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J:\Információk\Cikkek-előadások\"/>
    </mc:Choice>
  </mc:AlternateContent>
  <xr:revisionPtr revIDLastSave="0" documentId="13_ncr:1_{AC8FD2E1-2EB8-4FD7-BF3E-74DBF7B6EAE0}" xr6:coauthVersionLast="47" xr6:coauthVersionMax="47" xr10:uidLastSave="{00000000-0000-0000-0000-000000000000}"/>
  <bookViews>
    <workbookView xWindow="19080" yWindow="-120" windowWidth="29040" windowHeight="15840" tabRatio="874" activeTab="3" xr2:uid="{00000000-000D-0000-FFFF-FFFF00000000}"/>
  </bookViews>
  <sheets>
    <sheet name="Útmutató" sheetId="1" r:id="rId1"/>
    <sheet name="Adatbeírás helye" sheetId="2" r:id="rId2"/>
    <sheet name="Eredmény veszélybesorolás" sheetId="3" r:id="rId3"/>
    <sheet name=" Adatbázis új anyagok helye" sheetId="7" r:id="rId4"/>
    <sheet name="H és P mondat" sheetId="4" r:id="rId5"/>
    <sheet name="H_-_mondatok" sheetId="5" r:id="rId6"/>
    <sheet name="P_-_mondatok" sheetId="6" r:id="rId7"/>
    <sheet name="segédtáblázatok" sheetId="8" r:id="rId8"/>
    <sheet name="illék. szénhidr. osztályozása" sheetId="9" r:id="rId9"/>
    <sheet name="5-2020 anyagai" sheetId="10" r:id="rId10"/>
    <sheet name="PIC lista" sheetId="11" r:id="rId11"/>
    <sheet name="jelöltlista" sheetId="12" r:id="rId12"/>
    <sheet name="harmonizált osztályozások" sheetId="13" r:id="rId13"/>
    <sheet name="REACH engedélyköteles" sheetId="16" r:id="rId14"/>
    <sheet name="Korlátozás" sheetId="15" r:id="rId15"/>
    <sheet name="Sevesoban megnevezve" sheetId="14" r:id="rId16"/>
  </sheets>
  <definedNames>
    <definedName name="_xlnm._FilterDatabase" localSheetId="3" hidden="1">' Adatbázis új anyagok helye'!$A$1:$AV$1022</definedName>
    <definedName name="_xlnm._FilterDatabase" localSheetId="1" hidden="1">'Adatbeírás helye'!$A$3:$AC$3</definedName>
    <definedName name="_xlnm.Print_Area" localSheetId="0">Útmutató!$A$2:$D$33</definedName>
    <definedName name="Print_Area_0" localSheetId="0">Útmutató!$A$2:$D$33</definedName>
    <definedName name="Print_Area_0_0" localSheetId="0">Útmutató!$A$2:$D$33</definedName>
    <definedName name="Print_Area_0_0_0" localSheetId="0">Útmutató!$A$2:$D$33</definedName>
    <definedName name="Print_Area_0_0_0_0" localSheetId="0">Útmutató!$A$2:$D$33</definedName>
    <definedName name="Print_Area_0_0_0_0_0" localSheetId="0">Útmutató!$A$2:$D$33</definedName>
    <definedName name="Print_Area_0_0_0_0_0_0" localSheetId="0">Útmutató!$A$2:$D$33</definedName>
    <definedName name="Print_Area_0_0_0_0_0_0_0" localSheetId="0">Útmutató!$A$2:$D$33</definedName>
    <definedName name="Print_Area_0_0_0_0_0_0_0_0" localSheetId="0">Útmutató!$A$2:$D$33</definedName>
    <definedName name="Print_Area_0_0_0_0_0_0_0_0_0" localSheetId="0">Útmutató!$A$2:$D$33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0" i="7" l="1"/>
  <c r="X50" i="7"/>
  <c r="Y50" i="7"/>
  <c r="Z50" i="7"/>
  <c r="AA50" i="7"/>
  <c r="AB50" i="7"/>
  <c r="AC50" i="7"/>
  <c r="AD50" i="7"/>
  <c r="AE50" i="7"/>
  <c r="AF50" i="7"/>
  <c r="AG50" i="7"/>
  <c r="AH50" i="7"/>
  <c r="AI50" i="7"/>
  <c r="AJ50" i="7"/>
  <c r="W421" i="7"/>
  <c r="X421" i="7"/>
  <c r="Z421" i="7"/>
  <c r="AA421" i="7"/>
  <c r="AB421" i="7"/>
  <c r="AC421" i="7"/>
  <c r="AD421" i="7"/>
  <c r="AE421" i="7"/>
  <c r="AF421" i="7"/>
  <c r="AG421" i="7"/>
  <c r="AH421" i="7"/>
  <c r="AI421" i="7"/>
  <c r="AJ421" i="7"/>
  <c r="W422" i="7"/>
  <c r="X422" i="7"/>
  <c r="Z422" i="7"/>
  <c r="AA422" i="7"/>
  <c r="AB422" i="7"/>
  <c r="AC422" i="7"/>
  <c r="AD422" i="7"/>
  <c r="AE422" i="7"/>
  <c r="AF422" i="7"/>
  <c r="AG422" i="7"/>
  <c r="AH422" i="7"/>
  <c r="AI422" i="7"/>
  <c r="AJ422" i="7"/>
  <c r="W791" i="7"/>
  <c r="X791" i="7"/>
  <c r="Y791" i="7"/>
  <c r="Z791" i="7"/>
  <c r="AA791" i="7"/>
  <c r="AB791" i="7"/>
  <c r="AC791" i="7"/>
  <c r="AD791" i="7"/>
  <c r="AE791" i="7"/>
  <c r="AF791" i="7"/>
  <c r="AG791" i="7"/>
  <c r="AH791" i="7"/>
  <c r="AI791" i="7"/>
  <c r="AJ791" i="7"/>
  <c r="W792" i="7"/>
  <c r="X792" i="7"/>
  <c r="Y792" i="7"/>
  <c r="Z792" i="7"/>
  <c r="AA792" i="7"/>
  <c r="AB792" i="7"/>
  <c r="AC792" i="7"/>
  <c r="AD792" i="7"/>
  <c r="AE792" i="7"/>
  <c r="AF792" i="7"/>
  <c r="AG792" i="7"/>
  <c r="AH792" i="7"/>
  <c r="AI792" i="7"/>
  <c r="AJ792" i="7"/>
  <c r="W793" i="7"/>
  <c r="X793" i="7"/>
  <c r="Y793" i="7"/>
  <c r="Z793" i="7"/>
  <c r="AA793" i="7"/>
  <c r="AB793" i="7"/>
  <c r="AC793" i="7"/>
  <c r="AD793" i="7"/>
  <c r="AE793" i="7"/>
  <c r="AF793" i="7"/>
  <c r="AG793" i="7"/>
  <c r="AH793" i="7"/>
  <c r="AI793" i="7"/>
  <c r="AJ793" i="7"/>
  <c r="W794" i="7"/>
  <c r="X794" i="7"/>
  <c r="Y794" i="7"/>
  <c r="Z794" i="7"/>
  <c r="AA794" i="7"/>
  <c r="AB794" i="7"/>
  <c r="AC794" i="7"/>
  <c r="AD794" i="7"/>
  <c r="AE794" i="7"/>
  <c r="AF794" i="7"/>
  <c r="AG794" i="7"/>
  <c r="AH794" i="7"/>
  <c r="AI794" i="7"/>
  <c r="AJ794" i="7"/>
  <c r="W795" i="7"/>
  <c r="X795" i="7"/>
  <c r="Y795" i="7"/>
  <c r="Z795" i="7"/>
  <c r="AA795" i="7"/>
  <c r="AB795" i="7"/>
  <c r="AC795" i="7"/>
  <c r="AD795" i="7"/>
  <c r="AE795" i="7"/>
  <c r="AF795" i="7"/>
  <c r="AG795" i="7"/>
  <c r="AH795" i="7"/>
  <c r="AI795" i="7"/>
  <c r="AJ795" i="7"/>
  <c r="W796" i="7"/>
  <c r="X796" i="7"/>
  <c r="Y796" i="7"/>
  <c r="Z796" i="7"/>
  <c r="AA796" i="7"/>
  <c r="AB796" i="7"/>
  <c r="AC796" i="7"/>
  <c r="AD796" i="7"/>
  <c r="AE796" i="7"/>
  <c r="AF796" i="7"/>
  <c r="AG796" i="7"/>
  <c r="AH796" i="7"/>
  <c r="AI796" i="7"/>
  <c r="AJ796" i="7"/>
  <c r="W797" i="7"/>
  <c r="X797" i="7"/>
  <c r="Y797" i="7"/>
  <c r="Z797" i="7"/>
  <c r="AA797" i="7"/>
  <c r="AB797" i="7"/>
  <c r="AC797" i="7"/>
  <c r="AD797" i="7"/>
  <c r="AE797" i="7"/>
  <c r="AF797" i="7"/>
  <c r="AG797" i="7"/>
  <c r="AH797" i="7"/>
  <c r="AI797" i="7"/>
  <c r="AJ797" i="7"/>
  <c r="W798" i="7"/>
  <c r="X798" i="7"/>
  <c r="Y798" i="7"/>
  <c r="Z798" i="7"/>
  <c r="AA798" i="7"/>
  <c r="AB798" i="7"/>
  <c r="AC798" i="7"/>
  <c r="AD798" i="7"/>
  <c r="AE798" i="7"/>
  <c r="AF798" i="7"/>
  <c r="AG798" i="7"/>
  <c r="AH798" i="7"/>
  <c r="AI798" i="7"/>
  <c r="AJ798" i="7"/>
  <c r="W799" i="7"/>
  <c r="X799" i="7"/>
  <c r="Y799" i="7"/>
  <c r="Z799" i="7"/>
  <c r="AA799" i="7"/>
  <c r="AB799" i="7"/>
  <c r="AC799" i="7"/>
  <c r="AD799" i="7"/>
  <c r="AE799" i="7"/>
  <c r="AF799" i="7"/>
  <c r="AG799" i="7"/>
  <c r="AH799" i="7"/>
  <c r="AI799" i="7"/>
  <c r="AJ799" i="7"/>
  <c r="W800" i="7"/>
  <c r="X800" i="7"/>
  <c r="Y800" i="7"/>
  <c r="Z800" i="7"/>
  <c r="AA800" i="7"/>
  <c r="AB800" i="7"/>
  <c r="AC800" i="7"/>
  <c r="AD800" i="7"/>
  <c r="AE800" i="7"/>
  <c r="AF800" i="7"/>
  <c r="AG800" i="7"/>
  <c r="AH800" i="7"/>
  <c r="AI800" i="7"/>
  <c r="AJ800" i="7"/>
  <c r="W801" i="7"/>
  <c r="X801" i="7"/>
  <c r="Y801" i="7"/>
  <c r="Z801" i="7"/>
  <c r="AA801" i="7"/>
  <c r="AB801" i="7"/>
  <c r="AC801" i="7"/>
  <c r="AD801" i="7"/>
  <c r="AE801" i="7"/>
  <c r="AF801" i="7"/>
  <c r="AG801" i="7"/>
  <c r="AH801" i="7"/>
  <c r="AI801" i="7"/>
  <c r="AJ801" i="7"/>
  <c r="W802" i="7"/>
  <c r="X802" i="7"/>
  <c r="Y802" i="7"/>
  <c r="Z802" i="7"/>
  <c r="AA802" i="7"/>
  <c r="AB802" i="7"/>
  <c r="AC802" i="7"/>
  <c r="AD802" i="7"/>
  <c r="AE802" i="7"/>
  <c r="AF802" i="7"/>
  <c r="AG802" i="7"/>
  <c r="AH802" i="7"/>
  <c r="AI802" i="7"/>
  <c r="AJ802" i="7"/>
  <c r="W803" i="7"/>
  <c r="X803" i="7"/>
  <c r="Y803" i="7"/>
  <c r="Z803" i="7"/>
  <c r="AA803" i="7"/>
  <c r="AB803" i="7"/>
  <c r="AC803" i="7"/>
  <c r="AD803" i="7"/>
  <c r="AE803" i="7"/>
  <c r="AF803" i="7"/>
  <c r="AG803" i="7"/>
  <c r="AH803" i="7"/>
  <c r="AI803" i="7"/>
  <c r="AJ803" i="7"/>
  <c r="W804" i="7"/>
  <c r="X804" i="7"/>
  <c r="Y804" i="7"/>
  <c r="Z804" i="7"/>
  <c r="AA804" i="7"/>
  <c r="AB804" i="7"/>
  <c r="AC804" i="7"/>
  <c r="AD804" i="7"/>
  <c r="AE804" i="7"/>
  <c r="AF804" i="7"/>
  <c r="AG804" i="7"/>
  <c r="AH804" i="7"/>
  <c r="AI804" i="7"/>
  <c r="AJ804" i="7"/>
  <c r="W805" i="7"/>
  <c r="X805" i="7"/>
  <c r="Y805" i="7"/>
  <c r="Z805" i="7"/>
  <c r="AA805" i="7"/>
  <c r="AB805" i="7"/>
  <c r="AC805" i="7"/>
  <c r="AD805" i="7"/>
  <c r="AE805" i="7"/>
  <c r="AF805" i="7"/>
  <c r="AG805" i="7"/>
  <c r="AH805" i="7"/>
  <c r="AI805" i="7"/>
  <c r="AJ805" i="7"/>
  <c r="W806" i="7"/>
  <c r="X806" i="7"/>
  <c r="Y806" i="7"/>
  <c r="Z806" i="7"/>
  <c r="AA806" i="7"/>
  <c r="AB806" i="7"/>
  <c r="AC806" i="7"/>
  <c r="AD806" i="7"/>
  <c r="AE806" i="7"/>
  <c r="AF806" i="7"/>
  <c r="AG806" i="7"/>
  <c r="AH806" i="7"/>
  <c r="AI806" i="7"/>
  <c r="AJ806" i="7"/>
  <c r="W807" i="7"/>
  <c r="X807" i="7"/>
  <c r="Y807" i="7"/>
  <c r="Z807" i="7"/>
  <c r="AA807" i="7"/>
  <c r="AB807" i="7"/>
  <c r="AC807" i="7"/>
  <c r="AD807" i="7"/>
  <c r="AE807" i="7"/>
  <c r="AF807" i="7"/>
  <c r="AG807" i="7"/>
  <c r="AH807" i="7"/>
  <c r="AI807" i="7"/>
  <c r="AJ807" i="7"/>
  <c r="W808" i="7"/>
  <c r="X808" i="7"/>
  <c r="Y808" i="7"/>
  <c r="Z808" i="7"/>
  <c r="AA808" i="7"/>
  <c r="AB808" i="7"/>
  <c r="AC808" i="7"/>
  <c r="AD808" i="7"/>
  <c r="AE808" i="7"/>
  <c r="AF808" i="7"/>
  <c r="AG808" i="7"/>
  <c r="AH808" i="7"/>
  <c r="AI808" i="7"/>
  <c r="AJ808" i="7"/>
  <c r="W809" i="7"/>
  <c r="X809" i="7"/>
  <c r="Y809" i="7"/>
  <c r="Z809" i="7"/>
  <c r="AA809" i="7"/>
  <c r="AB809" i="7"/>
  <c r="AC809" i="7"/>
  <c r="AD809" i="7"/>
  <c r="AE809" i="7"/>
  <c r="AF809" i="7"/>
  <c r="AG809" i="7"/>
  <c r="AH809" i="7"/>
  <c r="AI809" i="7"/>
  <c r="AJ809" i="7"/>
  <c r="W810" i="7"/>
  <c r="X810" i="7"/>
  <c r="Y810" i="7"/>
  <c r="Z810" i="7"/>
  <c r="AA810" i="7"/>
  <c r="AB810" i="7"/>
  <c r="AC810" i="7"/>
  <c r="AD810" i="7"/>
  <c r="AE810" i="7"/>
  <c r="AF810" i="7"/>
  <c r="AG810" i="7"/>
  <c r="AH810" i="7"/>
  <c r="AI810" i="7"/>
  <c r="AJ810" i="7"/>
  <c r="W811" i="7"/>
  <c r="X811" i="7"/>
  <c r="Y811" i="7"/>
  <c r="Z811" i="7"/>
  <c r="AA811" i="7"/>
  <c r="AB811" i="7"/>
  <c r="AC811" i="7"/>
  <c r="AD811" i="7"/>
  <c r="AE811" i="7"/>
  <c r="AF811" i="7"/>
  <c r="AG811" i="7"/>
  <c r="AH811" i="7"/>
  <c r="AI811" i="7"/>
  <c r="AJ811" i="7"/>
  <c r="W812" i="7"/>
  <c r="X812" i="7"/>
  <c r="Y812" i="7"/>
  <c r="Z812" i="7"/>
  <c r="AA812" i="7"/>
  <c r="AB812" i="7"/>
  <c r="AC812" i="7"/>
  <c r="AD812" i="7"/>
  <c r="AE812" i="7"/>
  <c r="AF812" i="7"/>
  <c r="AG812" i="7"/>
  <c r="AH812" i="7"/>
  <c r="AI812" i="7"/>
  <c r="AJ812" i="7"/>
  <c r="W813" i="7"/>
  <c r="X813" i="7"/>
  <c r="Y813" i="7"/>
  <c r="Z813" i="7"/>
  <c r="AA813" i="7"/>
  <c r="AB813" i="7"/>
  <c r="AC813" i="7"/>
  <c r="AD813" i="7"/>
  <c r="AE813" i="7"/>
  <c r="AF813" i="7"/>
  <c r="AG813" i="7"/>
  <c r="AH813" i="7"/>
  <c r="AI813" i="7"/>
  <c r="AJ813" i="7"/>
  <c r="W814" i="7"/>
  <c r="X814" i="7"/>
  <c r="Y814" i="7"/>
  <c r="Z814" i="7"/>
  <c r="AA814" i="7"/>
  <c r="AB814" i="7"/>
  <c r="AC814" i="7"/>
  <c r="AD814" i="7"/>
  <c r="AE814" i="7"/>
  <c r="AF814" i="7"/>
  <c r="AG814" i="7"/>
  <c r="AH814" i="7"/>
  <c r="AI814" i="7"/>
  <c r="AJ814" i="7"/>
  <c r="W815" i="7"/>
  <c r="X815" i="7"/>
  <c r="Y815" i="7"/>
  <c r="Z815" i="7"/>
  <c r="AA815" i="7"/>
  <c r="AB815" i="7"/>
  <c r="AC815" i="7"/>
  <c r="AD815" i="7"/>
  <c r="AE815" i="7"/>
  <c r="AF815" i="7"/>
  <c r="AG815" i="7"/>
  <c r="AH815" i="7"/>
  <c r="AI815" i="7"/>
  <c r="AJ815" i="7"/>
  <c r="W816" i="7"/>
  <c r="X816" i="7"/>
  <c r="Y816" i="7"/>
  <c r="Z816" i="7"/>
  <c r="AA816" i="7"/>
  <c r="AB816" i="7"/>
  <c r="AC816" i="7"/>
  <c r="AD816" i="7"/>
  <c r="AE816" i="7"/>
  <c r="AF816" i="7"/>
  <c r="AG816" i="7"/>
  <c r="AH816" i="7"/>
  <c r="AI816" i="7"/>
  <c r="AJ816" i="7"/>
  <c r="W817" i="7"/>
  <c r="X817" i="7"/>
  <c r="Y817" i="7"/>
  <c r="Z817" i="7"/>
  <c r="AA817" i="7"/>
  <c r="AB817" i="7"/>
  <c r="AC817" i="7"/>
  <c r="AD817" i="7"/>
  <c r="AE817" i="7"/>
  <c r="AF817" i="7"/>
  <c r="AG817" i="7"/>
  <c r="AH817" i="7"/>
  <c r="AI817" i="7"/>
  <c r="AJ817" i="7"/>
  <c r="W818" i="7"/>
  <c r="X818" i="7"/>
  <c r="Y818" i="7"/>
  <c r="Z818" i="7"/>
  <c r="AA818" i="7"/>
  <c r="AB818" i="7"/>
  <c r="AC818" i="7"/>
  <c r="AD818" i="7"/>
  <c r="AE818" i="7"/>
  <c r="AF818" i="7"/>
  <c r="AG818" i="7"/>
  <c r="AH818" i="7"/>
  <c r="AI818" i="7"/>
  <c r="AJ818" i="7"/>
  <c r="W819" i="7"/>
  <c r="X819" i="7"/>
  <c r="Y819" i="7"/>
  <c r="Z819" i="7"/>
  <c r="AA819" i="7"/>
  <c r="AB819" i="7"/>
  <c r="AC819" i="7"/>
  <c r="AD819" i="7"/>
  <c r="AE819" i="7"/>
  <c r="AF819" i="7"/>
  <c r="AG819" i="7"/>
  <c r="AH819" i="7"/>
  <c r="AI819" i="7"/>
  <c r="AJ819" i="7"/>
  <c r="W820" i="7"/>
  <c r="X820" i="7"/>
  <c r="Y820" i="7"/>
  <c r="Z820" i="7"/>
  <c r="AA820" i="7"/>
  <c r="AB820" i="7"/>
  <c r="AC820" i="7"/>
  <c r="AD820" i="7"/>
  <c r="AE820" i="7"/>
  <c r="AF820" i="7"/>
  <c r="AG820" i="7"/>
  <c r="AH820" i="7"/>
  <c r="AI820" i="7"/>
  <c r="AJ820" i="7"/>
  <c r="W821" i="7"/>
  <c r="X821" i="7"/>
  <c r="Y821" i="7"/>
  <c r="Z821" i="7"/>
  <c r="AA821" i="7"/>
  <c r="AB821" i="7"/>
  <c r="AC821" i="7"/>
  <c r="AD821" i="7"/>
  <c r="AE821" i="7"/>
  <c r="AF821" i="7"/>
  <c r="AG821" i="7"/>
  <c r="AH821" i="7"/>
  <c r="AI821" i="7"/>
  <c r="AJ821" i="7"/>
  <c r="W822" i="7"/>
  <c r="X822" i="7"/>
  <c r="Y822" i="7"/>
  <c r="Z822" i="7"/>
  <c r="AA822" i="7"/>
  <c r="AB822" i="7"/>
  <c r="AC822" i="7"/>
  <c r="AD822" i="7"/>
  <c r="AE822" i="7"/>
  <c r="AF822" i="7"/>
  <c r="AG822" i="7"/>
  <c r="AH822" i="7"/>
  <c r="AI822" i="7"/>
  <c r="AJ822" i="7"/>
  <c r="W823" i="7"/>
  <c r="X823" i="7"/>
  <c r="Y823" i="7"/>
  <c r="Z823" i="7"/>
  <c r="AA823" i="7"/>
  <c r="AB823" i="7"/>
  <c r="AC823" i="7"/>
  <c r="AD823" i="7"/>
  <c r="AE823" i="7"/>
  <c r="AF823" i="7"/>
  <c r="AG823" i="7"/>
  <c r="AH823" i="7"/>
  <c r="AI823" i="7"/>
  <c r="AJ823" i="7"/>
  <c r="W824" i="7"/>
  <c r="X824" i="7"/>
  <c r="Y824" i="7"/>
  <c r="Z824" i="7"/>
  <c r="AA824" i="7"/>
  <c r="AB824" i="7"/>
  <c r="AC824" i="7"/>
  <c r="AD824" i="7"/>
  <c r="AE824" i="7"/>
  <c r="AF824" i="7"/>
  <c r="AG824" i="7"/>
  <c r="AH824" i="7"/>
  <c r="AI824" i="7"/>
  <c r="AJ824" i="7"/>
  <c r="W825" i="7"/>
  <c r="X825" i="7"/>
  <c r="Y825" i="7"/>
  <c r="Z825" i="7"/>
  <c r="AA825" i="7"/>
  <c r="AB825" i="7"/>
  <c r="AC825" i="7"/>
  <c r="AD825" i="7"/>
  <c r="AE825" i="7"/>
  <c r="AF825" i="7"/>
  <c r="AG825" i="7"/>
  <c r="AH825" i="7"/>
  <c r="AI825" i="7"/>
  <c r="AJ825" i="7"/>
  <c r="W826" i="7"/>
  <c r="X826" i="7"/>
  <c r="Y826" i="7"/>
  <c r="Z826" i="7"/>
  <c r="AA826" i="7"/>
  <c r="AB826" i="7"/>
  <c r="AC826" i="7"/>
  <c r="AD826" i="7"/>
  <c r="AE826" i="7"/>
  <c r="AF826" i="7"/>
  <c r="AG826" i="7"/>
  <c r="AH826" i="7"/>
  <c r="AI826" i="7"/>
  <c r="AJ826" i="7"/>
  <c r="W827" i="7"/>
  <c r="X827" i="7"/>
  <c r="Y827" i="7"/>
  <c r="Z827" i="7"/>
  <c r="AA827" i="7"/>
  <c r="AB827" i="7"/>
  <c r="AC827" i="7"/>
  <c r="AD827" i="7"/>
  <c r="AE827" i="7"/>
  <c r="AF827" i="7"/>
  <c r="AG827" i="7"/>
  <c r="AH827" i="7"/>
  <c r="AI827" i="7"/>
  <c r="AJ827" i="7"/>
  <c r="W828" i="7"/>
  <c r="X828" i="7"/>
  <c r="Y828" i="7"/>
  <c r="Z828" i="7"/>
  <c r="AA828" i="7"/>
  <c r="AB828" i="7"/>
  <c r="AC828" i="7"/>
  <c r="AD828" i="7"/>
  <c r="AE828" i="7"/>
  <c r="AF828" i="7"/>
  <c r="AG828" i="7"/>
  <c r="AH828" i="7"/>
  <c r="AI828" i="7"/>
  <c r="AJ828" i="7"/>
  <c r="W829" i="7"/>
  <c r="X829" i="7"/>
  <c r="Y829" i="7"/>
  <c r="Z829" i="7"/>
  <c r="AA829" i="7"/>
  <c r="AB829" i="7"/>
  <c r="AC829" i="7"/>
  <c r="AD829" i="7"/>
  <c r="AE829" i="7"/>
  <c r="AF829" i="7"/>
  <c r="AG829" i="7"/>
  <c r="AH829" i="7"/>
  <c r="AI829" i="7"/>
  <c r="AJ829" i="7"/>
  <c r="W830" i="7"/>
  <c r="X830" i="7"/>
  <c r="Y830" i="7"/>
  <c r="Z830" i="7"/>
  <c r="AA830" i="7"/>
  <c r="AB830" i="7"/>
  <c r="AC830" i="7"/>
  <c r="AD830" i="7"/>
  <c r="AE830" i="7"/>
  <c r="AF830" i="7"/>
  <c r="AG830" i="7"/>
  <c r="AH830" i="7"/>
  <c r="AI830" i="7"/>
  <c r="AJ830" i="7"/>
  <c r="W831" i="7"/>
  <c r="X831" i="7"/>
  <c r="Y831" i="7"/>
  <c r="Z831" i="7"/>
  <c r="AA831" i="7"/>
  <c r="AB831" i="7"/>
  <c r="AC831" i="7"/>
  <c r="AD831" i="7"/>
  <c r="AE831" i="7"/>
  <c r="AF831" i="7"/>
  <c r="AG831" i="7"/>
  <c r="AH831" i="7"/>
  <c r="AI831" i="7"/>
  <c r="AJ831" i="7"/>
  <c r="W832" i="7"/>
  <c r="X832" i="7"/>
  <c r="Y832" i="7"/>
  <c r="Z832" i="7"/>
  <c r="AA832" i="7"/>
  <c r="AB832" i="7"/>
  <c r="AC832" i="7"/>
  <c r="AD832" i="7"/>
  <c r="AE832" i="7"/>
  <c r="AF832" i="7"/>
  <c r="AG832" i="7"/>
  <c r="AH832" i="7"/>
  <c r="AI832" i="7"/>
  <c r="AJ832" i="7"/>
  <c r="W833" i="7"/>
  <c r="X833" i="7"/>
  <c r="Y833" i="7"/>
  <c r="Z833" i="7"/>
  <c r="AA833" i="7"/>
  <c r="AB833" i="7"/>
  <c r="AC833" i="7"/>
  <c r="AD833" i="7"/>
  <c r="AE833" i="7"/>
  <c r="AF833" i="7"/>
  <c r="AG833" i="7"/>
  <c r="AH833" i="7"/>
  <c r="AI833" i="7"/>
  <c r="AJ833" i="7"/>
  <c r="W834" i="7"/>
  <c r="X834" i="7"/>
  <c r="Y834" i="7"/>
  <c r="Z834" i="7"/>
  <c r="AA834" i="7"/>
  <c r="AB834" i="7"/>
  <c r="AC834" i="7"/>
  <c r="AD834" i="7"/>
  <c r="AE834" i="7"/>
  <c r="AF834" i="7"/>
  <c r="AG834" i="7"/>
  <c r="AH834" i="7"/>
  <c r="AI834" i="7"/>
  <c r="AJ834" i="7"/>
  <c r="W835" i="7"/>
  <c r="X835" i="7"/>
  <c r="Y835" i="7"/>
  <c r="Z835" i="7"/>
  <c r="AA835" i="7"/>
  <c r="AB835" i="7"/>
  <c r="AC835" i="7"/>
  <c r="AD835" i="7"/>
  <c r="AE835" i="7"/>
  <c r="AF835" i="7"/>
  <c r="AG835" i="7"/>
  <c r="AH835" i="7"/>
  <c r="AI835" i="7"/>
  <c r="AJ835" i="7"/>
  <c r="W836" i="7"/>
  <c r="X836" i="7"/>
  <c r="Y836" i="7"/>
  <c r="Z836" i="7"/>
  <c r="AA836" i="7"/>
  <c r="AB836" i="7"/>
  <c r="AC836" i="7"/>
  <c r="AD836" i="7"/>
  <c r="AE836" i="7"/>
  <c r="AF836" i="7"/>
  <c r="AG836" i="7"/>
  <c r="AH836" i="7"/>
  <c r="AI836" i="7"/>
  <c r="AJ836" i="7"/>
  <c r="W837" i="7"/>
  <c r="X837" i="7"/>
  <c r="Y837" i="7"/>
  <c r="Z837" i="7"/>
  <c r="AA837" i="7"/>
  <c r="AB837" i="7"/>
  <c r="AC837" i="7"/>
  <c r="AD837" i="7"/>
  <c r="AE837" i="7"/>
  <c r="AF837" i="7"/>
  <c r="AG837" i="7"/>
  <c r="AH837" i="7"/>
  <c r="AI837" i="7"/>
  <c r="AJ837" i="7"/>
  <c r="W838" i="7"/>
  <c r="X838" i="7"/>
  <c r="Y838" i="7"/>
  <c r="Z838" i="7"/>
  <c r="AA838" i="7"/>
  <c r="AB838" i="7"/>
  <c r="AC838" i="7"/>
  <c r="AD838" i="7"/>
  <c r="AE838" i="7"/>
  <c r="AF838" i="7"/>
  <c r="AG838" i="7"/>
  <c r="AH838" i="7"/>
  <c r="AI838" i="7"/>
  <c r="AJ838" i="7"/>
  <c r="W839" i="7"/>
  <c r="X839" i="7"/>
  <c r="Y839" i="7"/>
  <c r="Z839" i="7"/>
  <c r="AA839" i="7"/>
  <c r="AB839" i="7"/>
  <c r="AC839" i="7"/>
  <c r="AD839" i="7"/>
  <c r="AE839" i="7"/>
  <c r="AF839" i="7"/>
  <c r="AG839" i="7"/>
  <c r="AH839" i="7"/>
  <c r="AI839" i="7"/>
  <c r="AJ839" i="7"/>
  <c r="W840" i="7"/>
  <c r="X840" i="7"/>
  <c r="Y840" i="7"/>
  <c r="Z840" i="7"/>
  <c r="AA840" i="7"/>
  <c r="AB840" i="7"/>
  <c r="AC840" i="7"/>
  <c r="AD840" i="7"/>
  <c r="AE840" i="7"/>
  <c r="AF840" i="7"/>
  <c r="AG840" i="7"/>
  <c r="AH840" i="7"/>
  <c r="AI840" i="7"/>
  <c r="AJ840" i="7"/>
  <c r="W841" i="7"/>
  <c r="X841" i="7"/>
  <c r="Y841" i="7"/>
  <c r="Z841" i="7"/>
  <c r="AA841" i="7"/>
  <c r="AB841" i="7"/>
  <c r="AC841" i="7"/>
  <c r="AD841" i="7"/>
  <c r="AE841" i="7"/>
  <c r="AF841" i="7"/>
  <c r="AG841" i="7"/>
  <c r="AH841" i="7"/>
  <c r="AI841" i="7"/>
  <c r="AJ841" i="7"/>
  <c r="W842" i="7"/>
  <c r="X842" i="7"/>
  <c r="Y842" i="7"/>
  <c r="Z842" i="7"/>
  <c r="AA842" i="7"/>
  <c r="AB842" i="7"/>
  <c r="AC842" i="7"/>
  <c r="AD842" i="7"/>
  <c r="AE842" i="7"/>
  <c r="AF842" i="7"/>
  <c r="AG842" i="7"/>
  <c r="AH842" i="7"/>
  <c r="AI842" i="7"/>
  <c r="AJ842" i="7"/>
  <c r="W843" i="7"/>
  <c r="X843" i="7"/>
  <c r="Y843" i="7"/>
  <c r="Z843" i="7"/>
  <c r="AA843" i="7"/>
  <c r="AB843" i="7"/>
  <c r="AC843" i="7"/>
  <c r="AD843" i="7"/>
  <c r="AE843" i="7"/>
  <c r="AF843" i="7"/>
  <c r="AG843" i="7"/>
  <c r="AH843" i="7"/>
  <c r="AI843" i="7"/>
  <c r="AJ843" i="7"/>
  <c r="W844" i="7"/>
  <c r="X844" i="7"/>
  <c r="Y844" i="7"/>
  <c r="Z844" i="7"/>
  <c r="AA844" i="7"/>
  <c r="AB844" i="7"/>
  <c r="AC844" i="7"/>
  <c r="AD844" i="7"/>
  <c r="AE844" i="7"/>
  <c r="AF844" i="7"/>
  <c r="AG844" i="7"/>
  <c r="AH844" i="7"/>
  <c r="AI844" i="7"/>
  <c r="AJ844" i="7"/>
  <c r="W845" i="7"/>
  <c r="X845" i="7"/>
  <c r="Y845" i="7"/>
  <c r="Z845" i="7"/>
  <c r="AA845" i="7"/>
  <c r="AB845" i="7"/>
  <c r="AC845" i="7"/>
  <c r="AD845" i="7"/>
  <c r="AE845" i="7"/>
  <c r="AF845" i="7"/>
  <c r="AG845" i="7"/>
  <c r="AH845" i="7"/>
  <c r="AI845" i="7"/>
  <c r="AJ845" i="7"/>
  <c r="W846" i="7"/>
  <c r="X846" i="7"/>
  <c r="Y846" i="7"/>
  <c r="Z846" i="7"/>
  <c r="AA846" i="7"/>
  <c r="AB846" i="7"/>
  <c r="AC846" i="7"/>
  <c r="AD846" i="7"/>
  <c r="AE846" i="7"/>
  <c r="AF846" i="7"/>
  <c r="AG846" i="7"/>
  <c r="AH846" i="7"/>
  <c r="AI846" i="7"/>
  <c r="AJ846" i="7"/>
  <c r="W847" i="7"/>
  <c r="X847" i="7"/>
  <c r="Y847" i="7"/>
  <c r="Z847" i="7"/>
  <c r="AA847" i="7"/>
  <c r="AB847" i="7"/>
  <c r="AC847" i="7"/>
  <c r="AD847" i="7"/>
  <c r="AE847" i="7"/>
  <c r="AF847" i="7"/>
  <c r="AG847" i="7"/>
  <c r="AH847" i="7"/>
  <c r="AI847" i="7"/>
  <c r="AJ847" i="7"/>
  <c r="W848" i="7"/>
  <c r="X848" i="7"/>
  <c r="Y848" i="7"/>
  <c r="Z848" i="7"/>
  <c r="AA848" i="7"/>
  <c r="AB848" i="7"/>
  <c r="AC848" i="7"/>
  <c r="AD848" i="7"/>
  <c r="AE848" i="7"/>
  <c r="AF848" i="7"/>
  <c r="AG848" i="7"/>
  <c r="AH848" i="7"/>
  <c r="AI848" i="7"/>
  <c r="AJ848" i="7"/>
  <c r="W849" i="7"/>
  <c r="X849" i="7"/>
  <c r="Y849" i="7"/>
  <c r="Z849" i="7"/>
  <c r="AA849" i="7"/>
  <c r="AB849" i="7"/>
  <c r="AC849" i="7"/>
  <c r="AD849" i="7"/>
  <c r="AE849" i="7"/>
  <c r="AF849" i="7"/>
  <c r="AG849" i="7"/>
  <c r="AH849" i="7"/>
  <c r="AI849" i="7"/>
  <c r="AJ849" i="7"/>
  <c r="W850" i="7"/>
  <c r="X850" i="7"/>
  <c r="Y850" i="7"/>
  <c r="Z850" i="7"/>
  <c r="AA850" i="7"/>
  <c r="AB850" i="7"/>
  <c r="AC850" i="7"/>
  <c r="AD850" i="7"/>
  <c r="AE850" i="7"/>
  <c r="AF850" i="7"/>
  <c r="AG850" i="7"/>
  <c r="AH850" i="7"/>
  <c r="AI850" i="7"/>
  <c r="AJ850" i="7"/>
  <c r="W851" i="7"/>
  <c r="X851" i="7"/>
  <c r="Y851" i="7"/>
  <c r="Z851" i="7"/>
  <c r="AA851" i="7"/>
  <c r="AB851" i="7"/>
  <c r="AC851" i="7"/>
  <c r="AD851" i="7"/>
  <c r="AE851" i="7"/>
  <c r="AF851" i="7"/>
  <c r="AG851" i="7"/>
  <c r="AH851" i="7"/>
  <c r="AI851" i="7"/>
  <c r="AJ851" i="7"/>
  <c r="W852" i="7"/>
  <c r="X852" i="7"/>
  <c r="Y852" i="7"/>
  <c r="Z852" i="7"/>
  <c r="AA852" i="7"/>
  <c r="AB852" i="7"/>
  <c r="AC852" i="7"/>
  <c r="AD852" i="7"/>
  <c r="AE852" i="7"/>
  <c r="AF852" i="7"/>
  <c r="AG852" i="7"/>
  <c r="AH852" i="7"/>
  <c r="AI852" i="7"/>
  <c r="AJ852" i="7"/>
  <c r="W853" i="7"/>
  <c r="X853" i="7"/>
  <c r="Y853" i="7"/>
  <c r="Z853" i="7"/>
  <c r="AA853" i="7"/>
  <c r="AB853" i="7"/>
  <c r="AC853" i="7"/>
  <c r="AD853" i="7"/>
  <c r="AE853" i="7"/>
  <c r="AF853" i="7"/>
  <c r="AG853" i="7"/>
  <c r="AH853" i="7"/>
  <c r="AI853" i="7"/>
  <c r="AJ853" i="7"/>
  <c r="W854" i="7"/>
  <c r="X854" i="7"/>
  <c r="Y854" i="7"/>
  <c r="Z854" i="7"/>
  <c r="AA854" i="7"/>
  <c r="AB854" i="7"/>
  <c r="AC854" i="7"/>
  <c r="AD854" i="7"/>
  <c r="AE854" i="7"/>
  <c r="AF854" i="7"/>
  <c r="AG854" i="7"/>
  <c r="AH854" i="7"/>
  <c r="AI854" i="7"/>
  <c r="AJ854" i="7"/>
  <c r="W855" i="7"/>
  <c r="X855" i="7"/>
  <c r="Y855" i="7"/>
  <c r="Z855" i="7"/>
  <c r="AA855" i="7"/>
  <c r="AB855" i="7"/>
  <c r="AC855" i="7"/>
  <c r="AD855" i="7"/>
  <c r="AE855" i="7"/>
  <c r="AF855" i="7"/>
  <c r="AG855" i="7"/>
  <c r="AH855" i="7"/>
  <c r="AI855" i="7"/>
  <c r="AJ855" i="7"/>
  <c r="W856" i="7"/>
  <c r="X856" i="7"/>
  <c r="Y856" i="7"/>
  <c r="Z856" i="7"/>
  <c r="AA856" i="7"/>
  <c r="AB856" i="7"/>
  <c r="AC856" i="7"/>
  <c r="AD856" i="7"/>
  <c r="AE856" i="7"/>
  <c r="AF856" i="7"/>
  <c r="AG856" i="7"/>
  <c r="AH856" i="7"/>
  <c r="AI856" i="7"/>
  <c r="AJ856" i="7"/>
  <c r="W857" i="7"/>
  <c r="X857" i="7"/>
  <c r="Y857" i="7"/>
  <c r="Z857" i="7"/>
  <c r="AA857" i="7"/>
  <c r="AB857" i="7"/>
  <c r="AC857" i="7"/>
  <c r="AD857" i="7"/>
  <c r="AE857" i="7"/>
  <c r="AF857" i="7"/>
  <c r="AG857" i="7"/>
  <c r="AH857" i="7"/>
  <c r="AI857" i="7"/>
  <c r="AJ857" i="7"/>
  <c r="W858" i="7"/>
  <c r="X858" i="7"/>
  <c r="Y858" i="7"/>
  <c r="Z858" i="7"/>
  <c r="AA858" i="7"/>
  <c r="AB858" i="7"/>
  <c r="AC858" i="7"/>
  <c r="AD858" i="7"/>
  <c r="AE858" i="7"/>
  <c r="AF858" i="7"/>
  <c r="AG858" i="7"/>
  <c r="AH858" i="7"/>
  <c r="AI858" i="7"/>
  <c r="AJ858" i="7"/>
  <c r="W859" i="7"/>
  <c r="X859" i="7"/>
  <c r="Y859" i="7"/>
  <c r="Z859" i="7"/>
  <c r="AA859" i="7"/>
  <c r="AB859" i="7"/>
  <c r="AC859" i="7"/>
  <c r="AD859" i="7"/>
  <c r="AE859" i="7"/>
  <c r="AF859" i="7"/>
  <c r="AG859" i="7"/>
  <c r="AH859" i="7"/>
  <c r="AI859" i="7"/>
  <c r="AJ859" i="7"/>
  <c r="W860" i="7"/>
  <c r="X860" i="7"/>
  <c r="Y860" i="7"/>
  <c r="Z860" i="7"/>
  <c r="AA860" i="7"/>
  <c r="AB860" i="7"/>
  <c r="AC860" i="7"/>
  <c r="AD860" i="7"/>
  <c r="AE860" i="7"/>
  <c r="AF860" i="7"/>
  <c r="AG860" i="7"/>
  <c r="AH860" i="7"/>
  <c r="AI860" i="7"/>
  <c r="AJ860" i="7"/>
  <c r="W861" i="7"/>
  <c r="X861" i="7"/>
  <c r="Y861" i="7"/>
  <c r="Z861" i="7"/>
  <c r="AA861" i="7"/>
  <c r="AB861" i="7"/>
  <c r="AC861" i="7"/>
  <c r="AD861" i="7"/>
  <c r="AE861" i="7"/>
  <c r="AF861" i="7"/>
  <c r="AG861" i="7"/>
  <c r="AH861" i="7"/>
  <c r="AI861" i="7"/>
  <c r="AJ861" i="7"/>
  <c r="W862" i="7"/>
  <c r="X862" i="7"/>
  <c r="Y862" i="7"/>
  <c r="Z862" i="7"/>
  <c r="AA862" i="7"/>
  <c r="AB862" i="7"/>
  <c r="AC862" i="7"/>
  <c r="AD862" i="7"/>
  <c r="AE862" i="7"/>
  <c r="AF862" i="7"/>
  <c r="AG862" i="7"/>
  <c r="AH862" i="7"/>
  <c r="AI862" i="7"/>
  <c r="AJ862" i="7"/>
  <c r="W863" i="7"/>
  <c r="X863" i="7"/>
  <c r="Y863" i="7"/>
  <c r="Z863" i="7"/>
  <c r="AA863" i="7"/>
  <c r="AB863" i="7"/>
  <c r="AC863" i="7"/>
  <c r="AD863" i="7"/>
  <c r="AE863" i="7"/>
  <c r="AF863" i="7"/>
  <c r="AG863" i="7"/>
  <c r="AH863" i="7"/>
  <c r="AI863" i="7"/>
  <c r="AJ863" i="7"/>
  <c r="W864" i="7"/>
  <c r="X864" i="7"/>
  <c r="Y864" i="7"/>
  <c r="Z864" i="7"/>
  <c r="AA864" i="7"/>
  <c r="AB864" i="7"/>
  <c r="AC864" i="7"/>
  <c r="AD864" i="7"/>
  <c r="AE864" i="7"/>
  <c r="AF864" i="7"/>
  <c r="AG864" i="7"/>
  <c r="AH864" i="7"/>
  <c r="AI864" i="7"/>
  <c r="AJ864" i="7"/>
  <c r="W865" i="7"/>
  <c r="X865" i="7"/>
  <c r="Y865" i="7"/>
  <c r="Z865" i="7"/>
  <c r="AA865" i="7"/>
  <c r="AB865" i="7"/>
  <c r="AC865" i="7"/>
  <c r="AD865" i="7"/>
  <c r="AE865" i="7"/>
  <c r="AF865" i="7"/>
  <c r="AG865" i="7"/>
  <c r="AH865" i="7"/>
  <c r="AI865" i="7"/>
  <c r="AJ865" i="7"/>
  <c r="W866" i="7"/>
  <c r="X866" i="7"/>
  <c r="Y866" i="7"/>
  <c r="Z866" i="7"/>
  <c r="AA866" i="7"/>
  <c r="AB866" i="7"/>
  <c r="AC866" i="7"/>
  <c r="AD866" i="7"/>
  <c r="AE866" i="7"/>
  <c r="AF866" i="7"/>
  <c r="AG866" i="7"/>
  <c r="AH866" i="7"/>
  <c r="AI866" i="7"/>
  <c r="AJ866" i="7"/>
  <c r="W867" i="7"/>
  <c r="X867" i="7"/>
  <c r="Y867" i="7"/>
  <c r="Z867" i="7"/>
  <c r="AA867" i="7"/>
  <c r="AB867" i="7"/>
  <c r="AC867" i="7"/>
  <c r="AD867" i="7"/>
  <c r="AE867" i="7"/>
  <c r="AF867" i="7"/>
  <c r="AG867" i="7"/>
  <c r="AH867" i="7"/>
  <c r="AI867" i="7"/>
  <c r="AJ867" i="7"/>
  <c r="W868" i="7"/>
  <c r="X868" i="7"/>
  <c r="Y868" i="7"/>
  <c r="Z868" i="7"/>
  <c r="AA868" i="7"/>
  <c r="AB868" i="7"/>
  <c r="AC868" i="7"/>
  <c r="AD868" i="7"/>
  <c r="AE868" i="7"/>
  <c r="AF868" i="7"/>
  <c r="AG868" i="7"/>
  <c r="AH868" i="7"/>
  <c r="AI868" i="7"/>
  <c r="AJ868" i="7"/>
  <c r="W869" i="7"/>
  <c r="X869" i="7"/>
  <c r="Y869" i="7"/>
  <c r="Z869" i="7"/>
  <c r="AA869" i="7"/>
  <c r="AB869" i="7"/>
  <c r="AC869" i="7"/>
  <c r="AD869" i="7"/>
  <c r="AE869" i="7"/>
  <c r="AF869" i="7"/>
  <c r="AG869" i="7"/>
  <c r="AH869" i="7"/>
  <c r="AI869" i="7"/>
  <c r="AJ869" i="7"/>
  <c r="W870" i="7"/>
  <c r="X870" i="7"/>
  <c r="Y870" i="7"/>
  <c r="Z870" i="7"/>
  <c r="AA870" i="7"/>
  <c r="AB870" i="7"/>
  <c r="AC870" i="7"/>
  <c r="AD870" i="7"/>
  <c r="AE870" i="7"/>
  <c r="AF870" i="7"/>
  <c r="AG870" i="7"/>
  <c r="AH870" i="7"/>
  <c r="AI870" i="7"/>
  <c r="AJ870" i="7"/>
  <c r="W871" i="7"/>
  <c r="X871" i="7"/>
  <c r="Y871" i="7"/>
  <c r="Z871" i="7"/>
  <c r="AA871" i="7"/>
  <c r="AB871" i="7"/>
  <c r="AC871" i="7"/>
  <c r="AD871" i="7"/>
  <c r="AE871" i="7"/>
  <c r="AF871" i="7"/>
  <c r="AG871" i="7"/>
  <c r="AH871" i="7"/>
  <c r="AI871" i="7"/>
  <c r="AJ871" i="7"/>
  <c r="W872" i="7"/>
  <c r="X872" i="7"/>
  <c r="Y872" i="7"/>
  <c r="Z872" i="7"/>
  <c r="AA872" i="7"/>
  <c r="AB872" i="7"/>
  <c r="AC872" i="7"/>
  <c r="AD872" i="7"/>
  <c r="AE872" i="7"/>
  <c r="AF872" i="7"/>
  <c r="AG872" i="7"/>
  <c r="AH872" i="7"/>
  <c r="AI872" i="7"/>
  <c r="AJ872" i="7"/>
  <c r="W873" i="7"/>
  <c r="X873" i="7"/>
  <c r="Y873" i="7"/>
  <c r="Z873" i="7"/>
  <c r="AA873" i="7"/>
  <c r="AB873" i="7"/>
  <c r="AC873" i="7"/>
  <c r="AD873" i="7"/>
  <c r="AE873" i="7"/>
  <c r="AF873" i="7"/>
  <c r="AG873" i="7"/>
  <c r="AH873" i="7"/>
  <c r="AI873" i="7"/>
  <c r="AJ873" i="7"/>
  <c r="W874" i="7"/>
  <c r="X874" i="7"/>
  <c r="Y874" i="7"/>
  <c r="Z874" i="7"/>
  <c r="AA874" i="7"/>
  <c r="AB874" i="7"/>
  <c r="AC874" i="7"/>
  <c r="AD874" i="7"/>
  <c r="AE874" i="7"/>
  <c r="AF874" i="7"/>
  <c r="AG874" i="7"/>
  <c r="AH874" i="7"/>
  <c r="AI874" i="7"/>
  <c r="AJ874" i="7"/>
  <c r="W875" i="7"/>
  <c r="X875" i="7"/>
  <c r="Y875" i="7"/>
  <c r="Z875" i="7"/>
  <c r="AA875" i="7"/>
  <c r="AB875" i="7"/>
  <c r="AC875" i="7"/>
  <c r="AD875" i="7"/>
  <c r="AE875" i="7"/>
  <c r="AF875" i="7"/>
  <c r="AG875" i="7"/>
  <c r="AH875" i="7"/>
  <c r="AI875" i="7"/>
  <c r="AJ875" i="7"/>
  <c r="W876" i="7"/>
  <c r="X876" i="7"/>
  <c r="Y876" i="7"/>
  <c r="Z876" i="7"/>
  <c r="AA876" i="7"/>
  <c r="AB876" i="7"/>
  <c r="AC876" i="7"/>
  <c r="AD876" i="7"/>
  <c r="AE876" i="7"/>
  <c r="AF876" i="7"/>
  <c r="AG876" i="7"/>
  <c r="AH876" i="7"/>
  <c r="AI876" i="7"/>
  <c r="AJ876" i="7"/>
  <c r="W877" i="7"/>
  <c r="X877" i="7"/>
  <c r="Y877" i="7"/>
  <c r="Z877" i="7"/>
  <c r="AA877" i="7"/>
  <c r="AB877" i="7"/>
  <c r="AC877" i="7"/>
  <c r="AD877" i="7"/>
  <c r="AE877" i="7"/>
  <c r="AF877" i="7"/>
  <c r="AG877" i="7"/>
  <c r="AH877" i="7"/>
  <c r="AI877" i="7"/>
  <c r="AJ877" i="7"/>
  <c r="W878" i="7"/>
  <c r="X878" i="7"/>
  <c r="Y878" i="7"/>
  <c r="Z878" i="7"/>
  <c r="AA878" i="7"/>
  <c r="AB878" i="7"/>
  <c r="AC878" i="7"/>
  <c r="AD878" i="7"/>
  <c r="AE878" i="7"/>
  <c r="AF878" i="7"/>
  <c r="AG878" i="7"/>
  <c r="AH878" i="7"/>
  <c r="AI878" i="7"/>
  <c r="AJ878" i="7"/>
  <c r="W879" i="7"/>
  <c r="X879" i="7"/>
  <c r="Y879" i="7"/>
  <c r="Z879" i="7"/>
  <c r="AA879" i="7"/>
  <c r="AB879" i="7"/>
  <c r="AC879" i="7"/>
  <c r="AD879" i="7"/>
  <c r="AE879" i="7"/>
  <c r="AF879" i="7"/>
  <c r="AG879" i="7"/>
  <c r="AH879" i="7"/>
  <c r="AI879" i="7"/>
  <c r="AJ879" i="7"/>
  <c r="W880" i="7"/>
  <c r="X880" i="7"/>
  <c r="Y880" i="7"/>
  <c r="Z880" i="7"/>
  <c r="AA880" i="7"/>
  <c r="AB880" i="7"/>
  <c r="AC880" i="7"/>
  <c r="AD880" i="7"/>
  <c r="AE880" i="7"/>
  <c r="AF880" i="7"/>
  <c r="AG880" i="7"/>
  <c r="AH880" i="7"/>
  <c r="AI880" i="7"/>
  <c r="AJ880" i="7"/>
  <c r="W881" i="7"/>
  <c r="X881" i="7"/>
  <c r="Y881" i="7"/>
  <c r="Z881" i="7"/>
  <c r="AA881" i="7"/>
  <c r="AB881" i="7"/>
  <c r="AC881" i="7"/>
  <c r="AD881" i="7"/>
  <c r="AE881" i="7"/>
  <c r="AF881" i="7"/>
  <c r="AG881" i="7"/>
  <c r="AH881" i="7"/>
  <c r="AI881" i="7"/>
  <c r="AJ881" i="7"/>
  <c r="W882" i="7"/>
  <c r="X882" i="7"/>
  <c r="Y882" i="7"/>
  <c r="Z882" i="7"/>
  <c r="AA882" i="7"/>
  <c r="AB882" i="7"/>
  <c r="AC882" i="7"/>
  <c r="AD882" i="7"/>
  <c r="AE882" i="7"/>
  <c r="AF882" i="7"/>
  <c r="AG882" i="7"/>
  <c r="AH882" i="7"/>
  <c r="AI882" i="7"/>
  <c r="AJ882" i="7"/>
  <c r="W883" i="7"/>
  <c r="X883" i="7"/>
  <c r="Y883" i="7"/>
  <c r="Z883" i="7"/>
  <c r="AA883" i="7"/>
  <c r="AB883" i="7"/>
  <c r="AC883" i="7"/>
  <c r="AD883" i="7"/>
  <c r="AE883" i="7"/>
  <c r="AF883" i="7"/>
  <c r="AG883" i="7"/>
  <c r="AH883" i="7"/>
  <c r="AI883" i="7"/>
  <c r="AJ883" i="7"/>
  <c r="W884" i="7"/>
  <c r="X884" i="7"/>
  <c r="Y884" i="7"/>
  <c r="Z884" i="7"/>
  <c r="AA884" i="7"/>
  <c r="AB884" i="7"/>
  <c r="AC884" i="7"/>
  <c r="AD884" i="7"/>
  <c r="AE884" i="7"/>
  <c r="AF884" i="7"/>
  <c r="AG884" i="7"/>
  <c r="AH884" i="7"/>
  <c r="AI884" i="7"/>
  <c r="AJ884" i="7"/>
  <c r="W885" i="7"/>
  <c r="X885" i="7"/>
  <c r="Y885" i="7"/>
  <c r="Z885" i="7"/>
  <c r="AA885" i="7"/>
  <c r="AB885" i="7"/>
  <c r="AC885" i="7"/>
  <c r="AD885" i="7"/>
  <c r="AE885" i="7"/>
  <c r="AF885" i="7"/>
  <c r="AG885" i="7"/>
  <c r="AH885" i="7"/>
  <c r="AI885" i="7"/>
  <c r="AJ885" i="7"/>
  <c r="W886" i="7"/>
  <c r="X886" i="7"/>
  <c r="Y886" i="7"/>
  <c r="Z886" i="7"/>
  <c r="AA886" i="7"/>
  <c r="AB886" i="7"/>
  <c r="AC886" i="7"/>
  <c r="AD886" i="7"/>
  <c r="AE886" i="7"/>
  <c r="AF886" i="7"/>
  <c r="AG886" i="7"/>
  <c r="AH886" i="7"/>
  <c r="AI886" i="7"/>
  <c r="AJ886" i="7"/>
  <c r="W887" i="7"/>
  <c r="X887" i="7"/>
  <c r="Y887" i="7"/>
  <c r="Z887" i="7"/>
  <c r="AA887" i="7"/>
  <c r="AB887" i="7"/>
  <c r="AC887" i="7"/>
  <c r="AD887" i="7"/>
  <c r="AE887" i="7"/>
  <c r="AF887" i="7"/>
  <c r="AG887" i="7"/>
  <c r="AH887" i="7"/>
  <c r="AI887" i="7"/>
  <c r="AJ887" i="7"/>
  <c r="W888" i="7"/>
  <c r="X888" i="7"/>
  <c r="Y888" i="7"/>
  <c r="Z888" i="7"/>
  <c r="AA888" i="7"/>
  <c r="AB888" i="7"/>
  <c r="AC888" i="7"/>
  <c r="AD888" i="7"/>
  <c r="AE888" i="7"/>
  <c r="AF888" i="7"/>
  <c r="AG888" i="7"/>
  <c r="AH888" i="7"/>
  <c r="AI888" i="7"/>
  <c r="AJ888" i="7"/>
  <c r="W889" i="7"/>
  <c r="X889" i="7"/>
  <c r="Y889" i="7"/>
  <c r="Z889" i="7"/>
  <c r="AA889" i="7"/>
  <c r="AB889" i="7"/>
  <c r="AC889" i="7"/>
  <c r="AD889" i="7"/>
  <c r="AE889" i="7"/>
  <c r="AF889" i="7"/>
  <c r="AG889" i="7"/>
  <c r="AH889" i="7"/>
  <c r="AI889" i="7"/>
  <c r="AJ889" i="7"/>
  <c r="W890" i="7"/>
  <c r="X890" i="7"/>
  <c r="Y890" i="7"/>
  <c r="Z890" i="7"/>
  <c r="AA890" i="7"/>
  <c r="AB890" i="7"/>
  <c r="AC890" i="7"/>
  <c r="AD890" i="7"/>
  <c r="AE890" i="7"/>
  <c r="AF890" i="7"/>
  <c r="AG890" i="7"/>
  <c r="AH890" i="7"/>
  <c r="AI890" i="7"/>
  <c r="AJ890" i="7"/>
  <c r="W891" i="7"/>
  <c r="X891" i="7"/>
  <c r="Y891" i="7"/>
  <c r="Z891" i="7"/>
  <c r="AA891" i="7"/>
  <c r="AB891" i="7"/>
  <c r="AC891" i="7"/>
  <c r="AD891" i="7"/>
  <c r="AE891" i="7"/>
  <c r="AF891" i="7"/>
  <c r="AG891" i="7"/>
  <c r="AH891" i="7"/>
  <c r="AI891" i="7"/>
  <c r="AJ891" i="7"/>
  <c r="W892" i="7"/>
  <c r="X892" i="7"/>
  <c r="Y892" i="7"/>
  <c r="Z892" i="7"/>
  <c r="AA892" i="7"/>
  <c r="AB892" i="7"/>
  <c r="AC892" i="7"/>
  <c r="AD892" i="7"/>
  <c r="AE892" i="7"/>
  <c r="AF892" i="7"/>
  <c r="AG892" i="7"/>
  <c r="AH892" i="7"/>
  <c r="AI892" i="7"/>
  <c r="AJ892" i="7"/>
  <c r="W893" i="7"/>
  <c r="X893" i="7"/>
  <c r="Y893" i="7"/>
  <c r="Z893" i="7"/>
  <c r="AA893" i="7"/>
  <c r="AB893" i="7"/>
  <c r="AC893" i="7"/>
  <c r="AD893" i="7"/>
  <c r="AE893" i="7"/>
  <c r="AF893" i="7"/>
  <c r="AG893" i="7"/>
  <c r="AH893" i="7"/>
  <c r="AI893" i="7"/>
  <c r="AJ893" i="7"/>
  <c r="W894" i="7"/>
  <c r="X894" i="7"/>
  <c r="Y894" i="7"/>
  <c r="Z894" i="7"/>
  <c r="AA894" i="7"/>
  <c r="AB894" i="7"/>
  <c r="AC894" i="7"/>
  <c r="AD894" i="7"/>
  <c r="AE894" i="7"/>
  <c r="AF894" i="7"/>
  <c r="AG894" i="7"/>
  <c r="AH894" i="7"/>
  <c r="AI894" i="7"/>
  <c r="AJ894" i="7"/>
  <c r="W895" i="7"/>
  <c r="X895" i="7"/>
  <c r="Y895" i="7"/>
  <c r="Z895" i="7"/>
  <c r="AA895" i="7"/>
  <c r="AB895" i="7"/>
  <c r="AC895" i="7"/>
  <c r="AD895" i="7"/>
  <c r="AE895" i="7"/>
  <c r="AF895" i="7"/>
  <c r="AG895" i="7"/>
  <c r="AH895" i="7"/>
  <c r="AI895" i="7"/>
  <c r="AJ895" i="7"/>
  <c r="W896" i="7"/>
  <c r="X896" i="7"/>
  <c r="Y896" i="7"/>
  <c r="Z896" i="7"/>
  <c r="AA896" i="7"/>
  <c r="AB896" i="7"/>
  <c r="AC896" i="7"/>
  <c r="AD896" i="7"/>
  <c r="AE896" i="7"/>
  <c r="AF896" i="7"/>
  <c r="AG896" i="7"/>
  <c r="AH896" i="7"/>
  <c r="AI896" i="7"/>
  <c r="AJ896" i="7"/>
  <c r="W897" i="7"/>
  <c r="X897" i="7"/>
  <c r="Y897" i="7"/>
  <c r="Z897" i="7"/>
  <c r="AA897" i="7"/>
  <c r="AB897" i="7"/>
  <c r="AC897" i="7"/>
  <c r="AD897" i="7"/>
  <c r="AE897" i="7"/>
  <c r="AF897" i="7"/>
  <c r="AG897" i="7"/>
  <c r="AH897" i="7"/>
  <c r="AI897" i="7"/>
  <c r="AJ897" i="7"/>
  <c r="W898" i="7"/>
  <c r="X898" i="7"/>
  <c r="Y898" i="7"/>
  <c r="Z898" i="7"/>
  <c r="AA898" i="7"/>
  <c r="AB898" i="7"/>
  <c r="AC898" i="7"/>
  <c r="AD898" i="7"/>
  <c r="AE898" i="7"/>
  <c r="AF898" i="7"/>
  <c r="AG898" i="7"/>
  <c r="AH898" i="7"/>
  <c r="AI898" i="7"/>
  <c r="AJ898" i="7"/>
  <c r="W899" i="7"/>
  <c r="X899" i="7"/>
  <c r="Y899" i="7"/>
  <c r="Z899" i="7"/>
  <c r="AA899" i="7"/>
  <c r="AB899" i="7"/>
  <c r="AC899" i="7"/>
  <c r="AD899" i="7"/>
  <c r="AE899" i="7"/>
  <c r="AF899" i="7"/>
  <c r="AG899" i="7"/>
  <c r="AH899" i="7"/>
  <c r="AI899" i="7"/>
  <c r="AJ899" i="7"/>
  <c r="W900" i="7"/>
  <c r="X900" i="7"/>
  <c r="Y900" i="7"/>
  <c r="Z900" i="7"/>
  <c r="AA900" i="7"/>
  <c r="AB900" i="7"/>
  <c r="AC900" i="7"/>
  <c r="AD900" i="7"/>
  <c r="AE900" i="7"/>
  <c r="AF900" i="7"/>
  <c r="AG900" i="7"/>
  <c r="AH900" i="7"/>
  <c r="AI900" i="7"/>
  <c r="AJ900" i="7"/>
  <c r="W901" i="7"/>
  <c r="X901" i="7"/>
  <c r="Y901" i="7"/>
  <c r="Z901" i="7"/>
  <c r="AA901" i="7"/>
  <c r="AB901" i="7"/>
  <c r="AC901" i="7"/>
  <c r="AD901" i="7"/>
  <c r="AE901" i="7"/>
  <c r="AF901" i="7"/>
  <c r="AG901" i="7"/>
  <c r="AH901" i="7"/>
  <c r="AI901" i="7"/>
  <c r="AJ901" i="7"/>
  <c r="W902" i="7"/>
  <c r="X902" i="7"/>
  <c r="Y902" i="7"/>
  <c r="Z902" i="7"/>
  <c r="AA902" i="7"/>
  <c r="AB902" i="7"/>
  <c r="AC902" i="7"/>
  <c r="AD902" i="7"/>
  <c r="AE902" i="7"/>
  <c r="AF902" i="7"/>
  <c r="AG902" i="7"/>
  <c r="AH902" i="7"/>
  <c r="AI902" i="7"/>
  <c r="AJ902" i="7"/>
  <c r="W903" i="7"/>
  <c r="X903" i="7"/>
  <c r="Y903" i="7"/>
  <c r="Z903" i="7"/>
  <c r="AA903" i="7"/>
  <c r="AB903" i="7"/>
  <c r="AC903" i="7"/>
  <c r="AD903" i="7"/>
  <c r="AE903" i="7"/>
  <c r="AF903" i="7"/>
  <c r="AG903" i="7"/>
  <c r="AH903" i="7"/>
  <c r="AI903" i="7"/>
  <c r="AJ903" i="7"/>
  <c r="W904" i="7"/>
  <c r="X904" i="7"/>
  <c r="Y904" i="7"/>
  <c r="Z904" i="7"/>
  <c r="AA904" i="7"/>
  <c r="AB904" i="7"/>
  <c r="AC904" i="7"/>
  <c r="AD904" i="7"/>
  <c r="AE904" i="7"/>
  <c r="AF904" i="7"/>
  <c r="AG904" i="7"/>
  <c r="AH904" i="7"/>
  <c r="AI904" i="7"/>
  <c r="AJ904" i="7"/>
  <c r="W905" i="7"/>
  <c r="X905" i="7"/>
  <c r="Y905" i="7"/>
  <c r="Z905" i="7"/>
  <c r="AA905" i="7"/>
  <c r="AB905" i="7"/>
  <c r="AC905" i="7"/>
  <c r="AD905" i="7"/>
  <c r="AE905" i="7"/>
  <c r="AF905" i="7"/>
  <c r="AG905" i="7"/>
  <c r="AH905" i="7"/>
  <c r="AI905" i="7"/>
  <c r="AJ905" i="7"/>
  <c r="W906" i="7"/>
  <c r="X906" i="7"/>
  <c r="Y906" i="7"/>
  <c r="Z906" i="7"/>
  <c r="AA906" i="7"/>
  <c r="AB906" i="7"/>
  <c r="AC906" i="7"/>
  <c r="AD906" i="7"/>
  <c r="AE906" i="7"/>
  <c r="AF906" i="7"/>
  <c r="AG906" i="7"/>
  <c r="AH906" i="7"/>
  <c r="AI906" i="7"/>
  <c r="AJ906" i="7"/>
  <c r="W907" i="7"/>
  <c r="X907" i="7"/>
  <c r="Y907" i="7"/>
  <c r="Z907" i="7"/>
  <c r="AA907" i="7"/>
  <c r="AB907" i="7"/>
  <c r="AC907" i="7"/>
  <c r="AD907" i="7"/>
  <c r="AE907" i="7"/>
  <c r="AF907" i="7"/>
  <c r="AG907" i="7"/>
  <c r="AH907" i="7"/>
  <c r="AI907" i="7"/>
  <c r="AJ907" i="7"/>
  <c r="W908" i="7"/>
  <c r="X908" i="7"/>
  <c r="Y908" i="7"/>
  <c r="Z908" i="7"/>
  <c r="AA908" i="7"/>
  <c r="AB908" i="7"/>
  <c r="AC908" i="7"/>
  <c r="AD908" i="7"/>
  <c r="AE908" i="7"/>
  <c r="AF908" i="7"/>
  <c r="AG908" i="7"/>
  <c r="AH908" i="7"/>
  <c r="AI908" i="7"/>
  <c r="AJ908" i="7"/>
  <c r="W909" i="7"/>
  <c r="X909" i="7"/>
  <c r="Y909" i="7"/>
  <c r="Z909" i="7"/>
  <c r="AA909" i="7"/>
  <c r="AB909" i="7"/>
  <c r="AC909" i="7"/>
  <c r="AD909" i="7"/>
  <c r="AE909" i="7"/>
  <c r="AF909" i="7"/>
  <c r="AG909" i="7"/>
  <c r="AH909" i="7"/>
  <c r="AI909" i="7"/>
  <c r="AJ909" i="7"/>
  <c r="W910" i="7"/>
  <c r="X910" i="7"/>
  <c r="Y910" i="7"/>
  <c r="Z910" i="7"/>
  <c r="AA910" i="7"/>
  <c r="AB910" i="7"/>
  <c r="AC910" i="7"/>
  <c r="AD910" i="7"/>
  <c r="AE910" i="7"/>
  <c r="AF910" i="7"/>
  <c r="AG910" i="7"/>
  <c r="AH910" i="7"/>
  <c r="AI910" i="7"/>
  <c r="AJ910" i="7"/>
  <c r="W911" i="7"/>
  <c r="X911" i="7"/>
  <c r="Y911" i="7"/>
  <c r="Z911" i="7"/>
  <c r="AA911" i="7"/>
  <c r="AB911" i="7"/>
  <c r="AC911" i="7"/>
  <c r="AD911" i="7"/>
  <c r="AE911" i="7"/>
  <c r="AF911" i="7"/>
  <c r="AG911" i="7"/>
  <c r="AH911" i="7"/>
  <c r="AI911" i="7"/>
  <c r="AJ911" i="7"/>
  <c r="W912" i="7"/>
  <c r="X912" i="7"/>
  <c r="Y912" i="7"/>
  <c r="Z912" i="7"/>
  <c r="AA912" i="7"/>
  <c r="AB912" i="7"/>
  <c r="AC912" i="7"/>
  <c r="AD912" i="7"/>
  <c r="AE912" i="7"/>
  <c r="AF912" i="7"/>
  <c r="AG912" i="7"/>
  <c r="AH912" i="7"/>
  <c r="AI912" i="7"/>
  <c r="AJ912" i="7"/>
  <c r="W913" i="7"/>
  <c r="X913" i="7"/>
  <c r="Y913" i="7"/>
  <c r="Z913" i="7"/>
  <c r="AA913" i="7"/>
  <c r="AB913" i="7"/>
  <c r="AC913" i="7"/>
  <c r="AD913" i="7"/>
  <c r="AE913" i="7"/>
  <c r="AF913" i="7"/>
  <c r="AG913" i="7"/>
  <c r="AH913" i="7"/>
  <c r="AI913" i="7"/>
  <c r="AJ913" i="7"/>
  <c r="W914" i="7"/>
  <c r="X914" i="7"/>
  <c r="Y914" i="7"/>
  <c r="Z914" i="7"/>
  <c r="AA914" i="7"/>
  <c r="AB914" i="7"/>
  <c r="AC914" i="7"/>
  <c r="AD914" i="7"/>
  <c r="AE914" i="7"/>
  <c r="AF914" i="7"/>
  <c r="AG914" i="7"/>
  <c r="AH914" i="7"/>
  <c r="AI914" i="7"/>
  <c r="AJ914" i="7"/>
  <c r="W915" i="7"/>
  <c r="X915" i="7"/>
  <c r="Y915" i="7"/>
  <c r="Z915" i="7"/>
  <c r="AA915" i="7"/>
  <c r="AB915" i="7"/>
  <c r="AC915" i="7"/>
  <c r="AD915" i="7"/>
  <c r="AE915" i="7"/>
  <c r="AF915" i="7"/>
  <c r="AG915" i="7"/>
  <c r="AH915" i="7"/>
  <c r="AI915" i="7"/>
  <c r="AJ915" i="7"/>
  <c r="W916" i="7"/>
  <c r="X916" i="7"/>
  <c r="Y916" i="7"/>
  <c r="Z916" i="7"/>
  <c r="AA916" i="7"/>
  <c r="AB916" i="7"/>
  <c r="AC916" i="7"/>
  <c r="AD916" i="7"/>
  <c r="AE916" i="7"/>
  <c r="AF916" i="7"/>
  <c r="AG916" i="7"/>
  <c r="AH916" i="7"/>
  <c r="AI916" i="7"/>
  <c r="AJ916" i="7"/>
  <c r="W917" i="7"/>
  <c r="X917" i="7"/>
  <c r="Y917" i="7"/>
  <c r="Z917" i="7"/>
  <c r="AA917" i="7"/>
  <c r="AB917" i="7"/>
  <c r="AC917" i="7"/>
  <c r="AD917" i="7"/>
  <c r="AE917" i="7"/>
  <c r="AF917" i="7"/>
  <c r="AG917" i="7"/>
  <c r="AH917" i="7"/>
  <c r="AI917" i="7"/>
  <c r="AJ917" i="7"/>
  <c r="W918" i="7"/>
  <c r="X918" i="7"/>
  <c r="Y918" i="7"/>
  <c r="Z918" i="7"/>
  <c r="AA918" i="7"/>
  <c r="AB918" i="7"/>
  <c r="AC918" i="7"/>
  <c r="AD918" i="7"/>
  <c r="AE918" i="7"/>
  <c r="AF918" i="7"/>
  <c r="AG918" i="7"/>
  <c r="AH918" i="7"/>
  <c r="AI918" i="7"/>
  <c r="AJ918" i="7"/>
  <c r="W919" i="7"/>
  <c r="X919" i="7"/>
  <c r="Y919" i="7"/>
  <c r="Z919" i="7"/>
  <c r="AA919" i="7"/>
  <c r="AB919" i="7"/>
  <c r="AC919" i="7"/>
  <c r="AD919" i="7"/>
  <c r="AE919" i="7"/>
  <c r="AF919" i="7"/>
  <c r="AG919" i="7"/>
  <c r="AH919" i="7"/>
  <c r="AI919" i="7"/>
  <c r="AJ919" i="7"/>
  <c r="W920" i="7"/>
  <c r="X920" i="7"/>
  <c r="Y920" i="7"/>
  <c r="Z920" i="7"/>
  <c r="AA920" i="7"/>
  <c r="AB920" i="7"/>
  <c r="AC920" i="7"/>
  <c r="AD920" i="7"/>
  <c r="AE920" i="7"/>
  <c r="AF920" i="7"/>
  <c r="AG920" i="7"/>
  <c r="AH920" i="7"/>
  <c r="AI920" i="7"/>
  <c r="AJ920" i="7"/>
  <c r="W921" i="7"/>
  <c r="X921" i="7"/>
  <c r="Y921" i="7"/>
  <c r="Z921" i="7"/>
  <c r="AA921" i="7"/>
  <c r="AB921" i="7"/>
  <c r="AC921" i="7"/>
  <c r="AD921" i="7"/>
  <c r="AE921" i="7"/>
  <c r="AF921" i="7"/>
  <c r="AG921" i="7"/>
  <c r="AH921" i="7"/>
  <c r="AI921" i="7"/>
  <c r="AJ921" i="7"/>
  <c r="W922" i="7"/>
  <c r="X922" i="7"/>
  <c r="Y922" i="7"/>
  <c r="Z922" i="7"/>
  <c r="AA922" i="7"/>
  <c r="AB922" i="7"/>
  <c r="AC922" i="7"/>
  <c r="AD922" i="7"/>
  <c r="AE922" i="7"/>
  <c r="AF922" i="7"/>
  <c r="AG922" i="7"/>
  <c r="AH922" i="7"/>
  <c r="AI922" i="7"/>
  <c r="AJ922" i="7"/>
  <c r="W923" i="7"/>
  <c r="X923" i="7"/>
  <c r="Y923" i="7"/>
  <c r="Z923" i="7"/>
  <c r="AA923" i="7"/>
  <c r="AB923" i="7"/>
  <c r="AC923" i="7"/>
  <c r="AD923" i="7"/>
  <c r="AE923" i="7"/>
  <c r="AF923" i="7"/>
  <c r="AG923" i="7"/>
  <c r="AH923" i="7"/>
  <c r="AI923" i="7"/>
  <c r="AJ923" i="7"/>
  <c r="W924" i="7"/>
  <c r="X924" i="7"/>
  <c r="Y924" i="7"/>
  <c r="Z924" i="7"/>
  <c r="AA924" i="7"/>
  <c r="AB924" i="7"/>
  <c r="AC924" i="7"/>
  <c r="AD924" i="7"/>
  <c r="AE924" i="7"/>
  <c r="AF924" i="7"/>
  <c r="AG924" i="7"/>
  <c r="AH924" i="7"/>
  <c r="AI924" i="7"/>
  <c r="AJ924" i="7"/>
  <c r="W925" i="7"/>
  <c r="X925" i="7"/>
  <c r="Y925" i="7"/>
  <c r="Z925" i="7"/>
  <c r="AA925" i="7"/>
  <c r="AB925" i="7"/>
  <c r="AC925" i="7"/>
  <c r="AD925" i="7"/>
  <c r="AE925" i="7"/>
  <c r="AF925" i="7"/>
  <c r="AG925" i="7"/>
  <c r="AH925" i="7"/>
  <c r="AI925" i="7"/>
  <c r="AJ925" i="7"/>
  <c r="W926" i="7"/>
  <c r="X926" i="7"/>
  <c r="Y926" i="7"/>
  <c r="Z926" i="7"/>
  <c r="AA926" i="7"/>
  <c r="AB926" i="7"/>
  <c r="AC926" i="7"/>
  <c r="AD926" i="7"/>
  <c r="AE926" i="7"/>
  <c r="AF926" i="7"/>
  <c r="AG926" i="7"/>
  <c r="AH926" i="7"/>
  <c r="AI926" i="7"/>
  <c r="AJ926" i="7"/>
  <c r="W927" i="7"/>
  <c r="X927" i="7"/>
  <c r="Y927" i="7"/>
  <c r="Z927" i="7"/>
  <c r="AA927" i="7"/>
  <c r="AB927" i="7"/>
  <c r="AC927" i="7"/>
  <c r="AD927" i="7"/>
  <c r="AE927" i="7"/>
  <c r="AF927" i="7"/>
  <c r="AG927" i="7"/>
  <c r="AH927" i="7"/>
  <c r="AI927" i="7"/>
  <c r="AJ927" i="7"/>
  <c r="W928" i="7"/>
  <c r="X928" i="7"/>
  <c r="Y928" i="7"/>
  <c r="Z928" i="7"/>
  <c r="AA928" i="7"/>
  <c r="AB928" i="7"/>
  <c r="AC928" i="7"/>
  <c r="AD928" i="7"/>
  <c r="AE928" i="7"/>
  <c r="AF928" i="7"/>
  <c r="AG928" i="7"/>
  <c r="AH928" i="7"/>
  <c r="AI928" i="7"/>
  <c r="AJ928" i="7"/>
  <c r="W929" i="7"/>
  <c r="X929" i="7"/>
  <c r="Y929" i="7"/>
  <c r="Z929" i="7"/>
  <c r="AA929" i="7"/>
  <c r="AB929" i="7"/>
  <c r="AC929" i="7"/>
  <c r="AD929" i="7"/>
  <c r="AE929" i="7"/>
  <c r="AF929" i="7"/>
  <c r="AG929" i="7"/>
  <c r="AH929" i="7"/>
  <c r="AI929" i="7"/>
  <c r="AJ929" i="7"/>
  <c r="W930" i="7"/>
  <c r="X930" i="7"/>
  <c r="Y930" i="7"/>
  <c r="Z930" i="7"/>
  <c r="AA930" i="7"/>
  <c r="AB930" i="7"/>
  <c r="AC930" i="7"/>
  <c r="AD930" i="7"/>
  <c r="AE930" i="7"/>
  <c r="AF930" i="7"/>
  <c r="AG930" i="7"/>
  <c r="AH930" i="7"/>
  <c r="AI930" i="7"/>
  <c r="AJ930" i="7"/>
  <c r="W931" i="7"/>
  <c r="X931" i="7"/>
  <c r="Y931" i="7"/>
  <c r="Z931" i="7"/>
  <c r="AA931" i="7"/>
  <c r="AB931" i="7"/>
  <c r="AC931" i="7"/>
  <c r="AD931" i="7"/>
  <c r="AE931" i="7"/>
  <c r="AF931" i="7"/>
  <c r="AG931" i="7"/>
  <c r="AH931" i="7"/>
  <c r="AI931" i="7"/>
  <c r="AJ931" i="7"/>
  <c r="W932" i="7"/>
  <c r="X932" i="7"/>
  <c r="Y932" i="7"/>
  <c r="Z932" i="7"/>
  <c r="AA932" i="7"/>
  <c r="AB932" i="7"/>
  <c r="AC932" i="7"/>
  <c r="AD932" i="7"/>
  <c r="AE932" i="7"/>
  <c r="AF932" i="7"/>
  <c r="AG932" i="7"/>
  <c r="AH932" i="7"/>
  <c r="AI932" i="7"/>
  <c r="AJ932" i="7"/>
  <c r="W933" i="7"/>
  <c r="X933" i="7"/>
  <c r="Y933" i="7"/>
  <c r="Z933" i="7"/>
  <c r="AA933" i="7"/>
  <c r="AB933" i="7"/>
  <c r="AC933" i="7"/>
  <c r="AD933" i="7"/>
  <c r="AE933" i="7"/>
  <c r="AF933" i="7"/>
  <c r="AG933" i="7"/>
  <c r="AH933" i="7"/>
  <c r="AI933" i="7"/>
  <c r="AJ933" i="7"/>
  <c r="W934" i="7"/>
  <c r="X934" i="7"/>
  <c r="Y934" i="7"/>
  <c r="Z934" i="7"/>
  <c r="AA934" i="7"/>
  <c r="AB934" i="7"/>
  <c r="AC934" i="7"/>
  <c r="AD934" i="7"/>
  <c r="AE934" i="7"/>
  <c r="AF934" i="7"/>
  <c r="AG934" i="7"/>
  <c r="AH934" i="7"/>
  <c r="AI934" i="7"/>
  <c r="AJ934" i="7"/>
  <c r="W935" i="7"/>
  <c r="X935" i="7"/>
  <c r="Y935" i="7"/>
  <c r="Z935" i="7"/>
  <c r="AA935" i="7"/>
  <c r="AB935" i="7"/>
  <c r="AC935" i="7"/>
  <c r="AD935" i="7"/>
  <c r="AE935" i="7"/>
  <c r="AF935" i="7"/>
  <c r="AG935" i="7"/>
  <c r="AH935" i="7"/>
  <c r="AI935" i="7"/>
  <c r="AJ935" i="7"/>
  <c r="W936" i="7"/>
  <c r="X936" i="7"/>
  <c r="Y936" i="7"/>
  <c r="Z936" i="7"/>
  <c r="AA936" i="7"/>
  <c r="AB936" i="7"/>
  <c r="AC936" i="7"/>
  <c r="AD936" i="7"/>
  <c r="AE936" i="7"/>
  <c r="AF936" i="7"/>
  <c r="AG936" i="7"/>
  <c r="AH936" i="7"/>
  <c r="AI936" i="7"/>
  <c r="AJ936" i="7"/>
  <c r="W937" i="7"/>
  <c r="X937" i="7"/>
  <c r="Y937" i="7"/>
  <c r="Z937" i="7"/>
  <c r="AA937" i="7"/>
  <c r="AB937" i="7"/>
  <c r="AC937" i="7"/>
  <c r="AD937" i="7"/>
  <c r="AE937" i="7"/>
  <c r="AF937" i="7"/>
  <c r="AG937" i="7"/>
  <c r="AH937" i="7"/>
  <c r="AI937" i="7"/>
  <c r="AJ937" i="7"/>
  <c r="W938" i="7"/>
  <c r="X938" i="7"/>
  <c r="Y938" i="7"/>
  <c r="Z938" i="7"/>
  <c r="AA938" i="7"/>
  <c r="AB938" i="7"/>
  <c r="AC938" i="7"/>
  <c r="AD938" i="7"/>
  <c r="AE938" i="7"/>
  <c r="AF938" i="7"/>
  <c r="AG938" i="7"/>
  <c r="AH938" i="7"/>
  <c r="AI938" i="7"/>
  <c r="AJ938" i="7"/>
  <c r="W939" i="7"/>
  <c r="X939" i="7"/>
  <c r="Y939" i="7"/>
  <c r="Z939" i="7"/>
  <c r="AA939" i="7"/>
  <c r="AB939" i="7"/>
  <c r="AC939" i="7"/>
  <c r="AD939" i="7"/>
  <c r="AE939" i="7"/>
  <c r="AF939" i="7"/>
  <c r="AG939" i="7"/>
  <c r="AH939" i="7"/>
  <c r="AI939" i="7"/>
  <c r="AJ939" i="7"/>
  <c r="W940" i="7"/>
  <c r="X940" i="7"/>
  <c r="Y940" i="7"/>
  <c r="Z940" i="7"/>
  <c r="AA940" i="7"/>
  <c r="AB940" i="7"/>
  <c r="AC940" i="7"/>
  <c r="AD940" i="7"/>
  <c r="AE940" i="7"/>
  <c r="AF940" i="7"/>
  <c r="AG940" i="7"/>
  <c r="AH940" i="7"/>
  <c r="AI940" i="7"/>
  <c r="AJ940" i="7"/>
  <c r="W941" i="7"/>
  <c r="X941" i="7"/>
  <c r="Y941" i="7"/>
  <c r="Z941" i="7"/>
  <c r="AA941" i="7"/>
  <c r="AB941" i="7"/>
  <c r="AC941" i="7"/>
  <c r="AD941" i="7"/>
  <c r="AE941" i="7"/>
  <c r="AF941" i="7"/>
  <c r="AG941" i="7"/>
  <c r="AH941" i="7"/>
  <c r="AI941" i="7"/>
  <c r="AJ941" i="7"/>
  <c r="W942" i="7"/>
  <c r="X942" i="7"/>
  <c r="Y942" i="7"/>
  <c r="Z942" i="7"/>
  <c r="AA942" i="7"/>
  <c r="AB942" i="7"/>
  <c r="AC942" i="7"/>
  <c r="AD942" i="7"/>
  <c r="AE942" i="7"/>
  <c r="AF942" i="7"/>
  <c r="AG942" i="7"/>
  <c r="AH942" i="7"/>
  <c r="AI942" i="7"/>
  <c r="AJ942" i="7"/>
  <c r="W943" i="7"/>
  <c r="X943" i="7"/>
  <c r="Y943" i="7"/>
  <c r="Z943" i="7"/>
  <c r="AA943" i="7"/>
  <c r="AB943" i="7"/>
  <c r="AC943" i="7"/>
  <c r="AD943" i="7"/>
  <c r="AE943" i="7"/>
  <c r="AF943" i="7"/>
  <c r="AG943" i="7"/>
  <c r="AH943" i="7"/>
  <c r="AI943" i="7"/>
  <c r="AJ943" i="7"/>
  <c r="W944" i="7"/>
  <c r="X944" i="7"/>
  <c r="Y944" i="7"/>
  <c r="Z944" i="7"/>
  <c r="AA944" i="7"/>
  <c r="AB944" i="7"/>
  <c r="AC944" i="7"/>
  <c r="AD944" i="7"/>
  <c r="AE944" i="7"/>
  <c r="AF944" i="7"/>
  <c r="AG944" i="7"/>
  <c r="AH944" i="7"/>
  <c r="AI944" i="7"/>
  <c r="AJ944" i="7"/>
  <c r="W945" i="7"/>
  <c r="X945" i="7"/>
  <c r="Y945" i="7"/>
  <c r="Z945" i="7"/>
  <c r="AA945" i="7"/>
  <c r="AB945" i="7"/>
  <c r="AC945" i="7"/>
  <c r="AD945" i="7"/>
  <c r="AE945" i="7"/>
  <c r="AF945" i="7"/>
  <c r="AG945" i="7"/>
  <c r="AH945" i="7"/>
  <c r="AI945" i="7"/>
  <c r="AJ945" i="7"/>
  <c r="W946" i="7"/>
  <c r="X946" i="7"/>
  <c r="Y946" i="7"/>
  <c r="Z946" i="7"/>
  <c r="AA946" i="7"/>
  <c r="AB946" i="7"/>
  <c r="AC946" i="7"/>
  <c r="AD946" i="7"/>
  <c r="AE946" i="7"/>
  <c r="AF946" i="7"/>
  <c r="AG946" i="7"/>
  <c r="AH946" i="7"/>
  <c r="AI946" i="7"/>
  <c r="AJ946" i="7"/>
  <c r="W947" i="7"/>
  <c r="X947" i="7"/>
  <c r="Y947" i="7"/>
  <c r="Z947" i="7"/>
  <c r="AA947" i="7"/>
  <c r="AB947" i="7"/>
  <c r="AC947" i="7"/>
  <c r="AD947" i="7"/>
  <c r="AE947" i="7"/>
  <c r="AF947" i="7"/>
  <c r="AG947" i="7"/>
  <c r="AH947" i="7"/>
  <c r="AI947" i="7"/>
  <c r="AJ947" i="7"/>
  <c r="W948" i="7"/>
  <c r="X948" i="7"/>
  <c r="Y948" i="7"/>
  <c r="Z948" i="7"/>
  <c r="AA948" i="7"/>
  <c r="AB948" i="7"/>
  <c r="AC948" i="7"/>
  <c r="AD948" i="7"/>
  <c r="AE948" i="7"/>
  <c r="AF948" i="7"/>
  <c r="AG948" i="7"/>
  <c r="AH948" i="7"/>
  <c r="AI948" i="7"/>
  <c r="AJ948" i="7"/>
  <c r="W949" i="7"/>
  <c r="X949" i="7"/>
  <c r="Y949" i="7"/>
  <c r="Z949" i="7"/>
  <c r="AA949" i="7"/>
  <c r="AB949" i="7"/>
  <c r="AC949" i="7"/>
  <c r="AD949" i="7"/>
  <c r="AE949" i="7"/>
  <c r="AF949" i="7"/>
  <c r="AG949" i="7"/>
  <c r="AH949" i="7"/>
  <c r="AI949" i="7"/>
  <c r="AJ949" i="7"/>
  <c r="W950" i="7"/>
  <c r="X950" i="7"/>
  <c r="Y950" i="7"/>
  <c r="Z950" i="7"/>
  <c r="AA950" i="7"/>
  <c r="AB950" i="7"/>
  <c r="AC950" i="7"/>
  <c r="AD950" i="7"/>
  <c r="AE950" i="7"/>
  <c r="AF950" i="7"/>
  <c r="AG950" i="7"/>
  <c r="AH950" i="7"/>
  <c r="AI950" i="7"/>
  <c r="AJ950" i="7"/>
  <c r="W951" i="7"/>
  <c r="X951" i="7"/>
  <c r="Y951" i="7"/>
  <c r="Z951" i="7"/>
  <c r="AA951" i="7"/>
  <c r="AB951" i="7"/>
  <c r="AC951" i="7"/>
  <c r="AD951" i="7"/>
  <c r="AE951" i="7"/>
  <c r="AF951" i="7"/>
  <c r="AG951" i="7"/>
  <c r="AH951" i="7"/>
  <c r="AI951" i="7"/>
  <c r="AJ951" i="7"/>
  <c r="W952" i="7"/>
  <c r="X952" i="7"/>
  <c r="Y952" i="7"/>
  <c r="Z952" i="7"/>
  <c r="AA952" i="7"/>
  <c r="AB952" i="7"/>
  <c r="AC952" i="7"/>
  <c r="AD952" i="7"/>
  <c r="AE952" i="7"/>
  <c r="AF952" i="7"/>
  <c r="AG952" i="7"/>
  <c r="AH952" i="7"/>
  <c r="AI952" i="7"/>
  <c r="AJ952" i="7"/>
  <c r="W953" i="7"/>
  <c r="X953" i="7"/>
  <c r="Y953" i="7"/>
  <c r="Z953" i="7"/>
  <c r="AA953" i="7"/>
  <c r="AB953" i="7"/>
  <c r="AC953" i="7"/>
  <c r="AD953" i="7"/>
  <c r="AE953" i="7"/>
  <c r="AF953" i="7"/>
  <c r="AG953" i="7"/>
  <c r="AH953" i="7"/>
  <c r="AI953" i="7"/>
  <c r="AJ953" i="7"/>
  <c r="W954" i="7"/>
  <c r="X954" i="7"/>
  <c r="Y954" i="7"/>
  <c r="Z954" i="7"/>
  <c r="AA954" i="7"/>
  <c r="AB954" i="7"/>
  <c r="AC954" i="7"/>
  <c r="AD954" i="7"/>
  <c r="AE954" i="7"/>
  <c r="AF954" i="7"/>
  <c r="AG954" i="7"/>
  <c r="AH954" i="7"/>
  <c r="AI954" i="7"/>
  <c r="AJ954" i="7"/>
  <c r="W955" i="7"/>
  <c r="X955" i="7"/>
  <c r="Y955" i="7"/>
  <c r="Z955" i="7"/>
  <c r="AA955" i="7"/>
  <c r="AB955" i="7"/>
  <c r="AC955" i="7"/>
  <c r="AD955" i="7"/>
  <c r="AE955" i="7"/>
  <c r="AF955" i="7"/>
  <c r="AG955" i="7"/>
  <c r="AH955" i="7"/>
  <c r="AI955" i="7"/>
  <c r="AJ955" i="7"/>
  <c r="W956" i="7"/>
  <c r="X956" i="7"/>
  <c r="Y956" i="7"/>
  <c r="Z956" i="7"/>
  <c r="AA956" i="7"/>
  <c r="AB956" i="7"/>
  <c r="AC956" i="7"/>
  <c r="AD956" i="7"/>
  <c r="AE956" i="7"/>
  <c r="AF956" i="7"/>
  <c r="AG956" i="7"/>
  <c r="AH956" i="7"/>
  <c r="AI956" i="7"/>
  <c r="AJ956" i="7"/>
  <c r="W957" i="7"/>
  <c r="X957" i="7"/>
  <c r="Y957" i="7"/>
  <c r="Z957" i="7"/>
  <c r="AA957" i="7"/>
  <c r="AB957" i="7"/>
  <c r="AC957" i="7"/>
  <c r="AD957" i="7"/>
  <c r="AE957" i="7"/>
  <c r="AF957" i="7"/>
  <c r="AG957" i="7"/>
  <c r="AH957" i="7"/>
  <c r="AI957" i="7"/>
  <c r="AJ957" i="7"/>
  <c r="W958" i="7"/>
  <c r="X958" i="7"/>
  <c r="Y958" i="7"/>
  <c r="Z958" i="7"/>
  <c r="AA958" i="7"/>
  <c r="AB958" i="7"/>
  <c r="AC958" i="7"/>
  <c r="AD958" i="7"/>
  <c r="AE958" i="7"/>
  <c r="AF958" i="7"/>
  <c r="AG958" i="7"/>
  <c r="AH958" i="7"/>
  <c r="AI958" i="7"/>
  <c r="AJ958" i="7"/>
  <c r="W959" i="7"/>
  <c r="X959" i="7"/>
  <c r="Y959" i="7"/>
  <c r="Z959" i="7"/>
  <c r="AA959" i="7"/>
  <c r="AB959" i="7"/>
  <c r="AC959" i="7"/>
  <c r="AD959" i="7"/>
  <c r="AE959" i="7"/>
  <c r="AF959" i="7"/>
  <c r="AG959" i="7"/>
  <c r="AH959" i="7"/>
  <c r="AI959" i="7"/>
  <c r="AJ959" i="7"/>
  <c r="W960" i="7"/>
  <c r="X960" i="7"/>
  <c r="Y960" i="7"/>
  <c r="Z960" i="7"/>
  <c r="AA960" i="7"/>
  <c r="AB960" i="7"/>
  <c r="AC960" i="7"/>
  <c r="AD960" i="7"/>
  <c r="AE960" i="7"/>
  <c r="AF960" i="7"/>
  <c r="AG960" i="7"/>
  <c r="AH960" i="7"/>
  <c r="AI960" i="7"/>
  <c r="AJ960" i="7"/>
  <c r="W961" i="7"/>
  <c r="X961" i="7"/>
  <c r="Y961" i="7"/>
  <c r="Z961" i="7"/>
  <c r="AA961" i="7"/>
  <c r="AB961" i="7"/>
  <c r="AC961" i="7"/>
  <c r="AD961" i="7"/>
  <c r="AE961" i="7"/>
  <c r="AF961" i="7"/>
  <c r="AG961" i="7"/>
  <c r="AH961" i="7"/>
  <c r="AI961" i="7"/>
  <c r="AJ961" i="7"/>
  <c r="W962" i="7"/>
  <c r="X962" i="7"/>
  <c r="Y962" i="7"/>
  <c r="Z962" i="7"/>
  <c r="AA962" i="7"/>
  <c r="AB962" i="7"/>
  <c r="AC962" i="7"/>
  <c r="AD962" i="7"/>
  <c r="AE962" i="7"/>
  <c r="AF962" i="7"/>
  <c r="AG962" i="7"/>
  <c r="AH962" i="7"/>
  <c r="AI962" i="7"/>
  <c r="AJ962" i="7"/>
  <c r="W963" i="7"/>
  <c r="X963" i="7"/>
  <c r="Y963" i="7"/>
  <c r="Z963" i="7"/>
  <c r="AA963" i="7"/>
  <c r="AB963" i="7"/>
  <c r="AC963" i="7"/>
  <c r="AD963" i="7"/>
  <c r="AE963" i="7"/>
  <c r="AF963" i="7"/>
  <c r="AG963" i="7"/>
  <c r="AH963" i="7"/>
  <c r="AI963" i="7"/>
  <c r="AJ963" i="7"/>
  <c r="W964" i="7"/>
  <c r="X964" i="7"/>
  <c r="Y964" i="7"/>
  <c r="Z964" i="7"/>
  <c r="AA964" i="7"/>
  <c r="AB964" i="7"/>
  <c r="AC964" i="7"/>
  <c r="AD964" i="7"/>
  <c r="AE964" i="7"/>
  <c r="AF964" i="7"/>
  <c r="AG964" i="7"/>
  <c r="AH964" i="7"/>
  <c r="AI964" i="7"/>
  <c r="AJ964" i="7"/>
  <c r="W965" i="7"/>
  <c r="X965" i="7"/>
  <c r="Y965" i="7"/>
  <c r="Z965" i="7"/>
  <c r="AA965" i="7"/>
  <c r="AB965" i="7"/>
  <c r="AC965" i="7"/>
  <c r="AD965" i="7"/>
  <c r="AE965" i="7"/>
  <c r="AF965" i="7"/>
  <c r="AG965" i="7"/>
  <c r="AH965" i="7"/>
  <c r="AI965" i="7"/>
  <c r="AJ965" i="7"/>
  <c r="W966" i="7"/>
  <c r="X966" i="7"/>
  <c r="Y966" i="7"/>
  <c r="Z966" i="7"/>
  <c r="AA966" i="7"/>
  <c r="AB966" i="7"/>
  <c r="AC966" i="7"/>
  <c r="AD966" i="7"/>
  <c r="AE966" i="7"/>
  <c r="AF966" i="7"/>
  <c r="AG966" i="7"/>
  <c r="AH966" i="7"/>
  <c r="AI966" i="7"/>
  <c r="AJ966" i="7"/>
  <c r="W967" i="7"/>
  <c r="X967" i="7"/>
  <c r="Y967" i="7"/>
  <c r="Z967" i="7"/>
  <c r="AA967" i="7"/>
  <c r="AB967" i="7"/>
  <c r="AC967" i="7"/>
  <c r="AD967" i="7"/>
  <c r="AE967" i="7"/>
  <c r="AF967" i="7"/>
  <c r="AG967" i="7"/>
  <c r="AH967" i="7"/>
  <c r="AI967" i="7"/>
  <c r="AJ967" i="7"/>
  <c r="W968" i="7"/>
  <c r="X968" i="7"/>
  <c r="Y968" i="7"/>
  <c r="Z968" i="7"/>
  <c r="AA968" i="7"/>
  <c r="AB968" i="7"/>
  <c r="AC968" i="7"/>
  <c r="AD968" i="7"/>
  <c r="AE968" i="7"/>
  <c r="AF968" i="7"/>
  <c r="AG968" i="7"/>
  <c r="AH968" i="7"/>
  <c r="AI968" i="7"/>
  <c r="AJ968" i="7"/>
  <c r="W969" i="7"/>
  <c r="X969" i="7"/>
  <c r="Y969" i="7"/>
  <c r="Z969" i="7"/>
  <c r="AA969" i="7"/>
  <c r="AB969" i="7"/>
  <c r="AC969" i="7"/>
  <c r="AD969" i="7"/>
  <c r="AE969" i="7"/>
  <c r="AF969" i="7"/>
  <c r="AG969" i="7"/>
  <c r="AH969" i="7"/>
  <c r="AI969" i="7"/>
  <c r="AJ969" i="7"/>
  <c r="W970" i="7"/>
  <c r="X970" i="7"/>
  <c r="Y970" i="7"/>
  <c r="Z970" i="7"/>
  <c r="AA970" i="7"/>
  <c r="AB970" i="7"/>
  <c r="AC970" i="7"/>
  <c r="AD970" i="7"/>
  <c r="AE970" i="7"/>
  <c r="AF970" i="7"/>
  <c r="AG970" i="7"/>
  <c r="AH970" i="7"/>
  <c r="AI970" i="7"/>
  <c r="AJ970" i="7"/>
  <c r="W971" i="7"/>
  <c r="X971" i="7"/>
  <c r="Y971" i="7"/>
  <c r="Z971" i="7"/>
  <c r="AA971" i="7"/>
  <c r="AB971" i="7"/>
  <c r="AC971" i="7"/>
  <c r="AD971" i="7"/>
  <c r="AE971" i="7"/>
  <c r="AF971" i="7"/>
  <c r="AG971" i="7"/>
  <c r="AH971" i="7"/>
  <c r="AI971" i="7"/>
  <c r="AJ971" i="7"/>
  <c r="W972" i="7"/>
  <c r="X972" i="7"/>
  <c r="Y972" i="7"/>
  <c r="Z972" i="7"/>
  <c r="AA972" i="7"/>
  <c r="AB972" i="7"/>
  <c r="AC972" i="7"/>
  <c r="AD972" i="7"/>
  <c r="AE972" i="7"/>
  <c r="AF972" i="7"/>
  <c r="AG972" i="7"/>
  <c r="AH972" i="7"/>
  <c r="AI972" i="7"/>
  <c r="AJ972" i="7"/>
  <c r="W973" i="7"/>
  <c r="X973" i="7"/>
  <c r="Y973" i="7"/>
  <c r="Z973" i="7"/>
  <c r="AA973" i="7"/>
  <c r="AB973" i="7"/>
  <c r="AC973" i="7"/>
  <c r="AD973" i="7"/>
  <c r="AE973" i="7"/>
  <c r="AF973" i="7"/>
  <c r="AG973" i="7"/>
  <c r="AH973" i="7"/>
  <c r="AI973" i="7"/>
  <c r="AJ973" i="7"/>
  <c r="W974" i="7"/>
  <c r="X974" i="7"/>
  <c r="Y974" i="7"/>
  <c r="Z974" i="7"/>
  <c r="AA974" i="7"/>
  <c r="AB974" i="7"/>
  <c r="AC974" i="7"/>
  <c r="AD974" i="7"/>
  <c r="AE974" i="7"/>
  <c r="AF974" i="7"/>
  <c r="AG974" i="7"/>
  <c r="AH974" i="7"/>
  <c r="AI974" i="7"/>
  <c r="AJ974" i="7"/>
  <c r="W975" i="7"/>
  <c r="X975" i="7"/>
  <c r="Y975" i="7"/>
  <c r="Z975" i="7"/>
  <c r="AA975" i="7"/>
  <c r="AB975" i="7"/>
  <c r="AC975" i="7"/>
  <c r="AD975" i="7"/>
  <c r="AE975" i="7"/>
  <c r="AF975" i="7"/>
  <c r="AG975" i="7"/>
  <c r="AH975" i="7"/>
  <c r="AI975" i="7"/>
  <c r="AJ975" i="7"/>
  <c r="W976" i="7"/>
  <c r="X976" i="7"/>
  <c r="Y976" i="7"/>
  <c r="Z976" i="7"/>
  <c r="AA976" i="7"/>
  <c r="AB976" i="7"/>
  <c r="AC976" i="7"/>
  <c r="AD976" i="7"/>
  <c r="AE976" i="7"/>
  <c r="AF976" i="7"/>
  <c r="AG976" i="7"/>
  <c r="AH976" i="7"/>
  <c r="AI976" i="7"/>
  <c r="AJ976" i="7"/>
  <c r="W977" i="7"/>
  <c r="X977" i="7"/>
  <c r="Y977" i="7"/>
  <c r="Z977" i="7"/>
  <c r="AA977" i="7"/>
  <c r="AB977" i="7"/>
  <c r="AC977" i="7"/>
  <c r="AD977" i="7"/>
  <c r="AE977" i="7"/>
  <c r="AF977" i="7"/>
  <c r="AG977" i="7"/>
  <c r="AH977" i="7"/>
  <c r="AI977" i="7"/>
  <c r="AJ977" i="7"/>
  <c r="W978" i="7"/>
  <c r="X978" i="7"/>
  <c r="Y978" i="7"/>
  <c r="Z978" i="7"/>
  <c r="AA978" i="7"/>
  <c r="AB978" i="7"/>
  <c r="AC978" i="7"/>
  <c r="AD978" i="7"/>
  <c r="AE978" i="7"/>
  <c r="AF978" i="7"/>
  <c r="AG978" i="7"/>
  <c r="AH978" i="7"/>
  <c r="AI978" i="7"/>
  <c r="AJ978" i="7"/>
  <c r="W979" i="7"/>
  <c r="X979" i="7"/>
  <c r="Y979" i="7"/>
  <c r="Z979" i="7"/>
  <c r="AA979" i="7"/>
  <c r="AB979" i="7"/>
  <c r="AC979" i="7"/>
  <c r="AD979" i="7"/>
  <c r="AE979" i="7"/>
  <c r="AF979" i="7"/>
  <c r="AG979" i="7"/>
  <c r="AH979" i="7"/>
  <c r="AI979" i="7"/>
  <c r="AJ979" i="7"/>
  <c r="W980" i="7"/>
  <c r="X980" i="7"/>
  <c r="Y980" i="7"/>
  <c r="Z980" i="7"/>
  <c r="AA980" i="7"/>
  <c r="AB980" i="7"/>
  <c r="AC980" i="7"/>
  <c r="AD980" i="7"/>
  <c r="AE980" i="7"/>
  <c r="AF980" i="7"/>
  <c r="AG980" i="7"/>
  <c r="AH980" i="7"/>
  <c r="AI980" i="7"/>
  <c r="AJ980" i="7"/>
  <c r="W981" i="7"/>
  <c r="X981" i="7"/>
  <c r="Y981" i="7"/>
  <c r="Z981" i="7"/>
  <c r="AA981" i="7"/>
  <c r="AB981" i="7"/>
  <c r="AC981" i="7"/>
  <c r="AD981" i="7"/>
  <c r="AE981" i="7"/>
  <c r="AF981" i="7"/>
  <c r="AG981" i="7"/>
  <c r="AH981" i="7"/>
  <c r="AI981" i="7"/>
  <c r="AJ981" i="7"/>
  <c r="W982" i="7"/>
  <c r="X982" i="7"/>
  <c r="Y982" i="7"/>
  <c r="Z982" i="7"/>
  <c r="AA982" i="7"/>
  <c r="AB982" i="7"/>
  <c r="AC982" i="7"/>
  <c r="AD982" i="7"/>
  <c r="AE982" i="7"/>
  <c r="AF982" i="7"/>
  <c r="AG982" i="7"/>
  <c r="AH982" i="7"/>
  <c r="AI982" i="7"/>
  <c r="AJ982" i="7"/>
  <c r="W983" i="7"/>
  <c r="X983" i="7"/>
  <c r="Y983" i="7"/>
  <c r="Z983" i="7"/>
  <c r="AA983" i="7"/>
  <c r="AB983" i="7"/>
  <c r="AC983" i="7"/>
  <c r="AD983" i="7"/>
  <c r="AE983" i="7"/>
  <c r="AF983" i="7"/>
  <c r="AG983" i="7"/>
  <c r="AH983" i="7"/>
  <c r="AI983" i="7"/>
  <c r="AJ983" i="7"/>
  <c r="W984" i="7"/>
  <c r="X984" i="7"/>
  <c r="Y984" i="7"/>
  <c r="Z984" i="7"/>
  <c r="AA984" i="7"/>
  <c r="AB984" i="7"/>
  <c r="AC984" i="7"/>
  <c r="AD984" i="7"/>
  <c r="AE984" i="7"/>
  <c r="AF984" i="7"/>
  <c r="AG984" i="7"/>
  <c r="AH984" i="7"/>
  <c r="AI984" i="7"/>
  <c r="AJ984" i="7"/>
  <c r="W985" i="7"/>
  <c r="X985" i="7"/>
  <c r="Y985" i="7"/>
  <c r="Z985" i="7"/>
  <c r="AA985" i="7"/>
  <c r="AB985" i="7"/>
  <c r="AC985" i="7"/>
  <c r="AD985" i="7"/>
  <c r="AE985" i="7"/>
  <c r="AF985" i="7"/>
  <c r="AG985" i="7"/>
  <c r="AH985" i="7"/>
  <c r="AI985" i="7"/>
  <c r="AJ985" i="7"/>
  <c r="W986" i="7"/>
  <c r="X986" i="7"/>
  <c r="Y986" i="7"/>
  <c r="Z986" i="7"/>
  <c r="AA986" i="7"/>
  <c r="AB986" i="7"/>
  <c r="AC986" i="7"/>
  <c r="AD986" i="7"/>
  <c r="AE986" i="7"/>
  <c r="AF986" i="7"/>
  <c r="AG986" i="7"/>
  <c r="AH986" i="7"/>
  <c r="AI986" i="7"/>
  <c r="AJ986" i="7"/>
  <c r="W987" i="7"/>
  <c r="X987" i="7"/>
  <c r="Y987" i="7"/>
  <c r="Z987" i="7"/>
  <c r="AA987" i="7"/>
  <c r="AB987" i="7"/>
  <c r="AC987" i="7"/>
  <c r="AD987" i="7"/>
  <c r="AE987" i="7"/>
  <c r="AF987" i="7"/>
  <c r="AG987" i="7"/>
  <c r="AH987" i="7"/>
  <c r="AI987" i="7"/>
  <c r="AJ987" i="7"/>
  <c r="W988" i="7"/>
  <c r="X988" i="7"/>
  <c r="Y988" i="7"/>
  <c r="Z988" i="7"/>
  <c r="AA988" i="7"/>
  <c r="AB988" i="7"/>
  <c r="AC988" i="7"/>
  <c r="AD988" i="7"/>
  <c r="AE988" i="7"/>
  <c r="AF988" i="7"/>
  <c r="AG988" i="7"/>
  <c r="AH988" i="7"/>
  <c r="AI988" i="7"/>
  <c r="AJ988" i="7"/>
  <c r="W989" i="7"/>
  <c r="X989" i="7"/>
  <c r="Y989" i="7"/>
  <c r="Z989" i="7"/>
  <c r="AA989" i="7"/>
  <c r="AB989" i="7"/>
  <c r="AC989" i="7"/>
  <c r="AD989" i="7"/>
  <c r="AE989" i="7"/>
  <c r="AF989" i="7"/>
  <c r="AG989" i="7"/>
  <c r="AH989" i="7"/>
  <c r="AI989" i="7"/>
  <c r="AJ989" i="7"/>
  <c r="W990" i="7"/>
  <c r="X990" i="7"/>
  <c r="Y990" i="7"/>
  <c r="Z990" i="7"/>
  <c r="AA990" i="7"/>
  <c r="AB990" i="7"/>
  <c r="AC990" i="7"/>
  <c r="AD990" i="7"/>
  <c r="AE990" i="7"/>
  <c r="AF990" i="7"/>
  <c r="AG990" i="7"/>
  <c r="AH990" i="7"/>
  <c r="AI990" i="7"/>
  <c r="AJ990" i="7"/>
  <c r="W991" i="7"/>
  <c r="X991" i="7"/>
  <c r="Y991" i="7"/>
  <c r="Z991" i="7"/>
  <c r="AA991" i="7"/>
  <c r="AB991" i="7"/>
  <c r="AC991" i="7"/>
  <c r="AD991" i="7"/>
  <c r="AE991" i="7"/>
  <c r="AF991" i="7"/>
  <c r="AG991" i="7"/>
  <c r="AH991" i="7"/>
  <c r="AI991" i="7"/>
  <c r="AJ991" i="7"/>
  <c r="W992" i="7"/>
  <c r="X992" i="7"/>
  <c r="Y992" i="7"/>
  <c r="Z992" i="7"/>
  <c r="AA992" i="7"/>
  <c r="AB992" i="7"/>
  <c r="AC992" i="7"/>
  <c r="AD992" i="7"/>
  <c r="AE992" i="7"/>
  <c r="AF992" i="7"/>
  <c r="AG992" i="7"/>
  <c r="AH992" i="7"/>
  <c r="AI992" i="7"/>
  <c r="AJ992" i="7"/>
  <c r="W993" i="7"/>
  <c r="X993" i="7"/>
  <c r="Y993" i="7"/>
  <c r="Z993" i="7"/>
  <c r="AA993" i="7"/>
  <c r="AB993" i="7"/>
  <c r="AC993" i="7"/>
  <c r="AD993" i="7"/>
  <c r="AE993" i="7"/>
  <c r="AF993" i="7"/>
  <c r="AG993" i="7"/>
  <c r="AH993" i="7"/>
  <c r="AI993" i="7"/>
  <c r="AJ993" i="7"/>
  <c r="W994" i="7"/>
  <c r="X994" i="7"/>
  <c r="Y994" i="7"/>
  <c r="Z994" i="7"/>
  <c r="AA994" i="7"/>
  <c r="AB994" i="7"/>
  <c r="AC994" i="7"/>
  <c r="AD994" i="7"/>
  <c r="AE994" i="7"/>
  <c r="AF994" i="7"/>
  <c r="AG994" i="7"/>
  <c r="AH994" i="7"/>
  <c r="AI994" i="7"/>
  <c r="AJ994" i="7"/>
  <c r="W995" i="7"/>
  <c r="X995" i="7"/>
  <c r="Y995" i="7"/>
  <c r="Z995" i="7"/>
  <c r="AA995" i="7"/>
  <c r="AB995" i="7"/>
  <c r="AC995" i="7"/>
  <c r="AD995" i="7"/>
  <c r="AE995" i="7"/>
  <c r="AF995" i="7"/>
  <c r="AG995" i="7"/>
  <c r="AH995" i="7"/>
  <c r="AI995" i="7"/>
  <c r="AJ995" i="7"/>
  <c r="W996" i="7"/>
  <c r="X996" i="7"/>
  <c r="Y996" i="7"/>
  <c r="Z996" i="7"/>
  <c r="AA996" i="7"/>
  <c r="AB996" i="7"/>
  <c r="AC996" i="7"/>
  <c r="AD996" i="7"/>
  <c r="AE996" i="7"/>
  <c r="AF996" i="7"/>
  <c r="AG996" i="7"/>
  <c r="AH996" i="7"/>
  <c r="AI996" i="7"/>
  <c r="AJ996" i="7"/>
  <c r="W997" i="7"/>
  <c r="X997" i="7"/>
  <c r="Y997" i="7"/>
  <c r="Z997" i="7"/>
  <c r="AA997" i="7"/>
  <c r="AB997" i="7"/>
  <c r="AC997" i="7"/>
  <c r="AD997" i="7"/>
  <c r="AE997" i="7"/>
  <c r="AF997" i="7"/>
  <c r="AG997" i="7"/>
  <c r="AH997" i="7"/>
  <c r="AI997" i="7"/>
  <c r="AJ997" i="7"/>
  <c r="W998" i="7"/>
  <c r="X998" i="7"/>
  <c r="Y998" i="7"/>
  <c r="Z998" i="7"/>
  <c r="AA998" i="7"/>
  <c r="AB998" i="7"/>
  <c r="AC998" i="7"/>
  <c r="AD998" i="7"/>
  <c r="AE998" i="7"/>
  <c r="AF998" i="7"/>
  <c r="AG998" i="7"/>
  <c r="AH998" i="7"/>
  <c r="AI998" i="7"/>
  <c r="AJ998" i="7"/>
  <c r="W999" i="7"/>
  <c r="X999" i="7"/>
  <c r="Y999" i="7"/>
  <c r="Z999" i="7"/>
  <c r="AA999" i="7"/>
  <c r="AB999" i="7"/>
  <c r="AC999" i="7"/>
  <c r="AD999" i="7"/>
  <c r="AE999" i="7"/>
  <c r="AF999" i="7"/>
  <c r="AG999" i="7"/>
  <c r="AH999" i="7"/>
  <c r="AI999" i="7"/>
  <c r="AJ999" i="7"/>
  <c r="W1000" i="7"/>
  <c r="X1000" i="7"/>
  <c r="Y1000" i="7"/>
  <c r="Z1000" i="7"/>
  <c r="AA1000" i="7"/>
  <c r="AB1000" i="7"/>
  <c r="AC1000" i="7"/>
  <c r="AD1000" i="7"/>
  <c r="AE1000" i="7"/>
  <c r="AF1000" i="7"/>
  <c r="AG1000" i="7"/>
  <c r="AH1000" i="7"/>
  <c r="AI1000" i="7"/>
  <c r="AJ1000" i="7"/>
  <c r="W1001" i="7"/>
  <c r="X1001" i="7"/>
  <c r="Y1001" i="7"/>
  <c r="Z1001" i="7"/>
  <c r="AA1001" i="7"/>
  <c r="AB1001" i="7"/>
  <c r="AC1001" i="7"/>
  <c r="AD1001" i="7"/>
  <c r="AE1001" i="7"/>
  <c r="AF1001" i="7"/>
  <c r="AG1001" i="7"/>
  <c r="AH1001" i="7"/>
  <c r="AI1001" i="7"/>
  <c r="AJ1001" i="7"/>
  <c r="W1002" i="7"/>
  <c r="X1002" i="7"/>
  <c r="Y1002" i="7"/>
  <c r="Z1002" i="7"/>
  <c r="AA1002" i="7"/>
  <c r="AB1002" i="7"/>
  <c r="AC1002" i="7"/>
  <c r="AD1002" i="7"/>
  <c r="AE1002" i="7"/>
  <c r="AF1002" i="7"/>
  <c r="AG1002" i="7"/>
  <c r="AH1002" i="7"/>
  <c r="AI1002" i="7"/>
  <c r="AJ1002" i="7"/>
  <c r="W1003" i="7"/>
  <c r="X1003" i="7"/>
  <c r="Y1003" i="7"/>
  <c r="Z1003" i="7"/>
  <c r="AA1003" i="7"/>
  <c r="AB1003" i="7"/>
  <c r="AC1003" i="7"/>
  <c r="AD1003" i="7"/>
  <c r="AE1003" i="7"/>
  <c r="AF1003" i="7"/>
  <c r="AG1003" i="7"/>
  <c r="AH1003" i="7"/>
  <c r="AI1003" i="7"/>
  <c r="AJ1003" i="7"/>
  <c r="W1004" i="7"/>
  <c r="X1004" i="7"/>
  <c r="Y1004" i="7"/>
  <c r="Z1004" i="7"/>
  <c r="AA1004" i="7"/>
  <c r="AB1004" i="7"/>
  <c r="AC1004" i="7"/>
  <c r="AD1004" i="7"/>
  <c r="AE1004" i="7"/>
  <c r="AF1004" i="7"/>
  <c r="AG1004" i="7"/>
  <c r="AH1004" i="7"/>
  <c r="AI1004" i="7"/>
  <c r="AJ1004" i="7"/>
  <c r="W1005" i="7"/>
  <c r="X1005" i="7"/>
  <c r="Y1005" i="7"/>
  <c r="Z1005" i="7"/>
  <c r="AA1005" i="7"/>
  <c r="AB1005" i="7"/>
  <c r="AC1005" i="7"/>
  <c r="AD1005" i="7"/>
  <c r="AE1005" i="7"/>
  <c r="AF1005" i="7"/>
  <c r="AG1005" i="7"/>
  <c r="AH1005" i="7"/>
  <c r="AI1005" i="7"/>
  <c r="AJ1005" i="7"/>
  <c r="W1006" i="7"/>
  <c r="X1006" i="7"/>
  <c r="Y1006" i="7"/>
  <c r="Z1006" i="7"/>
  <c r="AA1006" i="7"/>
  <c r="AB1006" i="7"/>
  <c r="AC1006" i="7"/>
  <c r="AD1006" i="7"/>
  <c r="AE1006" i="7"/>
  <c r="AF1006" i="7"/>
  <c r="AG1006" i="7"/>
  <c r="AH1006" i="7"/>
  <c r="AI1006" i="7"/>
  <c r="AJ1006" i="7"/>
  <c r="W1007" i="7"/>
  <c r="X1007" i="7"/>
  <c r="Y1007" i="7"/>
  <c r="Z1007" i="7"/>
  <c r="AA1007" i="7"/>
  <c r="AB1007" i="7"/>
  <c r="AC1007" i="7"/>
  <c r="AD1007" i="7"/>
  <c r="AE1007" i="7"/>
  <c r="AF1007" i="7"/>
  <c r="AG1007" i="7"/>
  <c r="AH1007" i="7"/>
  <c r="AI1007" i="7"/>
  <c r="AJ1007" i="7"/>
  <c r="W1008" i="7"/>
  <c r="X1008" i="7"/>
  <c r="Y1008" i="7"/>
  <c r="Z1008" i="7"/>
  <c r="AA1008" i="7"/>
  <c r="AB1008" i="7"/>
  <c r="AC1008" i="7"/>
  <c r="AD1008" i="7"/>
  <c r="AE1008" i="7"/>
  <c r="AF1008" i="7"/>
  <c r="AG1008" i="7"/>
  <c r="AH1008" i="7"/>
  <c r="AI1008" i="7"/>
  <c r="AJ1008" i="7"/>
  <c r="W1009" i="7"/>
  <c r="X1009" i="7"/>
  <c r="Y1009" i="7"/>
  <c r="Z1009" i="7"/>
  <c r="AA1009" i="7"/>
  <c r="AB1009" i="7"/>
  <c r="AC1009" i="7"/>
  <c r="AD1009" i="7"/>
  <c r="AE1009" i="7"/>
  <c r="AF1009" i="7"/>
  <c r="AG1009" i="7"/>
  <c r="AH1009" i="7"/>
  <c r="AI1009" i="7"/>
  <c r="AJ1009" i="7"/>
  <c r="W1010" i="7"/>
  <c r="X1010" i="7"/>
  <c r="Y1010" i="7"/>
  <c r="Z1010" i="7"/>
  <c r="AA1010" i="7"/>
  <c r="AB1010" i="7"/>
  <c r="AC1010" i="7"/>
  <c r="AD1010" i="7"/>
  <c r="AE1010" i="7"/>
  <c r="AF1010" i="7"/>
  <c r="AG1010" i="7"/>
  <c r="AH1010" i="7"/>
  <c r="AI1010" i="7"/>
  <c r="AJ1010" i="7"/>
  <c r="W1011" i="7"/>
  <c r="X1011" i="7"/>
  <c r="Y1011" i="7"/>
  <c r="Z1011" i="7"/>
  <c r="AA1011" i="7"/>
  <c r="AB1011" i="7"/>
  <c r="AC1011" i="7"/>
  <c r="AD1011" i="7"/>
  <c r="AE1011" i="7"/>
  <c r="AF1011" i="7"/>
  <c r="AG1011" i="7"/>
  <c r="AH1011" i="7"/>
  <c r="AI1011" i="7"/>
  <c r="AJ1011" i="7"/>
  <c r="W1012" i="7"/>
  <c r="X1012" i="7"/>
  <c r="Y1012" i="7"/>
  <c r="Z1012" i="7"/>
  <c r="AA1012" i="7"/>
  <c r="AB1012" i="7"/>
  <c r="AC1012" i="7"/>
  <c r="AD1012" i="7"/>
  <c r="AE1012" i="7"/>
  <c r="AF1012" i="7"/>
  <c r="AG1012" i="7"/>
  <c r="AH1012" i="7"/>
  <c r="AI1012" i="7"/>
  <c r="AJ1012" i="7"/>
  <c r="W1013" i="7"/>
  <c r="X1013" i="7"/>
  <c r="Y1013" i="7"/>
  <c r="Z1013" i="7"/>
  <c r="AA1013" i="7"/>
  <c r="AB1013" i="7"/>
  <c r="AC1013" i="7"/>
  <c r="AD1013" i="7"/>
  <c r="AE1013" i="7"/>
  <c r="AF1013" i="7"/>
  <c r="AG1013" i="7"/>
  <c r="AH1013" i="7"/>
  <c r="AI1013" i="7"/>
  <c r="AJ1013" i="7"/>
  <c r="W1014" i="7"/>
  <c r="X1014" i="7"/>
  <c r="Y1014" i="7"/>
  <c r="Z1014" i="7"/>
  <c r="AA1014" i="7"/>
  <c r="AB1014" i="7"/>
  <c r="AC1014" i="7"/>
  <c r="AD1014" i="7"/>
  <c r="AE1014" i="7"/>
  <c r="AF1014" i="7"/>
  <c r="AG1014" i="7"/>
  <c r="AH1014" i="7"/>
  <c r="AI1014" i="7"/>
  <c r="AJ1014" i="7"/>
  <c r="W1015" i="7"/>
  <c r="X1015" i="7"/>
  <c r="Y1015" i="7"/>
  <c r="Z1015" i="7"/>
  <c r="AA1015" i="7"/>
  <c r="AB1015" i="7"/>
  <c r="AC1015" i="7"/>
  <c r="AD1015" i="7"/>
  <c r="AE1015" i="7"/>
  <c r="AF1015" i="7"/>
  <c r="AG1015" i="7"/>
  <c r="AH1015" i="7"/>
  <c r="AI1015" i="7"/>
  <c r="AJ1015" i="7"/>
  <c r="W1016" i="7"/>
  <c r="X1016" i="7"/>
  <c r="Y1016" i="7"/>
  <c r="Z1016" i="7"/>
  <c r="AA1016" i="7"/>
  <c r="AB1016" i="7"/>
  <c r="AC1016" i="7"/>
  <c r="AD1016" i="7"/>
  <c r="AE1016" i="7"/>
  <c r="AF1016" i="7"/>
  <c r="AG1016" i="7"/>
  <c r="AH1016" i="7"/>
  <c r="AI1016" i="7"/>
  <c r="AJ1016" i="7"/>
  <c r="W1017" i="7"/>
  <c r="X1017" i="7"/>
  <c r="Y1017" i="7"/>
  <c r="Z1017" i="7"/>
  <c r="AA1017" i="7"/>
  <c r="AB1017" i="7"/>
  <c r="AC1017" i="7"/>
  <c r="AD1017" i="7"/>
  <c r="AE1017" i="7"/>
  <c r="AF1017" i="7"/>
  <c r="AG1017" i="7"/>
  <c r="AH1017" i="7"/>
  <c r="AI1017" i="7"/>
  <c r="AJ1017" i="7"/>
  <c r="W1018" i="7"/>
  <c r="X1018" i="7"/>
  <c r="Y1018" i="7"/>
  <c r="Z1018" i="7"/>
  <c r="AA1018" i="7"/>
  <c r="AB1018" i="7"/>
  <c r="AC1018" i="7"/>
  <c r="AD1018" i="7"/>
  <c r="AE1018" i="7"/>
  <c r="AF1018" i="7"/>
  <c r="AG1018" i="7"/>
  <c r="AH1018" i="7"/>
  <c r="AI1018" i="7"/>
  <c r="AJ1018" i="7"/>
  <c r="W1019" i="7"/>
  <c r="X1019" i="7"/>
  <c r="Y1019" i="7"/>
  <c r="Z1019" i="7"/>
  <c r="AA1019" i="7"/>
  <c r="AB1019" i="7"/>
  <c r="AC1019" i="7"/>
  <c r="AD1019" i="7"/>
  <c r="AE1019" i="7"/>
  <c r="AF1019" i="7"/>
  <c r="AG1019" i="7"/>
  <c r="AH1019" i="7"/>
  <c r="AI1019" i="7"/>
  <c r="AJ1019" i="7"/>
  <c r="W1020" i="7"/>
  <c r="X1020" i="7"/>
  <c r="Y1020" i="7"/>
  <c r="Z1020" i="7"/>
  <c r="AA1020" i="7"/>
  <c r="AB1020" i="7"/>
  <c r="AC1020" i="7"/>
  <c r="AD1020" i="7"/>
  <c r="AE1020" i="7"/>
  <c r="AF1020" i="7"/>
  <c r="AG1020" i="7"/>
  <c r="AH1020" i="7"/>
  <c r="AI1020" i="7"/>
  <c r="AJ1020" i="7"/>
  <c r="W1021" i="7"/>
  <c r="X1021" i="7"/>
  <c r="Y1021" i="7"/>
  <c r="Z1021" i="7"/>
  <c r="AA1021" i="7"/>
  <c r="AB1021" i="7"/>
  <c r="AC1021" i="7"/>
  <c r="AD1021" i="7"/>
  <c r="AE1021" i="7"/>
  <c r="AF1021" i="7"/>
  <c r="AG1021" i="7"/>
  <c r="AH1021" i="7"/>
  <c r="AI1021" i="7"/>
  <c r="AJ1021" i="7"/>
  <c r="W1022" i="7"/>
  <c r="X1022" i="7"/>
  <c r="Y1022" i="7"/>
  <c r="Z1022" i="7"/>
  <c r="AA1022" i="7"/>
  <c r="AB1022" i="7"/>
  <c r="AC1022" i="7"/>
  <c r="AD1022" i="7"/>
  <c r="AE1022" i="7"/>
  <c r="AF1022" i="7"/>
  <c r="AG1022" i="7"/>
  <c r="AH1022" i="7"/>
  <c r="AI1022" i="7"/>
  <c r="AJ1022" i="7"/>
  <c r="W624" i="7"/>
  <c r="X624" i="7"/>
  <c r="Y624" i="7"/>
  <c r="Z624" i="7"/>
  <c r="AA624" i="7"/>
  <c r="AB624" i="7"/>
  <c r="AC624" i="7"/>
  <c r="AD624" i="7"/>
  <c r="AE624" i="7"/>
  <c r="AF624" i="7"/>
  <c r="AG624" i="7"/>
  <c r="AH624" i="7"/>
  <c r="AI624" i="7"/>
  <c r="AJ624" i="7"/>
  <c r="W625" i="7"/>
  <c r="X625" i="7"/>
  <c r="Y625" i="7"/>
  <c r="Z625" i="7"/>
  <c r="AA625" i="7"/>
  <c r="AB625" i="7"/>
  <c r="AC625" i="7"/>
  <c r="AD625" i="7"/>
  <c r="AE625" i="7"/>
  <c r="AF625" i="7"/>
  <c r="AG625" i="7"/>
  <c r="AH625" i="7"/>
  <c r="AI625" i="7"/>
  <c r="AJ625" i="7"/>
  <c r="BA17" i="3" l="1"/>
  <c r="BB17" i="3"/>
  <c r="BC17" i="3"/>
  <c r="BD17" i="3"/>
  <c r="BE17" i="3"/>
  <c r="BF17" i="3"/>
  <c r="BG17" i="3"/>
  <c r="BA18" i="3"/>
  <c r="BB18" i="3"/>
  <c r="BC18" i="3"/>
  <c r="BD18" i="3"/>
  <c r="BE18" i="3"/>
  <c r="BF18" i="3"/>
  <c r="BG18" i="3"/>
  <c r="BA19" i="3"/>
  <c r="BB19" i="3"/>
  <c r="BC19" i="3"/>
  <c r="BD19" i="3"/>
  <c r="BE19" i="3"/>
  <c r="BF19" i="3"/>
  <c r="BG19" i="3"/>
  <c r="BA20" i="3"/>
  <c r="BB20" i="3"/>
  <c r="BC20" i="3"/>
  <c r="BD20" i="3"/>
  <c r="BE20" i="3"/>
  <c r="BF20" i="3"/>
  <c r="BG20" i="3"/>
  <c r="BA21" i="3"/>
  <c r="BB21" i="3"/>
  <c r="BC21" i="3"/>
  <c r="BD21" i="3"/>
  <c r="BE21" i="3"/>
  <c r="BF21" i="3"/>
  <c r="BG21" i="3"/>
  <c r="BA22" i="3"/>
  <c r="BB22" i="3"/>
  <c r="BC22" i="3"/>
  <c r="BD22" i="3"/>
  <c r="BE22" i="3"/>
  <c r="BF22" i="3"/>
  <c r="BG22" i="3"/>
  <c r="BA23" i="3"/>
  <c r="BB23" i="3"/>
  <c r="BC23" i="3"/>
  <c r="BD23" i="3"/>
  <c r="BE23" i="3"/>
  <c r="BF23" i="3"/>
  <c r="BG23" i="3"/>
  <c r="BA24" i="3"/>
  <c r="BB24" i="3"/>
  <c r="BC24" i="3"/>
  <c r="BD24" i="3"/>
  <c r="BE24" i="3"/>
  <c r="BF24" i="3"/>
  <c r="BG24" i="3"/>
  <c r="BA25" i="3"/>
  <c r="BB25" i="3"/>
  <c r="BC25" i="3"/>
  <c r="BD25" i="3"/>
  <c r="BE25" i="3"/>
  <c r="BF25" i="3"/>
  <c r="BG25" i="3"/>
  <c r="BA26" i="3"/>
  <c r="BB26" i="3"/>
  <c r="BC26" i="3"/>
  <c r="BD26" i="3"/>
  <c r="BE26" i="3"/>
  <c r="BF26" i="3"/>
  <c r="BG26" i="3"/>
  <c r="BA27" i="3"/>
  <c r="BB27" i="3"/>
  <c r="BC27" i="3"/>
  <c r="BD27" i="3"/>
  <c r="BE27" i="3"/>
  <c r="BF27" i="3"/>
  <c r="BG27" i="3"/>
  <c r="BA28" i="3"/>
  <c r="BB28" i="3"/>
  <c r="BC28" i="3"/>
  <c r="BD28" i="3"/>
  <c r="BE28" i="3"/>
  <c r="BF28" i="3"/>
  <c r="BG28" i="3"/>
  <c r="BA29" i="3"/>
  <c r="BB29" i="3"/>
  <c r="BC29" i="3"/>
  <c r="BD29" i="3"/>
  <c r="BE29" i="3"/>
  <c r="BF29" i="3"/>
  <c r="BG29" i="3"/>
  <c r="BA30" i="3"/>
  <c r="BB30" i="3"/>
  <c r="BC30" i="3"/>
  <c r="BD30" i="3"/>
  <c r="BE30" i="3"/>
  <c r="BF30" i="3"/>
  <c r="BG30" i="3"/>
  <c r="BA31" i="3"/>
  <c r="BB31" i="3"/>
  <c r="BC31" i="3"/>
  <c r="BD31" i="3"/>
  <c r="BE31" i="3"/>
  <c r="BF31" i="3"/>
  <c r="BG31" i="3"/>
  <c r="BA32" i="3"/>
  <c r="BB32" i="3"/>
  <c r="BC32" i="3"/>
  <c r="BD32" i="3"/>
  <c r="BE32" i="3"/>
  <c r="BF32" i="3"/>
  <c r="BG32" i="3"/>
  <c r="BA33" i="3"/>
  <c r="BB33" i="3"/>
  <c r="BC33" i="3"/>
  <c r="BD33" i="3"/>
  <c r="BE33" i="3"/>
  <c r="BF33" i="3"/>
  <c r="BG33" i="3"/>
  <c r="BA34" i="3"/>
  <c r="BB34" i="3"/>
  <c r="BC34" i="3"/>
  <c r="BD34" i="3"/>
  <c r="BE34" i="3"/>
  <c r="BF34" i="3"/>
  <c r="BG34" i="3"/>
  <c r="BA35" i="3"/>
  <c r="BB35" i="3"/>
  <c r="BC35" i="3"/>
  <c r="BD35" i="3"/>
  <c r="BE35" i="3"/>
  <c r="BF35" i="3"/>
  <c r="BG35" i="3"/>
  <c r="AV17" i="3"/>
  <c r="AW17" i="3" s="1"/>
  <c r="AV18" i="3"/>
  <c r="AW18" i="3" s="1"/>
  <c r="AV19" i="3"/>
  <c r="AW19" i="3" s="1"/>
  <c r="AV20" i="3"/>
  <c r="AW20" i="3" s="1"/>
  <c r="AV21" i="3"/>
  <c r="AW21" i="3" s="1"/>
  <c r="AV22" i="3"/>
  <c r="AW22" i="3" s="1"/>
  <c r="AV23" i="3"/>
  <c r="AW23" i="3" s="1"/>
  <c r="AV24" i="3"/>
  <c r="AW24" i="3" s="1"/>
  <c r="AV25" i="3"/>
  <c r="AW25" i="3" s="1"/>
  <c r="AV26" i="3"/>
  <c r="AW26" i="3" s="1"/>
  <c r="AV27" i="3"/>
  <c r="AW27" i="3" s="1"/>
  <c r="AV28" i="3"/>
  <c r="AW28" i="3" s="1"/>
  <c r="AV29" i="3"/>
  <c r="AW29" i="3" s="1"/>
  <c r="AV30" i="3"/>
  <c r="AW30" i="3" s="1"/>
  <c r="AV31" i="3"/>
  <c r="AW31" i="3" s="1"/>
  <c r="AV32" i="3"/>
  <c r="AW32" i="3" s="1"/>
  <c r="AV33" i="3"/>
  <c r="AW33" i="3" s="1"/>
  <c r="AV34" i="3"/>
  <c r="AW34" i="3" s="1"/>
  <c r="AV35" i="3"/>
  <c r="AW35" i="3" s="1"/>
  <c r="AT17" i="3"/>
  <c r="AU17" i="3" s="1"/>
  <c r="AT18" i="3"/>
  <c r="AU18" i="3" s="1"/>
  <c r="AT19" i="3"/>
  <c r="AU19" i="3" s="1"/>
  <c r="AT20" i="3"/>
  <c r="AU20" i="3" s="1"/>
  <c r="AT21" i="3"/>
  <c r="AU21" i="3" s="1"/>
  <c r="AT22" i="3"/>
  <c r="AU22" i="3" s="1"/>
  <c r="AT23" i="3"/>
  <c r="AU23" i="3" s="1"/>
  <c r="AT24" i="3"/>
  <c r="AU24" i="3" s="1"/>
  <c r="AT25" i="3"/>
  <c r="AU25" i="3" s="1"/>
  <c r="AT26" i="3"/>
  <c r="AU26" i="3" s="1"/>
  <c r="AT27" i="3"/>
  <c r="AU27" i="3" s="1"/>
  <c r="AT28" i="3"/>
  <c r="AU28" i="3" s="1"/>
  <c r="AT29" i="3"/>
  <c r="AU29" i="3" s="1"/>
  <c r="AT30" i="3"/>
  <c r="AU30" i="3" s="1"/>
  <c r="AT31" i="3"/>
  <c r="AU31" i="3" s="1"/>
  <c r="AT32" i="3"/>
  <c r="AU32" i="3" s="1"/>
  <c r="AT33" i="3"/>
  <c r="AU33" i="3" s="1"/>
  <c r="AT34" i="3"/>
  <c r="AU34" i="3" s="1"/>
  <c r="AT35" i="3"/>
  <c r="AU35" i="3" s="1"/>
  <c r="AR17" i="3"/>
  <c r="AS17" i="3" s="1"/>
  <c r="AR18" i="3"/>
  <c r="AS18" i="3" s="1"/>
  <c r="AR19" i="3"/>
  <c r="AS19" i="3" s="1"/>
  <c r="AR20" i="3"/>
  <c r="AS20" i="3" s="1"/>
  <c r="AR21" i="3"/>
  <c r="AS21" i="3" s="1"/>
  <c r="AR22" i="3"/>
  <c r="AS22" i="3" s="1"/>
  <c r="AR23" i="3"/>
  <c r="AS23" i="3" s="1"/>
  <c r="AR24" i="3"/>
  <c r="AS24" i="3" s="1"/>
  <c r="AR25" i="3"/>
  <c r="AS25" i="3" s="1"/>
  <c r="AR26" i="3"/>
  <c r="AS26" i="3" s="1"/>
  <c r="AR27" i="3"/>
  <c r="AS27" i="3" s="1"/>
  <c r="AR28" i="3"/>
  <c r="AS28" i="3" s="1"/>
  <c r="AR29" i="3"/>
  <c r="AS29" i="3" s="1"/>
  <c r="AR30" i="3"/>
  <c r="AS30" i="3" s="1"/>
  <c r="AR31" i="3"/>
  <c r="AS31" i="3" s="1"/>
  <c r="AR32" i="3"/>
  <c r="AS32" i="3" s="1"/>
  <c r="AR33" i="3"/>
  <c r="AS33" i="3" s="1"/>
  <c r="AR34" i="3"/>
  <c r="AS34" i="3" s="1"/>
  <c r="AR35" i="3"/>
  <c r="AS35" i="3" s="1"/>
  <c r="Y4" i="7" l="1"/>
  <c r="Y5" i="7"/>
  <c r="Y6" i="7"/>
  <c r="Y7" i="7"/>
  <c r="Y8" i="7"/>
  <c r="Y9" i="7"/>
  <c r="Y10" i="7"/>
  <c r="Y11" i="7"/>
  <c r="Y13" i="7"/>
  <c r="Y14" i="7"/>
  <c r="Y15" i="7"/>
  <c r="Y16" i="7"/>
  <c r="Y17" i="7"/>
  <c r="Y18" i="7"/>
  <c r="Y19" i="7"/>
  <c r="Y20" i="7"/>
  <c r="Y21" i="7"/>
  <c r="Y22" i="7"/>
  <c r="Y23" i="7"/>
  <c r="Y25" i="7"/>
  <c r="Y26" i="7"/>
  <c r="Y27" i="7"/>
  <c r="Y29" i="7"/>
  <c r="Y30" i="7"/>
  <c r="Y31" i="7"/>
  <c r="Y32" i="7"/>
  <c r="Y33" i="7"/>
  <c r="Y36" i="7"/>
  <c r="Y37" i="7"/>
  <c r="Y38" i="7"/>
  <c r="Y39" i="7"/>
  <c r="Y40" i="7"/>
  <c r="Y41" i="7"/>
  <c r="Y42" i="7"/>
  <c r="Y43" i="7"/>
  <c r="Y44" i="7"/>
  <c r="Y45" i="7"/>
  <c r="Y46" i="7"/>
  <c r="Y47" i="7"/>
  <c r="Y49" i="7"/>
  <c r="Y53" i="7"/>
  <c r="Y55" i="7"/>
  <c r="Y56" i="7"/>
  <c r="Y57" i="7"/>
  <c r="Y58" i="7"/>
  <c r="Y59" i="7"/>
  <c r="Y60" i="7"/>
  <c r="Y61" i="7"/>
  <c r="Y63" i="7"/>
  <c r="Y64" i="7"/>
  <c r="Y68" i="7"/>
  <c r="Y69" i="7"/>
  <c r="Y70" i="7"/>
  <c r="Y71" i="7"/>
  <c r="Y72" i="7"/>
  <c r="Y76" i="7"/>
  <c r="Y77" i="7"/>
  <c r="Y79" i="7"/>
  <c r="Y80" i="7"/>
  <c r="Y81" i="7"/>
  <c r="Y82" i="7"/>
  <c r="Y83" i="7"/>
  <c r="Y84" i="7"/>
  <c r="Y87" i="7"/>
  <c r="Y88" i="7"/>
  <c r="Y90" i="7"/>
  <c r="Y93" i="7"/>
  <c r="Y94" i="7"/>
  <c r="Y96" i="7"/>
  <c r="Y97" i="7"/>
  <c r="Y98" i="7"/>
  <c r="Y100" i="7"/>
  <c r="Y101" i="7"/>
  <c r="Y102" i="7"/>
  <c r="Y103" i="7"/>
  <c r="Y104" i="7"/>
  <c r="Y105" i="7"/>
  <c r="Y106" i="7"/>
  <c r="Y108" i="7"/>
  <c r="Y112" i="7"/>
  <c r="Y116" i="7"/>
  <c r="Y117" i="7"/>
  <c r="Y118" i="7"/>
  <c r="Y119" i="7"/>
  <c r="Y120" i="7"/>
  <c r="Y121" i="7"/>
  <c r="Y12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60" i="7"/>
  <c r="Y163" i="7"/>
  <c r="Y165" i="7"/>
  <c r="Y166" i="7"/>
  <c r="Y167" i="7"/>
  <c r="Y168" i="7"/>
  <c r="Y169" i="7"/>
  <c r="Y170" i="7"/>
  <c r="Y171" i="7"/>
  <c r="Y172" i="7"/>
  <c r="Y173" i="7"/>
  <c r="Y174" i="7"/>
  <c r="Y175" i="7"/>
  <c r="Y176" i="7"/>
  <c r="Y177" i="7"/>
  <c r="Y178" i="7"/>
  <c r="Y179" i="7"/>
  <c r="Y180" i="7"/>
  <c r="Y181" i="7"/>
  <c r="Y182" i="7"/>
  <c r="Y183" i="7"/>
  <c r="Y184" i="7"/>
  <c r="Y185" i="7"/>
  <c r="Y189" i="7"/>
  <c r="Y190" i="7"/>
  <c r="Y191" i="7"/>
  <c r="Y196" i="7"/>
  <c r="Y197" i="7"/>
  <c r="Y198" i="7"/>
  <c r="Y199" i="7"/>
  <c r="Y200" i="7"/>
  <c r="Y201" i="7"/>
  <c r="Y203" i="7"/>
  <c r="Y204" i="7"/>
  <c r="Y205" i="7"/>
  <c r="Y206" i="7"/>
  <c r="Y207" i="7"/>
  <c r="Y208" i="7"/>
  <c r="Y209" i="7"/>
  <c r="Y210" i="7"/>
  <c r="Y211" i="7"/>
  <c r="Y213" i="7"/>
  <c r="Y214" i="7"/>
  <c r="Y216" i="7"/>
  <c r="Y225" i="7"/>
  <c r="Y226" i="7"/>
  <c r="Y227" i="7"/>
  <c r="Y228" i="7"/>
  <c r="Y229" i="7"/>
  <c r="Y230" i="7"/>
  <c r="Y231" i="7"/>
  <c r="Y232" i="7"/>
  <c r="Y234" i="7"/>
  <c r="Y237" i="7"/>
  <c r="Y239" i="7"/>
  <c r="Y240" i="7"/>
  <c r="Y241" i="7"/>
  <c r="Y243" i="7"/>
  <c r="Y244" i="7"/>
  <c r="Y245" i="7"/>
  <c r="Y246" i="7"/>
  <c r="Y247" i="7"/>
  <c r="Y248" i="7"/>
  <c r="Y249"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41" i="7"/>
  <c r="Y342" i="7"/>
  <c r="Y343" i="7"/>
  <c r="Y344" i="7"/>
  <c r="Y345" i="7"/>
  <c r="Y346" i="7"/>
  <c r="Y347" i="7"/>
  <c r="Y348" i="7"/>
  <c r="Y349" i="7"/>
  <c r="Y350" i="7"/>
  <c r="Y351" i="7"/>
  <c r="Y352" i="7"/>
  <c r="Y354" i="7"/>
  <c r="Y355" i="7"/>
  <c r="Y356" i="7"/>
  <c r="Y357" i="7"/>
  <c r="Y358" i="7"/>
  <c r="Y359" i="7"/>
  <c r="Y360" i="7"/>
  <c r="Y361" i="7"/>
  <c r="Y362" i="7"/>
  <c r="Y363" i="7"/>
  <c r="Y364" i="7"/>
  <c r="Y365" i="7"/>
  <c r="Y366" i="7"/>
  <c r="Y367" i="7"/>
  <c r="Y368" i="7"/>
  <c r="Y373" i="7"/>
  <c r="Y374" i="7"/>
  <c r="Y375" i="7"/>
  <c r="Y376" i="7"/>
  <c r="Y380" i="7"/>
  <c r="Y382" i="7"/>
  <c r="Y383" i="7"/>
  <c r="Y385" i="7"/>
  <c r="Y391" i="7"/>
  <c r="Y393" i="7"/>
  <c r="Y395" i="7"/>
  <c r="Y396" i="7"/>
  <c r="Y398" i="7"/>
  <c r="Y399" i="7"/>
  <c r="Y400" i="7"/>
  <c r="Y401" i="7"/>
  <c r="Y402" i="7"/>
  <c r="Y403" i="7"/>
  <c r="Y404" i="7"/>
  <c r="Y405" i="7"/>
  <c r="Y406" i="7"/>
  <c r="Y407" i="7"/>
  <c r="Y409" i="7"/>
  <c r="Y412" i="7"/>
  <c r="Y414" i="7"/>
  <c r="Y417" i="7"/>
  <c r="Y418" i="7"/>
  <c r="Y423" i="7"/>
  <c r="Y424" i="7"/>
  <c r="Y425" i="7"/>
  <c r="Y426" i="7"/>
  <c r="Y427" i="7"/>
  <c r="Y428" i="7"/>
  <c r="Y429" i="7"/>
  <c r="Y430" i="7"/>
  <c r="Y431" i="7"/>
  <c r="Y432" i="7"/>
  <c r="Y433" i="7"/>
  <c r="Y437" i="7"/>
  <c r="Y438" i="7"/>
  <c r="Y439" i="7"/>
  <c r="Y440" i="7"/>
  <c r="Y441" i="7"/>
  <c r="Y442" i="7"/>
  <c r="Y443" i="7"/>
  <c r="Y444" i="7"/>
  <c r="Y445" i="7"/>
  <c r="Y446" i="7"/>
  <c r="Y447" i="7"/>
  <c r="Y449" i="7"/>
  <c r="Y450" i="7"/>
  <c r="Y451" i="7"/>
  <c r="Y452" i="7"/>
  <c r="Y453" i="7"/>
  <c r="Y454" i="7"/>
  <c r="Y456" i="7"/>
  <c r="Y457" i="7"/>
  <c r="Y458" i="7"/>
  <c r="Y459" i="7"/>
  <c r="Y460" i="7"/>
  <c r="Y461" i="7"/>
  <c r="Y462" i="7"/>
  <c r="Y463" i="7"/>
  <c r="Y464" i="7"/>
  <c r="Y465" i="7"/>
  <c r="Y466" i="7"/>
  <c r="Y467" i="7"/>
  <c r="Y469" i="7"/>
  <c r="Y470" i="7"/>
  <c r="Y471" i="7"/>
  <c r="Y472" i="7"/>
  <c r="Y473" i="7"/>
  <c r="Y474" i="7"/>
  <c r="Y475" i="7"/>
  <c r="Y476" i="7"/>
  <c r="Y477" i="7"/>
  <c r="Y478" i="7"/>
  <c r="Y479" i="7"/>
  <c r="Y480" i="7"/>
  <c r="Y481" i="7"/>
  <c r="Y482" i="7"/>
  <c r="Y483" i="7"/>
  <c r="Y484" i="7"/>
  <c r="Y485" i="7"/>
  <c r="Y486" i="7"/>
  <c r="Y487" i="7"/>
  <c r="Y488" i="7"/>
  <c r="Y491" i="7"/>
  <c r="Y492" i="7"/>
  <c r="Y493" i="7"/>
  <c r="Y494" i="7"/>
  <c r="Y495" i="7"/>
  <c r="Y496" i="7"/>
  <c r="Y497" i="7"/>
  <c r="Y498" i="7"/>
  <c r="Y499" i="7"/>
  <c r="Y500" i="7"/>
  <c r="Y501" i="7"/>
  <c r="Y502" i="7"/>
  <c r="Y503" i="7"/>
  <c r="Y504" i="7"/>
  <c r="Y505" i="7"/>
  <c r="Y507" i="7"/>
  <c r="Y514" i="7"/>
  <c r="Y515" i="7"/>
  <c r="Y516" i="7"/>
  <c r="Y517" i="7"/>
  <c r="Y518" i="7"/>
  <c r="Y519" i="7"/>
  <c r="Y521" i="7"/>
  <c r="Y522" i="7"/>
  <c r="Y523" i="7"/>
  <c r="Y524" i="7"/>
  <c r="Y526" i="7"/>
  <c r="Y527" i="7"/>
  <c r="Y529" i="7"/>
  <c r="Y530" i="7"/>
  <c r="Y531" i="7"/>
  <c r="Y532" i="7"/>
  <c r="Y533" i="7"/>
  <c r="Y536" i="7"/>
  <c r="Y537" i="7"/>
  <c r="Y539" i="7"/>
  <c r="Y540" i="7"/>
  <c r="Y541" i="7"/>
  <c r="Y544" i="7"/>
  <c r="Y545" i="7"/>
  <c r="Y546" i="7"/>
  <c r="Y547" i="7"/>
  <c r="Y548" i="7"/>
  <c r="Y549" i="7"/>
  <c r="Y550" i="7"/>
  <c r="Y551" i="7"/>
  <c r="Y553" i="7"/>
  <c r="Y554" i="7"/>
  <c r="Y555" i="7"/>
  <c r="Y556" i="7"/>
  <c r="Y557" i="7"/>
  <c r="Y558" i="7"/>
  <c r="Y559" i="7"/>
  <c r="Y560" i="7"/>
  <c r="Y561" i="7"/>
  <c r="Y562" i="7"/>
  <c r="Y563" i="7"/>
  <c r="Y564" i="7"/>
  <c r="Y565" i="7"/>
  <c r="Y566" i="7"/>
  <c r="Y567" i="7"/>
  <c r="Y568" i="7"/>
  <c r="Y569" i="7"/>
  <c r="Y570" i="7"/>
  <c r="Y571" i="7"/>
  <c r="Y572" i="7"/>
  <c r="Y573" i="7"/>
  <c r="Y574" i="7"/>
  <c r="Y575" i="7"/>
  <c r="Y576" i="7"/>
  <c r="Y577" i="7"/>
  <c r="Y580" i="7"/>
  <c r="Y581" i="7"/>
  <c r="Y583" i="7"/>
  <c r="Y584" i="7"/>
  <c r="Y585" i="7"/>
  <c r="Y586" i="7"/>
  <c r="Y587" i="7"/>
  <c r="Y593" i="7"/>
  <c r="Y594" i="7"/>
  <c r="Y595" i="7"/>
  <c r="Y596" i="7"/>
  <c r="Y597" i="7"/>
  <c r="Y598" i="7"/>
  <c r="Y599" i="7"/>
  <c r="Y600" i="7"/>
  <c r="Y601" i="7"/>
  <c r="Y603" i="7"/>
  <c r="Y604" i="7"/>
  <c r="Y605" i="7"/>
  <c r="Y606" i="7"/>
  <c r="Y607" i="7"/>
  <c r="Y608" i="7"/>
  <c r="Y609" i="7"/>
  <c r="Y610" i="7"/>
  <c r="Y611" i="7"/>
  <c r="Y612" i="7"/>
  <c r="Y613" i="7"/>
  <c r="Y614" i="7"/>
  <c r="Y615" i="7"/>
  <c r="Y616" i="7"/>
  <c r="Y617" i="7"/>
  <c r="Y618" i="7"/>
  <c r="Y619" i="7"/>
  <c r="Y620" i="7"/>
  <c r="Y621" i="7"/>
  <c r="Y622" i="7"/>
  <c r="Y623" i="7"/>
  <c r="Y627" i="7"/>
  <c r="Y628" i="7"/>
  <c r="Y629" i="7"/>
  <c r="Y630" i="7"/>
  <c r="Y631" i="7"/>
  <c r="Y632" i="7"/>
  <c r="Y633" i="7"/>
  <c r="Y634" i="7"/>
  <c r="Y636" i="7"/>
  <c r="Y637" i="7"/>
  <c r="Y638" i="7"/>
  <c r="Y639" i="7"/>
  <c r="Y640" i="7"/>
  <c r="Y641" i="7"/>
  <c r="Y642" i="7"/>
  <c r="Y643" i="7"/>
  <c r="Y644" i="7"/>
  <c r="Y645" i="7"/>
  <c r="Y646" i="7"/>
  <c r="Y647" i="7"/>
  <c r="Y648" i="7"/>
  <c r="Y649" i="7"/>
  <c r="Y650" i="7"/>
  <c r="Y652" i="7"/>
  <c r="Y653" i="7"/>
  <c r="Y654" i="7"/>
  <c r="Y655" i="7"/>
  <c r="Y656" i="7"/>
  <c r="Y657" i="7"/>
  <c r="Y658" i="7"/>
  <c r="Y659" i="7"/>
  <c r="Y660" i="7"/>
  <c r="Y661" i="7"/>
  <c r="Y662" i="7"/>
  <c r="Y663" i="7"/>
  <c r="Y664" i="7"/>
  <c r="Y666" i="7"/>
  <c r="Y667" i="7"/>
  <c r="Y668" i="7"/>
  <c r="Y669" i="7"/>
  <c r="Y670" i="7"/>
  <c r="Y671" i="7"/>
  <c r="Y672" i="7"/>
  <c r="Y673" i="7"/>
  <c r="Y674" i="7"/>
  <c r="Y675" i="7"/>
  <c r="Y676" i="7"/>
  <c r="Y677" i="7"/>
  <c r="Y678" i="7"/>
  <c r="Y679" i="7"/>
  <c r="Y680" i="7"/>
  <c r="Y681" i="7"/>
  <c r="Y683" i="7"/>
  <c r="Y684" i="7"/>
  <c r="Y685" i="7"/>
  <c r="Y686" i="7"/>
  <c r="Y687" i="7"/>
  <c r="Y688" i="7"/>
  <c r="Y690" i="7"/>
  <c r="Y691" i="7"/>
  <c r="Y692" i="7"/>
  <c r="Y693" i="7"/>
  <c r="Y694" i="7"/>
  <c r="Y695" i="7"/>
  <c r="Y696" i="7"/>
  <c r="Y697" i="7"/>
  <c r="Y698" i="7"/>
  <c r="Y700" i="7"/>
  <c r="Y701" i="7"/>
  <c r="Y702" i="7"/>
  <c r="Y703" i="7"/>
  <c r="Y704" i="7"/>
  <c r="Y705" i="7"/>
  <c r="Y707" i="7"/>
  <c r="Y708" i="7"/>
  <c r="Y709" i="7"/>
  <c r="Y710" i="7"/>
  <c r="Y711" i="7"/>
  <c r="Y712" i="7"/>
  <c r="Y713" i="7"/>
  <c r="Y715" i="7"/>
  <c r="Y716" i="7"/>
  <c r="Y717" i="7"/>
  <c r="Y719" i="7"/>
  <c r="Y720" i="7"/>
  <c r="Y721" i="7"/>
  <c r="Y722" i="7"/>
  <c r="Y723" i="7"/>
  <c r="Y724" i="7"/>
  <c r="Y725" i="7"/>
  <c r="Y726" i="7"/>
  <c r="Y727" i="7"/>
  <c r="Y728" i="7"/>
  <c r="Y729" i="7"/>
  <c r="Y732" i="7"/>
  <c r="Y733" i="7"/>
  <c r="Y735" i="7"/>
  <c r="Y736" i="7"/>
  <c r="Y739" i="7"/>
  <c r="Y740" i="7"/>
  <c r="Y741" i="7"/>
  <c r="Y742" i="7"/>
  <c r="Y743" i="7"/>
  <c r="Y744" i="7"/>
  <c r="Y745" i="7"/>
  <c r="Y746" i="7"/>
  <c r="Y747" i="7"/>
  <c r="Y748" i="7"/>
  <c r="Y749" i="7"/>
  <c r="Y750" i="7"/>
  <c r="Y751" i="7"/>
  <c r="Y752" i="7"/>
  <c r="Y753" i="7"/>
  <c r="Y754" i="7"/>
  <c r="Y755" i="7"/>
  <c r="Y756" i="7"/>
  <c r="Y757" i="7"/>
  <c r="Y761" i="7"/>
  <c r="Y762" i="7"/>
  <c r="Y763" i="7"/>
  <c r="Y764" i="7"/>
  <c r="Y765" i="7"/>
  <c r="Y766" i="7"/>
  <c r="Y768" i="7"/>
  <c r="Y769" i="7"/>
  <c r="Y770" i="7"/>
  <c r="Y771" i="7"/>
  <c r="Y772" i="7"/>
  <c r="Y773" i="7"/>
  <c r="Y774" i="7"/>
  <c r="Y775" i="7"/>
  <c r="Y776" i="7"/>
  <c r="Y777" i="7"/>
  <c r="Y781" i="7"/>
  <c r="Y782" i="7"/>
  <c r="Y783" i="7"/>
  <c r="Y784" i="7"/>
  <c r="Y785" i="7"/>
  <c r="Y786" i="7"/>
  <c r="Y787" i="7"/>
  <c r="Y788" i="7"/>
  <c r="Y789" i="7"/>
  <c r="Y3" i="7"/>
  <c r="Y238" i="7"/>
  <c r="Y12" i="7"/>
  <c r="Y24" i="7"/>
  <c r="Y28" i="7"/>
  <c r="Y34" i="7"/>
  <c r="Y62" i="7"/>
  <c r="Y75" i="7"/>
  <c r="Y74" i="7"/>
  <c r="Y73" i="7"/>
  <c r="Y78" i="7"/>
  <c r="Y86" i="7"/>
  <c r="Y85" i="7"/>
  <c r="Y89" i="7"/>
  <c r="Y92" i="7"/>
  <c r="Y91" i="7"/>
  <c r="Y95" i="7"/>
  <c r="Y99" i="7"/>
  <c r="Y107" i="7"/>
  <c r="Y111" i="7"/>
  <c r="Y110" i="7"/>
  <c r="Y109" i="7"/>
  <c r="Y115" i="7"/>
  <c r="Y114" i="7"/>
  <c r="Y113" i="7"/>
  <c r="Y132" i="7"/>
  <c r="Y131" i="7"/>
  <c r="Y130" i="7"/>
  <c r="Y129" i="7"/>
  <c r="Y128" i="7"/>
  <c r="Y127" i="7"/>
  <c r="Y126" i="7"/>
  <c r="Y125" i="7"/>
  <c r="Y124" i="7"/>
  <c r="Y123" i="7"/>
  <c r="Y159" i="7"/>
  <c r="Y162" i="7"/>
  <c r="Y161" i="7"/>
  <c r="Y164" i="7"/>
  <c r="Y195" i="7"/>
  <c r="Y194" i="7"/>
  <c r="Y193" i="7"/>
  <c r="Y202" i="7"/>
  <c r="Y212" i="7"/>
  <c r="Y215" i="7"/>
  <c r="Y224" i="7"/>
  <c r="Y223" i="7"/>
  <c r="Y222" i="7"/>
  <c r="Y221" i="7"/>
  <c r="Y220" i="7"/>
  <c r="Y219" i="7"/>
  <c r="Y218" i="7"/>
  <c r="Y217" i="7"/>
  <c r="Y233" i="7"/>
  <c r="Y236" i="7"/>
  <c r="Y235" i="7"/>
  <c r="Y242" i="7"/>
  <c r="Y250" i="7"/>
  <c r="Y277" i="7"/>
  <c r="Y276" i="7"/>
  <c r="Y340" i="7"/>
  <c r="Y339" i="7"/>
  <c r="Y353" i="7"/>
  <c r="Y372" i="7"/>
  <c r="Y371" i="7"/>
  <c r="Y370" i="7"/>
  <c r="Y369" i="7"/>
  <c r="Y379" i="7"/>
  <c r="Y378" i="7"/>
  <c r="Y377" i="7"/>
  <c r="Y381" i="7"/>
  <c r="Y386" i="7"/>
  <c r="Y390" i="7"/>
  <c r="Y389" i="7"/>
  <c r="Y388" i="7"/>
  <c r="Y394" i="7"/>
  <c r="Y397" i="7"/>
  <c r="Y408" i="7"/>
  <c r="Y411" i="7"/>
  <c r="Y410" i="7"/>
  <c r="Y419" i="7"/>
  <c r="Y436" i="7"/>
  <c r="Y435" i="7"/>
  <c r="Y434" i="7"/>
  <c r="Y448" i="7"/>
  <c r="Y455" i="7"/>
  <c r="Y468" i="7"/>
  <c r="Y490" i="7"/>
  <c r="Y489" i="7"/>
  <c r="Y506" i="7"/>
  <c r="Y508" i="7"/>
  <c r="Y513" i="7"/>
  <c r="Y512" i="7"/>
  <c r="Y511" i="7"/>
  <c r="Y510" i="7"/>
  <c r="Y520" i="7"/>
  <c r="Y525" i="7"/>
  <c r="Y528" i="7"/>
  <c r="Y534" i="7"/>
  <c r="Y538" i="7"/>
  <c r="Y542" i="7"/>
  <c r="Y552" i="7"/>
  <c r="Y579" i="7"/>
  <c r="Y578" i="7"/>
  <c r="Y582" i="7"/>
  <c r="Y592" i="7"/>
  <c r="Y591" i="7"/>
  <c r="Y590" i="7"/>
  <c r="Y589" i="7"/>
  <c r="Y588" i="7"/>
  <c r="Y602" i="7"/>
  <c r="Y635" i="7"/>
  <c r="Y651" i="7"/>
  <c r="Y665" i="7"/>
  <c r="Y682" i="7"/>
  <c r="Y689" i="7"/>
  <c r="Y699" i="7"/>
  <c r="Y706" i="7"/>
  <c r="Y714" i="7"/>
  <c r="Y718" i="7"/>
  <c r="Y731" i="7"/>
  <c r="Y730" i="7"/>
  <c r="Y734" i="7"/>
  <c r="Y738" i="7"/>
  <c r="Y737" i="7"/>
  <c r="Y760" i="7"/>
  <c r="Y759" i="7"/>
  <c r="Y758" i="7"/>
  <c r="Y767" i="7"/>
  <c r="Y778" i="7"/>
  <c r="Y780" i="7"/>
  <c r="Y790" i="7"/>
  <c r="AO17" i="3"/>
  <c r="AQ17" i="3" s="1"/>
  <c r="AP17" i="3"/>
  <c r="AO18" i="3"/>
  <c r="AQ18" i="3" s="1"/>
  <c r="AP18" i="3"/>
  <c r="AO19" i="3"/>
  <c r="AQ19" i="3" s="1"/>
  <c r="AP19" i="3"/>
  <c r="AO20" i="3"/>
  <c r="AQ20" i="3" s="1"/>
  <c r="AP20" i="3"/>
  <c r="AO21" i="3"/>
  <c r="AQ21" i="3" s="1"/>
  <c r="AP21" i="3"/>
  <c r="AO22" i="3"/>
  <c r="AQ22" i="3" s="1"/>
  <c r="AP22" i="3"/>
  <c r="AO23" i="3"/>
  <c r="AQ23" i="3" s="1"/>
  <c r="AP23" i="3"/>
  <c r="AO24" i="3"/>
  <c r="AQ24" i="3" s="1"/>
  <c r="AP24" i="3"/>
  <c r="AO25" i="3"/>
  <c r="AQ25" i="3" s="1"/>
  <c r="AP25" i="3"/>
  <c r="AO26" i="3"/>
  <c r="AQ26" i="3" s="1"/>
  <c r="AP26" i="3"/>
  <c r="AO27" i="3"/>
  <c r="AQ27" i="3" s="1"/>
  <c r="AP27" i="3"/>
  <c r="AO28" i="3"/>
  <c r="AQ28" i="3" s="1"/>
  <c r="AP28" i="3"/>
  <c r="AO29" i="3"/>
  <c r="AQ29" i="3" s="1"/>
  <c r="AP29" i="3"/>
  <c r="AO30" i="3"/>
  <c r="AQ30" i="3" s="1"/>
  <c r="AP30" i="3"/>
  <c r="AO31" i="3"/>
  <c r="AQ31" i="3" s="1"/>
  <c r="AP31" i="3"/>
  <c r="AO32" i="3"/>
  <c r="AQ32" i="3" s="1"/>
  <c r="AP32" i="3"/>
  <c r="AO33" i="3"/>
  <c r="AQ33" i="3" s="1"/>
  <c r="AP33" i="3"/>
  <c r="AO34" i="3"/>
  <c r="AQ34" i="3" s="1"/>
  <c r="AP34" i="3"/>
  <c r="AO35" i="3"/>
  <c r="AQ35" i="3" s="1"/>
  <c r="AP35" i="3"/>
  <c r="AI17" i="3"/>
  <c r="AJ17" i="3" s="1"/>
  <c r="AK17" i="3" s="1"/>
  <c r="AL17" i="3"/>
  <c r="AM17" i="3" s="1"/>
  <c r="AN17" i="3" s="1"/>
  <c r="AI18" i="3"/>
  <c r="AJ18" i="3" s="1"/>
  <c r="AK18" i="3" s="1"/>
  <c r="AL18" i="3"/>
  <c r="AM18" i="3" s="1"/>
  <c r="AN18" i="3" s="1"/>
  <c r="AI19" i="3"/>
  <c r="AJ19" i="3" s="1"/>
  <c r="AK19" i="3" s="1"/>
  <c r="AL19" i="3"/>
  <c r="AM19" i="3" s="1"/>
  <c r="AN19" i="3" s="1"/>
  <c r="AI20" i="3"/>
  <c r="AJ20" i="3" s="1"/>
  <c r="AK20" i="3" s="1"/>
  <c r="AL20" i="3"/>
  <c r="AM20" i="3" s="1"/>
  <c r="AN20" i="3" s="1"/>
  <c r="AI21" i="3"/>
  <c r="AJ21" i="3" s="1"/>
  <c r="AK21" i="3" s="1"/>
  <c r="AL21" i="3"/>
  <c r="AM21" i="3" s="1"/>
  <c r="AN21" i="3" s="1"/>
  <c r="AI22" i="3"/>
  <c r="AJ22" i="3" s="1"/>
  <c r="AK22" i="3" s="1"/>
  <c r="AL22" i="3"/>
  <c r="AM22" i="3" s="1"/>
  <c r="AN22" i="3" s="1"/>
  <c r="AI23" i="3"/>
  <c r="AJ23" i="3" s="1"/>
  <c r="AK23" i="3" s="1"/>
  <c r="AL23" i="3"/>
  <c r="AM23" i="3" s="1"/>
  <c r="AN23" i="3" s="1"/>
  <c r="AI24" i="3"/>
  <c r="AJ24" i="3" s="1"/>
  <c r="AK24" i="3" s="1"/>
  <c r="AL24" i="3"/>
  <c r="AM24" i="3" s="1"/>
  <c r="AN24" i="3" s="1"/>
  <c r="AI25" i="3"/>
  <c r="AJ25" i="3" s="1"/>
  <c r="AK25" i="3" s="1"/>
  <c r="AL25" i="3"/>
  <c r="AM25" i="3" s="1"/>
  <c r="AN25" i="3" s="1"/>
  <c r="AI26" i="3"/>
  <c r="AJ26" i="3" s="1"/>
  <c r="AK26" i="3" s="1"/>
  <c r="AL26" i="3"/>
  <c r="AM26" i="3" s="1"/>
  <c r="AN26" i="3" s="1"/>
  <c r="AI27" i="3"/>
  <c r="AJ27" i="3" s="1"/>
  <c r="AK27" i="3" s="1"/>
  <c r="AL27" i="3"/>
  <c r="AM27" i="3" s="1"/>
  <c r="AN27" i="3" s="1"/>
  <c r="AI28" i="3"/>
  <c r="AJ28" i="3" s="1"/>
  <c r="AK28" i="3" s="1"/>
  <c r="AL28" i="3"/>
  <c r="AM28" i="3" s="1"/>
  <c r="AN28" i="3" s="1"/>
  <c r="AI29" i="3"/>
  <c r="AJ29" i="3" s="1"/>
  <c r="AK29" i="3" s="1"/>
  <c r="AL29" i="3"/>
  <c r="AM29" i="3" s="1"/>
  <c r="AN29" i="3" s="1"/>
  <c r="AI30" i="3"/>
  <c r="AJ30" i="3" s="1"/>
  <c r="AK30" i="3" s="1"/>
  <c r="AL30" i="3"/>
  <c r="AM30" i="3" s="1"/>
  <c r="AN30" i="3" s="1"/>
  <c r="AI31" i="3"/>
  <c r="AJ31" i="3" s="1"/>
  <c r="AK31" i="3" s="1"/>
  <c r="AL31" i="3"/>
  <c r="AM31" i="3" s="1"/>
  <c r="AN31" i="3" s="1"/>
  <c r="AI32" i="3"/>
  <c r="AJ32" i="3" s="1"/>
  <c r="AK32" i="3" s="1"/>
  <c r="AL32" i="3"/>
  <c r="AM32" i="3" s="1"/>
  <c r="AN32" i="3" s="1"/>
  <c r="AI33" i="3"/>
  <c r="AJ33" i="3" s="1"/>
  <c r="AK33" i="3" s="1"/>
  <c r="AL33" i="3"/>
  <c r="AM33" i="3" s="1"/>
  <c r="AN33" i="3" s="1"/>
  <c r="AI34" i="3"/>
  <c r="AJ34" i="3" s="1"/>
  <c r="AK34" i="3" s="1"/>
  <c r="AL34" i="3"/>
  <c r="AM34" i="3" s="1"/>
  <c r="AN34" i="3" s="1"/>
  <c r="AI35" i="3"/>
  <c r="AJ35" i="3" s="1"/>
  <c r="AK35" i="3" s="1"/>
  <c r="AL35" i="3"/>
  <c r="AM35" i="3" s="1"/>
  <c r="AN35" i="3" s="1"/>
  <c r="AF17" i="3"/>
  <c r="AG17" i="3" s="1"/>
  <c r="AH17" i="3" s="1"/>
  <c r="AF18" i="3"/>
  <c r="AG18" i="3" s="1"/>
  <c r="AH18" i="3" s="1"/>
  <c r="AF19" i="3"/>
  <c r="AG19" i="3" s="1"/>
  <c r="AH19" i="3" s="1"/>
  <c r="AF20" i="3"/>
  <c r="AG20" i="3" s="1"/>
  <c r="AH20" i="3" s="1"/>
  <c r="AF21" i="3"/>
  <c r="AG21" i="3" s="1"/>
  <c r="AH21" i="3" s="1"/>
  <c r="AF22" i="3"/>
  <c r="AG22" i="3" s="1"/>
  <c r="AH22" i="3" s="1"/>
  <c r="AF23" i="3"/>
  <c r="AG23" i="3" s="1"/>
  <c r="AH23" i="3" s="1"/>
  <c r="AF24" i="3"/>
  <c r="AG24" i="3" s="1"/>
  <c r="AH24" i="3" s="1"/>
  <c r="AF25" i="3"/>
  <c r="AG25" i="3" s="1"/>
  <c r="AH25" i="3" s="1"/>
  <c r="AF26" i="3"/>
  <c r="AG26" i="3" s="1"/>
  <c r="AH26" i="3" s="1"/>
  <c r="AF27" i="3"/>
  <c r="AG27" i="3" s="1"/>
  <c r="AH27" i="3" s="1"/>
  <c r="AF28" i="3"/>
  <c r="AG28" i="3" s="1"/>
  <c r="AH28" i="3" s="1"/>
  <c r="AF29" i="3"/>
  <c r="AG29" i="3" s="1"/>
  <c r="AH29" i="3" s="1"/>
  <c r="AF30" i="3"/>
  <c r="AG30" i="3" s="1"/>
  <c r="AH30" i="3" s="1"/>
  <c r="AF31" i="3"/>
  <c r="AG31" i="3" s="1"/>
  <c r="AH31" i="3" s="1"/>
  <c r="AF32" i="3"/>
  <c r="AG32" i="3" s="1"/>
  <c r="AH32" i="3" s="1"/>
  <c r="AF33" i="3"/>
  <c r="AG33" i="3" s="1"/>
  <c r="AH33" i="3" s="1"/>
  <c r="AF34" i="3"/>
  <c r="AG34" i="3" s="1"/>
  <c r="AH34" i="3" s="1"/>
  <c r="AF35" i="3"/>
  <c r="AG35" i="3" s="1"/>
  <c r="AH35" i="3" s="1"/>
  <c r="Z17" i="3"/>
  <c r="AA17" i="3"/>
  <c r="Z18" i="3"/>
  <c r="AA18" i="3"/>
  <c r="Z19" i="3"/>
  <c r="AA19" i="3"/>
  <c r="Z20" i="3"/>
  <c r="AA20" i="3"/>
  <c r="Z21" i="3"/>
  <c r="AA21" i="3"/>
  <c r="Z22" i="3"/>
  <c r="AA22" i="3"/>
  <c r="Z23" i="3"/>
  <c r="AA23" i="3"/>
  <c r="Z24" i="3"/>
  <c r="AA24" i="3"/>
  <c r="Z25" i="3"/>
  <c r="AA25" i="3"/>
  <c r="Z26" i="3"/>
  <c r="AA26" i="3"/>
  <c r="Z27" i="3"/>
  <c r="AA27" i="3"/>
  <c r="Z28" i="3"/>
  <c r="AA28" i="3"/>
  <c r="Z29" i="3"/>
  <c r="AA29" i="3"/>
  <c r="Z30" i="3"/>
  <c r="AA30" i="3"/>
  <c r="Z31" i="3"/>
  <c r="AA31" i="3"/>
  <c r="Z32" i="3"/>
  <c r="AA32" i="3"/>
  <c r="Z33" i="3"/>
  <c r="AA33" i="3"/>
  <c r="Z34" i="3"/>
  <c r="AA34" i="3"/>
  <c r="Z35" i="3"/>
  <c r="AA35" i="3"/>
  <c r="Y17" i="3"/>
  <c r="Y18" i="3"/>
  <c r="Y19" i="3"/>
  <c r="Y20" i="3"/>
  <c r="AE20" i="3" s="1"/>
  <c r="Y21" i="3"/>
  <c r="Y22" i="3"/>
  <c r="AE22" i="3" s="1"/>
  <c r="Y23" i="3"/>
  <c r="Y24" i="3"/>
  <c r="AE24" i="3" s="1"/>
  <c r="Y25" i="3"/>
  <c r="AE25" i="3" s="1"/>
  <c r="Y26" i="3"/>
  <c r="AE26" i="3" s="1"/>
  <c r="Y27" i="3"/>
  <c r="Y28" i="3"/>
  <c r="AE28" i="3" s="1"/>
  <c r="Y29" i="3"/>
  <c r="Y30" i="3"/>
  <c r="AE30" i="3" s="1"/>
  <c r="Y31" i="3"/>
  <c r="Y32" i="3"/>
  <c r="AE32" i="3" s="1"/>
  <c r="Y33" i="3"/>
  <c r="AE33" i="3" s="1"/>
  <c r="Y34" i="3"/>
  <c r="AE34" i="3" s="1"/>
  <c r="Y35" i="3"/>
  <c r="X17" i="3"/>
  <c r="AD17" i="3" s="1"/>
  <c r="X18" i="3"/>
  <c r="X19" i="3"/>
  <c r="AD19" i="3" s="1"/>
  <c r="X20" i="3"/>
  <c r="AD20" i="3" s="1"/>
  <c r="X21" i="3"/>
  <c r="AD21" i="3" s="1"/>
  <c r="X22" i="3"/>
  <c r="AD22" i="3" s="1"/>
  <c r="X23" i="3"/>
  <c r="X24" i="3"/>
  <c r="AD24" i="3" s="1"/>
  <c r="X25" i="3"/>
  <c r="AD25" i="3" s="1"/>
  <c r="X26" i="3"/>
  <c r="X27" i="3"/>
  <c r="X28" i="3"/>
  <c r="AD28" i="3" s="1"/>
  <c r="X29" i="3"/>
  <c r="AD29" i="3" s="1"/>
  <c r="X30" i="3"/>
  <c r="AD30" i="3" s="1"/>
  <c r="X31" i="3"/>
  <c r="X32" i="3"/>
  <c r="AD32" i="3" s="1"/>
  <c r="X33" i="3"/>
  <c r="AD33" i="3" s="1"/>
  <c r="X34" i="3"/>
  <c r="X35" i="3"/>
  <c r="R31" i="3"/>
  <c r="S31" i="3"/>
  <c r="R32" i="3"/>
  <c r="S32" i="3"/>
  <c r="R33" i="3"/>
  <c r="S33" i="3"/>
  <c r="R34" i="3"/>
  <c r="S34" i="3"/>
  <c r="R35" i="3"/>
  <c r="S35" i="3"/>
  <c r="E31" i="3"/>
  <c r="F31" i="3"/>
  <c r="G31" i="3"/>
  <c r="H31" i="3"/>
  <c r="K31" i="3" s="1"/>
  <c r="I31" i="3"/>
  <c r="J31" i="3"/>
  <c r="L31" i="3"/>
  <c r="M31" i="3"/>
  <c r="E32" i="3"/>
  <c r="F32" i="3"/>
  <c r="G32" i="3"/>
  <c r="H32" i="3"/>
  <c r="I32" i="3"/>
  <c r="J32" i="3"/>
  <c r="K32" i="3"/>
  <c r="L32" i="3"/>
  <c r="M32" i="3"/>
  <c r="E33" i="3"/>
  <c r="F33" i="3"/>
  <c r="G33" i="3"/>
  <c r="H33" i="3"/>
  <c r="I33" i="3"/>
  <c r="J33" i="3"/>
  <c r="K33" i="3"/>
  <c r="L33" i="3"/>
  <c r="M33" i="3"/>
  <c r="E34" i="3"/>
  <c r="F34" i="3"/>
  <c r="G34" i="3"/>
  <c r="H34" i="3"/>
  <c r="I34" i="3"/>
  <c r="J34" i="3"/>
  <c r="K34" i="3"/>
  <c r="L34" i="3"/>
  <c r="M34" i="3"/>
  <c r="E35" i="3"/>
  <c r="F35" i="3"/>
  <c r="G35" i="3"/>
  <c r="H35" i="3"/>
  <c r="I35" i="3"/>
  <c r="J35" i="3"/>
  <c r="K35" i="3"/>
  <c r="L35" i="3"/>
  <c r="M35" i="3"/>
  <c r="D31" i="3"/>
  <c r="D32" i="3"/>
  <c r="D33" i="3"/>
  <c r="D34" i="3"/>
  <c r="D35" i="3"/>
  <c r="S17" i="3"/>
  <c r="S18" i="3"/>
  <c r="S19" i="3"/>
  <c r="S20" i="3"/>
  <c r="S21" i="3"/>
  <c r="S22" i="3"/>
  <c r="S23" i="3"/>
  <c r="S24" i="3"/>
  <c r="S25" i="3"/>
  <c r="S26" i="3"/>
  <c r="S27" i="3"/>
  <c r="S28" i="3"/>
  <c r="S29" i="3"/>
  <c r="S30" i="3"/>
  <c r="R17" i="3"/>
  <c r="R18" i="3"/>
  <c r="R19" i="3"/>
  <c r="R20" i="3"/>
  <c r="R21" i="3"/>
  <c r="R22" i="3"/>
  <c r="R23" i="3"/>
  <c r="R24" i="3"/>
  <c r="R25" i="3"/>
  <c r="R26" i="3"/>
  <c r="R27" i="3"/>
  <c r="R28" i="3"/>
  <c r="R29" i="3"/>
  <c r="R30" i="3"/>
  <c r="AP70" i="3" l="1"/>
  <c r="AO70" i="3"/>
  <c r="AP66" i="3"/>
  <c r="AO66" i="3"/>
  <c r="AP62" i="3"/>
  <c r="AO62" i="3"/>
  <c r="AP58" i="3"/>
  <c r="AO58" i="3"/>
  <c r="AP74" i="3"/>
  <c r="AO74" i="3"/>
  <c r="AP73" i="3"/>
  <c r="AO73" i="3"/>
  <c r="AP69" i="3"/>
  <c r="AO69" i="3"/>
  <c r="AP65" i="3"/>
  <c r="AO65" i="3"/>
  <c r="AP61" i="3"/>
  <c r="AO61" i="3"/>
  <c r="AO76" i="3"/>
  <c r="AP76" i="3"/>
  <c r="AP72" i="3"/>
  <c r="AO72" i="3"/>
  <c r="AO68" i="3"/>
  <c r="AP68" i="3"/>
  <c r="AP64" i="3"/>
  <c r="AO64" i="3"/>
  <c r="AO60" i="3"/>
  <c r="AP60" i="3"/>
  <c r="AP75" i="3"/>
  <c r="AO75" i="3"/>
  <c r="AP71" i="3"/>
  <c r="AO71" i="3"/>
  <c r="AP67" i="3"/>
  <c r="AO67" i="3"/>
  <c r="AP63" i="3"/>
  <c r="AO63" i="3"/>
  <c r="AP59" i="3"/>
  <c r="AO59" i="3"/>
  <c r="AE31" i="3"/>
  <c r="AE23" i="3"/>
  <c r="AD31" i="3"/>
  <c r="AD23" i="3"/>
  <c r="AE17" i="3"/>
  <c r="AD34" i="3"/>
  <c r="AE29" i="3"/>
  <c r="AD26" i="3"/>
  <c r="AE18" i="3"/>
  <c r="AE35" i="3"/>
  <c r="AE27" i="3"/>
  <c r="AE21" i="3"/>
  <c r="AD18" i="3"/>
  <c r="AD35" i="3"/>
  <c r="AD27" i="3"/>
  <c r="AE19" i="3"/>
  <c r="W707" i="7"/>
  <c r="X707" i="7"/>
  <c r="Z707" i="7"/>
  <c r="AA707" i="7"/>
  <c r="AB707" i="7"/>
  <c r="AC707" i="7"/>
  <c r="AD707" i="7"/>
  <c r="AE707" i="7"/>
  <c r="AF707" i="7"/>
  <c r="AG707" i="7"/>
  <c r="AH707" i="7"/>
  <c r="AI707" i="7"/>
  <c r="AJ707" i="7"/>
  <c r="W708" i="7"/>
  <c r="X708" i="7"/>
  <c r="Z708" i="7"/>
  <c r="AA708" i="7"/>
  <c r="AB708" i="7"/>
  <c r="AC708" i="7"/>
  <c r="AD708" i="7"/>
  <c r="AE708" i="7"/>
  <c r="AF708" i="7"/>
  <c r="AG708" i="7"/>
  <c r="AH708" i="7"/>
  <c r="AI708" i="7"/>
  <c r="AJ708" i="7"/>
  <c r="W709" i="7"/>
  <c r="X709" i="7"/>
  <c r="Z709" i="7"/>
  <c r="AA709" i="7"/>
  <c r="AB709" i="7"/>
  <c r="AC709" i="7"/>
  <c r="AD709" i="7"/>
  <c r="AE709" i="7"/>
  <c r="AF709" i="7"/>
  <c r="AG709" i="7"/>
  <c r="AH709" i="7"/>
  <c r="AI709" i="7"/>
  <c r="AJ709" i="7"/>
  <c r="W710" i="7"/>
  <c r="X710" i="7"/>
  <c r="Z710" i="7"/>
  <c r="AA710" i="7"/>
  <c r="AB710" i="7"/>
  <c r="AC710" i="7"/>
  <c r="AD710" i="7"/>
  <c r="AE710" i="7"/>
  <c r="AF710" i="7"/>
  <c r="AG710" i="7"/>
  <c r="AH710" i="7"/>
  <c r="AI710" i="7"/>
  <c r="AJ710" i="7"/>
  <c r="W711" i="7"/>
  <c r="X711" i="7"/>
  <c r="Z711" i="7"/>
  <c r="AA711" i="7"/>
  <c r="AB711" i="7"/>
  <c r="AC711" i="7"/>
  <c r="AD711" i="7"/>
  <c r="AE711" i="7"/>
  <c r="AF711" i="7"/>
  <c r="AG711" i="7"/>
  <c r="AH711" i="7"/>
  <c r="AI711" i="7"/>
  <c r="AJ711" i="7"/>
  <c r="W712" i="7"/>
  <c r="X712" i="7"/>
  <c r="Z712" i="7"/>
  <c r="AA712" i="7"/>
  <c r="AB712" i="7"/>
  <c r="AC712" i="7"/>
  <c r="AD712" i="7"/>
  <c r="AE712" i="7"/>
  <c r="AF712" i="7"/>
  <c r="AG712" i="7"/>
  <c r="AH712" i="7"/>
  <c r="AI712" i="7"/>
  <c r="AJ712" i="7"/>
  <c r="W713" i="7"/>
  <c r="X713" i="7"/>
  <c r="Z713" i="7"/>
  <c r="AA713" i="7"/>
  <c r="AB713" i="7"/>
  <c r="AC713" i="7"/>
  <c r="AD713" i="7"/>
  <c r="AE713" i="7"/>
  <c r="AF713" i="7"/>
  <c r="AG713" i="7"/>
  <c r="AH713" i="7"/>
  <c r="AI713" i="7"/>
  <c r="AJ713" i="7"/>
  <c r="W706" i="7"/>
  <c r="X706" i="7"/>
  <c r="Z706" i="7"/>
  <c r="AA706" i="7"/>
  <c r="AB706" i="7"/>
  <c r="AC706" i="7"/>
  <c r="AD706" i="7"/>
  <c r="AE706" i="7"/>
  <c r="AF706" i="7"/>
  <c r="AG706" i="7"/>
  <c r="AH706" i="7"/>
  <c r="AI706" i="7"/>
  <c r="AJ706" i="7"/>
  <c r="AJ640" i="7"/>
  <c r="AI640" i="7"/>
  <c r="AH640" i="7"/>
  <c r="AG640" i="7"/>
  <c r="AF640" i="7"/>
  <c r="AE640" i="7"/>
  <c r="AD640" i="7"/>
  <c r="AC640" i="7"/>
  <c r="AB640" i="7"/>
  <c r="AA640" i="7"/>
  <c r="Z640" i="7"/>
  <c r="X640" i="7"/>
  <c r="W640" i="7"/>
  <c r="AJ639" i="7"/>
  <c r="AI639" i="7"/>
  <c r="AH639" i="7"/>
  <c r="AG639" i="7"/>
  <c r="AF639" i="7"/>
  <c r="AD639" i="7"/>
  <c r="AC639" i="7"/>
  <c r="AB639" i="7"/>
  <c r="AA639" i="7"/>
  <c r="Z639" i="7"/>
  <c r="X639" i="7"/>
  <c r="W639" i="7"/>
  <c r="W20" i="7"/>
  <c r="X20" i="7"/>
  <c r="Z20" i="7"/>
  <c r="AA20" i="7"/>
  <c r="AB20" i="7"/>
  <c r="AC20" i="7"/>
  <c r="AD20" i="7"/>
  <c r="AE20" i="7"/>
  <c r="AF20" i="7"/>
  <c r="AG20" i="7"/>
  <c r="AH20" i="7"/>
  <c r="AI20" i="7"/>
  <c r="AJ20" i="7"/>
  <c r="W760" i="7"/>
  <c r="X760" i="7"/>
  <c r="Z760" i="7"/>
  <c r="AA760" i="7"/>
  <c r="AB760" i="7"/>
  <c r="AC760" i="7"/>
  <c r="AD760" i="7"/>
  <c r="AE760" i="7"/>
  <c r="AF760" i="7"/>
  <c r="AG760" i="7"/>
  <c r="AH760" i="7"/>
  <c r="AI760" i="7"/>
  <c r="AJ760" i="7"/>
  <c r="W759" i="7"/>
  <c r="X759" i="7"/>
  <c r="Z759" i="7"/>
  <c r="AA759" i="7"/>
  <c r="AB759" i="7"/>
  <c r="AC759" i="7"/>
  <c r="AD759" i="7"/>
  <c r="AE759" i="7"/>
  <c r="AF759" i="7"/>
  <c r="AG759" i="7"/>
  <c r="AH759" i="7"/>
  <c r="AI759" i="7"/>
  <c r="AJ759" i="7"/>
  <c r="W746" i="7"/>
  <c r="X746" i="7"/>
  <c r="Z746" i="7"/>
  <c r="AA746" i="7"/>
  <c r="AB746" i="7"/>
  <c r="AC746" i="7"/>
  <c r="AD746" i="7"/>
  <c r="AE746" i="7"/>
  <c r="AF746" i="7"/>
  <c r="AG746" i="7"/>
  <c r="AH746" i="7"/>
  <c r="AI746" i="7"/>
  <c r="AJ746" i="7"/>
  <c r="W742" i="7"/>
  <c r="X742" i="7"/>
  <c r="Z742" i="7"/>
  <c r="AA742" i="7"/>
  <c r="AB742" i="7"/>
  <c r="AC742" i="7"/>
  <c r="AD742" i="7"/>
  <c r="AE742" i="7"/>
  <c r="AF742" i="7"/>
  <c r="AG742" i="7"/>
  <c r="AH742" i="7"/>
  <c r="AI742" i="7"/>
  <c r="AJ742" i="7"/>
  <c r="W730" i="7"/>
  <c r="X730" i="7"/>
  <c r="Z730" i="7"/>
  <c r="AA730" i="7"/>
  <c r="AB730" i="7"/>
  <c r="AC730" i="7"/>
  <c r="AD730" i="7"/>
  <c r="AE730" i="7"/>
  <c r="AF730" i="7"/>
  <c r="AG730" i="7"/>
  <c r="AH730" i="7"/>
  <c r="AI730" i="7"/>
  <c r="AJ730" i="7"/>
  <c r="W729" i="7"/>
  <c r="X729" i="7"/>
  <c r="Z729" i="7"/>
  <c r="AA729" i="7"/>
  <c r="AB729" i="7"/>
  <c r="AC729" i="7"/>
  <c r="AD729" i="7"/>
  <c r="AE729" i="7"/>
  <c r="AF729" i="7"/>
  <c r="AG729" i="7"/>
  <c r="AH729" i="7"/>
  <c r="AI729" i="7"/>
  <c r="AJ729" i="7"/>
  <c r="W728" i="7"/>
  <c r="X728" i="7"/>
  <c r="Z728" i="7"/>
  <c r="AA728" i="7"/>
  <c r="AB728" i="7"/>
  <c r="AC728" i="7"/>
  <c r="AD728" i="7"/>
  <c r="AE728" i="7"/>
  <c r="AF728" i="7"/>
  <c r="AG728" i="7"/>
  <c r="AH728" i="7"/>
  <c r="AI728" i="7"/>
  <c r="AJ728" i="7"/>
  <c r="W727" i="7"/>
  <c r="X727" i="7"/>
  <c r="Z727" i="7"/>
  <c r="AA727" i="7"/>
  <c r="AB727" i="7"/>
  <c r="AC727" i="7"/>
  <c r="AD727" i="7"/>
  <c r="AE727" i="7"/>
  <c r="AF727" i="7"/>
  <c r="AG727" i="7"/>
  <c r="AH727" i="7"/>
  <c r="AI727" i="7"/>
  <c r="AJ727" i="7"/>
  <c r="W726" i="7"/>
  <c r="X726" i="7"/>
  <c r="Z726" i="7"/>
  <c r="AA726" i="7"/>
  <c r="AB726" i="7"/>
  <c r="AC726" i="7"/>
  <c r="AD726" i="7"/>
  <c r="AE726" i="7"/>
  <c r="AF726" i="7"/>
  <c r="AG726" i="7"/>
  <c r="AH726" i="7"/>
  <c r="AI726" i="7"/>
  <c r="AJ726" i="7"/>
  <c r="W725" i="7"/>
  <c r="X725" i="7"/>
  <c r="Z725" i="7"/>
  <c r="AA725" i="7"/>
  <c r="AB725" i="7"/>
  <c r="AC725" i="7"/>
  <c r="AD725" i="7"/>
  <c r="AE725" i="7"/>
  <c r="AF725" i="7"/>
  <c r="AG725" i="7"/>
  <c r="AH725" i="7"/>
  <c r="AI725" i="7"/>
  <c r="AJ725" i="7"/>
  <c r="W724" i="7"/>
  <c r="X724" i="7"/>
  <c r="Z724" i="7"/>
  <c r="AA724" i="7"/>
  <c r="AB724" i="7"/>
  <c r="AC724" i="7"/>
  <c r="AD724" i="7"/>
  <c r="AE724" i="7"/>
  <c r="AF724" i="7"/>
  <c r="AG724" i="7"/>
  <c r="AH724" i="7"/>
  <c r="AI724" i="7"/>
  <c r="AJ724" i="7"/>
  <c r="W723" i="7"/>
  <c r="X723" i="7"/>
  <c r="Z723" i="7"/>
  <c r="AA723" i="7"/>
  <c r="AB723" i="7"/>
  <c r="AC723" i="7"/>
  <c r="AD723" i="7"/>
  <c r="AE723" i="7"/>
  <c r="AF723" i="7"/>
  <c r="AG723" i="7"/>
  <c r="AH723" i="7"/>
  <c r="AI723" i="7"/>
  <c r="AJ723" i="7"/>
  <c r="W722" i="7"/>
  <c r="X722" i="7"/>
  <c r="Z722" i="7"/>
  <c r="AA722" i="7"/>
  <c r="AB722" i="7"/>
  <c r="AC722" i="7"/>
  <c r="AD722" i="7"/>
  <c r="AE722" i="7"/>
  <c r="AF722" i="7"/>
  <c r="AG722" i="7"/>
  <c r="AH722" i="7"/>
  <c r="AI722" i="7"/>
  <c r="AJ722" i="7"/>
  <c r="W721" i="7"/>
  <c r="X721" i="7"/>
  <c r="Z721" i="7"/>
  <c r="AA721" i="7"/>
  <c r="AB721" i="7"/>
  <c r="AC721" i="7"/>
  <c r="AD721" i="7"/>
  <c r="AE721" i="7"/>
  <c r="AF721" i="7"/>
  <c r="AG721" i="7"/>
  <c r="AH721" i="7"/>
  <c r="AI721" i="7"/>
  <c r="AJ721" i="7"/>
  <c r="W720" i="7"/>
  <c r="X720" i="7"/>
  <c r="Z720" i="7"/>
  <c r="AA720" i="7"/>
  <c r="AB720" i="7"/>
  <c r="AC720" i="7"/>
  <c r="AD720" i="7"/>
  <c r="AE720" i="7"/>
  <c r="AF720" i="7"/>
  <c r="AG720" i="7"/>
  <c r="AH720" i="7"/>
  <c r="AI720" i="7"/>
  <c r="AJ720" i="7"/>
  <c r="W719" i="7"/>
  <c r="X719" i="7"/>
  <c r="Z719" i="7"/>
  <c r="AA719" i="7"/>
  <c r="AB719" i="7"/>
  <c r="AC719" i="7"/>
  <c r="AD719" i="7"/>
  <c r="AE719" i="7"/>
  <c r="AF719" i="7"/>
  <c r="AG719" i="7"/>
  <c r="AH719" i="7"/>
  <c r="AI719" i="7"/>
  <c r="AJ719" i="7"/>
  <c r="W705" i="7"/>
  <c r="X705" i="7"/>
  <c r="Z705" i="7"/>
  <c r="AA705" i="7"/>
  <c r="AB705" i="7"/>
  <c r="AC705" i="7"/>
  <c r="AD705" i="7"/>
  <c r="AE705" i="7"/>
  <c r="AF705" i="7"/>
  <c r="AG705" i="7"/>
  <c r="AH705" i="7"/>
  <c r="AI705" i="7"/>
  <c r="AJ705" i="7"/>
  <c r="W702" i="7"/>
  <c r="X702" i="7"/>
  <c r="Z702" i="7"/>
  <c r="AA702" i="7"/>
  <c r="AB702" i="7"/>
  <c r="AC702" i="7"/>
  <c r="AD702" i="7"/>
  <c r="AE702" i="7"/>
  <c r="AF702" i="7"/>
  <c r="AG702" i="7"/>
  <c r="AH702" i="7"/>
  <c r="AI702" i="7"/>
  <c r="AJ702" i="7"/>
  <c r="W701" i="7"/>
  <c r="X701" i="7"/>
  <c r="Z701" i="7"/>
  <c r="AA701" i="7"/>
  <c r="AB701" i="7"/>
  <c r="AC701" i="7"/>
  <c r="AD701" i="7"/>
  <c r="AE701" i="7"/>
  <c r="AF701" i="7"/>
  <c r="AG701" i="7"/>
  <c r="AH701" i="7"/>
  <c r="AI701" i="7"/>
  <c r="AJ701" i="7"/>
  <c r="W700" i="7"/>
  <c r="X700" i="7"/>
  <c r="Z700" i="7"/>
  <c r="AA700" i="7"/>
  <c r="AB700" i="7"/>
  <c r="AC700" i="7"/>
  <c r="AD700" i="7"/>
  <c r="AE700" i="7"/>
  <c r="AF700" i="7"/>
  <c r="AG700" i="7"/>
  <c r="AH700" i="7"/>
  <c r="AI700" i="7"/>
  <c r="AJ700" i="7"/>
  <c r="W699" i="7"/>
  <c r="X699" i="7"/>
  <c r="Z699" i="7"/>
  <c r="AA699" i="7"/>
  <c r="AB699" i="7"/>
  <c r="AC699" i="7"/>
  <c r="AD699" i="7"/>
  <c r="AE699" i="7"/>
  <c r="AF699" i="7"/>
  <c r="AG699" i="7"/>
  <c r="AH699" i="7"/>
  <c r="AI699" i="7"/>
  <c r="AJ699" i="7"/>
  <c r="W698" i="7"/>
  <c r="X698" i="7"/>
  <c r="Z698" i="7"/>
  <c r="AA698" i="7"/>
  <c r="AB698" i="7"/>
  <c r="AC698" i="7"/>
  <c r="AD698" i="7"/>
  <c r="AE698" i="7"/>
  <c r="AF698" i="7"/>
  <c r="AG698" i="7"/>
  <c r="AH698" i="7"/>
  <c r="AI698" i="7"/>
  <c r="AJ698" i="7"/>
  <c r="W697" i="7"/>
  <c r="X697" i="7"/>
  <c r="Z697" i="7"/>
  <c r="AA697" i="7"/>
  <c r="AB697" i="7"/>
  <c r="AC697" i="7"/>
  <c r="AD697" i="7"/>
  <c r="AE697" i="7"/>
  <c r="AF697" i="7"/>
  <c r="AG697" i="7"/>
  <c r="AH697" i="7"/>
  <c r="AI697" i="7"/>
  <c r="AJ697" i="7"/>
  <c r="W696" i="7"/>
  <c r="X696" i="7"/>
  <c r="Z696" i="7"/>
  <c r="AA696" i="7"/>
  <c r="AB696" i="7"/>
  <c r="AC696" i="7"/>
  <c r="AD696" i="7"/>
  <c r="AE696" i="7"/>
  <c r="AF696" i="7"/>
  <c r="AG696" i="7"/>
  <c r="AH696" i="7"/>
  <c r="AI696" i="7"/>
  <c r="AJ696" i="7"/>
  <c r="W695" i="7"/>
  <c r="X695" i="7"/>
  <c r="Z695" i="7"/>
  <c r="AA695" i="7"/>
  <c r="AB695" i="7"/>
  <c r="AC695" i="7"/>
  <c r="AD695" i="7"/>
  <c r="AE695" i="7"/>
  <c r="AF695" i="7"/>
  <c r="AG695" i="7"/>
  <c r="AH695" i="7"/>
  <c r="AI695" i="7"/>
  <c r="AJ695" i="7"/>
  <c r="W694" i="7"/>
  <c r="X694" i="7"/>
  <c r="Z694" i="7"/>
  <c r="AA694" i="7"/>
  <c r="AB694" i="7"/>
  <c r="AC694" i="7"/>
  <c r="AD694" i="7"/>
  <c r="AE694" i="7"/>
  <c r="AF694" i="7"/>
  <c r="AG694" i="7"/>
  <c r="AH694" i="7"/>
  <c r="AI694" i="7"/>
  <c r="AJ694" i="7"/>
  <c r="W693" i="7"/>
  <c r="X693" i="7"/>
  <c r="Z693" i="7"/>
  <c r="AA693" i="7"/>
  <c r="AB693" i="7"/>
  <c r="AC693" i="7"/>
  <c r="AD693" i="7"/>
  <c r="AE693" i="7"/>
  <c r="AF693" i="7"/>
  <c r="AG693" i="7"/>
  <c r="AH693" i="7"/>
  <c r="AI693" i="7"/>
  <c r="AJ693" i="7"/>
  <c r="W692" i="7"/>
  <c r="X692" i="7"/>
  <c r="Z692" i="7"/>
  <c r="AA692" i="7"/>
  <c r="AB692" i="7"/>
  <c r="AC692" i="7"/>
  <c r="AD692" i="7"/>
  <c r="AE692" i="7"/>
  <c r="AF692" i="7"/>
  <c r="AG692" i="7"/>
  <c r="AH692" i="7"/>
  <c r="AI692" i="7"/>
  <c r="AJ692" i="7"/>
  <c r="W691" i="7"/>
  <c r="X691" i="7"/>
  <c r="Z691" i="7"/>
  <c r="AA691" i="7"/>
  <c r="AB691" i="7"/>
  <c r="AC691" i="7"/>
  <c r="AD691" i="7"/>
  <c r="AE691" i="7"/>
  <c r="AF691" i="7"/>
  <c r="AG691" i="7"/>
  <c r="AH691" i="7"/>
  <c r="AI691" i="7"/>
  <c r="AJ691" i="7"/>
  <c r="W690" i="7"/>
  <c r="X690" i="7"/>
  <c r="Z690" i="7"/>
  <c r="AA690" i="7"/>
  <c r="AB690" i="7"/>
  <c r="AC690" i="7"/>
  <c r="AD690" i="7"/>
  <c r="AE690" i="7"/>
  <c r="AF690" i="7"/>
  <c r="AG690" i="7"/>
  <c r="AH690" i="7"/>
  <c r="AI690" i="7"/>
  <c r="AJ690" i="7"/>
  <c r="W687" i="7"/>
  <c r="X687" i="7"/>
  <c r="Z687" i="7"/>
  <c r="AA687" i="7"/>
  <c r="AB687" i="7"/>
  <c r="AC687" i="7"/>
  <c r="AD687" i="7"/>
  <c r="AE687" i="7"/>
  <c r="AF687" i="7"/>
  <c r="AG687" i="7"/>
  <c r="AH687" i="7"/>
  <c r="AI687" i="7"/>
  <c r="AJ687" i="7"/>
  <c r="W686" i="7"/>
  <c r="X686" i="7"/>
  <c r="Z686" i="7"/>
  <c r="AA686" i="7"/>
  <c r="AB686" i="7"/>
  <c r="AC686" i="7"/>
  <c r="AD686" i="7"/>
  <c r="AE686" i="7"/>
  <c r="AF686" i="7"/>
  <c r="AG686" i="7"/>
  <c r="AH686" i="7"/>
  <c r="AI686" i="7"/>
  <c r="AJ686" i="7"/>
  <c r="W685" i="7"/>
  <c r="X685" i="7"/>
  <c r="Z685" i="7"/>
  <c r="AA685" i="7"/>
  <c r="AB685" i="7"/>
  <c r="AC685" i="7"/>
  <c r="AD685" i="7"/>
  <c r="AE685" i="7"/>
  <c r="AF685" i="7"/>
  <c r="AG685" i="7"/>
  <c r="AH685" i="7"/>
  <c r="AI685" i="7"/>
  <c r="AJ685" i="7"/>
  <c r="W684" i="7"/>
  <c r="X684" i="7"/>
  <c r="Z684" i="7"/>
  <c r="AA684" i="7"/>
  <c r="AB684" i="7"/>
  <c r="AC684" i="7"/>
  <c r="AD684" i="7"/>
  <c r="AE684" i="7"/>
  <c r="AF684" i="7"/>
  <c r="AG684" i="7"/>
  <c r="AH684" i="7"/>
  <c r="AI684" i="7"/>
  <c r="AJ684" i="7"/>
  <c r="W681" i="7"/>
  <c r="X681" i="7"/>
  <c r="Z681" i="7"/>
  <c r="AA681" i="7"/>
  <c r="AB681" i="7"/>
  <c r="AC681" i="7"/>
  <c r="AD681" i="7"/>
  <c r="AE681" i="7"/>
  <c r="AF681" i="7"/>
  <c r="AG681" i="7"/>
  <c r="AH681" i="7"/>
  <c r="AI681" i="7"/>
  <c r="AJ681" i="7"/>
  <c r="W680" i="7"/>
  <c r="X680" i="7"/>
  <c r="Z680" i="7"/>
  <c r="AA680" i="7"/>
  <c r="AB680" i="7"/>
  <c r="AC680" i="7"/>
  <c r="AD680" i="7"/>
  <c r="AE680" i="7"/>
  <c r="AF680" i="7"/>
  <c r="AG680" i="7"/>
  <c r="AH680" i="7"/>
  <c r="AI680" i="7"/>
  <c r="AJ680" i="7"/>
  <c r="W679" i="7"/>
  <c r="X679" i="7"/>
  <c r="Z679" i="7"/>
  <c r="AA679" i="7"/>
  <c r="AB679" i="7"/>
  <c r="AC679" i="7"/>
  <c r="AD679" i="7"/>
  <c r="AE679" i="7"/>
  <c r="AF679" i="7"/>
  <c r="AG679" i="7"/>
  <c r="AH679" i="7"/>
  <c r="AI679" i="7"/>
  <c r="AJ679" i="7"/>
  <c r="W678" i="7"/>
  <c r="X678" i="7"/>
  <c r="Z678" i="7"/>
  <c r="AA678" i="7"/>
  <c r="AB678" i="7"/>
  <c r="AC678" i="7"/>
  <c r="AD678" i="7"/>
  <c r="AE678" i="7"/>
  <c r="AF678" i="7"/>
  <c r="AG678" i="7"/>
  <c r="AH678" i="7"/>
  <c r="AI678" i="7"/>
  <c r="AJ678" i="7"/>
  <c r="W677" i="7"/>
  <c r="X677" i="7"/>
  <c r="Z677" i="7"/>
  <c r="AA677" i="7"/>
  <c r="AB677" i="7"/>
  <c r="AC677" i="7"/>
  <c r="AD677" i="7"/>
  <c r="AE677" i="7"/>
  <c r="AF677" i="7"/>
  <c r="AG677" i="7"/>
  <c r="AH677" i="7"/>
  <c r="AI677" i="7"/>
  <c r="AJ677" i="7"/>
  <c r="W676" i="7"/>
  <c r="X676" i="7"/>
  <c r="Z676" i="7"/>
  <c r="AA676" i="7"/>
  <c r="AB676" i="7"/>
  <c r="AC676" i="7"/>
  <c r="AD676" i="7"/>
  <c r="AE676" i="7"/>
  <c r="AF676" i="7"/>
  <c r="AG676" i="7"/>
  <c r="AH676" i="7"/>
  <c r="AI676" i="7"/>
  <c r="AJ676" i="7"/>
  <c r="W673" i="7"/>
  <c r="X673" i="7"/>
  <c r="Z673" i="7"/>
  <c r="AA673" i="7"/>
  <c r="AB673" i="7"/>
  <c r="AC673" i="7"/>
  <c r="AD673" i="7"/>
  <c r="AE673" i="7"/>
  <c r="AF673" i="7"/>
  <c r="AG673" i="7"/>
  <c r="AH673" i="7"/>
  <c r="AI673" i="7"/>
  <c r="AJ673" i="7"/>
  <c r="W670" i="7"/>
  <c r="X670" i="7"/>
  <c r="Z670" i="7"/>
  <c r="AA670" i="7"/>
  <c r="AB670" i="7"/>
  <c r="AC670" i="7"/>
  <c r="AD670" i="7"/>
  <c r="AE670" i="7"/>
  <c r="AF670" i="7"/>
  <c r="AG670" i="7"/>
  <c r="AH670" i="7"/>
  <c r="AI670" i="7"/>
  <c r="AJ670" i="7"/>
  <c r="W667" i="7"/>
  <c r="X667" i="7"/>
  <c r="Z667" i="7"/>
  <c r="AA667" i="7"/>
  <c r="AB667" i="7"/>
  <c r="AC667" i="7"/>
  <c r="AD667" i="7"/>
  <c r="AE667" i="7"/>
  <c r="AF667" i="7"/>
  <c r="AG667" i="7"/>
  <c r="AH667" i="7"/>
  <c r="AI667" i="7"/>
  <c r="AJ667" i="7"/>
  <c r="W666" i="7"/>
  <c r="X666" i="7"/>
  <c r="Z666" i="7"/>
  <c r="AA666" i="7"/>
  <c r="AB666" i="7"/>
  <c r="AC666" i="7"/>
  <c r="AD666" i="7"/>
  <c r="AE666" i="7"/>
  <c r="AF666" i="7"/>
  <c r="AG666" i="7"/>
  <c r="AH666" i="7"/>
  <c r="AI666" i="7"/>
  <c r="AJ666" i="7"/>
  <c r="W662" i="7"/>
  <c r="X662" i="7"/>
  <c r="Z662" i="7"/>
  <c r="AA662" i="7"/>
  <c r="AB662" i="7"/>
  <c r="AC662" i="7"/>
  <c r="AD662" i="7"/>
  <c r="AE662" i="7"/>
  <c r="AF662" i="7"/>
  <c r="AG662" i="7"/>
  <c r="AH662" i="7"/>
  <c r="AI662" i="7"/>
  <c r="AJ662" i="7"/>
  <c r="W661" i="7"/>
  <c r="X661" i="7"/>
  <c r="Z661" i="7"/>
  <c r="AA661" i="7"/>
  <c r="AB661" i="7"/>
  <c r="AC661" i="7"/>
  <c r="AD661" i="7"/>
  <c r="AE661" i="7"/>
  <c r="AF661" i="7"/>
  <c r="AG661" i="7"/>
  <c r="AH661" i="7"/>
  <c r="AI661" i="7"/>
  <c r="AJ661" i="7"/>
  <c r="W660" i="7"/>
  <c r="X660" i="7"/>
  <c r="Z660" i="7"/>
  <c r="AA660" i="7"/>
  <c r="AB660" i="7"/>
  <c r="AC660" i="7"/>
  <c r="AD660" i="7"/>
  <c r="AE660" i="7"/>
  <c r="AF660" i="7"/>
  <c r="AG660" i="7"/>
  <c r="AH660" i="7"/>
  <c r="AI660" i="7"/>
  <c r="AJ660" i="7"/>
  <c r="AJ619" i="7"/>
  <c r="AI619" i="7"/>
  <c r="AH619" i="7"/>
  <c r="AG619" i="7"/>
  <c r="AF619" i="7"/>
  <c r="AE619" i="7"/>
  <c r="AD619" i="7"/>
  <c r="AC619" i="7"/>
  <c r="AB619" i="7"/>
  <c r="AA619" i="7"/>
  <c r="Z619" i="7"/>
  <c r="X619" i="7"/>
  <c r="W619" i="7"/>
  <c r="AJ618" i="7"/>
  <c r="AI618" i="7"/>
  <c r="AH618" i="7"/>
  <c r="AG618" i="7"/>
  <c r="AF618" i="7"/>
  <c r="AE618" i="7"/>
  <c r="AD618" i="7"/>
  <c r="AC618" i="7"/>
  <c r="AB618" i="7"/>
  <c r="AA618" i="7"/>
  <c r="Z618" i="7"/>
  <c r="X618" i="7"/>
  <c r="W618" i="7"/>
  <c r="AJ598" i="7"/>
  <c r="AI598" i="7"/>
  <c r="AH598" i="7"/>
  <c r="AG598" i="7"/>
  <c r="AF598" i="7"/>
  <c r="AE598" i="7"/>
  <c r="AD598" i="7"/>
  <c r="AC598" i="7"/>
  <c r="AB598" i="7"/>
  <c r="AA598" i="7"/>
  <c r="Z598" i="7"/>
  <c r="X598" i="7"/>
  <c r="W598" i="7"/>
  <c r="AJ592" i="7"/>
  <c r="AI592" i="7"/>
  <c r="AH592" i="7"/>
  <c r="AG592" i="7"/>
  <c r="AF592" i="7"/>
  <c r="AE592" i="7"/>
  <c r="AD592" i="7"/>
  <c r="AC592" i="7"/>
  <c r="AB592" i="7"/>
  <c r="AA592" i="7"/>
  <c r="Z592" i="7"/>
  <c r="X592" i="7"/>
  <c r="W592" i="7"/>
  <c r="AJ582" i="7"/>
  <c r="AI582" i="7"/>
  <c r="AH582" i="7"/>
  <c r="AG582" i="7"/>
  <c r="AF582" i="7"/>
  <c r="AE582" i="7"/>
  <c r="AD582" i="7"/>
  <c r="AC582" i="7"/>
  <c r="AB582" i="7"/>
  <c r="AA582" i="7"/>
  <c r="Z582" i="7"/>
  <c r="X582" i="7"/>
  <c r="W582" i="7"/>
  <c r="AJ579" i="7"/>
  <c r="AI579" i="7"/>
  <c r="AH579" i="7"/>
  <c r="AG579" i="7"/>
  <c r="AF579" i="7"/>
  <c r="AE579" i="7"/>
  <c r="AD579" i="7"/>
  <c r="AC579" i="7"/>
  <c r="AB579" i="7"/>
  <c r="AA579" i="7"/>
  <c r="Z579" i="7"/>
  <c r="X579" i="7"/>
  <c r="W579" i="7"/>
  <c r="AJ487" i="7"/>
  <c r="AI487" i="7"/>
  <c r="AH487" i="7"/>
  <c r="AG487" i="7"/>
  <c r="AF487" i="7"/>
  <c r="AE487" i="7"/>
  <c r="AD487" i="7"/>
  <c r="AC487" i="7"/>
  <c r="AB487" i="7"/>
  <c r="AA487" i="7"/>
  <c r="Z487" i="7"/>
  <c r="X487" i="7"/>
  <c r="W487" i="7"/>
  <c r="AJ485" i="7"/>
  <c r="AI485" i="7"/>
  <c r="AH485" i="7"/>
  <c r="AG485" i="7"/>
  <c r="AF485" i="7"/>
  <c r="AE485" i="7"/>
  <c r="AD485" i="7"/>
  <c r="AC485" i="7"/>
  <c r="AB485" i="7"/>
  <c r="AA485" i="7"/>
  <c r="Z485" i="7"/>
  <c r="X485" i="7"/>
  <c r="W485" i="7"/>
  <c r="AJ405" i="7"/>
  <c r="AI405" i="7"/>
  <c r="AH405" i="7"/>
  <c r="AG405" i="7"/>
  <c r="AF405" i="7"/>
  <c r="AE405" i="7"/>
  <c r="AD405" i="7"/>
  <c r="AC405" i="7"/>
  <c r="AB405" i="7"/>
  <c r="AA405" i="7"/>
  <c r="Z405" i="7"/>
  <c r="X405" i="7"/>
  <c r="W405" i="7"/>
  <c r="AJ402" i="7"/>
  <c r="AI402" i="7"/>
  <c r="AH402" i="7"/>
  <c r="AG402" i="7"/>
  <c r="AF402" i="7"/>
  <c r="AE402" i="7"/>
  <c r="AD402" i="7"/>
  <c r="AC402" i="7"/>
  <c r="AB402" i="7"/>
  <c r="AA402" i="7"/>
  <c r="Z402" i="7"/>
  <c r="X402" i="7"/>
  <c r="W402" i="7"/>
  <c r="AJ401" i="7"/>
  <c r="AI401" i="7"/>
  <c r="AH401" i="7"/>
  <c r="AG401" i="7"/>
  <c r="AF401" i="7"/>
  <c r="AE401" i="7"/>
  <c r="AD401" i="7"/>
  <c r="AC401" i="7"/>
  <c r="AB401" i="7"/>
  <c r="AA401" i="7"/>
  <c r="Z401" i="7"/>
  <c r="X401" i="7"/>
  <c r="W401" i="7"/>
  <c r="W380" i="7"/>
  <c r="X380" i="7"/>
  <c r="Z380" i="7"/>
  <c r="AA380" i="7"/>
  <c r="AB380" i="7"/>
  <c r="AC380" i="7"/>
  <c r="AD380" i="7"/>
  <c r="AE380" i="7"/>
  <c r="AF380" i="7"/>
  <c r="AG380" i="7"/>
  <c r="AH380" i="7"/>
  <c r="AI380" i="7"/>
  <c r="AJ380" i="7"/>
  <c r="AJ376" i="7"/>
  <c r="AI376" i="7"/>
  <c r="AH376" i="7"/>
  <c r="AG376" i="7"/>
  <c r="AF376" i="7"/>
  <c r="AE376" i="7"/>
  <c r="AD376" i="7"/>
  <c r="AC376" i="7"/>
  <c r="AB376" i="7"/>
  <c r="AA376" i="7"/>
  <c r="Z376" i="7"/>
  <c r="X376" i="7"/>
  <c r="W376" i="7"/>
  <c r="AJ375" i="7"/>
  <c r="AI375" i="7"/>
  <c r="AH375" i="7"/>
  <c r="AG375" i="7"/>
  <c r="AF375" i="7"/>
  <c r="AE375" i="7"/>
  <c r="AD375" i="7"/>
  <c r="AC375" i="7"/>
  <c r="AB375" i="7"/>
  <c r="AA375" i="7"/>
  <c r="Z375" i="7"/>
  <c r="X375" i="7"/>
  <c r="W375" i="7"/>
  <c r="AJ374" i="7"/>
  <c r="AI374" i="7"/>
  <c r="AH374" i="7"/>
  <c r="AG374" i="7"/>
  <c r="AF374" i="7"/>
  <c r="AE374" i="7"/>
  <c r="AD374" i="7"/>
  <c r="AC374" i="7"/>
  <c r="AB374" i="7"/>
  <c r="AA374" i="7"/>
  <c r="Z374" i="7"/>
  <c r="X374" i="7"/>
  <c r="W374" i="7"/>
  <c r="AJ373" i="7"/>
  <c r="AI373" i="7"/>
  <c r="AH373" i="7"/>
  <c r="AG373" i="7"/>
  <c r="AF373" i="7"/>
  <c r="AE373" i="7"/>
  <c r="AD373" i="7"/>
  <c r="AC373" i="7"/>
  <c r="AB373" i="7"/>
  <c r="AA373" i="7"/>
  <c r="Z373" i="7"/>
  <c r="X373" i="7"/>
  <c r="W373" i="7"/>
  <c r="AJ340" i="7"/>
  <c r="AI340" i="7"/>
  <c r="AH340" i="7"/>
  <c r="AG340" i="7"/>
  <c r="AF340" i="7"/>
  <c r="AE340" i="7"/>
  <c r="AD340" i="7"/>
  <c r="AC340" i="7"/>
  <c r="AB340" i="7"/>
  <c r="AA340" i="7"/>
  <c r="Z340" i="7"/>
  <c r="X340" i="7"/>
  <c r="W340" i="7"/>
  <c r="AJ324" i="7"/>
  <c r="AI324" i="7"/>
  <c r="AH324" i="7"/>
  <c r="AG324" i="7"/>
  <c r="AF324" i="7"/>
  <c r="AE324" i="7"/>
  <c r="AD324" i="7"/>
  <c r="AC324" i="7"/>
  <c r="AB324" i="7"/>
  <c r="AA324" i="7"/>
  <c r="Z324" i="7"/>
  <c r="X324" i="7"/>
  <c r="W324" i="7"/>
  <c r="AJ311" i="7"/>
  <c r="AI311" i="7"/>
  <c r="AH311" i="7"/>
  <c r="AG311" i="7"/>
  <c r="AF311" i="7"/>
  <c r="AE311" i="7"/>
  <c r="AD311" i="7"/>
  <c r="AC311" i="7"/>
  <c r="AB311" i="7"/>
  <c r="AA311" i="7"/>
  <c r="Z311" i="7"/>
  <c r="X311" i="7"/>
  <c r="W311" i="7"/>
  <c r="AJ302" i="7"/>
  <c r="AI302" i="7"/>
  <c r="AH302" i="7"/>
  <c r="AG302" i="7"/>
  <c r="AF302" i="7"/>
  <c r="AE302" i="7"/>
  <c r="AD302" i="7"/>
  <c r="AC302" i="7"/>
  <c r="AB302" i="7"/>
  <c r="AA302" i="7"/>
  <c r="Z302" i="7"/>
  <c r="X302" i="7"/>
  <c r="W302" i="7"/>
  <c r="AJ301" i="7"/>
  <c r="AI301" i="7"/>
  <c r="AH301" i="7"/>
  <c r="AG301" i="7"/>
  <c r="AF301" i="7"/>
  <c r="AE301" i="7"/>
  <c r="AD301" i="7"/>
  <c r="AC301" i="7"/>
  <c r="AB301" i="7"/>
  <c r="AA301" i="7"/>
  <c r="Z301" i="7"/>
  <c r="X301" i="7"/>
  <c r="W301" i="7"/>
  <c r="AJ299" i="7"/>
  <c r="AI299" i="7"/>
  <c r="AH299" i="7"/>
  <c r="AG299" i="7"/>
  <c r="AF299" i="7"/>
  <c r="AE299" i="7"/>
  <c r="AD299" i="7"/>
  <c r="AC299" i="7"/>
  <c r="AB299" i="7"/>
  <c r="AA299" i="7"/>
  <c r="Z299" i="7"/>
  <c r="X299" i="7"/>
  <c r="W299" i="7"/>
  <c r="AJ298" i="7"/>
  <c r="AI298" i="7"/>
  <c r="AH298" i="7"/>
  <c r="AG298" i="7"/>
  <c r="AF298" i="7"/>
  <c r="AE298" i="7"/>
  <c r="AD298" i="7"/>
  <c r="AC298" i="7"/>
  <c r="AB298" i="7"/>
  <c r="AA298" i="7"/>
  <c r="Z298" i="7"/>
  <c r="X298" i="7"/>
  <c r="W298" i="7"/>
  <c r="AJ293" i="7"/>
  <c r="AI293" i="7"/>
  <c r="AH293" i="7"/>
  <c r="AG293" i="7"/>
  <c r="AF293" i="7"/>
  <c r="AE293" i="7"/>
  <c r="AD293" i="7"/>
  <c r="AC293" i="7"/>
  <c r="AB293" i="7"/>
  <c r="AA293" i="7"/>
  <c r="Z293" i="7"/>
  <c r="X293" i="7"/>
  <c r="W293" i="7"/>
  <c r="AJ292" i="7"/>
  <c r="AI292" i="7"/>
  <c r="AH292" i="7"/>
  <c r="AG292" i="7"/>
  <c r="AF292" i="7"/>
  <c r="AE292" i="7"/>
  <c r="AD292" i="7"/>
  <c r="AC292" i="7"/>
  <c r="AB292" i="7"/>
  <c r="AA292" i="7"/>
  <c r="Z292" i="7"/>
  <c r="X292" i="7"/>
  <c r="W292" i="7"/>
  <c r="AJ291" i="7"/>
  <c r="AI291" i="7"/>
  <c r="AH291" i="7"/>
  <c r="AG291" i="7"/>
  <c r="AF291" i="7"/>
  <c r="AE291" i="7"/>
  <c r="AD291" i="7"/>
  <c r="AC291" i="7"/>
  <c r="AB291" i="7"/>
  <c r="AA291" i="7"/>
  <c r="Z291" i="7"/>
  <c r="X291" i="7"/>
  <c r="W291" i="7"/>
  <c r="AJ290" i="7"/>
  <c r="AI290" i="7"/>
  <c r="AH290" i="7"/>
  <c r="AG290" i="7"/>
  <c r="AF290" i="7"/>
  <c r="AE290" i="7"/>
  <c r="AD290" i="7"/>
  <c r="AC290" i="7"/>
  <c r="AB290" i="7"/>
  <c r="AA290" i="7"/>
  <c r="Z290" i="7"/>
  <c r="X290" i="7"/>
  <c r="W290" i="7"/>
  <c r="AJ277" i="7"/>
  <c r="AI277" i="7"/>
  <c r="AH277" i="7"/>
  <c r="AG277" i="7"/>
  <c r="AF277" i="7"/>
  <c r="AE277" i="7"/>
  <c r="AD277" i="7"/>
  <c r="AC277" i="7"/>
  <c r="AB277" i="7"/>
  <c r="AA277" i="7"/>
  <c r="Z277" i="7"/>
  <c r="X277" i="7"/>
  <c r="W277" i="7"/>
  <c r="W270" i="7"/>
  <c r="X270" i="7"/>
  <c r="Z270" i="7"/>
  <c r="AA270" i="7"/>
  <c r="AB270" i="7"/>
  <c r="AC270" i="7"/>
  <c r="AD270" i="7"/>
  <c r="AE270" i="7"/>
  <c r="AF270" i="7"/>
  <c r="AG270" i="7"/>
  <c r="AH270" i="7"/>
  <c r="AI270" i="7"/>
  <c r="AJ270" i="7"/>
  <c r="AJ261" i="7"/>
  <c r="AI261" i="7"/>
  <c r="AH261" i="7"/>
  <c r="AG261" i="7"/>
  <c r="AF261" i="7"/>
  <c r="AE261" i="7"/>
  <c r="AD261" i="7"/>
  <c r="AC261" i="7"/>
  <c r="AB261" i="7"/>
  <c r="AA261" i="7"/>
  <c r="Z261" i="7"/>
  <c r="X261" i="7"/>
  <c r="W261" i="7"/>
  <c r="AJ260" i="7"/>
  <c r="AI260" i="7"/>
  <c r="AH260" i="7"/>
  <c r="AG260" i="7"/>
  <c r="AF260" i="7"/>
  <c r="AE260" i="7"/>
  <c r="AD260" i="7"/>
  <c r="AC260" i="7"/>
  <c r="AB260" i="7"/>
  <c r="AA260" i="7"/>
  <c r="Z260" i="7"/>
  <c r="X260" i="7"/>
  <c r="W260" i="7"/>
  <c r="AJ259" i="7"/>
  <c r="AI259" i="7"/>
  <c r="AH259" i="7"/>
  <c r="AG259" i="7"/>
  <c r="AF259" i="7"/>
  <c r="AE259" i="7"/>
  <c r="AD259" i="7"/>
  <c r="AC259" i="7"/>
  <c r="AB259" i="7"/>
  <c r="AA259" i="7"/>
  <c r="Z259" i="7"/>
  <c r="X259" i="7"/>
  <c r="W259" i="7"/>
  <c r="AJ84" i="7"/>
  <c r="AI84" i="7"/>
  <c r="AH84" i="7"/>
  <c r="AG84" i="7"/>
  <c r="AF84" i="7"/>
  <c r="AE84" i="7"/>
  <c r="AD84" i="7"/>
  <c r="AC84" i="7"/>
  <c r="AB84" i="7"/>
  <c r="AA84" i="7"/>
  <c r="Z84" i="7"/>
  <c r="X84" i="7"/>
  <c r="W84" i="7"/>
  <c r="AJ83" i="7"/>
  <c r="AI83" i="7"/>
  <c r="AH83" i="7"/>
  <c r="AG83" i="7"/>
  <c r="AF83" i="7"/>
  <c r="AE83" i="7"/>
  <c r="AD83" i="7"/>
  <c r="AC83" i="7"/>
  <c r="AB83" i="7"/>
  <c r="AA83" i="7"/>
  <c r="Z83" i="7"/>
  <c r="X83" i="7"/>
  <c r="W83" i="7"/>
  <c r="AJ72" i="7"/>
  <c r="AI72" i="7"/>
  <c r="AH72" i="7"/>
  <c r="AG72" i="7"/>
  <c r="AF72" i="7"/>
  <c r="AE72" i="7"/>
  <c r="AD72" i="7"/>
  <c r="AC72" i="7"/>
  <c r="AB72" i="7"/>
  <c r="AA72" i="7"/>
  <c r="Z72" i="7"/>
  <c r="X72" i="7"/>
  <c r="W72" i="7"/>
  <c r="AJ71" i="7"/>
  <c r="AI71" i="7"/>
  <c r="AH71" i="7"/>
  <c r="AG71" i="7"/>
  <c r="AF71" i="7"/>
  <c r="AE71" i="7"/>
  <c r="AD71" i="7"/>
  <c r="AC71" i="7"/>
  <c r="AB71" i="7"/>
  <c r="AA71" i="7"/>
  <c r="Z71" i="7"/>
  <c r="X71" i="7"/>
  <c r="W71" i="7"/>
  <c r="AJ70" i="7"/>
  <c r="AI70" i="7"/>
  <c r="AH70" i="7"/>
  <c r="AG70" i="7"/>
  <c r="AF70" i="7"/>
  <c r="AE70" i="7"/>
  <c r="AD70" i="7"/>
  <c r="AC70" i="7"/>
  <c r="AB70" i="7"/>
  <c r="AA70" i="7"/>
  <c r="Z70" i="7"/>
  <c r="X70" i="7"/>
  <c r="W70" i="7"/>
  <c r="W328" i="7"/>
  <c r="X328" i="7"/>
  <c r="Z328" i="7"/>
  <c r="AA328" i="7"/>
  <c r="AB328" i="7"/>
  <c r="AC328" i="7"/>
  <c r="AD328" i="7"/>
  <c r="AE328" i="7"/>
  <c r="AF328" i="7"/>
  <c r="AG328" i="7"/>
  <c r="AH328" i="7"/>
  <c r="AI328" i="7"/>
  <c r="AJ328" i="7"/>
  <c r="W195" i="7"/>
  <c r="X195" i="7"/>
  <c r="Z195" i="7"/>
  <c r="AA195" i="7"/>
  <c r="AB195" i="7"/>
  <c r="AC195" i="7"/>
  <c r="AD195" i="7"/>
  <c r="AE195" i="7"/>
  <c r="AF195" i="7"/>
  <c r="AG195" i="7"/>
  <c r="AH195" i="7"/>
  <c r="AI195" i="7"/>
  <c r="AJ195" i="7"/>
  <c r="W617" i="7"/>
  <c r="X617" i="7"/>
  <c r="Z617" i="7"/>
  <c r="AA617" i="7"/>
  <c r="AB617" i="7"/>
  <c r="AC617" i="7"/>
  <c r="AD617" i="7"/>
  <c r="AE617" i="7"/>
  <c r="AF617" i="7"/>
  <c r="AG617" i="7"/>
  <c r="AH617" i="7"/>
  <c r="AI617" i="7"/>
  <c r="AJ617" i="7"/>
  <c r="W620" i="7"/>
  <c r="X620" i="7"/>
  <c r="Z620" i="7"/>
  <c r="AA620" i="7"/>
  <c r="AB620" i="7"/>
  <c r="AC620" i="7"/>
  <c r="AD620" i="7"/>
  <c r="AE620" i="7"/>
  <c r="AF620" i="7"/>
  <c r="AG620" i="7"/>
  <c r="AH620" i="7"/>
  <c r="AI620" i="7"/>
  <c r="AJ620" i="7"/>
  <c r="W621" i="7"/>
  <c r="X621" i="7"/>
  <c r="Z621" i="7"/>
  <c r="AA621" i="7"/>
  <c r="AB621" i="7"/>
  <c r="AC621" i="7"/>
  <c r="AD621" i="7"/>
  <c r="AE621" i="7"/>
  <c r="AF621" i="7"/>
  <c r="AG621" i="7"/>
  <c r="AH621" i="7"/>
  <c r="AI621" i="7"/>
  <c r="AJ621" i="7"/>
  <c r="W622" i="7"/>
  <c r="X622" i="7"/>
  <c r="Z622" i="7"/>
  <c r="AA622" i="7"/>
  <c r="AB622" i="7"/>
  <c r="AC622" i="7"/>
  <c r="AD622" i="7"/>
  <c r="AE622" i="7"/>
  <c r="AF622" i="7"/>
  <c r="AG622" i="7"/>
  <c r="AH622" i="7"/>
  <c r="AI622" i="7"/>
  <c r="AJ622" i="7"/>
  <c r="W668" i="7"/>
  <c r="X668" i="7"/>
  <c r="Z668" i="7"/>
  <c r="AA668" i="7"/>
  <c r="AB668" i="7"/>
  <c r="AC668" i="7"/>
  <c r="AD668" i="7"/>
  <c r="AE668" i="7"/>
  <c r="AF668" i="7"/>
  <c r="AG668" i="7"/>
  <c r="AH668" i="7"/>
  <c r="AI668" i="7"/>
  <c r="AJ668" i="7"/>
  <c r="W717" i="7"/>
  <c r="X717" i="7"/>
  <c r="Z717" i="7"/>
  <c r="AA717" i="7"/>
  <c r="AB717" i="7"/>
  <c r="AC717" i="7"/>
  <c r="AD717" i="7"/>
  <c r="AE717" i="7"/>
  <c r="AF717" i="7"/>
  <c r="AG717" i="7"/>
  <c r="AH717" i="7"/>
  <c r="AI717" i="7"/>
  <c r="AJ717" i="7"/>
  <c r="W714" i="7"/>
  <c r="X714" i="7"/>
  <c r="Z714" i="7"/>
  <c r="AA714" i="7"/>
  <c r="AB714" i="7"/>
  <c r="AC714" i="7"/>
  <c r="AD714" i="7"/>
  <c r="AE714" i="7"/>
  <c r="AF714" i="7"/>
  <c r="AG714" i="7"/>
  <c r="AH714" i="7"/>
  <c r="AI714" i="7"/>
  <c r="AJ714" i="7"/>
  <c r="W715" i="7"/>
  <c r="X715" i="7"/>
  <c r="Z715" i="7"/>
  <c r="AA715" i="7"/>
  <c r="AB715" i="7"/>
  <c r="AC715" i="7"/>
  <c r="AD715" i="7"/>
  <c r="AE715" i="7"/>
  <c r="AF715" i="7"/>
  <c r="AG715" i="7"/>
  <c r="AH715" i="7"/>
  <c r="AI715" i="7"/>
  <c r="AJ715" i="7"/>
  <c r="AJ790" i="7"/>
  <c r="AI790" i="7"/>
  <c r="AH790" i="7"/>
  <c r="AG790" i="7"/>
  <c r="AF790" i="7"/>
  <c r="AE790" i="7"/>
  <c r="AD790" i="7"/>
  <c r="AC790" i="7"/>
  <c r="AB790" i="7"/>
  <c r="AA790" i="7"/>
  <c r="Z790" i="7"/>
  <c r="X790" i="7"/>
  <c r="W790" i="7"/>
  <c r="AJ789" i="7"/>
  <c r="AI789" i="7"/>
  <c r="AH789" i="7"/>
  <c r="AG789" i="7"/>
  <c r="AF789" i="7"/>
  <c r="AE789" i="7"/>
  <c r="AD789" i="7"/>
  <c r="AC789" i="7"/>
  <c r="AB789" i="7"/>
  <c r="AA789" i="7"/>
  <c r="Z789" i="7"/>
  <c r="X789" i="7"/>
  <c r="W789" i="7"/>
  <c r="AJ788" i="7"/>
  <c r="AI788" i="7"/>
  <c r="AH788" i="7"/>
  <c r="AG788" i="7"/>
  <c r="AF788" i="7"/>
  <c r="AE788" i="7"/>
  <c r="AD788" i="7"/>
  <c r="AC788" i="7"/>
  <c r="AB788" i="7"/>
  <c r="AA788" i="7"/>
  <c r="Z788" i="7"/>
  <c r="X788" i="7"/>
  <c r="W788" i="7"/>
  <c r="AJ787" i="7"/>
  <c r="AI787" i="7"/>
  <c r="AH787" i="7"/>
  <c r="AG787" i="7"/>
  <c r="AF787" i="7"/>
  <c r="AE787" i="7"/>
  <c r="AD787" i="7"/>
  <c r="AC787" i="7"/>
  <c r="AB787" i="7"/>
  <c r="AA787" i="7"/>
  <c r="Z787" i="7"/>
  <c r="X787" i="7"/>
  <c r="W787" i="7"/>
  <c r="AJ786" i="7"/>
  <c r="AI786" i="7"/>
  <c r="AH786" i="7"/>
  <c r="AG786" i="7"/>
  <c r="AF786" i="7"/>
  <c r="AE786" i="7"/>
  <c r="AD786" i="7"/>
  <c r="AC786" i="7"/>
  <c r="AB786" i="7"/>
  <c r="AA786" i="7"/>
  <c r="Z786" i="7"/>
  <c r="X786" i="7"/>
  <c r="W786" i="7"/>
  <c r="AJ32" i="2"/>
  <c r="C35" i="3" s="1"/>
  <c r="AB35" i="3" s="1"/>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A5"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4" i="3"/>
  <c r="A3" i="3"/>
  <c r="AF32" i="2"/>
  <c r="C31" i="3" s="1"/>
  <c r="AC31" i="3" s="1"/>
  <c r="AG32" i="2"/>
  <c r="C32" i="3" s="1"/>
  <c r="AC32" i="3" s="1"/>
  <c r="AH32" i="2"/>
  <c r="C33" i="3" s="1"/>
  <c r="AC33" i="3" s="1"/>
  <c r="AI32" i="2"/>
  <c r="C34" i="3" s="1"/>
  <c r="AC34" i="3" s="1"/>
  <c r="W137" i="7"/>
  <c r="W138" i="7"/>
  <c r="W778" i="7"/>
  <c r="X778" i="7"/>
  <c r="Z778" i="7"/>
  <c r="AA778" i="7"/>
  <c r="AB778" i="7"/>
  <c r="AC778" i="7"/>
  <c r="AD778" i="7"/>
  <c r="AE778" i="7"/>
  <c r="AF778" i="7"/>
  <c r="AH778" i="7"/>
  <c r="AI778" i="7"/>
  <c r="AJ778" i="7"/>
  <c r="W779" i="7"/>
  <c r="X779" i="7"/>
  <c r="Z779" i="7"/>
  <c r="AA779" i="7"/>
  <c r="AB779" i="7"/>
  <c r="AC779" i="7"/>
  <c r="AD779" i="7"/>
  <c r="AE779" i="7"/>
  <c r="AF779" i="7"/>
  <c r="AG779" i="7"/>
  <c r="AH779" i="7"/>
  <c r="AI779" i="7"/>
  <c r="AJ779" i="7"/>
  <c r="W780" i="7"/>
  <c r="X780" i="7"/>
  <c r="Z780" i="7"/>
  <c r="AA780" i="7"/>
  <c r="AB780" i="7"/>
  <c r="AC780" i="7"/>
  <c r="AD780" i="7"/>
  <c r="AE780" i="7"/>
  <c r="AF780" i="7"/>
  <c r="AG780" i="7"/>
  <c r="AH780" i="7"/>
  <c r="AI780" i="7"/>
  <c r="AJ780" i="7"/>
  <c r="W781" i="7"/>
  <c r="X781" i="7"/>
  <c r="Z781" i="7"/>
  <c r="AA781" i="7"/>
  <c r="AB781" i="7"/>
  <c r="AC781" i="7"/>
  <c r="AD781" i="7"/>
  <c r="AE781" i="7"/>
  <c r="AF781" i="7"/>
  <c r="AG781" i="7"/>
  <c r="AH781" i="7"/>
  <c r="AI781" i="7"/>
  <c r="AJ781" i="7"/>
  <c r="W782" i="7"/>
  <c r="X782" i="7"/>
  <c r="Z782" i="7"/>
  <c r="AA782" i="7"/>
  <c r="AB782" i="7"/>
  <c r="AC782" i="7"/>
  <c r="AD782" i="7"/>
  <c r="AE782" i="7"/>
  <c r="AF782" i="7"/>
  <c r="AG782" i="7"/>
  <c r="AH782" i="7"/>
  <c r="AI782" i="7"/>
  <c r="AJ782" i="7"/>
  <c r="W783" i="7"/>
  <c r="X783" i="7"/>
  <c r="Z783" i="7"/>
  <c r="AA783" i="7"/>
  <c r="AB783" i="7"/>
  <c r="AC783" i="7"/>
  <c r="AD783" i="7"/>
  <c r="AE783" i="7"/>
  <c r="AF783" i="7"/>
  <c r="AG783" i="7"/>
  <c r="AH783" i="7"/>
  <c r="AI783" i="7"/>
  <c r="AJ783" i="7"/>
  <c r="W784" i="7"/>
  <c r="X784" i="7"/>
  <c r="Z784" i="7"/>
  <c r="AA784" i="7"/>
  <c r="AB784" i="7"/>
  <c r="AC784" i="7"/>
  <c r="AD784" i="7"/>
  <c r="AE784" i="7"/>
  <c r="AF784" i="7"/>
  <c r="AG784" i="7"/>
  <c r="AH784" i="7"/>
  <c r="AI784" i="7"/>
  <c r="AJ784" i="7"/>
  <c r="W785" i="7"/>
  <c r="X785" i="7"/>
  <c r="Z785" i="7"/>
  <c r="AA785" i="7"/>
  <c r="AB785" i="7"/>
  <c r="AC785" i="7"/>
  <c r="AD785" i="7"/>
  <c r="AE785" i="7"/>
  <c r="AF785" i="7"/>
  <c r="AG785" i="7"/>
  <c r="AH785" i="7"/>
  <c r="AI785" i="7"/>
  <c r="AJ785" i="7"/>
  <c r="BA16" i="3" l="1"/>
  <c r="BB16" i="3"/>
  <c r="BC16" i="3"/>
  <c r="BD16" i="3"/>
  <c r="BE16" i="3"/>
  <c r="BF16" i="3"/>
  <c r="BG16" i="3"/>
  <c r="AV16" i="3"/>
  <c r="AW16" i="3" s="1"/>
  <c r="AT16" i="3"/>
  <c r="AR16" i="3"/>
  <c r="AP16" i="3"/>
  <c r="AL16" i="3"/>
  <c r="AM16" i="3" s="1"/>
  <c r="AN16" i="3" s="1"/>
  <c r="S16" i="3"/>
  <c r="Z16" i="3"/>
  <c r="Y16" i="3"/>
  <c r="AE16" i="3" s="1"/>
  <c r="AA16" i="3"/>
  <c r="R16" i="3"/>
  <c r="AO16" i="3"/>
  <c r="AQ16" i="3" s="1"/>
  <c r="AI16" i="3"/>
  <c r="AJ16" i="3" s="1"/>
  <c r="AK16" i="3" s="1"/>
  <c r="AF16" i="3"/>
  <c r="AG16" i="3" s="1"/>
  <c r="AH16" i="3" s="1"/>
  <c r="X16" i="3"/>
  <c r="BA14" i="3"/>
  <c r="AT14" i="3"/>
  <c r="AU14" i="3" s="1"/>
  <c r="BB14" i="3"/>
  <c r="BC14" i="3"/>
  <c r="BD14" i="3"/>
  <c r="AV14" i="3"/>
  <c r="AW14" i="3" s="1"/>
  <c r="BE14" i="3"/>
  <c r="AR14" i="3"/>
  <c r="AS14" i="3" s="1"/>
  <c r="BF14" i="3"/>
  <c r="BG14" i="3"/>
  <c r="AI14" i="3"/>
  <c r="AJ14" i="3" s="1"/>
  <c r="AK14" i="3" s="1"/>
  <c r="AA14" i="3"/>
  <c r="AP14" i="3"/>
  <c r="Z14" i="3"/>
  <c r="AL14" i="3"/>
  <c r="AM14" i="3" s="1"/>
  <c r="AN14" i="3" s="1"/>
  <c r="Y14" i="3"/>
  <c r="AE14" i="3" s="1"/>
  <c r="AF14" i="3"/>
  <c r="AG14" i="3" s="1"/>
  <c r="AH14" i="3" s="1"/>
  <c r="AO14" i="3"/>
  <c r="AQ14" i="3" s="1"/>
  <c r="X14" i="3"/>
  <c r="S14" i="3"/>
  <c r="R14" i="3"/>
  <c r="BB15" i="3"/>
  <c r="BD15" i="3"/>
  <c r="BE15" i="3"/>
  <c r="AV15" i="3"/>
  <c r="AW15" i="3" s="1"/>
  <c r="AT15" i="3"/>
  <c r="AU15" i="3" s="1"/>
  <c r="BF15" i="3"/>
  <c r="BG15" i="3"/>
  <c r="AR15" i="3"/>
  <c r="AS15" i="3" s="1"/>
  <c r="BA15" i="3"/>
  <c r="BC15" i="3"/>
  <c r="AF15" i="3"/>
  <c r="AG15" i="3" s="1"/>
  <c r="AH15" i="3" s="1"/>
  <c r="AA15" i="3"/>
  <c r="X15" i="3"/>
  <c r="AO15" i="3"/>
  <c r="AQ15" i="3" s="1"/>
  <c r="S15" i="3"/>
  <c r="AP15" i="3"/>
  <c r="Y15" i="3"/>
  <c r="AE15" i="3" s="1"/>
  <c r="R15" i="3"/>
  <c r="AI15" i="3"/>
  <c r="AJ15" i="3" s="1"/>
  <c r="AK15" i="3" s="1"/>
  <c r="Z15" i="3"/>
  <c r="AL15" i="3"/>
  <c r="AM15" i="3" s="1"/>
  <c r="AN15" i="3" s="1"/>
  <c r="BA13" i="3"/>
  <c r="AT13" i="3"/>
  <c r="AU13" i="3" s="1"/>
  <c r="BC13" i="3"/>
  <c r="BD13" i="3"/>
  <c r="AV13" i="3"/>
  <c r="BE13" i="3"/>
  <c r="BB13" i="3"/>
  <c r="BF13" i="3"/>
  <c r="BG13" i="3"/>
  <c r="AR13" i="3"/>
  <c r="AS13" i="3" s="1"/>
  <c r="AP13" i="3"/>
  <c r="Y13" i="3"/>
  <c r="AE13" i="3" s="1"/>
  <c r="S13" i="3"/>
  <c r="Z13" i="3"/>
  <c r="AO13" i="3"/>
  <c r="AQ13" i="3" s="1"/>
  <c r="AF13" i="3"/>
  <c r="AG13" i="3" s="1"/>
  <c r="AH13" i="3" s="1"/>
  <c r="AA13" i="3"/>
  <c r="R13" i="3"/>
  <c r="AI13" i="3"/>
  <c r="AJ13" i="3" s="1"/>
  <c r="AK13" i="3" s="1"/>
  <c r="X13" i="3"/>
  <c r="AD13" i="3" s="1"/>
  <c r="AL13" i="3"/>
  <c r="BA12" i="3"/>
  <c r="AT12" i="3"/>
  <c r="AU12" i="3" s="1"/>
  <c r="BC12" i="3"/>
  <c r="BF12" i="3"/>
  <c r="AR12" i="3"/>
  <c r="AS12" i="3" s="1"/>
  <c r="BD12" i="3"/>
  <c r="BE12" i="3"/>
  <c r="BB12" i="3"/>
  <c r="BG12" i="3"/>
  <c r="AV12" i="3"/>
  <c r="AW12" i="3" s="1"/>
  <c r="AP12" i="3"/>
  <c r="AL12" i="3"/>
  <c r="AM12" i="3" s="1"/>
  <c r="AN12" i="3" s="1"/>
  <c r="AA12" i="3"/>
  <c r="Z12" i="3"/>
  <c r="AF12" i="3"/>
  <c r="AG12" i="3" s="1"/>
  <c r="AH12" i="3" s="1"/>
  <c r="S12" i="3"/>
  <c r="Y12" i="3"/>
  <c r="AE12" i="3" s="1"/>
  <c r="R12" i="3"/>
  <c r="AI12" i="3"/>
  <c r="AJ12" i="3" s="1"/>
  <c r="AK12" i="3" s="1"/>
  <c r="AO12" i="3"/>
  <c r="AQ12" i="3" s="1"/>
  <c r="X12" i="3"/>
  <c r="BA11" i="3"/>
  <c r="AT11" i="3"/>
  <c r="AU11" i="3" s="1"/>
  <c r="BB11" i="3"/>
  <c r="BC11" i="3"/>
  <c r="BD11" i="3"/>
  <c r="BE11" i="3"/>
  <c r="AR11" i="3"/>
  <c r="BF11" i="3"/>
  <c r="BG11" i="3"/>
  <c r="AV11" i="3"/>
  <c r="AW11" i="3" s="1"/>
  <c r="AP11" i="3"/>
  <c r="X11" i="3"/>
  <c r="AD11" i="3" s="1"/>
  <c r="AI11" i="3"/>
  <c r="AJ11" i="3" s="1"/>
  <c r="AK11" i="3" s="1"/>
  <c r="AL11" i="3"/>
  <c r="AM11" i="3" s="1"/>
  <c r="AN11" i="3" s="1"/>
  <c r="AO11" i="3"/>
  <c r="AQ11" i="3" s="1"/>
  <c r="AF11" i="3"/>
  <c r="AG11" i="3" s="1"/>
  <c r="AH11" i="3" s="1"/>
  <c r="S11" i="3"/>
  <c r="R11" i="3"/>
  <c r="Z11" i="3"/>
  <c r="AA11" i="3"/>
  <c r="Y11" i="3"/>
  <c r="AE11" i="3" s="1"/>
  <c r="BA10" i="3"/>
  <c r="BB10" i="3"/>
  <c r="BC10" i="3"/>
  <c r="AR10" i="3"/>
  <c r="AS10" i="3" s="1"/>
  <c r="BF10" i="3"/>
  <c r="BD10" i="3"/>
  <c r="AV10" i="3"/>
  <c r="AW10" i="3" s="1"/>
  <c r="AT10" i="3"/>
  <c r="AU10" i="3" s="1"/>
  <c r="BE10" i="3"/>
  <c r="BG10" i="3"/>
  <c r="AP10" i="3"/>
  <c r="S10" i="3"/>
  <c r="Z10" i="3"/>
  <c r="R10" i="3"/>
  <c r="AA10" i="3"/>
  <c r="AL10" i="3"/>
  <c r="AM10" i="3" s="1"/>
  <c r="AN10" i="3" s="1"/>
  <c r="AI10" i="3"/>
  <c r="AJ10" i="3" s="1"/>
  <c r="AK10" i="3" s="1"/>
  <c r="Y10" i="3"/>
  <c r="AE10" i="3" s="1"/>
  <c r="AO10" i="3"/>
  <c r="AQ10" i="3" s="1"/>
  <c r="X10" i="3"/>
  <c r="AD10" i="3" s="1"/>
  <c r="AF10" i="3"/>
  <c r="AG10" i="3" s="1"/>
  <c r="AH10" i="3" s="1"/>
  <c r="BA9" i="3"/>
  <c r="BB9" i="3"/>
  <c r="AT9" i="3"/>
  <c r="AU9" i="3" s="1"/>
  <c r="BC9" i="3"/>
  <c r="BD9" i="3"/>
  <c r="BE9" i="3"/>
  <c r="AR9" i="3"/>
  <c r="AS9" i="3" s="1"/>
  <c r="BF9" i="3"/>
  <c r="AV9" i="3"/>
  <c r="AW9" i="3" s="1"/>
  <c r="BG9" i="3"/>
  <c r="AP9" i="3"/>
  <c r="AL9" i="3"/>
  <c r="AM9" i="3" s="1"/>
  <c r="AN9" i="3" s="1"/>
  <c r="X9" i="3"/>
  <c r="AI9" i="3"/>
  <c r="AF9" i="3"/>
  <c r="Y9" i="3"/>
  <c r="AE9" i="3" s="1"/>
  <c r="AO9" i="3"/>
  <c r="AQ9" i="3" s="1"/>
  <c r="BA7" i="3"/>
  <c r="BB7" i="3"/>
  <c r="AT7" i="3"/>
  <c r="AU7" i="3" s="1"/>
  <c r="BC7" i="3"/>
  <c r="BD7" i="3"/>
  <c r="BE7" i="3"/>
  <c r="AV7" i="3"/>
  <c r="BF7" i="3"/>
  <c r="AR7" i="3"/>
  <c r="BG7" i="3"/>
  <c r="AP7" i="3"/>
  <c r="AI7" i="3"/>
  <c r="AJ7" i="3" s="1"/>
  <c r="AK7" i="3" s="1"/>
  <c r="AF7" i="3"/>
  <c r="AG7" i="3" s="1"/>
  <c r="AH7" i="3" s="1"/>
  <c r="X7" i="3"/>
  <c r="AD7" i="3" s="1"/>
  <c r="AL7" i="3"/>
  <c r="AO7" i="3"/>
  <c r="AQ7" i="3" s="1"/>
  <c r="Y7" i="3"/>
  <c r="AE7" i="3" s="1"/>
  <c r="BA8" i="3"/>
  <c r="BC8" i="3"/>
  <c r="BD8" i="3"/>
  <c r="AT8" i="3"/>
  <c r="AU8" i="3" s="1"/>
  <c r="BE8" i="3"/>
  <c r="BF8" i="3"/>
  <c r="AV8" i="3"/>
  <c r="AW8" i="3" s="1"/>
  <c r="BG8" i="3"/>
  <c r="AR8" i="3"/>
  <c r="AS8" i="3" s="1"/>
  <c r="BB8" i="3"/>
  <c r="AO8" i="3"/>
  <c r="AP8" i="3"/>
  <c r="X8" i="3"/>
  <c r="AI8" i="3"/>
  <c r="AJ8" i="3" s="1"/>
  <c r="AK8" i="3" s="1"/>
  <c r="Y8" i="3"/>
  <c r="AL8" i="3"/>
  <c r="AM8" i="3" s="1"/>
  <c r="AN8" i="3" s="1"/>
  <c r="AF8" i="3"/>
  <c r="AG8" i="3" s="1"/>
  <c r="AH8" i="3" s="1"/>
  <c r="AR6" i="3"/>
  <c r="BA6" i="3"/>
  <c r="BB6" i="3"/>
  <c r="AT6" i="3"/>
  <c r="AU6" i="3" s="1"/>
  <c r="BC6" i="3"/>
  <c r="AV6" i="3"/>
  <c r="AW6" i="3" s="1"/>
  <c r="BD6" i="3"/>
  <c r="BE6" i="3"/>
  <c r="BF6" i="3"/>
  <c r="BG6" i="3"/>
  <c r="AP6" i="3"/>
  <c r="AL6" i="3"/>
  <c r="AF6" i="3"/>
  <c r="AG6" i="3" s="1"/>
  <c r="AH6" i="3" s="1"/>
  <c r="X6" i="3"/>
  <c r="Y6" i="3"/>
  <c r="AE6" i="3" s="1"/>
  <c r="AO6" i="3"/>
  <c r="AQ6" i="3" s="1"/>
  <c r="AI6" i="3"/>
  <c r="BA5" i="3"/>
  <c r="AR5" i="3"/>
  <c r="BB5" i="3"/>
  <c r="AV5" i="3"/>
  <c r="AW5" i="3" s="1"/>
  <c r="AT5" i="3"/>
  <c r="AU5" i="3" s="1"/>
  <c r="BC5" i="3"/>
  <c r="BD5" i="3"/>
  <c r="BG5" i="3"/>
  <c r="BE5" i="3"/>
  <c r="BF5" i="3"/>
  <c r="AP5" i="3"/>
  <c r="AO5" i="3"/>
  <c r="AQ5" i="3" s="1"/>
  <c r="AV4" i="3"/>
  <c r="AW4" i="3" s="1"/>
  <c r="BA4" i="3"/>
  <c r="BB4" i="3"/>
  <c r="AT4" i="3"/>
  <c r="AU4" i="3" s="1"/>
  <c r="AR4" i="3"/>
  <c r="BC4" i="3"/>
  <c r="BD4" i="3"/>
  <c r="BE4" i="3"/>
  <c r="BF4" i="3"/>
  <c r="BG4" i="3"/>
  <c r="AP4" i="3"/>
  <c r="AF4" i="3"/>
  <c r="AO4" i="3"/>
  <c r="AQ4" i="3" s="1"/>
  <c r="AI4" i="3"/>
  <c r="AJ4" i="3" s="1"/>
  <c r="AK4" i="3" s="1"/>
  <c r="AL4" i="3"/>
  <c r="AM4" i="3" s="1"/>
  <c r="AN4" i="3" s="1"/>
  <c r="X4" i="3"/>
  <c r="Y4" i="3"/>
  <c r="AE4" i="3" s="1"/>
  <c r="AF5" i="3"/>
  <c r="AG5" i="3" s="1"/>
  <c r="AH5" i="3" s="1"/>
  <c r="AI5" i="3"/>
  <c r="AJ5" i="3" s="1"/>
  <c r="AK5" i="3" s="1"/>
  <c r="Y5" i="3"/>
  <c r="AE5" i="3" s="1"/>
  <c r="X5" i="3"/>
  <c r="AL5" i="3"/>
  <c r="AM5" i="3" s="1"/>
  <c r="AN5" i="3" s="1"/>
  <c r="AB32" i="3"/>
  <c r="AB34" i="3"/>
  <c r="AB31" i="3"/>
  <c r="AC35" i="3"/>
  <c r="AB33" i="3"/>
  <c r="P34" i="3"/>
  <c r="N34" i="3"/>
  <c r="O34" i="3" s="1"/>
  <c r="N35" i="3"/>
  <c r="O35" i="3" s="1"/>
  <c r="P35" i="3"/>
  <c r="N33" i="3"/>
  <c r="O33" i="3" s="1"/>
  <c r="P33" i="3"/>
  <c r="N32" i="3"/>
  <c r="O32" i="3" s="1"/>
  <c r="P32" i="3"/>
  <c r="P31" i="3"/>
  <c r="N31" i="3"/>
  <c r="O31" i="3" s="1"/>
  <c r="D3" i="3"/>
  <c r="AV3" i="3"/>
  <c r="AW3" i="3" s="1"/>
  <c r="AT3" i="3"/>
  <c r="AR3" i="3"/>
  <c r="AL3" i="3"/>
  <c r="AI3" i="3"/>
  <c r="AF3" i="3"/>
  <c r="AP3" i="3"/>
  <c r="AO3" i="3"/>
  <c r="AQ3" i="3" s="1"/>
  <c r="BA3" i="3"/>
  <c r="BB3" i="3"/>
  <c r="BC3" i="3"/>
  <c r="G3" i="3"/>
  <c r="Y3" i="3"/>
  <c r="F3" i="3"/>
  <c r="X3" i="3"/>
  <c r="E3" i="3"/>
  <c r="E4" i="3"/>
  <c r="F4" i="3"/>
  <c r="G4" i="3"/>
  <c r="E5" i="3"/>
  <c r="F5" i="3"/>
  <c r="G5" i="3"/>
  <c r="E6" i="3"/>
  <c r="F6" i="3"/>
  <c r="G6" i="3"/>
  <c r="E7" i="3"/>
  <c r="F7" i="3"/>
  <c r="G7" i="3"/>
  <c r="E8" i="3"/>
  <c r="F8" i="3"/>
  <c r="G8" i="3"/>
  <c r="E9" i="3"/>
  <c r="F9" i="3"/>
  <c r="G9" i="3"/>
  <c r="E10" i="3"/>
  <c r="F10" i="3"/>
  <c r="G10" i="3"/>
  <c r="E11" i="3"/>
  <c r="F11" i="3"/>
  <c r="G11" i="3"/>
  <c r="E12" i="3"/>
  <c r="F12" i="3"/>
  <c r="G12" i="3"/>
  <c r="E13" i="3"/>
  <c r="F13" i="3"/>
  <c r="G13" i="3"/>
  <c r="E14" i="3"/>
  <c r="F14" i="3"/>
  <c r="G14" i="3"/>
  <c r="E15" i="3"/>
  <c r="F15" i="3"/>
  <c r="G15" i="3"/>
  <c r="E16" i="3"/>
  <c r="F16" i="3"/>
  <c r="G16" i="3"/>
  <c r="E17" i="3"/>
  <c r="F17" i="3"/>
  <c r="G17" i="3"/>
  <c r="E18" i="3"/>
  <c r="F18" i="3"/>
  <c r="G18" i="3"/>
  <c r="E19" i="3"/>
  <c r="F19" i="3"/>
  <c r="G19" i="3"/>
  <c r="E20" i="3"/>
  <c r="F20" i="3"/>
  <c r="G20" i="3"/>
  <c r="E21" i="3"/>
  <c r="F21" i="3"/>
  <c r="G21" i="3"/>
  <c r="E22" i="3"/>
  <c r="F22" i="3"/>
  <c r="G22" i="3"/>
  <c r="E23" i="3"/>
  <c r="F23" i="3"/>
  <c r="G23" i="3"/>
  <c r="E24" i="3"/>
  <c r="F24" i="3"/>
  <c r="G24" i="3"/>
  <c r="E25" i="3"/>
  <c r="F25" i="3"/>
  <c r="G25" i="3"/>
  <c r="E26" i="3"/>
  <c r="F26" i="3"/>
  <c r="G26" i="3"/>
  <c r="E27" i="3"/>
  <c r="F27" i="3"/>
  <c r="G27" i="3"/>
  <c r="E28" i="3"/>
  <c r="F28" i="3"/>
  <c r="G28" i="3"/>
  <c r="E29" i="3"/>
  <c r="F29" i="3"/>
  <c r="G29" i="3"/>
  <c r="E30" i="3"/>
  <c r="F30" i="3"/>
  <c r="G30" i="3"/>
  <c r="D19" i="3"/>
  <c r="D20" i="3"/>
  <c r="D21" i="3"/>
  <c r="D22" i="3"/>
  <c r="D23" i="3"/>
  <c r="D24" i="3"/>
  <c r="D25" i="3"/>
  <c r="D26" i="3"/>
  <c r="D27" i="3"/>
  <c r="D28" i="3"/>
  <c r="D29" i="3"/>
  <c r="D30" i="3"/>
  <c r="D5" i="3"/>
  <c r="D6" i="3"/>
  <c r="D7" i="3"/>
  <c r="D8" i="3"/>
  <c r="D9" i="3"/>
  <c r="D10" i="3"/>
  <c r="D11" i="3"/>
  <c r="D12" i="3"/>
  <c r="D13" i="3"/>
  <c r="D14" i="3"/>
  <c r="D15" i="3"/>
  <c r="D16" i="3"/>
  <c r="D17" i="3"/>
  <c r="D18" i="3"/>
  <c r="D4" i="3"/>
  <c r="X32" i="2"/>
  <c r="C23" i="3" s="1"/>
  <c r="Y32" i="2"/>
  <c r="C24" i="3" s="1"/>
  <c r="Z32" i="2"/>
  <c r="C25" i="3" s="1"/>
  <c r="AA32" i="2"/>
  <c r="C26" i="3" s="1"/>
  <c r="AB32" i="2"/>
  <c r="C27" i="3" s="1"/>
  <c r="AC32" i="2"/>
  <c r="C28" i="3" s="1"/>
  <c r="AD32" i="2"/>
  <c r="C29" i="3" s="1"/>
  <c r="AE32" i="2"/>
  <c r="C30" i="3" s="1"/>
  <c r="W655" i="7"/>
  <c r="X655" i="7"/>
  <c r="Z655" i="7"/>
  <c r="AA655" i="7"/>
  <c r="AB655" i="7"/>
  <c r="AC655" i="7"/>
  <c r="AD655" i="7"/>
  <c r="AE655" i="7"/>
  <c r="AF655" i="7"/>
  <c r="AG655" i="7"/>
  <c r="AH655" i="7"/>
  <c r="AI655" i="7"/>
  <c r="AJ655" i="7"/>
  <c r="W74" i="7"/>
  <c r="X74" i="7"/>
  <c r="Z74" i="7"/>
  <c r="AA74" i="7"/>
  <c r="AB74" i="7"/>
  <c r="AC74" i="7"/>
  <c r="AD74" i="7"/>
  <c r="AE74" i="7"/>
  <c r="AF74" i="7"/>
  <c r="AG74" i="7"/>
  <c r="AH74" i="7"/>
  <c r="AI74" i="7"/>
  <c r="AJ74" i="7"/>
  <c r="AP57" i="3" l="1"/>
  <c r="AO57" i="3"/>
  <c r="AP55" i="3"/>
  <c r="AO55" i="3"/>
  <c r="AP56" i="3"/>
  <c r="AO56" i="3"/>
  <c r="AP54" i="3"/>
  <c r="AO54" i="3"/>
  <c r="AO53" i="3"/>
  <c r="AP53" i="3"/>
  <c r="AO52" i="3"/>
  <c r="AP52" i="3"/>
  <c r="AP51" i="3"/>
  <c r="AO51" i="3"/>
  <c r="AP46" i="3"/>
  <c r="AO46" i="3"/>
  <c r="AO44" i="3"/>
  <c r="AP44" i="3"/>
  <c r="AO48" i="3"/>
  <c r="AO47" i="3"/>
  <c r="AO45" i="3"/>
  <c r="AO49" i="3"/>
  <c r="AC28" i="3"/>
  <c r="AB28" i="3"/>
  <c r="AB29" i="3"/>
  <c r="AC29" i="3"/>
  <c r="AB27" i="3"/>
  <c r="AC27" i="3"/>
  <c r="AC26" i="3"/>
  <c r="AB26" i="3"/>
  <c r="AC25" i="3"/>
  <c r="AB25" i="3"/>
  <c r="AB24" i="3"/>
  <c r="AC24" i="3"/>
  <c r="AC23" i="3"/>
  <c r="AB23" i="3"/>
  <c r="AC30" i="3"/>
  <c r="AB30" i="3"/>
  <c r="T32" i="3"/>
  <c r="U32" i="3"/>
  <c r="Q32" i="3"/>
  <c r="T33" i="3"/>
  <c r="U33" i="3"/>
  <c r="Q33" i="3"/>
  <c r="T35" i="3"/>
  <c r="U35" i="3"/>
  <c r="Q35" i="3"/>
  <c r="Q31" i="3"/>
  <c r="T31" i="3"/>
  <c r="U31" i="3"/>
  <c r="T34" i="3"/>
  <c r="U34" i="3"/>
  <c r="Q34" i="3"/>
  <c r="P30" i="3"/>
  <c r="N30" i="3"/>
  <c r="O30" i="3" s="1"/>
  <c r="N29" i="3"/>
  <c r="O29" i="3" s="1"/>
  <c r="P29" i="3"/>
  <c r="G65" i="3"/>
  <c r="J28" i="3" s="1"/>
  <c r="M28" i="3" s="1"/>
  <c r="P28" i="3"/>
  <c r="P26" i="3"/>
  <c r="P27" i="3"/>
  <c r="N25" i="3"/>
  <c r="O25" i="3" s="1"/>
  <c r="P25" i="3"/>
  <c r="P24" i="3"/>
  <c r="P23" i="3"/>
  <c r="E61" i="3"/>
  <c r="H24" i="3" s="1"/>
  <c r="K24" i="3" s="1"/>
  <c r="F66" i="3"/>
  <c r="I29" i="3" s="1"/>
  <c r="L29" i="3" s="1"/>
  <c r="G66" i="3"/>
  <c r="J29" i="3" s="1"/>
  <c r="M29" i="3" s="1"/>
  <c r="G62" i="3"/>
  <c r="J25" i="3" s="1"/>
  <c r="M25" i="3" s="1"/>
  <c r="F62" i="3"/>
  <c r="I25" i="3" s="1"/>
  <c r="L25" i="3" s="1"/>
  <c r="E60" i="3"/>
  <c r="F65" i="3"/>
  <c r="I28" i="3" s="1"/>
  <c r="L28" i="3" s="1"/>
  <c r="E65" i="3"/>
  <c r="H28" i="3" s="1"/>
  <c r="K28" i="3" s="1"/>
  <c r="N28" i="3"/>
  <c r="O28" i="3" s="1"/>
  <c r="N24" i="3"/>
  <c r="O24" i="3" s="1"/>
  <c r="E62" i="3"/>
  <c r="H25" i="3" s="1"/>
  <c r="K25" i="3" s="1"/>
  <c r="G67" i="3"/>
  <c r="J30" i="3" s="1"/>
  <c r="M30" i="3" s="1"/>
  <c r="F61" i="3"/>
  <c r="I24" i="3" s="1"/>
  <c r="L24" i="3" s="1"/>
  <c r="F67" i="3"/>
  <c r="I30" i="3" s="1"/>
  <c r="L30" i="3" s="1"/>
  <c r="G64" i="3"/>
  <c r="J27" i="3" s="1"/>
  <c r="M27" i="3" s="1"/>
  <c r="N26" i="3"/>
  <c r="O26" i="3" s="1"/>
  <c r="E67" i="3"/>
  <c r="H30" i="3" s="1"/>
  <c r="K30" i="3" s="1"/>
  <c r="F64" i="3"/>
  <c r="I27" i="3" s="1"/>
  <c r="L27" i="3" s="1"/>
  <c r="G61" i="3"/>
  <c r="J24" i="3" s="1"/>
  <c r="M24" i="3" s="1"/>
  <c r="E64" i="3"/>
  <c r="H27" i="3" s="1"/>
  <c r="K27" i="3" s="1"/>
  <c r="N27" i="3"/>
  <c r="O27" i="3" s="1"/>
  <c r="G63" i="3"/>
  <c r="J26" i="3" s="1"/>
  <c r="M26" i="3" s="1"/>
  <c r="E66" i="3"/>
  <c r="H29" i="3" s="1"/>
  <c r="K29" i="3" s="1"/>
  <c r="F63" i="3"/>
  <c r="I26" i="3" s="1"/>
  <c r="L26" i="3" s="1"/>
  <c r="G60" i="3"/>
  <c r="N23" i="3"/>
  <c r="E63" i="3"/>
  <c r="H26" i="3" s="1"/>
  <c r="K26" i="3" s="1"/>
  <c r="F60" i="3"/>
  <c r="AJ777" i="7"/>
  <c r="AI777" i="7"/>
  <c r="AH777" i="7"/>
  <c r="AG777" i="7"/>
  <c r="AF777" i="7"/>
  <c r="AE777" i="7"/>
  <c r="AD777" i="7"/>
  <c r="AC777" i="7"/>
  <c r="AB777" i="7"/>
  <c r="AA777" i="7"/>
  <c r="Z777" i="7"/>
  <c r="X777" i="7"/>
  <c r="W777" i="7"/>
  <c r="AJ776" i="7"/>
  <c r="AI776" i="7"/>
  <c r="AH776" i="7"/>
  <c r="AG776" i="7"/>
  <c r="AF776" i="7"/>
  <c r="AE776" i="7"/>
  <c r="AD776" i="7"/>
  <c r="AC776" i="7"/>
  <c r="AB776" i="7"/>
  <c r="AA776" i="7"/>
  <c r="Z776" i="7"/>
  <c r="X776" i="7"/>
  <c r="W776" i="7"/>
  <c r="AJ599" i="7"/>
  <c r="AI599" i="7"/>
  <c r="AF599" i="7"/>
  <c r="AE599" i="7"/>
  <c r="AD599" i="7"/>
  <c r="AC599" i="7"/>
  <c r="AB599" i="7"/>
  <c r="AA599" i="7"/>
  <c r="Z599" i="7"/>
  <c r="X599" i="7"/>
  <c r="W599" i="7"/>
  <c r="AJ570" i="7"/>
  <c r="AI570" i="7"/>
  <c r="AH570" i="7"/>
  <c r="AG570" i="7"/>
  <c r="AF570" i="7"/>
  <c r="AE570" i="7"/>
  <c r="AD570" i="7"/>
  <c r="AC570" i="7"/>
  <c r="AB570" i="7"/>
  <c r="AA570" i="7"/>
  <c r="Z570" i="7"/>
  <c r="X570" i="7"/>
  <c r="W570" i="7"/>
  <c r="W332" i="7"/>
  <c r="X332" i="7"/>
  <c r="Z332" i="7"/>
  <c r="AA332" i="7"/>
  <c r="AB332" i="7"/>
  <c r="AC332" i="7"/>
  <c r="AD332" i="7"/>
  <c r="AE332" i="7"/>
  <c r="AF332" i="7"/>
  <c r="AG332" i="7"/>
  <c r="AH332" i="7"/>
  <c r="AI332" i="7"/>
  <c r="AJ332" i="7"/>
  <c r="AJ331" i="7"/>
  <c r="AI331" i="7"/>
  <c r="AH331" i="7"/>
  <c r="AG331" i="7"/>
  <c r="AF331" i="7"/>
  <c r="AE331" i="7"/>
  <c r="AD331" i="7"/>
  <c r="AC331" i="7"/>
  <c r="AB331" i="7"/>
  <c r="AA331" i="7"/>
  <c r="Z331" i="7"/>
  <c r="X331" i="7"/>
  <c r="W331" i="7"/>
  <c r="Q30" i="3" l="1"/>
  <c r="T30" i="3"/>
  <c r="U30" i="3"/>
  <c r="T28" i="3"/>
  <c r="Q28" i="3"/>
  <c r="S66" i="3" s="1"/>
  <c r="U28" i="3"/>
  <c r="V34" i="3"/>
  <c r="W34" i="3"/>
  <c r="T26" i="3"/>
  <c r="U26" i="3"/>
  <c r="Q26" i="3"/>
  <c r="S64" i="3" s="1"/>
  <c r="V33" i="3"/>
  <c r="W33" i="3"/>
  <c r="Q29" i="3"/>
  <c r="R67" i="3" s="1"/>
  <c r="T29" i="3"/>
  <c r="U29" i="3"/>
  <c r="V32" i="3"/>
  <c r="W32" i="3"/>
  <c r="T24" i="3"/>
  <c r="U24" i="3"/>
  <c r="Q24" i="3"/>
  <c r="S62" i="3" s="1"/>
  <c r="V31" i="3"/>
  <c r="W31" i="3"/>
  <c r="T27" i="3"/>
  <c r="U27" i="3"/>
  <c r="Q27" i="3"/>
  <c r="R65" i="3" s="1"/>
  <c r="Q23" i="3"/>
  <c r="S61" i="3" s="1"/>
  <c r="T23" i="3"/>
  <c r="U23" i="3"/>
  <c r="T25" i="3"/>
  <c r="U25" i="3"/>
  <c r="Q25" i="3"/>
  <c r="V35" i="3"/>
  <c r="W35" i="3"/>
  <c r="W85" i="7"/>
  <c r="X85" i="7"/>
  <c r="Z85" i="7"/>
  <c r="AA85" i="7"/>
  <c r="AB85" i="7"/>
  <c r="AC85" i="7"/>
  <c r="AD85" i="7"/>
  <c r="AE85" i="7"/>
  <c r="AF85" i="7"/>
  <c r="AG85" i="7"/>
  <c r="AH85" i="7"/>
  <c r="AI85" i="7"/>
  <c r="AJ85" i="7"/>
  <c r="W86" i="7"/>
  <c r="X86" i="7"/>
  <c r="Z86" i="7"/>
  <c r="AA86" i="7"/>
  <c r="AB86" i="7"/>
  <c r="AC86" i="7"/>
  <c r="AD86" i="7"/>
  <c r="AE86" i="7"/>
  <c r="AF86" i="7"/>
  <c r="AG86" i="7"/>
  <c r="AH86" i="7"/>
  <c r="AI86" i="7"/>
  <c r="AJ86" i="7"/>
  <c r="W87" i="7"/>
  <c r="X87" i="7"/>
  <c r="Z87" i="7"/>
  <c r="AA87" i="7"/>
  <c r="AB87" i="7"/>
  <c r="AC87" i="7"/>
  <c r="AD87" i="7"/>
  <c r="AE87" i="7"/>
  <c r="AF87" i="7"/>
  <c r="AG87" i="7"/>
  <c r="AH87" i="7"/>
  <c r="AI87" i="7"/>
  <c r="AJ87" i="7"/>
  <c r="W88" i="7"/>
  <c r="X88" i="7"/>
  <c r="Z88" i="7"/>
  <c r="AA88" i="7"/>
  <c r="AB88" i="7"/>
  <c r="AC88" i="7"/>
  <c r="AD88" i="7"/>
  <c r="AE88" i="7"/>
  <c r="AF88" i="7"/>
  <c r="AG88" i="7"/>
  <c r="AH88" i="7"/>
  <c r="AI88" i="7"/>
  <c r="AJ88" i="7"/>
  <c r="W89" i="7"/>
  <c r="X89" i="7"/>
  <c r="Z89" i="7"/>
  <c r="AA89" i="7"/>
  <c r="AB89" i="7"/>
  <c r="AC89" i="7"/>
  <c r="AD89" i="7"/>
  <c r="AE89" i="7"/>
  <c r="AF89" i="7"/>
  <c r="AG89" i="7"/>
  <c r="AH89" i="7"/>
  <c r="AI89" i="7"/>
  <c r="AJ89" i="7"/>
  <c r="AJ183" i="7"/>
  <c r="AI183" i="7"/>
  <c r="AH183" i="7"/>
  <c r="AG183" i="7"/>
  <c r="AF183" i="7"/>
  <c r="AE183" i="7"/>
  <c r="AD183" i="7"/>
  <c r="AC183" i="7"/>
  <c r="AB183" i="7"/>
  <c r="AA183" i="7"/>
  <c r="Z183" i="7"/>
  <c r="X183" i="7"/>
  <c r="W183" i="7"/>
  <c r="AJ775" i="7"/>
  <c r="AI775" i="7"/>
  <c r="AH775" i="7"/>
  <c r="AG775" i="7"/>
  <c r="AF775" i="7"/>
  <c r="AE775" i="7"/>
  <c r="AD775" i="7"/>
  <c r="AC775" i="7"/>
  <c r="AB775" i="7"/>
  <c r="AA775" i="7"/>
  <c r="Z775" i="7"/>
  <c r="X775" i="7"/>
  <c r="W775" i="7"/>
  <c r="AJ774" i="7"/>
  <c r="AI774" i="7"/>
  <c r="AH774" i="7"/>
  <c r="AG774" i="7"/>
  <c r="AF774" i="7"/>
  <c r="AE774" i="7"/>
  <c r="AD774" i="7"/>
  <c r="AC774" i="7"/>
  <c r="AB774" i="7"/>
  <c r="AA774" i="7"/>
  <c r="Z774" i="7"/>
  <c r="X774" i="7"/>
  <c r="W774" i="7"/>
  <c r="AJ773" i="7"/>
  <c r="AI773" i="7"/>
  <c r="AH773" i="7"/>
  <c r="AG773" i="7"/>
  <c r="AF773" i="7"/>
  <c r="AE773" i="7"/>
  <c r="AD773" i="7"/>
  <c r="AC773" i="7"/>
  <c r="AB773" i="7"/>
  <c r="AA773" i="7"/>
  <c r="Z773" i="7"/>
  <c r="X773" i="7"/>
  <c r="W773" i="7"/>
  <c r="AJ772" i="7"/>
  <c r="AI772" i="7"/>
  <c r="AH772" i="7"/>
  <c r="AG772" i="7"/>
  <c r="AF772" i="7"/>
  <c r="AE772" i="7"/>
  <c r="AD772" i="7"/>
  <c r="AC772" i="7"/>
  <c r="AB772" i="7"/>
  <c r="AA772" i="7"/>
  <c r="Z772" i="7"/>
  <c r="X772" i="7"/>
  <c r="W772" i="7"/>
  <c r="AJ771" i="7"/>
  <c r="AI771" i="7"/>
  <c r="AH771" i="7"/>
  <c r="AG771" i="7"/>
  <c r="AF771" i="7"/>
  <c r="AE771" i="7"/>
  <c r="AD771" i="7"/>
  <c r="AC771" i="7"/>
  <c r="AB771" i="7"/>
  <c r="AA771" i="7"/>
  <c r="Z771" i="7"/>
  <c r="X771" i="7"/>
  <c r="W771" i="7"/>
  <c r="AJ770" i="7"/>
  <c r="AI770" i="7"/>
  <c r="AH770" i="7"/>
  <c r="AG770" i="7"/>
  <c r="AF770" i="7"/>
  <c r="AE770" i="7"/>
  <c r="AD770" i="7"/>
  <c r="AC770" i="7"/>
  <c r="AB770" i="7"/>
  <c r="AA770" i="7"/>
  <c r="Z770" i="7"/>
  <c r="X770" i="7"/>
  <c r="W770" i="7"/>
  <c r="AJ769" i="7"/>
  <c r="AI769" i="7"/>
  <c r="AH769" i="7"/>
  <c r="AG769" i="7"/>
  <c r="AF769" i="7"/>
  <c r="AE769" i="7"/>
  <c r="AD769" i="7"/>
  <c r="AC769" i="7"/>
  <c r="AB769" i="7"/>
  <c r="AA769" i="7"/>
  <c r="Z769" i="7"/>
  <c r="X769" i="7"/>
  <c r="W769" i="7"/>
  <c r="AJ768" i="7"/>
  <c r="AI768" i="7"/>
  <c r="AH768" i="7"/>
  <c r="AG768" i="7"/>
  <c r="AF768" i="7"/>
  <c r="AE768" i="7"/>
  <c r="AD768" i="7"/>
  <c r="AC768" i="7"/>
  <c r="AB768" i="7"/>
  <c r="AA768" i="7"/>
  <c r="Z768" i="7"/>
  <c r="X768" i="7"/>
  <c r="W768" i="7"/>
  <c r="AJ767" i="7"/>
  <c r="AI767" i="7"/>
  <c r="AH767" i="7"/>
  <c r="AG767" i="7"/>
  <c r="AF767" i="7"/>
  <c r="AE767" i="7"/>
  <c r="AD767" i="7"/>
  <c r="AC767" i="7"/>
  <c r="AB767" i="7"/>
  <c r="AA767" i="7"/>
  <c r="Z767" i="7"/>
  <c r="X767" i="7"/>
  <c r="W767" i="7"/>
  <c r="AJ766" i="7"/>
  <c r="AI766" i="7"/>
  <c r="AH766" i="7"/>
  <c r="AG766" i="7"/>
  <c r="AF766" i="7"/>
  <c r="AE766" i="7"/>
  <c r="AD766" i="7"/>
  <c r="AC766" i="7"/>
  <c r="AB766" i="7"/>
  <c r="AA766" i="7"/>
  <c r="Z766" i="7"/>
  <c r="X766" i="7"/>
  <c r="W766" i="7"/>
  <c r="AJ765" i="7"/>
  <c r="AI765" i="7"/>
  <c r="AH765" i="7"/>
  <c r="AG765" i="7"/>
  <c r="AF765" i="7"/>
  <c r="AE765" i="7"/>
  <c r="AD765" i="7"/>
  <c r="AC765" i="7"/>
  <c r="AB765" i="7"/>
  <c r="AA765" i="7"/>
  <c r="Z765" i="7"/>
  <c r="X765" i="7"/>
  <c r="W765" i="7"/>
  <c r="AJ764" i="7"/>
  <c r="AI764" i="7"/>
  <c r="AH764" i="7"/>
  <c r="AG764" i="7"/>
  <c r="AF764" i="7"/>
  <c r="AE764" i="7"/>
  <c r="AD764" i="7"/>
  <c r="AC764" i="7"/>
  <c r="AB764" i="7"/>
  <c r="AA764" i="7"/>
  <c r="Z764" i="7"/>
  <c r="X764" i="7"/>
  <c r="W764" i="7"/>
  <c r="AJ763" i="7"/>
  <c r="AI763" i="7"/>
  <c r="AH763" i="7"/>
  <c r="AG763" i="7"/>
  <c r="AF763" i="7"/>
  <c r="AE763" i="7"/>
  <c r="AD763" i="7"/>
  <c r="AC763" i="7"/>
  <c r="AB763" i="7"/>
  <c r="AA763" i="7"/>
  <c r="Z763" i="7"/>
  <c r="X763" i="7"/>
  <c r="W763" i="7"/>
  <c r="AJ762" i="7"/>
  <c r="AI762" i="7"/>
  <c r="AH762" i="7"/>
  <c r="AG762" i="7"/>
  <c r="AF762" i="7"/>
  <c r="AE762" i="7"/>
  <c r="AD762" i="7"/>
  <c r="AC762" i="7"/>
  <c r="AB762" i="7"/>
  <c r="AA762" i="7"/>
  <c r="Z762" i="7"/>
  <c r="X762" i="7"/>
  <c r="W762" i="7"/>
  <c r="AJ761" i="7"/>
  <c r="AI761" i="7"/>
  <c r="AH761" i="7"/>
  <c r="AG761" i="7"/>
  <c r="AF761" i="7"/>
  <c r="AE761" i="7"/>
  <c r="AD761" i="7"/>
  <c r="AC761" i="7"/>
  <c r="AB761" i="7"/>
  <c r="AA761" i="7"/>
  <c r="Z761" i="7"/>
  <c r="X761" i="7"/>
  <c r="W761" i="7"/>
  <c r="AJ758" i="7"/>
  <c r="AI758" i="7"/>
  <c r="AH758" i="7"/>
  <c r="AG758" i="7"/>
  <c r="AF758" i="7"/>
  <c r="AE758" i="7"/>
  <c r="AD758" i="7"/>
  <c r="AC758" i="7"/>
  <c r="AB758" i="7"/>
  <c r="AA758" i="7"/>
  <c r="Z758" i="7"/>
  <c r="X758" i="7"/>
  <c r="W758" i="7"/>
  <c r="AJ757" i="7"/>
  <c r="AI757" i="7"/>
  <c r="AH757" i="7"/>
  <c r="AG757" i="7"/>
  <c r="AF757" i="7"/>
  <c r="AE757" i="7"/>
  <c r="AD757" i="7"/>
  <c r="AC757" i="7"/>
  <c r="AB757" i="7"/>
  <c r="AA757" i="7"/>
  <c r="Z757" i="7"/>
  <c r="X757" i="7"/>
  <c r="W757" i="7"/>
  <c r="AJ756" i="7"/>
  <c r="AI756" i="7"/>
  <c r="AH756" i="7"/>
  <c r="AG756" i="7"/>
  <c r="AF756" i="7"/>
  <c r="AE756" i="7"/>
  <c r="AD756" i="7"/>
  <c r="AC756" i="7"/>
  <c r="AB756" i="7"/>
  <c r="AA756" i="7"/>
  <c r="Z756" i="7"/>
  <c r="X756" i="7"/>
  <c r="W756" i="7"/>
  <c r="AJ755" i="7"/>
  <c r="AI755" i="7"/>
  <c r="AH755" i="7"/>
  <c r="AG755" i="7"/>
  <c r="AF755" i="7"/>
  <c r="AE755" i="7"/>
  <c r="AD755" i="7"/>
  <c r="AC755" i="7"/>
  <c r="AB755" i="7"/>
  <c r="AA755" i="7"/>
  <c r="Z755" i="7"/>
  <c r="X755" i="7"/>
  <c r="W755" i="7"/>
  <c r="AJ754" i="7"/>
  <c r="AI754" i="7"/>
  <c r="AH754" i="7"/>
  <c r="AG754" i="7"/>
  <c r="AF754" i="7"/>
  <c r="AE754" i="7"/>
  <c r="AD754" i="7"/>
  <c r="AC754" i="7"/>
  <c r="AB754" i="7"/>
  <c r="AA754" i="7"/>
  <c r="Z754" i="7"/>
  <c r="X754" i="7"/>
  <c r="W754" i="7"/>
  <c r="AJ753" i="7"/>
  <c r="AI753" i="7"/>
  <c r="AH753" i="7"/>
  <c r="AG753" i="7"/>
  <c r="AF753" i="7"/>
  <c r="AE753" i="7"/>
  <c r="AD753" i="7"/>
  <c r="AC753" i="7"/>
  <c r="AB753" i="7"/>
  <c r="AA753" i="7"/>
  <c r="Z753" i="7"/>
  <c r="X753" i="7"/>
  <c r="W753" i="7"/>
  <c r="AJ752" i="7"/>
  <c r="AI752" i="7"/>
  <c r="AH752" i="7"/>
  <c r="AG752" i="7"/>
  <c r="AF752" i="7"/>
  <c r="AE752" i="7"/>
  <c r="AD752" i="7"/>
  <c r="AC752" i="7"/>
  <c r="AB752" i="7"/>
  <c r="AA752" i="7"/>
  <c r="Z752" i="7"/>
  <c r="X752" i="7"/>
  <c r="W752" i="7"/>
  <c r="AJ751" i="7"/>
  <c r="AI751" i="7"/>
  <c r="AH751" i="7"/>
  <c r="AG751" i="7"/>
  <c r="AF751" i="7"/>
  <c r="AE751" i="7"/>
  <c r="AD751" i="7"/>
  <c r="AC751" i="7"/>
  <c r="AB751" i="7"/>
  <c r="AA751" i="7"/>
  <c r="Z751" i="7"/>
  <c r="X751" i="7"/>
  <c r="W751" i="7"/>
  <c r="AJ750" i="7"/>
  <c r="AI750" i="7"/>
  <c r="AH750" i="7"/>
  <c r="AG750" i="7"/>
  <c r="AF750" i="7"/>
  <c r="AE750" i="7"/>
  <c r="AD750" i="7"/>
  <c r="AC750" i="7"/>
  <c r="AB750" i="7"/>
  <c r="AA750" i="7"/>
  <c r="Z750" i="7"/>
  <c r="X750" i="7"/>
  <c r="W750" i="7"/>
  <c r="AJ749" i="7"/>
  <c r="AI749" i="7"/>
  <c r="AH749" i="7"/>
  <c r="AG749" i="7"/>
  <c r="AF749" i="7"/>
  <c r="AE749" i="7"/>
  <c r="AD749" i="7"/>
  <c r="AC749" i="7"/>
  <c r="AB749" i="7"/>
  <c r="AA749" i="7"/>
  <c r="Z749" i="7"/>
  <c r="X749" i="7"/>
  <c r="W749" i="7"/>
  <c r="AJ748" i="7"/>
  <c r="AI748" i="7"/>
  <c r="AH748" i="7"/>
  <c r="AG748" i="7"/>
  <c r="AF748" i="7"/>
  <c r="AE748" i="7"/>
  <c r="AD748" i="7"/>
  <c r="AC748" i="7"/>
  <c r="AB748" i="7"/>
  <c r="AA748" i="7"/>
  <c r="Z748" i="7"/>
  <c r="X748" i="7"/>
  <c r="W748" i="7"/>
  <c r="AJ747" i="7"/>
  <c r="AI747" i="7"/>
  <c r="AH747" i="7"/>
  <c r="AG747" i="7"/>
  <c r="AF747" i="7"/>
  <c r="AE747" i="7"/>
  <c r="AD747" i="7"/>
  <c r="AC747" i="7"/>
  <c r="AB747" i="7"/>
  <c r="AA747" i="7"/>
  <c r="Z747" i="7"/>
  <c r="X747" i="7"/>
  <c r="W747" i="7"/>
  <c r="AJ745" i="7"/>
  <c r="AI745" i="7"/>
  <c r="AH745" i="7"/>
  <c r="AG745" i="7"/>
  <c r="AF745" i="7"/>
  <c r="AE745" i="7"/>
  <c r="AD745" i="7"/>
  <c r="AC745" i="7"/>
  <c r="AB745" i="7"/>
  <c r="AA745" i="7"/>
  <c r="Z745" i="7"/>
  <c r="X745" i="7"/>
  <c r="W745" i="7"/>
  <c r="R61" i="3" l="1"/>
  <c r="R64" i="3"/>
  <c r="S65" i="3"/>
  <c r="R66" i="3"/>
  <c r="R62" i="3"/>
  <c r="S67" i="3"/>
  <c r="V25" i="3"/>
  <c r="W25" i="3"/>
  <c r="V29" i="3"/>
  <c r="W29" i="3"/>
  <c r="V24" i="3"/>
  <c r="W24" i="3"/>
  <c r="V28" i="3"/>
  <c r="W28" i="3"/>
  <c r="S63" i="3"/>
  <c r="R63" i="3"/>
  <c r="V23" i="3"/>
  <c r="W23" i="3"/>
  <c r="V26" i="3"/>
  <c r="W26" i="3"/>
  <c r="V27" i="3"/>
  <c r="W27" i="3"/>
  <c r="V30" i="3"/>
  <c r="W30" i="3"/>
  <c r="AG203" i="7" l="1"/>
  <c r="AH203" i="7"/>
  <c r="AI203" i="7"/>
  <c r="AJ203" i="7"/>
  <c r="W202" i="7"/>
  <c r="X202" i="7"/>
  <c r="Z202" i="7"/>
  <c r="AA202" i="7"/>
  <c r="AB202" i="7"/>
  <c r="AC202" i="7"/>
  <c r="AD202" i="7"/>
  <c r="AE202" i="7"/>
  <c r="AF202" i="7"/>
  <c r="W203" i="7"/>
  <c r="X203" i="7"/>
  <c r="Z203" i="7"/>
  <c r="AA203" i="7"/>
  <c r="AB203" i="7"/>
  <c r="AC203" i="7"/>
  <c r="AD203" i="7"/>
  <c r="AE203" i="7"/>
  <c r="AF203" i="7"/>
  <c r="G32" i="2" l="1"/>
  <c r="C6" i="3" s="1"/>
  <c r="E32" i="2"/>
  <c r="C4" i="3" s="1"/>
  <c r="AP45" i="3" s="1"/>
  <c r="AP47" i="3" l="1"/>
  <c r="AJ6" i="3"/>
  <c r="AK6" i="3" s="1"/>
  <c r="AG4" i="3"/>
  <c r="AH4" i="3" s="1"/>
  <c r="G43" i="3"/>
  <c r="E43" i="3"/>
  <c r="N6" i="3"/>
  <c r="F43" i="3"/>
  <c r="G41" i="3"/>
  <c r="E41" i="3"/>
  <c r="F41" i="3"/>
  <c r="N4" i="3"/>
  <c r="W143" i="7"/>
  <c r="X143" i="7"/>
  <c r="Z143" i="7"/>
  <c r="AA143" i="7"/>
  <c r="AB143" i="7"/>
  <c r="AC143" i="7"/>
  <c r="AD143" i="7"/>
  <c r="AE143" i="7"/>
  <c r="AF143" i="7"/>
  <c r="AG143" i="7"/>
  <c r="AH143" i="7"/>
  <c r="AI143" i="7"/>
  <c r="AJ143" i="7"/>
  <c r="AJ738" i="7" l="1"/>
  <c r="AI738" i="7"/>
  <c r="AH738" i="7"/>
  <c r="AG738" i="7"/>
  <c r="AF738" i="7"/>
  <c r="AD738" i="7"/>
  <c r="AC738" i="7"/>
  <c r="AB738" i="7"/>
  <c r="AA738" i="7"/>
  <c r="Z738" i="7"/>
  <c r="X738" i="7"/>
  <c r="W738" i="7"/>
  <c r="AJ739" i="7"/>
  <c r="AI739" i="7"/>
  <c r="AH739" i="7"/>
  <c r="AG739" i="7"/>
  <c r="AF739" i="7"/>
  <c r="AD739" i="7"/>
  <c r="AC739" i="7"/>
  <c r="AB739" i="7"/>
  <c r="AA739" i="7"/>
  <c r="Z739" i="7"/>
  <c r="X739" i="7"/>
  <c r="W739" i="7"/>
  <c r="W716" i="7" l="1"/>
  <c r="X716" i="7"/>
  <c r="Z716" i="7"/>
  <c r="AA716" i="7"/>
  <c r="AB716" i="7"/>
  <c r="AC716" i="7"/>
  <c r="AD716" i="7"/>
  <c r="AE716" i="7"/>
  <c r="AF716" i="7"/>
  <c r="AG716" i="7"/>
  <c r="AH716" i="7"/>
  <c r="AI716" i="7"/>
  <c r="AJ716" i="7"/>
  <c r="W718" i="7"/>
  <c r="X718" i="7"/>
  <c r="Z718" i="7"/>
  <c r="AA718" i="7"/>
  <c r="AB718" i="7"/>
  <c r="AC718" i="7"/>
  <c r="AD718" i="7"/>
  <c r="AE718" i="7"/>
  <c r="AF718" i="7"/>
  <c r="AG718" i="7"/>
  <c r="AH718" i="7"/>
  <c r="AI718" i="7"/>
  <c r="AJ718" i="7"/>
  <c r="W731" i="7"/>
  <c r="X731" i="7"/>
  <c r="Z731" i="7"/>
  <c r="AA731" i="7"/>
  <c r="AB731" i="7"/>
  <c r="AC731" i="7"/>
  <c r="AD731" i="7"/>
  <c r="AE731" i="7"/>
  <c r="AF731" i="7"/>
  <c r="AG731" i="7"/>
  <c r="AH731" i="7"/>
  <c r="AI731" i="7"/>
  <c r="AJ731" i="7"/>
  <c r="W732" i="7"/>
  <c r="X732" i="7"/>
  <c r="Z732" i="7"/>
  <c r="AA732" i="7"/>
  <c r="AB732" i="7"/>
  <c r="AC732" i="7"/>
  <c r="AD732" i="7"/>
  <c r="AE732" i="7"/>
  <c r="AF732" i="7"/>
  <c r="AG732" i="7"/>
  <c r="AH732" i="7"/>
  <c r="AI732" i="7"/>
  <c r="AJ732" i="7"/>
  <c r="W733" i="7"/>
  <c r="X733" i="7"/>
  <c r="Z733" i="7"/>
  <c r="AA733" i="7"/>
  <c r="AB733" i="7"/>
  <c r="AC733" i="7"/>
  <c r="AD733" i="7"/>
  <c r="AE733" i="7"/>
  <c r="AF733" i="7"/>
  <c r="AG733" i="7"/>
  <c r="AH733" i="7"/>
  <c r="AI733" i="7"/>
  <c r="AJ733" i="7"/>
  <c r="W734" i="7"/>
  <c r="X734" i="7"/>
  <c r="Z734" i="7"/>
  <c r="AA734" i="7"/>
  <c r="AB734" i="7"/>
  <c r="AC734" i="7"/>
  <c r="AD734" i="7"/>
  <c r="AE734" i="7"/>
  <c r="AF734" i="7"/>
  <c r="AG734" i="7"/>
  <c r="AH734" i="7"/>
  <c r="AI734" i="7"/>
  <c r="AJ734" i="7"/>
  <c r="W735" i="7"/>
  <c r="X735" i="7"/>
  <c r="Z735" i="7"/>
  <c r="AA735" i="7"/>
  <c r="AB735" i="7"/>
  <c r="AC735" i="7"/>
  <c r="AD735" i="7"/>
  <c r="AF735" i="7"/>
  <c r="AG735" i="7"/>
  <c r="AH735" i="7"/>
  <c r="AI735" i="7"/>
  <c r="AJ735" i="7"/>
  <c r="W736" i="7"/>
  <c r="X736" i="7"/>
  <c r="Z736" i="7"/>
  <c r="AA736" i="7"/>
  <c r="AB736" i="7"/>
  <c r="AC736" i="7"/>
  <c r="AD736" i="7"/>
  <c r="AE736" i="7"/>
  <c r="AF736" i="7"/>
  <c r="AG736" i="7"/>
  <c r="AH736" i="7"/>
  <c r="AI736" i="7"/>
  <c r="AJ736" i="7"/>
  <c r="W737" i="7"/>
  <c r="X737" i="7"/>
  <c r="Z737" i="7"/>
  <c r="AA737" i="7"/>
  <c r="AB737" i="7"/>
  <c r="AC737" i="7"/>
  <c r="AD737" i="7"/>
  <c r="AF737" i="7"/>
  <c r="AG737" i="7"/>
  <c r="AH737" i="7"/>
  <c r="AI737" i="7"/>
  <c r="AJ737" i="7"/>
  <c r="W740" i="7"/>
  <c r="X740" i="7"/>
  <c r="Z740" i="7"/>
  <c r="AA740" i="7"/>
  <c r="AB740" i="7"/>
  <c r="AC740" i="7"/>
  <c r="AD740" i="7"/>
  <c r="AE740" i="7"/>
  <c r="AF740" i="7"/>
  <c r="AG740" i="7"/>
  <c r="AH740" i="7"/>
  <c r="AI740" i="7"/>
  <c r="AJ740" i="7"/>
  <c r="W741" i="7"/>
  <c r="X741" i="7"/>
  <c r="Z741" i="7"/>
  <c r="AA741" i="7"/>
  <c r="AB741" i="7"/>
  <c r="AC741" i="7"/>
  <c r="AD741" i="7"/>
  <c r="AE741" i="7"/>
  <c r="AF741" i="7"/>
  <c r="AG741" i="7"/>
  <c r="AH741" i="7"/>
  <c r="AI741" i="7"/>
  <c r="AJ741" i="7"/>
  <c r="W743" i="7"/>
  <c r="X743" i="7"/>
  <c r="Z743" i="7"/>
  <c r="AA743" i="7"/>
  <c r="AB743" i="7"/>
  <c r="AC743" i="7"/>
  <c r="AD743" i="7"/>
  <c r="AE743" i="7"/>
  <c r="AF743" i="7"/>
  <c r="AG743" i="7"/>
  <c r="AH743" i="7"/>
  <c r="AI743" i="7"/>
  <c r="AJ743" i="7"/>
  <c r="W744" i="7"/>
  <c r="X744" i="7"/>
  <c r="Z744" i="7"/>
  <c r="AA744" i="7"/>
  <c r="AB744" i="7"/>
  <c r="AC744" i="7"/>
  <c r="AD744" i="7"/>
  <c r="AE744" i="7"/>
  <c r="AF744" i="7"/>
  <c r="AG744" i="7"/>
  <c r="AH744" i="7"/>
  <c r="AI744" i="7"/>
  <c r="AJ744" i="7"/>
  <c r="W651" i="7"/>
  <c r="X651" i="7"/>
  <c r="Z651" i="7"/>
  <c r="AA651" i="7"/>
  <c r="AB651" i="7"/>
  <c r="AC651" i="7"/>
  <c r="AD651" i="7"/>
  <c r="AE651" i="7"/>
  <c r="AF651" i="7"/>
  <c r="AG651" i="7"/>
  <c r="AH651" i="7"/>
  <c r="AI651" i="7"/>
  <c r="AJ651" i="7"/>
  <c r="W652" i="7"/>
  <c r="X652" i="7"/>
  <c r="Z652" i="7"/>
  <c r="AA652" i="7"/>
  <c r="AB652" i="7"/>
  <c r="AC652" i="7"/>
  <c r="AD652" i="7"/>
  <c r="AE652" i="7"/>
  <c r="AF652" i="7"/>
  <c r="AG652" i="7"/>
  <c r="AH652" i="7"/>
  <c r="AI652" i="7"/>
  <c r="AJ652" i="7"/>
  <c r="W653" i="7"/>
  <c r="X653" i="7"/>
  <c r="Z653" i="7"/>
  <c r="AA653" i="7"/>
  <c r="AB653" i="7"/>
  <c r="AC653" i="7"/>
  <c r="AD653" i="7"/>
  <c r="AE653" i="7"/>
  <c r="AF653" i="7"/>
  <c r="AG653" i="7"/>
  <c r="AH653" i="7"/>
  <c r="AI653" i="7"/>
  <c r="AJ653" i="7"/>
  <c r="W654" i="7"/>
  <c r="X654" i="7"/>
  <c r="Z654" i="7"/>
  <c r="AA654" i="7"/>
  <c r="AB654" i="7"/>
  <c r="AC654" i="7"/>
  <c r="AD654" i="7"/>
  <c r="AE654" i="7"/>
  <c r="AF654" i="7"/>
  <c r="AG654" i="7"/>
  <c r="AH654" i="7"/>
  <c r="AI654" i="7"/>
  <c r="AJ654" i="7"/>
  <c r="W656" i="7"/>
  <c r="X656" i="7"/>
  <c r="Z656" i="7"/>
  <c r="AA656" i="7"/>
  <c r="AB656" i="7"/>
  <c r="AC656" i="7"/>
  <c r="AD656" i="7"/>
  <c r="AE656" i="7"/>
  <c r="AF656" i="7"/>
  <c r="AG656" i="7"/>
  <c r="AH656" i="7"/>
  <c r="AI656" i="7"/>
  <c r="AJ656" i="7"/>
  <c r="W657" i="7"/>
  <c r="X657" i="7"/>
  <c r="Z657" i="7"/>
  <c r="AA657" i="7"/>
  <c r="AB657" i="7"/>
  <c r="AC657" i="7"/>
  <c r="AD657" i="7"/>
  <c r="AE657" i="7"/>
  <c r="AF657" i="7"/>
  <c r="AG657" i="7"/>
  <c r="AH657" i="7"/>
  <c r="AI657" i="7"/>
  <c r="AJ657" i="7"/>
  <c r="W658" i="7"/>
  <c r="X658" i="7"/>
  <c r="Z658" i="7"/>
  <c r="AA658" i="7"/>
  <c r="AB658" i="7"/>
  <c r="AC658" i="7"/>
  <c r="AD658" i="7"/>
  <c r="AE658" i="7"/>
  <c r="AF658" i="7"/>
  <c r="AG658" i="7"/>
  <c r="AH658" i="7"/>
  <c r="AI658" i="7"/>
  <c r="AJ658" i="7"/>
  <c r="W659" i="7"/>
  <c r="X659" i="7"/>
  <c r="Z659" i="7"/>
  <c r="AA659" i="7"/>
  <c r="AB659" i="7"/>
  <c r="AC659" i="7"/>
  <c r="AD659" i="7"/>
  <c r="AE659" i="7"/>
  <c r="AF659" i="7"/>
  <c r="AG659" i="7"/>
  <c r="AH659" i="7"/>
  <c r="AI659" i="7"/>
  <c r="AJ659" i="7"/>
  <c r="W663" i="7"/>
  <c r="X663" i="7"/>
  <c r="Z663" i="7"/>
  <c r="AA663" i="7"/>
  <c r="AB663" i="7"/>
  <c r="AC663" i="7"/>
  <c r="AD663" i="7"/>
  <c r="AE663" i="7"/>
  <c r="AF663" i="7"/>
  <c r="AG663" i="7"/>
  <c r="AH663" i="7"/>
  <c r="AI663" i="7"/>
  <c r="AJ663" i="7"/>
  <c r="W664" i="7"/>
  <c r="X664" i="7"/>
  <c r="Z664" i="7"/>
  <c r="AA664" i="7"/>
  <c r="AB664" i="7"/>
  <c r="AC664" i="7"/>
  <c r="AD664" i="7"/>
  <c r="AE664" i="7"/>
  <c r="AF664" i="7"/>
  <c r="AG664" i="7"/>
  <c r="AH664" i="7"/>
  <c r="AI664" i="7"/>
  <c r="AJ664" i="7"/>
  <c r="W665" i="7"/>
  <c r="X665" i="7"/>
  <c r="Z665" i="7"/>
  <c r="AA665" i="7"/>
  <c r="AB665" i="7"/>
  <c r="AC665" i="7"/>
  <c r="AD665" i="7"/>
  <c r="AE665" i="7"/>
  <c r="AF665" i="7"/>
  <c r="AG665" i="7"/>
  <c r="AH665" i="7"/>
  <c r="AI665" i="7"/>
  <c r="AJ665" i="7"/>
  <c r="W669" i="7"/>
  <c r="X669" i="7"/>
  <c r="Z669" i="7"/>
  <c r="AA669" i="7"/>
  <c r="AB669" i="7"/>
  <c r="AC669" i="7"/>
  <c r="AD669" i="7"/>
  <c r="AE669" i="7"/>
  <c r="AF669" i="7"/>
  <c r="AG669" i="7"/>
  <c r="AH669" i="7"/>
  <c r="AI669" i="7"/>
  <c r="AJ669" i="7"/>
  <c r="W671" i="7"/>
  <c r="X671" i="7"/>
  <c r="Z671" i="7"/>
  <c r="AA671" i="7"/>
  <c r="AB671" i="7"/>
  <c r="AC671" i="7"/>
  <c r="AD671" i="7"/>
  <c r="AE671" i="7"/>
  <c r="AF671" i="7"/>
  <c r="AG671" i="7"/>
  <c r="AH671" i="7"/>
  <c r="AI671" i="7"/>
  <c r="AJ671" i="7"/>
  <c r="W672" i="7"/>
  <c r="X672" i="7"/>
  <c r="Z672" i="7"/>
  <c r="AA672" i="7"/>
  <c r="AB672" i="7"/>
  <c r="AC672" i="7"/>
  <c r="AD672" i="7"/>
  <c r="AE672" i="7"/>
  <c r="AF672" i="7"/>
  <c r="AG672" i="7"/>
  <c r="AH672" i="7"/>
  <c r="AI672" i="7"/>
  <c r="AJ672" i="7"/>
  <c r="W674" i="7"/>
  <c r="X674" i="7"/>
  <c r="Z674" i="7"/>
  <c r="AA674" i="7"/>
  <c r="AB674" i="7"/>
  <c r="AC674" i="7"/>
  <c r="AD674" i="7"/>
  <c r="AE674" i="7"/>
  <c r="AF674" i="7"/>
  <c r="AG674" i="7"/>
  <c r="AH674" i="7"/>
  <c r="AI674" i="7"/>
  <c r="AJ674" i="7"/>
  <c r="W675" i="7"/>
  <c r="X675" i="7"/>
  <c r="Z675" i="7"/>
  <c r="AA675" i="7"/>
  <c r="AB675" i="7"/>
  <c r="AC675" i="7"/>
  <c r="AD675" i="7"/>
  <c r="AE675" i="7"/>
  <c r="AF675" i="7"/>
  <c r="AG675" i="7"/>
  <c r="AH675" i="7"/>
  <c r="AI675" i="7"/>
  <c r="AJ675" i="7"/>
  <c r="W682" i="7"/>
  <c r="X682" i="7"/>
  <c r="Z682" i="7"/>
  <c r="AA682" i="7"/>
  <c r="AB682" i="7"/>
  <c r="AC682" i="7"/>
  <c r="AD682" i="7"/>
  <c r="AE682" i="7"/>
  <c r="AF682" i="7"/>
  <c r="AG682" i="7"/>
  <c r="AH682" i="7"/>
  <c r="AI682" i="7"/>
  <c r="AJ682" i="7"/>
  <c r="W683" i="7"/>
  <c r="X683" i="7"/>
  <c r="Z683" i="7"/>
  <c r="AA683" i="7"/>
  <c r="AB683" i="7"/>
  <c r="AC683" i="7"/>
  <c r="AD683" i="7"/>
  <c r="AE683" i="7"/>
  <c r="AF683" i="7"/>
  <c r="AG683" i="7"/>
  <c r="AH683" i="7"/>
  <c r="AI683" i="7"/>
  <c r="AJ683" i="7"/>
  <c r="W688" i="7"/>
  <c r="X688" i="7"/>
  <c r="Z688" i="7"/>
  <c r="AA688" i="7"/>
  <c r="AB688" i="7"/>
  <c r="AC688" i="7"/>
  <c r="AD688" i="7"/>
  <c r="AE688" i="7"/>
  <c r="AF688" i="7"/>
  <c r="AG688" i="7"/>
  <c r="AH688" i="7"/>
  <c r="AI688" i="7"/>
  <c r="AJ688" i="7"/>
  <c r="W689" i="7"/>
  <c r="X689" i="7"/>
  <c r="Z689" i="7"/>
  <c r="AA689" i="7"/>
  <c r="AB689" i="7"/>
  <c r="AC689" i="7"/>
  <c r="AD689" i="7"/>
  <c r="AE689" i="7"/>
  <c r="AF689" i="7"/>
  <c r="AG689" i="7"/>
  <c r="AH689" i="7"/>
  <c r="AI689" i="7"/>
  <c r="AJ689" i="7"/>
  <c r="W703" i="7"/>
  <c r="X703" i="7"/>
  <c r="Z703" i="7"/>
  <c r="AA703" i="7"/>
  <c r="AB703" i="7"/>
  <c r="AC703" i="7"/>
  <c r="AD703" i="7"/>
  <c r="AE703" i="7"/>
  <c r="AF703" i="7"/>
  <c r="AG703" i="7"/>
  <c r="AH703" i="7"/>
  <c r="AI703" i="7"/>
  <c r="AJ703" i="7"/>
  <c r="W704" i="7"/>
  <c r="X704" i="7"/>
  <c r="Z704" i="7"/>
  <c r="AA704" i="7"/>
  <c r="AB704" i="7"/>
  <c r="AC704" i="7"/>
  <c r="AD704" i="7"/>
  <c r="AE704" i="7"/>
  <c r="AF704" i="7"/>
  <c r="AG704" i="7"/>
  <c r="AH704" i="7"/>
  <c r="AI704" i="7"/>
  <c r="AJ704" i="7"/>
  <c r="W517" i="7" l="1"/>
  <c r="X517" i="7"/>
  <c r="Z517" i="7"/>
  <c r="AA517" i="7"/>
  <c r="AB517" i="7"/>
  <c r="AC517" i="7"/>
  <c r="AD517" i="7"/>
  <c r="AE517" i="7"/>
  <c r="AF517" i="7"/>
  <c r="AG517" i="7"/>
  <c r="AH517" i="7"/>
  <c r="AI517" i="7"/>
  <c r="AJ517" i="7"/>
  <c r="AJ516" i="7"/>
  <c r="AI516" i="7"/>
  <c r="AH516" i="7"/>
  <c r="AG516" i="7"/>
  <c r="AF516" i="7"/>
  <c r="AE516" i="7"/>
  <c r="AD516" i="7"/>
  <c r="AC516" i="7"/>
  <c r="AB516" i="7"/>
  <c r="AA516" i="7"/>
  <c r="Z516" i="7"/>
  <c r="X516" i="7"/>
  <c r="W516" i="7"/>
  <c r="AJ515" i="7"/>
  <c r="AH515" i="7"/>
  <c r="AF515" i="7"/>
  <c r="AE515" i="7"/>
  <c r="AD515" i="7"/>
  <c r="AC515" i="7"/>
  <c r="AB515" i="7"/>
  <c r="AA515" i="7"/>
  <c r="Z515" i="7"/>
  <c r="X515" i="7"/>
  <c r="W515" i="7"/>
  <c r="AJ514" i="7"/>
  <c r="AH514" i="7"/>
  <c r="AF514" i="7"/>
  <c r="AE514" i="7"/>
  <c r="AD514" i="7"/>
  <c r="AC514" i="7"/>
  <c r="AB514" i="7"/>
  <c r="AA514" i="7"/>
  <c r="Z514" i="7"/>
  <c r="X514" i="7"/>
  <c r="W514" i="7"/>
  <c r="AJ513" i="7"/>
  <c r="AH513" i="7"/>
  <c r="AF513" i="7"/>
  <c r="AE513" i="7"/>
  <c r="AD513" i="7"/>
  <c r="AC513" i="7"/>
  <c r="AB513" i="7"/>
  <c r="AA513" i="7"/>
  <c r="Z513" i="7"/>
  <c r="X513" i="7"/>
  <c r="W513" i="7"/>
  <c r="AJ512" i="7"/>
  <c r="AH512" i="7"/>
  <c r="AF512" i="7"/>
  <c r="AE512" i="7"/>
  <c r="AD512" i="7"/>
  <c r="AC512" i="7"/>
  <c r="AB512" i="7"/>
  <c r="AA512" i="7"/>
  <c r="Z512" i="7"/>
  <c r="X512" i="7"/>
  <c r="W512" i="7"/>
  <c r="AJ510" i="7"/>
  <c r="AF510" i="7"/>
  <c r="AE510" i="7"/>
  <c r="AD510" i="7"/>
  <c r="AC510" i="7"/>
  <c r="AB510" i="7"/>
  <c r="AA510" i="7"/>
  <c r="Z510" i="7"/>
  <c r="X510" i="7"/>
  <c r="W510" i="7"/>
  <c r="AJ509" i="7"/>
  <c r="AF509" i="7"/>
  <c r="AE509" i="7"/>
  <c r="AD509" i="7"/>
  <c r="AC509" i="7"/>
  <c r="AB509" i="7"/>
  <c r="AA509" i="7"/>
  <c r="Z509" i="7"/>
  <c r="X509" i="7"/>
  <c r="W509" i="7"/>
  <c r="AJ508" i="7"/>
  <c r="AH508" i="7"/>
  <c r="AF508" i="7"/>
  <c r="AE508" i="7"/>
  <c r="AD508" i="7"/>
  <c r="AC508" i="7"/>
  <c r="AB508" i="7"/>
  <c r="AA508" i="7"/>
  <c r="Z508" i="7"/>
  <c r="X508" i="7"/>
  <c r="W508" i="7"/>
  <c r="AJ511" i="7"/>
  <c r="AH511" i="7"/>
  <c r="AF511" i="7"/>
  <c r="AE511" i="7"/>
  <c r="AD511" i="7"/>
  <c r="AC511" i="7"/>
  <c r="AB511" i="7"/>
  <c r="AA511" i="7"/>
  <c r="Z511" i="7"/>
  <c r="X511" i="7"/>
  <c r="W511" i="7"/>
  <c r="AJ507" i="7"/>
  <c r="AI507" i="7"/>
  <c r="AH507" i="7"/>
  <c r="AG507" i="7"/>
  <c r="AF507" i="7"/>
  <c r="AE507" i="7"/>
  <c r="AD507" i="7"/>
  <c r="AC507" i="7"/>
  <c r="AB507" i="7"/>
  <c r="AA507" i="7"/>
  <c r="Z507" i="7"/>
  <c r="X507" i="7"/>
  <c r="W507" i="7"/>
  <c r="W506" i="7" l="1"/>
  <c r="X506" i="7"/>
  <c r="Z506" i="7"/>
  <c r="AA506" i="7"/>
  <c r="AB506" i="7"/>
  <c r="AC506" i="7"/>
  <c r="AD506" i="7"/>
  <c r="AE506" i="7"/>
  <c r="AF506" i="7"/>
  <c r="AH506" i="7"/>
  <c r="AJ506" i="7"/>
  <c r="AJ504" i="7" l="1"/>
  <c r="AI504" i="7"/>
  <c r="AH504" i="7"/>
  <c r="AG504" i="7"/>
  <c r="AF504" i="7"/>
  <c r="AE504" i="7"/>
  <c r="AD504" i="7"/>
  <c r="AC504" i="7"/>
  <c r="AB504" i="7"/>
  <c r="AA504" i="7"/>
  <c r="Z504" i="7"/>
  <c r="X504" i="7"/>
  <c r="AJ503" i="7"/>
  <c r="AI503" i="7"/>
  <c r="AH503" i="7"/>
  <c r="AG503" i="7"/>
  <c r="AF503" i="7"/>
  <c r="AE503" i="7"/>
  <c r="AD503" i="7"/>
  <c r="AC503" i="7"/>
  <c r="AB503" i="7"/>
  <c r="AA503" i="7"/>
  <c r="Z503" i="7"/>
  <c r="X503" i="7"/>
  <c r="W503" i="7"/>
  <c r="W182" i="7"/>
  <c r="X182" i="7"/>
  <c r="Z182" i="7"/>
  <c r="AA182" i="7"/>
  <c r="AB182" i="7"/>
  <c r="AC182" i="7"/>
  <c r="AD182" i="7"/>
  <c r="AE182" i="7"/>
  <c r="AF182" i="7"/>
  <c r="AG182" i="7"/>
  <c r="AH182" i="7"/>
  <c r="AI182" i="7"/>
  <c r="AJ182" i="7"/>
  <c r="AJ180" i="7"/>
  <c r="AH180" i="7"/>
  <c r="AF180" i="7"/>
  <c r="AE180" i="7"/>
  <c r="AD180" i="7"/>
  <c r="AC180" i="7"/>
  <c r="AB180" i="7"/>
  <c r="AA180" i="7"/>
  <c r="Z180" i="7"/>
  <c r="X180" i="7"/>
  <c r="W180" i="7"/>
  <c r="AJ176" i="7"/>
  <c r="AH176" i="7"/>
  <c r="AF176" i="7"/>
  <c r="AE176" i="7"/>
  <c r="AD176" i="7"/>
  <c r="AC176" i="7"/>
  <c r="AB176" i="7"/>
  <c r="AA176" i="7"/>
  <c r="Z176" i="7"/>
  <c r="X176" i="7"/>
  <c r="W176" i="7"/>
  <c r="AJ179" i="7"/>
  <c r="AH179" i="7"/>
  <c r="AF179" i="7"/>
  <c r="AE179" i="7"/>
  <c r="AD179" i="7"/>
  <c r="AC179" i="7"/>
  <c r="AB179" i="7"/>
  <c r="AA179" i="7"/>
  <c r="Z179" i="7"/>
  <c r="X179" i="7"/>
  <c r="W179" i="7"/>
  <c r="AJ178" i="7"/>
  <c r="AH178" i="7"/>
  <c r="AF178" i="7"/>
  <c r="AE178" i="7"/>
  <c r="AD178" i="7"/>
  <c r="AC178" i="7"/>
  <c r="AB178" i="7"/>
  <c r="AA178" i="7"/>
  <c r="Z178" i="7"/>
  <c r="X178" i="7"/>
  <c r="W178" i="7"/>
  <c r="AJ177" i="7"/>
  <c r="AI177" i="7"/>
  <c r="AH177" i="7"/>
  <c r="AG177" i="7"/>
  <c r="W177" i="7"/>
  <c r="X177" i="7"/>
  <c r="Z177" i="7"/>
  <c r="AA177" i="7"/>
  <c r="AB177" i="7"/>
  <c r="AC177" i="7"/>
  <c r="AD177" i="7"/>
  <c r="AE177" i="7"/>
  <c r="AF177" i="7"/>
  <c r="W175" i="7"/>
  <c r="X175" i="7"/>
  <c r="Z175" i="7"/>
  <c r="AA175" i="7"/>
  <c r="AB175" i="7"/>
  <c r="AC175" i="7"/>
  <c r="AD175" i="7"/>
  <c r="AE175" i="7"/>
  <c r="AF175" i="7"/>
  <c r="AH175" i="7"/>
  <c r="AJ175" i="7"/>
  <c r="W181" i="7"/>
  <c r="X181" i="7"/>
  <c r="Z181" i="7"/>
  <c r="AA181" i="7"/>
  <c r="AB181" i="7"/>
  <c r="AC181" i="7"/>
  <c r="AD181" i="7"/>
  <c r="AE181" i="7"/>
  <c r="AF181" i="7"/>
  <c r="AH181" i="7"/>
  <c r="AJ181" i="7"/>
  <c r="W646" i="7" l="1"/>
  <c r="X646" i="7"/>
  <c r="Z646" i="7"/>
  <c r="AA646" i="7"/>
  <c r="AB646" i="7"/>
  <c r="AC646" i="7"/>
  <c r="AD646" i="7"/>
  <c r="AE646" i="7"/>
  <c r="AF646" i="7"/>
  <c r="AG646" i="7"/>
  <c r="AH646" i="7"/>
  <c r="AI646" i="7"/>
  <c r="AJ646" i="7"/>
  <c r="AJ28" i="7" l="1"/>
  <c r="AI28" i="7"/>
  <c r="AH28" i="7"/>
  <c r="AG28" i="7"/>
  <c r="W28" i="7"/>
  <c r="X28" i="7"/>
  <c r="Z28" i="7"/>
  <c r="AA28" i="7"/>
  <c r="AB28" i="7"/>
  <c r="AC28" i="7"/>
  <c r="AD28" i="7"/>
  <c r="AE28" i="7"/>
  <c r="AF28" i="7"/>
  <c r="W647" i="7" l="1"/>
  <c r="X647" i="7"/>
  <c r="Z647" i="7"/>
  <c r="AA647" i="7"/>
  <c r="AB647" i="7"/>
  <c r="AC647" i="7"/>
  <c r="AD647" i="7"/>
  <c r="AE647" i="7"/>
  <c r="AF647" i="7"/>
  <c r="AG647" i="7"/>
  <c r="AH647" i="7"/>
  <c r="AI647" i="7"/>
  <c r="AJ647" i="7"/>
  <c r="W648" i="7"/>
  <c r="X648" i="7"/>
  <c r="Z648" i="7"/>
  <c r="AA648" i="7"/>
  <c r="AB648" i="7"/>
  <c r="AC648" i="7"/>
  <c r="AD648" i="7"/>
  <c r="AE648" i="7"/>
  <c r="AF648" i="7"/>
  <c r="AG648" i="7"/>
  <c r="AH648" i="7"/>
  <c r="AI648" i="7"/>
  <c r="AJ648" i="7"/>
  <c r="W649" i="7"/>
  <c r="X649" i="7"/>
  <c r="Z649" i="7"/>
  <c r="AA649" i="7"/>
  <c r="AB649" i="7"/>
  <c r="AC649" i="7"/>
  <c r="AD649" i="7"/>
  <c r="AE649" i="7"/>
  <c r="AF649" i="7"/>
  <c r="AG649" i="7"/>
  <c r="AH649" i="7"/>
  <c r="AI649" i="7"/>
  <c r="AJ649" i="7"/>
  <c r="W650" i="7"/>
  <c r="X650" i="7"/>
  <c r="Z650" i="7"/>
  <c r="AA650" i="7"/>
  <c r="AB650" i="7"/>
  <c r="AC650" i="7"/>
  <c r="AD650" i="7"/>
  <c r="AE650" i="7"/>
  <c r="AF650" i="7"/>
  <c r="AG650" i="7"/>
  <c r="AH650" i="7"/>
  <c r="AI650" i="7"/>
  <c r="AJ650" i="7"/>
  <c r="AF353" i="7" l="1"/>
  <c r="AF355" i="7"/>
  <c r="AF212" i="7"/>
  <c r="AF458" i="7"/>
  <c r="AF144" i="7"/>
  <c r="AF154" i="7"/>
  <c r="AF278" i="7"/>
  <c r="AF391" i="7"/>
  <c r="AF56" i="7"/>
  <c r="AF57" i="7"/>
  <c r="AF236" i="7"/>
  <c r="AF315" i="7"/>
  <c r="AF316" i="7"/>
  <c r="AF357" i="7"/>
  <c r="AF364" i="7"/>
  <c r="AF480" i="7"/>
  <c r="AF539" i="7"/>
  <c r="AF594" i="7"/>
  <c r="AF600" i="7"/>
  <c r="AF610" i="7"/>
  <c r="AF192" i="7"/>
  <c r="AF4" i="7"/>
  <c r="AF38" i="7"/>
  <c r="AF64" i="7"/>
  <c r="AF197" i="7"/>
  <c r="AF223" i="7"/>
  <c r="AF229" i="7"/>
  <c r="AF230" i="7"/>
  <c r="AF234" i="7"/>
  <c r="AF235" i="7"/>
  <c r="AF237" i="7"/>
  <c r="AF239" i="7"/>
  <c r="AF241" i="7"/>
  <c r="AF242" i="7"/>
  <c r="AF255" i="7"/>
  <c r="AF310" i="7"/>
  <c r="AF317" i="7"/>
  <c r="AF318" i="7"/>
  <c r="AF319" i="7"/>
  <c r="AF320" i="7"/>
  <c r="AF322" i="7"/>
  <c r="AF341" i="7"/>
  <c r="AF342" i="7"/>
  <c r="AF347" i="7"/>
  <c r="AF348" i="7"/>
  <c r="AF351" i="7"/>
  <c r="AF354" i="7"/>
  <c r="AF359" i="7"/>
  <c r="AF361" i="7"/>
  <c r="AF362" i="7"/>
  <c r="AF385" i="7"/>
  <c r="AF434" i="7"/>
  <c r="AF435" i="7"/>
  <c r="AF436" i="7"/>
  <c r="AF440" i="7"/>
  <c r="AF441" i="7"/>
  <c r="AF442" i="7"/>
  <c r="AF443" i="7"/>
  <c r="AF446" i="7"/>
  <c r="AF450" i="7"/>
  <c r="AF451" i="7"/>
  <c r="AF452" i="7"/>
  <c r="AF453" i="7"/>
  <c r="AF455" i="7"/>
  <c r="AF457" i="7"/>
  <c r="AF462" i="7"/>
  <c r="AF464" i="7"/>
  <c r="AF470" i="7"/>
  <c r="AF477" i="7"/>
  <c r="AF494" i="7"/>
  <c r="AF496" i="7"/>
  <c r="AF499" i="7"/>
  <c r="AF520" i="7"/>
  <c r="AF521" i="7"/>
  <c r="AF523" i="7"/>
  <c r="AF542" i="7"/>
  <c r="AF547" i="7"/>
  <c r="AF559" i="7"/>
  <c r="AF571" i="7"/>
  <c r="AF572" i="7"/>
  <c r="AF581" i="7"/>
  <c r="AF587" i="7"/>
  <c r="AF590" i="7"/>
  <c r="AF591" i="7"/>
  <c r="AF595" i="7"/>
  <c r="AF596" i="7"/>
  <c r="AF597" i="7"/>
  <c r="AF601" i="7"/>
  <c r="AF626" i="7"/>
  <c r="AF630" i="7"/>
  <c r="AF636" i="7"/>
  <c r="AF641" i="7"/>
  <c r="AF224" i="7"/>
  <c r="AF233" i="7"/>
  <c r="AF240" i="7"/>
  <c r="AF243" i="7"/>
  <c r="AF294" i="7"/>
  <c r="AF297" i="7"/>
  <c r="AF431" i="7"/>
  <c r="AF465" i="7"/>
  <c r="AF466" i="7"/>
  <c r="AF467" i="7"/>
  <c r="AF469" i="7"/>
  <c r="AF471" i="7"/>
  <c r="AF472" i="7"/>
  <c r="AF476" i="7"/>
  <c r="AF478" i="7"/>
  <c r="AF479" i="7"/>
  <c r="AF481" i="7"/>
  <c r="AF482" i="7"/>
  <c r="AF483" i="7"/>
  <c r="AF484" i="7"/>
  <c r="AF605" i="7"/>
  <c r="AF3" i="7"/>
  <c r="AF6" i="7"/>
  <c r="AF7" i="7"/>
  <c r="AF8" i="7"/>
  <c r="AF9" i="7"/>
  <c r="AF10" i="7"/>
  <c r="AF11" i="7"/>
  <c r="AF12" i="7"/>
  <c r="AF13" i="7"/>
  <c r="AF14" i="7"/>
  <c r="AF15" i="7"/>
  <c r="AF16" i="7"/>
  <c r="AF17" i="7"/>
  <c r="AF18" i="7"/>
  <c r="AF19" i="7"/>
  <c r="AF21" i="7"/>
  <c r="AF22" i="7"/>
  <c r="AF23" i="7"/>
  <c r="AF24" i="7"/>
  <c r="AF25" i="7"/>
  <c r="AF26" i="7"/>
  <c r="AF27" i="7"/>
  <c r="AF29" i="7"/>
  <c r="AF30" i="7"/>
  <c r="AF31" i="7"/>
  <c r="AF32" i="7"/>
  <c r="AF33" i="7"/>
  <c r="AF34" i="7"/>
  <c r="AF35" i="7"/>
  <c r="AF36" i="7"/>
  <c r="AF37" i="7"/>
  <c r="AF39" i="7"/>
  <c r="AF40" i="7"/>
  <c r="AF41" i="7"/>
  <c r="AF43" i="7"/>
  <c r="AF44" i="7"/>
  <c r="AF45" i="7"/>
  <c r="AF46" i="7"/>
  <c r="AF47" i="7"/>
  <c r="AF48" i="7"/>
  <c r="AF49" i="7"/>
  <c r="AF51" i="7"/>
  <c r="AF52" i="7"/>
  <c r="AF53" i="7"/>
  <c r="AF54" i="7"/>
  <c r="AF55" i="7"/>
  <c r="AF58" i="7"/>
  <c r="AF59" i="7"/>
  <c r="AF60" i="7"/>
  <c r="AF61" i="7"/>
  <c r="AF63" i="7"/>
  <c r="AF65" i="7"/>
  <c r="AF66" i="7"/>
  <c r="AF67" i="7"/>
  <c r="AF68" i="7"/>
  <c r="AF69" i="7"/>
  <c r="AF73" i="7"/>
  <c r="AF75" i="7"/>
  <c r="AF76" i="7"/>
  <c r="AF77" i="7"/>
  <c r="AF78" i="7"/>
  <c r="AF79" i="7"/>
  <c r="AF80" i="7"/>
  <c r="AF81" i="7"/>
  <c r="AF82" i="7"/>
  <c r="AF90" i="7"/>
  <c r="AF91" i="7"/>
  <c r="AA9" i="3" s="1"/>
  <c r="AF92" i="7"/>
  <c r="AF93" i="7"/>
  <c r="AF94" i="7"/>
  <c r="AF95" i="7"/>
  <c r="AF96" i="7"/>
  <c r="AF97" i="7"/>
  <c r="AF98" i="7"/>
  <c r="AF99" i="7"/>
  <c r="AF100" i="7"/>
  <c r="AF101" i="7"/>
  <c r="AF102" i="7"/>
  <c r="AF103" i="7"/>
  <c r="AF104" i="7"/>
  <c r="AF105" i="7"/>
  <c r="AF106" i="7"/>
  <c r="AF107" i="7"/>
  <c r="AA6" i="3" s="1"/>
  <c r="AC6" i="3" s="1"/>
  <c r="AF108" i="7"/>
  <c r="AF109" i="7"/>
  <c r="AF110" i="7"/>
  <c r="AF111" i="7"/>
  <c r="AF112" i="7"/>
  <c r="AF113" i="7"/>
  <c r="AF114" i="7"/>
  <c r="AF115" i="7"/>
  <c r="AF116" i="7"/>
  <c r="AF117" i="7"/>
  <c r="AF118" i="7"/>
  <c r="AF119" i="7"/>
  <c r="AF120" i="7"/>
  <c r="AF122" i="7"/>
  <c r="AF123" i="7"/>
  <c r="AF124" i="7"/>
  <c r="AF125" i="7"/>
  <c r="AF126" i="7"/>
  <c r="AF127" i="7"/>
  <c r="AF128" i="7"/>
  <c r="AF129" i="7"/>
  <c r="AF130" i="7"/>
  <c r="AF131" i="7"/>
  <c r="AF132" i="7"/>
  <c r="AF133" i="7"/>
  <c r="AF134" i="7"/>
  <c r="AF135" i="7"/>
  <c r="AF136" i="7"/>
  <c r="AF137" i="7"/>
  <c r="AF138" i="7"/>
  <c r="AF139" i="7"/>
  <c r="AF140" i="7"/>
  <c r="AF141" i="7"/>
  <c r="AF142" i="7"/>
  <c r="AF145" i="7"/>
  <c r="AF146" i="7"/>
  <c r="AF147" i="7"/>
  <c r="AF148" i="7"/>
  <c r="AF149" i="7"/>
  <c r="AF150" i="7"/>
  <c r="AF151" i="7"/>
  <c r="AF152" i="7"/>
  <c r="AF153" i="7"/>
  <c r="AF155" i="7"/>
  <c r="AF156" i="7"/>
  <c r="AF157" i="7"/>
  <c r="AF158" i="7"/>
  <c r="AF159" i="7"/>
  <c r="AF160" i="7"/>
  <c r="AF161" i="7"/>
  <c r="AF162" i="7"/>
  <c r="AF163" i="7"/>
  <c r="AF164" i="7"/>
  <c r="AF165" i="7"/>
  <c r="AF166" i="7"/>
  <c r="AF167" i="7"/>
  <c r="AF168" i="7"/>
  <c r="AF169" i="7"/>
  <c r="AF170" i="7"/>
  <c r="AF171" i="7"/>
  <c r="AF172" i="7"/>
  <c r="AF173" i="7"/>
  <c r="AF174" i="7"/>
  <c r="AF184" i="7"/>
  <c r="AF185" i="7"/>
  <c r="AF189" i="7"/>
  <c r="AF190" i="7"/>
  <c r="AF191" i="7"/>
  <c r="AF193" i="7"/>
  <c r="AF194" i="7"/>
  <c r="AF196" i="7"/>
  <c r="AF198" i="7"/>
  <c r="AF199" i="7"/>
  <c r="AF200" i="7"/>
  <c r="AF201" i="7"/>
  <c r="AF204" i="7"/>
  <c r="AF205" i="7"/>
  <c r="AF206" i="7"/>
  <c r="AF207" i="7"/>
  <c r="AF208" i="7"/>
  <c r="AF209" i="7"/>
  <c r="AF210" i="7"/>
  <c r="AF211" i="7"/>
  <c r="AF213" i="7"/>
  <c r="AF214" i="7"/>
  <c r="AF215" i="7"/>
  <c r="AF217" i="7"/>
  <c r="AF218" i="7"/>
  <c r="AF219" i="7"/>
  <c r="AF220" i="7"/>
  <c r="AA7" i="3" s="1"/>
  <c r="AF221" i="7"/>
  <c r="AF222" i="7"/>
  <c r="AF225" i="7"/>
  <c r="AF226" i="7"/>
  <c r="AF227" i="7"/>
  <c r="AF228" i="7"/>
  <c r="AF231" i="7"/>
  <c r="AF232" i="7"/>
  <c r="AF238" i="7"/>
  <c r="AF244" i="7"/>
  <c r="AF245" i="7"/>
  <c r="AF246" i="7"/>
  <c r="AF247" i="7"/>
  <c r="AF248" i="7"/>
  <c r="AF249" i="7"/>
  <c r="AF250" i="7"/>
  <c r="AF251" i="7"/>
  <c r="AF252" i="7"/>
  <c r="AF253" i="7"/>
  <c r="AF254" i="7"/>
  <c r="AF256" i="7"/>
  <c r="AF257" i="7"/>
  <c r="AF258" i="7"/>
  <c r="AF262" i="7"/>
  <c r="AF263" i="7"/>
  <c r="AF264" i="7"/>
  <c r="AF265" i="7"/>
  <c r="AF266" i="7"/>
  <c r="AF267" i="7"/>
  <c r="AF268" i="7"/>
  <c r="AF269" i="7"/>
  <c r="AF271" i="7"/>
  <c r="AF272" i="7"/>
  <c r="AF273" i="7"/>
  <c r="AF274" i="7"/>
  <c r="AF275" i="7"/>
  <c r="AF276" i="7"/>
  <c r="AF279" i="7"/>
  <c r="AF280" i="7"/>
  <c r="AF281" i="7"/>
  <c r="AF282" i="7"/>
  <c r="AF283" i="7"/>
  <c r="AF284" i="7"/>
  <c r="AF285" i="7"/>
  <c r="AF286" i="7"/>
  <c r="AF287" i="7"/>
  <c r="AF288" i="7"/>
  <c r="AF289" i="7"/>
  <c r="AF295" i="7"/>
  <c r="AF296" i="7"/>
  <c r="AF300" i="7"/>
  <c r="AF303" i="7"/>
  <c r="AF304" i="7"/>
  <c r="AF305" i="7"/>
  <c r="AF306" i="7"/>
  <c r="AF307" i="7"/>
  <c r="AF308" i="7"/>
  <c r="AF309" i="7"/>
  <c r="AF312" i="7"/>
  <c r="AF325" i="7"/>
  <c r="AF326" i="7"/>
  <c r="AF327" i="7"/>
  <c r="AF329" i="7"/>
  <c r="AF330" i="7"/>
  <c r="AF333" i="7"/>
  <c r="AF334" i="7"/>
  <c r="AF335" i="7"/>
  <c r="AF336" i="7"/>
  <c r="AF337" i="7"/>
  <c r="AA3" i="3" s="1"/>
  <c r="AF338" i="7"/>
  <c r="AF339" i="7"/>
  <c r="AF343" i="7"/>
  <c r="AF349" i="7"/>
  <c r="AF350" i="7"/>
  <c r="AF356" i="7"/>
  <c r="AF358" i="7"/>
  <c r="AF360" i="7"/>
  <c r="AF363" i="7"/>
  <c r="AF365" i="7"/>
  <c r="AF366" i="7"/>
  <c r="AF367" i="7"/>
  <c r="AF368" i="7"/>
  <c r="AF382" i="7"/>
  <c r="AF383" i="7"/>
  <c r="AF384" i="7"/>
  <c r="AF386" i="7"/>
  <c r="AF387" i="7"/>
  <c r="AF388" i="7"/>
  <c r="AF389" i="7"/>
  <c r="AF390" i="7"/>
  <c r="AF392" i="7"/>
  <c r="AF393" i="7"/>
  <c r="AF394" i="7"/>
  <c r="AF395" i="7"/>
  <c r="AF396" i="7"/>
  <c r="AF397" i="7"/>
  <c r="AF398" i="7"/>
  <c r="AF399" i="7"/>
  <c r="AF400" i="7"/>
  <c r="AF403" i="7"/>
  <c r="AF404" i="7"/>
  <c r="AF406" i="7"/>
  <c r="AF407" i="7"/>
  <c r="AF408" i="7"/>
  <c r="AF409" i="7"/>
  <c r="AF410" i="7"/>
  <c r="AF411" i="7"/>
  <c r="AF412" i="7"/>
  <c r="AF413" i="7"/>
  <c r="AF414" i="7"/>
  <c r="AF415" i="7"/>
  <c r="AF416" i="7"/>
  <c r="AF419" i="7"/>
  <c r="AF420" i="7"/>
  <c r="AF423" i="7"/>
  <c r="AF424" i="7"/>
  <c r="AF425" i="7"/>
  <c r="AF426" i="7"/>
  <c r="AF427" i="7"/>
  <c r="AF428" i="7"/>
  <c r="AF429" i="7"/>
  <c r="AF430" i="7"/>
  <c r="AF432" i="7"/>
  <c r="AF433" i="7"/>
  <c r="AF437" i="7"/>
  <c r="AF438" i="7"/>
  <c r="AF439" i="7"/>
  <c r="AF444" i="7"/>
  <c r="AF445" i="7"/>
  <c r="AF447" i="7"/>
  <c r="AF448" i="7"/>
  <c r="AF449" i="7"/>
  <c r="AF454" i="7"/>
  <c r="AF456" i="7"/>
  <c r="AF459" i="7"/>
  <c r="AF460" i="7"/>
  <c r="AF461" i="7"/>
  <c r="AF463" i="7"/>
  <c r="AF468" i="7"/>
  <c r="AF473" i="7"/>
  <c r="AF474" i="7"/>
  <c r="AF475" i="7"/>
  <c r="AF486" i="7"/>
  <c r="AF488" i="7"/>
  <c r="AF489" i="7"/>
  <c r="AF490" i="7"/>
  <c r="AF491" i="7"/>
  <c r="AF492" i="7"/>
  <c r="AF493" i="7"/>
  <c r="AF495" i="7"/>
  <c r="AF497" i="7"/>
  <c r="AF498" i="7"/>
  <c r="AF500" i="7"/>
  <c r="AF501" i="7"/>
  <c r="AF502" i="7"/>
  <c r="AF505" i="7"/>
  <c r="AF518" i="7"/>
  <c r="AF519" i="7"/>
  <c r="AF522" i="7"/>
  <c r="AF524" i="7"/>
  <c r="AF525" i="7"/>
  <c r="AF526" i="7"/>
  <c r="AF527" i="7"/>
  <c r="AF528" i="7"/>
  <c r="AF529" i="7"/>
  <c r="AF530" i="7"/>
  <c r="AF531" i="7"/>
  <c r="AF532" i="7"/>
  <c r="AF533" i="7"/>
  <c r="AF534" i="7"/>
  <c r="AF535" i="7"/>
  <c r="AF536" i="7"/>
  <c r="AF537" i="7"/>
  <c r="AF538" i="7"/>
  <c r="AF540" i="7"/>
  <c r="AF541" i="7"/>
  <c r="AF543" i="7"/>
  <c r="AF544" i="7"/>
  <c r="AF545" i="7"/>
  <c r="AF546" i="7"/>
  <c r="AF554" i="7"/>
  <c r="AF555" i="7"/>
  <c r="AF556" i="7"/>
  <c r="AF557" i="7"/>
  <c r="AF558" i="7"/>
  <c r="AF560" i="7"/>
  <c r="AF561" i="7"/>
  <c r="AF563" i="7"/>
  <c r="AF564" i="7"/>
  <c r="AF565" i="7"/>
  <c r="AF566" i="7"/>
  <c r="AF567" i="7"/>
  <c r="AF568" i="7"/>
  <c r="AF569" i="7"/>
  <c r="AF573" i="7"/>
  <c r="AF574" i="7"/>
  <c r="AF575" i="7"/>
  <c r="AF576" i="7"/>
  <c r="AF577" i="7"/>
  <c r="AF578" i="7"/>
  <c r="AF583" i="7"/>
  <c r="AF584" i="7"/>
  <c r="AF585" i="7"/>
  <c r="AF586" i="7"/>
  <c r="AF593" i="7"/>
  <c r="AF602" i="7"/>
  <c r="AF603" i="7"/>
  <c r="AF604" i="7"/>
  <c r="AF606" i="7"/>
  <c r="AF607" i="7"/>
  <c r="AF608" i="7"/>
  <c r="AF609" i="7"/>
  <c r="AF611" i="7"/>
  <c r="AF612" i="7"/>
  <c r="AF613" i="7"/>
  <c r="AF614" i="7"/>
  <c r="AF615" i="7"/>
  <c r="AF616" i="7"/>
  <c r="AF623" i="7"/>
  <c r="AF627" i="7"/>
  <c r="AF628" i="7"/>
  <c r="AF631" i="7"/>
  <c r="AF632" i="7"/>
  <c r="AF633" i="7"/>
  <c r="AF634" i="7"/>
  <c r="AF635" i="7"/>
  <c r="AF637" i="7"/>
  <c r="AF638" i="7"/>
  <c r="AF642" i="7"/>
  <c r="AF643" i="7"/>
  <c r="AF644" i="7"/>
  <c r="AF645" i="7"/>
  <c r="AF352" i="7"/>
  <c r="AF313" i="7"/>
  <c r="AF321" i="7"/>
  <c r="AF323" i="7"/>
  <c r="AF629" i="7"/>
  <c r="AF5" i="7"/>
  <c r="AF62" i="7"/>
  <c r="AF216" i="7"/>
  <c r="AF344" i="7"/>
  <c r="AF345" i="7"/>
  <c r="AF346" i="7"/>
  <c r="AF548" i="7"/>
  <c r="AF314" i="7"/>
  <c r="AF417" i="7"/>
  <c r="AF418" i="7"/>
  <c r="AF549" i="7"/>
  <c r="AF550" i="7"/>
  <c r="AF551" i="7"/>
  <c r="AF552" i="7"/>
  <c r="AF553" i="7"/>
  <c r="AF562" i="7"/>
  <c r="AF580" i="7"/>
  <c r="AF42" i="7"/>
  <c r="AF121" i="7"/>
  <c r="AF589" i="7"/>
  <c r="AE6" i="7"/>
  <c r="AE7" i="7"/>
  <c r="AE8" i="7"/>
  <c r="AE9" i="7"/>
  <c r="AE10" i="7"/>
  <c r="AE11" i="7"/>
  <c r="AE12" i="7"/>
  <c r="AE13" i="7"/>
  <c r="AE14" i="7"/>
  <c r="AE15" i="7"/>
  <c r="AE16" i="7"/>
  <c r="AE17" i="7"/>
  <c r="AE18" i="7"/>
  <c r="AE19" i="7"/>
  <c r="AE21" i="7"/>
  <c r="AE22" i="7"/>
  <c r="AE23" i="7"/>
  <c r="AE24" i="7"/>
  <c r="AE25" i="7"/>
  <c r="AE26" i="7"/>
  <c r="AE27" i="7"/>
  <c r="AE29" i="7"/>
  <c r="AE30" i="7"/>
  <c r="AE31" i="7"/>
  <c r="AE32" i="7"/>
  <c r="AE33" i="7"/>
  <c r="AE34" i="7"/>
  <c r="AE35" i="7"/>
  <c r="AE36" i="7"/>
  <c r="AE37" i="7"/>
  <c r="AE39" i="7"/>
  <c r="AE40" i="7"/>
  <c r="AE41" i="7"/>
  <c r="AE43" i="7"/>
  <c r="Z5" i="3" s="1"/>
  <c r="AE44" i="7"/>
  <c r="AE45" i="7"/>
  <c r="AE46" i="7"/>
  <c r="AE47" i="7"/>
  <c r="AE48" i="7"/>
  <c r="AE49" i="7"/>
  <c r="AE51" i="7"/>
  <c r="AE52" i="7"/>
  <c r="AE53" i="7"/>
  <c r="AE54" i="7"/>
  <c r="AE55" i="7"/>
  <c r="AE58" i="7"/>
  <c r="AE59" i="7"/>
  <c r="AE60" i="7"/>
  <c r="AE61" i="7"/>
  <c r="AE63" i="7"/>
  <c r="AE65" i="7"/>
  <c r="AE66" i="7"/>
  <c r="AE67" i="7"/>
  <c r="AE68" i="7"/>
  <c r="AE69" i="7"/>
  <c r="AE73" i="7"/>
  <c r="AE75" i="7"/>
  <c r="AE76" i="7"/>
  <c r="AE77" i="7"/>
  <c r="AE78" i="7"/>
  <c r="AE79" i="7"/>
  <c r="AE80" i="7"/>
  <c r="AE81" i="7"/>
  <c r="AE82" i="7"/>
  <c r="AE90" i="7"/>
  <c r="AE91" i="7"/>
  <c r="Z9" i="3" s="1"/>
  <c r="AE92" i="7"/>
  <c r="AE93" i="7"/>
  <c r="AE94" i="7"/>
  <c r="AE95" i="7"/>
  <c r="AE96" i="7"/>
  <c r="AE97" i="7"/>
  <c r="AE98" i="7"/>
  <c r="AE99" i="7"/>
  <c r="AE100" i="7"/>
  <c r="AE101" i="7"/>
  <c r="AE102" i="7"/>
  <c r="AE103" i="7"/>
  <c r="AE104" i="7"/>
  <c r="AE105" i="7"/>
  <c r="AE106" i="7"/>
  <c r="AE107" i="7"/>
  <c r="Z6" i="3" s="1"/>
  <c r="AB6" i="3" s="1"/>
  <c r="AD6" i="3" s="1"/>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5" i="7"/>
  <c r="AE146" i="7"/>
  <c r="AE147" i="7"/>
  <c r="AE148" i="7"/>
  <c r="AE149" i="7"/>
  <c r="AE150" i="7"/>
  <c r="AE151" i="7"/>
  <c r="AE152" i="7"/>
  <c r="AE153" i="7"/>
  <c r="AE155" i="7"/>
  <c r="AE156" i="7"/>
  <c r="AE157" i="7"/>
  <c r="AE158" i="7"/>
  <c r="AE159" i="7"/>
  <c r="AE160" i="7"/>
  <c r="AE161" i="7"/>
  <c r="AE162" i="7"/>
  <c r="AE163" i="7"/>
  <c r="AE164" i="7"/>
  <c r="AE165" i="7"/>
  <c r="AE166" i="7"/>
  <c r="AE167" i="7"/>
  <c r="AE168" i="7"/>
  <c r="AE169" i="7"/>
  <c r="AE170" i="7"/>
  <c r="AE171" i="7"/>
  <c r="AE172" i="7"/>
  <c r="AE173" i="7"/>
  <c r="AE174" i="7"/>
  <c r="AE184" i="7"/>
  <c r="AE185" i="7"/>
  <c r="AE189" i="7"/>
  <c r="AE190" i="7"/>
  <c r="AE191" i="7"/>
  <c r="AE193" i="7"/>
  <c r="Z8" i="3" s="1"/>
  <c r="AE194" i="7"/>
  <c r="AE196" i="7"/>
  <c r="AE198" i="7"/>
  <c r="AE199" i="7"/>
  <c r="AE200" i="7"/>
  <c r="AE201" i="7"/>
  <c r="AE204" i="7"/>
  <c r="AE205" i="7"/>
  <c r="AE206" i="7"/>
  <c r="AE207" i="7"/>
  <c r="AE208" i="7"/>
  <c r="AE209" i="7"/>
  <c r="AE210" i="7"/>
  <c r="AE211" i="7"/>
  <c r="AE213" i="7"/>
  <c r="AE214" i="7"/>
  <c r="AE215" i="7"/>
  <c r="AE217" i="7"/>
  <c r="AE218" i="7"/>
  <c r="AE219" i="7"/>
  <c r="AE220" i="7"/>
  <c r="Z7" i="3" s="1"/>
  <c r="AE221" i="7"/>
  <c r="AE222" i="7"/>
  <c r="AE225" i="7"/>
  <c r="AE226" i="7"/>
  <c r="AE227" i="7"/>
  <c r="AE228" i="7"/>
  <c r="AE231" i="7"/>
  <c r="AE232" i="7"/>
  <c r="AE238" i="7"/>
  <c r="AE244" i="7"/>
  <c r="AE245" i="7"/>
  <c r="AE246" i="7"/>
  <c r="AE247" i="7"/>
  <c r="AE248" i="7"/>
  <c r="AE249" i="7"/>
  <c r="AE250" i="7"/>
  <c r="AE251" i="7"/>
  <c r="AE252" i="7"/>
  <c r="AE253" i="7"/>
  <c r="AE254" i="7"/>
  <c r="AE256" i="7"/>
  <c r="AE257" i="7"/>
  <c r="AE258" i="7"/>
  <c r="AE262" i="7"/>
  <c r="AE263" i="7"/>
  <c r="AE264" i="7"/>
  <c r="AE265" i="7"/>
  <c r="AE266" i="7"/>
  <c r="AE267" i="7"/>
  <c r="AE268" i="7"/>
  <c r="AE269" i="7"/>
  <c r="AE271" i="7"/>
  <c r="AE272" i="7"/>
  <c r="AE273" i="7"/>
  <c r="AE274" i="7"/>
  <c r="AE275" i="7"/>
  <c r="AE276" i="7"/>
  <c r="AE279" i="7"/>
  <c r="AE280" i="7"/>
  <c r="AE281" i="7"/>
  <c r="AE282" i="7"/>
  <c r="AE283" i="7"/>
  <c r="AE284" i="7"/>
  <c r="AE285" i="7"/>
  <c r="AE286" i="7"/>
  <c r="AE287" i="7"/>
  <c r="AE288" i="7"/>
  <c r="AE289" i="7"/>
  <c r="AE295" i="7"/>
  <c r="AE296" i="7"/>
  <c r="AE300" i="7"/>
  <c r="AE303" i="7"/>
  <c r="AE304" i="7"/>
  <c r="AE305" i="7"/>
  <c r="AE306" i="7"/>
  <c r="AE307" i="7"/>
  <c r="AE308" i="7"/>
  <c r="AE309" i="7"/>
  <c r="AE312" i="7"/>
  <c r="AE325" i="7"/>
  <c r="AE326" i="7"/>
  <c r="AE327" i="7"/>
  <c r="AE329" i="7"/>
  <c r="AE330" i="7"/>
  <c r="AE333" i="7"/>
  <c r="AE334" i="7"/>
  <c r="AE335" i="7"/>
  <c r="AE336" i="7"/>
  <c r="AE337" i="7"/>
  <c r="Z3" i="3" s="1"/>
  <c r="AE338" i="7"/>
  <c r="AE339" i="7"/>
  <c r="AE343" i="7"/>
  <c r="AE349" i="7"/>
  <c r="AE350" i="7"/>
  <c r="AE356" i="7"/>
  <c r="AE358" i="7"/>
  <c r="AE360" i="7"/>
  <c r="AE363" i="7"/>
  <c r="AE365" i="7"/>
  <c r="AE366" i="7"/>
  <c r="AE367" i="7"/>
  <c r="AE368" i="7"/>
  <c r="AE382" i="7"/>
  <c r="AE383" i="7"/>
  <c r="AE384" i="7"/>
  <c r="AE386" i="7"/>
  <c r="AE387" i="7"/>
  <c r="AE388" i="7"/>
  <c r="AE389" i="7"/>
  <c r="AE390" i="7"/>
  <c r="AE392" i="7"/>
  <c r="AE393" i="7"/>
  <c r="AE394" i="7"/>
  <c r="AE395" i="7"/>
  <c r="AE396" i="7"/>
  <c r="AE397" i="7"/>
  <c r="AE398" i="7"/>
  <c r="AE399" i="7"/>
  <c r="AE400" i="7"/>
  <c r="AE403" i="7"/>
  <c r="AE404" i="7"/>
  <c r="AE406" i="7"/>
  <c r="AE407" i="7"/>
  <c r="AE408" i="7"/>
  <c r="AE409" i="7"/>
  <c r="AE410" i="7"/>
  <c r="AE411" i="7"/>
  <c r="AE412" i="7"/>
  <c r="AE413" i="7"/>
  <c r="AE414" i="7"/>
  <c r="AE415" i="7"/>
  <c r="AE416" i="7"/>
  <c r="AE419" i="7"/>
  <c r="AE420" i="7"/>
  <c r="AE423" i="7"/>
  <c r="AE424" i="7"/>
  <c r="AE425" i="7"/>
  <c r="AE426" i="7"/>
  <c r="AE427" i="7"/>
  <c r="AE428" i="7"/>
  <c r="AE429" i="7"/>
  <c r="AE430" i="7"/>
  <c r="AE432" i="7"/>
  <c r="AE433" i="7"/>
  <c r="AE437" i="7"/>
  <c r="AE438" i="7"/>
  <c r="AE439" i="7"/>
  <c r="AE444" i="7"/>
  <c r="AE445" i="7"/>
  <c r="AE447" i="7"/>
  <c r="AE448" i="7"/>
  <c r="AE449" i="7"/>
  <c r="AE454" i="7"/>
  <c r="AE456" i="7"/>
  <c r="AE459" i="7"/>
  <c r="AE460" i="7"/>
  <c r="AE461" i="7"/>
  <c r="AE463" i="7"/>
  <c r="AE468" i="7"/>
  <c r="AE473" i="7"/>
  <c r="AE474" i="7"/>
  <c r="AE475" i="7"/>
  <c r="AE486" i="7"/>
  <c r="AE488" i="7"/>
  <c r="AE489" i="7"/>
  <c r="AE490" i="7"/>
  <c r="AE491" i="7"/>
  <c r="AE492" i="7"/>
  <c r="AE493" i="7"/>
  <c r="AE495" i="7"/>
  <c r="AE497" i="7"/>
  <c r="AE498" i="7"/>
  <c r="AE500" i="7"/>
  <c r="AE501" i="7"/>
  <c r="AE502" i="7"/>
  <c r="AE505" i="7"/>
  <c r="AE518" i="7"/>
  <c r="AE519" i="7"/>
  <c r="AE522" i="7"/>
  <c r="AE524" i="7"/>
  <c r="AE525" i="7"/>
  <c r="AE526" i="7"/>
  <c r="AE527" i="7"/>
  <c r="AE528" i="7"/>
  <c r="AE529" i="7"/>
  <c r="AE530" i="7"/>
  <c r="AE531" i="7"/>
  <c r="AE532" i="7"/>
  <c r="AE533" i="7"/>
  <c r="AE534" i="7"/>
  <c r="AE535" i="7"/>
  <c r="AE536" i="7"/>
  <c r="AE537" i="7"/>
  <c r="AE538" i="7"/>
  <c r="AE540" i="7"/>
  <c r="AE541" i="7"/>
  <c r="AE543" i="7"/>
  <c r="AE544" i="7"/>
  <c r="AE545" i="7"/>
  <c r="AE546" i="7"/>
  <c r="AE549" i="7"/>
  <c r="AE550" i="7"/>
  <c r="AE551" i="7"/>
  <c r="AE552" i="7"/>
  <c r="AE553" i="7"/>
  <c r="AE554" i="7"/>
  <c r="AE555" i="7"/>
  <c r="AE556" i="7"/>
  <c r="AE557" i="7"/>
  <c r="AE558" i="7"/>
  <c r="AE560" i="7"/>
  <c r="AE561" i="7"/>
  <c r="AE562" i="7"/>
  <c r="AE563" i="7"/>
  <c r="AE564" i="7"/>
  <c r="AE565" i="7"/>
  <c r="AE566" i="7"/>
  <c r="AE567" i="7"/>
  <c r="AE568" i="7"/>
  <c r="AE569" i="7"/>
  <c r="AE573" i="7"/>
  <c r="AE574" i="7"/>
  <c r="AE575" i="7"/>
  <c r="AE576" i="7"/>
  <c r="AE577" i="7"/>
  <c r="AE578" i="7"/>
  <c r="AE580" i="7"/>
  <c r="AE583" i="7"/>
  <c r="AE584" i="7"/>
  <c r="AE585" i="7"/>
  <c r="AE586" i="7"/>
  <c r="AE593" i="7"/>
  <c r="AE602" i="7"/>
  <c r="AE603" i="7"/>
  <c r="AE604" i="7"/>
  <c r="AE606" i="7"/>
  <c r="AE607" i="7"/>
  <c r="AE608" i="7"/>
  <c r="AE609" i="7"/>
  <c r="AE611" i="7"/>
  <c r="AE612" i="7"/>
  <c r="AE613" i="7"/>
  <c r="AE614" i="7"/>
  <c r="AE615" i="7"/>
  <c r="AE616" i="7"/>
  <c r="AE623" i="7"/>
  <c r="AE627" i="7"/>
  <c r="AE628" i="7"/>
  <c r="AE631" i="7"/>
  <c r="AE632" i="7"/>
  <c r="AE633" i="7"/>
  <c r="AE634" i="7"/>
  <c r="AE635" i="7"/>
  <c r="AE637" i="7"/>
  <c r="AE638" i="7"/>
  <c r="AE642" i="7"/>
  <c r="AE643" i="7"/>
  <c r="AE644" i="7"/>
  <c r="AE645" i="7"/>
  <c r="AE3" i="7"/>
  <c r="AE345" i="7"/>
  <c r="AE346" i="7"/>
  <c r="AE347" i="7"/>
  <c r="AE348" i="7"/>
  <c r="AE351" i="7"/>
  <c r="AE354" i="7"/>
  <c r="AE359" i="7"/>
  <c r="AE361" i="7"/>
  <c r="AE362" i="7"/>
  <c r="AE369" i="7"/>
  <c r="AE370" i="7"/>
  <c r="AE371" i="7"/>
  <c r="AE372" i="7"/>
  <c r="AE377" i="7"/>
  <c r="AE378" i="7"/>
  <c r="AE379" i="7"/>
  <c r="AE381" i="7"/>
  <c r="AE385" i="7"/>
  <c r="AE434" i="7"/>
  <c r="AE435" i="7"/>
  <c r="AE436" i="7"/>
  <c r="AE440" i="7"/>
  <c r="AE441" i="7"/>
  <c r="AE442" i="7"/>
  <c r="AE443" i="7"/>
  <c r="AE446" i="7"/>
  <c r="AE450" i="7"/>
  <c r="AE451" i="7"/>
  <c r="AE452" i="7"/>
  <c r="AE453" i="7"/>
  <c r="AE455" i="7"/>
  <c r="AE457" i="7"/>
  <c r="AE462" i="7"/>
  <c r="AE464" i="7"/>
  <c r="AE470" i="7"/>
  <c r="AE477" i="7"/>
  <c r="AE494" i="7"/>
  <c r="AE496" i="7"/>
  <c r="AE499" i="7"/>
  <c r="AE520" i="7"/>
  <c r="AE521" i="7"/>
  <c r="AE523" i="7"/>
  <c r="AE542" i="7"/>
  <c r="AE547" i="7"/>
  <c r="AE548" i="7"/>
  <c r="AE559" i="7"/>
  <c r="AE571" i="7"/>
  <c r="AE572" i="7"/>
  <c r="AE581" i="7"/>
  <c r="AE587" i="7"/>
  <c r="AE589" i="7"/>
  <c r="AE590" i="7"/>
  <c r="AE591" i="7"/>
  <c r="AE595" i="7"/>
  <c r="AE596" i="7"/>
  <c r="AE597" i="7"/>
  <c r="AE601" i="7"/>
  <c r="AE626" i="7"/>
  <c r="AE630" i="7"/>
  <c r="AE636" i="7"/>
  <c r="AE641" i="7"/>
  <c r="AE224" i="7"/>
  <c r="AE233" i="7"/>
  <c r="AE240" i="7"/>
  <c r="AE243" i="7"/>
  <c r="AE294" i="7"/>
  <c r="AE297" i="7"/>
  <c r="AE314" i="7"/>
  <c r="AE417" i="7"/>
  <c r="AE418" i="7"/>
  <c r="AE431" i="7"/>
  <c r="AE465" i="7"/>
  <c r="AE466" i="7"/>
  <c r="AE467" i="7"/>
  <c r="AE469" i="7"/>
  <c r="AE471" i="7"/>
  <c r="AE472" i="7"/>
  <c r="AE476" i="7"/>
  <c r="AE478" i="7"/>
  <c r="AE479" i="7"/>
  <c r="AE481" i="7"/>
  <c r="AE482" i="7"/>
  <c r="AE483" i="7"/>
  <c r="AE484" i="7"/>
  <c r="AE605" i="7"/>
  <c r="AE237" i="7"/>
  <c r="AE239" i="7"/>
  <c r="AE241" i="7"/>
  <c r="AE242" i="7"/>
  <c r="AE255" i="7"/>
  <c r="AE310" i="7"/>
  <c r="AE317" i="7"/>
  <c r="AE318" i="7"/>
  <c r="AE319" i="7"/>
  <c r="AE320" i="7"/>
  <c r="AE322" i="7"/>
  <c r="AE341" i="7"/>
  <c r="AE342" i="7"/>
  <c r="AE344" i="7"/>
  <c r="AE5" i="7"/>
  <c r="AE38" i="7"/>
  <c r="AE62" i="7"/>
  <c r="AE64" i="7"/>
  <c r="AE197" i="7"/>
  <c r="AE216" i="7"/>
  <c r="AE223" i="7"/>
  <c r="AE229" i="7"/>
  <c r="AE230" i="7"/>
  <c r="AE234" i="7"/>
  <c r="AE235" i="7"/>
  <c r="AE4" i="7"/>
  <c r="AE480" i="7"/>
  <c r="AE539" i="7"/>
  <c r="AE594" i="7"/>
  <c r="AE600" i="7"/>
  <c r="AE610" i="7"/>
  <c r="AE629" i="7"/>
  <c r="AE364" i="7"/>
  <c r="AE321" i="7"/>
  <c r="AE323" i="7"/>
  <c r="AE154" i="7"/>
  <c r="AE278" i="7"/>
  <c r="AE391" i="7"/>
  <c r="AE56" i="7"/>
  <c r="AE57" i="7"/>
  <c r="AE236" i="7"/>
  <c r="AE313" i="7"/>
  <c r="AE315" i="7"/>
  <c r="AE316" i="7"/>
  <c r="AE144" i="7"/>
  <c r="AA5" i="3" l="1"/>
  <c r="AA8" i="3"/>
  <c r="AA4" i="3"/>
  <c r="AC4" i="3" s="1"/>
  <c r="Z4" i="3"/>
  <c r="AB4" i="3" s="1"/>
  <c r="AD4" i="3" s="1"/>
  <c r="AG643" i="7"/>
  <c r="AH643" i="7"/>
  <c r="AI643" i="7"/>
  <c r="AJ643" i="7"/>
  <c r="W643" i="7"/>
  <c r="X643" i="7"/>
  <c r="Z643" i="7"/>
  <c r="AA643" i="7"/>
  <c r="AB643" i="7"/>
  <c r="AC643" i="7"/>
  <c r="AD643" i="7"/>
  <c r="AJ645" i="7" l="1"/>
  <c r="AJ642" i="7"/>
  <c r="AJ638" i="7"/>
  <c r="AJ641" i="7"/>
  <c r="AJ634" i="7"/>
  <c r="AJ635" i="7"/>
  <c r="AJ644" i="7"/>
  <c r="AH645" i="7"/>
  <c r="AH642" i="7"/>
  <c r="AH638" i="7"/>
  <c r="AH641" i="7"/>
  <c r="AH634" i="7"/>
  <c r="AH635" i="7"/>
  <c r="AH644" i="7"/>
  <c r="AI644" i="7"/>
  <c r="AI645" i="7"/>
  <c r="AI642" i="7"/>
  <c r="AI638" i="7"/>
  <c r="AI641" i="7"/>
  <c r="AI634" i="7"/>
  <c r="AI635" i="7"/>
  <c r="AG644" i="7"/>
  <c r="AG645" i="7"/>
  <c r="AG642" i="7"/>
  <c r="AG638" i="7"/>
  <c r="AG641" i="7"/>
  <c r="AG634" i="7"/>
  <c r="AG635" i="7"/>
  <c r="W641" i="7"/>
  <c r="X641" i="7"/>
  <c r="Z641" i="7"/>
  <c r="AA641" i="7"/>
  <c r="AB641" i="7"/>
  <c r="AC641" i="7"/>
  <c r="AD641" i="7"/>
  <c r="W634" i="7"/>
  <c r="X634" i="7"/>
  <c r="Z634" i="7"/>
  <c r="AA634" i="7"/>
  <c r="AB634" i="7"/>
  <c r="AC634" i="7"/>
  <c r="AD634" i="7"/>
  <c r="W635" i="7"/>
  <c r="X635" i="7"/>
  <c r="Z635" i="7"/>
  <c r="AA635" i="7"/>
  <c r="AB635" i="7"/>
  <c r="AC635" i="7"/>
  <c r="AD635" i="7"/>
  <c r="W623" i="7" l="1"/>
  <c r="AG134" i="7" l="1"/>
  <c r="AH134" i="7"/>
  <c r="AI134" i="7"/>
  <c r="AJ134" i="7"/>
  <c r="W134" i="7"/>
  <c r="X134" i="7"/>
  <c r="Z134" i="7"/>
  <c r="AA134" i="7"/>
  <c r="AB134" i="7"/>
  <c r="AC134" i="7"/>
  <c r="AD134" i="7"/>
  <c r="W416" i="7" l="1"/>
  <c r="X416" i="7"/>
  <c r="Z416" i="7"/>
  <c r="AA416" i="7"/>
  <c r="AB416" i="7"/>
  <c r="AC416" i="7"/>
  <c r="AD416" i="7"/>
  <c r="AG416" i="7"/>
  <c r="AI416" i="7"/>
  <c r="AH416" i="7"/>
  <c r="AJ416" i="7"/>
  <c r="AG629" i="7" l="1"/>
  <c r="AH629" i="7"/>
  <c r="AI629" i="7"/>
  <c r="AJ629" i="7"/>
  <c r="AG623" i="7"/>
  <c r="AH623" i="7"/>
  <c r="AI623" i="7"/>
  <c r="AJ623" i="7"/>
  <c r="X623" i="7"/>
  <c r="Z623" i="7"/>
  <c r="AA623" i="7"/>
  <c r="AB623" i="7"/>
  <c r="AC623" i="7"/>
  <c r="AD623" i="7"/>
  <c r="W629" i="7"/>
  <c r="X629" i="7"/>
  <c r="Z629" i="7"/>
  <c r="AA629" i="7"/>
  <c r="AB629" i="7"/>
  <c r="AC629" i="7"/>
  <c r="AD629" i="7"/>
  <c r="AG631" i="7" l="1"/>
  <c r="AH631" i="7"/>
  <c r="AI631" i="7"/>
  <c r="AJ631" i="7"/>
  <c r="AG632" i="7"/>
  <c r="AH632" i="7"/>
  <c r="AI632" i="7"/>
  <c r="AJ632" i="7"/>
  <c r="AG633" i="7"/>
  <c r="AH633" i="7"/>
  <c r="AI633" i="7"/>
  <c r="AJ633" i="7"/>
  <c r="AG636" i="7"/>
  <c r="AH636" i="7"/>
  <c r="AI636" i="7"/>
  <c r="AJ636" i="7"/>
  <c r="AG637" i="7"/>
  <c r="AI637" i="7"/>
  <c r="W632" i="7"/>
  <c r="X632" i="7"/>
  <c r="Z632" i="7"/>
  <c r="AA632" i="7"/>
  <c r="AB632" i="7"/>
  <c r="AC632" i="7"/>
  <c r="AD632" i="7"/>
  <c r="W633" i="7"/>
  <c r="X633" i="7"/>
  <c r="Z633" i="7"/>
  <c r="AA633" i="7"/>
  <c r="AB633" i="7"/>
  <c r="AC633" i="7"/>
  <c r="AD633" i="7"/>
  <c r="W636" i="7"/>
  <c r="X636" i="7"/>
  <c r="Z636" i="7"/>
  <c r="AA636" i="7"/>
  <c r="AB636" i="7"/>
  <c r="AC636" i="7"/>
  <c r="AD636" i="7"/>
  <c r="W637" i="7"/>
  <c r="X637" i="7"/>
  <c r="Z637" i="7"/>
  <c r="AA637" i="7"/>
  <c r="AB637" i="7"/>
  <c r="AC637" i="7"/>
  <c r="AD637" i="7"/>
  <c r="W645" i="7"/>
  <c r="X645" i="7"/>
  <c r="Z645" i="7"/>
  <c r="AA645" i="7"/>
  <c r="AB645" i="7"/>
  <c r="AC645" i="7"/>
  <c r="AD645" i="7"/>
  <c r="W642" i="7"/>
  <c r="X642" i="7"/>
  <c r="Z642" i="7"/>
  <c r="AA642" i="7"/>
  <c r="AB642" i="7"/>
  <c r="AC642" i="7"/>
  <c r="AD642" i="7"/>
  <c r="W638" i="7"/>
  <c r="X638" i="7"/>
  <c r="Z638" i="7"/>
  <c r="AA638" i="7"/>
  <c r="AB638" i="7"/>
  <c r="AC638" i="7"/>
  <c r="AD638" i="7"/>
  <c r="W631" i="7"/>
  <c r="X631" i="7"/>
  <c r="Z631" i="7"/>
  <c r="AA631" i="7"/>
  <c r="AB631" i="7"/>
  <c r="AC631" i="7"/>
  <c r="AD631" i="7"/>
  <c r="AG616" i="7" l="1"/>
  <c r="AH616" i="7"/>
  <c r="AI616" i="7"/>
  <c r="AJ616" i="7"/>
  <c r="AG626" i="7"/>
  <c r="AH626" i="7"/>
  <c r="AI626" i="7"/>
  <c r="AJ626" i="7"/>
  <c r="AG627" i="7"/>
  <c r="AH627" i="7"/>
  <c r="AI627" i="7"/>
  <c r="AJ627" i="7"/>
  <c r="AG628" i="7"/>
  <c r="AH628" i="7"/>
  <c r="AI628" i="7"/>
  <c r="AJ628" i="7"/>
  <c r="AG630" i="7"/>
  <c r="AH630" i="7"/>
  <c r="AI630" i="7"/>
  <c r="AJ630" i="7"/>
  <c r="W627" i="7"/>
  <c r="X627" i="7"/>
  <c r="Z627" i="7"/>
  <c r="AA627" i="7"/>
  <c r="AB627" i="7"/>
  <c r="AC627" i="7"/>
  <c r="AD627" i="7"/>
  <c r="W628" i="7"/>
  <c r="X628" i="7"/>
  <c r="Z628" i="7"/>
  <c r="AA628" i="7"/>
  <c r="AB628" i="7"/>
  <c r="AC628" i="7"/>
  <c r="AD628" i="7"/>
  <c r="W630" i="7"/>
  <c r="X630" i="7"/>
  <c r="Z630" i="7"/>
  <c r="AA630" i="7"/>
  <c r="AB630" i="7"/>
  <c r="AC630" i="7"/>
  <c r="AD630" i="7"/>
  <c r="W626" i="7"/>
  <c r="X626" i="7"/>
  <c r="Z626" i="7"/>
  <c r="AA626" i="7"/>
  <c r="AB626" i="7"/>
  <c r="AC626" i="7"/>
  <c r="AD626" i="7"/>
  <c r="W616" i="7" l="1"/>
  <c r="X616" i="7"/>
  <c r="Z616" i="7"/>
  <c r="AA616" i="7"/>
  <c r="AB616" i="7"/>
  <c r="AC616" i="7"/>
  <c r="AD616" i="7"/>
  <c r="AG518" i="7"/>
  <c r="AH518" i="7"/>
  <c r="AI518" i="7"/>
  <c r="AJ518" i="7"/>
  <c r="W518" i="7"/>
  <c r="X518" i="7"/>
  <c r="Z518" i="7"/>
  <c r="AA518" i="7"/>
  <c r="AB518" i="7"/>
  <c r="AC518" i="7"/>
  <c r="AD518" i="7"/>
  <c r="AG606" i="7"/>
  <c r="AH606" i="7"/>
  <c r="AI606" i="7"/>
  <c r="AJ606" i="7"/>
  <c r="Z606" i="7"/>
  <c r="AA606" i="7"/>
  <c r="AB606" i="7"/>
  <c r="AC606" i="7"/>
  <c r="AD606" i="7"/>
  <c r="AJ505" i="7"/>
  <c r="AI505" i="7"/>
  <c r="AH505" i="7"/>
  <c r="AG505" i="7"/>
  <c r="W505" i="7"/>
  <c r="X505" i="7"/>
  <c r="Z505" i="7"/>
  <c r="AA505" i="7"/>
  <c r="AB505" i="7"/>
  <c r="AC505" i="7"/>
  <c r="AD505" i="7"/>
  <c r="AG199" i="7"/>
  <c r="AH199" i="7"/>
  <c r="AI199" i="7"/>
  <c r="AJ199" i="7"/>
  <c r="W199" i="7"/>
  <c r="X199" i="7"/>
  <c r="Z199" i="7"/>
  <c r="AA199" i="7"/>
  <c r="AB199" i="7"/>
  <c r="AC199" i="7"/>
  <c r="AD199" i="7"/>
  <c r="AG169" i="7"/>
  <c r="AH169" i="7"/>
  <c r="AI169" i="7"/>
  <c r="AJ169" i="7"/>
  <c r="W169" i="7"/>
  <c r="X169" i="7"/>
  <c r="Z169" i="7"/>
  <c r="AA169" i="7"/>
  <c r="AB169" i="7"/>
  <c r="AC169" i="7"/>
  <c r="AD169" i="7"/>
  <c r="AG5" i="7" l="1"/>
  <c r="AH5" i="7"/>
  <c r="AI5" i="7"/>
  <c r="AJ5" i="7"/>
  <c r="W5" i="7"/>
  <c r="X5" i="7"/>
  <c r="Z5" i="7"/>
  <c r="AA5" i="7"/>
  <c r="AC5" i="7"/>
  <c r="AD5" i="7"/>
  <c r="AG449" i="7" l="1"/>
  <c r="AH449" i="7"/>
  <c r="AI449" i="7"/>
  <c r="AJ449" i="7"/>
  <c r="W449" i="7"/>
  <c r="X449" i="7"/>
  <c r="Z449" i="7"/>
  <c r="AA449" i="7"/>
  <c r="AB449" i="7"/>
  <c r="AC449" i="7"/>
  <c r="AD449" i="7"/>
  <c r="AG600" i="7" l="1"/>
  <c r="AH600" i="7"/>
  <c r="AI600" i="7"/>
  <c r="AJ600" i="7"/>
  <c r="W600" i="7"/>
  <c r="X600" i="7"/>
  <c r="Z600" i="7"/>
  <c r="AA600" i="7"/>
  <c r="AB600" i="7"/>
  <c r="AC600" i="7"/>
  <c r="AD600" i="7"/>
  <c r="AG18" i="7"/>
  <c r="AH18" i="7"/>
  <c r="AI18" i="7"/>
  <c r="AJ18" i="7"/>
  <c r="W18" i="7"/>
  <c r="X18" i="7"/>
  <c r="Z18" i="7"/>
  <c r="AA18" i="7"/>
  <c r="AB18" i="7"/>
  <c r="AC18" i="7"/>
  <c r="AD18" i="7"/>
  <c r="W354" i="7" l="1"/>
  <c r="X354" i="7"/>
  <c r="Z354" i="7"/>
  <c r="AA354" i="7"/>
  <c r="AB354" i="7"/>
  <c r="AC354" i="7"/>
  <c r="AD354" i="7"/>
  <c r="AG354" i="7"/>
  <c r="AI354" i="7"/>
  <c r="AH354" i="7"/>
  <c r="AJ354" i="7"/>
  <c r="AG351" i="7"/>
  <c r="AH351" i="7"/>
  <c r="AI351" i="7"/>
  <c r="AJ351" i="7"/>
  <c r="W351" i="7"/>
  <c r="X351" i="7"/>
  <c r="Z351" i="7"/>
  <c r="AA351" i="7"/>
  <c r="AB351" i="7"/>
  <c r="AC351" i="7"/>
  <c r="AD351" i="7"/>
  <c r="W350" i="7"/>
  <c r="AG350" i="7"/>
  <c r="AH350" i="7"/>
  <c r="AI350" i="7"/>
  <c r="AJ350" i="7"/>
  <c r="X350" i="7"/>
  <c r="Z350" i="7"/>
  <c r="AA350" i="7"/>
  <c r="AB350" i="7"/>
  <c r="AC350" i="7"/>
  <c r="AD350" i="7"/>
  <c r="W429" i="7" l="1"/>
  <c r="X429" i="7"/>
  <c r="Z429" i="7"/>
  <c r="AA429" i="7"/>
  <c r="AB429" i="7"/>
  <c r="AC429" i="7"/>
  <c r="AD429" i="7"/>
  <c r="AG429" i="7"/>
  <c r="AH429" i="7"/>
  <c r="AI429" i="7"/>
  <c r="AJ429" i="7"/>
  <c r="AG428" i="7"/>
  <c r="AH428" i="7"/>
  <c r="AI428" i="7"/>
  <c r="AJ428" i="7"/>
  <c r="W428" i="7"/>
  <c r="X428" i="7"/>
  <c r="Z428" i="7"/>
  <c r="AA428" i="7"/>
  <c r="AB428" i="7"/>
  <c r="AC428" i="7"/>
  <c r="AD428" i="7"/>
  <c r="W91" i="7" l="1"/>
  <c r="X91" i="7"/>
  <c r="Z91" i="7"/>
  <c r="AA91" i="7"/>
  <c r="AB91" i="7"/>
  <c r="AC91" i="7"/>
  <c r="AD91" i="7"/>
  <c r="AG91" i="7"/>
  <c r="AH91" i="7"/>
  <c r="R9" i="3" s="1"/>
  <c r="AI91" i="7"/>
  <c r="AJ91" i="7"/>
  <c r="S9" i="3" s="1"/>
  <c r="AG337" i="7"/>
  <c r="AH337" i="7"/>
  <c r="R3" i="3" s="1"/>
  <c r="AI337" i="7"/>
  <c r="AJ337" i="7"/>
  <c r="W337" i="7"/>
  <c r="X337" i="7"/>
  <c r="Z337" i="7"/>
  <c r="AA337" i="7"/>
  <c r="AB337" i="7"/>
  <c r="AC337" i="7"/>
  <c r="AD337" i="7"/>
  <c r="X137" i="7" l="1"/>
  <c r="Z137" i="7"/>
  <c r="AA137" i="7"/>
  <c r="AB137" i="7"/>
  <c r="AC137" i="7"/>
  <c r="AD137" i="7"/>
  <c r="X138" i="7"/>
  <c r="Z138" i="7"/>
  <c r="AA138" i="7"/>
  <c r="AB138" i="7"/>
  <c r="AC138" i="7"/>
  <c r="AD138" i="7"/>
  <c r="AG137" i="7"/>
  <c r="AH137" i="7"/>
  <c r="AI137" i="7"/>
  <c r="AJ137" i="7"/>
  <c r="AG138" i="7"/>
  <c r="AH138" i="7"/>
  <c r="AI138" i="7"/>
  <c r="AJ138" i="7"/>
  <c r="AG427" i="7" l="1"/>
  <c r="AH427" i="7"/>
  <c r="AI427" i="7"/>
  <c r="AJ427" i="7"/>
  <c r="AC423" i="7"/>
  <c r="AD423" i="7"/>
  <c r="AC424" i="7"/>
  <c r="AD424" i="7"/>
  <c r="AC425" i="7"/>
  <c r="AD425" i="7"/>
  <c r="AC426" i="7"/>
  <c r="AD426" i="7"/>
  <c r="AC427" i="7"/>
  <c r="AD427" i="7"/>
  <c r="W424" i="7"/>
  <c r="X424" i="7"/>
  <c r="Z424" i="7"/>
  <c r="AA424" i="7"/>
  <c r="AB424" i="7"/>
  <c r="W425" i="7"/>
  <c r="X425" i="7"/>
  <c r="Z425" i="7"/>
  <c r="AA425" i="7"/>
  <c r="AB425" i="7"/>
  <c r="W426" i="7"/>
  <c r="X426" i="7"/>
  <c r="Z426" i="7"/>
  <c r="AA426" i="7"/>
  <c r="AB426" i="7"/>
  <c r="W427" i="7"/>
  <c r="X427" i="7"/>
  <c r="Z427" i="7"/>
  <c r="AA427" i="7"/>
  <c r="AB427" i="7"/>
  <c r="AB423" i="7"/>
  <c r="AA423" i="7"/>
  <c r="Z423" i="7"/>
  <c r="X423" i="7"/>
  <c r="W423" i="7"/>
  <c r="AG424" i="7"/>
  <c r="AI424" i="7"/>
  <c r="AH424" i="7"/>
  <c r="AJ424" i="7"/>
  <c r="W384" i="7" l="1"/>
  <c r="X384" i="7"/>
  <c r="Z384" i="7"/>
  <c r="AA384" i="7"/>
  <c r="AB384" i="7"/>
  <c r="AC384" i="7"/>
  <c r="AD384" i="7"/>
  <c r="AG426" i="7" l="1"/>
  <c r="AI426" i="7"/>
  <c r="AH426" i="7"/>
  <c r="AJ426" i="7"/>
  <c r="AG425" i="7"/>
  <c r="AI425" i="7"/>
  <c r="AH425" i="7"/>
  <c r="AJ425" i="7"/>
  <c r="AG423" i="7"/>
  <c r="AI423" i="7"/>
  <c r="AH423" i="7"/>
  <c r="AJ423" i="7"/>
  <c r="BD3" i="3" l="1"/>
  <c r="BF3" i="3" l="1"/>
  <c r="BG3" i="3"/>
  <c r="BE3" i="3"/>
  <c r="AG547" i="7"/>
  <c r="AH547" i="7"/>
  <c r="AI547" i="7"/>
  <c r="AJ547" i="7"/>
  <c r="W547" i="7"/>
  <c r="X547" i="7"/>
  <c r="Z547" i="7"/>
  <c r="AA547" i="7"/>
  <c r="AB547" i="7"/>
  <c r="AC547" i="7"/>
  <c r="AD547" i="7"/>
  <c r="AG344" i="7"/>
  <c r="AH344" i="7"/>
  <c r="AI344" i="7"/>
  <c r="AJ344" i="7"/>
  <c r="AG345" i="7"/>
  <c r="AH345" i="7"/>
  <c r="AI345" i="7"/>
  <c r="AJ345" i="7"/>
  <c r="AG346" i="7"/>
  <c r="AH346" i="7"/>
  <c r="AI346" i="7"/>
  <c r="AJ346" i="7"/>
  <c r="W344" i="7"/>
  <c r="X344" i="7"/>
  <c r="Z344" i="7"/>
  <c r="AA344" i="7"/>
  <c r="AB344" i="7"/>
  <c r="AC344" i="7"/>
  <c r="AD344" i="7"/>
  <c r="W345" i="7"/>
  <c r="X345" i="7"/>
  <c r="Z345" i="7"/>
  <c r="AA345" i="7"/>
  <c r="AB345" i="7"/>
  <c r="AC345" i="7"/>
  <c r="AD345" i="7"/>
  <c r="W346" i="7"/>
  <c r="X346" i="7"/>
  <c r="Z346" i="7"/>
  <c r="AA346" i="7"/>
  <c r="AB346" i="7"/>
  <c r="AC346" i="7"/>
  <c r="AD346" i="7"/>
  <c r="W109" i="7" l="1"/>
  <c r="X109" i="7"/>
  <c r="Z109" i="7"/>
  <c r="AA109" i="7"/>
  <c r="AB109" i="7"/>
  <c r="AC109" i="7"/>
  <c r="AD109" i="7"/>
  <c r="AG109" i="7"/>
  <c r="AH109" i="7"/>
  <c r="AI109" i="7"/>
  <c r="AJ109" i="7"/>
  <c r="AG593" i="7" l="1"/>
  <c r="AH593" i="7"/>
  <c r="AI593" i="7"/>
  <c r="AJ593" i="7"/>
  <c r="AG594" i="7"/>
  <c r="AH594" i="7"/>
  <c r="AI594" i="7"/>
  <c r="AJ594" i="7"/>
  <c r="AG595" i="7"/>
  <c r="AH595" i="7"/>
  <c r="AI595" i="7"/>
  <c r="AJ595" i="7"/>
  <c r="AG596" i="7"/>
  <c r="AH596" i="7"/>
  <c r="AI596" i="7"/>
  <c r="AJ596" i="7"/>
  <c r="AG597" i="7"/>
  <c r="AH597" i="7"/>
  <c r="AI597" i="7"/>
  <c r="AJ597" i="7"/>
  <c r="W593" i="7"/>
  <c r="X593" i="7"/>
  <c r="Z593" i="7"/>
  <c r="AA593" i="7"/>
  <c r="AB593" i="7"/>
  <c r="AC593" i="7"/>
  <c r="AD593" i="7"/>
  <c r="W594" i="7"/>
  <c r="X594" i="7"/>
  <c r="Z594" i="7"/>
  <c r="AA594" i="7"/>
  <c r="AB594" i="7"/>
  <c r="AC594" i="7"/>
  <c r="AD594" i="7"/>
  <c r="W595" i="7"/>
  <c r="X595" i="7"/>
  <c r="Z595" i="7"/>
  <c r="AA595" i="7"/>
  <c r="AB595" i="7"/>
  <c r="AC595" i="7"/>
  <c r="AD595" i="7"/>
  <c r="W596" i="7"/>
  <c r="X596" i="7"/>
  <c r="Z596" i="7"/>
  <c r="AA596" i="7"/>
  <c r="AB596" i="7"/>
  <c r="AC596" i="7"/>
  <c r="AD596" i="7"/>
  <c r="W597" i="7"/>
  <c r="X597" i="7"/>
  <c r="Z597" i="7"/>
  <c r="AA597" i="7"/>
  <c r="AB597" i="7"/>
  <c r="AC597" i="7"/>
  <c r="AD597" i="7"/>
  <c r="AG531" i="7"/>
  <c r="AH531" i="7"/>
  <c r="AI531" i="7"/>
  <c r="AJ531" i="7"/>
  <c r="W531" i="7"/>
  <c r="X531" i="7"/>
  <c r="Z531" i="7"/>
  <c r="AA531" i="7"/>
  <c r="AB531" i="7"/>
  <c r="AC531" i="7"/>
  <c r="AD531" i="7"/>
  <c r="AJ615" i="7"/>
  <c r="AI615" i="7"/>
  <c r="AH615" i="7"/>
  <c r="AG615" i="7"/>
  <c r="AD615" i="7"/>
  <c r="AC615" i="7"/>
  <c r="AB615" i="7"/>
  <c r="AA615" i="7"/>
  <c r="Z615" i="7"/>
  <c r="X615" i="7"/>
  <c r="W615" i="7"/>
  <c r="AJ614" i="7"/>
  <c r="AI614" i="7"/>
  <c r="AH614" i="7"/>
  <c r="AG614" i="7"/>
  <c r="AD614" i="7"/>
  <c r="AC614" i="7"/>
  <c r="AB614" i="7"/>
  <c r="AA614" i="7"/>
  <c r="Z614" i="7"/>
  <c r="X614" i="7"/>
  <c r="W614" i="7"/>
  <c r="AJ613" i="7"/>
  <c r="AI613" i="7"/>
  <c r="AH613" i="7"/>
  <c r="AG613" i="7"/>
  <c r="AD613" i="7"/>
  <c r="AC613" i="7"/>
  <c r="AB613" i="7"/>
  <c r="AA613" i="7"/>
  <c r="Z613" i="7"/>
  <c r="X613" i="7"/>
  <c r="W613" i="7"/>
  <c r="AJ612" i="7"/>
  <c r="AI612" i="7"/>
  <c r="AH612" i="7"/>
  <c r="AG612" i="7"/>
  <c r="AD612" i="7"/>
  <c r="AC612" i="7"/>
  <c r="AB612" i="7"/>
  <c r="AA612" i="7"/>
  <c r="Z612" i="7"/>
  <c r="AJ611" i="7"/>
  <c r="AI611" i="7"/>
  <c r="AH611" i="7"/>
  <c r="AG611" i="7"/>
  <c r="AD611" i="7"/>
  <c r="AC611" i="7"/>
  <c r="AB611" i="7"/>
  <c r="AA611" i="7"/>
  <c r="Z611" i="7"/>
  <c r="AJ610" i="7"/>
  <c r="AI610" i="7"/>
  <c r="AH610" i="7"/>
  <c r="AG610" i="7"/>
  <c r="AD610" i="7"/>
  <c r="AC610" i="7"/>
  <c r="AB610" i="7"/>
  <c r="AA610" i="7"/>
  <c r="Z610" i="7"/>
  <c r="X610" i="7"/>
  <c r="W610" i="7"/>
  <c r="AJ609" i="7"/>
  <c r="AI609" i="7"/>
  <c r="AH609" i="7"/>
  <c r="AG609" i="7"/>
  <c r="AD609" i="7"/>
  <c r="AC609" i="7"/>
  <c r="AB609" i="7"/>
  <c r="AA609" i="7"/>
  <c r="Z609" i="7"/>
  <c r="X609" i="7"/>
  <c r="W609" i="7"/>
  <c r="AJ608" i="7"/>
  <c r="AI608" i="7"/>
  <c r="AH608" i="7"/>
  <c r="AG608" i="7"/>
  <c r="AD608" i="7"/>
  <c r="AC608" i="7"/>
  <c r="AB608" i="7"/>
  <c r="AA608" i="7"/>
  <c r="Z608" i="7"/>
  <c r="X608" i="7"/>
  <c r="W608" i="7"/>
  <c r="AJ607" i="7"/>
  <c r="AI607" i="7"/>
  <c r="AH607" i="7"/>
  <c r="AG607" i="7"/>
  <c r="AD607" i="7"/>
  <c r="AC607" i="7"/>
  <c r="AB607" i="7"/>
  <c r="AA607" i="7"/>
  <c r="Z607" i="7"/>
  <c r="AJ605" i="7"/>
  <c r="AI605" i="7"/>
  <c r="AH605" i="7"/>
  <c r="AG605" i="7"/>
  <c r="AD605" i="7"/>
  <c r="AC605" i="7"/>
  <c r="AB605" i="7"/>
  <c r="AA605" i="7"/>
  <c r="Z605" i="7"/>
  <c r="AJ604" i="7"/>
  <c r="AI604" i="7"/>
  <c r="AH604" i="7"/>
  <c r="AG604" i="7"/>
  <c r="AD604" i="7"/>
  <c r="AC604" i="7"/>
  <c r="AB604" i="7"/>
  <c r="AA604" i="7"/>
  <c r="Z604" i="7"/>
  <c r="AJ603" i="7"/>
  <c r="AI603" i="7"/>
  <c r="AH603" i="7"/>
  <c r="AG603" i="7"/>
  <c r="AD603" i="7"/>
  <c r="AC603" i="7"/>
  <c r="AB603" i="7"/>
  <c r="AA603" i="7"/>
  <c r="Z603" i="7"/>
  <c r="AJ602" i="7"/>
  <c r="AI602" i="7"/>
  <c r="AH602" i="7"/>
  <c r="AG602" i="7"/>
  <c r="AD602" i="7"/>
  <c r="AC602" i="7"/>
  <c r="AB602" i="7"/>
  <c r="AA602" i="7"/>
  <c r="Z602" i="7"/>
  <c r="X602" i="7"/>
  <c r="W602" i="7"/>
  <c r="AJ601" i="7"/>
  <c r="S3" i="3" s="1"/>
  <c r="AI601" i="7"/>
  <c r="AD601" i="7"/>
  <c r="AC601" i="7"/>
  <c r="AB601" i="7"/>
  <c r="AA601" i="7"/>
  <c r="Z601" i="7"/>
  <c r="X601" i="7"/>
  <c r="W601" i="7"/>
  <c r="AJ591" i="7"/>
  <c r="AI591" i="7"/>
  <c r="AH591" i="7"/>
  <c r="AG591" i="7"/>
  <c r="AD591" i="7"/>
  <c r="AC591" i="7"/>
  <c r="AB591" i="7"/>
  <c r="AA591" i="7"/>
  <c r="Z591" i="7"/>
  <c r="X591" i="7"/>
  <c r="W591" i="7"/>
  <c r="AJ590" i="7"/>
  <c r="AI590" i="7"/>
  <c r="AH590" i="7"/>
  <c r="AG590" i="7"/>
  <c r="AD590" i="7"/>
  <c r="AC590" i="7"/>
  <c r="AB590" i="7"/>
  <c r="AA590" i="7"/>
  <c r="Z590" i="7"/>
  <c r="X590" i="7"/>
  <c r="W590" i="7"/>
  <c r="AJ589" i="7"/>
  <c r="AI589" i="7"/>
  <c r="AH589" i="7"/>
  <c r="AG589" i="7"/>
  <c r="AD589" i="7"/>
  <c r="AC589" i="7"/>
  <c r="AB589" i="7"/>
  <c r="AA589" i="7"/>
  <c r="Z589" i="7"/>
  <c r="X589" i="7"/>
  <c r="W589" i="7"/>
  <c r="AJ588" i="7"/>
  <c r="AI588" i="7"/>
  <c r="AH588" i="7"/>
  <c r="AG588" i="7"/>
  <c r="AD588" i="7"/>
  <c r="AC588" i="7"/>
  <c r="AB588" i="7"/>
  <c r="AA588" i="7"/>
  <c r="Z588" i="7"/>
  <c r="X588" i="7"/>
  <c r="W588" i="7"/>
  <c r="AJ587" i="7"/>
  <c r="AI587" i="7"/>
  <c r="AH587" i="7"/>
  <c r="AG587" i="7"/>
  <c r="AD587" i="7"/>
  <c r="AC587" i="7"/>
  <c r="AB587" i="7"/>
  <c r="AA587" i="7"/>
  <c r="Z587" i="7"/>
  <c r="X587" i="7"/>
  <c r="W587" i="7"/>
  <c r="AJ586" i="7"/>
  <c r="AI586" i="7"/>
  <c r="AH586" i="7"/>
  <c r="AG586" i="7"/>
  <c r="AD586" i="7"/>
  <c r="AC586" i="7"/>
  <c r="AB586" i="7"/>
  <c r="AA586" i="7"/>
  <c r="Z586" i="7"/>
  <c r="X586" i="7"/>
  <c r="W586" i="7"/>
  <c r="AJ585" i="7"/>
  <c r="AI585" i="7"/>
  <c r="AH585" i="7"/>
  <c r="AG585" i="7"/>
  <c r="AD585" i="7"/>
  <c r="AC585" i="7"/>
  <c r="AB585" i="7"/>
  <c r="AA585" i="7"/>
  <c r="Z585" i="7"/>
  <c r="X585" i="7"/>
  <c r="W585" i="7"/>
  <c r="AJ584" i="7"/>
  <c r="AI584" i="7"/>
  <c r="AH584" i="7"/>
  <c r="AG584" i="7"/>
  <c r="AD584" i="7"/>
  <c r="AC584" i="7"/>
  <c r="AB584" i="7"/>
  <c r="AA584" i="7"/>
  <c r="Z584" i="7"/>
  <c r="X584" i="7"/>
  <c r="W584" i="7"/>
  <c r="AJ583" i="7"/>
  <c r="AI583" i="7"/>
  <c r="AH583" i="7"/>
  <c r="AG583" i="7"/>
  <c r="AD583" i="7"/>
  <c r="AC583" i="7"/>
  <c r="AB583" i="7"/>
  <c r="AA583" i="7"/>
  <c r="Z583" i="7"/>
  <c r="X583" i="7"/>
  <c r="W583" i="7"/>
  <c r="AJ581" i="7"/>
  <c r="AI581" i="7"/>
  <c r="AH581" i="7"/>
  <c r="AG581" i="7"/>
  <c r="AD581" i="7"/>
  <c r="AC581" i="7"/>
  <c r="AB581" i="7"/>
  <c r="AA581" i="7"/>
  <c r="Z581" i="7"/>
  <c r="X581" i="7"/>
  <c r="W581" i="7"/>
  <c r="AJ580" i="7"/>
  <c r="AI580" i="7"/>
  <c r="AH580" i="7"/>
  <c r="AG580" i="7"/>
  <c r="AD580" i="7"/>
  <c r="AC580" i="7"/>
  <c r="AB580" i="7"/>
  <c r="AA580" i="7"/>
  <c r="Z580" i="7"/>
  <c r="X580" i="7"/>
  <c r="W580" i="7"/>
  <c r="AJ578" i="7"/>
  <c r="AI578" i="7"/>
  <c r="AH578" i="7"/>
  <c r="AG578" i="7"/>
  <c r="AD578" i="7"/>
  <c r="AC578" i="7"/>
  <c r="AB578" i="7"/>
  <c r="AA578" i="7"/>
  <c r="Z578" i="7"/>
  <c r="X578" i="7"/>
  <c r="W578" i="7"/>
  <c r="AJ577" i="7"/>
  <c r="AI577" i="7"/>
  <c r="AH577" i="7"/>
  <c r="AG577" i="7"/>
  <c r="AD577" i="7"/>
  <c r="AC577" i="7"/>
  <c r="AB577" i="7"/>
  <c r="AA577" i="7"/>
  <c r="Z577" i="7"/>
  <c r="X577" i="7"/>
  <c r="W577" i="7"/>
  <c r="AJ576" i="7"/>
  <c r="AI576" i="7"/>
  <c r="AH576" i="7"/>
  <c r="AG576" i="7"/>
  <c r="AD576" i="7"/>
  <c r="AC576" i="7"/>
  <c r="AB576" i="7"/>
  <c r="AA576" i="7"/>
  <c r="Z576" i="7"/>
  <c r="X576" i="7"/>
  <c r="W576" i="7"/>
  <c r="AJ575" i="7"/>
  <c r="AI575" i="7"/>
  <c r="AH575" i="7"/>
  <c r="AG575" i="7"/>
  <c r="AD575" i="7"/>
  <c r="AC575" i="7"/>
  <c r="AB575" i="7"/>
  <c r="AA575" i="7"/>
  <c r="Z575" i="7"/>
  <c r="X575" i="7"/>
  <c r="W575" i="7"/>
  <c r="AJ574" i="7"/>
  <c r="AI574" i="7"/>
  <c r="AH574" i="7"/>
  <c r="AG574" i="7"/>
  <c r="AD574" i="7"/>
  <c r="AC574" i="7"/>
  <c r="AB574" i="7"/>
  <c r="AA574" i="7"/>
  <c r="Z574" i="7"/>
  <c r="X574" i="7"/>
  <c r="W574" i="7"/>
  <c r="AJ573" i="7"/>
  <c r="AI573" i="7"/>
  <c r="AH573" i="7"/>
  <c r="AG573" i="7"/>
  <c r="AD573" i="7"/>
  <c r="AC573" i="7"/>
  <c r="AB573" i="7"/>
  <c r="AA573" i="7"/>
  <c r="Z573" i="7"/>
  <c r="X573" i="7"/>
  <c r="W573" i="7"/>
  <c r="AJ572" i="7"/>
  <c r="AI572" i="7"/>
  <c r="AH572" i="7"/>
  <c r="AG572" i="7"/>
  <c r="AD572" i="7"/>
  <c r="AC572" i="7"/>
  <c r="AB572" i="7"/>
  <c r="AA572" i="7"/>
  <c r="Z572" i="7"/>
  <c r="X572" i="7"/>
  <c r="W572" i="7"/>
  <c r="AJ571" i="7"/>
  <c r="AI571" i="7"/>
  <c r="AH571" i="7"/>
  <c r="AG571" i="7"/>
  <c r="AD571" i="7"/>
  <c r="AC571" i="7"/>
  <c r="AB571" i="7"/>
  <c r="AA571" i="7"/>
  <c r="Z571" i="7"/>
  <c r="X571" i="7"/>
  <c r="W571" i="7"/>
  <c r="AJ569" i="7"/>
  <c r="AI569" i="7"/>
  <c r="AH569" i="7"/>
  <c r="AG569" i="7"/>
  <c r="AD569" i="7"/>
  <c r="AC569" i="7"/>
  <c r="AB569" i="7"/>
  <c r="AA569" i="7"/>
  <c r="Z569" i="7"/>
  <c r="X569" i="7"/>
  <c r="W569" i="7"/>
  <c r="AJ568" i="7"/>
  <c r="AI568" i="7"/>
  <c r="AH568" i="7"/>
  <c r="AG568" i="7"/>
  <c r="AD568" i="7"/>
  <c r="AC568" i="7"/>
  <c r="AB568" i="7"/>
  <c r="AA568" i="7"/>
  <c r="Z568" i="7"/>
  <c r="X568" i="7"/>
  <c r="W568" i="7"/>
  <c r="AJ567" i="7"/>
  <c r="AI567" i="7"/>
  <c r="AH567" i="7"/>
  <c r="AG567" i="7"/>
  <c r="AD567" i="7"/>
  <c r="AC567" i="7"/>
  <c r="AB567" i="7"/>
  <c r="AA567" i="7"/>
  <c r="Z567" i="7"/>
  <c r="X567" i="7"/>
  <c r="W567" i="7"/>
  <c r="AJ566" i="7"/>
  <c r="AI566" i="7"/>
  <c r="AH566" i="7"/>
  <c r="AG566" i="7"/>
  <c r="AD566" i="7"/>
  <c r="AC566" i="7"/>
  <c r="AB566" i="7"/>
  <c r="AA566" i="7"/>
  <c r="Z566" i="7"/>
  <c r="X566" i="7"/>
  <c r="W566" i="7"/>
  <c r="AJ565" i="7"/>
  <c r="AI565" i="7"/>
  <c r="AH565" i="7"/>
  <c r="AG565" i="7"/>
  <c r="AD565" i="7"/>
  <c r="AC565" i="7"/>
  <c r="AB565" i="7"/>
  <c r="AA565" i="7"/>
  <c r="Z565" i="7"/>
  <c r="X565" i="7"/>
  <c r="W565" i="7"/>
  <c r="AJ564" i="7"/>
  <c r="AI564" i="7"/>
  <c r="AH564" i="7"/>
  <c r="AG564" i="7"/>
  <c r="AD564" i="7"/>
  <c r="AC564" i="7"/>
  <c r="AB564" i="7"/>
  <c r="AA564" i="7"/>
  <c r="Z564" i="7"/>
  <c r="X564" i="7"/>
  <c r="W564" i="7"/>
  <c r="AJ563" i="7"/>
  <c r="AI563" i="7"/>
  <c r="AH563" i="7"/>
  <c r="AG563" i="7"/>
  <c r="AD563" i="7"/>
  <c r="AC563" i="7"/>
  <c r="AB563" i="7"/>
  <c r="AA563" i="7"/>
  <c r="Z563" i="7"/>
  <c r="X563" i="7"/>
  <c r="W563" i="7"/>
  <c r="AJ562" i="7"/>
  <c r="AI562" i="7"/>
  <c r="AH562" i="7"/>
  <c r="AG562" i="7"/>
  <c r="AD562" i="7"/>
  <c r="AC562" i="7"/>
  <c r="AB562" i="7"/>
  <c r="AA562" i="7"/>
  <c r="Z562" i="7"/>
  <c r="X562" i="7"/>
  <c r="W562" i="7"/>
  <c r="AJ561" i="7"/>
  <c r="AI561" i="7"/>
  <c r="AH561" i="7"/>
  <c r="AG561" i="7"/>
  <c r="AD561" i="7"/>
  <c r="AC561" i="7"/>
  <c r="AB561" i="7"/>
  <c r="AA561" i="7"/>
  <c r="Z561" i="7"/>
  <c r="X561" i="7"/>
  <c r="W561" i="7"/>
  <c r="AJ560" i="7"/>
  <c r="AI560" i="7"/>
  <c r="AH560" i="7"/>
  <c r="AG560" i="7"/>
  <c r="AD560" i="7"/>
  <c r="AC560" i="7"/>
  <c r="AB560" i="7"/>
  <c r="AA560" i="7"/>
  <c r="Z560" i="7"/>
  <c r="X560" i="7"/>
  <c r="W560" i="7"/>
  <c r="AJ559" i="7"/>
  <c r="AI559" i="7"/>
  <c r="AH559" i="7"/>
  <c r="AG559" i="7"/>
  <c r="AD559" i="7"/>
  <c r="AC559" i="7"/>
  <c r="AB559" i="7"/>
  <c r="AA559" i="7"/>
  <c r="Z559" i="7"/>
  <c r="X559" i="7"/>
  <c r="W559" i="7"/>
  <c r="AJ558" i="7"/>
  <c r="AI558" i="7"/>
  <c r="AH558" i="7"/>
  <c r="AG558" i="7"/>
  <c r="AD558" i="7"/>
  <c r="AC558" i="7"/>
  <c r="AB558" i="7"/>
  <c r="AA558" i="7"/>
  <c r="Z558" i="7"/>
  <c r="X558" i="7"/>
  <c r="W558" i="7"/>
  <c r="AJ557" i="7"/>
  <c r="AI557" i="7"/>
  <c r="AH557" i="7"/>
  <c r="AG557" i="7"/>
  <c r="AD557" i="7"/>
  <c r="AC557" i="7"/>
  <c r="AB557" i="7"/>
  <c r="AA557" i="7"/>
  <c r="Z557" i="7"/>
  <c r="X557" i="7"/>
  <c r="W557" i="7"/>
  <c r="AJ556" i="7"/>
  <c r="AI556" i="7"/>
  <c r="AH556" i="7"/>
  <c r="AG556" i="7"/>
  <c r="AD556" i="7"/>
  <c r="AC556" i="7"/>
  <c r="AB556" i="7"/>
  <c r="AA556" i="7"/>
  <c r="Z556" i="7"/>
  <c r="X556" i="7"/>
  <c r="W556" i="7"/>
  <c r="AJ555" i="7"/>
  <c r="AI555" i="7"/>
  <c r="AH555" i="7"/>
  <c r="AG555" i="7"/>
  <c r="AD555" i="7"/>
  <c r="AC555" i="7"/>
  <c r="AB555" i="7"/>
  <c r="AA555" i="7"/>
  <c r="Z555" i="7"/>
  <c r="X555" i="7"/>
  <c r="W555" i="7"/>
  <c r="AI554" i="7"/>
  <c r="AH554" i="7"/>
  <c r="AG554" i="7"/>
  <c r="AD554" i="7"/>
  <c r="AC554" i="7"/>
  <c r="AB554" i="7"/>
  <c r="AA554" i="7"/>
  <c r="Z554" i="7"/>
  <c r="X554" i="7"/>
  <c r="W554" i="7"/>
  <c r="AJ553" i="7"/>
  <c r="AI553" i="7"/>
  <c r="AH553" i="7"/>
  <c r="AG553" i="7"/>
  <c r="AD553" i="7"/>
  <c r="AC553" i="7"/>
  <c r="AB553" i="7"/>
  <c r="AA553" i="7"/>
  <c r="Z553" i="7"/>
  <c r="X553" i="7"/>
  <c r="W553" i="7"/>
  <c r="AJ552" i="7"/>
  <c r="AI552" i="7"/>
  <c r="AH552" i="7"/>
  <c r="AG552" i="7"/>
  <c r="AD552" i="7"/>
  <c r="AC552" i="7"/>
  <c r="AB552" i="7"/>
  <c r="AA552" i="7"/>
  <c r="Z552" i="7"/>
  <c r="X552" i="7"/>
  <c r="W552" i="7"/>
  <c r="AJ551" i="7"/>
  <c r="AI551" i="7"/>
  <c r="AH551" i="7"/>
  <c r="AG551" i="7"/>
  <c r="AD551" i="7"/>
  <c r="AC551" i="7"/>
  <c r="AB551" i="7"/>
  <c r="AA551" i="7"/>
  <c r="Z551" i="7"/>
  <c r="X551" i="7"/>
  <c r="W551" i="7"/>
  <c r="AJ550" i="7"/>
  <c r="AI550" i="7"/>
  <c r="AH550" i="7"/>
  <c r="AG550" i="7"/>
  <c r="AD550" i="7"/>
  <c r="AC550" i="7"/>
  <c r="AB550" i="7"/>
  <c r="AA550" i="7"/>
  <c r="Z550" i="7"/>
  <c r="X550" i="7"/>
  <c r="W550" i="7"/>
  <c r="AJ549" i="7"/>
  <c r="AI549" i="7"/>
  <c r="AH549" i="7"/>
  <c r="AG549" i="7"/>
  <c r="AD549" i="7"/>
  <c r="AC549" i="7"/>
  <c r="AB549" i="7"/>
  <c r="AA549" i="7"/>
  <c r="Z549" i="7"/>
  <c r="X549" i="7"/>
  <c r="W549" i="7"/>
  <c r="AJ548" i="7"/>
  <c r="AI548" i="7"/>
  <c r="AH548" i="7"/>
  <c r="AG548" i="7"/>
  <c r="AD548" i="7"/>
  <c r="AC548" i="7"/>
  <c r="AB548" i="7"/>
  <c r="AA548" i="7"/>
  <c r="Z548" i="7"/>
  <c r="X548" i="7"/>
  <c r="W548" i="7"/>
  <c r="AJ546" i="7"/>
  <c r="AI546" i="7"/>
  <c r="AH546" i="7"/>
  <c r="AG546" i="7"/>
  <c r="AD546" i="7"/>
  <c r="AC546" i="7"/>
  <c r="AB546" i="7"/>
  <c r="AA546" i="7"/>
  <c r="Z546" i="7"/>
  <c r="X546" i="7"/>
  <c r="W546" i="7"/>
  <c r="AJ545" i="7"/>
  <c r="AI545" i="7"/>
  <c r="AH545" i="7"/>
  <c r="AG545" i="7"/>
  <c r="AD545" i="7"/>
  <c r="AC545" i="7"/>
  <c r="AB545" i="7"/>
  <c r="AA545" i="7"/>
  <c r="Z545" i="7"/>
  <c r="X545" i="7"/>
  <c r="W545" i="7"/>
  <c r="AJ544" i="7"/>
  <c r="AI544" i="7"/>
  <c r="AH544" i="7"/>
  <c r="AG544" i="7"/>
  <c r="AD544" i="7"/>
  <c r="AC544" i="7"/>
  <c r="AB544" i="7"/>
  <c r="AA544" i="7"/>
  <c r="Z544" i="7"/>
  <c r="X544" i="7"/>
  <c r="W544" i="7"/>
  <c r="AJ543" i="7"/>
  <c r="AI543" i="7"/>
  <c r="AH543" i="7"/>
  <c r="AG543" i="7"/>
  <c r="AD543" i="7"/>
  <c r="AC543" i="7"/>
  <c r="AB543" i="7"/>
  <c r="AA543" i="7"/>
  <c r="Z543" i="7"/>
  <c r="X543" i="7"/>
  <c r="W543" i="7"/>
  <c r="AJ542" i="7"/>
  <c r="AI542" i="7"/>
  <c r="AH542" i="7"/>
  <c r="AG542" i="7"/>
  <c r="AD542" i="7"/>
  <c r="AC542" i="7"/>
  <c r="AB542" i="7"/>
  <c r="AA542" i="7"/>
  <c r="Z542" i="7"/>
  <c r="X542" i="7"/>
  <c r="W542" i="7"/>
  <c r="AJ541" i="7"/>
  <c r="AI541" i="7"/>
  <c r="AH541" i="7"/>
  <c r="AG541" i="7"/>
  <c r="AD541" i="7"/>
  <c r="AC541" i="7"/>
  <c r="AB541" i="7"/>
  <c r="AA541" i="7"/>
  <c r="Z541" i="7"/>
  <c r="X541" i="7"/>
  <c r="W541" i="7"/>
  <c r="AJ540" i="7"/>
  <c r="AI540" i="7"/>
  <c r="AH540" i="7"/>
  <c r="AG540" i="7"/>
  <c r="AD540" i="7"/>
  <c r="AC540" i="7"/>
  <c r="AB540" i="7"/>
  <c r="AA540" i="7"/>
  <c r="Z540" i="7"/>
  <c r="X540" i="7"/>
  <c r="W540" i="7"/>
  <c r="AJ539" i="7"/>
  <c r="AI539" i="7"/>
  <c r="AH539" i="7"/>
  <c r="AG539" i="7"/>
  <c r="AD539" i="7"/>
  <c r="AC539" i="7"/>
  <c r="AB539" i="7"/>
  <c r="AA539" i="7"/>
  <c r="Z539" i="7"/>
  <c r="X539" i="7"/>
  <c r="W539" i="7"/>
  <c r="AJ538" i="7"/>
  <c r="AI538" i="7"/>
  <c r="AH538" i="7"/>
  <c r="AG538" i="7"/>
  <c r="AD538" i="7"/>
  <c r="AC538" i="7"/>
  <c r="AB538" i="7"/>
  <c r="AA538" i="7"/>
  <c r="Z538" i="7"/>
  <c r="X538" i="7"/>
  <c r="W538" i="7"/>
  <c r="AJ537" i="7"/>
  <c r="AI537" i="7"/>
  <c r="AH537" i="7"/>
  <c r="AG537" i="7"/>
  <c r="AD537" i="7"/>
  <c r="AC537" i="7"/>
  <c r="AB537" i="7"/>
  <c r="AA537" i="7"/>
  <c r="Z537" i="7"/>
  <c r="X537" i="7"/>
  <c r="W537" i="7"/>
  <c r="AJ536" i="7"/>
  <c r="AI536" i="7"/>
  <c r="AH536" i="7"/>
  <c r="AG536" i="7"/>
  <c r="AD536" i="7"/>
  <c r="AC536" i="7"/>
  <c r="AB536" i="7"/>
  <c r="AA536" i="7"/>
  <c r="Z536" i="7"/>
  <c r="X536" i="7"/>
  <c r="W536" i="7"/>
  <c r="AJ535" i="7"/>
  <c r="AI535" i="7"/>
  <c r="AH535" i="7"/>
  <c r="AG535" i="7"/>
  <c r="AD535" i="7"/>
  <c r="AC535" i="7"/>
  <c r="AB535" i="7"/>
  <c r="AA535" i="7"/>
  <c r="Z535" i="7"/>
  <c r="X535" i="7"/>
  <c r="W535" i="7"/>
  <c r="AJ534" i="7"/>
  <c r="AI534" i="7"/>
  <c r="AH534" i="7"/>
  <c r="AG534" i="7"/>
  <c r="AD534" i="7"/>
  <c r="AC534" i="7"/>
  <c r="AB534" i="7"/>
  <c r="AA534" i="7"/>
  <c r="Z534" i="7"/>
  <c r="X534" i="7"/>
  <c r="W534" i="7"/>
  <c r="AJ533" i="7"/>
  <c r="AI533" i="7"/>
  <c r="AH533" i="7"/>
  <c r="AG533" i="7"/>
  <c r="AD533" i="7"/>
  <c r="AC533" i="7"/>
  <c r="AB533" i="7"/>
  <c r="AA533" i="7"/>
  <c r="Z533" i="7"/>
  <c r="X533" i="7"/>
  <c r="W533" i="7"/>
  <c r="AJ532" i="7"/>
  <c r="AI532" i="7"/>
  <c r="AH532" i="7"/>
  <c r="AG532" i="7"/>
  <c r="AD532" i="7"/>
  <c r="AC532" i="7"/>
  <c r="AB532" i="7"/>
  <c r="AA532" i="7"/>
  <c r="Z532" i="7"/>
  <c r="X532" i="7"/>
  <c r="W532" i="7"/>
  <c r="AJ530" i="7"/>
  <c r="AI530" i="7"/>
  <c r="AH530" i="7"/>
  <c r="AG530" i="7"/>
  <c r="AD530" i="7"/>
  <c r="AC530" i="7"/>
  <c r="AB530" i="7"/>
  <c r="AA530" i="7"/>
  <c r="Z530" i="7"/>
  <c r="X530" i="7"/>
  <c r="W530" i="7"/>
  <c r="AJ529" i="7"/>
  <c r="AI529" i="7"/>
  <c r="AH529" i="7"/>
  <c r="AG529" i="7"/>
  <c r="AD529" i="7"/>
  <c r="AC529" i="7"/>
  <c r="AB529" i="7"/>
  <c r="AA529" i="7"/>
  <c r="Z529" i="7"/>
  <c r="X529" i="7"/>
  <c r="W529" i="7"/>
  <c r="AJ528" i="7"/>
  <c r="AI528" i="7"/>
  <c r="AH528" i="7"/>
  <c r="AG528" i="7"/>
  <c r="AD528" i="7"/>
  <c r="AC528" i="7"/>
  <c r="AB528" i="7"/>
  <c r="AA528" i="7"/>
  <c r="Z528" i="7"/>
  <c r="X528" i="7"/>
  <c r="W528" i="7"/>
  <c r="AJ527" i="7"/>
  <c r="AI527" i="7"/>
  <c r="AH527" i="7"/>
  <c r="AG527" i="7"/>
  <c r="AD527" i="7"/>
  <c r="AC527" i="7"/>
  <c r="AB527" i="7"/>
  <c r="AA527" i="7"/>
  <c r="Z527" i="7"/>
  <c r="X527" i="7"/>
  <c r="W527" i="7"/>
  <c r="AJ526" i="7"/>
  <c r="AI526" i="7"/>
  <c r="AH526" i="7"/>
  <c r="AG526" i="7"/>
  <c r="AD526" i="7"/>
  <c r="AC526" i="7"/>
  <c r="AB526" i="7"/>
  <c r="AA526" i="7"/>
  <c r="Z526" i="7"/>
  <c r="X526" i="7"/>
  <c r="W526" i="7"/>
  <c r="AJ525" i="7"/>
  <c r="AI525" i="7"/>
  <c r="AH525" i="7"/>
  <c r="AG525" i="7"/>
  <c r="AD525" i="7"/>
  <c r="AC525" i="7"/>
  <c r="AB525" i="7"/>
  <c r="AA525" i="7"/>
  <c r="Z525" i="7"/>
  <c r="X525" i="7"/>
  <c r="W525" i="7"/>
  <c r="AJ524" i="7"/>
  <c r="AI524" i="7"/>
  <c r="AH524" i="7"/>
  <c r="AG524" i="7"/>
  <c r="AD524" i="7"/>
  <c r="AC524" i="7"/>
  <c r="AB524" i="7"/>
  <c r="AA524" i="7"/>
  <c r="Z524" i="7"/>
  <c r="X524" i="7"/>
  <c r="W524" i="7"/>
  <c r="AJ523" i="7"/>
  <c r="AI523" i="7"/>
  <c r="AH523" i="7"/>
  <c r="AG523" i="7"/>
  <c r="AD523" i="7"/>
  <c r="AC523" i="7"/>
  <c r="AB523" i="7"/>
  <c r="AA523" i="7"/>
  <c r="Z523" i="7"/>
  <c r="X523" i="7"/>
  <c r="W523" i="7"/>
  <c r="AJ522" i="7"/>
  <c r="AI522" i="7"/>
  <c r="AH522" i="7"/>
  <c r="AG522" i="7"/>
  <c r="AD522" i="7"/>
  <c r="AC522" i="7"/>
  <c r="AB522" i="7"/>
  <c r="AA522" i="7"/>
  <c r="Z522" i="7"/>
  <c r="X522" i="7"/>
  <c r="W522" i="7"/>
  <c r="AJ521" i="7"/>
  <c r="AI521" i="7"/>
  <c r="AH521" i="7"/>
  <c r="AG521" i="7"/>
  <c r="AD521" i="7"/>
  <c r="AC521" i="7"/>
  <c r="AB521" i="7"/>
  <c r="AA521" i="7"/>
  <c r="Z521" i="7"/>
  <c r="X521" i="7"/>
  <c r="W521" i="7"/>
  <c r="AJ520" i="7"/>
  <c r="AI520" i="7"/>
  <c r="AH520" i="7"/>
  <c r="AG520" i="7"/>
  <c r="AD520" i="7"/>
  <c r="AC520" i="7"/>
  <c r="AB520" i="7"/>
  <c r="AA520" i="7"/>
  <c r="Z520" i="7"/>
  <c r="X520" i="7"/>
  <c r="W520" i="7"/>
  <c r="AJ519" i="7"/>
  <c r="AI519" i="7"/>
  <c r="AH519" i="7"/>
  <c r="AG519" i="7"/>
  <c r="AD519" i="7"/>
  <c r="AC519" i="7"/>
  <c r="AB519" i="7"/>
  <c r="AA519" i="7"/>
  <c r="Z519" i="7"/>
  <c r="X519" i="7"/>
  <c r="W519" i="7"/>
  <c r="AJ502" i="7"/>
  <c r="AH502" i="7"/>
  <c r="AD502" i="7"/>
  <c r="AC502" i="7"/>
  <c r="AB502" i="7"/>
  <c r="AA502" i="7"/>
  <c r="Z502" i="7"/>
  <c r="X502" i="7"/>
  <c r="W502" i="7"/>
  <c r="AJ501" i="7"/>
  <c r="AI501" i="7"/>
  <c r="AH501" i="7"/>
  <c r="AG501" i="7"/>
  <c r="AD501" i="7"/>
  <c r="AC501" i="7"/>
  <c r="AB501" i="7"/>
  <c r="AA501" i="7"/>
  <c r="Z501" i="7"/>
  <c r="X501" i="7"/>
  <c r="W501" i="7"/>
  <c r="AJ500" i="7"/>
  <c r="AI500" i="7"/>
  <c r="AH500" i="7"/>
  <c r="AG500" i="7"/>
  <c r="AD500" i="7"/>
  <c r="AC500" i="7"/>
  <c r="AB500" i="7"/>
  <c r="AA500" i="7"/>
  <c r="Z500" i="7"/>
  <c r="X500" i="7"/>
  <c r="W500" i="7"/>
  <c r="AJ499" i="7"/>
  <c r="AI499" i="7"/>
  <c r="AH499" i="7"/>
  <c r="AG499" i="7"/>
  <c r="AD499" i="7"/>
  <c r="AC499" i="7"/>
  <c r="AB499" i="7"/>
  <c r="AA499" i="7"/>
  <c r="Z499" i="7"/>
  <c r="X499" i="7"/>
  <c r="W499" i="7"/>
  <c r="AJ498" i="7"/>
  <c r="AI498" i="7"/>
  <c r="AH498" i="7"/>
  <c r="AG498" i="7"/>
  <c r="AD498" i="7"/>
  <c r="AC498" i="7"/>
  <c r="AB498" i="7"/>
  <c r="AA498" i="7"/>
  <c r="Z498" i="7"/>
  <c r="X498" i="7"/>
  <c r="W498" i="7"/>
  <c r="AJ497" i="7"/>
  <c r="AI497" i="7"/>
  <c r="AH497" i="7"/>
  <c r="AG497" i="7"/>
  <c r="AD497" i="7"/>
  <c r="AC497" i="7"/>
  <c r="AB497" i="7"/>
  <c r="AA497" i="7"/>
  <c r="Z497" i="7"/>
  <c r="X497" i="7"/>
  <c r="W497" i="7"/>
  <c r="AJ496" i="7"/>
  <c r="AI496" i="7"/>
  <c r="AH496" i="7"/>
  <c r="AG496" i="7"/>
  <c r="AD496" i="7"/>
  <c r="AC496" i="7"/>
  <c r="AB496" i="7"/>
  <c r="AA496" i="7"/>
  <c r="Z496" i="7"/>
  <c r="X496" i="7"/>
  <c r="W496" i="7"/>
  <c r="AJ495" i="7"/>
  <c r="AI495" i="7"/>
  <c r="AH495" i="7"/>
  <c r="AG495" i="7"/>
  <c r="AD495" i="7"/>
  <c r="AC495" i="7"/>
  <c r="AB495" i="7"/>
  <c r="AA495" i="7"/>
  <c r="Z495" i="7"/>
  <c r="X495" i="7"/>
  <c r="W495" i="7"/>
  <c r="AJ494" i="7"/>
  <c r="AI494" i="7"/>
  <c r="AH494" i="7"/>
  <c r="AG494" i="7"/>
  <c r="AD494" i="7"/>
  <c r="AC494" i="7"/>
  <c r="AB494" i="7"/>
  <c r="AA494" i="7"/>
  <c r="Z494" i="7"/>
  <c r="X494" i="7"/>
  <c r="W494" i="7"/>
  <c r="AJ493" i="7"/>
  <c r="AI493" i="7"/>
  <c r="AH493" i="7"/>
  <c r="AG493" i="7"/>
  <c r="AD493" i="7"/>
  <c r="AC493" i="7"/>
  <c r="AB493" i="7"/>
  <c r="AA493" i="7"/>
  <c r="Z493" i="7"/>
  <c r="X493" i="7"/>
  <c r="W493" i="7"/>
  <c r="AJ492" i="7"/>
  <c r="AI492" i="7"/>
  <c r="AH492" i="7"/>
  <c r="AG492" i="7"/>
  <c r="AD492" i="7"/>
  <c r="AC492" i="7"/>
  <c r="AB492" i="7"/>
  <c r="AA492" i="7"/>
  <c r="Z492" i="7"/>
  <c r="X492" i="7"/>
  <c r="W492" i="7"/>
  <c r="AJ491" i="7"/>
  <c r="AI491" i="7"/>
  <c r="AH491" i="7"/>
  <c r="AG491" i="7"/>
  <c r="AD491" i="7"/>
  <c r="AC491" i="7"/>
  <c r="AB491" i="7"/>
  <c r="AA491" i="7"/>
  <c r="Z491" i="7"/>
  <c r="X491" i="7"/>
  <c r="W491" i="7"/>
  <c r="AJ490" i="7"/>
  <c r="AI490" i="7"/>
  <c r="AH490" i="7"/>
  <c r="AG490" i="7"/>
  <c r="AD490" i="7"/>
  <c r="AC490" i="7"/>
  <c r="AB490" i="7"/>
  <c r="AA490" i="7"/>
  <c r="Z490" i="7"/>
  <c r="X490" i="7"/>
  <c r="W490" i="7"/>
  <c r="AJ489" i="7"/>
  <c r="AI489" i="7"/>
  <c r="AH489" i="7"/>
  <c r="AG489" i="7"/>
  <c r="AD489" i="7"/>
  <c r="AC489" i="7"/>
  <c r="AB489" i="7"/>
  <c r="AA489" i="7"/>
  <c r="Z489" i="7"/>
  <c r="X489" i="7"/>
  <c r="W489" i="7"/>
  <c r="AJ488" i="7"/>
  <c r="AI488" i="7"/>
  <c r="AH488" i="7"/>
  <c r="AG488" i="7"/>
  <c r="AD488" i="7"/>
  <c r="AC488" i="7"/>
  <c r="AB488" i="7"/>
  <c r="AA488" i="7"/>
  <c r="Z488" i="7"/>
  <c r="X488" i="7"/>
  <c r="W488" i="7"/>
  <c r="AJ486" i="7"/>
  <c r="AI486" i="7"/>
  <c r="AH486" i="7"/>
  <c r="AG486" i="7"/>
  <c r="AD486" i="7"/>
  <c r="AC486" i="7"/>
  <c r="AB486" i="7"/>
  <c r="AA486" i="7"/>
  <c r="Z486" i="7"/>
  <c r="X486" i="7"/>
  <c r="W486" i="7"/>
  <c r="AJ484" i="7"/>
  <c r="AI484" i="7"/>
  <c r="AH484" i="7"/>
  <c r="AG484" i="7"/>
  <c r="AD484" i="7"/>
  <c r="AC484" i="7"/>
  <c r="AB484" i="7"/>
  <c r="AA484" i="7"/>
  <c r="Z484" i="7"/>
  <c r="X484" i="7"/>
  <c r="W484" i="7"/>
  <c r="AJ483" i="7"/>
  <c r="AI483" i="7"/>
  <c r="AH483" i="7"/>
  <c r="AG483" i="7"/>
  <c r="AD483" i="7"/>
  <c r="AC483" i="7"/>
  <c r="AB483" i="7"/>
  <c r="AA483" i="7"/>
  <c r="Z483" i="7"/>
  <c r="X483" i="7"/>
  <c r="W483" i="7"/>
  <c r="AJ482" i="7"/>
  <c r="AI482" i="7"/>
  <c r="AH482" i="7"/>
  <c r="AG482" i="7"/>
  <c r="AD482" i="7"/>
  <c r="AC482" i="7"/>
  <c r="AB482" i="7"/>
  <c r="AA482" i="7"/>
  <c r="Z482" i="7"/>
  <c r="X482" i="7"/>
  <c r="W482" i="7"/>
  <c r="AJ481" i="7"/>
  <c r="AI481" i="7"/>
  <c r="AH481" i="7"/>
  <c r="AG481" i="7"/>
  <c r="AD481" i="7"/>
  <c r="AC481" i="7"/>
  <c r="AB481" i="7"/>
  <c r="AA481" i="7"/>
  <c r="Z481" i="7"/>
  <c r="X481" i="7"/>
  <c r="W481" i="7"/>
  <c r="AJ480" i="7"/>
  <c r="AI480" i="7"/>
  <c r="AH480" i="7"/>
  <c r="AG480" i="7"/>
  <c r="AD480" i="7"/>
  <c r="AC480" i="7"/>
  <c r="AB480" i="7"/>
  <c r="AA480" i="7"/>
  <c r="Z480" i="7"/>
  <c r="X480" i="7"/>
  <c r="W480" i="7"/>
  <c r="AJ479" i="7"/>
  <c r="AI479" i="7"/>
  <c r="AH479" i="7"/>
  <c r="AG479" i="7"/>
  <c r="AD479" i="7"/>
  <c r="AC479" i="7"/>
  <c r="AB479" i="7"/>
  <c r="AA479" i="7"/>
  <c r="Z479" i="7"/>
  <c r="X479" i="7"/>
  <c r="W479" i="7"/>
  <c r="AJ478" i="7"/>
  <c r="AI478" i="7"/>
  <c r="AH478" i="7"/>
  <c r="AG478" i="7"/>
  <c r="AD478" i="7"/>
  <c r="AC478" i="7"/>
  <c r="AB478" i="7"/>
  <c r="AA478" i="7"/>
  <c r="Z478" i="7"/>
  <c r="X478" i="7"/>
  <c r="W478" i="7"/>
  <c r="AJ477" i="7"/>
  <c r="AI477" i="7"/>
  <c r="AH477" i="7"/>
  <c r="AG477" i="7"/>
  <c r="AD477" i="7"/>
  <c r="AC477" i="7"/>
  <c r="AB477" i="7"/>
  <c r="AA477" i="7"/>
  <c r="Z477" i="7"/>
  <c r="X477" i="7"/>
  <c r="W477" i="7"/>
  <c r="AJ476" i="7"/>
  <c r="AI476" i="7"/>
  <c r="AH476" i="7"/>
  <c r="AG476" i="7"/>
  <c r="AD476" i="7"/>
  <c r="AC476" i="7"/>
  <c r="AB476" i="7"/>
  <c r="AA476" i="7"/>
  <c r="Z476" i="7"/>
  <c r="X476" i="7"/>
  <c r="W476" i="7"/>
  <c r="AJ475" i="7"/>
  <c r="AI475" i="7"/>
  <c r="AH475" i="7"/>
  <c r="AG475" i="7"/>
  <c r="AD475" i="7"/>
  <c r="AC475" i="7"/>
  <c r="AB475" i="7"/>
  <c r="AA475" i="7"/>
  <c r="Z475" i="7"/>
  <c r="X475" i="7"/>
  <c r="W475" i="7"/>
  <c r="AJ474" i="7"/>
  <c r="AI474" i="7"/>
  <c r="AH474" i="7"/>
  <c r="AG474" i="7"/>
  <c r="AD474" i="7"/>
  <c r="AC474" i="7"/>
  <c r="AB474" i="7"/>
  <c r="AA474" i="7"/>
  <c r="Z474" i="7"/>
  <c r="X474" i="7"/>
  <c r="W474" i="7"/>
  <c r="AJ473" i="7"/>
  <c r="AI473" i="7"/>
  <c r="AH473" i="7"/>
  <c r="AG473" i="7"/>
  <c r="AD473" i="7"/>
  <c r="AC473" i="7"/>
  <c r="AB473" i="7"/>
  <c r="AA473" i="7"/>
  <c r="Z473" i="7"/>
  <c r="X473" i="7"/>
  <c r="W473" i="7"/>
  <c r="AJ472" i="7"/>
  <c r="AI472" i="7"/>
  <c r="AH472" i="7"/>
  <c r="AG472" i="7"/>
  <c r="AD472" i="7"/>
  <c r="AC472" i="7"/>
  <c r="AB472" i="7"/>
  <c r="AA472" i="7"/>
  <c r="Z472" i="7"/>
  <c r="X472" i="7"/>
  <c r="W472" i="7"/>
  <c r="AJ471" i="7"/>
  <c r="AI471" i="7"/>
  <c r="AH471" i="7"/>
  <c r="AG471" i="7"/>
  <c r="AD471" i="7"/>
  <c r="AC471" i="7"/>
  <c r="AB471" i="7"/>
  <c r="AA471" i="7"/>
  <c r="Z471" i="7"/>
  <c r="X471" i="7"/>
  <c r="W471" i="7"/>
  <c r="AJ470" i="7"/>
  <c r="AI470" i="7"/>
  <c r="AH470" i="7"/>
  <c r="AG470" i="7"/>
  <c r="AD470" i="7"/>
  <c r="AC470" i="7"/>
  <c r="AB470" i="7"/>
  <c r="AA470" i="7"/>
  <c r="Z470" i="7"/>
  <c r="X470" i="7"/>
  <c r="W470" i="7"/>
  <c r="AJ469" i="7"/>
  <c r="AI469" i="7"/>
  <c r="AH469" i="7"/>
  <c r="AG469" i="7"/>
  <c r="AD469" i="7"/>
  <c r="AC469" i="7"/>
  <c r="AB469" i="7"/>
  <c r="AA469" i="7"/>
  <c r="Z469" i="7"/>
  <c r="X469" i="7"/>
  <c r="W469" i="7"/>
  <c r="AJ468" i="7"/>
  <c r="AI468" i="7"/>
  <c r="AH468" i="7"/>
  <c r="AG468" i="7"/>
  <c r="AD468" i="7"/>
  <c r="AC468" i="7"/>
  <c r="AB468" i="7"/>
  <c r="AA468" i="7"/>
  <c r="Z468" i="7"/>
  <c r="X468" i="7"/>
  <c r="W468" i="7"/>
  <c r="AJ467" i="7"/>
  <c r="AI467" i="7"/>
  <c r="AH467" i="7"/>
  <c r="AG467" i="7"/>
  <c r="AD467" i="7"/>
  <c r="AC467" i="7"/>
  <c r="AB467" i="7"/>
  <c r="AA467" i="7"/>
  <c r="Z467" i="7"/>
  <c r="X467" i="7"/>
  <c r="W467" i="7"/>
  <c r="AJ466" i="7"/>
  <c r="AI466" i="7"/>
  <c r="AH466" i="7"/>
  <c r="AG466" i="7"/>
  <c r="AD466" i="7"/>
  <c r="AC466" i="7"/>
  <c r="AB466" i="7"/>
  <c r="AA466" i="7"/>
  <c r="Z466" i="7"/>
  <c r="X466" i="7"/>
  <c r="W466" i="7"/>
  <c r="AJ465" i="7"/>
  <c r="AI465" i="7"/>
  <c r="AH465" i="7"/>
  <c r="AG465" i="7"/>
  <c r="AD465" i="7"/>
  <c r="AC465" i="7"/>
  <c r="AB465" i="7"/>
  <c r="AA465" i="7"/>
  <c r="Z465" i="7"/>
  <c r="X465" i="7"/>
  <c r="W465" i="7"/>
  <c r="AJ464" i="7"/>
  <c r="AI464" i="7"/>
  <c r="AH464" i="7"/>
  <c r="AG464" i="7"/>
  <c r="AD464" i="7"/>
  <c r="AC464" i="7"/>
  <c r="AB464" i="7"/>
  <c r="AA464" i="7"/>
  <c r="Z464" i="7"/>
  <c r="X464" i="7"/>
  <c r="W464" i="7"/>
  <c r="AJ463" i="7"/>
  <c r="AI463" i="7"/>
  <c r="AH463" i="7"/>
  <c r="AG463" i="7"/>
  <c r="AD463" i="7"/>
  <c r="AC463" i="7"/>
  <c r="AB463" i="7"/>
  <c r="AA463" i="7"/>
  <c r="Z463" i="7"/>
  <c r="X463" i="7"/>
  <c r="W463" i="7"/>
  <c r="AJ462" i="7"/>
  <c r="AI462" i="7"/>
  <c r="AH462" i="7"/>
  <c r="AG462" i="7"/>
  <c r="AD462" i="7"/>
  <c r="AC462" i="7"/>
  <c r="AB462" i="7"/>
  <c r="AA462" i="7"/>
  <c r="Z462" i="7"/>
  <c r="X462" i="7"/>
  <c r="W462" i="7"/>
  <c r="AJ461" i="7"/>
  <c r="AI461" i="7"/>
  <c r="AH461" i="7"/>
  <c r="AG461" i="7"/>
  <c r="AD461" i="7"/>
  <c r="AC461" i="7"/>
  <c r="AB461" i="7"/>
  <c r="AA461" i="7"/>
  <c r="Z461" i="7"/>
  <c r="X461" i="7"/>
  <c r="W461" i="7"/>
  <c r="AJ460" i="7"/>
  <c r="AI460" i="7"/>
  <c r="AH460" i="7"/>
  <c r="AG460" i="7"/>
  <c r="AD460" i="7"/>
  <c r="AC460" i="7"/>
  <c r="AB460" i="7"/>
  <c r="AA460" i="7"/>
  <c r="Z460" i="7"/>
  <c r="X460" i="7"/>
  <c r="W460" i="7"/>
  <c r="AJ459" i="7"/>
  <c r="AI459" i="7"/>
  <c r="AH459" i="7"/>
  <c r="AG459" i="7"/>
  <c r="AD459" i="7"/>
  <c r="AC459" i="7"/>
  <c r="AB459" i="7"/>
  <c r="AA459" i="7"/>
  <c r="Z459" i="7"/>
  <c r="X459" i="7"/>
  <c r="W459" i="7"/>
  <c r="AJ458" i="7"/>
  <c r="AI458" i="7"/>
  <c r="AH458" i="7"/>
  <c r="AG458" i="7"/>
  <c r="AD458" i="7"/>
  <c r="AC458" i="7"/>
  <c r="AB458" i="7"/>
  <c r="AA458" i="7"/>
  <c r="Z458" i="7"/>
  <c r="X458" i="7"/>
  <c r="W458" i="7"/>
  <c r="AJ457" i="7"/>
  <c r="AI457" i="7"/>
  <c r="AH457" i="7"/>
  <c r="AG457" i="7"/>
  <c r="AD457" i="7"/>
  <c r="AC457" i="7"/>
  <c r="AB457" i="7"/>
  <c r="AA457" i="7"/>
  <c r="Z457" i="7"/>
  <c r="X457" i="7"/>
  <c r="W457" i="7"/>
  <c r="AJ456" i="7"/>
  <c r="AI456" i="7"/>
  <c r="AH456" i="7"/>
  <c r="AG456" i="7"/>
  <c r="AD456" i="7"/>
  <c r="AC456" i="7"/>
  <c r="AB456" i="7"/>
  <c r="AA456" i="7"/>
  <c r="Z456" i="7"/>
  <c r="X456" i="7"/>
  <c r="W456" i="7"/>
  <c r="AJ455" i="7"/>
  <c r="AI455" i="7"/>
  <c r="AH455" i="7"/>
  <c r="AG455" i="7"/>
  <c r="AD455" i="7"/>
  <c r="AC455" i="7"/>
  <c r="AB455" i="7"/>
  <c r="AA455" i="7"/>
  <c r="Z455" i="7"/>
  <c r="X455" i="7"/>
  <c r="W455" i="7"/>
  <c r="AJ454" i="7"/>
  <c r="AI454" i="7"/>
  <c r="AH454" i="7"/>
  <c r="AG454" i="7"/>
  <c r="AD454" i="7"/>
  <c r="AC454" i="7"/>
  <c r="AB454" i="7"/>
  <c r="AA454" i="7"/>
  <c r="Z454" i="7"/>
  <c r="X454" i="7"/>
  <c r="W454" i="7"/>
  <c r="AJ453" i="7"/>
  <c r="AI453" i="7"/>
  <c r="AH453" i="7"/>
  <c r="AG453" i="7"/>
  <c r="AD453" i="7"/>
  <c r="AC453" i="7"/>
  <c r="AB453" i="7"/>
  <c r="AA453" i="7"/>
  <c r="Z453" i="7"/>
  <c r="X453" i="7"/>
  <c r="W453" i="7"/>
  <c r="AJ452" i="7"/>
  <c r="AI452" i="7"/>
  <c r="AH452" i="7"/>
  <c r="AG452" i="7"/>
  <c r="AD452" i="7"/>
  <c r="AC452" i="7"/>
  <c r="AB452" i="7"/>
  <c r="AA452" i="7"/>
  <c r="Z452" i="7"/>
  <c r="X452" i="7"/>
  <c r="W452" i="7"/>
  <c r="AJ451" i="7"/>
  <c r="AI451" i="7"/>
  <c r="AH451" i="7"/>
  <c r="AG451" i="7"/>
  <c r="AD451" i="7"/>
  <c r="AC451" i="7"/>
  <c r="AB451" i="7"/>
  <c r="AA451" i="7"/>
  <c r="Z451" i="7"/>
  <c r="X451" i="7"/>
  <c r="W451" i="7"/>
  <c r="AJ450" i="7"/>
  <c r="AI450" i="7"/>
  <c r="AH450" i="7"/>
  <c r="AG450" i="7"/>
  <c r="AD450" i="7"/>
  <c r="AC450" i="7"/>
  <c r="AB450" i="7"/>
  <c r="AA450" i="7"/>
  <c r="Z450" i="7"/>
  <c r="X450" i="7"/>
  <c r="W450" i="7"/>
  <c r="AJ448" i="7"/>
  <c r="AI448" i="7"/>
  <c r="AH448" i="7"/>
  <c r="AG448" i="7"/>
  <c r="AD448" i="7"/>
  <c r="AC448" i="7"/>
  <c r="AB448" i="7"/>
  <c r="AA448" i="7"/>
  <c r="Z448" i="7"/>
  <c r="X448" i="7"/>
  <c r="W448" i="7"/>
  <c r="AJ447" i="7"/>
  <c r="AI447" i="7"/>
  <c r="AH447" i="7"/>
  <c r="AG447" i="7"/>
  <c r="AD447" i="7"/>
  <c r="AC447" i="7"/>
  <c r="AB447" i="7"/>
  <c r="AA447" i="7"/>
  <c r="Z447" i="7"/>
  <c r="X447" i="7"/>
  <c r="W447" i="7"/>
  <c r="AJ446" i="7"/>
  <c r="AI446" i="7"/>
  <c r="AH446" i="7"/>
  <c r="AG446" i="7"/>
  <c r="AD446" i="7"/>
  <c r="AC446" i="7"/>
  <c r="AB446" i="7"/>
  <c r="AA446" i="7"/>
  <c r="Z446" i="7"/>
  <c r="X446" i="7"/>
  <c r="W446" i="7"/>
  <c r="AJ445" i="7"/>
  <c r="AI445" i="7"/>
  <c r="AH445" i="7"/>
  <c r="AG445" i="7"/>
  <c r="AD445" i="7"/>
  <c r="AC445" i="7"/>
  <c r="AB445" i="7"/>
  <c r="AA445" i="7"/>
  <c r="Z445" i="7"/>
  <c r="X445" i="7"/>
  <c r="W445" i="7"/>
  <c r="AJ444" i="7"/>
  <c r="AI444" i="7"/>
  <c r="AH444" i="7"/>
  <c r="AG444" i="7"/>
  <c r="AD444" i="7"/>
  <c r="AC444" i="7"/>
  <c r="AB444" i="7"/>
  <c r="AA444" i="7"/>
  <c r="Z444" i="7"/>
  <c r="X444" i="7"/>
  <c r="W444" i="7"/>
  <c r="AJ443" i="7"/>
  <c r="AI443" i="7"/>
  <c r="AH443" i="7"/>
  <c r="AG443" i="7"/>
  <c r="AD443" i="7"/>
  <c r="AC443" i="7"/>
  <c r="AB443" i="7"/>
  <c r="AA443" i="7"/>
  <c r="Z443" i="7"/>
  <c r="X443" i="7"/>
  <c r="W443" i="7"/>
  <c r="AJ442" i="7"/>
  <c r="AI442" i="7"/>
  <c r="AH442" i="7"/>
  <c r="AG442" i="7"/>
  <c r="AD442" i="7"/>
  <c r="AC442" i="7"/>
  <c r="AB442" i="7"/>
  <c r="AA442" i="7"/>
  <c r="Z442" i="7"/>
  <c r="X442" i="7"/>
  <c r="W442" i="7"/>
  <c r="AJ441" i="7"/>
  <c r="AI441" i="7"/>
  <c r="AH441" i="7"/>
  <c r="AG441" i="7"/>
  <c r="AD441" i="7"/>
  <c r="AC441" i="7"/>
  <c r="AB441" i="7"/>
  <c r="AA441" i="7"/>
  <c r="Z441" i="7"/>
  <c r="X441" i="7"/>
  <c r="W441" i="7"/>
  <c r="AJ440" i="7"/>
  <c r="AI440" i="7"/>
  <c r="AH440" i="7"/>
  <c r="AG440" i="7"/>
  <c r="AD440" i="7"/>
  <c r="AC440" i="7"/>
  <c r="AB440" i="7"/>
  <c r="AA440" i="7"/>
  <c r="Z440" i="7"/>
  <c r="X440" i="7"/>
  <c r="W440" i="7"/>
  <c r="AJ439" i="7"/>
  <c r="AI439" i="7"/>
  <c r="AH439" i="7"/>
  <c r="AG439" i="7"/>
  <c r="AD439" i="7"/>
  <c r="AC439" i="7"/>
  <c r="AB439" i="7"/>
  <c r="AA439" i="7"/>
  <c r="Z439" i="7"/>
  <c r="X439" i="7"/>
  <c r="W439" i="7"/>
  <c r="AJ438" i="7"/>
  <c r="AI438" i="7"/>
  <c r="AH438" i="7"/>
  <c r="AG438" i="7"/>
  <c r="AD438" i="7"/>
  <c r="AC438" i="7"/>
  <c r="AB438" i="7"/>
  <c r="AA438" i="7"/>
  <c r="Z438" i="7"/>
  <c r="X438" i="7"/>
  <c r="W438" i="7"/>
  <c r="AJ437" i="7"/>
  <c r="AI437" i="7"/>
  <c r="AH437" i="7"/>
  <c r="AG437" i="7"/>
  <c r="AD437" i="7"/>
  <c r="AC437" i="7"/>
  <c r="AB437" i="7"/>
  <c r="AA437" i="7"/>
  <c r="Z437" i="7"/>
  <c r="X437" i="7"/>
  <c r="W437" i="7"/>
  <c r="AJ436" i="7"/>
  <c r="AI436" i="7"/>
  <c r="AH436" i="7"/>
  <c r="AG436" i="7"/>
  <c r="AD436" i="7"/>
  <c r="AC436" i="7"/>
  <c r="AB436" i="7"/>
  <c r="AA436" i="7"/>
  <c r="Z436" i="7"/>
  <c r="X436" i="7"/>
  <c r="W436" i="7"/>
  <c r="AJ435" i="7"/>
  <c r="AI435" i="7"/>
  <c r="AH435" i="7"/>
  <c r="AG435" i="7"/>
  <c r="AD435" i="7"/>
  <c r="AC435" i="7"/>
  <c r="AB435" i="7"/>
  <c r="AA435" i="7"/>
  <c r="Z435" i="7"/>
  <c r="X435" i="7"/>
  <c r="W435" i="7"/>
  <c r="AJ434" i="7"/>
  <c r="AI434" i="7"/>
  <c r="AH434" i="7"/>
  <c r="AG434" i="7"/>
  <c r="AD434" i="7"/>
  <c r="AC434" i="7"/>
  <c r="AB434" i="7"/>
  <c r="AA434" i="7"/>
  <c r="Z434" i="7"/>
  <c r="X434" i="7"/>
  <c r="W434" i="7"/>
  <c r="AJ433" i="7"/>
  <c r="AI433" i="7"/>
  <c r="AH433" i="7"/>
  <c r="AG433" i="7"/>
  <c r="AD433" i="7"/>
  <c r="AC433" i="7"/>
  <c r="AB433" i="7"/>
  <c r="AA433" i="7"/>
  <c r="Z433" i="7"/>
  <c r="X433" i="7"/>
  <c r="W433" i="7"/>
  <c r="AJ432" i="7"/>
  <c r="AI432" i="7"/>
  <c r="AH432" i="7"/>
  <c r="AG432" i="7"/>
  <c r="AD432" i="7"/>
  <c r="AC432" i="7"/>
  <c r="AB432" i="7"/>
  <c r="AA432" i="7"/>
  <c r="Z432" i="7"/>
  <c r="X432" i="7"/>
  <c r="W432" i="7"/>
  <c r="AJ431" i="7"/>
  <c r="AI431" i="7"/>
  <c r="AH431" i="7"/>
  <c r="AG431" i="7"/>
  <c r="AD431" i="7"/>
  <c r="AC431" i="7"/>
  <c r="AB431" i="7"/>
  <c r="X431" i="7"/>
  <c r="W431" i="7"/>
  <c r="AJ420" i="7"/>
  <c r="AI420" i="7"/>
  <c r="AH420" i="7"/>
  <c r="AG420" i="7"/>
  <c r="AD420" i="7"/>
  <c r="AC420" i="7"/>
  <c r="AB420" i="7"/>
  <c r="AA420" i="7"/>
  <c r="Z420" i="7"/>
  <c r="X420" i="7"/>
  <c r="W420" i="7"/>
  <c r="AJ419" i="7"/>
  <c r="AI419" i="7"/>
  <c r="AH419" i="7"/>
  <c r="AG419" i="7"/>
  <c r="AD419" i="7"/>
  <c r="AC419" i="7"/>
  <c r="AB419" i="7"/>
  <c r="AA419" i="7"/>
  <c r="Z419" i="7"/>
  <c r="X419" i="7"/>
  <c r="W419" i="7"/>
  <c r="AJ418" i="7"/>
  <c r="AI418" i="7"/>
  <c r="AH418" i="7"/>
  <c r="AG418" i="7"/>
  <c r="AD418" i="7"/>
  <c r="AC418" i="7"/>
  <c r="AB418" i="7"/>
  <c r="AA418" i="7"/>
  <c r="Z418" i="7"/>
  <c r="X418" i="7"/>
  <c r="W418" i="7"/>
  <c r="AJ417" i="7"/>
  <c r="AI417" i="7"/>
  <c r="AH417" i="7"/>
  <c r="AG417" i="7"/>
  <c r="AD417" i="7"/>
  <c r="AC417" i="7"/>
  <c r="AB417" i="7"/>
  <c r="AA417" i="7"/>
  <c r="Z417" i="7"/>
  <c r="X417" i="7"/>
  <c r="W417" i="7"/>
  <c r="AJ415" i="7"/>
  <c r="AI415" i="7"/>
  <c r="AH415" i="7"/>
  <c r="AG415" i="7"/>
  <c r="AD415" i="7"/>
  <c r="AC415" i="7"/>
  <c r="AB415" i="7"/>
  <c r="AA415" i="7"/>
  <c r="Z415" i="7"/>
  <c r="X415" i="7"/>
  <c r="W415" i="7"/>
  <c r="AJ414" i="7"/>
  <c r="AI414" i="7"/>
  <c r="AH414" i="7"/>
  <c r="AG414" i="7"/>
  <c r="AD414" i="7"/>
  <c r="AC414" i="7"/>
  <c r="AB414" i="7"/>
  <c r="AA414" i="7"/>
  <c r="Z414" i="7"/>
  <c r="X414" i="7"/>
  <c r="W414" i="7"/>
  <c r="AJ413" i="7"/>
  <c r="AI413" i="7"/>
  <c r="AH413" i="7"/>
  <c r="AG413" i="7"/>
  <c r="AD413" i="7"/>
  <c r="AC413" i="7"/>
  <c r="AB413" i="7"/>
  <c r="AA413" i="7"/>
  <c r="Z413" i="7"/>
  <c r="X413" i="7"/>
  <c r="W413" i="7"/>
  <c r="AJ412" i="7"/>
  <c r="AI412" i="7"/>
  <c r="AH412" i="7"/>
  <c r="AG412" i="7"/>
  <c r="AD412" i="7"/>
  <c r="AC412" i="7"/>
  <c r="AB412" i="7"/>
  <c r="AA412" i="7"/>
  <c r="Z412" i="7"/>
  <c r="X412" i="7"/>
  <c r="W412" i="7"/>
  <c r="AJ411" i="7"/>
  <c r="AI411" i="7"/>
  <c r="AH411" i="7"/>
  <c r="AG411" i="7"/>
  <c r="AD411" i="7"/>
  <c r="AC411" i="7"/>
  <c r="AB411" i="7"/>
  <c r="AA411" i="7"/>
  <c r="Z411" i="7"/>
  <c r="X411" i="7"/>
  <c r="W411" i="7"/>
  <c r="AJ410" i="7"/>
  <c r="AI410" i="7"/>
  <c r="AH410" i="7"/>
  <c r="AG410" i="7"/>
  <c r="AD410" i="7"/>
  <c r="AC410" i="7"/>
  <c r="AB410" i="7"/>
  <c r="AA410" i="7"/>
  <c r="Z410" i="7"/>
  <c r="X410" i="7"/>
  <c r="W410" i="7"/>
  <c r="AJ409" i="7"/>
  <c r="AI409" i="7"/>
  <c r="AH409" i="7"/>
  <c r="AG409" i="7"/>
  <c r="AD409" i="7"/>
  <c r="AC409" i="7"/>
  <c r="AB409" i="7"/>
  <c r="AA409" i="7"/>
  <c r="Z409" i="7"/>
  <c r="X409" i="7"/>
  <c r="W409" i="7"/>
  <c r="AJ408" i="7"/>
  <c r="AI408" i="7"/>
  <c r="AH408" i="7"/>
  <c r="AG408" i="7"/>
  <c r="AD408" i="7"/>
  <c r="AC408" i="7"/>
  <c r="AB408" i="7"/>
  <c r="AA408" i="7"/>
  <c r="Z408" i="7"/>
  <c r="X408" i="7"/>
  <c r="W408" i="7"/>
  <c r="AJ407" i="7"/>
  <c r="AI407" i="7"/>
  <c r="AH407" i="7"/>
  <c r="AG407" i="7"/>
  <c r="AD407" i="7"/>
  <c r="AC407" i="7"/>
  <c r="AB407" i="7"/>
  <c r="AA407" i="7"/>
  <c r="Z407" i="7"/>
  <c r="X407" i="7"/>
  <c r="W407" i="7"/>
  <c r="AJ406" i="7"/>
  <c r="AI406" i="7"/>
  <c r="AH406" i="7"/>
  <c r="AG406" i="7"/>
  <c r="AD406" i="7"/>
  <c r="AC406" i="7"/>
  <c r="AB406" i="7"/>
  <c r="AA406" i="7"/>
  <c r="Z406" i="7"/>
  <c r="X406" i="7"/>
  <c r="W406" i="7"/>
  <c r="AJ404" i="7"/>
  <c r="AI404" i="7"/>
  <c r="AH404" i="7"/>
  <c r="AG404" i="7"/>
  <c r="AD404" i="7"/>
  <c r="AC404" i="7"/>
  <c r="AB404" i="7"/>
  <c r="AA404" i="7"/>
  <c r="Z404" i="7"/>
  <c r="X404" i="7"/>
  <c r="W404" i="7"/>
  <c r="AJ403" i="7"/>
  <c r="AI403" i="7"/>
  <c r="AH403" i="7"/>
  <c r="AG403" i="7"/>
  <c r="AD403" i="7"/>
  <c r="AC403" i="7"/>
  <c r="AB403" i="7"/>
  <c r="AA403" i="7"/>
  <c r="Z403" i="7"/>
  <c r="X403" i="7"/>
  <c r="W403" i="7"/>
  <c r="AJ400" i="7"/>
  <c r="AI400" i="7"/>
  <c r="AH400" i="7"/>
  <c r="AG400" i="7"/>
  <c r="AD400" i="7"/>
  <c r="AC400" i="7"/>
  <c r="AB400" i="7"/>
  <c r="AA400" i="7"/>
  <c r="Z400" i="7"/>
  <c r="X400" i="7"/>
  <c r="W400" i="7"/>
  <c r="AJ399" i="7"/>
  <c r="AI399" i="7"/>
  <c r="AH399" i="7"/>
  <c r="AG399" i="7"/>
  <c r="AD399" i="7"/>
  <c r="AC399" i="7"/>
  <c r="AB399" i="7"/>
  <c r="AA399" i="7"/>
  <c r="Z399" i="7"/>
  <c r="X399" i="7"/>
  <c r="W399" i="7"/>
  <c r="AJ398" i="7"/>
  <c r="AI398" i="7"/>
  <c r="AH398" i="7"/>
  <c r="AG398" i="7"/>
  <c r="AD398" i="7"/>
  <c r="AC398" i="7"/>
  <c r="AB398" i="7"/>
  <c r="AA398" i="7"/>
  <c r="Z398" i="7"/>
  <c r="X398" i="7"/>
  <c r="W398" i="7"/>
  <c r="AJ397" i="7"/>
  <c r="AI397" i="7"/>
  <c r="AH397" i="7"/>
  <c r="AG397" i="7"/>
  <c r="AD397" i="7"/>
  <c r="AC397" i="7"/>
  <c r="AB397" i="7"/>
  <c r="AA397" i="7"/>
  <c r="Z397" i="7"/>
  <c r="X397" i="7"/>
  <c r="W397" i="7"/>
  <c r="AJ396" i="7"/>
  <c r="AI396" i="7"/>
  <c r="AH396" i="7"/>
  <c r="AG396" i="7"/>
  <c r="AD396" i="7"/>
  <c r="AC396" i="7"/>
  <c r="AB396" i="7"/>
  <c r="AA396" i="7"/>
  <c r="Z396" i="7"/>
  <c r="X396" i="7"/>
  <c r="W396" i="7"/>
  <c r="AJ395" i="7"/>
  <c r="AI395" i="7"/>
  <c r="AH395" i="7"/>
  <c r="AG395" i="7"/>
  <c r="AD395" i="7"/>
  <c r="AC395" i="7"/>
  <c r="AB395" i="7"/>
  <c r="AA395" i="7"/>
  <c r="Z395" i="7"/>
  <c r="X395" i="7"/>
  <c r="W395" i="7"/>
  <c r="AJ394" i="7"/>
  <c r="AI394" i="7"/>
  <c r="AH394" i="7"/>
  <c r="AG394" i="7"/>
  <c r="AD394" i="7"/>
  <c r="AC394" i="7"/>
  <c r="AB394" i="7"/>
  <c r="AA394" i="7"/>
  <c r="Z394" i="7"/>
  <c r="X394" i="7"/>
  <c r="W394" i="7"/>
  <c r="AJ393" i="7"/>
  <c r="AI393" i="7"/>
  <c r="AH393" i="7"/>
  <c r="AG393" i="7"/>
  <c r="AD393" i="7"/>
  <c r="AC393" i="7"/>
  <c r="AB393" i="7"/>
  <c r="AA393" i="7"/>
  <c r="Z393" i="7"/>
  <c r="X393" i="7"/>
  <c r="W393" i="7"/>
  <c r="AJ392" i="7"/>
  <c r="AI392" i="7"/>
  <c r="AH392" i="7"/>
  <c r="AG392" i="7"/>
  <c r="AD392" i="7"/>
  <c r="AC392" i="7"/>
  <c r="AB392" i="7"/>
  <c r="AA392" i="7"/>
  <c r="Z392" i="7"/>
  <c r="X392" i="7"/>
  <c r="W392" i="7"/>
  <c r="AJ391" i="7"/>
  <c r="AI391" i="7"/>
  <c r="AH391" i="7"/>
  <c r="AG391" i="7"/>
  <c r="AD391" i="7"/>
  <c r="AC391" i="7"/>
  <c r="AB391" i="7"/>
  <c r="AA391" i="7"/>
  <c r="Z391" i="7"/>
  <c r="X391" i="7"/>
  <c r="W391" i="7"/>
  <c r="AJ390" i="7"/>
  <c r="AI390" i="7"/>
  <c r="AH390" i="7"/>
  <c r="AG390" i="7"/>
  <c r="AD390" i="7"/>
  <c r="AC390" i="7"/>
  <c r="AB390" i="7"/>
  <c r="AA390" i="7"/>
  <c r="Z390" i="7"/>
  <c r="X390" i="7"/>
  <c r="W390" i="7"/>
  <c r="AJ389" i="7"/>
  <c r="AI389" i="7"/>
  <c r="AH389" i="7"/>
  <c r="AG389" i="7"/>
  <c r="AD389" i="7"/>
  <c r="AC389" i="7"/>
  <c r="AB389" i="7"/>
  <c r="AA389" i="7"/>
  <c r="Z389" i="7"/>
  <c r="X389" i="7"/>
  <c r="W389" i="7"/>
  <c r="AJ388" i="7"/>
  <c r="AI388" i="7"/>
  <c r="AH388" i="7"/>
  <c r="AG388" i="7"/>
  <c r="AD388" i="7"/>
  <c r="AC388" i="7"/>
  <c r="AB388" i="7"/>
  <c r="AA388" i="7"/>
  <c r="Z388" i="7"/>
  <c r="X388" i="7"/>
  <c r="W388" i="7"/>
  <c r="AJ387" i="7"/>
  <c r="AD387" i="7"/>
  <c r="AC387" i="7"/>
  <c r="AB387" i="7"/>
  <c r="AA387" i="7"/>
  <c r="Z387" i="7"/>
  <c r="X387" i="7"/>
  <c r="W387" i="7"/>
  <c r="AJ386" i="7"/>
  <c r="AI386" i="7"/>
  <c r="AH386" i="7"/>
  <c r="AG386" i="7"/>
  <c r="AD386" i="7"/>
  <c r="AC386" i="7"/>
  <c r="AB386" i="7"/>
  <c r="AA386" i="7"/>
  <c r="Z386" i="7"/>
  <c r="X386" i="7"/>
  <c r="W386" i="7"/>
  <c r="AJ385" i="7"/>
  <c r="AI385" i="7"/>
  <c r="AH385" i="7"/>
  <c r="AG385" i="7"/>
  <c r="AD385" i="7"/>
  <c r="AC385" i="7"/>
  <c r="AB385" i="7"/>
  <c r="AA385" i="7"/>
  <c r="Z385" i="7"/>
  <c r="X385" i="7"/>
  <c r="W385" i="7"/>
  <c r="AJ383" i="7"/>
  <c r="AI383" i="7"/>
  <c r="AH383" i="7"/>
  <c r="AG383" i="7"/>
  <c r="AD383" i="7"/>
  <c r="AC383" i="7"/>
  <c r="AB383" i="7"/>
  <c r="AA383" i="7"/>
  <c r="Z383" i="7"/>
  <c r="X383" i="7"/>
  <c r="W383" i="7"/>
  <c r="AJ382" i="7"/>
  <c r="AI382" i="7"/>
  <c r="AH382" i="7"/>
  <c r="AG382" i="7"/>
  <c r="AD382" i="7"/>
  <c r="AC382" i="7"/>
  <c r="AB382" i="7"/>
  <c r="AA382" i="7"/>
  <c r="Z382" i="7"/>
  <c r="X382" i="7"/>
  <c r="W382" i="7"/>
  <c r="AJ381" i="7"/>
  <c r="AI381" i="7"/>
  <c r="AH381" i="7"/>
  <c r="AG381" i="7"/>
  <c r="AD381" i="7"/>
  <c r="AC381" i="7"/>
  <c r="AB381" i="7"/>
  <c r="AA381" i="7"/>
  <c r="Z381" i="7"/>
  <c r="X381" i="7"/>
  <c r="W381" i="7"/>
  <c r="AJ379" i="7"/>
  <c r="AI379" i="7"/>
  <c r="AD379" i="7"/>
  <c r="AC379" i="7"/>
  <c r="AB379" i="7"/>
  <c r="AA379" i="7"/>
  <c r="Z379" i="7"/>
  <c r="X379" i="7"/>
  <c r="W379" i="7"/>
  <c r="AJ378" i="7"/>
  <c r="AI378" i="7"/>
  <c r="AD378" i="7"/>
  <c r="AC378" i="7"/>
  <c r="AB378" i="7"/>
  <c r="AA378" i="7"/>
  <c r="Z378" i="7"/>
  <c r="X378" i="7"/>
  <c r="W378" i="7"/>
  <c r="AJ377" i="7"/>
  <c r="AI377" i="7"/>
  <c r="AD377" i="7"/>
  <c r="AC377" i="7"/>
  <c r="AB377" i="7"/>
  <c r="AA377" i="7"/>
  <c r="Z377" i="7"/>
  <c r="X377" i="7"/>
  <c r="W377" i="7"/>
  <c r="AJ372" i="7"/>
  <c r="AI372" i="7"/>
  <c r="AD372" i="7"/>
  <c r="AC372" i="7"/>
  <c r="AB372" i="7"/>
  <c r="AA372" i="7"/>
  <c r="Z372" i="7"/>
  <c r="X372" i="7"/>
  <c r="W372" i="7"/>
  <c r="AJ371" i="7"/>
  <c r="AI371" i="7"/>
  <c r="AD371" i="7"/>
  <c r="AC371" i="7"/>
  <c r="AB371" i="7"/>
  <c r="AA371" i="7"/>
  <c r="Z371" i="7"/>
  <c r="X371" i="7"/>
  <c r="W371" i="7"/>
  <c r="AJ370" i="7"/>
  <c r="AI370" i="7"/>
  <c r="AD370" i="7"/>
  <c r="AC370" i="7"/>
  <c r="AB370" i="7"/>
  <c r="AA370" i="7"/>
  <c r="Z370" i="7"/>
  <c r="X370" i="7"/>
  <c r="W370" i="7"/>
  <c r="AJ369" i="7"/>
  <c r="AI369" i="7"/>
  <c r="AD369" i="7"/>
  <c r="AC369" i="7"/>
  <c r="AB369" i="7"/>
  <c r="AA369" i="7"/>
  <c r="Z369" i="7"/>
  <c r="X369" i="7"/>
  <c r="W369" i="7"/>
  <c r="AJ368" i="7"/>
  <c r="AI368" i="7"/>
  <c r="AH368" i="7"/>
  <c r="AG368" i="7"/>
  <c r="AD368" i="7"/>
  <c r="AC368" i="7"/>
  <c r="AB368" i="7"/>
  <c r="AA368" i="7"/>
  <c r="Z368" i="7"/>
  <c r="X368" i="7"/>
  <c r="W368" i="7"/>
  <c r="AJ367" i="7"/>
  <c r="AI367" i="7"/>
  <c r="AH367" i="7"/>
  <c r="AG367" i="7"/>
  <c r="AD367" i="7"/>
  <c r="AC367" i="7"/>
  <c r="AB367" i="7"/>
  <c r="AA367" i="7"/>
  <c r="Z367" i="7"/>
  <c r="X367" i="7"/>
  <c r="W367" i="7"/>
  <c r="AJ366" i="7"/>
  <c r="AI366" i="7"/>
  <c r="AH366" i="7"/>
  <c r="AG366" i="7"/>
  <c r="AD366" i="7"/>
  <c r="AC366" i="7"/>
  <c r="AB366" i="7"/>
  <c r="AA366" i="7"/>
  <c r="Z366" i="7"/>
  <c r="X366" i="7"/>
  <c r="W366" i="7"/>
  <c r="AJ365" i="7"/>
  <c r="AI365" i="7"/>
  <c r="AH365" i="7"/>
  <c r="AG365" i="7"/>
  <c r="AD365" i="7"/>
  <c r="AC365" i="7"/>
  <c r="AB365" i="7"/>
  <c r="AA365" i="7"/>
  <c r="Z365" i="7"/>
  <c r="X365" i="7"/>
  <c r="W365" i="7"/>
  <c r="AJ364" i="7"/>
  <c r="AI364" i="7"/>
  <c r="AH364" i="7"/>
  <c r="AG364" i="7"/>
  <c r="AD364" i="7"/>
  <c r="AC364" i="7"/>
  <c r="AB364" i="7"/>
  <c r="AA364" i="7"/>
  <c r="Z364" i="7"/>
  <c r="X364" i="7"/>
  <c r="W364" i="7"/>
  <c r="AJ363" i="7"/>
  <c r="AI363" i="7"/>
  <c r="AH363" i="7"/>
  <c r="AG363" i="7"/>
  <c r="AD363" i="7"/>
  <c r="AC363" i="7"/>
  <c r="AB363" i="7"/>
  <c r="AA363" i="7"/>
  <c r="Z363" i="7"/>
  <c r="X363" i="7"/>
  <c r="W363" i="7"/>
  <c r="AJ362" i="7"/>
  <c r="AI362" i="7"/>
  <c r="AH362" i="7"/>
  <c r="AG362" i="7"/>
  <c r="AD362" i="7"/>
  <c r="AC362" i="7"/>
  <c r="AB362" i="7"/>
  <c r="AA362" i="7"/>
  <c r="Z362" i="7"/>
  <c r="X362" i="7"/>
  <c r="W362" i="7"/>
  <c r="AJ361" i="7"/>
  <c r="AI361" i="7"/>
  <c r="AH361" i="7"/>
  <c r="AG361" i="7"/>
  <c r="AD361" i="7"/>
  <c r="AC361" i="7"/>
  <c r="AB361" i="7"/>
  <c r="AA361" i="7"/>
  <c r="Z361" i="7"/>
  <c r="X361" i="7"/>
  <c r="W361" i="7"/>
  <c r="AJ360" i="7"/>
  <c r="AI360" i="7"/>
  <c r="AH360" i="7"/>
  <c r="AG360" i="7"/>
  <c r="AD360" i="7"/>
  <c r="AC360" i="7"/>
  <c r="AB360" i="7"/>
  <c r="AA360" i="7"/>
  <c r="Z360" i="7"/>
  <c r="X360" i="7"/>
  <c r="W360" i="7"/>
  <c r="AJ359" i="7"/>
  <c r="AI359" i="7"/>
  <c r="AH359" i="7"/>
  <c r="AG359" i="7"/>
  <c r="AD359" i="7"/>
  <c r="AC359" i="7"/>
  <c r="AB359" i="7"/>
  <c r="AA359" i="7"/>
  <c r="Z359" i="7"/>
  <c r="X359" i="7"/>
  <c r="W359" i="7"/>
  <c r="AJ358" i="7"/>
  <c r="AI358" i="7"/>
  <c r="AH358" i="7"/>
  <c r="AG358" i="7"/>
  <c r="AD358" i="7"/>
  <c r="AC358" i="7"/>
  <c r="AB358" i="7"/>
  <c r="AA358" i="7"/>
  <c r="Z358" i="7"/>
  <c r="X358" i="7"/>
  <c r="W358" i="7"/>
  <c r="AJ430" i="7"/>
  <c r="AI430" i="7"/>
  <c r="AH430" i="7"/>
  <c r="AG430" i="7"/>
  <c r="AD430" i="7"/>
  <c r="AC430" i="7"/>
  <c r="AB430" i="7"/>
  <c r="AA430" i="7"/>
  <c r="Z430" i="7"/>
  <c r="X430" i="7"/>
  <c r="W430" i="7"/>
  <c r="AJ357" i="7"/>
  <c r="AI357" i="7"/>
  <c r="AH357" i="7"/>
  <c r="AG357" i="7"/>
  <c r="AD357" i="7"/>
  <c r="AC357" i="7"/>
  <c r="AB357" i="7"/>
  <c r="AA357" i="7"/>
  <c r="Z357" i="7"/>
  <c r="X357" i="7"/>
  <c r="W357" i="7"/>
  <c r="AJ356" i="7"/>
  <c r="AI356" i="7"/>
  <c r="AH356" i="7"/>
  <c r="AG356" i="7"/>
  <c r="AD356" i="7"/>
  <c r="AC356" i="7"/>
  <c r="AB356" i="7"/>
  <c r="AA356" i="7"/>
  <c r="Z356" i="7"/>
  <c r="X356" i="7"/>
  <c r="W356" i="7"/>
  <c r="AJ355" i="7"/>
  <c r="AI355" i="7"/>
  <c r="AH355" i="7"/>
  <c r="AG355" i="7"/>
  <c r="AD355" i="7"/>
  <c r="AC355" i="7"/>
  <c r="AB355" i="7"/>
  <c r="AA355" i="7"/>
  <c r="Z355" i="7"/>
  <c r="X355" i="7"/>
  <c r="W355" i="7"/>
  <c r="AJ353" i="7"/>
  <c r="AI353" i="7"/>
  <c r="AH353" i="7"/>
  <c r="AG353" i="7"/>
  <c r="AD353" i="7"/>
  <c r="AC353" i="7"/>
  <c r="AB353" i="7"/>
  <c r="AA353" i="7"/>
  <c r="Z353" i="7"/>
  <c r="X353" i="7"/>
  <c r="W353" i="7"/>
  <c r="AD352" i="7"/>
  <c r="AC352" i="7"/>
  <c r="AB352" i="7"/>
  <c r="AA352" i="7"/>
  <c r="Z352" i="7"/>
  <c r="X352" i="7"/>
  <c r="W352" i="7"/>
  <c r="AJ349" i="7"/>
  <c r="AI349" i="7"/>
  <c r="AH349" i="7"/>
  <c r="AG349" i="7"/>
  <c r="AD349" i="7"/>
  <c r="AC349" i="7"/>
  <c r="AB349" i="7"/>
  <c r="AA349" i="7"/>
  <c r="Z349" i="7"/>
  <c r="X349" i="7"/>
  <c r="W349" i="7"/>
  <c r="AJ348" i="7"/>
  <c r="AI348" i="7"/>
  <c r="AH348" i="7"/>
  <c r="AG348" i="7"/>
  <c r="AD348" i="7"/>
  <c r="AC348" i="7"/>
  <c r="AB348" i="7"/>
  <c r="AA348" i="7"/>
  <c r="Z348" i="7"/>
  <c r="X348" i="7"/>
  <c r="W348" i="7"/>
  <c r="AJ347" i="7"/>
  <c r="AI347" i="7"/>
  <c r="AH347" i="7"/>
  <c r="AG347" i="7"/>
  <c r="AD347" i="7"/>
  <c r="AC347" i="7"/>
  <c r="AB347" i="7"/>
  <c r="AA347" i="7"/>
  <c r="Z347" i="7"/>
  <c r="X347" i="7"/>
  <c r="W347" i="7"/>
  <c r="AJ343" i="7"/>
  <c r="AI343" i="7"/>
  <c r="AH343" i="7"/>
  <c r="AG343" i="7"/>
  <c r="AD343" i="7"/>
  <c r="AC343" i="7"/>
  <c r="AB343" i="7"/>
  <c r="AA343" i="7"/>
  <c r="Z343" i="7"/>
  <c r="X343" i="7"/>
  <c r="W343" i="7"/>
  <c r="AJ342" i="7"/>
  <c r="AI342" i="7"/>
  <c r="AH342" i="7"/>
  <c r="AG342" i="7"/>
  <c r="AD342" i="7"/>
  <c r="AC342" i="7"/>
  <c r="AB342" i="7"/>
  <c r="AA342" i="7"/>
  <c r="Z342" i="7"/>
  <c r="X342" i="7"/>
  <c r="W342" i="7"/>
  <c r="AJ341" i="7"/>
  <c r="AI341" i="7"/>
  <c r="AH341" i="7"/>
  <c r="AG341" i="7"/>
  <c r="AD341" i="7"/>
  <c r="AC341" i="7"/>
  <c r="AB341" i="7"/>
  <c r="AA341" i="7"/>
  <c r="Z341" i="7"/>
  <c r="X341" i="7"/>
  <c r="W341" i="7"/>
  <c r="AJ339" i="7"/>
  <c r="AI339" i="7"/>
  <c r="AH339" i="7"/>
  <c r="AG339" i="7"/>
  <c r="AD339" i="7"/>
  <c r="AC339" i="7"/>
  <c r="AB339" i="7"/>
  <c r="AA339" i="7"/>
  <c r="Z339" i="7"/>
  <c r="X339" i="7"/>
  <c r="W339" i="7"/>
  <c r="AJ338" i="7"/>
  <c r="AI338" i="7"/>
  <c r="AH338" i="7"/>
  <c r="AG338" i="7"/>
  <c r="AD338" i="7"/>
  <c r="AC338" i="7"/>
  <c r="AB338" i="7"/>
  <c r="AA338" i="7"/>
  <c r="Z338" i="7"/>
  <c r="X338" i="7"/>
  <c r="W338" i="7"/>
  <c r="AJ336" i="7"/>
  <c r="AI336" i="7"/>
  <c r="AH336" i="7"/>
  <c r="AG336" i="7"/>
  <c r="AD336" i="7"/>
  <c r="AC336" i="7"/>
  <c r="AB336" i="7"/>
  <c r="AA336" i="7"/>
  <c r="Z336" i="7"/>
  <c r="X336" i="7"/>
  <c r="W336" i="7"/>
  <c r="AJ335" i="7"/>
  <c r="AI335" i="7"/>
  <c r="AH335" i="7"/>
  <c r="AG335" i="7"/>
  <c r="AC335" i="7"/>
  <c r="AB335" i="7"/>
  <c r="Z335" i="7"/>
  <c r="X335" i="7"/>
  <c r="W335" i="7"/>
  <c r="AJ334" i="7"/>
  <c r="AI334" i="7"/>
  <c r="AH334" i="7"/>
  <c r="AG334" i="7"/>
  <c r="AD334" i="7"/>
  <c r="AC334" i="7"/>
  <c r="AB334" i="7"/>
  <c r="AA334" i="7"/>
  <c r="Z334" i="7"/>
  <c r="X334" i="7"/>
  <c r="W334" i="7"/>
  <c r="AJ333" i="7"/>
  <c r="AI333" i="7"/>
  <c r="AH333" i="7"/>
  <c r="AG333" i="7"/>
  <c r="AD333" i="7"/>
  <c r="AC333" i="7"/>
  <c r="AB333" i="7"/>
  <c r="AA333" i="7"/>
  <c r="Z333" i="7"/>
  <c r="X333" i="7"/>
  <c r="W333" i="7"/>
  <c r="AJ330" i="7"/>
  <c r="AI330" i="7"/>
  <c r="AH330" i="7"/>
  <c r="AG330" i="7"/>
  <c r="AD330" i="7"/>
  <c r="AC330" i="7"/>
  <c r="AB330" i="7"/>
  <c r="AA330" i="7"/>
  <c r="Z330" i="7"/>
  <c r="X330" i="7"/>
  <c r="W330" i="7"/>
  <c r="AJ329" i="7"/>
  <c r="AI329" i="7"/>
  <c r="AH329" i="7"/>
  <c r="AG329" i="7"/>
  <c r="AD329" i="7"/>
  <c r="AC329" i="7"/>
  <c r="AB329" i="7"/>
  <c r="AA329" i="7"/>
  <c r="Z329" i="7"/>
  <c r="X329" i="7"/>
  <c r="W329" i="7"/>
  <c r="AJ327" i="7"/>
  <c r="AI327" i="7"/>
  <c r="AH327" i="7"/>
  <c r="AG327" i="7"/>
  <c r="AD327" i="7"/>
  <c r="AC327" i="7"/>
  <c r="AB327" i="7"/>
  <c r="AA327" i="7"/>
  <c r="Z327" i="7"/>
  <c r="X327" i="7"/>
  <c r="W327" i="7"/>
  <c r="AJ326" i="7"/>
  <c r="AI326" i="7"/>
  <c r="AH326" i="7"/>
  <c r="AG326" i="7"/>
  <c r="AD326" i="7"/>
  <c r="AC326" i="7"/>
  <c r="AB326" i="7"/>
  <c r="AA326" i="7"/>
  <c r="Z326" i="7"/>
  <c r="X326" i="7"/>
  <c r="W326" i="7"/>
  <c r="AJ325" i="7"/>
  <c r="AI325" i="7"/>
  <c r="AH325" i="7"/>
  <c r="AG325" i="7"/>
  <c r="AD325" i="7"/>
  <c r="AC325" i="7"/>
  <c r="AB325" i="7"/>
  <c r="AA325" i="7"/>
  <c r="Z325" i="7"/>
  <c r="X325" i="7"/>
  <c r="W325" i="7"/>
  <c r="AJ323" i="7"/>
  <c r="AI323" i="7"/>
  <c r="AH323" i="7"/>
  <c r="AG323" i="7"/>
  <c r="AD323" i="7"/>
  <c r="AC323" i="7"/>
  <c r="AB323" i="7"/>
  <c r="AA323" i="7"/>
  <c r="Z323" i="7"/>
  <c r="X323" i="7"/>
  <c r="W323" i="7"/>
  <c r="AJ322" i="7"/>
  <c r="AI322" i="7"/>
  <c r="AH322" i="7"/>
  <c r="AG322" i="7"/>
  <c r="AD322" i="7"/>
  <c r="AC322" i="7"/>
  <c r="AB322" i="7"/>
  <c r="AA322" i="7"/>
  <c r="Z322" i="7"/>
  <c r="X322" i="7"/>
  <c r="W322" i="7"/>
  <c r="AJ321" i="7"/>
  <c r="AI321" i="7"/>
  <c r="AH321" i="7"/>
  <c r="AG321" i="7"/>
  <c r="AD321" i="7"/>
  <c r="AC321" i="7"/>
  <c r="AB321" i="7"/>
  <c r="AA321" i="7"/>
  <c r="Z321" i="7"/>
  <c r="X321" i="7"/>
  <c r="W321" i="7"/>
  <c r="AJ320" i="7"/>
  <c r="AI320" i="7"/>
  <c r="AH320" i="7"/>
  <c r="AG320" i="7"/>
  <c r="AD320" i="7"/>
  <c r="AC320" i="7"/>
  <c r="AB320" i="7"/>
  <c r="AA320" i="7"/>
  <c r="Z320" i="7"/>
  <c r="X320" i="7"/>
  <c r="W320" i="7"/>
  <c r="AJ319" i="7"/>
  <c r="AI319" i="7"/>
  <c r="AH319" i="7"/>
  <c r="AG319" i="7"/>
  <c r="AD319" i="7"/>
  <c r="AC319" i="7"/>
  <c r="AB319" i="7"/>
  <c r="AA319" i="7"/>
  <c r="Z319" i="7"/>
  <c r="X319" i="7"/>
  <c r="W319" i="7"/>
  <c r="AJ318" i="7"/>
  <c r="AI318" i="7"/>
  <c r="AH318" i="7"/>
  <c r="AG318" i="7"/>
  <c r="AD318" i="7"/>
  <c r="AC318" i="7"/>
  <c r="AB318" i="7"/>
  <c r="AA318" i="7"/>
  <c r="Z318" i="7"/>
  <c r="X318" i="7"/>
  <c r="W318" i="7"/>
  <c r="AJ317" i="7"/>
  <c r="AI317" i="7"/>
  <c r="AH317" i="7"/>
  <c r="AG317" i="7"/>
  <c r="AD317" i="7"/>
  <c r="AC317" i="7"/>
  <c r="AB317" i="7"/>
  <c r="AA317" i="7"/>
  <c r="Z317" i="7"/>
  <c r="X317" i="7"/>
  <c r="W317" i="7"/>
  <c r="AJ316" i="7"/>
  <c r="AI316" i="7"/>
  <c r="AH316" i="7"/>
  <c r="AG316" i="7"/>
  <c r="AD316" i="7"/>
  <c r="AC316" i="7"/>
  <c r="AB316" i="7"/>
  <c r="AA316" i="7"/>
  <c r="Z316" i="7"/>
  <c r="X316" i="7"/>
  <c r="W316" i="7"/>
  <c r="AJ315" i="7"/>
  <c r="AI315" i="7"/>
  <c r="AH315" i="7"/>
  <c r="AG315" i="7"/>
  <c r="AD315" i="7"/>
  <c r="AC315" i="7"/>
  <c r="AB315" i="7"/>
  <c r="AA315" i="7"/>
  <c r="Z315" i="7"/>
  <c r="X315" i="7"/>
  <c r="W315" i="7"/>
  <c r="AJ314" i="7"/>
  <c r="AI314" i="7"/>
  <c r="AH314" i="7"/>
  <c r="AG314" i="7"/>
  <c r="AD314" i="7"/>
  <c r="AC314" i="7"/>
  <c r="AA314" i="7"/>
  <c r="Z314" i="7"/>
  <c r="X314" i="7"/>
  <c r="W314" i="7"/>
  <c r="AJ313" i="7"/>
  <c r="AI313" i="7"/>
  <c r="AH313" i="7"/>
  <c r="AG313" i="7"/>
  <c r="AD313" i="7"/>
  <c r="AC313" i="7"/>
  <c r="AA313" i="7"/>
  <c r="Z313" i="7"/>
  <c r="X313" i="7"/>
  <c r="W313" i="7"/>
  <c r="AJ312" i="7"/>
  <c r="AI312" i="7"/>
  <c r="AH312" i="7"/>
  <c r="AG312" i="7"/>
  <c r="AD312" i="7"/>
  <c r="AC312" i="7"/>
  <c r="AB312" i="7"/>
  <c r="AA312" i="7"/>
  <c r="Z312" i="7"/>
  <c r="X312" i="7"/>
  <c r="W312" i="7"/>
  <c r="AJ310" i="7"/>
  <c r="AI310" i="7"/>
  <c r="AH310" i="7"/>
  <c r="AG310" i="7"/>
  <c r="AD310" i="7"/>
  <c r="AC310" i="7"/>
  <c r="AB310" i="7"/>
  <c r="AA310" i="7"/>
  <c r="Z310" i="7"/>
  <c r="X310" i="7"/>
  <c r="W310" i="7"/>
  <c r="AJ309" i="7"/>
  <c r="AI309" i="7"/>
  <c r="AH309" i="7"/>
  <c r="AG309" i="7"/>
  <c r="AD309" i="7"/>
  <c r="AC309" i="7"/>
  <c r="AB309" i="7"/>
  <c r="AA309" i="7"/>
  <c r="Z309" i="7"/>
  <c r="X309" i="7"/>
  <c r="W309" i="7"/>
  <c r="AJ308" i="7"/>
  <c r="AI308" i="7"/>
  <c r="AH308" i="7"/>
  <c r="AG308" i="7"/>
  <c r="AD308" i="7"/>
  <c r="AC308" i="7"/>
  <c r="AB308" i="7"/>
  <c r="AA308" i="7"/>
  <c r="Z308" i="7"/>
  <c r="X308" i="7"/>
  <c r="W308" i="7"/>
  <c r="AJ307" i="7"/>
  <c r="AI307" i="7"/>
  <c r="AH307" i="7"/>
  <c r="AG307" i="7"/>
  <c r="AD307" i="7"/>
  <c r="AC307" i="7"/>
  <c r="AB307" i="7"/>
  <c r="AA307" i="7"/>
  <c r="Z307" i="7"/>
  <c r="X307" i="7"/>
  <c r="W307" i="7"/>
  <c r="AJ306" i="7"/>
  <c r="AI306" i="7"/>
  <c r="AH306" i="7"/>
  <c r="AG306" i="7"/>
  <c r="AD306" i="7"/>
  <c r="AC306" i="7"/>
  <c r="AB306" i="7"/>
  <c r="AA306" i="7"/>
  <c r="Z306" i="7"/>
  <c r="X306" i="7"/>
  <c r="W306" i="7"/>
  <c r="AJ305" i="7"/>
  <c r="AI305" i="7"/>
  <c r="AH305" i="7"/>
  <c r="AG305" i="7"/>
  <c r="AD305" i="7"/>
  <c r="AC305" i="7"/>
  <c r="AB305" i="7"/>
  <c r="AA305" i="7"/>
  <c r="Z305" i="7"/>
  <c r="X305" i="7"/>
  <c r="W305" i="7"/>
  <c r="AJ304" i="7"/>
  <c r="AI304" i="7"/>
  <c r="AH304" i="7"/>
  <c r="AG304" i="7"/>
  <c r="AD304" i="7"/>
  <c r="AC304" i="7"/>
  <c r="AB304" i="7"/>
  <c r="AA304" i="7"/>
  <c r="Z304" i="7"/>
  <c r="X304" i="7"/>
  <c r="W304" i="7"/>
  <c r="AJ303" i="7"/>
  <c r="AI303" i="7"/>
  <c r="AH303" i="7"/>
  <c r="AG303" i="7"/>
  <c r="AD303" i="7"/>
  <c r="AC303" i="7"/>
  <c r="AB303" i="7"/>
  <c r="AA303" i="7"/>
  <c r="Z303" i="7"/>
  <c r="X303" i="7"/>
  <c r="W303" i="7"/>
  <c r="AJ300" i="7"/>
  <c r="AI300" i="7"/>
  <c r="AH300" i="7"/>
  <c r="AG300" i="7"/>
  <c r="AD300" i="7"/>
  <c r="AC300" i="7"/>
  <c r="AB300" i="7"/>
  <c r="AA300" i="7"/>
  <c r="Z300" i="7"/>
  <c r="X300" i="7"/>
  <c r="W300" i="7"/>
  <c r="AJ297" i="7"/>
  <c r="AI297" i="7"/>
  <c r="AH297" i="7"/>
  <c r="AG297" i="7"/>
  <c r="AD297" i="7"/>
  <c r="AC297" i="7"/>
  <c r="AB297" i="7"/>
  <c r="AA297" i="7"/>
  <c r="Z297" i="7"/>
  <c r="X297" i="7"/>
  <c r="W297" i="7"/>
  <c r="AJ296" i="7"/>
  <c r="AI296" i="7"/>
  <c r="AH296" i="7"/>
  <c r="AG296" i="7"/>
  <c r="AD296" i="7"/>
  <c r="AC296" i="7"/>
  <c r="AB296" i="7"/>
  <c r="AA296" i="7"/>
  <c r="Z296" i="7"/>
  <c r="X296" i="7"/>
  <c r="W296" i="7"/>
  <c r="AJ295" i="7"/>
  <c r="AI295" i="7"/>
  <c r="AH295" i="7"/>
  <c r="AG295" i="7"/>
  <c r="AD295" i="7"/>
  <c r="AC295" i="7"/>
  <c r="AB295" i="7"/>
  <c r="AA295" i="7"/>
  <c r="Z295" i="7"/>
  <c r="X295" i="7"/>
  <c r="W295" i="7"/>
  <c r="AJ294" i="7"/>
  <c r="AI294" i="7"/>
  <c r="AH294" i="7"/>
  <c r="AG294" i="7"/>
  <c r="AD294" i="7"/>
  <c r="AC294" i="7"/>
  <c r="AB294" i="7"/>
  <c r="AA294" i="7"/>
  <c r="Z294" i="7"/>
  <c r="X294" i="7"/>
  <c r="W294" i="7"/>
  <c r="AJ289" i="7"/>
  <c r="AI289" i="7"/>
  <c r="AH289" i="7"/>
  <c r="AG289" i="7"/>
  <c r="AD289" i="7"/>
  <c r="AC289" i="7"/>
  <c r="AB289" i="7"/>
  <c r="AA289" i="7"/>
  <c r="Z289" i="7"/>
  <c r="X289" i="7"/>
  <c r="W289" i="7"/>
  <c r="AJ288" i="7"/>
  <c r="AI288" i="7"/>
  <c r="AH288" i="7"/>
  <c r="AG288" i="7"/>
  <c r="AD288" i="7"/>
  <c r="AC288" i="7"/>
  <c r="AB288" i="7"/>
  <c r="AA288" i="7"/>
  <c r="Z288" i="7"/>
  <c r="X288" i="7"/>
  <c r="W288" i="7"/>
  <c r="AJ287" i="7"/>
  <c r="AI287" i="7"/>
  <c r="AH287" i="7"/>
  <c r="AG287" i="7"/>
  <c r="AD287" i="7"/>
  <c r="AC287" i="7"/>
  <c r="AB287" i="7"/>
  <c r="AA287" i="7"/>
  <c r="Z287" i="7"/>
  <c r="X287" i="7"/>
  <c r="W287" i="7"/>
  <c r="AJ286" i="7"/>
  <c r="AI286" i="7"/>
  <c r="AH286" i="7"/>
  <c r="AG286" i="7"/>
  <c r="AD286" i="7"/>
  <c r="AC286" i="7"/>
  <c r="AB286" i="7"/>
  <c r="AA286" i="7"/>
  <c r="Z286" i="7"/>
  <c r="X286" i="7"/>
  <c r="W286" i="7"/>
  <c r="AJ285" i="7"/>
  <c r="AI285" i="7"/>
  <c r="AH285" i="7"/>
  <c r="AG285" i="7"/>
  <c r="AD285" i="7"/>
  <c r="AC285" i="7"/>
  <c r="AB285" i="7"/>
  <c r="AA285" i="7"/>
  <c r="Z285" i="7"/>
  <c r="X285" i="7"/>
  <c r="W285" i="7"/>
  <c r="AJ284" i="7"/>
  <c r="AI284" i="7"/>
  <c r="AH284" i="7"/>
  <c r="AG284" i="7"/>
  <c r="AD284" i="7"/>
  <c r="AC284" i="7"/>
  <c r="AB284" i="7"/>
  <c r="AA284" i="7"/>
  <c r="Z284" i="7"/>
  <c r="X284" i="7"/>
  <c r="W284" i="7"/>
  <c r="AJ283" i="7"/>
  <c r="AI283" i="7"/>
  <c r="AH283" i="7"/>
  <c r="AG283" i="7"/>
  <c r="AD283" i="7"/>
  <c r="AC283" i="7"/>
  <c r="AB283" i="7"/>
  <c r="AA283" i="7"/>
  <c r="Z283" i="7"/>
  <c r="X283" i="7"/>
  <c r="W283" i="7"/>
  <c r="AJ282" i="7"/>
  <c r="AI282" i="7"/>
  <c r="AH282" i="7"/>
  <c r="AG282" i="7"/>
  <c r="AD282" i="7"/>
  <c r="AC282" i="7"/>
  <c r="AB282" i="7"/>
  <c r="AA282" i="7"/>
  <c r="Z282" i="7"/>
  <c r="X282" i="7"/>
  <c r="W282" i="7"/>
  <c r="AJ281" i="7"/>
  <c r="AI281" i="7"/>
  <c r="AH281" i="7"/>
  <c r="AG281" i="7"/>
  <c r="AD281" i="7"/>
  <c r="AC281" i="7"/>
  <c r="AB281" i="7"/>
  <c r="AA281" i="7"/>
  <c r="Z281" i="7"/>
  <c r="X281" i="7"/>
  <c r="W281" i="7"/>
  <c r="AJ280" i="7"/>
  <c r="AI280" i="7"/>
  <c r="AH280" i="7"/>
  <c r="AG280" i="7"/>
  <c r="AD280" i="7"/>
  <c r="AC280" i="7"/>
  <c r="AB280" i="7"/>
  <c r="AA280" i="7"/>
  <c r="Z280" i="7"/>
  <c r="X280" i="7"/>
  <c r="W280" i="7"/>
  <c r="AJ279" i="7"/>
  <c r="AI279" i="7"/>
  <c r="AH279" i="7"/>
  <c r="AG279" i="7"/>
  <c r="AD279" i="7"/>
  <c r="AC279" i="7"/>
  <c r="AB279" i="7"/>
  <c r="AA279" i="7"/>
  <c r="Z279" i="7"/>
  <c r="X279" i="7"/>
  <c r="W279" i="7"/>
  <c r="AJ278" i="7"/>
  <c r="AI278" i="7"/>
  <c r="AH278" i="7"/>
  <c r="AG278" i="7"/>
  <c r="AD278" i="7"/>
  <c r="AC278" i="7"/>
  <c r="AB278" i="7"/>
  <c r="AA278" i="7"/>
  <c r="Z278" i="7"/>
  <c r="X278" i="7"/>
  <c r="W278" i="7"/>
  <c r="AJ276" i="7"/>
  <c r="AI276" i="7"/>
  <c r="AH276" i="7"/>
  <c r="AG276" i="7"/>
  <c r="AD276" i="7"/>
  <c r="AC276" i="7"/>
  <c r="AB276" i="7"/>
  <c r="AA276" i="7"/>
  <c r="Z276" i="7"/>
  <c r="X276" i="7"/>
  <c r="W276" i="7"/>
  <c r="AJ275" i="7"/>
  <c r="AI275" i="7"/>
  <c r="AH275" i="7"/>
  <c r="AG275" i="7"/>
  <c r="AD275" i="7"/>
  <c r="AC275" i="7"/>
  <c r="AB275" i="7"/>
  <c r="AA275" i="7"/>
  <c r="Z275" i="7"/>
  <c r="X275" i="7"/>
  <c r="W275" i="7"/>
  <c r="AJ274" i="7"/>
  <c r="AI274" i="7"/>
  <c r="AH274" i="7"/>
  <c r="AG274" i="7"/>
  <c r="AD274" i="7"/>
  <c r="AC274" i="7"/>
  <c r="AB274" i="7"/>
  <c r="AA274" i="7"/>
  <c r="Z274" i="7"/>
  <c r="X274" i="7"/>
  <c r="W274" i="7"/>
  <c r="AJ273" i="7"/>
  <c r="AI273" i="7"/>
  <c r="AH273" i="7"/>
  <c r="AG273" i="7"/>
  <c r="AD273" i="7"/>
  <c r="AC273" i="7"/>
  <c r="AB273" i="7"/>
  <c r="AA273" i="7"/>
  <c r="Z273" i="7"/>
  <c r="X273" i="7"/>
  <c r="W273" i="7"/>
  <c r="AJ272" i="7"/>
  <c r="AI272" i="7"/>
  <c r="AH272" i="7"/>
  <c r="AG272" i="7"/>
  <c r="AD272" i="7"/>
  <c r="AC272" i="7"/>
  <c r="AB272" i="7"/>
  <c r="AA272" i="7"/>
  <c r="Z272" i="7"/>
  <c r="X272" i="7"/>
  <c r="W272" i="7"/>
  <c r="AJ271" i="7"/>
  <c r="AI271" i="7"/>
  <c r="AH271" i="7"/>
  <c r="AG271" i="7"/>
  <c r="AD271" i="7"/>
  <c r="AC271" i="7"/>
  <c r="AB271" i="7"/>
  <c r="AA271" i="7"/>
  <c r="Z271" i="7"/>
  <c r="X271" i="7"/>
  <c r="W271" i="7"/>
  <c r="AJ269" i="7"/>
  <c r="AI269" i="7"/>
  <c r="AH269" i="7"/>
  <c r="AG269" i="7"/>
  <c r="AD269" i="7"/>
  <c r="AC269" i="7"/>
  <c r="AB269" i="7"/>
  <c r="AA269" i="7"/>
  <c r="Z269" i="7"/>
  <c r="X269" i="7"/>
  <c r="W269" i="7"/>
  <c r="AJ268" i="7"/>
  <c r="AI268" i="7"/>
  <c r="AH268" i="7"/>
  <c r="AG268" i="7"/>
  <c r="AD268" i="7"/>
  <c r="AC268" i="7"/>
  <c r="AB268" i="7"/>
  <c r="AA268" i="7"/>
  <c r="Z268" i="7"/>
  <c r="X268" i="7"/>
  <c r="W268" i="7"/>
  <c r="AJ267" i="7"/>
  <c r="AI267" i="7"/>
  <c r="AH267" i="7"/>
  <c r="AG267" i="7"/>
  <c r="AD267" i="7"/>
  <c r="AC267" i="7"/>
  <c r="AB267" i="7"/>
  <c r="AA267" i="7"/>
  <c r="Z267" i="7"/>
  <c r="X267" i="7"/>
  <c r="W267" i="7"/>
  <c r="AJ266" i="7"/>
  <c r="AI266" i="7"/>
  <c r="AH266" i="7"/>
  <c r="AG266" i="7"/>
  <c r="AD266" i="7"/>
  <c r="AC266" i="7"/>
  <c r="AB266" i="7"/>
  <c r="AA266" i="7"/>
  <c r="Z266" i="7"/>
  <c r="X266" i="7"/>
  <c r="W266" i="7"/>
  <c r="AJ265" i="7"/>
  <c r="AI265" i="7"/>
  <c r="AH265" i="7"/>
  <c r="AG265" i="7"/>
  <c r="AD265" i="7"/>
  <c r="AC265" i="7"/>
  <c r="AB265" i="7"/>
  <c r="AA265" i="7"/>
  <c r="Z265" i="7"/>
  <c r="X265" i="7"/>
  <c r="W265" i="7"/>
  <c r="AJ264" i="7"/>
  <c r="AI264" i="7"/>
  <c r="AH264" i="7"/>
  <c r="AG264" i="7"/>
  <c r="AD264" i="7"/>
  <c r="AC264" i="7"/>
  <c r="AB264" i="7"/>
  <c r="AA264" i="7"/>
  <c r="Z264" i="7"/>
  <c r="X264" i="7"/>
  <c r="W264" i="7"/>
  <c r="AJ263" i="7"/>
  <c r="AI263" i="7"/>
  <c r="AH263" i="7"/>
  <c r="AG263" i="7"/>
  <c r="AD263" i="7"/>
  <c r="AC263" i="7"/>
  <c r="AB263" i="7"/>
  <c r="AA263" i="7"/>
  <c r="Z263" i="7"/>
  <c r="X263" i="7"/>
  <c r="W263" i="7"/>
  <c r="AJ262" i="7"/>
  <c r="AI262" i="7"/>
  <c r="AH262" i="7"/>
  <c r="AG262" i="7"/>
  <c r="AD262" i="7"/>
  <c r="AC262" i="7"/>
  <c r="AB262" i="7"/>
  <c r="AA262" i="7"/>
  <c r="Z262" i="7"/>
  <c r="X262" i="7"/>
  <c r="W262" i="7"/>
  <c r="AJ258" i="7"/>
  <c r="AI258" i="7"/>
  <c r="AH258" i="7"/>
  <c r="AG258" i="7"/>
  <c r="AD258" i="7"/>
  <c r="AC258" i="7"/>
  <c r="AB258" i="7"/>
  <c r="AA258" i="7"/>
  <c r="Z258" i="7"/>
  <c r="X258" i="7"/>
  <c r="W258" i="7"/>
  <c r="AJ257" i="7"/>
  <c r="AI257" i="7"/>
  <c r="AH257" i="7"/>
  <c r="AG257" i="7"/>
  <c r="AD257" i="7"/>
  <c r="AC257" i="7"/>
  <c r="AB257" i="7"/>
  <c r="AA257" i="7"/>
  <c r="Z257" i="7"/>
  <c r="X257" i="7"/>
  <c r="W257" i="7"/>
  <c r="AJ256" i="7"/>
  <c r="AI256" i="7"/>
  <c r="AH256" i="7"/>
  <c r="AG256" i="7"/>
  <c r="AD256" i="7"/>
  <c r="AC256" i="7"/>
  <c r="AB256" i="7"/>
  <c r="AA256" i="7"/>
  <c r="Z256" i="7"/>
  <c r="X256" i="7"/>
  <c r="W256" i="7"/>
  <c r="AJ255" i="7"/>
  <c r="AI255" i="7"/>
  <c r="AH255" i="7"/>
  <c r="AG255" i="7"/>
  <c r="AD255" i="7"/>
  <c r="AC255" i="7"/>
  <c r="AB255" i="7"/>
  <c r="AA255" i="7"/>
  <c r="Z255" i="7"/>
  <c r="X255" i="7"/>
  <c r="W255" i="7"/>
  <c r="AJ254" i="7"/>
  <c r="AI254" i="7"/>
  <c r="AH254" i="7"/>
  <c r="AG254" i="7"/>
  <c r="AD254" i="7"/>
  <c r="AC254" i="7"/>
  <c r="AB254" i="7"/>
  <c r="AA254" i="7"/>
  <c r="Z254" i="7"/>
  <c r="X254" i="7"/>
  <c r="W254" i="7"/>
  <c r="AJ253" i="7"/>
  <c r="AI253" i="7"/>
  <c r="AH253" i="7"/>
  <c r="AG253" i="7"/>
  <c r="AD253" i="7"/>
  <c r="AC253" i="7"/>
  <c r="AB253" i="7"/>
  <c r="AA253" i="7"/>
  <c r="Z253" i="7"/>
  <c r="X253" i="7"/>
  <c r="W253" i="7"/>
  <c r="AJ252" i="7"/>
  <c r="AI252" i="7"/>
  <c r="AH252" i="7"/>
  <c r="AG252" i="7"/>
  <c r="AD252" i="7"/>
  <c r="AC252" i="7"/>
  <c r="AB252" i="7"/>
  <c r="AA252" i="7"/>
  <c r="Z252" i="7"/>
  <c r="X252" i="7"/>
  <c r="W252" i="7"/>
  <c r="AJ251" i="7"/>
  <c r="AI251" i="7"/>
  <c r="AH251" i="7"/>
  <c r="AG251" i="7"/>
  <c r="AD251" i="7"/>
  <c r="AC251" i="7"/>
  <c r="AB251" i="7"/>
  <c r="AA251" i="7"/>
  <c r="Z251" i="7"/>
  <c r="X251" i="7"/>
  <c r="W251" i="7"/>
  <c r="AJ250" i="7"/>
  <c r="AI250" i="7"/>
  <c r="AH250" i="7"/>
  <c r="AG250" i="7"/>
  <c r="AD250" i="7"/>
  <c r="AC250" i="7"/>
  <c r="AB250" i="7"/>
  <c r="AA250" i="7"/>
  <c r="Z250" i="7"/>
  <c r="X250" i="7"/>
  <c r="W250" i="7"/>
  <c r="AJ249" i="7"/>
  <c r="AI249" i="7"/>
  <c r="AH249" i="7"/>
  <c r="AG249" i="7"/>
  <c r="AD249" i="7"/>
  <c r="AC249" i="7"/>
  <c r="AB249" i="7"/>
  <c r="AA249" i="7"/>
  <c r="Z249" i="7"/>
  <c r="X249" i="7"/>
  <c r="W249" i="7"/>
  <c r="AJ248" i="7"/>
  <c r="AI248" i="7"/>
  <c r="AH248" i="7"/>
  <c r="AG248" i="7"/>
  <c r="AD248" i="7"/>
  <c r="AC248" i="7"/>
  <c r="AB248" i="7"/>
  <c r="AA248" i="7"/>
  <c r="Z248" i="7"/>
  <c r="X248" i="7"/>
  <c r="W248" i="7"/>
  <c r="AJ247" i="7"/>
  <c r="AI247" i="7"/>
  <c r="AH247" i="7"/>
  <c r="AG247" i="7"/>
  <c r="AD247" i="7"/>
  <c r="AC247" i="7"/>
  <c r="AB247" i="7"/>
  <c r="AA247" i="7"/>
  <c r="Z247" i="7"/>
  <c r="X247" i="7"/>
  <c r="W247" i="7"/>
  <c r="AJ246" i="7"/>
  <c r="AI246" i="7"/>
  <c r="AH246" i="7"/>
  <c r="AG246" i="7"/>
  <c r="AD246" i="7"/>
  <c r="AC246" i="7"/>
  <c r="AB246" i="7"/>
  <c r="AA246" i="7"/>
  <c r="Z246" i="7"/>
  <c r="X246" i="7"/>
  <c r="W246" i="7"/>
  <c r="AJ245" i="7"/>
  <c r="AI245" i="7"/>
  <c r="AH245" i="7"/>
  <c r="AG245" i="7"/>
  <c r="AD245" i="7"/>
  <c r="AC245" i="7"/>
  <c r="AB245" i="7"/>
  <c r="AA245" i="7"/>
  <c r="Z245" i="7"/>
  <c r="X245" i="7"/>
  <c r="W245" i="7"/>
  <c r="AJ244" i="7"/>
  <c r="AI244" i="7"/>
  <c r="AH244" i="7"/>
  <c r="AG244" i="7"/>
  <c r="AD244" i="7"/>
  <c r="AC244" i="7"/>
  <c r="AB244" i="7"/>
  <c r="AA244" i="7"/>
  <c r="Z244" i="7"/>
  <c r="X244" i="7"/>
  <c r="W244" i="7"/>
  <c r="AJ243" i="7"/>
  <c r="AI243" i="7"/>
  <c r="AH243" i="7"/>
  <c r="AG243" i="7"/>
  <c r="AD243" i="7"/>
  <c r="AC243" i="7"/>
  <c r="AB243" i="7"/>
  <c r="AA243" i="7"/>
  <c r="Z243" i="7"/>
  <c r="X243" i="7"/>
  <c r="W243" i="7"/>
  <c r="AJ242" i="7"/>
  <c r="AI242" i="7"/>
  <c r="AH242" i="7"/>
  <c r="AG242" i="7"/>
  <c r="AD242" i="7"/>
  <c r="AC242" i="7"/>
  <c r="AB242" i="7"/>
  <c r="AA242" i="7"/>
  <c r="Z242" i="7"/>
  <c r="X242" i="7"/>
  <c r="W242" i="7"/>
  <c r="AJ241" i="7"/>
  <c r="AI241" i="7"/>
  <c r="AH241" i="7"/>
  <c r="AG241" i="7"/>
  <c r="AD241" i="7"/>
  <c r="AC241" i="7"/>
  <c r="AB241" i="7"/>
  <c r="AA241" i="7"/>
  <c r="Z241" i="7"/>
  <c r="X241" i="7"/>
  <c r="W241" i="7"/>
  <c r="AJ240" i="7"/>
  <c r="AI240" i="7"/>
  <c r="AH240" i="7"/>
  <c r="AG240" i="7"/>
  <c r="AD240" i="7"/>
  <c r="AC240" i="7"/>
  <c r="AB240" i="7"/>
  <c r="AA240" i="7"/>
  <c r="Z240" i="7"/>
  <c r="X240" i="7"/>
  <c r="W240" i="7"/>
  <c r="AJ239" i="7"/>
  <c r="AI239" i="7"/>
  <c r="AH239" i="7"/>
  <c r="AG239" i="7"/>
  <c r="AD239" i="7"/>
  <c r="AC239" i="7"/>
  <c r="AB239" i="7"/>
  <c r="AA239" i="7"/>
  <c r="Z239" i="7"/>
  <c r="X239" i="7"/>
  <c r="W239" i="7"/>
  <c r="AJ238" i="7"/>
  <c r="AI238" i="7"/>
  <c r="AH238" i="7"/>
  <c r="AG238" i="7"/>
  <c r="AD238" i="7"/>
  <c r="AC238" i="7"/>
  <c r="AB238" i="7"/>
  <c r="AA238" i="7"/>
  <c r="Z238" i="7"/>
  <c r="X238" i="7"/>
  <c r="W238" i="7"/>
  <c r="AJ237" i="7"/>
  <c r="AI237" i="7"/>
  <c r="AH237" i="7"/>
  <c r="AG237" i="7"/>
  <c r="AD237" i="7"/>
  <c r="AC237" i="7"/>
  <c r="AB237" i="7"/>
  <c r="AA237" i="7"/>
  <c r="Z237" i="7"/>
  <c r="X237" i="7"/>
  <c r="W237" i="7"/>
  <c r="AJ236" i="7"/>
  <c r="AI236" i="7"/>
  <c r="AH236" i="7"/>
  <c r="AG236" i="7"/>
  <c r="AD236" i="7"/>
  <c r="AC236" i="7"/>
  <c r="AB236" i="7"/>
  <c r="AA236" i="7"/>
  <c r="Z236" i="7"/>
  <c r="X236" i="7"/>
  <c r="W236" i="7"/>
  <c r="AJ235" i="7"/>
  <c r="AI235" i="7"/>
  <c r="AH235" i="7"/>
  <c r="AG235" i="7"/>
  <c r="AD235" i="7"/>
  <c r="AC235" i="7"/>
  <c r="AB235" i="7"/>
  <c r="AA235" i="7"/>
  <c r="Z235" i="7"/>
  <c r="X235" i="7"/>
  <c r="W235" i="7"/>
  <c r="AJ234" i="7"/>
  <c r="AI234" i="7"/>
  <c r="AH234" i="7"/>
  <c r="AG234" i="7"/>
  <c r="AD234" i="7"/>
  <c r="AC234" i="7"/>
  <c r="AB234" i="7"/>
  <c r="AA234" i="7"/>
  <c r="Z234" i="7"/>
  <c r="X234" i="7"/>
  <c r="W234" i="7"/>
  <c r="AJ233" i="7"/>
  <c r="AI233" i="7"/>
  <c r="AH233" i="7"/>
  <c r="AG233" i="7"/>
  <c r="AD233" i="7"/>
  <c r="AC233" i="7"/>
  <c r="AB233" i="7"/>
  <c r="AA233" i="7"/>
  <c r="Z233" i="7"/>
  <c r="X233" i="7"/>
  <c r="W233" i="7"/>
  <c r="AJ232" i="7"/>
  <c r="AI232" i="7"/>
  <c r="AH232" i="7"/>
  <c r="AG232" i="7"/>
  <c r="AD232" i="7"/>
  <c r="AC232" i="7"/>
  <c r="AB232" i="7"/>
  <c r="AA232" i="7"/>
  <c r="Z232" i="7"/>
  <c r="X232" i="7"/>
  <c r="W232" i="7"/>
  <c r="AJ231" i="7"/>
  <c r="AI231" i="7"/>
  <c r="AH231" i="7"/>
  <c r="AG231" i="7"/>
  <c r="AD231" i="7"/>
  <c r="AC231" i="7"/>
  <c r="AB231" i="7"/>
  <c r="AA231" i="7"/>
  <c r="Z231" i="7"/>
  <c r="X231" i="7"/>
  <c r="W231" i="7"/>
  <c r="AJ230" i="7"/>
  <c r="AI230" i="7"/>
  <c r="AH230" i="7"/>
  <c r="AG230" i="7"/>
  <c r="AD230" i="7"/>
  <c r="AC230" i="7"/>
  <c r="AB230" i="7"/>
  <c r="AA230" i="7"/>
  <c r="Z230" i="7"/>
  <c r="X230" i="7"/>
  <c r="W230" i="7"/>
  <c r="AJ229" i="7"/>
  <c r="AI229" i="7"/>
  <c r="AH229" i="7"/>
  <c r="AG229" i="7"/>
  <c r="AD229" i="7"/>
  <c r="AC229" i="7"/>
  <c r="AB229" i="7"/>
  <c r="AA229" i="7"/>
  <c r="Z229" i="7"/>
  <c r="X229" i="7"/>
  <c r="W229" i="7"/>
  <c r="AJ228" i="7"/>
  <c r="AI228" i="7"/>
  <c r="AH228" i="7"/>
  <c r="AG228" i="7"/>
  <c r="AD228" i="7"/>
  <c r="AC228" i="7"/>
  <c r="AB228" i="7"/>
  <c r="AA228" i="7"/>
  <c r="Z228" i="7"/>
  <c r="X228" i="7"/>
  <c r="W228" i="7"/>
  <c r="AJ227" i="7"/>
  <c r="AI227" i="7"/>
  <c r="AH227" i="7"/>
  <c r="AG227" i="7"/>
  <c r="AD227" i="7"/>
  <c r="AC227" i="7"/>
  <c r="AB227" i="7"/>
  <c r="AA227" i="7"/>
  <c r="Z227" i="7"/>
  <c r="X227" i="7"/>
  <c r="W227" i="7"/>
  <c r="AJ226" i="7"/>
  <c r="AI226" i="7"/>
  <c r="AH226" i="7"/>
  <c r="AG226" i="7"/>
  <c r="AD226" i="7"/>
  <c r="AC226" i="7"/>
  <c r="AB226" i="7"/>
  <c r="AA226" i="7"/>
  <c r="Z226" i="7"/>
  <c r="X226" i="7"/>
  <c r="W226" i="7"/>
  <c r="AJ225" i="7"/>
  <c r="AI225" i="7"/>
  <c r="AH225" i="7"/>
  <c r="AG225" i="7"/>
  <c r="AD225" i="7"/>
  <c r="AC225" i="7"/>
  <c r="AB225" i="7"/>
  <c r="AA225" i="7"/>
  <c r="Z225" i="7"/>
  <c r="X225" i="7"/>
  <c r="W225" i="7"/>
  <c r="AJ224" i="7"/>
  <c r="AI224" i="7"/>
  <c r="AH224" i="7"/>
  <c r="AG224" i="7"/>
  <c r="AD224" i="7"/>
  <c r="AC224" i="7"/>
  <c r="AB224" i="7"/>
  <c r="AA224" i="7"/>
  <c r="Z224" i="7"/>
  <c r="X224" i="7"/>
  <c r="W224" i="7"/>
  <c r="AJ223" i="7"/>
  <c r="AI223" i="7"/>
  <c r="AH223" i="7"/>
  <c r="AG223" i="7"/>
  <c r="AD223" i="7"/>
  <c r="AC223" i="7"/>
  <c r="AB223" i="7"/>
  <c r="AA223" i="7"/>
  <c r="Z223" i="7"/>
  <c r="X223" i="7"/>
  <c r="W223" i="7"/>
  <c r="AJ222" i="7"/>
  <c r="AI222" i="7"/>
  <c r="AH222" i="7"/>
  <c r="AG222" i="7"/>
  <c r="AD222" i="7"/>
  <c r="AC222" i="7"/>
  <c r="AB222" i="7"/>
  <c r="AA222" i="7"/>
  <c r="Z222" i="7"/>
  <c r="X222" i="7"/>
  <c r="W222" i="7"/>
  <c r="AJ221" i="7"/>
  <c r="AI221" i="7"/>
  <c r="AH221" i="7"/>
  <c r="AG221" i="7"/>
  <c r="AD221" i="7"/>
  <c r="AC221" i="7"/>
  <c r="AB221" i="7"/>
  <c r="AA221" i="7"/>
  <c r="Z221" i="7"/>
  <c r="X221" i="7"/>
  <c r="W221" i="7"/>
  <c r="AJ220" i="7"/>
  <c r="S7" i="3" s="1"/>
  <c r="AI220" i="7"/>
  <c r="AH220" i="7"/>
  <c r="R7" i="3" s="1"/>
  <c r="AG220" i="7"/>
  <c r="AD220" i="7"/>
  <c r="AC220" i="7"/>
  <c r="AB220" i="7"/>
  <c r="AA220" i="7"/>
  <c r="Z220" i="7"/>
  <c r="X220" i="7"/>
  <c r="W220" i="7"/>
  <c r="AJ219" i="7"/>
  <c r="AI219" i="7"/>
  <c r="AH219" i="7"/>
  <c r="AG219" i="7"/>
  <c r="AD219" i="7"/>
  <c r="AC219" i="7"/>
  <c r="AB219" i="7"/>
  <c r="AA219" i="7"/>
  <c r="Z219" i="7"/>
  <c r="X219" i="7"/>
  <c r="W219" i="7"/>
  <c r="AJ218" i="7"/>
  <c r="AI218" i="7"/>
  <c r="AH218" i="7"/>
  <c r="AG218" i="7"/>
  <c r="AD218" i="7"/>
  <c r="AC218" i="7"/>
  <c r="AB218" i="7"/>
  <c r="AA218" i="7"/>
  <c r="Z218" i="7"/>
  <c r="X218" i="7"/>
  <c r="W218" i="7"/>
  <c r="AJ217" i="7"/>
  <c r="AI217" i="7"/>
  <c r="AH217" i="7"/>
  <c r="AG217" i="7"/>
  <c r="AD217" i="7"/>
  <c r="AC217" i="7"/>
  <c r="AB217" i="7"/>
  <c r="AA217" i="7"/>
  <c r="Z217" i="7"/>
  <c r="X217" i="7"/>
  <c r="W217" i="7"/>
  <c r="AJ216" i="7"/>
  <c r="AI216" i="7"/>
  <c r="AH216" i="7"/>
  <c r="AG216" i="7"/>
  <c r="AD216" i="7"/>
  <c r="AC216" i="7"/>
  <c r="AB216" i="7"/>
  <c r="AA216" i="7"/>
  <c r="Z216" i="7"/>
  <c r="X216" i="7"/>
  <c r="W216" i="7"/>
  <c r="AJ215" i="7"/>
  <c r="AI215" i="7"/>
  <c r="AH215" i="7"/>
  <c r="AG215" i="7"/>
  <c r="AD215" i="7"/>
  <c r="AC215" i="7"/>
  <c r="AB215" i="7"/>
  <c r="AA215" i="7"/>
  <c r="Z215" i="7"/>
  <c r="X215" i="7"/>
  <c r="W215" i="7"/>
  <c r="AJ214" i="7"/>
  <c r="AI214" i="7"/>
  <c r="AH214" i="7"/>
  <c r="AG214" i="7"/>
  <c r="AD214" i="7"/>
  <c r="AC214" i="7"/>
  <c r="AB214" i="7"/>
  <c r="AA214" i="7"/>
  <c r="Z214" i="7"/>
  <c r="X214" i="7"/>
  <c r="W214" i="7"/>
  <c r="AJ213" i="7"/>
  <c r="AI213" i="7"/>
  <c r="AH213" i="7"/>
  <c r="AG213" i="7"/>
  <c r="AD213" i="7"/>
  <c r="AC213" i="7"/>
  <c r="AB213" i="7"/>
  <c r="AA213" i="7"/>
  <c r="Z213" i="7"/>
  <c r="X213" i="7"/>
  <c r="W213" i="7"/>
  <c r="AJ212" i="7"/>
  <c r="AI212" i="7"/>
  <c r="AH212" i="7"/>
  <c r="AG212" i="7"/>
  <c r="AD212" i="7"/>
  <c r="AC212" i="7"/>
  <c r="AB212" i="7"/>
  <c r="AA212" i="7"/>
  <c r="Z212" i="7"/>
  <c r="X212" i="7"/>
  <c r="W212" i="7"/>
  <c r="AJ211" i="7"/>
  <c r="AI211" i="7"/>
  <c r="AH211" i="7"/>
  <c r="AG211" i="7"/>
  <c r="AD211" i="7"/>
  <c r="AC211" i="7"/>
  <c r="AB211" i="7"/>
  <c r="AA211" i="7"/>
  <c r="Z211" i="7"/>
  <c r="X211" i="7"/>
  <c r="W211" i="7"/>
  <c r="AJ210" i="7"/>
  <c r="AI210" i="7"/>
  <c r="AH210" i="7"/>
  <c r="AG210" i="7"/>
  <c r="AD210" i="7"/>
  <c r="AC210" i="7"/>
  <c r="AB210" i="7"/>
  <c r="AA210" i="7"/>
  <c r="Z210" i="7"/>
  <c r="X210" i="7"/>
  <c r="W210" i="7"/>
  <c r="AJ209" i="7"/>
  <c r="AI209" i="7"/>
  <c r="AH209" i="7"/>
  <c r="AG209" i="7"/>
  <c r="AD209" i="7"/>
  <c r="AC209" i="7"/>
  <c r="AB209" i="7"/>
  <c r="AA209" i="7"/>
  <c r="Z209" i="7"/>
  <c r="X209" i="7"/>
  <c r="W209" i="7"/>
  <c r="AJ208" i="7"/>
  <c r="AI208" i="7"/>
  <c r="AH208" i="7"/>
  <c r="AG208" i="7"/>
  <c r="AD208" i="7"/>
  <c r="AC208" i="7"/>
  <c r="AB208" i="7"/>
  <c r="AA208" i="7"/>
  <c r="Z208" i="7"/>
  <c r="X208" i="7"/>
  <c r="W208" i="7"/>
  <c r="AJ207" i="7"/>
  <c r="AI207" i="7"/>
  <c r="AH207" i="7"/>
  <c r="AG207" i="7"/>
  <c r="AD207" i="7"/>
  <c r="AC207" i="7"/>
  <c r="AB207" i="7"/>
  <c r="AA207" i="7"/>
  <c r="Z207" i="7"/>
  <c r="X207" i="7"/>
  <c r="W207" i="7"/>
  <c r="AJ206" i="7"/>
  <c r="AI206" i="7"/>
  <c r="AH206" i="7"/>
  <c r="AG206" i="7"/>
  <c r="AD206" i="7"/>
  <c r="AC206" i="7"/>
  <c r="AB206" i="7"/>
  <c r="AA206" i="7"/>
  <c r="Z206" i="7"/>
  <c r="X206" i="7"/>
  <c r="W206" i="7"/>
  <c r="AJ205" i="7"/>
  <c r="AI205" i="7"/>
  <c r="AH205" i="7"/>
  <c r="AG205" i="7"/>
  <c r="AD205" i="7"/>
  <c r="AC205" i="7"/>
  <c r="AB205" i="7"/>
  <c r="AA205" i="7"/>
  <c r="Z205" i="7"/>
  <c r="X205" i="7"/>
  <c r="W205" i="7"/>
  <c r="AJ204" i="7"/>
  <c r="AI204" i="7"/>
  <c r="AH204" i="7"/>
  <c r="AG204" i="7"/>
  <c r="AD204" i="7"/>
  <c r="AC204" i="7"/>
  <c r="AB204" i="7"/>
  <c r="AA204" i="7"/>
  <c r="Z204" i="7"/>
  <c r="X204" i="7"/>
  <c r="W204" i="7"/>
  <c r="AD201" i="7"/>
  <c r="AC201" i="7"/>
  <c r="AB201" i="7"/>
  <c r="AA201" i="7"/>
  <c r="Z201" i="7"/>
  <c r="X201" i="7"/>
  <c r="W201" i="7"/>
  <c r="AD200" i="7"/>
  <c r="AC200" i="7"/>
  <c r="AB200" i="7"/>
  <c r="AA200" i="7"/>
  <c r="Z200" i="7"/>
  <c r="X200" i="7"/>
  <c r="W200" i="7"/>
  <c r="AJ198" i="7"/>
  <c r="AI198" i="7"/>
  <c r="AH198" i="7"/>
  <c r="AG198" i="7"/>
  <c r="AD198" i="7"/>
  <c r="AC198" i="7"/>
  <c r="AB198" i="7"/>
  <c r="AA198" i="7"/>
  <c r="Z198" i="7"/>
  <c r="X198" i="7"/>
  <c r="W198" i="7"/>
  <c r="AJ197" i="7"/>
  <c r="AI197" i="7"/>
  <c r="AH197" i="7"/>
  <c r="AG197" i="7"/>
  <c r="AD197" i="7"/>
  <c r="AC197" i="7"/>
  <c r="AB197" i="7"/>
  <c r="AA197" i="7"/>
  <c r="Z197" i="7"/>
  <c r="X197" i="7"/>
  <c r="W197" i="7"/>
  <c r="AJ196" i="7"/>
  <c r="AI196" i="7"/>
  <c r="AH196" i="7"/>
  <c r="AG196" i="7"/>
  <c r="AD196" i="7"/>
  <c r="AC196" i="7"/>
  <c r="AB196" i="7"/>
  <c r="AA196" i="7"/>
  <c r="Z196" i="7"/>
  <c r="X196" i="7"/>
  <c r="W196" i="7"/>
  <c r="AJ194" i="7"/>
  <c r="AI194" i="7"/>
  <c r="AH194" i="7"/>
  <c r="AG194" i="7"/>
  <c r="AD194" i="7"/>
  <c r="AC194" i="7"/>
  <c r="AB194" i="7"/>
  <c r="AA194" i="7"/>
  <c r="Z194" i="7"/>
  <c r="X194" i="7"/>
  <c r="W194" i="7"/>
  <c r="AJ193" i="7"/>
  <c r="S8" i="3" s="1"/>
  <c r="AI193" i="7"/>
  <c r="AH193" i="7"/>
  <c r="AG193" i="7"/>
  <c r="AD193" i="7"/>
  <c r="AC193" i="7"/>
  <c r="AB193" i="7"/>
  <c r="AA193" i="7"/>
  <c r="Z193" i="7"/>
  <c r="X193" i="7"/>
  <c r="W193" i="7"/>
  <c r="AD192" i="7"/>
  <c r="AC192" i="7"/>
  <c r="AB192" i="7"/>
  <c r="AA192" i="7"/>
  <c r="Z192" i="7"/>
  <c r="X192" i="7"/>
  <c r="W192" i="7"/>
  <c r="AJ191" i="7"/>
  <c r="AI191" i="7"/>
  <c r="AH191" i="7"/>
  <c r="AG191" i="7"/>
  <c r="AD191" i="7"/>
  <c r="AC191" i="7"/>
  <c r="AB191" i="7"/>
  <c r="AA191" i="7"/>
  <c r="Z191" i="7"/>
  <c r="X191" i="7"/>
  <c r="W191" i="7"/>
  <c r="AJ190" i="7"/>
  <c r="AI190" i="7"/>
  <c r="AH190" i="7"/>
  <c r="AG190" i="7"/>
  <c r="AD190" i="7"/>
  <c r="AC190" i="7"/>
  <c r="AB190" i="7"/>
  <c r="AA190" i="7"/>
  <c r="Z190" i="7"/>
  <c r="X190" i="7"/>
  <c r="W190" i="7"/>
  <c r="AJ189" i="7"/>
  <c r="AI189" i="7"/>
  <c r="AH189" i="7"/>
  <c r="AG189" i="7"/>
  <c r="AD189" i="7"/>
  <c r="AC189" i="7"/>
  <c r="AB189" i="7"/>
  <c r="AA189" i="7"/>
  <c r="Z189" i="7"/>
  <c r="X189" i="7"/>
  <c r="W189" i="7"/>
  <c r="AJ185" i="7"/>
  <c r="AI185" i="7"/>
  <c r="AH185" i="7"/>
  <c r="AG185" i="7"/>
  <c r="AD185" i="7"/>
  <c r="AC185" i="7"/>
  <c r="AB185" i="7"/>
  <c r="AA185" i="7"/>
  <c r="Z185" i="7"/>
  <c r="X185" i="7"/>
  <c r="W185" i="7"/>
  <c r="AJ184" i="7"/>
  <c r="AI184" i="7"/>
  <c r="AH184" i="7"/>
  <c r="AG184" i="7"/>
  <c r="AD184" i="7"/>
  <c r="AC184" i="7"/>
  <c r="AB184" i="7"/>
  <c r="AA184" i="7"/>
  <c r="Z184" i="7"/>
  <c r="X184" i="7"/>
  <c r="W184" i="7"/>
  <c r="AJ174" i="7"/>
  <c r="AH174" i="7"/>
  <c r="AD174" i="7"/>
  <c r="AC174" i="7"/>
  <c r="AB174" i="7"/>
  <c r="AA174" i="7"/>
  <c r="Z174" i="7"/>
  <c r="X174" i="7"/>
  <c r="W174" i="7"/>
  <c r="AJ173" i="7"/>
  <c r="AI173" i="7"/>
  <c r="AH173" i="7"/>
  <c r="AG173" i="7"/>
  <c r="AD173" i="7"/>
  <c r="AC173" i="7"/>
  <c r="AB173" i="7"/>
  <c r="AA173" i="7"/>
  <c r="Z173" i="7"/>
  <c r="X173" i="7"/>
  <c r="W173" i="7"/>
  <c r="AJ172" i="7"/>
  <c r="AI172" i="7"/>
  <c r="AH172" i="7"/>
  <c r="AG172" i="7"/>
  <c r="AD172" i="7"/>
  <c r="AC172" i="7"/>
  <c r="AB172" i="7"/>
  <c r="AA172" i="7"/>
  <c r="Z172" i="7"/>
  <c r="X172" i="7"/>
  <c r="W172" i="7"/>
  <c r="AJ171" i="7"/>
  <c r="AI171" i="7"/>
  <c r="AH171" i="7"/>
  <c r="AG171" i="7"/>
  <c r="AD171" i="7"/>
  <c r="AC171" i="7"/>
  <c r="AB171" i="7"/>
  <c r="AA171" i="7"/>
  <c r="Z171" i="7"/>
  <c r="X171" i="7"/>
  <c r="W171" i="7"/>
  <c r="AJ170" i="7"/>
  <c r="AI170" i="7"/>
  <c r="AH170" i="7"/>
  <c r="AG170" i="7"/>
  <c r="AD170" i="7"/>
  <c r="AC170" i="7"/>
  <c r="AB170" i="7"/>
  <c r="AA170" i="7"/>
  <c r="Z170" i="7"/>
  <c r="X170" i="7"/>
  <c r="W170" i="7"/>
  <c r="AJ168" i="7"/>
  <c r="AI168" i="7"/>
  <c r="AH168" i="7"/>
  <c r="AG168" i="7"/>
  <c r="AD168" i="7"/>
  <c r="AC168" i="7"/>
  <c r="AB168" i="7"/>
  <c r="AA168" i="7"/>
  <c r="Z168" i="7"/>
  <c r="X168" i="7"/>
  <c r="W168" i="7"/>
  <c r="AJ167" i="7"/>
  <c r="AI167" i="7"/>
  <c r="AH167" i="7"/>
  <c r="AG167" i="7"/>
  <c r="AD167" i="7"/>
  <c r="AC167" i="7"/>
  <c r="AB167" i="7"/>
  <c r="AA167" i="7"/>
  <c r="Z167" i="7"/>
  <c r="X167" i="7"/>
  <c r="W167" i="7"/>
  <c r="AJ166" i="7"/>
  <c r="AI166" i="7"/>
  <c r="AH166" i="7"/>
  <c r="AG166" i="7"/>
  <c r="AD166" i="7"/>
  <c r="AC166" i="7"/>
  <c r="AB166" i="7"/>
  <c r="AA166" i="7"/>
  <c r="Z166" i="7"/>
  <c r="X166" i="7"/>
  <c r="W166" i="7"/>
  <c r="AJ165" i="7"/>
  <c r="AI165" i="7"/>
  <c r="AH165" i="7"/>
  <c r="AG165" i="7"/>
  <c r="AD165" i="7"/>
  <c r="AC165" i="7"/>
  <c r="AB165" i="7"/>
  <c r="AA165" i="7"/>
  <c r="Z165" i="7"/>
  <c r="X165" i="7"/>
  <c r="W165" i="7"/>
  <c r="AJ164" i="7"/>
  <c r="AI164" i="7"/>
  <c r="AH164" i="7"/>
  <c r="AG164" i="7"/>
  <c r="AD164" i="7"/>
  <c r="AC164" i="7"/>
  <c r="AB164" i="7"/>
  <c r="AA164" i="7"/>
  <c r="Z164" i="7"/>
  <c r="X164" i="7"/>
  <c r="W164" i="7"/>
  <c r="AJ163" i="7"/>
  <c r="AI163" i="7"/>
  <c r="AH163" i="7"/>
  <c r="AG163" i="7"/>
  <c r="AD163" i="7"/>
  <c r="AC163" i="7"/>
  <c r="AB163" i="7"/>
  <c r="AA163" i="7"/>
  <c r="Z163" i="7"/>
  <c r="X163" i="7"/>
  <c r="W163" i="7"/>
  <c r="AJ162" i="7"/>
  <c r="AI162" i="7"/>
  <c r="AH162" i="7"/>
  <c r="AG162" i="7"/>
  <c r="AD162" i="7"/>
  <c r="AC162" i="7"/>
  <c r="AB162" i="7"/>
  <c r="AA162" i="7"/>
  <c r="Z162" i="7"/>
  <c r="X162" i="7"/>
  <c r="W162" i="7"/>
  <c r="AJ161" i="7"/>
  <c r="AI161" i="7"/>
  <c r="AH161" i="7"/>
  <c r="AG161" i="7"/>
  <c r="AD161" i="7"/>
  <c r="AC161" i="7"/>
  <c r="AB161" i="7"/>
  <c r="AA161" i="7"/>
  <c r="Z161" i="7"/>
  <c r="X161" i="7"/>
  <c r="W161" i="7"/>
  <c r="AJ160" i="7"/>
  <c r="AI160" i="7"/>
  <c r="AH160" i="7"/>
  <c r="AG160" i="7"/>
  <c r="AD160" i="7"/>
  <c r="AC160" i="7"/>
  <c r="AB160" i="7"/>
  <c r="AA160" i="7"/>
  <c r="Z160" i="7"/>
  <c r="X160" i="7"/>
  <c r="W160" i="7"/>
  <c r="AJ159" i="7"/>
  <c r="AI159" i="7"/>
  <c r="AH159" i="7"/>
  <c r="AG159" i="7"/>
  <c r="AD159" i="7"/>
  <c r="AC159" i="7"/>
  <c r="AB159" i="7"/>
  <c r="AA159" i="7"/>
  <c r="Z159" i="7"/>
  <c r="X159" i="7"/>
  <c r="W159" i="7"/>
  <c r="AJ158" i="7"/>
  <c r="AI158" i="7"/>
  <c r="AH158" i="7"/>
  <c r="AG158" i="7"/>
  <c r="AD158" i="7"/>
  <c r="AC158" i="7"/>
  <c r="AB158" i="7"/>
  <c r="AA158" i="7"/>
  <c r="Z158" i="7"/>
  <c r="X158" i="7"/>
  <c r="W158" i="7"/>
  <c r="AJ157" i="7"/>
  <c r="AI157" i="7"/>
  <c r="AH157" i="7"/>
  <c r="AG157" i="7"/>
  <c r="AD157" i="7"/>
  <c r="AC157" i="7"/>
  <c r="AB157" i="7"/>
  <c r="AA157" i="7"/>
  <c r="Z157" i="7"/>
  <c r="X157" i="7"/>
  <c r="W157" i="7"/>
  <c r="AJ156" i="7"/>
  <c r="AI156" i="7"/>
  <c r="AH156" i="7"/>
  <c r="AG156" i="7"/>
  <c r="AD156" i="7"/>
  <c r="AC156" i="7"/>
  <c r="AB156" i="7"/>
  <c r="AA156" i="7"/>
  <c r="Z156" i="7"/>
  <c r="X156" i="7"/>
  <c r="W156" i="7"/>
  <c r="AJ155" i="7"/>
  <c r="AI155" i="7"/>
  <c r="AH155" i="7"/>
  <c r="AG155" i="7"/>
  <c r="AD155" i="7"/>
  <c r="AC155" i="7"/>
  <c r="AB155" i="7"/>
  <c r="AA155" i="7"/>
  <c r="Z155" i="7"/>
  <c r="X155" i="7"/>
  <c r="W155" i="7"/>
  <c r="AJ154" i="7"/>
  <c r="AI154" i="7"/>
  <c r="AH154" i="7"/>
  <c r="AG154" i="7"/>
  <c r="AD154" i="7"/>
  <c r="AC154" i="7"/>
  <c r="AB154" i="7"/>
  <c r="AA154" i="7"/>
  <c r="Z154" i="7"/>
  <c r="X154" i="7"/>
  <c r="W154" i="7"/>
  <c r="AJ153" i="7"/>
  <c r="AI153" i="7"/>
  <c r="AH153" i="7"/>
  <c r="AG153" i="7"/>
  <c r="AD153" i="7"/>
  <c r="AC153" i="7"/>
  <c r="AB153" i="7"/>
  <c r="AA153" i="7"/>
  <c r="Z153" i="7"/>
  <c r="X153" i="7"/>
  <c r="W153" i="7"/>
  <c r="AJ152" i="7"/>
  <c r="AI152" i="7"/>
  <c r="AH152" i="7"/>
  <c r="AG152" i="7"/>
  <c r="AD152" i="7"/>
  <c r="AC152" i="7"/>
  <c r="AB152" i="7"/>
  <c r="AA152" i="7"/>
  <c r="Z152" i="7"/>
  <c r="X152" i="7"/>
  <c r="W152" i="7"/>
  <c r="AJ151" i="7"/>
  <c r="AI151" i="7"/>
  <c r="AH151" i="7"/>
  <c r="AG151" i="7"/>
  <c r="AD151" i="7"/>
  <c r="AC151" i="7"/>
  <c r="AB151" i="7"/>
  <c r="AA151" i="7"/>
  <c r="Z151" i="7"/>
  <c r="X151" i="7"/>
  <c r="W151" i="7"/>
  <c r="AJ150" i="7"/>
  <c r="AI150" i="7"/>
  <c r="AH150" i="7"/>
  <c r="AG150" i="7"/>
  <c r="AD150" i="7"/>
  <c r="AC150" i="7"/>
  <c r="AB150" i="7"/>
  <c r="AA150" i="7"/>
  <c r="Z150" i="7"/>
  <c r="X150" i="7"/>
  <c r="W150" i="7"/>
  <c r="AJ149" i="7"/>
  <c r="AI149" i="7"/>
  <c r="AH149" i="7"/>
  <c r="AG149" i="7"/>
  <c r="AD149" i="7"/>
  <c r="AC149" i="7"/>
  <c r="AB149" i="7"/>
  <c r="AA149" i="7"/>
  <c r="Z149" i="7"/>
  <c r="X149" i="7"/>
  <c r="W149" i="7"/>
  <c r="AJ148" i="7"/>
  <c r="AI148" i="7"/>
  <c r="AH148" i="7"/>
  <c r="AG148" i="7"/>
  <c r="AD148" i="7"/>
  <c r="AC148" i="7"/>
  <c r="AB148" i="7"/>
  <c r="AA148" i="7"/>
  <c r="Z148" i="7"/>
  <c r="X148" i="7"/>
  <c r="W148" i="7"/>
  <c r="AJ147" i="7"/>
  <c r="AI147" i="7"/>
  <c r="AH147" i="7"/>
  <c r="AG147" i="7"/>
  <c r="AD147" i="7"/>
  <c r="AC147" i="7"/>
  <c r="AB147" i="7"/>
  <c r="AA147" i="7"/>
  <c r="Z147" i="7"/>
  <c r="X147" i="7"/>
  <c r="W147" i="7"/>
  <c r="AJ146" i="7"/>
  <c r="AI146" i="7"/>
  <c r="AH146" i="7"/>
  <c r="AG146" i="7"/>
  <c r="AD146" i="7"/>
  <c r="AC146" i="7"/>
  <c r="AB146" i="7"/>
  <c r="AA146" i="7"/>
  <c r="Z146" i="7"/>
  <c r="X146" i="7"/>
  <c r="W146" i="7"/>
  <c r="AJ145" i="7"/>
  <c r="AI145" i="7"/>
  <c r="AH145" i="7"/>
  <c r="AG145" i="7"/>
  <c r="AD145" i="7"/>
  <c r="AC145" i="7"/>
  <c r="AB145" i="7"/>
  <c r="AA145" i="7"/>
  <c r="Z145" i="7"/>
  <c r="X145" i="7"/>
  <c r="W145" i="7"/>
  <c r="AJ144" i="7"/>
  <c r="AI144" i="7"/>
  <c r="AH144" i="7"/>
  <c r="AG144" i="7"/>
  <c r="AD144" i="7"/>
  <c r="AC144" i="7"/>
  <c r="AB144" i="7"/>
  <c r="AA144" i="7"/>
  <c r="Z144" i="7"/>
  <c r="X144" i="7"/>
  <c r="W144" i="7"/>
  <c r="AJ142" i="7"/>
  <c r="AI142" i="7"/>
  <c r="AH142" i="7"/>
  <c r="AG142" i="7"/>
  <c r="AD142" i="7"/>
  <c r="AC142" i="7"/>
  <c r="AB142" i="7"/>
  <c r="AA142" i="7"/>
  <c r="Z142" i="7"/>
  <c r="X142" i="7"/>
  <c r="W142" i="7"/>
  <c r="AJ141" i="7"/>
  <c r="AI141" i="7"/>
  <c r="AH141" i="7"/>
  <c r="AG141" i="7"/>
  <c r="AD141" i="7"/>
  <c r="AC141" i="7"/>
  <c r="AB141" i="7"/>
  <c r="AA141" i="7"/>
  <c r="Z141" i="7"/>
  <c r="X141" i="7"/>
  <c r="W141" i="7"/>
  <c r="AJ140" i="7"/>
  <c r="AI140" i="7"/>
  <c r="AH140" i="7"/>
  <c r="AG140" i="7"/>
  <c r="AD140" i="7"/>
  <c r="AC140" i="7"/>
  <c r="AB140" i="7"/>
  <c r="AA140" i="7"/>
  <c r="Z140" i="7"/>
  <c r="X140" i="7"/>
  <c r="W140" i="7"/>
  <c r="AJ139" i="7"/>
  <c r="AI139" i="7"/>
  <c r="AH139" i="7"/>
  <c r="AG139" i="7"/>
  <c r="AD139" i="7"/>
  <c r="AC139" i="7"/>
  <c r="AB139" i="7"/>
  <c r="AA139" i="7"/>
  <c r="Z139" i="7"/>
  <c r="X139" i="7"/>
  <c r="W139" i="7"/>
  <c r="AJ136" i="7"/>
  <c r="AI136" i="7"/>
  <c r="AH136" i="7"/>
  <c r="AG136" i="7"/>
  <c r="AD136" i="7"/>
  <c r="AC136" i="7"/>
  <c r="AB136" i="7"/>
  <c r="AA136" i="7"/>
  <c r="Z136" i="7"/>
  <c r="X136" i="7"/>
  <c r="W136" i="7"/>
  <c r="AJ135" i="7"/>
  <c r="AI135" i="7"/>
  <c r="AH135" i="7"/>
  <c r="AG135" i="7"/>
  <c r="AD135" i="7"/>
  <c r="AC135" i="7"/>
  <c r="AB135" i="7"/>
  <c r="AA135" i="7"/>
  <c r="Z135" i="7"/>
  <c r="X135" i="7"/>
  <c r="W135" i="7"/>
  <c r="AJ133" i="7"/>
  <c r="AI133" i="7"/>
  <c r="AH133" i="7"/>
  <c r="AG133" i="7"/>
  <c r="AD133" i="7"/>
  <c r="AC133" i="7"/>
  <c r="AB133" i="7"/>
  <c r="AA133" i="7"/>
  <c r="Z133" i="7"/>
  <c r="X133" i="7"/>
  <c r="W133" i="7"/>
  <c r="AJ132" i="7"/>
  <c r="AI132" i="7"/>
  <c r="AH132" i="7"/>
  <c r="AG132" i="7"/>
  <c r="AD132" i="7"/>
  <c r="AC132" i="7"/>
  <c r="AB132" i="7"/>
  <c r="AA132" i="7"/>
  <c r="Z132" i="7"/>
  <c r="X132" i="7"/>
  <c r="W132" i="7"/>
  <c r="AJ131" i="7"/>
  <c r="AI131" i="7"/>
  <c r="AH131" i="7"/>
  <c r="AG131" i="7"/>
  <c r="AD131" i="7"/>
  <c r="AC131" i="7"/>
  <c r="AB131" i="7"/>
  <c r="AA131" i="7"/>
  <c r="Z131" i="7"/>
  <c r="X131" i="7"/>
  <c r="W131" i="7"/>
  <c r="AJ130" i="7"/>
  <c r="AI130" i="7"/>
  <c r="AH130" i="7"/>
  <c r="AG130" i="7"/>
  <c r="AD130" i="7"/>
  <c r="AC130" i="7"/>
  <c r="AB130" i="7"/>
  <c r="AA130" i="7"/>
  <c r="Z130" i="7"/>
  <c r="X130" i="7"/>
  <c r="W130" i="7"/>
  <c r="AJ129" i="7"/>
  <c r="AI129" i="7"/>
  <c r="AH129" i="7"/>
  <c r="AG129" i="7"/>
  <c r="AD129" i="7"/>
  <c r="AC129" i="7"/>
  <c r="AB129" i="7"/>
  <c r="AA129" i="7"/>
  <c r="Z129" i="7"/>
  <c r="X129" i="7"/>
  <c r="W129" i="7"/>
  <c r="AJ128" i="7"/>
  <c r="AI128" i="7"/>
  <c r="AH128" i="7"/>
  <c r="AG128" i="7"/>
  <c r="AD128" i="7"/>
  <c r="AC128" i="7"/>
  <c r="AB128" i="7"/>
  <c r="AA128" i="7"/>
  <c r="Z128" i="7"/>
  <c r="X128" i="7"/>
  <c r="W128" i="7"/>
  <c r="AJ127" i="7"/>
  <c r="AI127" i="7"/>
  <c r="AH127" i="7"/>
  <c r="AG127" i="7"/>
  <c r="AD127" i="7"/>
  <c r="AC127" i="7"/>
  <c r="AB127" i="7"/>
  <c r="AA127" i="7"/>
  <c r="Z127" i="7"/>
  <c r="X127" i="7"/>
  <c r="W127" i="7"/>
  <c r="AJ126" i="7"/>
  <c r="AI126" i="7"/>
  <c r="AH126" i="7"/>
  <c r="P6" i="3" s="1"/>
  <c r="AG126" i="7"/>
  <c r="AD126" i="7"/>
  <c r="AC126" i="7"/>
  <c r="AB126" i="7"/>
  <c r="AA126" i="7"/>
  <c r="Z126" i="7"/>
  <c r="X126" i="7"/>
  <c r="W126" i="7"/>
  <c r="AJ125" i="7"/>
  <c r="AI125" i="7"/>
  <c r="AH125" i="7"/>
  <c r="AG125" i="7"/>
  <c r="AD125" i="7"/>
  <c r="AC125" i="7"/>
  <c r="AB125" i="7"/>
  <c r="AA125" i="7"/>
  <c r="Z125" i="7"/>
  <c r="X125" i="7"/>
  <c r="W125" i="7"/>
  <c r="AJ124" i="7"/>
  <c r="AI124" i="7"/>
  <c r="AH124" i="7"/>
  <c r="AG124" i="7"/>
  <c r="AD124" i="7"/>
  <c r="AC124" i="7"/>
  <c r="AB124" i="7"/>
  <c r="AA124" i="7"/>
  <c r="Z124" i="7"/>
  <c r="X124" i="7"/>
  <c r="W124" i="7"/>
  <c r="AJ123" i="7"/>
  <c r="AI123" i="7"/>
  <c r="AH123" i="7"/>
  <c r="AG123" i="7"/>
  <c r="AD123" i="7"/>
  <c r="AC123" i="7"/>
  <c r="AB123" i="7"/>
  <c r="AA123" i="7"/>
  <c r="Z123" i="7"/>
  <c r="X123" i="7"/>
  <c r="W123" i="7"/>
  <c r="AJ122" i="7"/>
  <c r="AI122" i="7"/>
  <c r="AH122" i="7"/>
  <c r="AD122" i="7"/>
  <c r="AC122" i="7"/>
  <c r="AB122" i="7"/>
  <c r="AA122" i="7"/>
  <c r="Z122" i="7"/>
  <c r="X122" i="7"/>
  <c r="W122" i="7"/>
  <c r="AJ121" i="7"/>
  <c r="AI121" i="7"/>
  <c r="AH121" i="7"/>
  <c r="AG121" i="7"/>
  <c r="AD121" i="7"/>
  <c r="AC121" i="7"/>
  <c r="AB121" i="7"/>
  <c r="AA121" i="7"/>
  <c r="Z121" i="7"/>
  <c r="W121" i="7"/>
  <c r="AJ120" i="7"/>
  <c r="AI120" i="7"/>
  <c r="AH120" i="7"/>
  <c r="AG120" i="7"/>
  <c r="AD120" i="7"/>
  <c r="AC120" i="7"/>
  <c r="AB120" i="7"/>
  <c r="AA120" i="7"/>
  <c r="Z120" i="7"/>
  <c r="X120" i="7"/>
  <c r="W120" i="7"/>
  <c r="AJ119" i="7"/>
  <c r="AI119" i="7"/>
  <c r="AH119" i="7"/>
  <c r="AG119" i="7"/>
  <c r="AD119" i="7"/>
  <c r="AC119" i="7"/>
  <c r="AB119" i="7"/>
  <c r="AA119" i="7"/>
  <c r="Z119" i="7"/>
  <c r="X119" i="7"/>
  <c r="W119" i="7"/>
  <c r="AJ118" i="7"/>
  <c r="AI118" i="7"/>
  <c r="AH118" i="7"/>
  <c r="AG118" i="7"/>
  <c r="AD118" i="7"/>
  <c r="AC118" i="7"/>
  <c r="AB118" i="7"/>
  <c r="AA118" i="7"/>
  <c r="Z118" i="7"/>
  <c r="X118" i="7"/>
  <c r="W118" i="7"/>
  <c r="AJ117" i="7"/>
  <c r="AI117" i="7"/>
  <c r="AH117" i="7"/>
  <c r="AG117" i="7"/>
  <c r="AD117" i="7"/>
  <c r="AC117" i="7"/>
  <c r="AB117" i="7"/>
  <c r="AA117" i="7"/>
  <c r="Z117" i="7"/>
  <c r="X117" i="7"/>
  <c r="W117" i="7"/>
  <c r="AJ116" i="7"/>
  <c r="AI116" i="7"/>
  <c r="AH116" i="7"/>
  <c r="AG116" i="7"/>
  <c r="AD116" i="7"/>
  <c r="AC116" i="7"/>
  <c r="AB116" i="7"/>
  <c r="AA116" i="7"/>
  <c r="Z116" i="7"/>
  <c r="X116" i="7"/>
  <c r="W116" i="7"/>
  <c r="AJ115" i="7"/>
  <c r="AI115" i="7"/>
  <c r="AH115" i="7"/>
  <c r="AG115" i="7"/>
  <c r="AD115" i="7"/>
  <c r="AC115" i="7"/>
  <c r="AB115" i="7"/>
  <c r="AA115" i="7"/>
  <c r="Z115" i="7"/>
  <c r="X115" i="7"/>
  <c r="W115" i="7"/>
  <c r="AJ114" i="7"/>
  <c r="AI114" i="7"/>
  <c r="AH114" i="7"/>
  <c r="AG114" i="7"/>
  <c r="AD114" i="7"/>
  <c r="AC114" i="7"/>
  <c r="AB114" i="7"/>
  <c r="AA114" i="7"/>
  <c r="Z114" i="7"/>
  <c r="X114" i="7"/>
  <c r="W114" i="7"/>
  <c r="AJ113" i="7"/>
  <c r="AI113" i="7"/>
  <c r="AH113" i="7"/>
  <c r="AG113" i="7"/>
  <c r="AD113" i="7"/>
  <c r="AC113" i="7"/>
  <c r="AB113" i="7"/>
  <c r="AA113" i="7"/>
  <c r="Z113" i="7"/>
  <c r="X113" i="7"/>
  <c r="W113" i="7"/>
  <c r="AJ112" i="7"/>
  <c r="AI112" i="7"/>
  <c r="AH112" i="7"/>
  <c r="AG112" i="7"/>
  <c r="AD112" i="7"/>
  <c r="AC112" i="7"/>
  <c r="AB112" i="7"/>
  <c r="AA112" i="7"/>
  <c r="Z112" i="7"/>
  <c r="X112" i="7"/>
  <c r="W112" i="7"/>
  <c r="AJ111" i="7"/>
  <c r="AI111" i="7"/>
  <c r="AH111" i="7"/>
  <c r="P4" i="3" s="1"/>
  <c r="AG111" i="7"/>
  <c r="AD111" i="7"/>
  <c r="AC111" i="7"/>
  <c r="AB111" i="7"/>
  <c r="AA111" i="7"/>
  <c r="Z111" i="7"/>
  <c r="X111" i="7"/>
  <c r="W111" i="7"/>
  <c r="AJ110" i="7"/>
  <c r="AI110" i="7"/>
  <c r="AH110" i="7"/>
  <c r="AG110" i="7"/>
  <c r="AD110" i="7"/>
  <c r="AC110" i="7"/>
  <c r="AB110" i="7"/>
  <c r="AA110" i="7"/>
  <c r="Z110" i="7"/>
  <c r="X110" i="7"/>
  <c r="W110" i="7"/>
  <c r="AJ108" i="7"/>
  <c r="AI108" i="7"/>
  <c r="AH108" i="7"/>
  <c r="AG108" i="7"/>
  <c r="AD108" i="7"/>
  <c r="AC108" i="7"/>
  <c r="AB108" i="7"/>
  <c r="AA108" i="7"/>
  <c r="Z108" i="7"/>
  <c r="X108" i="7"/>
  <c r="W108" i="7"/>
  <c r="AJ107" i="7"/>
  <c r="AI107" i="7"/>
  <c r="AH107" i="7"/>
  <c r="AG107" i="7"/>
  <c r="AD107" i="7"/>
  <c r="AM6" i="3" s="1"/>
  <c r="AN6" i="3" s="1"/>
  <c r="AC107" i="7"/>
  <c r="AB107" i="7"/>
  <c r="AA107" i="7"/>
  <c r="Z107" i="7"/>
  <c r="X107" i="7"/>
  <c r="W107" i="7"/>
  <c r="AJ106" i="7"/>
  <c r="AI106" i="7"/>
  <c r="AH106" i="7"/>
  <c r="AG106" i="7"/>
  <c r="AD106" i="7"/>
  <c r="AC106" i="7"/>
  <c r="AB106" i="7"/>
  <c r="AA106" i="7"/>
  <c r="Z106" i="7"/>
  <c r="X106" i="7"/>
  <c r="W106" i="7"/>
  <c r="AJ105" i="7"/>
  <c r="AI105" i="7"/>
  <c r="AH105" i="7"/>
  <c r="AG105" i="7"/>
  <c r="AD105" i="7"/>
  <c r="AC105" i="7"/>
  <c r="AB105" i="7"/>
  <c r="AA105" i="7"/>
  <c r="Z105" i="7"/>
  <c r="X105" i="7"/>
  <c r="W105" i="7"/>
  <c r="AJ104" i="7"/>
  <c r="AI104" i="7"/>
  <c r="AH104" i="7"/>
  <c r="AG104" i="7"/>
  <c r="AD104" i="7"/>
  <c r="AC104" i="7"/>
  <c r="AB104" i="7"/>
  <c r="AA104" i="7"/>
  <c r="Z104" i="7"/>
  <c r="X104" i="7"/>
  <c r="W104" i="7"/>
  <c r="AJ103" i="7"/>
  <c r="AI103" i="7"/>
  <c r="AH103" i="7"/>
  <c r="AG103" i="7"/>
  <c r="AD103" i="7"/>
  <c r="AC103" i="7"/>
  <c r="AB103" i="7"/>
  <c r="AA103" i="7"/>
  <c r="Z103" i="7"/>
  <c r="X103" i="7"/>
  <c r="W103" i="7"/>
  <c r="AJ102" i="7"/>
  <c r="AI102" i="7"/>
  <c r="AH102" i="7"/>
  <c r="AG102" i="7"/>
  <c r="AD102" i="7"/>
  <c r="AC102" i="7"/>
  <c r="AB102" i="7"/>
  <c r="AA102" i="7"/>
  <c r="Z102" i="7"/>
  <c r="X102" i="7"/>
  <c r="W102" i="7"/>
  <c r="AJ100" i="7"/>
  <c r="AI100" i="7"/>
  <c r="AH100" i="7"/>
  <c r="AG100" i="7"/>
  <c r="AD100" i="7"/>
  <c r="AC100" i="7"/>
  <c r="AB100" i="7"/>
  <c r="AA100" i="7"/>
  <c r="Z100" i="7"/>
  <c r="X100" i="7"/>
  <c r="W100" i="7"/>
  <c r="AJ99" i="7"/>
  <c r="AI99" i="7"/>
  <c r="AH99" i="7"/>
  <c r="AG99" i="7"/>
  <c r="AD99" i="7"/>
  <c r="AC99" i="7"/>
  <c r="AB99" i="7"/>
  <c r="AA99" i="7"/>
  <c r="Z99" i="7"/>
  <c r="X99" i="7"/>
  <c r="W99" i="7"/>
  <c r="AJ98" i="7"/>
  <c r="AI98" i="7"/>
  <c r="AH98" i="7"/>
  <c r="AG98" i="7"/>
  <c r="AD98" i="7"/>
  <c r="AC98" i="7"/>
  <c r="AB98" i="7"/>
  <c r="AA98" i="7"/>
  <c r="Z98" i="7"/>
  <c r="X98" i="7"/>
  <c r="W98" i="7"/>
  <c r="AJ97" i="7"/>
  <c r="AI97" i="7"/>
  <c r="AH97" i="7"/>
  <c r="AG97" i="7"/>
  <c r="AD97" i="7"/>
  <c r="AC97" i="7"/>
  <c r="AB97" i="7"/>
  <c r="AA97" i="7"/>
  <c r="Z97" i="7"/>
  <c r="X97" i="7"/>
  <c r="W97" i="7"/>
  <c r="AJ96" i="7"/>
  <c r="AI96" i="7"/>
  <c r="AH96" i="7"/>
  <c r="AG96" i="7"/>
  <c r="AD96" i="7"/>
  <c r="AC96" i="7"/>
  <c r="AB96" i="7"/>
  <c r="AA96" i="7"/>
  <c r="Z96" i="7"/>
  <c r="X96" i="7"/>
  <c r="W96" i="7"/>
  <c r="AJ95" i="7"/>
  <c r="AI95" i="7"/>
  <c r="AH95" i="7"/>
  <c r="AG95" i="7"/>
  <c r="AD95" i="7"/>
  <c r="AC95" i="7"/>
  <c r="AB95" i="7"/>
  <c r="AA95" i="7"/>
  <c r="Z95" i="7"/>
  <c r="X95" i="7"/>
  <c r="W95" i="7"/>
  <c r="AJ94" i="7"/>
  <c r="AI94" i="7"/>
  <c r="AH94" i="7"/>
  <c r="AG94" i="7"/>
  <c r="AD94" i="7"/>
  <c r="AC94" i="7"/>
  <c r="AB94" i="7"/>
  <c r="AA94" i="7"/>
  <c r="Z94" i="7"/>
  <c r="X94" i="7"/>
  <c r="W94" i="7"/>
  <c r="AJ93" i="7"/>
  <c r="AI93" i="7"/>
  <c r="AH93" i="7"/>
  <c r="AG93" i="7"/>
  <c r="AD93" i="7"/>
  <c r="AC93" i="7"/>
  <c r="AB93" i="7"/>
  <c r="AA93" i="7"/>
  <c r="Z93" i="7"/>
  <c r="X93" i="7"/>
  <c r="W93" i="7"/>
  <c r="AJ92" i="7"/>
  <c r="AI92" i="7"/>
  <c r="AH92" i="7"/>
  <c r="AG92" i="7"/>
  <c r="AD92" i="7"/>
  <c r="AC92" i="7"/>
  <c r="AB92" i="7"/>
  <c r="AA92" i="7"/>
  <c r="Z92" i="7"/>
  <c r="X92" i="7"/>
  <c r="W92" i="7"/>
  <c r="AJ90" i="7"/>
  <c r="AI90" i="7"/>
  <c r="AH90" i="7"/>
  <c r="AG90" i="7"/>
  <c r="AD90" i="7"/>
  <c r="AC90" i="7"/>
  <c r="AB90" i="7"/>
  <c r="AA90" i="7"/>
  <c r="Z90" i="7"/>
  <c r="X90" i="7"/>
  <c r="W90" i="7"/>
  <c r="AJ82" i="7"/>
  <c r="AI82" i="7"/>
  <c r="AH82" i="7"/>
  <c r="AG82" i="7"/>
  <c r="AD82" i="7"/>
  <c r="AC82" i="7"/>
  <c r="AB82" i="7"/>
  <c r="AA82" i="7"/>
  <c r="Z82" i="7"/>
  <c r="X82" i="7"/>
  <c r="W82" i="7"/>
  <c r="AJ81" i="7"/>
  <c r="AI81" i="7"/>
  <c r="AH81" i="7"/>
  <c r="AG81" i="7"/>
  <c r="AD81" i="7"/>
  <c r="AC81" i="7"/>
  <c r="AB81" i="7"/>
  <c r="AA81" i="7"/>
  <c r="Z81" i="7"/>
  <c r="X81" i="7"/>
  <c r="W81" i="7"/>
  <c r="AJ80" i="7"/>
  <c r="AI80" i="7"/>
  <c r="AH80" i="7"/>
  <c r="AG80" i="7"/>
  <c r="AD80" i="7"/>
  <c r="AC80" i="7"/>
  <c r="AB80" i="7"/>
  <c r="AA80" i="7"/>
  <c r="Z80" i="7"/>
  <c r="X80" i="7"/>
  <c r="W80" i="7"/>
  <c r="AJ79" i="7"/>
  <c r="AI79" i="7"/>
  <c r="AH79" i="7"/>
  <c r="AG79" i="7"/>
  <c r="AD79" i="7"/>
  <c r="AC79" i="7"/>
  <c r="AB79" i="7"/>
  <c r="AA79" i="7"/>
  <c r="Z79" i="7"/>
  <c r="X79" i="7"/>
  <c r="W79" i="7"/>
  <c r="AJ78" i="7"/>
  <c r="AI78" i="7"/>
  <c r="AH78" i="7"/>
  <c r="AG78" i="7"/>
  <c r="AD78" i="7"/>
  <c r="AC78" i="7"/>
  <c r="AB78" i="7"/>
  <c r="AA78" i="7"/>
  <c r="Z78" i="7"/>
  <c r="X78" i="7"/>
  <c r="W78" i="7"/>
  <c r="AJ77" i="7"/>
  <c r="AI77" i="7"/>
  <c r="AH77" i="7"/>
  <c r="AG77" i="7"/>
  <c r="AD77" i="7"/>
  <c r="AC77" i="7"/>
  <c r="AB77" i="7"/>
  <c r="AA77" i="7"/>
  <c r="Z77" i="7"/>
  <c r="X77" i="7"/>
  <c r="W77" i="7"/>
  <c r="AJ76" i="7"/>
  <c r="AI76" i="7"/>
  <c r="AH76" i="7"/>
  <c r="AG76" i="7"/>
  <c r="AD76" i="7"/>
  <c r="AC76" i="7"/>
  <c r="AB76" i="7"/>
  <c r="AA76" i="7"/>
  <c r="Z76" i="7"/>
  <c r="X76" i="7"/>
  <c r="W76" i="7"/>
  <c r="AJ75" i="7"/>
  <c r="AI75" i="7"/>
  <c r="AH75" i="7"/>
  <c r="AG75" i="7"/>
  <c r="AD75" i="7"/>
  <c r="AC75" i="7"/>
  <c r="AB75" i="7"/>
  <c r="AA75" i="7"/>
  <c r="Z75" i="7"/>
  <c r="X75" i="7"/>
  <c r="W75" i="7"/>
  <c r="AJ73" i="7"/>
  <c r="AI73" i="7"/>
  <c r="AH73" i="7"/>
  <c r="AG73" i="7"/>
  <c r="AD73" i="7"/>
  <c r="AC73" i="7"/>
  <c r="AB73" i="7"/>
  <c r="AA73" i="7"/>
  <c r="Z73" i="7"/>
  <c r="X73" i="7"/>
  <c r="W73" i="7"/>
  <c r="AJ69" i="7"/>
  <c r="AI69" i="7"/>
  <c r="AH69" i="7"/>
  <c r="AG69" i="7"/>
  <c r="AD69" i="7"/>
  <c r="AC69" i="7"/>
  <c r="AB69" i="7"/>
  <c r="AA69" i="7"/>
  <c r="Z69" i="7"/>
  <c r="X69" i="7"/>
  <c r="W69" i="7"/>
  <c r="AJ68" i="7"/>
  <c r="AI68" i="7"/>
  <c r="AH68" i="7"/>
  <c r="AG68" i="7"/>
  <c r="AD68" i="7"/>
  <c r="AC68" i="7"/>
  <c r="AB68" i="7"/>
  <c r="AA68" i="7"/>
  <c r="Z68" i="7"/>
  <c r="X68" i="7"/>
  <c r="W68" i="7"/>
  <c r="AD67" i="7"/>
  <c r="AC67" i="7"/>
  <c r="AB67" i="7"/>
  <c r="AA67" i="7"/>
  <c r="Z67" i="7"/>
  <c r="X67" i="7"/>
  <c r="W67" i="7"/>
  <c r="AD66" i="7"/>
  <c r="AC66" i="7"/>
  <c r="AB66" i="7"/>
  <c r="AA66" i="7"/>
  <c r="Z66" i="7"/>
  <c r="X66" i="7"/>
  <c r="W66" i="7"/>
  <c r="AD65" i="7"/>
  <c r="AC65" i="7"/>
  <c r="AB65" i="7"/>
  <c r="AA65" i="7"/>
  <c r="Z65" i="7"/>
  <c r="X65" i="7"/>
  <c r="W65" i="7"/>
  <c r="AJ64" i="7"/>
  <c r="AI64" i="7"/>
  <c r="AH64" i="7"/>
  <c r="AG64" i="7"/>
  <c r="AD64" i="7"/>
  <c r="AC64" i="7"/>
  <c r="AB64" i="7"/>
  <c r="AA64" i="7"/>
  <c r="Z64" i="7"/>
  <c r="X64" i="7"/>
  <c r="W64" i="7"/>
  <c r="AJ63" i="7"/>
  <c r="AH63" i="7"/>
  <c r="AD63" i="7"/>
  <c r="AC63" i="7"/>
  <c r="AB63" i="7"/>
  <c r="AA63" i="7"/>
  <c r="Z63" i="7"/>
  <c r="X63" i="7"/>
  <c r="W63" i="7"/>
  <c r="AJ62" i="7"/>
  <c r="AI62" i="7"/>
  <c r="AH62" i="7"/>
  <c r="AG62" i="7"/>
  <c r="AD62" i="7"/>
  <c r="AC62" i="7"/>
  <c r="AB62" i="7"/>
  <c r="AA62" i="7"/>
  <c r="Z62" i="7"/>
  <c r="X62" i="7"/>
  <c r="W62" i="7"/>
  <c r="AJ61" i="7"/>
  <c r="AI61" i="7"/>
  <c r="AH61" i="7"/>
  <c r="AG61" i="7"/>
  <c r="AD61" i="7"/>
  <c r="AC61" i="7"/>
  <c r="AB61" i="7"/>
  <c r="AA61" i="7"/>
  <c r="Z61" i="7"/>
  <c r="X61" i="7"/>
  <c r="W61" i="7"/>
  <c r="AJ60" i="7"/>
  <c r="AI60" i="7"/>
  <c r="AH60" i="7"/>
  <c r="AG60" i="7"/>
  <c r="AD60" i="7"/>
  <c r="AC60" i="7"/>
  <c r="AB60" i="7"/>
  <c r="AA60" i="7"/>
  <c r="Z60" i="7"/>
  <c r="X60" i="7"/>
  <c r="W60" i="7"/>
  <c r="AJ59" i="7"/>
  <c r="AI59" i="7"/>
  <c r="AH59" i="7"/>
  <c r="AG59" i="7"/>
  <c r="AC59" i="7"/>
  <c r="AB59" i="7"/>
  <c r="AA59" i="7"/>
  <c r="Z59" i="7"/>
  <c r="X59" i="7"/>
  <c r="W59" i="7"/>
  <c r="AH58" i="7"/>
  <c r="AG58" i="7"/>
  <c r="AD58" i="7"/>
  <c r="AC58" i="7"/>
  <c r="AB58" i="7"/>
  <c r="AA58" i="7"/>
  <c r="Z58" i="7"/>
  <c r="X58" i="7"/>
  <c r="W58" i="7"/>
  <c r="AD57" i="7"/>
  <c r="AC57" i="7"/>
  <c r="AB57" i="7"/>
  <c r="AA57" i="7"/>
  <c r="Z57" i="7"/>
  <c r="X57" i="7"/>
  <c r="W57" i="7"/>
  <c r="AD56" i="7"/>
  <c r="AC56" i="7"/>
  <c r="AB56" i="7"/>
  <c r="AA56" i="7"/>
  <c r="Z56" i="7"/>
  <c r="X56" i="7"/>
  <c r="W56" i="7"/>
  <c r="AJ55" i="7"/>
  <c r="AI55" i="7"/>
  <c r="AH55" i="7"/>
  <c r="AG55" i="7"/>
  <c r="AD55" i="7"/>
  <c r="AC55" i="7"/>
  <c r="AB55" i="7"/>
  <c r="AA55" i="7"/>
  <c r="Z55" i="7"/>
  <c r="X55" i="7"/>
  <c r="W55" i="7"/>
  <c r="AD54" i="7"/>
  <c r="AC54" i="7"/>
  <c r="AB54" i="7"/>
  <c r="AA54" i="7"/>
  <c r="Z54" i="7"/>
  <c r="X54" i="7"/>
  <c r="W54" i="7"/>
  <c r="AH53" i="7"/>
  <c r="AD53" i="7"/>
  <c r="AC53" i="7"/>
  <c r="AB53" i="7"/>
  <c r="AA53" i="7"/>
  <c r="Z53" i="7"/>
  <c r="X53" i="7"/>
  <c r="W53" i="7"/>
  <c r="AJ52" i="7"/>
  <c r="AI52" i="7"/>
  <c r="AH52" i="7"/>
  <c r="AG52" i="7"/>
  <c r="AD52" i="7"/>
  <c r="AC52" i="7"/>
  <c r="AB52" i="7"/>
  <c r="AA52" i="7"/>
  <c r="Z52" i="7"/>
  <c r="X52" i="7"/>
  <c r="W52" i="7"/>
  <c r="AD51" i="7"/>
  <c r="AC51" i="7"/>
  <c r="AB51" i="7"/>
  <c r="AA51" i="7"/>
  <c r="Z51" i="7"/>
  <c r="X51" i="7"/>
  <c r="W51" i="7"/>
  <c r="AJ49" i="7"/>
  <c r="AI49" i="7"/>
  <c r="AH49" i="7"/>
  <c r="AG49" i="7"/>
  <c r="AD49" i="7"/>
  <c r="AC49" i="7"/>
  <c r="AB49" i="7"/>
  <c r="AA49" i="7"/>
  <c r="Z49" i="7"/>
  <c r="X49" i="7"/>
  <c r="W49" i="7"/>
  <c r="AJ48" i="7"/>
  <c r="AI48" i="7"/>
  <c r="AH48" i="7"/>
  <c r="AG48" i="7"/>
  <c r="AD48" i="7"/>
  <c r="AC48" i="7"/>
  <c r="AB48" i="7"/>
  <c r="AA48" i="7"/>
  <c r="Z48" i="7"/>
  <c r="X48" i="7"/>
  <c r="W48" i="7"/>
  <c r="AJ47" i="7"/>
  <c r="AI47" i="7"/>
  <c r="AH47" i="7"/>
  <c r="AG47" i="7"/>
  <c r="AD47" i="7"/>
  <c r="AC47" i="7"/>
  <c r="AB47" i="7"/>
  <c r="AA47" i="7"/>
  <c r="Z47" i="7"/>
  <c r="X47" i="7"/>
  <c r="W47" i="7"/>
  <c r="AJ46" i="7"/>
  <c r="AI46" i="7"/>
  <c r="AH46" i="7"/>
  <c r="AG46" i="7"/>
  <c r="AD46" i="7"/>
  <c r="AC46" i="7"/>
  <c r="AB46" i="7"/>
  <c r="AA46" i="7"/>
  <c r="Z46" i="7"/>
  <c r="X46" i="7"/>
  <c r="W46" i="7"/>
  <c r="AJ45" i="7"/>
  <c r="AI45" i="7"/>
  <c r="AH45" i="7"/>
  <c r="AG45" i="7"/>
  <c r="AD45" i="7"/>
  <c r="AC45" i="7"/>
  <c r="AB45" i="7"/>
  <c r="AA45" i="7"/>
  <c r="Z45" i="7"/>
  <c r="X45" i="7"/>
  <c r="W45" i="7"/>
  <c r="AJ44" i="7"/>
  <c r="AI44" i="7"/>
  <c r="AH44" i="7"/>
  <c r="AG44" i="7"/>
  <c r="AD44" i="7"/>
  <c r="AC44" i="7"/>
  <c r="AB44" i="7"/>
  <c r="AA44" i="7"/>
  <c r="Z44" i="7"/>
  <c r="X44" i="7"/>
  <c r="W44" i="7"/>
  <c r="AJ43" i="7"/>
  <c r="AI43" i="7"/>
  <c r="AH43" i="7"/>
  <c r="R5" i="3" s="1"/>
  <c r="AG43" i="7"/>
  <c r="AD43" i="7"/>
  <c r="AC43" i="7"/>
  <c r="AB43" i="7"/>
  <c r="AA43" i="7"/>
  <c r="Z43" i="7"/>
  <c r="X43" i="7"/>
  <c r="W43" i="7"/>
  <c r="AJ42" i="7"/>
  <c r="AI42" i="7"/>
  <c r="AG42" i="7"/>
  <c r="AD42" i="7"/>
  <c r="AC42" i="7"/>
  <c r="AB42" i="7"/>
  <c r="X42" i="7"/>
  <c r="W42" i="7"/>
  <c r="AJ41" i="7"/>
  <c r="AI41" i="7"/>
  <c r="AH41" i="7"/>
  <c r="AG41" i="7"/>
  <c r="AD41" i="7"/>
  <c r="AC41" i="7"/>
  <c r="AB41" i="7"/>
  <c r="AA41" i="7"/>
  <c r="Z41" i="7"/>
  <c r="X41" i="7"/>
  <c r="W41" i="7"/>
  <c r="AJ40" i="7"/>
  <c r="AI40" i="7"/>
  <c r="AH40" i="7"/>
  <c r="AG40" i="7"/>
  <c r="AD40" i="7"/>
  <c r="AC40" i="7"/>
  <c r="AB40" i="7"/>
  <c r="AA40" i="7"/>
  <c r="Z40" i="7"/>
  <c r="X40" i="7"/>
  <c r="W40" i="7"/>
  <c r="AJ39" i="7"/>
  <c r="AI39" i="7"/>
  <c r="AH39" i="7"/>
  <c r="AG39" i="7"/>
  <c r="AD39" i="7"/>
  <c r="AC39" i="7"/>
  <c r="AB39" i="7"/>
  <c r="AA39" i="7"/>
  <c r="Z39" i="7"/>
  <c r="X39" i="7"/>
  <c r="W39" i="7"/>
  <c r="AJ38" i="7"/>
  <c r="AI38" i="7"/>
  <c r="AH38" i="7"/>
  <c r="AG38" i="7"/>
  <c r="AD38" i="7"/>
  <c r="AC38" i="7"/>
  <c r="AB38" i="7"/>
  <c r="AA38" i="7"/>
  <c r="Z38" i="7"/>
  <c r="X38" i="7"/>
  <c r="W38" i="7"/>
  <c r="AD37" i="7"/>
  <c r="AC37" i="7"/>
  <c r="AB37" i="7"/>
  <c r="AA37" i="7"/>
  <c r="Z37" i="7"/>
  <c r="X37" i="7"/>
  <c r="W37" i="7"/>
  <c r="AD36" i="7"/>
  <c r="AC36" i="7"/>
  <c r="AB36" i="7"/>
  <c r="AA36" i="7"/>
  <c r="Z36" i="7"/>
  <c r="X36" i="7"/>
  <c r="W36" i="7"/>
  <c r="AI35" i="7"/>
  <c r="AD35" i="7"/>
  <c r="AC35" i="7"/>
  <c r="AB35" i="7"/>
  <c r="AA35" i="7"/>
  <c r="Z35" i="7"/>
  <c r="X35" i="7"/>
  <c r="W35" i="7"/>
  <c r="AJ34" i="7"/>
  <c r="AI34" i="7"/>
  <c r="AH34" i="7"/>
  <c r="AG34" i="7"/>
  <c r="AD34" i="7"/>
  <c r="AC34" i="7"/>
  <c r="AB34" i="7"/>
  <c r="AA34" i="7"/>
  <c r="Z34" i="7"/>
  <c r="X34" i="7"/>
  <c r="W34" i="7"/>
  <c r="AJ33" i="7"/>
  <c r="AI33" i="7"/>
  <c r="AH33" i="7"/>
  <c r="AG33" i="7"/>
  <c r="AD33" i="7"/>
  <c r="AC33" i="7"/>
  <c r="AB33" i="7"/>
  <c r="AA33" i="7"/>
  <c r="Z33" i="7"/>
  <c r="X33" i="7"/>
  <c r="W33" i="7"/>
  <c r="AJ32" i="7"/>
  <c r="AI32" i="7"/>
  <c r="AH32" i="7"/>
  <c r="AG32" i="7"/>
  <c r="AD32" i="7"/>
  <c r="AC32" i="7"/>
  <c r="AB32" i="7"/>
  <c r="AA32" i="7"/>
  <c r="Z32" i="7"/>
  <c r="X32" i="7"/>
  <c r="W32" i="7"/>
  <c r="AJ31" i="7"/>
  <c r="AI31" i="7"/>
  <c r="AH31" i="7"/>
  <c r="AG31" i="7"/>
  <c r="AD31" i="7"/>
  <c r="AC31" i="7"/>
  <c r="AB31" i="7"/>
  <c r="AA31" i="7"/>
  <c r="Z31" i="7"/>
  <c r="X31" i="7"/>
  <c r="W31" i="7"/>
  <c r="AJ30" i="7"/>
  <c r="AI30" i="7"/>
  <c r="AH30" i="7"/>
  <c r="AG30" i="7"/>
  <c r="AD30" i="7"/>
  <c r="AC30" i="7"/>
  <c r="AB30" i="7"/>
  <c r="AA30" i="7"/>
  <c r="Z30" i="7"/>
  <c r="X30" i="7"/>
  <c r="W30" i="7"/>
  <c r="AJ29" i="7"/>
  <c r="AI29" i="7"/>
  <c r="AH29" i="7"/>
  <c r="AG29" i="7"/>
  <c r="AD29" i="7"/>
  <c r="AC29" i="7"/>
  <c r="AB29" i="7"/>
  <c r="AA29" i="7"/>
  <c r="Z29" i="7"/>
  <c r="X29" i="7"/>
  <c r="W29" i="7"/>
  <c r="AJ27" i="7"/>
  <c r="AI27" i="7"/>
  <c r="AH27" i="7"/>
  <c r="AG27" i="7"/>
  <c r="AD27" i="7"/>
  <c r="AC27" i="7"/>
  <c r="AB27" i="7"/>
  <c r="AA27" i="7"/>
  <c r="Z27" i="7"/>
  <c r="X27" i="7"/>
  <c r="W27" i="7"/>
  <c r="AJ26" i="7"/>
  <c r="AI26" i="7"/>
  <c r="AH26" i="7"/>
  <c r="AG26" i="7"/>
  <c r="AD26" i="7"/>
  <c r="AC26" i="7"/>
  <c r="AB26" i="7"/>
  <c r="AA26" i="7"/>
  <c r="Z26" i="7"/>
  <c r="X26" i="7"/>
  <c r="W26" i="7"/>
  <c r="AD25" i="7"/>
  <c r="AC25" i="7"/>
  <c r="AB25" i="7"/>
  <c r="AA25" i="7"/>
  <c r="Z25" i="7"/>
  <c r="X25" i="7"/>
  <c r="W25" i="7"/>
  <c r="AJ24" i="7"/>
  <c r="AI24" i="7"/>
  <c r="AH24" i="7"/>
  <c r="AG24" i="7"/>
  <c r="AD24" i="7"/>
  <c r="AC24" i="7"/>
  <c r="AB24" i="7"/>
  <c r="AA24" i="7"/>
  <c r="Z24" i="7"/>
  <c r="X24" i="7"/>
  <c r="W24" i="7"/>
  <c r="AD23" i="7"/>
  <c r="AC23" i="7"/>
  <c r="AB23" i="7"/>
  <c r="AA23" i="7"/>
  <c r="Z23" i="7"/>
  <c r="X23" i="7"/>
  <c r="W23" i="7"/>
  <c r="AJ22" i="7"/>
  <c r="AI22" i="7"/>
  <c r="AH22" i="7"/>
  <c r="AG22" i="7"/>
  <c r="AD22" i="7"/>
  <c r="AC22" i="7"/>
  <c r="AB22" i="7"/>
  <c r="AA22" i="7"/>
  <c r="Z22" i="7"/>
  <c r="AJ21" i="7"/>
  <c r="AI21" i="7"/>
  <c r="AH21" i="7"/>
  <c r="AG21" i="7"/>
  <c r="AD21" i="7"/>
  <c r="AC21" i="7"/>
  <c r="AB21" i="7"/>
  <c r="AA21" i="7"/>
  <c r="Z21" i="7"/>
  <c r="X21" i="7"/>
  <c r="W21" i="7"/>
  <c r="AJ19" i="7"/>
  <c r="AI19" i="7"/>
  <c r="AH19" i="7"/>
  <c r="AG19" i="7"/>
  <c r="AD19" i="7"/>
  <c r="AC19" i="7"/>
  <c r="AB19" i="7"/>
  <c r="AA19" i="7"/>
  <c r="Z19" i="7"/>
  <c r="X19" i="7"/>
  <c r="W19" i="7"/>
  <c r="AJ17" i="7"/>
  <c r="AI17" i="7"/>
  <c r="AH17" i="7"/>
  <c r="AG17" i="7"/>
  <c r="AD17" i="7"/>
  <c r="AC17" i="7"/>
  <c r="AB17" i="7"/>
  <c r="AA17" i="7"/>
  <c r="Z17" i="7"/>
  <c r="X17" i="7"/>
  <c r="W17" i="7"/>
  <c r="AJ16" i="7"/>
  <c r="AI16" i="7"/>
  <c r="AH16" i="7"/>
  <c r="AG16" i="7"/>
  <c r="AD16" i="7"/>
  <c r="AC16" i="7"/>
  <c r="AB16" i="7"/>
  <c r="AA16" i="7"/>
  <c r="Z16" i="7"/>
  <c r="X16" i="7"/>
  <c r="W16" i="7"/>
  <c r="AJ15" i="7"/>
  <c r="AI15" i="7"/>
  <c r="AH15" i="7"/>
  <c r="AG15" i="7"/>
  <c r="AD15" i="7"/>
  <c r="AC15" i="7"/>
  <c r="AB15" i="7"/>
  <c r="AA15" i="7"/>
  <c r="Z15" i="7"/>
  <c r="X15" i="7"/>
  <c r="W15" i="7"/>
  <c r="AJ14" i="7"/>
  <c r="AI14" i="7"/>
  <c r="AH14" i="7"/>
  <c r="AG14" i="7"/>
  <c r="AD14" i="7"/>
  <c r="AC14" i="7"/>
  <c r="AB14" i="7"/>
  <c r="AA14" i="7"/>
  <c r="Z14" i="7"/>
  <c r="X14" i="7"/>
  <c r="W14" i="7"/>
  <c r="AJ13" i="7"/>
  <c r="AI13" i="7"/>
  <c r="AH13" i="7"/>
  <c r="AG13" i="7"/>
  <c r="AD13" i="7"/>
  <c r="AC13" i="7"/>
  <c r="AB13" i="7"/>
  <c r="AA13" i="7"/>
  <c r="Z13" i="7"/>
  <c r="X13" i="7"/>
  <c r="W13" i="7"/>
  <c r="AJ12" i="7"/>
  <c r="AI12" i="7"/>
  <c r="AH12" i="7"/>
  <c r="AG12" i="7"/>
  <c r="AD12" i="7"/>
  <c r="AC12" i="7"/>
  <c r="AB12" i="7"/>
  <c r="AA12" i="7"/>
  <c r="Z12" i="7"/>
  <c r="X12" i="7"/>
  <c r="W12" i="7"/>
  <c r="AJ11" i="7"/>
  <c r="AI11" i="7"/>
  <c r="AH11" i="7"/>
  <c r="AG11" i="7"/>
  <c r="AD11" i="7"/>
  <c r="AC11" i="7"/>
  <c r="AB11" i="7"/>
  <c r="AA11" i="7"/>
  <c r="Z11" i="7"/>
  <c r="X11" i="7"/>
  <c r="W11" i="7"/>
  <c r="AJ10" i="7"/>
  <c r="AI10" i="7"/>
  <c r="AH10" i="7"/>
  <c r="AG10" i="7"/>
  <c r="AD10" i="7"/>
  <c r="AC10" i="7"/>
  <c r="AB10" i="7"/>
  <c r="AA10" i="7"/>
  <c r="Z10" i="7"/>
  <c r="X10" i="7"/>
  <c r="W10" i="7"/>
  <c r="AJ9" i="7"/>
  <c r="AI9" i="7"/>
  <c r="AH9" i="7"/>
  <c r="AG9" i="7"/>
  <c r="AD9" i="7"/>
  <c r="AC9" i="7"/>
  <c r="AB9" i="7"/>
  <c r="AA9" i="7"/>
  <c r="Z9" i="7"/>
  <c r="X9" i="7"/>
  <c r="W9" i="7"/>
  <c r="AJ8" i="7"/>
  <c r="AI8" i="7"/>
  <c r="AH8" i="7"/>
  <c r="AG8" i="7"/>
  <c r="AD8" i="7"/>
  <c r="AC8" i="7"/>
  <c r="AB8" i="7"/>
  <c r="AA8" i="7"/>
  <c r="Z8" i="7"/>
  <c r="X8" i="7"/>
  <c r="W8" i="7"/>
  <c r="AJ7" i="7"/>
  <c r="AI7" i="7"/>
  <c r="AH7" i="7"/>
  <c r="AG7" i="7"/>
  <c r="AD7" i="7"/>
  <c r="AC7" i="7"/>
  <c r="AB7" i="7"/>
  <c r="AA7" i="7"/>
  <c r="Z7" i="7"/>
  <c r="X7" i="7"/>
  <c r="W7" i="7"/>
  <c r="AJ6" i="7"/>
  <c r="AI6" i="7"/>
  <c r="AH6" i="7"/>
  <c r="AG6" i="7"/>
  <c r="AD6" i="7"/>
  <c r="AC6" i="7"/>
  <c r="AB6" i="7"/>
  <c r="AA6" i="7"/>
  <c r="Z6" i="7"/>
  <c r="X6" i="7"/>
  <c r="W6" i="7"/>
  <c r="AJ4" i="7"/>
  <c r="AI4" i="7"/>
  <c r="AH4" i="7"/>
  <c r="AG4" i="7"/>
  <c r="AD4" i="7"/>
  <c r="AC4" i="7"/>
  <c r="AB4" i="7"/>
  <c r="AA4" i="7"/>
  <c r="Z4" i="7"/>
  <c r="X4" i="7"/>
  <c r="W4" i="7"/>
  <c r="AJ3" i="7"/>
  <c r="AI3" i="7"/>
  <c r="AH3" i="7"/>
  <c r="AG3" i="7"/>
  <c r="AD3" i="7"/>
  <c r="AC3" i="7"/>
  <c r="AB3" i="7"/>
  <c r="AA3" i="7"/>
  <c r="Z3" i="7"/>
  <c r="X3" i="7"/>
  <c r="W3" i="7"/>
  <c r="S4" i="3" l="1"/>
  <c r="S5" i="3"/>
  <c r="R6" i="3"/>
  <c r="T6" i="3" s="1"/>
  <c r="U4" i="3"/>
  <c r="Q4" i="3"/>
  <c r="S42" i="3" s="1"/>
  <c r="S6" i="3"/>
  <c r="AS4" i="3"/>
  <c r="U6" i="3"/>
  <c r="Q6" i="3"/>
  <c r="R8" i="3"/>
  <c r="R4" i="3"/>
  <c r="T4" i="3" s="1"/>
  <c r="AS6" i="3"/>
  <c r="F32" i="2"/>
  <c r="C5" i="3" s="1"/>
  <c r="AS5" i="3" s="1"/>
  <c r="W4" i="3" l="1"/>
  <c r="R42" i="3"/>
  <c r="V4" i="3" s="1"/>
  <c r="S44" i="3"/>
  <c r="W6" i="3" s="1"/>
  <c r="R44" i="3"/>
  <c r="AB5" i="3"/>
  <c r="AD5" i="3" s="1"/>
  <c r="AC5" i="3"/>
  <c r="P5" i="3"/>
  <c r="F42" i="3"/>
  <c r="G42" i="3"/>
  <c r="N5" i="3"/>
  <c r="E42" i="3"/>
  <c r="T32" i="2"/>
  <c r="C19" i="3" s="1"/>
  <c r="U32" i="2"/>
  <c r="C20" i="3" s="1"/>
  <c r="V32" i="2"/>
  <c r="C21" i="3" s="1"/>
  <c r="W32" i="2"/>
  <c r="C22" i="3" s="1"/>
  <c r="V6" i="3" l="1"/>
  <c r="AB22" i="3"/>
  <c r="AC22" i="3"/>
  <c r="AC19" i="3"/>
  <c r="AB19" i="3"/>
  <c r="AC21" i="3"/>
  <c r="AB21" i="3"/>
  <c r="AC20" i="3"/>
  <c r="AB20" i="3"/>
  <c r="Q5" i="3"/>
  <c r="R43" i="3" s="1"/>
  <c r="T5" i="3"/>
  <c r="U5" i="3"/>
  <c r="P22" i="3"/>
  <c r="P20" i="3"/>
  <c r="P19" i="3"/>
  <c r="P21" i="3"/>
  <c r="N22" i="3"/>
  <c r="O22" i="3" s="1"/>
  <c r="F59" i="3"/>
  <c r="I22" i="3" s="1"/>
  <c r="G59" i="3"/>
  <c r="J22" i="3" s="1"/>
  <c r="E59" i="3"/>
  <c r="H22" i="3" s="1"/>
  <c r="K22" i="3" s="1"/>
  <c r="F56" i="3"/>
  <c r="E56" i="3"/>
  <c r="N19" i="3"/>
  <c r="G56" i="3"/>
  <c r="N21" i="3"/>
  <c r="O21" i="3" s="1"/>
  <c r="G58" i="3"/>
  <c r="J21" i="3" s="1"/>
  <c r="F58" i="3"/>
  <c r="I21" i="3" s="1"/>
  <c r="E58" i="3"/>
  <c r="H21" i="3" s="1"/>
  <c r="K21" i="3" s="1"/>
  <c r="G57" i="3"/>
  <c r="J20" i="3" s="1"/>
  <c r="E57" i="3"/>
  <c r="H20" i="3" s="1"/>
  <c r="K20" i="3" s="1"/>
  <c r="F57" i="3"/>
  <c r="I20" i="3" s="1"/>
  <c r="N20" i="3"/>
  <c r="O20" i="3" s="1"/>
  <c r="S43" i="3" l="1"/>
  <c r="V5" i="3" s="1"/>
  <c r="T19" i="3"/>
  <c r="U19" i="3"/>
  <c r="Q19" i="3"/>
  <c r="S57" i="3" s="1"/>
  <c r="Q22" i="3"/>
  <c r="T22" i="3"/>
  <c r="U22" i="3"/>
  <c r="T20" i="3"/>
  <c r="Q20" i="3"/>
  <c r="U20" i="3"/>
  <c r="Q21" i="3"/>
  <c r="R59" i="3" s="1"/>
  <c r="T21" i="3"/>
  <c r="U21" i="3"/>
  <c r="M20" i="3"/>
  <c r="M21" i="3"/>
  <c r="L22" i="3"/>
  <c r="M22" i="3"/>
  <c r="L21" i="3"/>
  <c r="L20" i="3"/>
  <c r="W5" i="3" l="1"/>
  <c r="R57" i="3"/>
  <c r="S59" i="3"/>
  <c r="V20" i="3"/>
  <c r="W20" i="3"/>
  <c r="V22" i="3"/>
  <c r="W22" i="3"/>
  <c r="R60" i="3"/>
  <c r="S60" i="3"/>
  <c r="V19" i="3"/>
  <c r="W19" i="3"/>
  <c r="S58" i="3"/>
  <c r="V21" i="3"/>
  <c r="W21" i="3"/>
  <c r="R58" i="3"/>
  <c r="S32" i="2"/>
  <c r="C18" i="3" s="1"/>
  <c r="R32" i="2"/>
  <c r="C17" i="3" s="1"/>
  <c r="Q32" i="2"/>
  <c r="C16" i="3" s="1"/>
  <c r="P32" i="2"/>
  <c r="C15" i="3" s="1"/>
  <c r="O32" i="2"/>
  <c r="C14" i="3" s="1"/>
  <c r="N32" i="2"/>
  <c r="C13" i="3" s="1"/>
  <c r="M32" i="2"/>
  <c r="C12" i="3" s="1"/>
  <c r="L32" i="2"/>
  <c r="C11" i="3" s="1"/>
  <c r="AS11" i="3" s="1"/>
  <c r="K32" i="2"/>
  <c r="C10" i="3" s="1"/>
  <c r="J32" i="2"/>
  <c r="C9" i="3" s="1"/>
  <c r="I32" i="2"/>
  <c r="C8" i="3" s="1"/>
  <c r="H32" i="2"/>
  <c r="C7" i="3" s="1"/>
  <c r="AS7" i="3" s="1"/>
  <c r="D32" i="2"/>
  <c r="C3" i="3" s="1"/>
  <c r="B32" i="2"/>
  <c r="AU16" i="3" l="1"/>
  <c r="AS16" i="3"/>
  <c r="AM13" i="3"/>
  <c r="AN13" i="3" s="1"/>
  <c r="AW13" i="3"/>
  <c r="AP50" i="3"/>
  <c r="AJ9" i="3"/>
  <c r="AK9" i="3" s="1"/>
  <c r="AG9" i="3"/>
  <c r="AH9" i="3" s="1"/>
  <c r="AO50" i="3"/>
  <c r="AO77" i="3" s="1"/>
  <c r="AP38" i="3" s="1"/>
  <c r="AP49" i="3"/>
  <c r="AQ8" i="3"/>
  <c r="AP48" i="3"/>
  <c r="AW7" i="3"/>
  <c r="AM7" i="3"/>
  <c r="AN7" i="3" s="1"/>
  <c r="AB17" i="3"/>
  <c r="AC17" i="3"/>
  <c r="AB18" i="3"/>
  <c r="AC18" i="3"/>
  <c r="AC11" i="3"/>
  <c r="AB11" i="3"/>
  <c r="AC12" i="3"/>
  <c r="AB12" i="3"/>
  <c r="AD12" i="3" s="1"/>
  <c r="AC10" i="3"/>
  <c r="AB10" i="3"/>
  <c r="AC13" i="3"/>
  <c r="AB13" i="3"/>
  <c r="AB9" i="3"/>
  <c r="AD9" i="3" s="1"/>
  <c r="AC9" i="3"/>
  <c r="AC14" i="3"/>
  <c r="AB14" i="3"/>
  <c r="AD14" i="3" s="1"/>
  <c r="AC15" i="3"/>
  <c r="AB15" i="3"/>
  <c r="AD15" i="3" s="1"/>
  <c r="AB7" i="3"/>
  <c r="AC7" i="3"/>
  <c r="AB8" i="3"/>
  <c r="AD8" i="3" s="1"/>
  <c r="AC8" i="3"/>
  <c r="AE8" i="3" s="1"/>
  <c r="AC16" i="3"/>
  <c r="AB16" i="3"/>
  <c r="AD16" i="3" s="1"/>
  <c r="E52" i="3"/>
  <c r="H15" i="3" s="1"/>
  <c r="K15" i="3" s="1"/>
  <c r="F52" i="3"/>
  <c r="I15" i="3" s="1"/>
  <c r="G52" i="3"/>
  <c r="J15" i="3" s="1"/>
  <c r="E53" i="3"/>
  <c r="H16" i="3" s="1"/>
  <c r="K16" i="3" s="1"/>
  <c r="F53" i="3"/>
  <c r="I16" i="3" s="1"/>
  <c r="G53" i="3"/>
  <c r="J16" i="3" s="1"/>
  <c r="AG3" i="3"/>
  <c r="AH3" i="3" s="1"/>
  <c r="AM3" i="3"/>
  <c r="AJ3" i="3"/>
  <c r="AS3" i="3"/>
  <c r="AU3" i="3"/>
  <c r="P10" i="3"/>
  <c r="P11" i="3"/>
  <c r="P12" i="3"/>
  <c r="P13" i="3"/>
  <c r="P17" i="3"/>
  <c r="P14" i="3"/>
  <c r="P15" i="3"/>
  <c r="P16" i="3"/>
  <c r="P18" i="3"/>
  <c r="P3" i="3"/>
  <c r="Q3" i="3" s="1"/>
  <c r="P7" i="3"/>
  <c r="P8" i="3"/>
  <c r="P9" i="3"/>
  <c r="E50" i="3"/>
  <c r="H13" i="3" s="1"/>
  <c r="K13" i="3" s="1"/>
  <c r="F50" i="3"/>
  <c r="I13" i="3" s="1"/>
  <c r="L13" i="3" s="1"/>
  <c r="G50" i="3"/>
  <c r="J13" i="3" s="1"/>
  <c r="M13" i="3" s="1"/>
  <c r="N13" i="3"/>
  <c r="O13" i="3" s="1"/>
  <c r="N3" i="3"/>
  <c r="O3" i="3" s="1"/>
  <c r="F40" i="3"/>
  <c r="I3" i="3" s="1"/>
  <c r="L3" i="3" s="1"/>
  <c r="E40" i="3"/>
  <c r="H3" i="3" s="1"/>
  <c r="K3" i="3" s="1"/>
  <c r="G40" i="3"/>
  <c r="J3" i="3" s="1"/>
  <c r="M3" i="3" s="1"/>
  <c r="AC3" i="3"/>
  <c r="AE3" i="3" s="1"/>
  <c r="AB3" i="3"/>
  <c r="AD3" i="3" s="1"/>
  <c r="G51" i="3"/>
  <c r="J14" i="3" s="1"/>
  <c r="E51" i="3"/>
  <c r="H14" i="3" s="1"/>
  <c r="K14" i="3" s="1"/>
  <c r="F51" i="3"/>
  <c r="I14" i="3" s="1"/>
  <c r="N14" i="3"/>
  <c r="O14" i="3" s="1"/>
  <c r="F44" i="3"/>
  <c r="I7" i="3" s="1"/>
  <c r="L7" i="3" s="1"/>
  <c r="N7" i="3"/>
  <c r="O7" i="3" s="1"/>
  <c r="G44" i="3"/>
  <c r="J7" i="3" s="1"/>
  <c r="M7" i="3" s="1"/>
  <c r="E44" i="3"/>
  <c r="H7" i="3" s="1"/>
  <c r="K7" i="3" s="1"/>
  <c r="N15" i="3"/>
  <c r="O15" i="3" s="1"/>
  <c r="N16" i="3"/>
  <c r="O16" i="3" s="1"/>
  <c r="N9" i="3"/>
  <c r="O9" i="3" s="1"/>
  <c r="F46" i="3"/>
  <c r="I9" i="3" s="1"/>
  <c r="L9" i="3" s="1"/>
  <c r="E46" i="3"/>
  <c r="H9" i="3" s="1"/>
  <c r="K9" i="3" s="1"/>
  <c r="G46" i="3"/>
  <c r="J9" i="3" s="1"/>
  <c r="M9" i="3" s="1"/>
  <c r="F54" i="3"/>
  <c r="I17" i="3" s="1"/>
  <c r="L17" i="3" s="1"/>
  <c r="G54" i="3"/>
  <c r="J17" i="3" s="1"/>
  <c r="M17" i="3" s="1"/>
  <c r="N17" i="3"/>
  <c r="O17" i="3" s="1"/>
  <c r="E54" i="3"/>
  <c r="H17" i="3" s="1"/>
  <c r="K17" i="3" s="1"/>
  <c r="N10" i="3"/>
  <c r="O10" i="3" s="1"/>
  <c r="F47" i="3"/>
  <c r="I10" i="3" s="1"/>
  <c r="L10" i="3" s="1"/>
  <c r="E47" i="3"/>
  <c r="H10" i="3" s="1"/>
  <c r="K10" i="3" s="1"/>
  <c r="G47" i="3"/>
  <c r="J10" i="3" s="1"/>
  <c r="M10" i="3" s="1"/>
  <c r="N18" i="3"/>
  <c r="O18" i="3" s="1"/>
  <c r="F55" i="3"/>
  <c r="I18" i="3" s="1"/>
  <c r="L18" i="3" s="1"/>
  <c r="G55" i="3"/>
  <c r="J18" i="3" s="1"/>
  <c r="M18" i="3" s="1"/>
  <c r="E55" i="3"/>
  <c r="H18" i="3" s="1"/>
  <c r="K18" i="3" s="1"/>
  <c r="N8" i="3"/>
  <c r="O8" i="3" s="1"/>
  <c r="F45" i="3"/>
  <c r="I8" i="3" s="1"/>
  <c r="L8" i="3" s="1"/>
  <c r="G45" i="3"/>
  <c r="J8" i="3" s="1"/>
  <c r="M8" i="3" s="1"/>
  <c r="E45" i="3"/>
  <c r="H8" i="3" s="1"/>
  <c r="K8" i="3" s="1"/>
  <c r="F48" i="3"/>
  <c r="I11" i="3" s="1"/>
  <c r="L11" i="3" s="1"/>
  <c r="E48" i="3"/>
  <c r="H11" i="3" s="1"/>
  <c r="K11" i="3" s="1"/>
  <c r="N11" i="3"/>
  <c r="O11" i="3" s="1"/>
  <c r="G48" i="3"/>
  <c r="J11" i="3" s="1"/>
  <c r="M11" i="3" s="1"/>
  <c r="F49" i="3"/>
  <c r="I12" i="3" s="1"/>
  <c r="L12" i="3" s="1"/>
  <c r="N12" i="3"/>
  <c r="O12" i="3" s="1"/>
  <c r="G49" i="3"/>
  <c r="J12" i="3" s="1"/>
  <c r="M12" i="3" s="1"/>
  <c r="E49" i="3"/>
  <c r="H12" i="3" s="1"/>
  <c r="K12" i="3" s="1"/>
  <c r="O19" i="3"/>
  <c r="I6" i="3"/>
  <c r="L6" i="3" s="1"/>
  <c r="J6" i="3"/>
  <c r="M6" i="3" s="1"/>
  <c r="H6" i="3"/>
  <c r="K6" i="3" s="1"/>
  <c r="I4" i="3"/>
  <c r="L4" i="3" s="1"/>
  <c r="J4" i="3"/>
  <c r="M4" i="3" s="1"/>
  <c r="H4" i="3"/>
  <c r="K4" i="3" s="1"/>
  <c r="I5" i="3"/>
  <c r="L5" i="3" s="1"/>
  <c r="J5" i="3"/>
  <c r="M5" i="3" s="1"/>
  <c r="H5" i="3"/>
  <c r="K5" i="3" s="1"/>
  <c r="I23" i="3"/>
  <c r="H23" i="3"/>
  <c r="K23" i="3" s="1"/>
  <c r="J23" i="3"/>
  <c r="O4" i="3"/>
  <c r="O6" i="3"/>
  <c r="O5" i="3"/>
  <c r="O23" i="3"/>
  <c r="AP77" i="3" l="1"/>
  <c r="AQ38" i="3" s="1"/>
  <c r="T8" i="3"/>
  <c r="U8" i="3"/>
  <c r="I7" i="8" s="1"/>
  <c r="Q8" i="3"/>
  <c r="S46" i="3" s="1"/>
  <c r="Q13" i="3"/>
  <c r="R51" i="3" s="1"/>
  <c r="T13" i="3"/>
  <c r="U13" i="3"/>
  <c r="T11" i="3"/>
  <c r="U11" i="3"/>
  <c r="Q11" i="3"/>
  <c r="S49" i="3" s="1"/>
  <c r="Q7" i="3"/>
  <c r="S45" i="3" s="1"/>
  <c r="T7" i="3"/>
  <c r="U7" i="3"/>
  <c r="T18" i="3"/>
  <c r="U18" i="3"/>
  <c r="Q18" i="3"/>
  <c r="S56" i="3" s="1"/>
  <c r="T10" i="3"/>
  <c r="U10" i="3"/>
  <c r="Q10" i="3"/>
  <c r="S48" i="3" s="1"/>
  <c r="T12" i="3"/>
  <c r="Q12" i="3"/>
  <c r="S50" i="3" s="1"/>
  <c r="U12" i="3"/>
  <c r="T16" i="3"/>
  <c r="U16" i="3"/>
  <c r="Q16" i="3"/>
  <c r="Q15" i="3"/>
  <c r="S53" i="3" s="1"/>
  <c r="T15" i="3"/>
  <c r="U15" i="3"/>
  <c r="Q14" i="3"/>
  <c r="R52" i="3" s="1"/>
  <c r="T14" i="3"/>
  <c r="U14" i="3"/>
  <c r="I13" i="8" s="1"/>
  <c r="T9" i="3"/>
  <c r="U9" i="3"/>
  <c r="H8" i="8" s="1"/>
  <c r="Q9" i="3"/>
  <c r="R47" i="3" s="1"/>
  <c r="T17" i="3"/>
  <c r="U17" i="3"/>
  <c r="Q17" i="3"/>
  <c r="S55" i="3" s="1"/>
  <c r="R41" i="3"/>
  <c r="S41" i="3"/>
  <c r="T3" i="3"/>
  <c r="U3" i="3"/>
  <c r="J19" i="3"/>
  <c r="M19" i="3" s="1"/>
  <c r="H19" i="3"/>
  <c r="K19" i="3" s="1"/>
  <c r="K36" i="3" s="1"/>
  <c r="I19" i="3"/>
  <c r="L19" i="3" s="1"/>
  <c r="L14" i="3"/>
  <c r="M23" i="3"/>
  <c r="M14" i="3"/>
  <c r="M16" i="3"/>
  <c r="L15" i="3"/>
  <c r="M15" i="3"/>
  <c r="L23" i="3"/>
  <c r="L16" i="3"/>
  <c r="AN3" i="3"/>
  <c r="AM37" i="3"/>
  <c r="I12" i="8"/>
  <c r="J4" i="8"/>
  <c r="H2" i="8"/>
  <c r="H13" i="8"/>
  <c r="J7" i="8"/>
  <c r="I10" i="8"/>
  <c r="J10" i="8"/>
  <c r="H10" i="8"/>
  <c r="J5" i="8"/>
  <c r="J2" i="8"/>
  <c r="H3" i="8"/>
  <c r="O36" i="3"/>
  <c r="N37" i="3" s="1"/>
  <c r="H7" i="8"/>
  <c r="J12" i="8"/>
  <c r="H12" i="8"/>
  <c r="J13" i="8"/>
  <c r="AR37" i="3"/>
  <c r="AU36" i="3"/>
  <c r="AU37" i="3" s="1"/>
  <c r="AK3" i="3"/>
  <c r="J17" i="8"/>
  <c r="I17" i="8"/>
  <c r="H17" i="8"/>
  <c r="J9" i="8"/>
  <c r="I9" i="8"/>
  <c r="H9" i="8"/>
  <c r="I8" i="8"/>
  <c r="J8" i="8"/>
  <c r="AS37" i="3"/>
  <c r="I4" i="8"/>
  <c r="H4" i="8"/>
  <c r="I16" i="8"/>
  <c r="H16" i="8"/>
  <c r="J16" i="8"/>
  <c r="H5" i="8"/>
  <c r="J6" i="8"/>
  <c r="I6" i="8"/>
  <c r="H6" i="8"/>
  <c r="AO37" i="3"/>
  <c r="AQ37" i="3"/>
  <c r="J14" i="8"/>
  <c r="I14" i="8"/>
  <c r="H14" i="8"/>
  <c r="J3" i="8"/>
  <c r="AW36" i="3"/>
  <c r="J11" i="8"/>
  <c r="H11" i="8"/>
  <c r="I11" i="8"/>
  <c r="J18" i="8"/>
  <c r="I18" i="8"/>
  <c r="H18" i="8"/>
  <c r="H15" i="8"/>
  <c r="J15" i="8"/>
  <c r="I15" i="8"/>
  <c r="V3" i="3" l="1"/>
  <c r="AX10" i="3"/>
  <c r="AX34" i="3"/>
  <c r="AX15" i="3"/>
  <c r="AX7" i="3"/>
  <c r="AX4" i="3"/>
  <c r="AX12" i="3"/>
  <c r="AX20" i="3"/>
  <c r="AX28" i="3"/>
  <c r="AX33" i="3"/>
  <c r="AX16" i="3"/>
  <c r="AX23" i="3"/>
  <c r="AX9" i="3"/>
  <c r="AX17" i="3"/>
  <c r="AX25" i="3"/>
  <c r="AX35" i="3"/>
  <c r="AX8" i="3"/>
  <c r="AX31" i="3"/>
  <c r="AX6" i="3"/>
  <c r="AX14" i="3"/>
  <c r="AX22" i="3"/>
  <c r="AX30" i="3"/>
  <c r="AX19" i="3"/>
  <c r="AX24" i="3"/>
  <c r="AX11" i="3"/>
  <c r="AX27" i="3"/>
  <c r="AX32" i="3"/>
  <c r="AX5" i="3"/>
  <c r="AX13" i="3"/>
  <c r="AX21" i="3"/>
  <c r="AX29" i="3"/>
  <c r="AX18" i="3"/>
  <c r="AX26" i="3"/>
  <c r="R46" i="3"/>
  <c r="V8" i="3" s="1"/>
  <c r="S51" i="3"/>
  <c r="W13" i="3" s="1"/>
  <c r="R49" i="3"/>
  <c r="S47" i="3"/>
  <c r="W9" i="3" s="1"/>
  <c r="R53" i="3"/>
  <c r="R48" i="3"/>
  <c r="S52" i="3"/>
  <c r="W14" i="3" s="1"/>
  <c r="R50" i="3"/>
  <c r="V12" i="3" s="1"/>
  <c r="R45" i="3"/>
  <c r="V16" i="3"/>
  <c r="W16" i="3"/>
  <c r="R54" i="3"/>
  <c r="V17" i="3"/>
  <c r="W17" i="3"/>
  <c r="W12" i="3"/>
  <c r="V18" i="3"/>
  <c r="W18" i="3"/>
  <c r="R56" i="3"/>
  <c r="S54" i="3"/>
  <c r="R55" i="3"/>
  <c r="W8" i="3"/>
  <c r="V10" i="3"/>
  <c r="W10" i="3"/>
  <c r="V7" i="3"/>
  <c r="W7" i="3"/>
  <c r="V15" i="3"/>
  <c r="W15" i="3"/>
  <c r="V11" i="3"/>
  <c r="W11" i="3"/>
  <c r="W3" i="3"/>
  <c r="E37" i="3"/>
  <c r="AX3" i="3"/>
  <c r="L36" i="3"/>
  <c r="I37" i="3" s="1"/>
  <c r="M36" i="3"/>
  <c r="L37" i="3" s="1"/>
  <c r="I3" i="8"/>
  <c r="I5" i="8"/>
  <c r="AJ37" i="3"/>
  <c r="AK36" i="3"/>
  <c r="AK37" i="3" s="1"/>
  <c r="AG37" i="3"/>
  <c r="AH36" i="3"/>
  <c r="AH37" i="3" s="1"/>
  <c r="AN36" i="3"/>
  <c r="AN37" i="3" s="1"/>
  <c r="AW37" i="3"/>
  <c r="J19" i="8"/>
  <c r="T36" i="3"/>
  <c r="U36" i="3"/>
  <c r="H19" i="8"/>
  <c r="I2" i="8"/>
  <c r="V14" i="3" l="1"/>
  <c r="V13" i="3"/>
  <c r="V9" i="3"/>
  <c r="W36" i="3"/>
  <c r="I19" i="8"/>
  <c r="I20" i="8" s="1"/>
  <c r="J20" i="8" s="1"/>
  <c r="R37" i="3"/>
  <c r="AC37" i="3"/>
  <c r="AB37" i="3"/>
  <c r="AX36" i="3"/>
  <c r="V36" i="3" l="1"/>
  <c r="V37" i="3" s="1"/>
  <c r="AY5" i="3"/>
  <c r="AY19" i="3"/>
  <c r="AY23" i="3"/>
  <c r="AY11" i="3"/>
  <c r="AY30" i="3"/>
  <c r="AY25" i="3"/>
  <c r="AY27" i="3"/>
  <c r="AY29" i="3"/>
  <c r="AY8" i="3"/>
  <c r="AY7" i="3"/>
  <c r="AY12" i="3"/>
  <c r="AY9" i="3"/>
  <c r="AY6" i="3"/>
  <c r="AY24" i="3"/>
  <c r="AY21" i="3"/>
  <c r="AY31" i="3"/>
  <c r="AY35" i="3"/>
  <c r="AY33" i="3"/>
  <c r="AY10" i="3"/>
  <c r="AY18" i="3"/>
  <c r="AY14" i="3"/>
  <c r="AY15" i="3"/>
  <c r="AY28" i="3"/>
  <c r="AY20" i="3"/>
  <c r="AY26" i="3"/>
  <c r="AY17" i="3"/>
  <c r="AY22" i="3"/>
  <c r="AY32" i="3"/>
  <c r="AY34" i="3"/>
  <c r="AY4" i="3"/>
  <c r="AY16" i="3"/>
  <c r="AY13" i="3"/>
  <c r="AY3" i="3"/>
  <c r="U37" i="3"/>
  <c r="AX37" i="3"/>
  <c r="AY36" i="3" l="1"/>
  <c r="AZ33" i="3" l="1"/>
  <c r="AZ27" i="3"/>
  <c r="AZ34" i="3"/>
  <c r="AZ18" i="3"/>
  <c r="AZ5" i="3"/>
  <c r="AZ22" i="3"/>
  <c r="AZ28" i="3"/>
  <c r="AZ24" i="3"/>
  <c r="AZ13" i="3"/>
  <c r="AZ11" i="3"/>
  <c r="AZ31" i="3"/>
  <c r="AZ30" i="3"/>
  <c r="AZ19" i="3"/>
  <c r="AZ23" i="3"/>
  <c r="AZ17" i="3"/>
  <c r="AZ29" i="3"/>
  <c r="AZ16" i="3"/>
  <c r="AZ32" i="3"/>
  <c r="AZ21" i="3"/>
  <c r="AZ6" i="3"/>
  <c r="AZ10" i="3"/>
  <c r="AZ25" i="3"/>
  <c r="AZ20" i="3"/>
  <c r="AZ7" i="3"/>
  <c r="AZ26" i="3"/>
  <c r="AZ15" i="3"/>
  <c r="AZ35" i="3"/>
  <c r="AZ4" i="3"/>
  <c r="AZ14" i="3"/>
  <c r="AZ9" i="3"/>
  <c r="AZ12" i="3"/>
  <c r="AZ8" i="3"/>
  <c r="AY37" i="3"/>
  <c r="AZ3" i="3"/>
  <c r="AZ36" i="3" l="1"/>
  <c r="AZ3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Körtvélyessy Gyula</author>
  </authors>
  <commentList>
    <comment ref="AR211" authorId="0" shapeId="0" xr:uid="{00000000-0006-0000-0300-000001000000}">
      <text>
        <r>
          <rPr>
            <b/>
            <sz val="9"/>
            <color indexed="81"/>
            <rFont val="Tahoma"/>
            <family val="2"/>
            <charset val="238"/>
          </rPr>
          <t xml:space="preserve">Körtvélyessy </t>
        </r>
      </text>
    </comment>
  </commentList>
</comments>
</file>

<file path=xl/sharedStrings.xml><?xml version="1.0" encoding="utf-8"?>
<sst xmlns="http://schemas.openxmlformats.org/spreadsheetml/2006/main" count="83744" uniqueCount="32117">
  <si>
    <t>Alapelv</t>
  </si>
  <si>
    <t>Adatbeírás helye tábla</t>
  </si>
  <si>
    <t>Célja:</t>
  </si>
  <si>
    <t>Kitöltés:</t>
  </si>
  <si>
    <t>Első oszlop</t>
  </si>
  <si>
    <t>Második oszlop</t>
  </si>
  <si>
    <r>
      <t xml:space="preserve">Az általunk bekevert termékek pontos százalékos mennyisége. Nagyon lényeges adat. Vigyük be a nem veszélyes komponenseket is (ha van elég hely </t>
    </r>
    <r>
      <rPr>
        <sz val="11"/>
        <color rgb="FF000000"/>
        <rFont val="Wingdings"/>
        <charset val="2"/>
      </rPr>
      <t>J</t>
    </r>
    <r>
      <rPr>
        <sz val="11"/>
        <color rgb="FF000000"/>
        <rFont val="Calibri"/>
        <family val="2"/>
        <charset val="238"/>
      </rPr>
      <t>). Alul az Excel összegzi, ott 100 kell legyen, ha nem hagytunk ki semmit</t>
    </r>
  </si>
  <si>
    <t>Második sor</t>
  </si>
  <si>
    <t>Harmadik sor</t>
  </si>
  <si>
    <t>Eredmény veszélybesorolás tábla</t>
  </si>
  <si>
    <r>
      <t xml:space="preserve">Ebben a táblában végzi az Excel a számolást a bevitt képletek (logikai és számítási) alapján. NE ÍRJUNK EBBE A TÁBLÁBA SOHA SEMMIT! Itt nézhetjük meg az eredményt </t>
    </r>
    <r>
      <rPr>
        <sz val="11"/>
        <color rgb="FF000000"/>
        <rFont val="Wingdings"/>
        <charset val="2"/>
      </rPr>
      <t>J</t>
    </r>
    <r>
      <rPr>
        <sz val="11"/>
        <color rgb="FF000000"/>
        <rFont val="Calibri"/>
        <family val="2"/>
        <charset val="238"/>
      </rPr>
      <t xml:space="preserve">. </t>
    </r>
  </si>
  <si>
    <t>Az eredmény:</t>
  </si>
  <si>
    <t>Értékelés</t>
  </si>
  <si>
    <t>Fizikai kémiai osztálybasorolások</t>
  </si>
  <si>
    <t>Ezeket magunknak kell értékelni, műszaki becsléssel vagy a keverékre vonatkozó méréssel</t>
  </si>
  <si>
    <t>Egyéb végpontok</t>
  </si>
  <si>
    <t>Aspiráció</t>
  </si>
  <si>
    <t>Az adatok forrása:</t>
  </si>
  <si>
    <t>Új adatok bevitele</t>
  </si>
  <si>
    <t>Elvek</t>
  </si>
  <si>
    <t>A fiz-kém osztályozást teljességükben kell bevinni, egyetlen cellába. Ezekkel az Excel nem számol, a keverékünk fiz-kém osztályozásáról szakértői értékeléssel nekünk kell döntenünk. De, hogy a komponenseknek van-e ilyen, az Eredmény veszélybesorolás tábla mutatja.</t>
  </si>
  <si>
    <t>Toxikológiai osztályozás</t>
  </si>
  <si>
    <t>Csak a számot, 1-4, vigyük be, figyelve, hogy orális-száj, bőr, vagy inhalációs-e, a megfelelelő oszlopot használva</t>
  </si>
  <si>
    <t>Occupational limit</t>
  </si>
  <si>
    <t>Bőr és szemosztályozás</t>
  </si>
  <si>
    <t>Érzékenyítés</t>
  </si>
  <si>
    <t>Aspiration</t>
  </si>
  <si>
    <t>STOT</t>
  </si>
  <si>
    <t>Carc. Mut. Repr. Lact.</t>
  </si>
  <si>
    <t>A környezeti besorolás</t>
  </si>
  <si>
    <t>Speciális probémák, "szennyezett" komponensek</t>
  </si>
  <si>
    <t>Amikor készen vagyunk az "új", az adatbázisban nem szereplő anyagaink osztályozási és specifikus adatainak bevitelével</t>
  </si>
  <si>
    <t>mindjárt eltűnik a #HIÁNYZIK, és ez az anyag is figyelembe lesz véve a keverékünk osztályozásában.</t>
  </si>
  <si>
    <t>A rendeletből kigyűjtött anyagokra az Excel rákeres, és megadja az ÁK értékét a "veszélyességi besorolások" tábla utolsó oszlopában</t>
  </si>
  <si>
    <t>Problémák</t>
  </si>
  <si>
    <t>PIC tábla</t>
  </si>
  <si>
    <t>A PIC lista a megfelelő rendelettel - nem sokat törődtünk eddig vele - azt jelenti, hogy az itt szereplő anyagokat vagy egyáltalán nem szabad a Közösségen belül vagy kívül szállítani, vagy pedig be kell jelenteni ezt az Ügynökségnek. Fontos további követelmény, hogy a Közösségen kívülre szállított ilyen anyagokat tartalmazó termék mellé - ha veszélyes - biztonsági adatlapot kell adni, vagy a fogadó ország hivatalos nyelvén, vagy egy un principális nyelven, leginkább angolul.</t>
  </si>
  <si>
    <t>Működése</t>
  </si>
  <si>
    <t>Itt is az a helyzet - ahogy a lista alja mutatja - hogy sok csoportnévvel megjelölt anyag is van. Ezeknek nincs CAS száma, tehát a keresőmotor nem találja meg őket. Ezeket manuálisan kell megnézni: a lista alján vannak, mindössze 39 tétel az ezer mellé :)</t>
  </si>
  <si>
    <t>Komponensek a keverékemben</t>
  </si>
  <si>
    <t>Százalék</t>
  </si>
  <si>
    <t>CAS száma:</t>
  </si>
  <si>
    <t>7664-41-7</t>
  </si>
  <si>
    <t>121-44-8</t>
  </si>
  <si>
    <t>7722-64-7</t>
  </si>
  <si>
    <t>71-43-2</t>
  </si>
  <si>
    <t>108-88-3</t>
  </si>
  <si>
    <t>141-78-6</t>
  </si>
  <si>
    <t>67-56-1</t>
  </si>
  <si>
    <t>Anyag-komponens név</t>
  </si>
  <si>
    <t>CAS szám</t>
  </si>
  <si>
    <t>Fizikai-kémiai</t>
  </si>
  <si>
    <t>Toxicitás osztályozás</t>
  </si>
  <si>
    <t>Toxicitás ATE értékek</t>
  </si>
  <si>
    <t>Számítás toxicitás
százalék/ATE</t>
  </si>
  <si>
    <t>Aspiráció osztályzás</t>
  </si>
  <si>
    <t>Bőr-szemirritáció osztályozás</t>
  </si>
  <si>
    <t>limit százalék (általános vagy specifkus) BŐR</t>
  </si>
  <si>
    <t>Tényleges százalék/limit % BŐR</t>
  </si>
  <si>
    <t>Tényleges százalék/limit % SZEM</t>
  </si>
  <si>
    <t>Érzékenyítés osztályozás</t>
  </si>
  <si>
    <t>Koncentrációs limit érzékenyítés, általános/specifikus</t>
  </si>
  <si>
    <t>Osztályozás számítás bőr és belégzéses érzékenyítésre</t>
  </si>
  <si>
    <t>Rákkeltő osoztályozás</t>
  </si>
  <si>
    <t>Osztályozás számítás Carc.</t>
  </si>
  <si>
    <t>Mutagén osztályozás</t>
  </si>
  <si>
    <t>Osztályozás-számítás mutagén</t>
  </si>
  <si>
    <t>Reprotoxikus osztályozás</t>
  </si>
  <si>
    <t>Osztályozás-számítás reprotoxikus</t>
  </si>
  <si>
    <t>STOT SE osztályozás</t>
  </si>
  <si>
    <t>Osztályozás számítás STOT SE</t>
  </si>
  <si>
    <t>STOT RE osztályozás</t>
  </si>
  <si>
    <t>Osztályozás számítás STOT RE</t>
  </si>
  <si>
    <t>Aquatic Acute</t>
  </si>
  <si>
    <t>Osztályozás számítás Acute</t>
  </si>
  <si>
    <t>Aquatic Chronic</t>
  </si>
  <si>
    <t>Osztályozás számítás Chronic 1</t>
  </si>
  <si>
    <t>Osztályozás számítás Chronic 2</t>
  </si>
  <si>
    <t>Osztályozás számítás Chronic 3</t>
  </si>
  <si>
    <t>Osztályozás számítás Chronic 4</t>
  </si>
  <si>
    <t>Szerepel-e az anyag a PIC listán</t>
  </si>
  <si>
    <t>végpontok</t>
  </si>
  <si>
    <t>szájon</t>
  </si>
  <si>
    <t>bőrön</t>
  </si>
  <si>
    <t>belégzéssel</t>
  </si>
  <si>
    <t>száj</t>
  </si>
  <si>
    <t>bőr</t>
  </si>
  <si>
    <t>belég</t>
  </si>
  <si>
    <t>Skin</t>
  </si>
  <si>
    <t>Eye</t>
  </si>
  <si>
    <t>Skin Irrit</t>
  </si>
  <si>
    <t>Skin Corr.</t>
  </si>
  <si>
    <t>Eye Irrit</t>
  </si>
  <si>
    <t>Eye Dam.</t>
  </si>
  <si>
    <t>Inhalation</t>
  </si>
  <si>
    <t>inhalation</t>
  </si>
  <si>
    <t>címkére írandó bőr</t>
  </si>
  <si>
    <t>címkére írandó belégzés miatt</t>
  </si>
  <si>
    <t>kategória</t>
  </si>
  <si>
    <t>mg/m3</t>
  </si>
  <si>
    <t>Külön vizsgálni, ha valamelyik komponens osztályozott!</t>
  </si>
  <si>
    <t>Az oszlop mutatja, melyik komponens kerül címkére érzékenyítés miatt</t>
  </si>
  <si>
    <t>Ha itt Asp. Tox. 1 van, akkor meg kell vizsgálni a keverék viszkozitását is a döntéshez!</t>
  </si>
  <si>
    <t>Piktogram</t>
  </si>
  <si>
    <t>Figyelmeztetés</t>
  </si>
  <si>
    <t>Veszélyességi osztály és kategória kódja</t>
  </si>
  <si>
    <t>H-mondat</t>
  </si>
  <si>
    <t>Kapcsolódó P-mondat</t>
  </si>
  <si>
    <t>GHS01</t>
  </si>
  <si>
    <t>Veszély</t>
  </si>
  <si>
    <t>Unst. Expl.</t>
  </si>
  <si>
    <t>H200</t>
  </si>
  <si>
    <t>P201 P202 P280 P372 P373 P380 P401 P501</t>
  </si>
  <si>
    <t>Expl. 1.1</t>
  </si>
  <si>
    <t>H201</t>
  </si>
  <si>
    <t>P210 P230 P240 P250 P280 P370+380 P372 P373 P401 P501</t>
  </si>
  <si>
    <t>Expl. 1.2</t>
  </si>
  <si>
    <t>H202</t>
  </si>
  <si>
    <t>Expl. 1.3</t>
  </si>
  <si>
    <t>H203</t>
  </si>
  <si>
    <t>Figyelem</t>
  </si>
  <si>
    <t>Expl. 1.4</t>
  </si>
  <si>
    <t>H204</t>
  </si>
  <si>
    <t>P210 P240 P250 P280 P370+380 P372 P373 P401 P501</t>
  </si>
  <si>
    <t>Self-react. A</t>
  </si>
  <si>
    <t>H240</t>
  </si>
  <si>
    <t>P210 P220 P234 P280 P370+378 P370+380+375 P403+235 P411 P420 P501(Self-react. B esetén a GHS02 piktogramját is fel kell tüntetni!)</t>
  </si>
  <si>
    <t>Self-react. B</t>
  </si>
  <si>
    <t>H241</t>
  </si>
  <si>
    <t>Org. Perox. A</t>
  </si>
  <si>
    <t>P210 P220 P234 P280 P411+235 P410 P420 P501 (Org. Perox. B esetén a GHS02 piktogramját is fel kell tüntetni!)</t>
  </si>
  <si>
    <t>Org. Perox. B</t>
  </si>
  <si>
    <t>GHS02</t>
  </si>
  <si>
    <t>Flam. Gas 1</t>
  </si>
  <si>
    <t>H220</t>
  </si>
  <si>
    <t>P210 P377 P381 P403</t>
  </si>
  <si>
    <t>Chem. Unst. Gas A</t>
  </si>
  <si>
    <t>H230</t>
  </si>
  <si>
    <t>P202</t>
  </si>
  <si>
    <t>Aerosol 1</t>
  </si>
  <si>
    <t>H222 H229</t>
  </si>
  <si>
    <t>P210 P211 P251 P410+412</t>
  </si>
  <si>
    <t>Aerosol 2</t>
  </si>
  <si>
    <t>H223 H229</t>
  </si>
  <si>
    <t>Flam Liq. 1</t>
  </si>
  <si>
    <t>H224</t>
  </si>
  <si>
    <t>P210 P233 P240 P241 P242 P243 P280 P303+361+353 P370+378  P403+235 P501</t>
  </si>
  <si>
    <t>Flam Liq. 2</t>
  </si>
  <si>
    <t>H225</t>
  </si>
  <si>
    <t>Flam Liq. 3</t>
  </si>
  <si>
    <t>H226</t>
  </si>
  <si>
    <t>Flam. Sol. 1</t>
  </si>
  <si>
    <t>H228</t>
  </si>
  <si>
    <t>P210 P240 P241 P280 P370+378</t>
  </si>
  <si>
    <t>Flam. Sol. 2</t>
  </si>
  <si>
    <t>P210 P220 P234 P280 P370+378 P370+380+375 P403+235 P411 P420 P501 (Self-react. B esetén a GHS01 piktogramját is fel kell tüntetni!)</t>
  </si>
  <si>
    <t>Self-react. CD</t>
  </si>
  <si>
    <t>H242</t>
  </si>
  <si>
    <t>P210 P220 P234 P280 P370+378 P403+235 P411 P420 P501</t>
  </si>
  <si>
    <t>Self-react. EF</t>
  </si>
  <si>
    <t>Pyr. Liq. 1</t>
  </si>
  <si>
    <t>H250</t>
  </si>
  <si>
    <t>P210 P222 P280 P302+334 P370+378 P422</t>
  </si>
  <si>
    <t>Pyr. Sol. 1</t>
  </si>
  <si>
    <t>P210 P222 P280 P335+334 P370+378 P422</t>
  </si>
  <si>
    <t>Self-heat. 1</t>
  </si>
  <si>
    <t>H251</t>
  </si>
  <si>
    <t>P235+410 P280 P407 P413 P420</t>
  </si>
  <si>
    <t>Self-heat. 2</t>
  </si>
  <si>
    <t>H252</t>
  </si>
  <si>
    <t>P210 P220 P234 P280 P411+235 P410 P420 P501 (Org. Perox. B esetén a GHS01 piktogramját is fel kell tüntetni!)</t>
  </si>
  <si>
    <t>Org. Perox. CD</t>
  </si>
  <si>
    <t>Org. Perox. EF</t>
  </si>
  <si>
    <t>Water-react. 1</t>
  </si>
  <si>
    <t>H260</t>
  </si>
  <si>
    <t>P223 P231+232 P280 P335+334 P370+378 P402+404 P501</t>
  </si>
  <si>
    <t>Water-react. 2</t>
  </si>
  <si>
    <t>H261</t>
  </si>
  <si>
    <t>Water-react. 3</t>
  </si>
  <si>
    <t>P231+232 P280 P370+378 P402+404 P501</t>
  </si>
  <si>
    <t>GHS03</t>
  </si>
  <si>
    <t>Ox. Gas 1</t>
  </si>
  <si>
    <t>H270</t>
  </si>
  <si>
    <t>P220 P244 P370+376 P403</t>
  </si>
  <si>
    <t>Ox. Liq. 1</t>
  </si>
  <si>
    <t>H271</t>
  </si>
  <si>
    <t>P210 P220 P221 P280 P283 P306+360 P371+380+375 P370+378 P501</t>
  </si>
  <si>
    <t>Ox. Liq. 2</t>
  </si>
  <si>
    <t>H272</t>
  </si>
  <si>
    <t>P210 P220 P221 P280 P370+378 P501</t>
  </si>
  <si>
    <t>Ox. Liq. 3</t>
  </si>
  <si>
    <t>Ox. Sol. 1</t>
  </si>
  <si>
    <t>Ox. Sol. 2</t>
  </si>
  <si>
    <t>Ox. Sol. 3</t>
  </si>
  <si>
    <t>GHS04</t>
  </si>
  <si>
    <t>Press. Gas compressed</t>
  </si>
  <si>
    <t>H280</t>
  </si>
  <si>
    <t>P410+403</t>
  </si>
  <si>
    <t>Press. Gas liquefied</t>
  </si>
  <si>
    <t>Press. Gas dissolved</t>
  </si>
  <si>
    <t>Press. Gas refrigerated</t>
  </si>
  <si>
    <t>H281</t>
  </si>
  <si>
    <t>P282 P336 P315 P403</t>
  </si>
  <si>
    <t>GHS05</t>
  </si>
  <si>
    <t>Met. Corr. 1</t>
  </si>
  <si>
    <t>H290</t>
  </si>
  <si>
    <t>P234 P390 P406 (a GHS05 piktogramja esetenként elhagyható. Lásd alant!)</t>
  </si>
  <si>
    <t>Skin Corr. 1A</t>
  </si>
  <si>
    <t>H314</t>
  </si>
  <si>
    <t>P260 P264 P280 P301+330+331 P303+361+353 P363 P304+340 P310 P321 P305+351+338 P405 P501</t>
  </si>
  <si>
    <t>Skin Corr. 1B</t>
  </si>
  <si>
    <t>Skin Corr. 1C</t>
  </si>
  <si>
    <t>Eye Dam. 1</t>
  </si>
  <si>
    <t>H318</t>
  </si>
  <si>
    <t>P280 P305+351+338 P310</t>
  </si>
  <si>
    <t>GHS06</t>
  </si>
  <si>
    <t>oral Acute Tox. 1</t>
  </si>
  <si>
    <t>H300</t>
  </si>
  <si>
    <t>P264 P270 P301+310 P321 P330 P405 P501</t>
  </si>
  <si>
    <t>oral Acute Tox. 2</t>
  </si>
  <si>
    <t>oral Acute Tox. 3</t>
  </si>
  <si>
    <t>H301</t>
  </si>
  <si>
    <t>dermal Acute Tox. 1</t>
  </si>
  <si>
    <t>h310</t>
  </si>
  <si>
    <t>P262 P264 P270 P280 P302+352 P310 P321 P361+264 P405 P501</t>
  </si>
  <si>
    <t>dermal Acute Tox. 2</t>
  </si>
  <si>
    <t>H310</t>
  </si>
  <si>
    <t>dermal Acute Tox. 3</t>
  </si>
  <si>
    <t>H311</t>
  </si>
  <si>
    <t>P280 P302+352 P312 P321 P362+364 P405 P501</t>
  </si>
  <si>
    <t>inhalation Acute Tox. 1</t>
  </si>
  <si>
    <t>H330</t>
  </si>
  <si>
    <t>P260 P271 P284 P304+340 P310 P320 P403+233 P405 P501</t>
  </si>
  <si>
    <t>inhalation Acute Tox. 2</t>
  </si>
  <si>
    <t>inhalation Acute Tox. 3</t>
  </si>
  <si>
    <t>H331</t>
  </si>
  <si>
    <t>P261 P271 P304+340 P311 P321 P403+233 P405 P501</t>
  </si>
  <si>
    <t>GHS07</t>
  </si>
  <si>
    <t>oral Acute Tox. 4</t>
  </si>
  <si>
    <t>H302</t>
  </si>
  <si>
    <t>P264 P270 P301+312 P330 P501</t>
  </si>
  <si>
    <t>dermal Acute Tox. 4</t>
  </si>
  <si>
    <t>H312</t>
  </si>
  <si>
    <t>P280 P302+352 P312 P321 P362+364 P501</t>
  </si>
  <si>
    <t>inhalation Acute Tox. 4</t>
  </si>
  <si>
    <t>H332</t>
  </si>
  <si>
    <t>P261 P271 P304+340 P312</t>
  </si>
  <si>
    <t>Skin Irrit. 2</t>
  </si>
  <si>
    <t>H315</t>
  </si>
  <si>
    <t>P264 P280 P302+352+321 P332+313 P362+364</t>
  </si>
  <si>
    <t>Eye Irrit. 2</t>
  </si>
  <si>
    <t>H319</t>
  </si>
  <si>
    <t>P264 P280 P305+351+338 P337+313</t>
  </si>
  <si>
    <t>Skin Sens. 1</t>
  </si>
  <si>
    <t>H317</t>
  </si>
  <si>
    <t>P261 P272 P280 P302+352 P333+313 P321 P362+364 P501</t>
  </si>
  <si>
    <t>general STOT SE 3</t>
  </si>
  <si>
    <t>H335</t>
  </si>
  <si>
    <t>P261 P271 P304+340 P312 P403+233 P405 P501</t>
  </si>
  <si>
    <t>resp. irrit. STOT SE 3</t>
  </si>
  <si>
    <t>drowsiness STOT SE 3</t>
  </si>
  <si>
    <t>H336</t>
  </si>
  <si>
    <t>H420</t>
  </si>
  <si>
    <t>P502</t>
  </si>
  <si>
    <t>GHS08</t>
  </si>
  <si>
    <t>Resp. Sens. 1</t>
  </si>
  <si>
    <t>H334</t>
  </si>
  <si>
    <t>P261 P284 P304+340 P342+311 P501</t>
  </si>
  <si>
    <t>Muta. 1A /1B</t>
  </si>
  <si>
    <t>H340</t>
  </si>
  <si>
    <t>P201 P202 P281 P308+313 P405 P501</t>
  </si>
  <si>
    <t>Muta. 2</t>
  </si>
  <si>
    <t>H341</t>
  </si>
  <si>
    <t>Carc. 1A / 1B</t>
  </si>
  <si>
    <t>H350</t>
  </si>
  <si>
    <t>Carc. 2</t>
  </si>
  <si>
    <t>H351</t>
  </si>
  <si>
    <t>Repr. 1A / 1B</t>
  </si>
  <si>
    <t>H360</t>
  </si>
  <si>
    <t>Repr. 2</t>
  </si>
  <si>
    <t>H361</t>
  </si>
  <si>
    <t>Asp. Tox. 1</t>
  </si>
  <si>
    <t>H304</t>
  </si>
  <si>
    <t>P301+310 P331 P405 P501</t>
  </si>
  <si>
    <t>STOT SE 1</t>
  </si>
  <si>
    <t>H370</t>
  </si>
  <si>
    <t>P260 P264 P270 P308+311 P321 P405 P501</t>
  </si>
  <si>
    <t>STOT SE 2</t>
  </si>
  <si>
    <t>H371</t>
  </si>
  <si>
    <t>P260 P264 P270 P308+311 P405 P501</t>
  </si>
  <si>
    <t>STOT RE 1</t>
  </si>
  <si>
    <t>H372</t>
  </si>
  <si>
    <t>P260 P264 P270 P314 P501</t>
  </si>
  <si>
    <t>STOT RE 2</t>
  </si>
  <si>
    <t>H373</t>
  </si>
  <si>
    <t>P260 P314 P501</t>
  </si>
  <si>
    <t>GHS09</t>
  </si>
  <si>
    <t>Aquatic Acute 1</t>
  </si>
  <si>
    <t>H400</t>
  </si>
  <si>
    <t>P273 P391 P501</t>
  </si>
  <si>
    <t>Aquatic Chronic 1</t>
  </si>
  <si>
    <t>H410</t>
  </si>
  <si>
    <t>Aquatic Chronic 2</t>
  </si>
  <si>
    <t>H411</t>
  </si>
  <si>
    <t>nincs</t>
  </si>
  <si>
    <t>Expl. 1.5</t>
  </si>
  <si>
    <t>H205</t>
  </si>
  <si>
    <t>Expl. 1.6</t>
  </si>
  <si>
    <t>Flam. Gas 2</t>
  </si>
  <si>
    <t>H221</t>
  </si>
  <si>
    <t>Chem. Unst. Gas B</t>
  </si>
  <si>
    <t>H231</t>
  </si>
  <si>
    <t>Aerosol 3</t>
  </si>
  <si>
    <t>H229</t>
  </si>
  <si>
    <t>P210 P251 P410+214</t>
  </si>
  <si>
    <t>Org. Peroxide G</t>
  </si>
  <si>
    <t>Lact.</t>
  </si>
  <si>
    <t>H362</t>
  </si>
  <si>
    <t>P201 P260 P263 P264 P270 P308+313</t>
  </si>
  <si>
    <t>Aquatic Chronic 3</t>
  </si>
  <si>
    <t>H412</t>
  </si>
  <si>
    <t>P273 P501</t>
  </si>
  <si>
    <t>Aquatic Chronic 4</t>
  </si>
  <si>
    <t>H413</t>
  </si>
  <si>
    <t>A fémekre korrozív hatású anyagok és keverékek, amelyeknek nincs a bőrre és/vagy a szemre maró hatása, és amelyek már késztermékként fogyasztó általi felhasználásra vannak csomagolva.</t>
  </si>
  <si>
    <t>Ha ez kötelező</t>
  </si>
  <si>
    <t>akkor ez elhagyható:</t>
  </si>
  <si>
    <t>ez viszont szükséges:</t>
  </si>
  <si>
    <t>GHS02 kivéve ha H241</t>
  </si>
  <si>
    <t>GHS02 ha H241</t>
  </si>
  <si>
    <t>GHS07 a H315 vagy H319 esetén</t>
  </si>
  <si>
    <t>GHS08 és H334 (Resp. Sens. 1)</t>
  </si>
  <si>
    <t>GHS07 a H315 vagy H317 vagy H319 esetén</t>
  </si>
  <si>
    <t>Instabil robbanóanyagok.</t>
  </si>
  <si>
    <t>Robbanóanyag; teljes tömeg felrobbanásának veszélye.</t>
  </si>
  <si>
    <t>Robbanóanyag; kivetés súlyos veszélye.</t>
  </si>
  <si>
    <t>Robbanóanyag; tűz, robbanás vagy kivetés veszélye.</t>
  </si>
  <si>
    <t>Tűz vagy kivetés veszélye.</t>
  </si>
  <si>
    <t>Tűz hatására a teljes tömeg felrobbanhat.</t>
  </si>
  <si>
    <t>Rendkívül tűzveszélyes gáz.</t>
  </si>
  <si>
    <t>Tűzveszélyes gáz.</t>
  </si>
  <si>
    <t>H222</t>
  </si>
  <si>
    <t>Rendkívül tűzveszélyes aeroszol.</t>
  </si>
  <si>
    <t>H223</t>
  </si>
  <si>
    <t>Tűzveszélyes aeroszol.</t>
  </si>
  <si>
    <t>Rendkívül tűzveszélyes folyadék és gőz.</t>
  </si>
  <si>
    <t>Fokozottan tűzveszélyes folyadék és gőz.</t>
  </si>
  <si>
    <t>Tűzveszélyes folyadék és gőz.</t>
  </si>
  <si>
    <t>Tűzveszélyes szilárd anyag.</t>
  </si>
  <si>
    <t>Az edényben túlnyomás uralkodik: hő hatására megrepedhet.</t>
  </si>
  <si>
    <t>Még levegő hiányában is robbanásszerű reakcióba léphet.</t>
  </si>
  <si>
    <t>Magas nyomáson és/vagy hőmérsékleten még levegő hiányában is robbanásszerű reak­cióba léphet.</t>
  </si>
  <si>
    <t>Hő hatására robbanhat.</t>
  </si>
  <si>
    <t>Hő hatására meggyulladhat vagy robbanhat.</t>
  </si>
  <si>
    <t>Hő hatására meggyulladhat.</t>
  </si>
  <si>
    <t>Levegővel érintkezve önmagától meggyullad.</t>
  </si>
  <si>
    <t>Önmelegedő: meggyulladhat.</t>
  </si>
  <si>
    <t>Nagy mennyiségben önmelegedő; meggyulladhat.</t>
  </si>
  <si>
    <t>Vízzel érintkezve öngyulladásra hajlamos tűzveszélyes gázokat bocsát ki.</t>
  </si>
  <si>
    <t>Vízzel érintkezve tűzveszélyes gázokat bocsát ki.</t>
  </si>
  <si>
    <t>Tüzet okozhat vagy fokozhatja a tűz intenzitását, oxidáló hatású.</t>
  </si>
  <si>
    <t>Tüzet vagy robbanást okozhat; erősen oxidáló hatású.</t>
  </si>
  <si>
    <t>Fokozhatja a tűz intenzitását; oxidáló hatású.</t>
  </si>
  <si>
    <t>Nyomás alatt lévő gázt tartalmaz; hő hatására robbanhat.</t>
  </si>
  <si>
    <t>Mélyhűtött gázt tartalmaz; fagymarást vagy sérülést okozhat.</t>
  </si>
  <si>
    <t>Fémekre korrozív hatású lehet.</t>
  </si>
  <si>
    <t>Lenyelve halálos.</t>
  </si>
  <si>
    <t>Lenyelve mérgező.</t>
  </si>
  <si>
    <t>Lenyelve ártalmas.</t>
  </si>
  <si>
    <t>Lenyelve és a légutakba kerülve halálos lehet.</t>
  </si>
  <si>
    <t>Bőrrel érintkezve halálos.</t>
  </si>
  <si>
    <t>Bőrrel érintkezve mérgező.</t>
  </si>
  <si>
    <t>Bőrrel érintkezve ártalmas.</t>
  </si>
  <si>
    <t>Súlyos égési sérülést és szemkárosodást okoz.</t>
  </si>
  <si>
    <t>Bőrirritáló hatású.</t>
  </si>
  <si>
    <t>Allergiás bőrreakciót válthat ki.</t>
  </si>
  <si>
    <t>Súlyos szemkárosodást okoz.</t>
  </si>
  <si>
    <t>Súlyos szemirritációt okoz.</t>
  </si>
  <si>
    <t>Belélegezve halálos.</t>
  </si>
  <si>
    <t>Belélegezve mérgező.</t>
  </si>
  <si>
    <t>Belélegezve ártalmas.</t>
  </si>
  <si>
    <t>Belélegezve allergiás és asztmás tüneteket, és nehéz légzést okozhat.</t>
  </si>
  <si>
    <t>Légúti irritációt okozhat.</t>
  </si>
  <si>
    <t>Álmosságot vagy szédülést okozhat.</t>
  </si>
  <si>
    <t>Genetikai károsodást okozhat &lt; meg kell adni az expozíciós útvonalat, ha meggyőzően bizonyított, hogy más expozíciós útvonal nem okozza a veszélyt &gt;.</t>
  </si>
  <si>
    <t>Feltehetően genetikai károsodást okoz &lt; meg kell adni az expozíciós útvonalat, ha meggyőzően bizonyított, hogy más expozíciós útvonal nem okozza a veszélyt &gt;.</t>
  </si>
  <si>
    <t>Rákot okozhat &lt; meg kell adni az expozíciós útvonalat, ha meggyőzően bizonyított, hogy más expozíciós útvonal nem okozza a veszélyt &gt;.</t>
  </si>
  <si>
    <t>Feltehetően rákot okoz &lt; meg kell adni az expozíciós útvonalat, ha meggyőzően bizonyított, hogy más expozíciós útvonal nem okozza a veszélyt &gt;.</t>
  </si>
  <si>
    <t>Károsíthatja a termékenységet vagy a születendő gyermeket &lt; ha ismert, meg kell adni a konkrét hatást &gt; &lt; meg kell adni az expozíciós útvonalat, ha meggyőzően bizonyított, hogy más expozíciós útvonal nem okozza a veszélyt &gt;.</t>
  </si>
  <si>
    <t>Feltehetően károsítja a termékenységet vagy a születendő gyermeket &lt; ha ismert, meg kell adni a konkrét hatást &gt;&lt; meg kell adni az expozíciós útvonalat, ha meggyőzően bizonyított, hogy más expozíciós útvonal nem okozza a veszélyt &gt;</t>
  </si>
  <si>
    <t>A szoptatott gyermeket károsíthatja.</t>
  </si>
  <si>
    <t>Károsítja a szerveket &lt; vagy meg kell adni az összes érintett szervet, ha ismertek &gt;&lt; meg kell adni az expozíciós útvonalat, ha meggyőzően bizonyított, hogy más expozíciós útvonal nem okozza a veszélyt &gt;.</t>
  </si>
  <si>
    <t>Károsíthatja a szerveket &lt; vagy meg kell adni az összes érintett szervet, ha ismertek &gt; &lt; meg kell adni az expozíciós útvonalat, ha meggyőzően bizonyított, hogy más expozíciós útvonal nem okozza a veszélyt &gt;.</t>
  </si>
  <si>
    <t>Ismétlődő vagy hosszabb expozíció esetén &lt; meg kell adni az expozíciós útvonalat, ha meggyőzően bizonyított, hogy más expozíciós útvonal nem okozza a veszélyt &gt; károsítja a szerveket &lt; vagy meg kell adni az összes érintett szervet, ha ismertek &gt;.</t>
  </si>
  <si>
    <t>Ismétlődő vagy hosszabb expozíció esetén &lt; meg kell adni az expozíciós útvonalat, ha meggyőzően bizonyított, hogy más expozíciós útvonal nem okozza a veszélyt &gt; károsíthatja a szerveket &gt; vagy meg kell adni az összes érintett szervet, ha ismertek &gt;.</t>
  </si>
  <si>
    <t>Nagyon mérgező a vízi élővilágra.</t>
  </si>
  <si>
    <t>Nagyon mérgező a vízi élővilágra, hosszan tartó károsodást okoz.</t>
  </si>
  <si>
    <t>Mérgező a vízi élővilágra, hosszan tartó károsodást okoz.</t>
  </si>
  <si>
    <t>Ártalmas a vízi élővilágra, hosszan tartó károsodást okoz.</t>
  </si>
  <si>
    <t>Hosszan tartó ártalmas hatást gyakorolhat a vízi élővilágra.</t>
  </si>
  <si>
    <t>EUH 001</t>
  </si>
  <si>
    <t>Száraz állapotban robbanásveszélyes.</t>
  </si>
  <si>
    <t>EUH 014</t>
  </si>
  <si>
    <t>Vízzel hevesen reagál.</t>
  </si>
  <si>
    <t>EUH 018</t>
  </si>
  <si>
    <t>A használat során tűzveszélyes/robbanásveszélyes gőz/levegő elegy keletkezhet.</t>
  </si>
  <si>
    <t>EUH 019</t>
  </si>
  <si>
    <t>Robbanásveszélyes peroxidokat képezhet.</t>
  </si>
  <si>
    <t>EUH 044</t>
  </si>
  <si>
    <t>Zárt térben hő hatására robbanhat.</t>
  </si>
  <si>
    <t>EUH 029</t>
  </si>
  <si>
    <t>Vízzel érintkezve mérgező gázok képződnek.</t>
  </si>
  <si>
    <t>EUH 031</t>
  </si>
  <si>
    <t>Savval érintkezve mérgező gázok képződnek.</t>
  </si>
  <si>
    <t>EUH 032</t>
  </si>
  <si>
    <t>Savval érintkezve nagyon mérgező gázok képződnek.</t>
  </si>
  <si>
    <t>EUH 066</t>
  </si>
  <si>
    <t>Ismétlődő expozíció a bőr kiszáradását vagy megrepedezését okozhatja.</t>
  </si>
  <si>
    <t>EUH 070</t>
  </si>
  <si>
    <t>Szembe kerülve mérgező.</t>
  </si>
  <si>
    <t>EUH 071</t>
  </si>
  <si>
    <t>Maró hatású a légutakra.</t>
  </si>
  <si>
    <t>EUH 059</t>
  </si>
  <si>
    <t>Veszélyes az ózonrétegre.</t>
  </si>
  <si>
    <t>EUH 201</t>
  </si>
  <si>
    <t>Ólmot tartalmaz. Tilos olyan felületeken használni, amelyeket gyermekek szájukba vehetnek.</t>
  </si>
  <si>
    <t>EUH 201A</t>
  </si>
  <si>
    <t>Figyelem! Ólmot tartalmaz.</t>
  </si>
  <si>
    <t>EUH 202</t>
  </si>
  <si>
    <t>Cianoakrilát. Veszély! Néhány másodperc alatt a bőrre és a szembe ragad. Gyermekektől elzárva tartandó.</t>
  </si>
  <si>
    <t>EUH 203</t>
  </si>
  <si>
    <t>Krómot (VI) tartalmaz. Allergiás reakciót válthat ki.</t>
  </si>
  <si>
    <t>EUH 204</t>
  </si>
  <si>
    <t>Izocianátokat tartalmaz. Allergiás reakciót válthat ki.</t>
  </si>
  <si>
    <t>EUH 205</t>
  </si>
  <si>
    <t>Epoxid tartalmú vegyületeket tartalmaz. Allergiás reakciót válthat ki.</t>
  </si>
  <si>
    <t>EUH 206</t>
  </si>
  <si>
    <t>Figyelem! Tilos más termékekkel együtt használni. Veszélyes gázok (klór) szabadulhatnak fel.</t>
  </si>
  <si>
    <t>EUH 207</t>
  </si>
  <si>
    <t>Figyelem! Kadmiumot tartalmaz! A használat során veszélyes füstök képződnek. Lásd a gyártó által közölt információt. Be kell tartani a biztonsági előírásokat.</t>
  </si>
  <si>
    <t>EUH 208</t>
  </si>
  <si>
    <t>&lt;Allergén anyag neve&gt;-t tartalmaz. Allergiás reakciót válthat ki.</t>
  </si>
  <si>
    <t>EUH 209</t>
  </si>
  <si>
    <t>A használat során fokozottan tűzveszélyessé válhat.</t>
  </si>
  <si>
    <t>EUH 209A</t>
  </si>
  <si>
    <t>A használat során tűzveszélyessé válhat.</t>
  </si>
  <si>
    <t>EUH 210</t>
  </si>
  <si>
    <t>Kérésre biztonsági adatlap kapható.</t>
  </si>
  <si>
    <t>EUH 401</t>
  </si>
  <si>
    <t>Az emberi egészség és a környezet veszélyeztetésének elkerülése érdekében be kell tartani a használati utasítás előírásait.</t>
  </si>
  <si>
    <t>P101</t>
  </si>
  <si>
    <t>Orvosi tanácsadás esetén tartsa kéznél a termék edényét vagy címkéjét.</t>
  </si>
  <si>
    <t>P102</t>
  </si>
  <si>
    <t>Gyermekektől elzárva tartandó.</t>
  </si>
  <si>
    <t>P103</t>
  </si>
  <si>
    <t>Használat előtt olvassa el a címkén közölt információkat.</t>
  </si>
  <si>
    <t>P201</t>
  </si>
  <si>
    <t>Használat előtt ismerje meg az anyagra vonatkozó különleges utasításokat.</t>
  </si>
  <si>
    <t>Ne használja addig, amíg az összes biztonsági óvintézke­dést el nem olvasta és meg nem értette.</t>
  </si>
  <si>
    <t>P210</t>
  </si>
  <si>
    <t>Hőtől, forró felületektől, szikrától, nyílt lángtól és más gyújtóforrástól távol tartandó. Tilos a dohányzás.</t>
  </si>
  <si>
    <t>P211</t>
  </si>
  <si>
    <t>Tilos nyílt lángra vagy más gyújtóforrásra permetezni.</t>
  </si>
  <si>
    <t>P220</t>
  </si>
  <si>
    <t>Ruhától/…/éghető anyagtól távol tartandó/tárolandó.</t>
  </si>
  <si>
    <t>P221</t>
  </si>
  <si>
    <t>Minden óvintézkedést meg kell tenni, hogy ne keveredjen éghető anyagokkal.</t>
  </si>
  <si>
    <t>P222</t>
  </si>
  <si>
    <t>Nem érintkezhet levegővel.</t>
  </si>
  <si>
    <t>P223</t>
  </si>
  <si>
    <t>Nem érintkezhet vízzel.</t>
  </si>
  <si>
    <t>P230</t>
  </si>
  <si>
    <t>…-val/-vel nedvesítve tartandó.</t>
  </si>
  <si>
    <t>P231</t>
  </si>
  <si>
    <t>inert gázban használandó.</t>
  </si>
  <si>
    <t>P232</t>
  </si>
  <si>
    <t>Nedvességtől védendő.</t>
  </si>
  <si>
    <t>P233</t>
  </si>
  <si>
    <t>Az edény szorosan lezárva tartandó.</t>
  </si>
  <si>
    <t>P234</t>
  </si>
  <si>
    <t>Az eredeti edényben tartandó.</t>
  </si>
  <si>
    <t>P235</t>
  </si>
  <si>
    <t>Hűvös helyen tartandó.</t>
  </si>
  <si>
    <t>P240</t>
  </si>
  <si>
    <t>A tárolóedényt és a fogadóedényt le kell földelni/át kell kötni.</t>
  </si>
  <si>
    <t>P241</t>
  </si>
  <si>
    <t>Robbanásbiztos elektromos/szellőztető/világító/…/berendezés használandó.</t>
  </si>
  <si>
    <t>P242</t>
  </si>
  <si>
    <t>Szikramentes eszközök használandók.</t>
  </si>
  <si>
    <t>P243</t>
  </si>
  <si>
    <t>Az elektrosztatikus kisülés megakadályozására óvintézkedéseket kell tenni.</t>
  </si>
  <si>
    <t>P244</t>
  </si>
  <si>
    <t>P250</t>
  </si>
  <si>
    <t>Tilos csiszolásnak/ütésnek/…/súrlódásnak kitenni.</t>
  </si>
  <si>
    <t>P251</t>
  </si>
  <si>
    <t>Ne lyukassza ki vagy égesse el, még használat után sem.</t>
  </si>
  <si>
    <t>P260</t>
  </si>
  <si>
    <t>A por/füst/gáz/köd/gőzök/permet belélegzése tilos.</t>
  </si>
  <si>
    <t>P261</t>
  </si>
  <si>
    <t>Kerülje a por/füst/gáz/köd/ gőzök/permet belélegzését.</t>
  </si>
  <si>
    <t>P262</t>
  </si>
  <si>
    <t>Szembe, bőrre vagy ruhára nem kerülhet.</t>
  </si>
  <si>
    <t>P263</t>
  </si>
  <si>
    <t>A terhesség/szoptatás alatt kerülni kell az anyaggal való érintkezést.</t>
  </si>
  <si>
    <t>P264</t>
  </si>
  <si>
    <t>A használatot követően a(z) … -t alaposan meg kell mosni.</t>
  </si>
  <si>
    <t>P270</t>
  </si>
  <si>
    <t>A termék használata közben tilos enni, inni vagy dohányozni.</t>
  </si>
  <si>
    <t>P271</t>
  </si>
  <si>
    <t>Kizárólag szabadban vagy jól szellőző helyiségben használható.</t>
  </si>
  <si>
    <t>P272</t>
  </si>
  <si>
    <t>Szennyezett munkaruhát tilos kivinni a munkahely területéről.</t>
  </si>
  <si>
    <t>P273</t>
  </si>
  <si>
    <t>Kerülni kell az anyagnak a környezetbe való kijutását.</t>
  </si>
  <si>
    <t>P280</t>
  </si>
  <si>
    <t>P282</t>
  </si>
  <si>
    <t>Hidegszigetelő kesztyű/arcvédő/szemvédő használata kötelező.</t>
  </si>
  <si>
    <t>P283</t>
  </si>
  <si>
    <t>Tűz-/lángálló/-késleltető ruházat viselése kötelező.</t>
  </si>
  <si>
    <t>P284</t>
  </si>
  <si>
    <t>P231 + P232</t>
  </si>
  <si>
    <t>Inert gázban használandó. Nedvességtől védendő.</t>
  </si>
  <si>
    <t>P235 + P410</t>
  </si>
  <si>
    <t>Hűvös helyen tartandó. Napfénytől védendő.</t>
  </si>
  <si>
    <t>P301</t>
  </si>
  <si>
    <t>LENYELÉS ESETÉN:</t>
  </si>
  <si>
    <t>P302</t>
  </si>
  <si>
    <t>HA BŐRRE KERÜL:</t>
  </si>
  <si>
    <t>P303</t>
  </si>
  <si>
    <t>HA BŐRRE (vagy hajra) KERÜL:</t>
  </si>
  <si>
    <t>P304</t>
  </si>
  <si>
    <t>BELÉLEGZÉS ESETÉN:</t>
  </si>
  <si>
    <t>P305</t>
  </si>
  <si>
    <t>SZEMBE KERÜLÉS ESETÉN:</t>
  </si>
  <si>
    <t>P306</t>
  </si>
  <si>
    <t>HA RUHÁRA KERÜL:</t>
  </si>
  <si>
    <t>P308</t>
  </si>
  <si>
    <t>Expozíció vagy annak gyanúja esetén:</t>
  </si>
  <si>
    <t>P310</t>
  </si>
  <si>
    <t>P311</t>
  </si>
  <si>
    <t>Forduljon TOXIKOLÓGIAI KÖZPONTHOZ/orvos­hoz/....</t>
  </si>
  <si>
    <t>P312</t>
  </si>
  <si>
    <t>Rosszullét esetén forduljon TOXIKOLÓGIAI KÖZPONTHOZ/orvos­hoz/....</t>
  </si>
  <si>
    <t>P313</t>
  </si>
  <si>
    <t>Orvosi ellátást kell kérni.</t>
  </si>
  <si>
    <t>P314</t>
  </si>
  <si>
    <t>Rosszullét esetén orvosi ellátást kell kérni.</t>
  </si>
  <si>
    <t>P315</t>
  </si>
  <si>
    <t>Azonnal orvosi ellátást kell kérni.</t>
  </si>
  <si>
    <t>P320</t>
  </si>
  <si>
    <t>Sürgős szakellátás szükséges (lásd … a címkén).</t>
  </si>
  <si>
    <t>P321</t>
  </si>
  <si>
    <t>Szakellátás (lásd … a címkén).</t>
  </si>
  <si>
    <t>P330</t>
  </si>
  <si>
    <t>A szájat ki kell öblíteni.</t>
  </si>
  <si>
    <t>P331</t>
  </si>
  <si>
    <t>TILOS hánytatni.</t>
  </si>
  <si>
    <t>P332</t>
  </si>
  <si>
    <t>Bőrirritáció esetén:</t>
  </si>
  <si>
    <t>P333</t>
  </si>
  <si>
    <t>Bőrirritáció vagy kiütések megjelenése esetén:</t>
  </si>
  <si>
    <t>P334</t>
  </si>
  <si>
    <t>Hideg vízzel/nedves kötéssel kell hűteni.</t>
  </si>
  <si>
    <t>P335</t>
  </si>
  <si>
    <t>A bőrre lazán tapadó szemcséket óvatosan le kell kefélni.</t>
  </si>
  <si>
    <t>P336</t>
  </si>
  <si>
    <t>A fagyott részeket langyos vízzel fel kell melegíteni. Tilos az érintett terület dörzsölése.</t>
  </si>
  <si>
    <t>P337</t>
  </si>
  <si>
    <t>Ha a szemirritáció nem múlik el:</t>
  </si>
  <si>
    <t>P338</t>
  </si>
  <si>
    <t>Adott esetben kontaktlencsék eltávolítása, ha könnyen megoldható. Az öblítés folytatása.</t>
  </si>
  <si>
    <t>P340</t>
  </si>
  <si>
    <t>Az érintett személyt friss levegőre kell vinni, és olyan nyugalmi testhely­zetbe kell helyezni, hogy könnyen tudjon lélegezni.</t>
  </si>
  <si>
    <t>P342</t>
  </si>
  <si>
    <t>Légzési problémák esetén:</t>
  </si>
  <si>
    <t>P351</t>
  </si>
  <si>
    <t>Óvatos öblítés vízzel több percen keresztül.</t>
  </si>
  <si>
    <t>P352</t>
  </si>
  <si>
    <t>Lemosás bő vízzel/...</t>
  </si>
  <si>
    <t>P353</t>
  </si>
  <si>
    <t>A bőrt le kell öblíteni vízzel/zuhanyozás.</t>
  </si>
  <si>
    <t>P360</t>
  </si>
  <si>
    <t>A ruhák levetése előtt a szennyezett ruházatot és a bőrt bő vízzel azonnal le kell öblíteni.</t>
  </si>
  <si>
    <t>P361</t>
  </si>
  <si>
    <t>Az összes szennyezett ruhadarabot azonnal le kell vetni.</t>
  </si>
  <si>
    <t>P362</t>
  </si>
  <si>
    <t>A szennyezett ruhadarabot le kell vetni.</t>
  </si>
  <si>
    <t>P363</t>
  </si>
  <si>
    <t>A szennyezett ruhát újbóli használat előtt ki kell mosni.</t>
  </si>
  <si>
    <t>P364</t>
  </si>
  <si>
    <t>És újbóli használat előtt ki kell mosni.</t>
  </si>
  <si>
    <t>P370</t>
  </si>
  <si>
    <t>Tűz esetén:</t>
  </si>
  <si>
    <t>P371</t>
  </si>
  <si>
    <t>Nagyobb tűz és nagy mennyiség esetén:</t>
  </si>
  <si>
    <t>P372</t>
  </si>
  <si>
    <t>Tűz esetén robbanásveszély.</t>
  </si>
  <si>
    <t>P373</t>
  </si>
  <si>
    <t>TILOS a tűz oltása, ha az robbanóanyagra átterjedt.</t>
  </si>
  <si>
    <t>P374</t>
  </si>
  <si>
    <t>Tűzoltás megfelelő távolságból a szokásos óvintézkedések betartásával.</t>
  </si>
  <si>
    <t>P375</t>
  </si>
  <si>
    <t>A tűz oltását robbanásveszély miatt távolból kell végezni.</t>
  </si>
  <si>
    <t>P376</t>
  </si>
  <si>
    <t>Meg kell szüntetni a szivárgást, ha ez biztonságosan megtehető.</t>
  </si>
  <si>
    <t>P377</t>
  </si>
  <si>
    <t>Égő szivárgó gáz: Csak akkor szabad a tüzet oltani, ha a szivárgás biztonságosan megszüntethető.</t>
  </si>
  <si>
    <t>P378</t>
  </si>
  <si>
    <t>Az oltásra … használandó.</t>
  </si>
  <si>
    <t>P380</t>
  </si>
  <si>
    <t>A területet ki kell üríteni.</t>
  </si>
  <si>
    <t>P381</t>
  </si>
  <si>
    <t>Meg kell szüntetni az összes gyújtóforrást, ha ez biztonságosan megtehető.</t>
  </si>
  <si>
    <t>P390</t>
  </si>
  <si>
    <t>A kiömlött anyagot fel kell itatni a körülvevő anyagok károsodásának megelőzése érdekében.</t>
  </si>
  <si>
    <t>P391</t>
  </si>
  <si>
    <t>A kiömlött anyagot össze kell gyűjteni.</t>
  </si>
  <si>
    <t>P301 + P310</t>
  </si>
  <si>
    <t>P301 + P312</t>
  </si>
  <si>
    <t>LENYELÉS ESETÉN: Rosszullét esetén forduljon TOXIKOLÓGIAI KÖZPONTHOZ/orvos­ hoz/....</t>
  </si>
  <si>
    <t>P301 + P330 + P331</t>
  </si>
  <si>
    <t>LENYELÉS ESETÉN: a szájat ki kell öblíteni. TILOS hánytatni.</t>
  </si>
  <si>
    <t>P302 + P334</t>
  </si>
  <si>
    <t>HA BŐRRE KERÜL: Hideg vízzel/nedves kötéssel kell hűteni.</t>
  </si>
  <si>
    <t>P302 + P352</t>
  </si>
  <si>
    <t>HA BŐRRE KERÜL: Lemosás bő vízzel/...</t>
  </si>
  <si>
    <t>P303 + P361 + P353</t>
  </si>
  <si>
    <t>P304 + P340</t>
  </si>
  <si>
    <t>BELÉLEGZÉS ESETÉN: Az érintett személyt friss leve­gőre kell vinni, és olyan nyugalmi testhelyzetbe kell helyezni, hogy könnyen tudjon lélegezni.</t>
  </si>
  <si>
    <t>P305 + P351 + P338</t>
  </si>
  <si>
    <t>SZEMBE KERÜLÉS esetén: Több percig tartó óvatos öblítés vízzel. Adott esetben a kontaktlencsék eltávolítása, ha könnyen megoldható. Az öblítés folytatása.</t>
  </si>
  <si>
    <t>P306 + P360</t>
  </si>
  <si>
    <t>HA RUHÁRA KERÜL: A ruhák levetése előtt a szennyezett ruházatot és a bőrt bő vízzel azonnal le kell öblíteni.</t>
  </si>
  <si>
    <t>P308 + P311</t>
  </si>
  <si>
    <t>Expozíció vagy annak gyanúja esetén: Forduljon TOXIKOLÓGIAI KÖZPONTHOZ/orvos­ hoz/....</t>
  </si>
  <si>
    <t>P308 + P313</t>
  </si>
  <si>
    <t>Expozíció vagy annak gyanúja esetén: orvosi ellátást kell kérni.</t>
  </si>
  <si>
    <t>P332 + P313</t>
  </si>
  <si>
    <t>Bőrirritáció esetén: orvosi ellátást kell kérni.</t>
  </si>
  <si>
    <t>P333 + P313</t>
  </si>
  <si>
    <t>Bőrirritáció vagy kiütések megjelenése esetén: orvosi ellátást kell kérni.</t>
  </si>
  <si>
    <t>P335 + P334</t>
  </si>
  <si>
    <t>A bőrre tapadó szemcséket óvatosan le kell kefélni. Hideg vízzel/nedves kötéssel kell hűteni.</t>
  </si>
  <si>
    <t>P337 + P313</t>
  </si>
  <si>
    <t>Ha a szemirritáció nem múlik el: orvosi ellátást kell kérni.</t>
  </si>
  <si>
    <t>P342 + P311</t>
  </si>
  <si>
    <t>Légzési problémák esetén: forduljon TOXIKOLÓGIAI KÖZPONTHOZ vagy orvoshoz.</t>
  </si>
  <si>
    <t>P361 + P364</t>
  </si>
  <si>
    <t>Az összes szennyezett ruhadarabot azonnal le kell vetni és újbóli hasz­nálat előtt ki kell mosni.</t>
  </si>
  <si>
    <t>P362 + P364</t>
  </si>
  <si>
    <t>A szennyezett ruhadarabot le kell vetni és újbóli hasz­nálat előtt ki kell mosni.</t>
  </si>
  <si>
    <t>P370 + P376</t>
  </si>
  <si>
    <t>Tűz esetén: Meg kell szüntetni a szivárgást, ha ez biztonságosan megtehető.</t>
  </si>
  <si>
    <t>P370 + P378</t>
  </si>
  <si>
    <t>Tűz esetén: az oltásra …használandó.</t>
  </si>
  <si>
    <t>P370 + P380</t>
  </si>
  <si>
    <t>Tűz esetén: Ki kell üríteni a területet.</t>
  </si>
  <si>
    <t>P370 + P380 + P375</t>
  </si>
  <si>
    <t>Tűz esetén: Ki kell üríteni a területet. A tűz oltását robbanásveszély miatt távolból kell végezni.</t>
  </si>
  <si>
    <t>P371 + P380 + P375</t>
  </si>
  <si>
    <t>Nagyobb tűz és nagy mennyiség esetén: Ki kell üríteni a területet. A tűz oltását robbanásveszély miatt távolból kell végezni.</t>
  </si>
  <si>
    <t>P401</t>
  </si>
  <si>
    <t>Tárolás: … .</t>
  </si>
  <si>
    <t>P402</t>
  </si>
  <si>
    <t>Száraz helyen tárolandó.</t>
  </si>
  <si>
    <t>P403</t>
  </si>
  <si>
    <t>Jól szellőző helyen tárolandó.</t>
  </si>
  <si>
    <t>P404</t>
  </si>
  <si>
    <t>Zárt edényben tárolandó.</t>
  </si>
  <si>
    <t>P405</t>
  </si>
  <si>
    <t>Elzárva tárolandó.</t>
  </si>
  <si>
    <t>P406</t>
  </si>
  <si>
    <t>Saválló/saválló bélésű … edényben tárolandó.</t>
  </si>
  <si>
    <t>P407</t>
  </si>
  <si>
    <t>A rakatok/raklapok között térközt kell hagyni.</t>
  </si>
  <si>
    <t>P410</t>
  </si>
  <si>
    <t>Napfénytől védendő.</t>
  </si>
  <si>
    <t>P411</t>
  </si>
  <si>
    <t>A tárolási hőmérséklet leg- feljebb ... °C/... °F lehet.</t>
  </si>
  <si>
    <t>P412</t>
  </si>
  <si>
    <t>Nem érheti 50 °C/122 °F hőmérsékletet meghaladó hő.</t>
  </si>
  <si>
    <t>P413</t>
  </si>
  <si>
    <t>A … kg/… lb tömeget meghaladó ömlesztett anyag tárolási hőmérséklete legfeljebb … °C/... °F lehet.</t>
  </si>
  <si>
    <t>P420</t>
  </si>
  <si>
    <t>Más anyagoktól távol tárolandó.</t>
  </si>
  <si>
    <t>P422</t>
  </si>
  <si>
    <t>Tartalma … -ban/-ben tárolandó.</t>
  </si>
  <si>
    <t>P402 + P404</t>
  </si>
  <si>
    <t>Száraz helyen tárolandó. Zárt edényben tárolandó.</t>
  </si>
  <si>
    <t>P403 + P233</t>
  </si>
  <si>
    <t>Jól szellőző helyen tárolandó. Az edény szorosan lezárva tartandó.</t>
  </si>
  <si>
    <t>P403 + P235</t>
  </si>
  <si>
    <t>Jól szellőző helyen tárolandó. Hűvös helyen tartandó.</t>
  </si>
  <si>
    <t>P410 + P403</t>
  </si>
  <si>
    <t>Napfénytől védendő. Jól szel­lőző helyen tárolandó.</t>
  </si>
  <si>
    <t>P410 + P412</t>
  </si>
  <si>
    <t>Napfénytől védendő. Nem érheti 50 °C/122 °F hőmér­sékletet meghaladó hő.</t>
  </si>
  <si>
    <t>P411 + P235</t>
  </si>
  <si>
    <t>A tárolási hőmérséklet legfeljebb … °C/... °F lehet. Hűvös helyen tartandó.</t>
  </si>
  <si>
    <t>P501</t>
  </si>
  <si>
    <t>A tartalom/edény elhelyezése hulladékként: …</t>
  </si>
  <si>
    <t>Név</t>
  </si>
  <si>
    <t>Physico-chemical classification</t>
  </si>
  <si>
    <t>Occupational limit long term exposure mg/m3</t>
  </si>
  <si>
    <t>Skin classification: 
1A, 1B, 1C =Corrosive
2=Irritative</t>
  </si>
  <si>
    <t>Eye classification:
1=Damage
2=Irritative</t>
  </si>
  <si>
    <t>Sensitisation Classification 
Skin</t>
  </si>
  <si>
    <t>Sensitisation Classification
Resp</t>
  </si>
  <si>
    <t>Aspiration toxicity</t>
  </si>
  <si>
    <t>STOT SE</t>
  </si>
  <si>
    <t>STOT RE</t>
  </si>
  <si>
    <t>Mutagene</t>
  </si>
  <si>
    <t>Reprotoxic</t>
  </si>
  <si>
    <t>Lactation</t>
  </si>
  <si>
    <t>Limit dilution to aspiration toxicity</t>
  </si>
  <si>
    <t>Limit dilution to STOT SE 1</t>
  </si>
  <si>
    <t>Limit dilution to STOT SE 2</t>
  </si>
  <si>
    <t>Limit dilution to STOT SE 3</t>
  </si>
  <si>
    <t>Limit dilution to STOT RE 1</t>
  </si>
  <si>
    <t>Limit dilution to STOT RE 2</t>
  </si>
  <si>
    <t>Limit dilution to carcinogenity</t>
  </si>
  <si>
    <t>Limit dilution to mutagenicity</t>
  </si>
  <si>
    <t>Limit dilution to reprotoxicity</t>
  </si>
  <si>
    <t>Limit dilution to sensitization, skin</t>
  </si>
  <si>
    <t>Limit dilution to sensitization inhalation</t>
  </si>
  <si>
    <t>Limit dilution to no hazard on eye %</t>
  </si>
  <si>
    <t>limit dilution to no hazard on skin %</t>
  </si>
  <si>
    <t>Limit dilution to Eye Irrit 2 hazard only</t>
  </si>
  <si>
    <t>Limit dilution to Skin Irrit 2 hazard only</t>
  </si>
  <si>
    <t>Environmental limit mg/l
PNEC</t>
  </si>
  <si>
    <t>Environmental classification
Acute</t>
  </si>
  <si>
    <t>Environmental classification
Chronic</t>
  </si>
  <si>
    <t>PBT or vPvB
biodegradation percentage/days</t>
  </si>
  <si>
    <t>112-34-5</t>
  </si>
  <si>
    <t>2-(2-butoxyethoxy)ethanol</t>
  </si>
  <si>
    <t>203-961-6</t>
  </si>
  <si>
    <t>1</t>
  </si>
  <si>
    <t>85/28days</t>
  </si>
  <si>
    <t>111-42-2</t>
  </si>
  <si>
    <t>2,2'-Iminodiethanol</t>
  </si>
  <si>
    <t>CLP 0,  harmoniziált + környezeti a regisztráló által</t>
  </si>
  <si>
    <t>120-93-4</t>
  </si>
  <si>
    <t>2-imidazolidone</t>
  </si>
  <si>
    <t>100/28days</t>
  </si>
  <si>
    <t>regisztráló</t>
  </si>
  <si>
    <t>2682-20-4</t>
  </si>
  <si>
    <t>220-239-6</t>
  </si>
  <si>
    <t>no limit</t>
  </si>
  <si>
    <t>1B</t>
  </si>
  <si>
    <t>1A</t>
  </si>
  <si>
    <t>no data</t>
  </si>
  <si>
    <t>107-41-5</t>
  </si>
  <si>
    <t>2-methylpentane-2,4-diol</t>
  </si>
  <si>
    <t>203-489-0</t>
  </si>
  <si>
    <t>0,429</t>
  </si>
  <si>
    <t>81/28days</t>
  </si>
  <si>
    <t>regisztráció</t>
  </si>
  <si>
    <t>122-99-6</t>
  </si>
  <si>
    <t>2-Phenoxyethanol</t>
  </si>
  <si>
    <t>8,07</t>
  </si>
  <si>
    <t>&gt;90/15days</t>
  </si>
  <si>
    <t>CLP 0 harmonizált</t>
  </si>
  <si>
    <t>866889-72-7</t>
  </si>
  <si>
    <t>3-C12-14-(even num-bered)-alkylamido-N,N-dimethylpropan-1-amino oxide</t>
  </si>
  <si>
    <t>0,352</t>
  </si>
  <si>
    <t>64-19-7</t>
  </si>
  <si>
    <t>Flam. Liq. 3</t>
  </si>
  <si>
    <t>78330-21-9</t>
  </si>
  <si>
    <t>294</t>
  </si>
  <si>
    <t>95/28days</t>
  </si>
  <si>
    <t>102782-92-3</t>
  </si>
  <si>
    <t>bejelentés, legszigorúbb</t>
  </si>
  <si>
    <t>9000-90-2</t>
  </si>
  <si>
    <t>0,06</t>
  </si>
  <si>
    <t>regisztráció és CLP 0.</t>
  </si>
  <si>
    <t>2634-33-5</t>
  </si>
  <si>
    <t>139-07-1</t>
  </si>
  <si>
    <t>Benzododecinium chloride</t>
  </si>
  <si>
    <t>90%/28days</t>
  </si>
  <si>
    <t>bejelentés</t>
  </si>
  <si>
    <t>10039-54-0</t>
  </si>
  <si>
    <t>0.008</t>
  </si>
  <si>
    <t>CLP 1 és regisztráció kiegészítése Aqu. Chron. 3</t>
  </si>
  <si>
    <t>141-32-2</t>
  </si>
  <si>
    <t>Butyl acrylate</t>
  </si>
  <si>
    <t>80-90/28days</t>
  </si>
  <si>
    <t>CLP 0 regisztráció az Aqu Chron. 3 és STOT</t>
  </si>
  <si>
    <t>68187-77-9</t>
  </si>
  <si>
    <t>Castor oil Sulphate amonium salt</t>
  </si>
  <si>
    <t>93685-51-9</t>
  </si>
  <si>
    <t>Castor oil. Acetylated, sulfated, sodium salt</t>
  </si>
  <si>
    <t>62/28days</t>
  </si>
  <si>
    <t>9012-54-8</t>
  </si>
  <si>
    <t>Cellulase</t>
  </si>
  <si>
    <t>232-734-4</t>
  </si>
  <si>
    <t>CLP0</t>
  </si>
  <si>
    <t>55965-84-9</t>
  </si>
  <si>
    <t>CIT/MIT</t>
  </si>
  <si>
    <t>60%/28days</t>
  </si>
  <si>
    <t>77-92-9</t>
  </si>
  <si>
    <t>97%/28days</t>
  </si>
  <si>
    <t>111-46-6</t>
  </si>
  <si>
    <t>10</t>
  </si>
  <si>
    <t>70-80/28days</t>
  </si>
  <si>
    <t>7775-27-1</t>
  </si>
  <si>
    <t>3586-55-8</t>
  </si>
  <si>
    <t>50-00-0</t>
  </si>
  <si>
    <t>formaldehyde</t>
  </si>
  <si>
    <t>7722-84-1</t>
  </si>
  <si>
    <t>not relevant</t>
  </si>
  <si>
    <t>ATP00</t>
  </si>
  <si>
    <t>69011-36-5</t>
  </si>
  <si>
    <t>Isotridecanol ethoxylated</t>
  </si>
  <si>
    <t>75-82/28days</t>
  </si>
  <si>
    <t>80498-15-3</t>
  </si>
  <si>
    <t>Laccase</t>
  </si>
  <si>
    <t>80-62-6</t>
  </si>
  <si>
    <t>Methyl metacrylate</t>
  </si>
  <si>
    <t>Flam. Liq. 2</t>
  </si>
  <si>
    <t>94/14days</t>
  </si>
  <si>
    <t>68082-29-1</t>
  </si>
  <si>
    <t>7664-38-2</t>
  </si>
  <si>
    <t>231-633-2</t>
  </si>
  <si>
    <t>231-760-3</t>
  </si>
  <si>
    <t>0.0389</t>
  </si>
  <si>
    <t>1C</t>
  </si>
  <si>
    <t>7631-86-9</t>
  </si>
  <si>
    <t>231-545-4</t>
  </si>
  <si>
    <t>75718-16-0</t>
  </si>
  <si>
    <t>497-19-8</t>
  </si>
  <si>
    <t>207-838-8</t>
  </si>
  <si>
    <t>CLP00</t>
  </si>
  <si>
    <t>7647-14-5</t>
  </si>
  <si>
    <t>1310-73-2</t>
  </si>
  <si>
    <t>CLP regisztrációval egyező 5%-nál vált a Skin Corr. 1A 1B-re</t>
  </si>
  <si>
    <t>7681-52-9</t>
  </si>
  <si>
    <t>31-668-3</t>
  </si>
  <si>
    <t>EUH031</t>
  </si>
  <si>
    <t>15630-89-4</t>
  </si>
  <si>
    <t>7757-82-6</t>
  </si>
  <si>
    <t>7664-93-9</t>
  </si>
  <si>
    <t>0,05</t>
  </si>
  <si>
    <t>CLP00 Érdekes, hogy a regisztráció sem adja hozzáa a fémkorróziót</t>
  </si>
  <si>
    <t>13463-67-7</t>
  </si>
  <si>
    <t>Titanium dioxide</t>
  </si>
  <si>
    <t>110-64-5</t>
  </si>
  <si>
    <t>203-787-0</t>
  </si>
  <si>
    <t>868-77-9</t>
  </si>
  <si>
    <t>2-Hydroxyethyl methacrylate</t>
  </si>
  <si>
    <t>212-782-2</t>
  </si>
  <si>
    <t>CLP00 a regisztrációban elhagyják a Skin Irrit. 2-t, de én beírtam</t>
  </si>
  <si>
    <t>27813-02-1</t>
  </si>
  <si>
    <t>248-666-3</t>
  </si>
  <si>
    <t>39670-09-2</t>
  </si>
  <si>
    <t>254-588-0</t>
  </si>
  <si>
    <t>a regisztrációban nem veszélyesnek osztályozták, én is. De a bejelentésekben sok van a szokásos Skin Irrit, Skin Sens. Osztályozásokból, melyek valószínűbbek</t>
  </si>
  <si>
    <t>7328-22-5</t>
  </si>
  <si>
    <t>230-813-8</t>
  </si>
  <si>
    <t>a regisztrációban nem veszélyesnek osztályozták, én is. De a bejelentésekben sok van Skin Irrit, Eye Irrit Osztályozásokból, melyek valószínűbbek</t>
  </si>
  <si>
    <t>2495-37-6</t>
  </si>
  <si>
    <t>Benzyl methacrylate</t>
  </si>
  <si>
    <t>219-674-4</t>
  </si>
  <si>
    <t>van harmonizált osztályozása, az szigorúbb, de a regisztrló a tényadatok alapján enyhítette. Ami a vicces, hogy az anyag nem szerepel a CLP rendelet VI. mellékletében??? Mindenesetre a szigorúbbat írtam be.</t>
  </si>
  <si>
    <t>101-43-9</t>
  </si>
  <si>
    <t>Cyclohexyl methacrylate</t>
  </si>
  <si>
    <t>202-943-5</t>
  </si>
  <si>
    <t>a regisztráció alapján. A bejelentésekben bejönnek a Skin és Eye Irrit is és STOT SE3</t>
  </si>
  <si>
    <t>688-84-6</t>
  </si>
  <si>
    <t>2-Ethylhexyl methacrylate</t>
  </si>
  <si>
    <t>211-708-6</t>
  </si>
  <si>
    <t>A regisztrációban azt írják, hogy van harmonizált, de nem találtam (a bejelentésekben sem!). A megadott a regisztrációban a nemzeti hatóságnak átadott - legjobb - osztályozás</t>
  </si>
  <si>
    <t>106-91-2</t>
  </si>
  <si>
    <t>2,3-Epoxypropyl methacrylate 
(Glycidyl methacrylate)</t>
  </si>
  <si>
    <t>7534-94-3</t>
  </si>
  <si>
    <t>231-403-1</t>
  </si>
  <si>
    <t>90551-76-1</t>
  </si>
  <si>
    <t>292-094-7</t>
  </si>
  <si>
    <t>2495-25-2</t>
  </si>
  <si>
    <t>Tridecyl methacrylate</t>
  </si>
  <si>
    <t>219-671-8</t>
  </si>
  <si>
    <t>1189-08-8</t>
  </si>
  <si>
    <t>214-711-0</t>
  </si>
  <si>
    <t>regisztráció alapján sok Skin és Eye Irrit. A bejelentésekben</t>
  </si>
  <si>
    <t>72869-86-4</t>
  </si>
  <si>
    <t>276-957-5</t>
  </si>
  <si>
    <t>25852-47-5</t>
  </si>
  <si>
    <t>nincs regisztráció, az egyik csapat nem veszélyesnek adta meg a bejelentésben, a másik a megadottat preferálta.</t>
  </si>
  <si>
    <t>109-16-0</t>
  </si>
  <si>
    <t>203-652-6</t>
  </si>
  <si>
    <t>3290-92-4</t>
  </si>
  <si>
    <t>221-950-4</t>
  </si>
  <si>
    <t>regisztráció alapján. Megy az ECHA által kért további vizsgálatsor. Sok Skin és Eye Irrit és Sens. A bejelentésekben</t>
  </si>
  <si>
    <t>17832-28-9</t>
  </si>
  <si>
    <t>241-793-5</t>
  </si>
  <si>
    <t>regisztráció. Van Eye Irrit sok a bejelentésekben</t>
  </si>
  <si>
    <t>15484-80-7</t>
  </si>
  <si>
    <t>239-510-5</t>
  </si>
  <si>
    <t>Itaconic anhydride</t>
  </si>
  <si>
    <t>218-518-2</t>
  </si>
  <si>
    <t>108-31-6</t>
  </si>
  <si>
    <t>203-571-6</t>
  </si>
  <si>
    <t>EUH071</t>
  </si>
  <si>
    <t>regisztráció CLP02, és még 2014 végén beadtak egy harmonizált változtatást. Figyelem STOT RE kétféle végpont, kétféle osztályozás, amit nem tudok jelezni</t>
  </si>
  <si>
    <t>39420-45-6</t>
  </si>
  <si>
    <t>131-11-3</t>
  </si>
  <si>
    <t>205-011-6</t>
  </si>
  <si>
    <t>84-66-2</t>
  </si>
  <si>
    <t>201-550-6</t>
  </si>
  <si>
    <t>regisztráció, de az ECHA további vizsgálatokat kért</t>
  </si>
  <si>
    <t>605-45-8</t>
  </si>
  <si>
    <t>210-086-3</t>
  </si>
  <si>
    <t>131-16-8</t>
  </si>
  <si>
    <t>205-015-8</t>
  </si>
  <si>
    <t>84-69-5</t>
  </si>
  <si>
    <t>201-553-2</t>
  </si>
  <si>
    <t>regisztráció. A reprotoxikus hatás specifikus limitjét a CLP01-ből javasolja az ECHA eltávolítani. A regisztráló már megtette.</t>
  </si>
  <si>
    <t>84-74-2</t>
  </si>
  <si>
    <t>201-557-4</t>
  </si>
  <si>
    <t>CLP01 de a regisztráicó hozzáadta a Chronic 2-t</t>
  </si>
  <si>
    <t>85-68-7</t>
  </si>
  <si>
    <t>201-622-7</t>
  </si>
  <si>
    <t>a regisztrációban elhagyták a CLP00-ból az Aquatic Acute 1-et. Visszatettem.</t>
  </si>
  <si>
    <t>605-50-5</t>
  </si>
  <si>
    <t>210-088-4</t>
  </si>
  <si>
    <t>a regisztrációban hozzáadáták a Skin Sens. 1-et és a Aquatic Acute 1-et, de a Reepr. 2-1B-ből 1-t csináltak</t>
  </si>
  <si>
    <t>776297-69-9</t>
  </si>
  <si>
    <t>131-18-0</t>
  </si>
  <si>
    <t>84777-06-0</t>
  </si>
  <si>
    <t>84-75-3</t>
  </si>
  <si>
    <t>201-559-5</t>
  </si>
  <si>
    <t>ATP05</t>
  </si>
  <si>
    <t>68515-50-4</t>
  </si>
  <si>
    <t>271-093-5</t>
  </si>
  <si>
    <t>bejelentés ECHA vélemény</t>
  </si>
  <si>
    <t>71888-89-6</t>
  </si>
  <si>
    <t>117-81-7</t>
  </si>
  <si>
    <t>117-84-0</t>
  </si>
  <si>
    <t>28553-12-0</t>
  </si>
  <si>
    <t>68515-42-4</t>
  </si>
  <si>
    <t>53306-54-0</t>
  </si>
  <si>
    <t>26761-40-0</t>
  </si>
  <si>
    <t>68515-49-1</t>
  </si>
  <si>
    <t>85507-79-5</t>
  </si>
  <si>
    <t>3648-20-2</t>
  </si>
  <si>
    <t>27253-26-5</t>
  </si>
  <si>
    <t>68515-47-9</t>
  </si>
  <si>
    <t>512-56-1</t>
  </si>
  <si>
    <t>trimethyl phosphate</t>
  </si>
  <si>
    <t>208-144-8</t>
  </si>
  <si>
    <t>78-40-0</t>
  </si>
  <si>
    <t>triethyl phosphate</t>
  </si>
  <si>
    <t>201-114-5</t>
  </si>
  <si>
    <t>513-02-0</t>
  </si>
  <si>
    <t>triisopropyl phosphate</t>
  </si>
  <si>
    <t>208-150-0</t>
  </si>
  <si>
    <t>513-08-6</t>
  </si>
  <si>
    <t>tripropyl phosphate</t>
  </si>
  <si>
    <t>208-151-6</t>
  </si>
  <si>
    <t>126-71-6</t>
  </si>
  <si>
    <t>Triisobutyl phosphate</t>
  </si>
  <si>
    <t>204-798-3</t>
  </si>
  <si>
    <t>126-73-8</t>
  </si>
  <si>
    <t>tributyl phosphate</t>
  </si>
  <si>
    <t>204-800-2</t>
  </si>
  <si>
    <t>2528-38-3</t>
  </si>
  <si>
    <t>219-773-2</t>
  </si>
  <si>
    <t>2528-39-4</t>
  </si>
  <si>
    <t>Trihexyl phosphate</t>
  </si>
  <si>
    <t>219-774-8</t>
  </si>
  <si>
    <t>78-42-2</t>
  </si>
  <si>
    <t>tris(2-ethylhexyl) phosphate</t>
  </si>
  <si>
    <t>201-116-6</t>
  </si>
  <si>
    <t>4200-55-9</t>
  </si>
  <si>
    <t>tridecyl phosphate</t>
  </si>
  <si>
    <t>224-099-7</t>
  </si>
  <si>
    <t>51363-64-5</t>
  </si>
  <si>
    <t>diisodecyl phenyl phosphate</t>
  </si>
  <si>
    <t>257-153-3</t>
  </si>
  <si>
    <t>16368-97-1</t>
  </si>
  <si>
    <t>bis(2-ethylhexyl) phenyl phosphate</t>
  </si>
  <si>
    <t>240-424-5</t>
  </si>
  <si>
    <t>27460-02-2</t>
  </si>
  <si>
    <t>dodecyldiphenyl phosphate</t>
  </si>
  <si>
    <t>431-760-5</t>
  </si>
  <si>
    <t>Isodecyl diphenyl phosphate</t>
  </si>
  <si>
    <t>249-828-6</t>
  </si>
  <si>
    <t>1241-94-7</t>
  </si>
  <si>
    <t>2-ethylhexyl diphenyl phosphate</t>
  </si>
  <si>
    <t>214-987-2</t>
  </si>
  <si>
    <t>60763-39-5</t>
  </si>
  <si>
    <t>isopropyl diphenyl phosphate</t>
  </si>
  <si>
    <t>262-411-3</t>
  </si>
  <si>
    <t>26569-53-9</t>
  </si>
  <si>
    <t>tris(nonylphenyl) phosphate</t>
  </si>
  <si>
    <t>247-812-3</t>
  </si>
  <si>
    <t>56803-37-3</t>
  </si>
  <si>
    <t>260-391-0</t>
  </si>
  <si>
    <t>65652-41-7</t>
  </si>
  <si>
    <t>265-859-8</t>
  </si>
  <si>
    <t>68937-40-6</t>
  </si>
  <si>
    <t>Phenol, isobutylenated, phosphate (3:1)</t>
  </si>
  <si>
    <t>273-065-8</t>
  </si>
  <si>
    <t>regisztráció. A trifenil-foszfát tartalmat a keverékben figyelembe kell venni: ha 25% felett van, Acute 1 és Chronic 1 az osztályozás</t>
  </si>
  <si>
    <t>68937-41-7</t>
  </si>
  <si>
    <t>Phenol, isopropylated, phosphate (3:1)</t>
  </si>
  <si>
    <t>273-066-3</t>
  </si>
  <si>
    <t>regisztráció. Ha a trifenil-foszfát tartalom az anyagba, vagy az ebből származókeverékben 5% felett van, Chronic 2-be osztályozandó!!</t>
  </si>
  <si>
    <t>28108-99-8</t>
  </si>
  <si>
    <t>248-848-2</t>
  </si>
  <si>
    <t>5945-33-5</t>
  </si>
  <si>
    <t>425-220-8</t>
  </si>
  <si>
    <t>25155-23-1</t>
  </si>
  <si>
    <t>trixylyl phosphate</t>
  </si>
  <si>
    <t>246-677-8</t>
  </si>
  <si>
    <t>78-32-0</t>
  </si>
  <si>
    <t>201-105-6</t>
  </si>
  <si>
    <t>78-30-8</t>
  </si>
  <si>
    <t>201-103-5</t>
  </si>
  <si>
    <t>1330-78-5</t>
  </si>
  <si>
    <t>tris(methylphenyl) phosphate</t>
  </si>
  <si>
    <t>215-548-8</t>
  </si>
  <si>
    <t>563-04-2</t>
  </si>
  <si>
    <t>209-241-8</t>
  </si>
  <si>
    <t>26444-49-5</t>
  </si>
  <si>
    <t>247-693-8</t>
  </si>
  <si>
    <t>57583-54-7</t>
  </si>
  <si>
    <t>tetraphenyl m-phenylene bis(phosphate)</t>
  </si>
  <si>
    <t>260-830-6</t>
  </si>
  <si>
    <t>115-86-6</t>
  </si>
  <si>
    <t>triphenyl phosphate</t>
  </si>
  <si>
    <t>204-112-2</t>
  </si>
  <si>
    <t>regisztrációban csak Chronic 2, de a bejelentésekben szinte csak Chronic 1 van, nagyon sok, ezt választottam</t>
  </si>
  <si>
    <t>700-393-5</t>
  </si>
  <si>
    <t>115-96-8</t>
  </si>
  <si>
    <t>tris(2-chloroethyl) phosphate</t>
  </si>
  <si>
    <t>204-118-5</t>
  </si>
  <si>
    <t>13674-84-5</t>
  </si>
  <si>
    <t>tris(2-chloro-1-methylethyl) phosphate</t>
  </si>
  <si>
    <t>237-158-7</t>
  </si>
  <si>
    <t>13674-87-8</t>
  </si>
  <si>
    <t>tris[2-chloro-1-(chloromethyl)ethyl] phosphate</t>
  </si>
  <si>
    <t>237-159-2</t>
  </si>
  <si>
    <t>38051-10-4</t>
  </si>
  <si>
    <t>2,2-bis(chloromethyl)trimethylene bis(bis(2-chloroethyl)phosphate)</t>
  </si>
  <si>
    <t>253-760-2</t>
  </si>
  <si>
    <t>220-482-8</t>
  </si>
  <si>
    <t>Phosphoric acid, triethyl ester, polymer with oxirane and phosphorus oxide (P2O5)</t>
  </si>
  <si>
    <t>606-033-2</t>
  </si>
  <si>
    <t>78-51-3</t>
  </si>
  <si>
    <t>Tris/2-butoxyethyl)phophate</t>
  </si>
  <si>
    <t>201-122-9</t>
  </si>
  <si>
    <t>71-48-7</t>
  </si>
  <si>
    <t>1560-69-6</t>
  </si>
  <si>
    <t>-</t>
  </si>
  <si>
    <t>136-52-7</t>
  </si>
  <si>
    <t>205-250-6</t>
  </si>
  <si>
    <t>27253-31-2</t>
  </si>
  <si>
    <t>13586-84-0</t>
  </si>
  <si>
    <t>61789-51-3</t>
  </si>
  <si>
    <t>68956-82-1</t>
  </si>
  <si>
    <t>68409-81-4</t>
  </si>
  <si>
    <t>1336-21-6</t>
  </si>
  <si>
    <t>1330-20-7</t>
  </si>
  <si>
    <t>215-535-7</t>
  </si>
  <si>
    <t>0,327</t>
  </si>
  <si>
    <t>111-76-2</t>
  </si>
  <si>
    <t>96-29-7</t>
  </si>
  <si>
    <t>100-41-4</t>
  </si>
  <si>
    <t>22464-99-9</t>
  </si>
  <si>
    <t>7758-09-0</t>
  </si>
  <si>
    <t>231-832-4</t>
  </si>
  <si>
    <t>7632-00-0</t>
  </si>
  <si>
    <t>231-555-9</t>
  </si>
  <si>
    <t>Toluol</t>
  </si>
  <si>
    <t>203-625-9</t>
  </si>
  <si>
    <t>110-54-3</t>
  </si>
  <si>
    <t>203-777-6</t>
  </si>
  <si>
    <t>204-469-4</t>
  </si>
  <si>
    <t>55406-53-6</t>
  </si>
  <si>
    <t>259-627-5</t>
  </si>
  <si>
    <t>ATP 6</t>
  </si>
  <si>
    <t>5395-50-6</t>
  </si>
  <si>
    <t>226-408-0</t>
  </si>
  <si>
    <t>107-21-1</t>
  </si>
  <si>
    <t>Ethane-1,2-diol</t>
  </si>
  <si>
    <t>203-473-3</t>
  </si>
  <si>
    <t>109-86-4</t>
  </si>
  <si>
    <t>2-Methoxyethanol</t>
  </si>
  <si>
    <t>203-713-7</t>
  </si>
  <si>
    <t>110-80-5</t>
  </si>
  <si>
    <t>2-Ethoxyethanol</t>
  </si>
  <si>
    <t>203-804-1</t>
  </si>
  <si>
    <t>2-Butoxyethanol</t>
  </si>
  <si>
    <t>203-905-0</t>
  </si>
  <si>
    <t>4439-24-1</t>
  </si>
  <si>
    <t>224-658-5</t>
  </si>
  <si>
    <t>203-872-2</t>
  </si>
  <si>
    <t>111-77-3</t>
  </si>
  <si>
    <t>2-(2-methoxyethoxy)ethanol</t>
  </si>
  <si>
    <t>203-906-6</t>
  </si>
  <si>
    <t>111-90-0</t>
  </si>
  <si>
    <t>2-(2-ethoxyethoxy)ethanol</t>
  </si>
  <si>
    <t>203-919-7</t>
  </si>
  <si>
    <t>110-71-4</t>
  </si>
  <si>
    <t>1,2-Dimethoxyethane</t>
  </si>
  <si>
    <t>203-794-9</t>
  </si>
  <si>
    <t>629-14-1</t>
  </si>
  <si>
    <t>1,2-diethoxyethane</t>
  </si>
  <si>
    <t>211-076-1</t>
  </si>
  <si>
    <t>112-48-1</t>
  </si>
  <si>
    <t>1,2-Dibutoxyethane</t>
  </si>
  <si>
    <t>203-976-8</t>
  </si>
  <si>
    <t>112-36-7</t>
  </si>
  <si>
    <t>bis(2-ethoxyethyl) ether</t>
  </si>
  <si>
    <t>203-963-7</t>
  </si>
  <si>
    <t>112-73-2</t>
  </si>
  <si>
    <t>bis(2-butoxyethyl) ether</t>
  </si>
  <si>
    <t>204-001-9</t>
  </si>
  <si>
    <t>57-55-6</t>
  </si>
  <si>
    <t>Propane-1,2-diol</t>
  </si>
  <si>
    <t>107-98-2</t>
  </si>
  <si>
    <t>203-539-1</t>
  </si>
  <si>
    <t>1589-47-5</t>
  </si>
  <si>
    <t>216-455-5</t>
  </si>
  <si>
    <t>5131-66-8</t>
  </si>
  <si>
    <t>1-butoxypropan-2-ol</t>
  </si>
  <si>
    <t>225-878-4</t>
  </si>
  <si>
    <t>1426148-68-6</t>
  </si>
  <si>
    <t>800-182-9</t>
  </si>
  <si>
    <t>160901-19-9</t>
  </si>
  <si>
    <t>500-457-0</t>
  </si>
  <si>
    <t>68439-50-9</t>
  </si>
  <si>
    <t>500-213-3</t>
  </si>
  <si>
    <t>500-236-9</t>
  </si>
  <si>
    <t>9002-92-0</t>
  </si>
  <si>
    <t>500-002-6</t>
  </si>
  <si>
    <t>27306-79-2</t>
  </si>
  <si>
    <t>500-059-7</t>
  </si>
  <si>
    <t>500-241-6</t>
  </si>
  <si>
    <t>52609-19-5</t>
  </si>
  <si>
    <t>500-116-6</t>
  </si>
  <si>
    <t>9016-87-9</t>
  </si>
  <si>
    <t>200-659-6</t>
  </si>
  <si>
    <t>20,9</t>
  </si>
  <si>
    <t>64-17-5</t>
  </si>
  <si>
    <t>200-578-6</t>
  </si>
  <si>
    <t>0,96</t>
  </si>
  <si>
    <t>67-63-0</t>
  </si>
  <si>
    <t>propan-2-ol</t>
  </si>
  <si>
    <t>200-661-7</t>
  </si>
  <si>
    <t>140,9</t>
  </si>
  <si>
    <t>CLP00 a regisiztrációval egyező</t>
  </si>
  <si>
    <t>71-23-8</t>
  </si>
  <si>
    <t>propan-1-ol</t>
  </si>
  <si>
    <t>200-746-9</t>
  </si>
  <si>
    <t>75-65-0</t>
  </si>
  <si>
    <t>200-889-7</t>
  </si>
  <si>
    <t>201-148-0</t>
  </si>
  <si>
    <t>0,4</t>
  </si>
  <si>
    <t>bután-2-ol</t>
  </si>
  <si>
    <t>201-158-5</t>
  </si>
  <si>
    <t>47,1</t>
  </si>
  <si>
    <t>71-36-3</t>
  </si>
  <si>
    <t>bután-1-ol</t>
  </si>
  <si>
    <t>200-751-6</t>
  </si>
  <si>
    <t>0,082</t>
  </si>
  <si>
    <t>71-41-0</t>
  </si>
  <si>
    <t>pentan-1-ol</t>
  </si>
  <si>
    <t>200-752-1</t>
  </si>
  <si>
    <t>94624-12-1</t>
  </si>
  <si>
    <t>Pentanol, branched and linear</t>
  </si>
  <si>
    <t>305-536-1</t>
  </si>
  <si>
    <t>0,12</t>
  </si>
  <si>
    <t>137-32-6</t>
  </si>
  <si>
    <t>205-289-9</t>
  </si>
  <si>
    <t>123-51-3</t>
  </si>
  <si>
    <t>204-633-5</t>
  </si>
  <si>
    <t>200-753-7</t>
  </si>
  <si>
    <t>1,9</t>
  </si>
  <si>
    <t>CLP00és Chronic a regisztrációból</t>
  </si>
  <si>
    <t>95-47-6</t>
  </si>
  <si>
    <t>202-422-2</t>
  </si>
  <si>
    <t>0,25</t>
  </si>
  <si>
    <t>106-42-3</t>
  </si>
  <si>
    <t>203-396-5</t>
  </si>
  <si>
    <t>793-24-8</t>
  </si>
  <si>
    <t>212-344-0</t>
  </si>
  <si>
    <t>0,00037</t>
  </si>
  <si>
    <t>95-33-0</t>
  </si>
  <si>
    <t>202-411-2</t>
  </si>
  <si>
    <t>61790-51-0</t>
  </si>
  <si>
    <t>263-144-5</t>
  </si>
  <si>
    <t>120-78-5</t>
  </si>
  <si>
    <t>204-424-9</t>
  </si>
  <si>
    <t>1314-13-2</t>
  </si>
  <si>
    <t>215-222-5</t>
  </si>
  <si>
    <t>0,000206</t>
  </si>
  <si>
    <t>7704-34-9</t>
  </si>
  <si>
    <t>231-722-6</t>
  </si>
  <si>
    <t>100-42-5</t>
  </si>
  <si>
    <t>202-851-5</t>
  </si>
  <si>
    <t>71010-88-3</t>
  </si>
  <si>
    <t>232-475-7</t>
  </si>
  <si>
    <t>1309-48-4</t>
  </si>
  <si>
    <t>215-171-9</t>
  </si>
  <si>
    <t>101-72-4</t>
  </si>
  <si>
    <t>202-969-7</t>
  </si>
  <si>
    <t>96-45-7</t>
  </si>
  <si>
    <t>202-506-9</t>
  </si>
  <si>
    <t>53988-10-6</t>
  </si>
  <si>
    <t>258-904-8</t>
  </si>
  <si>
    <t>137-26-8</t>
  </si>
  <si>
    <t>111-57-9</t>
  </si>
  <si>
    <t>110-82-7</t>
  </si>
  <si>
    <t>203-806-2</t>
  </si>
  <si>
    <t>CLP00 képest - amit megadatam, a regisztrációban elhagyták az Aquatic Chronic 1-et</t>
  </si>
  <si>
    <t>205-500-4</t>
  </si>
  <si>
    <t>CLP00 de a regisztrációban az adatok alapján elhagyják az Eye Irrit. 2-t</t>
  </si>
  <si>
    <t>1025-15-6</t>
  </si>
  <si>
    <t>213-834-7</t>
  </si>
  <si>
    <t>7575-23-7</t>
  </si>
  <si>
    <t>231-472-8</t>
  </si>
  <si>
    <t>121-69-7</t>
  </si>
  <si>
    <t>204-493-5</t>
  </si>
  <si>
    <t>CLP00 a regisztrációval megegyezően.</t>
  </si>
  <si>
    <t>64742-48-9</t>
  </si>
  <si>
    <t>265-150-3</t>
  </si>
  <si>
    <t>regisztráció Figyelem: a benzol, toluol, hexántartalomtól függően további végpontokon lehet veszélyes, lásd a külön táblázat a táblázatok végén: "illék.szénhidr. Osztályzása"</t>
  </si>
  <si>
    <t>27668-52-6</t>
  </si>
  <si>
    <t>248-595-8</t>
  </si>
  <si>
    <t>bejelentés, szigorúbb</t>
  </si>
  <si>
    <t>http://www.cdpr.ca.gov/docs/risk/toxsums/pdfs/6006.pdf</t>
  </si>
  <si>
    <t>7761-88-8</t>
  </si>
  <si>
    <t>231-853-9</t>
  </si>
  <si>
    <t>Ox. Sol. 2 Met. Corr. 1.</t>
  </si>
  <si>
    <t>CLP00, plusz a regisztrációból a Met. Corr. És az M faktorok</t>
  </si>
  <si>
    <t>7783-90-6</t>
  </si>
  <si>
    <t>232-033-3</t>
  </si>
  <si>
    <t>104-54-1 </t>
  </si>
  <si>
    <t>203-212-3</t>
  </si>
  <si>
    <t>140-10-3</t>
  </si>
  <si>
    <t>205-398-1</t>
  </si>
  <si>
    <t>50984-52-6</t>
  </si>
  <si>
    <t>256-891-3</t>
  </si>
  <si>
    <t>sem a regisztrációban, sem a bejelenetések többségében nem tartják veszélyesnek</t>
  </si>
  <si>
    <t>104-55-2</t>
  </si>
  <si>
    <t>203-213-9</t>
  </si>
  <si>
    <t>regisztráció és bejelentés</t>
  </si>
  <si>
    <t>105-13-5</t>
  </si>
  <si>
    <t>203-273-6</t>
  </si>
  <si>
    <t>regisztráció, de a bejelentésben rengeteg Skin Sens. 1 is van</t>
  </si>
  <si>
    <t>1335-08-6</t>
  </si>
  <si>
    <t>215-618-8</t>
  </si>
  <si>
    <t>10043-35-3</t>
  </si>
  <si>
    <t>233-139-2</t>
  </si>
  <si>
    <t>123-86-4</t>
  </si>
  <si>
    <t>204-658-1</t>
  </si>
  <si>
    <t>CLP00 a regisztrációval egyező</t>
  </si>
  <si>
    <t>110-19-0</t>
  </si>
  <si>
    <t>203-745-1</t>
  </si>
  <si>
    <t>EUH066</t>
  </si>
  <si>
    <t>CLP00 a regisztráció a STOT SE 3-at teszi hozzá</t>
  </si>
  <si>
    <t>540-88-5</t>
  </si>
  <si>
    <t>208-760-7</t>
  </si>
  <si>
    <t>618-498-9</t>
  </si>
  <si>
    <t>EUH203</t>
  </si>
  <si>
    <t>101-68-8</t>
  </si>
  <si>
    <t>4,4'-methylenediphenyl diisocyanate</t>
  </si>
  <si>
    <t>202-966-0</t>
  </si>
  <si>
    <t>2536-05-2</t>
  </si>
  <si>
    <t>2,2'-methylenediphenyl diisocyanate</t>
  </si>
  <si>
    <t>219-799-4</t>
  </si>
  <si>
    <t>5873-54-1</t>
  </si>
  <si>
    <t>227-534-9</t>
  </si>
  <si>
    <t>21132-81-0</t>
  </si>
  <si>
    <t>2,6-bis(o-isocyanatobenzyl)phenyl isocyanate</t>
  </si>
  <si>
    <t>244-233-8</t>
  </si>
  <si>
    <t>26447-40-5</t>
  </si>
  <si>
    <t>methylenediphenyl diisocyanate</t>
  </si>
  <si>
    <t>247-714-0</t>
  </si>
  <si>
    <t>85392-14-9</t>
  </si>
  <si>
    <t>2,2'-methylenebis[6-(o-isocyanatobenzyl)phenyl] diisocyanate</t>
  </si>
  <si>
    <t>286-872-5</t>
  </si>
  <si>
    <t>85423-11-6</t>
  </si>
  <si>
    <t>2,6-bis[2-isocyanato-3-[(2-isocyanatophenyl)methyl]benzyl]phenyl isocyanate</t>
  </si>
  <si>
    <t>287-215-5</t>
  </si>
  <si>
    <t>25686-28-6</t>
  </si>
  <si>
    <t>4,4'-Methylenediphenyl diisocyanate, oligomers</t>
  </si>
  <si>
    <t>500-040-3</t>
  </si>
  <si>
    <t>32055-14-4</t>
  </si>
  <si>
    <t>500-079-6</t>
  </si>
  <si>
    <t>109331-54-6</t>
  </si>
  <si>
    <t>500-297-1</t>
  </si>
  <si>
    <t>39310-05-9</t>
  </si>
  <si>
    <t>Benzene, 1,1'-methylenebis[isocyanato-, homopolymer</t>
  </si>
  <si>
    <t>609-645-8</t>
  </si>
  <si>
    <t>4,4'-Methylenediphenyl diisocyanate, oligomeric reaction products with 2,4'-diisocyanato-diphenylmethane, 2,2'-methylenediphenyl diisocyanate and α-hydro-ω-hydroxypoly [oxy(methyl-1,2-ethanediyl)]</t>
  </si>
  <si>
    <t>500-410-4</t>
  </si>
  <si>
    <t>7439-97-6</t>
  </si>
  <si>
    <t>231-106-7</t>
  </si>
  <si>
    <t>0.0000574</t>
  </si>
  <si>
    <t>74-82-8</t>
  </si>
  <si>
    <t>200-812-7</t>
  </si>
  <si>
    <t>Flam. Gas. 1, Liqu. Gas</t>
  </si>
  <si>
    <t>CLP0 a regisztrációval egyező</t>
  </si>
  <si>
    <t>74-84-0</t>
  </si>
  <si>
    <t>200-814-8</t>
  </si>
  <si>
    <t>74-98-6</t>
  </si>
  <si>
    <t>200-827-9</t>
  </si>
  <si>
    <t>106-97-8</t>
  </si>
  <si>
    <t>203-448-7</t>
  </si>
  <si>
    <t>CLP00 a regisiztrációval egyező FIgyelem: butadién kisebb, mint 0,1%</t>
  </si>
  <si>
    <t>75-28-5</t>
  </si>
  <si>
    <t>200-857-2</t>
  </si>
  <si>
    <t>CLP00 a regisiztrációval egyező Figyelem, butadién kisebb, mint 0,1%</t>
  </si>
  <si>
    <t>200-662-2</t>
  </si>
  <si>
    <t>78-93-3</t>
  </si>
  <si>
    <t>201-159-0</t>
  </si>
  <si>
    <t>108-94-1</t>
  </si>
  <si>
    <t>203-631-1</t>
  </si>
  <si>
    <t>CLP00 a regisztráció a másik két Acute végpontot, bőrirritációt és szemkárosítást adja hozzá</t>
  </si>
  <si>
    <t>91-22-5</t>
  </si>
  <si>
    <t>202-051-6</t>
  </si>
  <si>
    <t>7758-99-8</t>
  </si>
  <si>
    <t>231-847-6</t>
  </si>
  <si>
    <t>7705-08-0</t>
  </si>
  <si>
    <t>231-729-4</t>
  </si>
  <si>
    <t>7720-78-7</t>
  </si>
  <si>
    <t>231-753-5</t>
  </si>
  <si>
    <t>7758-94-3</t>
  </si>
  <si>
    <t>231-843-4</t>
  </si>
  <si>
    <t>7733-02-0</t>
  </si>
  <si>
    <t>231-793-3</t>
  </si>
  <si>
    <t>CLP00 regisztrációval egyező</t>
  </si>
  <si>
    <t>7785-87-7</t>
  </si>
  <si>
    <t>232-089-9</t>
  </si>
  <si>
    <t>7647-01-0</t>
  </si>
  <si>
    <t>231-595-7</t>
  </si>
  <si>
    <t>CLP00-hoz Met. Corr. 1 és SCL-ek</t>
  </si>
  <si>
    <t>7786-81-4</t>
  </si>
  <si>
    <t>232-104-9</t>
  </si>
  <si>
    <t>78-63-7</t>
  </si>
  <si>
    <t>201-128-1</t>
  </si>
  <si>
    <t>Org. Perox.</t>
  </si>
  <si>
    <t>regisztráció de az Ügynökség további vizsgálatokat kért</t>
  </si>
  <si>
    <t>556-67-2</t>
  </si>
  <si>
    <t>209-136-7</t>
  </si>
  <si>
    <t>regisztráció, mely azonos a CLP00-val, kivéve, hogy Chronic 1 a 4 helyett!</t>
  </si>
  <si>
    <t>133-14-2</t>
  </si>
  <si>
    <t>205-094-9</t>
  </si>
  <si>
    <t>5593-70-4</t>
  </si>
  <si>
    <t>227-006-8</t>
  </si>
  <si>
    <t>68308-20-3</t>
  </si>
  <si>
    <t>269-635-0</t>
  </si>
  <si>
    <t>106-99-0</t>
  </si>
  <si>
    <t>203-450-8</t>
  </si>
  <si>
    <t>Flam. Gas 1 Liqu. Gas</t>
  </si>
  <si>
    <t>91-20-3</t>
  </si>
  <si>
    <t>202-049-5</t>
  </si>
  <si>
    <t>Flam. Solid 2</t>
  </si>
  <si>
    <t>231-588-9</t>
  </si>
  <si>
    <t>231-908-7</t>
  </si>
  <si>
    <t>CÉŐ01 regisztrációval egyező</t>
  </si>
  <si>
    <t>144-62-7</t>
  </si>
  <si>
    <t>205-634-3</t>
  </si>
  <si>
    <t>regisztráció kiegészíti Eye Dam. 1-gyel a CLP00-t</t>
  </si>
  <si>
    <t>1305-62-0</t>
  </si>
  <si>
    <t>215-137-3</t>
  </si>
  <si>
    <t>8011-63-0</t>
  </si>
  <si>
    <t>910-853-9</t>
  </si>
  <si>
    <t>regisztráció, CLP00 módosítva a Bizottság véleményével</t>
  </si>
  <si>
    <t>3734-33-6</t>
  </si>
  <si>
    <t>223-095-2</t>
  </si>
  <si>
    <t>bejelentés, vannak akik még szemkárosító hatást is írnak</t>
  </si>
  <si>
    <t>6990-43-8</t>
  </si>
  <si>
    <t>230-257-6</t>
  </si>
  <si>
    <t>16219-75-3</t>
  </si>
  <si>
    <t>240-347-7</t>
  </si>
  <si>
    <t>149-30-4</t>
  </si>
  <si>
    <t>205-736-8</t>
  </si>
  <si>
    <t>CLP00-val egyező regisztráció és Mfektarok 1</t>
  </si>
  <si>
    <t>67701-03-5</t>
  </si>
  <si>
    <t>266-928-5</t>
  </si>
  <si>
    <t>regisztráció, ha laurinsav 60%, akkor Eye Dam. 1</t>
  </si>
  <si>
    <t>101-67-7</t>
  </si>
  <si>
    <t>202-965-5</t>
  </si>
  <si>
    <t>26780-96-1</t>
  </si>
  <si>
    <t>500-051-3</t>
  </si>
  <si>
    <t>23847-08-7</t>
  </si>
  <si>
    <t>245-910-0</t>
  </si>
  <si>
    <t>102-06-7</t>
  </si>
  <si>
    <t>203-002-1</t>
  </si>
  <si>
    <t>CLP00 kiegészítve Eye Dam. 1-gyel a regisztrációból, de megtartva a Skin Irrit. 1-t és a Repr. 2-t, bár ezek nincsenek a regisztrációban</t>
  </si>
  <si>
    <t>14726-36-4</t>
  </si>
  <si>
    <t>238-778-0</t>
  </si>
  <si>
    <t>7697-37-2</t>
  </si>
  <si>
    <t>231-714-2</t>
  </si>
  <si>
    <t>Ox. Liq. 3 Met. Corr. 1</t>
  </si>
  <si>
    <t>CLP00 a regisztráció hozzáadja a fizikaiakat. Figyelem: Skin Corr. 1B 5-20%</t>
  </si>
  <si>
    <t>302-01-2</t>
  </si>
  <si>
    <t>206-114-9</t>
  </si>
  <si>
    <t>CLP  regisztrációval egyező</t>
  </si>
  <si>
    <t>7646-85-7</t>
  </si>
  <si>
    <t>231-592-0</t>
  </si>
  <si>
    <t>7664-39-3</t>
  </si>
  <si>
    <t>231-634-8</t>
  </si>
  <si>
    <t>CLP  regisztrációval egyező 7%-nál vált az 1A 1B-re!!</t>
  </si>
  <si>
    <t>7601-90-3</t>
  </si>
  <si>
    <t>231-512-4</t>
  </si>
  <si>
    <t>Ox. Liq. 1 Met. Corr. 1</t>
  </si>
  <si>
    <t>CLP Ox. Liq és Skin Corr. -je kiegészítve sok új végponttal a regisztrációban</t>
  </si>
  <si>
    <t>10035-10-6</t>
  </si>
  <si>
    <t>233-113-0</t>
  </si>
  <si>
    <t>CLP-hez fémkorrózió, a viizes oldatban csak Skin Corr. 1B plusz sok egyedi limit a regisztrációban. Ott is az intermedier-ben!!</t>
  </si>
  <si>
    <t>64-18-6</t>
  </si>
  <si>
    <t>200-579-1</t>
  </si>
  <si>
    <t>CLP és sok plusz a regisztrációban és egyedi limitek 1A-1B váltás 90%-nál</t>
  </si>
  <si>
    <t>109-89-7</t>
  </si>
  <si>
    <t>203-716-3</t>
  </si>
  <si>
    <t>CLP regisztrációval egyező</t>
  </si>
  <si>
    <t>109-73-9</t>
  </si>
  <si>
    <t>203-699-2</t>
  </si>
  <si>
    <t>CLP de a regisztráció szigorítja a toxicitást</t>
  </si>
  <si>
    <t>142-84-7</t>
  </si>
  <si>
    <t>205-565-9</t>
  </si>
  <si>
    <t>78-90-0</t>
  </si>
  <si>
    <t>201-155-9</t>
  </si>
  <si>
    <t>CLP de a regisztráció hozzáadja az érzékenyítést</t>
  </si>
  <si>
    <t>107-15-3</t>
  </si>
  <si>
    <t>203-468-6</t>
  </si>
  <si>
    <t>ATP002-t figyelembe veszi a regisztráció a sens. 1B váltasztásával és új Tox is.</t>
  </si>
  <si>
    <t>124-09-4</t>
  </si>
  <si>
    <t>204-679-6</t>
  </si>
  <si>
    <t>Kategória</t>
  </si>
  <si>
    <t>Becsült ATE értékek</t>
  </si>
  <si>
    <t>Skin 1A</t>
  </si>
  <si>
    <t>Skin 1B</t>
  </si>
  <si>
    <t>Skin 1C</t>
  </si>
  <si>
    <t>Illékony szénhidrogének osztályozása, szennyezettségüktől függően: ezeket az Adatgyűjtés táblába a koncentrációjukkal kell beírni, hogy az ilyen szénhidrogént tartalmazó keveréket az Excel jól számolja</t>
  </si>
  <si>
    <t>Osztályozás bőr-szemirritáció</t>
  </si>
  <si>
    <t>Carc.</t>
  </si>
  <si>
    <t>Mut.</t>
  </si>
  <si>
    <t>Repr.</t>
  </si>
  <si>
    <t>Benzol</t>
  </si>
  <si>
    <t>n Hexán</t>
  </si>
  <si>
    <t>Asp. 1</t>
  </si>
  <si>
    <t>VI. melléklet</t>
  </si>
  <si>
    <t>≥0,1</t>
  </si>
  <si>
    <t>≥3</t>
  </si>
  <si>
    <t>&lt;0,1</t>
  </si>
  <si>
    <t>&lt;3</t>
  </si>
  <si>
    <t>100-00-5</t>
  </si>
  <si>
    <t>253.</t>
  </si>
  <si>
    <t>4-NITROKLÓRBENZOL</t>
  </si>
  <si>
    <t>b</t>
  </si>
  <si>
    <t>100-01-6</t>
  </si>
  <si>
    <t>249.</t>
  </si>
  <si>
    <t>4-NITROANILIN</t>
  </si>
  <si>
    <t>b, i</t>
  </si>
  <si>
    <t>10024-97-2</t>
  </si>
  <si>
    <t>105.</t>
  </si>
  <si>
    <t>DINITROGÉN-OXID</t>
  </si>
  <si>
    <t>10025-67-9</t>
  </si>
  <si>
    <t>81.</t>
  </si>
  <si>
    <t>DIKÉN-DIKLORID</t>
  </si>
  <si>
    <t>m</t>
  </si>
  <si>
    <t>10026-13-8</t>
  </si>
  <si>
    <t>138.</t>
  </si>
  <si>
    <t>FOSZFOR-PENTAKLORID</t>
  </si>
  <si>
    <t>EU2</t>
  </si>
  <si>
    <t>10028-15-6</t>
  </si>
  <si>
    <t>267.</t>
  </si>
  <si>
    <t>ÓZON</t>
  </si>
  <si>
    <t>i</t>
  </si>
  <si>
    <t>163.</t>
  </si>
  <si>
    <t>HIDROGÉN-BROMID</t>
  </si>
  <si>
    <t>117.</t>
  </si>
  <si>
    <t>ETILBENZOL</t>
  </si>
  <si>
    <t>300.</t>
  </si>
  <si>
    <t>SZTIROL</t>
  </si>
  <si>
    <t>100-44-7</t>
  </si>
  <si>
    <t>27.</t>
  </si>
  <si>
    <t>BENZIL-KLORID</t>
  </si>
  <si>
    <t>b, i, m</t>
  </si>
  <si>
    <t>100-52-7</t>
  </si>
  <si>
    <t>25.</t>
  </si>
  <si>
    <t>BENZALDEHID</t>
  </si>
  <si>
    <t>10102-43-9</t>
  </si>
  <si>
    <t>252.</t>
  </si>
  <si>
    <t>NITROGÉN-MONOXID</t>
  </si>
  <si>
    <t>EU91</t>
  </si>
  <si>
    <t>10102-44-0</t>
  </si>
  <si>
    <t>251.</t>
  </si>
  <si>
    <t>NITROGÉN-DIOXID</t>
  </si>
  <si>
    <t>10108-64-2</t>
  </si>
  <si>
    <t>175.</t>
  </si>
  <si>
    <t>k</t>
  </si>
  <si>
    <t>BEM</t>
  </si>
  <si>
    <t>i, sz</t>
  </si>
  <si>
    <t>101-77-9</t>
  </si>
  <si>
    <t>59.</t>
  </si>
  <si>
    <t>10265-92-6</t>
  </si>
  <si>
    <t>210.</t>
  </si>
  <si>
    <t>105-60-2</t>
  </si>
  <si>
    <t>184.</t>
  </si>
  <si>
    <t>є-KAPROLAKTÁM</t>
  </si>
  <si>
    <t>EU1</t>
  </si>
  <si>
    <t>106-35-4</t>
  </si>
  <si>
    <t>158.</t>
  </si>
  <si>
    <t>HEPTÁN-3-ON</t>
  </si>
  <si>
    <t>p-XILOL</t>
  </si>
  <si>
    <t>106-46-7</t>
  </si>
  <si>
    <t>85.</t>
  </si>
  <si>
    <t>106-47-8</t>
  </si>
  <si>
    <t>191.</t>
  </si>
  <si>
    <t>4-KLÓRANILIN</t>
  </si>
  <si>
    <t>106-49-0</t>
  </si>
  <si>
    <t>310.</t>
  </si>
  <si>
    <t>106-89-8</t>
  </si>
  <si>
    <t>196.</t>
  </si>
  <si>
    <t>106-93-4</t>
  </si>
  <si>
    <t>68.</t>
  </si>
  <si>
    <t>37.</t>
  </si>
  <si>
    <t>n-BUTÁN</t>
  </si>
  <si>
    <t>36.</t>
  </si>
  <si>
    <t>1,3-BUTADIÉN</t>
  </si>
  <si>
    <t>107-02-8</t>
  </si>
  <si>
    <t>8.</t>
  </si>
  <si>
    <t>AKROLEIN</t>
  </si>
  <si>
    <t>107-05-1</t>
  </si>
  <si>
    <t>11.</t>
  </si>
  <si>
    <t>ALLIL-KLORID</t>
  </si>
  <si>
    <t>107-06-2</t>
  </si>
  <si>
    <t>87.</t>
  </si>
  <si>
    <t>107-13-1</t>
  </si>
  <si>
    <t>7.</t>
  </si>
  <si>
    <t>AKRILNITRIL</t>
  </si>
  <si>
    <t>107-18-6</t>
  </si>
  <si>
    <t>10.</t>
  </si>
  <si>
    <t>ALLIL-ALKOHOL</t>
  </si>
  <si>
    <t>119.</t>
  </si>
  <si>
    <t>ETILÉNGLIKOL</t>
  </si>
  <si>
    <t>230.</t>
  </si>
  <si>
    <t>1-METOXIPROPÁN-2-OL</t>
  </si>
  <si>
    <t>108-03-2</t>
  </si>
  <si>
    <t>255.</t>
  </si>
  <si>
    <t>1-NITROPROPÁN</t>
  </si>
  <si>
    <t>i, b</t>
  </si>
  <si>
    <t>108-05-4</t>
  </si>
  <si>
    <t>VINIL-ACETÁT</t>
  </si>
  <si>
    <t>EU4</t>
  </si>
  <si>
    <t>108-10-1</t>
  </si>
  <si>
    <t>226.</t>
  </si>
  <si>
    <t>108-21-4</t>
  </si>
  <si>
    <t>170.</t>
  </si>
  <si>
    <t>IZOPROPIL-ACETÁT</t>
  </si>
  <si>
    <t>108-24-7</t>
  </si>
  <si>
    <t>111.</t>
  </si>
  <si>
    <t>ECETSAV-ANHIDRID</t>
  </si>
  <si>
    <t>208.</t>
  </si>
  <si>
    <t>MALEINSAV-ANHIDRID</t>
  </si>
  <si>
    <t>m, sz</t>
  </si>
  <si>
    <t>108-38-3</t>
  </si>
  <si>
    <t>m-XILOL</t>
  </si>
  <si>
    <t>108-44-1</t>
  </si>
  <si>
    <t>309.</t>
  </si>
  <si>
    <t>3-TOLUIDIN</t>
  </si>
  <si>
    <t>108-46-3</t>
  </si>
  <si>
    <t>291.</t>
  </si>
  <si>
    <t>REZORCIN</t>
  </si>
  <si>
    <t>108-65-6</t>
  </si>
  <si>
    <t>231.</t>
  </si>
  <si>
    <t>1-METOXI-2-PROPIL-ACETÁT</t>
  </si>
  <si>
    <t>108-67-8</t>
  </si>
  <si>
    <t>232.</t>
  </si>
  <si>
    <t>MEZITILÉN (1,3,5-trimetilbenzol)</t>
  </si>
  <si>
    <t>311.</t>
  </si>
  <si>
    <t>TOLUOL</t>
  </si>
  <si>
    <t>108-90-7</t>
  </si>
  <si>
    <t>193.</t>
  </si>
  <si>
    <t>KLÓRBENZOL</t>
  </si>
  <si>
    <t>108-91-8</t>
  </si>
  <si>
    <t>51.</t>
  </si>
  <si>
    <t>CIKLOHEXIL-AMIN</t>
  </si>
  <si>
    <t>108-93-0</t>
  </si>
  <si>
    <t>49.</t>
  </si>
  <si>
    <t>CIKLOHEXANOL</t>
  </si>
  <si>
    <t>b, i, sz</t>
  </si>
  <si>
    <t>II.1.</t>
  </si>
  <si>
    <t>50.</t>
  </si>
  <si>
    <t>CIKLOHEXANON</t>
  </si>
  <si>
    <t>108-95-2</t>
  </si>
  <si>
    <t>130.</t>
  </si>
  <si>
    <t>FENOL</t>
  </si>
  <si>
    <t>b, m</t>
  </si>
  <si>
    <t>109-60-4</t>
  </si>
  <si>
    <t>285.</t>
  </si>
  <si>
    <t>PROPIL-ACETÁT</t>
  </si>
  <si>
    <t>109-66-0</t>
  </si>
  <si>
    <t>274.</t>
  </si>
  <si>
    <t>n-PENTÁN</t>
  </si>
  <si>
    <t>122.</t>
  </si>
  <si>
    <t>71.</t>
  </si>
  <si>
    <t>DIETIL-AMIN</t>
  </si>
  <si>
    <t>109-99-9</t>
  </si>
  <si>
    <t>304.</t>
  </si>
  <si>
    <t>TETRAHIDROFURÁN</t>
  </si>
  <si>
    <t>110-12-3</t>
  </si>
  <si>
    <t>220.</t>
  </si>
  <si>
    <t>5-METILHEXÁN-2-ON</t>
  </si>
  <si>
    <t>110-43-0</t>
  </si>
  <si>
    <t>157.</t>
  </si>
  <si>
    <t>2-HEPTANON</t>
  </si>
  <si>
    <t>110-49-6</t>
  </si>
  <si>
    <t>123.</t>
  </si>
  <si>
    <t>161.</t>
  </si>
  <si>
    <t>n-HEXÁN</t>
  </si>
  <si>
    <t>120.</t>
  </si>
  <si>
    <t>48.</t>
  </si>
  <si>
    <t>CIKLOHEXÁN</t>
  </si>
  <si>
    <t>110-85-0</t>
  </si>
  <si>
    <t>278.</t>
  </si>
  <si>
    <t>PIPERAZIN</t>
  </si>
  <si>
    <t>110-86-1</t>
  </si>
  <si>
    <t>280.</t>
  </si>
  <si>
    <t>PIRIDIN</t>
  </si>
  <si>
    <t>110-91-8</t>
  </si>
  <si>
    <t>237.</t>
  </si>
  <si>
    <t>MORFOLIN</t>
  </si>
  <si>
    <t>271.</t>
  </si>
  <si>
    <t>111-15-9</t>
  </si>
  <si>
    <t>121.</t>
  </si>
  <si>
    <t>111-40-0</t>
  </si>
  <si>
    <t>72.</t>
  </si>
  <si>
    <t>DIETILÉN-TRIAMIN</t>
  </si>
  <si>
    <t>b, m, sz</t>
  </si>
  <si>
    <t>257.</t>
  </si>
  <si>
    <t>OKTÁN (összes izomer)</t>
  </si>
  <si>
    <t>42.</t>
  </si>
  <si>
    <t>2-BUTOXIETANOL</t>
  </si>
  <si>
    <t>228.</t>
  </si>
  <si>
    <t>2-(2-METOXIETOXI)ETANOL</t>
  </si>
  <si>
    <t>112-07-2</t>
  </si>
  <si>
    <t>43.</t>
  </si>
  <si>
    <t>2-BUTOXIETIL-ACETÁT</t>
  </si>
  <si>
    <t>44.</t>
  </si>
  <si>
    <t>2-(2-BUTOXIETOXI)ETANOL</t>
  </si>
  <si>
    <t>115-10-6</t>
  </si>
  <si>
    <t>97.</t>
  </si>
  <si>
    <t>DIMETIL-ÉTER</t>
  </si>
  <si>
    <t>74.</t>
  </si>
  <si>
    <t>DI(2-ETILHEXIL)-FTALÁT</t>
  </si>
  <si>
    <t>III.</t>
  </si>
  <si>
    <t>118-74-1</t>
  </si>
  <si>
    <t>159.</t>
  </si>
  <si>
    <t>118-96-7</t>
  </si>
  <si>
    <t>12002-48-1</t>
  </si>
  <si>
    <t>316.</t>
  </si>
  <si>
    <t>12035-72-2</t>
  </si>
  <si>
    <t>TRINIKKEL-DISZULFID (Ni-re számítva)</t>
  </si>
  <si>
    <t>120-82-1</t>
  </si>
  <si>
    <t>317.</t>
  </si>
  <si>
    <t>1,2,4-TRIKLÓRBENZOL</t>
  </si>
  <si>
    <t>315.</t>
  </si>
  <si>
    <t>TRIETIL-AMIN</t>
  </si>
  <si>
    <t>96.</t>
  </si>
  <si>
    <t>N,N-DIMETILANILIN</t>
  </si>
  <si>
    <t>167.</t>
  </si>
  <si>
    <t>IZOAMIL-ALKOHOL</t>
  </si>
  <si>
    <t>38.</t>
  </si>
  <si>
    <t>n-BUTIL-ACETÁT</t>
  </si>
  <si>
    <t>123-91-1</t>
  </si>
  <si>
    <t>107.</t>
  </si>
  <si>
    <t>1,4-DIOXÁN</t>
  </si>
  <si>
    <t>123-92-2</t>
  </si>
  <si>
    <t>169.</t>
  </si>
  <si>
    <t>IZOPENTIL-ACETÁT</t>
  </si>
  <si>
    <t>160.</t>
  </si>
  <si>
    <t>HEXAMETILÉN-DIAMIN</t>
  </si>
  <si>
    <t>m, b</t>
  </si>
  <si>
    <t>124-38-9</t>
  </si>
  <si>
    <t>296.</t>
  </si>
  <si>
    <t>SZÉN-DIOXID</t>
  </si>
  <si>
    <t>124-40-3</t>
  </si>
  <si>
    <t>95.</t>
  </si>
  <si>
    <t>DIMETIL-AMIN</t>
  </si>
  <si>
    <t>126-72-7</t>
  </si>
  <si>
    <t>126-99-8</t>
  </si>
  <si>
    <t>194.</t>
  </si>
  <si>
    <t>2-KLÓR-1,3-BUTADIÉN</t>
  </si>
  <si>
    <t>127-18-4</t>
  </si>
  <si>
    <t>306.</t>
  </si>
  <si>
    <t>TETRAKLÓRETILÉN</t>
  </si>
  <si>
    <t>127-19-5</t>
  </si>
  <si>
    <t>94.</t>
  </si>
  <si>
    <t>N,N-DIMETILACETAMID</t>
  </si>
  <si>
    <t>1300-73-8</t>
  </si>
  <si>
    <t>XILIDIN(ek)</t>
  </si>
  <si>
    <t>1303-28-2</t>
  </si>
  <si>
    <t>61.</t>
  </si>
  <si>
    <t>178.</t>
  </si>
  <si>
    <t>1305-78-8</t>
  </si>
  <si>
    <t>181.</t>
  </si>
  <si>
    <t>KALCIUM-OXID</t>
  </si>
  <si>
    <t>1306-19-0</t>
  </si>
  <si>
    <t>176.</t>
  </si>
  <si>
    <t>1309-37-1</t>
  </si>
  <si>
    <t>VAS(III)-OXID (Fe-ra számítva)</t>
  </si>
  <si>
    <t>6 resp</t>
  </si>
  <si>
    <t>207.</t>
  </si>
  <si>
    <t>MAGNÉZIUM-OXID (Mg-ra számítva)</t>
  </si>
  <si>
    <t>1309-64-4</t>
  </si>
  <si>
    <t>60.</t>
  </si>
  <si>
    <t>1310-58-3</t>
  </si>
  <si>
    <t>183.</t>
  </si>
  <si>
    <t>KÁLIUM-HIDROXID</t>
  </si>
  <si>
    <t>241.</t>
  </si>
  <si>
    <t>NÁTRIUM-HIDROXID</t>
  </si>
  <si>
    <t>1313-99-1</t>
  </si>
  <si>
    <t>1314-06-3</t>
  </si>
  <si>
    <t>54.</t>
  </si>
  <si>
    <t>5 resp</t>
  </si>
  <si>
    <t>1314-56-3</t>
  </si>
  <si>
    <t>78.</t>
  </si>
  <si>
    <t>DIFOSZFOR-PENTOXID</t>
  </si>
  <si>
    <t>1314-62-1</t>
  </si>
  <si>
    <t>109.</t>
  </si>
  <si>
    <t>0,2 resp</t>
  </si>
  <si>
    <t>1314-80-3</t>
  </si>
  <si>
    <t>77.</t>
  </si>
  <si>
    <t>DIFOSZFOR-PENTASZULFID</t>
  </si>
  <si>
    <t>13171-21-6</t>
  </si>
  <si>
    <t>135.</t>
  </si>
  <si>
    <t>1317-65-3</t>
  </si>
  <si>
    <t>179.</t>
  </si>
  <si>
    <t>KALCIUM-KARBONÁT</t>
  </si>
  <si>
    <t>1319-77-3</t>
  </si>
  <si>
    <t>199.</t>
  </si>
  <si>
    <t>KREZOL (izomerek keveréke)</t>
  </si>
  <si>
    <t>1321-64-8</t>
  </si>
  <si>
    <t>273.</t>
  </si>
  <si>
    <t>PENTAKLÓRNAFTALINOK</t>
  </si>
  <si>
    <t>1321-65-9</t>
  </si>
  <si>
    <t>TRIKLÓRNAFTALINOK</t>
  </si>
  <si>
    <t>1327-53-3</t>
  </si>
  <si>
    <t>62.</t>
  </si>
  <si>
    <t>1333-82-0</t>
  </si>
  <si>
    <t>203.</t>
  </si>
  <si>
    <t>1344-28-1</t>
  </si>
  <si>
    <t>58.</t>
  </si>
  <si>
    <t>1345-25-1</t>
  </si>
  <si>
    <t>VAS(II)-OXID (Fe-ra számítva)</t>
  </si>
  <si>
    <t>13463-39-3</t>
  </si>
  <si>
    <t>247.</t>
  </si>
  <si>
    <t>13765-19-0</t>
  </si>
  <si>
    <t>140-88-5</t>
  </si>
  <si>
    <t>114.</t>
  </si>
  <si>
    <t>ETIL-AKRILÁT</t>
  </si>
  <si>
    <t>39.</t>
  </si>
  <si>
    <t>n-BUTIL-AKRILÁT</t>
  </si>
  <si>
    <t>141-43-5</t>
  </si>
  <si>
    <t>15.</t>
  </si>
  <si>
    <t>2-AMINOETANOL</t>
  </si>
  <si>
    <t>113.</t>
  </si>
  <si>
    <t>ETIL-ACETÁT</t>
  </si>
  <si>
    <t>142-82-5</t>
  </si>
  <si>
    <t>156.</t>
  </si>
  <si>
    <t>n-HEPTÁN</t>
  </si>
  <si>
    <t>265.</t>
  </si>
  <si>
    <t>OXÁLSAV</t>
  </si>
  <si>
    <t>14808-60-7</t>
  </si>
  <si>
    <t>151-56-4</t>
  </si>
  <si>
    <t>23.</t>
  </si>
  <si>
    <t>AZIRIDIN</t>
  </si>
  <si>
    <t>151-67-7</t>
  </si>
  <si>
    <t>152.</t>
  </si>
  <si>
    <t>HALOTÁN</t>
  </si>
  <si>
    <t>156-62-7</t>
  </si>
  <si>
    <t>177.</t>
  </si>
  <si>
    <t>KALCIUM-CIÁNAMID</t>
  </si>
  <si>
    <t>1634-04-4</t>
  </si>
  <si>
    <t>41.</t>
  </si>
  <si>
    <t>16812-54-7</t>
  </si>
  <si>
    <t>65.</t>
  </si>
  <si>
    <t>17702-41-9</t>
  </si>
  <si>
    <t>57.</t>
  </si>
  <si>
    <t>DEKABORÁN</t>
  </si>
  <si>
    <t>1910-42-5</t>
  </si>
  <si>
    <t>268.</t>
  </si>
  <si>
    <t>PARAKVÁT-DIKLORID</t>
  </si>
  <si>
    <t>20816-12-0</t>
  </si>
  <si>
    <t>266.</t>
  </si>
  <si>
    <t>OZMIUM-TETRAOXID (Os-ra számítva)</t>
  </si>
  <si>
    <t>2385-85-5</t>
  </si>
  <si>
    <t>233.</t>
  </si>
  <si>
    <t>2425-06-1</t>
  </si>
  <si>
    <t>185.</t>
  </si>
  <si>
    <t>KAPTAFOL</t>
  </si>
  <si>
    <t>24613-89-6</t>
  </si>
  <si>
    <t>202.</t>
  </si>
  <si>
    <t>26628-22-8</t>
  </si>
  <si>
    <t>240.</t>
  </si>
  <si>
    <t>NÁTRIUM-AZID</t>
  </si>
  <si>
    <t>298-00-0</t>
  </si>
  <si>
    <t>225.</t>
  </si>
  <si>
    <t>METIL-PARATION</t>
  </si>
  <si>
    <t>b, sz</t>
  </si>
  <si>
    <t>162.</t>
  </si>
  <si>
    <t>HIDRAZIN</t>
  </si>
  <si>
    <t>309-00-2</t>
  </si>
  <si>
    <t>9.</t>
  </si>
  <si>
    <t>3173-72-6</t>
  </si>
  <si>
    <t>1,5-naftilén-diizocianát (NDI)</t>
  </si>
  <si>
    <t>333-41-5</t>
  </si>
  <si>
    <t>63.</t>
  </si>
  <si>
    <t>DIAZINON</t>
  </si>
  <si>
    <t>334-88-3</t>
  </si>
  <si>
    <t>64.</t>
  </si>
  <si>
    <t>DIAZOMETÁN</t>
  </si>
  <si>
    <t>34590-94-8</t>
  </si>
  <si>
    <t>229.</t>
  </si>
  <si>
    <t>36355-01-8</t>
  </si>
  <si>
    <t>270.</t>
  </si>
  <si>
    <t>3689-24-5</t>
  </si>
  <si>
    <t>301.</t>
  </si>
  <si>
    <t>SZULFOTEP</t>
  </si>
  <si>
    <t>420-04-2</t>
  </si>
  <si>
    <t>45.</t>
  </si>
  <si>
    <t>CIÁNAMID</t>
  </si>
  <si>
    <t>463-82-1</t>
  </si>
  <si>
    <t>242.</t>
  </si>
  <si>
    <t>NEOPENTÁN</t>
  </si>
  <si>
    <t>134.</t>
  </si>
  <si>
    <t>FORMALDEHID</t>
  </si>
  <si>
    <t>50-29-3</t>
  </si>
  <si>
    <t>56.</t>
  </si>
  <si>
    <t>DDT</t>
  </si>
  <si>
    <t>1 resp</t>
  </si>
  <si>
    <t>50-32-8</t>
  </si>
  <si>
    <t>30.</t>
  </si>
  <si>
    <t>BENZO[a]PIRÉN</t>
  </si>
  <si>
    <t>510-15-6</t>
  </si>
  <si>
    <t>192.</t>
  </si>
  <si>
    <t>526-73-8</t>
  </si>
  <si>
    <t>1,2,3-TRIMETILBENZOL</t>
  </si>
  <si>
    <t>534-52-1</t>
  </si>
  <si>
    <t>103.</t>
  </si>
  <si>
    <t>4,6-DINITRO-o-KREZOL</t>
  </si>
  <si>
    <t>540-59-0</t>
  </si>
  <si>
    <t>89.</t>
  </si>
  <si>
    <t>1,2-DIKLÓRETILÉN</t>
  </si>
  <si>
    <t>540-73-8</t>
  </si>
  <si>
    <t>99.</t>
  </si>
  <si>
    <t>1,2-DIMETILHIDRAZIN</t>
  </si>
  <si>
    <t>54-11-5</t>
  </si>
  <si>
    <t>248.</t>
  </si>
  <si>
    <t>NIKOTIN</t>
  </si>
  <si>
    <t>541-73-1</t>
  </si>
  <si>
    <t>84.</t>
  </si>
  <si>
    <t>1,3-DIKLÓRBENZOL</t>
  </si>
  <si>
    <t>541-85-5</t>
  </si>
  <si>
    <t>219.</t>
  </si>
  <si>
    <t>5-METILHEPTÁN-3-ON</t>
  </si>
  <si>
    <t>542-88-1</t>
  </si>
  <si>
    <t>33.</t>
  </si>
  <si>
    <t>BISZ (KLÓRMETIL)-ÉTER</t>
  </si>
  <si>
    <t>542-92-7</t>
  </si>
  <si>
    <t>52.</t>
  </si>
  <si>
    <t>1,3-CIKLOPENTADIÉN</t>
  </si>
  <si>
    <t>55-63-0</t>
  </si>
  <si>
    <t>151.</t>
  </si>
  <si>
    <t>GLICERIN-TRINITRÁT</t>
  </si>
  <si>
    <t>56-23-5</t>
  </si>
  <si>
    <t>299.</t>
  </si>
  <si>
    <t>56-38-2</t>
  </si>
  <si>
    <t>269.</t>
  </si>
  <si>
    <t>PARATION</t>
  </si>
  <si>
    <t>57-14-7</t>
  </si>
  <si>
    <t>100.</t>
  </si>
  <si>
    <t>N,N-DIMETILHIDRAZIN</t>
  </si>
  <si>
    <t>57-57-8</t>
  </si>
  <si>
    <t>287.</t>
  </si>
  <si>
    <t>1,3-PROPIOLAKTON</t>
  </si>
  <si>
    <t>57-74-9</t>
  </si>
  <si>
    <t>195.</t>
  </si>
  <si>
    <t>KLÓRDÁN</t>
  </si>
  <si>
    <t>581-89-5</t>
  </si>
  <si>
    <t>254.</t>
  </si>
  <si>
    <t>2-NITRONAFTALIN</t>
  </si>
  <si>
    <t>584-84-9</t>
  </si>
  <si>
    <t>312.</t>
  </si>
  <si>
    <t>58-89-9</t>
  </si>
  <si>
    <t>205.</t>
  </si>
  <si>
    <t>591-78-6</t>
  </si>
  <si>
    <t>217.</t>
  </si>
  <si>
    <t>METIL-BUTIL-KETON</t>
  </si>
  <si>
    <t>593-60-2</t>
  </si>
  <si>
    <t>60-29-7</t>
  </si>
  <si>
    <t>73.</t>
  </si>
  <si>
    <t>DIETIL-ÉTER</t>
  </si>
  <si>
    <t>60-57-1</t>
  </si>
  <si>
    <t>70.</t>
  </si>
  <si>
    <t>DIELDRIN</t>
  </si>
  <si>
    <t>0,25 resp</t>
  </si>
  <si>
    <t>608-73-1</t>
  </si>
  <si>
    <t>154.</t>
  </si>
  <si>
    <t>61788-33-8</t>
  </si>
  <si>
    <t>283.</t>
  </si>
  <si>
    <t>620-11-1</t>
  </si>
  <si>
    <t>276.</t>
  </si>
  <si>
    <t>3-PENTIL-ACETÁT</t>
  </si>
  <si>
    <t>624-83-9</t>
  </si>
  <si>
    <t>221.</t>
  </si>
  <si>
    <t>METIL-IZOCIANÁT</t>
  </si>
  <si>
    <t>625-16-1</t>
  </si>
  <si>
    <t>13.</t>
  </si>
  <si>
    <t>62-53-3</t>
  </si>
  <si>
    <t>17.</t>
  </si>
  <si>
    <t>ANILIN</t>
  </si>
  <si>
    <t>626-38-0</t>
  </si>
  <si>
    <t>216.</t>
  </si>
  <si>
    <t>1-METILBUTIL-ACETÁT</t>
  </si>
  <si>
    <t>62-73-7</t>
  </si>
  <si>
    <t>91.</t>
  </si>
  <si>
    <t>DIKLÓRFOSZ (DDVP)</t>
  </si>
  <si>
    <t>628-63-7</t>
  </si>
  <si>
    <t>275.</t>
  </si>
  <si>
    <t>PENTIL-ACETÁT</t>
  </si>
  <si>
    <t>630-08-0</t>
  </si>
  <si>
    <t>298.</t>
  </si>
  <si>
    <t>SZÉN-MONOXID</t>
  </si>
  <si>
    <t>63-25-2</t>
  </si>
  <si>
    <t>186.</t>
  </si>
  <si>
    <t>KARBARIL</t>
  </si>
  <si>
    <t>640-19-7</t>
  </si>
  <si>
    <t>132.</t>
  </si>
  <si>
    <t>115.</t>
  </si>
  <si>
    <t>ETIL-ALKOHOL</t>
  </si>
  <si>
    <t>153.</t>
  </si>
  <si>
    <t>HANGYASAV</t>
  </si>
  <si>
    <t>110.</t>
  </si>
  <si>
    <t>ECETSAV</t>
  </si>
  <si>
    <t>646-06-0</t>
  </si>
  <si>
    <t>108.</t>
  </si>
  <si>
    <t>1,3-DIOXOLÁN</t>
  </si>
  <si>
    <t>64-67-5</t>
  </si>
  <si>
    <t>75.</t>
  </si>
  <si>
    <t>DIETIL-SZULFÁT</t>
  </si>
  <si>
    <t>65997-15-1</t>
  </si>
  <si>
    <t>284.</t>
  </si>
  <si>
    <t>PORTLAND CEMENT</t>
  </si>
  <si>
    <t>213.</t>
  </si>
  <si>
    <t>171.</t>
  </si>
  <si>
    <t>IZOPROPIL-ALKOHOL</t>
  </si>
  <si>
    <t>67-64-1</t>
  </si>
  <si>
    <t>3.</t>
  </si>
  <si>
    <t>ACETON</t>
  </si>
  <si>
    <t>67-66-3</t>
  </si>
  <si>
    <t>197.</t>
  </si>
  <si>
    <t>KLOROFORM</t>
  </si>
  <si>
    <t>68-11-1</t>
  </si>
  <si>
    <t>307.</t>
  </si>
  <si>
    <t>TIOGLIKOLSAV</t>
  </si>
  <si>
    <t>68-12-2</t>
  </si>
  <si>
    <t>98.</t>
  </si>
  <si>
    <t>N,N-DIMETILFORMAMID</t>
  </si>
  <si>
    <t>6923-22-4</t>
  </si>
  <si>
    <t>236.</t>
  </si>
  <si>
    <t>MONOKROTOFOSZ</t>
  </si>
  <si>
    <t>40.</t>
  </si>
  <si>
    <t>n-BUTIL-ALKOHOL</t>
  </si>
  <si>
    <t>29.</t>
  </si>
  <si>
    <t>BENZOL</t>
  </si>
  <si>
    <t>71-55-6</t>
  </si>
  <si>
    <t>318.</t>
  </si>
  <si>
    <t>72-20-8</t>
  </si>
  <si>
    <t>112.</t>
  </si>
  <si>
    <t>7429-90-5</t>
  </si>
  <si>
    <t>12.</t>
  </si>
  <si>
    <t>7439-92-1</t>
  </si>
  <si>
    <t>259.</t>
  </si>
  <si>
    <t>ÓLOM és SZERVETLEN VEGYÜLETEI (Pb-ra számítva)</t>
  </si>
  <si>
    <t>7439-96-5</t>
  </si>
  <si>
    <t>209.</t>
  </si>
  <si>
    <t>165.</t>
  </si>
  <si>
    <t>7440-02-0</t>
  </si>
  <si>
    <t>243.</t>
  </si>
  <si>
    <t>244.</t>
  </si>
  <si>
    <t>7440-06-4</t>
  </si>
  <si>
    <t>281.</t>
  </si>
  <si>
    <t>PLATINA FÉM</t>
  </si>
  <si>
    <t>7440-22-4</t>
  </si>
  <si>
    <t>127.</t>
  </si>
  <si>
    <t>EZÜST, fém</t>
  </si>
  <si>
    <t>7440-36-0</t>
  </si>
  <si>
    <t>19.</t>
  </si>
  <si>
    <t>ANTIMON ÉS SZERVETLEN VEGYÜLETEI (Sb-ra számítva)</t>
  </si>
  <si>
    <t>7440-38-2</t>
  </si>
  <si>
    <t>21.</t>
  </si>
  <si>
    <t>7440-41-7</t>
  </si>
  <si>
    <t>31.</t>
  </si>
  <si>
    <t>BERILLIUM ÉS VEGYÜLETEI (Be-ra számítva)</t>
  </si>
  <si>
    <t>7440-43-9</t>
  </si>
  <si>
    <t>173.</t>
  </si>
  <si>
    <t>7440-47-3</t>
  </si>
  <si>
    <t>200.</t>
  </si>
  <si>
    <t>Cr</t>
  </si>
  <si>
    <t>7440-48-4</t>
  </si>
  <si>
    <t>198.</t>
  </si>
  <si>
    <t>KOBALT ÉS SZERVETLEN VEGYÜLETEI (Co-ra számítva)</t>
  </si>
  <si>
    <t>7440-50-8</t>
  </si>
  <si>
    <t>289.</t>
  </si>
  <si>
    <t>RÉZ és vegyületei (Cu-re számítva)</t>
  </si>
  <si>
    <t>290.</t>
  </si>
  <si>
    <t>7446-09-5</t>
  </si>
  <si>
    <t>187.</t>
  </si>
  <si>
    <t>KÉN-DIOXID</t>
  </si>
  <si>
    <t>74-83-9</t>
  </si>
  <si>
    <t>215.</t>
  </si>
  <si>
    <t>METIL-BROMID</t>
  </si>
  <si>
    <t>74-87-3</t>
  </si>
  <si>
    <t>222.</t>
  </si>
  <si>
    <t>METIL-KLORID</t>
  </si>
  <si>
    <t>74-90-8</t>
  </si>
  <si>
    <t>46.</t>
  </si>
  <si>
    <t>74-93-1</t>
  </si>
  <si>
    <t>223.</t>
  </si>
  <si>
    <t>METIL-MERKAPTÁN</t>
  </si>
  <si>
    <t>74-96-4</t>
  </si>
  <si>
    <t>118.</t>
  </si>
  <si>
    <t>ETIL-BROMID</t>
  </si>
  <si>
    <t>75-00-3</t>
  </si>
  <si>
    <t>125.</t>
  </si>
  <si>
    <t>ETIL-KLORID</t>
  </si>
  <si>
    <t>75-01-4</t>
  </si>
  <si>
    <t>VINIL-KLORID</t>
  </si>
  <si>
    <t>75-04-7</t>
  </si>
  <si>
    <t>116.</t>
  </si>
  <si>
    <t>ETIL-AMIN</t>
  </si>
  <si>
    <t>75-05-8</t>
  </si>
  <si>
    <t>5.</t>
  </si>
  <si>
    <t>ACETONITRIL</t>
  </si>
  <si>
    <t>75-07-0</t>
  </si>
  <si>
    <t>ACETALDEHID</t>
  </si>
  <si>
    <t>75-08-1</t>
  </si>
  <si>
    <t>126.</t>
  </si>
  <si>
    <t>ETIL-MERKAPTÁN</t>
  </si>
  <si>
    <t>75-09-2</t>
  </si>
  <si>
    <t>92.</t>
  </si>
  <si>
    <t>75-15-0</t>
  </si>
  <si>
    <t>297.</t>
  </si>
  <si>
    <t>SZÉN-DISZULFID</t>
  </si>
  <si>
    <t>75-21-8</t>
  </si>
  <si>
    <t>124.</t>
  </si>
  <si>
    <t>ETILÉN-OXID</t>
  </si>
  <si>
    <t>75-34-3</t>
  </si>
  <si>
    <t>86.</t>
  </si>
  <si>
    <t>1,1-DIKLÓRETÁN</t>
  </si>
  <si>
    <t>75-35-4</t>
  </si>
  <si>
    <t>88.</t>
  </si>
  <si>
    <t>75-43-4</t>
  </si>
  <si>
    <t>143.</t>
  </si>
  <si>
    <t>75-44-5</t>
  </si>
  <si>
    <t>140.</t>
  </si>
  <si>
    <t>FOSZGÉN</t>
  </si>
  <si>
    <t>75-45-6</t>
  </si>
  <si>
    <t>144.</t>
  </si>
  <si>
    <t>75-50-3</t>
  </si>
  <si>
    <t>TRIMETIL-AMIN</t>
  </si>
  <si>
    <t>7553-56-2</t>
  </si>
  <si>
    <t>172.</t>
  </si>
  <si>
    <t>JÓD</t>
  </si>
  <si>
    <t>i, sz, b</t>
  </si>
  <si>
    <t>75-55-8</t>
  </si>
  <si>
    <t>214.</t>
  </si>
  <si>
    <t>2-METILAZIRIDIN</t>
  </si>
  <si>
    <t>75-56-9</t>
  </si>
  <si>
    <t>286.</t>
  </si>
  <si>
    <t>75-68-3</t>
  </si>
  <si>
    <t>147.</t>
  </si>
  <si>
    <t>F142b, 1-klór-1,1-difluoretán</t>
  </si>
  <si>
    <t>141.</t>
  </si>
  <si>
    <t>142.</t>
  </si>
  <si>
    <t>75-74-I</t>
  </si>
  <si>
    <t>261.</t>
  </si>
  <si>
    <t>ÓLOM-TETRAMETIL</t>
  </si>
  <si>
    <t>7580-67-8</t>
  </si>
  <si>
    <t>206.</t>
  </si>
  <si>
    <t>LÍTIUM-HIDRID</t>
  </si>
  <si>
    <t>75-86-5</t>
  </si>
  <si>
    <t>4.</t>
  </si>
  <si>
    <t>ACETON-CIÁNHIDRIN</t>
  </si>
  <si>
    <t>145.</t>
  </si>
  <si>
    <t>146.</t>
  </si>
  <si>
    <t>76-44-8</t>
  </si>
  <si>
    <t>155.</t>
  </si>
  <si>
    <t>293.</t>
  </si>
  <si>
    <t>SÓSAV</t>
  </si>
  <si>
    <t>i, m</t>
  </si>
  <si>
    <t>264.</t>
  </si>
  <si>
    <t>ORTOFOSZFORSAV</t>
  </si>
  <si>
    <t>164.</t>
  </si>
  <si>
    <t>HIDROGÉN-FLUORID</t>
  </si>
  <si>
    <t>16.</t>
  </si>
  <si>
    <t>AMMÓNIA</t>
  </si>
  <si>
    <t>189.</t>
  </si>
  <si>
    <t>KÉNSAV</t>
  </si>
  <si>
    <t>292.</t>
  </si>
  <si>
    <t>SALÉTROMSAV</t>
  </si>
  <si>
    <t>7719-12-2</t>
  </si>
  <si>
    <t>139.</t>
  </si>
  <si>
    <t>FOSZFOR-TRIKLORID</t>
  </si>
  <si>
    <t>7723-14-0</t>
  </si>
  <si>
    <t>137.</t>
  </si>
  <si>
    <t>FOSZFOR</t>
  </si>
  <si>
    <t>P</t>
  </si>
  <si>
    <t>7726-95-6</t>
  </si>
  <si>
    <t>34.</t>
  </si>
  <si>
    <t>BRÓM</t>
  </si>
  <si>
    <t>77-78-1</t>
  </si>
  <si>
    <t>101.</t>
  </si>
  <si>
    <t>DIMETIL-SZULFÁT</t>
  </si>
  <si>
    <t>7778-18-9</t>
  </si>
  <si>
    <t>182.</t>
  </si>
  <si>
    <t>KALCIUM-SZULFÁT</t>
  </si>
  <si>
    <t>7782-41-4</t>
  </si>
  <si>
    <t>131.</t>
  </si>
  <si>
    <t>FLUOR</t>
  </si>
  <si>
    <t>7782-50-5</t>
  </si>
  <si>
    <t>190.</t>
  </si>
  <si>
    <t>KLÓR</t>
  </si>
  <si>
    <t>7783-06-4</t>
  </si>
  <si>
    <t>188.</t>
  </si>
  <si>
    <t>KÉN-HIDROGÉN</t>
  </si>
  <si>
    <t>7783-07-5</t>
  </si>
  <si>
    <t>79.</t>
  </si>
  <si>
    <t>DIHIDROGÉN-SZELENID</t>
  </si>
  <si>
    <t>7784-42-1</t>
  </si>
  <si>
    <t>22.</t>
  </si>
  <si>
    <t>ARZIN</t>
  </si>
  <si>
    <t>7789-06-2</t>
  </si>
  <si>
    <t>294.</t>
  </si>
  <si>
    <t>7790-79-6</t>
  </si>
  <si>
    <t>174.</t>
  </si>
  <si>
    <t>78-00-2</t>
  </si>
  <si>
    <t>260.</t>
  </si>
  <si>
    <t>ÓLOM-TETRAETIL</t>
  </si>
  <si>
    <t>7803-51-2</t>
  </si>
  <si>
    <t>136.</t>
  </si>
  <si>
    <t>FOSZFIN</t>
  </si>
  <si>
    <t>7803-52-3</t>
  </si>
  <si>
    <t>20.</t>
  </si>
  <si>
    <t>ANTIMON-HIDROGÉN</t>
  </si>
  <si>
    <t>TRI-o-KREZIL-FOSZFÁT</t>
  </si>
  <si>
    <t>78-78-4</t>
  </si>
  <si>
    <t>168.</t>
  </si>
  <si>
    <t>IZOPENTÁN</t>
  </si>
  <si>
    <t>78-87-5</t>
  </si>
  <si>
    <t>93.</t>
  </si>
  <si>
    <t>1,2-DIKLÓRPROPÁN</t>
  </si>
  <si>
    <t>218.</t>
  </si>
  <si>
    <t>METIL-ETIL-KETON</t>
  </si>
  <si>
    <t>79-00-5</t>
  </si>
  <si>
    <t>319.</t>
  </si>
  <si>
    <t>79-01-6</t>
  </si>
  <si>
    <t>TRIKLÓRETILÉN</t>
  </si>
  <si>
    <t>79-06-1</t>
  </si>
  <si>
    <t>6.</t>
  </si>
  <si>
    <t>AKRILAMID</t>
  </si>
  <si>
    <t>79-09-4</t>
  </si>
  <si>
    <t>288.</t>
  </si>
  <si>
    <t>PROPIONSAV</t>
  </si>
  <si>
    <t>79-20-9</t>
  </si>
  <si>
    <t>211.</t>
  </si>
  <si>
    <t>METIL-ACETÁT</t>
  </si>
  <si>
    <t>b, sz, i</t>
  </si>
  <si>
    <t>79-34-5</t>
  </si>
  <si>
    <t>305.</t>
  </si>
  <si>
    <t>1,1,2,2-TETRAKLÓRETÁN</t>
  </si>
  <si>
    <t>79-46-9</t>
  </si>
  <si>
    <t>256.</t>
  </si>
  <si>
    <t>2-NITROPROPÁN</t>
  </si>
  <si>
    <t>8001-35-2</t>
  </si>
  <si>
    <t>314.</t>
  </si>
  <si>
    <t>TOXAFÉN</t>
  </si>
  <si>
    <t>8003-34-7</t>
  </si>
  <si>
    <t>279.</t>
  </si>
  <si>
    <t>PIRETRUM</t>
  </si>
  <si>
    <t>80-05-7</t>
  </si>
  <si>
    <t>32.</t>
  </si>
  <si>
    <t>8006-64-2</t>
  </si>
  <si>
    <t>303.</t>
  </si>
  <si>
    <t>224.</t>
  </si>
  <si>
    <t>METIL-METAKRILÁT</t>
  </si>
  <si>
    <t>822-06-0</t>
  </si>
  <si>
    <t>hexametilén-diizocianát (HDI)</t>
  </si>
  <si>
    <t>85-44-9</t>
  </si>
  <si>
    <t>148.</t>
  </si>
  <si>
    <t>FTÁLSAV-ANHIDRID</t>
  </si>
  <si>
    <t>872-50-4</t>
  </si>
  <si>
    <t>227.</t>
  </si>
  <si>
    <t>N-METIL-2-PIRROLIDON</t>
  </si>
  <si>
    <t>87-86-5</t>
  </si>
  <si>
    <t>272.</t>
  </si>
  <si>
    <t>PENTAKLÓRFENOL ÉS SÓI</t>
  </si>
  <si>
    <t>88-85-7</t>
  </si>
  <si>
    <t>106.</t>
  </si>
  <si>
    <t>88-89-1</t>
  </si>
  <si>
    <t>277.</t>
  </si>
  <si>
    <t>PIKRINSAV</t>
  </si>
  <si>
    <t>90-04-0</t>
  </si>
  <si>
    <t>18.</t>
  </si>
  <si>
    <t>o-ANIZIDIN</t>
  </si>
  <si>
    <t>91-08-7</t>
  </si>
  <si>
    <t>313.</t>
  </si>
  <si>
    <t>238.</t>
  </si>
  <si>
    <t>NAFTALIN</t>
  </si>
  <si>
    <t>91-59-8</t>
  </si>
  <si>
    <t>239.</t>
  </si>
  <si>
    <t>2-NAFTIL-AMIN</t>
  </si>
  <si>
    <t>91-94-1</t>
  </si>
  <si>
    <t>82.</t>
  </si>
  <si>
    <t>3,3’-DIKLÓRBENZIDIN</t>
  </si>
  <si>
    <t>92-52-4</t>
  </si>
  <si>
    <t>76.</t>
  </si>
  <si>
    <t>DIFENIL</t>
  </si>
  <si>
    <t>92-67-1</t>
  </si>
  <si>
    <t>14.</t>
  </si>
  <si>
    <t>4-AMINOBIFENIL</t>
  </si>
  <si>
    <t>92-87-5</t>
  </si>
  <si>
    <t>26.</t>
  </si>
  <si>
    <t>BENZIDIN</t>
  </si>
  <si>
    <t>93-76-5</t>
  </si>
  <si>
    <t>94-36-0</t>
  </si>
  <si>
    <t>67.</t>
  </si>
  <si>
    <t>DIBENZOIL-PEROXID</t>
  </si>
  <si>
    <t>94-75-7</t>
  </si>
  <si>
    <t>90.</t>
  </si>
  <si>
    <t>2,4-DIKLÓRFENOXIECETSAV</t>
  </si>
  <si>
    <t>o-XILOL</t>
  </si>
  <si>
    <t>95-50-1</t>
  </si>
  <si>
    <t>83.</t>
  </si>
  <si>
    <t>1,2-DIKLÓRBENZOL</t>
  </si>
  <si>
    <t>95-53-4</t>
  </si>
  <si>
    <t>95-63-6</t>
  </si>
  <si>
    <t>1,2,4-TRIMETILBENZOL</t>
  </si>
  <si>
    <t>96-12-8</t>
  </si>
  <si>
    <t>69.</t>
  </si>
  <si>
    <t>1,2-DIBRÓM-3-KLÓRPROPÁN</t>
  </si>
  <si>
    <t>96-33-3</t>
  </si>
  <si>
    <t>212.</t>
  </si>
  <si>
    <t>METIL-AKRILÁT</t>
  </si>
  <si>
    <t>98-00-0</t>
  </si>
  <si>
    <t>149.</t>
  </si>
  <si>
    <t>FURFURIL-ALKOHOL</t>
  </si>
  <si>
    <t>98-01-1</t>
  </si>
  <si>
    <t>150.</t>
  </si>
  <si>
    <t>FURFUROL</t>
  </si>
  <si>
    <t>98-82-8</t>
  </si>
  <si>
    <t>204.</t>
  </si>
  <si>
    <t>KUMOL</t>
  </si>
  <si>
    <t>98-83-9</t>
  </si>
  <si>
    <t>129.</t>
  </si>
  <si>
    <t>2-FENILPROPÉN</t>
  </si>
  <si>
    <t>98-86-2</t>
  </si>
  <si>
    <t>2.</t>
  </si>
  <si>
    <t>ACETOFENON</t>
  </si>
  <si>
    <t>98-88-4</t>
  </si>
  <si>
    <t>28.</t>
  </si>
  <si>
    <t>BENZOIL-KLORID</t>
  </si>
  <si>
    <t>98-95-3</t>
  </si>
  <si>
    <t>250.</t>
  </si>
  <si>
    <t>NITROBENZOL</t>
  </si>
  <si>
    <t>104.</t>
  </si>
  <si>
    <t>DINITROBENZOL minden izomer</t>
  </si>
  <si>
    <t>C6H4(NO2)2</t>
  </si>
  <si>
    <t>128.</t>
  </si>
  <si>
    <t>EZÜST OLDHATÓ VEGYÜLETEI (Ag-re számítva)</t>
  </si>
  <si>
    <t>133.</t>
  </si>
  <si>
    <t>FLUORIDOK (F-ra számítva)</t>
  </si>
  <si>
    <t>F</t>
  </si>
  <si>
    <t>10*</t>
  </si>
  <si>
    <t>II.2. BEM, EU1</t>
  </si>
  <si>
    <t>166.</t>
  </si>
  <si>
    <t>HIGANY SZERVES VEGYÜLETEI*** (Hg-ra számítva)</t>
  </si>
  <si>
    <t>201.</t>
  </si>
  <si>
    <t>Egyéb szervetlen krómvegyületek [a króm VI vegyületek kivételével] (Cr-ra számítva)</t>
  </si>
  <si>
    <t>234.</t>
  </si>
  <si>
    <t>MOLIBDÉN OLDHATATLAN VEGYÜLETEI (Mo-ra számítva)</t>
  </si>
  <si>
    <t>235.</t>
  </si>
  <si>
    <t>MOLIBDÉN OLDHATÓ VEGYÜLETEI (Mo-ra számítva)</t>
  </si>
  <si>
    <t>24.</t>
  </si>
  <si>
    <t>BÁRIUM OLDHATÓ VEGYÜLETEI(Ba-ra számítva)</t>
  </si>
  <si>
    <t>II.1 EU2</t>
  </si>
  <si>
    <t>258.</t>
  </si>
  <si>
    <t>OLAJ (ásványi) KÖD</t>
  </si>
  <si>
    <t>262.</t>
  </si>
  <si>
    <t>ÓN SZERVES VEGYÜLETEI (Sn-ra számítva)</t>
  </si>
  <si>
    <t>263.</t>
  </si>
  <si>
    <t>ÓN SZERVETLEN VEGYÜLETEI (Sn-ra számítva)</t>
  </si>
  <si>
    <t>II.1. EU91</t>
  </si>
  <si>
    <t>282.</t>
  </si>
  <si>
    <t>PLATINA OLDHATÓ VEGYÜLETEI (Pt-ra számítva)</t>
  </si>
  <si>
    <t>295.</t>
  </si>
  <si>
    <t>SZELÉNVEGYÜLETEK (Se-re számítva)</t>
  </si>
  <si>
    <t>III. BEM</t>
  </si>
  <si>
    <t>302.</t>
  </si>
  <si>
    <t>TALLIUM OLDHATÓ VEGYÜLETEI (Tl-ra számítva)</t>
  </si>
  <si>
    <t>35.</t>
  </si>
  <si>
    <t>BROMIDOK</t>
  </si>
  <si>
    <t>Br</t>
  </si>
  <si>
    <t>47.</t>
  </si>
  <si>
    <t>CIÁNSÓK (cianidok) (CN-re számítva)</t>
  </si>
  <si>
    <t>CN</t>
  </si>
  <si>
    <t>55.</t>
  </si>
  <si>
    <t>CIRKÓNIUM VEGYÜLETEI (Zr-ra számítva)</t>
  </si>
  <si>
    <t>66.</t>
  </si>
  <si>
    <t>DIBENZO-p-DIOXIN ÉS DIBENZO-FURÁN, POLIBRÓMOZOTT</t>
  </si>
  <si>
    <t>80.</t>
  </si>
  <si>
    <t>DIIZOCIANÁTOK</t>
  </si>
  <si>
    <t>1,2,3,6-tetrahidro-N-(1,1,2,2-tetraklór etiltio)ftálimid, lásd: kaptafol</t>
  </si>
  <si>
    <t>1-butanol, lásd: butil-alkohol</t>
  </si>
  <si>
    <t>2-butanon, lásd: metil-etil-keton</t>
  </si>
  <si>
    <t>2-etoxietanol, lásd: etilénglikol-monoetil-éter</t>
  </si>
  <si>
    <t>2-hexanon, lásd: metil-butil-keton</t>
  </si>
  <si>
    <t>2-metoxianilin, lásd: o-anizidin</t>
  </si>
  <si>
    <t>2-metoxietanol, lásd: etilén-glikol-monometil-éter</t>
  </si>
  <si>
    <t>4,4’-diaminobifenil, lásd: benzidin</t>
  </si>
  <si>
    <t>4,4’-metiléndianilin, lásd: 4,4’-diaminodifenilmetán</t>
  </si>
  <si>
    <t>acetilén-diklorid, lásd: 1,2-diklóretilén</t>
  </si>
  <si>
    <t>Akril-aldehid, lásd: akrolein</t>
  </si>
  <si>
    <t>akrilsav-metilészter, lásd: metil-akrilát</t>
  </si>
  <si>
    <t>alumínium-oxid, lásd: dialumínium-trioxid</t>
  </si>
  <si>
    <t>aminobenzol, lásd: anilin</t>
  </si>
  <si>
    <t>antimon-trioxid, lásd: diantimon-trioxid</t>
  </si>
  <si>
    <t>arzén-hidrogén, lásd: arzin</t>
  </si>
  <si>
    <t>arzén-pentoxid, lásd: diarzén-pentoxid</t>
  </si>
  <si>
    <t>arzén-trioxid, lásd: diarzén-trioxid</t>
  </si>
  <si>
    <t>Azbeszt lásd: 1.2.2.</t>
  </si>
  <si>
    <t>EUA</t>
  </si>
  <si>
    <t>benzoil-szuperoxid, lásd: dibenzoil-peroxid</t>
  </si>
  <si>
    <t>bifenil, lásd: difenil</t>
  </si>
  <si>
    <t>butil-celloszolv, lásd: 2-butoxietanol</t>
  </si>
  <si>
    <t>butil-glikol, lásd: 2-butoxietanol</t>
  </si>
  <si>
    <t>carbaryl, lásd: karbaril</t>
  </si>
  <si>
    <t>celloszolv, lásd: etilén-glikol-monoetil-éter</t>
  </si>
  <si>
    <t>celloszolv-acetát, lásd: etilén-glikol-monoetil-éter-acetát</t>
  </si>
  <si>
    <t>cink-kromátok, köztük kálium-cink-kromát lásd: króm (VI) szervetlen vegyületek, kevéssé oldható (Cr (VI)-ra számítva)</t>
  </si>
  <si>
    <t>dietilénoximid, lásd: morfolin</t>
  </si>
  <si>
    <t>difenilmetán-4,4’-diizocianát (MDI), lásd: diizocianátok</t>
  </si>
  <si>
    <t>diklórdifluormetán F12, lásd: freonok</t>
  </si>
  <si>
    <t>diklórfluormetán F21, lásd: freonok</t>
  </si>
  <si>
    <t>diklórtetrafluoretán F114, lásd: freonok</t>
  </si>
  <si>
    <t>dimetilanilin, lásd: xilidin</t>
  </si>
  <si>
    <t>dimetil-keton, lásd: aceton</t>
  </si>
  <si>
    <t>epiklórhidrin, lásd: 1-klór-2,3-epoxipropán</t>
  </si>
  <si>
    <t>etántiol, lásd: etil-merkaptán</t>
  </si>
  <si>
    <t>etilén-alkohol, lásd: etilénglikol</t>
  </si>
  <si>
    <t>etilénglikol-monobutil-éter, lásd: 2-butoxietanol</t>
  </si>
  <si>
    <t>etilén-imin, lásd: aziridin</t>
  </si>
  <si>
    <t>etil-glikol, lásd: etilén-glikol-monoetil-éter</t>
  </si>
  <si>
    <t>etil-glikol-acetát, lásd: etilénglikol-monoetil-éter-acetát</t>
  </si>
  <si>
    <t>etil-hidroszulfid, lásd: etil-merkaptán</t>
  </si>
  <si>
    <t>etil-szulfhidrát, lásd: etil-merkaptán</t>
  </si>
  <si>
    <t>etil-tioalkohol, lásd: etil-merkaptán</t>
  </si>
  <si>
    <t>Fapor, lásd: 1.2.1.</t>
  </si>
  <si>
    <t>fenilbenzol, lásd: difenil</t>
  </si>
  <si>
    <t>fluor-hidrogén, lásd: hidrogén-fluorid</t>
  </si>
  <si>
    <t>fluotan, lásd: halotán</t>
  </si>
  <si>
    <t>foszfor-hidrogén, lásd: foszfin</t>
  </si>
  <si>
    <t>foszfor-pentoxid, lásd: difoszfor-pentoxid</t>
  </si>
  <si>
    <t>foszforsav lásd: ortofoszforsav</t>
  </si>
  <si>
    <t>foszfor-trihidrid, lásd: foszfin</t>
  </si>
  <si>
    <t>FREONOK (KLÓRFLUORKARBONOK)</t>
  </si>
  <si>
    <t>furál, lásd: furfurol</t>
  </si>
  <si>
    <t>furfurilaldehid, lásd: furfurol</t>
  </si>
  <si>
    <t>gamma HCH, lásd: lindán</t>
  </si>
  <si>
    <t>glikol, lásd: etilénglikol</t>
  </si>
  <si>
    <t>halán, lásd: halotán</t>
  </si>
  <si>
    <t>hexametilén-diizocianát, lásd: diizocianátok</t>
  </si>
  <si>
    <t>hidrogén-cianid, lásd: cián-hidrogén</t>
  </si>
  <si>
    <t>hidrogén-foszfid, lásd: foszfin</t>
  </si>
  <si>
    <t>izociánsav-metil-észter, lásd: metil-izocianát</t>
  </si>
  <si>
    <t>izopropilbenzol, lásd: kumol</t>
  </si>
  <si>
    <t>karbolsav, lásd: fenol</t>
  </si>
  <si>
    <t>klórdifluoretán F142B, lásd: freonok</t>
  </si>
  <si>
    <t>klórdifluormetán F22, lásd: freonok</t>
  </si>
  <si>
    <t>kloroprén, lásd: 2-klór-1,3-butadién</t>
  </si>
  <si>
    <t>KRÓM (VI) SZERVETLEN VEGYÜLETEK (nátrium-kromát, kálium-kromát és egyéb oldható) (Cr VI-ra számítva)</t>
  </si>
  <si>
    <t>KRÓM (VI) SZERVETLEN VEGYÜLETEK, kevéssé oldható (Cr VI-ra számítva)</t>
  </si>
  <si>
    <t>m-dihidroxibenzol, lásd: rezorcin</t>
  </si>
  <si>
    <t>metil-celloszolv, lásd: etilén-glikol- monometil-éter</t>
  </si>
  <si>
    <t>metil-celloszolv-acetát, lásd: etilén-glikol-monometil-éter-acetát</t>
  </si>
  <si>
    <t>metil-cianid, lásd: acetonitril</t>
  </si>
  <si>
    <t>metilén-klorid, lásd: diklórmetán</t>
  </si>
  <si>
    <t>metil-glikol, lásd: etilén-glikol-monometil-éter</t>
  </si>
  <si>
    <t>metil-glikol-acetát, lásd: etilén-glikol-monometil-éter-acetát</t>
  </si>
  <si>
    <t>metil-karbamid, lásd: metil-izocianát</t>
  </si>
  <si>
    <t>metil-karbonimid, lásd: metil-izocianát</t>
  </si>
  <si>
    <t>metilkloroform, lásd: 1,1,1-triklóretán</t>
  </si>
  <si>
    <t>naftilén-diizocianát, lásd: diizocianátok</t>
  </si>
  <si>
    <t>narkotán, lásd: halotán</t>
  </si>
  <si>
    <t>nikkel-trioxid, lásd: dinikkel-trioxid</t>
  </si>
  <si>
    <t>p,p’-diklórdifeniltriklóretán, lásd: DDT</t>
  </si>
  <si>
    <t>paraquat-diklorid, lásd: parakvát-diklorid</t>
  </si>
  <si>
    <t>p-nitroanilin, lásd: 4-nitroanilin</t>
  </si>
  <si>
    <t>porok (szálló porok) egyéb porok, lásd: 1.2.1.</t>
  </si>
  <si>
    <t>propilén-imin, lásd: metilaziridin</t>
  </si>
  <si>
    <t>rezorcinol, lásd: rezorcin</t>
  </si>
  <si>
    <t>Rostszerkezetű porok, lásd: 1.2.2.</t>
  </si>
  <si>
    <t>Szelén-hidrogén, lásd: dihidrogén-szelenid</t>
  </si>
  <si>
    <t>szén-oxiklorid, lásd: foszgén</t>
  </si>
  <si>
    <t>sztibin, lásd: antimon-hidrogén</t>
  </si>
  <si>
    <t>talkum, lásd: 1.2.1. és 1.2.2.</t>
  </si>
  <si>
    <t>tetraklórmetán, lásd: szén-tetraklorid</t>
  </si>
  <si>
    <t>timföld, lásd: dialumínium-trioxid</t>
  </si>
  <si>
    <t>triklórfluormetán F11, lásd: freonok</t>
  </si>
  <si>
    <t>triklórtrifluoretán F113, lásd: freonok</t>
  </si>
  <si>
    <t>vanádium-pentoxid, lásd: divanádium- pentoxid</t>
  </si>
  <si>
    <t>EK szám</t>
  </si>
  <si>
    <t>2191-10-8</t>
  </si>
  <si>
    <t>cadmium di(octanoate),</t>
  </si>
  <si>
    <t>218-585-8</t>
  </si>
  <si>
    <t>Captafol,</t>
  </si>
  <si>
    <t>219-363-3</t>
  </si>
  <si>
    <t>2439-01-2</t>
  </si>
  <si>
    <t>Chinomethionat,</t>
  </si>
  <si>
    <t>219-455-3</t>
  </si>
  <si>
    <t>2949-11-3</t>
  </si>
  <si>
    <t>dimercury(I) oxalate,</t>
  </si>
  <si>
    <t>220-966-9</t>
  </si>
  <si>
    <t>3141-12-6</t>
  </si>
  <si>
    <t>triethyl arsenite,</t>
  </si>
  <si>
    <t>221-543-1</t>
  </si>
  <si>
    <t>3198-04-07</t>
  </si>
  <si>
    <t>sodium 4-chloromercuriobenzoate,</t>
  </si>
  <si>
    <t>221-700-4</t>
  </si>
  <si>
    <t>Nicotine,</t>
  </si>
  <si>
    <t>200-193-3</t>
  </si>
  <si>
    <t>76-06-2</t>
  </si>
  <si>
    <t>Chloropicrin,</t>
  </si>
  <si>
    <t>200-930-9</t>
  </si>
  <si>
    <t>8003-05-2</t>
  </si>
  <si>
    <t>basic phenylmercury nitrate,</t>
  </si>
  <si>
    <t>8048-07-5</t>
  </si>
  <si>
    <t>cadmium zinc sulfide yellow,</t>
  </si>
  <si>
    <t>232-466-8</t>
  </si>
  <si>
    <t>83-10-4</t>
  </si>
  <si>
    <t>Tributyltin fluoride,</t>
  </si>
  <si>
    <t>217-847-9</t>
  </si>
  <si>
    <t>90-03-9</t>
  </si>
  <si>
    <t>2-chloromercuriophenol,</t>
  </si>
  <si>
    <t>201-962-6</t>
  </si>
  <si>
    <t>10022-68-1</t>
  </si>
  <si>
    <t>Cadmium nitrate tetrahydrate,</t>
  </si>
  <si>
    <t>233-710-6</t>
  </si>
  <si>
    <t>100258-44-4</t>
  </si>
  <si>
    <t>Strychnidin-10-one, arsenite (1:1),</t>
  </si>
  <si>
    <t>309-388-9</t>
  </si>
  <si>
    <t>10031-13-7</t>
  </si>
  <si>
    <t>lead arsenite,</t>
  </si>
  <si>
    <t>233-083-9</t>
  </si>
  <si>
    <t>100402-53-7</t>
  </si>
  <si>
    <t>Cadmium chloride phosphate (Cd5Cl(PO4)3), manganese-doped,</t>
  </si>
  <si>
    <t>309-489-8</t>
  </si>
  <si>
    <t>100403-63-2</t>
  </si>
  <si>
    <t>Residues, zinc refining flue dust wastewater, mercury-selenium,</t>
  </si>
  <si>
    <t>309-609-9</t>
  </si>
  <si>
    <t>10045-94-0</t>
  </si>
  <si>
    <t>mercury dinitrate,</t>
  </si>
  <si>
    <t>233-152-3</t>
  </si>
  <si>
    <t>10048-95-0</t>
  </si>
  <si>
    <t>Sodium arsenate dibasic heptahydrate,</t>
  </si>
  <si>
    <t>10048-99-4</t>
  </si>
  <si>
    <t>barium tetraiodomercurate,</t>
  </si>
  <si>
    <t>233-160-7</t>
  </si>
  <si>
    <t>100-56-1</t>
  </si>
  <si>
    <t>phenylmercury chloride,</t>
  </si>
  <si>
    <t>202-865-1</t>
  </si>
  <si>
    <t>100-57-2</t>
  </si>
  <si>
    <t>phenylmercury hydroxide,</t>
  </si>
  <si>
    <t>202-866-7</t>
  </si>
  <si>
    <t>10061-01-5</t>
  </si>
  <si>
    <t>1,3-dichloropropene (CIS) (1Z)-1,3-dichloroprop-1-ene,</t>
  </si>
  <si>
    <t>233-195-8</t>
  </si>
  <si>
    <t>100656-55-1</t>
  </si>
  <si>
    <t>Flue dust, copper-lead blast furnace, cadmium-indium-enriched,</t>
  </si>
  <si>
    <t>309-645-5</t>
  </si>
  <si>
    <t>100995-81-1</t>
  </si>
  <si>
    <t>Slimes and Sludges, copper electrolytic refining, decopperized, arsenic-rich,</t>
  </si>
  <si>
    <t>309-772-6</t>
  </si>
  <si>
    <t>101012-89-9</t>
  </si>
  <si>
    <t>Dodecanoic acid, cadmium salt, basic,</t>
  </si>
  <si>
    <t>309-789-9</t>
  </si>
  <si>
    <t>101012-93-5</t>
  </si>
  <si>
    <t>Octadecanoic acid, cadmium salt, basic,</t>
  </si>
  <si>
    <t>309-794-6</t>
  </si>
  <si>
    <t>101012-94-6</t>
  </si>
  <si>
    <t>Octadecanoic acid, 12-hydroxy-, cadmium salt, basic,</t>
  </si>
  <si>
    <t>309-795-1</t>
  </si>
  <si>
    <t>10102-49-5</t>
  </si>
  <si>
    <t>iron arsenate,</t>
  </si>
  <si>
    <t>233-274-7</t>
  </si>
  <si>
    <t>10102-50-8</t>
  </si>
  <si>
    <t>iron bis(arsenate),</t>
  </si>
  <si>
    <t>233-275-2</t>
  </si>
  <si>
    <t>10103-50-1</t>
  </si>
  <si>
    <t>arsenic acid, magnesium salt,</t>
  </si>
  <si>
    <t>233-285-7</t>
  </si>
  <si>
    <t>10103-61-4</t>
  </si>
  <si>
    <t>arsenic acid, copper salt,</t>
  </si>
  <si>
    <t>233-286-2</t>
  </si>
  <si>
    <t>10103-62-5</t>
  </si>
  <si>
    <t>arsenic acid, calcium salt,</t>
  </si>
  <si>
    <t>233-287-8</t>
  </si>
  <si>
    <t>cadmium chloride,</t>
  </si>
  <si>
    <t>233-296-7</t>
  </si>
  <si>
    <t>10112-91-1</t>
  </si>
  <si>
    <t>dimercury dichloride,</t>
  </si>
  <si>
    <t>233-307-5</t>
  </si>
  <si>
    <t>10124-36-4</t>
  </si>
  <si>
    <t>cadmium sulphate,</t>
  </si>
  <si>
    <t>233-331-6</t>
  </si>
  <si>
    <t>10124-48-8</t>
  </si>
  <si>
    <t>aminomercury chloride,</t>
  </si>
  <si>
    <t>233-335-8</t>
  </si>
  <si>
    <t>101356-99-4</t>
  </si>
  <si>
    <t>Cadmium oxide (CdO), solid soln. with calcium oxide and titanium oxide (TiO2), praseodymium-doped,</t>
  </si>
  <si>
    <t>309-896-0</t>
  </si>
  <si>
    <t>101357-00-0</t>
  </si>
  <si>
    <t>Cadmium selenide (CdSe), solid soln. with cadmium sulfide, zinc selenide and zinc sulfide, aluminum and copper-doped,</t>
  </si>
  <si>
    <t>309-897-6</t>
  </si>
  <si>
    <t>101357-01-1</t>
  </si>
  <si>
    <t>Cadmium selenide (CdSe), solid soln. with cadmium sulfide, zinc selenide and zinc sulfide, copper and manganese-doped,</t>
  </si>
  <si>
    <t>309-898-1</t>
  </si>
  <si>
    <t>101357-02-2</t>
  </si>
  <si>
    <t>Cadmium selenide (CdSe), solid soln. with cadmium sulfide, zinc selenide and zinc sulfide, europium-doped,</t>
  </si>
  <si>
    <t>309-899-7</t>
  </si>
  <si>
    <t>101357-03-3</t>
  </si>
  <si>
    <t>Cadmium selenide (CdSe), solid soln. with cadmium sulfide, zinc selenide and zinc sulfide, gold and manganese-doped,</t>
  </si>
  <si>
    <t>309-900-0</t>
  </si>
  <si>
    <t>101357-04-4</t>
  </si>
  <si>
    <t>Cadmium selenide (CdSe), solid soln. with cadmium sulfide, zinc selenide and zinc sulfide, manganese and silver-doped,</t>
  </si>
  <si>
    <t>309-901-6</t>
  </si>
  <si>
    <t>10137-74-3</t>
  </si>
  <si>
    <t>Calcium chlorate,</t>
  </si>
  <si>
    <t>233-378-2</t>
  </si>
  <si>
    <t>101463-69-8</t>
  </si>
  <si>
    <t>Flufenoxuron,</t>
  </si>
  <si>
    <t>417-680-3</t>
  </si>
  <si>
    <t>10192-29-7</t>
  </si>
  <si>
    <t>Ammonium chlorate,</t>
  </si>
  <si>
    <t>233-468-1</t>
  </si>
  <si>
    <t>10196-67-5</t>
  </si>
  <si>
    <t>cadmium myristate,</t>
  </si>
  <si>
    <t>233-489-6</t>
  </si>
  <si>
    <t>102110-21-4</t>
  </si>
  <si>
    <t>Arsenic acid (H3AsO4), magnesium salt, manganese-doped,</t>
  </si>
  <si>
    <t>310-019-9</t>
  </si>
  <si>
    <t>102110-30-5</t>
  </si>
  <si>
    <t>Cadmium oxide (CdO), solid soln. with magnesium oxide, tungsten oxide (WO3) and zinc oxide,</t>
  </si>
  <si>
    <t>310-029-3</t>
  </si>
  <si>
    <t>102110-62-3</t>
  </si>
  <si>
    <t>Slimes and Sludges, copper-lead ore roasting off gas scrubbing, arsenic-contg.,</t>
  </si>
  <si>
    <t>310-063-9</t>
  </si>
  <si>
    <t>102184-95-2</t>
  </si>
  <si>
    <t>Silicic acid, zirconium salt, cadmium pigment-encapsulated,</t>
  </si>
  <si>
    <t>310-077-5</t>
  </si>
  <si>
    <t>Methamidophos (Soluble liquid formulations of the substance that exceed 600 g active ingredient / l),</t>
  </si>
  <si>
    <t>233-606-0</t>
  </si>
  <si>
    <t>Methamidophos,</t>
  </si>
  <si>
    <t>10294-38-9</t>
  </si>
  <si>
    <t>Barium chlorate, monohydrate,</t>
  </si>
  <si>
    <t>102-98-7</t>
  </si>
  <si>
    <t>dihydrogen [orthoborato(3-)-O]phenylmercurate(2-),</t>
  </si>
  <si>
    <t>203-068-1</t>
  </si>
  <si>
    <t>10325-94-7</t>
  </si>
  <si>
    <t>cadmium nitrate,</t>
  </si>
  <si>
    <t>10326-21-3</t>
  </si>
  <si>
    <t>Magnesium chlorate,</t>
  </si>
  <si>
    <t>233-711-1</t>
  </si>
  <si>
    <t>10326-28-0</t>
  </si>
  <si>
    <t>Cadmium perchlorate hexahydrate,</t>
  </si>
  <si>
    <t>103-27-5</t>
  </si>
  <si>
    <t>phenylmercury propionate,</t>
  </si>
  <si>
    <t>203-094-3</t>
  </si>
  <si>
    <t>10361-95-2</t>
  </si>
  <si>
    <t>Zinc chlorate,</t>
  </si>
  <si>
    <t>233-804-7</t>
  </si>
  <si>
    <t>10415-75-5</t>
  </si>
  <si>
    <t>dimercury dinitrate,</t>
  </si>
  <si>
    <t>233-886-4</t>
  </si>
  <si>
    <t>104-40-5</t>
  </si>
  <si>
    <t>p-nonylphenol,</t>
  </si>
  <si>
    <t>203-199-4</t>
  </si>
  <si>
    <t>10451-12-4</t>
  </si>
  <si>
    <t>phosphoric acid, mercury salt,</t>
  </si>
  <si>
    <t>233-939-1</t>
  </si>
  <si>
    <t>104-59-6</t>
  </si>
  <si>
    <t>phenylmercury stearate,</t>
  </si>
  <si>
    <t>203-217-0</t>
  </si>
  <si>
    <t>104-60-9</t>
  </si>
  <si>
    <t>(oleato)phenylmercury,</t>
  </si>
  <si>
    <t>203-218-6</t>
  </si>
  <si>
    <t>10468-30-1</t>
  </si>
  <si>
    <t>cadmium dioleate,</t>
  </si>
  <si>
    <t>233-954-3</t>
  </si>
  <si>
    <t>104-68-9</t>
  </si>
  <si>
    <t>phenylmercuric oleate,</t>
  </si>
  <si>
    <t>10476-82-1</t>
  </si>
  <si>
    <t>strychnine arsenate,</t>
  </si>
  <si>
    <t>233-970-0</t>
  </si>
  <si>
    <t>105494-65-3</t>
  </si>
  <si>
    <t>Tri-n-butyl(1-propenyl)tin, cis + trans,</t>
  </si>
  <si>
    <t>105494-69-7</t>
  </si>
  <si>
    <t>1-Methyl-2-(tri-n-butylstannyl)imidazole,</t>
  </si>
  <si>
    <t>10603-63-1</t>
  </si>
  <si>
    <t>tributyl(octanoyloxy)stannane,</t>
  </si>
  <si>
    <t>234-226-8</t>
  </si>
  <si>
    <t>1066-44-0</t>
  </si>
  <si>
    <t>bromotrimethylstannane,</t>
  </si>
  <si>
    <t>213-916-2</t>
  </si>
  <si>
    <t>1066-45-1</t>
  </si>
  <si>
    <t>Trimethyltin chloride,</t>
  </si>
  <si>
    <t>213-917-8</t>
  </si>
  <si>
    <t>1067-52-3</t>
  </si>
  <si>
    <t>tri-n-butyltin methanolate,</t>
  </si>
  <si>
    <t>213-933-5</t>
  </si>
  <si>
    <t>1067-97-6</t>
  </si>
  <si>
    <t>tributyltin hydroxide,</t>
  </si>
  <si>
    <t>213-939-8</t>
  </si>
  <si>
    <t>1,2-dibromoethane (EDB),</t>
  </si>
  <si>
    <t>203-444-5</t>
  </si>
  <si>
    <t>Ethylene dichloride (1,2-dichloroethane),</t>
  </si>
  <si>
    <t>203-458-1</t>
  </si>
  <si>
    <t>107-26-6</t>
  </si>
  <si>
    <t>bromoethylmercury,</t>
  </si>
  <si>
    <t>203-477-5</t>
  </si>
  <si>
    <t>107-27-7</t>
  </si>
  <si>
    <t>ethylmercury chloride,</t>
  </si>
  <si>
    <t>203-478-0</t>
  </si>
  <si>
    <t>108-07-6</t>
  </si>
  <si>
    <t>(acetato-O)methylmercury,</t>
  </si>
  <si>
    <t>203-547-5</t>
  </si>
  <si>
    <t>108173-90-6</t>
  </si>
  <si>
    <t>Guazatine,</t>
  </si>
  <si>
    <t>109-62-6</t>
  </si>
  <si>
    <t>(acetato-O)ethylmercury,</t>
  </si>
  <si>
    <t>203-688-2</t>
  </si>
  <si>
    <t>11066-49-2</t>
  </si>
  <si>
    <t>isononylphenol,</t>
  </si>
  <si>
    <t>234-284-4</t>
  </si>
  <si>
    <t>11083-41-3</t>
  </si>
  <si>
    <t>mercury, compound with titanium (1:3),</t>
  </si>
  <si>
    <t>234-306-2</t>
  </si>
  <si>
    <t>11110-52-4</t>
  </si>
  <si>
    <t>sodium mercury amalgam,</t>
  </si>
  <si>
    <t>11112-63-3</t>
  </si>
  <si>
    <t>cadmium selenide sulphide,</t>
  </si>
  <si>
    <t>234-342-9</t>
  </si>
  <si>
    <t>1113-02-6</t>
  </si>
  <si>
    <t>Omethoate,</t>
  </si>
  <si>
    <t>214-197-8</t>
  </si>
  <si>
    <t>1114-71-2</t>
  </si>
  <si>
    <t>Pebulate,</t>
  </si>
  <si>
    <t>214-215-4</t>
  </si>
  <si>
    <t>113136-77-9</t>
  </si>
  <si>
    <t>Cyclanilide,</t>
  </si>
  <si>
    <t>419-150-7</t>
  </si>
  <si>
    <t>115044-19-4</t>
  </si>
  <si>
    <t>Guazatine acetate,</t>
  </si>
  <si>
    <t>115-09-3</t>
  </si>
  <si>
    <t>chloromethylmercury,</t>
  </si>
  <si>
    <t>204-064-2</t>
  </si>
  <si>
    <t>115-29-7</t>
  </si>
  <si>
    <t>Endosulfan,</t>
  </si>
  <si>
    <t>204-079-4</t>
  </si>
  <si>
    <t>115-32-2</t>
  </si>
  <si>
    <t>Dicofol containing &lt;78% p,p`-dicofol or &gt;1g/kg of DDT and DDT related compounds,</t>
  </si>
  <si>
    <t>204-082-0</t>
  </si>
  <si>
    <t>Dicofol,</t>
  </si>
  <si>
    <t>116-06-3</t>
  </si>
  <si>
    <t>Aldicarb,</t>
  </si>
  <si>
    <t>204-123-2</t>
  </si>
  <si>
    <t>117-18-0</t>
  </si>
  <si>
    <t>Technazene,</t>
  </si>
  <si>
    <t>204-178-2</t>
  </si>
  <si>
    <t>117-52-2</t>
  </si>
  <si>
    <t>Coumafuryl,</t>
  </si>
  <si>
    <t>204-195-5</t>
  </si>
  <si>
    <t>1184-57-2</t>
  </si>
  <si>
    <t>methylmercury hydroxide,</t>
  </si>
  <si>
    <t>214-667-2</t>
  </si>
  <si>
    <t>Hexachlorobenzene,</t>
  </si>
  <si>
    <t>204-273-9</t>
  </si>
  <si>
    <t>1191-79-3</t>
  </si>
  <si>
    <t>barium cadmium tetrastearate,</t>
  </si>
  <si>
    <t>214-740-9</t>
  </si>
  <si>
    <t>1191-80-6</t>
  </si>
  <si>
    <t>mercury dioleate,</t>
  </si>
  <si>
    <t>214-741-4</t>
  </si>
  <si>
    <t>1192-89-8</t>
  </si>
  <si>
    <t>bromophenylmercury,</t>
  </si>
  <si>
    <t>214-760-8</t>
  </si>
  <si>
    <t>1194-65-6</t>
  </si>
  <si>
    <t>Dichlobenil,</t>
  </si>
  <si>
    <t>214-787-5</t>
  </si>
  <si>
    <t>119-90-4</t>
  </si>
  <si>
    <t>3,3'-dimethoxybenzidine,</t>
  </si>
  <si>
    <t>204-355-4</t>
  </si>
  <si>
    <t>119-93-7</t>
  </si>
  <si>
    <t>4,4'-bi-o-toluidine,</t>
  </si>
  <si>
    <t>12001-28-4</t>
  </si>
  <si>
    <t>Crocidolite,</t>
  </si>
  <si>
    <t>12001-29-5</t>
  </si>
  <si>
    <t>Chrysotile,</t>
  </si>
  <si>
    <t>12005-75-3</t>
  </si>
  <si>
    <t>tricopper arsenide,</t>
  </si>
  <si>
    <t>234-472-6</t>
  </si>
  <si>
    <t>12005-81-1</t>
  </si>
  <si>
    <t>dysprosium arsenide,</t>
  </si>
  <si>
    <t>234-473-1</t>
  </si>
  <si>
    <t>12005-86-6</t>
  </si>
  <si>
    <t>Sodium hexafluoroarsenate(V),</t>
  </si>
  <si>
    <t>12005-88-8</t>
  </si>
  <si>
    <t>diiron arsenide,</t>
  </si>
  <si>
    <t>234-474-7</t>
  </si>
  <si>
    <t>12005-89-9</t>
  </si>
  <si>
    <t>gadolinium arsenide,</t>
  </si>
  <si>
    <t>234-475-2</t>
  </si>
  <si>
    <t>12005-92-4</t>
  </si>
  <si>
    <t>holmium arsenide,</t>
  </si>
  <si>
    <t>234-476-8</t>
  </si>
  <si>
    <t>12005-94-6</t>
  </si>
  <si>
    <t>lutetium arsenide,</t>
  </si>
  <si>
    <t>234-477-3</t>
  </si>
  <si>
    <t>12005-95-7</t>
  </si>
  <si>
    <t>manganese arsenide,</t>
  </si>
  <si>
    <t>234-478-9</t>
  </si>
  <si>
    <t>12006-08-5</t>
  </si>
  <si>
    <t>terbium arsenide,</t>
  </si>
  <si>
    <t>234-479-4</t>
  </si>
  <si>
    <t>12006-09-6</t>
  </si>
  <si>
    <t>thallium arsenide,</t>
  </si>
  <si>
    <t>234-481-5</t>
  </si>
  <si>
    <t>12006-10-9</t>
  </si>
  <si>
    <t>thulium arsenide,</t>
  </si>
  <si>
    <t>234-482-0</t>
  </si>
  <si>
    <t>12006-12-1</t>
  </si>
  <si>
    <t>ytterbium arsenide,</t>
  </si>
  <si>
    <t>234-483-6</t>
  </si>
  <si>
    <t>12006-21-2</t>
  </si>
  <si>
    <t>iron diarsenide,</t>
  </si>
  <si>
    <t>234-485-7</t>
  </si>
  <si>
    <t>12006-40-5</t>
  </si>
  <si>
    <t>trizinc diarsenide,</t>
  </si>
  <si>
    <t>234-486-2</t>
  </si>
  <si>
    <t>12014-14-1</t>
  </si>
  <si>
    <t>cadmium titanium trioxide,</t>
  </si>
  <si>
    <t>234-593-4</t>
  </si>
  <si>
    <t>12014-28-7</t>
  </si>
  <si>
    <t>tricadmium diphosphide,</t>
  </si>
  <si>
    <t>234-595-5</t>
  </si>
  <si>
    <t>12014-29-8</t>
  </si>
  <si>
    <t>antimony, compound with cadmium (2:3),</t>
  </si>
  <si>
    <t>234-596-0</t>
  </si>
  <si>
    <t>120-23-0</t>
  </si>
  <si>
    <t>2-Naphthyloxyacetic acid,</t>
  </si>
  <si>
    <t>204-380-0</t>
  </si>
  <si>
    <t>120-39-8</t>
  </si>
  <si>
    <t>pentyl (2,4,5-trichlorophenoxy)acetate,</t>
  </si>
  <si>
    <t>204-392-6</t>
  </si>
  <si>
    <t>12044-16-5</t>
  </si>
  <si>
    <t>iron arsenide,</t>
  </si>
  <si>
    <t>234-947-8</t>
  </si>
  <si>
    <t>12044-20-1</t>
  </si>
  <si>
    <t>digallium arsenide phosphide,</t>
  </si>
  <si>
    <t>234-948-3</t>
  </si>
  <si>
    <t>12044-21-2</t>
  </si>
  <si>
    <t>tripotassium arsenide,</t>
  </si>
  <si>
    <t>234-949-9</t>
  </si>
  <si>
    <t>12044-22-3</t>
  </si>
  <si>
    <t>trilithium arsenide,</t>
  </si>
  <si>
    <t>234-950-4</t>
  </si>
  <si>
    <t>12044-25-6</t>
  </si>
  <si>
    <t>trisodium arsenide,</t>
  </si>
  <si>
    <t>234-952-5</t>
  </si>
  <si>
    <t>12044-28-9</t>
  </si>
  <si>
    <t>praseodymium arsenide,</t>
  </si>
  <si>
    <t>234-953-0</t>
  </si>
  <si>
    <t>12044-49-4</t>
  </si>
  <si>
    <t>trimagnesium diarsenide,</t>
  </si>
  <si>
    <t>234-954-6</t>
  </si>
  <si>
    <t>12044-54-1</t>
  </si>
  <si>
    <t>diarsenic tritelluride,</t>
  </si>
  <si>
    <t>234-955-1</t>
  </si>
  <si>
    <t>12044-55-2</t>
  </si>
  <si>
    <t>zinc diarsenide,</t>
  </si>
  <si>
    <t>234-956-7</t>
  </si>
  <si>
    <t>12068-61-0</t>
  </si>
  <si>
    <t>nickel diarsenide,</t>
  </si>
  <si>
    <t>235-103-1</t>
  </si>
  <si>
    <t>12068-90-5</t>
  </si>
  <si>
    <t>mercury telluride,</t>
  </si>
  <si>
    <t>235-108-9</t>
  </si>
  <si>
    <t>121-19-7</t>
  </si>
  <si>
    <t>4-Hydroxy-3-nitrobenzenearsonic,</t>
  </si>
  <si>
    <t>12122-67-7</t>
  </si>
  <si>
    <t>Zineb,</t>
  </si>
  <si>
    <t>235-180-1</t>
  </si>
  <si>
    <t>12139-23-0</t>
  </si>
  <si>
    <t>cadmium zirconium trioxide,</t>
  </si>
  <si>
    <t>235-251-7</t>
  </si>
  <si>
    <t>12172-73-5</t>
  </si>
  <si>
    <t>Amosite,</t>
  </si>
  <si>
    <t>121-75-5</t>
  </si>
  <si>
    <t>Malathion,</t>
  </si>
  <si>
    <t>204-497-7</t>
  </si>
  <si>
    <t>12185-64-7</t>
  </si>
  <si>
    <t>pentacadmium chloridetriphosphate,</t>
  </si>
  <si>
    <t>235-353-1</t>
  </si>
  <si>
    <t>12187-14-3</t>
  </si>
  <si>
    <t>dicadmium niobate,</t>
  </si>
  <si>
    <t>235-357-3</t>
  </si>
  <si>
    <t>12214-12-9</t>
  </si>
  <si>
    <t>dicadmium selenide sulphide,</t>
  </si>
  <si>
    <t>235-392-4</t>
  </si>
  <si>
    <t>122-14-5</t>
  </si>
  <si>
    <t>Fenitrothion,</t>
  </si>
  <si>
    <t>204-524-2</t>
  </si>
  <si>
    <t>122-34-9</t>
  </si>
  <si>
    <t>Simazine,</t>
  </si>
  <si>
    <t>204-535-2</t>
  </si>
  <si>
    <t>122384-78-5</t>
  </si>
  <si>
    <t>Extract residues (coal), low temp. coal atar alk.,</t>
  </si>
  <si>
    <t>310-191-5</t>
  </si>
  <si>
    <t>122-39-4</t>
  </si>
  <si>
    <t>Diphenylamine,</t>
  </si>
  <si>
    <t>204-539-4</t>
  </si>
  <si>
    <t>122-42-9</t>
  </si>
  <si>
    <t>Propham,</t>
  </si>
  <si>
    <t>204-542-0</t>
  </si>
  <si>
    <t>122453-73-0</t>
  </si>
  <si>
    <t>Chlorfenapyr,</t>
  </si>
  <si>
    <t>12254-85-2</t>
  </si>
  <si>
    <t>dichromium arsenide,</t>
  </si>
  <si>
    <t>235-499-6</t>
  </si>
  <si>
    <t>12254-88-5</t>
  </si>
  <si>
    <t>erbium arsenide,</t>
  </si>
  <si>
    <t>235-501-5</t>
  </si>
  <si>
    <t>12255-04-8</t>
  </si>
  <si>
    <t>lanthanum arsenide,</t>
  </si>
  <si>
    <t>235-502-0</t>
  </si>
  <si>
    <t>12255-08-2</t>
  </si>
  <si>
    <t>niobium arsenide,</t>
  </si>
  <si>
    <t>235-503-6</t>
  </si>
  <si>
    <t>12255-09-3</t>
  </si>
  <si>
    <t>neodymium arsenide,</t>
  </si>
  <si>
    <t>235-504-1</t>
  </si>
  <si>
    <t>12255-36-6</t>
  </si>
  <si>
    <t>triantimony arsenide,</t>
  </si>
  <si>
    <t>235-505-7</t>
  </si>
  <si>
    <t>12255-39-9</t>
  </si>
  <si>
    <t>samarium arsenide,</t>
  </si>
  <si>
    <t>235-506-2</t>
  </si>
  <si>
    <t>12255-48-0</t>
  </si>
  <si>
    <t>yttrium arsenide,</t>
  </si>
  <si>
    <t>235-507-8</t>
  </si>
  <si>
    <t>12255-50-4</t>
  </si>
  <si>
    <t>tribarium diarsenide,</t>
  </si>
  <si>
    <t>235-508-3</t>
  </si>
  <si>
    <t>12255-53-7</t>
  </si>
  <si>
    <t>tricalcium diarsenide,</t>
  </si>
  <si>
    <t>235-509-9</t>
  </si>
  <si>
    <t>122-64-5</t>
  </si>
  <si>
    <t>lactatophenylmercury,</t>
  </si>
  <si>
    <t>204-560-9</t>
  </si>
  <si>
    <t>12271-72-6</t>
  </si>
  <si>
    <t>germanium arsenide,</t>
  </si>
  <si>
    <t>235-547-6</t>
  </si>
  <si>
    <t>12292-07-8</t>
  </si>
  <si>
    <t>cadmium ditantalum hexaoxide,</t>
  </si>
  <si>
    <t>235-561-2</t>
  </si>
  <si>
    <t>123-33-1</t>
  </si>
  <si>
    <t>pyridazine-3,6-diol,</t>
  </si>
  <si>
    <t>204-619-9</t>
  </si>
  <si>
    <t>12344-40-0</t>
  </si>
  <si>
    <t>mercury silver iodide,</t>
  </si>
  <si>
    <t>235-601-9</t>
  </si>
  <si>
    <t>123-88-6</t>
  </si>
  <si>
    <t>2-methoxyethylmercury chloride,</t>
  </si>
  <si>
    <t>204-659-7</t>
  </si>
  <si>
    <t>124-01-6</t>
  </si>
  <si>
    <t>2-ethoxyethylmercury chloride,</t>
  </si>
  <si>
    <t>204-670-7</t>
  </si>
  <si>
    <t>124-08-3</t>
  </si>
  <si>
    <t>2-ethoxyethylmercury acetate,</t>
  </si>
  <si>
    <t>204-678-0</t>
  </si>
  <si>
    <t>12417-99-1</t>
  </si>
  <si>
    <t>trisilver arsenide,</t>
  </si>
  <si>
    <t>235-652-7</t>
  </si>
  <si>
    <t>124252-41-1</t>
  </si>
  <si>
    <t>4-(Tri-n-butylstannyl)pyridine,</t>
  </si>
  <si>
    <t>12442-27-2</t>
  </si>
  <si>
    <t>cadmium zinc sulphide,</t>
  </si>
  <si>
    <t>235-672-6</t>
  </si>
  <si>
    <t>1245816-05-0</t>
  </si>
  <si>
    <t>2,3-difluoro-4-(tributylstannyl)pyridine,</t>
  </si>
  <si>
    <t>124-65-2</t>
  </si>
  <si>
    <t>Sodium Dimethylarsinate,</t>
  </si>
  <si>
    <t>204-708-2</t>
  </si>
  <si>
    <t>12612-21-4</t>
  </si>
  <si>
    <t>Arsenic sulfide,</t>
  </si>
  <si>
    <t>235-720-6</t>
  </si>
  <si>
    <t>12626-36-7</t>
  </si>
  <si>
    <t>Cadmium selenide sulfide,</t>
  </si>
  <si>
    <t>235-724-8</t>
  </si>
  <si>
    <t>12656-57-4</t>
  </si>
  <si>
    <t>cadmium sulfoselenide orange,</t>
  </si>
  <si>
    <t>235-758-3</t>
  </si>
  <si>
    <t>Tris (2,3-dibromopropyl) phosphate,</t>
  </si>
  <si>
    <t>204-799-9</t>
  </si>
  <si>
    <t>126801-58-9</t>
  </si>
  <si>
    <t>Ethoxysulfuron,</t>
  </si>
  <si>
    <t>127087-87-0</t>
  </si>
  <si>
    <t>4-Nonylphenol, branched, ethoxylated,</t>
  </si>
  <si>
    <t>500-315-8</t>
  </si>
  <si>
    <t>129034-70-4</t>
  </si>
  <si>
    <t>3-Isopropoxy-4-(tri-n-butylstannyl)-3-cyclobutene-1,2-dione,</t>
  </si>
  <si>
    <t>129-16-8</t>
  </si>
  <si>
    <t>merbromin,</t>
  </si>
  <si>
    <t>204-933-6</t>
  </si>
  <si>
    <t>1303-00-0</t>
  </si>
  <si>
    <t>gallium arsenide,</t>
  </si>
  <si>
    <t>215-114-8</t>
  </si>
  <si>
    <t>1303-11-3</t>
  </si>
  <si>
    <t>indium arsenide,</t>
  </si>
  <si>
    <t>215-115-3</t>
  </si>
  <si>
    <t>diarsenic pentaoxide,</t>
  </si>
  <si>
    <t>215-116-9</t>
  </si>
  <si>
    <t>1303-33-9</t>
  </si>
  <si>
    <t>arsenic sulfide,</t>
  </si>
  <si>
    <t>215-117-4</t>
  </si>
  <si>
    <t>1303-36-2</t>
  </si>
  <si>
    <t>diarsenic triselenide,</t>
  </si>
  <si>
    <t>215-119-5</t>
  </si>
  <si>
    <t>cadmium oxide (non-pyrophoric),</t>
  </si>
  <si>
    <t>215-146-2</t>
  </si>
  <si>
    <t>1306-23-6</t>
  </si>
  <si>
    <t>cadmium sulphide,</t>
  </si>
  <si>
    <t>215-147-8</t>
  </si>
  <si>
    <t>1306-24-7</t>
  </si>
  <si>
    <t>Cadmium selenide,</t>
  </si>
  <si>
    <t>1306-25-8</t>
  </si>
  <si>
    <t>cadmium telluride,</t>
  </si>
  <si>
    <t>215-149-9</t>
  </si>
  <si>
    <t>13071-79-9</t>
  </si>
  <si>
    <t>Terbufos,</t>
  </si>
  <si>
    <t>235-963-8</t>
  </si>
  <si>
    <t>1310-88-9</t>
  </si>
  <si>
    <t>dimercury amidatenitrate,</t>
  </si>
  <si>
    <t>215-187-6</t>
  </si>
  <si>
    <t>1312-03-4</t>
  </si>
  <si>
    <t>trimercury dioxide sulphate,</t>
  </si>
  <si>
    <t>215-191-8</t>
  </si>
  <si>
    <t>13121-70-5</t>
  </si>
  <si>
    <t>cyhexatin (ISO),</t>
  </si>
  <si>
    <t>236-049-1</t>
  </si>
  <si>
    <t>Cyhexatin,</t>
  </si>
  <si>
    <t>131-52-2</t>
  </si>
  <si>
    <t>sodium pentachlorophenolate,</t>
  </si>
  <si>
    <t>205-025-2</t>
  </si>
  <si>
    <t>13170-76-8</t>
  </si>
  <si>
    <t>mercury bis(2-ethylhexanoate),</t>
  </si>
  <si>
    <t>236-113-9</t>
  </si>
  <si>
    <t>Mixture (E) &amp; (Z) isomers,</t>
  </si>
  <si>
    <t>236-116-5</t>
  </si>
  <si>
    <t>1320-80-5</t>
  </si>
  <si>
    <t>chloro(hydroxyphenyl)mercury,</t>
  </si>
  <si>
    <t>215-308-2</t>
  </si>
  <si>
    <t>132207-32-0</t>
  </si>
  <si>
    <t>Chrysotile asbestos,</t>
  </si>
  <si>
    <t>13257-51-7</t>
  </si>
  <si>
    <t>mercury bis(trifluoroacetate),</t>
  </si>
  <si>
    <t>236-250-4</t>
  </si>
  <si>
    <t>1326-43-8</t>
  </si>
  <si>
    <t>[1,1'-biphenyl]-4,4'-diamine, reaction products with 1-methyl-2,4-dinitrobenzene and sodium sulfide (Na2(Sx)),</t>
  </si>
  <si>
    <t>215-424-3</t>
  </si>
  <si>
    <t>1326-63-2</t>
  </si>
  <si>
    <t>[1,1'-biphenyl]-4,4'-diamine, reaction products with 4-methyl-1,3-benzenediamine and sulfur,</t>
  </si>
  <si>
    <t>215-436-9</t>
  </si>
  <si>
    <t>1326-73-4</t>
  </si>
  <si>
    <t>acetamide, N-(2-methylphenyl)-, reaction products with [1,1'-biphenyl]-4,4'-diamine and sulfur, leuco derivatives,</t>
  </si>
  <si>
    <t>215-439-5</t>
  </si>
  <si>
    <t>1326-75-6</t>
  </si>
  <si>
    <t>[1,1'-biphenyl]-4,4'-diamine, reaction products with 4-(6-methyl-2-benzothiazolyl)benzenamine and sulfur,</t>
  </si>
  <si>
    <t>215-440-0</t>
  </si>
  <si>
    <t>diarsenic trioxide,</t>
  </si>
  <si>
    <t>215-481-4</t>
  </si>
  <si>
    <t>13294-23-0</t>
  </si>
  <si>
    <t>bis[(trimethylsilyl)methyl]mercury,</t>
  </si>
  <si>
    <t>236-315-7</t>
  </si>
  <si>
    <t>13302-00-6</t>
  </si>
  <si>
    <t>(2-ethylhexanoato)phenylmercury,</t>
  </si>
  <si>
    <t>236-326-7</t>
  </si>
  <si>
    <t>13331-52-7</t>
  </si>
  <si>
    <t>(acryloyloxy)tributylstannane,</t>
  </si>
  <si>
    <t>236-381-7</t>
  </si>
  <si>
    <t>1335-31-5</t>
  </si>
  <si>
    <t>dimercury dicyanide oxide,</t>
  </si>
  <si>
    <t>215-629-8</t>
  </si>
  <si>
    <t>13356-08-6</t>
  </si>
  <si>
    <t>fenbutatin oxide (ISO),</t>
  </si>
  <si>
    <t>236-407-7</t>
  </si>
  <si>
    <t>133-58-4</t>
  </si>
  <si>
    <t>6-methyl-3-nitrobenzoxamercurete,</t>
  </si>
  <si>
    <t>205-112-5</t>
  </si>
  <si>
    <t>1336-36-3</t>
  </si>
  <si>
    <t>polychlorobiphenyls,</t>
  </si>
  <si>
    <t>215-648-1</t>
  </si>
  <si>
    <t>1336-96-5</t>
  </si>
  <si>
    <t>Naphthenic acids, mercury salts,</t>
  </si>
  <si>
    <t>215-651-8</t>
  </si>
  <si>
    <t>13435-05-7</t>
  </si>
  <si>
    <t>5,5,9,9-tetrabutyl-7-[(tributylstannyl)oxy]-6,8-dioxa-7-phospha-5,9-distannatridecane 7-oxide,</t>
  </si>
  <si>
    <t>236-563-6</t>
  </si>
  <si>
    <t>1344-48-5</t>
  </si>
  <si>
    <t>mercury(II) sulfide,</t>
  </si>
  <si>
    <t>215-696-3</t>
  </si>
  <si>
    <t>13453-71-9</t>
  </si>
  <si>
    <t>Lithium chlorate,</t>
  </si>
  <si>
    <t>236-632-0</t>
  </si>
  <si>
    <t>13457-18-6</t>
  </si>
  <si>
    <t>Pyrazophos,</t>
  </si>
  <si>
    <t>236-656-1</t>
  </si>
  <si>
    <t>13462-93-6</t>
  </si>
  <si>
    <t>ammonium dihydrogenarsenate,</t>
  </si>
  <si>
    <t>236-667-1</t>
  </si>
  <si>
    <t>13464-35-2</t>
  </si>
  <si>
    <t>potassium arsenite,</t>
  </si>
  <si>
    <t>236-680-2</t>
  </si>
  <si>
    <t>13464-37-4</t>
  </si>
  <si>
    <t>trisodium arsenite,</t>
  </si>
  <si>
    <t>236-681-8</t>
  </si>
  <si>
    <t>13464-38-5</t>
  </si>
  <si>
    <t>trisodium arsenate,</t>
  </si>
  <si>
    <t>236-682-3</t>
  </si>
  <si>
    <t>13464-44-3</t>
  </si>
  <si>
    <t>zinc arsenate,</t>
  </si>
  <si>
    <t>236-683-9</t>
  </si>
  <si>
    <t>13464-68-1</t>
  </si>
  <si>
    <t>tristrontium diarsenate,</t>
  </si>
  <si>
    <t>236-684-4</t>
  </si>
  <si>
    <t>13465-33-3</t>
  </si>
  <si>
    <t>mercury(1+) bromate,</t>
  </si>
  <si>
    <t>236-694-9</t>
  </si>
  <si>
    <t>13477-00-4</t>
  </si>
  <si>
    <t>Barium chlorate,</t>
  </si>
  <si>
    <t>236-760-7</t>
  </si>
  <si>
    <t>13477-04-8</t>
  </si>
  <si>
    <t>tribarium diarsenate,</t>
  </si>
  <si>
    <t>236-762-8</t>
  </si>
  <si>
    <t>13477-17-3</t>
  </si>
  <si>
    <t>tricadmium bis(phosphate),</t>
  </si>
  <si>
    <t>236-764-9</t>
  </si>
  <si>
    <t>13477-19-5</t>
  </si>
  <si>
    <t>cadmium silicate,</t>
  </si>
  <si>
    <t>236-765-4</t>
  </si>
  <si>
    <t>13477-23-1</t>
  </si>
  <si>
    <t>cadmium sulphite,</t>
  </si>
  <si>
    <t>236-767-5</t>
  </si>
  <si>
    <t>13477-70-8</t>
  </si>
  <si>
    <t>trinickel bis(arsenate),</t>
  </si>
  <si>
    <t>236-771-7</t>
  </si>
  <si>
    <t>13478-14-3</t>
  </si>
  <si>
    <t>trilithium arsenate,</t>
  </si>
  <si>
    <t>236-773-8</t>
  </si>
  <si>
    <t>13510-44-6</t>
  </si>
  <si>
    <t>trisilver arsenate,</t>
  </si>
  <si>
    <t>236-841-7</t>
  </si>
  <si>
    <t>13516-27-3</t>
  </si>
  <si>
    <t>Iminoctadine,</t>
  </si>
  <si>
    <t>236-855-3</t>
  </si>
  <si>
    <t>13560-99-1</t>
  </si>
  <si>
    <t>sodium 2,4,5-trichlorophenoxyacetate,</t>
  </si>
  <si>
    <t>236-949-4</t>
  </si>
  <si>
    <t>13654-09-6</t>
  </si>
  <si>
    <t>decabromo-1,1'-biphenyl,</t>
  </si>
  <si>
    <t>237-137-2</t>
  </si>
  <si>
    <t>13673-51-3</t>
  </si>
  <si>
    <t>N2-benzyl pentachlorophenyl N2-carboxy-L-(2-aminoglutaramate),</t>
  </si>
  <si>
    <t>237-155-0</t>
  </si>
  <si>
    <t>13673-53-5</t>
  </si>
  <si>
    <t>perchlorophenyl N-(benzyloxycarbonyl)-L-isoleucinate,</t>
  </si>
  <si>
    <t>237-156-6</t>
  </si>
  <si>
    <t>13673-54-6</t>
  </si>
  <si>
    <t>perchlorophenyl S-benzyl-N-(benzyloxycarbonyl)-L-cysteinate,</t>
  </si>
  <si>
    <t>237-157-1</t>
  </si>
  <si>
    <t>13701-66-1</t>
  </si>
  <si>
    <t>diboron tricadmium hexaoxide,</t>
  </si>
  <si>
    <t>237-225-0</t>
  </si>
  <si>
    <t>13755-33-4</t>
  </si>
  <si>
    <t>dicadmium hexakis(cyano-C)ferrate(4-),</t>
  </si>
  <si>
    <t>237-341-1</t>
  </si>
  <si>
    <t>13814-59-0</t>
  </si>
  <si>
    <t>cadmium selenite,</t>
  </si>
  <si>
    <t>237-480-8</t>
  </si>
  <si>
    <t>13814-62-5</t>
  </si>
  <si>
    <t>cadmium selenate,</t>
  </si>
  <si>
    <t>237-481-3</t>
  </si>
  <si>
    <t>13832-25-2</t>
  </si>
  <si>
    <t>cadmium diricinoleate,</t>
  </si>
  <si>
    <t>237-544-5</t>
  </si>
  <si>
    <t>13847-17-1</t>
  </si>
  <si>
    <t>cadmium orthophosphate,</t>
  </si>
  <si>
    <t>237-581-7</t>
  </si>
  <si>
    <t>13876-85-2</t>
  </si>
  <si>
    <t>dicopper tetraiodomercurate,</t>
  </si>
  <si>
    <t>237-634-4</t>
  </si>
  <si>
    <t>138-85-2</t>
  </si>
  <si>
    <t>sodium 4-hydroxymercuriobenzoate,</t>
  </si>
  <si>
    <t>205-340-5</t>
  </si>
  <si>
    <t>13952-84-6</t>
  </si>
  <si>
    <t>2-aminobutane,</t>
  </si>
  <si>
    <t>237-732-7</t>
  </si>
  <si>
    <t>13967-25-4</t>
  </si>
  <si>
    <t>dimercury difluoride,</t>
  </si>
  <si>
    <t>237-747-9</t>
  </si>
  <si>
    <t>13972-68-4</t>
  </si>
  <si>
    <t>cadmium molybdenum tetroxide,</t>
  </si>
  <si>
    <t>237-752-6</t>
  </si>
  <si>
    <t>139-93-5</t>
  </si>
  <si>
    <t>6,6'-dihydroxy-3,3'-diarsene-1,2-diyldianilinium dichloride,</t>
  </si>
  <si>
    <t>205-386-6</t>
  </si>
  <si>
    <t>14013-71-9</t>
  </si>
  <si>
    <t>Iron trichlorate,</t>
  </si>
  <si>
    <t>237-824-7</t>
  </si>
  <si>
    <t>14017-36-8</t>
  </si>
  <si>
    <t>cadmium disulphamate,</t>
  </si>
  <si>
    <t>237-832-0</t>
  </si>
  <si>
    <t>14024-55-6</t>
  </si>
  <si>
    <t>mercury pentanedione,</t>
  </si>
  <si>
    <t>14066-61-6</t>
  </si>
  <si>
    <t>(2-carboxyphenyl)hydroxymercury,</t>
  </si>
  <si>
    <t>237-918-8</t>
  </si>
  <si>
    <t>14067-62-0</t>
  </si>
  <si>
    <t>cadmium hydrogen phosphate,</t>
  </si>
  <si>
    <t>237-920-9</t>
  </si>
  <si>
    <t>14099-12-8</t>
  </si>
  <si>
    <t>mercury dipotassium tetrathiocyanate,</t>
  </si>
  <si>
    <t>237-949-7</t>
  </si>
  <si>
    <t>141-00-4</t>
  </si>
  <si>
    <t>cadmium succinate,</t>
  </si>
  <si>
    <t>205-446-1</t>
  </si>
  <si>
    <t>141-51-5</t>
  </si>
  <si>
    <t>iodo(iodomethyl)mercury,</t>
  </si>
  <si>
    <t>205-485-4</t>
  </si>
  <si>
    <t>1420-07-1</t>
  </si>
  <si>
    <t>Dinoterb,</t>
  </si>
  <si>
    <t>215-813-8</t>
  </si>
  <si>
    <t>14235-86-0</t>
  </si>
  <si>
    <t>hydrargaphen,</t>
  </si>
  <si>
    <t>238-107-1</t>
  </si>
  <si>
    <t>14239-68-0</t>
  </si>
  <si>
    <t>cadmium bis(diethyldithiocarbamate),</t>
  </si>
  <si>
    <t>238-113-4</t>
  </si>
  <si>
    <t>14254-22-9</t>
  </si>
  <si>
    <t>Butoxydibutylchlorostannane,</t>
  </si>
  <si>
    <t>238-131-2</t>
  </si>
  <si>
    <t>142891-20-1</t>
  </si>
  <si>
    <t>Cinidon-ethyl,</t>
  </si>
  <si>
    <t>14312-00-6</t>
  </si>
  <si>
    <t>cadmium chromate,</t>
  </si>
  <si>
    <t>238-252-0</t>
  </si>
  <si>
    <t>143-36-2</t>
  </si>
  <si>
    <t>iodomethylmercury,</t>
  </si>
  <si>
    <t>205-600-8</t>
  </si>
  <si>
    <t>143-50-0</t>
  </si>
  <si>
    <t>Chlordecone,</t>
  </si>
  <si>
    <t>205-601-3</t>
  </si>
  <si>
    <t>14354-56-4</t>
  </si>
  <si>
    <t>phenyl(quinolin-8-olato-N1,O8)mercury,</t>
  </si>
  <si>
    <t>238-316-8</t>
  </si>
  <si>
    <t>14402-75-6</t>
  </si>
  <si>
    <t>cadmium dipotassium tetracyanide,</t>
  </si>
  <si>
    <t>238-371-8</t>
  </si>
  <si>
    <t>14484-64-1</t>
  </si>
  <si>
    <t>Ferbam,</t>
  </si>
  <si>
    <t>238-484-2</t>
  </si>
  <si>
    <t>14486-19-2</t>
  </si>
  <si>
    <t>cadmium tetrafluoroborate,</t>
  </si>
  <si>
    <t>238-490-5</t>
  </si>
  <si>
    <t>145214-05-7</t>
  </si>
  <si>
    <t>2-(Tri-n-butylstannyl)oxazole,</t>
  </si>
  <si>
    <t>14566-86-0</t>
  </si>
  <si>
    <t>bis(dibutyldithiocarbamato-S,S')cadmium,</t>
  </si>
  <si>
    <t>238-609-0</t>
  </si>
  <si>
    <t>1461-22-9</t>
  </si>
  <si>
    <t>Tributyltin chloride,</t>
  </si>
  <si>
    <t>215-958-7</t>
  </si>
  <si>
    <t>1461-23-0</t>
  </si>
  <si>
    <t>tributyltin bromide,</t>
  </si>
  <si>
    <t>215-959-2</t>
  </si>
  <si>
    <t>14689-45-3</t>
  </si>
  <si>
    <t>bis(pentane-2,4-dionato-O,O')cadmium,</t>
  </si>
  <si>
    <t>238-730-9</t>
  </si>
  <si>
    <t>14721-21-2</t>
  </si>
  <si>
    <t>Copper dichlorate,</t>
  </si>
  <si>
    <t>238-767-0</t>
  </si>
  <si>
    <t>147716-03-8</t>
  </si>
  <si>
    <t>1-Methyl-5-(tri-n-butylstannyl)imidazole,</t>
  </si>
  <si>
    <t>14836-60-3</t>
  </si>
  <si>
    <t>mercury (I) nitrate dihydrate,</t>
  </si>
  <si>
    <t>148-61-8</t>
  </si>
  <si>
    <t>2-(ethylmercuriothio)benzoic acid,</t>
  </si>
  <si>
    <t>205-719-5</t>
  </si>
  <si>
    <t>14874-24-9</t>
  </si>
  <si>
    <t>tris(ethylenediamine)cadmium dihydroxide,</t>
  </si>
  <si>
    <t>238-945-8</t>
  </si>
  <si>
    <t>14923-81-0</t>
  </si>
  <si>
    <t>cadmium diicosanoate,</t>
  </si>
  <si>
    <t>238-994-5</t>
  </si>
  <si>
    <t>14949-59-8</t>
  </si>
  <si>
    <t>cadmium bis(piperidine-1-carbodithioate),</t>
  </si>
  <si>
    <t>239-025-9</t>
  </si>
  <si>
    <t>14949-60-1</t>
  </si>
  <si>
    <t>bis(dimethyldithiocarbamato-S,S')cadmium,</t>
  </si>
  <si>
    <t>239-026-4</t>
  </si>
  <si>
    <t>150-68-5</t>
  </si>
  <si>
    <t>Monuron,</t>
  </si>
  <si>
    <t>205-766-1</t>
  </si>
  <si>
    <t>15120-17-9</t>
  </si>
  <si>
    <t>sodium metaarsenate,</t>
  </si>
  <si>
    <t>239-171-3</t>
  </si>
  <si>
    <t>151-38-2</t>
  </si>
  <si>
    <t>2-methoxyethylmercury acetate,</t>
  </si>
  <si>
    <t>205-790-2</t>
  </si>
  <si>
    <t>15263-53-3</t>
  </si>
  <si>
    <t>Cartap,</t>
  </si>
  <si>
    <t>1528-01-4</t>
  </si>
  <si>
    <t>tributylmethylstannane,</t>
  </si>
  <si>
    <t>216-202-9</t>
  </si>
  <si>
    <t>15337-60-7</t>
  </si>
  <si>
    <t>lauric acid, barium cadmium salt,</t>
  </si>
  <si>
    <t>239-371-0</t>
  </si>
  <si>
    <t>15385-57-6</t>
  </si>
  <si>
    <t>dimercury diiodide,</t>
  </si>
  <si>
    <t>239-409-6</t>
  </si>
  <si>
    <t>15477-33-5</t>
  </si>
  <si>
    <t>Aluminium chlorate,</t>
  </si>
  <si>
    <t>239-499-7</t>
  </si>
  <si>
    <t>15516-76-4</t>
  </si>
  <si>
    <t>mercury bis(4-chlorobenzoate),</t>
  </si>
  <si>
    <t>239-548-2</t>
  </si>
  <si>
    <t>15546-43-7</t>
  </si>
  <si>
    <t>N,N,N',N'-Tetraphenylbenzidine,</t>
  </si>
  <si>
    <t>1563-66-2</t>
  </si>
  <si>
    <t>Carbofuran,</t>
  </si>
  <si>
    <t>216-353-0</t>
  </si>
  <si>
    <t>15682-87-8</t>
  </si>
  <si>
    <t>disodium tetrakis(cyano-C)cadmate(2-),</t>
  </si>
  <si>
    <t>239-765-2</t>
  </si>
  <si>
    <t>15682-88-9</t>
  </si>
  <si>
    <t>disodium tetra(cyano-C)mercurate(2-),</t>
  </si>
  <si>
    <t>239-766-8</t>
  </si>
  <si>
    <t>15708-29-9</t>
  </si>
  <si>
    <t>dipotassium [[N,N'-ethylenebis[N-(carboxymethyl)glycinato]](4-)-N,N',O,O',ON,ON']cadmate(2-),</t>
  </si>
  <si>
    <t>239-801-7</t>
  </si>
  <si>
    <t>15743-19-8</t>
  </si>
  <si>
    <t>cadmium acrylate,</t>
  </si>
  <si>
    <t>239-835-2</t>
  </si>
  <si>
    <t>1582-09-8</t>
  </si>
  <si>
    <t>Trifluralin,</t>
  </si>
  <si>
    <t>216-428-8</t>
  </si>
  <si>
    <t>15829-53-5</t>
  </si>
  <si>
    <t>mercurous oxide,</t>
  </si>
  <si>
    <t>239-934-0</t>
  </si>
  <si>
    <t>15851-44-2</t>
  </si>
  <si>
    <t>cadmium tellurium trioxide,</t>
  </si>
  <si>
    <t>239-963-9</t>
  </si>
  <si>
    <t>15852-14-9</t>
  </si>
  <si>
    <t>cadmium tellurium tetraoxide,</t>
  </si>
  <si>
    <t>239-973-3</t>
  </si>
  <si>
    <t>15972-60-8</t>
  </si>
  <si>
    <t>Alachlor,</t>
  </si>
  <si>
    <t>240-110-8</t>
  </si>
  <si>
    <t>1600-27-7</t>
  </si>
  <si>
    <t>mercury di(acetate),</t>
  </si>
  <si>
    <t>216-491-1</t>
  </si>
  <si>
    <t>16039-55-7</t>
  </si>
  <si>
    <t>cadmium dilactate,</t>
  </si>
  <si>
    <t>240-181-5</t>
  </si>
  <si>
    <t>16056-72-7</t>
  </si>
  <si>
    <t>cadmium divanadium hexoxide,</t>
  </si>
  <si>
    <t>240-203-3</t>
  </si>
  <si>
    <t>16105-06-9</t>
  </si>
  <si>
    <t>5-oxo-L-proline, cadmium salt,</t>
  </si>
  <si>
    <t>240-269-3</t>
  </si>
  <si>
    <t>16509-11-8</t>
  </si>
  <si>
    <t>otimerate sodium,</t>
  </si>
  <si>
    <t>240-572-0</t>
  </si>
  <si>
    <t>16509-22-1</t>
  </si>
  <si>
    <t>copper diarsenite,</t>
  </si>
  <si>
    <t>240-574-1</t>
  </si>
  <si>
    <t>16751-55-6</t>
  </si>
  <si>
    <t>phenylmercuric thiocyanate,</t>
  </si>
  <si>
    <t>16752-77-5</t>
  </si>
  <si>
    <t>Methomyl,</t>
  </si>
  <si>
    <t>240-815-0</t>
  </si>
  <si>
    <t>1691-99-2</t>
  </si>
  <si>
    <t>N-ethylheptadecafluoro-N-(2-hydroxyethyl)octanesulphonamide,</t>
  </si>
  <si>
    <t>216-887-4</t>
  </si>
  <si>
    <t>16986-83-7</t>
  </si>
  <si>
    <t>cadmium propionate,</t>
  </si>
  <si>
    <t>241-066-2</t>
  </si>
  <si>
    <t>17010-21-8</t>
  </si>
  <si>
    <t>cadmiumhexafluorosilicate(2-),</t>
  </si>
  <si>
    <t>241-084-0</t>
  </si>
  <si>
    <t>17029-22-0</t>
  </si>
  <si>
    <t>potassium hexafluoroarsenate,</t>
  </si>
  <si>
    <t>241-102-7</t>
  </si>
  <si>
    <t>17068-85-8</t>
  </si>
  <si>
    <t>hydrogen hexafluoroarsenate,</t>
  </si>
  <si>
    <t>241-128-9</t>
  </si>
  <si>
    <t>17140-73-7</t>
  </si>
  <si>
    <t>hydroxymercuri-o-nitrophenol,</t>
  </si>
  <si>
    <t>173979-01-6</t>
  </si>
  <si>
    <t>4-(Tri-n-butylstannyl)thiazole,</t>
  </si>
  <si>
    <t>1746-81-2</t>
  </si>
  <si>
    <t>Monolinuron,</t>
  </si>
  <si>
    <t>217-129-5</t>
  </si>
  <si>
    <t>17606-31-4</t>
  </si>
  <si>
    <t>Bensultap,</t>
  </si>
  <si>
    <t>1763-23-1</t>
  </si>
  <si>
    <t>heptadecafluorooctane-1-sulphonic acid,</t>
  </si>
  <si>
    <t>217-179-8</t>
  </si>
  <si>
    <t>17846-68-3</t>
  </si>
  <si>
    <t>Azidotri-n-butyltin(IV),</t>
  </si>
  <si>
    <t>17997-47-6</t>
  </si>
  <si>
    <t>2-(Tributylstannyl)pyridine,</t>
  </si>
  <si>
    <t>18211-85-3</t>
  </si>
  <si>
    <t>trimercury biscitrate,</t>
  </si>
  <si>
    <t>242-096-9</t>
  </si>
  <si>
    <t>1836-75-5</t>
  </si>
  <si>
    <t>Nitrofen,</t>
  </si>
  <si>
    <t>217-406-0</t>
  </si>
  <si>
    <t>1861-32-1</t>
  </si>
  <si>
    <t>Chlorthal-dimethyl,</t>
  </si>
  <si>
    <t>217-464-7</t>
  </si>
  <si>
    <t>18832-83-2</t>
  </si>
  <si>
    <t>bromo(2-hydroxypropyl)mercury,</t>
  </si>
  <si>
    <t>242-613-8</t>
  </si>
  <si>
    <t>18854-01-8</t>
  </si>
  <si>
    <t>Isoxathion,</t>
  </si>
  <si>
    <t>242-624-8</t>
  </si>
  <si>
    <t>18917-83-4</t>
  </si>
  <si>
    <t>bis(lactato-O1,O2)mercury,</t>
  </si>
  <si>
    <t>242-667-2</t>
  </si>
  <si>
    <t>18918-06-4</t>
  </si>
  <si>
    <t>(lactato-O1,O2)mercury,</t>
  </si>
  <si>
    <t>242-673-5</t>
  </si>
  <si>
    <t>189195-41-3</t>
  </si>
  <si>
    <t>5-Methyl-2-(tri-n-butylstannyl)pyridine,</t>
  </si>
  <si>
    <t>18974-20-4</t>
  </si>
  <si>
    <t>bis(ethylenediamine)cadmium(2+) bis[dicyanoaurate(1-)],</t>
  </si>
  <si>
    <t>242-708-4</t>
  </si>
  <si>
    <t>18991-05-4</t>
  </si>
  <si>
    <t>cadmium diphenolate,</t>
  </si>
  <si>
    <t>242-727-8</t>
  </si>
  <si>
    <t>19010-65-2</t>
  </si>
  <si>
    <t>cadmium bis(dipentyldithiocarbamate),</t>
  </si>
  <si>
    <t>242-747-7</t>
  </si>
  <si>
    <t>19010-79-8</t>
  </si>
  <si>
    <t>cadmium disalicylate,</t>
  </si>
  <si>
    <t>242-749-8</t>
  </si>
  <si>
    <t>Paraquat dichloride,</t>
  </si>
  <si>
    <t>217-615-7</t>
  </si>
  <si>
    <t>1912-24-9</t>
  </si>
  <si>
    <t>Atrazine,</t>
  </si>
  <si>
    <t>217-617-8</t>
  </si>
  <si>
    <t>19122-73-3</t>
  </si>
  <si>
    <t>Cinnabar ore,</t>
  </si>
  <si>
    <t>1918-16-7</t>
  </si>
  <si>
    <t>Propachlor,</t>
  </si>
  <si>
    <t>217-638-2</t>
  </si>
  <si>
    <t>1928-37-6</t>
  </si>
  <si>
    <t>methyl 2,4,5-trichlorophenoxyacetate,</t>
  </si>
  <si>
    <t>217-669-1</t>
  </si>
  <si>
    <t>1928-39-8</t>
  </si>
  <si>
    <t>ethyl 2,4,5-trichlorophenoxyacetate,</t>
  </si>
  <si>
    <t>217-671-2</t>
  </si>
  <si>
    <t>1928-40-1</t>
  </si>
  <si>
    <t>propyl 2,4,5-trichlorophenoxyacetate,</t>
  </si>
  <si>
    <t>217-672-8</t>
  </si>
  <si>
    <t>1928-47-8</t>
  </si>
  <si>
    <t>2-ethylhexyl 2,4,5-trichlorophenoxyacetate,</t>
  </si>
  <si>
    <t>217-675-4</t>
  </si>
  <si>
    <t>19367-79-4</t>
  </si>
  <si>
    <t>[mu-[metasilicato(2-)-O:O]]bis(2-methoxyethyl)dimercury,</t>
  </si>
  <si>
    <t>242-997-7</t>
  </si>
  <si>
    <t>19937-59-8</t>
  </si>
  <si>
    <t>Metoxuron,</t>
  </si>
  <si>
    <t>243-433-2</t>
  </si>
  <si>
    <t>2008-46-0</t>
  </si>
  <si>
    <t>triethylammonium (2,4,5-trichlorophenoxy)acetate,</t>
  </si>
  <si>
    <t>217-917-9</t>
  </si>
  <si>
    <t>20325-40-0</t>
  </si>
  <si>
    <t>3,3'-dimethoxybiphenyl-4,4'-ylenediammonium dichloride,</t>
  </si>
  <si>
    <t>243-737-5</t>
  </si>
  <si>
    <t>2050-68-2</t>
  </si>
  <si>
    <t>4,4'-dichlorobiphenyl,</t>
  </si>
  <si>
    <t>218-095-4</t>
  </si>
  <si>
    <t>2051-24-3</t>
  </si>
  <si>
    <t>decachloro-1,1'-biphenyl,</t>
  </si>
  <si>
    <t>218-115-1</t>
  </si>
  <si>
    <t>2051-60-7</t>
  </si>
  <si>
    <t>2-chlorobiphenyl,</t>
  </si>
  <si>
    <t>218-125-6</t>
  </si>
  <si>
    <t>2051-61-8</t>
  </si>
  <si>
    <t>3-chlorobiphenyl,</t>
  </si>
  <si>
    <t>218-126-1</t>
  </si>
  <si>
    <t>2051-62-9</t>
  </si>
  <si>
    <t>4-chlorobiphenyl,</t>
  </si>
  <si>
    <t>218-127-7</t>
  </si>
  <si>
    <t>20601-83-6</t>
  </si>
  <si>
    <t>mercury selenide,</t>
  </si>
  <si>
    <t>243-910-5</t>
  </si>
  <si>
    <t>2074-50-2</t>
  </si>
  <si>
    <t>Paraquat-dimethylsulfate,</t>
  </si>
  <si>
    <t>218-196-3</t>
  </si>
  <si>
    <t>207738-08-7</t>
  </si>
  <si>
    <t>3,3′,5,5′-Tetramethylbenzidine dihydrochloride hydrate,</t>
  </si>
  <si>
    <t>21041-95-2</t>
  </si>
  <si>
    <t>cadmium hydroxide,</t>
  </si>
  <si>
    <t>244-168-5</t>
  </si>
  <si>
    <t>2113-57-7</t>
  </si>
  <si>
    <t>3-bromobiphenyl,</t>
  </si>
  <si>
    <t>218-304-9</t>
  </si>
  <si>
    <t>21136-70-9</t>
  </si>
  <si>
    <t>benzidine sulphate,</t>
  </si>
  <si>
    <t>244-236-4</t>
  </si>
  <si>
    <t>21259-76-7</t>
  </si>
  <si>
    <t>mercaptomerin sodium,</t>
  </si>
  <si>
    <t>244-298-2</t>
  </si>
  <si>
    <t>2155-70-6</t>
  </si>
  <si>
    <t>Tributyltin methacrylate,</t>
  </si>
  <si>
    <t>218-452-4</t>
  </si>
  <si>
    <t>21725-46-2</t>
  </si>
  <si>
    <t>Cyanazine,</t>
  </si>
  <si>
    <t>244-544-9</t>
  </si>
  <si>
    <t>21840-08-4</t>
  </si>
  <si>
    <t>N-(p-arsenosophenyl)-1,3,5-triazine-2,4,6-triamine,</t>
  </si>
  <si>
    <t>244-612-8</t>
  </si>
  <si>
    <t>21908-53-2</t>
  </si>
  <si>
    <t>mercury monoxide,</t>
  </si>
  <si>
    <t>244-654-7</t>
  </si>
  <si>
    <t>2223-93-0</t>
  </si>
  <si>
    <t>cadmium distearate,</t>
  </si>
  <si>
    <t>218-743-6</t>
  </si>
  <si>
    <t>22330-18-3</t>
  </si>
  <si>
    <t>potassium triiodomercurate(1-),</t>
  </si>
  <si>
    <t>244-913-4</t>
  </si>
  <si>
    <t>22450-90-4</t>
  </si>
  <si>
    <t>amminephenylmercury(1+) acetate,</t>
  </si>
  <si>
    <t>245-006-6</t>
  </si>
  <si>
    <t>22750-54-5</t>
  </si>
  <si>
    <t>Cadmium chlorate,</t>
  </si>
  <si>
    <t>2275-23-2</t>
  </si>
  <si>
    <t>Vamidothion,</t>
  </si>
  <si>
    <t>218-894-8</t>
  </si>
  <si>
    <t>2279-64-3</t>
  </si>
  <si>
    <t>(phenylmercurio)urea,</t>
  </si>
  <si>
    <t>218-909-8</t>
  </si>
  <si>
    <t>22831-42-1</t>
  </si>
  <si>
    <t>aluminium arsenide,</t>
  </si>
  <si>
    <t>245-255-0</t>
  </si>
  <si>
    <t>22894-47-9</t>
  </si>
  <si>
    <t>phenylmercuric formamide,</t>
  </si>
  <si>
    <t>2302-17-2</t>
  </si>
  <si>
    <t>sodium methyl [(4-aminophenyl)sulphonyl]carbamate,</t>
  </si>
  <si>
    <t>218-953-8</t>
  </si>
  <si>
    <t>2302-97-8</t>
  </si>
  <si>
    <t>disodium 8,8'-[[1,1'-biphenyl]-4,4'-diylbis(azo)]bis(7-hydroxynaphthalene-1-sulphonate),</t>
  </si>
  <si>
    <t>218-959-0</t>
  </si>
  <si>
    <t>2310-17-0</t>
  </si>
  <si>
    <t>Phosalone,</t>
  </si>
  <si>
    <t>218-996-2</t>
  </si>
  <si>
    <t>2312-35-8</t>
  </si>
  <si>
    <t>Propargite,</t>
  </si>
  <si>
    <t>219-006-1</t>
  </si>
  <si>
    <t>2312-76-7</t>
  </si>
  <si>
    <t>sodium salt of DNOC,</t>
  </si>
  <si>
    <t>219-007-7</t>
  </si>
  <si>
    <t>23197-61-7</t>
  </si>
  <si>
    <t>3-methylbutyl (2,4,5-trichlorophenoxy)acetate,</t>
  </si>
  <si>
    <t>245-483-0</t>
  </si>
  <si>
    <t>23234-97-1</t>
  </si>
  <si>
    <t>pentachlorophenyl N-[[(4-methoxyphenyl)methoxy]carbonyl]-L-serinate,</t>
  </si>
  <si>
    <t>245-508-5</t>
  </si>
  <si>
    <t>23319-66-6</t>
  </si>
  <si>
    <t>[2,2',2''-nitrilotri(ethanol)-N,O,O',O'']phenylmercury lactate,</t>
  </si>
  <si>
    <t>245-581-3</t>
  </si>
  <si>
    <t>23654-14-0</t>
  </si>
  <si>
    <t>tributylthiocyanatostannane,</t>
  </si>
  <si>
    <t>245-807-0</t>
  </si>
  <si>
    <t>23783-98-4</t>
  </si>
  <si>
    <t>(Z)-isomer,</t>
  </si>
  <si>
    <t>23819-11-6</t>
  </si>
  <si>
    <t>diethylammonium (2,4,5-trichlorophenoxy)acetate,</t>
  </si>
  <si>
    <t>245-897-1</t>
  </si>
  <si>
    <t>Mirex,</t>
  </si>
  <si>
    <t>219-196-6</t>
  </si>
  <si>
    <t>24017-47-8</t>
  </si>
  <si>
    <t>Triazophos,</t>
  </si>
  <si>
    <t>245-986-5</t>
  </si>
  <si>
    <t>24124-25-2</t>
  </si>
  <si>
    <t>Tributyltin linoleate,</t>
  </si>
  <si>
    <t>246-024-7</t>
  </si>
  <si>
    <t>2420-97-5</t>
  </si>
  <si>
    <t>cadmium p-toluate,</t>
  </si>
  <si>
    <t>219-345-5</t>
  </si>
  <si>
    <t>2420-98-6</t>
  </si>
  <si>
    <t>cadmium bis(2-ethylhexanoate),</t>
  </si>
  <si>
    <t>219-346-0</t>
  </si>
  <si>
    <t>24291-51-8</t>
  </si>
  <si>
    <t>[isopropylidenebis(p-phenyleneoxy)]bis[tributylstannane],</t>
  </si>
  <si>
    <t>246-126-1</t>
  </si>
  <si>
    <t>24345-60-6</t>
  </si>
  <si>
    <t>cadmium methacrylate,</t>
  </si>
  <si>
    <t>246-183-2</t>
  </si>
  <si>
    <t>2437-79-8</t>
  </si>
  <si>
    <t>2,2',4,4'-tetrachlorobiphenyl,</t>
  </si>
  <si>
    <t>219-444-3</t>
  </si>
  <si>
    <t>2440-42-8</t>
  </si>
  <si>
    <t>ethyliodomercury,</t>
  </si>
  <si>
    <t>219-471-0</t>
  </si>
  <si>
    <t>24448-09-7</t>
  </si>
  <si>
    <t>heptadecafluoro-N-(2-hydroxyethyl)-N-methyloctanesulphonamide,</t>
  </si>
  <si>
    <t>246-262-1</t>
  </si>
  <si>
    <t>24602-86-6</t>
  </si>
  <si>
    <t>Tridemorph,</t>
  </si>
  <si>
    <t>246-347-3</t>
  </si>
  <si>
    <t>2464-48-4</t>
  </si>
  <si>
    <t>N,N-dimethyltridecylammonium (2,4,5-trichlorophenoxy)acetate,</t>
  </si>
  <si>
    <t>219-566-7</t>
  </si>
  <si>
    <t>24719-13-9</t>
  </si>
  <si>
    <t>triammonium arsenate,</t>
  </si>
  <si>
    <t>246-428-3</t>
  </si>
  <si>
    <t>24719-19-5</t>
  </si>
  <si>
    <t>tricobalt diarsenate,</t>
  </si>
  <si>
    <t>246-429-9</t>
  </si>
  <si>
    <t>24850-33-7</t>
  </si>
  <si>
    <t>allyltributylstannane,</t>
  </si>
  <si>
    <t>246-494-3</t>
  </si>
  <si>
    <t>24934-91-6</t>
  </si>
  <si>
    <t>Chlormephos,</t>
  </si>
  <si>
    <t>246-538-1</t>
  </si>
  <si>
    <t>251099-16-8</t>
  </si>
  <si>
    <t>1-Decanaminium, N-decyl-N,N-dimethyl-, salt with 1,1,2,2,3,3,4,4,5,5,6,6,7,7,8,8,8-heptadecafluoro-1-octanesulfonic acid (1:1,</t>
  </si>
  <si>
    <t>25154-52-3</t>
  </si>
  <si>
    <t>nonylphenol,</t>
  </si>
  <si>
    <t>246-672-0</t>
  </si>
  <si>
    <t>25168-15-4</t>
  </si>
  <si>
    <t>isooctyl (2,4,5-trichlorophenoxy)acetate,</t>
  </si>
  <si>
    <t>246-700-1</t>
  </si>
  <si>
    <t>2533-93-9</t>
  </si>
  <si>
    <t>tris(ethylmercury) phosphate,</t>
  </si>
  <si>
    <t>218-790-2</t>
  </si>
  <si>
    <t>25429-29-2</t>
  </si>
  <si>
    <t>pentachloro[1,1'-biphenyl],</t>
  </si>
  <si>
    <t>246-974-2</t>
  </si>
  <si>
    <t>2545-59-7</t>
  </si>
  <si>
    <t>2-butoxyethyl 2,4,5-trichlorophenoxyacetate,</t>
  </si>
  <si>
    <t>219-828-0</t>
  </si>
  <si>
    <t>25512-42-9</t>
  </si>
  <si>
    <t>dichlorobiphenyl,</t>
  </si>
  <si>
    <t>247-061-1</t>
  </si>
  <si>
    <t>2587-76-0</t>
  </si>
  <si>
    <t>chlorotrioctylstannane,</t>
  </si>
  <si>
    <t>219-969-8</t>
  </si>
  <si>
    <t>2591-97-9</t>
  </si>
  <si>
    <t>methylmercury nitrite,</t>
  </si>
  <si>
    <t>2597-95-7</t>
  </si>
  <si>
    <t>methylmercury 2,3 dihydoxypropyl mercaptide,</t>
  </si>
  <si>
    <t>26027-38-3</t>
  </si>
  <si>
    <t>4-Nonylphenol, ethoxylated,</t>
  </si>
  <si>
    <t>500-045-0</t>
  </si>
  <si>
    <t>2605-44-9</t>
  </si>
  <si>
    <t>cadmium dilaurate,</t>
  </si>
  <si>
    <t>220-017-9</t>
  </si>
  <si>
    <t>26114-17-0</t>
  </si>
  <si>
    <t>phenylmercuric-8-quinolinate,</t>
  </si>
  <si>
    <t>26239-64-5</t>
  </si>
  <si>
    <t>[1R-(1.alpha.,4a.beta.,4b.alpha.,10a.alpha.)]-tributyl[[[1,2,3,4,4a,4b,5,6,10,10a-decahydro-7-isopropyl-1,4a-dimethyl-1-phenanthryl]carbonyl]oxy]stannane,</t>
  </si>
  <si>
    <t>247-531-6</t>
  </si>
  <si>
    <t>26264-48-2</t>
  </si>
  <si>
    <t>cadmium epoxyoctadecanoate,</t>
  </si>
  <si>
    <t>247-560-4</t>
  </si>
  <si>
    <t>2630-13-9</t>
  </si>
  <si>
    <t>hexyl (2,4,5-trichlorophenoxy)acetate,</t>
  </si>
  <si>
    <t>220-108-3</t>
  </si>
  <si>
    <t>2630-15-1</t>
  </si>
  <si>
    <t>octyl (2,4,5-trichlorophenoxy)acetate,</t>
  </si>
  <si>
    <t>220-109-9</t>
  </si>
  <si>
    <t>2630-16-2</t>
  </si>
  <si>
    <t>nonyl (2,4,5-trichlorophenoxy)acetate,</t>
  </si>
  <si>
    <t>220-110-4</t>
  </si>
  <si>
    <t>2642-71-9</t>
  </si>
  <si>
    <t>Azinphos-ethyl,</t>
  </si>
  <si>
    <t>220-147-6</t>
  </si>
  <si>
    <t>26545-49-3</t>
  </si>
  <si>
    <t>(neodecanoato-O)phenylmercury,</t>
  </si>
  <si>
    <t>247-783-7</t>
  </si>
  <si>
    <t>26552-50-1</t>
  </si>
  <si>
    <t>hydrogen [3-[(.alpha.-carboxylato-o-anisoyl)amino]-2-hydroxypropyl]hydroxymercurate(1-),</t>
  </si>
  <si>
    <t>247-796-8</t>
  </si>
  <si>
    <t>26719-07-3</t>
  </si>
  <si>
    <t>mercury(2+) chloroacetate,</t>
  </si>
  <si>
    <t>247-925-8</t>
  </si>
  <si>
    <t>2701-61-3</t>
  </si>
  <si>
    <t>(maleoyldioxy)bis[phenylmercury],</t>
  </si>
  <si>
    <t>220-286-2</t>
  </si>
  <si>
    <t>27016-73-5</t>
  </si>
  <si>
    <t>cobalt arsenide,</t>
  </si>
  <si>
    <t>248-168-6</t>
  </si>
  <si>
    <t>27016-75-7</t>
  </si>
  <si>
    <t>nickel arsenide,</t>
  </si>
  <si>
    <t>248-169-1</t>
  </si>
  <si>
    <t>27152-57-4</t>
  </si>
  <si>
    <t>tricalcium diarsenite,</t>
  </si>
  <si>
    <t>248-266-9</t>
  </si>
  <si>
    <t>27189-59-9</t>
  </si>
  <si>
    <t>tributyl(nicotinoyloxy)stannane,</t>
  </si>
  <si>
    <t>248-309-1</t>
  </si>
  <si>
    <t>27236-65-3</t>
  </si>
  <si>
    <t>diphenyl[mu-[(tetrapropenyl)succinato(2-)-O:O']]dimercury,</t>
  </si>
  <si>
    <t>248-355-2</t>
  </si>
  <si>
    <t>27323-18-8</t>
  </si>
  <si>
    <t>chloro-1,1'-biphenyl,</t>
  </si>
  <si>
    <t>248-405-3</t>
  </si>
  <si>
    <t>27360-58-3</t>
  </si>
  <si>
    <t>(dihydroxyphenyl)phenylmercury,</t>
  </si>
  <si>
    <t>248-426-8</t>
  </si>
  <si>
    <t>27476-27-3</t>
  </si>
  <si>
    <t>cadmium toluate,</t>
  </si>
  <si>
    <t>248-480-2</t>
  </si>
  <si>
    <t>27569-09-1</t>
  </si>
  <si>
    <t>3-methyl-4-(pyrrolidin-1-yl)benzenediazonium hexafluoroarsenate,</t>
  </si>
  <si>
    <t>248-532-4</t>
  </si>
  <si>
    <t>27575-47-9</t>
  </si>
  <si>
    <t>mercury fluoride,</t>
  </si>
  <si>
    <t>248-538-7</t>
  </si>
  <si>
    <t>27605-30-7</t>
  </si>
  <si>
    <t>[2-ethylhexyl hydrogen maleato-O']phenylmercury,</t>
  </si>
  <si>
    <t>248-559-1</t>
  </si>
  <si>
    <t>2767-54-6</t>
  </si>
  <si>
    <t>triethyltin bromide,</t>
  </si>
  <si>
    <t>220-443-5</t>
  </si>
  <si>
    <t>27685-51-4</t>
  </si>
  <si>
    <t>mercury(2+) tetrakis(thiocyanato-N)cobaltate(2-),</t>
  </si>
  <si>
    <t>248-602-4</t>
  </si>
  <si>
    <t>27753-52-2</t>
  </si>
  <si>
    <t>nonabromo-1,1'-biphenyl,</t>
  </si>
  <si>
    <t>248-637-5</t>
  </si>
  <si>
    <t>2777-37-9</t>
  </si>
  <si>
    <t>chloro-o-tolylmercury,</t>
  </si>
  <si>
    <t>220-469-7</t>
  </si>
  <si>
    <t>27858-07-7</t>
  </si>
  <si>
    <t>tetrabromo(tetrabromophenyl)benzene,</t>
  </si>
  <si>
    <t>248-696-7</t>
  </si>
  <si>
    <t>2795-39-3</t>
  </si>
  <si>
    <t>potassium heptadecafluorooctane-1-sulphonate,</t>
  </si>
  <si>
    <t>220-527-1</t>
  </si>
  <si>
    <t>28086-13-7</t>
  </si>
  <si>
    <t>phenylmercury salicylate,</t>
  </si>
  <si>
    <t>248-828-3</t>
  </si>
  <si>
    <t>2813-95-8</t>
  </si>
  <si>
    <t>dinoseb acetate,</t>
  </si>
  <si>
    <t>220-560-1</t>
  </si>
  <si>
    <t>28249-77-6</t>
  </si>
  <si>
    <t>Thiobencarb,</t>
  </si>
  <si>
    <t>248-924-5</t>
  </si>
  <si>
    <t>28330-26-9</t>
  </si>
  <si>
    <t>1,2-dihydropyridazine-3,6-dione, sodium salt,</t>
  </si>
  <si>
    <t>248-972-7</t>
  </si>
  <si>
    <t>28382-15-2</t>
  </si>
  <si>
    <t>1,2-dihydropyridazine-3,6-dione, monopotassium salt,</t>
  </si>
  <si>
    <t>249-000-4</t>
  </si>
  <si>
    <t>2847-16-7</t>
  </si>
  <si>
    <t>cadmium didecanoate,</t>
  </si>
  <si>
    <t>220-650-0</t>
  </si>
  <si>
    <t>28655-71-2</t>
  </si>
  <si>
    <t>heptachloro-1,1'-biphenyl,</t>
  </si>
  <si>
    <t>249-129-6</t>
  </si>
  <si>
    <t>28801-69-6</t>
  </si>
  <si>
    <t>tributyl(neodecanoyloxy)stannane,</t>
  </si>
  <si>
    <t>249-232-6</t>
  </si>
  <si>
    <t>28980-47-4</t>
  </si>
  <si>
    <t>antimony arsenate,</t>
  </si>
  <si>
    <t>249-347-1</t>
  </si>
  <si>
    <t>28990-85-4</t>
  </si>
  <si>
    <t>perchlorophenyl 5-oxo-L-prolinate,</t>
  </si>
  <si>
    <t>249-360-2</t>
  </si>
  <si>
    <t>29081-56-9</t>
  </si>
  <si>
    <t>ammonium heptadecafluorooctanesulphonate,</t>
  </si>
  <si>
    <t>249-415-0</t>
  </si>
  <si>
    <t>2917-32-0</t>
  </si>
  <si>
    <t>zinc bis(pentachlorophenolate),</t>
  </si>
  <si>
    <t>220-847-1</t>
  </si>
  <si>
    <t>2923-15-1</t>
  </si>
  <si>
    <t>mercury(1+) trifluoroacetate,</t>
  </si>
  <si>
    <t>220-875-4</t>
  </si>
  <si>
    <t>29457-48-5</t>
  </si>
  <si>
    <t>tributyl(undec-10-enoyloxy)stannane,</t>
  </si>
  <si>
    <t>249-643-0</t>
  </si>
  <si>
    <t>29457-72-5</t>
  </si>
  <si>
    <t>lithium heptadecafluorooctanesulphonate,</t>
  </si>
  <si>
    <t>249-644-6</t>
  </si>
  <si>
    <t>297-99-4</t>
  </si>
  <si>
    <t>(E)-isomer,</t>
  </si>
  <si>
    <t>Methyl-parathion (emulsifiable concentrates (EC) at or above 19,5 % active ingredient and dusts at or above 1,5 % active ingredient),</t>
  </si>
  <si>
    <t>206-050-1</t>
  </si>
  <si>
    <t>Methyl-parathion,</t>
  </si>
  <si>
    <t>2980-64-5</t>
  </si>
  <si>
    <t>ammonium salt of DNOC,</t>
  </si>
  <si>
    <t>221-037-0</t>
  </si>
  <si>
    <t>29871-13-4</t>
  </si>
  <si>
    <t>arsenic acid, copper(2+) salt,</t>
  </si>
  <si>
    <t>249-916-4</t>
  </si>
  <si>
    <t>29935-35-1</t>
  </si>
  <si>
    <t>lithium hexafluoroarsenate,</t>
  </si>
  <si>
    <t>249-963-0</t>
  </si>
  <si>
    <t>29977-13-7</t>
  </si>
  <si>
    <t>[[N,N'-ethylenebis[glycinato]](2-)-N,N',O,O']cadmium,</t>
  </si>
  <si>
    <t>249-987-1</t>
  </si>
  <si>
    <t>300-76-5</t>
  </si>
  <si>
    <t>Naled,</t>
  </si>
  <si>
    <t>206-098-3</t>
  </si>
  <si>
    <t>301-12-2</t>
  </si>
  <si>
    <t>Oxydemeton-methyl,</t>
  </si>
  <si>
    <t>206-110-7</t>
  </si>
  <si>
    <t>3026-22-0</t>
  </si>
  <si>
    <t>cadmium bis[benzoate],</t>
  </si>
  <si>
    <t>221-187-7</t>
  </si>
  <si>
    <t>30304-32-6</t>
  </si>
  <si>
    <t>cadmium isooctanoate,</t>
  </si>
  <si>
    <t>250-118-3</t>
  </si>
  <si>
    <t>30560-19-1</t>
  </si>
  <si>
    <t>Acephate,</t>
  </si>
  <si>
    <t>250-241-2</t>
  </si>
  <si>
    <t>306-12-7</t>
  </si>
  <si>
    <t>oxophenarsine,</t>
  </si>
  <si>
    <t>206-178-8</t>
  </si>
  <si>
    <t>307-35-7</t>
  </si>
  <si>
    <t>heptadecafluorooctanesulphonyl fluoride,</t>
  </si>
  <si>
    <t>206-200-6</t>
  </si>
  <si>
    <t>3076-91-3</t>
  </si>
  <si>
    <t>chloro[p-[(2-hydroxy-1-naphthyl)azo]phenyl]mercury,</t>
  </si>
  <si>
    <t>221-358-6</t>
  </si>
  <si>
    <t>Aldrin,</t>
  </si>
  <si>
    <t>206-215-8</t>
  </si>
  <si>
    <t>3090-35-5</t>
  </si>
  <si>
    <t>tributyl(oleoyloxy)stannane,</t>
  </si>
  <si>
    <t>221-433-3</t>
  </si>
  <si>
    <t>3090-36-6</t>
  </si>
  <si>
    <t>tributyl(lauroyloxy)stannane,</t>
  </si>
  <si>
    <t>221-434-9</t>
  </si>
  <si>
    <t>31017-44-4</t>
  </si>
  <si>
    <t>cadmium dodecylbenzenesulphonate,</t>
  </si>
  <si>
    <t>250-433-6</t>
  </si>
  <si>
    <t>31215-94-8</t>
  </si>
  <si>
    <t>cadmium (1,1-dimethylethyl)benzoate,</t>
  </si>
  <si>
    <t>250-515-1</t>
  </si>
  <si>
    <t>31224-71-2</t>
  </si>
  <si>
    <t>(metaborato-O)phenylmercury,</t>
  </si>
  <si>
    <t>250-518-8</t>
  </si>
  <si>
    <t>31430-86-1</t>
  </si>
  <si>
    <t>[(tetrachlorophthaloyl)bis(oxy)]bis(tributylstannane),</t>
  </si>
  <si>
    <t>250-627-0</t>
  </si>
  <si>
    <t>31472-83-0</t>
  </si>
  <si>
    <t>tetrachloro(tetrachlorophenyl)benzene,</t>
  </si>
  <si>
    <t>250-646-4</t>
  </si>
  <si>
    <t>31506-32-8</t>
  </si>
  <si>
    <t>heptadecafluoro-N-methyloctanesulphonamide,</t>
  </si>
  <si>
    <t>250-665-8</t>
  </si>
  <si>
    <t>3151-41-5</t>
  </si>
  <si>
    <t>Tribenzyltin chloride,</t>
  </si>
  <si>
    <t>31632-68-5</t>
  </si>
  <si>
    <t>[naphthoato(1-)-O]phenylmercury,</t>
  </si>
  <si>
    <t>250-736-3</t>
  </si>
  <si>
    <t>31895-22-4</t>
  </si>
  <si>
    <t>Thiocyclam,</t>
  </si>
  <si>
    <t>250-859-2</t>
  </si>
  <si>
    <t>319-84-6</t>
  </si>
  <si>
    <t>(1α,2α,3β,4α,5β,6β)-1,2,3,4,5,6-hexachlorocyclohexane,</t>
  </si>
  <si>
    <t>206-270-8</t>
  </si>
  <si>
    <t>319-85-7</t>
  </si>
  <si>
    <t>(1α,2β,3α,4β,5α,6β)-1,2,3,4,5,6-hexachlorocyclohexane,</t>
  </si>
  <si>
    <t>206-271-3</t>
  </si>
  <si>
    <t>32407-99-1</t>
  </si>
  <si>
    <t>phenylmercury dimethyldithiocarbamate,</t>
  </si>
  <si>
    <t>251-026-6</t>
  </si>
  <si>
    <t>32534-81-9</t>
  </si>
  <si>
    <t>Pentabromodiphenyl ether,</t>
  </si>
  <si>
    <t>251-084-2</t>
  </si>
  <si>
    <t>32536-52-0</t>
  </si>
  <si>
    <t>Octabromodiphenyl ether,</t>
  </si>
  <si>
    <t>251-087-9</t>
  </si>
  <si>
    <t>32680-29-8</t>
  </si>
  <si>
    <t>ammonium copper arsenate,</t>
  </si>
  <si>
    <t>251-151-6</t>
  </si>
  <si>
    <t>32775-46-5</t>
  </si>
  <si>
    <t>europium arsenide,</t>
  </si>
  <si>
    <t>251-206-4</t>
  </si>
  <si>
    <t>32809-16-8</t>
  </si>
  <si>
    <t>Procymidone,</t>
  </si>
  <si>
    <t>251-233-1</t>
  </si>
  <si>
    <t>3294-57-3</t>
  </si>
  <si>
    <t>phenyl(trichloromethyl)mercury,</t>
  </si>
  <si>
    <t>221-960-9</t>
  </si>
  <si>
    <t>3294-58-4</t>
  </si>
  <si>
    <t>(bromodichloromethyl)phenylmercury,</t>
  </si>
  <si>
    <t>221-961-4</t>
  </si>
  <si>
    <t>3294-60-8</t>
  </si>
  <si>
    <t>phenyl(tribromomethyl)mercury,</t>
  </si>
  <si>
    <t>221-963-5</t>
  </si>
  <si>
    <t>33089-61-1</t>
  </si>
  <si>
    <t>Amitraz,</t>
  </si>
  <si>
    <t>251-375-4</t>
  </si>
  <si>
    <t>Diazinon,</t>
  </si>
  <si>
    <t>206-373-8</t>
  </si>
  <si>
    <t>3337-71-1</t>
  </si>
  <si>
    <t>methyl [(4-aminophenyl)sulphonyl]carbamate,</t>
  </si>
  <si>
    <t>222-077-1</t>
  </si>
  <si>
    <t>33445-15-7</t>
  </si>
  <si>
    <t>diammonium tetrachloromercurate,</t>
  </si>
  <si>
    <t>251-524-3</t>
  </si>
  <si>
    <t>33629-47-9</t>
  </si>
  <si>
    <t>Butralin,</t>
  </si>
  <si>
    <t>251-607-4</t>
  </si>
  <si>
    <t>33703-04-7</t>
  </si>
  <si>
    <t>triisooctyl 2,2',2''-[(1,1,3-tributyldistannathian-1-yl-3-ylidene)tris(thio)]triacetate,</t>
  </si>
  <si>
    <t>251-645-1</t>
  </si>
  <si>
    <t>33724-17-3</t>
  </si>
  <si>
    <t>bis[(+)-lactato]mercury,</t>
  </si>
  <si>
    <t>251-657-7</t>
  </si>
  <si>
    <t>33770-60-4</t>
  </si>
  <si>
    <t>[2,5-dichloro-3,6-dihydroxy-2,5-cyclohexadiene-1,4-dionato(2-)-O1,O6]mercury,</t>
  </si>
  <si>
    <t>251-672-9</t>
  </si>
  <si>
    <t>33979-03-2</t>
  </si>
  <si>
    <t>2,2',4,4',6,6'-hexachlorobiphenyl,</t>
  </si>
  <si>
    <t>251-773-8</t>
  </si>
  <si>
    <t>34100-40-8</t>
  </si>
  <si>
    <t>cadmium [R-(R*,R*)]-tartrate,</t>
  </si>
  <si>
    <t>251-827-0</t>
  </si>
  <si>
    <t>34256-82-1</t>
  </si>
  <si>
    <t>Acetochlor,</t>
  </si>
  <si>
    <t>251-899-3</t>
  </si>
  <si>
    <t>34303-23-6</t>
  </si>
  <si>
    <t>cadmium didocosanoate,</t>
  </si>
  <si>
    <t>251-927-4</t>
  </si>
  <si>
    <t>3444-13-1</t>
  </si>
  <si>
    <t>mercury(II) oxalate,</t>
  </si>
  <si>
    <t>222-356-8</t>
  </si>
  <si>
    <t>35040-03-0</t>
  </si>
  <si>
    <t>sodium 2-(1-methylpropyl)-4,6-dinitrophenolate,</t>
  </si>
  <si>
    <t>252-331-7</t>
  </si>
  <si>
    <t>35065-27-1</t>
  </si>
  <si>
    <t>2,2',4,4',5,5'-hexachlorobiphenyl (PCB 153),</t>
  </si>
  <si>
    <t>35658-65-2</t>
  </si>
  <si>
    <t>Cadmium (II) chloride monohydrate,</t>
  </si>
  <si>
    <t>3570-80-7</t>
  </si>
  <si>
    <t>bis(acetato-O)[.mu.-(3',6'-dihydroxy-3-oxospiro[isobenzofuran-1(3H),9'-[9H]xanthene]-2',7'-diyl)]dimercury,</t>
  </si>
  <si>
    <t>222-673-1</t>
  </si>
  <si>
    <t>3587-18-6</t>
  </si>
  <si>
    <t>tributylphenoxystannane,</t>
  </si>
  <si>
    <t>222-721-1</t>
  </si>
  <si>
    <t>36211-44-6</t>
  </si>
  <si>
    <t>cadmium 3,5,5-trimethylhexanoate,</t>
  </si>
  <si>
    <t>252-918-8</t>
  </si>
  <si>
    <t>3626-13-9</t>
  </si>
  <si>
    <t>methylmercury benzoate,</t>
  </si>
  <si>
    <t>222-834-6</t>
  </si>
  <si>
    <t>36341-27-2</t>
  </si>
  <si>
    <t>benzidine acetate,</t>
  </si>
  <si>
    <t>252-984-8</t>
  </si>
  <si>
    <t>Hexabromobiphenyl,</t>
  </si>
  <si>
    <t>252-994-2</t>
  </si>
  <si>
    <t>3644-38-0</t>
  </si>
  <si>
    <t>tributyl(pentachlorophenoxy)stannane,</t>
  </si>
  <si>
    <t>222-873-9</t>
  </si>
  <si>
    <t>36483-60-0</t>
  </si>
  <si>
    <t>Hexabromodiphenyl ether,</t>
  </si>
  <si>
    <t>253-058-6</t>
  </si>
  <si>
    <t>3687-31-8</t>
  </si>
  <si>
    <t>trilead diarsenate,</t>
  </si>
  <si>
    <t>222-979-5</t>
  </si>
  <si>
    <t>3688-92-4</t>
  </si>
  <si>
    <t>2,7-Naphthalenedisulfonic acid, 4-[2-(2-arsonophenyl)diazenyl]-3-hydroxy-, sodium salt (1:2),</t>
  </si>
  <si>
    <t>37205-87-1</t>
  </si>
  <si>
    <t>Isononylphenol, ethoxylated,</t>
  </si>
  <si>
    <t>3772-94-9</t>
  </si>
  <si>
    <t>pentachlorophenyl laurate,</t>
  </si>
  <si>
    <t>223-220-0</t>
  </si>
  <si>
    <t>37785-57-2</t>
  </si>
  <si>
    <t>potassium 2,4,5-trichlorophenoxyacetate,</t>
  </si>
  <si>
    <t>253-667-7</t>
  </si>
  <si>
    <t>3810-81-9</t>
  </si>
  <si>
    <t>dimethyl[.mu.-[sulphato(2-)-O:O']]dimercury,</t>
  </si>
  <si>
    <t>223-288-1</t>
  </si>
  <si>
    <t>3811-04-9</t>
  </si>
  <si>
    <t>Potassium chlorate,</t>
  </si>
  <si>
    <t>223-289-7</t>
  </si>
  <si>
    <t>3813-14-7</t>
  </si>
  <si>
    <t>tri(2-hydroxyethyl)ammonium (2,4,5-trichlorophenoxy)acetate,</t>
  </si>
  <si>
    <t>223-300-5</t>
  </si>
  <si>
    <t>38517-19-0</t>
  </si>
  <si>
    <t>cadmium(2+) (R)-12-hydroxyoctadecanoate,</t>
  </si>
  <si>
    <t>253-979-3</t>
  </si>
  <si>
    <t>3912-86-5</t>
  </si>
  <si>
    <t>tributylcyclopenta-2,4-dienylstannane,</t>
  </si>
  <si>
    <t>223-469-5</t>
  </si>
  <si>
    <t>39297-24-0</t>
  </si>
  <si>
    <t>tristrontium diarsenide,</t>
  </si>
  <si>
    <t>254-407-5</t>
  </si>
  <si>
    <t>39515-41-8</t>
  </si>
  <si>
    <t>Fenpropathrin,</t>
  </si>
  <si>
    <t>254-485-0</t>
  </si>
  <si>
    <t>39807-15-3</t>
  </si>
  <si>
    <t>Oxadiargyl,</t>
  </si>
  <si>
    <t>254-637-6</t>
  </si>
  <si>
    <t>40088-47-9</t>
  </si>
  <si>
    <t>Tetrabromodiphenyl ether,</t>
  </si>
  <si>
    <t>254-787-2</t>
  </si>
  <si>
    <t>4027-13-8</t>
  </si>
  <si>
    <t>tributyl(stearoyloxy)stannane,</t>
  </si>
  <si>
    <t>223-699-6</t>
  </si>
  <si>
    <t>40583-17-3</t>
  </si>
  <si>
    <t>4-hydroxybutyl (2,4,5-trichlorophenoxy)acetate,</t>
  </si>
  <si>
    <t>254-982-2</t>
  </si>
  <si>
    <t>41083-11-8</t>
  </si>
  <si>
    <t>Azocyclotin,</t>
  </si>
  <si>
    <t>255-209-1</t>
  </si>
  <si>
    <t>4151-50--2</t>
  </si>
  <si>
    <t>N-ethylheptadecafluorooctanesulphonamide,</t>
  </si>
  <si>
    <t>223-980-3</t>
  </si>
  <si>
    <t>4167-05-9</t>
  </si>
  <si>
    <t>cadmium 4-(1,1-dimethylethyl)benzoate,</t>
  </si>
  <si>
    <t>224-022-7</t>
  </si>
  <si>
    <t>41814-78-2</t>
  </si>
  <si>
    <t>Tricyclazole,</t>
  </si>
  <si>
    <t>255-559-5</t>
  </si>
  <si>
    <t>Cyanamide,</t>
  </si>
  <si>
    <t>206-992-3</t>
  </si>
  <si>
    <t>4342-33-0</t>
  </si>
  <si>
    <t>tributyl(trichloroacetoxy)stannane,</t>
  </si>
  <si>
    <t>224-398-2</t>
  </si>
  <si>
    <t>4342-36-3</t>
  </si>
  <si>
    <t>Tributyltin benzoate,</t>
  </si>
  <si>
    <t>224-399-8</t>
  </si>
  <si>
    <t>437-15-0</t>
  </si>
  <si>
    <t>tritylium hexafluoroarsenate,</t>
  </si>
  <si>
    <t>207-111-5</t>
  </si>
  <si>
    <t>4386-35-0</t>
  </si>
  <si>
    <t>meralein sodium,</t>
  </si>
  <si>
    <t>224-498-6</t>
  </si>
  <si>
    <t>4390-97-0</t>
  </si>
  <si>
    <t>cadmium cinnamate,</t>
  </si>
  <si>
    <t>224-509-4</t>
  </si>
  <si>
    <t>4464-23-7</t>
  </si>
  <si>
    <t>cadmium diformate,</t>
  </si>
  <si>
    <t>224-729-0</t>
  </si>
  <si>
    <t>4476-04-4</t>
  </si>
  <si>
    <t>cadmium sebacate,</t>
  </si>
  <si>
    <t>224-754-7</t>
  </si>
  <si>
    <t>4519-32-8</t>
  </si>
  <si>
    <t>diphenyldiarsenic acid,</t>
  </si>
  <si>
    <t>224-845-1</t>
  </si>
  <si>
    <t>457-60-3</t>
  </si>
  <si>
    <t>neoarsphenamine,</t>
  </si>
  <si>
    <t>207-273-7</t>
  </si>
  <si>
    <t>4665-55-8</t>
  </si>
  <si>
    <t>2-(Acetoxymercuric)ethanol phenylmercuric lactate,</t>
  </si>
  <si>
    <t>467-69-6</t>
  </si>
  <si>
    <t>Flurenol,</t>
  </si>
  <si>
    <t>207-397-1</t>
  </si>
  <si>
    <t>4685-14-7</t>
  </si>
  <si>
    <t>1,1'-dimethyl-4,4'-bipyridinium,</t>
  </si>
  <si>
    <t>225-141-7</t>
  </si>
  <si>
    <t>470-90-6</t>
  </si>
  <si>
    <t>Chlorfenvinphos,</t>
  </si>
  <si>
    <t>207-432-0</t>
  </si>
  <si>
    <t>4756-53-0</t>
  </si>
  <si>
    <t>[(terephthaloylbis(oxy)]bis(tributylstannane),</t>
  </si>
  <si>
    <t>225-291-3</t>
  </si>
  <si>
    <t>4782-29-0</t>
  </si>
  <si>
    <t>[(phthaloylbis(oxy)]bis(tributylstannane),</t>
  </si>
  <si>
    <t>225-327-8</t>
  </si>
  <si>
    <t>485-31-4</t>
  </si>
  <si>
    <t>Binapacryl,</t>
  </si>
  <si>
    <t>207-612-9</t>
  </si>
  <si>
    <t>486-67-9</t>
  </si>
  <si>
    <t>mersalyl acid,</t>
  </si>
  <si>
    <t>207-637-5</t>
  </si>
  <si>
    <t>492-18-2</t>
  </si>
  <si>
    <t>mersalyl,</t>
  </si>
  <si>
    <t>207-748-9</t>
  </si>
  <si>
    <t>4938-72-1</t>
  </si>
  <si>
    <t>isobutyl 2,4,5-trichlorophenoxyacetate,</t>
  </si>
  <si>
    <t>225-580-4</t>
  </si>
  <si>
    <t>49540-00-3</t>
  </si>
  <si>
    <t>Mercury(II) trifluoromethanesulfonate,</t>
  </si>
  <si>
    <t>49784-42-1</t>
  </si>
  <si>
    <t>potassium [N,N-bis(carboxymethyl)glycinato(3-)-N,O,O',O'']cadmate(1-),</t>
  </si>
  <si>
    <t>256-488-2</t>
  </si>
  <si>
    <t>498-73-7</t>
  </si>
  <si>
    <t>mercurobutol,</t>
  </si>
  <si>
    <t>207-869-7</t>
  </si>
  <si>
    <t>50-14-6</t>
  </si>
  <si>
    <t>Calciferol,</t>
  </si>
  <si>
    <t>200-014-9</t>
  </si>
  <si>
    <t>502-39-6</t>
  </si>
  <si>
    <t>1-cyano-3-(methylmercurio)guanidine,</t>
  </si>
  <si>
    <t>207-935-5</t>
  </si>
  <si>
    <t>DDT,</t>
  </si>
  <si>
    <t>200-024-3</t>
  </si>
  <si>
    <t>5035-67-6</t>
  </si>
  <si>
    <t>tributyl[(2-ethylhexanoyl)oxy]stannane,</t>
  </si>
  <si>
    <t>225-726-7</t>
  </si>
  <si>
    <t>5035-68-7</t>
  </si>
  <si>
    <t>tributyl(myristoyloxy)stannane,</t>
  </si>
  <si>
    <t>225-727-2</t>
  </si>
  <si>
    <t>50471-44-8</t>
  </si>
  <si>
    <t>Vinclozolin,</t>
  </si>
  <si>
    <t>256-599-6</t>
  </si>
  <si>
    <t>50594-66-6</t>
  </si>
  <si>
    <t>Acifluorfen,</t>
  </si>
  <si>
    <t>256-634-5</t>
  </si>
  <si>
    <t>50648-02-7</t>
  </si>
  <si>
    <t>bis[N,N-bis(carboxymethyl)glycinato(3-)]tricadmium,</t>
  </si>
  <si>
    <t>256-679-0</t>
  </si>
  <si>
    <t>506-82-1</t>
  </si>
  <si>
    <t>dimethylcadmium,</t>
  </si>
  <si>
    <t>208-055-4</t>
  </si>
  <si>
    <t>506-83-2</t>
  </si>
  <si>
    <t>bromomethylmercury,</t>
  </si>
  <si>
    <t>208-057-5</t>
  </si>
  <si>
    <t>507-60-8</t>
  </si>
  <si>
    <t>Scilliroside,</t>
  </si>
  <si>
    <t>208-077-4</t>
  </si>
  <si>
    <t>Chlorobenzilate,</t>
  </si>
  <si>
    <t>208-110-2</t>
  </si>
  <si>
    <t>5107-58-4</t>
  </si>
  <si>
    <t>[benzene-1,2,4,5-tetrayltetrakis(carbonyloxy)]tetrakis[tributylstannane],</t>
  </si>
  <si>
    <t>225-831-8</t>
  </si>
  <si>
    <t>5112-16-3</t>
  </si>
  <si>
    <t>cadmium nonan-1-oate,</t>
  </si>
  <si>
    <t>225-839-1</t>
  </si>
  <si>
    <t>51222-60-7</t>
  </si>
  <si>
    <t>Boric acid, cadmium salt,</t>
  </si>
  <si>
    <t>257-067-6</t>
  </si>
  <si>
    <t>51235-04-2</t>
  </si>
  <si>
    <t>Hexazinone,</t>
  </si>
  <si>
    <t>257-074-4</t>
  </si>
  <si>
    <t>513-78-0</t>
  </si>
  <si>
    <t>cadmium carbonate,</t>
  </si>
  <si>
    <t>208-168-9</t>
  </si>
  <si>
    <t>51542-52-0</t>
  </si>
  <si>
    <t>1,2-dihydropyridazine-3,6-dione, potassium salt,</t>
  </si>
  <si>
    <t>257-261-0</t>
  </si>
  <si>
    <t>51630-58-1</t>
  </si>
  <si>
    <t>Fenvalerate,</t>
  </si>
  <si>
    <t>257-326-3</t>
  </si>
  <si>
    <t>517-16-8</t>
  </si>
  <si>
    <t>N-(ethylmercurio)toluene-4-sulphonanilide,</t>
  </si>
  <si>
    <t>208-231-0</t>
  </si>
  <si>
    <t>52337-78-7</t>
  </si>
  <si>
    <t>cadmium o-toluate,</t>
  </si>
  <si>
    <t>257-860-7</t>
  </si>
  <si>
    <t>525-30-4</t>
  </si>
  <si>
    <t>mercuderamide,</t>
  </si>
  <si>
    <t>208-371-2</t>
  </si>
  <si>
    <t>52645-53-1</t>
  </si>
  <si>
    <t>Permethrin,</t>
  </si>
  <si>
    <t>258-067-9</t>
  </si>
  <si>
    <t>52-68-6</t>
  </si>
  <si>
    <t>Trichlorfon,</t>
  </si>
  <si>
    <t>200-149-3</t>
  </si>
  <si>
    <t>52795-88-7</t>
  </si>
  <si>
    <t>(2-carboxy-m-tolyl)hydroxymercury, monosodium salt,</t>
  </si>
  <si>
    <t>258-195-5</t>
  </si>
  <si>
    <t>531-85-1</t>
  </si>
  <si>
    <t>benzidine dihydrochloride,</t>
  </si>
  <si>
    <t>208-519-6</t>
  </si>
  <si>
    <t>531-86-2</t>
  </si>
  <si>
    <t>[[1,1'-biphenyl]-4,4'-diyl]diammonium sulphate,</t>
  </si>
  <si>
    <t>208-520-1</t>
  </si>
  <si>
    <t>531-91-9</t>
  </si>
  <si>
    <t>N,N'-Diphenylbenzidine,</t>
  </si>
  <si>
    <t>208-521-7</t>
  </si>
  <si>
    <t>53404-43-6</t>
  </si>
  <si>
    <t>2-sec-butyl-4,6-dinitrophenol, compound with 2,2'-iminodiethanol (1:1),</t>
  </si>
  <si>
    <t>258-532-6</t>
  </si>
  <si>
    <t>53404-67-4</t>
  </si>
  <si>
    <t>phenylmercuric ammonium acetate,</t>
  </si>
  <si>
    <t>53404-68-5</t>
  </si>
  <si>
    <t>phenylmercuric ammonium propionate,</t>
  </si>
  <si>
    <t>53404-69-6</t>
  </si>
  <si>
    <t>phenylmercuric carbonate,</t>
  </si>
  <si>
    <t>53404-70-9</t>
  </si>
  <si>
    <t>phenylmercuric monoethanol ammonium lactate,</t>
  </si>
  <si>
    <t>53404-86-7</t>
  </si>
  <si>
    <t>(2-hydroxyethyl)diethylammonium (2,4,5-trichlorophenoxy)acetate,</t>
  </si>
  <si>
    <t>258-538-9</t>
  </si>
  <si>
    <t>DNOC,</t>
  </si>
  <si>
    <t>208-601-1</t>
  </si>
  <si>
    <t>535-89-7</t>
  </si>
  <si>
    <t>Crimidine,</t>
  </si>
  <si>
    <t>208-622-6</t>
  </si>
  <si>
    <t>53742-07-7</t>
  </si>
  <si>
    <t>nonachloro-1,1'-biphenyl,</t>
  </si>
  <si>
    <t>258-738-6</t>
  </si>
  <si>
    <t>537-64-4</t>
  </si>
  <si>
    <t>di-p-tolylmercury,</t>
  </si>
  <si>
    <t>208-672-9</t>
  </si>
  <si>
    <t>538-03-4</t>
  </si>
  <si>
    <t>oxophenarsine hydrochloride,</t>
  </si>
  <si>
    <t>208-682-3</t>
  </si>
  <si>
    <t>53911-92-5</t>
  </si>
  <si>
    <t>Tributyl(3-methyl-2-butenyl)tin,</t>
  </si>
  <si>
    <t>539-43-5</t>
  </si>
  <si>
    <t>p-tolylmercury chloride,</t>
  </si>
  <si>
    <t>208-716-7</t>
  </si>
  <si>
    <t>542-75-6</t>
  </si>
  <si>
    <t>1,3-dichloropropene,</t>
  </si>
  <si>
    <t>208-826-5</t>
  </si>
  <si>
    <t>542-83-6</t>
  </si>
  <si>
    <t>cadmium cyanide,</t>
  </si>
  <si>
    <t>208-829-1</t>
  </si>
  <si>
    <t>54295-90-8</t>
  </si>
  <si>
    <t>tetrakis(acetato-O)[mu4-(3',6'-dihydroxy-3-oxospiro[isobenzofuran-1(3H),9'-[9H]xanthene]-2',4',5',7'-tetrayl)]tetramercury,</t>
  </si>
  <si>
    <t>259-075-5</t>
  </si>
  <si>
    <t>543-90-8</t>
  </si>
  <si>
    <t>cadmium di(acetate),</t>
  </si>
  <si>
    <t>208-853-2</t>
  </si>
  <si>
    <t>545-55-1</t>
  </si>
  <si>
    <t>Tris-aziridinyl-phosphinoxide,</t>
  </si>
  <si>
    <t>208-892-5</t>
  </si>
  <si>
    <t>54-64-8</t>
  </si>
  <si>
    <t>Thiomersal,</t>
  </si>
  <si>
    <t>200-210-4</t>
  </si>
  <si>
    <t>54663-78-4</t>
  </si>
  <si>
    <t>2-(Tri-n-butylstannyl)thiophene,</t>
  </si>
  <si>
    <t>54827-17-7</t>
  </si>
  <si>
    <t>3,3',5,5'-Tetramethylbenzidine,</t>
  </si>
  <si>
    <t>259-364-6</t>
  </si>
  <si>
    <t>549-59-7</t>
  </si>
  <si>
    <t>tris[(8.alpha.,9R)-6'-methoxycinchonan-9-ol] bis(arsenate),</t>
  </si>
  <si>
    <t>208-971-4</t>
  </si>
  <si>
    <t>55179-31-2</t>
  </si>
  <si>
    <t>Bitertanol,</t>
  </si>
  <si>
    <t>259-513-5</t>
  </si>
  <si>
    <t>55283-68-6</t>
  </si>
  <si>
    <t>Ethalfluralin,</t>
  </si>
  <si>
    <t>259-564-3</t>
  </si>
  <si>
    <t>55285-14-8</t>
  </si>
  <si>
    <t>Carbosulfan,</t>
  </si>
  <si>
    <t>259-565-9</t>
  </si>
  <si>
    <t>553-00-4</t>
  </si>
  <si>
    <t>2-naphthylammonium acetate,</t>
  </si>
  <si>
    <t>209-030-0</t>
  </si>
  <si>
    <t>55-38-9</t>
  </si>
  <si>
    <t>Fenthion,</t>
  </si>
  <si>
    <t>200-231-9</t>
  </si>
  <si>
    <t>55-68-5</t>
  </si>
  <si>
    <t>phenylmercury nitrate,</t>
  </si>
  <si>
    <t>200-242-9</t>
  </si>
  <si>
    <t>55700-14-6</t>
  </si>
  <si>
    <t>cadmium bis(4-cyclohexylbutyrate),</t>
  </si>
  <si>
    <t>259-767-7</t>
  </si>
  <si>
    <t>55728-51-3</t>
  </si>
  <si>
    <t>(2',7'-dibromo-3',6'-dihydroxy-3-oxospiro[isobenzofuran-1(3H),9'-[9H]xanthen]-4'-yl)hydroxymercury,</t>
  </si>
  <si>
    <t>259-779-2</t>
  </si>
  <si>
    <t>Carbon tetrachloride,</t>
  </si>
  <si>
    <t>200-262-8</t>
  </si>
  <si>
    <t>56-24-6</t>
  </si>
  <si>
    <t>Trimethyltin hydroxide,</t>
  </si>
  <si>
    <t>563-12-2</t>
  </si>
  <si>
    <t>Ethion,</t>
  </si>
  <si>
    <t>209-242-3</t>
  </si>
  <si>
    <t>56-35-9</t>
  </si>
  <si>
    <t>Tributyltin oxide,</t>
  </si>
  <si>
    <t>200-268-0</t>
  </si>
  <si>
    <t>56-36-0</t>
  </si>
  <si>
    <t>tributyltin acetate,</t>
  </si>
  <si>
    <t>200-269-6</t>
  </si>
  <si>
    <t>Parathion,</t>
  </si>
  <si>
    <t>200-271-7</t>
  </si>
  <si>
    <t>56425-91-3</t>
  </si>
  <si>
    <t>Flurprimidol,</t>
  </si>
  <si>
    <t>56773-42-3</t>
  </si>
  <si>
    <t>tetraethylammonium heptadecafluorooctanesulphonate,</t>
  </si>
  <si>
    <t>260-375-3</t>
  </si>
  <si>
    <t>56982-42-4</t>
  </si>
  <si>
    <t>cadmium divalerate,</t>
  </si>
  <si>
    <t>260-498-2</t>
  </si>
  <si>
    <t>5722-59-8</t>
  </si>
  <si>
    <t>[benzoato(2-)-C2,O1]mercury,</t>
  </si>
  <si>
    <t>227-228-5</t>
  </si>
  <si>
    <t>57-24-9</t>
  </si>
  <si>
    <t>Strychnine,</t>
  </si>
  <si>
    <t>200-319-7</t>
  </si>
  <si>
    <t>5743-04-4</t>
  </si>
  <si>
    <t>Cadmium di(acetate), dihydrate,</t>
  </si>
  <si>
    <t>57589-85-2</t>
  </si>
  <si>
    <t>potassium 2,3,4,5-tetrachloro-6-[[[3-[[(heptadecafluorooctyl)sulphonyl]oxy]phenyl]amino]carbonyl]benzoate,</t>
  </si>
  <si>
    <t>260-837-4</t>
  </si>
  <si>
    <t>Chlordane,</t>
  </si>
  <si>
    <t>200-349-0</t>
  </si>
  <si>
    <t>5787-96-2</t>
  </si>
  <si>
    <t>potassium salt of DNOC,</t>
  </si>
  <si>
    <t>57900-42-2</t>
  </si>
  <si>
    <t>triphenylsulphonium hexafluoroarsenate(1-),</t>
  </si>
  <si>
    <t>261-009-5</t>
  </si>
  <si>
    <t>5822-97-9</t>
  </si>
  <si>
    <t>phenylmercuric monoethanol ammonium acetate,</t>
  </si>
  <si>
    <t>583-15-3</t>
  </si>
  <si>
    <t>mercury dibenzoate,</t>
  </si>
  <si>
    <t>209-499-1</t>
  </si>
  <si>
    <t>58339-34-7</t>
  </si>
  <si>
    <t>Cadmium sulfoselenide red,</t>
  </si>
  <si>
    <t>261-218-1</t>
  </si>
  <si>
    <t>584-18-9</t>
  </si>
  <si>
    <t>2-hydroxy-5-(1,1,3,3-tetramethylbutyl)phenylmercury acetate,</t>
  </si>
  <si>
    <t>209-534-0</t>
  </si>
  <si>
    <t>584-43-0</t>
  </si>
  <si>
    <t>disuccinimidomercury,</t>
  </si>
  <si>
    <t>209-537-7</t>
  </si>
  <si>
    <t>5847-53-0</t>
  </si>
  <si>
    <t>tributyl[(diethylthiocarbamoyl)thio]stannane,</t>
  </si>
  <si>
    <t>227-437-1</t>
  </si>
  <si>
    <t>5857-39-6</t>
  </si>
  <si>
    <t>chloro-2-thienylmercury,</t>
  </si>
  <si>
    <t>227-481-1</t>
  </si>
  <si>
    <t>587-85-9</t>
  </si>
  <si>
    <t>diphenylmercury,</t>
  </si>
  <si>
    <t>209-606-1</t>
  </si>
  <si>
    <t>588-66-9</t>
  </si>
  <si>
    <t>mercury phenate,</t>
  </si>
  <si>
    <t>Lindane,</t>
  </si>
  <si>
    <t>200-401-2</t>
  </si>
  <si>
    <t>589-65-1</t>
  </si>
  <si>
    <t>mercury succinate,</t>
  </si>
  <si>
    <t>209-656-4</t>
  </si>
  <si>
    <t>5902-76-1</t>
  </si>
  <si>
    <t>methyl(pentachlorophenolato)mercury,</t>
  </si>
  <si>
    <t>227-596-7</t>
  </si>
  <si>
    <t>591-89-9</t>
  </si>
  <si>
    <t>dipotassium tetracyanomercurate,</t>
  </si>
  <si>
    <t>209-735-3</t>
  </si>
  <si>
    <t>592-04-1</t>
  </si>
  <si>
    <t>mercury dicyanide,</t>
  </si>
  <si>
    <t>209-741-6</t>
  </si>
  <si>
    <t>592-63-2</t>
  </si>
  <si>
    <t>mercury acetate,</t>
  </si>
  <si>
    <t>209-766-2</t>
  </si>
  <si>
    <t>592-85-8</t>
  </si>
  <si>
    <t>mercury dithiocyanate,</t>
  </si>
  <si>
    <t>209-773-0</t>
  </si>
  <si>
    <t>593-74-8</t>
  </si>
  <si>
    <t>dimethylmercury,</t>
  </si>
  <si>
    <t>209-805-3</t>
  </si>
  <si>
    <t>5954-14-3</t>
  </si>
  <si>
    <t>(acetato-O)[3-(chloromethoxy)propyl-C,O]mercury,</t>
  </si>
  <si>
    <t>227-719-4</t>
  </si>
  <si>
    <t>5955-19-1</t>
  </si>
  <si>
    <t>chloro-m-tolylmercury,</t>
  </si>
  <si>
    <t>227-722-0</t>
  </si>
  <si>
    <t>5964-24-9</t>
  </si>
  <si>
    <t>sodium timerfonate,</t>
  </si>
  <si>
    <t>227-741-4</t>
  </si>
  <si>
    <t>59669-26-0</t>
  </si>
  <si>
    <t>Thiodicarb,</t>
  </si>
  <si>
    <t>261-848-7</t>
  </si>
  <si>
    <t>5970-32-1</t>
  </si>
  <si>
    <t>[salicylato(2-)-O1,O2]mercury,</t>
  </si>
  <si>
    <t>227-760-8</t>
  </si>
  <si>
    <t>59-85-8</t>
  </si>
  <si>
    <t>4-chloromercuriobenzoic acid,</t>
  </si>
  <si>
    <t>200-442-6</t>
  </si>
  <si>
    <t>60168-88-9</t>
  </si>
  <si>
    <t>Fenarimol,</t>
  </si>
  <si>
    <t>262-095-7</t>
  </si>
  <si>
    <t>Dieldrin,</t>
  </si>
  <si>
    <t>200-484-5</t>
  </si>
  <si>
    <t>HCH (mixed isomers),</t>
  </si>
  <si>
    <t>210-168-9</t>
  </si>
  <si>
    <t>608-93-5</t>
  </si>
  <si>
    <t>Pentachlorobenzene,</t>
  </si>
  <si>
    <t>210-172-0</t>
  </si>
  <si>
    <t>60909-47-9</t>
  </si>
  <si>
    <t>zirconium arsenide,</t>
  </si>
  <si>
    <t>262-524-8</t>
  </si>
  <si>
    <t>61219-26-9</t>
  </si>
  <si>
    <t>trimanganese arsenide,</t>
  </si>
  <si>
    <t>262-667-6</t>
  </si>
  <si>
    <t>612-52-2</t>
  </si>
  <si>
    <t>2-naphthylammonium chloride,</t>
  </si>
  <si>
    <t>210-313-6</t>
  </si>
  <si>
    <t>612-83-9</t>
  </si>
  <si>
    <t>3,3'-dichlorobenzidine dihydrochloride,</t>
  </si>
  <si>
    <t>210-323-0</t>
  </si>
  <si>
    <t>6131-99-3</t>
  </si>
  <si>
    <t>Sodium cacodylate trihydrate,</t>
  </si>
  <si>
    <t>6164-98-3</t>
  </si>
  <si>
    <t>Chlordimeform,</t>
  </si>
  <si>
    <t>228-200-5</t>
  </si>
  <si>
    <t>616-99-9</t>
  </si>
  <si>
    <t>di-o-tolylmercury,</t>
  </si>
  <si>
    <t>210-499-9</t>
  </si>
  <si>
    <t>Terphenyl, chlorinated,</t>
  </si>
  <si>
    <t>262-968-2</t>
  </si>
  <si>
    <t>61789-28-4</t>
  </si>
  <si>
    <t>Creosote oil,</t>
  </si>
  <si>
    <t>263-047-8</t>
  </si>
  <si>
    <t>61789-34-2</t>
  </si>
  <si>
    <t>Naphthenic acids, cadmium salts,</t>
  </si>
  <si>
    <t>263-053-0</t>
  </si>
  <si>
    <t>61792-06-1</t>
  </si>
  <si>
    <t>[(2-hydroxyethyl)amino]phenylmercury acetate,</t>
  </si>
  <si>
    <t>263-211-9</t>
  </si>
  <si>
    <t>618-82-6</t>
  </si>
  <si>
    <t>sulfarsphenamine,</t>
  </si>
  <si>
    <t>210-564-1</t>
  </si>
  <si>
    <t>61951-96-0</t>
  </si>
  <si>
    <t>cadmium neodecanoate,</t>
  </si>
  <si>
    <t>263-352-6</t>
  </si>
  <si>
    <t>62149-56-8</t>
  </si>
  <si>
    <t>cadmium bis(heptadecanoate),</t>
  </si>
  <si>
    <t>263-434-1</t>
  </si>
  <si>
    <t>62337-00-2</t>
  </si>
  <si>
    <t>Arsenazo III disodium salt,</t>
  </si>
  <si>
    <t>263-516-7</t>
  </si>
  <si>
    <t>62-37-3</t>
  </si>
  <si>
    <t>chlormerodrin,</t>
  </si>
  <si>
    <t>200-530-4</t>
  </si>
  <si>
    <t>62-38-4</t>
  </si>
  <si>
    <t>phenylmercury acetate,</t>
  </si>
  <si>
    <t>200-532-5</t>
  </si>
  <si>
    <t>62613-15-4</t>
  </si>
  <si>
    <t>diphenyliodonium hexafluoroarsenate,</t>
  </si>
  <si>
    <t>263-638-0</t>
  </si>
  <si>
    <t>62638-02-2</t>
  </si>
  <si>
    <t>mercury hydrogen cyclohexanebutyrate,</t>
  </si>
  <si>
    <t>263-665-8</t>
  </si>
  <si>
    <t>Dichlorvos,</t>
  </si>
  <si>
    <t>200-547-7</t>
  </si>
  <si>
    <t>6273-99-0</t>
  </si>
  <si>
    <t>[mu-[orthoborato(2-)-O:O']]diphenyldimercury,</t>
  </si>
  <si>
    <t>228-465-7</t>
  </si>
  <si>
    <t>627-44-1</t>
  </si>
  <si>
    <t>diethylmercury,</t>
  </si>
  <si>
    <t>211-000-7</t>
  </si>
  <si>
    <t>6283-24-5</t>
  </si>
  <si>
    <t>4-aminophenylmercury acetate,</t>
  </si>
  <si>
    <t>228-497-1</t>
  </si>
  <si>
    <t>628-86-4</t>
  </si>
  <si>
    <t>mercury difulminate,</t>
  </si>
  <si>
    <t>211-057-8</t>
  </si>
  <si>
    <t>631-60-7</t>
  </si>
  <si>
    <t>dimercury di(acetate),</t>
  </si>
  <si>
    <t>211-161-3</t>
  </si>
  <si>
    <t>63217-32-3</t>
  </si>
  <si>
    <t>4-(ethylamino)-2-methylbenzenediazonium hexafluoroarsenate,</t>
  </si>
  <si>
    <t>264-026-6</t>
  </si>
  <si>
    <t>63217-33-4</t>
  </si>
  <si>
    <t>4-(diethylamino)-2-ethoxybenzenediazonium hexafluoroarsenate,</t>
  </si>
  <si>
    <t>264-027-1</t>
  </si>
  <si>
    <t>Carbaryl,</t>
  </si>
  <si>
    <t>200-555-0</t>
  </si>
  <si>
    <t>63325-16-6</t>
  </si>
  <si>
    <t>diiodobis(5-iodopyridin-2-amine)mercury dihydroiodide,</t>
  </si>
  <si>
    <t>264-100-8</t>
  </si>
  <si>
    <t>63400-09-9</t>
  </si>
  <si>
    <t>cadmium pentadecanoate,</t>
  </si>
  <si>
    <t>264-124-9</t>
  </si>
  <si>
    <t>63549-47-3</t>
  </si>
  <si>
    <t>di(acetato-O)anilinemercury,</t>
  </si>
  <si>
    <t>264-306-8</t>
  </si>
  <si>
    <t>6365-83-9</t>
  </si>
  <si>
    <t>ammonium 2-sec-butyl-4,6-dinitrophenolate,</t>
  </si>
  <si>
    <t>228-858-3</t>
  </si>
  <si>
    <t>6369-97-7</t>
  </si>
  <si>
    <t>dimethylammonium 2,4,5-trichlorophenoxyacetate,</t>
  </si>
  <si>
    <t>228-874-0</t>
  </si>
  <si>
    <t>637-03-6</t>
  </si>
  <si>
    <t>phenylarsine oxide,</t>
  </si>
  <si>
    <t>211-275-3</t>
  </si>
  <si>
    <t>639-58-7</t>
  </si>
  <si>
    <t>triphenyltin chloride,</t>
  </si>
  <si>
    <t>211-358-4</t>
  </si>
  <si>
    <t>Fluoroacetamide,</t>
  </si>
  <si>
    <t>211-363-1</t>
  </si>
  <si>
    <t>6417-43-2</t>
  </si>
  <si>
    <t>bis(2-hydroxyethyl)ammonium 2,4,5-trichlorophenoxyacetate,</t>
  </si>
  <si>
    <t>229-138-1</t>
  </si>
  <si>
    <t>6420-47-9</t>
  </si>
  <si>
    <t>2-sec-butyl-4,6-dinitrophenol, compound with 2,2',2''-nitrilotriethanol (1:1),</t>
  </si>
  <si>
    <t>229-166-4</t>
  </si>
  <si>
    <t>6427-86-7</t>
  </si>
  <si>
    <t>cadmium dipalmitate,</t>
  </si>
  <si>
    <t>229-199-4</t>
  </si>
  <si>
    <t>64285-73-0</t>
  </si>
  <si>
    <t>3,3',5,5'-Tetramethylbenzidine dihydrochloride,</t>
  </si>
  <si>
    <t>264-769-6</t>
  </si>
  <si>
    <t>64475-90-7</t>
  </si>
  <si>
    <t>Antimony arsenic oxide,</t>
  </si>
  <si>
    <t>264-904-9</t>
  </si>
  <si>
    <t>64491-92-5</t>
  </si>
  <si>
    <t>hydrogen [metasilicato(2-)-O](2-methoxyethyl)mercurate(1-),</t>
  </si>
  <si>
    <t>264-920-6</t>
  </si>
  <si>
    <t>645-99-8</t>
  </si>
  <si>
    <t>mercury distearate,</t>
  </si>
  <si>
    <t>211-458-8</t>
  </si>
  <si>
    <t>64681-08-9</t>
  </si>
  <si>
    <t>(S)-dichloro[2-[[(2,3-dihydroxypropoxy)hydroxyphosphinyl]oxy]triethylmethylammoniumato]cadmium,</t>
  </si>
  <si>
    <t>265-010-1</t>
  </si>
  <si>
    <t>64724-29-4</t>
  </si>
  <si>
    <t>cis-1-Ethoxy-2-(tri-n-butylstannyl)ethylene,</t>
  </si>
  <si>
    <t>64969-34-2</t>
  </si>
  <si>
    <t>3,3'-dichlorobenzidine dihydrogen bis(sulphate),</t>
  </si>
  <si>
    <t>265-293-1</t>
  </si>
  <si>
    <t>64973-06-4</t>
  </si>
  <si>
    <t>Arsenic bromide,</t>
  </si>
  <si>
    <t>265-296-8</t>
  </si>
  <si>
    <t>654054-66-7</t>
  </si>
  <si>
    <t>Cadmium chloride hydrate,</t>
  </si>
  <si>
    <t>65453-05-6</t>
  </si>
  <si>
    <t>Cobalt arsenide,</t>
  </si>
  <si>
    <t>265-784-0</t>
  </si>
  <si>
    <t>65907-30-4</t>
  </si>
  <si>
    <t>Furathiocarb,</t>
  </si>
  <si>
    <t>265-974-3</t>
  </si>
  <si>
    <t>65996-85-2</t>
  </si>
  <si>
    <t>Tar acids, coal, crude,</t>
  </si>
  <si>
    <t>266-019-3</t>
  </si>
  <si>
    <t>661-69-8</t>
  </si>
  <si>
    <t>Hexamethylditin,</t>
  </si>
  <si>
    <t>67057-32-3</t>
  </si>
  <si>
    <t>tributyl[(dimethylthiocarbamoyl)thio]stannane,</t>
  </si>
  <si>
    <t>266-560-5</t>
  </si>
  <si>
    <t>67251-38-1</t>
  </si>
  <si>
    <t>tris(pentane-2,4-dionato-O,O')silicon hexafluoroarsenate,</t>
  </si>
  <si>
    <t>266-621-6</t>
  </si>
  <si>
    <t>Chloroform,</t>
  </si>
  <si>
    <t>200-663-8</t>
  </si>
  <si>
    <t>67701-37-5</t>
  </si>
  <si>
    <t>[(octylsuccinyl)bis(oxy)]bis[tributylstannane],</t>
  </si>
  <si>
    <t>266-955-2</t>
  </si>
  <si>
    <t>67712-00-9</t>
  </si>
  <si>
    <t>Slimes and Sludges, copper refining,</t>
  </si>
  <si>
    <t>266-977-2</t>
  </si>
  <si>
    <t>67-72-1</t>
  </si>
  <si>
    <t>Hexachloroethane,</t>
  </si>
  <si>
    <t>200-666-4</t>
  </si>
  <si>
    <t>67906-19-8</t>
  </si>
  <si>
    <t>bis(propane-1,2-diyldiamine-N,N')cadmium(2+) bis[bis(cyano-C)aurate(1-)],</t>
  </si>
  <si>
    <t>267-692-6</t>
  </si>
  <si>
    <t>67939-62-2</t>
  </si>
  <si>
    <t>cadmium dilinoleate,</t>
  </si>
  <si>
    <t>267-845-7</t>
  </si>
  <si>
    <t>67952-43-6</t>
  </si>
  <si>
    <t>Nickel dichlorate,</t>
  </si>
  <si>
    <t>267-897-0</t>
  </si>
  <si>
    <t>6795-81-9</t>
  </si>
  <si>
    <t>bis(trichloromethyl)mercury,</t>
  </si>
  <si>
    <t>229-867-5</t>
  </si>
  <si>
    <t>67-97-0</t>
  </si>
  <si>
    <t>Cholecalciferol,</t>
  </si>
  <si>
    <t>200-673-2</t>
  </si>
  <si>
    <t>67989-93-9</t>
  </si>
  <si>
    <t>tetrapotassium [[[nitrilotris(methylene)]tris[phosphonato]](6-)-N,O,O'',O'''']cadmate(6-),</t>
  </si>
  <si>
    <t>268-020-4</t>
  </si>
  <si>
    <t>68081-83-4</t>
  </si>
  <si>
    <t>Carbamic acid, (4-methyl-1,3-phenylene)bis-, bis[2-[ethyl[(perfluoro-C4-8-alkyl)sulfonyl]amino]ethyl] ester,</t>
  </si>
  <si>
    <t>268-357-7</t>
  </si>
  <si>
    <t>68085-85-8</t>
  </si>
  <si>
    <t>Cyhalothrine,</t>
  </si>
  <si>
    <t>268-450-2</t>
  </si>
  <si>
    <t>68092-45-5</t>
  </si>
  <si>
    <t>cadmium m-toluate,</t>
  </si>
  <si>
    <t>268-458-6</t>
  </si>
  <si>
    <t>68131-58-8</t>
  </si>
  <si>
    <t>Fatty acids, C10-18, cadmium salts,</t>
  </si>
  <si>
    <t>268-620-6</t>
  </si>
  <si>
    <t>68131-59-9</t>
  </si>
  <si>
    <t>Fatty acids, C12-18, cadmium salts,</t>
  </si>
  <si>
    <t>268-621-1</t>
  </si>
  <si>
    <t>68201-97-8</t>
  </si>
  <si>
    <t>(acetato-O)diamminephenylmercury,</t>
  </si>
  <si>
    <t>269-247-1</t>
  </si>
  <si>
    <t>68214-25-5</t>
  </si>
  <si>
    <t>benzyltriphenylphosphonium tetrachlorocadmate,</t>
  </si>
  <si>
    <t>269-289-0</t>
  </si>
  <si>
    <t>68309-98-8</t>
  </si>
  <si>
    <t>pentapotassium hydrogen [[[ethylenebis[nitrilobis(methylene)]]tetrakis[phosphonato]](8-)]cadmate(6-),</t>
  </si>
  <si>
    <t>269-685-3</t>
  </si>
  <si>
    <t>68332-81-0</t>
  </si>
  <si>
    <t>Cadmium sulfide (CdS), solid soln. with zinc sulfide, copper and lead-doped,</t>
  </si>
  <si>
    <t>269-773-1</t>
  </si>
  <si>
    <t>68359-37-5</t>
  </si>
  <si>
    <t>Cyfluthrin,</t>
  </si>
  <si>
    <t>269-855-7</t>
  </si>
  <si>
    <t>68409-82-5</t>
  </si>
  <si>
    <t>Fatty acids, C14-18, cadmium salts,</t>
  </si>
  <si>
    <t>270-067-0</t>
  </si>
  <si>
    <t>68412-53-3</t>
  </si>
  <si>
    <t>Nonylphenol, branched, ethoxylated, phosphated,</t>
  </si>
  <si>
    <t>68412-54-4</t>
  </si>
  <si>
    <t>Nonylphenol, branched, ethoxylated,</t>
  </si>
  <si>
    <t>500-209-1</t>
  </si>
  <si>
    <t>68478-53-5</t>
  </si>
  <si>
    <t>Cadmium, benzoate p-tert-butylbenzoate complexes,</t>
  </si>
  <si>
    <t>270-824-5</t>
  </si>
  <si>
    <t>68479-13-0</t>
  </si>
  <si>
    <t>Pyrochlore, bismuth cadmium ruthenium,</t>
  </si>
  <si>
    <t>270-855-4</t>
  </si>
  <si>
    <t>68611-46-1</t>
  </si>
  <si>
    <t>Silicic acid (H4SiO4), zinc salt (1:2), arsenic and manganese-doped,</t>
  </si>
  <si>
    <t>271-895-5</t>
  </si>
  <si>
    <t>68725-15-5</t>
  </si>
  <si>
    <t>tributyl[(ethylsulphonyl)oxy]stannane,</t>
  </si>
  <si>
    <t>272-108-8</t>
  </si>
  <si>
    <t>68784-10-1</t>
  </si>
  <si>
    <t>Cadmium sulfide (CdS), solid soln. with zinc sulfide, aluminum and cobalt and copper and silver-doped,</t>
  </si>
  <si>
    <t>272-220-7</t>
  </si>
  <si>
    <t>68784-55-4</t>
  </si>
  <si>
    <t>Barium cadmium calcium chloride fluoride phosphate, antimony and manganese-doped,</t>
  </si>
  <si>
    <t>272-257-9</t>
  </si>
  <si>
    <t>68855-80-1</t>
  </si>
  <si>
    <t>Fatty acids, tall-oil, cadmium salts,</t>
  </si>
  <si>
    <t>272-499-5</t>
  </si>
  <si>
    <t>688-73-3</t>
  </si>
  <si>
    <t>tri-n-butyltin hydride,</t>
  </si>
  <si>
    <t>211-704-4</t>
  </si>
  <si>
    <t>68876-84-6</t>
  </si>
  <si>
    <t>Fatty acids, C8-18 and C18-unsatd., cadmium salts,</t>
  </si>
  <si>
    <t>272-529-7</t>
  </si>
  <si>
    <t>68876-98-2</t>
  </si>
  <si>
    <t>Cadmium sulfide (CdS), aluminum and copper-doped,</t>
  </si>
  <si>
    <t>272-539-1</t>
  </si>
  <si>
    <t>68876-99-3</t>
  </si>
  <si>
    <t>Cadmium sulfide (CdS), aluminum and silver-doped,</t>
  </si>
  <si>
    <t>272-540-7</t>
  </si>
  <si>
    <t>68877-00-9</t>
  </si>
  <si>
    <t>Cadmium sulfide (CdS), copper chloride-doped,</t>
  </si>
  <si>
    <t>272-541-2</t>
  </si>
  <si>
    <t>68877-01-0</t>
  </si>
  <si>
    <t>Cadmium sulfide (CdS), silver chloride-doped,</t>
  </si>
  <si>
    <t>272-542-8</t>
  </si>
  <si>
    <t>68891-87-2</t>
  </si>
  <si>
    <t>Cadmium sulfide (CdS), copper and lead-doped,</t>
  </si>
  <si>
    <t>272-581-0</t>
  </si>
  <si>
    <t>68892-01-3</t>
  </si>
  <si>
    <t>bis(pentane-2,4-dionato-O,O')boron(1+) hexafluoroarsenate(1-),</t>
  </si>
  <si>
    <t>272-591-5</t>
  </si>
  <si>
    <t>68928-80-3</t>
  </si>
  <si>
    <t>Heptabromodiphenyl ether,</t>
  </si>
  <si>
    <t>273-031-2</t>
  </si>
  <si>
    <t>68951-38-2</t>
  </si>
  <si>
    <t>Antimony oxide (Sb2O3), mixed with arsenic oxide (As2O3),</t>
  </si>
  <si>
    <t>273-156-2</t>
  </si>
  <si>
    <t>68953-39-9</t>
  </si>
  <si>
    <t>Fatty acids, tallow, hydrogenated, cadmium salts,</t>
  </si>
  <si>
    <t>273-203-7</t>
  </si>
  <si>
    <t>68956-81-0</t>
  </si>
  <si>
    <t>Resin acids and Rosin acids, cadmium salts,</t>
  </si>
  <si>
    <t>273-320-3</t>
  </si>
  <si>
    <t>68966-97-2</t>
  </si>
  <si>
    <t>hydrogen [4-[(5-chloro-4-methyl-2-sulphophenyl)azo]-3-hydroxynaphthalene-2-carboxylato(3-)]cadmate(1-),</t>
  </si>
  <si>
    <t>273-461-0</t>
  </si>
  <si>
    <t>69011-59-2</t>
  </si>
  <si>
    <t>Lead alloy, base, dross,</t>
  </si>
  <si>
    <t>273-700-9</t>
  </si>
  <si>
    <t>69011-69-4</t>
  </si>
  <si>
    <t>Cadmium, dross,</t>
  </si>
  <si>
    <t>273-707-7</t>
  </si>
  <si>
    <t>69012-21-1</t>
  </si>
  <si>
    <t>Wastewater, cadmium sulfate electrolytic, acid,</t>
  </si>
  <si>
    <t>273-721-3</t>
  </si>
  <si>
    <t>69012-57-3</t>
  </si>
  <si>
    <t>Flue dust, cadmium-refining,</t>
  </si>
  <si>
    <t>273-754-3</t>
  </si>
  <si>
    <t>69029-51-2</t>
  </si>
  <si>
    <t>Lead, antimonial, dross,</t>
  </si>
  <si>
    <t>273-795-7</t>
  </si>
  <si>
    <t>69029-63-6</t>
  </si>
  <si>
    <t>Calcines, cadmium residue,</t>
  </si>
  <si>
    <t>273-806-5</t>
  </si>
  <si>
    <t>69029-67-0</t>
  </si>
  <si>
    <t>Flue dust, lead-refining,</t>
  </si>
  <si>
    <t>273-809-1</t>
  </si>
  <si>
    <t>69029-70-5</t>
  </si>
  <si>
    <t>Leach residues, cadmium-refining,</t>
  </si>
  <si>
    <t>273-811-2</t>
  </si>
  <si>
    <t>69029-77-2</t>
  </si>
  <si>
    <t>Residues, cadmium-refining,</t>
  </si>
  <si>
    <t>273-819-6</t>
  </si>
  <si>
    <t>69029-90-9</t>
  </si>
  <si>
    <t>Slimes and Sludges, cadmium-refining, oxidized,</t>
  </si>
  <si>
    <t>273-831-1</t>
  </si>
  <si>
    <t>69029-91-0</t>
  </si>
  <si>
    <t>Slimes and Sludges, cadmium sump tank,</t>
  </si>
  <si>
    <t>273-832-7</t>
  </si>
  <si>
    <t>69121-20-6</t>
  </si>
  <si>
    <t>cadmium(2+) 12-hydroxyoctadecanoate,</t>
  </si>
  <si>
    <t>273-881-4</t>
  </si>
  <si>
    <t>69190-99-4</t>
  </si>
  <si>
    <t>cadmium potassium 1-(hydroxyethylidene)bisphosphonate(1:2:1),</t>
  </si>
  <si>
    <t>273-906-9</t>
  </si>
  <si>
    <t>Monocrotophos,</t>
  </si>
  <si>
    <t>230-042-7</t>
  </si>
  <si>
    <t>69462-12-0</t>
  </si>
  <si>
    <t>2-ethyl-4-methylpentyl (2,4,5-trichlorophenoxy)acetate,</t>
  </si>
  <si>
    <t>274-012-1</t>
  </si>
  <si>
    <t>70084-75-2</t>
  </si>
  <si>
    <t>Fatty acids, C12-18, barium cadmium salts,</t>
  </si>
  <si>
    <t>274-304-9</t>
  </si>
  <si>
    <t>7012-37-5</t>
  </si>
  <si>
    <t>2,4,4'-trichlorobiphenyl,</t>
  </si>
  <si>
    <t>230-293-2</t>
  </si>
  <si>
    <t>70225-14-8</t>
  </si>
  <si>
    <t>heptadecafluorooctanesulphonic acid, compound with 2,2'-iminodiethanol (1:1),</t>
  </si>
  <si>
    <t>274-460-8</t>
  </si>
  <si>
    <t>70321-79-8</t>
  </si>
  <si>
    <t>Creosote oil, high-boiling distillate,</t>
  </si>
  <si>
    <t>274-565-9</t>
  </si>
  <si>
    <t>70333-07-2</t>
  </si>
  <si>
    <t>disilver arsenide,</t>
  </si>
  <si>
    <t>274-573-2</t>
  </si>
  <si>
    <t>7058-55-1</t>
  </si>
  <si>
    <t>cadmium dianthranilate,</t>
  </si>
  <si>
    <t>230-343-3</t>
  </si>
  <si>
    <t>709-98-8</t>
  </si>
  <si>
    <t>Propanil,</t>
  </si>
  <si>
    <t>211-914-6</t>
  </si>
  <si>
    <t>71243-75-9</t>
  </si>
  <si>
    <t>Cadmium selenide (CdSe), solid soln. with cadmium sulfide,</t>
  </si>
  <si>
    <t>275-290-7</t>
  </si>
  <si>
    <t>71411-66-0</t>
  </si>
  <si>
    <t>(R)-12-hydroxyoleic acid, barium cadmium salt,</t>
  </si>
  <si>
    <t>275-370-1</t>
  </si>
  <si>
    <t>Benzene,</t>
  </si>
  <si>
    <t>1,1,1-Trichloroethane,</t>
  </si>
  <si>
    <t>200-756-3</t>
  </si>
  <si>
    <t>71720-55-3</t>
  </si>
  <si>
    <t>mercury(1+) ethyl sulphate,</t>
  </si>
  <si>
    <t>275-904-3</t>
  </si>
  <si>
    <t>7173-51-5</t>
  </si>
  <si>
    <t>Didecyldimethylammonium chloride,</t>
  </si>
  <si>
    <t>230-525-2</t>
  </si>
  <si>
    <t>71735-19-8</t>
  </si>
  <si>
    <t>2-sec-butyl-4,6-dinitrophenol, compound with 1-aminopropan-2-ol (1:1),</t>
  </si>
  <si>
    <t>275-931-0</t>
  </si>
  <si>
    <t>71861-27-3</t>
  </si>
  <si>
    <t>tetra-mu-chlorodichlorobis[2-[[(2,3-dihydroxypropoxy)hydroxyphosphinyl]oxy]triethylmethylammoniumato]tricadmium, stereoisomer,</t>
  </si>
  <si>
    <t>276-100-5</t>
  </si>
  <si>
    <t>Endrin,</t>
  </si>
  <si>
    <t>200-775-7</t>
  </si>
  <si>
    <t>72379-35-2</t>
  </si>
  <si>
    <t>hydrogen triiodomercurate(1-), compound with 3-methyl-3H-benzothiazol-2-imine (1:1),</t>
  </si>
  <si>
    <t>276-613-4</t>
  </si>
  <si>
    <t>72869-63-7</t>
  </si>
  <si>
    <t>Fatty acids, coco, cadmium salts,</t>
  </si>
  <si>
    <t>276-952-8</t>
  </si>
  <si>
    <t>72968-34-4</t>
  </si>
  <si>
    <t>Zircon, cadmium yellow,</t>
  </si>
  <si>
    <t>277-135-9</t>
  </si>
  <si>
    <t>731-27-1</t>
  </si>
  <si>
    <t>Tolylfluanid,</t>
  </si>
  <si>
    <t>211-986-9</t>
  </si>
  <si>
    <t>73491-34-6</t>
  </si>
  <si>
    <t>Mercury(II) perchlorate trihydrate,</t>
  </si>
  <si>
    <t>73927-98-7</t>
  </si>
  <si>
    <t>tributyl(2,4,5-trichlorophenoxy)stannane,</t>
  </si>
  <si>
    <t>277-638-3</t>
  </si>
  <si>
    <t>7411-49-6</t>
  </si>
  <si>
    <t>3,3′-Diaminobenzidine tetrahydrochloride,</t>
  </si>
  <si>
    <t>74332-73-3</t>
  </si>
  <si>
    <t>3,3'-dichlorobenzidine sulphate,</t>
  </si>
  <si>
    <t>277-822-3</t>
  </si>
  <si>
    <t>mercury,</t>
  </si>
  <si>
    <t>Arsenic,</t>
  </si>
  <si>
    <t>231-148-6</t>
  </si>
  <si>
    <t>cadmium (non-pyrophoric),</t>
  </si>
  <si>
    <t>231-152-8</t>
  </si>
  <si>
    <t>cadmium (pyrophoric),</t>
  </si>
  <si>
    <t>7446-18-6</t>
  </si>
  <si>
    <t>Thallium sulphate,</t>
  </si>
  <si>
    <t>231-201-3</t>
  </si>
  <si>
    <t>74592-66-8</t>
  </si>
  <si>
    <t>3,5,5-trimethylhexyl 2,4,5-trichlorophenoxyacetate,</t>
  </si>
  <si>
    <t>277-935-8</t>
  </si>
  <si>
    <t>Methyl bromide,</t>
  </si>
  <si>
    <t>200-813-2</t>
  </si>
  <si>
    <t>7486-35-3</t>
  </si>
  <si>
    <t>tributylvinylstannane,</t>
  </si>
  <si>
    <t>231-291-4</t>
  </si>
  <si>
    <t>7487-94-7</t>
  </si>
  <si>
    <t>Mercury dichloride,</t>
  </si>
  <si>
    <t>231-299-8</t>
  </si>
  <si>
    <t>75113-37-0</t>
  </si>
  <si>
    <t>DBB (Di-µ-oxo-di-n-butylstannio-hydroxyborane),</t>
  </si>
  <si>
    <t>401-040-5</t>
  </si>
  <si>
    <t>Ethylene oxide,</t>
  </si>
  <si>
    <t>200-849-9</t>
  </si>
  <si>
    <t>7546-30-7</t>
  </si>
  <si>
    <t>mercury chloride,</t>
  </si>
  <si>
    <t>231-430-9</t>
  </si>
  <si>
    <t>75-60-5</t>
  </si>
  <si>
    <t>Cacodylic acid,</t>
  </si>
  <si>
    <t>200-883-4</t>
  </si>
  <si>
    <t>75-74-1</t>
  </si>
  <si>
    <t>Tetramethyl lead,</t>
  </si>
  <si>
    <t>200-897-0</t>
  </si>
  <si>
    <t>7616-83-3</t>
  </si>
  <si>
    <t>mercury diperchlorate,</t>
  </si>
  <si>
    <t>231-525-5</t>
  </si>
  <si>
    <t>7620-30-6</t>
  </si>
  <si>
    <t>sodium [3-[[(3-carboxylatopropionamido)carbonyl]amino]-2-methoxypropyl]hydroxymercurate(1-),</t>
  </si>
  <si>
    <t>231-532-3</t>
  </si>
  <si>
    <t>76253-60-6</t>
  </si>
  <si>
    <t>Monomethyl-Tetrachlorodiphenyl methane; Trade name: Ugilec 141,</t>
  </si>
  <si>
    <t>278-404-3</t>
  </si>
  <si>
    <t>7631-89-2</t>
  </si>
  <si>
    <t>arsenic acid, sodium salt,</t>
  </si>
  <si>
    <t>231-547-5</t>
  </si>
  <si>
    <t>Heptachlor,</t>
  </si>
  <si>
    <t>200-962-3</t>
  </si>
  <si>
    <t>7653-28-3</t>
  </si>
  <si>
    <t>tributyl(palmitoyloxy)stannane,</t>
  </si>
  <si>
    <t>231-618-0</t>
  </si>
  <si>
    <t>76-63-1</t>
  </si>
  <si>
    <t>allyltriphenylstannane,</t>
  </si>
  <si>
    <t>200-975-4</t>
  </si>
  <si>
    <t>76-87-9</t>
  </si>
  <si>
    <t>Fentin hydroxide,</t>
  </si>
  <si>
    <t>200-990-6</t>
  </si>
  <si>
    <t>77536-66-4</t>
  </si>
  <si>
    <t>Actinolite,</t>
  </si>
  <si>
    <t>77536-67-5</t>
  </si>
  <si>
    <t>Anthophyllite,</t>
  </si>
  <si>
    <t>77536-68-6</t>
  </si>
  <si>
    <t>Tremolite,</t>
  </si>
  <si>
    <t>7756-49-2</t>
  </si>
  <si>
    <t>mercury(2+) (9Z,12Z)-octadeca-9,12-dienoate,</t>
  </si>
  <si>
    <t>231-814-6</t>
  </si>
  <si>
    <t>7774-29-0</t>
  </si>
  <si>
    <t>mercury diiodide,</t>
  </si>
  <si>
    <t>231-873-8</t>
  </si>
  <si>
    <t>7775-09-9</t>
  </si>
  <si>
    <t>Sodium chlorate,</t>
  </si>
  <si>
    <t>231-887-4</t>
  </si>
  <si>
    <t>7778-39-4</t>
  </si>
  <si>
    <t>arsenic acid,</t>
  </si>
  <si>
    <t>231-901-9</t>
  </si>
  <si>
    <t>7778-43-0</t>
  </si>
  <si>
    <t>disodium hydrogenarsenate,</t>
  </si>
  <si>
    <t>231-902-4</t>
  </si>
  <si>
    <t>7778-44-1</t>
  </si>
  <si>
    <t>calcium arsenate,</t>
  </si>
  <si>
    <t>231-904-5</t>
  </si>
  <si>
    <t>7778-73-6</t>
  </si>
  <si>
    <t>potassium pentachlorophenolate,</t>
  </si>
  <si>
    <t>231-911-3</t>
  </si>
  <si>
    <t>7782-86-7</t>
  </si>
  <si>
    <t>Mercury(I) nitrate, monohydrate,</t>
  </si>
  <si>
    <t>7783-30-4</t>
  </si>
  <si>
    <t>mercury iodide,</t>
  </si>
  <si>
    <t>231-988-3</t>
  </si>
  <si>
    <t>7783-32-6</t>
  </si>
  <si>
    <t>mercury diiodate,</t>
  </si>
  <si>
    <t>231-989-9</t>
  </si>
  <si>
    <t>7783-33-7</t>
  </si>
  <si>
    <t>dipotassium tetraiodomercurate,</t>
  </si>
  <si>
    <t>231-990-4</t>
  </si>
  <si>
    <t>7783-34-8</t>
  </si>
  <si>
    <t>Mercury(II) dinitrate, monohydrate,</t>
  </si>
  <si>
    <t>7783-35-9</t>
  </si>
  <si>
    <t>mercury sulphate,</t>
  </si>
  <si>
    <t>231-992-5</t>
  </si>
  <si>
    <t>7783-36-0</t>
  </si>
  <si>
    <t>dimercury sulphate,</t>
  </si>
  <si>
    <t>231-993-0</t>
  </si>
  <si>
    <t>7783-39-3</t>
  </si>
  <si>
    <t>mercury difluoride,</t>
  </si>
  <si>
    <t>231-994-6</t>
  </si>
  <si>
    <t>7783-92-8</t>
  </si>
  <si>
    <t>Silver chlorate,</t>
  </si>
  <si>
    <t>232-034-9</t>
  </si>
  <si>
    <t>7784-03-4</t>
  </si>
  <si>
    <t>mercury disilver tetraiodide,</t>
  </si>
  <si>
    <t>232-045-9</t>
  </si>
  <si>
    <t>7784-08-9</t>
  </si>
  <si>
    <t>trisilver arsenite,</t>
  </si>
  <si>
    <t>232-048-5</t>
  </si>
  <si>
    <t>7784-33-0</t>
  </si>
  <si>
    <t>arsenic tribromide,</t>
  </si>
  <si>
    <t>232-057-4</t>
  </si>
  <si>
    <t>7784-34-1</t>
  </si>
  <si>
    <t>arsenic trichloride,</t>
  </si>
  <si>
    <t>232-059-5</t>
  </si>
  <si>
    <t>7784-35-2</t>
  </si>
  <si>
    <t>trifluoroarsine,</t>
  </si>
  <si>
    <t>232-060-0</t>
  </si>
  <si>
    <t>7784-36-3</t>
  </si>
  <si>
    <t>pentafluoroarsorane,</t>
  </si>
  <si>
    <t>232-061-6</t>
  </si>
  <si>
    <t>7784-37-4</t>
  </si>
  <si>
    <t>mercury hydrogenarsenate,</t>
  </si>
  <si>
    <t>232-062-1</t>
  </si>
  <si>
    <t>7784-38-5</t>
  </si>
  <si>
    <t>manganese hydrogenarsenate,</t>
  </si>
  <si>
    <t>232-063-7</t>
  </si>
  <si>
    <t>7784-40-9</t>
  </si>
  <si>
    <t>lead hydrogen arsenate,</t>
  </si>
  <si>
    <t>232-064-2</t>
  </si>
  <si>
    <t>7784-41-0</t>
  </si>
  <si>
    <t>potassium dihydrogenarsenate,</t>
  </si>
  <si>
    <t>232-065-8</t>
  </si>
  <si>
    <t>7784-44-3</t>
  </si>
  <si>
    <t>diammonium hydrogenarsenate,</t>
  </si>
  <si>
    <t>232-067-9</t>
  </si>
  <si>
    <t>7784-45-4</t>
  </si>
  <si>
    <t>arsenic triiodide,</t>
  </si>
  <si>
    <t>232-068-4</t>
  </si>
  <si>
    <t>7784-46-5</t>
  </si>
  <si>
    <t>sodium dioxoarsenate,</t>
  </si>
  <si>
    <t>232-070-5</t>
  </si>
  <si>
    <t>7786-36-9</t>
  </si>
  <si>
    <t>pentahydroxyarsorane,</t>
  </si>
  <si>
    <t>232-096-7</t>
  </si>
  <si>
    <t>7789-10-8</t>
  </si>
  <si>
    <t>mercury dichromate,</t>
  </si>
  <si>
    <t>232-144-7</t>
  </si>
  <si>
    <t>7789-42-6</t>
  </si>
  <si>
    <t>cadmium bromide,</t>
  </si>
  <si>
    <t>232-165-1</t>
  </si>
  <si>
    <t>7789-47-1</t>
  </si>
  <si>
    <t>mercury dibromide,</t>
  </si>
  <si>
    <t>232-169-3</t>
  </si>
  <si>
    <t>7790-78-5</t>
  </si>
  <si>
    <t>cadmium chloride, hydrate(2:5),</t>
  </si>
  <si>
    <t>cadmium fluoride,</t>
  </si>
  <si>
    <t>232-222-0</t>
  </si>
  <si>
    <t>7790-80-9</t>
  </si>
  <si>
    <t>cadmium iodide,</t>
  </si>
  <si>
    <t>232-223-6</t>
  </si>
  <si>
    <t>7790-81-0</t>
  </si>
  <si>
    <t>cadmium iodate,</t>
  </si>
  <si>
    <t>232-224-1</t>
  </si>
  <si>
    <t>7790-83-2</t>
  </si>
  <si>
    <t>cadmium dinitrite,</t>
  </si>
  <si>
    <t>232-225-7</t>
  </si>
  <si>
    <t>7790-84-3</t>
  </si>
  <si>
    <t>cadmium sulphate hydrate (3:8),</t>
  </si>
  <si>
    <t>7790-85-4</t>
  </si>
  <si>
    <t>cadmium wolframate,</t>
  </si>
  <si>
    <t>232-226-2</t>
  </si>
  <si>
    <t>7791-10-8</t>
  </si>
  <si>
    <t>Strontium chlorate,</t>
  </si>
  <si>
    <t>232-239-3</t>
  </si>
  <si>
    <t>Tetraethyl lead,</t>
  </si>
  <si>
    <t>201-075-4</t>
  </si>
  <si>
    <t>79403-36-4</t>
  </si>
  <si>
    <t>(E,E)-tributyl(hexa-2,4-dienoyloxy)stannane,</t>
  </si>
  <si>
    <t>279-149-0</t>
  </si>
  <si>
    <t>Toxaphene,</t>
  </si>
  <si>
    <t>232-283-3</t>
  </si>
  <si>
    <t>8001-58-9</t>
  </si>
  <si>
    <t>Creosote,</t>
  </si>
  <si>
    <t>232-287-5</t>
  </si>
  <si>
    <t>8021-39-4</t>
  </si>
  <si>
    <t>Creosote, wood,</t>
  </si>
  <si>
    <t>232-419-1</t>
  </si>
  <si>
    <t>8028-73-7</t>
  </si>
  <si>
    <t>Flue dust, arsenic-contg.,</t>
  </si>
  <si>
    <t>232-434-3</t>
  </si>
  <si>
    <t>813-19-4</t>
  </si>
  <si>
    <t>Hexa-n-butylditin,</t>
  </si>
  <si>
    <t>814-88-0</t>
  </si>
  <si>
    <t>cadmium oxalate,</t>
  </si>
  <si>
    <t>212-408-8</t>
  </si>
  <si>
    <t>81-81-2</t>
  </si>
  <si>
    <t>Warfarin,</t>
  </si>
  <si>
    <t>201-377-6</t>
  </si>
  <si>
    <t>82560-54-1</t>
  </si>
  <si>
    <t>Benfuracarb,</t>
  </si>
  <si>
    <t>82-68-8</t>
  </si>
  <si>
    <t>Quintozene,</t>
  </si>
  <si>
    <t>201-435-0</t>
  </si>
  <si>
    <t>834-12-8</t>
  </si>
  <si>
    <t>Ametryn,</t>
  </si>
  <si>
    <t>212-634-7</t>
  </si>
  <si>
    <t>83657-18-5</t>
  </si>
  <si>
    <t>Diniconazole-M,</t>
  </si>
  <si>
    <t>83-79-4</t>
  </si>
  <si>
    <t>Rotenone,</t>
  </si>
  <si>
    <t>201-501-9</t>
  </si>
  <si>
    <t>84029-43-6</t>
  </si>
  <si>
    <t>bis(acetato-O)[mu-[1,3-dioxane-2,5-diylbis(methylene)-C:C',O,O']]dimercury,</t>
  </si>
  <si>
    <t>281-717-8</t>
  </si>
  <si>
    <t>84057-85-2</t>
  </si>
  <si>
    <t>thallium triarsenide,</t>
  </si>
  <si>
    <t>281-902-3</t>
  </si>
  <si>
    <t>84282-36-0</t>
  </si>
  <si>
    <t>2,6-dimethyl-4-(1-naphthyl)pyrylium hexafluoroarsenate,</t>
  </si>
  <si>
    <t>282-682-1</t>
  </si>
  <si>
    <t>84304-15-4</t>
  </si>
  <si>
    <t>2,6-dimethyl-4-phenylpyrylium hexafluoroarsenate,</t>
  </si>
  <si>
    <t>282-700-8</t>
  </si>
  <si>
    <t>84304-16-5</t>
  </si>
  <si>
    <t>4-cyclohexyl-2,6-dimethylpyrylium hexafluoroarsenate,</t>
  </si>
  <si>
    <t>282-701-3</t>
  </si>
  <si>
    <t>84332-86-5</t>
  </si>
  <si>
    <t>Chlozolinate,</t>
  </si>
  <si>
    <t>282-714-4</t>
  </si>
  <si>
    <t>84650-04-4</t>
  </si>
  <si>
    <t>Distillates (coal tar), naphthalene oils,</t>
  </si>
  <si>
    <t>283-484-8</t>
  </si>
  <si>
    <t>84-65-1</t>
  </si>
  <si>
    <t>Anthraquinone,</t>
  </si>
  <si>
    <t>201-549-0</t>
  </si>
  <si>
    <t>84696-56-0</t>
  </si>
  <si>
    <t>cadmium isononanoate,</t>
  </si>
  <si>
    <t>283-660-4</t>
  </si>
  <si>
    <t>84777-54-8</t>
  </si>
  <si>
    <t>Stannane, tributyl-, mono(tall-oil fatty acyloxy) derivs.,</t>
  </si>
  <si>
    <t>284-083-0</t>
  </si>
  <si>
    <t>84837-25-2</t>
  </si>
  <si>
    <t>tributyl[(2,3-dibromo-2-methylpropionyl)oxy]stannane,</t>
  </si>
  <si>
    <t>284-301-4</t>
  </si>
  <si>
    <t>84852-15-3</t>
  </si>
  <si>
    <t>Phenol, 4-nonyl-, branched,</t>
  </si>
  <si>
    <t>284-325-5</t>
  </si>
  <si>
    <t>84878-36-4</t>
  </si>
  <si>
    <t>cadmium isooctadecanoate,</t>
  </si>
  <si>
    <t>284-428-5</t>
  </si>
  <si>
    <t>84878-37-5</t>
  </si>
  <si>
    <t>cadmium tert-decanoate,</t>
  </si>
  <si>
    <t>284-429-0</t>
  </si>
  <si>
    <t>84878-48-8</t>
  </si>
  <si>
    <t>cadmium bis(nonylphenolate),</t>
  </si>
  <si>
    <t>284-441-6</t>
  </si>
  <si>
    <t>84878-51-3</t>
  </si>
  <si>
    <t>cadmium bis(octylphenolate),</t>
  </si>
  <si>
    <t>284-444-2</t>
  </si>
  <si>
    <t>85117-02-8</t>
  </si>
  <si>
    <t>Flue dust, lead-manufg., cadmium-rich,</t>
  </si>
  <si>
    <t>285-554-3</t>
  </si>
  <si>
    <t>85117-20-0</t>
  </si>
  <si>
    <t>Waste solids, cadmium-electrolysis, thallium-rich,</t>
  </si>
  <si>
    <t>285-572-1</t>
  </si>
  <si>
    <t>85409-17-2</t>
  </si>
  <si>
    <t>Tributyltin naphthenate,</t>
  </si>
  <si>
    <t>287-083-9</t>
  </si>
  <si>
    <t>85586-15-8</t>
  </si>
  <si>
    <t>Fatty acids, C9-11-branched, cadmium salts,</t>
  </si>
  <si>
    <t>287-817-8</t>
  </si>
  <si>
    <t>85938-51-8</t>
  </si>
  <si>
    <t>tributyl[[(p-dodecylphenyl)sulphonyl]oxy]stannane,</t>
  </si>
  <si>
    <t>288-886-7</t>
  </si>
  <si>
    <t>85938-52-9</t>
  </si>
  <si>
    <t>sodium tributylstannolate,</t>
  </si>
  <si>
    <t>288-887-2</t>
  </si>
  <si>
    <t>85958-86-7</t>
  </si>
  <si>
    <t>bis(5-oxo-L-prolinato-N1,O2)cadmium,</t>
  </si>
  <si>
    <t>288-974-5</t>
  </si>
  <si>
    <t>85994-31-6</t>
  </si>
  <si>
    <t>bis(5-oxo-DL-prolinato-N1,O2)cadmium,</t>
  </si>
  <si>
    <t>289-081-3</t>
  </si>
  <si>
    <t>86-50-0</t>
  </si>
  <si>
    <t>Azinphos-methyl,</t>
  </si>
  <si>
    <t>201-676-1</t>
  </si>
  <si>
    <t>865-38-3</t>
  </si>
  <si>
    <t>cadmium dithiocyanate,</t>
  </si>
  <si>
    <t>212-738-2</t>
  </si>
  <si>
    <t>86763-47-5</t>
  </si>
  <si>
    <t>Propisochlor,</t>
  </si>
  <si>
    <t>868272-85-9</t>
  </si>
  <si>
    <t>3,3-Diaminobenzidine tetrahydrochloride,</t>
  </si>
  <si>
    <t>86-85-1</t>
  </si>
  <si>
    <t>methylmercury 8-quinolinolate,</t>
  </si>
  <si>
    <t>87-51-4</t>
  </si>
  <si>
    <t>Indolylacetic Acid,</t>
  </si>
  <si>
    <t>201-748-2</t>
  </si>
  <si>
    <t>87674-68-8</t>
  </si>
  <si>
    <t>Dimethenamid,</t>
  </si>
  <si>
    <t>pentachlorophenol,</t>
  </si>
  <si>
    <t>201-778-6</t>
  </si>
  <si>
    <t>dinoseb,</t>
  </si>
  <si>
    <t>201-861-7</t>
  </si>
  <si>
    <t>892-20-6</t>
  </si>
  <si>
    <t>triphenyltin hydride,</t>
  </si>
  <si>
    <t>212-967-8</t>
  </si>
  <si>
    <t>900-95-8</t>
  </si>
  <si>
    <t>Fentin acetate,</t>
  </si>
  <si>
    <t>212-984-0</t>
  </si>
  <si>
    <t>9016-45-9</t>
  </si>
  <si>
    <t>Nonylphenol, ethoxylated,</t>
  </si>
  <si>
    <t>500-024-6</t>
  </si>
  <si>
    <t>90194-35-7</t>
  </si>
  <si>
    <t>Benzenesulfonic acid, mono-C10-13-alkyl derivs., cadmium salts,</t>
  </si>
  <si>
    <t>290-645-6</t>
  </si>
  <si>
    <t>90218-85-2</t>
  </si>
  <si>
    <t>Benzoic acid, cadmium salt, basic,</t>
  </si>
  <si>
    <t>290-764-3</t>
  </si>
  <si>
    <t>90268-15-8</t>
  </si>
  <si>
    <t>[1,1'-Biphenyl]-4,4'-diamine, reaction products with 4-(6-methyl-2-benzothiazolyl)benzenamine, 4-(6-methyl[2,6'-bibenzothiazol]-2'-yl)benzenamine and sodium sulfide,</t>
  </si>
  <si>
    <t>290-814-4</t>
  </si>
  <si>
    <t>90342-19-1</t>
  </si>
  <si>
    <t>Decanoic acid, branched, cadmium salts,</t>
  </si>
  <si>
    <t>291-155-5</t>
  </si>
  <si>
    <t>90411-62-4</t>
  </si>
  <si>
    <t>Hexanoic acid, 2-ethyl-, cadmium salt, basic,</t>
  </si>
  <si>
    <t>291-438-3</t>
  </si>
  <si>
    <t>90431-98-4</t>
  </si>
  <si>
    <t>2,7-Naphthalenedisulfonic acid, 4-amino-5-hydroxy-, coupled with 4-amino-5-hydroxy-2-naphthalenesulfonic acid, diazotized 4-aminobenzenesulfonic acid and diazotized [1,1'-biphenyl]-4,4'-diamine,</t>
  </si>
  <si>
    <t>291-628-6</t>
  </si>
  <si>
    <t>90481-04-2</t>
  </si>
  <si>
    <t>Phenol, nonyl-, branched,</t>
  </si>
  <si>
    <t>291-844-0</t>
  </si>
  <si>
    <t>90529-64-9</t>
  </si>
  <si>
    <t>1,3-Propanediol, 2-amino-2-ethyl-, reaction products with tributyl(pentyloxy)stannane,</t>
  </si>
  <si>
    <t>291-997-3</t>
  </si>
  <si>
    <t>90529-78-5</t>
  </si>
  <si>
    <t>Propanoic acid, cadmium salt, basic,</t>
  </si>
  <si>
    <t>292-013-5</t>
  </si>
  <si>
    <t>90552-67-3</t>
  </si>
  <si>
    <t>Stannane, tributyl-, mono[(C1-12-alkylsulfonyl)oxy] derivs.,</t>
  </si>
  <si>
    <t>292-191-4</t>
  </si>
  <si>
    <t>90552-68-4</t>
  </si>
  <si>
    <t>Stannane, tributyl-, mono(C3-23-branched acyloxy) derivs.,</t>
  </si>
  <si>
    <t>292-193-5</t>
  </si>
  <si>
    <t>90552-69-5</t>
  </si>
  <si>
    <t>Stannane, triphenyl-, mono(C9-11 neofatty acyloxy) derivs.,</t>
  </si>
  <si>
    <t>292-194-0</t>
  </si>
  <si>
    <t>90604-89-0</t>
  </si>
  <si>
    <t>cadmium zinc lithopone yellow,</t>
  </si>
  <si>
    <t>292-385-9</t>
  </si>
  <si>
    <t>90604-90-3</t>
  </si>
  <si>
    <t>cadmium lithopone yellow,</t>
  </si>
  <si>
    <t>292-386-4</t>
  </si>
  <si>
    <t>90640-80-5</t>
  </si>
  <si>
    <t>Anthracene oil,</t>
  </si>
  <si>
    <t>292-602-7</t>
  </si>
  <si>
    <t>90640-84-9</t>
  </si>
  <si>
    <t>Creosote oil, acenaphthene fraction,</t>
  </si>
  <si>
    <t>292-605-3</t>
  </si>
  <si>
    <t>91053-44-0</t>
  </si>
  <si>
    <t>Leach residues, cadmium cake,</t>
  </si>
  <si>
    <t>293-309-7</t>
  </si>
  <si>
    <t>91053-46-2</t>
  </si>
  <si>
    <t>Leach residues, zinc ore-calcine, cadmium-copper ppt.,</t>
  </si>
  <si>
    <t>293-311-8</t>
  </si>
  <si>
    <t>91082-69-8</t>
  </si>
  <si>
    <t>Turpentine, Venice, sulfurized, reaction products with hydrogen tetrachloroaurate(-1), sulfurized turpentine oil and mercurous nitrate, mixed with mercurous oxide,</t>
  </si>
  <si>
    <t>293-784-0</t>
  </si>
  <si>
    <t>91-53-2</t>
  </si>
  <si>
    <t>Ethoxyquin,</t>
  </si>
  <si>
    <t>202-075-7</t>
  </si>
  <si>
    <t>2-naphthylamine,</t>
  </si>
  <si>
    <t>202-080-4</t>
  </si>
  <si>
    <t>91697-35-7</t>
  </si>
  <si>
    <t>Fatty acids, castor-oil, hydrogenated, cadmium salts,</t>
  </si>
  <si>
    <t>294-296-0</t>
  </si>
  <si>
    <t>3,3'-dichlorobenzidine,</t>
  </si>
  <si>
    <t>202-109-0</t>
  </si>
  <si>
    <t>91-95-2</t>
  </si>
  <si>
    <t>diaminobenzidine,</t>
  </si>
  <si>
    <t>202-110-6</t>
  </si>
  <si>
    <t>92200-97-0</t>
  </si>
  <si>
    <t>Mercury, reaction products with stibnite (Sb2S3),</t>
  </si>
  <si>
    <t>295-924-6</t>
  </si>
  <si>
    <t>92257-06-2</t>
  </si>
  <si>
    <t>Fatty acids, C8-10-branched, cadmium salts,</t>
  </si>
  <si>
    <t>296-092-7</t>
  </si>
  <si>
    <t>92257-11-9</t>
  </si>
  <si>
    <t>Leach residues, zinc refining flue dust, cadmium-thallium ppt.,</t>
  </si>
  <si>
    <t>296-097-4</t>
  </si>
  <si>
    <t>92-66-0</t>
  </si>
  <si>
    <t>4-bromobiphenyl,</t>
  </si>
  <si>
    <t>202-176-6</t>
  </si>
  <si>
    <t>biphenyl-4-ylamine,</t>
  </si>
  <si>
    <t>202-177-1</t>
  </si>
  <si>
    <t>92704-12-6</t>
  </si>
  <si>
    <t>Fatty acids, C9-13-neo-, cadmium salts,</t>
  </si>
  <si>
    <t>296-441-3</t>
  </si>
  <si>
    <t>92704-15-9</t>
  </si>
  <si>
    <t>Fatty acids, olive-oil, cadmium salts,</t>
  </si>
  <si>
    <t>296-445-5</t>
  </si>
  <si>
    <t>92704-19-3</t>
  </si>
  <si>
    <t>Fatty acids, peanut-oil, cadmium salts,</t>
  </si>
  <si>
    <t>296-449-7</t>
  </si>
  <si>
    <t>92704-24-0</t>
  </si>
  <si>
    <t>Fatty acids, rape-oil, cadmium salts,</t>
  </si>
  <si>
    <t>296-454-4</t>
  </si>
  <si>
    <t>92797-28-9</t>
  </si>
  <si>
    <t>Fatty acids, C14-18 and C18-unsatd., branched and linear, hydrogenated, cadmium salts,</t>
  </si>
  <si>
    <t>296-564-2</t>
  </si>
  <si>
    <t>92-86-4</t>
  </si>
  <si>
    <t>4,4'-dibromobiphenyl,</t>
  </si>
  <si>
    <t>202-198-6</t>
  </si>
  <si>
    <t>benzidine,</t>
  </si>
  <si>
    <t>202-199-1</t>
  </si>
  <si>
    <t>92-93-3</t>
  </si>
  <si>
    <t>4-nitrobiphenyl,</t>
  </si>
  <si>
    <t>202-204-7</t>
  </si>
  <si>
    <t>93686-40-9</t>
  </si>
  <si>
    <t>Nonanoic acid, branched, cadmium salt,</t>
  </si>
  <si>
    <t>297-692-1</t>
  </si>
  <si>
    <t>93686-53-4</t>
  </si>
  <si>
    <t>Stannane, tributyl[(1-oxooctyl)oxy]-, branched,</t>
  </si>
  <si>
    <t>297-707-1</t>
  </si>
  <si>
    <t>2,4,5-T,</t>
  </si>
  <si>
    <t>202-273-3</t>
  </si>
  <si>
    <t>93-78-7</t>
  </si>
  <si>
    <t>isopropyl 2,4,5-trichlorophenoxyacetate,</t>
  </si>
  <si>
    <t>202-275-4</t>
  </si>
  <si>
    <t>93-79-8</t>
  </si>
  <si>
    <t>butyl 2,4,5-trichlorophenoxyacetate,</t>
  </si>
  <si>
    <t>202-277-5</t>
  </si>
  <si>
    <t>93805-32-4</t>
  </si>
  <si>
    <t>tributyl(tert-decanoyloxy)stannane,</t>
  </si>
  <si>
    <t>298-515-0</t>
  </si>
  <si>
    <t>93820-02-1</t>
  </si>
  <si>
    <t>carbonic acid, cadmium salt,</t>
  </si>
  <si>
    <t>298-586-8</t>
  </si>
  <si>
    <t>93820-20-3</t>
  </si>
  <si>
    <t>diiodo(5-iodopyridin-2-amine-N1)mercury,</t>
  </si>
  <si>
    <t>298-602-3</t>
  </si>
  <si>
    <t>93858-50-5</t>
  </si>
  <si>
    <t>bis(2-ethylhexyl mercaptoacetato -O',S)cadmium,</t>
  </si>
  <si>
    <t>299-281-2</t>
  </si>
  <si>
    <t>93882-20-3</t>
  </si>
  <si>
    <t>[mu-[[4,4'-(oxydiethylene) bis(dodecenylsuccinato)](2-)]]diphenyldimercury,</t>
  </si>
  <si>
    <t>299-418-6</t>
  </si>
  <si>
    <t>93893-98-2</t>
  </si>
  <si>
    <t>tributyl(isoundecanoyloxy)stannane,</t>
  </si>
  <si>
    <t>299-691-1</t>
  </si>
  <si>
    <t>93894-07-6</t>
  </si>
  <si>
    <t>cadmium bis(o-nonylphenolate),</t>
  </si>
  <si>
    <t>299-701-4</t>
  </si>
  <si>
    <t>93894-08-7</t>
  </si>
  <si>
    <t>cadmium bis(p-nonylphenolate),</t>
  </si>
  <si>
    <t>299-703-5</t>
  </si>
  <si>
    <t>93894-09-8</t>
  </si>
  <si>
    <t>cadmium bis[p-(1,1,3,3-tetramethylbutyl)phenolate],</t>
  </si>
  <si>
    <t>299-704-0</t>
  </si>
  <si>
    <t>93894-10-1</t>
  </si>
  <si>
    <t>cadmium (Z)-hexadec-9-enoate,</t>
  </si>
  <si>
    <t>299-705-6</t>
  </si>
  <si>
    <t>93951-53-2</t>
  </si>
  <si>
    <t>tributyl(nonylphenoxy)stannane,</t>
  </si>
  <si>
    <t>300-673-3</t>
  </si>
  <si>
    <t>93965-22-1</t>
  </si>
  <si>
    <t>tributyl(isononanoyloxy)stannane,</t>
  </si>
  <si>
    <t>300-971-3</t>
  </si>
  <si>
    <t>93965-24-3</t>
  </si>
  <si>
    <t>cadmium isodecanoate,</t>
  </si>
  <si>
    <t>300-973-4</t>
  </si>
  <si>
    <t>93965-27-6</t>
  </si>
  <si>
    <t>tributyl(isodecanoyloxy)stannane,</t>
  </si>
  <si>
    <t>300-977-6</t>
  </si>
  <si>
    <t>93965-30-1</t>
  </si>
  <si>
    <t>cadmium bis(isoundecanoate),</t>
  </si>
  <si>
    <t>300-980-2</t>
  </si>
  <si>
    <t>93983-65-4</t>
  </si>
  <si>
    <t>cadmium dimethylhexanoate,</t>
  </si>
  <si>
    <t>301-320-6</t>
  </si>
  <si>
    <t>94022-47-6</t>
  </si>
  <si>
    <t>mercury thallium dinitrate,</t>
  </si>
  <si>
    <t>301-543-9</t>
  </si>
  <si>
    <t>94042-69-0</t>
  </si>
  <si>
    <t>tributyl[(p-tert-butylbenzoyl)oxy]stannane,</t>
  </si>
  <si>
    <t>301-734-7</t>
  </si>
  <si>
    <t>94070-92-5</t>
  </si>
  <si>
    <t>[mu-[(oxydiethylene but-2-enedioato)(2-)]]diphenyldimercury,</t>
  </si>
  <si>
    <t>301-791-8</t>
  </si>
  <si>
    <t>94070-93-6</t>
  </si>
  <si>
    <t>[mu-[(oxydiethylene phthalato)(2-)]]diphenylmercury,</t>
  </si>
  <si>
    <t>301-792-3</t>
  </si>
  <si>
    <t>94095-56-4</t>
  </si>
  <si>
    <t>Stannane, tributyl-, mono(resin acyloxy) derivs.,</t>
  </si>
  <si>
    <t>302-265-0</t>
  </si>
  <si>
    <t>94138-87-1</t>
  </si>
  <si>
    <t>tris[(8.alpha.)-6'-methoxycinchonan-9(R)-ol] arsenite,</t>
  </si>
  <si>
    <t>303-002-2</t>
  </si>
  <si>
    <t>94199-52-7</t>
  </si>
  <si>
    <t>4,4'-[[1,1'-biphenyl]-4,4'-diyldiazo]bis[4,5-dihydro-5-oxo-1-(4-sulphophenyl)-1H-pyrazole-3-carboxylic] acid, sodium salt,</t>
  </si>
  <si>
    <t>303-425-2</t>
  </si>
  <si>
    <t>94232-49-2</t>
  </si>
  <si>
    <t>cadmium tetrapentyl bis(phosphate),</t>
  </si>
  <si>
    <t>303-977-4</t>
  </si>
  <si>
    <t>94247-16-2</t>
  </si>
  <si>
    <t>cadmium isooctyl phthalate (1:2:2),</t>
  </si>
  <si>
    <t>304-193-5</t>
  </si>
  <si>
    <t>94249-03-3</t>
  </si>
  <si>
    <t>2,2'-[[1,1'-biphenyl]-4,4'-diylbis(azo)]bis[N-(4-chlorophenyl)-3-oxobutyramide],</t>
  </si>
  <si>
    <t>304-380-1</t>
  </si>
  <si>
    <t>94275-93-1</t>
  </si>
  <si>
    <t>cadmium (1-ethylhexyl) phthalate (1:2:2),</t>
  </si>
  <si>
    <t>304-482-6</t>
  </si>
  <si>
    <t>94275-94-2</t>
  </si>
  <si>
    <t>cadmium octyl phthalate (1:2:2),</t>
  </si>
  <si>
    <t>304-483-1</t>
  </si>
  <si>
    <t>94276-38-7</t>
  </si>
  <si>
    <t>bis(5-oxo-DL-prolinato-N1,O2)mercury,</t>
  </si>
  <si>
    <t>304-523-8</t>
  </si>
  <si>
    <t>94276-88-7</t>
  </si>
  <si>
    <t>Mercurate(1-), [dodecenylbutanedioato(2-)-O']phenyl-, hydrogen,</t>
  </si>
  <si>
    <t>304-575-1</t>
  </si>
  <si>
    <t>94277-53-9</t>
  </si>
  <si>
    <t>hydrogen mu-hydroxy[mu-[orthoborato(3-)-O:O']]diphenyldimercurate(1-),</t>
  </si>
  <si>
    <t>304-637-8</t>
  </si>
  <si>
    <t>94-43-9</t>
  </si>
  <si>
    <t>phenylmercury benzoate,</t>
  </si>
  <si>
    <t>202-331-8</t>
  </si>
  <si>
    <t>94481-62-6</t>
  </si>
  <si>
    <t>bis(5-oxo-L-prolinato-N1,O2)mercury,</t>
  </si>
  <si>
    <t>305-388-8</t>
  </si>
  <si>
    <t>94551-70-9</t>
  </si>
  <si>
    <t>Leach residues, cadmium-contg. flue dust,</t>
  </si>
  <si>
    <t>305-417-4</t>
  </si>
  <si>
    <t>950-37-8</t>
  </si>
  <si>
    <t>Methidathion,</t>
  </si>
  <si>
    <t>213-449-4</t>
  </si>
  <si>
    <t>95465-99-9</t>
  </si>
  <si>
    <t>Cadusafos,</t>
  </si>
  <si>
    <t>95892-12-9</t>
  </si>
  <si>
    <t>cadmium isohexadecanoate,</t>
  </si>
  <si>
    <t>306-072-2</t>
  </si>
  <si>
    <t>960-16-7</t>
  </si>
  <si>
    <t>Tributylphenyltin,</t>
  </si>
  <si>
    <t>Tri-n-butylphenyltin,</t>
  </si>
  <si>
    <t>96446-11-6</t>
  </si>
  <si>
    <t>[1R-(1.alpha.,4a.beta.,4b.alpha.,7.beta.,10a.alpha.)]-tributyl[[(-1,2,3,4,4a,4b,5,6,7,9,10,10a-dodecahydro-1,4a,7-trihydroxy-7-vinyl-1-phenanthryl)carbonyl]oxy]stannane,</t>
  </si>
  <si>
    <t>306-138-0</t>
  </si>
  <si>
    <t>97259-82-0</t>
  </si>
  <si>
    <t>cadmium diisobutyl dimaleate,</t>
  </si>
  <si>
    <t>306-446-5</t>
  </si>
  <si>
    <t>973-21-7</t>
  </si>
  <si>
    <t>Dinobuton,</t>
  </si>
  <si>
    <t>213-546-1</t>
  </si>
  <si>
    <t>97635-44-4</t>
  </si>
  <si>
    <t>2-methylbutyl (2,4,5-trichlorophenoxy)acetate,</t>
  </si>
  <si>
    <t>307-404-9</t>
  </si>
  <si>
    <t>98106-56-0</t>
  </si>
  <si>
    <t>gallium zinc triarsenide,</t>
  </si>
  <si>
    <t>308-577-3</t>
  </si>
  <si>
    <t>99035-51-5</t>
  </si>
  <si>
    <t>vanadium(4+) diarsenate (1:1),</t>
  </si>
  <si>
    <t>308-917-0</t>
  </si>
  <si>
    <t>99-30-9</t>
  </si>
  <si>
    <t>Dicloran,</t>
  </si>
  <si>
    <t>202-746-4</t>
  </si>
  <si>
    <t>994-31-0</t>
  </si>
  <si>
    <t>triethyltin chloride,</t>
  </si>
  <si>
    <t>213-616-1</t>
  </si>
  <si>
    <t>994-32-1</t>
  </si>
  <si>
    <t>triethyltin hydroxide,</t>
  </si>
  <si>
    <t>213-617-7</t>
  </si>
  <si>
    <t>994-71-8</t>
  </si>
  <si>
    <t>Bis(tributylstannyl)acetylene,</t>
  </si>
  <si>
    <t>994-89-8</t>
  </si>
  <si>
    <t>Tributylethynylstannane,</t>
  </si>
  <si>
    <t>99688-47-8</t>
  </si>
  <si>
    <t>Monomethyl-dibromo-diphenyl methane; Trade name: DBBT,</t>
  </si>
  <si>
    <t>402-210-1</t>
  </si>
  <si>
    <t>99749-34-5</t>
  </si>
  <si>
    <t>Zircon, cadmium orange,</t>
  </si>
  <si>
    <t>309-029-6</t>
  </si>
  <si>
    <t>2,4,5-T and its salts and esters,</t>
  </si>
  <si>
    <t>2-naphthylamine and its salts,</t>
  </si>
  <si>
    <t>4-aminobiphenyl and its salts,</t>
  </si>
  <si>
    <t>Arsenic compounds,</t>
  </si>
  <si>
    <t>Asbestos fibres,</t>
  </si>
  <si>
    <t>Asbestos fibres: Chrysotile,</t>
  </si>
  <si>
    <t>Asulam,</t>
  </si>
  <si>
    <t>Benzidine, its salts and benzidine derivatives,</t>
  </si>
  <si>
    <t>Cadmium and its compounds,</t>
  </si>
  <si>
    <t>Chlorate,</t>
  </si>
  <si>
    <t>Creosote and Creosote related substances,</t>
  </si>
  <si>
    <t>Dinitro-ortho-cresol (DNOC) and its salts (such as ammonium salt, potassium salt and sodium salt),</t>
  </si>
  <si>
    <t>Dinoseb and its salts and esters,</t>
  </si>
  <si>
    <t>Dustable powder formulations containing a combination of: Benomyl at or above 7 %, Carbofuran at or above 10 % and Thiram at or above 15 %,</t>
  </si>
  <si>
    <t>Guazatine and Guazatine acetate,</t>
  </si>
  <si>
    <t>Maleic hydrazide, and its salts ...,</t>
  </si>
  <si>
    <t>Mercury compounds, including inorganic mercury compounds, alkyl mercury compounds and alkyloxyalkyl and aryl mercury compounds,</t>
  </si>
  <si>
    <t>Monomethyl-Dichloro-Diphenyl methane; Trade name: Ugilec 121 or Ugilec 21,</t>
  </si>
  <si>
    <t>400-140-6</t>
  </si>
  <si>
    <t>Nonylphenol ethoxylates (C2H4O)nC15H24O,</t>
  </si>
  <si>
    <t>Nonylphenols C6H4(OH)C9H19,</t>
  </si>
  <si>
    <t>Paraquat,</t>
  </si>
  <si>
    <t>Pentachlorophenol and its salts and esters,</t>
  </si>
  <si>
    <t>Perfluorooctane sulfonate derivatives (including polymers) not covered by Perfluorooctane sulfonic acid,Perfluorooctane sulfonates, Perfluorooctane sulfonamides, Perfluorooctane sulfonyls,</t>
  </si>
  <si>
    <t>Perfluorooctane sulfonic acid,Perfluorooctane sulfonates, Perfluorooctane sulfonamides, Perfluorooctane sulfonyls,</t>
  </si>
  <si>
    <t>Phosphamidon (soluble liquid formulations of the substance that exceed 1 000 g active ingredient/l),</t>
  </si>
  <si>
    <t>Polybrominated biphenyls(PBB),</t>
  </si>
  <si>
    <t>Polychlorinated biphenyls (PCB),</t>
  </si>
  <si>
    <t>Polychlorinated terphenyls (PCT),</t>
  </si>
  <si>
    <t>salts of biphenyl-4-ylamine,</t>
  </si>
  <si>
    <t>Tributyltin Compounds,</t>
  </si>
  <si>
    <t>Triorganostannic compounds other than tributyltin compounds,</t>
  </si>
  <si>
    <t>tripropyltin compounds, with the exception of those specified elsewhere in this Annex,</t>
  </si>
  <si>
    <t>CLP de az Eye Irrit 2 és a Chronic 3-t hozzáadja</t>
  </si>
  <si>
    <t>202-849-4</t>
  </si>
  <si>
    <t>202-704-5</t>
  </si>
  <si>
    <t>CLP (a regisztrációban Chronic 3-at adnak meg az adatokra hivatkozva, de én 2-t vettem.</t>
  </si>
  <si>
    <t>Benzene, C10-13-alkyl derivs.</t>
  </si>
  <si>
    <t>67774-74-7</t>
  </si>
  <si>
    <t>267-051-0</t>
  </si>
  <si>
    <t>Benzene, C20-24 (even numbered) alkyl derivs.</t>
  </si>
  <si>
    <t>932-219-0</t>
  </si>
  <si>
    <t>103-65-1</t>
  </si>
  <si>
    <t>203-132-9</t>
  </si>
  <si>
    <t>CLP</t>
  </si>
  <si>
    <t>123-01-3</t>
  </si>
  <si>
    <t>204-591-8</t>
  </si>
  <si>
    <t>68855-24-3</t>
  </si>
  <si>
    <t>272-472-8</t>
  </si>
  <si>
    <t>Benzene, C14-30-alkyl derivs.</t>
  </si>
  <si>
    <t>http://echa.europa.eu/hu/information-on-chemicals/cl-inventory-database/-/cl-inventory/view-notification-summary/30380</t>
  </si>
  <si>
    <t>http://apps.echa.europa.eu/registered/data/dossiers/DISS-9d9353e9-67fa-05c7-e044-00144f67d249/AGGR-c17db420-c227-4866-9027-b3dc00cc5e29_DISS-9d9353e9-67fa-05c7-e044-00144f67d249.html#L-5e646179-d04b-4ebd-b10f-f37eba833d3f</t>
  </si>
  <si>
    <t>102-77-2</t>
  </si>
  <si>
    <t xml:space="preserve">2-(morpholinothio)benzothiazole </t>
  </si>
  <si>
    <t>http://apps.echa.europa.eu/registered/data/dossiers/DISS-9d84c4a9-d75d-2df9-e044-00144f67d249/AGGR-78c4a13b-b827-4791-abfe-5b165e881955_DISS-9d84c4a9-d75d-2df9-e044-00144f67d249.html#L-6d7f008a-96c6-359c-87b6-949ea772589a</t>
  </si>
  <si>
    <t>97-77-8</t>
  </si>
  <si>
    <t>202-607-8</t>
  </si>
  <si>
    <t>http://apps.echa.europa.eu/registered/data/dossiers/DISS-9d91d00b-9e74-1818-e044-00144f67d249/AGGR-d5b28a34-c570-4cdc-b79a-090c61159ba8_DISS-9d91d00b-9e74-1818-e044-00144f67d249.html#L-9bcf8575-ce77-45b0-8d95-382fdc2d25ba</t>
  </si>
  <si>
    <t>205-286-2</t>
  </si>
  <si>
    <t>http://apps.echa.europa.eu/registered/data/dossiers/DISS-9d9cab1b-0819-6a89-e044-00144f67d249/AGGR-89dbb29f-7f32-4874-bb6f-b891d4c96f12_DISS-9d9cab1b-0819-6a89-e044-00144f67d249.html#L-f3ac0dd0-745d-428d-a07b-1e5d5119e18d</t>
  </si>
  <si>
    <t>97-74-5</t>
  </si>
  <si>
    <t xml:space="preserve">tetramethylthiuram monosulphide </t>
  </si>
  <si>
    <t>202-605-7</t>
  </si>
  <si>
    <t>http://apps.echa.europa.eu/registered/data/dossiers/DISS-e5a0779b-8b27-00b9-e044-00144f67d031/AGGR-2c41682d-9556-4f15-ab03-6f6135f3fa22_DISS-e5a0779b-8b27-00b9-e044-00144f67d031.html#L-7a773967-502c-47a7-a74e-1cbd0eb154d1</t>
  </si>
  <si>
    <t>14324-55-1</t>
  </si>
  <si>
    <t xml:space="preserve">zinc bis(diethyldithiocarbamate) </t>
  </si>
  <si>
    <t>238-270-9</t>
  </si>
  <si>
    <t>http://apps.echa.europa.eu/registered/data/dossiers/DISS-9eb5028d-d940-487d-e044-00144f67d031/AGGR-0b2ee153-635c-41db-88b5-27bd22a31e24_DISS-9eb5028d-d940-487d-e044-00144f67d031.html#L-75208c90-ca97-490b-ab6c-df38d35448b9</t>
  </si>
  <si>
    <t>137-30-4</t>
  </si>
  <si>
    <t>205-288-3</t>
  </si>
  <si>
    <t>http://apps.echa.europa.eu/registered/data/dossiers/DISS-9d8addc1-9f42-1b22-e044-00144f67d249/AGGR-171da354-a300-476a-903d-0c1f708513ea_DISS-9d8addc1-9f42-1b22-e044-00144f67d249.html#L-92b210dd-57dc-3af9-9c67-5dfce3c012c0</t>
  </si>
  <si>
    <t>78-79-5</t>
  </si>
  <si>
    <t>201-143-3</t>
  </si>
  <si>
    <t>Flam. Liq. 1</t>
  </si>
  <si>
    <t>http://apps.echa.europa.eu/registered/data/dossiers/DISS-9d8a9ea7-c0cf-633b-e044-00144f67d249/AGGR-bfe60b71-d0eb-4503-b222-a3db6d98903a_DISS-9d8a9ea7-c0cf-633b-e044-00144f67d249.html#L-d7e3c5e0-f894-4090-9dd7-acc8ed40f16d</t>
  </si>
  <si>
    <t>204-818-0</t>
  </si>
  <si>
    <t>http://apps.echa.europa.eu/registered/data/dossiers/DISS-9d846852-dfce-5fff-e044-00144f67d249/AGGR-8fe004d7-54c4-4074-b96a-5545364541c2_DISS-9d846852-dfce-5fff-e044-00144f67d249.html#L-b761af60-6d49-4c06-825b-9095feebc011</t>
  </si>
  <si>
    <t>Flam. Gas 1
Press. Liq. Gas</t>
  </si>
  <si>
    <t>http://apps.echa.europa.eu/registered/data/dossiers/DISS-9d85a0bc-1b27-5a81-e044-00144f67d249/AGGR-5eb8d0a7-50b6-49c5-8119-8e81fbf08065_DISS-9d85a0bc-1b27-5a81-e044-00144f67d249.html#L-96d47483-f3a0-4ac9-9e05-55441ec8ff64</t>
  </si>
  <si>
    <t>115-07-1</t>
  </si>
  <si>
    <t>204-062-1</t>
  </si>
  <si>
    <t>Flam. Gas 1
Press. Gas</t>
  </si>
  <si>
    <t>http://apps.echa.europa.eu/registered/data/dossiers/DISS-9c7a7763-21fa-60b3-e044-00144f67d249/AGGR-adaf240b-6352-4676-8162-fc39002d23c2_DISS-9c7a7763-21fa-60b3-e044-00144f67d249.html#L-968c994d-e9f7-40a0-b7d7-02eaa47093fb</t>
  </si>
  <si>
    <t>74-85-1</t>
  </si>
  <si>
    <t>ethylene</t>
  </si>
  <si>
    <t>200-815-3</t>
  </si>
  <si>
    <t>Flam. Gas 1
Press. Compr. Gas</t>
  </si>
  <si>
    <t>http://apps.echa.europa.eu/registered/data/dossiers/DISS-9d9a2ef5-aeb9-15e5-e044-00144f67d249/AGGR-76bd5ded-9a1d-4781-ae48-f9d0d6c6bd49_DISS-9d9a2ef5-aeb9-15e5-e044-00144f67d249.html#L-2f62b693-a91a-414a-8898-3e31a993fbb8</t>
  </si>
  <si>
    <t>bromine</t>
  </si>
  <si>
    <t>231-778-1</t>
  </si>
  <si>
    <t>101316-72-7</t>
  </si>
  <si>
    <t>Lubricating oils (petroleum), C24-50, solvent-extd., dewaxed, hydrogenated</t>
  </si>
  <si>
    <t>309-877-7</t>
  </si>
  <si>
    <t>http://apps.echa.europa.eu/registered/data/dossiers/DISS-a00b6407-d092-1909-e044-00144f67d031/AGGR-c6fccb87-c966-4000-be44-0990a647d58e_DISS-a00b6407-d092-1909-e044-00144f67d031.html#L-d8d5f59a-c92f-43ff-9c7d-8b2a015f251e</t>
  </si>
  <si>
    <t>Gyártó adatlap szerint</t>
  </si>
  <si>
    <t>64741-95-3</t>
  </si>
  <si>
    <t>557-05-1</t>
  </si>
  <si>
    <t>64742-93-4</t>
  </si>
  <si>
    <t>Asphalt, oxidized</t>
  </si>
  <si>
    <t>265-196-4</t>
  </si>
  <si>
    <t>http://apps.echa.europa.eu/registered/data/dossiers/DISS-9876459c-e439-077e-e044-00144f67d031/AGGR-2dfd7135-0475-4ba4-9672-c343ee5532e2_DISS-9876459c-e439-077e-e044-00144f67d031.html#L-22b8ffef-fe6d-46f3-b632-4b3cf1dea17c</t>
  </si>
  <si>
    <t>13752-51-7</t>
  </si>
  <si>
    <t>4-[(morpholinothio)thioxomethyl]morpholine</t>
  </si>
  <si>
    <t xml:space="preserve">237-335-9 </t>
  </si>
  <si>
    <t>http://apps.echa.europa.eu/registered/data/dossiers/DISS-9eb1f9f9-f3d6-70fd-e044-00144f67d031/AGGR-753a814c-6c85-4c82-884b-7ce8457c9131_DISS-9eb1f9f9-f3d6-70fd-e044-00144f67d031.html#L-98014310-e04a-49a7-92c0-758f142aeda0</t>
  </si>
  <si>
    <t>136-23-2</t>
  </si>
  <si>
    <t xml:space="preserve">zinc bis(dibutyldithiocarbamate) </t>
  </si>
  <si>
    <t xml:space="preserve">205-232-8 </t>
  </si>
  <si>
    <t>http://apps.echa.europa.eu/registered/data/dossiers/DISS-9d8891ba-c858-40db-e044-00144f67d249/AGGR-c7f61358-481c-4049-a9ed-d1a5a9f858b7_DISS-9d8891ba-c858-40db-e044-00144f67d249.html#L-f9a7ce7c-e263-4082-8bfa-ed2cf0b3bb37</t>
  </si>
  <si>
    <t>103-23-1</t>
  </si>
  <si>
    <t>bis(2-ethylhexyl) adipate</t>
  </si>
  <si>
    <t>203-090-1</t>
  </si>
  <si>
    <t>http://apps.echa.europa.eu/registered/data/dossiers/DISS-a134506c-6383-58e2-e044-00144f67d031/AGGR-e53221bb-930e-4a3b-9474-a58aae49fe32_DISS-a134506c-6383-58e2-e044-00144f67d031.html#L-354ba0c2-ce60-456e-a991-1dfcc4d88e2a</t>
  </si>
  <si>
    <t>103-34-4</t>
  </si>
  <si>
    <t>di(morpholin-4-yl) disulphide</t>
  </si>
  <si>
    <t>203-103-0</t>
  </si>
  <si>
    <t>http://apps.echa.europa.eu/registered/data/dossiers/DISS-9877a14e-89ce-6031-e044-00144f67d031/AGGR-a43e753f-a008-4ab4-ba68-89a3b24b7997_DISS-9877a14e-89ce-6031-e044-00144f67d031.html#L-c14bf3a4-81c2-4745-834f-dc2c55ac2f2f</t>
  </si>
  <si>
    <t>67701-06-8</t>
  </si>
  <si>
    <t>Fatty acids, C14-18 and C16-18-unsatd.</t>
  </si>
  <si>
    <t>266-930-6</t>
  </si>
  <si>
    <t>http://apps.echa.europa.eu/registered/data/dossiers/DISS-9ff307be-c4c1-6104-e044-00144f67d031/AGGR-3c30a7b2-7737-4863-9b4d-2ff7effe15b2_DISS-9ff307be-c4c1-6104-e044-00144f67d031.html#L-6a5d850b-11ff-4323-8a86-6deaddb24850</t>
  </si>
  <si>
    <t>215-181-3</t>
  </si>
  <si>
    <t>calcium oxide</t>
  </si>
  <si>
    <t>215-138-9</t>
  </si>
  <si>
    <t>583-39-1</t>
  </si>
  <si>
    <t>benzimidazole-2-thiol</t>
  </si>
  <si>
    <t>209-502-6</t>
  </si>
  <si>
    <t>http://apps.echa.europa.eu/registered/data/dossiers/DISS-d6b23c20-9bc5-29f1-e044-00144f67d031/AGGR-6de52471-cd64-42dd-985b-ff7512680205_DISS-d6b23c20-9bc5-29f1-e044-00144f67d031.html#L-6589b037-0806-43ad-ad90-45c6c1b1bfca</t>
  </si>
  <si>
    <t xml:space="preserve">135-57-9 </t>
  </si>
  <si>
    <t>N,N'-dithiodi-o-phenylenedibenzamide</t>
  </si>
  <si>
    <t>205-201-9</t>
  </si>
  <si>
    <t>http://apps.echa.europa.eu/registered/data/dossiers/DISS-9d8a92c9-160b-58b4-e044-00144f67d249/AGGR-1e5b291d-f42b-4906-8119-43c49e74e10b_DISS-9d8a92c9-160b-58b4-e044-00144f67d249.html#L-19e19cd0-dd3d-4408-b593-afa8fc474927</t>
  </si>
  <si>
    <t>1333-86-4</t>
  </si>
  <si>
    <t>Carbon black</t>
  </si>
  <si>
    <t>215-609-9</t>
  </si>
  <si>
    <t>25322-68-3</t>
  </si>
  <si>
    <t>500-038-2</t>
  </si>
  <si>
    <t>http://apps.echa.europa.eu/registered/data/dossiers/DISS-d9781103-f490-4480-e044-00144f67d031/AGGR-245d3f40-67db-4690-978d-aaf79b1d9a1d_DISS-d9781103-f490-4480-e044-00144f67d031.html#L-9198a4fe-93db-4079-b23e-6716b92fbc93</t>
  </si>
  <si>
    <t>67701-12-6</t>
  </si>
  <si>
    <t>Fatty acids, C14-18 and C16-18-unsatd., zinc salts</t>
  </si>
  <si>
    <t>266-936-9</t>
  </si>
  <si>
    <t>http://apps.echa.europa.eu/registered/data/dossiers/DISS-9fe6bae1-666c-3a5e-e044-00144f67d031/AGGR-299d5c05-c555-47f9-a856-7a0a89a6dd88_DISS-9fe6bae1-666c-3a5e-e044-00144f67d031.html#L-08f12488-ee81-465b-83bc-9b254040662b</t>
  </si>
  <si>
    <t>17796-82-6</t>
  </si>
  <si>
    <t>241-774-1</t>
  </si>
  <si>
    <t>http://apps.echa.europa.eu/registered/data/dossiers/DISS-97d77dfa-31da-12e7-e044-00144f67d031/AGGR-cda90f66-95af-4dc2-8f34-3b9c526b89f1_DISS-97d77dfa-31da-12e7-e044-00144f67d031.html#L-c7799b5a-192d-44c5-a39b-2f6e4539888a</t>
  </si>
  <si>
    <t>471-34-1</t>
  </si>
  <si>
    <t>207-439-9</t>
  </si>
  <si>
    <t>stearic acid</t>
  </si>
  <si>
    <t>200-313-4</t>
  </si>
  <si>
    <t>http://apps.echa.europa.eu/registered/data/dossiers/DISS-9d897b7c-2808-010c-e044-00144f67d249/AGGR-c8d6dc9f-66cb-427b-804f-1956390e8e59_DISS-9d897b7c-2808-010c-e044-00144f67d249.html#L-761bbfd0-80e4-4237-b5a2-1f29a0acfe52</t>
  </si>
  <si>
    <t>Gyártó adatlapja alapján</t>
  </si>
  <si>
    <t>101316-69-2</t>
  </si>
  <si>
    <t>309-874-0</t>
  </si>
  <si>
    <t>64742-16-1</t>
  </si>
  <si>
    <t>265-116-8</t>
  </si>
  <si>
    <t>71302-83-5</t>
  </si>
  <si>
    <t>107-01-7</t>
  </si>
  <si>
    <t>203-452-9</t>
  </si>
  <si>
    <t>115-11-7</t>
  </si>
  <si>
    <t>2-methylpropene</t>
  </si>
  <si>
    <t>204-066-3</t>
  </si>
  <si>
    <t>590-18-1</t>
  </si>
  <si>
    <t>(Z)-but-2-ene</t>
  </si>
  <si>
    <t>209-673-7</t>
  </si>
  <si>
    <t>106-98-9</t>
  </si>
  <si>
    <t>but-1-ene</t>
  </si>
  <si>
    <t>203-449-2</t>
  </si>
  <si>
    <t>N-(cyclohexylthio)phthalimide</t>
  </si>
  <si>
    <t>2170-03-8</t>
  </si>
  <si>
    <t>8050-09-7</t>
  </si>
  <si>
    <t>CLP, de hosszan magyarázza az eltéréseket a regisztrációban</t>
  </si>
  <si>
    <t>CLP 0,  harmoniziált, azonos a regi-val</t>
  </si>
  <si>
    <t>10099-74-8</t>
  </si>
  <si>
    <t>101-14-4</t>
  </si>
  <si>
    <t>10124-43-3</t>
  </si>
  <si>
    <t>10141-05-6</t>
  </si>
  <si>
    <t>101-61-1</t>
  </si>
  <si>
    <t>101-80-4</t>
  </si>
  <si>
    <t>10588-01-9</t>
  </si>
  <si>
    <t>106-94-5</t>
  </si>
  <si>
    <t>110-00-9</t>
  </si>
  <si>
    <t>11103-86-9</t>
  </si>
  <si>
    <t>11113-50-1</t>
  </si>
  <si>
    <t>11120-22-2</t>
  </si>
  <si>
    <t>11138-47-9</t>
  </si>
  <si>
    <t>111-96-6</t>
  </si>
  <si>
    <t>112-49-2</t>
  </si>
  <si>
    <t>1163-19-5</t>
  </si>
  <si>
    <t>117-82-8</t>
  </si>
  <si>
    <t>120-12-7</t>
  </si>
  <si>
    <t>12036-76-9</t>
  </si>
  <si>
    <t>12060-00-3</t>
  </si>
  <si>
    <t>12065-90-6</t>
  </si>
  <si>
    <t>120-71-8</t>
  </si>
  <si>
    <t>121-14-2</t>
  </si>
  <si>
    <t>12141-20-7</t>
  </si>
  <si>
    <t>12179-04-3</t>
  </si>
  <si>
    <t>12202-17-4</t>
  </si>
  <si>
    <t>12267-73-1</t>
  </si>
  <si>
    <t>123-77-3</t>
  </si>
  <si>
    <t>12578-12-0</t>
  </si>
  <si>
    <t>12626-81-2</t>
  </si>
  <si>
    <t>12656-85-8</t>
  </si>
  <si>
    <t>1303-86-2</t>
  </si>
  <si>
    <t>1303-96-4</t>
  </si>
  <si>
    <t>1314-41-6</t>
  </si>
  <si>
    <t>13149-00-3</t>
  </si>
  <si>
    <t>1317-36-8</t>
  </si>
  <si>
    <t>1319-46-6</t>
  </si>
  <si>
    <t>134237-50-6</t>
  </si>
  <si>
    <t>134237-51-7</t>
  </si>
  <si>
    <t>134237-52-8</t>
  </si>
  <si>
    <t>13424-46-9</t>
  </si>
  <si>
    <t>1344-37-2</t>
  </si>
  <si>
    <t>13530-68-2</t>
  </si>
  <si>
    <t>13814-96-5</t>
  </si>
  <si>
    <t>140-66-9</t>
  </si>
  <si>
    <t>14166-21-3</t>
  </si>
  <si>
    <t>143860-04-2</t>
  </si>
  <si>
    <t>15120-21-5</t>
  </si>
  <si>
    <t>15245-44-0</t>
  </si>
  <si>
    <t>15571-58-1</t>
  </si>
  <si>
    <t>15606-95-8</t>
  </si>
  <si>
    <t>17570-76-2</t>
  </si>
  <si>
    <t>1937-37-7</t>
  </si>
  <si>
    <t>19438-60-9</t>
  </si>
  <si>
    <t>2058-94-8</t>
  </si>
  <si>
    <t>20837-86-9</t>
  </si>
  <si>
    <t>2451-62-9</t>
  </si>
  <si>
    <t>25214-70-4</t>
  </si>
  <si>
    <t>25550-51-0</t>
  </si>
  <si>
    <t>25637-99-4</t>
  </si>
  <si>
    <t>2580-56-5</t>
  </si>
  <si>
    <t>25973-55-1</t>
  </si>
  <si>
    <t>301-04-2</t>
  </si>
  <si>
    <t>307-55-1</t>
  </si>
  <si>
    <t>3194-55-6</t>
  </si>
  <si>
    <t>335-67-1</t>
  </si>
  <si>
    <t>376-06-7</t>
  </si>
  <si>
    <t>3825-26-1</t>
  </si>
  <si>
    <t>3846-71-7</t>
  </si>
  <si>
    <t>48122-14-1</t>
  </si>
  <si>
    <t>49663-84-5</t>
  </si>
  <si>
    <t>513-79-1</t>
  </si>
  <si>
    <t>51404-69-4</t>
  </si>
  <si>
    <t>548-62-9</t>
  </si>
  <si>
    <t>561-41-1</t>
  </si>
  <si>
    <t>57110-29-9</t>
  </si>
  <si>
    <t>573-58-0</t>
  </si>
  <si>
    <t>59653-74-6</t>
  </si>
  <si>
    <t>60-09-3</t>
  </si>
  <si>
    <t>62229-08-7</t>
  </si>
  <si>
    <t>625-45-6</t>
  </si>
  <si>
    <t>6477-64-1</t>
  </si>
  <si>
    <t>650-017-00-8</t>
  </si>
  <si>
    <t>65996-93-2</t>
  </si>
  <si>
    <t>6786-83-0</t>
  </si>
  <si>
    <t>683-18-1</t>
  </si>
  <si>
    <t>68515-51-5</t>
  </si>
  <si>
    <t>68648-93-1</t>
  </si>
  <si>
    <t>68784-75-8</t>
  </si>
  <si>
    <t>69011-06-9</t>
  </si>
  <si>
    <t>72629-94-8</t>
  </si>
  <si>
    <t>7632-04-4</t>
  </si>
  <si>
    <t>7646-79-9</t>
  </si>
  <si>
    <t>77-09-8</t>
  </si>
  <si>
    <t>7738-94-5</t>
  </si>
  <si>
    <t>7758-97-6</t>
  </si>
  <si>
    <t>7778-50-9</t>
  </si>
  <si>
    <t>7789-00-6</t>
  </si>
  <si>
    <t>7789-09-5</t>
  </si>
  <si>
    <t>7803-57-8</t>
  </si>
  <si>
    <t>79-16-3</t>
  </si>
  <si>
    <t>8012-00-8</t>
  </si>
  <si>
    <t>81-15-2</t>
  </si>
  <si>
    <t>838-88-0</t>
  </si>
  <si>
    <t>85-42-7</t>
  </si>
  <si>
    <t>85535-84-8</t>
  </si>
  <si>
    <t>90640-81-6</t>
  </si>
  <si>
    <t>90640-82-7</t>
  </si>
  <si>
    <t>90-94-8</t>
  </si>
  <si>
    <t>91031-62-8</t>
  </si>
  <si>
    <t>91995-15-2</t>
  </si>
  <si>
    <t>91995-17-4</t>
  </si>
  <si>
    <t>95-80-7</t>
  </si>
  <si>
    <t>96-18-4</t>
  </si>
  <si>
    <t>97-56-3</t>
  </si>
  <si>
    <t>Sodium chromate</t>
  </si>
  <si>
    <t>Boric acid</t>
  </si>
  <si>
    <t>Lead dinitrate</t>
  </si>
  <si>
    <t>Cadmium chloride</t>
  </si>
  <si>
    <t>2,2'-dichloro-4,4'-methylenedianiline</t>
  </si>
  <si>
    <t>Cadmium sulphate</t>
  </si>
  <si>
    <t>Cobalt(II) sulphate</t>
  </si>
  <si>
    <t>Cobalt(II) dinitrate</t>
  </si>
  <si>
    <t>N,N,N',N'-tetramethyl-4,4'-methylenedianiline (Michler’s base)</t>
  </si>
  <si>
    <t>4,4'- Diaminodiphenylmethane (MDA)</t>
  </si>
  <si>
    <t>Sodium dichromate</t>
  </si>
  <si>
    <t>1-bromopropane (n-propyl bromide)</t>
  </si>
  <si>
    <t>Furan</t>
  </si>
  <si>
    <t>Potassium hydroxyoctaoxodizincatedichromate</t>
  </si>
  <si>
    <t>Silicic acid, lead salt</t>
  </si>
  <si>
    <t>Bis(2-methoxyethyl) ether</t>
  </si>
  <si>
    <t>Bis(pentabromophenyl) ether (decabromodiphenyl ether) (DecaBDE)</t>
  </si>
  <si>
    <t>Bis (2-ethylhexyl)phthalate (DEHP)</t>
  </si>
  <si>
    <t>Anthracene</t>
  </si>
  <si>
    <t>Lead oxide sulfate</t>
  </si>
  <si>
    <t>Lead titanium trioxide</t>
  </si>
  <si>
    <t>Pentalead tetraoxide sulphate</t>
  </si>
  <si>
    <t>6-methoxy-m-toluidine (p-cresidine)</t>
  </si>
  <si>
    <t>Trilead dioxide phosphonate</t>
  </si>
  <si>
    <t>Disodium tetraborate, anhydrous</t>
  </si>
  <si>
    <t>Tetralead trioxide sulphate</t>
  </si>
  <si>
    <t>Tetraboron disodium heptaoxide, hydrate</t>
  </si>
  <si>
    <t>Dioxobis(stearato)trilead</t>
  </si>
  <si>
    <t>Lead titanium zirconium oxide</t>
  </si>
  <si>
    <t>Lead chromate molybdate sulphate red (C.I. Pigment Red 104)</t>
  </si>
  <si>
    <t>N,N-dimethylacetamide</t>
  </si>
  <si>
    <t>Diarsenic pentaoxide</t>
  </si>
  <si>
    <t>Diboron trioxide</t>
  </si>
  <si>
    <t>Cadmium oxide</t>
  </si>
  <si>
    <t>Cadmium sulphide</t>
  </si>
  <si>
    <t>Dipentyl phthalate (DPP)</t>
  </si>
  <si>
    <t>Orange lead (lead tetroxide)</t>
  </si>
  <si>
    <t>Lead monoxide (lead oxide)</t>
  </si>
  <si>
    <t>Trilead bis(carbonate) dihydroxide</t>
  </si>
  <si>
    <t>Diarsenic trioxide</t>
  </si>
  <si>
    <t>Chromium trioxide</t>
  </si>
  <si>
    <t>Lead diazide, Lead azide</t>
  </si>
  <si>
    <t>Lead sulfochromate yellow (C.I. Pigment Yellow 34)</t>
  </si>
  <si>
    <t>Lead bis(tetrafluoroborate)</t>
  </si>
  <si>
    <t>4-(1,1,3,3-tetramethylbutyl)phenol</t>
  </si>
  <si>
    <t>3-ethyl-2-methyl-2-(3-methylbutyl)-1,3-oxazolidine</t>
  </si>
  <si>
    <t>Lead styphnate</t>
  </si>
  <si>
    <t>2-ethylhexyl 10-ethyl-4,4-dioctyl-7-oxo-8-oxa-3,5-dithia-4-stannatetradecanoate (DOTE)</t>
  </si>
  <si>
    <t>Triethyl arsenate</t>
  </si>
  <si>
    <t>Lead(II) bis(methanesulfonate)</t>
  </si>
  <si>
    <t>Disodium 4-amino-3-[[4'-[(2,4-diaminophenyl)azo][1,1'-biphenyl]-4-yl]azo] -5-hydroxy-6-(phenylazo)naphthalene-2,7-disulphonate (C.I. Direct Black 38)</t>
  </si>
  <si>
    <t>Henicosafluoroundecanoic acid</t>
  </si>
  <si>
    <t>Lead cyanamidate</t>
  </si>
  <si>
    <t>1,3,5-Tris(oxiran-2-ylmethyl)-1,3,5-triazinane-2,4,6-trione (TGIC)</t>
  </si>
  <si>
    <t>Dichromium tris(chromate)</t>
  </si>
  <si>
    <t>Trixylyl phosphate</t>
  </si>
  <si>
    <t>Formaldehyde, oligomeric reaction products with aniline</t>
  </si>
  <si>
    <t>2-(2H-benzotriazol-2-yl)-4,6-ditertpentylphenol (UV-328)</t>
  </si>
  <si>
    <t>Lead di(acetate)</t>
  </si>
  <si>
    <t>Hydrazine</t>
  </si>
  <si>
    <t>Tricosafluorododecanoic acid</t>
  </si>
  <si>
    <t>Pentadecafluorooctanoic acid (PFOA)</t>
  </si>
  <si>
    <t>Trilead diarsenate</t>
  </si>
  <si>
    <t>Heptacosafluorotetradecanoic acid</t>
  </si>
  <si>
    <t>Ammonium pentadecafluorooctanoate (APFO)</t>
  </si>
  <si>
    <t>2-benzotriazol-2-yl-4,6-di-tert-butylphenol (UV-320)</t>
  </si>
  <si>
    <t>Pentazinc chromate octahydroxide</t>
  </si>
  <si>
    <t>Cobalt(II) carbonate</t>
  </si>
  <si>
    <t>Acetic acid, lead salt, basic</t>
  </si>
  <si>
    <t>Bis(tributyltin) oxide (TBTO)</t>
  </si>
  <si>
    <t>Disodium 3,3'-[[1,1'-biphenyl]-4,4'-diylbis(azo)]bis(4-aminonaphthalene-1-sulphonate) (C.I. Direct Red 28)</t>
  </si>
  <si>
    <t>1,3,5-tris[(2S and 2R)-2,3-epoxypropyl]-1,3,5-triazine-2,4,6-(1H,3H,5H)-trione (β-TGIC)</t>
  </si>
  <si>
    <t>Sulfurous acid, lead salt, dibasic</t>
  </si>
  <si>
    <t>Methoxyacetic acid</t>
  </si>
  <si>
    <t>Diethyl sulphate</t>
  </si>
  <si>
    <t>Lead dipicrate</t>
  </si>
  <si>
    <t>N,N-dimethylformamide</t>
  </si>
  <si>
    <t>Dibutyltin dichloride (DBTC)</t>
  </si>
  <si>
    <t>1,2-Benzenedicarboxylic acid, di-C7-11-branched and linear alkyl esters</t>
  </si>
  <si>
    <t>Silicic acid (H2Si2O5), barium salt (1:1), lead-doped</t>
  </si>
  <si>
    <t>[Phthalato(2-)]dioxotrilead</t>
  </si>
  <si>
    <t>Cobalt(II) diacetate</t>
  </si>
  <si>
    <t>1,2-Benzenedicarboxylic acid, di-C6-8-branched alkyl esters, C7-rich</t>
  </si>
  <si>
    <t>Pentacosafluorotridecanoic acid</t>
  </si>
  <si>
    <t>Cadmium</t>
  </si>
  <si>
    <t>Formamide</t>
  </si>
  <si>
    <t>Methyloxirane (Propylene oxide)</t>
  </si>
  <si>
    <t>Sodium peroxometaborate</t>
  </si>
  <si>
    <t>Cobalt dichloride</t>
  </si>
  <si>
    <t>Phenolphthalein</t>
  </si>
  <si>
    <t>Lead chromate</t>
  </si>
  <si>
    <t>Dimethyl sulphate</t>
  </si>
  <si>
    <t>Arsenic acid</t>
  </si>
  <si>
    <t>Calcium arsenate</t>
  </si>
  <si>
    <t>Potassium dichromate</t>
  </si>
  <si>
    <t>Lead hydrogen arsenate</t>
  </si>
  <si>
    <t>Potassium chromate</t>
  </si>
  <si>
    <t>Strontium chromate</t>
  </si>
  <si>
    <t>Ammonium dichromate</t>
  </si>
  <si>
    <t>Cadmium fluoride</t>
  </si>
  <si>
    <t>Tetraethyllead</t>
  </si>
  <si>
    <t>Trichloroethylene</t>
  </si>
  <si>
    <t>Acrylamide</t>
  </si>
  <si>
    <t>N-methylacetamide</t>
  </si>
  <si>
    <t>Pyrochlore, antimony lead yellow</t>
  </si>
  <si>
    <t>5-tert-butyl-2,4,6-trinitro-m-xylene (Musk xylene)</t>
  </si>
  <si>
    <t>4,4'-methylenedi-o-toluidine</t>
  </si>
  <si>
    <t>Diisobutyl phthalate</t>
  </si>
  <si>
    <t>Dibutyl phthalate (DBP)</t>
  </si>
  <si>
    <t>Dihexyl phthalate</t>
  </si>
  <si>
    <t>Alkanes, C10-13, chloro (Short Chain Chlorinated Paraffins)</t>
  </si>
  <si>
    <t>Benzyl butyl phthalate (BBP)</t>
  </si>
  <si>
    <t>1-Methyl-2-pyrrolidone (NMP)</t>
  </si>
  <si>
    <t>Dinoseb (6-sec-butyl-2,4-dinitrophenol)</t>
  </si>
  <si>
    <t>Anthracene oil</t>
  </si>
  <si>
    <t>Anthracene oil, anthracene paste</t>
  </si>
  <si>
    <t>Anthracene oil, anthracene-low</t>
  </si>
  <si>
    <t>4,4'-bis(dimethylamino)benzophenone (Michler’s ketone)</t>
  </si>
  <si>
    <t>Fatty acids, C16-18, lead salts</t>
  </si>
  <si>
    <t>Anthracene oil, anthracene paste, anthracene fraction</t>
  </si>
  <si>
    <t>Anthracene oil, anthracene paste, distn. lights</t>
  </si>
  <si>
    <t>Biphenyl-4-ylamine</t>
  </si>
  <si>
    <t>4-methyl-m-phenylenediamine (toluene-2,4-diamine)</t>
  </si>
  <si>
    <t>1,2,3-trichloropropane</t>
  </si>
  <si>
    <t>Imidazolidine-2-thione (2-imidazoline-2-thiol)</t>
  </si>
  <si>
    <t>o-aminoazotoluene</t>
  </si>
  <si>
    <t>231-889-5</t>
  </si>
  <si>
    <t>233-245-9</t>
  </si>
  <si>
    <t>202-918-9</t>
  </si>
  <si>
    <t>233-334-2</t>
  </si>
  <si>
    <t>233-402-1</t>
  </si>
  <si>
    <t>202-959-2</t>
  </si>
  <si>
    <t>202-974-4</t>
  </si>
  <si>
    <t>202-977-0</t>
  </si>
  <si>
    <t>203-445-0</t>
  </si>
  <si>
    <t>203-727-3</t>
  </si>
  <si>
    <t>234-329-8</t>
  </si>
  <si>
    <t>234-343-4</t>
  </si>
  <si>
    <t>203-839-2</t>
  </si>
  <si>
    <t>234-363-3</t>
  </si>
  <si>
    <t>234-390-0</t>
  </si>
  <si>
    <t>203-924-4</t>
  </si>
  <si>
    <t>203-977-3</t>
  </si>
  <si>
    <t>214-604-9</t>
  </si>
  <si>
    <t>204-211-0</t>
  </si>
  <si>
    <t>204-212-6</t>
  </si>
  <si>
    <t>204-371-1</t>
  </si>
  <si>
    <t>234-853-7</t>
  </si>
  <si>
    <t>235-038-9</t>
  </si>
  <si>
    <t>235-067-7</t>
  </si>
  <si>
    <t>204-419-1</t>
  </si>
  <si>
    <t>204-450-0</t>
  </si>
  <si>
    <t>235-252-2</t>
  </si>
  <si>
    <t>235-380-9</t>
  </si>
  <si>
    <t>235-541-3</t>
  </si>
  <si>
    <t>204-650-8</t>
  </si>
  <si>
    <t>235-702-8</t>
  </si>
  <si>
    <t>235-727-4</t>
  </si>
  <si>
    <t>235-759-9</t>
  </si>
  <si>
    <t>204-826-4</t>
  </si>
  <si>
    <t>215-125-8</t>
  </si>
  <si>
    <t>215-540-4</t>
  </si>
  <si>
    <t>205-017-9</t>
  </si>
  <si>
    <t>215-235-6</t>
  </si>
  <si>
    <t>236-086-3</t>
  </si>
  <si>
    <t>215-267-0</t>
  </si>
  <si>
    <t>215-290-6</t>
  </si>
  <si>
    <t>215-607-8</t>
  </si>
  <si>
    <t>236-542-1</t>
  </si>
  <si>
    <t>215-693-7</t>
  </si>
  <si>
    <t>236-881-5</t>
  </si>
  <si>
    <t>237-486-0</t>
  </si>
  <si>
    <t>205-426-2</t>
  </si>
  <si>
    <t>238-009-9</t>
  </si>
  <si>
    <t>421-150-7</t>
  </si>
  <si>
    <t>239-172-9</t>
  </si>
  <si>
    <t>239-290-0</t>
  </si>
  <si>
    <t>239-622-4</t>
  </si>
  <si>
    <t>427-700-2</t>
  </si>
  <si>
    <t>401-750-5</t>
  </si>
  <si>
    <t>217-710-3</t>
  </si>
  <si>
    <t>243-072-0</t>
  </si>
  <si>
    <t>218-165-4</t>
  </si>
  <si>
    <t>244-073-9</t>
  </si>
  <si>
    <t>219-514-3</t>
  </si>
  <si>
    <t>246-356-2</t>
  </si>
  <si>
    <t>500-036-1</t>
  </si>
  <si>
    <t>247-094-1</t>
  </si>
  <si>
    <t>247-148-4</t>
  </si>
  <si>
    <t>219-943-6</t>
  </si>
  <si>
    <t>247-384-8</t>
  </si>
  <si>
    <t>206-104-4</t>
  </si>
  <si>
    <t>206-203-2</t>
  </si>
  <si>
    <t>221-695-9</t>
  </si>
  <si>
    <t>206-397-9</t>
  </si>
  <si>
    <t>206-803-4</t>
  </si>
  <si>
    <t>223-320-4</t>
  </si>
  <si>
    <t>223-346-6</t>
  </si>
  <si>
    <t>256-356-4</t>
  </si>
  <si>
    <t>256-418-0</t>
  </si>
  <si>
    <t>208-169-4</t>
  </si>
  <si>
    <t>257-175-3</t>
  </si>
  <si>
    <t>208-953-6</t>
  </si>
  <si>
    <t>209-218-2</t>
  </si>
  <si>
    <t>260-566-1</t>
  </si>
  <si>
    <t>209-358-4</t>
  </si>
  <si>
    <t>423-400-0</t>
  </si>
  <si>
    <t>200-453-6</t>
  </si>
  <si>
    <t>263-467-1</t>
  </si>
  <si>
    <t>210-894-6</t>
  </si>
  <si>
    <t>200-589-6</t>
  </si>
  <si>
    <t>229-335-2</t>
  </si>
  <si>
    <t>266-028-2</t>
  </si>
  <si>
    <t>229-851-8</t>
  </si>
  <si>
    <t>200-679-5</t>
  </si>
  <si>
    <t>211-670-0</t>
  </si>
  <si>
    <t>271-084-6</t>
  </si>
  <si>
    <t>271-094-0</t>
  </si>
  <si>
    <t>272-013-1</t>
  </si>
  <si>
    <t>272-271-5</t>
  </si>
  <si>
    <t>273-688-5</t>
  </si>
  <si>
    <t>200-755-8</t>
  </si>
  <si>
    <t>276-158-1</t>
  </si>
  <si>
    <t>276-745-2</t>
  </si>
  <si>
    <t>200-842-0</t>
  </si>
  <si>
    <t>200-879-2</t>
  </si>
  <si>
    <t>231-556-4</t>
  </si>
  <si>
    <t>231-589-4</t>
  </si>
  <si>
    <t>201-004-7</t>
  </si>
  <si>
    <t>231-801-5</t>
  </si>
  <si>
    <t>231-846-0</t>
  </si>
  <si>
    <t>201-058-1</t>
  </si>
  <si>
    <t>231-906-6</t>
  </si>
  <si>
    <t>232-140-5</t>
  </si>
  <si>
    <t>232-142-6</t>
  </si>
  <si>
    <t>232-143-1</t>
  </si>
  <si>
    <t>234-190-3</t>
  </si>
  <si>
    <t>201-167-4</t>
  </si>
  <si>
    <t>201-173-7</t>
  </si>
  <si>
    <t>201-182-6</t>
  </si>
  <si>
    <t>232-382-1</t>
  </si>
  <si>
    <t>201-329-4</t>
  </si>
  <si>
    <t>212-658-8</t>
  </si>
  <si>
    <t>284-032-2</t>
  </si>
  <si>
    <t>201-604-9</t>
  </si>
  <si>
    <t>287-476-5</t>
  </si>
  <si>
    <t>212-828-1</t>
  </si>
  <si>
    <t>201-963-1</t>
  </si>
  <si>
    <t>292-603-2</t>
  </si>
  <si>
    <t>292-604-8</t>
  </si>
  <si>
    <t>202-027-5</t>
  </si>
  <si>
    <t>292-966-7</t>
  </si>
  <si>
    <t>295-275-9</t>
  </si>
  <si>
    <t>295-278-5</t>
  </si>
  <si>
    <t>202-429-0</t>
  </si>
  <si>
    <t>202-453-1</t>
  </si>
  <si>
    <t>202-486-1</t>
  </si>
  <si>
    <t>202-591-2</t>
  </si>
  <si>
    <t>Carcinogenic (Article 57a)</t>
  </si>
  <si>
    <t>vPvB (Article 57e)</t>
  </si>
  <si>
    <t>Mutagenic (Article 57b)</t>
  </si>
  <si>
    <t>Jelöltlista tábla</t>
  </si>
  <si>
    <t>Szerepel-e az anyag a jelöltlistán?</t>
  </si>
  <si>
    <t>232-350-7</t>
  </si>
  <si>
    <t>CLP de a regisztrációban azt mondják, hogy a lenyelés és a bőrtoxicitás indokolatlan A tűzveszélyesség meg 2 a regisztrációban a harmonizált 3 helyett</t>
  </si>
  <si>
    <t>Terpenes and terpenoids, turpentine-oil, α-pinene fraction, oligomers</t>
  </si>
  <si>
    <t>500-245-8</t>
  </si>
  <si>
    <t>70750-57-1</t>
  </si>
  <si>
    <t>számolás</t>
  </si>
  <si>
    <t>IGEN/HIÁNYZIK</t>
  </si>
  <si>
    <t>Ha a keverékünkbe lévő anyag szerepel a listán, IGEN jelenik meg a sorában. Ha nem, akkor  "HIÁNYZIK" a megjelenő szöveg. Hogy mi a követelmény ilyenkor, azt sajnos már meg kell nézni…Ez függ attól, hogy melyik mellékletben van az anyag, amit az Excel már nem jelez, sajnos.</t>
  </si>
  <si>
    <t>80-56-8</t>
  </si>
  <si>
    <t>pin-2(3)-ene</t>
  </si>
  <si>
    <t>201-291-9</t>
  </si>
  <si>
    <t>18172-67-3</t>
  </si>
  <si>
    <t>pin-2(10)-ene</t>
  </si>
  <si>
    <t>204-872-5</t>
  </si>
  <si>
    <t>127-91-3</t>
  </si>
  <si>
    <t>7785-26-4</t>
  </si>
  <si>
    <t>232-077-3</t>
  </si>
  <si>
    <t>7785-70-8</t>
  </si>
  <si>
    <t>232-087-8</t>
  </si>
  <si>
    <t>123-35-3</t>
  </si>
  <si>
    <t>204-622-5</t>
  </si>
  <si>
    <t>regisztráció, de van egy második, indoklás nélkül, mely szigorúbb Sens. 1B, Eye Irrt. 2 és Chronic 2 is van benne</t>
  </si>
  <si>
    <t>citronellol</t>
  </si>
  <si>
    <t>106-22-9</t>
  </si>
  <si>
    <t>203-375-0</t>
  </si>
  <si>
    <t>26489-01-0</t>
  </si>
  <si>
    <t>247-737-6</t>
  </si>
  <si>
    <t>a racémre csak bejelentés van, ezért átvettem a királis regisztráicóját</t>
  </si>
  <si>
    <t>geraniol</t>
  </si>
  <si>
    <t>203-377-1</t>
  </si>
  <si>
    <t>106-24-1</t>
  </si>
  <si>
    <t>906-125-5</t>
  </si>
  <si>
    <t>nerol</t>
  </si>
  <si>
    <t>106-25-2</t>
  </si>
  <si>
    <t>203-378-7</t>
  </si>
  <si>
    <t>regisztráció kétféle szemosztályozással. A szigorúbbat vettem be</t>
  </si>
  <si>
    <t>linalool</t>
  </si>
  <si>
    <t>78-70-6</t>
  </si>
  <si>
    <t>201-134-4</t>
  </si>
  <si>
    <t>a regisztrációho képest harmonizált osztályozási kérvény van benn Skin. Sens. 1A-ra, ezt is belevettem</t>
  </si>
  <si>
    <t>citronellál</t>
  </si>
  <si>
    <t>106-23-0</t>
  </si>
  <si>
    <t>203-376-6</t>
  </si>
  <si>
    <t>regisztráció. Az osztályozás-bejelentésekben igen sokan Chronic 2-t is hozzávettek</t>
  </si>
  <si>
    <t>5392-40-5</t>
  </si>
  <si>
    <t>226-394-6</t>
  </si>
  <si>
    <t>CLP00 de a regisztrációban hozzávették az Eye Irrit. 2-t</t>
  </si>
  <si>
    <t>1365-19-1</t>
  </si>
  <si>
    <t>215-723-9</t>
  </si>
  <si>
    <t>(-)-pin-2(10)-ene</t>
  </si>
  <si>
    <t>(-)-pin-2(3)-ene</t>
  </si>
  <si>
    <t>(+)-pin-2(3)-ene</t>
  </si>
  <si>
    <t>19902-08-0</t>
  </si>
  <si>
    <t>bejelentés 23 cég. Nyilván nem jó az osztályzás, nem lóghat ki ennyire a sorból</t>
  </si>
  <si>
    <t>89-79-2</t>
  </si>
  <si>
    <t>201-940-6</t>
  </si>
  <si>
    <t>7786-67-6</t>
  </si>
  <si>
    <t>5-methyl-2-(1-methylvinyl)cyclohexan-1-ol</t>
  </si>
  <si>
    <t>232-102-6</t>
  </si>
  <si>
    <t>78-69-3</t>
  </si>
  <si>
    <t>201-133-9</t>
  </si>
  <si>
    <t>106-21-8</t>
  </si>
  <si>
    <t>203-374-5</t>
  </si>
  <si>
    <t>141-27-5</t>
  </si>
  <si>
    <t>(E)-3,7-dimethylocta-2,6-dienal</t>
  </si>
  <si>
    <t>205-476-5</t>
  </si>
  <si>
    <t>2385-77-5</t>
  </si>
  <si>
    <t>(R)-3,7-dimethyloct-6-enal</t>
  </si>
  <si>
    <t>219-194-5</t>
  </si>
  <si>
    <t>regisztráció csak intermedierként</t>
  </si>
  <si>
    <t>2436-90-0</t>
  </si>
  <si>
    <t>3,7-dimethylocta-1,6-diene</t>
  </si>
  <si>
    <t>219-433-3</t>
  </si>
  <si>
    <t>(E,E,E)-2,7-dimethylocta-2,4,6-trienedial</t>
  </si>
  <si>
    <t>5056-17-7</t>
  </si>
  <si>
    <t>225-756-0</t>
  </si>
  <si>
    <t>regisztráció csak intermedierként és nem veszélyes!??? Egyetlen, meg nem nevezett regisztráló és 70 ehhez csatlakozó CL bejelentő????</t>
  </si>
  <si>
    <t>2,6-dimethyloct-7-en-2-ol</t>
  </si>
  <si>
    <t>18479-58-8</t>
  </si>
  <si>
    <t>242-362-4</t>
  </si>
  <si>
    <t>regisztráció, többen, illatanyag</t>
  </si>
  <si>
    <t>CLP00 de a regisztráció hozzáadta a STOT RE 2-t</t>
  </si>
  <si>
    <t>200-539-3</t>
  </si>
  <si>
    <t xml:space="preserve"> </t>
  </si>
  <si>
    <t>202-870-9</t>
  </si>
  <si>
    <t>100-61-8</t>
  </si>
  <si>
    <t>Flam. Liq. 4</t>
  </si>
  <si>
    <t>CLP00 de a regisztráció Chronic 1-ét is figyelembe vettem</t>
  </si>
  <si>
    <t>CLP, de összesen ötféle osztályozás a három regisztrációban (full + 2 intermedier) Ebből származtattam a megadottat:Figyelem: több végpont a STOT_ban!!</t>
  </si>
  <si>
    <t>61788-45-2</t>
  </si>
  <si>
    <t>90640-32-7</t>
  </si>
  <si>
    <t>292-550-5</t>
  </si>
  <si>
    <t>Amines, C16-18-(even numbered) alkyl</t>
  </si>
  <si>
    <t>CLP05 a regisztrációval megegyezően</t>
  </si>
  <si>
    <t>Amines, hydrogenated tallow alkyl</t>
  </si>
  <si>
    <t>262-976-6</t>
  </si>
  <si>
    <t>61788-46-3</t>
  </si>
  <si>
    <t>Amines, coco alkyl</t>
  </si>
  <si>
    <t>262-977-1</t>
  </si>
  <si>
    <t>(Z)-octadec-9-enylamine</t>
  </si>
  <si>
    <t>112-90-3</t>
  </si>
  <si>
    <t>204-015-5</t>
  </si>
  <si>
    <t>octadecylamine</t>
  </si>
  <si>
    <t>124-30-1</t>
  </si>
  <si>
    <t>204-695-3</t>
  </si>
  <si>
    <t>Amines, tallow alkyl</t>
  </si>
  <si>
    <t>61790-33-8</t>
  </si>
  <si>
    <t>263-125-1</t>
  </si>
  <si>
    <t>CLP05 osztályozásbejelentéssel megegyező</t>
  </si>
  <si>
    <t>CLP05 az osztályozásbejelentéssel megegyezően</t>
  </si>
  <si>
    <t>CLP05 az osztályozsbejelentéssel megegyezően</t>
  </si>
  <si>
    <t>Amines, soya alkyl</t>
  </si>
  <si>
    <t>61790-18-9</t>
  </si>
  <si>
    <t>263-112-0</t>
  </si>
  <si>
    <t>68037-92-3</t>
  </si>
  <si>
    <t>268-215-4</t>
  </si>
  <si>
    <t>Amines, C16-22-alkyl</t>
  </si>
  <si>
    <t>Amines, C16-18 and C18-unsatd. Alkyl</t>
  </si>
  <si>
    <t>268-219-6</t>
  </si>
  <si>
    <t>Amines, C12-18-alkyl</t>
  </si>
  <si>
    <t>68155-27-1</t>
  </si>
  <si>
    <t>268-953-7</t>
  </si>
  <si>
    <t xml:space="preserve">C16-18-(even numbered, saturated and unsaturated)-alkylamines </t>
  </si>
  <si>
    <t>1213789-63-9</t>
  </si>
  <si>
    <t>627-034-4</t>
  </si>
  <si>
    <t>130169-56-1</t>
  </si>
  <si>
    <t xml:space="preserve">c16-18-(even numbered)- alkylamines acetates </t>
  </si>
  <si>
    <t>1273322-45-4</t>
  </si>
  <si>
    <t>800-526-8</t>
  </si>
  <si>
    <t>74-89-5</t>
  </si>
  <si>
    <t>200-820-0</t>
  </si>
  <si>
    <t>200-834-7</t>
  </si>
  <si>
    <t xml:space="preserve">Flam. Liquid 1, </t>
  </si>
  <si>
    <t>Flam. Liquid 2</t>
  </si>
  <si>
    <t>isopropylamine</t>
  </si>
  <si>
    <t>75-31-0</t>
  </si>
  <si>
    <t>200-860-9</t>
  </si>
  <si>
    <t>305-594-6</t>
  </si>
  <si>
    <t>gyártó adatlapja alapján, nem ismeri az ECHA, mert nyilván keverék</t>
  </si>
  <si>
    <t>75-64-9</t>
  </si>
  <si>
    <t>200-888-1</t>
  </si>
  <si>
    <t>2-ethylhexylamine</t>
  </si>
  <si>
    <t>203-233-8</t>
  </si>
  <si>
    <t>propylamine</t>
  </si>
  <si>
    <t>107-10-8</t>
  </si>
  <si>
    <t>203-462-3</t>
  </si>
  <si>
    <t>Flam. Liq. 2 Met. Corr. 1</t>
  </si>
  <si>
    <t>isopentylamine</t>
  </si>
  <si>
    <t>107-85-7</t>
  </si>
  <si>
    <t>203-526-0</t>
  </si>
  <si>
    <t>butylamine</t>
  </si>
  <si>
    <t>Flam. Liq. 2.</t>
  </si>
  <si>
    <t>regisztráció egyedi határértékkel STOT SE 3</t>
  </si>
  <si>
    <t>pentylamine</t>
  </si>
  <si>
    <t>203-780-2</t>
  </si>
  <si>
    <t>hexylamine</t>
  </si>
  <si>
    <t>111-26-2</t>
  </si>
  <si>
    <t>203-851-8</t>
  </si>
  <si>
    <t>octylamine</t>
  </si>
  <si>
    <t>111-86-4</t>
  </si>
  <si>
    <t>203-916-0</t>
  </si>
  <si>
    <t>124-22-1</t>
  </si>
  <si>
    <t>dodecylamine</t>
  </si>
  <si>
    <t>204-690-6</t>
  </si>
  <si>
    <t>tridecylamine branched and linear</t>
  </si>
  <si>
    <t>86089-17-0</t>
  </si>
  <si>
    <t>289-185-9</t>
  </si>
  <si>
    <t>C12-14. (even numbered)-alkylamines</t>
  </si>
  <si>
    <t>8,6/20oC</t>
  </si>
  <si>
    <t>1,44/20oC</t>
  </si>
  <si>
    <t>4/20oC</t>
  </si>
  <si>
    <t>223/985hPa</t>
  </si>
  <si>
    <t>26/25oC</t>
  </si>
  <si>
    <t>13,97/20oC</t>
  </si>
  <si>
    <t>&gt;360</t>
  </si>
  <si>
    <t>Pa</t>
  </si>
  <si>
    <t>oC</t>
  </si>
  <si>
    <t>abietic acid</t>
  </si>
  <si>
    <t>514-10-3</t>
  </si>
  <si>
    <t>208-178-3</t>
  </si>
  <si>
    <t>bejelentés bár vannak, akik nem veszélyesnek tekintik</t>
  </si>
  <si>
    <t>neoabietic acid</t>
  </si>
  <si>
    <t>471-77-2</t>
  </si>
  <si>
    <t>232-476-2</t>
  </si>
  <si>
    <t>8050-25-7</t>
  </si>
  <si>
    <t>232-478-3</t>
  </si>
  <si>
    <t>8050-26-8</t>
  </si>
  <si>
    <t>232-479-9</t>
  </si>
  <si>
    <t>regisztráció nem veszélyes</t>
  </si>
  <si>
    <t>rosin maleated</t>
  </si>
  <si>
    <t>8050-28-0</t>
  </si>
  <si>
    <t>232-480-4</t>
  </si>
  <si>
    <t>8050-31-5</t>
  </si>
  <si>
    <t>232-482-5</t>
  </si>
  <si>
    <t>rosin fumarated</t>
  </si>
  <si>
    <t>65997-04-8</t>
  </si>
  <si>
    <t>266-040-8</t>
  </si>
  <si>
    <t>rosin hydrogenated</t>
  </si>
  <si>
    <t>65997-06-0</t>
  </si>
  <si>
    <t>266-041-3</t>
  </si>
  <si>
    <t>65997-13-9</t>
  </si>
  <si>
    <t>266-042-9</t>
  </si>
  <si>
    <t>91081-22-0</t>
  </si>
  <si>
    <t>293-625-5</t>
  </si>
  <si>
    <t>91081-53-7</t>
  </si>
  <si>
    <t>293-659-0</t>
  </si>
  <si>
    <t>65997-05-9</t>
  </si>
  <si>
    <t>500-163-2</t>
  </si>
  <si>
    <t>CLP1 + regisztrációban akut oral toxicitással kiegészítve. Csak tiszta Co-ra érvényes. Ni szennyezésre %-tól függő más osztályoz</t>
  </si>
  <si>
    <t>216-333-1</t>
  </si>
  <si>
    <t>237-016-4</t>
  </si>
  <si>
    <t>248-373-0</t>
  </si>
  <si>
    <t>273-321-9</t>
  </si>
  <si>
    <t>263-064-0</t>
  </si>
  <si>
    <t>Self Heat 2</t>
  </si>
  <si>
    <t>regisztráció 2015-ből</t>
  </si>
  <si>
    <t>942-548-1</t>
  </si>
  <si>
    <t>97489-15-1</t>
  </si>
  <si>
    <t>Sulfonic acids, C14-17-sec-alkane, sodium salts</t>
  </si>
  <si>
    <t>307-055-2</t>
  </si>
  <si>
    <t>Alcohols, C12-14(even numbered), ethoxylated &lt; 2.5 EO, sulfates, sodium salts</t>
  </si>
  <si>
    <t>68891-38-3</t>
  </si>
  <si>
    <t>500-234-8</t>
  </si>
  <si>
    <t>232-391-0</t>
  </si>
  <si>
    <t>8013-07-8</t>
  </si>
  <si>
    <t>203-628-4</t>
  </si>
  <si>
    <t>CLP+regisztrációban a Skin Irrit.2, folyamatban a harmonizációja</t>
  </si>
  <si>
    <t>202-425-9</t>
  </si>
  <si>
    <t>CLP+regisztrációban a Skin Irrit. Eye Irrit. 2, Skin Sens. 1B és Acute Tox, inhal</t>
  </si>
  <si>
    <t>208-792-1</t>
  </si>
  <si>
    <t>Clp+regisztráció Skin Irrit 2 és Sens. 1</t>
  </si>
  <si>
    <t>203-400-5</t>
  </si>
  <si>
    <t>CLP a regisiztrációval egyezően</t>
  </si>
  <si>
    <t>87-61-6</t>
  </si>
  <si>
    <t>201-757-1</t>
  </si>
  <si>
    <t>204-428-0</t>
  </si>
  <si>
    <t>CLP regisztrációval egyezően</t>
  </si>
  <si>
    <t>108-70-3</t>
  </si>
  <si>
    <t>203-608-6</t>
  </si>
  <si>
    <t>634-66-2</t>
  </si>
  <si>
    <t>634-90-2</t>
  </si>
  <si>
    <t>211-217-7</t>
  </si>
  <si>
    <t>95-94-3</t>
  </si>
  <si>
    <t>202-466-2</t>
  </si>
  <si>
    <t>CLP a bejelentéssel megegyezően</t>
  </si>
  <si>
    <t>Subtilisin</t>
  </si>
  <si>
    <t>232-752-2</t>
  </si>
  <si>
    <t>t</t>
  </si>
  <si>
    <t>9001-92-7</t>
  </si>
  <si>
    <t>proteinase</t>
  </si>
  <si>
    <t>232-642-4</t>
  </si>
  <si>
    <t>209-151-9</t>
  </si>
  <si>
    <t>91051-01-3</t>
  </si>
  <si>
    <t>Fatty acids, C16-18, zinc salts</t>
  </si>
  <si>
    <t>293-049-4</t>
  </si>
  <si>
    <t>Fatty acids, C16-18, sodium salts</t>
  </si>
  <si>
    <t>68424-38-4</t>
  </si>
  <si>
    <t>270-299-2</t>
  </si>
  <si>
    <t>Fatty acids, C16-18, lithium salts</t>
  </si>
  <si>
    <t>68783-37-9</t>
  </si>
  <si>
    <t>272-195-2</t>
  </si>
  <si>
    <t>Fatty acids, C16-18, barium salts</t>
  </si>
  <si>
    <t>91002-07-2</t>
  </si>
  <si>
    <t>292-883-6</t>
  </si>
  <si>
    <t>CLP0 a regisztráció szerint inhalációban nem toxikus, de azért elfogadják</t>
  </si>
  <si>
    <t>regisztráció, szigorúbb, mint a harmonizált</t>
  </si>
  <si>
    <t>Fatty acids, C16-18, ammonium salts</t>
  </si>
  <si>
    <t>Benzenesulfonic acid, C10-13-alkyl derivs., sodium salts</t>
  </si>
  <si>
    <t>68411-30-3</t>
  </si>
  <si>
    <t>270-115-0</t>
  </si>
  <si>
    <t>regisztráció 65% spec. Limit az Acute Tox-ra!</t>
  </si>
  <si>
    <t>85536-14-7</t>
  </si>
  <si>
    <t>Benzenesulfonic acid, 4-C10-13-sec-alkyl derivs.</t>
  </si>
  <si>
    <t>287-494-3</t>
  </si>
  <si>
    <t>87-90-1</t>
  </si>
  <si>
    <t>201-782-8</t>
  </si>
  <si>
    <t>CLP00 nem regiszitrálták, csak bejelentések vannak, megegyezően</t>
  </si>
  <si>
    <t>dolomite</t>
  </si>
  <si>
    <t>16389-88-1</t>
  </si>
  <si>
    <t>2893-78-9</t>
  </si>
  <si>
    <t>220-767-7</t>
  </si>
  <si>
    <t>CLP01 a regisztrációban Skin Corr. 1A és ezért Eye Dam. 1 van a sima Eye Irrit. 2 helyett. De a regisztráció kiszedi a Aquatic Chronic 1-et, mert a termék gyorsanlebomilik és a STOT SE3-at is a harmonizáltból.</t>
  </si>
  <si>
    <t>69-72-7</t>
  </si>
  <si>
    <t>200-712-3</t>
  </si>
  <si>
    <t>9004-81-3</t>
  </si>
  <si>
    <t>9004-96-0</t>
  </si>
  <si>
    <t>9004-99-3</t>
  </si>
  <si>
    <t>91031-31-1</t>
  </si>
  <si>
    <t>618-396-4</t>
  </si>
  <si>
    <t>csak osztályozásbejelentés EO=8, negyede nem veszélyes, háromnegyede ugyanez, amit beírtam</t>
  </si>
  <si>
    <t>500-015-7</t>
  </si>
  <si>
    <t>csak osztályozásbejelentés, de több mint a fele nem veszélyes. Csak néhánynál Aquatic Chronic 3, de azért bevettem</t>
  </si>
  <si>
    <t>9005-07-6</t>
  </si>
  <si>
    <t>618-407-2</t>
  </si>
  <si>
    <t>csak osztályozásbejelentés, a döntő része nem veszélyesként osztályozza. Néhány Eye Irrit. 2</t>
  </si>
  <si>
    <t>618-405-1</t>
  </si>
  <si>
    <t>csak osztályozásbejelentés, legtöbb nem osztályozza, néhány Skin Irrit. 2, Eye Irrit. 2, STOT SE 3 sőt Chronic 3 és Acute 1 is…</t>
  </si>
  <si>
    <t>292-932-1</t>
  </si>
  <si>
    <t>Mind a regisztrációban, ind a bejelentésekben kizárólag nem veszélyes van</t>
  </si>
  <si>
    <t>104-91-6</t>
  </si>
  <si>
    <t>203-251-6</t>
  </si>
  <si>
    <t>harmonizált, hozzáadva a Self. Heat bejelentők által megadott osztályozást</t>
  </si>
  <si>
    <t>105-11-3</t>
  </si>
  <si>
    <t>203-271-5</t>
  </si>
  <si>
    <t>200-001-8</t>
  </si>
  <si>
    <t>1569-02-4</t>
  </si>
  <si>
    <t>1-ethoxypropan-2-ol</t>
  </si>
  <si>
    <t>216-374-5</t>
  </si>
  <si>
    <t>regisztráció hozzáadja a Skin Irrit 2-t a harmonizálthoz</t>
  </si>
  <si>
    <t>2-ethoxypropanol</t>
  </si>
  <si>
    <t>19089-47-5</t>
  </si>
  <si>
    <t>242-806-7</t>
  </si>
  <si>
    <t>csak bejelentés</t>
  </si>
  <si>
    <t>CLP00 de a regisztráció szemirritációt és STOT-okat is  hozzáad</t>
  </si>
  <si>
    <t>200-835-2</t>
  </si>
  <si>
    <t>203-700-6</t>
  </si>
  <si>
    <t>ez a harmonizált, de a regisztráló a dermálist kihagyja új mérés alapján</t>
  </si>
  <si>
    <t>18936-17-9</t>
  </si>
  <si>
    <t>242-687-1</t>
  </si>
  <si>
    <t>203-466-5</t>
  </si>
  <si>
    <t>harmonizált, a regisiztrációban Carc. 2-t javasolnak és hozzáadják Repr. 2-t</t>
  </si>
  <si>
    <t>201-185-2</t>
  </si>
  <si>
    <t>107-31-3</t>
  </si>
  <si>
    <t>203-484-7</t>
  </si>
  <si>
    <t>regisztrációban a harmonizálthoz hozzáveszik a metanol Acute Tox. 3 és SE1 osztályozásait.</t>
  </si>
  <si>
    <t>203-603-9</t>
  </si>
  <si>
    <t>regisztráció megegyezik a haramonizálttal</t>
  </si>
  <si>
    <t>70657-70-4</t>
  </si>
  <si>
    <t>274-724-2</t>
  </si>
  <si>
    <t>Flam.Liq.3</t>
  </si>
  <si>
    <t>csak bejelentések vannak, ezek megegyeznek a harmonizálttal</t>
  </si>
  <si>
    <t>P281</t>
  </si>
  <si>
    <t>Az előírt egyéni védőfelszerelés használata kötelező</t>
  </si>
  <si>
    <t>205-483-3</t>
  </si>
  <si>
    <t>harmonizált, de a regisztrációban a STOT SE3 és az Aquatic Chronic 3 még hozzájön</t>
  </si>
  <si>
    <t>harmonizált a regisztrációval egyezően</t>
  </si>
  <si>
    <t>10377-81-8</t>
  </si>
  <si>
    <t>233-829-3</t>
  </si>
  <si>
    <t>regisztráció alapján nem veszélyes</t>
  </si>
  <si>
    <t>94095-04-2</t>
  </si>
  <si>
    <t>302-207-4</t>
  </si>
  <si>
    <t>26038-87-9</t>
  </si>
  <si>
    <t>247-421-8</t>
  </si>
  <si>
    <t>regisztráció alapján nem veszélyes: Itt van a legtöbb regisztráló, 20, szemben a 4-5-tel a másik kettőnél, két lengyel is, de a mienk nincs közte</t>
  </si>
  <si>
    <t>24801-88-5</t>
  </si>
  <si>
    <t>246-467-6</t>
  </si>
  <si>
    <t>18282-10-5</t>
  </si>
  <si>
    <t>242-159-0</t>
  </si>
  <si>
    <t>nem veszélyes a regisztráció szerint</t>
  </si>
  <si>
    <t>1314-23-4</t>
  </si>
  <si>
    <t>215-227-2</t>
  </si>
  <si>
    <t>1314-35-8</t>
  </si>
  <si>
    <t>215-231-4</t>
  </si>
  <si>
    <t>wolfram-trioxid</t>
  </si>
  <si>
    <t>110-96-3</t>
  </si>
  <si>
    <t>203-819-3</t>
  </si>
  <si>
    <t>nagyon sokféle CAS számon ismert. Akkor nem veszélyes, ha amorf</t>
  </si>
  <si>
    <t>203-868-0</t>
  </si>
  <si>
    <t>3</t>
  </si>
  <si>
    <t>64742-95-6</t>
  </si>
  <si>
    <t>61789-52-4</t>
  </si>
  <si>
    <t>263-065-6</t>
  </si>
  <si>
    <t>regisztrációban Chronic 3, de a gyártónál Chronic 1, ezért ezt vette be</t>
  </si>
  <si>
    <t>245-018-1</t>
  </si>
  <si>
    <t>918-668-5</t>
  </si>
  <si>
    <t>Védőkesztyű/védőruha/szemvédő/arcvédő használata kötelező.</t>
  </si>
  <si>
    <t>A szelepeket és szerelvényeket zsírtól és olajtól mentesen kell tartani.</t>
  </si>
  <si>
    <t>[Nem megfelelő szellőzés esetén] légzésvédelem kötelező.</t>
  </si>
  <si>
    <t>Azonnal forduljon TOXIKOLÓGIAI KÖZPONT­HOZ/orvoshoz/....</t>
  </si>
  <si>
    <t>LENYELÉS ESETÉN: Azonnal forduljon TOXIKOLÓGIAI KÖZPONT­ HOZ/orvoshoz/....</t>
  </si>
  <si>
    <t>HA BŐRRE (vagy hajra) KERÜL: Az összes szennyezett ruhadarabot azonnal le kell vetni. A bőrt le kell öblíteni vízzel/zuhanyozás.</t>
  </si>
  <si>
    <t>9014-01-1</t>
  </si>
  <si>
    <t>203-632-7</t>
  </si>
  <si>
    <t>harmonizált, a reg. A Chronic 2-t adja hozzá</t>
  </si>
  <si>
    <t>cresol</t>
  </si>
  <si>
    <t>215-293-2</t>
  </si>
  <si>
    <t>o-cresol</t>
  </si>
  <si>
    <t>95-48-7</t>
  </si>
  <si>
    <t>202-423-8</t>
  </si>
  <si>
    <t>harminozált, a reg. Hozzáadja a Chronic 3-at</t>
  </si>
  <si>
    <t>p-cresol</t>
  </si>
  <si>
    <t>106-44-5</t>
  </si>
  <si>
    <t>203-398-6</t>
  </si>
  <si>
    <t>harmonizálthoz a reg. Hozzáadja a Chronic 3-at</t>
  </si>
  <si>
    <t>m-cresol</t>
  </si>
  <si>
    <t>108-39-4</t>
  </si>
  <si>
    <t>203-577-9</t>
  </si>
  <si>
    <t>2-ethylphenol</t>
  </si>
  <si>
    <t>90-00-6</t>
  </si>
  <si>
    <t>xylenol</t>
  </si>
  <si>
    <t>1300-71-6</t>
  </si>
  <si>
    <t>215-089-3</t>
  </si>
  <si>
    <t>hamonizált</t>
  </si>
  <si>
    <t>3,5-xylenol</t>
  </si>
  <si>
    <t>108-68-9</t>
  </si>
  <si>
    <t>203-606-5</t>
  </si>
  <si>
    <t>2,5-xylenol</t>
  </si>
  <si>
    <t>95-87-4</t>
  </si>
  <si>
    <t>202-461-5</t>
  </si>
  <si>
    <t>harmonizált</t>
  </si>
  <si>
    <t>2,4-xylenol</t>
  </si>
  <si>
    <t>105-67-9</t>
  </si>
  <si>
    <t>203-321-6</t>
  </si>
  <si>
    <t>harmonizál a reg. Hozzáadja az érzékenyítést</t>
  </si>
  <si>
    <t>2-isopropylphenol</t>
  </si>
  <si>
    <t>201-852-8</t>
  </si>
  <si>
    <t>88-69-7</t>
  </si>
  <si>
    <t>bejelentők többsége szerint nem veszélyes</t>
  </si>
  <si>
    <t>99-89-8</t>
  </si>
  <si>
    <t>202-798-8</t>
  </si>
  <si>
    <t>618-45-1</t>
  </si>
  <si>
    <t>210-551-0</t>
  </si>
  <si>
    <t>bejelentés, nem túl határozott</t>
  </si>
  <si>
    <t>bejelentések zöme</t>
  </si>
  <si>
    <t>3-ethylphenol</t>
  </si>
  <si>
    <t>620-17-7</t>
  </si>
  <si>
    <t>210-627-3</t>
  </si>
  <si>
    <t>a bejelentések átlaga</t>
  </si>
  <si>
    <t>4-ethylphenol</t>
  </si>
  <si>
    <t>123-07-9</t>
  </si>
  <si>
    <t>204-598-6</t>
  </si>
  <si>
    <t>carvacrol</t>
  </si>
  <si>
    <t>499-75-2</t>
  </si>
  <si>
    <t>207-889-6</t>
  </si>
  <si>
    <t>2,6-diethylphenol</t>
  </si>
  <si>
    <t>1006-59-3</t>
  </si>
  <si>
    <t>213-744-8</t>
  </si>
  <si>
    <t>egy bejelentésé, szerinte nem veszélyes</t>
  </si>
  <si>
    <t>origanum heracleuricum ext.</t>
  </si>
  <si>
    <t>91721-63-0</t>
  </si>
  <si>
    <t>294-363-4</t>
  </si>
  <si>
    <t>2 bejelentő</t>
  </si>
  <si>
    <t>236-675-5</t>
  </si>
  <si>
    <t xml:space="preserve">  </t>
  </si>
  <si>
    <t>919-446-0</t>
  </si>
  <si>
    <t>Flam. Liquid 3</t>
  </si>
  <si>
    <t>regisztrációban igen sokféle osztályozás a benzol, toluol és hexántartalom függvényében +Lp.</t>
  </si>
  <si>
    <t>regisztráció, a rákkeltő elmarad a CLP00-ból. A Mol-ost adom meg, ahol a STOT RE 1 és a Chronic 2 is hiányzik</t>
  </si>
  <si>
    <t>64742-54-7</t>
  </si>
  <si>
    <t>265-157-1</t>
  </si>
  <si>
    <t>szemben a CLP-vel nem veszélyes, ha az extrakt 3% alatt van és a viszkozitás 20.5 felett</t>
  </si>
  <si>
    <t>72623-87-1</t>
  </si>
  <si>
    <t>Lubricating oils (petroleum), C20-50, hydrotreated neutral oil-based</t>
  </si>
  <si>
    <t>276-738-4</t>
  </si>
  <si>
    <t>CLP00 helyett nem rákkeltő, mert nincs benne DMSO extrakt elég</t>
  </si>
  <si>
    <t>64742-43-4</t>
  </si>
  <si>
    <t>265-145-6</t>
  </si>
  <si>
    <t>64742-42-3</t>
  </si>
  <si>
    <t>265-144-0</t>
  </si>
  <si>
    <t>92045-12-0</t>
  </si>
  <si>
    <t>92045-77-7</t>
  </si>
  <si>
    <t>295-459-9</t>
  </si>
  <si>
    <t>64742-60-5</t>
  </si>
  <si>
    <t>265-163-4</t>
  </si>
  <si>
    <t>regisztrációt</t>
  </si>
  <si>
    <t>918-481-9</t>
  </si>
  <si>
    <t>CLP000</t>
  </si>
  <si>
    <t>2-hexyldecan-1-ol, ethoxylated</t>
  </si>
  <si>
    <t>231-639-5</t>
  </si>
  <si>
    <t>231-820-9</t>
  </si>
  <si>
    <t>231-892-1</t>
  </si>
  <si>
    <t>233-118-8</t>
  </si>
  <si>
    <t>215-647-6</t>
  </si>
  <si>
    <t>Residual oils (petroleum), solvent deasphalted</t>
  </si>
  <si>
    <t>265-096-0</t>
  </si>
  <si>
    <t>regisztráció, de nagyon függ a DMSO tartalomtól és a viszkozitástól</t>
  </si>
  <si>
    <t>regisztráció, de nagyon függ az összetételtől</t>
  </si>
  <si>
    <t>(±)-3,7-dimetil-okt-6-en-1-ol</t>
  </si>
  <si>
    <r>
      <t>200-338-0</t>
    </r>
    <r>
      <rPr>
        <sz val="11"/>
        <color rgb="FF000000"/>
        <rFont val="Times New Roman"/>
        <family val="1"/>
        <charset val="238"/>
      </rPr>
      <t xml:space="preserve"> </t>
    </r>
  </si>
  <si>
    <t>Index No</t>
  </si>
  <si>
    <t>International Chemical Identification</t>
  </si>
  <si>
    <t>CAS No</t>
  </si>
  <si>
    <t>Classification</t>
  </si>
  <si>
    <t>Labelling</t>
  </si>
  <si>
    <t>Specific Conc. Limits, M-factors</t>
  </si>
  <si>
    <t>Notes</t>
  </si>
  <si>
    <t>ATP inserted/ATP Updated</t>
  </si>
  <si>
    <t>Hazard Statement Code(s)</t>
  </si>
  <si>
    <t>Pictogram, Signal Word Code(s)</t>
  </si>
  <si>
    <t>Hazard statement Code(s)</t>
  </si>
  <si>
    <t>Suppl. Hazard statement Code(s)</t>
  </si>
  <si>
    <t>001-001-00-9</t>
  </si>
  <si>
    <t>hydrogen</t>
  </si>
  <si>
    <t>215-605-7</t>
  </si>
  <si>
    <t>1333-74-0</t>
  </si>
  <si>
    <t xml:space="preserve">Flam. Gas 1
Press. Gas
</t>
  </si>
  <si>
    <t xml:space="preserve">H220
</t>
  </si>
  <si>
    <t>GHS02
GHS04
Dgr</t>
  </si>
  <si>
    <t xml:space="preserve">H220
</t>
  </si>
  <si>
    <t/>
  </si>
  <si>
    <t>U</t>
  </si>
  <si>
    <t>001-002-00-4</t>
  </si>
  <si>
    <t>aluminium lithium hydride</t>
  </si>
  <si>
    <t>240-877-9</t>
  </si>
  <si>
    <t>16853-85-3</t>
  </si>
  <si>
    <t xml:space="preserve">Water-react. 1
Skin Corr. 1A
</t>
  </si>
  <si>
    <t xml:space="preserve">H260
H314
</t>
  </si>
  <si>
    <t>GHS02
GHS05
Dgr</t>
  </si>
  <si>
    <t>CLP00/ATP01</t>
  </si>
  <si>
    <t>001-003-00-X</t>
  </si>
  <si>
    <t>sodium hydride</t>
  </si>
  <si>
    <t>231-587-3</t>
  </si>
  <si>
    <t>7646-69-7</t>
  </si>
  <si>
    <t xml:space="preserve">Water-react. 1
</t>
  </si>
  <si>
    <t xml:space="preserve">H260
</t>
  </si>
  <si>
    <t>GHS02
Dgr</t>
  </si>
  <si>
    <t>001-004-00-5</t>
  </si>
  <si>
    <t>calcium hydride</t>
  </si>
  <si>
    <t>232-189-2</t>
  </si>
  <si>
    <t>7789-78-8</t>
  </si>
  <si>
    <t>003-001-00-4</t>
  </si>
  <si>
    <t>lithium</t>
  </si>
  <si>
    <t>231-102-5</t>
  </si>
  <si>
    <t>7439-93-2</t>
  </si>
  <si>
    <t xml:space="preserve">Water-react. 1
Skin Corr. 1B
</t>
  </si>
  <si>
    <t xml:space="preserve">EUH014
</t>
  </si>
  <si>
    <t>003-002-00-X</t>
  </si>
  <si>
    <t>n-hexyllithium</t>
  </si>
  <si>
    <t>404-950-0</t>
  </si>
  <si>
    <t>21369-64-2</t>
  </si>
  <si>
    <t xml:space="preserve">Pyr. Sol. 1
Water-react. 1
Skin Corr. 1A
</t>
  </si>
  <si>
    <t xml:space="preserve">H250
H260
H314
</t>
  </si>
  <si>
    <t xml:space="preserve">H260
H250
H314
</t>
  </si>
  <si>
    <t>003-003-00-5</t>
  </si>
  <si>
    <t>(2-methylpropyl)lithium; isobutyllithium</t>
  </si>
  <si>
    <t>440-620-2</t>
  </si>
  <si>
    <t>920-36-5</t>
  </si>
  <si>
    <t xml:space="preserve">Pyr. Liq. 1
Water-react. 1
STOT SE 3
Skin Corr. 1A
Aquatic Acute 1
Aquatic Chronic 1
</t>
  </si>
  <si>
    <t xml:space="preserve">H250
H260
H336
H314
H400
H410
</t>
  </si>
  <si>
    <t>GHS02
GHS05
GHS07
GHS09
Dgr</t>
  </si>
  <si>
    <t xml:space="preserve">H260
H250
H314
H336
H410
</t>
  </si>
  <si>
    <t>ATP01</t>
  </si>
  <si>
    <t>004-001-00-7</t>
  </si>
  <si>
    <t>beryllium</t>
  </si>
  <si>
    <t>231-150-7</t>
  </si>
  <si>
    <t xml:space="preserve">Carc. 1B
Acute Tox. 2 *
Acute Tox. 3 *
STOT SE 3
STOT RE 1
Skin Irrit. 2
Eye Irrit. 2
Skin Sens. 1
</t>
  </si>
  <si>
    <t xml:space="preserve">H350i
H330
H301
H335
H372 **
H315
H319
H317
</t>
  </si>
  <si>
    <t>GHS06
GHS08
Dgr</t>
  </si>
  <si>
    <t xml:space="preserve">H350i
H330
H301
H372 **
H319
H335
H315
H317
</t>
  </si>
  <si>
    <t>004-002-00-2</t>
  </si>
  <si>
    <t>beryllium compounds with the exception of aluminium beryllium silicates, and with those specified elsewhere in this Annex</t>
  </si>
  <si>
    <t xml:space="preserve">Carc. 1B
Acute Tox. 2 *
Acute Tox. 3 *
STOT SE 3
STOT RE 1
Skin Irrit. 2
Eye Irrit. 2
Skin Sens. 1
Aquatic Chronic 2
</t>
  </si>
  <si>
    <t xml:space="preserve">H350i
H330
H301
H335
H372 **
H315
H319
H317
H411
</t>
  </si>
  <si>
    <t>GHS06
GHS08
GHS09
Dgr</t>
  </si>
  <si>
    <t xml:space="preserve">H350i
H330
H301
H372 **
H319
H335
H315
H317
H411
</t>
  </si>
  <si>
    <t>A</t>
  </si>
  <si>
    <t>004-003-00-8</t>
  </si>
  <si>
    <t>beryllium oxide</t>
  </si>
  <si>
    <t>215-133-1</t>
  </si>
  <si>
    <t>1304-56-9</t>
  </si>
  <si>
    <t>005-001-00-X</t>
  </si>
  <si>
    <t>boron trifluoride</t>
  </si>
  <si>
    <t>231-569-5</t>
  </si>
  <si>
    <t>7637-07-2</t>
  </si>
  <si>
    <t xml:space="preserve">Press. Gas
Acute Tox. 2 *
Skin Corr. 1A
</t>
  </si>
  <si>
    <t xml:space="preserve">
H330
H314
</t>
  </si>
  <si>
    <t>GHS04
GHS06
GHS05
Dgr</t>
  </si>
  <si>
    <t xml:space="preserve">H330
H314
</t>
  </si>
  <si>
    <t>005-002-00-5</t>
  </si>
  <si>
    <t>boron trichloride</t>
  </si>
  <si>
    <t>233-658-4</t>
  </si>
  <si>
    <t>10294-34-5</t>
  </si>
  <si>
    <t xml:space="preserve">Press. Gas
Acute Tox. 2 *
Acute Tox. 2 *
Skin Corr. 1B
</t>
  </si>
  <si>
    <t xml:space="preserve">
H330
H300
H314
</t>
  </si>
  <si>
    <t xml:space="preserve">H330
H300
H314
</t>
  </si>
  <si>
    <t>005-003-00-0</t>
  </si>
  <si>
    <t>boron tribromide</t>
  </si>
  <si>
    <t>233-657-9</t>
  </si>
  <si>
    <t>10294-33-4</t>
  </si>
  <si>
    <t xml:space="preserve">Acute Tox. 2 *
Acute Tox. 2 *
Skin Corr. 1A
</t>
  </si>
  <si>
    <t>GHS06
GHS05
Dgr</t>
  </si>
  <si>
    <t>005-004-00-6</t>
  </si>
  <si>
    <t>trialkylboranes</t>
  </si>
  <si>
    <t xml:space="preserve">Pyr. Sol. 1
Skin Corr. 1B
</t>
  </si>
  <si>
    <t xml:space="preserve">H250
H314
</t>
  </si>
  <si>
    <t>005-004-01-3</t>
  </si>
  <si>
    <t>trialkylboranes, liquid</t>
  </si>
  <si>
    <t xml:space="preserve">Pyr. Liq. 1
Skin Corr. 1B
</t>
  </si>
  <si>
    <t>005-005-00-1</t>
  </si>
  <si>
    <t>trimethyl borate</t>
  </si>
  <si>
    <t>204-468-9</t>
  </si>
  <si>
    <t>121-43-7</t>
  </si>
  <si>
    <t xml:space="preserve">Flam. Liq. 3
Acute Tox. 4 *
</t>
  </si>
  <si>
    <t xml:space="preserve">H226
H312
</t>
  </si>
  <si>
    <t>GHS02
GHS07
Wng</t>
  </si>
  <si>
    <t>005-006-00-7</t>
  </si>
  <si>
    <t>dibutyltin hydrogen borate</t>
  </si>
  <si>
    <t xml:space="preserve">Muta. 2
Repr. 1B
Acute Tox. 4 *
Acute Tox. 4 *
STOT RE 1
Eye Dam. 1
Skin Sens. 1
Aquatic Acute 1
Aquatic Chronic 1
</t>
  </si>
  <si>
    <t xml:space="preserve">H341
H360FD
H312
H302
H372 **
H318
H317
H400
H410
</t>
  </si>
  <si>
    <t>GHS05
GHS08
GHS07
GHS09
Dgr</t>
  </si>
  <si>
    <t xml:space="preserve">H302
H312
H318
H317
H341
H360FD
H372 **
H410
</t>
  </si>
  <si>
    <t>CLP00/ATP01corr</t>
  </si>
  <si>
    <t>005-007-00-2</t>
  </si>
  <si>
    <t xml:space="preserve">Repr. 1B
</t>
  </si>
  <si>
    <t xml:space="preserve">H360FD
</t>
  </si>
  <si>
    <t>GHS08
Dgr</t>
  </si>
  <si>
    <t xml:space="preserve">H360FD
</t>
  </si>
  <si>
    <t>ATP01/ATP01corr</t>
  </si>
  <si>
    <t>005-008-00-8</t>
  </si>
  <si>
    <t>diboron trioxide; boric oxide</t>
  </si>
  <si>
    <t xml:space="preserve">Repr. 1B; H360FD: C ≥ 3,1 %
</t>
  </si>
  <si>
    <t>005-009-00-3</t>
  </si>
  <si>
    <t>tetrabutylammonium butyltriphenylborate</t>
  </si>
  <si>
    <t>418-080-4</t>
  </si>
  <si>
    <t>120307-06-4</t>
  </si>
  <si>
    <t xml:space="preserve">Skin Sens. 1
Aquatic Acute 1
Aquatic Chronic 1
</t>
  </si>
  <si>
    <t xml:space="preserve">H317
H400
H410
</t>
  </si>
  <si>
    <t>GHS07
GHS09
Wng</t>
  </si>
  <si>
    <t xml:space="preserve">H317
H410
</t>
  </si>
  <si>
    <t>005-010-00-9</t>
  </si>
  <si>
    <t>N,N-dimethylanilinium tetrakis(pentafluorophenyl)borate</t>
  </si>
  <si>
    <t>422-050-6</t>
  </si>
  <si>
    <t>118612-00-3</t>
  </si>
  <si>
    <t xml:space="preserve">Carc. 2
Acute Tox. 4 *
Skin Irrit. 2
Eye Dam. 1
</t>
  </si>
  <si>
    <t xml:space="preserve">H351
H302
H315
H318
</t>
  </si>
  <si>
    <t>GHS08
GHS05
GHS07
Dgr</t>
  </si>
  <si>
    <t>005-011-00-4</t>
  </si>
  <si>
    <t xml:space="preserve">Repr. 1B; H360FD: C ≥ 4,5 %
</t>
  </si>
  <si>
    <t>005-011-01-1</t>
  </si>
  <si>
    <t>disodium tetraborate decahydrate; borax decahydrate</t>
  </si>
  <si>
    <t xml:space="preserve">Repr. 1B; H360FD: C ≥ 8,5 %
</t>
  </si>
  <si>
    <t>005-011-02-9</t>
  </si>
  <si>
    <t>disodium tetraborate pentahydrate; borax pentahydrate</t>
  </si>
  <si>
    <t xml:space="preserve">Repr. 1B; H360FD: C ≥ 6,5 %
</t>
  </si>
  <si>
    <t>005-012-00-X</t>
  </si>
  <si>
    <t>diethyl{}{4-[1,5,5-tris(4-diethylaminophenyl)penta-2,4-dienylidene]cyclohexa-2,5-dienylidene}}ammonium butyltriphenylborate</t>
  </si>
  <si>
    <t>418-070-1</t>
  </si>
  <si>
    <t>141714-54-7</t>
  </si>
  <si>
    <t>005-013-00-5</t>
  </si>
  <si>
    <t>diethylmethoxyborane</t>
  </si>
  <si>
    <t>425-380-9</t>
  </si>
  <si>
    <t>7397-46-8</t>
  </si>
  <si>
    <t xml:space="preserve">Pyr. Liq. 1
Acute Tox. 4 *
Acute Tox. 4 *
Acute Tox. 4 *
STOT RE 2 *
Skin Corr. 1B
Skin Sens. 1
Aquatic Chronic 4
</t>
  </si>
  <si>
    <t xml:space="preserve">H250
H332
H312
H302
H373 **
H314
H317
H413
</t>
  </si>
  <si>
    <t>GHS02
GHS05
GHS08
GHS07
Dgr</t>
  </si>
  <si>
    <t>005-014-00-0</t>
  </si>
  <si>
    <t>4-formylphenylboronic acid</t>
  </si>
  <si>
    <t>438-670-5</t>
  </si>
  <si>
    <t>87199-17-5</t>
  </si>
  <si>
    <t xml:space="preserve">Skin Sens. 1
</t>
  </si>
  <si>
    <t xml:space="preserve">H317
</t>
  </si>
  <si>
    <t>GHS07
Wng</t>
  </si>
  <si>
    <t>005-015-00-6</t>
  </si>
  <si>
    <t>1-chloromethyl-4-fluoro-1,4-diazoniabicyclo[2.2.2]octane bis(tetrafluoroborate)</t>
  </si>
  <si>
    <t>414-380-4</t>
  </si>
  <si>
    <t>140681-55-6</t>
  </si>
  <si>
    <t xml:space="preserve">Acute Tox. 4 *
Eye Dam. 1
Skin Sens. 1
Aquatic Chronic 3
</t>
  </si>
  <si>
    <t xml:space="preserve">H302
H318
H317
H412
</t>
  </si>
  <si>
    <t>GHS05
GHS07
Dgr</t>
  </si>
  <si>
    <t>005-016-00-1</t>
  </si>
  <si>
    <t>tetrabutylammonium butyl tris-(4-tert-butylphenyl)borate</t>
  </si>
  <si>
    <t>431-370-5</t>
  </si>
  <si>
    <t xml:space="preserve">Aquatic Chronic 4
</t>
  </si>
  <si>
    <t xml:space="preserve">H413
</t>
  </si>
  <si>
    <t xml:space="preserve">-
</t>
  </si>
  <si>
    <t>005-017-00-7</t>
  </si>
  <si>
    <t>GHS03
GHS05
GHS08
GHS07
Dgr</t>
  </si>
  <si>
    <t xml:space="preserve">H272
H302
H318
H360Df
H335
</t>
  </si>
  <si>
    <t>005-018-00-2</t>
  </si>
  <si>
    <t>GHS05
GHS08
GHS07
Dgr</t>
  </si>
  <si>
    <t xml:space="preserve">H318
H360Df
H335
</t>
  </si>
  <si>
    <t>006-001-00-2</t>
  </si>
  <si>
    <t>carbon monoxide</t>
  </si>
  <si>
    <t>211-128-3</t>
  </si>
  <si>
    <t xml:space="preserve">Flam. Gas 1
Press. Gas
Repr. 1A
Acute Tox. 3 *
STOT RE 1
</t>
  </si>
  <si>
    <t xml:space="preserve">H220
H360D ***
H331
H372 **
</t>
  </si>
  <si>
    <t>GHS02
GHS04
GHS06
GHS08
Dgr</t>
  </si>
  <si>
    <t xml:space="preserve">H220
H360D ***
H331
H372 **
</t>
  </si>
  <si>
    <t>006-002-00-8</t>
  </si>
  <si>
    <t>phosgene; carbonyl chloride</t>
  </si>
  <si>
    <t>200-870-3</t>
  </si>
  <si>
    <t xml:space="preserve">Press. Gas
Acute Tox. 2 *
Skin Corr. 1B
</t>
  </si>
  <si>
    <t xml:space="preserve">H330
H314
</t>
  </si>
  <si>
    <t>006-003-00-3</t>
  </si>
  <si>
    <t>carbon disulphide</t>
  </si>
  <si>
    <t>200-843-6</t>
  </si>
  <si>
    <t xml:space="preserve">Flam. Liq. 2
Repr. 2
STOT RE 1
Skin Irrit. 2
Eye Irrit. 2
</t>
  </si>
  <si>
    <t xml:space="preserve">H225
H361fd
H372 **
H315
H319
</t>
  </si>
  <si>
    <t>GHS02
GHS08
GHS07
Dgr</t>
  </si>
  <si>
    <t xml:space="preserve">H225
H361fd
H372 **
H319
H315
</t>
  </si>
  <si>
    <t xml:space="preserve">Repr. 2; H361fd: C ≥ 1 %
STOT RE 1; H372: C ≥ 1 %
STOT RE 2; H373: 0,2 % ≤C &lt; 1 %
</t>
  </si>
  <si>
    <t>006-004-00-9</t>
  </si>
  <si>
    <t>calcium carbide</t>
  </si>
  <si>
    <t>200-848-3</t>
  </si>
  <si>
    <t>75-20-7</t>
  </si>
  <si>
    <t>T</t>
  </si>
  <si>
    <t>006-005-00-4</t>
  </si>
  <si>
    <t>thiram (ISO); tetramethylthiuram disulphide</t>
  </si>
  <si>
    <t xml:space="preserve">Acute Tox. 4 *
Acute Tox. 4 *
STOT RE 2 *
Skin Irrit. 2
Eye Irrit. 2
Skin Sens. 1
Aquatic Acute 1
Aquatic Chronic 1
</t>
  </si>
  <si>
    <t xml:space="preserve">H332
H302
H373 **
H315
H319
H317
H400
H410
</t>
  </si>
  <si>
    <t>GHS08
GHS07
GHS09
Wng</t>
  </si>
  <si>
    <t xml:space="preserve">H332
H302
H373 **
H319
H315
H317
H410
</t>
  </si>
  <si>
    <t xml:space="preserve">M=10
</t>
  </si>
  <si>
    <t>006-006-00-X</t>
  </si>
  <si>
    <t>hydrogen cyanide; hydrocyanic acid</t>
  </si>
  <si>
    <t>200-821-6</t>
  </si>
  <si>
    <t xml:space="preserve">Flam. Liq. 1
Acute Tox. 2 *
Aquatic Acute 1
Aquatic Chronic 1
</t>
  </si>
  <si>
    <t xml:space="preserve">H224
H330
H400
H410
</t>
  </si>
  <si>
    <t>GHS02
GHS06
GHS09
Dgr</t>
  </si>
  <si>
    <t xml:space="preserve">H224
H330
H410
</t>
  </si>
  <si>
    <t>006-006-01-7</t>
  </si>
  <si>
    <t>hydrogen cyanide ...%; hydrocyanic acid ...%</t>
  </si>
  <si>
    <t xml:space="preserve">Acute Tox. 1
Acute Tox. 2 *
Acute Tox. 2 *
Aquatic Acute 1
Aquatic Chronic 1
</t>
  </si>
  <si>
    <t xml:space="preserve">H310
H330
H300
H400
H410
</t>
  </si>
  <si>
    <t>GHS06
GHS09
Dgr</t>
  </si>
  <si>
    <t xml:space="preserve">H330
H310
H300
H410
</t>
  </si>
  <si>
    <t>B</t>
  </si>
  <si>
    <t>006-007-00-5</t>
  </si>
  <si>
    <t>salts of hydrogen cyanide with the exception of complex cyanides such as ferrocyanides, ferricyanides and mercuric oxycyanide and those specified elsewhere in this Annex</t>
  </si>
  <si>
    <t xml:space="preserve">EUH032
</t>
  </si>
  <si>
    <t>006-008-00-0</t>
  </si>
  <si>
    <t>antu (ISO); 1-(1-naphthyl)-2-thiourea</t>
  </si>
  <si>
    <t>201-706-3</t>
  </si>
  <si>
    <t>86-88-4</t>
  </si>
  <si>
    <t xml:space="preserve">Carc. 2
Acute Tox. 2 *
</t>
  </si>
  <si>
    <t xml:space="preserve">H351
H300
</t>
  </si>
  <si>
    <t xml:space="preserve">H300
H351
</t>
  </si>
  <si>
    <t>006-009-00-6</t>
  </si>
  <si>
    <t>1-isopropyl-3-methylpyrazol-5-yl dimethylcarbamate; Isolan</t>
  </si>
  <si>
    <t>204-318-2</t>
  </si>
  <si>
    <t>119-38-0</t>
  </si>
  <si>
    <t xml:space="preserve">Acute Tox. 1
Acute Tox. 2 *
</t>
  </si>
  <si>
    <t xml:space="preserve">H310
H300
</t>
  </si>
  <si>
    <t>GHS06
Dgr</t>
  </si>
  <si>
    <t>006-010-00-1</t>
  </si>
  <si>
    <t>5,5-dimethyl-3-oxocyclohex-1-enyl dimethylcarbamate 5,5-dimethyldihydroresorcinol dimethylcarbamate; Dimetan</t>
  </si>
  <si>
    <t>204-525-8</t>
  </si>
  <si>
    <t>122-15-6</t>
  </si>
  <si>
    <t xml:space="preserve">Acute Tox. 3 *
</t>
  </si>
  <si>
    <t xml:space="preserve">H301
</t>
  </si>
  <si>
    <t>006-011-00-7</t>
  </si>
  <si>
    <t>carbaryl (ISO); 1-naphthyl methylcarbamate</t>
  </si>
  <si>
    <t xml:space="preserve">Carc. 2
Acute Tox. 4 *
Acute Tox. 4 *
Aquatic Acute 1
</t>
  </si>
  <si>
    <t xml:space="preserve">H351
H332
H302
H400
</t>
  </si>
  <si>
    <t xml:space="preserve">M=100
</t>
  </si>
  <si>
    <t>006-012-00-2</t>
  </si>
  <si>
    <t xml:space="preserve">Acute Tox. 2 *
Acute Tox. 4 *
STOT SE 3
STOT RE 2 *
Eye Dam. 1
Skin Sens. 1
Aquatic Acute 1
Aquatic Chronic 1
</t>
  </si>
  <si>
    <t xml:space="preserve">H330
H302
H335
H373 **
H318
H317
H400
H410
</t>
  </si>
  <si>
    <t>GHS06
GHS08
GHS05
GHS09
Dgr</t>
  </si>
  <si>
    <t xml:space="preserve">H330
H302
H373 **
H335
H318
H317
H410
</t>
  </si>
  <si>
    <t>006-013-00-8</t>
  </si>
  <si>
    <t>metam-sodium (ISO); sodium methyldithiocarbamate</t>
  </si>
  <si>
    <t>205-293-0</t>
  </si>
  <si>
    <t>137-42-8</t>
  </si>
  <si>
    <t xml:space="preserve">Acute Tox. 4 *
Skin Corr. 1B
Skin Sens. 1
Aquatic Acute 1
Aquatic Chronic 1
</t>
  </si>
  <si>
    <t xml:space="preserve">H302
H314
H317
H400
H410
</t>
  </si>
  <si>
    <t>GHS05
GHS07
GHS09
Dgr</t>
  </si>
  <si>
    <t xml:space="preserve">H302
H314
H317
H410
</t>
  </si>
  <si>
    <t xml:space="preserve">EUH031
</t>
  </si>
  <si>
    <t>006-014-00-3</t>
  </si>
  <si>
    <t>nabam (ISO); disodium ethylenebis(N,N'-dithiocarbamate)</t>
  </si>
  <si>
    <t>205-547-0</t>
  </si>
  <si>
    <t>142-59-6</t>
  </si>
  <si>
    <t xml:space="preserve">Acute Tox. 4 *
STOT SE 3
Skin Sens. 1
Aquatic Acute 1
Aquatic Chronic 1
</t>
  </si>
  <si>
    <t xml:space="preserve">H302
H335
H317
H400
H410
</t>
  </si>
  <si>
    <t xml:space="preserve">H302
H335
H317
H410
</t>
  </si>
  <si>
    <t>006-015-00-9</t>
  </si>
  <si>
    <t>diuron (ISO); 3-(3,4-dichlorophenyl)-1,1-dimethylurea</t>
  </si>
  <si>
    <t>206-354-4</t>
  </si>
  <si>
    <t>330-54-1</t>
  </si>
  <si>
    <t xml:space="preserve">Carc. 2
Acute Tox. 4 *
STOT RE 2 *
Aquatic Acute 1
Aquatic Chronic 1
</t>
  </si>
  <si>
    <t xml:space="preserve">H351
H302
H373 **
H400
H410
</t>
  </si>
  <si>
    <t xml:space="preserve">H302
H351
H373 **
H410
</t>
  </si>
  <si>
    <t>006-016-00-4</t>
  </si>
  <si>
    <t>propoxur (ISO); 2-isopropyloxyphenyl N-methylcarbamate; 2-isopropoxyphenyl methylcarbamate</t>
  </si>
  <si>
    <t>204-043-8</t>
  </si>
  <si>
    <t>114-26-1</t>
  </si>
  <si>
    <t xml:space="preserve">Acute Tox. 3 *
Aquatic Acute 1
Aquatic Chronic 1
</t>
  </si>
  <si>
    <t xml:space="preserve">H301
H400
H410
</t>
  </si>
  <si>
    <t xml:space="preserve">H301
H410
</t>
  </si>
  <si>
    <t>006-017-00-X</t>
  </si>
  <si>
    <t>aldicarb (ISO); 2-methyl-2-(methylthio)propanal-O-(N-methylcarbamoyl)oxime</t>
  </si>
  <si>
    <t xml:space="preserve">Acute Tox. 2 *
Acute Tox. 2 *
Acute Tox. 3 *
Aquatic Acute 1
Aquatic Chronic 1
</t>
  </si>
  <si>
    <t xml:space="preserve">H330
H300
H311
H400
H410
</t>
  </si>
  <si>
    <t xml:space="preserve">H330
H300
H311
H410
</t>
  </si>
  <si>
    <t>006-018-00-5</t>
  </si>
  <si>
    <t>aminocarb (ISO); 4-dimethylamino-3-tolyl methylcarbamate</t>
  </si>
  <si>
    <t>217-990-7</t>
  </si>
  <si>
    <t>2032-59-9</t>
  </si>
  <si>
    <t xml:space="preserve">Acute Tox. 3 *
Acute Tox. 3 *
Aquatic Acute 1
Aquatic Chronic 1
</t>
  </si>
  <si>
    <t xml:space="preserve">H311
H301
H400
H410
</t>
  </si>
  <si>
    <t xml:space="preserve">H311
H301
H410
</t>
  </si>
  <si>
    <t>006-019-00-0</t>
  </si>
  <si>
    <t>di-allate (ISO); S-(2,3-dichloroallyl)-N,N-diisopropylthiocarbamate</t>
  </si>
  <si>
    <t>218-961-1</t>
  </si>
  <si>
    <t>2303-16-4</t>
  </si>
  <si>
    <t xml:space="preserve">Carc. 2
Acute Tox. 4 *
Aquatic Acute 1
Aquatic Chronic 1
</t>
  </si>
  <si>
    <t xml:space="preserve">H351
H302
H400
H410
</t>
  </si>
  <si>
    <t xml:space="preserve">H351
H302
H410
</t>
  </si>
  <si>
    <t>006-020-00-6</t>
  </si>
  <si>
    <t>barban (ISO); 4-chlorbut-2-ynyl N-(3-chlorophenyl)carbamate</t>
  </si>
  <si>
    <t>202-930-4</t>
  </si>
  <si>
    <t>101-27-9</t>
  </si>
  <si>
    <t xml:space="preserve">Acute Tox. 4 *
Skin Sens. 1
Aquatic Acute 1
Aquatic Chronic 1
</t>
  </si>
  <si>
    <t xml:space="preserve">H302
H317
H400
H410
</t>
  </si>
  <si>
    <t xml:space="preserve">H302
H317
H410
</t>
  </si>
  <si>
    <t>006-021-00-1</t>
  </si>
  <si>
    <t>linuron (ISO); 3-(3,4-dichlorophenyl)-1-methoxy-1-methylurea</t>
  </si>
  <si>
    <t>206-356-5</t>
  </si>
  <si>
    <t>330-55-2</t>
  </si>
  <si>
    <t xml:space="preserve">Carc. 2
Repr. 1B
Acute Tox. 4 *
STOT RE 2 *
Aquatic Acute 1
Aquatic Chronic 1
</t>
  </si>
  <si>
    <t xml:space="preserve">H351
H360Df
H302
H373 **
H400
H410
</t>
  </si>
  <si>
    <t>GHS08
GHS07
GHS09
Dgr</t>
  </si>
  <si>
    <t xml:space="preserve">H360Df
H351
H302
H373 **
H410
</t>
  </si>
  <si>
    <t>006-022-00-7</t>
  </si>
  <si>
    <t>decarbofuran (ISO); 2,3-dihydro-2-methylbenzofuran-7-yl methylcarbamate</t>
  </si>
  <si>
    <t>1563-67-3</t>
  </si>
  <si>
    <t xml:space="preserve">Acute Tox. 3 *
Acute Tox. 3 *
Acute Tox. 3 *
</t>
  </si>
  <si>
    <t xml:space="preserve">H331
H311
H301
</t>
  </si>
  <si>
    <t>006-023-00-2</t>
  </si>
  <si>
    <t>mercaptodimethur (ISO); methiocarb (ISO); 3,5-dimethyl-4-methylthiophenyl N-methylcarbamate</t>
  </si>
  <si>
    <t>217-991-2</t>
  </si>
  <si>
    <t>2032-65-7</t>
  </si>
  <si>
    <t>006-024-00-8</t>
  </si>
  <si>
    <t>proxan-sodium (ISO); sodium O-isopropyldithiocarbonate</t>
  </si>
  <si>
    <t>205-443-5</t>
  </si>
  <si>
    <t>140-93-2</t>
  </si>
  <si>
    <t xml:space="preserve">Acute Tox. 4 *
Skin Irrit. 2
Aquatic Chronic 2
</t>
  </si>
  <si>
    <t xml:space="preserve">H302
H315
H411
</t>
  </si>
  <si>
    <t>006-025-00-3</t>
  </si>
  <si>
    <t xml:space="preserve">Acute Tox. 4 *
Acute Tox. 4 *
Aquatic Acute 1
Aquatic Chronic 1
</t>
  </si>
  <si>
    <t xml:space="preserve">H332
H302
H400
H410
</t>
  </si>
  <si>
    <t xml:space="preserve">H332
H302
H410
</t>
  </si>
  <si>
    <t>C</t>
  </si>
  <si>
    <t>006-026-00-9</t>
  </si>
  <si>
    <t>carbofuran (ISO); 2,3-dihydro-2,2-dimethylbenzofuran-7-yl N-methylcarbamate</t>
  </si>
  <si>
    <t xml:space="preserve">Acute Tox. 2 *
Acute Tox. 2 *
Aquatic Acute 1
Aquatic Chronic 1
</t>
  </si>
  <si>
    <t xml:space="preserve">H330
H300
H400
H410
</t>
  </si>
  <si>
    <t xml:space="preserve">H330
H300
H410
</t>
  </si>
  <si>
    <t>006-028-00-X</t>
  </si>
  <si>
    <t>dinobuton (ISO); 2-(1-methylpropyl)-4,6-dinitrophenyl isopropyl carbonate</t>
  </si>
  <si>
    <t>006-029-00-5</t>
  </si>
  <si>
    <t>dioxacarb (ISO); 2-(1,3-dioxolan-2-yl)phenyl N-methylcarbamate</t>
  </si>
  <si>
    <t>230-253-4</t>
  </si>
  <si>
    <t>6988-21-2</t>
  </si>
  <si>
    <t xml:space="preserve">Acute Tox. 3 *
Aquatic Chronic 2
</t>
  </si>
  <si>
    <t xml:space="preserve">H301
H411
</t>
  </si>
  <si>
    <t>006-030-00-0</t>
  </si>
  <si>
    <t>EPTC (ISO); S-ethyl dipropylthiocarbamate</t>
  </si>
  <si>
    <t>212-073-8</t>
  </si>
  <si>
    <t>759-94-4</t>
  </si>
  <si>
    <t xml:space="preserve">Acute Tox. 4 *
</t>
  </si>
  <si>
    <t xml:space="preserve">H302
</t>
  </si>
  <si>
    <t>006-031-00-6</t>
  </si>
  <si>
    <t>formetanate (ISO); 3-[(EZ)-dimethylaminomethyleneamino]phenyl methylcarbamate</t>
  </si>
  <si>
    <t>244-879-0</t>
  </si>
  <si>
    <t>22259-30-9</t>
  </si>
  <si>
    <t xml:space="preserve">Acute Tox. 2 *
Acute Tox. 2 *
Skin Sens. 1
Aquatic Acute 1
Aquatic Chronic 1
</t>
  </si>
  <si>
    <t xml:space="preserve">H330
H300
H317
H400
H410
</t>
  </si>
  <si>
    <t xml:space="preserve">H330
H300
H317
H410
</t>
  </si>
  <si>
    <t>006-032-00-1</t>
  </si>
  <si>
    <t>monolinuron (ISO); 3-(4-chlorophenyl)-1-methoxy-1-methylurea</t>
  </si>
  <si>
    <t xml:space="preserve">Acute Tox. 4 *
STOT RE 2 *
Aquatic Acute 1
Aquatic Chronic 1
</t>
  </si>
  <si>
    <t xml:space="preserve">H302
H373 **
H400
H410
</t>
  </si>
  <si>
    <t xml:space="preserve">H302
H373 **
H410
</t>
  </si>
  <si>
    <t>006-033-00-7</t>
  </si>
  <si>
    <t>metoxuron (ISO); 3-(3-chloro-4-methoxyphenyl)-1,1-dimethylurea</t>
  </si>
  <si>
    <t xml:space="preserve">Aquatic Acute 1
Aquatic Chronic 1
</t>
  </si>
  <si>
    <t xml:space="preserve">H400
H410
</t>
  </si>
  <si>
    <t>GHS09
Wng</t>
  </si>
  <si>
    <t xml:space="preserve">H410
</t>
  </si>
  <si>
    <t>006-034-00-2</t>
  </si>
  <si>
    <t>pebulate (ISO); N-butyl-N-ethyl-S-propylthiocarbamate</t>
  </si>
  <si>
    <t xml:space="preserve">Acute Tox. 4 *
Aquatic Chronic 2
</t>
  </si>
  <si>
    <t xml:space="preserve">H302
H411
</t>
  </si>
  <si>
    <t>006-035-00-8</t>
  </si>
  <si>
    <t>245-430-1</t>
  </si>
  <si>
    <t>23103-98-2</t>
  </si>
  <si>
    <t>006-036-00-3</t>
  </si>
  <si>
    <t>benzthiazuron (ISO); 1-benzothiazol-2-yl-3-methylurea</t>
  </si>
  <si>
    <t>217-685-9</t>
  </si>
  <si>
    <t>1929-88-0</t>
  </si>
  <si>
    <t>006-037-00-9</t>
  </si>
  <si>
    <t>promecarb (ISO); 3-isopropyl-5-methylphenyl N-methylcarbamate</t>
  </si>
  <si>
    <t>220-113-0</t>
  </si>
  <si>
    <t>2631-37-0</t>
  </si>
  <si>
    <t>006-038-00-4</t>
  </si>
  <si>
    <t>sulfallate (ISO); 2-chloroallyl N,N-dimethyldithiocarbamate</t>
  </si>
  <si>
    <t>202-388-9</t>
  </si>
  <si>
    <t>95-06-7</t>
  </si>
  <si>
    <t xml:space="preserve">Carc. 1B
Acute Tox. 4 *
Aquatic Acute 1
Aquatic Chronic 1
</t>
  </si>
  <si>
    <t xml:space="preserve">H350
H302
H400
H410
</t>
  </si>
  <si>
    <t xml:space="preserve">H350
H302
H410
</t>
  </si>
  <si>
    <t>006-039-00-X</t>
  </si>
  <si>
    <t>tri-allate (ISO); S-2,3,3-trichloroallyl diisopropylthiocarbamate</t>
  </si>
  <si>
    <t>218-962-7</t>
  </si>
  <si>
    <t>2303-17-5</t>
  </si>
  <si>
    <t xml:space="preserve">Acute Tox. 4 *
STOT RE 2 *
Skin Sens. 1
Aquatic Acute 1
Aquatic Chronic 1
</t>
  </si>
  <si>
    <t xml:space="preserve">H302
H373 **
H317
H400
H410
</t>
  </si>
  <si>
    <t xml:space="preserve">H302
H373 **
H317
H410
</t>
  </si>
  <si>
    <t>006-040-00-5</t>
  </si>
  <si>
    <t>3-methylpyrazol-5-yl-dimethylcarbamate; monometilan</t>
  </si>
  <si>
    <t>2532-43-6</t>
  </si>
  <si>
    <t>006-041-00-0</t>
  </si>
  <si>
    <t>dimethylcarbamoyl chloride</t>
  </si>
  <si>
    <t>201-208-6</t>
  </si>
  <si>
    <t>79-44-7</t>
  </si>
  <si>
    <t xml:space="preserve">Carc. 1B
Acute Tox. 3 *
Acute Tox. 4 *
STOT SE 3
Skin Irrit. 2
Eye Irrit. 2
</t>
  </si>
  <si>
    <t xml:space="preserve">H350
H331
H302
H335
H315
H319
</t>
  </si>
  <si>
    <t xml:space="preserve">H350
H331
H302
H319
H335
H315
</t>
  </si>
  <si>
    <t xml:space="preserve">Carc. 1B; H350: C ≥ 0,001 %
</t>
  </si>
  <si>
    <t>006-042-00-6</t>
  </si>
  <si>
    <t>monuron (ISO); 3-(4-chlorophenyl)-1,1-dimethylurea</t>
  </si>
  <si>
    <t>006-043-00-1</t>
  </si>
  <si>
    <t>3-(4-chlorophenyl)-1,1-dimethyluronium trichloroacetate; monuron-TCA</t>
  </si>
  <si>
    <t>140-41-0</t>
  </si>
  <si>
    <t xml:space="preserve">Carc. 2
Skin Irrit. 2
Eye Irrit. 2
Aquatic Acute 1
Aquatic Chronic 1
</t>
  </si>
  <si>
    <t xml:space="preserve">H351
H315
H319
H400
H410
</t>
  </si>
  <si>
    <t xml:space="preserve">H351
H319
H315
H410
</t>
  </si>
  <si>
    <t>006-044-00-7</t>
  </si>
  <si>
    <t>251-835-4</t>
  </si>
  <si>
    <t>34123-59-6</t>
  </si>
  <si>
    <t xml:space="preserve">Carc. 2
Aquatic Acute 1
Aquatic Chronic 1
</t>
  </si>
  <si>
    <t xml:space="preserve">H351
H400
H410
</t>
  </si>
  <si>
    <t>GHS08
GHS09
Wng</t>
  </si>
  <si>
    <t xml:space="preserve">H351
H410
</t>
  </si>
  <si>
    <t>006-045-00-2</t>
  </si>
  <si>
    <t>methomyl (ISO); 1-(methylthio)ethylideneamino N-methylcarbamate</t>
  </si>
  <si>
    <t xml:space="preserve">Acute Tox. 2 *
Aquatic Acute 1
Aquatic Chronic 1
</t>
  </si>
  <si>
    <t xml:space="preserve">H300
H400
H410
</t>
  </si>
  <si>
    <t xml:space="preserve">H300
H410
</t>
  </si>
  <si>
    <t>006-046-00-8</t>
  </si>
  <si>
    <t>245-216-8</t>
  </si>
  <si>
    <t>22781-23-3</t>
  </si>
  <si>
    <t xml:space="preserve">Acute Tox. 3 *
Acute Tox. 3 *
Acute Tox. 4 *
Aquatic Acute 1
Aquatic Chronic 1
</t>
  </si>
  <si>
    <t xml:space="preserve">H331
H301
H312
H400
H410
</t>
  </si>
  <si>
    <t xml:space="preserve">H331
H301
H312
H410
</t>
  </si>
  <si>
    <t>006-047-00-3</t>
  </si>
  <si>
    <t>bufencarb (ISO); reaction mass of 3-(1-methylbutyl)phenyl N-methylcarbamate and 3-(1-ethylpropyl)phenyl N-methylcarbamate</t>
  </si>
  <si>
    <t>8065-36-9</t>
  </si>
  <si>
    <t>006-048-00-9</t>
  </si>
  <si>
    <t>ethiofencarb (ISO); 2-(ethylthiomethyl)phenyl N-methylcarbamate</t>
  </si>
  <si>
    <t>249-981-9</t>
  </si>
  <si>
    <t>29973-13-5</t>
  </si>
  <si>
    <t xml:space="preserve">Acute Tox. 4 *
Aquatic Acute 1
Aquatic Chronic 1
</t>
  </si>
  <si>
    <t xml:space="preserve">H302
H400
H410
</t>
  </si>
  <si>
    <t xml:space="preserve">H302
H410
</t>
  </si>
  <si>
    <t>006-049-00-4</t>
  </si>
  <si>
    <t>dixanthogen; O,O-diethyl dithiobis(thioformate)</t>
  </si>
  <si>
    <t>207-944-4</t>
  </si>
  <si>
    <t>502-55-6</t>
  </si>
  <si>
    <t>006-050-00-X</t>
  </si>
  <si>
    <t>1,1-dimethyl-3-phenyluronium trichloroacetate; fenuron-TCA</t>
  </si>
  <si>
    <t>4482-55-7</t>
  </si>
  <si>
    <t xml:space="preserve">Skin Irrit. 2
Aquatic Acute 1
Aquatic Chronic 1
</t>
  </si>
  <si>
    <t xml:space="preserve">H315
H400
H410
</t>
  </si>
  <si>
    <t xml:space="preserve">H315
H410
</t>
  </si>
  <si>
    <t>006-051-00-5</t>
  </si>
  <si>
    <t>ferbam (ISO); iron tris(dimethyldithiocarbamate)</t>
  </si>
  <si>
    <t xml:space="preserve">STOT SE 3
Skin Irrit. 2
Eye Irrit. 2
Aquatic Acute 1
Aquatic Chronic 1
</t>
  </si>
  <si>
    <t xml:space="preserve">H335
H315
H319
H400
H410
</t>
  </si>
  <si>
    <t xml:space="preserve">H319
H335
H315
H410
</t>
  </si>
  <si>
    <t>006-052-00-0</t>
  </si>
  <si>
    <t>formetanate hydrochloride; 3-(N,N-dimethylaminomethyleneamino)phenyl N-methylcarbamate</t>
  </si>
  <si>
    <t>245-656-0</t>
  </si>
  <si>
    <t>23422-53-9</t>
  </si>
  <si>
    <t>006-053-00-6</t>
  </si>
  <si>
    <t>isoprocarb (ISO); 2-isopropylphenyl N-methylcarbamate</t>
  </si>
  <si>
    <t>220-114-6</t>
  </si>
  <si>
    <t>2631-40-5</t>
  </si>
  <si>
    <t>006-054-00-1</t>
  </si>
  <si>
    <t>mexacarbate (ISO); 3,5-dimethyl-4-dimethylaminophenyl N-methylcarbamate</t>
  </si>
  <si>
    <t>206-249-3</t>
  </si>
  <si>
    <t>315-18-4</t>
  </si>
  <si>
    <t xml:space="preserve">Acute Tox. 2 *
Acute Tox. 4 *
Aquatic Acute 1
Aquatic Chronic 1
</t>
  </si>
  <si>
    <t xml:space="preserve">H300
H312
H400
H410
</t>
  </si>
  <si>
    <t xml:space="preserve">H300
H312
H410
</t>
  </si>
  <si>
    <t>006-055-00-7</t>
  </si>
  <si>
    <t>xylylcarb (ISO); 3,4-dimethylphenyl N-methylcarbamate; 3,4-xylyl methylcarbamate; MPMC</t>
  </si>
  <si>
    <t>219-364-9</t>
  </si>
  <si>
    <t>2425-10-7</t>
  </si>
  <si>
    <t>006-056-00-2</t>
  </si>
  <si>
    <t>metolcarb (ISO); m-tolyl methylcarbamate; MTMC</t>
  </si>
  <si>
    <t>214-446-0</t>
  </si>
  <si>
    <t>1129-41-5</t>
  </si>
  <si>
    <t>006-057-00-8</t>
  </si>
  <si>
    <t>nitrapyrin (ISO); 2-chloro-6-trichloromethylpyridine</t>
  </si>
  <si>
    <t>217-682-2</t>
  </si>
  <si>
    <t>1929-82-4</t>
  </si>
  <si>
    <t>006-058-00-3</t>
  </si>
  <si>
    <t>noruron (ISO); 1,1-dimethyl-3-(perhydro-4,7-methanoinden-5-yl)urea</t>
  </si>
  <si>
    <t>2163-79-3</t>
  </si>
  <si>
    <t>006-059-00-9</t>
  </si>
  <si>
    <t>oxamyl (ISO); N',N'-dimethylcarbamoyl(methylthio)methylenamine N-methylcarbamate</t>
  </si>
  <si>
    <t>245-445-3</t>
  </si>
  <si>
    <t>23135-22-0</t>
  </si>
  <si>
    <t xml:space="preserve">Acute Tox. 2 *
Acute Tox. 2 *
Acute Tox. 4 *
Aquatic Chronic 2
</t>
  </si>
  <si>
    <t xml:space="preserve">H330
H300
H312
H411
</t>
  </si>
  <si>
    <t>006-060-00-4</t>
  </si>
  <si>
    <t>oxycarboxin (ISO); 2,3-dihydro-6-methyl-5-(N-phenylcarbamoyl)-1,4-oxothiine 4,4-dioxide</t>
  </si>
  <si>
    <t>226-066-2</t>
  </si>
  <si>
    <t>5259-88-1</t>
  </si>
  <si>
    <t xml:space="preserve">Acute Tox. 4 *
Aquatic Chronic 3
</t>
  </si>
  <si>
    <t xml:space="preserve">H302
H412
</t>
  </si>
  <si>
    <t>006-061-00-X</t>
  </si>
  <si>
    <t>S-ethyl N-(dimethylaminopropyl)thiocarbamatehydrochloride; prothiocarb hydrochloride</t>
  </si>
  <si>
    <t>243-193-9</t>
  </si>
  <si>
    <t>19622-19-6</t>
  </si>
  <si>
    <t>006-062-00-5</t>
  </si>
  <si>
    <t>methyl 3,4-dichlorophenylcarbanilate; SWEP.</t>
  </si>
  <si>
    <t>1918-18-9</t>
  </si>
  <si>
    <t>006-063-00-0</t>
  </si>
  <si>
    <t>thiobencarb (ISO); S-4-chlorobenzyl diethylthiocarbamate</t>
  </si>
  <si>
    <t>006-064-00-6</t>
  </si>
  <si>
    <t>thiofanox (ISO); 3,3-dimethyl-1-(methylthio)butanone-O-(N-methylcarbamoyl)oxime</t>
  </si>
  <si>
    <t>254-346-4</t>
  </si>
  <si>
    <t>39196-18-4</t>
  </si>
  <si>
    <t xml:space="preserve">Acute Tox. 1
Acute Tox. 2 *
Aquatic Acute 1
Aquatic Chronic 1
</t>
  </si>
  <si>
    <t xml:space="preserve">H310
H300
H400
H410
</t>
  </si>
  <si>
    <t xml:space="preserve">H310
H300
H410
</t>
  </si>
  <si>
    <t>006-065-00-1</t>
  </si>
  <si>
    <t>3-chloro-6-cyano-bicyclo(2,2,1)heptan-2-one-O-(N-methylcarbamoyl)oxime; triamid</t>
  </si>
  <si>
    <t>15271-41-7</t>
  </si>
  <si>
    <t xml:space="preserve">Acute Tox. 2 *
Acute Tox. 3 *
Aquatic Chronic 2
</t>
  </si>
  <si>
    <t xml:space="preserve">H300
H311
H411
</t>
  </si>
  <si>
    <t>006-066-00-7</t>
  </si>
  <si>
    <t>vernolate (ISO); S-propyl dipropylthiocarbamate</t>
  </si>
  <si>
    <t>217-681-7</t>
  </si>
  <si>
    <t>1929-77-7</t>
  </si>
  <si>
    <t>006-067-00-2</t>
  </si>
  <si>
    <t>XMC; 3,5-xylyl methylcarbamate</t>
  </si>
  <si>
    <t>2655-14-3</t>
  </si>
  <si>
    <t>006-068-00-8</t>
  </si>
  <si>
    <t>diazomethane</t>
  </si>
  <si>
    <t>206-382-7</t>
  </si>
  <si>
    <t xml:space="preserve">Carc. 1B
</t>
  </si>
  <si>
    <t xml:space="preserve">H350
</t>
  </si>
  <si>
    <t>006-069-00-3</t>
  </si>
  <si>
    <t>thiophanate-methyl (ISO); 1,2-di-(3-methoxycarbonyl-2-thioureido)benzene</t>
  </si>
  <si>
    <t>245-740-7</t>
  </si>
  <si>
    <t>23564-05-8</t>
  </si>
  <si>
    <t xml:space="preserve">Muta. 2
Acute Tox. 4 *
Skin Sens. 1
Aquatic Acute 1
Aquatic Chronic 1
</t>
  </si>
  <si>
    <t xml:space="preserve">H341
H332
H317
H400
H410
</t>
  </si>
  <si>
    <t xml:space="preserve">H341
H332
H317
H410
</t>
  </si>
  <si>
    <t>006-070-00-9</t>
  </si>
  <si>
    <t>furmecyclox (ISO); N-cyclohexyl-N-methoxy-2,5-dimethyl-3-furamide</t>
  </si>
  <si>
    <t>262-302-0</t>
  </si>
  <si>
    <t>60568-05-0</t>
  </si>
  <si>
    <t>006-071-00-4</t>
  </si>
  <si>
    <t>cyclooct-4-en-1-yl methyl carbonate</t>
  </si>
  <si>
    <t>401-620-8</t>
  </si>
  <si>
    <t>87731-18-8</t>
  </si>
  <si>
    <t>006-072-00-X</t>
  </si>
  <si>
    <t>prosulfocarb(ISO); S-benzyl N,N-dipropylthiocarbamate</t>
  </si>
  <si>
    <t>401-730-6</t>
  </si>
  <si>
    <t>52888-80-9</t>
  </si>
  <si>
    <t xml:space="preserve">Acute Tox. 4 *
Skin Sens. 1
Aquatic Chronic 2
</t>
  </si>
  <si>
    <t xml:space="preserve">H302
H317
H411
</t>
  </si>
  <si>
    <t>006-073-00-5</t>
  </si>
  <si>
    <t>3-(dimethylamino)propylurea</t>
  </si>
  <si>
    <t>401-950-2</t>
  </si>
  <si>
    <t>31506-43-1</t>
  </si>
  <si>
    <t xml:space="preserve">Eye Dam. 1
</t>
  </si>
  <si>
    <t xml:space="preserve">H318
</t>
  </si>
  <si>
    <t>GHS05
Dgr</t>
  </si>
  <si>
    <t>006-074-00-0</t>
  </si>
  <si>
    <t>2-(3-(prop-1-en-2-yl)phenyl)prop-2-yl isocyanate</t>
  </si>
  <si>
    <t>402-440-2</t>
  </si>
  <si>
    <t>2094-99-7</t>
  </si>
  <si>
    <t xml:space="preserve">Acute Tox. 2 *
STOT RE 2 *
Skin Corr. 1B
Resp. Sens. 1
Skin Sens. 1
Aquatic Acute 1
Aquatic Chronic 1
</t>
  </si>
  <si>
    <t xml:space="preserve">H330
H373 **
H314
H334
H317
H400
H410
</t>
  </si>
  <si>
    <t xml:space="preserve">H330
H314
H373 **
H334
H317
H410
</t>
  </si>
  <si>
    <t>006-076-00-1</t>
  </si>
  <si>
    <t>mancozeb (ISO); manganese ethylenebis(dithiocarbamate) (polymeric) complex with zinc salt</t>
  </si>
  <si>
    <t>8018-01-7</t>
  </si>
  <si>
    <t xml:space="preserve">Repr. 2
Skin Sens. 1
Aquatic Acute 1
</t>
  </si>
  <si>
    <t xml:space="preserve">H361d ***
H317
H400
</t>
  </si>
  <si>
    <t>006-077-00-7</t>
  </si>
  <si>
    <t>maneb (ISO); manganese ethylenebis(dithiocarbamate) (polymeric)</t>
  </si>
  <si>
    <t>235-654-8</t>
  </si>
  <si>
    <t>12427-38-2</t>
  </si>
  <si>
    <t xml:space="preserve">Repr. 2
Acute Tox. 4 *
Eye Irrit. 2
Skin Sens. 1
Aquatic Acute 1
Aquatic Chronic 1
</t>
  </si>
  <si>
    <t xml:space="preserve">H361d ***
H332
H319
H317
H400
H410
</t>
  </si>
  <si>
    <t xml:space="preserve">H361d ***
H332
H319
H317
H410
</t>
  </si>
  <si>
    <t>006-078-00-2</t>
  </si>
  <si>
    <t>zineb (ISO); zinc ethylenebis(dithiocarbamate) (polymeric)</t>
  </si>
  <si>
    <t xml:space="preserve">STOT SE 3
Skin Sens. 1
</t>
  </si>
  <si>
    <t xml:space="preserve">H335
H317
</t>
  </si>
  <si>
    <t>006-079-00-8</t>
  </si>
  <si>
    <t>disulfiram; tetraethylthiuramdisulfide</t>
  </si>
  <si>
    <t>006-080-00-3</t>
  </si>
  <si>
    <t>tetramethylthiuram monosulphide</t>
  </si>
  <si>
    <t>006-081-00-9</t>
  </si>
  <si>
    <t>zinc bis(dibutyldithiocarbamate)</t>
  </si>
  <si>
    <t>205-232-8</t>
  </si>
  <si>
    <t xml:space="preserve">STOT SE 3
Skin Irrit. 2
Eye Irrit. 2
Skin Sens. 1
Aquatic Acute 1
Aquatic Chronic 1
</t>
  </si>
  <si>
    <t xml:space="preserve">H335
H315
H319
H317
H400
H410
</t>
  </si>
  <si>
    <t xml:space="preserve">H319
H335
H315
H317
H410
</t>
  </si>
  <si>
    <t>006-082-00-4</t>
  </si>
  <si>
    <t>zinc bis(diethyldithiocarbamate)</t>
  </si>
  <si>
    <t xml:space="preserve">Acute Tox. 4 *
STOT SE 3
Skin Irrit. 2
Eye Irrit. 2
Skin Sens. 1
Aquatic Acute 1
Aquatic Chronic 1
</t>
  </si>
  <si>
    <t xml:space="preserve">H302
H335
H315
H319
H317
H400
H410
</t>
  </si>
  <si>
    <t xml:space="preserve">H302
H319
H335
H315
H317
H410
</t>
  </si>
  <si>
    <t>006-083-00-X</t>
  </si>
  <si>
    <t>butocarboxim (ISO); 3-(methylthio)-2-butanone O-[(methylamino)carbonyl]oxime</t>
  </si>
  <si>
    <t>252-139-3</t>
  </si>
  <si>
    <t>34681-10-2</t>
  </si>
  <si>
    <t xml:space="preserve">Flam. Liq. 3
Acute Tox. 3 *
Acute Tox. 3 *
Acute Tox. 3 *
Eye Irrit. 2
Aquatic Acute 1
Aquatic Chronic 1
</t>
  </si>
  <si>
    <t xml:space="preserve">H226
H331
H311
H301
H319
H400
H410
</t>
  </si>
  <si>
    <t xml:space="preserve">H226
H331
H311
H301
H319
H410
</t>
  </si>
  <si>
    <t>006-084-00-5</t>
  </si>
  <si>
    <t>carbosulfan (ISO); 2,3-dihydro-2,2-dimethyl-7-benzofuryl [(dibutylamino)thio]methylcarbamate</t>
  </si>
  <si>
    <t xml:space="preserve">Acute Tox. 2 *
Acute Tox. 3 *
Skin Sens. 1
Aquatic Acute 1
Aquatic Chronic 1
</t>
  </si>
  <si>
    <t xml:space="preserve">H330
H301
H317
H400
H410
</t>
  </si>
  <si>
    <t xml:space="preserve">H330
H301
H317
H410
</t>
  </si>
  <si>
    <t>006-085-00-0</t>
  </si>
  <si>
    <t>fenobucarb (ISO); 2-butylphenyl methylcarbamate</t>
  </si>
  <si>
    <t>223-188-8</t>
  </si>
  <si>
    <t>3766-81-2</t>
  </si>
  <si>
    <t>006-086-00-6</t>
  </si>
  <si>
    <t>fenoxycarb (ISO); ethyl [2-(4-phenoxyphenoxy)ethyl]carbamate</t>
  </si>
  <si>
    <t>276-696-7</t>
  </si>
  <si>
    <t>72490-01-8</t>
  </si>
  <si>
    <t xml:space="preserve">M=1
M=10000
</t>
  </si>
  <si>
    <t>CLP00/ATP06</t>
  </si>
  <si>
    <t>006-087-00-1</t>
  </si>
  <si>
    <t>furathiocarb (ISO); 2,3-dihydro-2,2-dimethyl-7-benzofuryl 2,4-dimethyl-6-oxa-5-oxo-3-thia-2,4-diazadecanoate</t>
  </si>
  <si>
    <t xml:space="preserve">Acute Tox. 2 *
Acute Tox. 3 *
STOT RE 2 *
Skin Irrit. 2
Eye Irrit. 2
Skin Sens. 1
Aquatic Acute 1
Aquatic Chronic 1
</t>
  </si>
  <si>
    <t xml:space="preserve">H330
H301
H373 **
H315
H319
H317
H400
H410
</t>
  </si>
  <si>
    <t xml:space="preserve">H301
H330
H315
H319
H317
H373 **
H410
</t>
  </si>
  <si>
    <t>006-088-00-7</t>
  </si>
  <si>
    <t>benfuracarb (ISO); ethyl N-[2,3-dihydro-2,2-dimethylbenzofuran-7-yloxycarbonyl(methyl)aminothio]-N-isopropyl- β-alaninate</t>
  </si>
  <si>
    <t xml:space="preserve">Repr. 2
Acute Tox. 3 *
Acute Tox. 4 *
Aquatic Acute 1
Aquatic Chronic 1
</t>
  </si>
  <si>
    <t xml:space="preserve">H361f ***
H331
H302
H400
H410
</t>
  </si>
  <si>
    <t xml:space="preserve">H361f ***
H331
H302
H410
</t>
  </si>
  <si>
    <t>006-090-00-8</t>
  </si>
  <si>
    <t>2-(3-iodoprop-2-yn-1-yloxy)ethyl phenylcarbamate</t>
  </si>
  <si>
    <t>408-010-0</t>
  </si>
  <si>
    <t>88558-41-2</t>
  </si>
  <si>
    <t xml:space="preserve">Acute Tox. 4 *
Eye Dam. 1
Aquatic Chronic 3
</t>
  </si>
  <si>
    <t xml:space="preserve">H332
H318
H412
</t>
  </si>
  <si>
    <t>006-091-00-3</t>
  </si>
  <si>
    <t>propineb (ISO); polymeric zinc propylenebis(dithiocarbamate)</t>
  </si>
  <si>
    <t>9016-72-2</t>
  </si>
  <si>
    <t xml:space="preserve">Acute Tox. 4 *
STOT RE 2 *
Skin Sens. 1
Aquatic Acute 1
</t>
  </si>
  <si>
    <t xml:space="preserve">H332
H373 **
H317
H400
</t>
  </si>
  <si>
    <t>006-092-00-9</t>
  </si>
  <si>
    <t>tert-butyl (1S)-N-[1-((2S)-2-oxiranyl)-2-phenylethyl]carbamate</t>
  </si>
  <si>
    <t>425-420-5</t>
  </si>
  <si>
    <t>98737-29-2</t>
  </si>
  <si>
    <t>006-093-00-4</t>
  </si>
  <si>
    <t>2,2'-dithio di(ethylammonium)-bis(dibenzyldithiocarbamate)</t>
  </si>
  <si>
    <t>427-180-7</t>
  </si>
  <si>
    <t>006-094-00-X</t>
  </si>
  <si>
    <t>O-isobutyl-N-ethoxy carbonylthiocarbamate</t>
  </si>
  <si>
    <t>434-350-4</t>
  </si>
  <si>
    <t>103122-66-3</t>
  </si>
  <si>
    <t xml:space="preserve">Flam. Liq. 3
Carc. 1B
Muta. 1B
Acute Tox. 4 *
STOT RE 2 *
Skin Sens. 1
Aquatic Chronic 2
</t>
  </si>
  <si>
    <t xml:space="preserve">H226
H350
H340
H302
H373 **
H317
H411
</t>
  </si>
  <si>
    <t>GHS02
GHS08
GHS07
GHS09
Dgr</t>
  </si>
  <si>
    <t>006-095-00-5</t>
  </si>
  <si>
    <t>fosetyl-aluminium (ISO); aluminium triethyl triphosphonate</t>
  </si>
  <si>
    <t>254-320-2</t>
  </si>
  <si>
    <t>39148-24-8</t>
  </si>
  <si>
    <t>006-096-00-0</t>
  </si>
  <si>
    <t>chlorpropham (ISO); isopropyl 3-chlorocarbanilate</t>
  </si>
  <si>
    <t>202-925-7</t>
  </si>
  <si>
    <t>101-21-3</t>
  </si>
  <si>
    <t xml:space="preserve">Carc. 2
STOT RE 2 *
Aquatic Chronic 2
</t>
  </si>
  <si>
    <t xml:space="preserve">H351
H373 **
H411
</t>
  </si>
  <si>
    <t>006-097-00-6</t>
  </si>
  <si>
    <t>1-phenyl-3-(p-toluenesulfonyl)urea</t>
  </si>
  <si>
    <t>424-620-1</t>
  </si>
  <si>
    <t>13909-63-2</t>
  </si>
  <si>
    <t xml:space="preserve">Acute Tox. 4 *
STOT RE 2 *
Aquatic Chronic 3
</t>
  </si>
  <si>
    <t xml:space="preserve">H302
H373 **
H412
</t>
  </si>
  <si>
    <t>GHS08
GHS07
Wng</t>
  </si>
  <si>
    <t>006-098-00-1</t>
  </si>
  <si>
    <t>tert-butyl (1R,5S)-3-azabicyclo[3.1.0]hex-6-ylcarbamate</t>
  </si>
  <si>
    <t>429-170-8</t>
  </si>
  <si>
    <t>134575-17-0</t>
  </si>
  <si>
    <t xml:space="preserve">Acute Tox. 4 *
STOT RE 2 *
Eye Dam. 1
Skin Sens. 1
</t>
  </si>
  <si>
    <t xml:space="preserve">H302
H373 **
H318
H317
</t>
  </si>
  <si>
    <t xml:space="preserve">H302
H318
H317
H373 **
</t>
  </si>
  <si>
    <t>006-099-00-7</t>
  </si>
  <si>
    <t>N-(p-toluenesulfonyl)-N'-(3-(p-toluenesulfonyloxy)phenyl)urea; 3-({[(4-methylphenyl)sulfonyl]carbamoyl}amino)phenyl 4-methylbenzenesulfonate</t>
  </si>
  <si>
    <t>432-520-2</t>
  </si>
  <si>
    <t>232938-43-1</t>
  </si>
  <si>
    <t xml:space="preserve">Aquatic Chronic 2
</t>
  </si>
  <si>
    <t xml:space="preserve">H411
</t>
  </si>
  <si>
    <t xml:space="preserve">GHS09
</t>
  </si>
  <si>
    <t>006-101-00-6</t>
  </si>
  <si>
    <t>reaction mass of: N,N''-(methylenedi-4,1-phenylene)bis[N'-phenylurea]; N-(4-[[4-[[(phenylamino)carbonyl]amino]phenylmethyl]phenyl]-N'-cyclohexylurea; N,N''-(methylenedi-4,1-phenylene)bis[N'-cyclohexylurea]</t>
  </si>
  <si>
    <t>423-070-8</t>
  </si>
  <si>
    <t>006-102-00-1</t>
  </si>
  <si>
    <t>O-hexyl-N-ethoxycarbonylthiocarbamate</t>
  </si>
  <si>
    <t>432-750-3</t>
  </si>
  <si>
    <t xml:space="preserve">Carc. 1B
Muta. 1B
Acute Tox. 4 *
STOT RE 2 *
Skin Sens. 1
Aquatic Chronic 2
</t>
  </si>
  <si>
    <t xml:space="preserve">H350
H340
H302
H373 **
H317
H411
</t>
  </si>
  <si>
    <t>006-103-00-7</t>
  </si>
  <si>
    <t>N,N''-(methylenedi-4,1-phenylene)bis[N'-octyl]urea</t>
  </si>
  <si>
    <t>445-760-8</t>
  </si>
  <si>
    <t xml:space="preserve">Eye Dam. 1
Resp. Sens. 1
Aquatic Acute 1
Aquatic Chronic 1
</t>
  </si>
  <si>
    <t xml:space="preserve">H318
H334
H400
H410
</t>
  </si>
  <si>
    <t>GHS05
GHS08
GHS09
Dgr</t>
  </si>
  <si>
    <t xml:space="preserve">H318
H334
H410
</t>
  </si>
  <si>
    <t>007-001-00-5</t>
  </si>
  <si>
    <t>ammonia, anhydrous</t>
  </si>
  <si>
    <t>231-635-3</t>
  </si>
  <si>
    <t xml:space="preserve">Flam. Gas 2
Press. Gas
Acute Tox. 3 *
Skin Corr. 1B
Aquatic Acute 1
</t>
  </si>
  <si>
    <t xml:space="preserve">H221
H331
H314
H400
</t>
  </si>
  <si>
    <t>GHS04
GHS06
GHS05
GHS09
Dgr</t>
  </si>
  <si>
    <t xml:space="preserve">H221
H331
H314
H400
</t>
  </si>
  <si>
    <t>007-001-01-2</t>
  </si>
  <si>
    <t>ammonia ....%</t>
  </si>
  <si>
    <t xml:space="preserve">Skin Corr. 1B
Aquatic Acute 1
</t>
  </si>
  <si>
    <t xml:space="preserve">H314
H400
</t>
  </si>
  <si>
    <t>GHS05
GHS09
Dgr</t>
  </si>
  <si>
    <t xml:space="preserve">STOT SE 3; H335: C ≥ 5 %
</t>
  </si>
  <si>
    <t>007-002-00-0</t>
  </si>
  <si>
    <t xml:space="preserve">Ox. Gas 1
Press. Gas
Acute Tox. 2 *
Skin Corr. 1B
</t>
  </si>
  <si>
    <t xml:space="preserve">H270
H330
H314
</t>
  </si>
  <si>
    <t>GHS04
GHS03
GHS06
GHS05
Dgr</t>
  </si>
  <si>
    <t xml:space="preserve">H270
H330
H314
</t>
  </si>
  <si>
    <t xml:space="preserve">*
STOT SE 3; H335: C ≥ 0,5 %
</t>
  </si>
  <si>
    <t xml:space="preserve">5 </t>
  </si>
  <si>
    <t>007-003-00-6</t>
  </si>
  <si>
    <t>chlormequat chloride (ISO); 2-chloroethyltrimethylammonium chloride</t>
  </si>
  <si>
    <t>213-666-4</t>
  </si>
  <si>
    <t>999-81-5</t>
  </si>
  <si>
    <t xml:space="preserve">Acute Tox. 4 *
Acute Tox. 4 *
</t>
  </si>
  <si>
    <t xml:space="preserve">H312
H302
</t>
  </si>
  <si>
    <t>007-004-00-1</t>
  </si>
  <si>
    <t>GHS03
GHS05
Dgr</t>
  </si>
  <si>
    <t xml:space="preserve">EUH071
</t>
  </si>
  <si>
    <t>CLP00/ATP07</t>
  </si>
  <si>
    <t>007-006-00-2</t>
  </si>
  <si>
    <t>ethyl nitrite</t>
  </si>
  <si>
    <t>203-722-6</t>
  </si>
  <si>
    <t>109-95-5</t>
  </si>
  <si>
    <t xml:space="preserve">Flam. Gas 1
Press. Gas
Acute Tox. 4 *
Acute Tox. 4 *
Acute Tox. 4 *
</t>
  </si>
  <si>
    <t xml:space="preserve">H220
H332
H312
H302
</t>
  </si>
  <si>
    <t>GHS02
GHS04
GHS07
Dgr</t>
  </si>
  <si>
    <t xml:space="preserve">H220
H332
H312
H302
</t>
  </si>
  <si>
    <t>007-007-00-8</t>
  </si>
  <si>
    <t>ethyl nitrate</t>
  </si>
  <si>
    <t>210-903-3</t>
  </si>
  <si>
    <t>625-58-1</t>
  </si>
  <si>
    <t xml:space="preserve">Unst. Expl.
</t>
  </si>
  <si>
    <t xml:space="preserve">H200
</t>
  </si>
  <si>
    <t>GHS01
Dgr</t>
  </si>
  <si>
    <t>007-008-00-3</t>
  </si>
  <si>
    <t>hydrazine</t>
  </si>
  <si>
    <t xml:space="preserve">Flam. Liq. 3
Carc. 1B
Acute Tox. 3 *
Acute Tox. 3 *
Acute Tox. 3 *
Skin Corr. 1B
Skin Sens. 1
Aquatic Acute 1
Aquatic Chronic 1
</t>
  </si>
  <si>
    <t xml:space="preserve">H226
H350
H331
H311
H301
H314
H317
H400
H410
</t>
  </si>
  <si>
    <t>GHS02
GHS06
GHS08
GHS05
GHS09
Dgr</t>
  </si>
  <si>
    <t xml:space="preserve">H226
H350
H331
H311
H301
H314
H317
H410
</t>
  </si>
  <si>
    <t xml:space="preserve">Skin Corr. 1B; H314: C ≥ 10 %
Skin Irrit. 2; H315: 3 % ≤ C &lt; 10 %
Eye Irrit. 2; H319: 3 % ≤ C &lt; 10 %
</t>
  </si>
  <si>
    <t>007-009-00-9</t>
  </si>
  <si>
    <t>dicyclohexylammonium nitrite</t>
  </si>
  <si>
    <t>221-515-9</t>
  </si>
  <si>
    <t>3129-91-7</t>
  </si>
  <si>
    <t xml:space="preserve">H332
H302
</t>
  </si>
  <si>
    <t xml:space="preserve">*
</t>
  </si>
  <si>
    <t>007-010-00-4</t>
  </si>
  <si>
    <t>sodium nitrite</t>
  </si>
  <si>
    <t xml:space="preserve">Ox. Sol. 3
Acute Tox. 3 *
Aquatic Acute 1
</t>
  </si>
  <si>
    <t xml:space="preserve">H272
H301
H400
</t>
  </si>
  <si>
    <t>GHS03
GHS06
GHS09
Dgr</t>
  </si>
  <si>
    <t>007-011-00-X</t>
  </si>
  <si>
    <t>potassium nitrite</t>
  </si>
  <si>
    <t xml:space="preserve">Ox. Sol. 2
Acute Tox. 3 *
Aquatic Acute 1
</t>
  </si>
  <si>
    <t>007-012-00-5</t>
  </si>
  <si>
    <t>N,N-dimethylhydrazine</t>
  </si>
  <si>
    <t>200-316-0</t>
  </si>
  <si>
    <t xml:space="preserve">Flam. Liq. 2
Carc. 1B
Acute Tox. 3 *
Acute Tox. 3 *
Skin Corr. 1B
Aquatic Chronic 2
</t>
  </si>
  <si>
    <t xml:space="preserve">H225
H350
H331
H301
H314
H411
</t>
  </si>
  <si>
    <t>007-013-00-0</t>
  </si>
  <si>
    <t>1,2-dimethylhydrazine</t>
  </si>
  <si>
    <t xml:space="preserve">Carc. 1B
Acute Tox. 3 *
Acute Tox. 3 *
Acute Tox. 3 *
Aquatic Chronic 2
</t>
  </si>
  <si>
    <t xml:space="preserve">H350
H331
H311
H301
H411
</t>
  </si>
  <si>
    <t xml:space="preserve">Carc. 1B; H350: C ≥ 0,01 %
</t>
  </si>
  <si>
    <t>007-014-00-6</t>
  </si>
  <si>
    <t>salts of hydrazine</t>
  </si>
  <si>
    <t xml:space="preserve">Carc. 1B
Acute Tox. 3 *
Acute Tox. 3 *
Acute Tox. 3 *
Skin Sens. 1
Aquatic Acute 1
Aquatic Chronic 1
</t>
  </si>
  <si>
    <t xml:space="preserve">H350
H331
H311
H301
H317
H400
H410
</t>
  </si>
  <si>
    <t xml:space="preserve">H350
H331
H311
H301
H317
H410
</t>
  </si>
  <si>
    <t>007-015-00-1</t>
  </si>
  <si>
    <t>O-ethylhydroxylamine</t>
  </si>
  <si>
    <t>402-030-3</t>
  </si>
  <si>
    <t>624-86-2</t>
  </si>
  <si>
    <t xml:space="preserve">Flam. Liq. 2
Acute Tox. 3 *
Acute Tox. 3 *
Acute Tox. 3 *
STOT RE 1
Eye Irrit. 2
Skin Sens. 1
Aquatic Acute 1
</t>
  </si>
  <si>
    <t xml:space="preserve">H225
H331
H311
H301
H372 **
H319
H317
H400
</t>
  </si>
  <si>
    <t>GHS02
GHS06
GHS08
GHS09
Dgr</t>
  </si>
  <si>
    <t>007-016-00-7</t>
  </si>
  <si>
    <t>butyl nitrite</t>
  </si>
  <si>
    <t>208-862-1</t>
  </si>
  <si>
    <t>544-16-1</t>
  </si>
  <si>
    <t xml:space="preserve">Flam. Liq. 2
Acute Tox. 3 *
Acute Tox. 3 *
</t>
  </si>
  <si>
    <t xml:space="preserve">H225
H331
H301
</t>
  </si>
  <si>
    <t>GHS02
GHS06
Dgr</t>
  </si>
  <si>
    <t>007-017-00-2</t>
  </si>
  <si>
    <t>isobutyl nitrite</t>
  </si>
  <si>
    <t>208-819-7</t>
  </si>
  <si>
    <t>542-56-3</t>
  </si>
  <si>
    <t xml:space="preserve">Flam. Liq. 2
Carc. 1B
Muta. 2
Acute Tox. 4 *
Acute Tox. 4 *
</t>
  </si>
  <si>
    <t xml:space="preserve">H225
H350
H341
H332
H302
</t>
  </si>
  <si>
    <t>007-018-00-8</t>
  </si>
  <si>
    <t>sec-butyl nitrite</t>
  </si>
  <si>
    <t>213-104-8</t>
  </si>
  <si>
    <t>924-43-6</t>
  </si>
  <si>
    <t xml:space="preserve">Flam. Liq. 2
Acute Tox. 4 *
Acute Tox. 4 *
</t>
  </si>
  <si>
    <t xml:space="preserve">H225
H332
H302
</t>
  </si>
  <si>
    <t>GHS02
GHS07
Dgr</t>
  </si>
  <si>
    <t>007-019-00-3</t>
  </si>
  <si>
    <t>tert-butyl nitrite</t>
  </si>
  <si>
    <t>208-757-0</t>
  </si>
  <si>
    <t>540-80-7</t>
  </si>
  <si>
    <t>007-020-00-9</t>
  </si>
  <si>
    <t>007-021-00-4</t>
  </si>
  <si>
    <t>hydrazobenzene; 1,2-diphenylhydrazine</t>
  </si>
  <si>
    <t>204-563-5</t>
  </si>
  <si>
    <t>122-66-7</t>
  </si>
  <si>
    <t>007-022-00-X</t>
  </si>
  <si>
    <t>hydrazine bis(3-carboxy-4-hydroxybenzensulfonate)</t>
  </si>
  <si>
    <t>405-030-1</t>
  </si>
  <si>
    <t xml:space="preserve">Carc. 1B
Acute Tox. 4 *
Skin Corr. 1B
Skin Sens. 1
Aquatic Chronic 3
</t>
  </si>
  <si>
    <t xml:space="preserve">H350
H302
H314
H317
H412
</t>
  </si>
  <si>
    <t>007-023-00-5</t>
  </si>
  <si>
    <t>sodium 3,5-bis(3-(2,4-di-tert-pentylphenoxy)propylcarbamoyl)benzenesulfonate</t>
  </si>
  <si>
    <t>405-510-0</t>
  </si>
  <si>
    <t xml:space="preserve">Skin Irrit. 2
Skin Sens. 1
</t>
  </si>
  <si>
    <t xml:space="preserve">H315
H317
</t>
  </si>
  <si>
    <t>007-024-00-0</t>
  </si>
  <si>
    <t>2-(decylthio)ethylammonium chloride</t>
  </si>
  <si>
    <t>405-640-8</t>
  </si>
  <si>
    <t>36362-09-1</t>
  </si>
  <si>
    <t xml:space="preserve">STOT RE 2 *
Skin Irrit. 2
Eye Dam. 1
Aquatic Acute 1
Aquatic Chronic 1
</t>
  </si>
  <si>
    <t xml:space="preserve">H373 **
H315
H318
H400
H410
</t>
  </si>
  <si>
    <t>GHS08
GHS05
GHS09
Dgr</t>
  </si>
  <si>
    <t xml:space="preserve">H373 **
H315
H318
H410
</t>
  </si>
  <si>
    <t>007-025-00-6</t>
  </si>
  <si>
    <t>(4-hydrazinophenyl)-N-methylmethanesulfonamide hydrochloride</t>
  </si>
  <si>
    <t>406-090-1</t>
  </si>
  <si>
    <t>81880-96-8</t>
  </si>
  <si>
    <t xml:space="preserve">Muta. 2
Acute Tox. 3 *
STOT RE 1
Skin Sens. 1
Aquatic Acute 1
Aquatic Chronic 1
</t>
  </si>
  <si>
    <t xml:space="preserve">H341
H301
H372 **
H317
H400
H410
</t>
  </si>
  <si>
    <t xml:space="preserve">H341
H301
H372 **
H317
H410
</t>
  </si>
  <si>
    <t>007-026-00-1</t>
  </si>
  <si>
    <t>oxo-((2,2,6,6-tetramethylpiperidin-4-yl)amino)carbonylacetohydrazide</t>
  </si>
  <si>
    <t>413-230-5</t>
  </si>
  <si>
    <t>122035-71-6</t>
  </si>
  <si>
    <t xml:space="preserve">Eye Dam. 1
Skin Sens. 1
</t>
  </si>
  <si>
    <t xml:space="preserve">H318
H317
</t>
  </si>
  <si>
    <t>007-027-00-7</t>
  </si>
  <si>
    <t>1,6-bis(3,3-bis((1-methylpentylidenimino)propyl)ureido)hexane</t>
  </si>
  <si>
    <t>420-190-2</t>
  </si>
  <si>
    <t>771478-66-1</t>
  </si>
  <si>
    <t xml:space="preserve">Acute Tox. 4 *
Acute Tox. 4 *
STOT RE 2 *
Skin Corr. 1B
Skin Sens. 1
Aquatic Acute 1
Aquatic Chronic 1
</t>
  </si>
  <si>
    <t xml:space="preserve">H312
H302
H373 **
H314
H317
H400
H410
</t>
  </si>
  <si>
    <t>GHS08
GHS05
GHS07
GHS09
Dgr</t>
  </si>
  <si>
    <t xml:space="preserve">H312
H302
H373 **
H314
H317
H410
</t>
  </si>
  <si>
    <t>007-028-00-2</t>
  </si>
  <si>
    <t>hydroxylammonium nitrate</t>
  </si>
  <si>
    <t>236-691-2</t>
  </si>
  <si>
    <t>13465-08-2</t>
  </si>
  <si>
    <t xml:space="preserve">Expl. 1.1 ****
Carc. 2
Acute Tox. 3 *
Acute Tox. 4 *
STOT RE 2 *
Skin Irrit. 2
Eye Irrit. 2
Skin Sens. 1
Aquatic Acute 1
</t>
  </si>
  <si>
    <t xml:space="preserve">H201
H351
H311
H302
H373 **
H315
H319
H317
H400
</t>
  </si>
  <si>
    <t>GHS01
GHS06
GHS08
GHS09
Dgr</t>
  </si>
  <si>
    <t xml:space="preserve">H201
H351
H311
H302
H373 **
H319
H315
H317
H400
</t>
  </si>
  <si>
    <t>007-029-00-8</t>
  </si>
  <si>
    <t>diethyldimethylammonium hydroxide</t>
  </si>
  <si>
    <t>419-400-5</t>
  </si>
  <si>
    <t>95500-19-9</t>
  </si>
  <si>
    <t xml:space="preserve">Acute Tox. 4 *
Acute Tox. 4 *
Skin Corr. 1A
</t>
  </si>
  <si>
    <t xml:space="preserve">H312
H302
H314
</t>
  </si>
  <si>
    <t>008-001-00-8</t>
  </si>
  <si>
    <t>oxygen</t>
  </si>
  <si>
    <t>231-956-9</t>
  </si>
  <si>
    <t>7782-44-7</t>
  </si>
  <si>
    <t xml:space="preserve">Ox. Gas 1
Press. Gas
</t>
  </si>
  <si>
    <t xml:space="preserve">H270
</t>
  </si>
  <si>
    <t>GHS03
GHS04
Dgr</t>
  </si>
  <si>
    <t xml:space="preserve">H270
</t>
  </si>
  <si>
    <t>008-003-00-9</t>
  </si>
  <si>
    <t>hydrogen peroxide solution ...%</t>
  </si>
  <si>
    <t>231-765-0</t>
  </si>
  <si>
    <t xml:space="preserve">Ox. Liq. 1
Acute Tox. 4 *
Acute Tox. 4 *
Skin Corr. 1A
</t>
  </si>
  <si>
    <t xml:space="preserve">H271
H332
H302
H314
</t>
  </si>
  <si>
    <t>GHS03
GHS05
GHS07
Dgr</t>
  </si>
  <si>
    <t xml:space="preserve">Ox. Liq. 1; H271: C ≥ 70 %****
Ox. Liq. 2; H272: 50 % ≤ C &lt; 70 % ****
*
Skin Corr. 1A; H314: C ≥ 70 %
Skin Corr. 1B; H314: 50 % ≤ C &lt; 70 %
Skin Irrit. 2; H315: 35 % ≤ C &lt; 50 %
Eye Dam. 1; H318: 8 % ≤ C &lt; 50 %
Eye Irrit. 2; H319: 5 % ≤ C &lt; 8 %
STOT SE 3; H335; C ≥ 35 %
</t>
  </si>
  <si>
    <t>009-001-00-0</t>
  </si>
  <si>
    <t>fluorine</t>
  </si>
  <si>
    <t>231-954-8</t>
  </si>
  <si>
    <t xml:space="preserve">Ox. Gas 1
Press. Gas
Acute Tox. 2 *
Skin Corr. 1A
</t>
  </si>
  <si>
    <t>009-002-00-6</t>
  </si>
  <si>
    <t>hydrogen fluoride</t>
  </si>
  <si>
    <t xml:space="preserve">Acute Tox. 1
Acute Tox. 2 *
Acute Tox. 2 *
Skin Corr. 1A
</t>
  </si>
  <si>
    <t xml:space="preserve">H310
H330
H300
H314
</t>
  </si>
  <si>
    <t xml:space="preserve">H330
H310
H300
H314
</t>
  </si>
  <si>
    <t>009-003-00-1</t>
  </si>
  <si>
    <t xml:space="preserve">Skin Corr. 1A; H314: C ≥ 7 %
Skin Corr. 1B; H314: 1 % ≤ C &lt; 7 %
Eye Irrit. 2; H319: 0,1 % ≤ C &lt; 1 %
</t>
  </si>
  <si>
    <t>009-004-00-7</t>
  </si>
  <si>
    <t>sodium fluoride</t>
  </si>
  <si>
    <t>231-667-8</t>
  </si>
  <si>
    <t>7681-49-4</t>
  </si>
  <si>
    <t xml:space="preserve">Acute Tox. 3 *
Skin Irrit. 2
Eye Irrit. 2
</t>
  </si>
  <si>
    <t xml:space="preserve">H301
H315
H319
</t>
  </si>
  <si>
    <t xml:space="preserve">H301
H319
H315
</t>
  </si>
  <si>
    <t>009-005-00-2</t>
  </si>
  <si>
    <t>potassium fluoride</t>
  </si>
  <si>
    <t>232-151-5</t>
  </si>
  <si>
    <t>7789-23-3</t>
  </si>
  <si>
    <t>009-006-00-8</t>
  </si>
  <si>
    <t>ammonium fluoride</t>
  </si>
  <si>
    <t>235-185-9</t>
  </si>
  <si>
    <t>12125-01-8</t>
  </si>
  <si>
    <t>009-007-00-3</t>
  </si>
  <si>
    <t>sodium bifluoride; sodium hydrogen difluoride</t>
  </si>
  <si>
    <t>215-608-3</t>
  </si>
  <si>
    <t>1333-83-1</t>
  </si>
  <si>
    <t xml:space="preserve">Acute Tox. 3 *
Skin Corr. 1B
</t>
  </si>
  <si>
    <t xml:space="preserve">H301
H314
</t>
  </si>
  <si>
    <t xml:space="preserve">*
Skin Corr. 1B; H314: C ≥ 1 %
Skin Irrit. 2; H315: 0,1 % ≤ C &lt; 1 %
Eye Irrit. 2; H319: 0,1 % ≤ C &lt; 1 %
</t>
  </si>
  <si>
    <t>009-008-00-9</t>
  </si>
  <si>
    <t>potassium bifluoride; potassium hydrogen difluoride</t>
  </si>
  <si>
    <t>232-156-2</t>
  </si>
  <si>
    <t>7789-29-9</t>
  </si>
  <si>
    <t>009-009-00-4</t>
  </si>
  <si>
    <t>ammonium bifluoride; ammonium hydrogen difluoride</t>
  </si>
  <si>
    <t>215-676-4</t>
  </si>
  <si>
    <t>1341-49-7</t>
  </si>
  <si>
    <t>009-010-00-X</t>
  </si>
  <si>
    <t>240-898-3</t>
  </si>
  <si>
    <t>16872-11-0</t>
  </si>
  <si>
    <t xml:space="preserve">Skin Corr. 1B
</t>
  </si>
  <si>
    <t xml:space="preserve">H314
</t>
  </si>
  <si>
    <t xml:space="preserve">Skin Corr. 1B; H314: C ≥ 25 %
Skin Irrit. 2; H315: 10 % ≤ C &lt; 25 %
Eye Irrit. 2; H319: 10 % ≤ C &lt; 25 %
</t>
  </si>
  <si>
    <t>009-011-00-5</t>
  </si>
  <si>
    <t>241-034-8</t>
  </si>
  <si>
    <t>16961-83-4</t>
  </si>
  <si>
    <t>009-012-00-0</t>
  </si>
  <si>
    <t>009-013-00-6</t>
  </si>
  <si>
    <t>fluorosilicates, with the exception of those specified elsewhere in this annex</t>
  </si>
  <si>
    <t>009-014-00-1</t>
  </si>
  <si>
    <t>lead hexafluorosilicate</t>
  </si>
  <si>
    <t>247-278-1</t>
  </si>
  <si>
    <t>25808-74-6</t>
  </si>
  <si>
    <t xml:space="preserve">Repr. 1A
Acute Tox. 4 *
Acute Tox. 4 *
STOT RE 2 *
Aquatic Acute 1
Aquatic Chronic 1
</t>
  </si>
  <si>
    <t xml:space="preserve">H360Df
H332
H302
H373 **
H400
H410
</t>
  </si>
  <si>
    <t xml:space="preserve">H360Df
H332
H302
H373 **
H410
</t>
  </si>
  <si>
    <t xml:space="preserve">1 </t>
  </si>
  <si>
    <t>009-015-00-7</t>
  </si>
  <si>
    <t>sulphuryl difluoride</t>
  </si>
  <si>
    <t>220-281-5</t>
  </si>
  <si>
    <t>2699-79-8</t>
  </si>
  <si>
    <t xml:space="preserve">Press. Gas
Acute Tox. 3 *
STOT RE 2 *
Aquatic Acute 1
</t>
  </si>
  <si>
    <t xml:space="preserve">
H331
H373 **
H400
</t>
  </si>
  <si>
    <t>GHS04
GHS06
GHS08
GHS09
Dgr</t>
  </si>
  <si>
    <t xml:space="preserve">H331
H373 **
H400
</t>
  </si>
  <si>
    <t>009-016-00-2</t>
  </si>
  <si>
    <t xml:space="preserve">Acute Tox. 4
STOT RE 1
Aquatic Chronic 2
</t>
  </si>
  <si>
    <t xml:space="preserve">H332
H372
H411
</t>
  </si>
  <si>
    <t>GHS07
GHS08
GHS09
Dgr</t>
  </si>
  <si>
    <t xml:space="preserve">H372
H332
H411
</t>
  </si>
  <si>
    <t>CLP00/ATP03</t>
  </si>
  <si>
    <t>009-017-00-8</t>
  </si>
  <si>
    <t>potassium mu-fluoro-bis(triethylaluminium)</t>
  </si>
  <si>
    <t>400-040-2</t>
  </si>
  <si>
    <t>12091-08-6</t>
  </si>
  <si>
    <t xml:space="preserve">Flam. Sol. 1
Water-react. 1
Acute Tox. 4 *
Skin Corr. 1A
</t>
  </si>
  <si>
    <t xml:space="preserve">H228
H260
H332
H314
</t>
  </si>
  <si>
    <t>GHS02
GHS05
GHS07
Dgr</t>
  </si>
  <si>
    <t>009-018-00-3</t>
  </si>
  <si>
    <t>magnesium hexafluorosilicate</t>
  </si>
  <si>
    <t>241-022-2</t>
  </si>
  <si>
    <t>16949-65-8</t>
  </si>
  <si>
    <t>011-001-00-0</t>
  </si>
  <si>
    <t>sodium</t>
  </si>
  <si>
    <t>231-132-9</t>
  </si>
  <si>
    <t>7440-23-5</t>
  </si>
  <si>
    <t>011-002-00-6</t>
  </si>
  <si>
    <t>sodium hydroxide; caustic soda</t>
  </si>
  <si>
    <t>215-185-5</t>
  </si>
  <si>
    <t xml:space="preserve">Skin Corr. 1A
</t>
  </si>
  <si>
    <t xml:space="preserve">Skin Corr. 1A; H314: C ≥ 5 %
Skin Corr. 1B; H314: 2 % ≤ C &lt; 5 %
Skin Irrit. 2; H315: 0,5 % ≤ C &lt; 2 %
Eye Irrit. 2; H319: 0,5 % ≤ C &lt; 2 %
</t>
  </si>
  <si>
    <t>011-003-00-1</t>
  </si>
  <si>
    <t>sodium peroxide</t>
  </si>
  <si>
    <t>215-209-4</t>
  </si>
  <si>
    <t>1313-60-6</t>
  </si>
  <si>
    <t xml:space="preserve">Ox. Sol. 1
Skin Corr. 1A
</t>
  </si>
  <si>
    <t xml:space="preserve">H271
H314
</t>
  </si>
  <si>
    <t>011-004-00-7</t>
  </si>
  <si>
    <t>sodium azide</t>
  </si>
  <si>
    <t>247-852-1</t>
  </si>
  <si>
    <t>011-005-00-2</t>
  </si>
  <si>
    <t>sodium carbonate</t>
  </si>
  <si>
    <t xml:space="preserve">Eye Irrit. 2
</t>
  </si>
  <si>
    <t xml:space="preserve">H319
</t>
  </si>
  <si>
    <t>011-006-00-8</t>
  </si>
  <si>
    <t>sodium cyanate</t>
  </si>
  <si>
    <t>213-030-6</t>
  </si>
  <si>
    <t>917-61-3</t>
  </si>
  <si>
    <t>011-007-00-3</t>
  </si>
  <si>
    <t>propoxycarbazone-sodium</t>
  </si>
  <si>
    <t>181274-15-7</t>
  </si>
  <si>
    <t>012-001-00-3</t>
  </si>
  <si>
    <t>magnesium powder (pyrophoric)</t>
  </si>
  <si>
    <t>231-104-6</t>
  </si>
  <si>
    <t>7439-95-4</t>
  </si>
  <si>
    <t xml:space="preserve">Pyr. Sol. 1
Water-react. 1
</t>
  </si>
  <si>
    <t xml:space="preserve">H250
H260
</t>
  </si>
  <si>
    <t xml:space="preserve">H260
H250
</t>
  </si>
  <si>
    <t>012-002-00-9</t>
  </si>
  <si>
    <t>magnesium, powder or turnings</t>
  </si>
  <si>
    <t xml:space="preserve">Flam. Sol. 1
Self-heat. 1
Water-react. 2
</t>
  </si>
  <si>
    <t xml:space="preserve">H228
H252
H261
</t>
  </si>
  <si>
    <t xml:space="preserve">H228
H261
H252
</t>
  </si>
  <si>
    <t>012-003-00-4</t>
  </si>
  <si>
    <t>magnesium alkyls</t>
  </si>
  <si>
    <t xml:space="preserve">Pyr. Liq. 1
Water-react. 1
Skin Corr. 1B
</t>
  </si>
  <si>
    <t>012-004-00-X</t>
  </si>
  <si>
    <t>aluminium-magnesium-carbonate-hydroxide-perchlorate-hydrate</t>
  </si>
  <si>
    <t>422-150-1</t>
  </si>
  <si>
    <t>013-001-00-6</t>
  </si>
  <si>
    <t>aluminium powder (pyrophoric)</t>
  </si>
  <si>
    <t>231-072-3</t>
  </si>
  <si>
    <t xml:space="preserve">Pyr. Sol. 1
Water-react. 2
</t>
  </si>
  <si>
    <t xml:space="preserve">H250
H261
</t>
  </si>
  <si>
    <t xml:space="preserve">H261
H250
</t>
  </si>
  <si>
    <t>013-002-00-1</t>
  </si>
  <si>
    <t>aluminium powder (stabilised)</t>
  </si>
  <si>
    <t xml:space="preserve">Flam. Sol. 1
Water-react. 2
</t>
  </si>
  <si>
    <t xml:space="preserve">H228
H261
</t>
  </si>
  <si>
    <t xml:space="preserve">H261
H228
</t>
  </si>
  <si>
    <t>013-003-00-7</t>
  </si>
  <si>
    <t>aluminium chloride, anhydrous</t>
  </si>
  <si>
    <t>231-208-1</t>
  </si>
  <si>
    <t>7446-70-0</t>
  </si>
  <si>
    <t>013-004-00-2</t>
  </si>
  <si>
    <t>aluminium alkyls</t>
  </si>
  <si>
    <t>013-005-00-8</t>
  </si>
  <si>
    <t>diethyl(ethyldimethylsilanolato)aluminium</t>
  </si>
  <si>
    <t>401-160-8</t>
  </si>
  <si>
    <t>55426-95-4</t>
  </si>
  <si>
    <t xml:space="preserve">Pyr. Liq. 1
Water-react. 1
Skin Corr. 1A
</t>
  </si>
  <si>
    <t>013-006-00-3</t>
  </si>
  <si>
    <t>(ethyl-3-oxobutanoato-O'1,O'3)(2-dimethylaminoethanolato)(1-methoxypropan-2-olato)aluminium(III), dimerised</t>
  </si>
  <si>
    <t>402-370-2</t>
  </si>
  <si>
    <t xml:space="preserve">Flam. Liq. 3
Eye Dam. 1
</t>
  </si>
  <si>
    <t xml:space="preserve">H226
H318
</t>
  </si>
  <si>
    <t>013-007-00-9</t>
  </si>
  <si>
    <t>poly(oxo(2-butoxyethyl-3-oxobutanoato-O'1,O'3)aluminium)</t>
  </si>
  <si>
    <t>403-430-0</t>
  </si>
  <si>
    <t>013-008-00-4</t>
  </si>
  <si>
    <t>di-n-octylaluminium iodide</t>
  </si>
  <si>
    <t>408-190-0</t>
  </si>
  <si>
    <t>7585-14-0</t>
  </si>
  <si>
    <t xml:space="preserve">Pyr. Liq. 1
Skin Corr. 1B
Aquatic Acute 1
Aquatic Chronic 1
</t>
  </si>
  <si>
    <t xml:space="preserve">H250
H314
H400
H410
</t>
  </si>
  <si>
    <t>GHS02
GHS05
GHS09
Dgr</t>
  </si>
  <si>
    <t xml:space="preserve">H250
H314
H410
</t>
  </si>
  <si>
    <t>013-009-00-X</t>
  </si>
  <si>
    <t>sodium((n-butyl)x(ethyl)y-1,5-dihydro)aluminate) x = 0,5, y = 1,5</t>
  </si>
  <si>
    <t>418-720-2</t>
  </si>
  <si>
    <t xml:space="preserve">Flam. Sol. 1
Pyr. Sol. 1
Water-react. 1
Acute Tox. 4 *
Skin Corr. 1A
</t>
  </si>
  <si>
    <t xml:space="preserve">H228
H250
H260
H332
H314
</t>
  </si>
  <si>
    <t xml:space="preserve">H228
H260
H250
H332
H314
</t>
  </si>
  <si>
    <t>013-010-00-5</t>
  </si>
  <si>
    <t>hydroxy aluminium bis(2,4,8,10-tetra-tert-butyl-6-hydroxy-12H-dibenzo[d,g][1.3.2]dioxaphosphocin-6-oxide)</t>
  </si>
  <si>
    <t>430-650-4</t>
  </si>
  <si>
    <t>151841-65-5</t>
  </si>
  <si>
    <t>014-001-00-9</t>
  </si>
  <si>
    <t>trichlorosilane</t>
  </si>
  <si>
    <t>233-042-5</t>
  </si>
  <si>
    <t>10025-78-2</t>
  </si>
  <si>
    <t xml:space="preserve">Flam. Liq. 1
Pyr. Liq. 1
Acute Tox. 4 *
Acute Tox. 4 *
Skin Corr. 1A
</t>
  </si>
  <si>
    <t xml:space="preserve">H224
H250
H332
H302
H314
</t>
  </si>
  <si>
    <t xml:space="preserve">H224
H250
H332
H302
H314
</t>
  </si>
  <si>
    <t xml:space="preserve">EUH014
EUH029
</t>
  </si>
  <si>
    <t xml:space="preserve">*
STOT SE 3; H335: C ≥ 1 %
</t>
  </si>
  <si>
    <t>014-002-00-4</t>
  </si>
  <si>
    <t>silicon tetrachloride</t>
  </si>
  <si>
    <t>233-054-0</t>
  </si>
  <si>
    <t>10026-04-7</t>
  </si>
  <si>
    <t xml:space="preserve">STOT SE 3
Skin Irrit. 2
Eye Irrit. 2
</t>
  </si>
  <si>
    <t xml:space="preserve">H335
H315
H319
</t>
  </si>
  <si>
    <t xml:space="preserve">H319
H335
H315
</t>
  </si>
  <si>
    <t>014-003-00-X</t>
  </si>
  <si>
    <t>dimethyldichlorosilane</t>
  </si>
  <si>
    <t>200-901-0</t>
  </si>
  <si>
    <t>75-78-5</t>
  </si>
  <si>
    <t xml:space="preserve">Flam. Liq. 2
STOT SE 3
Skin Irrit. 2
Eye Irrit. 2
</t>
  </si>
  <si>
    <t xml:space="preserve">H225
H335
H315
H319
</t>
  </si>
  <si>
    <t xml:space="preserve">H225
H319
H335
H315
</t>
  </si>
  <si>
    <t>014-004-00-5</t>
  </si>
  <si>
    <t>trichloro(methyl)silane; methyltrichlorosilane</t>
  </si>
  <si>
    <t>200-902-6</t>
  </si>
  <si>
    <t>75-79-6</t>
  </si>
  <si>
    <t xml:space="preserve">Skin Irrit. 2; H315: C ≥ 1 %
Eye Irrit. 2; H319: C ≥ 1 %
STOT SE 3; H335: C ≥ 1 %
</t>
  </si>
  <si>
    <t>014-005-00-0</t>
  </si>
  <si>
    <t>tetraethyl silicate; ethyl silicate</t>
  </si>
  <si>
    <t>201-083-8</t>
  </si>
  <si>
    <t>78-10-4</t>
  </si>
  <si>
    <t xml:space="preserve">Flam. Liq. 3
Acute Tox. 4 *
STOT SE 3
Eye Irrit. 2
</t>
  </si>
  <si>
    <t xml:space="preserve">H226
H332
H335
H319
</t>
  </si>
  <si>
    <t xml:space="preserve">H226
H332
H319
H335
</t>
  </si>
  <si>
    <t>014-006-00-6</t>
  </si>
  <si>
    <t>bis(4-fluorophenyl)-methyl-(1,2,4-triazol-4-ylmethyl)silane hydrochloride</t>
  </si>
  <si>
    <t>401-380-4</t>
  </si>
  <si>
    <t xml:space="preserve">Eye Irrit. 2
Aquatic Chronic 2
</t>
  </si>
  <si>
    <t xml:space="preserve">H319
H411
</t>
  </si>
  <si>
    <t>014-007-00-1</t>
  </si>
  <si>
    <t>triethoxyisobutylsilane</t>
  </si>
  <si>
    <t>402-810-3</t>
  </si>
  <si>
    <t>17980-47-1</t>
  </si>
  <si>
    <t xml:space="preserve">Skin Irrit. 2
</t>
  </si>
  <si>
    <t xml:space="preserve">H315
</t>
  </si>
  <si>
    <t>014-008-00-7</t>
  </si>
  <si>
    <t>(chloromethyl)bis(4-fluorophenyl)methylsilane</t>
  </si>
  <si>
    <t>401-200-4</t>
  </si>
  <si>
    <t>85491-26-5</t>
  </si>
  <si>
    <t>014-009-00-2</t>
  </si>
  <si>
    <t>isobutylisopropyldimethoxysilane</t>
  </si>
  <si>
    <t>402-580-4</t>
  </si>
  <si>
    <t>111439-76-0</t>
  </si>
  <si>
    <t xml:space="preserve">Flam. Liq. 3
Acute Tox. 4 *
Skin Irrit. 2
</t>
  </si>
  <si>
    <t xml:space="preserve">H226
H332
H315
</t>
  </si>
  <si>
    <t>014-010-00-8</t>
  </si>
  <si>
    <t>disodium metasilicate</t>
  </si>
  <si>
    <t>229-912-9</t>
  </si>
  <si>
    <t>6834-92-0</t>
  </si>
  <si>
    <t xml:space="preserve">STOT SE 3
Skin Corr. 1B
</t>
  </si>
  <si>
    <t xml:space="preserve">H335
H314
</t>
  </si>
  <si>
    <t xml:space="preserve">H314
H335
</t>
  </si>
  <si>
    <t>014-011-00-3</t>
  </si>
  <si>
    <t>cyclohexyldimethoxymethylsilane</t>
  </si>
  <si>
    <t>402-140-1</t>
  </si>
  <si>
    <t>17865-32-6</t>
  </si>
  <si>
    <t xml:space="preserve">Skin Irrit. 2
Aquatic Chronic 2
</t>
  </si>
  <si>
    <t xml:space="preserve">H315
H411
</t>
  </si>
  <si>
    <t>014-012-00-9</t>
  </si>
  <si>
    <t>bis(3-(trimethoxysilyl)propyl)amine</t>
  </si>
  <si>
    <t>403-480-3</t>
  </si>
  <si>
    <t xml:space="preserve">Eye Dam. 1
Aquatic Chronic 2
</t>
  </si>
  <si>
    <t xml:space="preserve">H318
H411
</t>
  </si>
  <si>
    <t>014-013-00-4</t>
  </si>
  <si>
    <t>α-hydroxypoly(methyl-(3-(2,2,6,6-tetramethylpiperidin-4-yloxy)propyl)siloxane)</t>
  </si>
  <si>
    <t>404-920-7</t>
  </si>
  <si>
    <t xml:space="preserve">Acute Tox. 4 *
Acute Tox. 4 *
Skin Corr. 1B
Aquatic Chronic 2
</t>
  </si>
  <si>
    <t xml:space="preserve">H312
H302
H314
H411
</t>
  </si>
  <si>
    <t>014-014-00-X</t>
  </si>
  <si>
    <t>etacelasil (ISO); 6-(2-chloroethyl)-6-(2-methoxyethoxy)-2,5,7,10-tetraoxa-6-silaundecane</t>
  </si>
  <si>
    <t>253-704-7</t>
  </si>
  <si>
    <t>37894-46-5</t>
  </si>
  <si>
    <t xml:space="preserve">Repr. 1B
Acute Tox. 4 *
STOT RE 2 *
</t>
  </si>
  <si>
    <t xml:space="preserve">H360D ***
H302
H373 **
</t>
  </si>
  <si>
    <t>GHS08
GHS07
Dgr</t>
  </si>
  <si>
    <t>014-015-00-5</t>
  </si>
  <si>
    <t>α-trimethylsilanyl-ω-trimethylsiloxypoly[oxy(methyl-3-(2-(2-methoxypropoxy)propoxy)propylsilanediyl]-co-oxy(dimethylsilane))</t>
  </si>
  <si>
    <t>406-420-4</t>
  </si>
  <si>
    <t>69430-40-6</t>
  </si>
  <si>
    <t>014-016-00-0</t>
  </si>
  <si>
    <t>reaction mass of: 1,3-dihex-5-en-1-yl-1,1,3,3-tetramethyldisiloxane; 1,3-dihex-n-en-1-yl-1,1,3,3-tetramethyldisiloxane</t>
  </si>
  <si>
    <t>406-490-6</t>
  </si>
  <si>
    <t>014-017-00-6</t>
  </si>
  <si>
    <t>flusilazole (ISO); bis(4-fluorophenyl)(methyl)(1H-1,2,4-triazol-1-ylmethyl)silane</t>
  </si>
  <si>
    <t>85509-19-9</t>
  </si>
  <si>
    <t xml:space="preserve">Carc. 2
Repr. 1B
Acute Tox. 4 *
Aquatic Chronic 2
</t>
  </si>
  <si>
    <t xml:space="preserve">H351
H360D ***
H302
H411
</t>
  </si>
  <si>
    <t>014-018-00-1</t>
  </si>
  <si>
    <t xml:space="preserve">Repr. 2
Aquatic Chronic 4
</t>
  </si>
  <si>
    <t>GHS08
Wng</t>
  </si>
  <si>
    <t>014-019-00-7</t>
  </si>
  <si>
    <t>reaction mass of: 4-[[bis-(4-fluorophenyl)methylsilyl]methyl]-4H-1,2,4-triazole; 1-[[bis-(4-fluorophenyl)methylsilyl]methyl]-1H-1,2,4-triazole</t>
  </si>
  <si>
    <t>403-250-2</t>
  </si>
  <si>
    <t>014-020-00-2</t>
  </si>
  <si>
    <t>bis(1,1-dimethyl-2-propynyloxy)dimethylsilane</t>
  </si>
  <si>
    <t>414-960-7</t>
  </si>
  <si>
    <t>53863-99-3</t>
  </si>
  <si>
    <t xml:space="preserve">H332
</t>
  </si>
  <si>
    <t>014-021-00-8</t>
  </si>
  <si>
    <t>tris(isopropenyloxy)phenyl silane</t>
  </si>
  <si>
    <t>411-340-8</t>
  </si>
  <si>
    <t>52301-18-5</t>
  </si>
  <si>
    <t>014-022-00-3</t>
  </si>
  <si>
    <t>reaction product of: (2-hydroxy-4-(3-propenoxy)benzophenone and triethoxysilane) with (hydrolysis product of silica and methyltrimethoxysilane)</t>
  </si>
  <si>
    <t>401-530-9</t>
  </si>
  <si>
    <t xml:space="preserve">Flam. Sol. 1
Acute Tox. 4 *
Acute Tox. 4 *
Acute Tox. 4 *
STOT SE 1
</t>
  </si>
  <si>
    <t xml:space="preserve">H228
H332
H312
H302
H370 **
</t>
  </si>
  <si>
    <t xml:space="preserve">H228
H370 **
H332
H312
H302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</si>
  <si>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</si>
  <si>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</si>
  <si>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</si>
  <si>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</si>
  <si>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</si>
  <si>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</si>
  <si>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</si>
  <si>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</si>
  <si>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</si>
  <si>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</si>
  <si>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</si>
  <si>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</si>
  <si>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 xml:space="preserve">Acute Tox. 4 *
STOT RE 2 *
Skin Irrit. 2
Eye Dam. 1
Aquatic Chronic 3
</t>
  </si>
  <si>
    <t xml:space="preserve">H302
H373 **
H315
H318
H412
</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</si>
  <si>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</si>
  <si>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</si>
  <si>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</si>
  <si>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</si>
  <si>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</si>
  <si>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</si>
  <si>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</si>
  <si>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</si>
  <si>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</si>
  <si>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</si>
  <si>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</si>
  <si>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</si>
  <si>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</si>
  <si>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</si>
  <si>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</si>
  <si>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</si>
  <si>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 xml:space="preserve">Repr. 2
Acute Tox. 4 *
STOT RE 2 *
</t>
  </si>
  <si>
    <t xml:space="preserve">H361f ***
H302
H373 **
</t>
  </si>
  <si>
    <t>014-030-00-7</t>
  </si>
  <si>
    <t>[(dimethylsilylene)bis((1,2,3,3a,7a-η)-1H-inden-1-ylidene)dimethyl]hafnium</t>
  </si>
  <si>
    <t>422-060-0</t>
  </si>
  <si>
    <t>137390-08-0</t>
  </si>
  <si>
    <t xml:space="preserve">Acute Tox. 2 *
</t>
  </si>
  <si>
    <t xml:space="preserve">H300
</t>
  </si>
  <si>
    <t>014-031-00-2</t>
  </si>
  <si>
    <t>bis(1-methylethyl)-dimethoxysilane</t>
  </si>
  <si>
    <t>421-540-7</t>
  </si>
  <si>
    <t>18230-61-0</t>
  </si>
  <si>
    <t xml:space="preserve">Flam. Liq. 3
Skin Irrit. 2
Skin Sens. 1
Aquatic Chronic 3
</t>
  </si>
  <si>
    <t xml:space="preserve">H226
H315
H317
H412
</t>
  </si>
  <si>
    <t>014-032-00-8</t>
  </si>
  <si>
    <t>dicyclopentyldimethoxysilane</t>
  </si>
  <si>
    <t>404-370-8</t>
  </si>
  <si>
    <t>126990-35-0</t>
  </si>
  <si>
    <t xml:space="preserve">Skin Irrit. 2
Eye Dam. 1
Aquatic Acute 1
Aquatic Chronic 1
</t>
  </si>
  <si>
    <t xml:space="preserve">H315
H318
H400
H410
</t>
  </si>
  <si>
    <t xml:space="preserve">H315
H318
H410
</t>
  </si>
  <si>
    <t>014-033-00-3</t>
  </si>
  <si>
    <t>2-methyl-3-(trimethoxysilyl)propyl-2-propenoate hydrolysis product with silica</t>
  </si>
  <si>
    <t>419-030-4</t>
  </si>
  <si>
    <t>125804-20-8</t>
  </si>
  <si>
    <t xml:space="preserve">Flam. Liq. 2
STOT SE 3
Eye Irrit. 2
</t>
  </si>
  <si>
    <t xml:space="preserve">H225
H336
H319
</t>
  </si>
  <si>
    <t xml:space="preserve">H225
H319
H336
</t>
  </si>
  <si>
    <t>014-034-00-9</t>
  </si>
  <si>
    <t>3-hexylheptamethyltrisiloxane</t>
  </si>
  <si>
    <t>428-700-5</t>
  </si>
  <si>
    <t>1873-90-1</t>
  </si>
  <si>
    <t xml:space="preserve">Acute Tox. 4 *
Aquatic Chronic 4
</t>
  </si>
  <si>
    <t xml:space="preserve">H332
H413
</t>
  </si>
  <si>
    <t>014-035-00-4</t>
  </si>
  <si>
    <t>2-(3,4-epoxycyclohexyl)ethyltriethoxy silane</t>
  </si>
  <si>
    <t>425-050-4</t>
  </si>
  <si>
    <t>10217-34-2</t>
  </si>
  <si>
    <t xml:space="preserve">Skin Sens. 1
Aquatic Chronic 3
</t>
  </si>
  <si>
    <t xml:space="preserve">H317
H412
</t>
  </si>
  <si>
    <t>014-036-00-X</t>
  </si>
  <si>
    <t>(4-ethoxyphenyl)(3-(4-fluoro-3-phenoxyphenyl)propyl)dimethylsilane</t>
  </si>
  <si>
    <t>405-020-7</t>
  </si>
  <si>
    <t>105024-66-6</t>
  </si>
  <si>
    <t xml:space="preserve">Repr. 1B
Aquatic Acute 1
Aquatic Chronic 1
</t>
  </si>
  <si>
    <t xml:space="preserve">H360F ***
H400
H410
</t>
  </si>
  <si>
    <t>GHS08
GHS09
Dgr</t>
  </si>
  <si>
    <t xml:space="preserve">H360F ***
H410
</t>
  </si>
  <si>
    <t xml:space="preserve">M=1000
</t>
  </si>
  <si>
    <t>014-037-00-5</t>
  </si>
  <si>
    <t>2-butanone-O,O',O''-(phenylsilylidyne)trioxime</t>
  </si>
  <si>
    <t>433-360-6</t>
  </si>
  <si>
    <t>34036-80-1</t>
  </si>
  <si>
    <t xml:space="preserve">STOT RE 2 *
Skin Sens. 1
Aquatic Chronic 3
</t>
  </si>
  <si>
    <t xml:space="preserve">H373 **
H317
H412
</t>
  </si>
  <si>
    <t>014-038-00-0</t>
  </si>
  <si>
    <t>S-(3-(triethoxysilyl)propyl)octanethioate</t>
  </si>
  <si>
    <t>436-690-9</t>
  </si>
  <si>
    <t>220727-26-4</t>
  </si>
  <si>
    <t>014-039-00-6</t>
  </si>
  <si>
    <t>(2,3-dimethylbut-2-yl)-trimethoxysilane</t>
  </si>
  <si>
    <t>439-360-2</t>
  </si>
  <si>
    <t>142877-45-0</t>
  </si>
  <si>
    <t xml:space="preserve">Skin Irrit. 2
Eye Dam. 1
Aquatic Chronic 3
</t>
  </si>
  <si>
    <t xml:space="preserve">H315
H318
H412
</t>
  </si>
  <si>
    <t>014-041-00-7</t>
  </si>
  <si>
    <t>N,N-bis(trimethylsilyl)aminopropylmethyldiethoxysilane</t>
  </si>
  <si>
    <t>445-890-5</t>
  </si>
  <si>
    <t>201290-01-9</t>
  </si>
  <si>
    <t xml:space="preserve">Acute Tox. 4 *
Skin Sens. 1
</t>
  </si>
  <si>
    <t xml:space="preserve">H302
H317
</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</si>
  <si>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</si>
  <si>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</si>
  <si>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</si>
  <si>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</si>
  <si>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</si>
  <si>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</si>
  <si>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 xml:space="preserve">STOT SE 3
Skin Irrit. 2
Eye Dam. 1
Aquatic Chronic 3
</t>
  </si>
  <si>
    <t xml:space="preserve">H335
H315
H318
H412
</t>
  </si>
  <si>
    <t xml:space="preserve">H315
H318
H335
H412
</t>
  </si>
  <si>
    <t>014-044-00-3</t>
  </si>
  <si>
    <t>3-[(4'-acetoxy-3'-methoxyphenyl) propyl]trimethoxysilane</t>
  </si>
  <si>
    <t>433-050-0</t>
  </si>
  <si>
    <t>014-045-00-9</t>
  </si>
  <si>
    <t>magnesium sodium fluoride silicate</t>
  </si>
  <si>
    <t>442-650-1</t>
  </si>
  <si>
    <t xml:space="preserve">STOT RE 2 *
</t>
  </si>
  <si>
    <t xml:space="preserve">H373 **
</t>
  </si>
  <si>
    <t>015-001-00-1</t>
  </si>
  <si>
    <t>white phosphorus</t>
  </si>
  <si>
    <t>231-768-7</t>
  </si>
  <si>
    <t>12185-10-3</t>
  </si>
  <si>
    <t xml:space="preserve">Pyr. Sol. 1
Acute Tox. 2 *
Acute Tox. 2 *
Skin Corr. 1A
Aquatic Acute 1
</t>
  </si>
  <si>
    <t xml:space="preserve">H250
H330
H300
H314
H400
</t>
  </si>
  <si>
    <t>GHS02
GHS06
GHS05
GHS09
Dgr</t>
  </si>
  <si>
    <t>015-002-00-7</t>
  </si>
  <si>
    <t>red phosphorus</t>
  </si>
  <si>
    <t xml:space="preserve">Flam. Sol. 1
Aquatic Chronic 3
</t>
  </si>
  <si>
    <t xml:space="preserve">H228
H412
</t>
  </si>
  <si>
    <t xml:space="preserve">H228
H412
</t>
  </si>
  <si>
    <t>015-003-00-2</t>
  </si>
  <si>
    <t>calcium phosphide; tricalcium diphosphide</t>
  </si>
  <si>
    <t>215-142-0</t>
  </si>
  <si>
    <t>1305-99-3</t>
  </si>
  <si>
    <t xml:space="preserve">Water-react. 1
Acute Tox. 1
Acute Tox. 2
Acute Tox. 3
Eye Dam. 1
Aquatic Acute 1
</t>
  </si>
  <si>
    <t xml:space="preserve">H260
H330
H300
H311
H318
H400
</t>
  </si>
  <si>
    <t xml:space="preserve">H260
H300
H311
H330
H318
H400
</t>
  </si>
  <si>
    <t xml:space="preserve">EUH029
EUH032
</t>
  </si>
  <si>
    <t>015-004-00-8</t>
  </si>
  <si>
    <t>aluminium phosphide</t>
  </si>
  <si>
    <t>244-088-0</t>
  </si>
  <si>
    <t>20859-73-8</t>
  </si>
  <si>
    <t xml:space="preserve">Water-react. 1
Acute Tox. 1
Acute Tox. 2
Acute Tox. 3
Aquatic Acute 1
</t>
  </si>
  <si>
    <t xml:space="preserve">H260
H330
H300
H311
H400
</t>
  </si>
  <si>
    <t xml:space="preserve">H260
H300
H311
H330
H400
</t>
  </si>
  <si>
    <t>CLP00/ATP05</t>
  </si>
  <si>
    <t>015-005-00-3</t>
  </si>
  <si>
    <t>magnesium phosphide; trimagnesium diphosphide</t>
  </si>
  <si>
    <t>235-023-7</t>
  </si>
  <si>
    <t>12057-74-8</t>
  </si>
  <si>
    <t>015-006-00-9</t>
  </si>
  <si>
    <t>trizinc diphosphide; zinc phosphide</t>
  </si>
  <si>
    <t>215-244-5</t>
  </si>
  <si>
    <t>1314-84-7</t>
  </si>
  <si>
    <t xml:space="preserve">Water-react. 1
Acute Tox. 2 *
Aquatic Acute 1
Aquatic Chronic 1
</t>
  </si>
  <si>
    <t xml:space="preserve">H260
H300
H400
H410
</t>
  </si>
  <si>
    <t xml:space="preserve">H260
H300
H410
</t>
  </si>
  <si>
    <t>015-007-00-4</t>
  </si>
  <si>
    <t>phosphorus trichloride</t>
  </si>
  <si>
    <t>231-749-3</t>
  </si>
  <si>
    <t xml:space="preserve">Acute Tox. 2 *
Acute Tox. 2 *
STOT RE 2 *
Skin Corr. 1A
</t>
  </si>
  <si>
    <t xml:space="preserve">H330
H300
H373 **
H314
</t>
  </si>
  <si>
    <t>GHS06
GHS08
GHS05
Dgr</t>
  </si>
  <si>
    <t>015-008-00-X</t>
  </si>
  <si>
    <t>phosphorus pentachloride</t>
  </si>
  <si>
    <t>233-060-3</t>
  </si>
  <si>
    <t xml:space="preserve">Acute Tox. 2 *
Acute Tox. 4 *
STOT RE 2 *
Skin Corr. 1B
</t>
  </si>
  <si>
    <t xml:space="preserve">H330
H302
H373 **
H314
</t>
  </si>
  <si>
    <t xml:space="preserve">H330
H302
H373 **
H314
</t>
  </si>
  <si>
    <t>015-009-00-5</t>
  </si>
  <si>
    <t>phosphoryl trichloride</t>
  </si>
  <si>
    <t>233-046-7</t>
  </si>
  <si>
    <t>10025-87-3</t>
  </si>
  <si>
    <t xml:space="preserve">Acute Tox. 2 *
Acute Tox. 4 *
STOT RE 1
Skin Corr. 1A
</t>
  </si>
  <si>
    <t xml:space="preserve">H330
H302
H372 **
H314
</t>
  </si>
  <si>
    <t xml:space="preserve">H330
H372 **
H302
H314
</t>
  </si>
  <si>
    <t>015-010-00-0</t>
  </si>
  <si>
    <t>phosphorus pentoxide</t>
  </si>
  <si>
    <t>215-236-1</t>
  </si>
  <si>
    <t>015-011-00-6</t>
  </si>
  <si>
    <t>015-012-00-1</t>
  </si>
  <si>
    <t>tetraphosphorus trisulphide; phosphorus sesquisulphid</t>
  </si>
  <si>
    <t>215-245-0</t>
  </si>
  <si>
    <t>1314-85-8</t>
  </si>
  <si>
    <t xml:space="preserve">Flam. Sol. 2
Water-react. 1
Acute Tox. 4 *
Aquatic Acute 1
</t>
  </si>
  <si>
    <t xml:space="preserve">H228
H260
H302
H400
</t>
  </si>
  <si>
    <t>GHS02
GHS07
GHS09
Dgr</t>
  </si>
  <si>
    <t>015-013-00-7</t>
  </si>
  <si>
    <t>015-014-00-2</t>
  </si>
  <si>
    <t xml:space="preserve">Carc. 2
Acute Tox. 4 *
Skin Irrit. 2
</t>
  </si>
  <si>
    <t xml:space="preserve">H351
H302
H315
</t>
  </si>
  <si>
    <t>015-015-00-8</t>
  </si>
  <si>
    <t>tricresyl phosphate (o-o-o-, o-o-m-, o-o-p-, o-m-m-, o-m-p-, o-p-p-); tritolyl phosphate (o-o-o-, o-o-m-, o-o-p-, o-m-m-, o-m-p-, o-p-p-)</t>
  </si>
  <si>
    <t xml:space="preserve">STOT SE 1
Aquatic Chronic 2
</t>
  </si>
  <si>
    <t xml:space="preserve">H370 **
H411
</t>
  </si>
  <si>
    <t xml:space="preserve">STOT SE 1; H370: C ≥ 1 %
STOT SE 2; H371: 0,2 % ≤ C &lt; 1 %
</t>
  </si>
  <si>
    <t>015-016-00-3</t>
  </si>
  <si>
    <t>tricresyl phosphate (m-m-m-, m-m-p-, m-p-p-, p-p-p-); tritolyl phosphate (m-m-m-, m-m-p-, m-p-p-, p-p-p-)</t>
  </si>
  <si>
    <t xml:space="preserve">Acute Tox. 4 *
Acute Tox. 4 *
Aquatic Chronic 2
</t>
  </si>
  <si>
    <t xml:space="preserve">H312
H302
H411
</t>
  </si>
  <si>
    <t>015-019-00-X</t>
  </si>
  <si>
    <t>dichlorvos (ISO); 2,2-dichlorovinyl dimethyl phosphate</t>
  </si>
  <si>
    <t xml:space="preserve">Acute Tox. 2 *
Acute Tox. 3 *
Acute Tox. 3 *
Skin Sens. 1
Aquatic Acute 1
</t>
  </si>
  <si>
    <t xml:space="preserve">H330
H311
H301
H317
H400
</t>
  </si>
  <si>
    <t>015-020-00-5</t>
  </si>
  <si>
    <t>mevinphos (ISO); 2-methoxycarbonyl-1-methylvinyl dimethyl phosphate</t>
  </si>
  <si>
    <t>232-095-1</t>
  </si>
  <si>
    <t>7786-34-7</t>
  </si>
  <si>
    <t xml:space="preserve">M=10000
</t>
  </si>
  <si>
    <t>015-021-00-0</t>
  </si>
  <si>
    <t>trichlorfon (ISO); dimethyl 2,2,2-trichloro-1-hydroxyethylphosphonate</t>
  </si>
  <si>
    <t>015-022-00-6</t>
  </si>
  <si>
    <t>phosphamidon (ISO); 2-chloro-2-diethylcarbamoyl-1-methylvinyl dimethyl phosphate</t>
  </si>
  <si>
    <t xml:space="preserve">Muta. 2
Acute Tox. 2 *
Acute Tox. 3 *
Aquatic Acute 1
Aquatic Chronic 1
</t>
  </si>
  <si>
    <t xml:space="preserve">H341
H300
H311
H400
H410
</t>
  </si>
  <si>
    <t xml:space="preserve">H341
H300
H311
H410
</t>
  </si>
  <si>
    <t>015-023-00-1</t>
  </si>
  <si>
    <t>pyrazoxon; diethyl 3-methylpyrazol-5-yl phosphate</t>
  </si>
  <si>
    <t>108-34-9</t>
  </si>
  <si>
    <t xml:space="preserve">Acute Tox. 1
Acute Tox. 2 *
Acute Tox. 2 *
</t>
  </si>
  <si>
    <t xml:space="preserve">H310
H330
H300
</t>
  </si>
  <si>
    <t xml:space="preserve">H330
H310
H300
</t>
  </si>
  <si>
    <t>015-024-00-7</t>
  </si>
  <si>
    <t>triamiphos (ISO); 5-amino-3-phenyl-1,2,4-triazol-1-yl-N,N,N',N'-tetramethylphosphonic diamide</t>
  </si>
  <si>
    <t>1031-47-6</t>
  </si>
  <si>
    <t>015-025-00-2</t>
  </si>
  <si>
    <t>TEPP (ISO); tetraethyl pyrophosphate</t>
  </si>
  <si>
    <t>203-495-3</t>
  </si>
  <si>
    <t>107-49-3</t>
  </si>
  <si>
    <t xml:space="preserve">Acute Tox. 1
Acute Tox. 2 *
Aquatic Acute 1
</t>
  </si>
  <si>
    <t xml:space="preserve">H310
H300
H400
</t>
  </si>
  <si>
    <t>015-026-00-8</t>
  </si>
  <si>
    <t>schradan (ISO); octamethylpyrophosphoramide</t>
  </si>
  <si>
    <t>205-801-0</t>
  </si>
  <si>
    <t>152-16-9</t>
  </si>
  <si>
    <t>015-027-00-3</t>
  </si>
  <si>
    <t>sulfotep (ISO); O,O,O,O-tetraethyl dithiopyrophosphate</t>
  </si>
  <si>
    <t>222-995-2</t>
  </si>
  <si>
    <t>015-028-00-9</t>
  </si>
  <si>
    <t>demeton-O (ISO); O,O-diethyl-O-2-ethylthioethyl phosphorothioate</t>
  </si>
  <si>
    <t>206-053-8</t>
  </si>
  <si>
    <t>298-03-3</t>
  </si>
  <si>
    <t>015-029-00-4</t>
  </si>
  <si>
    <t>demeton-S (ISO); diethyl-S-2-ethylthioethyl phosphorothioate</t>
  </si>
  <si>
    <t>204-801-8</t>
  </si>
  <si>
    <t>126-75-0</t>
  </si>
  <si>
    <t>015-030-00-X</t>
  </si>
  <si>
    <t>demeton-O-methyl (ISO); O-2-ethylthioethyl O,O-dimethyl phosphorothioate</t>
  </si>
  <si>
    <t>212-758-1</t>
  </si>
  <si>
    <t>867-27-6</t>
  </si>
  <si>
    <t>015-031-00-5</t>
  </si>
  <si>
    <t>demeton-S-methyl (ISO); S-2-ethylthioethyl dimethyl phosphorothioate</t>
  </si>
  <si>
    <t>213-052-6</t>
  </si>
  <si>
    <t>919-86-8</t>
  </si>
  <si>
    <t xml:space="preserve">Acute Tox. 3 *
Acute Tox. 3 *
Aquatic Chronic 2
</t>
  </si>
  <si>
    <t xml:space="preserve">H311
H301
H411
</t>
  </si>
  <si>
    <t>015-032-00-0</t>
  </si>
  <si>
    <t>prothoate (ISO); O,O-diethyl isopropylcarbamoylmethyl phosphorodithioate</t>
  </si>
  <si>
    <t>218-893-2</t>
  </si>
  <si>
    <t>2275-18-5</t>
  </si>
  <si>
    <t xml:space="preserve">Acute Tox. 1
Acute Tox. 2 *
Aquatic Chronic 3
</t>
  </si>
  <si>
    <t xml:space="preserve">H310
H300
H412
</t>
  </si>
  <si>
    <t>015-033-00-6</t>
  </si>
  <si>
    <t>phorate (ISO); O,O-diethyl ethylthiomethyl phosphorodithioate</t>
  </si>
  <si>
    <t>206-052-2</t>
  </si>
  <si>
    <t>298-02-2</t>
  </si>
  <si>
    <t>015-034-00-1</t>
  </si>
  <si>
    <t>parathion (ISO); O,O-diethyl O-4-nitrophenyl phosphorothioate</t>
  </si>
  <si>
    <t xml:space="preserve">Acute Tox. 2 *
Acute Tox. 2 *
Acute Tox. 3 *
STOT RE 1
Aquatic Acute 1
Aquatic Chronic 1
</t>
  </si>
  <si>
    <t xml:space="preserve">H330
H300
H311
H372 **
H400
H410
</t>
  </si>
  <si>
    <t xml:space="preserve">H330
H300
H311
H372 **
H410
</t>
  </si>
  <si>
    <t>015-035-00-7</t>
  </si>
  <si>
    <t>parathion - methyl (ISO); O,O-dimethyl O-4-nitrophenyl phosphorothioate</t>
  </si>
  <si>
    <t xml:space="preserve">Flam. Liq. 3
Acute Tox. 2 *
Acute Tox. 2 *
Acute Tox. 3 *
STOT RE 2 *
Aquatic Acute 1
Aquatic Chronic 1
</t>
  </si>
  <si>
    <t xml:space="preserve">H226
H330
H300
H311
H373 **
H400
H410
</t>
  </si>
  <si>
    <t xml:space="preserve">H226
H330
H300
H311
H373 **
H410
</t>
  </si>
  <si>
    <t>015-036-00-2</t>
  </si>
  <si>
    <t>O-ethyl O-4-nitrophenyl phenylphosphonothioate; EPN</t>
  </si>
  <si>
    <t>218-276-8</t>
  </si>
  <si>
    <t>2104-64-5</t>
  </si>
  <si>
    <t>015-037-00-8</t>
  </si>
  <si>
    <t>phenkapton (ISO); S-(2,5-dichlorophenylthiomethyl) O,O-diethyl phosphorodithioate</t>
  </si>
  <si>
    <t>218-892-7</t>
  </si>
  <si>
    <t>2275-14-1</t>
  </si>
  <si>
    <t xml:space="preserve">Acute Tox. 3 *
Acute Tox. 3 *
Acute Tox. 3 *
Aquatic Acute 1
Aquatic Chronic 1
</t>
  </si>
  <si>
    <t xml:space="preserve">H331
H311
H301
H400
H410
</t>
  </si>
  <si>
    <t xml:space="preserve">H331
H311
H301
H410
</t>
  </si>
  <si>
    <t>015-038-00-3</t>
  </si>
  <si>
    <t>coumaphos (ISO); O-3-chloro-4-methylcoumarin-7-yl O,O-diethyl phosphorothioate</t>
  </si>
  <si>
    <t>200-285-3</t>
  </si>
  <si>
    <t>56-72-4</t>
  </si>
  <si>
    <t>015-039-00-9</t>
  </si>
  <si>
    <t>azinphos-methyl (ISO); O,O-dimethyl-4-oxobenzotriazin-3-ylmethyl phosphorodithioate</t>
  </si>
  <si>
    <t xml:space="preserve">Acute Tox. 2 *
Acute Tox. 2 *
Acute Tox. 3 *
Skin Sens. 1
Aquatic Acute 1
Aquatic Chronic 1
</t>
  </si>
  <si>
    <t xml:space="preserve">H330
H300
H311
H317
H400
H410
</t>
  </si>
  <si>
    <t xml:space="preserve">H330
H300
H311
H317
H410
</t>
  </si>
  <si>
    <t>015-040-00-4</t>
  </si>
  <si>
    <t>diazinon (ISO); O,O-diethyl O-2-isopropyl-6-methylpyrimidin-4-yl phosphorothioate</t>
  </si>
  <si>
    <t>015-041-00-X</t>
  </si>
  <si>
    <t>malathion (ISO); 1,2-bis(ethoxycarbonyl)ethyl O,O-dimethyl phosphorodithioate; [containing ≤ 0.03 % isomalathion]</t>
  </si>
  <si>
    <t>015-042-00-5</t>
  </si>
  <si>
    <t>chlorthion; O-(3-chloro-4-nitrophenyl) O,O-dimethyl phosphorothioate</t>
  </si>
  <si>
    <t>207-902-5</t>
  </si>
  <si>
    <t>500-28-7</t>
  </si>
  <si>
    <t xml:space="preserve">Acute Tox. 4 *
Acute Tox. 4 *
Acute Tox. 4 *
Aquatic Acute 1
Aquatic Chronic 1
</t>
  </si>
  <si>
    <t xml:space="preserve">H332
H312
H302
H400
H410
</t>
  </si>
  <si>
    <t xml:space="preserve">H332
H312
H302
H410
</t>
  </si>
  <si>
    <t>015-043-00-0</t>
  </si>
  <si>
    <t>phosnichlor (ISO); O-4-chloro-3-nitrophenyl O,O-dimethyl phosphorothioate</t>
  </si>
  <si>
    <t>5826-76-6</t>
  </si>
  <si>
    <t xml:space="preserve">Acute Tox. 4 *
Acute Tox. 4 *
Acute Tox. 4 *
</t>
  </si>
  <si>
    <t xml:space="preserve">H332
H312
H302
</t>
  </si>
  <si>
    <t>015-044-00-6</t>
  </si>
  <si>
    <t>carbophenothion (ISO); 4-chlorophenylthiomethyl O,O-diethyl phosphorodithioate</t>
  </si>
  <si>
    <t>212-324-1</t>
  </si>
  <si>
    <t>786-19-6</t>
  </si>
  <si>
    <t>015-045-00-1</t>
  </si>
  <si>
    <t>mecarbam (ISO); N-ethoxycarbonyl-N-methylcarbamoylmethyl O,O-diethyl phosphorodithioate</t>
  </si>
  <si>
    <t>219-993-9</t>
  </si>
  <si>
    <t>2595-54-2</t>
  </si>
  <si>
    <t>015-046-00-7</t>
  </si>
  <si>
    <t>oxydemeton-methyl; S-2-(ethylsulphinyl)ethyl O,O-dimethyl phosphorothioate</t>
  </si>
  <si>
    <t xml:space="preserve">Acute Tox. 3 *
Acute Tox. 3 *
Aquatic Acute 1
</t>
  </si>
  <si>
    <t xml:space="preserve">H311
H301
H400
</t>
  </si>
  <si>
    <t>015-047-00-2</t>
  </si>
  <si>
    <t>ethion (ISO); O,O,O',O'-tetraethyl S,S'-methylenedi (phosphorodithioate); diethion</t>
  </si>
  <si>
    <t xml:space="preserve">Acute Tox. 3 *
Acute Tox. 4 *
Aquatic Acute 1
Aquatic Chronic 1
</t>
  </si>
  <si>
    <t xml:space="preserve">H301
H312
H400
H410
</t>
  </si>
  <si>
    <t xml:space="preserve">H301
H312
H410
</t>
  </si>
  <si>
    <t>015-048-00-8</t>
  </si>
  <si>
    <t>fenthion (ISO); O,O-dimethyl-O-(4-methylthion-m-tolyl) phosphorothioate</t>
  </si>
  <si>
    <t xml:space="preserve">Muta. 2
Acute Tox. 3 *
Acute Tox. 4 *
Acute Tox. 4 *
STOT RE 1
Aquatic Acute 1
Aquatic Chronic 1
</t>
  </si>
  <si>
    <t xml:space="preserve">H341
H331
H312
H302
H372 **
H400
H410
</t>
  </si>
  <si>
    <t xml:space="preserve">H341
H331
H312
H302
H372 **
H410
</t>
  </si>
  <si>
    <t>015-049-00-3</t>
  </si>
  <si>
    <t>endothion (ISO); S-5-methoxy-4-oxopyran-2-ylmethyl dimethyl phosphorothioate</t>
  </si>
  <si>
    <t>220-472-3</t>
  </si>
  <si>
    <t>2778-04-3</t>
  </si>
  <si>
    <t xml:space="preserve">Acute Tox. 3 *
Acute Tox. 3 *
</t>
  </si>
  <si>
    <t xml:space="preserve">H311
H301
</t>
  </si>
  <si>
    <t>015-050-00-9</t>
  </si>
  <si>
    <t>thiometon (ISO); S-2-ethylthioethyl O,O-dimethyl phosphorodithioate</t>
  </si>
  <si>
    <t>211-362-6</t>
  </si>
  <si>
    <t>640-15-3</t>
  </si>
  <si>
    <t xml:space="preserve">Acute Tox. 3 *
Acute Tox. 4 *
</t>
  </si>
  <si>
    <t xml:space="preserve">H301
H312
</t>
  </si>
  <si>
    <t>015-051-00-4</t>
  </si>
  <si>
    <t>dimethoate (ISO); O,O-dimethyl methylcarbamoylmethyl phosphorodithioate</t>
  </si>
  <si>
    <t>200-480-3</t>
  </si>
  <si>
    <t>60-51-5</t>
  </si>
  <si>
    <t>015-052-00-X</t>
  </si>
  <si>
    <t>fenchlorphos (ISO); O,O-dimethyl O-2,4,5-trichlorophenyl phosphorothioate</t>
  </si>
  <si>
    <t>206-082-6</t>
  </si>
  <si>
    <t>299-84-3</t>
  </si>
  <si>
    <t xml:space="preserve">H312
H302
H400
H410
</t>
  </si>
  <si>
    <t xml:space="preserve">H312
H302
H410
</t>
  </si>
  <si>
    <t>015-053-00-5</t>
  </si>
  <si>
    <t>menazon (ISO); S-[(4,6-diamino-1,3,5-triazin-2-yl)methyl] O,O-dimethyl phosphorodithioate</t>
  </si>
  <si>
    <t>201-123-4</t>
  </si>
  <si>
    <t>78-57-9</t>
  </si>
  <si>
    <t>015-054-00-0</t>
  </si>
  <si>
    <t>fenitrothion (ISO); O,O-dimethyl O-4-nitro-m-tolyl phosphorothioate</t>
  </si>
  <si>
    <t>015-055-00-6</t>
  </si>
  <si>
    <t>naled (ISO); 1,2-dibromo-2,2-dichloroethyl dimethyl phosphate</t>
  </si>
  <si>
    <t xml:space="preserve">Acute Tox. 4 *
Acute Tox. 4 *
Skin Irrit. 2
Eye Irrit. 2
Aquatic Acute 1
</t>
  </si>
  <si>
    <t xml:space="preserve">H312
H302
H315
H319
H400
</t>
  </si>
  <si>
    <t xml:space="preserve">H312
H302
H319
H315
H400
</t>
  </si>
  <si>
    <t>015-056-00-1</t>
  </si>
  <si>
    <t>azinphos-ethyl (ISO); O,O-diethyl 4-oxobenzotriazin-3-ylmethyl phosphorodithioate</t>
  </si>
  <si>
    <t xml:space="preserve">Acute Tox. 2 *
Acute Tox. 3 *
Aquatic Acute 1
Aquatic Chronic 1
</t>
  </si>
  <si>
    <t xml:space="preserve">H300
H311
H400
H410
</t>
  </si>
  <si>
    <t xml:space="preserve">H300
H311
H410
</t>
  </si>
  <si>
    <t>015-057-00-7</t>
  </si>
  <si>
    <t>formothion (ISO); N-formyl-N-methylcarbamoylmethyl O,O-dimethyl phosphorodithioate</t>
  </si>
  <si>
    <t>219-818-6</t>
  </si>
  <si>
    <t>2540-82-1</t>
  </si>
  <si>
    <t>015-058-00-2</t>
  </si>
  <si>
    <t>morphothion (ISO); O,O-dimethyl-S-(morpholinocarbonylmethyl) phosphorodithioate</t>
  </si>
  <si>
    <t>205-628-0</t>
  </si>
  <si>
    <t>144-41-2</t>
  </si>
  <si>
    <t>015-059-00-8</t>
  </si>
  <si>
    <t>vamidothion (ISO); O,O-dimethyl S-2-(1-methylcarbamoylethylthio) ethyl phosphorothioate</t>
  </si>
  <si>
    <t xml:space="preserve">Acute Tox. 3 *
Acute Tox. 4 *
Aquatic Acute 1
</t>
  </si>
  <si>
    <t xml:space="preserve">H301
H312
H400
</t>
  </si>
  <si>
    <t>015-060-00-3</t>
  </si>
  <si>
    <t>disulfoton (ISO); O,O-diethyl 2-ethylthioethyl phosphorodithioate</t>
  </si>
  <si>
    <t>206-054-3</t>
  </si>
  <si>
    <t>298-04-4</t>
  </si>
  <si>
    <t>015-061-00-9</t>
  </si>
  <si>
    <t>dimefox (ISO); tetramethylphosphorodiamidic fluoride</t>
  </si>
  <si>
    <t>204-076-8</t>
  </si>
  <si>
    <t>115-26-4</t>
  </si>
  <si>
    <t>015-062-00-4</t>
  </si>
  <si>
    <t>mipafox (ISO); N,N'- di-isopropylphosphorodiamidic fluoride</t>
  </si>
  <si>
    <t>206-742-3</t>
  </si>
  <si>
    <t>371-86-8</t>
  </si>
  <si>
    <t xml:space="preserve">STOT SE 1
</t>
  </si>
  <si>
    <t xml:space="preserve">H370 **
</t>
  </si>
  <si>
    <t>015-063-00-X</t>
  </si>
  <si>
    <t>dioxathion (ISO); 1,4-dioxan-2,3-diyl-O,O,O',O'-tetraethyl di(phosphorodithioate)</t>
  </si>
  <si>
    <t>201-107-7</t>
  </si>
  <si>
    <t>78-34-2</t>
  </si>
  <si>
    <t>015-064-00-5</t>
  </si>
  <si>
    <t>bromophos-ethyl (ISO); O-4-bromo-2,5-dichlorophenyl O,O-diethyl phosphorothioate</t>
  </si>
  <si>
    <t>225-399-0</t>
  </si>
  <si>
    <t>4824-78-6</t>
  </si>
  <si>
    <t>015-065-00-0</t>
  </si>
  <si>
    <t>S-[2-(ethylsulphinyl)ethyl] O,O-dimethyl phosphorodithioate</t>
  </si>
  <si>
    <t>2703-37-9</t>
  </si>
  <si>
    <t xml:space="preserve">Acute Tox. 1
Acute Tox. 2 *
Acute Tox. 2 *
Aquatic Chronic 2
</t>
  </si>
  <si>
    <t xml:space="preserve">H310
H330
H300
H411
</t>
  </si>
  <si>
    <t xml:space="preserve">H330
H310
H300
H411
</t>
  </si>
  <si>
    <t>015-066-00-6</t>
  </si>
  <si>
    <t>omethoate (ISO); O,O-dimethyl S-methylcarbamoylmethyl phosphorothioate</t>
  </si>
  <si>
    <t>015-067-00-1</t>
  </si>
  <si>
    <t>phosalone (ISO); S-(6-chloro-2-oxobenzoxazolin-3-ylmethyl) O,O-diethyl phosphorodithioate</t>
  </si>
  <si>
    <t xml:space="preserve">Acute Tox. 3 *
Acute Tox. 4 *
Acute Tox. 4 *
Skin Sens. 1
Aquatic Acute 1
Aquatic Chronic 1
</t>
  </si>
  <si>
    <t xml:space="preserve">H301
H332
H312
H317
H400
H410
</t>
  </si>
  <si>
    <t xml:space="preserve">H301
H332
H312
H317
H410
</t>
  </si>
  <si>
    <t>015-068-00-7</t>
  </si>
  <si>
    <t>dichlofenthion (ISO); O-,4-dichlorophenyl O,O-diethyl phosphorothioate</t>
  </si>
  <si>
    <t>202-564-5</t>
  </si>
  <si>
    <t>97-17-6</t>
  </si>
  <si>
    <t>015-069-00-2</t>
  </si>
  <si>
    <t>methidathion (ISO); 2,3-dihydro-5-methoxy-2-oxo-1,3,4-thiadiazol-3-ylmethyl-O,O-dimethylphosphorodithioate</t>
  </si>
  <si>
    <t>015-070-00-8</t>
  </si>
  <si>
    <t>cyanthoate (ISO); S-(N-(1-cyano-1-methylethyl)carbamoylmethyl) O,O-diethyl phosphorothioate</t>
  </si>
  <si>
    <t>223-099-4</t>
  </si>
  <si>
    <t>3734-95-0</t>
  </si>
  <si>
    <t xml:space="preserve">Acute Tox. 2 *
Acute Tox. 3 *
</t>
  </si>
  <si>
    <t xml:space="preserve">H300
H311
</t>
  </si>
  <si>
    <t>015-071-00-3</t>
  </si>
  <si>
    <t>chlorfenvinphos (ISO); 2-chloro-1-(2,4 dichlorophenyl) vinyl diethyl phosphate</t>
  </si>
  <si>
    <t>015-072-00-9</t>
  </si>
  <si>
    <t>monocrotophos (ISO); dimethyl-1-methyl-2-(methylcarbamoyl)vinyl phosphate</t>
  </si>
  <si>
    <t xml:space="preserve">Muta. 2
Acute Tox. 2 *
Acute Tox. 2 *
Acute Tox. 3 *
Aquatic Acute 1
Aquatic Chronic 1
</t>
  </si>
  <si>
    <t xml:space="preserve">H341
H330
H300
H311
H400
H410
</t>
  </si>
  <si>
    <t xml:space="preserve">H341
H330
H300
H311
H410
</t>
  </si>
  <si>
    <t>015-073-00-4</t>
  </si>
  <si>
    <t>dicrotophos (ISO); (Z)-2-dimethylcarbamoyl-1-methylvinyl dimethyl phosphate</t>
  </si>
  <si>
    <t>205-494-3</t>
  </si>
  <si>
    <t>141-66-2</t>
  </si>
  <si>
    <t>015-074-00-X</t>
  </si>
  <si>
    <t>crufomate (ISO); 4-tert-butyl-2-chlorophenyl methyl methylphosphoramidate</t>
  </si>
  <si>
    <t>206-083-1</t>
  </si>
  <si>
    <t>299-86-5</t>
  </si>
  <si>
    <t>015-075-00-5</t>
  </si>
  <si>
    <t>S-[2-(isopropylsulphinyl)ethyl] O,O-dimethyl phosphorothioate</t>
  </si>
  <si>
    <t>2635-50-9</t>
  </si>
  <si>
    <t>015-076-00-0</t>
  </si>
  <si>
    <t>potasan; O,O-diethyl O-(4-methylcoumarin-7-yl) phosphorothioate</t>
  </si>
  <si>
    <t>299-45-6</t>
  </si>
  <si>
    <t>015-077-00-6</t>
  </si>
  <si>
    <t>2,2-dichlorovinyl 2-ethylsulphinylethyl methyl phosphate</t>
  </si>
  <si>
    <t>7076-53-1</t>
  </si>
  <si>
    <t>015-078-00-1</t>
  </si>
  <si>
    <t>demeton-S-methylsulphon (ISO); S-2-ethylsulphonylethyl dimethyl phosphorothioate</t>
  </si>
  <si>
    <t>241-109-5</t>
  </si>
  <si>
    <t>17040-19-6</t>
  </si>
  <si>
    <t xml:space="preserve">Acute Tox. 3 *
Acute Tox. 4 *
Aquatic Chronic 2
</t>
  </si>
  <si>
    <t xml:space="preserve">H301
H312
H411
</t>
  </si>
  <si>
    <t>015-079-00-7</t>
  </si>
  <si>
    <t>acephate (ISO); O,S-dimethyl acetylphosphoramidothioate</t>
  </si>
  <si>
    <t>015-080-00-2</t>
  </si>
  <si>
    <t>amidithion (ISO); 2-methoxyethylcarbamoylmethyl O,O-dimethyl phosphorodithioate</t>
  </si>
  <si>
    <t>919-76-6</t>
  </si>
  <si>
    <t>015-081-00-8</t>
  </si>
  <si>
    <t>O,O,O',O'-tetrapropyl dithiopyrophosphate</t>
  </si>
  <si>
    <t>221-817-0</t>
  </si>
  <si>
    <t>3244-90-4</t>
  </si>
  <si>
    <t>015-082-00-3</t>
  </si>
  <si>
    <t>azothoate (ISO); O-4-(4-chlorophenylazo)phenyl O,O-dimethyl phosphorothioate</t>
  </si>
  <si>
    <t>227-419-3</t>
  </si>
  <si>
    <t>5834-96-8</t>
  </si>
  <si>
    <t>015-083-00-9</t>
  </si>
  <si>
    <t>bensulide (ISO); O,O-diisopropyl 2-phenylsulphonylaminoethyl phosphorodithioate</t>
  </si>
  <si>
    <t>212-010-4</t>
  </si>
  <si>
    <t>741-58-2</t>
  </si>
  <si>
    <t>015-084-00-4</t>
  </si>
  <si>
    <t>chlorpyrifos (ISO); O,O-diethyl O-3,5,6-trichloro-2-pyridyl phosphorothioate</t>
  </si>
  <si>
    <t>220-864-4</t>
  </si>
  <si>
    <t>2921-88-2</t>
  </si>
  <si>
    <t>015-085-00-X</t>
  </si>
  <si>
    <t>chlorphonium chloride (ISO); tributyl (2,4-dichlorobenzyl) phosphonium chloride</t>
  </si>
  <si>
    <t>204-105-4</t>
  </si>
  <si>
    <t>115-78-6</t>
  </si>
  <si>
    <t xml:space="preserve">Acute Tox. 3 *
Acute Tox. 4 *
Skin Irrit. 2
Eye Irrit. 2
</t>
  </si>
  <si>
    <t xml:space="preserve">H301
H312
H315
H319
</t>
  </si>
  <si>
    <t xml:space="preserve">H301
H312
H319
H315
</t>
  </si>
  <si>
    <t>015-086-00-5</t>
  </si>
  <si>
    <t>coumithoate (ISO); O,O-diethyl O-,8,9,10-tetrahydro-6-oxo-benzo(c)chromen-3-yl phosphorothioate</t>
  </si>
  <si>
    <t>572-48-5</t>
  </si>
  <si>
    <t>015-087-00-0</t>
  </si>
  <si>
    <t>cyanophos (ISO); O-4-cyanophenyl O,O-dimethyl phosphorothioate</t>
  </si>
  <si>
    <t>220-130-3</t>
  </si>
  <si>
    <t>2636-26-2</t>
  </si>
  <si>
    <t>015-088-00-6</t>
  </si>
  <si>
    <t>dialifos (ISO); 2-chloro-1-phthalimidoethyl O,O-diethyl phosphorodithioate</t>
  </si>
  <si>
    <t>233-689-3</t>
  </si>
  <si>
    <t>10311-84-9</t>
  </si>
  <si>
    <t>015-089-00-1</t>
  </si>
  <si>
    <t>ethoate-methyl (ISO); ethylcarbamoylmethyl O,O-dimethyl phosphorodithioate</t>
  </si>
  <si>
    <t>204-121-1</t>
  </si>
  <si>
    <t>116-01-8</t>
  </si>
  <si>
    <t>015-090-00-7</t>
  </si>
  <si>
    <t>fensulfothion (ISO); O,O-diethyl O-4-methylsulfinylphenyl phosphorothioate</t>
  </si>
  <si>
    <t>204-114-3</t>
  </si>
  <si>
    <t>115-90-2</t>
  </si>
  <si>
    <t>015-091-00-2</t>
  </si>
  <si>
    <t>fonofos (ISO); O-ethyl phenyl ethylphosphonodithioate</t>
  </si>
  <si>
    <t>213-408-0</t>
  </si>
  <si>
    <t>944-22-9</t>
  </si>
  <si>
    <t>015-092-00-8</t>
  </si>
  <si>
    <t>phosacetim (ISO); O,O-bis(4-chlorophenyl) N-acetimidoylphosphoramidothioate</t>
  </si>
  <si>
    <t>223-874-7</t>
  </si>
  <si>
    <t>4104-14-7</t>
  </si>
  <si>
    <t>015-093-00-3</t>
  </si>
  <si>
    <t>leptophos (ISO); O-4-bromo-2,5-dichlorophenyl O-methyl phenylphosphorothioate</t>
  </si>
  <si>
    <t>244-472-8</t>
  </si>
  <si>
    <t>21609-90-5</t>
  </si>
  <si>
    <t xml:space="preserve">Acute Tox. 3 *
Acute Tox. 4 *
STOT SE 1
Aquatic Acute 1
Aquatic Chronic 1
</t>
  </si>
  <si>
    <t xml:space="preserve">H301
H312
H370 **
H400
H410
</t>
  </si>
  <si>
    <t xml:space="preserve">H301
H370 **
H312
H410
</t>
  </si>
  <si>
    <t>015-094-00-9</t>
  </si>
  <si>
    <t>mephosfolan (ISO); diethyl 4-methyl-1,3-dithiolan-2-ylidenephosphoramidate</t>
  </si>
  <si>
    <t>213-447-3</t>
  </si>
  <si>
    <t>950-10-7</t>
  </si>
  <si>
    <t xml:space="preserve">Acute Tox. 1
Acute Tox. 2 *
Aquatic Chronic 2
</t>
  </si>
  <si>
    <t xml:space="preserve">H310
H300
H411
</t>
  </si>
  <si>
    <t>015-095-00-4</t>
  </si>
  <si>
    <t>methamidophos (ISO); O,S-dimethyl phosphoramidothioate</t>
  </si>
  <si>
    <t xml:space="preserve">Acute Tox. 2 *
Acute Tox. 2 *
Acute Tox. 3 *
Aquatic Acute 1
</t>
  </si>
  <si>
    <t xml:space="preserve">H330
H300
H311
H400
</t>
  </si>
  <si>
    <t>015-096-00-X</t>
  </si>
  <si>
    <t>oxydisulfoton (ISO); O, O-diethyl S-2-ethylsulphinylethyl phosphorodithioate</t>
  </si>
  <si>
    <t>219-679-1</t>
  </si>
  <si>
    <t>2497-07-6</t>
  </si>
  <si>
    <t>015-097-00-5</t>
  </si>
  <si>
    <t>phenthoate (ISO); ethyl 2-(dimethoxyphosphinothioylthio)-2-phenylacetate</t>
  </si>
  <si>
    <t>219-997-0</t>
  </si>
  <si>
    <t>2597-03-7</t>
  </si>
  <si>
    <t>015-098-00-0</t>
  </si>
  <si>
    <t>trichloronate (ISO); O-ethyl O-2,4,5-trichlorophenyl ethylphosphonothioate</t>
  </si>
  <si>
    <t>206-326-1</t>
  </si>
  <si>
    <t>327-98-0</t>
  </si>
  <si>
    <t>015-099-00-6</t>
  </si>
  <si>
    <t>pirimiphos-ethyl (ISO); O,O-diethyl O-2-diethylamino-6-methylpyrimidin-4-yl phosphorothioate</t>
  </si>
  <si>
    <t>245-704-0</t>
  </si>
  <si>
    <t>23505-41-1</t>
  </si>
  <si>
    <t>015-100-00-X</t>
  </si>
  <si>
    <t>phoxim (ISO); α-(diethoxyphosphinothioylimino) phenylacetonitrile</t>
  </si>
  <si>
    <t>238-887-3</t>
  </si>
  <si>
    <t>14816-18-3</t>
  </si>
  <si>
    <t xml:space="preserve">Repr. 2
Acute Tox. 4 *
Skin Sens. 1
Aquatic Acute 1
Aquatic Chronic 1
</t>
  </si>
  <si>
    <t xml:space="preserve">H361f ***
H302
H317
H400
H410
</t>
  </si>
  <si>
    <t xml:space="preserve">H361f ***
H302
H317
H410
</t>
  </si>
  <si>
    <t>015-101-00-5</t>
  </si>
  <si>
    <t>211-987-4</t>
  </si>
  <si>
    <t>732-11-6</t>
  </si>
  <si>
    <t>015-102-00-0</t>
  </si>
  <si>
    <t>tris(2-chloroethyl)phosphate</t>
  </si>
  <si>
    <t xml:space="preserve">H351
H360F ***
H302
H411
</t>
  </si>
  <si>
    <t>015-103-00-6</t>
  </si>
  <si>
    <t>phosphorus tribromide</t>
  </si>
  <si>
    <t>232-178-2</t>
  </si>
  <si>
    <t>7789-60-8</t>
  </si>
  <si>
    <t xml:space="preserve">H314
H335
</t>
  </si>
  <si>
    <t>015-104-00-1</t>
  </si>
  <si>
    <t>diphosphorus pentasulphide; phosphorus pentasulphide</t>
  </si>
  <si>
    <t>215-242-4</t>
  </si>
  <si>
    <t xml:space="preserve">Flam. Sol. 1
Water-react. 1
Acute Tox. 4 *
Acute Tox. 4 *
Aquatic Acute 1
</t>
  </si>
  <si>
    <t xml:space="preserve">H228
H260
H332
H302
H400
</t>
  </si>
  <si>
    <t xml:space="preserve">EUH029
</t>
  </si>
  <si>
    <t>015-105-00-7</t>
  </si>
  <si>
    <t>triphenyl phosphite</t>
  </si>
  <si>
    <t>202-908-4</t>
  </si>
  <si>
    <t>101-02-0</t>
  </si>
  <si>
    <t xml:space="preserve">Skin Irrit. 2
Eye Irrit. 2
Aquatic Acute 1
Aquatic Chronic 1
</t>
  </si>
  <si>
    <t xml:space="preserve">H315
H319
H400
H410
</t>
  </si>
  <si>
    <t xml:space="preserve">H319
H315
H410
</t>
  </si>
  <si>
    <t xml:space="preserve">Skin Irrit. 2; H315: C ≥ 5 %
Eye Irrit. 2; H319: C ≥ 5 %
</t>
  </si>
  <si>
    <t>015-106-00-2</t>
  </si>
  <si>
    <t>hexamethylphosphoric triamide; hexamethylphosphoramide</t>
  </si>
  <si>
    <t>211-653-8</t>
  </si>
  <si>
    <t>680-31-9</t>
  </si>
  <si>
    <t xml:space="preserve">Carc. 1B
Muta. 1B
</t>
  </si>
  <si>
    <t xml:space="preserve">H350
H340
</t>
  </si>
  <si>
    <t>015-107-00-8</t>
  </si>
  <si>
    <t>ethoprophos (ISO); ethyl-S,S-dipropyl phosphorodithioate</t>
  </si>
  <si>
    <t>236-152-1</t>
  </si>
  <si>
    <t>13194-48-4</t>
  </si>
  <si>
    <t xml:space="preserve">Acute Tox. 1
Acute Tox. 2 *
Acute Tox. 3 *
Skin Sens. 1
Aquatic Acute 1
Aquatic Chronic 1
</t>
  </si>
  <si>
    <t xml:space="preserve">H310
H330
H301
H317
H400
H410
</t>
  </si>
  <si>
    <t xml:space="preserve">H330
H310
H301
H317
H410
</t>
  </si>
  <si>
    <t>015-108-00-3</t>
  </si>
  <si>
    <t>bromophos (ISO); O-4-bromo-2,5-dichlorophenyl O,O-dimethyl phosphorothioate</t>
  </si>
  <si>
    <t>218-277-3</t>
  </si>
  <si>
    <t>2104-96-3</t>
  </si>
  <si>
    <t>015-109-00-9</t>
  </si>
  <si>
    <t>crotoxyphos (ISO); 1-phenylethyl 3-(dimethoxyphosphinyloxy) isocrotonate</t>
  </si>
  <si>
    <t>231-720-5</t>
  </si>
  <si>
    <t>7700-17-6</t>
  </si>
  <si>
    <t>015-110-00-4</t>
  </si>
  <si>
    <t>cyanofenphos (ISO); O-4-cyanophenyl O-ethyl phenylphosphonothioate</t>
  </si>
  <si>
    <t>13067-93-1</t>
  </si>
  <si>
    <t xml:space="preserve">Acute Tox. 3 *
Acute Tox. 4 *
STOT SE 1
Eye Irrit. 2
Aquatic Chronic 2
</t>
  </si>
  <si>
    <t xml:space="preserve">H301
H312
H370 **
H319
H411
</t>
  </si>
  <si>
    <t xml:space="preserve">H301
H370 **
H312
H319
H411
</t>
  </si>
  <si>
    <t>015-111-00-X</t>
  </si>
  <si>
    <t>phosfolan (ISO); diethyl 1,3-dithiolan-2-ylidenephosphoramidate</t>
  </si>
  <si>
    <t>213-423-2</t>
  </si>
  <si>
    <t>947-02-4</t>
  </si>
  <si>
    <t>015-112-00-5</t>
  </si>
  <si>
    <t>thionazin (ISO); O,O-diethyl O-pyrazin-2-yl phosphorothioate</t>
  </si>
  <si>
    <t>206-049-6</t>
  </si>
  <si>
    <t>297-97-2</t>
  </si>
  <si>
    <t>015-113-00-0</t>
  </si>
  <si>
    <t>tolclofos-methyl (ISO); O-(2,6-dichloro-p-tolyl)-O,O-dimethyl thiophosphate</t>
  </si>
  <si>
    <t>260-515-3</t>
  </si>
  <si>
    <t>57018-04-9</t>
  </si>
  <si>
    <t>015-114-00-6</t>
  </si>
  <si>
    <t>chlormephos (ISO); S-chloromethyl O,O-diethyl phosphorodithioate</t>
  </si>
  <si>
    <t xml:space="preserve">H300
H310
H410
</t>
  </si>
  <si>
    <t>015-115-00-1</t>
  </si>
  <si>
    <t>chlorthiophos (ISO); [isomeric reaction mass in which O-2,5-dichlorophenyl-4-methylthiophenyl O,O-diethyl phosphorothioate predominates]</t>
  </si>
  <si>
    <t>244-663-6</t>
  </si>
  <si>
    <t>21923-23-9</t>
  </si>
  <si>
    <t>015-116-00-7</t>
  </si>
  <si>
    <t>demephion-O (ISO); O,O-dimethyl O-2-methylthioethyl phosphorothioate</t>
  </si>
  <si>
    <t>211-666-9</t>
  </si>
  <si>
    <t>682-80-4</t>
  </si>
  <si>
    <t>015-117-00-2</t>
  </si>
  <si>
    <t>demephion-S (ISO); O,O-dimethyl S-2-methylthioethyl phosphorothioate</t>
  </si>
  <si>
    <t>219-971-9</t>
  </si>
  <si>
    <t>2587-90-8</t>
  </si>
  <si>
    <t>015-118-00-8</t>
  </si>
  <si>
    <t>demeton</t>
  </si>
  <si>
    <t>8065-48-3</t>
  </si>
  <si>
    <t>015-119-00-3</t>
  </si>
  <si>
    <t>dimethyl 4-(methylthio)phenyl phosphate</t>
  </si>
  <si>
    <t>3254-63-5</t>
  </si>
  <si>
    <t>015-120-00-9</t>
  </si>
  <si>
    <t>ditalimfos (ISO); O,O-diethyl phthalimidophosphonothioate</t>
  </si>
  <si>
    <t>225-875-8</t>
  </si>
  <si>
    <t>5131-24-8</t>
  </si>
  <si>
    <t>015-121-00-4</t>
  </si>
  <si>
    <t>edifenphos (ISO); O-ethyl S,S-diphenyl phosphorodithioate</t>
  </si>
  <si>
    <t>241-178-1</t>
  </si>
  <si>
    <t>17109-49-8</t>
  </si>
  <si>
    <t xml:space="preserve">Acute Tox. 3 *
Acute Tox. 3 *
Acute Tox. 4 *
Skin Sens. 1
Aquatic Acute 1
Aquatic Chronic 1
</t>
  </si>
  <si>
    <t xml:space="preserve">H331
H301
H312
H317
H400
H410
</t>
  </si>
  <si>
    <t xml:space="preserve">H331
H301
H312
H317
H410
</t>
  </si>
  <si>
    <t>015-122-00-X</t>
  </si>
  <si>
    <t>etrimfos (ISO); O-6-ethoxy-2-ethylpyrimidin-4-yl O,O-dimethylphosphorothioate</t>
  </si>
  <si>
    <t>253-855-9</t>
  </si>
  <si>
    <t>38260-54-7</t>
  </si>
  <si>
    <t>015-123-00-5</t>
  </si>
  <si>
    <t>fenamiphos (ISO); ethyl-4-methylthio-m-tolyl isopropyl phosphoramidate</t>
  </si>
  <si>
    <t>244-848-1</t>
  </si>
  <si>
    <t>22224-92-6</t>
  </si>
  <si>
    <t xml:space="preserve">Acute Tox. 2
Acute Tox. 2
Acute Tox. 2
Eye Irrit. 2
Aquatic Acute 1
Aquatic Chronic 1
</t>
  </si>
  <si>
    <t xml:space="preserve">H330
H310
H300
H319
H400
H410
</t>
  </si>
  <si>
    <t xml:space="preserve">H300
H310
H330
H319
H410
</t>
  </si>
  <si>
    <t xml:space="preserve">M=100
M=100
</t>
  </si>
  <si>
    <t>015-124-00-0</t>
  </si>
  <si>
    <t>fosthietan (ISO); diethyl 1,3-dithietan-2-ylidenephosphoramidate</t>
  </si>
  <si>
    <t>244-437-7</t>
  </si>
  <si>
    <t>21548-32-3</t>
  </si>
  <si>
    <t>015-125-00-6</t>
  </si>
  <si>
    <t>glyphosine (ISO); N,N-bis(phosphonomethyl)glycine</t>
  </si>
  <si>
    <t>219-468-4</t>
  </si>
  <si>
    <t>2439-99-8</t>
  </si>
  <si>
    <t>015-126-00-1</t>
  </si>
  <si>
    <t>heptenophos (ISO); 7-chlorobicyclo(3.2.0)hepta-2,6-dien-6-yl dimethyl phosphate</t>
  </si>
  <si>
    <t>245-737-0</t>
  </si>
  <si>
    <t>23560-59-0</t>
  </si>
  <si>
    <t>015-127-00-7</t>
  </si>
  <si>
    <t>iprobenfos (ISO); S-benzyl diisopropyl phosphorothioate</t>
  </si>
  <si>
    <t>247-449-0</t>
  </si>
  <si>
    <t>26087-47-8</t>
  </si>
  <si>
    <t>015-128-00-2</t>
  </si>
  <si>
    <t>IPSP; S-ethylsulphinylmethyl O,O-diisopropylphosphorodithioate</t>
  </si>
  <si>
    <t xml:space="preserve">Acute Tox. 1
Acute Tox. 3 *
Aquatic Acute 1
Aquatic Chronic 1
</t>
  </si>
  <si>
    <t xml:space="preserve">H310
H301
H400
H410
</t>
  </si>
  <si>
    <t xml:space="preserve">H310
H301
H410
</t>
  </si>
  <si>
    <t>015-129-00-8</t>
  </si>
  <si>
    <t>isofenphos (ISO); O-ethyl O-2-isopropoxycarbonylphenyl-isopropylphosphoramidothioate</t>
  </si>
  <si>
    <t>246-814-1</t>
  </si>
  <si>
    <t>25311-71-1</t>
  </si>
  <si>
    <t>015-130-00-3</t>
  </si>
  <si>
    <t>isothioate (ISO); S-2-isopropylthioethyl O,O-dimethyl phosphorodithioate</t>
  </si>
  <si>
    <t>36614-38-7</t>
  </si>
  <si>
    <t>015-131-00-9</t>
  </si>
  <si>
    <t>isoxathion (ISO); O,O-diethyl O-5-phenylisoxazol-3-ylphosphorothioate</t>
  </si>
  <si>
    <t>015-132-00-4</t>
  </si>
  <si>
    <t>S-(chlorophenylthiomethyl) O,O-dimethylphosphorodithioate; methylcarbophenothione</t>
  </si>
  <si>
    <t>953-17-3</t>
  </si>
  <si>
    <t>015-133-00-X</t>
  </si>
  <si>
    <t>piperophos (ISO); S-2-methylpiperidinocarbonylmethyl-O,O-dipropyl phosphorodithioate</t>
  </si>
  <si>
    <t>24151-93-7</t>
  </si>
  <si>
    <t>015-134-00-5</t>
  </si>
  <si>
    <t>249-528-5</t>
  </si>
  <si>
    <t>29232-93-7</t>
  </si>
  <si>
    <t>015-135-00-0</t>
  </si>
  <si>
    <t>profenofos (ISO); O-(4-bromo-2-chlorophenyl) O-ethyl S-propyl phosphorothioate</t>
  </si>
  <si>
    <t>255-255-2</t>
  </si>
  <si>
    <t>41198-08-7</t>
  </si>
  <si>
    <t>015-136-00-6</t>
  </si>
  <si>
    <t>trans-isopropyl-3-[[(ethylamino)methoxyfosfinothioyl]oxy]crotonate; isopropyl 3-[[(ethylamino)methoxyphosphinothioyl]oxy]isocrotonate; propetamphos (ISO)</t>
  </si>
  <si>
    <t>250-517-2</t>
  </si>
  <si>
    <t>31218-83-4</t>
  </si>
  <si>
    <t>015-137-00-1</t>
  </si>
  <si>
    <t>pyrazophos (ISO); O,O-diethyl O-(6-ethoxycarbonyl-5-methylpyrazolo[2,3-a]pyrimidin-2-yl) phosphorothioate</t>
  </si>
  <si>
    <t>015-138-00-7</t>
  </si>
  <si>
    <t>quinalphos (ISO); O,O-diethyl-O-quinoxalin-2-yl phosphorothioate</t>
  </si>
  <si>
    <t>237-031-6</t>
  </si>
  <si>
    <t>13593-03-8</t>
  </si>
  <si>
    <t>015-139-00-2</t>
  </si>
  <si>
    <t>terbufos (ISO); S-tert-butylthiomethyl O,O-diethylphosphorodithioate</t>
  </si>
  <si>
    <t>015-140-00-8</t>
  </si>
  <si>
    <t>triazophos (ISO); O,O-diethyl-O-1-phenyl-1H-1,2,4-triazol-3-yl phosphorothioate</t>
  </si>
  <si>
    <t>015-141-00-3</t>
  </si>
  <si>
    <t>ethylenediammonium O,O-bis(octyl) phosphorodithioate, mixed isomers</t>
  </si>
  <si>
    <t>400-520-1</t>
  </si>
  <si>
    <t xml:space="preserve">Acute Tox. 4 *
Skin Corr. 1B
Aquatic Acute 1
Aquatic Chronic 1
</t>
  </si>
  <si>
    <t xml:space="preserve">H302
H314
H400
H410
</t>
  </si>
  <si>
    <t xml:space="preserve">H314
H302
H410
</t>
  </si>
  <si>
    <t>015-142-00-9</t>
  </si>
  <si>
    <t>butyl (dialkyloxy(dibutoxyphosphoryloxy))titanium (trialkyloxy)titanium phosphate</t>
  </si>
  <si>
    <t>401-100-0</t>
  </si>
  <si>
    <t xml:space="preserve">Flam. Liq. 2
Eye Irrit. 2
Aquatic Chronic 2
</t>
  </si>
  <si>
    <t xml:space="preserve">H225
H319
H411
</t>
  </si>
  <si>
    <t>015-143-00-4</t>
  </si>
  <si>
    <t>reaction mass of 2-chloroethyl chloropropyl 2-chloroethylphosphonate, mixture reaction mass of isomers and 2-chloroethyl chloropropyl 2-chloropropylphosphonate, reaction mass of isomers</t>
  </si>
  <si>
    <t>401-740-0</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</si>
  <si>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</si>
  <si>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</si>
  <si>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</si>
  <si>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</si>
  <si>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</si>
  <si>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</si>
  <si>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</si>
  <si>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</si>
  <si>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</si>
  <si>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</si>
  <si>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</si>
  <si>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</si>
  <si>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</si>
  <si>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 xml:space="preserve">Skin Irrit. 2
Eye Dam. 1
Skin Sens. 1
Aquatic Chronic 2
</t>
  </si>
  <si>
    <t xml:space="preserve">H315
H318
H317
H411
</t>
  </si>
  <si>
    <t>015-148-00-1</t>
  </si>
  <si>
    <t>2-(diphosphonomethyl)succinic acid</t>
  </si>
  <si>
    <t>403-070-4</t>
  </si>
  <si>
    <t>51395-42-7</t>
  </si>
  <si>
    <t xml:space="preserve">Skin Corr. 1B
Skin Sens. 1
</t>
  </si>
  <si>
    <t xml:space="preserve">H314
H317
</t>
  </si>
  <si>
    <t>015-149-00-7</t>
  </si>
  <si>
    <t>reaction mass of: hexyldioctylphosphineoxide; dihexyloctylphosphineoxide; trioctylphosphineoxide</t>
  </si>
  <si>
    <t>403-470-9</t>
  </si>
  <si>
    <t xml:space="preserve">Skin Corr. 1B
Aquatic Acute 1
Aquatic Chronic 1
</t>
  </si>
  <si>
    <t xml:space="preserve">H314
H400
H410
</t>
  </si>
  <si>
    <t xml:space="preserve">H314
H410
</t>
  </si>
  <si>
    <t>015-150-00-2</t>
  </si>
  <si>
    <t>(2-(1,3-dioxolan-2-yl)ethyl)triphenylphosphonium bromide</t>
  </si>
  <si>
    <t>404-940-6</t>
  </si>
  <si>
    <t>86608-70-0</t>
  </si>
  <si>
    <t xml:space="preserve">Acute Tox. 4 *
STOT RE 2 *
Eye Dam. 1
Aquatic Chronic 3
</t>
  </si>
  <si>
    <t xml:space="preserve">H302
H373 **
H318
H412
</t>
  </si>
  <si>
    <t xml:space="preserve">H302
H318
H373 **
H412
</t>
  </si>
  <si>
    <t>015-151-00-8</t>
  </si>
  <si>
    <t>tris(isopropyl/tert-butylphenyl) phosphate</t>
  </si>
  <si>
    <t>405-010-2</t>
  </si>
  <si>
    <t>015-152-00-3</t>
  </si>
  <si>
    <t>dioxabenzofos (ISO); 2-methoxy-4H-1,3,2-benzodioxaphosphorin 2-sulphide</t>
  </si>
  <si>
    <t>223-292-3</t>
  </si>
  <si>
    <t>3811-49-2</t>
  </si>
  <si>
    <t xml:space="preserve">Acute Tox. 3 *
Acute Tox. 3 *
STOT SE 1
Aquatic Chronic 2
</t>
  </si>
  <si>
    <t xml:space="preserve">H311
H301
H370 **
H411
</t>
  </si>
  <si>
    <t>015-153-00-9</t>
  </si>
  <si>
    <t>isazofos (ISO); O-(5-chloro-1-isopropyl-1,2,4-triazol-3-yl) O,O-diethyl phosphorothioate</t>
  </si>
  <si>
    <t>255-863-8</t>
  </si>
  <si>
    <t>42509-80-8</t>
  </si>
  <si>
    <t xml:space="preserve">Acute Tox. 2 *
Acute Tox. 3 *
Acute Tox. 3 *
STOT RE 2 *
Skin Sens. 1
Aquatic Acute 1
Aquatic Chronic 1
</t>
  </si>
  <si>
    <t xml:space="preserve">H330
H311
H301
H373 **
H317
H400
H410
</t>
  </si>
  <si>
    <t xml:space="preserve">H330
H311
H301
H373 **
H317
H410
</t>
  </si>
  <si>
    <t>015-154-00-4</t>
  </si>
  <si>
    <t>ethephon; 2-chloroethylphosphonic acid</t>
  </si>
  <si>
    <t>240-718-3</t>
  </si>
  <si>
    <t>16672-87-0</t>
  </si>
  <si>
    <t xml:space="preserve">Acute Tox. 3
Acute Tox. 4
Acute Tox. 4
Skin Corr. 1C
Aquatic Chronic 2
</t>
  </si>
  <si>
    <t xml:space="preserve">H311
H332
H302
H314
H411
</t>
  </si>
  <si>
    <t>GHS06
GHS05
GHS09
Dgr</t>
  </si>
  <si>
    <t xml:space="preserve">H302
H311
H332
H314
H411
</t>
  </si>
  <si>
    <t>015-155-00-X</t>
  </si>
  <si>
    <t>glufosinate ammonium (ISO); ammonium 2-amino-4-(hydroxymethylphosphinyl)butyrate</t>
  </si>
  <si>
    <t>278-636-5</t>
  </si>
  <si>
    <t>77182-82-2</t>
  </si>
  <si>
    <t xml:space="preserve">Repr. 1B
Acute Tox. 4 *
Acute Tox. 4 *
Acute Tox. 4 *
STOT RE 2 *
</t>
  </si>
  <si>
    <t xml:space="preserve">H360Fd
H332
H312
H302
H373 **
</t>
  </si>
  <si>
    <t>015-156-00-5</t>
  </si>
  <si>
    <t>015-157-00-0</t>
  </si>
  <si>
    <t xml:space="preserve">Acute Tox. 4 *
Skin Corr. 1A
</t>
  </si>
  <si>
    <t xml:space="preserve">H302
H314
</t>
  </si>
  <si>
    <t>015-158-00-6</t>
  </si>
  <si>
    <t>(η-cyclopentadienyl)(η-cumenyl)iron(1+)hexafluorophosphate(1-)</t>
  </si>
  <si>
    <t>402-340-9</t>
  </si>
  <si>
    <t>32760-80-8</t>
  </si>
  <si>
    <t xml:space="preserve">Aquatic Chronic 3
</t>
  </si>
  <si>
    <t xml:space="preserve">H412
</t>
  </si>
  <si>
    <t>015-159-00-1</t>
  </si>
  <si>
    <t>hydroxyphosphonoacetic acid</t>
  </si>
  <si>
    <t>405-710-8</t>
  </si>
  <si>
    <t>23783-26-8</t>
  </si>
  <si>
    <t xml:space="preserve">Acute Tox. 4 *
STOT RE 2 *
Skin Corr. 1B
Skin Sens. 1
</t>
  </si>
  <si>
    <t xml:space="preserve">H302
H373 **
H314
H317
</t>
  </si>
  <si>
    <t>015-160-00-7</t>
  </si>
  <si>
    <t>vanadyl pyrophosphate</t>
  </si>
  <si>
    <t>406-260-5</t>
  </si>
  <si>
    <t>58834-75-6</t>
  </si>
  <si>
    <t xml:space="preserve">Eye Irrit. 2
Skin Sens. 1
Aquatic Chronic 3
</t>
  </si>
  <si>
    <t xml:space="preserve">H319
H317
H412
</t>
  </si>
  <si>
    <t>015-161-00-2</t>
  </si>
  <si>
    <t>divanadyl pyrophosphate</t>
  </si>
  <si>
    <t>407-130-0</t>
  </si>
  <si>
    <t>65232-89-5</t>
  </si>
  <si>
    <t xml:space="preserve">Acute Tox. 4 *
Eye Dam. 1
Skin Sens. 1
Aquatic Chronic 2
</t>
  </si>
  <si>
    <t xml:space="preserve">H302
H318
H317
H411
</t>
  </si>
  <si>
    <t>015-162-00-8</t>
  </si>
  <si>
    <t>vanadium(IV) oxide hydrogen phosphate hemihydrate, lithium, zinc, molybdenum, iron and chlorine-doped</t>
  </si>
  <si>
    <t>407-350-7</t>
  </si>
  <si>
    <t xml:space="preserve">Acute Tox. 4 *
STOT RE 2 *
Eye Dam. 1
Aquatic Chronic 2
</t>
  </si>
  <si>
    <t xml:space="preserve">H332
H373 **
H318
H411
</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</si>
  <si>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</si>
  <si>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</si>
  <si>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</si>
  <si>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</si>
  <si>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</si>
  <si>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</si>
  <si>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</si>
  <si>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</si>
  <si>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</si>
  <si>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 diphenyl(4-phenylthiophenyl)sulfonium hexafluorophosphate</t>
  </si>
  <si>
    <t>404-986-7</t>
  </si>
  <si>
    <t xml:space="preserve">Eye Dam. 1
Aquatic Acute 1
Aquatic Chronic 1
</t>
  </si>
  <si>
    <t xml:space="preserve">H318
H400
H410
</t>
  </si>
  <si>
    <t xml:space="preserve">H318
H410
</t>
  </si>
  <si>
    <t>015-166-00-X</t>
  </si>
  <si>
    <t>3,9-bis(2,6-di-tert-butyl-4-methylphenoxy)-2,4,8,10-tetraoxa-3,9-diphosphaspiro[5.5]undecane</t>
  </si>
  <si>
    <t>410-290-4</t>
  </si>
  <si>
    <t>80693-00-1</t>
  </si>
  <si>
    <t>015-167-00-5</t>
  </si>
  <si>
    <t>3-(hydroxyphenylphosphinyl)propanoic acid</t>
  </si>
  <si>
    <t>411-200-6</t>
  </si>
  <si>
    <t>14657-64-8</t>
  </si>
  <si>
    <t>015-168-00-0</t>
  </si>
  <si>
    <t>fosthiazate (ISO); (RS)-S-sec-butyl-O-ethyl-2-oxo-1,3-thiazolidin-3-ylphosphonothioate</t>
  </si>
  <si>
    <t>98886-44-3</t>
  </si>
  <si>
    <t xml:space="preserve">H331
H301
H312
H317
H410
</t>
  </si>
  <si>
    <t xml:space="preserve">EUH070
</t>
  </si>
  <si>
    <t>015-169-00-6</t>
  </si>
  <si>
    <t>tributyltetradecylphosphonium tetrafluoroborate</t>
  </si>
  <si>
    <t>413-520-1</t>
  </si>
  <si>
    <t xml:space="preserve">Acute Tox. 4 *
STOT RE 2 *
Skin Corr. 1B
Skin Sens. 1
Aquatic Acute 1
Aquatic Chronic 1
</t>
  </si>
  <si>
    <t xml:space="preserve">H302
H373 **
H314
H317
H400
H410
</t>
  </si>
  <si>
    <t xml:space="preserve">H302
H373 **
H314
H317
H410
</t>
  </si>
  <si>
    <t>015-170-00-1</t>
  </si>
  <si>
    <t>reaction mass of: di-(1-octane-N,N,N-trimethylammonium) octylphosphate; 1-octane-N,N,N-trimethylammonium di-octylphosphate; 1-octane-N,N,N-trimethylammonium octylphosphate</t>
  </si>
  <si>
    <t>407-490-9</t>
  </si>
  <si>
    <t xml:space="preserve">Acute Tox. 4 *
Acute Tox. 4 *
Skin Corr. 1B
</t>
  </si>
  <si>
    <t>015-171-00-7</t>
  </si>
  <si>
    <t>O,O,O-tris(2(or 4)-C9-10-isoalkylphenyl) phosphorothioate</t>
  </si>
  <si>
    <t>406-940-1</t>
  </si>
  <si>
    <t>015-172-00-2</t>
  </si>
  <si>
    <t>reaction mass of: bis(isotridecylammonium)mono(di-(4-methylpent-2-yloxy)thiophosphorothionylisopropyl)phosphate; isotridecylammonium bis(di-(4-methylpent-2-yloxy)thiophosphorothionylisopropyl)phosphate</t>
  </si>
  <si>
    <t>406-240-6</t>
  </si>
  <si>
    <t xml:space="preserve">Flam. Liq. 3
Skin Corr. 1B
Aquatic Chronic 2
</t>
  </si>
  <si>
    <t xml:space="preserve">H226
H314
H411
</t>
  </si>
  <si>
    <t>015-173-00-8</t>
  </si>
  <si>
    <t>methyl [2-(1,1-dimethylethyl)-6-methoxypyrimidin-4-yl]ethylphosphonothioate</t>
  </si>
  <si>
    <t>414-080-3</t>
  </si>
  <si>
    <t>117291-73-3</t>
  </si>
  <si>
    <t>015-174-00-3</t>
  </si>
  <si>
    <t>1-chloro-N,N-diethyl-1,1-diphenyl-1-(phenylmethyl)phosphoramine</t>
  </si>
  <si>
    <t>411-370-1</t>
  </si>
  <si>
    <t>82857-68-9</t>
  </si>
  <si>
    <t xml:space="preserve">Acute Tox. 3 *
Eye Dam. 1
Aquatic Chronic 2
</t>
  </si>
  <si>
    <t xml:space="preserve">H301
H318
H411
</t>
  </si>
  <si>
    <t>015-175-00-9</t>
  </si>
  <si>
    <t>tert-butyl (triphenylphosphoranylidene) acetate</t>
  </si>
  <si>
    <t>412-880-7</t>
  </si>
  <si>
    <t>35000-38-5</t>
  </si>
  <si>
    <t xml:space="preserve">Acute Tox. 3 *
STOT RE 2 *
Eye Irrit. 2
Skin Sens. 1
Aquatic Chronic 2
</t>
  </si>
  <si>
    <t xml:space="preserve">H301
H373 **
H319
H317
H411
</t>
  </si>
  <si>
    <t>015-176-00-4</t>
  </si>
  <si>
    <t>P,P,P',P'-tetrakis-(o-methoxyphenyl)propane-1,3-diphosphine</t>
  </si>
  <si>
    <t>413-430-2</t>
  </si>
  <si>
    <t>116163-96-3</t>
  </si>
  <si>
    <t>015-177-00-X</t>
  </si>
  <si>
    <t>((4-phenylbutyl)hydroxyphosphoryl)acetic acid</t>
  </si>
  <si>
    <t>412-170-7</t>
  </si>
  <si>
    <t>83623-61-4</t>
  </si>
  <si>
    <t xml:space="preserve">STOT RE 2 *
Eye Dam. 1
Skin Sens. 1
</t>
  </si>
  <si>
    <t xml:space="preserve">H373 **
H318
H317
</t>
  </si>
  <si>
    <t>GHS08
GHS05
Dgr</t>
  </si>
  <si>
    <t>015-178-00-5</t>
  </si>
  <si>
    <t>(R)-α-phenylethylammonium (-)-(1R, 2S)-(1,2-epoxypropyl)phosphonate monohydrate</t>
  </si>
  <si>
    <t>418-570-8</t>
  </si>
  <si>
    <t>25383-07-7</t>
  </si>
  <si>
    <t xml:space="preserve">Repr. 2
Aquatic Chronic 2
</t>
  </si>
  <si>
    <t xml:space="preserve">H361f ***
H411
</t>
  </si>
  <si>
    <t>015-179-00-0</t>
  </si>
  <si>
    <t>UVCB condensation product of: tetrakis-hydroxymethylphosphonium chloride, urea and distilled hydrogenated C16-18 tallow alkylamine</t>
  </si>
  <si>
    <t>422-720-8</t>
  </si>
  <si>
    <t>166242-53-1</t>
  </si>
  <si>
    <t xml:space="preserve">Carc. 2
Acute Tox. 4 *
STOT RE 2 *
Skin Corr. 1B
Skin Sens. 1
Aquatic Acute 1
Aquatic Chronic 1
</t>
  </si>
  <si>
    <t xml:space="preserve">H351
H302
H373 **
H314
H317
H400
H410
</t>
  </si>
  <si>
    <t xml:space="preserve">H351
H302
H373 **
H314
H317
H410
</t>
  </si>
  <si>
    <t>015-180-00-6</t>
  </si>
  <si>
    <t>[R-(R*,S*)]-[[2-methyl-1-(1-oxopropoxy)propoxy]-(4-phenylbutyl)phosphinyl] acetic acid, (-)-cinchonidine (1:1) salt</t>
  </si>
  <si>
    <t>415-820-8</t>
  </si>
  <si>
    <t>137590-32-0</t>
  </si>
  <si>
    <t xml:space="preserve">Eye Dam. 1
Skin Sens. 1
Aquatic Chronic 3
</t>
  </si>
  <si>
    <t xml:space="preserve">H318
H317
H412
</t>
  </si>
  <si>
    <t>015-181-00-1</t>
  </si>
  <si>
    <t>phosphine</t>
  </si>
  <si>
    <t>232-260-8</t>
  </si>
  <si>
    <t xml:space="preserve">H220
H330
H314
H400
</t>
  </si>
  <si>
    <t>GHS02
GHS04
GHS06
GHS05
GHS09
Dgr</t>
  </si>
  <si>
    <t xml:space="preserve">H220
H330
H314
H400
</t>
  </si>
  <si>
    <t>015-182-00-7</t>
  </si>
  <si>
    <t>tetrapropan-2-yl (dichloromethanediyl)bis(phosphonate)</t>
  </si>
  <si>
    <t>430-630-5</t>
  </si>
  <si>
    <t>10596-22-2</t>
  </si>
  <si>
    <t xml:space="preserve">Acute Tox. 4 *
Eye Irrit. 2
Skin Sens. 1
</t>
  </si>
  <si>
    <t xml:space="preserve">H302
H319
H317
</t>
  </si>
  <si>
    <t>015-183-00-2</t>
  </si>
  <si>
    <t>(1-hydroxydodecylidene)diphosphonic acid</t>
  </si>
  <si>
    <t>425-230-2</t>
  </si>
  <si>
    <t>16610-63-2</t>
  </si>
  <si>
    <t>015-184-00-8</t>
  </si>
  <si>
    <t>Salts of glyphosate, with the exception of those specified elsewhere in this Annex</t>
  </si>
  <si>
    <t>015-186-00-9</t>
  </si>
  <si>
    <t>chlorpyrifos-methyl (ISO),; O, O-dimethyl O-3,5,6-trichloro-2-pyridyl phosphorothioate</t>
  </si>
  <si>
    <t>227-011-5</t>
  </si>
  <si>
    <t>5598-13-0</t>
  </si>
  <si>
    <t>015-187-00-4</t>
  </si>
  <si>
    <t>reaction mass of: tetrasodium(((2-hydroxyethyl)imino)bis(methylene))bisphosphonate, N-oxide; trisodium ((tetrahydro-2-hydroxy-4H-1,4,2-oxazaphosphorin-4-yl)-methyl)phosphonate, N-oxide, P-oxide</t>
  </si>
  <si>
    <t>417-540-1</t>
  </si>
  <si>
    <t>015-189-00-5</t>
  </si>
  <si>
    <t>phenyl bis(2,4,6-trimethylbenzoyl)-phosphine oxide</t>
  </si>
  <si>
    <t>423-340-5</t>
  </si>
  <si>
    <t>162881-26-7</t>
  </si>
  <si>
    <t xml:space="preserve">Skin Sens. 1
Aquatic Chronic 4
</t>
  </si>
  <si>
    <t xml:space="preserve">H317
H413
</t>
  </si>
  <si>
    <t>015-190-00-0</t>
  </si>
  <si>
    <t>bis(2,4-dicumylphenyl) neopentyl diphosphite; 3,9-bis[2,4-bis(1-methyl-1-phenylethyl)phenoxy]-2,4,8,10-tetraoxa-3,9-diphosphaspiro[5.5]undecane</t>
  </si>
  <si>
    <t>421-920-2</t>
  </si>
  <si>
    <t>154862-43-8</t>
  </si>
  <si>
    <t>015-191-00-6</t>
  </si>
  <si>
    <t xml:space="preserve">Skin Irrit. 2
Aquatic Chronic 3
</t>
  </si>
  <si>
    <t xml:space="preserve">H315
H412
</t>
  </si>
  <si>
    <t>015-192-00-1</t>
  </si>
  <si>
    <t>tetrakis(2,6-dimethylphenyl)-m-phenylene biphosphate</t>
  </si>
  <si>
    <t>432-770-2</t>
  </si>
  <si>
    <t>139189-30-3</t>
  </si>
  <si>
    <t>ATP01/ATP06</t>
  </si>
  <si>
    <t>015-193-00-7</t>
  </si>
  <si>
    <t>triphenyl(phenylmethyl)phosphonium 1,1,2,2,3,3,4,4,4-nonafluoro-N-methyl-1-butanesulfonamide (1:1)</t>
  </si>
  <si>
    <t>442-960-7</t>
  </si>
  <si>
    <t>332350-93-3</t>
  </si>
  <si>
    <t xml:space="preserve">Acute Tox. 3 *
Eye Dam. 1
Aquatic Acute 1
Aquatic Chronic 1
</t>
  </si>
  <si>
    <t xml:space="preserve">H301
H318
H400
H410
</t>
  </si>
  <si>
    <t>GHS05
GHS06
GHS09
Dgr</t>
  </si>
  <si>
    <t xml:space="preserve">H301
H318
H410
</t>
  </si>
  <si>
    <t>015-194-00-2</t>
  </si>
  <si>
    <t>tetrabutyl-phosphonium nonafluoro-butane-1-sulfonate</t>
  </si>
  <si>
    <t>444-440-5</t>
  </si>
  <si>
    <t>220689-12-3</t>
  </si>
  <si>
    <t>015-195-00-8</t>
  </si>
  <si>
    <t>reaction mass of: potassium o-toluenephosphonate; potassium m-toluenephosphonate; potassium p-toluenephosphonate</t>
  </si>
  <si>
    <t>433-860-4</t>
  </si>
  <si>
    <t>015-196-00-3</t>
  </si>
  <si>
    <t>reaction mass of: dimethyl (2-(hydroxymethylcarbamoyl)ethyl)phosphonate; diethyl (2-(hydroxymethylcarbamoyl)ethyl)phosphonate; methyl ethyl (2-(hydroxymethylcarbamoyl)ethyl)phosphonate</t>
  </si>
  <si>
    <t>435-960-3</t>
  </si>
  <si>
    <t xml:space="preserve">Carc. 1B
Muta. 1B
Skin Sens. 1
</t>
  </si>
  <si>
    <t xml:space="preserve">H350
H340
H317
</t>
  </si>
  <si>
    <t>015-197-00-9</t>
  </si>
  <si>
    <t>bis(2,4,4-trimethylpentyl)dithiophosphonic acid</t>
  </si>
  <si>
    <t>420-160-9</t>
  </si>
  <si>
    <t>107667-02-7</t>
  </si>
  <si>
    <t xml:space="preserve">Flam. Liq. 3
Acute Tox. 3 *
Acute Tox. 4 *
Skin Corr. 1B
Aquatic Chronic 2
</t>
  </si>
  <si>
    <t xml:space="preserve">H226
H331
H302
H314
H411
</t>
  </si>
  <si>
    <t>015-198-00-4</t>
  </si>
  <si>
    <t>(4-phenylbutyl)phosphinic acid</t>
  </si>
  <si>
    <t>420-450-5</t>
  </si>
  <si>
    <t>86552-32-1</t>
  </si>
  <si>
    <t xml:space="preserve">Carc. 2
Eye Dam. 1
</t>
  </si>
  <si>
    <t xml:space="preserve">H351
H318
</t>
  </si>
  <si>
    <t>GHS05
GHS08
Dgr</t>
  </si>
  <si>
    <t>015-199-00-X</t>
  </si>
  <si>
    <t xml:space="preserve">Carc. 2
</t>
  </si>
  <si>
    <t xml:space="preserve">H351
</t>
  </si>
  <si>
    <t>ATP03</t>
  </si>
  <si>
    <t>015-200-00-3</t>
  </si>
  <si>
    <t>indium phosphide</t>
  </si>
  <si>
    <t>244-959-5</t>
  </si>
  <si>
    <t>22398-80-7</t>
  </si>
  <si>
    <t xml:space="preserve">Carc. 1B
Repr. 2
STOT RE 1
</t>
  </si>
  <si>
    <t xml:space="preserve">H350
H361f
H372 (lungs)
</t>
  </si>
  <si>
    <t>015-201-00-9</t>
  </si>
  <si>
    <t xml:space="preserve">H360F
</t>
  </si>
  <si>
    <t>015-202-00-4</t>
  </si>
  <si>
    <t>tris(nonylphenyl) phosphite</t>
  </si>
  <si>
    <t>247-759-6</t>
  </si>
  <si>
    <t>26523-78-4</t>
  </si>
  <si>
    <t>015-203-00-X</t>
  </si>
  <si>
    <t>diphenyl(2,4,6-trimethylbenzoyl)phosphine oxide</t>
  </si>
  <si>
    <t>278-355-8</t>
  </si>
  <si>
    <t>75980-60-8</t>
  </si>
  <si>
    <t xml:space="preserve">Repr. 2
</t>
  </si>
  <si>
    <t xml:space="preserve">H361f (causing atrophy of the testes)
</t>
  </si>
  <si>
    <t>016-001-00-4</t>
  </si>
  <si>
    <t>hydrogen sulphide</t>
  </si>
  <si>
    <t>231-977-3</t>
  </si>
  <si>
    <t xml:space="preserve">Flam. Gas 1
Press. Gas
Acute Tox. 2 *
Aquatic Acute 1
</t>
  </si>
  <si>
    <t xml:space="preserve">H220
H330
H400
</t>
  </si>
  <si>
    <t>GHS02
GHS04
GHS06
GHS09
Dgr</t>
  </si>
  <si>
    <t xml:space="preserve">H220
H330
H400
</t>
  </si>
  <si>
    <t>016-002-00-X</t>
  </si>
  <si>
    <t>barium sulphide</t>
  </si>
  <si>
    <t>244-214-4</t>
  </si>
  <si>
    <t>21109-95-5</t>
  </si>
  <si>
    <t xml:space="preserve">Acute Tox. 4 *
Acute Tox. 4 *
Aquatic Acute 1
</t>
  </si>
  <si>
    <t xml:space="preserve">H332
H302
H400
</t>
  </si>
  <si>
    <t>016-003-00-5</t>
  </si>
  <si>
    <t>barium polysulphides</t>
  </si>
  <si>
    <t>256-814-3</t>
  </si>
  <si>
    <t>50864-67-0</t>
  </si>
  <si>
    <t xml:space="preserve">STOT SE 3
Skin Irrit. 2
Eye Irrit. 2
Aquatic Acute 1
</t>
  </si>
  <si>
    <t xml:space="preserve">H335
H315
H319
H400
</t>
  </si>
  <si>
    <t xml:space="preserve">H319
H335
H315
H400
</t>
  </si>
  <si>
    <t>016-004-00-0</t>
  </si>
  <si>
    <t>calcium sulphide</t>
  </si>
  <si>
    <t>243-873-5</t>
  </si>
  <si>
    <t>20548-54-3</t>
  </si>
  <si>
    <t>016-005-00-6</t>
  </si>
  <si>
    <t>calcium polysulphides</t>
  </si>
  <si>
    <t>215-709-2</t>
  </si>
  <si>
    <t>1344-81-6</t>
  </si>
  <si>
    <t>016-006-00-1</t>
  </si>
  <si>
    <t>dipotassium sulphide; potassium sulphide</t>
  </si>
  <si>
    <t>215-197-0</t>
  </si>
  <si>
    <t>1312-73-8</t>
  </si>
  <si>
    <t xml:space="preserve">H314
H400
</t>
  </si>
  <si>
    <t>016-007-00-7</t>
  </si>
  <si>
    <t>potassium polysulphides</t>
  </si>
  <si>
    <t>253-390-1</t>
  </si>
  <si>
    <t>37199-66-9</t>
  </si>
  <si>
    <t>016-008-00-2</t>
  </si>
  <si>
    <t>ammonium polysulphides</t>
  </si>
  <si>
    <t>232-989-1</t>
  </si>
  <si>
    <t>9080-17-5</t>
  </si>
  <si>
    <t xml:space="preserve">EUH031: C ≥ 1 %
</t>
  </si>
  <si>
    <t>016-009-00-8</t>
  </si>
  <si>
    <t>disodium sulfide; sodium sulfide</t>
  </si>
  <si>
    <t>215-211-5</t>
  </si>
  <si>
    <t>1313-82-2</t>
  </si>
  <si>
    <t xml:space="preserve">Acute Tox. 3 *
Acute Tox. 4 *
Skin Corr. 1B
Aquatic Acute 1
</t>
  </si>
  <si>
    <t xml:space="preserve">H311
H302
H314
H400
</t>
  </si>
  <si>
    <t xml:space="preserve">H311
H302
H314
H400
</t>
  </si>
  <si>
    <t>016-010-00-3</t>
  </si>
  <si>
    <t>sodium polysulphides</t>
  </si>
  <si>
    <t>215-686-9</t>
  </si>
  <si>
    <t>1344-08-7</t>
  </si>
  <si>
    <t xml:space="preserve">Acute Tox. 3 *
Skin Corr. 1B
Aquatic Acute 1
</t>
  </si>
  <si>
    <t xml:space="preserve">H301
H314
H400
</t>
  </si>
  <si>
    <t xml:space="preserve">H301
H314
H400
</t>
  </si>
  <si>
    <t>016-011-00-9</t>
  </si>
  <si>
    <t>sulphur dioxide</t>
  </si>
  <si>
    <t>231-195-2</t>
  </si>
  <si>
    <t xml:space="preserve">Press. Gas
Acute Tox. 3 *
Skin Corr. 1B
</t>
  </si>
  <si>
    <t xml:space="preserve">
H331
H314
</t>
  </si>
  <si>
    <t xml:space="preserve">H331
H314
</t>
  </si>
  <si>
    <t>5 U</t>
  </si>
  <si>
    <t>016-012-00-4</t>
  </si>
  <si>
    <t>disulphur dichloride; sulfur monochloride</t>
  </si>
  <si>
    <t>233-036-2</t>
  </si>
  <si>
    <t xml:space="preserve">Acute Tox. 3 *
Acute Tox. 4 *
Skin Corr. 1A
Aquatic Acute 1
</t>
  </si>
  <si>
    <t xml:space="preserve">H301
H332
H314
H400
</t>
  </si>
  <si>
    <t xml:space="preserve">H301
H332
H314
H400
</t>
  </si>
  <si>
    <t xml:space="preserve">STOT SE 3; H335: C ≥ 1 %
</t>
  </si>
  <si>
    <t>016-013-00-X</t>
  </si>
  <si>
    <t>sulphur dichloride</t>
  </si>
  <si>
    <t>234-129-0</t>
  </si>
  <si>
    <t>10545-99-0</t>
  </si>
  <si>
    <t xml:space="preserve">STOT SE 3
Skin Corr. 1B
Aquatic Acute 1
</t>
  </si>
  <si>
    <t xml:space="preserve">H335
H314
H400
</t>
  </si>
  <si>
    <t xml:space="preserve">H314
H335
H400
</t>
  </si>
  <si>
    <t>016-014-00-5</t>
  </si>
  <si>
    <t>sulphur tetrachloride</t>
  </si>
  <si>
    <t>13451-08-6</t>
  </si>
  <si>
    <t>016-015-00-0</t>
  </si>
  <si>
    <t>thionyl dichloride; thionyl chloride</t>
  </si>
  <si>
    <t>231-748-8</t>
  </si>
  <si>
    <t>7719-09-7</t>
  </si>
  <si>
    <t xml:space="preserve">H332
H302
H314
</t>
  </si>
  <si>
    <t xml:space="preserve">H332
H302
H314
</t>
  </si>
  <si>
    <t>016-016-00-6</t>
  </si>
  <si>
    <t>sulphuryl chloride</t>
  </si>
  <si>
    <t>232-245-6</t>
  </si>
  <si>
    <t>7791-25-5</t>
  </si>
  <si>
    <t>016-017-00-1</t>
  </si>
  <si>
    <t>chlorosulphonic acid</t>
  </si>
  <si>
    <t>232-234-6</t>
  </si>
  <si>
    <t>7790-94-5</t>
  </si>
  <si>
    <t xml:space="preserve">STOT SE 3
Skin Corr. 1A
</t>
  </si>
  <si>
    <t>016-018-00-7</t>
  </si>
  <si>
    <t>fluorosulphonic acid</t>
  </si>
  <si>
    <t>232-149-4</t>
  </si>
  <si>
    <t>7789-21-1</t>
  </si>
  <si>
    <t xml:space="preserve">H332
H314
</t>
  </si>
  <si>
    <t>016-019-00-2</t>
  </si>
  <si>
    <t>016-020-00-8</t>
  </si>
  <si>
    <t xml:space="preserve">Skin Corr. 1A; H314: C ≥ 15 %
Skin Irrit. 2; H315: 5 % ≤ C &lt; 15 %
Eye Irrit. 2; H319: 5 % ≤ C &lt; 15 %
</t>
  </si>
  <si>
    <t>016-021-00-3</t>
  </si>
  <si>
    <t>methanethiol; methyl mercaptan</t>
  </si>
  <si>
    <t>200-822-1</t>
  </si>
  <si>
    <t xml:space="preserve">Flam. Gas 1
Press. Gas
Acute Tox. 3 *
Aquatic Acute 1
Aquatic Chronic 1
</t>
  </si>
  <si>
    <t xml:space="preserve">H220
H331
H400
H410
</t>
  </si>
  <si>
    <t xml:space="preserve">H220
H331
H410
</t>
  </si>
  <si>
    <t>016-022-00-9</t>
  </si>
  <si>
    <t>ethanethiol; ethyl mercaptan</t>
  </si>
  <si>
    <t>200-837-3</t>
  </si>
  <si>
    <t xml:space="preserve">Flam. Liq. 2
Acute Tox. 4 *
Aquatic Acute 1
Aquatic Chronic 1
</t>
  </si>
  <si>
    <t xml:space="preserve">H225
H332
H400
H410
</t>
  </si>
  <si>
    <t xml:space="preserve">H225
H332
H410
</t>
  </si>
  <si>
    <t>016-023-00-4</t>
  </si>
  <si>
    <t>dimethyl sulphate</t>
  </si>
  <si>
    <t xml:space="preserve">Carc. 1B
Muta. 2
Acute Tox. 2 *
Acute Tox. 3 *
Skin Corr. 1B
Skin Sens. 1
</t>
  </si>
  <si>
    <t xml:space="preserve">H350
H341
H330
H301
H314
H317
</t>
  </si>
  <si>
    <t xml:space="preserve">Carc. 1B; H350: C ≥ 0,01 %
Muta. 2; H341: C ≥ 0,01 %
STOT SE 3; H335: C ≥ 5 %
</t>
  </si>
  <si>
    <t>016-024-00-X</t>
  </si>
  <si>
    <t>dimexano (ISO); bis(methoxythiocarbonyl) disulphide</t>
  </si>
  <si>
    <t>215-993-8</t>
  </si>
  <si>
    <t>1468-37-7</t>
  </si>
  <si>
    <t>016-025-00-5</t>
  </si>
  <si>
    <t>disul (ISO); 2-(2,4-dichlorophenoxy)ethyl hydrogensulphate; 2,4-DES</t>
  </si>
  <si>
    <t>205-259-5</t>
  </si>
  <si>
    <t>149-26-8</t>
  </si>
  <si>
    <t xml:space="preserve">Acute Tox. 4 *
Skin Irrit. 2
Eye Dam. 1
</t>
  </si>
  <si>
    <t xml:space="preserve">H302
H315
H318
</t>
  </si>
  <si>
    <t>016-026-00-0</t>
  </si>
  <si>
    <t>sulphamidic acid; sulphamic acid; sulfamic acid</t>
  </si>
  <si>
    <t>226-218-8</t>
  </si>
  <si>
    <t>5329-14-6</t>
  </si>
  <si>
    <t xml:space="preserve">Skin Irrit. 2
Eye Irrit. 2
Aquatic Chronic 3
</t>
  </si>
  <si>
    <t xml:space="preserve">H315
H319
H412
</t>
  </si>
  <si>
    <t xml:space="preserve">H319
H315
H412
</t>
  </si>
  <si>
    <t>016-027-00-6</t>
  </si>
  <si>
    <t>diethyl sulphate</t>
  </si>
  <si>
    <t xml:space="preserve">Carc. 1B
Muta. 1B
Acute Tox. 4 *
Acute Tox. 4 *
Acute Tox. 4 *
Skin Corr. 1B
</t>
  </si>
  <si>
    <t xml:space="preserve">H350
H340
H332
H312
H302
H314
</t>
  </si>
  <si>
    <t>016-028-00-1</t>
  </si>
  <si>
    <t>sodium dithionite; sodium hydrosulphite</t>
  </si>
  <si>
    <t>231-890-0</t>
  </si>
  <si>
    <t>7775-14-6</t>
  </si>
  <si>
    <t xml:space="preserve">Self-heat. 1
Acute Tox. 4 *
</t>
  </si>
  <si>
    <t xml:space="preserve">H251
H302
</t>
  </si>
  <si>
    <t xml:space="preserve">H251
H302
</t>
  </si>
  <si>
    <t>016-029-00-7</t>
  </si>
  <si>
    <t>016-030-00-2</t>
  </si>
  <si>
    <t>203-180-0</t>
  </si>
  <si>
    <t>104-15-4</t>
  </si>
  <si>
    <t xml:space="preserve">STOT SE 3; H335: C ≥ 20 %
</t>
  </si>
  <si>
    <t>016-031-00-8</t>
  </si>
  <si>
    <t>tetrahydrothiophene-1,1-dioxide; sulpholane</t>
  </si>
  <si>
    <t>204-783-1</t>
  </si>
  <si>
    <t>126-33-0</t>
  </si>
  <si>
    <t>016-032-00-3</t>
  </si>
  <si>
    <t>1,3-propanesultone; 1,2-oxathiolane 2,2-dioxide</t>
  </si>
  <si>
    <t>214-317-9</t>
  </si>
  <si>
    <t>1120-71-4</t>
  </si>
  <si>
    <t xml:space="preserve">Carc. 1B
Acute Tox. 4 *
Acute Tox. 4 *
</t>
  </si>
  <si>
    <t xml:space="preserve">H350
H312
H302
</t>
  </si>
  <si>
    <t>016-033-00-9</t>
  </si>
  <si>
    <t>dimethylsulfamoylchloride</t>
  </si>
  <si>
    <t>236-412-4</t>
  </si>
  <si>
    <t>13360-57-1</t>
  </si>
  <si>
    <t xml:space="preserve">Carc. 1B
Acute Tox. 2 *
Acute Tox. 4 *
Acute Tox. 4 *
Skin Corr. 1B
</t>
  </si>
  <si>
    <t xml:space="preserve">H350
H330
H312
H302
H314
</t>
  </si>
  <si>
    <t>GHS06
GHS05
GHS08
Dgr</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</si>
  <si>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</si>
  <si>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</si>
  <si>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</si>
  <si>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</si>
  <si>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</si>
  <si>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</si>
  <si>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</si>
  <si>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</si>
  <si>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</si>
  <si>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</si>
  <si>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 xml:space="preserve">Resp. Sens. 1
Aquatic Chronic 2
</t>
  </si>
  <si>
    <t xml:space="preserve">H334
H411
</t>
  </si>
  <si>
    <t>016-037-00-0</t>
  </si>
  <si>
    <t>disodium 1-amino-4-(4-benzenesulphonamido-3-sulphonatoanilino)anthraquinone-2-sulphonate</t>
  </si>
  <si>
    <t>400-350-8</t>
  </si>
  <si>
    <t>85153-93-1</t>
  </si>
  <si>
    <t xml:space="preserve">Eye Dam. 1
Aquatic Chronic 3
</t>
  </si>
  <si>
    <t xml:space="preserve">H318
H412
</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</si>
  <si>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</si>
  <si>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</si>
  <si>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</si>
  <si>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</si>
  <si>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</si>
  <si>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</si>
  <si>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</si>
  <si>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</si>
  <si>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</si>
  <si>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</si>
  <si>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</si>
  <si>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</si>
  <si>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</si>
  <si>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</si>
  <si>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</si>
  <si>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</si>
  <si>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</si>
  <si>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 xml:space="preserve">Skin Irrit. 2
Eye Irrit. 2
Skin Sens. 1
</t>
  </si>
  <si>
    <t xml:space="preserve">H315
H319
H317
</t>
  </si>
  <si>
    <t xml:space="preserve">H319
H315
H317
</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</si>
  <si>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</si>
  <si>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</si>
  <si>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</si>
  <si>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</si>
  <si>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</si>
  <si>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</si>
  <si>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</si>
  <si>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</si>
  <si>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</si>
  <si>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</si>
  <si>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</si>
  <si>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</si>
  <si>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</si>
  <si>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</si>
  <si>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</si>
  <si>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</si>
  <si>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</si>
  <si>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</si>
  <si>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</si>
  <si>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</si>
  <si>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</si>
  <si>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</si>
  <si>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</si>
  <si>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</si>
  <si>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 xml:space="preserve">Skin Corr. 1B
Aquatic Chronic 2
</t>
  </si>
  <si>
    <t xml:space="preserve">H314
H411
</t>
  </si>
  <si>
    <t>016-050-00-1</t>
  </si>
  <si>
    <t>potassium sodium 5-(4-chloro-6-(N-(4-(4-chloro-6-(5-hydroxy-2,7-disulphonato-6-(2-sulphonatophenylazo)-4-naphthylamino)-1,3,5-triazin-2-ylamino) phenyl-N-methyl)amino)-1,3,5-triazin-2-ylamino)-4-hydroxy-3-(2-sulphonatophenylazo)naphthalene-2,7-disulphonat</t>
  </si>
  <si>
    <t>402-150-6</t>
  </si>
  <si>
    <t xml:space="preserve">Eye Irrit. 2
Skin Sens. 1
</t>
  </si>
  <si>
    <t xml:space="preserve">H319
H317
</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</si>
  <si>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</si>
  <si>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</si>
  <si>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</si>
  <si>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</si>
  <si>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</si>
  <si>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</si>
  <si>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</si>
  <si>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</si>
  <si>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 xml:space="preserve">H332
H411
</t>
  </si>
  <si>
    <t>016-053-00-8</t>
  </si>
  <si>
    <t>(C16 or C18-n-alkyl)(C16 or C18-n-alkyl)ammonium 2-((C16 or C18-n-alkyl)(C16 or C18-n-alkyl)carbamoyl)benzenesulphonate</t>
  </si>
  <si>
    <t>402-460-1</t>
  </si>
  <si>
    <t xml:space="preserve">Skin Irrit. 2
Skin Sens. 1
Aquatic Chronic 4
</t>
  </si>
  <si>
    <t xml:space="preserve">H315
H317
H413
</t>
  </si>
  <si>
    <t>016-054-00-3</t>
  </si>
  <si>
    <t>sodium 4-(2,4,4-trimethylpentylcarbonyloxy)benzenesulfonate</t>
  </si>
  <si>
    <t>400-030-8</t>
  </si>
  <si>
    <t xml:space="preserve">Acute Tox. 3 *
Acute Tox. 4 *
STOT SE 3
STOT RE 1
Eye Irrit. 2
Skin Sens. 1
</t>
  </si>
  <si>
    <t xml:space="preserve">H331
H302
H335
H372 **
H319
H317
</t>
  </si>
  <si>
    <t xml:space="preserve">H331
H372 **
H302
H319
H335
H317
</t>
  </si>
  <si>
    <t>016-055-00-9</t>
  </si>
  <si>
    <t>400-510-7</t>
  </si>
  <si>
    <t>016-056-00-4</t>
  </si>
  <si>
    <t>potassium hydrogensulphate</t>
  </si>
  <si>
    <t>231-594-1</t>
  </si>
  <si>
    <t>7646-93-7</t>
  </si>
  <si>
    <t>016-057-00-X</t>
  </si>
  <si>
    <t>styrene-4-sulfonyl chloride</t>
  </si>
  <si>
    <t>404-770-2</t>
  </si>
  <si>
    <t>2633-67-2</t>
  </si>
  <si>
    <t xml:space="preserve">Skin Irrit. 2
Eye Dam. 1
Skin Sens. 1
</t>
  </si>
  <si>
    <t xml:space="preserve">H315
H318
H317
</t>
  </si>
  <si>
    <t>016-058-00-5</t>
  </si>
  <si>
    <t>thionyl chloride, reaction products with 1,3,4-thiadiazol-2,5-dithiol, tert-nonanethiol and C12-14-tert-alkylamine</t>
  </si>
  <si>
    <t>404-820-3</t>
  </si>
  <si>
    <t xml:space="preserve">Skin Irrit. 2
Skin Sens. 1
Aquatic Chronic 3
</t>
  </si>
  <si>
    <t xml:space="preserve">H315
H317
H412
</t>
  </si>
  <si>
    <t>016-059-00-0</t>
  </si>
  <si>
    <t>N,N,N',N'-tetramethyldithiobis(ethylene)diamine dihydrochloride</t>
  </si>
  <si>
    <t>405-300-9</t>
  </si>
  <si>
    <t>17339-60-5</t>
  </si>
  <si>
    <t xml:space="preserve">Acute Tox. 4 *
Eye Irrit. 2
Skin Sens. 1
Aquatic Acute 1
Aquatic Chronic 1
</t>
  </si>
  <si>
    <t xml:space="preserve">H302
H319
H317
H400
H410
</t>
  </si>
  <si>
    <t xml:space="preserve">H302
H319
H317
H410
</t>
  </si>
  <si>
    <t>016-060-00-6</t>
  </si>
  <si>
    <t>diammonium peroxodisulphate; ammonium persulphate</t>
  </si>
  <si>
    <t>231-786-5</t>
  </si>
  <si>
    <t>7727-54-0</t>
  </si>
  <si>
    <t xml:space="preserve">Ox. Sol. 3
Acute Tox. 4 *
STOT SE 3
Skin Irrit. 2
Eye Irrit. 2
Resp. Sens. 1
Skin Sens. 1
</t>
  </si>
  <si>
    <t xml:space="preserve">H272
H302
H335
H315
H319
H334
H317
</t>
  </si>
  <si>
    <t>GHS03
GHS08
GHS07
Dgr</t>
  </si>
  <si>
    <t xml:space="preserve">H272
H302
H319
H335
H315
H334
H317
</t>
  </si>
  <si>
    <t>016-061-00-1</t>
  </si>
  <si>
    <t>dipotassium peroxodisulphate; potassium persulphate</t>
  </si>
  <si>
    <t>231-781-8</t>
  </si>
  <si>
    <t>7727-21-1</t>
  </si>
  <si>
    <t>016-062-00-7</t>
  </si>
  <si>
    <t>bensultap (ISO); 1,3-bis(phenylsulfonylthio)-2-(N,N-dimethylamino)propane</t>
  </si>
  <si>
    <t>016-063-00-2</t>
  </si>
  <si>
    <t>sodium metabisulphite</t>
  </si>
  <si>
    <t>231-673-0</t>
  </si>
  <si>
    <t>7681-57-4</t>
  </si>
  <si>
    <t xml:space="preserve">Acute Tox. 4 *
Eye Dam. 1
</t>
  </si>
  <si>
    <t xml:space="preserve">H302
H318
</t>
  </si>
  <si>
    <t xml:space="preserve">H302
H318
</t>
  </si>
  <si>
    <t>016-064-00-8</t>
  </si>
  <si>
    <t>231-548-0</t>
  </si>
  <si>
    <t>7631-90-5</t>
  </si>
  <si>
    <t xml:space="preserve">H302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</si>
  <si>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</si>
  <si>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</si>
  <si>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</si>
  <si>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</si>
  <si>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</si>
  <si>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</si>
  <si>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</si>
  <si>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</si>
  <si>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</si>
  <si>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</si>
  <si>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</si>
  <si>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</si>
  <si>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</si>
  <si>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</si>
  <si>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</si>
  <si>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</si>
  <si>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 xml:space="preserve">Skin Sens. 1
Aquatic Chronic 2
</t>
  </si>
  <si>
    <t xml:space="preserve">H317
H411
</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</si>
  <si>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</si>
  <si>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</si>
  <si>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</si>
  <si>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</si>
  <si>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</si>
  <si>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</si>
  <si>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</si>
  <si>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</si>
  <si>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</si>
  <si>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</si>
  <si>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</si>
  <si>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</si>
  <si>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</si>
  <si>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</si>
  <si>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</si>
  <si>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 xml:space="preserve">Eye Dam. 1
Skin Sens. 1
Aquatic Chronic 2
</t>
  </si>
  <si>
    <t xml:space="preserve">H318
H317
H411
</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</si>
  <si>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</si>
  <si>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</si>
  <si>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</si>
  <si>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</si>
  <si>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</si>
  <si>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</si>
  <si>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</si>
  <si>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</si>
  <si>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</si>
  <si>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</si>
  <si>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</si>
  <si>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</si>
  <si>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</si>
  <si>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</si>
  <si>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</si>
  <si>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</si>
  <si>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</si>
  <si>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</si>
  <si>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</si>
  <si>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 xml:space="preserve">Skin Corr. 1B
Skin Sens. 1
Aquatic Chronic 3
</t>
  </si>
  <si>
    <t xml:space="preserve">H314
H317
H412
</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</si>
  <si>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</si>
  <si>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</si>
  <si>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</si>
  <si>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</si>
  <si>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</si>
  <si>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</si>
  <si>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</si>
  <si>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</si>
  <si>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</si>
  <si>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</si>
  <si>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</si>
  <si>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</si>
  <si>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</si>
  <si>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</si>
  <si>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</si>
  <si>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 xml:space="preserve">Muta. 2
Acute Tox. 4 *
Eye Irrit. 2
Skin Sens. 1
Aquatic Chronic 2
</t>
  </si>
  <si>
    <t xml:space="preserve">H341
H302
H319
H317
H411
</t>
  </si>
  <si>
    <t>016-082-00-6</t>
  </si>
  <si>
    <t>ethoxysulfuron (ISO); 1-(4,6-dimethoxypyrimidin-2-yl)-3-(2-ethoxyphenoxysulfonyl)urea</t>
  </si>
  <si>
    <t>016-083-00-1</t>
  </si>
  <si>
    <t>acibenzolar-S-methyl; benzo[1,2,3]thiadiazole-7-carbothioic acid S-methyl ester</t>
  </si>
  <si>
    <t>420-050-0</t>
  </si>
  <si>
    <t>135158-54-2</t>
  </si>
  <si>
    <t>016-084-00-7</t>
  </si>
  <si>
    <t>prosulfuron (ISO); 1-(4-methoxy-6-methyl-1,3,5-triazin-2-yl)-3-[2-(3,3,3-trifluoropropyl)phenylsulfonyl]urea</t>
  </si>
  <si>
    <t>94125-34-5</t>
  </si>
  <si>
    <t>016-085-00-2</t>
  </si>
  <si>
    <t>flazasulfuron (ISO); 1-(4,6-dimethoxypyrimidin-2-yl)-3-(3-trifluoromethyl-2-pyridylsulfonyl)urea</t>
  </si>
  <si>
    <t>104040-78-0</t>
  </si>
  <si>
    <t>016-086-00-8</t>
  </si>
  <si>
    <t>tetrasodium 10-amino-6,13-dichloro-3-(3-(4-(2,5-disulfonatoanilino)-6-fluoro-1,3,5-triazin-2-ylamino)prop-3-ylamino)-5,12-dioxa-7,14-diazapentacene-4,11-disulfonate</t>
  </si>
  <si>
    <t>402-590-9</t>
  </si>
  <si>
    <t>109125-56-6</t>
  </si>
  <si>
    <t>016-087-00-3</t>
  </si>
  <si>
    <t>reaction mass of: thiobis(4,1-phenylene)-S,S,S',S'-tetraphenyldisulfonium bishexafluorophosphate; diphenyl(4-phenylthiophenyl)sulfonium hexafluorophosphate; propylene carbonate</t>
  </si>
  <si>
    <t>403-490-8</t>
  </si>
  <si>
    <t>104558-95-4</t>
  </si>
  <si>
    <t xml:space="preserve">Eye Irrit. 2
Skin Sens. 1
Aquatic Acute 1
Aquatic Chronic 1
</t>
  </si>
  <si>
    <t xml:space="preserve">H319
H317
H400
H410
</t>
  </si>
  <si>
    <t xml:space="preserve">H319
H317
H410
</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</si>
  <si>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</si>
  <si>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</si>
  <si>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</si>
  <si>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</si>
  <si>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</si>
  <si>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</si>
  <si>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</si>
  <si>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 xml:space="preserve">Self-react. C ****
Aquatic Chronic 4
</t>
  </si>
  <si>
    <t xml:space="preserve">H242
H413
</t>
  </si>
  <si>
    <t xml:space="preserve">H242
H413
</t>
  </si>
  <si>
    <t>016-090-00-X</t>
  </si>
  <si>
    <t>4-methyl-N-(methylsulfonyl)benzenesulfonamide</t>
  </si>
  <si>
    <t>415-040-8</t>
  </si>
  <si>
    <t>14653-91-9</t>
  </si>
  <si>
    <t xml:space="preserve">Acute Tox. 4 *
STOT SE 3
Eye Dam. 1
</t>
  </si>
  <si>
    <t xml:space="preserve">H302
H335
H318
</t>
  </si>
  <si>
    <t>016-091-00-5</t>
  </si>
  <si>
    <t>C12-14-tert-alkyl ammonium 1-amino-9,10-dihydro-9,10-dioxo-4-(2,4,6-trimethylanilino)-anthracen-2-sulfonate</t>
  </si>
  <si>
    <t>414-110-5</t>
  </si>
  <si>
    <t>016-092-00-0</t>
  </si>
  <si>
    <t>reaction mass of: 4,7-bis(mercaptomethyl)-3,6,9-trithia-1,11-undecanedithiol; 4,8-bis(mercaptomethyl)-3,6,9-trithia-1,11-undecanedithiol; 5,7-bis(mercaptomethyl)-3,6,9-trithia-1,11-undecanedithiol</t>
  </si>
  <si>
    <t>427-050-1</t>
  </si>
  <si>
    <t xml:space="preserve">Repr. 2
Skin Irrit. 2
Skin Sens. 1
Aquatic Acute 1
Aquatic Chronic 1
</t>
  </si>
  <si>
    <t xml:space="preserve">H361f
H315
H317
H400
H410
</t>
  </si>
  <si>
    <t xml:space="preserve">H315
H317
H361f
H410
</t>
  </si>
  <si>
    <t>016-093-00-6</t>
  </si>
  <si>
    <t>reaction mass of: 4-(7-hydroxy-2,4,4-trimethyl-2-chromanyl)resorcinol-4-yl-tris(6-diazo-5,6-dihydro-5-oxonaphthalen-1-sulfonate); 4-(7-hydroxy-2,4,4-trimethyl-2-chromanyl)resorcinolbis(6-diazo-5,6-dihydro-5-oxonaphthalen-1-sulfonate) (2:1)</t>
  </si>
  <si>
    <t>414-770-4</t>
  </si>
  <si>
    <t>140698-96-0</t>
  </si>
  <si>
    <t xml:space="preserve">Self-react. C ****
Carc. 2
</t>
  </si>
  <si>
    <t xml:space="preserve">H242
H351
</t>
  </si>
  <si>
    <t>GHS02
GHS08
Dgr</t>
  </si>
  <si>
    <t>016-094-00-1</t>
  </si>
  <si>
    <t>sulfur</t>
  </si>
  <si>
    <t>016-095-00-7</t>
  </si>
  <si>
    <t>reaction mass of: reaction product of 4,4'-methylenebis[2-(4-hydroxybenzyl)-3,6-dimethylphenol] and 6-diazo-5,6-dihydro-5-oxo-naphthalenesulfonate (1:2); Reaction product of 4,4'-methylenebis[2-(4-hydroxybenzyl)-3,6-dimethylphenol] and 6-diazo-5,6-dihydro-5-oxo-naphthalenesulfonate (1:3)</t>
  </si>
  <si>
    <t>417-980-4</t>
  </si>
  <si>
    <t>016-096-00-2</t>
  </si>
  <si>
    <t>79277-27-3</t>
  </si>
  <si>
    <t>016-097-00-8</t>
  </si>
  <si>
    <t>1-amino-2-methyl-2-propanethiol hydrochloride</t>
  </si>
  <si>
    <t>434-480-1</t>
  </si>
  <si>
    <t>32047-53-3</t>
  </si>
  <si>
    <t xml:space="preserve">Acute Tox. 4 *
Skin Corr. 1B
Skin Sens. 1
Aquatic Chronic 3
</t>
  </si>
  <si>
    <t xml:space="preserve">H302
H314
H317
H412
</t>
  </si>
  <si>
    <t>017-001-00-7</t>
  </si>
  <si>
    <t>chlorine</t>
  </si>
  <si>
    <t>231-959-5</t>
  </si>
  <si>
    <t xml:space="preserve">Ox. Gas 1
Press. Gas
Acute Tox. 3 *
STOT SE 3
Skin Irrit. 2
Eye Irrit. 2
Aquatic Acute 1
</t>
  </si>
  <si>
    <t xml:space="preserve">H270
H331
H335
H315
H319
H400
</t>
  </si>
  <si>
    <t>GHS03
GHS04
GHS06
GHS09
Dgr</t>
  </si>
  <si>
    <t xml:space="preserve">H270
H331
H315
H319
H335
H400
</t>
  </si>
  <si>
    <t>017-002-00-2</t>
  </si>
  <si>
    <t>hydrogen chloride</t>
  </si>
  <si>
    <t xml:space="preserve">Press. Gas
Acute Tox. 3 *
Skin Corr. 1A
</t>
  </si>
  <si>
    <t>017-002-01-X</t>
  </si>
  <si>
    <t xml:space="preserve">Skin Corr. 1B; H314: C ≥ 25 %
Skin Irrit. 2; H315: 10 % ≤ C &lt; 25 %
Eye Irrit. 2; H319: 10 % ≤ C &lt; 25 %
STOT SE 3; H335: C ≥ 10 %
</t>
  </si>
  <si>
    <t>017-003-00-8</t>
  </si>
  <si>
    <t>barium chlorate</t>
  </si>
  <si>
    <t xml:space="preserve">Ox. Sol. 1
Acute Tox. 4 *
Acute Tox. 4 *
Aquatic Chronic 2
</t>
  </si>
  <si>
    <t xml:space="preserve">H271
H332
H302
H411
</t>
  </si>
  <si>
    <t>GHS03
GHS07
GHS09
Dgr</t>
  </si>
  <si>
    <t>017-004-00-3</t>
  </si>
  <si>
    <t>potassium chlorate</t>
  </si>
  <si>
    <t>017-005-00-9</t>
  </si>
  <si>
    <t>sodium chlorate</t>
  </si>
  <si>
    <t xml:space="preserve">Ox. Sol. 1
Acute Tox. 4 *
Aquatic Chronic 2
</t>
  </si>
  <si>
    <t xml:space="preserve">H271
H302
H411
</t>
  </si>
  <si>
    <t>017-006-00-4</t>
  </si>
  <si>
    <t xml:space="preserve">Ox. Liq. 1
Skin Corr. 1A
</t>
  </si>
  <si>
    <t xml:space="preserve">H271
H314
</t>
  </si>
  <si>
    <t xml:space="preserve">Skin Corr. 1A; H314: C ≥ 50 %
Skin Corr. 1B; H314: 10 % ≤ C &lt; 50 %
Skin Irrit. 2; H315: 1 % ≤ C &lt; 10 %
Eye Irrit. 2; H319: 1 % ≤ C &lt; 10 %
Ox. Liq. 1; H271: C &gt; 50 %
Ox. Liq. 2; H272: C ≤ 50 %
</t>
  </si>
  <si>
    <t>017-007-00-X</t>
  </si>
  <si>
    <t>barium perchlorate</t>
  </si>
  <si>
    <t>236-710-4</t>
  </si>
  <si>
    <t>13465-95-7</t>
  </si>
  <si>
    <t xml:space="preserve">Ox. Sol. 1
Acute Tox. 4 *
Acute Tox. 4 *
</t>
  </si>
  <si>
    <t xml:space="preserve">H271
H332
H302
</t>
  </si>
  <si>
    <t>GHS03
GHS07
Dgr</t>
  </si>
  <si>
    <t>017-008-00-5</t>
  </si>
  <si>
    <t>potassium perchlorate</t>
  </si>
  <si>
    <t>231-912-9</t>
  </si>
  <si>
    <t>7778-74-7</t>
  </si>
  <si>
    <t xml:space="preserve">Ox. Sol. 1
Acute Tox. 4 *
</t>
  </si>
  <si>
    <t xml:space="preserve">H271
H302
</t>
  </si>
  <si>
    <t>017-009-00-0</t>
  </si>
  <si>
    <t>ammonium perchlorate; [containing ≥ 80 % of 0-30 µm particles]</t>
  </si>
  <si>
    <t>232-235-1</t>
  </si>
  <si>
    <t>7790-98-9</t>
  </si>
  <si>
    <t xml:space="preserve">Expl. 1.1
Ox. Sol. 1
</t>
  </si>
  <si>
    <t xml:space="preserve">H201
H271
</t>
  </si>
  <si>
    <t>017-010-00-6</t>
  </si>
  <si>
    <t>sodium perchlorate</t>
  </si>
  <si>
    <t>231-511-9</t>
  </si>
  <si>
    <t>7601-89-0</t>
  </si>
  <si>
    <t>017-011-00-1</t>
  </si>
  <si>
    <t>231-668-3</t>
  </si>
  <si>
    <t>017-012-00-7</t>
  </si>
  <si>
    <t>calcium hypochlorite</t>
  </si>
  <si>
    <t>7778-54-3</t>
  </si>
  <si>
    <t xml:space="preserve">Ox. Sol. 2
Acute Tox. 4 *
Skin Corr. 1B
Aquatic Acute 1
</t>
  </si>
  <si>
    <t xml:space="preserve">H272
H302
H314
H400
</t>
  </si>
  <si>
    <t>GHS03
GHS05
GHS07
GHS09
Dgr</t>
  </si>
  <si>
    <t>017-013-00-2</t>
  </si>
  <si>
    <t>calcium chloride</t>
  </si>
  <si>
    <t>233-140-8</t>
  </si>
  <si>
    <t>10043-52-4</t>
  </si>
  <si>
    <t>017-014-00-8</t>
  </si>
  <si>
    <t>ammonium chloride</t>
  </si>
  <si>
    <t>235-186-4</t>
  </si>
  <si>
    <t>12125-02-9</t>
  </si>
  <si>
    <t xml:space="preserve">Acute Tox. 4 *
Eye Irrit. 2
</t>
  </si>
  <si>
    <t xml:space="preserve">H302
H319
</t>
  </si>
  <si>
    <t>017-015-00-3</t>
  </si>
  <si>
    <t>(2-(aminomethyl)phenyl)acetylchloride hydrochloride</t>
  </si>
  <si>
    <t>417-410-4</t>
  </si>
  <si>
    <t>61807-67-8</t>
  </si>
  <si>
    <t xml:space="preserve">Acute Tox. 4 *
Skin Corr. 1A
Skin Sens. 1
</t>
  </si>
  <si>
    <t xml:space="preserve">H302
H314
H317
</t>
  </si>
  <si>
    <t>017-016-00-9</t>
  </si>
  <si>
    <t>methyltriphenylphosphonium chloride</t>
  </si>
  <si>
    <t>418-400-2</t>
  </si>
  <si>
    <t>1031-15-8</t>
  </si>
  <si>
    <t xml:space="preserve">Acute Tox. 4 *
Acute Tox. 4 *
Skin Irrit. 2
Eye Dam. 1
Aquatic Chronic 2
</t>
  </si>
  <si>
    <t xml:space="preserve">H312
H302
H315
H318
H411
</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</si>
  <si>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</si>
  <si>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</si>
  <si>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</si>
  <si>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</si>
  <si>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</si>
  <si>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</si>
  <si>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</si>
  <si>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</si>
  <si>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</si>
  <si>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</si>
  <si>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</si>
  <si>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</si>
  <si>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</si>
  <si>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</si>
  <si>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</si>
  <si>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</si>
  <si>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</si>
  <si>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</si>
  <si>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</si>
  <si>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 xml:space="preserve">Eye Dam. 1
Skin Sens. 1
Aquatic Acute 1
Aquatic Chronic 1
</t>
  </si>
  <si>
    <t xml:space="preserve">H318
H317
H400
H410
</t>
  </si>
  <si>
    <t xml:space="preserve">H318
H317
H410
</t>
  </si>
  <si>
    <t>017-023-00-7</t>
  </si>
  <si>
    <t>[phosphinyldynetris(oxy)] tris[3-aminopropyl-2-hydroxy-N,N-dimethyl-N-(C6-18)-alkyl] trichlorides</t>
  </si>
  <si>
    <t>425-520-9</t>
  </si>
  <si>
    <t>197179-61-6</t>
  </si>
  <si>
    <t>017-026-00-3</t>
  </si>
  <si>
    <t>chlorine dioxide</t>
  </si>
  <si>
    <t>233-162-8</t>
  </si>
  <si>
    <t>10049-04-4</t>
  </si>
  <si>
    <t xml:space="preserve">Ox. Gas 1
Press. Gas
Acute Tox. 2 *
Skin Corr. 1B
Aquatic Acute 1
</t>
  </si>
  <si>
    <t xml:space="preserve">H270
H330
H314
H400
</t>
  </si>
  <si>
    <t>GHS04
GHS03
GHS06
GHS05
GHS09
Dgr</t>
  </si>
  <si>
    <t xml:space="preserve">H270
H330
H314
H400
</t>
  </si>
  <si>
    <t>5</t>
  </si>
  <si>
    <t>017-026-01-0</t>
  </si>
  <si>
    <t>chlorine dioxide … %</t>
  </si>
  <si>
    <t>019-001-00-2</t>
  </si>
  <si>
    <t>potassium</t>
  </si>
  <si>
    <t>231-119-8</t>
  </si>
  <si>
    <t>7440-09-7</t>
  </si>
  <si>
    <t>019-002-00-8</t>
  </si>
  <si>
    <t>potassium hydroxide; caustic potash</t>
  </si>
  <si>
    <t>019-003-00-3</t>
  </si>
  <si>
    <t>potassium (E,E)-hexa-2,4-dienoate</t>
  </si>
  <si>
    <t>246-376-1</t>
  </si>
  <si>
    <t>24634-61-5</t>
  </si>
  <si>
    <t>ATP07</t>
  </si>
  <si>
    <t>020-001-00-X</t>
  </si>
  <si>
    <t>calcium</t>
  </si>
  <si>
    <t>231-179-5</t>
  </si>
  <si>
    <t>7440-70-2</t>
  </si>
  <si>
    <t xml:space="preserve">Water-react. 2
</t>
  </si>
  <si>
    <t xml:space="preserve">H261
</t>
  </si>
  <si>
    <t>020-002-00-5</t>
  </si>
  <si>
    <t>calcium cyanide</t>
  </si>
  <si>
    <t>209-740-0</t>
  </si>
  <si>
    <t>592-01-8</t>
  </si>
  <si>
    <t xml:space="preserve">H300
H410
</t>
  </si>
  <si>
    <t>020-003-00-0</t>
  </si>
  <si>
    <t>reaction mass of: dicalcium (bis(2-hydroxy-5-tetra-propenylphenylmethyl)methylamine)dihydroxide; tri-calcium (tris(2-hydroxy-5-tetra-propenylphenylmethyl)methylamine)tri-hydroxide; poly[calcium ((2-hydroxy-5-tetra-propenyl-phenylmethyl)methylamine)hydroxide]</t>
  </si>
  <si>
    <t>420-470-4</t>
  </si>
  <si>
    <t>022-001-00-5</t>
  </si>
  <si>
    <t>titanium tetrachloride</t>
  </si>
  <si>
    <t>231-441-9</t>
  </si>
  <si>
    <t>7550-45-0</t>
  </si>
  <si>
    <t xml:space="preserve">H314
</t>
  </si>
  <si>
    <t>022-002-00-0</t>
  </si>
  <si>
    <t>titanium(4+) oxalate</t>
  </si>
  <si>
    <t>403-260-7</t>
  </si>
  <si>
    <t>022-003-00-6</t>
  </si>
  <si>
    <t>bis(η5-cyclopentadienyl)-bis(2,6-difluoro-3-[pyrrol-1-yl]-phenyl)titanium</t>
  </si>
  <si>
    <t>412-000-1</t>
  </si>
  <si>
    <t>125051-32-3</t>
  </si>
  <si>
    <t xml:space="preserve">Flam. Sol. 1
Repr. 2
STOT RE 2 *
Aquatic Chronic 2
</t>
  </si>
  <si>
    <t xml:space="preserve">H228
H361f ***
H373 **
H411
</t>
  </si>
  <si>
    <t>GHS02
GHS08
GHS09
Dgr</t>
  </si>
  <si>
    <t>022-004-00-1</t>
  </si>
  <si>
    <t>potassium titanium oxide (K2Ti6O13)</t>
  </si>
  <si>
    <t>432-240-0</t>
  </si>
  <si>
    <t>12056-51-8</t>
  </si>
  <si>
    <t>022-005-00-7</t>
  </si>
  <si>
    <t>[N-(1,1-dimethylethyl)-1,1-dimethyl-1-[(1,2,3,4,5-η)-2,3,4,5-tetramethyl-2,4-cyclopentadien-1-yl]silanaminato(2-)-κN][(1,2,3,4-η)-1,3-pentadiene]-titanium</t>
  </si>
  <si>
    <t>419-840-8</t>
  </si>
  <si>
    <t>169104-71-6</t>
  </si>
  <si>
    <t xml:space="preserve">Flam. Sol. 1 ****
Skin Corr. 1B
Skin Sens. 1
Aquatic Chronic 4
</t>
  </si>
  <si>
    <t xml:space="preserve">H228
H314
H317
H413
</t>
  </si>
  <si>
    <t>023-001-00-8</t>
  </si>
  <si>
    <t>divanadium pentaoxide; vanadium pentoxide</t>
  </si>
  <si>
    <t>215-239-8</t>
  </si>
  <si>
    <t xml:space="preserve">Muta. 2
Repr. 2
Acute Tox. 4 *
Acute Tox. 4 *
STOT SE 3
STOT RE 1
Aquatic Chronic 2
</t>
  </si>
  <si>
    <t xml:space="preserve">H341
H361d ***
H332
H302
H335
H372 **
H411
</t>
  </si>
  <si>
    <t xml:space="preserve">H341
H361d ***
H372 **
H332
H302
H335
H411
</t>
  </si>
  <si>
    <t>024-001-00-0</t>
  </si>
  <si>
    <t>chromium (VI) trioxide</t>
  </si>
  <si>
    <t xml:space="preserve">Ox. Sol. 1
Carc. 1A
Muta. 1B
Repr. 2
Acute Tox. 2 *
Acute Tox. 3 *
Acute Tox. 3 *
STOT RE 1
Skin Corr. 1A
Resp. Sens. 1
Skin Sens. 1
Aquatic Acute 1
Aquatic Chronic 1
</t>
  </si>
  <si>
    <t xml:space="preserve">H271
H350
H340
H361f ***
H330
H311
H301
H372 **
H314
H334
H317
H400
H410
</t>
  </si>
  <si>
    <t>GHS03
GHS06
GHS08
GHS05
GHS09
Dgr</t>
  </si>
  <si>
    <t xml:space="preserve">H271
H350
H340
H361f ***
H330
H311
H301
H372 **
H314
H334
H317
H410
</t>
  </si>
  <si>
    <t>024-002-00-6</t>
  </si>
  <si>
    <t>potassium dichromate</t>
  </si>
  <si>
    <t xml:space="preserve">Ox. Sol. 2
Carc. 1B
Muta. 1B
Repr. 1B
Acute Tox. 2 *
Acute Tox. 3 *
Acute Tox. 4 *
STOT RE 1
Skin Corr. 1B
Resp. Sens. 1
Skin Sens. 1
Aquatic Acute 1
Aquatic Chronic 1
</t>
  </si>
  <si>
    <t xml:space="preserve">H272
H350
H340
H360FD
H330
H301
H312
H372 **
H314
H334
H317
H400
H410
</t>
  </si>
  <si>
    <t xml:space="preserve">H272
H350
H340
H360FD
H330
H301
H372 **
H312
H314
H334
H317
H410
</t>
  </si>
  <si>
    <t xml:space="preserve">3 </t>
  </si>
  <si>
    <t>024-003-00-1</t>
  </si>
  <si>
    <t>ammonium dichromate</t>
  </si>
  <si>
    <t xml:space="preserve">Ox. Sol. 2 ****
Carc. 1B
Muta. 1B
Repr. 1B
Acute Tox. 2 *
Acute Tox. 3 *
Acute Tox. 4 *
STOT RE 1
Skin Corr. 1B
Resp. Sens. 1
Skin Sens. 1
Aquatic Acute 1
Aquatic Chronic 1
</t>
  </si>
  <si>
    <t xml:space="preserve">H272
H350
H340
H360FD
H330
H301
H372 **
H312
H314
H334
H317
H410
</t>
  </si>
  <si>
    <t xml:space="preserve">STOT SE 3; H335: C ≥ 5 %
Resp. Sens.; H334: C ≥ 0,2 %
Skin Sens.; H317: C ≥ 0,2 %
</t>
  </si>
  <si>
    <t>3 G</t>
  </si>
  <si>
    <t>024-004-00-7</t>
  </si>
  <si>
    <t>sodium dichromate</t>
  </si>
  <si>
    <t>GHS03
GHS06
GHS05
GHS08
GHS09
Dgr</t>
  </si>
  <si>
    <t xml:space="preserve">H272
H301
H312
H330
H314
H334
H317
H340
H350
H360FD
H372 **
H410
</t>
  </si>
  <si>
    <t>024-005-00-2</t>
  </si>
  <si>
    <t>chromyl dichloride; chromic oxychloride</t>
  </si>
  <si>
    <t>239-056-8</t>
  </si>
  <si>
    <t>14977-61-8</t>
  </si>
  <si>
    <t xml:space="preserve">Ox. Liq. 1
Carc. 1B
Muta. 1B
Skin Corr. 1A
Skin Sens. 1
Aquatic Acute 1
Aquatic Chronic 1
</t>
  </si>
  <si>
    <t xml:space="preserve">H271
H350i
H340
H314
H317
H400
H410
</t>
  </si>
  <si>
    <t>GHS03
GHS08
GHS05
GHS07
GHS09
Dgr</t>
  </si>
  <si>
    <t xml:space="preserve">H271
H350i
H340
H314
H317
H410
</t>
  </si>
  <si>
    <t xml:space="preserve">Skin Corr. 1A; H314: C ≥ 10 %
Skin Corr. 1B; H314: 5 % ≤ C &lt; 10 %
Skin Irrit. 2; H315: 0,5 % ≤ C &lt; 5 %
Eye Irrit. 2; H319: 0,5 % ≤ C &lt; 5 %
STOT SE 3; H335: 0,5 % ≤ C &lt; 5 %
Skin Sens. 1; H317: C ≥ 0,5 %
</t>
  </si>
  <si>
    <t>3 T</t>
  </si>
  <si>
    <t>024-006-00-8</t>
  </si>
  <si>
    <t>potassium chromate</t>
  </si>
  <si>
    <t xml:space="preserve">Carc. 1B
Muta. 1B
STOT SE 3
Skin Irrit. 2
Eye Irrit. 2
Skin Sens. 1
Aquatic Acute 1
Aquatic Chronic 1
</t>
  </si>
  <si>
    <t xml:space="preserve">H350i
H340
H335
H315
H319
H317
H400
H410
</t>
  </si>
  <si>
    <t xml:space="preserve">H350i
H340
H319
H335
H315
H317
H410
</t>
  </si>
  <si>
    <t xml:space="preserve">Skin Sens. 1; H317: C ≥ 0,5 %
</t>
  </si>
  <si>
    <t>024-007-00-3</t>
  </si>
  <si>
    <t>zinc chromates including zinc potassium chromate</t>
  </si>
  <si>
    <t xml:space="preserve">Carc. 1A
Acute Tox. 4 *
Skin Sens. 1
Aquatic Acute 1
Aquatic Chronic 1
</t>
  </si>
  <si>
    <t xml:space="preserve">H350
H302
H317
H400
H410
</t>
  </si>
  <si>
    <t xml:space="preserve">H350
H302
H317
H410
</t>
  </si>
  <si>
    <t>024-008-00-9</t>
  </si>
  <si>
    <t>calcium chromate</t>
  </si>
  <si>
    <t>237-366-8</t>
  </si>
  <si>
    <t>024-009-00-4</t>
  </si>
  <si>
    <t>strontium chromate</t>
  </si>
  <si>
    <t>024-010-00-X</t>
  </si>
  <si>
    <t>dichromium tris(chromate); chromium III chromate; chromic chromate</t>
  </si>
  <si>
    <t xml:space="preserve">Ox. Sol. 1
Carc. 1B
Skin Corr. 1A
Skin Sens. 1
Aquatic Acute 1
Aquatic Chronic 1
</t>
  </si>
  <si>
    <t xml:space="preserve">H271
H350
H314
H317
H400
H410
</t>
  </si>
  <si>
    <t xml:space="preserve">H271
H350
H314
H317
H410
</t>
  </si>
  <si>
    <t>024-011-00-5</t>
  </si>
  <si>
    <t>ammonium bis(1-(3,5-dinitro-2-oxidophenylazo)-3-(N-phenylcarbamoyl)-2-naphtholato)chromate(1-)</t>
  </si>
  <si>
    <t>400-110-2</t>
  </si>
  <si>
    <t>109125-51-1</t>
  </si>
  <si>
    <t xml:space="preserve">Self-react. C ****
Aquatic Acute 1
Aquatic Chronic 1
</t>
  </si>
  <si>
    <t xml:space="preserve">H242
H400
H410
</t>
  </si>
  <si>
    <t>GHS02
GHS09
Dgr</t>
  </si>
  <si>
    <t xml:space="preserve">H242
H410
</t>
  </si>
  <si>
    <t>024-012-00-0</t>
  </si>
  <si>
    <t>trisodium bis(7-acetamido-2-(4-nitro-2-oxidophenylazo)-3-sulphonato-1-naphtholato)chromate(1-)</t>
  </si>
  <si>
    <t>400-810-8</t>
  </si>
  <si>
    <t xml:space="preserve">Muta. 2
</t>
  </si>
  <si>
    <t xml:space="preserve">H341
</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</si>
  <si>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</si>
  <si>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</si>
  <si>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</si>
  <si>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</si>
  <si>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</si>
  <si>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</si>
  <si>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</si>
  <si>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</si>
  <si>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</si>
  <si>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</si>
  <si>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 xml:space="preserve">Acute Tox. 4 *
Eye Dam. 1
Aquatic Chronic 2
</t>
  </si>
  <si>
    <t xml:space="preserve">H332
H318
H411
</t>
  </si>
  <si>
    <t>024-016-00-2</t>
  </si>
  <si>
    <t>tetradecylammonium bis(1-(5-chloro-2-oxidophenylazo)-2-naphtholato)chromate(1-)</t>
  </si>
  <si>
    <t>405-110-6</t>
  </si>
  <si>
    <t>88377-66-6</t>
  </si>
  <si>
    <t xml:space="preserve">STOT RE 2 *
Aquatic Chronic 4
</t>
  </si>
  <si>
    <t xml:space="preserve">H373 **
H413
</t>
  </si>
  <si>
    <t>024-017-00-8</t>
  </si>
  <si>
    <t>Chromium (VI) compounds, with the exception of barium chromate and of compounds specified elsewhere in this Annex</t>
  </si>
  <si>
    <t xml:space="preserve">Carc. 1B
Skin Sens. 1
Aquatic Acute 1
Aquatic Chronic 1
</t>
  </si>
  <si>
    <t xml:space="preserve">H350i
H317
H400
H410
</t>
  </si>
  <si>
    <t xml:space="preserve">H350i
H317
H410
</t>
  </si>
  <si>
    <t>024-018-00-3</t>
  </si>
  <si>
    <t>sodium chromate</t>
  </si>
  <si>
    <t>7775-11-3</t>
  </si>
  <si>
    <t xml:space="preserve">Carc. 1B
Muta. 1B
Repr. 1B
Acute Tox. 2 *
Acute Tox. 3 *
Acute Tox. 4 *
STOT RE 1
Skin Corr. 1B
Resp. Sens. 1
Skin Sens. 1
Aquatic Acute 1
Aquatic Chronic 1
</t>
  </si>
  <si>
    <t xml:space="preserve">H350
H340
H360FD
H330
H301
H312
H372 **
H314
H334
H317
H400
H410
</t>
  </si>
  <si>
    <t xml:space="preserve">H350
H340
H360FD
H330
H301
H372 **
H312
H314
H334
H317
H410
</t>
  </si>
  <si>
    <t xml:space="preserve">Resp. Sens.; H334: C ≥ 0,2 %
Skin Sens.; H317: C ≥ 0,2 %
</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</si>
  <si>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</si>
  <si>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 by-product 2: 3-amino-1-hydroxybenzene/3-amino-1-hydroxybenzene (MAP-MAP): trisodium bis{}{6-[(2 or 3 or 4)-amino-(4 or 5 or 6)-hydroxyphenylazo]-5'-(phenylsulfamoyl)-3-sulfonatonaphthalene-2-azobenzene-1,2'-diolato}} chromate (III)</t>
  </si>
  <si>
    <t>419-230-1</t>
  </si>
  <si>
    <t>024-020-00-4</t>
  </si>
  <si>
    <t>trisodium bis[(3'-nitro-5'-sulfonato(6-amino-2-[4-(2-hydroxy-1-naphtylazo)phenylsulfonylamino]pyrimidin-5-azo)benzene-2',4-diolato)]chromate (III)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</si>
  <si>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</si>
  <si>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</si>
  <si>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</si>
  <si>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</si>
  <si>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</si>
  <si>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</si>
  <si>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</si>
  <si>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</si>
  <si>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</si>
  <si>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</si>
  <si>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025-003-00-4</t>
  </si>
  <si>
    <t>manganese sulphate</t>
  </si>
  <si>
    <t xml:space="preserve">STOT RE 2 *
Aquatic Chronic 2
</t>
  </si>
  <si>
    <t xml:space="preserve">H373 **
H411
</t>
  </si>
  <si>
    <t>025-004-00-X</t>
  </si>
  <si>
    <t>bis(N,N',N''-trimethyl-1,4,7-triazacyclononane)-trioxo-dimanganese (IV) di(hexafluorophosphate) monohydrate</t>
  </si>
  <si>
    <t>411-760-1</t>
  </si>
  <si>
    <t>116633-53-5</t>
  </si>
  <si>
    <t>025-005-00-5</t>
  </si>
  <si>
    <t>reaction mass of: tri-sodium [29H, 31H-phthalocyanine-C,C,C-trisulfonato (6-)-N29,N30,N31,N32] manganate (3-); tetrasodium [29H,31H-phthalocyanine-C,C,C,C-tetrasulfonato (6-)-N29,N30,N31,N32], manganate (3-); pentasodium [29H,31H-phthalocyanine-C,C,C,C,C-pentasulfonato (6-)-N29,N30,N31,N32] manganate (3-)</t>
  </si>
  <si>
    <t>417-660-4</t>
  </si>
  <si>
    <t>026-001-00-6</t>
  </si>
  <si>
    <t>(η-cumene)-(η-cyclopentadienyl)iron(II) hexafluoroantimonate</t>
  </si>
  <si>
    <t>407-840-0</t>
  </si>
  <si>
    <t>100011-37-8</t>
  </si>
  <si>
    <t xml:space="preserve">H302
H318
H412
</t>
  </si>
  <si>
    <t>026-002-00-1</t>
  </si>
  <si>
    <t>(η-cumene)-(η-cyclopentadienyl)iron(II) trifluoromethane-sulfonate</t>
  </si>
  <si>
    <t>407-880-9</t>
  </si>
  <si>
    <t>117549-13-0</t>
  </si>
  <si>
    <t>026-003-00-7</t>
  </si>
  <si>
    <t>iron (II) sulfate</t>
  </si>
  <si>
    <t xml:space="preserve">Acute Tox. 4 *
Skin Irrit. 2
Eye Irrit. 2
</t>
  </si>
  <si>
    <t xml:space="preserve">H302
H315
H319
</t>
  </si>
  <si>
    <t xml:space="preserve">H302
H319
H315
</t>
  </si>
  <si>
    <t>026-003-01-4</t>
  </si>
  <si>
    <t>iron (II) sulfate (1:1) heptahydrate; sulfuric acid, iron(II) salt (1:1), heptahydrate; ferrous sulfate heptahydrate</t>
  </si>
  <si>
    <t>7782-63-0</t>
  </si>
  <si>
    <t xml:space="preserve">Skin Irrit. 2; H315: C ≥ 25 %
</t>
  </si>
  <si>
    <t>026-004-00-2</t>
  </si>
  <si>
    <t>potassium ferrite</t>
  </si>
  <si>
    <t>430-010-4</t>
  </si>
  <si>
    <t>12160-44-0</t>
  </si>
  <si>
    <t>027-001-00-9</t>
  </si>
  <si>
    <t>cobalt</t>
  </si>
  <si>
    <t>231-158-0</t>
  </si>
  <si>
    <t xml:space="preserve">Resp. Sens. 1
Skin Sens. 1
Aquatic Chronic 4
</t>
  </si>
  <si>
    <t xml:space="preserve">H334
H317
H413
</t>
  </si>
  <si>
    <t>027-002-00-4</t>
  </si>
  <si>
    <t>cobalt oxide</t>
  </si>
  <si>
    <t>215-154-6</t>
  </si>
  <si>
    <t>1307-96-6</t>
  </si>
  <si>
    <t>027-003-00-X</t>
  </si>
  <si>
    <t>cobalt sulfide</t>
  </si>
  <si>
    <t>215-273-3</t>
  </si>
  <si>
    <t>1317-42-6</t>
  </si>
  <si>
    <t>027-004-00-5</t>
  </si>
  <si>
    <t>cobalt dichloride</t>
  </si>
  <si>
    <t xml:space="preserve">Carc. 1B
Muta. 2
Repr. 1B
Acute Tox. 4 *
Resp. Sens. 1
Skin Sens. 1
Aquatic Acute 1
Aquatic Chronic 1
</t>
  </si>
  <si>
    <t xml:space="preserve">H350i
H341
H360F ***
H302
H334
H317
H400
H410
</t>
  </si>
  <si>
    <t xml:space="preserve">H350i
H341
H360F ***
H302
H334
H317
H410
</t>
  </si>
  <si>
    <t xml:space="preserve">Carc. 1B; H350i: C ≥ 0,01 %
M=10
</t>
  </si>
  <si>
    <t>027-005-00-0</t>
  </si>
  <si>
    <t>cobalt sulfate</t>
  </si>
  <si>
    <t>027-006-00-6</t>
  </si>
  <si>
    <t>cobalt di(acetate)</t>
  </si>
  <si>
    <t xml:space="preserve">Carc. 1B
Muta. 2
Repr. 1B
Resp. Sens. 1
Skin Sens. 1
Aquatic Acute 1
Aquatic Chronic 1
</t>
  </si>
  <si>
    <t xml:space="preserve">H350i
H341
H360F ***
H334
H317
H400
H410
</t>
  </si>
  <si>
    <t xml:space="preserve">H334
H317
H341
H350i
H360F ***
H410
</t>
  </si>
  <si>
    <t>027-007-00-1</t>
  </si>
  <si>
    <t>zinc hexacyanocobaltate(III), tertiary butyl alcohol/polypropylene glycol complex</t>
  </si>
  <si>
    <t>425-240-7</t>
  </si>
  <si>
    <t>027-008-00-7</t>
  </si>
  <si>
    <t>complex of cobalt(III)-bis(N-phenyl-4-(5-ethylsulfonyl-2-hydroxyphenylazo)-3-hydroxynaphthylamide), hydrated (n H2O, 2</t>
  </si>
  <si>
    <t>427-390-9</t>
  </si>
  <si>
    <t>027-009-00-2</t>
  </si>
  <si>
    <t>cobalt dinitrate</t>
  </si>
  <si>
    <t>027-010-00-8</t>
  </si>
  <si>
    <t>cobalt carbonate</t>
  </si>
  <si>
    <t xml:space="preserve">H350i
H341
H360F ***
H334
H317
H410
</t>
  </si>
  <si>
    <t>028-001-00-1</t>
  </si>
  <si>
    <t>tetracarbonylnickel; nickel tetracarbonyl</t>
  </si>
  <si>
    <t>236-669-2</t>
  </si>
  <si>
    <t xml:space="preserve">Flam. Liq. 2
Carc. 2
Repr. 1B
Acute Tox. 2 *
Aquatic Acute 1
Aquatic Chronic 1
</t>
  </si>
  <si>
    <t xml:space="preserve">H225
H351
H360D ***
H330
H400
H410
</t>
  </si>
  <si>
    <t xml:space="preserve">H225
H351
H360D ***
H330
H410
</t>
  </si>
  <si>
    <t>028-002-00-7</t>
  </si>
  <si>
    <t>nickel</t>
  </si>
  <si>
    <t>231-111-4</t>
  </si>
  <si>
    <t xml:space="preserve">Carc. 2
STOT RE 1
Skin Sens. 1
</t>
  </si>
  <si>
    <t xml:space="preserve">H351
H372 **
H317
</t>
  </si>
  <si>
    <t>7 S</t>
  </si>
  <si>
    <t>028-002-01-4</t>
  </si>
  <si>
    <t>nickel powder; [particle diameter &lt; 1 mm]</t>
  </si>
  <si>
    <t xml:space="preserve">Carc. 2
STOT RE 1
Skin Sens. 1
Aquatic Chronic 3
</t>
  </si>
  <si>
    <t xml:space="preserve">H351
H372 **
H317
H412
</t>
  </si>
  <si>
    <t>028-003-00-2</t>
  </si>
  <si>
    <t xml:space="preserve">Carc. 1A
STOT RE 1
Skin Sens. 1
Aquatic Chronic 4
</t>
  </si>
  <si>
    <t xml:space="preserve">H350i
H372 **
H317
H413
</t>
  </si>
  <si>
    <t>028-004-00-8</t>
  </si>
  <si>
    <t>nickel dioxide</t>
  </si>
  <si>
    <t>234-823-3</t>
  </si>
  <si>
    <t>12035-36-8</t>
  </si>
  <si>
    <t>028-005-00-3</t>
  </si>
  <si>
    <t>dinickel trioxide</t>
  </si>
  <si>
    <t>215-217-8</t>
  </si>
  <si>
    <t>028-006-00-9</t>
  </si>
  <si>
    <t xml:space="preserve">Carc. 1A
Muta. 2
STOT RE 1
Skin Sens. 1
Aquatic Acute 1
Aquatic Chronic 1
</t>
  </si>
  <si>
    <t xml:space="preserve">H350i
H341
H372 **
H317
H400
H410
</t>
  </si>
  <si>
    <t xml:space="preserve">H350i
H341
H372 **
H317
H410
</t>
  </si>
  <si>
    <t>028-007-00-4</t>
  </si>
  <si>
    <t>028-008-00-X</t>
  </si>
  <si>
    <t xml:space="preserve">Carc. 1A
Muta. 2
Repr. 1B
Acute Tox. 4 *
Acute Tox. 4 *
STOT RE 1
Skin Irrit. 2
Resp. Sens. 1
Skin Sens. 1
Aquatic Acute 1
Aquatic Chronic 1
</t>
  </si>
  <si>
    <t xml:space="preserve">H350i
H341
H360D ***
H332
H302
H372 **
H315
H334
H317
H400
H410
</t>
  </si>
  <si>
    <t xml:space="preserve">H350i
H360D ***
H341
H372 **
H332
H302
H315
H334
H317
H410
</t>
  </si>
  <si>
    <t>028-009-00-5</t>
  </si>
  <si>
    <t>nickel sulfate</t>
  </si>
  <si>
    <t xml:space="preserve">H302
H332
H315
H334
H317
H341
H350i
H360D ***
H372 **
H410
</t>
  </si>
  <si>
    <t>028-010-00-0</t>
  </si>
  <si>
    <t xml:space="preserve">H350i
H341
H360D ***
H372 **
H332
H302
H315
H334
H317
H410
</t>
  </si>
  <si>
    <t>028-011-00-6</t>
  </si>
  <si>
    <t>nickel dichloride</t>
  </si>
  <si>
    <t>231-743-0</t>
  </si>
  <si>
    <t>7718-54-9</t>
  </si>
  <si>
    <t xml:space="preserve">Carc. 1A
Muta. 2
Repr. 1B
Acute Tox. 3 *
Acute Tox. 3 *
STOT RE 1
Skin Irrit. 2
Resp. Sens. 1
Skin Sens. 1
Aquatic Acute 1
Aquatic Chronic 1
</t>
  </si>
  <si>
    <t xml:space="preserve">H350i
H341
H360D ***
H331
H301
H372 **
H315
H334
H317
H400
H410
</t>
  </si>
  <si>
    <t xml:space="preserve">H301
H331
H315
H334
H317
H341
H350i
H360D ***
H372 **
H410
</t>
  </si>
  <si>
    <t>028-012-00-1</t>
  </si>
  <si>
    <t xml:space="preserve">Ox. Sol. 2
Carc. 1A
Muta. 2
Repr. 1B
Acute Tox. 4 *
Acute Tox. 4 *
STOT RE 1
Skin Irrit. 2
Eye Dam. 1
Resp. Sens. 1
Skin Sens. 1
Aquatic Acute 1
Aquatic Chronic 1
</t>
  </si>
  <si>
    <t xml:space="preserve">H272
H350i
H341
H360D ***
H332
H302
H372 **
H315
H318
H334
H317
H400
H410
</t>
  </si>
  <si>
    <t>GHS03
GHS05
GHS08
GHS07
GHS09
Dgr</t>
  </si>
  <si>
    <t xml:space="preserve">H272
H302
H332
H315
H318
H334
H317
H341
H350i
H360D ***
H372 **
H410
</t>
  </si>
  <si>
    <t>028-013-00-7</t>
  </si>
  <si>
    <t>nickel matte</t>
  </si>
  <si>
    <t>273-749-6</t>
  </si>
  <si>
    <t>69012-50-6</t>
  </si>
  <si>
    <t xml:space="preserve">Carc. 1A
STOT RE 1
Skin Sens. 1
Aquatic Acute 1
Aquatic Chronic 1
</t>
  </si>
  <si>
    <t xml:space="preserve">H350i
H372 **
H317
H400
H410
</t>
  </si>
  <si>
    <t xml:space="preserve">H350i
H372 **
H317
H410
</t>
  </si>
  <si>
    <t>028-014-00-2</t>
  </si>
  <si>
    <t>slimes and sludges, copper electrolytic refining, decopperised, nickel sulfate</t>
  </si>
  <si>
    <t>295-859-3</t>
  </si>
  <si>
    <t>92129-57-2</t>
  </si>
  <si>
    <t xml:space="preserve">STOT RE 1; H372: C ≥ 1 %
STOT RE 2; H373: 0,1 % ≤ C &lt; 1 %
Skin Sens. 1; H317: C ≥ 0,01 %
M=1
</t>
  </si>
  <si>
    <t>028-015-00-8</t>
  </si>
  <si>
    <t>slimes and sludges, copper electrolyte refining, decopperised</t>
  </si>
  <si>
    <t>305-433-1</t>
  </si>
  <si>
    <t>94551-87-8</t>
  </si>
  <si>
    <t xml:space="preserve">Carc. 1A
Muta. 2
Repr. 1A
STOT RE 1
Resp. Sens. 1
Skin Sens. 1
Aquatic Acute 1
Aquatic Chronic 1
</t>
  </si>
  <si>
    <t xml:space="preserve">H350i
H341
H360D ***
H372 **
H334
H317
H400
H410
</t>
  </si>
  <si>
    <t xml:space="preserve">H350i
H341
H360D ***
H372 **
H334
H317
H410
</t>
  </si>
  <si>
    <t>028-016-00-3</t>
  </si>
  <si>
    <t>nickel diperchlorate; perchloric acid, nickel(II) salt</t>
  </si>
  <si>
    <t>237-124-1</t>
  </si>
  <si>
    <t>13637-71-3</t>
  </si>
  <si>
    <t xml:space="preserve">Carc. 1A
Muta. 2
Repr. 1B
STOT RE 1
Skin Corr. 1B
Resp. Sens. 1
Skin Sens. 1
Aquatic Acute 1
Aquatic Chronic 1
</t>
  </si>
  <si>
    <t xml:space="preserve">H350i
H341
H360D ***
H372 **
H314
H334
H317
H400
H410
</t>
  </si>
  <si>
    <t xml:space="preserve">H350i
H341
H360D ***
H372 **
H314
H334
H317
H410
</t>
  </si>
  <si>
    <t>028-017-00-9</t>
  </si>
  <si>
    <t xml:space="preserve">Carc. 1A
Muta. 2
Repr. 1B
Acute Tox. 4 *
Acute Tox. 4 *
STOT RE 1
Resp. Sens. 1
Skin Sens. 1
Aquatic Acute 1
Aquatic Chronic 1
</t>
  </si>
  <si>
    <t xml:space="preserve">H350i
H341
H360D ***
H332
H302
H372 **
H334
H317
H400
H410
</t>
  </si>
  <si>
    <t xml:space="preserve">H350i
H341
H360D ***
H372 **
H332
H302
H334
H317
H410
</t>
  </si>
  <si>
    <t>028-018-00-4</t>
  </si>
  <si>
    <t>237-396-1</t>
  </si>
  <si>
    <t>13770-89-3</t>
  </si>
  <si>
    <t xml:space="preserve">Carc. 1A
Muta. 2
Repr. 1B
STOT RE 1
Resp. Sens. 1
Skin Sens. 1
Aquatic Acute 1
Aquatic Chronic 1
</t>
  </si>
  <si>
    <t>028-019-00-X</t>
  </si>
  <si>
    <t>nickel bis(tetrafluoroborate)</t>
  </si>
  <si>
    <t>238-753-4</t>
  </si>
  <si>
    <t>14708-14-6</t>
  </si>
  <si>
    <t>028-021-00-0</t>
  </si>
  <si>
    <t>028-022-00-6</t>
  </si>
  <si>
    <t xml:space="preserve">H302
H332
H334
H317
H341
H350i
H360D ***
H372 **
H410
</t>
  </si>
  <si>
    <t>028-024-00-7</t>
  </si>
  <si>
    <t>nickel dibenzoate</t>
  </si>
  <si>
    <t>209-046-8</t>
  </si>
  <si>
    <t>553-71-9</t>
  </si>
  <si>
    <t>028-025-00-2</t>
  </si>
  <si>
    <t>nickel bis(4-cyclohexylbutyrate)</t>
  </si>
  <si>
    <t>223-463-2</t>
  </si>
  <si>
    <t>3906-55-6</t>
  </si>
  <si>
    <t>028-026-00-8</t>
  </si>
  <si>
    <t>nickel(II) stearate; nickel(II) octadecanoate</t>
  </si>
  <si>
    <t>218-744-1</t>
  </si>
  <si>
    <t>2223-95-2</t>
  </si>
  <si>
    <t>028-027-00-3</t>
  </si>
  <si>
    <t>nickel dilactate</t>
  </si>
  <si>
    <t>16039-61-5</t>
  </si>
  <si>
    <t>028-028-00-9</t>
  </si>
  <si>
    <t>nickel(II) octanoate</t>
  </si>
  <si>
    <t>225-656-7</t>
  </si>
  <si>
    <t>4995-91-9</t>
  </si>
  <si>
    <t xml:space="preserve">Carc. 1A
Muta. 2
Repr. 1B
STOT RE 1
Skin Corr. 1A
Resp. Sens. 1
Skin Sens. 1
Aquatic Acute 1
Aquatic Chronic 1
</t>
  </si>
  <si>
    <t>028-029-00-4</t>
  </si>
  <si>
    <t>028-030-00-X</t>
  </si>
  <si>
    <t>nickel hexafluorosilicate</t>
  </si>
  <si>
    <t>247-430-7</t>
  </si>
  <si>
    <t>26043-11-8</t>
  </si>
  <si>
    <t>028-031-00-5</t>
  </si>
  <si>
    <t>nickel selenate</t>
  </si>
  <si>
    <t>239-125-2</t>
  </si>
  <si>
    <t>15060-62-5</t>
  </si>
  <si>
    <t>028-032-00-0</t>
  </si>
  <si>
    <t xml:space="preserve">Carc. 1A
STOT RE 1
Resp. Sens. 1
Skin Sens. 1
Aquatic Acute 1
Aquatic Chronic 1
</t>
  </si>
  <si>
    <t xml:space="preserve">H350i
H372 **
H334
H317
H400
H410
</t>
  </si>
  <si>
    <t xml:space="preserve">H350i
H372 **
H334
H317
H410
</t>
  </si>
  <si>
    <t>028-033-00-6</t>
  </si>
  <si>
    <t>diammonium nickel hexacyanoferrate</t>
  </si>
  <si>
    <t>74195-78-1</t>
  </si>
  <si>
    <t>028-034-00-1</t>
  </si>
  <si>
    <t>nickel dicyanide</t>
  </si>
  <si>
    <t>209-160-8</t>
  </si>
  <si>
    <t>557-19-7</t>
  </si>
  <si>
    <t>028-035-00-7</t>
  </si>
  <si>
    <t>nickel chromate</t>
  </si>
  <si>
    <t>238-766-5</t>
  </si>
  <si>
    <t>14721-18-7</t>
  </si>
  <si>
    <t>028-036-00-2</t>
  </si>
  <si>
    <t>028-037-00-8</t>
  </si>
  <si>
    <t>dinickel hexacyanoferrate</t>
  </si>
  <si>
    <t>238-946-3</t>
  </si>
  <si>
    <t>14874-78-3</t>
  </si>
  <si>
    <t>028-038-00-3</t>
  </si>
  <si>
    <t>trinickel bis(arsenate); nickel(II) arsenate</t>
  </si>
  <si>
    <t xml:space="preserve">H350
H372 **
H317
H400
H410
</t>
  </si>
  <si>
    <t xml:space="preserve">H350
H372 **
H317
H410
</t>
  </si>
  <si>
    <t>028-039-00-9</t>
  </si>
  <si>
    <t>028-040-00-4</t>
  </si>
  <si>
    <t>nickel telluride</t>
  </si>
  <si>
    <t>235-260-6</t>
  </si>
  <si>
    <t>12142-88-0</t>
  </si>
  <si>
    <t>028-041-00-X</t>
  </si>
  <si>
    <t>trinickel tetrasulfide</t>
  </si>
  <si>
    <t>12137-12-1</t>
  </si>
  <si>
    <t>028-042-00-5</t>
  </si>
  <si>
    <t>trinickel bis(arsenite)</t>
  </si>
  <si>
    <t>74646-29-0</t>
  </si>
  <si>
    <t>028-043-00-0</t>
  </si>
  <si>
    <t xml:space="preserve">Carc. 1A
STOT RE 1
Skin Sens. 1
</t>
  </si>
  <si>
    <t xml:space="preserve">H350i
H372 **
H317
</t>
  </si>
  <si>
    <t>028-044-00-6</t>
  </si>
  <si>
    <t>nickel tin trioxide; nickel stannate</t>
  </si>
  <si>
    <t>234-824-9</t>
  </si>
  <si>
    <t>12035-38-0</t>
  </si>
  <si>
    <t>028-045-00-1</t>
  </si>
  <si>
    <t>nickel triuranium decaoxide</t>
  </si>
  <si>
    <t>239-876-6</t>
  </si>
  <si>
    <t>15780-33-3</t>
  </si>
  <si>
    <t>028-046-00-7</t>
  </si>
  <si>
    <t>nickel dithiocyanate</t>
  </si>
  <si>
    <t>237-205-1</t>
  </si>
  <si>
    <t>13689-92-4</t>
  </si>
  <si>
    <t>028-047-00-2</t>
  </si>
  <si>
    <t>nickel dichromate</t>
  </si>
  <si>
    <t>239-646-5</t>
  </si>
  <si>
    <t>15586-38-6</t>
  </si>
  <si>
    <t>028-048-00-8</t>
  </si>
  <si>
    <t>nickel(II) selenite</t>
  </si>
  <si>
    <t>233-263-7</t>
  </si>
  <si>
    <t>10101-96-9</t>
  </si>
  <si>
    <t>028-049-00-3</t>
  </si>
  <si>
    <t>nickel selenide</t>
  </si>
  <si>
    <t>215-216-2</t>
  </si>
  <si>
    <t>1314-05-2</t>
  </si>
  <si>
    <t>028-050-00-9</t>
  </si>
  <si>
    <t>silicic acid, lead nickel salt</t>
  </si>
  <si>
    <t>68130-19-8</t>
  </si>
  <si>
    <t xml:space="preserve">Carc. 1A
Repr. 1A
STOT RE 1
Skin Sens. 1
Aquatic Acute 1
Aquatic Chronic 1
</t>
  </si>
  <si>
    <t xml:space="preserve">H350i
H360Df
H372 **
H317
H400
H410
</t>
  </si>
  <si>
    <t xml:space="preserve">H350i
H360Df
H372 **
H317
H410
</t>
  </si>
  <si>
    <t>028-051-00-4</t>
  </si>
  <si>
    <t>028-052-00-X</t>
  </si>
  <si>
    <t>nickel barium titanium primrose priderite; C.I. Pigment Yellow 157; C.I. 77900</t>
  </si>
  <si>
    <t>271-853-6</t>
  </si>
  <si>
    <t>68610-24-2</t>
  </si>
  <si>
    <t xml:space="preserve">H317
H350i
H372 **
</t>
  </si>
  <si>
    <t>028-053-00-5</t>
  </si>
  <si>
    <t xml:space="preserve">STOT RE 1; H372: C ≥ 1 %
STOT RE 2; H373: 0,1 % ≤ C &lt; 1 %
Skin Sens. 1; H317: C ≥ 0,01 %1
M=1
</t>
  </si>
  <si>
    <t>028-054-00-0</t>
  </si>
  <si>
    <t>028-055-00-6</t>
  </si>
  <si>
    <t>028-056-00-1</t>
  </si>
  <si>
    <t>028-057-00-7</t>
  </si>
  <si>
    <t>028-058-00-2</t>
  </si>
  <si>
    <t>cobalt lithium nickel oxide</t>
  </si>
  <si>
    <t>442-750-5</t>
  </si>
  <si>
    <t xml:space="preserve">Carc. 1A
Acute Tox. 2 *
STOT RE 1
Skin Sens. 1
Aquatic Acute 1
Aquatic Chronic 1
</t>
  </si>
  <si>
    <t xml:space="preserve">H350i
H330
H372 **
H317
H400
H410
</t>
  </si>
  <si>
    <t xml:space="preserve">H350i
H330
H372 **
H317
H410
</t>
  </si>
  <si>
    <t>029-001-00-4</t>
  </si>
  <si>
    <t>copper chloride; copper (I) chloride; cuprous chloride</t>
  </si>
  <si>
    <t>231-842-9</t>
  </si>
  <si>
    <t>7758-89-6</t>
  </si>
  <si>
    <t>029-002-00-X</t>
  </si>
  <si>
    <t>dicopper oxide; copper (I) oxide</t>
  </si>
  <si>
    <t>215-270-7</t>
  </si>
  <si>
    <t>1317-39-1</t>
  </si>
  <si>
    <t>029-003-00-5</t>
  </si>
  <si>
    <t>Naphthenic acids, copper salts; copper naphthenate</t>
  </si>
  <si>
    <t>215-657-0</t>
  </si>
  <si>
    <t>1338-02-9</t>
  </si>
  <si>
    <t xml:space="preserve">Flam. Liq. 3
Acute Tox. 4 *
Aquatic Acute 1
Aquatic Chronic 1
</t>
  </si>
  <si>
    <t xml:space="preserve">H226
H302
H400
H410
</t>
  </si>
  <si>
    <t>GHS02
GHS07
GHS09
Wng</t>
  </si>
  <si>
    <t xml:space="preserve">H226
H302
H410
</t>
  </si>
  <si>
    <t>029-004-00-0</t>
  </si>
  <si>
    <t>copper sulphate</t>
  </si>
  <si>
    <t>7758-98-7</t>
  </si>
  <si>
    <t xml:space="preserve">Acute Tox. 4 *
Skin Irrit. 2
Eye Irrit. 2
Aquatic Acute 1
Aquatic Chronic 1
</t>
  </si>
  <si>
    <t xml:space="preserve">H302
H315
H319
H400
H410
</t>
  </si>
  <si>
    <t xml:space="preserve">H302
H319
H315
H410
</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</si>
  <si>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</si>
  <si>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</si>
  <si>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</si>
  <si>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</si>
  <si>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</si>
  <si>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</si>
  <si>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</si>
  <si>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</si>
  <si>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</si>
  <si>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</si>
  <si>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 xml:space="preserve">H317
</t>
  </si>
  <si>
    <t>G</t>
  </si>
  <si>
    <t>029-008-00-2</t>
  </si>
  <si>
    <t>copper(II) methanesulfonate</t>
  </si>
  <si>
    <t>405-400-2</t>
  </si>
  <si>
    <t>54253-62-2</t>
  </si>
  <si>
    <t xml:space="preserve">Acute Tox. 4 *
Eye Dam. 1
Aquatic Acute 1
Aquatic Chronic 1
</t>
  </si>
  <si>
    <t xml:space="preserve">H302
H318
H400
H410
</t>
  </si>
  <si>
    <t xml:space="preserve">H302
H318
H410
</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</si>
  <si>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</si>
  <si>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</si>
  <si>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</si>
  <si>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</si>
  <si>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</si>
  <si>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</si>
  <si>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</si>
  <si>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</si>
  <si>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</si>
  <si>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</si>
  <si>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</si>
  <si>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</si>
  <si>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</si>
  <si>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</si>
  <si>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</si>
  <si>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</si>
  <si>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</si>
  <si>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</si>
  <si>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</si>
  <si>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</si>
  <si>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</si>
  <si>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 2,2'-[[trans-1,2-cyclohexanediylbis(nitrilomethylidyne)]bis[phenolate]](2-)N,N',O,O'-copper complex</t>
  </si>
  <si>
    <t>419-610-7</t>
  </si>
  <si>
    <t>171866-24-3</t>
  </si>
  <si>
    <t>030-001-00-1</t>
  </si>
  <si>
    <t>zinc powder - zinc dust (pyrophoric)</t>
  </si>
  <si>
    <t>231-175-3</t>
  </si>
  <si>
    <t>7440-66-6</t>
  </si>
  <si>
    <t xml:space="preserve">Pyr. Sol. 1
Water-react. 1
Aquatic Acute 1
Aquatic Chronic 1
</t>
  </si>
  <si>
    <t xml:space="preserve">H250
H260
H400
H410
</t>
  </si>
  <si>
    <t xml:space="preserve">H260
H250
H410
</t>
  </si>
  <si>
    <t>030-001-01-9</t>
  </si>
  <si>
    <t>zinc powder - zinc dust (stabilised)</t>
  </si>
  <si>
    <t>030-003-00-2</t>
  </si>
  <si>
    <t>zinc chloride</t>
  </si>
  <si>
    <t xml:space="preserve">H302
H314
H410
</t>
  </si>
  <si>
    <t>030-004-00-8</t>
  </si>
  <si>
    <t xml:space="preserve">Pyr. Liq. 1
Water-react. 1
Skin Corr. 1B
Aquatic Acute 1
Aquatic Chronic 1
</t>
  </si>
  <si>
    <t xml:space="preserve">H250
H260
H314
H400
H410
</t>
  </si>
  <si>
    <t xml:space="preserve">H250
H260
H314
H410
</t>
  </si>
  <si>
    <t>030-005-00-3</t>
  </si>
  <si>
    <t>diamminediisocyanatozinc</t>
  </si>
  <si>
    <t>401-610-3</t>
  </si>
  <si>
    <t xml:space="preserve">Acute Tox. 4 *
Eye Dam. 1
Resp. Sens. 1
Skin Sens. 1
Aquatic Acute 1
</t>
  </si>
  <si>
    <t xml:space="preserve">H302
H318
H334
H317
H400
</t>
  </si>
  <si>
    <t>030-006-00-9</t>
  </si>
  <si>
    <t>030-007-00-4</t>
  </si>
  <si>
    <t>bis(3,5-di-tert-butylsalicylato-O1,O2)zinc</t>
  </si>
  <si>
    <t>403-360-0</t>
  </si>
  <si>
    <t>42405-40-3</t>
  </si>
  <si>
    <t xml:space="preserve">Flam. Sol. 1
Acute Tox. 4 *
Aquatic Acute 1
Aquatic Chronic 1
</t>
  </si>
  <si>
    <t xml:space="preserve">H228
H302
H400
H410
</t>
  </si>
  <si>
    <t xml:space="preserve">H228
H302
H410
</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</si>
  <si>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</si>
  <si>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</si>
  <si>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</si>
  <si>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</si>
  <si>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</si>
  <si>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</si>
  <si>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</si>
  <si>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</si>
  <si>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</si>
  <si>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</si>
  <si>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</si>
  <si>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</si>
  <si>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</si>
  <si>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</si>
  <si>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</si>
  <si>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</si>
  <si>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</si>
  <si>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</si>
  <si>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ATP01/ATP05</t>
  </si>
  <si>
    <t>030-013-00-7</t>
  </si>
  <si>
    <t>zinc oxide</t>
  </si>
  <si>
    <t>030-015-00-8</t>
  </si>
  <si>
    <t>tetrazinc(2+)bis(hexacyanocobalt(3+))diacetate</t>
  </si>
  <si>
    <t>440-060-9</t>
  </si>
  <si>
    <t>031-001-00-4</t>
  </si>
  <si>
    <t>gallium arsenide</t>
  </si>
  <si>
    <t xml:space="preserve">Carc. 1B
Repr. 1B
STOT RE 1
</t>
  </si>
  <si>
    <t xml:space="preserve">H350
H360F
H372 (respiratory and haematopoietic systems)
</t>
  </si>
  <si>
    <t>ATP05/ATP07</t>
  </si>
  <si>
    <t>033-001-00-X</t>
  </si>
  <si>
    <t>arsenic</t>
  </si>
  <si>
    <t xml:space="preserve">H331
H301
H400
H410
</t>
  </si>
  <si>
    <t xml:space="preserve">H331
H301
H410
</t>
  </si>
  <si>
    <t>033-002-00-5</t>
  </si>
  <si>
    <t>arsenic compounds, with the exception of those specified elsewhere in this Annex</t>
  </si>
  <si>
    <t>1 A</t>
  </si>
  <si>
    <t>033-003-00-0</t>
  </si>
  <si>
    <t>diarsenic trioxide; arsenic trioxide</t>
  </si>
  <si>
    <t xml:space="preserve">Carc. 1A
Acute Tox. 2 *
Skin Corr. 1B
Aquatic Acute 1
Aquatic Chronic 1
</t>
  </si>
  <si>
    <t xml:space="preserve">H350
H300
H314
H400
H410
</t>
  </si>
  <si>
    <t xml:space="preserve">H350
H300
H314
H410
</t>
  </si>
  <si>
    <t>033-004-00-6</t>
  </si>
  <si>
    <t>diarsenic pentaoxide; arsenic pentoxide; arsenic oxide</t>
  </si>
  <si>
    <t xml:space="preserve">Carc. 1A
Acute Tox. 3 *
Acute Tox. 3 *
Aquatic Acute 1
Aquatic Chronic 1
</t>
  </si>
  <si>
    <t xml:space="preserve">H350
H331
H301
H400
H410
</t>
  </si>
  <si>
    <t xml:space="preserve">H350
H331
H301
H410
</t>
  </si>
  <si>
    <t>033-005-00-1</t>
  </si>
  <si>
    <t>arsenic acid and its salts with the exception of those specified elsewhere in this Annex</t>
  </si>
  <si>
    <t>033-006-00-7</t>
  </si>
  <si>
    <t>arsine</t>
  </si>
  <si>
    <t>232-066-3</t>
  </si>
  <si>
    <t xml:space="preserve">Flam. Gas 1
Press. Gas
Acute Tox. 2 *
STOT RE 2 *
Aquatic Acute 1
Aquatic Chronic 1
</t>
  </si>
  <si>
    <t xml:space="preserve">H220
H330
H373 **
H400
H410
</t>
  </si>
  <si>
    <t>GHS02
GHS04
GHS06
GHS08
GHS09
Dgr</t>
  </si>
  <si>
    <t xml:space="preserve">H220
H330
H373 **
H410
</t>
  </si>
  <si>
    <t>033-007-00-2</t>
  </si>
  <si>
    <t>tert-butylarsine</t>
  </si>
  <si>
    <t>423-320-6</t>
  </si>
  <si>
    <t>4262-43-5</t>
  </si>
  <si>
    <t xml:space="preserve">Pyr. Liq. 1
Acute Tox. 2 *
</t>
  </si>
  <si>
    <t xml:space="preserve">H250
H330
</t>
  </si>
  <si>
    <t>034-001-00-2</t>
  </si>
  <si>
    <t>selenium</t>
  </si>
  <si>
    <t>231-957-4</t>
  </si>
  <si>
    <t>7782-49-2</t>
  </si>
  <si>
    <t xml:space="preserve">Acute Tox. 3 *
Acute Tox. 3 *
STOT RE 2 *
Aquatic Chronic 4
</t>
  </si>
  <si>
    <t xml:space="preserve">H331
H301
H373 **
H413
</t>
  </si>
  <si>
    <t>034-002-00-8</t>
  </si>
  <si>
    <t>selenium compounds with the exception of cadmium sulphoselenide and those specified elsewhere in this Annex</t>
  </si>
  <si>
    <t xml:space="preserve">Acute Tox. 3 *
Acute Tox. 3 *
STOT RE 2
Aquatic Acute 1
Aquatic Chronic 1
</t>
  </si>
  <si>
    <t xml:space="preserve">H331
H301
H373 **
H400
H410
</t>
  </si>
  <si>
    <t xml:space="preserve">H331
H301
H373 **
H410
</t>
  </si>
  <si>
    <t>034-003-00-3</t>
  </si>
  <si>
    <t>sodium selenite</t>
  </si>
  <si>
    <t>233-267-9</t>
  </si>
  <si>
    <t>10102-18-8</t>
  </si>
  <si>
    <t xml:space="preserve">Acute Tox. 2 *
Acute Tox. 3 *
Skin Sens. 1
Aquatic Chronic 2
</t>
  </si>
  <si>
    <t xml:space="preserve">H300
H331
H317
H411
</t>
  </si>
  <si>
    <t xml:space="preserve">H300
H331
H317
H411
</t>
  </si>
  <si>
    <t>035-001-00-5</t>
  </si>
  <si>
    <t xml:space="preserve">Acute Tox. 2 *
Skin Corr. 1A
Aquatic Acute 1
</t>
  </si>
  <si>
    <t xml:space="preserve">H330
H314
H400
</t>
  </si>
  <si>
    <t>035-002-00-0</t>
  </si>
  <si>
    <t>hydrogen bromide</t>
  </si>
  <si>
    <t xml:space="preserve">Press. Gas
STOT SE 3
Skin Corr. 1A
</t>
  </si>
  <si>
    <t xml:space="preserve">
H335
H314
</t>
  </si>
  <si>
    <t>GHS04
GHS05
GHS07
Dgr</t>
  </si>
  <si>
    <t>035-002-01-8</t>
  </si>
  <si>
    <t xml:space="preserve">Skin Corr. 1B; H314: C ≥ 40 %
Skin Irrit. 2; H315: 10 % ≤ C &lt; 40 %
Eye Irrit. 2; H319: 10 % ≤ C &lt; 40 %
STOT SE 3; H335: C ≥ 10 %
</t>
  </si>
  <si>
    <t>035-003-00-6</t>
  </si>
  <si>
    <t>potassium bromate</t>
  </si>
  <si>
    <t>231-829-8</t>
  </si>
  <si>
    <t>7758-01-2</t>
  </si>
  <si>
    <t xml:space="preserve">Ox. Sol. 1
Carc. 1B
Acute Tox. 3 *
</t>
  </si>
  <si>
    <t xml:space="preserve">H271
H350
H301
</t>
  </si>
  <si>
    <t>GHS03
GHS06
GHS08
Dgr</t>
  </si>
  <si>
    <t>035-004-00-1</t>
  </si>
  <si>
    <t>2-hydroxyethylammonium perbromide</t>
  </si>
  <si>
    <t>407-440-6</t>
  </si>
  <si>
    <t xml:space="preserve">Ox. Sol. 2 ****
Acute Tox. 4 *
Skin Corr. 1A
Skin Sens. 1
Aquatic Acute 1
</t>
  </si>
  <si>
    <t xml:space="preserve">H272
H302
H314
H317
H400
</t>
  </si>
  <si>
    <t>040-001-00-3</t>
  </si>
  <si>
    <t>zirconium powder (pyrophoric)</t>
  </si>
  <si>
    <t>231-176-9</t>
  </si>
  <si>
    <t>7440-67-7</t>
  </si>
  <si>
    <t>040-002-00-9</t>
  </si>
  <si>
    <t>zirconium powder (non pyrophoric)</t>
  </si>
  <si>
    <t xml:space="preserve">Self-heat. 1
</t>
  </si>
  <si>
    <t xml:space="preserve">H251
</t>
  </si>
  <si>
    <t>040-003-00-4</t>
  </si>
  <si>
    <t>reaction product of 3,5-di-tert-butylsalicylic acid and zirconium oxychloride, dehydrated, basic Zr : DTBS = 1.0 : 1.0 to 1.0 : 1.5</t>
  </si>
  <si>
    <t>430-610-6</t>
  </si>
  <si>
    <t>226996-19-6</t>
  </si>
  <si>
    <t>042-001-00-9</t>
  </si>
  <si>
    <t>molybdenum trioxide</t>
  </si>
  <si>
    <t>215-204-7</t>
  </si>
  <si>
    <t>1313-27-5</t>
  </si>
  <si>
    <t xml:space="preserve">Carc. 2
STOT SE 3
Eye Irrit. 2
</t>
  </si>
  <si>
    <t xml:space="preserve">H351
H335
H319
</t>
  </si>
  <si>
    <t xml:space="preserve">H351
H319
H335
</t>
  </si>
  <si>
    <t>042-002-00-4</t>
  </si>
  <si>
    <t>tetrakis(dimethylditetradecylammonium) hexa-μ-oxotetra-μ3-oxodi-μ5-oxotetradecaoxooctamolybdate(4-)</t>
  </si>
  <si>
    <t>404-760-8</t>
  </si>
  <si>
    <t>117342-25-3</t>
  </si>
  <si>
    <t xml:space="preserve">Acute Tox. 3 *
Eye Dam. 1
</t>
  </si>
  <si>
    <t xml:space="preserve">H331
H318
</t>
  </si>
  <si>
    <t>042-003-00-X</t>
  </si>
  <si>
    <t>tetrakis(trimethylhexadecylammonium) hexa-mu-oxotetra-mu3-oxodi-mu5-oxotetradecaoxooctamolybdate(4-)</t>
  </si>
  <si>
    <t>404-860-1</t>
  </si>
  <si>
    <t>116810-46-9</t>
  </si>
  <si>
    <t xml:space="preserve">Flam. Sol. 1
Eye Dam. 1
Aquatic Acute 1
Aquatic Chronic 1
</t>
  </si>
  <si>
    <t xml:space="preserve">H228
H318
H400
H410
</t>
  </si>
  <si>
    <t xml:space="preserve">H228
H318
H410
</t>
  </si>
  <si>
    <t>042-004-00-5</t>
  </si>
  <si>
    <t>Reaction product of ammonium molybdate and C12-C24-diethoxylated alkylamine (1:5-1:3)</t>
  </si>
  <si>
    <t>412-780-3</t>
  </si>
  <si>
    <t xml:space="preserve">Skin Irrit. 2
Skin Sens. 1
Aquatic Chronic 2
</t>
  </si>
  <si>
    <t xml:space="preserve">H315
H317
H411
</t>
  </si>
  <si>
    <t>042-005-00-0</t>
  </si>
  <si>
    <t>reaction mass of: mono- and di-glycerols of canola oil; canola oil acid amide of branched 1,3-propanediamine,N-[3-(tridecyloxy)-propyl]; N,N-diorgano dithiocarbamate molybdenum complex</t>
  </si>
  <si>
    <t>434-240-6</t>
  </si>
  <si>
    <t>046-001-00-X</t>
  </si>
  <si>
    <t>tetraammine palladium (II) hydrogen carbonate</t>
  </si>
  <si>
    <t>425-270-0</t>
  </si>
  <si>
    <t>134620-00-1</t>
  </si>
  <si>
    <t xml:space="preserve">Acute Tox. 4 *
STOT RE 2 *
Eye Dam. 1
Skin Sens. 1
Aquatic Acute 1
Aquatic Chronic 1
</t>
  </si>
  <si>
    <t xml:space="preserve">H302
H373 **
H318
H317
H400
H410
</t>
  </si>
  <si>
    <t xml:space="preserve">H302
H373 **
H318
H317
H410
</t>
  </si>
  <si>
    <t>047-001-00-2</t>
  </si>
  <si>
    <t>silver nitrate</t>
  </si>
  <si>
    <t xml:space="preserve">Ox. Sol. 2
Skin Corr. 1B
Aquatic Acute 1
Aquatic Chronic 1
</t>
  </si>
  <si>
    <t xml:space="preserve">H272
H314
H400
H410
</t>
  </si>
  <si>
    <t>GHS03
GHS05
GHS09
Dgr</t>
  </si>
  <si>
    <t xml:space="preserve">H272
H314
H410
</t>
  </si>
  <si>
    <t>047-002-00-8</t>
  </si>
  <si>
    <t>polyphosphoric acid, copper, sodium, magnesium, calcium, silver and zinc salt</t>
  </si>
  <si>
    <t>416-850-4</t>
  </si>
  <si>
    <t>048-001-00-5</t>
  </si>
  <si>
    <t>cadmium compounds, with the exception of cadmium sulphoselenide (xCdS.yCdSe), reaction mass of cadmium sulphide with zinc sulphide (xCdS.yZnS), reaction mass of cadmium sulphide with mercury sulphide (xCdS.yHgS), and those specified elsewhere in this Annex</t>
  </si>
  <si>
    <t>048-002-00-0</t>
  </si>
  <si>
    <t xml:space="preserve">Carc. 1B
Muta. 2
Repr. 2
Acute Tox. 2 *
STOT RE 1
Aquatic Acute 1
Aquatic Chronic 1
</t>
  </si>
  <si>
    <t xml:space="preserve">H350
H341
H361fd
H330
H372 **
H400
H410
</t>
  </si>
  <si>
    <t xml:space="preserve">H350
H341
H361fd
H330
H372 **
H410
</t>
  </si>
  <si>
    <t>048-003-00-6</t>
  </si>
  <si>
    <t>cadmium diformate; cadmiumformate</t>
  </si>
  <si>
    <t xml:space="preserve">Carc. 2
Acute Tox. 3 *
Acute Tox. 3 *
STOT RE 2 *
Aquatic Acute 1
Aquatic Chronic 1
</t>
  </si>
  <si>
    <t xml:space="preserve">H351
H331
H301
H373 **
H400
H410
</t>
  </si>
  <si>
    <t xml:space="preserve">H331
H301
H351
H373 **
H410
</t>
  </si>
  <si>
    <t xml:space="preserve">*
STOT RE 2; H373: C ≥ 0,25 %
</t>
  </si>
  <si>
    <t>048-004-00-1</t>
  </si>
  <si>
    <t>cadmium cyanide</t>
  </si>
  <si>
    <t xml:space="preserve">Carc. 2
Acute Tox. 1
Acute Tox. 2 *
Acute Tox. 2 *
STOT RE 2 *
Aquatic Acute 1
Aquatic Chronic 1
</t>
  </si>
  <si>
    <t xml:space="preserve">H351
H310
H330
H300
H373 **
H400
H410
</t>
  </si>
  <si>
    <t xml:space="preserve">H330
H310
H300
H351
H373 **
H410
</t>
  </si>
  <si>
    <t xml:space="preserve">STOT RE 2; H373: C ≥ 0,1 %
EUH032: C ≥ 1 %
</t>
  </si>
  <si>
    <t>048-005-00-7</t>
  </si>
  <si>
    <t>cadmiumhexafluorosilicate(2-); cadmium fluorosilica</t>
  </si>
  <si>
    <t xml:space="preserve">*
STOT RE 2; H373: C ≥ 0,1 %
</t>
  </si>
  <si>
    <t>048-006-00-2</t>
  </si>
  <si>
    <t>cadmium fluoride</t>
  </si>
  <si>
    <t xml:space="preserve">Carc. 1B
Muta. 1B
Repr. 1B
Acute Tox. 2 *
Acute Tox. 3 *
STOT RE 1
Aquatic Acute 1
Aquatic Chronic 1
</t>
  </si>
  <si>
    <t xml:space="preserve">H350
H340
H360FD
H330
H301
H372 **
H400
H410
</t>
  </si>
  <si>
    <t xml:space="preserve">H350
H340
H360FD
H330
H301
H372 **
H410
</t>
  </si>
  <si>
    <t>048-007-00-8</t>
  </si>
  <si>
    <t>cadmium iodide</t>
  </si>
  <si>
    <t>048-008-00-3</t>
  </si>
  <si>
    <t>cadmium chloride</t>
  </si>
  <si>
    <t xml:space="preserve">Carc. 1B; H350: C ≥ 0,01 %
* oral
STOT RE 1; H372: C ≥ 7 %
STOT RE 2; H373: 0,1 % ≤ C &lt; 7 %
</t>
  </si>
  <si>
    <t>048-009-00-9</t>
  </si>
  <si>
    <t>cadmium sulphate</t>
  </si>
  <si>
    <t>048-010-00-4</t>
  </si>
  <si>
    <t>cadmium sulphide</t>
  </si>
  <si>
    <t xml:space="preserve">Carc. 1B
Muta. 2
Repr. 2
Acute Tox. 4 *
STOT RE 1
Aquatic Chronic 4
</t>
  </si>
  <si>
    <t xml:space="preserve">H350
H341
H361fd
H302
H372 **
H413
</t>
  </si>
  <si>
    <t xml:space="preserve">H350
H341
H361fd
H372 **
H302
H413
</t>
  </si>
  <si>
    <t xml:space="preserve">*
STOT RE 1; H372: C ≥ 10 %
STOT RE 2; H373: 0,1 % ≤ C &lt; 10 %
</t>
  </si>
  <si>
    <t>048-011-00-X</t>
  </si>
  <si>
    <t>cadmium (pyrophoric)</t>
  </si>
  <si>
    <t xml:space="preserve">Pyr. Sol. 1
Carc. 1B
Muta. 2
Repr. 2
Acute Tox. 2 *
STOT RE 1
Aquatic Acute 1
Aquatic Chronic 1
</t>
  </si>
  <si>
    <t xml:space="preserve">H250
H350
H341
H361fd
H330
H372 **
H400
H410
</t>
  </si>
  <si>
    <t xml:space="preserve">H250
H350
H341
H361fd
H330
H372 **
H410
</t>
  </si>
  <si>
    <t>050-001-00-5</t>
  </si>
  <si>
    <t>tin tetrachloride; stannic chloride</t>
  </si>
  <si>
    <t>7646-78-8</t>
  </si>
  <si>
    <t xml:space="preserve">Skin Corr. 1B
Aquatic Chronic 3
</t>
  </si>
  <si>
    <t xml:space="preserve">H314
H412
</t>
  </si>
  <si>
    <t>050-002-00-0</t>
  </si>
  <si>
    <t>cyhexatin (ISO); hydroxytricyclohexylstannane; tri(cyclohexyl)tin hydroxide</t>
  </si>
  <si>
    <t>050-003-00-6</t>
  </si>
  <si>
    <t>fentin acetate (ISO); triphenyltin acetate</t>
  </si>
  <si>
    <t xml:space="preserve">Carc. 2
Repr. 2
Acute Tox. 2 *
Acute Tox. 3 *
Acute Tox. 3 *
STOT SE 3
STOT RE 1
Skin Irrit. 2
Eye Dam. 1
Aquatic Acute 1
Aquatic Chronic 1
</t>
  </si>
  <si>
    <t xml:space="preserve">H351
H361d ***
H330
H311
H301
H335
H372 **
H315
H318
H400
H410
</t>
  </si>
  <si>
    <t>GHS06
GHS05
GHS08
GHS09
Dgr</t>
  </si>
  <si>
    <t xml:space="preserve">H351
H361d ***
H330
H311
H301
H372 **
H335
H315
H318
H410
</t>
  </si>
  <si>
    <t>050-004-00-1</t>
  </si>
  <si>
    <t>fentin hydroxide (ISO); 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</si>
  <si>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</si>
  <si>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</si>
  <si>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</si>
  <si>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</si>
  <si>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</si>
  <si>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</si>
  <si>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050-008-00-3</t>
  </si>
  <si>
    <t xml:space="preserve">Repr. 1B
Acute Tox. 3
Acute Tox. 4 *
STOT RE 1
Skin Irrit. 2
Eye Irrit. 2
Aquatic Acute 1
Aquatic Chronic 1
</t>
  </si>
  <si>
    <t xml:space="preserve">H360FD
H301
H312
H372 **
H315
H319
H400
H410
</t>
  </si>
  <si>
    <t xml:space="preserve">H312
H301
H315
H319
H360FD
H372 **
H410
</t>
  </si>
  <si>
    <t xml:space="preserve">*
STOT RE 1; H372: C ≥ 1 %
STOT RE 2; H373: 0,25 % ≤ C &lt; 1 %
Skin Irrit. 2; H315: C ≥ 1 %
Eye Irrit. 2; H319: C ≥ 1 %
M=10
</t>
  </si>
  <si>
    <t>050-009-00-9</t>
  </si>
  <si>
    <t>050-010-00-4</t>
  </si>
  <si>
    <t>fluorotrihexylstannane</t>
  </si>
  <si>
    <t>243-547-2</t>
  </si>
  <si>
    <t>20153-50-8</t>
  </si>
  <si>
    <t>050-011-00-X</t>
  </si>
  <si>
    <t>triphenyltin compounds, with the exception of those specified elsewhere in this Annex</t>
  </si>
  <si>
    <t xml:space="preserve">*
M=100
</t>
  </si>
  <si>
    <t>050-012-00-5</t>
  </si>
  <si>
    <t>050-013-00-0</t>
  </si>
  <si>
    <t>trioctyltin compounds, with the exception of those specified elsewhere in this Annex</t>
  </si>
  <si>
    <t xml:space="preserve">STOT SE 3
Skin Irrit. 2
Eye Irrit. 2
Aquatic Chronic 4
</t>
  </si>
  <si>
    <t xml:space="preserve">H335
H315
H319
H413
</t>
  </si>
  <si>
    <t xml:space="preserve">H319
H335
H315
H413
</t>
  </si>
  <si>
    <t>050-017-00-2</t>
  </si>
  <si>
    <t>fenbutatin oxide (ISO); bis(tris(2-methyl-2-phenylpropyl)tin)oxide</t>
  </si>
  <si>
    <t xml:space="preserve">Acute Tox. 2 *
Skin Irrit. 2
Eye Irrit. 2
Aquatic Acute 1
Aquatic Chronic 1
</t>
  </si>
  <si>
    <t xml:space="preserve">H330
H315
H319
H400
H410
</t>
  </si>
  <si>
    <t xml:space="preserve">H330
H319
H315
H410
</t>
  </si>
  <si>
    <t>050-018-00-8</t>
  </si>
  <si>
    <t>tin(II) methanesulphonate</t>
  </si>
  <si>
    <t>401-640-7</t>
  </si>
  <si>
    <t>53408-94-9</t>
  </si>
  <si>
    <t xml:space="preserve">Acute Tox. 4 *
Skin Corr. 1B
Skin Sens. 1
Aquatic Chronic 2
</t>
  </si>
  <si>
    <t xml:space="preserve">H302
H314
H317
H411
</t>
  </si>
  <si>
    <t xml:space="preserve">H314
H302
H317
H411
</t>
  </si>
  <si>
    <t>050-019-00-3</t>
  </si>
  <si>
    <t>azocyclotin (ISO); 1-(tricyclohexylstannyl)-1H-1,2,4-triazole</t>
  </si>
  <si>
    <t xml:space="preserve">Acute Tox. 2 *
Acute Tox. 3 *
STOT SE 3
Skin Irrit. 2
Eye Dam. 1
Aquatic Acute 1
Aquatic Chronic 1
</t>
  </si>
  <si>
    <t xml:space="preserve">H330
H301
H335
H315
H318
H400
H410
</t>
  </si>
  <si>
    <t xml:space="preserve">H330
H301
H335
H315
H318
H410
</t>
  </si>
  <si>
    <t>050-020-00-9</t>
  </si>
  <si>
    <t>trioctylstannane</t>
  </si>
  <si>
    <t>413-320-4</t>
  </si>
  <si>
    <t>869-59-0</t>
  </si>
  <si>
    <t xml:space="preserve">STOT RE 1
Skin Irrit. 2
Aquatic Chronic 4
</t>
  </si>
  <si>
    <t xml:space="preserve">H372 **
H315
H413
</t>
  </si>
  <si>
    <t>050-021-00-4</t>
  </si>
  <si>
    <t>222-583-2</t>
  </si>
  <si>
    <t>3542-36-7</t>
  </si>
  <si>
    <t xml:space="preserve">Acute Tox. 3 *
STOT RE 1
Aquatic Chronic 3
</t>
  </si>
  <si>
    <t>050-022-00-X</t>
  </si>
  <si>
    <t>dibutyltin dichloride; (DBTC)</t>
  </si>
  <si>
    <t xml:space="preserve">Muta. 2
Repr. 1B
Acute Tox. 2 *
Acute Tox. 3 *
Acute Tox. 4 *
STOT RE 1
Skin Corr. 1B
Aquatic Acute 1
Aquatic Chronic 1
</t>
  </si>
  <si>
    <t xml:space="preserve">H341
H360FD
H330
H301
H312
H372 **
H314
H400
H410
</t>
  </si>
  <si>
    <t xml:space="preserve">H341
H360FD
H330
H301
H312
H372 **
H314
H410
</t>
  </si>
  <si>
    <t xml:space="preserve">Skin Corr. 1B; H314: C ≥ 5 %
Skin Irrit. 2; H315: 0,01 % ≤ C &lt; 5 %
Eye Dam. 1; H318: 3 % ≤ C &lt; 5 %
Eye Irrit. 2; H319: 0,01 % ≤ C &lt; 3 %
M=10
</t>
  </si>
  <si>
    <t>050-023-00-5</t>
  </si>
  <si>
    <t>reaction mass of: bis[(2-ethyl-1-oxohexyl)oxy]dioctyl stannane; bis[((2-ethyl-1-oxohexyl)oxy)dioctylstannyl]oxide; bis(1-phenyl-1,3-decanedionyl)dioctyl stannane; ((2-ethyl-1-oxohexyl)oxy)-(1-phenyl-1,3-decanedionyl)dioctyl stannane</t>
  </si>
  <si>
    <t>422-920-5</t>
  </si>
  <si>
    <t xml:space="preserve">STOT RE 2 *
Aquatic Acute 1
Aquatic Chronic 1
</t>
  </si>
  <si>
    <t xml:space="preserve">H373 **
H400
H410
</t>
  </si>
  <si>
    <t xml:space="preserve">H373 **
H410
</t>
  </si>
  <si>
    <t>050-024-00-0</t>
  </si>
  <si>
    <t>reaction mass of: tri-p-tolyltin hydroxide; hexa-p-tolyl-distannoxane</t>
  </si>
  <si>
    <t>432-230-6</t>
  </si>
  <si>
    <t xml:space="preserve">Acute Tox. 4 *
STOT RE 1
Skin Irrit. 2
Eye Dam. 1
Skin Sens. 1
Aquatic Acute 1
Aquatic Chronic 1
</t>
  </si>
  <si>
    <t xml:space="preserve">H302
H372 **
H315
H318
H317
H400
H410
</t>
  </si>
  <si>
    <t xml:space="preserve">H372 **
H302
H315
H318
H317
H410
</t>
  </si>
  <si>
    <t>050-025-00-6</t>
  </si>
  <si>
    <t>trichloromethylstannane</t>
  </si>
  <si>
    <t>213-608-8</t>
  </si>
  <si>
    <t>993-16-8</t>
  </si>
  <si>
    <t xml:space="preserve">H361d
</t>
  </si>
  <si>
    <t>050-026-00-1</t>
  </si>
  <si>
    <t>2-ethylhexyl 10-ethyl-4-[[2-[(2-ethylhexyl)oxy]-2-oxoethyl]thio]-4-methyl-7-oxo-8-oxa-3,5-dithia-4-stannatetradecanoate</t>
  </si>
  <si>
    <t>260-828-5</t>
  </si>
  <si>
    <t>57583-34-3</t>
  </si>
  <si>
    <t>050-027-00-7</t>
  </si>
  <si>
    <t xml:space="preserve">H360D
</t>
  </si>
  <si>
    <t>050-028-00-2</t>
  </si>
  <si>
    <t>2-ethylhexyl 10-ethyl-4,4-dimethyl-7-oxo-8-oxa-3,5-dithia-4-stannatetradecanoate</t>
  </si>
  <si>
    <t>260-829-0</t>
  </si>
  <si>
    <t>57583-35-4</t>
  </si>
  <si>
    <t xml:space="preserve">Repr. 2
Acute Tox. 4
STOT RE 1
Skin Sens. 1A
</t>
  </si>
  <si>
    <t xml:space="preserve">H361d
H302
H372 (nervous system, immune system)
H317
</t>
  </si>
  <si>
    <t xml:space="preserve">H302
H317
H361d
H372 (nervous system, immune system)
</t>
  </si>
  <si>
    <t>ATP06</t>
  </si>
  <si>
    <t>050-029-00-8</t>
  </si>
  <si>
    <t>dimethyltin dichloride</t>
  </si>
  <si>
    <t>212-039-2</t>
  </si>
  <si>
    <t>753-73-1</t>
  </si>
  <si>
    <t xml:space="preserve">Repr. 2
Acute Tox. 2
Acute Tox. 3
Acute Tox. 3
STOT RE 1
Skin Corr. 1B
</t>
  </si>
  <si>
    <t xml:space="preserve">H361d
H330
H311
H301
H372 (nervous system, immune system)
H314
</t>
  </si>
  <si>
    <t>GHS08
GHS06
GHS05
Dgr</t>
  </si>
  <si>
    <t xml:space="preserve">H301
H311
H330
H314
H361d
H372 (nervous system, immune system)
</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</si>
  <si>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</si>
  <si>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</si>
  <si>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</si>
  <si>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</si>
  <si>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</si>
  <si>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</si>
  <si>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</si>
  <si>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</si>
  <si>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</si>
  <si>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</si>
  <si>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 xml:space="preserve">H332
H302
H411
</t>
  </si>
  <si>
    <t>051-004-00-4</t>
  </si>
  <si>
    <t>antimony trifluoride</t>
  </si>
  <si>
    <t>232-009-2</t>
  </si>
  <si>
    <t>7783-56-4</t>
  </si>
  <si>
    <t xml:space="preserve">Acute Tox. 3 *
Acute Tox. 3 *
Acute Tox. 3 *
Aquatic Chronic 2
</t>
  </si>
  <si>
    <t xml:space="preserve">H331
H311
H301
H411
</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</si>
  <si>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</si>
  <si>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</si>
  <si>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</si>
  <si>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</si>
  <si>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</si>
  <si>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</si>
  <si>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</si>
  <si>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</si>
  <si>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</si>
  <si>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</si>
  <si>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</si>
  <si>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</si>
  <si>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</si>
  <si>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 xml:space="preserve">H332
H312
H400
</t>
  </si>
  <si>
    <t>053-002-00-9</t>
  </si>
  <si>
    <t>hydrogen iodide</t>
  </si>
  <si>
    <t>233-109-9</t>
  </si>
  <si>
    <t>10034-85-2</t>
  </si>
  <si>
    <t xml:space="preserve">Press. Gas
Skin Corr. 1A
</t>
  </si>
  <si>
    <t xml:space="preserve">
H314
</t>
  </si>
  <si>
    <t>GHS04
GHS05
Dgr</t>
  </si>
  <si>
    <t xml:space="preserve">Skin Corr. 1A; H314: C ≥ 10 %
Skin Corr. 1B; H314: 0,2 % ≤ C &lt; 10 %
Skin Irrit. 2; H315: 0,02 % ≤ C &lt; 0,2 %
Eye Irrit. 2; H319: 0,02 % ≤ C &lt; 0,2 %
STOT SE 3; H335: C ≥ 0,02 %
</t>
  </si>
  <si>
    <t>053-002-01-6</t>
  </si>
  <si>
    <t xml:space="preserve">Skin Corr. 1B; H314: C ≥ 25 %
Skin Irrit. 2; H315: 10 % ≤ C &lt; 25 %
Eye Irrit. 2; H319: 10 % ≤ C &lt; 25 %
</t>
  </si>
  <si>
    <t>053-003-00-4</t>
  </si>
  <si>
    <t>iodoxybenzene</t>
  </si>
  <si>
    <t>696-33-3</t>
  </si>
  <si>
    <t xml:space="preserve">Expl. 1.1 ****
</t>
  </si>
  <si>
    <t xml:space="preserve">****
</t>
  </si>
  <si>
    <t>053-004-00-X</t>
  </si>
  <si>
    <t>calcium iodoxybenzoate</t>
  </si>
  <si>
    <t>053-005-00-5</t>
  </si>
  <si>
    <t>(4-(1-methylethyl)phenyl)-(4-methylphenyl)iodonium tetrakis(pentafluorophenyl)borate (1-)</t>
  </si>
  <si>
    <t>422-960-3</t>
  </si>
  <si>
    <t>178233-72-2</t>
  </si>
  <si>
    <t xml:space="preserve">Acute Tox. 4 *
Acute Tox. 4 *
STOT RE 2 *
Aquatic Acute 1
Aquatic Chronic 1
</t>
  </si>
  <si>
    <t xml:space="preserve">H312
H302
H373 **
H400
H410
</t>
  </si>
  <si>
    <t xml:space="preserve">H312
H302
H373 **
H410
</t>
  </si>
  <si>
    <t>056-001-00-1</t>
  </si>
  <si>
    <t>barium peroxide</t>
  </si>
  <si>
    <t>215-128-4</t>
  </si>
  <si>
    <t>1304-29-6</t>
  </si>
  <si>
    <t xml:space="preserve">Ox. Sol. 2
Acute Tox. 4 *
Acute Tox. 4 *
</t>
  </si>
  <si>
    <t xml:space="preserve">H272
H332
H302
</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</si>
  <si>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</si>
  <si>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</si>
  <si>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</si>
  <si>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</si>
  <si>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</si>
  <si>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</si>
  <si>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</si>
  <si>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</si>
  <si>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</si>
  <si>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10361-37-2</t>
  </si>
  <si>
    <t xml:space="preserve">H301
H332
</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</si>
  <si>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</si>
  <si>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</si>
  <si>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</si>
  <si>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</si>
  <si>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</si>
  <si>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</si>
  <si>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</si>
  <si>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</si>
  <si>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</si>
  <si>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</si>
  <si>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</si>
  <si>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</si>
  <si>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</si>
  <si>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</si>
  <si>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</si>
  <si>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 xml:space="preserve">Flam. Liq. 2
Acute Tox. 4 *
Skin Corr. 1B
Skin Sens. 1
Aquatic Acute 1
Aquatic Chronic 1
</t>
  </si>
  <si>
    <t xml:space="preserve">H225
H332
H314
H317
H400
H410
</t>
  </si>
  <si>
    <t xml:space="preserve">H225
H332
H314
H317
H410
</t>
  </si>
  <si>
    <t>076-001-00-5</t>
  </si>
  <si>
    <t>osmium tetraoxide; osmic acid</t>
  </si>
  <si>
    <t>244-058-7</t>
  </si>
  <si>
    <t xml:space="preserve">Acute Tox. 1
Acute Tox. 2 *
Acute Tox. 2 *
Skin Corr. 1B
</t>
  </si>
  <si>
    <t>078-001-00-0</t>
  </si>
  <si>
    <t>tetrachloroplatinates with the exception of those specified elsewhere in this Annex</t>
  </si>
  <si>
    <t xml:space="preserve">Acute Tox. 3 *
Eye Dam. 1
Resp. Sens. 1
Skin Sens. 1
</t>
  </si>
  <si>
    <t xml:space="preserve">H301
H318
H334
H317
</t>
  </si>
  <si>
    <t>078-002-00-6</t>
  </si>
  <si>
    <t>diammonium tetrachloroplatinate</t>
  </si>
  <si>
    <t>237-499-1</t>
  </si>
  <si>
    <t>13820-41-2</t>
  </si>
  <si>
    <t xml:space="preserve">Acute Tox. 3 *
Skin Irrit. 2
Eye Dam. 1
Resp. Sens. 1
Skin Sens. 1
</t>
  </si>
  <si>
    <t xml:space="preserve">H301
H315
H318
H334
H317
</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</si>
  <si>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</si>
  <si>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</si>
  <si>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</si>
  <si>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</si>
  <si>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</si>
  <si>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</si>
  <si>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</si>
  <si>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</si>
  <si>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</si>
  <si>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</si>
  <si>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</si>
  <si>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</si>
  <si>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</si>
  <si>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</si>
  <si>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</si>
  <si>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</si>
  <si>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</si>
  <si>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</si>
  <si>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</si>
  <si>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</si>
  <si>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</si>
  <si>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</si>
  <si>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</si>
  <si>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</si>
  <si>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</si>
  <si>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</si>
  <si>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 xml:space="preserve">Acute Tox. 3 *
Skin Corr. 1B
Resp. Sens. 1
Skin Sens. 1
</t>
  </si>
  <si>
    <t xml:space="preserve">H301
H314
H334
H317
</t>
  </si>
  <si>
    <t>078-010-00-X</t>
  </si>
  <si>
    <t>tetraammine platinum (II) hydrogen carbonate</t>
  </si>
  <si>
    <t>426-730-3</t>
  </si>
  <si>
    <t>123439-82-7</t>
  </si>
  <si>
    <t>078-011-00-5</t>
  </si>
  <si>
    <t>hydroxydisulfito platinum(II) acid</t>
  </si>
  <si>
    <t>423-310-1</t>
  </si>
  <si>
    <t>61420-92-6</t>
  </si>
  <si>
    <t xml:space="preserve">Acute Tox. 4 *
STOT RE 2 *
Skin Corr. 1A
Resp. Sens. 1
Skin Sens. 1
Aquatic Chronic 3
</t>
  </si>
  <si>
    <t xml:space="preserve">H302
H373
H314
H334
H317
H412
</t>
  </si>
  <si>
    <t>078-012-00-0</t>
  </si>
  <si>
    <t>platinum(IV) nitrate/nitric acid solution</t>
  </si>
  <si>
    <t>432-400-1</t>
  </si>
  <si>
    <t xml:space="preserve">Skin Corr. 1A
Aquatic Acute 1
Aquatic Chronic 1
</t>
  </si>
  <si>
    <t>080-001-00-0</t>
  </si>
  <si>
    <t>mercury</t>
  </si>
  <si>
    <t xml:space="preserve">Repr. 1B
Acute Tox. 2 *
STOT RE 1
Aquatic Acute 1
Aquatic Chronic 1
</t>
  </si>
  <si>
    <t xml:space="preserve">H360D ***
H330
H372 **
H400
H410
</t>
  </si>
  <si>
    <t xml:space="preserve">H360D ***
H330
H372 **
H410
</t>
  </si>
  <si>
    <t>080-002-00-6</t>
  </si>
  <si>
    <t>inorganic compounds of mercury with the exception of mercuric sulphide and those specified elsewhere in this Annex</t>
  </si>
  <si>
    <t xml:space="preserve">Acute Tox. 1
Acute Tox. 2 *
Acute Tox. 2 *
STOT RE 2 *
Aquatic Acute 1
Aquatic Chronic 1
</t>
  </si>
  <si>
    <t xml:space="preserve">H310
H330
H300
H373 **
H400
H410
</t>
  </si>
  <si>
    <t xml:space="preserve">H330
H310
H300
H373 **
H410
</t>
  </si>
  <si>
    <t>080-003-00-1</t>
  </si>
  <si>
    <t>dimercury dichloride; mercurous chloride; calomel</t>
  </si>
  <si>
    <t xml:space="preserve">Acute Tox. 4 *
STOT SE 3
Skin Irrit. 2
Eye Irrit. 2
Aquatic Acute 1
Aquatic Chronic 1
</t>
  </si>
  <si>
    <t xml:space="preserve">H302
H335
H315
H319
H400
H410
</t>
  </si>
  <si>
    <t xml:space="preserve">H302
H319
H335
H315
H410
</t>
  </si>
  <si>
    <t>080-004-00-7</t>
  </si>
  <si>
    <t>organic compounds of mercury with the exception of those specified elsewhere in this Annex</t>
  </si>
  <si>
    <t>080-005-00-2</t>
  </si>
  <si>
    <t>mercury difulminate; mercuric fulminate; fulminate of mercury</t>
  </si>
  <si>
    <t xml:space="preserve">Unst. Expl.
Acute Tox. 3 *
Acute Tox. 3 *
Acute Tox. 3 *
STOT RE 2 *
Aquatic Acute 1
Aquatic Chronic 1
</t>
  </si>
  <si>
    <t xml:space="preserve">H200
H331
H311
H301
H373 **
H400
H410
</t>
  </si>
  <si>
    <t>080-005-01-X</t>
  </si>
  <si>
    <t xml:space="preserve">Expl. 1.1
Acute Tox. 3 *
Acute Tox. 3 *
Acute Tox. 3 *
STOT RE 2 *
Aquatic Acute 1
Aquatic Chronic 1
</t>
  </si>
  <si>
    <t xml:space="preserve">H201
H331
H311
H301
H373 **
H400
H410
</t>
  </si>
  <si>
    <t>080-006-00-8</t>
  </si>
  <si>
    <t>dimercury dicyanide oxide; mercuric oxycyanide</t>
  </si>
  <si>
    <t xml:space="preserve">Expl. 1.1
Acute Tox. 3 *
Acute Tox. 3 *
Acute Tox. 3 *
STOT RE 2
Aquatic Acute 1
Aquatic Chronic 1
</t>
  </si>
  <si>
    <t xml:space="preserve">H201
H331
H311
H301
H373 **
H410
</t>
  </si>
  <si>
    <t>080-007-00-3</t>
  </si>
  <si>
    <t xml:space="preserve">*
STOT RE 2; H373: C ≥ 0,05 %
</t>
  </si>
  <si>
    <t>080-008-00-9</t>
  </si>
  <si>
    <t xml:space="preserve">Acute Tox. 3 *
STOT RE 1
Skin Corr. 1B
Aquatic Acute 1
Aquatic Chronic 1
</t>
  </si>
  <si>
    <t xml:space="preserve">H301
H372 **
H314
H400
H410
</t>
  </si>
  <si>
    <t xml:space="preserve">H301
H372 **
H314
H410
</t>
  </si>
  <si>
    <t>080-009-00-4</t>
  </si>
  <si>
    <t>2-methoxyethylmercury chloride</t>
  </si>
  <si>
    <t>080-010-00-X</t>
  </si>
  <si>
    <t>mercury dichloride; mercuric chloride</t>
  </si>
  <si>
    <t xml:space="preserve">Muta. 2
Repr. 2
Acute Tox. 2 *
STOT RE 1
Skin Corr. 1B
Aquatic Acute 1
Aquatic Chronic 1
</t>
  </si>
  <si>
    <t xml:space="preserve">H341
H361f ***
H300
H372 **
H314
H400
H410
</t>
  </si>
  <si>
    <t xml:space="preserve">H341
H361f ***
H300
H372 **
H314
H410
</t>
  </si>
  <si>
    <t>080-011-00-5</t>
  </si>
  <si>
    <t>phenylmercury acetate</t>
  </si>
  <si>
    <t>081-001-00-3</t>
  </si>
  <si>
    <t>thallium</t>
  </si>
  <si>
    <t>231-138-1</t>
  </si>
  <si>
    <t>7440-28-0</t>
  </si>
  <si>
    <t xml:space="preserve">Acute Tox. 2 *
Acute Tox. 2 *
STOT RE 2 *
Aquatic Chronic 4
</t>
  </si>
  <si>
    <t xml:space="preserve">H330
H300
H373 **
H413
</t>
  </si>
  <si>
    <t>081-002-00-9</t>
  </si>
  <si>
    <t>thallium compounds, with the exception of those specified elsewhere in this Annex</t>
  </si>
  <si>
    <t xml:space="preserve">Acute Tox. 2 *
Acute Tox. 2 *
STOT RE 2 *
Aquatic Chronic 2
</t>
  </si>
  <si>
    <t xml:space="preserve">H330
H300
H373 **
H411
</t>
  </si>
  <si>
    <t>081-003-00-4</t>
  </si>
  <si>
    <t>dithallium sulphate; thallic sulphate</t>
  </si>
  <si>
    <t xml:space="preserve">Acute Tox. 2 *
STOT RE 1
Skin Irrit. 2
Aquatic Chronic 2
</t>
  </si>
  <si>
    <t xml:space="preserve">H300
H372 **
H315
H411
</t>
  </si>
  <si>
    <t>082-001-00-6</t>
  </si>
  <si>
    <t>lead compounds with the exception of those specified elsewhere in this Annex</t>
  </si>
  <si>
    <t xml:space="preserve">Repr. 2; H361f: C ≥ 2,5 %
*
STOT RE 2; H373: C ≥ 0,5 %
</t>
  </si>
  <si>
    <t>082-002-00-1</t>
  </si>
  <si>
    <t>lead alkyls</t>
  </si>
  <si>
    <t xml:space="preserve">Repr. 1A
Acute Tox. 1
Acute Tox. 2 *
Acute Tox. 2 *
STOT RE 2 *
Aquatic Acute 1
Aquatic Chronic 1
</t>
  </si>
  <si>
    <t xml:space="preserve">H360Df
H310
H330
H300
H373 **
H400
H410
</t>
  </si>
  <si>
    <t xml:space="preserve">H360Df
H330
H310
H300
H373 **
H410
</t>
  </si>
  <si>
    <t xml:space="preserve">Repr. 1A; H360D: C ≥ 0,1 %
*
STOT RE 2; H373: C ≥ 0,05 %
</t>
  </si>
  <si>
    <t>082-003-00-7</t>
  </si>
  <si>
    <t>lead diazide; lead azide</t>
  </si>
  <si>
    <t xml:space="preserve">Unst. Expl.
Repr. 1A
Acute Tox. 4 *
Acute Tox. 4 *
STOT RE 2 *
Aquatic Acute 1
Aquatic Chronic 1
</t>
  </si>
  <si>
    <t xml:space="preserve">H200
H360Df
H332
H302
H373 **
H400
H410
</t>
  </si>
  <si>
    <t>GHS01
GHS08
GHS07
GHS09
Dgr</t>
  </si>
  <si>
    <t xml:space="preserve">H200
H360Df
H332
H302
H373 **
H410
</t>
  </si>
  <si>
    <t>082-003-01-4</t>
  </si>
  <si>
    <t xml:space="preserve">Expl. 1.1
Repr. 1A
Acute Tox. 4 *
Acute Tox. 4 *
STOT RE 2 *
Aquatic Acute 1
Aquatic Chronic 1
</t>
  </si>
  <si>
    <t xml:space="preserve">H201
H360Df
H332
H302
H373 **
H400
H410
</t>
  </si>
  <si>
    <t xml:space="preserve">H201
H360Df
H332
H302
H373 **
H410
</t>
  </si>
  <si>
    <t>082-004-00-2</t>
  </si>
  <si>
    <t>lead chromate</t>
  </si>
  <si>
    <t xml:space="preserve">Carc. 1B
Repr. 1A
STOT RE 2
Aquatic Acute 1
Aquatic Chronic 1
</t>
  </si>
  <si>
    <t xml:space="preserve">H350
H360Df
H373 **
H400
H410
</t>
  </si>
  <si>
    <t xml:space="preserve">H350
H360Df
H373 **
H410
</t>
  </si>
  <si>
    <t>082-005-00-8</t>
  </si>
  <si>
    <t>lead di(acetate)</t>
  </si>
  <si>
    <t xml:space="preserve">Repr. 1A
STOT RE 2 *
Aquatic Acute 1
Aquatic Chronic 1
</t>
  </si>
  <si>
    <t xml:space="preserve">H360Df
H373 **
H400
H410
</t>
  </si>
  <si>
    <t xml:space="preserve">H360Df
H373 **
H410
</t>
  </si>
  <si>
    <t>082-006-00-3</t>
  </si>
  <si>
    <t>trilead bis(orthophosphate)</t>
  </si>
  <si>
    <t>231-205-5</t>
  </si>
  <si>
    <t>7446-27-7</t>
  </si>
  <si>
    <t>082-007-00-9</t>
  </si>
  <si>
    <t>lead acetate, basic</t>
  </si>
  <si>
    <t>215-630-3</t>
  </si>
  <si>
    <t>1335-32-6</t>
  </si>
  <si>
    <t xml:space="preserve">Carc. 2
Repr. 1A
STOT RE 2 *
Aquatic Acute 1
Aquatic Chronic 1
</t>
  </si>
  <si>
    <t xml:space="preserve">H351
H360Df
H373 **
H400
H410
</t>
  </si>
  <si>
    <t xml:space="preserve">H351
H360Df
H373 **
H410
</t>
  </si>
  <si>
    <t>082-008-00-4</t>
  </si>
  <si>
    <t>lead(II) methanesulphonate</t>
  </si>
  <si>
    <t xml:space="preserve">Repr. 1A
Acute Tox. 4 *
Acute Tox. 4 *
STOT RE 2 *
Skin Irrit. 2
Eye Dam. 1
</t>
  </si>
  <si>
    <t xml:space="preserve">H360Df
H332
H302
H373 **
H315
H318
</t>
  </si>
  <si>
    <t xml:space="preserve">H360Df
H332
H302
H373 **
H315
H318
</t>
  </si>
  <si>
    <t>082-009-00-X</t>
  </si>
  <si>
    <t>lead sulfochromate yellow; C.I. Pigment Yellow 34; [This substance is identified in the Colour Index by Colour Index Constitution Number, C.I. 77603.]</t>
  </si>
  <si>
    <t>082-010-00-5</t>
  </si>
  <si>
    <t>lead chromate molybdate sulfate red; C.I. Pigment Red 104; [This substance is identified in the Colour Index by Colour Index Constitution Number, C.I. 77605.]</t>
  </si>
  <si>
    <t>082-011-00-0</t>
  </si>
  <si>
    <t>lead hydrogen arsenate</t>
  </si>
  <si>
    <t xml:space="preserve">Carc. 1A
Repr. 1A
Acute Tox. 3 *
Acute Tox. 3 *
STOT RE 2 *
Aquatic Acute 1
Aquatic Chronic 1
</t>
  </si>
  <si>
    <t xml:space="preserve">H350
H360Df
H331
H301
H373 **
H400
H410
</t>
  </si>
  <si>
    <t xml:space="preserve">H350
H360Df
H331
H301
H373 **
H410
</t>
  </si>
  <si>
    <t>082-012-00-6</t>
  </si>
  <si>
    <t>barium calcium cesium lead samarium strontium bromide chloride fluoride iodide europium doped</t>
  </si>
  <si>
    <t>431-780-4</t>
  </si>
  <si>
    <t>199876-46-5</t>
  </si>
  <si>
    <t xml:space="preserve">Acute Tox. 4 *
STOT RE 2 *
Aquatic Chronic 2
</t>
  </si>
  <si>
    <t xml:space="preserve">H302
H373 **
H411
</t>
  </si>
  <si>
    <t>092-001-00-8</t>
  </si>
  <si>
    <t>uranium</t>
  </si>
  <si>
    <t>231-170-6</t>
  </si>
  <si>
    <t>7440-61-1</t>
  </si>
  <si>
    <t>092-002-00-3</t>
  </si>
  <si>
    <t>uranium compounds with the exception of those specified elsewhere in this Annex</t>
  </si>
  <si>
    <t xml:space="preserve">Acute Tox. 2 *
Acute Tox. 2 *
STOT RE 2
Aquatic Chronic 2
</t>
  </si>
  <si>
    <t>601-001-00-4</t>
  </si>
  <si>
    <t>methane</t>
  </si>
  <si>
    <t>601-002-00-X</t>
  </si>
  <si>
    <t>ethane</t>
  </si>
  <si>
    <t>601-003-00-5</t>
  </si>
  <si>
    <t>propane</t>
  </si>
  <si>
    <t>601-004-00-0</t>
  </si>
  <si>
    <t>C U</t>
  </si>
  <si>
    <t>601-004-01-8</t>
  </si>
  <si>
    <t xml:space="preserve">Flam. Gas 1
Press. Gas
Carc. 1A
Muta. 1B
</t>
  </si>
  <si>
    <t xml:space="preserve">H220
H350
H340
</t>
  </si>
  <si>
    <t>GHS02
GHS04
GHS08
Dgr</t>
  </si>
  <si>
    <t xml:space="preserve">H220
H350
H340
</t>
  </si>
  <si>
    <t>C S U</t>
  </si>
  <si>
    <t>601-005-00-6</t>
  </si>
  <si>
    <t>2,2-dimethylpropane; neopentane</t>
  </si>
  <si>
    <t>207-343-7</t>
  </si>
  <si>
    <t xml:space="preserve">Flam. Gas 1
Press. Gas
Aquatic Chronic 2
</t>
  </si>
  <si>
    <t xml:space="preserve">H220
H411
</t>
  </si>
  <si>
    <t>GHS02
GHS04
GHS09
Dgr</t>
  </si>
  <si>
    <t xml:space="preserve">H220
H411
</t>
  </si>
  <si>
    <t>601-006-00-1</t>
  </si>
  <si>
    <t>pentane</t>
  </si>
  <si>
    <t>203-692-4</t>
  </si>
  <si>
    <t xml:space="preserve">Flam. Liq. 2
Asp. Tox. 1
STOT SE 3
Aquatic Chronic 2
</t>
  </si>
  <si>
    <t xml:space="preserve">H225
H304
H336
H411
</t>
  </si>
  <si>
    <t xml:space="preserve">H225
H304
H336
H411
</t>
  </si>
  <si>
    <t xml:space="preserve">EUH066
</t>
  </si>
  <si>
    <t>601-007-00-7</t>
  </si>
  <si>
    <t xml:space="preserve">Flam. Liq. 2
Asp. Tox. 1
STOT SE 3
Skin Irrit. 2
Aquatic Chronic 2
</t>
  </si>
  <si>
    <t xml:space="preserve">H225
H304
H336
H315
H411
</t>
  </si>
  <si>
    <t xml:space="preserve">H225
H304
H315
H336
H411
</t>
  </si>
  <si>
    <t>601-008-00-2</t>
  </si>
  <si>
    <t xml:space="preserve">Flam. Liq. 2
Asp. Tox. 1
STOT SE 3
Skin Irrit. 2
Aquatic Acute 1
Aquatic Chronic 1
</t>
  </si>
  <si>
    <t xml:space="preserve">H225
H304
H336
H315
H400
H410
</t>
  </si>
  <si>
    <t xml:space="preserve">H225
H304
H315
H336
H410
</t>
  </si>
  <si>
    <t>601-010-00-3</t>
  </si>
  <si>
    <t xml:space="preserve">Flam. Gas 1
Press. Gas
STOT SE 3
</t>
  </si>
  <si>
    <t xml:space="preserve">H220
H336
</t>
  </si>
  <si>
    <t xml:space="preserve">H220
H336
</t>
  </si>
  <si>
    <t>601-011-00-9</t>
  </si>
  <si>
    <t>propene; propylene</t>
  </si>
  <si>
    <t>601-012-00-4</t>
  </si>
  <si>
    <t>601-013-00-X</t>
  </si>
  <si>
    <t>1,3-butadiene; buta-1,3-diene</t>
  </si>
  <si>
    <t>D U</t>
  </si>
  <si>
    <t>601-014-00-5</t>
  </si>
  <si>
    <t>isoprene (stabilised); 2-methyl-1,3-butadiene</t>
  </si>
  <si>
    <t xml:space="preserve">Flam. Liq. 1
Carc. 1B
Muta. 2
Aquatic Chronic 3
</t>
  </si>
  <si>
    <t xml:space="preserve">H224
H350
H341
H412
</t>
  </si>
  <si>
    <t>D</t>
  </si>
  <si>
    <t>601-015-00-0</t>
  </si>
  <si>
    <t>acetylene; ethyne</t>
  </si>
  <si>
    <t>200-816-9</t>
  </si>
  <si>
    <t>74-86-2</t>
  </si>
  <si>
    <t xml:space="preserve">H220
</t>
  </si>
  <si>
    <t>601-016-00-6</t>
  </si>
  <si>
    <t>cyclopropane</t>
  </si>
  <si>
    <t>200-847-8</t>
  </si>
  <si>
    <t>75-19-4</t>
  </si>
  <si>
    <t>601-017-00-1</t>
  </si>
  <si>
    <t>cyclohexane</t>
  </si>
  <si>
    <t>601-018-00-7</t>
  </si>
  <si>
    <t>methylcyclohexane</t>
  </si>
  <si>
    <t>203-624-3</t>
  </si>
  <si>
    <t>108-87-2</t>
  </si>
  <si>
    <t>601-019-00-2</t>
  </si>
  <si>
    <t>1,4-dimethylcyclohexane</t>
  </si>
  <si>
    <t>209-663-2</t>
  </si>
  <si>
    <t>589-90-2</t>
  </si>
  <si>
    <t>601-020-00-8</t>
  </si>
  <si>
    <t>benzene</t>
  </si>
  <si>
    <t xml:space="preserve">Flam. Liq. 2
Carc. 1A
Muta. 1B
Asp. Tox. 1
STOT RE 1
Skin Irrit. 2
Eye Irrit. 2
</t>
  </si>
  <si>
    <t xml:space="preserve">H225
H350
H340
H304
H372 **
H315
H319
</t>
  </si>
  <si>
    <t xml:space="preserve">H225
H350
H340
H372 **
H304
H319
H315
</t>
  </si>
  <si>
    <t>E</t>
  </si>
  <si>
    <t>601-021-00-3</t>
  </si>
  <si>
    <t>toluene</t>
  </si>
  <si>
    <t xml:space="preserve">Flam. Liq. 2
Repr. 2
Asp. Tox. 1
STOT SE 3
STOT RE 2 *
Skin Irrit. 2
</t>
  </si>
  <si>
    <t xml:space="preserve">H225
H361d ***
H304
H336
H373 **
H315
</t>
  </si>
  <si>
    <t xml:space="preserve">H225
H361d ***
H304
H373 **
H315
H336
</t>
  </si>
  <si>
    <t>601-022-00-9</t>
  </si>
  <si>
    <t xml:space="preserve">Flam. Liq. 3
Acute Tox. 4 *
Acute Tox. 4 *
Skin Irrit. 2
</t>
  </si>
  <si>
    <t xml:space="preserve">H226
H332
H312
H315
</t>
  </si>
  <si>
    <t>601-023-00-4</t>
  </si>
  <si>
    <t>ethylbenzene</t>
  </si>
  <si>
    <t xml:space="preserve">Flam. Liq. 2
Acute Tox. 4 *
Asp. Tox. 1
STOT RE 2
</t>
  </si>
  <si>
    <t xml:space="preserve">H225
H332
H304
H373 (hearing organs)
</t>
  </si>
  <si>
    <t>GHS02
GHS07
GHS08
Dgr</t>
  </si>
  <si>
    <t xml:space="preserve">H225
H332
H373 (hearing organs)
H304
</t>
  </si>
  <si>
    <t>601-024-00-X</t>
  </si>
  <si>
    <t xml:space="preserve">Flam. Liq. 3
Asp. Tox. 1
STOT SE 3
Aquatic Chronic 2
</t>
  </si>
  <si>
    <t xml:space="preserve">H226
H304
H335
H411
</t>
  </si>
  <si>
    <t>601-025-00-5</t>
  </si>
  <si>
    <t>mesitylene; 1,3,5-trimethylbenzene</t>
  </si>
  <si>
    <t>203-604-4</t>
  </si>
  <si>
    <t xml:space="preserve">Flam. Liq. 3
STOT SE 3
Aquatic Chronic 2
</t>
  </si>
  <si>
    <t xml:space="preserve">H226
H335
H411
</t>
  </si>
  <si>
    <t xml:space="preserve">STOT SE 3; H335: C ≥ 25 %
</t>
  </si>
  <si>
    <t>601-026-00-0</t>
  </si>
  <si>
    <t>styrene</t>
  </si>
  <si>
    <t xml:space="preserve">Flam. Liq. 3
Repr. 2
Acute Tox. 4 *
STOT RE 1
Skin Irrit. 2
Eye Irrit. 2
</t>
  </si>
  <si>
    <t xml:space="preserve">H226
H361d
H332
H372 (hearing organs)
H315
H319
</t>
  </si>
  <si>
    <t xml:space="preserve">H226
H332
H315
H319
H361d
H372 (hearing organs)
</t>
  </si>
  <si>
    <t>601-027-00-6</t>
  </si>
  <si>
    <t>2-phenylpropene; α-methylstyrene</t>
  </si>
  <si>
    <t>202-705-0</t>
  </si>
  <si>
    <t xml:space="preserve">Flam. Liq. 3
STOT SE 3
Eye Irrit. 2
Aquatic Chronic 2
</t>
  </si>
  <si>
    <t xml:space="preserve">H226
H335
H319
H411
</t>
  </si>
  <si>
    <t xml:space="preserve">H226
H319
H335
H411
</t>
  </si>
  <si>
    <t>601-028-00-1</t>
  </si>
  <si>
    <t>2-methylstyrene; 2-vinyltoluene</t>
  </si>
  <si>
    <t>210-256-7</t>
  </si>
  <si>
    <t>611-15-4</t>
  </si>
  <si>
    <t>601-029-00-7</t>
  </si>
  <si>
    <t xml:space="preserve">Flam. Liq. 3
Skin Irrit. 2
Skin Sens. 1
Aquatic Acute 1
Aquatic Chronic 1
</t>
  </si>
  <si>
    <t xml:space="preserve">H226
H315
H317
H400
H410
</t>
  </si>
  <si>
    <t xml:space="preserve">H226
H315
H317
H410
</t>
  </si>
  <si>
    <t>601-030-00-2</t>
  </si>
  <si>
    <t>cyclopentane</t>
  </si>
  <si>
    <t>206-016-6</t>
  </si>
  <si>
    <t>287-92-3</t>
  </si>
  <si>
    <t xml:space="preserve">Flam. Liq. 2
Aquatic Chronic 3
</t>
  </si>
  <si>
    <t xml:space="preserve">H225
H412
</t>
  </si>
  <si>
    <t>601-031-00-8</t>
  </si>
  <si>
    <t>2,4,4-trimethylpent-1-ene</t>
  </si>
  <si>
    <t>203-486-4</t>
  </si>
  <si>
    <t>107-39-1</t>
  </si>
  <si>
    <t xml:space="preserve">Flam. Liq. 2
Aquatic Chronic 2
</t>
  </si>
  <si>
    <t xml:space="preserve">H225
H411
</t>
  </si>
  <si>
    <t>601-032-00-3</t>
  </si>
  <si>
    <t>benzo[a]pyrene; benzo[def]chrysene</t>
  </si>
  <si>
    <t>200-028-5</t>
  </si>
  <si>
    <t xml:space="preserve">Carc. 1B
Muta. 1B
Repr. 1B
Skin Sens. 1
Aquatic Acute 1
Aquatic Chronic 1
</t>
  </si>
  <si>
    <t xml:space="preserve">H350
H340
H360FD
H317
H400
H410
</t>
  </si>
  <si>
    <t xml:space="preserve">H350
H340
H360FD
H317
H410
</t>
  </si>
  <si>
    <t>601-033-00-9</t>
  </si>
  <si>
    <t>benz[a]anthracene</t>
  </si>
  <si>
    <t>200-280-6</t>
  </si>
  <si>
    <t>56-55-3</t>
  </si>
  <si>
    <t xml:space="preserve">Carc. 1B
Aquatic Acute 1
Aquatic Chronic 1
</t>
  </si>
  <si>
    <t xml:space="preserve">H350
H400
H410
</t>
  </si>
  <si>
    <t xml:space="preserve">H350
H410
</t>
  </si>
  <si>
    <t>601-034-00-4</t>
  </si>
  <si>
    <t>benz[e]acephenanthrylene</t>
  </si>
  <si>
    <t>205-911-9</t>
  </si>
  <si>
    <t>205-99-2</t>
  </si>
  <si>
    <t>601-035-00-X</t>
  </si>
  <si>
    <t>benzo[j]fluoranthene</t>
  </si>
  <si>
    <t>205-910-3</t>
  </si>
  <si>
    <t>205-82-3</t>
  </si>
  <si>
    <t>601-036-00-5</t>
  </si>
  <si>
    <t>benzo[k]fluoranthene</t>
  </si>
  <si>
    <t>205-916-6</t>
  </si>
  <si>
    <t>207-08-9</t>
  </si>
  <si>
    <t>601-037-00-0</t>
  </si>
  <si>
    <t>n-hexane</t>
  </si>
  <si>
    <t xml:space="preserve">Flam. Liq. 2
Repr. 2
Asp. Tox. 1
STOT SE 3
STOT RE 2 *
Skin Irrit. 2
Aquatic Chronic 2
</t>
  </si>
  <si>
    <t xml:space="preserve">H225
H361f ***
H304
H336
H373 **
H315
H411
</t>
  </si>
  <si>
    <t xml:space="preserve">H225
H361f ***
H304
H373 **
H315
H336
H411
</t>
  </si>
  <si>
    <t xml:space="preserve">STOT RE 2; H373: C ≥ 5 %
</t>
  </si>
  <si>
    <t>601-041-00-2</t>
  </si>
  <si>
    <t>dibenz[a,h]anthracene</t>
  </si>
  <si>
    <t>200-181-8</t>
  </si>
  <si>
    <t>53-70-3</t>
  </si>
  <si>
    <t xml:space="preserve">Carc. 1B; H350: C ≥ 0,01 %
M=100
</t>
  </si>
  <si>
    <t>601-042-00-8</t>
  </si>
  <si>
    <t>biphenyl; diphenyl</t>
  </si>
  <si>
    <t>202-163-5</t>
  </si>
  <si>
    <t>601-043-00-3</t>
  </si>
  <si>
    <t>1,2,4-trimethylbenzene</t>
  </si>
  <si>
    <t>202-436-9</t>
  </si>
  <si>
    <t xml:space="preserve">Flam. Liq. 3
Acute Tox. 4 *
STOT SE 3
Skin Irrit. 2
Eye Irrit. 2
Aquatic Chronic 2
</t>
  </si>
  <si>
    <t xml:space="preserve">H226
H332
H335
H315
H319
H411
</t>
  </si>
  <si>
    <t xml:space="preserve">H226
H332
H319
H335
H315
H411
</t>
  </si>
  <si>
    <t>601-044-00-9</t>
  </si>
  <si>
    <t>3a,4,7,7a-tetrahydro-4,7-methanoindene</t>
  </si>
  <si>
    <t>201-052-9</t>
  </si>
  <si>
    <t>77-73-6</t>
  </si>
  <si>
    <t xml:space="preserve">Flam. Liq. 2
Acute Tox. 4 *
Acute Tox. 4 *
STOT SE 3
Skin Irrit. 2
Eye Irrit. 2
Aquatic Chronic 2
</t>
  </si>
  <si>
    <t xml:space="preserve">H225
H332
H302
H335
H315
H319
H411
</t>
  </si>
  <si>
    <t xml:space="preserve">H225
H332
H302
H319
H335
H315
H411
</t>
  </si>
  <si>
    <t>601-045-00-4</t>
  </si>
  <si>
    <t>1,2,3,4-tetrahydronaphthalene</t>
  </si>
  <si>
    <t>204-340-2</t>
  </si>
  <si>
    <t>119-64-2</t>
  </si>
  <si>
    <t xml:space="preserve">Skin Irrit. 2
Eye Irrit. 2
Aquatic Chronic 2
</t>
  </si>
  <si>
    <t xml:space="preserve">H315
H319
H411
</t>
  </si>
  <si>
    <t xml:space="preserve">H319
H315
H411
</t>
  </si>
  <si>
    <t xml:space="preserve">EUH019
</t>
  </si>
  <si>
    <t>601-046-00-X</t>
  </si>
  <si>
    <t>7-methylocta-1,6-diene</t>
  </si>
  <si>
    <t>404-210-7</t>
  </si>
  <si>
    <t>42152-47-6</t>
  </si>
  <si>
    <t xml:space="preserve">Flam. Liq. 3
Aquatic Acute 1
Aquatic Chronic 1
</t>
  </si>
  <si>
    <t xml:space="preserve">H226
H400
H410
</t>
  </si>
  <si>
    <t>GHS02
GHS09
Wng</t>
  </si>
  <si>
    <t xml:space="preserve">H226
H410
</t>
  </si>
  <si>
    <t>601-047-00-5</t>
  </si>
  <si>
    <t>m-mentha-1,3(8)-diene</t>
  </si>
  <si>
    <t>404-150-1</t>
  </si>
  <si>
    <t>17092-80-7</t>
  </si>
  <si>
    <t>601-048-00-0</t>
  </si>
  <si>
    <t>chrysene</t>
  </si>
  <si>
    <t>205-923-4</t>
  </si>
  <si>
    <t>218-01-9</t>
  </si>
  <si>
    <t xml:space="preserve">Carc. 1B
Muta. 2
Aquatic Acute 1
Aquatic Chronic 1
</t>
  </si>
  <si>
    <t xml:space="preserve">H350
H341
H400
H410
</t>
  </si>
  <si>
    <t xml:space="preserve">H350
H341
H410
</t>
  </si>
  <si>
    <t>601-049-00-6</t>
  </si>
  <si>
    <t>benzo[e]pyrene</t>
  </si>
  <si>
    <t>205-892-7</t>
  </si>
  <si>
    <t>192-97-2</t>
  </si>
  <si>
    <t>601-051-00-7</t>
  </si>
  <si>
    <t>4-phenylbut-1-ene</t>
  </si>
  <si>
    <t>405-980-7</t>
  </si>
  <si>
    <t>768-56-9</t>
  </si>
  <si>
    <t>601-052-00-2</t>
  </si>
  <si>
    <t>naphthalene</t>
  </si>
  <si>
    <t>GHS07
GHS08
GHS09
Wng</t>
  </si>
  <si>
    <t>601-053-00-8</t>
  </si>
  <si>
    <t xml:space="preserve">Repr. 2
Acute Tox. 4 *
Skin Corr. 1B
Aquatic Acute 1
Aquatic Chronic 1
</t>
  </si>
  <si>
    <t xml:space="preserve">H361fd
H302
H314
H400
H410
</t>
  </si>
  <si>
    <t xml:space="preserve">H361fd
H302
H314
H410
</t>
  </si>
  <si>
    <t>601-054-00-3</t>
  </si>
  <si>
    <t>reaction mass of isomers of: dibenzylbenzene; dibenzyl(methyl)benzene; dibenzyl(dimethyl)benzene; dibenzyl(trimethyl)benzene</t>
  </si>
  <si>
    <t>405-570-8</t>
  </si>
  <si>
    <t>601-055-00-9</t>
  </si>
  <si>
    <t>reaction mass of isomers of: mono-(2-tetradecyl)naphthalenes; di-(2-tetradecyl)naphthalenes; tri-(2-tetradecyl)naphthalenes</t>
  </si>
  <si>
    <t>410-190-0</t>
  </si>
  <si>
    <t>132983-41-6</t>
  </si>
  <si>
    <t xml:space="preserve">Eye Irrit. 2
Aquatic Chronic 4
</t>
  </si>
  <si>
    <t xml:space="preserve">H319
H413
</t>
  </si>
  <si>
    <t>601-056-00-4</t>
  </si>
  <si>
    <t>reaction mass of isomers of: methyldiphenylmethane; dimethyldiphenylmethane</t>
  </si>
  <si>
    <t>405-470-4</t>
  </si>
  <si>
    <t>73807-39-3</t>
  </si>
  <si>
    <t>601-057-00-X</t>
  </si>
  <si>
    <t>N-dodecyl-[3-(4-(dimethylamino)benzamido)-propyl]dimethylammonium tosylate</t>
  </si>
  <si>
    <t>421-130-8</t>
  </si>
  <si>
    <t>156679-41-3</t>
  </si>
  <si>
    <t>601-058-00-5</t>
  </si>
  <si>
    <t>di-L-para-menthene</t>
  </si>
  <si>
    <t>417-870-6</t>
  </si>
  <si>
    <t>83648-84-4</t>
  </si>
  <si>
    <t xml:space="preserve">Skin Irrit. 2
Skin Sens. 1
Aquatic Acute 1
Aquatic Chronic 1
</t>
  </si>
  <si>
    <t xml:space="preserve">H315
H317
H400
H410
</t>
  </si>
  <si>
    <t xml:space="preserve">H315
H317
H410
</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</si>
  <si>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</si>
  <si>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</si>
  <si>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</si>
  <si>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</si>
  <si>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</si>
  <si>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</si>
  <si>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</si>
  <si>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</si>
  <si>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</si>
  <si>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</si>
  <si>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</si>
  <si>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 xml:space="preserve">Skin Corr. 1B
Skin Sens. 1
Aquatic Chronic 2
</t>
  </si>
  <si>
    <t xml:space="preserve">H314
H317
H411
</t>
  </si>
  <si>
    <t>601-062-00-7</t>
  </si>
  <si>
    <t>reaction mass of: branched triacontane; branched dotriacontane; branched tetratriacontane; branched hexatriacontane</t>
  </si>
  <si>
    <t>417-030-9</t>
  </si>
  <si>
    <t>151006-59-6</t>
  </si>
  <si>
    <t>601-063-00-2</t>
  </si>
  <si>
    <t>reaction mass of isomers of branched tetracosane</t>
  </si>
  <si>
    <t>417-060-2</t>
  </si>
  <si>
    <t>151006-61-0</t>
  </si>
  <si>
    <t>601-065-00-3</t>
  </si>
  <si>
    <t>reaction mass of: (1'α,3'α,6'α)-2,2,3',7',7'-pentamethylspiro(1,3-dioxane-5,2'-norcarane); (1'α,3'β,6'α)-2,2,3',7',7'-pentamethylspiro(1,3-dioxane-5,2'-norcarane)</t>
  </si>
  <si>
    <t>416-930-9</t>
  </si>
  <si>
    <t>601-066-00-9</t>
  </si>
  <si>
    <t>1-(4-(trans-4-heptylcyclohexyl)phenyl)ethanone</t>
  </si>
  <si>
    <t>426-820-2</t>
  </si>
  <si>
    <t>78531-60-9</t>
  </si>
  <si>
    <t>601-067-00-4</t>
  </si>
  <si>
    <t>triethyl arsenate</t>
  </si>
  <si>
    <t>601-068-00-X</t>
  </si>
  <si>
    <t>1,2-diacetoxybut-3-ene</t>
  </si>
  <si>
    <t>421-720-5</t>
  </si>
  <si>
    <t>18085-02-4</t>
  </si>
  <si>
    <t>601-069-00-5</t>
  </si>
  <si>
    <t>2-ethyl-1-(2-(1,3-dioxanyl)ethyl)-pyridinium bromide</t>
  </si>
  <si>
    <t>422-680-1</t>
  </si>
  <si>
    <t>287933-44-2</t>
  </si>
  <si>
    <t>601-070-00-0</t>
  </si>
  <si>
    <t>reaction mass of: branched icosane; branched docosane; branched tetracosane</t>
  </si>
  <si>
    <t>417-050-8</t>
  </si>
  <si>
    <t>151006-58-5</t>
  </si>
  <si>
    <t>601-071-00-6</t>
  </si>
  <si>
    <t>1-dimethoxymethyl-2-nitro-benzene</t>
  </si>
  <si>
    <t>423-830-9</t>
  </si>
  <si>
    <t>20627-73-0</t>
  </si>
  <si>
    <t>601-072-00-1</t>
  </si>
  <si>
    <t>reaction mass of: 1-(4-isopropylphenyl)-1-phenylethane; 1-(3-isopropylphenyl)-1-phenylethane; 1-(2-isopropylphenyl)-1-phenylethane</t>
  </si>
  <si>
    <t>430-690-2</t>
  </si>
  <si>
    <t>52783-21-8</t>
  </si>
  <si>
    <t>601-073-00-7</t>
  </si>
  <si>
    <t>1-bromo-3,5-difluorobenzene</t>
  </si>
  <si>
    <t>416-710-2</t>
  </si>
  <si>
    <t>461-96-1</t>
  </si>
  <si>
    <t xml:space="preserve">Flam. Liq. 3
Acute Tox. 4 *
STOT RE 2 *
Skin Irrit. 2
Skin Sens. 1
Aquatic Acute 1
Aquatic Chronic 1
</t>
  </si>
  <si>
    <t xml:space="preserve">H226
H302
H373 **
H315
H317
H400
H410
</t>
  </si>
  <si>
    <t>GHS02
GHS08
GHS07
GHS09
Wng</t>
  </si>
  <si>
    <t xml:space="preserve">H226
H302
H373 **
H315
H317
H410
</t>
  </si>
  <si>
    <t>601-074-00-2</t>
  </si>
  <si>
    <t>reaction mass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</si>
  <si>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</si>
  <si>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601-075-00-8</t>
  </si>
  <si>
    <t>4,4'-bis(N-carbamoyl-4-methylbenzenesulfonamide)diphenylmethane</t>
  </si>
  <si>
    <t>418-770-5</t>
  </si>
  <si>
    <t>151882-81-4</t>
  </si>
  <si>
    <t>601-076-00-3</t>
  </si>
  <si>
    <t>ethynyl cyclopropane</t>
  </si>
  <si>
    <t>425-430-1</t>
  </si>
  <si>
    <t>6746-94-7</t>
  </si>
  <si>
    <t xml:space="preserve">Flam. Liq. 2
Skin Irrit. 2
Eye Dam. 1
Aquatic Chronic 3
</t>
  </si>
  <si>
    <t xml:space="preserve">H225
H315
H318
H412
</t>
  </si>
  <si>
    <t xml:space="preserve">H225
H315
H318
H412
</t>
  </si>
  <si>
    <t>601-077-00-9</t>
  </si>
  <si>
    <t>reaction mass of: 1-heptyl-4-ethyl-2,6,7-trioxabicyclo[2.2.2]octane; 1-nonyl-4-ethyl-2,6,7-trioxabicyclo[2.2.2]octane</t>
  </si>
  <si>
    <t>426-510-7</t>
  </si>
  <si>
    <t>196965-91-0</t>
  </si>
  <si>
    <t>601-078-00-4</t>
  </si>
  <si>
    <t>reaction mass of: 1,7-dimethyl-2-[(3-methylbicyclo[2.2.1]hept-2-yl)methyl]bicyclo[2.2.1]heptane; 2,3-dimethyl-2-[(3-methylbicyclo[2.2.1]hept-2-yl)methyl]bicyclo[2.2.1]heptane</t>
  </si>
  <si>
    <t>427-040-5</t>
  </si>
  <si>
    <t>601-079-00-X</t>
  </si>
  <si>
    <t>reaction mass of: trans-trans-cyclohexadeca-1,9-diene; cis-trans-cyclohexadeca-1,9-diene</t>
  </si>
  <si>
    <t>429-620-3</t>
  </si>
  <si>
    <t>601-080-00-5</t>
  </si>
  <si>
    <t>reaction mass of: sec-butylphenyl(phenyl)methane, mixed isomers; 1-(sec-butylphenyl(phenyl)-2-phenylethane, mixed isomers; 1-(sec-butylphenyl-1-phenylethane, mixed isomers</t>
  </si>
  <si>
    <t>431-100-6</t>
  </si>
  <si>
    <t>601-081-00-0</t>
  </si>
  <si>
    <t>cyclohexadeca-1,9-diene</t>
  </si>
  <si>
    <t>431-730-1</t>
  </si>
  <si>
    <t>4277-06-9</t>
  </si>
  <si>
    <t>601-082-00-6</t>
  </si>
  <si>
    <t>reaction mass of: endo-2-methyl-exo-3-methyl-exo-2-[(exo-3-methylbicyclo[2.2.1]hept-exo-2-yl)methyl]bicyclo[2.2.1]heptane; exo-2-methyl-exo-3-methyl-endo-2-[(endo-3-methylbicyclo[2.2.1]hept-exo-2-yl)methyl]bicyclo[2.2.1]heptane</t>
  </si>
  <si>
    <t>434-420-4</t>
  </si>
  <si>
    <t>601-083-00-1</t>
  </si>
  <si>
    <t>5-endo-hexyl-bicyclo[2.2.1]hept-2-ene</t>
  </si>
  <si>
    <t>435-000-3</t>
  </si>
  <si>
    <t>22094-83-3</t>
  </si>
  <si>
    <t xml:space="preserve">Asp. Tox. 1
Skin Irrit. 2
Aquatic Chronic 4
</t>
  </si>
  <si>
    <t xml:space="preserve">H304
H315
H413
</t>
  </si>
  <si>
    <t>601-084-00-7</t>
  </si>
  <si>
    <t>reaction mass of: 5-endo-butyl-bicyclo[2.2.1]hept-2-ene; 5-exo-butyl-bicyclo[2.2.1]hept-2-ene (80:20)</t>
  </si>
  <si>
    <t>435-180-3</t>
  </si>
  <si>
    <t xml:space="preserve">Asp. Tox. 1
Skin Irrit. 2
Aquatic Acute 1
Aquatic Chronic 1
</t>
  </si>
  <si>
    <t xml:space="preserve">H304
H315
H400
H410
</t>
  </si>
  <si>
    <t xml:space="preserve">H304
H315
H410
</t>
  </si>
  <si>
    <t>601-085-00-2</t>
  </si>
  <si>
    <t>isopentane; 2-methylbutane</t>
  </si>
  <si>
    <t>201-142-8</t>
  </si>
  <si>
    <t xml:space="preserve">Flam. Liq. 1
Asp. Tox. 1
STOT SE 3
Aquatic Chronic 2
</t>
  </si>
  <si>
    <t xml:space="preserve">H224
H304
H336
H411
</t>
  </si>
  <si>
    <t>601-087-00-3</t>
  </si>
  <si>
    <t>2,4,4-trimethylpentene</t>
  </si>
  <si>
    <t>246-690-9</t>
  </si>
  <si>
    <t>25167-70-8</t>
  </si>
  <si>
    <t xml:space="preserve">Flam. Liq. 2
Asp. Tox. 1
STOT SE 3
</t>
  </si>
  <si>
    <t xml:space="preserve">H225
H304
H336
</t>
  </si>
  <si>
    <t xml:space="preserve">H225
H336
H304
</t>
  </si>
  <si>
    <t>601-088-00-9</t>
  </si>
  <si>
    <t>4-vinylcyclohexene</t>
  </si>
  <si>
    <t>202-848-9</t>
  </si>
  <si>
    <t>100-40-3</t>
  </si>
  <si>
    <t>601-089-00-4</t>
  </si>
  <si>
    <t>muscalure; cis-tricos-9-ene</t>
  </si>
  <si>
    <t>248-505-7</t>
  </si>
  <si>
    <t>27519-02-4</t>
  </si>
  <si>
    <t xml:space="preserve">Skin Sens. 1B
</t>
  </si>
  <si>
    <t>602-001-00-7</t>
  </si>
  <si>
    <t>chloromethane; methyl chloride</t>
  </si>
  <si>
    <t>200-817-4</t>
  </si>
  <si>
    <t xml:space="preserve">Flam. Gas 1
Press. Gas
Carc. 2
STOT RE 2 *
</t>
  </si>
  <si>
    <t xml:space="preserve">H220
H351
H373 **
</t>
  </si>
  <si>
    <t xml:space="preserve">H220
H351
H373 **
</t>
  </si>
  <si>
    <t>602-002-00-2</t>
  </si>
  <si>
    <t>bromomethane; methylbromide</t>
  </si>
  <si>
    <t xml:space="preserve">Press. Gas
Muta. 2
Acute Tox. 3 *
Acute Tox. 3 *
STOT SE 3
STOT RE 2 *
Skin Irrit. 2
Eye Irrit. 2
Aquatic Acute 1
Ozone 1
</t>
  </si>
  <si>
    <t xml:space="preserve">
H341
H331
H301
H335
H373
H315
H319
H400
H420
</t>
  </si>
  <si>
    <t>CLP00/ATP02</t>
  </si>
  <si>
    <t>602-003-00-8</t>
  </si>
  <si>
    <t>dibromomethane</t>
  </si>
  <si>
    <t>200-824-2</t>
  </si>
  <si>
    <t>74-95-3</t>
  </si>
  <si>
    <t xml:space="preserve">H332
H412
</t>
  </si>
  <si>
    <t>602-004-00-3</t>
  </si>
  <si>
    <t>dichloromethane; methylene chloride</t>
  </si>
  <si>
    <t>200-838-9</t>
  </si>
  <si>
    <t>602-005-00-9</t>
  </si>
  <si>
    <t>methyl iodide; iodomethane</t>
  </si>
  <si>
    <t>200-819-5</t>
  </si>
  <si>
    <t>74-88-4</t>
  </si>
  <si>
    <t xml:space="preserve">Carc. 2
Acute Tox. 3 *
Acute Tox. 3 *
Acute Tox. 4 *
STOT SE 3
Skin Irrit. 2
</t>
  </si>
  <si>
    <t xml:space="preserve">H351
H331
H301
H312
H335
H315
</t>
  </si>
  <si>
    <t xml:space="preserve">H351
H312
H331
H301
H335
H315
</t>
  </si>
  <si>
    <t>602-006-00-4</t>
  </si>
  <si>
    <t>chloroform; trichloromethane</t>
  </si>
  <si>
    <t xml:space="preserve">Carc. 2
Repr. 2
Acute Tox. 3
Acute Tox. 4
STOT RE 1
Skin Irrit. 2
Eye Irrit. 2
</t>
  </si>
  <si>
    <t xml:space="preserve">H351
H361d
H331
H302
H372
H315
H319
</t>
  </si>
  <si>
    <t xml:space="preserve">H302
H331
H315
H319
H351
H361d
H372
</t>
  </si>
  <si>
    <t>602-007-00-X</t>
  </si>
  <si>
    <t>bromoform; tribromomethane</t>
  </si>
  <si>
    <t>200-854-6</t>
  </si>
  <si>
    <t>75-25-2</t>
  </si>
  <si>
    <t xml:space="preserve">Acute Tox. 3 *
Acute Tox. 4 *
Skin Irrit. 2
Eye Irrit. 2
Aquatic Chronic 2
</t>
  </si>
  <si>
    <t xml:space="preserve">H331
H302
H315
H319
H411
</t>
  </si>
  <si>
    <t xml:space="preserve">H331
H302
H319
H315
H411
</t>
  </si>
  <si>
    <t>602-008-00-5</t>
  </si>
  <si>
    <t>carbon tetrachloride; tetrachloromethane</t>
  </si>
  <si>
    <t xml:space="preserve">Carc. 2
Acute Tox. 3 *
Acute Tox. 3 *
Acute Tox. 3 *
STOT RE 1
Aquatic Chronic 3
Ozone 1
</t>
  </si>
  <si>
    <t xml:space="preserve">H351
H331
H311
H301
H372 **
H412
H420
</t>
  </si>
  <si>
    <t xml:space="preserve">*
STOT RE 1; H372: C ≥ 1 %
STOT RE 2; H373: 0,2 % ≤ C &lt; 1 %
</t>
  </si>
  <si>
    <t>602-009-00-0</t>
  </si>
  <si>
    <t>chloroethane</t>
  </si>
  <si>
    <t>200-830-5</t>
  </si>
  <si>
    <t xml:space="preserve">Flam. Gas 1
Press. Gas
Carc. 2
Aquatic Chronic 3
</t>
  </si>
  <si>
    <t xml:space="preserve">H220
H351
H412
</t>
  </si>
  <si>
    <t xml:space="preserve">H220
H351
H412
</t>
  </si>
  <si>
    <t>602-010-00-6</t>
  </si>
  <si>
    <t>1,2-dibromoethane</t>
  </si>
  <si>
    <t xml:space="preserve">Carc. 1B
Acute Tox. 3 *
Acute Tox. 3 *
Acute Tox. 3 *
STOT SE 3
Skin Irrit. 2
Eye Irrit. 2
Aquatic Chronic 2
</t>
  </si>
  <si>
    <t xml:space="preserve">H350
H331
H311
H301
H335
H315
H319
H411
</t>
  </si>
  <si>
    <t xml:space="preserve">H350
H331
H311
H301
H319
H335
H315
H411
</t>
  </si>
  <si>
    <t>602-011-00-1</t>
  </si>
  <si>
    <t>1,1-dichloroethane</t>
  </si>
  <si>
    <t>200-863-5</t>
  </si>
  <si>
    <t xml:space="preserve">Flam. Liq. 2
Acute Tox. 4 *
STOT SE 3
Eye Irrit. 2
Aquatic Chronic 3
</t>
  </si>
  <si>
    <t xml:space="preserve">H225
H302
H335
H319
H412
</t>
  </si>
  <si>
    <t xml:space="preserve">H225
H302
H319
H335
H412
</t>
  </si>
  <si>
    <t>602-012-00-7</t>
  </si>
  <si>
    <t>1,2-dichloroethane; ethylene dichloride</t>
  </si>
  <si>
    <t xml:space="preserve">Flam. Liq. 2
Carc. 1B
Acute Tox. 4 *
STOT SE 3
Skin Irrit. 2
Eye Irrit. 2
</t>
  </si>
  <si>
    <t xml:space="preserve">H225
H350
H302
H335
H315
H319
</t>
  </si>
  <si>
    <t xml:space="preserve">H225
H350
H302
H319
H335
H315
</t>
  </si>
  <si>
    <t>602-013-00-2</t>
  </si>
  <si>
    <t>1,1,1-trichloroethane; methyl chloroform</t>
  </si>
  <si>
    <t xml:space="preserve">Acute Tox. 4 *
Ozone 1
</t>
  </si>
  <si>
    <t xml:space="preserve">H332
H420
</t>
  </si>
  <si>
    <t>602-014-00-8</t>
  </si>
  <si>
    <t>1,1,2-trichloroethane</t>
  </si>
  <si>
    <t>201-166-9</t>
  </si>
  <si>
    <t xml:space="preserve">Carc. 2
Acute Tox. 4 *
Acute Tox. 4 *
Acute Tox. 4 *
</t>
  </si>
  <si>
    <t xml:space="preserve">H351
H332
H312
H302
</t>
  </si>
  <si>
    <t>602-015-00-3</t>
  </si>
  <si>
    <t>1,1,2,2-tetrachloroethane</t>
  </si>
  <si>
    <t>201-197-8</t>
  </si>
  <si>
    <t xml:space="preserve">H310
H330
H411
</t>
  </si>
  <si>
    <t xml:space="preserve">H330
H310
H411
</t>
  </si>
  <si>
    <t>602-016-00-9</t>
  </si>
  <si>
    <t>1,1,2,2-tetrabromoethane</t>
  </si>
  <si>
    <t>201-191-5</t>
  </si>
  <si>
    <t>79-27-6</t>
  </si>
  <si>
    <t xml:space="preserve">Acute Tox. 2 *
Eye Irrit. 2
Aquatic Chronic 3
</t>
  </si>
  <si>
    <t xml:space="preserve">H330
H319
H412
</t>
  </si>
  <si>
    <t>602-017-00-4</t>
  </si>
  <si>
    <t>pentachloroethane</t>
  </si>
  <si>
    <t>200-925-1</t>
  </si>
  <si>
    <t>76-01-7</t>
  </si>
  <si>
    <t xml:space="preserve">Carc. 2
STOT RE 1
Aquatic Chronic 2
</t>
  </si>
  <si>
    <t xml:space="preserve">H351
H372 **
H411
</t>
  </si>
  <si>
    <t xml:space="preserve">STOT RE 1; H372: C ≥ 1 %
STOT RE 2; H373: 0,2 % ≤ C &lt; 1 %
</t>
  </si>
  <si>
    <t>602-018-00-X</t>
  </si>
  <si>
    <t xml:space="preserve">Flam. Liq. 2
Acute Tox. 4 *
Acute Tox. 4 *
Acute Tox. 4 *
</t>
  </si>
  <si>
    <t xml:space="preserve">H225
H332
H312
H302
</t>
  </si>
  <si>
    <t>602-019-00-5</t>
  </si>
  <si>
    <t>1-bromopropane; n-propyl bromide</t>
  </si>
  <si>
    <t xml:space="preserve">Flam. Liq. 2
Repr. 1B
STOT SE 3
STOT SE 3
STOT RE 2 *
Skin Irrit. 2
Eye Irrit. 2
</t>
  </si>
  <si>
    <t xml:space="preserve">H225
H360FD
H335
H336
H373 **
H315
H319
</t>
  </si>
  <si>
    <t xml:space="preserve">H225
H360FD
H373 **
H319
H335
H315
H336
</t>
  </si>
  <si>
    <t>602-020-00-0</t>
  </si>
  <si>
    <t>1,2-dichloropropane; propylene dichloride</t>
  </si>
  <si>
    <t>201-152-2</t>
  </si>
  <si>
    <t>602-021-00-6</t>
  </si>
  <si>
    <t>1,2-dibromo-3-chloropropane</t>
  </si>
  <si>
    <t>202-479-3</t>
  </si>
  <si>
    <t xml:space="preserve">Carc. 1B
Muta. 1B
Repr. 1A
Acute Tox. 3 *
STOT RE 2 *
Aquatic Chronic 3
</t>
  </si>
  <si>
    <t xml:space="preserve">H350
H340
H360F ***
H301
H373 **
H412
</t>
  </si>
  <si>
    <t>602-022-00-1</t>
  </si>
  <si>
    <t>602-023-00-7</t>
  </si>
  <si>
    <t>vinyl chloride; chloroethylene</t>
  </si>
  <si>
    <t>200-831-0</t>
  </si>
  <si>
    <t xml:space="preserve">Flam. Gas 1
Press. Gas
Carc. 1A
</t>
  </si>
  <si>
    <t xml:space="preserve">H220
H350
</t>
  </si>
  <si>
    <t xml:space="preserve">H220
H350
</t>
  </si>
  <si>
    <t>602-024-00-2</t>
  </si>
  <si>
    <t>bromoethylene</t>
  </si>
  <si>
    <t>209-800-6</t>
  </si>
  <si>
    <t xml:space="preserve">Flam. Gas 1
Press. Gas
Carc. 1B
</t>
  </si>
  <si>
    <t>602-025-00-8</t>
  </si>
  <si>
    <t>1,1-dichloroethylene; vinylidene chloride</t>
  </si>
  <si>
    <t>200-864-0</t>
  </si>
  <si>
    <t xml:space="preserve">Flam. Liq. 1
Carc. 2
Acute Tox. 4 *
</t>
  </si>
  <si>
    <t xml:space="preserve">H224
H351
H332
</t>
  </si>
  <si>
    <t>602-026-00-3</t>
  </si>
  <si>
    <t xml:space="preserve">Flam. Liq. 2
Acute Tox. 4 *
Aquatic Chronic 3
</t>
  </si>
  <si>
    <t xml:space="preserve">H225
H332
H412
</t>
  </si>
  <si>
    <t>602-027-00-9</t>
  </si>
  <si>
    <t>trichloroethylene; trichloroethene</t>
  </si>
  <si>
    <t xml:space="preserve">Carc. 1B
Muta. 2
STOT SE 3
Skin Irrit. 2
Eye Irrit. 2
Aquatic Chronic 3
</t>
  </si>
  <si>
    <t xml:space="preserve">H350
H341
H336
H315
H319
H412
</t>
  </si>
  <si>
    <t xml:space="preserve">H350
H341
H319
H315
H336
H412
</t>
  </si>
  <si>
    <t>602-028-00-4</t>
  </si>
  <si>
    <t>tetrachloroethylene</t>
  </si>
  <si>
    <t>204-825-9</t>
  </si>
  <si>
    <t xml:space="preserve">Carc. 2
Aquatic Chronic 2
</t>
  </si>
  <si>
    <t xml:space="preserve">H351
H411
</t>
  </si>
  <si>
    <t>602-029-00-X</t>
  </si>
  <si>
    <t>3-chloropropene; allyl chloride</t>
  </si>
  <si>
    <t>203-457-6</t>
  </si>
  <si>
    <t xml:space="preserve">Flam. Liq. 2
Carc. 2
Muta. 2
Acute Tox. 4 *
Acute Tox. 4 *
Acute Tox. 4 *
STOT SE 3
STOT RE 2 *
Skin Irrit. 2
Eye Irrit. 2
Aquatic Acute 1
</t>
  </si>
  <si>
    <t xml:space="preserve">H225
H351
H341
H332
H312
H302
H335
H373 **
H315
H319
H400
</t>
  </si>
  <si>
    <t xml:space="preserve">H225
H351
H341
H332
H312
H302
H373 **
H319
H335
H315
H400
</t>
  </si>
  <si>
    <t>602-030-00-5</t>
  </si>
  <si>
    <t xml:space="preserve">Flam. Liq. 3
Acute Tox. 3 *
Acute Tox. 3 *
Acute Tox. 4 *
Asp. Tox. 1
STOT SE 3
Skin Irrit. 2
Eye Irrit. 2
Skin Sens. 1
Aquatic Acute 1
Aquatic Chronic 1
</t>
  </si>
  <si>
    <t xml:space="preserve">H226
H311
H301
H332
H304
H335
H315
H319
H317
H400
H410
</t>
  </si>
  <si>
    <t xml:space="preserve">H226
H311
H301
H332
H304
H319
H335
H315
H317
H410
</t>
  </si>
  <si>
    <t>C D</t>
  </si>
  <si>
    <t>602-031-00-0</t>
  </si>
  <si>
    <t>1,1-dichloropropene</t>
  </si>
  <si>
    <t>209-253-3</t>
  </si>
  <si>
    <t>563-58-6</t>
  </si>
  <si>
    <t xml:space="preserve">Flam. Liq. 2
Acute Tox. 3 *
Aquatic Chronic 3
</t>
  </si>
  <si>
    <t xml:space="preserve">H225
H301
H412
</t>
  </si>
  <si>
    <t>602-032-00-6</t>
  </si>
  <si>
    <t>3-chloro-2-methylpropene</t>
  </si>
  <si>
    <t>209-251-2</t>
  </si>
  <si>
    <t>563-47-3</t>
  </si>
  <si>
    <t xml:space="preserve">Flam. Liq. 2
Acute Tox. 4 *
Acute Tox. 4 *
Skin Corr. 1B
Skin Sens. 1
Aquatic Chronic 2
</t>
  </si>
  <si>
    <t xml:space="preserve">H225
H332
H302
H314
H317
H411
</t>
  </si>
  <si>
    <t>602-033-00-1</t>
  </si>
  <si>
    <t>chlorobenzene</t>
  </si>
  <si>
    <t>203-628-5</t>
  </si>
  <si>
    <t xml:space="preserve">Flam. Liq. 3
Acute Tox. 4 *
Aquatic Chronic 2
</t>
  </si>
  <si>
    <t>602-034-00-7</t>
  </si>
  <si>
    <t>1,2-dichlorobenzene; o-dichlorobenzene</t>
  </si>
  <si>
    <t>602-035-00-2</t>
  </si>
  <si>
    <t>1,4-dichlorobenzene; p-dichlorobenzene</t>
  </si>
  <si>
    <t xml:space="preserve">Carc. 2
Eye Irrit. 2
Aquatic Acute 1
Aquatic Chronic 1
</t>
  </si>
  <si>
    <t xml:space="preserve">H351
H319
H400
H410
</t>
  </si>
  <si>
    <t xml:space="preserve">H351
H319
H410
</t>
  </si>
  <si>
    <t>602-036-00-8</t>
  </si>
  <si>
    <t>chloroprene (stabilised); 2-chlorobuta-1,3-diene (stabilised)</t>
  </si>
  <si>
    <t xml:space="preserve">Flam. Liq. 2
Carc. 1B
Acute Tox. 4 *
Acute Tox. 4 *
STOT SE 3
STOT RE 2 *
Skin Irrit. 2
Eye Irrit. 2
</t>
  </si>
  <si>
    <t xml:space="preserve">H225
H350
H332
H302
H335
H373 **
H315
H319
</t>
  </si>
  <si>
    <t xml:space="preserve">H225
H350
H332
H302
H373 **
H319
H335
H315
</t>
  </si>
  <si>
    <t>602-037-00-3</t>
  </si>
  <si>
    <t>α-chlorotoluene; benzyl chloride</t>
  </si>
  <si>
    <t>202-853-6</t>
  </si>
  <si>
    <t xml:space="preserve">Carc. 1B
Acute Tox. 3 *
Acute Tox. 4 *
STOT SE 3
STOT RE 2 *
Skin Irrit. 2
Eye Dam. 1
</t>
  </si>
  <si>
    <t xml:space="preserve">H350
H331
H302
H335
H373 **
H315
H318
</t>
  </si>
  <si>
    <t xml:space="preserve">H350
H331
H302
H373 **
H335
H315
H318
</t>
  </si>
  <si>
    <t>602-038-00-9</t>
  </si>
  <si>
    <t>α,α,α-trichlorotoluene; benzotrichloride</t>
  </si>
  <si>
    <t>202-634-5</t>
  </si>
  <si>
    <t>98-07-7</t>
  </si>
  <si>
    <t xml:space="preserve">Carc. 1B
Acute Tox. 3 *
Acute Tox. 4 *
STOT SE 3
Skin Irrit. 2
Eye Dam. 1
</t>
  </si>
  <si>
    <t xml:space="preserve">H350
H331
H302
H335
H315
H318
</t>
  </si>
  <si>
    <t>602-039-00-4</t>
  </si>
  <si>
    <t>polychlorobiphenyls; PCB</t>
  </si>
  <si>
    <t xml:space="preserve">STOT RE 2; H373: C ≥ 0,005 %
</t>
  </si>
  <si>
    <t>602-040-00-X</t>
  </si>
  <si>
    <t>602-041-00-5</t>
  </si>
  <si>
    <t>penthachloronaphthalene</t>
  </si>
  <si>
    <t>215-320-8</t>
  </si>
  <si>
    <t xml:space="preserve">Acute Tox. 4 *
Acute Tox. 4 *
Skin Irrit. 2
Eye Irrit. 2
Aquatic Acute 1
Aquatic Chronic 1
</t>
  </si>
  <si>
    <t xml:space="preserve">H312
H302
H315
H319
H400
H410
</t>
  </si>
  <si>
    <t xml:space="preserve">H312
H302
H319
H315
H410
</t>
  </si>
  <si>
    <t>602-042-00-0</t>
  </si>
  <si>
    <t>1,2,3,4,5,6-hexachlorcyclohexanes with the exception of those specified elsewhere in this Annex</t>
  </si>
  <si>
    <t xml:space="preserve">Carc. 2
Acute Tox. 3 *
Acute Tox. 4 *
Aquatic Acute 1
Aquatic Chronic 1
</t>
  </si>
  <si>
    <t xml:space="preserve">H351
H301
H312
H400
H410
</t>
  </si>
  <si>
    <t xml:space="preserve">H351
H301
H312
H410
</t>
  </si>
  <si>
    <t>A C</t>
  </si>
  <si>
    <t>602-043-00-6</t>
  </si>
  <si>
    <t>lindane (ISO); γ-HCH or γ-BHC; γ-1,2,3,4,5,6-hexachlorocyclohexane</t>
  </si>
  <si>
    <t xml:space="preserve">Lact.
Acute Tox. 3 *
Acute Tox. 4 *
Acute Tox. 4 *
STOT RE 2 *
Aquatic Acute 1
Aquatic Chronic 1
</t>
  </si>
  <si>
    <t xml:space="preserve">H362
H301
H332
H312
H373 **
H400
H410
</t>
  </si>
  <si>
    <t xml:space="preserve">H301
H332
H312
H373 **
H362
H410
</t>
  </si>
  <si>
    <t>602-044-00-1</t>
  </si>
  <si>
    <t>camphechlor (ISO); toxaphene</t>
  </si>
  <si>
    <t xml:space="preserve">Carc. 2
Acute Tox. 3 *
Acute Tox. 4 *
STOT SE 3
Skin Irrit. 2
Aquatic Acute 1
Aquatic Chronic 1
</t>
  </si>
  <si>
    <t xml:space="preserve">H351
H301
H312
H335
H315
H400
H410
</t>
  </si>
  <si>
    <t xml:space="preserve">H351
H301
H312
H335
H315
H410
</t>
  </si>
  <si>
    <t>602-045-00-7</t>
  </si>
  <si>
    <t>DDT (ISO); clofenotane (INN); dicophane; 1,1,1-trichloro-2,2-bis(4-chlorophenyl)ethane; dichlorodiphenyltrichloroethane</t>
  </si>
  <si>
    <t xml:space="preserve">Carc. 2
Acute Tox. 3 *
STOT RE 1
Aquatic Acute 1
Aquatic Chronic 1
</t>
  </si>
  <si>
    <t xml:space="preserve">H351
H301
H372 **
H400
H410
</t>
  </si>
  <si>
    <t xml:space="preserve">H351
H301
H372 **
H410
</t>
  </si>
  <si>
    <t>602-046-00-2</t>
  </si>
  <si>
    <t>heptachlor (ISO); 1,4,5,6,7,8,8-heptachloro-3a,4,7,7a-tetrahydro-4,7-methanoindene</t>
  </si>
  <si>
    <t xml:space="preserve">H351
H311
H301
H373 **
H400
H410
</t>
  </si>
  <si>
    <t xml:space="preserve">H351
H311
H301
H373 **
H410
</t>
  </si>
  <si>
    <t>602-047-00-8</t>
  </si>
  <si>
    <t>chlordane (ISO); 1,2,4,5,6,7,8,8-octachloro-3a,4,7,7a-tetrahydro-4,7-methanoindan</t>
  </si>
  <si>
    <t xml:space="preserve">Carc. 2
Acute Tox. 4 *
Acute Tox. 4 *
Aquatic Acute 1
Aquatic Chronic 1
</t>
  </si>
  <si>
    <t xml:space="preserve">H351
H312
H302
H400
H410
</t>
  </si>
  <si>
    <t xml:space="preserve">H351
H312
H302
H410
</t>
  </si>
  <si>
    <t>602-048-00-3</t>
  </si>
  <si>
    <t>aldrin (ISO)</t>
  </si>
  <si>
    <t xml:space="preserve">Carc. 2
Acute Tox. 3 *
Acute Tox. 3 *
STOT RE 1
Aquatic Acute 1
Aquatic Chronic 1
</t>
  </si>
  <si>
    <t xml:space="preserve">H351
H311
H301
H372 **
H400
H410
</t>
  </si>
  <si>
    <t xml:space="preserve">H351
H311
H301
H372 **
H410
</t>
  </si>
  <si>
    <t>602-049-00-9</t>
  </si>
  <si>
    <t>dieldrin (ISO)</t>
  </si>
  <si>
    <t xml:space="preserve">Carc. 2
Acute Tox. 1
Acute Tox. 3 *
STOT RE 1
Aquatic Acute 1
Aquatic Chronic 1
</t>
  </si>
  <si>
    <t xml:space="preserve">H351
H310
H301
H372 **
H400
H410
</t>
  </si>
  <si>
    <t xml:space="preserve">H351
H310
H301
H372 **
H410
</t>
  </si>
  <si>
    <t>602-050-00-4</t>
  </si>
  <si>
    <t>isodrin; (1α,4α,4aβ,5β,8β,8aβ)-1,2,3,4,10,10-hexachloro-1,4,4a,5,8,8a-hexahydro-1,4:5,8-dimethanonaphthalene</t>
  </si>
  <si>
    <t>207-366-2</t>
  </si>
  <si>
    <t>465-73-6</t>
  </si>
  <si>
    <t>602-051-00-X</t>
  </si>
  <si>
    <t>endrin (ISO); 1,2,3,4,10,10-hexachloro-6,7-epoxy-1,4,4a,5,6,7,8,8a-octahydro-1,4:5,8-dimethanonaphthalene</t>
  </si>
  <si>
    <t>602-052-00-5</t>
  </si>
  <si>
    <t>endosulfan (ISO); 1,2,3,4,7,7-hexachloro-8,9,10-trinorborn-2-en-5,6-ylenedimethylene sulfite; 1,4,5,6,7,7-hexachloro-8,9,10-trinorborn-5-en-2,3-ylenedimethylene sulfite</t>
  </si>
  <si>
    <t xml:space="preserve">Acute Tox. 2 *
Acute Tox. 2 *
Acute Tox. 4 *
Aquatic Acute 1
Aquatic Chronic 1
</t>
  </si>
  <si>
    <t xml:space="preserve">H330
H300
H312
H400
H410
</t>
  </si>
  <si>
    <t xml:space="preserve">H330
H300
H312
H410
</t>
  </si>
  <si>
    <t>602-053-00-0</t>
  </si>
  <si>
    <t>isobenzan (ISO); 1,3,4,5,6,7,8,8-octachloro-1,3,3a,4,7,7a-hexahydro-4,7-methanoisobenzofuran</t>
  </si>
  <si>
    <t>206-045-4</t>
  </si>
  <si>
    <t>297-78-9</t>
  </si>
  <si>
    <t>602-054-00-6</t>
  </si>
  <si>
    <t>3-iodpropene; allyl iodide</t>
  </si>
  <si>
    <t>209-130-4</t>
  </si>
  <si>
    <t>556-56-9</t>
  </si>
  <si>
    <t xml:space="preserve">Flam. Liq. 2
Skin Corr. 1B
</t>
  </si>
  <si>
    <t xml:space="preserve">H225
H314
</t>
  </si>
  <si>
    <t>602-055-00-1</t>
  </si>
  <si>
    <t>bromoethane; ethyl bromide</t>
  </si>
  <si>
    <t>200-825-8</t>
  </si>
  <si>
    <t xml:space="preserve">Flam. Liq. 2
Carc. 2
Acute Tox. 4 *
Acute Tox. 4 *
</t>
  </si>
  <si>
    <t xml:space="preserve">H225
H351
H332
H302
</t>
  </si>
  <si>
    <t>602-056-00-7</t>
  </si>
  <si>
    <t>α,α,α-trifluorotoluene; benzotrifluoride</t>
  </si>
  <si>
    <t>202-635-0</t>
  </si>
  <si>
    <t>98-08-8</t>
  </si>
  <si>
    <t>602-057-00-2</t>
  </si>
  <si>
    <t>α-bromotoluene; benzyl bromide</t>
  </si>
  <si>
    <t>202-847-3</t>
  </si>
  <si>
    <t>100-39-0</t>
  </si>
  <si>
    <t>602-058-00-8</t>
  </si>
  <si>
    <t>α,α-dichlorotoluene; benzylidene chloride; benzal chloride</t>
  </si>
  <si>
    <t>202-709-2</t>
  </si>
  <si>
    <t>98-87-3</t>
  </si>
  <si>
    <t xml:space="preserve">Carc. 2
Acute Tox. 3 *
Acute Tox. 4 *
STOT SE 3
Skin Irrit. 2
Eye Dam. 1
</t>
  </si>
  <si>
    <t xml:space="preserve">H351
H331
H302
H335
H315
H318
</t>
  </si>
  <si>
    <t>602-059-00-3</t>
  </si>
  <si>
    <t>1-chlorobutane; butyl chloride</t>
  </si>
  <si>
    <t>203-696-6</t>
  </si>
  <si>
    <t>109-69-3</t>
  </si>
  <si>
    <t xml:space="preserve">Flam. Liq. 2
</t>
  </si>
  <si>
    <t xml:space="preserve">H225
</t>
  </si>
  <si>
    <t>602-060-00-9</t>
  </si>
  <si>
    <t>bromobenzene</t>
  </si>
  <si>
    <t>203-623-8</t>
  </si>
  <si>
    <t>108-86-1</t>
  </si>
  <si>
    <t xml:space="preserve">Flam. Liq. 3
Skin Irrit. 2
Aquatic Chronic 2
</t>
  </si>
  <si>
    <t xml:space="preserve">H226
H315
H411
</t>
  </si>
  <si>
    <t>602-061-00-4</t>
  </si>
  <si>
    <t>hexafluoropropene; hexafluoropropylene</t>
  </si>
  <si>
    <t>204-127-4</t>
  </si>
  <si>
    <t>116-15-4</t>
  </si>
  <si>
    <t xml:space="preserve">Press. Gas
Acute Tox. 4 *
STOT SE 3
</t>
  </si>
  <si>
    <t xml:space="preserve">
H332
H335
</t>
  </si>
  <si>
    <t xml:space="preserve">H332
H335
</t>
  </si>
  <si>
    <t>602-062-00-X</t>
  </si>
  <si>
    <t xml:space="preserve">Carc. 1B
Repr. 1B
Acute Tox. 4 *
Acute Tox. 4 *
Acute Tox. 4 *
</t>
  </si>
  <si>
    <t xml:space="preserve">H350
H360F ***
H332
H312
H302
</t>
  </si>
  <si>
    <t>602-063-00-5</t>
  </si>
  <si>
    <t>heptachlor epoxide; 2,3-epoxy-1,4,5,6,7,8,8-heptachloro-3a,4,7,7a-tetrahydro-4,7-methanoindane</t>
  </si>
  <si>
    <t>213-831-0</t>
  </si>
  <si>
    <t>1024-57-3</t>
  </si>
  <si>
    <t xml:space="preserve">Carc. 2
Acute Tox. 3 *
STOT RE 2 *
Aquatic Acute 1
Aquatic Chronic 1
</t>
  </si>
  <si>
    <t xml:space="preserve">H351
H301
H373 **
H400
H410
</t>
  </si>
  <si>
    <t xml:space="preserve">H351
H301
H373 **
H410
</t>
  </si>
  <si>
    <t>602-064-00-0</t>
  </si>
  <si>
    <t>1,3-dichloro-2-propanol</t>
  </si>
  <si>
    <t>202-491-9</t>
  </si>
  <si>
    <t>96-23-1</t>
  </si>
  <si>
    <t xml:space="preserve">Carc. 1B
Acute Tox. 3 *
Acute Tox. 4 *
</t>
  </si>
  <si>
    <t xml:space="preserve">H350
H301
H312
</t>
  </si>
  <si>
    <t>602-065-00-6</t>
  </si>
  <si>
    <t>hexachlorobenzene</t>
  </si>
  <si>
    <t xml:space="preserve">Carc. 1B
STOT RE 1
Aquatic Acute 1
Aquatic Chronic 1
</t>
  </si>
  <si>
    <t xml:space="preserve">H350
H372 **
H400
H410
</t>
  </si>
  <si>
    <t xml:space="preserve">H350
H372 **
H410
</t>
  </si>
  <si>
    <t>602-066-00-1</t>
  </si>
  <si>
    <t>tetrachloro-p-benzoquinone</t>
  </si>
  <si>
    <t>204-274-4</t>
  </si>
  <si>
    <t>118-75-2</t>
  </si>
  <si>
    <t>602-067-00-7</t>
  </si>
  <si>
    <t>1,3-dichlorbenzene</t>
  </si>
  <si>
    <t>602-068-00-2</t>
  </si>
  <si>
    <t>ethylene bis(trichloroacetate)</t>
  </si>
  <si>
    <t>219-732-9</t>
  </si>
  <si>
    <t>2514-53-6</t>
  </si>
  <si>
    <t>602-069-00-8</t>
  </si>
  <si>
    <t>dichloroacetylene</t>
  </si>
  <si>
    <t>7572-29-4</t>
  </si>
  <si>
    <t xml:space="preserve">Unst. Expl.
Carc. 2
STOT RE 2 *
</t>
  </si>
  <si>
    <t xml:space="preserve">H200
H351
H373 **
</t>
  </si>
  <si>
    <t>GHS01
GHS08
Wng</t>
  </si>
  <si>
    <t>602-070-00-3</t>
  </si>
  <si>
    <t>3-chloro-4,5,α, α,α-pentafluorotoluene</t>
  </si>
  <si>
    <t>401-930-3</t>
  </si>
  <si>
    <t>77227-99-7</t>
  </si>
  <si>
    <t xml:space="preserve">Flam. Liq. 3
Acute Tox. 4 *
Acute Tox. 4 *
Aquatic Acute 1
</t>
  </si>
  <si>
    <t xml:space="preserve">H226
H332
H302
H400
</t>
  </si>
  <si>
    <t>602-071-00-9</t>
  </si>
  <si>
    <t>bromobenzylbromotoluene, reaction mass of isomers</t>
  </si>
  <si>
    <t xml:space="preserve">STOT RE 2 *
Skin Sens. 1
Aquatic Acute 1
Aquatic Chronic 1
</t>
  </si>
  <si>
    <t xml:space="preserve">H373 **
H317
H400
H410
</t>
  </si>
  <si>
    <t xml:space="preserve">H373 **
H317
H410
</t>
  </si>
  <si>
    <t>602-072-00-4</t>
  </si>
  <si>
    <t>dichloro [(dichlorophenyl)methyl]methylbenzene, reaction mass of isomers; (dichlorophenyl)(dichlorotolyl)methane, reaction mass of isomers (IUPAC)</t>
  </si>
  <si>
    <t>602-073-00-X</t>
  </si>
  <si>
    <t>1,4-dichlorobut-2-ene</t>
  </si>
  <si>
    <t>212-121-8</t>
  </si>
  <si>
    <t>764-41-0</t>
  </si>
  <si>
    <t xml:space="preserve">Carc. 1B
Acute Tox. 2 *
Acute Tox. 3 *
Acute Tox. 3 *
Skin Corr. 1B
Aquatic Acute 1
Aquatic Chronic 1
</t>
  </si>
  <si>
    <t xml:space="preserve">H350
H330
H311
H301
H314
H400
H410
</t>
  </si>
  <si>
    <t xml:space="preserve">H350
H330
H311
H301
H314
H410
</t>
  </si>
  <si>
    <t xml:space="preserve">Carc. 1B; H350: C ≥ 0,01 %
STOT SE 3; H335: C ≥ 5 %
</t>
  </si>
  <si>
    <t>602-074-00-5</t>
  </si>
  <si>
    <t>pentachlorobenzene</t>
  </si>
  <si>
    <t>602-075-00-0</t>
  </si>
  <si>
    <t>4,4,5,5-tetrachloro-1,3-dioxolan-2-one</t>
  </si>
  <si>
    <t>404-060-2</t>
  </si>
  <si>
    <t>22432-68-4</t>
  </si>
  <si>
    <t xml:space="preserve">Acute Tox. 2 *
Acute Tox. 4 *
Skin Corr. 1B
</t>
  </si>
  <si>
    <t xml:space="preserve">H330
H302
H314
</t>
  </si>
  <si>
    <t>602-076-00-6</t>
  </si>
  <si>
    <t>2,3,4-trichlorobut-1-ene</t>
  </si>
  <si>
    <t>219-397-9</t>
  </si>
  <si>
    <t>2431-50-7</t>
  </si>
  <si>
    <t xml:space="preserve">Carc. 2
Acute Tox. 3 *
Acute Tox. 4 *
STOT SE 3
Skin Irrit. 2
Eye Irrit. 2
Aquatic Acute 1
Aquatic Chronic 1
</t>
  </si>
  <si>
    <t xml:space="preserve">H351
H331
H302
H335
H315
H319
H400
H410
</t>
  </si>
  <si>
    <t xml:space="preserve">H351
H331
H302
H319
H335
H315
H410
</t>
  </si>
  <si>
    <t xml:space="preserve">Carc. 2; H351: C ≥ 0,1 %
</t>
  </si>
  <si>
    <t>602-077-00-1</t>
  </si>
  <si>
    <t>dodecachloropentacyclo[5.2.1.02,6.03,9.05,8]decane; mirex</t>
  </si>
  <si>
    <t xml:space="preserve">Carc. 2
Repr. 2
Lact.
Acute Tox. 4 *
Acute Tox. 4 *
Aquatic Acute 1
Aquatic Chronic 1
</t>
  </si>
  <si>
    <t xml:space="preserve">H351
H361fd
H362
H312
H302
H400
H410
</t>
  </si>
  <si>
    <t xml:space="preserve">H351
H361fd
H362
H312
H302
H410
</t>
  </si>
  <si>
    <t>602-078-00-7</t>
  </si>
  <si>
    <t>hexachlorocyclopentadiene</t>
  </si>
  <si>
    <t>201-029-3</t>
  </si>
  <si>
    <t>77-47-4</t>
  </si>
  <si>
    <t xml:space="preserve">Acute Tox. 2 *
Acute Tox. 3 *
Acute Tox. 4 *
Skin Corr. 1B
Aquatic Acute 1
Aquatic Chronic 1
</t>
  </si>
  <si>
    <t xml:space="preserve">H330
H311
H302
H314
H400
H410
</t>
  </si>
  <si>
    <t xml:space="preserve">H330
H311
H302
H314
H410
</t>
  </si>
  <si>
    <t>602-079-00-2</t>
  </si>
  <si>
    <t>2,3-dichloropropene; 2,3-dichloropropylene</t>
  </si>
  <si>
    <t>201-153-8</t>
  </si>
  <si>
    <t>78-88-6</t>
  </si>
  <si>
    <t xml:space="preserve">Flam. Liq. 2
Muta. 2
Acute Tox. 4 *
Acute Tox. 4 *
Acute Tox. 4 *
STOT SE 3
Skin Irrit. 2
Eye Dam. 1
Aquatic Chronic 3
</t>
  </si>
  <si>
    <t xml:space="preserve">H225
H341
H332
H312
H302
H335
H315
H318
H412
</t>
  </si>
  <si>
    <t>GHS02
GHS08
GHS05
GHS07
Dgr</t>
  </si>
  <si>
    <t>602-080-00-8</t>
  </si>
  <si>
    <t>alkanes, C10-13, chloro; chlorinated paraffins, C10-13</t>
  </si>
  <si>
    <t xml:space="preserve">H351
H410
</t>
  </si>
  <si>
    <t>602-081-00-3</t>
  </si>
  <si>
    <t>2-chloro-4,5-difluorobenzoic acid</t>
  </si>
  <si>
    <t>405-380-5</t>
  </si>
  <si>
    <t xml:space="preserve">Acute Tox. 4 *
Acute Tox. 4 *
Eye Dam. 1
Skin Sens. 1
</t>
  </si>
  <si>
    <t xml:space="preserve">H312
H302
H318
H317
</t>
  </si>
  <si>
    <t>602-082-00-9</t>
  </si>
  <si>
    <t>2,2,6,6-tetrakis(bromomethyl)-4-oxaheptane-1,7-diol</t>
  </si>
  <si>
    <t>408-020-5</t>
  </si>
  <si>
    <t>109678-33-3</t>
  </si>
  <si>
    <t>602-083-00-4</t>
  </si>
  <si>
    <t>diphenyl ether, pentabromo derivative pentabromodiphenyl ether</t>
  </si>
  <si>
    <t xml:space="preserve">Lact.
STOT RE 2 *
Aquatic Acute 1
Aquatic Chronic 1
</t>
  </si>
  <si>
    <t xml:space="preserve">H362
H373 **
H400
H410
</t>
  </si>
  <si>
    <t xml:space="preserve">H373 **
H362
H410
</t>
  </si>
  <si>
    <t>602-084-00-X</t>
  </si>
  <si>
    <t>1,1-dichloro-1-fluoroethane</t>
  </si>
  <si>
    <t>404-080-1</t>
  </si>
  <si>
    <t>1717-00-6</t>
  </si>
  <si>
    <t xml:space="preserve">Aquatic Chronic 3
Ozone 1
</t>
  </si>
  <si>
    <t xml:space="preserve">H412
H420
</t>
  </si>
  <si>
    <t>602-085-00-5</t>
  </si>
  <si>
    <t>2-bromopropane</t>
  </si>
  <si>
    <t>200-855-1</t>
  </si>
  <si>
    <t>75-26-3</t>
  </si>
  <si>
    <t xml:space="preserve">Flam. Liq. 2
Repr. 1A
STOT RE 2 *
</t>
  </si>
  <si>
    <t xml:space="preserve">H225
H360F ***
H373 **
</t>
  </si>
  <si>
    <t xml:space="preserve">H225
H360F ***
H373 **
</t>
  </si>
  <si>
    <t>602-086-00-0</t>
  </si>
  <si>
    <t>trifluoroiodomethane; trifluoromethyl iodide</t>
  </si>
  <si>
    <t>219-014-5</t>
  </si>
  <si>
    <t>2314-97-8</t>
  </si>
  <si>
    <t>602-087-00-6</t>
  </si>
  <si>
    <t>1,2,4-trichlorobenzene</t>
  </si>
  <si>
    <t xml:space="preserve">Acute Tox. 4 *
Skin Irrit. 2
Aquatic Acute 1
Aquatic Chronic 1
</t>
  </si>
  <si>
    <t xml:space="preserve">H302
H315
H400
H410
</t>
  </si>
  <si>
    <t xml:space="preserve">H302
H315
H410
</t>
  </si>
  <si>
    <t>602-088-00-1</t>
  </si>
  <si>
    <t>2,3-dibromopropan-1-ol; 2,3-dibromo-1-propanol</t>
  </si>
  <si>
    <t>202-480-9</t>
  </si>
  <si>
    <t>96-13-9</t>
  </si>
  <si>
    <t xml:space="preserve">Carc. 1B
Repr. 2
Acute Tox. 3 *
Acute Tox. 4 *
Acute Tox. 4 *
Aquatic Chronic 3
</t>
  </si>
  <si>
    <t xml:space="preserve">H350
H361f ***
H311
H332
H302
H412
</t>
  </si>
  <si>
    <t>602-089-00-7</t>
  </si>
  <si>
    <t>4-bromo-2-chlorofluorobenzene</t>
  </si>
  <si>
    <t>405-580-2</t>
  </si>
  <si>
    <t>60811-21-4</t>
  </si>
  <si>
    <t>602-090-00-2</t>
  </si>
  <si>
    <t>1-allyl-3-chloro-4-fluorobenzene</t>
  </si>
  <si>
    <t>406-630-6</t>
  </si>
  <si>
    <t>121626-73-1</t>
  </si>
  <si>
    <t>602-091-00-8</t>
  </si>
  <si>
    <t>1,3-dichloro-4-fluorobenzene</t>
  </si>
  <si>
    <t>406-160-1</t>
  </si>
  <si>
    <t>1435-48-9</t>
  </si>
  <si>
    <t xml:space="preserve">Acute Tox. 4 *
STOT RE 2 *
Skin Irrit. 2
Aquatic Chronic 2
</t>
  </si>
  <si>
    <t xml:space="preserve">H302
H373 **
H315
H411
</t>
  </si>
  <si>
    <t>602-092-00-3</t>
  </si>
  <si>
    <t>1-bromo-3,4,5-trifluorobenzene</t>
  </si>
  <si>
    <t>418-480-9</t>
  </si>
  <si>
    <t>138526-69-9</t>
  </si>
  <si>
    <t xml:space="preserve">Flam. Liq. 3
Carc. 2
Skin Irrit. 2
Eye Dam. 1
Aquatic Chronic 2
</t>
  </si>
  <si>
    <t xml:space="preserve">H226
H351
H315
H318
H411
</t>
  </si>
  <si>
    <t>GHS02
GHS08
GHS05
GHS09
Dgr</t>
  </si>
  <si>
    <t>602-093-00-9</t>
  </si>
  <si>
    <t>α, α,α,4-tetrachlorotoluene; p-chlorobenzotrichloride</t>
  </si>
  <si>
    <t>226-009-1</t>
  </si>
  <si>
    <t>5216-25-1</t>
  </si>
  <si>
    <t xml:space="preserve">Carc. 1B
Repr. 2
Acute Tox. 4 *
Acute Tox. 4 *
STOT SE 3
STOT RE 1
Skin Irrit. 2
</t>
  </si>
  <si>
    <t xml:space="preserve">H350
H361f ***
H312
H302
H335
H372 **
H315
</t>
  </si>
  <si>
    <t xml:space="preserve">H350
H361f ***
H372 **
H312
H302
H335
H315
</t>
  </si>
  <si>
    <t>602-094-00-4</t>
  </si>
  <si>
    <t>diphenylether; octabromo derivate</t>
  </si>
  <si>
    <t xml:space="preserve">H360Df
</t>
  </si>
  <si>
    <t xml:space="preserve">H360Df
</t>
  </si>
  <si>
    <t>602-095-00-X</t>
  </si>
  <si>
    <t>alkanes, C14-17, chloro; chlorinated paraffins, C14-17</t>
  </si>
  <si>
    <t>287-477-0</t>
  </si>
  <si>
    <t>85535-85-9</t>
  </si>
  <si>
    <t xml:space="preserve">Lact.
Aquatic Acute 1
Aquatic Chronic 1
</t>
  </si>
  <si>
    <t xml:space="preserve">H362
H400
H410
</t>
  </si>
  <si>
    <t xml:space="preserve">H362
H410
</t>
  </si>
  <si>
    <t>602-096-00-5</t>
  </si>
  <si>
    <t xml:space="preserve">Repr. 2
Acute Tox. 4 *
Eye Dam. 1
Aquatic Acute 1
Aquatic Chronic 1
</t>
  </si>
  <si>
    <t xml:space="preserve">H361d ***
H302
H318
H400
H410
</t>
  </si>
  <si>
    <t xml:space="preserve">H361d ***
H302
H318
H410
</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</si>
  <si>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</si>
  <si>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</si>
  <si>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</si>
  <si>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</si>
  <si>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</si>
  <si>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</si>
  <si>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</si>
  <si>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</si>
  <si>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</si>
  <si>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</si>
  <si>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</si>
  <si>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 xml:space="preserve">Acute Tox. 4 *
Skin Corr. 1A
Aquatic Chronic 3
</t>
  </si>
  <si>
    <t xml:space="preserve">H302
H314
H412
</t>
  </si>
  <si>
    <t xml:space="preserve">H314
H302
H412
</t>
  </si>
  <si>
    <t>602-100-00-5</t>
  </si>
  <si>
    <t>reaction mass of: (R,R)-1,1,1,2,2,3,4,5,5,5-decafluoropentane; (S,S)-1,1,1,2,2,3,4,5,5,5-decafluoropentane</t>
  </si>
  <si>
    <t>420-640-8</t>
  </si>
  <si>
    <t>602-101-00-0</t>
  </si>
  <si>
    <t>2-chloro-4-fluoro-5-nitrophenyl (isobutyl)carbonate</t>
  </si>
  <si>
    <t>427-020-6</t>
  </si>
  <si>
    <t>141772-37-4</t>
  </si>
  <si>
    <t>602-102-00-6</t>
  </si>
  <si>
    <t>1,1,1,3,3-pentafluorobutane</t>
  </si>
  <si>
    <t>430-250-1</t>
  </si>
  <si>
    <t>406-58-6</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</si>
  <si>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</si>
  <si>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</si>
  <si>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</si>
  <si>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</si>
  <si>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</si>
  <si>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</si>
  <si>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</si>
  <si>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</si>
  <si>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</si>
  <si>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</si>
  <si>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</si>
  <si>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</si>
  <si>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</si>
  <si>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</si>
  <si>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</si>
  <si>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</si>
  <si>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</si>
  <si>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</si>
  <si>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</si>
  <si>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</si>
  <si>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</si>
  <si>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</si>
  <si>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</si>
  <si>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</si>
  <si>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</si>
  <si>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 xml:space="preserve">Repr. 2
Lact.
</t>
  </si>
  <si>
    <t xml:space="preserve">H361
H362
</t>
  </si>
  <si>
    <t>603-001-00-X</t>
  </si>
  <si>
    <t>methanol</t>
  </si>
  <si>
    <t xml:space="preserve">Flam. Liq. 2
Acute Tox. 3 *
Acute Tox. 3 *
Acute Tox. 3 *
STOT SE 1
</t>
  </si>
  <si>
    <t xml:space="preserve">H225
H331
H311
H301
H370 **
</t>
  </si>
  <si>
    <t>GHS02
GHS06
GHS08
Dgr</t>
  </si>
  <si>
    <t xml:space="preserve">*
STOT SE 1; H370: C ≥ 10 %
STOT SE 2; H371: 3 % ≤ C &lt; 10 %
</t>
  </si>
  <si>
    <t>603-002-00-5</t>
  </si>
  <si>
    <t>ethanol; ethyl alcohol</t>
  </si>
  <si>
    <t>603-003-00-0</t>
  </si>
  <si>
    <t>propan-1-ol; n-propanol</t>
  </si>
  <si>
    <t xml:space="preserve">Flam. Liq. 2
STOT SE 3
Eye Dam. 1
</t>
  </si>
  <si>
    <t xml:space="preserve">H225
H336
H318
</t>
  </si>
  <si>
    <t xml:space="preserve">H225
H318
H336
</t>
  </si>
  <si>
    <t>603-004-00-6</t>
  </si>
  <si>
    <t>butan-1-ol; n-butanol</t>
  </si>
  <si>
    <t xml:space="preserve">Flam. Liq. 3
Acute Tox. 4 *
STOT SE 3
STOT SE 3
Skin Irrit. 2
Eye Dam. 1
</t>
  </si>
  <si>
    <t xml:space="preserve">H226
H302
H335
H336
H315
H318
</t>
  </si>
  <si>
    <t xml:space="preserve">H226
H302
H335
H315
H318
H336
</t>
  </si>
  <si>
    <t>603-005-00-1</t>
  </si>
  <si>
    <t>2-methylpropan-2-ol; tert-butyl alcohol</t>
  </si>
  <si>
    <t xml:space="preserve">Flam. Liq. 2
Acute Tox. 4 *
STOT SE 3
Eye Irrit. 2
</t>
  </si>
  <si>
    <t xml:space="preserve">H225
H332
H335
H319
</t>
  </si>
  <si>
    <t xml:space="preserve">H225
H332
H319
H335
</t>
  </si>
  <si>
    <t>603-006-00-7</t>
  </si>
  <si>
    <t>pentanol isomers, with the exception fo those specified elsewhere in this Annex</t>
  </si>
  <si>
    <t>250-378-8</t>
  </si>
  <si>
    <t xml:space="preserve">Flam. Liq. 3
Acute Tox. 4 *
STOT SE 3
</t>
  </si>
  <si>
    <t xml:space="preserve">H226
H332
H335
</t>
  </si>
  <si>
    <t xml:space="preserve">H226
H332
H335
</t>
  </si>
  <si>
    <t>603-007-00-2</t>
  </si>
  <si>
    <t>2-methylbutan-2-ol; tert-pentanol</t>
  </si>
  <si>
    <t>200-908-9</t>
  </si>
  <si>
    <t>75-85-4</t>
  </si>
  <si>
    <t xml:space="preserve">Flam. Liq. 2
Acute Tox. 4 *
STOT SE 3
Skin Irrit. 2
</t>
  </si>
  <si>
    <t xml:space="preserve">H225
H332
H335
H315
</t>
  </si>
  <si>
    <t>603-008-00-8</t>
  </si>
  <si>
    <t>4-methylpentan-2-ol; methyl isobutyl carbinol</t>
  </si>
  <si>
    <t>203-551-7</t>
  </si>
  <si>
    <t>108-11-2</t>
  </si>
  <si>
    <t xml:space="preserve">Flam. Liq. 3
STOT SE 3
</t>
  </si>
  <si>
    <t xml:space="preserve">H226
H335
</t>
  </si>
  <si>
    <t>603-009-00-3</t>
  </si>
  <si>
    <t>cyclohexanol</t>
  </si>
  <si>
    <t>203-630-6</t>
  </si>
  <si>
    <t xml:space="preserve">Acute Tox. 4 *
Acute Tox. 4 *
STOT SE 3
Skin Irrit. 2
</t>
  </si>
  <si>
    <t xml:space="preserve">H332
H302
H335
H315
</t>
  </si>
  <si>
    <t>603-010-00-9</t>
  </si>
  <si>
    <t>603-011-00-4</t>
  </si>
  <si>
    <t>2-methoxyethanol; ethylene glycol monomethyl ether</t>
  </si>
  <si>
    <t xml:space="preserve">Flam. Liq. 3
Repr. 1B
Acute Tox. 4 *
Acute Tox. 4 *
Acute Tox. 4 *
</t>
  </si>
  <si>
    <t xml:space="preserve">H226
H360FD
H332
H312
H302
</t>
  </si>
  <si>
    <t>603-012-00-X</t>
  </si>
  <si>
    <t>2-ethoxyethanol; ethylene glycol monoethyl ether</t>
  </si>
  <si>
    <t xml:space="preserve">Flam. Liq. 3
Repr. 1B
Acute Tox. 3
Acute Tox. 4
</t>
  </si>
  <si>
    <t xml:space="preserve">H226
H360FD
H331
H302
</t>
  </si>
  <si>
    <t>GHS02
GHS08
GHS06
Dgr</t>
  </si>
  <si>
    <t>603-013-00-5</t>
  </si>
  <si>
    <t>2-isopropoxyethanol; ethylene glycol monoisopropyl ether</t>
  </si>
  <si>
    <t>203-685-6</t>
  </si>
  <si>
    <t>109-59-1</t>
  </si>
  <si>
    <t xml:space="preserve">Acute Tox. 4 *
Acute Tox. 4 *
Eye Irrit. 2
</t>
  </si>
  <si>
    <t xml:space="preserve">H332
H312
H319
</t>
  </si>
  <si>
    <t>603-014-00-0</t>
  </si>
  <si>
    <t>603-015-00-6</t>
  </si>
  <si>
    <t>allyl alcohol</t>
  </si>
  <si>
    <t>203-470-7</t>
  </si>
  <si>
    <t xml:space="preserve">Flam. Liq. 2
Acute Tox. 3 *
Acute Tox. 3 *
Acute Tox. 3 *
STOT SE 3
Skin Irrit. 2
Eye Irrit. 2
Aquatic Acute 1
</t>
  </si>
  <si>
    <t xml:space="preserve">H225
H331
H311
H301
H335
H315
H319
H400
</t>
  </si>
  <si>
    <t xml:space="preserve">H225
H331
H311
H301
H319
H335
H315
H400
</t>
  </si>
  <si>
    <t>603-016-00-1</t>
  </si>
  <si>
    <t>4-hydroxy-4-methylpentan-2-one; diacetone alcohol</t>
  </si>
  <si>
    <t>204-626-7</t>
  </si>
  <si>
    <t>123-42-2</t>
  </si>
  <si>
    <t xml:space="preserve">Eye Irrit. 2; H319: C ≥ 10 %
</t>
  </si>
  <si>
    <t>603-018-00-2</t>
  </si>
  <si>
    <t>furfuryl alcohol</t>
  </si>
  <si>
    <t>202-626-1</t>
  </si>
  <si>
    <t xml:space="preserve">Carc. 2
Acute Tox. 3 *
Acute Tox. 4 *
Acute Tox. 4 *
STOT SE 3
STOT RE 2 *
Eye Irrit. 2
</t>
  </si>
  <si>
    <t xml:space="preserve">H351
H331
H312
H302
H335
H373 **
H319
</t>
  </si>
  <si>
    <t xml:space="preserve">H351
H331
H312
H302
H373 **
H319
H335
</t>
  </si>
  <si>
    <t>603-019-00-8</t>
  </si>
  <si>
    <t>dimethyl ether</t>
  </si>
  <si>
    <t>204-065-8</t>
  </si>
  <si>
    <t>603-020-00-3</t>
  </si>
  <si>
    <t>ethyl methyl ether</t>
  </si>
  <si>
    <t>540-67-0</t>
  </si>
  <si>
    <t>603-021-00-9</t>
  </si>
  <si>
    <t>methyl vinyl ether</t>
  </si>
  <si>
    <t>203-475-4</t>
  </si>
  <si>
    <t>107-25-5</t>
  </si>
  <si>
    <t>603-022-00-4</t>
  </si>
  <si>
    <t>diethyl ether; ether</t>
  </si>
  <si>
    <t>200-467-2</t>
  </si>
  <si>
    <t xml:space="preserve">Flam. Liq. 1
Acute Tox. 4 *
STOT SE 3
</t>
  </si>
  <si>
    <t xml:space="preserve">H224
H302
H336
</t>
  </si>
  <si>
    <t xml:space="preserve">H224
H302
H336
</t>
  </si>
  <si>
    <t xml:space="preserve">EUH019
EUH066
</t>
  </si>
  <si>
    <t>603-023-00-X</t>
  </si>
  <si>
    <t>603-024-00-5</t>
  </si>
  <si>
    <t>1,4-dioxane</t>
  </si>
  <si>
    <t>204-661-8</t>
  </si>
  <si>
    <t xml:space="preserve">Flam. Liq. 2
Carc. 2
STOT SE 3
Eye Irrit. 2
</t>
  </si>
  <si>
    <t xml:space="preserve">H225
H351
H335
H319
</t>
  </si>
  <si>
    <t xml:space="preserve">H225
H351
H319
H335
</t>
  </si>
  <si>
    <t>603-025-00-0</t>
  </si>
  <si>
    <t>tetrahydrofuran</t>
  </si>
  <si>
    <t>203-726-8</t>
  </si>
  <si>
    <t xml:space="preserve">H225
H351
H319
H335
</t>
  </si>
  <si>
    <t xml:space="preserve">STOT SE 3; H335:  C ≥ 25 %
Eye Irrit.2; H319:  C ≥ 25 %
</t>
  </si>
  <si>
    <t>603-026-00-6</t>
  </si>
  <si>
    <t>1-chloro-2,3-epoxypropane; epichlorhydrin</t>
  </si>
  <si>
    <t>203-439-8</t>
  </si>
  <si>
    <t xml:space="preserve">Flam. Liq. 3
Carc. 1B
Acute Tox. 3 *
Acute Tox. 3 *
Acute Tox. 3 *
Skin Corr. 1B
Skin Sens. 1
</t>
  </si>
  <si>
    <t xml:space="preserve">H226
H350
H331
H311
H301
H314
H317
</t>
  </si>
  <si>
    <t>GHS02
GHS06
GHS08
GHS05
Dgr</t>
  </si>
  <si>
    <t>603-027-00-1</t>
  </si>
  <si>
    <t>ethanediol; ethylene glycol</t>
  </si>
  <si>
    <t>603-028-00-7</t>
  </si>
  <si>
    <t>2-chloroethanol; ethylene chlorohydrin</t>
  </si>
  <si>
    <t>203-459-7</t>
  </si>
  <si>
    <t>107-07-3</t>
  </si>
  <si>
    <t>603-029-00-2</t>
  </si>
  <si>
    <t>bis(2-chloroethyl) ether</t>
  </si>
  <si>
    <t>203-870-1</t>
  </si>
  <si>
    <t>111-44-4</t>
  </si>
  <si>
    <t xml:space="preserve">Carc. 2
Acute Tox. 1
Acute Tox. 2 *
Acute Tox. 2 *
</t>
  </si>
  <si>
    <t xml:space="preserve">H351
H310
H330
H300
</t>
  </si>
  <si>
    <t xml:space="preserve">H351
H330
H310
H300
</t>
  </si>
  <si>
    <t>603-030-00-8</t>
  </si>
  <si>
    <t>2-aminoethanol; ethanolamine</t>
  </si>
  <si>
    <t xml:space="preserve">Acute Tox. 4 *
Acute Tox. 4 *
Acute Tox. 4 *
Skin Corr. 1B
</t>
  </si>
  <si>
    <t xml:space="preserve">H332
H312
H302
H314
</t>
  </si>
  <si>
    <t>603-031-00-3</t>
  </si>
  <si>
    <t>1,2-dimethoxyethane; ethylene glycol dimethyl ether; EGDME</t>
  </si>
  <si>
    <t xml:space="preserve">Flam. Liq. 2
Repr. 1B
Acute Tox. 4 *
</t>
  </si>
  <si>
    <t xml:space="preserve">H225
H360FD
H332
</t>
  </si>
  <si>
    <t xml:space="preserve">H225
H360FD
H332
</t>
  </si>
  <si>
    <t>603-032-00-9</t>
  </si>
  <si>
    <t>ethylene dinitrate; ethylene glycol dinitrate</t>
  </si>
  <si>
    <t>211-063-0</t>
  </si>
  <si>
    <t>628-96-6</t>
  </si>
  <si>
    <t xml:space="preserve">Unst. Expl.
Acute Tox. 1
Acute Tox. 2 *
Acute Tox. 2 *
STOT RE 2
</t>
  </si>
  <si>
    <t xml:space="preserve">H200
H310
H330
H300
H373 **
</t>
  </si>
  <si>
    <t>GHS01
GHS06
GHS08
Dgr</t>
  </si>
  <si>
    <t xml:space="preserve">H200
H330
H310
H300
H373 **
</t>
  </si>
  <si>
    <t>603-033-00-4</t>
  </si>
  <si>
    <t>oxydiethylene dinitrate; diethylene glycol dinitrate; digol dinitrate</t>
  </si>
  <si>
    <t>211-745-8</t>
  </si>
  <si>
    <t>693-21-0</t>
  </si>
  <si>
    <t xml:space="preserve">Acute Tox. 1
Acute Tox. 2 *
Acute Tox. 2 *
STOT RE 2 *
Aquatic Chronic 3
Unst. Expl
</t>
  </si>
  <si>
    <t xml:space="preserve">H310
H330
H300
H373 **
H412
H200
</t>
  </si>
  <si>
    <t xml:space="preserve">H200
H330
H310
H300
H373 **
H412
</t>
  </si>
  <si>
    <t>603-033-01-1</t>
  </si>
  <si>
    <t xml:space="preserve">Expl. 1.1
Acute Tox. 1
Acute Tox. 2 *
Acute Tox. 2 *
STOT RE 2 *
Aquatic Chronic 3
</t>
  </si>
  <si>
    <t xml:space="preserve">H201
H310
H330
H300
H373 **
H412
</t>
  </si>
  <si>
    <t xml:space="preserve">H201
H330
H310
H300
H373 **
H412
</t>
  </si>
  <si>
    <t>603-034-00-X</t>
  </si>
  <si>
    <t>glycerol trinitrate; nitroglycerine</t>
  </si>
  <si>
    <t>200-240-8</t>
  </si>
  <si>
    <t xml:space="preserve">Unst. Expl.
Acute Tox. 1
Acute Tox. 2 *
Acute Tox. 2 *
STOT RE 2 *
Aquatic Chronic 2
</t>
  </si>
  <si>
    <t xml:space="preserve">H200
H310
H330
H300
H373 **
H411
</t>
  </si>
  <si>
    <t xml:space="preserve">H200
H330
H310
H300
H373 **
H411
</t>
  </si>
  <si>
    <t>603-034-01-7</t>
  </si>
  <si>
    <t xml:space="preserve">Expl. 1.1
Acute Tox. 1
Acute Tox. 2 *
Acute Tox. 2 *
STOT RE 2 *
Aquatic Chronic 2
</t>
  </si>
  <si>
    <t xml:space="preserve">H201
H310
H330
H300
H373 **
H411
</t>
  </si>
  <si>
    <t xml:space="preserve">H201
H330
H310
H300
H373 **
H411
</t>
  </si>
  <si>
    <t>603-035-00-5</t>
  </si>
  <si>
    <t>pentaerythritol tetranitrate; P.E.T.N.</t>
  </si>
  <si>
    <t>201-084-3</t>
  </si>
  <si>
    <t>78-11-5</t>
  </si>
  <si>
    <t>603-035-01-2</t>
  </si>
  <si>
    <t xml:space="preserve">Expl. 1.1
</t>
  </si>
  <si>
    <t xml:space="preserve">H201
</t>
  </si>
  <si>
    <t>603-036-00-0</t>
  </si>
  <si>
    <t>mannitol hexanitrate; nitromannite</t>
  </si>
  <si>
    <t>239-924-6</t>
  </si>
  <si>
    <t>15825-70-4</t>
  </si>
  <si>
    <t>603-036-01-8</t>
  </si>
  <si>
    <t>603-037-00-6</t>
  </si>
  <si>
    <t>cellulose nitrate; nitrocellulose</t>
  </si>
  <si>
    <t>603-038-00-1</t>
  </si>
  <si>
    <t>allyl glycidyl ether; allyl 2,3-epoxypropyl ether; prop-2-en-1-yl 2,3-epoxypropyl ether</t>
  </si>
  <si>
    <t>203-442-4</t>
  </si>
  <si>
    <t>106-92-3</t>
  </si>
  <si>
    <t xml:space="preserve">Flam. Liq. 3
Carc. 2
Muta. 2
Repr. 2
Acute Tox. 4 *
Acute Tox. 4 *
STOT SE 3
Skin Irrit. 2
Eye Dam. 1
Skin Sens. 1
Aquatic Chronic 3
</t>
  </si>
  <si>
    <t xml:space="preserve">H226
H351
H341
H361f ***
H332
H302
H335
H315
H318
H317
H412
</t>
  </si>
  <si>
    <t>603-039-00-7</t>
  </si>
  <si>
    <t>butyl glycidyl ether; butyl 2,3-epoxypropyl ether</t>
  </si>
  <si>
    <t>219-376-4</t>
  </si>
  <si>
    <t>2426-08-6</t>
  </si>
  <si>
    <t xml:space="preserve">Flam. Liq. 3
Carc. 2
Muta. 2
Acute Tox. 4 *
Acute Tox. 4 *
STOT SE 3
Skin Sens. 1
Aquatic Chronic 3
</t>
  </si>
  <si>
    <t xml:space="preserve">H226
H351
H341
H332
H302
H335
H317
H412
</t>
  </si>
  <si>
    <t>GHS02
GHS08
GHS07
Wng</t>
  </si>
  <si>
    <t>603-040-00-2</t>
  </si>
  <si>
    <t xml:space="preserve">H251
H314
</t>
  </si>
  <si>
    <t>603-041-00-8</t>
  </si>
  <si>
    <t>603-042-00-3</t>
  </si>
  <si>
    <t>aluminium-tri-isopropoxide</t>
  </si>
  <si>
    <t>209-090-8</t>
  </si>
  <si>
    <t>555-31-7</t>
  </si>
  <si>
    <t xml:space="preserve">Flam. Sol. 1
</t>
  </si>
  <si>
    <t xml:space="preserve">H228
</t>
  </si>
  <si>
    <t>603-043-00-9</t>
  </si>
  <si>
    <t>triarimol (ISO); 2,4-dichloro-α-(pyrimidin-5-yl) benzhydryl alcohol</t>
  </si>
  <si>
    <t>26766-27-8</t>
  </si>
  <si>
    <t>603-044-00-4</t>
  </si>
  <si>
    <t>dicofol (ISO); 2,2,2-trichloro-1,1-bis(4-chlorophenyl)ethanol</t>
  </si>
  <si>
    <t xml:space="preserve">Acute Tox. 4 *
Acute Tox. 4 *
Skin Irrit. 2
Skin Sens. 1
Aquatic Acute 1
Aquatic Chronic 1
</t>
  </si>
  <si>
    <t xml:space="preserve">H312
H302
H315
H317
H400
H410
</t>
  </si>
  <si>
    <t xml:space="preserve">H312
H302
H315
H317
H410
</t>
  </si>
  <si>
    <t>603-045-00-X</t>
  </si>
  <si>
    <t xml:space="preserve">Flam. Liq. 2
STOT SE 3
</t>
  </si>
  <si>
    <t xml:space="preserve">H225
H336
</t>
  </si>
  <si>
    <t xml:space="preserve">H225
H336
</t>
  </si>
  <si>
    <t>603-046-00-5</t>
  </si>
  <si>
    <t>bis(chloromethyl) ether; oxybis(chloromethane)</t>
  </si>
  <si>
    <t>208-832-8</t>
  </si>
  <si>
    <t xml:space="preserve">Flam. Liq. 2
Carc. 1A
Acute Tox. 2 *
Acute Tox. 3 *
Acute Tox. 4 *
</t>
  </si>
  <si>
    <t xml:space="preserve">H225
H350
H330
H311
H302
</t>
  </si>
  <si>
    <t xml:space="preserve">Carc. 1A; H350: C ≥ 0,001 %
</t>
  </si>
  <si>
    <t>603-047-00-0</t>
  </si>
  <si>
    <t>2-dimethylaminoethanol; N,N-dimethylethanolamine</t>
  </si>
  <si>
    <t>203-542-8</t>
  </si>
  <si>
    <t>108-01-0</t>
  </si>
  <si>
    <t xml:space="preserve">Flam. Liq. 3
Acute Tox. 4 *
Acute Tox. 4 *
Acute Tox. 4 *
Skin Corr. 1B
</t>
  </si>
  <si>
    <t xml:space="preserve">H226
H332
H312
H302
H314
</t>
  </si>
  <si>
    <t>603-048-00-6</t>
  </si>
  <si>
    <t>2-diethylaminoethanol; N,N-diethylethanolamine</t>
  </si>
  <si>
    <t>202-845-2</t>
  </si>
  <si>
    <t>100-37-8</t>
  </si>
  <si>
    <t>603-049-00-1</t>
  </si>
  <si>
    <t>chlorfenethol (ISO); 1,1-bis (4-chlorophenyl) ethanol</t>
  </si>
  <si>
    <t>201-246-3</t>
  </si>
  <si>
    <t>80-06-8</t>
  </si>
  <si>
    <t>603-050-00-7</t>
  </si>
  <si>
    <t>1-(2-Butoxypropoxy)propan-2-ol</t>
  </si>
  <si>
    <t>246-011-6</t>
  </si>
  <si>
    <t>24083-03-2</t>
  </si>
  <si>
    <t>603-051-00-2</t>
  </si>
  <si>
    <t>2-ethylbutan-1-ol</t>
  </si>
  <si>
    <t>202-621-4</t>
  </si>
  <si>
    <t>97-95-0</t>
  </si>
  <si>
    <t>603-052-00-8</t>
  </si>
  <si>
    <t>3-butoxypropan-2-ol; propylene glycol monobutyl ether</t>
  </si>
  <si>
    <t xml:space="preserve">Skin Irrit. 2
Eye Irrit. 2
</t>
  </si>
  <si>
    <t xml:space="preserve">H315
H319
</t>
  </si>
  <si>
    <t xml:space="preserve">H319
H315
</t>
  </si>
  <si>
    <t>603-053-00-3</t>
  </si>
  <si>
    <t>603-054-00-9</t>
  </si>
  <si>
    <t>di-n-butyl ether; dibutyl ether</t>
  </si>
  <si>
    <t>205-575-3</t>
  </si>
  <si>
    <t>142-96-1</t>
  </si>
  <si>
    <t xml:space="preserve">Flam. Liq. 3
STOT SE 3
Skin Irrit. 2
Eye Irrit. 2
Aquatic Chronic 3
</t>
  </si>
  <si>
    <t xml:space="preserve">H226
H335
H315
H319
H412
</t>
  </si>
  <si>
    <t xml:space="preserve">H226
H319
H335
H315
H412
</t>
  </si>
  <si>
    <t xml:space="preserve">STOT SE 3; H335: C ≥ 10 %
</t>
  </si>
  <si>
    <t>603-055-00-4</t>
  </si>
  <si>
    <t>propylene oxide; 1,2-epoxypropane; methyloxirane</t>
  </si>
  <si>
    <t>603-056-00-X</t>
  </si>
  <si>
    <t xml:space="preserve">Muta. 2
Skin Irrit. 2
Skin Sens. 1
Aquatic Chronic 2
</t>
  </si>
  <si>
    <t xml:space="preserve">H341
H315
H317
H411
</t>
  </si>
  <si>
    <t>603-057-00-5</t>
  </si>
  <si>
    <t>benzyl alcohol</t>
  </si>
  <si>
    <t>202-859-9</t>
  </si>
  <si>
    <t>100-51-6</t>
  </si>
  <si>
    <t>603-058-00-0</t>
  </si>
  <si>
    <t>1,3-propylene oxide</t>
  </si>
  <si>
    <t>207-964-3</t>
  </si>
  <si>
    <t>503-30-0</t>
  </si>
  <si>
    <t>603-059-00-6</t>
  </si>
  <si>
    <t>hexan-1-ol</t>
  </si>
  <si>
    <t>203-852-3</t>
  </si>
  <si>
    <t>111-27-3</t>
  </si>
  <si>
    <t>603-060-00-1</t>
  </si>
  <si>
    <t>2,2'-bioxirane; 1,2:3,4-diepoxybutane</t>
  </si>
  <si>
    <t>215-979-1</t>
  </si>
  <si>
    <t>1464-53-5</t>
  </si>
  <si>
    <t xml:space="preserve">Carc. 1B
Muta. 1B
Acute Tox. 2 *
Acute Tox. 3 *
Acute Tox. 3 *
Skin Corr. 1B
</t>
  </si>
  <si>
    <t xml:space="preserve">H350
H340
H330
H311
H301
H314
</t>
  </si>
  <si>
    <t>603-061-00-7</t>
  </si>
  <si>
    <t>tetrahydro-2-furylmethanol; tetrahydrofurfuryl alcohol</t>
  </si>
  <si>
    <t>202-625-6</t>
  </si>
  <si>
    <t>97-99-4</t>
  </si>
  <si>
    <t xml:space="preserve">Repr. 1B
Eye Irrit. 2
</t>
  </si>
  <si>
    <t xml:space="preserve">H360Df
H319
</t>
  </si>
  <si>
    <t>GHS08 GHS07
Dgr</t>
  </si>
  <si>
    <t xml:space="preserve">H319
H360Df
</t>
  </si>
  <si>
    <t>603-062-00-2</t>
  </si>
  <si>
    <t>tetrahydrofuran-2,5-diyldimethanol</t>
  </si>
  <si>
    <t>203-239-0</t>
  </si>
  <si>
    <t>104-80-3</t>
  </si>
  <si>
    <t>603-063-00-8</t>
  </si>
  <si>
    <t>2,3-epoxypropan-1-ol; glycidol; oxiranemethanol</t>
  </si>
  <si>
    <t>209-128-3</t>
  </si>
  <si>
    <t>556-52-5</t>
  </si>
  <si>
    <t xml:space="preserve">Carc. 1B
Muta. 2
Repr. 1B
Acute Tox. 3 *
Acute Tox. 4 *
Acute Tox. 4 *
STOT SE 3
Skin Irrit. 2
Eye Irrit. 2
</t>
  </si>
  <si>
    <t xml:space="preserve">H350
H341
H360F ***
H331
H312
H302
H335
H315
H319
</t>
  </si>
  <si>
    <t xml:space="preserve">H350
H341
H360F ***
H331
H312
H302
H319
H335
H315
</t>
  </si>
  <si>
    <t>603-064-00-3</t>
  </si>
  <si>
    <t>1-methoxy-2-propanol; monopropylene glycol methyl ether</t>
  </si>
  <si>
    <t xml:space="preserve">H226
H336
</t>
  </si>
  <si>
    <t>603-065-00-9</t>
  </si>
  <si>
    <t>202-987-5</t>
  </si>
  <si>
    <t>101-90-6</t>
  </si>
  <si>
    <t>603-066-00-4</t>
  </si>
  <si>
    <t>1,2-epoxy-4-epoxyethylcyclohexane; 4-vinylcyclohexene diepoxide</t>
  </si>
  <si>
    <t>203-437-7</t>
  </si>
  <si>
    <t>106-87-6</t>
  </si>
  <si>
    <t xml:space="preserve">Carc. 2
Acute Tox. 3 *
Acute Tox. 3 *
Acute Tox. 3 *
</t>
  </si>
  <si>
    <t xml:space="preserve">H351
H331
H311
H301
</t>
  </si>
  <si>
    <t>603-067-00-X</t>
  </si>
  <si>
    <t>phenyl glycidyl ether; 2,3-epoxypropyl phenyl ether; 1,2-epoxy-3-phenoxypropane</t>
  </si>
  <si>
    <t>204-557-2</t>
  </si>
  <si>
    <t>122-60-1</t>
  </si>
  <si>
    <t xml:space="preserve">Carc. 1B
Muta. 2
Acute Tox. 4 *
STOT SE 3
Skin Irrit. 2
Skin Sens. 1
Aquatic Chronic 3
</t>
  </si>
  <si>
    <t xml:space="preserve">H350
H341
H332
H335
H315
H317
H412
</t>
  </si>
  <si>
    <t>603-068-00-5</t>
  </si>
  <si>
    <t>2,3-epoxypropyl-2-ethylcyclohexyl ether; ethylcyclohexylglycidyl ether</t>
  </si>
  <si>
    <t>130014-35-6</t>
  </si>
  <si>
    <t>603-069-00-0</t>
  </si>
  <si>
    <t>2,4,6-tris(dimethylaminomethyl)phenol</t>
  </si>
  <si>
    <t>202-013-9</t>
  </si>
  <si>
    <t>90-72-2</t>
  </si>
  <si>
    <t>603-070-00-6</t>
  </si>
  <si>
    <t>2-amino-2-methylpropanol</t>
  </si>
  <si>
    <t>204-709-8</t>
  </si>
  <si>
    <t>124-68-5</t>
  </si>
  <si>
    <t>603-071-00-1</t>
  </si>
  <si>
    <t>2,2'-iminodiethanol; diethanolamine</t>
  </si>
  <si>
    <t xml:space="preserve">Acute Tox. 4 *
STOT RE 2 *
Skin Irrit. 2
Eye Dam. 1
</t>
  </si>
  <si>
    <t xml:space="preserve">H302
H373 **
H315
H318
</t>
  </si>
  <si>
    <t>603-072-00-7</t>
  </si>
  <si>
    <t>1,4-bis(2,3 epoxypropoxy)butane; butanedioldiglycidyl ether</t>
  </si>
  <si>
    <t>219-371-7</t>
  </si>
  <si>
    <t>2425-79-8</t>
  </si>
  <si>
    <t xml:space="preserve">Acute Tox. 4 *
Acute Tox. 4 *
Skin Irrit. 2
Eye Irrit. 2
Skin Sens. 1
</t>
  </si>
  <si>
    <t xml:space="preserve">H332
H312
H315
H319
H317
</t>
  </si>
  <si>
    <t xml:space="preserve">H332
H312
H319
H315
H317
</t>
  </si>
  <si>
    <t>603-073-00-2</t>
  </si>
  <si>
    <t>bis-[4-(2,3-epoxipropoxi)phenyl]propane</t>
  </si>
  <si>
    <t>216-823-5</t>
  </si>
  <si>
    <t>1675-54-3</t>
  </si>
  <si>
    <t xml:space="preserve">Eye Irrit. 2; H319: C ≥ 5 %
Skin Irrit. 2; H315: C ≥ 5 %
</t>
  </si>
  <si>
    <t>603-074-00-8</t>
  </si>
  <si>
    <t>reaction product: bisphenol-A-(epichlorhydrin); epoxy resin (number average molecular weight ≤ 700)</t>
  </si>
  <si>
    <t>500-033-5</t>
  </si>
  <si>
    <t>25068-38-6</t>
  </si>
  <si>
    <t xml:space="preserve">Skin Irrit. 2
Eye Irrit. 2
Skin Sens. 1
Aquatic Chronic 2
</t>
  </si>
  <si>
    <t xml:space="preserve">H315
H319
H317
H411
</t>
  </si>
  <si>
    <t xml:space="preserve">H319
H315
H317
H411
</t>
  </si>
  <si>
    <t>603-075-00-3</t>
  </si>
  <si>
    <t>chlormethyl methyl ether; chlorodimethyl ether</t>
  </si>
  <si>
    <t>203-480-1</t>
  </si>
  <si>
    <t>107-30-2</t>
  </si>
  <si>
    <t xml:space="preserve">Flam. Liq. 2
Carc. 1A
Acute Tox. 4 *
Acute Tox. 4 *
Acute Tox. 4 *
</t>
  </si>
  <si>
    <t xml:space="preserve">H225
H350
H332
H312
H302
</t>
  </si>
  <si>
    <t>603-076-00-9</t>
  </si>
  <si>
    <t>but-2-yne-1,4-diol; 2-butyne-1,4-diol</t>
  </si>
  <si>
    <t>203-788-6</t>
  </si>
  <si>
    <t>110-65-6</t>
  </si>
  <si>
    <t xml:space="preserve">Acute Tox. 3 *
Acute Tox. 3 *
Acute Tox. 4 *
STOT RE 2 *
Skin Corr. 1B
Skin Sens. 1
</t>
  </si>
  <si>
    <t xml:space="preserve">H331
H301
H312
H373 **
H314
H317
</t>
  </si>
  <si>
    <t xml:space="preserve">H314
H331
H301
H312
H373 **
H317
</t>
  </si>
  <si>
    <t xml:space="preserve">Skin Corr. 1B; H314: C ≥ 50 %
Skin Irrit. 2; H315: 25 % ≤ C &lt; 50 %
Eye Irrit. 2; H319: 25 % ≤ C &lt; 50 %
</t>
  </si>
  <si>
    <t>603-077-00-4</t>
  </si>
  <si>
    <t>1-dimethylaminopropan-2-ol; dimepranol (INN)</t>
  </si>
  <si>
    <t>203-556-4</t>
  </si>
  <si>
    <t>108-16-7</t>
  </si>
  <si>
    <t xml:space="preserve">Flam. Liq. 3
Acute Tox. 4 *
Skin Corr. 1B
</t>
  </si>
  <si>
    <t xml:space="preserve">H226
H302
H314
</t>
  </si>
  <si>
    <t>603-078-00-X</t>
  </si>
  <si>
    <t>prop-2-yn-1-ol; propargyl alcohol</t>
  </si>
  <si>
    <t>203-471-2</t>
  </si>
  <si>
    <t>107-19-7</t>
  </si>
  <si>
    <t xml:space="preserve">Flam. Liq. 3
Acute Tox. 3 *
Acute Tox. 3 *
Acute Tox. 3 *
Skin Corr. 1B
Aquatic Chronic 2
</t>
  </si>
  <si>
    <t xml:space="preserve">H226
H331
H311
H301
H314
H411
</t>
  </si>
  <si>
    <t>603-079-00-5</t>
  </si>
  <si>
    <t>2,2'-(methylimino)diethanol; N-methyldiethanolamine</t>
  </si>
  <si>
    <t>203-312-7</t>
  </si>
  <si>
    <t>105-59-9</t>
  </si>
  <si>
    <t>603-080-00-0</t>
  </si>
  <si>
    <t>2-methylaminoethanol; N-methylethanolamine; N-methyl-2-ethanolamine; N-methyl-2-amino ethanol; 2-(methylamino)ethanol</t>
  </si>
  <si>
    <t>203-710-0</t>
  </si>
  <si>
    <t>109-83-1</t>
  </si>
  <si>
    <t>603-081-00-6</t>
  </si>
  <si>
    <t>2,2'-thiodiethanol; thiodiglycol</t>
  </si>
  <si>
    <t>203-874-3</t>
  </si>
  <si>
    <t>111-48-8</t>
  </si>
  <si>
    <t>603-082-00-1</t>
  </si>
  <si>
    <t>1-aminopropan-2-ol; isopropanolamine</t>
  </si>
  <si>
    <t>201-162-7</t>
  </si>
  <si>
    <t>78-96-6</t>
  </si>
  <si>
    <t>603-083-00-7</t>
  </si>
  <si>
    <t>1,1'-iminodipropan-2-ol; di-isopropanolamine</t>
  </si>
  <si>
    <t>203-820-9</t>
  </si>
  <si>
    <t>110-97-4</t>
  </si>
  <si>
    <t>603-084-00-2</t>
  </si>
  <si>
    <t>styrene oxide; (epoxyethyl)benzene; phenyloxirane</t>
  </si>
  <si>
    <t>202-476-7</t>
  </si>
  <si>
    <t>96-09-3</t>
  </si>
  <si>
    <t xml:space="preserve">Carc. 1B
Acute Tox. 4 *
Eye Irrit. 2
</t>
  </si>
  <si>
    <t xml:space="preserve">H350
H312
H319
</t>
  </si>
  <si>
    <t>603-085-00-8</t>
  </si>
  <si>
    <t>bronopol (INN); 2-bromo-2-nitropropane-1,3-diol</t>
  </si>
  <si>
    <t>200-143-0</t>
  </si>
  <si>
    <t>52-51-7</t>
  </si>
  <si>
    <t xml:space="preserve">Acute Tox. 4 *
Acute Tox. 4 *
STOT SE 3
Skin Irrit. 2
Eye Dam. 1
Aquatic Acute 1
</t>
  </si>
  <si>
    <t xml:space="preserve">H312
H302
H335
H315
H318
H400
</t>
  </si>
  <si>
    <t>603-086-00-3</t>
  </si>
  <si>
    <t>ethirimol (ISO); 5-butyl-2-ethylamino-6-methylpyrimidin-4-ol</t>
  </si>
  <si>
    <t>245-949-3</t>
  </si>
  <si>
    <t>23947-60-6</t>
  </si>
  <si>
    <t xml:space="preserve">H312
</t>
  </si>
  <si>
    <t>603-087-00-9</t>
  </si>
  <si>
    <t>2-ethylhexane-1,3-diol; octylene glycol; ethoexadiol</t>
  </si>
  <si>
    <t>202-377-9</t>
  </si>
  <si>
    <t>94-96-2</t>
  </si>
  <si>
    <t>603-088-00-4</t>
  </si>
  <si>
    <t>2-(octylthio)ethanol; 2-hydroxyethyl octyl sulphide</t>
  </si>
  <si>
    <t>222-598-4</t>
  </si>
  <si>
    <t>3547-33-9</t>
  </si>
  <si>
    <t>603-089-00-X</t>
  </si>
  <si>
    <t>7,7-dimethyl-3-oxa-6-azaoctan-1-ol</t>
  </si>
  <si>
    <t>400-390-6</t>
  </si>
  <si>
    <t xml:space="preserve">H314
H302
</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</si>
  <si>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</si>
  <si>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</si>
  <si>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</si>
  <si>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</si>
  <si>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</si>
  <si>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</si>
  <si>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</si>
  <si>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</si>
  <si>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</si>
  <si>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</si>
  <si>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</si>
  <si>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</si>
  <si>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</si>
  <si>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 exo-(±)-1-methyl-2-(2-methylbenzyloxy)-4-isopropyl-7-oxabicyclo(2.2.1)heptane</t>
  </si>
  <si>
    <t>402-410-9</t>
  </si>
  <si>
    <t>87818-31-3</t>
  </si>
  <si>
    <t>GHS07
GHS09
Dgr</t>
  </si>
  <si>
    <t>603-094-00-7</t>
  </si>
  <si>
    <t>1,3-bis(2,3-epoxypropoxy)-2,2-dimethylpropane</t>
  </si>
  <si>
    <t>241-536-7</t>
  </si>
  <si>
    <t>17557-23-2</t>
  </si>
  <si>
    <t>603-095-00-2</t>
  </si>
  <si>
    <t>2-(propyloxy)ethanol; EGPE</t>
  </si>
  <si>
    <t>220-548-6</t>
  </si>
  <si>
    <t>2807-30-9</t>
  </si>
  <si>
    <t xml:space="preserve">H312
H319
</t>
  </si>
  <si>
    <t>603-096-00-8</t>
  </si>
  <si>
    <t>2-(2-butoxyethoxy)ethanol; diethylene glycol monobutyl ether</t>
  </si>
  <si>
    <t>603-097-00-3</t>
  </si>
  <si>
    <t>1,1',1'-nitrilotripropan-2-ol; triisopropanolamine</t>
  </si>
  <si>
    <t>204-528-4</t>
  </si>
  <si>
    <t>122-20-3</t>
  </si>
  <si>
    <t>603-098-00-9</t>
  </si>
  <si>
    <t>2-phenoxyethanol</t>
  </si>
  <si>
    <t>204-589-7</t>
  </si>
  <si>
    <t>603-099-00-4</t>
  </si>
  <si>
    <t>3-(N-methyl-N-(4-methylamino-3-nitrophenyl)amino)propane-1,2-diol hydrochloride</t>
  </si>
  <si>
    <t>403-440-5</t>
  </si>
  <si>
    <t>93633-79-5</t>
  </si>
  <si>
    <t>603-100-00-8</t>
  </si>
  <si>
    <t>1,2-dimethoxypropane</t>
  </si>
  <si>
    <t>404-630-0</t>
  </si>
  <si>
    <t>7778-85-0</t>
  </si>
  <si>
    <t xml:space="preserve">H225
</t>
  </si>
  <si>
    <t>603-101-00-3</t>
  </si>
  <si>
    <t>tetrahydro-2-isobutyl-4-methylpyran-4-ol, mixed isomers (cis and trans)</t>
  </si>
  <si>
    <t>405-040-6</t>
  </si>
  <si>
    <t>603-102-00-9</t>
  </si>
  <si>
    <t>1,2-epoxybutane</t>
  </si>
  <si>
    <t>203-438-2</t>
  </si>
  <si>
    <t>106-88-7</t>
  </si>
  <si>
    <t xml:space="preserve">Flam. Liq. 2
Carc. 2
Acute Tox. 4 *
Acute Tox. 4 *
Acute Tox. 4 *
STOT SE 3
Skin Irrit. 2
Eye Irrit. 2
</t>
  </si>
  <si>
    <t xml:space="preserve">H225
H351
H332
H312
H302
H335
H315
H319
</t>
  </si>
  <si>
    <t xml:space="preserve">H225
H302
H312
H332
H315
H319
H351
H335
</t>
  </si>
  <si>
    <t>603-103-00-4</t>
  </si>
  <si>
    <t>oxirane, mono[(C12-14-alkyloxy)methyl] derivs.</t>
  </si>
  <si>
    <t>271-846-8</t>
  </si>
  <si>
    <t>68609-97-2</t>
  </si>
  <si>
    <t>603-104-00-X</t>
  </si>
  <si>
    <t>fenarimol (ISO); 2,4'-dichloro-α-(pyrimidin-5-yl)benzhydryl alcohol</t>
  </si>
  <si>
    <t xml:space="preserve">Repr. 2
Lact.
Aquatic Chronic 2
</t>
  </si>
  <si>
    <t xml:space="preserve">H361fd
H362
H411
</t>
  </si>
  <si>
    <t xml:space="preserve">H361fd
H362
H411
</t>
  </si>
  <si>
    <t>603-105-00-5</t>
  </si>
  <si>
    <t>furan</t>
  </si>
  <si>
    <t xml:space="preserve">Flam. Liq. 1
Carc. 1B
Muta. 2
Acute Tox. 4 *
Acute Tox. 4 *
STOT RE 2 *
Skin Irrit. 2
Aquatic Chronic 3
</t>
  </si>
  <si>
    <t xml:space="preserve">H224
H350
H341
H332
H302
H373 **
H315
H412
</t>
  </si>
  <si>
    <t>603-106-00-0</t>
  </si>
  <si>
    <t>2-methoxypropanol</t>
  </si>
  <si>
    <t xml:space="preserve">Flam. Liq. 3
Repr. 1B
STOT SE 3
Skin Irrit. 2
Eye Dam. 1
</t>
  </si>
  <si>
    <t xml:space="preserve">H226
H360D ***
H335
H315
H318
</t>
  </si>
  <si>
    <t>603-107-00-6</t>
  </si>
  <si>
    <t>2-(2-methoxyethoxy)ethanol; diethylene glycol monomethyl ether</t>
  </si>
  <si>
    <t xml:space="preserve">H361d ***
</t>
  </si>
  <si>
    <t>603-108-00-1</t>
  </si>
  <si>
    <t>2-methylpropan-1-ol; iso-butanol</t>
  </si>
  <si>
    <t>78-83-1</t>
  </si>
  <si>
    <t xml:space="preserve">Flam. Liq. 3
STOT SE 3
STOT SE 3
Skin Irrit. 2
Eye Dam. 1
</t>
  </si>
  <si>
    <t xml:space="preserve">H226
H335
H336
H315
H318
</t>
  </si>
  <si>
    <t xml:space="preserve">H226
H335
H315
H318
H336
</t>
  </si>
  <si>
    <t>603-109-00-7</t>
  </si>
  <si>
    <t>reaction mass of: 1-ethoxy-1,1,2,3,3,3-hexafluoro-2-(trifluoromethyl)propane; 1-ethoxy-1,1,2,2,3,3,4,4,4-nonafluorobutane</t>
  </si>
  <si>
    <t>425-340-0</t>
  </si>
  <si>
    <t>603-110-00-2</t>
  </si>
  <si>
    <t>reaction mass of: cis-2-isobutyl-5-methyl 1,3-dioxane; trans-2-isobutyl-5-methyl 1,3-dioxane</t>
  </si>
  <si>
    <t>426-130-1</t>
  </si>
  <si>
    <t>166301-21-9</t>
  </si>
  <si>
    <t>603-111-00-8</t>
  </si>
  <si>
    <t>reaction mass of: 1-(1,1-dimethylpropyl)-4-ethoxy-cis-cyclohexane; 1-(1,1-dimethylpropyl)-4-ethoxy-trans-cyclohexane</t>
  </si>
  <si>
    <t>426-530-6</t>
  </si>
  <si>
    <t>603-112-00-3</t>
  </si>
  <si>
    <t>cyclopentyl 2-phenylethyl ether</t>
  </si>
  <si>
    <t>428-340-9</t>
  </si>
  <si>
    <t>603-113-00-9</t>
  </si>
  <si>
    <t>6-glycidyloxynapht-1-yl oxymethyloxirane</t>
  </si>
  <si>
    <t>429-960-2</t>
  </si>
  <si>
    <t>27610-48-6</t>
  </si>
  <si>
    <t xml:space="preserve">Muta. 2
Acute Tox. 4 *
Skin Irrit. 2
Skin Sens. 1
Aquatic Chronic 3
</t>
  </si>
  <si>
    <t xml:space="preserve">H341
H312
H315
H317
H412
</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</si>
  <si>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</si>
  <si>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</si>
  <si>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</si>
  <si>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</si>
  <si>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</si>
  <si>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</si>
  <si>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</si>
  <si>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</si>
  <si>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</si>
  <si>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</si>
  <si>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</si>
  <si>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</si>
  <si>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 isopropyl alcohol; isopropanol</t>
  </si>
  <si>
    <t>603-118-00-6</t>
  </si>
  <si>
    <t>6-dimethylaminohexan-1-ol</t>
  </si>
  <si>
    <t>404-680-3</t>
  </si>
  <si>
    <t>1862-07-3</t>
  </si>
  <si>
    <t xml:space="preserve">Acute Tox. 4 *
Skin Corr. 1B
Aquatic Chronic 3
</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</si>
  <si>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</si>
  <si>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</si>
  <si>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</si>
  <si>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</si>
  <si>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</si>
  <si>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</si>
  <si>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</si>
  <si>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</si>
  <si>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</si>
  <si>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</si>
  <si>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</si>
  <si>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 xml:space="preserve">Carc. 2
Skin Sens. 1
Aquatic Chronic 4
</t>
  </si>
  <si>
    <t xml:space="preserve">H351
H317
H413
</t>
  </si>
  <si>
    <t>603-122-00-8</t>
  </si>
  <si>
    <t>sodium 2-ethylhexanolate</t>
  </si>
  <si>
    <t>406-150-7</t>
  </si>
  <si>
    <t>38411-13-1</t>
  </si>
  <si>
    <t xml:space="preserve">Flam. Sol. 1
Skin Corr. 1B
Aquatic Chronic 3
</t>
  </si>
  <si>
    <t xml:space="preserve">H228
H314
H412
</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</si>
  <si>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</si>
  <si>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</si>
  <si>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</si>
  <si>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</si>
  <si>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</si>
  <si>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</si>
  <si>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</si>
  <si>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</si>
  <si>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</si>
  <si>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</si>
  <si>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</si>
  <si>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</si>
  <si>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 xml:space="preserve">H302
H318
H411
</t>
  </si>
  <si>
    <t>603-126-00-X</t>
  </si>
  <si>
    <t>2-((4-methyl-2-nitrophenyl)amino)ethanol</t>
  </si>
  <si>
    <t>408-090-7</t>
  </si>
  <si>
    <t>100418-33-5</t>
  </si>
  <si>
    <t xml:space="preserve">Acute Tox. 4 *
Skin Sens. 1
Aquatic Chronic 3
</t>
  </si>
  <si>
    <t xml:space="preserve">H302
H317
H412
</t>
  </si>
  <si>
    <t>603-127-00-5</t>
  </si>
  <si>
    <t xml:space="preserve">Flam. Liq. 3
STOT SE 3
STOT SE 3
Eye Irrit. 2
</t>
  </si>
  <si>
    <t xml:space="preserve">H226
H335
H336
H319
</t>
  </si>
  <si>
    <t xml:space="preserve">H226
H319
H335
H336
</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</si>
  <si>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</si>
  <si>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</si>
  <si>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</si>
  <si>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</si>
  <si>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</si>
  <si>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</si>
  <si>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</si>
  <si>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</si>
  <si>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</si>
  <si>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</si>
  <si>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</si>
  <si>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</si>
  <si>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 1-deoxy-1-[methyl-(1-oxotetradecyl)amino]-D-glucitol (3:1)</t>
  </si>
  <si>
    <t>407-290-1</t>
  </si>
  <si>
    <t>603-132-00-2</t>
  </si>
  <si>
    <t>2-hydroxymethyl-9-methyl-6-(1-methylethyl)-1,4-dioxaspiro[4.5]decane</t>
  </si>
  <si>
    <t>408-200-3</t>
  </si>
  <si>
    <t>63187-91-7</t>
  </si>
  <si>
    <t>603-133-00-8</t>
  </si>
  <si>
    <t>reaction mass of: 3-[(4-amino-2-chloro-5-nitrophenyl)amino]-propane-1,2-diol; 3,3'-(2-chloro-5-nitro-1,4-phenylenediimino)bis(propan-1,2-diol)</t>
  </si>
  <si>
    <t>408-240-1</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</si>
  <si>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</si>
  <si>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</si>
  <si>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</si>
  <si>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</si>
  <si>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</si>
  <si>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</si>
  <si>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</si>
  <si>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</si>
  <si>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</si>
  <si>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</si>
  <si>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</si>
  <si>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 1-deoxy-1-[methyl-(1-oxooctadecyl)amino]-D-glucitol</t>
  </si>
  <si>
    <t>411-130-6</t>
  </si>
  <si>
    <t>603-138-00-5</t>
  </si>
  <si>
    <t>3-(2,2-dimethyl-3-hydroxypropyl)toluene; (alt.): 2,2-dimethyl-3-(3-methylphenyl)propanol</t>
  </si>
  <si>
    <t>403-140-4</t>
  </si>
  <si>
    <t>103694-68-4</t>
  </si>
  <si>
    <t>603-139-00-0</t>
  </si>
  <si>
    <t>bis(2-methoxyethyl) ether</t>
  </si>
  <si>
    <t xml:space="preserve">Flam. Liq. 3
Repr. 1B
</t>
  </si>
  <si>
    <t xml:space="preserve">H226
H360FD
</t>
  </si>
  <si>
    <t xml:space="preserve">H226
H360FD
</t>
  </si>
  <si>
    <t>603-140-00-6</t>
  </si>
  <si>
    <t>2,2' -oxybisethanol; diethylene glycol</t>
  </si>
  <si>
    <t>603-141-00-1</t>
  </si>
  <si>
    <t>reaction mass of: dodecyloxy-1-methyl-1-[oxy-poly-(2-hydroxymethylethanoxy)]pentadecane; dodecyloxy-1-methyl-1-[oxy-poly-(2-hydroxymethylethanoxy)]heptadecane</t>
  </si>
  <si>
    <t>413-780-6</t>
  </si>
  <si>
    <t>603-142-00-7</t>
  </si>
  <si>
    <t>2-(2-(2-hydroxyethoxy)ethyl)-2-aza-bicyclo[2.2.1]heptane</t>
  </si>
  <si>
    <t>407-360-1</t>
  </si>
  <si>
    <t>116230-20-7</t>
  </si>
  <si>
    <t xml:space="preserve">Acute Tox. 4 *
Acute Tox. 4 *
STOT RE 2 *
Skin Irrit. 2
Eye Dam. 1
</t>
  </si>
  <si>
    <t xml:space="preserve">H312
H302
H373 **
H315
H318
</t>
  </si>
  <si>
    <t>603-143-00-2</t>
  </si>
  <si>
    <t>R-2,3-epoxy-1-propanol</t>
  </si>
  <si>
    <t>404-660-4</t>
  </si>
  <si>
    <t>57044-25-4</t>
  </si>
  <si>
    <t xml:space="preserve">Self-react. C ****
Carc. 1B
Muta. 2
Repr. 1B
Acute Tox. 3 *
Acute Tox. 4 *
Acute Tox. 4 *
Skin Corr. 1B
</t>
  </si>
  <si>
    <t xml:space="preserve">H242
H350
H341
H360F ***
H331
H312
H302
H314
</t>
  </si>
  <si>
    <t>603-144-00-8</t>
  </si>
  <si>
    <t>reaction mass of: 2,6,9-trimethyl-2,5,9-cyclododecatrien-1-ol; 6,9-dimethyl-2-methylen-5,9-cyclododecadien-1-ol</t>
  </si>
  <si>
    <t>413-530-6</t>
  </si>
  <si>
    <t>111850-00-1</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</si>
  <si>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</si>
  <si>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</si>
  <si>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</si>
  <si>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</si>
  <si>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</si>
  <si>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</si>
  <si>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</si>
  <si>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</si>
  <si>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</si>
  <si>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</si>
  <si>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</si>
  <si>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</si>
  <si>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</si>
  <si>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</si>
  <si>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</si>
  <si>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</si>
  <si>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</si>
  <si>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</si>
  <si>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</si>
  <si>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</si>
  <si>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</si>
  <si>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</si>
  <si>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</si>
  <si>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</si>
  <si>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</si>
  <si>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</si>
  <si>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</si>
  <si>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</si>
  <si>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</si>
  <si>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</si>
  <si>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</si>
  <si>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 xml:space="preserve">Repr. 2
STOT RE 2 *
Eye Dam. 1
Aquatic Chronic 2
</t>
  </si>
  <si>
    <t xml:space="preserve">H361f ***
H373 **
H318
H411
</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</si>
  <si>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</si>
  <si>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</si>
  <si>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</si>
  <si>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</si>
  <si>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</si>
  <si>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</si>
  <si>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</si>
  <si>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</si>
  <si>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</si>
  <si>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</si>
  <si>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</si>
  <si>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</si>
  <si>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</si>
  <si>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</si>
  <si>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</si>
  <si>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</si>
  <si>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</si>
  <si>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</si>
  <si>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</si>
  <si>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</si>
  <si>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</si>
  <si>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</si>
  <si>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</si>
  <si>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</si>
  <si>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</si>
  <si>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</si>
  <si>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</si>
  <si>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</si>
  <si>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</si>
  <si>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</si>
  <si>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</si>
  <si>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 xml:space="preserve">Flam. Liq. 3
</t>
  </si>
  <si>
    <t xml:space="preserve">H226
</t>
  </si>
  <si>
    <t>GHS02
Wng</t>
  </si>
  <si>
    <t>603-162-00-6</t>
  </si>
  <si>
    <t>α[2-[[[(2-hydroxyethyl)methylamino]acetyl]amino]propyl]-ω-(nonylphenoxy)poly[oxo(methyl-1,2-ethanediyl)]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</si>
  <si>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</si>
  <si>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</si>
  <si>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</si>
  <si>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</si>
  <si>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</si>
  <si>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</si>
  <si>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</si>
  <si>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</si>
  <si>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</si>
  <si>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</si>
  <si>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</si>
  <si>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</si>
  <si>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417-470-1</t>
  </si>
  <si>
    <t xml:space="preserve">Muta. 2
Skin Sens. 1
</t>
  </si>
  <si>
    <t xml:space="preserve">H341
H317
</t>
  </si>
  <si>
    <t>603-166-00-8</t>
  </si>
  <si>
    <t>R-1-chloro-2,3-epoxypropane</t>
  </si>
  <si>
    <t>424-280-2</t>
  </si>
  <si>
    <t>51594-55-9</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</si>
  <si>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</si>
  <si>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</si>
  <si>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</si>
  <si>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</si>
  <si>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</si>
  <si>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</si>
  <si>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</si>
  <si>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</si>
  <si>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</si>
  <si>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</si>
  <si>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</si>
  <si>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</si>
  <si>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</si>
  <si>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 2-methyl-1-(1-methylbicyclo[2.2.1]hept-5-en-2-yl)-pent-1-en-3-ol; 2-methyl-1-(5-methylbicyclo[2.2.1]hept-5-en-2-yl)pent-1-en-3-ol</t>
  </si>
  <si>
    <t>415-990-3</t>
  </si>
  <si>
    <t>67739-11-1</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</si>
  <si>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</si>
  <si>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</si>
  <si>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</si>
  <si>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</si>
  <si>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</si>
  <si>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</si>
  <si>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</si>
  <si>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</si>
  <si>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</si>
  <si>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</si>
  <si>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</si>
  <si>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</si>
  <si>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</si>
  <si>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</si>
  <si>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</si>
  <si>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</si>
  <si>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</si>
  <si>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 DEGHE; diethylene glycol monohexyl ether; 3,6-dioxa-1-dodecanol; hexyl carbitol; 3,6-dioxadodecan-1-ol</t>
  </si>
  <si>
    <t>203-988-3</t>
  </si>
  <si>
    <t>112-59-4</t>
  </si>
  <si>
    <t xml:space="preserve">H312
H318
</t>
  </si>
  <si>
    <t>603-176-00-2</t>
  </si>
  <si>
    <t>1,2-bis(2-methoxyethoxy)ethane; TEGDME; triethylene glycol dimethyl ether; triglyme</t>
  </si>
  <si>
    <t xml:space="preserve">H360Df
</t>
  </si>
  <si>
    <t>603-177-00-8</t>
  </si>
  <si>
    <t>603-178-00-3</t>
  </si>
  <si>
    <t>2-hexyloxyethanol; ethylene glycol monohexyl ether; n-hexylglycol</t>
  </si>
  <si>
    <t>203-951-1</t>
  </si>
  <si>
    <t>112-25-4</t>
  </si>
  <si>
    <t>603-179-00-9</t>
  </si>
  <si>
    <t>ergocalciferol (ISO); Vitamin D2</t>
  </si>
  <si>
    <t xml:space="preserve">Acute Tox. 2 *
Acute Tox. 3 *
Acute Tox. 3 *
STOT RE 1
</t>
  </si>
  <si>
    <t xml:space="preserve">H330
H311
H301
H372 **
</t>
  </si>
  <si>
    <t>603-180-00-4</t>
  </si>
  <si>
    <t>603-181-00-X</t>
  </si>
  <si>
    <t>tert-butyl methyl ether; MTBE; 2-methoxy-2-methylpropane</t>
  </si>
  <si>
    <t>216-653-1</t>
  </si>
  <si>
    <t xml:space="preserve">Flam. Liq. 2
Skin Irrit. 2
</t>
  </si>
  <si>
    <t xml:space="preserve">H225
H315
</t>
  </si>
  <si>
    <t>603-182-00-5</t>
  </si>
  <si>
    <t>reaction product of: saturated, monounsaturated and multiple unsaturated long-chained partly estrified alcohols of vegetable origin (Brassica napus L., Brassica rapa L., Helianthus annuus L., Glycine hispida, Gossypium hirsutum L., Cocos nucifera L., Elaeis guineensis) with O,O-diisobutyldithiophosphate and 2-ethylhexylamine and hydrogen peroxide</t>
  </si>
  <si>
    <t>428-630-5</t>
  </si>
  <si>
    <t>603-183-00-0</t>
  </si>
  <si>
    <t>2-[2-(2-butoxyethoxy)ethoxy]ethanol; TEGBE; triethylene glycol monobutyl ether; butoxytriethylene glycol</t>
  </si>
  <si>
    <t>205-592-6</t>
  </si>
  <si>
    <t>143-22-6</t>
  </si>
  <si>
    <t xml:space="preserve">Eye Dam. 1; H318: C ≥ 30 %
Eye Irrit. 2; H319: 20 % ≤ C &lt; 30 %
</t>
  </si>
  <si>
    <t>603-184-00-6</t>
  </si>
  <si>
    <t>2-(hydroxymethyl)-2-[[2-hydroxy-3-(isooctadecyloxy)propoxy]methyl]-1,3-propanediol</t>
  </si>
  <si>
    <t>416-380-1</t>
  </si>
  <si>
    <t>146925-83-9</t>
  </si>
  <si>
    <t>603-185-00-1</t>
  </si>
  <si>
    <t>2,4-dichloro-3-ethyl-6-nitrophenol</t>
  </si>
  <si>
    <t>420-740-1</t>
  </si>
  <si>
    <t>99817-36-4</t>
  </si>
  <si>
    <t xml:space="preserve">Acute Tox. 3 *
Eye Dam. 1
Skin Sens. 1
Aquatic Acute 1
Aquatic Chronic 1
</t>
  </si>
  <si>
    <t xml:space="preserve">H301
H318
H317
H400
H410
</t>
  </si>
  <si>
    <t xml:space="preserve">H301
H318
H317
H410
</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</si>
  <si>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</si>
  <si>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</si>
  <si>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</si>
  <si>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</si>
  <si>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</si>
  <si>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</si>
  <si>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</si>
  <si>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</si>
  <si>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</si>
  <si>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 7,8-epoxy-1,2,3,4,6,7,8,8a-octahydro-1,1,2,4,4,7-hexamethylnaphthalene</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</si>
  <si>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</si>
  <si>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</si>
  <si>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</si>
  <si>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</si>
  <si>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</si>
  <si>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</si>
  <si>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</si>
  <si>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</si>
  <si>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</si>
  <si>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</si>
  <si>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</si>
  <si>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</si>
  <si>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</si>
  <si>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</si>
  <si>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</si>
  <si>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</si>
  <si>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 xml:space="preserve">Skin Irrit. 2
Eye Dam. 1
Skin Sens. 1
Aquatic Acute 1
Aquatic Chronic 1
</t>
  </si>
  <si>
    <t xml:space="preserve">H315
H318
H317
H400
H410
</t>
  </si>
  <si>
    <t xml:space="preserve">H315
H318
H317
H410
</t>
  </si>
  <si>
    <t>603-193-00-5</t>
  </si>
  <si>
    <t>disodium 9,10-anthracenedioxide</t>
  </si>
  <si>
    <t>426-030-8</t>
  </si>
  <si>
    <t>46492-07-3</t>
  </si>
  <si>
    <t>603-194-00-0</t>
  </si>
  <si>
    <t>2-(2-aminoethylamino)ethanol; (AEEA)</t>
  </si>
  <si>
    <t>203-867-5</t>
  </si>
  <si>
    <t>111-41-1</t>
  </si>
  <si>
    <t xml:space="preserve">Repr. 1B
Skin Corr. 1B
Skin Sens. 1
</t>
  </si>
  <si>
    <t xml:space="preserve">H360Df
H314
H317
</t>
  </si>
  <si>
    <t xml:space="preserve">H314
H317
H360Df
</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</si>
  <si>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</si>
  <si>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</si>
  <si>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</si>
  <si>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</si>
  <si>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</si>
  <si>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</si>
  <si>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</si>
  <si>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</si>
  <si>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</si>
  <si>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</si>
  <si>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</si>
  <si>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107534-96-3</t>
  </si>
  <si>
    <t xml:space="preserve">H361d ***
H302
H400
H410
</t>
  </si>
  <si>
    <t xml:space="preserve">H302
H361d ***
H410
</t>
  </si>
  <si>
    <t xml:space="preserve">M=1
M=10
</t>
  </si>
  <si>
    <t>603-199-00-8</t>
  </si>
  <si>
    <t>etoxazol (ISO); (RS)-5-tert-butyl-2-[2-(2,6-difluorophenyl)-4,5-dihydro-1,3-oxazol-4-yl]phenetole</t>
  </si>
  <si>
    <t>153233-91-1</t>
  </si>
  <si>
    <t>603-200-00-1</t>
  </si>
  <si>
    <t xml:space="preserve">Flam. Liq. 3
Acute Tox. 4 *
STOT SE 3
Skin Irrit. 2
</t>
  </si>
  <si>
    <t xml:space="preserve">H226
H332
H335
H315
</t>
  </si>
  <si>
    <t>603-201-00-7</t>
  </si>
  <si>
    <t>(E)-(7R,11R)-3,7,11,15-tetramethylhexadec-2-ene-1-ol</t>
  </si>
  <si>
    <t>416-120-5</t>
  </si>
  <si>
    <t xml:space="preserve">Skin Irrit. 2
Aquatic Chronic 4
</t>
  </si>
  <si>
    <t xml:space="preserve">H315
H413
</t>
  </si>
  <si>
    <t>603-202-00-2</t>
  </si>
  <si>
    <t>4,4,5,5,5-pentafluoropentan-1-ol</t>
  </si>
  <si>
    <t>421-360-9</t>
  </si>
  <si>
    <t>148043-73-6</t>
  </si>
  <si>
    <t>603-203-00-8</t>
  </si>
  <si>
    <t>(1R,3S,7R,8R,10R,13R)-5,5,7,9,9,13-hexamethyl-4,6-dioxatetracyclo[6.5.1.01,10.03,7]tetradecane</t>
  </si>
  <si>
    <t>427-580-1</t>
  </si>
  <si>
    <t>603-204-00-3</t>
  </si>
  <si>
    <t>reaction mass of: 2,2'-(heptane-1,7-diyl)bis-1,3-dioxolane; 2,2'-(heptane-1,6-diyl)bis-1,3-dioxolane</t>
  </si>
  <si>
    <t>428-110-8</t>
  </si>
  <si>
    <t>603-205-00-9</t>
  </si>
  <si>
    <t>(1S-cis)-4-(2-amino-6-chloro-9H-purin-9-yl)-2-cyclopentene-1-methanol hydrochloride</t>
  </si>
  <si>
    <t>426-200-1</t>
  </si>
  <si>
    <t>172015-79-1</t>
  </si>
  <si>
    <t xml:space="preserve">Acute Tox. 4 *
STOT RE 1
Eye Dam. 1
Skin Sens. 1
Aquatic Chronic 3
</t>
  </si>
  <si>
    <t xml:space="preserve">H302
H372 **
H318
H317
H412
</t>
  </si>
  <si>
    <t xml:space="preserve">H372 **
H302
H318
H317
H412
</t>
  </si>
  <si>
    <t>603-206-00-4</t>
  </si>
  <si>
    <t>2,2-dichloro-1,3-benzodioxol</t>
  </si>
  <si>
    <t>426-850-6</t>
  </si>
  <si>
    <t>2032-75-9</t>
  </si>
  <si>
    <t xml:space="preserve">Flam. Liq. 3
Acute Tox. 4 *
Skin Corr. 1A
Skin Sens. 1
</t>
  </si>
  <si>
    <t xml:space="preserve">H226
H302
H314
H317
</t>
  </si>
  <si>
    <t xml:space="preserve">H226
H314
H302
H317
</t>
  </si>
  <si>
    <t>603-207-00-X</t>
  </si>
  <si>
    <t>2-isobutyl-2-isopropyl-1,3-dimethoxypropane</t>
  </si>
  <si>
    <t>430-800-9</t>
  </si>
  <si>
    <t>129228-21-3</t>
  </si>
  <si>
    <t>603-208-00-5</t>
  </si>
  <si>
    <t xml:space="preserve">Flam. Liq. 2
Repr. 1A
Eye Irrit. 2
</t>
  </si>
  <si>
    <t xml:space="preserve">H225
H360Df
H319
</t>
  </si>
  <si>
    <t xml:space="preserve">H225
H360Df
H319
</t>
  </si>
  <si>
    <t>603-209-00-0</t>
  </si>
  <si>
    <t xml:space="preserve">spinosad (ISO) (reaction mass of spinosyn A and spinosyn D in ratios between 95:5 to 50:50); reaction mass of 50-95% of (2R,3aS,5aR,5bS,9S,13S,14R,16aS,16bR)-2-(6-deoxy-2,3,4-tri-O-methyl-α-.sc.l.sc.-mannopyranosyloxy)-13-(4-dimethylamino-2,3,4,6-tetradeoxy-β-.sc.d.sc.-erythropyranosyloxy)-9-ethyl-2,3,3a,5a,5b,6,7,9,10,11,12,13,14,15,16a,16b-hexadecahydro-14-methyl-1H-8-oxacyclododeca[b]as-indacene-7,15-dione and 50-5% (2S,3aR,5aS,5bS,9S,13S,14R,16aS,16bS)-2-(6-deoxy-2,3,4-tri-O-methyl-α-.sc.l.sc.-mannopyranosyloxy)-13-(4-dimethylamino-2,3,4,6-tetradeoxy-β-.sc.d.sc.-erythropyranosyloxy)-9-ethyl-2,3,3a,5a,5b,6,7,9,10,11,12,13,14,15,16a,16b-hexadecahydro-4,14-dimethyl-1H-8-oxacyclododeca[b]as-indacene-7,15-dione [1]
spinosyn A [2]
spinosyn D  [3]
</t>
  </si>
  <si>
    <t>603-210-00-6</t>
  </si>
  <si>
    <t>2,4-diethyl-1,5-pentanediol</t>
  </si>
  <si>
    <t>429-310-8</t>
  </si>
  <si>
    <t>57987-55-0</t>
  </si>
  <si>
    <t>603-211-00-1</t>
  </si>
  <si>
    <t>2,3-epoxypropyltrimethylammonium chloride ...%; glycidyl trimethylammonium chloride ...%</t>
  </si>
  <si>
    <t>221-221-0</t>
  </si>
  <si>
    <t>3033-77-0</t>
  </si>
  <si>
    <t xml:space="preserve">Carc. 1B
Muta. 2
Repr. 2
Acute Tox. 4 *
Acute Tox. 4 *
STOT RE 2 *
Eye Dam. 1
Skin Sens. 1
Aquatic Chronic 3
</t>
  </si>
  <si>
    <t xml:space="preserve">H350
H341
H361f ***
H312
H302
H373 **
H318
H317
H412
</t>
  </si>
  <si>
    <t>603-212-00-7</t>
  </si>
  <si>
    <t>1,3,4,6,7,8-hexahydro-4,6,6,7,8,8-hexamethylindeno[5,6-c]pyran; galaxolide; (HHCB)</t>
  </si>
  <si>
    <t>214-946-9</t>
  </si>
  <si>
    <t>1222-05-5</t>
  </si>
  <si>
    <t>603-213-00-2</t>
  </si>
  <si>
    <t>2-methoxy-2-methylbutane; tert-amyl methyl ether</t>
  </si>
  <si>
    <t>213-611-4</t>
  </si>
  <si>
    <t>994-05-8</t>
  </si>
  <si>
    <t xml:space="preserve">Flam. Liq. 2
Acute Tox. 4 *
STOT SE 3
</t>
  </si>
  <si>
    <t xml:space="preserve">H225
H302
H336
</t>
  </si>
  <si>
    <t>603-214-00-8</t>
  </si>
  <si>
    <t>1,1-diisopropoxycyclohexane</t>
  </si>
  <si>
    <t>413-740-8</t>
  </si>
  <si>
    <t>1132-95-2</t>
  </si>
  <si>
    <t>603-215-00-3</t>
  </si>
  <si>
    <t>1-hydroxy-4-fluoro-1,4-diazoniabicyclo[2.2.2]octane bis(tetrafluoroborate)</t>
  </si>
  <si>
    <t>418-330-2</t>
  </si>
  <si>
    <t>162241-33-0</t>
  </si>
  <si>
    <t xml:space="preserve">Expl. 1.1 ****
Acute Tox. 4 *
STOT RE 2 *
Eye Dam. 1
Skin Sens. 1
Aquatic Acute 1
Aquatic Chronic 1
</t>
  </si>
  <si>
    <t xml:space="preserve">H201
H302
H373 **
H318
H317
H400
H410
</t>
  </si>
  <si>
    <t>GHS01
GHS05
GHS08
GHS07
GHS09
Dgr</t>
  </si>
  <si>
    <t xml:space="preserve">H201
H302
H373 **
H318
H317
H410
</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</si>
  <si>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</si>
  <si>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</si>
  <si>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</si>
  <si>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</si>
  <si>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</si>
  <si>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</si>
  <si>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</si>
  <si>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</si>
  <si>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</si>
  <si>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</si>
  <si>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</si>
  <si>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</si>
  <si>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</si>
  <si>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1-(2-amino-5-chlorophenyl)-2,2,2-trifluoro-1,1-ethanediol, hydrochloride; [containing &lt; 0.1 % 4-chloroaniline (EC No 203-401-0)]</t>
  </si>
  <si>
    <t>433-580-2</t>
  </si>
  <si>
    <t>214353-17-0</t>
  </si>
  <si>
    <t xml:space="preserve">Acute Tox. 4 *
Skin Corr. 1B
Aquatic Chronic 2
</t>
  </si>
  <si>
    <t xml:space="preserve">H302
H314
H411
</t>
  </si>
  <si>
    <t>603-221-01-3</t>
  </si>
  <si>
    <t>1-(2-amino-5-chlorophenyl)-2,2,2-trifluoro-1,1-ethanediol, hydrochloride; [containing ≥ 0.1 % 4-chloroaniline (EC No 203-401-0)]</t>
  </si>
  <si>
    <t xml:space="preserve">Carc. 1B
Acute Tox. 4 *
Skin Corr. 1B
Aquatic Chronic 2
</t>
  </si>
  <si>
    <t xml:space="preserve">H350
H302
H314
H411
</t>
  </si>
  <si>
    <t>603-222-00-1</t>
  </si>
  <si>
    <t>(2R,3S,4R,5R,7R,9R,10R,11S,12S,13R)-10-[(4-dimethylamino-3-hydroxy-6-methyltetrahydropyran-2-yl)oxy]-2-ethyl-3,4,12-trihydroxy-9-methoxy-3,5,7,9,11,13-hexamethyl-6,14-dioxo-1-oxacyclotetradecane</t>
  </si>
  <si>
    <t>433-820-6</t>
  </si>
  <si>
    <t>118058-74-5</t>
  </si>
  <si>
    <t>603-223-00-7</t>
  </si>
  <si>
    <t>2-cyclopentylidene cyclopentanol; 1,1'-bi(cyclopentyliden)-2-ol</t>
  </si>
  <si>
    <t>434-270-1</t>
  </si>
  <si>
    <t>6261-30-9</t>
  </si>
  <si>
    <t>603-224-00-2</t>
  </si>
  <si>
    <t>3-ethoxy-1,1,1,2,3,4,4,5,5,6,6,6-dodecafluoro-2-(trifluoromethyl)-hexane</t>
  </si>
  <si>
    <t>435-790-1</t>
  </si>
  <si>
    <t>297730-93-9</t>
  </si>
  <si>
    <t>603-225-00-8</t>
  </si>
  <si>
    <t>erythromycin A9-oxime (E); (3R,4S,5S,6R,7R,9R,11R,12R,13S,14R)-4-((2,6-didesoxy-3-C-methyl-3-O-methyl-α-L-ribo-hexopiranosyl)oxy)-14-ethyl-7,12,13-trihydroxy-3,5,7,9,11,13-hexamethyl-6-((3,4,6-tridesoxy-3-dimethylamino-β-.sc.d.sc.-xylohexapiranosyl)oxy)oxacyclotetradecan-2-ona-10-oxime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</si>
  <si>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</si>
  <si>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</si>
  <si>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</si>
  <si>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</si>
  <si>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</si>
  <si>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</si>
  <si>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</si>
  <si>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</si>
  <si>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445-060-2</t>
  </si>
  <si>
    <t>203574-04-3</t>
  </si>
  <si>
    <t xml:space="preserve">****
Aquatic Acute 1
Aquatic Chronic 1
</t>
  </si>
  <si>
    <t xml:space="preserve">****
H400
H410
</t>
  </si>
  <si>
    <t>****
GHS09
Wng</t>
  </si>
  <si>
    <t xml:space="preserve">****
H410
</t>
  </si>
  <si>
    <t>603-228-00-4</t>
  </si>
  <si>
    <t>(+/-)-(R*,R*)-6-fluoro-3,4-dihydro-2-oxiranyl-2H-1-benzopyran; 6-fluoro-2-(2-oxiranyl)chromane</t>
  </si>
  <si>
    <t>419-620-1</t>
  </si>
  <si>
    <t>603-229-00-X</t>
  </si>
  <si>
    <t>sodium (Z)-3-chloro-3-(4-chlorophenyl)-1-hydroxy-2-propene-1-sulfonate</t>
  </si>
  <si>
    <t>420-800-7</t>
  </si>
  <si>
    <t>603-230-00-5</t>
  </si>
  <si>
    <t>2,6,6,7,8,8-hexamethyldecahydro-2H-indeno[4,5-b]furan</t>
  </si>
  <si>
    <t>440-030-5</t>
  </si>
  <si>
    <t xml:space="preserve">Skin Irrit. 2
Eye Dam. 1
Aquatic Chronic 4
</t>
  </si>
  <si>
    <t xml:space="preserve">H315
H318
H413
</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</si>
  <si>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</si>
  <si>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</si>
  <si>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</si>
  <si>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</si>
  <si>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</si>
  <si>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</si>
  <si>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</si>
  <si>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</si>
  <si>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444-430-0</t>
  </si>
  <si>
    <t>603-234-00-7</t>
  </si>
  <si>
    <t>(1R,4R)-4-methoxy-2,2,7,7-tetramethyltricyclo(6.2.1.0(1,6))undec-5-ene</t>
  </si>
  <si>
    <t>444-480-3</t>
  </si>
  <si>
    <t>604-001-00-2</t>
  </si>
  <si>
    <t>phenol; carbolic acid; monohydroxybenzene; phenylalcohol</t>
  </si>
  <si>
    <t xml:space="preserve">Muta. 2
Acute Tox. 3 *
Acute Tox. 3 *
Acute Tox. 3 *
STOT RE 2 *
Skin Corr. 1B
</t>
  </si>
  <si>
    <t xml:space="preserve">H341
H331
H311
H301
H373 **
H314
</t>
  </si>
  <si>
    <t xml:space="preserve">*
Skin Corr. 1B; H314: C ≥ 3 %
Skin Irrit. 2; H315: 1 % ≤ C &lt; 3 %
Eye Irrit. 2; H319: 1 % ≤ C &lt; 3 %
</t>
  </si>
  <si>
    <t>604-002-00-8</t>
  </si>
  <si>
    <t>pentachlorophenol</t>
  </si>
  <si>
    <t xml:space="preserve">Carc. 2
Acute Tox. 2 *
Acute Tox. 3 *
Acute Tox. 3 *
STOT SE 3
Skin Irrit. 2
Eye Irrit. 2
Aquatic Acute 1
Aquatic Chronic 1
</t>
  </si>
  <si>
    <t xml:space="preserve">H351
H330
H311
H301
H335
H315
H319
H400
H410
</t>
  </si>
  <si>
    <t xml:space="preserve">H351
H330
H311
H301
H319
H335
H315
H410
</t>
  </si>
  <si>
    <t>604-003-00-3</t>
  </si>
  <si>
    <t>604-004-00-9</t>
  </si>
  <si>
    <t xml:space="preserve">Acute Tox. 3 *
Acute Tox. 3 *
Skin Corr. 1B
</t>
  </si>
  <si>
    <t xml:space="preserve">H311
H301
H314
</t>
  </si>
  <si>
    <t>604-005-00-4</t>
  </si>
  <si>
    <t>1,4-dihydroxybenzene; hydroquinone; quinol</t>
  </si>
  <si>
    <t>204-617-8</t>
  </si>
  <si>
    <t>123-31-9</t>
  </si>
  <si>
    <t xml:space="preserve">Carc. 2
Muta. 2
Acute Tox. 4 *
Eye Dam. 1
Skin Sens. 1
Aquatic Acute 1
</t>
  </si>
  <si>
    <t xml:space="preserve">H351
H341
H302
H318
H317
H400
</t>
  </si>
  <si>
    <t>604-006-00-X</t>
  </si>
  <si>
    <t xml:space="preserve">Acute Tox. 3 *
Acute Tox. 3 *
Skin Corr. 1B
Aquatic Chronic 2
</t>
  </si>
  <si>
    <t xml:space="preserve">H311
H301
H314
H411
</t>
  </si>
  <si>
    <t>604-007-00-5</t>
  </si>
  <si>
    <t>2-naphthol</t>
  </si>
  <si>
    <t>205-182-7</t>
  </si>
  <si>
    <t>135-19-3</t>
  </si>
  <si>
    <t>604-008-00-0</t>
  </si>
  <si>
    <t xml:space="preserve">Acute Tox. 4 *
Acute Tox. 4 *
Acute Tox. 4 *
Aquatic Chronic 2
</t>
  </si>
  <si>
    <t xml:space="preserve">H332
H312
H302
H411
</t>
  </si>
  <si>
    <t>604-009-00-6</t>
  </si>
  <si>
    <t>pyrogallol; 1,2,3-trihydroxybenzene</t>
  </si>
  <si>
    <t>201-762-9</t>
  </si>
  <si>
    <t>87-66-1</t>
  </si>
  <si>
    <t xml:space="preserve">Muta. 2
Acute Tox. 4 *
Acute Tox. 4 *
Acute Tox. 4 *
Aquatic Chronic 3
</t>
  </si>
  <si>
    <t xml:space="preserve">H341
H332
H312
H302
H412
</t>
  </si>
  <si>
    <t>604-010-00-1</t>
  </si>
  <si>
    <t>resorcinol; 1,3-benzenediol</t>
  </si>
  <si>
    <t>203-585-2</t>
  </si>
  <si>
    <t xml:space="preserve">Acute Tox. 4 *
Skin Irrit. 2
Eye Irrit. 2
Aquatic Acute 1
</t>
  </si>
  <si>
    <t xml:space="preserve">H302
H315
H319
H400
</t>
  </si>
  <si>
    <t xml:space="preserve">H302
H319
H315
H400
</t>
  </si>
  <si>
    <t>604-011-00-7</t>
  </si>
  <si>
    <t>2,4-dichlorophenol</t>
  </si>
  <si>
    <t>204-429-6</t>
  </si>
  <si>
    <t>120-83-2</t>
  </si>
  <si>
    <t xml:space="preserve">Acute Tox. 3 *
Acute Tox. 4 *
Skin Corr. 1B
Aquatic Chronic 2
</t>
  </si>
  <si>
    <t xml:space="preserve">H311
H302
H314
H411
</t>
  </si>
  <si>
    <t>604-012-00-2</t>
  </si>
  <si>
    <t>4-chloro-o-cresol; 4-chloro-2-methyl phenol</t>
  </si>
  <si>
    <t>216-381-3</t>
  </si>
  <si>
    <t>1570-64-5</t>
  </si>
  <si>
    <t xml:space="preserve">Acute Tox. 3 *
Skin Corr. 1A
Aquatic Acute 1
</t>
  </si>
  <si>
    <t xml:space="preserve">H331
H314
H400
</t>
  </si>
  <si>
    <t>604-013-00-8</t>
  </si>
  <si>
    <t>2,3,4,6-tetrachlorophenol</t>
  </si>
  <si>
    <t>200-402-8</t>
  </si>
  <si>
    <t>58-90-2</t>
  </si>
  <si>
    <t xml:space="preserve">Acute Tox. 3 *
Skin Irrit. 2
Eye Irrit. 2
Aquatic Acute 1
Aquatic Chronic 1
</t>
  </si>
  <si>
    <t xml:space="preserve">H301
H315
H319
H400
H410
</t>
  </si>
  <si>
    <t xml:space="preserve">H301
H319
H315
H410
</t>
  </si>
  <si>
    <t xml:space="preserve">*
Eye Irrit. 2; H319: C ≥ 5 %
Skin Irrit. 2; H315: C ≥ 5 %
</t>
  </si>
  <si>
    <t>604-014-00-3</t>
  </si>
  <si>
    <t>200-431-6</t>
  </si>
  <si>
    <t>59-50-7</t>
  </si>
  <si>
    <t>604-015-00-9</t>
  </si>
  <si>
    <t>2,2'-methylenebis-(3,4,6-trichlorophenol); hexachlorophene</t>
  </si>
  <si>
    <t>200-733-8</t>
  </si>
  <si>
    <t>70-30-4</t>
  </si>
  <si>
    <t>604-016-00-4</t>
  </si>
  <si>
    <t>204-427-5</t>
  </si>
  <si>
    <t>120-80-9</t>
  </si>
  <si>
    <t>604-017-00-X</t>
  </si>
  <si>
    <t>2,4,5-trichlorophenol</t>
  </si>
  <si>
    <t>202-467-8</t>
  </si>
  <si>
    <t>95-95-4</t>
  </si>
  <si>
    <t>604-018-00-5</t>
  </si>
  <si>
    <t>2,4,6-trichlorophenol</t>
  </si>
  <si>
    <t>201-795-9</t>
  </si>
  <si>
    <t>88-06-2</t>
  </si>
  <si>
    <t xml:space="preserve">Carc. 2
Acute Tox. 4 *
Skin Irrit. 2
Eye Irrit. 2
Aquatic Acute 1
Aquatic Chronic 1
</t>
  </si>
  <si>
    <t xml:space="preserve">H351
H302
H315
H319
H400
H410
</t>
  </si>
  <si>
    <t xml:space="preserve">H351
H302
H319
H315
H410
</t>
  </si>
  <si>
    <t>604-019-00-0</t>
  </si>
  <si>
    <t>dichlorophen (ISO)</t>
  </si>
  <si>
    <t>202-567-1</t>
  </si>
  <si>
    <t>97-23-4</t>
  </si>
  <si>
    <t xml:space="preserve">Acute Tox. 4 *
Eye Irrit. 2
Aquatic Acute 1
Aquatic Chronic 1
</t>
  </si>
  <si>
    <t xml:space="preserve">H302
H319
H400
H410
</t>
  </si>
  <si>
    <t xml:space="preserve">H302
H319
H410
</t>
  </si>
  <si>
    <t>604-020-00-6</t>
  </si>
  <si>
    <t>2-phenylphenol (ISO); biphenyl-2-ol; 2-hydroxybiphenyl</t>
  </si>
  <si>
    <t>201-993-5</t>
  </si>
  <si>
    <t>90-43-7</t>
  </si>
  <si>
    <t>604-021-00-1</t>
  </si>
  <si>
    <t>sodium 2-biphenylate; 2-phenylphenol, sodium salt</t>
  </si>
  <si>
    <t>205-055-6</t>
  </si>
  <si>
    <t>132-27-4</t>
  </si>
  <si>
    <t xml:space="preserve">Acute Tox. 4 *
STOT SE 3
Skin Irrit. 2
Eye Dam. 1
Aquatic Acute 1
</t>
  </si>
  <si>
    <t xml:space="preserve">H302
H335
H315
H318
H400
</t>
  </si>
  <si>
    <t>GHS05
GHS07
GHS09
Wng</t>
  </si>
  <si>
    <t>604-022-00-7</t>
  </si>
  <si>
    <t>2,2-dimethyl-1,3-benzodioxol-4-ol</t>
  </si>
  <si>
    <t>400-900-7</t>
  </si>
  <si>
    <t>22961-82-6</t>
  </si>
  <si>
    <t>604-023-00-2</t>
  </si>
  <si>
    <t>2,4-dichloro-3-ethylphenol</t>
  </si>
  <si>
    <t>401-060-4</t>
  </si>
  <si>
    <t>604-024-00-8</t>
  </si>
  <si>
    <t>4,4-isobutylethylidenediphenol</t>
  </si>
  <si>
    <t>401-720-1</t>
  </si>
  <si>
    <t>6807-17-6</t>
  </si>
  <si>
    <t xml:space="preserve">Repr. 1B
Eye Irrit. 2
Aquatic Acute 1
Aquatic Chronic 1
</t>
  </si>
  <si>
    <t xml:space="preserve">H360F ***
H319
H400
H410
</t>
  </si>
  <si>
    <t xml:space="preserve">H360F ***
H319
H410
</t>
  </si>
  <si>
    <t>604-025-00-3</t>
  </si>
  <si>
    <t>2,5-bis(1,1-dimethylbutyl)hydroquinone</t>
  </si>
  <si>
    <t>400-220-0</t>
  </si>
  <si>
    <t>604-026-00-9</t>
  </si>
  <si>
    <t>2,2-spirobi(6-hydroxy-4,4,7-trimethylchromane)</t>
  </si>
  <si>
    <t>400-270-3</t>
  </si>
  <si>
    <t>604-027-00-4</t>
  </si>
  <si>
    <t>2-methyl-5-(1,1,3,3-tetramethylbutyl)hydroquinone</t>
  </si>
  <si>
    <t>400-530-6</t>
  </si>
  <si>
    <t>604-028-00-X</t>
  </si>
  <si>
    <t>4-amino-3-fluorophenol</t>
  </si>
  <si>
    <t>402-230-0</t>
  </si>
  <si>
    <t>399-95-1</t>
  </si>
  <si>
    <t xml:space="preserve">Carc. 1B
Acute Tox. 4 *
Skin Sens. 1
Aquatic Chronic 2
</t>
  </si>
  <si>
    <t xml:space="preserve">H350
H302
H317
H411
</t>
  </si>
  <si>
    <t>604-029-00-5</t>
  </si>
  <si>
    <t>1-naphtol</t>
  </si>
  <si>
    <t>201-969-4</t>
  </si>
  <si>
    <t>90-15-3</t>
  </si>
  <si>
    <t xml:space="preserve">Acute Tox. 4 *
Acute Tox. 4 *
STOT SE 3
Skin Irrit. 2
Eye Dam. 1
</t>
  </si>
  <si>
    <t xml:space="preserve">H312
H302
H335
H315
H318
</t>
  </si>
  <si>
    <t>604-030-00-0</t>
  </si>
  <si>
    <t>bisphenol A; 4,4’-isopropylidenediphenol</t>
  </si>
  <si>
    <t>201-245-8</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</si>
  <si>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</si>
  <si>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</si>
  <si>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</si>
  <si>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</si>
  <si>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</si>
  <si>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</si>
  <si>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</si>
  <si>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</si>
  <si>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</si>
  <si>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</si>
  <si>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</si>
  <si>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</si>
  <si>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</si>
  <si>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</si>
  <si>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</si>
  <si>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</si>
  <si>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</si>
  <si>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</si>
  <si>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</si>
  <si>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</si>
  <si>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</si>
  <si>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</si>
  <si>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</si>
  <si>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</si>
  <si>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 3,5-dimethylphenol</t>
  </si>
  <si>
    <t>604-038-00-4</t>
  </si>
  <si>
    <t xml:space="preserve">Acute Tox. 4 *
Skin Irrit. 2
Eye Irrit. 2
Skin Sens. 1
</t>
  </si>
  <si>
    <t xml:space="preserve">H302
H315
H319
H317
</t>
  </si>
  <si>
    <t xml:space="preserve">H302
H319
H315
H317
</t>
  </si>
  <si>
    <t>604-039-00-X</t>
  </si>
  <si>
    <t>ethyl 2-[4-[(6-chlorobenzoxazol-2-yl)oxy]phenoxy]propionate; fenoxaprop-ethyl</t>
  </si>
  <si>
    <t>266-362-9</t>
  </si>
  <si>
    <t>66441-23-4</t>
  </si>
  <si>
    <t>604-040-00-5</t>
  </si>
  <si>
    <t>fomesafen (ISO); 5-[2-chloro-4-(trifluoromethyl)phenoxy]-N-(methylsulphonyl)-2-nitrobenzamide</t>
  </si>
  <si>
    <t>276-439-9</t>
  </si>
  <si>
    <t>72178-02-0</t>
  </si>
  <si>
    <t>604-041-00-0</t>
  </si>
  <si>
    <t xml:space="preserve">Acute Tox. 4 *
Skin Irrit. 2
Eye Dam. 1
Aquatic Acute 1
Aquatic Chronic 1
</t>
  </si>
  <si>
    <t xml:space="preserve">H302
H315
H318
H400
H410
</t>
  </si>
  <si>
    <t xml:space="preserve">H302
H315
H318
H410
</t>
  </si>
  <si>
    <t>604-042-00-6</t>
  </si>
  <si>
    <t>4-nitrosophenol</t>
  </si>
  <si>
    <t xml:space="preserve">Muta. 2
Acute Tox. 4 *
Eye Dam. 1
Aquatic Chronic 2
</t>
  </si>
  <si>
    <t xml:space="preserve">H341
H302
H318
H411
</t>
  </si>
  <si>
    <t>604-043-00-1</t>
  </si>
  <si>
    <t>monobenzone; 4-hydroxyphenyl benzyl ether; hydroquinone monobenzyl ether</t>
  </si>
  <si>
    <t>203-083-3</t>
  </si>
  <si>
    <t>103-16-2</t>
  </si>
  <si>
    <t>604-044-00-7</t>
  </si>
  <si>
    <t>mequinol; 4-methoxyphenol; hydroquinone monomethyl ether</t>
  </si>
  <si>
    <t>205-769-8</t>
  </si>
  <si>
    <t>150-76-5</t>
  </si>
  <si>
    <t>604-045-00-2</t>
  </si>
  <si>
    <t>2,3,5-trimethylhydroquinone</t>
  </si>
  <si>
    <t>211-838-3</t>
  </si>
  <si>
    <t>700-13-0</t>
  </si>
  <si>
    <t xml:space="preserve">Acute Tox. 4 *
STOT SE 3
Skin Irrit. 2
Eye Dam. 1
Skin Sens. 1
Aquatic Acute 1
Aquatic Chronic 1
</t>
  </si>
  <si>
    <t xml:space="preserve">H332
H335
H315
H318
H317
H400
H410
</t>
  </si>
  <si>
    <t xml:space="preserve">H332
H335
H315
H318
H317
H410
</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</si>
  <si>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</si>
  <si>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</si>
  <si>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</si>
  <si>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</si>
  <si>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</si>
  <si>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</si>
  <si>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</si>
  <si>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</si>
  <si>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</si>
  <si>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</si>
  <si>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</si>
  <si>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</si>
  <si>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</si>
  <si>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</si>
  <si>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</si>
  <si>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</si>
  <si>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</si>
  <si>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</si>
  <si>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</si>
  <si>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</si>
  <si>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</si>
  <si>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</si>
  <si>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</si>
  <si>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</si>
  <si>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</si>
  <si>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</si>
  <si>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</si>
  <si>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</si>
  <si>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</si>
  <si>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 4-(3,6-dihydro-4-methyl-2H-pyran-2-yl)-2-methoxyphenol</t>
  </si>
  <si>
    <t>412-020-0</t>
  </si>
  <si>
    <t>604-055-00-7</t>
  </si>
  <si>
    <t>2,2'-((3,3',5,5'-tetramethyl-(1,1'-biphenyl)-4,4'-diyl)-bis(oxymethylene))-bis-oxirane</t>
  </si>
  <si>
    <t>413-900-7</t>
  </si>
  <si>
    <t>85954-11-6</t>
  </si>
  <si>
    <t xml:space="preserve">Carc. 2
Skin Sens. 1
</t>
  </si>
  <si>
    <t xml:space="preserve">H351
H317
</t>
  </si>
  <si>
    <t>604-056-00-2</t>
  </si>
  <si>
    <t>2-(2-hydroxy-3,5-dinitroanilino)ethanol</t>
  </si>
  <si>
    <t>412-520-9</t>
  </si>
  <si>
    <t>99610-72-7</t>
  </si>
  <si>
    <t xml:space="preserve">Flam. Sol. 2
Repr. 2
Acute Tox. 4 *
</t>
  </si>
  <si>
    <t xml:space="preserve">H228
H361f ***
H302
</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</si>
  <si>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</si>
  <si>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</si>
  <si>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</si>
  <si>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</si>
  <si>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</si>
  <si>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</si>
  <si>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</si>
  <si>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</si>
  <si>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</si>
  <si>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</si>
  <si>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 xml:space="preserve">STOT RE 2 *
Skin Irrit. 2
Skin Sens. 1
Aquatic Chronic 4
</t>
  </si>
  <si>
    <t xml:space="preserve">H373 **
H315
H317
H413
</t>
  </si>
  <si>
    <t>604-060-00-4</t>
  </si>
  <si>
    <t>9,9-bis(4-hydroxyphenyl)fluorene</t>
  </si>
  <si>
    <t>406-950-6</t>
  </si>
  <si>
    <t>3236-71-3</t>
  </si>
  <si>
    <t>604-061-00-X</t>
  </si>
  <si>
    <t>reaction mass of: 2-chloro-5-sec-tetradecylhydroquinones where sec-tetradecyl = 1-methyltridecyl; 1-ethyldodecyl; 1-propylundecyl; 1-butyldecyl; 1-pentylnonyl; 1-hexyloctyl</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</si>
  <si>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</si>
  <si>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</si>
  <si>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</si>
  <si>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</si>
  <si>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</si>
  <si>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</si>
  <si>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</si>
  <si>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</si>
  <si>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</si>
  <si>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</si>
  <si>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</si>
  <si>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</si>
  <si>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</si>
  <si>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</si>
  <si>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</si>
  <si>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</si>
  <si>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</si>
  <si>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 2,6-bis(1,1-dimethylethyl)-4-tetra-propyl-phenol and 2-(1,1-dimethylethyl)-4-tetrapropyl-phenol; 2,6-bis[(6-(1,1-dimethylethyl)-1-hydroxy-4-tetrapropylphenyl)methyl]-4-(tetrapropyl)phenol and 2-[(6-(1,1-dimethylethyl)-1-hydroxy-4-tetrapropylphenylmethyl]-6-[1-hydroxy-4-tetrapropylphenyl)methyl]-4-(tetrapropyl)phenol</t>
  </si>
  <si>
    <t>414-550-8</t>
  </si>
  <si>
    <t>604-067-00-2</t>
  </si>
  <si>
    <t>reaction mass of: 2,2'-[[(2-hydroxyethyl)imino]bis(methylene)bis[4-dodecylphenol]; formaldehyde, oligomer with 4-dodecyl phenol and 2-aminoethanol(n = 2); formaldehyde, oligomer with 4-dodecyl phenol and 2-aminoethanol(n = 3, 4 and higher)</t>
  </si>
  <si>
    <t>414-520-4</t>
  </si>
  <si>
    <t>604-068-00-8</t>
  </si>
  <si>
    <t>(±)-4-[2-[[3-(4-hydroxyphenyl)-1-methylpropyl]amino]-1-hydroxyethyl]phenol hydrochloride</t>
  </si>
  <si>
    <t>415-170-5</t>
  </si>
  <si>
    <t>90274-24-1</t>
  </si>
  <si>
    <t xml:space="preserve">Acute Tox. 4 *
Acute Tox. 4 *
Skin Sens. 1
</t>
  </si>
  <si>
    <t xml:space="preserve">H332
H302
H317
</t>
  </si>
  <si>
    <t>604-069-00-3</t>
  </si>
  <si>
    <t>2-(1-methylpropyl)-4-tert-butylphenol</t>
  </si>
  <si>
    <t>421-740-4</t>
  </si>
  <si>
    <t>51390-14-8</t>
  </si>
  <si>
    <t>604-070-00-9</t>
  </si>
  <si>
    <t>triclosan; 2,4,4'-trichloro-2'-hydroxy-diphenyl-ether; 5-chloro-2-(2,4-dichlorophenoxy)phenol</t>
  </si>
  <si>
    <t>222-182-2</t>
  </si>
  <si>
    <t>3380-34-5</t>
  </si>
  <si>
    <t>604-071-00-4</t>
  </si>
  <si>
    <t>4,4'-(1-{4-[1-(4-hydroxyphenyl)-1-methylethyl]phenyl}ethylidene)diphenol</t>
  </si>
  <si>
    <t>425-600-3</t>
  </si>
  <si>
    <t>110726-28-8</t>
  </si>
  <si>
    <t>604-072-00-X</t>
  </si>
  <si>
    <t>1,2-bis(phenoxymethyl)benzene</t>
  </si>
  <si>
    <t>428-620-0</t>
  </si>
  <si>
    <t>10403-74-4</t>
  </si>
  <si>
    <t>604-073-00-5</t>
  </si>
  <si>
    <t>(E)-3-[1-[4-[2-(dimethylamino)ethoxy]phenyl]-2-phenylbut-1-enyl]phenol</t>
  </si>
  <si>
    <t>428-010-4</t>
  </si>
  <si>
    <t>82413-20-5</t>
  </si>
  <si>
    <t xml:space="preserve">Carc. 2
Repr. 1B
Skin Sens. 1
Aquatic Acute 1
Aquatic Chronic 1
</t>
  </si>
  <si>
    <t xml:space="preserve">H351
H360F ***
H317
H400
H410
</t>
  </si>
  <si>
    <t xml:space="preserve">H351
H360F ***
H317
H410
</t>
  </si>
  <si>
    <t>604-074-00-0</t>
  </si>
  <si>
    <t>tetrabromobisphenol-A; 2,2',6,6'-tetrabromo-4,4'-isopropylidenediphenol</t>
  </si>
  <si>
    <t>201-236-9</t>
  </si>
  <si>
    <t>79-94-7</t>
  </si>
  <si>
    <t>604-075-00-6</t>
  </si>
  <si>
    <t>4-(1,1,3,3-tetramethylbutyl)phenol; 4-tert-octylphenol</t>
  </si>
  <si>
    <t>604-076-00-1</t>
  </si>
  <si>
    <t>phenolphthalein</t>
  </si>
  <si>
    <t xml:space="preserve">Carc. 1B
Muta. 2
Repr. 2
</t>
  </si>
  <si>
    <t xml:space="preserve">H350
H341
H361f ***
</t>
  </si>
  <si>
    <t xml:space="preserve">H341
H350
H361f ***
</t>
  </si>
  <si>
    <t>604-077-00-7</t>
  </si>
  <si>
    <t>2-benzotriazol-2-yl-4-methyl-6-(2-methylallyl)phenol</t>
  </si>
  <si>
    <t>419-750-9</t>
  </si>
  <si>
    <t>98809-58-6</t>
  </si>
  <si>
    <t>604-079-00-8</t>
  </si>
  <si>
    <t>4,4'-(1,3-phenylene-bis(1-methylethylidene))bis-phenol</t>
  </si>
  <si>
    <t>428-970-4</t>
  </si>
  <si>
    <t>13595-25-0</t>
  </si>
  <si>
    <t xml:space="preserve">Repr. 2
Skin Sens. 1
Aquatic Chronic 2
</t>
  </si>
  <si>
    <t xml:space="preserve">H361f ***
H317
H411
</t>
  </si>
  <si>
    <t xml:space="preserve">H317
H361f ***
H411
</t>
  </si>
  <si>
    <t>604-080-00-3</t>
  </si>
  <si>
    <t>4-fluoro-3-trifluoromethylphenol</t>
  </si>
  <si>
    <t>432-560-0</t>
  </si>
  <si>
    <t>61721-07-1</t>
  </si>
  <si>
    <t xml:space="preserve">Acute Tox. 4 *
Skin Corr. 1A
Skin Sens. 1
Aquatic Chronic 2
</t>
  </si>
  <si>
    <t xml:space="preserve">H332
H314
H317
H411
</t>
  </si>
  <si>
    <t>604-081-00-9</t>
  </si>
  <si>
    <t>1,1-bis(4-hydroxyphenyl)-1-phenylethane</t>
  </si>
  <si>
    <t>433-130-5</t>
  </si>
  <si>
    <t>1571-75-1</t>
  </si>
  <si>
    <t>604-082-00-4</t>
  </si>
  <si>
    <t>2-chloro-6-fluoro-phenol</t>
  </si>
  <si>
    <t>433-890-8</t>
  </si>
  <si>
    <t>2040-90-6</t>
  </si>
  <si>
    <t xml:space="preserve">Muta. 1B
Repr. 2
Acute Tox. 4 *
Skin Corr. 1B
Skin Sens. 1
Aquatic Chronic 2
</t>
  </si>
  <si>
    <t xml:space="preserve">H340
H361f ***
H302
H314
H317
H411
</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</si>
  <si>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</si>
  <si>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</si>
  <si>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</si>
  <si>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</si>
  <si>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</si>
  <si>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</si>
  <si>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</si>
  <si>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</si>
  <si>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</si>
  <si>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 1,2-naphthoquinonediazide-5-sulfonylchloride (or sulfonic acid)diester with 4,4'-(1-(4-(1-(4-hydroxyphenyl)-1-methylethyl)phenyl)ethylidene)bisphenol; 1,2-naphthoquinonediazide-5-sulfonylchloride (or sulfonic acid)triester with 4,4'-(1-(4-(1-(4-hydroxyphenyl)-1-methylethyl)phenyl)ethylidene)bisphenol</t>
  </si>
  <si>
    <t>433-640-8</t>
  </si>
  <si>
    <t xml:space="preserve">Pyr. Sol. 1
Aquatic Chronic 4
</t>
  </si>
  <si>
    <t xml:space="preserve">H250
H413
</t>
  </si>
  <si>
    <t xml:space="preserve">H250
H413
</t>
  </si>
  <si>
    <t xml:space="preserve">EUH044
</t>
  </si>
  <si>
    <t>604-089-00-2</t>
  </si>
  <si>
    <t>2-methyl-5-tert-butylthiophenol</t>
  </si>
  <si>
    <t>444-970-7</t>
  </si>
  <si>
    <t xml:space="preserve">Flam. Liq. 3
Repr. 2
Asp. Tox. 1
STOT SE 3
STOT RE 2 *
Skin Irrit. 2
Eye Irrit. 2
Skin Sens. 1
Aquatic Acute 1
Aquatic Chronic 1
</t>
  </si>
  <si>
    <t xml:space="preserve">H226
H361d ***
H304
H336
H373 **
H315
H319
H317
H400
H410
</t>
  </si>
  <si>
    <t xml:space="preserve">H226
H361d ***
H373 **
H304
H319
H315
H317
H336
H410
</t>
  </si>
  <si>
    <t>604-090-00-8</t>
  </si>
  <si>
    <t>4-tert-butylphenol</t>
  </si>
  <si>
    <t>202-679-0</t>
  </si>
  <si>
    <t>98-54-4</t>
  </si>
  <si>
    <t>604-091-00-3</t>
  </si>
  <si>
    <t>etofenprox (ISO); 2-(4-ethoxyphenyl)-2-methylpropyl 3-phenoxybenzyl ether</t>
  </si>
  <si>
    <t>407-980-2</t>
  </si>
  <si>
    <t>80844-07-1</t>
  </si>
  <si>
    <t xml:space="preserve">H362
H410
</t>
  </si>
  <si>
    <t xml:space="preserve">M=100
M=1000
</t>
  </si>
  <si>
    <t>604-092-00-9</t>
  </si>
  <si>
    <t xml:space="preserve">M=10
M=10
</t>
  </si>
  <si>
    <t>605-001-00-5</t>
  </si>
  <si>
    <t>formaldehyde …%</t>
  </si>
  <si>
    <t xml:space="preserve">Carc. 1B
Muta. 2
Acute Tox. 3 *
Acute Tox. 3 *
Acute Tox. 3 *
Skin Corr. 1B
Skin Sens. 1
</t>
  </si>
  <si>
    <t xml:space="preserve">H350
H341
H331
H311
H301
H314
H317
</t>
  </si>
  <si>
    <t xml:space="preserve">H301
H311
H331
H314
H317
H341
H350
</t>
  </si>
  <si>
    <t>B D</t>
  </si>
  <si>
    <t>605-002-00-0</t>
  </si>
  <si>
    <t>1,3,5-trioxan; trioxymethylene</t>
  </si>
  <si>
    <t>203-812-5</t>
  </si>
  <si>
    <t>110-88-3</t>
  </si>
  <si>
    <t xml:space="preserve">Flam. Sol. 1
Repr. 2
STOT SE 3
</t>
  </si>
  <si>
    <t xml:space="preserve">H228
H361d ***
H335
</t>
  </si>
  <si>
    <t>605-003-00-6</t>
  </si>
  <si>
    <t>200-836-8</t>
  </si>
  <si>
    <t>605-004-00-1</t>
  </si>
  <si>
    <t>2,4,6-trimethyl-1,3,5-trioxane; paraldehyde</t>
  </si>
  <si>
    <t>204-639-8</t>
  </si>
  <si>
    <t>123-63-7</t>
  </si>
  <si>
    <t>605-005-00-7</t>
  </si>
  <si>
    <t>203-600-2</t>
  </si>
  <si>
    <t>108-62-3</t>
  </si>
  <si>
    <t>605-006-00-2</t>
  </si>
  <si>
    <t>butyraldehyde</t>
  </si>
  <si>
    <t>204-646-6</t>
  </si>
  <si>
    <t>123-72-8</t>
  </si>
  <si>
    <t>605-007-00-8</t>
  </si>
  <si>
    <t>1,1-dimethoxyethane; dimethyl acetal</t>
  </si>
  <si>
    <t>208-589-8</t>
  </si>
  <si>
    <t>534-15-6</t>
  </si>
  <si>
    <t>605-008-00-3</t>
  </si>
  <si>
    <t>acrolein; prop-2-enal; acrylaldehyde</t>
  </si>
  <si>
    <t>203-453-4</t>
  </si>
  <si>
    <t xml:space="preserve">Flam. Liq. 2
Acute Tox. 1
Acute Tox. 2
Acute Tox. 3
Skin Corr. 1B
Aquatic Acute 1
Aquatic Chronic 1
</t>
  </si>
  <si>
    <t xml:space="preserve">H225
H330
H300
H311
H314
H400
H410
</t>
  </si>
  <si>
    <t xml:space="preserve">H225
H300
H311
H330
H314
H410
</t>
  </si>
  <si>
    <t>605-009-00-9</t>
  </si>
  <si>
    <t xml:space="preserve">Flam. Liq. 2
Muta. 2
Acute Tox. 2 *
Acute Tox. 3 *
Acute Tox. 3 *
STOT SE 3
STOT RE 2 *
Skin Irrit. 2
Eye Dam. 1
Aquatic Acute 1
</t>
  </si>
  <si>
    <t xml:space="preserve">H225
H341
H330
H311
H301
H335
H373 **
H315
H318
H400
</t>
  </si>
  <si>
    <t xml:space="preserve">H225
H341
H330
H311
H301
H373 **
H335
H315
H318
H400
</t>
  </si>
  <si>
    <t>605-010-00-4</t>
  </si>
  <si>
    <t>2-furaldehyde</t>
  </si>
  <si>
    <t>202-627-7</t>
  </si>
  <si>
    <t xml:space="preserve">Carc. 2
Acute Tox. 3 *
Acute Tox. 3 *
Acute Tox. 4 *
STOT SE 3
Skin Irrit. 2
Eye Irrit. 2
</t>
  </si>
  <si>
    <t xml:space="preserve">H351
H331
H301
H312
H335
H315
H319
</t>
  </si>
  <si>
    <t xml:space="preserve">H351
H331
H301
H312
H319
H335
H315
</t>
  </si>
  <si>
    <t>605-011-00-X</t>
  </si>
  <si>
    <t>2-chlorobenzaldehyde; o-chlorobenzaldehyde</t>
  </si>
  <si>
    <t>201-956-3</t>
  </si>
  <si>
    <t>89-98-5</t>
  </si>
  <si>
    <t>605-012-00-5</t>
  </si>
  <si>
    <t>benzaldehyde</t>
  </si>
  <si>
    <t>202-860-4</t>
  </si>
  <si>
    <t>605-013-00-0</t>
  </si>
  <si>
    <t>chloralose (INN); (R)-1,2-O-(2,2,2-trichloroethylidene)-α-D-glucofuranose; glucochloralose; anhydroglucochloral</t>
  </si>
  <si>
    <t>240-016-7</t>
  </si>
  <si>
    <t>15879-93-3</t>
  </si>
  <si>
    <t>605-014-00-6</t>
  </si>
  <si>
    <t>chloral hydrate; 2,2,2-trichloroethane-1,1-diol</t>
  </si>
  <si>
    <t>206-117-5</t>
  </si>
  <si>
    <t>302-17-0</t>
  </si>
  <si>
    <t>605-015-00-1</t>
  </si>
  <si>
    <t>1,1-diethoxyethane; acetal</t>
  </si>
  <si>
    <t>203-310-6</t>
  </si>
  <si>
    <t>105-57-7</t>
  </si>
  <si>
    <t xml:space="preserve">Flam. Liq. 2
Skin Irrit. 2
Eye Irrit. 2
</t>
  </si>
  <si>
    <t xml:space="preserve">H225
H315
H319
</t>
  </si>
  <si>
    <t xml:space="preserve">H225
H319
H315
</t>
  </si>
  <si>
    <t>605-016-00-7</t>
  </si>
  <si>
    <t>glyoxal … %; ethandial … %</t>
  </si>
  <si>
    <t>203-474-9</t>
  </si>
  <si>
    <t>107-22-2</t>
  </si>
  <si>
    <t xml:space="preserve">Muta. 2
Acute Tox. 4 *
Skin Irrit. 2
Eye Irrit. 2
Skin Sens. 1
</t>
  </si>
  <si>
    <t xml:space="preserve">H341
H332
H315
H319
H317
</t>
  </si>
  <si>
    <t>GHS07
GHS08
Wng</t>
  </si>
  <si>
    <t xml:space="preserve">H341
H332
H319
H315
H317
</t>
  </si>
  <si>
    <t>605-017-00-2</t>
  </si>
  <si>
    <t>1,3-dioxolane</t>
  </si>
  <si>
    <t>211-463-5</t>
  </si>
  <si>
    <t>605-018-00-8</t>
  </si>
  <si>
    <t>propanal; propionaldehyde</t>
  </si>
  <si>
    <t>204-623-0</t>
  </si>
  <si>
    <t>123-38-6</t>
  </si>
  <si>
    <t>605-019-00-3</t>
  </si>
  <si>
    <t>citral</t>
  </si>
  <si>
    <t>605-020-00-9</t>
  </si>
  <si>
    <t>safrole; 5-allyl-1,3-benzodioxole</t>
  </si>
  <si>
    <t>202-345-4</t>
  </si>
  <si>
    <t>94-59-7</t>
  </si>
  <si>
    <t xml:space="preserve">Carc. 1B
Muta. 2
Acute Tox. 4 *
</t>
  </si>
  <si>
    <t xml:space="preserve">H350
H341
H302
</t>
  </si>
  <si>
    <t>605-021-00-4</t>
  </si>
  <si>
    <t>formaldehyde, reaction products with butylphenol</t>
  </si>
  <si>
    <t>294-145-9</t>
  </si>
  <si>
    <t>91673-30-2</t>
  </si>
  <si>
    <t>605-022-00-X</t>
  </si>
  <si>
    <t>glutaral; glutaraldehyde; 1,5-pentanedial</t>
  </si>
  <si>
    <t>203-856-5</t>
  </si>
  <si>
    <t>111-30-8</t>
  </si>
  <si>
    <t>605-023-00-5</t>
  </si>
  <si>
    <t>429-290-0</t>
  </si>
  <si>
    <t>3380-30-1</t>
  </si>
  <si>
    <t>605-024-00-0</t>
  </si>
  <si>
    <t>2-bromo-5-hydroxy-4-methoxybenzaldehyde</t>
  </si>
  <si>
    <t>426-540-0</t>
  </si>
  <si>
    <t>2973-59-3</t>
  </si>
  <si>
    <t>605-025-00-6</t>
  </si>
  <si>
    <t>chloroacetaldehyde</t>
  </si>
  <si>
    <t>203-472-8</t>
  </si>
  <si>
    <t>107-20-0</t>
  </si>
  <si>
    <t xml:space="preserve">Carc. 2
Acute Tox. 2 *
Acute Tox. 3 *
Acute Tox. 3 *
Skin Corr. 1B
Aquatic Acute 1
</t>
  </si>
  <si>
    <t xml:space="preserve">H351
H330
H311
H301
H314
H400
</t>
  </si>
  <si>
    <t>605-026-00-1</t>
  </si>
  <si>
    <t>2,5,7,7-tetramethyloctanal</t>
  </si>
  <si>
    <t>405-690-0</t>
  </si>
  <si>
    <t>114119-97-0</t>
  </si>
  <si>
    <t>605-027-00-7</t>
  </si>
  <si>
    <t>reaction mass of: 3a,4,5,6,7,7a-hexahydro-4,7-methano-1H-indene-6-carboxaldehyde; 3a,4,5,6,7,7a-hexahydro-4,7-methano-1H-indene-5-carboxaldehyde</t>
  </si>
  <si>
    <t>410-480-7</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</si>
  <si>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</si>
  <si>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</si>
  <si>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</si>
  <si>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</si>
  <si>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</si>
  <si>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</si>
  <si>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</si>
  <si>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</si>
  <si>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</si>
  <si>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</si>
  <si>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</si>
  <si>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</si>
  <si>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</si>
  <si>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421-890-0</t>
  </si>
  <si>
    <t>605-032-00-4</t>
  </si>
  <si>
    <t>3-[3-(4-fluorophenyl)-1-(1-methylethyl)-1H-indol-2-yl]-(E)-2-propenal</t>
  </si>
  <si>
    <t>425-370-4</t>
  </si>
  <si>
    <t>93957-50-7</t>
  </si>
  <si>
    <t>605-033-00-X</t>
  </si>
  <si>
    <t>reaction mass of: 3,7,11-trimethyl-cis-6,10-dodecadienal; 3,7,11-trimethyl-trans-6,10-dodecadienal</t>
  </si>
  <si>
    <t>425-910-9</t>
  </si>
  <si>
    <t>32480-08-3</t>
  </si>
  <si>
    <t>605-034-00-5</t>
  </si>
  <si>
    <t>reaction mass of: (1RS,2RS,3SR,6RS,9SR)-9-methoxytricyclo[5.2.1.0(2,6)]decane-3-carbaldehyde; (1RS,2RS,3RS,6RS,8SR)-8-methoxytricyclo[5.2.1.0(2,6)]decane-3-carbaldehyde; (1RS,2RS,4SR,6RS,8SR)-8-methoxytricyclo[5.2.1.0(2,6)]decane-4-carbaldehyde</t>
  </si>
  <si>
    <t>429-860-9</t>
  </si>
  <si>
    <t>605-035-00-0</t>
  </si>
  <si>
    <t>(E)-3-(4-(4-fluorophenyl)-5-methoxymethyl-2,6-bis(1-methoxymethyl)pyridin-3-yl)prop-2-enal</t>
  </si>
  <si>
    <t>426-330-9</t>
  </si>
  <si>
    <t>177964-68-0</t>
  </si>
  <si>
    <t xml:space="preserve">Eye Irrit. 2
Skin Sens. 1
Aquatic Chronic 4
</t>
  </si>
  <si>
    <t xml:space="preserve">H319
H317
H413
</t>
  </si>
  <si>
    <t>605-036-00-6</t>
  </si>
  <si>
    <t>2-bromomalonaldehyde</t>
  </si>
  <si>
    <t>430-470-6</t>
  </si>
  <si>
    <t>2065-75-0</t>
  </si>
  <si>
    <t>605-037-00-1</t>
  </si>
  <si>
    <t>trans-3-[2-(7-chloro-2-quinolinyl)vinyl]benzaldehyde; 3-[(E)-2-(7-chloro-2-quinolinyl)vinyl]benzaldehyde</t>
  </si>
  <si>
    <t>421-800-1</t>
  </si>
  <si>
    <t>120578-03-2</t>
  </si>
  <si>
    <t>605-038-00-7</t>
  </si>
  <si>
    <t>3-methyl-5-phenylpentan-1-al</t>
  </si>
  <si>
    <t>433-900-0</t>
  </si>
  <si>
    <t>55066-49-4</t>
  </si>
  <si>
    <t xml:space="preserve">Acute Tox. 4 *
Skin Irrit. 2
Skin Sens. 1
Aquatic Chronic 2
</t>
  </si>
  <si>
    <t xml:space="preserve">H302
H315
H317
H411
</t>
  </si>
  <si>
    <t>605-039-00-2</t>
  </si>
  <si>
    <t>3,4-dihydroxy-5-nitrobenzaldehyde</t>
  </si>
  <si>
    <t>441-810-8</t>
  </si>
  <si>
    <t>116313-85-0</t>
  </si>
  <si>
    <t xml:space="preserve">Acute Tox. 4 *
Eye Dam. 1
Skin Sens. 1
</t>
  </si>
  <si>
    <t xml:space="preserve">H302
H318
H317
</t>
  </si>
  <si>
    <t>606-001-00-8</t>
  </si>
  <si>
    <t>acetone; propan-2-one; propanone</t>
  </si>
  <si>
    <t xml:space="preserve">H225
H319
H336
</t>
  </si>
  <si>
    <t>606-002-00-3</t>
  </si>
  <si>
    <t>butanone; ethyl methyl ketone</t>
  </si>
  <si>
    <t>606-003-00-9</t>
  </si>
  <si>
    <t>heptan-3-one; butyl ethyl ketone</t>
  </si>
  <si>
    <t>203-388-1</t>
  </si>
  <si>
    <t xml:space="preserve">Flam. Liq. 3
Acute Tox. 4 *
Eye Irrit. 2
</t>
  </si>
  <si>
    <t xml:space="preserve">H226
H332
H319
</t>
  </si>
  <si>
    <t>606-004-00-4</t>
  </si>
  <si>
    <t>4-methylpentan-2-one; isobutyl methyl ketone</t>
  </si>
  <si>
    <t>203-550-1</t>
  </si>
  <si>
    <t>606-005-00-X</t>
  </si>
  <si>
    <t>2,6-dimethylheptan-4-one; di-isobutyl ketone</t>
  </si>
  <si>
    <t>203-620-1</t>
  </si>
  <si>
    <t>108-83-8</t>
  </si>
  <si>
    <t>606-006-00-5</t>
  </si>
  <si>
    <t>pentan-3-one; diethyl ketone</t>
  </si>
  <si>
    <t>202-490-3</t>
  </si>
  <si>
    <t>96-22-0</t>
  </si>
  <si>
    <t xml:space="preserve">Flam. Liq. 2
STOT SE 3
STOT SE 3
</t>
  </si>
  <si>
    <t xml:space="preserve">H225
H335
H336
</t>
  </si>
  <si>
    <t xml:space="preserve">H225
H335
H336
</t>
  </si>
  <si>
    <t>606-007-00-0</t>
  </si>
  <si>
    <t>3-methylbutan-2-one; methyl isopropyl ketone</t>
  </si>
  <si>
    <t>209-264-3</t>
  </si>
  <si>
    <t>563-80-4</t>
  </si>
  <si>
    <t>606-009-00-1</t>
  </si>
  <si>
    <t>4-methylpent-3-en-2-one; mesityl oxide</t>
  </si>
  <si>
    <t>205-502-5</t>
  </si>
  <si>
    <t>141-79-7</t>
  </si>
  <si>
    <t xml:space="preserve">Flam. Liq. 3
Acute Tox. 4 *
Acute Tox. 4 *
Acute Tox. 4 *
</t>
  </si>
  <si>
    <t xml:space="preserve">H226
H332
H312
H302
</t>
  </si>
  <si>
    <t>606-010-00-7</t>
  </si>
  <si>
    <t>cyclohexanone</t>
  </si>
  <si>
    <t xml:space="preserve">H226
H332
</t>
  </si>
  <si>
    <t>606-011-00-2</t>
  </si>
  <si>
    <t>2-methylcyclohexanone</t>
  </si>
  <si>
    <t>209-513-6</t>
  </si>
  <si>
    <t>583-60-8</t>
  </si>
  <si>
    <t>606-012-00-8</t>
  </si>
  <si>
    <t>3,5,5-trimethylcyclohex-2-enone; isophorone</t>
  </si>
  <si>
    <t>201-126-0</t>
  </si>
  <si>
    <t>78-59-1</t>
  </si>
  <si>
    <t xml:space="preserve">Carc. 2
Acute Tox. 4 *
Acute Tox. 4 *
STOT SE 3
Eye Irrit. 2
</t>
  </si>
  <si>
    <t xml:space="preserve">H351
H312
H302
H335
H319
</t>
  </si>
  <si>
    <t xml:space="preserve">H351
H312
H302
H319
H335
</t>
  </si>
  <si>
    <t>606-013-00-3</t>
  </si>
  <si>
    <t>p-benzoquinone; quinone</t>
  </si>
  <si>
    <t>203-405-2</t>
  </si>
  <si>
    <t>106-51-4</t>
  </si>
  <si>
    <t xml:space="preserve">Acute Tox. 3 *
Acute Tox. 3 *
STOT SE 3
Skin Irrit. 2
Eye Irrit. 2
Aquatic Acute 1
</t>
  </si>
  <si>
    <t xml:space="preserve">H331
H301
H335
H315
H319
H400
</t>
  </si>
  <si>
    <t xml:space="preserve">H331
H301
H319
H335
H315
H400
</t>
  </si>
  <si>
    <t>606-014-00-9</t>
  </si>
  <si>
    <t>223-003-0</t>
  </si>
  <si>
    <t>3691-35-8</t>
  </si>
  <si>
    <t>606-016-00-X</t>
  </si>
  <si>
    <t>pindone (ISO); 2-pivaloylindan-1,3-dione</t>
  </si>
  <si>
    <t>201-462-8</t>
  </si>
  <si>
    <t>83-26-1</t>
  </si>
  <si>
    <t xml:space="preserve">Acute Tox. 3 *
STOT RE 1
Aquatic Acute 1
Aquatic Chronic 1
</t>
  </si>
  <si>
    <t xml:space="preserve">H301
H372 **
H400
H410
</t>
  </si>
  <si>
    <t xml:space="preserve">H301
H372 **
H410
</t>
  </si>
  <si>
    <t>606-017-00-5</t>
  </si>
  <si>
    <t>diketene; diketen</t>
  </si>
  <si>
    <t>211-617-1</t>
  </si>
  <si>
    <t>674-82-8</t>
  </si>
  <si>
    <t>606-018-00-0</t>
  </si>
  <si>
    <t>dichlone (ISO); 2,3-dichloro-1,4-naphthoquinone</t>
  </si>
  <si>
    <t>204-210-5</t>
  </si>
  <si>
    <t>117-80-6</t>
  </si>
  <si>
    <t>606-019-00-6</t>
  </si>
  <si>
    <t>chlordecone (ISO); perchloropentacyclo[5,3,0,02,6,03,9,04,8]decan-5-one; decachloropentacyclo[5,2,1,02,6,03,9,05,8]decan-4-one</t>
  </si>
  <si>
    <t xml:space="preserve">Carc. 2
Acute Tox. 3 *
Acute Tox. 3 *
Aquatic Acute 1
Aquatic Chronic 1
</t>
  </si>
  <si>
    <t xml:space="preserve">H351
H311
H301
H400
H410
</t>
  </si>
  <si>
    <t xml:space="preserve">H351
H311
H301
H410
</t>
  </si>
  <si>
    <t>606-020-00-1</t>
  </si>
  <si>
    <t>5-methylheptan-3-one</t>
  </si>
  <si>
    <t>208-793-7</t>
  </si>
  <si>
    <t xml:space="preserve">Flam. Liq. 3
STOT SE 3
Eye Irrit. 2
</t>
  </si>
  <si>
    <t xml:space="preserve">H226
H335
H319
</t>
  </si>
  <si>
    <t xml:space="preserve">H226
H319
H335
</t>
  </si>
  <si>
    <t>606-021-00-7</t>
  </si>
  <si>
    <t>N-methyl-2-pyrrolidone; 1-methyl-2-pyrrolidone</t>
  </si>
  <si>
    <t xml:space="preserve">Repr. 1B
STOT SE 3
Skin Irrit. 2
Eye Irrit. 2
</t>
  </si>
  <si>
    <t xml:space="preserve">H360D ***
H335
H315
H319
</t>
  </si>
  <si>
    <t xml:space="preserve">H360D ***
H319
H335
H315
</t>
  </si>
  <si>
    <t>606-022-00-2</t>
  </si>
  <si>
    <t>1-phenyl-3-pyrazolidone</t>
  </si>
  <si>
    <t>202-155-1</t>
  </si>
  <si>
    <t>92-43-3</t>
  </si>
  <si>
    <t>606-023-00-8</t>
  </si>
  <si>
    <t>4-methoxy-4-methylpentan-2-one</t>
  </si>
  <si>
    <t>203-512-4</t>
  </si>
  <si>
    <t>107-70-0</t>
  </si>
  <si>
    <t>606-024-00-3</t>
  </si>
  <si>
    <t>heptan-2-one; methyl amyl ketone</t>
  </si>
  <si>
    <t>203-767-1</t>
  </si>
  <si>
    <t xml:space="preserve">Flam. Liq. 3
Acute Tox. 4 *
Acute Tox. 4 *
</t>
  </si>
  <si>
    <t xml:space="preserve">H226
H332
H302
</t>
  </si>
  <si>
    <t>606-025-00-9</t>
  </si>
  <si>
    <t>cyclopentanone</t>
  </si>
  <si>
    <t>204-435-9</t>
  </si>
  <si>
    <t>120-92-3</t>
  </si>
  <si>
    <t xml:space="preserve">Flam. Liq. 3
Skin Irrit. 2
Eye Irrit. 2
</t>
  </si>
  <si>
    <t xml:space="preserve">H226
H315
H319
</t>
  </si>
  <si>
    <t xml:space="preserve">H226
H319
H315
</t>
  </si>
  <si>
    <t>606-026-00-4</t>
  </si>
  <si>
    <t>5-methylhexan-2-one; isoamyl methyl ketone</t>
  </si>
  <si>
    <t>203-737-8</t>
  </si>
  <si>
    <t>606-027-00-X</t>
  </si>
  <si>
    <t>heptan-4-one; di-n-propyl ketone</t>
  </si>
  <si>
    <t>204-608-9</t>
  </si>
  <si>
    <t>123-19-3</t>
  </si>
  <si>
    <t>606-028-00-5</t>
  </si>
  <si>
    <t>2,4-dimethylpentan-3-one; di-isopropyl ketone</t>
  </si>
  <si>
    <t>209-294-7</t>
  </si>
  <si>
    <t>565-80-0</t>
  </si>
  <si>
    <t xml:space="preserve">Flam. Liq. 2
Acute Tox. 4 *
</t>
  </si>
  <si>
    <t xml:space="preserve">H225
H332
</t>
  </si>
  <si>
    <t>606-029-00-0</t>
  </si>
  <si>
    <t>pentane-2,4-dione; acetylacetone</t>
  </si>
  <si>
    <t>204-634-0</t>
  </si>
  <si>
    <t>123-54-6</t>
  </si>
  <si>
    <t xml:space="preserve">H226
H302
</t>
  </si>
  <si>
    <t>606-030-00-6</t>
  </si>
  <si>
    <t>hexan-2-one; methyl butyl ketone; butyl methyl ketone; methyl-n-butyl ketone</t>
  </si>
  <si>
    <t>209-731-1</t>
  </si>
  <si>
    <t xml:space="preserve">Flam. Liq. 3
Repr. 2
STOT SE 3
STOT RE 1
</t>
  </si>
  <si>
    <t xml:space="preserve">H226
H361f ***
H336
H372 **
</t>
  </si>
  <si>
    <t xml:space="preserve">H226
H361f ***
H372 **
H336
</t>
  </si>
  <si>
    <t>606-031-00-1</t>
  </si>
  <si>
    <t>3-propanolide; 1,3-propiolactone</t>
  </si>
  <si>
    <t>200-340-1</t>
  </si>
  <si>
    <t xml:space="preserve">Carc. 1B
Acute Tox. 2 *
Skin Irrit. 2
Eye Irrit. 2
</t>
  </si>
  <si>
    <t xml:space="preserve">H350
H330
H315
H319
</t>
  </si>
  <si>
    <t xml:space="preserve">H350
H330
H319
H315
</t>
  </si>
  <si>
    <t>606-032-00-7</t>
  </si>
  <si>
    <t>hexachloroacetone</t>
  </si>
  <si>
    <t>204-129-5</t>
  </si>
  <si>
    <t>116-16-5</t>
  </si>
  <si>
    <t>606-033-00-2</t>
  </si>
  <si>
    <t>2-(3,4-dichlorophenyl)-4-methyl-1,2,4-oxadiazolidinedione; methazole</t>
  </si>
  <si>
    <t>243-761-6</t>
  </si>
  <si>
    <t>20354-26-1</t>
  </si>
  <si>
    <t xml:space="preserve">Acute Tox. 4 *
Acute Tox. 4 *
Skin Irrit. 2
Eye Irrit. 2
Aquatic Chronic 2
</t>
  </si>
  <si>
    <t xml:space="preserve">H312
H302
H315
H319
H411
</t>
  </si>
  <si>
    <t xml:space="preserve">H312
H302
H319
H315
H411
</t>
  </si>
  <si>
    <t>606-034-00-8</t>
  </si>
  <si>
    <t>metribuzin (ISO); 4-amino-6-tert-butyl-3-methylthio-1,2,4-triazin-5(4H)-one; 4-amino-4,5-dihydro-6-(1,1-dimethylethyl)-3-methylthio-1,2,4-triazin-5-one</t>
  </si>
  <si>
    <t>244-209-7</t>
  </si>
  <si>
    <t>21087-64-9</t>
  </si>
  <si>
    <t>606-035-00-3</t>
  </si>
  <si>
    <t>chloridazon (ISO); 5-amino-4-chloro-2-phenylpyridazine-3-(2H)-one; pyrazon</t>
  </si>
  <si>
    <t>216-920-2</t>
  </si>
  <si>
    <t>1698-60-8</t>
  </si>
  <si>
    <t>606-036-00-9</t>
  </si>
  <si>
    <t>quinomethionate; chinomethionat (ISO); 6-methyl-1,3-dithiolo(4,5-b)quinoxalin-2-one</t>
  </si>
  <si>
    <t xml:space="preserve">Repr. 2
Acute Tox. 4 *
Acute Tox. 4 *
Acute Tox. 4 *
STOT RE 2 *
Eye Irrit. 2
Skin Sens. 1
Aquatic Acute 1
Aquatic Chronic 1
</t>
  </si>
  <si>
    <t xml:space="preserve">H361f ***
H332
H312
H302
H373 **
H319
H317
H400
H410
</t>
  </si>
  <si>
    <t xml:space="preserve">H361f ***
H332
H312
H302
H373 **
H319
H317
H410
</t>
  </si>
  <si>
    <t>606-037-00-4</t>
  </si>
  <si>
    <t>triadimefon (ISO); 1-(4-chlorophenoxy)-3,3-dimethyl-1-(1,2,4-triazol-1-yl)butanone</t>
  </si>
  <si>
    <t>256-103-8</t>
  </si>
  <si>
    <t>43121-43-3</t>
  </si>
  <si>
    <t>606-038-00-X</t>
  </si>
  <si>
    <t>diphacinone (ISO); 2-diphenylacetylindan-1,3-dione</t>
  </si>
  <si>
    <t>201-434-5</t>
  </si>
  <si>
    <t>82-66-6</t>
  </si>
  <si>
    <t xml:space="preserve">Acute Tox. 2 *
STOT RE 1
</t>
  </si>
  <si>
    <t xml:space="preserve">H300
H372 **
</t>
  </si>
  <si>
    <t>606-039-00-5</t>
  </si>
  <si>
    <t>5(or 6)-tert-butyl-2'-chloro-6'-ethylamino-3',7'-dimethylspiro(isobenzofuran-1(1H),9'-xanthene)-3-one</t>
  </si>
  <si>
    <t>400-680-2</t>
  </si>
  <si>
    <t xml:space="preserve">H332
H400
H410
</t>
  </si>
  <si>
    <t xml:space="preserve">H332
H410
</t>
  </si>
  <si>
    <t>606-040-00-0</t>
  </si>
  <si>
    <t>(N-benzyl-N-ethyl)amino-3-hydroxyacetophenone hydrochloride</t>
  </si>
  <si>
    <t>401-840-4</t>
  </si>
  <si>
    <t>55845-90-4</t>
  </si>
  <si>
    <t>606-041-00-6</t>
  </si>
  <si>
    <t>2-methyl-1-(4-methylthiophenyl)-2-morpholinopropan-1-one</t>
  </si>
  <si>
    <t>400-600-6</t>
  </si>
  <si>
    <t>71868-10-5</t>
  </si>
  <si>
    <t>606-042-00-1</t>
  </si>
  <si>
    <t>acetophenone</t>
  </si>
  <si>
    <t>202-708-7</t>
  </si>
  <si>
    <t>606-043-00-7</t>
  </si>
  <si>
    <t>2,4-di-tert-butylcyclohexanone</t>
  </si>
  <si>
    <t>405-340-7</t>
  </si>
  <si>
    <t>13019-04-0</t>
  </si>
  <si>
    <t>606-044-00-2</t>
  </si>
  <si>
    <t>2,4,6-trimethylbenzophenone</t>
  </si>
  <si>
    <t>403-150-9</t>
  </si>
  <si>
    <t>954-16-5</t>
  </si>
  <si>
    <t>606-045-00-8</t>
  </si>
  <si>
    <t>oxadiazon (ISO); 3-[2,4-dichloro-5-(1-methylethoxy)phenyl]-5-(1,1-dimethylethyl)-1,3,4-oxadiazol-2(3H)-one</t>
  </si>
  <si>
    <t>243-215-7</t>
  </si>
  <si>
    <t>19666-30-9</t>
  </si>
  <si>
    <t>606-046-00-3</t>
  </si>
  <si>
    <t>reaction mass of cis- and trans-cyclohexadec-8-en-1-one</t>
  </si>
  <si>
    <t>401-700-2</t>
  </si>
  <si>
    <t>3100-36-5</t>
  </si>
  <si>
    <t>606-047-00-9</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</si>
  <si>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</si>
  <si>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</si>
  <si>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</si>
  <si>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</si>
  <si>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</si>
  <si>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</si>
  <si>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</si>
  <si>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</si>
  <si>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</si>
  <si>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</si>
  <si>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</si>
  <si>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</si>
  <si>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</si>
  <si>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</si>
  <si>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</si>
  <si>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</si>
  <si>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</si>
  <si>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</si>
  <si>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</si>
  <si>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</si>
  <si>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</si>
  <si>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</si>
  <si>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 (RS)-5-methylamino-2-phenyl-4-(α, α,α-trifluoro-m-tolyl)furan-3(2H)-one</t>
  </si>
  <si>
    <t>96525-23-4</t>
  </si>
  <si>
    <t>606-054-00-7</t>
  </si>
  <si>
    <t>141112-29-0</t>
  </si>
  <si>
    <t xml:space="preserve">Repr. 2
Aquatic Acute 1
Aquatic Chronic 1
</t>
  </si>
  <si>
    <t xml:space="preserve">H361d ***
H400
H410
</t>
  </si>
  <si>
    <t xml:space="preserve">H361d ***
H410
</t>
  </si>
  <si>
    <t xml:space="preserve">M=10
M=100
</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</si>
  <si>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</si>
  <si>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</si>
  <si>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</si>
  <si>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</si>
  <si>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</si>
  <si>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</si>
  <si>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</si>
  <si>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</si>
  <si>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</si>
  <si>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</si>
  <si>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</si>
  <si>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</si>
  <si>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</si>
  <si>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</si>
  <si>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</si>
  <si>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</si>
  <si>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</si>
  <si>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</si>
  <si>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</si>
  <si>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</si>
  <si>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</si>
  <si>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 cis-2,4-dimethyl-2-(5,6,7,8-tetrahydro-5,5,8,8-tetramethyl-naphthalene-2-yl)-1,3-dioxolane</t>
  </si>
  <si>
    <t>412-950-7</t>
  </si>
  <si>
    <t>606-061-00-5</t>
  </si>
  <si>
    <t>(3-chlorophenyl)-(4-methoxy-3-nitrophenyl)methanone</t>
  </si>
  <si>
    <t>423-290-4</t>
  </si>
  <si>
    <t>66938-41-8</t>
  </si>
  <si>
    <t xml:space="preserve">Muta. 2
Aquatic Acute 1
Aquatic Chronic 1
</t>
  </si>
  <si>
    <t xml:space="preserve">H341
H400
H410
</t>
  </si>
  <si>
    <t xml:space="preserve">H341
H410
</t>
  </si>
  <si>
    <t>606-062-00-0</t>
  </si>
  <si>
    <t>tetrahydrothiopyran-3-carboxaldehyde</t>
  </si>
  <si>
    <t>407-330-8</t>
  </si>
  <si>
    <t>61571-06-0</t>
  </si>
  <si>
    <t xml:space="preserve">Repr. 1B
Eye Dam. 1
Aquatic Chronic 3
</t>
  </si>
  <si>
    <t xml:space="preserve">H360D ***
H318
H412
</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</si>
  <si>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</si>
  <si>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</si>
  <si>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</si>
  <si>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</si>
  <si>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</si>
  <si>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</si>
  <si>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</si>
  <si>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</si>
  <si>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</si>
  <si>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</si>
  <si>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</si>
  <si>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</si>
  <si>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</si>
  <si>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</si>
  <si>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</si>
  <si>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</si>
  <si>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 1-(2,3,5,6,7,8-hexahydro-1,1-dimethyl-1H-benz(f)inden-4-yl)ethanone; 1-(2,3,6,7,8,9-hexahydro-1,1-dimethyl-1H-benz(g)inden-5-yl)ethanone; 1-(2,3,6,7,8,9-hexahydro-3,3-dimethyl-1H-benz(g)inden-5-yl)ethanone</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</si>
  <si>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</si>
  <si>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</si>
  <si>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</si>
  <si>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</si>
  <si>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</si>
  <si>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</si>
  <si>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</si>
  <si>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</si>
  <si>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</si>
  <si>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</si>
  <si>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</si>
  <si>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 5-(3-butyryl-2,4,6-trimethylphenyl)-2-[1-(ethoxyimino)propyl]-3-hydroxycyclohex-2-en-1-one</t>
  </si>
  <si>
    <t>414-790-3</t>
  </si>
  <si>
    <t>138164-12-2</t>
  </si>
  <si>
    <t xml:space="preserve">Repr. 2
Acute Tox. 4 *
Skin Irrit. 2
Aquatic Acute 1
Aquatic Chronic 1
</t>
  </si>
  <si>
    <t xml:space="preserve">H361fd
H302
H315
H400
H410
</t>
  </si>
  <si>
    <t xml:space="preserve">H361fd
H302
H315
H410
</t>
  </si>
  <si>
    <t>606-071-00-X</t>
  </si>
  <si>
    <t>17-spiro(5,5-dimethyl-1,3-dioxan-2-yl)androsta-1,4-diene-3-one</t>
  </si>
  <si>
    <t>421-050-3</t>
  </si>
  <si>
    <t>13258-43-0</t>
  </si>
  <si>
    <t>606-072-00-5</t>
  </si>
  <si>
    <t>3-acetyl-1-phenyl-pyrrolidine-2,4-dione</t>
  </si>
  <si>
    <t>421-600-2</t>
  </si>
  <si>
    <t>719-86-8</t>
  </si>
  <si>
    <t>606-073-00-0</t>
  </si>
  <si>
    <t>4,4'-bis(dimethylamino)benzophenone; Michler's ketone</t>
  </si>
  <si>
    <t xml:space="preserve">Carc. 1B
Muta. 2
Eye Dam. 1
</t>
  </si>
  <si>
    <t xml:space="preserve">H350
H341
H318
</t>
  </si>
  <si>
    <t>606-074-00-6</t>
  </si>
  <si>
    <t>reaction mass of: (1R*,2S*)-2-acetyl-1,2,3,4,5,6,7,8-octahydro-1,2,8,8-tetramethylnaphthalene; (2R*,3S*)-2-acetyl-1,2,3,4,5,6,7,8-octahydro-2,3,8,8-tetramethylnaphthalene</t>
  </si>
  <si>
    <t>425-570-1</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</si>
  <si>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</si>
  <si>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</si>
  <si>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</si>
  <si>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</si>
  <si>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</si>
  <si>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</si>
  <si>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</si>
  <si>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</si>
  <si>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</si>
  <si>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</si>
  <si>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</si>
  <si>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</si>
  <si>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</si>
  <si>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</si>
  <si>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</si>
  <si>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</si>
  <si>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</si>
  <si>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2-n-butyl-benzo[d]isothiazol-3-one</t>
  </si>
  <si>
    <t>420-590-7</t>
  </si>
  <si>
    <t>4299-07-4</t>
  </si>
  <si>
    <t xml:space="preserve">Skin Corr. 1B
Skin Sens. 1
Aquatic Acute 1
Aquatic Chronic 1
</t>
  </si>
  <si>
    <t xml:space="preserve">H314
H317
H400
H410
</t>
  </si>
  <si>
    <t xml:space="preserve">H314
H317
H410
</t>
  </si>
  <si>
    <t>606-081-00-4</t>
  </si>
  <si>
    <t>(3β, 5α, 6β)-3-(acetyloxy)-5-bromo-6-hydroxy-androstan-17-one</t>
  </si>
  <si>
    <t>419-790-7</t>
  </si>
  <si>
    <t>4229-69-0</t>
  </si>
  <si>
    <t>606-082-00-X</t>
  </si>
  <si>
    <t>reaction mass of: butan-2-one oxime; syn-O,O'-di(butan-2-one oxime)diethoxysilane</t>
  </si>
  <si>
    <t>406-930-7</t>
  </si>
  <si>
    <t xml:space="preserve">STOT RE 1
Skin Sens. 1
Aquatic Chronic 3
</t>
  </si>
  <si>
    <t xml:space="preserve">H372 **
H317
H412
</t>
  </si>
  <si>
    <t>606-083-00-5</t>
  </si>
  <si>
    <t>2-chloro-5-sec-hexadecylhydroquinone</t>
  </si>
  <si>
    <t>407-750-1</t>
  </si>
  <si>
    <t>137193-60-3</t>
  </si>
  <si>
    <t xml:space="preserve">Skin Irrit. 2
Eye Irrit. 2
Skin Sens. 1
Aquatic Chronic 3
</t>
  </si>
  <si>
    <t xml:space="preserve">H315
H319
H317
H412
</t>
  </si>
  <si>
    <t xml:space="preserve">H319
H315
H317
H412
</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</si>
  <si>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</si>
  <si>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</si>
  <si>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</si>
  <si>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</si>
  <si>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</si>
  <si>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</si>
  <si>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</si>
  <si>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</si>
  <si>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</si>
  <si>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</si>
  <si>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</si>
  <si>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</si>
  <si>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</si>
  <si>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</si>
  <si>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</si>
  <si>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</si>
  <si>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</si>
  <si>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</si>
  <si>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</si>
  <si>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</si>
  <si>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</si>
  <si>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 1,4-diamino-2,3-bis-phenoxyanthraquinone</t>
  </si>
  <si>
    <t>423-220-2</t>
  </si>
  <si>
    <t>12223-77-7</t>
  </si>
  <si>
    <t>606-090-00-3</t>
  </si>
  <si>
    <t>1-[3-[(dimethylamino)methyl]-4-hydroxyphenyl]ethanone</t>
  </si>
  <si>
    <t>430-920-1</t>
  </si>
  <si>
    <t>73096-98-7</t>
  </si>
  <si>
    <t>606-091-00-9</t>
  </si>
  <si>
    <t>6-chloro-5-(2-chloroethyl)-1,3-dihydroindol-2-one</t>
  </si>
  <si>
    <t>421-320-0</t>
  </si>
  <si>
    <t>118289-55-7</t>
  </si>
  <si>
    <t>606-092-00-4</t>
  </si>
  <si>
    <t>reaction mass of: (E)-oxacyclohexadec-12-en-2-one; (E)-oxacyclohexadec-13-en-2-one; a) (Z)-oxacyclohexadec-(12)-en-2-one and b) (Z)-oxacyclohexadec-(13)-en-2-one</t>
  </si>
  <si>
    <t>422-320-3</t>
  </si>
  <si>
    <t>606-093-00-X</t>
  </si>
  <si>
    <t>5-ethyl-2,4-dihydro-4-(2-phenoxyethyl)-3H-1,2,4-triazol-3-one</t>
  </si>
  <si>
    <t>414-470-3</t>
  </si>
  <si>
    <t>95885-13-5</t>
  </si>
  <si>
    <t>606-094-00-5</t>
  </si>
  <si>
    <t>N-[ethyl(3-methylbutyl)amino]-3-methyl-1-phenyl-spiro[[1]benzo-pyrano[2,3-c]pyrazole-4(1H),1'(3'H)-isobenzofuran]-3'-one</t>
  </si>
  <si>
    <t>417-460-7</t>
  </si>
  <si>
    <t>606-095-00-0</t>
  </si>
  <si>
    <t>(R,S)-2-azabicyclo[2.2.1]hept-5-en-3-one</t>
  </si>
  <si>
    <t>421-830-3</t>
  </si>
  <si>
    <t>49805-30-3</t>
  </si>
  <si>
    <t>606-096-00-6</t>
  </si>
  <si>
    <t>3-(6-O-(6-desoxy-α-.sc.l.sc.-mannopyranosyl-O-(α-.sc.d.sc.-glucopyranosyl)-(β-.sc.d.sc.-glucopyranosyl)oxy)-2-(3,4-dihydroxyphenyl)-5,7-dihydroxy-4H-1-benzopyran-4-one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</si>
  <si>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</si>
  <si>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</si>
  <si>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</si>
  <si>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</si>
  <si>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</si>
  <si>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</si>
  <si>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</si>
  <si>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</si>
  <si>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</si>
  <si>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</si>
  <si>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</si>
  <si>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</si>
  <si>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</si>
  <si>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</si>
  <si>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606-100-00-6</t>
  </si>
  <si>
    <t>2-butyryl-3-hydroxy-5-thiocyclohexan-3-yl-cyclohex-2-en-1-one</t>
  </si>
  <si>
    <t>425-150-8</t>
  </si>
  <si>
    <t>94723-86-1</t>
  </si>
  <si>
    <t xml:space="preserve">Repr. 1B
Acute Tox. 4 *
Skin Sens. 1
Aquatic Chronic 3
</t>
  </si>
  <si>
    <t xml:space="preserve">H360F ***
H302
H317
H412
</t>
  </si>
  <si>
    <t>606-101-00-1</t>
  </si>
  <si>
    <t>reaction mass of: 1,5-bis[(2-ethylhexyl)amino]-9,10-anthracenedione; 1-[(2-ethylhexyl)amino]-5-[3-[(2-ethylhexyl)oxy]propyl]amino-9,10-anthracenedione; 1,5-bis[3-[(2-ethylhexyl)oxy]propyl]amino-9,10-anthracenedione; 1-[(2-ethylhexyl)amino]-5-[(3-methoxypropyl)amino]-9,10-anthracene dione; 1-[3-[(2-ethylhexyl)oxy]propyl]amino-5-[(3-methoxypropyl)amino]-9,10-anthracenedione; 1,5-bis[(3-methyloxypropyl)amino]-9,10-anthracenedione</t>
  </si>
  <si>
    <t>426-050-7</t>
  </si>
  <si>
    <t>165038-51-7</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</si>
  <si>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</si>
  <si>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</si>
  <si>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</si>
  <si>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</si>
  <si>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</si>
  <si>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</si>
  <si>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</si>
  <si>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</si>
  <si>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</si>
  <si>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</si>
  <si>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</si>
  <si>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</si>
  <si>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</si>
  <si>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</si>
  <si>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</si>
  <si>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</si>
  <si>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</si>
  <si>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</si>
  <si>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</si>
  <si>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</si>
  <si>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</si>
  <si>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</si>
  <si>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</si>
  <si>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</si>
  <si>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 )-3-pentanone</t>
  </si>
  <si>
    <t>436-710-6</t>
  </si>
  <si>
    <t>756-13-8</t>
  </si>
  <si>
    <t>606-109-00-5</t>
  </si>
  <si>
    <t>2-(4-methyl-3-pentenyl)anthraquinone</t>
  </si>
  <si>
    <t>428-320-1</t>
  </si>
  <si>
    <t>71308-16-2</t>
  </si>
  <si>
    <t xml:space="preserve">Acute Tox. 4 *
Skin Sens. 1
Aquatic Chronic 4
</t>
  </si>
  <si>
    <t xml:space="preserve">H302
H317
H413
</t>
  </si>
  <si>
    <t>606-110-00-0</t>
  </si>
  <si>
    <t>5-ethoxy-5H-furan-2-one</t>
  </si>
  <si>
    <t>428-330-4</t>
  </si>
  <si>
    <t>2833-30-9</t>
  </si>
  <si>
    <t xml:space="preserve">Acute Tox. 4 *
Acute Tox. 4 *
STOT RE 2 *
Skin Corr. 1B
Skin Sens. 1
</t>
  </si>
  <si>
    <t xml:space="preserve">H312
H302
H373 **
H314
H317
</t>
  </si>
  <si>
    <t xml:space="preserve">H314
H312
H302
H373 **
H317
</t>
  </si>
  <si>
    <t>606-111-00-6</t>
  </si>
  <si>
    <t>5-amino-6-methyl-1,3-dihydrobenzoimidazol-2-one</t>
  </si>
  <si>
    <t>428-410-9</t>
  </si>
  <si>
    <t>67014-36-2</t>
  </si>
  <si>
    <t>606-112-00-1</t>
  </si>
  <si>
    <t>(4aR*,8aR*)-4a,5,9,10,11,12-hexahydro-3-methoxy-11-methyl-6H-benzofuro[3a,3,2-ef][2]benzazepin-6-one</t>
  </si>
  <si>
    <t>428-690-2</t>
  </si>
  <si>
    <t>1668-86-6</t>
  </si>
  <si>
    <t xml:space="preserve">Acute Tox. 4 *
Eye Irrit. 2
Aquatic Chronic 3
</t>
  </si>
  <si>
    <t xml:space="preserve">H302
H319
H412
</t>
  </si>
  <si>
    <t>606-113-00-7</t>
  </si>
  <si>
    <t>1-[4-(4-benzoylphenylsulfanyl)phenyl]-2-methyl-2-(4-methylphenylsulfonyl)propan-1-one</t>
  </si>
  <si>
    <t>429-040-0</t>
  </si>
  <si>
    <t>272460-97-6</t>
  </si>
  <si>
    <t xml:space="preserve">Eye Dam. 1
Aquatic Chronic 4
</t>
  </si>
  <si>
    <t xml:space="preserve">H318
H413
</t>
  </si>
  <si>
    <t>606-114-00-2</t>
  </si>
  <si>
    <t>4,4',5,5',6,6',7,7'-octachloro-(2,2')biisoindolyl-1,1',3,3'-tetraone</t>
  </si>
  <si>
    <t>429-150-9</t>
  </si>
  <si>
    <t>67887-47-2</t>
  </si>
  <si>
    <t>606-115-00-8</t>
  </si>
  <si>
    <t>profoxydim (ISO); 2-{(EZ)-1-[(2RS)-2-(4-chlorophenoxy)propoxyimino]butyl}-3-hydroxy-5-(thian-3-yl)cyclohex-2-en-1-one</t>
  </si>
  <si>
    <t>139001-49-3</t>
  </si>
  <si>
    <t xml:space="preserve">Carc. 2
Repr. 2
Skin Sens. 1
</t>
  </si>
  <si>
    <t xml:space="preserve">H351
H361d
H317
</t>
  </si>
  <si>
    <t>606-116-00-3</t>
  </si>
  <si>
    <t>tepraloxydim (ISO); (RS)-(EZ)-2-{1-[(2E)-3-chloroallyloxyimino]propyl}-3-hydroxy-5-perhydropyran-4-ylcyclohex-2-en-1-one</t>
  </si>
  <si>
    <t>149979-41-9</t>
  </si>
  <si>
    <t xml:space="preserve">Carc. 2
Repr. 2
</t>
  </si>
  <si>
    <t xml:space="preserve">H351
H361fd
</t>
  </si>
  <si>
    <t xml:space="preserve">H351
H361fd
</t>
  </si>
  <si>
    <t>606-117-00-9</t>
  </si>
  <si>
    <t>2,6-bis(1,1-dimethylethyl)-4-(phenylenemethylene)cyclohexa-2,5-dien-1-one</t>
  </si>
  <si>
    <t>429-460-4</t>
  </si>
  <si>
    <t>7078-98-0</t>
  </si>
  <si>
    <t>606-118-00-4</t>
  </si>
  <si>
    <t>N-(1,3-dimethylbutyl)-N'-(phenyl)-1,4-benzoquinonediimine</t>
  </si>
  <si>
    <t>429-640-2</t>
  </si>
  <si>
    <t>52870-46-9</t>
  </si>
  <si>
    <t xml:space="preserve">Eye Irrit. 2
Aquatic Acute 1
Aquatic Chronic 1
</t>
  </si>
  <si>
    <t xml:space="preserve">H319
H400
H410
</t>
  </si>
  <si>
    <t xml:space="preserve">H319
H410
</t>
  </si>
  <si>
    <t>606-119-00-X</t>
  </si>
  <si>
    <t>(E)-3-methyl-5-cyclopentadecen-1-one</t>
  </si>
  <si>
    <t>429-900-5</t>
  </si>
  <si>
    <t>606-120-00-5</t>
  </si>
  <si>
    <t>2,5-dihydroxy-5-methyl-3-(morpholin-4-yl)-2-cyclopenten-1-one</t>
  </si>
  <si>
    <t>430-170-5</t>
  </si>
  <si>
    <t>114625-74-0</t>
  </si>
  <si>
    <t>606-121-00-0</t>
  </si>
  <si>
    <t>(+)-(1S,2S,3S,5R)-2,6,6-trimethylbicyclo[3.1.1]heptane-3-spiro-1'-(cyclohex-2'-en-4'-one)</t>
  </si>
  <si>
    <t>430-460-1</t>
  </si>
  <si>
    <t>133636-82-5</t>
  </si>
  <si>
    <t>606-122-00-6</t>
  </si>
  <si>
    <t>3-(2-bromopropionoyl)-4,4-dimethyl-1,3-oxazolan-2-one</t>
  </si>
  <si>
    <t>430-820-8</t>
  </si>
  <si>
    <t>114341-88-7</t>
  </si>
  <si>
    <t xml:space="preserve">Acute Tox. 4 *
STOT RE 2 *
Skin Irrit. 2
Eye Dam. 1
Skin Sens. 1
Aquatic Acute 1
Aquatic Chronic 1
</t>
  </si>
  <si>
    <t xml:space="preserve">H302
H373 **
H315
H318
H317
H400
H410
</t>
  </si>
  <si>
    <t xml:space="preserve">H302
H373 **
H315
H318
H317
H410
</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</si>
  <si>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</si>
  <si>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</si>
  <si>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</si>
  <si>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</si>
  <si>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</si>
  <si>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</si>
  <si>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</si>
  <si>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</si>
  <si>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</si>
  <si>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</si>
  <si>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</si>
  <si>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</si>
  <si>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</si>
  <si>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</si>
  <si>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</si>
  <si>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</si>
  <si>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</si>
  <si>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</si>
  <si>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</si>
  <si>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</si>
  <si>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 (2S,4Z)-5-amino-2-(dibenzylamino)-1,6-diphenylhex-4-en-3-one</t>
  </si>
  <si>
    <t>423-090-7</t>
  </si>
  <si>
    <t>156732-13-7</t>
  </si>
  <si>
    <t>606-130-00-X</t>
  </si>
  <si>
    <t>4-(1,4-dioxa-spiro[4.5]dec-8-yl)-cyclohexanone</t>
  </si>
  <si>
    <t>423-860-2</t>
  </si>
  <si>
    <t>56309-94-5</t>
  </si>
  <si>
    <t>606-131-00-5</t>
  </si>
  <si>
    <t>cyclic 3-(1,2-ethanediylacetale)-estra-5(10),9(11)-diene-3,17-dione</t>
  </si>
  <si>
    <t>427-230-8</t>
  </si>
  <si>
    <t>5571-36-8</t>
  </si>
  <si>
    <t xml:space="preserve">Repr. 1B
STOT RE 2 *
Aquatic Chronic 2
</t>
  </si>
  <si>
    <t xml:space="preserve">H360F ***
H373 **
H411
</t>
  </si>
  <si>
    <t>606-132-00-0</t>
  </si>
  <si>
    <t>(6β)-6,19-epoxyandrost-4-ene-3,17-dione</t>
  </si>
  <si>
    <t>433-490-3</t>
  </si>
  <si>
    <t>6563-83-3</t>
  </si>
  <si>
    <t>606-134-00-1</t>
  </si>
  <si>
    <t>androsta-1,4,9(11)-triene-3,17-dione</t>
  </si>
  <si>
    <t>433-560-3</t>
  </si>
  <si>
    <t>15375-21-0</t>
  </si>
  <si>
    <t xml:space="preserve">H361f ***
</t>
  </si>
  <si>
    <t>606-135-00-7</t>
  </si>
  <si>
    <t>cyclohexadecanone</t>
  </si>
  <si>
    <t>438-930-8</t>
  </si>
  <si>
    <t>2550-52-9</t>
  </si>
  <si>
    <t>606-136-00-2</t>
  </si>
  <si>
    <t>(3S,6R,9S,12R,15S,18R,21S,24R)-6,18-dibenzyl-3,9,15,21-tetraisobutyl-4,10,12,16,22,24-hexamethyl-1,7,13,19-tetraoxa-4,10,16,22-tetraazacyclo-tetracosane-2,5,8,11,14,17,20,23-octaone</t>
  </si>
  <si>
    <t>444-350-6</t>
  </si>
  <si>
    <t>133413-70-4</t>
  </si>
  <si>
    <t>606-137-00-8</t>
  </si>
  <si>
    <t>trans-7,7'-dimethyl-(4H,4H')-(2,2')bi[benzo[1,4]thiazinylidene]-3,3'-dione</t>
  </si>
  <si>
    <t>444-750-0</t>
  </si>
  <si>
    <t>211387-26-7</t>
  </si>
  <si>
    <t>606-138-00-3</t>
  </si>
  <si>
    <t>(2-butyl-5-nitrobenzofuran-3-yl)[4-(3-dibutylaminopropoxy)phenyl]methanone</t>
  </si>
  <si>
    <t>444-800-1</t>
  </si>
  <si>
    <t>141645-23-0</t>
  </si>
  <si>
    <t xml:space="preserve">Flam. Liq. 3
Acute Tox. 4 *
STOT RE 2 *
Skin Irrit. 2
Eye Dam. 1
Skin Sens. 1
Aquatic Acute 1
Aquatic Chronic 1
</t>
  </si>
  <si>
    <t xml:space="preserve">H226
H302
H373 **
H315
H318
H317
H400
H410
</t>
  </si>
  <si>
    <t>GHS02
GHS05
GHS08
GHS07
GHS09
Dgr</t>
  </si>
  <si>
    <t xml:space="preserve">H226
H302
H373 **
H315
H318
H317
H410
</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</si>
  <si>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</si>
  <si>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</si>
  <si>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</si>
  <si>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</si>
  <si>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</si>
  <si>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</si>
  <si>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</si>
  <si>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</si>
  <si>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</si>
  <si>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</si>
  <si>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</si>
  <si>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</si>
  <si>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(1RS,2SR,7SR,8SR,E) 9 and 10-ethylidene-3-oxatricyclo[6.2.1.0(2,7)]undecan-4-one; (1RS,2SR,7SR,8SR,Z)-10-ethylidene-3-oxatricyclo[6.2.1.0(2,7)]undecan-4-one; (1RS,2SR,7SR,8SR,Z)-9-ethylidene-3-oxatricyclo[6.2.1.0(2,7)]undecan-4-one</t>
  </si>
  <si>
    <t>434-290-9</t>
  </si>
  <si>
    <t>606-143-00-0</t>
  </si>
  <si>
    <t xml:space="preserve">Repr. 2
Acute Tox. 1
Acute Tox. 2
STOT RE 1
Aquatic Acute 1
Aquatic Chronic 1
</t>
  </si>
  <si>
    <t xml:space="preserve">H361d
H330
H300
H372 (nervous system)
H400
H410
</t>
  </si>
  <si>
    <t xml:space="preserve">H361d
H300
H330
H372 (nervous system)
H410
</t>
  </si>
  <si>
    <t xml:space="preserve">STOT RE 1; H372:  C ≥ 5 %
STOT RE 2; H373:  0,5 % ≤C&lt;5 %
M=10000
</t>
  </si>
  <si>
    <t>606-144-00-6</t>
  </si>
  <si>
    <t>acequinocyl (ISO); 3-dodecyl-1,4-dioxo-1,4-dihydronaphthalen-2-yl acetate</t>
  </si>
  <si>
    <t>57960-19-7</t>
  </si>
  <si>
    <t xml:space="preserve">STOT SE 1
STOT RE 2
Skin Sens. 1
Aquatic Acute 1
Aquatic Chronic 1
</t>
  </si>
  <si>
    <t>606-145-00-1</t>
  </si>
  <si>
    <t>sulcotrione (ISO); 2-[2-chloro-4-(methylsulfonyl)benzoyl]cyclohexane-1,3-dione</t>
  </si>
  <si>
    <t>99105-77-8</t>
  </si>
  <si>
    <t xml:space="preserve">Repr. 2
STOT RE 2
Skin Sens. 1A
Aquatic Acute 1
Aquatic Chronic 1
</t>
  </si>
  <si>
    <t xml:space="preserve">H361d
H373 (kidneys)
H317
H400
H410
</t>
  </si>
  <si>
    <t xml:space="preserve">H317
H361d
H373 (kidneys)
H410
</t>
  </si>
  <si>
    <t>606-146-00-7</t>
  </si>
  <si>
    <t>tralkoxydim (ISO); 2-(N-ethoxypropanimidoyl)-3-hydroxy-5-mesitylcyclohex-2-en-1-one</t>
  </si>
  <si>
    <t>87820-88-0</t>
  </si>
  <si>
    <t xml:space="preserve">Carc. 2
Acute Tox. 4
Aquatic Chronic 2
</t>
  </si>
  <si>
    <t xml:space="preserve">H351
H302
H411
</t>
  </si>
  <si>
    <t xml:space="preserve">H302
H351
H411
</t>
  </si>
  <si>
    <t>606-147-00-2</t>
  </si>
  <si>
    <t>cycloxydim (ISO); 2-(N-ethoxybutanimidoyl)-3-hydroxy-5-(tetrahydro-2H-thiopyran-3-yl)cyclohex-2-en-1-one</t>
  </si>
  <si>
    <t>405-230-9</t>
  </si>
  <si>
    <t>101205-02-1</t>
  </si>
  <si>
    <t>606-148-00-8</t>
  </si>
  <si>
    <t xml:space="preserve">carvone (ISO); 2-methyl-5-(prop-1-en-2-yl)cyclohex-2-en-1-one [1]
d-carvone; (5S)-2-methyl-5-(prop-1-en-2-yl)cyclohex-2-en-1-one [2]
l-carvone; (5R)-2-methyl-5-(prop-1-en-2-yl)cyclohex-2-en-1-one [3]
</t>
  </si>
  <si>
    <t>606-149-00-3</t>
  </si>
  <si>
    <t>tembotrione (ISO); 2-{2-chloro-4-(methylsulfonyl)-3-[(2,2,2-trifluoroethoxy)methyl]benzoyl}cyclohexane-1,3-dione</t>
  </si>
  <si>
    <t>335104-84-2</t>
  </si>
  <si>
    <t xml:space="preserve">Repr. 2
STOT RE 2
Skin Sens. 1
Aquatic Acute 1
Aquatic Chronic 1
</t>
  </si>
  <si>
    <t xml:space="preserve">H361d
H373 (eyes, kidneys, liver)
H317
H400
H410
</t>
  </si>
  <si>
    <t xml:space="preserve">H317
H361d
H373 (eyes, kidneys, liver)
H410
</t>
  </si>
  <si>
    <t xml:space="preserve">M=100
M=10
</t>
  </si>
  <si>
    <t>607-001-00-0</t>
  </si>
  <si>
    <t>formic acid … %</t>
  </si>
  <si>
    <t xml:space="preserve">Skin Corr. 1A; H314: C ≥ 90 %
Skin Corr. 1B; H314: 10 % ≤ C &lt; 90 %
Skin Irrit. 2; H315: 2 % ≤ C &lt; 10 %
Eye Irrit. 2; H319: 2 % ≤ C &lt; 10 %
</t>
  </si>
  <si>
    <t>607-002-00-6</t>
  </si>
  <si>
    <t>acetic acid … %</t>
  </si>
  <si>
    <t>200-580-7</t>
  </si>
  <si>
    <t xml:space="preserve">Flam. Liq. 3
Skin Corr. 1A
</t>
  </si>
  <si>
    <t xml:space="preserve">H226
H314
</t>
  </si>
  <si>
    <t xml:space="preserve">Skin Corr. 1A; H314: C ≥ 90 %
Skin Corr. 1B; H314: 25 % ≤ C &lt; 90 %
Skin Irrit. 2; H315: 10 % ≤ C &lt; 25 %
Eye Irrit. 2; H319: 10 % ≤ C &lt; 25 %
</t>
  </si>
  <si>
    <t>607-003-00-1</t>
  </si>
  <si>
    <t>chloroacetic acid</t>
  </si>
  <si>
    <t>201-178-4</t>
  </si>
  <si>
    <t>79-11-8</t>
  </si>
  <si>
    <t xml:space="preserve">Acute Tox. 3 *
Acute Tox. 3 *
Acute Tox. 3 *
Skin Corr. 1B
Aquatic Acute 1
</t>
  </si>
  <si>
    <t xml:space="preserve">H331
H311
H301
H314
H400
</t>
  </si>
  <si>
    <t xml:space="preserve">STOT SE 3; H335: C ≥ 5 %
</t>
  </si>
  <si>
    <t>607-004-00-7</t>
  </si>
  <si>
    <t>TCA (ISO); trichloroacetic acid</t>
  </si>
  <si>
    <t>200-927-2</t>
  </si>
  <si>
    <t>76-03-9</t>
  </si>
  <si>
    <t>607-005-00-2</t>
  </si>
  <si>
    <t>TCA-sodium (ISO); sodium trichloroacetate</t>
  </si>
  <si>
    <t>211-479-2</t>
  </si>
  <si>
    <t>650-51-1</t>
  </si>
  <si>
    <t xml:space="preserve">STOT SE 3
Aquatic Acute 1
Aquatic Chronic 1
</t>
  </si>
  <si>
    <t xml:space="preserve">H335
H400
H410
</t>
  </si>
  <si>
    <t xml:space="preserve">H335
H410
</t>
  </si>
  <si>
    <t>607-006-00-8</t>
  </si>
  <si>
    <t>oxalic acid</t>
  </si>
  <si>
    <t>607-007-00-3</t>
  </si>
  <si>
    <t>salts of oxalic acid with the exception of those specified elsewhere in this Annex</t>
  </si>
  <si>
    <t>607-008-00-9</t>
  </si>
  <si>
    <t>acetic anhydride</t>
  </si>
  <si>
    <t>203-564-8</t>
  </si>
  <si>
    <t xml:space="preserve">Flam. Liq. 3
Acute Tox. 4 *
Acute Tox. 4 *
Skin Corr. 1B
</t>
  </si>
  <si>
    <t xml:space="preserve">H226
H332
H302
H314
</t>
  </si>
  <si>
    <t xml:space="preserve">Skin Corr. 1B; H314: C ≥ 25 %
Skin Irrit. 2; H315: 5 % ≤ C &lt; 25 %
Eye Dam. 1; H318: 5 % ≤ C &lt; 25 %
Eye Irrit. 2; H319: 1 % ≤ C &lt; 5 %
STOT SE 3; H335: C ≥ 5 %
</t>
  </si>
  <si>
    <t>607-009-00-4</t>
  </si>
  <si>
    <t>phthalic anhydride</t>
  </si>
  <si>
    <t>201-607-5</t>
  </si>
  <si>
    <t xml:space="preserve">Acute Tox. 4 *
STOT SE 3
Skin Irrit. 2
Eye Dam. 1
Resp. Sens. 1
Skin Sens. 1
</t>
  </si>
  <si>
    <t xml:space="preserve">H302
H335
H315
H318
H334
H317
</t>
  </si>
  <si>
    <t>607-010-00-X</t>
  </si>
  <si>
    <t>propionic anhydride</t>
  </si>
  <si>
    <t>204-638-2</t>
  </si>
  <si>
    <t>123-62-6</t>
  </si>
  <si>
    <t>607-011-00-5</t>
  </si>
  <si>
    <t>acetyl chloride</t>
  </si>
  <si>
    <t>200-865-6</t>
  </si>
  <si>
    <t>75-36-5</t>
  </si>
  <si>
    <t xml:space="preserve">H225
H314
</t>
  </si>
  <si>
    <t>607-012-00-0</t>
  </si>
  <si>
    <t>benzoyl chloride</t>
  </si>
  <si>
    <t>202-710-8</t>
  </si>
  <si>
    <t xml:space="preserve">Acute Tox. 4 *
Acute Tox. 4 *
Acute Tox. 4 *
Skin Corr. 1B
Skin Sens. 1
</t>
  </si>
  <si>
    <t xml:space="preserve">H332
H312
H302
H314
H317
</t>
  </si>
  <si>
    <t>607-013-00-6</t>
  </si>
  <si>
    <t>dimethyl carbonate</t>
  </si>
  <si>
    <t>210-478-4</t>
  </si>
  <si>
    <t>616-38-6</t>
  </si>
  <si>
    <t>607-014-00-1</t>
  </si>
  <si>
    <t>methyl formate</t>
  </si>
  <si>
    <t>203-481-7</t>
  </si>
  <si>
    <t xml:space="preserve">Flam. Liq. 1
Acute Tox. 4 *
Acute Tox. 4 *
STOT SE 3
Eye Irrit. 2
</t>
  </si>
  <si>
    <t xml:space="preserve">H224
H332
H302
H335
H319
</t>
  </si>
  <si>
    <t xml:space="preserve">H224
H332
H302
H319
H335
</t>
  </si>
  <si>
    <t>607-015-00-7</t>
  </si>
  <si>
    <t>ethyl formate</t>
  </si>
  <si>
    <t>203-721-0</t>
  </si>
  <si>
    <t>109-94-4</t>
  </si>
  <si>
    <t xml:space="preserve">Flam. Liq. 2
Acute Tox. 4 *
Acute Tox. 4 *
STOT SE 3
Eye Irrit. 2
</t>
  </si>
  <si>
    <t xml:space="preserve">H225
H332
H302
H335
H319
</t>
  </si>
  <si>
    <t xml:space="preserve">H225
H332
H302
H319
H335
</t>
  </si>
  <si>
    <t>607-016-00-2</t>
  </si>
  <si>
    <t xml:space="preserve">Flam. Liq. 2
STOT SE 3
STOT SE 3
Eye Irrit. 2
</t>
  </si>
  <si>
    <t xml:space="preserve">H225
H335
H336
H319
</t>
  </si>
  <si>
    <t xml:space="preserve">H225
H319
H335
H336
</t>
  </si>
  <si>
    <t>607-017-00-8</t>
  </si>
  <si>
    <t xml:space="preserve">H225
H335
H319
</t>
  </si>
  <si>
    <t xml:space="preserve">H225
H319
H335
</t>
  </si>
  <si>
    <t>607-018-00-3</t>
  </si>
  <si>
    <t>607-019-00-9</t>
  </si>
  <si>
    <t>methyl chloroformate</t>
  </si>
  <si>
    <t>201-187-3</t>
  </si>
  <si>
    <t>79-22-1</t>
  </si>
  <si>
    <t xml:space="preserve">Flam. Liq. 2
Acute Tox. 2 *
Acute Tox. 4 *
Acute Tox. 4 *
Skin Corr. 1B
</t>
  </si>
  <si>
    <t xml:space="preserve">H225
H330
H312
H302
H314
</t>
  </si>
  <si>
    <t>GHS02
GHS06
GHS05
Dgr</t>
  </si>
  <si>
    <t>607-020-00-4</t>
  </si>
  <si>
    <t>ethyl chloroformate</t>
  </si>
  <si>
    <t>208-778-5</t>
  </si>
  <si>
    <t>541-41-3</t>
  </si>
  <si>
    <t xml:space="preserve">Flam. Liq. 2
Acute Tox. 2 *
Acute Tox. 4 *
Skin Corr. 1B
</t>
  </si>
  <si>
    <t xml:space="preserve">H225
H330
H302
H314
</t>
  </si>
  <si>
    <t>607-021-00-X</t>
  </si>
  <si>
    <t>methyl acetate</t>
  </si>
  <si>
    <t>607-022-00-5</t>
  </si>
  <si>
    <t>ethyl acetate</t>
  </si>
  <si>
    <t>607-023-00-0</t>
  </si>
  <si>
    <t>vinyl acetate</t>
  </si>
  <si>
    <t>203-545-4</t>
  </si>
  <si>
    <t xml:space="preserve">Flam. Liq. 2
Carc. 2
Acute Tox. 4
STOT SE 3
</t>
  </si>
  <si>
    <t xml:space="preserve">H225
H351
H332
H335
</t>
  </si>
  <si>
    <t xml:space="preserve">H225
H332
H351
H335
</t>
  </si>
  <si>
    <t>607-024-00-6</t>
  </si>
  <si>
    <t>607-025-00-1</t>
  </si>
  <si>
    <t>n-butyl acetate</t>
  </si>
  <si>
    <t xml:space="preserve">H226
H336
</t>
  </si>
  <si>
    <t>607-026-00-7</t>
  </si>
  <si>
    <t>607-027-00-2</t>
  </si>
  <si>
    <t>methyl propionate</t>
  </si>
  <si>
    <t>209-060-4</t>
  </si>
  <si>
    <t>554-12-1</t>
  </si>
  <si>
    <t>607-028-00-8</t>
  </si>
  <si>
    <t>ethyl propionate</t>
  </si>
  <si>
    <t>203-291-4</t>
  </si>
  <si>
    <t>105-37-3</t>
  </si>
  <si>
    <t>607-029-00-3</t>
  </si>
  <si>
    <t>607-030-00-9</t>
  </si>
  <si>
    <t>propyl propionate</t>
  </si>
  <si>
    <t>203-389-7</t>
  </si>
  <si>
    <t>106-36-5</t>
  </si>
  <si>
    <t>607-031-00-4</t>
  </si>
  <si>
    <t>butyl butyrate</t>
  </si>
  <si>
    <t>203-656-8</t>
  </si>
  <si>
    <t>109-21-7</t>
  </si>
  <si>
    <t>607-032-00-X</t>
  </si>
  <si>
    <t>ethyl acrylate</t>
  </si>
  <si>
    <t>205-438-8</t>
  </si>
  <si>
    <t xml:space="preserve">Flam. Liq. 2
Acute Tox. 4 *
Acute Tox. 4 *
Acute Tox. 4 *
STOT SE 3
Skin Irrit. 2
Eye Irrit. 2
Skin Sens. 1
</t>
  </si>
  <si>
    <t xml:space="preserve">H225
H332
H312
H302
H335
H315
H319
H317
</t>
  </si>
  <si>
    <t xml:space="preserve">H225
H332
H312
H302
H319
H335
H315
H317
</t>
  </si>
  <si>
    <t xml:space="preserve">Skin Irrit. 2; H315: C ≥ 5 %
Eye Irrit. 2; H319: C ≥ 5 %
STOT SE 3; H335: C ≥ 5 %
</t>
  </si>
  <si>
    <t>607-033-00-5</t>
  </si>
  <si>
    <t>n-butyl methacrylate</t>
  </si>
  <si>
    <t>202-615-1</t>
  </si>
  <si>
    <t>97-88-1</t>
  </si>
  <si>
    <t xml:space="preserve">Flam. Liq. 3
STOT SE 3
Skin Irrit. 2
Eye Irrit. 2
Skin Sens. 1
</t>
  </si>
  <si>
    <t xml:space="preserve">H226
H335
H315
H319
H317
</t>
  </si>
  <si>
    <t xml:space="preserve">H226
H319
H335
H315
H317
</t>
  </si>
  <si>
    <t>607-034-00-0</t>
  </si>
  <si>
    <t>methyl acrylate; methyl propenoate</t>
  </si>
  <si>
    <t>202-500-6</t>
  </si>
  <si>
    <t>607-035-00-6</t>
  </si>
  <si>
    <t>methyl methacrylate; methyl 2-methylprop-2-enoate; methyl 2-methylpropenoate</t>
  </si>
  <si>
    <t>201-297-1</t>
  </si>
  <si>
    <t xml:space="preserve">Flam. Liq. 2
STOT SE 3
Skin Irrit. 2
Skin Sens. 1
</t>
  </si>
  <si>
    <t xml:space="preserve">H225
H335
H315
H317
</t>
  </si>
  <si>
    <t>607-036-00-1</t>
  </si>
  <si>
    <t>2-methoxyethyl acetate; methylglycol acetate</t>
  </si>
  <si>
    <t>203-772-9</t>
  </si>
  <si>
    <t xml:space="preserve">Repr. 1B
Acute Tox. 4 *
Acute Tox. 4 *
Acute Tox. 4 *
</t>
  </si>
  <si>
    <t xml:space="preserve">H360FD
H332
H312
H302
</t>
  </si>
  <si>
    <t>607-037-00-7</t>
  </si>
  <si>
    <t>2-ethoxyethyl acetate; ethylglycol acetate</t>
  </si>
  <si>
    <t>607-038-00-2</t>
  </si>
  <si>
    <t>2-butoxyethyl acetate; butylglycol acetate</t>
  </si>
  <si>
    <t>203-933-3</t>
  </si>
  <si>
    <t xml:space="preserve">H332
H312
</t>
  </si>
  <si>
    <t>607-039-00-8</t>
  </si>
  <si>
    <t>2,4-D (ISO); 2,4-dichlorophenoxyacetic acid</t>
  </si>
  <si>
    <t>202-361-1</t>
  </si>
  <si>
    <t xml:space="preserve">Acute Tox. 4 *
STOT SE 3
Eye Dam. 1
Skin Sens. 1
Aquatic Chronic 3
</t>
  </si>
  <si>
    <t xml:space="preserve">H302
H335
H318
H317
H412
</t>
  </si>
  <si>
    <t>607-040-00-3</t>
  </si>
  <si>
    <t>salts of 2,4-D</t>
  </si>
  <si>
    <t>607-041-00-9</t>
  </si>
  <si>
    <t>2,4,5-T (ISO); 2,4,5-trichlorophenoxy acetic acid</t>
  </si>
  <si>
    <t>607-042-00-4</t>
  </si>
  <si>
    <t>salts and esters of 2,4,5-T; salts and esters of 2,4,5-trichlorophenoxy acetic acid</t>
  </si>
  <si>
    <t>607-043-00-X</t>
  </si>
  <si>
    <t>dicamba (ISO); 2,5-dichloro-6-methoxybenzoic acid; 3,6-dichloro-2-methoxybenzoic acid</t>
  </si>
  <si>
    <t>217-635-6</t>
  </si>
  <si>
    <t>1918-00-9</t>
  </si>
  <si>
    <t>607-044-00-5</t>
  </si>
  <si>
    <t xml:space="preserve">Eye Irrit. 2
Aquatic Chronic 3
</t>
  </si>
  <si>
    <t xml:space="preserve">H319
H412
</t>
  </si>
  <si>
    <t>607-045-00-0</t>
  </si>
  <si>
    <t>dichlorprop (ISO); 2-(2,4-dichlorophenoxy) propionic acid</t>
  </si>
  <si>
    <t>204-390-5</t>
  </si>
  <si>
    <t>120-36-5</t>
  </si>
  <si>
    <t xml:space="preserve">Acute Tox. 4 *
Acute Tox. 4 *
Skin Irrit. 2
Eye Dam. 1
</t>
  </si>
  <si>
    <t xml:space="preserve">H312
H302
H315
H318
</t>
  </si>
  <si>
    <t>607-046-00-6</t>
  </si>
  <si>
    <t>salts of dichlorprop</t>
  </si>
  <si>
    <t>607-047-00-1</t>
  </si>
  <si>
    <t>fenoprop (ISO); 2-(2,4,5-trichlorophenoxy)propionic acid</t>
  </si>
  <si>
    <t>202-271-2</t>
  </si>
  <si>
    <t>93-72-1</t>
  </si>
  <si>
    <t>607-048-00-7</t>
  </si>
  <si>
    <t>salts of fenoprop; salts of 2-(2,4,5-trichlorophenoxy)propionic acid</t>
  </si>
  <si>
    <t>607-049-00-2</t>
  </si>
  <si>
    <t>607-050-00-8</t>
  </si>
  <si>
    <t>salts of mecoprop</t>
  </si>
  <si>
    <t>607-051-00-3</t>
  </si>
  <si>
    <t>MCPA (ISO); 4-chloro-o-tolyloxyacetic acid</t>
  </si>
  <si>
    <t>202-360-6</t>
  </si>
  <si>
    <t>94-74-6</t>
  </si>
  <si>
    <t>607-052-00-9</t>
  </si>
  <si>
    <t>salts and esters of MCPA</t>
  </si>
  <si>
    <t>607-053-00-4</t>
  </si>
  <si>
    <t>MCPB (ISO); 4-(4-chloro-o-tolyloxy) butyric acid</t>
  </si>
  <si>
    <t>202-365-3</t>
  </si>
  <si>
    <t>94-81-5</t>
  </si>
  <si>
    <t>607-054-00-X</t>
  </si>
  <si>
    <t>salts and esters of MCPB</t>
  </si>
  <si>
    <t>607-055-00-5</t>
  </si>
  <si>
    <t>endothal-sodium (ISO); disodium 7-oxabicyclo(2,2,1)heptane-2,3-dicarboxylate</t>
  </si>
  <si>
    <t>204-959-8</t>
  </si>
  <si>
    <t>129-67-9</t>
  </si>
  <si>
    <t xml:space="preserve">Acute Tox. 3 *
Acute Tox. 4 *
STOT SE 3
Skin Irrit. 2
Eye Irrit. 2
</t>
  </si>
  <si>
    <t xml:space="preserve">H301
H312
H335
H315
H319
</t>
  </si>
  <si>
    <t xml:space="preserve">H301
H312
H319
H335
H315
</t>
  </si>
  <si>
    <t>607-056-00-0</t>
  </si>
  <si>
    <t>607-057-00-6</t>
  </si>
  <si>
    <t>coumachlor (ISO); 3-[1-(4-chlorophenyl)-3-oxobutyl]-4-hydroxycoumarin</t>
  </si>
  <si>
    <t>201-378-1</t>
  </si>
  <si>
    <t>81-82-3</t>
  </si>
  <si>
    <t xml:space="preserve">STOT RE 2 *
Aquatic Chronic 3
</t>
  </si>
  <si>
    <t xml:space="preserve">H373 **
H412
</t>
  </si>
  <si>
    <t>607-058-00-1</t>
  </si>
  <si>
    <t>coumafuryl (ISO); fumarin; (RS)-3-(1-(2-furyl)-3-oxobutyl)4-hydroxycoumarin; 4-hydroxy-3-[3-oxo-1-(2-furyl) butyl]coumarin</t>
  </si>
  <si>
    <t xml:space="preserve">H301
H372 **
H412
</t>
  </si>
  <si>
    <t>607-059-00-7</t>
  </si>
  <si>
    <t>227-424-0</t>
  </si>
  <si>
    <t>5836-29-3</t>
  </si>
  <si>
    <t>607-060-00-2</t>
  </si>
  <si>
    <t>dicoumarol; 4,4'-dihydroxy-3,3'-methylenebis(2H-chromen-2-one)</t>
  </si>
  <si>
    <t>200-632-9</t>
  </si>
  <si>
    <t>66-76-2</t>
  </si>
  <si>
    <t xml:space="preserve">Acute Tox. 4 *
STOT RE 1
Aquatic Chronic 2
</t>
  </si>
  <si>
    <t xml:space="preserve">H302
H372 **
H411
</t>
  </si>
  <si>
    <t xml:space="preserve">H372 **
H302
H411
</t>
  </si>
  <si>
    <t>607-061-00-8</t>
  </si>
  <si>
    <t>acrylic acid; prop-2-enoic acid</t>
  </si>
  <si>
    <t>201-177-9</t>
  </si>
  <si>
    <t>79-10-7</t>
  </si>
  <si>
    <t xml:space="preserve">Flam. Liq. 3
Acute Tox. 4 *
Acute Tox. 4 *
Acute Tox. 4 *
Skin Corr. 1A
Aquatic Acute 1
</t>
  </si>
  <si>
    <t xml:space="preserve">H226
H332
H312
H302
H314
H400
</t>
  </si>
  <si>
    <t>607-062-00-3</t>
  </si>
  <si>
    <t>n-butyl acrylate</t>
  </si>
  <si>
    <t>205-480-7</t>
  </si>
  <si>
    <t>607-063-00-9</t>
  </si>
  <si>
    <t>isobutyric acid</t>
  </si>
  <si>
    <t>201-195-7</t>
  </si>
  <si>
    <t>79-31-2</t>
  </si>
  <si>
    <t>607-064-00-4</t>
  </si>
  <si>
    <t>benzyl chloroformate</t>
  </si>
  <si>
    <t>207-925-0</t>
  </si>
  <si>
    <t>501-53-1</t>
  </si>
  <si>
    <t>607-065-00-X</t>
  </si>
  <si>
    <t>bromoacetic acid</t>
  </si>
  <si>
    <t>201-175-8</t>
  </si>
  <si>
    <t>79-08-3</t>
  </si>
  <si>
    <t xml:space="preserve">Acute Tox. 3 *
Acute Tox. 3 *
Acute Tox. 3 *
Skin Corr. 1A
Skin Sens. 1
Aquatic Acute 1
</t>
  </si>
  <si>
    <t xml:space="preserve">H331
H311
H301
H314
H317
H400
</t>
  </si>
  <si>
    <t>607-066-00-5</t>
  </si>
  <si>
    <t>dichloroacetic acid</t>
  </si>
  <si>
    <t>201-207-0</t>
  </si>
  <si>
    <t>79-43-6</t>
  </si>
  <si>
    <t xml:space="preserve">Skin Corr. 1A
Aquatic Acute 1
</t>
  </si>
  <si>
    <t>607-067-00-0</t>
  </si>
  <si>
    <t>dichloroacetyl chloride</t>
  </si>
  <si>
    <t>201-199-9</t>
  </si>
  <si>
    <t>79-36-7</t>
  </si>
  <si>
    <t>607-068-00-6</t>
  </si>
  <si>
    <t>iodoacetic acid</t>
  </si>
  <si>
    <t>200-590-1</t>
  </si>
  <si>
    <t>64-69-7</t>
  </si>
  <si>
    <t xml:space="preserve">Acute Tox. 3 *
Skin Corr. 1A
</t>
  </si>
  <si>
    <t>607-069-00-1</t>
  </si>
  <si>
    <t>ethyl bromoacetate</t>
  </si>
  <si>
    <t>203-290-9</t>
  </si>
  <si>
    <t>105-36-2</t>
  </si>
  <si>
    <t>607-070-00-7</t>
  </si>
  <si>
    <t>ethyl chloroacetate</t>
  </si>
  <si>
    <t>203-294-0</t>
  </si>
  <si>
    <t>105-39-5</t>
  </si>
  <si>
    <t xml:space="preserve">Acute Tox. 3 *
Acute Tox. 3 *
Acute Tox. 3 *
Aquatic Acute 1
</t>
  </si>
  <si>
    <t xml:space="preserve">H331
H311
H301
H400
</t>
  </si>
  <si>
    <t>607-071-00-2</t>
  </si>
  <si>
    <t>ethyl methacrylate</t>
  </si>
  <si>
    <t>202-597-5</t>
  </si>
  <si>
    <t>97-63-2</t>
  </si>
  <si>
    <t xml:space="preserve">Flam. Liq. 2
STOT SE 3
Skin Irrit. 2
Eye Irrit. 2
Skin Sens. 1
</t>
  </si>
  <si>
    <t xml:space="preserve">H225
H335
H315
H319
H317
</t>
  </si>
  <si>
    <t xml:space="preserve">H225
H319
H335
H315
H317
</t>
  </si>
  <si>
    <t>607-072-00-8</t>
  </si>
  <si>
    <t>2-hydroxyethyl acrylate</t>
  </si>
  <si>
    <t>212-454-9</t>
  </si>
  <si>
    <t>818-61-1</t>
  </si>
  <si>
    <t xml:space="preserve">Acute Tox. 3 *
Skin Corr. 1B
Skin Sens. 1
Aquatic Acute 1
</t>
  </si>
  <si>
    <t xml:space="preserve">H311
H314
H317
H400
</t>
  </si>
  <si>
    <t xml:space="preserve">*
Skin Sens. 1; H317: C ≥ 0,2 %
</t>
  </si>
  <si>
    <t>607-073-00-3</t>
  </si>
  <si>
    <t>4-CPA (ISO); 4-chlorophenoxyacetic acid</t>
  </si>
  <si>
    <t>204-581-3</t>
  </si>
  <si>
    <t>122-88-3</t>
  </si>
  <si>
    <t>607-074-00-9</t>
  </si>
  <si>
    <t>chlorfenac (ISO); 2,3,6-trichlorophenylacetic acid</t>
  </si>
  <si>
    <t>201-599-3</t>
  </si>
  <si>
    <t>85-34-7</t>
  </si>
  <si>
    <t>607-075-00-4</t>
  </si>
  <si>
    <t>chlorfenprop-methyl; methyl 2-chloro-3-(4-chlorophenyl)propionate</t>
  </si>
  <si>
    <t>238-413-5</t>
  </si>
  <si>
    <t>14437-17-3</t>
  </si>
  <si>
    <t>607-076-00-X</t>
  </si>
  <si>
    <t>dodine (ISO); dodecylguanidinium acetate</t>
  </si>
  <si>
    <t>219-459-5</t>
  </si>
  <si>
    <t>2439-10-3</t>
  </si>
  <si>
    <t>607-077-00-5</t>
  </si>
  <si>
    <t>erbon (ISO); 2-(2,4,5-trichlorophenoxy)ethyl 2,2-dichloropropionate</t>
  </si>
  <si>
    <t>136-25-4</t>
  </si>
  <si>
    <t>607-078-00-0</t>
  </si>
  <si>
    <t>fluenetil (ISO); 2-fluoroethyl biphenyl-4-ylacetate</t>
  </si>
  <si>
    <t>4301-50-2</t>
  </si>
  <si>
    <t>607-079-00-6</t>
  </si>
  <si>
    <t>kelevan (ISO); ethyl 5-(perchloro-5-hydroxypentacyclo[5,3,0,02,6,03,9,04,8]decan-5-yl)-4-oxopentanoate; ethyl 5-(1,2,3,5,6,7,8,9,10,10-decachloro-4-hydroxypentacyclo(5,2,1,02,6,03,9,05,8)dec-4-yl)-4-oxovalerate</t>
  </si>
  <si>
    <t>4234-79-1</t>
  </si>
  <si>
    <t xml:space="preserve">H311
H302
H411
</t>
  </si>
  <si>
    <t>607-080-00-1</t>
  </si>
  <si>
    <t>chloroacetyl chloride</t>
  </si>
  <si>
    <t>201-171-6</t>
  </si>
  <si>
    <t>79-04-9</t>
  </si>
  <si>
    <t xml:space="preserve">Acute Tox. 3 *
Acute Tox. 3 *
Acute Tox. 3 *
STOT RE 1
Skin Corr. 1A
Aquatic Acute 1
</t>
  </si>
  <si>
    <t xml:space="preserve">H331
H311
H301
H372 **
H314
H400
</t>
  </si>
  <si>
    <t>607-081-00-7</t>
  </si>
  <si>
    <t>fluoroacetic acid</t>
  </si>
  <si>
    <t>205-631-7</t>
  </si>
  <si>
    <t>144-49-0</t>
  </si>
  <si>
    <t xml:space="preserve">Acute Tox. 2 *
Aquatic Acute 1
</t>
  </si>
  <si>
    <t xml:space="preserve">H300
H400
</t>
  </si>
  <si>
    <t>607-082-00-2</t>
  </si>
  <si>
    <t>fluoroacetates, soluble</t>
  </si>
  <si>
    <t>607-083-00-8</t>
  </si>
  <si>
    <t>2,4-DB (ISO); 4-(2,4-dichlorophenoxy)butyric acid</t>
  </si>
  <si>
    <t>202-366-9</t>
  </si>
  <si>
    <t>94-82-6</t>
  </si>
  <si>
    <t>607-084-00-3</t>
  </si>
  <si>
    <t>salts of 2,4-DB</t>
  </si>
  <si>
    <t>607-085-00-9</t>
  </si>
  <si>
    <t>benzyl benzoate</t>
  </si>
  <si>
    <t>204-402-9</t>
  </si>
  <si>
    <t>120-51-4</t>
  </si>
  <si>
    <t>607-086-00-4</t>
  </si>
  <si>
    <t>diallyl phthalate</t>
  </si>
  <si>
    <t>205-016-3</t>
  </si>
  <si>
    <t>131-17-9</t>
  </si>
  <si>
    <t>607-088-00-5</t>
  </si>
  <si>
    <t>methacrylic acid; 2-methylpropenoic acid</t>
  </si>
  <si>
    <t>201-204-4</t>
  </si>
  <si>
    <t>79-41-4</t>
  </si>
  <si>
    <t>607-089-00-0</t>
  </si>
  <si>
    <t>propionic acid … %</t>
  </si>
  <si>
    <t>201-176-3</t>
  </si>
  <si>
    <t>607-090-00-6</t>
  </si>
  <si>
    <t>thioglycolic acid</t>
  </si>
  <si>
    <t>200-677-4</t>
  </si>
  <si>
    <t xml:space="preserve">Acute Tox. 3 *
Acute Tox. 3 *
Acute Tox. 3 *
Skin Corr. 1B
</t>
  </si>
  <si>
    <t xml:space="preserve">H331
H311
H301
H314
</t>
  </si>
  <si>
    <t>607-091-00-1</t>
  </si>
  <si>
    <t>200-929-3</t>
  </si>
  <si>
    <t>76-05-1</t>
  </si>
  <si>
    <t xml:space="preserve">H332
H314
H412
</t>
  </si>
  <si>
    <t>607-092-00-7</t>
  </si>
  <si>
    <t>607-093-00-2</t>
  </si>
  <si>
    <t>propionyl chloride</t>
  </si>
  <si>
    <t>201-170-0</t>
  </si>
  <si>
    <t>79-03-8</t>
  </si>
  <si>
    <t>607-094-00-8</t>
  </si>
  <si>
    <t>201-186-8</t>
  </si>
  <si>
    <t>79-21-0</t>
  </si>
  <si>
    <t xml:space="preserve">Flam. Liq. 3
Org. Perox. D ****
Acute Tox. 4 *
Acute Tox. 4 *
Acute Tox. 4 *
Skin Corr. 1A
Aquatic Acute 1
</t>
  </si>
  <si>
    <t xml:space="preserve">H226
H242
H332
H312
H302
H314
H400
</t>
  </si>
  <si>
    <t>607-095-00-3</t>
  </si>
  <si>
    <t>maleic acid</t>
  </si>
  <si>
    <t>203-742-5</t>
  </si>
  <si>
    <t>110-16-7</t>
  </si>
  <si>
    <t xml:space="preserve">Acute Tox. 4 *
STOT SE 3
Skin Irrit. 2
Eye Irrit. 2
Skin Sens. 1
</t>
  </si>
  <si>
    <t xml:space="preserve">H302
H335
H315
H319
H317
</t>
  </si>
  <si>
    <t xml:space="preserve">H302
H319
H335
H315
H317
</t>
  </si>
  <si>
    <t xml:space="preserve">Skin Sens. 1; H317: C ≥ 0,1 %
</t>
  </si>
  <si>
    <t>607-096-00-9</t>
  </si>
  <si>
    <t>maleic anhydride</t>
  </si>
  <si>
    <t xml:space="preserve">H302
H314
H334
H317
</t>
  </si>
  <si>
    <t>607-097-00-4</t>
  </si>
  <si>
    <t>benzene-1,2,4-tricarboxylic acid 1,2-anhydride; trimellitic anhydride</t>
  </si>
  <si>
    <t>209-008-0</t>
  </si>
  <si>
    <t>552-30-7</t>
  </si>
  <si>
    <t xml:space="preserve">STOT SE 3
Eye Dam. 1
Resp. Sens. 1
Skin Sens. 1
</t>
  </si>
  <si>
    <t xml:space="preserve">H335
H318
H334
H317
</t>
  </si>
  <si>
    <t>607-098-00-X</t>
  </si>
  <si>
    <t>benzene-1,2:4,5-tetracarboxylic dianhydride; benzene-1,2:4,5-tetracarboxylic dianhydride; pyromellitic dianhydride</t>
  </si>
  <si>
    <t>201-898-9</t>
  </si>
  <si>
    <t>89-32-7</t>
  </si>
  <si>
    <t xml:space="preserve">Eye Dam. 1
Resp. Sens. 1
Skin Sens. 1
</t>
  </si>
  <si>
    <t xml:space="preserve">H318
H334
H317
</t>
  </si>
  <si>
    <t>607-099-00-5</t>
  </si>
  <si>
    <t xml:space="preserve">Eye Dam. 1
Resp. Sens. 1
Skin Sens. 1
Aquatic Chronic 3
</t>
  </si>
  <si>
    <t xml:space="preserve">H318
H334
H317
H412
</t>
  </si>
  <si>
    <t>607-100-00-9</t>
  </si>
  <si>
    <t>benzophenone-3,3',4,4'-tetracarboxylic dianhydride; 4,4'-carbonyldi(phthalic anhydride)</t>
  </si>
  <si>
    <t>219-348-1</t>
  </si>
  <si>
    <t>2421-28-5</t>
  </si>
  <si>
    <t xml:space="preserve">STOT SE 3
Eye Irrit. 2
</t>
  </si>
  <si>
    <t xml:space="preserve">H335
H319
</t>
  </si>
  <si>
    <t xml:space="preserve">H319
H335
</t>
  </si>
  <si>
    <t xml:space="preserve">Eye Irrit. 2; H319: C ≥ 1 %
STOT SE 3; H335: C ≥ 1 %
</t>
  </si>
  <si>
    <t>607-101-00-4</t>
  </si>
  <si>
    <t>1,4,5,6,7,7-hexachlorobicyclo [2,2,1]hept-5-ene-2,3-dicarboxylic anhydride chlorendic anhydride</t>
  </si>
  <si>
    <t>204-077-3</t>
  </si>
  <si>
    <t>115-27-5</t>
  </si>
  <si>
    <t>607-102-00-X</t>
  </si>
  <si>
    <t>607-103-00-5</t>
  </si>
  <si>
    <t>succinic anhydride</t>
  </si>
  <si>
    <t>203-570-0</t>
  </si>
  <si>
    <t>108-30-5</t>
  </si>
  <si>
    <t>607-104-00-0</t>
  </si>
  <si>
    <t>cyclopentane-1,2,3,4-tetracarboxylic dianhydride</t>
  </si>
  <si>
    <t>227-964-7</t>
  </si>
  <si>
    <t>6053-68-5</t>
  </si>
  <si>
    <t>607-105-00-6</t>
  </si>
  <si>
    <t>607-106-00-1</t>
  </si>
  <si>
    <t>8,9-dinorborn-5-ene-2,3-dicarboxylic anhydride</t>
  </si>
  <si>
    <t>123748-85-6</t>
  </si>
  <si>
    <t xml:space="preserve">Acute Tox. 4 *
STOT SE 3
Skin Irrit. 2
Eye Irrit. 2
Resp. Sens. 1
</t>
  </si>
  <si>
    <t xml:space="preserve">H302
H335
H315
H319
H334
</t>
  </si>
  <si>
    <t xml:space="preserve">H302
H319
H335
H315
H334
</t>
  </si>
  <si>
    <t>607-107-00-7</t>
  </si>
  <si>
    <t>2-ethylhexyl acrylate</t>
  </si>
  <si>
    <t>203-080-7</t>
  </si>
  <si>
    <t>103-11-7</t>
  </si>
  <si>
    <t xml:space="preserve">STOT SE 3
Skin Irrit. 2
Skin Sens. 1
</t>
  </si>
  <si>
    <t xml:space="preserve">H335
H315
H317
</t>
  </si>
  <si>
    <t>607-108-00-2</t>
  </si>
  <si>
    <t xml:space="preserve">Acute Tox. 3 *
Acute Tox. 3 *
Acute Tox. 3 *
Skin Corr. 1B
Skin Sens. 1
</t>
  </si>
  <si>
    <t xml:space="preserve">H331
H311
H301
H314
H317
</t>
  </si>
  <si>
    <t>607-109-00-8</t>
  </si>
  <si>
    <t>hexamethylene diacrylate; hexane-1,6-diol diacrylate</t>
  </si>
  <si>
    <t>235-921-9</t>
  </si>
  <si>
    <t>13048-33-4</t>
  </si>
  <si>
    <t>607-110-00-3</t>
  </si>
  <si>
    <t>pentaerythritol triacrylate</t>
  </si>
  <si>
    <t>222-540-8</t>
  </si>
  <si>
    <t>3524-68-3</t>
  </si>
  <si>
    <t>607-111-00-9</t>
  </si>
  <si>
    <t>2,2-bis(acryloyloxymethyl)butyl acrylate; trimethylolpropane triacrylate</t>
  </si>
  <si>
    <t>239-701-3</t>
  </si>
  <si>
    <t>15625-89-5</t>
  </si>
  <si>
    <t>607-112-00-4</t>
  </si>
  <si>
    <t>2,2-dimethyltrimethylene diacrylate; neopentyl glycol diacrylate</t>
  </si>
  <si>
    <t>218-741-5</t>
  </si>
  <si>
    <t>2223-82-7</t>
  </si>
  <si>
    <t xml:space="preserve">Acute Tox. 3 *
Skin Irrit. 2
Eye Irrit. 2
Skin Sens. 1
</t>
  </si>
  <si>
    <t xml:space="preserve">H311
H315
H319
H317
</t>
  </si>
  <si>
    <t xml:space="preserve">H311
H319
H315
H317
</t>
  </si>
  <si>
    <t>607-113-00-X</t>
  </si>
  <si>
    <t>isobutyl methacrylate</t>
  </si>
  <si>
    <t>202-613-0</t>
  </si>
  <si>
    <t>97-86-9</t>
  </si>
  <si>
    <t>607-114-00-5</t>
  </si>
  <si>
    <t>ethylene dimethacrylate</t>
  </si>
  <si>
    <t>202-617-2</t>
  </si>
  <si>
    <t>97-90-5</t>
  </si>
  <si>
    <t>607-115-00-0</t>
  </si>
  <si>
    <t>isobutyl acrylate</t>
  </si>
  <si>
    <t>203-417-8</t>
  </si>
  <si>
    <t>106-63-8</t>
  </si>
  <si>
    <t xml:space="preserve">Flam. Liq. 3
Acute Tox. 4 *
Acute Tox. 4 *
Skin Irrit. 2
Skin Sens. 1
</t>
  </si>
  <si>
    <t xml:space="preserve">H226
H332
H312
H315
H317
</t>
  </si>
  <si>
    <t>607-116-00-6</t>
  </si>
  <si>
    <t>cyclohexyl acrylate</t>
  </si>
  <si>
    <t>221-319-3</t>
  </si>
  <si>
    <t>3066-71-5</t>
  </si>
  <si>
    <t xml:space="preserve">STOT SE 3
Skin Irrit. 2
Aquatic Chronic 2
</t>
  </si>
  <si>
    <t xml:space="preserve">H335
H315
H411
</t>
  </si>
  <si>
    <t>607-117-00-1</t>
  </si>
  <si>
    <t>2,3-epoxypropyl acrylate; glycidyl acrylate</t>
  </si>
  <si>
    <t>203-440-3</t>
  </si>
  <si>
    <t>106-90-1</t>
  </si>
  <si>
    <t>607-118-00-7</t>
  </si>
  <si>
    <t>1-methyltrimethylene diacrylate; 1,3-butylene glycol diacrylate</t>
  </si>
  <si>
    <t>243-105-9</t>
  </si>
  <si>
    <t>19485-03-1</t>
  </si>
  <si>
    <t xml:space="preserve">Acute Tox. 4 *
Skin Corr. 1B
Skin Sens. 1
</t>
  </si>
  <si>
    <t xml:space="preserve">H312
H314
H317
</t>
  </si>
  <si>
    <t>607-119-00-2</t>
  </si>
  <si>
    <t>tetramethylene diacrylate; 1,4-butyleneglycol diacrylate</t>
  </si>
  <si>
    <t>213-979-6</t>
  </si>
  <si>
    <t>1070-70-8</t>
  </si>
  <si>
    <t>607-120-00-8</t>
  </si>
  <si>
    <t>2,2'-oxydiethyl diacrylate; diethylene glycol diacrylate</t>
  </si>
  <si>
    <t>223-791-6</t>
  </si>
  <si>
    <t>4074-88-8</t>
  </si>
  <si>
    <t>607-121-00-3</t>
  </si>
  <si>
    <t>8,9,10-trinorborn-2-yl acrylate</t>
  </si>
  <si>
    <t>10027-06-2</t>
  </si>
  <si>
    <t xml:space="preserve">Acute Tox. 4 *
Skin Irrit. 2
Skin Sens. 1
</t>
  </si>
  <si>
    <t xml:space="preserve">H312
H315
H317
</t>
  </si>
  <si>
    <t>607-122-00-9</t>
  </si>
  <si>
    <t>pentaerythritol tetraacrylate</t>
  </si>
  <si>
    <t>225-644-1</t>
  </si>
  <si>
    <t>4986-89-4</t>
  </si>
  <si>
    <t>607-123-00-4</t>
  </si>
  <si>
    <t>2,3-epoxypropyl methacrylate; glycidyl methacrylate</t>
  </si>
  <si>
    <t>203-441-9</t>
  </si>
  <si>
    <t>607-124-00-X</t>
  </si>
  <si>
    <t>2-hydroxyethyl methacrylate</t>
  </si>
  <si>
    <t>607-125-00-5</t>
  </si>
  <si>
    <t>607-126-00-0</t>
  </si>
  <si>
    <t>2,2'-(ethylenedioxy)diethyl diacrylate; triethylene glycol diacrylate</t>
  </si>
  <si>
    <t>216-853-9</t>
  </si>
  <si>
    <t>1680-21-3</t>
  </si>
  <si>
    <t>607-127-00-6</t>
  </si>
  <si>
    <t>2-diethylaminoethyl methacrylate</t>
  </si>
  <si>
    <t>203-275-7</t>
  </si>
  <si>
    <t>105-16-8</t>
  </si>
  <si>
    <t xml:space="preserve">H332
H315
H319
H317
</t>
  </si>
  <si>
    <t xml:space="preserve">H332
H319
H315
H317
</t>
  </si>
  <si>
    <t>607-128-00-1</t>
  </si>
  <si>
    <t>2-tert-butylaminoethyl methacrylate</t>
  </si>
  <si>
    <t>223-228-4</t>
  </si>
  <si>
    <t>3775-90-4</t>
  </si>
  <si>
    <t>607-129-00-7</t>
  </si>
  <si>
    <t xml:space="preserve">Flam. Liq. 3
STOT SE 3
Eye Dam. 1
</t>
  </si>
  <si>
    <t xml:space="preserve">H226
H335
H318
</t>
  </si>
  <si>
    <t>607-130-00-2</t>
  </si>
  <si>
    <t xml:space="preserve">H226
</t>
  </si>
  <si>
    <t>607-131-00-8</t>
  </si>
  <si>
    <t>607-132-00-3</t>
  </si>
  <si>
    <t>2-dimethylaminoethyl methacrylate</t>
  </si>
  <si>
    <t>220-688-8</t>
  </si>
  <si>
    <t>2867-47-2</t>
  </si>
  <si>
    <t xml:space="preserve">H312
H302
H315
H319
H317
</t>
  </si>
  <si>
    <t xml:space="preserve">H312
H302
H319
H315
H317
</t>
  </si>
  <si>
    <t>607-133-00-9</t>
  </si>
  <si>
    <t>monoalkyl or monoaryl or monoalkylaryl esters of acrylic acid with the exception of those specified elsewhere in this Annex</t>
  </si>
  <si>
    <t xml:space="preserve">STOT SE 3
Skin Irrit. 2
Eye Irrit. 2
Aquatic Chronic 2
</t>
  </si>
  <si>
    <t xml:space="preserve">H335
H315
H319
H411
</t>
  </si>
  <si>
    <t xml:space="preserve">H319
H335
H315
H411
</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</si>
  <si>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</si>
  <si>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</si>
  <si>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</si>
  <si>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</si>
  <si>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</si>
  <si>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</si>
  <si>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</si>
  <si>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</si>
  <si>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</si>
  <si>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</si>
  <si>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</si>
  <si>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</si>
  <si>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</si>
  <si>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</si>
  <si>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</si>
  <si>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 chloroformic acid butyl ester</t>
  </si>
  <si>
    <t>209-750-5</t>
  </si>
  <si>
    <t>592-34-7</t>
  </si>
  <si>
    <t xml:space="preserve">Flam. Liq. 3
Acute Tox. 3 *
Skin Corr. 1B
</t>
  </si>
  <si>
    <t xml:space="preserve">H226
H331
H314
</t>
  </si>
  <si>
    <t>607-139-00-1</t>
  </si>
  <si>
    <t>2-chloropropionic acid</t>
  </si>
  <si>
    <t>209-952-3</t>
  </si>
  <si>
    <t>598-78-7</t>
  </si>
  <si>
    <t>607-140-00-7</t>
  </si>
  <si>
    <t>isobutyryl chloride</t>
  </si>
  <si>
    <t>201-194-1</t>
  </si>
  <si>
    <t>79-30-1</t>
  </si>
  <si>
    <t xml:space="preserve">Flam. Liq. 2
Skin Corr. 1A
</t>
  </si>
  <si>
    <t>607-141-00-2</t>
  </si>
  <si>
    <t>oxydiethylene bis(chloroformate)</t>
  </si>
  <si>
    <t>203-430-9</t>
  </si>
  <si>
    <t>106-75-2</t>
  </si>
  <si>
    <t xml:space="preserve">Acute Tox. 4 *
Skin Irrit. 2
Eye Dam. 1
Aquatic Chronic 2
</t>
  </si>
  <si>
    <t xml:space="preserve">H302
H315
H318
H411
</t>
  </si>
  <si>
    <t>607-142-00-8</t>
  </si>
  <si>
    <t>propyl chloroformate; chloroformic acid propylester; n-propyl chloroformate</t>
  </si>
  <si>
    <t>203-687-7</t>
  </si>
  <si>
    <t>109-61-5</t>
  </si>
  <si>
    <t xml:space="preserve">Flam. Liq. 2
Acute Tox. 3 *
Skin Corr. 1B
</t>
  </si>
  <si>
    <t xml:space="preserve">H225
H331
H314
</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</si>
  <si>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</si>
  <si>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</si>
  <si>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</si>
  <si>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</si>
  <si>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</si>
  <si>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</si>
  <si>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</si>
  <si>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</si>
  <si>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</si>
  <si>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</si>
  <si>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</si>
  <si>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</si>
  <si>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</si>
  <si>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</si>
  <si>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</si>
  <si>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</si>
  <si>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</si>
  <si>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 diethyl oxalate</t>
  </si>
  <si>
    <t>202-464-1</t>
  </si>
  <si>
    <t>95-92-1</t>
  </si>
  <si>
    <t>607-148-00-0</t>
  </si>
  <si>
    <t>guanidinium chloride; guanadine hydrochloride</t>
  </si>
  <si>
    <t>200-002-3</t>
  </si>
  <si>
    <t>50-01-1</t>
  </si>
  <si>
    <t>607-149-00-6</t>
  </si>
  <si>
    <t>urethane (INN); ethyl carbamate</t>
  </si>
  <si>
    <t>200-123-1</t>
  </si>
  <si>
    <t>51-79-6</t>
  </si>
  <si>
    <t>607-150-00-1</t>
  </si>
  <si>
    <t>endothal (ISO); 7-oxabicyclo(2,2,1)heptane-2,3-dicarboxylic acid</t>
  </si>
  <si>
    <t>205-660-5</t>
  </si>
  <si>
    <t>145-73-3</t>
  </si>
  <si>
    <t>607-151-00-7</t>
  </si>
  <si>
    <t>propargite (ISO); 2-(4-tert-butylphenoxy) cyclohexyl prop-2-ynyl sulphite</t>
  </si>
  <si>
    <t xml:space="preserve">Carc. 2
Acute Tox. 3 *
Skin Irrit. 2
Eye Dam. 1
Aquatic Acute 1
Aquatic Chronic 1
</t>
  </si>
  <si>
    <t xml:space="preserve">H351
H331
H315
H318
H400
H410
</t>
  </si>
  <si>
    <t xml:space="preserve">H351
H331
H315
H318
H410
</t>
  </si>
  <si>
    <t>607-152-00-2</t>
  </si>
  <si>
    <t>2,3,6-TBA (ISO); 2,3,6-trichlorobenzoic acid</t>
  </si>
  <si>
    <t>200-026-4</t>
  </si>
  <si>
    <t>50-31-7</t>
  </si>
  <si>
    <t>607-153-00-8</t>
  </si>
  <si>
    <t>benazolin (ISO); 4-chloro-2,3-dihydro-2-oxo-1,3-benzothiazol-3-ylacetic acid</t>
  </si>
  <si>
    <t>223-297-0</t>
  </si>
  <si>
    <t>3813-05-6</t>
  </si>
  <si>
    <t>607-154-00-3</t>
  </si>
  <si>
    <t>ethyl N-benzoyl-N-(3,4-dichlorophenyl)-DL-alaninate; benzoylprop-ethyl (ISO)</t>
  </si>
  <si>
    <t>244-845-5</t>
  </si>
  <si>
    <t>22212-55-1</t>
  </si>
  <si>
    <t>607-155-00-9</t>
  </si>
  <si>
    <t>3-(3-amino-5-(1-methylguanidino)-1-oxopentylamino-6-(4-amino-2-oxo-2,3-dihydro-pyrimidin-1-yl)-2,3-dihydro-(6H)-pyran-2-carboxylic acid; blasticidin-s</t>
  </si>
  <si>
    <t>2079-00-7</t>
  </si>
  <si>
    <t>607-156-00-4</t>
  </si>
  <si>
    <t>chlorfenson (ISO); 4-chlorophenyl 4-chlorobenzenesulfonate</t>
  </si>
  <si>
    <t>201-270-4</t>
  </si>
  <si>
    <t>80-33-1</t>
  </si>
  <si>
    <t>607-157-00-X</t>
  </si>
  <si>
    <t>259-978-4</t>
  </si>
  <si>
    <t>56073-07-5</t>
  </si>
  <si>
    <t>607-158-00-5</t>
  </si>
  <si>
    <t>sodium salt of chloroacetic acid; sodium chloroacetate</t>
  </si>
  <si>
    <t>223-498-3</t>
  </si>
  <si>
    <t>3926-62-3</t>
  </si>
  <si>
    <t xml:space="preserve">Acute Tox. 3 *
Skin Irrit. 2
Aquatic Acute 1
</t>
  </si>
  <si>
    <t xml:space="preserve">H301
H315
H400
</t>
  </si>
  <si>
    <t>607-159-00-0</t>
  </si>
  <si>
    <t>chlorobenzilate (ISO); ethyl 2,2-di(4-chlorophenyl)-2-hydroxyacetate; ethyl 4,4'-dichlorobenzilate</t>
  </si>
  <si>
    <t>607-160-00-6</t>
  </si>
  <si>
    <t>isobutyl 2-(4-(4-chlorophenoxy)phenoxy)propionate; clofop-isobutyl (ISO)</t>
  </si>
  <si>
    <t>51337-71-4</t>
  </si>
  <si>
    <t>607-161-00-1</t>
  </si>
  <si>
    <t>diethanolamine salt of 4-CPA</t>
  </si>
  <si>
    <t>607-162-00-7</t>
  </si>
  <si>
    <t>607-163-00-2</t>
  </si>
  <si>
    <t>3-acetyl-6-methyl-2H-pyran-2,4(3H)-dione; dehydracetic acid</t>
  </si>
  <si>
    <t>208-293-9</t>
  </si>
  <si>
    <t>520-45-6</t>
  </si>
  <si>
    <t>607-164-00-8</t>
  </si>
  <si>
    <t>sodium 1-(3,4-dihydro-6-methyl-2,4-dioxo-2H-pyran-3-ylidene)ethonolate; sodium dehydracetate</t>
  </si>
  <si>
    <t>224-580-1</t>
  </si>
  <si>
    <t>4418-26-2</t>
  </si>
  <si>
    <t>607-165-00-3</t>
  </si>
  <si>
    <t>diclofop-methyl (ISO); methyl 2-(4-(2,4-dichlorophenoxy)phenoxy)propionate; methyl (RS)-2-[4-(2,4-dichlorophenoxy)phenoxy]propionate</t>
  </si>
  <si>
    <t>257-141-8</t>
  </si>
  <si>
    <t>51338-27-3</t>
  </si>
  <si>
    <t>607-166-00-9</t>
  </si>
  <si>
    <t>medinoterb acetate (ISO); 6-tert-butyl-3-methyl-2,4-dinitrophenyl acetate</t>
  </si>
  <si>
    <t>219-634-6</t>
  </si>
  <si>
    <t>2487-01-6</t>
  </si>
  <si>
    <t>607-167-00-4</t>
  </si>
  <si>
    <t>sodium 3-chloroacrylate</t>
  </si>
  <si>
    <t>4312-97-4</t>
  </si>
  <si>
    <t>607-168-00-X</t>
  </si>
  <si>
    <t>dipropyl 6,7-methylenedioxy-1,2,3,4-tetrahydro-3-methylnaphthalene-1,2-dicarboxylate; propylisome</t>
  </si>
  <si>
    <t>83-59-0</t>
  </si>
  <si>
    <t xml:space="preserve">H311
H302
H400
H410
</t>
  </si>
  <si>
    <t xml:space="preserve">H311
H302
H410
</t>
  </si>
  <si>
    <t>607-169-00-5</t>
  </si>
  <si>
    <t>sodium fluoroacetate</t>
  </si>
  <si>
    <t>200-548-2</t>
  </si>
  <si>
    <t>62-74-8</t>
  </si>
  <si>
    <t xml:space="preserve">Acute Tox. 1
Acute Tox. 2 *
Acute Tox. 2 *
Aquatic Acute 1
</t>
  </si>
  <si>
    <t xml:space="preserve">H310
H330
H300
H400
</t>
  </si>
  <si>
    <t xml:space="preserve">H330
H310
H300
H400
</t>
  </si>
  <si>
    <t>607-170-00-0</t>
  </si>
  <si>
    <t>bis(1,2,3-trithiacyclohexyldimethylammonium) oxalate; thiocyclam-oxalate</t>
  </si>
  <si>
    <t>607-172-00-1</t>
  </si>
  <si>
    <t>259-980-5</t>
  </si>
  <si>
    <t>56073-10-0</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</si>
  <si>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</si>
  <si>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</si>
  <si>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</si>
  <si>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</si>
  <si>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</si>
  <si>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</si>
  <si>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</si>
  <si>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</si>
  <si>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</si>
  <si>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</si>
  <si>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</si>
  <si>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</si>
  <si>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</si>
  <si>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</si>
  <si>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 methyl 2-[N-(4-methoxy-6-methyl-1,3,5-triazin-2-yl)-N-methylcarbamoylsulfamoyl]benzoate</t>
  </si>
  <si>
    <t>401-190-1</t>
  </si>
  <si>
    <t>101200-48-0</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</si>
  <si>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</si>
  <si>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</si>
  <si>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</si>
  <si>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</si>
  <si>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</si>
  <si>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</si>
  <si>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</si>
  <si>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</si>
  <si>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</si>
  <si>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</si>
  <si>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</si>
  <si>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</si>
  <si>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 xml:space="preserve">Acute Tox. 4 *
STOT SE 3
Eye Irrit. 2
Aquatic Chronic 3
</t>
  </si>
  <si>
    <t xml:space="preserve">H302
H335
H319
H412
</t>
  </si>
  <si>
    <t xml:space="preserve">H302
H319
H335
H412
</t>
  </si>
  <si>
    <t>607-181-00-0</t>
  </si>
  <si>
    <t>3,5-dichloro-2,4-difluorobenzoyl fluoride</t>
  </si>
  <si>
    <t>401-800-6</t>
  </si>
  <si>
    <t>101513-70-6</t>
  </si>
  <si>
    <t xml:space="preserve">Acute Tox. 3 *
Acute Tox. 4 *
Skin Corr. 1B
Skin Sens. 1
Aquatic Chronic 3
</t>
  </si>
  <si>
    <t xml:space="preserve">H331
H302
H314
H317
H412
</t>
  </si>
  <si>
    <t xml:space="preserve">H331
H314
H302
H317
H412
</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</si>
  <si>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</si>
  <si>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</si>
  <si>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</si>
  <si>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</si>
  <si>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</si>
  <si>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</si>
  <si>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</si>
  <si>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</si>
  <si>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</si>
  <si>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</si>
  <si>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 xml:space="preserve">Flam. Liq. 3
Resp. Sens. 1
Skin Sens. 1
</t>
  </si>
  <si>
    <t xml:space="preserve">H226
H334
H317
</t>
  </si>
  <si>
    <t>607-185-00-2</t>
  </si>
  <si>
    <t>ethyl trans-3-dimethylaminoacrylate</t>
  </si>
  <si>
    <t>402-650-4</t>
  </si>
  <si>
    <t>1117-37-9</t>
  </si>
  <si>
    <t>607-186-00-8</t>
  </si>
  <si>
    <t>quinclorac (ISO); 3,7-dichloroquinoline-8-carboxylic acid</t>
  </si>
  <si>
    <t>402-780-1</t>
  </si>
  <si>
    <t>84087-01-4</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</si>
  <si>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</si>
  <si>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</si>
  <si>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</si>
  <si>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</si>
  <si>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</si>
  <si>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</si>
  <si>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</si>
  <si>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</si>
  <si>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</si>
  <si>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</si>
  <si>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</si>
  <si>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607-190-00-X</t>
  </si>
  <si>
    <t>401-890-7</t>
  </si>
  <si>
    <t>77402-03-0</t>
  </si>
  <si>
    <t xml:space="preserve">Carc. 1B
Muta. 1B
Acute Tox. 4 *
Eye Irrit. 2
</t>
  </si>
  <si>
    <t xml:space="preserve">H350
H340
H302
H319
</t>
  </si>
  <si>
    <t>607-191-00-5</t>
  </si>
  <si>
    <t>isobutyl 3,4-epoxybutyrate</t>
  </si>
  <si>
    <t>401-920-9</t>
  </si>
  <si>
    <t>100181-71-3</t>
  </si>
  <si>
    <t>607-192-00-0</t>
  </si>
  <si>
    <t>disodium N-carboxymethyl-N-(2-(2-hydroxyethoxy)ethyl)glycinate</t>
  </si>
  <si>
    <t>402-360-8</t>
  </si>
  <si>
    <t>92511-22-3</t>
  </si>
  <si>
    <t>607-194-00-1</t>
  </si>
  <si>
    <t>propylene carbonate</t>
  </si>
  <si>
    <t>203-572-1</t>
  </si>
  <si>
    <t>108-32-7</t>
  </si>
  <si>
    <t>607-195-00-7</t>
  </si>
  <si>
    <t>2-methoxy-1-methylethyl acetate</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</si>
  <si>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</si>
  <si>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</si>
  <si>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</si>
  <si>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</si>
  <si>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</si>
  <si>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</si>
  <si>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</si>
  <si>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</si>
  <si>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</si>
  <si>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</si>
  <si>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</si>
  <si>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</si>
  <si>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</si>
  <si>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</si>
  <si>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</si>
  <si>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</si>
  <si>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</si>
  <si>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</si>
  <si>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</si>
  <si>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</si>
  <si>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</si>
  <si>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</si>
  <si>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</si>
  <si>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</si>
  <si>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 xml:space="preserve">H331
H302
H335
H315
H319
</t>
  </si>
  <si>
    <t xml:space="preserve">H331
H302
H319
H335
H315
</t>
  </si>
  <si>
    <t>607-203-00-9</t>
  </si>
  <si>
    <t>2-ethylhexyl[[[3,5-bis(1,1-dimethylethyl)-4-hydroxyphenyl]methyl]thio]acetate</t>
  </si>
  <si>
    <t>279-452-8</t>
  </si>
  <si>
    <t>80387-97-9</t>
  </si>
  <si>
    <t xml:space="preserve">Repr. 1B
Skin Sens. 1
Aquatic Chronic 3
</t>
  </si>
  <si>
    <t xml:space="preserve">H360D ***
H317
H412
</t>
  </si>
  <si>
    <t>607-204-00-4</t>
  </si>
  <si>
    <t>(chlorophenyl)(chlorotolyl)methane, mixed isomers</t>
  </si>
  <si>
    <t>607-205-00-X</t>
  </si>
  <si>
    <t>methyl chloroacetate</t>
  </si>
  <si>
    <t>202-501-1</t>
  </si>
  <si>
    <t>96-34-4</t>
  </si>
  <si>
    <t xml:space="preserve">Flam. Liq. 3
Acute Tox. 3 *
Acute Tox. 3 *
STOT SE 3
Skin Irrit. 2
Eye Dam. 1
</t>
  </si>
  <si>
    <t xml:space="preserve">H226
H331
H301
H335
H315
H318
</t>
  </si>
  <si>
    <t>607-206-00-5</t>
  </si>
  <si>
    <t>isopropyl chloroacetate</t>
  </si>
  <si>
    <t>203-301-7</t>
  </si>
  <si>
    <t>105-48-6</t>
  </si>
  <si>
    <t xml:space="preserve">Flam. Liq. 3
Acute Tox. 3 *
STOT SE 3
Skin Irrit. 2
Eye Irrit. 2
</t>
  </si>
  <si>
    <t xml:space="preserve">H226
H301
H335
H315
H319
</t>
  </si>
  <si>
    <t xml:space="preserve">H226
H301
H319
H335
H315
</t>
  </si>
  <si>
    <t>607-207-00-0</t>
  </si>
  <si>
    <t>haloxyfop-etotyl (ISO); 2-ethoxyethyl 2-(4-(3-chloro-5-trifluoromethyl-2-pyridyloxy)phenoxy)propionate; haloxyfop-(2-ethoxyethyl)</t>
  </si>
  <si>
    <t>402-560-5</t>
  </si>
  <si>
    <t>87237-48-7</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</si>
  <si>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</si>
  <si>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</si>
  <si>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</si>
  <si>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</si>
  <si>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</si>
  <si>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</si>
  <si>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</si>
  <si>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607-210-00-7</t>
  </si>
  <si>
    <t>403-230-3</t>
  </si>
  <si>
    <t>77402-05-2</t>
  </si>
  <si>
    <t xml:space="preserve">Carc. 1B
Muta. 1B
Skin Corr. 1B
Skin Sens. 1
</t>
  </si>
  <si>
    <t xml:space="preserve">H350
H340
H314
H317
</t>
  </si>
  <si>
    <t>607-211-00-2</t>
  </si>
  <si>
    <t>methyl 3-(3-tert-butyl-4-hydroxy-5-methylphenyl)propionate</t>
  </si>
  <si>
    <t>403-270-1</t>
  </si>
  <si>
    <t>6386-39-6</t>
  </si>
  <si>
    <t>607-212-00-8</t>
  </si>
  <si>
    <t>403-300-3</t>
  </si>
  <si>
    <t>607-213-00-3</t>
  </si>
  <si>
    <t>ethyl 3,3-bis(tert-pentylperoxy)butyrate</t>
  </si>
  <si>
    <t>403-320-2</t>
  </si>
  <si>
    <t>67567-23-1</t>
  </si>
  <si>
    <t xml:space="preserve">Flam. Liq. 3
Org. Perox. D ****
Aquatic Chronic 2
</t>
  </si>
  <si>
    <t xml:space="preserve">H226
H242
H411
</t>
  </si>
  <si>
    <t xml:space="preserve">H242
H226
H411
</t>
  </si>
  <si>
    <t>607-214-00-9</t>
  </si>
  <si>
    <t>N,N-hydrazinodiacetic acid</t>
  </si>
  <si>
    <t>403-510-5</t>
  </si>
  <si>
    <t>19247-05-3</t>
  </si>
  <si>
    <t xml:space="preserve">Acute Tox. 3 *
STOT RE 2 *
Skin Sens. 1
Aquatic Chronic 3
</t>
  </si>
  <si>
    <t xml:space="preserve">H301
H373 **
H317
H412
</t>
  </si>
  <si>
    <t>607-215-00-4</t>
  </si>
  <si>
    <t>3-(3-tert-butyl-4-hydroxyphenyl)propionic acid</t>
  </si>
  <si>
    <t>403-920-4</t>
  </si>
  <si>
    <t>107551-67-7</t>
  </si>
  <si>
    <t>607-216-00-X</t>
  </si>
  <si>
    <t>glutamic acid, reaction products with N-(C12-14-alkyl)propylenediamine</t>
  </si>
  <si>
    <t>403-950-8</t>
  </si>
  <si>
    <t xml:space="preserve">Acute Tox. 2 *
Acute Tox. 4 *
Skin Corr. 1B
Aquatic Acute 1
</t>
  </si>
  <si>
    <t xml:space="preserve">H330
H302
H314
H400
</t>
  </si>
  <si>
    <t>607-217-00-5</t>
  </si>
  <si>
    <t>2-ethoxyethyl 2-(4-(2,6-dihydro-2,6-dioxo-7-phenyl-1,5-dioxaindacen-3-yl)phenoxy)acetate</t>
  </si>
  <si>
    <t>403-960-2</t>
  </si>
  <si>
    <t>607-218-00-0</t>
  </si>
  <si>
    <t>dichlorprop-P (ISO); (+)-R-2-(2,4-dichlorophenoxy)propionic acid</t>
  </si>
  <si>
    <t>403-980-1</t>
  </si>
  <si>
    <t>15165-67-0</t>
  </si>
  <si>
    <t xml:space="preserve">Acute Tox. 4 *
Skin Irrit. 2
Eye Dam. 1
Skin Sens. 1
</t>
  </si>
  <si>
    <t xml:space="preserve">H302
H315
H318
H317
</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</si>
  <si>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</si>
  <si>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</si>
  <si>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</si>
  <si>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</si>
  <si>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</si>
  <si>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</si>
  <si>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</si>
  <si>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</si>
  <si>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</si>
  <si>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</si>
  <si>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</si>
  <si>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</si>
  <si>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 2,3,5,6-tetrafluorobenzyl trans-2-(2,2-dichlorovinyl)-3,3-dimethylcyclopropanecarboxylate</t>
  </si>
  <si>
    <t>405-060-5</t>
  </si>
  <si>
    <t>118712-89-3</t>
  </si>
  <si>
    <t>607-224-00-3</t>
  </si>
  <si>
    <t>methyl 2-(3-nitrobenzylidene)acetoacetate</t>
  </si>
  <si>
    <t>405-270-7</t>
  </si>
  <si>
    <t>39562-17-9</t>
  </si>
  <si>
    <t>607-225-00-9</t>
  </si>
  <si>
    <t>3-azidosulfonylbenzoic acid</t>
  </si>
  <si>
    <t>405-310-3</t>
  </si>
  <si>
    <t>15980-11-7</t>
  </si>
  <si>
    <t xml:space="preserve">STOT RE 2 *
Eye Dam. 1
Skin Sens. 1
Self-React. C ****
</t>
  </si>
  <si>
    <t xml:space="preserve">H373 **
H318
H317
H241
</t>
  </si>
  <si>
    <t xml:space="preserve">H241
H373 **
H318
H317
</t>
  </si>
  <si>
    <t>607-226-00-4</t>
  </si>
  <si>
    <t>reaction mass of 2-acryloyloxyethyl hydrogen cyclohexane-1,2-dicarboxylate and 2-methacryloyloxyethyl hydrogen cyclohexane-1,2-dicarboxylate</t>
  </si>
  <si>
    <t>405-360-6</t>
  </si>
  <si>
    <t xml:space="preserve">Skin Irrit. 2
Eye Dam. 1
Skin Sens. 1
Aquatic Chronic 3
</t>
  </si>
  <si>
    <t xml:space="preserve">H315
H318
H317
H412
</t>
  </si>
  <si>
    <t>607-227-00-X</t>
  </si>
  <si>
    <t>potassium 2-amino-2-methylpropionate octahydrate</t>
  </si>
  <si>
    <t>405-560-3</t>
  </si>
  <si>
    <t>120447-91-8</t>
  </si>
  <si>
    <t>607-228-00-5</t>
  </si>
  <si>
    <t>bis(2-methoxyethyl) phthalate</t>
  </si>
  <si>
    <t>607-229-00-0</t>
  </si>
  <si>
    <t>diethylcarbamoyl chloride</t>
  </si>
  <si>
    <t>201-798-5</t>
  </si>
  <si>
    <t>88-10-8</t>
  </si>
  <si>
    <t xml:space="preserve">Carc. 2
Acute Tox. 4 *
Acute Tox. 4 *
STOT SE 3
Skin Irrit. 2
Eye Irrit. 2
</t>
  </si>
  <si>
    <t xml:space="preserve">H351
H332
H302
H335
H315
H319
</t>
  </si>
  <si>
    <t xml:space="preserve">H351
H332
H302
H319
H335
H315
</t>
  </si>
  <si>
    <t>607-230-00-6</t>
  </si>
  <si>
    <t>2-ethylhexanoic acid</t>
  </si>
  <si>
    <t>205-743-6</t>
  </si>
  <si>
    <t>149-57-5</t>
  </si>
  <si>
    <t>607-231-00-1</t>
  </si>
  <si>
    <t>clopyralid (ISO); 3,6-dichloropyridine-2-carboxylic acid</t>
  </si>
  <si>
    <t>216-935-4</t>
  </si>
  <si>
    <t>1702-17-6</t>
  </si>
  <si>
    <t>607-232-00-7</t>
  </si>
  <si>
    <t>pyridate (ISO); O-(6-chloro-3-phenylpyridazin-4-yl) S-octyl thiocarbonate</t>
  </si>
  <si>
    <t>259-686-7</t>
  </si>
  <si>
    <t>55512-33-9</t>
  </si>
  <si>
    <t>607-233-00-2</t>
  </si>
  <si>
    <t>hexyl acrylate</t>
  </si>
  <si>
    <t>219-698-5</t>
  </si>
  <si>
    <t>2499-95-8</t>
  </si>
  <si>
    <t xml:space="preserve">STOT SE 3
Skin Irrit. 2
Eye Irrit. 2
Skin Sens. 1
Aquatic Chronic 2
</t>
  </si>
  <si>
    <t xml:space="preserve">H335
H315
H319
H317
H411
</t>
  </si>
  <si>
    <t xml:space="preserve">H319
H335
H315
H317
H411
</t>
  </si>
  <si>
    <t>607-234-00-8</t>
  </si>
  <si>
    <t>flurenol (ISO); 9-hydroxy-9H-fluorene-9-carboxylic acid</t>
  </si>
  <si>
    <t>607-235-00-3</t>
  </si>
  <si>
    <t>mecrilate; methyl 2-cyanoacrylate</t>
  </si>
  <si>
    <t>205-275-2</t>
  </si>
  <si>
    <t>137-05-3</t>
  </si>
  <si>
    <t>607-236-00-9</t>
  </si>
  <si>
    <t>ethyl 2-cyanoacrylate</t>
  </si>
  <si>
    <t>230-391-5</t>
  </si>
  <si>
    <t>7085-85-0</t>
  </si>
  <si>
    <t>607-237-00-4</t>
  </si>
  <si>
    <t>benzyl 2-chloro-4-(trifluoromethyl)thiazole-5-carboxylate; flurazole</t>
  </si>
  <si>
    <t>276-942-3</t>
  </si>
  <si>
    <t>72850-64-7</t>
  </si>
  <si>
    <t>607-238-00-X</t>
  </si>
  <si>
    <t>tau-fluvalinate (ISO); cyano-(3-phenoxyphenyl)methyl N-[2-chloro-4-(trifluoromethyl)phenyl]-D-valinate</t>
  </si>
  <si>
    <t>102851-06-9</t>
  </si>
  <si>
    <t>607-239-00-5</t>
  </si>
  <si>
    <t>fenpropathrin (ISO); α-cyano-3-phenoxybenzyl 2,2,3,3-tetramethylcyclopropanecarboxylate</t>
  </si>
  <si>
    <t xml:space="preserve">Acute Tox. 2 *
Acute Tox. 3 *
Acute Tox. 4 *
Aquatic Acute 1
Aquatic Chronic 1
</t>
  </si>
  <si>
    <t xml:space="preserve">H330
H301
H312
H400
H410
</t>
  </si>
  <si>
    <t xml:space="preserve">H330
H301
H312
H410
</t>
  </si>
  <si>
    <t>607-240-00-0</t>
  </si>
  <si>
    <t>607-241-00-6</t>
  </si>
  <si>
    <t>607-242-00-1</t>
  </si>
  <si>
    <t>tetrachlorophthalic anhydride</t>
  </si>
  <si>
    <t>204-171-4</t>
  </si>
  <si>
    <t>117-08-8</t>
  </si>
  <si>
    <t xml:space="preserve">Eye Dam. 1
Resp. Sens. 1
Skin Sens. 1
Aquatic Acute 1
Aquatic Chronic 1
</t>
  </si>
  <si>
    <t xml:space="preserve">H318
H334
H317
H400
H410
</t>
  </si>
  <si>
    <t xml:space="preserve">H318
H334
H317
H410
</t>
  </si>
  <si>
    <t>607-243-00-7</t>
  </si>
  <si>
    <t>607-244-00-2</t>
  </si>
  <si>
    <t>isooctyl acrylate</t>
  </si>
  <si>
    <t>249-707-8</t>
  </si>
  <si>
    <t>29590-42-9</t>
  </si>
  <si>
    <t>607-245-00-8</t>
  </si>
  <si>
    <t>tert-butyl acrylate</t>
  </si>
  <si>
    <t>216-768-7</t>
  </si>
  <si>
    <t>1663-39-4</t>
  </si>
  <si>
    <t xml:space="preserve">Flam. Liq. 2
Acute Tox. 4 *
Acute Tox. 4 *
Acute Tox. 4 *
STOT SE 3
Skin Irrit. 2
Skin Sens. 1
Aquatic Chronic 2
</t>
  </si>
  <si>
    <t xml:space="preserve">H225
H332
H312
H302
H335
H315
H317
H411
</t>
  </si>
  <si>
    <t xml:space="preserve">H225
H302
H312
H332
H315
H317
H335
H411
</t>
  </si>
  <si>
    <t>607-246-00-3</t>
  </si>
  <si>
    <t>allyl methacrylate; 2-methyl-2-propenoic acid 2-propenyl ester</t>
  </si>
  <si>
    <t>202-473-0</t>
  </si>
  <si>
    <t>96-05-9</t>
  </si>
  <si>
    <t xml:space="preserve">Flam. Liq. 3
Acute Tox. 3 *
Acute Tox. 4 *
Acute Tox. 4 *
Aquatic Acute 1
</t>
  </si>
  <si>
    <t xml:space="preserve">H226
H331
H312
H302
H400
</t>
  </si>
  <si>
    <t>607-247-00-9</t>
  </si>
  <si>
    <t>dodecyl methacrylate</t>
  </si>
  <si>
    <t>205-570-6</t>
  </si>
  <si>
    <t>142-90-5</t>
  </si>
  <si>
    <t>607-248-00-4</t>
  </si>
  <si>
    <t>naptalam-sodium (ISO); sodium N-naphth-1-ylphthalamate</t>
  </si>
  <si>
    <t>205-073-4</t>
  </si>
  <si>
    <t>132-67-2</t>
  </si>
  <si>
    <t>607-249-00-X</t>
  </si>
  <si>
    <t>(1-methyl-1,2-ethanediyl)bis[oxy(methyl-2,1-ethanediyl)] diacrylate</t>
  </si>
  <si>
    <t>256-032-2</t>
  </si>
  <si>
    <t>42978-66-5</t>
  </si>
  <si>
    <t>607-250-00-5</t>
  </si>
  <si>
    <t>4H-3,1-benzoxazine-2,4(1H)-dione</t>
  </si>
  <si>
    <t>204-255-0</t>
  </si>
  <si>
    <t>118-48-9</t>
  </si>
  <si>
    <t>607-251-00-0</t>
  </si>
  <si>
    <t>2-methoxypropyl acetate</t>
  </si>
  <si>
    <t xml:space="preserve">Flam. Liq. 3
Repr. 1B
STOT SE 3
</t>
  </si>
  <si>
    <t xml:space="preserve">H226
H360D ***
H335
</t>
  </si>
  <si>
    <t>607-252-00-6</t>
  </si>
  <si>
    <t>lambda-cyhalothrin (ISO); reaction mass of (S)-α-cyano-3-phenoxybenzyl(Z)-(1R)-cis-3-(2-chloro-3,3,3-trifluoropropenyl)-2,2-dimethylcyclopropanecarboxylate and (R)-α-cyano-3-phenoxybenzyl (Z)-(1S)-cis-3-(2-chloro-3,3,3-trifluoropropenyl)-2,2-dimethylcyclopropanecarboxylate (1:1)</t>
  </si>
  <si>
    <t>415-130-7</t>
  </si>
  <si>
    <t>91465-08-6</t>
  </si>
  <si>
    <t>607-253-00-1</t>
  </si>
  <si>
    <t>cyfluthrin (ISO); α-cyano-4-fluoro-3-phenoxybenzyl-3-(2,2-dichlorovinyl)-2,2-dimethylcyclopropanecarboxylate</t>
  </si>
  <si>
    <t xml:space="preserve">H300
H331
H400
H410
</t>
  </si>
  <si>
    <t xml:space="preserve">H300
H331
H410
</t>
  </si>
  <si>
    <t>607-254-00-7</t>
  </si>
  <si>
    <t>α-cyano-4-fluoro-3-phenoxybenzyl-3-(2,2-dichlorovinyl)-2,2-dimethylcyclopropanecarboxylate; beta-cyfluthrin</t>
  </si>
  <si>
    <t>607-255-00-2</t>
  </si>
  <si>
    <t>fluroxypyr (ISO); 4-amino-3,5-dichloro-6-fluoro-2-pyridyloxyacetic acid</t>
  </si>
  <si>
    <t>69377-81-7</t>
  </si>
  <si>
    <t>607-256-00-8</t>
  </si>
  <si>
    <t>131860-33-8</t>
  </si>
  <si>
    <t xml:space="preserve">H331
H400
H410
</t>
  </si>
  <si>
    <t xml:space="preserve">H331
H410
</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</si>
  <si>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</si>
  <si>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</si>
  <si>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</si>
  <si>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</si>
  <si>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</si>
  <si>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</si>
  <si>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</si>
  <si>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</si>
  <si>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</si>
  <si>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</si>
  <si>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</si>
  <si>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</si>
  <si>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</si>
  <si>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</si>
  <si>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</si>
  <si>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</si>
  <si>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</si>
  <si>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</si>
  <si>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</si>
  <si>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</si>
  <si>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</si>
  <si>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</si>
  <si>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</si>
  <si>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</si>
  <si>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</si>
  <si>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</si>
  <si>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</si>
  <si>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 xml:space="preserve">Self-heat. 2 ****
Aquatic Chronic 2
</t>
  </si>
  <si>
    <t xml:space="preserve">H252
H411
</t>
  </si>
  <si>
    <t>607-264-00-1</t>
  </si>
  <si>
    <t>2-chloro-4-(methylsulfonyl)benzoic acid</t>
  </si>
  <si>
    <t>406-520-8</t>
  </si>
  <si>
    <t>53250-83-2</t>
  </si>
  <si>
    <t>607-265-00-7</t>
  </si>
  <si>
    <t>ethyl-2-chloro-2,2-diphenylacetate</t>
  </si>
  <si>
    <t>406-580-5</t>
  </si>
  <si>
    <t>52460-86-3</t>
  </si>
  <si>
    <t>607-266-00-2</t>
  </si>
  <si>
    <t>reaction mass of: hydroxyaluminium bis[2-hydroxy-3,5-di-tert-butylbenzoate]; 3,5-di-tert-butyl-salicylic acid</t>
  </si>
  <si>
    <t>406-890-0</t>
  </si>
  <si>
    <t>130296-87-6</t>
  </si>
  <si>
    <t>607-267-00-8</t>
  </si>
  <si>
    <t>tert-butyl (5S,6R,7R)-3-bromomethyl-5,8-dioxo-7-(2-(2-phenylacetamido)-5-thia-1-azabicyclo[4.2.0] oct-2-ene-2-carboxylate</t>
  </si>
  <si>
    <t>407-620-4</t>
  </si>
  <si>
    <t>33610-13-8</t>
  </si>
  <si>
    <t xml:space="preserve">Resp. Sens. 1
Skin Sens. 1
Aquatic Chronic 3
</t>
  </si>
  <si>
    <t xml:space="preserve">H334
H317
H412
</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</si>
  <si>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</si>
  <si>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</si>
  <si>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</si>
  <si>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</si>
  <si>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</si>
  <si>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</si>
  <si>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</si>
  <si>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</si>
  <si>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</si>
  <si>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</si>
  <si>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</si>
  <si>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</si>
  <si>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</si>
  <si>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</si>
  <si>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</si>
  <si>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</si>
  <si>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</si>
  <si>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</si>
  <si>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</si>
  <si>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</si>
  <si>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</si>
  <si>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</si>
  <si>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</si>
  <si>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</si>
  <si>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</si>
  <si>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</si>
  <si>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</si>
  <si>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</si>
  <si>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</si>
  <si>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</si>
  <si>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</si>
  <si>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</si>
  <si>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 sodium propionate</t>
  </si>
  <si>
    <t>405-720-2</t>
  </si>
  <si>
    <t>607-278-00-8</t>
  </si>
  <si>
    <t>reaction mass of isomers of: sodium phenethylnaphthalenesulfonate; sodium naphthylethylbenzenesulfonate</t>
  </si>
  <si>
    <t>405-760-0</t>
  </si>
  <si>
    <t>607-279-00-3</t>
  </si>
  <si>
    <t>reaction mass of n-octadecylaminodiethyl bis(hydrogen maleate); n-octadecylaminodiethyl hydrogen maleate hydrogenphthalate</t>
  </si>
  <si>
    <t>405-960-8</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</si>
  <si>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</si>
  <si>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</si>
  <si>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</si>
  <si>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</si>
  <si>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</si>
  <si>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</si>
  <si>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</si>
  <si>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</si>
  <si>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</si>
  <si>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</si>
  <si>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</si>
  <si>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</si>
  <si>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</si>
  <si>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</si>
  <si>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</si>
  <si>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</si>
  <si>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 xml:space="preserve">Acute Tox. 4 *
Acute Tox. 4 *
Skin Irrit. 2
Eye Dam. 1
Skin Sens. 1
Aquatic Acute 1
Aquatic Chronic 1
</t>
  </si>
  <si>
    <t xml:space="preserve">H312
H302
H315
H318
H317
H400
H410
</t>
  </si>
  <si>
    <t xml:space="preserve">H312
H302
H315
H318
H317
H410
</t>
  </si>
  <si>
    <t>607-284-00-0</t>
  </si>
  <si>
    <t>reaction mass of: sodium 3,3'-(1,4-phenylenebis(carbonylimino-3,1-propanediylimino))bis(10-amino-6,13-dichloro-4,11-triphenodioxazinedisulfonate); lithium 3,3'-(1,4-phenylenebis-(carbonylimino-3,1-propanediyl-imino))bis(10-amino-6,13-dichloro)-4,11-triphenodioxazinedisulfonate (9:1)</t>
  </si>
  <si>
    <t>410-040-4</t>
  </si>
  <si>
    <t>136213-76-8</t>
  </si>
  <si>
    <t>607-285-00-6</t>
  </si>
  <si>
    <t>reaction mass of: 7-(((3-aminophenyl)sulfonyl)amino)-naphthalene-1,3-disulfonic acid; sodium 7-(((3-aminophenyl)sulfonyl)amino)-naphthalene-1,3-disulfonate; potassium 7-(((3-aminophenyl)sulfonyl)amino)-naphthalene-1,3-disulfonate</t>
  </si>
  <si>
    <t>410-065-0</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</si>
  <si>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</si>
  <si>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</si>
  <si>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</si>
  <si>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</si>
  <si>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</si>
  <si>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</si>
  <si>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</si>
  <si>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</si>
  <si>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</si>
  <si>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</si>
  <si>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</si>
  <si>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</si>
  <si>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</si>
  <si>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</si>
  <si>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</si>
  <si>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</si>
  <si>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 ammonium 2-C14-C18-alkyloxycarbonyl-1-(3-allyloxy-2-hydroxypropoxycarbonyl)ethane-1-sulfonate</t>
  </si>
  <si>
    <t>410-540-2</t>
  </si>
  <si>
    <t>607-291-00-9</t>
  </si>
  <si>
    <t>dodecyl-ω-(C5/C6-cycloalkyl)alkyl carboxylate</t>
  </si>
  <si>
    <t>410-630-1</t>
  </si>
  <si>
    <t>104051-92-5</t>
  </si>
  <si>
    <t>607-292-00-4</t>
  </si>
  <si>
    <t>reaction mass of: [1-(methoxymethyl)-2-(C12-alkoxy)-ethoxy]acetic acid; [1-(methoxymethyl)-2-(C14-alkoxy)-ethoxy]acetic acid</t>
  </si>
  <si>
    <t>410-640-6</t>
  </si>
  <si>
    <t>607-293-00-X</t>
  </si>
  <si>
    <t>reaction mass of: N-aminoethylpiperazonium mono-2,4,6-trimethylnonyldiphenyl ether di-sulfonate; N-aminoethylpiperazonium di-2,4,6-trimethylnonyldiphenyl ether di-sulfonate</t>
  </si>
  <si>
    <t>410-650-0</t>
  </si>
  <si>
    <t>607-294-00-5</t>
  </si>
  <si>
    <t>sodium 2-benzoyloxy-1-hydroxyethane-sulfonate</t>
  </si>
  <si>
    <t>410-680-4</t>
  </si>
  <si>
    <t>607-295-00-0</t>
  </si>
  <si>
    <t>reaction mass of: tetrasodium phosphonoethane-1,2-dicarboxylate; hexasodium phosphonobutane-1,2,3,4-tetracarboxylate</t>
  </si>
  <si>
    <t>410-800-5</t>
  </si>
  <si>
    <t>607-296-00-6</t>
  </si>
  <si>
    <t>reaction mass of: pentaerythriol tetraesters with heptanoic acid and 2-ethylhexanoic acid</t>
  </si>
  <si>
    <t>410-830-9</t>
  </si>
  <si>
    <t>607-297-00-1</t>
  </si>
  <si>
    <t>(E-E)-3,3'-(1,4-phenylenedimethylidene)bis(2-oxobornane-10-sulfonic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</si>
  <si>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</si>
  <si>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</si>
  <si>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</si>
  <si>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</si>
  <si>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</si>
  <si>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</si>
  <si>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</si>
  <si>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</si>
  <si>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</si>
  <si>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</si>
  <si>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 d-sulfonatophthalocyanin-a-yl-K4,N29,N30,N31,N32-sulfonylamino)benzoato(5-)]cuprate(II) where a = 1,2,3,4 b = 8,9,10,11 c = 15,16,17,18 d = 22,23,24,25</t>
  </si>
  <si>
    <t>411-430-7</t>
  </si>
  <si>
    <t>607-301-00-1</t>
  </si>
  <si>
    <t>reaction mass of: dodecanoic acid; poly(1-7)lactate esters of dodecanoic acid</t>
  </si>
  <si>
    <t>411-860-5</t>
  </si>
  <si>
    <t xml:space="preserve">H317
H411
</t>
  </si>
  <si>
    <t>607-302-00-7</t>
  </si>
  <si>
    <t>reaction mass of: tetradecanoic acid; poly(1-7)lactate esters of tetradecanoic acid</t>
  </si>
  <si>
    <t>411-910-6</t>
  </si>
  <si>
    <t>607-303-00-2</t>
  </si>
  <si>
    <t>1-cyclopropyl-6,7-difluoro-1,4-dihydro-4-oxoquinoline-3-carboxylic acid</t>
  </si>
  <si>
    <t>413-760-7</t>
  </si>
  <si>
    <t>93107-30-3</t>
  </si>
  <si>
    <t xml:space="preserve">Repr. 2
Aquatic Chronic 3
</t>
  </si>
  <si>
    <t xml:space="preserve">H361f ***
H412
</t>
  </si>
  <si>
    <t>607-304-00-8</t>
  </si>
  <si>
    <t>fluazifop-butyl (ISO); butyl (RS)-2-[4-(5-trifluoromethyl-2-pyridyloxy)phenoxy]propionate</t>
  </si>
  <si>
    <t>274-125-6</t>
  </si>
  <si>
    <t>69806-50-4</t>
  </si>
  <si>
    <t xml:space="preserve">H360D ***
H400
H410
</t>
  </si>
  <si>
    <t xml:space="preserve">H360D ***
H410
</t>
  </si>
  <si>
    <t>607-305-00-3</t>
  </si>
  <si>
    <t>fluazifop-P-butyl (ISO); butyl (R)-2-[4-(5-trifluoromethyl-2-pyridyloxy)phenoxy]propionate</t>
  </si>
  <si>
    <t>79241-46-6</t>
  </si>
  <si>
    <t>607-306-00-9</t>
  </si>
  <si>
    <t>chlozolinate (ISO); ethyl (RS)-3-(3,5-dichlorophenyl)-5-methyl-2,4-dioxo-oxazolidine-5-carboxylate</t>
  </si>
  <si>
    <t>607-307-00-4</t>
  </si>
  <si>
    <t>vinclozolin (ISO); N-3,5-dichlorophenyl-5-methyl-5-vinyl-1,3-oxazolidine-2,4-dione</t>
  </si>
  <si>
    <t xml:space="preserve">Carc. 2
Repr. 1B
Skin Sens. 1
Aquatic Chronic 2
</t>
  </si>
  <si>
    <t xml:space="preserve">H351
H360FD
H317
H411
</t>
  </si>
  <si>
    <t xml:space="preserve">H351
H360FD
H317
H411
</t>
  </si>
  <si>
    <t>607-308-00-X</t>
  </si>
  <si>
    <t>esters of 2,4-D</t>
  </si>
  <si>
    <t>607-309-00-5</t>
  </si>
  <si>
    <t>carfentrazone-ethyl (ISO); ethyl (RS)-2-chloro-3-[2-chloro-4-fluoro-5-[4-difluoromethyl-4,5-dihydro-3-methyl-5-oxo-1H-1,2,4-triazol-1-yl]phenyl]propionate</t>
  </si>
  <si>
    <t>128639-02-1</t>
  </si>
  <si>
    <t>607-310-00-0</t>
  </si>
  <si>
    <t>kresoxim-methyl (ISO); methyl (E)-2-methoxyimino-[2-(o-tolyloxymethyl)phenyl]acetate</t>
  </si>
  <si>
    <t>143390-89-0</t>
  </si>
  <si>
    <t>607-311-00-6</t>
  </si>
  <si>
    <t>benazolin-ethyl; ethyl 4-chloro-2-oxo-2H-benzothiazole-3-acetate</t>
  </si>
  <si>
    <t>246-591-0</t>
  </si>
  <si>
    <t>25059-80-7</t>
  </si>
  <si>
    <t>607-312-00-1</t>
  </si>
  <si>
    <t>methoxyacetic acid</t>
  </si>
  <si>
    <t xml:space="preserve">Repr. 1B
Acute Tox. 4 *
Skin Corr. 1B
</t>
  </si>
  <si>
    <t xml:space="preserve">H360FD
H302
H314
</t>
  </si>
  <si>
    <t xml:space="preserve">H360FD
H302
H314
</t>
  </si>
  <si>
    <t>607-313-00-7</t>
  </si>
  <si>
    <t>neodecanoyl chloride</t>
  </si>
  <si>
    <t>254-875-0</t>
  </si>
  <si>
    <t>40292-82-8</t>
  </si>
  <si>
    <t>GHS06
GHS06
Dgr</t>
  </si>
  <si>
    <t>607-314-00-2</t>
  </si>
  <si>
    <t>247-525-3</t>
  </si>
  <si>
    <t>26225-79-6</t>
  </si>
  <si>
    <t>607-315-00-8</t>
  </si>
  <si>
    <t>glyphosate (ISO); N-(phosphonomethyl)glycine</t>
  </si>
  <si>
    <t>213-997-4</t>
  </si>
  <si>
    <t>1071-83-6</t>
  </si>
  <si>
    <t>607-316-00-3</t>
  </si>
  <si>
    <t>glyphosate-trimesium; glyphosate-trimethylsulfonium</t>
  </si>
  <si>
    <t>81591-81-3</t>
  </si>
  <si>
    <t>607-317-00-9</t>
  </si>
  <si>
    <t>bis(2-ethylhexyl) phthalate; di-(2-ethylhexyl) phthalate; DEHP</t>
  </si>
  <si>
    <t>607-318-00-4</t>
  </si>
  <si>
    <t>dibutyl phthalate; DBP</t>
  </si>
  <si>
    <t xml:space="preserve">Repr. 1B
Aquatic Acute 1
</t>
  </si>
  <si>
    <t xml:space="preserve">H360Df
H400
</t>
  </si>
  <si>
    <t xml:space="preserve">H360Df
H400
</t>
  </si>
  <si>
    <t>607-319-00-X</t>
  </si>
  <si>
    <t>deltamethrin (ISO); (S)-α-cyano-3-phenoxybenzyl (1R, 3R)-3-(2,2-dibromovinyl)-2,2-dimethylcyclopropanecarboxylate</t>
  </si>
  <si>
    <t>258-256-6</t>
  </si>
  <si>
    <t>52918-63-5</t>
  </si>
  <si>
    <t xml:space="preserve">M=1000000
</t>
  </si>
  <si>
    <t>607-320-00-5</t>
  </si>
  <si>
    <t>bis[4-(ethenyloxy)butyl] 1,3-benzenedicarboxylate</t>
  </si>
  <si>
    <t>413-930-0</t>
  </si>
  <si>
    <t>130066-57-8</t>
  </si>
  <si>
    <t>607-321-00-0</t>
  </si>
  <si>
    <t>(S)-methyl-2-chloropropionate</t>
  </si>
  <si>
    <t>412-470-8</t>
  </si>
  <si>
    <t>73246-45-4</t>
  </si>
  <si>
    <t xml:space="preserve">Flam. Liq. 3
STOT RE 2 *
Eye Irrit. 2
</t>
  </si>
  <si>
    <t xml:space="preserve">H226
H373 **
H319
</t>
  </si>
  <si>
    <t>GHS02
GHS08
Wng</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</si>
  <si>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</si>
  <si>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</si>
  <si>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</si>
  <si>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</si>
  <si>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</si>
  <si>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</si>
  <si>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</si>
  <si>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</si>
  <si>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</si>
  <si>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 dihydrogenated alkyl (C14-C18)amine</t>
  </si>
  <si>
    <t>413-800-3</t>
  </si>
  <si>
    <t>607-325-00-2</t>
  </si>
  <si>
    <t>(S)-2-chloropropionic acid</t>
  </si>
  <si>
    <t>411-150-5</t>
  </si>
  <si>
    <t>29617-66-1</t>
  </si>
  <si>
    <t>607-326-00-8</t>
  </si>
  <si>
    <t>reaction mass of: isobutyl hydrogen 2-(α-2,4,6-trimethylnon-2-enyl)succinate; isobutyl hydrogen 2-(ß-2,4,6-trimetyhylnon-2-enyl)succinate</t>
  </si>
  <si>
    <t>410-720-0</t>
  </si>
  <si>
    <t>141847-13-4</t>
  </si>
  <si>
    <t>607-327-00-3</t>
  </si>
  <si>
    <t>2-(2-iodoethyl)-1,3-propanediol diacetate</t>
  </si>
  <si>
    <t>411-780-0</t>
  </si>
  <si>
    <t>127047-77-2</t>
  </si>
  <si>
    <t>607-328-00-9</t>
  </si>
  <si>
    <t>methyl 4-bromomethyl-3-methoxybenzoate</t>
  </si>
  <si>
    <t>410-310-1</t>
  </si>
  <si>
    <t>70264-94-7</t>
  </si>
  <si>
    <t>607-329-00-4</t>
  </si>
  <si>
    <t>reaction mass of: sodium 2-(C12-18-n-alkyl)amino-1,4-butandioate; sodium 2-octadecenyl-amino-1,4-butandioate</t>
  </si>
  <si>
    <t>411-250-9</t>
  </si>
  <si>
    <t>607-330-00-X</t>
  </si>
  <si>
    <t>(S)-2,3-dihydro-1H-indole-2-carboxylic acid</t>
  </si>
  <si>
    <t>410-860-2</t>
  </si>
  <si>
    <t>79815-20-6</t>
  </si>
  <si>
    <t xml:space="preserve">Repr. 2
STOT RE 2 *
Skin Sens. 1
</t>
  </si>
  <si>
    <t xml:space="preserve">H361f ***
H373 **
H317
</t>
  </si>
  <si>
    <t>406-750-9</t>
  </si>
  <si>
    <t>607-332-00-0</t>
  </si>
  <si>
    <t>cyclopentyl chloroformate</t>
  </si>
  <si>
    <t>411-460-0</t>
  </si>
  <si>
    <t>50715-28-1</t>
  </si>
  <si>
    <t xml:space="preserve">Flam. Liq. 3
Acute Tox. 3 *
Acute Tox. 4 *
STOT RE 2 *
Eye Dam. 1
Skin Sens. 1
</t>
  </si>
  <si>
    <t xml:space="preserve">H226
H331
H302
H373 **
H318
H317
</t>
  </si>
  <si>
    <t>607-333-00-6</t>
  </si>
  <si>
    <t>reaction mass of: dodecyl N-(2,2,6,6-tetramethylpiperidin-4-yl)-β-alaninate; tetradecyl N-(2,2,6,6-tetramethylpiperidin-4-yl)-β-alaninate</t>
  </si>
  <si>
    <t>405-670-1</t>
  </si>
  <si>
    <t xml:space="preserve">Acute Tox. 4 *
STOT RE 2 *
Skin Corr. 1B
Aquatic Acute 1
Aquatic Chronic 1
</t>
  </si>
  <si>
    <t xml:space="preserve">H302
H373 **
H314
H400
H410
</t>
  </si>
  <si>
    <t xml:space="preserve">H302
H373 **
H314
H410
</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</si>
  <si>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</si>
  <si>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</si>
  <si>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</si>
  <si>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</si>
  <si>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</si>
  <si>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</si>
  <si>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</si>
  <si>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</si>
  <si>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</si>
  <si>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</si>
  <si>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</si>
  <si>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</si>
  <si>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</si>
  <si>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</si>
  <si>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</si>
  <si>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</si>
  <si>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 xml:space="preserve">Flam. Liq. 3
Acute Tox. 4 *
Skin Irrit. 2
Eye Dam. 1
Aquatic Chronic 2
</t>
  </si>
  <si>
    <t xml:space="preserve">H226
H302
H315
H318
H411
</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</si>
  <si>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</si>
  <si>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</si>
  <si>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</si>
  <si>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</si>
  <si>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</si>
  <si>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</si>
  <si>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</si>
  <si>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</si>
  <si>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</si>
  <si>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</si>
  <si>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</si>
  <si>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</si>
  <si>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</si>
  <si>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</si>
  <si>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</si>
  <si>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</si>
  <si>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</si>
  <si>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</si>
  <si>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</si>
  <si>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</si>
  <si>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</si>
  <si>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</si>
  <si>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</si>
  <si>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 N-[dimethyl-3-(C4-8-perfluoroalkylsulfonamido)propylammonium propionate; 3-(N-(3-dimethyl-propylammonium)-(C4-8)perfluoroalkylsulfonamido)propionic acid propionate</t>
  </si>
  <si>
    <t>407-810-7</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</si>
  <si>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</si>
  <si>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</si>
  <si>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</si>
  <si>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</si>
  <si>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</si>
  <si>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</si>
  <si>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</si>
  <si>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</si>
  <si>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</si>
  <si>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</si>
  <si>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</si>
  <si>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</si>
  <si>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</si>
  <si>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</si>
  <si>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</si>
  <si>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</si>
  <si>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</si>
  <si>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</si>
  <si>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</si>
  <si>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</si>
  <si>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</si>
  <si>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</si>
  <si>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</si>
  <si>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</si>
  <si>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</si>
  <si>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</si>
  <si>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</si>
  <si>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</si>
  <si>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</si>
  <si>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</si>
  <si>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</si>
  <si>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 ethyl endo-tricyclo[5.2.1.02,6]decane-exo-2-carboxylate</t>
  </si>
  <si>
    <t>407-520-0</t>
  </si>
  <si>
    <t>80657-64-3</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</si>
  <si>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</si>
  <si>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</si>
  <si>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</si>
  <si>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</si>
  <si>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</si>
  <si>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</si>
  <si>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</si>
  <si>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</si>
  <si>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</si>
  <si>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</si>
  <si>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</si>
  <si>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</si>
  <si>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 cis-4-acetoxy-4-methyl-2-propyl-tetrahydro-2H-pyran</t>
  </si>
  <si>
    <t>412-450-9</t>
  </si>
  <si>
    <t>131766-73-9</t>
  </si>
  <si>
    <t>607-358-00-2</t>
  </si>
  <si>
    <t>(1S,3S,5R,6R)-(4-nitrophenylmethyl)-1-dioxo-6-phenylacetamido-penam-3-carboxylate</t>
  </si>
  <si>
    <t>412-670-5</t>
  </si>
  <si>
    <t>54275-93-3</t>
  </si>
  <si>
    <t xml:space="preserve">Resp. Sens. 1
</t>
  </si>
  <si>
    <t xml:space="preserve">H334
</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</si>
  <si>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</si>
  <si>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</si>
  <si>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</si>
  <si>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</si>
  <si>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</si>
  <si>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</si>
  <si>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</si>
  <si>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</si>
  <si>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</si>
  <si>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</si>
  <si>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</si>
  <si>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</si>
  <si>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</si>
  <si>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 (3-methoxy)propylammonium/[tris-(2-hydroxyethyl)]ammonium 2-(2-(bis(2-hydroxyethyl)amino)ethoxycarbonylmethyl)tetradec-4-enoate; (3-methoxy)propylammonium/[tris-(2-hydroxyethyl)]ammonium 2-(3-methoxypropylcarbamoylmethyl)hexadec-4-enoate; (3-methoxy)propylammonium/[tris-(2-hydroxyethyl)]ammonium 2-(3-methoxypropylcarbamoylmethyl)tetradec-4-enoate</t>
  </si>
  <si>
    <t>413-500-2</t>
  </si>
  <si>
    <t xml:space="preserve">Skin Irrit. 2
Eye Dam. 1
Aquatic Chronic 2
</t>
  </si>
  <si>
    <t xml:space="preserve">H315
H318
H411
</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</si>
  <si>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</si>
  <si>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</si>
  <si>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</si>
  <si>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</si>
  <si>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</si>
  <si>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</si>
  <si>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</si>
  <si>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</si>
  <si>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</si>
  <si>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</si>
  <si>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</si>
  <si>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</si>
  <si>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</si>
  <si>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</si>
  <si>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</si>
  <si>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</si>
  <si>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</si>
  <si>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</si>
  <si>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</si>
  <si>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</si>
  <si>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</si>
  <si>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</si>
  <si>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</si>
  <si>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</si>
  <si>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</si>
  <si>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 cis-(2R)-5-acetoxy-1,3-oxathiolane-2-carboxylic acid</t>
  </si>
  <si>
    <t>411-660-8</t>
  </si>
  <si>
    <t>147027-04-1</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</si>
  <si>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</si>
  <si>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</si>
  <si>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</si>
  <si>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</si>
  <si>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</si>
  <si>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</si>
  <si>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</si>
  <si>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</si>
  <si>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</si>
  <si>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412-410-0</t>
  </si>
  <si>
    <t>607-373-00-4</t>
  </si>
  <si>
    <t>414-200-4</t>
  </si>
  <si>
    <t>607-374-00-X</t>
  </si>
  <si>
    <t>5-amino-2,4,6-triiodo-1,3-benzenedicarbonyldichloride</t>
  </si>
  <si>
    <t>417-220-1</t>
  </si>
  <si>
    <t>37441-29-5</t>
  </si>
  <si>
    <t>607-375-00-5</t>
  </si>
  <si>
    <t>421-960-0</t>
  </si>
  <si>
    <t>90035-08-8</t>
  </si>
  <si>
    <t>607-376-00-0</t>
  </si>
  <si>
    <t>benzyl 2,4-dibromobutanoate</t>
  </si>
  <si>
    <t>420-710-8</t>
  </si>
  <si>
    <t>23085-60-1</t>
  </si>
  <si>
    <t xml:space="preserve">H361f ***
H315
H317
H400
H410
</t>
  </si>
  <si>
    <t xml:space="preserve">H361f ***
H315
H317
H410
</t>
  </si>
  <si>
    <t>607-377-00-6</t>
  </si>
  <si>
    <t>trans-4-cyclohexyl-L-proline monohydrochloride</t>
  </si>
  <si>
    <t>419-160-1</t>
  </si>
  <si>
    <t>90657-55-9</t>
  </si>
  <si>
    <t xml:space="preserve">Repr. 2
Acute Tox. 4 *
Skin Irrit. 2
Eye Dam. 1
Skin Sens. 1
</t>
  </si>
  <si>
    <t xml:space="preserve">H361f ***
H302
H315
H318
H317
</t>
  </si>
  <si>
    <t>607-378-00-1</t>
  </si>
  <si>
    <t>ammonium (Z)-α-methoxyimino-2-furylacetate</t>
  </si>
  <si>
    <t>405-990-1</t>
  </si>
  <si>
    <t>97148-39-5</t>
  </si>
  <si>
    <t xml:space="preserve">Flam. Sol. 2
</t>
  </si>
  <si>
    <t>607-379-00-7</t>
  </si>
  <si>
    <t>reaction mass of: 2-[N-(2-hydroxyethyl)stearamido]ethyl stearate; sodium [bis[2-(stearoyloxy)ethyl]amino]methylsulfonate; sodium [bis(2-hydroxyethyl)amino]methylsulfonate; N,N-bis(2-hydroxyethyl)stearamide</t>
  </si>
  <si>
    <t>401-230-8</t>
  </si>
  <si>
    <t>607-380-00-2</t>
  </si>
  <si>
    <t>reaction mass of: ammonium-1,2-bis(hexyloxycarbonyl)ethanesulfonate; ammonium-1-hexyloxycarbonyl-2-octyloxycarbonylethanesulfonate; ammonium-2-hexyloxycarbonyl-1-octyloxycarbonylethanesulfonate</t>
  </si>
  <si>
    <t>407-320-3</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</si>
  <si>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</si>
  <si>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</si>
  <si>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</si>
  <si>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</si>
  <si>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</si>
  <si>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</si>
  <si>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</si>
  <si>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</si>
  <si>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 2,2,6,6-tetramethylpiperidin-4-yl-octadecanoate</t>
  </si>
  <si>
    <t>415-430-8</t>
  </si>
  <si>
    <t>86403-32-9</t>
  </si>
  <si>
    <t>607-384-00-4</t>
  </si>
  <si>
    <t>reaction mass of: esters of C14-C15 branched alcohols with 3,5-di-t-butyl-4-hydroxyphenyl propionic acid; C15 branched and linear alkyl 3,5-bis(1,1-dimethylethyl)-4-hydroxybenzenepropanoate; C13 branched and linear alkyl 3,5-bis(1,1-dimethylethyl)-4-hydroxybenzenepropanoate</t>
  </si>
  <si>
    <t>413-750-2</t>
  </si>
  <si>
    <t>171090-93-0</t>
  </si>
  <si>
    <t>607-385-00-X</t>
  </si>
  <si>
    <t>Copolymer of vinyl-alcohol and vinyl acetate partially acetilized with 4-(2-(4-formylphenyl)ethenyl)-1-methylpyridinium methylsulfate</t>
  </si>
  <si>
    <t>414-590-6</t>
  </si>
  <si>
    <t>125229-74-5</t>
  </si>
  <si>
    <t>607-386-00-5</t>
  </si>
  <si>
    <t>412-580-6</t>
  </si>
  <si>
    <t>174591-51-6</t>
  </si>
  <si>
    <t>607-387-00-0</t>
  </si>
  <si>
    <t>412-590-0</t>
  </si>
  <si>
    <t>58856-63-6</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</si>
  <si>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</si>
  <si>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</si>
  <si>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</si>
  <si>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</si>
  <si>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</si>
  <si>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</si>
  <si>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</si>
  <si>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</si>
  <si>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</si>
  <si>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</si>
  <si>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</si>
  <si>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</si>
  <si>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</si>
  <si>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</si>
  <si>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</si>
  <si>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</si>
  <si>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</si>
  <si>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</si>
  <si>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</si>
  <si>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</si>
  <si>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</si>
  <si>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</si>
  <si>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</si>
  <si>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</si>
  <si>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</si>
  <si>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</si>
  <si>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</si>
  <si>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</si>
  <si>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</si>
  <si>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 sodium 1-dodecyl-4-allyl-(2 or 3)-sulfobutanedioate</t>
  </si>
  <si>
    <t>410-230-7</t>
  </si>
  <si>
    <t>607-396-00-X</t>
  </si>
  <si>
    <t>bis(1,2,2,6,6-pentamethyl-4-piperidinyl) 2-(4-methoxybenzylidene)malonate</t>
  </si>
  <si>
    <t>414-840-4</t>
  </si>
  <si>
    <t>147783-69-5</t>
  </si>
  <si>
    <t>607-397-00-5</t>
  </si>
  <si>
    <t>reaction mass of: Ca salicylates (branched C10-14 and C18-30 alkylated); Ca phenates (branched C10-14 and C18-30 alkylated); Ca sulfurised phenates (branched C10-14 and C18-30 alkylated)</t>
  </si>
  <si>
    <t>415-930-6</t>
  </si>
  <si>
    <t xml:space="preserve">Repr. 2
Skin Sens. 1
</t>
  </si>
  <si>
    <t xml:space="preserve">H361f ***
H317
</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</si>
  <si>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</si>
  <si>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</si>
  <si>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</si>
  <si>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</si>
  <si>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</si>
  <si>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</si>
  <si>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</si>
  <si>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</si>
  <si>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</si>
  <si>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</si>
  <si>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</si>
  <si>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</si>
  <si>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</si>
  <si>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</si>
  <si>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</si>
  <si>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</si>
  <si>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</si>
  <si>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</si>
  <si>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</si>
  <si>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</si>
  <si>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</si>
  <si>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 isopropyl alcohol</t>
  </si>
  <si>
    <t>414-810-0</t>
  </si>
  <si>
    <t xml:space="preserve">STOT RE 2 *
Eye Dam. 1
Aquatic Acute 1
Aquatic Chronic 1
</t>
  </si>
  <si>
    <t xml:space="preserve">H373 **
H318
H400
H410
</t>
  </si>
  <si>
    <t xml:space="preserve">H373 **
H318
H410
</t>
  </si>
  <si>
    <t>607-404-00-1</t>
  </si>
  <si>
    <t>reaction mass of: ((Z)-3,7-dimethyl-2,6-octadienyl)oxycarbonylpropanoic acid; di-((E)-3,7-dimethyl-2,6-octadienyl) butandioate; di-((Z)-3,7-dimethyl-2,6-octadienyl) butandioate; (Z)-3,7-dimethyl-2,6-octadienyl butandioate; ((E)-3,7-dimethyl-2,6-octadienyl)oxycarbonylpropanoic acid</t>
  </si>
  <si>
    <t>415-190-4</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</si>
  <si>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</si>
  <si>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</si>
  <si>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</si>
  <si>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</si>
  <si>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</si>
  <si>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</si>
  <si>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</si>
  <si>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</si>
  <si>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</si>
  <si>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</si>
  <si>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</si>
  <si>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</si>
  <si>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</si>
  <si>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</si>
  <si>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</si>
  <si>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</si>
  <si>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 xml:space="preserve">STOT RE 2 *
Eye Dam. 1
Skin Sens. 1
Aquatic Chronic 3
</t>
  </si>
  <si>
    <t xml:space="preserve">H373 **
H318
H317
H412
</t>
  </si>
  <si>
    <t>607-409-00-9</t>
  </si>
  <si>
    <t>reaction mass of: (3R)-[1S-(1α, 2α, 6β-((2S)-2-methyl-1-oxo-butoxy)-8aγ)hexahydro-2,6-dimethyl-1-naphthalene]-3,5-dihydroxyheptanoic acid; inert biomass from Aspergillus terreus</t>
  </si>
  <si>
    <t>415-840-7</t>
  </si>
  <si>
    <t>607-410-00-4</t>
  </si>
  <si>
    <t>mono[2-(dimethylamino)ethyl]monohydrogen-2-(hexadec-2-enyl)butanedioate and/or mono[2-(dimethylamino)ethyl]monohydrogen-3-(hexadec-2-enyl)butanedioate</t>
  </si>
  <si>
    <t>415-880-5</t>
  </si>
  <si>
    <t>779343-34-9</t>
  </si>
  <si>
    <t>607-411-00-X</t>
  </si>
  <si>
    <t>oxiranemethanol, 4-methylbenzene-sulfonate, (S)-</t>
  </si>
  <si>
    <t>417-210-7</t>
  </si>
  <si>
    <t>70987-78-9</t>
  </si>
  <si>
    <t xml:space="preserve">Carc. 1B
Muta. 2
Eye Dam. 1
Skin Sens. 1
Aquatic Chronic 2
</t>
  </si>
  <si>
    <t xml:space="preserve">H350
H341
H318
H317
H411
</t>
  </si>
  <si>
    <t>607-412-00-5</t>
  </si>
  <si>
    <t>ethyl 2-(1-cyanocyclohexyl)acetate</t>
  </si>
  <si>
    <t>415-970-4</t>
  </si>
  <si>
    <t>133481-10-4</t>
  </si>
  <si>
    <t>607-413-00-0</t>
  </si>
  <si>
    <t>trans-4-phenyl-L-proline</t>
  </si>
  <si>
    <t>416-020-1</t>
  </si>
  <si>
    <t>96314-26-0</t>
  </si>
  <si>
    <t>607-415-00-1</t>
  </si>
  <si>
    <t>poly-(methyl methacrylate)-co-(butylmethacrylate)-co-(4-acryloxybutyl-isopropenyl-α, α-dimethylbenzyl carbamate)-co-(maleicanhydride)</t>
  </si>
  <si>
    <t>419-590-1</t>
  </si>
  <si>
    <t xml:space="preserve">Flam. Sol. 1
Skin Sens. 1
</t>
  </si>
  <si>
    <t xml:space="preserve">H228
H317
</t>
  </si>
  <si>
    <t>607-416-00-7</t>
  </si>
  <si>
    <t>4-(2-carboxymethylthio)ethoxy-1-hydroxy-5-isobutyloxycarbonylamino-N-(3-dodecyloxypropyl)-2-naphthamide</t>
  </si>
  <si>
    <t>420-730-7</t>
  </si>
  <si>
    <t>607-417-00-2</t>
  </si>
  <si>
    <t>3-chloropropyl chloroformiate</t>
  </si>
  <si>
    <t>425-770-9</t>
  </si>
  <si>
    <t>628-11-5</t>
  </si>
  <si>
    <t xml:space="preserve">Acute Tox. 3 *
Acute Tox. 4 *
STOT RE 2 *
Skin Irrit. 2
Eye Dam. 1
Skin Sens. 1
</t>
  </si>
  <si>
    <t xml:space="preserve">H331
H302
H373 **
H315
H318
H317
</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</si>
  <si>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</si>
  <si>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</si>
  <si>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</si>
  <si>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</si>
  <si>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</si>
  <si>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</si>
  <si>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</si>
  <si>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</si>
  <si>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</si>
  <si>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</si>
  <si>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</si>
  <si>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</si>
  <si>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</si>
  <si>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 (RS)-α-cyano-3-phenoxybenzyl (1RS,3RS;1RS,3SR)-3-(2,2-dichlorovinyl)-2,2-dimethylcyclopropanecarboxylate</t>
  </si>
  <si>
    <t>257-842-9</t>
  </si>
  <si>
    <t>52315-07-8</t>
  </si>
  <si>
    <t xml:space="preserve">Acute Tox. 4 *
Acute Tox. 4 *
STOT SE 3
Aquatic Acute 1
Aquatic Chronic 1
</t>
  </si>
  <si>
    <t xml:space="preserve">H332
H302
H335
H400
H410
</t>
  </si>
  <si>
    <t xml:space="preserve">H332
H302
H335
H410
</t>
  </si>
  <si>
    <t>607-422-00-X</t>
  </si>
  <si>
    <t>α-cypermethrin (ISO); racemate comprising (R)-α-cyano-3-phenoxybenzyl (1S,3S)-3-(2,2-dichlorovinyl)-2,2-dimethylcyclopropanecarboxylate; (S)-α-cyano-3-phenoxybenzyl (1R,3R)-3-(2,2-dichlorovinyl)-2,2-dimethylcyclopropanecarboxylate</t>
  </si>
  <si>
    <t>67375-30-8</t>
  </si>
  <si>
    <t xml:space="preserve">Acute Tox. 3 *
STOT SE 3
STOT RE 2 *
Aquatic Acute 1
Aquatic Chronic 1
</t>
  </si>
  <si>
    <t xml:space="preserve">H301
H335
H373 **
H400
H410
</t>
  </si>
  <si>
    <t xml:space="preserve">H301
H373 **
H335
H410
</t>
  </si>
  <si>
    <t>607-423-00-5</t>
  </si>
  <si>
    <t>esters of mecoprop and of mecoprop-P</t>
  </si>
  <si>
    <t>607-424-00-0</t>
  </si>
  <si>
    <t>trifloxystrobin (ISO); (E,E)-α-methoxyimino-{}{2-[[[[1-[3-(trifluoromethyl)phenyl]ethylidene]amino]oxy]methyl]benzeneacetic acid methyl ester</t>
  </si>
  <si>
    <t>141517-21-7</t>
  </si>
  <si>
    <t>607-425-00-6</t>
  </si>
  <si>
    <t>metalaxyl (ISO); methyl-N-(2,6-dimethylphenyl)-N-(methoxyacetyl)-DL-alaninate</t>
  </si>
  <si>
    <t>260-979-7</t>
  </si>
  <si>
    <t>57837-19-1</t>
  </si>
  <si>
    <t>607-426-00-1</t>
  </si>
  <si>
    <t xml:space="preserve">H360FD
H400
</t>
  </si>
  <si>
    <t xml:space="preserve">H360FD
H400
</t>
  </si>
  <si>
    <t>607-427-00-7</t>
  </si>
  <si>
    <t>bromoxynil heptanoate (ISO); 2,6-dibromo-4-cyanophenyl heptanoate</t>
  </si>
  <si>
    <t>260-300-4</t>
  </si>
  <si>
    <t>56634-95-8</t>
  </si>
  <si>
    <t xml:space="preserve">Repr. 2
Acute Tox. 4 *
Acute Tox. 4 *
Skin Sens. 1
Aquatic Acute 1
Aquatic Chronic 1
</t>
  </si>
  <si>
    <t xml:space="preserve">H361d ***
H332
H302
H317
H400
H410
</t>
  </si>
  <si>
    <t xml:space="preserve">H361d ***
H332
H302
H317
H410
</t>
  </si>
  <si>
    <t>607-428-00-2</t>
  </si>
  <si>
    <t>tetrasodium ethylene diamine tetraacetate</t>
  </si>
  <si>
    <t>200-573-9</t>
  </si>
  <si>
    <t>64-02-8</t>
  </si>
  <si>
    <t>607-429-00-8</t>
  </si>
  <si>
    <t>edetic acid; (EDTA)</t>
  </si>
  <si>
    <t>200-449-4</t>
  </si>
  <si>
    <t>60-00-4</t>
  </si>
  <si>
    <t>607-430-00-3</t>
  </si>
  <si>
    <t>BBP; benzyl butyl phthalate</t>
  </si>
  <si>
    <t xml:space="preserve">H360Df
H400
H410
</t>
  </si>
  <si>
    <t xml:space="preserve">H360Df
H410
</t>
  </si>
  <si>
    <t>607-431-00-9</t>
  </si>
  <si>
    <t>prallethrin (ISO); ETOC; 2-methyl-4-oxo-3-(prop-2-ynyl)cyclopent-2-en-1-yl 2,2-dimethyl-3-(2-methylprop-1-enyl)cyclopropanecarboxylate</t>
  </si>
  <si>
    <t>245-387-9</t>
  </si>
  <si>
    <t>23031-36-9</t>
  </si>
  <si>
    <t xml:space="preserve">H331
H302
H400
H410
</t>
  </si>
  <si>
    <t xml:space="preserve">H331
H302
H410
</t>
  </si>
  <si>
    <t>607-432-00-4</t>
  </si>
  <si>
    <t>607-433-00-X</t>
  </si>
  <si>
    <t>cypermethrin cis/trans +/- 80/20; (RS)-α-cyano-3-phenoxybenzyl (1RS; 3RS; 1RS, 3SR)-3-(2,2-dichlorovinyl)-2,2-dimethylcyclopropanecarboxylate</t>
  </si>
  <si>
    <t xml:space="preserve">Acute Tox. 4 *
STOT SE 3
Skin Irrit. 2
Skin Sens. 1
Aquatic Acute 1
Aquatic Chronic 1
</t>
  </si>
  <si>
    <t xml:space="preserve">H302
H335
H315
H317
H400
H410
</t>
  </si>
  <si>
    <t xml:space="preserve">H302
H335
H315
H317
H410
</t>
  </si>
  <si>
    <t>607-434-00-5</t>
  </si>
  <si>
    <t>mecoprop-P [1] and its salts; (R)-2-(4-chloro-2-methylphenoxy)propionic acid</t>
  </si>
  <si>
    <t>240-539-0</t>
  </si>
  <si>
    <t>16484-77-8</t>
  </si>
  <si>
    <t>607-435-00-0</t>
  </si>
  <si>
    <t>2S-isopropyl-5R-methyl-1R-cyclohexyl 2,2-dihydroxyacetate</t>
  </si>
  <si>
    <t>416-810-6</t>
  </si>
  <si>
    <t>111969-64-3</t>
  </si>
  <si>
    <t xml:space="preserve">STOT RE 2 *
Eye Dam. 1
Aquatic Chronic 2
</t>
  </si>
  <si>
    <t xml:space="preserve">H373 **
H318
H411
</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</si>
  <si>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</si>
  <si>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</si>
  <si>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</si>
  <si>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</si>
  <si>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</si>
  <si>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</si>
  <si>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</si>
  <si>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</si>
  <si>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</si>
  <si>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</si>
  <si>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</si>
  <si>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</si>
  <si>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</si>
  <si>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</si>
  <si>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</si>
  <si>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</si>
  <si>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</si>
  <si>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</si>
  <si>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</si>
  <si>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</si>
  <si>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</si>
  <si>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</si>
  <si>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</si>
  <si>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</si>
  <si>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</si>
  <si>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</si>
  <si>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</si>
  <si>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</si>
  <si>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 trans-1,4-dimethylcyclohexyl dibenzoate</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</si>
  <si>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</si>
  <si>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</si>
  <si>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</si>
  <si>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</si>
  <si>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</si>
  <si>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</si>
  <si>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</si>
  <si>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</si>
  <si>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</si>
  <si>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</si>
  <si>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</si>
  <si>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</si>
  <si>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</si>
  <si>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</si>
  <si>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</si>
  <si>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</si>
  <si>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</si>
  <si>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</si>
  <si>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 xml:space="preserve">Skin Irrit. 2
Eye Dam. 1
</t>
  </si>
  <si>
    <t xml:space="preserve">H315
H318
</t>
  </si>
  <si>
    <t>607-449-00-7</t>
  </si>
  <si>
    <t>reaction mass of: 4,4',4''-[(2,4,6-trioxo-1,3,5(2H,4H,6H)-triazine-1,3,5-triyl)tris[methylene(3,5,5-trimethyl-3,1-cyclohexanediyl)iminocarbonyloxy-2,1-ethanediyl(ethyl)amino]]trisbenzenediazoniumtri[bis(2-methylpropyl)naphthalenesulfonate]; 4,4',4'',4'''-[[5,5'-[carbonylbis[imino(1,5,5-trimethyl-3,1-cyclohexanediyl)methylene]]-2,4,6-trioxo-1,3,5(2H,4H,6H)-triazine-1,1',3,3'-tetrayl]tetrakis[methylene(3,5,5-trimethyl-3,1-cyclohexanediyl)iminocarbonyloxy-2,1-ethanediyl(ethyl)amino]]tetrakisbenzenediazoniumtetra[bis(2-methylpropyl)naphthalenesulfonate]</t>
  </si>
  <si>
    <t>417-080-1</t>
  </si>
  <si>
    <t xml:space="preserve">Self-react. D ****
Skin Sens. 1
Aquatic Acute 1
Aquatic Chronic 1
</t>
  </si>
  <si>
    <t xml:space="preserve">H242
H317
H400
H410
</t>
  </si>
  <si>
    <t xml:space="preserve">H242
H317
H410
</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</si>
  <si>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</si>
  <si>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</si>
  <si>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</si>
  <si>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</si>
  <si>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</si>
  <si>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</si>
  <si>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</si>
  <si>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</si>
  <si>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</si>
  <si>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</si>
  <si>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</si>
  <si>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</si>
  <si>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</si>
  <si>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 cis-2-(1-methylethyl)-1,3-dioxane-5-carboxylic acid</t>
  </si>
  <si>
    <t>418-170-3</t>
  </si>
  <si>
    <t>116193-72-7</t>
  </si>
  <si>
    <t>607-455-00-X</t>
  </si>
  <si>
    <t>1-amino-4-(3-[4-chloro-6-(2,5-di-sulfophenylamino)-1,3,5-triazin-2-ylamino]-2,2-dimethyl-propylamino)-anthraquinone-2-sulfonic acid, sodium/lithiumsalt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</si>
  <si>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</si>
  <si>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</si>
  <si>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</si>
  <si>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</si>
  <si>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</si>
  <si>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</si>
  <si>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</si>
  <si>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</si>
  <si>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</si>
  <si>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</si>
  <si>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</si>
  <si>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 2,2'-diethyl-[4,4'-bis(2,6-dibromophenoxy)-1-methylethylidene] dipropenoate; 2,2'-[(1-methylethylidene)bis[[2,6-dibromo-4,1-phenylene)oxy]ethanol]]</t>
  </si>
  <si>
    <t>420-850-1</t>
  </si>
  <si>
    <t>607-459-00-1</t>
  </si>
  <si>
    <t>isopentyl 4-{}{2-[5-cyano-1,2,3,6-tetrahydro-1-(2-isopropoxyethoxy-carbonylmethyl)-4-methyl-2,6-dioxo-3-pyridylidene]hydrazino}}benzoate</t>
  </si>
  <si>
    <t>418-930-4</t>
  </si>
  <si>
    <t>607-460-00-7</t>
  </si>
  <si>
    <t>3-tridecyloxy-propyl-ammonium 9-octadecenoate</t>
  </si>
  <si>
    <t>418-990-1</t>
  </si>
  <si>
    <t>778577-53-0</t>
  </si>
  <si>
    <t xml:space="preserve">STOT RE 2 *
Skin Irrit. 2
Eye Irrit. 2
Aquatic Acute 1
Aquatic Chronic 1
</t>
  </si>
  <si>
    <t xml:space="preserve">H373 **
H315
H319
H400
H410
</t>
  </si>
  <si>
    <t xml:space="preserve">H373 **
H319
H315
H410
</t>
  </si>
  <si>
    <t>607-461-00-2</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</si>
  <si>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</si>
  <si>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421-160-1</t>
  </si>
  <si>
    <t>607-462-00-8</t>
  </si>
  <si>
    <t>reaction mass of: 1-hexyl acetate; 2-methyl-1-pentyl acetate; 3-methyl-1-pentyl acetate; 4-methyl-1-pentyl acetate; other mixed linear and branched C6-alkyl acetates</t>
  </si>
  <si>
    <t>421-230-1</t>
  </si>
  <si>
    <t>88230-35-7</t>
  </si>
  <si>
    <t>607-463-00-3</t>
  </si>
  <si>
    <t>3-(phenothiazin-10-yl)propionic acid</t>
  </si>
  <si>
    <t>421-260-5</t>
  </si>
  <si>
    <t>362-03-8</t>
  </si>
  <si>
    <t>607-464-00-9</t>
  </si>
  <si>
    <t>reaction mass of: 7-chloro-1-ethyl-6-fluoro-1,4-dihydro-4-oxo-quinoline-3-carboxylic acid; 5-chloro-1-ethyl-6-fluoro-1,4-dihydro-4-oxo-quinoline-3-carboxylic acid</t>
  </si>
  <si>
    <t>421-280-4</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</si>
  <si>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</si>
  <si>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</si>
  <si>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</si>
  <si>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</si>
  <si>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</si>
  <si>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</si>
  <si>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421-480-1</t>
  </si>
  <si>
    <t>607-467-00-5</t>
  </si>
  <si>
    <t>1,1,3,3-tetrabutyl-1,3-ditinoxydicaprylate</t>
  </si>
  <si>
    <t>419-430-9</t>
  </si>
  <si>
    <t>56533-00-7</t>
  </si>
  <si>
    <t xml:space="preserve">Acute Tox. 4 *
Acute Tox. 4 *
STOT RE 2 *
Skin Corr. 1B
Aquatic Acute 1
Aquatic Chronic 1
</t>
  </si>
  <si>
    <t xml:space="preserve">H312
H302
H373 **
H314
H400
H410
</t>
  </si>
  <si>
    <t xml:space="preserve">H312
H302
H373 **
H314
H410
</t>
  </si>
  <si>
    <t>607-468-00-0</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</si>
  <si>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</si>
  <si>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</si>
  <si>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</si>
  <si>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</si>
  <si>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</si>
  <si>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</si>
  <si>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</si>
  <si>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</si>
  <si>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</si>
  <si>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</si>
  <si>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</si>
  <si>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</si>
  <si>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</si>
  <si>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</si>
  <si>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</si>
  <si>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</si>
  <si>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</si>
  <si>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</si>
  <si>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</si>
  <si>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</si>
  <si>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</si>
  <si>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</si>
  <si>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</si>
  <si>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 tetrasodium 7-(4-[4-chloro-6-[methyl-(4-sulfonatophenyl)amino]-1,3,5-triazin-2-ylamino]-2-ureidophenylazo)naphthalene-1,3,6-trisulfonate (1:1)</t>
  </si>
  <si>
    <t>412-940-2</t>
  </si>
  <si>
    <t>148878-18-6</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</si>
  <si>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</si>
  <si>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</si>
  <si>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</si>
  <si>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</si>
  <si>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</si>
  <si>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</si>
  <si>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</si>
  <si>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</si>
  <si>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</si>
  <si>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</si>
  <si>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</si>
  <si>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 xml:space="preserve">Acute Tox. 3 *
STOT RE 2 *
Aquatic Acute 1
</t>
  </si>
  <si>
    <t xml:space="preserve">H301
H373 **
H400
</t>
  </si>
  <si>
    <t>607-479-00-0</t>
  </si>
  <si>
    <t>hexadecyl 4-chloro-3-[2-(5,5-dimethyl-2,4-dioxo-1,3-oxazolidin-3-yl)-4,4-dimethyl-3-oxopentamido]benzoate</t>
  </si>
  <si>
    <t>418-550-9</t>
  </si>
  <si>
    <t>168689-49-4</t>
  </si>
  <si>
    <t>607-480-00-6</t>
  </si>
  <si>
    <t>1,2-benzenedicarboxylic acid; di-C7-11-branched and linear alkylesters</t>
  </si>
  <si>
    <t>607-481-00-1</t>
  </si>
  <si>
    <t>reaction mass of: trihexyl citrate; dihexyloctyl citrate; dioctylhexyl citrate; dihexyldecyl citrate</t>
  </si>
  <si>
    <t>430-290-8</t>
  </si>
  <si>
    <t>607-482-00-7</t>
  </si>
  <si>
    <t>N-[1-(S)-ethoxycarbonyl-3-phenylpropyl]-.sc.l.sc.-alanyl-N-carboxyanhydride</t>
  </si>
  <si>
    <t>430-360-8</t>
  </si>
  <si>
    <t>84793-24-8</t>
  </si>
  <si>
    <t>607-483-00-2</t>
  </si>
  <si>
    <t>1,2-benzenedicarboxylic acid; di-C6-8-branched alkylesters, C7-rich</t>
  </si>
  <si>
    <t xml:space="preserve">H360D ***
</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</si>
  <si>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</si>
  <si>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</si>
  <si>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</si>
  <si>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</si>
  <si>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</si>
  <si>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</si>
  <si>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</si>
  <si>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</si>
  <si>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5'-(6-chloro-4-(2-(2-vinylsulfonylethoxy)ethylamino)-1,3,5-triazin-2-ylamino)-4'-hydroxy-2,3'-azodinaphthalene-1,2',5,7'-disulfonate</t>
  </si>
  <si>
    <t>402-110-8</t>
  </si>
  <si>
    <t>110081-40-8</t>
  </si>
  <si>
    <t>607-487-00-4</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</si>
  <si>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</si>
  <si>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402-660-9</t>
  </si>
  <si>
    <t xml:space="preserve">Repr. 1B
Aquatic Chronic 3
</t>
  </si>
  <si>
    <t xml:space="preserve">H360D ***
H412
</t>
  </si>
  <si>
    <t>607-488-00-X</t>
  </si>
  <si>
    <t>ethyl (2-acetylamino-5-fluoro-4-isothiocyanatophenoxy)acetate</t>
  </si>
  <si>
    <t>414-210-9</t>
  </si>
  <si>
    <t>147379-38-2</t>
  </si>
  <si>
    <t>607-489-00-5</t>
  </si>
  <si>
    <t>reaction mass of: 2-ethylhexyl linolenate, linoleate and oleate; 2-ethylhexyl epoxyoleate; 2-ethylhexyl diepoxylinoleate; 2-ethylhexyl triepoxylinolenate</t>
  </si>
  <si>
    <t>414-890-7</t>
  </si>
  <si>
    <t>71302-79-9</t>
  </si>
  <si>
    <t>607-490-00-0</t>
  </si>
  <si>
    <t>N-[2-hydroxy-3-(C12-16-alkyloxy)propyl]-N-methyl glycinate</t>
  </si>
  <si>
    <t>415-060-7</t>
  </si>
  <si>
    <t>607-491-00-6</t>
  </si>
  <si>
    <t>reaction mass of: diester of 4,4'-methylenebis[2-(2-hydroxy-5-methylbenzyl)-3,6-dimethylphenol] and 6-diazo-5,6-dihydro-5-oxonaphthalene-1-sulfonic acid (1:2); triester of 4,4'-methylenebis[2-(2-hydroxy-5-methylbenzyl)-3,6-dimethylphenol] and 6-diazo-5,6-dihydro-5-oxonaphthalene-1-sulfonic acid (1:3)</t>
  </si>
  <si>
    <t>427-140-9</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</si>
  <si>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</si>
  <si>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</si>
  <si>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</si>
  <si>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</si>
  <si>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</si>
  <si>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</si>
  <si>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</si>
  <si>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</si>
  <si>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</si>
  <si>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</si>
  <si>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</si>
  <si>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</si>
  <si>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</si>
  <si>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</si>
  <si>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</si>
  <si>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</si>
  <si>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</si>
  <si>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</si>
  <si>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</si>
  <si>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</si>
  <si>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</si>
  <si>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</si>
  <si>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</si>
  <si>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</si>
  <si>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</si>
  <si>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</si>
  <si>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</si>
  <si>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</si>
  <si>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</si>
  <si>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</si>
  <si>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</si>
  <si>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</si>
  <si>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</si>
  <si>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</si>
  <si>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</si>
  <si>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</si>
  <si>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</si>
  <si>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</si>
  <si>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</si>
  <si>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</si>
  <si>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</si>
  <si>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 xml:space="preserve">H314
H302
H411
</t>
  </si>
  <si>
    <t>607-503-00-X</t>
  </si>
  <si>
    <t>2,4,6-tri-n-propyl-2,4,6-trioxo-1,3,5,2,4,6-trioxatriphosphorinane</t>
  </si>
  <si>
    <t>422-210-5</t>
  </si>
  <si>
    <t>68957-94-8</t>
  </si>
  <si>
    <t>607-504-00-5</t>
  </si>
  <si>
    <t>diammonium 1-hydroxy-2-(4-(4-carboxyphenylazo)-2,5-dimethoxyphenylazo)-7-amino-3-naphthalenesulfonate</t>
  </si>
  <si>
    <t>422-670-7</t>
  </si>
  <si>
    <t xml:space="preserve">Repr. 2
Acute Tox. 3 *
STOT RE 2 *
Aquatic Acute 1
Aquatic Chronic 1
</t>
  </si>
  <si>
    <t xml:space="preserve">H361f
H301
H373 **
H400
H410
</t>
  </si>
  <si>
    <t xml:space="preserve">H301
H361f
H373 **
H410
</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</si>
  <si>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</si>
  <si>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</si>
  <si>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</si>
  <si>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</si>
  <si>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 disodium (4-chloro-2-((4,5-dihydro-3-methyl-5-oxo-1-(3-sulfonatophenyl)-1H-pyrazol-4-yl)azo)-5-methyl)benzenesulfonate</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</si>
  <si>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</si>
  <si>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</si>
  <si>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</si>
  <si>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</si>
  <si>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</si>
  <si>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</si>
  <si>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</si>
  <si>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</si>
  <si>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</si>
  <si>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</si>
  <si>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</si>
  <si>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</si>
  <si>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</si>
  <si>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(2S,5R)-6,6-dibromo-3,3-dimethyl-7-oxo-4-thia-1-azabicyclo[3.2.0]heptane-2-carboxylic acid 4,4-dioxide</t>
  </si>
  <si>
    <t>427-200-4</t>
  </si>
  <si>
    <t>76646-91-8</t>
  </si>
  <si>
    <t>607-511-00-3</t>
  </si>
  <si>
    <t>reaction mass of: 4-[(3-decyloxypropyl)(3-isobutoxy-1-isobutoxycarbonyl-3-oxopropyl)amino]-4-oxobutyric acid; 4-[(3-isobutoxy-1-isobutoxycarbonyl-3-oxopropyl)(3-octyloxypropyl)amino]-4-oxobutyric acid</t>
  </si>
  <si>
    <t>423-750-4</t>
  </si>
  <si>
    <t>607-512-00-9</t>
  </si>
  <si>
    <t>trisodium 2,4-diamino-3,5-bis-[4-(2-sulfonatoethoxy)sulfonyl)phenylazo]benzenesulfonate</t>
  </si>
  <si>
    <t>423-970-0</t>
  </si>
  <si>
    <t>182926-43-8</t>
  </si>
  <si>
    <t>607-513-00-4</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</si>
  <si>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</si>
  <si>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423-200-3</t>
  </si>
  <si>
    <t>607-514-00-X</t>
  </si>
  <si>
    <t>potassium N-(1-methoxy-1-oxobut-2-en-3-yl)valinate</t>
  </si>
  <si>
    <t>427-240-2</t>
  </si>
  <si>
    <t>134841-35-3</t>
  </si>
  <si>
    <t>607-515-00-5</t>
  </si>
  <si>
    <t>reaction mass of: disodium hexyldiphenyl ether disulphonate; disodium dihexyldiphenyl ether disulphonate</t>
  </si>
  <si>
    <t>429-650-7</t>
  </si>
  <si>
    <t>147732-60-3</t>
  </si>
  <si>
    <t>607-516-00-0</t>
  </si>
  <si>
    <t>N,N'-bis(trifluoroacetyl)-S,S'-bis L-homocysteine</t>
  </si>
  <si>
    <t>429-670-6</t>
  </si>
  <si>
    <t>105996-54-1</t>
  </si>
  <si>
    <t>607-517-00-6</t>
  </si>
  <si>
    <t>(S)-α-(acetylthio)benzenepropanoic acid</t>
  </si>
  <si>
    <t>430-300-0</t>
  </si>
  <si>
    <t>76932-17-7</t>
  </si>
  <si>
    <t>607-518-00-1</t>
  </si>
  <si>
    <t>3-oxoandrost-4-ene-17-ß-carboxylic acid</t>
  </si>
  <si>
    <t>414-990-0</t>
  </si>
  <si>
    <t>302-97-6</t>
  </si>
  <si>
    <t xml:space="preserve">H361f
H413
</t>
  </si>
  <si>
    <t>607-519-00-7</t>
  </si>
  <si>
    <t>poly-[((4-((4-ethyl-ethylene)amino)phenyl)-((4-(ethyl-(2-oxyethylene)amino)phenyl)methinyl)cyclohexa-2,5-dienylidene)-N-ethyl-N-(2-hydroxyethyl)ammonium acetate]</t>
  </si>
  <si>
    <t>427-280-0</t>
  </si>
  <si>
    <t>176429-27-9</t>
  </si>
  <si>
    <t xml:space="preserve">STOT SE 3
Skin Irrit. 2
Eye Dam. 1
Aquatic Acute 1
Aquatic Chronic 1
</t>
  </si>
  <si>
    <t xml:space="preserve">H335
H315
H318
H400
H410
</t>
  </si>
  <si>
    <t xml:space="preserve">H335
H315
H318
H410
</t>
  </si>
  <si>
    <t>607-520-00-2</t>
  </si>
  <si>
    <t>reaction mass of: sodium 4,5-dihydro-2-[(propionato)(C6-18)alkyl]-3H-imidazolium-N-ethylphosphate; disodium 4,5-dihydro-2-[(dipropionato)(C6-18)alkyl]-3H-imidazolium-N-ethylphosphate</t>
  </si>
  <si>
    <t>427-740-0</t>
  </si>
  <si>
    <t>607-521-00-8</t>
  </si>
  <si>
    <t>tetraethyl N,N'-(methylenedicyclohexane-4,1-diyl)bis-.sc.dl.sc.-aspartate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</si>
  <si>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</si>
  <si>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</si>
  <si>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</si>
  <si>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</si>
  <si>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</si>
  <si>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</si>
  <si>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</si>
  <si>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</si>
  <si>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</si>
  <si>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</si>
  <si>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</si>
  <si>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</si>
  <si>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</si>
  <si>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</si>
  <si>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</si>
  <si>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</si>
  <si>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 xml:space="preserve">Flam. Sol. 1 ****
Carc. 2
Aquatic Chronic 3
</t>
  </si>
  <si>
    <t xml:space="preserve">H228
H351
H412
</t>
  </si>
  <si>
    <t>607-526-00-5</t>
  </si>
  <si>
    <t>cartap (ISO); 1,3-bis(carbamoylthio)-2-(dimethylamino)propane</t>
  </si>
  <si>
    <t>607-527-00-0</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</si>
  <si>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</si>
  <si>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423-180-6</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</si>
  <si>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</si>
  <si>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</si>
  <si>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</si>
  <si>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</si>
  <si>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</si>
  <si>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</si>
  <si>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</si>
  <si>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</si>
  <si>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</si>
  <si>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</si>
  <si>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</si>
  <si>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</si>
  <si>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</si>
  <si>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</si>
  <si>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</si>
  <si>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</si>
  <si>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</si>
  <si>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</si>
  <si>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</si>
  <si>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</si>
  <si>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</si>
  <si>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</si>
  <si>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</si>
  <si>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</si>
  <si>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</si>
  <si>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</si>
  <si>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</si>
  <si>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 xml:space="preserve">Acute Tox. 3 *
STOT RE 1
Skin Sens. 1
Aquatic Chronic 2
</t>
  </si>
  <si>
    <t xml:space="preserve">H301
H372 **
H317
H411
</t>
  </si>
  <si>
    <t>607-535-00-4</t>
  </si>
  <si>
    <t>potassium 4-iodo-2-sulfonato-benzoic acid</t>
  </si>
  <si>
    <t>426-620-5</t>
  </si>
  <si>
    <t>607-536-00-X</t>
  </si>
  <si>
    <t>(2,6-xylyloxy) acetic acid</t>
  </si>
  <si>
    <t>430-910-7</t>
  </si>
  <si>
    <t>13335-71-2</t>
  </si>
  <si>
    <t>607-537-00-5</t>
  </si>
  <si>
    <t>isopropylammonium 2-(3-benzoylphenyl)propionate</t>
  </si>
  <si>
    <t>417-970-1</t>
  </si>
  <si>
    <t xml:space="preserve">Acute Tox. 3 *
Acute Tox. 4 *
STOT RE 1
Eye Dam. 1
Aquatic Acute 1
Aquatic Chronic 1
</t>
  </si>
  <si>
    <t xml:space="preserve">H301
H312
H372 **
H318
H400
H410
</t>
  </si>
  <si>
    <t xml:space="preserve">H301
H312
H372 **
H318
H410
</t>
  </si>
  <si>
    <t>607-539-00-6</t>
  </si>
  <si>
    <t>propyl((4-(5-oxo-3-propylisoxazolidin-4-ylidenmethin)phenyl)propoxycarbonylmethyleneamino)acetate</t>
  </si>
  <si>
    <t>431-000-2</t>
  </si>
  <si>
    <t>198705-81-6</t>
  </si>
  <si>
    <t>607-540-00-1</t>
  </si>
  <si>
    <t>1-(mercaptomethyl)cyclopropylacetic acid</t>
  </si>
  <si>
    <t>420-240-3</t>
  </si>
  <si>
    <t>162515-68-6</t>
  </si>
  <si>
    <t xml:space="preserve">Acute Tox. 4 *
Acute Tox. 4 *
Skin Corr. 1B
Skin Sens. 1
Aquatic Chronic 2
</t>
  </si>
  <si>
    <t xml:space="preserve">H312
H302
H314
H317
H411
</t>
  </si>
  <si>
    <t xml:space="preserve">H314
H312
H302
H317
H411
</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</si>
  <si>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</si>
  <si>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</si>
  <si>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</si>
  <si>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</si>
  <si>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</si>
  <si>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</si>
  <si>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</si>
  <si>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</si>
  <si>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</si>
  <si>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</si>
  <si>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</si>
  <si>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</si>
  <si>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</si>
  <si>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</si>
  <si>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</si>
  <si>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</si>
  <si>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</si>
  <si>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</si>
  <si>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</si>
  <si>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</si>
  <si>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 methyl {[5-acetylamino-4-(2-chloro-4-nitrophenylazo)phenyl]ethoxycarbonylmethylamino}acetate</t>
  </si>
  <si>
    <t>424-290-7</t>
  </si>
  <si>
    <t>188070-47-5</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</si>
  <si>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</si>
  <si>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</si>
  <si>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</si>
  <si>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</si>
  <si>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</si>
  <si>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</si>
  <si>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</si>
  <si>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</si>
  <si>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</si>
  <si>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</si>
  <si>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</si>
  <si>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</si>
  <si>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</si>
  <si>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</si>
  <si>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</si>
  <si>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</si>
  <si>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</si>
  <si>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</si>
  <si>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</si>
  <si>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 xml:space="preserve">Acute Tox. 4 *
Acute Tox. 4 *
STOT RE 2 *
Skin Irrit. 2
Eye Dam. 1
Skin Sens. 1
Aquatic Chronic 2
</t>
  </si>
  <si>
    <t xml:space="preserve">H312
H302
H373 **
H315
H318
H317
H411
</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</si>
  <si>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</si>
  <si>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</si>
  <si>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</si>
  <si>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</si>
  <si>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</si>
  <si>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</si>
  <si>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</si>
  <si>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</si>
  <si>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</si>
  <si>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</si>
  <si>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 xml:space="preserve">Expl. 1.1
Eye Dam. 1
Aquatic Chronic 3
</t>
  </si>
  <si>
    <t xml:space="preserve">H201
H318
H412
</t>
  </si>
  <si>
    <t>GHS01
GHS05
Dgr</t>
  </si>
  <si>
    <t>607-555-00-3</t>
  </si>
  <si>
    <t>1,1,3,3-tetramethylbutylperoxypivalate</t>
  </si>
  <si>
    <t>424-980-8</t>
  </si>
  <si>
    <t>22288-41-1</t>
  </si>
  <si>
    <t xml:space="preserve">Flam. Liq. 2
Org. Perox. D
Skin Irrit. 2
Skin Sens. 1
Aquatic Chronic 2
</t>
  </si>
  <si>
    <t xml:space="preserve">H225
H242
H315
H317
H411
</t>
  </si>
  <si>
    <t>607-556-00-9</t>
  </si>
  <si>
    <t>2-acetoxymethylene-4-acetylphenylacetate</t>
  </si>
  <si>
    <t>425-160-2</t>
  </si>
  <si>
    <t>24085-06-1</t>
  </si>
  <si>
    <t>607-557-00-4</t>
  </si>
  <si>
    <t>salt of: (1S-cis)-1-amino-2,3-dihydro-1H-inden-2-ol and [R-[R*R*]]-2,3-dihydroxybutanedioic acid</t>
  </si>
  <si>
    <t>425-210-3</t>
  </si>
  <si>
    <t>169939-84-8</t>
  </si>
  <si>
    <t>607-558-00-X</t>
  </si>
  <si>
    <t>2S-isopropyl-5R-methyl-1R-cyclohexyl (2R,5S)-5-(4-amino-2-oxo-2H-pyrimidin-1-yl)-[1.3]-oxathiolane-2-carboxylate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</si>
  <si>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</si>
  <si>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</si>
  <si>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</si>
  <si>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</si>
  <si>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</si>
  <si>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</si>
  <si>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</si>
  <si>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</si>
  <si>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</si>
  <si>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</si>
  <si>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</si>
  <si>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</si>
  <si>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</si>
  <si>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</si>
  <si>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(2R,3R)-3-(2-ethoxyphenoxy)-2-hydroxy-3-phenylpropylammonium methanesulfonate; (2S,3S)-3-(2-ethoxyphenoxy)-2-hydroxy-3-phenylpropylammonium methanesulfonate</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</si>
  <si>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</si>
  <si>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</si>
  <si>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</si>
  <si>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</si>
  <si>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</si>
  <si>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</si>
  <si>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</si>
  <si>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</si>
  <si>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</si>
  <si>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</si>
  <si>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</si>
  <si>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</si>
  <si>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</si>
  <si>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</si>
  <si>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 xml:space="preserve">Acute Tox. 3 *
STOT RE 2 *
Eye Dam. 1
Aquatic Acute 1
Aquatic Chronic 1
</t>
  </si>
  <si>
    <t xml:space="preserve">H301
H373 **
H318
H400
H410
</t>
  </si>
  <si>
    <t xml:space="preserve">H301
H373 **
H318
H410
</t>
  </si>
  <si>
    <t>607-566-00-3</t>
  </si>
  <si>
    <t>reaction mass of: dodecylphenyl dodecylhydroxybenzenecarboxylate; bis(dodecylphenyl)dodecyl hydroxybenzenedicarboxylate</t>
  </si>
  <si>
    <t>426-140-6</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</si>
  <si>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</si>
  <si>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</si>
  <si>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</si>
  <si>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</si>
  <si>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</si>
  <si>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</si>
  <si>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</si>
  <si>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</si>
  <si>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 sodium 2-amino-4-(4,6-difluoropyrimidin-4-ylamino)benzenesulfonate</t>
  </si>
  <si>
    <t>426-470-0</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</si>
  <si>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</si>
  <si>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</si>
  <si>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</si>
  <si>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</si>
  <si>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</si>
  <si>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</si>
  <si>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</si>
  <si>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</si>
  <si>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</si>
  <si>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</si>
  <si>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</si>
  <si>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</si>
  <si>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 xml:space="preserve">Acute Tox. 4 *
Acute Tox. 4 *
STOT RE 2 *
Skin Sens. 1
Aquatic Acute 1
Aquatic Chronic 1
</t>
  </si>
  <si>
    <t xml:space="preserve">H312
H302
H373 **
H317
H400
H410
</t>
  </si>
  <si>
    <t xml:space="preserve">H312
H302
H373 **
H317
H410
</t>
  </si>
  <si>
    <t>607-573-00-1</t>
  </si>
  <si>
    <t>reaction mass of: disodium 7-(2,4-difluoropyrimidin-6-ylamino)-4-hydroxy-3-(4-methoxy-2-sulfonatophenylazo)naphthalene-2-sulfonate; disodium 7-(4,6-difluoropyrimidin-2-ylamino)-4-hydroxy-3-(4-methoxy-2-sulfonatophenylazo)naphthalene-2-sulfonate</t>
  </si>
  <si>
    <t>426-840-1</t>
  </si>
  <si>
    <t>607-574-00-7</t>
  </si>
  <si>
    <t>[1R-(1-α,2β,5α)]-mono[5-methyl-2-(1-methylethyl)cyclohexyl]butanedioate</t>
  </si>
  <si>
    <t>426-890-4</t>
  </si>
  <si>
    <t>77341-67-4</t>
  </si>
  <si>
    <t>607-575-00-2</t>
  </si>
  <si>
    <t>4-(5-(5-[1-(4-carboxyphenyl)hexahydro-2,4,6-trioxopyrimidin-5-ylidene]penta-1,3-dienyl)-1,2,3,4-tetrahydro-6-hydroxy-2,4-dioxopyrimidin-1-yl)benzoic acid-triethylamine salt</t>
  </si>
  <si>
    <t>426-900-7</t>
  </si>
  <si>
    <t xml:space="preserve">STOT SE 3
Aquatic Chronic 3
</t>
  </si>
  <si>
    <t xml:space="preserve">H335
H412
</t>
  </si>
  <si>
    <t>607-576-00-8</t>
  </si>
  <si>
    <t>branched, octyl 3-[3,5-di(tert-butyl)-4-hydroxyphenyl]propanoate</t>
  </si>
  <si>
    <t>427-030-0</t>
  </si>
  <si>
    <t>607-577-00-3</t>
  </si>
  <si>
    <t>(2R*,3S*)-2-(2,4-difluorophenyl)-3-(5-fluoro-4-pyrimidinyl)-1-(1H-1,2,4-triazol-1-yl)butan-2-ol (1R)-10-camphorsulfonate</t>
  </si>
  <si>
    <t>427-100-0</t>
  </si>
  <si>
    <t>607-578-00-9</t>
  </si>
  <si>
    <t>ethyl 4-((4-diethylamino-2-methylphenyl)imino)-4,5-dihydro-1-isopropyl-5-oxo-1H-pyrazole-3-carboxylate</t>
  </si>
  <si>
    <t>427-110-5</t>
  </si>
  <si>
    <t xml:space="preserve">Acute Tox. 4 *
STOT RE 2 *
Aquatic Chronic 4
</t>
  </si>
  <si>
    <t xml:space="preserve">H302
H373 **
H413
</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</si>
  <si>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</si>
  <si>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</si>
  <si>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</si>
  <si>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</si>
  <si>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</si>
  <si>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</si>
  <si>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</si>
  <si>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</si>
  <si>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</si>
  <si>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</si>
  <si>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</si>
  <si>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</si>
  <si>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</si>
  <si>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 tetrasodium 7-(4-(4-hydroxy-6-(4-(2-sulfonatoethylsulfonyl)phenylamino)-1,3,5-triazin-2-ylamino)-2-ureidophenylazo)naphthalene-1,3,6-trisulfonate</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</si>
  <si>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</si>
  <si>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</si>
  <si>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</si>
  <si>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</si>
  <si>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</si>
  <si>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</si>
  <si>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</si>
  <si>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</si>
  <si>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</si>
  <si>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</si>
  <si>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</si>
  <si>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</si>
  <si>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</si>
  <si>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</si>
  <si>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</si>
  <si>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</si>
  <si>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</si>
  <si>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</si>
  <si>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</si>
  <si>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</si>
  <si>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</si>
  <si>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 bis(2-ethylhexyl) 3,4,5,6-tetrabromophthalate</t>
  </si>
  <si>
    <t>428-050-2</t>
  </si>
  <si>
    <t>607-589-00-9</t>
  </si>
  <si>
    <t>tetrakis(1,2,2,6,6-pentamethyl-4-piperidyl)-1,2,3,4-butanetetracarboxylate</t>
  </si>
  <si>
    <t>428-070-1</t>
  </si>
  <si>
    <t>91788-83-9</t>
  </si>
  <si>
    <t xml:space="preserve">Acute Tox. 4 *
STOT RE 1
Aquatic Acute 1
Aquatic Chronic 1
</t>
  </si>
  <si>
    <t xml:space="preserve">H302
H372 **
H400
H410
</t>
  </si>
  <si>
    <t xml:space="preserve">H372 **
H302
H410
</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</si>
  <si>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</si>
  <si>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</si>
  <si>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</si>
  <si>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</si>
  <si>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</si>
  <si>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 disodium 3-(4-ethenesulfonylphenylazo)-5-(4-fluoro-6-morpholin-4-yl-1,3,5-triazin-2-ylamino)-4-hydroxynaphthalene-2,7-disulfonate</t>
  </si>
  <si>
    <t>428-400-4</t>
  </si>
  <si>
    <t>607-592-00-5</t>
  </si>
  <si>
    <t>di(C9-11-alkyl) cyclohexane-1,4-dicarboxylate</t>
  </si>
  <si>
    <t>428-870-0</t>
  </si>
  <si>
    <t>607-593-00-0</t>
  </si>
  <si>
    <t>4-(2-methylacryloyloxy)phenyl 4-allyloxybenzoate</t>
  </si>
  <si>
    <t>429-000-2</t>
  </si>
  <si>
    <t>159235-16-2</t>
  </si>
  <si>
    <t>607-594-00-6</t>
  </si>
  <si>
    <t>ethyl (1S,5R,6S)-5-(1-ethylpropoxy)-7-oxabicyclo[4.1.0]hept-3-ene-3-carboxylate</t>
  </si>
  <si>
    <t>429-020-1</t>
  </si>
  <si>
    <t>204254-96-6</t>
  </si>
  <si>
    <t xml:space="preserve">STOT RE 2 *
Skin Sens. 1
</t>
  </si>
  <si>
    <t xml:space="preserve">H373 **
H317
</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</si>
  <si>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</si>
  <si>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</si>
  <si>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</si>
  <si>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</si>
  <si>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</si>
  <si>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</si>
  <si>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</si>
  <si>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</si>
  <si>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</si>
  <si>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</si>
  <si>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</si>
  <si>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</si>
  <si>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</si>
  <si>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</si>
  <si>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</si>
  <si>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</si>
  <si>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</si>
  <si>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</si>
  <si>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</si>
  <si>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 xml:space="preserve">Org. Perox. D
Skin Sens. 1
Aquatic Acute 1
Aquatic Chronic 1
</t>
  </si>
  <si>
    <t>607-600-00-7</t>
  </si>
  <si>
    <t>(1S,1'R)-[1-(3',3'-dimethyl-1'-cyclohexyl)ethoxycarbonyl]methyl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</si>
  <si>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</si>
  <si>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</si>
  <si>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</si>
  <si>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</si>
  <si>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</si>
  <si>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</si>
  <si>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</si>
  <si>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</si>
  <si>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</si>
  <si>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</si>
  <si>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</si>
  <si>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</si>
  <si>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</si>
  <si>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</si>
  <si>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</si>
  <si>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</si>
  <si>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</si>
  <si>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</si>
  <si>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</si>
  <si>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</si>
  <si>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</si>
  <si>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</si>
  <si>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</si>
  <si>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</si>
  <si>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</si>
  <si>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</si>
  <si>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</si>
  <si>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430-180-1</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</si>
  <si>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</si>
  <si>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</si>
  <si>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</si>
  <si>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</si>
  <si>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</si>
  <si>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</si>
  <si>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</si>
  <si>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</si>
  <si>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</si>
  <si>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</si>
  <si>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</si>
  <si>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</si>
  <si>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</si>
  <si>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</si>
  <si>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 xml:space="preserve">H314
H302
H412
</t>
  </si>
  <si>
    <t>607-612-00-2</t>
  </si>
  <si>
    <t>reaction mass of: 3,3,4,4,5,5,6,6,7,7,8,8,8-tridecafluoro-1-octanesulfonic acid; ammonium 3,3,4,4,5,5,6,6,7,7,8,8,8-tridecafluoro-1-octanesulfonate</t>
  </si>
  <si>
    <t>432-190-1</t>
  </si>
  <si>
    <t>182176-52-9</t>
  </si>
  <si>
    <t xml:space="preserve">Acute Tox. 4 *
STOT RE 2 *
Eye Dam. 1
</t>
  </si>
  <si>
    <t xml:space="preserve">H302
H373 **
H318
</t>
  </si>
  <si>
    <t>607-613-00-8</t>
  </si>
  <si>
    <t>reaction mass of: succinic acidmonopersuccinic aciddipersuccinic acidmonomethyl ester of succinic acidmonomethyl ester of persuccinic aciddimethyl succinate glutaric acidmonoperglutaric aciddiperglutaric acidmonomethyl ester of glutaric acidmonomethyl ester of perglutaric aciddimethyl glutarate adipic acidmonoperadipic aciddiperadipic acidmonomethyl ester of adipic acidmonomethyl ester of peradipic aciddimethyl adipatehydrogen peroxidemethanolwater</t>
  </si>
  <si>
    <t>432-790-1</t>
  </si>
  <si>
    <t xml:space="preserve">Acute Tox. 4 *
Acute Tox. 4 *
Acute Tox. 4 *
STOT SE 2
Skin Corr. 1B
</t>
  </si>
  <si>
    <t xml:space="preserve">H332
H312
H302
H371
H314
</t>
  </si>
  <si>
    <t>GHS07
GHS05
GHS08
Dgr</t>
  </si>
  <si>
    <t xml:space="preserve">H302
H312
H332
H314
H371
</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</si>
  <si>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</si>
  <si>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</si>
  <si>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</si>
  <si>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</si>
  <si>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</si>
  <si>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</si>
  <si>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</si>
  <si>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 xml:space="preserve">Acute Tox. 3 *
Acute Tox. 4 *
Eye Irrit. 2
Skin Sens. 1
</t>
  </si>
  <si>
    <t xml:space="preserve">H331
H302
H319
H317
</t>
  </si>
  <si>
    <t>607-616-00-4</t>
  </si>
  <si>
    <t>2,4-dichloro-5-fluorobenzoylchloride</t>
  </si>
  <si>
    <t>428-390-1</t>
  </si>
  <si>
    <t>86393-34-2</t>
  </si>
  <si>
    <t xml:space="preserve">STOT SE 3
Skin Irrit. 2
Eye Dam. 1
Skin Sens. 1
Aquatic Chronic 3
</t>
  </si>
  <si>
    <t xml:space="preserve">H335
H315
H318
H317
H412
</t>
  </si>
  <si>
    <t>607-617-00-X</t>
  </si>
  <si>
    <t>bis(2-ethylhexyl)-4,5-epoxycyclohexane-1,2-dicarboxylate</t>
  </si>
  <si>
    <t>430-700-5</t>
  </si>
  <si>
    <t>10138-36-0</t>
  </si>
  <si>
    <t>607-618-00-5</t>
  </si>
  <si>
    <t>menadione sodium bisulfite; 2-naphthalenesulfonic acid,1,2,3,4-tetrahydro-2-methyl-1,4-dioxo-, sodium salt</t>
  </si>
  <si>
    <t>204-987-0</t>
  </si>
  <si>
    <t>130-37-0</t>
  </si>
  <si>
    <t>607-619-00-0</t>
  </si>
  <si>
    <t>menadione nicotinamide bisulfite; 1,2,3,4-tetrahydro-2-methyl-1,4-dioxonaphthalene-2-sulfonic acid, compound with nicotin-3-amide (1:1)</t>
  </si>
  <si>
    <t>277-543-7</t>
  </si>
  <si>
    <t>73581-79-0</t>
  </si>
  <si>
    <t>607-620-00-6</t>
  </si>
  <si>
    <t>trisodium nitrilotriacetate</t>
  </si>
  <si>
    <t>225-768-6</t>
  </si>
  <si>
    <t>5064-31-3</t>
  </si>
  <si>
    <t xml:space="preserve">Carc. 2
Acute Tox. 4 *
Eye Irrit. 2
</t>
  </si>
  <si>
    <t xml:space="preserve">H351
H302
H319
</t>
  </si>
  <si>
    <t xml:space="preserve">Carc. 2; H351: C ≥ 5 %
</t>
  </si>
  <si>
    <t>607-621-00-1</t>
  </si>
  <si>
    <t>milbemectin (ISO); [reaction mass of milbemycin A3 (CAS No 51596-10-2) and milbemycin A4 (CAS No 51596-11-3) (30:70)]</t>
  </si>
  <si>
    <t>607-622-00-7</t>
  </si>
  <si>
    <t>2-ethylhexyl-2-ethylhexanoate</t>
  </si>
  <si>
    <t>231-057-1</t>
  </si>
  <si>
    <t>7425-14-1</t>
  </si>
  <si>
    <t>607-623-00-2</t>
  </si>
  <si>
    <t>diisobutyl phthalate</t>
  </si>
  <si>
    <t>607-624-00-8</t>
  </si>
  <si>
    <t xml:space="preserve">Carc. 2
Repr. 1B
Lact.
Acute Tox. 4 *
Acute Tox. 4 *
STOT RE 1
Aquatic Chronic 2
</t>
  </si>
  <si>
    <t xml:space="preserve">H351
H360D ***
H362
H332
H302
H372 **
H411
</t>
  </si>
  <si>
    <t xml:space="preserve">H351
H360D ***
H372 **
H332
H302
H362
H411
</t>
  </si>
  <si>
    <t>607-625-00-3</t>
  </si>
  <si>
    <t>clodinafop-propargyl (ISO)</t>
  </si>
  <si>
    <t>105512-06-9</t>
  </si>
  <si>
    <t xml:space="preserve">Skin Sens. 1; H317: C ≥ 0,001 %
M=1
</t>
  </si>
  <si>
    <t>607-626-00-9</t>
  </si>
  <si>
    <t>ethyl 1-(2,4-dichlorophenyl)-5-(trichloromethyl)-1H-1,2,4-triazole-3-carboxylate</t>
  </si>
  <si>
    <t>401-290-5</t>
  </si>
  <si>
    <t>103112-35-2</t>
  </si>
  <si>
    <t>607-627-00-4</t>
  </si>
  <si>
    <t>[(4S,5S)-4-benzyl-2-oxo-5-oxazolidinyl]methyl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</si>
  <si>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</si>
  <si>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</si>
  <si>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</si>
  <si>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</si>
  <si>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</si>
  <si>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</si>
  <si>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</si>
  <si>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</si>
  <si>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</si>
  <si>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</si>
  <si>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</si>
  <si>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</si>
  <si>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</si>
  <si>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</si>
  <si>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 xml:space="preserve">H332
H314
H317
H412
</t>
  </si>
  <si>
    <t>607-631-00-6</t>
  </si>
  <si>
    <t>reaction mass of: 2-(2-((oxo(phenyl)acetyl)oxy)ethoxy)ethyl oxo(phenyl)acetate; (2-(2-hydroxyethoxy)ethyl) oxo(phenyl)acetate</t>
  </si>
  <si>
    <t>442-300-8</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</si>
  <si>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</si>
  <si>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</si>
  <si>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</si>
  <si>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</si>
  <si>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</si>
  <si>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</si>
  <si>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</si>
  <si>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</si>
  <si>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</si>
  <si>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 (1S)-2-chloro-1-methyl-2-oxoethyl acetate</t>
  </si>
  <si>
    <t>420-610-4</t>
  </si>
  <si>
    <t>36394-75-9</t>
  </si>
  <si>
    <t>607-635-00-8</t>
  </si>
  <si>
    <t>trisodium N-(3-propionato)-.sc.l.sc.-aspartate</t>
  </si>
  <si>
    <t>422-090-4</t>
  </si>
  <si>
    <t>172737-80-3</t>
  </si>
  <si>
    <t>607-636-00-3</t>
  </si>
  <si>
    <t>1-bromo-2-methylpropyl propionate</t>
  </si>
  <si>
    <t>422-900-6</t>
  </si>
  <si>
    <t>158894-67-8</t>
  </si>
  <si>
    <t xml:space="preserve">Flam. Liq. 3
Carc. 2
Skin Corr. 1B
Skin Sens. 1
</t>
  </si>
  <si>
    <t xml:space="preserve">H226
H351
H314
H317
</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</si>
  <si>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</si>
  <si>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</si>
  <si>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</si>
  <si>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</si>
  <si>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</si>
  <si>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</si>
  <si>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</si>
  <si>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</si>
  <si>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</si>
  <si>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</si>
  <si>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</si>
  <si>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</si>
  <si>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</si>
  <si>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 2-formamido-3-thiophenecarboxylic acid</t>
  </si>
  <si>
    <t>431-930-9</t>
  </si>
  <si>
    <t>43028-69-9</t>
  </si>
  <si>
    <t>607-642-00-6</t>
  </si>
  <si>
    <t>3,6,9-trithiaundecamethylene-1,11-dimethacrylate</t>
  </si>
  <si>
    <t>432-210-7</t>
  </si>
  <si>
    <t>141631-22-3</t>
  </si>
  <si>
    <t>607-643-00-1</t>
  </si>
  <si>
    <t>dimethyl (2S)-2-hydroxysuccinate</t>
  </si>
  <si>
    <t>432-310-0</t>
  </si>
  <si>
    <t>617-55-0</t>
  </si>
  <si>
    <t xml:space="preserve">Flam. Liq. 3
Eye Dam. 1
Skin Sens. 1
</t>
  </si>
  <si>
    <t xml:space="preserve">H226
H318
H317
</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</si>
  <si>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</si>
  <si>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</si>
  <si>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</si>
  <si>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</si>
  <si>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</si>
  <si>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</si>
  <si>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</si>
  <si>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</si>
  <si>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</si>
  <si>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.sc.d.sc.-erythro-hexanoic acid 2,4-dideoxy-3,5-O-(1-methylethylidene)-1,1-dimethylethylester; tert-butyl 2-[(4R,6S)-6-(hydroxymethyl)-2,2-dimethyl-1,3-dioxan-4-yl]acetate</t>
  </si>
  <si>
    <t>432-960-5</t>
  </si>
  <si>
    <t>124655-09-0</t>
  </si>
  <si>
    <t>607-647-00-3</t>
  </si>
  <si>
    <t>5-acetoxy-2-(R,S)butyryloxymethyl-1,3-oxathiolane</t>
  </si>
  <si>
    <t>433-530-1</t>
  </si>
  <si>
    <t>143446-73-5</t>
  </si>
  <si>
    <t xml:space="preserve">Acute Tox. 4 *
Skin Sens. 1
Aquatic Acute 1
</t>
  </si>
  <si>
    <t xml:space="preserve">H302
H317
H400
</t>
  </si>
  <si>
    <t>607-649-00-4</t>
  </si>
  <si>
    <t>[3-(chlorocarbonyl)-2-methylphenyl]acetate</t>
  </si>
  <si>
    <t>433-690-0</t>
  </si>
  <si>
    <t>167678-46-8</t>
  </si>
  <si>
    <t xml:space="preserve">Skin Corr. 1A
Skin Sens. 1
</t>
  </si>
  <si>
    <t>607-650-00-X</t>
  </si>
  <si>
    <t>2-methyl-1,5-pentanediamine-1,3-benzenedicarboxylate</t>
  </si>
  <si>
    <t>433-910-5</t>
  </si>
  <si>
    <t>145153-52-2</t>
  </si>
  <si>
    <t>607-651-00-5</t>
  </si>
  <si>
    <t>sodium 2-(nonanoyloxy)benzenesulfonate</t>
  </si>
  <si>
    <t>434-360-9</t>
  </si>
  <si>
    <t>91125-43-8</t>
  </si>
  <si>
    <t>607-652-00-0</t>
  </si>
  <si>
    <t>ethyl N2-dodecanoyl-.sc.l.sc.-argininate hydrochloride</t>
  </si>
  <si>
    <t>434-630-6</t>
  </si>
  <si>
    <t>60372-77-2</t>
  </si>
  <si>
    <t xml:space="preserve">Eye Dam. 1
Aquatic Acute 1
</t>
  </si>
  <si>
    <t xml:space="preserve">H318
H400
</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</si>
  <si>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</si>
  <si>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</si>
  <si>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</si>
  <si>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</si>
  <si>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</si>
  <si>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</si>
  <si>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</si>
  <si>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</si>
  <si>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</si>
  <si>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</si>
  <si>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</si>
  <si>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</si>
  <si>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</si>
  <si>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</si>
  <si>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</si>
  <si>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</si>
  <si>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</si>
  <si>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</si>
  <si>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</si>
  <si>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</si>
  <si>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</si>
  <si>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</si>
  <si>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</si>
  <si>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</si>
  <si>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</si>
  <si>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</si>
  <si>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</si>
  <si>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</si>
  <si>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</si>
  <si>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</si>
  <si>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</si>
  <si>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</si>
  <si>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</si>
  <si>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</si>
  <si>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</si>
  <si>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</si>
  <si>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</si>
  <si>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</si>
  <si>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</si>
  <si>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</si>
  <si>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</si>
  <si>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</si>
  <si>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</si>
  <si>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</si>
  <si>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</si>
  <si>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</si>
  <si>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</si>
  <si>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</si>
  <si>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</si>
  <si>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</si>
  <si>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</si>
  <si>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</si>
  <si>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</si>
  <si>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</si>
  <si>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</si>
  <si>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</si>
  <si>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</si>
  <si>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</si>
  <si>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</si>
  <si>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</si>
  <si>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</si>
  <si>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</si>
  <si>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</si>
  <si>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</si>
  <si>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</si>
  <si>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</si>
  <si>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</si>
  <si>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</si>
  <si>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</si>
  <si>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 (5-amino-2-butylbenzofuran-3-yl) [4-(3-dibutylaminopropoxy)phenyl]methanone, dioxalate</t>
  </si>
  <si>
    <t>448-700-9</t>
  </si>
  <si>
    <t>500791-70-8</t>
  </si>
  <si>
    <t xml:space="preserve">STOT RE 2 *
Eye Dam. 1
Skin Sens. 1
Aquatic Acute 1
Aquatic Chronic 1
</t>
  </si>
  <si>
    <t xml:space="preserve">H373 **
H318
H317
H400
H410
</t>
  </si>
  <si>
    <t xml:space="preserve">H373 **
H318
H317
H410
</t>
  </si>
  <si>
    <t>607-671-00-4</t>
  </si>
  <si>
    <t>diethyl 1,4-cyclohexanedicarboxylate</t>
  </si>
  <si>
    <t>417-310-0</t>
  </si>
  <si>
    <t>72903-27-6</t>
  </si>
  <si>
    <t>607-672-00-X</t>
  </si>
  <si>
    <t>reaction mass of: 2-hydroxy-3-(methacryloyloxy)propyl  (2-benzoyl)benzoate; 1-hydroxymethyl-2-(methacryloyloxy)ethyl  (2-benzoyl)benzoate; x-hydroxy-y-(methacryloyloxy)propyl(or -ethyl) (2-benzoyl)benzoate</t>
  </si>
  <si>
    <t>419-000-0</t>
  </si>
  <si>
    <t>607-673-00-5</t>
  </si>
  <si>
    <t>1-ethyl-5,6,7,8-tetrahydroquinolinium tosylate</t>
  </si>
  <si>
    <t>419-570-0</t>
  </si>
  <si>
    <t>607-675-00-6</t>
  </si>
  <si>
    <t>reaction mass of: cis-9-octadecenedioic acid; cis-9-cis-12-octadecadienedioic acid; hexadecanedioic acid; octadecanedioic acid</t>
  </si>
  <si>
    <t>422-260-8</t>
  </si>
  <si>
    <t>607-676-00-1</t>
  </si>
  <si>
    <t>reaction mass of: 2-methylnonanedioic acid; 2,4-dimethyl-4-methoxycarbonylundecanedioic acid; 2,4,6-trimethyl-4,6-dimethoxycarbonyltridecanedioic acid; 8,9-dimethyl-8,9-dimethoxycarbonylhexadecanedioic acid</t>
  </si>
  <si>
    <t>423-670-1</t>
  </si>
  <si>
    <t>607-677-00-7</t>
  </si>
  <si>
    <t>2,5-dioxopyrrolidin-1-yl N-{[methyl[[2-(1-methylethyl)-4-thiazolyl]methyl]amino]carbonyl}-.sc.l.sc.-valinate</t>
  </si>
  <si>
    <t>424-660-8</t>
  </si>
  <si>
    <t>607-678-00-2</t>
  </si>
  <si>
    <t>reaction mass of: ethyl (2R,3R)-3-isopropylbicyclo[2.2.1]hept-5-ene-2-carboxylate; ethyl (2S,3S)-3-isopropylbicyclo[2.2.1]hept-5-ene-2-carboxylate</t>
  </si>
  <si>
    <t>427-090-8</t>
  </si>
  <si>
    <t>607-679-00-8</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</si>
  <si>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 di(acetate)</t>
  </si>
  <si>
    <t>431-440-5</t>
  </si>
  <si>
    <t>607-680-00-3</t>
  </si>
  <si>
    <t>tert-butyl(6-{2-[4-(4-fluorophenyl)-6-isopropyl-2-[methyl(methylsulfonyl)amino]pyrimidin-5-yl]vinyl}(4S,6S)-2,2-dimethyl[1,3]dioxan-4-yl)acetate</t>
  </si>
  <si>
    <t>432-810-9</t>
  </si>
  <si>
    <t>607-681-00-9</t>
  </si>
  <si>
    <t>reaction mass of: 9-nonyl-10-octyl-19-carbonyloxyhexadecylnonadecanoic acid; 9-nonyl-10-octyl-19-carbonyloxyoctadecylnonadecanoic acid; dihexadecyl 9-nonyl-10-octylnonadecandioate; 1-octadecyl,19-hexadecyl 9-nonyl-10-octylnonadecandioate; dioctadecyl 9-nonyl-10-octylnonadecandioate</t>
  </si>
  <si>
    <t>432-910-2</t>
  </si>
  <si>
    <t>607-682-00-4</t>
  </si>
  <si>
    <t>complex reaction mass of Chinese gum rosin post reacted with acrylic acid</t>
  </si>
  <si>
    <t>434-230-1</t>
  </si>
  <si>
    <t>144413-22-9</t>
  </si>
  <si>
    <t>607-683-00-X</t>
  </si>
  <si>
    <t>reaction mass of: methyl 3-((1E)-2-methylprop-1-enyl)-2,2-dimethylcyclopropanecarboxylate; methyl 3-((1Z)-2-methylprop-1-enyl)-2,2-dimethylcyclopropanecarboxylate (20:80)</t>
  </si>
  <si>
    <t>435-450-0</t>
  </si>
  <si>
    <t>607-684-00-5</t>
  </si>
  <si>
    <t>alkenes, C12-14, hydroformylation products, distn. residues, C-(hydrogen sulfobutanedioates), disodium salts</t>
  </si>
  <si>
    <t>435-660-2</t>
  </si>
  <si>
    <t>243662-67-1</t>
  </si>
  <si>
    <t>607-685-00-0</t>
  </si>
  <si>
    <t>ammonium 2-cocoyloxyethanesulfonate</t>
  </si>
  <si>
    <t>441-050-7</t>
  </si>
  <si>
    <t>607-686-00-6</t>
  </si>
  <si>
    <t>6,6'-bis(diazo-5,5',6,6'-tetrahydro-5,5'-dioxo)[methylene-bis(5-(6-diazo-5,6-dihydro-5-oxo-1-naphthylsulphonyloxy)-6-methyl-2-phenylene]di(naphthalene-1-sulfonate)</t>
  </si>
  <si>
    <t>441-550-5</t>
  </si>
  <si>
    <t xml:space="preserve">H242
H351
</t>
  </si>
  <si>
    <t>607-687-00-1</t>
  </si>
  <si>
    <t>reaction mass of: 2-{3,6-bis-[(2-ethylphenyl)-methylamino]-xanthylium-9-yl}-benzenesulfonate (2-10%); 2-{3,6-bis-[(2,3-dimethylphenyl)-methylamino]-xanthylium-9-yl}-benzenesulfonate (2-10%); 2-{3,6-bis-[(2,4-dimethylphenyl)-methylamino]-xanthylium-9-yl}-benzenesulfonate (2-10%); 2-{3,6-bis-[(2,5-dimethylphenyl)-methylamino]-xanthylium-9-yl}-benzenesulfonate (2-10%); 2-{3-[(2,3-dimethylphenyl)-methylamino]-6-[(2-ethylphenyl)-methylamino]-xanthylium-9-yl}-benzenesulfonate (7-20%); 2-{3-[(2,4-dimethylphenyl)-methylamino]-6-[(2-ethylphenyl)-methylamino]-xanthylium-9-yl}-benzenesulfonate (7-20%); 2-{3-[(2,5-dimethylphenyl)-methylamino]-6-[(2-ethylphenyl)-methylamino]-xanthylium-9-yl}-benzenesulfonate (7-20%); 2-{3-[(2,3-dimethylphenyl)-methylamino]-6-[(2,4-dimethylphenyl)-methylamino]-xanthylium-9-yl}-benzenesulfonate (7-20%); 2-{3-[(2,3-dimethylphenyl)-methylamino]-6-[(2,5-dimethylphenyl)-methylamino]-xanthylium-9-yl}-benzenesulfonate (7-20%); 2-{3-[(2,4-dimethylphenyl)-methylamino]-6-[(2,5-dimethylphenyl)-methylamino]-xanthylium-9-yl}-benzenesulfonate (7-20%)</t>
  </si>
  <si>
    <t>442-800-6</t>
  </si>
  <si>
    <t>607-688-00-7</t>
  </si>
  <si>
    <t>(R)-1-cyclohexa-1,4-dienyl-1-methoxycarbonyl-methylammoniumchloride</t>
  </si>
  <si>
    <t>444-320-2</t>
  </si>
  <si>
    <t>607-689-00-2</t>
  </si>
  <si>
    <t>reaction mass of: methyl 1,4-dimethylcyclohexanecarboxylate ("para-isomer" including cis- and trans- isomers); methyl 1,3-dimethylcyclohexanecarboxylate ("meta-isomer" including cis- and trans-isomers)</t>
  </si>
  <si>
    <t>444-920-4</t>
  </si>
  <si>
    <t>607-690-00-8</t>
  </si>
  <si>
    <t>dimethyl[2S,2S']-6,6,6'6'-tetramethoxy-2,2'-[N,N'-bis(trifluoracetyl)-S,S'-bi(L-homocysteinyl)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</si>
  <si>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</si>
  <si>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</si>
  <si>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</si>
  <si>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</si>
  <si>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</si>
  <si>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</si>
  <si>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</si>
  <si>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</si>
  <si>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607-694-00-X</t>
  </si>
  <si>
    <t>ethyl 5,5-diphenyl-2-isoxazoline-3-carboxylate</t>
  </si>
  <si>
    <t>443-870-0</t>
  </si>
  <si>
    <t>163520-33-0</t>
  </si>
  <si>
    <t>607-696-00-0</t>
  </si>
  <si>
    <t>pentyl formate</t>
  </si>
  <si>
    <t>211-340-6</t>
  </si>
  <si>
    <t>638-49-3</t>
  </si>
  <si>
    <t>607-697-00-6</t>
  </si>
  <si>
    <t>tert-butyl propionate</t>
  </si>
  <si>
    <t>20487-40-5</t>
  </si>
  <si>
    <t>607-698-00-1</t>
  </si>
  <si>
    <t>4-tert-butylbenzoic acid</t>
  </si>
  <si>
    <t>202-696-3</t>
  </si>
  <si>
    <t>98-73-7</t>
  </si>
  <si>
    <t xml:space="preserve">Repr. 1B
Acute Tox. 4
STOT RE 1
</t>
  </si>
  <si>
    <t xml:space="preserve">H360F
H302
H372
</t>
  </si>
  <si>
    <t>GHS07
GHS08
Dgr</t>
  </si>
  <si>
    <t xml:space="preserve">H360F
H372
H302
</t>
  </si>
  <si>
    <t>607-699-00-7</t>
  </si>
  <si>
    <t>bifenthrin (ISO); (2-methylbiphenyl-3-yl)methyl rel-(1R,3R)-3-[(1Z)-2-chloro-3,3,3-trifluoroprop-1-en-1-yl]-2,2-dimethylcyclopropanecarboxylate</t>
  </si>
  <si>
    <t>82657-04-3</t>
  </si>
  <si>
    <t xml:space="preserve">Carc. 2
Acute Tox. 2
Acute Tox. 3
STOT RE 1
Skin Sens. 1B
Aquatic Acute 1
Aquatic Chronic 1
</t>
  </si>
  <si>
    <t xml:space="preserve">H351
H300
H331
H372 (nervous system)
H317
H400
H410
</t>
  </si>
  <si>
    <t xml:space="preserve">H300
H331
H317
H351
H372 (nervous system)
H410
</t>
  </si>
  <si>
    <t xml:space="preserve">M=10000
M=100000
</t>
  </si>
  <si>
    <t>607-700-00-0</t>
  </si>
  <si>
    <t xml:space="preserve">Acute Tox. 3
Acute Tox. 4
STOT RE 1
Skin Sens. 1B
Aquatic Acute 1
Aquatic Chronic 1
</t>
  </si>
  <si>
    <t xml:space="preserve">H301
H332
H372 (blood, nervous system, heart)
H317
H400
H410
</t>
  </si>
  <si>
    <t xml:space="preserve">H301
H332
H317
H372 (blood, nervous system, heart)
H410
</t>
  </si>
  <si>
    <t xml:space="preserve">M=1
M=1
</t>
  </si>
  <si>
    <t>607-702-00-1</t>
  </si>
  <si>
    <t>dihexyl phthalate</t>
  </si>
  <si>
    <t>607-703-00-7</t>
  </si>
  <si>
    <t>ammoniumpentadeca- fluorooctanoate</t>
  </si>
  <si>
    <t xml:space="preserve">Carc. 2
Repr. 1B
Lact.
Acute Tox. 4
Acute Tox. 4
STOT RE 1
Eye Dam. 1
</t>
  </si>
  <si>
    <t xml:space="preserve">H351
H360D
H362
H332
H302
H372 (liver)
H318
</t>
  </si>
  <si>
    <t>GHS08
GHS07
GHS05
Dgr</t>
  </si>
  <si>
    <t xml:space="preserve">H302
H332
H318
H351
H360D
H362
H372 (liver)
</t>
  </si>
  <si>
    <t>607-704-00-2</t>
  </si>
  <si>
    <t>perfluorooctanoic acid</t>
  </si>
  <si>
    <t>607-705-00-8</t>
  </si>
  <si>
    <t>benzoic acid</t>
  </si>
  <si>
    <t>200-618-2</t>
  </si>
  <si>
    <t>65-85-0</t>
  </si>
  <si>
    <t xml:space="preserve">STOT RE 1
Skin Irrit. 2
Eye Dam. 1
</t>
  </si>
  <si>
    <t>607-706-00-3</t>
  </si>
  <si>
    <t>methyl 2,5-dichlorobenzoate</t>
  </si>
  <si>
    <t>220-815-7</t>
  </si>
  <si>
    <t>2905-69-3</t>
  </si>
  <si>
    <t xml:space="preserve">Acute Tox. 4
STOT SE 3
Aquatic Chronic 2
</t>
  </si>
  <si>
    <t xml:space="preserve">H302
H336
H411
</t>
  </si>
  <si>
    <t>607-707-00-9</t>
  </si>
  <si>
    <t>fenoxaprop-P-ethyl (ISO); ethyl (2R)-2-{4-[(6-chloro-1,3-benzoxazol-2-yl)oxy]phenoxy}propanoate</t>
  </si>
  <si>
    <t>71283-80-2</t>
  </si>
  <si>
    <t xml:space="preserve">STOT RE 2
Skin Sens. 1
Aquatic Acute 1
Aquatic Chronic 1
</t>
  </si>
  <si>
    <t xml:space="preserve">H373 (kidneys)
H317
H400
H410
</t>
  </si>
  <si>
    <t xml:space="preserve">H317
H373 (kidneys)
H410
</t>
  </si>
  <si>
    <t>607-708-00-4</t>
  </si>
  <si>
    <t>octanoic acid</t>
  </si>
  <si>
    <t>204-677-5</t>
  </si>
  <si>
    <t>124-07-2</t>
  </si>
  <si>
    <t xml:space="preserve">Skin Corr. 1C
Aquatic Chronic 3
</t>
  </si>
  <si>
    <t>607-709-00-X</t>
  </si>
  <si>
    <t>decanoic acid</t>
  </si>
  <si>
    <t>206-376-4</t>
  </si>
  <si>
    <t>334-48-5</t>
  </si>
  <si>
    <t>607-710-00-5</t>
  </si>
  <si>
    <t>1,2-benzenedicarboxylic acid, dihexyl ester, branched and linear</t>
  </si>
  <si>
    <t>607-711-00-0</t>
  </si>
  <si>
    <t>spirotetramat (ISO); (5s,8s)-3-(2,5-dimethylphenyl)-8-methoxy-2-oxo-1-azaspiro[4,5]dec-3-en-4-yl ethyl carbonate</t>
  </si>
  <si>
    <t>203313-25-1</t>
  </si>
  <si>
    <t xml:space="preserve">Repr. 2
STOT SE 3
Eye Irrit. 2
Skin Sens. 1A
Aquatic Acute 1
Aquatic Chronic 1
</t>
  </si>
  <si>
    <t xml:space="preserve">H361fd
H335
H319
H317
H400
H410
</t>
  </si>
  <si>
    <t xml:space="preserve">H319
H317
H361fd
H335
H410
</t>
  </si>
  <si>
    <t>607-712-00-6</t>
  </si>
  <si>
    <t>dodemorph acetate; 4-cyclododecyl-2,6-dimethylmorpholin-4-ium acetate</t>
  </si>
  <si>
    <t>250-778-2</t>
  </si>
  <si>
    <t>31717-87-0</t>
  </si>
  <si>
    <t xml:space="preserve">Repr. 2
STOT RE 2
Skin Corr. 1C
Skin Sens. 1A
Aquatic Chronic 1
</t>
  </si>
  <si>
    <t xml:space="preserve">H361d
H373 (liver)
H314
H317
H410
</t>
  </si>
  <si>
    <t xml:space="preserve">H314
H317
H361d
H373 (liver)
H410
</t>
  </si>
  <si>
    <t xml:space="preserve">M=1
</t>
  </si>
  <si>
    <t>607-713-00-1</t>
  </si>
  <si>
    <t>fenpyroximate (ISO); tert-butyl 4-[({(E)-[(1,3-dimethyl-5-phenoxy-1H-pyrazol-4-yl)methylene]amino}oxy)methyl]benzoate</t>
  </si>
  <si>
    <t>134098-61-6</t>
  </si>
  <si>
    <t xml:space="preserve">Acute Tox. 2
Acute Tox. 3
Skin Sens. 1B
Aquatic Acute 1
Aquatic Chronic 1
</t>
  </si>
  <si>
    <t xml:space="preserve">H301
H330
H317
H410
</t>
  </si>
  <si>
    <t>607-714-00-7</t>
  </si>
  <si>
    <t>triflusulfuron-methyl; methyl 2-({[4-(dimethylamino)-6-(2,2,2- trifluoroethoxy)-1,3,5-triazin-2- yl]carbamoyl}sulfamoyl)-3- methylbenzoate</t>
  </si>
  <si>
    <t>126535-15-7</t>
  </si>
  <si>
    <t>607-715-00-2</t>
  </si>
  <si>
    <t>bifenazate (ISO); isopropyl 2-(4-methoxybiphenyl-3-yl)hydrazinecarboxylate</t>
  </si>
  <si>
    <t>442-820-5</t>
  </si>
  <si>
    <t>149877-41-8</t>
  </si>
  <si>
    <t xml:space="preserve">H373
H317
H400
H410
</t>
  </si>
  <si>
    <t xml:space="preserve">H317
H373
H410
</t>
  </si>
  <si>
    <t>608-001-00-3</t>
  </si>
  <si>
    <t>acetonitrile; cyanomethane</t>
  </si>
  <si>
    <t xml:space="preserve">Flam. Liq. 2
Acute Tox. 4 *
Acute Tox. 4 *
Acute Tox. 4 *
Eye Irrit. 2
</t>
  </si>
  <si>
    <t xml:space="preserve">H225
H332
H312
H302
H319
</t>
  </si>
  <si>
    <t>608-002-00-9</t>
  </si>
  <si>
    <t>trichloroacetonitrile</t>
  </si>
  <si>
    <t>208-885-7</t>
  </si>
  <si>
    <t>545-06-2</t>
  </si>
  <si>
    <t>608-003-00-4</t>
  </si>
  <si>
    <t>acrylonitrile</t>
  </si>
  <si>
    <t xml:space="preserve">Flam. Liq. 2
Carc. 1B
Acute Tox. 3 *
Acute Tox. 3 *
Acute Tox. 3 *
STOT SE 3
Skin Irrit. 2
Eye Dam. 1
Skin Sens. 1
Aquatic Chronic 2
</t>
  </si>
  <si>
    <t xml:space="preserve">H225
H350
H331
H311
H301
H335
H315
H318
H317
H411
</t>
  </si>
  <si>
    <t>608-004-00-X</t>
  </si>
  <si>
    <t>2-hydroxy-2-methylpropionitrile; 2-cyanopropan-2-ol; acetone cyanohydrin</t>
  </si>
  <si>
    <t>200-909-4</t>
  </si>
  <si>
    <t>608-005-00-5</t>
  </si>
  <si>
    <t>n-butyronitrile</t>
  </si>
  <si>
    <t>109-74-0</t>
  </si>
  <si>
    <t xml:space="preserve">Flam. Liq. 2
Acute Tox. 3 *
Acute Tox. 3 *
Acute Tox. 3 *
</t>
  </si>
  <si>
    <t xml:space="preserve">H225
H331
H311
H301
</t>
  </si>
  <si>
    <t>608-006-00-0</t>
  </si>
  <si>
    <t>bromoxynil (ISO); 3,5-dibromo-4-hydroxybenzonitrile; bromoxynil phenol</t>
  </si>
  <si>
    <t>216-882-7</t>
  </si>
  <si>
    <t>1689-84-5</t>
  </si>
  <si>
    <t xml:space="preserve">Repr. 2
Acute Tox. 2 *
Acute Tox. 3 *
Skin Sens. 1
Aquatic Acute 1
Aquatic Chronic 1
</t>
  </si>
  <si>
    <t xml:space="preserve">H361d ***
H330
H301
H317
H400
H410
</t>
  </si>
  <si>
    <t xml:space="preserve">H361d ***
H330
H301
H317
H410
</t>
  </si>
  <si>
    <t>608-007-00-6</t>
  </si>
  <si>
    <t>ioxynil (ISO); 4-hydroxy-3,5-diiodobenzonitrile</t>
  </si>
  <si>
    <t>216-881-1</t>
  </si>
  <si>
    <t>1689-83-4</t>
  </si>
  <si>
    <t xml:space="preserve">Repr. 2
Acute Tox. 3 *
Acute Tox. 3 *
Acute Tox. 4 *
STOT RE 2 *
Eye Irrit. 2
Aquatic Acute 1
Aquatic Chronic 1
</t>
  </si>
  <si>
    <t xml:space="preserve">H361d ***
H331
H301
H312
H373 **
H319
H400
H410
</t>
  </si>
  <si>
    <t xml:space="preserve">H361d ***
H331
H301
H312
H373 **
H319
H410
</t>
  </si>
  <si>
    <t>608-008-00-1</t>
  </si>
  <si>
    <t>chloroacetonitrile</t>
  </si>
  <si>
    <t>203-467-0</t>
  </si>
  <si>
    <t>107-14-2</t>
  </si>
  <si>
    <t>608-009-00-7</t>
  </si>
  <si>
    <t>malononitrile</t>
  </si>
  <si>
    <t>203-703-2</t>
  </si>
  <si>
    <t>109-77-3</t>
  </si>
  <si>
    <t>608-010-00-2</t>
  </si>
  <si>
    <t>methacrylonitrile; 2-methyl-2-propene nitrile</t>
  </si>
  <si>
    <t>204-817-5</t>
  </si>
  <si>
    <t>126-98-7</t>
  </si>
  <si>
    <t xml:space="preserve">Flam. Liq. 2
Acute Tox. 3 *
Acute Tox. 3 *
Acute Tox. 3 *
Skin Sens. 1
</t>
  </si>
  <si>
    <t xml:space="preserve">H225
H331
H311
H301
H317
</t>
  </si>
  <si>
    <t>608-011-00-8</t>
  </si>
  <si>
    <t>oxalonitrile; cyanogen</t>
  </si>
  <si>
    <t>207-306-5</t>
  </si>
  <si>
    <t>460-19-5</t>
  </si>
  <si>
    <t>608-012-00-3</t>
  </si>
  <si>
    <t>benzonitrile</t>
  </si>
  <si>
    <t>202-855-7</t>
  </si>
  <si>
    <t>100-47-0</t>
  </si>
  <si>
    <t>608-013-00-9</t>
  </si>
  <si>
    <t>2-chlorobenzonitrile</t>
  </si>
  <si>
    <t>212-836-5</t>
  </si>
  <si>
    <t>873-32-5</t>
  </si>
  <si>
    <t xml:space="preserve">H312
H302
H319
</t>
  </si>
  <si>
    <t>608-014-00-4</t>
  </si>
  <si>
    <t>chlorothalonil (ISO); tetrachloroisophthalonitrile</t>
  </si>
  <si>
    <t>217-588-1</t>
  </si>
  <si>
    <t>1897-45-6</t>
  </si>
  <si>
    <t xml:space="preserve">Carc. 2
Acute Tox. 2 *
STOT SE 3
Eye Dam. 1
Skin Sens. 1
Aquatic Acute 1
Aquatic Chronic 1
</t>
  </si>
  <si>
    <t xml:space="preserve">H351
H330
H335
H318
H317
H400
H410
</t>
  </si>
  <si>
    <t xml:space="preserve">H351
H330
H335
H318
H317
H410
</t>
  </si>
  <si>
    <t>608-015-00-X</t>
  </si>
  <si>
    <t>dichlobenil (ISO); 2,6-dichlorobenzonitrile</t>
  </si>
  <si>
    <t xml:space="preserve">H312
H411
</t>
  </si>
  <si>
    <t>608-016-00-5</t>
  </si>
  <si>
    <t>1,4-Dicyano-2,3,5,6-tetra-chloro-benzene</t>
  </si>
  <si>
    <t>401-550-8</t>
  </si>
  <si>
    <t>1897-41-2</t>
  </si>
  <si>
    <t>608-017-00-0</t>
  </si>
  <si>
    <t>bromoxynil octanoate (ISO); 2,6-dibromo-4-cyanophenyl octanoate</t>
  </si>
  <si>
    <t>216-885-3</t>
  </si>
  <si>
    <t>1689-99-2</t>
  </si>
  <si>
    <t xml:space="preserve">Repr. 2
Acute Tox. 3 *
Acute Tox. 4 *
Skin Sens. 1
Aquatic Acute 1
Aquatic Chronic 1
</t>
  </si>
  <si>
    <t xml:space="preserve">H361d ***
H331
H302
H317
H400
H410
</t>
  </si>
  <si>
    <t xml:space="preserve">H361d ***
H331
H302
H317
H410
</t>
  </si>
  <si>
    <t>608-018-00-6</t>
  </si>
  <si>
    <t>ioxynil octanoate (ISO); 4-cyano-2,6-diiodophenyl octanoate</t>
  </si>
  <si>
    <t>223-375-4</t>
  </si>
  <si>
    <t>3861-47-0</t>
  </si>
  <si>
    <t xml:space="preserve">Repr. 2
Acute Tox. 3 *
Eye Irrit. 2
Skin Sens. 1
Aquatic Acute 1
Aquatic Chronic 1
</t>
  </si>
  <si>
    <t xml:space="preserve">H361d ***
H301
H319
H317
H400
H410
</t>
  </si>
  <si>
    <t xml:space="preserve">H361d ***
H301
H319
H317
H410
</t>
  </si>
  <si>
    <t>608-019-00-1</t>
  </si>
  <si>
    <t>2,2'-dimethyl-2,2'-azodipropiononitrile; ADZN</t>
  </si>
  <si>
    <t>201-132-3</t>
  </si>
  <si>
    <t>78-67-1</t>
  </si>
  <si>
    <t xml:space="preserve">Self-react. C
Acute Tox. 4 *
Acute Tox. 4 *
Aquatic Chronic 3
</t>
  </si>
  <si>
    <t xml:space="preserve">H242
H332
H302
H412
</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</si>
  <si>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</si>
  <si>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</si>
  <si>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</si>
  <si>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</si>
  <si>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</si>
  <si>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</si>
  <si>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</si>
  <si>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</si>
  <si>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</si>
  <si>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</si>
  <si>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</si>
  <si>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</si>
  <si>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</si>
  <si>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 4-(4-chlorophenyl)-2-phenyl-2-[(1H-1,2,4-triazol-1-yl)methyl]butanenitrile</t>
  </si>
  <si>
    <t>406-140-2</t>
  </si>
  <si>
    <t>114369-43-6</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</si>
  <si>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</si>
  <si>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</si>
  <si>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</si>
  <si>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</si>
  <si>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</si>
  <si>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</si>
  <si>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</si>
  <si>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</si>
  <si>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</si>
  <si>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</si>
  <si>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</si>
  <si>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</si>
  <si>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 xml:space="preserve">Acute Tox. 4 *
STOT RE 2 *
Skin Sens. 1
Aquatic Chronic 3
</t>
  </si>
  <si>
    <t xml:space="preserve">H302
H373 **
H317
H412
</t>
  </si>
  <si>
    <t>608-027-00-5</t>
  </si>
  <si>
    <t>reaction mass of: 3-(4-ethylphenyl)-2,2-dimethylpropanenitrile; 3-(2-ethylphenyl)-2,2-dimethylpropanenitrile; 3-(3-ethylphenyl)-2,2-dimethylpropanenitrile</t>
  </si>
  <si>
    <t>412-660-0</t>
  </si>
  <si>
    <t>608-028-00-0</t>
  </si>
  <si>
    <t>4-(2-cyano-3-phenylamino-acryloyloxymethyl)-cyclohexyl-methyl 2-cyano-3-phenylamino)-acrylate</t>
  </si>
  <si>
    <t>413-510-7</t>
  </si>
  <si>
    <t>147374-67-2</t>
  </si>
  <si>
    <t xml:space="preserve">STOT RE 2 *
Skin Sens. 1
Aquatic Chronic 2
</t>
  </si>
  <si>
    <t xml:space="preserve">H373 **
H317
H411
</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</si>
  <si>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</si>
  <si>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</si>
  <si>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</si>
  <si>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</si>
  <si>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</si>
  <si>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</si>
  <si>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</si>
  <si>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</si>
  <si>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</si>
  <si>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</si>
  <si>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</si>
  <si>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</si>
  <si>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</si>
  <si>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 (E)-N1-[(6-chloro-3-pyridyl)methyl]-N2-cyano-N1-methylacetamidine</t>
  </si>
  <si>
    <t>135410-20-7</t>
  </si>
  <si>
    <t>608-033-00-8</t>
  </si>
  <si>
    <t>N-butyl-3-(2-chloro-4-nitrophenylhydrazono)-1-cyano-2-methylprop-1-ene-1,3-dicarboximide</t>
  </si>
  <si>
    <t>407-970-8</t>
  </si>
  <si>
    <t>75511-91-0</t>
  </si>
  <si>
    <t>608-034-00-3</t>
  </si>
  <si>
    <t>chlorfenapyr (ISO); 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</si>
  <si>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</si>
  <si>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</si>
  <si>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</si>
  <si>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</si>
  <si>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</si>
  <si>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</si>
  <si>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</si>
  <si>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</si>
  <si>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 (E)-3,12-tridecadiennitrile; (Z)-3,12-tridecadiennitrile</t>
  </si>
  <si>
    <t>422-190-8</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</si>
  <si>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</si>
  <si>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</si>
  <si>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</si>
  <si>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</si>
  <si>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</si>
  <si>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</si>
  <si>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</si>
  <si>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</si>
  <si>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</si>
  <si>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</si>
  <si>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</si>
  <si>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</si>
  <si>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</si>
  <si>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</si>
  <si>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</si>
  <si>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</si>
  <si>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</si>
  <si>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</si>
  <si>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</si>
  <si>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</si>
  <si>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</si>
  <si>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</si>
  <si>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</si>
  <si>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</si>
  <si>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</si>
  <si>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</si>
  <si>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</si>
  <si>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</si>
  <si>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</si>
  <si>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</si>
  <si>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</si>
  <si>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</si>
  <si>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</si>
  <si>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</si>
  <si>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</si>
  <si>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</si>
  <si>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</si>
  <si>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</si>
  <si>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</si>
  <si>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</si>
  <si>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 xml:space="preserve">Acute Tox. 4 *
STOT RE 2 *
Skin Sens. 1
Aquatic Chronic 2
</t>
  </si>
  <si>
    <t xml:space="preserve">H302
H373 **
H317
H411
</t>
  </si>
  <si>
    <t>608-049-00-5</t>
  </si>
  <si>
    <t>2-(4-(4-(butyl-(1-methylhexyl)amino)phenyl)-3-cyano-5-oxo-1,5-dihydropyrrol-2-ylidene)propandinitrile</t>
  </si>
  <si>
    <t>429-180-2</t>
  </si>
  <si>
    <t>157362-53-3</t>
  </si>
  <si>
    <t>608-050-00-0</t>
  </si>
  <si>
    <t>reaction mass of: 5-(2-cyano-4-nitrophenylazo)-2-(2-(2-hydroxyethoxy)ethylamino)-4-methyl-6-phenylaminonicotinonitrile; 5-(2-cyano-4-nitrophenylazo)-6-(2-(2-hydroxyethoxy)ethylamino)-4-methyl-2-phenylaminonicotinonitrile</t>
  </si>
  <si>
    <t>429-760-5</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</si>
  <si>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</si>
  <si>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</si>
  <si>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</si>
  <si>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</si>
  <si>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</si>
  <si>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</si>
  <si>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</si>
  <si>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</si>
  <si>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</si>
  <si>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</si>
  <si>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</si>
  <si>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</si>
  <si>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</si>
  <si>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</si>
  <si>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</si>
  <si>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</si>
  <si>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120068-37-3</t>
  </si>
  <si>
    <t xml:space="preserve">Acute Tox. 3 *
Acute Tox. 3 *
Acute Tox. 3 *
STOT RE 1
Aquatic Acute 1
Aquatic Chronic 1
</t>
  </si>
  <si>
    <t>608-056-00-3</t>
  </si>
  <si>
    <t>N-methyl-N-cyanomethylmorpholiniummethylsulfate</t>
  </si>
  <si>
    <t>429-340-1</t>
  </si>
  <si>
    <t>608-057-00-9</t>
  </si>
  <si>
    <t>4-(cyanomethyl)-4-methylmorpholin-4-ium hydrogen sulfate</t>
  </si>
  <si>
    <t>431-200-1</t>
  </si>
  <si>
    <t>208538-34-5</t>
  </si>
  <si>
    <t>608-058-00-4</t>
  </si>
  <si>
    <t>esfenvalerate (ISO); (S)-a-cyano-3-phenoxybenzyl-(S)-2-(4-chlorophenyl)-3-methylbutyrate</t>
  </si>
  <si>
    <t>66230-04-4</t>
  </si>
  <si>
    <t xml:space="preserve">Acute Tox. 3 *
Acute Tox. 3 *
Skin Sens. 1
Aquatic Acute 1
Aquatic Chronic 1
</t>
  </si>
  <si>
    <t xml:space="preserve">H331
H301
H317
H400
H410
</t>
  </si>
  <si>
    <t xml:space="preserve">H301
H331
H317
H410
</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</si>
  <si>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</si>
  <si>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</si>
  <si>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</si>
  <si>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</si>
  <si>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</si>
  <si>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</si>
  <si>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</si>
  <si>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</si>
  <si>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</si>
  <si>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</si>
  <si>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</si>
  <si>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</si>
  <si>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</si>
  <si>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</si>
  <si>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</si>
  <si>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</si>
  <si>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</si>
  <si>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</si>
  <si>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</si>
  <si>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</si>
  <si>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</si>
  <si>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</si>
  <si>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</si>
  <si>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</si>
  <si>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</si>
  <si>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</si>
  <si>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609-002-00-1</t>
  </si>
  <si>
    <t>2-nitropropane</t>
  </si>
  <si>
    <t>201-209-1</t>
  </si>
  <si>
    <t xml:space="preserve">Flam. Liq. 3
Carc. 1B
Acute Tox. 4 *
Acute Tox. 4 *
</t>
  </si>
  <si>
    <t xml:space="preserve">H226
H350
H332
H302
</t>
  </si>
  <si>
    <t>609-003-00-7</t>
  </si>
  <si>
    <t>nitrobenzene</t>
  </si>
  <si>
    <t>202-716-0</t>
  </si>
  <si>
    <t xml:space="preserve">Carc. 2
Repr. 1B
Acute Tox. 3
Acute Tox. 3
Acute Tox. 3
STOT RE 1
Aquatic Chronic 3
</t>
  </si>
  <si>
    <t xml:space="preserve">H351
H360F
H331
H311
H301
H372 (blood)
H412
</t>
  </si>
  <si>
    <t xml:space="preserve">H331
H311
H301
H351
H360F
H372
H412
</t>
  </si>
  <si>
    <t>609-004-00-2</t>
  </si>
  <si>
    <t>609-005-00-8</t>
  </si>
  <si>
    <t>1,3,5-trinitrobenzene</t>
  </si>
  <si>
    <t>202-752-7</t>
  </si>
  <si>
    <t>99-35-4</t>
  </si>
  <si>
    <t xml:space="preserve">Expl. 1.1
Acute Tox. 1
Acute Tox. 2 *
Acute Tox. 2 *
STOT RE 2
Aquatic Acute 1
Aquatic Chronic 1
</t>
  </si>
  <si>
    <t xml:space="preserve">H201
H310
H330
H300
H373 **
H400
H410
</t>
  </si>
  <si>
    <t xml:space="preserve">H201
H330
H310
H300
H373 **
H410
</t>
  </si>
  <si>
    <t>609-006-00-3</t>
  </si>
  <si>
    <t>4-nitrotoluene</t>
  </si>
  <si>
    <t>202-808-0</t>
  </si>
  <si>
    <t>99-99-0</t>
  </si>
  <si>
    <t xml:space="preserve">Acute Tox. 3 *
Acute Tox. 3 *
Acute Tox. 3 *
STOT RE 2 *
Aquatic Chronic 2
</t>
  </si>
  <si>
    <t xml:space="preserve">H331
H311
H301
H373 **
H411
</t>
  </si>
  <si>
    <t>609-007-00-9</t>
  </si>
  <si>
    <t xml:space="preserve">Carc. 1B
Muta. 2
Repr. 2
Acute Tox. 3 *
Acute Tox. 3 *
Acute Tox. 3 *
STOT RE 2 *
Aquatic Acute 1
Aquatic Chronic 1
</t>
  </si>
  <si>
    <t xml:space="preserve">H350
H341
H361f ***
H331
H311
H301
H373 **
H400
H410
</t>
  </si>
  <si>
    <t xml:space="preserve">H350
H341
H361f ***
H331
H311
H301
H373 **
H410
</t>
  </si>
  <si>
    <t>609-008-00-4</t>
  </si>
  <si>
    <t>2,4,6-trinitrotoluene; TNT</t>
  </si>
  <si>
    <t>204-289-6</t>
  </si>
  <si>
    <t xml:space="preserve">Expl. 1.1
Acute Tox. 3 *
Acute Tox. 3 *
Acute Tox. 3 *
STOT RE 2 *
Aquatic Chronic 2
</t>
  </si>
  <si>
    <t xml:space="preserve">H201
H331
H311
H301
H373 **
H411
</t>
  </si>
  <si>
    <t>609-009-00-X</t>
  </si>
  <si>
    <t>2,4,6-trinitrophenol; picric acid</t>
  </si>
  <si>
    <t>201-865-9</t>
  </si>
  <si>
    <t xml:space="preserve">Expl. 1.1
Acute Tox. 3 *
Acute Tox. 3 *
Acute Tox. 3 *
</t>
  </si>
  <si>
    <t xml:space="preserve">H201
H331
H311
H301
</t>
  </si>
  <si>
    <t>GHS01
GHS06
Dgr</t>
  </si>
  <si>
    <t>609-010-00-5</t>
  </si>
  <si>
    <t>salts of picric acid</t>
  </si>
  <si>
    <t xml:space="preserve">Unst. Expl.
Acute Tox. 3 *
Acute Tox. 3 *
Acute Tox. 3 *
</t>
  </si>
  <si>
    <t xml:space="preserve">H200
H331
H311
H301
</t>
  </si>
  <si>
    <t>609-011-00-0</t>
  </si>
  <si>
    <t>2,4,6-trinitroanisole</t>
  </si>
  <si>
    <t>606-35-9</t>
  </si>
  <si>
    <t xml:space="preserve">Expl. 1.1
Acute Tox. 4 *
Acute Tox. 4 *
Acute Tox. 4 *
Aquatic Chronic 2
</t>
  </si>
  <si>
    <t xml:space="preserve">H201
H332
H312
H302
H411
</t>
  </si>
  <si>
    <t>GHS01
GHS07
GHS09
Wng</t>
  </si>
  <si>
    <t>609-012-00-6</t>
  </si>
  <si>
    <t>2,4,6-trinitro-m-cresol</t>
  </si>
  <si>
    <t>210-027-1</t>
  </si>
  <si>
    <t>602-99-3</t>
  </si>
  <si>
    <t xml:space="preserve">Expl. 1.1
Acute Tox. 4 *
Acute Tox. 4 *
Acute Tox. 4 *
</t>
  </si>
  <si>
    <t xml:space="preserve">H201
H332
H312
H302
</t>
  </si>
  <si>
    <t>GHS01
GHS07
Wng</t>
  </si>
  <si>
    <t>609-013-00-1</t>
  </si>
  <si>
    <t>2,4,6-trinitro-m-xylene</t>
  </si>
  <si>
    <t>211-187-5</t>
  </si>
  <si>
    <t>632-92-8</t>
  </si>
  <si>
    <t xml:space="preserve">Expl. 1.1
Acute Tox. 4 *
Acute Tox. 4 *
Acute Tox. 4 *
STOT RE 2 *
</t>
  </si>
  <si>
    <t xml:space="preserve">H201
H332
H312
H302
H373 **
</t>
  </si>
  <si>
    <t>GHS01
GHS08
GHS07
Wng</t>
  </si>
  <si>
    <t>609-015-00-2</t>
  </si>
  <si>
    <t>4-nitrophenol; p-nitrophenol</t>
  </si>
  <si>
    <t>202-811-7</t>
  </si>
  <si>
    <t>100-02-7</t>
  </si>
  <si>
    <t xml:space="preserve">Acute Tox. 4 *
Acute Tox. 4 *
Acute Tox. 4 *
STOT RE 2 *
</t>
  </si>
  <si>
    <t xml:space="preserve">H332
H312
H302
H373 **
</t>
  </si>
  <si>
    <t>609-016-00-8</t>
  </si>
  <si>
    <t xml:space="preserve">Acute Tox. 3 *
Acute Tox. 3 *
Acute Tox. 3 *
STOT RE 2 *
Aquatic Acute 1
Aquatic Chronic 1
</t>
  </si>
  <si>
    <t xml:space="preserve">H331
H311
H301
H373 **
H400
H410
</t>
  </si>
  <si>
    <t xml:space="preserve">H331
H311
H301
H373 **
H410
</t>
  </si>
  <si>
    <t>609-018-00-9</t>
  </si>
  <si>
    <t>2,4,6-trinitroresorcinol; styphnic acid</t>
  </si>
  <si>
    <t>201-436-6</t>
  </si>
  <si>
    <t>82-71-3</t>
  </si>
  <si>
    <t>GHS01
GHS07
Dgr</t>
  </si>
  <si>
    <t>609-019-00-4</t>
  </si>
  <si>
    <t>lead 2,4,6-trinitro-m-phenylene dioxide; lead 2,4,6-trinitroresorcinoxide; lead styphnate</t>
  </si>
  <si>
    <t xml:space="preserve">Repr. 1A
Acute Tox. 4 *
Acute Tox. 4 *
STOT RE 2 *
Aquatic Acute 1
Aquatic Chronic 1
Unst. Expl
</t>
  </si>
  <si>
    <t xml:space="preserve">H360Df
H332
H302
H373 **
H400
H410
H200
</t>
  </si>
  <si>
    <t>609-019-01-1</t>
  </si>
  <si>
    <t>609-020-00-X</t>
  </si>
  <si>
    <t>DNOC (ISO); 4,6-dinitro-o-cresol</t>
  </si>
  <si>
    <t xml:space="preserve">Muta. 2
Acute Tox. 1
Acute Tox. 2 *
Acute Tox. 2 *
Skin Irrit. 2
Eye Dam. 1
Skin Sens. 1
Aquatic Acute 1
Aquatic Chronic 1
</t>
  </si>
  <si>
    <t xml:space="preserve">H341
H310
H330
H300
H315
H318
H317
H400
H410
</t>
  </si>
  <si>
    <t>GHS06
GHS08
GHS05
GHS07
GHS09
Dgr</t>
  </si>
  <si>
    <t xml:space="preserve">H341
H330
H310
H300
H315
H318
H317
H410
</t>
  </si>
  <si>
    <t>609-021-00-5</t>
  </si>
  <si>
    <t>609-022-00-0</t>
  </si>
  <si>
    <t>ammonium salt of DNOC; ammonium 4,6-dinitro-o-tolyl oxide</t>
  </si>
  <si>
    <t>609-023-00-6</t>
  </si>
  <si>
    <t>dinocap (ISO); (RS)-2,6-dinitro-4-octylphenyl crotonates and (RS)-2,4-dinitro-6-octylphenyl crotonates in which “octyl” is a reaction mass of 1-methylheptyl, 1-ethylhexyl and 1-propylpentyl groups</t>
  </si>
  <si>
    <t>254-408-0</t>
  </si>
  <si>
    <t>39300-45-3</t>
  </si>
  <si>
    <t xml:space="preserve">Repr. 1B
Acute Tox. 4 *
Acute Tox. 4 *
STOT RE 2 *
Skin Irrit. 2
Skin Sens. 1
Aquatic Acute 1
Aquatic Chronic 1
</t>
  </si>
  <si>
    <t xml:space="preserve">H360D ***
H332
H302
H373 **
H315
H317
H400
H410
</t>
  </si>
  <si>
    <t xml:space="preserve">H360D ***
H332
H302
H373 **
H315
H317
H410
</t>
  </si>
  <si>
    <t>609-024-00-1</t>
  </si>
  <si>
    <t>binapacryl (ISO); 2-sec-butyl-4,6-dinitrophenyl-3-methylcrotonate</t>
  </si>
  <si>
    <t xml:space="preserve">Repr. 1B
Acute Tox. 4 *
Acute Tox. 4 *
Aquatic Acute 1
Aquatic Chronic 1
</t>
  </si>
  <si>
    <t xml:space="preserve">H360D ***
H312
H302
H400
H410
</t>
  </si>
  <si>
    <t xml:space="preserve">H360D ***
H312
H302
H410
</t>
  </si>
  <si>
    <t>609-025-00-7</t>
  </si>
  <si>
    <t>dinoseb (ISO); 6-sec-butyl-2,4-dinitrophenol</t>
  </si>
  <si>
    <t xml:space="preserve">Repr. 1B
Acute Tox. 3 *
Acute Tox. 3 *
Eye Irrit. 2
Aquatic Acute 1
Aquatic Chronic 1
</t>
  </si>
  <si>
    <t xml:space="preserve">H360Df
H311
H301
H319
H400
H410
</t>
  </si>
  <si>
    <t xml:space="preserve">H360Df
H311
H301
H319
H410
</t>
  </si>
  <si>
    <t>609-026-00-2</t>
  </si>
  <si>
    <t>salts and esters of dinoseb, with the exception of those specified elsewhere in this Annex</t>
  </si>
  <si>
    <t>609-027-00-8</t>
  </si>
  <si>
    <t>dinocton; reaction mass of isomers: methyl 2-octyl-4,6-dinitrophenyl carbonate, methyl 4-octyl-2,6-dinitrophenyl carbonate</t>
  </si>
  <si>
    <t>63919-26-6</t>
  </si>
  <si>
    <t>609-028-00-3</t>
  </si>
  <si>
    <t>dinex (ISO); 2-cyclohexyl-4,6-dinitrophenol</t>
  </si>
  <si>
    <t>205-042-5</t>
  </si>
  <si>
    <t>131-89-5</t>
  </si>
  <si>
    <t>609-029-00-9</t>
  </si>
  <si>
    <t>salts and esters of dinex</t>
  </si>
  <si>
    <t>609-030-00-4</t>
  </si>
  <si>
    <t>dinoterb (ISO); 2-tert-butyl-4,6-dinitrophenol</t>
  </si>
  <si>
    <t xml:space="preserve">Repr. 1B
Acute Tox. 2 *
Acute Tox. 3 *
Aquatic Acute 1
Aquatic Chronic 1
</t>
  </si>
  <si>
    <t xml:space="preserve">H360D ***
H300
H311
H400
H410
</t>
  </si>
  <si>
    <t xml:space="preserve">H360D ***
H300
H311
H410
</t>
  </si>
  <si>
    <t>609-031-00-X</t>
  </si>
  <si>
    <t>salts and esters of dinoterb</t>
  </si>
  <si>
    <t xml:space="preserve">H360D ***
H300
H311
H410
</t>
  </si>
  <si>
    <t>609-032-00-5</t>
  </si>
  <si>
    <t>bromofenoxim (ISO); 3,5-dibromo-4-hydroxybenzaldehyde-O-(2,4-dinitrophenyl)-oxime</t>
  </si>
  <si>
    <t>236-129-6</t>
  </si>
  <si>
    <t>13181-17-4</t>
  </si>
  <si>
    <t>609-033-00-0</t>
  </si>
  <si>
    <t>dinosam (ISO); 2-(1-methylbutyl)-4,6-dinitrophenol</t>
  </si>
  <si>
    <t>4097-36-3</t>
  </si>
  <si>
    <t>609-034-00-6</t>
  </si>
  <si>
    <t>salts and esters of dinosam</t>
  </si>
  <si>
    <t>609-035-00-1</t>
  </si>
  <si>
    <t>nitroethane</t>
  </si>
  <si>
    <t>201-188-9</t>
  </si>
  <si>
    <t>79-24-3</t>
  </si>
  <si>
    <t>609-036-00-7</t>
  </si>
  <si>
    <t>nitromethane</t>
  </si>
  <si>
    <t>200-876-6</t>
  </si>
  <si>
    <t>75-52-5</t>
  </si>
  <si>
    <t xml:space="preserve">H226
H302
</t>
  </si>
  <si>
    <t>609-037-00-2</t>
  </si>
  <si>
    <t>5-nitroacenaphthene</t>
  </si>
  <si>
    <t>210-025-0</t>
  </si>
  <si>
    <t>602-87-9</t>
  </si>
  <si>
    <t>609-038-00-8</t>
  </si>
  <si>
    <t>2-nitronaphthalene</t>
  </si>
  <si>
    <t>209-474-5</t>
  </si>
  <si>
    <t xml:space="preserve">Carc. 1B
Aquatic Chronic 2
</t>
  </si>
  <si>
    <t xml:space="preserve">H350
H411
</t>
  </si>
  <si>
    <t>609-039-00-3</t>
  </si>
  <si>
    <t>4-nitrobiphenyl</t>
  </si>
  <si>
    <t>609-040-00-9</t>
  </si>
  <si>
    <t>nitrofen (ISO); 2,4-dichlorophenyl 4-nitrophenyl ether</t>
  </si>
  <si>
    <t xml:space="preserve">Carc. 1B
Repr. 1B
Acute Tox. 4 *
Aquatic Acute 1
Aquatic Chronic 1
</t>
  </si>
  <si>
    <t xml:space="preserve">H350
H360D ***
H302
H400
H410
</t>
  </si>
  <si>
    <t xml:space="preserve">H350
H360D ***
H302
H410
</t>
  </si>
  <si>
    <t>609-041-00-4</t>
  </si>
  <si>
    <t>2,4-dinitrophenol</t>
  </si>
  <si>
    <t>200-087-7</t>
  </si>
  <si>
    <t>51-28-5</t>
  </si>
  <si>
    <t xml:space="preserve">Acute Tox. 3 *
Acute Tox. 3 *
Acute Tox. 3 *
STOT RE 2 *
Aquatic Acute 1
</t>
  </si>
  <si>
    <t xml:space="preserve">H331
H311
H301
H373 **
H400
</t>
  </si>
  <si>
    <t>609-042-00-X</t>
  </si>
  <si>
    <t>pendimethalin (ISO); N-(1-ethylpropyl)-2,6-dinitro-3,4-xylidine</t>
  </si>
  <si>
    <t>254-938-2</t>
  </si>
  <si>
    <t>40487-42-1</t>
  </si>
  <si>
    <t>609-043-00-5</t>
  </si>
  <si>
    <t>quintozene (ISO); pentachloronitrobenzene</t>
  </si>
  <si>
    <t>609-044-00-0</t>
  </si>
  <si>
    <t>tecnazene (ISO); 1,2,4,5-tetrachloro-3-nitrobenzene</t>
  </si>
  <si>
    <t>609-045-00-6</t>
  </si>
  <si>
    <t>reaction mass of: 4,6-dinitro-2-(3-octyl)phenyl methyl carbonate and 4,6-dinitro-2-(4-octyl)phenyl methyl carbonate; dinocton-6</t>
  </si>
  <si>
    <t>8069-76-9</t>
  </si>
  <si>
    <t>609-046-00-1</t>
  </si>
  <si>
    <t>trifluralin (ISO) (containing &lt; 0.5 ppm NPDA); α,α,α-trifluoro-2,6-dinitro-N,N-dipropyl-p-toluidine (containing &lt; 0.5 ppm NPDA); 2,6-dinitro-N,N-dipropyl-4-trifluoromethylaniline (containing &lt; 0.5 ppm NPDA); N,N-dipropyl-2,6-dinitro-4-trifluoromethylaniline (containing &lt; 0.5 ppm NPDA)</t>
  </si>
  <si>
    <t xml:space="preserve">Carc. 2
Skin Sens. 1
Aquatic Acute 1
Aquatic Chronic 1
</t>
  </si>
  <si>
    <t xml:space="preserve">H351
H317
H400
H410
</t>
  </si>
  <si>
    <t xml:space="preserve">H351
H317
H410
</t>
  </si>
  <si>
    <t>609-047-00-7</t>
  </si>
  <si>
    <t>2-nitroanisole</t>
  </si>
  <si>
    <t>202-052-1</t>
  </si>
  <si>
    <t>91-23-6</t>
  </si>
  <si>
    <t xml:space="preserve">Carc. 1B
Acute Tox. 4 *
</t>
  </si>
  <si>
    <t xml:space="preserve">H350
H302
</t>
  </si>
  <si>
    <t>609-048-00-2</t>
  </si>
  <si>
    <t>sodium 3-nitrobenzenesulphonate</t>
  </si>
  <si>
    <t>204-857-3</t>
  </si>
  <si>
    <t>127-68-4</t>
  </si>
  <si>
    <t>609-049-00-8</t>
  </si>
  <si>
    <t>2,6-dinitrotoluene</t>
  </si>
  <si>
    <t>210-106-0</t>
  </si>
  <si>
    <t>606-20-2</t>
  </si>
  <si>
    <t xml:space="preserve">Carc. 1B
Muta. 2
Repr. 2
Acute Tox. 3 *
Acute Tox. 3 *
Acute Tox. 3 *
STOT RE 2 *
Aquatic Chronic 3
</t>
  </si>
  <si>
    <t xml:space="preserve">H350
H341
H361f ***
H331
H311
H301
H373 **
H412
</t>
  </si>
  <si>
    <t>609-050-00-3</t>
  </si>
  <si>
    <t>2,3-dinitrotoluene</t>
  </si>
  <si>
    <t>210-013-5</t>
  </si>
  <si>
    <t>602-01-7</t>
  </si>
  <si>
    <t>609-051-00-9</t>
  </si>
  <si>
    <t>3,4-dinitrotoluene</t>
  </si>
  <si>
    <t>210-222-1</t>
  </si>
  <si>
    <t>610-39-9</t>
  </si>
  <si>
    <t xml:space="preserve">Carc. 1B
Muta. 2
Repr. 2
Acute Tox. 3 *
Acute Tox. 3 *
Acute Tox. 3 *
STOT RE 2 *
Aquatic Chronic 2
</t>
  </si>
  <si>
    <t xml:space="preserve">H350
H341
H361f ***
H331
H311
H301
H373 **
H411
</t>
  </si>
  <si>
    <t>609-052-00-4</t>
  </si>
  <si>
    <t>3,5-dinitrotoluene</t>
  </si>
  <si>
    <t>210-566-2</t>
  </si>
  <si>
    <t>618-85-9</t>
  </si>
  <si>
    <t>609-053-00-X</t>
  </si>
  <si>
    <t>hydrazine-trinitromethane</t>
  </si>
  <si>
    <t>414-850-9</t>
  </si>
  <si>
    <t xml:space="preserve">Expl. 1.1 ****
Self-react. A
Carc. 1B
Acute Tox. 3 *
Acute Tox. 3 *
Skin Sens. 1
</t>
  </si>
  <si>
    <t xml:space="preserve">H201
H240
H350
H331
H301
H317
</t>
  </si>
  <si>
    <t>609-054-00-5</t>
  </si>
  <si>
    <t>609-055-00-0</t>
  </si>
  <si>
    <t>2,5-dinitrotoluene</t>
  </si>
  <si>
    <t>210-581-4</t>
  </si>
  <si>
    <t>619-15-8</t>
  </si>
  <si>
    <t>609-056-00-6</t>
  </si>
  <si>
    <t>2,2-dibromo-2-nitroethanol</t>
  </si>
  <si>
    <t>412-380-9</t>
  </si>
  <si>
    <t>69094-18-4</t>
  </si>
  <si>
    <t xml:space="preserve">Expl. 1.1
Carc. 2
Acute Tox. 4 *
STOT RE 2 *
Skin Corr. 1A
Skin Sens. 1
Aquatic Acute 1
Aquatic Chronic 1
</t>
  </si>
  <si>
    <t xml:space="preserve">H201
H351
H302
H373 **
H314
H317
H400
H410
</t>
  </si>
  <si>
    <t>GHS01
GHS08
GHS05
GHS07
GHS09
Dgr</t>
  </si>
  <si>
    <t xml:space="preserve">H201
H351
H302
H373 **
H314
H317
H410
</t>
  </si>
  <si>
    <t>609-057-00-1</t>
  </si>
  <si>
    <t>3-chloro-2,4-difluoronitrobenzene</t>
  </si>
  <si>
    <t>411-980-8</t>
  </si>
  <si>
    <t>3847-58-3</t>
  </si>
  <si>
    <t xml:space="preserve">H302
H314
H317
H410
</t>
  </si>
  <si>
    <t>609-058-00-7</t>
  </si>
  <si>
    <t>2-nitro-2-phenyl-1,3-propanediol</t>
  </si>
  <si>
    <t>410-360-4</t>
  </si>
  <si>
    <t>5428-02-4</t>
  </si>
  <si>
    <t xml:space="preserve">Acute Tox. 4 *
Acute Tox. 4 *
STOT RE 1
Skin Sens. 1
Aquatic Chronic 2
</t>
  </si>
  <si>
    <t xml:space="preserve">H312
H302
H372 **
H317
H411
</t>
  </si>
  <si>
    <t xml:space="preserve">H372 **
H312
H302
H317
H411
</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</si>
  <si>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</si>
  <si>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</si>
  <si>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</si>
  <si>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</si>
  <si>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</si>
  <si>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</si>
  <si>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</si>
  <si>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</si>
  <si>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</si>
  <si>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</si>
  <si>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</si>
  <si>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</si>
  <si>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</si>
  <si>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</si>
  <si>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</si>
  <si>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</si>
  <si>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 xml:space="preserve">Acute Tox. 3 *
Acute Tox. 4 *
STOT RE 2 *
Skin Corr. 1B
Skin Sens. 1
Aquatic Acute 1
Aquatic Chronic 1
</t>
  </si>
  <si>
    <t xml:space="preserve">H311
H302
H373 **
H314
H317
H400
H410
</t>
  </si>
  <si>
    <t xml:space="preserve">H311
H302
H373 **
H314
H317
H410
</t>
  </si>
  <si>
    <t>609-063-00-4</t>
  </si>
  <si>
    <t>2-[(4-chloro-2-nitrophenyl)amino]ethanol</t>
  </si>
  <si>
    <t>413-280-8</t>
  </si>
  <si>
    <t>59320-13-7</t>
  </si>
  <si>
    <t>609-064-00-X</t>
  </si>
  <si>
    <t>mesotrione (ISO); 2-[4-(methylsulfonyl)-2-nitrobenzoyl]-1,3-cyclohexanedione</t>
  </si>
  <si>
    <t>104206-82-8</t>
  </si>
  <si>
    <t>609-065-00-5</t>
  </si>
  <si>
    <t>2-nitrotoluene</t>
  </si>
  <si>
    <t>201-853-3</t>
  </si>
  <si>
    <t>88-72-2</t>
  </si>
  <si>
    <t xml:space="preserve">Carc. 1B
Muta. 1B
Repr. 2
Acute Tox. 4 *
Aquatic Chronic 2
</t>
  </si>
  <si>
    <t xml:space="preserve">H350
H340
H361f ***
H302
H411
</t>
  </si>
  <si>
    <t>609-067-00-6</t>
  </si>
  <si>
    <t>sodium and potassium 4-(3-aminopropylamino)-2,6-bis[3-(4-methoxy-2-sulfophenylazo)-4-hydroxy-2-sulfo-7-naphthylamino]-1,3,5-triazine</t>
  </si>
  <si>
    <t>416-280-6</t>
  </si>
  <si>
    <t>156769-97-0</t>
  </si>
  <si>
    <t>609-068-00-1</t>
  </si>
  <si>
    <t>musk xylene; 5-tert-butyl-2,4,6-trinitro-m-xylene</t>
  </si>
  <si>
    <t xml:space="preserve">Expl. 1.1
Carc. 2
Aquatic Acute 1
Aquatic Chronic 1
</t>
  </si>
  <si>
    <t xml:space="preserve">H201
H351
H400
H410
</t>
  </si>
  <si>
    <t>GHS01
GHS08
GHS09
Wng</t>
  </si>
  <si>
    <t xml:space="preserve">H201
H351
H410
</t>
  </si>
  <si>
    <t>609-069-00-7</t>
  </si>
  <si>
    <t>musk ketone; 3,5-dinitro-2,6-dimethyl-4-tert-butylacetophenone; 4'-tert-butyl-2',6'-dimethyl-3',5'-dinitroacetophenone</t>
  </si>
  <si>
    <t>201-328-9</t>
  </si>
  <si>
    <t>81-14-1</t>
  </si>
  <si>
    <t>609-070-00-2</t>
  </si>
  <si>
    <t>1,4-dichloro-2-(1,1,2,3,3,3-hexafluoropropoxy)-5-nitrobenzene</t>
  </si>
  <si>
    <t>415-580-4</t>
  </si>
  <si>
    <t>130841-23-5</t>
  </si>
  <si>
    <t>609-071-00-8</t>
  </si>
  <si>
    <t>reaction mass of: 2-methylsulfanyl-4,6-bis-(2-hydroxy-4-methoxy-phenyl)-1,3,5-triazine; 2-(4,6-bis-methylsulfanyl-1,3,5-triazin-2-yl)-5-methoxy-phenol</t>
  </si>
  <si>
    <t>423-520-3</t>
  </si>
  <si>
    <t>156137-33-6</t>
  </si>
  <si>
    <t>609-072-00-3</t>
  </si>
  <si>
    <t>4-mesyl-2-nitrotoluene</t>
  </si>
  <si>
    <t>430-550-0</t>
  </si>
  <si>
    <t>1671-49-4</t>
  </si>
  <si>
    <t xml:space="preserve">Repr. 2
Acute Tox. 4 *
Skin Sens. 1
Aquatic Chronic 3
</t>
  </si>
  <si>
    <t xml:space="preserve">H361f ***
H302
H317
H412
</t>
  </si>
  <si>
    <t xml:space="preserve">H302
H317
H361f ***
H412
</t>
  </si>
  <si>
    <t>609-073-00-9</t>
  </si>
  <si>
    <t>lithium potassium sodium N,N''-bis{6-[7-[4-(4-chloro-1,3,5-triazin-2-yl)amino-4-(2-ureidophenylazo)]naphthalene-1,3,6-trisulfonato]}-N'-(2-aminoethyl)piperazine</t>
  </si>
  <si>
    <t>427-850-9</t>
  </si>
  <si>
    <t>610-001-00-3</t>
  </si>
  <si>
    <t>trichloronitromethane; chloropicrin</t>
  </si>
  <si>
    <t xml:space="preserve">Acute Tox. 2 *
Acute Tox. 4 *
STOT SE 3
Skin Irrit. 2
Eye Irrit. 2
</t>
  </si>
  <si>
    <t xml:space="preserve">H330
H302
H335
H315
H319
</t>
  </si>
  <si>
    <t xml:space="preserve">H330
H302
H319
H335
H315
</t>
  </si>
  <si>
    <t>610-002-00-9</t>
  </si>
  <si>
    <t>1,1-dichloro-1-nitroethane</t>
  </si>
  <si>
    <t>209-854-0</t>
  </si>
  <si>
    <t>594-72-9</t>
  </si>
  <si>
    <t>610-003-00-4</t>
  </si>
  <si>
    <t>chlorodinitrobenzene</t>
  </si>
  <si>
    <t>610-004-00-X</t>
  </si>
  <si>
    <t>2-chloro-1,3,5-trinitrobenzene</t>
  </si>
  <si>
    <t>201-864-3</t>
  </si>
  <si>
    <t>88-88-0</t>
  </si>
  <si>
    <t xml:space="preserve">Expl. 1.1
Acute Tox. 1
Acute Tox. 2 *
Acute Tox. 2 *
Aquatic Acute 1
Aquatic Chronic 1
</t>
  </si>
  <si>
    <t xml:space="preserve">H201
H310
H330
H300
H400
H410
</t>
  </si>
  <si>
    <t>GHS01
GHS06
GHS09
Dgr</t>
  </si>
  <si>
    <t xml:space="preserve">H201
H330
H310
H300
H410
</t>
  </si>
  <si>
    <t>610-005-00-5</t>
  </si>
  <si>
    <t>1-chloro-4-nitrobenzene</t>
  </si>
  <si>
    <t>202-809-6</t>
  </si>
  <si>
    <t xml:space="preserve">Carc. 2
Muta. 2
Acute Tox. 3 *
Acute Tox. 3 *
Acute Tox. 3 *
STOT RE 2 *
Aquatic Chronic 2
</t>
  </si>
  <si>
    <t xml:space="preserve">H351
H341
H331
H311
H301
H373 **
H411
</t>
  </si>
  <si>
    <t>610-006-00-0</t>
  </si>
  <si>
    <t>chloronitroanilines with the exception of those specified elsewhere in this Annex</t>
  </si>
  <si>
    <t xml:space="preserve">Acute Tox. 1
Acute Tox. 2 *
Acute Tox. 2 *
STOT RE 2 *
Aquatic Chronic 2
</t>
  </si>
  <si>
    <t xml:space="preserve">H310
H330
H300
H373 **
H411
</t>
  </si>
  <si>
    <t xml:space="preserve">H330
H310
H300
H373 **
H411
</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</si>
  <si>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</si>
  <si>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</si>
  <si>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</si>
  <si>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</si>
  <si>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</si>
  <si>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</si>
  <si>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</si>
  <si>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</si>
  <si>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</si>
  <si>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</si>
  <si>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</si>
  <si>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</si>
  <si>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</si>
  <si>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</si>
  <si>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</si>
  <si>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</si>
  <si>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611-001-00-6</t>
  </si>
  <si>
    <t>azobenzene</t>
  </si>
  <si>
    <t>203-102-5</t>
  </si>
  <si>
    <t>103-33-3</t>
  </si>
  <si>
    <t xml:space="preserve">Carc. 1B
Muta. 2
Acute Tox. 4 *
Acute Tox. 4 *
STOT RE 2 *
Aquatic Acute 1
Aquatic Chronic 1
</t>
  </si>
  <si>
    <t xml:space="preserve">H350
H341
H332
H302
H373 **
H400
H410
</t>
  </si>
  <si>
    <t xml:space="preserve">H350
H341
H332
H302
H373 **
H410
</t>
  </si>
  <si>
    <t>611-002-00-1</t>
  </si>
  <si>
    <t>azoxybenzene</t>
  </si>
  <si>
    <t>207-802-1</t>
  </si>
  <si>
    <t>495-48-7</t>
  </si>
  <si>
    <t>611-003-00-7</t>
  </si>
  <si>
    <t>fenaminosulf (ISO); sodium 4-dimethylaminobenzenediazosulphonate</t>
  </si>
  <si>
    <t>205-419-4</t>
  </si>
  <si>
    <t>140-56-7</t>
  </si>
  <si>
    <t xml:space="preserve">Acute Tox. 3 *
Acute Tox. 4 *
Aquatic Chronic 3
</t>
  </si>
  <si>
    <t xml:space="preserve">H301
H312
H412
</t>
  </si>
  <si>
    <t>611-004-00-2</t>
  </si>
  <si>
    <t>methyl-ONN-azoxymethyl acetate; methyl azoxy methyl acetate</t>
  </si>
  <si>
    <t>209-765-7</t>
  </si>
  <si>
    <t>592-62-1</t>
  </si>
  <si>
    <t xml:space="preserve">Carc. 1B
Repr. 1B
</t>
  </si>
  <si>
    <t xml:space="preserve">H350
H360D ***
</t>
  </si>
  <si>
    <t>611-005-00-8</t>
  </si>
  <si>
    <t>disodium {}{5-[(4'-((2,6-hydroxy-3-((2-hydroxy-5-sulphophenyl)azo)phenyl)azo)(1,1'-biphenyl)-4-yl)azo]salicylato(4-)}}cuprate(2-); CI Direct Brown 95</t>
  </si>
  <si>
    <t>240-221-1</t>
  </si>
  <si>
    <t>16071-86-6</t>
  </si>
  <si>
    <t>611-006-00-3</t>
  </si>
  <si>
    <t>4-o-tolylazo-o-toluidine; 4-amino-2',3-dimethylazobenzene; fast garnet GBC base; AAT; o-aminoazotoluene</t>
  </si>
  <si>
    <t xml:space="preserve">Carc. 1B
Skin Sens. 1
</t>
  </si>
  <si>
    <t xml:space="preserve">H350
H317
</t>
  </si>
  <si>
    <t>611-007-00-9</t>
  </si>
  <si>
    <t>tricyclazole (ISO); 5-methyl-1,2,4-triazolo(3,4-b)benzo-1,3-thiazole</t>
  </si>
  <si>
    <t>611-008-00-4</t>
  </si>
  <si>
    <t>4-aminoazobenzene; 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</si>
  <si>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</si>
  <si>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</si>
  <si>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</si>
  <si>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</si>
  <si>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</si>
  <si>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</si>
  <si>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</si>
  <si>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</si>
  <si>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</si>
  <si>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</si>
  <si>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</si>
  <si>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</si>
  <si>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</si>
  <si>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</si>
  <si>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</si>
  <si>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</si>
  <si>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</si>
  <si>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</si>
  <si>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 xml:space="preserve">Expl. 1.3 ****
Aquatic Chronic 2
</t>
  </si>
  <si>
    <t xml:space="preserve">H203
H411
</t>
  </si>
  <si>
    <t>GHS01
GHS09
Dgr</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</si>
  <si>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</si>
  <si>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</si>
  <si>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</si>
  <si>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</si>
  <si>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</si>
  <si>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</si>
  <si>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</si>
  <si>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</si>
  <si>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</si>
  <si>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</si>
  <si>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</si>
  <si>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</si>
  <si>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</si>
  <si>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</si>
  <si>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</si>
  <si>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</si>
  <si>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</si>
  <si>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</si>
  <si>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</si>
  <si>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</si>
  <si>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</si>
  <si>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</si>
  <si>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</si>
  <si>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</si>
  <si>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</si>
  <si>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 xml:space="preserve">Acute Tox. 3 *
Skin Sens. 1
Aquatic Chronic 3
</t>
  </si>
  <si>
    <t xml:space="preserve">H301
H317
H412
</t>
  </si>
  <si>
    <t>611-021-00-5</t>
  </si>
  <si>
    <t>2-(4-(4-cyano-3-methylisothiazol-5-ylazo)-N-ethyl-3-methylanilino)ethyl acetate</t>
  </si>
  <si>
    <t>405-480-9</t>
  </si>
  <si>
    <t xml:space="preserve">Acute Tox. 4 *
STOT RE 2 *
Skin Irrit. 2
Aquatic Chronic 4
</t>
  </si>
  <si>
    <t xml:space="preserve">H302
H373 **
H315
H413
</t>
  </si>
  <si>
    <t>611-022-00-0</t>
  </si>
  <si>
    <t>4-dimethylaminobenzenediazonium 3-carboxy-4-hydroxybenzenesulfonate</t>
  </si>
  <si>
    <t>404-980-4</t>
  </si>
  <si>
    <t xml:space="preserve">Self-react. C
Acute Tox. 3 *
Acute Tox. 3 *
Acute Tox. 4 *
STOT RE 2 *
Eye Dam. 1
Skin Sens. 1
Aquatic Acute 1
Aquatic Chronic 1
</t>
  </si>
  <si>
    <t xml:space="preserve">H242
H331
H301
H312
H373 **
H318
H317
H400
H410
</t>
  </si>
  <si>
    <t xml:space="preserve">H242
H331
H301
H312
H373 **
H318
H317
H410
</t>
  </si>
  <si>
    <t>611-023-00-6</t>
  </si>
  <si>
    <t>disodium 7-(4,6-dichloro-1,3,5-triazin-2-ylamino)-4-hydroxy-3-(4-(2-(sulfonatooxy)ethylsulfonyl)phenylazo) naphthalene-2-sulfonate</t>
  </si>
  <si>
    <t>404-600-7</t>
  </si>
  <si>
    <t>611-024-00-1</t>
  </si>
  <si>
    <t>Benzidine based azo dyes; 4,4'-diarylazobiphenyl dyes, with the exception of those specified elsewhere in this Annex</t>
  </si>
  <si>
    <t>611-025-00-7</t>
  </si>
  <si>
    <t>disodium 4-amino-3-[[4'-[(2,4-diaminophenyl)azo][1,1'-biphenyl]-4-yl]azo]-5-hydroxy-6-(phenylazo)naphtalene-2,7-disulphonate; C.I. Direct Black 38</t>
  </si>
  <si>
    <t xml:space="preserve">Carc. 1B
Repr. 2
</t>
  </si>
  <si>
    <t xml:space="preserve">H350
H361d ***
</t>
  </si>
  <si>
    <t>611-026-00-2</t>
  </si>
  <si>
    <t>tetrasodium 3,3'-[[1,1'-biphenyl]-4,4'-diylbis(azo)]bis[5-amino-4-hydroxynaphthalene-2,7-disulphonate]; C.I. Direct Blue 6</t>
  </si>
  <si>
    <t>220-012-1</t>
  </si>
  <si>
    <t>2602-46-2</t>
  </si>
  <si>
    <t>611-027-00-8</t>
  </si>
  <si>
    <t>disodium 3,3'-[[1,1'-biphenyl]-4,4'-diylbis(azo)]bis(4-aminonaphthalene-1-sulphonate); C.I. Direct Red 28</t>
  </si>
  <si>
    <t>611-028-00-3</t>
  </si>
  <si>
    <t>C,C'-azodi(formamide)</t>
  </si>
  <si>
    <t>611-029-00-9</t>
  </si>
  <si>
    <t>o-dianisidine based azo dyes; 4,4'-diarylazo-3,3'-dimethoxybiphenyl dyes with the exception of those mentioned elsewhere in this Annex</t>
  </si>
  <si>
    <t>611-030-00-4</t>
  </si>
  <si>
    <t>o-tolidine based dyes; 4,4'-diarylazo-3,3'-dimethylbiphenyl dyes, with the exception of those mentioned elsewhere in this Annex</t>
  </si>
  <si>
    <t>611-031-00-X</t>
  </si>
  <si>
    <t>4,4'-(4-iminocyclohexa-2,5-dienylidenemethylene)dianiline hydrochloride; C.I. Basic Red 9</t>
  </si>
  <si>
    <t>209-321-2</t>
  </si>
  <si>
    <t>569-61-9</t>
  </si>
  <si>
    <t>611-032-00-5</t>
  </si>
  <si>
    <t>1,4,5,8-tetraaminoanthraquinone; C.I. Disperse Blue 1</t>
  </si>
  <si>
    <t>219-603-7</t>
  </si>
  <si>
    <t>2475-45-8</t>
  </si>
  <si>
    <t xml:space="preserve">Carc. 1B
Skin Irrit. 2
Eye Dam. 1
Skin Sens. 1
</t>
  </si>
  <si>
    <t xml:space="preserve">H350
H315
H318
H317
</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</si>
  <si>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</si>
  <si>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</si>
  <si>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</si>
  <si>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</si>
  <si>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</si>
  <si>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</si>
  <si>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</si>
  <si>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</si>
  <si>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</si>
  <si>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</si>
  <si>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</si>
  <si>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</si>
  <si>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</si>
  <si>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</si>
  <si>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</si>
  <si>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</si>
  <si>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</si>
  <si>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</si>
  <si>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</si>
  <si>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</si>
  <si>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</si>
  <si>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</si>
  <si>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</si>
  <si>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</si>
  <si>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</si>
  <si>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</si>
  <si>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</si>
  <si>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</si>
  <si>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</si>
  <si>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</si>
  <si>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</si>
  <si>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</si>
  <si>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</si>
  <si>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</si>
  <si>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</si>
  <si>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</si>
  <si>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</si>
  <si>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</si>
  <si>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</si>
  <si>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 trisodium N(1')-N(2):N(1''')-N(2'')-η-6,6''-bis(1-carbaniloyl-2-hydroxyprop-1-enylazo)-5',5'''-disulfamoyl-3,3''-disulfonatobis(naphthalene-2,1'azobenzene-1,2'-diolato-O(1),O(2'))-chromate; trisodium N(1')-N(2):N(1''')-N(2'')-η-6,6''-bis[2-amino-4-(or 6)-hydroxy-(or 4-amino-2-hydroxy)phenylazo]5',5'''-disulfamoyl-3,3''-disulfonatobis(naphthalene-2,1'azobenzene-1,2'-diolato-O(1),O(2'))-chromate (2:1:1)</t>
  </si>
  <si>
    <t>402-850-1</t>
  </si>
  <si>
    <t>611-044-00-0</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</si>
  <si>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</si>
  <si>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403-720-7</t>
  </si>
  <si>
    <t>117527-94-3</t>
  </si>
  <si>
    <t>611-045-00-6</t>
  </si>
  <si>
    <t>2-[4-[N-(4-acetoxybutyl)-N-ethyl]amino-2-methylphenylazo]-3-acetyl-5-nitrothiophene</t>
  </si>
  <si>
    <t>404-830-8</t>
  </si>
  <si>
    <t>611-046-00-1</t>
  </si>
  <si>
    <t>4,4'-diamino-2-methylazobenzene</t>
  </si>
  <si>
    <t>407-590-2</t>
  </si>
  <si>
    <t>43151-99-1</t>
  </si>
  <si>
    <t xml:space="preserve">Acute Tox. 3 *
STOT RE 2 *
Skin Sens. 1
Aquatic Acute 1
Aquatic Chronic 1
</t>
  </si>
  <si>
    <t xml:space="preserve">H301
H373 **
H317
H400
H410
</t>
  </si>
  <si>
    <t xml:space="preserve">H301
H373 **
H317
H410
</t>
  </si>
  <si>
    <t>611-047-00-7</t>
  </si>
  <si>
    <t>reaction mass of: 2-[[4-[N-ethyl-N-(2-acetoxyethyl)amino]phenyl]azo]-5,6-dichlorobenzothiazole; 2-[[4-[N-ethyl-N-(2-acetoxyethyl)amino]phenyl]azo]-6,7-dichlorobenzothiazole (1:1)</t>
  </si>
  <si>
    <t>407-890-3</t>
  </si>
  <si>
    <t>111381-11-4</t>
  </si>
  <si>
    <t>611-048-00-2</t>
  </si>
  <si>
    <t>reaction mass of: 2-[[4-[bis(2-acetoxyethyl)amino]phenyl]azo]-5,6-dichlorobenzothiazole; 2-[[4-[bis(2-acetoxyethyl)amino]phenyl]azo]-6,7-dichlorobenzothiazole (1:1)</t>
  </si>
  <si>
    <t>407-900-6</t>
  </si>
  <si>
    <t>111381-12-5</t>
  </si>
  <si>
    <t>611-049-00-8</t>
  </si>
  <si>
    <t>reaction mass of 7-[4-(3-diethylaminopropylamino)-6-(3-diethylammoniopropylamino)-1,3,5-triazin-2-ylamino]-4-hydroxy-3-(4-phenylazophenylazo)-naphthalene-2-sulfonate, acetic acid, lactic acid (2:1:1)</t>
  </si>
  <si>
    <t>408-000-6</t>
  </si>
  <si>
    <t>118658-98-3</t>
  </si>
  <si>
    <t>611-050-00-3</t>
  </si>
  <si>
    <t>reaction mass of: pentasodium 7-amino-3-[[4-[[4-[[4-[[4-[(6-amino-1-hydroxy-3-sulfonato-2-naphthyl)azo]-7-sulfonato-1-naphthyl]azo]phenyl]amino]-3-sulfonatophenyl]azo]-6-sulfonato-1-naphthyl]azo]-4-hydroxynaphthalen-2-sulfonate; pentasodium 7-amino-8-[4-[4-[4-[4-(2-amino-5-hydroxy-7-sulfonato-naphthalen-1-ylazo)-7-sulfonatonaphthalen-1-ylazo]-phenylamino]-3-sulfonato-phenylazo]-6-sulfonato-naphthalen-1-ylazo]-4-hydroxy-naphthalene-2-sulfonate; pentasodium 7-amino-8-[4-[4-[4-[4-(6-amino-1-hydroxy-3-sulfonato-naphthalen-1-ylazo)-7-sulfonatonaphthalen-1-ylazo]-phenylamino]-3-sulfonato-phenylazo]-6-sulfonato-naphthalen-1-ylazo]-4-hydroxy-naphthalene-2-sulfonate; tetrasodium 7-amino-4-hydroxy-3-[4-[4-[4-(4-hydroxy-7-sulfonato-naphthalen-1-ylazo)-2-sulfonato-phenylamino]phenylazo]-6-sulfonato-naphthalen-1-ylazo]naphthalene-2-sulfonate; tetrasodium 7-amino-4-hydroxy-3-[4-[4-[4-(4-amino-7-sulfonato-naphthalen-1-ylazo)-2-sulfonato-phenylamino]phenylazo]-6-sulfonato-naphthalen-1-ylazo]naphthalene-2-sulfonate</t>
  </si>
  <si>
    <t>415-350-3</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</si>
  <si>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</si>
  <si>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</si>
  <si>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</si>
  <si>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</si>
  <si>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</si>
  <si>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</si>
  <si>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</si>
  <si>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</si>
  <si>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</si>
  <si>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</si>
  <si>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</si>
  <si>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</si>
  <si>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 N-[4-[(2-hydroxy-5-methylphenyl)azo]phenyl]acetamide</t>
  </si>
  <si>
    <t>220-600-8</t>
  </si>
  <si>
    <t>2832-40-8</t>
  </si>
  <si>
    <t>611-056-00-6</t>
  </si>
  <si>
    <t>C.I. Solvent Yellow 14; 1-phenylazo-2-naphthol</t>
  </si>
  <si>
    <t>212-668-2</t>
  </si>
  <si>
    <t>842-07-9</t>
  </si>
  <si>
    <t xml:space="preserve">Carc. 2
Muta. 2
Skin Sens. 1
Aquatic Chronic 4
</t>
  </si>
  <si>
    <t xml:space="preserve">H351
H341
H317
H413
</t>
  </si>
  <si>
    <t>611-057-00-1</t>
  </si>
  <si>
    <t>6-hydroxy-1-(3-isopropoxypropyl)-4-methyl-2-oxo-5-[4-(phenylazo)phenylazo]-1,2-dihydro-3-pyridinecarbonitrile</t>
  </si>
  <si>
    <t>400-340-3</t>
  </si>
  <si>
    <t>85136-74-9</t>
  </si>
  <si>
    <t xml:space="preserve">Carc. 1B
Aquatic Chronic 4
</t>
  </si>
  <si>
    <t xml:space="preserve">H350
H413
</t>
  </si>
  <si>
    <t>611-058-00-7</t>
  </si>
  <si>
    <t>(6-(4-hydroxy-3-(2-methoxyphenylazo)-2-sulfonato-7-naphthylamino)-1,3,5-triazin-2,4-diyl)bis[(amino-1-methylethyl)ammonium] formate</t>
  </si>
  <si>
    <t>402-060-7</t>
  </si>
  <si>
    <t>108225-03-2</t>
  </si>
  <si>
    <t xml:space="preserve">Carc. 1B
Eye Dam. 1
Aquatic Chronic 2
</t>
  </si>
  <si>
    <t xml:space="preserve">H350
H318
H411
</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</si>
  <si>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</si>
  <si>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</si>
  <si>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</si>
  <si>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</si>
  <si>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</si>
  <si>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 ammonium 5-[8-[4-[4-[4-[7-(3,5-dicarboxylatophenylazo)-8-hydroxy-3,6-disulfonatonaphthalen-1-ylamino]-6-hydroxy-1,3,5-triazin-2-yl]-2,5-dimethylpiperazin-1-yl]-6-hydroxy-1,3,5-triazin-2-ylamino]-1-hydroxy-3,6-disulfonatonaphthalen-2-ylazo]-isophthalate; 5-[8-[4-[4-[4-[7-(3,5-dicarboxylatophenylazo)-8-hydroxy-3,6-disulfonatonaphthalen-1-ylamino]-6-hydroxy-1,3,5-triazin-2-yl]-2,5-dimethylpiperazin-1-yl]-6-hydroxy-1,3,5-triazin-2-ylamino]-1-hydroxy-3,6-disulfonaphthalen-2-ylazo]-isophthalic acid</t>
  </si>
  <si>
    <t>413-180-4</t>
  </si>
  <si>
    <t>187285-15-0</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</si>
  <si>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</si>
  <si>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</si>
  <si>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</si>
  <si>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</si>
  <si>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</si>
  <si>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</si>
  <si>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611-063-00-4</t>
  </si>
  <si>
    <t>trisodium [4'-(8-acetylamino-3,6-disulfonato-2-naphthylazo)-4''-(6-benzoylamino-3-sulfonato-2-naphthylazo)-biphenyl-1,3',3'',1'''-tetraolato-O,O',O'',O''']copper(II)</t>
  </si>
  <si>
    <t>413-590-3</t>
  </si>
  <si>
    <t>164058-22-4</t>
  </si>
  <si>
    <t>611-064-00-X</t>
  </si>
  <si>
    <t>4-(3,4-dichlorophenylazo)-2,6-di-sec-butyl-phenol</t>
  </si>
  <si>
    <t>410-600-8</t>
  </si>
  <si>
    <t>124719-26-2</t>
  </si>
  <si>
    <t xml:space="preserve">STOT RE 2 *
Skin Irrit. 2
Aquatic Acute 1
Aquatic Chronic 1
</t>
  </si>
  <si>
    <t xml:space="preserve">H373 **
H315
H400
H410
</t>
  </si>
  <si>
    <t xml:space="preserve">H373 **
H315
H410
</t>
  </si>
  <si>
    <t>611-065-00-5</t>
  </si>
  <si>
    <t>4-(4-nitrophenylazo)-2,6-di-sec-butyl-phenol</t>
  </si>
  <si>
    <t>410-610-2</t>
  </si>
  <si>
    <t>111850-24-9</t>
  </si>
  <si>
    <t xml:space="preserve">STOT RE 2 *
Skin Irrit. 2
Eye Irrit. 2
Skin Sens. 1
Aquatic Acute 1
Aquatic Chronic 1
</t>
  </si>
  <si>
    <t xml:space="preserve">H373 **
H315
H319
H317
H400
H410
</t>
  </si>
  <si>
    <t xml:space="preserve">H373 **
H319
H315
H317
H410
</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</si>
  <si>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</si>
  <si>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</si>
  <si>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</si>
  <si>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</si>
  <si>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</si>
  <si>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</si>
  <si>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406-910-8</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</si>
  <si>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</si>
  <si>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</si>
  <si>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</si>
  <si>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</si>
  <si>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</si>
  <si>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</si>
  <si>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</si>
  <si>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611-070-00-2</t>
  </si>
  <si>
    <t>reaction mass of: disodium (6-(4-anisidino)-3-sulfonato-2-(3,5-dinitro-2-oxidophenylazo)-1-naphtholato)(1-(5-chloro-2-oxidophenylazo)-2-naphtholato)chromate(1-); trisodium bis(5-(4-anisidino)-3-sulfonato-2-(3,5-dinitro-2-oxidophenylazo)-1-naphtholato)chromate(1-)</t>
  </si>
  <si>
    <t>405-665-4</t>
  </si>
  <si>
    <t>611-071-00-8</t>
  </si>
  <si>
    <t>tris(tetramethylammonium) 5-hydroxy-1-(4-sulphonatophenyl)-4-(4-sulphonatophenylazo)pyrazole-3-carboxylate</t>
  </si>
  <si>
    <t>406-073-9</t>
  </si>
  <si>
    <t>131013-81-5</t>
  </si>
  <si>
    <t xml:space="preserve">Acute Tox. 3 *
Aquatic Chronic 3
</t>
  </si>
  <si>
    <t xml:space="preserve">H301
H412
</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</si>
  <si>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</si>
  <si>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</si>
  <si>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</si>
  <si>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</si>
  <si>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</si>
  <si>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</si>
  <si>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</si>
  <si>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</si>
  <si>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</si>
  <si>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 sodium/potassium (3-(4-(5-(5-chloro-4,6-difluoropyrimidin-2-ylamino)-2-methoxy-3-sulfonatophenylazo)-2-oxidophenylazo)-2,5,7-trisulfonato-4-naphtholato)copper(II)</t>
  </si>
  <si>
    <t>407-100-7</t>
  </si>
  <si>
    <t>611-075-00-X</t>
  </si>
  <si>
    <t>reaction mass of: tris(3,5,5-trimethylhexylammonium) 4-amino-3-(4-(4-(2-amino-4-hydroxyphenylazo)anilino)-3-sulfonatophenylazo)-5,6-dihydro-5-oxo-6-phenylhydrazononaphthalene-2,7-disulfonate; tris(3,5,5-trimethylhexylammonium) 4-amino-3-(4-(4-(4-amino-2-hydroxyphenylazo)anilino)-3-sulfonatophenylazo)-5,6-dihydro-5-oxo-6-phenylhydrazononaphthalene-2,7-disulfonate (2:1)</t>
  </si>
  <si>
    <t>406-000-0</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</si>
  <si>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</si>
  <si>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</si>
  <si>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</si>
  <si>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</si>
  <si>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</si>
  <si>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</si>
  <si>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</si>
  <si>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</si>
  <si>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</si>
  <si>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</si>
  <si>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</si>
  <si>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</si>
  <si>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</si>
  <si>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</si>
  <si>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</si>
  <si>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</si>
  <si>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</si>
  <si>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</si>
  <si>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</si>
  <si>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</si>
  <si>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</si>
  <si>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</si>
  <si>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</si>
  <si>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</si>
  <si>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</si>
  <si>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</si>
  <si>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407-570-3</t>
  </si>
  <si>
    <t>611-083-00-3</t>
  </si>
  <si>
    <t>reaction mass of: 2-[N-ethyl-4-[(5,6-dichlorobenzothiazol-2-yl)azo]-m-toludino]ethyl acetate; 2-[N-ethyl-4-[(6,7-dichlorobenzothiazol-2-yl)azo]-m-toludino]ethyl acetate (1:1)</t>
  </si>
  <si>
    <t>411-560-4</t>
  </si>
  <si>
    <t xml:space="preserve">STOT RE 1
Skin Sens. 1
Aquatic Chronic 2
</t>
  </si>
  <si>
    <t xml:space="preserve">H372 **
H317
H411
</t>
  </si>
  <si>
    <t>611-085-00-4</t>
  </si>
  <si>
    <t>reaction mass of: 3-cyano-5-(2-cyano-4-nitro-phenylazo)-2-(2-hydroxy-ethylamino)-4-methyl-6-[3-(2-phenoxyethoxy)propylamino]pyridine; 3-cyano-5-(2-cyano-4-nitro-phenylazo)-6-(2-hydroxy-ethylamino)-4-methyl-2-[3-(2-phenoxyethoxy)propylamino]pyridine; 3-cyano-5-(2-cyano-4-nitro-phenylazo)-2-amino-4-methyl-6-[3-(3-hydroxypropoxy)propylamino]pyridine; 3-cyano-5-(2-cyano-4-nitro-phenylazo)-6-amino-4-methyl-2-[3-(3-methoxypropoxy)propylamino]pyridine</t>
  </si>
  <si>
    <t>411-880-4</t>
  </si>
  <si>
    <t>611-086-00-X</t>
  </si>
  <si>
    <t>monolithium 5-[[2,4-dihydroxy-5-[(2-hydroxy-3,5-dinitrophenyl)azo]phenyl]azo]-2-naphthalenesulfonate], iron complex, monohydrate</t>
  </si>
  <si>
    <t>411-360-7</t>
  </si>
  <si>
    <t>611-087-00-5</t>
  </si>
  <si>
    <t>reaction mass of: 3-((5-cyano-1,6-dihydro-1,4-dimethyl-2-hydroxyl-6-oxo-3-pyridinyl)azo)-benzoyloxy-2-phenoxyethane; 3-((5-cyano-1,6-dihydro-1,4-dimethyl-2-hydroxy-6-oxo-3-pyridinyl)azo)-benzoyloxy-2-ethyloxy-2-(ethylphenol)</t>
  </si>
  <si>
    <t>411-710-9</t>
  </si>
  <si>
    <t>611-088-00-0</t>
  </si>
  <si>
    <t>reaction mass of: trilithium 4-amino-3-((4-((4-((2-amino-4-hydroxyphenyl)azo)phenyl)amino)-3-sulfophenyl)azo)-5-hydroxy-6-(phenylazo)naphthalene-2,7-disulfonate; trilithium 4-amino-3-((4-((4-((4-amino-2-hydroxyphenyl)azo)phenyl)amino)-3-sulfophenyl)azo)-5-hydroxy-6-(phenylazo)naphthalene-2,7-disulfonate</t>
  </si>
  <si>
    <t>411-890-9</t>
  </si>
  <si>
    <t>611-089-00-6</t>
  </si>
  <si>
    <t>2-((4-(ethyl-(2-hydroxyethyl)amino)-2-methylphenyl)azo)-6-methoxy-3-methyl-benzothiazolium methylsulfate</t>
  </si>
  <si>
    <t>411-100-2</t>
  </si>
  <si>
    <t>136213-73-5</t>
  </si>
  <si>
    <t>611-090-00-1</t>
  </si>
  <si>
    <t>2,5-dibutoxy-4-(morpholin-4-yl)benzenediazonium 4-methylbenzenesulfonate</t>
  </si>
  <si>
    <t>413-290-2</t>
  </si>
  <si>
    <t>93672-52-7</t>
  </si>
  <si>
    <t xml:space="preserve">Self-react. C
Acute Tox. 4 *
Eye Dam. 1
Skin Sens. 1
Aquatic Chronic 3
</t>
  </si>
  <si>
    <t xml:space="preserve">H242
H302
H318
H317
H412
</t>
  </si>
  <si>
    <t>611-091-00-7</t>
  </si>
  <si>
    <t>sodium (1.0-1.95)/lithium (0.05-1)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</si>
  <si>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</si>
  <si>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</si>
  <si>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</si>
  <si>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</si>
  <si>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</si>
  <si>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</si>
  <si>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</si>
  <si>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</si>
  <si>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</si>
  <si>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</si>
  <si>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 2-[2-acetylamino-4-[N,N-bis[2-ethoxy-carbonyloxy)ethyl]amino]phenylazo]-6,7-dichloro-1,3-benzotriazole (1:1)</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</si>
  <si>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</si>
  <si>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</si>
  <si>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</si>
  <si>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</si>
  <si>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</si>
  <si>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</si>
  <si>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</si>
  <si>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</si>
  <si>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</si>
  <si>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</si>
  <si>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</si>
  <si>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</si>
  <si>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</si>
  <si>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</si>
  <si>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</si>
  <si>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</si>
  <si>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</si>
  <si>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611-099-00-0</t>
  </si>
  <si>
    <t>(methylenebis(4,1-phenylenazo(1-(3-(dimethylamino)propyl)-1,2-dihydro-6-hydroxy-4-methyl-2-oxopyridine-5,3-diyl)))-1,1'-dipyridinium dichloride dihydrochloride</t>
  </si>
  <si>
    <t>401-500-5</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</si>
  <si>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</si>
  <si>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</si>
  <si>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</si>
  <si>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</si>
  <si>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</si>
  <si>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</si>
  <si>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</si>
  <si>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</si>
  <si>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</si>
  <si>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</si>
  <si>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</si>
  <si>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424-500-7</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</si>
  <si>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</si>
  <si>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</si>
  <si>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</si>
  <si>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</si>
  <si>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 trisodium bis(2,4(or 2,6 or 4,6)-bis(3,5-dinitro-2-oxidophenylazo)-5-hydroxyphenolato)ferrate(1-); 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 disodium 3,3'-(2,4-dihydroxy-1,3(or 1,5 or 3,5)-phenylenediazo)dibenzenesulfonate</t>
  </si>
  <si>
    <t>406-870-1</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</si>
  <si>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</si>
  <si>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</si>
  <si>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</si>
  <si>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</si>
  <si>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</si>
  <si>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</si>
  <si>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</si>
  <si>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</si>
  <si>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</si>
  <si>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</si>
  <si>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</si>
  <si>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</si>
  <si>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</si>
  <si>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</si>
  <si>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</si>
  <si>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</si>
  <si>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</si>
  <si>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</si>
  <si>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</si>
  <si>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</si>
  <si>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</si>
  <si>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</si>
  <si>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</si>
  <si>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</si>
  <si>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</si>
  <si>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</si>
  <si>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</si>
  <si>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</si>
  <si>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</si>
  <si>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</si>
  <si>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</si>
  <si>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</si>
  <si>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</si>
  <si>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</si>
  <si>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</si>
  <si>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</si>
  <si>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</si>
  <si>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</si>
  <si>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</si>
  <si>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</si>
  <si>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</si>
  <si>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</si>
  <si>
    <t>414-620-8</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</si>
  <si>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</si>
  <si>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</si>
  <si>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</si>
  <si>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</si>
  <si>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</si>
  <si>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</si>
  <si>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</si>
  <si>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</si>
  <si>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</si>
  <si>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</si>
  <si>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</si>
  <si>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</si>
  <si>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</si>
  <si>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</si>
  <si>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</si>
  <si>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</si>
  <si>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</si>
  <si>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t>417-280-9</t>
  </si>
  <si>
    <t>30785-74-1</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</si>
  <si>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</si>
  <si>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</si>
  <si>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</si>
  <si>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</si>
  <si>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</si>
  <si>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</si>
  <si>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</si>
  <si>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</si>
  <si>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</si>
  <si>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 pentasodium 5-amino-6-[5-(2-bromoacryloylamino)-2-sulfonatophenylazo]-3-(5-{}{4-chloro-6-[4-(2-sulfoxyethoxysulfonato)phenylamino]-1,3,5-triazin-2-ylamino}}-2-sulfonatophenylazo)-4-hydroxynaphthalene-2,7-disulfonate; tetrasodium 5-amino-3-[5-{}{4-chloro-6-[4-(vinylsulfonyl)phenylamino]-1,3,5-triazin-2-ylamino}}-2-sulfonatophenylazo]-6-[5-(2,3-dibromopropionylamino)-2-sulfonatophenylazo]-4-hydroxynaphthalene-2,7-disulfonate</t>
  </si>
  <si>
    <t>424-320-9</t>
  </si>
  <si>
    <t>611-125-00-0</t>
  </si>
  <si>
    <t>reaction mass of: Disodium 6-[3-carboxy-4,5-dihydro-5-oxo-4-sulfonatophenyl)pyrazolin-4-yl-azo]-3-[2-oxido-4-(ethensulfonyl)-5-methoxyphenylazo]-4-oxidonaphthalene-2-sulfonate copper (II) complex; Disodium 6-[3-carboxy-4,5-dihydro-5-oxo-4-sulfonatophenyl)pyrazolin-4-yl-azo]-3-[2-oxido-4-(2-hydroxyethylsulfonyl)-5-methoxyphenylazo]-4-oxidonaphthalene-2-sulfonate copper (II) complex</t>
  </si>
  <si>
    <t>423-940-7</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</si>
  <si>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</si>
  <si>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</si>
  <si>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</si>
  <si>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</si>
  <si>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</si>
  <si>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</si>
  <si>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</si>
  <si>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 xml:space="preserve">H318
H317
H412
</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</si>
  <si>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</si>
  <si>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</si>
  <si>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</si>
  <si>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</si>
  <si>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</si>
  <si>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 5-[(4-[(7-amino-1-hydroxy-3-sulfo-2-naphthyl)azo]-2,5-diethoxyphenyl)azo]-3-[(3-phosphonophenyl)azo]benzoic acid</t>
  </si>
  <si>
    <t>418-230-9</t>
  </si>
  <si>
    <t>163879-69-4</t>
  </si>
  <si>
    <t xml:space="preserve">Expl. 1.3 ****
Repr. 2
STOT RE 2 *
Skin Sens. 1
Aquatic Chronic 2
</t>
  </si>
  <si>
    <t xml:space="preserve">H203
H361f ***
H373 **
H317
H411
</t>
  </si>
  <si>
    <t>611-130-00-8</t>
  </si>
  <si>
    <t>tetra-ammonium 2-[6-[7-(2-carboxylato-phenylazo)-8-hydroxy-3,6-disulfonato-1-naphthylamino]-4-hydroxy-1,3,5-triazin-2-ylamino]benzoate</t>
  </si>
  <si>
    <t>418-520-5</t>
  </si>
  <si>
    <t>183130-96-3</t>
  </si>
  <si>
    <t>611-131-00-3</t>
  </si>
  <si>
    <t>2-[2-hydroxy-3-(2-chlorophenyl)carbamoyl-1-naphthylazo]-7-[2-hydroxy-3-(3-methylphenyl)carbamoyl-1-naphthylazo]fluoren-9-one</t>
  </si>
  <si>
    <t>420-580-2</t>
  </si>
  <si>
    <t>151798-26-4</t>
  </si>
  <si>
    <t xml:space="preserve">Repr. 1B
Aquatic Chronic 4
</t>
  </si>
  <si>
    <t xml:space="preserve">H360D ***
H413
</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</si>
  <si>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</si>
  <si>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</si>
  <si>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</si>
  <si>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</si>
  <si>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</si>
  <si>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</si>
  <si>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</si>
  <si>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</si>
  <si>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</si>
  <si>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</si>
  <si>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</si>
  <si>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derivative,mixed potassium/sodium salt</t>
  </si>
  <si>
    <t>424-250-9</t>
  </si>
  <si>
    <t>611-136-00-0</t>
  </si>
  <si>
    <t>2-{}{4-(2-ammoniopropylamino)-6-[4-hydroxy-3-(5-methyl-2-methoxy-4-sulfamoylphenylazo)-2-sulfonatonaphth-7-ylamino]-1,3,5-triazin-2-ylamino}}-2-aminopropyl formate</t>
  </si>
  <si>
    <t>424-260-3</t>
  </si>
  <si>
    <t xml:space="preserve">Repr. 2
Eye Dam. 1
Aquatic Chronic 2
</t>
  </si>
  <si>
    <t xml:space="preserve">H361f ***
H318
H411
</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</si>
  <si>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</si>
  <si>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</si>
  <si>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</si>
  <si>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</si>
  <si>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</si>
  <si>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</si>
  <si>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</si>
  <si>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</si>
  <si>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</si>
  <si>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</si>
  <si>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</si>
  <si>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611-140-00-2</t>
  </si>
  <si>
    <t>azafenidin (ISO); 2-(2,4-dichloro-5-prop-2-ynyloxyphenyl)-5,6,7,8-tetrahydro-1,2,4-triazolo[4,3-a]pyridin-3(2H)-one</t>
  </si>
  <si>
    <t>68049-83-2</t>
  </si>
  <si>
    <t xml:space="preserve">Repr. 1B
STOT RE 2 *
Aquatic Acute 1
Aquatic Chronic 1
</t>
  </si>
  <si>
    <t xml:space="preserve">H360Df
H373 **
H410
</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</si>
  <si>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</si>
  <si>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</si>
  <si>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</si>
  <si>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</si>
  <si>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 sodium chloride</t>
  </si>
  <si>
    <t>425-740-5</t>
  </si>
  <si>
    <t>611-143-00-9</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</si>
  <si>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</si>
  <si>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428-260-4</t>
  </si>
  <si>
    <t>611-144-00-4</t>
  </si>
  <si>
    <t>reaction mass of: 7-amino-3,8-bis-[4-(2-sulfoxyethylsulfonyl)phenylazo]-4-hydroxynaphthalene-2-sulfonic acid, Na/K salt; 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</si>
  <si>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429-070-4</t>
  </si>
  <si>
    <t>214362-06-8</t>
  </si>
  <si>
    <t>611-145-00-X</t>
  </si>
  <si>
    <t>reaction mass of: tetrasodium 3-(1,5-disulfonatonaphthalene-2-ylazo)-4-hydroxy-7-{4-chloro-6-[4-(2-sulfoxyethylsulfonyl)phenylamino]-1,3,5-triazine-2-ylamino}naphthalene-2-sulfonate; 3-(2,5-disulfophenylazo)-4-hydroxy-7-{4-chloro-6-[4-(2-sulfoxyethylsulfonyl)phenylamino]-1,3,5-triazine-2-ylamino}naphthalene-2-sulfonic acid, sodium salt</t>
  </si>
  <si>
    <t>429-440-5</t>
  </si>
  <si>
    <t>611-146-00-5</t>
  </si>
  <si>
    <t>reaction mass of: pentasodium 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 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</si>
  <si>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</si>
  <si>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</si>
  <si>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</si>
  <si>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</si>
  <si>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</si>
  <si>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</si>
  <si>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 2-(2-(3-(2,6-dichloro-4-nitro-phenylazo)-carbazol-9-yl)-ethoxy)ethanol; 3-(2,6-dichloro-4-nitrophenylazo)carbazol</t>
  </si>
  <si>
    <t>429-590-1</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</si>
  <si>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</si>
  <si>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</si>
  <si>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</si>
  <si>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</si>
  <si>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</si>
  <si>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</si>
  <si>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</si>
  <si>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</si>
  <si>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 4-(phenylazo)benzene-1,3-diamine</t>
  </si>
  <si>
    <t>207-803-7</t>
  </si>
  <si>
    <t>495-54-5</t>
  </si>
  <si>
    <t xml:space="preserve">Muta. 2
Acute Tox. 4 *
Skin Irrit. 2
Aquatic Acute 1
Aquatic Chronic 1
</t>
  </si>
  <si>
    <t xml:space="preserve">H341
H302
H315
H400
H410
</t>
  </si>
  <si>
    <t xml:space="preserve">H341
H302
H315
H410
</t>
  </si>
  <si>
    <t>611-152-00-8</t>
  </si>
  <si>
    <t xml:space="preserve">Muta. 2
Acute Tox. 4 *
Skin Irrit. 2
Eye Dam. 1
Aquatic Acute 1
Aquatic Chronic 1
</t>
  </si>
  <si>
    <t xml:space="preserve">H341
H302
H315
H318
H400
H410
</t>
  </si>
  <si>
    <t xml:space="preserve">H341
H302
H315
H318
H410
</t>
  </si>
  <si>
    <t>611-153-00-3</t>
  </si>
  <si>
    <t xml:space="preserve">Muta. 2
Acute Tox. 4 *
Skin Irrit. 2
Eye Dam. 1
</t>
  </si>
  <si>
    <t xml:space="preserve">H341
H302
H315
H318
</t>
  </si>
  <si>
    <t>611-154-00-9</t>
  </si>
  <si>
    <t>trisodium 5-benzamido-4-hydroxy-3-(4-methyl-2-sulfonatophenylazo)naphthalene-2,7-disulfonate</t>
  </si>
  <si>
    <t>403-670-6</t>
  </si>
  <si>
    <t>92408-46-3</t>
  </si>
  <si>
    <t>611-155-00-4</t>
  </si>
  <si>
    <t>4,4'-oxybis(benzenesulfonylazide)</t>
  </si>
  <si>
    <t>431-850-4</t>
  </si>
  <si>
    <t>7456-68-0</t>
  </si>
  <si>
    <t xml:space="preserve">Expl. 1.1 ****
STOT RE 2 *
Aquatic Acute 1
Aquatic Chronic 1
</t>
  </si>
  <si>
    <t xml:space="preserve">H201
H373 **
H400
H410
</t>
  </si>
  <si>
    <t>GHS01
GHS08
GHS09
Dgr</t>
  </si>
  <si>
    <t xml:space="preserve">H201
H373 **
H410
</t>
  </si>
  <si>
    <t>611-156-00-X</t>
  </si>
  <si>
    <t>triammonium 4-[4-[7-(4-carboxylatoanilino)-1-hydroxy-3-sulfonato-2-naphthylazo]-2,5-dimethoxyphenylazo]benzoate</t>
  </si>
  <si>
    <t>432-270-4</t>
  </si>
  <si>
    <t>221354-37-6</t>
  </si>
  <si>
    <t xml:space="preserve">Repr. 2
STOT RE 2 *
Aquatic Chronic 2
</t>
  </si>
  <si>
    <t xml:space="preserve">H361f ***
H373 **
H411
</t>
  </si>
  <si>
    <t>611-157-00-5</t>
  </si>
  <si>
    <t>benzenesulfonic acid, 3,3'-(methylenebis((dihydroxyphenylene)azo))bis-, potassium sodium salt; potassium sodium 3-[(E)-(6-{3,4-dihydroxy-2-[(Z)-(3-sulfonatophenyl)diazenyl]benzyl}-2,3-dihydroxyphenyl)diazenyl]benzenesulfonate</t>
  </si>
  <si>
    <t>432-590-4</t>
  </si>
  <si>
    <t>243869-48-9</t>
  </si>
  <si>
    <t>611-158-00-0</t>
  </si>
  <si>
    <t>reaction product of: 2,3,4,2',3',4'-hexahydroxy-5,5'-diacethyl-diphenylmethane and 6-diazo-5,6-dihydro-5-oxo-1-naphthalenesulfonylchloride and 3-diazo-3,4-dihydro-6-methoxy-4-oxo-1-naphthalenesulfonylchloride</t>
  </si>
  <si>
    <t>421-520-8</t>
  </si>
  <si>
    <t xml:space="preserve">****
Aquatic Chronic 4
</t>
  </si>
  <si>
    <t xml:space="preserve">****
H413
</t>
  </si>
  <si>
    <t>611-159-00-6</t>
  </si>
  <si>
    <t>disodium 4-amino-6-((4-((4-(2,4-diaminophenyl)azo)phenylsulfamoyl)phenyl)azo)-5-hydroxy-3-((4-nitrophenyl)azo)naphthalene-2,7-disulfonate</t>
  </si>
  <si>
    <t>421-880-6</t>
  </si>
  <si>
    <t>611-160-00-1</t>
  </si>
  <si>
    <t>reaction mass of: 1,1,1-tris(phenyl-4'-(3''-diazo-3'',4''-dihydro-4''-oxo-naphthalene-1''-sulfonato)ethane; 1,1,1-tris(phenyl-4'-(6''-diazo-5'',6''-dihydro-5''-oxo-naphthalene-1''-sulfonato)ethane; reaction product of 1,1,1-tris(p-hydroxyphenyl)ethane with 6-diazo-5,6-dihydro-5-oxo-1-naphthylsulfonylchloride and 3-diazo-3,4-dihydro-4-oxo-1-naphthylsulfonylchloride (2:1); reaction product of 1,1,1-tris(p-hydroxyphenyl)ethane with 6-diazo-5,6-dihydro-5-oxo-1-naphthylsulfonylchloride and 3-diazo-3,4-dihydro-4-oxo-1-naphthylsulfonylchloride (1:2)</t>
  </si>
  <si>
    <t>422-760-6</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</si>
  <si>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</si>
  <si>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</si>
  <si>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</si>
  <si>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</si>
  <si>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</si>
  <si>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</si>
  <si>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</si>
  <si>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</si>
  <si>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</si>
  <si>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</si>
  <si>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 2-methylpentanenitrile-2-azo-2’-(2’-methylpropanenitrile); 2,2’-dimethyl-2,2’-azoheptanenitrile; 2-methylheptanenitrile-2-azo-2’-(2’-methylpropanenitrile); 2-methylheptanenitrile-2-azo-2’-(2’-methylbutanenitrile)</t>
  </si>
  <si>
    <t>429-710-2</t>
  </si>
  <si>
    <t xml:space="preserve">Self-react. D
Acute Tox. 4 *
Aquatic Chronic 2
</t>
  </si>
  <si>
    <t xml:space="preserve">H242
H302
H411
</t>
  </si>
  <si>
    <t>611-165-00-9</t>
  </si>
  <si>
    <t>reaction mass of: tetrasodium 4-amino-6-(5-(2,6-difluoropyrimidin-4-ylamino)-2-sulfonatophenylazo)-5-hydroxy-3-(4-(sulfatoethylsulfonyl)phenylazo)naphthalene-2,7-disulfonate; tetrasodium 4-amino-6-(5-(4,6-difluoropyrimidin-2-ylamino)-2-sulfonatophenylazo)-5-hydroxy-3-(4-(2-sulfatoethylsulfonyl)phenylazo)naphthalene-2,7-disulfonate</t>
  </si>
  <si>
    <t>431-830-5</t>
  </si>
  <si>
    <t>611-166-00-4</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</si>
  <si>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</si>
  <si>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</si>
  <si>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</si>
  <si>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</si>
  <si>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</si>
  <si>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</si>
  <si>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 3,5-bis[[4-chloro-6-[[7-[(1,5-disulfo-2-naphthalenyl)azo]-8-hydroxy-3,6-disulfo-1-naphthalenyl]amino]-1,3,5-triazin-2-yl]amino]benzoic acid</t>
  </si>
  <si>
    <t>435-440-6</t>
  </si>
  <si>
    <t>611-169-00-0</t>
  </si>
  <si>
    <t>sodium 5-(2-carboxyphenylazo)-6-hydroxynaphthalene-2-sulfonate</t>
  </si>
  <si>
    <t>435-800-2</t>
  </si>
  <si>
    <t>611-170-00-6</t>
  </si>
  <si>
    <t>reaction mass of: trisodium 2-((1-(2-hydroxy-κ-O-5-(2-sulfonatoethansulfonyl)phenylazo-κ-N2)-1-phenylmethyl)azo-κ-N1)-4-sulfonatobenzoate(5-)-κ-O)cuprate(II); disodium 2-((1-(5-ethenesulfonyl-2-hydroxy-κ-O-phenylazo-κ-N2)-1-phenylmethyl)azo-κ-N1)-4-sulfonatobenzoate-κ-O-(5-))cuprate(II)</t>
  </si>
  <si>
    <t>435-880-9</t>
  </si>
  <si>
    <t>611-171-00-1</t>
  </si>
  <si>
    <t>reaction mass of: trisodium 3-(5-(2,6-difluoropyrimidin-4-ylamino)-2-sulfonatophenylazo)-5-(4-fluoro-6-morpholin-4-yl-1,3,5-triazin-2-ylamino)-4-hydroxy-2,7-naphthalenedisulfonate; trisodium 3-(5-(4,6-difluoropyrimidin-2-ylamino)-2-sulfonatophenylazo)-5-(4-fluoro-6-morpholin-4-yl-1,3,5-triazin-2-ylamino)-4-hydroxy-2,7-naphthalenedisulfonate</t>
  </si>
  <si>
    <t>436-890-6</t>
  </si>
  <si>
    <t>611-172-00-7</t>
  </si>
  <si>
    <t>reaction mass of: triammonium 6-amino-3-((2,5-diethoxy-4-(3-phosphonophenyl)azo)phenyl)azo-4-hydroxy-2-naphthalenesulfonate; diammonium 3-((4-((7-amino-1-hydroxy-3-sulfo-naphthalen-2-yl)azo)-2,5-diethoxyphenyl)azo)benzoate</t>
  </si>
  <si>
    <t>438-310-7</t>
  </si>
  <si>
    <t xml:space="preserve">Self-react. C ****
Repr. 2
Acute Tox. 4 *
STOT RE 2 *
Aquatic Chronic 3
</t>
  </si>
  <si>
    <t xml:space="preserve">H242
H361f ***
H302
H373 **
H412
</t>
  </si>
  <si>
    <t>611-173-00-2</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</si>
  <si>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 acid, disodium salt</t>
  </si>
  <si>
    <t>440-510-4</t>
  </si>
  <si>
    <t>611-174-00-8</t>
  </si>
  <si>
    <t>reaction mass of: 3-[5-(4-ethenesulfonylbutyrylamino)-2-sulfophenylazo]-5-{4-chloro-[6-(4-(3-amino-5-hydroxy-2,7-disulfonaphthalene-4-ylazo)-3-sulfophenylamino]-1,3,5-triazin-2-ylamino}-4-hydroxynaphthalene-2,7-disulfonic acid, sodium salt; 3-[5-(4-(2-chloroethanesulfonyl)butyrylamino)-2-sulfophenylazo]-5-{4-chloro-[6-(4-(3-amino-5-hydroxy-2,7-disulfonaphthalene-4-ylazo)-3-sulfophenylamino]-1,3,5-triazin-2-ylamino}-4-hydroxynaphthalene-2,7-disulfonic acid, sodium salt</t>
  </si>
  <si>
    <t>442-290-5</t>
  </si>
  <si>
    <t>457624-86-1</t>
  </si>
  <si>
    <t>611-175-00-3</t>
  </si>
  <si>
    <t>reaction mass of: trisodium 5-{4-chloro-6-[N-ethyl-(3-(2-sulfonatooxy)ethylsulfonyl)anilino]-1,3,5-triazin-2-ylamino}-4-hydroxy-3-[4-(vinylsulfonyl)phenylazo]naphthalene-2,7-disulfonate; trisodium 5-{4-chloro-6-[N-ethyl-3-(vinylsulfonyl)anilino]-1,3,5-triazin-2-ylamino}-4-hydroxy-3-[4-(2-(sulfonatooxy)ethylsulfonyl)phenylazo]naphthalene-2,7-disulfonate; disodium 5-{4-chloro-6-[N-ethyl-3-(vinylsulfonyl)anilino]-1,3,5-triazin-2-ylamino}-4-hydroxy-3-[(4-vinylsulfonyl)phenylazo]naphthalene-2,7-disulfonate; tetrasodium 5-{4-chloro-6-[N-ethyl-3-(2-(sulfonatooxy)ethylsulfonyl)anilino]-1,3,5-triazin-2-ylamino}-3-[4-(2-(sulfonatooxy)ethylsulfonyl)phenylazo]-4-hydroxynaphthalene-2,7-disulfonate</t>
  </si>
  <si>
    <t>444-050-5</t>
  </si>
  <si>
    <t>611-176-00-9</t>
  </si>
  <si>
    <t>2,6-bis(2,3,4-trihydroxybenzyl)-p-cresol ester with 6-diazo-5,6-dihydro-5-oxo-1-naphthalenesulfonate</t>
  </si>
  <si>
    <t>444-250-2</t>
  </si>
  <si>
    <t xml:space="preserve">Self-react. C ****
Aquatic Chronic 2
</t>
  </si>
  <si>
    <t xml:space="preserve">H242
H411
</t>
  </si>
  <si>
    <t xml:space="preserve">H242
H411
</t>
  </si>
  <si>
    <t>611-177-00-4</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</si>
  <si>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</si>
  <si>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444-290-0</t>
  </si>
  <si>
    <t>508202-43-5</t>
  </si>
  <si>
    <t>611-178-00-X</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</si>
  <si>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 trisodium 4-amino-5-hydroxy-3-[(2-hydroxyethylsulfonyl)-phenylazo]-6-[(E)-2-sulfonato-4-(vinylsulfonyl)phenylazo]naphthalene-2,7-disulfonate; trisodium 4-amino-5-hydroxy-3-[(E)-4-(vinylsulfonyl)phenylazo]-6-[-2-sulfonato-4-(2-hydroxyethylsulfonyl)phenylazo]naphthalene-2,7-disulfonate</t>
  </si>
  <si>
    <t>445-280-9</t>
  </si>
  <si>
    <t>611-179-00-5</t>
  </si>
  <si>
    <t>reaction mass of: pentasodium 2-[[8-[[4-chloro-6-[[4-(2-sulfonato ethylsulfonyl)]phenyl]amino]-1,3,5-triazin-2-yl]amino-1- hydroxy-3,6-disulfonato-2-naphthalenyl]azo]naphthalene-1,5-disulfonate; 2-[[8-[[4-chloro-6-[[4-[[2-ethenyl]sulfonyl]phenyl]amino]-1,3,5-triazin-2-yl]amino]-1-hydroxy-3,6-disulfonato-2-naphthalenyl]azo]naphthalene-1,5-disulfonate</t>
  </si>
  <si>
    <t>450-010-8</t>
  </si>
  <si>
    <t>611-180-00-0</t>
  </si>
  <si>
    <t>iron, complexes with diazotised 4-aminobenzenesulfonamide,diazotised 3-aminobenzenesulfonic acid, diazotised 3-amino-4-hydroxybenzenesulfonamide,diazotised 3-amino-4-hydroxy-N-phenylbenzenesulfonamide, diazotised 5-amino-2-(phenylamino)benzenesulfonic acid and resorcinol, sodium salts</t>
  </si>
  <si>
    <t>417-850-7</t>
  </si>
  <si>
    <t>612-001-00-9</t>
  </si>
  <si>
    <t xml:space="preserve">Flam. Gas 1
Press. Gas
Acute Tox. 4 *
STOT SE 3
Skin Irrit. 2
Eye Dam. 1
</t>
  </si>
  <si>
    <t xml:space="preserve">H220
H332
H335
H315
H318
</t>
  </si>
  <si>
    <t>GHS02
GHS04
GHS05
GHS07
Dgr</t>
  </si>
  <si>
    <t xml:space="preserve">H220
H332
H335
H315
H318
</t>
  </si>
  <si>
    <t xml:space="preserve">*
Skin Irrit. 2; H315: C ≥ 5 %
Eye Dam. 1; H318: C ≥ 5 %
Eye Irrit. 2; H319: 0,5 % ≤ C &lt; 5 %
STOT SE 3; H335: C ≥ 5 %
</t>
  </si>
  <si>
    <t>612-001-01-6</t>
  </si>
  <si>
    <t xml:space="preserve">Flam. Liq. 1
Acute Tox. 4 *
Acute Tox. 4 *
Skin Corr. 1B
</t>
  </si>
  <si>
    <t xml:space="preserve">H224
H332
H302
H314
</t>
  </si>
  <si>
    <t xml:space="preserve">*
STOT SE 3; H335: C ≥ 5 %
</t>
  </si>
  <si>
    <t>612-002-00-4</t>
  </si>
  <si>
    <t>ethylamine</t>
  </si>
  <si>
    <t xml:space="preserve">Flam. Gas 1
Press. Gas
STOT SE 3
Eye Irrit. 2
</t>
  </si>
  <si>
    <t xml:space="preserve">H220
H335
H319
</t>
  </si>
  <si>
    <t xml:space="preserve">H220
H319
H335
</t>
  </si>
  <si>
    <t>612-003-00-X</t>
  </si>
  <si>
    <t>diethylamine</t>
  </si>
  <si>
    <t xml:space="preserve">Flam. Liq. 2
Acute Tox. 4 *
Acute Tox. 4 *
Acute Tox. 4 *
Skin Corr. 1A
</t>
  </si>
  <si>
    <t xml:space="preserve">H225
H332
H312
H302
H314
</t>
  </si>
  <si>
    <t>612-004-00-5</t>
  </si>
  <si>
    <t>triethylamine</t>
  </si>
  <si>
    <t>612-005-00-0</t>
  </si>
  <si>
    <t>612-006-00-6</t>
  </si>
  <si>
    <t>ethylenediamine; 1,2-diaminoethane</t>
  </si>
  <si>
    <t xml:space="preserve">Flam. Liq. 3
Acute Tox. 4 *
Acute Tox. 4 *
Skin Corr. 1B
Resp. Sens. 1
Skin Sens. 1
</t>
  </si>
  <si>
    <t xml:space="preserve">H226
H312
H302
H314
H334
H317
</t>
  </si>
  <si>
    <t>612-007-00-1</t>
  </si>
  <si>
    <t>2-aminopropane; isopropylamine</t>
  </si>
  <si>
    <t xml:space="preserve">Flam. Liq. 1
STOT SE 3
Skin Irrit. 2
Eye Irrit. 2
</t>
  </si>
  <si>
    <t xml:space="preserve">H224
H335
H315
H319
</t>
  </si>
  <si>
    <t xml:space="preserve">H224
H319
H335
H315
</t>
  </si>
  <si>
    <t>612-008-00-7</t>
  </si>
  <si>
    <t>aniline</t>
  </si>
  <si>
    <t xml:space="preserve">Carc. 2
Muta. 2
Acute Tox. 3 *
Acute Tox. 3 *
Acute Tox. 3 *
STOT RE 1
Eye Dam. 1
Skin Sens. 1
Aquatic Acute 1
</t>
  </si>
  <si>
    <t xml:space="preserve">H351
H341
H331
H311
H301
H372 **
H318
H317
H400
</t>
  </si>
  <si>
    <t>612-009-00-2</t>
  </si>
  <si>
    <t>salts of aniline</t>
  </si>
  <si>
    <t>612-010-00-8</t>
  </si>
  <si>
    <t>chloroanilines, with exception of those specified elsewhere in this Annex</t>
  </si>
  <si>
    <t>612-011-00-3</t>
  </si>
  <si>
    <t>4-nitrosoaniline</t>
  </si>
  <si>
    <t>211-535-6</t>
  </si>
  <si>
    <t>659-49-4</t>
  </si>
  <si>
    <t>612-012-00-9</t>
  </si>
  <si>
    <t xml:space="preserve">Acute Tox. 3 *
Acute Tox. 3 *
Acute Tox. 3 *
STOT RE 2 *
Aquatic Chronic 3
</t>
  </si>
  <si>
    <t xml:space="preserve">H331
H311
H301
H373 **
H412
</t>
  </si>
  <si>
    <t>612-013-00-4</t>
  </si>
  <si>
    <t>3-aminobenzene sulphonic acid; metanilic acid</t>
  </si>
  <si>
    <t>204-473-6</t>
  </si>
  <si>
    <t>121-47-1</t>
  </si>
  <si>
    <t>612-014-00-X</t>
  </si>
  <si>
    <t>sulphanilic acid; 4-aminobenzenesulphonic acid</t>
  </si>
  <si>
    <t>204-482-5</t>
  </si>
  <si>
    <t>121-57-3</t>
  </si>
  <si>
    <t>612-015-00-5</t>
  </si>
  <si>
    <t>N-methylaniline</t>
  </si>
  <si>
    <t>612-016-00-0</t>
  </si>
  <si>
    <t>N,N-dimethylaniline</t>
  </si>
  <si>
    <t xml:space="preserve">Carc. 2
Acute Tox. 3 *
Acute Tox. 3 *
Acute Tox. 3 *
Aquatic Chronic 2
</t>
  </si>
  <si>
    <t xml:space="preserve">H351
H331
H311
H301
H411
</t>
  </si>
  <si>
    <t>612-017-00-6</t>
  </si>
  <si>
    <t>N-methyl-N-2,4,6-tetranitroaniline; tetryl</t>
  </si>
  <si>
    <t>207-531-9</t>
  </si>
  <si>
    <t>479-45-8</t>
  </si>
  <si>
    <t xml:space="preserve">Expl. 1.1
Acute Tox. 3 *
Acute Tox. 3 *
Acute Tox. 3 *
STOT RE 2
</t>
  </si>
  <si>
    <t xml:space="preserve">H201
H331
H311
H301
H373 **
</t>
  </si>
  <si>
    <t>612-018-00-1</t>
  </si>
  <si>
    <t>bis(2,4,6-trinitrophenyl)amine; hexyl</t>
  </si>
  <si>
    <t>205-037-8</t>
  </si>
  <si>
    <t>131-73-7</t>
  </si>
  <si>
    <t xml:space="preserve">Expl. 1.1
Acute Tox. 1
Acute Tox. 2 *
Acute Tox. 2 *
STOT RE 2
Aquatic Chronic 2
</t>
  </si>
  <si>
    <t>612-019-00-7</t>
  </si>
  <si>
    <t>dipicrylamine, ammonium salt</t>
  </si>
  <si>
    <t>220-639-0</t>
  </si>
  <si>
    <t>2844-92-0</t>
  </si>
  <si>
    <t>612-020-00-2</t>
  </si>
  <si>
    <t>1-naphthylamine</t>
  </si>
  <si>
    <t>205-138-7</t>
  </si>
  <si>
    <t>134-32-7</t>
  </si>
  <si>
    <t>612-022-00-3</t>
  </si>
  <si>
    <t>2-naphthylamine</t>
  </si>
  <si>
    <t xml:space="preserve">Carc. 1A
Acute Tox. 4 *
Aquatic Chronic 2
</t>
  </si>
  <si>
    <t xml:space="preserve">H350
H302
H411
</t>
  </si>
  <si>
    <t xml:space="preserve">Carc. 1A; H350: C ≥ 0,01 %
</t>
  </si>
  <si>
    <t>612-023-00-9</t>
  </si>
  <si>
    <t xml:space="preserve">Carc. 1B
Muta. 2
Acute Tox. 3 *
Acute Tox. 3 *
Acute Tox. 3 *
STOT RE 1
Skin Irrit. 2
Eye Irrit. 2
Skin Sens. 1
Aquatic Acute 1
</t>
  </si>
  <si>
    <t xml:space="preserve">H350
H341
H331
H311
H301
H372 **
H315
H319
H317
H400
</t>
  </si>
  <si>
    <t xml:space="preserve">H350
H341
H331
H311
H301
H372 **
H319
H315
H317
H400
</t>
  </si>
  <si>
    <t>612-024-00-4</t>
  </si>
  <si>
    <t>m-toluidine; 3-aminotoluene</t>
  </si>
  <si>
    <t>203-583-1</t>
  </si>
  <si>
    <t>612-025-00-X</t>
  </si>
  <si>
    <t>nitrotoluidines, with the exception of those specified elsewhere in this Annex</t>
  </si>
  <si>
    <t>612-026-00-5</t>
  </si>
  <si>
    <t>diphenylamine</t>
  </si>
  <si>
    <t>612-027-00-0</t>
  </si>
  <si>
    <t>xylidines with the exception of those specified elsewhere in this Annex; dimethyl anilines with the exception of those specified elsewhere in this Annex</t>
  </si>
  <si>
    <t>612-028-00-6</t>
  </si>
  <si>
    <t>p-phenylenediamine</t>
  </si>
  <si>
    <t>203-404-7</t>
  </si>
  <si>
    <t>106-50-3</t>
  </si>
  <si>
    <t xml:space="preserve">Acute Tox. 3 *
Acute Tox. 3 *
Acute Tox. 3 *
Eye Irrit. 2
Skin Sens. 1
Aquatic Acute 1
Aquatic Chronic 1
</t>
  </si>
  <si>
    <t xml:space="preserve">H331
H311
H301
H319
H317
H400
H410
</t>
  </si>
  <si>
    <t xml:space="preserve">H331
H311
H301
H319
H317
H410
</t>
  </si>
  <si>
    <t>612-029-00-1</t>
  </si>
  <si>
    <t>benzene-1,4-diamine dihydrochloride; p-phenylenediamine dihydrochloride</t>
  </si>
  <si>
    <t>210-834-9</t>
  </si>
  <si>
    <t>624-18-0</t>
  </si>
  <si>
    <t>612-030-00-7</t>
  </si>
  <si>
    <t xml:space="preserve">Acute Tox. 3 *
Acute Tox. 4 *
Acute Tox. 4 *
Skin Sens. 1
Aquatic Chronic 2
</t>
  </si>
  <si>
    <t xml:space="preserve">H301
H332
H312
H317
H411
</t>
  </si>
  <si>
    <t>612-031-00-2</t>
  </si>
  <si>
    <t>612-032-00-8</t>
  </si>
  <si>
    <t>N,N,N',N'-tetramethyl-p-phenylenediamine</t>
  </si>
  <si>
    <t>202-831-6</t>
  </si>
  <si>
    <t>100-22-1</t>
  </si>
  <si>
    <t>612-033-00-3</t>
  </si>
  <si>
    <t>2-aminophenol</t>
  </si>
  <si>
    <t>202-431-1</t>
  </si>
  <si>
    <t>95-55-6</t>
  </si>
  <si>
    <t xml:space="preserve">Muta. 2
Acute Tox. 4 *
Acute Tox. 4 *
</t>
  </si>
  <si>
    <t xml:space="preserve">H341
H332
H302
</t>
  </si>
  <si>
    <t>612-034-00-9</t>
  </si>
  <si>
    <t>2-amino-4,6-dinitrophenol; picramic acid</t>
  </si>
  <si>
    <t>202-544-6</t>
  </si>
  <si>
    <t>96-91-3</t>
  </si>
  <si>
    <t xml:space="preserve">Expl. 1.1
Acute Tox. 4 *
Acute Tox. 4 *
Acute Tox. 4 *
Aquatic Chronic 3
</t>
  </si>
  <si>
    <t xml:space="preserve">H201
H332
H312
H302
H412
</t>
  </si>
  <si>
    <t>612-034-01-6</t>
  </si>
  <si>
    <t xml:space="preserve">Acute Tox. 4 *
Acute Tox. 4 *
Acute Tox. 4 *
Aquatic Chronic 3
</t>
  </si>
  <si>
    <t xml:space="preserve">H332
H312
H302
H412
</t>
  </si>
  <si>
    <t>612-035-00-4</t>
  </si>
  <si>
    <t>2-methoxyaniline; o-anisidine</t>
  </si>
  <si>
    <t xml:space="preserve">Carc. 1B
Muta. 2
Acute Tox. 3 *
Acute Tox. 3 *
Acute Tox. 3 *
</t>
  </si>
  <si>
    <t xml:space="preserve">H350
H341
H331
H311
H301
</t>
  </si>
  <si>
    <t>612-036-00-X</t>
  </si>
  <si>
    <t>3,3'-dimethoxybenzidine; o-dianisidine</t>
  </si>
  <si>
    <t>612-037-00-5</t>
  </si>
  <si>
    <t>salts of 3,3'-dimethoxybenzidine; salts of o-dianisidine</t>
  </si>
  <si>
    <t>612-038-00-0</t>
  </si>
  <si>
    <t>2-nitro-p-anisidine; 4-methoxy-2-nitroaniline</t>
  </si>
  <si>
    <t>202-547-2</t>
  </si>
  <si>
    <t>96-96-8</t>
  </si>
  <si>
    <t xml:space="preserve">Acute Tox. 1
Acute Tox. 2 *
Acute Tox. 2 *
STOT RE 2 *
Aquatic Chronic 3
</t>
  </si>
  <si>
    <t xml:space="preserve">H310
H330
H300
H373 **
H412
</t>
  </si>
  <si>
    <t xml:space="preserve">H330
H310
H300
H373 **
H412
</t>
  </si>
  <si>
    <t>612-039-00-6</t>
  </si>
  <si>
    <t>2-ethoxyaniline; o-phenetidine</t>
  </si>
  <si>
    <t>202-356-4</t>
  </si>
  <si>
    <t>94-70-2</t>
  </si>
  <si>
    <t xml:space="preserve">Acute Tox. 3 *
Acute Tox. 3 *
Acute Tox. 3 *
STOT RE 2 *
</t>
  </si>
  <si>
    <t xml:space="preserve">H331
H311
H301
H373 **
</t>
  </si>
  <si>
    <t>612-040-00-1</t>
  </si>
  <si>
    <t>2,4-dinitroaniline</t>
  </si>
  <si>
    <t>202-553-5</t>
  </si>
  <si>
    <t>97-02-9</t>
  </si>
  <si>
    <t>612-041-00-7</t>
  </si>
  <si>
    <t>4,4'-bi-o-toluidine</t>
  </si>
  <si>
    <t>204-358-0</t>
  </si>
  <si>
    <t xml:space="preserve">Carc. 1B
Acute Tox. 4 *
Aquatic Chronic 2
</t>
  </si>
  <si>
    <t>612-042-00-2</t>
  </si>
  <si>
    <t>benzidine; 1,1'-biphenyl-4,4'-diamine; 4,4'-diaminobiphenyl; biphenyl-4,4'-ylenediamine</t>
  </si>
  <si>
    <t xml:space="preserve">Carc. 1A
Acute Tox. 4 *
Aquatic Acute 1
Aquatic Chronic 1
</t>
  </si>
  <si>
    <t>612-043-00-8</t>
  </si>
  <si>
    <t>N,N'-dimethylbenzidine</t>
  </si>
  <si>
    <t>2810-74-4</t>
  </si>
  <si>
    <t>612-044-00-3</t>
  </si>
  <si>
    <t>N,N'-diacetylbenzidine</t>
  </si>
  <si>
    <t>210-338-2</t>
  </si>
  <si>
    <t>613-35-4</t>
  </si>
  <si>
    <t xml:space="preserve">Carc. 1B
Muta. 2
Acute Tox. 4 *
Acute Tox. 4 *
Acute Tox. 4 *
</t>
  </si>
  <si>
    <t xml:space="preserve">H350
H341
H332
H312
H302
</t>
  </si>
  <si>
    <t>612-046-00-4</t>
  </si>
  <si>
    <t>allylamine</t>
  </si>
  <si>
    <t>203-463-9</t>
  </si>
  <si>
    <t>107-11-9</t>
  </si>
  <si>
    <t xml:space="preserve">Flam. Liq. 2
Acute Tox. 3 *
Acute Tox. 3 *
Acute Tox. 3 *
Aquatic Chronic 2
</t>
  </si>
  <si>
    <t xml:space="preserve">H225
H331
H311
H301
H411
</t>
  </si>
  <si>
    <t>612-047-00-X</t>
  </si>
  <si>
    <t>benzylamine</t>
  </si>
  <si>
    <t>202-854-1</t>
  </si>
  <si>
    <t>100-46-9</t>
  </si>
  <si>
    <t>612-048-00-5</t>
  </si>
  <si>
    <t>dipropylamine</t>
  </si>
  <si>
    <t>612-049-00-0</t>
  </si>
  <si>
    <t>612-050-00-6</t>
  </si>
  <si>
    <t>cyclohexylamine</t>
  </si>
  <si>
    <t>203-629-0</t>
  </si>
  <si>
    <t xml:space="preserve">Flam. Liq. 3
Repr. 2
Acute Tox. 4 *
Acute Tox. 4 *
Skin Corr. 1B
</t>
  </si>
  <si>
    <t xml:space="preserve">H226
H361f ***
H312
H302
H314
</t>
  </si>
  <si>
    <t>612-051-00-1</t>
  </si>
  <si>
    <t>4,4'-diaminodiphenylmethane; 4,4'-methylenedianiline</t>
  </si>
  <si>
    <t xml:space="preserve">Carc. 1B
Muta. 2
STOT SE 1
STOT RE 2 *
Skin Sens. 1
Aquatic Chronic 2
</t>
  </si>
  <si>
    <t xml:space="preserve">H350
H341
H370 **
H373 **
H317
H411
</t>
  </si>
  <si>
    <t>612-052-00-7</t>
  </si>
  <si>
    <t xml:space="preserve">Flam. Liq. 2
Acute Tox. 4 *
Acute Tox. 4 *
Skin Corr. 1A
Aquatic Acute 1
</t>
  </si>
  <si>
    <t xml:space="preserve">H225
H332
H302
H314
H400
</t>
  </si>
  <si>
    <t>612-053-00-2</t>
  </si>
  <si>
    <t>N-ethylaniline</t>
  </si>
  <si>
    <t>203-135-5</t>
  </si>
  <si>
    <t>103-69-5</t>
  </si>
  <si>
    <t>612-054-00-8</t>
  </si>
  <si>
    <t>N,N-diethylaniline</t>
  </si>
  <si>
    <t>202-088-8</t>
  </si>
  <si>
    <t>91-66-7</t>
  </si>
  <si>
    <t>612-055-00-3</t>
  </si>
  <si>
    <t>612-056-00-9</t>
  </si>
  <si>
    <t>612-057-00-4</t>
  </si>
  <si>
    <t>piperazine; [solid]</t>
  </si>
  <si>
    <t>203-808-3</t>
  </si>
  <si>
    <t xml:space="preserve">Repr. 2
Skin Corr. 1B
Resp. Sens. 1
Skin Sens. 1
</t>
  </si>
  <si>
    <t xml:space="preserve">H361fd
H314
H334
H317
</t>
  </si>
  <si>
    <t>612-057-01-1</t>
  </si>
  <si>
    <t>piperazine; [liquid]</t>
  </si>
  <si>
    <t>612-058-00-X</t>
  </si>
  <si>
    <t>2,2'-iminodiethylamine; diethylenetriamine</t>
  </si>
  <si>
    <t>203-865-4</t>
  </si>
  <si>
    <t xml:space="preserve">Acute Tox. 4 *
Acute Tox. 4 *
Skin Corr. 1B
Skin Sens. 1
</t>
  </si>
  <si>
    <t xml:space="preserve">H312
H302
H314
H317
</t>
  </si>
  <si>
    <t>612-059-00-5</t>
  </si>
  <si>
    <t>3,6-diazaoctanethylenediamin; triethylenetetramine</t>
  </si>
  <si>
    <t>203-950-6</t>
  </si>
  <si>
    <t>112-24-3</t>
  </si>
  <si>
    <t xml:space="preserve">H312
H314
H317
H412
</t>
  </si>
  <si>
    <t>612-060-00-0</t>
  </si>
  <si>
    <t>3,6,9-triazaundecamethylenediamine; tetraethylenepentamine</t>
  </si>
  <si>
    <t>203-986-2</t>
  </si>
  <si>
    <t>112-57-2</t>
  </si>
  <si>
    <t>612-061-00-6</t>
  </si>
  <si>
    <t>3-aminopropyldimethylamine; N,N-dimethyl-1,3-diaminopropane</t>
  </si>
  <si>
    <t>203-680-9</t>
  </si>
  <si>
    <t>109-55-7</t>
  </si>
  <si>
    <t xml:space="preserve">Flam. Liq. 3
Acute Tox. 4 *
Skin Corr. 1B
Skin Sens. 1
</t>
  </si>
  <si>
    <t>612-062-00-1</t>
  </si>
  <si>
    <t>3-aminopropyldiethylamine; N,N-diethyl-1,3-diaminopropane</t>
  </si>
  <si>
    <t>203-236-4</t>
  </si>
  <si>
    <t>104-78-9</t>
  </si>
  <si>
    <t xml:space="preserve">Flam. Liq. 3
Acute Tox. 4 *
Acute Tox. 4 *
Skin Corr. 1B
Skin Sens. 1
</t>
  </si>
  <si>
    <t xml:space="preserve">H226
H312
H302
H314
H317
</t>
  </si>
  <si>
    <t>612-063-00-7</t>
  </si>
  <si>
    <t>3,3'-iminodi(propylamine); dipropylenetriamine</t>
  </si>
  <si>
    <t>200-261-2</t>
  </si>
  <si>
    <t>56-18-8</t>
  </si>
  <si>
    <t xml:space="preserve">Acute Tox. 2 *
Acute Tox. 3 *
Acute Tox. 4 *
Skin Corr. 1A
Skin Sens. 1
</t>
  </si>
  <si>
    <t xml:space="preserve">H330
H311
H302
H314
H317
</t>
  </si>
  <si>
    <t>612-064-00-2</t>
  </si>
  <si>
    <t>3,6,9,12-tetra-azatetradecamethylenediamine; pentacthylenehexamine</t>
  </si>
  <si>
    <t>223-775-9</t>
  </si>
  <si>
    <t>4067-16-7</t>
  </si>
  <si>
    <t>612-065-00-8</t>
  </si>
  <si>
    <t>polyethlyenepolyamines with the exception of those specified elsewhere in this Annex</t>
  </si>
  <si>
    <t xml:space="preserve">Acute Tox. 4 *
Acute Tox. 4 *
Skin Corr. 1B
Skin Sens. 1
Aquatic Acute 1
Aquatic Chronic 1
</t>
  </si>
  <si>
    <t xml:space="preserve">H312
H302
H314
H317
H400
H410
</t>
  </si>
  <si>
    <t xml:space="preserve">H312
H302
H314
H317
H410
</t>
  </si>
  <si>
    <t>612-066-00-3</t>
  </si>
  <si>
    <t>dicyclohexylamine</t>
  </si>
  <si>
    <t>202-980-7</t>
  </si>
  <si>
    <t>101-83-7</t>
  </si>
  <si>
    <t>612-067-00-9</t>
  </si>
  <si>
    <t>3-aminomethyl-3,5,5-trimethylcyclohexylamine</t>
  </si>
  <si>
    <t>220-666-8</t>
  </si>
  <si>
    <t>2855-13-2</t>
  </si>
  <si>
    <t xml:space="preserve">Acute Tox. 4 *
Acute Tox. 4 *
Skin Corr. 1B
Skin Sens. 1
Aquatic Chronic 3
</t>
  </si>
  <si>
    <t xml:space="preserve">H312
H302
H314
H317
H412
</t>
  </si>
  <si>
    <t>612-068-00-4</t>
  </si>
  <si>
    <t>3,3'-dichlorobenzidine; 3,3'-dichlorobiphenyl-4,4'-ylenediamine</t>
  </si>
  <si>
    <t xml:space="preserve">Carc. 1B
Acute Tox. 4 *
Skin Sens. 1
Aquatic Acute 1
Aquatic Chronic 1
</t>
  </si>
  <si>
    <t xml:space="preserve">H350
H312
H317
H400
H410
</t>
  </si>
  <si>
    <t xml:space="preserve">H350
H312
H317
H410
</t>
  </si>
  <si>
    <t>612-069-00-X</t>
  </si>
  <si>
    <t>salts of 3,3'-dichlorobenzidine; salts of 3,3'-dichlorobiphenyl-4,4'-ylenediamine</t>
  </si>
  <si>
    <t>612-070-00-5</t>
  </si>
  <si>
    <t>612-071-00-0</t>
  </si>
  <si>
    <t>612-072-00-6</t>
  </si>
  <si>
    <t>biphenyl-4-ylamine; xenylamine; 4-aminobiphenyl</t>
  </si>
  <si>
    <t xml:space="preserve">Carc. 1A
Acute Tox. 4 *
</t>
  </si>
  <si>
    <t>612-073-00-1</t>
  </si>
  <si>
    <t>salts of biphenyl-4-ylamine; salts of xenylamine; salts of 4-aminobiphenyl</t>
  </si>
  <si>
    <t>612-074-00-7</t>
  </si>
  <si>
    <t>benzyldimethylamine</t>
  </si>
  <si>
    <t>203-149-1</t>
  </si>
  <si>
    <t>103-83-3</t>
  </si>
  <si>
    <t xml:space="preserve">Flam. Liq. 3
Acute Tox. 4 *
Acute Tox. 4 *
Acute Tox. 4 *
Skin Corr. 1B
Aquatic Chronic 3
</t>
  </si>
  <si>
    <t xml:space="preserve">H226
H332
H312
H302
H314
H412
</t>
  </si>
  <si>
    <t>612-075-00-2</t>
  </si>
  <si>
    <t>2-aminoethyldimethylamine; 2-dimethylaminoethylamine</t>
  </si>
  <si>
    <t>203-541-2</t>
  </si>
  <si>
    <t>108-00-9</t>
  </si>
  <si>
    <t xml:space="preserve">Flam. Liq. 2
Acute Tox. 4 *
Acute Tox. 4 *
Skin Corr. 1A
</t>
  </si>
  <si>
    <t xml:space="preserve">H225
H312
H302
H314
</t>
  </si>
  <si>
    <t>612-076-00-8</t>
  </si>
  <si>
    <t>ethyldimethylamine</t>
  </si>
  <si>
    <t>209-940-8</t>
  </si>
  <si>
    <t>598-56-1</t>
  </si>
  <si>
    <t xml:space="preserve">Flam. Liq. 2
Acute Tox. 4 *
Acute Tox. 4 *
Skin Corr. 1B
</t>
  </si>
  <si>
    <t xml:space="preserve">H225
H332
H302
H314
</t>
  </si>
  <si>
    <t>612-077-00-3</t>
  </si>
  <si>
    <t>dimethylnitrosoamine; N-nitrosodimethylamine</t>
  </si>
  <si>
    <t>200-549-8</t>
  </si>
  <si>
    <t>62-75-9</t>
  </si>
  <si>
    <t xml:space="preserve">Carc. 1B
Acute Tox. 2 *
Acute Tox. 3 *
STOT RE 1
Aquatic Chronic 2
</t>
  </si>
  <si>
    <t xml:space="preserve">H350
H330
H301
H372 **
H411
</t>
  </si>
  <si>
    <t>612-078-00-9</t>
  </si>
  <si>
    <t>2,2'-dichloro-4,4'-methylenedianiline; 4,4'-methylene bis(2-chloroaniline)</t>
  </si>
  <si>
    <t>612-079-00-4</t>
  </si>
  <si>
    <t>salts of 2,2'-dichloro-4,4'-methylenedianiline; salts of 4,4'-methylenebis(2-chloroaniline)</t>
  </si>
  <si>
    <t>612-080-00-X</t>
  </si>
  <si>
    <t>4-amino-N,N-diethylaniline; N,N-diethyl-p-phenylendiamine</t>
  </si>
  <si>
    <t>202-214-1</t>
  </si>
  <si>
    <t>93-05-0</t>
  </si>
  <si>
    <t>612-081-00-5</t>
  </si>
  <si>
    <t>612-082-00-0</t>
  </si>
  <si>
    <t>thiourea; thiocarbamide</t>
  </si>
  <si>
    <t>200-543-5</t>
  </si>
  <si>
    <t>62-56-6</t>
  </si>
  <si>
    <t xml:space="preserve">Carc. 2
Repr. 2
Acute Tox. 4 *
Aquatic Chronic 2
</t>
  </si>
  <si>
    <t xml:space="preserve">H351
H361d ***
H302
H411
</t>
  </si>
  <si>
    <t>612-083-00-6</t>
  </si>
  <si>
    <t>1-methyl-3-nitro-1-nitrosoguanidine</t>
  </si>
  <si>
    <t>200-730-1</t>
  </si>
  <si>
    <t>70-25-7</t>
  </si>
  <si>
    <t xml:space="preserve">Carc. 1B
Acute Tox. 4 *
Skin Irrit. 2
Eye Irrit. 2
Aquatic Chronic 2
</t>
  </si>
  <si>
    <t xml:space="preserve">H350
H332
H315
H319
H411
</t>
  </si>
  <si>
    <t xml:space="preserve">H350
H332
H319
H315
H411
</t>
  </si>
  <si>
    <t xml:space="preserve">Carc. 1B; H350: C ≥ 0,01 %
</t>
  </si>
  <si>
    <t>612-084-00-1</t>
  </si>
  <si>
    <t>dapsone; 4,4'-diamino diphenyl sulfone</t>
  </si>
  <si>
    <t>201-248-4</t>
  </si>
  <si>
    <t>80-08-0</t>
  </si>
  <si>
    <t>612-085-00-7</t>
  </si>
  <si>
    <t>612-086-00-2</t>
  </si>
  <si>
    <t>amitraz (ISO); N,N-bis(2,4-xylyliminomethyl) methylamine</t>
  </si>
  <si>
    <t>612-087-00-8</t>
  </si>
  <si>
    <t>guazatine (ISO)</t>
  </si>
  <si>
    <t xml:space="preserve">Acute Tox. 2 *
Acute Tox. 4 *
Acute Tox. 4 *
STOT SE 3
Skin Irrit. 2
Eye Dam. 1
Aquatic Acute 1
Aquatic Chronic 1
</t>
  </si>
  <si>
    <t xml:space="preserve">H330
H312
H302
H335
H315
H318
H400
H410
</t>
  </si>
  <si>
    <t xml:space="preserve">H330
H312
H302
H335
H315
H318
H410
</t>
  </si>
  <si>
    <t>612-088-00-3</t>
  </si>
  <si>
    <t>simazine (ISO); 6-chloro-N,N'-diethyl-1,3,5-triazine-2,4-diamine</t>
  </si>
  <si>
    <t>612-089-00-9</t>
  </si>
  <si>
    <t>1,5-naphthylenediamine</t>
  </si>
  <si>
    <t>218-817-8</t>
  </si>
  <si>
    <t>2243-62-1</t>
  </si>
  <si>
    <t>612-090-00-4</t>
  </si>
  <si>
    <t>2,2'-(nitrosoimino)bisethanol</t>
  </si>
  <si>
    <t>214-237-4</t>
  </si>
  <si>
    <t>1116-54-7</t>
  </si>
  <si>
    <t>612-091-00-X</t>
  </si>
  <si>
    <t>o-toluidine; 2-aminotoluene</t>
  </si>
  <si>
    <t xml:space="preserve">Carc. 1B
Acute Tox. 3 *
Acute Tox. 3 *
Eye Irrit. 2
Aquatic Acute 1
</t>
  </si>
  <si>
    <t xml:space="preserve">H350
H331
H301
H319
H400
</t>
  </si>
  <si>
    <t>612-092-00-5</t>
  </si>
  <si>
    <t>N,N'-(2,2-dimethylpropylidene)hexamethylenediamine</t>
  </si>
  <si>
    <t>401-660-6</t>
  </si>
  <si>
    <t>1000-78-8</t>
  </si>
  <si>
    <t>612-093-00-0</t>
  </si>
  <si>
    <t>3,5-dichloro-4-(1,1,2,2-tetrafluoroethoxy)aniline</t>
  </si>
  <si>
    <t>401-790-3</t>
  </si>
  <si>
    <t>104147-32-2</t>
  </si>
  <si>
    <t>612-094-00-6</t>
  </si>
  <si>
    <t>4-(2-chloro-4-trifluoromethyl)phenoxy-2-fluoroaniline hydrochloride</t>
  </si>
  <si>
    <t>402-190-4</t>
  </si>
  <si>
    <t>113674-95-6</t>
  </si>
  <si>
    <t xml:space="preserve">Acute Tox. 4 *
STOT RE 1
STOT RE 2 *
Eye Dam. 1
Skin Sens. 1
Aquatic Acute 1
Aquatic Chronic 1
</t>
  </si>
  <si>
    <t xml:space="preserve">H302
H372 **
H373 **
H318
H317
H400
H410
</t>
  </si>
  <si>
    <t xml:space="preserve">H372 **
H302
H373 **
H318
H317
H410
</t>
  </si>
  <si>
    <t>612-095-00-1</t>
  </si>
  <si>
    <t>benzyl-2-hydroxydodecyldimethylammonium benzoate</t>
  </si>
  <si>
    <t>402-610-6</t>
  </si>
  <si>
    <t>113694-52-3</t>
  </si>
  <si>
    <t>612-096-00-7</t>
  </si>
  <si>
    <t>4,4'-carbonimidoylbis[N,N-dimethylaniline]</t>
  </si>
  <si>
    <t>207-762-5</t>
  </si>
  <si>
    <t>492-80-8</t>
  </si>
  <si>
    <t xml:space="preserve">Carc. 2
Acute Tox. 4 *
Eye Irrit. 2
Aquatic Chronic 2
</t>
  </si>
  <si>
    <t xml:space="preserve">H351
H302
H319
H411
</t>
  </si>
  <si>
    <t>612-097-00-2</t>
  </si>
  <si>
    <t>salts of 4,4'-carbonimidoylbis[N,N-dimethylaniline]</t>
  </si>
  <si>
    <t>612-098-00-8</t>
  </si>
  <si>
    <t>nitrosodipropylamine</t>
  </si>
  <si>
    <t>210-698-0</t>
  </si>
  <si>
    <t>621-64-7</t>
  </si>
  <si>
    <t xml:space="preserve">Carc. 1B; H350: C ≥ 0,001 %
</t>
  </si>
  <si>
    <t>612-099-00-3</t>
  </si>
  <si>
    <t>4-methyl-m-phenylenediamine; 2,4-toluenediamine</t>
  </si>
  <si>
    <t xml:space="preserve">Carc. 1B
Muta. 2
Repr. 2
Acute Tox. 3 *
Acute Tox. 4 *
STOT RE 2 *
Skin Sens. 1
Aquatic Chronic 2
</t>
  </si>
  <si>
    <t xml:space="preserve">H350
H341
H361f ***
H301
H312
H373 **
H317
H411
</t>
  </si>
  <si>
    <t>612-100-00-7</t>
  </si>
  <si>
    <t>propylenediamine</t>
  </si>
  <si>
    <t xml:space="preserve">Flam. Liq. 3
Acute Tox. 4 *
Acute Tox. 4 *
Skin Corr. 1A
</t>
  </si>
  <si>
    <t xml:space="preserve">H226
H312
H302
H314
</t>
  </si>
  <si>
    <t>612-101-00-2</t>
  </si>
  <si>
    <t>methenamine; hexamethylenetetramine</t>
  </si>
  <si>
    <t>202-905-8</t>
  </si>
  <si>
    <t>100-97-0</t>
  </si>
  <si>
    <t xml:space="preserve">Flam. Sol. 2
Skin Sens. 1
</t>
  </si>
  <si>
    <t>612-102-00-8</t>
  </si>
  <si>
    <t>N,N-bis(3-aminopropyl)methylamine</t>
  </si>
  <si>
    <t>203-336-8</t>
  </si>
  <si>
    <t>105-83-9</t>
  </si>
  <si>
    <t xml:space="preserve">Acute Tox. 3 *
Acute Tox. 3 *
Acute Tox. 4 *
Skin Corr. 1B
</t>
  </si>
  <si>
    <t xml:space="preserve">H331
H311
H302
H314
</t>
  </si>
  <si>
    <t>612-103-00-3</t>
  </si>
  <si>
    <t>N,N,N',N'-tetramethylethylenediamine</t>
  </si>
  <si>
    <t>203-744-6</t>
  </si>
  <si>
    <t>110-18-9</t>
  </si>
  <si>
    <t>612-104-00-9</t>
  </si>
  <si>
    <t>hexamethylenediamine</t>
  </si>
  <si>
    <t xml:space="preserve">Acute Tox. 4 *
Acute Tox. 4 *
STOT SE 3
Skin Corr. 1B
</t>
  </si>
  <si>
    <t xml:space="preserve">H312
H302
H335
H314
</t>
  </si>
  <si>
    <t>612-105-00-4</t>
  </si>
  <si>
    <t>2-piperazin-1-ylethylamine</t>
  </si>
  <si>
    <t>205-411-0</t>
  </si>
  <si>
    <t>140-31-8</t>
  </si>
  <si>
    <t>612-106-00-X</t>
  </si>
  <si>
    <t>2,6-diethylaniline</t>
  </si>
  <si>
    <t>209-445-7</t>
  </si>
  <si>
    <t>579-66-8</t>
  </si>
  <si>
    <t>612-107-00-5</t>
  </si>
  <si>
    <t>612-108-00-0</t>
  </si>
  <si>
    <t>3-aminopropyltriethoxysilane</t>
  </si>
  <si>
    <t>213-048-4</t>
  </si>
  <si>
    <t>919-30-2</t>
  </si>
  <si>
    <t xml:space="preserve">Acute Tox. 4 *
Skin Corr. 1B
</t>
  </si>
  <si>
    <t>612-109-00-6</t>
  </si>
  <si>
    <t>bis(2-dimethylaminoethyl)(methyl)amine</t>
  </si>
  <si>
    <t>221-201-1</t>
  </si>
  <si>
    <t>3030-47-5</t>
  </si>
  <si>
    <t xml:space="preserve">Acute Tox. 3 *
Acute Tox. 4 *
Skin Corr. 1B
</t>
  </si>
  <si>
    <t xml:space="preserve">H311
H302
H314
</t>
  </si>
  <si>
    <t>612-110-00-1</t>
  </si>
  <si>
    <t>2,2'-dimethyl-4,4'-methylenebis(cyclohexylamine)</t>
  </si>
  <si>
    <t>229-962-1</t>
  </si>
  <si>
    <t>6864-37-5</t>
  </si>
  <si>
    <t xml:space="preserve">Acute Tox. 3 *
Acute Tox. 3 *
Acute Tox. 4 *
Skin Corr. 1A
Aquatic Chronic 2
</t>
  </si>
  <si>
    <t xml:space="preserve">H331
H311
H302
H314
H411
</t>
  </si>
  <si>
    <t>612-111-00-7</t>
  </si>
  <si>
    <t>2-methyl-m-phenylenediamine; 2,6-toluenediamine</t>
  </si>
  <si>
    <t>212-513-9</t>
  </si>
  <si>
    <t>823-40-5</t>
  </si>
  <si>
    <t xml:space="preserve">Muta. 2
Acute Tox. 4 *
Acute Tox. 4 *
Skin Sens. 1
Aquatic Chronic 2
</t>
  </si>
  <si>
    <t xml:space="preserve">H341
H312
H302
H317
H411
</t>
  </si>
  <si>
    <t>612-112-00-2</t>
  </si>
  <si>
    <t>p-anisidine; 4-methoxyaniline</t>
  </si>
  <si>
    <t>203-254-2</t>
  </si>
  <si>
    <t>104-94-9</t>
  </si>
  <si>
    <t xml:space="preserve">Acute Tox. 1
Acute Tox. 2 *
Acute Tox. 2 *
STOT RE 2 *
Aquatic Acute 1
</t>
  </si>
  <si>
    <t xml:space="preserve">H310
H330
H300
H373 **
H400
</t>
  </si>
  <si>
    <t xml:space="preserve">H330
H310
H300
H373 **
H400
</t>
  </si>
  <si>
    <t>612-113-00-8</t>
  </si>
  <si>
    <t>6-methyl-2,4-bis(methylthio)phenylene-1,3-diamine</t>
  </si>
  <si>
    <t>403-240-8</t>
  </si>
  <si>
    <t>106264-79-3</t>
  </si>
  <si>
    <t>612-114-00-3</t>
  </si>
  <si>
    <t>R,R-2-hydroxy-5-(1-hydroxy-2-(4-phenylbut-2-ylamino)ethyl)benzamide hydrogen 2,3-bis(benzoyloxy)succinate</t>
  </si>
  <si>
    <t>404-390-7</t>
  </si>
  <si>
    <t xml:space="preserve">Flam. Sol. 1
Skin Sens. 1
Aquatic Chronic 3
</t>
  </si>
  <si>
    <t xml:space="preserve">H228
H317
H412
</t>
  </si>
  <si>
    <t>612-115-00-9</t>
  </si>
  <si>
    <t>dimethyldioctadecylammonium hydrogen sulfate</t>
  </si>
  <si>
    <t>404-050-8</t>
  </si>
  <si>
    <t>123312-54-9</t>
  </si>
  <si>
    <t>612-116-00-4</t>
  </si>
  <si>
    <t>C8-18alkylbis(2-hydroxyethyl)ammonium bis(2-ethylhexyl)phosphate</t>
  </si>
  <si>
    <t>404-690-8</t>
  </si>
  <si>
    <t>68132-19-4</t>
  </si>
  <si>
    <t xml:space="preserve">Acute Tox. 3 *
Skin Corr. 1B
Skin Sens. 1
Aquatic Acute 1
Aquatic Chronic 1
</t>
  </si>
  <si>
    <t xml:space="preserve">H331
H314
H317
H400
H410
</t>
  </si>
  <si>
    <t xml:space="preserve">H331
H314
H317
H410
</t>
  </si>
  <si>
    <t>612-117-00-X</t>
  </si>
  <si>
    <t>C12-14-tert-alkylamine, methylphosphonic acid salt</t>
  </si>
  <si>
    <t>404-750-3</t>
  </si>
  <si>
    <t>119415-07-5</t>
  </si>
  <si>
    <t>612-118-00-5</t>
  </si>
  <si>
    <t>A reaction mass of: (1,3-dioxo-2H-benz(de)isoquinolin-2-ylpropyl)hexadecyldimethylammonium 4-toluenesulfonate; (1,3-dioxo-2H-benz(de)isoquinolin-2-ylpropyl)hexadecyldimethylammonium bromide</t>
  </si>
  <si>
    <t>405-080-4</t>
  </si>
  <si>
    <t>612-119-00-0</t>
  </si>
  <si>
    <t>benzyldimethyloctadecylammonium 3-nitrobenzenesulfonate</t>
  </si>
  <si>
    <t>405-330-2</t>
  </si>
  <si>
    <t>612-120-00-6</t>
  </si>
  <si>
    <t>aclonifen (ISO); 2-chloro-6-nitro-3-phenoxyaniline</t>
  </si>
  <si>
    <t>277-704-1</t>
  </si>
  <si>
    <t>74070-46-5</t>
  </si>
  <si>
    <t xml:space="preserve">Carc. 2
Skin Sens. 1A
Aquatic Acute 1
Aquatic Chronic 1
</t>
  </si>
  <si>
    <t xml:space="preserve">H317
H351
H410
</t>
  </si>
  <si>
    <t>612-121-00-1</t>
  </si>
  <si>
    <t>amines, polyethylenepoly-; HEPA</t>
  </si>
  <si>
    <t>268-626-9</t>
  </si>
  <si>
    <t>68131-73-7</t>
  </si>
  <si>
    <t>612-122-00-7</t>
  </si>
  <si>
    <t>hydroxylamine  ....% [&gt; 55 % in aqueous solution]</t>
  </si>
  <si>
    <t>232-259-2</t>
  </si>
  <si>
    <t>7803-49-8</t>
  </si>
  <si>
    <t xml:space="preserve">Unst. Expl.
Met. Corr. 1
Carc. 2
Acute Tox. 4 *
Acute Tox. 4 *
STOT SE 3
STOT RE 2 *
Skin Irrit. 2
Eye Dam. 1
Skin Sens. 1
Aquatic Acute 1
</t>
  </si>
  <si>
    <t xml:space="preserve">H200
H290
H351
H312
H302
H335
H373 **
H315
H318
H317
H400
</t>
  </si>
  <si>
    <t xml:space="preserve">H200
H290
H351
H312
H302
H373 **
H335
H315
H318
H317
H400
</t>
  </si>
  <si>
    <t>612-122-01-4</t>
  </si>
  <si>
    <t>hydroxylamine ...% [≤ 55% in aqueous solution]</t>
  </si>
  <si>
    <t xml:space="preserve">Met. Corr. 1
Carc. 2
Acute Tox. 4 *
Acute Tox. 4 *
STOT SE 3
STOT RE 2 *
Skin Irrit. 2
Eye Dam. 1
Skin Sens. 1
Aquatic Acute 1
</t>
  </si>
  <si>
    <t xml:space="preserve">H290
H351
H312
H302
H335
H373 **
H315
H318
H317
H400
</t>
  </si>
  <si>
    <t xml:space="preserve">H290
H351
H312
H302
H373 **
H335
H315
H318
H317
H400
</t>
  </si>
  <si>
    <t>612-123-00-2</t>
  </si>
  <si>
    <t xml:space="preserve">Met. Corr. 1
Carc. 2
Acute Tox. 4 *
Acute Tox. 4 *
STOT RE 2 *
Skin Irrit. 2
Eye Irrit. 2
Skin Sens. 1
Aquatic Acute 1
</t>
  </si>
  <si>
    <t xml:space="preserve">H290
H351
H312
H302
H373 **
H315
H319
H317
H400
</t>
  </si>
  <si>
    <t>GHS05
GHS08
GHS07
GHS09
Wng</t>
  </si>
  <si>
    <t xml:space="preserve">H290
H351
H312
H302
H373 **
H319
H315
H317
H400
</t>
  </si>
  <si>
    <t>612-124-00-8</t>
  </si>
  <si>
    <t>N,N,N-trimethylanilinium chloride</t>
  </si>
  <si>
    <t>205-319-0</t>
  </si>
  <si>
    <t>138-24-9</t>
  </si>
  <si>
    <t>612-125-00-3</t>
  </si>
  <si>
    <t>2-methyl-p-phenylenediamine; 2,5-toluenediamine</t>
  </si>
  <si>
    <t>202-442-1</t>
  </si>
  <si>
    <t>95-70-5</t>
  </si>
  <si>
    <t>612-126-00-9</t>
  </si>
  <si>
    <t>toluene-2,4-diammonium sulphate; 4-methyl-m-phenylenediamine sulfate</t>
  </si>
  <si>
    <t>265-697-8</t>
  </si>
  <si>
    <t>65321-67-7</t>
  </si>
  <si>
    <t xml:space="preserve">Carc. 1B
Acute Tox. 3 *
Acute Tox. 4 *
Eye Irrit. 2
Skin Sens. 1
Aquatic Chronic 2
</t>
  </si>
  <si>
    <t xml:space="preserve">H350
H301
H312
H319
H317
H411
</t>
  </si>
  <si>
    <t>612-127-00-4</t>
  </si>
  <si>
    <t>3-aminophenol</t>
  </si>
  <si>
    <t>209-711-2</t>
  </si>
  <si>
    <t>591-27-5</t>
  </si>
  <si>
    <t>612-128-00-X</t>
  </si>
  <si>
    <t>4-aminophenol</t>
  </si>
  <si>
    <t>204-616-2</t>
  </si>
  <si>
    <t>123-30-8</t>
  </si>
  <si>
    <t xml:space="preserve">Muta. 2
Acute Tox. 4 *
Acute Tox. 4 *
Aquatic Acute 1
Aquatic Chronic 1
</t>
  </si>
  <si>
    <t xml:space="preserve">H341
H332
H302
H400
H410
</t>
  </si>
  <si>
    <t xml:space="preserve">H341
H332
H302
H410
</t>
  </si>
  <si>
    <t>612-129-00-5</t>
  </si>
  <si>
    <t>diisopropylamine</t>
  </si>
  <si>
    <t>203-558-5</t>
  </si>
  <si>
    <t>108-18-9</t>
  </si>
  <si>
    <t>612-130-00-0</t>
  </si>
  <si>
    <t xml:space="preserve">Acute Tox. 4 *
Acute Tox. 4 *
STOT RE 2 *
Eye Irrit. 2
Aquatic Acute 1
Aquatic Chronic 1
</t>
  </si>
  <si>
    <t xml:space="preserve">H312
H302
H373 **
H319
H400
H410
</t>
  </si>
  <si>
    <t xml:space="preserve">H312
H302
H373 **
H319
H410
</t>
  </si>
  <si>
    <t>612-131-00-6</t>
  </si>
  <si>
    <t>didecyldimethylammonium chloride</t>
  </si>
  <si>
    <t>612-132-00-1</t>
  </si>
  <si>
    <t>N,N'-diphenyl-p-phenylenediamine; N,N'-diphenyl-1,4-benzenediamine</t>
  </si>
  <si>
    <t>200-806-4</t>
  </si>
  <si>
    <t>74-31-7</t>
  </si>
  <si>
    <t>612-133-00-7</t>
  </si>
  <si>
    <t>(4-ammonio-m-tolyl)ethyl(2-hydroxyethyl)ammonium sulphate; 4-(N-ethyl-N-2-hydroxyethyl)-2-methylphenylenediamine sulphate</t>
  </si>
  <si>
    <t>247-162-0</t>
  </si>
  <si>
    <t>25646-77-9</t>
  </si>
  <si>
    <t>612-134-00-2</t>
  </si>
  <si>
    <t>N-(2-(4-amino-N-ethyl-m-toluidino)ethyl)methanesulphonamide sesquisulphate; 4-(N-ethyl-N-2-methanesulphonylaminoethyl)-2-methylphenylenediamine sesquisulphate monohydrate</t>
  </si>
  <si>
    <t>247-161-5</t>
  </si>
  <si>
    <t>25646-71-3</t>
  </si>
  <si>
    <t>612-135-00-8</t>
  </si>
  <si>
    <t>N-2-naphthylaniline; N-phenyl-2-naphthylamine</t>
  </si>
  <si>
    <t>205-223-9</t>
  </si>
  <si>
    <t>135-88-6</t>
  </si>
  <si>
    <t xml:space="preserve">Carc. 2
Skin Irrit. 2
Eye Irrit. 2
Skin Sens. 1
Aquatic Chronic 2
</t>
  </si>
  <si>
    <t xml:space="preserve">H351
H315
H319
H317
H411
</t>
  </si>
  <si>
    <t xml:space="preserve">H351
H319
H315
H317
H411
</t>
  </si>
  <si>
    <t>612-136-00-3</t>
  </si>
  <si>
    <t>N-isopropyl-N'-phenyl-p-phenylenediamine</t>
  </si>
  <si>
    <t xml:space="preserve">Skin Sens. 1; H317: C ≥ 0,1 %
</t>
  </si>
  <si>
    <t>612-137-00-9</t>
  </si>
  <si>
    <t>4-chloroaniline</t>
  </si>
  <si>
    <t>203-401-0</t>
  </si>
  <si>
    <t>612-138-00-4</t>
  </si>
  <si>
    <t>furalaxyl (ISO); methyl N-(2,6-dimethylphenyl)-N-(2-furylcarbonyl)-Dl-alaninate</t>
  </si>
  <si>
    <t>260-875-1</t>
  </si>
  <si>
    <t>57646-30-7</t>
  </si>
  <si>
    <t>612-139-00-X</t>
  </si>
  <si>
    <t>mefenacet (ISO); 2-(benzothiazol-2-yloxy)-N-methyl-N-phenylacetamide</t>
  </si>
  <si>
    <t>277-328-8</t>
  </si>
  <si>
    <t>73250-68-7</t>
  </si>
  <si>
    <t>612-140-00-5</t>
  </si>
  <si>
    <t>quaternary ammonium compounds, benzyl-C8-18-alkyldimethyl, chlorides</t>
  </si>
  <si>
    <t>264-151-6</t>
  </si>
  <si>
    <t>63449-41-2</t>
  </si>
  <si>
    <t xml:space="preserve">Acute Tox. 4 *
Acute Tox. 4 *
Skin Corr. 1B
Aquatic Acute 1
</t>
  </si>
  <si>
    <t xml:space="preserve">H312
H302
H314
H400
</t>
  </si>
  <si>
    <t>612-141-00-0</t>
  </si>
  <si>
    <t>4,4'-methylenebis(2-ethylaniline); 4,4'-methylenebis(2-ethylbenzeneamine)</t>
  </si>
  <si>
    <t>243-420-1</t>
  </si>
  <si>
    <t>19900-65-3</t>
  </si>
  <si>
    <t>612-142-00-6</t>
  </si>
  <si>
    <t>biphenyl-2-ylamine</t>
  </si>
  <si>
    <t>201-990-9</t>
  </si>
  <si>
    <t>90-41-5</t>
  </si>
  <si>
    <t xml:space="preserve">Carc. 2
Acute Tox. 4 *
Aquatic Chronic 3
</t>
  </si>
  <si>
    <t xml:space="preserve">H351
H302
H412
</t>
  </si>
  <si>
    <t>612-143-00-1</t>
  </si>
  <si>
    <t>N5,N5-diethyltoluene-2,5-diamine monohydrochloride; 4-diethylamino-2-methylaniline monohydrochloride</t>
  </si>
  <si>
    <t>218-130-3</t>
  </si>
  <si>
    <t>2051-79-8</t>
  </si>
  <si>
    <t xml:space="preserve">Acute Tox. 3 *
Eye Irrit. 2
Skin Sens. 1
Aquatic Acute 1
Aquatic Chronic 1
</t>
  </si>
  <si>
    <t xml:space="preserve">H301
H319
H317
H400
H410
</t>
  </si>
  <si>
    <t xml:space="preserve">H301
H319
H317
H410
</t>
  </si>
  <si>
    <t>612-144-00-7</t>
  </si>
  <si>
    <t>flumetralin (ISO); N-(2-chloro-6-fluorobenzyl)-N-ethyl-α,α,α-trifluoro-2,6-dinitro-p-toluidine</t>
  </si>
  <si>
    <t>62924-70-3</t>
  </si>
  <si>
    <t xml:space="preserve">Skin Irrit. 2
Eye Irrit. 2
Skin Sens. 1
Aquatic Acute 1
Aquatic Chronic 1
</t>
  </si>
  <si>
    <t xml:space="preserve">H315
H319
H317
H400
H410
</t>
  </si>
  <si>
    <t xml:space="preserve">H319
H315
H317
H410
</t>
  </si>
  <si>
    <t>612-145-00-2</t>
  </si>
  <si>
    <t>o-phenylenediamine</t>
  </si>
  <si>
    <t>202-430-6</t>
  </si>
  <si>
    <t>95-54-5</t>
  </si>
  <si>
    <t xml:space="preserve">Carc. 2
Muta. 2
Acute Tox. 3 *
Acute Tox. 4 *
Acute Tox. 4 *
Eye Irrit. 2
Skin Sens. 1
Aquatic Acute 1
Aquatic Chronic 1
</t>
  </si>
  <si>
    <t xml:space="preserve">H351
H341
H301
H332
H312
H319
H317
H400
H410
</t>
  </si>
  <si>
    <t xml:space="preserve">H351
H341
H301
H332
H312
H319
H317
H410
</t>
  </si>
  <si>
    <t>612-146-00-8</t>
  </si>
  <si>
    <t>o-phenylenediamine dihydrochloride</t>
  </si>
  <si>
    <t>210-418-7</t>
  </si>
  <si>
    <t>615-28-1</t>
  </si>
  <si>
    <t>612-147-00-3</t>
  </si>
  <si>
    <t>m-phenylenediamine</t>
  </si>
  <si>
    <t>203-584-7</t>
  </si>
  <si>
    <t>108-45-2</t>
  </si>
  <si>
    <t xml:space="preserve">Muta. 2
Acute Tox. 3 *
Acute Tox. 3 *
Acute Tox. 3 *
Eye Irrit. 2
Skin Sens. 1
Aquatic Acute 1
Aquatic Chronic 1
</t>
  </si>
  <si>
    <t xml:space="preserve">H341
H331
H311
H301
H319
H317
H400
H410
</t>
  </si>
  <si>
    <t xml:space="preserve">H341
H331
H311
H301
H319
H317
H410
</t>
  </si>
  <si>
    <t>612-148-00-9</t>
  </si>
  <si>
    <t>m-phenylenediamine dihydrochloride</t>
  </si>
  <si>
    <t>208-790-0</t>
  </si>
  <si>
    <t>541-69-5</t>
  </si>
  <si>
    <t>612-149-00-4</t>
  </si>
  <si>
    <t>1,3-diphenylguanidine</t>
  </si>
  <si>
    <t xml:space="preserve">Repr. 2
Acute Tox. 4 *
STOT SE 3
Skin Irrit. 2
Eye Irrit. 2
Aquatic Chronic 2
</t>
  </si>
  <si>
    <t xml:space="preserve">H361f ***
H302
H335
H315
H319
H411
</t>
  </si>
  <si>
    <t xml:space="preserve">H361f ***
H302
H319
H335
H315
H411
</t>
  </si>
  <si>
    <t>612-150-00-X</t>
  </si>
  <si>
    <t>spiroxamine (ISO); 8-tert-butyl-1,4-dioxaspiro[4.5]decan-2-ylmethyl(ethyl)(propyl)amine</t>
  </si>
  <si>
    <t>118134-30-8</t>
  </si>
  <si>
    <t>612-151-00-5</t>
  </si>
  <si>
    <t>methyl-phenylene diamine; diaminotoluene; [technical product – reaction mass of 4-methyl-m-phenylene diamine (EC No 202-453-1) and 2-methyl-m-phenylene diamine (EC No 212-513-9)]</t>
  </si>
  <si>
    <t xml:space="preserve">Carc. 1B
Muta. 2
Repr. 2
Acute Tox. 3 *
Acute Tox. 4 *
STOT RE 2 *
Eye Irrit. 2
Skin Sens. 1
Aquatic Chronic 2
</t>
  </si>
  <si>
    <t xml:space="preserve">H350
H341
H361f ***
H301
H312
H373 **
H319
H317
H411
</t>
  </si>
  <si>
    <t>612-152-00-0</t>
  </si>
  <si>
    <t>N,N-diethyl-N',N'-dimethylpropan-1,3-diyl-diamine</t>
  </si>
  <si>
    <t>406-610-7</t>
  </si>
  <si>
    <t>62478-82-4</t>
  </si>
  <si>
    <t xml:space="preserve">Flam. Liq. 3
Acute Tox. 4 *
Acute Tox. 4 *
STOT RE 2 *
Skin Corr. 1A
Aquatic Chronic 3
</t>
  </si>
  <si>
    <t xml:space="preserve">H226
H332
H302
H373 **
H314
H412
</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</si>
  <si>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</si>
  <si>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</si>
  <si>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</si>
  <si>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</si>
  <si>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</si>
  <si>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</si>
  <si>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</si>
  <si>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</si>
  <si>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</si>
  <si>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</si>
  <si>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</si>
  <si>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</si>
  <si>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</si>
  <si>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 dihexadecyldimethylammonium chloride</t>
  </si>
  <si>
    <t>405-620-9</t>
  </si>
  <si>
    <t>612-157-00-8</t>
  </si>
  <si>
    <t>(Z)-1-benzo[b]thien-2-ylethanone oxime hydrochloride</t>
  </si>
  <si>
    <t>410-780-8</t>
  </si>
  <si>
    <t xml:space="preserve">Acute Tox. 4 *
STOT RE 2 *
Eye Dam. 1
Skin Sens. 1
Aquatic Chronic 2
</t>
  </si>
  <si>
    <t xml:space="preserve">H302
H373 **
H318
H317
H411
</t>
  </si>
  <si>
    <t>612-158-00-3</t>
  </si>
  <si>
    <t>reaction mass of: bis(5-dodecyl-2-hydroxybenzald-oximate) copper (II) C12-alkyl group is branched; 4-dodecylsalicylaldoxime</t>
  </si>
  <si>
    <t>410-820-4</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</si>
  <si>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</si>
  <si>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</si>
  <si>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</si>
  <si>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</si>
  <si>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 xml:space="preserve">Carc. 2
Acute Tox. 3 *
Acute Tox. 3 *
Acute Tox. 3 *
Eye Irrit. 2
Skin Sens. 1
Aquatic Acute 1
</t>
  </si>
  <si>
    <t xml:space="preserve">H351
H331
H311
H301
H319
H317
H400
</t>
  </si>
  <si>
    <t>612-161-00-X</t>
  </si>
  <si>
    <t>2,6-xylidine; 2,6-dimethylaniline</t>
  </si>
  <si>
    <t>201-758-7</t>
  </si>
  <si>
    <t>87-62-7</t>
  </si>
  <si>
    <t xml:space="preserve">Carc. 2
Acute Tox. 4 *
Acute Tox. 4 *
Acute Tox. 4 *
STOT SE 3
Skin Irrit. 2
Aquatic Chronic 2
</t>
  </si>
  <si>
    <t xml:space="preserve">H351
H332
H312
H302
H335
H315
H411
</t>
  </si>
  <si>
    <t>612-162-00-5</t>
  </si>
  <si>
    <t>dimethyldioctadecylammonium chloride; DODMAC</t>
  </si>
  <si>
    <t>203-508-2</t>
  </si>
  <si>
    <t>107-64-2</t>
  </si>
  <si>
    <t>612-163-00-0</t>
  </si>
  <si>
    <t>metalaxyl-M (ISO); mefenoxam; (R)-2-[(2,6-dimethylphenyl)-methoxyacetylamino]propionic acid methyl ester</t>
  </si>
  <si>
    <t>70630-17-0</t>
  </si>
  <si>
    <t>612-164-00-6</t>
  </si>
  <si>
    <t>2-butyl-2-ethyl-1,5-diaminopentane</t>
  </si>
  <si>
    <t>412-700-7</t>
  </si>
  <si>
    <t>137605-95-9</t>
  </si>
  <si>
    <t xml:space="preserve">Acute Tox. 4 *
Acute Tox. 4 *
STOT RE 2 *
Skin Corr. 1B
Skin Sens. 1
Aquatic Chronic 3
</t>
  </si>
  <si>
    <t xml:space="preserve">H312
H302
H373 **
H314
H317
H412
</t>
  </si>
  <si>
    <t>612-165-00-1</t>
  </si>
  <si>
    <t>N,N'-diphenyl-N,N'-bis(3-methylphenyl)-(1,1'-diphenyl)-4,4'-diamine</t>
  </si>
  <si>
    <t>413-810-8</t>
  </si>
  <si>
    <t>65181-78-4</t>
  </si>
  <si>
    <t>612-166-00-7</t>
  </si>
  <si>
    <t>reaction mass of: cis-(5-ammonium-1,3,3-trimethyl)-cyclohexanemethylammonium phosphate (1:1); trans-(5-ammonium-1,3,3-trimethyl)-cyclohexanemethylammonium phosphate (1:1)</t>
  </si>
  <si>
    <t>411-830-1</t>
  </si>
  <si>
    <t>114765-88-7</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</si>
  <si>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</si>
  <si>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</si>
  <si>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</si>
  <si>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</si>
  <si>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</si>
  <si>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</si>
  <si>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</si>
  <si>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</si>
  <si>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</si>
  <si>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</si>
  <si>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</si>
  <si>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 xml:space="preserve">Flam. Liq. 2
Acute Tox. 4 *
STOT RE 1
Eye Dam. 1
Skin Sens. 1
Aquatic Acute 1
Aquatic Chronic 1
</t>
  </si>
  <si>
    <t xml:space="preserve">H225
H302
H372 **
H318
H317
H400
H410
</t>
  </si>
  <si>
    <t xml:space="preserve">H225
H372 **
H302
H318
H317
H410
</t>
  </si>
  <si>
    <t>612-170-00-9</t>
  </si>
  <si>
    <t>4-chlorophenyl cyclopropyl ketone O-(4-aminobenzyl)oxime</t>
  </si>
  <si>
    <t>405-260-2</t>
  </si>
  <si>
    <t>612-171-00-4</t>
  </si>
  <si>
    <t>N,N,N',N'-tetraglycidyl-4,4'-diamino-3,3'-diethyldiphenylmethane</t>
  </si>
  <si>
    <t>410-060-3</t>
  </si>
  <si>
    <t>130728-76-6</t>
  </si>
  <si>
    <t xml:space="preserve">Muta. 2
Skin Sens. 1
Aquatic Chronic 2
</t>
  </si>
  <si>
    <t xml:space="preserve">H341
H317
H411
</t>
  </si>
  <si>
    <t>612-172-00-X</t>
  </si>
  <si>
    <t>4,4'-methylenebis(N,N'-dimethylcyclohexanamine</t>
  </si>
  <si>
    <t>412-840-9</t>
  </si>
  <si>
    <t>13474-64-1</t>
  </si>
  <si>
    <t xml:space="preserve">Acute Tox. 4 *
STOT RE 2 *
Skin Corr. 1A
Aquatic Chronic 3
</t>
  </si>
  <si>
    <t xml:space="preserve">H302
H373 **
H314
H412
</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</si>
  <si>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</si>
  <si>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</si>
  <si>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</si>
  <si>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</si>
  <si>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</si>
  <si>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</si>
  <si>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</si>
  <si>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</si>
  <si>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</si>
  <si>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</si>
  <si>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</si>
  <si>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</si>
  <si>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</si>
  <si>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</si>
  <si>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</si>
  <si>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</si>
  <si>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</si>
  <si>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</si>
  <si>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</si>
  <si>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</si>
  <si>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</si>
  <si>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</si>
  <si>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</si>
  <si>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</si>
  <si>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 xml:space="preserve">Acute Tox. 4 *
STOT SE 3
Eye Dam. 1
Aquatic Chronic 3
</t>
  </si>
  <si>
    <t xml:space="preserve">H302
H335
H318
H412
</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</si>
  <si>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</si>
  <si>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</si>
  <si>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</si>
  <si>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</si>
  <si>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</si>
  <si>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</si>
  <si>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</si>
  <si>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</si>
  <si>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</si>
  <si>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</si>
  <si>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</si>
  <si>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</si>
  <si>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</si>
  <si>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</si>
  <si>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</si>
  <si>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</si>
  <si>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</si>
  <si>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</si>
  <si>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</si>
  <si>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</si>
  <si>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</si>
  <si>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</si>
  <si>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</si>
  <si>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</si>
  <si>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</si>
  <si>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</si>
  <si>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</si>
  <si>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</si>
  <si>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</si>
  <si>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</si>
  <si>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</si>
  <si>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</si>
  <si>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</si>
  <si>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</si>
  <si>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</si>
  <si>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 xml:space="preserve">Acute Tox. 4 *
Acute Tox. 4 *
STOT RE 2 *
Skin Irrit. 2
Eye Dam. 1
Aquatic Chronic 2
</t>
  </si>
  <si>
    <t xml:space="preserve">H312
H302
H373 **
H315
H318
H411
</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</si>
  <si>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</si>
  <si>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</si>
  <si>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</si>
  <si>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</si>
  <si>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</si>
  <si>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</si>
  <si>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</si>
  <si>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</si>
  <si>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</si>
  <si>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</si>
  <si>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</si>
  <si>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</si>
  <si>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</si>
  <si>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</si>
  <si>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</si>
  <si>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</si>
  <si>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</si>
  <si>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</si>
  <si>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</si>
  <si>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</si>
  <si>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</si>
  <si>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</si>
  <si>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</si>
  <si>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</si>
  <si>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</si>
  <si>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</si>
  <si>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</si>
  <si>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</si>
  <si>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</si>
  <si>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</si>
  <si>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</si>
  <si>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</si>
  <si>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 xml:space="preserve">Acute Tox. 4 *
Acute Tox. 4 *
Eye Dam. 1
Aquatic Acute 1
Aquatic Chronic 1
</t>
  </si>
  <si>
    <t xml:space="preserve">H332
H302
H318
H400
H410
</t>
  </si>
  <si>
    <t xml:space="preserve">H332
H302
H318
H410
</t>
  </si>
  <si>
    <t>612-196-00-0</t>
  </si>
  <si>
    <t xml:space="preserve">Carc. 1B
Muta. 2
Acute Tox. 3 *
Acute Tox. 3 *
Acute Tox. 3 *
Aquatic Acute 1
Aquatic Chronic 1
</t>
  </si>
  <si>
    <t xml:space="preserve">H350
H341
H331
H311
H301
H400
H410
</t>
  </si>
  <si>
    <t xml:space="preserve">H350
H341
H331
H311
H301
H410
</t>
  </si>
  <si>
    <t>612-197-00-6</t>
  </si>
  <si>
    <t>612-198-00-1</t>
  </si>
  <si>
    <t>4,4'-thiodianiline and its salts</t>
  </si>
  <si>
    <t>205-370-9</t>
  </si>
  <si>
    <t>139-65-1</t>
  </si>
  <si>
    <t>612-199-00-7</t>
  </si>
  <si>
    <t>4,4'-oxydianiline and its salts; p-aminophenyl ether</t>
  </si>
  <si>
    <t xml:space="preserve">Carc. 1B
Muta. 1B
Repr. 2
Acute Tox. 3 *
Acute Tox. 3 *
Acute Tox. 3 *
Aquatic Chronic 2
</t>
  </si>
  <si>
    <t xml:space="preserve">H350
H340
H361f ***
H331
H311
H301
H411
</t>
  </si>
  <si>
    <t>612-200-00-0</t>
  </si>
  <si>
    <t xml:space="preserve">Carc. 1B
Muta. 2
Acute Tox. 4 *
Aquatic Chronic 2
</t>
  </si>
  <si>
    <t xml:space="preserve">H350
H341
H302
H411
</t>
  </si>
  <si>
    <t>612-201-00-6</t>
  </si>
  <si>
    <t>N,N,N',N'-tetramethyl-4,4'-methylendianiline</t>
  </si>
  <si>
    <t>612-202-00-1</t>
  </si>
  <si>
    <t>3,4-dichloroaniline</t>
  </si>
  <si>
    <t>202-448-4</t>
  </si>
  <si>
    <t>95-76-1</t>
  </si>
  <si>
    <t xml:space="preserve">Acute Tox. 3 *
Acute Tox. 3 *
Acute Tox. 3 *
Eye Dam. 1
Skin Sens. 1
Aquatic Acute 1
Aquatic Chronic 1
</t>
  </si>
  <si>
    <t xml:space="preserve">H331
H311
H301
H318
H317
H400
H410
</t>
  </si>
  <si>
    <t xml:space="preserve">H331
H311
H301
H318
H317
H410
</t>
  </si>
  <si>
    <t>612-203-00-7</t>
  </si>
  <si>
    <t>C8-10 alkyl dimethyl hydroxyethyl ammoniumchloride (chain &lt; C8: &lt;3%, chain = C8: 15%-70%, chain = C10: 30%-85%, chain &gt; C10: &lt;3%)</t>
  </si>
  <si>
    <t>417-360-3</t>
  </si>
  <si>
    <t xml:space="preserve">Acute Tox. 4 *
Acute Tox. 4 *
Skin Irrit. 2
</t>
  </si>
  <si>
    <t xml:space="preserve">H312
H302
H315
</t>
  </si>
  <si>
    <t>612-204-00-2</t>
  </si>
  <si>
    <t>C.I. Basic Violet 3; 4-[4,4'-bis(dimethylamino) benzhydrylidene]cyclohexa-2,5-dien-1-ylidene]dimethylammonium chloride</t>
  </si>
  <si>
    <t xml:space="preserve">Carc. 2
Acute Tox. 4 *
Eye Dam. 1
Aquatic Acute 1
Aquatic Chronic 1
</t>
  </si>
  <si>
    <t xml:space="preserve">H351
H302
H318
H400
H410
</t>
  </si>
  <si>
    <t xml:space="preserve">H351
H302
H318
H410
</t>
  </si>
  <si>
    <t>612-205-00-8</t>
  </si>
  <si>
    <t xml:space="preserve">Carc. 1B
Acute Tox. 4 *
Eye Dam. 1
Aquatic Acute 1
Aquatic Chronic 1
</t>
  </si>
  <si>
    <t xml:space="preserve">H350
H302
H318
H400
H410
</t>
  </si>
  <si>
    <t xml:space="preserve">H350
H302
H318
H410
</t>
  </si>
  <si>
    <t>612-206-00-3</t>
  </si>
  <si>
    <t>famoxadone (ISO); 3-anilino-5-methyl-5-(4-phenoxyphenyl)-1,3-oxazolidine-2,4-dione</t>
  </si>
  <si>
    <t>131807-57-3</t>
  </si>
  <si>
    <t>612-207-00-9</t>
  </si>
  <si>
    <t>4-ethoxyaniline; p-phenetidine</t>
  </si>
  <si>
    <t>205-855-5</t>
  </si>
  <si>
    <t>156-43-4</t>
  </si>
  <si>
    <t xml:space="preserve">Muta. 2
Acute Tox. 4 *
Acute Tox. 4 *
Acute Tox. 4 *
Eye Irrit. 2
Skin Sens. 1
</t>
  </si>
  <si>
    <t xml:space="preserve">H341
H332
H312
H302
H319
H317
</t>
  </si>
  <si>
    <t>612-208-00-4</t>
  </si>
  <si>
    <t>N-methylbenzene-1,2-diammonium hydrogen phosphate</t>
  </si>
  <si>
    <t>424-460-0</t>
  </si>
  <si>
    <t>612-209-00-X</t>
  </si>
  <si>
    <t>6-methoxy-m-toluidine; p-cresidine</t>
  </si>
  <si>
    <t>612-210-00-5</t>
  </si>
  <si>
    <t xml:space="preserve">Carc. 2
Acute Tox. 3 *
Acute Tox. 3 *
Acute Tox. 3 *
Aquatic Chronic 3
</t>
  </si>
  <si>
    <t xml:space="preserve">H351
H331
H311
H301
H412
</t>
  </si>
  <si>
    <t>612-211-00-0</t>
  </si>
  <si>
    <t>N-[(benzotriazole-1-yl)methyl)]-4-carboxybenzenesulfonamide</t>
  </si>
  <si>
    <t>416-470-9</t>
  </si>
  <si>
    <t>170292-97-4</t>
  </si>
  <si>
    <t>612-212-00-6</t>
  </si>
  <si>
    <t>2,6-dichloro-4-trifluoromethylaniline</t>
  </si>
  <si>
    <t>416-430-0</t>
  </si>
  <si>
    <t>24279-39-8</t>
  </si>
  <si>
    <t xml:space="preserve">H332
H302
H315
H317
H400
H410
</t>
  </si>
  <si>
    <t xml:space="preserve">H332
H302
H315
H317
H410
</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</si>
  <si>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</si>
  <si>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</si>
  <si>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</si>
  <si>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</si>
  <si>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</si>
  <si>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</si>
  <si>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</si>
  <si>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</si>
  <si>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</si>
  <si>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</si>
  <si>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</si>
  <si>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</si>
  <si>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</si>
  <si>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</si>
  <si>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</si>
  <si>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</si>
  <si>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</si>
  <si>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</si>
  <si>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</si>
  <si>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</si>
  <si>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 xml:space="preserve">Flam. Liq. 2
Acute Tox. 4 *
Skin Corr. 1B
Aquatic Chronic 3
</t>
  </si>
  <si>
    <t xml:space="preserve">H225
H302
H314
H412
</t>
  </si>
  <si>
    <t xml:space="preserve">H225
H314
H302
H412
</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</si>
  <si>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</si>
  <si>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</si>
  <si>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</si>
  <si>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</si>
  <si>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</si>
  <si>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</si>
  <si>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</si>
  <si>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</si>
  <si>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</si>
  <si>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</si>
  <si>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</si>
  <si>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 xml:space="preserve">Acute Tox. 4 *
Acute Tox. 4 *
Acute Tox. 4 *
STOT RE 2 *
Skin Corr. 1B
Skin Sens. 1
Aquatic Acute 1
</t>
  </si>
  <si>
    <t xml:space="preserve">H332
H312
H302
H373 **
H314
H317
H400
</t>
  </si>
  <si>
    <t xml:space="preserve">H314
H332
H312
H302
H373 **
H317
H400
</t>
  </si>
  <si>
    <t>612-222-00-0</t>
  </si>
  <si>
    <t>cis-1-(3-(4-fluorophenoxy)propyl)-3-methoxy-4-piperidinamine</t>
  </si>
  <si>
    <t>425-080-8</t>
  </si>
  <si>
    <t>104860-26-6</t>
  </si>
  <si>
    <t xml:space="preserve">Acute Tox. 4 *
Acute Tox. 4 *
STOT RE 2 *
Eye Dam. 1
Aquatic Acute 1
Aquatic Chronic 1
</t>
  </si>
  <si>
    <t xml:space="preserve">H312
H302
H373 **
H318
H400
H410
</t>
  </si>
  <si>
    <t xml:space="preserve">H312
H302
H373 **
H318
H410
</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</si>
  <si>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</si>
  <si>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</si>
  <si>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</si>
  <si>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</si>
  <si>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</si>
  <si>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</si>
  <si>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</si>
  <si>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</si>
  <si>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</si>
  <si>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</si>
  <si>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</si>
  <si>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</si>
  <si>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 xml:space="preserve">Acute Tox. 4 *
Acute Tox. 4 *
Skin Corr. 1B
Aquatic Acute 1
Aquatic Chronic 1
</t>
  </si>
  <si>
    <t xml:space="preserve">H312
H302
H314
H400
H410
</t>
  </si>
  <si>
    <t xml:space="preserve">H314
H312
H302
H410
</t>
  </si>
  <si>
    <t>612-226-00-2</t>
  </si>
  <si>
    <t>3-(2'-phenoxyethoxy)propylamine</t>
  </si>
  <si>
    <t>427-870-8</t>
  </si>
  <si>
    <t>6903-18-0</t>
  </si>
  <si>
    <t xml:space="preserve">Acute Tox. 4 *
Skin Irrit. 2
Eye Dam. 1
Aquatic Chronic 3
</t>
  </si>
  <si>
    <t xml:space="preserve">H302
H315
H318
H412
</t>
  </si>
  <si>
    <t>612-227-00-8</t>
  </si>
  <si>
    <t>benzyl-N-(2-(2-methoxyphenoxy)ethyl)amine hydrochloride</t>
  </si>
  <si>
    <t>428-290-8</t>
  </si>
  <si>
    <t>120606-08-8</t>
  </si>
  <si>
    <t>612-228-00-3</t>
  </si>
  <si>
    <t>reaction mass of: N-(3-(trimethoxysilyl)propyl)ethylenediamine; N-benzyl-N-(3-(trimethoxysilyl)propyl)ethylenediamine; N-benzyl-N'-[3-(trimethoxysilyl)propyl]ethylenediamine; N,N'-bis-benzyl-N'-[3-(trimethoxysilyl)propyl]ethylenediamine; N,N,N'-tris-benzyl-N'-[3-(trimethoxysilyl)propyl]ethylenediamine; N,N-bis-benzyl-N'-[3-(trimethoxysilyl)propyl]ethylenediamine</t>
  </si>
  <si>
    <t>414-340-6</t>
  </si>
  <si>
    <t xml:space="preserve">Flam. Liq. 3
Acute Tox. 4 *
Acute Tox. 4 *
Acute Tox. 4 *
STOT SE 2
Eye Dam. 1
Skin Sens. 1
Aquatic Chronic 3
</t>
  </si>
  <si>
    <t xml:space="preserve">H226
H332
H312
H302
H371
H318
H317
H412
</t>
  </si>
  <si>
    <t>612-229-00-9</t>
  </si>
  <si>
    <t>mepanipyrim; 4-methyl-N-phenyl-6-(1-propynyl)-2-pyrimidinamine</t>
  </si>
  <si>
    <t>110235-47-7</t>
  </si>
  <si>
    <t>612-230-00-4</t>
  </si>
  <si>
    <t>N,N-bis(cocoyl-2-oxypropyl)-N,N-dibutylammonium bromide</t>
  </si>
  <si>
    <t>431-530-4</t>
  </si>
  <si>
    <t xml:space="preserve">Skin Corr. 1A
Skin Sens. 1
Aquatic Acute 1
Aquatic Chronic 1
</t>
  </si>
  <si>
    <t>612-231-00-X</t>
  </si>
  <si>
    <t>3-((C12-18)-acylamino)-N-(2-((2-hydroxyethyl)amino)-2-oxoethyl)-N,N-dimethyl-1-propanaminium chloride</t>
  </si>
  <si>
    <t>427-370-1</t>
  </si>
  <si>
    <t>164288-56-6</t>
  </si>
  <si>
    <t>612-232-00-5</t>
  </si>
  <si>
    <t>reaction mass of: triisopropanolamine salt of 1-amino-4-(3-propionamidoanilino)anthraquinone-2-sulfonic acid; triisopropanolamine salt of 1-amino-4-[3,4-dimethyl-5-(2-hydroxyethylaminosulfonyl)anilino]anthraquinone-2-sulfonic acid</t>
  </si>
  <si>
    <t>430-410-9</t>
  </si>
  <si>
    <t>186148-38-9</t>
  </si>
  <si>
    <t>612-237-00-2</t>
  </si>
  <si>
    <t xml:space="preserve">Expl. 1.1
Carc. 2
Acute Tox. 4 *
Acute Tox. 4 *
STOT RE 2 *
Skin Irrit. 2
Eye Irrit. 2
Skin Sens. 1
Aquatic Acute 1
</t>
  </si>
  <si>
    <t xml:space="preserve">H201
H351
H312
H302
H373 **
H315
H319
H317
H400
</t>
  </si>
  <si>
    <t xml:space="preserve">H201
H302
H312
H315
H319
H317
H351
H373 **
H400
</t>
  </si>
  <si>
    <t>612-238-00-8</t>
  </si>
  <si>
    <t>(3-chloro-2-hydroxypropyl) trimethylammonium chloride ...%</t>
  </si>
  <si>
    <t>222-048-3</t>
  </si>
  <si>
    <t>3327-22-8</t>
  </si>
  <si>
    <t xml:space="preserve">Carc. 2
Aquatic Chronic 3
</t>
  </si>
  <si>
    <t xml:space="preserve">H351
H412
</t>
  </si>
  <si>
    <t>612-239-00-3</t>
  </si>
  <si>
    <t>biphenyl-3,3',4,4'-tetrayltetraamine; diaminobenzidine</t>
  </si>
  <si>
    <t xml:space="preserve">Carc. 1B
Muta. 2
</t>
  </si>
  <si>
    <t xml:space="preserve">H350
H341
</t>
  </si>
  <si>
    <t>612-240-00-9</t>
  </si>
  <si>
    <t>pyrimethanil (ISO); N-(4,6-dimethylpyrimidin-2-yl)aniline</t>
  </si>
  <si>
    <t>53112-28-0</t>
  </si>
  <si>
    <t>612-241-00-4</t>
  </si>
  <si>
    <t xml:space="preserve">Repr. 2
Skin Irrit. 2
Eye Irrit. 2
Resp. Sens. 1
Skin Sens. 1
Aquatic Chronic 3
</t>
  </si>
  <si>
    <t xml:space="preserve">H361fd
H315
H319
H334
H317
H412
</t>
  </si>
  <si>
    <t xml:space="preserve">H361fd
H319
H315
H334
H317
H412
</t>
  </si>
  <si>
    <t>612-242-00-X</t>
  </si>
  <si>
    <t>cyprodinil (ISO); 4-cyclopropyl-6-methyl-N-phenylpyrimidin-2-amine</t>
  </si>
  <si>
    <t>121552-61-2</t>
  </si>
  <si>
    <t>612-243-00-5</t>
  </si>
  <si>
    <t>(1S-cis)-4-(3,4-dichlorophenyl)-1,2,3,4-tetrahydro-N-methyl-1-naphthalenamine 2-hydroxy-2-phenylacetate</t>
  </si>
  <si>
    <t>420-560-3</t>
  </si>
  <si>
    <t>79617-97-3</t>
  </si>
  <si>
    <t>612-244-00-0</t>
  </si>
  <si>
    <t>3-(piperazin-1-yl)-benzo[d]isothiazole hydrochloride</t>
  </si>
  <si>
    <t>421-310-6</t>
  </si>
  <si>
    <t>87691-88-1</t>
  </si>
  <si>
    <t xml:space="preserve">H361f ***
H302
H319
H317
H400
H410
</t>
  </si>
  <si>
    <t xml:space="preserve">H361f ***
H302
H319
H317
H410
</t>
  </si>
  <si>
    <t>612-245-00-6</t>
  </si>
  <si>
    <t>2-ethylphenylhydrazine hydrochloride</t>
  </si>
  <si>
    <t>421-460-2</t>
  </si>
  <si>
    <t>19398-06-2</t>
  </si>
  <si>
    <t xml:space="preserve">Carc. 2
Acute Tox. 4 *
STOT RE 1
Eye Dam. 1
Skin Sens. 1
Aquatic Acute 1
Aquatic Chronic 1
</t>
  </si>
  <si>
    <t xml:space="preserve">H351
H302
H372 **
H318
H317
H400
H410
</t>
  </si>
  <si>
    <t xml:space="preserve">H351
H372 **
H302
H318
H317
H410
</t>
  </si>
  <si>
    <t>612-246-00-1</t>
  </si>
  <si>
    <t>(2-chloroethyl)(3-hydroxypropyl)ammonium chloride</t>
  </si>
  <si>
    <t>429-740-6</t>
  </si>
  <si>
    <t>40722-80-3</t>
  </si>
  <si>
    <t xml:space="preserve">Carc. 1B
Muta. 1B
STOT RE 2 *
Skin Sens. 1
Aquatic Chronic 3
</t>
  </si>
  <si>
    <t xml:space="preserve">H350
H340
H373 **
H317
H412
</t>
  </si>
  <si>
    <t>612-247-00-7</t>
  </si>
  <si>
    <t>N-[3-(1,1-dimethylethyl)-1H-pyrazol-5-yl]-N'-hydroxy-4-nitrobenzenecarboximidamide</t>
  </si>
  <si>
    <t>423-530-8</t>
  </si>
  <si>
    <t>152828-23-4</t>
  </si>
  <si>
    <t xml:space="preserve">Acute Tox. 4 *
STOT RE 1
Aquatic Chronic 3
</t>
  </si>
  <si>
    <t xml:space="preserve">H302
H372 **
H412
</t>
  </si>
  <si>
    <t xml:space="preserve">H372 **
H302
H412
</t>
  </si>
  <si>
    <t>612-248-00-2</t>
  </si>
  <si>
    <t>reaction product of diphenylamine, phenothiazine, and alkenes, branched (C8-10, C9-rich)</t>
  </si>
  <si>
    <t>439-540-0</t>
  </si>
  <si>
    <t>612-249-00-8</t>
  </si>
  <si>
    <t>4-[(3-chlorophenyl)(1H-imidazol-1-yl)methyl]-1,2-benzenediamine dihydrochloride</t>
  </si>
  <si>
    <t>425-030-5</t>
  </si>
  <si>
    <t>159939-85-2</t>
  </si>
  <si>
    <t xml:space="preserve">Repr. 2
Acute Tox. 4 *
Skin Corr. 1B
Skin Sens. 1
Aquatic Chronic 2
</t>
  </si>
  <si>
    <t xml:space="preserve">H361f ***
H302
H314
H317
H411
</t>
  </si>
  <si>
    <t>612-250-00-3</t>
  </si>
  <si>
    <t>chloro-N,N-dimethylformiminium chloride</t>
  </si>
  <si>
    <t>425-970-6</t>
  </si>
  <si>
    <t>3724-43-4</t>
  </si>
  <si>
    <t xml:space="preserve">Repr. 1B
Acute Tox. 4 *
Skin Corr. 1A
</t>
  </si>
  <si>
    <t xml:space="preserve">H360D ***
H302
H314
</t>
  </si>
  <si>
    <t xml:space="preserve">H360D ***
H302
H314
</t>
  </si>
  <si>
    <t>612-251-00-9</t>
  </si>
  <si>
    <t>cis-1-(3-chloroallyl)-3,5,7-triaza-1-azoniaadamantane chloride</t>
  </si>
  <si>
    <t>426-020-3</t>
  </si>
  <si>
    <t>51229-78-8</t>
  </si>
  <si>
    <t xml:space="preserve">Flam. Sol. 2
Repr. 2
Acute Tox. 4 *
Skin Irrit. 2
Skin Sens. 1
Aquatic Chronic 2
</t>
  </si>
  <si>
    <t xml:space="preserve">H228
H361d ***
H302
H315
H317
H411
</t>
  </si>
  <si>
    <t>612-252-00-4</t>
  </si>
  <si>
    <t>imidacloprid (ISO); 1-(6-chloropyridin-3-ylmethyl)-N-nitroimidazolidin-2-ylidenamine</t>
  </si>
  <si>
    <t>428-040-8</t>
  </si>
  <si>
    <t>138261-41-3</t>
  </si>
  <si>
    <t>612-253-00-X</t>
  </si>
  <si>
    <t>7-methoxy-6-(3-morpholin-4-yl-propoxy)-3H-quinazolin-4-one; [containing &lt; 0.5 % formamide (EC No 200-842-0)]</t>
  </si>
  <si>
    <t>429-400-7</t>
  </si>
  <si>
    <t>199327-61-2</t>
  </si>
  <si>
    <t>612-253-01-7</t>
  </si>
  <si>
    <t>7-methoxy-6-(3-morpholin-4-yl-propoxy)-3H-quinazolin-4-one; [containing ≥ 0.5 % formamide (EC No 200-842-0) ]</t>
  </si>
  <si>
    <t>612-254-00-5</t>
  </si>
  <si>
    <t>reaction products of diisopropanolamine with formaldehyde (1:4)</t>
  </si>
  <si>
    <t>432-440-8</t>
  </si>
  <si>
    <t>220444-73-5</t>
  </si>
  <si>
    <t xml:space="preserve">Carc. 2
Acute Tox. 4 *
Skin Corr. 1B
Skin Sens. 1
Aquatic Chronic 2
</t>
  </si>
  <si>
    <t xml:space="preserve">H351
H302
H314
H317
H411
</t>
  </si>
  <si>
    <t>612-255-00-0</t>
  </si>
  <si>
    <t>1-(3-methoxypropyl)-4-piperidinamine</t>
  </si>
  <si>
    <t>431-950-8</t>
  </si>
  <si>
    <t>179474-79-4</t>
  </si>
  <si>
    <t xml:space="preserve">Acute Tox. 4 *
Acute Tox. 4 *
Skin Corr. 1B
Aquatic Chronic 3
</t>
  </si>
  <si>
    <t xml:space="preserve">H312
H302
H314
H412
</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</si>
  <si>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</si>
  <si>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</si>
  <si>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</si>
  <si>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</si>
  <si>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</si>
  <si>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</si>
  <si>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</si>
  <si>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</si>
  <si>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</si>
  <si>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</si>
  <si>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</si>
  <si>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</si>
  <si>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</si>
  <si>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</si>
  <si>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</si>
  <si>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</si>
  <si>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</si>
  <si>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</si>
  <si>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</si>
  <si>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</si>
  <si>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</si>
  <si>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</si>
  <si>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</si>
  <si>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</si>
  <si>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 xml:space="preserve">Muta. 2
Acute Tox. 4 *
STOT RE 2 *
Aquatic Acute 1
Aquatic Chronic 1
</t>
  </si>
  <si>
    <t xml:space="preserve">H341
H302
H373 **
H400
H410
</t>
  </si>
  <si>
    <t xml:space="preserve">H341
H302
H373 **
H410
</t>
  </si>
  <si>
    <t>612-267-00-6</t>
  </si>
  <si>
    <t>bis(hydrogenated tallow C16-18-alkyl)hydroxylamine</t>
  </si>
  <si>
    <t>418-370-0</t>
  </si>
  <si>
    <t>612-269-00-7</t>
  </si>
  <si>
    <t>reaction mass of: 1-[di(4-octylphenyl)aminomethyl]-5-methyl-1H-benzotriazole; 1-[di(4-octylphenyl)aminomethyl]-4-methyl-1H-benzotriazole; reaction mass of: N-[(5-methyl-1H-benzotriazol-1-yl)methyl]-4-octyl-N-(4-octylphenyl)aniline; N-[(4-methyl-1H-benzotriazol-1-yl)methyl]-4-octyl-N-(4-octylphenyl)aniline</t>
  </si>
  <si>
    <t>420-720-2</t>
  </si>
  <si>
    <t>612-270-00-2</t>
  </si>
  <si>
    <t>(S)-azetidine-2-carboxylic acid 4-cyanobenzylamide hydrochloride</t>
  </si>
  <si>
    <t>433-010-2</t>
  </si>
  <si>
    <t>612-271-00-8</t>
  </si>
  <si>
    <t>reaction mass of: ethyl 2-((4-(5,6-dichlorobenzothiazol-2-ylazo)phenyl)ethylamino)benzoate; ethyl 2-((4-(6,7-dichlorobenzothiazol-2-ylazo)phenyl)ethylamino)benzoate</t>
  </si>
  <si>
    <t>434-970-5</t>
  </si>
  <si>
    <t>160987-57-5</t>
  </si>
  <si>
    <t>612-272-00-3</t>
  </si>
  <si>
    <t>ammonium (η-6-2-(2-(1,2-dicarboxylatoethylamino)ethylamino)butane-1,4-dioato(4-))iron(3+) monohydrate</t>
  </si>
  <si>
    <t>435-210-5</t>
  </si>
  <si>
    <t>612-273-00-9</t>
  </si>
  <si>
    <t>alkyl(rapeseed oil), bis(2-hydroxyethyl)ammonium fluoride</t>
  </si>
  <si>
    <t>435-650-8</t>
  </si>
  <si>
    <t xml:space="preserve">Acute Tox. 4 *
Skin Corr. 1A
Aquatic Acute 1
Aquatic Chronic 1
</t>
  </si>
  <si>
    <t>612-274-00-4</t>
  </si>
  <si>
    <t>(R,S)-1-[2-amino-1(4-methoxyphenyl)ethyl]cyclohexanol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</si>
  <si>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</si>
  <si>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</si>
  <si>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</si>
  <si>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</si>
  <si>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</si>
  <si>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</si>
  <si>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</si>
  <si>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</si>
  <si>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</si>
  <si>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</si>
  <si>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 4-amino-5-hydroxy-6-(5-{4-chloro-6-[4-(2-sulfonatooxyethanesulfonyl)phenylamino]-1,3,5-triazin-2-ylamino}-2-sulfonatophenylazo)-3-(2-sulfonato-4-(2-sulfonatooxyethanesulfonyl)phenylazo)naphthalene-2,7-disulfonate potassium/sodium</t>
  </si>
  <si>
    <t>451-440-9</t>
  </si>
  <si>
    <t>586372-44-3</t>
  </si>
  <si>
    <t>612-278-00-6</t>
  </si>
  <si>
    <t>ethidium bromide; 3,8-diamino-1-ethyl-6-phenylphenantridinium bromide</t>
  </si>
  <si>
    <t>214-984-6</t>
  </si>
  <si>
    <t>1239-45-8</t>
  </si>
  <si>
    <t xml:space="preserve">Muta. 2
Acute Tox. 2 *
Acute Tox. 4 *
</t>
  </si>
  <si>
    <t xml:space="preserve">H341
H330
H302
</t>
  </si>
  <si>
    <t>612-279-00-1</t>
  </si>
  <si>
    <t>(R,S)-2-amino-3,3-dimethylbutane amide</t>
  </si>
  <si>
    <t>447-860-7</t>
  </si>
  <si>
    <t>144177-62-8</t>
  </si>
  <si>
    <t xml:space="preserve">Repr. 2
STOT RE 2 *
Skin Irrit. 2
Eye Irrit. 2
Skin Sens. 1
</t>
  </si>
  <si>
    <t xml:space="preserve">H361f ***
H373 **
H315
H319
H317
</t>
  </si>
  <si>
    <t xml:space="preserve">H361f ***
H373 **
H319
H315
H317
</t>
  </si>
  <si>
    <t>612-280-00-7</t>
  </si>
  <si>
    <t>3-amino-9-ethyl carbazole; 9-ethylcarbazol-3-ylamine</t>
  </si>
  <si>
    <t>205-057-7</t>
  </si>
  <si>
    <t>132-32-1</t>
  </si>
  <si>
    <t>612-281-00-2</t>
  </si>
  <si>
    <t>leucomalachite green; N,N,N',N'-tetramethyl-4,4'-benzylidenedianiline</t>
  </si>
  <si>
    <t>204-961-9</t>
  </si>
  <si>
    <t>129-73-7</t>
  </si>
  <si>
    <t xml:space="preserve">Carc. 2
Muta. 2
</t>
  </si>
  <si>
    <t xml:space="preserve">H351
H341
</t>
  </si>
  <si>
    <t>612-282-00-8</t>
  </si>
  <si>
    <t xml:space="preserve">Asp. Tox. 1
STOT RE 2
Skin Irrit. 2
Eye Dam. 1
Aquatic Acute 1
Aquatic Chronic 1
</t>
  </si>
  <si>
    <t xml:space="preserve">H304
H373 (gastro-intestinal tract, liver, immune system)
H315
H318
H400
H410
</t>
  </si>
  <si>
    <t xml:space="preserve">H315
H318
H373 (gastro-intestinal tract, liver, immune system)
H304
H410
</t>
  </si>
  <si>
    <t>612-283-00-3</t>
  </si>
  <si>
    <t xml:space="preserve">Acute Tox. 4
Asp. Tox. 1
STOT SE 3
STOT RE 2
Skin Corr. 1B
Aquatic Acute 1
Aquatic Chronic 1
</t>
  </si>
  <si>
    <t xml:space="preserve">H302
H304
H335
H373 (gastro-intestinal tract, liver, immune system)
H314
H400
H410
</t>
  </si>
  <si>
    <t>GHS05
GHS07
GHS08
GHS09
Dgr</t>
  </si>
  <si>
    <t xml:space="preserve">H302
H314
H335
H373 (gastro-intestinal tract, liver, immune system)
H304
H410
</t>
  </si>
  <si>
    <t>612-284-00-9</t>
  </si>
  <si>
    <t>amines, hydrogenated tallow alkyl</t>
  </si>
  <si>
    <t>612-285-00-4</t>
  </si>
  <si>
    <t>amines, coco alkyl</t>
  </si>
  <si>
    <t xml:space="preserve">H302
H304
H335
H373
H314
H400
H410
</t>
  </si>
  <si>
    <t>612-286-00-X</t>
  </si>
  <si>
    <t>amines, tallow alkyl</t>
  </si>
  <si>
    <t xml:space="preserve">Acute Tox. 4
Asp. Tox. 1
STOT RE 2
Skin Corr. 1B
Aquatic Acute 1
Aquatic Chronic 1
</t>
  </si>
  <si>
    <t xml:space="preserve">H302
H304
H373 (gastro-intestinal tract, liver, immune system)
H314
H400
H410
</t>
  </si>
  <si>
    <t xml:space="preserve">H302
H314
H373 (gastro-intestinal tract, liver, immune system)
H304
H410
</t>
  </si>
  <si>
    <t>612-287-00-5</t>
  </si>
  <si>
    <t>fluazinam (ISO); 3-chloro-N-[3-chloro-2,6-dinitro-4-(trifluoromethyl)phenyl]-5-(trifluoromethyl)pyridin-2-amine</t>
  </si>
  <si>
    <t>79622-59-6</t>
  </si>
  <si>
    <t xml:space="preserve">Repr. 2
Acute Tox. 4
Eye Dam. 1
Skin Sens. 1A
Aquatic Acute 1
Aquatic Chronic 1
</t>
  </si>
  <si>
    <t xml:space="preserve">H361d
H332
H318
H317
H400
H410
</t>
  </si>
  <si>
    <t>GHS08
GHS07
GHS05
GHS09
Dgr</t>
  </si>
  <si>
    <t xml:space="preserve">H332
H318
H317
H361d
H410
</t>
  </si>
  <si>
    <t>613-001-00-1</t>
  </si>
  <si>
    <t>ethyleneimine; aziridine</t>
  </si>
  <si>
    <t>205-793-9</t>
  </si>
  <si>
    <t xml:space="preserve">Flam. Liq. 2
Carc. 1B
Muta. 1B
Acute Tox. 1
Acute Tox. 2 *
Acute Tox. 2 *
Skin Corr. 1B
Aquatic Chronic 2
</t>
  </si>
  <si>
    <t xml:space="preserve">H225
H350
H340
H310
H330
H300
H314
H411
</t>
  </si>
  <si>
    <t xml:space="preserve">H225
H350
H340
H330
H310
H300
H314
H411
</t>
  </si>
  <si>
    <t>613-002-00-7</t>
  </si>
  <si>
    <t>pyridine</t>
  </si>
  <si>
    <t>203-809-9</t>
  </si>
  <si>
    <t>613-003-00-2</t>
  </si>
  <si>
    <t>1,2,3,4-tetranitrocarbazole</t>
  </si>
  <si>
    <t>6202-15-9</t>
  </si>
  <si>
    <t>613-004-00-8</t>
  </si>
  <si>
    <t>crimidine (ISO); 2-chloro-6-methylpyrimidin-4-yldimethylamine</t>
  </si>
  <si>
    <t>613-007-00-4</t>
  </si>
  <si>
    <t>desmetryne (ISO); 6-isopropylamino-2-methylamino-4-methylthio-1,3,5-triazine</t>
  </si>
  <si>
    <t>213-800-1</t>
  </si>
  <si>
    <t>1014-69-3</t>
  </si>
  <si>
    <t>613-008-00-X</t>
  </si>
  <si>
    <t>dazomet (ISO); tetrahydro-3,5-dimethyl-1,3,5-thiadiazine-2-thione</t>
  </si>
  <si>
    <t>208-576-7</t>
  </si>
  <si>
    <t>533-74-4</t>
  </si>
  <si>
    <t>613-009-00-5</t>
  </si>
  <si>
    <t>2,4,6-trichloro-1,3,5-triazine; cyanuric chloride</t>
  </si>
  <si>
    <t>203-614-9</t>
  </si>
  <si>
    <t>108-77-0</t>
  </si>
  <si>
    <t xml:space="preserve">Acute Tox. 2 *
Acute Tox. 4 *
Skin Corr. 1B
Skin Sens. 1
</t>
  </si>
  <si>
    <t xml:space="preserve">H330
H302
H314
H317
</t>
  </si>
  <si>
    <t xml:space="preserve">H330
H302
H314
H317
</t>
  </si>
  <si>
    <t>613-010-00-0</t>
  </si>
  <si>
    <t>ametryn (ISO); N-ethyl-N'-isopropyl-6-(methylthio)-1,3,5-triazine-2,4-diamine</t>
  </si>
  <si>
    <t>613-011-00-6</t>
  </si>
  <si>
    <t>amitrole (ISO); 1,2,4-triazol-3-ylamine</t>
  </si>
  <si>
    <t>200-521-5</t>
  </si>
  <si>
    <t>61-82-5</t>
  </si>
  <si>
    <t xml:space="preserve">H361d ***
H373 **
H411
</t>
  </si>
  <si>
    <t>613-012-00-1</t>
  </si>
  <si>
    <t>bentazone (ISO); 3-isopropyl-2,1,3-benzothiadiazine-4-one-2,2-dioxide</t>
  </si>
  <si>
    <t>246-585-8</t>
  </si>
  <si>
    <t>25057-89-0</t>
  </si>
  <si>
    <t xml:space="preserve">Acute Tox. 4 *
Eye Irrit. 2
Skin Sens. 1
Aquatic Chronic 3
</t>
  </si>
  <si>
    <t xml:space="preserve">H302
H319
H317
H412
</t>
  </si>
  <si>
    <t>613-013-00-7</t>
  </si>
  <si>
    <t>cyanazine (ISO); 2-(4-chloro-6-ethylamino-1,3,5-triazine-2-ylamino)-2-methylpropionitrile</t>
  </si>
  <si>
    <t>613-014-00-2</t>
  </si>
  <si>
    <t>ethoxyquin (ISO); 6-ethoxy-1,2-dihydro-2,2,4-trimethylquinoline</t>
  </si>
  <si>
    <t>613-015-00-8</t>
  </si>
  <si>
    <t>fenazaflor (ISO); phenyl 5,6-dichloro-2-trifluoromethylbenzimidazole-1-carboxylate</t>
  </si>
  <si>
    <t>238-134-9</t>
  </si>
  <si>
    <t>14255-88-0</t>
  </si>
  <si>
    <t>613-016-00-3</t>
  </si>
  <si>
    <t>fuberidazole (ISO); 2-(2-furyl)-1H-benzimidazole</t>
  </si>
  <si>
    <t>223-404-0</t>
  </si>
  <si>
    <t>3878-19-1</t>
  </si>
  <si>
    <t xml:space="preserve">Carc. 2
Acute Tox. 4
STOT RE 2
Skin Sens. 1
Aquatic Acute 1
Aquatic Chronic 1
</t>
  </si>
  <si>
    <t xml:space="preserve">H351
H302
H373 (heart)
H317
H400
H410
</t>
  </si>
  <si>
    <t xml:space="preserve">H351
H302
H373 (heart)
H317
H410
</t>
  </si>
  <si>
    <t>613-017-00-9</t>
  </si>
  <si>
    <t>bis (8-hydroxyquinolinium) sulphate</t>
  </si>
  <si>
    <t>205-137-1</t>
  </si>
  <si>
    <t>134-31-6</t>
  </si>
  <si>
    <t>613-018-00-4</t>
  </si>
  <si>
    <t>morfamquat (ISO); 1,1'-bis(3,5-dimethylmorpholinocarbonylmethyl)-4,4'-bipyridilium ion</t>
  </si>
  <si>
    <t>7411-47-4</t>
  </si>
  <si>
    <t xml:space="preserve">Acute Tox. 4 *
STOT SE 3
Skin Irrit. 2
Eye Irrit. 2
Aquatic Chronic 3
</t>
  </si>
  <si>
    <t xml:space="preserve">H302
H335
H315
H319
H412
</t>
  </si>
  <si>
    <t xml:space="preserve">H302
H319
H335
H315
H412
</t>
  </si>
  <si>
    <t>613-019-00-X</t>
  </si>
  <si>
    <t>thioquinox (ISO); 2-thio-1,3-dithiolo(4,5,b)quinoxaline</t>
  </si>
  <si>
    <t>202-272-8</t>
  </si>
  <si>
    <t>93-75-4</t>
  </si>
  <si>
    <t>613-020-00-5</t>
  </si>
  <si>
    <t>tridemorph (ISO); 2,6-dimethyl-4-tridecylmorpholine</t>
  </si>
  <si>
    <t xml:space="preserve">Repr. 1B
Acute Tox. 4 *
Acute Tox. 4 *
Skin Irrit. 2
Aquatic Acute 1
Aquatic Chronic 1
</t>
  </si>
  <si>
    <t xml:space="preserve">H360D ***
H332
H302
H315
H400
H410
</t>
  </si>
  <si>
    <t xml:space="preserve">H360D ***
H332
H302
H315
H410
</t>
  </si>
  <si>
    <t>613-021-00-0</t>
  </si>
  <si>
    <t>dithianon (ISO); 5,10-dihydro-5,10-dioxonaphtho(2,3-b)(1,4)dithiazine-2,3-dicarbonitrile</t>
  </si>
  <si>
    <t>222-098-6</t>
  </si>
  <si>
    <t>3347-22-6</t>
  </si>
  <si>
    <t>613-022-00-6</t>
  </si>
  <si>
    <t>pyrethrins including cinerins, with the exception of those specified elsewhere in this Annex</t>
  </si>
  <si>
    <t>613-023-00-1</t>
  </si>
  <si>
    <t>2-methyl-4-oxo-3-(penta-2,4-dienyl)cyclopent-2-enyl [1R-[1α[S*(Z)],3β]]-chrysanthemate; pyrethrin I</t>
  </si>
  <si>
    <t>204-455-8</t>
  </si>
  <si>
    <t>121-21-1</t>
  </si>
  <si>
    <t>613-024-00-7</t>
  </si>
  <si>
    <t>2-methyl-4-oxo-3-(penta-2,4-dienyl)cyclopent-2-enyl[1R-[1α[S*(Z)](3β)]]-3-(3-methoxy-2-methyl-3-oxoprop-1-enyl)-2,2-dimethylcyclopropanecarboxylate; pyrethrin II</t>
  </si>
  <si>
    <t>204-462-6</t>
  </si>
  <si>
    <t>121-29-9</t>
  </si>
  <si>
    <t>613-025-00-2</t>
  </si>
  <si>
    <t>cinerin I; 3-(but-2-enyl)-2-methyl-4-oxocyclopent-2-enyl 2,2-dimethyl-3-(2-methylprop-1-enyl)cyclopropanecarboxylate</t>
  </si>
  <si>
    <t>246-948-0</t>
  </si>
  <si>
    <t>25402-06-6</t>
  </si>
  <si>
    <t>613-026-00-8</t>
  </si>
  <si>
    <t>cinerin II; 3-(but-2-enyl)-2-methyl-4-oxocyclopent-2-enyl 2,2-dimethyl-3-(3-methoxy-2-methyl-3-oxoprop-1-enyl)cyclopropanecarboxylate</t>
  </si>
  <si>
    <t>204-454-2</t>
  </si>
  <si>
    <t>121-20-0</t>
  </si>
  <si>
    <t>613-027-00-3</t>
  </si>
  <si>
    <t>piperidine</t>
  </si>
  <si>
    <t>203-813-0</t>
  </si>
  <si>
    <t>110-89-4</t>
  </si>
  <si>
    <t xml:space="preserve">Flam. Liq. 2
Acute Tox. 3 *
Acute Tox. 3 *
Skin Corr. 1B
</t>
  </si>
  <si>
    <t xml:space="preserve">H225
H331
H311
H314
</t>
  </si>
  <si>
    <t>613-028-00-9</t>
  </si>
  <si>
    <t>morpholine</t>
  </si>
  <si>
    <t>203-815-1</t>
  </si>
  <si>
    <t>613-029-00-4</t>
  </si>
  <si>
    <t>dichloro-1,3,5-triazinetrione; dichloroisocyanuric acid</t>
  </si>
  <si>
    <t>220-487-5</t>
  </si>
  <si>
    <t>2782-57-2</t>
  </si>
  <si>
    <t xml:space="preserve">Ox. Sol. 2
Acute Tox. 4 *
STOT SE 3
Eye Irrit. 2
Aquatic Acute 1
Aquatic Chronic 1
</t>
  </si>
  <si>
    <t xml:space="preserve">H272
H302
H335
H319
H400
H410
</t>
  </si>
  <si>
    <t xml:space="preserve">H272
H302
H319
H335
H410
</t>
  </si>
  <si>
    <t>613-030-00-X</t>
  </si>
  <si>
    <t xml:space="preserve">H272
H302
H319
H335
H410
</t>
  </si>
  <si>
    <t xml:space="preserve">*
STOT SE 3; H335: C ≥ 10 %
EUH031: C ≥ 10 %
</t>
  </si>
  <si>
    <t>613-030-01-7</t>
  </si>
  <si>
    <t>troclosene sodium, dihydrate</t>
  </si>
  <si>
    <t>51580-86-0</t>
  </si>
  <si>
    <t xml:space="preserve">Acute Tox. 4 *
STOT SE 3
Eye Irrit. 2
Aquatic Acute 1
Aquatic Chronic 1
</t>
  </si>
  <si>
    <t xml:space="preserve">H302
H335
H319
H400
H410
</t>
  </si>
  <si>
    <t xml:space="preserve">H302
H319
H335
H410
</t>
  </si>
  <si>
    <t>613-031-00-5</t>
  </si>
  <si>
    <t>symclosene; trichloroisocyanuric acid; trichloro-1,3,5-triazinetrion</t>
  </si>
  <si>
    <t>613-032-00-0</t>
  </si>
  <si>
    <t>methyl-2,3,5,6-tetrachloro-4-pyridylsulphone; 2,3,5,6-tetrachloro-4-(methylsulphonyl)pyridine</t>
  </si>
  <si>
    <t>236-035-5</t>
  </si>
  <si>
    <t>13108-52-6</t>
  </si>
  <si>
    <t xml:space="preserve">Acute Tox. 4 *
Acute Tox. 4 *
Eye Irrit. 2
Skin Sens. 1
</t>
  </si>
  <si>
    <t xml:space="preserve">H312
H302
H319
H317
</t>
  </si>
  <si>
    <t>613-033-00-6</t>
  </si>
  <si>
    <t>2-methylaziridine; propyleneimine</t>
  </si>
  <si>
    <t>200-878-7</t>
  </si>
  <si>
    <t xml:space="preserve">Flam. Liq. 2
Carc. 1B
Acute Tox. 1
Acute Tox. 2 *
Acute Tox. 2 *
Eye Dam. 1
Aquatic Chronic 2
</t>
  </si>
  <si>
    <t xml:space="preserve">H225
H350
H310
H330
H300
H318
H411
</t>
  </si>
  <si>
    <t xml:space="preserve">H225
H350
H330
H310
H300
H318
H411
</t>
  </si>
  <si>
    <t>613-034-00-1</t>
  </si>
  <si>
    <t>1,2-dimethylimidazole</t>
  </si>
  <si>
    <t>217-101-2</t>
  </si>
  <si>
    <t>1739-84-0</t>
  </si>
  <si>
    <t>613-035-00-7</t>
  </si>
  <si>
    <t>1-methylimidazole</t>
  </si>
  <si>
    <t>210-484-7</t>
  </si>
  <si>
    <t>616-47-7</t>
  </si>
  <si>
    <t>613-036-00-2</t>
  </si>
  <si>
    <t>2-methylpyridine; 2-picoline</t>
  </si>
  <si>
    <t>203-643-7</t>
  </si>
  <si>
    <t>109-06-8</t>
  </si>
  <si>
    <t xml:space="preserve">Flam. Liq. 3
Acute Tox. 4 *
Acute Tox. 4 *
Acute Tox. 4 *
STOT SE 3
Eye Irrit. 2
</t>
  </si>
  <si>
    <t xml:space="preserve">H226
H332
H312
H302
H335
H319
</t>
  </si>
  <si>
    <t xml:space="preserve">H226
H332
H312
H302
H319
H335
</t>
  </si>
  <si>
    <t>613-037-00-8</t>
  </si>
  <si>
    <t>4-methylpyridine; 4-picoline</t>
  </si>
  <si>
    <t>203-626-4</t>
  </si>
  <si>
    <t>108-89-4</t>
  </si>
  <si>
    <t xml:space="preserve">Flam. Liq. 3
Acute Tox. 3 *
Acute Tox. 4 *
Acute Tox. 4 *
STOT SE 3
Skin Irrit. 2
Eye Irrit. 2
</t>
  </si>
  <si>
    <t xml:space="preserve">H226
H311
H332
H302
H335
H315
H319
</t>
  </si>
  <si>
    <t xml:space="preserve">H226
H311
H332
H302
H319
H335
H315
</t>
  </si>
  <si>
    <t>613-038-00-3</t>
  </si>
  <si>
    <t>6-phenyl-1,3,5-triazine-2,4-diyldiamine; 6-phenyl-1,3,5-triazine-2,4-diamine; benzoguanamine</t>
  </si>
  <si>
    <t>202-095-6</t>
  </si>
  <si>
    <t>91-76-9</t>
  </si>
  <si>
    <t>613-039-00-9</t>
  </si>
  <si>
    <t>ethylene thiourea; imidazolidine-2-thione; 2-imidazoline-2-thiol</t>
  </si>
  <si>
    <t xml:space="preserve">Repr. 1B
Acute Tox. 4 *
</t>
  </si>
  <si>
    <t xml:space="preserve">H360D ***
H302
</t>
  </si>
  <si>
    <t>613-040-00-4</t>
  </si>
  <si>
    <t>azaconazole (ISO); 1-{}{[2-(2,4-dichlorophenyl)-1,3-dioxolan-2-yl]methyl}}-1H-1,2.4-triazole</t>
  </si>
  <si>
    <t>262-102-3</t>
  </si>
  <si>
    <t>60207-31-0</t>
  </si>
  <si>
    <t>613-041-00-X</t>
  </si>
  <si>
    <t>morpholine-4-carbonyl chloride</t>
  </si>
  <si>
    <t>239-213-0</t>
  </si>
  <si>
    <t>15159-40-7</t>
  </si>
  <si>
    <t xml:space="preserve">Carc. 2
Skin Irrit. 2
Eye Irrit. 2
</t>
  </si>
  <si>
    <t xml:space="preserve">H351
H315
H319
</t>
  </si>
  <si>
    <t xml:space="preserve">H351
H319
H315
</t>
  </si>
  <si>
    <t>613-042-00-5</t>
  </si>
  <si>
    <t>imazalil (ISO); 1-[2-(allyloxy)-2-(2,4-dichlorophenyl)ethyl]-1H-imidazole</t>
  </si>
  <si>
    <t>252-615-0</t>
  </si>
  <si>
    <t>35554-44-0</t>
  </si>
  <si>
    <t xml:space="preserve">Carc. 2
Acute Tox. 3
Acute Tox. 4
Eye Dam. 1
Aquatic Chronic 1
</t>
  </si>
  <si>
    <t xml:space="preserve">H351
H301
H332
H318
H410
</t>
  </si>
  <si>
    <t>GHS08
GHS06
GHS05
GHS09
Dgr</t>
  </si>
  <si>
    <t xml:space="preserve">H301
H332
H318
H351
H410
</t>
  </si>
  <si>
    <t>613-043-00-0</t>
  </si>
  <si>
    <t>613-043-01-8</t>
  </si>
  <si>
    <t xml:space="preserve">Skin Corr. 1B; H314: C ≥ 50 %
Skin Irrit. 2; H315: 30 % ≤ C &lt; 50 %
Eye Dam. 1; H318: 15 % ≤ C &lt; 50 %
Eye Irrit. 2; H319: 5 % ≤ C &lt; 15 %
</t>
  </si>
  <si>
    <t>613-044-00-6</t>
  </si>
  <si>
    <t>captan (ISO); 1,2,3,6-tetrahydro-N-(trichloromethylthio)phthalimide</t>
  </si>
  <si>
    <t>205-087-0</t>
  </si>
  <si>
    <t>133-06-2</t>
  </si>
  <si>
    <t xml:space="preserve">Carc. 2
Acute Tox. 3 *
Eye Dam. 1
Skin Sens. 1
Aquatic Acute 1
</t>
  </si>
  <si>
    <t xml:space="preserve">H351
H331
H318
H317
H400
</t>
  </si>
  <si>
    <t>613-045-00-1</t>
  </si>
  <si>
    <t>folpet (ISO); N-(trichloromethylthio)phthalimide</t>
  </si>
  <si>
    <t>205-088-6</t>
  </si>
  <si>
    <t>133-07-3</t>
  </si>
  <si>
    <t xml:space="preserve">Carc. 2
Acute Tox. 4 *
Eye Irrit. 2
Skin Sens. 1
Aquatic Acute 1
</t>
  </si>
  <si>
    <t xml:space="preserve">H351
H332
H319
H317
H400
</t>
  </si>
  <si>
    <t>613-046-00-7</t>
  </si>
  <si>
    <t>captafol (ISO); 1,2,3,6-tetrahydro-N-(1,1,2,2-tetrachloroethylthio)phthalimide</t>
  </si>
  <si>
    <t xml:space="preserve">H350
H317
H400
H410
</t>
  </si>
  <si>
    <t xml:space="preserve">H350
H317
H410
</t>
  </si>
  <si>
    <t>613-047-00-2</t>
  </si>
  <si>
    <t>1-dimethylcarbamoyl-5-methylpyrazol-3-yl dimethylcarbamate; dimetilan (ISO)</t>
  </si>
  <si>
    <t>211-420-0</t>
  </si>
  <si>
    <t>644-64-4</t>
  </si>
  <si>
    <t>613-048-00-8</t>
  </si>
  <si>
    <t>carbendazim (ISO); methyl benzimidazol-2-ylcarbamate</t>
  </si>
  <si>
    <t>234-232-0</t>
  </si>
  <si>
    <t>10605-21-7</t>
  </si>
  <si>
    <t xml:space="preserve">Muta. 1B
Repr. 1B
Aquatic Acute 1
Aquatic Chronic 1
</t>
  </si>
  <si>
    <t xml:space="preserve">H340
H360FD
H400
H410
</t>
  </si>
  <si>
    <t xml:space="preserve">H340
H360FD
H410
</t>
  </si>
  <si>
    <t>613-049-00-3</t>
  </si>
  <si>
    <t>benomyl (ISO); methyl 1-(butylcarbamoyl)benzimidazol-2-ylcarbamate</t>
  </si>
  <si>
    <t>241-775-7</t>
  </si>
  <si>
    <t>17804-35-2</t>
  </si>
  <si>
    <t xml:space="preserve">Muta. 1B
Repr. 1B
STOT SE 3
Skin Irrit. 2
Skin Sens. 1
Aquatic Acute 1
Aquatic Chronic 1
</t>
  </si>
  <si>
    <t xml:space="preserve">H340
H360FD
H335
H315
H317
H400
H410
</t>
  </si>
  <si>
    <t xml:space="preserve">H340
H360FD
H335
H315
H317
H410
</t>
  </si>
  <si>
    <t>613-050-00-9</t>
  </si>
  <si>
    <t>carbadox (INN); methyl 3-(quinoxalin-2-ylmethylene)carbazate 1,4-dioxide; 2-(methoxycarbonylhydrazonomethyl)quinoxaline 1,4-dioxide</t>
  </si>
  <si>
    <t>229-879-0</t>
  </si>
  <si>
    <t>6804-07-5</t>
  </si>
  <si>
    <t xml:space="preserve">Flam. Sol. 1
Carc. 1B
Acute Tox. 4 *
</t>
  </si>
  <si>
    <t xml:space="preserve">H228
H350
H302
</t>
  </si>
  <si>
    <t>613-051-00-4</t>
  </si>
  <si>
    <t>molinate (ISO); S-ethyl 1-perhydroazepinecarbothioate; S-ethyl perhydroazepine-1-carbothioate</t>
  </si>
  <si>
    <t>218-661-0</t>
  </si>
  <si>
    <t>2212-67-1</t>
  </si>
  <si>
    <t xml:space="preserve">Carc. 2
Repr. 2
Acute Tox. 4 *
Acute Tox. 4 *
STOT RE 2 *
Skin Sens. 1
Aquatic Acute 1
Aquatic Chronic 1
</t>
  </si>
  <si>
    <t xml:space="preserve">H351
H361f ***
H332
H302
H373 **
H317
H400
H410
</t>
  </si>
  <si>
    <t xml:space="preserve">H351
H361f ***
H332
H302
H373 **
H317
H410
</t>
  </si>
  <si>
    <t>613-052-00-X</t>
  </si>
  <si>
    <t>trifenmorph (ISO); 4-tritylmorpholine</t>
  </si>
  <si>
    <t>215-812-2</t>
  </si>
  <si>
    <t>1420-06-0</t>
  </si>
  <si>
    <t>613-053-00-5</t>
  </si>
  <si>
    <t>anilazine (ISO); 2-chloro-N-(4,6-dichloro-1,3,5-triazin-2-yl)aniline</t>
  </si>
  <si>
    <t>202-910-5</t>
  </si>
  <si>
    <t>101-05-3</t>
  </si>
  <si>
    <t>613-054-00-0</t>
  </si>
  <si>
    <t>205-725-8</t>
  </si>
  <si>
    <t>148-79-8</t>
  </si>
  <si>
    <t>613-056-00-1</t>
  </si>
  <si>
    <t>1,2-dimethyl-3,5-diphenylpyrazolium methylsulphate; difenzoquat methyl sulfate</t>
  </si>
  <si>
    <t>256-152-5</t>
  </si>
  <si>
    <t>43222-48-6</t>
  </si>
  <si>
    <t>613-057-00-7</t>
  </si>
  <si>
    <t>dodemorph (ISO); 4-cyclododecyl-2,6-dimethylmorpholine</t>
  </si>
  <si>
    <t>216-474-9</t>
  </si>
  <si>
    <t>1593-77-7</t>
  </si>
  <si>
    <t xml:space="preserve">Repr. 2
STOT RE 2
Skin Corr. 1C
Skin Sens. 1A
Aquatic Acute 1
Aquatic Chronic 1
</t>
  </si>
  <si>
    <t xml:space="preserve">H361d
H373 (liver)
H314
H317
H400
H410
</t>
  </si>
  <si>
    <t>613-058-00-2</t>
  </si>
  <si>
    <t>permethrin (ISO); m-phenoxybenzyl 3-(2,2-dichlorovinyl)-2,2-dimethylcyclopropanecarboxylate</t>
  </si>
  <si>
    <t xml:space="preserve">Acute Tox. 4 *
Acute Tox. 4 *
Skin Sens. 1
Aquatic Acute 1
Aquatic Chronic 1
</t>
  </si>
  <si>
    <t xml:space="preserve">H332
H302
H317
H400
H410
</t>
  </si>
  <si>
    <t xml:space="preserve">H332
H302
H317
H410
</t>
  </si>
  <si>
    <t>613-059-00-8</t>
  </si>
  <si>
    <t>profluralin (ISO); N-(cyclopropylmethyl)-α,α,α-trifluoro-2,6-dinitro-N-propyl-p-toluidine</t>
  </si>
  <si>
    <t>247-656-6</t>
  </si>
  <si>
    <t>26399-36-0</t>
  </si>
  <si>
    <t>613-060-00-3</t>
  </si>
  <si>
    <t>resmethrin (ISO); 5-benzyl-3-furylmethyl (±)-cis-trans-chrysanthemate</t>
  </si>
  <si>
    <t>233-940-7</t>
  </si>
  <si>
    <t>10453-86-8</t>
  </si>
  <si>
    <t>613-061-00-9</t>
  </si>
  <si>
    <t>6-(1α,5aβ,8aβ,9-pentahydroxy-7β-isopropyl-2β,5β,8β-trimethylperhydro-8bα,9-epoxy-5,8-ethanocyclopenta[1,2-b]indenyl) pyrrole-2-carboxylate; ryania</t>
  </si>
  <si>
    <t>239-732-2</t>
  </si>
  <si>
    <t>15662-33-6</t>
  </si>
  <si>
    <t>613-062-00-4</t>
  </si>
  <si>
    <t>sabadilla (ISO); veratrine</t>
  </si>
  <si>
    <t>613-063-00-X</t>
  </si>
  <si>
    <t>secbumeton (ISO); 2-sec-butylamino-4-ethylamino-6-methoxy-1,3,5-triazine</t>
  </si>
  <si>
    <t>247-554-1</t>
  </si>
  <si>
    <t>26259-45-0</t>
  </si>
  <si>
    <t>613-064-00-5</t>
  </si>
  <si>
    <t>5-(3,6,9-trioxa-2-undecyloxy)benzo(d)-1,3-dioxolane; sesamex</t>
  </si>
  <si>
    <t>51-14-9</t>
  </si>
  <si>
    <t>613-065-00-0</t>
  </si>
  <si>
    <t>simetryn (ISO); 2,4-bis(ethylamino)-6-methylthio-1,3,5-triazine</t>
  </si>
  <si>
    <t>213-801-7</t>
  </si>
  <si>
    <t>1014-70-6</t>
  </si>
  <si>
    <t>613-066-00-6</t>
  </si>
  <si>
    <t>terbumeton (ISO); 2-tert-butylamino-4-ethylamino-6-methoxy-1,3,5-triazine</t>
  </si>
  <si>
    <t>251-637-8</t>
  </si>
  <si>
    <t>33693-04-8</t>
  </si>
  <si>
    <t>613-067-00-1</t>
  </si>
  <si>
    <t>propazine (ISO); 2-chloro-4,6-bis(isopropylamino)-1,3,5-triazine</t>
  </si>
  <si>
    <t>205-359-9</t>
  </si>
  <si>
    <t>139-40-2</t>
  </si>
  <si>
    <t>613-068-00-7</t>
  </si>
  <si>
    <t>atrazine (ISO); 2-chloro-4-ethylamine-6-isopropylamine-1,3,5-triazine</t>
  </si>
  <si>
    <t>613-069-00-2</t>
  </si>
  <si>
    <t>ε-caprolactam</t>
  </si>
  <si>
    <t>203-313-2</t>
  </si>
  <si>
    <t xml:space="preserve">Acute Tox. 4 *
Acute Tox. 4 *
STOT SE 3
Skin Irrit. 2
Eye Irrit. 2
</t>
  </si>
  <si>
    <t xml:space="preserve">H332
H302
H335
H315
H319
</t>
  </si>
  <si>
    <t xml:space="preserve">H332
H302
H319
H335
H315
</t>
  </si>
  <si>
    <t>613-070-00-8</t>
  </si>
  <si>
    <t>propylenethiourea</t>
  </si>
  <si>
    <t>2122-19-2</t>
  </si>
  <si>
    <t xml:space="preserve">Repr. 2
Acute Tox. 4 *
Aquatic Chronic 3
</t>
  </si>
  <si>
    <t xml:space="preserve">H361d ***
H302
H412
</t>
  </si>
  <si>
    <t>613-071-00-3</t>
  </si>
  <si>
    <t>2-fluoro-5-trifluoromethylpyridine</t>
  </si>
  <si>
    <t>400-290-2</t>
  </si>
  <si>
    <t>69045-82-5</t>
  </si>
  <si>
    <t xml:space="preserve">Flam. Liq. 3
Skin Sens. 1
Aquatic Chronic 3
</t>
  </si>
  <si>
    <t xml:space="preserve">H226
H317
H412
</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</si>
  <si>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</si>
  <si>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</si>
  <si>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</si>
  <si>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</si>
  <si>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</si>
  <si>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</si>
  <si>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</si>
  <si>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</si>
  <si>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</si>
  <si>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</si>
  <si>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</si>
  <si>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</si>
  <si>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 xml:space="preserve">Acute Tox. 3 *
Acute Tox. 3 *
Eye Dam. 1
Aquatic Chronic 3
</t>
  </si>
  <si>
    <t xml:space="preserve">H331
H301
H318
H412
</t>
  </si>
  <si>
    <t>613-075-00-5</t>
  </si>
  <si>
    <t>1,3-dichloro-5-ethyl-5-methylimidazolidine-2,4-dione</t>
  </si>
  <si>
    <t>401-570-7</t>
  </si>
  <si>
    <t>89415-87-2</t>
  </si>
  <si>
    <t xml:space="preserve">Ox. Sol. 1 ****
Acute Tox. 3 *
Acute Tox. 4 *
Skin Corr. 1B
Skin Sens. 1
Aquatic Acute 1
</t>
  </si>
  <si>
    <t xml:space="preserve">H271
H331
H302
H314
H317
H400
</t>
  </si>
  <si>
    <t>GHS03
GHS06
GHS05
GHS09
Dgr</t>
  </si>
  <si>
    <t xml:space="preserve">H271
H331
H314
H302
H317
H400
</t>
  </si>
  <si>
    <t>613-076-00-0</t>
  </si>
  <si>
    <t>3-chloro-5-trifluoromethyl-2-pyridylamine</t>
  </si>
  <si>
    <t>401-670-0</t>
  </si>
  <si>
    <t>79456-26-1</t>
  </si>
  <si>
    <t>613-077-00-6</t>
  </si>
  <si>
    <t>reaction mass of 5-heptyl-1,2,4-triazol-3-ylamine and 5-nonyl-1,2,4-triazol-3-ylamine</t>
  </si>
  <si>
    <t>401-940-8</t>
  </si>
  <si>
    <t xml:space="preserve">Acute Tox. 4 *
Eye Irrit. 2
Aquatic Chronic 2
</t>
  </si>
  <si>
    <t xml:space="preserve">H302
H319
H411
</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</si>
  <si>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</si>
  <si>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</si>
  <si>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</si>
  <si>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</si>
  <si>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</si>
  <si>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</si>
  <si>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</si>
  <si>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</si>
  <si>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</si>
  <si>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</si>
  <si>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</si>
  <si>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</si>
  <si>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</si>
  <si>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</si>
  <si>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</si>
  <si>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</si>
  <si>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</si>
  <si>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</si>
  <si>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 xml:space="preserve">Acute Tox. 4 *
Acute Tox. 4 *
Aquatic Chronic 3
</t>
  </si>
  <si>
    <t xml:space="preserve">H312
H302
H412
</t>
  </si>
  <si>
    <t>613-083-00-9</t>
  </si>
  <si>
    <t>2-(4-(3-(4-chlorophenyl)-2-pyrazolin-1-yl)phenylsulfonyl)ethyldimethylammonium formate</t>
  </si>
  <si>
    <t>402-120-2</t>
  </si>
  <si>
    <t xml:space="preserve">STOT RE 2 *
Skin Corr. 1B
Skin Sens. 1
Aquatic Acute 1
Aquatic Chronic 1
</t>
  </si>
  <si>
    <t xml:space="preserve">H373 **
H314
H317
H400
H410
</t>
  </si>
  <si>
    <t xml:space="preserve">H314
H373 **
H317
H410
</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</si>
  <si>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</si>
  <si>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</si>
  <si>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</si>
  <si>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</si>
  <si>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</si>
  <si>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</si>
  <si>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</si>
  <si>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</si>
  <si>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</si>
  <si>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</si>
  <si>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</si>
  <si>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</si>
  <si>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</si>
  <si>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</si>
  <si>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</si>
  <si>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 xml:space="preserve">Flam. Liq. 2
Acute Tox. 4 *
Acute Tox. 4 *
Acute Tox. 4 *
Skin Irrit. 2
Eye Irrit. 2
Aquatic Chronic 3
</t>
  </si>
  <si>
    <t xml:space="preserve">H225
H332
H312
H302
H315
H319
H412
</t>
  </si>
  <si>
    <t xml:space="preserve">H225
H332
H312
H302
H319
H315
H412
</t>
  </si>
  <si>
    <t>613-088-00-6</t>
  </si>
  <si>
    <t>1,2-benzisothiazol-3(2H)-one; 1,2-benzisothiazolin-3-one</t>
  </si>
  <si>
    <t>220-120-9</t>
  </si>
  <si>
    <t xml:space="preserve">Acute Tox. 4 *
Skin Irrit. 2
Eye Dam. 1
Skin Sens. 1
Aquatic Acute 1
</t>
  </si>
  <si>
    <t xml:space="preserve">H302
H315
H318
H317
H400
</t>
  </si>
  <si>
    <t xml:space="preserve">Skin Sens. 1; H317: C ≥ 0,05 %
</t>
  </si>
  <si>
    <t>613-089-00-1</t>
  </si>
  <si>
    <t xml:space="preserve">Acute Tox. 2 *
Acute Tox. 4 *
STOT SE 3
STOT RE 1
Skin Irrit. 2
Eye Irrit. 2
Skin Sens. 1
Aquatic Acute 1
Aquatic Chronic 1
</t>
  </si>
  <si>
    <t xml:space="preserve">H330
H302
H335
H372 **
H315
H319
H317
H400
H410
</t>
  </si>
  <si>
    <t xml:space="preserve">H330
H372 **
H302
H319
H335
H315
H317
H410
</t>
  </si>
  <si>
    <t>613-090-00-7</t>
  </si>
  <si>
    <t xml:space="preserve">Acute Tox. 2 *
Acute Tox. 3 *
Acute Tox. 3 *
STOT SE 3
STOT RE 1
Skin Irrit. 2
Eye Irrit. 2
Aquatic Acute 1
Aquatic Chronic 1
</t>
  </si>
  <si>
    <t xml:space="preserve">H330
H311
H301
H335
H372 **
H315
H319
H400
H410
</t>
  </si>
  <si>
    <t xml:space="preserve">H330
H311
H301
H372 **
H319
H335
H315
H410
</t>
  </si>
  <si>
    <t>613-091-00-2</t>
  </si>
  <si>
    <t>613-092-00-8</t>
  </si>
  <si>
    <t>1,10-phenanthroline</t>
  </si>
  <si>
    <t>200-629-2</t>
  </si>
  <si>
    <t>66-71-7</t>
  </si>
  <si>
    <t>613-093-00-3</t>
  </si>
  <si>
    <t>hexasodium 6,13-dichloro-3,10-bis((4-(2,5-disulfonatoanilino)-6-fluoro-1,3,5-triazin-2-ylamino)prop-3-ylamino)-5,12-dioxa-7,14-diazapentacene-4,11-disulfonate</t>
  </si>
  <si>
    <t>400-050-7</t>
  </si>
  <si>
    <t>85153-92-0</t>
  </si>
  <si>
    <t xml:space="preserve">Resp. Sens. 1
Skin Sens. 1
</t>
  </si>
  <si>
    <t xml:space="preserve">H334
H317
</t>
  </si>
  <si>
    <t>613-094-00-9</t>
  </si>
  <si>
    <t>4-methoxy-N,6-dimethyl-1,3,5-triazin-2-ylamine</t>
  </si>
  <si>
    <t>401-360-5</t>
  </si>
  <si>
    <t>5248-39-5</t>
  </si>
  <si>
    <t xml:space="preserve">Acute Tox. 4 *
STOT RE 2 *
</t>
  </si>
  <si>
    <t xml:space="preserve">H302
H373 **
</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</si>
  <si>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</si>
  <si>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</si>
  <si>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</si>
  <si>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</si>
  <si>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</si>
  <si>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</si>
  <si>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</si>
  <si>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</si>
  <si>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</si>
  <si>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</si>
  <si>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</si>
  <si>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</si>
  <si>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</si>
  <si>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</si>
  <si>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</si>
  <si>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</si>
  <si>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</si>
  <si>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</si>
  <si>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</si>
  <si>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</si>
  <si>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</si>
  <si>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</si>
  <si>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</si>
  <si>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</si>
  <si>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</si>
  <si>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</si>
  <si>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</si>
  <si>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</si>
  <si>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 4-(3-(4-chlorophenyl)-3-(3,4-dimethoxyphenyl)acryloyl)morpholine</t>
  </si>
  <si>
    <t>404-200-2</t>
  </si>
  <si>
    <t>110488-70-5</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</si>
  <si>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</si>
  <si>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</si>
  <si>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</si>
  <si>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</si>
  <si>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</si>
  <si>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</si>
  <si>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</si>
  <si>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</si>
  <si>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</si>
  <si>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</si>
  <si>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</si>
  <si>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</si>
  <si>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</si>
  <si>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</si>
  <si>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</si>
  <si>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</si>
  <si>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</si>
  <si>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</si>
  <si>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</si>
  <si>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</si>
  <si>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613-109-00-9</t>
  </si>
  <si>
    <t>bis(piperidinothiocarbonyl) disulphide</t>
  </si>
  <si>
    <t>202-328-1</t>
  </si>
  <si>
    <t>94-37-1</t>
  </si>
  <si>
    <t xml:space="preserve">STOT SE 3
Skin Irrit. 2
Eye Irrit. 2
Skin Sens. 1
</t>
  </si>
  <si>
    <t xml:space="preserve">H335
H315
H319
H317
</t>
  </si>
  <si>
    <t xml:space="preserve">H319
H335
H315
H317
</t>
  </si>
  <si>
    <t>613-110-00-4</t>
  </si>
  <si>
    <t>dimepiperate (ISO); S-(1-methyl-1-phenylethyl) piperidine-1-carbothioate</t>
  </si>
  <si>
    <t>262-784-2</t>
  </si>
  <si>
    <t>61432-55-1</t>
  </si>
  <si>
    <t>613-111-00-X</t>
  </si>
  <si>
    <t>1,2,4-triazole</t>
  </si>
  <si>
    <t>206-022-9</t>
  </si>
  <si>
    <t>288-88-0</t>
  </si>
  <si>
    <t xml:space="preserve">Repr. 2
Acute Tox. 4 *
Eye Irrit. 2
</t>
  </si>
  <si>
    <t xml:space="preserve">H361d ***
H302
H319
</t>
  </si>
  <si>
    <t>613-112-00-5</t>
  </si>
  <si>
    <t>247-761-7</t>
  </si>
  <si>
    <t>26530-20-1</t>
  </si>
  <si>
    <t>613-113-00-0</t>
  </si>
  <si>
    <t>2-(morpholinothio)benzothiazole</t>
  </si>
  <si>
    <t>203-052-4</t>
  </si>
  <si>
    <t>613-114-00-6</t>
  </si>
  <si>
    <t>2,2',2"-(hexahydro-1,3,5-triazine-1,3,5-triyl)triethanol; 1,3,5-tris(2-hydroxyethyl)hexahydro-1,3,5-triazine</t>
  </si>
  <si>
    <t>225-208-0</t>
  </si>
  <si>
    <t>4719-04-4</t>
  </si>
  <si>
    <t>613-115-00-1</t>
  </si>
  <si>
    <t>hymexazol (ISO); 3-hydroxy-5-methylisoxazole</t>
  </si>
  <si>
    <t>233-000-6</t>
  </si>
  <si>
    <t>10004-44-1</t>
  </si>
  <si>
    <t>613-116-00-7</t>
  </si>
  <si>
    <t xml:space="preserve">Acute Tox. 2 *
STOT SE 3
STOT RE 1
Skin Irrit. 2
Eye Irrit. 2
Skin Sens. 1
Aquatic Acute 1
</t>
  </si>
  <si>
    <t xml:space="preserve">H330
H335
H372 **
H315
H319
H317
H400
</t>
  </si>
  <si>
    <t xml:space="preserve">H330
H315
H319
H317
H335
H372 **
H400
</t>
  </si>
  <si>
    <t>613-116-01-4</t>
  </si>
  <si>
    <t>tolylfluanid (ISO); dichloro-N-[(dimethylamino)sulphonyl]fluoro-N-(p-tolyl)methanesulphenamide; [containing &lt; 0.1% (w/w) of particles with an aerodynamic diameter of below 50 μm]</t>
  </si>
  <si>
    <t xml:space="preserve">STOT SE 3
Skin Irrit. 2
Eye Irrit. 2
Skin Sens. 1
Aquatic Acute 1
</t>
  </si>
  <si>
    <t xml:space="preserve">H335
H315
H319
H317
H400
</t>
  </si>
  <si>
    <t xml:space="preserve">H319
H335
H315
H317
H400
</t>
  </si>
  <si>
    <t>613-117-00-2</t>
  </si>
  <si>
    <t>diniconazole (ISO); (E)-β-[(2,4-dichlorophenyl)methylene]-α-(1,1-dimethylethyl)-1H-1,2,4-triazol-1-ethanol; (E)-(RS)-1-(2,4-dichlorophenyl)-4,4-dimethyl-2-(1H-1,2,4-triazol-1-yl)pent-1-en-3-ol</t>
  </si>
  <si>
    <t>76714-88-0</t>
  </si>
  <si>
    <t>613-118-00-8</t>
  </si>
  <si>
    <t>flubenzimine (ISO); N-[3-phenyl-4,5-bis[(trifluoromethyl)imino]thiazolidin-2-ylidene]aniline</t>
  </si>
  <si>
    <t>253-703-1</t>
  </si>
  <si>
    <t>37893-02-0</t>
  </si>
  <si>
    <t>613-119-00-3</t>
  </si>
  <si>
    <t>(benzothiazol-2-ylthio)methyl thiocyanate; TCMTB</t>
  </si>
  <si>
    <t>244-445-0</t>
  </si>
  <si>
    <t>21564-17-0</t>
  </si>
  <si>
    <t xml:space="preserve">Acute Tox. 2 *
Acute Tox. 4 *
Skin Irrit. 2
Eye Irrit. 2
Skin Sens. 1
Aquatic Acute 1
Aquatic Chronic 1
</t>
  </si>
  <si>
    <t xml:space="preserve">H330
H302
H315
H319
H317
H400
H410
</t>
  </si>
  <si>
    <t xml:space="preserve">H330
H302
H319
H315
H317
H410
</t>
  </si>
  <si>
    <t>613-120-00-9</t>
  </si>
  <si>
    <t>bioresmethrin (ISO); (5-benzyl-3-furyl)methyl (1R)-2,2-dimethyl-3-(2-methylprop-1-en-1-yl)cyclopropanecarboxylate</t>
  </si>
  <si>
    <t>249-014-0</t>
  </si>
  <si>
    <t>28434-01-7</t>
  </si>
  <si>
    <t>613-121-00-4</t>
  </si>
  <si>
    <t>chlorsulfuron (ISO); 2-chloro-N-[[(4-methoxy-6-methyl-1,3,5-triazin-2-yl)amino]carbonyl]benzenesulphonamide</t>
  </si>
  <si>
    <t>265-268-5</t>
  </si>
  <si>
    <t>64902-72-3</t>
  </si>
  <si>
    <t>613-122-00-X</t>
  </si>
  <si>
    <t>diclobutrazole (ISO); (R*, R*)-(±)-β-[(2,4-dichlorophenyl)methyl]-α-(1,1-dimethylethyl)-1H-1,2,4-triazole-1-ethanol; (2RS, 3RS)-1-(2,4-dichlorophenyl)-4,4-dimethyl-2-(1H-1,2,4-triazol-1yl)pentan-3-ol</t>
  </si>
  <si>
    <t>75736-33-3</t>
  </si>
  <si>
    <t>613-123-00-5</t>
  </si>
  <si>
    <t>5,6-dihydro-3H-imidazo[2,1-c]-1,2,4-dithiazole-3-thione; etem</t>
  </si>
  <si>
    <t>251-684-4</t>
  </si>
  <si>
    <t>33813-20-6</t>
  </si>
  <si>
    <t>613-124-00-0</t>
  </si>
  <si>
    <t>fenpropimorph (ISO); cis-4-[3-(p-tert-butylphenyl)-2-methylpropyl]-2,6-dimethylmorpholine</t>
  </si>
  <si>
    <t>266-719-9</t>
  </si>
  <si>
    <t>67564-91-4</t>
  </si>
  <si>
    <t xml:space="preserve">Repr. 2
Acute Tox. 4 *
Skin Irrit. 2
Aquatic Chronic 2
</t>
  </si>
  <si>
    <t xml:space="preserve">H361d ***
H302
H315
H411
</t>
  </si>
  <si>
    <t>613-125-00-6</t>
  </si>
  <si>
    <t>hexythiazox (ISO); trans-5-(4-chlorophenyl)-N-cyclohexyl-4-methyl-2-oxo-3-thiazolidine-carboxamide</t>
  </si>
  <si>
    <t>78587-05-0</t>
  </si>
  <si>
    <t>613-126-00-1</t>
  </si>
  <si>
    <t>imazapyr (ISO); 2-[4,5-dihydro-4-methyl-4-(1-methylethyl)-5-oxo-1H-imidazol-2-yl]-3-pyridine carboxylate</t>
  </si>
  <si>
    <t>81334-34-1</t>
  </si>
  <si>
    <t>613-127-00-7</t>
  </si>
  <si>
    <t>1,1-dimethylpiperidinium chloride; mepiquat chloride</t>
  </si>
  <si>
    <t>246-147-6</t>
  </si>
  <si>
    <t>24307-26-4</t>
  </si>
  <si>
    <t>613-128-00-2</t>
  </si>
  <si>
    <t>prochloraz (ISO); N-propyl-N-[2-(2,4,6-trichlorophenoxy)ethyl]-1H-imidazole-1-carboxamide</t>
  </si>
  <si>
    <t>266-994-5</t>
  </si>
  <si>
    <t>67747-09-5</t>
  </si>
  <si>
    <t>613-129-00-8</t>
  </si>
  <si>
    <t>metamitron (ISO); 4-amino-3-methyl-6-phenyl-1,2,4-triazin-5-one</t>
  </si>
  <si>
    <t>255-349-3</t>
  </si>
  <si>
    <t>41394-05-2</t>
  </si>
  <si>
    <t xml:space="preserve">Acute Tox. 4 *
Aquatic Acute 1
</t>
  </si>
  <si>
    <t xml:space="preserve">H302
H400
</t>
  </si>
  <si>
    <t>613-131-00-9</t>
  </si>
  <si>
    <t>pyroquilon (ISO); 1,2,5,6-tetrahydropyrrolo[3,2,1-ij]quinolin-4-one</t>
  </si>
  <si>
    <t>57369-32-1</t>
  </si>
  <si>
    <t>613-132-00-4</t>
  </si>
  <si>
    <t>hexazinone (ISO); 3-cyclohexyl-6-dimethylamino-1-methyl-1,2,3,4-tetrahydro-1,3,5-triazine-2,4-dione</t>
  </si>
  <si>
    <t>613-133-00-X</t>
  </si>
  <si>
    <t>etridiazole (ISO); 5-ethoxy-3-trichloromethyl-1,2,4-thiadiazole</t>
  </si>
  <si>
    <t>219-991-8</t>
  </si>
  <si>
    <t>2593-15-9</t>
  </si>
  <si>
    <t xml:space="preserve">Carc. 2
Acute Tox. 4
Skin Sens. 1
Aquatic Acute 1
Aquatic Chronic 1
</t>
  </si>
  <si>
    <t xml:space="preserve">H351
H302
H317
H400
H410
</t>
  </si>
  <si>
    <t xml:space="preserve">H302
H317
H351
H410
</t>
  </si>
  <si>
    <t>613-134-00-5</t>
  </si>
  <si>
    <t>myclobutanil (ISO); 2-(4-chlorophenyl)-2-(1H-1,2,4-triazol-1-ylmethyl)hexanenitrile</t>
  </si>
  <si>
    <t>88671-89-0</t>
  </si>
  <si>
    <t xml:space="preserve">Repr. 2
Acute Tox. 4 *
Eye Irrit. 2
Aquatic Chronic 2
</t>
  </si>
  <si>
    <t xml:space="preserve">H361d ***
H302
H319
H411
</t>
  </si>
  <si>
    <t>613-135-00-0</t>
  </si>
  <si>
    <t>di(benzothiazol-2-yl) disulphide</t>
  </si>
  <si>
    <t xml:space="preserve">H317
H410
</t>
  </si>
  <si>
    <t>613-136-00-6</t>
  </si>
  <si>
    <t>N-cyclohexylbenzothiazole-2-sulphenamide</t>
  </si>
  <si>
    <t>613-137-00-1</t>
  </si>
  <si>
    <t>methabenzthiazuron (ISO); 1-(1,3-benzothiazol-2-yl)1,3-dimethylurea</t>
  </si>
  <si>
    <t>242-505-0</t>
  </si>
  <si>
    <t>18691-97-9</t>
  </si>
  <si>
    <t>613-138-00-7</t>
  </si>
  <si>
    <t>quinoxyfen (ISO); 5,7-dichloro-4-(4-fluorophenoxy)quinoline</t>
  </si>
  <si>
    <t>124495-18-7</t>
  </si>
  <si>
    <t>613-139-00-2</t>
  </si>
  <si>
    <t>metsulfuron-methyl (ISO); methyl 2-{[(4-methoxy-6-methyl-1,3,5-triazin-2-yl)carbamoyl]sulfamoyl}benzoate</t>
  </si>
  <si>
    <t>74223-64-6</t>
  </si>
  <si>
    <t>613-140-00-8</t>
  </si>
  <si>
    <t>cycloheximide (ISO); 4-{}{(2R)-2-[(1S,3S,5S)-3,5-dimethyl-2-oxocyclohexyl]-2-hydroxyethyl}}piperidine-2,6-dione</t>
  </si>
  <si>
    <t>200-636-0</t>
  </si>
  <si>
    <t>66-81-9</t>
  </si>
  <si>
    <t xml:space="preserve">Muta. 2
Repr. 1B
Acute Tox. 2 *
Aquatic Chronic 2
</t>
  </si>
  <si>
    <t xml:space="preserve">H341
H360D ***
H300
H411
</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</si>
  <si>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</si>
  <si>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</si>
  <si>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</si>
  <si>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</si>
  <si>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</si>
  <si>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</si>
  <si>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</si>
  <si>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</si>
  <si>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</si>
  <si>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</si>
  <si>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</si>
  <si>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</si>
  <si>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</si>
  <si>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</si>
  <si>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</si>
  <si>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</si>
  <si>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</si>
  <si>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</si>
  <si>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</si>
  <si>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</si>
  <si>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</si>
  <si>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</si>
  <si>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</si>
  <si>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</si>
  <si>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</si>
  <si>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</si>
  <si>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</si>
  <si>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</si>
  <si>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</si>
  <si>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</si>
  <si>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613-149-00-7</t>
  </si>
  <si>
    <t>pyridaben (ISO); 2-tert-butyl-5-(4-tert-butylbenzylthio)-4-chloropyridazin-3(2H)-one</t>
  </si>
  <si>
    <t>405-700-3</t>
  </si>
  <si>
    <t>96489-71-3</t>
  </si>
  <si>
    <t xml:space="preserve">Acute Tox. 3
Acute Tox. 3
Aquatic Acute 1
Aquatic Chronic 1
</t>
  </si>
  <si>
    <t xml:space="preserve">M=1000
M=1000
</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</si>
  <si>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</si>
  <si>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</si>
  <si>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</si>
  <si>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</si>
  <si>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</si>
  <si>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</si>
  <si>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</si>
  <si>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</si>
  <si>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</si>
  <si>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</si>
  <si>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</si>
  <si>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</si>
  <si>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</si>
  <si>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</si>
  <si>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</si>
  <si>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</si>
  <si>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</si>
  <si>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</si>
  <si>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</si>
  <si>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</si>
  <si>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</si>
  <si>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</si>
  <si>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</si>
  <si>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 xml:space="preserve">Flam. Liq. 3
Acute Tox. 4 *
Aquatic Chronic 3
</t>
  </si>
  <si>
    <t xml:space="preserve">H226
H302
H412
</t>
  </si>
  <si>
    <t>613-156-00-5</t>
  </si>
  <si>
    <t>2-butyl-4-chloro-5-formylimidazole</t>
  </si>
  <si>
    <t>410-260-0</t>
  </si>
  <si>
    <t>83857-96-9</t>
  </si>
  <si>
    <t>613-157-00-0</t>
  </si>
  <si>
    <t>2,4-diamino-5-methoxymethylpyrimidine</t>
  </si>
  <si>
    <t>410-330-0</t>
  </si>
  <si>
    <t>54236-98-5</t>
  </si>
  <si>
    <t xml:space="preserve">Acute Tox. 4 *
STOT RE 2 *
Eye Irrit. 2
</t>
  </si>
  <si>
    <t xml:space="preserve">H302
H373 **
H319
</t>
  </si>
  <si>
    <t>613-158-00-6</t>
  </si>
  <si>
    <t>2,3-dichloro-5-trifluoromethyl-pyridine</t>
  </si>
  <si>
    <t>410-340-5</t>
  </si>
  <si>
    <t>69045-84-7</t>
  </si>
  <si>
    <t xml:space="preserve">Acute Tox. 4 *
Acute Tox. 4 *
Eye Dam. 1
Skin Sens. 1
Aquatic Chronic 2
</t>
  </si>
  <si>
    <t xml:space="preserve">H332
H302
H318
H317
H411
</t>
  </si>
  <si>
    <t>613-159-00-1</t>
  </si>
  <si>
    <t>fenazaquin (ISO); 4-[2-[4-(1,1-dimethylethyl)phenyl]-ethoxy]quinazoline</t>
  </si>
  <si>
    <t>410-580-0</t>
  </si>
  <si>
    <t>120928-09-8</t>
  </si>
  <si>
    <t xml:space="preserve">H301
H332
H400
H410
</t>
  </si>
  <si>
    <t xml:space="preserve">H301
H332
H410
</t>
  </si>
  <si>
    <t>613-160-00-7</t>
  </si>
  <si>
    <t>(1S)-2-methyl-2,5-diazobicyclo[2.2.1]heptane dihydrobromide</t>
  </si>
  <si>
    <t>411-000-9</t>
  </si>
  <si>
    <t>125224-62-6</t>
  </si>
  <si>
    <t>613-161-00-2</t>
  </si>
  <si>
    <t>(2,4-diaminopteridin-6-yl)methanol hydrobromide</t>
  </si>
  <si>
    <t>430-620-0</t>
  </si>
  <si>
    <t>76145-91-0</t>
  </si>
  <si>
    <t xml:space="preserve">H317
H373 **
H412
</t>
  </si>
  <si>
    <t>613-162-00-8</t>
  </si>
  <si>
    <t>(6R-trans)-1-((7-ammonio-2-carboxylato-8-oxo-5-thia-1-azabicyclo-[4.2.0]oct-2-en-3-yl)methyl)pyridinium iodide</t>
  </si>
  <si>
    <t>423-260-0</t>
  </si>
  <si>
    <t>100988-63-4</t>
  </si>
  <si>
    <t>613-163-00-3</t>
  </si>
  <si>
    <t>azimsulfuron (ISO); 1-(4,6-dimethoxypyrimidin-2-yl)-3-[1-methyl-4-(2-methyl-2H-tetrazol-5-yl)pyrazol-5-ylsulfonyl]urea</t>
  </si>
  <si>
    <t>120162-55-2</t>
  </si>
  <si>
    <t>613-164-00-9</t>
  </si>
  <si>
    <t>flufenacet (ISO); N-(4-fluorophenyl)-N-isopropyl-2-(5-trifluoromethyl-[1,3,4]thiadiazol-2-yloxy)acetamide</t>
  </si>
  <si>
    <t>142459-58-3</t>
  </si>
  <si>
    <t>613-165-00-4</t>
  </si>
  <si>
    <t>flupyrsulfuron-methyl-sodium (ISO); methyl 2-[[(4,6-dimethoxypyrimidin-2-ylcarbamoyl)sulfamoyl]-6-trifluoromethyl]nicotinate, monosodium salt</t>
  </si>
  <si>
    <t>144740-54-5</t>
  </si>
  <si>
    <t>613-166-00-X</t>
  </si>
  <si>
    <t>103361-09-7</t>
  </si>
  <si>
    <t>613-167-00-5</t>
  </si>
  <si>
    <t>613-168-00-0</t>
  </si>
  <si>
    <t>1-vinyl-2-pyrrolidone</t>
  </si>
  <si>
    <t>201-800-4</t>
  </si>
  <si>
    <t>88-12-0</t>
  </si>
  <si>
    <t xml:space="preserve">Carc. 2
Acute Tox. 4 *
Acute Tox. 4 *
Acute Tox. 4 *
STOT SE 3
STOT RE 2 *
Eye Dam. 1
</t>
  </si>
  <si>
    <t xml:space="preserve">H351
H332
H312
H302
H335
H373 **
H318
</t>
  </si>
  <si>
    <t xml:space="preserve">H351
H332
H312
H302
H373 **
H335
H318
</t>
  </si>
  <si>
    <t>613-169-00-6</t>
  </si>
  <si>
    <t>9-vinylcarbazole</t>
  </si>
  <si>
    <t>216-055-0</t>
  </si>
  <si>
    <t>1484-13-5</t>
  </si>
  <si>
    <t xml:space="preserve">Muta. 2
Acute Tox. 4 *
Acute Tox. 4 *
Skin Irrit. 2
Skin Sens. 1
Aquatic Acute 1
Aquatic Chronic 1
</t>
  </si>
  <si>
    <t xml:space="preserve">H341
H312
H302
H315
H317
H400
H410
</t>
  </si>
  <si>
    <t xml:space="preserve">H341
H312
H302
H315
H317
H410
</t>
  </si>
  <si>
    <t>613-170-00-1</t>
  </si>
  <si>
    <t>2,2-ethylmethylthiazolidine</t>
  </si>
  <si>
    <t>404-500-3</t>
  </si>
  <si>
    <t>694-64-4</t>
  </si>
  <si>
    <t>613-171-00-7</t>
  </si>
  <si>
    <t>hexaconazole (ISO); (RS)-2-(2,4-dichlorophenyl)-1-(1H-1,2,4-triazol-1-yl)hexan-2-ol</t>
  </si>
  <si>
    <t>413-050-7</t>
  </si>
  <si>
    <t>79983-71-4</t>
  </si>
  <si>
    <t>613-172-00-2</t>
  </si>
  <si>
    <t>5-chloro-1,3-dihydro-2H-indol-2-one</t>
  </si>
  <si>
    <t>412-200-9</t>
  </si>
  <si>
    <t>17630-75-0</t>
  </si>
  <si>
    <t>613-173-00-8</t>
  </si>
  <si>
    <t>fluquinconazole (ISO); 3-(2,4-dichlorophenyl)-6-fluoro-2-(1H-1,2,4-triazol-1-yl)quinazolin-4-(3H)-one</t>
  </si>
  <si>
    <t>411-960-9</t>
  </si>
  <si>
    <t>136426-54-5</t>
  </si>
  <si>
    <t xml:space="preserve">Acute Tox. 3 *
Acute Tox. 3 *
Acute Tox. 4 *
STOT RE 1
Skin Irrit. 2
Aquatic Acute 1
Aquatic Chronic 1
</t>
  </si>
  <si>
    <t xml:space="preserve">H331
H301
H312
H372 **
H315
H400
H410
</t>
  </si>
  <si>
    <t xml:space="preserve">H331
H301
H372 **
H312
H315
H410
</t>
  </si>
  <si>
    <t>613-174-00-3</t>
  </si>
  <si>
    <t>tetraconazole (ISO); (±) 2-(2,4-dichlorophenyl)-3-(1H-1,2,4-triazol-1-yl)propyl-1,1,2,2-tetrafluoroethylether</t>
  </si>
  <si>
    <t>407-760-6</t>
  </si>
  <si>
    <t>112281-77-3</t>
  </si>
  <si>
    <t>613-175-00-9</t>
  </si>
  <si>
    <t>epoxiconazole (ISO); (2RS,3SR)-3-(2-chlorophenyl)-2-(4-fluorophenyl)-[( 1H-1,2,4-triazol-1-yl)methyl]oxirane</t>
  </si>
  <si>
    <t>406-850-2</t>
  </si>
  <si>
    <t>133855-98-8</t>
  </si>
  <si>
    <t xml:space="preserve">Carc. 2
Repr. 1B
Aquatic Chronic 2
</t>
  </si>
  <si>
    <t xml:space="preserve">H351
H360Df
H411
</t>
  </si>
  <si>
    <t xml:space="preserve">H351
H360Df
H411
</t>
  </si>
  <si>
    <t>613-176-00-4</t>
  </si>
  <si>
    <t>2-methyl-2-azabicyclo[2.2.1]heptane</t>
  </si>
  <si>
    <t>404-810-9</t>
  </si>
  <si>
    <t>4524-95-2</t>
  </si>
  <si>
    <t xml:space="preserve">Flam. Liq. 3
Acute Tox. 4 *
Acute Tox. 4 *
STOT RE 2 *
Skin Corr. 1B
</t>
  </si>
  <si>
    <t xml:space="preserve">H226
H312
H302
H373 **
H314
</t>
  </si>
  <si>
    <t>613-177-00-X</t>
  </si>
  <si>
    <t>8-amino-7-methylquinoline</t>
  </si>
  <si>
    <t>412-760-4</t>
  </si>
  <si>
    <t>5470-82-6</t>
  </si>
  <si>
    <t xml:space="preserve">Acute Tox. 4 *
Acute Tox. 4 *
Skin Sens. 1
Aquatic Chronic 2
</t>
  </si>
  <si>
    <t xml:space="preserve">H312
H302
H317
H411
</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</si>
  <si>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</si>
  <si>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</si>
  <si>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</si>
  <si>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</si>
  <si>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</si>
  <si>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</si>
  <si>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</si>
  <si>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</si>
  <si>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</si>
  <si>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</si>
  <si>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</si>
  <si>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</si>
  <si>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</si>
  <si>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</si>
  <si>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</si>
  <si>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</si>
  <si>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 xml:space="preserve">Acute Tox. 4 *
STOT RE 1
Eye Irrit. 2
Aquatic Acute 1
Aquatic Chronic 1
</t>
  </si>
  <si>
    <t xml:space="preserve">H302
H372 **
H319
H400
H410
</t>
  </si>
  <si>
    <t xml:space="preserve">H372 **
H302
H319
H410
</t>
  </si>
  <si>
    <t>613-182-00-7</t>
  </si>
  <si>
    <t>1-(1-naphthylmethyl)quinolinium chloride</t>
  </si>
  <si>
    <t>406-220-7</t>
  </si>
  <si>
    <t>65322-65-8</t>
  </si>
  <si>
    <t xml:space="preserve">Carc. 2
Muta. 2
Acute Tox. 4 *
Skin Irrit. 2
Eye Dam. 1
Aquatic Chronic 3
</t>
  </si>
  <si>
    <t xml:space="preserve">H351
H341
H302
H315
H318
H412
</t>
  </si>
  <si>
    <t>613-183-00-2</t>
  </si>
  <si>
    <t>reaction mass of: 5-(N-methylperfluorooctylsulfonamido)methyl-3-octadecyl-1,3-oxazolidin-2-one; 5-(N-methylperfluoroheptylsulfonamido)methyl-3-octadecyl-1,3-oxazolidin-2-one</t>
  </si>
  <si>
    <t>413-640-4</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</si>
  <si>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</si>
  <si>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</si>
  <si>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</si>
  <si>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</si>
  <si>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</si>
  <si>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</si>
  <si>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</si>
  <si>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</si>
  <si>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</si>
  <si>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</si>
  <si>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</si>
  <si>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 xml:space="preserve">Eye Irrit. 2
Skin Sens. 1
Aquatic Chronic 2
</t>
  </si>
  <si>
    <t xml:space="preserve">H319
H317
H411
</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</si>
  <si>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</si>
  <si>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</si>
  <si>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</si>
  <si>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</si>
  <si>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</si>
  <si>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</si>
  <si>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</si>
  <si>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</si>
  <si>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</si>
  <si>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</si>
  <si>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</si>
  <si>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</si>
  <si>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</si>
  <si>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</si>
  <si>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</si>
  <si>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613-191-00-6</t>
  </si>
  <si>
    <t xml:space="preserve">Repr. 1B
Skin Corr. 1B
Aquatic Acute 1
Aquatic Chronic 1
</t>
  </si>
  <si>
    <t xml:space="preserve">H360F ***
H314
H400
H410
</t>
  </si>
  <si>
    <t xml:space="preserve">H360F ***
H314
H410
</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</si>
  <si>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</si>
  <si>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</si>
  <si>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</si>
  <si>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</si>
  <si>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</si>
  <si>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</si>
  <si>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</si>
  <si>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</si>
  <si>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</si>
  <si>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</si>
  <si>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</si>
  <si>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</si>
  <si>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</si>
  <si>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</si>
  <si>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</si>
  <si>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</si>
  <si>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</si>
  <si>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</si>
  <si>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</si>
  <si>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</si>
  <si>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 2,4,6-tri(methylcarbamoyl)-1,3,5-triazine; [(2-butyl-4,6-dimethyl)tricarbamoyl]-1,3,5-triazine; [(2,4-dibutyl-6-methyl)tricarbamoyl]-1,3,5-triazine</t>
  </si>
  <si>
    <t>420-390-1</t>
  </si>
  <si>
    <t>187547-46-2</t>
  </si>
  <si>
    <t>613-198-00-4</t>
  </si>
  <si>
    <t>2-amino-4-dimethylamino-6-trifluoroethoxy-1,3,5-triazine</t>
  </si>
  <si>
    <t>415-500-8</t>
  </si>
  <si>
    <t>145963-84-4</t>
  </si>
  <si>
    <t>613-199-00-X</t>
  </si>
  <si>
    <t>reaction mass of: 1,3,5-tris(3-aminomethylphenyl)-1,3,5-(1H,3H,5H)-triazine-2,4,6-trione; reaction mass of oligomers of 3,5-bis(3-aminomethylphenyl)-1-poly[3,5-bis(3-aminomethylphenyl)-2,4,6-trioxo-1,3,5-(1H,3H,5H)-triazin-1-yl]-1,3,5-(1H,3H,5H)-triazine-2,4,6-trione</t>
  </si>
  <si>
    <t>421-550-1</t>
  </si>
  <si>
    <t xml:space="preserve">Carc. 1B
Repr. 1B
Skin Sens. 1
Aquatic Chronic 3
</t>
  </si>
  <si>
    <t xml:space="preserve">H350
H360D ***
H317
H412
</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</si>
  <si>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</si>
  <si>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</si>
  <si>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</si>
  <si>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</si>
  <si>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</si>
  <si>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</si>
  <si>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</si>
  <si>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 xml:space="preserve">Repr. 2
Acute Tox. 4 *
Acute Tox. 4 *
STOT RE 1
Skin Sens. 1
Aquatic Acute 1
Aquatic Chronic 1
</t>
  </si>
  <si>
    <t xml:space="preserve">H361f ***
H332
H302
H372 **
H317
H400
H410
</t>
  </si>
  <si>
    <t xml:space="preserve">H361f ***
H372 **
H332
H302
H317
H410
</t>
  </si>
  <si>
    <t>613-202-00-4</t>
  </si>
  <si>
    <t>pymetrozine (ISO); (E)-4,5-dihydro-6-methyl-4-(3-pyridylmethyleneamino)-1,2,4-triazin-3(2H)-one</t>
  </si>
  <si>
    <t>123312-89-0</t>
  </si>
  <si>
    <t>613-203-00-X</t>
  </si>
  <si>
    <t>613-204-00-5</t>
  </si>
  <si>
    <t>oxadiargyl (ISO); 3-[2,4-dichloro-5-(2-propynyloxy)phenyl]-5-(1,1-dimethylethyl)-1,3,4-oxadiazol-2(3H)-one</t>
  </si>
  <si>
    <t xml:space="preserve">Repr. 2
STOT RE 2 *
Aquatic Acute 1
Aquatic Chronic 1
</t>
  </si>
  <si>
    <t xml:space="preserve">H361d ***
H373 **
H400
H410
</t>
  </si>
  <si>
    <t xml:space="preserve">H361d ***
H373 **
H410
</t>
  </si>
  <si>
    <t>613-205-00-0</t>
  </si>
  <si>
    <t>262-104-4</t>
  </si>
  <si>
    <t>60207-90-1</t>
  </si>
  <si>
    <t>613-206-00-6</t>
  </si>
  <si>
    <t>fenamidone (ISO); (S)-5-methyl-2-methylthio-5-phenyl-3-phenylamino-3,5-dihydroimidazol-4-one</t>
  </si>
  <si>
    <t>161326-34-7</t>
  </si>
  <si>
    <t>613-208-00-7</t>
  </si>
  <si>
    <t>imazamox (ISO); (RS)-2-(4-isopropyl-4-methyl-5-oxo-2-imidazolin-2-yl)-5-methoxymethylnicotinic acid</t>
  </si>
  <si>
    <t>114311-32-9</t>
  </si>
  <si>
    <t>613-209-00-2</t>
  </si>
  <si>
    <t>cis-1-(3-chloropropyl)-2,6-dimethyl-piperidin hydrochloride</t>
  </si>
  <si>
    <t>417-430-3</t>
  </si>
  <si>
    <t>63645-17-0</t>
  </si>
  <si>
    <t xml:space="preserve">Acute Tox. 3 *
STOT RE 2 *
Skin Sens. 1
Aquatic Chronic 2
</t>
  </si>
  <si>
    <t xml:space="preserve">H301
H373 **
H317
H411
</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</si>
  <si>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</si>
  <si>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</si>
  <si>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</si>
  <si>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</si>
  <si>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</si>
  <si>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</si>
  <si>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</si>
  <si>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</si>
  <si>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</si>
  <si>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</si>
  <si>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</si>
  <si>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</si>
  <si>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</si>
  <si>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</si>
  <si>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</si>
  <si>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</si>
  <si>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</si>
  <si>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</si>
  <si>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</si>
  <si>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</si>
  <si>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</si>
  <si>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</si>
  <si>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</si>
  <si>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</si>
  <si>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</si>
  <si>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</si>
  <si>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</si>
  <si>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</si>
  <si>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</si>
  <si>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</si>
  <si>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</si>
  <si>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</si>
  <si>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</si>
  <si>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</si>
  <si>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</si>
  <si>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</si>
  <si>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</si>
  <si>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</si>
  <si>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</si>
  <si>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</si>
  <si>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</si>
  <si>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</si>
  <si>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</si>
  <si>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</si>
  <si>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</si>
  <si>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</si>
  <si>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</si>
  <si>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</si>
  <si>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 xml:space="preserve">Acute Tox. 4 *
Acute Tox. 4 *
Skin Irrit. 2
Aquatic Chronic 3
</t>
  </si>
  <si>
    <t xml:space="preserve">H312
H302
H315
H412
</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</si>
  <si>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</si>
  <si>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</si>
  <si>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</si>
  <si>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</si>
  <si>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</si>
  <si>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</si>
  <si>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</si>
  <si>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</si>
  <si>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</si>
  <si>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</si>
  <si>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</si>
  <si>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</si>
  <si>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</si>
  <si>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 2,6-bis-[(5-benzoylamino)-anthraquinon-1-ylamino]-4-phenyl-1,3,5-triazine.</t>
  </si>
  <si>
    <t>421-290-9</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</si>
  <si>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</si>
  <si>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</si>
  <si>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</si>
  <si>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</si>
  <si>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</si>
  <si>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</si>
  <si>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</si>
  <si>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</si>
  <si>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</si>
  <si>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</si>
  <si>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</si>
  <si>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</si>
  <si>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</si>
  <si>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</si>
  <si>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</si>
  <si>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</si>
  <si>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</si>
  <si>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 2',6',8-trifluoro-5-methoxy-5-triazolo[1,5-c]; pyrimidine-2-sulfonanilide</t>
  </si>
  <si>
    <t>145701-23-1</t>
  </si>
  <si>
    <t>613-231-00-2</t>
  </si>
  <si>
    <t>2,6-diamino-3-((pyridine-3-yl)azo)pyridine</t>
  </si>
  <si>
    <t>421-430-9</t>
  </si>
  <si>
    <t>28365-08-4</t>
  </si>
  <si>
    <t>613-232-00-8</t>
  </si>
  <si>
    <t>3-(benzo[b]thien-2-yl)-5,6-dihydro-1,4,2-oxathiazine-4-oxide</t>
  </si>
  <si>
    <t>431-030-6</t>
  </si>
  <si>
    <t>163269-30-5</t>
  </si>
  <si>
    <t xml:space="preserve">H331
H373 **
H318
H400
H410
</t>
  </si>
  <si>
    <t xml:space="preserve">H331
H373 **
H318
H410
</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</si>
  <si>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</si>
  <si>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</si>
  <si>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</si>
  <si>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</si>
  <si>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</si>
  <si>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</si>
  <si>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</si>
  <si>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</si>
  <si>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</si>
  <si>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</si>
  <si>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</si>
  <si>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</si>
  <si>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</si>
  <si>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</si>
  <si>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</si>
  <si>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</si>
  <si>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 xml:space="preserve">Acute Tox. 3 *
Acute Tox. 3 *
STOT RE 1
Skin Corr. 1B
Aquatic Chronic 3
</t>
  </si>
  <si>
    <t xml:space="preserve">H311
H301
H372 **
H314
H412
</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</si>
  <si>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</si>
  <si>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</si>
  <si>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</si>
  <si>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</si>
  <si>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</si>
  <si>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</si>
  <si>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</si>
  <si>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</si>
  <si>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</si>
  <si>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</si>
  <si>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</si>
  <si>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</si>
  <si>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</si>
  <si>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</si>
  <si>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</si>
  <si>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</si>
  <si>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</si>
  <si>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</si>
  <si>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</si>
  <si>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</si>
  <si>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</si>
  <si>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</si>
  <si>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</si>
  <si>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</si>
  <si>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</si>
  <si>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</si>
  <si>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</si>
  <si>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</si>
  <si>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</si>
  <si>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</si>
  <si>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</si>
  <si>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</si>
  <si>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 xml:space="preserve">Flam. Liq. 3
Acute Tox. 4 *
Acute Tox. 4 *
Aquatic Chronic 3
</t>
  </si>
  <si>
    <t xml:space="preserve">H226
H332
H302
H412
</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</si>
  <si>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</si>
  <si>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</si>
  <si>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</si>
  <si>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</si>
  <si>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</si>
  <si>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</si>
  <si>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</si>
  <si>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</si>
  <si>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</si>
  <si>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</si>
  <si>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</si>
  <si>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</si>
  <si>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</si>
  <si>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</si>
  <si>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</si>
  <si>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</si>
  <si>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</si>
  <si>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 methyl carbonato-N-ethyl-2-isopropyl-1,3-oxazolidine; 2-isopropyl-N-hydroxyethyl 1,3-oxazolidine</t>
  </si>
  <si>
    <t>429-990-6</t>
  </si>
  <si>
    <t>613-251-00-1</t>
  </si>
  <si>
    <t>(R)-3-[(1-methylpyrrolidin-2-yl)methyl]-5-[2-(phenylsulfonyl)ethenyl]-1H-indole</t>
  </si>
  <si>
    <t>430-560-5</t>
  </si>
  <si>
    <t>180637-89-2</t>
  </si>
  <si>
    <t>613-253-00-2</t>
  </si>
  <si>
    <t>2,2-dialkyl-4-hydroxymethyl-1,3-dioxolane; reaction products with ethylene oxide (alkyl is C1-12 and the sum to C13, average degree of ethoxylation is 3.5)</t>
  </si>
  <si>
    <t>430-580-4</t>
  </si>
  <si>
    <t xml:space="preserve">H315
H411
</t>
  </si>
  <si>
    <t>613-254-00-8</t>
  </si>
  <si>
    <t>forchlorfenuron (ISO); 1-(2-chloro-4-pyridyl)-3-phenylurea</t>
  </si>
  <si>
    <t>68157-60-8</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</si>
  <si>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</si>
  <si>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</si>
  <si>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</si>
  <si>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</si>
  <si>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</si>
  <si>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</si>
  <si>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</si>
  <si>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</si>
  <si>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</si>
  <si>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</si>
  <si>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</si>
  <si>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</si>
  <si>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 4-chloro-5-methylbenzotriazole sodium salt; 5-chloro-4-methylbenzotriazole sodium salt</t>
  </si>
  <si>
    <t>427-730-6</t>
  </si>
  <si>
    <t>202420-04-0</t>
  </si>
  <si>
    <t>613-259-00-5</t>
  </si>
  <si>
    <t>428-790-6</t>
  </si>
  <si>
    <t>72963-72-5</t>
  </si>
  <si>
    <t>613-260-00-0</t>
  </si>
  <si>
    <t>(±)-4-(3-chlorophenyl)-6-[(4-chlorophenyl)hydroxy(1-methyl-1H-imidazol-5-yl)methyl]-1-methyl-2(1H)-quinolin</t>
  </si>
  <si>
    <t>430-730-9</t>
  </si>
  <si>
    <t>613-261-00-6</t>
  </si>
  <si>
    <t>pyrazole-1-carboxamidine monohydrochloride</t>
  </si>
  <si>
    <t>429-520-1</t>
  </si>
  <si>
    <t>4023-02-3</t>
  </si>
  <si>
    <t xml:space="preserve">Acute Tox. 4 *
STOT RE 2 *
Eye Dam. 1
Skin Sens. 1
Aquatic Chronic 3
</t>
  </si>
  <si>
    <t xml:space="preserve">H302
H373 **
H318
H317
H412
</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</si>
  <si>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</si>
  <si>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</si>
  <si>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</si>
  <si>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</si>
  <si>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</si>
  <si>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</si>
  <si>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</si>
  <si>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</si>
  <si>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</si>
  <si>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</si>
  <si>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</si>
  <si>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 xml:space="preserve">Acute Tox. 3 *
Acute Tox. 4 *
Skin Corr. 1B
Skin Sens. 1
Aquatic Chronic 2
</t>
  </si>
  <si>
    <t xml:space="preserve">H311
H302
H314
H317
H411
</t>
  </si>
  <si>
    <t xml:space="preserve">H311
H314
H302
H317
H411
</t>
  </si>
  <si>
    <t>613-267-00-9</t>
  </si>
  <si>
    <t>thiamethoxam (ISO); 3-(2-chloro-thiazol-5-ylmethyl)-5-methyl[1,3,5]oxadiazinan-4-ylidene-N-nitroamine</t>
  </si>
  <si>
    <t>428-650-4</t>
  </si>
  <si>
    <t>153719-23-4</t>
  </si>
  <si>
    <t>613-268-00-4</t>
  </si>
  <si>
    <t>(4aS-cis-)-6-benzyl-octahydropyrrolo[3.4-b]pyridine</t>
  </si>
  <si>
    <t>425-930-8</t>
  </si>
  <si>
    <t>151213-39-7</t>
  </si>
  <si>
    <t xml:space="preserve">Acute Tox. 4 *
Acute Tox. 4 *
STOT RE 2 *
Skin Corr. 1B
Aquatic Chronic 2
</t>
  </si>
  <si>
    <t xml:space="preserve">H332
H302
H373 **
H314
H411
</t>
  </si>
  <si>
    <t xml:space="preserve">H314
H332
H302
H373 **
H411
</t>
  </si>
  <si>
    <t>613-269-00-X</t>
  </si>
  <si>
    <t>2-thiazolidinylidenecyanamide</t>
  </si>
  <si>
    <t>427-720-1</t>
  </si>
  <si>
    <t>26364-65-8</t>
  </si>
  <si>
    <t>613-270-00-5</t>
  </si>
  <si>
    <t>5-amino-N-(2,6-dichloro-3-methylphenyl)-1H-1,2,4-triazole-3-sulfonamide</t>
  </si>
  <si>
    <t>428-150-6</t>
  </si>
  <si>
    <t>113171-13-4</t>
  </si>
  <si>
    <t>613-271-00-0</t>
  </si>
  <si>
    <t>tritosulfuron (ISO) (containing ≤ 0,02% AMTT); 1-[4-methoxy-6-(trifluoromethyl)-1,3,5-triazin-2-yl]-3-[2-(trifluoromethyl)benzenesulfonyl]urea (containing ≤ 0,02% AMTT)</t>
  </si>
  <si>
    <t>142469-14-5</t>
  </si>
  <si>
    <t>613-272-00-6</t>
  </si>
  <si>
    <t>pyraclostrobin (ISO); methyl N-{2-[1-(4-chlorophenyl)-1H-pyrazol-3-yloxymethyl]phenyl}(N-methoxy)carbamate</t>
  </si>
  <si>
    <t xml:space="preserve">Acute Tox. 3 *
Skin Irrit. 2
Aquatic Acute 1
Aquatic Chronic 1
</t>
  </si>
  <si>
    <t xml:space="preserve">H331
H315
H400
H410
</t>
  </si>
  <si>
    <t xml:space="preserve">H331
H315
H410
</t>
  </si>
  <si>
    <t>613-273-00-1</t>
  </si>
  <si>
    <t>tetrahydro-3-methyl-5-((2-phenylthio)thiazol-5-ylmethyl)-[4H]-1,3,5-oxadiazinan-4-ylidene-N-nitroamine</t>
  </si>
  <si>
    <t>427-600-9</t>
  </si>
  <si>
    <t>192439-46-6</t>
  </si>
  <si>
    <t>613-274-00-7</t>
  </si>
  <si>
    <t>2,6-dichloro-1-fluoropyridiniumtetrafluoroborate</t>
  </si>
  <si>
    <t>427-400-1</t>
  </si>
  <si>
    <t>140623-89-8</t>
  </si>
  <si>
    <t xml:space="preserve">H314
H302
H317
H410
</t>
  </si>
  <si>
    <t>613-275-00-2</t>
  </si>
  <si>
    <t>3-(2-chloroethyl)-6,7,8,9-tetra-hydro-2-methyl-4H-pyrido[1,2-a] pyrimidin-4-one monohydrochloride</t>
  </si>
  <si>
    <t>424-530-0</t>
  </si>
  <si>
    <t>93076-03-0</t>
  </si>
  <si>
    <t xml:space="preserve">Acute Tox. 3 *
STOT SE 2
STOT RE 2 *
Eye Dam. 1
Skin Sens. 1
Aquatic Chronic 2
</t>
  </si>
  <si>
    <t xml:space="preserve">H301
H371 **
H373 **
H318
H317
H411
</t>
  </si>
  <si>
    <t xml:space="preserve">H301
H318
H317
H371 **
H373 **
H411
</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</si>
  <si>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</si>
  <si>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</si>
  <si>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</si>
  <si>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</si>
  <si>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</si>
  <si>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</si>
  <si>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</si>
  <si>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</si>
  <si>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</si>
  <si>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</si>
  <si>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</si>
  <si>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</si>
  <si>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</si>
  <si>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</si>
  <si>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</si>
  <si>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</si>
  <si>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 dimethyl propyleneurea</t>
  </si>
  <si>
    <t>230-625-6</t>
  </si>
  <si>
    <t>7226-23-5</t>
  </si>
  <si>
    <t xml:space="preserve">Repr. 2
Acute Tox. 4 *
Eye Dam. 1
</t>
  </si>
  <si>
    <t xml:space="preserve">H361f ***
H302
H318
</t>
  </si>
  <si>
    <t>613-281-00-5</t>
  </si>
  <si>
    <t>quinoline</t>
  </si>
  <si>
    <t xml:space="preserve">Carc. 1B
Muta. 2
Acute Tox. 4 *
Acute Tox. 4 *
Skin Irrit. 2
Eye Irrit. 2
Aquatic Chronic 2
</t>
  </si>
  <si>
    <t xml:space="preserve">H350
H341
H312
H302
H315
H319
H411
</t>
  </si>
  <si>
    <t xml:space="preserve">H350
H341
H312
H302
H319
H315
H411
</t>
  </si>
  <si>
    <t>613-282-00-0</t>
  </si>
  <si>
    <t>triticonazole (ISO); (RS)-(E)-5-(4-chlorobenzylidene)-2,2-dimethyl-1-(1H-1,2,4-triazol-1-methyl)cyclopentanol</t>
  </si>
  <si>
    <t>131983-72-7</t>
  </si>
  <si>
    <t>613-283-00-6</t>
  </si>
  <si>
    <t>ketoconazole; 1-[4-[4-[[(2SR,4RS)-2-(2,4-dichlorophenyl)-2-(imidazol-1-ylmethyl)-1,3-dioxolan-4-yl]methoxy]phenyl]piperazin-1-yl]ethanone</t>
  </si>
  <si>
    <t>265-667-4</t>
  </si>
  <si>
    <t>65277-42-1</t>
  </si>
  <si>
    <t xml:space="preserve">Repr. 1B
Acute Tox. 3 *
STOT RE 2 *
Aquatic Acute 1
Aquatic Chronic 1
</t>
  </si>
  <si>
    <t xml:space="preserve">H360F ***
H301
H373 **
H400
H410
</t>
  </si>
  <si>
    <t xml:space="preserve">H360F ***
H301
H373 **
H410
</t>
  </si>
  <si>
    <t>613-284-00-1</t>
  </si>
  <si>
    <t>metconazole (ISO); (1RS,5RS;1RS,5SR)-5-(4-chlorobenzyl)-2,2-dimethyl-1-(1H-1,2,4-triazol-1-ylmethyl)cyclopentanol</t>
  </si>
  <si>
    <t>125116-23-6</t>
  </si>
  <si>
    <t xml:space="preserve">Repr. 2
Acute Tox. 4 *
Aquatic Chronic 2
</t>
  </si>
  <si>
    <t xml:space="preserve">H361d ***
H302
H411
</t>
  </si>
  <si>
    <t>613-285-00-7</t>
  </si>
  <si>
    <t xml:space="preserve">Expl. 1.3
</t>
  </si>
  <si>
    <t xml:space="preserve">H203
</t>
  </si>
  <si>
    <t>613-286-00-2</t>
  </si>
  <si>
    <t>potassium 1-methyl-3-morpholinocarbonyl-4-[3-(1-methyl-3-morpholinocarbonyl-5-oxo-2-pyrazolin-4-ylidene)-1-propenyl]pyrazole-5-olate; [containing &lt; 0.5 % N,N-dimethylformamide (EC no 200-679-5)]</t>
  </si>
  <si>
    <t>418-260-2</t>
  </si>
  <si>
    <t>183196-57-8</t>
  </si>
  <si>
    <t>613-286-01-X</t>
  </si>
  <si>
    <t>potassium 1-methyl-3-morpholinocarbonyl-4-[3-(1-methyl-3-morpholinocarbonyl-5-oxo-2-pyrazolin-4-ylidene)-1-propenyl]pyrazole-5-olate; [containing ≥ 0.5 % N,N-dimethylformamide (EC No 200-679-5)]</t>
  </si>
  <si>
    <t xml:space="preserve">Repr. 1B
Skin Sens. 1
</t>
  </si>
  <si>
    <t xml:space="preserve">H360D ***
H317
</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</si>
  <si>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</si>
  <si>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</si>
  <si>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</si>
  <si>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</si>
  <si>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</si>
  <si>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</si>
  <si>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</si>
  <si>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</si>
  <si>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</si>
  <si>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</si>
  <si>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</si>
  <si>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</si>
  <si>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</si>
  <si>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</si>
  <si>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</si>
  <si>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</si>
  <si>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</si>
  <si>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</si>
  <si>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</si>
  <si>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</si>
  <si>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</si>
  <si>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</si>
  <si>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</si>
  <si>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</si>
  <si>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 xml:space="preserve">Muta. 2
Aquatic Chronic 3
</t>
  </si>
  <si>
    <t xml:space="preserve">H341
H412
</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</si>
  <si>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</si>
  <si>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</si>
  <si>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</si>
  <si>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</si>
  <si>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</si>
  <si>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</si>
  <si>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</si>
  <si>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</si>
  <si>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</si>
  <si>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</si>
  <si>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</si>
  <si>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</si>
  <si>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</si>
  <si>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</si>
  <si>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</si>
  <si>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</si>
  <si>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</si>
  <si>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</si>
  <si>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 xml:space="preserve">H226
H302
H411
</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</si>
  <si>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</si>
  <si>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</si>
  <si>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</si>
  <si>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</si>
  <si>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 main component 1 (isomer 2): 2-{6-fluoro-4-[3-(2,5-disulfo-phenylazo)-4-hydroxy-2-sulfonaphth-7-ylamino]-1,3,5-triazin-2-ylamino}-3-{6-fluoro-4-[3-(2,5-disulfo-phenylazo)-4-hydroxy-2-sulfonaphth-7-ylamino]-1,3,5-triazin-2-ylamino}-propane sodium salt; main component 2: 2,3-bis-{6-fluoro-4-[3-(2,5-disulfo-phenylazo)-4-hydroxy-2-sulfonaphth-7-ylamino]-1,3,5-triazin-2-ylamino}-propane sodium salt; main component 3: 2,3-bis-{6-fluoro-4-[3-(1,5-disulfonaphth-2-ylazo)-4-hydroxy-2-sulfonaphth-7-ylamino]-1,3,5-triazin-2-ylamino}-propane sodium salt</t>
  </si>
  <si>
    <t>422-610-1</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</si>
  <si>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</si>
  <si>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</si>
  <si>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</si>
  <si>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</si>
  <si>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</si>
  <si>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</si>
  <si>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</si>
  <si>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</si>
  <si>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</si>
  <si>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</si>
  <si>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</si>
  <si>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</si>
  <si>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</si>
  <si>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</si>
  <si>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</si>
  <si>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</si>
  <si>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</si>
  <si>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</si>
  <si>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</si>
  <si>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</si>
  <si>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</si>
  <si>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</si>
  <si>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</si>
  <si>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</si>
  <si>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</si>
  <si>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</si>
  <si>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</si>
  <si>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 3-[(2-chloro-1,3-thiazol-5-yl)methyl]-2-methyl-1-nitroguanidine</t>
  </si>
  <si>
    <t>210880-92-5</t>
  </si>
  <si>
    <t>613-308-00-0</t>
  </si>
  <si>
    <t>2-amino-5-methylthiazole</t>
  </si>
  <si>
    <t>423-800-5</t>
  </si>
  <si>
    <t>7305-71-7</t>
  </si>
  <si>
    <t>613-309-00-6</t>
  </si>
  <si>
    <t>1-methyl-3-phenyl-1-piperazine</t>
  </si>
  <si>
    <t>431-180-2</t>
  </si>
  <si>
    <t>5271-27-2</t>
  </si>
  <si>
    <t xml:space="preserve">Acute Tox. 4 *
Acute Tox. 4 *
Skin Irrit. 2
Eye Dam. 1
Aquatic Chronic 3
</t>
  </si>
  <si>
    <t xml:space="preserve">H312
H302
H315
H318
H412
</t>
  </si>
  <si>
    <t>613-310-00-1</t>
  </si>
  <si>
    <t>(-)(3S,4R)-4-(4-fluorophenyl)-3-(3,4-methylenedioxy-phenoxymethyl)-N-benzylpiperidine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</si>
  <si>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</si>
  <si>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</si>
  <si>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</si>
  <si>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</si>
  <si>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</si>
  <si>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</si>
  <si>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</si>
  <si>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</si>
  <si>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</si>
  <si>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</si>
  <si>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</si>
  <si>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</si>
  <si>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</si>
  <si>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</si>
  <si>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 4-decyl-1,3-oxazolidin-2-one</t>
  </si>
  <si>
    <t>443-770-7</t>
  </si>
  <si>
    <t>7693-82-5</t>
  </si>
  <si>
    <t>613-315-00-9</t>
  </si>
  <si>
    <t>tetrapotassium 4-[5-[3-carboxylato-4,5-dihydro-5-oxo-1-(4-sulfonatophenyl)pyrazol-4-ylidene]-3-(piperidinocarbonyl)penta-1,3-dienylidene]-5-hydroxy-1-(4-sulfonatophenyl)pyrazole-3-carboxylate</t>
  </si>
  <si>
    <t>430-390-1</t>
  </si>
  <si>
    <t>613-316-00-4</t>
  </si>
  <si>
    <t>trimethylopropane tri(3-aziridinylpropanoate); (TAZ)</t>
  </si>
  <si>
    <t>257-765-0</t>
  </si>
  <si>
    <t>52234-82-9</t>
  </si>
  <si>
    <t xml:space="preserve">Muta. 2
Eye Dam. 1
Skin Sens. 1
</t>
  </si>
  <si>
    <t xml:space="preserve">H341
H318
H317
</t>
  </si>
  <si>
    <t>613-317-00-X</t>
  </si>
  <si>
    <t>penconazole (ISO); 1-[2-(2,4-dichlorophenyl)pentyl]-1H-1,2,4-triazole</t>
  </si>
  <si>
    <t>66246-88-6</t>
  </si>
  <si>
    <t xml:space="preserve">Repr. 2
Acute Tox. 4
Aquatic Acute 1
Aquatic Chronic 1
</t>
  </si>
  <si>
    <t xml:space="preserve">H361d
H302
H400
H410
</t>
  </si>
  <si>
    <t xml:space="preserve">H302
H361d
H410
</t>
  </si>
  <si>
    <t>613-318-00-5</t>
  </si>
  <si>
    <t>473798-59-3</t>
  </si>
  <si>
    <t>613-319-00-0</t>
  </si>
  <si>
    <t>imidazole</t>
  </si>
  <si>
    <t>206-019-2</t>
  </si>
  <si>
    <t>288-32-4</t>
  </si>
  <si>
    <t xml:space="preserve">Repr. 1B
Acute Tox. 4
Skin Corr. 1C
</t>
  </si>
  <si>
    <t xml:space="preserve">H360D
H302
H314
</t>
  </si>
  <si>
    <t xml:space="preserve">H302
H314
H360D
</t>
  </si>
  <si>
    <t>613-320-00-6</t>
  </si>
  <si>
    <t>lenacil (ISO); 3-cyclohexyl-6,7-dihydro-1H-cyclopenta[d]pyrimidine-2,4(3H,5H)-dione</t>
  </si>
  <si>
    <t>218-499-0</t>
  </si>
  <si>
    <t>2164-08-1</t>
  </si>
  <si>
    <t>614-001-00-4</t>
  </si>
  <si>
    <t>614-002-00-X</t>
  </si>
  <si>
    <t>salts of nicotine</t>
  </si>
  <si>
    <t>614-003-00-5</t>
  </si>
  <si>
    <t>strychnine</t>
  </si>
  <si>
    <t>614-004-00-0</t>
  </si>
  <si>
    <t>salts of strychnine</t>
  </si>
  <si>
    <t>614-005-00-6</t>
  </si>
  <si>
    <t>colchicine</t>
  </si>
  <si>
    <t>200-598-5</t>
  </si>
  <si>
    <t>64-86-8</t>
  </si>
  <si>
    <t xml:space="preserve">Muta. 1B
Acute Tox. 2 *
</t>
  </si>
  <si>
    <t xml:space="preserve">H340
H300
</t>
  </si>
  <si>
    <t>614-006-00-1</t>
  </si>
  <si>
    <t>brucine; 2,3-dimethoxystrychnine</t>
  </si>
  <si>
    <t>206-614-7</t>
  </si>
  <si>
    <t>357-57-3</t>
  </si>
  <si>
    <t xml:space="preserve">Acute Tox. 2 *
Acute Tox. 2 *
Aquatic Chronic 3
</t>
  </si>
  <si>
    <t xml:space="preserve">H330
H300
H412
</t>
  </si>
  <si>
    <t>614-007-00-7</t>
  </si>
  <si>
    <t>614-008-00-2</t>
  </si>
  <si>
    <t>aconitine</t>
  </si>
  <si>
    <t>206-121-7</t>
  </si>
  <si>
    <t>302-27-2</t>
  </si>
  <si>
    <t xml:space="preserve">Acute Tox. 2 *
Acute Tox. 2 *
</t>
  </si>
  <si>
    <t xml:space="preserve">H330
H300
</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</si>
  <si>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</si>
  <si>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</si>
  <si>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</si>
  <si>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</si>
  <si>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</si>
  <si>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</si>
  <si>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</si>
  <si>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</si>
  <si>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</si>
  <si>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</si>
  <si>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</si>
  <si>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</si>
  <si>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</si>
  <si>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</si>
  <si>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</si>
  <si>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</si>
  <si>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</si>
  <si>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</si>
  <si>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</si>
  <si>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</si>
  <si>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</si>
  <si>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</si>
  <si>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</si>
  <si>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</si>
  <si>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</si>
  <si>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</si>
  <si>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</si>
  <si>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</si>
  <si>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</si>
  <si>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</si>
  <si>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</si>
  <si>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</si>
  <si>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</si>
  <si>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</si>
  <si>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</si>
  <si>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</si>
  <si>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</si>
  <si>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</si>
  <si>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</si>
  <si>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</si>
  <si>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</si>
  <si>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</si>
  <si>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 xml:space="preserve">Acute Tox. 3 *
Acute Tox. 3 *
STOT RE 2 *
</t>
  </si>
  <si>
    <t xml:space="preserve">H331
H301
H373 **
</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</si>
  <si>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</si>
  <si>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</si>
  <si>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</si>
  <si>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</si>
  <si>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</si>
  <si>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</si>
  <si>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</si>
  <si>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</si>
  <si>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</si>
  <si>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</si>
  <si>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</si>
  <si>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</si>
  <si>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</si>
  <si>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</si>
  <si>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</si>
  <si>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 red squill; scilliroside</t>
  </si>
  <si>
    <t>614-028-00-1</t>
  </si>
  <si>
    <t>reaction mass of: 2-ethylhexyl mono-D-glucopyranoside; 2-ethylhexyl di-D-glucopyranoside</t>
  </si>
  <si>
    <t>414-420-0</t>
  </si>
  <si>
    <t>614-029-00-7</t>
  </si>
  <si>
    <t>constitutional isomers of penta-O-allyl-β-D-fructofuranosyl-α-D-glucopyranoside; constitutional isomers of hexa-O-allyl-β-D-fructofuranosyl-α-D-glucopyranoside; constitutional isomers of hepta-O-allyl-β-D-fructofuransoyl-α-D-glucopyranoside</t>
  </si>
  <si>
    <t>419-640-0</t>
  </si>
  <si>
    <t>68784-14-5</t>
  </si>
  <si>
    <t>615-001-00-7</t>
  </si>
  <si>
    <t>methyl isocyanate</t>
  </si>
  <si>
    <t>210-866-3</t>
  </si>
  <si>
    <t xml:space="preserve">Flam. Liq. 2
Repr. 2
Acute Tox. 2 *
Acute Tox. 3 *
Acute Tox. 3 *
STOT SE 3
Skin Irrit. 2
Eye Dam. 1
Resp. Sens. 1
Skin Sens. 1
</t>
  </si>
  <si>
    <t xml:space="preserve">H225
H361d ***
H330
H311
H301
H335
H315
H318
H334
H317
</t>
  </si>
  <si>
    <t>GHS02
GHS06
GHS05
GHS08
Dgr</t>
  </si>
  <si>
    <t xml:space="preserve">H225
H361d ***
H330
H311
H301
H334
H317
H335
H315
H318
</t>
  </si>
  <si>
    <t>615-002-00-2</t>
  </si>
  <si>
    <t>methyl isothiocyanate</t>
  </si>
  <si>
    <t>209-132-5</t>
  </si>
  <si>
    <t>556-61-6</t>
  </si>
  <si>
    <t xml:space="preserve">Acute Tox. 3 *
Acute Tox. 3 *
Skin Corr. 1B
Skin Sens. 1
Aquatic Acute 1
Aquatic Chronic 1
</t>
  </si>
  <si>
    <t xml:space="preserve">H331
H301
H314
H317
H400
H410
</t>
  </si>
  <si>
    <t xml:space="preserve">H331
H301
H314
H317
H410
</t>
  </si>
  <si>
    <t>615-003-00-8</t>
  </si>
  <si>
    <t>thiocyanic acid</t>
  </si>
  <si>
    <t>207-337-4</t>
  </si>
  <si>
    <t>463-56-9</t>
  </si>
  <si>
    <t>615-004-00-3</t>
  </si>
  <si>
    <t>salts of thiocyanic acid, with the exception of those specified elsewhere in this Annex</t>
  </si>
  <si>
    <t>615-005-00-9</t>
  </si>
  <si>
    <t xml:space="preserve">Carc. 2
Acute Tox. 4 *
STOT SE 3
STOT RE 2 *
Skin Irrit. 2
Eye Irrit. 2
Resp. Sens. 1
Skin Sens. 1
</t>
  </si>
  <si>
    <t xml:space="preserve">H351
H332
H335
H373 **
H315
H319
H334
H317
</t>
  </si>
  <si>
    <t xml:space="preserve">H351
H332
H373 **
H319
H335
H315
H334
H317
</t>
  </si>
  <si>
    <t xml:space="preserve">Eye Irrit. 2; H319: C ≥ 5 %
Skin Irrit. 2; H315: C ≥ 5 %
Resp. Sens. 1; H334: C ≥ 0,1 %
STOT SE 3; H335: C ≥ 5 %
</t>
  </si>
  <si>
    <t>2 C</t>
  </si>
  <si>
    <t>615-006-00-4</t>
  </si>
  <si>
    <t xml:space="preserve">Carc. 2
Acute Tox. 2 *
STOT SE 3
Skin Irrit. 2
Eye Irrit. 2
Resp. Sens. 1
Skin Sens. 1
Aquatic Chronic 3
</t>
  </si>
  <si>
    <t xml:space="preserve">H351
H330
H335
H315
H319
H334
H317
H412
</t>
  </si>
  <si>
    <t xml:space="preserve">H351
H330
H319
H335
H315
H334
H317
H412
</t>
  </si>
  <si>
    <t xml:space="preserve">Resp. Sens. 1; H334: C ≥ 0,1 %
</t>
  </si>
  <si>
    <t>615-007-00-X</t>
  </si>
  <si>
    <t>1,5-naphthylene diisocyanate</t>
  </si>
  <si>
    <t>221-641-4</t>
  </si>
  <si>
    <t xml:space="preserve">Acute Tox. 4 *
STOT SE 3
Skin Irrit. 2
Eye Irrit. 2
Resp. Sens. 1
Aquatic Chronic 3
</t>
  </si>
  <si>
    <t xml:space="preserve">H332
H335
H315
H319
H334
H412
</t>
  </si>
  <si>
    <t xml:space="preserve">H332
H319
H335
H315
H334
H412
</t>
  </si>
  <si>
    <t>615-008-00-5</t>
  </si>
  <si>
    <t>3-isocyanatomethyl-3,5,5-trimethylcyclohexyl isocyanate; isophorone di-isocyanate</t>
  </si>
  <si>
    <t>223-861-6</t>
  </si>
  <si>
    <t>4098-71-9</t>
  </si>
  <si>
    <t xml:space="preserve">Acute Tox. 3 *
STOT SE 3
Skin Irrit. 2
Eye Irrit. 2
Resp. Sens. 1
Skin Sens. 1
Aquatic Chronic 2
</t>
  </si>
  <si>
    <t xml:space="preserve">H331
H335
H315
H319
H334
H317
H411
</t>
  </si>
  <si>
    <t xml:space="preserve">H331
H319
H335
H315
H334
H317
H411
</t>
  </si>
  <si>
    <t xml:space="preserve">*
Resp. Sens. 1; H334: C ≥ 0,5 %
Skin Sens.1; H317: C ≥ 0,5 %
</t>
  </si>
  <si>
    <t xml:space="preserve">2 </t>
  </si>
  <si>
    <t>615-009-00-0</t>
  </si>
  <si>
    <t>4,4'-methylenedi(cyclohexyl isocyanate); dicyclohexylmethane-4,4'-di-isocyanate</t>
  </si>
  <si>
    <t>225-863-2</t>
  </si>
  <si>
    <t>5124-30-1</t>
  </si>
  <si>
    <t xml:space="preserve">Acute Tox. 3 *
STOT SE 3
Skin Irrit. 2
Eye Irrit. 2
Resp. Sens. 1
Skin Sens. 1
</t>
  </si>
  <si>
    <t xml:space="preserve">H331
H335
H315
H319
H334
H317
</t>
  </si>
  <si>
    <t xml:space="preserve">H331
H319
H335
H315
H334
H317
</t>
  </si>
  <si>
    <t xml:space="preserve">*
Resp. Sens. 1; H334: C ≥ 0,5 %
Skin Sens. 1; H317: C ≥ 0,5 %
</t>
  </si>
  <si>
    <t>615-010-00-6</t>
  </si>
  <si>
    <t xml:space="preserve">Acute Tox. 3 *
STOT SE 3
Skin Irrit. 2
Eye Irrit. 2
Resp. Sens. 1
</t>
  </si>
  <si>
    <t xml:space="preserve">H331
H335
H315
H319
H334
</t>
  </si>
  <si>
    <t xml:space="preserve">H331
H319
H335
H315
H334
</t>
  </si>
  <si>
    <t>615-011-00-1</t>
  </si>
  <si>
    <t>hexamethylene-di-isocyanate</t>
  </si>
  <si>
    <t>212-485-8</t>
  </si>
  <si>
    <t>615-012-00-7</t>
  </si>
  <si>
    <t>4-isocyanatosulphonyltoluene; tosyl isocyanate</t>
  </si>
  <si>
    <t>223-810-8</t>
  </si>
  <si>
    <t>4083-64-1</t>
  </si>
  <si>
    <t xml:space="preserve">STOT SE 3
Skin Irrit. 2
Eye Irrit. 2
Resp. Sens. 1
</t>
  </si>
  <si>
    <t xml:space="preserve">H335
H315
H319
H334
</t>
  </si>
  <si>
    <t xml:space="preserve">H319
H335
H315
H334
</t>
  </si>
  <si>
    <t xml:space="preserve">Eye Irrit.; H319: C ≥ 5 %
STOT SE 3; H335: C ≥ 5 %
Skin Irrit. 2; H315: C ≥ 5 %
</t>
  </si>
  <si>
    <t>615-013-00-2</t>
  </si>
  <si>
    <t>615-014-00-8</t>
  </si>
  <si>
    <t>tris(1-dodecyl-3-methyl-2-phenylbenzimidazolium)hexacyanoferrate</t>
  </si>
  <si>
    <t>7276-58-6</t>
  </si>
  <si>
    <t>615-015-00-3</t>
  </si>
  <si>
    <t>1,7,7-trimethylbicyclo(2,2,1)hept-2-yl thiocyanatoacetate; isobornyl thiocyanoacetate</t>
  </si>
  <si>
    <t>204-081-5</t>
  </si>
  <si>
    <t>115-31-1</t>
  </si>
  <si>
    <t>615-016-00-9</t>
  </si>
  <si>
    <t>potassium cyanate</t>
  </si>
  <si>
    <t>209-676-3</t>
  </si>
  <si>
    <t>590-28-3</t>
  </si>
  <si>
    <t>615-017-00-4</t>
  </si>
  <si>
    <t>calcium cyanamide</t>
  </si>
  <si>
    <t>205-861-8</t>
  </si>
  <si>
    <t>615-018-00-X</t>
  </si>
  <si>
    <t>2-(2-butoxyethoxy)ethyl thiocyanate</t>
  </si>
  <si>
    <t>203-985-7</t>
  </si>
  <si>
    <t>112-56-1</t>
  </si>
  <si>
    <t xml:space="preserve">Flam. Liq. 3
Acute Tox. 3 *
Acute Tox. 3 *
</t>
  </si>
  <si>
    <t xml:space="preserve">H226
H311
H301
</t>
  </si>
  <si>
    <t>615-019-00-5</t>
  </si>
  <si>
    <t>dicyclohexylcarbodiimide</t>
  </si>
  <si>
    <t>208-704-1</t>
  </si>
  <si>
    <t>538-75-0</t>
  </si>
  <si>
    <t xml:space="preserve">Acute Tox. 3 *
Acute Tox. 4 *
Eye Dam. 1
Skin Sens. 1
</t>
  </si>
  <si>
    <t xml:space="preserve">H311
H302
H318
H317
</t>
  </si>
  <si>
    <t>615-020-00-0</t>
  </si>
  <si>
    <t>methylene dithiocyanate</t>
  </si>
  <si>
    <t>228-652-3</t>
  </si>
  <si>
    <t>6317-18-6</t>
  </si>
  <si>
    <t xml:space="preserve">Acute Tox. 2 *
Acute Tox. 3 *
Skin Corr. 1B
Skin Sens. 1
Aquatic Acute 1
</t>
  </si>
  <si>
    <t xml:space="preserve">H330
H301
H314
H317
H400
</t>
  </si>
  <si>
    <t>615-021-00-6</t>
  </si>
  <si>
    <t>1,3,5-tris(oxiranylmethyl)-1,3,5-triazine-2,4,6(1H,3H,5H)-trione; TGIC</t>
  </si>
  <si>
    <t xml:space="preserve">Muta. 1B
Acute Tox. 3 *
Acute Tox. 3 *
STOT RE 2 *
Eye Dam. 1
Skin Sens. 1
Aquatic Chronic 3
</t>
  </si>
  <si>
    <t xml:space="preserve">H340
H331
H301
H373 **
H318
H317
H412
</t>
  </si>
  <si>
    <t>615-022-00-1</t>
  </si>
  <si>
    <t>methyl 3-isocyanatosulfonyl-2-thiophene-carboxylate</t>
  </si>
  <si>
    <t>410-550-7</t>
  </si>
  <si>
    <t>79277-18-2</t>
  </si>
  <si>
    <t xml:space="preserve">STOT RE 2 *
Resp. Sens. 1
Skin Sens. 1
</t>
  </si>
  <si>
    <t xml:space="preserve">H373 **
H334
H317
</t>
  </si>
  <si>
    <t>615-023-00-7</t>
  </si>
  <si>
    <t>2-(isocyanatosulfonylmethyl)benzoic acid methyl ester; (alt.):methyl 2-(isocyanatosulfonylmethyl)benzoate</t>
  </si>
  <si>
    <t>410-900-9</t>
  </si>
  <si>
    <t>83056-32-0</t>
  </si>
  <si>
    <t xml:space="preserve">Flam. Liq. 3
Muta. 2
Acute Tox. 4 *
STOT RE 2 *
Eye Dam. 1
Resp. Sens. 1
</t>
  </si>
  <si>
    <t xml:space="preserve">H226
H341
H332
H373 **
H318
H334
</t>
  </si>
  <si>
    <t xml:space="preserve">H226
H341
H332
H373 **
H318
H334
</t>
  </si>
  <si>
    <t>615-024-00-2</t>
  </si>
  <si>
    <t>2-phenylethylisocyanate</t>
  </si>
  <si>
    <t>413-080-0</t>
  </si>
  <si>
    <t>1943-82-4</t>
  </si>
  <si>
    <t xml:space="preserve">Acute Tox. 3 *
Acute Tox. 4 *
Skin Corr. 1A
Resp. Sens. 1
Skin Sens. 1
Aquatic Chronic 2
</t>
  </si>
  <si>
    <t xml:space="preserve">H331
H302
H314
H334
H317
H411
</t>
  </si>
  <si>
    <t>615-025-00-8</t>
  </si>
  <si>
    <t>4,4'-ethylidenediphenyl dicyanate</t>
  </si>
  <si>
    <t>405-740-1</t>
  </si>
  <si>
    <t>47073-92-7</t>
  </si>
  <si>
    <t xml:space="preserve">H332
H302
H373 **
H318
H400
H410
</t>
  </si>
  <si>
    <t xml:space="preserve">H332
H302
H373 **
H318
H410
</t>
  </si>
  <si>
    <t>615-026-00-3</t>
  </si>
  <si>
    <t>4,4'-methylenebis(2,6-dimethylphenyl cyanate)</t>
  </si>
  <si>
    <t>405-790-4</t>
  </si>
  <si>
    <t>101657-77-6</t>
  </si>
  <si>
    <t>615-028-00-4</t>
  </si>
  <si>
    <t>ethyl 2-(isocyanatosulfonyl)benzoate</t>
  </si>
  <si>
    <t>410-220-2</t>
  </si>
  <si>
    <t>77375-79-2</t>
  </si>
  <si>
    <t xml:space="preserve">Acute Tox. 4 *
STOT RE 2 *
Eye Dam. 1
Resp. Sens. 1
Skin Sens. 1
</t>
  </si>
  <si>
    <t xml:space="preserve">H302
H373 **
H318
H334
H317
</t>
  </si>
  <si>
    <t>615-029-00-X</t>
  </si>
  <si>
    <t>2,5-bis-isocyanatomethyl-bicyclo[2.2.1]heptane</t>
  </si>
  <si>
    <t>411-280-2</t>
  </si>
  <si>
    <t xml:space="preserve">Acute Tox. 2 *
Acute Tox. 4 *
Skin Corr. 1B
Resp. Sens. 1
Skin Sens. 1
Aquatic Chronic 3
</t>
  </si>
  <si>
    <t xml:space="preserve">H330
H302
H314
H334
H317
H412
</t>
  </si>
  <si>
    <t>615-030-00-5</t>
  </si>
  <si>
    <t>alkali salts and alkali earth salts of thiocyanic acid, with the exception of those specified elsewhere in this Annex</t>
  </si>
  <si>
    <t>615-031-00-0</t>
  </si>
  <si>
    <t>thallium thiocyanate</t>
  </si>
  <si>
    <t>222-571-7</t>
  </si>
  <si>
    <t>3535-84-0</t>
  </si>
  <si>
    <t xml:space="preserve">Acute Tox. 2 *
Acute Tox. 2 *
Acute Tox. 4 *
STOT RE 2
Aquatic Chronic 2
</t>
  </si>
  <si>
    <t xml:space="preserve">H330
H300
H312
H373 **
H411
</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</si>
  <si>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</si>
  <si>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</si>
  <si>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</si>
  <si>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</si>
  <si>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</si>
  <si>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</si>
  <si>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</si>
  <si>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</si>
  <si>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</si>
  <si>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</si>
  <si>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</si>
  <si>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</si>
  <si>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</si>
  <si>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 reaction mass of isomers: 65 % 2,4- and 35 % 2,6-diisocyanate), octylamine, oleylamine and 4-ethoxyaniline (molar ratio 4:1:7:1:2)</t>
  </si>
  <si>
    <t>430-940-0</t>
  </si>
  <si>
    <t>615-037-00-3</t>
  </si>
  <si>
    <t>reaction product of diphenylmethanediisocyanate, toluenediisocyanate ( reaction mass of isomers: 65 % 2,4- and 35 % 2,6-diisocyanate), octylamine and oleylamine (molar ratio 4:1:9:1)</t>
  </si>
  <si>
    <t>430-950-5</t>
  </si>
  <si>
    <t>615-038-00-9</t>
  </si>
  <si>
    <t>reaction product of toluenediisocyanate ( reaction mass of isomers: 65 % 2,4- and 35 % 2,6-diisocyanate) and aniline (molarratio 1:2)</t>
  </si>
  <si>
    <t>430-960-1</t>
  </si>
  <si>
    <t>615-039-00-4</t>
  </si>
  <si>
    <t>reaction product of diphenylmethanediisocyanate, toluenediisocyanate ( reaction mass of isomers: 65 % 2,4- and 35 % 2,6-diisocyanate), octylamine, oleylamine and 4-ethoxyaniline (molar ratio 3.88:1:6.38:0.47:2.91)</t>
  </si>
  <si>
    <t>430-970-4</t>
  </si>
  <si>
    <t>615-044-00-1</t>
  </si>
  <si>
    <t>4-chlorophenylisocyanate</t>
  </si>
  <si>
    <t>203-176-9</t>
  </si>
  <si>
    <t>104-12-1</t>
  </si>
  <si>
    <t xml:space="preserve">Acute Tox. 2 *
Acute Tox. 4 *
STOT SE 3
Skin Irrit. 2
Eye Dam. 1
Resp. Sens. 1
Aquatic Acute 1
Aquatic Chronic 1
</t>
  </si>
  <si>
    <t xml:space="preserve">H330
H302
H335
H315
H318
H334
H400
H410
</t>
  </si>
  <si>
    <t xml:space="preserve">H330
H302
H335
H315
H318
H334
H410
</t>
  </si>
  <si>
    <t>615-045-00-7</t>
  </si>
  <si>
    <t>4,4'-methylene bis(3-chloro-2,6-di-ethylphenylisocyanate)</t>
  </si>
  <si>
    <t>420-530-1</t>
  </si>
  <si>
    <t>616-001-00-X</t>
  </si>
  <si>
    <t>N,N-dimethylformamide; dimethyl formamide</t>
  </si>
  <si>
    <t xml:space="preserve">Repr. 1B
Acute Tox. 4 *
Acute Tox. 4 *
Eye Irrit. 2
</t>
  </si>
  <si>
    <t xml:space="preserve">H360D ***
H332
H312
H319
</t>
  </si>
  <si>
    <t>616-002-00-5</t>
  </si>
  <si>
    <t>2-fluoroacetamide</t>
  </si>
  <si>
    <t>616-003-00-0</t>
  </si>
  <si>
    <t>acrylamide; prop-2-enamide</t>
  </si>
  <si>
    <t xml:space="preserve">Carc. 1B
Muta. 1B
Repr. 2
Acute Tox. 3 *
Acute Tox. 4 *
Acute Tox. 4 *
STOT RE 1
Skin Irrit. 2
Eye Irrit. 2
Skin Sens. 1
</t>
  </si>
  <si>
    <t xml:space="preserve">H350
H340
H361f ***
H301
H332
H312
H372 **
H315
H319
H317
</t>
  </si>
  <si>
    <t xml:space="preserve">H350
H340
H361f ***
H301
H372 **
H332
H312
H319
H315
H317
</t>
  </si>
  <si>
    <t>616-004-00-6</t>
  </si>
  <si>
    <t>allidochlor (ISO); N,N-diallylchloroacetamide</t>
  </si>
  <si>
    <t>202-270-7</t>
  </si>
  <si>
    <t>93-71-0</t>
  </si>
  <si>
    <t>616-005-00-1</t>
  </si>
  <si>
    <t>chlorthiamid (ISO); 2,6-dichloro (thiobenzamide)</t>
  </si>
  <si>
    <t>217-637-7</t>
  </si>
  <si>
    <t>1918-13-4</t>
  </si>
  <si>
    <t>616-006-00-7</t>
  </si>
  <si>
    <t>214-118-7</t>
  </si>
  <si>
    <t>1085-98-9</t>
  </si>
  <si>
    <t xml:space="preserve">H332
H319
H317
H400
</t>
  </si>
  <si>
    <t>616-007-00-2</t>
  </si>
  <si>
    <t>diphenamid (ISO); N,N-dimethyl-2,2-diphenylacetamide</t>
  </si>
  <si>
    <t>213-482-4</t>
  </si>
  <si>
    <t>957-51-7</t>
  </si>
  <si>
    <t>616-008-00-8</t>
  </si>
  <si>
    <t>propachlor (ISO); 2-chloro-N-isopropylacetanilide; α-chloro-N-isopropylacetanilide</t>
  </si>
  <si>
    <t>616-009-00-3</t>
  </si>
  <si>
    <t>propanil (ISO); 3',4'-dichloropropionanilide</t>
  </si>
  <si>
    <t>616-010-00-9</t>
  </si>
  <si>
    <t>tosylchloramide sodium</t>
  </si>
  <si>
    <t>204-854-7</t>
  </si>
  <si>
    <t>127-65-1</t>
  </si>
  <si>
    <t xml:space="preserve">Acute Tox. 4 *
Skin Corr. 1B
Resp. Sens. 1
</t>
  </si>
  <si>
    <t xml:space="preserve">H302
H314
H334
</t>
  </si>
  <si>
    <t xml:space="preserve">H302
H314
H334
</t>
  </si>
  <si>
    <t>616-011-00-4</t>
  </si>
  <si>
    <t xml:space="preserve">Repr. 1B
Acute Tox. 4 *
Acute Tox. 4 *
</t>
  </si>
  <si>
    <t xml:space="preserve">H360D ***
H332
H312
</t>
  </si>
  <si>
    <t>616-012-00-X</t>
  </si>
  <si>
    <t>N-(dichlorofluoromethylthio)phthalimide; N-(fluorodichloromethylthio)phthalimide</t>
  </si>
  <si>
    <t>211-952-3</t>
  </si>
  <si>
    <t>719-96-0</t>
  </si>
  <si>
    <t>616-013-00-5</t>
  </si>
  <si>
    <t>butyraldehyde oxime</t>
  </si>
  <si>
    <t>203-792-8</t>
  </si>
  <si>
    <t>110-69-0</t>
  </si>
  <si>
    <t xml:space="preserve">Acute Tox. 3 *
Acute Tox. 4 *
Eye Irrit. 2
</t>
  </si>
  <si>
    <t xml:space="preserve">H311
H302
H319
</t>
  </si>
  <si>
    <t>616-014-00-0</t>
  </si>
  <si>
    <t>202-496-6</t>
  </si>
  <si>
    <t>616-015-00-6</t>
  </si>
  <si>
    <t>alachlor (ISO); 2-chloro-2',6'-diethyl-N-(methoxymethyl)acetanilide</t>
  </si>
  <si>
    <t xml:space="preserve">Carc. 2
Acute Tox. 4 *
Skin Sens. 1
Aquatic Acute 1
Aquatic Chronic 1
</t>
  </si>
  <si>
    <t xml:space="preserve">H351
H302
H317
H410
</t>
  </si>
  <si>
    <t>616-016-00-1</t>
  </si>
  <si>
    <t>1-(3,4-dichlorophenylimino) thiosemicarbazide</t>
  </si>
  <si>
    <t>5836-73-7</t>
  </si>
  <si>
    <t>616-017-00-7</t>
  </si>
  <si>
    <t>cartap hydrochloride</t>
  </si>
  <si>
    <t>239-309-2</t>
  </si>
  <si>
    <t>15263-52-2</t>
  </si>
  <si>
    <t>616-018-00-2</t>
  </si>
  <si>
    <t>205-149-7</t>
  </si>
  <si>
    <t>134-62-3</t>
  </si>
  <si>
    <t>616-019-00-8</t>
  </si>
  <si>
    <t>perfluidone (ISO); 1,1,1-trifluoro-N-(4-phenylsulphonyl-o-tolyl)methanesulphonamide</t>
  </si>
  <si>
    <t>253-718-3</t>
  </si>
  <si>
    <t>37924-13-3</t>
  </si>
  <si>
    <t>616-020-00-3</t>
  </si>
  <si>
    <t>tebuthiuron (ISO); 1-(5-tert-butyl-1,3,4-thiadiazol-2-yl)-1,3-dimethylurea</t>
  </si>
  <si>
    <t>251-793-7</t>
  </si>
  <si>
    <t>34014-18-1</t>
  </si>
  <si>
    <t>616-021-00-9</t>
  </si>
  <si>
    <t>thiazafluron (ISO); 1,3-dimethyl-1-(5-trifluoromethyl-1,3,4-thiadiazol-2-yl)urea</t>
  </si>
  <si>
    <t>246-901-4</t>
  </si>
  <si>
    <t>25366-23-8</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</si>
  <si>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</si>
  <si>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</si>
  <si>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</si>
  <si>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</si>
  <si>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</si>
  <si>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</si>
  <si>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</si>
  <si>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</si>
  <si>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</si>
  <si>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</si>
  <si>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</si>
  <si>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</si>
  <si>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</si>
  <si>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</si>
  <si>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</si>
  <si>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 xml:space="preserve">Repr. 2
Eye Irrit. 2
Skin Sens. 1
</t>
  </si>
  <si>
    <t xml:space="preserve">H361f ***
H319
H317
</t>
  </si>
  <si>
    <t>616-026-00-6</t>
  </si>
  <si>
    <t>thioacetamide</t>
  </si>
  <si>
    <t>200-541-4</t>
  </si>
  <si>
    <t>62-55-5</t>
  </si>
  <si>
    <t xml:space="preserve">Carc. 1B
Acute Tox. 4 *
Skin Irrit. 2
Eye Irrit. 2
Aquatic Chronic 3
</t>
  </si>
  <si>
    <t xml:space="preserve">H350
H302
H315
H319
H412
</t>
  </si>
  <si>
    <t xml:space="preserve">H350
H302
H319
H315
H412
</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</si>
  <si>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</si>
  <si>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</si>
  <si>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</si>
  <si>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</si>
  <si>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</si>
  <si>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</si>
  <si>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</si>
  <si>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</si>
  <si>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</si>
  <si>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</si>
  <si>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</si>
  <si>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</si>
  <si>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 1-(5-ethylsulphonyl-1,3,4-thiadiazol-2-yl)-1,3-dimethylurea</t>
  </si>
  <si>
    <t>250-010-6</t>
  </si>
  <si>
    <t>30043-49-3</t>
  </si>
  <si>
    <t>616-031-00-3</t>
  </si>
  <si>
    <t>dimethachlor (ISO); 2-chloro-N-(2,6-dimethylphenyl)-N-(2-methoxyethyl)acetamide</t>
  </si>
  <si>
    <t>256-625-6</t>
  </si>
  <si>
    <t>50563-36-5</t>
  </si>
  <si>
    <t>616-032-00-9</t>
  </si>
  <si>
    <t>diflufenican (ISO); N-(2,4-difluorophenyl)-2-[3-(trifluoromethyl)phenoxy]-3-pyridinecarboxamide</t>
  </si>
  <si>
    <t>83164-33-4</t>
  </si>
  <si>
    <t>616-033-00-4</t>
  </si>
  <si>
    <t>cyprofuram (ISO); N-(3-chlorophenyl)-N-(tetrahydro-2-oxo-3-furyl)cyclopropanecarboxamide</t>
  </si>
  <si>
    <t>274-050-9</t>
  </si>
  <si>
    <t>69581-33-5</t>
  </si>
  <si>
    <t>616-034-00-X</t>
  </si>
  <si>
    <t>pyracarbolid (ISO); 3,4-dihydro-6-methyl-2H-pyran-5-carboxanilide</t>
  </si>
  <si>
    <t>246-419-4</t>
  </si>
  <si>
    <t>24691-76-7</t>
  </si>
  <si>
    <t>616-035-00-5</t>
  </si>
  <si>
    <t>cymoxanil (ISO); 2-cyano-N-[(ethylamino)carbonyl]-2-(methoxyimino)acetamide</t>
  </si>
  <si>
    <t>261-043-0</t>
  </si>
  <si>
    <t>57966-95-7</t>
  </si>
  <si>
    <t xml:space="preserve">Repr. 2
Acute Tox. 4
STOT RE 2
Skin Sens. 1
Aquatic Acute 1
Aquatic Chronic 1
</t>
  </si>
  <si>
    <t xml:space="preserve">H361fd
H302
H373 (blood, thymus)
H317
H400
H410
</t>
  </si>
  <si>
    <t xml:space="preserve">H302
H317
H361fd
H373 (blood, thymus)
H410
</t>
  </si>
  <si>
    <t>616-036-00-0</t>
  </si>
  <si>
    <t>2-chloracetamide</t>
  </si>
  <si>
    <t>201-174-2</t>
  </si>
  <si>
    <t>79-07-2</t>
  </si>
  <si>
    <t xml:space="preserve">Repr. 2
Acute Tox. 3 *
Skin Sens. 1
</t>
  </si>
  <si>
    <t xml:space="preserve">H361f ***
H301
H317
</t>
  </si>
  <si>
    <t>616-037-00-6</t>
  </si>
  <si>
    <t>acetochlor (ISO); 2-chloro-N-(ethoxymethyl)-N-(2-ethyl-6-methylphenyl)acetamide</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</si>
  <si>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</si>
  <si>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</si>
  <si>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</si>
  <si>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</si>
  <si>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</si>
  <si>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</si>
  <si>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</si>
  <si>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</si>
  <si>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</si>
  <si>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</si>
  <si>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</si>
  <si>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</si>
  <si>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</si>
  <si>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</si>
  <si>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</si>
  <si>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</si>
  <si>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</si>
  <si>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</si>
  <si>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</si>
  <si>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</si>
  <si>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</si>
  <si>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 N-[3-(1-ethyl-1-methylpropyl)-1,2-oxazol-5-yl]-2,6-dimethoxybenzamide</t>
  </si>
  <si>
    <t>407-190-8</t>
  </si>
  <si>
    <t>82558-50-7</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</si>
  <si>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</si>
  <si>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</si>
  <si>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</si>
  <si>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</si>
  <si>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</si>
  <si>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</si>
  <si>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</si>
  <si>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</si>
  <si>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</si>
  <si>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</si>
  <si>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</si>
  <si>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 2,2',2'',2'''-(ethylenedinitrilotetrakis-N,N-di(C18)alkylacetamide</t>
  </si>
  <si>
    <t>406-640-0</t>
  </si>
  <si>
    <t>616-048-00-6</t>
  </si>
  <si>
    <t>3'-trifluoromethylisobutyranilide</t>
  </si>
  <si>
    <t>406-740-4</t>
  </si>
  <si>
    <t>1939-27-1</t>
  </si>
  <si>
    <t>616-049-00-1</t>
  </si>
  <si>
    <t>2-(2,4-bis(1,1-dimethylethyl)phenoxy)-N-(3,5-dichloro-4-ethyl-2-hydroxyphenyl)-hexanamide</t>
  </si>
  <si>
    <t>408-150-2</t>
  </si>
  <si>
    <t>99141-89-6</t>
  </si>
  <si>
    <t>616-050-00-7</t>
  </si>
  <si>
    <t>lufenuron (ISO); N-[2,5-dichloro-4-(1,1,2,3,3,3-hexafluoropropoxy)-phenyl-aminocarbonyl]-2,6-difluorobenzamide</t>
  </si>
  <si>
    <t>410-690-9</t>
  </si>
  <si>
    <t>103055-07-8</t>
  </si>
  <si>
    <t>616-051-00-2</t>
  </si>
  <si>
    <t>reaction mass of: 2,4 -bis(N'-(4-methylphenyl)-ureido)-toluene; 2,6 -bis(N'-(4-methylphenyl)-ureido)-toluene</t>
  </si>
  <si>
    <t>411-070-0</t>
  </si>
  <si>
    <t>616-052-00-8</t>
  </si>
  <si>
    <t>formamide</t>
  </si>
  <si>
    <t>75-12-7</t>
  </si>
  <si>
    <t>616-053-00-3</t>
  </si>
  <si>
    <t>616-054-00-9</t>
  </si>
  <si>
    <t>iprodione (ISO); 3-(3,5-dichlorophenyl)-2,4-dioxo-N-isopropylimidazolidine-1-carboxamide</t>
  </si>
  <si>
    <t>253-178-9</t>
  </si>
  <si>
    <t>36734-19-7</t>
  </si>
  <si>
    <t>616-055-00-4</t>
  </si>
  <si>
    <t>propyzamide (ISO); 3,5-dichloro-N-(1,1-dimethylprop-2-ynyl)benzamide</t>
  </si>
  <si>
    <t>245-951-4</t>
  </si>
  <si>
    <t>23950-58-5</t>
  </si>
  <si>
    <t>616-056-00-X</t>
  </si>
  <si>
    <t>N-methylformamide</t>
  </si>
  <si>
    <t>204-624-6</t>
  </si>
  <si>
    <t>123-39-7</t>
  </si>
  <si>
    <t xml:space="preserve">H360D ***
H312
</t>
  </si>
  <si>
    <t>616-057-00-5</t>
  </si>
  <si>
    <t>reaction mass of: N-[3-hydroxy-2-(2-methylacryloylaminomethoxy)propoxymethyl]-2-methylacrylamide; N-[2,3-bis-(2-methylacryloylaminomethoxy)propoxymethyl]-2-methylacrylamide; methacrylamide; 2-methyl-N-(2-methylacryloylaminomethoxymethyl)-acrylamide; N-(2,3-dihydroxypropoxymethyl)-2-methylacrylamide</t>
  </si>
  <si>
    <t>412-790-8</t>
  </si>
  <si>
    <t xml:space="preserve">Carc. 1B
Muta. 2
STOT RE 2 *
</t>
  </si>
  <si>
    <t xml:space="preserve">H350
H341
H373 **
</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</si>
  <si>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</si>
  <si>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</si>
  <si>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</si>
  <si>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</si>
  <si>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</si>
  <si>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</si>
  <si>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</si>
  <si>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</si>
  <si>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</si>
  <si>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</si>
  <si>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</si>
  <si>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</si>
  <si>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</si>
  <si>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</si>
  <si>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</si>
  <si>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</si>
  <si>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</si>
  <si>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</si>
  <si>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</si>
  <si>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</si>
  <si>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</si>
  <si>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</si>
  <si>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</si>
  <si>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 xml:space="preserve">Acute Tox. 3 *
Acute Tox. 4 *
STOT RE 2 *
Skin Corr. 1A
Aquatic Acute 1
Aquatic Chronic 1
</t>
  </si>
  <si>
    <t xml:space="preserve">H331
H302
H373 **
H314
H400
H410
</t>
  </si>
  <si>
    <t xml:space="preserve">H331
H302
H373 **
H314
H410
</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</si>
  <si>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</si>
  <si>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</si>
  <si>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</si>
  <si>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</si>
  <si>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</si>
  <si>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</si>
  <si>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</si>
  <si>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</si>
  <si>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</si>
  <si>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</si>
  <si>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</si>
  <si>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</si>
  <si>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</si>
  <si>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</si>
  <si>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</si>
  <si>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</si>
  <si>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</si>
  <si>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</si>
  <si>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</si>
  <si>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</si>
  <si>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</si>
  <si>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</si>
  <si>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</si>
  <si>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</si>
  <si>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</si>
  <si>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 3-cyclohexyl-1-(4-(4-(3-octadecylureido)benzyl)phenyl)urea; 3,3'-dioctadecyl-1,1'-methylenebis(4,1-phenylene)diurea</t>
  </si>
  <si>
    <t>406-530-2</t>
  </si>
  <si>
    <t>616-071-00-1</t>
  </si>
  <si>
    <t>reaction mass of: bis(N-cyclohexyl-N'-phenyleneureido)methylene; bis(N-octadecyl-N'-phenyleneureido)methylene; bis(N-dicyclohexyl-N'-phenyleneureido)methylene (1:2:1)</t>
  </si>
  <si>
    <t>406-550-1</t>
  </si>
  <si>
    <t>616-072-00-7</t>
  </si>
  <si>
    <t>1-(2-deoxy-5-O-trityl-β-D-threopentofuranosyl)thymine</t>
  </si>
  <si>
    <t>407-120-6</t>
  </si>
  <si>
    <t>55612-11-8</t>
  </si>
  <si>
    <t>616-073-00-2</t>
  </si>
  <si>
    <t>4'-ethoxy-2-benzimidazoleanilide</t>
  </si>
  <si>
    <t>407-600-5</t>
  </si>
  <si>
    <t>120187-29-3</t>
  </si>
  <si>
    <t xml:space="preserve">Muta. 2
Aquatic Chronic 4
</t>
  </si>
  <si>
    <t xml:space="preserve">H341
H413
</t>
  </si>
  <si>
    <t>616-074-00-8</t>
  </si>
  <si>
    <t>N-butyl-2-(4-morpholinylcarbonyl)benzamide</t>
  </si>
  <si>
    <t>407-730-2</t>
  </si>
  <si>
    <t>104958-67-0</t>
  </si>
  <si>
    <t>616-075-00-3</t>
  </si>
  <si>
    <t>D,L-(N,N-diethyl-2-hydroxy-2-phenylacetamide)</t>
  </si>
  <si>
    <t>408-120-9</t>
  </si>
  <si>
    <t>65197-96-8</t>
  </si>
  <si>
    <t>616-076-00-9</t>
  </si>
  <si>
    <t>tebufenozide (ISO); N-tert-butyl-N'-(4-ethylbenzoyl)-3,5-dimethylbenzohydrazide</t>
  </si>
  <si>
    <t>412-850-3</t>
  </si>
  <si>
    <t>112410-23-8</t>
  </si>
  <si>
    <t>616-077-00-4</t>
  </si>
  <si>
    <t>reaction mass of: 2-(9-methyl-1,3,8,10-tetraoxo-2,3,9,10-tetrahydro-(1H,8H)-anthra[2,1,9-def: 6,5,10-d'e'f']diisoquinolin-2-ylethansulfonic acid; potassium 2-(9-methyl-1,3,8,10-tetraoxo-2,3,9,10-tetrahydro-(1H,8H)-anthra[2,1,9-def: 6,5,10-d'e'f']diisoquinolin-2-ylethansulfate</t>
  </si>
  <si>
    <t>411-310-4</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</si>
  <si>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</si>
  <si>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</si>
  <si>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</si>
  <si>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</si>
  <si>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</si>
  <si>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</si>
  <si>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</si>
  <si>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</si>
  <si>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</si>
  <si>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</si>
  <si>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</si>
  <si>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</si>
  <si>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</si>
  <si>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</si>
  <si>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</si>
  <si>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</si>
  <si>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</si>
  <si>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</si>
  <si>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</si>
  <si>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</si>
  <si>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</si>
  <si>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</si>
  <si>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</si>
  <si>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</si>
  <si>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</si>
  <si>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</si>
  <si>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</si>
  <si>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</si>
  <si>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</si>
  <si>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</si>
  <si>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</si>
  <si>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</si>
  <si>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</si>
  <si>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</si>
  <si>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</si>
  <si>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</si>
  <si>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 7,7,9-trimethyl-3,14-dioxa-4,13-dioxo-5,12-diazahexadecan-1,16-diyl-prop-2-enoate</t>
  </si>
  <si>
    <t>412-260-6</t>
  </si>
  <si>
    <t>52658-19-2</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</si>
  <si>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</si>
  <si>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</si>
  <si>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</si>
  <si>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</si>
  <si>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</si>
  <si>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</si>
  <si>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</si>
  <si>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</si>
  <si>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</si>
  <si>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</si>
  <si>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</si>
  <si>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</si>
  <si>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616-091-00-0</t>
  </si>
  <si>
    <t>1,3,5-tris-[(2S and 2R)-2,3-epoxypropyl]-1,3,5-triazine-2,4,6-(1H,3H,5H)-trione</t>
  </si>
  <si>
    <t xml:space="preserve">Muta. 1B
Acute Tox. 3 *
Acute Tox. 4 *
STOT RE 2 *
Eye Dam. 1
Skin Sens. 1
</t>
  </si>
  <si>
    <t xml:space="preserve">H340
H331
H302
H373 **
H318
H317
</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</si>
  <si>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</si>
  <si>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</si>
  <si>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</si>
  <si>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</si>
  <si>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</si>
  <si>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</si>
  <si>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</si>
  <si>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</si>
  <si>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</si>
  <si>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</si>
  <si>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</si>
  <si>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</si>
  <si>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3,3'-dioctadecyl-1,1'-methylenebis(4,1-phenylene)diurea</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</si>
  <si>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</si>
  <si>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</si>
  <si>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</si>
  <si>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</si>
  <si>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</si>
  <si>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</si>
  <si>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</si>
  <si>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</si>
  <si>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</si>
  <si>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</si>
  <si>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</si>
  <si>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</si>
  <si>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</si>
  <si>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</si>
  <si>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</si>
  <si>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</si>
  <si>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</si>
  <si>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</si>
  <si>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</si>
  <si>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</si>
  <si>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</si>
  <si>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</si>
  <si>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 xml:space="preserve">Acute Tox. 4 *
Skin Irrit. 2
</t>
  </si>
  <si>
    <t xml:space="preserve">H302
H315
</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</si>
  <si>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</si>
  <si>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</si>
  <si>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</si>
  <si>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</si>
  <si>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</si>
  <si>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 1,2-(or 1,3-)bis[α-(3-mercaptopropanoxycarbonylamino)methylphenylaminocarbonyl)-ω-oxy-poly(oxyethylene-co-oxypropylene)]-3-(or 2-)propanol; 1,2,3-tris[α-(3-mercaptopropanoxycarbonyl-amino)methylphenylaminocarbonyl)-ω-oxy-poly-(oxyethylene-co-oxypropylene)]propane]</t>
  </si>
  <si>
    <t>415-870-0</t>
  </si>
  <si>
    <t>616-103-00-4</t>
  </si>
  <si>
    <t>(S,S)-trans-4-(acetylamino)-5,6-dihydro-6-methyl-7,7-dioxo-4H-thieno[2,3-b]thiopyran-2-sulfonamide</t>
  </si>
  <si>
    <t>415-030-3</t>
  </si>
  <si>
    <t>120298-38-6</t>
  </si>
  <si>
    <t>616-104-00-X</t>
  </si>
  <si>
    <t>benalaxyl (ISO); methyl N-(2,6-dimethylphenyl)-N-(phenylacetyl)-DL-alaninate</t>
  </si>
  <si>
    <t>275-728-7</t>
  </si>
  <si>
    <t>71626-11-4</t>
  </si>
  <si>
    <t>616-105-00-5</t>
  </si>
  <si>
    <t>chlorotoluron (ISO); 3-(3-chloro-p-tolyl)-1,1-dimethylurea</t>
  </si>
  <si>
    <t>239-592-2</t>
  </si>
  <si>
    <t>15545-48-9</t>
  </si>
  <si>
    <t xml:space="preserve">Carc. 2
Repr. 2
Aquatic Acute 1
Aquatic Chronic 1
</t>
  </si>
  <si>
    <t xml:space="preserve">H351
H361d ***
H400
H410
</t>
  </si>
  <si>
    <t xml:space="preserve">H351
H361d ***
H410
</t>
  </si>
  <si>
    <t>616-106-00-0</t>
  </si>
  <si>
    <t>phenmedipham (ISO); methyl 3-(3-methylcarbaniloyloxy)carbanilate</t>
  </si>
  <si>
    <t>237-199-0</t>
  </si>
  <si>
    <t>13684-63-4</t>
  </si>
  <si>
    <t>616-107-00-6</t>
  </si>
  <si>
    <t>cinidon ethyl (ISO); ethyl (Z)-2-chloro-3-[2-chloro-5-(cyclohex-1-ene-1,2-dicarboximido)phenyl]acrylate</t>
  </si>
  <si>
    <t>616-108-00-1</t>
  </si>
  <si>
    <t>iodosulfuron-methyl-sodium; sodium ({}{[5-iodo-2-(methoxycarbonyl)phenyl]sulfonyl}}carbamoyl)(4-methoxy-6-methyl-1,3,5-triazin-2-yl)azanide</t>
  </si>
  <si>
    <t>144550-36-7</t>
  </si>
  <si>
    <t>616-109-00-7</t>
  </si>
  <si>
    <t>sulfosulfuron (ISO); 1-(4,6-dimethoxypyrimidin-2-yl)-3-(2-ethylsulfonylimidazo[1,2-a]pyridin-3-yl)sulfonylurea</t>
  </si>
  <si>
    <t>141776-32-1</t>
  </si>
  <si>
    <t>616-110-00-2</t>
  </si>
  <si>
    <t>cyclanilide (ISO); 1-(2,4-dichloroanilinocarbonyl)cyclopropanecarboxylic acid</t>
  </si>
  <si>
    <t>616-111-00-8</t>
  </si>
  <si>
    <t>fenhexamid (ISO); N-(2,3-dichlor-4-hydroxyphenyl)-1-methylcyclohexancarboxamid</t>
  </si>
  <si>
    <t>422-530-5</t>
  </si>
  <si>
    <t>126833-17-8</t>
  </si>
  <si>
    <t>616-112-00-3</t>
  </si>
  <si>
    <t>oxasulfuron (ISO); oxetan-3-yl 2-[(4,6-dimethylpyrimidin-2-yl)-carbamoylsulfamoyl]benzoate</t>
  </si>
  <si>
    <t>144651-06-9</t>
  </si>
  <si>
    <t>616-113-00-9</t>
  </si>
  <si>
    <t>desmedipham (ISO); ethyl 3-phenylcarbamoyloxyphenylcarbamate</t>
  </si>
  <si>
    <t>237-198-5</t>
  </si>
  <si>
    <t>13684-56-5</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</si>
  <si>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</si>
  <si>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</si>
  <si>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</si>
  <si>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</si>
  <si>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</si>
  <si>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</si>
  <si>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</si>
  <si>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</si>
  <si>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</si>
  <si>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</si>
  <si>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</si>
  <si>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</si>
  <si>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</si>
  <si>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</si>
  <si>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</si>
  <si>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</si>
  <si>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 xml:space="preserve">Repr. 2
Skin Sens. 1
Aquatic Acute 1
Aquatic Chronic 1
</t>
  </si>
  <si>
    <t xml:space="preserve">H361f ***
H317
H400
H410
</t>
  </si>
  <si>
    <t xml:space="preserve">H361f ***
H317
H410
</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</si>
  <si>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</si>
  <si>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</si>
  <si>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</si>
  <si>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</si>
  <si>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</si>
  <si>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</si>
  <si>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</si>
  <si>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</si>
  <si>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</si>
  <si>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 N-(3-dimethylamino-2-methyl-phenyl)-benzamide; N-(3-dimethylamino-3-methyl-phenyl)-benzamide</t>
  </si>
  <si>
    <t>420-600-1</t>
  </si>
  <si>
    <t>616-121-00-2</t>
  </si>
  <si>
    <t>2,4-dihydroxy-N-(2-methoxyphenyl)benzamide</t>
  </si>
  <si>
    <t>419-090-1</t>
  </si>
  <si>
    <t>129205-19-2</t>
  </si>
  <si>
    <t>616-122-00-8</t>
  </si>
  <si>
    <t>methyl neodecanamide</t>
  </si>
  <si>
    <t>414-460-9</t>
  </si>
  <si>
    <t>105726-67-8</t>
  </si>
  <si>
    <t>616-123-00-3</t>
  </si>
  <si>
    <t>N-[3-[[4-(diethylamino)-2-methylphenyl]imino]-6-oxo-1,4-cyclohexadienyl]acetamide</t>
  </si>
  <si>
    <t>414-740-0</t>
  </si>
  <si>
    <t>96141-86-5</t>
  </si>
  <si>
    <t>616-124-00-9</t>
  </si>
  <si>
    <t>lithium bis(trifluoromethylsulfonyl)imide</t>
  </si>
  <si>
    <t>415-300-0</t>
  </si>
  <si>
    <t>90076-65-6</t>
  </si>
  <si>
    <t xml:space="preserve">Acute Tox. 3 *
Acute Tox. 3 *
STOT RE 2 *
Skin Corr. 1B
Aquatic Chronic 3
</t>
  </si>
  <si>
    <t xml:space="preserve">H311
H301
H373 **
H314
H412
</t>
  </si>
  <si>
    <t>616-125-00-4</t>
  </si>
  <si>
    <t>3-cyano-N-(1,1-dimethylethyl)androsta-3,5-diene-17-β-carboxamide</t>
  </si>
  <si>
    <t>415-730-9</t>
  </si>
  <si>
    <t>151338-11-3</t>
  </si>
  <si>
    <t>616-126-00-X</t>
  </si>
  <si>
    <t>1-methyl-4-nitro-3-propyl-1H-pyrazole-5-carboxamide</t>
  </si>
  <si>
    <t>423-960-6</t>
  </si>
  <si>
    <t>139756-01-7</t>
  </si>
  <si>
    <t>616-127-00-5</t>
  </si>
  <si>
    <t>reaction mass of: N,N'-Ethane-1,2-diylbis(decanamide); 12-Hydroxy-N-[2-[1-oxydecyl)amino]ethyl]octadecanamide; N,N'-Ethane-1,2-diylbis(12-hydroxyoctadecanamide)</t>
  </si>
  <si>
    <t>430-050-2</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</si>
  <si>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</si>
  <si>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</si>
  <si>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</si>
  <si>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</si>
  <si>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</si>
  <si>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</si>
  <si>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</si>
  <si>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</si>
  <si>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</si>
  <si>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</si>
  <si>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</si>
  <si>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</si>
  <si>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</si>
  <si>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</si>
  <si>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</si>
  <si>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</si>
  <si>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 xml:space="preserve">Acute Tox. 4 *
STOT RE 1
Eye Dam. 1
</t>
  </si>
  <si>
    <t xml:space="preserve">H302
H372 **
H318
</t>
  </si>
  <si>
    <t xml:space="preserve">H372 **
H302
H318
</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</si>
  <si>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</si>
  <si>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</si>
  <si>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</si>
  <si>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</si>
  <si>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</si>
  <si>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</si>
  <si>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</si>
  <si>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</si>
  <si>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</si>
  <si>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</si>
  <si>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</si>
  <si>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</si>
  <si>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</si>
  <si>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</si>
  <si>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</si>
  <si>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</si>
  <si>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</si>
  <si>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</si>
  <si>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</si>
  <si>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</si>
  <si>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</si>
  <si>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</si>
  <si>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</si>
  <si>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</si>
  <si>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</si>
  <si>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</si>
  <si>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</si>
  <si>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</si>
  <si>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(3S,4aS,8aS)-N-tert-butyldecahydro-3-isoquinolinecarboxamide</t>
  </si>
  <si>
    <t>420-380-5</t>
  </si>
  <si>
    <t>136465-81-1</t>
  </si>
  <si>
    <t>616-140-00-6</t>
  </si>
  <si>
    <t>N,N''-(methylenedi-4,1-phenylene)bis[N'-(4-methylphenyl)urea]</t>
  </si>
  <si>
    <t>429-380-1</t>
  </si>
  <si>
    <t>133336-92-2</t>
  </si>
  <si>
    <t>616-141-00-1</t>
  </si>
  <si>
    <t>zoxamide (ISO); (RS)-3,5-dichloro-N-(3-chloro-1-ethyl-1-methyl-2-oxopropyl)-p-toluamide</t>
  </si>
  <si>
    <t>156052-68-5</t>
  </si>
  <si>
    <t>616-142-00-7</t>
  </si>
  <si>
    <t>1,3-Bis(vinylsulfonylacetamido)propane</t>
  </si>
  <si>
    <t>428-350-3</t>
  </si>
  <si>
    <t>93629-90-4</t>
  </si>
  <si>
    <t xml:space="preserve">Muta. 2
Eye Dam. 1
Skin Sens. 1
Aquatic Chronic 3
</t>
  </si>
  <si>
    <t xml:space="preserve">H341
H318
H317
H412
</t>
  </si>
  <si>
    <t>616-143-00-2</t>
  </si>
  <si>
    <t>N,N'-dihexadecyl-N,N'-bis(2-hydroxyethyl)propanediamide</t>
  </si>
  <si>
    <t>422-560-9</t>
  </si>
  <si>
    <t>149591-38-8</t>
  </si>
  <si>
    <t xml:space="preserve">Repr. 2
Eye Irrit. 2
Aquatic Chronic 4
</t>
  </si>
  <si>
    <t xml:space="preserve">H361f ***
H319
H413
</t>
  </si>
  <si>
    <t>616-144-00-8</t>
  </si>
  <si>
    <t>3,4-dichloro-N-[5-chloro-4-[2-[4-dodecyloxyphenylsulfonyl]butyramido]-2-hydroxyphenyl]benzamide</t>
  </si>
  <si>
    <t>431-130-1</t>
  </si>
  <si>
    <t>616-145-00-3</t>
  </si>
  <si>
    <t>pethoxamide (ISO); 2-chloro-N-(2-ethoxyethyl)-N-(2-methyl-1-phenylprop-1-enyl)acetamide</t>
  </si>
  <si>
    <t>106700-29-2</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</si>
  <si>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</si>
  <si>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</si>
  <si>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</si>
  <si>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</si>
  <si>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</si>
  <si>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</si>
  <si>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</si>
  <si>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</si>
  <si>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616-148-00-X</t>
  </si>
  <si>
    <t>N-[6,9-dihydro-9-[[2-hydroxy-1-(hydroxymethyl)ethoxy]methyl]-6-oxo-1H-purin-2-yl]acetamide</t>
  </si>
  <si>
    <t>424-550-1</t>
  </si>
  <si>
    <t>84245-12-5</t>
  </si>
  <si>
    <t xml:space="preserve">Carc. 1B
Muta. 1B
Repr. 1B
</t>
  </si>
  <si>
    <t xml:space="preserve">H350
H340
H360FD
</t>
  </si>
  <si>
    <t xml:space="preserve">H350
H340
H360FD
</t>
  </si>
  <si>
    <t>616-150-00-0</t>
  </si>
  <si>
    <t>(2R,3S)-N-(3-amino-2-hydroxy-4-phenylbutyl)-N-isobutyl-4-nitrobenzenesulfonamide hydrochloride</t>
  </si>
  <si>
    <t>425-260-6</t>
  </si>
  <si>
    <t xml:space="preserve">STOT RE 2 *
Eye Dam. 1
Skin Sens. 1
Aquatic Chronic 2
</t>
  </si>
  <si>
    <t xml:space="preserve">H373 **
H318
H317
H411
</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</si>
  <si>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</si>
  <si>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</si>
  <si>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</si>
  <si>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</si>
  <si>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</si>
  <si>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</si>
  <si>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</si>
  <si>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</si>
  <si>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</si>
  <si>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</si>
  <si>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</si>
  <si>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</si>
  <si>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</si>
  <si>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</si>
  <si>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</si>
  <si>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</si>
  <si>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</si>
  <si>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</si>
  <si>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</si>
  <si>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</si>
  <si>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</si>
  <si>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</si>
  <si>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</si>
  <si>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</si>
  <si>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</si>
  <si>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</si>
  <si>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</si>
  <si>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</si>
  <si>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</si>
  <si>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</si>
  <si>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</si>
  <si>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</si>
  <si>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</si>
  <si>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</si>
  <si>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</si>
  <si>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</si>
  <si>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</si>
  <si>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</si>
  <si>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</si>
  <si>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</si>
  <si>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</si>
  <si>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</si>
  <si>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</si>
  <si>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</si>
  <si>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</si>
  <si>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</si>
  <si>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</si>
  <si>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 (E)-2-(methoxyimino)-N-methyl-2-[α-(2,5-xylyloxy)-o-tolyl]acetamide</t>
  </si>
  <si>
    <t>149961-52-4</t>
  </si>
  <si>
    <t xml:space="preserve">Carc. 2
Repr. 2
Acute Tox. 4 *
Aquatic Acute 1
Aquatic Chronic 1
</t>
  </si>
  <si>
    <t xml:space="preserve">H351
H361d ***
H332
H400
H410
</t>
  </si>
  <si>
    <t xml:space="preserve">H351
H361d ***
H332
H410
</t>
  </si>
  <si>
    <t>616-165-00-2</t>
  </si>
  <si>
    <t>beflubutamid (ISO); (RS)-N-benzyl-2-(α,α,α,4-tetrafluoro-m-tolyoxy)butyramide</t>
  </si>
  <si>
    <t>113614-08-7</t>
  </si>
  <si>
    <t>616-166-00-8</t>
  </si>
  <si>
    <t>cyazofamid (ISO); 4-chloro-2-cyano-N,N-dimethyl-5-p-tolylimidazole-1-sulfonamide</t>
  </si>
  <si>
    <t>120116-88-3</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</si>
  <si>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</si>
  <si>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</si>
  <si>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</si>
  <si>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</si>
  <si>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</si>
  <si>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</si>
  <si>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</si>
  <si>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</si>
  <si>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</si>
  <si>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</si>
  <si>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</si>
  <si>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</si>
  <si>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</si>
  <si>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</si>
  <si>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</si>
  <si>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</si>
  <si>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</si>
  <si>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</si>
  <si>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</si>
  <si>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</si>
  <si>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</si>
  <si>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 (4-acetamido-2,2,6,6-tetramethyl-1-piperidinyl)oxidanyl</t>
  </si>
  <si>
    <t>423-840-3</t>
  </si>
  <si>
    <t>14691-89-5</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</si>
  <si>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</si>
  <si>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</si>
  <si>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</si>
  <si>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</si>
  <si>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</si>
  <si>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</si>
  <si>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</si>
  <si>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</si>
  <si>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</si>
  <si>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</si>
  <si>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</si>
  <si>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</si>
  <si>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</si>
  <si>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 N-[3-({4-[(2-{butyl[(4-methylphenyl)sulfonyl]amino}phenyl)thio]-5-oxo-1-(2,4,6-trichlorophenyl)-4,5-dihydro-1H-pyrazol-3-yl}amino)-4-chlorophenyl]tetradecanamide</t>
  </si>
  <si>
    <t>432-970-1</t>
  </si>
  <si>
    <t>217324-98-6</t>
  </si>
  <si>
    <t>616-178-00-3</t>
  </si>
  <si>
    <t>N-(5-(bis(2-methoxyethyl)amino)-2-((2-cyano-4,6-dinitrophenyl)-azo)phenyl)acetamide</t>
  </si>
  <si>
    <t>434-500-9</t>
  </si>
  <si>
    <t>52583-35-4</t>
  </si>
  <si>
    <t>616-179-00-9</t>
  </si>
  <si>
    <t>2-chloro-N-(4-methylphenyl)acetamide</t>
  </si>
  <si>
    <t>435-170-9</t>
  </si>
  <si>
    <t>16634-82-5</t>
  </si>
  <si>
    <t>616-180-00-4</t>
  </si>
  <si>
    <t>N,N-(dimethylamino)thioacetamide hydrochloride</t>
  </si>
  <si>
    <t>435-470-1</t>
  </si>
  <si>
    <t>27366-72-9</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</si>
  <si>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</si>
  <si>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</si>
  <si>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</si>
  <si>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</si>
  <si>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</si>
  <si>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</si>
  <si>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</si>
  <si>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</si>
  <si>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</si>
  <si>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</si>
  <si>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</si>
  <si>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</si>
  <si>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</si>
  <si>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</si>
  <si>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</si>
  <si>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</si>
  <si>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</si>
  <si>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</si>
  <si>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</si>
  <si>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</si>
  <si>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</si>
  <si>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</si>
  <si>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</si>
  <si>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</si>
  <si>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</si>
  <si>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</si>
  <si>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</si>
  <si>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</si>
  <si>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</si>
  <si>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</si>
  <si>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</si>
  <si>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</si>
  <si>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</si>
  <si>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</si>
  <si>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</si>
  <si>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</si>
  <si>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 xml:space="preserve">Acute Tox. 4 *
Skin Irrit. 2
Eye Irrit. 2
Skin Sens. 1
Aquatic Chronic 2
</t>
  </si>
  <si>
    <t xml:space="preserve">H302
H315
H319
H317
H411
</t>
  </si>
  <si>
    <t xml:space="preserve">H302
H319
H315
H317
H411
</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</si>
  <si>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</si>
  <si>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</si>
  <si>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</si>
  <si>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</si>
  <si>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</si>
  <si>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</si>
  <si>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</si>
  <si>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</si>
  <si>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</si>
  <si>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</si>
  <si>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</si>
  <si>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</si>
  <si>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</si>
  <si>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</si>
  <si>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</si>
  <si>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</si>
  <si>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 N-[3-(dimethyloxidoamino)propyl]-1,1,2,2,3,3,4,4,5,5,6,6,7,7,8,8,8-heptadecafluorooctane sulfonamide</t>
  </si>
  <si>
    <t>422-500-1</t>
  </si>
  <si>
    <t>616-198-00-2</t>
  </si>
  <si>
    <t>1,3-bis[12-hydroxy-octadecamide-N-methylene]-benzene</t>
  </si>
  <si>
    <t>423-300-7</t>
  </si>
  <si>
    <t>616-200-00-1</t>
  </si>
  <si>
    <t>reaction mass of N,N'-ethane-1,2-diylbis(hexanamide) and 12-hydroxy-N-[2-[(1-oxyhexyl)amino]ethyl]octadecanamide and N,N'-ethane-1,2-diylbis(12-hydroxyoctadecan amide)</t>
  </si>
  <si>
    <t>432-430-3</t>
  </si>
  <si>
    <t xml:space="preserve">GHS07
</t>
  </si>
  <si>
    <t>616-201-00-7</t>
  </si>
  <si>
    <t>12-hydroxyoctadecanoic acid, reaction products with 1,3-benzenedimethanamine and hexamethylenediamine</t>
  </si>
  <si>
    <t>432-840-2</t>
  </si>
  <si>
    <t>220926-97-6</t>
  </si>
  <si>
    <t>616-202-00-2</t>
  </si>
  <si>
    <t>reaction mass of: 2,2'-[(3,3'-dichloro[1,1'-biphenyl]-4,4'-diyl)bis(azo)]bis[N-(2,4-dimethylphenyl)]-3-oxo-butanamide; 2-[[3,3'-dichloro-4'-[[1[[(2,4-dimethylphenyl)amino]carbonyl]-2-oxopropyl]azo][1,1'-biphenyl]-4-yl]azo]-N-(2-methylphenyl)-3-oxo-butanamide; 2-[[3,3'-dichloro-4'-[[1[[(2,4-dimethylphenyl)amino]carbonyl]-2-oxopropyl]azo][1,1'-biphenyl]-4-yl]azo]-N-(2-carboxylphenyl)-3-oxo-butanamide</t>
  </si>
  <si>
    <t>434-330-5</t>
  </si>
  <si>
    <t>616-203-00-8</t>
  </si>
  <si>
    <t>reaction mass of: N-[5-[bis-(2-methoxyethyl)amino]-2-(2-butyl-4,6-dicyano-1,3-dioxo-2,3-dihydro-1H-isoindol-5-yl-azo)phenyl]acetamide; N-[2-(2-butyl-4,6-dicyano-1,3-dioxo-2,3-dihydro-1H-isoindol-5-ylazo)5-diethylaminophenyl]acetamide</t>
  </si>
  <si>
    <t>442-280-0</t>
  </si>
  <si>
    <t>616-204-00-3</t>
  </si>
  <si>
    <t>N,N''-(methylenedi-4,1-phenylene)bis[N'-octylurea]</t>
  </si>
  <si>
    <t>451-060-3</t>
  </si>
  <si>
    <t>616-205-00-9</t>
  </si>
  <si>
    <t>Metazachlor (ISO); 2-chloro-N-(2,6-dimethylphenyl)-N-(1H-pyrazol-1-ylmethyl)acetamide</t>
  </si>
  <si>
    <t>266-583-0</t>
  </si>
  <si>
    <t>67129-08-2</t>
  </si>
  <si>
    <t xml:space="preserve">Carc. 2
Skin Sens. 1B
Aquatic Acute 1
Aquatic Chronic 1
</t>
  </si>
  <si>
    <t>616-206-00-4</t>
  </si>
  <si>
    <t>flufenoxuron (ISO); 1-(4-(2-cloro-α,α,α-p-trifluorotolyloxy)-2-fluorophenyl)-3-(2,6-difluorobenzolyl)urea</t>
  </si>
  <si>
    <t xml:space="preserve">M=10000
M=10000
</t>
  </si>
  <si>
    <t>616-207-00-X</t>
  </si>
  <si>
    <t>616-208-00-5</t>
  </si>
  <si>
    <t>N-ethyl-2-pyrrolidone; 1-ethylpyrrolidin-2-one</t>
  </si>
  <si>
    <t>220-250-6</t>
  </si>
  <si>
    <t>2687-91-4</t>
  </si>
  <si>
    <t>616-209-00-0</t>
  </si>
  <si>
    <t>amidosulfuron (ISO); 3-(4,6-dimethoxypyrimidin-2-yl)-1-((N-methyl-N-methylsulfonylamino)sulfonyl)urea</t>
  </si>
  <si>
    <t>407-380-0</t>
  </si>
  <si>
    <t>120923-37-7</t>
  </si>
  <si>
    <t>616-210-00-6</t>
  </si>
  <si>
    <t>tebufenpyrad (ISO); N-(4-tertbutylbenzyl)-4-chloro-3-ethyl-1-methyl-1Hpyrazole-5- carboxamide</t>
  </si>
  <si>
    <t>119168-77-3</t>
  </si>
  <si>
    <t xml:space="preserve">Acute Tox. 3
Acute Tox. 4
STOT RE 2
Skin Sens. 1B
Aquatic Acute 1
Aquatic Chronic 1
</t>
  </si>
  <si>
    <t xml:space="preserve">H301
H332
H373 (gastro-intestinal tract) (oral)
H317
H400
H410
</t>
  </si>
  <si>
    <t xml:space="preserve">H301
H332
H317
H373 (gastro-intestinal tract) (oral)
H410
</t>
  </si>
  <si>
    <t>616-211-00-1</t>
  </si>
  <si>
    <t>proquinazid (ISO); 6-iodo-2-propoxy-3-propylquinazolin-4(3H)-one</t>
  </si>
  <si>
    <t>189278-12-4</t>
  </si>
  <si>
    <t>616-212-00-7</t>
  </si>
  <si>
    <t>3-iodo-2-propynyl butylcarbamate; 3-iodoprop-2-yn-1-yl butylcarbamate</t>
  </si>
  <si>
    <t xml:space="preserve">Acute Tox. 3
Acute Tox. 4
STOT RE 1
Eye Dam. 1
Skin Sens. 1
Aquatic Acute 1
Aquatic Chronic 1
</t>
  </si>
  <si>
    <t xml:space="preserve">H331
H302
H372 (larynx)
H318
H317
H400
H410
</t>
  </si>
  <si>
    <t xml:space="preserve">H302
H331
H318
H317
H372 (larynx)
H410
</t>
  </si>
  <si>
    <t xml:space="preserve">M=10
M=1
</t>
  </si>
  <si>
    <t>616-213-00-2</t>
  </si>
  <si>
    <t>mandipropamid (ISO); 2-(4-chlorophenyl)-N-{2-[3-methoxy-4-(prop-2-yn-1-yloxy)phenyl]ethyl}-2-(prop-2-yn-1-yloxy)acetamide</t>
  </si>
  <si>
    <t>374726-62-2</t>
  </si>
  <si>
    <t>616-214-00-8</t>
  </si>
  <si>
    <t>metosulam (ISO); N-(2,6-dichloro-3-methylphenyl)-5,7-dimethoxy[1,2,4]triazolo[1,5-a]pyrimidine-2-sulfonamide</t>
  </si>
  <si>
    <t>139528-85-1</t>
  </si>
  <si>
    <t xml:space="preserve">Carc. 2
STOT RE 2
Aquatic Acute 1
Aquatic Chronic 1
</t>
  </si>
  <si>
    <t xml:space="preserve">H351
H373 (eyes, kidneys)
H400
H410
</t>
  </si>
  <si>
    <t xml:space="preserve">H351
H373 (eyes, kidneys)
H410
</t>
  </si>
  <si>
    <t xml:space="preserve">M=1000
M=100
</t>
  </si>
  <si>
    <t>616-215-00-3</t>
  </si>
  <si>
    <t>dimethenamid-P (ISO); 2-chloro-N-(2,4-dimethyl-3-thienyl)-N-[(2S)-1-methoxypropan-2-yl]acetamide</t>
  </si>
  <si>
    <t>163515-14-8</t>
  </si>
  <si>
    <t xml:space="preserve">Acute Tox. 4
Skin Sens. 1
Aquatic Acute 1
Aquatic Chronic 1
</t>
  </si>
  <si>
    <t>616-216-00-9</t>
  </si>
  <si>
    <t>flonicamid (ISO); N-(cyanomethyl)-4-(trifluoromethyl)pyridine-3-carboxamide</t>
  </si>
  <si>
    <t>158062-67-0</t>
  </si>
  <si>
    <t xml:space="preserve">Acute Tox. 4
</t>
  </si>
  <si>
    <t>616-217-00-4</t>
  </si>
  <si>
    <t>sulfoxaflor (ISO); [methyl(oxo){1-[6-(trifluoromethyl)-3-pyridyl]ethyl}-λ6-sulfanylidene]cyanamide</t>
  </si>
  <si>
    <t>946578-00-3</t>
  </si>
  <si>
    <t xml:space="preserve">Acute Tox. 4
Aquatic Acute 1
Aquatic Chronic 1
</t>
  </si>
  <si>
    <t>617-001-00-2</t>
  </si>
  <si>
    <t>di-tert-butyl peroxide</t>
  </si>
  <si>
    <t>203-733-6</t>
  </si>
  <si>
    <t>110-05-4</t>
  </si>
  <si>
    <t xml:space="preserve">Flam. Liq. 2
Org. Perox. E
Muta. 2
</t>
  </si>
  <si>
    <t xml:space="preserve">H225
H242
H341
</t>
  </si>
  <si>
    <t xml:space="preserve">H242
H225
H341
</t>
  </si>
  <si>
    <t>617-002-00-8</t>
  </si>
  <si>
    <t>α,α-dimethylbenzyl hydroperoxide; cumene hydroperoxide</t>
  </si>
  <si>
    <t>201-254-7</t>
  </si>
  <si>
    <t>80-15-9</t>
  </si>
  <si>
    <t xml:space="preserve">Org. Perox. E
Acute Tox. 3 *
Acute Tox. 4 *
Acute Tox. 4 *
STOT RE 2 *
Skin Corr. 1B
Aquatic Chronic 2
</t>
  </si>
  <si>
    <t xml:space="preserve">H242
H331
H312
H302
H373 **
H314
H411
</t>
  </si>
  <si>
    <t xml:space="preserve">Skin Corr. 1B; H314: C ≥ 10 %
Skin Irrit. 2; H315: 3 % ≤ C &lt; 10 %
Eye Dam. 1; H318: 3 % ≤ C &lt; 10 %
Eye Irrit. 2; H319: 1 % ≤ C &lt; 3 %
STOT SE 3; H335: C &lt; 10 %
</t>
  </si>
  <si>
    <t>617-003-00-3</t>
  </si>
  <si>
    <t>dilauroyl peroxide</t>
  </si>
  <si>
    <t>203-326-3</t>
  </si>
  <si>
    <t>105-74-8</t>
  </si>
  <si>
    <t xml:space="preserve">Org. Perox. D
</t>
  </si>
  <si>
    <t xml:space="preserve">H242
</t>
  </si>
  <si>
    <t>617-004-00-9</t>
  </si>
  <si>
    <t>1,2,3,4-tetrahydro-1-naphthyl hydroperoxide</t>
  </si>
  <si>
    <t>212-230-0</t>
  </si>
  <si>
    <t>771-29-9</t>
  </si>
  <si>
    <t xml:space="preserve">Org. Perox. D
Acute Tox. 4 *
Skin Corr. 1B
Aquatic Acute 1
Aquatic Chronic 1
</t>
  </si>
  <si>
    <t xml:space="preserve">H242
H302
H314
H400
H410
</t>
  </si>
  <si>
    <t xml:space="preserve">H242
H302
H314
H410
</t>
  </si>
  <si>
    <t>617-006-00-X</t>
  </si>
  <si>
    <t>bis(α,α-dimethylbenzyl) peroxide</t>
  </si>
  <si>
    <t>201-279-3</t>
  </si>
  <si>
    <t>80-43-3</t>
  </si>
  <si>
    <t>617-007-00-5</t>
  </si>
  <si>
    <t>tert-butyl α,α-dimethylbenzyl peroxide</t>
  </si>
  <si>
    <t>222-389-8</t>
  </si>
  <si>
    <t>3457-61-2</t>
  </si>
  <si>
    <t xml:space="preserve">Org. Perox. E
Skin Irrit. 2
Aquatic Chronic 2
</t>
  </si>
  <si>
    <t xml:space="preserve">H242
H315
H411
</t>
  </si>
  <si>
    <t>617-008-00-0</t>
  </si>
  <si>
    <t>dibenzoyl peroxide; benzoyl peroxide</t>
  </si>
  <si>
    <t>202-327-6</t>
  </si>
  <si>
    <t xml:space="preserve">Org. Perox. B
Eye Irrit. 2
Skin Sens. 1
</t>
  </si>
  <si>
    <t xml:space="preserve">H241
H319
H317
</t>
  </si>
  <si>
    <t>GHS01
GHS02
GHS07
Dgr</t>
  </si>
  <si>
    <t>617-010-00-1</t>
  </si>
  <si>
    <t xml:space="preserve">Org. Perox. A
Acute Tox. 4 *
Skin Corr. 1B
</t>
  </si>
  <si>
    <t xml:space="preserve">H240
H302
H314
</t>
  </si>
  <si>
    <t>GHS01
GHS05
GHS07
Dgr</t>
  </si>
  <si>
    <t>617-010-01-9</t>
  </si>
  <si>
    <t xml:space="preserve">Org. Perox. C
Acute Tox. 4 *
Skin Corr. 1B
</t>
  </si>
  <si>
    <t xml:space="preserve">H242
H302
H314
</t>
  </si>
  <si>
    <t>C T</t>
  </si>
  <si>
    <t>617-012-00-2</t>
  </si>
  <si>
    <t>8-p-menthyl hydroperoxide; p-menthane hydroperoxide</t>
  </si>
  <si>
    <t>201-281-4</t>
  </si>
  <si>
    <t>80-47-7</t>
  </si>
  <si>
    <t xml:space="preserve">Org. Perox. D
Acute Tox. 4 *
Skin Corr. 1B
</t>
  </si>
  <si>
    <t xml:space="preserve">H242
H332
H314
</t>
  </si>
  <si>
    <t xml:space="preserve">H242
H314
H332
</t>
  </si>
  <si>
    <t>617-013-00-8</t>
  </si>
  <si>
    <t>O,O-tert-butyl O-docosyl monoperoxyoxalate</t>
  </si>
  <si>
    <t>404-300-6</t>
  </si>
  <si>
    <t>116753-76-5</t>
  </si>
  <si>
    <t xml:space="preserve">Org. Perox. C ****
Aquatic Acute 1
Aquatic Chronic 1
</t>
  </si>
  <si>
    <t>617-014-00-3</t>
  </si>
  <si>
    <t>6-(nonylamino)-6-oxo-peroxyhexanoic acid</t>
  </si>
  <si>
    <t>406-680-9</t>
  </si>
  <si>
    <t>104788-63-8</t>
  </si>
  <si>
    <t xml:space="preserve">Org. Perox. C ****
Eye Dam. 1
Skin Sens. 1
Aquatic Acute 1
</t>
  </si>
  <si>
    <t xml:space="preserve">H242
H318
H317
H400
</t>
  </si>
  <si>
    <t>617-015-00-9</t>
  </si>
  <si>
    <t>bis(4-methylbenzoyl)peroxide</t>
  </si>
  <si>
    <t>407-950-9</t>
  </si>
  <si>
    <t>895-85-2</t>
  </si>
  <si>
    <t xml:space="preserve">Org. Perox. B ****
Aquatic Acute 1
Aquatic Chronic 1
</t>
  </si>
  <si>
    <t xml:space="preserve">H241
H400
H410
</t>
  </si>
  <si>
    <t>GHS01
GHS02
GHS09
Dgr</t>
  </si>
  <si>
    <t xml:space="preserve">H241
H410
</t>
  </si>
  <si>
    <t>617-016-00-4</t>
  </si>
  <si>
    <t>3-hydroxy-1,1-dimethylbutyl 2-ethyl-2-methylheptaneperoxoate</t>
  </si>
  <si>
    <t>413-910-1</t>
  </si>
  <si>
    <t xml:space="preserve">Flam. Liq. 3
Org. Perox. C ****
Skin Irrit. 2
Aquatic Acute 1
Aquatic Chronic 1
</t>
  </si>
  <si>
    <t xml:space="preserve">H226
H242
H315
H400
H410
</t>
  </si>
  <si>
    <t xml:space="preserve">H242
H226
H315
H410
</t>
  </si>
  <si>
    <t>617-017-00-X</t>
  </si>
  <si>
    <t>reaction mass of: 2,2'-bis(tert-pentylperoxy)-p-diisopropylbenzene; 2,2'-bis(tert-pentylperoxy)-m-diisopropylbenzene</t>
  </si>
  <si>
    <t>412-140-3</t>
  </si>
  <si>
    <t>32144-25-5</t>
  </si>
  <si>
    <t xml:space="preserve">Org. Perox. D
Aquatic Chronic 4
</t>
  </si>
  <si>
    <t>617-018-00-5</t>
  </si>
  <si>
    <t>410-840-3</t>
  </si>
  <si>
    <t>71566-50-2</t>
  </si>
  <si>
    <t xml:space="preserve">Org. Perox. C ****
Aquatic Chronic 2
</t>
  </si>
  <si>
    <t>617-019-00-0</t>
  </si>
  <si>
    <t>6-(phthalimido)peroxyhexanoic acid</t>
  </si>
  <si>
    <t>410-850-8</t>
  </si>
  <si>
    <t>128275-31-0</t>
  </si>
  <si>
    <t xml:space="preserve">Org. Perox. D
Eye Dam. 1
Aquatic Acute 1
</t>
  </si>
  <si>
    <t xml:space="preserve">H242
H318
H400
</t>
  </si>
  <si>
    <t>617-020-00-6</t>
  </si>
  <si>
    <t>1,3-di(prop-2,2-diyl)benzene bis(neodecanoylperoxide)</t>
  </si>
  <si>
    <t>420-060-5</t>
  </si>
  <si>
    <t>117663-11-3</t>
  </si>
  <si>
    <t>617-021-00-1</t>
  </si>
  <si>
    <t>methylethylketone peroxide trimer</t>
  </si>
  <si>
    <t>429-320-2</t>
  </si>
  <si>
    <t xml:space="preserve">Org. Perox. B ****
Asp. Tox. 1
Skin Irrit. 2
Skin Sens. 1
</t>
  </si>
  <si>
    <t xml:space="preserve">H241
H304
H315
H317
</t>
  </si>
  <si>
    <t>GHS01
GHS02
GHS08
GHS07
Dgr</t>
  </si>
  <si>
    <t xml:space="preserve">H241
H304
H315
H317
</t>
  </si>
  <si>
    <t>617-022-00-7</t>
  </si>
  <si>
    <t>reaction mass of: 1,2-dimethylpropylidene dihydroperoxide; dimethyl 1,2-benzenedicarboxylate</t>
  </si>
  <si>
    <t>442-480-8</t>
  </si>
  <si>
    <t xml:space="preserve">Org. Perox. C
Acute Tox. 4 *
Skin Corr. 1B
Skin Sens. 1
Aquatic Chronic 2
</t>
  </si>
  <si>
    <t xml:space="preserve">H242
H302
H314
H317
H411
</t>
  </si>
  <si>
    <t>647-001-00-8</t>
  </si>
  <si>
    <t>glucosidase, β-</t>
  </si>
  <si>
    <t>232-589-7</t>
  </si>
  <si>
    <t>9001-22-3</t>
  </si>
  <si>
    <t>647-002-00-3</t>
  </si>
  <si>
    <t>cellulase</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</si>
  <si>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</si>
  <si>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</si>
  <si>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</si>
  <si>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</si>
  <si>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</si>
  <si>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</si>
  <si>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</si>
  <si>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</si>
  <si>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</si>
  <si>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</si>
  <si>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</si>
  <si>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</si>
  <si>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</si>
  <si>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</si>
  <si>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</si>
  <si>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</si>
  <si>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</si>
  <si>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</si>
  <si>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</si>
  <si>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</si>
  <si>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</si>
  <si>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</si>
  <si>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</si>
  <si>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</si>
  <si>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</si>
  <si>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</si>
  <si>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</si>
  <si>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</si>
  <si>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</si>
  <si>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</si>
  <si>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</si>
  <si>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</si>
  <si>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</si>
  <si>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</si>
  <si>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</si>
  <si>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</si>
  <si>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 xml:space="preserve">STOT SE 3
Skin Irrit. 2
Eye Dam. 1
Resp. Sens. 1
</t>
  </si>
  <si>
    <t xml:space="preserve">H335
H315
H318
H334
</t>
  </si>
  <si>
    <t>647-013-00-3</t>
  </si>
  <si>
    <t>proteinase, microbial neutral</t>
  </si>
  <si>
    <t>232-966-6</t>
  </si>
  <si>
    <t>9068-59-1</t>
  </si>
  <si>
    <t>647-014-00-9</t>
  </si>
  <si>
    <t>proteases with the exception of those specified elsewhere in this Annex</t>
  </si>
  <si>
    <t>647-015-00-4</t>
  </si>
  <si>
    <t>amylase, α-</t>
  </si>
  <si>
    <t>232-565-6</t>
  </si>
  <si>
    <t>647-016-00-X</t>
  </si>
  <si>
    <t>amylases with the exception of those specified elsewhere in this Annex</t>
  </si>
  <si>
    <t>647-017-00-5</t>
  </si>
  <si>
    <t>laccase</t>
  </si>
  <si>
    <t>420-150-4</t>
  </si>
  <si>
    <t>648-001-00-0</t>
  </si>
  <si>
    <t>283-482-7</t>
  </si>
  <si>
    <t>84650-02-2</t>
  </si>
  <si>
    <t>648-002-00-6</t>
  </si>
  <si>
    <t>Tar oils, brown-coal; Light Oil; [The distillate from lignite tar boiling in the range of approximately 80°C to 250°C (176°F to 482°F).  Composed primarily of aliphatic and aromatic hydrocarbons and monobasic phenols.]</t>
  </si>
  <si>
    <t>302-674-4</t>
  </si>
  <si>
    <t>94114-40-6</t>
  </si>
  <si>
    <t>J</t>
  </si>
  <si>
    <t>648-003-00-1</t>
  </si>
  <si>
    <t>Benzol forerunnings (coal); Light Oil Redistillate, low boiling; [The distillate from coke oven light oil having an approximate distillation range below 100°C (212°F).  Composed primarily of C4 to C6 aliphatic hydrocarbons.]</t>
  </si>
  <si>
    <t>266-023-5</t>
  </si>
  <si>
    <t>65996-88-5</t>
  </si>
  <si>
    <t>648-004-00-7</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</si>
  <si>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</si>
  <si>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309-984-9</t>
  </si>
  <si>
    <t>101896-26-8</t>
  </si>
  <si>
    <t>648-005-00-2</t>
  </si>
  <si>
    <t>Aromatic hydrocarbons, C6-10, C8-rich; Light Oil Redistillate, low boiling</t>
  </si>
  <si>
    <t>292-697-5</t>
  </si>
  <si>
    <t>90989-41-6</t>
  </si>
  <si>
    <t>648-006-00-8</t>
  </si>
  <si>
    <t>Solvent naphtha (coal), light; Light Oil Redistillate, low boiling</t>
  </si>
  <si>
    <t>287-498-5</t>
  </si>
  <si>
    <t>85536-17-0</t>
  </si>
  <si>
    <t>648-007-00-3</t>
  </si>
  <si>
    <t>Solvent naphtha (coal), xylene-styrene cut; Light Oil Redistillate, intermediate boiling</t>
  </si>
  <si>
    <t>287-502-5</t>
  </si>
  <si>
    <t>85536-20-5</t>
  </si>
  <si>
    <t>648-008-00-9</t>
  </si>
  <si>
    <t>Solvent naphtha (coal), coumarone-styrene contg.; Light Oil Redistillate, intermediate boiling</t>
  </si>
  <si>
    <t>287-500-4</t>
  </si>
  <si>
    <t>85536-19-2</t>
  </si>
  <si>
    <t>648-009-00-4</t>
  </si>
  <si>
    <t>Naphtha (coal), distn. residues; Light Oil Redistillate, high boiling; [The residue remaining from the distillation of recovered naphtha.  Composed primarily of naphthalene and condensation products of indene and styrene.]</t>
  </si>
  <si>
    <t>292-636-2</t>
  </si>
  <si>
    <t>90641-12-6</t>
  </si>
  <si>
    <t>648-010-00-X</t>
  </si>
  <si>
    <t>Aromatic hydrocarbons, C8; Light Oil Redistillate, high boiling</t>
  </si>
  <si>
    <t>292-694-9</t>
  </si>
  <si>
    <t>90989-38-1</t>
  </si>
  <si>
    <t>648-012-00-0</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</si>
  <si>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</si>
  <si>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295-281-1</t>
  </si>
  <si>
    <t>91995-20-9</t>
  </si>
  <si>
    <t>648-013-00-6</t>
  </si>
  <si>
    <t>Aromatic hydrocarbons, C9-12, benzene distn.; Light Oil Redistillate, high boiling</t>
  </si>
  <si>
    <t>295-551-9</t>
  </si>
  <si>
    <t>92062-36-7</t>
  </si>
  <si>
    <t>648-014-00-1</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</si>
  <si>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</si>
  <si>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295-323-9</t>
  </si>
  <si>
    <t>91995-61-8</t>
  </si>
  <si>
    <t>648-015-00-7</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</si>
  <si>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</si>
  <si>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309-868-8</t>
  </si>
  <si>
    <t>101316-63-6</t>
  </si>
  <si>
    <t>648-016-00-2</t>
  </si>
  <si>
    <t>Extract residues (coal), benzole fraction acid; Light Oil Extract Residues, low boiling; [An acid sludge by-product of the sulfuric acid refining of crude high temperature coal.  Composed primarily of sulfuric acid and organic compounds.]</t>
  </si>
  <si>
    <t>298-725-2</t>
  </si>
  <si>
    <t>93821-38-6</t>
  </si>
  <si>
    <t>648-017-00-8</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</si>
  <si>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</si>
  <si>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292-625-2</t>
  </si>
  <si>
    <t>90641-02-4</t>
  </si>
  <si>
    <t>648-018-00-3</t>
  </si>
  <si>
    <t>Extract residues (coal), light oil alk., acid ext., indene fraction; Light Oil Extract Residues, intermediate boiling</t>
  </si>
  <si>
    <t>309-867-2</t>
  </si>
  <si>
    <t>101316-62-5</t>
  </si>
  <si>
    <t>648-019-00-9</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</si>
  <si>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</si>
  <si>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292-626-8</t>
  </si>
  <si>
    <t>90641-03-5</t>
  </si>
  <si>
    <t>648-020-00-4</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</si>
  <si>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</si>
  <si>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266-013-0</t>
  </si>
  <si>
    <t>65996-79-4</t>
  </si>
  <si>
    <t>648-021-00-X</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</si>
  <si>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</si>
  <si>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309-971-8</t>
  </si>
  <si>
    <t>101794-90-5</t>
  </si>
  <si>
    <t>648-022-00-5</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</si>
  <si>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</si>
  <si>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292-609-5</t>
  </si>
  <si>
    <t>90640-87-2</t>
  </si>
  <si>
    <t>648-023-00-0</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</si>
  <si>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</si>
  <si>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283-483-2</t>
  </si>
  <si>
    <t>84650-03-3</t>
  </si>
  <si>
    <t>648-024-00-6</t>
  </si>
  <si>
    <t>Tar oils, coal; Carbolic Oil; [The distillate from high temperature coal tar having an approximate distillation range of 130°C to 250°C (266°F to 410°F). Composed primarily of naphthalene, alkylnaphthalenes, phenolic compounds, and aromatic nitrogen bases.]</t>
  </si>
  <si>
    <t>266-016-7</t>
  </si>
  <si>
    <t>65996-82-9</t>
  </si>
  <si>
    <t>648-026-00-7</t>
  </si>
  <si>
    <t>Extract residues (coal), light oil alk., acid ext.; Carbolic Oil Extract Residue; [The oil resulting from the acid washing of alkali-washed carbolic oil to remove the minor amounts of basic compounds (tar bases). Composed primarily of indene, indan and alkylbenzenes.]</t>
  </si>
  <si>
    <t>292-624-7</t>
  </si>
  <si>
    <t>90641-01-3</t>
  </si>
  <si>
    <t>648-027-00-2</t>
  </si>
  <si>
    <t>Extract residues (coal), tar oil alk.; Carbolic Oil Extract Residue; [The residue obtained from coal tar oil by an alkaline wash such as aqueous sodium hydroxide after the removal of crude coal tar acids. Composed primarily of naphthalenes and aromatic nitrogen bases.]</t>
  </si>
  <si>
    <t>266-021-4</t>
  </si>
  <si>
    <t>65996-87-4</t>
  </si>
  <si>
    <t>648-028-00-8</t>
  </si>
  <si>
    <t>Extract oils (coal), light oil; Acid Extract; [The aqueous extract produced by an acidic wash of alkali-washed carbolic oil. Composed primarily of acid salts of various aromatic nitrogen bases including pyridine, quinoline and their alkyl derivatives.]</t>
  </si>
  <si>
    <t>292-622-6</t>
  </si>
  <si>
    <t>90640-99-6</t>
  </si>
  <si>
    <t>648-029-00-3</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</si>
  <si>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</si>
  <si>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269-929-9</t>
  </si>
  <si>
    <t>68391-11-7</t>
  </si>
  <si>
    <t>648-030-00-9</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</si>
  <si>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</si>
  <si>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295-548-2</t>
  </si>
  <si>
    <t>92062-33-4</t>
  </si>
  <si>
    <t>648-031-00-4</t>
  </si>
  <si>
    <t>Tar bases, coal, lutidine fraction; Distillate Bases</t>
  </si>
  <si>
    <t>293-766-2</t>
  </si>
  <si>
    <t>91082-52-9</t>
  </si>
  <si>
    <t>648-032-00-X</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</si>
  <si>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</si>
  <si>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273-077-3</t>
  </si>
  <si>
    <t>68937-63-3</t>
  </si>
  <si>
    <t>648-033-00-5</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</si>
  <si>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</si>
  <si>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295-543-5</t>
  </si>
  <si>
    <t>92062-28-7</t>
  </si>
  <si>
    <t>648-034-00-0</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</si>
  <si>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</si>
  <si>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295-541-4</t>
  </si>
  <si>
    <t>92062-27-6</t>
  </si>
  <si>
    <t>648-035-00-6</t>
  </si>
  <si>
    <t>Tar bases, coal, toluidine fraction; Distillate Bases</t>
  </si>
  <si>
    <t>293-767-8</t>
  </si>
  <si>
    <t>91082-53-0</t>
  </si>
  <si>
    <t>648-036-00-1</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</si>
  <si>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</si>
  <si>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295-292-1</t>
  </si>
  <si>
    <t>91995-31-2</t>
  </si>
  <si>
    <t>648-037-00-7</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</si>
  <si>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</si>
  <si>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295-295-8</t>
  </si>
  <si>
    <t>91995-35-6</t>
  </si>
  <si>
    <t>648-038-00-2</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</si>
  <si>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</si>
  <si>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295-329-1</t>
  </si>
  <si>
    <t>91995-66-3</t>
  </si>
  <si>
    <t>648-039-00-8</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</si>
  <si>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</si>
  <si>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310-170-0</t>
  </si>
  <si>
    <t>122070-79-5</t>
  </si>
  <si>
    <t>648-040-00-3</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</si>
  <si>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</si>
  <si>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310-171-6</t>
  </si>
  <si>
    <t>122070-80-8</t>
  </si>
  <si>
    <t>648-041-00-9</t>
  </si>
  <si>
    <t>309-851-5</t>
  </si>
  <si>
    <t>101316-45-4</t>
  </si>
  <si>
    <t>M</t>
  </si>
  <si>
    <t>648-042-00-4</t>
  </si>
  <si>
    <t>Distillates (coal tar), upper, fluorene-rich; Wash Oil Redistillate; [A complex combination of hydrocarbons obtained by the crystallization of tar oil. It consists af aromatic and polycyclic hydrocarbons primarily fluorene and some acenaphthene.]</t>
  </si>
  <si>
    <t>284-900-0</t>
  </si>
  <si>
    <t>84989-11-7</t>
  </si>
  <si>
    <t>648-043-00-X</t>
  </si>
  <si>
    <t>Creosote oil, acenaphthene fraction, acenaphthene-free; Wash Oil Redistillate; [The oil remaining after removal by a crystallization process of acenaphthene from acenaphthene oil from coal tar. Composed primarily of naphthalene and alkylnaphthalenes.]</t>
  </si>
  <si>
    <t>292-606-9</t>
  </si>
  <si>
    <t>90640-85-0</t>
  </si>
  <si>
    <t>648-044-00-5</t>
  </si>
  <si>
    <t>292-607-4</t>
  </si>
  <si>
    <t>90640-86-1</t>
  </si>
  <si>
    <t>648-045-00-0</t>
  </si>
  <si>
    <t>266-026-1</t>
  </si>
  <si>
    <t>65996-91-0</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</si>
  <si>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</si>
  <si>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</si>
  <si>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</si>
  <si>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</si>
  <si>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</si>
  <si>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</si>
  <si>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</si>
  <si>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</si>
  <si>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</si>
  <si>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</si>
  <si>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</si>
  <si>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</si>
  <si>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</si>
  <si>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</si>
  <si>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</si>
  <si>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</si>
  <si>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</si>
  <si>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</si>
  <si>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</si>
  <si>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</si>
  <si>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308-296-6</t>
  </si>
  <si>
    <t>97926-76-6</t>
  </si>
  <si>
    <t>648-053-00-4</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</si>
  <si>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</si>
  <si>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308-297-1</t>
  </si>
  <si>
    <t>97926-77-7</t>
  </si>
  <si>
    <t>648-054-00-X</t>
  </si>
  <si>
    <t>Pitch; Pitch</t>
  </si>
  <si>
    <t>263-072-4</t>
  </si>
  <si>
    <t>61789-60-4</t>
  </si>
  <si>
    <t>648-055-00-5</t>
  </si>
  <si>
    <t>648-056-00-0</t>
  </si>
  <si>
    <t>310-162-7</t>
  </si>
  <si>
    <t>121575-60-8</t>
  </si>
  <si>
    <t>648-057-00-6</t>
  </si>
  <si>
    <t>302-650-3</t>
  </si>
  <si>
    <t>94114-13-3</t>
  </si>
  <si>
    <t>648-058-00-1</t>
  </si>
  <si>
    <t>295-507-9</t>
  </si>
  <si>
    <t>92061-94-4</t>
  </si>
  <si>
    <t>648-059-00-7</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</si>
  <si>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</si>
  <si>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295-535-1</t>
  </si>
  <si>
    <t>92062-20-9</t>
  </si>
  <si>
    <t>648-060-00-2</t>
  </si>
  <si>
    <t>Tar, coal, storage residues; Coal Tar Solids Residue; [The deposit removed from crude coal tar storages. Composed primarily of coal tar and carbonaceous particulate matter.]</t>
  </si>
  <si>
    <t>293-764-1</t>
  </si>
  <si>
    <t>91082-50-7</t>
  </si>
  <si>
    <t>648-061-00-8</t>
  </si>
  <si>
    <t>Tar, coal, high-temp., residues; Coal Tar Solids Residue; [Solids formed during the coking of bituminous coal to produce crude bituminous coal high temperature tar. Composed primarily of coke and coal particles, highly aromatized compounds and mineral substances.]</t>
  </si>
  <si>
    <t>309-726-5</t>
  </si>
  <si>
    <t>100684-51-3</t>
  </si>
  <si>
    <t>648-062-00-3</t>
  </si>
  <si>
    <t>273-615-7</t>
  </si>
  <si>
    <t>68990-61-4</t>
  </si>
  <si>
    <t>648-063-00-9</t>
  </si>
  <si>
    <t>Waste solids, coal-tar pitch coking; Coal Tar Solids Residue; [The combination of wastes formed by the coking of bituminous coal tar pitch. It consists predominantly of carbon.]</t>
  </si>
  <si>
    <t>295-549-8</t>
  </si>
  <si>
    <t>92062-34-5</t>
  </si>
  <si>
    <t>648-064-00-4</t>
  </si>
  <si>
    <t>Extract residues (coal), brown; Coal Tar Extract; [The residue from extraction of dried coal.]</t>
  </si>
  <si>
    <t>294-285-0</t>
  </si>
  <si>
    <t>91697-23-3</t>
  </si>
  <si>
    <t>648-065-00-X</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</si>
  <si>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</si>
  <si>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295-454-1</t>
  </si>
  <si>
    <t>92045-71-1</t>
  </si>
  <si>
    <t>648-066-00-5</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</si>
  <si>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</si>
  <si>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295-455-7</t>
  </si>
  <si>
    <t>92045-72-2</t>
  </si>
  <si>
    <t>648-067-00-0</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</si>
  <si>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</si>
  <si>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</si>
  <si>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</si>
  <si>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</si>
  <si>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</si>
  <si>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</si>
  <si>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</si>
  <si>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</si>
  <si>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</si>
  <si>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</si>
  <si>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</si>
  <si>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</si>
  <si>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</si>
  <si>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</si>
  <si>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</si>
  <si>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</si>
  <si>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</si>
  <si>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</si>
  <si>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</si>
  <si>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</si>
  <si>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</si>
  <si>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648-074-00-9</t>
  </si>
  <si>
    <t>309-957-1</t>
  </si>
  <si>
    <t>101794-75-6</t>
  </si>
  <si>
    <t>648-075-00-4</t>
  </si>
  <si>
    <t>309-958-7</t>
  </si>
  <si>
    <t>101794-76-7</t>
  </si>
  <si>
    <t>648-076-00-X</t>
  </si>
  <si>
    <t>269-109-0</t>
  </si>
  <si>
    <t>68187-57-5</t>
  </si>
  <si>
    <t>648-077-00-5</t>
  </si>
  <si>
    <t>310-169-5</t>
  </si>
  <si>
    <t>122070-78-4</t>
  </si>
  <si>
    <t>648-078-00-0</t>
  </si>
  <si>
    <t>Distillates (coal tar), upper, fluorene-free; Wash Oil Redistillate; [A complex combination of hydrocarbons obtained by the crystallization of tar oil. It consists of aromatic polycyclic hydrocarbons, primarily diphenyl, dibenzofuran and acenaphthene.]</t>
  </si>
  <si>
    <t>284-899-7</t>
  </si>
  <si>
    <t>84989-10-6</t>
  </si>
  <si>
    <t>648-079-00-6</t>
  </si>
  <si>
    <t>648-080-00-1</t>
  </si>
  <si>
    <t>Residues (coal tar), creosote oil distn.; Wash Oil Redistillate; [The residue from the fractional distillation of wash oil boiling in the approximate range of 270°C to 330°C (518°F to 626°F). It consists predominantly of dinuclear aromatic and heterocyclic hydrocarbons.]</t>
  </si>
  <si>
    <t>295-506-3</t>
  </si>
  <si>
    <t>92061-93-3</t>
  </si>
  <si>
    <t>648-081-00-7</t>
  </si>
  <si>
    <t>Tar, coal; Coal tar; [The by-product from the destructive distillation of coal. Almost black semisolid. A complex combination of aromatic hydro-carbons, phenolic compounds, nitrogen bases and thiophene.]</t>
  </si>
  <si>
    <t>232-361-7</t>
  </si>
  <si>
    <t>8007-45-2</t>
  </si>
  <si>
    <t xml:space="preserve">Carc. 1A
</t>
  </si>
  <si>
    <t>648-082-00-2</t>
  </si>
  <si>
    <t>266-024-0</t>
  </si>
  <si>
    <t>65996-89-6</t>
  </si>
  <si>
    <t>648-083-00-8</t>
  </si>
  <si>
    <t>266-025-6</t>
  </si>
  <si>
    <t>65996-90-9</t>
  </si>
  <si>
    <t>648-084-00-3</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</si>
  <si>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</si>
  <si>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285-076-5</t>
  </si>
  <si>
    <t>85029-51-2</t>
  </si>
  <si>
    <t>J M</t>
  </si>
  <si>
    <t>648-085-00-9</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</si>
  <si>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200°C to 250°C (392°F to 482°F).]</t>
  </si>
  <si>
    <t>648-086-00-4</t>
  </si>
  <si>
    <t>Distillates (coal tar), naphthalene oils, naphthalene-low; Naphthalene Oil Redistillate; [A complex combination of hydrocarbons obtained by crystallization of naphthalene oil.  Composed primarily of naphthalene, alkyl naphthalenes and phenolic compounds.]</t>
  </si>
  <si>
    <t>284-898-1</t>
  </si>
  <si>
    <t>84989-09-3</t>
  </si>
  <si>
    <t>648-087-00-X</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</si>
  <si>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</si>
  <si>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295-310-8</t>
  </si>
  <si>
    <t>91995-49-2</t>
  </si>
  <si>
    <t>648-088-00-5</t>
  </si>
  <si>
    <t>Extract residues (coal), naphthalene oil, alk.; Naphthalene Oil Extract Residue; [A complex combination of hydrocarbons obtained from the alkali washing of naphthalene oil to remove phenolic compounds (tar acids).  It is composed of naphthalene and alkyl naphthalenes.]</t>
  </si>
  <si>
    <t>310-166-9</t>
  </si>
  <si>
    <t>121620-47-1</t>
  </si>
  <si>
    <t>648-089-00-0</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</si>
  <si>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</si>
  <si>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310-167-4</t>
  </si>
  <si>
    <t>121620-48-2</t>
  </si>
  <si>
    <t>648-090-00-6</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</si>
  <si>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</si>
  <si>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292-612-1</t>
  </si>
  <si>
    <t>90640-90-7</t>
  </si>
  <si>
    <t>648-091-00-1</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</si>
  <si>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</si>
  <si>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292-627-3</t>
  </si>
  <si>
    <t>90641-04-6</t>
  </si>
  <si>
    <t>648-092-00-7</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</si>
  <si>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</si>
  <si>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309-985-4</t>
  </si>
  <si>
    <t>101896-27-9</t>
  </si>
  <si>
    <t>648-093-00-2</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</si>
  <si>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</si>
  <si>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309-972-3</t>
  </si>
  <si>
    <t>101794-91-6</t>
  </si>
  <si>
    <t>648-094-00-8</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</si>
  <si>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</si>
  <si>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295-309-2</t>
  </si>
  <si>
    <t>91995-48-1</t>
  </si>
  <si>
    <t>648-095-00-3</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</si>
  <si>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</si>
  <si>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292-628-9</t>
  </si>
  <si>
    <t>90641-05-7</t>
  </si>
  <si>
    <t>648-096-00-9</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</si>
  <si>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</si>
  <si>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284-901-6</t>
  </si>
  <si>
    <t>84989-12-8</t>
  </si>
  <si>
    <t>648-097-00-4</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</si>
  <si>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</si>
  <si>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310-165-3</t>
  </si>
  <si>
    <t>121620-46-0</t>
  </si>
  <si>
    <t>648-098-00-X</t>
  </si>
  <si>
    <t>Creosote oil, acenaphthene fraction; Wash Oil; [A complex combination of hydrocarbons produced by the distillation of coal tar and boiling in the range of approximately 240°C to 280°C (464°F to 536°F). Composed primarily of acenaphthene, naphthalene and alkyl naphthalene.]</t>
  </si>
  <si>
    <t>648-099-00-5</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</si>
  <si>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</si>
  <si>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648-100-00-9</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</si>
  <si>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</si>
  <si>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648-101-00-4</t>
  </si>
  <si>
    <t>Creosote; [The distillate of coal tar produced by the high temperature carbonization of bituminous coal. It consists primarily of aromatic hydrocarbons, tar acids and tar bases.]</t>
  </si>
  <si>
    <t>648-102-00-X</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</si>
  <si>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</si>
  <si>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310-189-4</t>
  </si>
  <si>
    <t>122384-77-4</t>
  </si>
  <si>
    <t>648-103-00-5</t>
  </si>
  <si>
    <t>Anthracene oil, anthracene paste; Anthracene Oil Fraction; [The anthracene-rich solid obtained by the crystallization and centrifuging of anthracene oil.  It is composed primarily of anthracene, carbazole and phenanthrene.]</t>
  </si>
  <si>
    <t>648-104-00-0</t>
  </si>
  <si>
    <t>Anthracene oil, anthracene-low; Anthracene Oil Fraction; [The oil remaining after the removal, by a crystallization process, of an anthracene-rich solid (anthracene paste) from anthracene oil.  It is composed primarily of two, three and four membered aromatic compounds.]</t>
  </si>
  <si>
    <t>648-105-00-6</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</si>
  <si>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</si>
  <si>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295-505-8</t>
  </si>
  <si>
    <t>92061-92-2</t>
  </si>
  <si>
    <t>648-106-00-1</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</si>
  <si>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</si>
  <si>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648-107-00-7</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</si>
  <si>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</si>
  <si>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295-276-4</t>
  </si>
  <si>
    <t>91995-16-3</t>
  </si>
  <si>
    <t>648-108-00-2</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</si>
  <si>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</si>
  <si>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648-109-00-8</t>
  </si>
  <si>
    <t>Tar oils, coal, low-temp.; Tar Oil, high boiling; [A distillate from low-temperature coal tar.  Composed primarily of hydrocarbons, phenolic compounds and aromatic nitrogen bases boiling in the range of approximately 160°C to 340°C (320°F to 644°F).]</t>
  </si>
  <si>
    <t>309-889-2</t>
  </si>
  <si>
    <t>101316-87-4</t>
  </si>
  <si>
    <t>648-110-00-3</t>
  </si>
  <si>
    <t>Extract residues (coal), low temp. coal atar alk.; [The residue from low temperature coal tar oils after an alkaline wash, such as aqueous sodium hydroxide, to remove crude coal tar acids.  Composed primarily of hydrocarbons and aromatic nitrogen bases.]</t>
  </si>
  <si>
    <t>648-111-00-9</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</si>
  <si>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</si>
  <si>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284-881-9</t>
  </si>
  <si>
    <t>84988-93-2</t>
  </si>
  <si>
    <t>648-112-00-4</t>
  </si>
  <si>
    <t>Distillates (coal tar), light oils, alk. exts.; Alkaline Extract; [The aqueous extract from carbolic oil produced by an alkaline wash such as aqueous sodium hydroxide.  Composed primarily of the alkali salts of various phenolic compounds.]</t>
  </si>
  <si>
    <t>292-610-0</t>
  </si>
  <si>
    <t>90640-88-3</t>
  </si>
  <si>
    <t>648-113-00-X</t>
  </si>
  <si>
    <t>Extracts, coal tar oil alk.; Alkaline Extract; [The extract from coal tar oil produced by an alkaline wash such as aqueous sodium hydroxide.  Composed primarily of the alkali salts of various phenolic compounds.]</t>
  </si>
  <si>
    <t>266-017-2</t>
  </si>
  <si>
    <t>65996-83-0</t>
  </si>
  <si>
    <t>648-114-00-5</t>
  </si>
  <si>
    <t>Distillates (coal tar), naphthalene oils, alk. exts.; Alkaline Extract; [The aqueous extract from naphthalene oil produced by an alkaline wash such as aqueous sodium hydroxide.  Composed primarily of the alkali salts of various phenolic compounds.]</t>
  </si>
  <si>
    <t>292-611-6</t>
  </si>
  <si>
    <t>90640-89-4</t>
  </si>
  <si>
    <t>648-115-00-0</t>
  </si>
  <si>
    <t>Extract residues (coal), tar oil alk., carbonated, limed; Crude Phenols; [The product obtained by treatment of coal tar oil alkaline extract with CO2 and CaO.  Composed primarily of CaCO3, Ca(OH)2, Na2CO3 and other organic and inorganic impurities.]</t>
  </si>
  <si>
    <t>292-629-4</t>
  </si>
  <si>
    <t>90641-06-8</t>
  </si>
  <si>
    <t>648-116-00-6</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</si>
  <si>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</si>
  <si>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648-117-00-1</t>
  </si>
  <si>
    <t>Tar acids, brown-coal, crude; Crude Phenols; [An acidified alkaline extract of brown coal tar distillate.  Composed primarily of phenol and phenol homologs.]</t>
  </si>
  <si>
    <t>309-888-7</t>
  </si>
  <si>
    <t>101316-86-3</t>
  </si>
  <si>
    <t>648-118-00-7</t>
  </si>
  <si>
    <t>Tar acids, brown-coal gasification; Crude Phenols; [A complex combination of organic compounds obtained from brown coal gasification.  Composed primarily of C6-10 hydroxy aromatic phenols and their homologs.]</t>
  </si>
  <si>
    <t>295-536-7</t>
  </si>
  <si>
    <t>92062-22-1</t>
  </si>
  <si>
    <t>648-119-00-2</t>
  </si>
  <si>
    <t>Tar acids, distn. residues; Distillate Phenols; [A residue from the distillation of crude phenol from coal.  It consists predominantly of phenols having carbon numbers in the range of C8 through C10 with a softening point of 60°C to 80°C (140°F to 176°F).]</t>
  </si>
  <si>
    <t>306-251-5</t>
  </si>
  <si>
    <t>96690-55-0</t>
  </si>
  <si>
    <t>648-120-00-8</t>
  </si>
  <si>
    <t>Tar acids, methylphenol fraction; Distillate Phenols; [The fraction of tar acid rich in 3- and 4-methylphenol, recovered by distillation of low-temperature coal tar crude tar acids.]</t>
  </si>
  <si>
    <t>284-892-9</t>
  </si>
  <si>
    <t>84989-04-8</t>
  </si>
  <si>
    <t>648-121-00-3</t>
  </si>
  <si>
    <t>Tar acids, polyalkylphenol fraction; Distillate Phenols; [The fraction of tar acids, recovered by distillation of low-temperature coal tar crude tar acids, having an approximate boiling range of 225°C to 320°C (437°F to 608°F).  Composed primarily of polyalkylphenols.]</t>
  </si>
  <si>
    <t>284-893-4</t>
  </si>
  <si>
    <t>84989-05-9</t>
  </si>
  <si>
    <t>648-122-00-9</t>
  </si>
  <si>
    <t>Tar acids, xylenol fraction; Distillate Phenols; [The fraction of tar acids, rich in 2,4- and 2,5-dimethylphenol, recovered by distillation of low-temperature coal tar crude tar acids.]</t>
  </si>
  <si>
    <t>284-895-5</t>
  </si>
  <si>
    <t>84989-06-0</t>
  </si>
  <si>
    <t>648-123-00-4</t>
  </si>
  <si>
    <t>Tar acids, ethylphenol fraction; Distillate Phenols; [The fraction of tar acids, rich in 3- and 4-ethylphenol, recovered by distillation of low-temperature coal tar crude tar acids.]</t>
  </si>
  <si>
    <t>284-891-3</t>
  </si>
  <si>
    <t>84989-03-7</t>
  </si>
  <si>
    <t>648-124-00-X</t>
  </si>
  <si>
    <t>Tar acids, 3,5-xylenol fraction; Distillate Phenols; [The fraction of tar acids, rich in 3,5-dimethylphenol, recovered by distillation of low-temperature coal tar acids.]</t>
  </si>
  <si>
    <t>284-896-0</t>
  </si>
  <si>
    <t>84989-07-1</t>
  </si>
  <si>
    <t>648-125-00-5</t>
  </si>
  <si>
    <t>Tar acids, residues, distillates, first-cut; Distillate Phenols; [The residue from the distillation in the range of 235°C to 355°C (481°F to 697°F) of light carbolic oil.]</t>
  </si>
  <si>
    <t>270-713-1</t>
  </si>
  <si>
    <t>68477-23-6</t>
  </si>
  <si>
    <t>648-126-00-0</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</si>
  <si>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</si>
  <si>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271-418-0</t>
  </si>
  <si>
    <t>68555-24-8</t>
  </si>
  <si>
    <t>648-127-00-6</t>
  </si>
  <si>
    <t>Phenols, C9-11; Distillate Phenols</t>
  </si>
  <si>
    <t>293-435-2</t>
  </si>
  <si>
    <t>91079-47-9</t>
  </si>
  <si>
    <t>648-128-00-1</t>
  </si>
  <si>
    <t>Tar acids, cresylic; Distillate Phenols; [A complex combination of organic compounds obtained from brown coal and boiling in the range of approximately 200°C to 230°C (392°F to 446°F).  It contains chiefly phenols and pyridine bases.]</t>
  </si>
  <si>
    <t>295-540-9</t>
  </si>
  <si>
    <t>92062-26-5</t>
  </si>
  <si>
    <t>648-129-00-7</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</si>
  <si>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</si>
  <si>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302-662-9</t>
  </si>
  <si>
    <t>94114-29-1</t>
  </si>
  <si>
    <t>648-130-00-2</t>
  </si>
  <si>
    <t>Extract oils (coal), naphthalene oils; Acid Extract; [The aqueous extract produced by an acidic wash of alkali-washed naphthalene oil.  Composed primarily of acid salts of various aromatic nitrogen bases including pyridine, quinoline and their alkyl derivatives.]</t>
  </si>
  <si>
    <t>292-623-1</t>
  </si>
  <si>
    <t>90641-00-2</t>
  </si>
  <si>
    <t>648-131-00-8</t>
  </si>
  <si>
    <t>Tar bases, quinoline derivs.; Distillate Bases</t>
  </si>
  <si>
    <t>271-020-7</t>
  </si>
  <si>
    <t>68513-87-1</t>
  </si>
  <si>
    <t>648-132-00-3</t>
  </si>
  <si>
    <t>Tar bases, coal, quinoline derivs. fraction; Distillate Bases</t>
  </si>
  <si>
    <t>274-560-1</t>
  </si>
  <si>
    <t>70321-67-4</t>
  </si>
  <si>
    <t>648-133-00-9</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</si>
  <si>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</si>
  <si>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295-544-0</t>
  </si>
  <si>
    <t>92062-29-8</t>
  </si>
  <si>
    <t>648-134-00-4</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</si>
  <si>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</si>
  <si>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309-745-9</t>
  </si>
  <si>
    <t>100801-63-6</t>
  </si>
  <si>
    <t>648-135-00-X</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</si>
  <si>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</si>
  <si>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309-748-5</t>
  </si>
  <si>
    <t>100801-65-8</t>
  </si>
  <si>
    <t>648-136-00-5</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</si>
  <si>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</si>
  <si>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309-749-0</t>
  </si>
  <si>
    <t>100801-66-9</t>
  </si>
  <si>
    <t>648-137-00-0</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</si>
  <si>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</si>
  <si>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277-567-8</t>
  </si>
  <si>
    <t>73665-18-6</t>
  </si>
  <si>
    <t>648-138-00-6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</si>
  <si>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</si>
  <si>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274-566-4</t>
  </si>
  <si>
    <t>70321-80-1</t>
  </si>
  <si>
    <t>648-139-00-1</t>
  </si>
  <si>
    <t>Tar acids, cresylic, sodium salts, caustic solns.; Alkaline Extract</t>
  </si>
  <si>
    <t>272-361-4</t>
  </si>
  <si>
    <t>68815-21-4</t>
  </si>
  <si>
    <t>648-140-00-7</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</si>
  <si>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</si>
  <si>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266-020-9</t>
  </si>
  <si>
    <t>65996-86-3</t>
  </si>
  <si>
    <t>648-141-00-2</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</si>
  <si>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</si>
  <si>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266-018-8</t>
  </si>
  <si>
    <t>65996-84-1</t>
  </si>
  <si>
    <t>648-142-00-8</t>
  </si>
  <si>
    <t>Residues (coal), liq. solvent extn.; [A cohesive powder composed of coal mineral matter and undissolved coal remaining after extraction of coal by a liquid solvent.]</t>
  </si>
  <si>
    <t>302-681-2</t>
  </si>
  <si>
    <t>94114-46-2</t>
  </si>
  <si>
    <t>648-143-00-3</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</si>
  <si>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</si>
  <si>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302-682-8</t>
  </si>
  <si>
    <t>94114-47-3</t>
  </si>
  <si>
    <t>648-144-00-9</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</si>
  <si>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</si>
  <si>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302-683-3</t>
  </si>
  <si>
    <t>94114-48-4</t>
  </si>
  <si>
    <t>648-145-00-4</t>
  </si>
  <si>
    <t>309-885-0</t>
  </si>
  <si>
    <t>101316-83-0</t>
  </si>
  <si>
    <t>648-146-00-X</t>
  </si>
  <si>
    <t>Tar, brown-coal, low-temp.; [A tar obtained from low temperature carbonization and low temperature gasification of brown coal. Composed primarily of aliphatic, naphthenic and cyclic aromatic hydrocarbons, heteroaromatic hydrocarbons and cyclic phenols.]</t>
  </si>
  <si>
    <t>309-886-6</t>
  </si>
  <si>
    <t>101316-84-1</t>
  </si>
  <si>
    <t>648-147-00-5</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</si>
  <si>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</si>
  <si>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266-012-5</t>
  </si>
  <si>
    <t>65996-78-3</t>
  </si>
  <si>
    <t>648-148-00-0</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</si>
  <si>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</si>
  <si>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302-688-0</t>
  </si>
  <si>
    <t>94114-52-0</t>
  </si>
  <si>
    <t>648-149-00-6</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</si>
  <si>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</si>
  <si>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302-689-6</t>
  </si>
  <si>
    <t>94114-53-1</t>
  </si>
  <si>
    <t>648-150-00-1</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</si>
  <si>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</si>
  <si>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302-690-1</t>
  </si>
  <si>
    <t>94114-54-2</t>
  </si>
  <si>
    <t>648-151-00-7</t>
  </si>
  <si>
    <t>302-691-7</t>
  </si>
  <si>
    <t>94114-55-3</t>
  </si>
  <si>
    <t>648-152-00-2</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</si>
  <si>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</si>
  <si>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302-692-2</t>
  </si>
  <si>
    <t>94114-56-4</t>
  </si>
  <si>
    <t>648-153-00-8</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</si>
  <si>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</si>
  <si>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302-693-8</t>
  </si>
  <si>
    <t>94114-57-5</t>
  </si>
  <si>
    <t>648-154-00-3</t>
  </si>
  <si>
    <t>302-694-3</t>
  </si>
  <si>
    <t>94114-58-6</t>
  </si>
  <si>
    <t>648-155-00-9</t>
  </si>
  <si>
    <t>302-695-9</t>
  </si>
  <si>
    <t>94114-59-7</t>
  </si>
  <si>
    <t>648-156-00-4</t>
  </si>
  <si>
    <t>Light oil (coal), semi-coking process; Fresh oil; [The volatile organic liquid condensed from the gas evolved in the low-temperature (less than 700°C (1292°F)) destructive distillation of coal.  Composed primarily of C6-10 hydrocarbons.]</t>
  </si>
  <si>
    <t>292-635-7</t>
  </si>
  <si>
    <t>90641-11-5</t>
  </si>
  <si>
    <t>649-001-00-3</t>
  </si>
  <si>
    <t>Extracts (petroleum), light naphthenic distillate solvent</t>
  </si>
  <si>
    <t>265-102-1</t>
  </si>
  <si>
    <t>64742-03-6</t>
  </si>
  <si>
    <t>649-002-00-9</t>
  </si>
  <si>
    <t>Extracts (petroleum), heavy paraffinic distillate solvent</t>
  </si>
  <si>
    <t>265-103-7</t>
  </si>
  <si>
    <t>64742-04-7</t>
  </si>
  <si>
    <t>649-003-00-4</t>
  </si>
  <si>
    <t>Extracts (petroleum), light paraffinic distillate solvent</t>
  </si>
  <si>
    <t>265-104-2</t>
  </si>
  <si>
    <t>64742-05-8</t>
  </si>
  <si>
    <t>649-004-00-X</t>
  </si>
  <si>
    <t>Extracts (petroleum), heavy naphthenic distillate solvent</t>
  </si>
  <si>
    <t>265-111-0</t>
  </si>
  <si>
    <t>64742-11-6</t>
  </si>
  <si>
    <t>649-005-00-5</t>
  </si>
  <si>
    <t>Extracts (petroleum), light vacuum gas oil solvent</t>
  </si>
  <si>
    <t>295-341-7</t>
  </si>
  <si>
    <t>91995-78-7</t>
  </si>
  <si>
    <t>649-006-00-0</t>
  </si>
  <si>
    <t>hydrocarbons C26-55, arom-rich</t>
  </si>
  <si>
    <t>307-753-7</t>
  </si>
  <si>
    <t>97722-04-8</t>
  </si>
  <si>
    <t>649-007-00-6</t>
  </si>
  <si>
    <t>fatty acids, tall-oil, reaction products with iminodiethanol and boric acid</t>
  </si>
  <si>
    <t>400-160-5</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</si>
  <si>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</si>
  <si>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</si>
  <si>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</si>
  <si>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</si>
  <si>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</si>
  <si>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</si>
  <si>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</si>
  <si>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</si>
  <si>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</si>
  <si>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</si>
  <si>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</si>
  <si>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</si>
  <si>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</si>
  <si>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</si>
  <si>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</si>
  <si>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</si>
  <si>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</si>
  <si>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</si>
  <si>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</si>
  <si>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</si>
  <si>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</si>
  <si>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</si>
  <si>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</si>
  <si>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</si>
  <si>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</si>
  <si>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</si>
  <si>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</si>
  <si>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</si>
  <si>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</si>
  <si>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</si>
  <si>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</si>
  <si>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</si>
  <si>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</si>
  <si>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</si>
  <si>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</si>
  <si>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</si>
  <si>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</si>
  <si>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</si>
  <si>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</si>
  <si>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</si>
  <si>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</si>
  <si>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</si>
  <si>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</si>
  <si>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</si>
  <si>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</si>
  <si>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</si>
  <si>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Fuel oil, residues-straight-run gas oils, high-sulfur; Heavy Fuel oil</t>
  </si>
  <si>
    <t>270-674-0</t>
  </si>
  <si>
    <t>68476-32-4</t>
  </si>
  <si>
    <t>649-024-00-9</t>
  </si>
  <si>
    <t>Fuel oil, residual; Heavy Fuel oil; [The liquid product from various refinery streams, usually residues. The composition is complex and varies with the source of the crude oil.]</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</si>
  <si>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</si>
  <si>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</si>
  <si>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</si>
  <si>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</si>
  <si>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</si>
  <si>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</si>
  <si>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</si>
  <si>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</si>
  <si>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</si>
  <si>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</si>
  <si>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</si>
  <si>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</si>
  <si>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</si>
  <si>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</si>
  <si>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</si>
  <si>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</si>
  <si>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</si>
  <si>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</si>
  <si>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</si>
  <si>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</si>
  <si>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</si>
  <si>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</si>
  <si>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271-763-7</t>
  </si>
  <si>
    <t>68607-30-7</t>
  </si>
  <si>
    <t>649-032-00-2</t>
  </si>
  <si>
    <t>272-184-2</t>
  </si>
  <si>
    <t>68783-08-4</t>
  </si>
  <si>
    <t>649-033-00-8</t>
  </si>
  <si>
    <t>272-187-9</t>
  </si>
  <si>
    <t>68783-13-1</t>
  </si>
  <si>
    <t>649-034-00-3</t>
  </si>
  <si>
    <t>Distillates (petroleum), petroleum residues vacuum; Heavy Fuel oil; [A complex combination of hydrocarbons produced by the vacuum distillation of the residuum from the atmospheric distillation of crude oil.]</t>
  </si>
  <si>
    <t>273-263-4</t>
  </si>
  <si>
    <t>68955-27-1</t>
  </si>
  <si>
    <t>649-035-00-9</t>
  </si>
  <si>
    <t>Residues (petroleum), steam-cracked, resinous; Heavy Fuel oil; [A complex residuum from the distillation of steam-cracked petroleum residues.]</t>
  </si>
  <si>
    <t>273-272-3</t>
  </si>
  <si>
    <t>68955-36-2</t>
  </si>
  <si>
    <t>649-036-00-4</t>
  </si>
  <si>
    <t>274-683-0</t>
  </si>
  <si>
    <t>70592-76-6</t>
  </si>
  <si>
    <t>649-037-00-X</t>
  </si>
  <si>
    <t>274-684-6</t>
  </si>
  <si>
    <t>70592-77-7</t>
  </si>
  <si>
    <t>649-038-00-5</t>
  </si>
  <si>
    <t>274-685-1</t>
  </si>
  <si>
    <t>70592-78-8</t>
  </si>
  <si>
    <t>649-039-00-0</t>
  </si>
  <si>
    <t>285-555-9</t>
  </si>
  <si>
    <t>85117-03-9</t>
  </si>
  <si>
    <t>649-040-00-6</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</si>
  <si>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</si>
  <si>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</si>
  <si>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</si>
  <si>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</si>
  <si>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</si>
  <si>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</si>
  <si>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</si>
  <si>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</si>
  <si>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</si>
  <si>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</si>
  <si>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</si>
  <si>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</si>
  <si>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</si>
  <si>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</si>
  <si>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</si>
  <si>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</si>
  <si>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</si>
  <si>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</si>
  <si>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</si>
  <si>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</si>
  <si>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</si>
  <si>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</si>
  <si>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</si>
  <si>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</si>
  <si>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</si>
  <si>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</si>
  <si>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</si>
  <si>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649-049-00-5</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</si>
  <si>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</si>
  <si>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232-298-5</t>
  </si>
  <si>
    <t>8002-05-9</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</si>
  <si>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</si>
  <si>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</si>
  <si>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</si>
  <si>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</si>
  <si>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</si>
  <si>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</si>
  <si>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</si>
  <si>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</si>
  <si>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</si>
  <si>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</si>
  <si>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</si>
  <si>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</si>
  <si>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</si>
  <si>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</si>
  <si>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</si>
  <si>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</si>
  <si>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</si>
  <si>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</si>
  <si>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</si>
  <si>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</si>
  <si>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</si>
  <si>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</si>
  <si>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</si>
  <si>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</si>
  <si>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</si>
  <si>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</si>
  <si>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</si>
  <si>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</si>
  <si>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</si>
  <si>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</si>
  <si>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</si>
  <si>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</si>
  <si>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</si>
  <si>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</si>
  <si>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</si>
  <si>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</si>
  <si>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</si>
  <si>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</si>
  <si>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270-755-0</t>
  </si>
  <si>
    <t>68477-73-6</t>
  </si>
  <si>
    <t>GHS04
GHS02
GHS08
Dgr</t>
  </si>
  <si>
    <t xml:space="preserve">H220
H340
H350
</t>
  </si>
  <si>
    <t>K U</t>
  </si>
  <si>
    <t>649-063-00-1</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</si>
  <si>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</si>
  <si>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270-756-6</t>
  </si>
  <si>
    <t>68477-74-7</t>
  </si>
  <si>
    <t>649-064-00-7</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</si>
  <si>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</si>
  <si>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270-757-1</t>
  </si>
  <si>
    <t>68477-75-8</t>
  </si>
  <si>
    <t>649-065-00-2</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</si>
  <si>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</si>
  <si>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270-758-7</t>
  </si>
  <si>
    <t>68477-76-9</t>
  </si>
  <si>
    <t>649-066-00-8</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</si>
  <si>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</si>
  <si>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270-760-8</t>
  </si>
  <si>
    <t>68477-79-2</t>
  </si>
  <si>
    <t>649-067-00-3</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</si>
  <si>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</si>
  <si>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270-765-5</t>
  </si>
  <si>
    <t>68477-83-8</t>
  </si>
  <si>
    <t>649-068-00-9</t>
  </si>
  <si>
    <t>Gases (petroleum), C4-rich; Petroleum gas; [A complex combination of hydrocarbons produced by distillation of products from a catalytic fractionation process. It consists of aliphatic hydrocarbons having carbon numbers in the range of C3 through C5, predominantly C4.]</t>
  </si>
  <si>
    <t>270-767-6</t>
  </si>
  <si>
    <t>68477-85-0</t>
  </si>
  <si>
    <t>649-069-00-4</t>
  </si>
  <si>
    <t>Gases (petroleum), deethanizer overheads; Petroleum gas; [A complex combination of hydrocarbons produced from distillation of the gas and gasoline fractions from the catalytic cracking process. It contains predominantly ethane and ethylene.]</t>
  </si>
  <si>
    <t>270-768-1</t>
  </si>
  <si>
    <t>68477-86-1</t>
  </si>
  <si>
    <t>649-070-00-X</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</si>
  <si>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</si>
  <si>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270-769-7</t>
  </si>
  <si>
    <t>68477-87-2</t>
  </si>
  <si>
    <t>649-071-00-5</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</si>
  <si>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</si>
  <si>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270-772-3</t>
  </si>
  <si>
    <t>68477-90-7</t>
  </si>
  <si>
    <t>649-072-00-0</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</si>
  <si>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</si>
  <si>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270-773-9</t>
  </si>
  <si>
    <t>68477-91-8</t>
  </si>
  <si>
    <t>649-073-00-6</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</si>
  <si>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</si>
  <si>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270-777-0</t>
  </si>
  <si>
    <t>68477-94-1</t>
  </si>
  <si>
    <t>649-074-00-1</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</si>
  <si>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</si>
  <si>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270-778-6</t>
  </si>
  <si>
    <t>68477-95-2</t>
  </si>
  <si>
    <t>649-075-00-7</t>
  </si>
  <si>
    <t>Gases (petroleum), isomerized naphtha fractionator, C4-rich, hydrogen sulfide-free; Petroleum gas</t>
  </si>
  <si>
    <t>270-782-8</t>
  </si>
  <si>
    <t>68477-99-6</t>
  </si>
  <si>
    <t>649-076-00-2</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</si>
  <si>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</si>
  <si>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270-802-5</t>
  </si>
  <si>
    <t>68478-21-7</t>
  </si>
  <si>
    <t>649-077-00-8</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</si>
  <si>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</si>
  <si>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270-803-0</t>
  </si>
  <si>
    <t>68478-22-8</t>
  </si>
  <si>
    <t>649-078-00-3</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</si>
  <si>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</si>
  <si>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270-804-6</t>
  </si>
  <si>
    <t>68478-24-0</t>
  </si>
  <si>
    <t>649-079-00-9</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</si>
  <si>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</si>
  <si>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270-806-7</t>
  </si>
  <si>
    <t>68478-26-2</t>
  </si>
  <si>
    <t>649-080-00-4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</si>
  <si>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</si>
  <si>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270-813-5</t>
  </si>
  <si>
    <t>68478-32-0</t>
  </si>
  <si>
    <t>649-081-00-X</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</si>
  <si>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</si>
  <si>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270-814-0</t>
  </si>
  <si>
    <t>68478-33-1</t>
  </si>
  <si>
    <t>649-082-00-5</t>
  </si>
  <si>
    <t>Tail gas (petroleum), vacuum residues thermal cracker; Petroleum gas; [A complex combination of hydrocarbons obtained from the thermal cracking of vacuum residues. It consists of hydrocarbons having carbon numbers predominantly in the range of C1 through C5.]</t>
  </si>
  <si>
    <t>270-815-6</t>
  </si>
  <si>
    <t>68478-34-2</t>
  </si>
  <si>
    <t>649-083-00-0</t>
  </si>
  <si>
    <t>Hydrocarbons, C3-4-rich, petroleum distillate; Petroleum gas; [A complex combination of hydrocarbons produced by distillation and condensation of crude oil. It consists of hydrocarbons having carbon numbers in the range of C3 through C5, predominantly C3 through C4.]</t>
  </si>
  <si>
    <t>270-990-9</t>
  </si>
  <si>
    <t>68512-91-4</t>
  </si>
  <si>
    <t>649-084-00-6</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</si>
  <si>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</si>
  <si>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271-000-8</t>
  </si>
  <si>
    <t>68513-15-5</t>
  </si>
  <si>
    <t>649-085-00-1</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</si>
  <si>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</si>
  <si>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271-001-3</t>
  </si>
  <si>
    <t>68513-16-6</t>
  </si>
  <si>
    <t>649-086-00-7</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</si>
  <si>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</si>
  <si>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271-002-9</t>
  </si>
  <si>
    <t>68513-17-7</t>
  </si>
  <si>
    <t>649-087-00-2</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</si>
  <si>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°C to 27.8 °C (11 °F to 82 °F).]</t>
  </si>
  <si>
    <t>271-010-2</t>
  </si>
  <si>
    <t>68513-66-6</t>
  </si>
  <si>
    <t>649-088-00-8</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</si>
  <si>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</si>
  <si>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271-032-2</t>
  </si>
  <si>
    <t>68514-31-8</t>
  </si>
  <si>
    <t>649-089-00-3</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</si>
  <si>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</si>
  <si>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271-038-5</t>
  </si>
  <si>
    <t>68514-36-3</t>
  </si>
  <si>
    <t>649-090-00-9</t>
  </si>
  <si>
    <t>Hydrocarbons, C1-3; Petroleum gas; [A complex combination of hydrocarbons having carbon numbers predominantly in the range of C1 through C3 and boiling in the range of approximately minus 164 °C to minus 42 °C (– 263 °F to – 44 °F).]</t>
  </si>
  <si>
    <t>271-259-7</t>
  </si>
  <si>
    <t>68527-16-2</t>
  </si>
  <si>
    <t>649-091-00-4</t>
  </si>
  <si>
    <t>Hydrocarbons, C1-4, debutanizer fraction; Petroleum gas</t>
  </si>
  <si>
    <t>271-261-8</t>
  </si>
  <si>
    <t>68527-19-5</t>
  </si>
  <si>
    <t>649-092-00-X</t>
  </si>
  <si>
    <t>Gases (petroleum), C1-5, wet; Petroleum gas; [A complex combination of hydrocarbons produced by the distillation of crude oil and/or the cracking of tower gas oil. It consists of hydrocarbons having carbon numbers predominantly in the range of C1 through C5.]</t>
  </si>
  <si>
    <t>271-624-0</t>
  </si>
  <si>
    <t>68602-83-5</t>
  </si>
  <si>
    <t>649-093-00-5</t>
  </si>
  <si>
    <t>Hydrocarbons, C2-4; Petroleum gas</t>
  </si>
  <si>
    <t>271-734-9</t>
  </si>
  <si>
    <t>68606-25-7</t>
  </si>
  <si>
    <t>649-094-00-0</t>
  </si>
  <si>
    <t>Hydrocarbons, C3; Petroleum gas</t>
  </si>
  <si>
    <t>271-735-4</t>
  </si>
  <si>
    <t>68606-26-8</t>
  </si>
  <si>
    <t>649-095-00-6</t>
  </si>
  <si>
    <t>Gases (petroleum), alkylation feed; Petroleum gas; [A complex combination of hydrocarbons produced by the catalytic cracking of gas oil. It consists of hydrocarbons having carbon numbers predominantly in the range of C3 through C4.]</t>
  </si>
  <si>
    <t>271-737-5</t>
  </si>
  <si>
    <t>68606-27-9</t>
  </si>
  <si>
    <t>649-096-00-1</t>
  </si>
  <si>
    <t>Gases (petroleum), depropanizer bottoms fractionation off; Petroleum gas; [A complex combination of hydrocarbons obtained from the fractionation of depropanizer bottoms. It consists predominantly of butane, isobutane and butadiene.]</t>
  </si>
  <si>
    <t>271-742-2</t>
  </si>
  <si>
    <t>68606-34-8</t>
  </si>
  <si>
    <t>649-097-00-7</t>
  </si>
  <si>
    <t>Gases (petroleum), refinery blend; Petroleum gas; [A complex combination obtained from various processes. It consists of hydrogen, hydrogen sulfide and hydrocarbons having carbon numbers predominantly in the range of C1 through C5.]</t>
  </si>
  <si>
    <t>272-183-7</t>
  </si>
  <si>
    <t>68783-07-3</t>
  </si>
  <si>
    <t>649-098-00-2</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</si>
  <si>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</si>
  <si>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272-203-4</t>
  </si>
  <si>
    <t>68783-64-2</t>
  </si>
  <si>
    <t>649-099-00-8</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</si>
  <si>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 (– 60 °F to – 30 °F).]</t>
  </si>
  <si>
    <t>272-205-5</t>
  </si>
  <si>
    <t>68783-65-3</t>
  </si>
  <si>
    <t>649-100-00-1</t>
  </si>
  <si>
    <t>Gases (petroleum), crude oil fractionation off; Petroleum gas; [A complex combination of hydrocarbons produced by the fractionation of crude oil. It consists of saturated aliphatic hydrocarbons having carbon numbers predominantly in the range of C1 through C5.]</t>
  </si>
  <si>
    <t>272-871-7</t>
  </si>
  <si>
    <t>68918-99-0</t>
  </si>
  <si>
    <t>649-101-00-7</t>
  </si>
  <si>
    <t>Gases (petroleum), dehexanizer off; Petroleum gas; [A complex combination of hydrocarbons obtained by the fractionation of combined naphtha streams. It consists of saturated aliphatic hydrocarbons having carbon numbers predominantly in the range of C1 through C5.]</t>
  </si>
  <si>
    <t>272-872-2</t>
  </si>
  <si>
    <t>68919-00-6</t>
  </si>
  <si>
    <t>649-102-00-2</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</si>
  <si>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</si>
  <si>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272-878-5</t>
  </si>
  <si>
    <t>68919-05-1</t>
  </si>
  <si>
    <t>649-103-00-8</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</si>
  <si>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</si>
  <si>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272-879-0</t>
  </si>
  <si>
    <t>68919-06-2</t>
  </si>
  <si>
    <t>649-104-00-3</t>
  </si>
  <si>
    <t>Gases (petroleum), straight-run naphtha catalytic reforming off; Petroleum gas; [A complex combination of hydrocarbons obtained by the catalytic reforming of straight-run naphtha and fractionation of the total effluent. It consists of methane, ethane, and propane.]</t>
  </si>
  <si>
    <t>272-882-7</t>
  </si>
  <si>
    <t>68919-09-5</t>
  </si>
  <si>
    <t>649-105-00-9</t>
  </si>
  <si>
    <t>Gases (petroleum), fluidized catalytic cracker splitter overheads; Petroleum gas; [A complex combination of hydrocarbons produced by the fractionation of the charge to the C3-C4 splitter. It consists predominantly of C3 hydrocarbons.]</t>
  </si>
  <si>
    <t>272-893-7</t>
  </si>
  <si>
    <t>68919-20-0</t>
  </si>
  <si>
    <t xml:space="preserve">GHS04
GHS02
GHS08
</t>
  </si>
  <si>
    <t>649-106-00-4</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</si>
  <si>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</si>
  <si>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272-883-2</t>
  </si>
  <si>
    <t>68919-10-8</t>
  </si>
  <si>
    <t>649-107-00-X</t>
  </si>
  <si>
    <t>Gases (petroleum), catalytic cracked naphtha debutanizer; Petroleum gas; [A complex combination of hydrocarbons obtained from fractionation of catalytic cracked naphtha. It consists of hydrocarbons having carbon numbers predominantly in the range of C1 through C4.]</t>
  </si>
  <si>
    <t>273-169-3</t>
  </si>
  <si>
    <t>68952-76-1</t>
  </si>
  <si>
    <t>649-108-00-5</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</si>
  <si>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</si>
  <si>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273-170-9</t>
  </si>
  <si>
    <t>68952-77-2</t>
  </si>
  <si>
    <t>649-109-00-0</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</si>
  <si>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</si>
  <si>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273-175-6</t>
  </si>
  <si>
    <t>68952-81-8</t>
  </si>
  <si>
    <t>649-110-00-6</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</si>
  <si>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</si>
  <si>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273-176-1</t>
  </si>
  <si>
    <t>68952-82-9</t>
  </si>
  <si>
    <t>649-111-00-1</t>
  </si>
  <si>
    <t>Gases (petroleum, light steam-cracked, butadiene conc.; Petroleum gas; [A complex combination of hydrocarbons produced by the distillation of products from a thermal cracking process. It consists of hydrocarbons having a carbon number predominantly of C4.]</t>
  </si>
  <si>
    <t>273-265-5</t>
  </si>
  <si>
    <t>68955-28-2</t>
  </si>
  <si>
    <t>649-112-00-7</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</si>
  <si>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</si>
  <si>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273-270-2</t>
  </si>
  <si>
    <t>68955-34-0</t>
  </si>
  <si>
    <t>649-113-00-2</t>
  </si>
  <si>
    <t>Hydrocarbons, C4; Petroleum gas</t>
  </si>
  <si>
    <t>289-339-5</t>
  </si>
  <si>
    <t>87741-01-3</t>
  </si>
  <si>
    <t>649-114-00-8</t>
  </si>
  <si>
    <t>Alkanes, C1-4, C3-rich; Petroleum gas</t>
  </si>
  <si>
    <t>292-456-4</t>
  </si>
  <si>
    <t>90622-55-2</t>
  </si>
  <si>
    <t>649-115-00-3</t>
  </si>
  <si>
    <t>Gases (petroleum), steam-cracker C3-rich; Petroleum gas; [A complex combination of hydrocarbons produced by the distillation of products from a steam cracking process. It consists predominantly of propylene with some propane and boils in the range of approximately – 70 °C to 0 °C (– 94 °F to 32 °F).]</t>
  </si>
  <si>
    <t>295-404-9</t>
  </si>
  <si>
    <t>92045-22-2</t>
  </si>
  <si>
    <t>649-116-00-9</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</si>
  <si>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</si>
  <si>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295-405-4</t>
  </si>
  <si>
    <t>92045-23-3</t>
  </si>
  <si>
    <t>649-117-00-4</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</si>
  <si>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</si>
  <si>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295-463-0</t>
  </si>
  <si>
    <t>92045-80-2</t>
  </si>
  <si>
    <t>K S U</t>
  </si>
  <si>
    <t>649-118-00-X</t>
  </si>
  <si>
    <t>Hydrocarbons, C4, 1,3-butadiene- and isobutene-free; Petroleum gas</t>
  </si>
  <si>
    <t>306-004-1</t>
  </si>
  <si>
    <t>95465-89-7</t>
  </si>
  <si>
    <t>649-119-00-5</t>
  </si>
  <si>
    <t>Raffinates (petroleum), steam-cracked C4 fraction cuprous ammonium acetate extn., C3-5 and C3-5 unsatd., butadiene-free; Petroleum gas</t>
  </si>
  <si>
    <t>307-769-4</t>
  </si>
  <si>
    <t>97722-19-5</t>
  </si>
  <si>
    <t>649-120-00-0</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</si>
  <si>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</si>
  <si>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270-746-1</t>
  </si>
  <si>
    <t>68477-65-6</t>
  </si>
  <si>
    <t>649-121-00-6</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</si>
  <si>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</si>
  <si>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270-747-7</t>
  </si>
  <si>
    <t>68477-66-7</t>
  </si>
  <si>
    <t>649-122-00-1</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</si>
  <si>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</si>
  <si>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270-748-2</t>
  </si>
  <si>
    <t>68477-67-8</t>
  </si>
  <si>
    <t>649-123-00-7</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</si>
  <si>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</si>
  <si>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270-749-8</t>
  </si>
  <si>
    <t>68477-68-9</t>
  </si>
  <si>
    <t>649-124-00-2</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</si>
  <si>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</si>
  <si>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270-759-2</t>
  </si>
  <si>
    <t>68477-77-0</t>
  </si>
  <si>
    <t>649-125-00-8</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</si>
  <si>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</si>
  <si>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</si>
  <si>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68477-80-5</t>
  </si>
  <si>
    <t>649-126-00-3</t>
  </si>
  <si>
    <t>Gases (petroleum), C6-8 catalytic reformer; Refinery gas; [A complex combination of hydrocarbons produced by distillation of products from catalytic reforming of C6-C8feed. It consists of hydrocarbons having carbon numbers in the range of C1 through C5 and hydrogen.]</t>
  </si>
  <si>
    <t>270-762-9</t>
  </si>
  <si>
    <t>68477-81-6</t>
  </si>
  <si>
    <t>649-127-00-9</t>
  </si>
  <si>
    <t>Gases (petroleum), C6-8 catalytic reformer recycle, hydrogen-rich; Refinery gas</t>
  </si>
  <si>
    <t>270-763-4</t>
  </si>
  <si>
    <t>68477-82-7</t>
  </si>
  <si>
    <t>649-128-00-4</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</si>
  <si>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</si>
  <si>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270-766-0</t>
  </si>
  <si>
    <t>68477-84-9</t>
  </si>
  <si>
    <t>649-129-00-X</t>
  </si>
  <si>
    <t>Gases (petroleum), dry sour, gas-concn.-unit-off; Refinery gas; [The complex combination of dry gases from a gas concentration unit. It consists of hydrogen, hydrogen sulfide and hydrocarbons having carbon numbers predominantly in the range of C1 through C3.]</t>
  </si>
  <si>
    <t>270-774-4</t>
  </si>
  <si>
    <t>68477-92-9</t>
  </si>
  <si>
    <t>649-130-00-5</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</si>
  <si>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</si>
  <si>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270-776-5</t>
  </si>
  <si>
    <t>68477-93-0</t>
  </si>
  <si>
    <t>649-131-00-0</t>
  </si>
  <si>
    <t>Gases (petroleum), hydrogen absorber off; Refinery gas; [A complex combination obtained by absorbing hydrogen from a hydrogen rich stream. It consists of hydrogen, carbon monoxide, nitrogen, and methane with small amounts of C2 hydrocarbons.]</t>
  </si>
  <si>
    <t>270-779-1</t>
  </si>
  <si>
    <t>68477-96-3</t>
  </si>
  <si>
    <t>649-132-00-6</t>
  </si>
  <si>
    <t>Gases (petroleum), hydrogen-rich; Refinery gas; [A complex combination separated as a gas from hydrocarbon gases by chilling. It consists primarily of hydrogen with various small amounts of carbon monoxide, nitrogen, methane, and C2 hydrocarbons.]</t>
  </si>
  <si>
    <t>270-780-7</t>
  </si>
  <si>
    <t>68477-97-4</t>
  </si>
  <si>
    <t>649-133-00-1</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</si>
  <si>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</si>
  <si>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270-781-2</t>
  </si>
  <si>
    <t>68477-98-5</t>
  </si>
  <si>
    <t>649-134-00-7</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</si>
  <si>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</si>
  <si>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270-783-3</t>
  </si>
  <si>
    <t>68478-00-2</t>
  </si>
  <si>
    <t>649-135-00-2</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</si>
  <si>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</si>
  <si>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270-784-9</t>
  </si>
  <si>
    <t>68478-01-3</t>
  </si>
  <si>
    <t>649-136-00-8</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</si>
  <si>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</si>
  <si>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270-785-4</t>
  </si>
  <si>
    <t>68478-02-4</t>
  </si>
  <si>
    <t>649-137-00-3</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</si>
  <si>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</si>
  <si>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270-787-5</t>
  </si>
  <si>
    <t>68478-03-5</t>
  </si>
  <si>
    <t>649-138-00-9</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</si>
  <si>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</si>
  <si>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270-788-0</t>
  </si>
  <si>
    <t>68478-04-6</t>
  </si>
  <si>
    <t>649-139-00-4</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</si>
  <si>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</si>
  <si>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270-789-6</t>
  </si>
  <si>
    <t>68478-05-7</t>
  </si>
  <si>
    <t>649-140-00-X</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</si>
  <si>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</si>
  <si>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270-805-1</t>
  </si>
  <si>
    <t>68478-25-1</t>
  </si>
  <si>
    <t>649-141-00-5</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</si>
  <si>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</si>
  <si>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270-807-2</t>
  </si>
  <si>
    <t>68478-27-3</t>
  </si>
  <si>
    <t>649-142-00-0</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</si>
  <si>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</si>
  <si>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270-808-8</t>
  </si>
  <si>
    <t>68478-28-4</t>
  </si>
  <si>
    <t>649-143-00-6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</si>
  <si>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</si>
  <si>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270-809-3</t>
  </si>
  <si>
    <t>68478-29-5</t>
  </si>
  <si>
    <t>649-144-00-1</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</si>
  <si>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</si>
  <si>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270-810-9</t>
  </si>
  <si>
    <t>68478-30-8</t>
  </si>
  <si>
    <t>649-145-00-7</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</si>
  <si>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</si>
  <si>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270-999-8</t>
  </si>
  <si>
    <t>68513-14-4</t>
  </si>
  <si>
    <t>649-146-00-2</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</si>
  <si>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</si>
  <si>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271-003-4</t>
  </si>
  <si>
    <t>68513-18-8</t>
  </si>
  <si>
    <t>649-147-00-8</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</si>
  <si>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</si>
  <si>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271-005-5</t>
  </si>
  <si>
    <t>68513-19-9</t>
  </si>
  <si>
    <t>649-148-00-3</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</si>
  <si>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</si>
  <si>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271-258-1</t>
  </si>
  <si>
    <t>68527-15-1</t>
  </si>
  <si>
    <t>649-149-00-9</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</si>
  <si>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</si>
  <si>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271-623-5</t>
  </si>
  <si>
    <t>68602-82-4</t>
  </si>
  <si>
    <t>649-150-00-4</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</si>
  <si>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</si>
  <si>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271-625-6</t>
  </si>
  <si>
    <t>68602-84-6</t>
  </si>
  <si>
    <t>649-151-00-X</t>
  </si>
  <si>
    <t>Petroleum products, refinery gases; Refinery gas; [A complex combination which consists primarily of hydrogen with various small amounts of methane, ethane, and propane.]</t>
  </si>
  <si>
    <t>271-750-6</t>
  </si>
  <si>
    <t>68607-11-4</t>
  </si>
  <si>
    <t>649-152-00-5</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</si>
  <si>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</si>
  <si>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272-182-1</t>
  </si>
  <si>
    <t>68783-06-2</t>
  </si>
  <si>
    <t>649-153-00-0</t>
  </si>
  <si>
    <t>Gases (petroleum), refinery; Refinery gas; [A complex combination obtained from various petroleum refining operations. It consists of hydrogen and hydrocarbons having carbon numbers predominantly in the range of C1 through C3.]</t>
  </si>
  <si>
    <t>272-338-9</t>
  </si>
  <si>
    <t>68814-67-5</t>
  </si>
  <si>
    <t>649-154-00-6</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</si>
  <si>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</si>
  <si>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272-343-6</t>
  </si>
  <si>
    <t>68814-90-4</t>
  </si>
  <si>
    <t>649-155-00-1</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</si>
  <si>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</si>
  <si>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272-775-5</t>
  </si>
  <si>
    <t>68911-58-0</t>
  </si>
  <si>
    <t>649-156-00-7</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</si>
  <si>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</si>
  <si>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272-776-0</t>
  </si>
  <si>
    <t>68911-59-1</t>
  </si>
  <si>
    <t>649-157-00-2</t>
  </si>
  <si>
    <t>Gases (petroleum), distillate unifiner desulfurization stripper off; Refinery gas; [A complex combination stripped from the liquid product of the unifiner desulfurization process. It consists of hydrogen sulfide, methane, ethane, and propane.]</t>
  </si>
  <si>
    <t>272-873-8</t>
  </si>
  <si>
    <t>68919-01-7</t>
  </si>
  <si>
    <t>649-158-00-8</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</si>
  <si>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</si>
  <si>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272-874-3</t>
  </si>
  <si>
    <t>68919-02-8</t>
  </si>
  <si>
    <t>649-159-00-3</t>
  </si>
  <si>
    <t>Gases (petroleum), fluidized catalytic cracker scrubbing secondary absorber off; Refinery gas; [A complex combination produced by scrubbing the overhead gas from the fluidized catalytic cracker. It consists of hydrogen, nitrogen, methane, ethane and propane.]</t>
  </si>
  <si>
    <t>272-875-9</t>
  </si>
  <si>
    <t>68919-03-9</t>
  </si>
  <si>
    <t>649-160-00-9</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</si>
  <si>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</si>
  <si>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272-876-4</t>
  </si>
  <si>
    <t>68919-04-0</t>
  </si>
  <si>
    <t>649-161-00-4</t>
  </si>
  <si>
    <t>Gases (petroleum), platformer stabilizer off, light ends fractionation; Refinery gas; [A complex combination obtained by the fractionation of the light ends of the platinum reactors of the platformer unit. It consists of hydrogen, methane, ethane and propane.]</t>
  </si>
  <si>
    <t>272-880-6</t>
  </si>
  <si>
    <t>68919-07-3</t>
  </si>
  <si>
    <t>649-162-00-X</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</si>
  <si>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</si>
  <si>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272-881-1</t>
  </si>
  <si>
    <t>68919-08-4</t>
  </si>
  <si>
    <t>649-163-00-5</t>
  </si>
  <si>
    <t>Gases (petroleum), tar stripper off; Refinery gas; [A complex combination obtained by the fractionation of reduced crude oil. It consists of hydrogen and hydrocarbons having carbon numbers predominantly in the range of C1 through C4.]</t>
  </si>
  <si>
    <t>272-884-8</t>
  </si>
  <si>
    <t>68919-11-9</t>
  </si>
  <si>
    <t>649-164-00-0</t>
  </si>
  <si>
    <t>Gases (petroleum), unifiner stripper off; Refinery gas; [A combination of hydrogen and methane obtained by fractionation of the products from the unifiner unit.]</t>
  </si>
  <si>
    <t>272-885-3</t>
  </si>
  <si>
    <t>68919-12-0</t>
  </si>
  <si>
    <t>649-165-00-6</t>
  </si>
  <si>
    <t>Tail gas (petroleum), catalytic hydrodesulfurized naphtha separator; Refinery gas; [A complex combination of hydrocarbons obtained from the hydrodesulfurization of naphtha. It consists of hydrogen, methane, ethane, and propane.]</t>
  </si>
  <si>
    <t>273-173-5</t>
  </si>
  <si>
    <t>68952-79-4</t>
  </si>
  <si>
    <t>649-166-00-1</t>
  </si>
  <si>
    <t>Tail gas (petroleum), straight-run naphtha hydrodesulfurizer; Refinery gas; [A complex combination obtained from the hydrodesulfurization of straight-run naphtha. It consists of hydrogen and hydrocarbons having carbon numbers predominantly in the range of C1 through C5.]</t>
  </si>
  <si>
    <t>273-174-0</t>
  </si>
  <si>
    <t>68952-80-7</t>
  </si>
  <si>
    <t>649-167-00-7</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</si>
  <si>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</si>
  <si>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273-269-7</t>
  </si>
  <si>
    <t>68955-33-9</t>
  </si>
  <si>
    <t>649-168-00-2</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</si>
  <si>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</si>
  <si>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273-563-5</t>
  </si>
  <si>
    <t>68989-88-8</t>
  </si>
  <si>
    <t>649-169-00-8</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</si>
  <si>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</si>
  <si>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295-397-2</t>
  </si>
  <si>
    <t>92045-15-3</t>
  </si>
  <si>
    <t>649-170-00-3</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</si>
  <si>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</si>
  <si>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295-398-8</t>
  </si>
  <si>
    <t>92045-16-4</t>
  </si>
  <si>
    <t>649-171-00-9</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</si>
  <si>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</si>
  <si>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295-399-3</t>
  </si>
  <si>
    <t>92045-17-5</t>
  </si>
  <si>
    <t>649-172-00-4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</si>
  <si>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</si>
  <si>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295-400-7</t>
  </si>
  <si>
    <t>92045-18-6</t>
  </si>
  <si>
    <t>649-173-00-X</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</si>
  <si>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</si>
  <si>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295-401-2</t>
  </si>
  <si>
    <t>92045-19-7</t>
  </si>
  <si>
    <t>649-174-00-5</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</si>
  <si>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</si>
  <si>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295-402-8</t>
  </si>
  <si>
    <t>92045-20-0</t>
  </si>
  <si>
    <t>649-175-00-0</t>
  </si>
  <si>
    <t>Foots oil (petroleum), acid-treated; Foots oil; [A complex combination of hydrocarbons obtained by treatment of Foot's oil with sulfuric acid. It consists predominantly of branched-chain hydrocarbons with carbon numbers predominantly in the range of C20 through C50.]</t>
  </si>
  <si>
    <t>300-225-7</t>
  </si>
  <si>
    <t>93924-31-3</t>
  </si>
  <si>
    <t>H K U</t>
  </si>
  <si>
    <t>649-176-00-6</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</si>
  <si>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</si>
  <si>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300-226-2</t>
  </si>
  <si>
    <t>93924-32-4</t>
  </si>
  <si>
    <t>649-177-00-1</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</si>
  <si>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</si>
  <si>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268-629-5</t>
  </si>
  <si>
    <t>68131-75-9</t>
  </si>
  <si>
    <t>649-178-00-7</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</si>
  <si>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</si>
  <si>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269-617-2</t>
  </si>
  <si>
    <t>68307-98-2</t>
  </si>
  <si>
    <t>649-179-00-2</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</si>
  <si>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</si>
  <si>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269-618-8</t>
  </si>
  <si>
    <t>68307-99-3</t>
  </si>
  <si>
    <t>649-180-00-8</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</si>
  <si>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</si>
  <si>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269-619-3</t>
  </si>
  <si>
    <t>68308-00-9</t>
  </si>
  <si>
    <t>649-181-00-3</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</si>
  <si>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</si>
  <si>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269-620-9</t>
  </si>
  <si>
    <t>68308-01-0</t>
  </si>
  <si>
    <t>649-182-00-9</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</si>
  <si>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</si>
  <si>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269-630-3</t>
  </si>
  <si>
    <t>68308-10-1</t>
  </si>
  <si>
    <t>649-183-00-4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</si>
  <si>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</si>
  <si>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269-623-5</t>
  </si>
  <si>
    <t>68308-03-2</t>
  </si>
  <si>
    <t>649-184-00-X</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</si>
  <si>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</si>
  <si>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269-624-0</t>
  </si>
  <si>
    <t>68308-04-3</t>
  </si>
  <si>
    <t>649-185-00-5</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</si>
  <si>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</si>
  <si>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269-625-6</t>
  </si>
  <si>
    <t>68308-05-4</t>
  </si>
  <si>
    <t>649-186-00-0</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</si>
  <si>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</si>
  <si>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269-626-1</t>
  </si>
  <si>
    <t>68308-06-5</t>
  </si>
  <si>
    <t>649-187-00-6</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</si>
  <si>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</si>
  <si>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269-627-7</t>
  </si>
  <si>
    <t>68308-07-6</t>
  </si>
  <si>
    <t>649-188-00-1</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</si>
  <si>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</si>
  <si>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269-629-8</t>
  </si>
  <si>
    <t>68308-09-8</t>
  </si>
  <si>
    <t>649-189-00-7</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</si>
  <si>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</si>
  <si>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269-631-9</t>
  </si>
  <si>
    <t>68308-11-2</t>
  </si>
  <si>
    <t>649-190-00-2</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</si>
  <si>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</si>
  <si>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269-632-4</t>
  </si>
  <si>
    <t>68308-12-3</t>
  </si>
  <si>
    <t>649-191-00-8</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</si>
  <si>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</si>
  <si>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270-071-2</t>
  </si>
  <si>
    <t>68409-99-4</t>
  </si>
  <si>
    <t>649-193-00-9</t>
  </si>
  <si>
    <t>Alkanes, C1-2; Petroleum gas</t>
  </si>
  <si>
    <t>270-651-5</t>
  </si>
  <si>
    <t>68475-57-0</t>
  </si>
  <si>
    <t>649-194-00-4</t>
  </si>
  <si>
    <t>Alkanes, C2-3; Petroleum gas</t>
  </si>
  <si>
    <t>270-652-0</t>
  </si>
  <si>
    <t>68475-58-1</t>
  </si>
  <si>
    <t>649-195-00-X</t>
  </si>
  <si>
    <t>Alkanes, C3-4; petroleum gas</t>
  </si>
  <si>
    <t>270-653-6</t>
  </si>
  <si>
    <t>68475-59-2</t>
  </si>
  <si>
    <t>649-196-00-5</t>
  </si>
  <si>
    <t>Alkanes, C4-5; Petroleum gas</t>
  </si>
  <si>
    <t>270-654-1</t>
  </si>
  <si>
    <t>68475-60-5</t>
  </si>
  <si>
    <t>649-197-00-0</t>
  </si>
  <si>
    <t>Fuel gases; Petroleum gas; [A combination of light gases. It consists predominantly of hydrogen and/or low molecular weight hydrocarbons.]</t>
  </si>
  <si>
    <t>270-667-2</t>
  </si>
  <si>
    <t>68476-26-6</t>
  </si>
  <si>
    <t>649-198-00-6</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</si>
  <si>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</si>
  <si>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270-670-9</t>
  </si>
  <si>
    <t>68476-29-9</t>
  </si>
  <si>
    <t>649-199-00-1</t>
  </si>
  <si>
    <t>Hydrocarbons, C3-4; Petroleum gas</t>
  </si>
  <si>
    <t>270-681-9</t>
  </si>
  <si>
    <t>68476-40-4</t>
  </si>
  <si>
    <t>649-200-00-5</t>
  </si>
  <si>
    <t>Hydrocarbons, C4-5; Petroleum gas</t>
  </si>
  <si>
    <t>270-682-4</t>
  </si>
  <si>
    <t>68476-42-6</t>
  </si>
  <si>
    <t>649-201-00-0</t>
  </si>
  <si>
    <t>Hydrocarbons, C2-4, C3-rich; Petroleum gas</t>
  </si>
  <si>
    <t>270-689-2</t>
  </si>
  <si>
    <t>68476-49-3</t>
  </si>
  <si>
    <t>649-202-00-6</t>
  </si>
  <si>
    <t>Petroleum gases, liquefied; Petroleum gas; [A complex combination of hydrocarbons produced by the distillation of crude oil. It consists of hydrocarbons having carbon numbers predominantly in the range of C3 through C7 and boiling in the range of approximately – 40 °C to 80 °C (– 40 °F to 176 °F).]</t>
  </si>
  <si>
    <t>270-704-2</t>
  </si>
  <si>
    <t>68476-85-7</t>
  </si>
  <si>
    <t>649-203-00-1</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</si>
  <si>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 (– 40 °F to 176 °F).]</t>
  </si>
  <si>
    <t>270-705-8</t>
  </si>
  <si>
    <t>68476-86-8</t>
  </si>
  <si>
    <t>649-204-00-7</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</si>
  <si>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</si>
  <si>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270-724-1</t>
  </si>
  <si>
    <t>68477-33-8</t>
  </si>
  <si>
    <t>649-205-00-2</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</si>
  <si>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</si>
  <si>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270-726-2</t>
  </si>
  <si>
    <t>68477-35-0</t>
  </si>
  <si>
    <t>649-206-00-8</t>
  </si>
  <si>
    <t>Gases (petroleum), butane splitter overheads; Petroleum gas; [A complex combination of hydrocarbons obtained from the distillation of the butane stream. It consists of aliphatic hydrocarbons having carbon numbers predominantly in the range of C3 through C4.]</t>
  </si>
  <si>
    <t>270-750-3</t>
  </si>
  <si>
    <t>68477-69-0</t>
  </si>
  <si>
    <t>649-207-00-3</t>
  </si>
  <si>
    <t>Gases (petroleum), C2-3-; Petroleum gas; [A complex combination of hydrocarbons produced by the distillation of products from a catalytic fractionation process. It contains predominantly ethane, ethylene, propane, and propylene.]</t>
  </si>
  <si>
    <t>270-751-9</t>
  </si>
  <si>
    <t>68477-70-3</t>
  </si>
  <si>
    <t>649-208-00-9</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</si>
  <si>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</si>
  <si>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270-752-4</t>
  </si>
  <si>
    <t>68477-71-4</t>
  </si>
  <si>
    <t>649-209-00-4</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</si>
  <si>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</si>
  <si>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270-754-5</t>
  </si>
  <si>
    <t>68477-72-5</t>
  </si>
  <si>
    <t>649-210-00-X</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</si>
  <si>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</si>
  <si>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269-628-2</t>
  </si>
  <si>
    <t>68308-08-7</t>
  </si>
  <si>
    <t>649-211-00-5</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</si>
  <si>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</si>
  <si>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308-126-0</t>
  </si>
  <si>
    <t>97862-76-5</t>
  </si>
  <si>
    <t>L</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</si>
  <si>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</si>
  <si>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</si>
  <si>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</si>
  <si>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</si>
  <si>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</si>
  <si>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</si>
  <si>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</si>
  <si>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</si>
  <si>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</si>
  <si>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</si>
  <si>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</si>
  <si>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</si>
  <si>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</si>
  <si>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</si>
  <si>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</si>
  <si>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</si>
  <si>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</si>
  <si>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</si>
  <si>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</si>
  <si>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</si>
  <si>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</si>
  <si>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</si>
  <si>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</si>
  <si>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</si>
  <si>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</si>
  <si>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</si>
  <si>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</si>
  <si>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</si>
  <si>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</si>
  <si>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</si>
  <si>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</si>
  <si>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649-222-00-5</t>
  </si>
  <si>
    <t>265-182-8</t>
  </si>
  <si>
    <t>64742-79-6</t>
  </si>
  <si>
    <t>649-223-00-0</t>
  </si>
  <si>
    <t>265-183-3</t>
  </si>
  <si>
    <t>64742-80-9</t>
  </si>
  <si>
    <t>649-224-00-6</t>
  </si>
  <si>
    <t>269-822-7</t>
  </si>
  <si>
    <t>68334-30-5</t>
  </si>
  <si>
    <t>649-225-00-1</t>
  </si>
  <si>
    <t>270-671-4</t>
  </si>
  <si>
    <t>68476-30-2</t>
  </si>
  <si>
    <t>649-226-00-7</t>
  </si>
  <si>
    <t>270-673-5</t>
  </si>
  <si>
    <t>68476-31-3</t>
  </si>
  <si>
    <t>649-227-00-2</t>
  </si>
  <si>
    <t>270-676-1</t>
  </si>
  <si>
    <t>68476-34-6</t>
  </si>
  <si>
    <t>649-228-00-8</t>
  </si>
  <si>
    <t>270-719-4</t>
  </si>
  <si>
    <t>68477-29-2</t>
  </si>
  <si>
    <t>649-229-00-3</t>
  </si>
  <si>
    <t>270-721-5</t>
  </si>
  <si>
    <t>68477-30-5</t>
  </si>
  <si>
    <t>649-230-00-9</t>
  </si>
  <si>
    <t>270-722-0</t>
  </si>
  <si>
    <t>68477-31-6</t>
  </si>
  <si>
    <t>649-231-00-4</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</si>
  <si>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</si>
  <si>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292-615-8</t>
  </si>
  <si>
    <t>90640-93-0</t>
  </si>
  <si>
    <t>649-232-00-X</t>
  </si>
  <si>
    <t>295-294-2</t>
  </si>
  <si>
    <t>91995-34-5</t>
  </si>
  <si>
    <t>649-233-00-5</t>
  </si>
  <si>
    <t>300-227-8</t>
  </si>
  <si>
    <t>93924-33-5</t>
  </si>
  <si>
    <t>649-234-00-0</t>
  </si>
  <si>
    <t>Naphtha (petroleum), solvent-refined hydrodesulfurized heavy; Gasoil - unspecified</t>
  </si>
  <si>
    <t>307-035-3</t>
  </si>
  <si>
    <t>97488-96-5</t>
  </si>
  <si>
    <t>649-235-00-6</t>
  </si>
  <si>
    <t>307-659-6</t>
  </si>
  <si>
    <t>97675-85-9</t>
  </si>
  <si>
    <t>649-236-00-1</t>
  </si>
  <si>
    <t>307-660-1</t>
  </si>
  <si>
    <t>97675-86-0</t>
  </si>
  <si>
    <t>649-237-00-7</t>
  </si>
  <si>
    <t>307-757-9</t>
  </si>
  <si>
    <t>97722-08-2</t>
  </si>
  <si>
    <t>649-238-00-2</t>
  </si>
  <si>
    <t>308-128-1</t>
  </si>
  <si>
    <t>97862-78-7</t>
  </si>
  <si>
    <t>649-239-00-8</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</si>
  <si>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</si>
  <si>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309-667-5</t>
  </si>
  <si>
    <t>100683-97-4</t>
  </si>
  <si>
    <t>649-240-00-3</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</si>
  <si>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</si>
  <si>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309-668-0</t>
  </si>
  <si>
    <t>100683-98-5</t>
  </si>
  <si>
    <t>649-241-00-9</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</si>
  <si>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</si>
  <si>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309-669-6</t>
  </si>
  <si>
    <t>100683-99-6</t>
  </si>
  <si>
    <t>649-242-00-4</t>
  </si>
  <si>
    <t>Alkanes, C12-26-branched and linear</t>
  </si>
  <si>
    <t>292-454-3</t>
  </si>
  <si>
    <t>90622-53-0</t>
  </si>
  <si>
    <t>649-243-00-X</t>
  </si>
  <si>
    <t>Lubricating greases; Grease; [A complex combination of hydrocarbons having carbon numbers predominantly in the range of C12 through C50. May contain organic salts of alkali metals, alkaline earth metals, and/or aluminium compounds.]</t>
  </si>
  <si>
    <t>278-011-7</t>
  </si>
  <si>
    <t>74869-21-9</t>
  </si>
  <si>
    <t>649-244-00-5</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</si>
  <si>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</si>
  <si>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265-165-5</t>
  </si>
  <si>
    <t>64742-61-6</t>
  </si>
  <si>
    <t>649-245-00-0</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</si>
  <si>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</si>
  <si>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292-659-8</t>
  </si>
  <si>
    <t>90669-77-5</t>
  </si>
  <si>
    <t>649-246-00-6</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</si>
  <si>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</si>
  <si>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292-660-3</t>
  </si>
  <si>
    <t>90669-78-6</t>
  </si>
  <si>
    <t>649-247-00-1</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</si>
  <si>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</si>
  <si>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295-523-6</t>
  </si>
  <si>
    <t>92062-09-4</t>
  </si>
  <si>
    <t>649-248-00-7</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</si>
  <si>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</si>
  <si>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295-524-1</t>
  </si>
  <si>
    <t>92062-10-7</t>
  </si>
  <si>
    <t>649-249-00-2</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</si>
  <si>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</si>
  <si>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295-525-7</t>
  </si>
  <si>
    <t>92062-11-8</t>
  </si>
  <si>
    <t>649-250-00-8</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</si>
  <si>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</si>
  <si>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308-155-9</t>
  </si>
  <si>
    <t>97863-04-2</t>
  </si>
  <si>
    <t>649-251-00-3</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</si>
  <si>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</si>
  <si>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308-156-4</t>
  </si>
  <si>
    <t>97863-05-3</t>
  </si>
  <si>
    <t>649-252-00-9</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</si>
  <si>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</si>
  <si>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308-158-5</t>
  </si>
  <si>
    <t>97863-06-4</t>
  </si>
  <si>
    <t>649-253-00-4</t>
  </si>
  <si>
    <t>Slack wax (petroleum), carbon-treated; Slack wax; [A complex combination of hydrocarbons obtained by treatment of petroleum slack wax with activated charcoal for the removal of trace polar constituents and impurities.]</t>
  </si>
  <si>
    <t>309-723-9</t>
  </si>
  <si>
    <t>100684-49-9</t>
  </si>
  <si>
    <t>649-254-00-X</t>
  </si>
  <si>
    <t>Petrolatum; Petrolatum; [A complex combination of hydrocarbons obtained as a semi-solid from dewaxing paraffinic residual oil. It consists predominantly of saturated crystalline and liquid hydrocarbons having carbon numbers predominantly greater than C25.]</t>
  </si>
  <si>
    <t>232-373-2</t>
  </si>
  <si>
    <t>8009-03-8</t>
  </si>
  <si>
    <t>649-255-00-5</t>
  </si>
  <si>
    <t>Petrolatum (petroleum), oxidized; Petrolatum; [A complex combination of organic compounds, predominantly high molecular weight carboxylic acids, obtained by the air oxidation of petrolatum.]</t>
  </si>
  <si>
    <t>265-206-7</t>
  </si>
  <si>
    <t>64743-01-7</t>
  </si>
  <si>
    <t>649-256-00-0</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</si>
  <si>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</si>
  <si>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285-098-5</t>
  </si>
  <si>
    <t>85029-74-9</t>
  </si>
  <si>
    <t>649-257-00-6</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</si>
  <si>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</si>
  <si>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649-258-00-1</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</si>
  <si>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</si>
  <si>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308-149-6</t>
  </si>
  <si>
    <t>97862-97-0</t>
  </si>
  <si>
    <t>649-259-00-7</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</si>
  <si>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</si>
  <si>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308-150-1</t>
  </si>
  <si>
    <t>97862-98-1</t>
  </si>
  <si>
    <t>649-260-00-2</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</si>
  <si>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</si>
  <si>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309-706-6</t>
  </si>
  <si>
    <t>100684-33-1</t>
  </si>
  <si>
    <t>649-261-00-8</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</si>
  <si>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</si>
  <si>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232-349-1</t>
  </si>
  <si>
    <t>8006-61-9</t>
  </si>
  <si>
    <t xml:space="preserve">Carc. 1B
Muta. 1B
Asp. Tox. 1
</t>
  </si>
  <si>
    <t xml:space="preserve">H350
H340
H304
</t>
  </si>
  <si>
    <t>649-262-00-3</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</si>
  <si>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</si>
  <si>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232-443-2</t>
  </si>
  <si>
    <t>8030-30-6</t>
  </si>
  <si>
    <t>649-263-00-9</t>
  </si>
  <si>
    <t>Ligroine; Low boiling point naphtha; [A complex combination of hydrocarbons obtained by the fractional distillation of petroleum.  This fraction boils in a range of approximately 20°C to 135°C (58°F to 275°F).]</t>
  </si>
  <si>
    <t>232-453-7</t>
  </si>
  <si>
    <t>8032-32-4</t>
  </si>
  <si>
    <t>649-264-00-4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</si>
  <si>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</si>
  <si>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265-041-0</t>
  </si>
  <si>
    <t>64741-41-9</t>
  </si>
  <si>
    <t>649-265-00-X</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</si>
  <si>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</si>
  <si>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265-042-6</t>
  </si>
  <si>
    <t>64741-42-0</t>
  </si>
  <si>
    <t>649-266-00-5</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</si>
  <si>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</si>
  <si>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265-046-8</t>
  </si>
  <si>
    <t>64741-46-4</t>
  </si>
  <si>
    <t>649-267-00-0</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</si>
  <si>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</si>
  <si>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265-192-2</t>
  </si>
  <si>
    <t>64742-89-8</t>
  </si>
  <si>
    <t>649-268-00-6</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</si>
  <si>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</si>
  <si>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270-077-5</t>
  </si>
  <si>
    <t>68410-05-9</t>
  </si>
  <si>
    <t>649-269-00-1</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</si>
  <si>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</si>
  <si>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271-025-4</t>
  </si>
  <si>
    <t>68514-15-8</t>
  </si>
  <si>
    <t>649-270-00-7</t>
  </si>
  <si>
    <t>Gasoline, straight-run, topping-plant; Low boiling point naphtha; [A complex combination of hydrocarbons produced from the topping plant by the distillation of crude oil.  It boils in the range of approximately 36.1°C to 193.3°C (97°F to 380°F).]</t>
  </si>
  <si>
    <t>271-727-0</t>
  </si>
  <si>
    <t>68606-11-1</t>
  </si>
  <si>
    <t>649-271-00-2</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</si>
  <si>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</si>
  <si>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272-186-3</t>
  </si>
  <si>
    <t>68783-12-0</t>
  </si>
  <si>
    <t>649-272-00-8</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</si>
  <si>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</si>
  <si>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272-931-2</t>
  </si>
  <si>
    <t>68921-08-4</t>
  </si>
  <si>
    <t>649-273-00-3</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</si>
  <si>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</si>
  <si>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309-945-6</t>
  </si>
  <si>
    <t>101631-20-3</t>
  </si>
  <si>
    <t>649-274-00-9</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</si>
  <si>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</si>
  <si>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265-066-7</t>
  </si>
  <si>
    <t>64741-64-6</t>
  </si>
  <si>
    <t>649-275-00-4</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</si>
  <si>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</si>
  <si>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265-067-2</t>
  </si>
  <si>
    <t>64741-65-7</t>
  </si>
  <si>
    <t>649-276-00-X</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</si>
  <si>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</si>
  <si>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265-068-8</t>
  </si>
  <si>
    <t>64741-66-8</t>
  </si>
  <si>
    <t>649-277-00-5</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</si>
  <si>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</si>
  <si>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265-073-5</t>
  </si>
  <si>
    <t>64741-70-4</t>
  </si>
  <si>
    <t>649-278-00-0</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</si>
  <si>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</si>
  <si>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265-086-6</t>
  </si>
  <si>
    <t>64741-84-0</t>
  </si>
  <si>
    <t>649-279-00-6</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</si>
  <si>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</si>
  <si>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265-095-5</t>
  </si>
  <si>
    <t>64741-92-0</t>
  </si>
  <si>
    <t>649-280-00-1</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</si>
  <si>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</si>
  <si>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270-088-5</t>
  </si>
  <si>
    <t>68410-71-9</t>
  </si>
  <si>
    <t>649-281-00-7</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</si>
  <si>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</si>
  <si>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270-349-3</t>
  </si>
  <si>
    <t>68425-35-4</t>
  </si>
  <si>
    <t>649-282-00-2</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</si>
  <si>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</si>
  <si>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271-267-0</t>
  </si>
  <si>
    <t>68527-27-5</t>
  </si>
  <si>
    <t>649-283-00-8</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</si>
  <si>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</si>
  <si>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295-315-5</t>
  </si>
  <si>
    <t>91995-53-8</t>
  </si>
  <si>
    <t>649-284-00-3</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</si>
  <si>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</si>
  <si>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295-430-0</t>
  </si>
  <si>
    <t>92045-49-3</t>
  </si>
  <si>
    <t>649-285-00-9</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</si>
  <si>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</si>
  <si>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295-436-3</t>
  </si>
  <si>
    <t>92045-55-1</t>
  </si>
  <si>
    <t>649-286-00-4</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</si>
  <si>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</si>
  <si>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295-440-5</t>
  </si>
  <si>
    <t>92045-58-4</t>
  </si>
  <si>
    <t>649-287-00-X</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</si>
  <si>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</si>
  <si>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295-446-8</t>
  </si>
  <si>
    <t>92045-64-2</t>
  </si>
  <si>
    <t>649-288-00-5</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</si>
  <si>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</si>
  <si>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309-871-4</t>
  </si>
  <si>
    <t>101316-67-0</t>
  </si>
  <si>
    <t>649-289-00-0</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</si>
  <si>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</si>
  <si>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265-055-7</t>
  </si>
  <si>
    <t>64741-54-4</t>
  </si>
  <si>
    <t>649-290-00-6</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</si>
  <si>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</si>
  <si>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265-056-2</t>
  </si>
  <si>
    <t>64741-55-5</t>
  </si>
  <si>
    <t>649-291-00-1</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</si>
  <si>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</si>
  <si>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270-686-6</t>
  </si>
  <si>
    <t>68476-46-0</t>
  </si>
  <si>
    <t>649-292-00-7</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</si>
  <si>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</si>
  <si>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272-185-8</t>
  </si>
  <si>
    <t>68783-09-5</t>
  </si>
  <si>
    <t>649-293-00-2</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</si>
  <si>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</si>
  <si>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295-311-3</t>
  </si>
  <si>
    <t>91995-50-5</t>
  </si>
  <si>
    <t>649-294-00-8</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</si>
  <si>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</si>
  <si>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295-431-6</t>
  </si>
  <si>
    <t>92045-50-6</t>
  </si>
  <si>
    <t>649-295-00-3</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</si>
  <si>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</si>
  <si>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295-441-0</t>
  </si>
  <si>
    <t>92045-59-5</t>
  </si>
  <si>
    <t>649-296-00-9</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</si>
  <si>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</si>
  <si>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295-794-0</t>
  </si>
  <si>
    <t>92128-94-4</t>
  </si>
  <si>
    <t>649-297-00-4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</si>
  <si>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</si>
  <si>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309-974-4</t>
  </si>
  <si>
    <t>101794-97-2</t>
  </si>
  <si>
    <t>649-298-00-X</t>
  </si>
  <si>
    <t>Hydrocarbons, C8-12, catalytic cracking, chem. neutralized, sweetened; Low boiling point cat-cracked naphtha</t>
  </si>
  <si>
    <t>309-987-5</t>
  </si>
  <si>
    <t>101896-28-0</t>
  </si>
  <si>
    <t>649-299-00-5</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</si>
  <si>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</si>
  <si>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265-065-1</t>
  </si>
  <si>
    <t>64741-63-5</t>
  </si>
  <si>
    <t>649-300-00-9</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</si>
  <si>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</si>
  <si>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265-070-9</t>
  </si>
  <si>
    <t>64741-68-0</t>
  </si>
  <si>
    <t>649-301-00-4</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</si>
  <si>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</si>
  <si>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270-660-4</t>
  </si>
  <si>
    <t>68475-79-6</t>
  </si>
  <si>
    <t>649-302-00-X</t>
  </si>
  <si>
    <t>Hydrocarbons, C2-6, C6-8 catalytic reformer; Low boiling point cat-reformed naphtha</t>
  </si>
  <si>
    <t>270-687-1</t>
  </si>
  <si>
    <t>68476-47-1</t>
  </si>
  <si>
    <t>649-303-00-5</t>
  </si>
  <si>
    <t>Residues (petroleum), C6-8 catalytic reformer; Low boiling point cat-reformed naphtha; [A complex residuum from the catalytic reforming of C6-8 feed.  It consists of hydrocarbons having carbon numbers predominantly in the range of C2 through C6.]</t>
  </si>
  <si>
    <t>270-794-3</t>
  </si>
  <si>
    <t>68478-15-9</t>
  </si>
  <si>
    <t>649-304-00-0</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</si>
  <si>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</si>
  <si>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270-993-5</t>
  </si>
  <si>
    <t>68513-03-1</t>
  </si>
  <si>
    <t>649-305-00-6</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</si>
  <si>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</si>
  <si>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271-008-1</t>
  </si>
  <si>
    <t>68513-63-3</t>
  </si>
  <si>
    <t>649-306-00-1</t>
  </si>
  <si>
    <t>Petroleum products, hydrofiner-powerformer reformates; Low boiling point cat-reformed naphtha; [The complex combination of hydrocarbons obtained in a hydrofiner-powerformer process and boiling in a range of approximately 27°C to 210°C (80°F to 410°F).]</t>
  </si>
  <si>
    <t>271-058-4</t>
  </si>
  <si>
    <t>68514-79-4</t>
  </si>
  <si>
    <t>649-307-00-7</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</si>
  <si>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</si>
  <si>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272-895-8</t>
  </si>
  <si>
    <t>68919-37-9</t>
  </si>
  <si>
    <t>649-308-00-2</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</si>
  <si>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</si>
  <si>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273-271-8</t>
  </si>
  <si>
    <t>68955-35-1</t>
  </si>
  <si>
    <t>649-309-00-8</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</si>
  <si>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</si>
  <si>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285-509-8</t>
  </si>
  <si>
    <t>85116-58-1</t>
  </si>
  <si>
    <t>649-310-00-3</t>
  </si>
  <si>
    <t>Aromatic hydrocarbons, C8, catalytic reforming-derived; Low boiling point cat-reformed naphtha</t>
  </si>
  <si>
    <t>295-279-0</t>
  </si>
  <si>
    <t>91995-18-5</t>
  </si>
  <si>
    <t>649-311-00-9</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</si>
  <si>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</si>
  <si>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297-401-8</t>
  </si>
  <si>
    <t>93571-75-6</t>
  </si>
  <si>
    <t>649-312-00-4</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</si>
  <si>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</si>
  <si>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297-458-9</t>
  </si>
  <si>
    <t>93572-29-3</t>
  </si>
  <si>
    <t>649-313-00-X</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</si>
  <si>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</si>
  <si>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297-465-7</t>
  </si>
  <si>
    <t>93572-35-1</t>
  </si>
  <si>
    <t>649-314-00-5</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</si>
  <si>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</si>
  <si>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297-466-2</t>
  </si>
  <si>
    <t>93572-36-2</t>
  </si>
  <si>
    <t>649-315-00-0</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</si>
  <si>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</si>
  <si>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308-127-6</t>
  </si>
  <si>
    <t>97862-77-6</t>
  </si>
  <si>
    <t>649-316-00-6</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</si>
  <si>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</si>
  <si>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265-075-6</t>
  </si>
  <si>
    <t>64741-74-8</t>
  </si>
  <si>
    <t>649-317-00-1</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</si>
  <si>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</si>
  <si>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265-085-0</t>
  </si>
  <si>
    <t>64741-83-9</t>
  </si>
  <si>
    <t>649-318-00-7</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</si>
  <si>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</si>
  <si>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267-563-4</t>
  </si>
  <si>
    <t>67891-79-6</t>
  </si>
  <si>
    <t>649-319-00-2</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</si>
  <si>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</si>
  <si>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267-565-5</t>
  </si>
  <si>
    <t>67891-80-9</t>
  </si>
  <si>
    <t>649-320-00-8</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</si>
  <si>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</si>
  <si>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270-344-6</t>
  </si>
  <si>
    <t>68425-29-6</t>
  </si>
  <si>
    <t>649-321-00-3</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</si>
  <si>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</si>
  <si>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270-658-3</t>
  </si>
  <si>
    <t>68475-70-7</t>
  </si>
  <si>
    <t>649-322-00-9</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</si>
  <si>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</si>
  <si>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271-631-9</t>
  </si>
  <si>
    <t>68603-00-9</t>
  </si>
  <si>
    <t>649-323-00-4</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</si>
  <si>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</si>
  <si>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271-632-4</t>
  </si>
  <si>
    <t>68603-01-0</t>
  </si>
  <si>
    <t>649-324-00-X</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</si>
  <si>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</si>
  <si>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271-634-5</t>
  </si>
  <si>
    <t>68603-03-2</t>
  </si>
  <si>
    <t>649-325-00-5</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</si>
  <si>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</si>
  <si>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273-266-0</t>
  </si>
  <si>
    <t>68955-29-3</t>
  </si>
  <si>
    <t>649-326-00-0</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</si>
  <si>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</si>
  <si>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295-447-3</t>
  </si>
  <si>
    <t>92045-65-3</t>
  </si>
  <si>
    <t>649-327-00-6</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</si>
  <si>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</si>
  <si>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649-328-00-1</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</si>
  <si>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</si>
  <si>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265-151-9</t>
  </si>
  <si>
    <t>64742-49-0</t>
  </si>
  <si>
    <t>649-329-00-7</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</si>
  <si>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</si>
  <si>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265-178-6</t>
  </si>
  <si>
    <t>64742-73-0</t>
  </si>
  <si>
    <t>649-330-00-2</t>
  </si>
  <si>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</si>
  <si>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265-185-4</t>
  </si>
  <si>
    <t>64742-82-1</t>
  </si>
  <si>
    <t xml:space="preserve">Carc. 1B
Muta. 1B
Asp. Tox. 1
STOT RE 1
</t>
  </si>
  <si>
    <t xml:space="preserve">H350
H340
H304
H372 (central nervous system)
</t>
  </si>
  <si>
    <t xml:space="preserve">H340
H350
H372 (central nervous system)
H304
</t>
  </si>
  <si>
    <t>649-331-00-8</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</si>
  <si>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</si>
  <si>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270-092-7</t>
  </si>
  <si>
    <t>68410-96-8</t>
  </si>
  <si>
    <t>649-332-00-3</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</si>
  <si>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</si>
  <si>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270-093-2</t>
  </si>
  <si>
    <t>68410-97-9</t>
  </si>
  <si>
    <t>649-333-00-9</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</si>
  <si>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</si>
  <si>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270-094-8</t>
  </si>
  <si>
    <t>68410-98-0</t>
  </si>
  <si>
    <t>649-334-00-4</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</si>
  <si>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</si>
  <si>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270-988-8</t>
  </si>
  <si>
    <t>68512-78-7</t>
  </si>
  <si>
    <t>649-335-00-X</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</si>
  <si>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</si>
  <si>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285-511-9</t>
  </si>
  <si>
    <t>85116-60-5</t>
  </si>
  <si>
    <t>649-336-00-5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</si>
  <si>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</si>
  <si>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285-512-4</t>
  </si>
  <si>
    <t>85116-61-6</t>
  </si>
  <si>
    <t>649-337-00-0</t>
  </si>
  <si>
    <t>Naphtha (petroleum), heavy steam-cracked, hydrogenated; Low boiling point hydrogen treated naphtha</t>
  </si>
  <si>
    <t>295-432-1</t>
  </si>
  <si>
    <t>92045-51-7</t>
  </si>
  <si>
    <t>649-338-00-6</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</si>
  <si>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</si>
  <si>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295-433-7</t>
  </si>
  <si>
    <t>92045-52-8</t>
  </si>
  <si>
    <t>649-339-00-1</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</si>
  <si>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</si>
  <si>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295-438-4</t>
  </si>
  <si>
    <t>92045-57-3</t>
  </si>
  <si>
    <t>649-340-00-7</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</si>
  <si>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</si>
  <si>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295-443-1</t>
  </si>
  <si>
    <t>92045-61-9</t>
  </si>
  <si>
    <t>649-341-00-2</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</si>
  <si>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</si>
  <si>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295-529-9</t>
  </si>
  <si>
    <t>92062-15-2</t>
  </si>
  <si>
    <t>649-342-00-8</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</si>
  <si>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</si>
  <si>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296-942-7</t>
  </si>
  <si>
    <t>93165-55-0</t>
  </si>
  <si>
    <t>649-343-00-3</t>
  </si>
  <si>
    <t>Hydrocarbons, C6-11, hydrotreated, dearomatized; Low boiling point hydrogen treated naphtha; [A complex combination of hydrocarbons obtained as solvents which have been subjected to hydrotreatment in order to convert aromatics to naphthenes by catalytic hydrogenation.]</t>
  </si>
  <si>
    <t>297-852-0</t>
  </si>
  <si>
    <t>93763-33-8</t>
  </si>
  <si>
    <t>649-344-00-9</t>
  </si>
  <si>
    <t>Hydrocarbons, C9-12, hydrotreated, dearomatized; Low boiling point hydrogen treated naphtha; [A complex combination of hydrocarbons obtained as solvents which have been subjected to hydrotreatment in order to convert aromatics to naphthenes by catalytic hydrogenation.]</t>
  </si>
  <si>
    <t>297-853-6</t>
  </si>
  <si>
    <t>93763-34-9</t>
  </si>
  <si>
    <t>649-345-00-4</t>
  </si>
  <si>
    <t>stoddard solvent; Low boiling point naphtha - unspecified; [A colourless, refined petroleum distillate that is free from rancid or objectionable odours and that boils in a range of approximately 148,8 °C to 204,4 °C (300 °F to 400 °F).]</t>
  </si>
  <si>
    <t>232-489-3</t>
  </si>
  <si>
    <t>8052-41-3</t>
  </si>
  <si>
    <t>649-346-00-X</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</si>
  <si>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</si>
  <si>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265-047-3</t>
  </si>
  <si>
    <t>64741-47-5</t>
  </si>
  <si>
    <t>649-347-00-5</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</si>
  <si>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</si>
  <si>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265-048-9</t>
  </si>
  <si>
    <t>64741-48-6</t>
  </si>
  <si>
    <t>649-348-00-0</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</si>
  <si>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</si>
  <si>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265-071-4</t>
  </si>
  <si>
    <t>64741-69-1</t>
  </si>
  <si>
    <t>649-349-00-6</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</si>
  <si>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</si>
  <si>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265-079-8</t>
  </si>
  <si>
    <t>64741-78-2</t>
  </si>
  <si>
    <t>649-350-00-1</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</si>
  <si>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</si>
  <si>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265-089-2</t>
  </si>
  <si>
    <t>64741-87-3</t>
  </si>
  <si>
    <t>649-351-00-7</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</si>
  <si>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</si>
  <si>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265-115-2</t>
  </si>
  <si>
    <t>64742-15-0</t>
  </si>
  <si>
    <t>649-352-00-2</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</si>
  <si>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</si>
  <si>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265-122-0</t>
  </si>
  <si>
    <t>64742-22-9</t>
  </si>
  <si>
    <t>649-353-00-8</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</si>
  <si>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</si>
  <si>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265-123-6</t>
  </si>
  <si>
    <t>64742-23-0</t>
  </si>
  <si>
    <t>649-354-00-3</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</si>
  <si>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</si>
  <si>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265-170-2</t>
  </si>
  <si>
    <t>64742-66-1</t>
  </si>
  <si>
    <t>649-355-00-9</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</si>
  <si>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</si>
  <si>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265-187-5</t>
  </si>
  <si>
    <t>64742-83-2</t>
  </si>
  <si>
    <t>649-356-00-4</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</si>
  <si>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</si>
  <si>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265-199-0</t>
  </si>
  <si>
    <t>649-357-00-X</t>
  </si>
  <si>
    <t>Aromatic hydrocarbons, C6-10, acid-treated, neutralized; Low boiling point naphtha - unspecified</t>
  </si>
  <si>
    <t>268-618-5</t>
  </si>
  <si>
    <t>68131-49-7</t>
  </si>
  <si>
    <t>649-358-00-5</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</si>
  <si>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</si>
  <si>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270-725-7</t>
  </si>
  <si>
    <t>68477-34-9</t>
  </si>
  <si>
    <t>649-359-00-0</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</si>
  <si>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</si>
  <si>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270-735-1</t>
  </si>
  <si>
    <t>68477-50-9</t>
  </si>
  <si>
    <t>649-360-00-6</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</si>
  <si>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</si>
  <si>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270-736-7</t>
  </si>
  <si>
    <t>68477-53-2</t>
  </si>
  <si>
    <t>649-361-00-1</t>
  </si>
  <si>
    <t>Distillates (petroleum), steam-cracked, C5-10 fraction, mixed with light steam-cracked petroleum naphtha C5 fraction; Low boiling point naphtha - unspecified</t>
  </si>
  <si>
    <t>270-738-8</t>
  </si>
  <si>
    <t>68477-55-4</t>
  </si>
  <si>
    <t>649-362-00-7</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</si>
  <si>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</si>
  <si>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270-741-4</t>
  </si>
  <si>
    <t>68477-61-2</t>
  </si>
  <si>
    <t>649-363-00-2</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</si>
  <si>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</si>
  <si>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270-771-8</t>
  </si>
  <si>
    <t>68477-89-4</t>
  </si>
  <si>
    <t>649-364-00-8</t>
  </si>
  <si>
    <t>Residues (petroleum), butane splitter bottoms; Low boiling point naphtha - unspecified; [A complex residuum from the distillation of butane stream. It consists of aliphatic hydrocarbons having carbon numbers predominantly in the range of C4 through C6.]</t>
  </si>
  <si>
    <t>270-791-7</t>
  </si>
  <si>
    <t>68478-12-6</t>
  </si>
  <si>
    <t xml:space="preserve">H340
H350
H304
</t>
  </si>
  <si>
    <t>649-365-00-3</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</si>
  <si>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</si>
  <si>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270-795-9</t>
  </si>
  <si>
    <t>68478-16-0</t>
  </si>
  <si>
    <t>649-366-00-9</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</si>
  <si>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</si>
  <si>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270-991-4</t>
  </si>
  <si>
    <t>68513-02-0</t>
  </si>
  <si>
    <t>649-367-00-4</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</si>
  <si>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</si>
  <si>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271-138-9</t>
  </si>
  <si>
    <t>68516-20-1</t>
  </si>
  <si>
    <t>649-368-00-X</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</si>
  <si>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</si>
  <si>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271-262-3</t>
  </si>
  <si>
    <t>68527-21-9</t>
  </si>
  <si>
    <t>649-369-00-5</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</si>
  <si>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</si>
  <si>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271-263-9</t>
  </si>
  <si>
    <t>68527-22-0</t>
  </si>
  <si>
    <t>649-370-00-0</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</si>
  <si>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</si>
  <si>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271-264-4</t>
  </si>
  <si>
    <t>68527-23-1</t>
  </si>
  <si>
    <t>649-371-00-6</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</si>
  <si>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</si>
  <si>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271-266-5</t>
  </si>
  <si>
    <t>68527-26-4</t>
  </si>
  <si>
    <t>649-372-00-1</t>
  </si>
  <si>
    <t>Naphtha (petroleum), arom.-contg.; Low boiling point naphtha - unspecified</t>
  </si>
  <si>
    <t>271-635-0</t>
  </si>
  <si>
    <t>68603-08-7</t>
  </si>
  <si>
    <t>649-373-00-7</t>
  </si>
  <si>
    <t>Gasoline, pyrolysis, debutanizer bottoms; Low boiling point naphtha - unspecified; [A complex combination of hydrocarbons obtained from the fractionation of depropanizer bottoms.  It consists of hydrocarbons having carbon numbers predominantly greater than C5.]</t>
  </si>
  <si>
    <t>271-726-5</t>
  </si>
  <si>
    <t>68606-10-0</t>
  </si>
  <si>
    <t>649-374-00-2</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</si>
  <si>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</si>
  <si>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272-206-0</t>
  </si>
  <si>
    <t>68783-66-4</t>
  </si>
  <si>
    <t>649-375-00-8</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</si>
  <si>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</si>
  <si>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272-896-3</t>
  </si>
  <si>
    <t>68919-39-1</t>
  </si>
  <si>
    <t>649-376-00-3</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</si>
  <si>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</si>
  <si>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272-932-8</t>
  </si>
  <si>
    <t>68921-09-5</t>
  </si>
  <si>
    <t>649-377-00-9</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</si>
  <si>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</si>
  <si>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285-510-3</t>
  </si>
  <si>
    <t>85116-59-2</t>
  </si>
  <si>
    <t>649-378-00-4</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</si>
  <si>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</si>
  <si>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289-220-8</t>
  </si>
  <si>
    <t>86290-81-5</t>
  </si>
  <si>
    <t>649-379-00-X</t>
  </si>
  <si>
    <t>Aromatic hydrocarbons, C7-8, dealkylation products, distn. residues; Low boiling point naphtha - unspecified</t>
  </si>
  <si>
    <t>292-698-0</t>
  </si>
  <si>
    <t>90989-42-7</t>
  </si>
  <si>
    <t>649-380-00-5</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</si>
  <si>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</si>
  <si>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295-298-4</t>
  </si>
  <si>
    <t>91995-38-9</t>
  </si>
  <si>
    <t>649-381-00-0</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</si>
  <si>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</si>
  <si>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295-302-4</t>
  </si>
  <si>
    <t>91995-41-4</t>
  </si>
  <si>
    <t>649-382-00-6</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</si>
  <si>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</si>
  <si>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295-331-2</t>
  </si>
  <si>
    <t>91995-68-5</t>
  </si>
  <si>
    <t>649-383-00-1</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</si>
  <si>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</si>
  <si>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295-434-2</t>
  </si>
  <si>
    <t>92045-53-9</t>
  </si>
  <si>
    <t>649-384-00-7</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</si>
  <si>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</si>
  <si>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295-442-6</t>
  </si>
  <si>
    <t>92045-60-8</t>
  </si>
  <si>
    <t>649-385-00-2</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</si>
  <si>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</si>
  <si>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295-444-7</t>
  </si>
  <si>
    <t>92045-62-0</t>
  </si>
  <si>
    <t>649-386-00-8</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</si>
  <si>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</si>
  <si>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295-445-2</t>
  </si>
  <si>
    <t>92045-63-1</t>
  </si>
  <si>
    <t>649-387-00-3</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</si>
  <si>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</si>
  <si>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296-028-8</t>
  </si>
  <si>
    <t>92201-97-3</t>
  </si>
  <si>
    <t>649-388-00-9</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</si>
  <si>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</si>
  <si>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296-903-4</t>
  </si>
  <si>
    <t>93165-19-6</t>
  </si>
  <si>
    <t>649-389-00-4</t>
  </si>
  <si>
    <t>Gasoline, pyrolysis, hydrogenated; Low boiling point naphtha-unspecified; [A distillation fraction from the hydrogenation of pyrolysis gasoline boiling in the range of approximately 20°C to 200°C (68°F to 392°F).]</t>
  </si>
  <si>
    <t>302-639-3</t>
  </si>
  <si>
    <t>94114-03-1</t>
  </si>
  <si>
    <t>649-390-00-X</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</si>
  <si>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</si>
  <si>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305-750-5</t>
  </si>
  <si>
    <t>95009-23-7</t>
  </si>
  <si>
    <t>649-391-00-5</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</si>
  <si>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</si>
  <si>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308-261-5</t>
  </si>
  <si>
    <t>97926-43-7</t>
  </si>
  <si>
    <t>649-392-00-0</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</si>
  <si>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</si>
  <si>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308-713-1</t>
  </si>
  <si>
    <t>98219-46-6</t>
  </si>
  <si>
    <t>649-393-00-6</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</si>
  <si>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</si>
  <si>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308-714-7</t>
  </si>
  <si>
    <t>98219-47-7</t>
  </si>
  <si>
    <t>649-394-00-1</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</si>
  <si>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</si>
  <si>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309-862-5</t>
  </si>
  <si>
    <t>101316-56-7</t>
  </si>
  <si>
    <t>649-395-00-7</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</si>
  <si>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</si>
  <si>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309-870-9</t>
  </si>
  <si>
    <t>101316-66-9</t>
  </si>
  <si>
    <t>649-396-00-2</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</si>
  <si>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</si>
  <si>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309-879-8</t>
  </si>
  <si>
    <t>101316-76-1</t>
  </si>
  <si>
    <t>649-397-00-8</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</si>
  <si>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</si>
  <si>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309-976-5</t>
  </si>
  <si>
    <t>101795-01-1</t>
  </si>
  <si>
    <t>649-398-00-3</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</si>
  <si>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</si>
  <si>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310-012-0</t>
  </si>
  <si>
    <t>102110-14-5</t>
  </si>
  <si>
    <t>649-399-00-9</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</si>
  <si>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</si>
  <si>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310-013-6</t>
  </si>
  <si>
    <t>102110-15-6</t>
  </si>
  <si>
    <t>649-400-00-2</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</si>
  <si>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</si>
  <si>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310-057-6</t>
  </si>
  <si>
    <t>102110-55-4</t>
  </si>
  <si>
    <t>649-401-00-8</t>
  </si>
  <si>
    <t>Hydrocarbons, C≥5, C5-6-rich; Low boiling point naphtha - unspecified</t>
  </si>
  <si>
    <t>270-690-8</t>
  </si>
  <si>
    <t>68476-50-6</t>
  </si>
  <si>
    <t>649-402-00-3</t>
  </si>
  <si>
    <t>Hydrocarbons, C5-rich; Low boiling point naphtha - unspecified</t>
  </si>
  <si>
    <t>270-695-5</t>
  </si>
  <si>
    <t>68476-55-1</t>
  </si>
  <si>
    <t>649-403-00-9</t>
  </si>
  <si>
    <t>Aromatic hydrocarbons, C8-10; Low boiling point naphtha - unspecified</t>
  </si>
  <si>
    <t>292-695-4</t>
  </si>
  <si>
    <t>90989-39-2</t>
  </si>
  <si>
    <t>649-404-00-4</t>
  </si>
  <si>
    <t>232-366-4</t>
  </si>
  <si>
    <t>8008-20-6</t>
  </si>
  <si>
    <t xml:space="preserve">Asp. Tox. 1
</t>
  </si>
  <si>
    <t xml:space="preserve">H304
</t>
  </si>
  <si>
    <t>649-405-00-X</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</si>
  <si>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</si>
  <si>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265-191-7</t>
  </si>
  <si>
    <t>64742-88-7</t>
  </si>
  <si>
    <t xml:space="preserve">Asp. Tox. 1
STOT RE 1
</t>
  </si>
  <si>
    <t xml:space="preserve">H304
H372 (central nervous system)
</t>
  </si>
  <si>
    <t xml:space="preserve">H372 (central nervous system)
H304
</t>
  </si>
  <si>
    <t>649-406-00-5</t>
  </si>
  <si>
    <t>265-200-4</t>
  </si>
  <si>
    <t>64742-96-7</t>
  </si>
  <si>
    <t>649-407-00-0</t>
  </si>
  <si>
    <t>295-418-5</t>
  </si>
  <si>
    <t>92045-37-9</t>
  </si>
  <si>
    <t>649-408-00-6</t>
  </si>
  <si>
    <t>265-194-3</t>
  </si>
  <si>
    <t>64742-91-2</t>
  </si>
  <si>
    <t>649-409-00-1</t>
  </si>
  <si>
    <t>270-728-3</t>
  </si>
  <si>
    <t>68477-39-4</t>
  </si>
  <si>
    <t>649-410-00-7</t>
  </si>
  <si>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</si>
  <si>
    <t>270-729-9</t>
  </si>
  <si>
    <t>68477-40-7</t>
  </si>
  <si>
    <t>649-411-00-2</t>
  </si>
  <si>
    <t>Distillates (petroleum), steam-cracked, C8-12 fraction; Cracked kerosine; [A complex combination of organic compounds obtained by the distillation of products from a steam cracking process. It consists predominantly of unsaturated hydrocarbons having carbon numbers predominantly in the range of C8 through C12.]</t>
  </si>
  <si>
    <t>270-737-2</t>
  </si>
  <si>
    <t>68477-54-3</t>
  </si>
  <si>
    <t>649-412-00-8</t>
  </si>
  <si>
    <t>285-507-7</t>
  </si>
  <si>
    <t>85116-55-8</t>
  </si>
  <si>
    <t>649-413-00-3</t>
  </si>
  <si>
    <t>292-621-0</t>
  </si>
  <si>
    <t>90640-98-5</t>
  </si>
  <si>
    <t>649-414-00-9</t>
  </si>
  <si>
    <t>292-637-8</t>
  </si>
  <si>
    <t>90641-13-7</t>
  </si>
  <si>
    <t>649-415-00-4</t>
  </si>
  <si>
    <t>309-866-7</t>
  </si>
  <si>
    <t>101316-61-4</t>
  </si>
  <si>
    <t>649-416-00-X</t>
  </si>
  <si>
    <t>309-938-8</t>
  </si>
  <si>
    <t>101631-13-4</t>
  </si>
  <si>
    <t>649-417-00-5</t>
  </si>
  <si>
    <t>309-881-9</t>
  </si>
  <si>
    <t>101316-80-7</t>
  </si>
  <si>
    <t>649-418-00-0</t>
  </si>
  <si>
    <t>309-940-9</t>
  </si>
  <si>
    <t>101631-15-6</t>
  </si>
  <si>
    <t>649-419-00-6</t>
  </si>
  <si>
    <t>265-074-0</t>
  </si>
  <si>
    <t>64741-73-7</t>
  </si>
  <si>
    <t>649-420-00-1</t>
  </si>
  <si>
    <t>265-099-7</t>
  </si>
  <si>
    <t>64741-98-6</t>
  </si>
  <si>
    <t>649-421-00-7</t>
  </si>
  <si>
    <t>265-132-5</t>
  </si>
  <si>
    <t>64742-31-0</t>
  </si>
  <si>
    <t>649-422-00-2</t>
  </si>
  <si>
    <t>265-149-8</t>
  </si>
  <si>
    <t>64742-47-8</t>
  </si>
  <si>
    <t>649-423-00-8</t>
  </si>
  <si>
    <t>265-184-9</t>
  </si>
  <si>
    <t>64742-81-0</t>
  </si>
  <si>
    <t>649-424-00-3</t>
  </si>
  <si>
    <t>265-198-5</t>
  </si>
  <si>
    <t>64742-94-5</t>
  </si>
  <si>
    <t>649-425-00-9</t>
  </si>
  <si>
    <t>269-778-9</t>
  </si>
  <si>
    <t>68333-23-3</t>
  </si>
  <si>
    <t>649-426-00-4</t>
  </si>
  <si>
    <t>285-508-2</t>
  </si>
  <si>
    <t>85116-57-0</t>
  </si>
  <si>
    <t>649-427-00-X</t>
  </si>
  <si>
    <t>294-799-5</t>
  </si>
  <si>
    <t>91770-15-9</t>
  </si>
  <si>
    <t>649-428-00-5</t>
  </si>
  <si>
    <t>295-416-4</t>
  </si>
  <si>
    <t>92045-36-8</t>
  </si>
  <si>
    <t>649-429-00-0</t>
  </si>
  <si>
    <t>Hydrocarbons, C9-16, hydrotreated, dearomatized; Kerosine - unspecified; [A complex combination of hydrocarbons obtained as solvents which have been subjected to hydrotreatment in order to convert aromatics to naphthenes by catalytic hydrogenation.]</t>
  </si>
  <si>
    <t>297-854-1</t>
  </si>
  <si>
    <t>93763-35-0</t>
  </si>
  <si>
    <t>649-430-00-6</t>
  </si>
  <si>
    <t>Kerosine (petroleum), solvent-refined hydrodesulfurized; Kerosine - unspecified</t>
  </si>
  <si>
    <t>307-033-2</t>
  </si>
  <si>
    <t>97488-94-3</t>
  </si>
  <si>
    <t>649-431-00-1</t>
  </si>
  <si>
    <t>309-864-6</t>
  </si>
  <si>
    <t>101316-58-9</t>
  </si>
  <si>
    <t>649-432-00-7</t>
  </si>
  <si>
    <t>309-882-4</t>
  </si>
  <si>
    <t>101316-81-8</t>
  </si>
  <si>
    <t>649-433-00-2</t>
  </si>
  <si>
    <t>309-884-5</t>
  </si>
  <si>
    <t>101316-82-9</t>
  </si>
  <si>
    <t>649-434-00-8</t>
  </si>
  <si>
    <t>309-944-0</t>
  </si>
  <si>
    <t>101631-19-0</t>
  </si>
  <si>
    <t>649-435-00-3</t>
  </si>
  <si>
    <t>265-060-4</t>
  </si>
  <si>
    <t>64741-59-9</t>
  </si>
  <si>
    <t>649-436-00-9</t>
  </si>
  <si>
    <t>265-062-5</t>
  </si>
  <si>
    <t>64741-60-2</t>
  </si>
  <si>
    <t>649-437-00-4</t>
  </si>
  <si>
    <t>265-078-2</t>
  </si>
  <si>
    <t>64741-77-1</t>
  </si>
  <si>
    <t>649-438-00-X</t>
  </si>
  <si>
    <t>265-084-5</t>
  </si>
  <si>
    <t>64741-82-8</t>
  </si>
  <si>
    <t>649-439-00-5</t>
  </si>
  <si>
    <t>269-781-5</t>
  </si>
  <si>
    <t>68333-25-5</t>
  </si>
  <si>
    <t>649-440-00-0</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</si>
  <si>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</si>
  <si>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270-662-5</t>
  </si>
  <si>
    <t>68475-80-9</t>
  </si>
  <si>
    <t>649-441-00-6</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</si>
  <si>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</si>
  <si>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270-727-8</t>
  </si>
  <si>
    <t>68477-38-3</t>
  </si>
  <si>
    <t>649-442-00-1</t>
  </si>
  <si>
    <t>271-260-2</t>
  </si>
  <si>
    <t>68527-18-4</t>
  </si>
  <si>
    <t>649-443-00-7</t>
  </si>
  <si>
    <t>285-505-6</t>
  </si>
  <si>
    <t>85116-53-6</t>
  </si>
  <si>
    <t>649-444-00-2</t>
  </si>
  <si>
    <t>Gas oils (petroleum), thermal-cracked, hydrodesulfurized; Cracked gasoil</t>
  </si>
  <si>
    <t>295-411-7</t>
  </si>
  <si>
    <t>92045-29-9</t>
  </si>
  <si>
    <t>649-445-00-8</t>
  </si>
  <si>
    <t>295-514-7</t>
  </si>
  <si>
    <t>92062-00-5</t>
  </si>
  <si>
    <t>649-446-00-3</t>
  </si>
  <si>
    <t>295-517-3</t>
  </si>
  <si>
    <t>92062-04-9</t>
  </si>
  <si>
    <t>649-447-00-9</t>
  </si>
  <si>
    <t>295-991-1</t>
  </si>
  <si>
    <t>92201-60-0</t>
  </si>
  <si>
    <t>649-448-00-4</t>
  </si>
  <si>
    <t>297-905-8</t>
  </si>
  <si>
    <t>93763-85-0</t>
  </si>
  <si>
    <t>649-449-00-X</t>
  </si>
  <si>
    <t>307-662-2</t>
  </si>
  <si>
    <t>97675-88-2</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</si>
  <si>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</si>
  <si>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</si>
  <si>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</si>
  <si>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</si>
  <si>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</si>
  <si>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</si>
  <si>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</si>
  <si>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</si>
  <si>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</si>
  <si>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</si>
  <si>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</si>
  <si>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</si>
  <si>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</si>
  <si>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</si>
  <si>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</si>
  <si>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</si>
  <si>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</si>
  <si>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</si>
  <si>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</si>
  <si>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</si>
  <si>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</si>
  <si>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</si>
  <si>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</si>
  <si>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</si>
  <si>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</si>
  <si>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</si>
  <si>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</si>
  <si>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</si>
  <si>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</si>
  <si>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</si>
  <si>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</si>
  <si>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</si>
  <si>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</si>
  <si>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</si>
  <si>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</si>
  <si>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</si>
  <si>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</si>
  <si>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</si>
  <si>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</si>
  <si>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</si>
  <si>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</si>
  <si>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</si>
  <si>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</si>
  <si>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</si>
  <si>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</si>
  <si>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</si>
  <si>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</si>
  <si>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</si>
  <si>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</si>
  <si>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</si>
  <si>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649-468-00-3</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</si>
  <si>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</si>
  <si>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</si>
  <si>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</si>
  <si>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</si>
  <si>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</si>
  <si>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</si>
  <si>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</si>
  <si>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</si>
  <si>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</si>
  <si>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</si>
  <si>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</si>
  <si>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</si>
  <si>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</si>
  <si>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</si>
  <si>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</si>
  <si>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</si>
  <si>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</si>
  <si>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</si>
  <si>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</si>
  <si>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</si>
  <si>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</si>
  <si>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</si>
  <si>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</si>
  <si>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</si>
  <si>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</si>
  <si>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</si>
  <si>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</si>
  <si>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</si>
  <si>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</si>
  <si>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</si>
  <si>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</si>
  <si>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</si>
  <si>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</si>
  <si>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</si>
  <si>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</si>
  <si>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</si>
  <si>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</si>
  <si>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</si>
  <si>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</si>
  <si>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</si>
  <si>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</si>
  <si>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</si>
  <si>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</si>
  <si>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</si>
  <si>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</si>
  <si>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649-484-00-0</t>
  </si>
  <si>
    <t>Lubricating oils; Baseoil - unspecified; [A complex combination of hydrocarbons obtained from solvent extraction and dewaxing processes. It consists predominantly of saturated hydrocarbons having carbon numbers in the range C15 through C50.]</t>
  </si>
  <si>
    <t>278-012-2</t>
  </si>
  <si>
    <t>74869-22-0</t>
  </si>
  <si>
    <t>649-485-00-6</t>
  </si>
  <si>
    <t>292-613-7</t>
  </si>
  <si>
    <t>90640-91-8</t>
  </si>
  <si>
    <t>649-486-00-1</t>
  </si>
  <si>
    <t>292-614-2</t>
  </si>
  <si>
    <t>90640-92-9</t>
  </si>
  <si>
    <t>649-487-00-7</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</si>
  <si>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</si>
  <si>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292-616-3</t>
  </si>
  <si>
    <t>90640-94-1</t>
  </si>
  <si>
    <t>649-488-00-2</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</si>
  <si>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</si>
  <si>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292-617-9</t>
  </si>
  <si>
    <t>90640-95-2</t>
  </si>
  <si>
    <t>649-489-00-8</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</si>
  <si>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</si>
  <si>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292-618-4</t>
  </si>
  <si>
    <t>90640-96-3</t>
  </si>
  <si>
    <t>649-490-00-3</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</si>
  <si>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</si>
  <si>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292-620-5</t>
  </si>
  <si>
    <t>90640-97-4</t>
  </si>
  <si>
    <t>649-491-00-9</t>
  </si>
  <si>
    <t>Residual oils (petroleum), hydrotreated solvent dewaxed; Baseoil - unspecified</t>
  </si>
  <si>
    <t>292-656-1</t>
  </si>
  <si>
    <t>90669-74-2</t>
  </si>
  <si>
    <t>649-492-00-4</t>
  </si>
  <si>
    <t>Residual oils (petroleum), catalytic dewaxed; Baseoil - unspecified</t>
  </si>
  <si>
    <t>294-843-3</t>
  </si>
  <si>
    <t>91770-57-9</t>
  </si>
  <si>
    <t>649-493-00-X</t>
  </si>
  <si>
    <t>295-300-3</t>
  </si>
  <si>
    <t>91995-39-0</t>
  </si>
  <si>
    <t>649-494-00-5</t>
  </si>
  <si>
    <t>295-301-9</t>
  </si>
  <si>
    <t>91995-40-3</t>
  </si>
  <si>
    <t>649-495-00-0</t>
  </si>
  <si>
    <t>Distillates (petroleum), hydrocracked solvent-refined, dewaxed; Baseoil - unspecified; [A complex combination of liquid hydrocarbons obtained by recrystallization of dewaxed hydrocracked solvent-refined petroleum distillates.]</t>
  </si>
  <si>
    <t>295-306-6</t>
  </si>
  <si>
    <t>91995-45-8</t>
  </si>
  <si>
    <t>649-496-00-6</t>
  </si>
  <si>
    <t>295-316-0</t>
  </si>
  <si>
    <t>91995-54-9</t>
  </si>
  <si>
    <t>649-497-00-1</t>
  </si>
  <si>
    <t>Lubricating oils (petroleum), C17-35, solvent-extd., dewaxed, hydrotreated; Baseoil - unspecified</t>
  </si>
  <si>
    <t>295-423-2</t>
  </si>
  <si>
    <t>92045-42-6</t>
  </si>
  <si>
    <t>649-498-00-7</t>
  </si>
  <si>
    <t>Lubricating oils (petroleum), hydrocracked nonarom. solvent-deparaffined; Baseoil - unspecified</t>
  </si>
  <si>
    <t>295-424-8</t>
  </si>
  <si>
    <t>92045-43-7</t>
  </si>
  <si>
    <t>649-499-00-2</t>
  </si>
  <si>
    <t>295-499-7</t>
  </si>
  <si>
    <t>92061-86-4</t>
  </si>
  <si>
    <t>649-500-00-6</t>
  </si>
  <si>
    <t>295-810-6</t>
  </si>
  <si>
    <t>92129-09-4</t>
  </si>
  <si>
    <t>649-501-00-1</t>
  </si>
  <si>
    <t>297-474-6</t>
  </si>
  <si>
    <t>93572-43-1</t>
  </si>
  <si>
    <t>649-502-00-7</t>
  </si>
  <si>
    <t>Hydrocarbons, hydrocracked paraffinic distn. residues, solvent-dewaxed; Baseoil - unspecified</t>
  </si>
  <si>
    <t>297-857-8</t>
  </si>
  <si>
    <t>93763-38-3</t>
  </si>
  <si>
    <t>649-503-00-2</t>
  </si>
  <si>
    <t>Hydrocarbons, C20-50, residual oil hydrogenation vacuum distillate; Baseoil - unspecified</t>
  </si>
  <si>
    <t>300-257-1</t>
  </si>
  <si>
    <t>93924-61-9</t>
  </si>
  <si>
    <t>649-504-00-8</t>
  </si>
  <si>
    <t>Distillates (petroleum), solvent-refined hydrotreated heavy, hydrogenated; Baseoil - unspecified</t>
  </si>
  <si>
    <t>305-588-5</t>
  </si>
  <si>
    <t>94733-08-1</t>
  </si>
  <si>
    <t>649-505-00-3</t>
  </si>
  <si>
    <t>305-589-0</t>
  </si>
  <si>
    <t>94733-09-2</t>
  </si>
  <si>
    <t>649-506-00-9</t>
  </si>
  <si>
    <t>305-594-8</t>
  </si>
  <si>
    <t>94733-15-0</t>
  </si>
  <si>
    <t>649-507-00-4</t>
  </si>
  <si>
    <t>305-595-3</t>
  </si>
  <si>
    <t>94733-16-1</t>
  </si>
  <si>
    <t>649-508-00-X</t>
  </si>
  <si>
    <t>Hydrocarbons, C13-30, arom.-rich, solvent-extd. naphthenic distillate; Baseoil - unspecified</t>
  </si>
  <si>
    <t>305-971-7</t>
  </si>
  <si>
    <t>95371-04-3</t>
  </si>
  <si>
    <t>649-509-00-5</t>
  </si>
  <si>
    <t>Hydrocarbons, C16-32, arom. rich, solvent-extd. naphthenic distillate; Baseoil - unspecified</t>
  </si>
  <si>
    <t>305-972-2</t>
  </si>
  <si>
    <t>95371-05-4</t>
  </si>
  <si>
    <t>649-510-00-0</t>
  </si>
  <si>
    <t>Hydrocarbons, C37-68, dewaxed deasphalted hydrotreated vacuum distn. residues; Baseoil - unspecified</t>
  </si>
  <si>
    <t>305-974-3</t>
  </si>
  <si>
    <t>95371-07-6</t>
  </si>
  <si>
    <t>649-511-00-6</t>
  </si>
  <si>
    <t>Hydrocarbons, C37-65, hydrotreated deasphalted vacuum distn. residues; Baseoil - unspecified</t>
  </si>
  <si>
    <t>305-975-9</t>
  </si>
  <si>
    <t>95371-08-7</t>
  </si>
  <si>
    <t>649-512-00-1</t>
  </si>
  <si>
    <t>307-010-7</t>
  </si>
  <si>
    <t>97488-73-8</t>
  </si>
  <si>
    <t>649-513-00-7</t>
  </si>
  <si>
    <t>307-011-2</t>
  </si>
  <si>
    <t>97488-74-9</t>
  </si>
  <si>
    <t>649-514-00-2</t>
  </si>
  <si>
    <t>Lubricating oils (petroleum), C18-27, hydrocracked solvent-dewaxed; Baseoil - unspecified</t>
  </si>
  <si>
    <t>307-034-8</t>
  </si>
  <si>
    <t>97488-95-4</t>
  </si>
  <si>
    <t>649-515-00-8</t>
  </si>
  <si>
    <t>307-661-7</t>
  </si>
  <si>
    <t>97675-87-1</t>
  </si>
  <si>
    <t>649-516-00-3</t>
  </si>
  <si>
    <t>307-755-8</t>
  </si>
  <si>
    <t>97722-06-0</t>
  </si>
  <si>
    <t>649-517-00-9</t>
  </si>
  <si>
    <t>307-758-4</t>
  </si>
  <si>
    <t>97722-09-3</t>
  </si>
  <si>
    <t>649-518-00-4</t>
  </si>
  <si>
    <t>307-760-5</t>
  </si>
  <si>
    <t>97722-10-6</t>
  </si>
  <si>
    <t>649-519-00-X</t>
  </si>
  <si>
    <t>Hydrocarbons, C27-42, dearomatized; Baseoil - unspecified</t>
  </si>
  <si>
    <t>308-131-8</t>
  </si>
  <si>
    <t>97862-81-2</t>
  </si>
  <si>
    <t>649-520-00-5</t>
  </si>
  <si>
    <t>Hydrocarbons, C17-30, hydrotreated distillates, distn. lights; Baseoil - unspecified</t>
  </si>
  <si>
    <t>308-132-3</t>
  </si>
  <si>
    <t>97862-82-3</t>
  </si>
  <si>
    <t>649-521-00-0</t>
  </si>
  <si>
    <t>Hydrocarbons, C27-45, naphthenic vacuum distn.; Baseoil - unspecified</t>
  </si>
  <si>
    <t>308-133-9</t>
  </si>
  <si>
    <t>97862-83-4</t>
  </si>
  <si>
    <t>649-522-00-6</t>
  </si>
  <si>
    <t>Hydrocarbons, C27-45, dearomatized; Baseoil - unspecified</t>
  </si>
  <si>
    <t>308-287-7</t>
  </si>
  <si>
    <t>97926-68-6</t>
  </si>
  <si>
    <t>649-523-00-1</t>
  </si>
  <si>
    <t>Hydrocarbons, C20-58, hydrotreated; Baseoil - unspecified</t>
  </si>
  <si>
    <t>308-289-8</t>
  </si>
  <si>
    <t>97926-70-0</t>
  </si>
  <si>
    <t>649-524-00-7</t>
  </si>
  <si>
    <t>Hydrocarbons, C27-42, naphthenic; Baseoil - unspecified</t>
  </si>
  <si>
    <t>308-290-3</t>
  </si>
  <si>
    <t>97926-71-1</t>
  </si>
  <si>
    <t>649-525-00-2</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</si>
  <si>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</si>
  <si>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309-710-8</t>
  </si>
  <si>
    <t>100684-37-5</t>
  </si>
  <si>
    <t>649-526-00-8</t>
  </si>
  <si>
    <t>Residual oils (petroleum), clay-treated solvent-dewaxed; Baseoil - unspecified; [A complex combination of hydrocarbons obtained by treatment of solvent-dewaxed petroleum residual oils with bleaching earth for the removal of trace polar constituents and impurities.]</t>
  </si>
  <si>
    <t>309-711-3</t>
  </si>
  <si>
    <t>100684-38-6</t>
  </si>
  <si>
    <t>649-527-00-3</t>
  </si>
  <si>
    <t>649-528-00-9</t>
  </si>
  <si>
    <t>309-875-6</t>
  </si>
  <si>
    <t>101316-70-5</t>
  </si>
  <si>
    <t>649-529-00-4</t>
  </si>
  <si>
    <t>309-876-1</t>
  </si>
  <si>
    <t>101316-71-6</t>
  </si>
  <si>
    <t>649-530-00-X</t>
  </si>
  <si>
    <t>649-531-00-5</t>
  </si>
  <si>
    <t>Extracts (petroleum), heavy naphthenic distillate solvent, arom. conc.; Distillate aromatic extract (treated); [An aromatic concentrate produced by adding water to heavy naphthenic distillate solvent extract and extraction solvent.]</t>
  </si>
  <si>
    <t>272-175-3</t>
  </si>
  <si>
    <t>68783-00-6</t>
  </si>
  <si>
    <t>649-532-00-0</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</si>
  <si>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</si>
  <si>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272-180-0</t>
  </si>
  <si>
    <t>68783-04-0</t>
  </si>
  <si>
    <t>649-533-00-6</t>
  </si>
  <si>
    <t>Extracts (petroleum), heavy paraffinic distillates, solvent-deasphalted; Distillate aromatic extract (treated); [A complex combination of hydrocarbons obtained as the extract from a solvent extraction of heavy paraffinic distillate.]</t>
  </si>
  <si>
    <t>272-342-0</t>
  </si>
  <si>
    <t>68814-89-1</t>
  </si>
  <si>
    <t>649-534-00-1</t>
  </si>
  <si>
    <t>292-631-5</t>
  </si>
  <si>
    <t>90641-07-9</t>
  </si>
  <si>
    <t>649-535-00-7</t>
  </si>
  <si>
    <t>292-632-0</t>
  </si>
  <si>
    <t>90641-08-0</t>
  </si>
  <si>
    <t>649-536-00-2</t>
  </si>
  <si>
    <t>292-633-6</t>
  </si>
  <si>
    <t>90641-09-1</t>
  </si>
  <si>
    <t>649-537-00-8</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</si>
  <si>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</si>
  <si>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295-335-4</t>
  </si>
  <si>
    <t>91995-73-2</t>
  </si>
  <si>
    <t>649-538-00-3</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</si>
  <si>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</si>
  <si>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295-338-0</t>
  </si>
  <si>
    <t>91995-75-4</t>
  </si>
  <si>
    <t>649-539-00-9</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</si>
  <si>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</si>
  <si>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295-339-6</t>
  </si>
  <si>
    <t>91995-76-5</t>
  </si>
  <si>
    <t>649-540-00-4</t>
  </si>
  <si>
    <t>295-340-1</t>
  </si>
  <si>
    <t>91995-77-6</t>
  </si>
  <si>
    <t>649-541-00-X</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</si>
  <si>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</si>
  <si>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295-342-2</t>
  </si>
  <si>
    <t>91995-79-8</t>
  </si>
  <si>
    <t>649-542-00-5</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</si>
  <si>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</si>
  <si>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296-437-1</t>
  </si>
  <si>
    <t>92704-08-0</t>
  </si>
  <si>
    <t>649-543-00-0</t>
  </si>
  <si>
    <t>297-827-4</t>
  </si>
  <si>
    <t>93763-10-1</t>
  </si>
  <si>
    <t>649-544-00-6</t>
  </si>
  <si>
    <t>297-829-5</t>
  </si>
  <si>
    <t>93763-11-2</t>
  </si>
  <si>
    <t>649-545-00-1</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</si>
  <si>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</si>
  <si>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309-672-2</t>
  </si>
  <si>
    <t>100684-02-4</t>
  </si>
  <si>
    <t>649-546-00-7</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</si>
  <si>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</si>
  <si>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309-673-8</t>
  </si>
  <si>
    <t>100684-03-5</t>
  </si>
  <si>
    <t>649-547-00-2</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</si>
  <si>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</si>
  <si>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309-674-3</t>
  </si>
  <si>
    <t>100684-04-6</t>
  </si>
  <si>
    <t>649-548-00-8</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</si>
  <si>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</si>
  <si>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309-675-9</t>
  </si>
  <si>
    <t>100684-05-7</t>
  </si>
  <si>
    <t>649-549-00-3</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</si>
  <si>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</si>
  <si>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265-171-8</t>
  </si>
  <si>
    <t>64742-67-2</t>
  </si>
  <si>
    <t>649-550-00-9</t>
  </si>
  <si>
    <t>Foots oil (petroleum), hydrotreated; Foots oil</t>
  </si>
  <si>
    <t>295-394-6</t>
  </si>
  <si>
    <t>650-002-00-6</t>
  </si>
  <si>
    <t>turpentine, oil</t>
  </si>
  <si>
    <t xml:space="preserve">Flam. Liq. 3
Acute Tox. 4 *
Acute Tox. 4 *
Acute Tox. 4 *
Asp. Tox. 1
Skin Irrit. 2
Eye Irrit. 2
Skin Sens. 1
Aquatic Chronic 2
</t>
  </si>
  <si>
    <t xml:space="preserve">H226
H332
H312
H302
H304
H315
H319
H317
H411
</t>
  </si>
  <si>
    <t xml:space="preserve">H226
H332
H312
H302
H304
H319
H315
H317
H411
</t>
  </si>
  <si>
    <t>650-003-00-1</t>
  </si>
  <si>
    <t>fenson (ISO); 4-chlorophenyl benzenesulphonate</t>
  </si>
  <si>
    <t>201-274-6</t>
  </si>
  <si>
    <t>80-38-6</t>
  </si>
  <si>
    <t>650-004-00-7</t>
  </si>
  <si>
    <t>norbormide (ISO); 5-(α-hydroxy-α-2-pyridylbenzyl)-7-(α-2-pyridylbenzylidene)bicyclo [2.2.1] hept-5-ene-2,3-dicarboximide</t>
  </si>
  <si>
    <t>213-589-6</t>
  </si>
  <si>
    <t>991-42-4</t>
  </si>
  <si>
    <t>650-005-00-2</t>
  </si>
  <si>
    <t>(2R,6aS,12aS)-1,2,6,6a,12,12a-hexahydro-2-isopropenyl-8,9-dimethoxychromeno[3,4-b]furo[2,3-h]chromen-6-one, rotenone</t>
  </si>
  <si>
    <t xml:space="preserve">Acute Tox. 3 *
STOT SE 3
Skin Irrit. 2
Eye Irrit. 2
Aquatic Acute 1
Aquatic Chronic 1
</t>
  </si>
  <si>
    <t xml:space="preserve">H301
H335
H315
H319
H400
H410
</t>
  </si>
  <si>
    <t xml:space="preserve">H301
H319
H335
H315
H410
</t>
  </si>
  <si>
    <t>650-006-00-8</t>
  </si>
  <si>
    <t>benquinox (ISO); p-benzoquinone 1-benzoylhydrazone 4-oxime</t>
  </si>
  <si>
    <t>207-807-9</t>
  </si>
  <si>
    <t>495-73-8</t>
  </si>
  <si>
    <t>650-007-00-3</t>
  </si>
  <si>
    <t>chlordimeform (ISO); N2-(4-chloro-o-tolyl)-N1,N1-dimethylformamidine</t>
  </si>
  <si>
    <t>650-008-00-9</t>
  </si>
  <si>
    <t>drazoxolon (ISO); 4-(2-chlorophenylhydrazone)-3-methyl-5-isoxazolone</t>
  </si>
  <si>
    <t>227-197-8</t>
  </si>
  <si>
    <t>5707-69-7</t>
  </si>
  <si>
    <t>650-009-00-4</t>
  </si>
  <si>
    <t>chlordimeform hydrochloride; N'-(4-chloro-o-tolyl)-N,N-dimethylformamidine monohydrochloride; N2-(4-chloro-o-tolyl)-N1,N1-dimethylformamidine hydorchloride</t>
  </si>
  <si>
    <t>243-269-1</t>
  </si>
  <si>
    <t>19750-95-9</t>
  </si>
  <si>
    <t>650-010-00-X</t>
  </si>
  <si>
    <t>benzyl violet 4B; α-[4-(4-dimethylamino-α-{}{4-[ethyl(3-sodiosulphonatobenzyl)amino] phenyl}}benzylidene)cyclohexa-2,5-dienylidene(ethyl)ammonio]toluene-3-sulphonate</t>
  </si>
  <si>
    <t>216-901-9</t>
  </si>
  <si>
    <t>1694-09-3</t>
  </si>
  <si>
    <t>650-012-00-0</t>
  </si>
  <si>
    <t>erionite</t>
  </si>
  <si>
    <t>12510-42-8</t>
  </si>
  <si>
    <t>650-013-00-6</t>
  </si>
  <si>
    <t xml:space="preserve">Carc. 1A
STOT RE 1
</t>
  </si>
  <si>
    <t xml:space="preserve">H350
H372 **
</t>
  </si>
  <si>
    <t>650-014-00-1</t>
  </si>
  <si>
    <t>diethyl 2,4-dihydroxycyclodisiloxane-2,4-diylbis(trimethylene)diphosphonate, tetrasodium salt, reaction products with disodium metasilicate</t>
  </si>
  <si>
    <t>401-770-4</t>
  </si>
  <si>
    <t>650-015-00-7</t>
  </si>
  <si>
    <t>650-016-00-2</t>
  </si>
  <si>
    <t>Mineral wool, with the exception of those specified elsewhere in this Annex; [Man-made vitreous (silicate) fibres with random orientation with alkaline oxide and alkali earth oxide (Na2O+K2O+CaO+MgO+BaO) content greater than 18 % by weight]</t>
  </si>
  <si>
    <t>A Q R</t>
  </si>
  <si>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</si>
  <si>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 xml:space="preserve">H350i
</t>
  </si>
  <si>
    <t>A R</t>
  </si>
  <si>
    <t>650-018-00-3</t>
  </si>
  <si>
    <t>reaction product of: acetophenone, formaldehyde, cyclohexylamine, methanol and acetic acid</t>
  </si>
  <si>
    <t>406-230-1</t>
  </si>
  <si>
    <t xml:space="preserve">Flam. Liq. 3
Carc. 2
Acute Tox. 4 *
Skin Corr. 1B
Skin Sens. 1
Aquatic Acute 1
Aquatic Chronic 1
</t>
  </si>
  <si>
    <t xml:space="preserve">H226
H351
H332
H314
H317
H400
H410
</t>
  </si>
  <si>
    <t>GHS02
GHS08
GHS05
GHS07
GHS09
Dgr</t>
  </si>
  <si>
    <t xml:space="preserve">H226
H351
H314
H332
H317
H410
</t>
  </si>
  <si>
    <t>650-031-00-4</t>
  </si>
  <si>
    <t>bis(4-hydroxy-N-methylanilinium) sulphate</t>
  </si>
  <si>
    <t>200-237-1</t>
  </si>
  <si>
    <t>55-55-0</t>
  </si>
  <si>
    <t>650-032-00-X</t>
  </si>
  <si>
    <t>cyproconazole (ISO); (2RS,3RS;2RS,3SR)-2-(4-chlorophenyl)-3-cyclopropyl-1-(1H-1,2,4-triazol-1-yl)butan-2-ol</t>
  </si>
  <si>
    <t>94361-06-5</t>
  </si>
  <si>
    <t>650-041-00-9</t>
  </si>
  <si>
    <t>triasulfuron (ISO); 1-[2-(2-chloroethoxy)phenylsulfonyl]-3-(4-methoxy-6-methyl-1,3,5-triazin-2-yl)urea</t>
  </si>
  <si>
    <t>82097-50-5</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</si>
  <si>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</si>
  <si>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</si>
  <si>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</si>
  <si>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</si>
  <si>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</si>
  <si>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</si>
  <si>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</si>
  <si>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</si>
  <si>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</si>
  <si>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</si>
  <si>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</si>
  <si>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</si>
  <si>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</si>
  <si>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 xml:space="preserve">Flam. Liq. 2
Skin Irrit. 2
Eye Dam. 1
Aquatic Chronic 2
</t>
  </si>
  <si>
    <t xml:space="preserve">H225
H315
H318
H411
</t>
  </si>
  <si>
    <t>650-046-00-6</t>
  </si>
  <si>
    <t>di(tetramethylammonium)(29H,31H-phthalocyanin-N29,N30,N31,N32)disulfonamide disulfonate, cuprate(2-)complex, derivates</t>
  </si>
  <si>
    <t>416-180-2</t>
  </si>
  <si>
    <t>12222-04-7</t>
  </si>
  <si>
    <t>650-047-00-1</t>
  </si>
  <si>
    <t>dibenzylphenylsulfonium hexafluoroantimonate</t>
  </si>
  <si>
    <t>417-760-8</t>
  </si>
  <si>
    <t>134164-24-2</t>
  </si>
  <si>
    <t xml:space="preserve">Acute Tox. 4 *
STOT RE 1
Eye Dam. 1
Skin Sens. 1
Aquatic Chronic 2
</t>
  </si>
  <si>
    <t xml:space="preserve">H302
H372 **
H318
H317
H411
</t>
  </si>
  <si>
    <t xml:space="preserve">H372 **
H302
H318
H317
H411
</t>
  </si>
  <si>
    <t>650-048-00-7</t>
  </si>
  <si>
    <t>reaction product of: borax, hydrogen peroxide, acetic acid anhydride and acetic acid</t>
  </si>
  <si>
    <t>420-070-1</t>
  </si>
  <si>
    <t xml:space="preserve">Org. Perox. D ****
Acute Tox. 4 *
Acute Tox. 4 *
Acute Tox. 4 *
Skin Corr. 1A
Aquatic Acute 1
</t>
  </si>
  <si>
    <t xml:space="preserve">H242
H332
H312
H302
H314
H400
</t>
  </si>
  <si>
    <t>650-049-00-2</t>
  </si>
  <si>
    <t>417-960-5</t>
  </si>
  <si>
    <t>650-050-00-8</t>
  </si>
  <si>
    <t>reaction mass of: 1-methyl-3-hydroxypropyl 3,5-[1,1-dimethylethyl]-4-hydroxydihydro-cinnamate and/or 3-hydroxybutyl 3,5-[1,1-dimethylethyl]-4-hydroxydihydrocinnamate; 1,3-butanediol bis[3-(3'-(1,1-dimethylethyl)4'-hydroxy-phenyl)propionate] isomers; 1,3-butanediol bis[3-(3',5'-(1,1-dimethylethyl)-4'-hydroxyphenyl)propionate] isomers</t>
  </si>
  <si>
    <t>423-600-8</t>
  </si>
  <si>
    <t>Harmonizált anyagok tábla</t>
  </si>
  <si>
    <t>Osztályoás/HIÁNYZIK</t>
  </si>
  <si>
    <t>Az Eredmény veszélybesorolás táblában az Excel rákeres, hogy megtalálja-e az adott anyagot ebben a harmonizált táblában és kiírja a megfelelő oszlop végére az ott talált, kötelező osztályozást. Mivel nem biztos, hogy a CAS számot megtalálja, az, hogy itt nincs adat, nem jelenti azt, hogy az adott anyagra nincs harmonizált osztályozás. (dolgozom azon, hogy csak egy CAS legyen egy sorban, hogy a dolog működjék, de ez hatalmas munka és lassan megy...) De azért segítség lehet, mert ha nem szerepel az adott anyag a saját Adatbázis táblámban, akkor innen könnyen és gyorsan átírhatóak a harmonizált osztályba sorolások és azokkal el lehet végezni a keverék osztályozását. Ennek ellenére nagyon javasolom, hogy ezeket ellenőrizzék a regiszitrációban, mert igen gyakran az itt hiányzó végpontokra ott található osztályozás.</t>
  </si>
  <si>
    <t>Név (amiket megveszek termékeket a keveréshez)</t>
  </si>
  <si>
    <t>Százalék, amennyit bemérek belőlük</t>
  </si>
  <si>
    <t>hexamethylene diisocyanate</t>
  </si>
  <si>
    <t>CLP00-hoz képest a regisiztráció sokkal szigorúbb</t>
  </si>
  <si>
    <t>3779-63-3</t>
  </si>
  <si>
    <t>(2,4,6-trioxotriazine-1,3,5(2H,4H,6H)-triyl)tris(hexamethylene) isocyanate</t>
  </si>
  <si>
    <t>223-242-0</t>
  </si>
  <si>
    <t>931-274-8</t>
  </si>
  <si>
    <t>regisztráció, szemlátomást ugyanaz, mint az előző tétel, az osztályozása is</t>
  </si>
  <si>
    <t xml:space="preserve">Hexamethylene diisocyanate, oligomers </t>
  </si>
  <si>
    <t>28182-81-2</t>
  </si>
  <si>
    <t>500-060-2</t>
  </si>
  <si>
    <t>calcium carbonate</t>
  </si>
  <si>
    <t>68081-81-2</t>
  </si>
  <si>
    <t>268-356-1</t>
  </si>
  <si>
    <t>239-707-6</t>
  </si>
  <si>
    <t>regisztráció, specifikus limit. Ox. Sol attól függ, hogy van-e bevonat rajta</t>
  </si>
  <si>
    <t>68213-23-0</t>
  </si>
  <si>
    <t>500-201-8</t>
  </si>
  <si>
    <t>regisztráció, de hoozzáadtam a Eye Dam. 1-et</t>
  </si>
  <si>
    <t>bisz(hidroximetil)ammónium-szulfát</t>
  </si>
  <si>
    <t>110-58-7</t>
  </si>
  <si>
    <t>211-214-0</t>
  </si>
  <si>
    <t>242-060-2</t>
  </si>
  <si>
    <t>240-440-2</t>
  </si>
  <si>
    <t>630-392-2</t>
  </si>
  <si>
    <t>128-37-0</t>
  </si>
  <si>
    <t>2,6-ditercbutil-p-krezol</t>
  </si>
  <si>
    <t>204-881-4</t>
  </si>
  <si>
    <t>A regisztrációban Eye Dam a harmonizállt Irrit 2-vel szemben</t>
  </si>
  <si>
    <t>141-82-2</t>
  </si>
  <si>
    <t>205-503-0</t>
  </si>
  <si>
    <t>110-15-6</t>
  </si>
  <si>
    <t>203-740-4</t>
  </si>
  <si>
    <t>110-94-1</t>
  </si>
  <si>
    <t>203-817-2</t>
  </si>
  <si>
    <t>a regisztráció Eye Dam és Tox 4 skin-t ves hozzá a harmonizálthoz</t>
  </si>
  <si>
    <t>A harmonizálthoz a regisztrálók a STOT SE 3-at és a Aquatic Chrnic 3-at adják hozzá</t>
  </si>
  <si>
    <t>a regiszitráció hozzáadja a fémkorróziót és a lenyelési tox végpontot</t>
  </si>
  <si>
    <t>0,035</t>
  </si>
  <si>
    <t>99-85-4</t>
  </si>
  <si>
    <t>202-794-6</t>
  </si>
  <si>
    <t>bejelentések zöme, de az Ügynökség szerint Skin Sens. 1 és környezeti veszélyességet és perzisztenciát is</t>
  </si>
  <si>
    <t>99-86-5</t>
  </si>
  <si>
    <t>202-795-1</t>
  </si>
  <si>
    <t>bejelentések, javaslat van a harmonizált osztályozására. A Skin Sens. 1 nagyon valószínű</t>
  </si>
  <si>
    <t>reisztráció is van, mely el akarja hagyni a környezetit a harmonizáltban (de én meghagytam, persze)</t>
  </si>
  <si>
    <t>87-44-5</t>
  </si>
  <si>
    <t>bejelentésekben szinte csak Asp. Tox. 1 van, de az Ügynökség környezeti veszélyt és toxicitást is ad hozzá, PBT gyanűs</t>
  </si>
  <si>
    <t>99-87-6</t>
  </si>
  <si>
    <t>p-cymene</t>
  </si>
  <si>
    <t>202-796-7</t>
  </si>
  <si>
    <t>regisztráció, az Ügynökség akut toxicitásokat és környezeti 1-et akar hozzáadni harmonizáltként</t>
  </si>
  <si>
    <t>562-74-3</t>
  </si>
  <si>
    <t>209-235-5</t>
  </si>
  <si>
    <t>bejelentések. Az Ügynökség szerint érzékenyítő, környezetre veszélyes sőt fejlődési rendellenességeket is okozhat</t>
  </si>
  <si>
    <t>464-45-9</t>
  </si>
  <si>
    <t>207-353-1</t>
  </si>
  <si>
    <t>bejelentések. Az ügynökség toxicitást, környezeti veszélyt sőt fejlődési rendellenességeket jelez</t>
  </si>
  <si>
    <t>5989-27-5</t>
  </si>
  <si>
    <t>227-913-5</t>
  </si>
  <si>
    <t>3387-41-5</t>
  </si>
  <si>
    <t>222-212-4</t>
  </si>
  <si>
    <t>bejelentés, az Ügynökség környezeti toxicitást és esetleg érzékenyítést ad meg</t>
  </si>
  <si>
    <t>555-10-2</t>
  </si>
  <si>
    <t>209-081-9</t>
  </si>
  <si>
    <t>bejelentés. Az Ügynökség környezeti toxicitást és érzékenyítést jósol</t>
  </si>
  <si>
    <t>76-22-2</t>
  </si>
  <si>
    <t>200-945-0</t>
  </si>
  <si>
    <t>220-686-7</t>
  </si>
  <si>
    <t>2867-05-2</t>
  </si>
  <si>
    <t>nem találtam msds-t vagy CLP besorolást sehol az interneten</t>
  </si>
  <si>
    <t>79-92-5</t>
  </si>
  <si>
    <t>camphene</t>
  </si>
  <si>
    <t>201-234-8</t>
  </si>
  <si>
    <t>regisztráció. Az Ügynökség kritikája miatt mértek környezeti végpontot és kerültek bele a kemény osztályozások környezetre.</t>
  </si>
  <si>
    <t>140-67-0</t>
  </si>
  <si>
    <t>205-427-8</t>
  </si>
  <si>
    <t>bejelentés. Az Ügynökség környezeti toxicitást is jósol (és ezeket is megerősíti)</t>
  </si>
  <si>
    <t>Ox. Solid 2</t>
  </si>
  <si>
    <t>2-Isopropoxyethanol</t>
  </si>
  <si>
    <t>7439-89-6</t>
  </si>
  <si>
    <t>231-096-4</t>
  </si>
  <si>
    <t>nem veszélyes, csak ha finom por a regisztráció szerint</t>
  </si>
  <si>
    <t>231-157-5</t>
  </si>
  <si>
    <t>a kobaltszennyzés nélküli nikkel nagy méretben a regisztráció szerint. Még a karcinogén hatást is megkérdőjelezik az újabb vzsgálatok.</t>
  </si>
  <si>
    <t>1000000</t>
  </si>
  <si>
    <t>0,0065</t>
  </si>
  <si>
    <t>a regisztráció azonos a harmonizálttal. Beraktam persze a fémkorróziót is! Az M tényező a regisztrációból van, de csak a Chronicra adnak meg</t>
  </si>
  <si>
    <t>nincs osztályozva, csak a külön regisztrálóknál</t>
  </si>
  <si>
    <t>regisztráció, mely korrigálja erősebbre a harmonizált belégzéses toxicitását</t>
  </si>
  <si>
    <t>0,001</t>
  </si>
  <si>
    <t>regiszitráció a hatrmonizálttal azonos</t>
  </si>
  <si>
    <t>Ox. Gas. 1</t>
  </si>
  <si>
    <t xml:space="preserve">regisztráció A harmonizálthoz képest szigorúbb az inhalációs toxicitás és bejött az Aquatic Chronic 1. De az Acute-nál a harmonizátban 100-s az M faktor, itt csak 10 </t>
  </si>
  <si>
    <t>0,00021</t>
  </si>
  <si>
    <t>nem vesélyes a bejelentések szerint</t>
  </si>
  <si>
    <t>regisztráció, de ha ólommal szennyezett, akkor új végpontok jönnek be</t>
  </si>
  <si>
    <t>0,1</t>
  </si>
  <si>
    <t>0,338</t>
  </si>
  <si>
    <t>0,356</t>
  </si>
  <si>
    <t>Antimon-trioxid</t>
  </si>
  <si>
    <t>2</t>
  </si>
  <si>
    <t>regisztráció, a harmonizálthoz az ólom-oxid szennyezéstől függően Aquatic Chronic 3 és még ennél sokkal csúnyúbb osztályozások jönnek hozzá</t>
  </si>
  <si>
    <t>231-598-3</t>
  </si>
  <si>
    <t>registztráció</t>
  </si>
  <si>
    <t>0</t>
  </si>
  <si>
    <t>regisztráció hozzáadjja a szemiritációt a harmonizálthoz</t>
  </si>
  <si>
    <t>0,0002</t>
  </si>
  <si>
    <t>2,92</t>
  </si>
  <si>
    <t>0,003</t>
  </si>
  <si>
    <t>CLP09 és a saját Met. Corr. A nikkel-szulfát tartalom jelentősen befolyásolja az osztályozást!</t>
  </si>
  <si>
    <t>0,0078</t>
  </si>
  <si>
    <t>Met. Corr. 2</t>
  </si>
  <si>
    <t>0,0079</t>
  </si>
  <si>
    <t>CLP01 a regisztrációval egyező. Figyelni az arzén szennyezésre!</t>
  </si>
  <si>
    <t>regisztráció az 5. ATP szerint. NIKKEL és MANGÁN/CINK tartalom fontos</t>
  </si>
  <si>
    <t>7746-19-7</t>
  </si>
  <si>
    <t>0,0206</t>
  </si>
  <si>
    <t>231-793-2</t>
  </si>
  <si>
    <t>0,0205</t>
  </si>
  <si>
    <t>CLP  regisztrációval egyező, de furcsa,  h ogy nincs STOT SE 3-ra osztályozva, de mégis egyedi limitet adnak meg</t>
  </si>
  <si>
    <t>0,036</t>
  </si>
  <si>
    <t>0,9</t>
  </si>
  <si>
    <t>0,019</t>
  </si>
  <si>
    <t>0,0006</t>
  </si>
  <si>
    <t>206-114-10</t>
  </si>
  <si>
    <t>0,0007</t>
  </si>
  <si>
    <t>0,021</t>
  </si>
  <si>
    <t>nincs regisztráció,de a bejelentésekben sem veszélyes</t>
  </si>
  <si>
    <t>EUH044</t>
  </si>
  <si>
    <t>Flam. Gas</t>
  </si>
  <si>
    <t>CAS Number</t>
  </si>
  <si>
    <t>Name</t>
  </si>
  <si>
    <t>EC Number</t>
  </si>
  <si>
    <t>M factor Acute</t>
  </si>
  <si>
    <t>M factor Chronic</t>
  </si>
  <si>
    <t>Other  classification</t>
  </si>
  <si>
    <t>Source of data (link)</t>
  </si>
  <si>
    <t>VOC based on boiling point: below 250</t>
  </si>
  <si>
    <t>VOC based on vapor pressure &gt;10Pa</t>
  </si>
  <si>
    <t>Iron</t>
  </si>
  <si>
    <t>Nickell</t>
  </si>
  <si>
    <t>Chromium</t>
  </si>
  <si>
    <t>Mercury</t>
  </si>
  <si>
    <t>Sulphur</t>
  </si>
  <si>
    <t>Chlorine</t>
  </si>
  <si>
    <t>magnesium oxide</t>
  </si>
  <si>
    <t>Zinc oxide</t>
  </si>
  <si>
    <t>Tin dioxide</t>
  </si>
  <si>
    <t>Zircon oxide</t>
  </si>
  <si>
    <t>Silicon dioxide</t>
  </si>
  <si>
    <t>Sodium hydroxide</t>
  </si>
  <si>
    <t>calcium hydroxide</t>
  </si>
  <si>
    <t>Potassium hydroxide</t>
  </si>
  <si>
    <t>Sodium carbonate</t>
  </si>
  <si>
    <t>Sodium chloride</t>
  </si>
  <si>
    <t>Potassium nitrite</t>
  </si>
  <si>
    <t>Sodium nitrite</t>
  </si>
  <si>
    <t>Silver nitrate</t>
  </si>
  <si>
    <t>Silver chloride</t>
  </si>
  <si>
    <t>Sodium hypochlorite</t>
  </si>
  <si>
    <t>Calcium hypochlorite</t>
  </si>
  <si>
    <t>Phosphoric acid</t>
  </si>
  <si>
    <t>Sulfuric acid</t>
  </si>
  <si>
    <t>Sodium sulfate</t>
  </si>
  <si>
    <t>Copper sulfate pentahydrate</t>
  </si>
  <si>
    <t>Copper sulfate</t>
  </si>
  <si>
    <t xml:space="preserve">A mixture, with or without stabilising agents, of calcium hydroxide and copper (II) sulfate </t>
  </si>
  <si>
    <t>Nickel sulfate</t>
  </si>
  <si>
    <t>Iron II sulfate</t>
  </si>
  <si>
    <t>Iron II chloride</t>
  </si>
  <si>
    <t>Iron III chloride</t>
  </si>
  <si>
    <t>Zinc sulfate hexahydrate</t>
  </si>
  <si>
    <t>Zinc sulfate</t>
  </si>
  <si>
    <t>Zinc chloride</t>
  </si>
  <si>
    <t>Manganese sulfate</t>
  </si>
  <si>
    <t>Hydrochloric acid</t>
  </si>
  <si>
    <t>Tin tetrachloride</t>
  </si>
  <si>
    <t>Hydrogen fluoride</t>
  </si>
  <si>
    <t>Hydrogen bromide</t>
  </si>
  <si>
    <t>Nitric acid</t>
  </si>
  <si>
    <t>Hydrazine hydrate</t>
  </si>
  <si>
    <t>Perchloric acid</t>
  </si>
  <si>
    <t>Potassium permanganate</t>
  </si>
  <si>
    <t>Sodium peroxo disulfate</t>
  </si>
  <si>
    <t>Sodium percarbonate</t>
  </si>
  <si>
    <t>Ammonia …aquious</t>
  </si>
  <si>
    <t>Ammonia</t>
  </si>
  <si>
    <t>Hydrogene peroxide</t>
  </si>
  <si>
    <t>butane</t>
  </si>
  <si>
    <t>isobutane</t>
  </si>
  <si>
    <t>https://echa.europa.eu/hu/registration-dossier/-/registered-dossier/15741/2/1</t>
  </si>
  <si>
    <t>ciklohexane</t>
  </si>
  <si>
    <t>buta -1,3 diene</t>
  </si>
  <si>
    <t>https://echa.europa.eu/hu/registration-dossier/-/registered-dossier/15570/2/1</t>
  </si>
  <si>
    <t>isoprene</t>
  </si>
  <si>
    <t>0.93</t>
  </si>
  <si>
    <t xml:space="preserve">
2-chlorobuta-1,3-diene </t>
  </si>
  <si>
    <t>0,005</t>
  </si>
  <si>
    <t>2-butene</t>
  </si>
  <si>
    <t xml:space="preserve">propene
</t>
  </si>
  <si>
    <t xml:space="preserve"> Hydrocarbons, C9-C12, n-alkanes, isoalkanes, cyclics, aromatics (2-25%)</t>
  </si>
  <si>
    <t>hydrocarbons waxes (petroleum) clay-treated microcyst</t>
  </si>
  <si>
    <t>https://echa.europa.eu/registration-dossier/-/registered-dossier/13678/2/1</t>
  </si>
  <si>
    <t>paraffin waxes clay-treated</t>
  </si>
  <si>
    <t>https://echa.europa.eu/registration-dossier/-/registered-dossier/15082/2/1</t>
  </si>
  <si>
    <t>Naphta (petroleum) hydrotreated heavy</t>
  </si>
  <si>
    <t>Distillates (petroleum), hydrotreated heavy paraffinic</t>
  </si>
  <si>
    <t>hydrocarbon waxes (petroleum) hydroheated microcyst</t>
  </si>
  <si>
    <t>solvent naphta (petroleum)  light arom</t>
  </si>
  <si>
    <t>skin 2 -t kivettem, mert az ECHA nem írta</t>
  </si>
  <si>
    <t>Lubricating oils (petroleum), &lt;25, solvent-extd., dewaxed, hydrogenated</t>
  </si>
  <si>
    <t xml:space="preserve">Reaction product (mainly dimers, trimers and tetramers) of "Distillates (petroleum), steam-cracked, C8-12 fraction", mainly C8 - C10 unsaturated aromatic and alkylaromatic hydrocarbons, predominantly styrene- and indene-derivatives, obtained by Lewis acid-initiated alkylation and polymerisation </t>
  </si>
  <si>
    <t>0,0258</t>
  </si>
  <si>
    <t>Foot oils (petroleum) hydrotreated</t>
  </si>
  <si>
    <t>https://echa.europa.eu/hu/registration-dossier/-/registered-dossier/13810?p_auth=P7PjFHIX</t>
  </si>
  <si>
    <t>Petrolatum hydrotreated</t>
  </si>
  <si>
    <t>https://echa.europa.eu/hu/registration-dossier/-/registered-dossier/2072/2/1</t>
  </si>
  <si>
    <t>0, 68</t>
  </si>
  <si>
    <t>o-xylene</t>
  </si>
  <si>
    <t>https://echa.europa.eu/hu/registration-dossier/-/registered-dossier/15482/2/1</t>
  </si>
  <si>
    <t>p-xylene</t>
  </si>
  <si>
    <t>xylene</t>
  </si>
  <si>
    <t>Ethylbenzene</t>
  </si>
  <si>
    <t>0, 028</t>
  </si>
  <si>
    <t>https://echa.europa.eu/hu/registration-dossier/-/registered-dossier/15565/2/1</t>
  </si>
  <si>
    <t>propylbenzene</t>
  </si>
  <si>
    <t>cumene</t>
  </si>
  <si>
    <t>dodecylbenzene</t>
  </si>
  <si>
    <t>naphtalene</t>
  </si>
  <si>
    <t>0,0024</t>
  </si>
  <si>
    <t>https://echa.europa.eu/hu/registration-dossier/-/registered-dossier/15924/2/1</t>
  </si>
  <si>
    <t>https://echa.europa.eu/hu/registration-dossier/-/registered-dossier/15569/2/1</t>
  </si>
  <si>
    <t>ethanol</t>
  </si>
  <si>
    <t>https://echa.europa.eu/hu/registration-dossier/-/registered-dossier/16105/2/1</t>
  </si>
  <si>
    <t>https://echa.europa.eu/hu/registration-dossier/-/registered-dossier/14586/2/1</t>
  </si>
  <si>
    <t>2-methylpropán-2-ol</t>
  </si>
  <si>
    <t>https://echa.europa.eu/hu/registration-dossier/-/registered-dossier/14112/2/1</t>
  </si>
  <si>
    <t>2-methylpropán-1-ol</t>
  </si>
  <si>
    <t>https://echa.europa.eu/hu/registration-dossier/-/registered-dossier/15092/2/1</t>
  </si>
  <si>
    <t>78-92-2</t>
  </si>
  <si>
    <t>https://echa.europa.eu/registration-dossier/-/registered-dossier/14353/2/1</t>
  </si>
  <si>
    <t>https://echa.europa.eu/registration-dossier/-/registered-dossier/15322/2/1</t>
  </si>
  <si>
    <t>https://echa.europa.eu/registration-dossier/-/registered-dossier/2115/2/1</t>
  </si>
  <si>
    <t>https://echa.europa.eu/registration-dossier/-/registered-dossier/16044/2/1</t>
  </si>
  <si>
    <t>https://echa.europa.eu/registration-dossier/-/registered-dossier/12040/2/1</t>
  </si>
  <si>
    <t>3-methylbután-1-ol</t>
  </si>
  <si>
    <t>https://echa.europa.eu/registration-dossier/-/registered-dossier/13936/2/1</t>
  </si>
  <si>
    <t>https://echa.europa.eu/registration-dossier/-/registered-dossier/14919/2/1</t>
  </si>
  <si>
    <t>https://echa.europa.eu/registration-dossier/-/registered-dossier/14915/2/1</t>
  </si>
  <si>
    <t>9,8</t>
  </si>
  <si>
    <t>2-(Propoxy)ethanol</t>
  </si>
  <si>
    <t>https://echa.europa.eu/registration-dossier/-/registered-dossier/5863/2/1</t>
  </si>
  <si>
    <t>8,8</t>
  </si>
  <si>
    <t>12</t>
  </si>
  <si>
    <t>https://echa.europa.eu/registration-dossier/-/registered-dossier/14383/2/1</t>
  </si>
  <si>
    <t>1,98</t>
  </si>
  <si>
    <t>https://echa.europa.eu/registration-dossier/-/registered-dossier/15867/2/1</t>
  </si>
  <si>
    <t>6,4</t>
  </si>
  <si>
    <t>https://echa.europa.eu/registration-dossier/-/registered-dossier/14829/2/1</t>
  </si>
  <si>
    <t>https://echa.europa.eu/information-on-chemicals/cl-inventory-database/-/discli/details/111537</t>
  </si>
  <si>
    <t>https://echa.europa.eu/information-on-chemicals/cl-inventory-database/-/discli/details/54932</t>
  </si>
  <si>
    <t>https://echa.europa.eu/registration-dossier/-/registered-dossier/5924/2/1</t>
  </si>
  <si>
    <t>0,0413</t>
  </si>
  <si>
    <t>https://echa.europa.eu/registration-dossier/-/registered-dossier/5839/2/1</t>
  </si>
  <si>
    <t>2,2 oxydiethanol</t>
  </si>
  <si>
    <t>(ethylenedioxy)dimethanol</t>
  </si>
  <si>
    <t xml:space="preserve">Poly(oxy-1,2-ethanediyl),α-hydro-ω-hydroxy- Ethane-1,2-diol, ethoxylated </t>
  </si>
  <si>
    <t>0,188</t>
  </si>
  <si>
    <t>oleic acid ethoxylated</t>
  </si>
  <si>
    <t xml:space="preserve">Poly(oxy-1,2-ethanediyl), .alpha.-(1-oxooctadecyl)-.omega.-hydroxy- </t>
  </si>
  <si>
    <t xml:space="preserve">POLYOXYETHYLENE DIOLEATE </t>
  </si>
  <si>
    <t xml:space="preserve">Fatty acids, C16-18, esters with ethylene glycol </t>
  </si>
  <si>
    <t xml:space="preserve">2-methoxy-1-methylethyl acetate </t>
  </si>
  <si>
    <t>0,635</t>
  </si>
  <si>
    <t>260</t>
  </si>
  <si>
    <t>https://echa.europa.eu/registration-dossier/-/registered-dossier/16001/2/1</t>
  </si>
  <si>
    <t>0,525</t>
  </si>
  <si>
    <t>https://echa.europa.eu/registration-dossier/-/registered-dossier/14287/2/1</t>
  </si>
  <si>
    <t xml:space="preserve">Alcohols, C6-C8-(even numbered, linear)-ethoxylated (&lt;2,5 EO) </t>
  </si>
  <si>
    <t>https://echa.europa.eu/registration-dossier/-/registered-dossier/7576/2/1</t>
  </si>
  <si>
    <t xml:space="preserve">Alcohols, C12-13, branched and linear, ethoxylated </t>
  </si>
  <si>
    <t>0,022</t>
  </si>
  <si>
    <t>https://echa.europa.eu/registration-dossier/-/registered-dossier/15818/2/1</t>
  </si>
  <si>
    <t>0,044</t>
  </si>
  <si>
    <t>https://echa.europa.eu/registration-dossier/-/registered-dossier/16040/2/1</t>
  </si>
  <si>
    <t xml:space="preserve">2-Hexyldecan-1-ol, ethoxylated </t>
  </si>
  <si>
    <t>0,006</t>
  </si>
  <si>
    <t>https://echa.europa.eu/registration-dossier/-/registered-dossier/10572/2/1</t>
  </si>
  <si>
    <t xml:space="preserve">Dodecan-1-ol, ethoxylated </t>
  </si>
  <si>
    <t>0,002</t>
  </si>
  <si>
    <t>https://echa.europa.eu/registration-dossier/-/registered-dossier/10916/2/1</t>
  </si>
  <si>
    <t xml:space="preserve">Tetradecan- l-ol, ethoxylated </t>
  </si>
  <si>
    <t>https://echa.europa.eu/registration-dossier/-/registered-dossier/7104/2/1</t>
  </si>
  <si>
    <t>0,074</t>
  </si>
  <si>
    <t>0,24</t>
  </si>
  <si>
    <t xml:space="preserve">2-[2-(2-{2-[2-(11-methyl-dodecyloxy)-ethoxy]-ethoxy}-ethoxy)-ethoxy]-ethanol </t>
  </si>
  <si>
    <t>https://echa.europa.eu/information-on-chemicals/cl-inventory-database/-/discli/details/48601</t>
  </si>
  <si>
    <t xml:space="preserve">Alcohols, C12-18, ethoxylated </t>
  </si>
  <si>
    <t>0,048</t>
  </si>
  <si>
    <t xml:space="preserve">But-2-ene-1,4-diol </t>
  </si>
  <si>
    <t>14</t>
  </si>
  <si>
    <t>acetone</t>
  </si>
  <si>
    <t>10,6</t>
  </si>
  <si>
    <t>butanone</t>
  </si>
  <si>
    <t>55,8</t>
  </si>
  <si>
    <t>ciklohexanone</t>
  </si>
  <si>
    <t>0,033</t>
  </si>
  <si>
    <t>butanone oxime</t>
  </si>
  <si>
    <t>0,256</t>
  </si>
  <si>
    <t>https://echa.europa.eu/registration-dossier/-/registered-dossier/14908/2/1</t>
  </si>
  <si>
    <t>formic acid</t>
  </si>
  <si>
    <t>acetic acid</t>
  </si>
  <si>
    <t>3,058</t>
  </si>
  <si>
    <t xml:space="preserve">Fatty acids, C16-18 </t>
  </si>
  <si>
    <t>0,162</t>
  </si>
  <si>
    <t>malonic acid</t>
  </si>
  <si>
    <t>succinic acid</t>
  </si>
  <si>
    <t>glutaric acid</t>
  </si>
  <si>
    <t>0,126</t>
  </si>
  <si>
    <t>citric acid</t>
  </si>
  <si>
    <t>201-069-1</t>
  </si>
  <si>
    <t>https://echa.europa.eu/registration-dossier/-/registered-dossier/15451/2/1</t>
  </si>
  <si>
    <t>Maleic anhydride</t>
  </si>
  <si>
    <t>methyl-acetate</t>
  </si>
  <si>
    <t>methyl-formate</t>
  </si>
  <si>
    <t>0,115</t>
  </si>
  <si>
    <t>ethyl-acetate</t>
  </si>
  <si>
    <t>n-butyl-acetate</t>
  </si>
  <si>
    <t>0,18</t>
  </si>
  <si>
    <t>isobutyl-acetate</t>
  </si>
  <si>
    <t>0,17</t>
  </si>
  <si>
    <t>tert-butyl-acetate</t>
  </si>
  <si>
    <t>0,016</t>
  </si>
  <si>
    <t>https://echa.europa.eu/information-on-chemicals/cl-inventory-database/-/discli/details/89442</t>
  </si>
  <si>
    <t>https://echa.europa.eu/information-on-chemicals/pre-registered-substances/-/dislist/substance/100.088.689</t>
  </si>
  <si>
    <t>204-436-4</t>
  </si>
  <si>
    <t xml:space="preserve">Soybean oil, epoxidized </t>
  </si>
  <si>
    <t>https://echa.europa.eu/registration-dossier/-/registered-dossier/15408/2/1</t>
  </si>
  <si>
    <t>0,482</t>
  </si>
  <si>
    <t xml:space="preserve">Methacrylic acid, monoester with propane-1,2-diol </t>
  </si>
  <si>
    <t>0,904</t>
  </si>
  <si>
    <t xml:space="preserve">2-[2-(2-ethoxyethoxy)ethoxy]ethyl methacrylate </t>
  </si>
  <si>
    <t>1,54</t>
  </si>
  <si>
    <t xml:space="preserve">2-(2-butoxyethoxy)ethyl methacrylate </t>
  </si>
  <si>
    <t>0,15</t>
  </si>
  <si>
    <t>0,549</t>
  </si>
  <si>
    <t>0,01</t>
  </si>
  <si>
    <t>https://echa.europa.eu/registration-dossier/-/registered-dossier/15212/2/1</t>
  </si>
  <si>
    <t xml:space="preserve">Exo-1,7,7-trimethylbicyclo[2.2.1]hept-2-yl methacrylate </t>
  </si>
  <si>
    <t>0,00466</t>
  </si>
  <si>
    <t xml:space="preserve">1-methyltrimethylene dimethacrylate </t>
  </si>
  <si>
    <t>0,087</t>
  </si>
  <si>
    <t xml:space="preserve">7,7,9(or 7,9,9)-trimethyl-4,13-dioxo-3,14-dioxa-5,12-diazahexadecane-1,16-diyl bismethacrylate </t>
  </si>
  <si>
    <t xml:space="preserve">2-(2-methylprop-2-enoyloxy)ethyl 2-methylprop-2-enoate </t>
  </si>
  <si>
    <t>607-819-8</t>
  </si>
  <si>
    <t xml:space="preserve">2,2'-ethylenedioxydiethyl dimethacrylate </t>
  </si>
  <si>
    <t>0,164</t>
  </si>
  <si>
    <t xml:space="preserve">Propylidynetrimethyl trimethacrylate </t>
  </si>
  <si>
    <t>0,00276</t>
  </si>
  <si>
    <t xml:space="preserve">4-(vinyloxy)butan-1-ol </t>
  </si>
  <si>
    <t>0,028</t>
  </si>
  <si>
    <t xml:space="preserve">Vinyl 4-(1,1-dimethylethyl)benzoate </t>
  </si>
  <si>
    <t>https://echa.europa.eu/substance-information/-/substanceinfo/100.035.903</t>
  </si>
  <si>
    <t xml:space="preserve">Poly(oxy(methyl-1,2-ethanediyl)), .alpha.-(2-methyl-1-oxo-2- propenyl)-.omega.-hydroxy- (4-PO) </t>
  </si>
  <si>
    <t>609-674-6</t>
  </si>
  <si>
    <t>Dimethyl phthalate</t>
  </si>
  <si>
    <t>0,192</t>
  </si>
  <si>
    <t xml:space="preserve">Diethyl phthalate </t>
  </si>
  <si>
    <t>0,012</t>
  </si>
  <si>
    <t xml:space="preserve">Diisopropyl phthalate </t>
  </si>
  <si>
    <t xml:space="preserve">Dipropyl phthalate </t>
  </si>
  <si>
    <t xml:space="preserve">Diisobutyl phthalate </t>
  </si>
  <si>
    <t xml:space="preserve">Dibutyl phthalate </t>
  </si>
  <si>
    <t xml:space="preserve">Benzyl butyl phthalate </t>
  </si>
  <si>
    <t>0,0075</t>
  </si>
  <si>
    <t xml:space="preserve">Diisopentyl phthalate </t>
  </si>
  <si>
    <t xml:space="preserve">N-pentyl-isopentylphthalate </t>
  </si>
  <si>
    <t xml:space="preserve">Dipentyl phthalate </t>
  </si>
  <si>
    <t>1,2-Benzenedicarboxylic acid, dipentyl ester, branched and linear</t>
  </si>
  <si>
    <t xml:space="preserve">Dihexyl phthalate </t>
  </si>
  <si>
    <t xml:space="preserve">1,2-Benzenedicarboxylic acid, dihexyl ester, branched and linear </t>
  </si>
  <si>
    <t xml:space="preserve">1,2-Benzenedicarboxylic acid, di-C6-8-branched alkyl esters, C7-rich </t>
  </si>
  <si>
    <t>https://echa.europa.eu/information-on-chemicals/cl-inventory-database/-/discli/details/105077</t>
  </si>
  <si>
    <t xml:space="preserve">Bis(2-ethylhexyl) phthalate </t>
  </si>
  <si>
    <t>204-211-04</t>
  </si>
  <si>
    <t>201</t>
  </si>
  <si>
    <t>https://echa.europa.eu/registration-dossier/-/registered-dossier/15358/2/1</t>
  </si>
  <si>
    <t xml:space="preserve">Dioctyl phthalate </t>
  </si>
  <si>
    <t>204-214-7</t>
  </si>
  <si>
    <t>https://echa.europa.eu/information-on-chemicals/cl-inventory-database/-/discli/details/16594</t>
  </si>
  <si>
    <t xml:space="preserve">Di-''isononyl'' phthalate </t>
  </si>
  <si>
    <t>249-079-5</t>
  </si>
  <si>
    <t>https://echa.europa.eu/registration-dossier/-/registered-dossier/14959/2/1</t>
  </si>
  <si>
    <t xml:space="preserve">1,2-Benzenedicarboxylic acid, di-C7-11-branched and linear alkyl esters </t>
  </si>
  <si>
    <t>https://echa.europa.eu/information-on-chemicals/cl-inventory-database/-/discli/details/10613</t>
  </si>
  <si>
    <t xml:space="preserve">Bis(2-propylheptyl) phthalate </t>
  </si>
  <si>
    <t>258-469-4</t>
  </si>
  <si>
    <t>https://echa.europa.eu/registration-dossier/-/registered-dossier/14145/2/1</t>
  </si>
  <si>
    <t xml:space="preserve">Di-''isodecyl'' phthalate </t>
  </si>
  <si>
    <t>247-977-1</t>
  </si>
  <si>
    <t>https://echa.europa.eu/information-on-chemicals/cl-inventory-database/-/discli/details/30404</t>
  </si>
  <si>
    <t xml:space="preserve">1,2-Benzenedicarboxylic acid, di-C9-11-branched alkyl esters, C10-rich </t>
  </si>
  <si>
    <t>271-091-4</t>
  </si>
  <si>
    <t>https://echa.europa.eu/registration-dossier/-/registered-dossier/13582/2/1</t>
  </si>
  <si>
    <t xml:space="preserve">Diundecyl phthalate, branched and linear </t>
  </si>
  <si>
    <t>287-401-6</t>
  </si>
  <si>
    <t>0,059</t>
  </si>
  <si>
    <t>https://echa.europa.eu/registration-dossier/-/registered-dossier/12074/2/1</t>
  </si>
  <si>
    <t xml:space="preserve">Diundecyl phthalate </t>
  </si>
  <si>
    <t>222-884-9</t>
  </si>
  <si>
    <t xml:space="preserve">Diisotridecyl phthalate </t>
  </si>
  <si>
    <t>248-368-3</t>
  </si>
  <si>
    <t>https://echa.europa.eu/registration-dossier/-/registered-dossier/10574/2/1</t>
  </si>
  <si>
    <t>1,2-Benzenedicarboxylic acid, di-C11-14-branched alkyl esters, C13-rich</t>
  </si>
  <si>
    <t>271-089-3</t>
  </si>
  <si>
    <t>https://echa.europa.eu/registration-dossier/-/registered-dossier/15949/2/1</t>
  </si>
  <si>
    <t>0,632</t>
  </si>
  <si>
    <t>https://echa.europa.eu/registration-dossier/-/registered-dossier/14738/2/1</t>
  </si>
  <si>
    <t>https://echa.europa.eu/information-on-chemicals/cl-inventory-database/-/discli/details/86451</t>
  </si>
  <si>
    <t>https://echa.europa.eu/information-on-chemicals/cl-inventory-database/-/discli/details/85961</t>
  </si>
  <si>
    <t>0,011</t>
  </si>
  <si>
    <t>https://echa.europa.eu/registration-dossier/-/registered-dossier/14576/2/1</t>
  </si>
  <si>
    <t>https://echa.europa.eu/registration-dossier/-/registered-dossier/13548/2/1</t>
  </si>
  <si>
    <t xml:space="preserve">Tripentyl phosphate </t>
  </si>
  <si>
    <t>https://echa.europa.eu/substance-information/-/substanceinfo/100.017.976</t>
  </si>
  <si>
    <t>https://echa.europa.eu/registration-dossier/-/registered-dossier/14220/2/1</t>
  </si>
  <si>
    <t>https://echa.europa.eu/information-on-chemicals/cl-inventory-database/-/discli/details/4962</t>
  </si>
  <si>
    <t>https://echa.europa.eu/substance-information/-/substanceinfo/100.051.940</t>
  </si>
  <si>
    <t>https://echa.europa.eu/information-on-chemicals/cl-inventory-database/-/discli/details/29114</t>
  </si>
  <si>
    <t>0,000076</t>
  </si>
  <si>
    <t>https://echa.europa.eu/registration-dossier/-/registered-dossier/2104/2/1</t>
  </si>
  <si>
    <t>https://echa.europa.eu/substance-information/-/substanceinfo/100.056.719</t>
  </si>
  <si>
    <t>https://echa.europa.eu/substance-information/-/substanceinfo/100.043.451</t>
  </si>
  <si>
    <t xml:space="preserve">tert-butylphenyl diphenyl phosphate </t>
  </si>
  <si>
    <t>https://echa.europa.eu/information-on-chemicals/cl-inventory-database/-/discli/details/86809</t>
  </si>
  <si>
    <t xml:space="preserve">Di-tert-butylphenyl phenyl phosphate </t>
  </si>
  <si>
    <t>https://echa.europa.eu/information-on-chemicals/cl-inventory-database/-/discli/details/130946</t>
  </si>
  <si>
    <t>Isopropylphenyl diphenyl phosphate</t>
  </si>
  <si>
    <t>https://echa.europa.eu/information-on-chemicals/cl-inventory-database/-/discli/details/52536</t>
  </si>
  <si>
    <t xml:space="preserve">4,4-(ISOPROPYLIDENEDIPHENYL)BIS(DIPHENYL PHOSPHATE) </t>
  </si>
  <si>
    <t>https://echa.europa.eu/information-on-chemicals/cl-inventory-database/-/discli/details/87272</t>
  </si>
  <si>
    <t>https://echa.europa.eu/registration-dossier/-/registered-dossier/2204/2/1</t>
  </si>
  <si>
    <t xml:space="preserve">Tri-p-tolyl phosphate </t>
  </si>
  <si>
    <t>https://echa.europa.eu/information-on-chemicals/cl-inventory-database/-/discli/details/21053</t>
  </si>
  <si>
    <t xml:space="preserve">Tri-o-tolyl phosphate </t>
  </si>
  <si>
    <t>https://echa.europa.eu/information-on-chemicals/cl-inventory-database/-/discli/details/17760</t>
  </si>
  <si>
    <t xml:space="preserve">Tri-m-tolyl phosphate </t>
  </si>
  <si>
    <t>https://echa.europa.eu/information-on-chemicals/cl-inventory-database/-/discli/details/65214</t>
  </si>
  <si>
    <t xml:space="preserve">Diphenyl tolyl phosphate </t>
  </si>
  <si>
    <t>https://echa.europa.eu/information-on-chemicals/cl-inventory-database/-/discli/details/78947</t>
  </si>
  <si>
    <t>0,00042</t>
  </si>
  <si>
    <t>https://echa.europa.eu/registration-dossier/-/registered-dossier/15877/2/1</t>
  </si>
  <si>
    <t>0,004</t>
  </si>
  <si>
    <t xml:space="preserve">Reaction mass of biphenyl-2-yl diphenyl phosphate and triphenyl phosphate and bis(biphenyl-2-yl) phenyl phosphate </t>
  </si>
  <si>
    <t>https://echa.europa.eu/registration-dossier/-/registered-dossier/12599/2/1</t>
  </si>
  <si>
    <t>0,42</t>
  </si>
  <si>
    <t>https://echa.europa.eu/registration-dossier/-/registered-dossier/1714/2/1</t>
  </si>
  <si>
    <t>https://echa.europa.eu/registration-dossier/-/registered-dossier/14365/2/1</t>
  </si>
  <si>
    <t>https://echa.europa.eu/registration-dossier/-/registered-dossier/13748/2/1</t>
  </si>
  <si>
    <t xml:space="preserve">Diethyl bis(2-hydroxyethyl)aminomethylphosphonate </t>
  </si>
  <si>
    <t>https://echa.europa.eu/information-on-chemicals/cl-inventory-database/-/discli/details/73110</t>
  </si>
  <si>
    <t>184538-58-7</t>
  </si>
  <si>
    <t>https://echa.europa.eu/substance-information/-/substanceinfo/100.116.393</t>
  </si>
  <si>
    <t>0,024</t>
  </si>
  <si>
    <t>https://echa.europa.eu/registration-dossier/-/registered-dossier/14166/2/1</t>
  </si>
  <si>
    <t>0,6</t>
  </si>
  <si>
    <t>cobalt di (acetate)</t>
  </si>
  <si>
    <t xml:space="preserve">Cobalt(2+) propionate </t>
  </si>
  <si>
    <t>https://echa.europa.eu/registration-dossier/-/registered-dossier/13722/2/1</t>
  </si>
  <si>
    <t xml:space="preserve">Cobalt bis(2-ethylhexanoate) </t>
  </si>
  <si>
    <t xml:space="preserve">Neodecanoic acid, cobalt salt </t>
  </si>
  <si>
    <t xml:space="preserve">Fatty acids, tall-oil, cobalt salts </t>
  </si>
  <si>
    <t xml:space="preserve">Stearic acid, cobalt salt </t>
  </si>
  <si>
    <t xml:space="preserve">Naphthenic acids, cobalt salts </t>
  </si>
  <si>
    <t xml:space="preserve">Resin acids and Rosin acids, cobalt salts </t>
  </si>
  <si>
    <t xml:space="preserve">Fatty acids, C6-19-branched, cobalt(2+) salts </t>
  </si>
  <si>
    <t>270-066-5</t>
  </si>
  <si>
    <t xml:space="preserve">Salt reaction of cobalt(2+) and C2/C8/C20 carboxylates </t>
  </si>
  <si>
    <t xml:space="preserve">Fatty acids, C6-19-branched, iron salts </t>
  </si>
  <si>
    <t>20,6</t>
  </si>
  <si>
    <t xml:space="preserve">2-ethylhexanoic acid, zirconium salt </t>
  </si>
  <si>
    <t>0,36</t>
  </si>
  <si>
    <t xml:space="preserve">Zinc distearate </t>
  </si>
  <si>
    <t>0,008</t>
  </si>
  <si>
    <t>0,174</t>
  </si>
  <si>
    <t xml:space="preserve">Cinnamyl alcohol </t>
  </si>
  <si>
    <t xml:space="preserve">trans-cinnamic acid </t>
  </si>
  <si>
    <t xml:space="preserve">Anisaldehyde </t>
  </si>
  <si>
    <t xml:space="preserve">Cinnamaldehyde </t>
  </si>
  <si>
    <t>1,004</t>
  </si>
  <si>
    <t xml:space="preserve">4-methoxybenzyl alcohol </t>
  </si>
  <si>
    <t xml:space="preserve">Anisic acid </t>
  </si>
  <si>
    <t>https://echa.europa.eu/substance-information/-/substanceinfo/100.014.199</t>
  </si>
  <si>
    <t xml:space="preserve">3-iodo-2-propynyl butylcarbamate </t>
  </si>
  <si>
    <t xml:space="preserve">Tetrahydro-1,3,4,6-tetrakis(hydroxymethyl)imidazo[4,5-d]imidazole-2,5(1H,3H)-dione </t>
  </si>
  <si>
    <t xml:space="preserve">2-methyl-2H-isothiazol-3-one </t>
  </si>
  <si>
    <t xml:space="preserve">1,2-benzisothiazol-3(2H)-one </t>
  </si>
  <si>
    <t xml:space="preserve">Fatty acids, C18-unsatd., dimers, oligomeric reaction products with tall-oil fatty acids and triethylenetetramine </t>
  </si>
  <si>
    <t>205-351-5</t>
  </si>
  <si>
    <t xml:space="preserve">Resin acids and Rosin acids, sodium salts </t>
  </si>
  <si>
    <t>https://echa.europa.eu/registration-dossier/-/registered-dossier/14927/2/1</t>
  </si>
  <si>
    <t xml:space="preserve">Di(benzothiazol-2-yl) disulphide </t>
  </si>
  <si>
    <t>0,027</t>
  </si>
  <si>
    <t>https://echa.europa.eu/registration-dossier/-/registered-dossier/14884/2/1</t>
  </si>
  <si>
    <t xml:space="preserve">Poly(oxy-1,2-ethanediyl), a-butyl-w-hydroxy-, mixed ethers with 2-ethyl-1-hexanol and 2,2´-thiobis[ethanol] </t>
  </si>
  <si>
    <t>https://echa.europa.eu/information-on-chemicals/cl-inventory-database/-/discli/details/19856</t>
  </si>
  <si>
    <t xml:space="preserve">Rosin </t>
  </si>
  <si>
    <t xml:space="preserve">N-(2-hydroxyethyl)stearamide </t>
  </si>
  <si>
    <t>203-883-2</t>
  </si>
  <si>
    <t>0,007</t>
  </si>
  <si>
    <t>https://echa.europa.eu/registration-dossier/-/registered-dossier/14395/2/1</t>
  </si>
  <si>
    <t xml:space="preserve">1,3,5-triallyl-1,3,5-triazine-2,4,6(1H,3H,5H)-trione </t>
  </si>
  <si>
    <t xml:space="preserve">Pentaerythritol tetrakis(3-mercaptopropionate) </t>
  </si>
  <si>
    <t>0,00003</t>
  </si>
  <si>
    <t xml:space="preserve">Octamethylcyclotetrasiloxane </t>
  </si>
  <si>
    <t>0,00044</t>
  </si>
  <si>
    <t xml:space="preserve">Dimethyloctadecyl[3-(trimethoxysilyl)propyl]ammonium chloride </t>
  </si>
  <si>
    <t xml:space="preserve">Aminofunctional Fluid </t>
  </si>
  <si>
    <t xml:space="preserve">Aminomodified Polydimethylsiloxane </t>
  </si>
  <si>
    <t xml:space="preserve">DIPHENYLMETHANDIISOCYANATE, ISOMERS AND HOMOLOGUES </t>
  </si>
  <si>
    <t xml:space="preserve">o-(p-isocyanatobenzyl)phenyl isocyanate </t>
  </si>
  <si>
    <t xml:space="preserve">Formaldehyde, oligomeric reaction products with aniline and phosgene </t>
  </si>
  <si>
    <t xml:space="preserve">4,4'-Methylenediphenyl diisocyanate, oligomeric reaction products with 2,4'-diisocyanatodiphenylmethane </t>
  </si>
  <si>
    <t>0,0096</t>
  </si>
  <si>
    <t>158885-25-7</t>
  </si>
  <si>
    <t xml:space="preserve">Quinoline </t>
  </si>
  <si>
    <t xml:space="preserve">Di-tert-butyl 1,1,4,4-tetramethyltetramethylene diperoxide </t>
  </si>
  <si>
    <t>0,00065</t>
  </si>
  <si>
    <t xml:space="preserve">Bis(2,4-dichlorobenzoyl) peroxide </t>
  </si>
  <si>
    <t>0,00029</t>
  </si>
  <si>
    <t xml:space="preserve">Titanium tetrabutanolate </t>
  </si>
  <si>
    <t>0,08</t>
  </si>
  <si>
    <t xml:space="preserve">Methylamine </t>
  </si>
  <si>
    <t>Flam Gas</t>
  </si>
  <si>
    <t xml:space="preserve">Ethylamine </t>
  </si>
  <si>
    <t>0,046</t>
  </si>
  <si>
    <t>CLP, de bőrre és szemre a regisztráció szigorúbb (1A és 1)</t>
  </si>
  <si>
    <t>tert-butylamine</t>
  </si>
  <si>
    <t>0,000016</t>
  </si>
  <si>
    <t>0,03</t>
  </si>
  <si>
    <t>104-75-6</t>
  </si>
  <si>
    <t>0,00026</t>
  </si>
  <si>
    <t>68037-95-6</t>
  </si>
  <si>
    <t>0,0013</t>
  </si>
  <si>
    <t xml:space="preserve">Diethylamine </t>
  </si>
  <si>
    <t>0,04</t>
  </si>
  <si>
    <t xml:space="preserve">Diisobutylamine </t>
  </si>
  <si>
    <t xml:space="preserve">Dipropylamine </t>
  </si>
  <si>
    <t>0,072</t>
  </si>
  <si>
    <t xml:space="preserve">Propylenediamine </t>
  </si>
  <si>
    <t xml:space="preserve">Ethylenediamine </t>
  </si>
  <si>
    <t xml:space="preserve">Hexamethylenediamine </t>
  </si>
  <si>
    <t>https://echa.europa.eu/registration-dossier/-/registered-dossier/16081/2/1</t>
  </si>
  <si>
    <t xml:space="preserve">Triethylamine </t>
  </si>
  <si>
    <t>0,11</t>
  </si>
  <si>
    <t>https://echa.europa.eu/registration-dossier/-/registered-dossier/14938/2/1</t>
  </si>
  <si>
    <t xml:space="preserve">Aniline </t>
  </si>
  <si>
    <t xml:space="preserve">N-methylaniline </t>
  </si>
  <si>
    <t>0,0021</t>
  </si>
  <si>
    <t xml:space="preserve">N,N-dimethylaniline </t>
  </si>
  <si>
    <t>0,00032</t>
  </si>
  <si>
    <t xml:space="preserve">ziram </t>
  </si>
  <si>
    <t xml:space="preserve">Zinc bis(dibenzyldithiocarbamate) </t>
  </si>
  <si>
    <t xml:space="preserve">Zinc O,O,O',O'-tetrabutyl bis(phosphorodithioate) </t>
  </si>
  <si>
    <t xml:space="preserve">Denatonium benzoate </t>
  </si>
  <si>
    <t xml:space="preserve">N-1,3-dimethylbutyl-N'-phenyl-p-phenylenediamine </t>
  </si>
  <si>
    <t>https://echa.europa.eu/registration-dossier/-/registered-dossier/15367/2/1</t>
  </si>
  <si>
    <t xml:space="preserve">N-cyclohexylbenzothiazole-2-sulfenamide </t>
  </si>
  <si>
    <t xml:space="preserve">5-ethylidene-8,9,10-trinorborn-2-ene </t>
  </si>
  <si>
    <t>0,085</t>
  </si>
  <si>
    <t xml:space="preserve">Benzothiazole-2-thiol </t>
  </si>
  <si>
    <t xml:space="preserve">Bis(4-octylphenyl)amine </t>
  </si>
  <si>
    <t xml:space="preserve">1,2-Dihydro-2,2,4-trimethylquinoline, oligomers </t>
  </si>
  <si>
    <t>0,056</t>
  </si>
  <si>
    <t xml:space="preserve">1,1'-dithiobis[hexahydro-2H-azepin-2-one] </t>
  </si>
  <si>
    <t xml:space="preserve">1,3-diphenylguanidine </t>
  </si>
  <si>
    <t>disulfiram</t>
  </si>
  <si>
    <t xml:space="preserve">thiram </t>
  </si>
  <si>
    <t>0,014</t>
  </si>
  <si>
    <t xml:space="preserve">N-isopropyl-N'-phenyl-p-phenylenediamine </t>
  </si>
  <si>
    <t>0,00028</t>
  </si>
  <si>
    <t>https://echa.europa.eu/registration-dossier/-/registered-dossier/13374/2/1</t>
  </si>
  <si>
    <t xml:space="preserve">Imidazolidine-2-thione </t>
  </si>
  <si>
    <t>0,32</t>
  </si>
  <si>
    <t>https://echa.europa.eu/registration-dossier/-/registered-dossier/13536/2/1</t>
  </si>
  <si>
    <t xml:space="preserve">1,3-dihydro-4(or 5)-methyl-2H-benzimidazole-2-thione </t>
  </si>
  <si>
    <t>https://echa.europa.eu/registration-dossier/-/registered-dossier/15889/2/1</t>
  </si>
  <si>
    <t xml:space="preserve">Petroleum resins </t>
  </si>
  <si>
    <t xml:space="preserve">Turpentine, oil </t>
  </si>
  <si>
    <t>0,000303</t>
  </si>
  <si>
    <t>0,001004</t>
  </si>
  <si>
    <t xml:space="preserve">D-Î²-Pinene </t>
  </si>
  <si>
    <t xml:space="preserve">7-methyl-3-methyleneocta-1,6-diene </t>
  </si>
  <si>
    <t xml:space="preserve">3,7-dimethyloctan-1-ol </t>
  </si>
  <si>
    <t xml:space="preserve">3,7-dimethyloctan-3-ol </t>
  </si>
  <si>
    <t>0,009</t>
  </si>
  <si>
    <t>0,0278</t>
  </si>
  <si>
    <t xml:space="preserve">Reaction mass of 2,6 -Octandien-1-ol,3,7-dimethyl-,( E ) and 2,6-Octandien-1-ol, 3,7 dimethyl-, (Z) </t>
  </si>
  <si>
    <t>linalool oxide</t>
  </si>
  <si>
    <t xml:space="preserve">Isopulegol </t>
  </si>
  <si>
    <t>8050-15-5</t>
  </si>
  <si>
    <t xml:space="preserve">Resin acids and Rosin acids, hydrogenated, Me esters </t>
  </si>
  <si>
    <t>https://echa.europa.eu/registration-dossier/-/registered-dossier/5757/2/1</t>
  </si>
  <si>
    <t xml:space="preserve">Resin acids and Rosin acids, esters with triethylene glycol </t>
  </si>
  <si>
    <t xml:space="preserve">Resin acids and Rosin acids, esters with pentaerythritol </t>
  </si>
  <si>
    <t xml:space="preserve">Resin acids and Rosin acids, esters with glycerol </t>
  </si>
  <si>
    <t xml:space="preserve">Resin acids and Rosin acids, hydrogenated, esters with glycerol </t>
  </si>
  <si>
    <t xml:space="preserve">Resin acids and Rosin acids, fumarated, compds. with triethanolamine </t>
  </si>
  <si>
    <t xml:space="preserve">Rosin, reaction products with formaldehyde </t>
  </si>
  <si>
    <t xml:space="preserve">Rosin, oligomers </t>
  </si>
  <si>
    <t xml:space="preserve">Chlorobenzene </t>
  </si>
  <si>
    <t>0,032</t>
  </si>
  <si>
    <t xml:space="preserve">1,2-dichlorobenzene </t>
  </si>
  <si>
    <t xml:space="preserve">1,3-dichlorobenzene </t>
  </si>
  <si>
    <t xml:space="preserve">1,4-dichlorobenzene </t>
  </si>
  <si>
    <t xml:space="preserve">1,2,3-trichlorobenzene </t>
  </si>
  <si>
    <t xml:space="preserve">1,2,4-trichlorobenzene </t>
  </si>
  <si>
    <t xml:space="preserve">1,3,5-trichlorobenzene </t>
  </si>
  <si>
    <t xml:space="preserve">1,2,3,4-tetrachlorobenzene </t>
  </si>
  <si>
    <t xml:space="preserve">1,2,3,5-tetrachlorobenzene </t>
  </si>
  <si>
    <t xml:space="preserve">1,2,4,5-tetrachlorobenzene </t>
  </si>
  <si>
    <t xml:space="preserve">Pentachlorobenzene </t>
  </si>
  <si>
    <t xml:space="preserve">Hexachlorobenzene </t>
  </si>
  <si>
    <t>0,268</t>
  </si>
  <si>
    <t>0,287</t>
  </si>
  <si>
    <t xml:space="preserve">Symclosene </t>
  </si>
  <si>
    <t xml:space="preserve">Troclosene sodium </t>
  </si>
  <si>
    <t xml:space="preserve">Salicylic acid </t>
  </si>
  <si>
    <t xml:space="preserve">4-nitrosophenol </t>
  </si>
  <si>
    <t xml:space="preserve">p-benzoquinone dioxime </t>
  </si>
  <si>
    <t>https://echa.europa.eu/information-on-chemicals/cl-inventory-database/-/discli/details/8433</t>
  </si>
  <si>
    <t xml:space="preserve">Acetonitrile </t>
  </si>
  <si>
    <t xml:space="preserve">Butyronitrile </t>
  </si>
  <si>
    <t>0,107</t>
  </si>
  <si>
    <t xml:space="preserve">2-methylbutyronitrile </t>
  </si>
  <si>
    <t xml:space="preserve">Acrylonitrile </t>
  </si>
  <si>
    <t>0,017</t>
  </si>
  <si>
    <t xml:space="preserve">2-aminoethanol </t>
  </si>
  <si>
    <t xml:space="preserve">2-aminoethanol, monoester with boric acid </t>
  </si>
  <si>
    <t>0,026</t>
  </si>
  <si>
    <t xml:space="preserve">Boric acid (H3BO3), reaction products with ethanolamine </t>
  </si>
  <si>
    <t xml:space="preserve">Orthoboric acid, compound with 2-aminoethanol </t>
  </si>
  <si>
    <t xml:space="preserve">Triethoxy(3-isocyanatopropyl)silane </t>
  </si>
  <si>
    <t>0,5</t>
  </si>
  <si>
    <t xml:space="preserve">Amylase, α- </t>
  </si>
  <si>
    <t>0,0017</t>
  </si>
  <si>
    <t>phenol</t>
  </si>
  <si>
    <t>harmonizált a regisztrációval egyező</t>
  </si>
  <si>
    <t>harmonizált + a regisiztráció a Chronic 3</t>
  </si>
  <si>
    <t>https://echa.europa.eu/registration-dossier/-/registered-dossier/1918/2/1</t>
  </si>
  <si>
    <t xml:space="preserve">p-isopropylphenol </t>
  </si>
  <si>
    <t xml:space="preserve">3-isopropylhydroxybenzene </t>
  </si>
  <si>
    <t>0,000199</t>
  </si>
  <si>
    <t xml:space="preserve">p-mentha-1,4-diene </t>
  </si>
  <si>
    <t xml:space="preserve">p-mentha-1,3-diene </t>
  </si>
  <si>
    <t xml:space="preserve">Caryophyllene </t>
  </si>
  <si>
    <t>201-746-1</t>
  </si>
  <si>
    <t xml:space="preserve">p-menth-1-en-4-ol </t>
  </si>
  <si>
    <t xml:space="preserve">(1S-endo)-1,7,7-trimethylbicyclo[2.2.1]heptan-2-ol </t>
  </si>
  <si>
    <t xml:space="preserve">(R)-p-mentha-1,8-diene </t>
  </si>
  <si>
    <t>regisztráció, tervezik, hogy a bőrérzékenyítést is hozzáadják a harmonizálthoz</t>
  </si>
  <si>
    <t xml:space="preserve">Thuj-4(10)-ene </t>
  </si>
  <si>
    <t xml:space="preserve">p-mentha-1(7),2-diene </t>
  </si>
  <si>
    <t xml:space="preserve">Bornan-2-one </t>
  </si>
  <si>
    <t>0,00093</t>
  </si>
  <si>
    <t xml:space="preserve">5-isopropyl-2-methylbicyclo[3.1.0]hex-2-ene </t>
  </si>
  <si>
    <t xml:space="preserve">4-allylanisole </t>
  </si>
  <si>
    <t>0,077</t>
  </si>
  <si>
    <t>0,127</t>
  </si>
  <si>
    <t xml:space="preserve">HDI oligomers, isocyanurate </t>
  </si>
  <si>
    <t xml:space="preserve">Benzenesulfonic acid, mono-C10-16-alkyl derivs., sodium salts </t>
  </si>
  <si>
    <t>4,4'-Isopropylidenediphenol, oligomeric reaction products with 1-chloro-2,3-epoxypropane</t>
  </si>
  <si>
    <t>harmoniizálttal megegyező regisztráció</t>
  </si>
  <si>
    <t>7-oxabicyclo[4.1.0]hept-3-ylmethyl 7-oxabicyclo[4.1.0]heptane-3-carboxylate</t>
  </si>
  <si>
    <t>219-207-4</t>
  </si>
  <si>
    <t>2386-87-0</t>
  </si>
  <si>
    <t>Formaldehyde, oligomeric reaction products with 1-chloro-2,3-epoxypropane and phenol</t>
  </si>
  <si>
    <t>500-006-8</t>
  </si>
  <si>
    <t>9003-36-5</t>
  </si>
  <si>
    <t>1,3,5-tris[(2S and 2R)-2,3-epoxypropyl]-1,3,5-triazine-2,4,6-(1H,3H,5H)-trione</t>
  </si>
  <si>
    <t>regizstráicó</t>
  </si>
  <si>
    <t>84852-53-9</t>
  </si>
  <si>
    <t>1,1'-(ethane-1,2-diyl)bis[pentabromobenzene]</t>
  </si>
  <si>
    <t>284-366-9</t>
  </si>
  <si>
    <t>regisztráció szerint nem veszélyes</t>
  </si>
  <si>
    <t>ethylene oxide</t>
  </si>
  <si>
    <t>Flam. Gas 1, Liquuefied gas</t>
  </si>
  <si>
    <t>1-chloro-2,3-epoxypropane</t>
  </si>
  <si>
    <t>m-xylene</t>
  </si>
  <si>
    <t>203-576-3</t>
  </si>
  <si>
    <t>regisztráció kiegészíti a harmonizáltat a STOT-okkal, Asp-val és a környezetivel</t>
  </si>
  <si>
    <t>1,2,3,6-tetrahydromethyl-3,6-methanophthalic anhydride</t>
  </si>
  <si>
    <t>25134-21-8</t>
  </si>
  <si>
    <t>246-644-8</t>
  </si>
  <si>
    <t xml:space="preserve">19438-60-9 </t>
  </si>
  <si>
    <t>Hexahydro-4-methylphthalic anhydride</t>
  </si>
  <si>
    <t>0,55</t>
  </si>
  <si>
    <t>3068-76-6</t>
  </si>
  <si>
    <t xml:space="preserve">N-[3-(trimethoxysilyl)propyl]aniline </t>
  </si>
  <si>
    <t>221-328-2</t>
  </si>
  <si>
    <t>Sigma adatlap</t>
  </si>
  <si>
    <t>33918-18-2</t>
  </si>
  <si>
    <t xml:space="preserve">1,8-DIAZABICYCLO[5.4.0]UNDEC-7-ENE, COMPOUND WITH 2-ETHYLHEXANOIC ACID (1:1) </t>
  </si>
  <si>
    <t>608-915-2</t>
  </si>
  <si>
    <t>939-350-2</t>
  </si>
  <si>
    <t>Benzyl-C12-14-alkyl-dimethylammonium chloride</t>
  </si>
  <si>
    <t>Benzyl-C12-16-alkyl-dimethylammonium chloride</t>
  </si>
  <si>
    <t>68424-85-1</t>
  </si>
  <si>
    <t>270-325-2</t>
  </si>
  <si>
    <t>regisztráicó</t>
  </si>
  <si>
    <t>Benzyltrimethylammonium chloride</t>
  </si>
  <si>
    <t>56-93-9</t>
  </si>
  <si>
    <t>200-300-3</t>
  </si>
  <si>
    <t>Trimethyloctadecylammonium chloride</t>
  </si>
  <si>
    <t>112-03-8</t>
  </si>
  <si>
    <t>203-929-1</t>
  </si>
  <si>
    <t>α,α-dimethylbenzyl hydroperoxide</t>
  </si>
  <si>
    <t>Org. Perox. Type E</t>
  </si>
  <si>
    <t>regisztráció, a harmonizálttal egyező</t>
  </si>
  <si>
    <t>benzyl-C8-18-alkildimethyl-amonium chloride</t>
  </si>
  <si>
    <t>harmonizált és bejelentések. Az egyikben van M=10</t>
  </si>
  <si>
    <t>36</t>
  </si>
  <si>
    <t>926-605-8</t>
  </si>
  <si>
    <t>Hydrocarbons, C6-C7, isoalkanes, cyclics, &lt;5% n-hexane</t>
  </si>
  <si>
    <t>Benzyl alcohol</t>
  </si>
  <si>
    <t>regisztráció hozzáadja az Eye irrit. 2-t a harmonizálthoz. Szerinte az inhal. Toxicitás nem megalapozott</t>
  </si>
  <si>
    <t>30973-88-7</t>
  </si>
  <si>
    <t>1,3-PROPANEDIOL, 2,2-BIS(HYDROXYMETHYL)-, POLYMER WITH (CHLOROMETHYL )OXIRANE</t>
  </si>
  <si>
    <t>csak bejelentés, de egységes</t>
  </si>
  <si>
    <t>regisztráció. Lezárult az Interneteskonzultáció a Carc. 1B osztályozási javaslatról. Nem látni a kimenetet.</t>
  </si>
  <si>
    <t>Didecyldimethylammonium chloride</t>
  </si>
  <si>
    <t>regisztráció hozáada a harmonizálthoz a két környezeti végpontot és az M faktort az akutra</t>
  </si>
  <si>
    <t>112-02-7</t>
  </si>
  <si>
    <t>203-928-6</t>
  </si>
  <si>
    <t>cetrimonium chloride (trimetil-hexadecil-ammonium-klorid</t>
  </si>
  <si>
    <t>regisztrácó</t>
  </si>
  <si>
    <t xml:space="preserve">   </t>
  </si>
  <si>
    <t>1,1'-iminodipropan-2-ol</t>
  </si>
  <si>
    <t>N,N'-methylenebismorpholine</t>
  </si>
  <si>
    <t>5625-90-1</t>
  </si>
  <si>
    <t>227-062-3</t>
  </si>
  <si>
    <t>RAC javaslata az új harmonizált osztályozásra</t>
  </si>
  <si>
    <t>a regisztrálók a harmonizált Skin Corr 1B osztályozás helyett inkább az 1C-t javasolják és Acute M 10-t</t>
  </si>
  <si>
    <t>68647-95-0</t>
  </si>
  <si>
    <t>quartz</t>
  </si>
  <si>
    <t>238-878-4</t>
  </si>
  <si>
    <t>bejelentések, van aki nem veszi veszélylesnek. A finom frakción múlik!</t>
  </si>
  <si>
    <t>2461-15-6</t>
  </si>
  <si>
    <t>[[(2-ethylhexyl)oxy]methyl]oxirane</t>
  </si>
  <si>
    <t>219-553-6</t>
  </si>
  <si>
    <t>regiszstráció, enyhébb, mint amit a szállító megadott Eye Irrit. 2 és Auatic Chronic 3</t>
  </si>
  <si>
    <t>Fatty acids, C18-unsatd., dimers, compds. with coco alkylamines</t>
  </si>
  <si>
    <t>614-682-8</t>
  </si>
  <si>
    <t>29385-43-1</t>
  </si>
  <si>
    <t>tolyl triazole</t>
  </si>
  <si>
    <t>249-596-6</t>
  </si>
  <si>
    <t>540-84-1</t>
  </si>
  <si>
    <t>110-83-8</t>
  </si>
  <si>
    <t>Naphtha (petroleum), isomerization, C6-fraction</t>
  </si>
  <si>
    <t>regisztráció, nagyon függ a toluol és hexántartalomtól</t>
  </si>
  <si>
    <t>Naphtha (petroleum), isomerization</t>
  </si>
  <si>
    <t>tert-butyl methyl ether</t>
  </si>
  <si>
    <t>regisiztrácó</t>
  </si>
  <si>
    <t>5,1</t>
  </si>
  <si>
    <t xml:space="preserve">2,2,4-trimethylpentane </t>
  </si>
  <si>
    <t>208-759-1</t>
  </si>
  <si>
    <t xml:space="preserve">Cyclohexene </t>
  </si>
  <si>
    <t>203-87-8</t>
  </si>
  <si>
    <t>ATP06, látható a bejelentési oldalon. A regisztrálók az Sens. 1A-t javasolják, ezt használtam.</t>
  </si>
  <si>
    <t>Cobalt</t>
  </si>
  <si>
    <t>RAC döntés + a környezetere a szigorúbb regisztráció. Nagyon függ a szennyezésektől</t>
  </si>
  <si>
    <t>CLP00, de 2015 februárban beadták a Repr. 1B javaslatot, amit a RAC Repr. 2-nek fogadott el. A regisztrációban Skin Corr. 1C és a két M tényező jött hozzá</t>
  </si>
  <si>
    <t>Bis(2,2,6,6-tetramethyl-4-piperidyl) sebacate</t>
  </si>
  <si>
    <t>52829-07-9</t>
  </si>
  <si>
    <t>257-207-9</t>
  </si>
  <si>
    <t>2-(2H-benzotriazol-2-yl)-p-cresol</t>
  </si>
  <si>
    <t>2440-22-4</t>
  </si>
  <si>
    <t>219-470-5</t>
  </si>
  <si>
    <t xml:space="preserve">A mixture of: bis(2,2,6,6-tetramethyl-1-octyloxypiperidin-4-yl)-1,10-decanedioate; 1,8-bis[(2,2,6,6-tetramethyl-4-((2,2,6,6-tetramethyl-1-octyloxypiperidin-4-yl)-decan-1,10-dioyl)piperidin-1-yl)oxy]octane </t>
  </si>
  <si>
    <t>129757-67-1</t>
  </si>
  <si>
    <t>a regisztrációban javasolják a RAC döntésére hivatkozva az eddigi Chronic 4-et elhagyni</t>
  </si>
  <si>
    <t>N,N',N'',N'''-tetrakis(4,6-bis(butyl-(N-methyl-2,2,6,6-tetramethylpiperidin-4-yl)amino)triazin-2-yl)-4,7-diazadecane-1,10-diamine</t>
  </si>
  <si>
    <t>a regisztrációban szigorúbbak mint a harmonizált</t>
  </si>
  <si>
    <t>Sodium 3-(2H-benzotriazol-2-yl)-5-sec-butyl-4-hydroxybenzenesulfonate</t>
  </si>
  <si>
    <t>a két regisztráló nem tud megegyezni, a harmonizáltban csak a szemkárosítás van</t>
  </si>
  <si>
    <t xml:space="preserve">2,2',6,6'-tetra-tert-butyl-4,4'-methylenediphenol </t>
  </si>
  <si>
    <t>118-82-1</t>
  </si>
  <si>
    <t>204-279-1</t>
  </si>
  <si>
    <t>nem osztályozták a regisztrációban</t>
  </si>
  <si>
    <t>Tris(2,4-ditert-butylphenyl) phosphite</t>
  </si>
  <si>
    <t>31570-04-4</t>
  </si>
  <si>
    <t>250-709-8</t>
  </si>
  <si>
    <t>Dioctadecyl 3,3'-thiodipropionate</t>
  </si>
  <si>
    <t>693-39-7</t>
  </si>
  <si>
    <t>211-750-5</t>
  </si>
  <si>
    <t>2082-79-3</t>
  </si>
  <si>
    <t>Octadecyl 3-(3,5-di-tert-butyl-4-hydroxyphenyl)propionate</t>
  </si>
  <si>
    <t>218-216-0</t>
  </si>
  <si>
    <t>770-35-4</t>
  </si>
  <si>
    <t>68608-26-4</t>
  </si>
  <si>
    <t>68920-66-1</t>
  </si>
  <si>
    <t>90218-34-1</t>
  </si>
  <si>
    <t>3811-73-2</t>
  </si>
  <si>
    <t>Alcohols, C16-18 and C18-unsatd., ethoxylated</t>
  </si>
  <si>
    <t>1-Phenoxy-propan-2-ol</t>
  </si>
  <si>
    <t>212-222-7</t>
  </si>
  <si>
    <t>271-781-5</t>
  </si>
  <si>
    <t>Sulfonic acids, petroleum, sodium salts</t>
  </si>
  <si>
    <t>68956-41-2</t>
  </si>
  <si>
    <t>Fatty acids, tall-oil, reaction products with 2-amino-2-methyl-1-propanol</t>
  </si>
  <si>
    <t>nincs rá sem regisztráció, de osztályozás bejelentés sem</t>
  </si>
  <si>
    <t>Benzenesulfonic acid, 2,3(or 3,4)-dimethyl-, mono-C10-14-branched alkyl derivs., sodium salts</t>
  </si>
  <si>
    <t>290-708-8</t>
  </si>
  <si>
    <t xml:space="preserve">Pyridine-2-thiol 1-oxide, sodium salt </t>
  </si>
  <si>
    <t>223-296-5</t>
  </si>
  <si>
    <t>regisztráció, de nagyon nincs egyetértés. Ez a legkeményebb besorolás</t>
  </si>
  <si>
    <t>Benzyl chloroformate</t>
  </si>
  <si>
    <t>regisztráció, rákkeltő és érzékenyítő a benzil-klorid tartalom miatt</t>
  </si>
  <si>
    <t xml:space="preserve">Ethyl chloroformate </t>
  </si>
  <si>
    <t>regisztráció a harmonizálttal egyező</t>
  </si>
  <si>
    <t xml:space="preserve">2-isopropyl-5-methylcyclohexyloxycarbonyloxy-2-hydroxypropane </t>
  </si>
  <si>
    <t>törzskönyv. Isochem</t>
  </si>
  <si>
    <t xml:space="preserve">3,5,5-trimethylhexanoyl chloride </t>
  </si>
  <si>
    <t>253-168-4</t>
  </si>
  <si>
    <t>36727-29-4</t>
  </si>
  <si>
    <t>Met.Corr. 1</t>
  </si>
  <si>
    <t xml:space="preserve">Hexyl chloroformate </t>
  </si>
  <si>
    <t>228-036-4</t>
  </si>
  <si>
    <t>6092-54-2</t>
  </si>
  <si>
    <t>Acryloyl chloride</t>
  </si>
  <si>
    <t>814-68-6</t>
  </si>
  <si>
    <t>212-399-0</t>
  </si>
  <si>
    <t xml:space="preserve">2-isocyanatoethyl methacrylate </t>
  </si>
  <si>
    <t>30674-80-7</t>
  </si>
  <si>
    <t>250-284-7</t>
  </si>
  <si>
    <t xml:space="preserve">Propyl chloroformate </t>
  </si>
  <si>
    <t>https://echa.europa.eu/documents/10162/2aa67f6e-621e-4337-84aa-076f0de11f4e</t>
  </si>
  <si>
    <t>https://echa.europa.eu/documents/10162/725df6cb-070c-48c9-89a5-500ee2dabe16</t>
  </si>
  <si>
    <t>17/12/2015</t>
  </si>
  <si>
    <t>Toxic for reproduction (Article 57c)#PBT (Article 57d)</t>
  </si>
  <si>
    <t>206-801-3</t>
  </si>
  <si>
    <t>Perfluorononan-1-oic-acid</t>
  </si>
  <si>
    <t>375-95-1</t>
  </si>
  <si>
    <t>Ammonium salts of perfluorononan-1-oic-acid</t>
  </si>
  <si>
    <t>4149-60-4</t>
  </si>
  <si>
    <t>https://echa.europa.eu/documents/10162/d51c9722-aed2-47a0-8356-831db2066b0a</t>
  </si>
  <si>
    <t>https://echa.europa.eu/documents/10162/bcde2926-a00e-4389-8e48-67122bceba67</t>
  </si>
  <si>
    <t>Toxic for reproduction (Article 57c)</t>
  </si>
  <si>
    <t>Nitrobenzene</t>
  </si>
  <si>
    <t>https://echa.europa.eu/documents/10162/2721734c-c482-493b-82e8-3b4d131a6507</t>
  </si>
  <si>
    <t>https://echa.europa.eu/documents/10162/aca017f7-ce9f-4bce-a991-7c9e911a3ddd</t>
  </si>
  <si>
    <t>253-037-1</t>
  </si>
  <si>
    <t>2-(2H-benzotriazol-2-yl)-4-(tert-butyl)-6-(sec-butyl)phenol (UV-350)</t>
  </si>
  <si>
    <t>36437-37-3</t>
  </si>
  <si>
    <t>https://echa.europa.eu/documents/10162/b9c11f35-3120-4aa0-abec-d80c9aeb3786</t>
  </si>
  <si>
    <t>https://echa.europa.eu/documents/10162/86a55090-a222-4389-83d6-4859f9efb875</t>
  </si>
  <si>
    <t>223-383-8</t>
  </si>
  <si>
    <t>2,4-di-tert-butyl-6-(5-chlorobenzotriazol-2-yl)phenol (UV-327)</t>
  </si>
  <si>
    <t>3864-99-1</t>
  </si>
  <si>
    <t>https://echa.europa.eu/documents/10162/e685b7a5-9825-4719-a746-ea358385f903</t>
  </si>
  <si>
    <t>1,3-propanesultone</t>
  </si>
  <si>
    <t>https://echa.europa.eu/documents/10162/4b054c5b-8511-4a30-8ef8-35ab143b4fd0</t>
  </si>
  <si>
    <t>Carcinogenic (Article 57a)#Mutagenic (Article 57b)#Toxic for reproduction (Article 57c)#PBT (Article 57d)#vPvB (Article 57e)</t>
  </si>
  <si>
    <t>Benzo[def]chrysene (Benzo[a]pyrene)</t>
  </si>
  <si>
    <t>https://echa.europa.eu/documents/10162/c11b5b68-67f4-8044-53a6-26759a106c80</t>
  </si>
  <si>
    <t>Endocrine disrupting properties (Article 57(f) - environment)</t>
  </si>
  <si>
    <t>201-280-9</t>
  </si>
  <si>
    <t>p-(1,1-dimethylpropyl)phenol</t>
  </si>
  <si>
    <t>80-46-6</t>
  </si>
  <si>
    <t>https://echa.europa.eu/documents/10162/df3daa02-0c97-2c3a-2c7b-90c267642086</t>
  </si>
  <si>
    <t>206-400-3</t>
  </si>
  <si>
    <t>Nonadecafluorodecanoic acid</t>
  </si>
  <si>
    <t>335-76-2</t>
  </si>
  <si>
    <t>Decanoic acid, nonadecafluoro-, sodium salt</t>
  </si>
  <si>
    <t>3830-45-3</t>
  </si>
  <si>
    <t>221-470-5</t>
  </si>
  <si>
    <t>Ammonium nonadecafluorodecanoate</t>
  </si>
  <si>
    <t>3108-42-7</t>
  </si>
  <si>
    <t>https://echa.europa.eu/documents/10162/0f8c5cf3-ccb7-3df6-c351-1c2df00cbc91</t>
  </si>
  <si>
    <t>https://echa.europa.eu/documents/10162/36834f25-582c-0855-37fb-bd20b409382c#https://echa.europa.eu/documents/10162/eeed2c09-2263-25ad-49cd-a0926736c877#https://echa.europa.eu/documents/10162/ede153a4-db00-daf6-120f-6b6ccce0c539</t>
  </si>
  <si>
    <t>Toxic for reproduction (Article 57c)#Endocrine disrupting properties (Article 57(f) - environment)#Endocrine disrupting properties (Article 57(f) - human health)</t>
  </si>
  <si>
    <t>4,4'-isopropylidenediphenol</t>
  </si>
  <si>
    <t>https://echa.europa.eu/documents/10162/20a23653-34b1-bb48-4887-7ea77bedc637</t>
  </si>
  <si>
    <t>Carcinogenic (Article 57a)#PBT (Article 57d)#vPvB (Article 57e)</t>
  </si>
  <si>
    <t>Chrysene</t>
  </si>
  <si>
    <t>Carcinogenic (Article 57a)#Mutagenic (Article 57b)#Specific target organ toxicity after repeated exposure (Article 57(f) - human health)</t>
  </si>
  <si>
    <t>Cadmium nitrate</t>
  </si>
  <si>
    <t>Cadmium hydroxide</t>
  </si>
  <si>
    <t>Cadmium carbonate</t>
  </si>
  <si>
    <t>Benz[a]anthracene</t>
  </si>
  <si>
    <t>262-967-7</t>
  </si>
  <si>
    <t>Terphenyl, hydrogenated</t>
  </si>
  <si>
    <t>61788-32-7</t>
  </si>
  <si>
    <t>PBT (Article 57d)#vPvB (Article 57e)</t>
  </si>
  <si>
    <t>Octamethylcyclotetrasiloxane</t>
  </si>
  <si>
    <t>231-100-4</t>
  </si>
  <si>
    <t>Lead</t>
  </si>
  <si>
    <t>Respiratory sensitising properties (Article 57(f) - human health)</t>
  </si>
  <si>
    <t>Ethylenediamine</t>
  </si>
  <si>
    <t>208-762-8</t>
  </si>
  <si>
    <t>Dodecamethylcyclohexasiloxane</t>
  </si>
  <si>
    <t>540-97-6</t>
  </si>
  <si>
    <t>234-541-0</t>
  </si>
  <si>
    <t>Disodium octaborate</t>
  </si>
  <si>
    <t>12008-41-2</t>
  </si>
  <si>
    <t>https://echa.europa.eu/documents/10162/8c434af5-cfbe-c87e-aa51-65893e385d1f#https://echa.europa.eu/documents/10162/2fe151f3-d425-cff3-fe31-d13c11afcc7a</t>
  </si>
  <si>
    <t>Toxic for reproduction (Article 57c)#Endocrine disrupting properties (Article 57(f) - human health)</t>
  </si>
  <si>
    <t>201-545-9</t>
  </si>
  <si>
    <t>Dicyclohexyl phthalate</t>
  </si>
  <si>
    <t>84-61-7</t>
  </si>
  <si>
    <t>208-764-9</t>
  </si>
  <si>
    <t>Decamethylcyclopentasiloxane</t>
  </si>
  <si>
    <t>541-02-6</t>
  </si>
  <si>
    <t>205-883-8</t>
  </si>
  <si>
    <t>Benzo[ghi]perylene</t>
  </si>
  <si>
    <t>191-24-2</t>
  </si>
  <si>
    <t>https://echa.europa.eu/documents/10162/996c1b49-d6f7-5899-c94a-43a04d98ef94#https://echa.europa.eu/documents/10162/a6547852-e697-84ec-512c-5ba264ecf09e</t>
  </si>
  <si>
    <t>Benzene-1,2,4-tricarboxylic acid 1,2 anhydride</t>
  </si>
  <si>
    <t>A regisztrációban hozzáadják a STOT-ot és a Met. Corr. Egy 2015 februári javaslatban az M faktorokat tízszeresére . emelnék a regisztrációhoz képest. Ezt nem adtam még meg, de gondolni kell rá. Egyedi limitek!!!</t>
  </si>
  <si>
    <t>15087-24-8</t>
  </si>
  <si>
    <t>85-01-8</t>
  </si>
  <si>
    <t>13560-89-9</t>
  </si>
  <si>
    <t>10124-36-4, 31119-53-6</t>
  </si>
  <si>
    <t>302-01-2, 7803-57-8</t>
  </si>
  <si>
    <t>12179-04-3, 1303-96-4, 1330-43-4</t>
  </si>
  <si>
    <t>10588-01-9, 7789-12-0</t>
  </si>
  <si>
    <t>1,7,7-trimethyl-3-(phenylmethylene)bicyclo[2.2.1]heptan-2-one</t>
  </si>
  <si>
    <t>2,2-bis(4'-hydroxyphenyl)-4-methylpentane</t>
  </si>
  <si>
    <t>Benzo[k]fluoranthene</t>
  </si>
  <si>
    <t>Fluoranthene</t>
  </si>
  <si>
    <t>Phenanthrene</t>
  </si>
  <si>
    <t>Pyrene</t>
  </si>
  <si>
    <t>1,6,7,8,9,14,15,16,17,17,18,18-dodecachloropentacyclo[12.2.1.16,9.02,13.05,10]octadeca-7,15-diene</t>
  </si>
  <si>
    <t>Sodium salts of perfluorononan-1-oic-acid</t>
  </si>
  <si>
    <t>1,2-Benzenedicarboxylic acid, mixed decyl and hexyl and octyl diesters</t>
  </si>
  <si>
    <t>1,2-Benzenedicarboxylic acid, di-C6-10-alkyl esters</t>
  </si>
  <si>
    <t>1,2-Benzenedicarboxylic acid, dihexyl ester, branched and linear</t>
  </si>
  <si>
    <t>Perboric acid, sodium salt</t>
  </si>
  <si>
    <t>Sodium perborate</t>
  </si>
  <si>
    <t>4,4'-oxydianiline</t>
  </si>
  <si>
    <t>4-aminoazobenzene</t>
  </si>
  <si>
    <t>Cyclohexane-1,2-dicarboxylic anhydride</t>
  </si>
  <si>
    <t>trans-cyclohexane-1,2-dicarboxylic anhydride</t>
  </si>
  <si>
    <t>cis-cyclohexane-1,2-dicarboxylic anhydride</t>
  </si>
  <si>
    <t>Diazene-1,2-dicarboxamide (C,C'-azodi(formamide)) (ADCA)</t>
  </si>
  <si>
    <t>Diisopentyl phthalate</t>
  </si>
  <si>
    <t>Hexahydromethylphthalic anhydride</t>
  </si>
  <si>
    <t>Hexahydro-3-methylphthalic anhydride</t>
  </si>
  <si>
    <t>Hexahydro-1-methylphthalic anhydride</t>
  </si>
  <si>
    <t>o-toluidine</t>
  </si>
  <si>
    <t>1, 2-dimethoxyethane; ethylene glycol dimethyl ether (EGDME)</t>
  </si>
  <si>
    <t>1,2-bis(2-methoxyethoxy)ethane (TEGDME; triglyme)</t>
  </si>
  <si>
    <t>4,4'-bis(dimethylamino)-4''-(methylamino)trityl alcohol</t>
  </si>
  <si>
    <t>[4-[4,4'-bis(dimethylamino) benzhydrylidene]cyclohexa-2,5-dien-1-ylidene]dimethylammonium chloride (C.I. Basic Violet 3)</t>
  </si>
  <si>
    <t>[4-[[4-anilino-1-naphthyl][4-(dimethylamino)phenyl]methylene]cyclohexa-2,5-dien-1-ylidene] dimethylammonium chloride (C.I. Basic Blue 26)</t>
  </si>
  <si>
    <t>α,α-Bis[4-(dimethylamino)phenyl]-4 (phenylamino)naphthalene-1-methanol (C.I. Solvent Blue 4)</t>
  </si>
  <si>
    <t>1,2-dichloroethane</t>
  </si>
  <si>
    <t>2-Methoxyaniline, o-Anisidine</t>
  </si>
  <si>
    <t>Bis(2-methoxyethyl) phthalate</t>
  </si>
  <si>
    <t>2-ethoxyethyl acetate</t>
  </si>
  <si>
    <t>2-ethoxyethanol</t>
  </si>
  <si>
    <t>2-methoxyethanol</t>
  </si>
  <si>
    <t>Chromic acid</t>
  </si>
  <si>
    <t>Dichromic acid</t>
  </si>
  <si>
    <t>Boric acid, crude natural</t>
  </si>
  <si>
    <t>2,4-dinitrotoluene</t>
  </si>
  <si>
    <t>Pitch, coal tar, high-temp.</t>
  </si>
  <si>
    <t>Tris(2-chloroethyl) phosphate</t>
  </si>
  <si>
    <t>gamma-hexabromocyclododecane</t>
  </si>
  <si>
    <t>beta-hexabromocyclododecane</t>
  </si>
  <si>
    <t>Hexabromocyclododecane</t>
  </si>
  <si>
    <t>alpha-hexabromocyclododecane</t>
  </si>
  <si>
    <t>239-139-9</t>
  </si>
  <si>
    <t>205-912-4</t>
  </si>
  <si>
    <t>201-581-5</t>
  </si>
  <si>
    <t>204-927-3</t>
  </si>
  <si>
    <t>236-948-9</t>
  </si>
  <si>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</si>
  <si>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</si>
  <si>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t>Carcinogenic (Article 57a)#Mutagenic (Article 57b)</t>
  </si>
  <si>
    <t>Carcinogenic (Article 57a)#Toxic for reproduction (Article 57c)</t>
  </si>
  <si>
    <t>Carcinogenic (Article 57a)#Mutagenic (Article 57b)#Toxic for reproduction (Article 57c)</t>
  </si>
  <si>
    <t>Carcinogenic (Article 57a)#Mutagenic (Article 57b)#PBT (Article 57d)#vPvB (Article 57e)</t>
  </si>
  <si>
    <t>PBT (Article 57d)</t>
  </si>
  <si>
    <t>https://echa.europa.eu/documents/10162/db2f223c-20a1-5318-d6b1-7a147d7f08c3#https://echa.europa.eu/documents/10162/56d708da-69e5-a7d1-e970-780352b8ed6a</t>
  </si>
  <si>
    <t>https://echa.europa.eu/documents/10162/562afdb1-00aa-32ab-1022-721917185b12</t>
  </si>
  <si>
    <t>https://echa.europa.eu/documents/10162/afa7d75c-b83f-fef0-ae10-41e70a1e57f7</t>
  </si>
  <si>
    <t>https://echa.europa.eu/documents/10162/21272691-d1a0-3334-fde9-a0782d9354a2</t>
  </si>
  <si>
    <t>https://echa.europa.eu/documents/10162/91535066-71da-d9b4-71cc-8d4003b7f983</t>
  </si>
  <si>
    <t>https://echa.europa.eu/documents/10162/d6b1b306-6f05-9765-204a-689334527ef9</t>
  </si>
  <si>
    <t>https://echa.europa.eu/documents/10162/ef81b8a3-7ec8-1380-d2ff-db1ceae26073</t>
  </si>
  <si>
    <t>https://echa.europa.eu/documents/10162/1b8ab766-b3ff-840f-a0bd-f1ade391745d</t>
  </si>
  <si>
    <t>https://echa.europa.eu/documents/10162/74a5fdff-6a00-d3b4-4056-a5b24ee9ba6e</t>
  </si>
  <si>
    <t>https://echa.europa.eu/documents/10162/b11de9bc-6e60-01f9-cdeb-20fa3b7e864e</t>
  </si>
  <si>
    <t>https://echa.europa.eu/documents/10162/2ed8a7b4-8e9f-2e3e-407d-819dbdaa1623</t>
  </si>
  <si>
    <t>https://echa.europa.eu/documents/10162/61ac8d81-6ea2-6ad0-ffef-95037c9182ce</t>
  </si>
  <si>
    <t>https://echa.europa.eu/documents/10162/2be7bcbf-f797-c28c-2c67-939664155c7c</t>
  </si>
  <si>
    <t>https://echa.europa.eu/documents/10162/fc78f7e5-8f8a-de84-1141-499c5e021d31</t>
  </si>
  <si>
    <t>https://echa.europa.eu/documents/10162/23f967f0-d76c-c59c-6af3-c865006599b8</t>
  </si>
  <si>
    <t>https://echa.europa.eu/documents/10162/6adbea83-2790-92a4-06cd-ce39c4bf3211</t>
  </si>
  <si>
    <t>https://echa.europa.eu/documents/10162/53cefde3-40e9-8d3d-b52d-87a9d828871d</t>
  </si>
  <si>
    <t>https://echa.europa.eu/documents/10162/deb481e6-b2f3-9792-7d2b-260a1f383dc1</t>
  </si>
  <si>
    <t>https://echa.europa.eu/documents/10162/d1e3a2d5-13a6-c5da-62cf-2d581d94b87d</t>
  </si>
  <si>
    <t>https://echa.europa.eu/documents/10162/a7438bc1-a7fd-caef-d74a-ca33fc0f3610</t>
  </si>
  <si>
    <t>https://echa.europa.eu/documents/10162/339e0894-361d-ab6c-615f-7e201376d128</t>
  </si>
  <si>
    <t>https://echa.europa.eu/documents/10162/aa4096ae-2a92-47b6-96c4-8e903234b2ae</t>
  </si>
  <si>
    <t>https://echa.europa.eu/documents/10162/f7c78fc1-bc3e-4913-9a8f-1f57e03326e4</t>
  </si>
  <si>
    <t>https://echa.europa.eu/documents/10162/c6a0c43b-adba-4351-a093-66b36d470de3</t>
  </si>
  <si>
    <t>https://echa.europa.eu/documents/10162/27d9317d-3aeb-41d5-9116-1e07696d90cd</t>
  </si>
  <si>
    <t>https://echa.europa.eu/documents/10162/8f7e275c-c02c-4357-90d9-59a37b14337a</t>
  </si>
  <si>
    <t>https://echa.europa.eu/documents/10162/e333469a-fca7-48c2-a88f-52eaa8e7ad7e</t>
  </si>
  <si>
    <t>https://echa.europa.eu/documents/10162/9e3c41d5-088a-47e7-944a-2ccb112493b3</t>
  </si>
  <si>
    <t>https://echa.europa.eu/documents/10162/34533e6e-84d2-4a40-815d-7a02dac17041</t>
  </si>
  <si>
    <t>https://echa.europa.eu/documents/10162/e2bc867c-de85-4d6d-a9d6-d856ab51685c</t>
  </si>
  <si>
    <t>https://echa.europa.eu/documents/10162/02bff80c-33f6-4995-a1ef-4a7c33825069</t>
  </si>
  <si>
    <t>https://echa.europa.eu/documents/10162/55e1c126-a528-440f-8c10-49a31b82eda3</t>
  </si>
  <si>
    <t>https://echa.europa.eu/documents/10162/204bc9fa-0673-4753-bd0e-e3503b4a1956</t>
  </si>
  <si>
    <t>https://echa.europa.eu/documents/10162/d90bb47a-7e33-43c3-82ad-18a55d39d502</t>
  </si>
  <si>
    <t>https://echa.europa.eu/documents/10162/f9d799e8-5a32-44d1-b383-4c9695085cbf</t>
  </si>
  <si>
    <t>https://echa.europa.eu/documents/10162/6ab9d8cb-2d82-4dba-a68b-8752a00c4c76</t>
  </si>
  <si>
    <t>https://echa.europa.eu/documents/10162/e01d8301-5596-4905-98ad-f17eb9455241</t>
  </si>
  <si>
    <t>https://echa.europa.eu/documents/10162/ff4184dc-c595-4dc8-8241-941c073f2221</t>
  </si>
  <si>
    <t>https://echa.europa.eu/documents/10162/464f639f-6e07-4966-b63a-081ac8040e63</t>
  </si>
  <si>
    <t>https://echa.europa.eu/documents/10162/fd80f890-fb73-4201-8e2f-06dc04eaf5a9</t>
  </si>
  <si>
    <t>https://echa.europa.eu/documents/10162/b06436fd-6367-4a2f-b6a2-2b8ffa183ae9</t>
  </si>
  <si>
    <t>https://echa.europa.eu/documents/10162/49a335ae-1ec4-40e5-88fb-3b08702da95c</t>
  </si>
  <si>
    <t>https://echa.europa.eu/documents/10162/2fb75d7e-485c-4edb-8c72-4204f224bbca</t>
  </si>
  <si>
    <t>https://echa.europa.eu/documents/10162/365998db-beb8-47b6-b080-ca5549397cd9</t>
  </si>
  <si>
    <t>https://echa.europa.eu/documents/10162/092663e6-b14a-4a06-aadf-fc0e56bc0a23</t>
  </si>
  <si>
    <t>https://echa.europa.eu/documents/10162/cdf66098-5920-44ea-9d26-aaa390c5d5ef</t>
  </si>
  <si>
    <t>https://echa.europa.eu/documents/10162/c5d3b97f-9168-4c49-aa69-9197cd899a8d</t>
  </si>
  <si>
    <t>https://echa.europa.eu/documents/10162/322977d5-5c50-467b-a5aa-14dd621301af</t>
  </si>
  <si>
    <t>https://echa.europa.eu/documents/10162/2e6fa094-c665-4367-b4d6-d61b841e82c3</t>
  </si>
  <si>
    <t>https://echa.europa.eu/documents/10162/aa8680a2-aecb-4b86-b4e9-e6d6ba41ed42</t>
  </si>
  <si>
    <t>https://echa.europa.eu/documents/10162/7e13f20e-aa4c-4ab9-9b57-f0bd3cf750c9</t>
  </si>
  <si>
    <t>https://echa.europa.eu/documents/10162/b823f588-7c35-4bad-9e3c-b639b627df8f</t>
  </si>
  <si>
    <t>https://echa.europa.eu/documents/10162/9cf3cd45-97d2-455a-a58b-86d721fb4f54</t>
  </si>
  <si>
    <t>https://echa.europa.eu/documents/10162/e7bb9247-f300-4887-9565-574dad453b71</t>
  </si>
  <si>
    <t>https://echa.europa.eu/documents/10162/dea74d46-dc8e-4b10-947b-51a19d890153</t>
  </si>
  <si>
    <t>https://echa.europa.eu/documents/10162/251a17a0-cc98-4151-9b3f-3526c667a90e</t>
  </si>
  <si>
    <t>https://echa.europa.eu/documents/10162/490c7cfa-ae94-48a0-83c9-99bc3c0a5e13</t>
  </si>
  <si>
    <t>https://echa.europa.eu/documents/10162/a68aa6d7-bc05-4f79-9445-4dd0ecabc1bb</t>
  </si>
  <si>
    <t>https://echa.europa.eu/documents/10162/cefb8a85-ed61-4751-a722-2b3510d5f7a0</t>
  </si>
  <si>
    <t>https://echa.europa.eu/documents/10162/7de8998e-c87a-4fa6-82fa-927fffb0fe79</t>
  </si>
  <si>
    <t>https://echa.europa.eu/documents/10162/b7a93309-0b81-4dbf-90e0-859bc0f41ce4</t>
  </si>
  <si>
    <t>https://echa.europa.eu/documents/10162/4739d799-2888-4031-b3eb-73a9d475347b</t>
  </si>
  <si>
    <t>https://echa.europa.eu/documents/10162/046189d5-908b-447f-b91b-b3f97c9de5b5</t>
  </si>
  <si>
    <t>https://echa.europa.eu/documents/10162/3f6a4989-b155-4827-abfc-51e3fa7e352d</t>
  </si>
  <si>
    <t>https://echa.europa.eu/documents/10162/917ec7f1-d611-4dad-8cf7-36c1ca07a400</t>
  </si>
  <si>
    <t>https://echa.europa.eu/documents/10162/40a80d81-ac48-4ce6-891c-53b7a3779646</t>
  </si>
  <si>
    <t>https://echa.europa.eu/documents/10162/b23de2c1-7142-43ec-9fba-ee150ed98bb1</t>
  </si>
  <si>
    <t>https://echa.europa.eu/documents/10162/b3332ac2-958d-4b79-86be-12a13f9cd8c8</t>
  </si>
  <si>
    <t>https://echa.europa.eu/documents/10162/7f59b681-ee89-484b-bec2-3412f3f7d0e5</t>
  </si>
  <si>
    <t>https://echa.europa.eu/documents/10162/1986ed9a-a382-4409-8faf-abd0f9af440a</t>
  </si>
  <si>
    <t>https://echa.europa.eu/documents/10162/02881bec-75ad-4e83-a9bb-c9f6dc81042e</t>
  </si>
  <si>
    <t>https://echa.europa.eu/documents/10162/bb2caa51-1bcc-407b-b587-91d4ac23b564</t>
  </si>
  <si>
    <t>https://echa.europa.eu/documents/10162/81052549-dd49-40b5-9388-b5a72a1a3fb3</t>
  </si>
  <si>
    <t>https://echa.europa.eu/documents/10162/56f43ea4-a623-4d5e-b741-fee1fef7e771</t>
  </si>
  <si>
    <t>https://echa.europa.eu/documents/10162/a6f8212c-590f-469a-b6c1-f40f234e4518</t>
  </si>
  <si>
    <t>https://echa.europa.eu/documents/10162/e1c55ba4-1f9a-4633-b4c3-fdaba005b095</t>
  </si>
  <si>
    <t>https://echa.europa.eu/documents/10162/ea71029e-f8de-4e5d-a393-6961aefd6e14</t>
  </si>
  <si>
    <t>https://echa.europa.eu/documents/10162/23bfbbe6-9985-42fe-b401-a7df81ec12cc</t>
  </si>
  <si>
    <t>https://echa.europa.eu/documents/10162/933f22c2-cfa6-4126-b0a5-3ba33ce75487</t>
  </si>
  <si>
    <t>https://echa.europa.eu/documents/10162/01818c6d-bcc9-4136-9eec-888823ae5fb0</t>
  </si>
  <si>
    <t>https://echa.europa.eu/documents/10162/afb7a0e1-9222-4385-88cf-71c0b06191d0</t>
  </si>
  <si>
    <t>https://echa.europa.eu/documents/10162/005a9afb-2a53-41df-8711-5c28765c6e6b</t>
  </si>
  <si>
    <t>https://echa.europa.eu/documents/10162/52c73750-c192-457c-9c48-2bd9776cec88</t>
  </si>
  <si>
    <t>https://echa.europa.eu/documents/10162/2d6d4c98-5c55-41ff-89e0-6557aed1c003</t>
  </si>
  <si>
    <t>https://echa.europa.eu/documents/10162/d54fc5db-a2c6-4b1c-9000-e398645ad294</t>
  </si>
  <si>
    <t>https://echa.europa.eu/documents/10162/d7aaf254-b61a-48a2-9f03-9c49bd0164c1</t>
  </si>
  <si>
    <t>https://echa.europa.eu/documents/10162/953517bb-4055-4a5b-9ed7-4bb69c3b96e7</t>
  </si>
  <si>
    <t>https://echa.europa.eu/documents/10162/97af2122-f294-472c-9cc8-978f116c6929</t>
  </si>
  <si>
    <t>https://echa.europa.eu/documents/10162/0df4a67b-03ac-4468-b6b5-6526237f92ba</t>
  </si>
  <si>
    <t>https://echa.europa.eu/documents/10162/664946a7-1fba-487d-8d28-f47de7fb3a5c</t>
  </si>
  <si>
    <t>https://echa.europa.eu/documents/10162/9e101a56-02e0-481f-babb-e4f62d36912b</t>
  </si>
  <si>
    <t>https://echa.europa.eu/documents/10162/6bd3a623-dcbc-43ff-a5fa-8f710fc4053b</t>
  </si>
  <si>
    <t>https://echa.europa.eu/documents/10162/a7314719-5b08-47ef-9ee7-daca71e06f54</t>
  </si>
  <si>
    <t>https://echa.europa.eu/documents/10162/486d5d7c-c872-48cf-9392-e86ecff34c04</t>
  </si>
  <si>
    <t>https://echa.europa.eu/documents/10162/0b417b76-b533-42a1-9bd2-519f1dc1990d</t>
  </si>
  <si>
    <t>https://echa.europa.eu/documents/10162/f56110e1-a0d6-4a1e-8c7d-9940d5ec8d91</t>
  </si>
  <si>
    <t>https://echa.europa.eu/documents/10162/dd827b99-e744-4d49-84c3-00b82732059b</t>
  </si>
  <si>
    <t>https://echa.europa.eu/documents/10162/bd13bb56-cf5a-4eee-b7a2-367ba3838e86</t>
  </si>
  <si>
    <t>https://echa.europa.eu/documents/10162/af3610a5-f180-4fcd-95b7-636e43da9198</t>
  </si>
  <si>
    <t>https://echa.europa.eu/documents/10162/8baf4265-833f-467d-bb3d-cf3dfe92be88</t>
  </si>
  <si>
    <t>https://echa.europa.eu/documents/10162/1797f7da-12f2-4db5-95ee-d8b2f119255b</t>
  </si>
  <si>
    <t>https://echa.europa.eu/documents/10162/f4f2cac7-9277-4dd0-bcfc-a0b3134331a3</t>
  </si>
  <si>
    <t>https://echa.europa.eu/documents/10162/b396da4a-879d-4d97-88c0-f2a97c3160e2</t>
  </si>
  <si>
    <t>https://echa.europa.eu/documents/10162/bcf29e5e-c152-4f88-8df9-1f9515582e3e</t>
  </si>
  <si>
    <t>https://echa.europa.eu/documents/10162/fb031b0c-5e13-438a-a0ad-334a822c2e04</t>
  </si>
  <si>
    <t>https://echa.europa.eu/documents/10162/9c2106dd-ab9a-415d-8b47-039c5b5b223a</t>
  </si>
  <si>
    <t>https://echa.europa.eu/documents/10162/4575515a-f67b-447e-afb0-9de9bdf2d8b4</t>
  </si>
  <si>
    <t>https://echa.europa.eu/documents/10162/c42c7cd8-b8d9-4a53-987e-55f8b377ea03</t>
  </si>
  <si>
    <t>https://echa.europa.eu/documents/10162/64c72b55-a1da-47ef-b47d-edad9c9f124e</t>
  </si>
  <si>
    <t>https://echa.europa.eu/documents/10162/670a5290-68d3-4b88-83e8-6c06a4e430a8</t>
  </si>
  <si>
    <t>https://echa.europa.eu/documents/10162/55c7a0fd-13f8-41bd-b1b2-123cdeef4434</t>
  </si>
  <si>
    <t>https://echa.europa.eu/documents/10162/6ea9ffc1-a165-4afc-b504-af2bc3694c64</t>
  </si>
  <si>
    <t>https://echa.europa.eu/documents/10162/55390ac1-1267-4141-af33-67c787b50a0d</t>
  </si>
  <si>
    <t>https://echa.europa.eu/documents/10162/0a89c9f0-1da4-406b-8285-9db907cdb66a</t>
  </si>
  <si>
    <t>https://echa.europa.eu/documents/10162/30d99b89-85a5-45d1-8701-1ad0680afb1e</t>
  </si>
  <si>
    <t>https://echa.europa.eu/documents/10162/189c55b4-d54b-4271-9e50-ce798faf9f4c</t>
  </si>
  <si>
    <t>https://echa.europa.eu/documents/10162/3646fac6-947b-41ea-b3bf-e231511be65c</t>
  </si>
  <si>
    <t>https://echa.europa.eu/documents/10162/ee023359-daa8-43a2-8c82-242f0a7588f7</t>
  </si>
  <si>
    <t>https://echa.europa.eu/documents/10162/18fc6f65-fb18-4151-b737-45ba0aefb181</t>
  </si>
  <si>
    <t>https://echa.europa.eu/documents/10162/cb4e87e7-ebdc-4a02-8333-7b30084a9be4</t>
  </si>
  <si>
    <t>https://echa.europa.eu/documents/10162/b5600741-d5d7-413c-9755-625a596d1ee1</t>
  </si>
  <si>
    <t>https://echa.europa.eu/documents/10162/f5ad72aa-57b0-456b-acca-080ea744a5d1</t>
  </si>
  <si>
    <t>https://echa.europa.eu/documents/10162/defeb72b-e314-4707-b01d-dd25464eb5f1</t>
  </si>
  <si>
    <t>https://echa.europa.eu/documents/10162/3a01a0ae-69e4-4b0c-8d87-e5c42e8586a3</t>
  </si>
  <si>
    <t>https://echa.europa.eu/documents/10162/9f6e771e-a50c-4079-9a1a-1d2441ed0033</t>
  </si>
  <si>
    <t>https://echa.europa.eu/documents/10162/65231f68-fe7a-4712-9f3a-99a9fdfb7dea</t>
  </si>
  <si>
    <t>https://echa.europa.eu/documents/10162/756bf74c-275b-4779-8d92-83fc3ac27318</t>
  </si>
  <si>
    <t>https://echa.europa.eu/documents/10162/37893eb4-a79b-4982-a3f0-34438dc72904</t>
  </si>
  <si>
    <t>https://echa.europa.eu/documents/10162/cbc1bcf1-2910-4813-a818-9f2069f69b3c</t>
  </si>
  <si>
    <t>https://echa.europa.eu/documents/10162/f94e0b50-062a-4150-8652-f5d3ac218fcd</t>
  </si>
  <si>
    <t>https://echa.europa.eu/documents/10162/6b5d8cc7-e37e-46e1-9d91-0f8d529ca833</t>
  </si>
  <si>
    <t>https://echa.europa.eu/documents/10162/1d278ff8-5bc6-4fa4-8b6a-6847121fcc9d</t>
  </si>
  <si>
    <t>https://echa.europa.eu/documents/10162/e0602e69-f758-4eef-88c6-6e9c7a0359e6</t>
  </si>
  <si>
    <t>https://echa.europa.eu/documents/10162/2d6cdfd7-e924-45fa-85d4-4450a7b4bf5a</t>
  </si>
  <si>
    <t>https://echa.europa.eu/documents/10162/4b69d66f-b3f9-4b3d-a1fb-a90c4825f7d5</t>
  </si>
  <si>
    <t>https://echa.europa.eu/documents/10162/c5b972a9-f57f-4fd5-8177-04b4e46c5e93</t>
  </si>
  <si>
    <t>https://echa.europa.eu/documents/10162/8003d372-68f9-4a5a-9094-4e6d0b58169c</t>
  </si>
  <si>
    <t>https://echa.europa.eu/documents/10162/f25b7ab7-c339-4b4a-900b-7a2d38c32c1f</t>
  </si>
  <si>
    <t>https://echa.europa.eu/documents/10162/d0434782-81cb-43af-ba42-88c301aeb105</t>
  </si>
  <si>
    <t>https://echa.europa.eu/documents/10162/7ec3a9eb-a9f6-4e82-9e7d-99794b3dc95e</t>
  </si>
  <si>
    <t>https://echa.europa.eu/documents/10162/6b11ec66-9d90-400a-a61a-90de9a0fd8b1</t>
  </si>
  <si>
    <t>https://echa.europa.eu/documents/10162/75006cd4-1dc6-47de-bc84-dd92e07201a9</t>
  </si>
  <si>
    <t>https://echa.europa.eu/documents/10162/454374bb-5c3a-4716-bce2-2bf2879536d3</t>
  </si>
  <si>
    <t>https://echa.europa.eu/documents/10162/93d2146d-6f41-43f1-9e4c-6c65ee52bfee</t>
  </si>
  <si>
    <t>https://echa.europa.eu/documents/10162/034150e5-fa99-4659-a208-3492fed19012</t>
  </si>
  <si>
    <t>https://echa.europa.eu/documents/10162/ff5cd363-1d18-4b42-a208-b0aa4034348e</t>
  </si>
  <si>
    <t>https://echa.europa.eu/documents/10162/6877f24b-c82b-4021-b05b-a25af94185c0</t>
  </si>
  <si>
    <t>https://echa.europa.eu/documents/10162/4912ba63-c1c1-4698-b1a0-3b58f6024cd5</t>
  </si>
  <si>
    <t>https://echa.europa.eu/documents/10162/4116dc63-d4ff-4465-b598-a81622c5f58b</t>
  </si>
  <si>
    <t>https://echa.europa.eu/documents/10162/0f342468-8b83-48af-b1ce-c46eb9e011bf</t>
  </si>
  <si>
    <t>https://echa.europa.eu/documents/10162/f7a917fb-3073-4f18-93db-d49e3587df84</t>
  </si>
  <si>
    <t>https://echa.europa.eu/documents/10162/4ed94bb5-533a-4a8a-823f-6348859263d1</t>
  </si>
  <si>
    <t>https://echa.europa.eu/documents/10162/d54e4381-eebe-41dd-9eb5-5794d383f043</t>
  </si>
  <si>
    <t>https://echa.europa.eu/documents/10162/b280c0f2-f957-44d9-9584-097444464b22</t>
  </si>
  <si>
    <t>https://echa.europa.eu/documents/10162/7700e235-3ba5-44d4-9ab9-5ace916ca7b3</t>
  </si>
  <si>
    <t>https://echa.europa.eu/documents/10162/f7cfbd7b-2a5a-49aa-9d16-61689ad3a8e3</t>
  </si>
  <si>
    <t>https://echa.europa.eu/documents/10162/df5aecc8-d928-4a70-9bf0-90ca5953bc44</t>
  </si>
  <si>
    <t>https://echa.europa.eu/documents/10162/b5013ad5-8980-478b-aa32-4859860f9aef</t>
  </si>
  <si>
    <t>https://echa.europa.eu/documents/10162/960a181f-7094-4be7-b02f-c49513a0442e</t>
  </si>
  <si>
    <t>https://echa.europa.eu/documents/10162/709cf01f-1445-4606-a0f2-1940a468dab6</t>
  </si>
  <si>
    <t>https://echa.europa.eu/documents/10162/8f861ec5-40ca-43d6-be8a-7bc22b96f84f#https://echa.europa.eu/documents/10162/a956b752-1a1b-1316-6ed7-a01d09cd52cd#https://echa.europa.eu/documents/10162/22021d20-ffe6-5b92-8961-4420d5788c06</t>
  </si>
  <si>
    <t>https://echa.europa.eu/documents/10162/1f928dd4-69c2-494d-8d94-08699be302e5</t>
  </si>
  <si>
    <t>https://echa.europa.eu/documents/10162/9a10159e-0846-488b-8fdb-5162e2bf97f4</t>
  </si>
  <si>
    <t>https://echa.europa.eu/documents/10162/7d4b0549-413a-4642-ac69-069566c2f624</t>
  </si>
  <si>
    <t>https://echa.europa.eu/documents/10162/30488018-7d14-42b1-90eb-8235974bf023</t>
  </si>
  <si>
    <t>https://echa.europa.eu/documents/10162/78d8ecfd-5e83-4299-9f16-15681ee11bbb</t>
  </si>
  <si>
    <t>https://echa.europa.eu/documents/10162/68f50f10-f55f-40be-9d1b-4fbbfdec7f96</t>
  </si>
  <si>
    <t>https://echa.europa.eu/documents/10162/e3747ed6-99b4-43d1-92ae-9c837ded241d</t>
  </si>
  <si>
    <t>https://echa.europa.eu/documents/10162/e9713dc8-1855-4dab-9635-72ca8be244ae</t>
  </si>
  <si>
    <t>https://echa.europa.eu/documents/10162/143cd93d-ee58-40c1-b0f1-3713cbb11535</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</si>
  <si>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</si>
  <si>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</si>
  <si>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https://echa.europa.eu/documents/10162/1b18d017-1056-4c92-aeeb-f190ad674174</t>
  </si>
  <si>
    <t>https://echa.europa.eu/documents/10162/5633d67c-a61b-4bab-b6c5-c4a61cc99e00#https://echa.europa.eu/documents/10162/39173d0d-3258-4f23-ab18-a586bcb39567</t>
  </si>
  <si>
    <t>https://echa.europa.eu/documents/10162/7b11c857-a72d-4a8b-9efb-68d99ead7902</t>
  </si>
  <si>
    <t>https://echa.europa.eu/documents/10162/d502da18-827f-408d-aa24-9fe0c7e6ed1b</t>
  </si>
  <si>
    <t>https://echa.europa.eu/documents/10162/d33fd29e-5170-440f-8c16-10ecd87cf472#https://echa.europa.eu/documents/10162/2f10864f-e748-0e86-9bc4-2b3964fbdace#https://echa.europa.eu/documents/10162/326a8103-bc47-fb36-0871-22b46ec9d66f</t>
  </si>
  <si>
    <t>https://echa.europa.eu/documents/10162/471aceac-4e5e-4c53-a4b2-23159a290893</t>
  </si>
  <si>
    <t>https://echa.europa.eu/documents/10162/ebdb28e4-ea63-4f11-8b2e-c299ad5ebd07</t>
  </si>
  <si>
    <t>https://echa.europa.eu/documents/10162/0594aba7-e06e-45bd-807d-3eb9bd74024c</t>
  </si>
  <si>
    <t>https://echa.europa.eu/documents/10162/6d48ec99-f364-44de-92a5-62d505ea3724</t>
  </si>
  <si>
    <t>https://echa.europa.eu/documents/10162/84e7e600-0f73-6a4a-b246-19482576aa20#https://echa.europa.eu/documents/10162/2e1c96ea-2918-90d2-9c23-e07effac4ec9#https://echa.europa.eu/documents/10162/0c80cbbd-998f-b415-f9be-9e3ced41f333</t>
  </si>
  <si>
    <t>https://echa.europa.eu/documents/10162/76cf3fb1-07eb-ff40-f41c-251f8c657b33</t>
  </si>
  <si>
    <t>https://echa.europa.eu/documents/10162/06cc1281-efd9-9845-0215-e6b0c94c94db</t>
  </si>
  <si>
    <t>https://echa.europa.eu/documents/10162/0d1ee6d4-1a47-0737-35c7-3503f0fca417</t>
  </si>
  <si>
    <t>https://echa.europa.eu/documents/10162/c62a1c4a-ceec-3a00-52a4-0a298f7d8bb3</t>
  </si>
  <si>
    <t>https://echa.europa.eu/documents/10162/47121daf-04a7-6d4a-b0b6-595794d3e66c</t>
  </si>
  <si>
    <t>https://echa.europa.eu/documents/10162/c2b11ef6-5ca8-ba78-da4b-38baa59ac416#https://echa.europa.eu/documents/10162/e3f5cdaa-1633-1c3e-a50f-9fae7da39104#https://echa.europa.eu/documents/10162/2dc71f1b-fc2d-9e8c-40f0-0d3dcb5085eb</t>
  </si>
  <si>
    <t>https://echa.europa.eu/documents/10162/b45e78cd-5d70-0dd9-e895-e9fa89ab43d0</t>
  </si>
  <si>
    <t>https://echa.europa.eu/documents/10162/ddd97c9a-fe79-6f50-ff1a-c1d4bf305aab</t>
  </si>
  <si>
    <t>https://echa.europa.eu/documents/10162/919d3291-e835-609a-0800-03f64cda86b5#https://echa.europa.eu/documents/10162/14f99ef1-0f31-f9e7-7880-8404fda062fc#https://echa.europa.eu/documents/10162/b2995010-92b6-183f-2a3c-e5b823b537c9</t>
  </si>
  <si>
    <t>https://echa.europa.eu/documents/10162/24e48bb3-3a68-1dfa-ef39-6e9f4ef92720</t>
  </si>
  <si>
    <t>https://echa.europa.eu/documents/10162/a9682f4b-fc3e-cd99-3db9-b0f9f383c3c5</t>
  </si>
  <si>
    <t>https://echa.europa.eu/documents/10162/f0a61fa4-64d1-2d19-35ed-d98134aec10d</t>
  </si>
  <si>
    <t>https://echa.europa.eu/documents/10162/07a87920-1b8f-b0d9-b6a7-1c0b1c16c8c4</t>
  </si>
  <si>
    <t>https://echa.europa.eu/documents/10162/115f70a9-a387-1525-d49f-b715e84996e4</t>
  </si>
  <si>
    <t>https://echa.europa.eu/documents/10162/fb7a9167-7d65-dd4c-2aa2-b8182d4a8e37</t>
  </si>
  <si>
    <t>https://echa.europa.eu/documents/10162/9aa77dde-f0fc-4422-2c00-55b620e57552#https://echa.europa.eu/documents/10162/97b3c3bf-f38a-f3e2-6b53-45654bcc02dc</t>
  </si>
  <si>
    <t>https://echa.europa.eu/documents/10162/75ad552f-1e59-2599-e379-55ecec998d3f</t>
  </si>
  <si>
    <t>https://echa.europa.eu/documents/10162/acc7ace6-0118-6d74-4446-38f5bbe0b6b6</t>
  </si>
  <si>
    <t>https://echa.europa.eu/documents/10162/38688481-353e-bac2-e83e-68f4c772aac7</t>
  </si>
  <si>
    <t>https://echa.europa.eu/documents/10162/ac791555-9e63-3208-e176-cd0fdb4fbdf0</t>
  </si>
  <si>
    <t>https://echa.europa.eu/documents/10162/92791ee1-40a6-f4dd-a2fe-927f6f1cb478</t>
  </si>
  <si>
    <t>https://echa.europa.eu/documents/10162/2064f792-8443-873c-27de-eae18f593b59#https://echa.europa.eu/documents/10162/b33d78f4-946c-1d4d-e923-1ade7869c464</t>
  </si>
  <si>
    <t>https://echa.europa.eu/documents/10162/149c1af7-6375-9ad5-a141-ec53d76b4707#https://echa.europa.eu/documents/10162/1f48372e-97dd-db9f-4335-8cec7ae55eee</t>
  </si>
  <si>
    <t>https://echa.europa.eu/documents/10162/b10d6a00-8e47-9b14-4f61-c779a8dc8450#https://echa.europa.eu/documents/10162/908badc9-e65d-3bae-933a-3512a9262e59#https://echa.europa.eu/documents/10162/769b2777-19cd-9fff-33c4-54fe6d8290d5</t>
  </si>
  <si>
    <t>https://echa.europa.eu/documents/10162/f3dba6ab-8dd8-2457-4213-2f390b0539f1#https://echa.europa.eu/documents/10162/9ec084eb-b304-e40b-acd4-23761f9bb6cd</t>
  </si>
  <si>
    <t>https://echa.europa.eu/documents/10162/d580f392-aadd-459c-5bfa-7a2e4dd86032</t>
  </si>
  <si>
    <t>https://echa.europa.eu/documents/10162/3cbffe6e-fc78-0884-e5cd-a519eccf6a02</t>
  </si>
  <si>
    <t>https://echa.europa.eu/documents/10162/985e117f-38e2-4d45-9d0c-94413dd0462e</t>
  </si>
  <si>
    <t>https://echa.europa.eu/documents/10162/08f7169e-1697-4323-b13a-b037046eff96</t>
  </si>
  <si>
    <t>https://echa.europa.eu/documents/10162/5d71b975-bba0-482d-9a5e-a102c7a0fc0d</t>
  </si>
  <si>
    <t>https://echa.europa.eu/documents/10162/13121440-8260-4e04-bc10-5dcad34c7ac0</t>
  </si>
  <si>
    <t>https://echa.europa.eu/documents/10162/d71ba080-df7e-42e6-a76f-4eec3880ebe5</t>
  </si>
  <si>
    <t>https://echa.europa.eu/documents/10162/48ae5fe3-9436-4a10-a533-ed642b92ce47</t>
  </si>
  <si>
    <t>https://echa.europa.eu/documents/10162/ac10af03-d3ba-4022-88fc-074de0f5a0df</t>
  </si>
  <si>
    <t>https://echa.europa.eu/documents/10162/a4fac134-09e6-43c1-a65f-dfaee5f85731</t>
  </si>
  <si>
    <t>https://echa.europa.eu/documents/10162/31f2c070-ad6f-4de9-b17d-402eedb05eac</t>
  </si>
  <si>
    <t>https://echa.europa.eu/documents/10162/33c375a1-c4de-4f14-a143-cff986175d76</t>
  </si>
  <si>
    <t>https://echa.europa.eu/documents/10162/04d23d27-3484-48c9-862c-0637e30642a1</t>
  </si>
  <si>
    <t>https://echa.europa.eu/documents/10162/6eb02b71-b691-4b53-b0f1-c8c68b2b3083</t>
  </si>
  <si>
    <t>https://echa.europa.eu/documents/10162/037ede8d-4f3a-030c-8663-8b04336272ad</t>
  </si>
  <si>
    <t>https://echa.europa.eu/documents/10162/f2fc61d4-7e23-4a9a-a52d-10ae36e9987e</t>
  </si>
  <si>
    <t>https://echa.europa.eu/documents/10162/a210c4dd-6ef4-4f76-9fd9-5b35a7482c1b</t>
  </si>
  <si>
    <t>https://echa.europa.eu/documents/10162/c0c32de2-a83b-4486-ad07-26303bb8bb0d</t>
  </si>
  <si>
    <t>https://echa.europa.eu/documents/10162/46e192c7-457f-43fc-b93f-14d2ce0347f9</t>
  </si>
  <si>
    <t>https://echa.europa.eu/documents/10162/2aceee75-6b50-416c-aa30-d3131c5eeee3</t>
  </si>
  <si>
    <t>https://echa.europa.eu/documents/10162/65336c46-c178-4b71-a927-15437e8b303a</t>
  </si>
  <si>
    <t>https://echa.europa.eu/documents/10162/cf3a4398-3305-424e-ab1e-a02fbc548431</t>
  </si>
  <si>
    <t>https://echa.europa.eu/documents/10162/ef1f3daa-fc8b-4bf5-8bd1-71e80a2adf62</t>
  </si>
  <si>
    <t>https://echa.europa.eu/documents/10162/24751f9c-5206-4190-bcc9-3ca9418e0e31</t>
  </si>
  <si>
    <t>https://echa.europa.eu/documents/10162/49fa197b-8a06-4d92-abf4-f40ad0a6f815</t>
  </si>
  <si>
    <t>https://echa.europa.eu/documents/10162/aa428e86-ed97-4450-8e78-cdbb06e46c8f</t>
  </si>
  <si>
    <t>https://echa.europa.eu/documents/10162/9af34d5f-cd2f-4e63-859c-529bb39da7ae#https://echa.europa.eu/documents/10162/38d2e3f0-2449-4767-97a4-6b5f5db56aef</t>
  </si>
  <si>
    <t>https://echa.europa.eu/documents/10162/5e2c1e53-be98-4104-8b96-9cd88655a92a</t>
  </si>
  <si>
    <t>https://echa.europa.eu/documents/10162/a048359b-de39-4b7e-8602-51272a55aeae</t>
  </si>
  <si>
    <t>https://echa.europa.eu/documents/10162/f09f23c5-98fc-4e56-abc2-feae96de0f3d</t>
  </si>
  <si>
    <t>https://echa.europa.eu/documents/10162/11bbf18f-02ac-4b12-a715-056df904057c</t>
  </si>
  <si>
    <t>https://echa.europa.eu/documents/10162/8059e342-1092-410f-bd85-80118a5526f5</t>
  </si>
  <si>
    <t>https://echa.europa.eu/documents/10162/329c8367-0ec9-426b-bcfe-27ddf27fb777</t>
  </si>
  <si>
    <t>https://echa.europa.eu/documents/10162/8c04401d-d0bb-409c-9250-c6e574f47305</t>
  </si>
  <si>
    <t>https://echa.europa.eu/documents/10162/d28691f1-5df6-47a4-97ae-4383e7aa637e</t>
  </si>
  <si>
    <t>https://echa.europa.eu/documents/10162/782e61c7-07e8-42be-bfb7-99c2bdab913a</t>
  </si>
  <si>
    <t>https://echa.europa.eu/documents/10162/42094854-61af-4a51-abc4-0f85ef9bd51e</t>
  </si>
  <si>
    <t>https://echa.europa.eu/documents/10162/80464fce-e4ae-4e28-b6a0-8e332daaeb95</t>
  </si>
  <si>
    <t>https://echa.europa.eu/documents/10162/c4634d14-bd48-42da-add8-dc02568bb27c</t>
  </si>
  <si>
    <t>https://echa.europa.eu/documents/10162/bd560d2d-2ea1-4e93-950f-cca356500dbb</t>
  </si>
  <si>
    <t>https://echa.europa.eu/documents/10162/98b66e79-3f52-4792-aa74-1e9a1c674db4</t>
  </si>
  <si>
    <t>https://echa.europa.eu/documents/10162/3024c102-20c9-4973-8f4e-7fc1dd361e7d#https://echa.europa.eu/documents/10162/19c11ec2-7e7e-4a82-935e-36c1fa13ce8d</t>
  </si>
  <si>
    <t>https://echa.europa.eu/documents/10162/9ee4bdb4-62a8-4ff5-a4f0-f0ced371f88f</t>
  </si>
  <si>
    <t>https://echa.europa.eu/documents/10162/e91058f4-7ab4-4648-91e3-3220f7ee6e8c</t>
  </si>
  <si>
    <t>https://echa.europa.eu/documents/10162/e27fbdcb-b252-4912-8965-a5bb89711203</t>
  </si>
  <si>
    <t>https://echa.europa.eu/documents/10162/9d518786-9c9a-4d61-b841-45ff84ed54cc</t>
  </si>
  <si>
    <t>https://echa.europa.eu/documents/10162/b41b5e85-68c6-4522-980f-75f3e0f7f21d</t>
  </si>
  <si>
    <t>https://echa.europa.eu/documents/10162/fafcabed-53a7-4847-b0d6-c5243c7a6ceb</t>
  </si>
  <si>
    <t>https://echa.europa.eu/documents/10162/084829ac-52db-478f-8c2c-8ec86527730a</t>
  </si>
  <si>
    <t>https://echa.europa.eu/documents/10162/475485b0-e008-4c46-9941-ec1e303f1875</t>
  </si>
  <si>
    <t>https://echa.europa.eu/documents/10162/470b7f44-e538-40b0-9110-4575a5726d14</t>
  </si>
  <si>
    <t>https://echa.europa.eu/documents/10162/34d906a5-2558-4faa-ba85-65a765aef016</t>
  </si>
  <si>
    <t>https://echa.europa.eu/documents/10162/8fcaf1f0-ea6d-4ec8-a129-f0405def7c33</t>
  </si>
  <si>
    <t>https://echa.europa.eu/documents/10162/34ec55f2-27d2-47d6-94f1-d39acaf3634f</t>
  </si>
  <si>
    <t>https://echa.europa.eu/documents/10162/01088b8d-0195-44cf-8760-f1797c18e789</t>
  </si>
  <si>
    <t>https://echa.europa.eu/documents/10162/13e375d0-709b-4203-b851-7cb5e0a87c80</t>
  </si>
  <si>
    <t>https://echa.europa.eu/documents/10162/8ab8b38b-26e8-49b7-9f04-b83c457023ec</t>
  </si>
  <si>
    <t>https://echa.europa.eu/documents/10162/01986fb8-ede8-4458-b54e-12ff8a534b98</t>
  </si>
  <si>
    <t>https://echa.europa.eu/documents/10162/997efe1b-0564-4ca1-a012-bab93e518f25</t>
  </si>
  <si>
    <t>https://echa.europa.eu/documents/10162/3ee8978c-40be-4dc4-a12d-798caf6424f0</t>
  </si>
  <si>
    <t>https://echa.europa.eu/documents/10162/97eb15e6-b3ba-4d3f-9b02-368642962b63</t>
  </si>
  <si>
    <t>https://echa.europa.eu/documents/10162/7f3131c3-b63f-49e8-9717-68dc7883b549</t>
  </si>
  <si>
    <t>https://echa.europa.eu/documents/10162/be34d0ca-8d1e-488f-8b49-35063b0054b3</t>
  </si>
  <si>
    <t>https://echa.europa.eu/documents/10162/a2a8c72d-c0ed-4d92-a89c-26ae4ccd35e9</t>
  </si>
  <si>
    <t>https://echa.europa.eu/documents/10162/0362e7d9-bcb5-41bc-945c-19365594480f</t>
  </si>
  <si>
    <t>https://echa.europa.eu/documents/10162/1122f98c-4515-4a5b-98b5-f864d9f1979b</t>
  </si>
  <si>
    <t>https://echa.europa.eu/documents/10162/ce330db6-0bef-4df9-82f6-b9d44060d28c</t>
  </si>
  <si>
    <t>https://echa.europa.eu/documents/10162/e2dffe7e-49be-4dc6-b155-ecf3b91f42b7</t>
  </si>
  <si>
    <t>https://echa.europa.eu/documents/10162/b7acbd05-555e-4133-9dd6-130206c4088b</t>
  </si>
  <si>
    <t>https://echa.europa.eu/documents/10162/3f575bea-5a96-4f18-a110-d294d37422c7</t>
  </si>
  <si>
    <t>https://echa.europa.eu/documents/10162/df25f106-5e4c-4f4b-baed-fc2251e9d233</t>
  </si>
  <si>
    <t>https://echa.europa.eu/documents/10162/73ef6184-8578-44dc-ac23-8034f1db5471</t>
  </si>
  <si>
    <t>https://echa.europa.eu/documents/10162/b94dedbc-8af4-4223-b68e-fcddccee3119</t>
  </si>
  <si>
    <t>https://echa.europa.eu/documents/10162/2963ade6-f093-4c8c-b9b2-604f538a3131</t>
  </si>
  <si>
    <t>https://echa.europa.eu/documents/10162/1bfc12f4-bbce-4df6-aa60-e22fc0e1a5e0</t>
  </si>
  <si>
    <t>https://echa.europa.eu/documents/10162/3fd11ee9-6925-475f-b328-d224d45219a4</t>
  </si>
  <si>
    <t>https://echa.europa.eu/documents/10162/5a790e77-efd4-4c56-84bb-b00a92b732b4</t>
  </si>
  <si>
    <t>https://echa.europa.eu/documents/10162/1014fa88-d28e-4385-8530-fe2c38032c27</t>
  </si>
  <si>
    <t>https://echa.europa.eu/documents/10162/b8793a13-a6e6-40e8-bdb8-eff69444b232</t>
  </si>
  <si>
    <t>https://echa.europa.eu/documents/10162/512e9d72-d0f3-4e3b-a0a6-a6a642c5d2d0</t>
  </si>
  <si>
    <t>https://echa.europa.eu/documents/10162/cc6c0ca7-538e-4a5b-88fe-b1a635241a45</t>
  </si>
  <si>
    <t>https://echa.europa.eu/documents/10162/136a8d6e-ebac-4000-8183-ad9176fd134b</t>
  </si>
  <si>
    <t>https://echa.europa.eu/documents/10162/735b9afe-5a6a-41d2-9b7b-7758ec3c5702</t>
  </si>
  <si>
    <t>https://echa.europa.eu/documents/10162/0d5abffa-6bbf-40c7-b6b1-1ca3736cf570</t>
  </si>
  <si>
    <t>https://echa.europa.eu/documents/10162/c05a327c-bc4e-4b7f-84cf-15e52804e50f</t>
  </si>
  <si>
    <t>https://echa.europa.eu/documents/10162/0b3bffdb-ee49-4d1d-9ef7-7e1aeed13818</t>
  </si>
  <si>
    <t>https://echa.europa.eu/documents/10162/466dce51-6adf-4936-874b-2c1fe8c9de5e</t>
  </si>
  <si>
    <t>https://echa.europa.eu/documents/10162/04a4b3ea-09d6-439a-bf05-079784355127</t>
  </si>
  <si>
    <t>https://echa.europa.eu/documents/10162/b0f7fcea-3dd5-4281-ab06-fd46c48d2ec2</t>
  </si>
  <si>
    <t>https://echa.europa.eu/documents/10162/9c7289c0-b92d-46cb-9007-6a919f003935</t>
  </si>
  <si>
    <t>https://echa.europa.eu/documents/10162/4300b1a0-79ae-4d90-bcac-07a34691c435</t>
  </si>
  <si>
    <t>https://echa.europa.eu/documents/10162/3cbcf0fc-f6bc-4d08-8dcf-b2837657e1c5</t>
  </si>
  <si>
    <t>https://echa.europa.eu/documents/10162/a3290dc9-a3e1-4a9d-8e58-102dca785d19</t>
  </si>
  <si>
    <t>https://echa.europa.eu/documents/10162/4005564c-2ff2-4ea5-941d-04525939d70b</t>
  </si>
  <si>
    <t>https://echa.europa.eu/documents/10162/6b35228c-45c4-4ed8-88b0-823fafb0d795</t>
  </si>
  <si>
    <t>https://echa.europa.eu/documents/10162/4ff18575-7bcc-4e02-96db-1090a1bdd3a1</t>
  </si>
  <si>
    <t>https://echa.europa.eu/documents/10162/ec18fb5f-b968-4e34-a146-e696fccad746</t>
  </si>
  <si>
    <t>https://echa.europa.eu/documents/10162/14f93f87-28aa-4295-a2a6-6b18e53abbf2</t>
  </si>
  <si>
    <t>https://echa.europa.eu/documents/10162/d3bc3564-1f27-4b6b-b076-695ee0a3ad10</t>
  </si>
  <si>
    <t>https://echa.europa.eu/documents/10162/a40ec08f-918f-4f60-b1f4-43a9517f6433</t>
  </si>
  <si>
    <t>https://echa.europa.eu/documents/10162/6f0cee92-fe4f-492d-b8e1-78ac46ee1a85</t>
  </si>
  <si>
    <t>https://echa.europa.eu/documents/10162/faf9ec9a-af59-4c1d-b944-cc831b3b52b3</t>
  </si>
  <si>
    <t>https://echa.europa.eu/documents/10162/4c6cccfd-d366-4a00-87e5-65aa77181fb6</t>
  </si>
  <si>
    <t>https://echa.europa.eu/documents/10162/bc77d03b-2f02-4084-8fab-2b8d586f342a</t>
  </si>
  <si>
    <t>https://echa.europa.eu/documents/10162/2e6c10fa-03d5-47b2-9337-e047743554b9</t>
  </si>
  <si>
    <t>https://echa.europa.eu/documents/10162/bee2930b-03bb-4293-bda1-89381f8da2a6</t>
  </si>
  <si>
    <t>https://echa.europa.eu/documents/10162/ccc629ba-7feb-462d-bce8-86ac200de8f5</t>
  </si>
  <si>
    <t>https://echa.europa.eu/documents/10162/6426d317-2c05-40ba-90ae-0fbd67774f53</t>
  </si>
  <si>
    <t>https://echa.europa.eu/documents/10162/9cd084c9-8c83-4cf4-81c9-f43d5c1f1fe8</t>
  </si>
  <si>
    <t>https://echa.europa.eu/documents/10162/9890a34b-0a57-4286-a2ab-b226ba3dfef3</t>
  </si>
  <si>
    <t>https://echa.europa.eu/documents/10162/8a7c6915-0578-4c50-8fea-5208e237e0a7</t>
  </si>
  <si>
    <t>https://echa.europa.eu/documents/10162/fbb1d8a9-4e09-4c36-8e79-c46f9a73bb7c</t>
  </si>
  <si>
    <t>https://echa.europa.eu/documents/10162/42751bc8-cad5-4035-82ea-a91c0efe5768</t>
  </si>
  <si>
    <t>https://echa.europa.eu/documents/10162/ce28c0be-379f-461e-9197-3af36d5c7f53</t>
  </si>
  <si>
    <t>https://echa.europa.eu/documents/10162/1f29b212-4a70-40c0-94de-8dfce7791aa9</t>
  </si>
  <si>
    <t>https://echa.europa.eu/documents/10162/fb533ed0-2765-4ad3-acf7-79d9ca8a5b02</t>
  </si>
  <si>
    <t>https://echa.europa.eu/documents/10162/69699398-ddf0-4188-988f-a2464175a019</t>
  </si>
  <si>
    <t>https://echa.europa.eu/documents/10162/e8d4bcbd-81c1-4a59-a97d-d1cb30c29ec8</t>
  </si>
  <si>
    <t>https://echa.europa.eu/documents/10162/4ecec0c5-de0a-403e-8bad-bb2439aed1cd</t>
  </si>
  <si>
    <t>https://echa.europa.eu/documents/10162/9064c470-918c-4459-b1de-f6112da0a8ec</t>
  </si>
  <si>
    <t>https://echa.europa.eu/documents/10162/1c4e3474-34ee-4c15-aaef-dafd1cb47779</t>
  </si>
  <si>
    <t>https://echa.europa.eu/documents/10162/e3566164-121d-4007-9f6c-eeb1bbe67c14</t>
  </si>
  <si>
    <t>https://echa.europa.eu/documents/10162/dcbad586-92e2-496c-bf17-f2d4fd7a7e5e</t>
  </si>
  <si>
    <t>https://echa.europa.eu/documents/10162/b404f6d6-e6a2-412a-8362-542d297fd1bd</t>
  </si>
  <si>
    <t>https://echa.europa.eu/documents/10162/b8b0b5ed-43be-4c24-8d81-96b799916955</t>
  </si>
  <si>
    <t>https://echa.europa.eu/documents/10162/de7fb120-e51b-408c-9753-5c605be53de9</t>
  </si>
  <si>
    <t>https://echa.europa.eu/documents/10162/b4e7126f-3045-4159-8142-958061cf13ac</t>
  </si>
  <si>
    <t>https://echa.europa.eu/documents/10162/6b7798d0-6e23-4e72-a1ea-ec989ef1e9b6</t>
  </si>
  <si>
    <t>https://echa.europa.eu/documents/10162/efdc02e9-f1e6-47c7-872b-7d6285457495</t>
  </si>
  <si>
    <t>https://echa.europa.eu/documents/10162/f68e76b3-751d-48b4-a225-4a23c0ee6249</t>
  </si>
  <si>
    <t>https://echa.europa.eu/documents/10162/a6ff4bdb-6aa3-48ff-b9b4-6f086d8f35fa</t>
  </si>
  <si>
    <t>https://echa.europa.eu/documents/10162/5fa87d07-2872-4502-b07c-4186797aa442</t>
  </si>
  <si>
    <t>https://echa.europa.eu/documents/10162/b09ce051-1fe5-425a-bdd0-0f6eb628230b</t>
  </si>
  <si>
    <t>https://echa.europa.eu/documents/10162/d51fd473-40ec-4831-bc2d-6f53bdf9cbbe</t>
  </si>
  <si>
    <t>https://echa.europa.eu/documents/10162/04e29ef1-f56d-4926-96f6-c2865c5e10a7</t>
  </si>
  <si>
    <t>https://echa.europa.eu/documents/10162/e6da86f5-0988-4fb2-9dcf-84087571c5af</t>
  </si>
  <si>
    <t>https://echa.europa.eu/documents/10162/3ac167c4-9f8e-4375-92f6-285a2911cee0</t>
  </si>
  <si>
    <t>https://echa.europa.eu/documents/10162/c5d6f8de-bbe1-4b31-b7c4-d8e5b8d65517</t>
  </si>
  <si>
    <t>https://echa.europa.eu/documents/10162/a049f842-ad66-4b06-b1ec-39fd6c6f47ba</t>
  </si>
  <si>
    <t>https://echa.europa.eu/documents/10162/8bbf5e70-f0a4-46c0-84db-f2340c74d64e</t>
  </si>
  <si>
    <t>https://echa.europa.eu/documents/10162/7f1a698d-9910-4e8a-a6a7-0806427abd26</t>
  </si>
  <si>
    <t>https://echa.europa.eu/documents/10162/b5db559d-a89d-4fc4-a273-dba250fb4201</t>
  </si>
  <si>
    <t>https://echa.europa.eu/documents/10162/ef47ccc5-0786-4bf5-b16c-2f13c6c49385</t>
  </si>
  <si>
    <t>https://echa.europa.eu/documents/10162/1995aafa-663a-43a0-ae2a-285c842d7f53</t>
  </si>
  <si>
    <t>https://echa.europa.eu/documents/10162/8de3cd61-aae1-4864-b694-8928dcdea7fd</t>
  </si>
  <si>
    <t>https://echa.europa.eu/documents/10162/f0ff9790-013c-49b3-ae93-ac11d2177bf9</t>
  </si>
  <si>
    <t>https://echa.europa.eu/documents/10162/3e5e6a56-dd4f-4951-b26e-985b7f692624</t>
  </si>
  <si>
    <t>https://echa.europa.eu/documents/10162/96caf4ad-1095-4929-a1b9-84aeea1aff00#https://echa.europa.eu/documents/10162/872ff9cf-52a5-49f4-1e0a-da6ce3e9e074</t>
  </si>
  <si>
    <t>https://echa.europa.eu/documents/10162/25e3a7a4-41a4-4f72-8d0f-2ab06a6bf51a</t>
  </si>
  <si>
    <t>https://echa.europa.eu/documents/10162/624c2151-d7f2-47d7-ab26-7f4996e81e36</t>
  </si>
  <si>
    <t>https://echa.europa.eu/documents/10162/cd44c55f-3473-4c73-a356-ce732b2f3d87</t>
  </si>
  <si>
    <t>https://echa.europa.eu/documents/10162/73d246d4-8c2a-4150-b656-c15948bf0e77</t>
  </si>
  <si>
    <t>https://echa.europa.eu/documents/10162/6d09755f-7fcb-4a00-b7ce-91ab45a2e5af</t>
  </si>
  <si>
    <t>https://echa.europa.eu/documents/10162/d36424e7-b12d-4dd8-832e-6d7e3e283fc3</t>
  </si>
  <si>
    <t>https://echa.europa.eu/documents/10162/909dd42e-2554-4f59-911a-729a2da1d529</t>
  </si>
  <si>
    <t>https://echa.europa.eu/documents/10162/2edcfedb-ec53-4754-8598-e787a8ff7a58</t>
  </si>
  <si>
    <t>https://echa.europa.eu/documents/10162/f7c1321a-6709-40d6-b683-1fb870fb0ac4</t>
  </si>
  <si>
    <t>https://echa.europa.eu/documents/10162/b4024445-00ce-4849-9ab0-69aed88c51f2#https://echa.europa.eu/documents/10162/076491e2-fd0e-50be-61b4-908c663d0245</t>
  </si>
  <si>
    <t>https://echa.europa.eu/documents/10162/9e33725c-05fc-41af-b06d-bb969c91b0ab#https://echa.europa.eu/documents/10162/fa429d23-21e7-4764-b223-6c8c98f8a01c#https://echa.europa.eu/documents/10162/3f5d91bc-0a63-04f8-8f62-ccc9c8265e7d</t>
  </si>
  <si>
    <t>https://echa.europa.eu/documents/10162/52f3fc94-c78f-436f-98ca-e0f845f37a9a</t>
  </si>
  <si>
    <t>https://echa.europa.eu/documents/10162/7d541979-6f03-421b-91bb-039bfb326de1#https://echa.europa.eu/documents/10162/fdbfa509-c244-4537-85eb-07994f393f23</t>
  </si>
  <si>
    <t>https://echa.europa.eu/documents/10162/91206b72-787f-4a2d-aa80-9d6f1f22fc55</t>
  </si>
  <si>
    <t>https://echa.europa.eu/documents/10162/8730b910-c1d4-4b87-b3e3-a94ce47fbc9b</t>
  </si>
  <si>
    <t>https://echa.europa.eu/documents/10162/f36205a8-df0a-4e94-8763-2a6a02f0228c#https://echa.europa.eu/documents/10162/6b0b59e9-8ba8-03de-e8e9-735414f0611d</t>
  </si>
  <si>
    <t>https://echa.europa.eu/documents/10162/1fc837ef-f922-476e-8e00-825ab60213c0</t>
  </si>
  <si>
    <t>https://echa.europa.eu/documents/10162/ee0a9b5c-6f5e-43d7-8ef5-76b068bb4732</t>
  </si>
  <si>
    <t>https://echa.europa.eu/documents/10162/52c64496-821b-4a74-bc1a-d9fc2040b651</t>
  </si>
  <si>
    <t>https://echa.europa.eu/documents/10162/d3a393bf-e221-4fa1-8d81-082c2ac3cf8f</t>
  </si>
  <si>
    <t>Dicyclohexylamine</t>
  </si>
  <si>
    <t>regisztráció mely a bőrosztályozással több mint a harmonizált</t>
  </si>
  <si>
    <t>6920-22-5</t>
  </si>
  <si>
    <t>1,2-Hexanediol</t>
  </si>
  <si>
    <t>230-029-6</t>
  </si>
  <si>
    <t>CLP0 plusz azonos a regisztrációval</t>
  </si>
  <si>
    <t>2-methylbután-1-ol</t>
  </si>
  <si>
    <t xml:space="preserve">29761-21-5 </t>
  </si>
  <si>
    <t xml:space="preserve">220-120-9 </t>
  </si>
  <si>
    <t>227-720-6</t>
  </si>
  <si>
    <t>933-378-9</t>
  </si>
  <si>
    <t>243-072--0</t>
  </si>
  <si>
    <t>931-324-9</t>
  </si>
  <si>
    <t>500-191-5</t>
  </si>
  <si>
    <t>600-354-1</t>
  </si>
  <si>
    <t>616-256-7</t>
  </si>
  <si>
    <t>608-564-5</t>
  </si>
  <si>
    <t>1,1</t>
  </si>
  <si>
    <t>1,4</t>
  </si>
  <si>
    <t>1,55</t>
  </si>
  <si>
    <t>11,7</t>
  </si>
  <si>
    <t>67,5</t>
  </si>
  <si>
    <t>0,19</t>
  </si>
  <si>
    <t>0,097</t>
  </si>
  <si>
    <t>0,015</t>
  </si>
  <si>
    <t>10508-09-5</t>
  </si>
  <si>
    <t>234-052-8</t>
  </si>
  <si>
    <t>Flam. Liq. 3, Org. Perox. Type E</t>
  </si>
  <si>
    <t>3425-61-4</t>
  </si>
  <si>
    <t>tert-pentyl hydroperoxide</t>
  </si>
  <si>
    <t>di-tert-pentyl peroxide</t>
  </si>
  <si>
    <t>222-321-7</t>
  </si>
  <si>
    <t>Flam. Liq. 3 Org. Perox. Type E</t>
  </si>
  <si>
    <t>regisztráció fontos a dipentil-peroxid tartalom!</t>
  </si>
  <si>
    <t>dimethylbenzyl hydroperoxide</t>
  </si>
  <si>
    <t>az ATP01 osztályozása, törzskönyvezett anyag</t>
  </si>
  <si>
    <t>Károsítja a közegészséget és a környezetet, mert a légkör felső rétegeiben lebontja az ózont.</t>
  </si>
  <si>
    <t>Ozone 1</t>
  </si>
  <si>
    <t>13463-41-7</t>
  </si>
  <si>
    <t>pirition-cink</t>
  </si>
  <si>
    <t>236-671-3</t>
  </si>
  <si>
    <t>glycerol trinitrate</t>
  </si>
  <si>
    <t>Harmonizált</t>
  </si>
  <si>
    <t>regisztráció és CLP0</t>
  </si>
  <si>
    <t>harmonizált a  regisztrációval azonos, de eltérő az ECHA listaszáma, a specifikus limitekkel. A link a harmonizáltat adja meg</t>
  </si>
  <si>
    <t>0,02</t>
  </si>
  <si>
    <t>0,00339</t>
  </si>
  <si>
    <t>6,81</t>
  </si>
  <si>
    <t>0,00403</t>
  </si>
  <si>
    <t>polioxipropiléndiamin</t>
  </si>
  <si>
    <t>9046-10-0</t>
  </si>
  <si>
    <t>nonilfenol</t>
  </si>
  <si>
    <t>aminometil-trimetilciklohexilamin</t>
  </si>
  <si>
    <t>piperaziniletilamin</t>
  </si>
  <si>
    <t>618-561-0</t>
  </si>
  <si>
    <t>regisztráció, bár az IPOX-ban Aq. Chronic 2-nek veszik, míg a reg.-ban 3-nak</t>
  </si>
  <si>
    <t>regisztráció, azonos ATP0-val, de + Eye Dam. és M=10</t>
  </si>
  <si>
    <t>regisztráció, a STOT-tal több, mint a ATP0</t>
  </si>
  <si>
    <t>9004-82-4</t>
  </si>
  <si>
    <t>68603-42-9</t>
  </si>
  <si>
    <t>Sodium laureth sulfate</t>
  </si>
  <si>
    <t>cocoamide N,N-biszhydroxyethyl</t>
  </si>
  <si>
    <t>271-657-0</t>
  </si>
  <si>
    <t>regisztrácó: vita van, hogy 1 vagy 2 kategória a szem. A többség szerint 1</t>
  </si>
  <si>
    <t>Az anyagaink és a  hozzájuk tartozó százalékok beírásával kedvező esetben már készen is vagyunk: Ebben a táblában automatikusan megjelennek a keverékünkben levő, az adatgyűjtés táblába bevitt anyagkomponensek, CAS számaikkal és összesített százalékaikkal együtt. Jobbra haladva pedig az egyes osztályozási végpontokra a keverékünk besorolásai. Ez csak akkor van így, ha a "Adatbázis új anyagok helye" táblázat tartalmazza az anyagkomponenseinket. Ha nem, ezt onnan vesszük észre, hogy bár ez az anyag megjelenik az "Eredmény veszélybesorolás" táblában, CAS számával és százalékával, de a sorában mindenhol #HIÁNYZIK, vagy ##### látszik. Ekkor be kell írnunk ezt az anyagot, az osztályozásával együtt az "Adatbázis új anyagok helye" táblába, alulra, az első üres sorba. Ha az adott anyag nem veszélyes, akkor nem kell, nincs mit beírnunk, és ne törödjünk ezzel a HIÁNYZIK sorral.</t>
  </si>
  <si>
    <t>A legtöbb  helyen az Excel kiadja a végeredményt. Ezekért felősséget nem vállalok, bármilyen hibajelzést nagyon megköszönök. A STOT SE és RE 1 és 2 értékeléseknél fontos, hogy a célszervet is adjuk majd meg a H mondatokban (ha az ezt okozó anyagkomponensre ez ismert). Erre utal a megjegyzés. Ha mindegyik komponensnél van célszerv, akkor lehetséges, hogy maga a keverék (de ez anyagnál is előfordul) STOT SE vagy RE 1-be és 2-be is tartozik, mindegyikre más és más célszervvel. Ha ez az eset áll fenn, akkor az oszlopot kell végignézni, hogy hol van STOT SE vagy RE értékelés, nem csak alul a végeredményt. A STOT SE 3-nál pedig fontos (bár sehol sincs leírva), hogy az összegzés csak akkor helyes, ha a összes STOT SE 3 komponens, ami ezt okozta - látszik felül, a számok mutatják - ugyanolyan végponthoz, tehát vagy irritatívhoz vagy szédülést okozóhoz tartozik. Csak az azonosakat kell és lehet összeadni, de a program erre nem figyel...</t>
  </si>
  <si>
    <t>Adatbázis új anyagok helye tábla</t>
  </si>
  <si>
    <t>Ide is csak a számot vigyük be, 1-4, figyelve,  hogy Acute vagy Chronic. Ezután jön még a PBT besorolás oszlopa (sötét, nem kötelező kitölteni), majd pedig a két 1-s kategóriára az M tényező,ha van. Erre nagyon figyeljünk mert döntően befolyásolhatja a keverékünk osztályozását: vagy a regisztrációban, de néha az osztályozás-bejelentésben találjuk meg.</t>
  </si>
  <si>
    <t>Egyedi koncentrációs határértékek</t>
  </si>
  <si>
    <r>
      <t xml:space="preserve">A tábla második felében lévő sárga mezőkbe kell beírnunk, ha az adott anyagnak </t>
    </r>
    <r>
      <rPr>
        <i/>
        <sz val="11"/>
        <color rgb="FF000000"/>
        <rFont val="Calibri"/>
        <family val="2"/>
        <charset val="238"/>
      </rPr>
      <t>egyedi</t>
    </r>
    <r>
      <rPr>
        <sz val="11"/>
        <color rgb="FF000000"/>
        <rFont val="Calibri"/>
        <family val="2"/>
        <charset val="238"/>
      </rPr>
      <t xml:space="preserve"> koncentrációs határértéke van. Itt már általában látjuk az általános határértékeket, melyeket az Excel kiszámol és megad a beírt osztályba sorolási adatok alapján. Ezt egyszerűen írjuk át. Hogy látszódjék, hogy ez </t>
    </r>
    <r>
      <rPr>
        <i/>
        <sz val="11"/>
        <color rgb="FF000000"/>
        <rFont val="Calibri"/>
        <family val="2"/>
        <charset val="238"/>
      </rPr>
      <t>egyedi</t>
    </r>
    <r>
      <rPr>
        <sz val="11"/>
        <color rgb="FF000000"/>
        <rFont val="Calibri"/>
        <family val="2"/>
        <charset val="238"/>
      </rPr>
      <t xml:space="preserve"> adat, </t>
    </r>
    <r>
      <rPr>
        <i/>
        <sz val="11"/>
        <color rgb="FF000000"/>
        <rFont val="Calibri"/>
        <family val="2"/>
        <charset val="238"/>
      </rPr>
      <t xml:space="preserve">dőlt </t>
    </r>
    <r>
      <rPr>
        <sz val="11"/>
        <color rgb="FF000000"/>
        <rFont val="Calibri"/>
        <family val="2"/>
        <charset val="238"/>
      </rPr>
      <t>betűvel szoktam ezeket jelezni.
A környezeti besorolások után kell megadni az M tényezőt, ha ez 1-től eltérő.</t>
    </r>
  </si>
  <si>
    <t>Az Excel automatikusan jelzi az Eredmény veszélybesorolás tábla utolsó oszlopában, hogy az adott anyagkomonens jelöltlistás. Ekkor IGEN jelenik meg a sorában. Igyekeztem a csoportos anyagoknál kigyűjteni az összes lehetséges CAS számot, hogy segítsem az anyagok azonosítását. Ezért van a "hivatalosnál" sokkal nagyobb számú, jelöltlistás anyagom...., mert ezek mind külön sorba kerültek, hogy az Excel megtalálja őket.</t>
  </si>
  <si>
    <t>tris(4-nonylphenyl, branched) phosphite</t>
  </si>
  <si>
    <t>Tris(nonylphenyl) phosphite</t>
  </si>
  <si>
    <t>Phenol, 4-nonyl-, phosphite (3:1)</t>
  </si>
  <si>
    <t>2-methoxyethyl acetate</t>
  </si>
  <si>
    <t>2,3,3,3-tetrafluoro-2-(heptafluoropropoxy)propionic acid</t>
  </si>
  <si>
    <t>Ammonium 2,3,3,3-tetrafluoro-2-(heptafluoropropoxy)propanoate</t>
  </si>
  <si>
    <t>Potassium 2,3,3,3-tetrafluoro-2-(heptafluoropropoxy)propionate</t>
  </si>
  <si>
    <t>2,3,3,3-tetrafluoro-2-(heptafluoropropoxy)propionyl fluoride</t>
  </si>
  <si>
    <t>Formaldehyde, reaction products with branched and linear heptylphenol, carbon disulfide and hydrazine</t>
  </si>
  <si>
    <t>Potassium perfluorohexane-1-sulphonate</t>
  </si>
  <si>
    <t>Perfluorohexane-1-sulphonic acid</t>
  </si>
  <si>
    <t>Tridecafluorohexanesulphonic acid, compound with 2,2'-iminodiethanol (1:1)</t>
  </si>
  <si>
    <t>Ammonium perfluorohexane-1-sulphonate</t>
  </si>
  <si>
    <t>Phenol, heptyl derivs.</t>
  </si>
  <si>
    <t>4-heptylphenol</t>
  </si>
  <si>
    <t>3050-88-2</t>
  </si>
  <si>
    <t>13252-13-6</t>
  </si>
  <si>
    <t>62037-80-3</t>
  </si>
  <si>
    <t>67118-55-2</t>
  </si>
  <si>
    <t>2062-98-8</t>
  </si>
  <si>
    <t>129-00-0</t>
  </si>
  <si>
    <t>206-44-0</t>
  </si>
  <si>
    <t>93925-00-9</t>
  </si>
  <si>
    <t>3871-99-6</t>
  </si>
  <si>
    <t>355-46-4</t>
  </si>
  <si>
    <t>70225-16-0</t>
  </si>
  <si>
    <t>68259-08-5</t>
  </si>
  <si>
    <t>72624-02-3</t>
  </si>
  <si>
    <t>1987-50-4</t>
  </si>
  <si>
    <t>701-028-2</t>
  </si>
  <si>
    <t>608-492-4</t>
  </si>
  <si>
    <t>236-236-8</t>
  </si>
  <si>
    <t>700-242-3</t>
  </si>
  <si>
    <t>266-578-3</t>
  </si>
  <si>
    <t>218-173-8</t>
  </si>
  <si>
    <t>939-460-0</t>
  </si>
  <si>
    <t>300-298-5</t>
  </si>
  <si>
    <t>223-393-2</t>
  </si>
  <si>
    <t>206-587-1</t>
  </si>
  <si>
    <t>274-462-9</t>
  </si>
  <si>
    <t>269-511-6</t>
  </si>
  <si>
    <t>276-743-1</t>
  </si>
  <si>
    <t>217-862-0</t>
  </si>
  <si>
    <t>16/07/2019</t>
  </si>
  <si>
    <t>15/01/2019</t>
  </si>
  <si>
    <t>27/06/2018</t>
  </si>
  <si>
    <t>15/01/2018</t>
  </si>
  <si>
    <t>07/07/2017</t>
  </si>
  <si>
    <t>12/01/2017</t>
  </si>
  <si>
    <t>20/06/2016</t>
  </si>
  <si>
    <t>Equivalent level of concern having probable serious effects to human health (Article 57(f) - human health)#Equivalent level of concern having probable serious effects to the environment (Article 57(f) - environment)</t>
  </si>
  <si>
    <t>https://echa.europa.eu/documents/10162/a661cbe6-c805-b9c7-1287-53dee5cd1df5</t>
  </si>
  <si>
    <t>https://echa.europa.eu/documents/10162/ca2542ab-a35b-1c00-5490-708d59332c38#https://echa.europa.eu/documents/10162/99a7e1c6-2aa4-0c35-acc3-35ec26bb1ee8</t>
  </si>
  <si>
    <t>https://echa.europa.eu/documents/10162/b7bc601c-ad77-4e90-0cdf-2701a59478fb</t>
  </si>
  <si>
    <t>https://echa.europa.eu/documents/10162/fc76aefc-fc86-a5fc-b5c4-e358467ca832</t>
  </si>
  <si>
    <t>https://echa.europa.eu/documents/10162/8da7df6b-e62f-47f7-d9d1-154f8db267f8</t>
  </si>
  <si>
    <t>https://echa.europa.eu/documents/10162/ceb2fc2c-78f2-627f-29ae-b37c0e91bc69</t>
  </si>
  <si>
    <t>https://echa.europa.eu/documents/10162/19d55d1d-1cc8-6431-265b-032a569c2fb8</t>
  </si>
  <si>
    <t>https://echa.europa.eu/documents/10162/fedde563-03f7-51f0-85fd-1fceb0eaa18f</t>
  </si>
  <si>
    <t>https://echa.europa.eu/documents/10162/41de4b52-51f3-84e9-3f9c-fa6f868139ad</t>
  </si>
  <si>
    <t>https://echa.europa.eu/documents/10162/2c66d98c-d2a2-e146-265e-b8a1615e5c17</t>
  </si>
  <si>
    <t>https://echa.europa.eu/documents/10162/eea50979-c40b-f00f-b767-891e93941ee1</t>
  </si>
  <si>
    <t>https://echa.europa.eu/documents/10162/874297f1-6d65-b808-a62e-5d23cc5f1e5c</t>
  </si>
  <si>
    <t>https://echa.europa.eu/documents/10162/85320f87-c256-b1b5-8cd6-42d997128032</t>
  </si>
  <si>
    <t>https://echa.europa.eu/documents/10162/c07bc76c-4d62-7799-d0d4-17e43508aeb0</t>
  </si>
  <si>
    <t>https://echa.europa.eu/documents/10162/53fa6a5b-e95f-3128-ea9d-fa27f43b18bc</t>
  </si>
  <si>
    <t>https://echa.europa.eu/documents/10162/9d2b14b6-853a-15d6-e0b6-38ccf3da781d</t>
  </si>
  <si>
    <t>https://echa.europa.eu/documents/10162/bf9b02a4-6e4b-b1bf-2c58-6d61f5998817</t>
  </si>
  <si>
    <t>https://echa.europa.eu/documents/10162/ecfa3b19-c8e7-0016-7aab-a110a02d34a1</t>
  </si>
  <si>
    <t>https://echa.europa.eu/documents/10162/efc23200-6f59-12c6-4b18-533a80aa7b4f</t>
  </si>
  <si>
    <t>https://echa.europa.eu/documents/10162/e438fc9e-02b6-214d-bf7d-d3d8e36f5162</t>
  </si>
  <si>
    <t>https://echa.europa.eu/documents/10162/375e39c4-c59b-bfbd-d156-a1bf2a959108</t>
  </si>
  <si>
    <t>https://echa.europa.eu/documents/10162/7e5022d4-fbaf-7170-8488-f8fd2c508632</t>
  </si>
  <si>
    <t>https://echa.europa.eu/documents/10162/ae8cba56-9884-9e35-34c7-0369a4703600</t>
  </si>
  <si>
    <t>https://echa.europa.eu/documents/10162/aa74498e-1354-db8b-4ae4-e90fe8ad0744</t>
  </si>
  <si>
    <t>https://echa.europa.eu/documents/10162/8ec5e70d-db99-d21c-c54b-9de01c41f435</t>
  </si>
  <si>
    <t>https://echa.europa.eu/documents/10162/c1077165-193e-eee1-a145-2bd925925912</t>
  </si>
  <si>
    <t>https://echa.europa.eu/documents/10162/22f73d01-dfc1-15d5-a8fe-a29b460fa108</t>
  </si>
  <si>
    <t>https://echa.europa.eu/documents/10162/cd9266ea-a15f-4a46-9ae4-773178241506</t>
  </si>
  <si>
    <t>https://echa.europa.eu/documents/10162/b30abea4-5ba0-e195-f595-a617687ad1c1</t>
  </si>
  <si>
    <t>https://echa.europa.eu/documents/10162/5cfb341a-f539-5736-1eb7-08996c0866ef</t>
  </si>
  <si>
    <t>https://echa.europa.eu/documents/10162/1c5dc0f3-cd5c-7b71-044a-9167e3b03d99</t>
  </si>
  <si>
    <t>https://echa.europa.eu/documents/10162/47ac46b8-b4ee-dcff-4c55-d21b0b83772d</t>
  </si>
  <si>
    <t>https://echa.europa.eu/documents/10162/79eec48e-c0b6-0d58-5218-ddb32ce0d22d</t>
  </si>
  <si>
    <t>https://echa.europa.eu/documents/10162/f612a924-8c2b-94d5-2577-6808472f9f80</t>
  </si>
  <si>
    <t>https://echa.europa.eu/documents/10162/0fa2b79d-e520-b857-6572-61c49095b5a3</t>
  </si>
  <si>
    <t>https://echa.europa.eu/documents/10162/70e34c23-adfe-cef0-b71f-69f70b0009dd</t>
  </si>
  <si>
    <t>https://echa.europa.eu/documents/10162/9061869f-7e55-aaac-9ea5-761b9050a952</t>
  </si>
  <si>
    <t>https://echa.europa.eu/documents/10162/50402243-546c-5d76-3961-f7836b9427c8</t>
  </si>
  <si>
    <t>https://echa.europa.eu/documents/10162/62353089-57f4-c7c7-64f9-291364883323</t>
  </si>
  <si>
    <t>https://echa.europa.eu/documents/10162/0e851607-1e21-7fa1-5bec-ad942fa3263f</t>
  </si>
  <si>
    <t>https://echa.europa.eu/documents/10162/1be86650-c2d6-326e-1991-735cbf66ecbf</t>
  </si>
  <si>
    <t>https://echa.europa.eu/documents/10162/588b62dc-c945-db3a-3440-489f40d5b158</t>
  </si>
  <si>
    <t>https://echa.europa.eu/documents/10162/32855182-9c49-d41f-150a-b6a6aa012fff</t>
  </si>
  <si>
    <t>https://echa.europa.eu/documents/10162/6cd63239-fdf6-bb3b-1bfb-fdfd39a23fad</t>
  </si>
  <si>
    <t>https://echa.europa.eu/documents/10162/16752063-ed16-d532-0418-8613beeceab0</t>
  </si>
  <si>
    <t>https://echa.europa.eu/documents/10162/7b2c6d46-a79a-993d-f460-dc36161a3733</t>
  </si>
  <si>
    <t>https://echa.europa.eu/documents/10162/358de08d-e71f-b578-e833-71fec1df75d2</t>
  </si>
  <si>
    <t>https://echa.europa.eu/documents/10162/ad25cca6-7296-a41a-431f-0cc9ecd734d5</t>
  </si>
  <si>
    <t>https://echa.europa.eu/documents/10162/c8ea7b6a-06bc-eeaf-ae4d-3d980a6078bc</t>
  </si>
  <si>
    <t>https://echa.europa.eu/documents/10162/896de311-33b2-0ea3-8750-71fcf5d3572e</t>
  </si>
  <si>
    <t>https://echa.europa.eu/documents/10162/2b898da9-812d-8a07-e059-e81d2c2883cb</t>
  </si>
  <si>
    <t>https://echa.europa.eu/documents/10162/86c65434-fcf1-b935-4559-eb9e17cf996d</t>
  </si>
  <si>
    <t>https://echa.europa.eu/documents/10162/8b38c499-dad0-ee30-11ab-198b55b2e69d</t>
  </si>
  <si>
    <t>https://echa.europa.eu/documents/10162/f0ec2ec9-bbf8-384a-4f35-7bd1e410edde</t>
  </si>
  <si>
    <t>https://echa.europa.eu/documents/10162/d6ad39ad-bbf7-562c-2042-a823ed29cc1e</t>
  </si>
  <si>
    <t>https://echa.europa.eu/documents/10162/b2cc442c-e223-2cc1-481d-c3ca402da15c</t>
  </si>
  <si>
    <t>https://echa.europa.eu/documents/10162/31f9a47b-191c-526e-0446-f10162fd312c</t>
  </si>
  <si>
    <t>https://echa.europa.eu/documents/10162/d3ca6657-9e6d-68f9-48c9-87737360e199</t>
  </si>
  <si>
    <t>https://echa.europa.eu/documents/10162/7d8ac604-d716-4a97-8682-d3d5e5c4158f</t>
  </si>
  <si>
    <t>https://echa.europa.eu/documents/10162/691e9c3a-6cc7-c90f-f4a2-e3e8dbe5282c</t>
  </si>
  <si>
    <t>https://echa.europa.eu/documents/10162/78fb98fd-a8e7-31a3-f910-f2bad587d8a6</t>
  </si>
  <si>
    <t>https://echa.europa.eu/documents/10162/abca40a2-428f-603d-59f7-140218822afd</t>
  </si>
  <si>
    <t>https://echa.europa.eu/documents/10162/a118329d-6a4f-f820-bbc0-94c640c0a9fa</t>
  </si>
  <si>
    <t>https://echa.europa.eu/documents/10162/d8329daf-93ea-4358-a70a-80b2960ad1a2</t>
  </si>
  <si>
    <t>https://echa.europa.eu/documents/10162/c6fa630c-af6f-0df1-8f5d-ec0b890e58a3</t>
  </si>
  <si>
    <t>https://echa.europa.eu/documents/10162/3802446e-2467-58c2-33bf-002d4f780032</t>
  </si>
  <si>
    <t>https://echa.europa.eu/documents/10162/a1000164-695a-311d-3eb0-71c09e92dc84</t>
  </si>
  <si>
    <t>https://echa.europa.eu/documents/10162/4b9da160-19c8-3bff-f8c8-080d98d7dade</t>
  </si>
  <si>
    <t>https://echa.europa.eu/documents/10162/32f515fd-4785-d96a-5394-ace770b72b97</t>
  </si>
  <si>
    <t>https://echa.europa.eu/documents/10162/104c486b-3d42-2442-3038-439fbc6e0fde</t>
  </si>
  <si>
    <t>https://echa.europa.eu/documents/10162/a6dc6937-ccec-1024-8282-8304a76549fa</t>
  </si>
  <si>
    <t>https://echa.europa.eu/documents/10162/2cf952cc-a366-fe92-d87c-306f71dfc19b#https://echa.europa.eu/documents/10162/ffc0a157-d90e-05f9-aa7b-d300d81bb6e7#https://echa.europa.eu/documents/10162/38030450-aa82-74aa-f5cb-c7b4e2829e65</t>
  </si>
  <si>
    <t>https://echa.europa.eu/documents/10162/75ad6d26-78d9-4903-b06a-cf69953713dc</t>
  </si>
  <si>
    <t>https://echa.europa.eu/documents/10162/2f947c2c-3bce-4613-ad40-27996e8a06fa</t>
  </si>
  <si>
    <t>https://echa.europa.eu/documents/10162/20e45dd9-b52f-4a35-aaaf-46e644ba5362</t>
  </si>
  <si>
    <t>https://echa.europa.eu/documents/10162/83d0d2e1-bfbf-4209-9305-1145ecab65b7</t>
  </si>
  <si>
    <t>https://echa.europa.eu/documents/10162/97707461-6a49-4b79-ad36-83333004bc1b</t>
  </si>
  <si>
    <t>https://echa.europa.eu/documents/10162/ab2bd960-50e9-44b4-a02d-4a3c9a622bdc</t>
  </si>
  <si>
    <t>https://echa.europa.eu/documents/10162/5441ed97-c6bf-4157-b34b-5d2043ea9bce</t>
  </si>
  <si>
    <t>21049-39-8</t>
  </si>
  <si>
    <t xml:space="preserve">Repr. 1B; H360FD: C ≥ 5,5 %
</t>
  </si>
  <si>
    <t xml:space="preserve">Repr. 1B; H360D: 6,5 % ≤ C &lt; 9 %
Repr. 1B; H360Df: C ≥ 9 %
Eye Dam. 1; H318: C ≥ 22 %
Eye Irrit. 2; H319: 14 % ≤ C &lt; 22 %
</t>
  </si>
  <si>
    <t xml:space="preserve">Repr. 1B; H360D: 10 % ≤ C &lt; 14 %
Repr. 1B; H360Df: C ≥ 14 %
Eye Dam. 1; H318: C ≥ 36 %
Eye Irrit. 2; H319: 22 % ≤ C &lt; 36 %
</t>
  </si>
  <si>
    <t>005-020-00-3</t>
  </si>
  <si>
    <t>ATP09</t>
  </si>
  <si>
    <t>ziram (ISO); zinc bis dimethyldithiocarbamate</t>
  </si>
  <si>
    <t>pirimicarb (ISO); 2-(dimethylamino)-5,6-dimethylpyrimidin-4-yl dimethylcarbamate</t>
  </si>
  <si>
    <t xml:space="preserve">Carc. 2
Acute Tox. 3
Acute Tox. 3
Skin Sens. 1
Aquatic Acute 1
Aquatic Chronic 1
</t>
  </si>
  <si>
    <t xml:space="preserve">H351
H331
H301
H317
H400
H410
</t>
  </si>
  <si>
    <t>GHS08
GHS06
GHS09
Dgr</t>
  </si>
  <si>
    <t xml:space="preserve">H331
H301
H317
H351
H410
</t>
  </si>
  <si>
    <t>CLP00/ATP09</t>
  </si>
  <si>
    <t>isoproturon (ISO);
3-(4-isopropylphenyl)-1,1-dimethylurea</t>
  </si>
  <si>
    <t xml:space="preserve">H351
H373 (blood)
H400
H410
</t>
  </si>
  <si>
    <t xml:space="preserve">H351
H373 (blood)
H410
</t>
  </si>
  <si>
    <t>CLP00/ATP13</t>
  </si>
  <si>
    <t>bendiocarb (ISO); 2,2-dimethyl-1,3-benzodioxol-4-yl N-methylcarbamate; 2,2-dimethyl-1,3-benzodioxol-4-yl methylcarbamate</t>
  </si>
  <si>
    <t xml:space="preserve">Acute Tox. 2
Acute Tox. 3
Acute Tox. 3
Aquatic Acute 1
Aquatic Chronic 1
</t>
  </si>
  <si>
    <t xml:space="preserve">H300
H331
H311
H400
H410
</t>
  </si>
  <si>
    <t xml:space="preserve">H331
H311
H300
H410
</t>
  </si>
  <si>
    <t>CLP00/ATP10</t>
  </si>
  <si>
    <t>hydrofluoric acid ... %</t>
  </si>
  <si>
    <t>fluoroboric acid ... %</t>
  </si>
  <si>
    <t>fluorosilicic acid ... %</t>
  </si>
  <si>
    <t>014-046-00-4</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</si>
  <si>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</si>
  <si>
    <t>014-047-00-X</t>
  </si>
  <si>
    <t xml:space="preserve">H351 (Inhalation)
</t>
  </si>
  <si>
    <t>phosphoric acid ... %, orthophosphoric acid ... %</t>
  </si>
  <si>
    <t>phosmet (ISO);
S-[(1,3-dioxo-1,3-dihydro-2H-isoindol-2-yl)methyl] O,O-di-methyl phosphorodithioate;
O,O-dimethyl-S-phthalimido-methyl phosphorodithioate</t>
  </si>
  <si>
    <t xml:space="preserve">Repr. 2
Acute Tox. 3
Acute Tox. 4
STOT SE 1
Aquatic Acute 1
Aquatic Chronic 1
</t>
  </si>
  <si>
    <t xml:space="preserve">H361f
H301
H332
H370 (nervous system)
H400
H410
</t>
  </si>
  <si>
    <t xml:space="preserve">H332
H301
H361f
H370 (nervous system)
H410
</t>
  </si>
  <si>
    <t xml:space="preserve">Carc 1B; H350: C ≥ ,01 %
STOT RE 1; : C ≥ ,1 %
STOT RE 2; H373: ,01 % ≤ C &lt; ,1 %
</t>
  </si>
  <si>
    <t>oleum ... % SO3</t>
  </si>
  <si>
    <t>sulphuric acid ... %</t>
  </si>
  <si>
    <t>p-toluenesulphonic acid, containing more than 5 % H2SO4</t>
  </si>
  <si>
    <t>p-toluenesulphonic acid (containing a maximum of 5 % H2SO4)</t>
  </si>
  <si>
    <t>tetrasodium 4-amino-3,6-bis(5-(6-chloro-4-(2-hydroxyethylamino)-1,3,5-triazin-2-ylamino)-2-sulfonatophenylazo)-5-hydroxynaphthalene-2,7-sulfonate (containing &gt; 35 % sodium chloride and sodium acetate)</t>
  </si>
  <si>
    <t>sodium hydrogensulphite … %; sodium bisulphite … %</t>
  </si>
  <si>
    <t>thifensulfuron-methyl (ISO);
methyl 3-(4-methoxy-6-methyl-1,3,5-triazin-2-ylcarbamoylsulfamoyl)thiophene-2-carboxylate</t>
  </si>
  <si>
    <t>hydrochloric acid ... %</t>
  </si>
  <si>
    <t>perchloric acid ... %</t>
  </si>
  <si>
    <t>sodium hypochlorite, solution ... % Cl active</t>
  </si>
  <si>
    <t xml:space="preserve">Skin Corr. 1B
Eye Dam. 1
Aquatic Acute 1
Aquatic Chronic 1
</t>
  </si>
  <si>
    <t xml:space="preserve">H314
H318
H400
H410
</t>
  </si>
  <si>
    <t xml:space="preserve">EUH031: C ≥ 5 %
M=10
M=1
</t>
  </si>
  <si>
    <t xml:space="preserve">Skin Corr. 1B; H314: C ≥ 5 %
Skin Irrit. 2; H315: 1 % ≤ C &lt; 5 %
Eye Dam. 1; H318: 3 % ≤ C &lt; 5 %
Eye Irrit. 2; H319: 0,5 % &lt; C &lt; 3 %
M=10
</t>
  </si>
  <si>
    <t xml:space="preserve">STOT SE 3; H335: C ≥ 3 %
Skin Corr. 1B; H314: C ≥ 5 %
Skin Irrit. 2; H315: 1 % ≤ C &lt; 5 %
Eye Dam. 1; H318: 3 % ≤ C &lt; 5 %
Eye Irrit. 2; H319: 0,3 % ≤ C &lt; 3 %
M=10
</t>
  </si>
  <si>
    <t xml:space="preserve">STOT SE 3; H335: C ≥ 5 %
Resp. Sens. 1; H334: C ≥ 0,2 %
Skin Sens. 1; H317: C ≥ 0,2 %
</t>
  </si>
  <si>
    <t xml:space="preserve">Ox. Sol. 2
Repr. 2
Acute Tox. 4 *
Aquatic Acute 1
Aquatic Chronic 1
</t>
  </si>
  <si>
    <t xml:space="preserve">H272
H361d
H302
H400
H410
</t>
  </si>
  <si>
    <t>GHS03
GHS08
GHS07
GHS09
Dgr</t>
  </si>
  <si>
    <t xml:space="preserve">H272
H302
H361d
H410
</t>
  </si>
  <si>
    <t xml:space="preserve">STOT RE 1; H372: C ≥ 1 %
STOT RE 2; H373: 0,1 % ≤ C &lt; 1 %
Skin Irrit. 2; H315: C ≥ 20 %
Skin Sens. 1; H317: C ≥ 0,01 %
M=1
</t>
  </si>
  <si>
    <t xml:space="preserve">STOT RE 1; H372: C ≥ 1 %
STOT RE 2; H373: 0,1 % &lt; C &lt; 1 %
Skin Irrit. 2; H315: C ≥ 20 %
Skin Sens. 1; H317: C ≥ 0,01 %
M=1
</t>
  </si>
  <si>
    <t xml:space="preserve">STOT RE 1; H372: C ≥ 1 %
STOT RE 2; H373: ,1 % &lt; C &lt; 1 %
Skin Irrit. 2; H315: C ≥ 20 %
Skin Sens. 1; H317: C &gt; ,01 %
M=1
</t>
  </si>
  <si>
    <t xml:space="preserve">Acute Tox. 4
Acute Tox. 4
Eye Dam. 1
Aquatic Acute 1
Aquatic Chronic 1
</t>
  </si>
  <si>
    <t>GHS07
GHS05
GHS09
Dgr</t>
  </si>
  <si>
    <t>029-015-00-0</t>
  </si>
  <si>
    <t>copper thiocyanate</t>
  </si>
  <si>
    <t>214-183-1</t>
  </si>
  <si>
    <t>1111-67-7</t>
  </si>
  <si>
    <t>029-016-00-6</t>
  </si>
  <si>
    <t>copper(II) oxide</t>
  </si>
  <si>
    <t>215-269-1</t>
  </si>
  <si>
    <t>1317-38-0</t>
  </si>
  <si>
    <t>029-017-00-1</t>
  </si>
  <si>
    <t>dicopper chloride trihydroxide</t>
  </si>
  <si>
    <t>215-572-9</t>
  </si>
  <si>
    <t>1332-65-6</t>
  </si>
  <si>
    <t xml:space="preserve">Acute Tox. 3
Acute Tox. 4
Aquatic Acute 1
Aquatic Chronic 1
</t>
  </si>
  <si>
    <t xml:space="preserve">H332
H301
H410
</t>
  </si>
  <si>
    <t>029-018-00-7</t>
  </si>
  <si>
    <t>029-019-01-X</t>
  </si>
  <si>
    <t>copper flakes (coated with aliphatic acid)</t>
  </si>
  <si>
    <t xml:space="preserve">Acute Tox. 3
Acute Tox. 4
Eye Irrit. 2
Aquatic Acute 1
Aquatic Chronic 1
</t>
  </si>
  <si>
    <t xml:space="preserve">H331
H302
H319
H400
H410
</t>
  </si>
  <si>
    <t xml:space="preserve">H331
H302
H319
H410
</t>
  </si>
  <si>
    <t>029-020-00-8</t>
  </si>
  <si>
    <t>copper(II) carbonate--copper(II) hydroxide (1:1)</t>
  </si>
  <si>
    <t>235-113-6</t>
  </si>
  <si>
    <t>12069-69-1</t>
  </si>
  <si>
    <t xml:space="preserve">Acute Tox. 4
Acute Tox. 4
Eye Irrit. 2
Aquatic Acute 1
Aquatic Chronic 1
</t>
  </si>
  <si>
    <t xml:space="preserve">H332
H302
H319
H400
H410
</t>
  </si>
  <si>
    <t xml:space="preserve">H332
H302
H319
H410
</t>
  </si>
  <si>
    <t>029-021-00-3</t>
  </si>
  <si>
    <t>copper dihydroxide; copper(II) hydroxide</t>
  </si>
  <si>
    <t>243-815-9</t>
  </si>
  <si>
    <t>20427-59-2</t>
  </si>
  <si>
    <t xml:space="preserve">Acute Tox. 2
Acute Tox. 4
Eye Dam. 1
Aquatic Acute 1
Aquatic Chronic 1
</t>
  </si>
  <si>
    <t xml:space="preserve">H330
H302
H318
H400
H410
</t>
  </si>
  <si>
    <t xml:space="preserve">H330
H302
H318
H410
</t>
  </si>
  <si>
    <t>029-022-00-9</t>
  </si>
  <si>
    <t>bordeaux mixture;
reaction products of copper sulphate with calcium dihydroxide</t>
  </si>
  <si>
    <t xml:space="preserve">Acute Tox. 4
Eye Dam. 1
Aquatic Acute 1
Aquatic Chronic 1
</t>
  </si>
  <si>
    <t xml:space="preserve">H332
H318
H400
H410
</t>
  </si>
  <si>
    <t xml:space="preserve">H332
H318
H410
</t>
  </si>
  <si>
    <t>029-023-00-4</t>
  </si>
  <si>
    <t>copper sulphate pentahydrate</t>
  </si>
  <si>
    <t>hydrobromic acid ... %</t>
  </si>
  <si>
    <t>047-003-00-3</t>
  </si>
  <si>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</si>
  <si>
    <t>130328-20-0</t>
  </si>
  <si>
    <t xml:space="preserve">Repr. 2
Skin Irrit. 2
Eye Dam. 1
Aquatic Acute 1
Aquatic Chronic 1
</t>
  </si>
  <si>
    <t xml:space="preserve">H361d
H315
H318
H400
H410
</t>
  </si>
  <si>
    <t xml:space="preserve">H315
H318
H361d
H410
</t>
  </si>
  <si>
    <t>ATP10</t>
  </si>
  <si>
    <t xml:space="preserve">* Oral
Carc. 1B; H350: C ≥ ,01 %
STOT RE 1; H372: C ≥ 7 %
STOT RE 2; H373: ,1 % ≤ C &lt; 7 %
</t>
  </si>
  <si>
    <t>048-012-00-5</t>
  </si>
  <si>
    <t>cadmium carbonate</t>
  </si>
  <si>
    <t xml:space="preserve">Carc. 1B
Muta. 1B
Acute Tox. 4 *
Acute Tox. 4 *
Acute Tox. 4 *
STOT RE 1
Aquatic Acute 1
Aquatic Chronic 1
</t>
  </si>
  <si>
    <t xml:space="preserve">H350
H340
H332
H312
H302
H372 (kidney, bone)
H400
H410
</t>
  </si>
  <si>
    <t xml:space="preserve">H332
H312
H302
H340
H350
H372 (kidney, bone)
H410
</t>
  </si>
  <si>
    <t>048-013-00-0</t>
  </si>
  <si>
    <t>048-014-00-6</t>
  </si>
  <si>
    <t>cadmium nitrate; cadmium dinitrate</t>
  </si>
  <si>
    <t>tributyltin compounds, with the exception of those specified elsewhere in this annex</t>
  </si>
  <si>
    <t>050-030-00-3</t>
  </si>
  <si>
    <t>dibutyltin dilaurate; dibutyl[bis(dodecanoyloxy)]stannane</t>
  </si>
  <si>
    <t>201-039-8</t>
  </si>
  <si>
    <t>77-58-7</t>
  </si>
  <si>
    <t xml:space="preserve">Muta. 2
Repr. 1B
STOT RE 1
</t>
  </si>
  <si>
    <t xml:space="preserve">H341
H360FD
H372 (immune system)
</t>
  </si>
  <si>
    <t>hydriodic acid ... %</t>
  </si>
  <si>
    <t xml:space="preserve">H201 ****
</t>
  </si>
  <si>
    <t>mercury difulminate; mercuric fulminate; fulminate of mercury [≥ 20 % phlegmatiser]</t>
  </si>
  <si>
    <t>lead diazide; lead azide [≥ 20 % phlegmatiser]</t>
  </si>
  <si>
    <t>082-013-00-1</t>
  </si>
  <si>
    <t>lead powder;
[particle diameter &lt; 1 mm]</t>
  </si>
  <si>
    <t xml:space="preserve">Repr. 1A
Lact.
</t>
  </si>
  <si>
    <t xml:space="preserve">H360FD
H362
</t>
  </si>
  <si>
    <t>082-014-00-7</t>
  </si>
  <si>
    <t>lead massive:
[particle diameter ≥ 1 mm]</t>
  </si>
  <si>
    <t xml:space="preserve">H331
H301
H315
H319
H341
H335
H373 **
H400
H420
</t>
  </si>
  <si>
    <t xml:space="preserve">*
STOT RE 1; H372: C ≥ 1 %
STOT RE 2; H373: ,2 % ≤ C &lt; 1 %
</t>
  </si>
  <si>
    <t xml:space="preserve">Flam. Liq. 2
Carc. 1B
Acute Tox. 4 *
Acute Tox. 4 *
</t>
  </si>
  <si>
    <t xml:space="preserve">H225
H350
H332
H302
</t>
  </si>
  <si>
    <t xml:space="preserve">H225
H332
H302
H350
</t>
  </si>
  <si>
    <t xml:space="preserve">Flam. Liq. 3
Acute Tox. 4
Skin Irrit. 2
Aquatic Chronic 2
</t>
  </si>
  <si>
    <t xml:space="preserve">H226
H332
H315
H411
</t>
  </si>
  <si>
    <t>oxydiethylene dinitrate; diethylene glycol dinitrate; digol dinitrate; [&gt;25 % phlegmatiser]</t>
  </si>
  <si>
    <t>glycerol trinitrate; nitroglycerine; [&gt;40 % phlegmatiser]</t>
  </si>
  <si>
    <t>pentaerythritol tetranitrate; pentaerythrite tetranitrate; P.E.T.N.; [&gt;20 % phlegmatiser]</t>
  </si>
  <si>
    <t>mannitol hexanitrate; nitromannite; [&gt;40 % phlegmatiser]</t>
  </si>
  <si>
    <t xml:space="preserve">Self-heat. 1
Skin Corr. 1B
</t>
  </si>
  <si>
    <t xml:space="preserve">H251
H314
</t>
  </si>
  <si>
    <t xml:space="preserve">Flam. Liq. 1
Carc. 1B
Muta. 1B
Acute Tox. 3
Acute Tox. 3
Acute Tox. 4
STOT SE 3
Eye Irrit. 2
</t>
  </si>
  <si>
    <t xml:space="preserve">H224
H350
H340
H331
H311
H302
H335
H319
</t>
  </si>
  <si>
    <t xml:space="preserve">H224
H331
H311
H302
H319
H340
H350
H335
</t>
  </si>
  <si>
    <t>colecalciferol;
cholecalciferol;
Vitamin D3</t>
  </si>
  <si>
    <t xml:space="preserve">Acute Tox. 2
Acute Tox. 2
Acute Tox. 2
STOT RE 1
</t>
  </si>
  <si>
    <t xml:space="preserve">H330
H310
H300
H372
</t>
  </si>
  <si>
    <t>603-235-00-2</t>
  </si>
  <si>
    <t>chlorocresol;
4-chloro-m-cresol;
4-chloro-3-methylphenol</t>
  </si>
  <si>
    <t xml:space="preserve">Acute Tox. 4
STOT SE 3
Skin Corr. 1C
Eye Dam. 1
Skin Sens. 1B
Aquatic Acute 1
Aquatic Chronic 3
</t>
  </si>
  <si>
    <t xml:space="preserve">H302
H335
H314
H318
H317
H400
H412
</t>
  </si>
  <si>
    <t>1,2-dihydroxybenzene;
pyrocatechol</t>
  </si>
  <si>
    <t xml:space="preserve">Carc. 1B
Muta. 2
Acute Tox. 3
Acute Tox. 3
Skin Irrit. 2
Eye Irrit. 2
</t>
  </si>
  <si>
    <t xml:space="preserve">H350
H341
H311
H301
H315
H319
</t>
  </si>
  <si>
    <t>GHS08
GHS06
Dgr</t>
  </si>
  <si>
    <t xml:space="preserve">H311
H301
H315
H319
H341
H350
</t>
  </si>
  <si>
    <t xml:space="preserve">Repr. 1B
STOT SE 3
Eye Dam. 1
Skin Sens. 1
</t>
  </si>
  <si>
    <t xml:space="preserve">H360F
H335
H318
H317
</t>
  </si>
  <si>
    <t xml:space="preserve">H318
H317
H360F
H335
</t>
  </si>
  <si>
    <t xml:space="preserve">Carc. 1B; H350: C ≥ 1 %
</t>
  </si>
  <si>
    <t xml:space="preserve">Repr. 2
Skin Irrit. 2
Eye Dam. 1
Aquatic Chronic 1
</t>
  </si>
  <si>
    <t xml:space="preserve">H361f
H315
H318
H410
</t>
  </si>
  <si>
    <t xml:space="preserve">H315
H318
H361f
H410
</t>
  </si>
  <si>
    <t>ATP06/ATP13</t>
  </si>
  <si>
    <t xml:space="preserve">Repr. 1B
Skin Corr. 1C
Eye Dam. 1
Aquatic Acute 1
Aquatic Chronic 1
</t>
  </si>
  <si>
    <t xml:space="preserve">H360F
H314
H318
H400
H410
</t>
  </si>
  <si>
    <t xml:space="preserve">H314
H360F
H410
</t>
  </si>
  <si>
    <t>ATP07/ATP09</t>
  </si>
  <si>
    <t>604-093-00-4</t>
  </si>
  <si>
    <t>204-385-8</t>
  </si>
  <si>
    <t>120-32-1</t>
  </si>
  <si>
    <t xml:space="preserve">Carc. 2
Repr. 2
Acute Tox. 4
STOT RE 2
Skin Irrit. 2
Eye Dam. 1
Skin Sens. 1
Aquatic Acute 1
Aquatic Chronic 1
</t>
  </si>
  <si>
    <t xml:space="preserve">H351
H361f
H332
H373 (kidney)
H315
H318
H317
H400
H410
</t>
  </si>
  <si>
    <t xml:space="preserve">H332
H315
H318
H317
H351
H361f
H373 (kidney)
H410
</t>
  </si>
  <si>
    <t xml:space="preserve">M=1
M=100
</t>
  </si>
  <si>
    <t>604-094-00-X</t>
  </si>
  <si>
    <t xml:space="preserve">Skin Sens. 1A
</t>
  </si>
  <si>
    <t xml:space="preserve">Skin Sens. 1A; H317: C ≥ 0,01 %
</t>
  </si>
  <si>
    <t>ATP13</t>
  </si>
  <si>
    <t xml:space="preserve">STOT SE 3; H335: C ≥ 5 %
Skin Corr. 1B; H314: C ≥ 25 %
Skin Irrit. 2; H315: 5 % ≤ C &lt; 25 %
Eye Irrit. 2; H319: 5 % ≤ C &lt; 25 %
Skin Sens. 1; H317: C ≥ 0,2 %
</t>
  </si>
  <si>
    <t>acetaldehyde;
ethanal</t>
  </si>
  <si>
    <t xml:space="preserve">Flam. Liq. 1
Carc. 1B
Muta. 2
STOT SE 3
Eye Irrit. 2
</t>
  </si>
  <si>
    <t xml:space="preserve">H224
H350
H341
H335
H319
</t>
  </si>
  <si>
    <t xml:space="preserve">H224
H319
H341
H350
H335
</t>
  </si>
  <si>
    <t xml:space="preserve">Skin Corr. 1B; H314: C ≥ 0,1 %
M=100
M=1
</t>
  </si>
  <si>
    <t xml:space="preserve">Acute Tox. 3
Acute Tox. 4 *
STOT SE 3
Aquatic Acute 1
Aquatic Chronic 1
</t>
  </si>
  <si>
    <t xml:space="preserve">H301
H332
H336
H400
H410
</t>
  </si>
  <si>
    <t xml:space="preserve">H332
H301
H336
H410
</t>
  </si>
  <si>
    <t xml:space="preserve">Acute Tox. 2
Acute Tox. 3
STOT SE 3
Skin Corr. 1B
Resp. Sens. 1
Skin Sens. 1A
Aquatic Acute 1
Aquatic Chronic 2
</t>
  </si>
  <si>
    <t xml:space="preserve">H330
H301
H335
H314
H334
H317
H400
H411
</t>
  </si>
  <si>
    <t xml:space="preserve">H330
H301
H314
H334
H317
H335
H410
</t>
  </si>
  <si>
    <t xml:space="preserve">STOT SE 3; H335: ,5 % ≤ C &lt; 5 %
M=1
</t>
  </si>
  <si>
    <t>5-chloro-2-(4-chlorophenoxy)phenol; [DCPP]</t>
  </si>
  <si>
    <t>ATP01/ATP10</t>
  </si>
  <si>
    <t>reaction mass of: 2,2-dimethoxyethanal [(this component is considered to be anhydrous in terms of identity, structure and composition. However, 2,2-dimethoxyethanal will exist in a hydrated form. 60 % anhydrous is equivalent to 70.4 % hydrate; water(Including free water and water in hydrated 2,2-dimethoxyethanal)]</t>
  </si>
  <si>
    <t>605-040-00-8</t>
  </si>
  <si>
    <t>chlorophacinone (ISO); 2-[(4-chlorophenyl)(phenyl)acetyl]-1H-indene-1,3(2H)-dione</t>
  </si>
  <si>
    <t xml:space="preserve">Repr. 1B
Acute Tox. 1
Acute Tox. 1
Acute Tox. 1
STOT RE 1
Aquatic Acute 1
Aquatic Chronic 1
</t>
  </si>
  <si>
    <t xml:space="preserve">H360D
H330
H310
H300
H372 (blood)
H400
H410
</t>
  </si>
  <si>
    <t xml:space="preserve">H330
H310
H300
H360D
H372 (blood)
H410
</t>
  </si>
  <si>
    <t xml:space="preserve">Repr. 1B; H360D: C ≥ 0,003 %
STOT RE 1; H372: C ≥ 0,1 %
STOT RE 2; H373: 0,01 % ≤ C &lt; 0,1 %
M=1
M=1
</t>
  </si>
  <si>
    <t xml:space="preserve">STOT SE 3; H335: C ≥ 10 %
</t>
  </si>
  <si>
    <t xml:space="preserve">Repr. 1B
Acute Tox. 4 *
Aquatic Chronic 2
</t>
  </si>
  <si>
    <t xml:space="preserve">H360FD
H302
H411
</t>
  </si>
  <si>
    <t xml:space="preserve">H302
H360FD
H411
</t>
  </si>
  <si>
    <t>2-benzyl-2-dimethylamino-4'-morpholinobutyrophenone</t>
  </si>
  <si>
    <t xml:space="preserve">H360D
H400
H410
</t>
  </si>
  <si>
    <t xml:space="preserve">H360D
H410
</t>
  </si>
  <si>
    <t>isoxaflutole (ISO); 5-cyclopropyl-1,2-oxazol-4-yl α,α,α-trifluoro-2-mesyl-p-tolyl ketone</t>
  </si>
  <si>
    <t>606-150-00-9</t>
  </si>
  <si>
    <t>clethodim (ISO); (5RS)-2-{(1EZ)-1-[(2E)-3-chloroallyloxyimino]propyl}-5-[(2RS)-2-(ethylthio)propyl]-3-hydroxycyclohex-2-en-1-one</t>
  </si>
  <si>
    <t>99129-21-2</t>
  </si>
  <si>
    <t xml:space="preserve">Acute Tox. 4
Skin Sens. 1
Aquatic Chronic 3
</t>
  </si>
  <si>
    <t>606-151-00-4</t>
  </si>
  <si>
    <t>anthraquinone</t>
  </si>
  <si>
    <t xml:space="preserve">Repr. 1A
Acute Tox. 1
Acute Tox. 1
Acute Tox. 2
STOT RE 1
Aquatic Chronic 2
</t>
  </si>
  <si>
    <t xml:space="preserve">H360D
H330
H310
H300
H372 (blood)
H411
</t>
  </si>
  <si>
    <t xml:space="preserve">H330
H310
H300
H360D
H372 (blood)
H411
</t>
  </si>
  <si>
    <t xml:space="preserve">Repr. 1A; H360D: C ≥ 0,003 %
STOT RE 1; H372: C ≥ 0,5 %
STOT RE 2; H373: ,05 % ≤ C &lt; 0,5 %
</t>
  </si>
  <si>
    <t>coumatetralyl (ISO); 4-hydroxy-3-(1,2,3,4-tetrahydro-1-naphthyl)coumarin</t>
  </si>
  <si>
    <t xml:space="preserve">Repr. 1B
Acute Tox. 2
Acute Tox. 2
Acute Tox. 3
STOT RE 1
Aquatic Chronic 1
</t>
  </si>
  <si>
    <t xml:space="preserve">H360D
H330
H300
H311
H372 (blood)
H410
</t>
  </si>
  <si>
    <t xml:space="preserve">Repr. 1B; H360D: C ≥ 0,003 %
STOT RE 1; H372: C ≥ 1 %
STOT RE 2; H373: 0,1 % ≤ C &lt; 1 %
M=10
</t>
  </si>
  <si>
    <t>trifluoroacetic acid . . . %</t>
  </si>
  <si>
    <t>peracetic acid . . . %</t>
  </si>
  <si>
    <t xml:space="preserve">Acute Tox. 4
STOT RE 1
Skin Corr. 1B
Eye Dam. 1
Resp. Sens. 1
Skin Sens. 1A
</t>
  </si>
  <si>
    <t xml:space="preserve">H302
H372 (respiratory system, inhalation)
H314
H318
H334
H317
</t>
  </si>
  <si>
    <t>GHS07
GHS08
GHS05
Dgr</t>
  </si>
  <si>
    <t xml:space="preserve">H302
H314
H334
H317
H372 (respiratory system) (inhalation)
</t>
  </si>
  <si>
    <t xml:space="preserve">Skin Sens. 1A; H317: C ≥ 0,001 %
</t>
  </si>
  <si>
    <t xml:space="preserve">Acute Tox. 4
Skin Corr. 1
Eye Dam. 1
Resp. Sens. 1
Skin Sens. 1
</t>
  </si>
  <si>
    <t xml:space="preserve">H302
H314
H318
H334
H317
</t>
  </si>
  <si>
    <t xml:space="preserve">Flam. Liq. 3
STOT SE 3
Skin Irrit. 2
Skin Sens. 1B
</t>
  </si>
  <si>
    <t xml:space="preserve">H226
H335
H315
H317
</t>
  </si>
  <si>
    <t xml:space="preserve">H226
H315
H317
H335
</t>
  </si>
  <si>
    <t xml:space="preserve">Carc. 1B
Muta. 2
Repr. 1B
Acute Tox. 3
Acute Tox. 4
STOT SE 3
STOT RE 1
Skin Corr. 1C
Eye Dam. 1
Skin Sens. 1
</t>
  </si>
  <si>
    <t xml:space="preserve">H350
H341
H360F
H311
H302
H335
H372 (respiratory tract) (Inhalation)
H314
H318
H317
</t>
  </si>
  <si>
    <t xml:space="preserve">H311
H302
H314
H317
H341
H350
H360F
H335
H372 (respiratory tract) (Inhalation)
</t>
  </si>
  <si>
    <t>difenacoum (ISO); 3-(3-biphenyl-4-yl-1,2,3,4-tetrahydro-1-naphthyl)-4-hydroxycoumarin</t>
  </si>
  <si>
    <t xml:space="preserve">Repr. 1B; H360D: C ≥ 0,003 %
STOT RE 1; H372: C ≥ 0,02 %
STOT RE 2; H373: 0,002 % ≤ C &lt; 0,02 %
M=10
M=10
</t>
  </si>
  <si>
    <t>brodifacoum (ISO); 4-hydroxy-3-(3-(4'-bromo-4-biphenylyl)-1,2,3,4-tetrahydro-1-naphthyl)coumarin</t>
  </si>
  <si>
    <t xml:space="preserve">Repr. 1A
Acute Tox. 1
Acute Tox. 1
Acute Tox. 1
STOT RE 1
Aquatic Acute 1
Aquatic Chronic 1
</t>
  </si>
  <si>
    <t xml:space="preserve">Repr. 1A; H360D: C ≥ 0,003 %
STOT RE 1; H372: C ≥ 0,02 %
STOT RE 2; H373: 0,002 % ≤ C &lt; 0,02 %
M=10
M=10
</t>
  </si>
  <si>
    <t>methyl acrylamidomethoxyacetate (containing ≥ 0,1 % acrylamid)</t>
  </si>
  <si>
    <t>methyl acrylamidoglycolate (containing ≥ 0,1 % acrylamide)</t>
  </si>
  <si>
    <t>poly(oxypropylenecarbonyl-co-oxy(ethylethylene)carbonyl), containing 27 % hydroxyvalerate</t>
  </si>
  <si>
    <t>ethoxylated bis phenol A di-(norbornene carboxylate)</t>
  </si>
  <si>
    <t>quizalofop-P-tefuryl (ISO); (+/-)  tetrahydrofurfuryl (R)-2-[4-(6-chloroquinoxalin-2-yloxy)phenyloxy]propionate</t>
  </si>
  <si>
    <t xml:space="preserve">Carc. 2
Repr. 2
Acute Tox. 4
STOT RE 2
Aquatic Acute 1
Aquatic Chronic 1
</t>
  </si>
  <si>
    <t xml:space="preserve">H351
H361fd
H302
H373
H400
H410
</t>
  </si>
  <si>
    <t xml:space="preserve">H302
H351
H361fd
H373
H410
</t>
  </si>
  <si>
    <t>flocoumafen (ISO); reaction mass of: cis-4-hydroxy-3-(1,2,3,4-tetrahydro-3-(4-(4-trifluoromethylbenzyloxy)phenyl)-1-naphthyl)coumarin and trans-4-hydroxy-3-(1,2,3,4-tetrahydro-3-(4-(4-trifluoromethylbenzyloxy)phenyl)-1-naphthyl)coumarin</t>
  </si>
  <si>
    <t xml:space="preserve">Repr. 1B; H360D: C ≥ 0,003 %
STOT RE 1; H372: C ≥ 0,05 %
STOT RE 2; H373: 0,005 % ≤ C &lt; 0,05 %
M=10
M=10
</t>
  </si>
  <si>
    <t>reaction mass of: tetradecanoic acid (42.5-47.5 %); poly(1-7)lactate esters of tetradecanoic acid (52.5-57.5 %)</t>
  </si>
  <si>
    <t>reaction mass of: dodecanoic acid (35-40 %); poly(1-7)lactate esters of dodecanoic acid (60-65 %)</t>
  </si>
  <si>
    <t>ATP01/ATP09</t>
  </si>
  <si>
    <t xml:space="preserve">H372 (lungs) (Inhalation)
H315
H318
</t>
  </si>
  <si>
    <t xml:space="preserve">H315
H318
H372 (lungs) (Inhalation)
</t>
  </si>
  <si>
    <t>607-716-00-8</t>
  </si>
  <si>
    <t>bromadiolone (ISO); 3-[3-(4′-bromobiphenyl-4-yl)-3-hydroxy-1-phenylpropyl]-4-hydroxy-2H-chromen-2-one</t>
  </si>
  <si>
    <t>249-205-9</t>
  </si>
  <si>
    <t>28772-56-7</t>
  </si>
  <si>
    <t xml:space="preserve">Repr. 1B; H360D: C ≥ 0,003 %
STOT RE 1; H372: C ≥ 0,005 %
STOT RE 2; H373: 0,0005 % ≤ C &lt; 0,005 %
M=1
M=1
</t>
  </si>
  <si>
    <t>607-717-00-3</t>
  </si>
  <si>
    <t>difethialone (ISO);
3-[3-(4′-bromobiphenyl-4-yl)-1,2,3,4-tetrahydronaphthalen-1-yl]-4-hydroxy-2H-1-benzothiopyran-2-one</t>
  </si>
  <si>
    <t>104653-34-1</t>
  </si>
  <si>
    <t xml:space="preserve">Repr. 1B; H360D: C ≥ 0,003 %
STOT RE 1; H372: C ≥ 0,02 %
STOT RE 2; H373: 0,002 % ≤ C &lt; 0,02 %
M=100
M=100
</t>
  </si>
  <si>
    <t>607-718-00-9</t>
  </si>
  <si>
    <t xml:space="preserve">H351
H360Df
H362
H332
H302
H372 (liver, thymus, spleen)
H318
</t>
  </si>
  <si>
    <t xml:space="preserve">H332
H302
H318
H351
H360Df
H362
H372 (liver, thymus, spleen)
</t>
  </si>
  <si>
    <t>607-719-00-4</t>
  </si>
  <si>
    <t>dicyclohexyl phthalate</t>
  </si>
  <si>
    <t xml:space="preserve">H360D
H317
</t>
  </si>
  <si>
    <t xml:space="preserve">H317
H360D
</t>
  </si>
  <si>
    <t>607-720-00-X</t>
  </si>
  <si>
    <t xml:space="preserve">Carc. 2
Repr. 1B
Lact.
</t>
  </si>
  <si>
    <t xml:space="preserve">H351
H360Df
H362
</t>
  </si>
  <si>
    <t>607-721-00-5</t>
  </si>
  <si>
    <t xml:space="preserve">Carc. 1B
Muta. 2
Acute Tox. 4
Acute Tox. 4
Acute Tox. 4
STOT RE 2
Skin Corr. 1B
Eye Dam. 1
Skin Sens. 1
</t>
  </si>
  <si>
    <t xml:space="preserve">H350
H341
H332
H312
H302
H373 (gastrointestinal tract, respiratory tract)
H314
H318
H317
</t>
  </si>
  <si>
    <t xml:space="preserve">H332
H312
H302
H314
H317
H341
H350
H373 (gastrointestinal tract, respiratory tract)
</t>
  </si>
  <si>
    <t>8 9</t>
  </si>
  <si>
    <t>607-722-00-0</t>
  </si>
  <si>
    <t>1065124-65-3</t>
  </si>
  <si>
    <t xml:space="preserve">Acute Tox. 4
STOT SE 2
Aquatic Acute 1
Aquatic Chronic 1
</t>
  </si>
  <si>
    <t xml:space="preserve">H302
H371 (nervous system)
H400
H410
</t>
  </si>
  <si>
    <t xml:space="preserve">H302
H371 (nervous system)
H410
</t>
  </si>
  <si>
    <t>607-723-00-6</t>
  </si>
  <si>
    <t>79538-32-2</t>
  </si>
  <si>
    <t xml:space="preserve">Acute Tox. 1
Acute Tox. 2
Acute Tox. 2
Aquatic Acute 1
Aquatic Chronic 1
</t>
  </si>
  <si>
    <t xml:space="preserve">H330
H310
H300
H400
H410
</t>
  </si>
  <si>
    <t>607-724-00-1</t>
  </si>
  <si>
    <t>240494-71-7</t>
  </si>
  <si>
    <t xml:space="preserve">Acute Tox. 3
Acute Tox. 4
STOT SE 1
STOT RE 2
Aquatic Acute 1
Aquatic Chronic 1
</t>
  </si>
  <si>
    <t xml:space="preserve">H301
H332
H370 (nervous system)
H373
H400
H410
</t>
  </si>
  <si>
    <t xml:space="preserve">H332
H301
H370 (nervous system)
H373
H410
</t>
  </si>
  <si>
    <t>607-725-00-7</t>
  </si>
  <si>
    <t>isopropyl (2E,4E,7S)-11-methoxy-3,7,11-trimethyldodeca-2,4-dienoate;
S-methoprene</t>
  </si>
  <si>
    <t>65733-16-6</t>
  </si>
  <si>
    <t>607-726-00-2</t>
  </si>
  <si>
    <t>pinoxaden (ISO);
8-(2,6-diethyl-4-methylphenyl)-7-oxo-1,2,4,5-tetrahydro-7H-pyrazolo[1,2-d][1,4,5]oxadia­zepin-9-yl 2,2-dimethylpropanoate</t>
  </si>
  <si>
    <t>243973-20-8</t>
  </si>
  <si>
    <t xml:space="preserve">Repr. 2
Acute Tox. 4
Acute Tox. 4
STOT SE 3
Eye Irrit. 2
Skin Sens. 1A
Aquatic Acute 1
Aquatic Chronic 3
</t>
  </si>
  <si>
    <t xml:space="preserve">H361d
H332
H302
H335
H319
H317
H400
H412
</t>
  </si>
  <si>
    <t xml:space="preserve">H332
H302
H319
H317
H361d
H335
H410
</t>
  </si>
  <si>
    <t>607-727-00-8</t>
  </si>
  <si>
    <t>tetramethrin (ISO);
(1,3-dioxo-1,3,4,5,6,7-hexahydro-2H-isoindol-2-yl)methyl 2,2-dimethyl-3-(2-methylprop-1-en-1-yl)cyclopropanecarboxylate</t>
  </si>
  <si>
    <t>231-711-6</t>
  </si>
  <si>
    <t>7696-12-0</t>
  </si>
  <si>
    <t xml:space="preserve">Carc. 2
Acute Tox. 4
STOT SE 2
Aquatic Acute 1
Aquatic Chronic 1
</t>
  </si>
  <si>
    <t xml:space="preserve">H351
H302
H371 (nervous system) (Inhalation)
H400
H410
</t>
  </si>
  <si>
    <t xml:space="preserve">H302
H351
H371 (nervous system) (Inhalation)
H410
</t>
  </si>
  <si>
    <t>607-728-00-3</t>
  </si>
  <si>
    <t>(1,3,4,5,6,7-hexahydro-1,3-di­oxo-2H-isoindol-2-yl)methyl (1R-trans)-2,2-dimethyl-3-(2-methylprop-1-enyl)cyclopropanecarboxylate</t>
  </si>
  <si>
    <t>214-619-0</t>
  </si>
  <si>
    <t>1166-46-7</t>
  </si>
  <si>
    <t>607-729-00-9</t>
  </si>
  <si>
    <t>mesosulfuron-methyl (ISO);
methyl 2-[(4,6-dimethoxypyrimidin-2-ylcarbamoyl)sulfamoyl]-α-(methanesulfonamido)-p-toluate;</t>
  </si>
  <si>
    <t>208465-21-8</t>
  </si>
  <si>
    <t>607-730-00-4</t>
  </si>
  <si>
    <t>spirodiclofen (ISO);
3-(2,4-dichlorophenyl)-2-oxo-1-oxaspiro[4.5]dec-3-en-4-yl 2,2-dimethylbutyrate</t>
  </si>
  <si>
    <t>148477-71-8</t>
  </si>
  <si>
    <t xml:space="preserve">Carc. 1B
Repr. 2
STOT RE 2
Skin Sens. 1B
Aquatic Chronic 1
</t>
  </si>
  <si>
    <t xml:space="preserve">H350
H361f
H373
H317
H410
</t>
  </si>
  <si>
    <t xml:space="preserve">H317
H350
H361f
H373
H410
</t>
  </si>
  <si>
    <t>607-731-00-X</t>
  </si>
  <si>
    <t>sodium methyl [(4-aminophenyl)sulphonyl]carbamate; sodium methyl (EZ)-sulfanilylcarbonimidate; asulam-sodium</t>
  </si>
  <si>
    <t>607-732-00-5</t>
  </si>
  <si>
    <t>salicylic acid</t>
  </si>
  <si>
    <t xml:space="preserve">Repr. 2
Acute Tox. 4
Eye Dam. 1
</t>
  </si>
  <si>
    <t xml:space="preserve">H361d
H302
H318
</t>
  </si>
  <si>
    <t xml:space="preserve">H302
H318
H361d
</t>
  </si>
  <si>
    <t>fipronil (ISO); (±)-5-amino-1-(2,6-dichloro-α,α,α-trifluoro-para-tolyl)-4-trifluoromethylsulfinyl-pyrazole-3-carbonitrile</t>
  </si>
  <si>
    <t>424-610-5</t>
  </si>
  <si>
    <t xml:space="preserve">H331
H311
H301
H372 *
H400
H410
</t>
  </si>
  <si>
    <t xml:space="preserve">H331
H311
H301
H372 *
H410
</t>
  </si>
  <si>
    <t xml:space="preserve">M=1000
M=10000
</t>
  </si>
  <si>
    <t>608-067-00-3</t>
  </si>
  <si>
    <t>3,7-dimethylocta-2,6-dienenitrile</t>
  </si>
  <si>
    <t>225-918-0</t>
  </si>
  <si>
    <t>5146-66-7</t>
  </si>
  <si>
    <t xml:space="preserve">Muta. 1B
</t>
  </si>
  <si>
    <t xml:space="preserve">H340
</t>
  </si>
  <si>
    <t>608-068-00-9</t>
  </si>
  <si>
    <t>flutianil (ISO);
(2Z)-{[2-fluoro-5-(trifluoro­methyl)phenyl]thio}[3-(2-methoxyphenyl)-1,3-thiazolidin-2-ylidene]acetonitrile</t>
  </si>
  <si>
    <t>958647-10-4</t>
  </si>
  <si>
    <t xml:space="preserve">Aquatic Chronic 1
</t>
  </si>
  <si>
    <t>lead 2,4,6-trinitro-m-phenylene dioxide; lead 2,4,6-trinitroresorcinoxide; lead styphnate (≥ 20 % phlegmatiser)</t>
  </si>
  <si>
    <t>2-amino-4,6-dinitrophenol; picramic acid; [≥ 20 % water]</t>
  </si>
  <si>
    <t xml:space="preserve">Repr. 2
Acute Tox. 4
Acute Tox. 4
Acute Tox. 4
STOT RE 2
Skin Irrit. 2
Skin Sens. 1
Aquatic Acute 1
Aquatic Chronic 1
</t>
  </si>
  <si>
    <t xml:space="preserve">H361d
H332
H312
H302
H373 (eye)
H315
H317
H400
H410
</t>
  </si>
  <si>
    <t xml:space="preserve">H332
H312
H302
H315
H317
H361d
H373 (eye)
H410
</t>
  </si>
  <si>
    <t>418-250-8</t>
  </si>
  <si>
    <t>C.I. Basic Violet 3 with ≥ 0.1 % of Michler's ketone (EC no. 202-027-5)</t>
  </si>
  <si>
    <t>612-288-00-0</t>
  </si>
  <si>
    <t>bupirimate (ISO); 5-butyl-2-ethylamino-6-methylpyrimidin-4-yl dimethylsulphamate</t>
  </si>
  <si>
    <t>255-391-2</t>
  </si>
  <si>
    <t>41483-43-6</t>
  </si>
  <si>
    <t xml:space="preserve">Carc. 2
Skin Sens. 1B
Aquatic Chronic 1
</t>
  </si>
  <si>
    <t>612-289-00-6</t>
  </si>
  <si>
    <t>triflumizole (ISO); (1E)-N-[4-chloro-2-(trifluoromethyl)phenyl]-1-(1H-imidazol-1-yl)-2-propoxyethanimine</t>
  </si>
  <si>
    <t>68694-11-1</t>
  </si>
  <si>
    <t xml:space="preserve">Repr. 1B
Acute Tox. 4
STOT RE 2
Skin Sens. 1
Aquatic Acute 1
Aquatic Chronic 1
</t>
  </si>
  <si>
    <t xml:space="preserve">H360D
H302
H373 (liver)
H317
H400
H410
</t>
  </si>
  <si>
    <t xml:space="preserve">H302
H317
H360D
H373 (liver)
H410
</t>
  </si>
  <si>
    <t>612-290-00-1</t>
  </si>
  <si>
    <t xml:space="preserve">Carc. 1B
Muta. 2
Acute Tox. 3
Acute Tox. 4
Acute Tox. 4
STOT RE 2
Skin Corr. 1B
Eye Dam. 1
Skin Sens. 1A
Aquatic Chronic 2
</t>
  </si>
  <si>
    <t xml:space="preserve">H350
H341
H311
H332
H302
H373 (gastrointestinal tract, respiratory tract)
H314
H318
H317
H411
</t>
  </si>
  <si>
    <t xml:space="preserve">H332
H311
H302
H314
H317
H341
H350
H373 (gastrointestinal tract, respiratory tract)
H411
</t>
  </si>
  <si>
    <t>612-291-00-7</t>
  </si>
  <si>
    <t xml:space="preserve">Carc. 1B
Muta. 2
Acute Tox. 4
Acute Tox. 4
STOT RE 2
Skin Corr. 1C
Eye Dam. 1
Skin Sens. 1A
Aquatic Chronic 2
</t>
  </si>
  <si>
    <t xml:space="preserve">H350
H341
H332
H302
H373 (gastrointestinal tract, respiratory tract)
H314
H318
H317
H411
</t>
  </si>
  <si>
    <t xml:space="preserve">H332
H302
H314
H317
H341
H350
H373 (gastrointestinal tract, respiratory tract)
H411
</t>
  </si>
  <si>
    <t>612-292-00-2</t>
  </si>
  <si>
    <t>methylhydrazine</t>
  </si>
  <si>
    <t>200-471-4</t>
  </si>
  <si>
    <t>60-34-4</t>
  </si>
  <si>
    <t>612-293-00-8</t>
  </si>
  <si>
    <t>reaction mass of 1-[2-(2-aminobutoxy)ethoxy]but-2-ylamine and 1-({[2-(2-aminobutoxy)ethoxy]methyl}propoxy)but-2-ylamine</t>
  </si>
  <si>
    <t>447-920-2</t>
  </si>
  <si>
    <t xml:space="preserve">Repr. 2
Acute Tox. 4
Skin Corr. 1B
Eye Dam. 1
</t>
  </si>
  <si>
    <t xml:space="preserve">H361f
H302
H314
H318
</t>
  </si>
  <si>
    <t xml:space="preserve">H302
H314
H361f
</t>
  </si>
  <si>
    <t>flumioxazin (ISO); 2-[7-fluoro-3-oxo-4-(prop-2-yn-1-yl)-3,4-dihydro-2H-1,4-benzoxazin-6-yl]-4,5,6,7-tetrahydro-1H-isoindole-1,3(2H)-dione</t>
  </si>
  <si>
    <t>reaction mass of 5-chloro-2-methyl-2H-isothiazol-3-one and 2-methyl-2H-isothiazol-3-one (3:1)</t>
  </si>
  <si>
    <t xml:space="preserve">Acute Tox. 2
Acute Tox. 2
Acute Tox. 3
Skin Corr. 1C
Eye Dam. 1
Skin Sens. 1A
Aquatic Acute 1
Aquatic Chronic 1
</t>
  </si>
  <si>
    <t xml:space="preserve">H330
H310
H301
H314
H317
H410
</t>
  </si>
  <si>
    <t>propiconazole (ISO);
(2RS,4RS;2RS,4SR)-1-{[2-(2,4-dichlorophenyl)-4-propyl-1,3-dioxolan-2-yl]methyl}-1H-1,2,4-triazole</t>
  </si>
  <si>
    <t xml:space="preserve">Repr. 1B
Acute Tox. 4
Skin Sens. 1
Aquatic Acute 1
Aquatic Chronic 1
</t>
  </si>
  <si>
    <t xml:space="preserve">H360D
H302
H317
H400
H410
</t>
  </si>
  <si>
    <t xml:space="preserve">H302
H317
H360D
H410
</t>
  </si>
  <si>
    <t>fenpyrazamine (ISO); S-allyl 5-amino-2,3-dihydro-2-isopropyl-3-oxo-4-(o-tolyl)pyrazole-1-carbothioate; S-allyl 5-amino-2-isopropyl-4-(2-methylphenyl)-3-oxo-2,3-dihydropyrazole-1-carbothioate</t>
  </si>
  <si>
    <t>ATP06/ATP10</t>
  </si>
  <si>
    <t>613-321-00-1</t>
  </si>
  <si>
    <t>86347-14-0</t>
  </si>
  <si>
    <t xml:space="preserve">Acute Tox. 2
Acute Tox. 2
STOT SE 3
STOT SE 1
STOT RE 1
Aquatic Acute 1
Aquatic Chronic 1
</t>
  </si>
  <si>
    <t xml:space="preserve">H330
H300
H336
H370 (eye)
H372
H400
H410
</t>
  </si>
  <si>
    <t xml:space="preserve">H330
H300
H370 (eye)
H336
H372
H410
</t>
  </si>
  <si>
    <t>613-322-00-7</t>
  </si>
  <si>
    <t>259-537-6</t>
  </si>
  <si>
    <t>55219-65-3</t>
  </si>
  <si>
    <t xml:space="preserve">Repr. 1B
Lact.
Acute Tox. 4
Aquatic Chronic 2
</t>
  </si>
  <si>
    <t xml:space="preserve">H360
H362
H302
H411
</t>
  </si>
  <si>
    <t xml:space="preserve">H302
H360
H362
H411
</t>
  </si>
  <si>
    <t>613-323-00-2</t>
  </si>
  <si>
    <t>227-637-9</t>
  </si>
  <si>
    <t>5915-41-3</t>
  </si>
  <si>
    <t xml:space="preserve">Acute Tox. 4
STOT RE 2
Aquatic Acute 1
Aquatic Chronic 1
</t>
  </si>
  <si>
    <t xml:space="preserve">H302
H373
H400
H410
</t>
  </si>
  <si>
    <t xml:space="preserve">H302
H373
H410
</t>
  </si>
  <si>
    <t>613-324-00-8</t>
  </si>
  <si>
    <t>205-711-1</t>
  </si>
  <si>
    <t>148-24-3</t>
  </si>
  <si>
    <t xml:space="preserve">Repr. 1B
Acute Tox. 3
Eye Dam. 1
Skin Sens. 1
Aquatic Acute 1
Aquatic Chronic 1
</t>
  </si>
  <si>
    <t xml:space="preserve">H360D
H301
H318
H317
H400
H410
</t>
  </si>
  <si>
    <t xml:space="preserve">H301
H318
H317
H360D
H410
</t>
  </si>
  <si>
    <t>613-325-00-3</t>
  </si>
  <si>
    <t>111988-49-9</t>
  </si>
  <si>
    <t xml:space="preserve">Carc. 2
Repr. 1B
Acute Tox. 3
Acute Tox. 4
STOT SE 3
Aquatic Acute 1
Aquatic Chronic 1
</t>
  </si>
  <si>
    <t xml:space="preserve">H351
H360FD
H301
H332
H336
H400
H410
</t>
  </si>
  <si>
    <t xml:space="preserve">H332
H301
H351
H360FD
H336
H410
</t>
  </si>
  <si>
    <t>613-326-00-9</t>
  </si>
  <si>
    <t>2-methylisothiazol-3(2H)-one</t>
  </si>
  <si>
    <t xml:space="preserve">Acute Tox. 2
Acute Tox. 3
Acute Tox. 3
Skin Corr. 1B
Eye Dam. 1
Skin Sens. 1A
Aquatic Acute 1
Aquatic Chronic 1
</t>
  </si>
  <si>
    <t xml:space="preserve">H330
H311
H301
H314
H318
H317
H400
H410
</t>
  </si>
  <si>
    <t xml:space="preserve">H330
H311
H301
H314
H317
H410
</t>
  </si>
  <si>
    <t xml:space="preserve">Skin Sens. 1A; H317: C ≥ 0,0015 %
M=10
M=1
</t>
  </si>
  <si>
    <t>613-327-00-4</t>
  </si>
  <si>
    <t>pyroxsulam (ISO);
N-(5,7-dimethoxy[1,2,4]triazolo[1,5-a]pyrimidin-2-yl)-2-methoxy-4-(trifluoromethyl) pyridine-3-sulfonamide</t>
  </si>
  <si>
    <t>422556-08-9</t>
  </si>
  <si>
    <t>613-328-00-X</t>
  </si>
  <si>
    <t>1-vinylimidazole</t>
  </si>
  <si>
    <t>214-012-0</t>
  </si>
  <si>
    <t>1072-63-5</t>
  </si>
  <si>
    <t xml:space="preserve">Repr. 1B; H360D: C ≥ 0,03 %
</t>
  </si>
  <si>
    <t>nicotine (ISO);
3-[(2S)-1-methylpyrrolidin-2-yl]pyridine</t>
  </si>
  <si>
    <t xml:space="preserve">Acute Tox. 2
Acute Tox. 2
Acute Tox. 2
Aquatic Chronic 2
</t>
  </si>
  <si>
    <t>cyanamide; carbamonitril</t>
  </si>
  <si>
    <t xml:space="preserve">Carc. 2
Repr. 2
Acute Tox. 3
Acute Tox. 3
STOT RE 2
Skin Corr. 1
Eye Dam. 1
Skin Sens. 1
Aquatic Chronic 3
</t>
  </si>
  <si>
    <t xml:space="preserve">H351
H361fd
H311
H301
H373 (thyroid)
H314
H318
H317
H412
</t>
  </si>
  <si>
    <t xml:space="preserve">H311
H301
H314
H317
H351
H361fd
H373 (thyroid)
H412
</t>
  </si>
  <si>
    <t>dichlofluanid (ISO); N-[(dichlorofluoromethyl)thio]-N′,N′-dimethyl-N-phenylsulfamide</t>
  </si>
  <si>
    <t xml:space="preserve">Acute Tox. 4
Eye Irrit. 2
Skin Sens. 1
Aquatic Acute 1
</t>
  </si>
  <si>
    <t xml:space="preserve">Carc. 2
Repr. 2
Acute Tox. 4
STOT SE 3
STOT RE 2
Skin Irrit. 2
Skin Sens. 1
Aquatic Acute 1
Aquatic Chronic 1
</t>
  </si>
  <si>
    <t xml:space="preserve">H351
H361f
H332
H335
H373 (kidney)
H315
H317
H400
H410
</t>
  </si>
  <si>
    <t xml:space="preserve">H332
H315
H317
H351
H361f
H335
H373 (kidney)
H410
</t>
  </si>
  <si>
    <t xml:space="preserve">H413
</t>
  </si>
  <si>
    <t xml:space="preserve">Carc. 2
Acute Tox. 2
Acute Tox. 4
STOT RE 1
Eye Dam. 1
Skin Sens. 1B
Aquatic Acute 1
Aquatic Chronic 1
</t>
  </si>
  <si>
    <t xml:space="preserve">H351
H330
H302
H372 (respiratory tract) (inhalation)
H318
H317
H400
H410
</t>
  </si>
  <si>
    <t xml:space="preserve">H330
H302
H318
H317
H351
H372 (respiratory tract) (inhalation)
H410
</t>
  </si>
  <si>
    <t>ATP05/ATP09</t>
  </si>
  <si>
    <t>616-218-00-X</t>
  </si>
  <si>
    <t>benzovindiflupyr (ISO); N-[9-(dichloromethylene)-1,2,3,4-tetrahydro-1,4-methanonaphthalen-5-yl]-3-(difluoromethyl)-1-methyl-1H-pyrazole-4-carboxamide</t>
  </si>
  <si>
    <t>1072957-71-1</t>
  </si>
  <si>
    <t>616-219-00-5</t>
  </si>
  <si>
    <t>fluopyram (ISO); N-{2-[3-chloro-5-(trifluoromethyl)pyridin-2-yl]ethyl}-2-(trifluoromethyl)benzamide</t>
  </si>
  <si>
    <t>658066-35-4</t>
  </si>
  <si>
    <t>616-220-00-0</t>
  </si>
  <si>
    <t>pencycuron (ISO); 1-[(4-chlorophenyl)methyl]-1-cyclopentyl-3-phenylurea</t>
  </si>
  <si>
    <t>266-096-3</t>
  </si>
  <si>
    <t>66063-05-6</t>
  </si>
  <si>
    <t>616-221-00-6</t>
  </si>
  <si>
    <t>401-400-1</t>
  </si>
  <si>
    <t>86479-06-3</t>
  </si>
  <si>
    <t>616-222-00-1</t>
  </si>
  <si>
    <t>183675-82-3</t>
  </si>
  <si>
    <t>616-223-00-7</t>
  </si>
  <si>
    <t>240-286-6</t>
  </si>
  <si>
    <t>16118-49-3</t>
  </si>
  <si>
    <t xml:space="preserve">Carc. 2
Repr. 1B
Acute Tox. 4
Aquatic Chronic 2
</t>
  </si>
  <si>
    <t xml:space="preserve">H351
H360D
H302
H411
</t>
  </si>
  <si>
    <t xml:space="preserve">H302
H351
H360D
H411
</t>
  </si>
  <si>
    <t>616-224-00-2</t>
  </si>
  <si>
    <t>amisulbrom (ISO);
3-(3-bromo-6-fluoro-2-methylindol-1-ylsulfonyl)-N,N-dimethyl-1H-1,2,4-triazole-1-sulfonamide</t>
  </si>
  <si>
    <t>348635-87-0</t>
  </si>
  <si>
    <t xml:space="preserve">H319
H351
H410
</t>
  </si>
  <si>
    <t>reaction mass of: 1-methyl-1-(3-(1-methylethyl)phenyl)ethyl-1-methyl-1-phenylethylperoxide, 63 % by weight; 1-methyl-1-(4-(1-methylethyl)phenyl)ethyl-1-methyl-1-phenylethylperoxide, 31 % by weight</t>
  </si>
  <si>
    <t>617-023-00-2</t>
  </si>
  <si>
    <t>tert-butyl hydroperoxide</t>
  </si>
  <si>
    <t>200-915-7</t>
  </si>
  <si>
    <t>75-91-2</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</si>
  <si>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</si>
  <si>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</si>
  <si>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Distillates (coal tar), heavy oils; Heavy Anthracene Oil; [Distillate from the fractional distillation of coal tar of bituminous coal, with boiling range of 240 °C to 400 °C (464 °F to 752 °F). Composed primarily of tri- and polynuclear hydrocarbons and heterocyclic compounds.]</t>
  </si>
  <si>
    <t>Distillates (coal tar), upper; Heavy Anthracene Oil; [The distillate from coal tar having an approximate distillation range of 220 °C to 450 °C (428 °F to 842 °F).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</si>
  <si>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</si>
  <si>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</si>
  <si>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</si>
  <si>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</si>
  <si>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</si>
  <si>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</si>
  <si>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 xml:space="preserve">Carc. 1A
Muta. 1B
Repr. 1B
</t>
  </si>
  <si>
    <t xml:space="preserve">H340
H350
H360FD
</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</si>
  <si>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</si>
  <si>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</si>
  <si>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Residues (coal tar), pitch distn.; Pitch Redistillate; [Residue from the fractional distillation of pitch distillate boiling in the range of approximately 400 °C to 470 °C (752 °F to 846 °F). Composed primarily of polynuclear aromatic hydrocarbons, and heterocyclic compounds.]</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</si>
  <si>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</si>
  <si>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Tar, coal, low-temp., distn. residues; Tar Oil, intermediate boiling; [Residues from fractional distillation of low temperature coal tar to remove oils that boil in a range up to approximately 300 °C (572 °F). Composed primarily of aromatic compounds.]</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</si>
  <si>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</si>
  <si>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</si>
  <si>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</si>
  <si>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</si>
  <si>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</si>
  <si>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</si>
  <si>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</si>
  <si>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</si>
  <si>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Phenanthrene, distn. residues; Heavy Anthracene Oil Redistillate; [Residue from the distillation of crude phenanthrene boiling in the approximate range of 340 °C to 420 °C (644 °F to 788 °F). It consists predominantly of phenanthrene, anthracene and carbazole.]</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</si>
  <si>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</si>
  <si>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</si>
  <si>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</si>
  <si>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</si>
  <si>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Fuels, jet aircraft, coal solvent extn., hydrocracked hydrogenated; [Jet engine fuel produced by hydrogenation of the middle distillate fraction of the products of hydrocracking of coal extract or solution produced by the liquid solvent extraction or supercritical gas extraction processes and boiling in the range of approximately 180 °C to 225 °C (356 °F to 473 °F).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</si>
  <si>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 °C to 280 °C (392 °F to 536 °F). Composed primarily of hydrogenated two-ring hydrocarbons and their alkyl derivatives having carbon numbers predominantly in the range of C11 through C14.]</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</si>
  <si>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</si>
  <si>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</si>
  <si>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</si>
  <si>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</si>
  <si>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</si>
  <si>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</si>
  <si>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</si>
  <si>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</si>
  <si>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</si>
  <si>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</si>
  <si>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</si>
  <si>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</si>
  <si>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</si>
  <si>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</si>
  <si>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</si>
  <si>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Residues (petroleum), catalytic reformer fractionator residue distn.; Heavy Fuel oil; [A complex residuum from the distillation of catalytic reformer fractionator residue. It boils approximately above 399 °C (750 °F).]</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</si>
  <si>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</si>
  <si>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</si>
  <si>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</si>
  <si>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</si>
  <si>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Fuel oil, No 6; Heavy Fuel oil; [A distillate oil having a minimum viscosity of 900 SUS at 37.7 °C (100 °F) to a maximum of 9000 SUS at 37.7 °C (100 °F).]</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</si>
  <si>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</si>
  <si>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</si>
  <si>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</si>
  <si>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</si>
  <si>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</si>
  <si>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</si>
  <si>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</si>
  <si>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</si>
  <si>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</si>
  <si>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</si>
  <si>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</si>
  <si>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</si>
  <si>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</si>
  <si>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</si>
  <si>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</si>
  <si>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</si>
  <si>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</si>
  <si>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</si>
  <si>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</si>
  <si>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</si>
  <si>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</si>
  <si>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</si>
  <si>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</si>
  <si>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</si>
  <si>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</si>
  <si>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</si>
  <si>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</si>
  <si>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</si>
  <si>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</si>
  <si>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</si>
  <si>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</si>
  <si>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</si>
  <si>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</si>
  <si>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</si>
  <si>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</si>
  <si>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</si>
  <si>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</si>
  <si>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</si>
  <si>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Fuels, diesel; Gasoil - unspecified; [A complex combination of hydrocarbons produced by the distillation of crude oil. It consists of hydrocarbons having carbon numbers predominantly in the range of C9 through C20 and boiling in the range of approximately 163 °C to 357 °C (325 °F to 675 °F).]</t>
  </si>
  <si>
    <t>Fuel oil, No 2; Gasoil - unspecified; [A distillate oil having a minimum viscosity of 32,6 SUS at 37,7 °C (100 °F) to a maximum of 37,9 SUS at 37,7 °C (100 °F).]</t>
  </si>
  <si>
    <t>Fuel oil, No 4; Gasoil - unspecified; [A distillate oil having a minimum viscosity of 45 SUS at 37,7 °C (100 °F) to a maximum of 125 SUS at 37,7 °C (100 °F).]</t>
  </si>
  <si>
    <t>Fuels, diesel, No 2; Gasoil - unspecified; [A distillate oil having a minimum viscosity of 32,6 SUS at 37,7 °C (100 °F).]</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</si>
  <si>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</si>
  <si>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</si>
  <si>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Distillates (petroleum), catalytic reformer fractionator residue, low-boiling; Gasoil - unspecified; [The complex combination of hydrocarbons from the distillation of catalytic reformer fractionator residue. It boils approximately below 288 °C (550 °F).]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</si>
  <si>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</si>
  <si>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</si>
  <si>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</si>
  <si>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</si>
  <si>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</si>
  <si>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</si>
  <si>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Kerosine (petroleum); Straight run kerosine; [A complex combination of hydrocarbons produced by the distillation of crude oil. It consists of hydrocarbons having carbon numbers predominantly in the range of C9 through C16 and boiling in the range of approximately 150 °C to 290 °C (320 °F to 554 °F).]</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</si>
  <si>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°C to 290 °C (374 °F to 554 °F).]</t>
  </si>
  <si>
    <t>Kerosine (petroleum), straight-run wide-cut; Straight run kerosine; [A complex combination of hydrocarbons obtained as a wide cut hydrocarbon fuel cut from atmospheric distillation and boiling in the range of approximately 70 °C to 220 °C (158 °F to 428 °F).]</t>
  </si>
  <si>
    <t>Distillates (petroleum), steam-cracked;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°C to 290 °C (190 °F to 554 °F).]</t>
  </si>
  <si>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 °C to 194 °C (264 °F to 382 °F).]</t>
  </si>
  <si>
    <t>Kerosine (petroleum), hydrodesulfurized thermal cracked; Cracked kerosine; [A complex combination of hydrocarbons obtained by fractionation from hydrodesulfurized thermal cracker distillate. It consists predominantly of hydrocarbons predominantly in the range of C8 to C16 and boiling in the range of approximately 120 °C to 283 °C (284 °F to 541 °F).]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</si>
  <si>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°C to 320 °C (302 °F to 608 °F).]</t>
  </si>
  <si>
    <t>Naphtha (petroleum), steam-cracked, hydrotreated, C9-10-arom.-rich;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°C to 200 °C (284 °F to 392 °F).]</t>
  </si>
  <si>
    <t>Distillates (petroleum), thermal-cracked, alkylarom. hydrocarbon-rich; Cracked kerosine; [A complex combination of hydrocarbons obtained by distillation of thermal-cracking heavy tars. It consists predominantly of highly alkylated aromatic hydrocarbons boiling in the range of approximately 100 °C to 250 °C (212 °F to 482 °F.]</t>
  </si>
  <si>
    <t>Distillates (petroleum), catalytic cracked heavy tar light; Cracked kerosine; [A complex combination of hydrocarbons obtained by distillation of catalytic cracking heavy tars. It consists predominantly of highly alkylated aromatic hydrocarbons boiling in the range of approximately 100 °C to 250 °C (212 °F to 482 °F).]</t>
  </si>
  <si>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°C to 290 °C (455 °F to 554 °F).]</t>
  </si>
  <si>
    <t>Distillates (petroleum), steam-cracked heavy tar light; Cracked kerosine; [A complex combination of hydrocarbons obtained by distillation of steam cracking heavy tars. It consists predominantly of highly alkylated aromatic hydrocarbons boiling in the range of approximately 100 °C to 250 °C (212 °F to 482 °F).]</t>
  </si>
  <si>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°C to 320 °C (401 °F to 608 °F).]</t>
  </si>
  <si>
    <t>Extracts (petroleum), heavy naphtha solvent; Kerosine - unspecified; [A complex combination of hydrocarbons obtained as the extract from a solvent extraction process. It consists predominantly of aromatic hydrocarbons having carbon numbers predominantly in the range of C7 through C12 and boiling in the range of approximately 90 °C to 220 °C (194 °F to 428 °F).]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</si>
  <si>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°C to 290 °C (302 °F to 554 °F).]</t>
  </si>
  <si>
    <t>Distillates (petroleum), hydrotreated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approximately 150 °C to 290 °C (302 °F to 554 °F).]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</si>
  <si>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°C to 290 °C (302 °F to 554 °F).]</t>
  </si>
  <si>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°C to 290 °C (330 °F to 554 °F).]</t>
  </si>
  <si>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°C to 288 °C (315 °F to 550 °F).]</t>
  </si>
  <si>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 °C to 218 °C (208 °F to 424 °F).]</t>
  </si>
  <si>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°C to 290 °C (266 °F to 554 °F).]</t>
  </si>
  <si>
    <t>Kerosine (petroleum), solvent-refined sweetened; Kerosine - unspecified; [A complex combination of hydrocarbons obtained from a petroleum stock by solvent refining and sweetening and boiling in the range of approximately 150 °C to 260 °C (302 °F to 500 °F).]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</si>
  <si>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°C to 283 °C (248 °F to 541 °F).]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</si>
  <si>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°C to 240 °C (356 °F to 464 °F).]</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</si>
  <si>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°C to 220 °C (347 °F to 428 °F).]</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</si>
  <si>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°C to 270 °C (446 °F to 518 °F).]</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</si>
  <si>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</si>
  <si>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</si>
  <si>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approximately 160 °C to 320 °C (320 °F to 608 °F).]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</si>
  <si>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</si>
  <si>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</si>
  <si>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</si>
  <si>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</si>
  <si>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</si>
  <si>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</si>
  <si>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</si>
  <si>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Residues (petroleum), steam-cracked heat-soaked naphtha; Cracked gasoil; [A complex combination of hydrocarbons obtained as residue from the distillation of steam cracked heat soaked naphtha and boiling in the range of approximately 150 °C to 350 °C (302 °F to 662 °F).]</t>
  </si>
  <si>
    <t>Hydrocarbons, C16-20, solvent-dewaxed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°C to 500 °C (680 °F to 932 °F). It produces a finished oil having a viscosity of 4,5 cSt at approximately 100 °C (212 °F).]</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</si>
  <si>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</si>
  <si>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</si>
  <si>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</si>
  <si>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</si>
  <si>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</si>
  <si>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</si>
  <si>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</si>
  <si>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</si>
  <si>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</si>
  <si>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</si>
  <si>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</si>
  <si>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</si>
  <si>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</si>
  <si>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</si>
  <si>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</si>
  <si>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</si>
  <si>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</si>
  <si>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</si>
  <si>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</si>
  <si>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</si>
  <si>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</si>
  <si>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</si>
  <si>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</si>
  <si>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</si>
  <si>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</si>
  <si>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</si>
  <si>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</si>
  <si>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</si>
  <si>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</si>
  <si>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</si>
  <si>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</si>
  <si>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</si>
  <si>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</si>
  <si>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</si>
  <si>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</si>
  <si>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</si>
  <si>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</si>
  <si>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</si>
  <si>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</si>
  <si>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</si>
  <si>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</si>
  <si>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</si>
  <si>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</si>
  <si>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</si>
  <si>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</si>
  <si>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</si>
  <si>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</si>
  <si>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</si>
  <si>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</si>
  <si>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</si>
  <si>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</si>
  <si>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</si>
  <si>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</si>
  <si>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</si>
  <si>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</si>
  <si>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</si>
  <si>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</si>
  <si>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</si>
  <si>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</si>
  <si>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</si>
  <si>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</si>
  <si>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 xml:space="preserve">Repr. 1B
Acute Tox. 3
STOT RE 2
Aquatic Acute 1
Aquatic Chronic 1
</t>
  </si>
  <si>
    <t xml:space="preserve">H360D
H301
H373 (liver)
H400
H410
</t>
  </si>
  <si>
    <t xml:space="preserve">H301
H360D
H373 (liver)
H410
</t>
  </si>
  <si>
    <t>2-alkoyloxyethyl hydrogen maleate, where alkoyl represents (by weight) 70 to 85 % unsaturated octadecoyl, 0.5 to 10 % saturated octadecoyl, and 2 to 18 % saturated hexadecoyl</t>
  </si>
  <si>
    <t>624-64-6</t>
  </si>
  <si>
    <t>34492-97-2</t>
  </si>
  <si>
    <t>12035-71-1</t>
  </si>
  <si>
    <t>26471-62-5</t>
  </si>
  <si>
    <t>1314-04-1</t>
  </si>
  <si>
    <t>11099-02-8</t>
  </si>
  <si>
    <t>11113-75-0</t>
  </si>
  <si>
    <t>Substance Name</t>
  </si>
  <si>
    <t>(E)-but-2-ene</t>
  </si>
  <si>
    <t>210-855-3</t>
  </si>
  <si>
    <t>2-methyl-m-phenylene diisocyanate</t>
  </si>
  <si>
    <t>202-039-0</t>
  </si>
  <si>
    <t>2-naphthylammonium acetate</t>
  </si>
  <si>
    <t>2-naphthylammonium chloride</t>
  </si>
  <si>
    <t>4,4'-methylenebis[2-chloroaniline]</t>
  </si>
  <si>
    <t>4-methyl-m-phenylene diisocyanate</t>
  </si>
  <si>
    <t>209-544-5</t>
  </si>
  <si>
    <t>[[1,1'-biphenyl]-4,4'-diyl]diammonium sulphate</t>
  </si>
  <si>
    <t>Acetylene</t>
  </si>
  <si>
    <t>Arsine</t>
  </si>
  <si>
    <t>Aziridine</t>
  </si>
  <si>
    <t>Benzidine</t>
  </si>
  <si>
    <t>Benzidine acetate</t>
  </si>
  <si>
    <t>Benzidine dihydrochloride</t>
  </si>
  <si>
    <t>Benzidine sulphate</t>
  </si>
  <si>
    <t>Bromine</t>
  </si>
  <si>
    <t>Bromoethylene</t>
  </si>
  <si>
    <t>bunsenite</t>
  </si>
  <si>
    <t>But-1-ene</t>
  </si>
  <si>
    <t>Buta-1,3-diene</t>
  </si>
  <si>
    <t>Chloroethane</t>
  </si>
  <si>
    <t>Chloroethylene</t>
  </si>
  <si>
    <t>Chloromethyl methyl ether</t>
  </si>
  <si>
    <t>Cyclopropane</t>
  </si>
  <si>
    <t>Dimethyl ether</t>
  </si>
  <si>
    <t>Dimethylcarbamoyl chloride</t>
  </si>
  <si>
    <t>Dimethylnitrosoamine</t>
  </si>
  <si>
    <t>Dinickel trioxide</t>
  </si>
  <si>
    <t>Distillates (petroleum), catalytic reformed depentanizer</t>
  </si>
  <si>
    <t>Distillates (petroleum), hydrotreated heavy naphtha, deisohexanizer overheads</t>
  </si>
  <si>
    <t>611-089-6</t>
  </si>
  <si>
    <t>Ethylamine</t>
  </si>
  <si>
    <t>Ethylene oxide</t>
  </si>
  <si>
    <t>Fluorine</t>
  </si>
  <si>
    <t>Formaldehyde</t>
  </si>
  <si>
    <t>Fuel gases, crude oil distillates</t>
  </si>
  <si>
    <t>Gases (petroleum), C2-4, sweetened</t>
  </si>
  <si>
    <t>Gases (petroleum), C3-4</t>
  </si>
  <si>
    <t>Gases (petroleum), C4-rich</t>
  </si>
  <si>
    <t>Gases (petroleum), catalytic cracked overheads</t>
  </si>
  <si>
    <t>Gases (petroleum), catalytic cracking</t>
  </si>
  <si>
    <t>Gases (petroleum), steam-cracker C3-rich</t>
  </si>
  <si>
    <t>heazlewoodite</t>
  </si>
  <si>
    <t>Hexamethylphosphoric triamide</t>
  </si>
  <si>
    <t>Hydrocarbons, C1-3</t>
  </si>
  <si>
    <t>Hydrocarbons, C1-4</t>
  </si>
  <si>
    <t>Hydrocarbons, C1-4, debutanizer fraction</t>
  </si>
  <si>
    <t>Hydrocarbons, C1-4, sweetened</t>
  </si>
  <si>
    <t>Hydrocarbons, C2-4</t>
  </si>
  <si>
    <t>Hydrocarbons, C2-4, C3-rich</t>
  </si>
  <si>
    <t>Hydrocarbons, C3</t>
  </si>
  <si>
    <t>Hydrocarbons, C3-4</t>
  </si>
  <si>
    <t>Hydrocarbons, C3-4-rich, petroleum distillate</t>
  </si>
  <si>
    <t>Hydrocarbons, C4, steam-cracker distillate</t>
  </si>
  <si>
    <t>Hydrogen</t>
  </si>
  <si>
    <t>Hydrogen chloride</t>
  </si>
  <si>
    <t>m-tolylidene diisocyanate</t>
  </si>
  <si>
    <t>247-722-4</t>
  </si>
  <si>
    <t>Methanethiol</t>
  </si>
  <si>
    <t>Methanol</t>
  </si>
  <si>
    <t>Methyl isocyanate</t>
  </si>
  <si>
    <t>Methyl vinyl ether</t>
  </si>
  <si>
    <t>Methyloxirane</t>
  </si>
  <si>
    <t>millerite</t>
  </si>
  <si>
    <t>Neopentane</t>
  </si>
  <si>
    <t>Nickel dioxide</t>
  </si>
  <si>
    <t>Nickel monoxide</t>
  </si>
  <si>
    <t>215-215-7</t>
  </si>
  <si>
    <t>Nickel oxide</t>
  </si>
  <si>
    <t>234-323-5</t>
  </si>
  <si>
    <t>Nickel sulfide</t>
  </si>
  <si>
    <t>234-349-7</t>
  </si>
  <si>
    <t>Nickel sulphide</t>
  </si>
  <si>
    <t>240-841-2</t>
  </si>
  <si>
    <t>Oxybis[chloromethane]</t>
  </si>
  <si>
    <t>Oxygen</t>
  </si>
  <si>
    <t>Petroleum gases, liquefied</t>
  </si>
  <si>
    <t>Petroleum gases, liquefied, sweetened</t>
  </si>
  <si>
    <t>Petroleum gases, liquefied, sweetened, C4 fraction</t>
  </si>
  <si>
    <t>Phosgene</t>
  </si>
  <si>
    <t>Propane</t>
  </si>
  <si>
    <t>Propene</t>
  </si>
  <si>
    <t>Residues (petroleum), alkylation splitter, C4-rich</t>
  </si>
  <si>
    <t>Sulphur dichloride</t>
  </si>
  <si>
    <t>Trinickel disulphide</t>
  </si>
  <si>
    <t>234-829-6</t>
  </si>
  <si>
    <t>Substance Information Page</t>
  </si>
  <si>
    <t>https://echa.europa.eu/hu/substance-information/-/substanceinfo/100.009.869</t>
  </si>
  <si>
    <t>https://echa.europa.eu/hu/substance-information/-/substanceinfo/100.008.795</t>
  </si>
  <si>
    <t>https://echa.europa.eu/hu/substance-information/-/substanceinfo/100.013.017</t>
  </si>
  <si>
    <t>https://echa.europa.eu/hu/substance-information/-/substanceinfo/100.003.140</t>
  </si>
  <si>
    <t>https://echa.europa.eu/hu/substance-information/-/substanceinfo/100.001.854</t>
  </si>
  <si>
    <t>https://echa.europa.eu/hu/substance-information/-/substanceinfo/100.003.697</t>
  </si>
  <si>
    <t>https://echa.europa.eu/hu/substance-information/-/substanceinfo/100.001.892</t>
  </si>
  <si>
    <t>https://echa.europa.eu/hu/substance-information/-/substanceinfo/100.008.210</t>
  </si>
  <si>
    <t>https://echa.europa.eu/hu/substance-information/-/substanceinfo/100.009.377</t>
  </si>
  <si>
    <t>https://echa.europa.eu/hu/substance-information/-/substanceinfo/100.002.654</t>
  </si>
  <si>
    <t>https://echa.europa.eu/hu/substance-information/-/substanceinfo/100.008.678</t>
  </si>
  <si>
    <t>https://echa.europa.eu/hu/substance-information/-/substanceinfo/100.002.005</t>
  </si>
  <si>
    <t>https://echa.europa.eu/hu/substance-information/-/substanceinfo/100.007.747</t>
  </si>
  <si>
    <t>https://echa.europa.eu/hu/substance-information/-/substanceinfo/100.000.743</t>
  </si>
  <si>
    <t>https://echa.europa.eu/hu/substance-information/-/substanceinfo/100.029.151</t>
  </si>
  <si>
    <t>https://echa.europa.eu/hu/substance-information/-/substanceinfo/100.005.268</t>
  </si>
  <si>
    <t>https://echa.europa.eu/hu/substance-information/-/substanceinfo/100.002.000</t>
  </si>
  <si>
    <t>https://echa.europa.eu/hu/substance-information/-/substanceinfo/100.048.153</t>
  </si>
  <si>
    <t>https://echa.europa.eu/hu/substance-information/-/substanceinfo/100.007.746</t>
  </si>
  <si>
    <t>https://echa.europa.eu/hu/substance-information/-/substanceinfo/100.040.200</t>
  </si>
  <si>
    <t>https://echa.europa.eu/hu/substance-information/-/substanceinfo/100.001.980</t>
  </si>
  <si>
    <t>https://echa.europa.eu/hu/substance-information/-/substanceinfo/100.028.890</t>
  </si>
  <si>
    <t>https://echa.europa.eu/hu/substance-information/-/substanceinfo/100.008.911</t>
  </si>
  <si>
    <t>https://echa.europa.eu/hu/substance-information/-/substanceinfo/100.149.179</t>
  </si>
  <si>
    <t>https://echa.europa.eu/hu/substance-information/-/substanceinfo/100.003.137</t>
  </si>
  <si>
    <t>https://echa.europa.eu/hu/substance-information/-/substanceinfo/100.003.138</t>
  </si>
  <si>
    <t>https://echa.europa.eu/hu/substance-information/-/substanceinfo/100.029.053</t>
  </si>
  <si>
    <t>https://echa.europa.eu/hu/substance-information/-/substanceinfo/100.000.755</t>
  </si>
  <si>
    <t>https://echa.europa.eu/hu/substance-information/-/substanceinfo/100.000.756</t>
  </si>
  <si>
    <t>https://echa.europa.eu/hu/substance-information/-/substanceinfo/100.000.744</t>
  </si>
  <si>
    <t>https://echa.europa.eu/hu/substance-information/-/substanceinfo/100.003.165</t>
  </si>
  <si>
    <t>https://echa.europa.eu/hu/substance-information/-/substanceinfo/100.000.771</t>
  </si>
  <si>
    <t>https://echa.europa.eu/hu/substance-information/-/substanceinfo/100.013.743</t>
  </si>
  <si>
    <t>https://echa.europa.eu/hu/substance-information/-/substanceinfo/100.014.075</t>
  </si>
  <si>
    <t>https://echa.europa.eu/hu/substance-information/-/substanceinfo/100.003.696</t>
  </si>
  <si>
    <t>https://echa.europa.eu/hu/substance-information/-/substanceinfo/100.001.099</t>
  </si>
  <si>
    <t>https://echa.europa.eu/hu/substance-information/-/substanceinfo/100.000.500</t>
  </si>
  <si>
    <t>https://echa.europa.eu/hu/substance-information/-/substanceinfo/100.013.835</t>
  </si>
  <si>
    <t>https://echa.europa.eu/hu/substance-information/-/substanceinfo/100.064.217</t>
  </si>
  <si>
    <t>https://echa.europa.eu/hu/substance-information/-/substanceinfo/100.063.703</t>
  </si>
  <si>
    <t>https://echa.europa.eu/hu/substance-information/-/substanceinfo/100.128.000</t>
  </si>
  <si>
    <t>https://echa.europa.eu/hu/substance-information/-/substanceinfo/100.000.759</t>
  </si>
  <si>
    <t>https://echa.europa.eu/hu/substance-information/-/substanceinfo/100.000.773</t>
  </si>
  <si>
    <t>https://echa.europa.eu/hu/substance-information/-/substanceinfo/100.029.049</t>
  </si>
  <si>
    <t>https://echa.europa.eu/hu/substance-information/-/substanceinfo/100.000.002</t>
  </si>
  <si>
    <t>https://echa.europa.eu/hu/substance-information/-/substanceinfo/100.064.226</t>
  </si>
  <si>
    <t>https://echa.europa.eu/hu/substance-information/-/substanceinfo/100.065.621</t>
  </si>
  <si>
    <t>https://echa.europa.eu/hu/substance-information/-/substanceinfo/100.062.371</t>
  </si>
  <si>
    <t>https://echa.europa.eu/hu/substance-information/-/substanceinfo/100.064.314</t>
  </si>
  <si>
    <t>https://echa.europa.eu/hu/substance-information/-/substanceinfo/100.063.682</t>
  </si>
  <si>
    <t>https://echa.europa.eu/hu/substance-information/-/substanceinfo/100.065.620</t>
  </si>
  <si>
    <t>https://echa.europa.eu/hu/substance-information/-/substanceinfo/100.086.691</t>
  </si>
  <si>
    <t>https://echa.europa.eu/hu/substance-information/-/substanceinfo/100.149.181</t>
  </si>
  <si>
    <t>https://echa.europa.eu/hu/substance-information/-/substanceinfo/100.010.595</t>
  </si>
  <si>
    <t>https://echa.europa.eu/hu/substance-information/-/substanceinfo/100.064.762</t>
  </si>
  <si>
    <t>https://echa.europa.eu/hu/substance-information/-/substanceinfo/100.064.555</t>
  </si>
  <si>
    <t>https://echa.europa.eu/hu/substance-information/-/substanceinfo/100.064.764</t>
  </si>
  <si>
    <t>https://echa.europa.eu/hu/substance-information/-/substanceinfo/100.064.560</t>
  </si>
  <si>
    <t>https://echa.europa.eu/hu/substance-information/-/substanceinfo/100.065.193</t>
  </si>
  <si>
    <t>https://echa.europa.eu/hu/substance-information/-/substanceinfo/100.064.243</t>
  </si>
  <si>
    <t>https://echa.europa.eu/hu/substance-information/-/substanceinfo/100.065.194</t>
  </si>
  <si>
    <t>https://echa.europa.eu/hu/substance-information/-/substanceinfo/100.064.236</t>
  </si>
  <si>
    <t>https://echa.europa.eu/hu/substance-information/-/substanceinfo/100.064.517</t>
  </si>
  <si>
    <t>https://echa.europa.eu/hu/substance-information/-/substanceinfo/100.086.692</t>
  </si>
  <si>
    <t>https://echa.europa.eu/hu/substance-information/-/substanceinfo/100.014.187</t>
  </si>
  <si>
    <t>https://echa.europa.eu/hu/substance-information/-/substanceinfo/100.028.723</t>
  </si>
  <si>
    <t>https://echa.europa.eu/hu/substance-information/-/substanceinfo/100.029.149</t>
  </si>
  <si>
    <t>https://echa.europa.eu/hu/substance-information/-/substanceinfo/100.043.369</t>
  </si>
  <si>
    <t>https://echa.europa.eu/hu/substance-information/-/substanceinfo/100.000.748</t>
  </si>
  <si>
    <t>https://echa.europa.eu/hu/substance-information/-/substanceinfo/100.000.599</t>
  </si>
  <si>
    <t>https://echa.europa.eu/hu/substance-information/-/substanceinfo/100.009.879</t>
  </si>
  <si>
    <t>https://echa.europa.eu/hu/substance-information/-/substanceinfo/100.003.161</t>
  </si>
  <si>
    <t>https://echa.europa.eu/hu/substance-information/-/substanceinfo/100.000.800</t>
  </si>
  <si>
    <t>https://echa.europa.eu/hu/substance-information/-/substanceinfo/100.149.180</t>
  </si>
  <si>
    <t>https://echa.europa.eu/hu/substance-information/-/substanceinfo/100.006.677</t>
  </si>
  <si>
    <t>https://echa.europa.eu/hu/substance-information/-/substanceinfo/100.031.645</t>
  </si>
  <si>
    <t>https://echa.europa.eu/hu/substance-information/-/substanceinfo/100.013.833</t>
  </si>
  <si>
    <t>https://echa.europa.eu/hu/substance-information/-/substanceinfo/100.031.190</t>
  </si>
  <si>
    <t>https://echa.europa.eu/hu/substance-information/-/substanceinfo/100.031.214</t>
  </si>
  <si>
    <t>https://echa.europa.eu/hu/substance-information/-/substanceinfo/100.037.113</t>
  </si>
  <si>
    <t>https://echa.europa.eu/hu/substance-information/-/substanceinfo/100.008.030</t>
  </si>
  <si>
    <t>https://echa.europa.eu/hu/substance-information/-/substanceinfo/100.029.051</t>
  </si>
  <si>
    <t>https://echa.europa.eu/hu/substance-information/-/substanceinfo/100.064.257</t>
  </si>
  <si>
    <t>https://echa.europa.eu/hu/substance-information/-/substanceinfo/100.064.258</t>
  </si>
  <si>
    <t>https://echa.europa.eu/hu/substance-information/-/substanceinfo/100.086.744</t>
  </si>
  <si>
    <t>https://echa.europa.eu/hu/substance-information/-/substanceinfo/100.000.792</t>
  </si>
  <si>
    <t>https://echa.europa.eu/hu/substance-information/-/substanceinfo/100.000.753</t>
  </si>
  <si>
    <t>https://echa.europa.eu/hu/substance-information/-/substanceinfo/100.003.693</t>
  </si>
  <si>
    <t>https://echa.europa.eu/hu/substance-information/-/substanceinfo/100.064.535</t>
  </si>
  <si>
    <t>https://echa.europa.eu/hu/substance-information/-/substanceinfo/100.031.014</t>
  </si>
  <si>
    <t>https://echa.europa.eu/hu/substance-information/-/substanceinfo/100.031.650</t>
  </si>
  <si>
    <t>Névszerint szerepel a SEVESO rendeletben</t>
  </si>
  <si>
    <t>630-20-6</t>
  </si>
  <si>
    <t>68515-48-0</t>
  </si>
  <si>
    <t>552-89-6</t>
  </si>
  <si>
    <t>118685-33-9</t>
  </si>
  <si>
    <t>12124-99-1</t>
  </si>
  <si>
    <t>6484-52-2</t>
  </si>
  <si>
    <t>12135-76-1</t>
  </si>
  <si>
    <t>18991-98-5</t>
  </si>
  <si>
    <t>624-49-7</t>
  </si>
  <si>
    <t>598-63-0</t>
  </si>
  <si>
    <t>7446-14-2</t>
  </si>
  <si>
    <t>96-32-2</t>
  </si>
  <si>
    <t>13864-38-5</t>
  </si>
  <si>
    <t>59536-65-1</t>
  </si>
  <si>
    <t>35223-80-4</t>
  </si>
  <si>
    <t>68990-67-0</t>
  </si>
  <si>
    <t>15739-80-7</t>
  </si>
  <si>
    <t>(R)-12-hydroxyoleic acid, barium cadmium salt</t>
  </si>
  <si>
    <t>(S)-dichloro[2-[[(2,3-dihydroxypropoxy)hydroxyphosphinyl]oxy]triethylmethylammoniumato]cadmium</t>
  </si>
  <si>
    <t>1,2-Benzenedicarboxylic acid, di-C8-10-branched alkyl esters, C9-rich</t>
  </si>
  <si>
    <t>271-090-9</t>
  </si>
  <si>
    <t>1,2-Benzenedicarboxylic acid, di-C9-11-branched alkyl esters, C10-rich</t>
  </si>
  <si>
    <t>1-methyl-2-pyrrolidone</t>
  </si>
  <si>
    <t>2,6-dimethyl-4-(1-naphthyl)pyrylium hexafluoroarsenate</t>
  </si>
  <si>
    <t>2,6-dimethyl-4-phenylpyrylium hexafluoroarsenate</t>
  </si>
  <si>
    <t>209-025-3</t>
  </si>
  <si>
    <t>3-methyl-4-(pyrrolidin-1-yl)benzenediazonium hexafluoroarsenate</t>
  </si>
  <si>
    <t>4-(diethylamino)-2-ethoxybenzenediazonium hexafluoroarsenate</t>
  </si>
  <si>
    <t>4-(ethylamino)-2-methylbenzenediazonium hexafluoroarsenate</t>
  </si>
  <si>
    <t>4-cyclohexyl-2,6-dimethylpyrylium hexafluoroarsenate</t>
  </si>
  <si>
    <t>4-Nonylphenol, branched, ethoxylated</t>
  </si>
  <si>
    <t>4-Nonylphenol, ethoxylated</t>
  </si>
  <si>
    <t>5-oxo-L-proline, cadmium salt</t>
  </si>
  <si>
    <t>6,6'-dihydroxy-3,3'-diarsene-1,2-diyldianilinium dichloride</t>
  </si>
  <si>
    <t>[[N,N'-ethylenebis[glycinato]](2-)-N,N',O,O']cadmium</t>
  </si>
  <si>
    <t>A mixture of: disodium (6-(4-anisidino)-3-sulfonato-2-(3,5-dinitro-2-oxidophenylazo)-1-naphtholato)(1-(5-chloro-2-oxidophenylazo)-2-naphtholato)chromate(1-); trisodium bis(6-(4-anisidino)-3-sulfonato-2-(3,5-dinitro-2-oxidophenylazo)-1-naphtholato)chromate(1-)</t>
  </si>
  <si>
    <t>Aluminium arsenide</t>
  </si>
  <si>
    <t>Ammonium copper arsenate</t>
  </si>
  <si>
    <t>Ammonium dihydrogenarsenate</t>
  </si>
  <si>
    <t>235-184-3</t>
  </si>
  <si>
    <t>229-347-8</t>
  </si>
  <si>
    <t>Ammonium sulphide</t>
  </si>
  <si>
    <t>235-223-4</t>
  </si>
  <si>
    <t>Antimony arsenate</t>
  </si>
  <si>
    <t>Antimony arsenic oxide</t>
  </si>
  <si>
    <t>Antimony oxide (Sb2O3), mixed with arsenic oxide (As2O3)</t>
  </si>
  <si>
    <t>Antimony, compound with cadmium (2:3)</t>
  </si>
  <si>
    <t>Arsenic</t>
  </si>
  <si>
    <t>Arsenic acid (H3AsO4), magnesium salt, manganese-doped</t>
  </si>
  <si>
    <t>Arsenic acid, calcium salt</t>
  </si>
  <si>
    <t>Arsenic acid, copper salt</t>
  </si>
  <si>
    <t>Arsenic acid, copper(2+) salt</t>
  </si>
  <si>
    <t>Arsenic acid, magnesium salt</t>
  </si>
  <si>
    <t>Arsenic acid, sodium salt</t>
  </si>
  <si>
    <t>Arsenic bromide</t>
  </si>
  <si>
    <t>Arsenic sulfide</t>
  </si>
  <si>
    <t>Arsenic tribromide</t>
  </si>
  <si>
    <t>Arsenic trichloride</t>
  </si>
  <si>
    <t>Arsenic triiodide</t>
  </si>
  <si>
    <t>Barium cadmium calcium chloride fluoride phosphate, antimony and manganese-doped</t>
  </si>
  <si>
    <t>Barium cadmium tetrastearate</t>
  </si>
  <si>
    <t>Benzene</t>
  </si>
  <si>
    <t>Benzenesulfonic acid, mono-C10-13-alkyl derivs., cadmium salts</t>
  </si>
  <si>
    <t>Benzoic acid, cadmium salt, basic</t>
  </si>
  <si>
    <t>Benzyltriphenylphosphonium tetrachlorocadmate</t>
  </si>
  <si>
    <t>Bis(2-ethylhexyl mercaptoacetato -O',S)cadmium</t>
  </si>
  <si>
    <t>Bis(5-oxo-DL-prolinato-N1,O2)cadmium</t>
  </si>
  <si>
    <t>Bis(5-oxo-L-prolinato-N1,O2)cadmium</t>
  </si>
  <si>
    <t>Bis(dibutyldithiocarbamato-S,S')cadmium</t>
  </si>
  <si>
    <t>Bis(dimethyldithiocarbamato-S,S')cadmium</t>
  </si>
  <si>
    <t>Bis(ethylenediamine)cadmium(2+) bis[dicyanoaurate(1-)]</t>
  </si>
  <si>
    <t>Bis(pentabromophenyl) ether</t>
  </si>
  <si>
    <t>Bis(pentane-2,4-dionato-O,O')boron(1+) hexafluoroarsenate(1-)</t>
  </si>
  <si>
    <t>Bis(pentane-2,4-dionato-O,O')cadmium</t>
  </si>
  <si>
    <t>Bis(propane-1,2-diyldiamine-N,N')cadmium(2+) bis[bis(cyano-C)aurate(1-)]</t>
  </si>
  <si>
    <t>Bis[N,N-bis(carboxymethyl)glycinato(3-)]tricadmium</t>
  </si>
  <si>
    <t>Boric acid, cadmium salt</t>
  </si>
  <si>
    <t>Butyl bromoacetate</t>
  </si>
  <si>
    <t>242-729-9</t>
  </si>
  <si>
    <t>Cadmium (1,1-dimethylethyl)benzoate</t>
  </si>
  <si>
    <t>Cadmium (1-ethylhexyl) phthalate (1:2:2)</t>
  </si>
  <si>
    <t>Cadmium (II) chloride monohydrate</t>
  </si>
  <si>
    <t>621-024-3</t>
  </si>
  <si>
    <t>Cadmium (Z)-hexadec-9-enoate</t>
  </si>
  <si>
    <t>Cadmium 3,5,5-trimethylhexanoate</t>
  </si>
  <si>
    <t>Cadmium 4-(1,1-dimethylethyl)benzoate</t>
  </si>
  <si>
    <t>Cadmium [R-(R*,R*)]-tartrate</t>
  </si>
  <si>
    <t>611-525-5</t>
  </si>
  <si>
    <t>Cadmium acrylate</t>
  </si>
  <si>
    <t>Cadmium bis(2-ethylhexanoate)</t>
  </si>
  <si>
    <t>Cadmium bis(4-cyclohexylbutyrate)</t>
  </si>
  <si>
    <t>Cadmium bis(diethyldithiocarbamate)</t>
  </si>
  <si>
    <t>Cadmium bis(dipentyldithiocarbamate)</t>
  </si>
  <si>
    <t>Cadmium bis(heptadecanoate)</t>
  </si>
  <si>
    <t>Cadmium bis(isoundecanoate)</t>
  </si>
  <si>
    <t>Cadmium bis(nonylphenolate)</t>
  </si>
  <si>
    <t>Cadmium bis(o-nonylphenolate)</t>
  </si>
  <si>
    <t>Cadmium bis(octylphenolate)</t>
  </si>
  <si>
    <t>Cadmium bis(p-nonylphenolate)</t>
  </si>
  <si>
    <t>Cadmium bis(piperidine-1-carbodithioate)</t>
  </si>
  <si>
    <t>Cadmium bis[benzoate]</t>
  </si>
  <si>
    <t>Cadmium bis[p-(1,1,3,3-tetramethylbutyl)phenolate]</t>
  </si>
  <si>
    <t>Cadmium bromide</t>
  </si>
  <si>
    <t>Cadmium chloride hydrate</t>
  </si>
  <si>
    <t>629-592-4</t>
  </si>
  <si>
    <t>Cadmium chloride phosphate (Cd5Cl(PO4)3), manganese-doped</t>
  </si>
  <si>
    <t>cadmium chloride, hydrate(2:5)</t>
  </si>
  <si>
    <t>640-998-0</t>
  </si>
  <si>
    <t>Cadmium chromate</t>
  </si>
  <si>
    <t>Cadmium cinnamate</t>
  </si>
  <si>
    <t>Cadmium cyanide</t>
  </si>
  <si>
    <t>Cadmium di(acetate)</t>
  </si>
  <si>
    <t>Cadmium di(octanoate)</t>
  </si>
  <si>
    <t>Cadmium dianthranilate</t>
  </si>
  <si>
    <t>Cadmium didecanoate</t>
  </si>
  <si>
    <t>Cadmium didocosanoate</t>
  </si>
  <si>
    <t>Cadmium diformate</t>
  </si>
  <si>
    <t>Cadmium diicosanoate</t>
  </si>
  <si>
    <t>Cadmium diisobutyl dimaleate</t>
  </si>
  <si>
    <t>Cadmium dilactate</t>
  </si>
  <si>
    <t>Cadmium dilaurate</t>
  </si>
  <si>
    <t>Cadmium dilinoleate</t>
  </si>
  <si>
    <t>Cadmium dimethylhexanoate</t>
  </si>
  <si>
    <t>Cadmium dinitrite</t>
  </si>
  <si>
    <t>Cadmium dioleate</t>
  </si>
  <si>
    <t>Cadmium dipalmitate</t>
  </si>
  <si>
    <t>Cadmium diphenolate</t>
  </si>
  <si>
    <t>Cadmium dipotassium tetracyanide</t>
  </si>
  <si>
    <t>Cadmium diricinoleate</t>
  </si>
  <si>
    <t>Cadmium disalicylate</t>
  </si>
  <si>
    <t>Cadmium distearate</t>
  </si>
  <si>
    <t>Cadmium disulphamate</t>
  </si>
  <si>
    <t>Cadmium ditantalum hexaoxide</t>
  </si>
  <si>
    <t>Cadmium dithiocyanate</t>
  </si>
  <si>
    <t>Cadmium divalerate</t>
  </si>
  <si>
    <t>Cadmium divanadium hexoxide</t>
  </si>
  <si>
    <t>Cadmium dodecylbenzenesulphonate</t>
  </si>
  <si>
    <t>Cadmium epoxyoctadecanoate</t>
  </si>
  <si>
    <t>Cadmium hexafluorosilicate(2-)</t>
  </si>
  <si>
    <t>Cadmium hydrogen phosphate</t>
  </si>
  <si>
    <t>Cadmium iodate</t>
  </si>
  <si>
    <t>Cadmium iodide</t>
  </si>
  <si>
    <t>Cadmium isodecanoate</t>
  </si>
  <si>
    <t>Cadmium isohexadecanoate</t>
  </si>
  <si>
    <t>Cadmium isononanoate</t>
  </si>
  <si>
    <t>Cadmium isooctadecanoate</t>
  </si>
  <si>
    <t>Cadmium isooctanoate</t>
  </si>
  <si>
    <t>Cadmium isooctyl phthalate (1:2:2)</t>
  </si>
  <si>
    <t>Cadmium lithopone yellow</t>
  </si>
  <si>
    <t>Cadmium m-toluate</t>
  </si>
  <si>
    <t>Cadmium methacrylate</t>
  </si>
  <si>
    <t>Cadmium molybdenum tetroxide</t>
  </si>
  <si>
    <t>Cadmium myristate</t>
  </si>
  <si>
    <t>Cadmium neodecanoate</t>
  </si>
  <si>
    <t>Cadmium nonan-1-oate</t>
  </si>
  <si>
    <t>Cadmium o-toluate</t>
  </si>
  <si>
    <t>Cadmium octyl phthalate (1:2:2)</t>
  </si>
  <si>
    <t>Cadmium orthophosphate</t>
  </si>
  <si>
    <t>Cadmium oxalate</t>
  </si>
  <si>
    <t>Cadmium oxide (CdO), solid soln. with calcium oxide and titanium oxide (TiO2), praseodymium-doped</t>
  </si>
  <si>
    <t>Cadmium oxide (CdO), solid soln. with magnesium oxide, tungsten oxide (WO3) and zinc oxide</t>
  </si>
  <si>
    <t>Cadmium p-toluate</t>
  </si>
  <si>
    <t>Cadmium pentadecanoate</t>
  </si>
  <si>
    <t>Cadmium perchlorate hexahydrate</t>
  </si>
  <si>
    <t>629-339-8</t>
  </si>
  <si>
    <t>Cadmium potassium 1-(hydroxyethylidene)bisphosphonate(1:2:1)</t>
  </si>
  <si>
    <t>Cadmium propionate</t>
  </si>
  <si>
    <t>Cadmium sebacate</t>
  </si>
  <si>
    <t>Cadmium selenate</t>
  </si>
  <si>
    <t>Cadmium selenide</t>
  </si>
  <si>
    <t>215-148-3</t>
  </si>
  <si>
    <t>Cadmium selenide (CdSe), solid soln. with cadmium sulfide</t>
  </si>
  <si>
    <t>Cadmium selenide (CdSe), solid soln. with cadmium sulfide, zinc selenide and zinc sulfide, aluminum and copper-doped</t>
  </si>
  <si>
    <t>Cadmium selenide (CdSe), solid soln. with cadmium sulfide, zinc selenide and zinc sulfide, copper and manganese-doped</t>
  </si>
  <si>
    <t>Cadmium selenide (CdSe), solid soln. with cadmium sulfide, zinc selenide and zinc sulfide, europium-doped</t>
  </si>
  <si>
    <t>Cadmium selenide (CdSe), solid soln. with cadmium sulfide, zinc selenide and zinc sulfide, gold and manganese-doped</t>
  </si>
  <si>
    <t>Cadmium selenide (CdSe), solid soln. with cadmium sulfide, zinc selenide and zinc sulfide, manganese and silver-doped</t>
  </si>
  <si>
    <t>Cadmium selenide sulfide</t>
  </si>
  <si>
    <t>Cadmium selenide sulphide</t>
  </si>
  <si>
    <t>Cadmium selenite</t>
  </si>
  <si>
    <t>Cadmium silicate</t>
  </si>
  <si>
    <t>Cadmium succinate</t>
  </si>
  <si>
    <t>Cadmium sulfide (CdS), aluminum and copper-doped</t>
  </si>
  <si>
    <t>Cadmium sulfide (CdS), aluminum and silver-doped</t>
  </si>
  <si>
    <t>Cadmium sulfide (CdS), copper and lead-doped</t>
  </si>
  <si>
    <t>Cadmium sulfide (CdS), copper chloride-doped</t>
  </si>
  <si>
    <t>Cadmium sulfide (CdS), silver chloride-doped</t>
  </si>
  <si>
    <t>Cadmium sulfide (CdS), solid soln. with zinc sulfide, aluminum and cobalt and copper and silver-doped</t>
  </si>
  <si>
    <t>Cadmium sulfide (CdS), solid soln. with zinc sulfide, copper and lead-doped</t>
  </si>
  <si>
    <t>Cadmium sulfoselenide orange</t>
  </si>
  <si>
    <t>Cadmium sulfoselenide red</t>
  </si>
  <si>
    <t>cadmium sulphate hydrate (3:8)</t>
  </si>
  <si>
    <t>616-572-5</t>
  </si>
  <si>
    <t>Cadmium sulphite</t>
  </si>
  <si>
    <t>Cadmium telluride</t>
  </si>
  <si>
    <t>Cadmium tellurium tetraoxide</t>
  </si>
  <si>
    <t>Cadmium tellurium trioxide</t>
  </si>
  <si>
    <t>Cadmium tert-decanoate</t>
  </si>
  <si>
    <t>Cadmium tetrafluoroborate</t>
  </si>
  <si>
    <t>Cadmium tetrapentyl bis(phosphate)</t>
  </si>
  <si>
    <t>Cadmium titanium trioxide</t>
  </si>
  <si>
    <t>Cadmium toluate</t>
  </si>
  <si>
    <t>Cadmium wolframate</t>
  </si>
  <si>
    <t>Cadmium zinc lithopone yellow</t>
  </si>
  <si>
    <t>Cadmium zinc sulfide yellow</t>
  </si>
  <si>
    <t>Cadmium zinc sulphide</t>
  </si>
  <si>
    <t>Cadmium zirconium trioxide</t>
  </si>
  <si>
    <t>Cadmium(2+) (R)-12-hydroxyoctadecanoate</t>
  </si>
  <si>
    <t>Cadmium(2+) 12-hydroxyoctadecanoate</t>
  </si>
  <si>
    <t>Cadmium, benzoate p-tert-butylbenzoate complexes</t>
  </si>
  <si>
    <t>Cadmium, dross</t>
  </si>
  <si>
    <t>Calcines, cadmium residue</t>
  </si>
  <si>
    <t>Carbonic acid, cadmium salt</t>
  </si>
  <si>
    <t>Chloroform</t>
  </si>
  <si>
    <t>Cobalt arsenide</t>
  </si>
  <si>
    <t>Copper diarsenite</t>
  </si>
  <si>
    <t>Creosote, wood</t>
  </si>
  <si>
    <t>Cyclohexane</t>
  </si>
  <si>
    <t>Decanoic acid, branched, cadmium salts</t>
  </si>
  <si>
    <t>Diammonium hydrogenarsenate</t>
  </si>
  <si>
    <t>Diarsenic triselenide</t>
  </si>
  <si>
    <t>Diarsenic tritelluride</t>
  </si>
  <si>
    <t>Diboron tricadmium hexaoxide</t>
  </si>
  <si>
    <t>Dicadmium hexakis(cyano-C)ferrate(4-)</t>
  </si>
  <si>
    <t>Dicadmium niobate</t>
  </si>
  <si>
    <t>Dicadmium selenide sulphide</t>
  </si>
  <si>
    <t>Dichromium arsenide</t>
  </si>
  <si>
    <t>Digallium arsenide phosphide</t>
  </si>
  <si>
    <t>Diiron arsenide</t>
  </si>
  <si>
    <t>210-849-0</t>
  </si>
  <si>
    <t>Dimethylarsinic acid</t>
  </si>
  <si>
    <t>Dimethylcadmium</t>
  </si>
  <si>
    <t>Diphenyldiarsenic acid</t>
  </si>
  <si>
    <t>Diphenyliodonium hexafluoroarsenate</t>
  </si>
  <si>
    <t>Dipotassium [[N,N'-ethylenebis[N-(carboxymethyl)glycinato]](4-)-N,N',O,O',ON,ON']cadmate(2-)</t>
  </si>
  <si>
    <t>Disilver arsenide</t>
  </si>
  <si>
    <t>Disodium 3,6-bis[(o-arsonophenyl)azo]-4,5-dihydroxynaphthalene-2,7-disulphonate</t>
  </si>
  <si>
    <t>Disodium 4-[(o-arsonophenyl)azo]-3-hydroxynaphthalene-2,7-disulphonate</t>
  </si>
  <si>
    <t>222-993-1</t>
  </si>
  <si>
    <t>Disodium hydrogenarsenate</t>
  </si>
  <si>
    <t>Disodium tetrakis(cyano-C)cadmate(2-)</t>
  </si>
  <si>
    <t>Dodecanoic acid, cadmium salt, basic</t>
  </si>
  <si>
    <t>Dysprosium arsenide</t>
  </si>
  <si>
    <t>Erbium arsenide</t>
  </si>
  <si>
    <t>Ethyl bromoacetate</t>
  </si>
  <si>
    <t>Europium arsenide</t>
  </si>
  <si>
    <t>Fatty acids, C10-18, cadmium salts</t>
  </si>
  <si>
    <t>Fatty acids, C12-18, barium cadmium salts</t>
  </si>
  <si>
    <t>Fatty acids, C12-18, cadmium salts</t>
  </si>
  <si>
    <t>Fatty acids, C14-18 and C18-unsatd., branched and linear, hydrogenated, cadmium salts</t>
  </si>
  <si>
    <t>Fatty acids, C14-18, cadmium salts</t>
  </si>
  <si>
    <t>Fatty acids, C8-10-branched, cadmium salts</t>
  </si>
  <si>
    <t>Fatty acids, C8-18 and C18-unsatd., cadmium salts</t>
  </si>
  <si>
    <t>Fatty acids, C9-11-branched, cadmium salts</t>
  </si>
  <si>
    <t>Fatty acids, C9-13-neo-, cadmium salts</t>
  </si>
  <si>
    <t>Fatty acids, castor-oil, hydrogenated, cadmium salts</t>
  </si>
  <si>
    <t>Fatty acids, coco, cadmium salts</t>
  </si>
  <si>
    <t>Fatty acids, olive-oil, cadmium salts</t>
  </si>
  <si>
    <t>Fatty acids, peanut-oil, cadmium salts</t>
  </si>
  <si>
    <t>Fatty acids, rape-oil, cadmium salts</t>
  </si>
  <si>
    <t>Fatty acids, tall-oil, cadmium salts</t>
  </si>
  <si>
    <t>Fatty acids, tallow, hydrogenated, cadmium salts</t>
  </si>
  <si>
    <t>Flue dust, arsenic-contg.</t>
  </si>
  <si>
    <t>Flue dust, cadmium-refining</t>
  </si>
  <si>
    <t>Flue dust, copper-lead blast furnace, cadmium-indium-enriched</t>
  </si>
  <si>
    <t>Flue dust, lead-manufg., cadmium-rich</t>
  </si>
  <si>
    <t>Flue dust, lead-refining</t>
  </si>
  <si>
    <t>Gadolinium arsenide</t>
  </si>
  <si>
    <t>Gallium arsenide</t>
  </si>
  <si>
    <t>Gallium zinc triarsenide</t>
  </si>
  <si>
    <t>Germanium arsenide</t>
  </si>
  <si>
    <t>Hexachloroethane</t>
  </si>
  <si>
    <t>Hexanoic acid, 2-ethyl-, cadmium salt, basic</t>
  </si>
  <si>
    <t>Holmium arsenide</t>
  </si>
  <si>
    <t>Hydrogen [4-[(5-chloro-4-methyl-2-sulphophenyl)azo]-3-hydroxynaphthalene-2-carboxylato(3-)]cadmate(1-)</t>
  </si>
  <si>
    <t>Hydrogen hexafluoroarsenate</t>
  </si>
  <si>
    <t>Indium arsenide</t>
  </si>
  <si>
    <t>Iron arsenate</t>
  </si>
  <si>
    <t>Iron arsenide</t>
  </si>
  <si>
    <t>Iron bis(arsenate)</t>
  </si>
  <si>
    <t>Iron diarsenide</t>
  </si>
  <si>
    <t>Isononylphenol, ethoxylated</t>
  </si>
  <si>
    <t>609-346-2</t>
  </si>
  <si>
    <t>Lanthanum arsenide</t>
  </si>
  <si>
    <t>Lauric acid, barium cadmium salt</t>
  </si>
  <si>
    <t>Leach residues, cadmium cake</t>
  </si>
  <si>
    <t>Leach residues, cadmium-contg. flue dust</t>
  </si>
  <si>
    <t>Leach residues, cadmium-refining</t>
  </si>
  <si>
    <t>Leach residues, zinc ore-calcine, cadmium-copper ppt.</t>
  </si>
  <si>
    <t>Leach residues, zinc refining flue dust, cadmium-thallium ppt.</t>
  </si>
  <si>
    <t>Lead alloy, base, dross</t>
  </si>
  <si>
    <t>Lead arsenite</t>
  </si>
  <si>
    <t>209-943-4</t>
  </si>
  <si>
    <t>231-198-9</t>
  </si>
  <si>
    <t>Lead, antimonial, dross</t>
  </si>
  <si>
    <t>Lithium hexafluoroarsenate</t>
  </si>
  <si>
    <t>Lutetium arsenide</t>
  </si>
  <si>
    <t>Manganese arsenide</t>
  </si>
  <si>
    <t>Manganese hydrogenarsenate</t>
  </si>
  <si>
    <t>Mercury hydrogenarsenate</t>
  </si>
  <si>
    <t>Methyl bromoacetate</t>
  </si>
  <si>
    <t>202-499-2</t>
  </si>
  <si>
    <t>Monomethyl-dibromo-diphenyl methane bromobenzylbromotoluene, mixture of isomers Trade name: DBBT</t>
  </si>
  <si>
    <t>N-(p-arsenosophenyl)-1,3,5-triazine-2,4,6-triamine</t>
  </si>
  <si>
    <t>N2-benzyl pentachlorophenyl N2-carboxy-L-(2-aminoglutaramate)</t>
  </si>
  <si>
    <t>Naphthenic acids, cadmium salts</t>
  </si>
  <si>
    <t>Neoarsphenamine</t>
  </si>
  <si>
    <t>Neodymium arsenide</t>
  </si>
  <si>
    <t>Nickel</t>
  </si>
  <si>
    <t>Nickel arsenide</t>
  </si>
  <si>
    <t>Nickel diarsenide</t>
  </si>
  <si>
    <t>Niobium arsenide</t>
  </si>
  <si>
    <t>Nonanoic acid, branched, cadmium salt</t>
  </si>
  <si>
    <t>Nonylphenol</t>
  </si>
  <si>
    <t>Nonylphenol, branched, ethoxylated</t>
  </si>
  <si>
    <t>Nonylphenol, ethoxylated</t>
  </si>
  <si>
    <t>Octadecanoic acid, 12-hydroxy-, cadmium salt, basic</t>
  </si>
  <si>
    <t>Octadecanoic acid, cadmium salt, basic</t>
  </si>
  <si>
    <t>Oxophenarsine</t>
  </si>
  <si>
    <t>Oxophenarsine hydrochloride</t>
  </si>
  <si>
    <t>Pentacadmium chloridetriphosphate</t>
  </si>
  <si>
    <t>Pentachloroethane</t>
  </si>
  <si>
    <t>Pentachlorophenol</t>
  </si>
  <si>
    <t>Pentachlorophenyl laurate</t>
  </si>
  <si>
    <t>Pentachlorophenyl N-[[(4-methoxyphenyl)methoxy]carbonyl]-L-serinate</t>
  </si>
  <si>
    <t>Pentafluoroarsorane</t>
  </si>
  <si>
    <t>Pentahydroxyarsorane</t>
  </si>
  <si>
    <t>Pentapotassium hydrogen [[[ethylenebis[nitrilobis(methylene)]]tetrakis[phosphonato]](8-)]cadmate(6-)</t>
  </si>
  <si>
    <t>Perchlorophenyl 5-oxo-L-prolinate</t>
  </si>
  <si>
    <t>Perchlorophenyl N-(benzyloxycarbonyl)-L-isoleucinate</t>
  </si>
  <si>
    <t>Perchlorophenyl S-benzyl-N-(benzyloxycarbonyl)-L-cysteinate</t>
  </si>
  <si>
    <t>Phenylarsine oxide</t>
  </si>
  <si>
    <t>Phenylmercury acetate</t>
  </si>
  <si>
    <t>Phenylmercury octanoate</t>
  </si>
  <si>
    <t>Phenylmercury propionate</t>
  </si>
  <si>
    <t>Polybromobiphenyls, Polybrominatedbiphenyls (PBB)</t>
  </si>
  <si>
    <t>Potassium [N,N-bis(carboxymethyl)glycinato(3-)-N,O,O',O'']cadmate(1-)</t>
  </si>
  <si>
    <t>Potassium arsenite</t>
  </si>
  <si>
    <t>Potassium dihydrogenarsenate</t>
  </si>
  <si>
    <t>Potassium hexafluoroarsenate</t>
  </si>
  <si>
    <t>Potassium pentachlorophenolate</t>
  </si>
  <si>
    <t>Praseodymium arsenide</t>
  </si>
  <si>
    <t>Propanoic acid, cadmium salt, basic</t>
  </si>
  <si>
    <t>Propyl bromoacetate</t>
  </si>
  <si>
    <t>Pyrochlore, bismuth cadmium ruthenium</t>
  </si>
  <si>
    <t>273-620-4</t>
  </si>
  <si>
    <t>Residues, cadmium-refining</t>
  </si>
  <si>
    <t>Resin acids and Rosin acids, cadmium salts</t>
  </si>
  <si>
    <t>Roxarsone</t>
  </si>
  <si>
    <t>204-453-7</t>
  </si>
  <si>
    <t>Samarium arsenide</t>
  </si>
  <si>
    <t>Silicic acid (H4SiO4), zinc salt (1:2), arsenic and manganese-doped</t>
  </si>
  <si>
    <t>Silicic acid, zirconium salt, cadmium pigment-encapsulated</t>
  </si>
  <si>
    <t>Slimes and Sludges, cadmium sump tank</t>
  </si>
  <si>
    <t>Slimes and Sludges, cadmium-refining, oxidized</t>
  </si>
  <si>
    <t>Slimes and Sludges, copper electrolytic refining, decopperized, arsenic-rich</t>
  </si>
  <si>
    <t>Slimes and Sludges, copper refining</t>
  </si>
  <si>
    <t>Slimes and Sludges, copper-lead ore roasting off gas scrubbing, arsenic-contg.</t>
  </si>
  <si>
    <t>Sodium arsenate dibasic heptahydrate</t>
  </si>
  <si>
    <t>677-900-0</t>
  </si>
  <si>
    <t>Sodium cacodylate trihydrate</t>
  </si>
  <si>
    <t>682-793-9</t>
  </si>
  <si>
    <t>Sodium dimethylarsinate</t>
  </si>
  <si>
    <t>Sodium dioxoarsenate</t>
  </si>
  <si>
    <t>Sodium hexafluoroarsenate(V)</t>
  </si>
  <si>
    <t>624-772-9</t>
  </si>
  <si>
    <t>Sodium metaarsenate</t>
  </si>
  <si>
    <t>Sodium pentachlorophenolate</t>
  </si>
  <si>
    <t>Strychnidin-10-one, arsenite (1:1)</t>
  </si>
  <si>
    <t>Strychnine arsenate</t>
  </si>
  <si>
    <t>Sulfarsphenamine</t>
  </si>
  <si>
    <t>239-831-0</t>
  </si>
  <si>
    <t>Terbium arsenide</t>
  </si>
  <si>
    <t>Tetra-μ-chlorodichlorobis[2-[[(2,3-dihydroxypropoxy)hydroxyphosphinyl]oxy]triethylmethylammoniumato]tricadmium, stereoisomer</t>
  </si>
  <si>
    <t>Tetrapotassium [[[nitrilotris(methylene)]tris[phosphonato]](6-)-N,O,O'',O'''']cadmate(6-)</t>
  </si>
  <si>
    <t>Thallium arsenide</t>
  </si>
  <si>
    <t>Thallium triarsenide</t>
  </si>
  <si>
    <t>Thulium arsenide</t>
  </si>
  <si>
    <t>Toluene</t>
  </si>
  <si>
    <t>Triammonium arsenate</t>
  </si>
  <si>
    <t>Triantimony arsenide</t>
  </si>
  <si>
    <t>Tribarium diarsenate</t>
  </si>
  <si>
    <t>Tribarium diarsenide</t>
  </si>
  <si>
    <t>Tricadmium bis(phosphate)</t>
  </si>
  <si>
    <t>Tricadmium diphosphide</t>
  </si>
  <si>
    <t>Tricalcium diarsenide</t>
  </si>
  <si>
    <t>Tricalcium diarsenite</t>
  </si>
  <si>
    <t>Tricobalt diarsenate</t>
  </si>
  <si>
    <t>Tricopper arsenide</t>
  </si>
  <si>
    <t>Triethyl arsenite</t>
  </si>
  <si>
    <t>Trifluoroarsine</t>
  </si>
  <si>
    <t>Trilithium arsenate</t>
  </si>
  <si>
    <t>Trilithium arsenide</t>
  </si>
  <si>
    <t>Trimagnesium diarsenide</t>
  </si>
  <si>
    <t>Trimanganese arsenide</t>
  </si>
  <si>
    <t>Trinickel bis(arsenate)</t>
  </si>
  <si>
    <t>Triphenylsulphonium hexafluoroarsenate(1-)</t>
  </si>
  <si>
    <t>Tripotassium arsenide</t>
  </si>
  <si>
    <t>Tris(ethylenediamine)cadmium dihydroxide</t>
  </si>
  <si>
    <t>Tris(pentane-2,4-dionato-O,O')silicon hexafluoroarsenate</t>
  </si>
  <si>
    <t>Tris[(8α)-6'-methoxycinchonan-9(R)-ol] arsenite</t>
  </si>
  <si>
    <t>Tris[(8α,9R)-6'-methoxycinchonan-9-ol] bis(arsenate)</t>
  </si>
  <si>
    <t>Trisilver arsenate</t>
  </si>
  <si>
    <t>Trisilver arsenide</t>
  </si>
  <si>
    <t>Trisilver arsenite</t>
  </si>
  <si>
    <t>Trisodium arsenate</t>
  </si>
  <si>
    <t>Trisodium arsenide</t>
  </si>
  <si>
    <t>Trisodium arsenite</t>
  </si>
  <si>
    <t>Tristrontium diarsenate</t>
  </si>
  <si>
    <t>Tristrontium diarsenide</t>
  </si>
  <si>
    <t>Tritylium hexafluoroarsenate</t>
  </si>
  <si>
    <t>Trizinc diarsenide</t>
  </si>
  <si>
    <t>Vanadium(4+) diarsenate (1:1)</t>
  </si>
  <si>
    <t>Waste solids, cadmium-electrolysis, thallium-rich</t>
  </si>
  <si>
    <t>Wastewater, cadmium sulfate electrolytic, acid</t>
  </si>
  <si>
    <t>Ytterbium arsenide</t>
  </si>
  <si>
    <t>Yttrium arsenide</t>
  </si>
  <si>
    <t>Zinc arsenate</t>
  </si>
  <si>
    <t>Zinc bis(pentachlorophenolate)</t>
  </si>
  <si>
    <t>Zinc diarsenide</t>
  </si>
  <si>
    <t>Zircon, cadmium orange</t>
  </si>
  <si>
    <t>Zircon, cadmium yellow</t>
  </si>
  <si>
    <t>Zirconium arsenide</t>
  </si>
  <si>
    <t>Korlátozás vonatkozik rá</t>
  </si>
  <si>
    <t>20427-84-3</t>
  </si>
  <si>
    <t>7311-27-5</t>
  </si>
  <si>
    <t>9002-93-1</t>
  </si>
  <si>
    <t>1119449-37-4</t>
  </si>
  <si>
    <t>1119449-38-5</t>
  </si>
  <si>
    <t>27942-27-4</t>
  </si>
  <si>
    <t>2497-59-8</t>
  </si>
  <si>
    <t>14409-72-4</t>
  </si>
  <si>
    <t>26571-11-9</t>
  </si>
  <si>
    <t>2315-67-5</t>
  </si>
  <si>
    <t>2315-61-9</t>
  </si>
  <si>
    <t>2-[2-(4-nonylphenoxy)ethoxy]ethanol</t>
  </si>
  <si>
    <t>243-816-4</t>
  </si>
  <si>
    <t>2-[2-[2-[2-(4-nonylphenoxy)ethoxy]ethoxy]ethoxy]ethanol</t>
  </si>
  <si>
    <t>230-770-5</t>
  </si>
  <si>
    <t>618-344-0</t>
  </si>
  <si>
    <t>2-[4-(3,6-dimethylheptan-3-yl)phenoxy]ethanol</t>
  </si>
  <si>
    <t>687-832-3</t>
  </si>
  <si>
    <t>2-{2-[4-(3,6-dimethylheptan-3-yl)phenoxy]ethoxy}ethanol</t>
  </si>
  <si>
    <t>687-833-9</t>
  </si>
  <si>
    <t>20-(4-nonylphenoxy)-3,6,9,12,15,18-hexaoxaicosan-1-ol</t>
  </si>
  <si>
    <t>248-743-1</t>
  </si>
  <si>
    <t>20-[4-(1,1,3,3-tetramethylbutyl)phenoxy]-3,6,9,12,15,18-hexaoxaicosan-1-ol</t>
  </si>
  <si>
    <t>219-682-8</t>
  </si>
  <si>
    <t>26-(4-nonylphenoxy)-3,6,9,12,15,18,21,24-Octaoxahexacosan-1-ol</t>
  </si>
  <si>
    <t>604-395-6</t>
  </si>
  <si>
    <t>26-(nonylphenoxy)-3,6,9,12,15,18,21,24-octaoxahexacosan-1-ol</t>
  </si>
  <si>
    <t>247-816-5</t>
  </si>
  <si>
    <t>621-345-9</t>
  </si>
  <si>
    <t>621-341-7</t>
  </si>
  <si>
    <t>Dipentyl phthalate</t>
  </si>
  <si>
    <t>Lead chromate molybdate sulfate red</t>
  </si>
  <si>
    <t>Lead sulfochromate yellow</t>
  </si>
  <si>
    <t>n-pentyl-isopentylphthalate</t>
  </si>
  <si>
    <t>Nonylphenol, branched, ethoxylated (CAS# 68412-54-4)</t>
  </si>
  <si>
    <t>932-688-1</t>
  </si>
  <si>
    <t>Nonylphenol, ethoxylated (10-EO) (9016-45-9)</t>
  </si>
  <si>
    <t>931-755-2</t>
  </si>
  <si>
    <t>Nonylphenol, ethoxylated (15-EO) (9016-45-9)</t>
  </si>
  <si>
    <t>931-756-8</t>
  </si>
  <si>
    <t>Nonylphenol, ethoxylated (6,5-EO) (9016-45-9)</t>
  </si>
  <si>
    <t>931-753-1</t>
  </si>
  <si>
    <t>Nonylphenol, ethoxylated (8-EO) (9016-45-9)</t>
  </si>
  <si>
    <t>931-754-7</t>
  </si>
  <si>
    <t>Nonylphenol, ethoxylated (EO = 10)</t>
  </si>
  <si>
    <t>939-993-9</t>
  </si>
  <si>
    <t>Nonylphenol, ethoxylated (EO = 4)</t>
  </si>
  <si>
    <t>939-975-0</t>
  </si>
  <si>
    <t>Nonylphenol, ethoxylated (polymer)</t>
  </si>
  <si>
    <t>938-618-6</t>
  </si>
  <si>
    <t>Nonylphenolpolyglycolether</t>
  </si>
  <si>
    <t>932-998-7</t>
  </si>
  <si>
    <t>Poly(oxy-1,2-ethanediyl), a-(nonylphenyl)-w-hydroxy- (CAS 9016-45-9)</t>
  </si>
  <si>
    <t>931-562-3</t>
  </si>
  <si>
    <t>REACH engedélyezés vonatkozik rá</t>
  </si>
  <si>
    <t>Korlátozás és REACH engedélyezés alá eső anyagok</t>
  </si>
  <si>
    <t>Jelezni ezt az igen fontos követelményt. A biztonsági adatlapokból ezek az információk hiányoznak, pedig kötelezők lennének!</t>
  </si>
  <si>
    <t>Minden anyag sorában jelzi, hogy szerepel-e ezekben a REACH mellékletekben (XIV vagy XVII). Ha igen, komoly követelmények olvashatók a megadott link alatt.
FIGYELEM: mivel főként a korlátozásoknál, de az engedélyezésnél is előfordul, hogy csoportnévre vonatkozik az előírás, tehát nincs CAS szám. Vagy az adott anyag jól meghatározott, de  nincs CAS száma. Ilyenkor az ECHA listaszámot írtam át a CAS helyére, azt alkalmazzuk az anyag beírásakor az Adatbeírás helye táblába, hogy az Excel megtalálja. De itt nagyon fontos az ellenőrzés is, hogy valamiért az Excel nem találta meg a listában az anyagomat, pedig vonatkozik rá valamelyik követelmény!</t>
  </si>
  <si>
    <t>Szerepel-e az anyag a Harmonizált listán?</t>
  </si>
  <si>
    <t>Toxicity oral</t>
  </si>
  <si>
    <t>Toxicity skin</t>
  </si>
  <si>
    <t>Toxicity inhal.</t>
  </si>
  <si>
    <t>Carcinogene</t>
  </si>
  <si>
    <t xml:space="preserve"> regisztráció egy ECHA listaszámos anyagra 10-s M faktor az akutnál</t>
  </si>
  <si>
    <t>ATP01 a bejelentésekben ugyanez a regisztráció is</t>
  </si>
  <si>
    <t>Methacrylic ester  C12-16 alkyl esters</t>
  </si>
  <si>
    <t>bejelentést veszi át az egyetlen, intermedierként regisztráló</t>
  </si>
  <si>
    <t>regisztráció, a két regisztráló nem ért egyet, az egyik 1 a másik 2 irritáció</t>
  </si>
  <si>
    <t>regisztráció a bejelentésben nyilvánvalóan a trifenil-foszfát tartalom miatt (is) van - szemben a regisztrációval, Acute 1 és Chronic 1-nek osztályozva</t>
  </si>
  <si>
    <t>939-340-8</t>
  </si>
  <si>
    <t>Hexamethylene diisocyanurate, biuret</t>
  </si>
  <si>
    <t>PEG  laurate</t>
  </si>
  <si>
    <t>bejelentés, a gyártó nem vette be a Repr. 2-t. némely bejelentők igen</t>
  </si>
  <si>
    <t>584-08-7</t>
  </si>
  <si>
    <t>Potassium carbonate</t>
  </si>
  <si>
    <t>209-529-3</t>
  </si>
  <si>
    <t>Nekünk kell bevinnünk, hogy milyen komponensekből hoztuk létre a keverékünket ("Adatbeírás helye" tábla). Ha keverékből kevertünk, annak a komponenseit is be kell vinnünk. Amennyiben ezek az anyagkomponensek már szerepelnek az Adatbázis táblában, akkor az Excel minden osztályozást (leszámítva a fiz-kémeket) magától kiszámol. Ha az adott anyag nincs még meg az Adatbázis táblában, nekünk kell bevinnünk oda az osztályozási, specifikus határérték és M tényező adatokkal együtt, praktikusan a regisztrációból. Mindkét esetben ellenőriznünk-összevetünk kell az adatokat, pl. a keverésünkhöz beérkező anyagok/keverékek biztonsági adatlapjaival. A végső döntés a mienk és meghatározza az eredményt.</t>
  </si>
  <si>
    <r>
      <t xml:space="preserve">Ide kell bevinni a keverékünk összetételét, mindig a sárga helyekre, átírva a meglévőket, melyek csak például szolgálnak (és tovább írni az üres mezőkre, ha túl sok van </t>
    </r>
    <r>
      <rPr>
        <sz val="11"/>
        <color rgb="FF000000"/>
        <rFont val="Wingdings"/>
        <charset val="2"/>
      </rPr>
      <t>J</t>
    </r>
    <r>
      <rPr>
        <sz val="11"/>
        <color rgb="FF000000"/>
        <rFont val="Calibri"/>
        <family val="2"/>
        <charset val="238"/>
      </rPr>
      <t>)</t>
    </r>
  </si>
  <si>
    <t>A keverékünkbe kerülő termékek=összekevert komponensek neve. Csak annyira kell pontosan, hogy mi azonosítani tudjuk, a program nem használja.</t>
  </si>
  <si>
    <r>
      <t xml:space="preserve">Az D oszloptól kezdve ide vigyük be a keverékünk "anyagkomponenseit", átírva a sárga mezőket. Ezek vagy eleve tiszta anyagként kerültek a keverékünkbe, akkor írjuk ide át újra a kémiai nevüket (nem kell, hogy pontos legyen), és írjunk a két beírt név találkozási pontjába, a halványabb sárga mezőkbe,  100-at (mivel ezek tiszta anyagok). Ha az általunk bemért termékkomponensek is keverékek, akkor a biztonsági adatlapjaikból vegyük ki, hogy milyen anyagkomponenesekből állnak és ezeket soroljuk fel itt a második sorban, egymás után külön-külön oszlopokba, és írjuk be a terméknév (első oszlop) és a benne lévő anyagnév (második sor) találkozási pontjába, a halványabb sárga mezőkbe, hogy az adatlapban milyen százalékkal szerepelnek. Várhatóan nem tudjuk a pontos százalékot, ekkor vegyük az adatlapból a felső határt. Ha pl. &gt;80% van írva, akkor vegyünk 100-at. Ezáltal az Excel a legalsó 18. sorban automatikusan kiszámolja, hogy a </t>
    </r>
    <r>
      <rPr>
        <i/>
        <sz val="11"/>
        <color rgb="FF000000"/>
        <rFont val="Calibri"/>
        <family val="2"/>
        <charset val="238"/>
      </rPr>
      <t>mi keverékünkben</t>
    </r>
    <r>
      <rPr>
        <sz val="11"/>
        <color rgb="FF000000"/>
        <rFont val="Calibri"/>
        <family val="2"/>
        <charset val="238"/>
      </rPr>
      <t xml:space="preserve"> az egyes </t>
    </r>
    <r>
      <rPr>
        <i/>
        <sz val="11"/>
        <color rgb="FF000000"/>
        <rFont val="Calibri"/>
        <family val="2"/>
        <charset val="238"/>
      </rPr>
      <t xml:space="preserve">anyagokból </t>
    </r>
    <r>
      <rPr>
        <sz val="11"/>
        <color rgb="FF000000"/>
        <rFont val="Calibri"/>
        <family val="2"/>
        <charset val="238"/>
      </rPr>
      <t xml:space="preserve">mennyi van. Éppen ezért egy anyagot csak egyszer írjunk be ebbe a második sorba. Ha már szerepelt, használjuk a százalék beírására ezt az oszlopot, de a megfelelő bekevert termékkomponenssel mindig egy sorban. Így az Excel alul összegzi az egyes bekevert termékkomponenseinkben lévő </t>
    </r>
    <r>
      <rPr>
        <i/>
        <sz val="11"/>
        <color rgb="FF000000"/>
        <rFont val="Calibri"/>
        <family val="2"/>
        <charset val="238"/>
      </rPr>
      <t xml:space="preserve">azonos </t>
    </r>
    <r>
      <rPr>
        <sz val="11"/>
        <color rgb="FF000000"/>
        <rFont val="Calibri"/>
        <family val="2"/>
        <charset val="238"/>
      </rPr>
      <t>anyagok mennyiségét. Ez fogja megszabni, hogy elérjük-e a küszöbértéket erre az anyagra, vagy akár az osztályozási koncentrációs limitet, vagy nem.</t>
    </r>
  </si>
  <si>
    <t>A D oszloptól (első anyag) kezdve írjuk be minden általunk bevitt anyagra a CAS számát. Ennek pontos beírása a legfontosabb, mert a továbbiakban ez a CAS szám fogja azonosítani ezt az anyagot. Ne hagyjuk el a kötőjeleket, ne tegyünk szóközt sehova (se az elejére, se a kötőjelek mellé, se a végére). Ha az  anyagunknak valamiért nincs CAS száma, pl. Reaction mass, akkor adjuk meg az ECHA listaszámát (6-7-8-9-cel kezdődik). Sok ilyen anyag van már az adatbázisban, ezeket meg fogja találni az Excel. Ha ilyen sincs, tehát az anyag nem is regisztrált (mert akkor ott kap listaszámot) akkor adjunk neki egy saját azonosító számot, bármilyen formátumút. Vigyük be (lásd lejjebb) az adatait (ezzzel az azonosító számmal a CAS szám helyén) az "Adatbázis új anyagok helye" táblába is, hogy a program megtalálja....</t>
  </si>
  <si>
    <t>Itt találhatóak az egyes anyagok összegyűjtött CLP osztályozási adatai, az egyedi koncentrációs limitek és az M tényezők (és még más hasznos információk is az anyagokról, melyekről lejjebb adok útmutatást)</t>
  </si>
  <si>
    <r>
      <t xml:space="preserve">Az Excel alul nemcsak a keverék osztályba sorolását adja meg az eredménytábla alján, hanem fenn, az egyes anyagkomponenseknél azt is, hogy fel kell-e ezeket írni a címkére. Ez két ok miatt lehetséges: vagy mert a keverék érzékenyítő besorolású és ezek az érzékenyítést okozó komponensek. Vagy a koncentrációjuk nem éri el a besoroláshoz szükséges általános vagy egyedi koncentrációs határértéket, de annak tizedét igen (kiváltási határérték), és ezért a címkére kell írnunk (H208 mondattal vagy anélkül, aszerint, hogy </t>
    </r>
    <r>
      <rPr>
        <i/>
        <sz val="11"/>
        <color rgb="FF000000"/>
        <rFont val="Calibri"/>
        <family val="2"/>
        <charset val="238"/>
      </rPr>
      <t>nem</t>
    </r>
    <r>
      <rPr>
        <sz val="11"/>
        <color rgb="FF000000"/>
        <rFont val="Calibri"/>
        <family val="2"/>
        <charset val="238"/>
      </rPr>
      <t xml:space="preserve"> érzékenyítő a keverékünk besorolása vagy </t>
    </r>
    <r>
      <rPr>
        <i/>
        <sz val="11"/>
        <color rgb="FF000000"/>
        <rFont val="Calibri"/>
        <family val="2"/>
        <charset val="238"/>
      </rPr>
      <t>igen</t>
    </r>
    <r>
      <rPr>
        <sz val="11"/>
        <color rgb="FF000000"/>
        <rFont val="Calibri"/>
        <family val="2"/>
        <charset val="238"/>
      </rPr>
      <t>).</t>
    </r>
  </si>
  <si>
    <t>Az a célszerű, ha a regisztrációból származnak. Ha az anyagot még nem regisztrálták, akkor a bejelentésekből célszerű statisztíkai súllyal a legvalószínűbbet meghatározni.</t>
  </si>
  <si>
    <t>Ezt értékeli az Excel, de figyelembe kell venni az egyéb feltételt is. Ha van ilyen komponensünk, az látszik (1-es van a sorában ebben az oszlopban). Az Excel figyelembe veszi alul, hogy az ilyen komponensek koncentrációösszege nagyobb-e, mint a 10%-os általános limit Ha igen, alul jelzi. De a besoroláshoz még az is feltétel, hogy a keverékünk kinematikai viszkozitása kisebb legyen, mint 20,5 mm2/s 40 oC-on. Erről nekünk kell döntenünk, kell, hogy legyen ilyen mérésünk ezesetben.</t>
  </si>
  <si>
    <r>
      <t xml:space="preserve">Többféle adat van a táblázatban. A fontos és pontosan beviendő adatok mezői nincsenek beszínezve. Persze ha nincs valamilyen osztályozásra adat, ezeket üresen hagyhatjuk. A sötéttel színezett mezőket nem kötelező kitölteni, csak ha szorgosak vagyunk és kiszedjük a regisztrációból akkor nagyon örülök, ha beírjuk: pl. az Occupational limit-et belégzésre, hosszú távon, mg/m3, és a kibocsátási limitet, elővízre, mg/L. A sárgával színezett mezőkön már találunk beírást: itt egy automatikus Excel számítási képlet található. Ez az általános koncentrációs határt adja meg - a már az adatbázisban eleve meglévő, vagy általunk beírt besorolástól függően. Írjuk ide be, </t>
    </r>
    <r>
      <rPr>
        <i/>
        <sz val="11"/>
        <color rgb="FF000000"/>
        <rFont val="Calibri"/>
        <family val="2"/>
        <charset val="238"/>
      </rPr>
      <t xml:space="preserve">feltétlenül, ezzel átírva a képletet, </t>
    </r>
    <r>
      <rPr>
        <sz val="11"/>
        <color rgb="FF000000"/>
        <rFont val="Calibri"/>
        <family val="2"/>
        <charset val="238"/>
      </rPr>
      <t>ha egyedi koncentrációs limitet találunk az irodalomban. Persze a megfelelelő helyre. Ilyen pl. a bőr- és szemirritáció, vagy a STOT végpont. Vannak végül olyan mezők, melyek nincsenek beszínezve, de nagy ritkán találunk rá adatot: ilyenek  az M tényezők a környezeti végpontra a táblázat legvégén. Ne felejtsük ide beírni, ha az M tényező eltér az alapértéktől, az M=1-től.</t>
    </r>
  </si>
  <si>
    <t>Itt is nagyon fontos, hogy megkülönböztessük és beírjuk, hogy 1A, 1B, vagy 1 az osztályozás. Gyakran van egyedi határérték, ne felejtsük el beírni a megfelelő oszlopba.</t>
  </si>
  <si>
    <t>1A, 1B vagy 2-t írjunk. A "Lact." új oszlop, nem nagyon találtam még ilyet. 16 anyagnak van ilyen, harmonizált osztályozása, a HBCD és a perfluorooktánsav származékok a legismertebbek.</t>
  </si>
  <si>
    <t>Nagyon gyakori, hogy egy-egy anyag osztályba sorolása attól függ, hogy - születésétől fogva - milyen szennyezéseket tartalmaz. Tipikus példák erre a benzin típusú (és más szénhidrogének). Ha ezekben a benzoltartalom 0,1% alatti, nem kell rákkeltő és mutagénként besorolni őket. Hasonló a helyzet - 3%-os limittel - a toluol- és a n-hexán-tartalom tekintetében: ha ennél nagyobb akár a toluol, akár a n-hexán százaléka, az anyag reprotoxikus 2 besorolású. Ezeket benzinxxx néven vittem be az adatbázisba. De ilyen szénhidrogéntartalmú keveréknél akkor járunk el helyesen, ha - tudva, mert a szállító rendes volt és megadta - hogy ezekből mennyit tartalmaz a szénhidrogén komponensünk, akkor ezeket mint külön szennyező komponenseket az Adatbeírás helye tábla második sorába visszük be mintha az adott anyag keverőkomponensei lennének. Ekkor az Excel figyelembe tudja venni, hogy hiába volt a vásárolt anyagunk 3% toluoltartalma miatt reprotoxikus, ez a toluol-százalék a többi hozzáadott komponens miatt behígul és a keverékünk már nem lesz reprotoxikus. Ilyen a helyzet a nehéz olajszármazékok PAH és kinolin-tartalmával és sok más esetben is. Hasonlóan kell eljárnunk,  ha kaptunk információt a szállítótól más  hasonló komponensekre (sajnos az esetek zömében nem, akkor célszerű rákérdezni). Ilyen lehet a fémek, fémsók nikkel, arzén, ólom, kobalttartalma.</t>
  </si>
  <si>
    <t>Jelzi, hogy valamely anyagunk felkerült a jelöltlistára. Ezt a biztonsági adatlapban is meg kell adni, azért, hogy akik berakják árucikkbe 0,1% feletti mennyiségben, tudják, hogy jelezniük kell a vevőjüknek (az egyéb, ritkábban előforduló kötelezettségekről nem is beszélve, pl. hogy jó ha elkezdik kiváltani....)</t>
  </si>
  <si>
    <t>161074-79-9</t>
  </si>
  <si>
    <t>Alcohols, C12-13, branched and linear, ethoxylated, sulfates, sodium salts</t>
  </si>
  <si>
    <t>500-513-4</t>
  </si>
  <si>
    <t>0,13</t>
  </si>
  <si>
    <t>939-597-6</t>
  </si>
  <si>
    <t>Alcohols, C10-12 (even numbered), ethoxylated (1-2.5 EO), sulfated, sodium salts</t>
  </si>
  <si>
    <t>0,106</t>
  </si>
  <si>
    <t>68815-56-5</t>
  </si>
  <si>
    <t>Alcohols, C10-16, ethoxylated, sulfosuccinates, disodium salts</t>
  </si>
  <si>
    <t>500-232-7</t>
  </si>
  <si>
    <t>self Heat 2, Met. Corr. 1</t>
  </si>
  <si>
    <t>68081-91-4</t>
  </si>
  <si>
    <t>Alcohols, C12-18, ethoxylated, sulfates, sodium salts</t>
  </si>
  <si>
    <t>500-189-4</t>
  </si>
  <si>
    <t>157627-95-7</t>
  </si>
  <si>
    <t xml:space="preserve">Alcohols, C16-18 and C18-unsatd., ethoxylated, sulfates, sodium salts </t>
  </si>
  <si>
    <t>500-345-1</t>
  </si>
  <si>
    <t>939-523-2</t>
  </si>
  <si>
    <t>Alcohols, C8-10, ethoxylated, sulfates, sodium salts</t>
  </si>
  <si>
    <t>160901-28-0</t>
  </si>
  <si>
    <t>Alcohols, C9-11, branched and linear, ethoxylated, sulfates, sodium salts</t>
  </si>
  <si>
    <t>500-465-4</t>
  </si>
  <si>
    <t>939-625-7</t>
  </si>
  <si>
    <t xml:space="preserve">Alkane C6-C8 (even numbered), 1-sulphonic acid, sodium salt </t>
  </si>
  <si>
    <t>68937-98-4</t>
  </si>
  <si>
    <t xml:space="preserve">Sulfonic acids, C14-18-alkane hydroxy and C12-20-alkapolyene and C14-18-alkene and C12-20-alkene hydroxy, sodium salts </t>
  </si>
  <si>
    <t>273-105-4</t>
  </si>
  <si>
    <t>93686-18-1</t>
  </si>
  <si>
    <t>Sulfonic acids, shale-oil, sodium salts</t>
  </si>
  <si>
    <t>297-668-0</t>
  </si>
  <si>
    <t>939-408-7</t>
  </si>
  <si>
    <t xml:space="preserve">Sulfuric acid, C10-12 (even numbered)-alkyl esters, sodium salts </t>
  </si>
  <si>
    <t>regisztráció 400 g/L sűrűség alatt szigorúbb</t>
  </si>
  <si>
    <t>944-399-8</t>
  </si>
  <si>
    <t xml:space="preserve">Sulfuric acid, C16-C18 (even numbered) alkyl esters, sodium salts and C16-18 (even numbered) alcohols </t>
  </si>
  <si>
    <t>0,00488</t>
  </si>
  <si>
    <t>939-331-9</t>
  </si>
  <si>
    <t xml:space="preserve">Sulfuric acid, mono (C16-18 and C18-unsatd. alkyl) (even numbered) esters, sodium salts </t>
  </si>
  <si>
    <t>943-502-3</t>
  </si>
  <si>
    <t xml:space="preserve">Sulfuric acid, mono-C14-16 (even numbered)-alkyl esters, sodium salts </t>
  </si>
  <si>
    <t>Flam. Sol.</t>
  </si>
  <si>
    <t>68955-20-4</t>
  </si>
  <si>
    <t>273-258-8</t>
  </si>
  <si>
    <t xml:space="preserve">Sulfuric acid, mono-C16-18-alkyl esters, sodium salts </t>
  </si>
  <si>
    <t>Flam. Sol 2</t>
  </si>
  <si>
    <t>91648-55-4</t>
  </si>
  <si>
    <t xml:space="preserve">Sulfuric acid, mono-C16-20-alkyl esters, sodium salts </t>
  </si>
  <si>
    <t>293-917-2</t>
  </si>
  <si>
    <t>939-332-4</t>
  </si>
  <si>
    <t xml:space="preserve">Sulfuric acid, mono-C8-10 (even numbered)-alkyl esters, sodium salts </t>
  </si>
  <si>
    <t>0,112</t>
  </si>
  <si>
    <t>84501-49-5</t>
  </si>
  <si>
    <t xml:space="preserve">Sulfuric acid, mono-C9-11-alkyl esters, sodium salts </t>
  </si>
  <si>
    <t>282-968-6</t>
  </si>
  <si>
    <t>0,095</t>
  </si>
  <si>
    <t>944-243-9</t>
  </si>
  <si>
    <t>Sulfuric acid, mono-C9-12-alkyl esters, sodium salts</t>
  </si>
  <si>
    <t xml:space="preserve">regisztráció 400 g/L alatt szigorúbb </t>
  </si>
  <si>
    <t>sulfuric acids, C9-11-iso-C10 rich, alkyl esters, sodium salt</t>
  </si>
  <si>
    <t>947-329-4</t>
  </si>
  <si>
    <t>0,098</t>
  </si>
  <si>
    <t>939-651-9</t>
  </si>
  <si>
    <t>Sulphonation product of diisopropylbenzene, neutralised by sodium hydroxide</t>
  </si>
  <si>
    <t>916-461-4</t>
  </si>
  <si>
    <t xml:space="preserve">Sulphophthalic acid derivatives reaction products of fatty alcohol C12-C14 and sodium hydroxide </t>
  </si>
  <si>
    <t>10000</t>
  </si>
  <si>
    <t>68479-98-1</t>
  </si>
  <si>
    <t>270-877-4</t>
  </si>
  <si>
    <t>5285-60-9</t>
  </si>
  <si>
    <t>4,4-methylenebis/N-secbutylaniline</t>
  </si>
  <si>
    <t>226-122-6</t>
  </si>
  <si>
    <t>Diethylmethylbenzenediamine</t>
  </si>
  <si>
    <t xml:space="preserve">CAS-szám. </t>
  </si>
  <si>
    <t xml:space="preserve">Anyag neve </t>
  </si>
  <si>
    <t>Description</t>
  </si>
  <si>
    <t xml:space="preserve">EK-szám </t>
  </si>
  <si>
    <t xml:space="preserve">A felvétel oka </t>
  </si>
  <si>
    <t xml:space="preserve">A felvétel napja </t>
  </si>
  <si>
    <t xml:space="preserve">Határozat </t>
  </si>
  <si>
    <t xml:space="preserve">IUCLID adatlap </t>
  </si>
  <si>
    <t xml:space="preserve">Igazoló dokumentumok </t>
  </si>
  <si>
    <t xml:space="preserve">Válasz az észrevételekre </t>
  </si>
  <si>
    <t xml:space="preserve">Megjegyzések </t>
  </si>
  <si>
    <t>19/12/2012</t>
  </si>
  <si>
    <t>https://echa.europa.eu/documents/10162/4740aca7-2e63-4f48-adf0-8c98bb12244c</t>
  </si>
  <si>
    <t>https://echa.europa.eu/documents/10162/0062beb5-e9b8-412f-8ab3-38463705587d</t>
  </si>
  <si>
    <t>https://echa.europa.eu/documents/10162/e3a1814f-6a8c-4c02-858e-74f98d525824</t>
  </si>
  <si>
    <t>https://echa.europa.eu/documents/10162/cdf0e5c6-ad40-48b8-bb8b-414278327567</t>
  </si>
  <si>
    <t>18/06/2012</t>
  </si>
  <si>
    <t>https://echa.europa.eu/documents/10162/a330365d-7a44-43a1-a896-0fec7f34c4e6</t>
  </si>
  <si>
    <t>https://echa.europa.eu/documents/10162/05287d61-9686-4368-bb18-39e6b62755bb</t>
  </si>
  <si>
    <t>19/12/2011</t>
  </si>
  <si>
    <t>https://echa.europa.eu/documents/10162/2cc034c5-ecbf-4c6c-8de4-9085c3e4f2a0</t>
  </si>
  <si>
    <t>https://echa.europa.eu/documents/10162/7a85a321-9cbe-4abc-951a-ef0c8ba6bc9c</t>
  </si>
  <si>
    <t>18/06/2010</t>
  </si>
  <si>
    <t>https://echa.europa.eu/documents/10162/bf5436ce-44ed-49c8-b7e6-51804d3cb0a5</t>
  </si>
  <si>
    <t>https://echa.europa.eu/documents/10162/b7a78996-abe6-42bf-87f8-9d233aa19da6</t>
  </si>
  <si>
    <t>30/03/2010</t>
  </si>
  <si>
    <t>https://echa.europa.eu/documents/10162/13141b6e-f285-44bf-9868-d5e089875101</t>
  </si>
  <si>
    <t>https://echa.europa.eu/documents/10162/98bfa10b-2c8c-4bb4-914b-88f68b9bc955</t>
  </si>
  <si>
    <t>16/06/2014</t>
  </si>
  <si>
    <t>https://echa.europa.eu/documents/10162/59b315b3-efb1-4ffa-b4bb-3c2c1259da45</t>
  </si>
  <si>
    <t>https://echa.europa.eu/documents/10162/7e77bc4b-2d4a-4810-808e-6b77135a1e51</t>
  </si>
  <si>
    <t>https://echa.europa.eu/documents/10162/604acc0d-b03f-4c88-b9e1-574a0709b463</t>
  </si>
  <si>
    <t>https://echa.europa.eu/documents/10162/28dc06fd-f76c-4687-9444-03f22cc7ed54</t>
  </si>
  <si>
    <t>20/06/2011</t>
  </si>
  <si>
    <t>https://echa.europa.eu/documents/10162/dbf5f0a3-13f7-4dcc-9638-be11aa9796bc</t>
  </si>
  <si>
    <t>https://echa.europa.eu/documents/10162/3b778214-51a1-44f1-9109-864228f64111</t>
  </si>
  <si>
    <t>https://echa.europa.eu/documents/10162/e3fb1a7c-4bd5-4540-9997-fc9f040c1a2f</t>
  </si>
  <si>
    <t>https://echa.europa.eu/documents/10162/318f7c0e-5c2c-4ba9-a2c4-7f8f3335b75f</t>
  </si>
  <si>
    <t>1000597-52-3</t>
  </si>
  <si>
    <t>PERFLUOROHEXANE-1-SULPHONIC ACID AND ITS SALTS</t>
  </si>
  <si>
    <t>https://echa.europa.eu/documents/10162/cad21145-7d6a-4c1f-b640-80cfe475b45c#https://echa.europa.eu/documents/10162/910d71c0-785a-4b54-997a-6b4396389739</t>
  </si>
  <si>
    <t>https://echa.europa.eu/documents/10162/324a7df5-597a-42e5-8f9f-c10f978a94fa</t>
  </si>
  <si>
    <t>https://echa.europa.eu/documents/10162/97c17507-b6bc-42d7-8aac-59c0c0e9c21b</t>
  </si>
  <si>
    <t>https://echa.europa.eu/documents/10162/44258a5f-9de8-41b6-ac6d-8060b65a9e42</t>
  </si>
  <si>
    <t>https://echa.europa.eu/documents/10162/a7d0fcf7-deb2-402e-af3b-c3b1759615f9</t>
  </si>
  <si>
    <t>https://echa.europa.eu/documents/10162/64588778-b451-427b-951c-679367411297</t>
  </si>
  <si>
    <t>https://echa.europa.eu/documents/10162/40909414-f320-4c4d-8519-3b9895c794e1</t>
  </si>
  <si>
    <t>https://echa.europa.eu/documents/10162/f32433f8-4c7b-4fe4-8601-a6ae79de51d9</t>
  </si>
  <si>
    <t>17/12/2014</t>
  </si>
  <si>
    <t>https://echa.europa.eu/documents/10162/bbe26e5b-facf-4668-bc8c-38a175be4c62</t>
  </si>
  <si>
    <t>https://echa.europa.eu/documents/10162/7ae24c0b-474e-4aee-8af9-719d52995eb9</t>
  </si>
  <si>
    <t>15/12/2010</t>
  </si>
  <si>
    <t>https://echa.europa.eu/documents/10162/6156179b-31de-4d5a-8bde-4c596e132251</t>
  </si>
  <si>
    <t>https://echa.europa.eu/documents/10162/e34d0158-3280-470f-aff4-915959abe1d2</t>
  </si>
  <si>
    <t>https://echa.europa.eu/documents/10162/b0db8920-3429-46d7-9788-9f327712301d</t>
  </si>
  <si>
    <t>https://echa.europa.eu/documents/10162/592637d9-a280-4d3b-852c-6bbd66ed3965</t>
  </si>
  <si>
    <t>https://echa.europa.eu/documents/10162/bb71dff3-cbb8-42e4-8d18-529e5876b710</t>
  </si>
  <si>
    <t>https://echa.europa.eu/documents/10162/62ef285f-3e65-44e1-b898-a8ae3401839b</t>
  </si>
  <si>
    <t>28/10/2008</t>
  </si>
  <si>
    <t>https://echa.europa.eu/documents/10162/1c864bd5-399d-49a2-880b-a8ad54d458b5</t>
  </si>
  <si>
    <t>https://echa.europa.eu/documents/10162/9742c151-381b-4078-9d97-42f0d41a3110</t>
  </si>
  <si>
    <t>https://echa.europa.eu/documents/10162/390a50ab-4461-49fb-87da-b366f77c105b</t>
  </si>
  <si>
    <t>https://echa.europa.eu/documents/10162/3c74593b-4df5-4f63-a90b-ce49a92c03f3</t>
  </si>
  <si>
    <t>p-nonylphenol</t>
  </si>
  <si>
    <t>https://echa.europa.eu/documents/10162/80751a04-fdb3-4bef-aabe-cc49da2a1148</t>
  </si>
  <si>
    <t>https://echa.europa.eu/documents/10162/cd32082a-e7dc-44f7-adac-18cbcf00985e</t>
  </si>
  <si>
    <t>https://echa.europa.eu/documents/10162/03566bd3-3a60-40b1-8a7d-86ea5737a0f6</t>
  </si>
  <si>
    <t>https://echa.europa.eu/documents/10162/8e7b326a-1fe8-4d93-b9f1-c2d941ecfa0f</t>
  </si>
  <si>
    <t>https://echa.europa.eu/documents/10162/0fde3877-5c84-4343-ad20-a3327752a13a</t>
  </si>
  <si>
    <t>https://echa.europa.eu/documents/10162/59737f9b-00db-4ca7-acb5-2b8e4733a073</t>
  </si>
  <si>
    <t>https://echa.europa.eu/documents/10162/9e0c9155-9ec9-489a-976d-4312ab5838cf</t>
  </si>
  <si>
    <t>https://echa.europa.eu/documents/10162/84c20016-56a8-422b-b4b8-cd664b1ad191</t>
  </si>
  <si>
    <t>108427-54-9</t>
  </si>
  <si>
    <t>1-Butanaminium, N,N,N-tributyl-, salt with 1,1,2,2,3,3,4,4,5,5,6,6,6-tridecafluoro-1-hexanesulfonic acid</t>
  </si>
  <si>
    <t>108427-55-0</t>
  </si>
  <si>
    <t>Ethanaminium, N,N,N-triethyl-, salt with1,1,2,2,3,3,4,4,5,5,6,6,6-tridecafluoro-1-hexanesulfonic acid (1:1)</t>
  </si>
  <si>
    <t>https://echa.europa.eu/documents/10162/2c32ce81-9fe4-4bec-ab99-cefb0db64f70</t>
  </si>
  <si>
    <t>https://echa.europa.eu/documents/10162/8d11abdf-9416-4f6f-9bd2-19292333cb3c</t>
  </si>
  <si>
    <t>https://echa.europa.eu/documents/10162/f2a41a5f-68db-44e9-a925-2446de4ec9b1</t>
  </si>
  <si>
    <t>https://echa.europa.eu/documents/10162/f34c251e-40c4-4120-ba3b-13f091aab6db</t>
  </si>
  <si>
    <t>Isononylphenol</t>
  </si>
  <si>
    <t>https://echa.europa.eu/documents/10162/964d2219-db3d-4fd4-8fb4-5264b7cea5ab</t>
  </si>
  <si>
    <t>https://echa.europa.eu/documents/10162/2a690d97-dd42-4a70-9f48-478eff22cfb2</t>
  </si>
  <si>
    <t>https://echa.europa.eu/documents/10162/16b140dd-f4a7-4b4c-a7c4-696ff16785ea</t>
  </si>
  <si>
    <t>https://echa.europa.eu/documents/10162/442eecec-84a6-49eb-b758-1e6eaedfae06</t>
  </si>
  <si>
    <t>https://echa.europa.eu/documents/10162/2869cfe1-049b-43b2-a1b0-c8503d2c2586</t>
  </si>
  <si>
    <t>https://echa.europa.eu/documents/10162/77361790-57fb-466d-ba94-57c264d8f650</t>
  </si>
  <si>
    <t>https://echa.europa.eu/documents/10162/a4d1618e-1de0-45ee-95d4-7c0b97f8f4bb</t>
  </si>
  <si>
    <t>https://echa.europa.eu/documents/10162/d7830695-b04b-413a-93ed-c4e2ccb9320b</t>
  </si>
  <si>
    <t>https://echa.europa.eu/documents/10162/8a921407-3b0f-471a-a684-131dfba77523</t>
  </si>
  <si>
    <t>https://echa.europa.eu/documents/10162/9709ec20-cbed-450d-98ce-a92dd704b03b</t>
  </si>
  <si>
    <t>https://echa.europa.eu/documents/10162/a613b801-a38f-4924-a821-20422b5dc34c</t>
  </si>
  <si>
    <t>https://echa.europa.eu/documents/10162/f6784d7d-f1c9-47a3-b401-f7f363c6c4cb</t>
  </si>
  <si>
    <t>20/06/2013</t>
  </si>
  <si>
    <t>https://echa.europa.eu/documents/10162/90d219f2-cd83-4e2b-bb9e-3ed6d5ff91bf</t>
  </si>
  <si>
    <t>https://echa.europa.eu/documents/10162/3b9a5671-cf03-4542-adbb-cf15e0b0696b</t>
  </si>
  <si>
    <t>https://echa.europa.eu/documents/10162/169db6b2-a42d-46f3-8daf-a7d8385e84b4</t>
  </si>
  <si>
    <t>https://echa.europa.eu/documents/10162/8e589331-519c-4502-a246-19c150dc9bca</t>
  </si>
  <si>
    <t>https://echa.europa.eu/documents/10162/077454da-571b-43dd-98c6-ce04427310e9</t>
  </si>
  <si>
    <t>https://echa.europa.eu/documents/10162/1a3f3c1d-61e0-42e7-ae85-f2f4a1a0ec59</t>
  </si>
  <si>
    <t>13/01/2010</t>
  </si>
  <si>
    <t>https://echa.europa.eu/documents/10162/d36f5718-6e5c-4fca-9e31-efed9c50d0d0</t>
  </si>
  <si>
    <t>https://echa.europa.eu/documents/10162/8d912dea-4ebb-44f7-8fa7-eac5caf764c9</t>
  </si>
  <si>
    <t>https://echa.europa.eu/documents/10162/64b5b9c4-c549-4254-a917-0ff1b7c9fa1b</t>
  </si>
  <si>
    <t>https://echa.europa.eu/documents/10162/c27bc8b6-ec65-47d2-b4c5-86c5b33529e9</t>
  </si>
  <si>
    <t>https://echa.europa.eu/documents/10162/331e209a-627f-4533-8690-fd33b74f305d</t>
  </si>
  <si>
    <t>https://echa.europa.eu/documents/10162/074bcc74-7e38-4244-8ab1-ed7d67cf18eb</t>
  </si>
  <si>
    <t>https://echa.europa.eu/documents/10162/5d0a79ed-4557-4a6c-8017-fda04a4eb326</t>
  </si>
  <si>
    <t>https://echa.europa.eu/documents/10162/aae6e8e0-190c-42b9-aab9-55975c427bab</t>
  </si>
  <si>
    <t>117933-89-8</t>
  </si>
  <si>
    <t>1,3-Dioxane, 2-(2,4-dimethyl-3-cyclohexene-1-yl)-5-methyl-5-(1-methylpropyl)-</t>
  </si>
  <si>
    <t>413-720-9</t>
  </si>
  <si>
    <t>15/06/2015</t>
  </si>
  <si>
    <t>https://echa.europa.eu/documents/10162/c87c2930-58af-20dd-8394-afcd0d96ee3f</t>
  </si>
  <si>
    <t>https://echa.europa.eu/documents/10162/474ba309-ed3f-4b3a-a293-714fa6aafdd0</t>
  </si>
  <si>
    <t>2-(2,4-Dimethylcyclohex-3-ene-1-yl)-5-methyl-(1-methylpropyl)-1,3-dioxane</t>
  </si>
  <si>
    <t>601-499-3</t>
  </si>
  <si>
    <t>1187817-57-7</t>
  </si>
  <si>
    <t>1-Hexanesulfonic acid, 1,1,2,2,3,3,4,4,5,5,6,6,6-tridecafluoro-, compd. With pyrrolidine (1:1)</t>
  </si>
  <si>
    <t>16/01/2020</t>
  </si>
  <si>
    <t>https://echa.europa.eu/documents/10162/ba42270a-93fe-7cde-6d41-7f7af4e00e66</t>
  </si>
  <si>
    <t>https://echa.europa.eu/documents/10162/dfd0d651-604f-f33f-0831-3672c1cbb580</t>
  </si>
  <si>
    <t>https://echa.europa.eu/documents/10162/6d5c6d89-bd66-3c04-4a31-f580476b88b4</t>
  </si>
  <si>
    <t>https://echa.europa.eu/documents/10162/c101661c-1d54-aa4d-2bde-4ad2357323de</t>
  </si>
  <si>
    <t>https://echa.europa.eu/documents/10162/c5f3267f-609d-4ccb-8645-5b7e02d3946c</t>
  </si>
  <si>
    <t>https://echa.europa.eu/documents/10162/87622091-3722-4de3-b2e9-6a4882d3df5e</t>
  </si>
  <si>
    <t>https://echa.europa.eu/documents/10162/50822d59-490c-4e01-88c3-c8ff8d2d389a</t>
  </si>
  <si>
    <t>https://echa.europa.eu/documents/10162/08869a9e-cd0e-4f83-9fed-4eed067bb1cb</t>
  </si>
  <si>
    <t>https://echa.europa.eu/documents/10162/d69baa79-6ed9-4c3e-9aed-584577c19696</t>
  </si>
  <si>
    <t>https://echa.europa.eu/documents/10162/fb33762a-9244-4e5d-b34f-2efe3d74eccf</t>
  </si>
  <si>
    <t>https://echa.europa.eu/documents/10162/adc19a74-9ef0-4920-93c5-0b25d600b8c4</t>
  </si>
  <si>
    <t>https://echa.europa.eu/documents/10162/02a96361-edc4-490e-8766-d2f2895f27c1</t>
  </si>
  <si>
    <t>https://echa.europa.eu/documents/10162/5c6a3acb-99f9-4561-a0a5-47b33f13c1f0</t>
  </si>
  <si>
    <t>https://echa.europa.eu/documents/10162/57b50ce2-230a-4c02-8386-ab865ae627e0</t>
  </si>
  <si>
    <t>https://echa.europa.eu/documents/10162/a8b8d40f-1cea-4daf-9f49-af3a2b2d50d9</t>
  </si>
  <si>
    <t>https://echa.europa.eu/documents/10162/5e8d799f-0aba-4048-9e9f-7f9752930c04</t>
  </si>
  <si>
    <t>https://echa.europa.eu/documents/10162/57804b85-bfe3-4fb3-ba6e-85681ae9a946</t>
  </si>
  <si>
    <t>https://echa.europa.eu/documents/10162/551628e8-85c8-4637-bfd0-b59e03511a93</t>
  </si>
  <si>
    <t>https://echa.europa.eu/documents/10162/423223b2-23c6-4203-a1c5-c1e4cf47e854</t>
  </si>
  <si>
    <t>https://echa.europa.eu/documents/10162/9004f5d0-c545-42ce-8839-e07b8f938e7a</t>
  </si>
  <si>
    <t>https://echa.europa.eu/documents/10162/08f78ab7-6708-418d-ab77-adf1100ab429</t>
  </si>
  <si>
    <t>https://echa.europa.eu/documents/10162/8dfa30e0-eba5-44b4-93ad-36f20c6b712f</t>
  </si>
  <si>
    <t>https://echa.europa.eu/documents/10162/b743c746-3dd3-4ddb-83f9-8446d5615222</t>
  </si>
  <si>
    <t>https://echa.europa.eu/documents/10162/6d2ff32f-1fb8-4936-81ed-83b690e8128f</t>
  </si>
  <si>
    <t>https://echa.europa.eu/documents/10162/055d66a6-9924-4386-900c-62c52c42bc62</t>
  </si>
  <si>
    <t>https://echa.europa.eu/documents/10162/3d0a4c25-4b8a-46e8-9d54-db365469c40d</t>
  </si>
  <si>
    <t>https://echa.europa.eu/documents/10162/2b533763-b36b-481c-a7b2-ff28b898d343</t>
  </si>
  <si>
    <t>https://echa.europa.eu/documents/10162/61748739-b9eb-4f51-81c8-721c8f24602d</t>
  </si>
  <si>
    <t>https://echa.europa.eu/documents/10162/b655b355-0ced-4795-a2d2-76c912c7acca</t>
  </si>
  <si>
    <t>https://echa.europa.eu/documents/10162/d7b5e532-675e-46a7-8df5-4b15797059a3</t>
  </si>
  <si>
    <t>https://echa.europa.eu/documents/10162/f3d28fdc-113a-454a-9de2-e5fa2bb7786d</t>
  </si>
  <si>
    <t>https://echa.europa.eu/documents/10162/45e71828-20d1-498a-9872-aec6010fdba2</t>
  </si>
  <si>
    <t>https://echa.europa.eu/documents/10162/76037d34-1e8c-405e-b594-8fe837e6095e</t>
  </si>
  <si>
    <t>https://echa.europa.eu/documents/10162/181f30b7-6776-4c7d-be36-8f2cc3300749</t>
  </si>
  <si>
    <t>https://echa.europa.eu/documents/10162/de509422-112a-4234-8e67-3260d2051364</t>
  </si>
  <si>
    <t>https://echa.europa.eu/documents/10162/f6c7ef7e-c40f-4ecc-b898-5af124b6156d</t>
  </si>
  <si>
    <t>https://echa.europa.eu/documents/10162/a03b1b4e-3090-455e-9cb0-1dc52005f7c0</t>
  </si>
  <si>
    <t>https://echa.europa.eu/documents/10162/6bf65619-acc3-480a-b8ca-3c002f6e20d8</t>
  </si>
  <si>
    <t>16/12/2013</t>
  </si>
  <si>
    <t>https://echa.europa.eu/documents/10162/f30a9a9a-9ce1-429e-96fb-7f24fe4de850</t>
  </si>
  <si>
    <t>https://echa.europa.eu/documents/10162/5f847fab-5b4d-43da-a220-53ac8280464f</t>
  </si>
  <si>
    <t>1310480-24-0</t>
  </si>
  <si>
    <t>Ethanaminium, N-[4-[[4-(diethylamino)phenyl][4-(ethylamino)-1-naphthalenyl]methylene]-2,5-cyclohexadien-1-ylidene]-N-ethyl-, 1,1,2,2,3,3,4,4,5,5,6,6,6-tridecafluoro-1-hexanesulfonate (1:1)</t>
  </si>
  <si>
    <t>1310480-27-3</t>
  </si>
  <si>
    <t>Methanaminium, N-[4-[[4-(dimethylamino)phenyl][4-(ethylamino)-1-naphthalenyl]methylene]-2,5-cyclohexadien-1-ylidene]-N-methyl-, 1,1,2,2,3,3,4,4,5,5,6,6,6-tridecafluoro-1-hexanesulfonate (1:1)</t>
  </si>
  <si>
    <t>1310480-28-4</t>
  </si>
  <si>
    <t>Methanaminium, N-[4-[[4-(dimethylamino)phenyl][4-(phenylamino)-1-naphthalenyl]methylene]-2,5-cyclohexadien-1-ylidene]-N-methyl-, 1,1,2,2,3,3,4,4,5,5,6,6,6-tridecafluoro-1-hexanesulfonate (1:1)</t>
  </si>
  <si>
    <t>https://echa.europa.eu/documents/10162/8a80cf7b-cce9-4152-89f4-e8ad58ce6fde</t>
  </si>
  <si>
    <t>https://echa.europa.eu/documents/10162/42b8e525-017e-49b0-b50b-00ed05e4bd00</t>
  </si>
  <si>
    <t>https://echa.europa.eu/documents/10162/aab36e2a-90e2-46b0-b940-07e4cf119f05</t>
  </si>
  <si>
    <t>https://echa.europa.eu/documents/10162/3906f21f-91f9-4693-85c9-d959cca7e315</t>
  </si>
  <si>
    <t>https://echa.europa.eu/documents/10162/542f4e26-c203-4587-a498-fbf33c9edeba#https://echa.europa.eu/documents/10162/d0d33d3f-8361-48a5-b5a9-5db91928b4c5#https://echa.europa.eu/documents/10162/dca0c593-37d7-4257-9ad9-14059e525771</t>
  </si>
  <si>
    <t>https://echa.europa.eu/documents/10162/e1af509e-7b16-43bd-b0f3-d066120d55ad</t>
  </si>
  <si>
    <t>https://echa.europa.eu/documents/10162/86c143a2-eb69-44bd-9710-73ab2aca57fc</t>
  </si>
  <si>
    <t>https://echa.europa.eu/documents/10162/3519ec10-ee76-466a-8a01-8ba0c6d43c16</t>
  </si>
  <si>
    <t>https://echa.europa.eu/documents/10162/e8388e88-796e-48d6-b857-92e1de8cba7b</t>
  </si>
  <si>
    <t>https://echa.europa.eu/documents/10162/37a723d0-dd88-40de-9bb5-6e5b0fbd0537</t>
  </si>
  <si>
    <t>The combined intrinsic properties justifying the inclusion for the Member State Committee as a substance for which there is scientific evidence of probable serious effects to human health and the environment which give rise to an equivalent level of concern are the following:
Persistence, mobility, potential for long-range transport, observed adverse effects (at least the following probable effects for human health: effects on the liver, the kidney, and the haematological and immune systems and effects on development; at least the following probable effects for the environment: population relevant effects on birds and mammals); as well as low adsorption potential and high water solubility rendering the substance fully bioavailable for uptake via (drinking) water. Together, these elements lead to a very high potential for irreversible effects.</t>
  </si>
  <si>
    <t>https://echa.europa.eu/documents/10162/03f099fc-0057-49d9-a816-24c44d69b5c1</t>
  </si>
  <si>
    <t>https://echa.europa.eu/documents/10162/ce0d5fc7-ece9-4f28-9bfa-7d22e487be5b</t>
  </si>
  <si>
    <t>1329995-45-0</t>
  </si>
  <si>
    <t>Beta-Cyclodextrin, compd. with 1,1,2,2,3,3,4,4,5,5,6,6,6-tridecafluoro-1-hexanesulfonic acid ion(1-)(1:1)</t>
  </si>
  <si>
    <t>1329995-69-8</t>
  </si>
  <si>
    <t>Gamma-Cyclodextrin, compd. with 1,1,2,2,3,3,4,4,5,5,6,6,6-tridecafluoro-1-hexanesulfonic acid ion(1-)(1:1)</t>
  </si>
  <si>
    <t>https://echa.europa.eu/documents/10162/26e69088-ff48-41b2-86be-ad93559d4c1d</t>
  </si>
  <si>
    <t>https://echa.europa.eu/documents/10162/63996442-9c58-44ba-8d4a-d94456e5f762</t>
  </si>
  <si>
    <t>https://echa.europa.eu/documents/10162/df4ad28a-899d-4e76-8529-eda8bc6591ae#https://echa.europa.eu/documents/10162/938b85d2-d87c-480a-b697-bad2e5eced3d#https://echa.europa.eu/documents/10162/0412300e-9170-4eb7-87c4-9bd3bad4ca42#https://echa.europa.eu/documents/10162/7b768673-ea38-4822-9712-45b7dca0c2d8#https://echa.europa.eu/documents/10162/63d654f6-5400-449d-81bb-1aa6518d7ca3</t>
  </si>
  <si>
    <t>https://echa.europa.eu/documents/10162/278fc167-b889-4193-9b62-9008cd51a493</t>
  </si>
  <si>
    <t>https://echa.europa.eu/documents/10162/cacccb51-ab67-4ee5-803f-f147d01feddc</t>
  </si>
  <si>
    <t>https://echa.europa.eu/documents/10162/adc57b82-3653-4997-9c44-a9430e455cc7</t>
  </si>
  <si>
    <t>https://echa.europa.eu/documents/10162/e49af511-8109-4671-87c9-d1929bd1f9df#https://echa.europa.eu/documents/10162/b3342013-b216-403f-b9f6-ea2d704d45e3</t>
  </si>
  <si>
    <t>https://echa.europa.eu/documents/10162/7e1247f2-9a4a-44a6-b267-532665d9bbff</t>
  </si>
  <si>
    <t>https://echa.europa.eu/documents/10162/0d9b7449-9ec1-4c1e-a117-294cccc4aa9d</t>
  </si>
  <si>
    <t>https://echa.europa.eu/documents/10162/5fd6563e-33b1-4f42-be2e-b0ebc8fc1e54</t>
  </si>
  <si>
    <t>https://echa.europa.eu/documents/10162/4c196bd6-2a91-4cb1-82ae-c65cb8a637ac</t>
  </si>
  <si>
    <t>https://echa.europa.eu/documents/10162/269c74a0-d34d-4493-8caa-f6ecec868f90</t>
  </si>
  <si>
    <t>142731-55-3</t>
  </si>
  <si>
    <t>Phenol, 4-(1,2,5-trimethylhexyl)-</t>
  </si>
  <si>
    <t>142731-63-3</t>
  </si>
  <si>
    <t>4-(1-Ethyl-1,4-Dimethylpentyl)Phenol</t>
  </si>
  <si>
    <t>635-391-2</t>
  </si>
  <si>
    <t>142731-65-5</t>
  </si>
  <si>
    <t>Phenol, 4-(1,3-dimethyl-1-propylbutyl)-</t>
  </si>
  <si>
    <t>https://echa.europa.eu/documents/10162/c2ba8775-69b2-4dbe-b725-54e8219f10ae</t>
  </si>
  <si>
    <t>https://echa.europa.eu/documents/10162/da9c0934-4356-4188-9ae1-6d4da2c5d4a0</t>
  </si>
  <si>
    <t>144116-10-9</t>
  </si>
  <si>
    <t>1462414-59-0</t>
  </si>
  <si>
    <t>https://echa.europa.eu/documents/10162/940e8b74-d5c3-446e-a041-b86297a880c6</t>
  </si>
  <si>
    <t>https://echa.europa.eu/documents/10162/934096e2-d46a-4ad9-b0d0-be85915fdf65</t>
  </si>
  <si>
    <t>153443-35-7</t>
  </si>
  <si>
    <t>Iodonium, diphenyl-, 1,1,2,2,3,3,4,4,5,5,6,6,6-tridecafluoro-1-hexanesulfonate (1:1)</t>
  </si>
  <si>
    <t>https://echa.europa.eu/documents/10162/0a3e8564-b077-46a7-a90e-2f59f458932f</t>
  </si>
  <si>
    <t>https://echa.europa.eu/documents/10162/5121356e-a648-43b5-84d7-a61d8a5817a5</t>
  </si>
  <si>
    <t>17404-66-9</t>
  </si>
  <si>
    <t>p-(1-methyloctyl)phenol</t>
  </si>
  <si>
    <t>241-427-4</t>
  </si>
  <si>
    <t>174305-83-0</t>
  </si>
  <si>
    <t>Phenol, 4-(1,1,3-trimethylhexyl)-</t>
  </si>
  <si>
    <t>186825-36-5</t>
  </si>
  <si>
    <t>4-(1-Ethyl-1,3-Dimethylpentyl)Phenol</t>
  </si>
  <si>
    <t>635-389-1</t>
  </si>
  <si>
    <t>186825-39-8</t>
  </si>
  <si>
    <t>4-(3-ethylheptan-2-yl)phenol</t>
  </si>
  <si>
    <t>635-696-0</t>
  </si>
  <si>
    <t>189274-31-5</t>
  </si>
  <si>
    <t>Methanaminium, N,N,N-trimethyl-, salt with 1,1,2,2,3,3,4,4,5,5,6,6,6-tridecafluoro-1-hexanesulfonic acid (1:1)</t>
  </si>
  <si>
    <t>https://echa.europa.eu/documents/10162/d04de1ae-26e0-45ac-969c-259a0cdd5338</t>
  </si>
  <si>
    <t>https://echa.europa.eu/documents/10162/0e04be91-d3fe-4bcd-9d4d-a13600188e99</t>
  </si>
  <si>
    <t>https://echa.europa.eu/documents/10162/bd282c4d-91b6-4537-9f27-b65a5fccbd48#https://echa.europa.eu/documents/10162/670b8e64-298e-4ed7-939f-67da04164a42#https://echa.europa.eu/documents/10162/7e96ce49-1e77-4333-8e0e-35892531aa5c#https://echa.europa.eu/documents/10162/081b759a-1aae-42d9-9f62-4051fb9187bc</t>
  </si>
  <si>
    <t>https://echa.europa.eu/documents/10162/529bafce-9751-409d-84c5-607943a71bc0</t>
  </si>
  <si>
    <t>202189-84-2</t>
  </si>
  <si>
    <t>1-Hexanesulfonic acid, 1,1,2,2,3,3,4,4,5,5,6,6,6-tridecafluoro-, compd.with 2-methyl-2-propanamine (1:1)</t>
  </si>
  <si>
    <t>https://echa.europa.eu/documents/10162/60adb1fb-d001-4a2a-b8bf-a0e05e29d156</t>
  </si>
  <si>
    <t>https://echa.europa.eu/documents/10162/1debbb8c-fd4f-456f-b700-a48bb014e293</t>
  </si>
  <si>
    <t>https://echa.europa.eu/documents/10162/0225706b-6dbf-4b6f-94f8-fa3e8fc24ff6</t>
  </si>
  <si>
    <t>https://echa.europa.eu/documents/10162/2847646f-4f4d-4478-99a7-4dbfbd6095bb</t>
  </si>
  <si>
    <t>213740-81-9</t>
  </si>
  <si>
    <t>Iodonium, bis[4-(1,1-dimethylethyl)phenyl]-, 1,1,2,2,3,3,4,4,5,5,6,6,6-tridecafluoro-1-hexanesulfonate (1:1)</t>
  </si>
  <si>
    <t>2-{2-[4-(2,4,4-trimethylpentan-2-yl)phenoxy]ethoxy}ethanol</t>
  </si>
  <si>
    <t>https://echa.europa.eu/documents/10162/f6ae4ec7-0a73-45eb-bafb-43e37bd3b42e</t>
  </si>
  <si>
    <t>https://echa.europa.eu/documents/10162/52ddc195-5dad-443b-a5e5-161b202a6a27</t>
  </si>
  <si>
    <t>2-[[]4-(2,4,4-trimethylpentan-2-yl)phenoxy]ethan-1-ol</t>
  </si>
  <si>
    <t>https://echa.europa.eu/documents/10162/5e64cc7a-5599-48af-86ea-4cd5d853cb9a</t>
  </si>
  <si>
    <t>https://echa.europa.eu/documents/10162/a9f8bf58-a02b-4f0b-8685-3bef8b09e73a</t>
  </si>
  <si>
    <t>https://echa.europa.eu/documents/10162/3d86d90e-9593-4987-9856-639068f57402</t>
  </si>
  <si>
    <t>https://echa.europa.eu/documents/10162/d77befb5-04ac-417d-9032-4fc727ddce33</t>
  </si>
  <si>
    <t>https://echa.europa.eu/documents/10162/e764d667-57dc-4956-8628-6245f36d5552</t>
  </si>
  <si>
    <t>https://echa.europa.eu/documents/10162/ffb00bd9-6e1c-4cfc-b4b1-39682e205ab9</t>
  </si>
  <si>
    <t>https://echa.europa.eu/documents/10162/3ccc2258-f2d9-4330-b218-b781178c00a2</t>
  </si>
  <si>
    <t>https://echa.europa.eu/documents/10162/feb90681-3d07-4b5b-b85d-749dd458d145</t>
  </si>
  <si>
    <t>https://echa.europa.eu/documents/10162/0ca781ed-adf7-4d40-95b7-a7ea17543f5c</t>
  </si>
  <si>
    <t>https://echa.europa.eu/documents/10162/52e0db13-91a3-4781-9546-e0fba42a7965</t>
  </si>
  <si>
    <t>26543-97-5</t>
  </si>
  <si>
    <t>p-isononylphenol</t>
  </si>
  <si>
    <t>247-770-6</t>
  </si>
  <si>
    <t>https://echa.europa.eu/documents/10162/86ace337-8153-47fb-b0b0-8193c621c433</t>
  </si>
  <si>
    <t>https://echa.europa.eu/documents/10162/19c550f8-a60f-4273-8886-8e6e7a3b7f67</t>
  </si>
  <si>
    <t>https://echa.europa.eu/documents/10162/8c489ab1-cc43-4655-9fdf-9ba8faffec98</t>
  </si>
  <si>
    <t>https://echa.europa.eu/documents/10162/bd2d041f-e43c-4952-a9d0-00c3e0c32817</t>
  </si>
  <si>
    <t>https://echa.europa.eu/documents/10162/10982bb6-eb4f-4b49-8ae2-934e051c4227</t>
  </si>
  <si>
    <t>https://echa.europa.eu/documents/10162/27794cc1-9628-4c99-95b6-eb9acf456c6c</t>
  </si>
  <si>
    <t>30784-30-6</t>
  </si>
  <si>
    <t>p-(1,1-dimethylheptyl)phenol</t>
  </si>
  <si>
    <t>250-339-5</t>
  </si>
  <si>
    <t>1,2,5,6,9,10-hexabromocyclododecane</t>
  </si>
  <si>
    <t>https://echa.europa.eu/documents/10162/facda3f9-a050-4f29-91f1-358175b67a39</t>
  </si>
  <si>
    <t>https://echa.europa.eu/documents/10162/72da5f74-b997-4bb0-82c1-d5c4b9d907e8</t>
  </si>
  <si>
    <t>341035-71-0</t>
  </si>
  <si>
    <t>1-Hexanesulfonic acid, 1,1,2,2,3,3,4,4,5,5,6,6,6-tridecafluoro-, gallium salt (9CI)</t>
  </si>
  <si>
    <t>341548-85-4</t>
  </si>
  <si>
    <t>350836-93-0</t>
  </si>
  <si>
    <t>1-Hexanesulfonic acid, 1,1,2,2,3,3,4,4,5,5,6,6,6-tridecafluoro-, scandium(3+) salt (3:1)</t>
  </si>
  <si>
    <t>https://echa.europa.eu/documents/10162/18ce9105-2407-45b5-852b-5329e6042900</t>
  </si>
  <si>
    <t>https://echa.europa.eu/documents/10162/359202d6-7c80-41af-b982-49ccd82c376c</t>
  </si>
  <si>
    <t>https://echa.europa.eu/documents/10162/de2ad408-ea06-484e-9015-ac6af581863c</t>
  </si>
  <si>
    <t>https://echa.europa.eu/documents/10162/67c973ff-d4cd-406e-97ee-eb89fd779d06</t>
  </si>
  <si>
    <t>https://echa.europa.eu/documents/10162/df602a5b-2df3-490f-ad1c-e2e782ad7dc9</t>
  </si>
  <si>
    <t>https://echa.europa.eu/documents/10162/f9c062a6-fd64-475d-98c3-58017cf579ce</t>
  </si>
  <si>
    <t>https://echa.europa.eu/documents/10162/96387d49-cb01-423c-bd6e-927a7b6c434f</t>
  </si>
  <si>
    <t>https://echa.europa.eu/documents/10162/a97d26a1-9543-4a7b-b28c-4895895cfd52</t>
  </si>
  <si>
    <t>41184-65-0</t>
  </si>
  <si>
    <t>1-Hexanesulfonic acid, 1,1,2,2,3,3,4,4,5,5,6,6,6-tridecafluoro-, neodymium(3+) salt (3:1)</t>
  </si>
  <si>
    <t>41242-12-0</t>
  </si>
  <si>
    <t>1-Hexanesulfonic acid, 1,1,2,2,3,3,4,4,5,5,6,6,6-tridecafluoro-, yttrium(3+) salt (3:1)</t>
  </si>
  <si>
    <t>421555-73-9</t>
  </si>
  <si>
    <t>421555-74-0</t>
  </si>
  <si>
    <t>Iodonium, bis[4-(1,1-dimethylpropyl)phenyl]-, salt with 1,1,2,2,3,3,4,4,5,5,6,6,6-tridecafluoro-1-hexanesulfonic</t>
  </si>
  <si>
    <t>425670-70-8</t>
  </si>
  <si>
    <t>https://echa.europa.eu/documents/10162/3acce581-104b-4f80-8b0b-94728b9d501c</t>
  </si>
  <si>
    <t>https://echa.europa.eu/documents/10162/e7b5e2f6-8c30-4909-8945-0626f4bdc247</t>
  </si>
  <si>
    <t>https://echa.europa.eu/documents/10162/8724ec6d-5db0-4768-a9a9-43174499cde5</t>
  </si>
  <si>
    <t>https://echa.europa.eu/documents/10162/55e40495-4f8f-443b-8658-04e2622cc4f3</t>
  </si>
  <si>
    <t>https://echa.europa.eu/documents/10162/5848ac0e-7286-4ec4-9185-49042cf54408</t>
  </si>
  <si>
    <t>https://echa.europa.eu/documents/10162/32d7d1ed-432d-4b2d-805d-c4abf57f1fed</t>
  </si>
  <si>
    <t>521947-27-3</t>
  </si>
  <si>
    <t>4-(1,1,5-Trimethylhexyl)phenol</t>
  </si>
  <si>
    <t>635-388-6</t>
  </si>
  <si>
    <t>52427-13-1</t>
  </si>
  <si>
    <t>4-(1-ethyl-1-methylhexyl)phenol</t>
  </si>
  <si>
    <t>257-907-1</t>
  </si>
  <si>
    <t>55120-77-9</t>
  </si>
  <si>
    <t>1-HEXANESULFONIC ACID, 1,1,2,2,3,3,4,4,5,5,6,6,6-TRIDECAFLUORO-, LITHIUM SALT</t>
  </si>
  <si>
    <t>https://echa.europa.eu/documents/10162/e7faa0f6-cb40-4930-8931-537d261e43ff</t>
  </si>
  <si>
    <t>https://echa.europa.eu/documents/10162/79766485-e0a7-483c-9f7a-33e2df96819e</t>
  </si>
  <si>
    <t>https://echa.europa.eu/documents/10162/fd83a2e5-21ca-4ec4-a4d2-2465637f90c0</t>
  </si>
  <si>
    <t>https://echa.europa.eu/documents/10162/110c524e-6b26-4a2c-8241-a16921df7927</t>
  </si>
  <si>
    <t>58865-77-3</t>
  </si>
  <si>
    <t>Phenol, 4-tert-nonyl-</t>
  </si>
  <si>
    <t>https://echa.europa.eu/documents/10162/cf490b69-0c28-453b-a531-e8c2ad32d22c</t>
  </si>
  <si>
    <t>https://echa.europa.eu/documents/10162/b4b41ba8-517f-473e-89de-c29366270ea4</t>
  </si>
  <si>
    <t>https://echa.europa.eu/documents/10162/44b75647-0300-4836-a312-f11ba9574ece</t>
  </si>
  <si>
    <t>https://echa.europa.eu/documents/10162/ba3e823e-bc52-4bbf-a676-c5717d629f60</t>
  </si>
  <si>
    <t>https://echa.europa.eu/documents/10162/2a9e3fcd-2243-4357-b837-9532235a307f</t>
  </si>
  <si>
    <t>https://echa.europa.eu/documents/10162/f4b39663-36ed-4754-9de3-35db3eaa94d5</t>
  </si>
  <si>
    <t>https://echa.europa.eu/documents/10162/8393ce5a-9456-4abb-b6ba-008e68941823</t>
  </si>
  <si>
    <t>https://echa.europa.eu/documents/10162/d8f69d16-1114-4322-976c-1c3779cf9344</t>
  </si>
  <si>
    <t>https://echa.europa.eu/documents/10162/296efee3-75ed-4ead-a79c-28a3f48d2d90</t>
  </si>
  <si>
    <t>https://echa.europa.eu/documents/10162/8b9f4aa0-1af0-4770-994c-6a82fdfa51c4</t>
  </si>
  <si>
    <t>https://echa.europa.eu/documents/10162/0a46d3e7-e3be-46bc-886b-d04e944ad448</t>
  </si>
  <si>
    <t>https://echa.europa.eu/documents/10162/e5b911c5-e2ba-482b-a579-4e21ae450d59</t>
  </si>
  <si>
    <t>https://echa.europa.eu/documents/10162/f06ebc42-a92c-43a4-828a-a7c95ea2c961</t>
  </si>
  <si>
    <t>https://echa.europa.eu/documents/10162/838359e4-d249-44f7-a6cc-c2079fdf4521</t>
  </si>
  <si>
    <t>https://echa.europa.eu/documents/10162/607fe319-a2a5-412f-9411-7fe86a8dd261</t>
  </si>
  <si>
    <t>https://echa.europa.eu/documents/10162/faa636cc-eb12-4f43-a470-ee9eeb4bcf81</t>
  </si>
  <si>
    <t>https://echa.europa.eu/documents/10162/4ffa71cf-34d5-4968-9b46-58d2398a211a</t>
  </si>
  <si>
    <t>https://echa.europa.eu/documents/10162/44b5afac-f7be-45af-853b-6c05cc445908</t>
  </si>
  <si>
    <t>https://echa.europa.eu/documents/10162/2f94f5c2-0a8c-45dc-b49d-cceab69b9791</t>
  </si>
  <si>
    <t>https://echa.europa.eu/documents/10162/b4ee6a0c-35fe-49f6-9315-d29d4c13a458</t>
  </si>
  <si>
    <t>https://echa.europa.eu/documents/10162/430ee50c-c98e-4e96-a689-d556fdd06665</t>
  </si>
  <si>
    <t>https://echa.europa.eu/documents/10162/dc726a9a-5263-4e74-a79c-be280065cb49</t>
  </si>
  <si>
    <t>700-927-7</t>
  </si>
  <si>
    <t>5-sec-Butyl-2-(2,4-dimethylcyclohex-3-en-1-yl)-5-methyl-1,3-dioxane [1], 5-sec-butyl-2-(4,6-dimethylcyclohex-3-en-1-yl)-5-methyl-1,3-dioxane [2] [covering any of the individual stereoisomers of [1] and [2] or any combination thereof]</t>
  </si>
  <si>
    <t>70136-72-0</t>
  </si>
  <si>
    <t>1-Hexanesulfonic acid, 1,1,2,2,3,3,4,4,5,5,6,6,6-tridecafluoro-, zinc salt</t>
  </si>
  <si>
    <t>https://echa.europa.eu/documents/10162/b7623ce3-4a1d-4b72-8bd3-b40872dde269</t>
  </si>
  <si>
    <t>https://echa.europa.eu/documents/10162/25ff55c6-3f80-47f1-a40c-b8da3bc45a23</t>
  </si>
  <si>
    <t>71850-09-4</t>
  </si>
  <si>
    <t>Diisohexyl phthalate</t>
  </si>
  <si>
    <t>276-090-2</t>
  </si>
  <si>
    <t>https://echa.europa.eu/documents/10162/802ed481-8bf1-0096-61a4-0bbd2f9b573c</t>
  </si>
  <si>
    <t>https://echa.europa.eu/documents/10162/c9adbb8d-3989-2380-cb54-f34940de0002</t>
  </si>
  <si>
    <t>https://echa.europa.eu/documents/10162/cc11a6e1-0b26-8a5d-189d-417eb06a60d4</t>
  </si>
  <si>
    <t>https://echa.europa.eu/documents/10162/557d7a67-fcad-3a12-6798-b63f1766e209</t>
  </si>
  <si>
    <t>https://echa.europa.eu/documents/10162/7d1e26b8-37af-4f0b-0d0f-5edb0b6e5a7f</t>
  </si>
  <si>
    <t>https://echa.europa.eu/documents/10162/e31382a6-3e8a-a858-da3d-614c10f6c75d</t>
  </si>
  <si>
    <t>https://echa.europa.eu/documents/10162/e4917be1-32fd-dbd6-e305-90f269d446dd</t>
  </si>
  <si>
    <t>https://echa.europa.eu/documents/10162/eaf8f0fd-8ee6-e16a-099e-d37ec9fb9680</t>
  </si>
  <si>
    <t>https://echa.europa.eu/documents/10162/23661523-674a-4366-bf5d-8597e97f09a5</t>
  </si>
  <si>
    <t>https://echa.europa.eu/documents/10162/0afc08b5-d558-4525-847a-3a1d9b156ac6</t>
  </si>
  <si>
    <t>72033-41-1</t>
  </si>
  <si>
    <t>1-Hexanesulfonic acid, 1,1,2,2,3,3,4,4,5,5,6,6,6-tridecafluoro-, compd. with N,N-diethylethanamine (1:1)</t>
  </si>
  <si>
    <t>https://echa.europa.eu/documents/10162/111dde32-185d-4e50-9112-5c1c019b920a</t>
  </si>
  <si>
    <t>https://echa.europa.eu/documents/10162/401632cf-1ca1-41c0-bc62-c2a5290cec21</t>
  </si>
  <si>
    <t>https://echa.europa.eu/documents/10162/b252eefb-8012-46bb-8a47-74ff66a0a8d4</t>
  </si>
  <si>
    <t>https://echa.europa.eu/documents/10162/9731cc85-9740-47ac-a489-0142f38a6956</t>
  </si>
  <si>
    <t>https://echa.europa.eu/documents/10162/38636e85-49ef-4b37-890c-65ba488e7521</t>
  </si>
  <si>
    <t>https://echa.europa.eu/documents/10162/145764d1-cca8-40f6-81a7-a89de5a5c54b</t>
  </si>
  <si>
    <t>https://echa.europa.eu/documents/10162/383cf518-9e20-495c-bbcf-8875b9373714</t>
  </si>
  <si>
    <t>https://echa.europa.eu/documents/10162/27e3dd9f-3104-4137-a9c9-930124ef07f8</t>
  </si>
  <si>
    <t>https://echa.europa.eu/documents/10162/df3d989f-4229-497e-942c-44763337dcf2</t>
  </si>
  <si>
    <t>https://echa.europa.eu/documents/10162/5182ed44-1e76-4374-898d-0e8cef94f7cb</t>
  </si>
  <si>
    <t>https://echa.europa.eu/documents/10162/8dcaa4e9-0029-4544-956b-2167c66a4a16</t>
  </si>
  <si>
    <t>https://echa.europa.eu/documents/10162/c61d2694-b4f4-41c0-93da-68e959341b9c</t>
  </si>
  <si>
    <t>https://echa.europa.eu/documents/10162/bfa38ed0-d163-488a-a5d0-27c420eb04be</t>
  </si>
  <si>
    <t>https://echa.europa.eu/documents/10162/00c3ba78-f33e-461f-9fdd-4c365f2b5b23</t>
  </si>
  <si>
    <t>https://echa.europa.eu/documents/10162/d0db9dbb-b12e-4da2-a217-b6cd0d306f6a</t>
  </si>
  <si>
    <t>https://echa.europa.eu/documents/10162/cb89dff1-a881-4c96-98aa-058ddaf85532</t>
  </si>
  <si>
    <t>https://echa.europa.eu/documents/10162/de24ba90-4d84-42c3-adf7-f4e8f0f8a67d</t>
  </si>
  <si>
    <t>https://echa.europa.eu/documents/10162/f1ac3df6-c52a-4870-847b-1d6a74e1b034</t>
  </si>
  <si>
    <t>https://echa.europa.eu/documents/10162/0c38479c-8961-4b41-854e-4dbf1a24db7f</t>
  </si>
  <si>
    <t>https://echa.europa.eu/documents/10162/6ca9ac30-7102-4c5a-9eb8-bbcefc64c411</t>
  </si>
  <si>
    <t>https://echa.europa.eu/documents/10162/8df07972-8668-47d4-a32f-0583f64820a7</t>
  </si>
  <si>
    <t>https://echa.europa.eu/documents/10162/0bba6429-659f-448b-9623-c6737291a3b1</t>
  </si>
  <si>
    <t>https://echa.europa.eu/documents/10162/6f01fd3c-e0e6-4f19-be18-855ad6851eb3</t>
  </si>
  <si>
    <t>https://echa.europa.eu/documents/10162/118d71ba-5734-45ac-9dfe-ab74edca7803</t>
  </si>
  <si>
    <t>https://echa.europa.eu/documents/10162/07e61c3c-175f-488d-a4d7-749b4566fd0c</t>
  </si>
  <si>
    <t>https://echa.europa.eu/documents/10162/cd5a3079-1069-4f2f-815c-a628714f76a7</t>
  </si>
  <si>
    <t>https://echa.europa.eu/documents/10162/8e13f7b0-ae4d-4362-8ae1-cb9b22d9433c</t>
  </si>
  <si>
    <t>https://echa.europa.eu/documents/10162/e8716cf9-db7f-4073-88fa-18dd4480c61f</t>
  </si>
  <si>
    <t>https://echa.europa.eu/documents/10162/8e23992a-a835-44a8-96c4-049c6b2e7b7a</t>
  </si>
  <si>
    <t>82382-12-5</t>
  </si>
  <si>
    <t>1-Hexanesulfonic acid, 1,1,2,2,3,3,4,4,5,5,6,6,6-tridecafluoro-, sodium salt</t>
  </si>
  <si>
    <t>https://echa.europa.eu/documents/10162/7fabc585-9a8c-4105-99ad-4083a41b2310</t>
  </si>
  <si>
    <t>https://echa.europa.eu/documents/10162/b9f50e05-2707-4623-83a4-18c2284d301b</t>
  </si>
  <si>
    <t>https://echa.europa.eu/documents/10162/5f086082-c721-442d-8b7b-a6eb49ffb3ab</t>
  </si>
  <si>
    <t>https://echa.europa.eu/documents/10162/6a39c904-61a6-46e8-a93e-c03083c92d80</t>
  </si>
  <si>
    <t>https://echa.europa.eu/documents/10162/431cf3aa-7e2f-43d5-ad4c-6b80ad7fbc91</t>
  </si>
  <si>
    <t>https://echa.europa.eu/documents/10162/a9ce452c-0c10-48f6-aa7f-48fec798197f</t>
  </si>
  <si>
    <t>https://echa.europa.eu/documents/10162/eecf78d5-f23d-44b0-a3db-0357c698ae4b</t>
  </si>
  <si>
    <t>https://echa.europa.eu/documents/10162/6fe33a79-79d9-41cb-bf52-4f7b8f7f2f4d</t>
  </si>
  <si>
    <t>https://echa.europa.eu/documents/10162/6f9bf9c8-8442-48fe-b38e-4dca50adea4c</t>
  </si>
  <si>
    <t>https://echa.europa.eu/documents/10162/dd93a052-4733-4115-84de-34f9c0dda535</t>
  </si>
  <si>
    <t>Phenol, 4-nonyl-, branched</t>
  </si>
  <si>
    <t>https://echa.europa.eu/documents/10162/c0c51b06-7e2e-4934-b46f-0ba82015047c</t>
  </si>
  <si>
    <t>https://echa.europa.eu/documents/10162/f8ae5f41-42d3-4d13-83c9-3524a5609988</t>
  </si>
  <si>
    <t>https://echa.europa.eu/documents/10162/20b09a46-f289-4e35-92d2-9cd039e71ba5</t>
  </si>
  <si>
    <t>https://echa.europa.eu/documents/10162/798dad0a-7821-4599-b87a-18235b85c448</t>
  </si>
  <si>
    <t>866621-50-3</t>
  </si>
  <si>
    <t>Iodonium, bis[(1,1-dimethylethyl)phenyl]-, salt with 1,1,2,2,3,3,4,4,5,5,6,6,6 tridecafluoro-1-hexanesulfonic acid (1:1) (9CI)</t>
  </si>
  <si>
    <t>https://echa.europa.eu/documents/10162/2a739583-e50d-458f-860b-2170d391621d</t>
  </si>
  <si>
    <t>https://echa.europa.eu/documents/10162/43a7d148-39d0-40d9-8fec-87c33877890e</t>
  </si>
  <si>
    <t>https://echa.europa.eu/documents/10162/876747a8-aa98-42f4-bf6c-7ca2be3fed59</t>
  </si>
  <si>
    <t>https://echa.europa.eu/documents/10162/791ab610-ceeb-4caf-b355-aad194a809ac</t>
  </si>
  <si>
    <t>2-[[]4-(2,4,4-trimethylpentan-2-yl)phenoxy]ethanol</t>
  </si>
  <si>
    <t>https://echa.europa.eu/documents/10162/80f2ea14-b438-4ae6-bbcd-b6b214c7ae04</t>
  </si>
  <si>
    <t>https://echa.europa.eu/documents/10162/8172e9b4-659b-4027-8ae0-0ec8dd5d5f7e</t>
  </si>
  <si>
    <t>Phenol, nonyl-, branched</t>
  </si>
  <si>
    <t>https://echa.europa.eu/documents/10162/a32d3dd2-1045-457b-9a6b-988bc641e662</t>
  </si>
  <si>
    <t>https://echa.europa.eu/documents/10162/407ab3cf-561a-48b9-a8e8-109670a31021</t>
  </si>
  <si>
    <t>https://echa.europa.eu/documents/10162/575f1c14-49f5-4a3d-9368-ebbb989edcf4</t>
  </si>
  <si>
    <t>https://echa.europa.eu/documents/10162/c93cbfc7-5881-4080-a61c-5a0b5aabffe0</t>
  </si>
  <si>
    <t>910606-39-2</t>
  </si>
  <si>
    <t>911027-68-4</t>
  </si>
  <si>
    <t>911027-69-5</t>
  </si>
  <si>
    <t>92011-17-1</t>
  </si>
  <si>
    <t>1-Hexanesulfonic acid, 1,1,2,2,3,3,4,4,5,5,6,6,6-tridecafluoro-, cesium salt (1:1)</t>
  </si>
  <si>
    <t>https://echa.europa.eu/documents/10162/22458f36-2a5f-4c1c-83b8-b8a9c45bda95</t>
  </si>
  <si>
    <t>https://echa.europa.eu/documents/10162/25eb6f67-afd3-4c8a-9a53-089e0811e05f</t>
  </si>
  <si>
    <t>928049-42-7</t>
  </si>
  <si>
    <t>Dibenzo[k,n][1,4,7,10,13]tetraoxathiacyclopentadecinium, 19-[4-(1,1-dimethylethyl)phenyl]-6,7,9,10,12,13-hexahydro-, 1,1,2,2,3,3,4,4,5,5,6,6,6-tridecafluoro-1-hexanesulfonate (1:1)</t>
  </si>
  <si>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</si>
  <si>
    <t>https://echa.europa.eu/documents/10162/c33869fc-43f1-44c2-812f-0c6ad82104c6</t>
  </si>
  <si>
    <t>https://echa.europa.eu/documents/10162/1a5100be-06a0-45cf-b5f1-18e0bc4b3b42</t>
  </si>
  <si>
    <t>Reaction product of 1,3,4-thiadiazolidine-2,5-dithione, formaldehyde and phenol, heptyl derivs</t>
  </si>
  <si>
    <t>https://echa.europa.eu/documents/10162/c4e9db39-8285-48d9-87b3-29c15c861802</t>
  </si>
  <si>
    <t>https://echa.europa.eu/documents/10162/433aca4f-bd72-4a1e-92c4-ecbb2b8e4dbb</t>
  </si>
  <si>
    <t>https://echa.europa.eu/documents/10162/0ffceb1b-180c-4965-a526-0b2d4b73c675</t>
  </si>
  <si>
    <t>https://echa.europa.eu/documents/10162/49cb5b89-169e-471d-a0b8-97dceb7ed0ee</t>
  </si>
  <si>
    <t>https://echa.europa.eu/documents/10162/5c763e23-3df9-4568-990f-df7d38977711</t>
  </si>
  <si>
    <t>https://echa.europa.eu/documents/10162/05d2da5c-e325-40f8-a2b2-22869c630070</t>
  </si>
  <si>
    <t>https://echa.europa.eu/documents/10162/85a2311e-2252-4f8a-b987-451846cee286</t>
  </si>
  <si>
    <t>https://echa.europa.eu/documents/10162/32a66ff7-87cd-4434-9958-840fbc44853d</t>
  </si>
  <si>
    <t>https://echa.europa.eu/documents/10162/d1a365c6-34d1-4fda-81c7-09c7f4b07a77</t>
  </si>
  <si>
    <t>https://echa.europa.eu/documents/10162/54d7da21-c643-4f2f-bd49-160930e71491</t>
  </si>
  <si>
    <t>https://echa.europa.eu/documents/10162/25b4427f-1c53-4497-8ca2-29d24a55f4b5</t>
  </si>
  <si>
    <t>https://echa.europa.eu/documents/10162/efa8a662-a744-45f7-a507-14a3dcfc3d15</t>
  </si>
  <si>
    <t>https://echa.europa.eu/documents/10162/84492337-5f4b-476c-921e-afd73181cf6c</t>
  </si>
  <si>
    <t>https://echa.europa.eu/documents/10162/cbb77a48-22b8-4888-b485-8e85731648d2</t>
  </si>
  <si>
    <t>https://echa.europa.eu/documents/10162/db6bd587-864a-4422-a73d-415469cc5187</t>
  </si>
  <si>
    <t>https://echa.europa.eu/documents/10162/e7756763-29b1-4135-8aa6-2b20d8e672a1</t>
  </si>
  <si>
    <t>https://echa.europa.eu/documents/10162/71993287-68f1-43c4-a13e-326ad171b80c</t>
  </si>
  <si>
    <t>https://echa.europa.eu/documents/10162/6e530a22-8733-4130-83e2-0722b5632d48</t>
  </si>
  <si>
    <t>https://echa.europa.eu/documents/10162/1b1db3da-9d3c-4dd9-aec6-82e5f2bb9681</t>
  </si>
  <si>
    <t>https://echa.europa.eu/documents/10162/2ae516e0-2d83-437d-b195-4accb6ac3dc3</t>
  </si>
  <si>
    <t>https://echa.europa.eu/documents/10162/d3d19672-64d5-47f4-aa47-66729f6990ec</t>
  </si>
  <si>
    <t>https://echa.europa.eu/documents/10162/b8ebce3f-ac89-4efa-b257-e62158a3f961</t>
  </si>
  <si>
    <t>https://echa.europa.eu/documents/10162/3da568db-d1e1-4082-b0c7-78246ccb1489</t>
  </si>
  <si>
    <t>https://echa.europa.eu/documents/10162/5f309597-48fa-4f15-86e3-fe8099ebef10</t>
  </si>
  <si>
    <t>https://echa.europa.eu/documents/10162/91cfe38e-ed0d-4c28-b970-bded2289de26</t>
  </si>
  <si>
    <t>https://echa.europa.eu/documents/10162/eebd5cc3-810e-4150-b6a4-8be5017f631a</t>
  </si>
  <si>
    <t>Does not meet the criteria for identification as a carcinogen if it contains &amp;lt; 0.005 % (w/w) benzo[a]pyrene (EINECS No 200-028-5)</t>
  </si>
  <si>
    <t>https://echa.europa.eu/documents/10162/ad049eea-4aeb-4741-9574-ae6c4bd02b66</t>
  </si>
  <si>
    <t>https://echa.europa.eu/documents/10162/056aa1f3-4265-4c3a-8fad-ceb73c40acc8</t>
  </si>
  <si>
    <t>Does not meet the criteria for identification as a carcinogen if it contains &amp;lt; 0.005 % (w/w) benzo[a]pyrene (EINECS No 200-028-5) and &amp;lt; 0.1 % w/w benzene (EINECS No 200-753-7). Does not meet the criteria for identification as a mutagen if it contains &amp;lt; 0.1 % w/w benzene (EINECS No 200-753-7).</t>
  </si>
  <si>
    <t>https://echa.europa.eu/documents/10162/ce2619c5-654b-4934-a835-a3e2b00d4e13</t>
  </si>
  <si>
    <t>https://echa.europa.eu/documents/10162/c30d5553-5eec-4a50-b3c9-888d402ccdf0</t>
  </si>
  <si>
    <t>https://echa.europa.eu/documents/10162/4efcaa35-8b9f-4b19-9f81-9f1fb98533b2</t>
  </si>
  <si>
    <t>https://echa.europa.eu/documents/10162/d6bbb10d-461d-4181-86a0-fab36ddf1ea8</t>
  </si>
  <si>
    <t>https://echa.europa.eu/documents/10162/2a5afd0a-9ce1-4b37-acc9-942143c01c7a</t>
  </si>
  <si>
    <t>https://echa.europa.eu/documents/10162/595f0cbb-fedb-4bfe-986c-e7c9d2951364</t>
  </si>
  <si>
    <t>1 - 2.5 moles ethoxylated</t>
  </si>
  <si>
    <t>3-benzylidene camphor; 3-BC</t>
  </si>
  <si>
    <t>Bisphenol A; BPA</t>
  </si>
  <si>
    <t>D4</t>
  </si>
  <si>
    <t>D5</t>
  </si>
  <si>
    <t>Decamethylcyclopentasiloxane (D5) meets the criteria of Article 57 (d) of Regulation (EC) 1907/2006 (REACH) as a substance which is persistent, bioaccumulative and toxic when it contains ≥ 0.1 % w/w octamethylcyclotetrasiloxane (D4) (EC No: 209-136-7).</t>
  </si>
  <si>
    <t>D6</t>
  </si>
  <si>
    <t xml:space="preserve">Dodecamethylcyclohexasiloxane (D6) meets the criteria of Article 57 (d) of Regulation (EC) 1907/2006 (REACH) as a substance which is persistent, bioaccumulative and toxic when it contains ≥ 0.1 % w/w octamethylcyclotetrasiloxane (D4) (EC No. 209-136-7). In addition to its intrinsic properties, it also meets the criteria of Article 57 (e) of Regulation (EC) 1907/2006 (REACH) as a substance which is very persistent and very bioaccumulative (vPvB) when it contains ≥ 0.1 % w/w decamethylcyclopentasiloxane (D5) (EC No. 208-764-9) or ≥ 0.1% w/w octamethylcyclotetrasiloxane (D4) (EC No. 209-136-7). </t>
  </si>
  <si>
    <t>DCHP</t>
  </si>
  <si>
    <t>EDA</t>
  </si>
  <si>
    <t>trimellitic anhydride; TMA</t>
  </si>
  <si>
    <t>with ≥ 0.1% of Michler's ketone (EC No. 202-027-5) or Michler's base (EC No. 202-959-2)</t>
  </si>
  <si>
    <t>https://echa.europa.eu/documents/10162/e788094b-c091-40fc-af06-0cb993da22ef</t>
  </si>
  <si>
    <t>https://echa.europa.eu/documents/10162/04a4c5fd-4f23-42c0-9ac5-5a246d2fe196</t>
  </si>
  <si>
    <t>https://echa.europa.eu/documents/10162/2b47d136-adc9-46de-88c8-4ac990880005</t>
  </si>
  <si>
    <t>https://echa.europa.eu/documents/10162/526a2f25-b203-479b-ade6-270a2fa47f8a</t>
  </si>
  <si>
    <t>https://echa.europa.eu/documents/10162/0bc3c72f-1e50-45e7-98c4-595639fe3010</t>
  </si>
  <si>
    <t>https://echa.europa.eu/documents/10162/cff120ad-ba8c-4324-a00a-0447570b6032</t>
  </si>
  <si>
    <t>https://echa.europa.eu/documents/10162/09c5c1e5-3d1f-4c79-8d8a-f142e7dc42ab</t>
  </si>
  <si>
    <t>https://echa.europa.eu/documents/10162/46b2438a-b97d-4faa-90f7-3395c3d64530</t>
  </si>
  <si>
    <t>with lead (Pb) content above the applicable generic concentration limit for ’toxicity for reproduction’ Repr. 1A (CLP) or category 1 (DSD),the substance is a member of the group entry of lead compounds, with index number 082-001-00-6 in Regulation (EC) No 1272/2008</t>
  </si>
  <si>
    <t>https://echa.europa.eu/documents/10162/d0de0c48-5768-4589-8dd4-dbcafce8e7dd</t>
  </si>
  <si>
    <t>https://echa.europa.eu/documents/10162/fdf8725e-646e-4805-b2f2-42e4be27b813</t>
  </si>
  <si>
    <t>furfurol</t>
  </si>
  <si>
    <t>Flam. Liq.   3</t>
  </si>
  <si>
    <t>vanillin</t>
  </si>
  <si>
    <t>121-33-5</t>
  </si>
  <si>
    <t>diacetil</t>
  </si>
  <si>
    <t>431-03-8</t>
  </si>
  <si>
    <t>propionic acid</t>
  </si>
  <si>
    <t xml:space="preserve">propetamfos </t>
  </si>
  <si>
    <t>profenofos</t>
  </si>
  <si>
    <t>quinalphos</t>
  </si>
  <si>
    <t>chlorfenvinphos</t>
  </si>
  <si>
    <t>deltametrhin</t>
  </si>
  <si>
    <t>57648-21-2</t>
  </si>
  <si>
    <t>Timiperone</t>
  </si>
  <si>
    <t>azinphos-methyl</t>
  </si>
  <si>
    <t>coumaphos</t>
  </si>
  <si>
    <t>diazinon</t>
  </si>
  <si>
    <t>toxaphene</t>
  </si>
  <si>
    <t>azinphos-ethyl</t>
  </si>
  <si>
    <t>cyfluthrin</t>
  </si>
  <si>
    <t>dichlorprop</t>
  </si>
  <si>
    <t>chlordimeform</t>
  </si>
  <si>
    <t>dicrotophos</t>
  </si>
  <si>
    <t>33213-65-9</t>
  </si>
  <si>
    <t>dimethoate</t>
  </si>
  <si>
    <t>200-500-0</t>
  </si>
  <si>
    <t>78-48-8</t>
  </si>
  <si>
    <t>201-120-8</t>
  </si>
  <si>
    <t xml:space="preserve">adenosine phosphate </t>
  </si>
  <si>
    <t>fenvalerate</t>
  </si>
  <si>
    <t xml:space="preserve">hexabromobiphenyl </t>
  </si>
  <si>
    <t>MCPA</t>
  </si>
  <si>
    <t>93-65-2</t>
  </si>
  <si>
    <t>230-386-8</t>
  </si>
  <si>
    <t xml:space="preserve">monocrotophos </t>
  </si>
  <si>
    <t>methamidophos</t>
  </si>
  <si>
    <t>aldicarb</t>
  </si>
  <si>
    <t>mecoprop</t>
  </si>
  <si>
    <t>53-19-0</t>
  </si>
  <si>
    <t>dicofol</t>
  </si>
  <si>
    <t>hepthaclor</t>
  </si>
  <si>
    <t>200-166-6</t>
  </si>
  <si>
    <t>aldrin</t>
  </si>
  <si>
    <t>72-55-9</t>
  </si>
  <si>
    <t>200-784-6</t>
  </si>
  <si>
    <t>deldrin</t>
  </si>
  <si>
    <t>00-484-5</t>
  </si>
  <si>
    <t>3424-82-6</t>
  </si>
  <si>
    <t>222-318-0</t>
  </si>
  <si>
    <t xml:space="preserve">methoxychlor </t>
  </si>
  <si>
    <t>72-43-5</t>
  </si>
  <si>
    <t>200-779-9</t>
  </si>
  <si>
    <t>endrin</t>
  </si>
  <si>
    <t>kelevan</t>
  </si>
  <si>
    <t>620-410-9</t>
  </si>
  <si>
    <t>789-02-6</t>
  </si>
  <si>
    <t xml:space="preserve">1,2-dibromoethane </t>
  </si>
  <si>
    <t>212-332-5</t>
  </si>
  <si>
    <t>mirex</t>
  </si>
  <si>
    <t>72-54-8</t>
  </si>
  <si>
    <t>200-783-0</t>
  </si>
  <si>
    <t>malathion</t>
  </si>
  <si>
    <t>parathion</t>
  </si>
  <si>
    <t>72-56-0</t>
  </si>
  <si>
    <t>200-785-1</t>
  </si>
  <si>
    <t>perthane</t>
  </si>
  <si>
    <t xml:space="preserve">quintozene </t>
  </si>
  <si>
    <t>8001-50-1</t>
  </si>
  <si>
    <t>624-370-3</t>
  </si>
  <si>
    <t>1,2-dibromo-3-chloropropane (DBCP)</t>
  </si>
  <si>
    <t>p,p-Dichlorodiphenyl-dichloroethane (p,p-DDD)</t>
  </si>
  <si>
    <t>o,p-Dichlorodiphenyl-dichloroethane (o,p-DDD)</t>
  </si>
  <si>
    <t>p,p-Dichlorodiphenyl-dichloroethylene (p,p-DDE)</t>
  </si>
  <si>
    <t xml:space="preserve">o,p-Dichlorodiphenyl-dichloroethylene (o,p-DDE)tetrachlorovinylidenebisbenzene </t>
  </si>
  <si>
    <t>endosulfan /thiosulfan/</t>
  </si>
  <si>
    <t>ethylene dibromide (EDB)</t>
  </si>
  <si>
    <t>heptachlor epoxide</t>
  </si>
  <si>
    <t>kepone</t>
  </si>
  <si>
    <t>methylparathion</t>
  </si>
  <si>
    <t>Strobane Heptachloro-2,2-dimethyl-3-methylene norbornane</t>
  </si>
  <si>
    <t>telodrin</t>
  </si>
  <si>
    <t>bromophos-ethyl</t>
  </si>
  <si>
    <t>captafol</t>
  </si>
  <si>
    <t>carbaryl</t>
  </si>
  <si>
    <t>chlordan</t>
  </si>
  <si>
    <t xml:space="preserve">cypermethrine </t>
  </si>
  <si>
    <t>cyhalothrin</t>
  </si>
  <si>
    <t xml:space="preserve">S,S,S-tributyl Trithiophosphate tribufos </t>
  </si>
  <si>
    <t>endosulfan II (beta)</t>
  </si>
  <si>
    <t>phosdrin/mevinphos</t>
  </si>
  <si>
    <t>p,p-Dichlorodiphenyl-trichloroethane (p,p-DDT) chlorfenotane</t>
  </si>
  <si>
    <t>trifluraline</t>
  </si>
  <si>
    <t>isodrin</t>
  </si>
  <si>
    <t>hexachlorocyclohexane HCH all isomers</t>
  </si>
  <si>
    <t>2,4-Dichlorophenoxy acetic acid</t>
  </si>
  <si>
    <t xml:space="preserve">o,p-Dichlorodiphenyl-trichloroethane o,p'-DDT </t>
  </si>
  <si>
    <t>260-880-9</t>
  </si>
  <si>
    <t>4-chloro-3-methyl phenol</t>
  </si>
  <si>
    <t>triclosan</t>
  </si>
  <si>
    <t>dimethyl fumarate</t>
  </si>
  <si>
    <t>o-phenylphenol</t>
  </si>
  <si>
    <t>octylisothiazolinone</t>
  </si>
  <si>
    <t>2-(thiocyanomethylthio)benzthiazole</t>
  </si>
  <si>
    <t>26172-55-4</t>
  </si>
  <si>
    <t>chloromethylisothiazoline</t>
  </si>
  <si>
    <t>methylisothiazolinone</t>
  </si>
  <si>
    <t>247-500-7</t>
  </si>
  <si>
    <t>regisztráció, a Chronic-ot adják a harmonizálhoz</t>
  </si>
  <si>
    <t>66187-32-6</t>
  </si>
  <si>
    <t>68515-73-1</t>
  </si>
  <si>
    <t xml:space="preserve">D-Glucopyranose, oligomers, decyl octyl glycosides </t>
  </si>
  <si>
    <t>Sodium coco glutamate</t>
  </si>
  <si>
    <t>500-220-1</t>
  </si>
  <si>
    <t>decyl glycoside</t>
  </si>
  <si>
    <t>54549-25-6</t>
  </si>
  <si>
    <t>259-218-1</t>
  </si>
  <si>
    <t>nincs sehol infor</t>
  </si>
  <si>
    <t>bejelenetések, átveszem a C8-10-ét</t>
  </si>
  <si>
    <t xml:space="preserve">1,2-Propanediol, 3-(2-ethylhexyloxy) </t>
  </si>
  <si>
    <t>615-116-2</t>
  </si>
  <si>
    <t>110615-47-9</t>
  </si>
  <si>
    <t>Lauryl glycoside</t>
  </si>
  <si>
    <t>1569-01-3</t>
  </si>
  <si>
    <t xml:space="preserve">1-propoxypropan-2-ol </t>
  </si>
  <si>
    <t>216-372-4</t>
  </si>
  <si>
    <t xml:space="preserve">1-methoxypropan-2-ol </t>
  </si>
  <si>
    <t>CLP01 a regisztrációval egyező</t>
  </si>
  <si>
    <t>CLP, az egyik regisztrációban elhagyták a bőr és belégz. tox. Én és a másik reg.-ban nem</t>
  </si>
  <si>
    <t>Limit százalék (ált. vagy specifikus) szem</t>
  </si>
  <si>
    <t>Eye Irit.</t>
  </si>
  <si>
    <t>Az anyag neve az adott komponensben:</t>
  </si>
  <si>
    <t>37526-59-3</t>
  </si>
  <si>
    <t>2-(trifluoromethoxy)-benzenesulphonamide</t>
  </si>
  <si>
    <t>448-450-0</t>
  </si>
  <si>
    <t>1869-24-5</t>
  </si>
  <si>
    <t>2-(trifluoromethyl)benzenesulfonamide</t>
  </si>
  <si>
    <t>700-280-0</t>
  </si>
  <si>
    <t>88-19-7</t>
  </si>
  <si>
    <t>Toluene-2-sulphonamide</t>
  </si>
  <si>
    <t>201-808-8</t>
  </si>
  <si>
    <t>70-55-3</t>
  </si>
  <si>
    <t>Toluene-4-sulphonamide</t>
  </si>
  <si>
    <t>200-741-1</t>
  </si>
  <si>
    <t>1333-7-9</t>
  </si>
  <si>
    <t>Toluenesulphonamide</t>
  </si>
  <si>
    <t>215-578-1</t>
  </si>
  <si>
    <t>94125-42-5</t>
  </si>
  <si>
    <t>2-(3,3,3-trifluoro-propyl)-benzenesulfonamide</t>
  </si>
  <si>
    <t>696-045-4</t>
  </si>
  <si>
    <t>1244733-77-4</t>
  </si>
  <si>
    <t>Reaction products of phosphoryl trichloride and methyloxirane</t>
  </si>
  <si>
    <t>807-935-0</t>
  </si>
  <si>
    <t>21282-97-3</t>
  </si>
  <si>
    <t>2-[(2-methyl-1-oxoallyl)oxy]ethyl acetoacetate</t>
  </si>
  <si>
    <t>244-311-1</t>
  </si>
  <si>
    <t>101-37-1</t>
  </si>
  <si>
    <t>2,4,6-triallyloxy-1,3,5-triazine</t>
  </si>
  <si>
    <t>202-936-7</t>
  </si>
  <si>
    <t>2675-94-7</t>
  </si>
  <si>
    <t>N,N-diethylacrylamide</t>
  </si>
  <si>
    <t>679-94-4</t>
  </si>
  <si>
    <t>68958-77-0</t>
  </si>
  <si>
    <t>4,4'-Isopropylidenediphenol, polymer with 1-chloro-2,3-epoxypropane, propane-1,2-diol acrylate and succinic anhydride</t>
  </si>
  <si>
    <t>500-240-0</t>
  </si>
  <si>
    <t>25036-25-3</t>
  </si>
  <si>
    <t>4,4'-Isopropylidenediphenol,
polymer with
4,4'-Isopropylidenediphenol,
oligomeric reaction products
with 1-chloro-2,3-
epoxypropane, average
molecular weight over 1600</t>
  </si>
  <si>
    <t>Phenyl bis(2,4,6-trimethylbenzoyl)-phosphine oxide</t>
  </si>
  <si>
    <t>14371-10-9</t>
  </si>
  <si>
    <t>(E)-3-phenylprop-2-enal</t>
  </si>
  <si>
    <t>604-377-8</t>
  </si>
  <si>
    <t>9048-57-1</t>
  </si>
  <si>
    <t>4,4'-Methylenediphenyl diisocyanate, oligomeric reaction products with α-hydro-ω-hydroxypoly(oxy-1,2-ethanediyl)</t>
  </si>
  <si>
    <t>500-028-8</t>
  </si>
  <si>
    <t>164250-92-4</t>
  </si>
  <si>
    <t>2-Oxepanone, polymer with 1,6-diisocyanatohexane and 1,6-hexanediol</t>
  </si>
  <si>
    <t>642-404-5</t>
  </si>
  <si>
    <t>603-35-0</t>
  </si>
  <si>
    <t>Triphenylphosphine</t>
  </si>
  <si>
    <t>210-036-0</t>
  </si>
  <si>
    <t>152637-10-0</t>
  </si>
  <si>
    <t>Aspartic acid ester</t>
  </si>
  <si>
    <t>1,4-bis(2,3-epoxypropoxy)butane</t>
  </si>
  <si>
    <t>90640-67-8</t>
  </si>
  <si>
    <t>Amines, polyethylenepoly-, triethylenetetramine fraction</t>
  </si>
  <si>
    <t>1477-55-0</t>
  </si>
  <si>
    <t>m-phenylenebis(methylamine)</t>
  </si>
  <si>
    <t>216-032-5</t>
  </si>
  <si>
    <t>694-83-7</t>
  </si>
  <si>
    <t>Cyclohex-1,2-ylenediamine</t>
  </si>
  <si>
    <t>211-776-7</t>
  </si>
  <si>
    <t>Oxirane, mono[(C12-14-alkyloxy)methyl] derivs</t>
  </si>
  <si>
    <t>2530-83-8</t>
  </si>
  <si>
    <t>[3-(2,3-epoxypropoxy)propyl]trimethoxysilane</t>
  </si>
  <si>
    <t>219-784-2</t>
  </si>
  <si>
    <t>57472-68-1</t>
  </si>
  <si>
    <t xml:space="preserve">Oxybis(methyl-2,1-ethanediyl) diacrylate </t>
  </si>
  <si>
    <t>260-754-3</t>
  </si>
  <si>
    <t>2235-00-9</t>
  </si>
  <si>
    <t xml:space="preserve">1-vinylhexahydro-2H-azepin-2-one </t>
  </si>
  <si>
    <t>218-787-6</t>
  </si>
  <si>
    <t>2,2-bis[(prop-2-enoyloxy)methyl]butyl prop-2-enoate</t>
  </si>
  <si>
    <t>111497-86-0</t>
  </si>
  <si>
    <t>2-Propenoic acid, 1,1'-[(1-methyl-1,2-ethanediyl)bis[oxy(methyl-2,1-ethanediyl)]] ester, reaction products with diethylamine</t>
  </si>
  <si>
    <t xml:space="preserve">2-methyl-1-(4-methylthiophenyl)-2-morpholinopropan-1-one </t>
  </si>
  <si>
    <t xml:space="preserve">Phenyl bis(2,4,6-trimethylbenzoyl)-phosphine oxide </t>
  </si>
  <si>
    <t>a regisztráciban az érzékenyítőt 1A-ra keményítették, de a körny. 4-et elhagyták</t>
  </si>
  <si>
    <t>68439-49-6</t>
  </si>
  <si>
    <t>Alcohols, C16--18 (even numbered), ethylated, 2,5 EO</t>
  </si>
  <si>
    <t>939-518-5</t>
  </si>
  <si>
    <t>Hydrocarbons, C10-13, alkanes, isoalkanes, cyclis &lt; 2% aromatics</t>
  </si>
  <si>
    <t>127-05-2</t>
  </si>
  <si>
    <t>Potassium acetate</t>
  </si>
  <si>
    <t>204-822-2</t>
  </si>
  <si>
    <t>3164-85-7</t>
  </si>
  <si>
    <t xml:space="preserve">Potassium 2-ethylhexanoate </t>
  </si>
  <si>
    <t>221-625-7</t>
  </si>
  <si>
    <t>2,2'-[(1-methylethylidene)bis(4,1-phenyleneoxymethylene)]bisoxirane</t>
  </si>
  <si>
    <t>1226892-45-0</t>
  </si>
  <si>
    <t xml:space="preserve">Reaction products of C18 (unsaturated) fatty acids with tetraethylenepentamine </t>
  </si>
  <si>
    <t>629-725-6</t>
  </si>
  <si>
    <t>68585-34-2</t>
  </si>
  <si>
    <t>Alcohols, C10-16, ethoxylated, sulfates, sodium salts</t>
  </si>
  <si>
    <t>500-223-8</t>
  </si>
  <si>
    <t>heptán</t>
  </si>
  <si>
    <t>205-563-8</t>
  </si>
  <si>
    <t>regisztráció, ami megegyezik a harmoniizálttal</t>
  </si>
  <si>
    <t>R+T</t>
  </si>
  <si>
    <t>102.</t>
  </si>
  <si>
    <t>b, i, BEM</t>
  </si>
  <si>
    <t>EU3</t>
  </si>
  <si>
    <t>k(1B)</t>
  </si>
  <si>
    <t>k(1B), b, m</t>
  </si>
  <si>
    <t>R</t>
  </si>
  <si>
    <t>ETILÉNGLIKOL-MONOETIL-</t>
  </si>
  <si>
    <t>ETILÉNGLIKOL-MONOMETIL-</t>
  </si>
  <si>
    <t>ETILÉNGLIKOL-</t>
  </si>
  <si>
    <t>k(1B), i, sz, b</t>
  </si>
  <si>
    <t>EU6</t>
  </si>
  <si>
    <t>2-ETILHEXANOL</t>
  </si>
  <si>
    <t>104-76-7</t>
  </si>
  <si>
    <t>ALUMINIUM (oldható, AL-ra számolva)</t>
  </si>
  <si>
    <t>b, m, BEM</t>
  </si>
  <si>
    <t>k(1B), b, m, sz</t>
  </si>
  <si>
    <t>ALUMÍNIUM OXID (Al-ra számítva)</t>
  </si>
  <si>
    <t>5 (2 resp)</t>
  </si>
  <si>
    <t>F21, diklórfluormetán</t>
  </si>
  <si>
    <t>F22, klórdifluormetán</t>
  </si>
  <si>
    <r>
      <t>terc</t>
    </r>
    <r>
      <rPr>
        <sz val="11"/>
        <color rgb="FF000000"/>
        <rFont val="Calibri"/>
        <family val="2"/>
        <charset val="238"/>
      </rPr>
      <t>-AMIL-ACETÁT</t>
    </r>
  </si>
  <si>
    <t>k(1B), b</t>
  </si>
  <si>
    <t>HIGANY ÉS SZERVETLEN VEGYÜLETEI</t>
  </si>
  <si>
    <t>sz, b, BEM</t>
  </si>
  <si>
    <t>HIGANY SZERVES VEGYÜLETEI* (Hg-ra számítva)</t>
  </si>
  <si>
    <t>k(1A)</t>
  </si>
  <si>
    <t>KADMIUM ÉS SZERVETLEN VEGYÜLETEI</t>
  </si>
  <si>
    <t>0,004 resp</t>
  </si>
  <si>
    <t>k(1B), BEM</t>
  </si>
  <si>
    <t>KALCIUM-HIDROXID (kalcium-</t>
  </si>
  <si>
    <t>4 resp</t>
  </si>
  <si>
    <t>AMITROL</t>
  </si>
  <si>
    <t>180.</t>
  </si>
  <si>
    <t>k(1B), sz, b</t>
  </si>
  <si>
    <t>1-KLÓR-2,3-EPOXIPROPÁN (Epiklór-hidrin)</t>
  </si>
  <si>
    <t>i, sz, BEM</t>
  </si>
  <si>
    <t>KRÓM (fém), SZERVETLEN KRÓM (II) és</t>
  </si>
  <si>
    <t>EGYÉB SZERVETLEN KRÓMVEGYÜLETEK [a króm (VI) vegyületek kivételével]</t>
  </si>
  <si>
    <t>KRÓM (VI) SZERVETLEN VEGYÜLETEK [Cr (VI)-ra számítva]</t>
  </si>
  <si>
    <t>k(1A vagy1B), BEM</t>
  </si>
  <si>
    <t>LINDÁN (γ-HCH) (γ-1,2,3,4,5,6-</t>
  </si>
  <si>
    <t>MANGÁN ÉS SZERVETLEN SÓI (Mn-ra számítva)</t>
  </si>
  <si>
    <t>0,20,05 resp</t>
  </si>
  <si>
    <t>Por: T</t>
  </si>
  <si>
    <t>METANOL</t>
  </si>
  <si>
    <t>b, k(2), BEM</t>
  </si>
  <si>
    <t>4,4’-Metilén-bisz(2- klóranilin)[MOCA]</t>
  </si>
  <si>
    <t>METIL-FORMIÁT</t>
  </si>
  <si>
    <t>0.5</t>
  </si>
  <si>
    <t>b, k(1B)</t>
  </si>
  <si>
    <t>4-METILPENTÁN-2-ON (izobutil-metil-keton)</t>
  </si>
  <si>
    <t>(2-METOXIMETILETOXI)-</t>
  </si>
  <si>
    <t>NIKKEL SZERVETLEN VEGYÜLETEI, (Ni-re számítva)</t>
  </si>
  <si>
    <t>k(1B), sz, BEM</t>
  </si>
  <si>
    <t>NITROETÁN</t>
  </si>
  <si>
    <t>ARZÉN ÉS SZERVETLEN VEGYÜLETEI (arzin kivételével), (As-ra számítva)</t>
  </si>
  <si>
    <t>k(1A), b, i</t>
  </si>
  <si>
    <t>OLAJ (ásványi) KÖD**</t>
  </si>
  <si>
    <t>92062-35-6</t>
  </si>
  <si>
    <t>SCOEL/SUM/163/</t>
  </si>
  <si>
    <t>i, BEM, BHM</t>
  </si>
  <si>
    <t>245.</t>
  </si>
  <si>
    <t>246.</t>
  </si>
  <si>
    <t>ÓN SZERVES VEGYÜLETEI (Sn-ra számítva): TRIBUTIL-ÓN VEGYÜLETEK</t>
  </si>
  <si>
    <t>ÓN SZERVES VEGYÜLETEI (Sn-ra számítva): FENIL- ÉS BUTIL-ÓN VEGYÜLETEK</t>
  </si>
  <si>
    <t>b, i.</t>
  </si>
  <si>
    <t>PROPILÉN-OXID (1,2-</t>
  </si>
  <si>
    <t>k(1B), b, i</t>
  </si>
  <si>
    <t>BÁRIUM OLDHATÓ VEGYÜLETEI (Ba-ra számítva)</t>
  </si>
  <si>
    <t>79-0-4</t>
  </si>
  <si>
    <t>RÉZ füst (Cu-re számítva)</t>
  </si>
  <si>
    <t>0,01 resp</t>
  </si>
  <si>
    <t>STRONCIUM-KROMÁT [Cr (VI)-ra számítva]</t>
  </si>
  <si>
    <t>i, BEM</t>
  </si>
  <si>
    <t>BHM</t>
  </si>
  <si>
    <t>SZÉN-TETRAKLORID (tetraklór-metán)</t>
  </si>
  <si>
    <t>TERFENILEK (hidrogénezett)</t>
  </si>
  <si>
    <t>TETRAETIL-ORTOSZILIKÁT</t>
  </si>
  <si>
    <t>2-TOLUIDIN (o-toluidin)</t>
  </si>
  <si>
    <t>k(1B), i, b</t>
  </si>
  <si>
    <t>4-TOLUIDIN (para-toluidin)</t>
  </si>
  <si>
    <t>k(2), b</t>
  </si>
  <si>
    <t>TRIKLÓRBENZOLOK (1,2,4-</t>
  </si>
  <si>
    <t>1,1,1-TRIKLÓRETÁN*</t>
  </si>
  <si>
    <t>b, i, m, k(1B)</t>
  </si>
  <si>
    <t>k(1B), b, sz, BEM</t>
  </si>
  <si>
    <t>2,4,5-TRIKLÓRFENOXI-</t>
  </si>
  <si>
    <t>k(1A), sz</t>
  </si>
  <si>
    <t>308.</t>
  </si>
  <si>
    <t>2,4,6-TRINITROTOLUOL</t>
  </si>
  <si>
    <t>VANÁDIUM-PENTOXID (V-ra számítva)</t>
  </si>
  <si>
    <t>0,05 resp</t>
  </si>
  <si>
    <t>VINIL-BROMID (bróm-etilén)</t>
  </si>
  <si>
    <t>XILOL izomerek keveréke</t>
  </si>
  <si>
    <t>b, BEM</t>
  </si>
  <si>
    <t>k(1A), b, i, BEM</t>
  </si>
  <si>
    <t>BISZFENOL-A</t>
  </si>
  <si>
    <t>k(1A), i</t>
  </si>
  <si>
    <t>IZOBUTIL-ACETÁT</t>
  </si>
  <si>
    <t>szek-BUTIL-ACETÁT</t>
  </si>
  <si>
    <t>105-46-4</t>
  </si>
  <si>
    <r>
      <t>terc</t>
    </r>
    <r>
      <rPr>
        <sz val="11"/>
        <color rgb="FF000000"/>
        <rFont val="Calibri"/>
        <family val="2"/>
        <charset val="238"/>
      </rPr>
      <t>-BUTIL-METIL-ÉTER</t>
    </r>
  </si>
  <si>
    <t>2-BUTIN-1,4-DIOL</t>
  </si>
  <si>
    <t>CIÁN-HIDROGÉN (hidrogén-cianid)</t>
  </si>
  <si>
    <t>53.</t>
  </si>
  <si>
    <t>CINK-OXID por</t>
  </si>
  <si>
    <t>CINK-OXID füst</t>
  </si>
  <si>
    <t>CINK-KLORID (Zn-re számítva)</t>
  </si>
  <si>
    <t>CIRKÓNIUM VEGYÜLETEI (Zr-ra számítva</t>
  </si>
  <si>
    <t>DIACETIL (2,3-butándion)</t>
  </si>
  <si>
    <t>4,4’-DIAMINODIFENILMETÁN (4,4’-Metilén-dianilin)</t>
  </si>
  <si>
    <t>K (1B), b</t>
  </si>
  <si>
    <t>1,2-DIBRÓMETÁN (Etilén-dibromid</t>
  </si>
  <si>
    <t>DIFENIL-ÉTER</t>
  </si>
  <si>
    <t>101-84-8</t>
  </si>
  <si>
    <t>difenilmetán-4,4’-diizocianát</t>
  </si>
  <si>
    <t>AKRILSAV (propénsav)</t>
  </si>
  <si>
    <t>59*</t>
  </si>
  <si>
    <t>1,4-DIKLÓRBENZOL (p-diklórbenzol)</t>
  </si>
  <si>
    <t>1,2-DIKLÓRETÁN (Etilén-diklorid)</t>
  </si>
  <si>
    <t>1,1-DIKLÓRETILÉN</t>
  </si>
  <si>
    <t>DIKLÓRMETÁN (metilén-klorid)</t>
  </si>
  <si>
    <t>8042-47-5</t>
  </si>
  <si>
    <t>72623-83-7</t>
  </si>
  <si>
    <t>92045-45-9</t>
  </si>
  <si>
    <t>92045-77-8</t>
  </si>
  <si>
    <t>91648-39-4</t>
  </si>
  <si>
    <t>19/01/2021</t>
  </si>
  <si>
    <t>222-883-3</t>
  </si>
  <si>
    <t>3648-18-8</t>
  </si>
  <si>
    <t>Bis(2-(2-methoxyethoxy)ethyl)ether</t>
  </si>
  <si>
    <t>205-594-7</t>
  </si>
  <si>
    <t>143-24-8</t>
  </si>
  <si>
    <t>Dibutylbis(pentane-2,4-dionato-O,O')tin</t>
  </si>
  <si>
    <t>245-152-0</t>
  </si>
  <si>
    <t>22673-19-4</t>
  </si>
  <si>
    <t>25/06/2020</t>
  </si>
  <si>
    <t>Butyl 4-hydroxybenzoate</t>
  </si>
  <si>
    <t>202-318-7</t>
  </si>
  <si>
    <t>94-26-8</t>
  </si>
  <si>
    <t>Endocrine disrupting properties (Article 57(f) - human health)</t>
  </si>
  <si>
    <t>2-methylimidazole</t>
  </si>
  <si>
    <t>211-765-7</t>
  </si>
  <si>
    <t>693-98-1</t>
  </si>
  <si>
    <t>15</t>
  </si>
  <si>
    <t>21/04/2016</t>
  </si>
  <si>
    <t>21/10/2014</t>
  </si>
  <si>
    <t>49</t>
  </si>
  <si>
    <t>27/05/2023</t>
  </si>
  <si>
    <t>27/11/2021</t>
  </si>
  <si>
    <t>22</t>
  </si>
  <si>
    <t>21/09/2017</t>
  </si>
  <si>
    <t>21/03/2016</t>
  </si>
  <si>
    <t>29</t>
  </si>
  <si>
    <t>22/01/2019</t>
  </si>
  <si>
    <t>22/07/2017</t>
  </si>
  <si>
    <t>20</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</si>
  <si>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t>
  </si>
  <si>
    <t>50</t>
  </si>
  <si>
    <t>27/08/2023</t>
  </si>
  <si>
    <t>27/02/2022</t>
  </si>
  <si>
    <t>43</t>
  </si>
  <si>
    <t>04/01/2021</t>
  </si>
  <si>
    <t>04/07/2019</t>
  </si>
  <si>
    <t>2,2'-dichloro-4,4'-methylenedianiline (MOCA)</t>
  </si>
  <si>
    <t>27</t>
  </si>
  <si>
    <t>22/11/2017</t>
  </si>
  <si>
    <t>22/05/2016</t>
  </si>
  <si>
    <t>4,4’- Diaminodiphenylmethane (MDA)</t>
  </si>
  <si>
    <t>02</t>
  </si>
  <si>
    <t>21/08/2014</t>
  </si>
  <si>
    <t>21/02/2013</t>
  </si>
  <si>
    <t>104-35-8</t>
  </si>
  <si>
    <t>Ethanol, 2-(4-nonylphenoxy)-</t>
  </si>
  <si>
    <t>18</t>
  </si>
  <si>
    <t>32</t>
  </si>
  <si>
    <t>04/07/2020</t>
  </si>
  <si>
    <t>04/01/2019</t>
  </si>
  <si>
    <t>1,2-dichloroethane (EDC)</t>
  </si>
  <si>
    <t>26</t>
  </si>
  <si>
    <t>30</t>
  </si>
  <si>
    <t>48</t>
  </si>
  <si>
    <t>25</t>
  </si>
  <si>
    <t>22/08/2017</t>
  </si>
  <si>
    <t>22/02/2016</t>
  </si>
  <si>
    <t>13</t>
  </si>
  <si>
    <t>21/08/2015</t>
  </si>
  <si>
    <t>21/02/2014</t>
  </si>
  <si>
    <t>Bis(2-ethylhexyl) phthalate (DEHP)</t>
  </si>
  <si>
    <t>04</t>
  </si>
  <si>
    <t>21/02/2015</t>
  </si>
  <si>
    <t>21/08/2013</t>
  </si>
  <si>
    <t>37</t>
  </si>
  <si>
    <t>Reaction mass of 5-sec-butyl-2-(2,4-dimethylcyclohex-3-en-1-yl)-5-methyl-1,3-dioxane and 5-sec-butyl-2-(4,6-dimethylcyclohex-3-en-1-yl)-5-methyl-1,3-dioxane</t>
  </si>
  <si>
    <t>2,4-dinitrotoluene (2,4-DNT)</t>
  </si>
  <si>
    <t>125022-34-6</t>
  </si>
  <si>
    <t>Borate(2-), tetrahydroxybis[μ-(peroxy-κO1:κO2)]di-, sodium, hydrate (1:2:6)</t>
  </si>
  <si>
    <t>21/05/2015</t>
  </si>
  <si>
    <t>21/11/2013</t>
  </si>
  <si>
    <t>4-Nonylphenol, branched, ethoxylated (CAS: 127087-87-0)</t>
  </si>
  <si>
    <t>932-098-4</t>
  </si>
  <si>
    <t>09</t>
  </si>
  <si>
    <t>38</t>
  </si>
  <si>
    <t>08</t>
  </si>
  <si>
    <t>16</t>
  </si>
  <si>
    <t>03</t>
  </si>
  <si>
    <t>PBT (Article 57 d)</t>
  </si>
  <si>
    <t>11</t>
  </si>
  <si>
    <t>13517-20-9</t>
  </si>
  <si>
    <t>Perboric acid (H3BO2(O2)), monosodium salt, trihydrate</t>
  </si>
  <si>
    <t>603-902-8</t>
  </si>
  <si>
    <t>17</t>
  </si>
  <si>
    <t>26-(4-Nonylphenoxy)-3,6,9,12,15,18,21,24- octaoxahexacosan -1-ol</t>
  </si>
  <si>
    <t>156609-10-8</t>
  </si>
  <si>
    <t>4-t-Nonylphenol-diethoxylate</t>
  </si>
  <si>
    <t>186309-28-4</t>
  </si>
  <si>
    <t>1,3-Dioxane, 2-(2,4-dimethyl-3-cyclohexen-1-yl)-5-methyl-5-(1-methylpropyl)-</t>
  </si>
  <si>
    <t>20636-48-0</t>
  </si>
  <si>
    <t>3,6,9,12-Tetraoxatetradecan-1-ol, 14-(4-nonylphenoxy)-</t>
  </si>
  <si>
    <t>42</t>
  </si>
  <si>
    <t>2-[4-(1,1,3,3-tetramethylbutyl)phenoxy]ethanol</t>
  </si>
  <si>
    <t>28</t>
  </si>
  <si>
    <t>47</t>
  </si>
  <si>
    <t>23</t>
  </si>
  <si>
    <t>51</t>
  </si>
  <si>
    <t>27/11/2023</t>
  </si>
  <si>
    <t>27/05/2022</t>
  </si>
  <si>
    <t>26264-02-8</t>
  </si>
  <si>
    <t>14-(nonylphenoxy)-3,6,9,12-tetraoxatetradecan-1-ol</t>
  </si>
  <si>
    <t>247-555-7</t>
  </si>
  <si>
    <t>27177-05-5</t>
  </si>
  <si>
    <t>23-(nonylphenoxy)-3,6,9,12,15,18,21-heptaoxatricosan-1-ol</t>
  </si>
  <si>
    <t>248-293-6</t>
  </si>
  <si>
    <t>34166-38-6</t>
  </si>
  <si>
    <t>p-Nonylphenol hexaethoxylate</t>
  </si>
  <si>
    <t>343934-04-3</t>
  </si>
  <si>
    <t>1,3-Dioxane, 2-[(1R,2R)-2,4-dimethyl-3-cyclohexen-1-yl]-5-methyl-5-(1-methylpropyl)-, cis-rel-</t>
  </si>
  <si>
    <t>343934-05-4</t>
  </si>
  <si>
    <t>1,3-Dioxane, 2-[(1R,2R)-2,4-dimethyl-3-cyclohexen-1-yl]-5-methyl-5-(1-methylpropyl)-, trans-rel-</t>
  </si>
  <si>
    <t>53</t>
  </si>
  <si>
    <t>54</t>
  </si>
  <si>
    <t>52</t>
  </si>
  <si>
    <t>31</t>
  </si>
  <si>
    <t>33</t>
  </si>
  <si>
    <t>The residue from the distillation of high temperature coal tar. A black solid with an approximate softening point from 30°C to 180°C (86°F to 356°F). Composed primarily of a complex mixture of three or more membered condensed ring aromatic hydrocarbons.</t>
  </si>
  <si>
    <t>41</t>
  </si>
  <si>
    <t>04/10/2020</t>
  </si>
  <si>
    <t>04/04/2019</t>
  </si>
  <si>
    <t>Carcinogenic (Article 57a)#PBT (Article 57 d)#vPvB (Article 57 e)</t>
  </si>
  <si>
    <t>676367-02-5</t>
  </si>
  <si>
    <t>1,3-Dioxane, 2-[(1S,2S)-2,4-dimethyl-3-cyclohexen-1-yl]-5-methyl-5-(1-methylpropyl)-, cis-</t>
  </si>
  <si>
    <t>676367-03-6</t>
  </si>
  <si>
    <t>1,3-Dioxane, 2-[(1S,2R)-2,4-dimethyl-3-cyclohexen-1-yl]-5-methyl-5-(1-methylpropyl)-, cis-</t>
  </si>
  <si>
    <t>676367-04-7</t>
  </si>
  <si>
    <t>1,3-Dioxane, 2-[(1R,2S)-2,4-dimethyl-3-cyclohexen-1-yl]-5-methyl-5-(1-methylpropyl)-, cis-</t>
  </si>
  <si>
    <t>676367-05-8</t>
  </si>
  <si>
    <t>1,3-Dioxane, 2-[(1R,2R)-2,4-dimethyl-3-cyclohexen-1-yl]-5-methyl-5-(1-methylpropyl)-, cis-</t>
  </si>
  <si>
    <t>676367-06-9</t>
  </si>
  <si>
    <t>1,3-Dioxane, 2-[(1S,2S)-2,4-dimethyl-3-cyclohexen-1-yl]-5-methyl-5-(1-methylpropyl)-, trans-</t>
  </si>
  <si>
    <t>676367-07-0</t>
  </si>
  <si>
    <t>1,3-Dioxane, 2-[(1S,2R)-2,4-dimethyl-3-cyclohexen-1-yl]-5-methyl-5-(1-methylpropyl)-, trans-</t>
  </si>
  <si>
    <t>676367-08-1</t>
  </si>
  <si>
    <t>1,3-Dioxane, 2-[(1R,2S)-2,4-dimethyl-3-cyclohexen-1-yl]-5-methyl-5-(1-methylpropyl)-, trans-</t>
  </si>
  <si>
    <t>676367-09-2</t>
  </si>
  <si>
    <t>1,3-Dioxane, 2-[(1R,2R)-2,4-dimethyl-3-cyclohexen-1-yl]-5-methyl-5-(1-methylpropyl)-, trans-</t>
  </si>
  <si>
    <t>Poly (oxy-1,2-ethanediyl), alpha -(nonylphenyl)-omega-hydroxy-, branched (CAS# 68412-54-4)</t>
  </si>
  <si>
    <t>932-337-2</t>
  </si>
  <si>
    <t>35</t>
  </si>
  <si>
    <t>44</t>
  </si>
  <si>
    <t>27/02/2023</t>
  </si>
  <si>
    <t>27/08/2021</t>
  </si>
  <si>
    <t>46</t>
  </si>
  <si>
    <t>34</t>
  </si>
  <si>
    <t>39</t>
  </si>
  <si>
    <t>24</t>
  </si>
  <si>
    <t>19</t>
  </si>
  <si>
    <t>21</t>
  </si>
  <si>
    <t>01</t>
  </si>
  <si>
    <t>vPvB (Article 57 e)</t>
  </si>
  <si>
    <t>Diisobutyl phthalate (DIBP)</t>
  </si>
  <si>
    <t>07</t>
  </si>
  <si>
    <t>06</t>
  </si>
  <si>
    <t>45</t>
  </si>
  <si>
    <t>05</t>
  </si>
  <si>
    <t>9036-19-5</t>
  </si>
  <si>
    <t>Polyethylene glycol mono(tert-octylph-enyl) ether9036-19-5</t>
  </si>
  <si>
    <t>618-541-1</t>
  </si>
  <si>
    <t>90568-23-3</t>
  </si>
  <si>
    <t>Borate(2-), tetrahydroxybis[μ-(peroxy-κO1:κO2)]di-, sodium (1:2)</t>
  </si>
  <si>
    <t>A complex combination of polycyclic aromatic hydrocarbons obtained from coal tar having an approximate distillation range of 300°C to 400°C (572°F to 752°F). Composed primarily of phenanthrene, anthracene and carbazole.</t>
  </si>
  <si>
    <t>40</t>
  </si>
  <si>
    <t>additional data</t>
  </si>
  <si>
    <t>Sunset date</t>
  </si>
  <si>
    <t>Entry No</t>
  </si>
  <si>
    <t>Latest application date</t>
  </si>
  <si>
    <t>Intrinsic property(ies) referred to in Article 57</t>
  </si>
  <si>
    <t>CAS No.</t>
  </si>
  <si>
    <t>Substance name</t>
  </si>
  <si>
    <t>EC No.</t>
  </si>
  <si>
    <t>Entry no.</t>
  </si>
  <si>
    <t>Conditions</t>
  </si>
  <si>
    <t>Appendices</t>
  </si>
  <si>
    <t>Standards</t>
  </si>
  <si>
    <t>History</t>
  </si>
  <si>
    <t>Q&amp;As</t>
  </si>
  <si>
    <t>Remarks</t>
  </si>
  <si>
    <t>Chloroethene</t>
  </si>
  <si>
    <t>Vinyl Chloride</t>
  </si>
  <si>
    <t>https://echa.europa.eu/documents/10162/a7ed88f5-3b13-46ef-8fb7-dbb08087cfeb</t>
  </si>
  <si>
    <t>&lt;a href="https://eur-lex.europa.eu/legal-content/EN/TXT/?uri=uriserv:OJ.L_.1976.262.01.0201.01.ENG&amp;toc=OJ:L:1976:262:TOC"&gt;D 76/769/EEC&lt;/a&gt;#&lt;a href="https://eur-lex.europa.eu/legal-content/EN/TXT/?uri=uriserv:OJ.L_.2009.164.01.0007.01.ENG&amp;toc=OJ:L:2009:164:TOC"&gt;R 552/2009&lt;/a&gt;</t>
  </si>
  <si>
    <t>Dichloromethane</t>
  </si>
  <si>
    <t>59</t>
  </si>
  <si>
    <t>https://echa.europa.eu/documents/10162/0ea58491-bb76-4a47-b1d2-36faa1e0f290</t>
  </si>
  <si>
    <t>&lt;a href="https://eur-lex.europa.eu/legal-content/EN/TXT/?uri=uriserv:OJ.L_.2009.137.01.0003.01.ENG&amp;toc=OJ:L:2009:137:TOC"&gt;D 455/2009/EC&lt;/a&gt;#&lt;a href="https://eur-lex.europa.eu/legal-content/EN/TXT/?uri=uriserv:OJ.L_.2010.086.01.0007.01.ENG&amp;toc=OJ:L:2010:086:TOC"&gt;R 276/2010&lt;/a&gt;</t>
  </si>
  <si>
    <t>&lt;a href="https://echa.europa.eu/support/qas-support/browse/-/qa/70Qx/view/ids/1133"&gt;entry 1133&lt;/a&gt;</t>
  </si>
  <si>
    <t>https://echa.europa.eu/documents/10162/29afaaf7-80f9-41a5-bf70-6bea78773e65</t>
  </si>
  <si>
    <t>&lt;a href="https://eur-lex.europa.eu/legal-content/EN/TXT/?uri=uriserv:OJ.L_.1994.365.01.0001.01.ENG&amp;toc=OJ:L:1994:365:TOC"&gt;D 94/60/EC&lt;/a&gt;#&lt;a href="https://eur-lex.europa.eu/legal-content/EN/TXT/?uri=uriserv:OJ.L_.1996.231.01.0020.01.ENG&amp;toc=OJ:L:1996:231:TOC"&gt;D 96/55/EC&lt;/a&gt;#&lt;a href="https://eur-lex.europa.eu/legal-content/EN/TXT/?uri=uriserv:OJ.L_.2009.164.01.0007.01.ENG&amp;toc=OJ:L:2009:164:TOC"&gt;R 552/2009&lt;/a&gt;</t>
  </si>
  <si>
    <t>60</t>
  </si>
  <si>
    <t>https://echa.europa.eu/documents/10162/701f6c15-98ec-4611-ac63-35fcca2e4047</t>
  </si>
  <si>
    <t>&lt;a href="https://eur-lex.europa.eu/legal-content/EN/TXT/?uri=uriserv:OJ.L_.2011.101.01.0012.01.ENG&amp;toc=OJ:L:2011:101:TOC"&gt;R 366/2011&lt;/a&gt;</t>
  </si>
  <si>
    <t>66</t>
  </si>
  <si>
    <t>https://echa.europa.eu/documents/10162/370b5de7-9507-f1b4-edc6-80ef2e5cd781</t>
  </si>
  <si>
    <t>&lt;a href="https://eur-lex.europa.eu/legal-content/EN/TXT/?uri=uriserv:OJ.L_.2016.337.01.0003.01.ENG&amp;toc=OJ:L:2016:337:TOC"&gt;R 2016/2235&lt;/a&gt;</t>
  </si>
  <si>
    <t>2-chloromercuriophenol</t>
  </si>
  <si>
    <t>https://echa.europa.eu/documents/10162/5a7222b0-9d3a-4a90-9e55-258149e92b1a</t>
  </si>
  <si>
    <t>&lt;a href="https://eur-lex.europa.eu/legal-content/EN/TXT/?uri=uriserv:OJ.L_.1989.398.01.0019.01.ENG&amp;toc=OJ:L:1989:398:TOC"&gt;D 89/677/EEC&lt;/a&gt;#&lt;a href="https://eur-lex.europa.eu/legal-content/EN/TXT/?uri=uriserv:OJ.L_.2009.164.01.0007.01.ENG&amp;toc=OJ:L:2009:164:TOC"&gt;R 552/2009&lt;/a&gt;</t>
  </si>
  <si>
    <t>74</t>
  </si>
  <si>
    <t>https://echa.europa.eu/documents/10162/503ac424-3bcb-137b-9247-09e41eb6dd5a</t>
  </si>
  <si>
    <t>&lt;a href="https://eur-lex.europa.eu/legal-content/EN/ALL/?uri=uriserv:OJ.L_.2020.252.01.0024.01.ENG"&gt;R 2020/1149&lt;/a&gt;</t>
  </si>
  <si>
    <t>98-05-5</t>
  </si>
  <si>
    <t>Phenylarsonic acid</t>
  </si>
  <si>
    <t>202-631-9</t>
  </si>
  <si>
    <t>https://echa.europa.eu/documents/10162/a798c758-371f-41e5-a38d-5f8dc9ba739d</t>
  </si>
  <si>
    <t>&lt;a href="https://eur-lex.europa.eu/legal-content/EN/TXT/?uri=uriserv:OJ.L_.1989.398.01.0019.01.ENG&amp;toc=OJ:L:1989:398:TOC"&gt;D 89/677/EEC&lt;/a&gt;#&lt;a href="https://eur-lex.europa.eu/legal-content/EN/TXT/?uri=uriserv:OJ.L_.2003.004.01.0009.01.ENG&amp;toc=OJ:L:2003:004:TOC"&gt;D 2003/2/EC&lt;/a&gt;#&lt;a href="https://eur-lex.europa.eu/legal-content/EN/TXT/?uri=uriserv:OJ.L_.2006.384.01.0094.01.ENG&amp;toc=OJ:L:2006:384:TOC"&gt;D 2006/139/EC&lt;/a&gt;#&lt;a href="https://eur-lex.europa.eu/legal-content/EN/TXT/?uri=uriserv:OJ.L_.2009.164.01.0007.01.ENG&amp;toc=OJ:L:2009:164:TOC"&gt;R 552/2009&lt;/a&gt;</t>
  </si>
  <si>
    <t>&lt;a href="https://echa.europa.eu/support/qas-support/browse/-/qa/70Qx/view/ids/660"&gt;entry 660&lt;/a&gt;#&lt;a href="https://echa.europa.eu/support/qas-support/browse/-/qa/70Qx/view/ids/661"&gt;entry 661&lt;/a&gt;</t>
  </si>
  <si>
    <t>https://echa.europa.eu/documents/10162/3bfef8a3-8c97-4d85-ae0b-ac6827de49a9</t>
  </si>
  <si>
    <t>&lt;a href="https://eur-lex.europa.eu/legal-content/EN/TXT/?uri=uriserv:OJ.L_.1991.186.01.0059.01.ENG&amp;toc=OJ:L:1991:186:TOC"&gt;D 91/338/EEC&lt;/a&gt;#&lt;a href="https://eur-lex.europa.eu/legal-content/EN/TXT/?uri=uriserv:OJ.L_.1999.142.01.0022.01.ENG&amp;toc=OJ:L:1999:142:TOC"&gt;D 1999/51/EC&lt;/a&gt;#&lt;a href="https://eur-lex.europa.eu/legal-content/EN/TXT/?uri=uriserv:OJ.L_.2009.164.01.0007.01.ENG&amp;toc=OJ:L:2009:164:TOC"&gt;R 552/2009&lt;/a&gt;#&lt;a href="https://eur-lex.europa.eu/legal-content/EN/TXT/?uri=uriserv:OJ.L_.2011.134.01.0002.01.ENG&amp;toc=OJ:L:2011:134:TOC"&gt;R 494/2011&lt;/a&gt;#&lt;a href="https://eur-lex.europa.eu/legal-content/EN/TXT/?uri=uriserv:OJ.L_.2012.252.01.0001.01.ENG&amp;toc=OJ:L:2012:252:TOC"&gt;R 835/2012&lt;/a&gt;#&lt;a href="https://eur-lex.europa.eu/legal-content/EN/TXT/?uri=uriserv:OJ.L_.2016.040.01.0005.01.ENG&amp;toc=OJ:L:2016:040:TOC"&gt;R 217/2016&lt;/a&gt;</t>
  </si>
  <si>
    <t>&lt;a href="https://echa.europa.eu/support/qas-support/browse/-/qa/70Qx/view/ids/158"&gt;entry 158&lt;/a&gt;#&lt;a href="https://echa.europa.eu/support/qas-support/browse/-/qa/70Qx/view/ids/662"&gt;entry 662&lt;/a&gt;#&lt;a href="https://echa.europa.eu/support/qas-support/browse/-/qa/70Qx/view/ids/824"&gt;entry 824&lt;/a&gt;#&lt;a href="https://echa.europa.eu/support/qas-support/browse/-/qa/70Qx/view/ids/825"&gt;entry 825&lt;/a&gt;#&lt;a href="https://echa.europa.eu/support/qas-support/browse/-/qa/70Qx/view/ids/1180"&gt;entry 1180&lt;/a&gt;#&lt;a href="https://echa.europa.eu/support/qas-support/browse/-/qa/70Qx/view/ids/1310"&gt;entry 1310&lt;/a&gt;#&lt;a href="https://echa.europa.eu/support/qas-support/browse/-/qa/70Qx/view/ids/1311"&gt;entry 1311&lt;/a&gt;</t>
  </si>
  <si>
    <t>2,2’-Methylenediphenyl diisocyanate</t>
  </si>
  <si>
    <t>56</t>
  </si>
  <si>
    <t>https://echa.europa.eu/documents/10162/46cb2ae0-ee6b-4319-8604-b5b1d4a41d53</t>
  </si>
  <si>
    <t>&lt;a href="https://standards.cen.eu/dyn/www/f?p=204:110:0::::FSP_PROJECT,FSP_ORG_ID:28771,6062&amp;cs=1E3926CA57F51F29D21E581884F93B948"&gt;EN 14387:2004+A1:2008&lt;/a&gt;</t>
  </si>
  <si>
    <t>&lt;a href="https://eur-lex.europa.eu/legal-content/EN/TXT/?uri=uriserv:OJ.L_.2008.348.01.0108.01.ENG&amp;toc=OJ:L:2008:348:TOC"&gt;D 1348/2008/EC&lt;/a&gt;#&lt;a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</si>
  <si>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href="https://echa.europa.eu/support/qas-support/browse/-/qa/70Qx/view/ids/677"&gt;entry 677&lt;/a&gt;</t>
  </si>
  <si>
    <t>2896-10-8</t>
  </si>
  <si>
    <t>Tri-p-tolylarsine</t>
  </si>
  <si>
    <t>220-776-6</t>
  </si>
  <si>
    <t>Dimercury(I) oxalate</t>
  </si>
  <si>
    <t>3198-04-7</t>
  </si>
  <si>
    <t>Sodium 4-chloromercuriobenzoate</t>
  </si>
  <si>
    <t>4335-09-5</t>
  </si>
  <si>
    <t>Disodium 4-amino-5-hydroxy-6-[[4'-[(4-hydroxyphenyl)azo][1,1'-biphenyl]-4-yl]azo]-3-[(4-nitrophenyl)azo]naphthalene-2,7-disulphonate</t>
  </si>
  <si>
    <t>224-376-2</t>
  </si>
  <si>
    <t>https://echa.europa.eu/documents/10162/c3f76361-78fe-4e74-89f2-bdbbb34083d4</t>
  </si>
  <si>
    <t>Acetic acid, cadmium salt dihydrate</t>
  </si>
  <si>
    <t>5903-10-6</t>
  </si>
  <si>
    <t>Mercury, methyl(propanoato-O)-</t>
  </si>
  <si>
    <t>Mercury disilver tetraiodide</t>
  </si>
  <si>
    <t>Mercury dichromate</t>
  </si>
  <si>
    <t>basic phenylmercury nitrate</t>
  </si>
  <si>
    <t>620-403-0</t>
  </si>
  <si>
    <t>This substance is identified in the Colour Index by Colour Index Constitution Number, C.I. 77205.</t>
  </si>
  <si>
    <t>Cadmium nitrate tetrahydrate</t>
  </si>
  <si>
    <t>638-751-7</t>
  </si>
  <si>
    <t>10031-18-2</t>
  </si>
  <si>
    <t>Mercurous bromide</t>
  </si>
  <si>
    <t>Residues, zinc refining flue dust wastewater, mercury-selenium</t>
  </si>
  <si>
    <t>The hot gases obtained by the roasting of raw zinc concentrate are cooled and cleaned from dust by passing through a spray of dilute sulfuric acid and/or water. This acid and/or water is filtered; the solid residue contains most of the volatile components of the concentrates to be roasted.</t>
  </si>
  <si>
    <t>Mercury dinitrate</t>
  </si>
  <si>
    <t>Barium tetraiodomercurate</t>
  </si>
  <si>
    <t>Phenylmercury hydroxide</t>
  </si>
  <si>
    <t>10060-09-0</t>
  </si>
  <si>
    <t>Selenic acid, cadmium salt (1:1), dihydrate</t>
  </si>
  <si>
    <t>A cadmium-indium-enriched product obtained from the recirculation of copper-lead blast furnace flue dusts. Composed primarily of cadmium, indium and lead.</t>
  </si>
  <si>
    <t>100822-74-0</t>
  </si>
  <si>
    <t>Arsenous acid, lead(2+) salt (1:1)</t>
  </si>
  <si>
    <t>Product obtained by centrifuging the slime discharged at the bases of cells for decopperization of electrolytic copper solutions. Composed primarily of a copper powder rich in arsenic.</t>
  </si>
  <si>
    <t>10102-48-4</t>
  </si>
  <si>
    <t>Arsenic acid (H3AsO4), lead(4+) salt (3:2)</t>
  </si>
  <si>
    <t>10102-53-1</t>
  </si>
  <si>
    <t>Arsenenic acid</t>
  </si>
  <si>
    <t>Dimercury dichloride</t>
  </si>
  <si>
    <t>Aminomercury chloride</t>
  </si>
  <si>
    <t>10124-50-2</t>
  </si>
  <si>
    <t>Potassium arsonate</t>
  </si>
  <si>
    <t>233-337-9</t>
  </si>
  <si>
    <t>4,4’-Methylenediphenyl diisocyanate</t>
  </si>
  <si>
    <t>102110-61-2</t>
  </si>
  <si>
    <t>Slimes and Sludges, copper conc. roasting off gas scrubbing, lead-mercury-selenium-contg.</t>
  </si>
  <si>
    <t>The product obtained by the purification of copper ore concentrate roasting offgas. Composed primarily of lead, mercury and selenium.</t>
  </si>
  <si>
    <t>310-062-3</t>
  </si>
  <si>
    <t>The product obtained by the purification of copper-lead ore concentrate roasting offgas. Composed primarily of arsenic oxide (As2O3).</t>
  </si>
  <si>
    <t>102525-64-4</t>
  </si>
  <si>
    <t>Arsenic acid (H3AsO4), copper(2+) salt (4:1)</t>
  </si>
  <si>
    <t>10290-12-7</t>
  </si>
  <si>
    <t>Copper arsonate</t>
  </si>
  <si>
    <t>233-644-8</t>
  </si>
  <si>
    <t>10294-44-7</t>
  </si>
  <si>
    <t>Chloric acid, mercury(1+) salt</t>
  </si>
  <si>
    <t>10326-24-6</t>
  </si>
  <si>
    <t>Arsenenous acid, zinc salt</t>
  </si>
  <si>
    <t>62</t>
  </si>
  <si>
    <t>https://echa.europa.eu/documents/10162/492c2db0-7db6-4d76-8347-fca1b22c0c7d</t>
  </si>
  <si>
    <t>&lt;a href="https://eur-lex.europa.eu/legal-content/EN/TXT/?uri=uriserv:OJ.L_.2012.253.01.0005.01.ENG&amp;toc=OJ:L:2012:253:TOC"&gt;R 848/2012&lt;/a&gt;</t>
  </si>
  <si>
    <t>103332-13-4</t>
  </si>
  <si>
    <t>Mercury, (2-ethylhexanoato-O)(1-methoxycyclohexyl)-</t>
  </si>
  <si>
    <t>103369-15-9</t>
  </si>
  <si>
    <t>Mercury, (1-methoxycyclohexyl)(neodecanoato-O)-</t>
  </si>
  <si>
    <t>Dimercury dinitrate</t>
  </si>
  <si>
    <t>104325-07-7</t>
  </si>
  <si>
    <t>Mercury, (1-methoxyethyl)(9-octadecenoato-O)-, (Z)-</t>
  </si>
  <si>
    <t>104325-08-8</t>
  </si>
  <si>
    <t>Mercury, (1-methoxycyclohexyl)(9-octadecenoato-O)-,(Z)-</t>
  </si>
  <si>
    <t>104335-53-7</t>
  </si>
  <si>
    <t>Mercury, (1-methoxyethyl)(neodecanoato-O)</t>
  </si>
  <si>
    <t>104339-46-0</t>
  </si>
  <si>
    <t>Mercury, (2-ethylhexanoato-O)(1-methoxyethyl)</t>
  </si>
  <si>
    <t>Phosphoric acid, mercury salt</t>
  </si>
  <si>
    <t>(oleato)phenylmercury</t>
  </si>
  <si>
    <t>10476-87-6</t>
  </si>
  <si>
    <t>Strychnine dimethylarsinate</t>
  </si>
  <si>
    <t>233-973-7</t>
  </si>
  <si>
    <t>105034-60-4</t>
  </si>
  <si>
    <t>Tetraiodide diammonium cadmium</t>
  </si>
  <si>
    <t>https://echa.europa.eu/documents/10162/b515d01c-ab18-44a6-9ada-72529f1573ed</t>
  </si>
  <si>
    <t>&lt;a href="https://eur-lex.europa.eu/legal-content/EN/TXT/?uri=uriserv:OJ.L_.1983.147.01.0009.01.ENG&amp;toc=OJ:L:1983:147:TOC"&gt;D 83/264/EEC&lt;/a&gt;#&lt;a href="https://eur-lex.europa.eu/legal-content/EN/TXT/?uri=uriserv:OJ.L_.2009.164.01.0007.01.ENG&amp;toc=OJ:L:2009:164:TOC"&gt;R 552/2009&lt;/a&gt;</t>
  </si>
  <si>
    <t>106097-61-4</t>
  </si>
  <si>
    <t>Gallium arsenide phosphide</t>
  </si>
  <si>
    <t>1,4-Dichlorobenzene</t>
  </si>
  <si>
    <t>64</t>
  </si>
  <si>
    <t>https://echa.europa.eu/documents/10162/f4a325ee-70ff-4324-ab82-b9cf29c54018</t>
  </si>
  <si>
    <t>&lt;a href="https://eur-lex.europa.eu/legal-content/EN/TXT/?uri=uriserv:OJ.L_.2014.136.01.0019.01.ENG&amp;toc=OJ:L:2014:136:TOC"&gt;R 474/2014&lt;/a&gt;</t>
  </si>
  <si>
    <t>1071-39-2</t>
  </si>
  <si>
    <t>Diisopropylmercury</t>
  </si>
  <si>
    <t>Bromoethylmercury</t>
  </si>
  <si>
    <t>Ethylmercury chloride</t>
  </si>
  <si>
    <t>107-34-6</t>
  </si>
  <si>
    <t>Propylarsonic acid</t>
  </si>
  <si>
    <t>203-482-2</t>
  </si>
  <si>
    <t>(acetato-O)methylmercury</t>
  </si>
  <si>
    <t>https://echa.europa.eu/documents/10162/f28ce048-676d-4d17-b939-0c08e9a0db9f</t>
  </si>
  <si>
    <t>&lt;a href="https://eur-lex.europa.eu/legal-content/EN/TXT/?uri=uriserv:OJ.L_.2005.309.01.0013.01.ENG&amp;toc=OJ:L:2005:309:TOC"&gt;D 2005/59/EC&lt;/a&gt;#&lt;a href="https://eur-lex.europa.eu/legal-content/EN/TXT/?uri=uriserv:OJ.L_.2009.164.01.0007.01.ENG&amp;toc=OJ:L:2009:164:TOC"&gt;R 552/2009&lt;/a&gt;</t>
  </si>
  <si>
    <t>&lt;a href="https://echa.europa.eu/support/qas-support/browse/-/qa/70Qx/view/ids/668"&gt;entry 668&lt;/a&gt;</t>
  </si>
  <si>
    <t>(acetato-O)ethylmercury</t>
  </si>
  <si>
    <t>57</t>
  </si>
  <si>
    <t>https://echa.europa.eu/documents/10162/ca2ec609-0177-402a-911f-6ac524275d6e</t>
  </si>
  <si>
    <t>&lt;a href="https://eur-lex.europa.eu/legal-content/EN/TXT/?uri=uriserv:OJ.L_.2008.348.01.0108.01.ENG&amp;toc=OJ:L:2008:348:TOC"&gt;D 1348/2008/EC&lt;/a&gt;#&lt;a href="https://eur-lex.europa.eu/legal-content/EN/TXT/?uri=uriserv:OJ.L_.2009.164.01.0007.01.ENG&amp;toc=OJ:L:2009:164:TOC"&gt;R 552/2009&lt;/a&gt;</t>
  </si>
  <si>
    <t>Mercury, compound with titanium (1:3)</t>
  </si>
  <si>
    <t>sodium mercury amalgam</t>
  </si>
  <si>
    <t>680-624-3</t>
  </si>
  <si>
    <t>11129-14-9</t>
  </si>
  <si>
    <t>Cadmium zinc sulfide</t>
  </si>
  <si>
    <t>234-372-2</t>
  </si>
  <si>
    <t>2-(2-methoxyethoxy)ethanol (DEGME)</t>
  </si>
  <si>
    <t>https://echa.europa.eu/documents/10162/c0b7baea-d2d6-4fa5-86b8-c322ab573d8f</t>
  </si>
  <si>
    <t>1122-90-3</t>
  </si>
  <si>
    <t>4-Aminophenylarsenoxide</t>
  </si>
  <si>
    <t>2-(2-butoxyethoxy)ethanol (DEGBE)</t>
  </si>
  <si>
    <t>55</t>
  </si>
  <si>
    <t>https://echa.europa.eu/documents/10162/9e666f9e-efe4-4fc5-ac35-66c557bcc0dc</t>
  </si>
  <si>
    <t>Chloromethylmercury</t>
  </si>
  <si>
    <t>1153-05-5</t>
  </si>
  <si>
    <t>Triphenylarsine oxide</t>
  </si>
  <si>
    <t>214-571-0</t>
  </si>
  <si>
    <t>67</t>
  </si>
  <si>
    <t>https://echa.europa.eu/documents/10162/0d9bd23d-2898-a370-cb21-96be34fe2cda</t>
  </si>
  <si>
    <t>&lt;a href="https://eur-lex.europa.eu/legal-content/EN/TXT/?uri=uriserv:OJ.L_.2017.035.01.0006.01.ENG&amp;toc=OJ:L:2017:035:TOC"&gt;R 2017/227&lt;/a&gt;#&lt;a href="https://eur-lex.europa.eu/legal-content/EN/TXT/?uri=uriserv:OJ.L_.2018.249.01.0018.01.ENG&amp;toc=OJ:L:2018:249:TOC"&gt;Corrigendum to R 2017/227&lt;/a&gt;</t>
  </si>
  <si>
    <t>116-49-4</t>
  </si>
  <si>
    <t>Glycobiarsol</t>
  </si>
  <si>
    <t>204-143-1</t>
  </si>
  <si>
    <t>116854-17-2</t>
  </si>
  <si>
    <t>Tetracosanoic acid, cadmium salt</t>
  </si>
  <si>
    <t>116920-59-3</t>
  </si>
  <si>
    <t>Tricosanoic acid, cadmium salt</t>
  </si>
  <si>
    <t>117746-50-6</t>
  </si>
  <si>
    <t>Magnesium arsenate, decahydrate</t>
  </si>
  <si>
    <t>Bis (2-ethylhexyl) phthalate (DEHP)</t>
  </si>
  <si>
    <t>https://echa.europa.eu/documents/10162/aaa92146-a005-1dc2-debe-93c80b57c5ee</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</si>
  <si>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326/2015&lt;/a&gt;#&lt;a href="https://eur-lex.europa.eu/legal-content/EN/TXT/?uri=uriserv:OJ.L_.2018.322.01.0014.01.ENG&amp;toc=OJ:L:2018:322:TOC"&gt;R 2018/2005&lt;/a&gt;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</si>
  <si>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href="https://echa.europa.eu/support/qas-support/browse/-/qa/70Qx/view/ids/984"&gt;entry 984&lt;/a&gt;#&lt;a href="https://echa.europa.eu/support/qas-support/browse/-/qa/70Qx/view/ids/985"&gt;entry 985&lt;/a&gt;#&lt;a href="https://echa.europa.eu/support/qas-support/browse/-/qa/70Qx/view/ids/1185"&gt;entry 1185&lt;/a&gt;#&lt;a href="https://echa.europa.eu/support/qas-support/browse/-/qa/70Qx/view/ids/1314"&gt;entry 1314&lt;/a&gt;#&lt;a href="https://echa.europa.eu/support/qas-support/browse/-/qa/70Qx/view/ids/1524"&gt;entry 1524&lt;/a&gt;</t>
  </si>
  <si>
    <t>Di-n-octyl phthalate (DNOP)</t>
  </si>
  <si>
    <t>https://echa.europa.eu/documents/10162/57096439-2ddd-4f14-b832-85181a09f595</t>
  </si>
  <si>
    <t>&lt;a href="https://eur-lex.europa.eu/legal-content/EN/TXT/?uri=uriserv:OJ.L_.2005.344.01.0040.01.ENG&amp;toc=OJ:L:2005:344:TOC"&gt;D 2005/84/EC&lt;/a&gt;#&lt;a href="https://eur-lex.europa.eu/legal-content/EN/TXT/?uri=uriserv:OJ.L_.2009.164.01.0007.01.ENG&amp;toc=OJ:L:2009:164:TOC"&gt;R 552/2009&lt;/a&gt;#&lt;a href="https://eur-lex.europa.eu/legal-content/EN/TXT/?uri=uriserv:OJ.L_.2015.058.01.0043.01.ENG&amp;toc=OJ:L:2015:058:TOC"&gt;R 326/2015&lt;/a&gt;</t>
  </si>
  <si>
    <t>&lt;a href="https://echa.europa.eu/support/qas-support/browse/-/qa/70Qx/view/ids/672"&gt;entry 672&lt;/a&gt;#&lt;a href="https://echa.europa.eu/support/qas-support/browse/-/qa/70Qx/view/ids/673"&gt;entry 673&lt;/a&gt;#&lt;a href="https://echa.europa.eu/support/qas-support/browse/-/qa/70Qx/view/ids/674"&gt;entry 674&lt;/a&gt;#&lt;a href="https://echa.europa.eu/support/qas-support/browse/-/qa/70Qx/view/ids/675"&gt;entry 675&lt;/a&gt;#&lt;a href="https://echa.europa.eu/support/qas-support/browse/-/qa/70Qx/view/ids/676"&gt;entry 676&lt;/a&gt;#&lt;a href="https://echa.europa.eu/support/qas-support/browse/-/qa/70Qx/view/ids/748"&gt;entry 748&lt;/a&gt;#&lt;a href="https://echa.europa.eu/support/qas-support/browse/-/qa/70Qx/view/ids/984"&gt;entry 984&lt;/a&gt;#&lt;a href="https://echa.europa.eu/support/qas-support/browse/-/qa/70Qx/view/ids/1185"&gt;entry 1185&lt;/a&gt;#&lt;a href="https://echa.europa.eu/support/qas-support/browse/-/qa/70Qx/view/ids/1314"&gt;entry 1314&lt;/a&gt;#&lt;a href="https://echa.europa.eu/support/qas-support/browse/-/qa/70Qx/view/ids/1524"&gt;entry 1524&lt;/a&gt;</t>
  </si>
  <si>
    <t>Guideline available, see Q&amp;amp;A entry 748</t>
  </si>
  <si>
    <t>Methylmercury hydroxide</t>
  </si>
  <si>
    <t>https://echa.europa.eu/documents/10162/bd51087b-9917-b018-69ac-d7594315e2a9</t>
  </si>
  <si>
    <t>&lt;a href="https://eur-lex.europa.eu/legal-content/EN/TXT/PDF/?uri=CELEX:02006R1907-20210101&amp;%20from=EN:#page=534"&gt;Appendix 8&lt;/a&gt;#&lt;a href="https://eur-lex.europa.eu/legal-content/EN/TXT/PDF/?uri=CELEX:02006R1907-20210101&amp;%20from=EN:#page=535"&gt;Appendix 9&lt;/a&gt;#&lt;a href="https://eur-lex.europa.eu/legal-content/EN/TXT/PDF/?uri=CELEX:02006R1907-20210101&amp;%20from=EN:#page=536"&gt;Appendix 10&lt;/a&gt;</t>
  </si>
  <si>
    <t>&lt;a href="https://standards.cen.eu/dyn/www/f?p=204:110:0::::FSP_PROJECT,FSP_ORG_ID:38383,6270&amp;cs=14C789360CD29EF727EB42F33DAE9795A"&gt;EN ISO 17234-1:2015&lt;/a&gt;#&lt;a href="https://standards.cen.eu/dyn/www/f?p=204:110:0::::FSP_PROJECT,FSP_ORG_ID:32710,6270&amp;cs=1A9508DCF3932AF8C3C73003282DD2328"&gt;EN ISO 17234-2:2011&lt;/a&gt;#&lt;a href="https://standards.cen.eu/dyn/www/f?p=204:110:0::::FSP_PROJECT,FSP_ORG_ID:41035,6229&amp;cs=12490E181E71D287FCBCD9FE342D23189"&gt;EN 14362-1:2017&lt;/a&gt;#&lt;a href="https://standards.cen.eu/dyn/www/f?p=204:110:0::::FSP_PROJECT,FSP_ORG_ID:41030,6229&amp;cs=16E75732D3523C88F712B66DCC0D7A89E"&gt;EN 14362-3:2017&lt;/a&gt;</t>
  </si>
  <si>
    <t>&lt;a href="https://eur-lex.europa.eu/legal-content/EN/TXT/?uri=uriserv:OJ.L_.2002.243.01.0015.01.ENG&amp;toc=OJ:L:2002:243:TOC"&gt;D 2002/61/EC&lt;/a&gt;#&lt;a href="https://eur-lex.europa.eu/legal-content/EN/TXT/?uri=uriserv:OJ.L_.2003.004.01.0016.01.ENG&amp;toc=OJ:L:2003:004:TOC"&gt;D 2003/3/EC&lt;/a&gt;#&lt;a href="https://eur-lex.europa.eu/legal-content/EN/TXT/?uri=uriserv:OJ.L_.2004.057.01.0004.01.ENG&amp;toc=OJ:L:2004:057:TOC"&gt;D 2004/21/EC&lt;/a&gt;#&lt;a href="https://eur-lex.europa.eu/legal-content/EN/TXT/?uri=uriserv:OJ.L_.2009.164.01.0007.01.ENG&amp;toc=OJ:L:2009:164:TOC"&gt;R 552/2009&lt;/a&gt;</t>
  </si>
  <si>
    <t>&lt;a href="https://echa.europa.eu/support/qas-support/browse/-/qa/70Qx/view/ids/66"&gt;entry 666&lt;/a&gt;#&lt;a href="https://echa.europa.eu/support/qas-support/browse/-/qa/70Qx/view/ids/1183"&gt;entry 1183&lt;/a&gt;#&lt;a href="https://echa.europa.eu/support/qas-support/browse/-/qa/70Qx/view/ids/1312"&gt;entry 1312&lt;/a&gt;#&lt;a href="https://echa.europa.eu/support/qas-support/browse/-/qa/70Qx/view/ids/1313"&gt;entry 1313&lt;/a&gt;</t>
  </si>
  <si>
    <t>Mercury dioleate</t>
  </si>
  <si>
    <t>3,3'-dimethoxybenzidine</t>
  </si>
  <si>
    <t>119-96-0</t>
  </si>
  <si>
    <t>Arsthinol</t>
  </si>
  <si>
    <t>204-361-7</t>
  </si>
  <si>
    <t>Crocidolite</t>
  </si>
  <si>
    <t>https://echa.europa.eu/documents/10162/ea9dc42d-7656-8afd-09e4-d8b41fae2c9c</t>
  </si>
  <si>
    <t>&lt;a href="https://eur-lex.europa.eu/legal-content/EN/TXT/PDF/?uri=CELEX:02006R1907-20210101&amp;%20from=EN:#page=531"&gt;Appendix 7&lt;/a&gt;</t>
  </si>
  <si>
    <t>&lt;a href="https://eur-lex.europa.eu/legal-content/EN/TXT/?uri=uriserv:OJ.L_.1983.263.01.0033.01.ENG&amp;toc=OJ:L:1983:263:TOC"&gt;D 83/478/EEC&lt;/a&gt;#&lt;a href="https://eur-lex.europa.eu/legal-content/EN/TXT/?uri=uriserv:OJ.L_.1985.375.01.0001.01.ENG&amp;toc=OJ:L:1985:375:TOC"&gt;D 85/610/EEC&lt;/a&gt;#&lt;a href="https://eur-lex.europa.eu/legal-content/EN/TXT/?uri=uriserv:OJ.L_.1991.363.01.0036.01.ENG&amp;toc=OJ:L:1991:363:TOC"&gt;D 91/659/EEC&lt;/a&gt;#&lt;a href="https://eur-lex.europa.eu/legal-content/EN/TXT/?uri=uriserv:OJ.L_.1999.207.01.0018.01.ENG&amp;toc=OJ:L:1999:207:TOC"&gt;D 1999/77/EC&lt;/a&gt;#&lt;a href="https://eur-lex.europa.eu/legal-content/EN/TXT/?uri=uriserv:OJ.L_.2009.164.01.0007.01.ENG&amp;toc=OJ:L:2009:164:TOC"&gt;R 552/2009&lt;/a&gt;#&lt;a href="https://eur-lex.europa.eu/legal-content/EN/TXT/?uri=uriserv:OJ.L_.2013.043.01.0024.01.ENG&amp;toc=OJ:L:2013:043:TOC"&gt;R 126/2013&lt;/a&gt;#&lt;a href="https://eur-lex.europa.eu/legal-content/EN/TXT/?uri=uriserv:OJ.L_.2016.165.01.0004.01.ENG&amp;toc=OJ:L:2016:165:TOC"&gt;R 2016/1005&lt;/a&gt;</t>
  </si>
  <si>
    <t>12001-29-5, 132207-32-0</t>
  </si>
  <si>
    <t>Chrysotile</t>
  </si>
  <si>
    <t>12002-03-8</t>
  </si>
  <si>
    <t>Copper acetoarsenite</t>
  </si>
  <si>
    <t>601-658-7</t>
  </si>
  <si>
    <t>12005-69-5</t>
  </si>
  <si>
    <t>Boron arsenide (BAs)</t>
  </si>
  <si>
    <t>12005-70-8</t>
  </si>
  <si>
    <t>Boron arsenide (B6As)</t>
  </si>
  <si>
    <t>12005-82-2</t>
  </si>
  <si>
    <t>Silver hexafluoroarsenate</t>
  </si>
  <si>
    <t>624-776-0</t>
  </si>
  <si>
    <t>12005-96-8</t>
  </si>
  <si>
    <t>Manganese arsenide (Mn2As)</t>
  </si>
  <si>
    <t>12006-15-4</t>
  </si>
  <si>
    <t>Tricadmium diarsenide</t>
  </si>
  <si>
    <t>234-484-1</t>
  </si>
  <si>
    <t>12044-32-5</t>
  </si>
  <si>
    <t>Tin arsenide (SnAs)</t>
  </si>
  <si>
    <t>12044-42-7</t>
  </si>
  <si>
    <t>Cobalt arsenide (CoAs2)</t>
  </si>
  <si>
    <t>12044-50-7</t>
  </si>
  <si>
    <t>ARSENIC(V) OXIDE HYDRATE</t>
  </si>
  <si>
    <t>629-626-8</t>
  </si>
  <si>
    <t>12044-52-9</t>
  </si>
  <si>
    <t>Platinum arsenide (PtAs2)</t>
  </si>
  <si>
    <t>12044-79-0</t>
  </si>
  <si>
    <t>Arsenic(II) sulfide</t>
  </si>
  <si>
    <t>12055-37-7</t>
  </si>
  <si>
    <t>Mercury, compound with sodium (2:1)</t>
  </si>
  <si>
    <t>Mercury telluride</t>
  </si>
  <si>
    <t>Trichlorobenzene</t>
  </si>
  <si>
    <t>https://echa.europa.eu/documents/10162/fa5ae031-f3bb-41c5-87d2-dde74ccc4d56</t>
  </si>
  <si>
    <t>Ammonium hydrogen sulphide</t>
  </si>
  <si>
    <t>https://echa.europa.eu/documents/10162/1c454ceb-4a7e-4d11-bde6-59bb4bfe7bb5</t>
  </si>
  <si>
    <t>12136-15-1</t>
  </si>
  <si>
    <t>Mercury nitride</t>
  </si>
  <si>
    <t>121-59-5</t>
  </si>
  <si>
    <t>Carbarsone</t>
  </si>
  <si>
    <t>204-484-6</t>
  </si>
  <si>
    <t>Amosite</t>
  </si>
  <si>
    <t>12213-70-6</t>
  </si>
  <si>
    <t>Cadmium selenide sulfide, (Cd2SeS)</t>
  </si>
  <si>
    <t>Low temperature tar oil, alkaline; extract residues (coal), low temperature coal tar alkaline</t>
  </si>
  <si>
    <t>The residue from low temperature coal tar oils after an alkaline wash, such as aqueous sodium hydroxide, to remove crude coal tar acids. Composed primarily of hydrocarbons and aromatic nitrogen bases.</t>
  </si>
  <si>
    <t>https://echa.europa.eu/documents/10162/3bbeb1d6-82f7-42b0-9e4c-d8ea9db7ddd3</t>
  </si>
  <si>
    <t>&lt;a href="https://eur-lex.europa.eu/legal-content/EN/TXT/?uri=uriserv:OJ.L_.1994.365.01.0001.01.ENG&amp;toc=OJ:L:1994:365:TOC"&gt;D 94/60/EC&lt;/a&gt;#&lt;a href="https://eur-lex.europa.eu/legal-content/EN/TXT/?uri=uriserv:OJ.L_.2001.283.01.0041.01.ENG&amp;toc=OJ:L:2001:283:TOC"&gt;D 2001/90/EC&lt;/a&gt;#&lt;a href="https://eur-lex.europa.eu/legal-content/EN/TXT/?uri=uriserv:OJ.L_.2009.164.01.0007.01.ENG&amp;toc=OJ:L:2009:164:TOC"&gt;R 552/2009&lt;/a&gt;</t>
  </si>
  <si>
    <t>&lt;a href="https://echa.europa.eu/support/qas-support/browse/-/qa/70Qx/view/ids/1070"&gt;entry 1070&lt;/a&gt;</t>
  </si>
  <si>
    <t>12256-04-1</t>
  </si>
  <si>
    <t>Cobalt arsenide (CoAs3)</t>
  </si>
  <si>
    <t>Lactatophenylmercury</t>
  </si>
  <si>
    <t>12279-90-2</t>
  </si>
  <si>
    <t>Tetraarsenic tetrasulfide</t>
  </si>
  <si>
    <t>123334-18-9</t>
  </si>
  <si>
    <t>Tetraphenylarsonium Chloride Hydrochloride Hydrate</t>
  </si>
  <si>
    <t>621-302-4</t>
  </si>
  <si>
    <t>Mercury silver iodide</t>
  </si>
  <si>
    <t>12397-66-9</t>
  </si>
  <si>
    <t>Tin arsenide (Sn4As3)</t>
  </si>
  <si>
    <t>12400-33-8</t>
  </si>
  <si>
    <t>2-ethoxyethylmercury chloride</t>
  </si>
  <si>
    <t>2-ethoxyethylmercury acetate</t>
  </si>
  <si>
    <t>12414-94-7</t>
  </si>
  <si>
    <t>Arsenopyrite, cobaltoan</t>
  </si>
  <si>
    <t>124-58-3</t>
  </si>
  <si>
    <t>Methylarsonic acid</t>
  </si>
  <si>
    <t>204-705-6</t>
  </si>
  <si>
    <t>12523-20-5</t>
  </si>
  <si>
    <t>Arsenous acid, antimony(3+) salt (1:1)</t>
  </si>
  <si>
    <t>12626-31-2</t>
  </si>
  <si>
    <t>Arsenic selenide</t>
  </si>
  <si>
    <t>This substance is identified in the Colour Index by Colour Index Constitution Number, C.I. 77202.</t>
  </si>
  <si>
    <t>Tris (2,3 dibromopropyl) phosphate</t>
  </si>
  <si>
    <t>https://echa.europa.eu/documents/10162/c05269fe-1ecd-4186-9534-aaec4e15e0f1</t>
  </si>
  <si>
    <t>&lt;a href="https://eur-lex.europa.eu/legal-content/EN/TXT/?uri=uriserv:OJ.L_.1979.197.01.0037.01.ENG&amp;toc=OJ:L:1979:197:TOC"&gt;D 79/663/EEC&lt;/a&gt;#&lt;a href="https://eur-lex.europa.eu/legal-content/EN/TXT/?uri=uriserv:OJ.L_.2009.164.01.0007.01.ENG&amp;toc=OJ:L:2009:164:TOC"&gt;R 552/2009&lt;/a&gt;</t>
  </si>
  <si>
    <t>126-82-9</t>
  </si>
  <si>
    <t>Disodium arsonoacetate</t>
  </si>
  <si>
    <t>204-806-5</t>
  </si>
  <si>
    <t>46a</t>
  </si>
  <si>
    <t>https://echa.europa.eu/documents/10162/7dcd73a4-e80d-47c5-ba0a-a5f4361bf4b1</t>
  </si>
  <si>
    <t>&lt;a href="https://eur-lex.europa.eu/legal-content/EN/TXT/?uri=uriserv:OJ.L_.2016.009.01.0001.01.ENG&amp;toc=OJ:L:2016:009:TOC"&gt;R 26/2016&lt;/a&gt;</t>
  </si>
  <si>
    <t>1273-75-2</t>
  </si>
  <si>
    <t>Chloromercuriferrocene</t>
  </si>
  <si>
    <t>631-381-7</t>
  </si>
  <si>
    <t>12777-38-7</t>
  </si>
  <si>
    <t>Arsenic oxide</t>
  </si>
  <si>
    <t>127795-79-3</t>
  </si>
  <si>
    <t>Arsenic acid (H3AsO4), ammonium salt (2:1)</t>
  </si>
  <si>
    <t>127-85-5</t>
  </si>
  <si>
    <t>Sodium hydrogen 4-aminophenylarsonate</t>
  </si>
  <si>
    <t>204-869-9</t>
  </si>
  <si>
    <t>12795-30-1</t>
  </si>
  <si>
    <t>Merbromin</t>
  </si>
  <si>
    <t>13004-83-6</t>
  </si>
  <si>
    <t>Carbonic acid, mercury(2+) salt (1:1)</t>
  </si>
  <si>
    <t>1303-22-6</t>
  </si>
  <si>
    <t>Rammelsbergite (NiAs2)</t>
  </si>
  <si>
    <t>1303-32-8</t>
  </si>
  <si>
    <t>Arsenic disulfide</t>
  </si>
  <si>
    <t>627-949-9</t>
  </si>
  <si>
    <t>1303-34-0</t>
  </si>
  <si>
    <t>Arsenic sulfide (As2S5)</t>
  </si>
  <si>
    <t>625-728-1</t>
  </si>
  <si>
    <t>1303-39-5</t>
  </si>
  <si>
    <t>Zinc arsenenate oxide (Zn5(AsO3)4O3), tetrahydrate</t>
  </si>
  <si>
    <t>Dimercury amidatenitrate</t>
  </si>
  <si>
    <t>Trimercury dioxide sulphate</t>
  </si>
  <si>
    <t>https://echa.europa.eu/documents/10162/f92b0bfe-82ca-4a4d-b618-c674065c9d9e</t>
  </si>
  <si>
    <t>&lt;a href="https://eur-lex.europa.eu/legal-content/EN/TXT/?uri=uriserv:OJ.L_.1991.085.01.0034.01.ENG&amp;toc=OJ:L:1991:085:TOC"&gt;D 91/173/EEC&lt;/a&gt;#&lt;a href="https://eur-lex.europa.eu/legal-content/EN/TXT/?uri=uriserv:OJ.L_.1999.142.01.0022.01.ENG&amp;toc=OJ:L:1999:142:TOC"&gt;D 1999/51/EC&lt;/a&gt;#&lt;a href="https://eur-lex.europa.eu/legal-content/EN/TXT/?uri=uriserv:OJ.L_.2009.164.01.0007.01.ENG&amp;toc=OJ:L:2009:164:TOC"&gt;R 552/2009&lt;/a&gt;</t>
  </si>
  <si>
    <t>13164-93-7</t>
  </si>
  <si>
    <t>Disodium 5-[[4'-[[4,5-dihydro-3-methyl-5-oxo-1-(4-sulphonatophenyl)-1H-pyrazol-4-yl]azo][1,1'-biphenyl]-4-yl]azo]salicylate</t>
  </si>
  <si>
    <t>236-106-0</t>
  </si>
  <si>
    <t>Mercury bis(2-ethylhexanoate)</t>
  </si>
  <si>
    <t>Trilead-bis(carbonate)-dihydroxide 2PbCO3-Pb(OH)2</t>
  </si>
  <si>
    <t>https://echa.europa.eu/documents/10162/22dd9386-7fac-4e8d-953a-ef3c71025ad4</t>
  </si>
  <si>
    <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href="https://eur-lex.europa.eu/legal-content/EN/TXT/?uri=uriserv:OJ.L_.2013.043.01.0024.01.ENG&amp;toc=OJ:L:2013:043:TOC"&gt;R 126/2013&lt;/a&gt;</t>
  </si>
  <si>
    <t>&lt;a href="https://echa.europa.eu/support/qas-support/browse/-/qa/70Qx/view/ids/1178"&gt;entry 1178&lt;/a&gt;</t>
  </si>
  <si>
    <t>1319-86-4</t>
  </si>
  <si>
    <t>Mercury, (acetato-kappaO)(3-(chloromethoxy-kappaO)propyl-kappaC)-</t>
  </si>
  <si>
    <t>Chloro(hydroxyphenyl)mercury</t>
  </si>
  <si>
    <t>13222-52-1</t>
  </si>
  <si>
    <t>Acetophenone, hydrazone, compd. with mercury chloride (HgCl2) (1:1)</t>
  </si>
  <si>
    <t>132-33-2</t>
  </si>
  <si>
    <t>4-[(2-arsonophenyl)azo]-3-hydroxynaphthalene-2,7-disulphonic acid</t>
  </si>
  <si>
    <t>205-058-2</t>
  </si>
  <si>
    <t>13246-32-7</t>
  </si>
  <si>
    <t>o-phenylenebis(dimethylarsine)</t>
  </si>
  <si>
    <t>236-227-9</t>
  </si>
  <si>
    <t>Mercury bis(trifluoroacetate)</t>
  </si>
  <si>
    <t>Bis[(trimethylsilyl)methyl]mercury</t>
  </si>
  <si>
    <t>Phenylmercury 2-ethylhexanoate</t>
  </si>
  <si>
    <t>Dimercury dicyanide oxide</t>
  </si>
  <si>
    <t>13355-00-5</t>
  </si>
  <si>
    <t>Melarsonyl potassium</t>
  </si>
  <si>
    <t>236-405-6</t>
  </si>
  <si>
    <t>6-methyl-3-nitrobenzoxamercurete</t>
  </si>
  <si>
    <t>13367-92-5</t>
  </si>
  <si>
    <t>Thiobis[methylarsine], anhydrosulphide</t>
  </si>
  <si>
    <t>236-436-5</t>
  </si>
  <si>
    <t>Naphthenic acids, mercury salts</t>
  </si>
  <si>
    <t>13444-75-2</t>
  </si>
  <si>
    <t>Chromic acid (H2CrO4), mercury(2+) salt (1:1)</t>
  </si>
  <si>
    <t>Mercury(II) sulfide</t>
  </si>
  <si>
    <t>1345-09-1</t>
  </si>
  <si>
    <t>Cadmium mercury sulfide</t>
  </si>
  <si>
    <t>215-717-6</t>
  </si>
  <si>
    <t>13453-15-1</t>
  </si>
  <si>
    <t>Diarsenic acid</t>
  </si>
  <si>
    <t>13464-28-3</t>
  </si>
  <si>
    <t>phosphoric acid, mercury(2+) salt (2:3)</t>
  </si>
  <si>
    <t>13464-31-8</t>
  </si>
  <si>
    <t>Arsenic acid (H3AsO4), copper(2+) salt (1:1)</t>
  </si>
  <si>
    <t>13464-36-3</t>
  </si>
  <si>
    <t>Arsenic acid, tripotassium salt</t>
  </si>
  <si>
    <t>13464-39-6</t>
  </si>
  <si>
    <t>Arsenic acid, calcium salt (1:2)</t>
  </si>
  <si>
    <t>13464-42-1</t>
  </si>
  <si>
    <t>Diarsenic acid, sodium salt</t>
  </si>
  <si>
    <t>13464-58-9</t>
  </si>
  <si>
    <t>Arsenous acid</t>
  </si>
  <si>
    <t>13464-92-1</t>
  </si>
  <si>
    <t>Cadmium bromide tetrahydrate</t>
  </si>
  <si>
    <t>629-623-1</t>
  </si>
  <si>
    <t>13465-31-1</t>
  </si>
  <si>
    <t>Nitric acid, mercury(2+) salt, hydrate (2:1)</t>
  </si>
  <si>
    <t>Mercury(1+) bromate</t>
  </si>
  <si>
    <t>13465-34-4</t>
  </si>
  <si>
    <t>Chromic acid (H2CrO4), dimercury(1+) salt</t>
  </si>
  <si>
    <t>13465-37-7</t>
  </si>
  <si>
    <t>Mercury thiocyanate</t>
  </si>
  <si>
    <t>13466-06-3</t>
  </si>
  <si>
    <t>Arsonic acid, disodium salt</t>
  </si>
  <si>
    <t>13477-20-8</t>
  </si>
  <si>
    <t>Cadmium mesosulfate (CdH2SO5) (7CI)</t>
  </si>
  <si>
    <t>13477-21-9</t>
  </si>
  <si>
    <t>Cadmium sulfate, tetrahydrate</t>
  </si>
  <si>
    <t>13477-22-0</t>
  </si>
  <si>
    <t>Sulfuric acid, cadmium salt (1:1), heptahydrate</t>
  </si>
  <si>
    <t>13510-31-1</t>
  </si>
  <si>
    <t>Boron arsenate</t>
  </si>
  <si>
    <t>13510-46-8</t>
  </si>
  <si>
    <t>trisodium;trioxido(oxo)-$l^{5}-arsane;dodecahydrate</t>
  </si>
  <si>
    <t>13510-72-0</t>
  </si>
  <si>
    <t>Zinc arsenate, octahydrate</t>
  </si>
  <si>
    <t>13702-38-0</t>
  </si>
  <si>
    <t>Arsenic acid (H3AsO4), bismuth salt (1:1)</t>
  </si>
  <si>
    <t>13760-37-7</t>
  </si>
  <si>
    <t>Cadmium perchlorate (6CI,7CI)</t>
  </si>
  <si>
    <t>13766-44-4</t>
  </si>
  <si>
    <t>Sulfuric acid, mercury salt</t>
  </si>
  <si>
    <t>13768-07-5</t>
  </si>
  <si>
    <t>Arsenenous acid</t>
  </si>
  <si>
    <t>138608-19-2</t>
  </si>
  <si>
    <t>Arsenazo III sodium</t>
  </si>
  <si>
    <t>630-782-4</t>
  </si>
  <si>
    <t>Dicopper tetraiodomercurate</t>
  </si>
  <si>
    <t>Sodium 4-hydroxymercuriobenzoate</t>
  </si>
  <si>
    <t>13932-02-0</t>
  </si>
  <si>
    <t>Mercurous perchlorate</t>
  </si>
  <si>
    <t>Dimercury difluoride</t>
  </si>
  <si>
    <t>mercury pentanedione</t>
  </si>
  <si>
    <t>140-45-4</t>
  </si>
  <si>
    <t>Sodium hydrogen [4-[(hydroxyacetyl)amino]phenyl]arsonate</t>
  </si>
  <si>
    <t>205-415-2</t>
  </si>
  <si>
    <t>(2-carboxyphenyl)hydroxymercury</t>
  </si>
  <si>
    <t>Mercury dipotassium tetrathiocyanate</t>
  </si>
  <si>
    <t>14110-97-5</t>
  </si>
  <si>
    <t>4-(Chloromercuri)benzenesulfonic acid monosodium salt</t>
  </si>
  <si>
    <t>683-356-5</t>
  </si>
  <si>
    <t>Iodo(iodomethyl)mercury</t>
  </si>
  <si>
    <t>14215-33-9</t>
  </si>
  <si>
    <t>Mercury(II) azide</t>
  </si>
  <si>
    <t>Hydrargaphen</t>
  </si>
  <si>
    <t>Iodomethylmercury</t>
  </si>
  <si>
    <t>Phenyl(quinolin-8-olato-N1,O8)mercury</t>
  </si>
  <si>
    <t>14376-09-1</t>
  </si>
  <si>
    <t>Mercury, diamminedichloro-, (T-4)-</t>
  </si>
  <si>
    <t>14414-68-7</t>
  </si>
  <si>
    <t>Benzidine, hydrochloride</t>
  </si>
  <si>
    <t>144-21-8</t>
  </si>
  <si>
    <t>Disodium methylarsonate</t>
  </si>
  <si>
    <t>205-620-7</t>
  </si>
  <si>
    <t>14429-85-7</t>
  </si>
  <si>
    <t>Cadmium trichloride monopotassium</t>
  </si>
  <si>
    <t>14459-36-0</t>
  </si>
  <si>
    <t>MERCURY (2) SELENITE</t>
  </si>
  <si>
    <t>144-87-6</t>
  </si>
  <si>
    <t>4-(glycolloylamino)phenylarsonic acid</t>
  </si>
  <si>
    <t>205-643-2</t>
  </si>
  <si>
    <t>14518-94-6</t>
  </si>
  <si>
    <t>Cadmium bromate</t>
  </si>
  <si>
    <t>14520-70-8</t>
  </si>
  <si>
    <t>Phosphoric acid, ammonium cadmium salt (1:1:1)</t>
  </si>
  <si>
    <t>14644-70-3</t>
  </si>
  <si>
    <t>Ammonium magnesium arsenate</t>
  </si>
  <si>
    <t>14674-83-0</t>
  </si>
  <si>
    <t>Disodium hydrogen 2-[[7-[(2-arsonophenyl)azo]-1,8-dihydroxy-3,6-disulphonato-2-naphthyl]azo]benzoate</t>
  </si>
  <si>
    <t>238-715-7</t>
  </si>
  <si>
    <t>14783-59-6</t>
  </si>
  <si>
    <t>Mercury dithizonate</t>
  </si>
  <si>
    <t>621-496-0</t>
  </si>
  <si>
    <t>mercury (I) nitrate dihydrate</t>
  </si>
  <si>
    <t>14849-23-1</t>
  </si>
  <si>
    <t>2,2'-[ethylenebis(oxy)]bis[1,3,2-dioxarsolane]</t>
  </si>
  <si>
    <t>238-911-2</t>
  </si>
  <si>
    <t>2-(ethylmercuriothio)benzoic acid</t>
  </si>
  <si>
    <t>14973-92-3</t>
  </si>
  <si>
    <t>Chlorotris(triphenylarsine)rhodium</t>
  </si>
  <si>
    <t>239-051-0</t>
  </si>
  <si>
    <t>14990-20-6</t>
  </si>
  <si>
    <t>Mercury azide (Hg(N3))</t>
  </si>
  <si>
    <t>1499-33-8</t>
  </si>
  <si>
    <t>Methyltriphenylarsonium iodide</t>
  </si>
  <si>
    <t>216-108-8</t>
  </si>
  <si>
    <t>15122-58-4</t>
  </si>
  <si>
    <t>Proustite (Ag3(AsS3))</t>
  </si>
  <si>
    <t>239-179-7</t>
  </si>
  <si>
    <t>2-methoxyethylmercury acetate</t>
  </si>
  <si>
    <t>15194-98-6</t>
  </si>
  <si>
    <t>Arsenenous acid, calcium salt (2:1)</t>
  </si>
  <si>
    <t>15195-00-3</t>
  </si>
  <si>
    <t>Calcium arsenate (CaHAsO4) (6CI,7CI)</t>
  </si>
  <si>
    <t>672-782-7</t>
  </si>
  <si>
    <t>15195-06-9</t>
  </si>
  <si>
    <t>Arsenious acid (HAsO2), strontium salt</t>
  </si>
  <si>
    <t>15244-35-6</t>
  </si>
  <si>
    <t>Cadmium sulfate hydrate</t>
  </si>
  <si>
    <t>626-360-4</t>
  </si>
  <si>
    <t>15276-40-1</t>
  </si>
  <si>
    <t>Cadmium potassium hexachloride</t>
  </si>
  <si>
    <t>15384-08-4</t>
  </si>
  <si>
    <t>bromic acid, mercury(2+) salt</t>
  </si>
  <si>
    <t>Dimercury diiodide</t>
  </si>
  <si>
    <t>15385-58-7</t>
  </si>
  <si>
    <t>Mercury(I) Bromide</t>
  </si>
  <si>
    <t>621-489-2</t>
  </si>
  <si>
    <t>Mercury bis(4-chlorobenzoate)</t>
  </si>
  <si>
    <t>15600-62-1</t>
  </si>
  <si>
    <t>Cadmium diphosphate</t>
  </si>
  <si>
    <t>15634-23-8</t>
  </si>
  <si>
    <t>(T-4)-Dithallium tetracyanomercurate</t>
  </si>
  <si>
    <t>Disodium tetra(cyano-C)mercurate(2-)</t>
  </si>
  <si>
    <t>Sulphuric acid, lead salt Pbx SO4</t>
  </si>
  <si>
    <t>https://echa.europa.eu/documents/10162/ffd7653b-98cc-4bcc-9085-616559280314</t>
  </si>
  <si>
    <t>15785-93-0</t>
  </si>
  <si>
    <t>Mercury, chloro(4-((2,4-dinitrophenyl)amino)phenyl)-</t>
  </si>
  <si>
    <t>''mercurous oxide''</t>
  </si>
  <si>
    <t>Mercury di(acetate)</t>
  </si>
  <si>
    <t>16056-34-1</t>
  </si>
  <si>
    <t>Mercury, methyl-</t>
  </si>
  <si>
    <t>16056-37-4</t>
  </si>
  <si>
    <t>Ethyl mercury</t>
  </si>
  <si>
    <t>Disodium [5-[[4'-[[2,6-dihydroxy-3-[(2-hydroxy-5-sulphophenyl)azo]phenyl]azo][1,1'-biphenyl]-4-yl]azo]salicylato(4-)]cuprate(2-)</t>
  </si>
  <si>
    <t>164170-84-7</t>
  </si>
  <si>
    <t>Arsenic acid (H3AsO4), monopotassium salt, 1/5hydrate</t>
  </si>
  <si>
    <t>Otimerate sodium</t>
  </si>
  <si>
    <t>16593-57-0</t>
  </si>
  <si>
    <t>Cadmium bromide rubidium</t>
  </si>
  <si>
    <t>1668-00-4</t>
  </si>
  <si>
    <t>2,7-(bis(2-arsonophenylazo))-1,8-dihydroxynaphthalene-3,6-disulphonic acid</t>
  </si>
  <si>
    <t>216-788-6</t>
  </si>
  <si>
    <t>phenylmercuric thiocyanate</t>
  </si>
  <si>
    <t>16984-36-4</t>
  </si>
  <si>
    <t>D-Glucopyranose, 4-O-α-D-glucopyranosyl-</t>
  </si>
  <si>
    <t>17033-07-7</t>
  </si>
  <si>
    <t>Octadecanoic acid, barium cadmium salt</t>
  </si>
  <si>
    <t>17068-86-9</t>
  </si>
  <si>
    <t>Calcium arsenate fluoride</t>
  </si>
  <si>
    <t>hydroxymercuri-o-nitrophenol</t>
  </si>
  <si>
    <t>17305-95-2</t>
  </si>
  <si>
    <t>Mercury, chloro(chloromethyl)-</t>
  </si>
  <si>
    <t>17329-48-5</t>
  </si>
  <si>
    <t>UNDECANSAEURE-CD-SALZ</t>
  </si>
  <si>
    <t>17522-78-0</t>
  </si>
  <si>
    <t>Arsenic chloride (AsCl)</t>
  </si>
  <si>
    <t>1758-48-1</t>
  </si>
  <si>
    <t>o-phenylenediarsonic acid</t>
  </si>
  <si>
    <t>217-154-1</t>
  </si>
  <si>
    <t>1772-02-7</t>
  </si>
  <si>
    <t>Sodium p-[[4-[3-(2-arsono-4-nitrophenyl)triazen-1-yl]phenyl]azo]benzenesulphonate</t>
  </si>
  <si>
    <t>217-197-6</t>
  </si>
  <si>
    <t>1785-43-9</t>
  </si>
  <si>
    <t>Ethanethiolmercury chloride</t>
  </si>
  <si>
    <t>Trimercury biscitrate</t>
  </si>
  <si>
    <t>18532-52-0</t>
  </si>
  <si>
    <t>Ammonium cadmium chloride (Ammonium cadmium trichloride)</t>
  </si>
  <si>
    <t>18532-58-6</t>
  </si>
  <si>
    <t>Cadmium chloride rubidium</t>
  </si>
  <si>
    <t>Bromo(2-hydroxypropyl)mercury</t>
  </si>
  <si>
    <t>Bis(lactato-O1,O2)mercury</t>
  </si>
  <si>
    <t>(lactato-O1,O2)mercury</t>
  </si>
  <si>
    <t>19262-93-2</t>
  </si>
  <si>
    <t>Cadmium pyrophosphate</t>
  </si>
  <si>
    <t>Benzo[e]pyrene (BeP)</t>
  </si>
  <si>
    <t>https://echa.europa.eu/documents/10162/176064a8-0896-4124-87e1-75cdf2008d59</t>
  </si>
  <si>
    <t>&lt;a href="http://www.energypublishing.org/publication/ip-standard-test-methods/ip-346-determination-of-polycyclic-aromatics-in-unused-lubricating-base-oils-and-asphaltene-free-petroleum-fractions-dimethyl-sulphoxide-extraction-refractive-index-method"&gt;IP 346&lt;/a&gt;#&lt;a href="http://www.iso.org/iso/home/store/catalogue_tc/catalogue_detail.htm?csnumber=57940"&gt;ISO 21461:2012&lt;/a&gt;#&lt;a href="https://standards.cen.eu/dyn/www/f?p=204:110:0::::FSP_PROJECT,FSP_ORG_ID:33418,6003&amp;cs=1ED65A7C248424A8B05F824C2D56C9D3D"&gt;EN 16143:2013&lt;/a&gt;</t>
  </si>
  <si>
    <t>&lt;a href="https://eur-lex.europa.eu/legal-content/EN/TXT/?uri=uriserv:OJ.L_.2005.323.01.0051.01.ENG&amp;toc=OJ:L:2005:323:TOC"&gt;D 2005/69/EC&lt;/a&gt;#&lt;a href="https://eur-lex.europa.eu/legal-content/EN/TXT/?uri=uriserv:OJ.L_.2009.164.01.0007.01.ENG&amp;toc=OJ:L:2009:164:TOC"&gt;R 552/2009&lt;/a&gt;#&lt;a href="https://eur-lex.europa.eu/legal-content/EN/TXT/?uri=uriserv:OJ.L_.2013.328.01.0069.01.ENG&amp;toc=OJ:L:2013:328:TOC"&gt;R 1272/2013&lt;/a&gt;#&lt;a href="https://eur-lex.europa.eu/legal-content/EN/TXT/?uri=uriserv:OJ.L_.2015.058.01.0043.01.ENG&amp;toc=OJ:L:2015:058:TOC"&gt;R 326/2015&lt;/a&gt;</t>
  </si>
  <si>
    <t>&lt;a href="https://echa.europa.eu/support/qas-support/browse/-/qa/70Qx/view/ids/669"&gt;entry 669&lt;/a&gt;#&lt;a href="https://echa.europa.eu/support/qas-support/browse/-/qa/70Qx/view/ids/670"&gt;entry 670&lt;/a&gt;#&lt;a href="https://echa.europa.eu/support/qas-support/browse/-/qa/70Qx/view/ids/671"&gt;entry 671&lt;/a&gt;#&lt;a href="https://echa.europa.eu/support/qas-support/browse/-/qa/70Qx/view/ids/1476"&gt;entry 1476&lt;/a&gt;</t>
  </si>
  <si>
    <t>[μ-[metasilicato(2-)-O:O]]bis(2-methoxyethyl)dimercury</t>
  </si>
  <si>
    <t>Disodium 4-amino-3-[[4'-[(2,4-diaminophenyl)azo][1,1'-biphenyl]-4-yl]azo]-5-hydroxy-6-(phenylazo)naphthalene-2,7-disulphonate</t>
  </si>
  <si>
    <t>19447-62-2</t>
  </si>
  <si>
    <t>(4-((4-(Dimethylamino)phenyl)azo)phenyl)mercuric acetate</t>
  </si>
  <si>
    <t>631-561-5</t>
  </si>
  <si>
    <t>2045-00-3</t>
  </si>
  <si>
    <t>2-aminophenylarsonic acid</t>
  </si>
  <si>
    <t>218-064-5</t>
  </si>
  <si>
    <t>Benzo[j]fluoranthene (BjFA)</t>
  </si>
  <si>
    <t>20582-71-2</t>
  </si>
  <si>
    <t>Mercurate(2-), tetrachloro-, dipotassium, (T-4)-</t>
  </si>
  <si>
    <t>Benzo[b]fluoranthene (BbFA)</t>
  </si>
  <si>
    <t>Mercury selenide</t>
  </si>
  <si>
    <t>20648-91-3</t>
  </si>
  <si>
    <t>Dipotassium tetrachlorocadmate(2-)</t>
  </si>
  <si>
    <t>243-938-8</t>
  </si>
  <si>
    <t>Benzo[k]fluoranthene (BkFA)</t>
  </si>
  <si>
    <t>21006-73-5</t>
  </si>
  <si>
    <t>Tetraphenylarsonium (hydrogen dichloride)</t>
  </si>
  <si>
    <t>244-144-4</t>
  </si>
  <si>
    <t>21093-83-4</t>
  </si>
  <si>
    <t>Arsenic acid (H3AsO4), dipotassium salt</t>
  </si>
  <si>
    <t>Mercaptomerin sodium</t>
  </si>
  <si>
    <t>21328-74-5</t>
  </si>
  <si>
    <t>Cadmium, (29H,31H-phthalocyaninato(2-)-kappaN29,kappaN30,kappaN31,kappaN32)-, (SP-4-1)-</t>
  </si>
  <si>
    <t>622-643-1</t>
  </si>
  <si>
    <t>21360-94-1</t>
  </si>
  <si>
    <t>Cadmium sodium tetrachloride</t>
  </si>
  <si>
    <t>21480-65-9</t>
  </si>
  <si>
    <t>Arsenic acid (H3AsO4), magnesium salt (2:3)</t>
  </si>
  <si>
    <t>2162-73-4</t>
  </si>
  <si>
    <t>2,4,6-triisopropyl-m-phenylene diisocyanate</t>
  </si>
  <si>
    <t>218-485-4</t>
  </si>
  <si>
    <t>2163-77-1</t>
  </si>
  <si>
    <t>3-amino-4-hydroxyphenylarsonic acid</t>
  </si>
  <si>
    <t>218-494-3</t>
  </si>
  <si>
    <t>2163-80-6</t>
  </si>
  <si>
    <t>Sodium methylarsonate</t>
  </si>
  <si>
    <t>218-495-9</t>
  </si>
  <si>
    <t>Chrysen (CHR)</t>
  </si>
  <si>
    <t>21892-63-7</t>
  </si>
  <si>
    <t>Methylenebis(diphenylarsine)</t>
  </si>
  <si>
    <t>244-639-5</t>
  </si>
  <si>
    <t>Mercury monoxide</t>
  </si>
  <si>
    <t>Potassium triiodomercurate(1-)</t>
  </si>
  <si>
    <t>2235-25-8</t>
  </si>
  <si>
    <t>Tris(ethylmercury) phosphate</t>
  </si>
  <si>
    <t>22441-45-8</t>
  </si>
  <si>
    <t>Arsenic pentachloride</t>
  </si>
  <si>
    <t>Amminephenylmercury(1+) acetate</t>
  </si>
  <si>
    <t>22465-18-5</t>
  </si>
  <si>
    <t>Cadmium sulfate octahydrate</t>
  </si>
  <si>
    <t>Cadmium chlorate</t>
  </si>
  <si>
    <t>phenylmercuric formamide</t>
  </si>
  <si>
    <t>22967-92-6</t>
  </si>
  <si>
    <t>methylmercury salts</t>
  </si>
  <si>
    <t>694-823-8</t>
  </si>
  <si>
    <t>2338-22-9</t>
  </si>
  <si>
    <t>methylmercury nitrite</t>
  </si>
  <si>
    <t>23525-22-6</t>
  </si>
  <si>
    <t>Diphenylarsinecarbonitrile</t>
  </si>
  <si>
    <t>245-716-6</t>
  </si>
  <si>
    <t>23582-05-0</t>
  </si>
  <si>
    <t>Bis[(2-diphenylarsinoethyl)phenyl]phosphine</t>
  </si>
  <si>
    <t>245-756-4</t>
  </si>
  <si>
    <t>23582-06-1</t>
  </si>
  <si>
    <t>[2-(diphenylarsino)ethyl]diphenylphosphine</t>
  </si>
  <si>
    <t>245-758-5</t>
  </si>
  <si>
    <t>2374-27-8</t>
  </si>
  <si>
    <t>Mercury, methyl(nitrato-O)-</t>
  </si>
  <si>
    <t>2429-73-4</t>
  </si>
  <si>
    <t>Trisodium 5-amino-3-[[4'-[(7-amino-1-hydroxy-3-sulphonato-2-naphthyl)azo][1,1'-biphenyl]-4-yl]azo]-4-hydroxynaphthalene-2,7-disulphonate</t>
  </si>
  <si>
    <t>219-384-8</t>
  </si>
  <si>
    <t>2429-79-0</t>
  </si>
  <si>
    <t>Disodium 5-[[4'-[(1-amino-4-sulphonato-2-naphthyl)azo][1,1'-biphenyl]-4-yl]azo]salicylate</t>
  </si>
  <si>
    <t>219-387-4</t>
  </si>
  <si>
    <t>2429-81-4</t>
  </si>
  <si>
    <t>Tetrasodium 5-[[4'-[[2,6-diamino-3-[[8-hydroxy-3,6-disulphonato-7-[(4-sulphonato-1-naphthyl)azo]-2-naphthyl]azo]-5-tolyl]azo][1,1'-biphenyl]-4-yl]azo]salicylate</t>
  </si>
  <si>
    <t>219-390-0</t>
  </si>
  <si>
    <t>2429-82-5</t>
  </si>
  <si>
    <t>Disodium 5-[[4'-[(7-amino-1-hydroxy-3-sulphonato-2-naphthyl)azo][1,1'-biphenyl]-4-yl]azo]salicylate</t>
  </si>
  <si>
    <t>219-391-6</t>
  </si>
  <si>
    <t>2429-83-6</t>
  </si>
  <si>
    <t>Disodium 4-amino-3-[[4'-[(2,4-diamino-5-methylphenyl)azo][1,1'-biphenyl]-4-yl]azo]-5-hydroxy-6-(phenylazo)naphthalene-2,7-disulphonate</t>
  </si>
  <si>
    <t>219-392-1</t>
  </si>
  <si>
    <t>2429-84-7</t>
  </si>
  <si>
    <t>Disodium 5-[[4'-[(2-amino-8-hydroxy-6-sulphonato-1-naphthyl)azo][1,1'-biphenyl]-4-yl]azo]salicylate</t>
  </si>
  <si>
    <t>219-393-7</t>
  </si>
  <si>
    <t>24343-41-7</t>
  </si>
  <si>
    <t>Arsenous acid, gallium salt (1:1)</t>
  </si>
  <si>
    <t>2440-34-8</t>
  </si>
  <si>
    <t>Mercury, [N-(2-methylphenyl)benzenesulfonamidato-N]phenyl-</t>
  </si>
  <si>
    <t>2440-40-6</t>
  </si>
  <si>
    <t>Chloropropylmercury</t>
  </si>
  <si>
    <t>Ethyliodomercury</t>
  </si>
  <si>
    <t>2440-45-1</t>
  </si>
  <si>
    <t>Bis(ethylmercuri)phosphate</t>
  </si>
  <si>
    <t>24579-90-6</t>
  </si>
  <si>
    <t>2-Chloromercuri-4-nitrophenol</t>
  </si>
  <si>
    <t>24806-32-4</t>
  </si>
  <si>
    <t>Di(phenylmercury) dodecylsuccinate</t>
  </si>
  <si>
    <t>Nonylphenol C6H4(OH)C9H19</t>
  </si>
  <si>
    <t>https://echa.europa.eu/documents/10162/b91a8a69-f38e-4a35-ab7d-e475e5926988</t>
  </si>
  <si>
    <t>&lt;a href="https://eur-lex.europa.eu/legal-content/EN/TXT/?uri=uriserv:OJ.L_.2003.178.01.0024.01.ENG&amp;toc=OJ:L:2003:178:TOC"&gt;D 2003/53/EC&lt;/a&gt;#&lt;a href="https://eur-lex.europa.eu/legal-content/EN/TXT/?uri=uriserv:OJ.L_.2009.164.01.0007.01.ENG&amp;toc=OJ:L:2009:164:TOC"&gt;R 552/2009&lt;/a&gt;</t>
  </si>
  <si>
    <t>&lt;a href="https://echa.europa.eu/support/qas-support/browse/-/qa/70Qx/view/ids/667"&gt;entry 667&lt;/a&gt;#&lt;a href="https://echa.europa.eu/support/qas-support/browse/-/qa/70Qx/view/ids/1113"&gt;entry 1113&lt;/a&gt;#&lt;a href="https://echa.europa.eu/support/qas-support/browse/-/qa/70Qx/view/ids/1184"&gt;entry 1184&lt;/a&gt;</t>
  </si>
  <si>
    <t>25310-48-9</t>
  </si>
  <si>
    <t>(Methanethiolato)methylmercury</t>
  </si>
  <si>
    <t>25685-75-0</t>
  </si>
  <si>
    <t>Cadmium, chloro(1,10-phenanthroline-2-carboxylato)-, polymers</t>
  </si>
  <si>
    <t>methylmercury 2,3 dihydoxypropyl mercaptide</t>
  </si>
  <si>
    <t>2597-97-9</t>
  </si>
  <si>
    <t>Chipcote</t>
  </si>
  <si>
    <t>Tetrasodium 3,3'-[[1,1'-biphenyl]-4,4'-diylbis(azo)]bis[5-amino-4-hydroxynaphthalene-2,7-disulphonate]</t>
  </si>
  <si>
    <t>phenylmercuric-8-quinolinate</t>
  </si>
  <si>
    <t>Methylenediphenyl diisocyanate (MDI)</t>
  </si>
  <si>
    <t>26522-91-8</t>
  </si>
  <si>
    <t>MERCURY BROMATE</t>
  </si>
  <si>
    <t>Phenylmercury neodecanoate</t>
  </si>
  <si>
    <t>Hydrogen [3-[(α-carboxylato-o-anisoyl)amino]-2-hydroxypropyl]hydroxymercurate(1-)</t>
  </si>
  <si>
    <t>Mercury(2+) chloroacetate</t>
  </si>
  <si>
    <t>Di-“isodecyl” phthalate (DIDP)</t>
  </si>
  <si>
    <t>(maleoyldioxy)bis[phenylmercury]</t>
  </si>
  <si>
    <t>27228-67-7</t>
  </si>
  <si>
    <t>Mercurate(2-), tetraiodo-, copper(2+) (1:1), (T-4)-</t>
  </si>
  <si>
    <t>Diphenyl[μ-[(tetrapropenyl)succinato(2-)-O:O']]dimercury</t>
  </si>
  <si>
    <t>27336-24-9</t>
  </si>
  <si>
    <t>Disodium 4,4'-diaminobiphenyl-2,2'-disulfonate</t>
  </si>
  <si>
    <t>(dihydroxyphenyl)phenylmercury</t>
  </si>
  <si>
    <t>27526-45-0</t>
  </si>
  <si>
    <t>Manganese arsenate</t>
  </si>
  <si>
    <t>Mercury fluoride</t>
  </si>
  <si>
    <t>[2-ethylhexyl hydrogen maleato-O']phenylmercury</t>
  </si>
  <si>
    <t>Mercury(2+) tetrakis(thiocyanato-N)cobaltate(2-)</t>
  </si>
  <si>
    <t>Chloro-o-tolylmercury</t>
  </si>
  <si>
    <t>2778-42-9</t>
  </si>
  <si>
    <t>1,3-bis(1-isocyanato-1-methylethyl)benzene</t>
  </si>
  <si>
    <t>220-474-4</t>
  </si>
  <si>
    <t>28038-18-8</t>
  </si>
  <si>
    <t>Cadmium sulfate sodium</t>
  </si>
  <si>
    <t>28038-25-7</t>
  </si>
  <si>
    <t>Potassium sulfate cadmium</t>
  </si>
  <si>
    <t>28041-77-2</t>
  </si>
  <si>
    <t>Cesium sulfate cadmium</t>
  </si>
  <si>
    <t>28302-54-7</t>
  </si>
  <si>
    <t>Cadmium chloride potassium hydrate</t>
  </si>
  <si>
    <t>Di-“isononyl” phthalate (DINP)</t>
  </si>
  <si>
    <t>2865-70-5</t>
  </si>
  <si>
    <t>10-chloro-10H-phenoxarsine</t>
  </si>
  <si>
    <t>220-684-6</t>
  </si>
  <si>
    <t>28837-97-0</t>
  </si>
  <si>
    <t>Arsenous acid, zinc salt (2:3)</t>
  </si>
  <si>
    <t>2893-80-3</t>
  </si>
  <si>
    <t>Disodium 5-[[4'-[[2,4-dihydroxy-3-[(4-sulphonatophenyl)azo]phenyl]azo][1,1'-biphenyl]-4-yl]azo]salicylate</t>
  </si>
  <si>
    <t>220-768-2</t>
  </si>
  <si>
    <t>28953-04-0</t>
  </si>
  <si>
    <t>Fluoromercury(II) hydoxide</t>
  </si>
  <si>
    <t>29138-86-1</t>
  </si>
  <si>
    <t>Mercury, ethylmethyl-</t>
  </si>
  <si>
    <t>29138-87-2</t>
  </si>
  <si>
    <t>Mercury, methyl propyl-</t>
  </si>
  <si>
    <t>Mercury(1+) trifluoroacetate</t>
  </si>
  <si>
    <t>29736-89-8</t>
  </si>
  <si>
    <t>Cadmium hydroxide hydrate</t>
  </si>
  <si>
    <t>29806-76-6</t>
  </si>
  <si>
    <t>1,1'-Biphenyl-4,4'-diamine, monoperchlorate</t>
  </si>
  <si>
    <t>29870-72-2</t>
  </si>
  <si>
    <t>Cadmium mercury telluride</t>
  </si>
  <si>
    <t>249-914-3</t>
  </si>
  <si>
    <t>29871-10-1</t>
  </si>
  <si>
    <t>Arsenic acid (H3AsO4), cobalt(2+) salt</t>
  </si>
  <si>
    <t>30363-28-1</t>
  </si>
  <si>
    <t>Disodium ethylenediaminetetraacetate cadmium</t>
  </si>
  <si>
    <t>30623-04-2</t>
  </si>
  <si>
    <t>Potassium sulfate cadmium hexahydrate</t>
  </si>
  <si>
    <t>Chloro[p-[(2-hydroxy-1-naphthyl)azo]phenyl]mercury</t>
  </si>
  <si>
    <t>31065-88-0</t>
  </si>
  <si>
    <t>Hydroxymercury nitrile</t>
  </si>
  <si>
    <t>[naphthoato(1-)-O]phenylmercury</t>
  </si>
  <si>
    <t>Phenylmercury dimethyldithiocarbamate</t>
  </si>
  <si>
    <t>Diphenyl ether, octabromo derivative</t>
  </si>
  <si>
    <t>https://echa.europa.eu/documents/10162/ce525a61-dbc8-4847-965f-db4f6136d5b5</t>
  </si>
  <si>
    <t>&lt;a href="https://eur-lex.europa.eu/legal-content/EN/TXT/?uri=uriserv:OJ.L_.2003.042.01.0045.01.ENG&amp;toc=OJ:L:2003:042:TOC"&gt;D 2003/11/EC&lt;/a&gt;#&lt;a href="https://eur-lex.europa.eu/legal-content/EN/TXT/?uri=uriserv:OJ.L_.2009.164.01.0007.01.ENG&amp;toc=OJ:L:2009:164:TOC"&gt;R 552/2009&lt;/a&gt;</t>
  </si>
  <si>
    <t>32593-99-0</t>
  </si>
  <si>
    <t>Monoammonium cadmium triiodide</t>
  </si>
  <si>
    <t>Phenyl(trichloromethyl)mercury</t>
  </si>
  <si>
    <t>(bromodichloromethyl)phenylmercury</t>
  </si>
  <si>
    <t>Phenyl(tribromomethyl)mercury</t>
  </si>
  <si>
    <t>333-25-5</t>
  </si>
  <si>
    <t>Arsine oxide, dichloro(2-chlorovinyl)-</t>
  </si>
  <si>
    <t>33382-64-8</t>
  </si>
  <si>
    <t>Arsenous acid, tricopper(1+) salt</t>
  </si>
  <si>
    <t>Diammonium tetrachloromercurate</t>
  </si>
  <si>
    <t>Pentadecafluorooctanoic acid</t>
  </si>
  <si>
    <t>68</t>
  </si>
  <si>
    <t>https://echa.europa.eu/documents/10162/7a04b630-e00a-a9c5-bc85-0de793f6643c</t>
  </si>
  <si>
    <t>&lt;a href="https://eur-lex.europa.eu/legal-content/EN/TXT/?uri=uriserv:OJ.L_.2017.150.01.0014.01.ENG&amp;toc=OJ:L:2017:150:TOC"&gt;R 2017/1000&lt;/a&gt;</t>
  </si>
  <si>
    <t>&lt;a href="https://echa.europa.eu/support/qas-support/browse/-/qa/70Qx/view/ids/1525"&gt;entry 1525&lt;/a&gt;#&lt;a href="https://echa.europa.eu/support/qas-support/browse/-/qa/70Qx/view/ids/1526"&gt;entry 1526&lt;/a&gt;#&lt;a href="https://echa.europa.eu/support/qas-support/browse/-/qa/70Qx/view/ids/1527"&gt;entry 1527&lt;/a&gt;#&lt;a href="https://echa.europa.eu/support/qas-support/browse/-/qa/70Qx/view/ids/1528"&gt;entry 1528&lt;/a&gt;#&lt;a href="https://echa.europa.eu/support/qas-support/browse/-/qa/70Qx/view/ids/1529"&gt;entry 1529&lt;/a&gt;#&lt;a href="https://echa.europa.eu/support/qas-support/browse/-/qa/70Qx/view/ids/1530"&gt;entry 1530&lt;/a&gt;#&lt;a href="https://echa.europa.eu/support/qas-support/browse/-/qa/70Qx/view/ids/1531"&gt;entry 1531&lt;/a&gt;#&lt;a href="https://echa.europa.eu/support/qas-support/browse/-/qa/70Qx/view/ids/1532"&gt;entry 1532&lt;/a&gt;#&lt;a href="https://echa.europa.eu/support/qas-support/browse/-/qa/70Qx/view/ids/1533"&gt;entry 1533&lt;/a&gt;</t>
  </si>
  <si>
    <t>33631-63-9</t>
  </si>
  <si>
    <t>Cyclohexylmethylmercuric chloride</t>
  </si>
  <si>
    <t>Bis[(+)-lactato]mercury</t>
  </si>
  <si>
    <t>[2,5-dichloro-3,6-dihydroxy-2,5-cyclohexadiene-1,4-dionato(2-)-O1,O6]mercury</t>
  </si>
  <si>
    <t>33940-95-3</t>
  </si>
  <si>
    <t>Arsenic acid (H3AsO4), lead(4+) salt (2:1), monohydrate</t>
  </si>
  <si>
    <t>33972-75-7</t>
  </si>
  <si>
    <t>Arsonic acid, methyl-, iron salt (9CI)</t>
  </si>
  <si>
    <t>33992-49-3</t>
  </si>
  <si>
    <t>Arsenenous acid, nickel(2+) salt</t>
  </si>
  <si>
    <t>34345-39-6</t>
  </si>
  <si>
    <t>Cadmium sulfate caesium hexahydrate</t>
  </si>
  <si>
    <t>Mercury(II) oxalate</t>
  </si>
  <si>
    <t>3476-90-2</t>
  </si>
  <si>
    <t>Disodium 5-[[4'-[[1-hydroxy-7-(phenylamino)-3-sulphonato-2-naphthyl]azo][1,1'-biphenyl]-4-yl]azo]salicylate</t>
  </si>
  <si>
    <t>222-450-9</t>
  </si>
  <si>
    <t>3530-19-6</t>
  </si>
  <si>
    <t>Disodium 8-[[4'-[(4-ethoxyphenyl)azo][1,1'-biphenyl]-4-yl]azo]-7-hydroxynaphthalene-1,3-disulphonate</t>
  </si>
  <si>
    <t>222-560-7</t>
  </si>
  <si>
    <t>3547-38-4</t>
  </si>
  <si>
    <t>Disodium 3-[(o-arsonophenyl)azo]-4,5-dihydroxynaphthalene-2,7-disulphonate</t>
  </si>
  <si>
    <t>222-600-3</t>
  </si>
  <si>
    <t>3567-65-5</t>
  </si>
  <si>
    <t>Disodium 7-hydroxy-8-[[4'-[[4-[[(p-tolyl)sulphonyl]oxy]phenyl]azo][1,1'-biphenyl]-4-yl]azo]naphthalene-1,3-disulphonate</t>
  </si>
  <si>
    <t>222-655-3</t>
  </si>
  <si>
    <t>Bis(acetato-O)[μ-(3',6'-dihydroxy-3-oxospiro[isobenzofuran-1(3H),9'-[9H]xanthene]-2',7'-diyl)]dimercury</t>
  </si>
  <si>
    <t>35803-35-1</t>
  </si>
  <si>
    <t>Disodium [[N,N'-ethylenebis[N-(carboxymethyl)glycinato]](4-)-N,N',O,O',ON,ON']cadmate(2-)</t>
  </si>
  <si>
    <t>252-736-9</t>
  </si>
  <si>
    <t>3599-28-8</t>
  </si>
  <si>
    <t>Disodium [4-[(4,6-diamino-1,3,5-triazin-2-yl)amino]phenyl]arsonate</t>
  </si>
  <si>
    <t>222-749-4</t>
  </si>
  <si>
    <t>Methylmercury benzoate</t>
  </si>
  <si>
    <t>3626-28-6</t>
  </si>
  <si>
    <t>Disodium 4-amino-5-hydroxy-3-[[4'-[(4-hydroxyphenyl)azo][1,1'-biphenyl]-4-yl]azo]-6-(phenylazo)naphthalene-2,7-disulphonate</t>
  </si>
  <si>
    <t>222-835-1</t>
  </si>
  <si>
    <t>36267-15-9</t>
  </si>
  <si>
    <t>Arsenous acid, tripotassium salt</t>
  </si>
  <si>
    <t>3634-83-1</t>
  </si>
  <si>
    <t>1,3-bis(isocyanatomethyl)benzene</t>
  </si>
  <si>
    <t>222-852-4</t>
  </si>
  <si>
    <t>3639-19-8</t>
  </si>
  <si>
    <t>Difetarsone</t>
  </si>
  <si>
    <t>222-866-0</t>
  </si>
  <si>
    <t>36465-76-6</t>
  </si>
  <si>
    <t>Arsonate</t>
  </si>
  <si>
    <t>37020-93-2</t>
  </si>
  <si>
    <t>Mercury cyanide (Hg(CN))</t>
  </si>
  <si>
    <t>37131-86-5</t>
  </si>
  <si>
    <t>Diphosphoric acid, barium cadmium salt (1:1:1)</t>
  </si>
  <si>
    <t>37226-49-6</t>
  </si>
  <si>
    <t>Arsenic chloride</t>
  </si>
  <si>
    <t>37382-15-3</t>
  </si>
  <si>
    <t>Aluminium gallium arsenide</t>
  </si>
  <si>
    <t>680-872-2</t>
  </si>
  <si>
    <t>3772-44-9</t>
  </si>
  <si>
    <t>2-[[7-[(2-arsonophenyl)azo]-1,8-dihydroxy-3,6-disulpho-2-naphthyl]azo]benzoic acid</t>
  </si>
  <si>
    <t>223-216-9</t>
  </si>
  <si>
    <t>Dimethyl[μ-[sulphato(2-)-O:O']]dimercury</t>
  </si>
  <si>
    <t>3811-71-0</t>
  </si>
  <si>
    <t>Disodium 5-[[4'-[[2,4-diamino-5-[(4-sulphophenyl)azo]phenyl]azo][1,1'-biphenyl]-4-yl]azo]salicylate</t>
  </si>
  <si>
    <t>223-294-4</t>
  </si>
  <si>
    <t>38232-63-2</t>
  </si>
  <si>
    <t>Mercurous azide</t>
  </si>
  <si>
    <t>38386-25-3</t>
  </si>
  <si>
    <t>Potassium sulfate cadmium dihydrate</t>
  </si>
  <si>
    <t>38668-12-1</t>
  </si>
  <si>
    <t>[1,1'-Biphenyl]-4,4'-diamine, perchlorate</t>
  </si>
  <si>
    <t>39310-41-3</t>
  </si>
  <si>
    <t>3969-54-8</t>
  </si>
  <si>
    <t>p-tolylarsonic acid</t>
  </si>
  <si>
    <t>223-588-2</t>
  </si>
  <si>
    <t>40334-69-8</t>
  </si>
  <si>
    <t>Arsine, bis(2-chlorovinyl)chloro-</t>
  </si>
  <si>
    <t>40334-70-1</t>
  </si>
  <si>
    <t>Arsine, tris(2-chloroethenyl)-</t>
  </si>
  <si>
    <t>3-isocyanatomethyl-3,5,5-trimethylcyclohexyl isocyanate</t>
  </si>
  <si>
    <t>41195-21-5</t>
  </si>
  <si>
    <t>Benzidine diperchlorate</t>
  </si>
  <si>
    <t>41766-73-8</t>
  </si>
  <si>
    <t>(1,1'-Biphenyl)-4,4'-diamine, dihydrofluoride</t>
  </si>
  <si>
    <t>41996-37-6</t>
  </si>
  <si>
    <t>Arsenic chloride (AsCl2)</t>
  </si>
  <si>
    <t>Meralein sodium</t>
  </si>
  <si>
    <t>4431-24-7</t>
  </si>
  <si>
    <t>Ethylenebis(diphenylarsine)</t>
  </si>
  <si>
    <t>224-629-7</t>
  </si>
  <si>
    <t>2-(Acetoxymercuric)ethanol phenylmercuric lactate</t>
  </si>
  <si>
    <t>471-35-2</t>
  </si>
  <si>
    <t>Tetramethyldiarsine</t>
  </si>
  <si>
    <t>207-440-4</t>
  </si>
  <si>
    <t>4808-24-6</t>
  </si>
  <si>
    <t>10-[(dimethylthiocarbamoyl)thio]-5,10-dihydrophenarsazine</t>
  </si>
  <si>
    <t>225-368-1</t>
  </si>
  <si>
    <t>Mersalyl acid</t>
  </si>
  <si>
    <t>Mersalyl</t>
  </si>
  <si>
    <t>494-79-1</t>
  </si>
  <si>
    <t>Melarsoprol</t>
  </si>
  <si>
    <t>207-793-4</t>
  </si>
  <si>
    <t>Mercury(II) trifluoromethanesulfonate</t>
  </si>
  <si>
    <t>627-708-8</t>
  </si>
  <si>
    <t>49784-44-3</t>
  </si>
  <si>
    <t>Hydrogen [N,N-bis(carboxymethyl)glycinato(3-)-N,O,O',O'']cadmate</t>
  </si>
  <si>
    <t>256-489-8</t>
  </si>
  <si>
    <t>Mercurobutol</t>
  </si>
  <si>
    <t>1-cyano-3-(methylmercurio)guanidine</t>
  </si>
  <si>
    <t>Benzo[a]pyrene (BaP)</t>
  </si>
  <si>
    <t>Bromomethylmercury</t>
  </si>
  <si>
    <t>507-27-7</t>
  </si>
  <si>
    <t>Tetraphenylarsonium bromide</t>
  </si>
  <si>
    <t>208-069-0</t>
  </si>
  <si>
    <t>507-28-8</t>
  </si>
  <si>
    <t>Tetraphenylarsonium chloride</t>
  </si>
  <si>
    <t>208-070-6</t>
  </si>
  <si>
    <t>4,4'-methylenedicyclohexyl diisocyanate</t>
  </si>
  <si>
    <t>515-76-4</t>
  </si>
  <si>
    <t>Difetarsone disodium</t>
  </si>
  <si>
    <t>208-209-0</t>
  </si>
  <si>
    <t>51622-02-7</t>
  </si>
  <si>
    <t>Mercury, diheptyl-</t>
  </si>
  <si>
    <t>N-(ethylmercurio)toluene-4-sulphonanilide</t>
  </si>
  <si>
    <t>51851-37-7</t>
  </si>
  <si>
    <t>Triethoxy(3,3,4,4,5,5,6,6,7,7,8,8,8-tridecafluorooctyl)silane</t>
  </si>
  <si>
    <t>257-473-3</t>
  </si>
  <si>
    <t>73</t>
  </si>
  <si>
    <t>https://echa.europa.eu/documents/10162/57497ef0-ee60-a9e9-8bd1-9daba3b3c427</t>
  </si>
  <si>
    <t>&lt;a href="https://eur-lex.europa.eu/legal-content/EN/TXT/?uri=uriserv:OJ.L_.2019.154.01.0037.01.ENG&amp;toc=OJ:L:2019:154:TOC"&gt;R 2019/957&lt;/a&gt;</t>
  </si>
  <si>
    <t>5185-84-2</t>
  </si>
  <si>
    <t>Chloro(trans-2-methoxycyclooctyl)mercury</t>
  </si>
  <si>
    <t>520-10-5</t>
  </si>
  <si>
    <t>Trisodium 2-(-hydrogen arsonatophenylazo)-1,8-dihydroxynaphthalene-3,6-disulphonate</t>
  </si>
  <si>
    <t>208-285-5</t>
  </si>
  <si>
    <t>Mercuderamide</t>
  </si>
  <si>
    <t>52740-16-6</t>
  </si>
  <si>
    <t>Calcium arsenite</t>
  </si>
  <si>
    <t>258-147-3</t>
  </si>
  <si>
    <t>52754-64-0</t>
  </si>
  <si>
    <t>(1,1'-Biphenyl)-4,4'-diamine, monoacetate</t>
  </si>
  <si>
    <t>(2-carboxy-m-tolyl)hydroxymercury, monosodium salt</t>
  </si>
  <si>
    <t>53010-52-9</t>
  </si>
  <si>
    <t>Mercury(2+), bis(2,4,6-tri-2-pyridinyl-1,3,5-triazine-N1,N2,N6)-, (OC-6-1'2)-</t>
  </si>
  <si>
    <t>5326-00-1</t>
  </si>
  <si>
    <t>Bromo-[1-methoxy-3-oxo-1-phenyl-3-[(4,7,7-trimethyl-3-bicyclo[2.2.1]heptanyl)oxy]propan-2-yl]mercury</t>
  </si>
  <si>
    <t>53404-12-9</t>
  </si>
  <si>
    <t>Arsenic acid, (H3-As-O4), lead(4+) salt (4:3)</t>
  </si>
  <si>
    <t>phenylmercuric ammonium acetate</t>
  </si>
  <si>
    <t>phenylmercuric ammonium propionate</t>
  </si>
  <si>
    <t>phenylmercuric carbonate</t>
  </si>
  <si>
    <t>phenylmercuric monoethanol ammonium lactate</t>
  </si>
  <si>
    <t>534-33-8</t>
  </si>
  <si>
    <t>Acetarsol--diethylamine (1:1)</t>
  </si>
  <si>
    <t>208-597-1</t>
  </si>
  <si>
    <t>535-55-7</t>
  </si>
  <si>
    <t>Benzenesulfonic acid, p-hydroxy-, mercury deriv., disodium salt</t>
  </si>
  <si>
    <t>53669-45-7</t>
  </si>
  <si>
    <t>Trisodium 4-[(o-arsonophenyl)azo]-3-oxidonaphthalene-2,7-disulphonate</t>
  </si>
  <si>
    <t>258-693-2</t>
  </si>
  <si>
    <t>Dibenzo[a,h]anthracene (DBAhA)</t>
  </si>
  <si>
    <t>Di-p-tolylmercury</t>
  </si>
  <si>
    <t>p-tolylmercury chloride</t>
  </si>
  <si>
    <t>70</t>
  </si>
  <si>
    <t>https://echa.europa.eu/documents/10162/50e79685-efaf-ac9a-4acb-d8be3f0e9ddc</t>
  </si>
  <si>
    <t>&lt;a href="https://eur-lex.europa.eu/legal-content/EN/TXT/?uri=uriserv:OJ.L_.2018.006.01.0045.01.ENG&amp;toc=OJ:L:2018:006:TOC"&gt;R 2018/35&lt;/a&gt;</t>
  </si>
  <si>
    <t>5410-29-7</t>
  </si>
  <si>
    <t>2-nitrophenylarsonic acid</t>
  </si>
  <si>
    <t>226-485-0</t>
  </si>
  <si>
    <t>541-25-3</t>
  </si>
  <si>
    <t>(2-Chloroethenyl)arsonous dichloride</t>
  </si>
  <si>
    <t>54129-03-2</t>
  </si>
  <si>
    <t>[N-(2-methylphenyl) benzenesulfone amidate-N] phenyl mercury</t>
  </si>
  <si>
    <t>54173-04-5</t>
  </si>
  <si>
    <t>(203 Hg)Methylmercury chloride</t>
  </si>
  <si>
    <t>5422-17-3</t>
  </si>
  <si>
    <t>Trisodium 5-[[4'-[[8-amino-1-hydroxy-7-[(p-nitrophenyl)azo]-3,6-disulphonato-2-naphthyl]azo]-4-biphenyl]azo]salicylate</t>
  </si>
  <si>
    <t>226-545-6</t>
  </si>
  <si>
    <t>5425-62-7</t>
  </si>
  <si>
    <t>4-(2-chloroacetamido)phenylarsonic acid</t>
  </si>
  <si>
    <t>226-569-7</t>
  </si>
  <si>
    <t>54277-95-1</t>
  </si>
  <si>
    <t>Mercaptomethylmercury</t>
  </si>
  <si>
    <t>Tetrakis(acetato-O)[μ4-(3',6'-dihydroxy-3-oxospiro[isobenzofuran-1(3H),9'-[9H]xanthene]-2',4',5',7'-tetrayl)]tetramercury</t>
  </si>
  <si>
    <t>54359-92-1</t>
  </si>
  <si>
    <t>Mercurate(1-), methylthioxo-</t>
  </si>
  <si>
    <t>543-63-5</t>
  </si>
  <si>
    <t>BMC</t>
  </si>
  <si>
    <t>663-974-1</t>
  </si>
  <si>
    <t>5440-04-0</t>
  </si>
  <si>
    <t>4-chlorophenylarsonic acid</t>
  </si>
  <si>
    <t>226-622-4</t>
  </si>
  <si>
    <t>Tris(aziridinyl)phosphinoxide</t>
  </si>
  <si>
    <t>https://echa.europa.eu/documents/10162/48077533-21cf-40dc-a8a8-d32408b8cda4</t>
  </si>
  <si>
    <t>o-Nitrobenzaldehyde</t>
  </si>
  <si>
    <t>https://echa.europa.eu/documents/10162/bc246292-b01b-4203-90b7-a4ba81a6780b</t>
  </si>
  <si>
    <t>https://echa.europa.eu/documents/10162/1435a321-63c2-4baf-b325-1fb4bf29d950</t>
  </si>
  <si>
    <t>55425-74-6</t>
  </si>
  <si>
    <t>Cadmium trichloride 1 sodium</t>
  </si>
  <si>
    <t>554-72-3</t>
  </si>
  <si>
    <t>Tryparsamide</t>
  </si>
  <si>
    <t>209-070-9</t>
  </si>
  <si>
    <t>55588-51-7</t>
  </si>
  <si>
    <t>Acetarsol sodium</t>
  </si>
  <si>
    <t>259-714-8</t>
  </si>
  <si>
    <t>Phenylmercury nitrate</t>
  </si>
  <si>
    <t>(2',7'-dibromo-3',6'-dihydroxy-3-oxospiro[isobenzofuran-1(3H),9'-[9H]xanthen]-4'-yl)hydroxymercury</t>
  </si>
  <si>
    <t>56320-22-0</t>
  </si>
  <si>
    <t>Arsenic sulfide (AsS2)</t>
  </si>
  <si>
    <t>56450-43-2</t>
  </si>
  <si>
    <t>Zinc arsenide</t>
  </si>
  <si>
    <t>Benzo[a]anthracene (BaA)</t>
  </si>
  <si>
    <t>[benzoato(2-)-C2,O1]mercury</t>
  </si>
  <si>
    <t>Disodium 3,3'-[[1,1'-biphenyl]-4,4'-diylbis(azo)]bis(4-aminonaphthalene-1-sulphonate)</t>
  </si>
  <si>
    <t>57363-77-6</t>
  </si>
  <si>
    <t>Mercury, compound with sodium (4:1)</t>
  </si>
  <si>
    <t>5785-43-3</t>
  </si>
  <si>
    <t>Calcium bis(dimethylarsinate)</t>
  </si>
  <si>
    <t>227-311-6</t>
  </si>
  <si>
    <t>578-94-9</t>
  </si>
  <si>
    <t>10-chloro-5,10-dihydrophenarsazine</t>
  </si>
  <si>
    <t>209-433-1</t>
  </si>
  <si>
    <t>5806-89-3</t>
  </si>
  <si>
    <t>[4-[(4,6-diamino-1,3,5-triazin-2-yl)amino]phenyl]arsonic acid</t>
  </si>
  <si>
    <t>227-365-0</t>
  </si>
  <si>
    <t>phenylmercuric monoethanol ammonium acetate</t>
  </si>
  <si>
    <t>Mercury dibenzoate</t>
  </si>
  <si>
    <t>58-36-6</t>
  </si>
  <si>
    <t>Diphenoxarsin-10-yl oxide</t>
  </si>
  <si>
    <t>200-377-3</t>
  </si>
  <si>
    <t>Disuccinimidomercury</t>
  </si>
  <si>
    <t>585-54-6</t>
  </si>
  <si>
    <t>Sodium hydrogen [4-(acetamido)phenyl]arsonate</t>
  </si>
  <si>
    <t>209-558-1</t>
  </si>
  <si>
    <t>Chloro-2-thienylmercury</t>
  </si>
  <si>
    <t>2,4’-Methylenediphenyl diisocyanate</t>
  </si>
  <si>
    <t>Diphenylmercury</t>
  </si>
  <si>
    <t>mercury phenate</t>
  </si>
  <si>
    <t>5892-48-8</t>
  </si>
  <si>
    <t>Sodium hydrogen (3-acetamido-4-hydroxyphenyl)arsonate</t>
  </si>
  <si>
    <t>227-573-1</t>
  </si>
  <si>
    <t>Mercury succinate</t>
  </si>
  <si>
    <t>Methyl(pentachlorophenolato)mercury</t>
  </si>
  <si>
    <t>5902-95-4</t>
  </si>
  <si>
    <t>Calcium bis(methylarsonate)</t>
  </si>
  <si>
    <t>227-598-8</t>
  </si>
  <si>
    <t>590-34-1</t>
  </si>
  <si>
    <t>Allylarsonic acid</t>
  </si>
  <si>
    <t>209-678-4</t>
  </si>
  <si>
    <t>59049-78-4</t>
  </si>
  <si>
    <t>Mercury, (1,1-dimethylethyl)methyl-</t>
  </si>
  <si>
    <t>Dipotassium tetracyanomercurate</t>
  </si>
  <si>
    <t>592-02-9</t>
  </si>
  <si>
    <t>Cadmium, diethyl-</t>
  </si>
  <si>
    <t>804-213-7</t>
  </si>
  <si>
    <t>Mercury dicyanide</t>
  </si>
  <si>
    <t>Mercury acetate</t>
  </si>
  <si>
    <t>Mercury dithiocyanate</t>
  </si>
  <si>
    <t>593-58-8</t>
  </si>
  <si>
    <t>Methyloxoarsine</t>
  </si>
  <si>
    <t>209-799-2</t>
  </si>
  <si>
    <t>Dimethylmercury</t>
  </si>
  <si>
    <t>593-88-4</t>
  </si>
  <si>
    <t>Trimethylarsine</t>
  </si>
  <si>
    <t>209-815-8</t>
  </si>
  <si>
    <t>593-89-5</t>
  </si>
  <si>
    <t>Arsine, dichloromethyl-</t>
  </si>
  <si>
    <t>https://echa.europa.eu/documents/10162/bdd717aa-7466-40ce-8a46-08c83ecc3aeb</t>
  </si>
  <si>
    <t>&lt;a href="https://echa.europa.eu/support/qas-support/browse/-/qa/70Qx/view/ids/1522"&gt;entry 1522&lt;/a&gt;</t>
  </si>
  <si>
    <t>(acetato-O)[3-(chloromethoxy)propyl-C,O]mercury</t>
  </si>
  <si>
    <t>Chloro-m-tolylmercury</t>
  </si>
  <si>
    <t>Sodium timerfonate</t>
  </si>
  <si>
    <t>59643-44-6</t>
  </si>
  <si>
    <t>Mercury, methyl(2-methylpropyl)-</t>
  </si>
  <si>
    <t>5968-84-3</t>
  </si>
  <si>
    <t>Iron tris(dimethylarsinate)</t>
  </si>
  <si>
    <t>227-759-2</t>
  </si>
  <si>
    <t>[salicylato(2-)-O1,O2]mercury</t>
  </si>
  <si>
    <t>598-14-1</t>
  </si>
  <si>
    <t>Dichloro(ethyl)arsine</t>
  </si>
  <si>
    <t>209-919-3</t>
  </si>
  <si>
    <t>4-chloromercuriobenzoic acid</t>
  </si>
  <si>
    <t>Neutral anhydrous carbonate (PbCO3 )</t>
  </si>
  <si>
    <t>60154-16-7</t>
  </si>
  <si>
    <t>3-formamido-4-hydroxyphenylarsonic acid</t>
  </si>
  <si>
    <t>262-085-2</t>
  </si>
  <si>
    <t>60168-33-4</t>
  </si>
  <si>
    <t>Arsenous acid, iron(3+) salt (1:1)</t>
  </si>
  <si>
    <t>60189-99-3</t>
  </si>
  <si>
    <t>Sodium oxidoarsonous acid</t>
  </si>
  <si>
    <t>603-32-7</t>
  </si>
  <si>
    <t>Triphenylarsine</t>
  </si>
  <si>
    <t>210-032-9</t>
  </si>
  <si>
    <t>60345-95-1</t>
  </si>
  <si>
    <t>1H-Tetrazole, 5-nitro-, mercury(2+) salt</t>
  </si>
  <si>
    <t>60646-36-8</t>
  </si>
  <si>
    <t>60953-19-7</t>
  </si>
  <si>
    <t>Gallium arsenic phosphide</t>
  </si>
  <si>
    <t>61129-40-6</t>
  </si>
  <si>
    <t>Barium di-μ-chlorotetrachlorodicadmate(2-)</t>
  </si>
  <si>
    <t>262-618-9</t>
  </si>
  <si>
    <t>612-82-8</t>
  </si>
  <si>
    <t>4,4'-bi-o-toluidine dihydrochloride</t>
  </si>
  <si>
    <t>210-322-5</t>
  </si>
  <si>
    <t>3,3'-dichlorobenzidine dihydrochloride</t>
  </si>
  <si>
    <t>61462-16-6</t>
  </si>
  <si>
    <t>Strontium arsenide (SrAs3)</t>
  </si>
  <si>
    <t>Di-o-tolylmercury</t>
  </si>
  <si>
    <t>617-75-4</t>
  </si>
  <si>
    <t>Triethylarsine</t>
  </si>
  <si>
    <t>210-526-4</t>
  </si>
  <si>
    <t>Creosote oil; wash oil</t>
  </si>
  <si>
    <t>A complex combination of hydrocarbons obtained by the distillation of coal tar. It consists primarily of aromatic hydrocarbons and may contain appreciable quantities of tar acids and tar bases. It distills at the approximate range of 200°C to 325°C (392°F to 617°F).</t>
  </si>
  <si>
    <t>618-22-4</t>
  </si>
  <si>
    <t>4-acetamidophenylarsonic acid</t>
  </si>
  <si>
    <t>210-541-6</t>
  </si>
  <si>
    <t>618-25-7</t>
  </si>
  <si>
    <t>(4-((2-Amino-2-oxoethyl)amino)phenyl)arsonic acid</t>
  </si>
  <si>
    <t>622-68-4</t>
  </si>
  <si>
    <t>4-(4-dimethylaminophenylazo)phenylarsonic acid</t>
  </si>
  <si>
    <t>210-750-2</t>
  </si>
  <si>
    <t>623-07-4</t>
  </si>
  <si>
    <t>4-Chloromercuriphenol</t>
  </si>
  <si>
    <t>Chlormerodrin</t>
  </si>
  <si>
    <t>Dimethyl fumarate (DMFu)</t>
  </si>
  <si>
    <t>61</t>
  </si>
  <si>
    <t>https://echa.europa.eu/documents/10162/f9d87b89-5870-483f-bd8a-a5cfe18095cd</t>
  </si>
  <si>
    <t>&lt;a href="https://eur-lex.europa.eu/legal-content/EN/TXT/?uri=uriserv:OJ.L_.2012.128.01.0001.01.ENG&amp;toc=OJ:L:2012:128:TOC"&gt;R 412/2012&lt;/a&gt;</t>
  </si>
  <si>
    <t>Mercury hydrogen cyclohexanebutyrate</t>
  </si>
  <si>
    <t>62702-52-7</t>
  </si>
  <si>
    <t>Tripotassium arsenate 3/2hydrate</t>
  </si>
  <si>
    <t>[μ-[orthoborato(2-)-O:O']]diphenyldimercury</t>
  </si>
  <si>
    <t>Diethylmercury</t>
  </si>
  <si>
    <t>4-aminophenylmercury acetate</t>
  </si>
  <si>
    <t>628-85-3</t>
  </si>
  <si>
    <t>Dipropyl mercury</t>
  </si>
  <si>
    <t>Mercury difulminate</t>
  </si>
  <si>
    <t>629-35-6</t>
  </si>
  <si>
    <t>Dibutylrtut</t>
  </si>
  <si>
    <t>1,1,1,2-Tetrachloroethane</t>
  </si>
  <si>
    <t>https://echa.europa.eu/documents/10162/0eaea875-9f18-4164-98af-a46ee96b6493</t>
  </si>
  <si>
    <t>Dimercury di(acetate)</t>
  </si>
  <si>
    <t>Diiodobis(5-iodopyridin-2-amine)mercury dihydroiodide</t>
  </si>
  <si>
    <t>63468-53-1</t>
  </si>
  <si>
    <t>2-Acetoxymercurio-4-nitrophenol</t>
  </si>
  <si>
    <t>63468-73-5</t>
  </si>
  <si>
    <t>Bromo(hydroxytetraphenylarsoranato)magnesium</t>
  </si>
  <si>
    <t>264-254-6</t>
  </si>
  <si>
    <t>Di(acetato-O)anilinemercury</t>
  </si>
  <si>
    <t>6360-54-9</t>
  </si>
  <si>
    <t>Disodium 5-[[4'-[[2,6-diamino-3-methyl-5-[(4-sulphonatophenyl)azo]phenyl]azo][1,1'-biphenyl]-4-yl]azo]-3-methylsalicylate</t>
  </si>
  <si>
    <t>228-829-5</t>
  </si>
  <si>
    <t>6379-37-9</t>
  </si>
  <si>
    <t>Arsonic acid, methyl-, compd. with 1-octanamine (1:1)</t>
  </si>
  <si>
    <t>6380-34-3</t>
  </si>
  <si>
    <t>Diiodo(phenyl)arsine</t>
  </si>
  <si>
    <t>228-965-5</t>
  </si>
  <si>
    <t>63937-14-4</t>
  </si>
  <si>
    <t>Mercurous gluconate</t>
  </si>
  <si>
    <t>63989-69-5</t>
  </si>
  <si>
    <t>Ferric arsenite, basic</t>
  </si>
  <si>
    <t>6423-72-9</t>
  </si>
  <si>
    <t>Arsonic acid, methyl-, calcium salt (1:1)</t>
  </si>
  <si>
    <t>6426-67-1</t>
  </si>
  <si>
    <t>1,3,6-Naphthalenetrisulfonic acid, 8-hydroxy-7-((4'-((2-hydroxy-1-naphthalenyl)azo)-(1,1'-biph</t>
  </si>
  <si>
    <t>613-540-2</t>
  </si>
  <si>
    <t>64436-13-1</t>
  </si>
  <si>
    <t>(Carboxymethyl)trimethylarsonium hydroxide inner salt</t>
  </si>
  <si>
    <t>634-697-3</t>
  </si>
  <si>
    <t>Hydrogen [metasilicato(2-)-O](2-methoxyethyl)mercurate(1-)</t>
  </si>
  <si>
    <t>Mercury distearate</t>
  </si>
  <si>
    <t>Ammonium nitrate (AN)</t>
  </si>
  <si>
    <t>58</t>
  </si>
  <si>
    <t>https://echa.europa.eu/documents/10162/0dab7a72-084b-4460-a8ea-74b9f40b1e35</t>
  </si>
  <si>
    <t>&lt;a href="https://echa.europa.eu/support/qas-support/browse/-/qa/70Qx/view/ids/678"&gt;entry 678&lt;/a&gt;#&lt;a href="https://echa.europa.eu/support/qas-support/browse/-/qa/70Qx/view/ids/679"&gt;entry 679&lt;/a&gt;#&lt;a href="https://echa.europa.eu/support/qas-support/browse/-/qa/70Qx/view/ids/680"&gt;entry 680&lt;/a&gt;</t>
  </si>
  <si>
    <t>65202-12-2</t>
  </si>
  <si>
    <t>Mercury, bis(perchlorato-O)di- (HG-Hg)</t>
  </si>
  <si>
    <t>6585-53-1</t>
  </si>
  <si>
    <t>iron;iron(3+);methyl-dioxido-oxo-$l^{5}-arsane</t>
  </si>
  <si>
    <t>Tar acids, coal, crude; crude phenols</t>
  </si>
  <si>
    <t>The reaction product obtained by neutralizing coal tar oil alkaline extract with an acidic solution, such as aqueous sulfuric acid, or gaseous carbon dioxide, to obtain the free acids. Composed primarily of tar acids such as phenol, cresols, and xylenols.</t>
  </si>
  <si>
    <t>Distillates (coal tar), upper; heavy anthracene oil</t>
  </si>
  <si>
    <t>The distillate from coal tar having an approximate distillation range of 220°C to 450°C (428°F to 842°F). Composed primarily of three to four membered condensed ring aromatic hydrocarbons and other hydrocarbons.</t>
  </si>
  <si>
    <t>66019-20-3</t>
  </si>
  <si>
    <t>Trisodium 3-[(o-arsonatophenyl)azo]-4,5-dihydroxynaphthalene-2,7-disulphonate</t>
  </si>
  <si>
    <t>266-069-6</t>
  </si>
  <si>
    <t>6634-88-4</t>
  </si>
  <si>
    <t>Sodium p-arsonobenzenesulphonate</t>
  </si>
  <si>
    <t>229-632-7</t>
  </si>
  <si>
    <t>66836-18-8</t>
  </si>
  <si>
    <t>(1,1'-Biphenyl)-ar,ar',4,4'-tetramine</t>
  </si>
  <si>
    <t>66907-22-0</t>
  </si>
  <si>
    <t>benzidine, phosphate (1:1)</t>
  </si>
  <si>
    <t>69</t>
  </si>
  <si>
    <t>https://echa.europa.eu/documents/10162/a8e79557-a434-0f1c-3daa-1c268e2e8ea8</t>
  </si>
  <si>
    <t>&lt;a href="https://eur-lex.europa.eu/legal-content/EN/TXT/?uri=uriserv:OJ.L_.2018.099.01.0007.01.ENG&amp;toc=OJ:L:2018:099:TOC"&gt;R 2018/589&lt;/a&gt;#&lt;a href="https://eur-lex.europa.eu/legal-content/EN/TXT/?uri=uriserv:OJ.L_.2018.102.01.0099.01.ENG&amp;toc=OJ:L:2018:102:TOC"&gt;Corrigendum to R 2018/589&lt;/a&gt;</t>
  </si>
  <si>
    <t>67632-50-2</t>
  </si>
  <si>
    <t>Nickel(2+), ((1,1'-biphenyl)-4,4'-diamine-N)-</t>
  </si>
  <si>
    <t>https://echa.europa.eu/documents/10162/3a704004-7613-4635-8f97-d5e06a3dd860</t>
  </si>
  <si>
    <t>676-75-5</t>
  </si>
  <si>
    <t>Iododimethylarsine</t>
  </si>
  <si>
    <t>211-630-2</t>
  </si>
  <si>
    <t>A complex combination resulting from copper processing---other than electrolytic.</t>
  </si>
  <si>
    <t>https://echa.europa.eu/documents/10162/81999653-d3c7-4f71-88a3-2c9373b12d52</t>
  </si>
  <si>
    <t>&lt;a href="https://eur-lex.europa.eu/legal-content/EN/TXT/?uri=uriserv:OJ.L_.1997.116.01.0031.01.ENG&amp;toc=OJ:L:1997:116:TOC"&gt;D 97/16/EC&lt;/a&gt;#&lt;a href="https://eur-lex.europa.eu/legal-content/EN/TXT/?uri=uriserv:OJ.L_.2001.286.01.0027.01.ENG&amp;toc=OJ:L:2001:286:TOC"&gt;D 2001/91/EC&lt;/a&gt;#&lt;a href="https://eur-lex.europa.eu/legal-content/EN/TXT/?uri=uriserv:OJ.L_.2009.164.01.0007.01.ENG&amp;toc=OJ:L:2009:164:TOC"&gt;R 552/2009&lt;/a&gt;</t>
  </si>
  <si>
    <t>Bis(trichloromethyl)mercury</t>
  </si>
  <si>
    <t>(acetato-O)diamminephenylmercury</t>
  </si>
  <si>
    <t>68441-39-4</t>
  </si>
  <si>
    <t>Benzenediazonium, 4-(phenylamino)-, sulfate (1:1), polymer with formaldehyde, cadmium chloride complexes</t>
  </si>
  <si>
    <t>An inorganic pigment that is the reaction product of high temperature calcination in which bismuth oxide, cadmium oxide, and ruthenium oxide in varying amounts are homogeneously and ionically interdiffused to form a crystalline matrix of pyrochlore.</t>
  </si>
  <si>
    <t>68512-49-2</t>
  </si>
  <si>
    <t>Cadmium sulfide (CdS), solid soln. with zinc sulfide, copper chloride-doped</t>
  </si>
  <si>
    <t>270-977-8</t>
  </si>
  <si>
    <t>68512-50-5</t>
  </si>
  <si>
    <t>Cadmium sulfide (CdS), solid soln. with zinc sulfide, copper and manganese-doped</t>
  </si>
  <si>
    <t>270-978-3</t>
  </si>
  <si>
    <t>68512-51-6</t>
  </si>
  <si>
    <t>Cadmium sulfide (CdS), solid soln. with zinc sulfide, aluminum and copper-doped</t>
  </si>
  <si>
    <t>270-979-9</t>
  </si>
  <si>
    <t>68583-43-7</t>
  </si>
  <si>
    <t>Cadmium sulfide (CdS), solid soln. with zinc sulfide, copper and silver-doped</t>
  </si>
  <si>
    <t>271-511-6</t>
  </si>
  <si>
    <t>68583-44-8</t>
  </si>
  <si>
    <t>Cadmium sulfide (CdS), solid soln. with zinc sulfide, nickel and silver-doped</t>
  </si>
  <si>
    <t>271-512-1</t>
  </si>
  <si>
    <t>68583-45-9</t>
  </si>
  <si>
    <t>Cadmium sulfide (CdS), solid soln. with zinc sulfide, silver chloride-doped</t>
  </si>
  <si>
    <t>271-513-7</t>
  </si>
  <si>
    <t>68584-41-8</t>
  </si>
  <si>
    <t>Cadmium sulfide (CdS), solid soln. with zinc sulfide, aluminum and silver-doped</t>
  </si>
  <si>
    <t>271-538-3</t>
  </si>
  <si>
    <t>68584-42-9</t>
  </si>
  <si>
    <t>Cadmium sulfide (CdS), solid soln. with zinc sulfide, copper and nickel-doped</t>
  </si>
  <si>
    <t>271-539-9</t>
  </si>
  <si>
    <t>68784-58-7</t>
  </si>
  <si>
    <t>Cadmium borate oxide (Cd3(BO2)4O), manganese-doped</t>
  </si>
  <si>
    <t>68833-55-6</t>
  </si>
  <si>
    <t>Mercury acetylide</t>
  </si>
  <si>
    <t>68876-90-4</t>
  </si>
  <si>
    <t>Barium cadmium zinc sulfide (Ba2(Cd,Zn)S3), manganese-doped</t>
  </si>
  <si>
    <t>68954-18-7</t>
  </si>
  <si>
    <t>Cadmium laurate, palmitate, stearate</t>
  </si>
  <si>
    <t>68957-75-5</t>
  </si>
  <si>
    <t>Silicic acid (H4SiO4), tetraethyl ester, polymer with arsenic oxide (As2O3)</t>
  </si>
  <si>
    <t>Soap bark powder (Quillaja saponaria) and its derivatives containing saponines</t>
  </si>
  <si>
    <t>Extractives and their physically modified derivatives such as tinctures, concretes, absolutes, essential oils, oleoresins, terpenes, terpene-free fractions, distillates, residues, etc., obtained from Quillaja saponaria, Rosaceae.</t>
  </si>
  <si>
    <t>A scum formed on the surface of molten lead-base alloys. Includes those cases in which aluminum is used to remove arsenic, nickel and antimony.</t>
  </si>
  <si>
    <t>A scum formed on the surface of molten cadmium.</t>
  </si>
  <si>
    <t>69011-70-7</t>
  </si>
  <si>
    <t>Cadmium sponge</t>
  </si>
  <si>
    <t>Electrolytic solution from electrolysis of cadmium sulfate consisting primarily of cadmium sulfate and sulfuric acid.</t>
  </si>
  <si>
    <t>By-product of refining of cadmium consisting primarily of oxides and chlorides of cadmium, lead, arsenic and zinc.</t>
  </si>
  <si>
    <t>A scum formed on the surface of antimonial lead. Consists primarily of sodium arsenate and sodium antimonate with some lead oxide and free caustic soda.</t>
  </si>
  <si>
    <t>Product of the roasting of cadmium-enriched lead smelting dusts to remove cadmium. Consists primarily of oxides and sulfates of lead and zinc.</t>
  </si>
  <si>
    <t>By-product of refining lead ores obtained from baghouse and electro-static precipitator and as slurry from scrubbers.</t>
  </si>
  <si>
    <t>Product of leaching calcine and sump tank mud from lead ore refining with sulfuric acid. Consists primarily of lead sulfate and cadmium arsenate.</t>
  </si>
  <si>
    <t>Product from the washing of sweeps and cleanings from a cadmium plant. Consists primarily of metallic cadmium and iron.</t>
  </si>
  <si>
    <t>69029-89-6</t>
  </si>
  <si>
    <t>Slimes and Sludges, cadmium electrolytic</t>
  </si>
  <si>
    <t>Product of adding oxidizer to solution in the cadmium plant. Consists primarily of hydroxides of cadmium, thallium and indium and cadmium arsenate.</t>
  </si>
  <si>
    <t>Product of adding sodium carbonate to solutions in the cadmium plant. Consists primarily of cadmium carbonate with lesser amounts of carbonates and hydroxides of other nonferrous metals.</t>
  </si>
  <si>
    <t>691-88-3</t>
  </si>
  <si>
    <t>Di-sec-butylmercury</t>
  </si>
  <si>
    <t>69507-43-3</t>
  </si>
  <si>
    <t>Arsenenous acid, silver(1+) salt</t>
  </si>
  <si>
    <t>696-28-6</t>
  </si>
  <si>
    <t>Dichloro(phenyl)arsine</t>
  </si>
  <si>
    <t>211-791-9</t>
  </si>
  <si>
    <t>6966-64-9</t>
  </si>
  <si>
    <t>4-(4-aminophenylazo)phenylarsonic acid</t>
  </si>
  <si>
    <t>230-176-6</t>
  </si>
  <si>
    <t>70146-07-5</t>
  </si>
  <si>
    <t>[2,2'-dichloro[1,1'-biphenyl]-4,4'-diyl]diammonium sulphate</t>
  </si>
  <si>
    <t>274-338-4</t>
  </si>
  <si>
    <t>70206-08-5</t>
  </si>
  <si>
    <t>Cadmium chloride (CdCl2), tetrahydrate</t>
  </si>
  <si>
    <t>70514-23-7</t>
  </si>
  <si>
    <t>Slimes and Sludges, chlorine manuf. mercury cell brine treatment</t>
  </si>
  <si>
    <t>274-638-5</t>
  </si>
  <si>
    <t>70538-27-1</t>
  </si>
  <si>
    <t>mercury, chloro(3-hydroxyphenyl)-</t>
  </si>
  <si>
    <t>71130-50-2</t>
  </si>
  <si>
    <t>Benzenesulfonic acid, 4-arsenoso-, sodium salt</t>
  </si>
  <si>
    <t>71130-51-3</t>
  </si>
  <si>
    <t>Benzenesulfonic acid, 4-arsenoso-</t>
  </si>
  <si>
    <t>712-48-1</t>
  </si>
  <si>
    <t>Chlorodiphenylarsine</t>
  </si>
  <si>
    <t>211-921-4</t>
  </si>
  <si>
    <t>https://echa.europa.eu/documents/10162/59f436ca-8afa-4adf-b108-27d7bc8a7751</t>
  </si>
  <si>
    <t>&lt;a href="https://eur-lex.europa.eu/legal-content/EN/TXT/?uri=uriserv:OJ.L_.2009.164.01.0007.01.ENG&amp;toc=OJ:L:2009:164:TOC"&gt;D 82/806/EEC&lt;/a&gt;#&lt;a href="https://eur-lex.europa.eu/legal-content/EN/TXT/?uri=uriserv:OJ.L_.1989.398.01.0019.01.ENG&amp;toc=OJ:L:1989:398:TOC"&gt;D 89/677/EEC&lt;/a&gt;#&lt;a href="https://eur-lex.europa.eu/legal-content/EN/TXT/?uri=uriserv:OJ.L_.2009.164.01.0007.01.ENG&amp;toc=OJ:L:2009:164:TOC"&gt;R 552/2009&lt;/a&gt;#&lt;a href="https://eur-lex.europa.eu/legal-content/EN/TXT/?uri=uriserv:OJ.L_.2015.233.01.0002.01.ENG&amp;toc=OJ:L:2015:233:TOC"&gt;R 1494/2015&lt;/a&gt;</t>
  </si>
  <si>
    <t>71436-99-2</t>
  </si>
  <si>
    <t>Dihydrogen bis[hydroxysuccinato(2-)-O1,O2,O4]cadmate(2-)</t>
  </si>
  <si>
    <t>275-459-5</t>
  </si>
  <si>
    <t>71599-06-9</t>
  </si>
  <si>
    <t>2-Butenedioic acid (Z)-, monooctadecyl ester, cadmium salt</t>
  </si>
  <si>
    <t>Mercury(1+) ethyl sulphate</t>
  </si>
  <si>
    <t>72275-93-5</t>
  </si>
  <si>
    <t>Cadmium, dichlorotetrakis(1H-imidazole-kappaN3)-</t>
  </si>
  <si>
    <t>Hydrogen triiodomercurate(1-), compound with 3-methyl-3H-benzothiazol-2-imine (1:1)</t>
  </si>
  <si>
    <t>72-57-1</t>
  </si>
  <si>
    <t>Tetrasodium 3,3'-[(3,3'-dimethyl[1,1'-biphenyl]-4,4'-diyl)bis(azo)]bis[5-amino-4-hydroxynaphthalene-2,7-disulphonate]</t>
  </si>
  <si>
    <t>200-786-7</t>
  </si>
  <si>
    <t>72589-96-9</t>
  </si>
  <si>
    <t>Cadmium chloride dihydrate</t>
  </si>
  <si>
    <t>72828-62-7</t>
  </si>
  <si>
    <t>Zircon, cadmium red</t>
  </si>
  <si>
    <t>72845-34-2</t>
  </si>
  <si>
    <t>Arsenenous acid, lithium salt</t>
  </si>
  <si>
    <t>72869-26-2</t>
  </si>
  <si>
    <t>Cadmium zinc sulfide ((Cd,Zn)S), cobalt and copper-doped</t>
  </si>
  <si>
    <t>73003-83-5</t>
  </si>
  <si>
    <t>Tetraphenylarsonium chloride, compound with hydrochloric acid (1:1)</t>
  </si>
  <si>
    <t>277-208-5</t>
  </si>
  <si>
    <t>73156-86-2</t>
  </si>
  <si>
    <t>Arsenous acid, copper(2+) salt, hydrate, (2:3:3)</t>
  </si>
  <si>
    <t>Mercury(II) perchlorate trihydrate</t>
  </si>
  <si>
    <t>73548-15-9</t>
  </si>
  <si>
    <t>4-hydroxymercuric?phenyl sulfonic acid, sodium salt</t>
  </si>
  <si>
    <t>73688-85-4</t>
  </si>
  <si>
    <t>Arsonic acid, [4-[[4-(dimethylamino)phenyl]azo]phenyl]-, monohydrochloride</t>
  </si>
  <si>
    <t>620-678-7</t>
  </si>
  <si>
    <t>74220-10-3</t>
  </si>
  <si>
    <t>Dipotassium O,O'-(4,4'-diaminobiphenyl-3,3'-ylene)diglycollate</t>
  </si>
  <si>
    <t>277-771-7</t>
  </si>
  <si>
    <t>63</t>
  </si>
  <si>
    <t>https://echa.europa.eu/documents/10162/3f17befa-d554-4825-b9d5-abe853c2fda2</t>
  </si>
  <si>
    <t>&lt;a href="https://standards.cen.eu/dyn/www/f?p=204:110:0::::FSP_PROJECT,FSP_ORG_ID:61592,6229&amp;cs=1C8C4C2CFD96C6D94449C448C73B68528"&gt;EN 16711-3:2019&lt;/a&gt;</t>
  </si>
  <si>
    <t>&lt;a href="https://eur-lex.europa.eu/legal-content/EN/TXT/?uri=uriserv:OJ.L_.2012.252.01.0004.01.ENG&amp;toc=OJ:L:2012:252:TOC"&gt;R 836/2012&lt;/a&gt;#&lt;a href="https://eur-lex.europa.eu/legal-content/EN/TXT/?uri=uriserv:OJ.L_.2015.104.01.0002.01.ENG&amp;toc=OJ:L:2015:104:TOC"&gt;R 628/2015&lt;/a&gt;</t>
  </si>
  <si>
    <t>&lt;a href="https://echa.europa.eu/support/qas-support/browse/-/qa/70Qx/view/ids/1190"&gt;entry 1190&lt;/a&gt;</t>
  </si>
  <si>
    <t>Guideline available, see Q&amp;amp;A entry 1190</t>
  </si>
  <si>
    <t>18a</t>
  </si>
  <si>
    <t>https://echa.europa.eu/documents/10162/dbcaaec7-bd5b-4a7d-b164-23fa97950a86</t>
  </si>
  <si>
    <t>&lt;a href="https://eur-lex.europa.eu/legal-content/EN/TXT/?uri=uriserv:OJ.L_.2007.257.01.0013.01.ENG&amp;toc=OJ:L:2007:257:TOC"&gt;D 2007/51/EC&lt;/a&gt;#&lt;a href="https://eur-lex.europa.eu/legal-content/EN/TXT/?uri=uriserv:OJ.L_.2009.164.01.0007.01.ENG&amp;toc=OJ:L:2009:164:TOC"&gt;R 552/2009&lt;/a&gt;#&lt;a href="https://eur-lex.europa.eu/legal-content/EN/TXT/?uri=uriserv:OJ.L_.2012.253.01.0001.01.ENG&amp;toc=OJ:L:2012:253:TOC"&gt;R 847/2012&lt;/a&gt;</t>
  </si>
  <si>
    <t>&lt;a href="https://echa.europa.eu/support/qas-support/browse/-/qa/70Qx/view/ids/658"&gt;entry 658&lt;/a&gt;#&lt;a href="https://echa.europa.eu/support/qas-support/browse/-/qa/70Qx/view/ids/659"&gt;entry 659&lt;/a&gt;#&lt;a href="https://echa.europa.eu/support/qas-support/browse/-/qa/70Qx/view/ids/1179"&gt;entry 1179&lt;/a&gt;</t>
  </si>
  <si>
    <t>https://echa.europa.eu/documents/10162/7851171d-53e9-455a-8bb8-7ca22e89ad87</t>
  </si>
  <si>
    <t>&lt;a href="https://standards.cen.eu/dyn/www/f?p=204:110:0::::FSP_PROJECT,FSP_ORG_ID:60737,413439&amp;cs=1DE3DCE6B57ACAB41DFB2DE9380597C85"&gt;EN 1811:2011+A1:2015&lt;/a&gt;#&lt;a href="https://standards.cen.eu/dyn/www/f?p=204:110:0::::FSP_PROJECT,FSP_ORG_ID:33166,413439&amp;cs=13D26AD110CAFC3FDC2AB7BEB14DD3173"&gt;EN 12472:2005+A1:2009&lt;/a&gt;#&lt;a href="https://standards.cen.eu/dyn/www/f?p=204:110:0::::FSP_PROJECT,FSP_ORG_ID:35087,6151&amp;cs=190FF52D3B7C2630A24DBFA86AD81474D"&gt;EN 16128:2015&lt;/a&gt;</t>
  </si>
  <si>
    <t>&lt;a href="https://eur-lex.europa.eu/legal-content/EN/TXT/?uri=uriserv:OJ.L_.1994.188.01.0001.01.ENG&amp;toc=OJ:L:1994:188:TOC"&gt;D 94/27/EC&lt;/a&gt;#&lt;a href="https://eur-lex.europa.eu/legal-content/EN/TXT/?uri=uriserv:OJ.L_.2004.301.01.0051.01.ENG&amp;toc=OJ:L:2004:301:TOC"&gt;D 2004/96/EC&lt;/a&gt;#&lt;a href="https://eur-lex.europa.eu/legal-content/EN/TXT/?uri=uriserv:OJ.L_.2009.164.01.0007.01.ENG&amp;toc=OJ:L:2009:164:TOC"&gt;R 552/2009&lt;/a&gt;</t>
  </si>
  <si>
    <t>&lt;a href="https://echa.europa.eu/support/qas-support/browse/-/qa/70Qx/view/ids/663"&gt;entry 663&lt;/a&gt;#&lt;a href="https://echa.europa.eu/support/qas-support/browse/-/qa/70Qx/view/ids/935"&gt;entry 935&lt;/a&gt;</t>
  </si>
  <si>
    <t>Lead sulphate PbSO4</t>
  </si>
  <si>
    <t>Mercury dichloride</t>
  </si>
  <si>
    <t>Di-μ-oxo-di-n-butylstanniohydroxyborane / Dibutyltin hydrogen borate C8H19BO3Sn (DBB)</t>
  </si>
  <si>
    <t>https://echa.europa.eu/documents/10162/ce4f0c81-1ba1-4b5d-8d6e-6e1e05a36902</t>
  </si>
  <si>
    <t>1,1-Dichloroethene</t>
  </si>
  <si>
    <t>https://echa.europa.eu/documents/10162/47239303-dea1-4d12-8a2f-b95bc7c5f1b8</t>
  </si>
  <si>
    <t>Mercury chloride</t>
  </si>
  <si>
    <t>7548-26-7</t>
  </si>
  <si>
    <t>Mercury, (2-mercaptoacetamidato-O,S)methyl</t>
  </si>
  <si>
    <t>75534-79-1</t>
  </si>
  <si>
    <t>(1,1'-Biphenyl)-4,4'-diamine, dihydriodide</t>
  </si>
  <si>
    <t>75752-15-7</t>
  </si>
  <si>
    <t>(1,1'-Biphenyl)-4,4'-diamine, monohydrochloride</t>
  </si>
  <si>
    <t>Sodium [3-[[(3-carboxylatopropionamido)carbonyl]amino]-2-methoxypropyl]hydroxymercurate(1-)</t>
  </si>
  <si>
    <t>Monomethyl — tetrachlorodiphenyl methane Trade name: Ugilec 141</t>
  </si>
  <si>
    <t>https://echa.europa.eu/documents/10162/1d81010a-17e1-4026-b01c-70f647c7356b</t>
  </si>
  <si>
    <t>&lt;a href="https://eur-lex.europa.eu/legal-content/EN/TXT/?uri=uriserv:OJ.L_.1991.186.01.0064.01.ENG&amp;toc=OJ:L:1991:186:TOC"&gt;D 91/339/EEC&lt;/a&gt;#&lt;a href="https://eur-lex.europa.eu/legal-content/EN/TXT/?uri=uriserv:OJ.L_.2009.164.01.0007.01.ENG&amp;toc=OJ:L:2009:164:TOC"&gt;R 552/2009&lt;/a&gt;</t>
  </si>
  <si>
    <t>7645-25-2</t>
  </si>
  <si>
    <t>Arsenic acid (H3AsO4), lead salt</t>
  </si>
  <si>
    <t>7681-83-6</t>
  </si>
  <si>
    <t>Sodium 4-(glycolloylamino)phenylarsonate</t>
  </si>
  <si>
    <t>231-680-9</t>
  </si>
  <si>
    <t>76835-97-7</t>
  </si>
  <si>
    <t>22-Tricosenoic acid, cadmium salt</t>
  </si>
  <si>
    <t>76871-63-1</t>
  </si>
  <si>
    <t>Arsenenous acid, neodymium(3+) salt</t>
  </si>
  <si>
    <t>76871-65-3</t>
  </si>
  <si>
    <t>Arsenenous acid, lutetium(3+) salt</t>
  </si>
  <si>
    <t>76871-66-4</t>
  </si>
  <si>
    <t>Arsenenous acid, cadmium neodymium(3+) salt (5:1:1)</t>
  </si>
  <si>
    <t>77289-75-9</t>
  </si>
  <si>
    <t>Cadmium chloride magnesium dodecahydrate</t>
  </si>
  <si>
    <t>77430-23-0</t>
  </si>
  <si>
    <t>Mercury, methyl(thioacetamido)-</t>
  </si>
  <si>
    <t>Actinolite</t>
  </si>
  <si>
    <t>Anthophyllite</t>
  </si>
  <si>
    <t>Tremolite</t>
  </si>
  <si>
    <t>Mercury(2+) (9Z,12Z)-octadeca-9,12-dienoate</t>
  </si>
  <si>
    <t>Mercury diiodide</t>
  </si>
  <si>
    <t>7774-41-6</t>
  </si>
  <si>
    <t>ARSENIC ACID (H3ASO4), HEMIHYDRATE</t>
  </si>
  <si>
    <t>7782-66-3</t>
  </si>
  <si>
    <t>Hghpo4</t>
  </si>
  <si>
    <t>7782-67-4</t>
  </si>
  <si>
    <t>phosphoric acid, dimercury(1+) salt</t>
  </si>
  <si>
    <t>Mercury iodide</t>
  </si>
  <si>
    <t>Mercury diiodate</t>
  </si>
  <si>
    <t>Dipotassium tetraiodomercurate</t>
  </si>
  <si>
    <t>Mercury sulphate</t>
  </si>
  <si>
    <t>Dimercury sulphate</t>
  </si>
  <si>
    <t>Mercury difluoride</t>
  </si>
  <si>
    <t>Mercury dibromide</t>
  </si>
  <si>
    <t>78577-03-4</t>
  </si>
  <si>
    <t>benzidine, mono(2-hydroxy-3,5-dinitrobenzoate)</t>
  </si>
  <si>
    <t>78577-08-9</t>
  </si>
  <si>
    <t>benzidine, mono(3,5-dinitrobenzoate)</t>
  </si>
  <si>
    <t>1,1,2-Trichloroethane</t>
  </si>
  <si>
    <t>https://echa.europa.eu/documents/10162/b6152d9d-052a-4f8c-849f-661fa4b39e99</t>
  </si>
  <si>
    <t>1,1,2,2-Tetrachloroethane</t>
  </si>
  <si>
    <t>https://echa.europa.eu/documents/10162/efce8a7e-d8cb-4ab3-a266-80e92c515780</t>
  </si>
  <si>
    <t>79490-00-9</t>
  </si>
  <si>
    <t>Cadmium perchlorate hydrate</t>
  </si>
  <si>
    <t>664-321-3</t>
  </si>
  <si>
    <t>79990-52-6</t>
  </si>
  <si>
    <t>Nitric acid, cadmium salt, hydrate</t>
  </si>
  <si>
    <t>Creosote; wash oil</t>
  </si>
  <si>
    <t>The distillate of coal tar produced by the high temperature carbonization of bituminous coal. It consists primarily of aromatic hydrocarbons, tar acids and tar bases.</t>
  </si>
  <si>
    <t>8004-59-9</t>
  </si>
  <si>
    <t>2,[?]-Naphthalenedisulfonic acid, 4-[[][[]4-[[](4-amino-1-naphthalenyl)azo]-1-naphthalenyl]azo]-, disodium salt</t>
  </si>
  <si>
    <t>616-837-5</t>
  </si>
  <si>
    <t>8014-91-3</t>
  </si>
  <si>
    <t>Hexasodium 5,5'-[(3,7-disulphonato-1,5-naphthylene)bis[azo(6-hydroxy-3,1-phenylene)azo[6(or 7)-sulphonato-4,1-naphthylene]azo[1,1'-biphenyl]-4,4'-diylazo]]bis(salicylate)</t>
  </si>
  <si>
    <t>232-397-3</t>
  </si>
  <si>
    <t>A complex combination of phenols obtained as a distillate from wood tar.</t>
  </si>
  <si>
    <t>Formed when arsenic and metal oxide particles are driven off during the roasting and converting of copper concentrates and matte in the production of anode copper.</t>
  </si>
  <si>
    <t>80879-64-7</t>
  </si>
  <si>
    <t>Strychnidin-10-one, compd. with methylarsonate (1:1)</t>
  </si>
  <si>
    <t>279-614-8</t>
  </si>
  <si>
    <t>80925-03-7</t>
  </si>
  <si>
    <t>Methyl 17α-hydroxyyohimban-16α-carboxylate, methylarsonate (1:1)</t>
  </si>
  <si>
    <t>279-628-4</t>
  </si>
  <si>
    <t>82005-78-5</t>
  </si>
  <si>
    <t>Arsenenous acid, cesium salt</t>
  </si>
  <si>
    <t>Hexamethylene diisocyanate</t>
  </si>
  <si>
    <t>82980-40-3</t>
  </si>
  <si>
    <t>Arsenenous acid, mercury(2+) salt</t>
  </si>
  <si>
    <t>829-83-4</t>
  </si>
  <si>
    <t>Diphenylarsine</t>
  </si>
  <si>
    <t>212-589-3</t>
  </si>
  <si>
    <t>83877-96-7</t>
  </si>
  <si>
    <t>Arsenenous acid, antimony(3+) salt</t>
  </si>
  <si>
    <t>Bis(acetato-O)[μ-[1,3-dioxane-2,5-diylbis(methylene)-C:C',O,O']]dimercury</t>
  </si>
  <si>
    <t>84215-47-4</t>
  </si>
  <si>
    <t>Disodium 3,6-bis[[2-[(dihydroxyarsino)oxy]phenyl]azo]-4,5-dihydroxynaphthalene-2,7-disulphonate</t>
  </si>
  <si>
    <t>282-453-6</t>
  </si>
  <si>
    <t>84215-48-5</t>
  </si>
  <si>
    <t>Disodium 3-[[2-[(dihydroxyarsino)oxy]phenyl]azo]-4,5-dihydroxynaphthalene-2,7-disulphonate</t>
  </si>
  <si>
    <t>282-454-1</t>
  </si>
  <si>
    <t>Distillates (coal tar), naphthalene oils; naphthalene oil</t>
  </si>
  <si>
    <t>A complex combination of hydrocarbons obtained by the distillation of coal tar. It consists primarily of aromatic and other hydrocarbons, phenolic compounds and aromatic nitrogen compounds and distills in the approximate range of 200°C to 250°C (392°F to 482°F).</t>
  </si>
  <si>
    <t>84953-43-5</t>
  </si>
  <si>
    <t>Arsenenous acid, cadmium salt</t>
  </si>
  <si>
    <t>Residue obtained in the metallurgical treatment of lead concentrate in a lead blast furnace. The substance is composed of cadmium oxides, lead oxides, and impurities containing compounds of arsenic, chlorine, indium and tellurium.</t>
  </si>
  <si>
    <t>Residue obtained in the electrolysis of cadmium, composed primarily of thallium chromate. Other non-ferrous metals or metal compounds may also be present.</t>
  </si>
  <si>
    <t>85237-42-9</t>
  </si>
  <si>
    <t>Dibismuth tris(methylarsonate)</t>
  </si>
  <si>
    <t>286-401-3</t>
  </si>
  <si>
    <t>85561-28-0</t>
  </si>
  <si>
    <t>Arsenenous acid, cobalt(2+) salt</t>
  </si>
  <si>
    <t>85561-29-1</t>
  </si>
  <si>
    <t>Arsenenous acid, manganese(2+) salt</t>
  </si>
  <si>
    <t>85688-00-2</t>
  </si>
  <si>
    <t>Nitric acid, cadmium salt, dodecahydrate</t>
  </si>
  <si>
    <t>85857-16-5</t>
  </si>
  <si>
    <t>Trimethoxy(3,3,4,4,5,5,6,6,7,7,8,8,8-tridecafluorooctyl)silane</t>
  </si>
  <si>
    <t>288-657-1</t>
  </si>
  <si>
    <t>85906-44-1</t>
  </si>
  <si>
    <t>Arsenenous acid, rubidium salt</t>
  </si>
  <si>
    <t>85949-61-7</t>
  </si>
  <si>
    <t>Arsenic acid (H3AsO4), calcium salt (7:10)</t>
  </si>
  <si>
    <t>86320-46-9</t>
  </si>
  <si>
    <t>Octadecanoic acid, mercury(1+) salt</t>
  </si>
  <si>
    <t>86859-92-9</t>
  </si>
  <si>
    <t>Arsenenous acid, praseodymium(3+) salt</t>
  </si>
  <si>
    <t>86859-93-0</t>
  </si>
  <si>
    <t>Arsenenous acid, cerium(3+) salt</t>
  </si>
  <si>
    <t>71</t>
  </si>
  <si>
    <t>https://echa.europa.eu/documents/10162/e7598958-eae7-1661-0636-02778b427efc</t>
  </si>
  <si>
    <t>&lt;a href="https://eur-lex.europa.eu/legal-content/EN/TXT/?uri=uriserv:OJ.L_.2018.099.01.0003.01.ENG&amp;toc=OJ:L:2018:099:TOC"&gt;R 2018/588&lt;/a&gt;</t>
  </si>
  <si>
    <t>&lt;a href="https://echa.europa.eu/support/qas-support/browse/-/qa/70Qx/view/ids/1603"&gt;entry 1603&lt;/a&gt;</t>
  </si>
  <si>
    <t>Restriction guideline: How to comply with REACH Restriction 71, guideline for users of NMP (1-methyl-2-pyrrolidone). The document is published at https://echa.europa.eu/documents/10162/13641/entry_71_how_to_comply_en.pdf
Explanatory note: How to comply with REACH Restriction 71, guideline for users of NMP (1-methyl-2-pyrrolidone), Explanatory Note on Biological Monitoring. The document is published at https://echa.europa.eu/documents/10162/13641/entry_71_exp_note_biomonitoring_en.pdf</t>
  </si>
  <si>
    <t>87835-30-1</t>
  </si>
  <si>
    <t>Pentanoic acid, 2-propyl-, cadmium salt</t>
  </si>
  <si>
    <t>88442-64-2</t>
  </si>
  <si>
    <t>Arsenic acid (H3AsO4), copper(2+) salt (1:1), sesquihydrate</t>
  </si>
  <si>
    <t>89054-01-3</t>
  </si>
  <si>
    <t>Arsenic acid (H3AsO4), copper(2+) salt (4:5)</t>
  </si>
  <si>
    <t>89054-03-5</t>
  </si>
  <si>
    <t>Arsenic acid (H3AsO4), lead(2+) salt (4:5)</t>
  </si>
  <si>
    <t>89067-81-2</t>
  </si>
  <si>
    <t>Arsenic acid (H3AsO4), calcium salt (4:5)</t>
  </si>
  <si>
    <t>89759-80-8</t>
  </si>
  <si>
    <t>Cadmium acetate hydrate</t>
  </si>
  <si>
    <t>628-590-0</t>
  </si>
  <si>
    <t>900-77-6</t>
  </si>
  <si>
    <t>Methyl 1,2,5,6-tetrahydro-1-methylnicotinate, mono[(3-acetamido-4-hydroxyphenyl)arsonate]</t>
  </si>
  <si>
    <t>212-983-5</t>
  </si>
  <si>
    <t>90584-88-6</t>
  </si>
  <si>
    <t>Mercury, chloro[2-(2-cyclohexen-1-yl)-3-benzofuranyl]-</t>
  </si>
  <si>
    <t>This substance is identified in the Colour Index by Colour Index Constitution Number, C.I. 77205:1.</t>
  </si>
  <si>
    <t>This substance is identified in the Colour Index by Colour Index Constitution Number, C.I. 77199:1.</t>
  </si>
  <si>
    <t>Creosote oil, acenaphthene fraction; wash oil</t>
  </si>
  <si>
    <t>A complex combination of hydrocarbons produced by the distillation of coal tar and boiling in the range of approximately 240°C to 280°C (464°F to 536°F). Composed primarily of acenaphthene, naphthalene and alkyl naphthalene.</t>
  </si>
  <si>
    <t>Ammonium polysulphide</t>
  </si>
  <si>
    <t>Residues obtained by cementation of cadmium by iron dust out of cadmium sulfate solutions. Composed primarily of metallic cadmium and zinc.</t>
  </si>
  <si>
    <t>Insoluble material precipitated by hydrolysis during hydrometallurgical treatment of crude zinc sulfate solution. Consists primarily of cadmium, cobalt, copper, lead, manganese, nickel, thallium, tin and zinc.</t>
  </si>
  <si>
    <t>91081-69-5</t>
  </si>
  <si>
    <t>Slimes and Sludges, chlorine manuf. mercury cell process</t>
  </si>
  <si>
    <t>Sludge and chlorine alkali electrolysis (potassium chloride) according to the amalgam procedure. Composed of elemental mercury, mercury chloride and potassium chloride as well as gummy material from the brine circulation of the electrolysis.</t>
  </si>
  <si>
    <t>293-676-3</t>
  </si>
  <si>
    <t>Turpentine, Venice, sulfurized, reaction products with hydrogen tetrachloroaurate(-1), sulfurized turpentine oil and mercurous nitrate, mixed with mercurous oxide</t>
  </si>
  <si>
    <t>91722-12-2</t>
  </si>
  <si>
    <t>Slimes and Sludges, chlorine manuf. mercury cell brine treatment wastewater</t>
  </si>
  <si>
    <t>Product from the waste water treatment of chlorine alkali electrolysis according to the amalgan procedure. Consists primarily of carrier aluminum silicates, besides elemental mercury silver sulfide and impurities from maintenance work on the electrolysis cells.</t>
  </si>
  <si>
    <t>294-413-5</t>
  </si>
  <si>
    <t>91724-16-2</t>
  </si>
  <si>
    <t>Strontium arsenite (Sr(As2O4))</t>
  </si>
  <si>
    <t>3,3'-dichlorobenzidine</t>
  </si>
  <si>
    <t>91-97-4</t>
  </si>
  <si>
    <t>3,3'-dimethylbiphenyl-4,4'-diyl diisocyanate</t>
  </si>
  <si>
    <t>202-112-7</t>
  </si>
  <si>
    <t>Mercury, reaction products with stibnite (Sb2S3)</t>
  </si>
  <si>
    <t>Sponge produced by leaching and precipitating cadmium and thallium fumes and flue dusts from lead/zinc smelting operations.</t>
  </si>
  <si>
    <t>92278-94-9</t>
  </si>
  <si>
    <t>Arsenous acid, titanium salt</t>
  </si>
  <si>
    <t>92415-34-4</t>
  </si>
  <si>
    <t>benzidine, bis(2-hydroxy-3,5-dinitrobenzoate)</t>
  </si>
  <si>
    <t>92415-52-6</t>
  </si>
  <si>
    <t>benzidine, bis(3,5-dinitrobenzoate)</t>
  </si>
  <si>
    <t>4-Aminobiphenyl xenylamine</t>
  </si>
  <si>
    <t>https://echa.europa.eu/documents/10162/0e1cbf82-fe57-4c3b-97a4-0917ad8f212c</t>
  </si>
  <si>
    <t>4-Nitrobiphenyl</t>
  </si>
  <si>
    <t>https://echa.europa.eu/documents/10162/4abe7020-a86a-409c-87ac-22ae2c89b500</t>
  </si>
  <si>
    <t>93080-00-3</t>
  </si>
  <si>
    <t>Arsonic acid, tin salt</t>
  </si>
  <si>
    <t>Diiodo(5-iodopyridin-2-amine-N1)mercury</t>
  </si>
  <si>
    <t>93841-79-3</t>
  </si>
  <si>
    <t>Leucomycin V, 9-O-[5-(dimethylamino)tetrahydro-6-methyl-2H-pyran-2-yl]-, [9(5S,6R)]-, [1,2-ethanediylbis(imino-4,1-phenylene)]bis[arsonate] (1:1) (salt)</t>
  </si>
  <si>
    <t>299-051-1</t>
  </si>
  <si>
    <t>[μ-[[4,4'-(oxydiethylene) bis(dodecenylsuccinato)](2-)]]diphenyldimercury</t>
  </si>
  <si>
    <t>Mercury thallium dinitrate</t>
  </si>
  <si>
    <t>[μ-[(oxydiethylene but-2-enedioato)(2-)]]diphenyldimercury</t>
  </si>
  <si>
    <t>[μ-[(oxydiethylene phthalato)(2-)]]diphenylmercury</t>
  </si>
  <si>
    <t>94113-53-8</t>
  </si>
  <si>
    <t>(diphenylarsino)dimethylgallium</t>
  </si>
  <si>
    <t>302-587-1</t>
  </si>
  <si>
    <t>94232-26-5</t>
  </si>
  <si>
    <t>(4-aminophenyl)arsonic acid, compound with piperazine (1:1)</t>
  </si>
  <si>
    <t>303-952-8</t>
  </si>
  <si>
    <t>94238-21-8</t>
  </si>
  <si>
    <t>Sulfurous acid, mercury(2+) salt (1:1)</t>
  </si>
  <si>
    <t>Bis(5-oxo-DL-prolinato-N1,O2)mercury</t>
  </si>
  <si>
    <t>Mercurate(1-), [dodecenylbutanedioato(2-)-O']phenyl-, hydrogen</t>
  </si>
  <si>
    <t>Hydrogen μ-hydroxy[μ-[orthoborato(3-)-O:O']]diphenyldimercurate(1-)</t>
  </si>
  <si>
    <t>94278-22-5</t>
  </si>
  <si>
    <t>Sodium hydrogen allylarsonate</t>
  </si>
  <si>
    <t>304-710-4</t>
  </si>
  <si>
    <t>94313-58-3</t>
  </si>
  <si>
    <t>Disodium p-tolylarsonate</t>
  </si>
  <si>
    <t>304-956-2</t>
  </si>
  <si>
    <t>Bis(5-oxo-L-prolinato-N1,O2)mercury</t>
  </si>
  <si>
    <t>945-48-2</t>
  </si>
  <si>
    <t>Methyldiphenylarsine</t>
  </si>
  <si>
    <t>213-414-3</t>
  </si>
  <si>
    <t>The substance formed during oxidative leaching of cadmium containing flue dust. Consists primarily of cadmium, lead and zinc compounds with chlorine, oxygen and sulfur and contains other nonferrous metal compounds.</t>
  </si>
  <si>
    <t>94854-78-1</t>
  </si>
  <si>
    <t>Arsenenous acid, ammonium copper salt</t>
  </si>
  <si>
    <t>94854-80-5</t>
  </si>
  <si>
    <t>Arsenenous acid, ammonium zinc salt</t>
  </si>
  <si>
    <t>97-44-9</t>
  </si>
  <si>
    <t>Acetarsol</t>
  </si>
  <si>
    <t>202-582-3</t>
  </si>
  <si>
    <t>98-14-6</t>
  </si>
  <si>
    <t>4-hydroxyphenylarsonic acid</t>
  </si>
  <si>
    <t>202-641-3</t>
  </si>
  <si>
    <t>98-50-0</t>
  </si>
  <si>
    <t>Arsanilic acid</t>
  </si>
  <si>
    <t>202-674-3</t>
  </si>
  <si>
    <t>98-72-6</t>
  </si>
  <si>
    <t>Nitarsone</t>
  </si>
  <si>
    <t>202-695-8</t>
  </si>
  <si>
    <t>99587-10-7</t>
  </si>
  <si>
    <t>Barium tetrachlorocadmate(2-)</t>
  </si>
  <si>
    <t>308-988-8</t>
  </si>
  <si>
    <t>https://echa.europa.eu/documents/10162/47ff2539-e5fc-48e4-9136-1ded27dda4fc</t>
  </si>
  <si>
    <t>carbendazim</t>
  </si>
  <si>
    <t>diuron</t>
  </si>
  <si>
    <t>regisztráció azonos a harmonizálttal</t>
  </si>
  <si>
    <t>EC No</t>
  </si>
  <si>
    <t>Hazard Class and Category Code(s)</t>
  </si>
  <si>
    <t xml:space="preserve">
852403-68-0 
</t>
  </si>
  <si>
    <t>616-227-00-9</t>
  </si>
  <si>
    <t xml:space="preserve">
(E)-2'-[2-(4-cyanophenyl)-1-(α,α,α -trifluoro-m-tolyl)ethylidene]-[4-(trifluoromethoxy)phenyl]carbanilohydrazide </t>
  </si>
  <si>
    <t xml:space="preserve">Repr. 2
Lact.
STOT RE 2
</t>
  </si>
  <si>
    <t xml:space="preserve">H361fd
H362
H373
</t>
  </si>
  <si>
    <t>ATP14</t>
  </si>
  <si>
    <t>1417782-03-6</t>
  </si>
  <si>
    <t>613-331-00-6</t>
  </si>
  <si>
    <t>(2RS)-2-[4-(4-chloro­phenoxy)-2-(trifluoromethyl)phenyl]-1-(1H- 1,2,4-triazol-1-yl)propan-2-ol; mefentrifluconazole</t>
  </si>
  <si>
    <t>ATP15</t>
  </si>
  <si>
    <t>2,3,5,6-tetrafluoro-4-(methoxymethyl)benzyl (1R,3R)-2,2-dimethyl-3-[(1Z)-prop-1-en-1-yl] cyclopropanecarboxylate;
epsilon-metofluthrin</t>
  </si>
  <si>
    <t>2,3,5,6-tetrafluoro-4-(methoxymethyl)benzyl (Z)-(1R,3R)-3-(2-cyanoprop-1-enyl)-2,2-dimethylcyclopropanecarboxylate;
epsilon-momfluorothrin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</si>
  <si>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</si>
  <si>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reaction products of paraformaldehyde and 2-hydroxypropylamine (ratio 3:2);
[formaldehyde released from 3,3′-methylenebis[5-methyloxazolidine];
[formaldehyde released from oxazolidin];
[MBO]</t>
  </si>
  <si>
    <t>reaction products of paraformaldehyde with 2-hydroxypropylamine (ratio 1:1);
[formaldehyde released from α,α,α-trimethyl-1,3,5-triazine-1,3,5(2H,4H,6H)-triethanol];
[HPT]</t>
  </si>
  <si>
    <t xml:space="preserve">
</t>
  </si>
  <si>
    <t xml:space="preserve">
34492-97-2
</t>
  </si>
  <si>
    <t xml:space="preserve">
bunsenite 
</t>
  </si>
  <si>
    <t xml:space="preserve">
19372-20-4 
</t>
  </si>
  <si>
    <t xml:space="preserve">
diphosphoric acid, nickel(II) salt  
</t>
  </si>
  <si>
    <t xml:space="preserve">
11132-10-8
</t>
  </si>
  <si>
    <t xml:space="preserve">
nickel potassium fluride
</t>
  </si>
  <si>
    <t xml:space="preserve">71751-41-2 </t>
  </si>
  <si>
    <t xml:space="preserve">abamectin (combination of avermectin B1a and avermectin B1b) (ISO) 
</t>
  </si>
  <si>
    <t xml:space="preserve">
</t>
  </si>
  <si>
    <t xml:space="preserve">
71957-07-8 </t>
  </si>
  <si>
    <t xml:space="preserve">
bis(.sc.d.sc.-gluconato-O1,O2)nickel</t>
  </si>
  <si>
    <t xml:space="preserve">
276-205-6 
</t>
  </si>
  <si>
    <t xml:space="preserve">
59-88-1 
</t>
  </si>
  <si>
    <t xml:space="preserve">
phenylhydrazinium chloride </t>
  </si>
  <si>
    <t xml:space="preserve">
200-444-7 
</t>
  </si>
  <si>
    <t xml:space="preserve">
75-28-5 
</t>
  </si>
  <si>
    <t xml:space="preserve">
isobutane (containing ≥ 0,1 % butadiene (203-450-8))  
</t>
  </si>
  <si>
    <t xml:space="preserve">
200-857-2 
</t>
  </si>
  <si>
    <t xml:space="preserve">
and isobutane  
</t>
  </si>
  <si>
    <t xml:space="preserve">
200-857-2
</t>
  </si>
  <si>
    <t xml:space="preserve">
75-29-6 
</t>
  </si>
  <si>
    <t xml:space="preserve">
2-chloropropane 
</t>
  </si>
  <si>
    <t xml:space="preserve">
200-858-8
</t>
  </si>
  <si>
    <t xml:space="preserve">
75-50-3 
</t>
  </si>
  <si>
    <t xml:space="preserve">
tri-methylamine  
</t>
  </si>
  <si>
    <t xml:space="preserve">
200-875-0
</t>
  </si>
  <si>
    <t xml:space="preserve">
75-50-3
</t>
  </si>
  <si>
    <t xml:space="preserve">
tri-methylamine ... %  </t>
  </si>
  <si>
    <t xml:space="preserve">
75-83-2 </t>
  </si>
  <si>
    <t xml:space="preserve">
2,2-dimethylbutane [
</t>
  </si>
  <si>
    <t xml:space="preserve">
200-906-8 [
</t>
  </si>
  <si>
    <t xml:space="preserve">
79-29-8
</t>
  </si>
  <si>
    <t xml:space="preserve">
2,3-dimethylbutane 
</t>
  </si>
  <si>
    <t xml:space="preserve">
201-193-6 
</t>
  </si>
  <si>
    <t xml:space="preserve">
2-(4-chloro-2-methylphenoxy)propionic acid  
</t>
  </si>
  <si>
    <t xml:space="preserve">
202-264-4 
</t>
  </si>
  <si>
    <t xml:space="preserve">
95-48-7 </t>
  </si>
  <si>
    <t xml:space="preserve">
o-cresol </t>
  </si>
  <si>
    <t xml:space="preserve">
202-423-8</t>
  </si>
  <si>
    <t xml:space="preserve">
95-87-4 
</t>
  </si>
  <si>
    <t xml:space="preserve">
2,5-xylenol 
</t>
  </si>
  <si>
    <t xml:space="preserve">
202-461-5 
</t>
  </si>
  <si>
    <t xml:space="preserve">
99-09-2 
</t>
  </si>
  <si>
    <t xml:space="preserve">
m-nitroaniline 
</t>
  </si>
  <si>
    <t xml:space="preserve">
202-729-1</t>
  </si>
  <si>
    <t xml:space="preserve">
99-65-0 
</t>
  </si>
  <si>
    <t xml:space="preserve">
1,3-dinitrobenzene
</t>
  </si>
  <si>
    <t xml:space="preserve">
202-776-8 </t>
  </si>
  <si>
    <t xml:space="preserve">
99-98-9
</t>
  </si>
  <si>
    <t xml:space="preserve">
4-amino-N,N-dimethylaniline; 3-amino-N,N'-dimethylaniline  
</t>
  </si>
  <si>
    <t xml:space="preserve">
202-807-5
</t>
  </si>
  <si>
    <t xml:space="preserve">
100-01-6
</t>
  </si>
  <si>
    <t xml:space="preserve">
p-nitroaniline 
</t>
  </si>
  <si>
    <t xml:space="preserve">
202-810-1
</t>
  </si>
  <si>
    <t xml:space="preserve">
100-25-4
</t>
  </si>
  <si>
    <t xml:space="preserve">
1,4-dinitrobenzene </t>
  </si>
  <si>
    <t xml:space="preserve">
202-833-7 </t>
  </si>
  <si>
    <t xml:space="preserve">
100-57-2 </t>
  </si>
  <si>
    <t xml:space="preserve">
phenylmercury hydroxide
</t>
  </si>
  <si>
    <t xml:space="preserve">
202-866-7 
</t>
  </si>
  <si>
    <t xml:space="preserve">
103-65-1
</t>
  </si>
  <si>
    <t xml:space="preserve">
propylbenzene 
</t>
  </si>
  <si>
    <t xml:space="preserve">
203-132-9
</t>
  </si>
  <si>
    <t xml:space="preserve">
105-67-9 
</t>
  </si>
  <si>
    <t xml:space="preserve">
2,4-xylenol 
</t>
  </si>
  <si>
    <t xml:space="preserve">
203-321-6 
</t>
  </si>
  <si>
    <t xml:space="preserve">
106-42-3</t>
  </si>
  <si>
    <t xml:space="preserve">
p-xylene 
</t>
  </si>
  <si>
    <t xml:space="preserve">
203-396-5 </t>
  </si>
  <si>
    <t xml:space="preserve">
106-43-4 
</t>
  </si>
  <si>
    <t xml:space="preserve">
4-chlorotoluene 
</t>
  </si>
  <si>
    <t xml:space="preserve">
203-397-0 
</t>
  </si>
  <si>
    <t xml:space="preserve">
106-44-5 
</t>
  </si>
  <si>
    <t xml:space="preserve">
p-cresol
</t>
  </si>
  <si>
    <t xml:space="preserve">
203-398-6 </t>
  </si>
  <si>
    <t xml:space="preserve">
106-48-9 </t>
  </si>
  <si>
    <t xml:space="preserve">
4-chlorophenol 
</t>
  </si>
  <si>
    <t xml:space="preserve">
203-402-6</t>
  </si>
  <si>
    <t xml:space="preserve">
107-01-7 
</t>
  </si>
  <si>
    <t xml:space="preserve">
butene, mixed-1-and-2-isomers
</t>
  </si>
  <si>
    <t xml:space="preserve">
203-452-9</t>
  </si>
  <si>
    <t xml:space="preserve">
108-08-7 
</t>
  </si>
  <si>
    <t xml:space="preserve">
2,4-dimethylpentane 
</t>
  </si>
  <si>
    <t xml:space="preserve">
203-548-0 
</t>
  </si>
  <si>
    <t xml:space="preserve">
108-21-4 
</t>
  </si>
  <si>
    <t xml:space="preserve">
isopropyl acetate  
</t>
  </si>
  <si>
    <t xml:space="preserve">
203-561-1 
</t>
  </si>
  <si>
    <t xml:space="preserve">
108-38-3 
</t>
  </si>
  <si>
    <t xml:space="preserve">
m-xylene 
</t>
  </si>
  <si>
    <t xml:space="preserve">
203-576-3 
</t>
  </si>
  <si>
    <t xml:space="preserve">
108-41-8</t>
  </si>
  <si>
    <t xml:space="preserve">
3-chlorotoluene </t>
  </si>
  <si>
    <t xml:space="preserve">
203-580-5 </t>
  </si>
  <si>
    <t xml:space="preserve">
108-43-0 
</t>
  </si>
  <si>
    <t xml:space="preserve">
3-chlorophenol </t>
  </si>
  <si>
    <t xml:space="preserve">
203-582-6 </t>
  </si>
  <si>
    <t xml:space="preserve">
110-19-0 
</t>
  </si>
  <si>
    <t xml:space="preserve">
isobutyl acetate 
</t>
  </si>
  <si>
    <t xml:space="preserve">
203-745-1 
</t>
  </si>
  <si>
    <t xml:space="preserve">
110-46-3 
</t>
  </si>
  <si>
    <t xml:space="preserve">
‘amyl nitrite’, mixed isomers  
</t>
  </si>
  <si>
    <t xml:space="preserve">
203-770-8
</t>
  </si>
  <si>
    <t xml:space="preserve">
111-43-3
</t>
  </si>
  <si>
    <t xml:space="preserve">
dipropyl ether 
</t>
  </si>
  <si>
    <t xml:space="preserve">
203-869-6
</t>
  </si>
  <si>
    <t xml:space="preserve">
115-11-7 
</t>
  </si>
  <si>
    <t xml:space="preserve">2-methylpropen
</t>
  </si>
  <si>
    <t xml:space="preserve">
204-066-3 
</t>
  </si>
  <si>
    <t xml:space="preserve">
121-72-2 
</t>
  </si>
  <si>
    <t xml:space="preserve">
N,N-dimethyl-m-toluidine 
</t>
  </si>
  <si>
    <t xml:space="preserve">
204-495-6 
</t>
  </si>
  <si>
    <t xml:space="preserve">
123-73-9 
</t>
  </si>
  <si>
    <t xml:space="preserve">
(E)-2-butenal; (E)-crotonaldehyde  
</t>
  </si>
  <si>
    <t xml:space="preserve">
204-647-1 
</t>
  </si>
  <si>
    <t xml:space="preserve">
123-92-2</t>
  </si>
  <si>
    <t xml:space="preserve">
isopentyl acetate 
</t>
  </si>
  <si>
    <t xml:space="preserve">
204-662-3 </t>
  </si>
  <si>
    <t xml:space="preserve">
124-40-3
</t>
  </si>
  <si>
    <t xml:space="preserve">
di-methylamine ... % </t>
  </si>
  <si>
    <t xml:space="preserve">
204-697-4 </t>
  </si>
  <si>
    <t xml:space="preserve">
124-40-3 
</t>
  </si>
  <si>
    <t xml:space="preserve">
di-methylamine 
</t>
  </si>
  <si>
    <t xml:space="preserve">
204-697-4 
</t>
  </si>
  <si>
    <t xml:space="preserve">
126-90-9 
</t>
  </si>
  <si>
    <t xml:space="preserve">
coriandrol; (S)-3,7-dimethyl-1,6-octadien-3-ol; d-linalool 
</t>
  </si>
  <si>
    <t xml:space="preserve">
204-810-7 </t>
  </si>
  <si>
    <t xml:space="preserve">
126-91-0 
</t>
  </si>
  <si>
    <t xml:space="preserve">
licareol; (R)-3,7-dimethyl-1,6-octadien-3-ol; l-linalool 
</t>
  </si>
  <si>
    <t xml:space="preserve">
204-811-2 
</t>
  </si>
  <si>
    <t xml:space="preserve">
127-20-8 
</t>
  </si>
  <si>
    <t xml:space="preserve">
dalapon-sodium; sodium 2,2-dichloropropionate  
</t>
  </si>
  <si>
    <t xml:space="preserve">
204-828-5 
</t>
  </si>
  <si>
    <t xml:space="preserve">
131-18-0 
</t>
  </si>
  <si>
    <t xml:space="preserve">
di-n-pentyl phthalate 
d
</t>
  </si>
  <si>
    <t xml:space="preserve">
205-017-9 
</t>
  </si>
  <si>
    <t xml:space="preserve">
141-52-6
</t>
  </si>
  <si>
    <t xml:space="preserve">
sodium ethanolate; sodium ethoxide  
</t>
  </si>
  <si>
    <t xml:space="preserve">
205-487-5
</t>
  </si>
  <si>
    <t xml:space="preserve">
142-64-3
</t>
  </si>
  <si>
    <t xml:space="preserve">
piperazine dihydrochloride </t>
  </si>
  <si>
    <t xml:space="preserve">
205-551-2 </t>
  </si>
  <si>
    <t xml:space="preserve">
156-59-2 
</t>
  </si>
  <si>
    <t xml:space="preserve">
cis-dichloroethylene 
</t>
  </si>
  <si>
    <t xml:space="preserve">
205-859-7 </t>
  </si>
  <si>
    <t xml:space="preserve">
156-60-5 
</t>
  </si>
  <si>
    <t xml:space="preserve">
trans-dichloroethylene  
</t>
  </si>
  <si>
    <t xml:space="preserve">
205-860-2 
</t>
  </si>
  <si>
    <t xml:space="preserve">
329-71-5 
</t>
  </si>
  <si>
    <t xml:space="preserve">
2,5-dinitrophenol 
</t>
  </si>
  <si>
    <t xml:space="preserve">
206-348-1 </t>
  </si>
  <si>
    <t xml:space="preserve">
464-06-2 
</t>
  </si>
  <si>
    <t xml:space="preserve">
2,2,3-trimethylbutane </t>
  </si>
  <si>
    <t xml:space="preserve">
207-346-3 </t>
  </si>
  <si>
    <t xml:space="preserve">
526-75-0 
</t>
  </si>
  <si>
    <t xml:space="preserve">
2,3-xylenol 
</t>
  </si>
  <si>
    <t xml:space="preserve">
208-395-3 </t>
  </si>
  <si>
    <t xml:space="preserve">
528-29-0
</t>
  </si>
  <si>
    <t xml:space="preserve">
1,2-dinitrobenzene  
</t>
  </si>
  <si>
    <t xml:space="preserve">
208-431-8 
</t>
  </si>
  <si>
    <t xml:space="preserve">
531-86-2 
</t>
  </si>
  <si>
    <t xml:space="preserve">
salts of benzidine  </t>
  </si>
  <si>
    <t xml:space="preserve">
208-520-1 </t>
  </si>
  <si>
    <t xml:space="preserve">
540-23-8 
</t>
  </si>
  <si>
    <t xml:space="preserve">
toluidinium chloride 
</t>
  </si>
  <si>
    <t xml:space="preserve">
208-740-8 </t>
  </si>
  <si>
    <t xml:space="preserve">
540-25-0 
</t>
  </si>
  <si>
    <t xml:space="preserve">
toluidine sulphate (1:1)  
</t>
  </si>
  <si>
    <t xml:space="preserve">
208-741-3 
</t>
  </si>
  <si>
    <t xml:space="preserve">
540-42-1 
</t>
  </si>
  <si>
    <t xml:space="preserve">
tert-butyl propionate 
</t>
  </si>
  <si>
    <t xml:space="preserve">
208-746-0 
</t>
  </si>
  <si>
    <t xml:space="preserve">
540-88-5 
</t>
  </si>
  <si>
    <t xml:space="preserve">
tert-butyl acetate  
</t>
  </si>
  <si>
    <t xml:space="preserve">
208-760-7 
</t>
  </si>
  <si>
    <t xml:space="preserve">
542-55-2
</t>
  </si>
  <si>
    <t xml:space="preserve">
isobutyl formate 
</t>
  </si>
  <si>
    <t xml:space="preserve">
208-818-1 
</t>
  </si>
  <si>
    <t xml:space="preserve">
557-20-0 
</t>
  </si>
  <si>
    <t xml:space="preserve">
diethylzinc  
</t>
  </si>
  <si>
    <t xml:space="preserve">
209-161-3 
</t>
  </si>
  <si>
    <t xml:space="preserve">
562-49-2 
</t>
  </si>
  <si>
    <t xml:space="preserve">
3,3-dimethylpentane 
</t>
  </si>
  <si>
    <t xml:space="preserve">
209-230-8 
</t>
  </si>
  <si>
    <t xml:space="preserve">
565-59-3 </t>
  </si>
  <si>
    <t xml:space="preserve">
2,3-dimethylpentane 
</t>
  </si>
  <si>
    <t xml:space="preserve">
209-280-0 
</t>
  </si>
  <si>
    <t xml:space="preserve">
573-56-8 
</t>
  </si>
  <si>
    <t xml:space="preserve">
2,6-dinitrophenol </t>
  </si>
  <si>
    <t xml:space="preserve">
209-357-9 
</t>
  </si>
  <si>
    <t xml:space="preserve">
576-26-1 
</t>
  </si>
  <si>
    <t xml:space="preserve">
2,6-xylenol 
</t>
  </si>
  <si>
    <t xml:space="preserve">
209-400-1 
</t>
  </si>
  <si>
    <t xml:space="preserve">
577-71-9 
</t>
  </si>
  <si>
    <t xml:space="preserve">
3,4-dinitrophenol 
</t>
  </si>
  <si>
    <t xml:space="preserve">
209-415-3
</t>
  </si>
  <si>
    <t xml:space="preserve">
584-02-1 
</t>
  </si>
  <si>
    <t xml:space="preserve">
3-pentanol  
</t>
  </si>
  <si>
    <t xml:space="preserve">
209-526-7 
</t>
  </si>
  <si>
    <t xml:space="preserve">
584-84-9 
</t>
  </si>
  <si>
    <t xml:space="preserve">
4-methyl-m-phenylene diisocyanate; toluene-2,4-di-isocyanate
</t>
  </si>
  <si>
    <t xml:space="preserve">
209-544-5</t>
  </si>
  <si>
    <t xml:space="preserve">
589-34-4 
</t>
  </si>
  <si>
    <t xml:space="preserve">
3-methylhexane 
</t>
  </si>
  <si>
    <t xml:space="preserve">
209-643-3 
</t>
  </si>
  <si>
    <t xml:space="preserve">
590-18-1 
</t>
  </si>
  <si>
    <t xml:space="preserve">
(Z)-but-2-ene [
</t>
  </si>
  <si>
    <t xml:space="preserve">
209-673-7 
</t>
  </si>
  <si>
    <t xml:space="preserve">
590-35-2 </t>
  </si>
  <si>
    <t xml:space="preserve">
2,2-dimethylpentane 
</t>
  </si>
  <si>
    <t xml:space="preserve">
209-680-5 </t>
  </si>
  <si>
    <t xml:space="preserve">
591-76-4 </t>
  </si>
  <si>
    <t xml:space="preserve">
2-methylhexane </t>
  </si>
  <si>
    <t xml:space="preserve">
209-730-6 [
</t>
  </si>
  <si>
    <t xml:space="preserve">
605-50-5
</t>
  </si>
  <si>
    <t xml:space="preserve">
diisopentylphthalate  
</t>
  </si>
  <si>
    <t xml:space="preserve">
210-088-4 
</t>
  </si>
  <si>
    <t xml:space="preserve">
609-72-3 
</t>
  </si>
  <si>
    <t xml:space="preserve">
N,N-dimethyl-o-toluidine
</t>
  </si>
  <si>
    <t xml:space="preserve">
210-199-8 
</t>
  </si>
  <si>
    <t xml:space="preserve">
612-52-2
</t>
  </si>
  <si>
    <t xml:space="preserve">
salts of 2-naphthylamine 
</t>
  </si>
  <si>
    <t xml:space="preserve">
210-313-6
</t>
  </si>
  <si>
    <t xml:space="preserve">salts of 2-naphthylamine
</t>
  </si>
  <si>
    <t xml:space="preserve">
616-20-6
</t>
  </si>
  <si>
    <t xml:space="preserve">
3-chloropentane  
</t>
  </si>
  <si>
    <t xml:space="preserve">
210-467-4 
</t>
  </si>
  <si>
    <t xml:space="preserve">
617-78-7 
</t>
  </si>
  <si>
    <t xml:space="preserve">
3-ethylpentane 
</t>
  </si>
  <si>
    <t xml:space="preserve">
210-529-0 </t>
  </si>
  <si>
    <t xml:space="preserve">
618-36-0 
</t>
  </si>
  <si>
    <t xml:space="preserve">
Dl-α-methylbenzylamine  
</t>
  </si>
  <si>
    <t xml:space="preserve">
210-545-8 
</t>
  </si>
  <si>
    <t xml:space="preserve">
623-08-5 
</t>
  </si>
  <si>
    <t xml:space="preserve">
N-methyl-p-toluidine  </t>
  </si>
  <si>
    <t xml:space="preserve">
210-769-6
</t>
  </si>
  <si>
    <t xml:space="preserve">
624-41-9 
</t>
  </si>
  <si>
    <t xml:space="preserve">
2-methylbutyl acetat 
</t>
  </si>
  <si>
    <t xml:space="preserve">
210-848-8 
</t>
  </si>
  <si>
    <t xml:space="preserve">
624-54-4 
</t>
  </si>
  <si>
    <t xml:space="preserve">
pentyl propionate 
</t>
  </si>
  <si>
    <t xml:space="preserve">
210-852-7 
</t>
  </si>
  <si>
    <t xml:space="preserve">
624-64-6 
</t>
  </si>
  <si>
    <t xml:space="preserve">
(E)-but-2-ene  
</t>
  </si>
  <si>
    <t xml:space="preserve">
210-855-3 
</t>
  </si>
  <si>
    <t xml:space="preserve">
625-29-6 </t>
  </si>
  <si>
    <t xml:space="preserve">
2-chloropentane
</t>
  </si>
  <si>
    <t xml:space="preserve">
210-885-7</t>
  </si>
  <si>
    <t xml:space="preserve">
625-55-8 </t>
  </si>
  <si>
    <t xml:space="preserve">
isopropyl formate 
</t>
  </si>
  <si>
    <t xml:space="preserve">
210-901-2 
</t>
  </si>
  <si>
    <t xml:space="preserve">
626-23-3
</t>
  </si>
  <si>
    <t xml:space="preserve">
di-sec-butylamine  
</t>
  </si>
  <si>
    <t xml:space="preserve">
210-937-9 
</t>
  </si>
  <si>
    <t xml:space="preserve">
626-23-3 
</t>
  </si>
  <si>
    <t xml:space="preserve">di-n-butylamine
</t>
  </si>
  <si>
    <t xml:space="preserve">
626-38-0 
</t>
  </si>
  <si>
    <t xml:space="preserve">
1-methylbutyl acetate 
</t>
  </si>
  <si>
    <t xml:space="preserve">
210-946-8
</t>
  </si>
  <si>
    <t xml:space="preserve">
627-44-1 
</t>
  </si>
  <si>
    <t xml:space="preserve">
diethylmercury
</t>
  </si>
  <si>
    <t xml:space="preserve">
211-000-7 
</t>
  </si>
  <si>
    <t xml:space="preserve">
687-47-8 
</t>
  </si>
  <si>
    <t xml:space="preserve">
ethyl (S)-2-hydroxypropionate; ethyl L-lactate; ethyl-(S)-lactate  [2]
</t>
  </si>
  <si>
    <t xml:space="preserve">
211-694-1 
</t>
  </si>
  <si>
    <t xml:space="preserve">
696-44-6
</t>
  </si>
  <si>
    <t xml:space="preserve">
N-methyl-m-toluidine 
</t>
  </si>
  <si>
    <t xml:space="preserve">
211-795-0 
</t>
  </si>
  <si>
    <t xml:space="preserve">
762-75-4 
</t>
  </si>
  <si>
    <t xml:space="preserve">
tert-butyl formate 
</t>
  </si>
  <si>
    <t xml:space="preserve">
212-105-0
</t>
  </si>
  <si>
    <t xml:space="preserve">
2746-19-2 
</t>
  </si>
  <si>
    <t xml:space="preserve">
1,2,3,6-tetrahydro-3,6-methanophthalic anhydride 
</t>
  </si>
  <si>
    <t xml:space="preserve">
212-557-9 
</t>
  </si>
  <si>
    <t xml:space="preserve">
865-33-8 
</t>
  </si>
  <si>
    <t xml:space="preserve">
potassium methanolate; potassium methoxide 
</t>
  </si>
  <si>
    <t xml:space="preserve">
212-736-1</t>
  </si>
  <si>
    <t xml:space="preserve">
865-34-9 
</t>
  </si>
  <si>
    <t xml:space="preserve">
lithium methanolate; lithium methoxide ]
</t>
  </si>
  <si>
    <t xml:space="preserve">
212-737-7
</t>
  </si>
  <si>
    <t xml:space="preserve">
935-79-5 
</t>
  </si>
  <si>
    <t xml:space="preserve">
cis-1,2,3,6-tetrahydrophthalic anhydride 
</t>
  </si>
  <si>
    <t xml:space="preserve">
213-308-7 </t>
  </si>
  <si>
    <t xml:space="preserve">
999-61-1 
</t>
  </si>
  <si>
    <t xml:space="preserve">
2-hydroxypropylacrylate 
</t>
  </si>
  <si>
    <t xml:space="preserve">
213-663-8
</t>
  </si>
  <si>
    <t xml:space="preserve">
1300-71-6
</t>
  </si>
  <si>
    <t xml:space="preserve">
xylenol 
</t>
  </si>
  <si>
    <t xml:space="preserve">
215-089-3 
</t>
  </si>
  <si>
    <t xml:space="preserve">
1306-19-0
</t>
  </si>
  <si>
    <t xml:space="preserve">
cadmium oxide (non-pyrophoric)  
</t>
  </si>
  <si>
    <t xml:space="preserve">
215-146-2 
</t>
  </si>
  <si>
    <t xml:space="preserve">
1319-77-3 
</t>
  </si>
  <si>
    <t xml:space="preserve">
mix-cresol 
</t>
  </si>
  <si>
    <t xml:space="preserve">
215-293-2 
</t>
  </si>
  <si>
    <t xml:space="preserve">
1321-23-9 
</t>
  </si>
  <si>
    <t xml:space="preserve">
chloroxylenol  
</t>
  </si>
  <si>
    <t xml:space="preserve">
215-316-6 
</t>
  </si>
  <si>
    <t xml:space="preserve">
1330-20-7 
</t>
  </si>
  <si>
    <t xml:space="preserve">
xylene 
</t>
  </si>
  <si>
    <t xml:space="preserve">
215-535-7
</t>
  </si>
  <si>
    <t xml:space="preserve">
12527-76-3 
</t>
  </si>
  <si>
    <t xml:space="preserve">
tetracopper hexahydroxide sulphate hydrate 
</t>
  </si>
  <si>
    <t xml:space="preserve">
215-582-3 
</t>
  </si>
  <si>
    <t xml:space="preserve">
1951-97-9 
</t>
  </si>
  <si>
    <t xml:space="preserve">
piperazine phosphate  
</t>
  </si>
  <si>
    <t xml:space="preserve">
217-775-8 
</t>
  </si>
  <si>
    <t xml:space="preserve">
2074-50-2 
</t>
  </si>
  <si>
    <t xml:space="preserve">
paraquat dimethylsulfate; 1,1-dimethyl-4,4'-bipyridinium dimethyl sulphate 
</t>
  </si>
  <si>
    <t xml:space="preserve">
218-196-3 
</t>
  </si>
  <si>
    <t xml:space="preserve">
2095-02-5 
</t>
  </si>
  <si>
    <t xml:space="preserve">
2,4-diamino-3,5-diethyltoluene; 2,4-diethyl-6-methyl-1,3-benzenediamine 
</t>
  </si>
  <si>
    <t xml:space="preserve">
218-256-9 
</t>
  </si>
  <si>
    <t xml:space="preserve">
2095-02-5 </t>
  </si>
  <si>
    <t xml:space="preserve">
2,4-diamino-3,5-diethyltoluene; 2,4-diethyl-6-methyl-1,3-benzenediamine
</t>
  </si>
  <si>
    <t xml:space="preserve">
2155-30-8 
</t>
  </si>
  <si>
    <t xml:space="preserve">
methyl (±)-lactate 
</t>
  </si>
  <si>
    <t xml:space="preserve">
218-449-8 </t>
  </si>
  <si>
    <t xml:space="preserve">
2186-25-6 </t>
  </si>
  <si>
    <t xml:space="preserve">
[(m-tolyloxy)methyl]oxirane 
</t>
  </si>
  <si>
    <t xml:space="preserve">
218-575-3 
</t>
  </si>
  <si>
    <t xml:space="preserve">
2210-79-9 
</t>
  </si>
  <si>
    <t xml:space="preserve">
2,3-epoxypropyl o-tolyl ether 
</t>
  </si>
  <si>
    <t xml:space="preserve">
218-645-3</t>
  </si>
  <si>
    <t xml:space="preserve">
2244-16-8 
</t>
  </si>
  <si>
    <t xml:space="preserve">
d-carvone; (5S)-2-methyl-5-(prop-1-en-2-yl)cyclohex-2-en-1-one 
</t>
  </si>
  <si>
    <t xml:space="preserve">
218-827-2 </t>
  </si>
  <si>
    <t xml:space="preserve">
2407-94-5 
</t>
  </si>
  <si>
    <t xml:space="preserve">
1,1’-dioxybiscyclohexan-1-ol;
[&gt; 91 % solution]</t>
  </si>
  <si>
    <t xml:space="preserve">
219-306-2</t>
  </si>
  <si>
    <t xml:space="preserve">
2407-94-5
</t>
  </si>
  <si>
    <t xml:space="preserve">
1,1'-dioxybiscyclohexan-1-ol;
[≤ 91 % solution]
</t>
  </si>
  <si>
    <t xml:space="preserve">
2426-02-0 
</t>
  </si>
  <si>
    <t xml:space="preserve">
3,4,5,6-tetrahydrophthalic anhydride 
</t>
  </si>
  <si>
    <t xml:space="preserve">
219-374-3 
</t>
  </si>
  <si>
    <t xml:space="preserve">2437-29-8 
</t>
  </si>
  <si>
    <t xml:space="preserve">
malachite green oxalate  
</t>
  </si>
  <si>
    <t xml:space="preserve">
219-441-7
</t>
  </si>
  <si>
    <t xml:space="preserve">
2438-20-2 
</t>
  </si>
  <si>
    <t xml:space="preserve">
2-methylbutyl propionate  
</t>
  </si>
  <si>
    <t xml:space="preserve">
219-449-0 
</t>
  </si>
  <si>
    <t xml:space="preserve">
2536-05-2 
</t>
  </si>
  <si>
    <t xml:space="preserve">
2,2'-methylenediphenyl diisocyanate; diphenylmethane-2,2'-diisocyanate 
</t>
  </si>
  <si>
    <t xml:space="preserve">
219-799-4 
</t>
  </si>
  <si>
    <t xml:space="preserve">
123333-53-9
</t>
  </si>
  <si>
    <t xml:space="preserve">
1-hydroxybenzotriazole, monohydrated  
</t>
  </si>
  <si>
    <t xml:space="preserve">
219-989-7
</t>
  </si>
  <si>
    <t xml:space="preserve">
2699-11-8
</t>
  </si>
  <si>
    <t xml:space="preserve">
cyclohexylidene hydroperoxide;
[&gt; 91 % solution] 
</t>
  </si>
  <si>
    <t xml:space="preserve">
220-279-4 
</t>
  </si>
  <si>
    <t xml:space="preserve">
cyclohexylidene hydroperoxide;
[≤ 91 % solution]
</t>
  </si>
  <si>
    <t xml:space="preserve">
2746-19-2
</t>
  </si>
  <si>
    <t xml:space="preserve">
(1α,2α,3β,6β)-1,2,3,6-tetrahydro-3,6-methanophthalic anhydride 
</t>
  </si>
  <si>
    <t xml:space="preserve">
220-384-5 
</t>
  </si>
  <si>
    <t xml:space="preserve">
2761-09-3
</t>
  </si>
  <si>
    <t xml:space="preserve">
3-hydroxypropyl methacrylate  
</t>
  </si>
  <si>
    <t xml:space="preserve">
220-426-2 
</t>
  </si>
  <si>
    <t xml:space="preserve">
2795-39-3 
</t>
  </si>
  <si>
    <t xml:space="preserve">
potassium perfluorooctanesulfonate; potassium heptadecafluorooctane-1-sulfonate [</t>
  </si>
  <si>
    <t xml:space="preserve">
220-527-1 </t>
  </si>
  <si>
    <t xml:space="preserve">
2893-78-9
</t>
  </si>
  <si>
    <t xml:space="preserve">
troclosene sodium 
</t>
  </si>
  <si>
    <t xml:space="preserve">
220-767-7
</t>
  </si>
  <si>
    <t xml:space="preserve">
3091-32-5 </t>
  </si>
  <si>
    <t xml:space="preserve">
chlorotricyclohexylstannane
</t>
  </si>
  <si>
    <t xml:space="preserve">
221-437-5 </t>
  </si>
  <si>
    <t xml:space="preserve">
3165-93-3 
</t>
  </si>
  <si>
    <t xml:space="preserve">
4-chloro-o-toluidine hydrochloride 
</t>
  </si>
  <si>
    <t xml:space="preserve">
221-627-8
</t>
  </si>
  <si>
    <t xml:space="preserve">
3194-55-6 
</t>
  </si>
  <si>
    <t xml:space="preserve">
1,2,5,6,9,10-hexabromocyclododecane
</t>
  </si>
  <si>
    <t xml:space="preserve">
221-695-9 ]
</t>
  </si>
  <si>
    <t xml:space="preserve">
3349-08-4 
</t>
  </si>
  <si>
    <t xml:space="preserve">nickel(II) trifluoroacetate [1]
nickel(II) propionate </t>
  </si>
  <si>
    <t xml:space="preserve">
222-102-6 
</t>
  </si>
  <si>
    <t xml:space="preserve">
3425-89-6 
</t>
  </si>
  <si>
    <t xml:space="preserve">
1,2,3,6-tetrahydro-4-methylphthalic anhydride 
</t>
  </si>
  <si>
    <t xml:space="preserve">
222-323-8
</t>
  </si>
  <si>
    <t xml:space="preserve">
4032-26-2
</t>
  </si>
  <si>
    <t xml:space="preserve">
diquat dichloride 
</t>
  </si>
  <si>
    <t xml:space="preserve">
223-714-6 
</t>
  </si>
  <si>
    <t xml:space="preserve">
4221-99-2 </t>
  </si>
  <si>
    <t xml:space="preserve">
(S)-butan-2-ol
</t>
  </si>
  <si>
    <t xml:space="preserve">
224-168-1 </t>
  </si>
  <si>
    <t xml:space="preserve">
4454-16-4 </t>
  </si>
  <si>
    <t>l salt [6]
nickel bis(2-ethylhexanoate)</t>
  </si>
  <si>
    <t xml:space="preserve">
224-699-9 </t>
  </si>
  <si>
    <t xml:space="preserve">
5333-84-6 
</t>
  </si>
  <si>
    <t xml:space="preserve">
1,2,3,6-tetrahydro-3-methylphthalic anhydride 
</t>
  </si>
  <si>
    <t xml:space="preserve">
226-247-6 </t>
  </si>
  <si>
    <t xml:space="preserve">
5543-57-7 
</t>
  </si>
  <si>
    <t xml:space="preserve">
(S)-4-hydroxy-3-(3-oxo-1-phenylbutyl)-2-benzopyrone 
</t>
  </si>
  <si>
    <t xml:space="preserve">
226-907-3 </t>
  </si>
  <si>
    <t xml:space="preserve">
5543-58-8 
</t>
  </si>
  <si>
    <t xml:space="preserve">
(R)-4-hydroxy-3-(3-oxo-1-phenylbutyl)-2-benzopyrone 
</t>
  </si>
  <si>
    <t xml:space="preserve">
226-908-9
</t>
  </si>
  <si>
    <t xml:space="preserve">
5786-97-0 
</t>
  </si>
  <si>
    <t xml:space="preserve">
brucine nitrate 
</t>
  </si>
  <si>
    <t xml:space="preserve">
227-317-9
</t>
  </si>
  <si>
    <t xml:space="preserve">
5873-54-1 
</t>
  </si>
  <si>
    <t xml:space="preserve">
o-(p-isocyanatobenzyl)phenyl isocyanate; diphenylmethane-2,4'-diisocyanate </t>
  </si>
  <si>
    <t xml:space="preserve">
227-534-9 
</t>
  </si>
  <si>
    <t xml:space="preserve">
5912-86-7 
</t>
  </si>
  <si>
    <t xml:space="preserve">
(Z)-2-methoxy-4-(prop-1-enyl) phenol 
</t>
  </si>
  <si>
    <t xml:space="preserve">
227-633-7 
</t>
  </si>
  <si>
    <t xml:space="preserve">
5932-68-3
</t>
  </si>
  <si>
    <t xml:space="preserve">
(E)-2-methoxy-4-(prop-1-enyl) phenol </t>
  </si>
  <si>
    <t xml:space="preserve">
227-678-2 </t>
  </si>
  <si>
    <t xml:space="preserve">
5989-27-5</t>
  </si>
  <si>
    <t xml:space="preserve">d(R)-p-mentha-1,8-diene; d-limonene </t>
  </si>
  <si>
    <t xml:space="preserve">
227-813-5 </t>
  </si>
  <si>
    <t xml:space="preserve">
5989-54-8
</t>
  </si>
  <si>
    <t xml:space="preserve">
(S)-p-mentha-1,8-diene; l-limonene 
</t>
  </si>
  <si>
    <t xml:space="preserve">
227-815-6 
</t>
  </si>
  <si>
    <t xml:space="preserve">
6369-59-1
</t>
  </si>
  <si>
    <t xml:space="preserve">
2-methyl-p-phenylenediamine sulphate  
</t>
  </si>
  <si>
    <t xml:space="preserve">
228-871-4
</t>
  </si>
  <si>
    <t xml:space="preserve">
6485-40-1
</t>
  </si>
  <si>
    <t xml:space="preserve">
229-352-5
</t>
  </si>
  <si>
    <t xml:space="preserve">
6876-12-6 
</t>
  </si>
  <si>
    <t xml:space="preserve">trans-1-methyl-4-(1-methylvinyl)cyclohexene 
</t>
  </si>
  <si>
    <t xml:space="preserve">
229-977-3 
</t>
  </si>
  <si>
    <t xml:space="preserve">
7067-44-9 
</t>
  </si>
  <si>
    <t xml:space="preserve">
butyltricyclohexylstannane 
</t>
  </si>
  <si>
    <t xml:space="preserve">
230-358-5 
</t>
  </si>
  <si>
    <t>7443-52-9</t>
  </si>
  <si>
    <t xml:space="preserve">
trans-2-methylcyclohexanol  
</t>
  </si>
  <si>
    <t xml:space="preserve">
231-186-3 
</t>
  </si>
  <si>
    <t xml:space="preserve">
7443-70-1 
</t>
  </si>
  <si>
    <t xml:space="preserve">
cis-2-methylcyclohexanol </t>
  </si>
  <si>
    <t xml:space="preserve">
231-187-9 
</t>
  </si>
  <si>
    <t xml:space="preserve">
7580-31-6 </t>
  </si>
  <si>
    <t xml:space="preserve">2-ethylhexanoic acid, nickel salt </t>
  </si>
  <si>
    <t xml:space="preserve">
231-480-1 
</t>
  </si>
  <si>
    <t xml:space="preserve">
10486-00-7 
</t>
  </si>
  <si>
    <t xml:space="preserve">
perboric acid (HBO(O2)), sodium salt, tetrahydrate sodium peroxoborate hexahydrate; [containing &lt; 0,1 % (w/w) of particles with an aerodynamic diameter of below 50 µm] 
</t>
  </si>
  <si>
    <t xml:space="preserve">
231-556-4 
</t>
  </si>
  <si>
    <t>Repr. 1B
STOT SE 3
Eye Dam. 1
Acute Tox 4              Ox Sol 3                 Acute Tox 1</t>
  </si>
  <si>
    <t>H360Df
H335
H318
H332                           H272                              H302</t>
  </si>
  <si>
    <t xml:space="preserve">
7632-04-4
</t>
  </si>
  <si>
    <t xml:space="preserve">
sodium peroxometaborate; sodium peroxoborate; [containing = 0,1 % (w/w) of particles with an aerodynamic diameter of below 50 µm] 
</t>
  </si>
  <si>
    <t xml:space="preserve">
231-556-4
</t>
  </si>
  <si>
    <t>Ox. Sol. 2
Repr. 1B
Acute Tox. 4 *
STOT SE 3
Eye Dam. 1
Acute Tox 4</t>
  </si>
  <si>
    <t>H272
H360Df
H302
H335
H318
H331</t>
  </si>
  <si>
    <t xml:space="preserve">
7705-14-8 
</t>
  </si>
  <si>
    <t xml:space="preserve">
(±)-1-methyl-4-(1-methylvinyl)cyclohexene  
</t>
  </si>
  <si>
    <t xml:space="preserve">
231-732-0 
</t>
  </si>
  <si>
    <t xml:space="preserve">
7733-02-0
</t>
  </si>
  <si>
    <t xml:space="preserve">
zinc sulphate (anhydrous)  </t>
  </si>
  <si>
    <t xml:space="preserve">
231-793-3 
</t>
  </si>
  <si>
    <t xml:space="preserve">
7778-73-6
</t>
  </si>
  <si>
    <t xml:space="preserve">
potassium pentachlorophenolate  </t>
  </si>
  <si>
    <t xml:space="preserve">
231-911-3 
</t>
  </si>
  <si>
    <t xml:space="preserve">
8052-10-6 
</t>
  </si>
  <si>
    <t xml:space="preserve">
rosin; colophony </t>
  </si>
  <si>
    <t xml:space="preserve">
232-484-6
</t>
  </si>
  <si>
    <t xml:space="preserve">
10007-85-9
</t>
  </si>
  <si>
    <t xml:space="preserve">
potassium 3,6-dichloro-o-anisate  
</t>
  </si>
  <si>
    <t xml:space="preserve">
233-002-7
</t>
  </si>
  <si>
    <t xml:space="preserve">
10039-54-0 
</t>
  </si>
  <si>
    <t xml:space="preserve">
bis(hydroxylammonium) sulfate; hydroxylamine sulfate (2:1) 
</t>
  </si>
  <si>
    <t xml:space="preserve">
233-118-8 
</t>
  </si>
  <si>
    <t xml:space="preserve">
10061-01-5 
</t>
  </si>
  <si>
    <t xml:space="preserve">
(Z)-1,3-dichloropropene 
</t>
  </si>
  <si>
    <t xml:space="preserve">
233-195-8
</t>
  </si>
  <si>
    <t xml:space="preserve">
10294-56-1 
</t>
  </si>
  <si>
    <t xml:space="preserve">
phosphorous acid
</t>
  </si>
  <si>
    <t xml:space="preserve">
233-663-1
</t>
  </si>
  <si>
    <t xml:space="preserve">
10381-36-9
</t>
  </si>
  <si>
    <t xml:space="preserve">bis(orthophosphate) 
</t>
  </si>
  <si>
    <t xml:space="preserve">
233-844-5 
</t>
  </si>
  <si>
    <t xml:space="preserve">
10544-72-6 
</t>
  </si>
  <si>
    <t xml:space="preserve">
dinitrogen tetraoxide  
</t>
  </si>
  <si>
    <t xml:space="preserve">
234-126-4 
</t>
  </si>
  <si>
    <t xml:space="preserve">
11070-44-3 
</t>
  </si>
  <si>
    <t xml:space="preserve">
tetrahydromethylphthalic anhydride 
</t>
  </si>
  <si>
    <t xml:space="preserve">
234-290-7 
</t>
  </si>
  <si>
    <t xml:space="preserve">
11099-02-8
</t>
  </si>
  <si>
    <t xml:space="preserve">
nickel oxide
</t>
  </si>
  <si>
    <t xml:space="preserve">
234-323-5 
</t>
  </si>
  <si>
    <t xml:space="preserve">
11113-50-1 
</t>
  </si>
  <si>
    <t xml:space="preserve">
boric acid
</t>
  </si>
  <si>
    <t xml:space="preserve">
234-343-4 
</t>
  </si>
  <si>
    <t xml:space="preserve">
11113-74-9 
</t>
  </si>
  <si>
    <t xml:space="preserve">
nickel hydroxide 
</t>
  </si>
  <si>
    <t xml:space="preserve">
234-348-1 
</t>
  </si>
  <si>
    <t xml:space="preserve">
11113-75-0 
</t>
  </si>
  <si>
    <t xml:space="preserve">
nickel sulfide </t>
  </si>
  <si>
    <t xml:space="preserve">
234-349-7 
</t>
  </si>
  <si>
    <t xml:space="preserve">
37244-98-7</t>
  </si>
  <si>
    <t xml:space="preserve">
perboric acid, sodium salt, tetrahydrate; [containing &lt; 0,1 % (w/w) of particles with an aerodynamic diameter of below 50 µm] 
</t>
  </si>
  <si>
    <t xml:space="preserve">
234-390-0 </t>
  </si>
  <si>
    <t xml:space="preserve">
12007-01-1
</t>
  </si>
  <si>
    <t xml:space="preserve">
dinickel boride
</t>
  </si>
  <si>
    <t xml:space="preserve">
234-494-6</t>
  </si>
  <si>
    <t xml:space="preserve">
12007-02-2 </t>
  </si>
  <si>
    <t xml:space="preserve">
trinickel boride 
</t>
  </si>
  <si>
    <t xml:space="preserve">
234-495-1
</t>
  </si>
  <si>
    <t xml:space="preserve">
12035-39-1
</t>
  </si>
  <si>
    <t xml:space="preserve">
nickel titanium trioxide 
</t>
  </si>
  <si>
    <t xml:space="preserve">
234-825-4 </t>
  </si>
  <si>
    <t xml:space="preserve">
12035-64-2 
</t>
  </si>
  <si>
    <t xml:space="preserve">
dinickel phosphide 
</t>
  </si>
  <si>
    <t xml:space="preserve">
234-828-0 
</t>
  </si>
  <si>
    <t xml:space="preserve">
nickel disilicide 
</t>
  </si>
  <si>
    <t xml:space="preserve">
234-828-0
</t>
  </si>
  <si>
    <t xml:space="preserve">
12059-14-2 
</t>
  </si>
  <si>
    <t xml:space="preserve">
dinickel silicide 
</t>
  </si>
  <si>
    <t xml:space="preserve">
235-033-1 </t>
  </si>
  <si>
    <t xml:space="preserve">
12262-58-7
</t>
  </si>
  <si>
    <t xml:space="preserve">
cyclohexanone, peroxide;
[&gt; 91 % solution]
</t>
  </si>
  <si>
    <t xml:space="preserve">
235-527-7 
</t>
  </si>
  <si>
    <t xml:space="preserve">
cyclohexanone, peroxide;
[≤ 91 % solution
</t>
  </si>
  <si>
    <t xml:space="preserve">
235-527-7
</t>
  </si>
  <si>
    <t xml:space="preserve">
12267-73-1 
</t>
  </si>
  <si>
    <t xml:space="preserve">
tetraboron disodium heptaoxide, hydrate 
</t>
  </si>
  <si>
    <t xml:space="preserve">
235-541-3
</t>
  </si>
  <si>
    <t xml:space="preserve">
12607-70-4
</t>
  </si>
  <si>
    <t xml:space="preserve">
[carbonato(2-)] tetrahydroxytrinickel  
</t>
  </si>
  <si>
    <t xml:space="preserve">
235-715-9
</t>
  </si>
  <si>
    <t xml:space="preserve">
12619-90-8 
</t>
  </si>
  <si>
    <t xml:space="preserve">
nickel boride 
</t>
  </si>
  <si>
    <t xml:space="preserve">
235-723-2</t>
  </si>
  <si>
    <t xml:space="preserve">
12653-76-8 
</t>
  </si>
  <si>
    <t xml:space="preserve">
nickel titanium oxide </t>
  </si>
  <si>
    <t xml:space="preserve">
235-752-0</t>
  </si>
  <si>
    <t xml:space="preserve">
13149-00-3 
</t>
  </si>
  <si>
    <t xml:space="preserve">
cis-cyclohexane-1,2-dicarboxylic anhydride </t>
  </si>
  <si>
    <t xml:space="preserve">
236-086-3
</t>
  </si>
  <si>
    <t xml:space="preserve">
13250-12-9 </t>
  </si>
  <si>
    <t xml:space="preserve">
(R)-sec-butylamine; (R)-2-aminobutane 
</t>
  </si>
  <si>
    <t xml:space="preserve">
236-232-6
</t>
  </si>
  <si>
    <t xml:space="preserve">
13462-88-9 
</t>
  </si>
  <si>
    <t xml:space="preserve">
nickel dibromide
</t>
  </si>
  <si>
    <t xml:space="preserve">
236-665-0 </t>
  </si>
  <si>
    <t xml:space="preserve">
13462-90-3 
</t>
  </si>
  <si>
    <t xml:space="preserve">
nickel diioide
</t>
  </si>
  <si>
    <t xml:space="preserve">
236-666-6 </t>
  </si>
  <si>
    <t xml:space="preserve">
13654-40-5 
</t>
  </si>
  <si>
    <t xml:space="preserve">
nickel(II) palmitate </t>
  </si>
  <si>
    <t xml:space="preserve">
237-138-8 </t>
  </si>
  <si>
    <t xml:space="preserve">
13775-54-7 </t>
  </si>
  <si>
    <t xml:space="preserve">
dinickel orthosilicate </t>
  </si>
  <si>
    <t xml:space="preserve">
237-411-1 </t>
  </si>
  <si>
    <t xml:space="preserve">
13840-56-7
</t>
  </si>
  <si>
    <t xml:space="preserve">
orthoboric acid, sodium salt
</t>
  </si>
  <si>
    <t xml:space="preserve">
237-560-2 
</t>
  </si>
  <si>
    <t xml:space="preserve">
13952-84-6 
</t>
  </si>
  <si>
    <t xml:space="preserve">
sec-butylamine; 2-aminobutane 
</t>
  </si>
  <si>
    <t xml:space="preserve">
237-732-7 
</t>
  </si>
  <si>
    <t xml:space="preserve">
14166-21-3
</t>
  </si>
  <si>
    <t xml:space="preserve">
trans-cyclohexane-1,2-dicarboxylic anhydride  </t>
  </si>
  <si>
    <t xml:space="preserve">
238-009-9 
</t>
  </si>
  <si>
    <t xml:space="preserve">
14177-51-6 
</t>
  </si>
  <si>
    <t xml:space="preserve">dialuminium nickel 
nickel tungsten tetraoxide [
</t>
  </si>
  <si>
    <t xml:space="preserve">
238-032-4
</t>
  </si>
  <si>
    <t xml:space="preserve">
14177-55-0 </t>
  </si>
  <si>
    <t xml:space="preserve">dialuminium nickel 
molybdenum nickel tetraoxide
</t>
  </si>
  <si>
    <t xml:space="preserve">
238-034-5 </t>
  </si>
  <si>
    <t xml:space="preserve">
14216-75-2 
</t>
  </si>
  <si>
    <t xml:space="preserve">
nitric acid, nickel salt </t>
  </si>
  <si>
    <t xml:space="preserve">
238-076-4
</t>
  </si>
  <si>
    <t xml:space="preserve">
14448-18-1 </t>
  </si>
  <si>
    <t xml:space="preserve">
dinickel diphosphate 
</t>
  </si>
  <si>
    <t xml:space="preserve">
238-426-6 
</t>
  </si>
  <si>
    <t xml:space="preserve">
14507-36-9</t>
  </si>
  <si>
    <t xml:space="preserve">
nickel bis(phosphinate) 
</t>
  </si>
  <si>
    <t xml:space="preserve">
238-511-8 
</t>
  </si>
  <si>
    <t xml:space="preserve">
14550-87-9 
</t>
  </si>
  <si>
    <t xml:space="preserve">
nickel dibromate </t>
  </si>
  <si>
    <t xml:space="preserve">
238-596-1 
</t>
  </si>
  <si>
    <t xml:space="preserve">
14898-79-4 
</t>
  </si>
  <si>
    <t xml:space="preserve">
(R)-butan-2-ol 
</t>
  </si>
  <si>
    <t xml:space="preserve">
238-967-8 
</t>
  </si>
  <si>
    <t xml:space="preserve">
14998-37-9 
</t>
  </si>
  <si>
    <t xml:space="preserve">
nickel acetate
</t>
  </si>
  <si>
    <t xml:space="preserve">
239-086-1 
</t>
  </si>
  <si>
    <t xml:space="preserve">
15096-52-3 
</t>
  </si>
  <si>
    <t xml:space="preserve">
trisodium hexafluoroaluminate (cryolite)
</t>
  </si>
  <si>
    <t xml:space="preserve">
239-148-8 
</t>
  </si>
  <si>
    <t xml:space="preserve">
15646-96-5
</t>
  </si>
  <si>
    <t xml:space="preserve">
2,4,4-trimethylhexamethylene-1,6-di-isocyanate  
</t>
  </si>
  <si>
    <t xml:space="preserve">
239-714-4
</t>
  </si>
  <si>
    <t xml:space="preserve">
15699-18-0
</t>
  </si>
  <si>
    <t xml:space="preserve">
diammonium nickel bis(sulfate) 
</t>
  </si>
  <si>
    <t xml:space="preserve">
239-793-5
</t>
  </si>
  <si>
    <t xml:space="preserve">
15843-02-4</t>
  </si>
  <si>
    <t xml:space="preserve">
formic acid, nickel salt ]
</t>
  </si>
  <si>
    <t xml:space="preserve">
239-946-6 
</t>
  </si>
  <si>
    <t xml:space="preserve">
15851-52-2 </t>
  </si>
  <si>
    <t xml:space="preserve">
nickel tellurium trioxide 
</t>
  </si>
  <si>
    <t xml:space="preserve">
239-967-0 </t>
  </si>
  <si>
    <t xml:space="preserve">
15852-21-8 
</t>
  </si>
  <si>
    <t xml:space="preserve">
nickel tellurium tetraoxide
</t>
  </si>
  <si>
    <t xml:space="preserve">
239-974-9 
</t>
  </si>
  <si>
    <t xml:space="preserve">
15892-23-6 
</t>
  </si>
  <si>
    <t xml:space="preserve">
(±)-butan-2-ol  
</t>
  </si>
  <si>
    <t xml:space="preserve">
240-029-8 
</t>
  </si>
  <si>
    <t xml:space="preserve">
16871-90-2
</t>
  </si>
  <si>
    <t xml:space="preserve">
alkali fluorosilicates(K) 
</t>
  </si>
  <si>
    <t xml:space="preserve">
240-896-2 
</t>
  </si>
  <si>
    <t xml:space="preserve">
16919-19-0
</t>
  </si>
  <si>
    <t xml:space="preserve">
alkali fluorosilicates(NH4)  
</t>
  </si>
  <si>
    <t xml:space="preserve">
240-968-3 
</t>
  </si>
  <si>
    <t xml:space="preserve">
17392-83-5 
</t>
  </si>
  <si>
    <t xml:space="preserve">
methyl (R)-lactate 
</t>
  </si>
  <si>
    <t xml:space="preserve">
241-420-6
</t>
  </si>
  <si>
    <t xml:space="preserve">
18283-82-4
</t>
  </si>
  <si>
    <t xml:space="preserve">
citric acid, ammonium nickel salt </t>
  </si>
  <si>
    <t xml:space="preserve">
242-161-1 
</t>
  </si>
  <si>
    <t xml:space="preserve">
18718-11-1 
</t>
  </si>
  <si>
    <t xml:space="preserve">
nickel bis(dihydrogen phosphate)</t>
  </si>
  <si>
    <t xml:space="preserve">
242-522-3 </t>
  </si>
  <si>
    <t xml:space="preserve">
18721-51-2 
</t>
  </si>
  <si>
    <t xml:space="preserve">
nickel(II) hydrogen citrate </t>
  </si>
  <si>
    <t xml:space="preserve">
242-533-3 
</t>
  </si>
  <si>
    <t xml:space="preserve">
19098-16-9 
</t>
  </si>
  <si>
    <t xml:space="preserve">
hydroxylamine dihydrogenphosphate </t>
  </si>
  <si>
    <t xml:space="preserve">
242-818-2 
</t>
  </si>
  <si>
    <t xml:space="preserve">
20543-06-0
</t>
  </si>
  <si>
    <t xml:space="preserve">
oxalic acid, nickel salt  
</t>
  </si>
  <si>
    <t xml:space="preserve">
243-867-2 
</t>
  </si>
  <si>
    <t xml:space="preserve">
20845-01-6 </t>
  </si>
  <si>
    <t xml:space="preserve">
hydroxylamine phosphate 
</t>
  </si>
  <si>
    <t xml:space="preserve">
244-077-0 
</t>
  </si>
  <si>
    <t xml:space="preserve">
21136-70-9
</t>
  </si>
  <si>
    <t xml:space="preserve">
salts of benzidine</t>
  </si>
  <si>
    <t xml:space="preserve">
244-236-4 
</t>
  </si>
  <si>
    <t xml:space="preserve">
22605-92-1 
</t>
  </si>
  <si>
    <t xml:space="preserve">
citric acid, nickel salt </t>
  </si>
  <si>
    <t xml:space="preserve">
245-119-0 
</t>
  </si>
  <si>
    <t xml:space="preserve">
25059-78-3 </t>
  </si>
  <si>
    <t xml:space="preserve">
3,6-dichloro-o-anisic acid, compound with 2,2'-iminodiethanol (1:1) 
</t>
  </si>
  <si>
    <t xml:space="preserve">
246-590-5
</t>
  </si>
  <si>
    <t xml:space="preserve">
25167-80-0
</t>
  </si>
  <si>
    <t xml:space="preserve">
chlorophenol 
</t>
  </si>
  <si>
    <t xml:space="preserve">
246-691-4 
</t>
  </si>
  <si>
    <t xml:space="preserve">
25168-05-2 
</t>
  </si>
  <si>
    <t xml:space="preserve">
chlorotoluene  
</t>
  </si>
  <si>
    <t xml:space="preserve">
246-698-2 
</t>
  </si>
  <si>
    <t xml:space="preserve">
25321-14-6
</t>
  </si>
  <si>
    <t xml:space="preserve">
dinitrotoluene 
</t>
  </si>
  <si>
    <t xml:space="preserve">
246-836-1
</t>
  </si>
  <si>
    <t xml:space="preserve">
25550-51-0 
</t>
  </si>
  <si>
    <t xml:space="preserve">
hexahydromethylphthalic anhydride 
</t>
  </si>
  <si>
    <t xml:space="preserve">
247-094-1</t>
  </si>
  <si>
    <t xml:space="preserve">
25584-83-2 
</t>
  </si>
  <si>
    <t xml:space="preserve">
acrylic acid, monoester with propane-1,2-diol  
</t>
  </si>
  <si>
    <t xml:space="preserve">
247-118-0 
</t>
  </si>
  <si>
    <t xml:space="preserve">
25637-27-8
</t>
  </si>
  <si>
    <t xml:space="preserve">
hexapentyldistannoxane  
</t>
  </si>
  <si>
    <t xml:space="preserve">
247-143-7 
</t>
  </si>
  <si>
    <t xml:space="preserve">
26266-63-7
</t>
  </si>
  <si>
    <t xml:space="preserve">
tetrahydrophthalic anhydride 
</t>
  </si>
  <si>
    <t xml:space="preserve">
247-570-9
</t>
  </si>
  <si>
    <t xml:space="preserve">
26447-14-3 
</t>
  </si>
  <si>
    <t xml:space="preserve">
[(tolyloxy)methyl]oxirane; cresyl glycidyl ether 
</t>
  </si>
  <si>
    <t xml:space="preserve">
247-711-4 
</t>
  </si>
  <si>
    <t xml:space="preserve">
26447-40-5
</t>
  </si>
  <si>
    <t xml:space="preserve">
methylenediphenyl diisocyanate  
</t>
  </si>
  <si>
    <t xml:space="preserve">
247-714-0 
</t>
  </si>
  <si>
    <t xml:space="preserve">
26471-62-5 
</t>
  </si>
  <si>
    <t xml:space="preserve">
m-tolylidene diisocyanate; toluene-diisocyanate  
</t>
  </si>
  <si>
    <t xml:space="preserve">
247-722-4 
</t>
  </si>
  <si>
    <t xml:space="preserve">
26590-20-5 
</t>
  </si>
  <si>
    <t xml:space="preserve">
1,2,3,6-tetrahydromethylphthalic anhydride </t>
  </si>
  <si>
    <t xml:space="preserve">
247-830-1 </t>
  </si>
  <si>
    <t xml:space="preserve">
27016-75-7 
</t>
  </si>
  <si>
    <t xml:space="preserve">
nickel arsenide 
</t>
  </si>
  <si>
    <t xml:space="preserve">
248-169-1
</t>
  </si>
  <si>
    <t xml:space="preserve">
27140-08-5 
</t>
  </si>
  <si>
    <t xml:space="preserve">
phenylhydrazine hydrochloride 
</t>
  </si>
  <si>
    <t xml:space="preserve">
248-259-0
</t>
  </si>
  <si>
    <t xml:space="preserve">
27637-46-3 
</t>
  </si>
  <si>
    <t xml:space="preserve">
dimethylhexanoic acid nickel salt 
nickel isooctanoate </t>
  </si>
  <si>
    <t xml:space="preserve">
248-585-3
</t>
  </si>
  <si>
    <t xml:space="preserve">
27871-49-4 
</t>
  </si>
  <si>
    <t xml:space="preserve">
methyl (S)-(-)-lactate  
</t>
  </si>
  <si>
    <t xml:space="preserve">
248-704-9 
</t>
  </si>
  <si>
    <t xml:space="preserve">
84030-86-4 
</t>
  </si>
  <si>
    <t xml:space="preserve">
esbiothrin; (RS)-3-allyl-2-methyl-4-oxocyclopent-2-enyl (1R,3R)-2,2-dimethyl-3-(2-methylprop-1-enyl)cyclopropanecarboxylate 
</t>
  </si>
  <si>
    <t xml:space="preserve">
249-013-5 
</t>
  </si>
  <si>
    <t xml:space="preserve">
28434-00-6 
</t>
  </si>
  <si>
    <t xml:space="preserve">
S-bioallethrin; (S)-3-allyl-2-methyl-4-oxocyclopent-2-enyl (1R,3R)-2,2-dimethyl-3-(2-methylprop-1-enyl)cyclopropanecarboxylate
es
</t>
  </si>
  <si>
    <t xml:space="preserve">
29081-56-9 </t>
  </si>
  <si>
    <t xml:space="preserve">
ammonium perfluorooctane sulfonate; ammonium heptadecafluorooctanesulfonate </t>
  </si>
  <si>
    <t xml:space="preserve">
249-415-0</t>
  </si>
  <si>
    <t xml:space="preserve">
29317-63-3 
</t>
  </si>
  <si>
    <t xml:space="preserve">
nickel(II) isooctanoate </t>
  </si>
  <si>
    <t xml:space="preserve">
249-555-2 
</t>
  </si>
  <si>
    <t xml:space="preserve">
29457-72-5
</t>
  </si>
  <si>
    <t xml:space="preserve">
lithium perfluorooctane sulfonate; lithium heptadecafluorooctanesulfonate 
</t>
  </si>
  <si>
    <t xml:space="preserve">
249-644-6 
</t>
  </si>
  <si>
    <t xml:space="preserve">
62610-77-9 
</t>
  </si>
  <si>
    <t xml:space="preserve">
methacrifos (ISO); methyl (E)-3-[(dimethoxyphosphinothioyl)oxy]methacrylate  
</t>
  </si>
  <si>
    <t xml:space="preserve">
250-366-2 
</t>
  </si>
  <si>
    <t xml:space="preserve">
31394-54-4
</t>
  </si>
  <si>
    <t xml:space="preserve">
isoheptane
</t>
  </si>
  <si>
    <t xml:space="preserve">
250-610-8 
</t>
  </si>
  <si>
    <t xml:space="preserve">
34090-76-1 
</t>
  </si>
  <si>
    <t xml:space="preserve">cis-1,2,3,6-tetrahydro-
tetrahydro-4-methylphthalic anhydride 
</t>
  </si>
  <si>
    <t xml:space="preserve">
251-823-9 </t>
  </si>
  <si>
    <t xml:space="preserve">
35073-27-9 
</t>
  </si>
  <si>
    <t xml:space="preserve">
pentyl formate
</t>
  </si>
  <si>
    <t xml:space="preserve">
252-343-2 
</t>
  </si>
  <si>
    <t xml:space="preserve">
36026-88-7 </t>
  </si>
  <si>
    <t xml:space="preserve">
nickel phosphinate 
</t>
  </si>
  <si>
    <t xml:space="preserve">
252-840-4 
</t>
  </si>
  <si>
    <t xml:space="preserve">
36341-27-2 
</t>
  </si>
  <si>
    <t xml:space="preserve">
salts of benzidine 
</t>
  </si>
  <si>
    <t xml:space="preserve">
252-984-8 
</t>
  </si>
  <si>
    <t xml:space="preserve">
39156-41-7
</t>
  </si>
  <si>
    <t xml:space="preserve">
2,4-diaminoanisole sulphate  
</t>
  </si>
  <si>
    <t xml:space="preserve">
254-323-9 
</t>
  </si>
  <si>
    <t xml:space="preserve">
39819-65-3 </t>
  </si>
  <si>
    <t xml:space="preserve">
nickel bis(benzenesulfonate) </t>
  </si>
  <si>
    <t xml:space="preserve">
254-642-3 
</t>
  </si>
  <si>
    <t xml:space="preserve">
42498-58-8 
</t>
  </si>
  <si>
    <t xml:space="preserve">
2,3,5,6-tetrahydro-2-methylphthalic anhydride  
</t>
  </si>
  <si>
    <t xml:space="preserve">
255-853-3 
</t>
  </si>
  <si>
    <t xml:space="preserve">
48122-14-1 
</t>
  </si>
  <si>
    <t xml:space="preserve">
hexahydro-1-methylphthalic anhydride 
</t>
  </si>
  <si>
    <t xml:space="preserve">
256-356-4 
</t>
  </si>
  <si>
    <t xml:space="preserve">
51085-52-0 
</t>
  </si>
  <si>
    <t xml:space="preserve">
5-nitro-o-toluidine hydrochloride 
</t>
  </si>
  <si>
    <t xml:space="preserve">
256-960-8 
</t>
  </si>
  <si>
    <t xml:space="preserve">
51414-25-6 
</t>
  </si>
  <si>
    <t xml:space="preserve">
3-(4-hydroxy-4-methylpentyl)cyclohex-3-ene-1-carbaldehyde 
</t>
  </si>
  <si>
    <t xml:space="preserve">
257-187-9 [3]
</t>
  </si>
  <si>
    <t xml:space="preserve">
51818-56-5 
</t>
  </si>
  <si>
    <t xml:space="preserve">
neodecanoic acid, nickel salt </t>
  </si>
  <si>
    <t xml:space="preserve">
257-447-1 </t>
  </si>
  <si>
    <t xml:space="preserve">
52033-74-6 
</t>
  </si>
  <si>
    <t xml:space="preserve">
phenylhydrazinium sulphate (2:1)  
</t>
  </si>
  <si>
    <t xml:space="preserve">
257-622-2 
</t>
  </si>
  <si>
    <t xml:space="preserve">
52502-12-2 
</t>
  </si>
  <si>
    <t xml:space="preserve">
nickel divanadium hexaoxide
</t>
  </si>
  <si>
    <t xml:space="preserve">
257-970-5 </t>
  </si>
  <si>
    <t xml:space="preserve">
52625-25-9
</t>
  </si>
  <si>
    <t xml:space="preserve">
nickel 3,5-bis(tert-butyl)-4-hydroxybenzoate (1:2) </t>
  </si>
  <si>
    <t xml:space="preserve">
258-051-1
</t>
  </si>
  <si>
    <t xml:space="preserve">
53404-28-7 
</t>
  </si>
  <si>
    <t xml:space="preserve">
3,6-dichloro-o-anisic acid, compound with 2-aminoethanol (1:1)  
</t>
  </si>
  <si>
    <t xml:space="preserve">
258-527-9 
</t>
  </si>
  <si>
    <t xml:space="preserve">
53933-48-5 
</t>
  </si>
  <si>
    <t xml:space="preserve">
hydroxylamine 4-methylbenzenesulfonate 
</t>
  </si>
  <si>
    <t xml:space="preserve">
258-872-5 
</t>
  </si>
  <si>
    <t xml:space="preserve">
54839-24-6 
</t>
  </si>
  <si>
    <t xml:space="preserve">
2-ethoxy-1-methylethyl acetate; 2PG1EEA 
</t>
  </si>
  <si>
    <t xml:space="preserve">
259-370-9 
</t>
  </si>
  <si>
    <t xml:space="preserve">
57110-29-9 
</t>
  </si>
  <si>
    <t xml:space="preserve">
hexahydro-3-methylphthalic anhydride  
</t>
  </si>
  <si>
    <t xml:space="preserve">
260-566-1 
</t>
  </si>
  <si>
    <t xml:space="preserve">
62476-59-9
</t>
  </si>
  <si>
    <t xml:space="preserve">
sodium 5-[2-chloro-4-(trifluoromethyl) phenoxy]-2-nitrobenzoate; acifluorfen-sodium 
</t>
  </si>
  <si>
    <t xml:space="preserve">
263-560-7 
</t>
  </si>
  <si>
    <t xml:space="preserve">
63681-54-9</t>
  </si>
  <si>
    <t xml:space="preserve">
chrysoidine-p-dodecylbenzenesulfonate; dodecylbenzenesulfonic acid, compound with 4-(phenylazo)benzene-1,3-diamine (1:1) 
</t>
  </si>
  <si>
    <t xml:space="preserve">
264-409-8 
</t>
  </si>
  <si>
    <t xml:space="preserve">
64969-36-4 
</t>
  </si>
  <si>
    <t xml:space="preserve">
salts of 4,4'-bi-o-toluidine; salts of 3,3'-dimethylbenzidine; salts of o-tolidine 
</t>
  </si>
  <si>
    <t xml:space="preserve">
265-294-7 
</t>
  </si>
  <si>
    <t xml:space="preserve">
65195-55-3 
</t>
  </si>
  <si>
    <t xml:space="preserve">
avermectin B1a (purity ≥80 %) 
</t>
  </si>
  <si>
    <t xml:space="preserve">
265-610-3 
</t>
  </si>
  <si>
    <t xml:space="preserve">
65405-96-1 ]
</t>
  </si>
  <si>
    <t xml:space="preserve">
[µ-[carbonato(2-)-O:O’]] dihydroxy trinickel 
</t>
  </si>
  <si>
    <t xml:space="preserve">
265-748-4
</t>
  </si>
  <si>
    <t xml:space="preserve">
68130-36-9
</t>
  </si>
  <si>
    <t xml:space="preserve">
molybdenum nickel hydroxide oxide phosphate 
</t>
  </si>
  <si>
    <t xml:space="preserve">
268-585-7
</t>
  </si>
  <si>
    <t xml:space="preserve">
68239-26-9 
</t>
  </si>
  <si>
    <t xml:space="preserve">
Strychnidin-10-one, 2,3-dimethoxy-, mono[(R)-1-methylheptyl 1,2-benzenedicarboxylate] 
</t>
  </si>
  <si>
    <t xml:space="preserve">
269-439-5 
</t>
  </si>
  <si>
    <t xml:space="preserve">
68310-42-9 
</t>
  </si>
  <si>
    <t xml:space="preserve">
Strychnidin-10-one, 2,3-dimethoxy-, compd. with (S)mono(1-methylheptyl)-1,2-benzenedicarboxylate (1:1)
</t>
  </si>
  <si>
    <t xml:space="preserve">
269-710-8 
</t>
  </si>
  <si>
    <t xml:space="preserve">
68479-98-1 
</t>
  </si>
  <si>
    <t xml:space="preserve">
diethylmethylbenzenediamine 
</t>
  </si>
  <si>
    <t xml:space="preserve">
270-877-4 
</t>
  </si>
  <si>
    <t xml:space="preserve">
68515-84-4 
</t>
  </si>
  <si>
    <t xml:space="preserve">
olivine, nickel green
</t>
  </si>
  <si>
    <t xml:space="preserve">
271-112-7 </t>
  </si>
  <si>
    <t xml:space="preserve">
70225-14-8 </t>
  </si>
  <si>
    <t xml:space="preserve">
diethanolamine perfluorooctane sulfonate 
</t>
  </si>
  <si>
    <t xml:space="preserve">
274-460-8 
</t>
  </si>
  <si>
    <t xml:space="preserve">
71629-74-8
</t>
  </si>
  <si>
    <t xml:space="preserve">
2,4(or 2,6)-dinitrophenol 
</t>
  </si>
  <si>
    <t xml:space="preserve">
275-732-9
</t>
  </si>
  <si>
    <t xml:space="preserve">
71720-48-4
</t>
  </si>
  <si>
    <t xml:space="preserve">
ethyl hydrogen sulfate, nickel(II) salt 
</t>
  </si>
  <si>
    <t xml:space="preserve">
275-897-7 
</t>
  </si>
  <si>
    <t xml:space="preserve">
71975-58-1
</t>
  </si>
  <si>
    <t xml:space="preserve">
2,4(or 2,5)-xylenol  
</t>
  </si>
  <si>
    <t xml:space="preserve">
276-245-4 
</t>
  </si>
  <si>
    <t xml:space="preserve">
73138-82-6 
</t>
  </si>
  <si>
    <t xml:space="preserve">
rosin; colophony ]
</t>
  </si>
  <si>
    <t xml:space="preserve">
277-299-1
</t>
  </si>
  <si>
    <t xml:space="preserve">
74753-18-7 
</t>
  </si>
  <si>
    <t xml:space="preserve">
salts of 4,4'-bi-o-toluidine; salts of 3,3'-dimethylbenzidine; salts of o-tolidine
</t>
  </si>
  <si>
    <t xml:space="preserve">
277-985-0 
</t>
  </si>
  <si>
    <t xml:space="preserve">
75660-25-2 
</t>
  </si>
  <si>
    <t xml:space="preserve">
chrysoidine monoacetate; 4-(phenylazo)benzene-1,3-diamine monoacetate 
</t>
  </si>
  <si>
    <t xml:space="preserve">
278-290-5 
</t>
  </si>
  <si>
    <t xml:space="preserve">
79234-33-6 
</t>
  </si>
  <si>
    <t xml:space="preserve">
chrysoidine acetate; 4-(phenylazo)benzene-1,3-diamine acetate 
</t>
  </si>
  <si>
    <t xml:space="preserve">
279-116-0 </t>
  </si>
  <si>
    <t xml:space="preserve">
83918-57-4
</t>
  </si>
  <si>
    <t xml:space="preserve">
(±)-1- [2-(allyloxy)ethyl-2-(2,4-dichlorophenyl)]-1H-imidazolium hydrogen sulphate  
</t>
  </si>
  <si>
    <t xml:space="preserve">
281-291-3 
</t>
  </si>
  <si>
    <t xml:space="preserve">
83918-57-4 
</t>
  </si>
  <si>
    <t xml:space="preserve">
(±)-1- [2-(allyloxy)ethyl-2-(2,4-dichlorophenyl)]-1H-imidazolium hydrogen sulphate 
</t>
  </si>
  <si>
    <t xml:space="preserve">
281-291-3
</t>
  </si>
  <si>
    <t xml:space="preserve">
83968-67-6 
</t>
  </si>
  <si>
    <t xml:space="preserve">chrysoidine mo
chrysoidine dihydrochloride; 4-(phenylazo)benzene-1,3-diamine dihydrochloride 
</t>
  </si>
  <si>
    <t xml:space="preserve">
281-549-5 
</t>
  </si>
  <si>
    <t xml:space="preserve">
84145-37-9 
</t>
  </si>
  <si>
    <t xml:space="preserve">
2(or 3)-methylbutyl acetate  </t>
  </si>
  <si>
    <t xml:space="preserve">
282-263-3 
</t>
  </si>
  <si>
    <t xml:space="preserve">
84196-22-5 
</t>
  </si>
  <si>
    <t xml:space="preserve">
chrysoidine sulfate; bis[4-(phenylazo)benzene-1,3-diamine] sulfate  
</t>
  </si>
  <si>
    <t xml:space="preserve">
282-432-1 
</t>
  </si>
  <si>
    <t xml:space="preserve">
84776-45-4 </t>
  </si>
  <si>
    <t xml:space="preserve">
fatty acids, C8-18 and C18-unsaturated, nickel salts 
</t>
  </si>
  <si>
    <t xml:space="preserve">
283-972-0
</t>
  </si>
  <si>
    <t xml:space="preserve">
84852-15-3 
</t>
  </si>
  <si>
    <t xml:space="preserve">
4-nonylphenol, branched 
</t>
  </si>
  <si>
    <t xml:space="preserve">
284-325-5
</t>
  </si>
  <si>
    <t xml:space="preserve">
84852-36-8 
</t>
  </si>
  <si>
    <t xml:space="preserve">
isodecanoato-O)(isononanoato-O)nickel </t>
  </si>
  <si>
    <t xml:space="preserve">
284-348-0 </t>
  </si>
  <si>
    <t xml:space="preserve">
84852-37-9 </t>
  </si>
  <si>
    <t xml:space="preserve">
dimethylhexanoic acid nickel salt 
nickel bis(isononanoate) </t>
  </si>
  <si>
    <t xml:space="preserve">
284-349-6 
</t>
  </si>
  <si>
    <t xml:space="preserve">
84852-39-1 </t>
  </si>
  <si>
    <t xml:space="preserve">
nickel bis(2-et
(2-ethylhexanoato-O)(isodecanoato-O)nickel </t>
  </si>
  <si>
    <t xml:space="preserve">
284-351-7</t>
  </si>
  <si>
    <t xml:space="preserve">
85135-77-9 
</t>
  </si>
  <si>
    <t xml:space="preserve">
(2-ethylhexanoato-O)(neodecanoato-O)nickel </t>
  </si>
  <si>
    <t xml:space="preserve">
285-698-7 
</t>
  </si>
  <si>
    <t xml:space="preserve">
85166-19-4 </t>
  </si>
  <si>
    <t>isodecanoato-O)(isooctanoato-O)nickel</t>
  </si>
  <si>
    <t xml:space="preserve">
285-909-2 </t>
  </si>
  <si>
    <t xml:space="preserve">
85508-43-6 
</t>
  </si>
  <si>
    <t xml:space="preserve">
nickel(II) isodecanoate </t>
  </si>
  <si>
    <t xml:space="preserve">
287-468-1 
</t>
  </si>
  <si>
    <t xml:space="preserve">
85508-44-7 </t>
  </si>
  <si>
    <t xml:space="preserve">
nickel(II) neodecanoate </t>
  </si>
  <si>
    <t xml:space="preserve">
287-469-7</t>
  </si>
  <si>
    <t xml:space="preserve">
85508-45-8 
</t>
  </si>
  <si>
    <t xml:space="preserve">
(2-ethylhexanoato-O)(isononanoato-O)nickel 
</t>
  </si>
  <si>
    <t xml:space="preserve">
287-470-2 
</t>
  </si>
  <si>
    <t xml:space="preserve">
85551-28-6 
</t>
  </si>
  <si>
    <t xml:space="preserve">
(isodecanoato-O)(isononanoato-O)nickel [27]
(isononanoato-O)(neodecanoato-O)nickel 
</t>
  </si>
  <si>
    <t xml:space="preserve">
287-592-6 
</t>
  </si>
  <si>
    <t xml:space="preserve">
91648-39-4 
</t>
  </si>
  <si>
    <t>050-031-00-9</t>
  </si>
  <si>
    <t xml:space="preserve">
stannane, dioctyl-, bis (coco acyloxy)  derivs. 
</t>
  </si>
  <si>
    <t xml:space="preserve">
293-901-5 
</t>
  </si>
  <si>
    <t xml:space="preserve">Repr. 1B
STOT RE 1
</t>
  </si>
  <si>
    <t xml:space="preserve">H360D
H372 (immune system)
</t>
  </si>
  <si>
    <t xml:space="preserve">
91697-41-5 
</t>
  </si>
  <si>
    <t xml:space="preserve">fatty acids, C6-19-branched, nickel salts 
</t>
  </si>
  <si>
    <t xml:space="preserve">
294-302-1 
</t>
  </si>
  <si>
    <t xml:space="preserve">
93920-09-3 </t>
  </si>
  <si>
    <t xml:space="preserve">
nickel(II) neoundecanoate</t>
  </si>
  <si>
    <t xml:space="preserve">
300-093-0 
</t>
  </si>
  <si>
    <t xml:space="preserve">
93920-10-6
</t>
  </si>
  <si>
    <t xml:space="preserve">
dimethylhexanoic acid 
nickel(II) neononanoate </t>
  </si>
  <si>
    <t xml:space="preserve">
300-094-6
</t>
  </si>
  <si>
    <t xml:space="preserve">
93983-68-7 </t>
  </si>
  <si>
    <t xml:space="preserve">
dimethylhexanoic acid nickel salt </t>
  </si>
  <si>
    <t xml:space="preserve">
301-323-2 
</t>
  </si>
  <si>
    <t xml:space="preserve">
94021-76-8 
</t>
  </si>
  <si>
    <t xml:space="preserve">
6,7-dihydrodipyrido[1,2-α:2',1'-c]pyrazinediylium dihydroxide  
</t>
  </si>
  <si>
    <t xml:space="preserve">
301-467-6 
</t>
  </si>
  <si>
    <t xml:space="preserve">
94247-67-3 
</t>
  </si>
  <si>
    <t xml:space="preserve">
chrysoidine compound with dibutylnaphthalene sulfonic acid; dibutylnaphthalenesulfonic acid, compound with 4-(phenylazo)benzene-1,3-diamine (1:1) 
</t>
  </si>
  <si>
    <t xml:space="preserve">
304-236-8 
</t>
  </si>
  <si>
    <t xml:space="preserve">
12031-65-1 </t>
  </si>
  <si>
    <t xml:space="preserve">
lithium nickel dioxide 
</t>
  </si>
  <si>
    <r>
      <t xml:space="preserve">
</t>
    </r>
    <r>
      <rPr>
        <b/>
        <sz val="8"/>
        <color rgb="FFFF0000"/>
        <rFont val="Times New Roman"/>
        <family val="1"/>
        <charset val="238"/>
      </rPr>
      <t xml:space="preserve">620-400-4 </t>
    </r>
  </si>
  <si>
    <t xml:space="preserve">
16337-84-1</t>
  </si>
  <si>
    <t xml:space="preserve">
carbonic acid, nickel salt 
</t>
  </si>
  <si>
    <t xml:space="preserve">]
240-408-8 
</t>
  </si>
  <si>
    <t xml:space="preserve">Acute Tox. 2
Acute Tox. 3 *
Acute Tox. 3
STOT RE 1
Aquatic Acute 1
</t>
  </si>
  <si>
    <t xml:space="preserve">H300
H331
H311
H372
H400
</t>
  </si>
  <si>
    <t xml:space="preserve">H331
H311
H300
H372
H400
</t>
  </si>
  <si>
    <t xml:space="preserve">Oral: ATE = 30 mg/kg
Dermal: ATE = 300 mg/kg
</t>
  </si>
  <si>
    <t>CLP00/ATP15</t>
  </si>
  <si>
    <t xml:space="preserve">Inhalation: ATE = 0.19 mg/L (dusts/mists)
Dermal: ATE = 70 mg/kg
Oral: ATE = 5 mg/kg
</t>
  </si>
  <si>
    <t xml:space="preserve">55-68-5 
</t>
  </si>
  <si>
    <t xml:space="preserve">phenylmercury nitrate 
</t>
  </si>
  <si>
    <t xml:space="preserve">200-242-9 </t>
  </si>
  <si>
    <t xml:space="preserve">H302
H314
H317
H335
</t>
  </si>
  <si>
    <t xml:space="preserve">66-56-8 </t>
  </si>
  <si>
    <t xml:space="preserve">2,3-dinitrophenol 
</t>
  </si>
  <si>
    <t xml:space="preserve">200-628-7 
</t>
  </si>
  <si>
    <t>67-43-6</t>
  </si>
  <si>
    <t>607-735-00-1</t>
  </si>
  <si>
    <t>N-carboxymethyliminobis(ethylenenitrilo)tetra(acetic acid)</t>
  </si>
  <si>
    <t>200-652-8</t>
  </si>
  <si>
    <t xml:space="preserve">Acute Tox. 4
STOT RE 2
Eye Irrit. 2
</t>
  </si>
  <si>
    <t xml:space="preserve">H332
H373 (Inhalation)
H319
</t>
  </si>
  <si>
    <t xml:space="preserve">H332
H319
H373 (Inhalation)
</t>
  </si>
  <si>
    <t xml:space="preserve">Inhalation: ATE = 1.5 mg/L (dusts/mists)
</t>
  </si>
  <si>
    <t xml:space="preserve">Inhalation: ATE = 0.05 mg/L (dusts/mists)
Dermal: ATE = 50 mg/kg
Oral: ATE = 35 mg/kg
STOT RE 1; H372: C ≥ 3 %
STOT RE 2; H373: 0,3 % ≤ C &lt; 3 %
</t>
  </si>
  <si>
    <t xml:space="preserve">71-41-0 
</t>
  </si>
  <si>
    <t xml:space="preserve">1-pentanol 
</t>
  </si>
  <si>
    <t xml:space="preserve">200-752-1 
</t>
  </si>
  <si>
    <t xml:space="preserve">mono-methylamine ... % </t>
  </si>
  <si>
    <t xml:space="preserve">200-820-0 </t>
  </si>
  <si>
    <t xml:space="preserve">74-89-5 </t>
  </si>
  <si>
    <t xml:space="preserve">mono-methylamine 
</t>
  </si>
  <si>
    <t xml:space="preserve">200-820-0 
</t>
  </si>
  <si>
    <t>ethylene oxide;
oxirane</t>
  </si>
  <si>
    <t xml:space="preserve">Flam. Gas 1
Press. Gas
Carc. 1B
Muta. 1B
Repr. 1B
Acute Tox. 3
Acute Tox. 3
STOT SE 3
STOT SE 3
STOT RE 1
Skin Corr. 1
Eye Dam. 1
</t>
  </si>
  <si>
    <t xml:space="preserve">H220
H350
H340
H360Fd
H331
H301
H335
H336
H372 (nervous system)
H314
H318
</t>
  </si>
  <si>
    <t>GHS02
GHS05
GHS06
GHS08
Dgr</t>
  </si>
  <si>
    <t xml:space="preserve">H220
H331
H301
H314
H340
H350
H360Fd
H335
H336
H372 (nervous system)
</t>
  </si>
  <si>
    <t xml:space="preserve">Inhalation: ATE = 700 ppmV (Gases)
Oral: ATE = 100 mg/kg
</t>
  </si>
  <si>
    <t>CLP00/ATP14</t>
  </si>
  <si>
    <t xml:space="preserve">75-99-0 
</t>
  </si>
  <si>
    <t xml:space="preserve">dalapon; 2,2-dichloropropionic acid 
</t>
  </si>
  <si>
    <t xml:space="preserve">200-923-0 
</t>
  </si>
  <si>
    <t xml:space="preserve">78-18-2 
</t>
  </si>
  <si>
    <t xml:space="preserve">1-hydroperoxycyclohexyl 1-hydroxycyclohexyl peroxide;
[&gt; 91 % solution]
</t>
  </si>
  <si>
    <t>201-091-1</t>
  </si>
  <si>
    <t>1-hydroperoxycyclohexyl 1-hydroxycyclohexyl peroxide;
[≤ 91 % solution]</t>
  </si>
  <si>
    <t xml:space="preserve">78-70-6 </t>
  </si>
  <si>
    <t xml:space="preserve">linalool; 3,7-dimethyl-1,6-octadien-3-ol; dl-linalool 
</t>
  </si>
  <si>
    <t xml:space="preserve">201-134-4 
</t>
  </si>
  <si>
    <t xml:space="preserve">78-92-2 </t>
  </si>
  <si>
    <t xml:space="preserve">butan-2-ol 
</t>
  </si>
  <si>
    <t xml:space="preserve">201-158-5 
</t>
  </si>
  <si>
    <t xml:space="preserve">STOT SE 3; H335: C ≥ 10 %
Skin Corr. 1B; H314: C ≥ 25 %
Skin Irrit. 2; H315: 10 % ≤ C &lt; 25 %
Eye Irrit. 2; H319: 10 % ≤ C &lt; 25 %
</t>
  </si>
  <si>
    <t>79-33-4</t>
  </si>
  <si>
    <t>607-743-00-5</t>
  </si>
  <si>
    <t>L-(+)-lactic acid; (2S)-2-hydroxypropanoic acid</t>
  </si>
  <si>
    <t>201-196-2</t>
  </si>
  <si>
    <t xml:space="preserve">Skin Corr. 1C
Eye Dam. 1
</t>
  </si>
  <si>
    <t xml:space="preserve">H314
H318
</t>
  </si>
  <si>
    <t xml:space="preserve">Org. Perox. F
Repr. 1B
Skin Irrit. 2
Eye Irrit. 2
Aquatic Chronic 2
</t>
  </si>
  <si>
    <t xml:space="preserve">H242
H360D
H315
H319
H411
</t>
  </si>
  <si>
    <t xml:space="preserve">H242
H315
H319
H360D
H411
</t>
  </si>
  <si>
    <t>80-54-6</t>
  </si>
  <si>
    <t>605-041-00-3</t>
  </si>
  <si>
    <t>2-(4-tert-butylbenzyl) propionaldehyde</t>
  </si>
  <si>
    <t>201-289-8</t>
  </si>
  <si>
    <t xml:space="preserve">H360Fd
</t>
  </si>
  <si>
    <t xml:space="preserve">81-81-2 [
</t>
  </si>
  <si>
    <t xml:space="preserve">warfarin (ISO); 4-hydroxy-3-(3-oxo-1-phenylbutyl)-2H-chromen-2-one </t>
  </si>
  <si>
    <t xml:space="preserve">85-00-7 </t>
  </si>
  <si>
    <t xml:space="preserve">diquat dibromide 
</t>
  </si>
  <si>
    <t xml:space="preserve">201-579-4 
</t>
  </si>
  <si>
    <t xml:space="preserve">85-42-7 
</t>
  </si>
  <si>
    <t xml:space="preserve">cyclohexane-1,2-dicarboxylic anhydride 
</t>
  </si>
  <si>
    <t xml:space="preserve">201-604-9
</t>
  </si>
  <si>
    <t xml:space="preserve">85-43-8
</t>
  </si>
  <si>
    <t xml:space="preserve">1,2,3,6-tetrahydrophthalic anhydride </t>
  </si>
  <si>
    <t xml:space="preserve">201-605-4
</t>
  </si>
  <si>
    <t xml:space="preserve">88-04-0 
</t>
  </si>
  <si>
    <t xml:space="preserve">4-chloro-3,5-dimethylphenol 
</t>
  </si>
  <si>
    <t xml:space="preserve">201-793-8 
</t>
  </si>
  <si>
    <t xml:space="preserve">88-74-4 
</t>
  </si>
  <si>
    <t xml:space="preserve">o-nitroaniline 
</t>
  </si>
  <si>
    <t xml:space="preserve">201-855-4 
</t>
  </si>
  <si>
    <t xml:space="preserve">2-methyl-m-phenylene diisocyanate; toluene-2,6-di-isocyanate
</t>
  </si>
  <si>
    <t xml:space="preserve">202-039-0 </t>
  </si>
  <si>
    <t xml:space="preserve">95-47-6 </t>
  </si>
  <si>
    <t xml:space="preserve">o-xylene 
</t>
  </si>
  <si>
    <t xml:space="preserve">202-422-2 </t>
  </si>
  <si>
    <t xml:space="preserve">95-49-8 
</t>
  </si>
  <si>
    <t xml:space="preserve">2-chlorotoluene </t>
  </si>
  <si>
    <t xml:space="preserve">202-424-3 
</t>
  </si>
  <si>
    <t xml:space="preserve">95-57-8 </t>
  </si>
  <si>
    <t xml:space="preserve">2-chlorophenol </t>
  </si>
  <si>
    <t xml:space="preserve">202-433-2 </t>
  </si>
  <si>
    <t xml:space="preserve">95-65-8 
</t>
  </si>
  <si>
    <t xml:space="preserve">3,4-xylenol
</t>
  </si>
  <si>
    <t xml:space="preserve">202-439-5 
</t>
  </si>
  <si>
    <t xml:space="preserve">95-69-2
</t>
  </si>
  <si>
    <t>4-chloro-o-toluidine</t>
  </si>
  <si>
    <t xml:space="preserve">202-441-6 </t>
  </si>
  <si>
    <t>butanone oxime; ethyl methyl ketoxime; ethyl methyl ketone oxime</t>
  </si>
  <si>
    <t xml:space="preserve">Carc. 1B
Acute Tox. 3
Acute Tox. 4
STOT SE 3
STOT SE 1
STOT RE 2
Skin Irrit. 2
Eye Dam. 1
Skin Sens. 1
</t>
  </si>
  <si>
    <t xml:space="preserve">H350
H301
H312
H336
H370 (upper respiratory tract)
H373 (blood system)
H315
H318
H317
</t>
  </si>
  <si>
    <t xml:space="preserve">H312
H301
H315
H318
H317
H350
H370 (upper respiratory tract)
H336
H373 (blood system)
</t>
  </si>
  <si>
    <t xml:space="preserve">Oral: ATE = 100 mg/kg
Dermal: ATE = 1100 mg/kg
</t>
  </si>
  <si>
    <t xml:space="preserve">97-54-1 
</t>
  </si>
  <si>
    <t xml:space="preserve">isoeugenol
</t>
  </si>
  <si>
    <t xml:space="preserve">202-590-7 
</t>
  </si>
  <si>
    <t xml:space="preserve">97-64-3 
</t>
  </si>
  <si>
    <t xml:space="preserve">ethyl lactate; ethyl DL-lactate 
</t>
  </si>
  <si>
    <t xml:space="preserve">202-598-0 
</t>
  </si>
  <si>
    <t xml:space="preserve">cumene
</t>
  </si>
  <si>
    <t xml:space="preserve">202-704-5 </t>
  </si>
  <si>
    <t xml:space="preserve">98-84-0 
</t>
  </si>
  <si>
    <t xml:space="preserve">1-phenylethylamine
</t>
  </si>
  <si>
    <t xml:space="preserve">202-706-6 
</t>
  </si>
  <si>
    <t>99-49-0</t>
  </si>
  <si>
    <t xml:space="preserve">carvone (ISO); 2-methyl-5-(prop-1-en-2-yl)cyclohex-2-en-1-one </t>
  </si>
  <si>
    <t xml:space="preserve">202-759-5 
</t>
  </si>
  <si>
    <t xml:space="preserve">99-55-8 
</t>
  </si>
  <si>
    <t xml:space="preserve">5-nitro-o-toluidine 
</t>
  </si>
  <si>
    <t xml:space="preserve">202-765-8 </t>
  </si>
  <si>
    <t xml:space="preserve">99-97-8 
</t>
  </si>
  <si>
    <t xml:space="preserve">N,N-dimethyl-p-toluidine 
</t>
  </si>
  <si>
    <t xml:space="preserve">202-805-4
</t>
  </si>
  <si>
    <t xml:space="preserve">100-63-0 </t>
  </si>
  <si>
    <t xml:space="preserve">phenylhydrazine </t>
  </si>
  <si>
    <t xml:space="preserve">202-873-5 [
</t>
  </si>
  <si>
    <t xml:space="preserve">101-68-8 </t>
  </si>
  <si>
    <t xml:space="preserve">4,4'-methylenediphenyl diisocyanate; diphenylmethane-4,4'-diisocyanate 
</t>
  </si>
  <si>
    <t>m-bis(2,3-epoxypropoxy)benzene; resorcinol diglycidyl ether</t>
  </si>
  <si>
    <t xml:space="preserve">Carc. 1B
Muta. 2
Acute Tox. 3
Acute Tox. 4
Skin Irrit. 2
Eye Irrit. 2
Skin Sens. 1
Aquatic Chronic 3
</t>
  </si>
  <si>
    <t xml:space="preserve">H350
H341
H311
H302
H315
H319
H317
H412
</t>
  </si>
  <si>
    <t xml:space="preserve">H311
H302
H315
H319
H317
H341
H350
H412
</t>
  </si>
  <si>
    <t xml:space="preserve">Dermal: ATE = 300 mg/kg
Oral: ATE = 500 mg/kg
</t>
  </si>
  <si>
    <t>105-46-4 [</t>
  </si>
  <si>
    <t xml:space="preserve">sec-butyl acetate 
</t>
  </si>
  <si>
    <t xml:space="preserve">203-300-1
</t>
  </si>
  <si>
    <t xml:space="preserve">105-68-0 
</t>
  </si>
  <si>
    <t xml:space="preserve">isopentyl propionate 
</t>
  </si>
  <si>
    <t xml:space="preserve">203-322-1 
</t>
  </si>
  <si>
    <t>603-241-00-5</t>
  </si>
  <si>
    <t>geraniol; (2E)-3,7-dimethylocta-2,6-dien-1-ol</t>
  </si>
  <si>
    <t xml:space="preserve">106-49-0 
</t>
  </si>
  <si>
    <t xml:space="preserve">p-toluidine; 4-aminotoluene </t>
  </si>
  <si>
    <t xml:space="preserve">203-403-1 </t>
  </si>
  <si>
    <t xml:space="preserve">106-97-8
</t>
  </si>
  <si>
    <t xml:space="preserve">butane </t>
  </si>
  <si>
    <t xml:space="preserve">203-448-7 
</t>
  </si>
  <si>
    <t xml:space="preserve">butane (containing ≥ 0,1 % butadiene (203-450-8)) 
</t>
  </si>
  <si>
    <t xml:space="preserve">106-98-9 </t>
  </si>
  <si>
    <t xml:space="preserve">but-1-ene 
</t>
  </si>
  <si>
    <t xml:space="preserve">203-449-2 </t>
  </si>
  <si>
    <t xml:space="preserve">107-83-5 </t>
  </si>
  <si>
    <t xml:space="preserve">hexane (containing &lt; 5 % n-hexane (203-777-6)); 2-methylpentane </t>
  </si>
  <si>
    <t xml:space="preserve">203-523-4 
</t>
  </si>
  <si>
    <t xml:space="preserve">108-20-3 </t>
  </si>
  <si>
    <t xml:space="preserve">diisopropyl ether
</t>
  </si>
  <si>
    <t xml:space="preserve">203-560-6 </t>
  </si>
  <si>
    <t xml:space="preserve">108-39-4 
</t>
  </si>
  <si>
    <t xml:space="preserve">m-cresol 
</t>
  </si>
  <si>
    <t xml:space="preserve">203-577-9 </t>
  </si>
  <si>
    <t>metaldehyde (ISO); 2,4,6,8-tetramethyl- 1,3,5,7-tetraoxacyclooctane</t>
  </si>
  <si>
    <t xml:space="preserve">Flam. Sol. 2
Repr. 2
Acute Tox. 3
Aquatic Chronic 3
</t>
  </si>
  <si>
    <t xml:space="preserve">H228
H361f
H301
H412
</t>
  </si>
  <si>
    <t xml:space="preserve">H228
H301
H361f
H412
</t>
  </si>
  <si>
    <t xml:space="preserve">Oral: ATE = 283 mg/kg
</t>
  </si>
  <si>
    <t xml:space="preserve">propyl acetate 
</t>
  </si>
  <si>
    <t xml:space="preserve">203-686-1 
</t>
  </si>
  <si>
    <t xml:space="preserve">110-45-2 
</t>
  </si>
  <si>
    <t xml:space="preserve">isopentyl formate </t>
  </si>
  <si>
    <t xml:space="preserve">203-769-2 
</t>
  </si>
  <si>
    <t xml:space="preserve">110-74-7 
</t>
  </si>
  <si>
    <t xml:space="preserve">propyl formate 
</t>
  </si>
  <si>
    <t xml:space="preserve">203-798-0 
</t>
  </si>
  <si>
    <t>2-butoxyethanol; ethylene glycol monobutyl ether</t>
  </si>
  <si>
    <t xml:space="preserve">Acute Tox. 4 *
Acute Tox. 4
Skin Irrit. 2
Eye Irrit. 2
</t>
  </si>
  <si>
    <t xml:space="preserve">H332
H302
H315
H319
</t>
  </si>
  <si>
    <t xml:space="preserve">Oral: ATE = 1200 mg/kg
</t>
  </si>
  <si>
    <t>080-012-00-0</t>
  </si>
  <si>
    <t>methylmercuric chloride</t>
  </si>
  <si>
    <t xml:space="preserve">Carc. 2
Repr. 1A
Lact.
Acute Tox. 2
Acute Tox. 2
Acute Tox. 2
STOT RE 1
Aquatic Acute 1
Aquatic Chronic 1
</t>
  </si>
  <si>
    <t xml:space="preserve">H351
H360Df
H362
H330
H310
H300
H372 (nervous system, kidneys)
H400
H410
</t>
  </si>
  <si>
    <t xml:space="preserve">H330
H310
H300
H351
H360Df
H362
H372 (nervous system, kidneys)
H410
</t>
  </si>
  <si>
    <t xml:space="preserve">Inhalation: ATE = 0.05 mg/L (dusts/mists)
Dermal: ATE = 50 mg/kg
Oral: ATE = 5 mg/kg
</t>
  </si>
  <si>
    <t>clorofene;
chlorophene;
2-benzyl-4-chlorophenol</t>
  </si>
  <si>
    <t xml:space="preserve">Dermal: ATE = 600 mg/kg
Oral: ATE = 300 mg/kg
</t>
  </si>
  <si>
    <t xml:space="preserve">121-14-2 
</t>
  </si>
  <si>
    <t xml:space="preserve">2,4-dinitrotoluene </t>
  </si>
  <si>
    <t xml:space="preserve">204-450-0
</t>
  </si>
  <si>
    <t xml:space="preserve">124-41-4 
</t>
  </si>
  <si>
    <t xml:space="preserve">sodium methanolate; sodium methoxide 
</t>
  </si>
  <si>
    <t xml:space="preserve">204-699-5 
</t>
  </si>
  <si>
    <t xml:space="preserve">129-64-6 
</t>
  </si>
  <si>
    <t xml:space="preserve">8,9,10-trinorborn-5-ene-2,3-dicarboxylic anhydride 
</t>
  </si>
  <si>
    <t xml:space="preserve">204-957-7 </t>
  </si>
  <si>
    <t xml:space="preserve">131-52-2 
</t>
  </si>
  <si>
    <t xml:space="preserve">sodium pentachlorophenolate </t>
  </si>
  <si>
    <t xml:space="preserve">205-025-2 
</t>
  </si>
  <si>
    <t>diethyltoluamide (ISO): N,N-diethyl-m-toluamide; [deet]</t>
  </si>
  <si>
    <t xml:space="preserve">Acute Tox. 4
Skin Irrit. 2
Eye Irrit. 2
</t>
  </si>
  <si>
    <t xml:space="preserve">Oral: ATE = 1892 mg/kg
</t>
  </si>
  <si>
    <t xml:space="preserve">137-17-7 
</t>
  </si>
  <si>
    <t xml:space="preserve">2,4,5-trimethylaniline 
</t>
  </si>
  <si>
    <t xml:space="preserve">205-282-0
</t>
  </si>
  <si>
    <t>138-86-3</t>
  </si>
  <si>
    <t xml:space="preserve">dipentene; limonene 
</t>
  </si>
  <si>
    <t xml:space="preserve">205-341-0
</t>
  </si>
  <si>
    <t>140-01-2</t>
  </si>
  <si>
    <t>607-736-00-7</t>
  </si>
  <si>
    <t>pentasodium (carboxylatomethyl)iminobis(ethylenenitrilo)tetraacetate</t>
  </si>
  <si>
    <t>205-391-3</t>
  </si>
  <si>
    <t xml:space="preserve">Acute Tox. 4
STOT RE 2
</t>
  </si>
  <si>
    <t xml:space="preserve">H332
H373 (Inhalation)
</t>
  </si>
  <si>
    <t xml:space="preserve">142-82-5 
</t>
  </si>
  <si>
    <t xml:space="preserve">heptane; n-heptane 
</t>
  </si>
  <si>
    <t xml:space="preserve">205-563-8 
</t>
  </si>
  <si>
    <t xml:space="preserve">STOT SE 3
</t>
  </si>
  <si>
    <t xml:space="preserve">H335
</t>
  </si>
  <si>
    <t xml:space="preserve">H335
</t>
  </si>
  <si>
    <t>603-238-00-9</t>
  </si>
  <si>
    <t>bis(2-(2-methoxyethoxy)ethyl)ether; tetraglyme</t>
  </si>
  <si>
    <t>quinolin-8-ol;
8-hydroxyquinoline</t>
  </si>
  <si>
    <t>thiabendazole (ISO); 2-(thiazol-4-yl)benzimidazole</t>
  </si>
  <si>
    <t>189-55-9</t>
  </si>
  <si>
    <t>601-090-00-X</t>
  </si>
  <si>
    <t>benzo[rst]pentaphene</t>
  </si>
  <si>
    <t>205-877-5</t>
  </si>
  <si>
    <t xml:space="preserve">H341
H350
</t>
  </si>
  <si>
    <t>189-64-0</t>
  </si>
  <si>
    <t>601-091-00-5</t>
  </si>
  <si>
    <t>dibenzo[b,def]chrysene;
dibenzo[a,h]pyrene</t>
  </si>
  <si>
    <t>205-878-0</t>
  </si>
  <si>
    <t>191-30-0</t>
  </si>
  <si>
    <t>601-092-00-0</t>
  </si>
  <si>
    <t>dibenzo[def,p]chrysene; dibenzo[a,l]pyrene</t>
  </si>
  <si>
    <t>205-886-4</t>
  </si>
  <si>
    <t>298-12-4</t>
  </si>
  <si>
    <t>607-745-00-6</t>
  </si>
  <si>
    <t>glyoxylic acid ...%</t>
  </si>
  <si>
    <t>206-058-5</t>
  </si>
  <si>
    <t xml:space="preserve">Eye Dam. 1
Skin Sens. 1B
</t>
  </si>
  <si>
    <t xml:space="preserve">
3108-42-7
</t>
  </si>
  <si>
    <t xml:space="preserve">
ammonium nonadecafluorodecanoate
</t>
  </si>
  <si>
    <t xml:space="preserve">206-400-3 
</t>
  </si>
  <si>
    <t xml:space="preserve">335-76-2 
</t>
  </si>
  <si>
    <t xml:space="preserve">nonadecafluorodecanoic acid 
</t>
  </si>
  <si>
    <t xml:space="preserve">373-02-4
</t>
  </si>
  <si>
    <t xml:space="preserve">nickel di(acetate)
</t>
  </si>
  <si>
    <t xml:space="preserve">206-761-7 
</t>
  </si>
  <si>
    <t xml:space="preserve">375-95-1 
</t>
  </si>
  <si>
    <t xml:space="preserve">perfluorononan-1-oic acid 
</t>
  </si>
  <si>
    <t xml:space="preserve">206-801-3
</t>
  </si>
  <si>
    <t>409-21-2</t>
  </si>
  <si>
    <t>014-048-00-5</t>
  </si>
  <si>
    <t>silicon carbide fibres (with diameter &lt; 3 μm, length &gt; 5 μm and as­pect ratio ≥ 3:1)</t>
  </si>
  <si>
    <t>206-991-8</t>
  </si>
  <si>
    <t xml:space="preserve">463-04-7 </t>
  </si>
  <si>
    <t>pentyl nitrite</t>
  </si>
  <si>
    <t xml:space="preserve">207-332-7 </t>
  </si>
  <si>
    <t xml:space="preserve">513-49-5 </t>
  </si>
  <si>
    <t xml:space="preserve">(S)-sec-butylamine; (S)-2-aminobutane
</t>
  </si>
  <si>
    <t xml:space="preserve">208-164-7 </t>
  </si>
  <si>
    <t xml:space="preserve">531-85-1 
</t>
  </si>
  <si>
    <t xml:space="preserve">salts of benzidine </t>
  </si>
  <si>
    <t xml:space="preserve">208-519-6 
</t>
  </si>
  <si>
    <t xml:space="preserve">532-82-1 
</t>
  </si>
  <si>
    <t xml:space="preserve">chrysoidine monohydrochloride; 4-phenylazophenylene-1,3-diamine monohydrochloride </t>
  </si>
  <si>
    <t>208-545-8</t>
  </si>
  <si>
    <t>540-54-5</t>
  </si>
  <si>
    <t xml:space="preserve">1-chloropropane 
</t>
  </si>
  <si>
    <t xml:space="preserve">208-749-7 </t>
  </si>
  <si>
    <t xml:space="preserve">540-59-0 
</t>
  </si>
  <si>
    <t xml:space="preserve">1,2-dichloroethylene </t>
  </si>
  <si>
    <t xml:space="preserve">208-750-2 
</t>
  </si>
  <si>
    <t xml:space="preserve">542-75-6 
</t>
  </si>
  <si>
    <t xml:space="preserve">1,3-dichloropropene 
</t>
  </si>
  <si>
    <t xml:space="preserve">208-826-5 </t>
  </si>
  <si>
    <t xml:space="preserve">543-59-9
</t>
  </si>
  <si>
    <t xml:space="preserve">1-chloropentane 
</t>
  </si>
  <si>
    <t xml:space="preserve">208-846-4 
</t>
  </si>
  <si>
    <t xml:space="preserve">544-97-8 [
</t>
  </si>
  <si>
    <t xml:space="preserve">dimethylzinc 
</t>
  </si>
  <si>
    <t xml:space="preserve">208-884-1 
</t>
  </si>
  <si>
    <t xml:space="preserve">547-64-8 
</t>
  </si>
  <si>
    <t>methyl lactate</t>
  </si>
  <si>
    <t xml:space="preserve">208-930-0 </t>
  </si>
  <si>
    <t xml:space="preserve">
20543-06-0 
</t>
  </si>
  <si>
    <t xml:space="preserve">nickel oxalate 
</t>
  </si>
  <si>
    <t xml:space="preserve">208-933-7 </t>
  </si>
  <si>
    <t>octamethylcyclotetrasiloxane; [D4]</t>
  </si>
  <si>
    <t xml:space="preserve">Repr. 2
Aquatic Chronic 1
</t>
  </si>
  <si>
    <t xml:space="preserve">H361f ***
H410
</t>
  </si>
  <si>
    <t xml:space="preserve">569-64-2 
</t>
  </si>
  <si>
    <t xml:space="preserve">malachite green hydrochloride 
</t>
  </si>
  <si>
    <t xml:space="preserve">209-322-8 
</t>
  </si>
  <si>
    <t xml:space="preserve">583-59-5 </t>
  </si>
  <si>
    <t xml:space="preserve">2-methylcyclohexanol, mixed isomers </t>
  </si>
  <si>
    <t>209-512-0</t>
  </si>
  <si>
    <t xml:space="preserve">584-79-2 
</t>
  </si>
  <si>
    <t xml:space="preserve">allethrin; (RS)-3-allyl-2-methyl-4-oxocyclopent-2-enyl (1RS,3RS;1RS,3SR)-2,2-dimethyl-3-(2-methylprop-1-enyl)cyclopropanecarboxylate; bioallethrin; (RS)-3-allyl-2-methyl-4-oxocyclopent-2-enyl (1R,3R)-2,2-dimethyl-3-(2-methylprop-1-enyl)cyclopropanecarboxylate 
</t>
  </si>
  <si>
    <t xml:space="preserve">209-542-4 
</t>
  </si>
  <si>
    <t xml:space="preserve">590-01-2 
</t>
  </si>
  <si>
    <t xml:space="preserve">n-butyl propionate 
</t>
  </si>
  <si>
    <t xml:space="preserve">209-669-5 
</t>
  </si>
  <si>
    <t xml:space="preserve">592-84-7 </t>
  </si>
  <si>
    <t xml:space="preserve">butyl formate [
</t>
  </si>
  <si>
    <t xml:space="preserve">209-772-5 </t>
  </si>
  <si>
    <t xml:space="preserve">593-74-8 
</t>
  </si>
  <si>
    <t xml:space="preserve">dimethylmercury </t>
  </si>
  <si>
    <t xml:space="preserve">209-805-3 
</t>
  </si>
  <si>
    <t xml:space="preserve">611-21-2 
</t>
  </si>
  <si>
    <t xml:space="preserve">N-methyl-o-toluidine 
</t>
  </si>
  <si>
    <t xml:space="preserve">210-260-9 
</t>
  </si>
  <si>
    <t xml:space="preserve">612-82-8 
</t>
  </si>
  <si>
    <t xml:space="preserve">salts of 4,4'-bi-o-toluidine; salts of 3,3'-dimethylbenzidine; salts of o-tolidine </t>
  </si>
  <si>
    <t xml:space="preserve">210-322-5 
</t>
  </si>
  <si>
    <t xml:space="preserve">615-05-4 
</t>
  </si>
  <si>
    <t xml:space="preserve">2,4-diaminoanisole; 4-methoxy-m-phenylenediamine </t>
  </si>
  <si>
    <t xml:space="preserve">210-406-1 </t>
  </si>
  <si>
    <t xml:space="preserve">615-50-9 </t>
  </si>
  <si>
    <t xml:space="preserve">2-methyl-p-phenylenediamine sulphate  </t>
  </si>
  <si>
    <t xml:space="preserve">210-431-8 </t>
  </si>
  <si>
    <t xml:space="preserve">615-50-9 
</t>
  </si>
  <si>
    <t xml:space="preserve">2-methyl-p-phenylenediamine sulphate 
</t>
  </si>
  <si>
    <t xml:space="preserve">210-431-8 
</t>
  </si>
  <si>
    <t>624-92-0</t>
  </si>
  <si>
    <t>016-098-00-3</t>
  </si>
  <si>
    <t>dimethyl disulphide</t>
  </si>
  <si>
    <t>210-871-0</t>
  </si>
  <si>
    <t xml:space="preserve">Flam. Liq. 2
Acute Tox. 3
Acute Tox. 3
STOT SE 3
STOT SE 1
Eye Irrit. 2
Skin Sens. 1
Aquatic Acute 1
Aquatic Chronic 1
</t>
  </si>
  <si>
    <t xml:space="preserve">H225
H331
H301
H336
H370 (upper respiratory tract) (Inhalation)
H319
H317
H400
H410
</t>
  </si>
  <si>
    <t xml:space="preserve">H225
H331
H301
H319
H317
H370 (upper respiratory tract) (Inhalation)
H336
H410
</t>
  </si>
  <si>
    <t xml:space="preserve">Inhalation: ATE = 5 mg/L (Vapours)
Oral: ATE = 190 mg/kg
M=1
M=10
</t>
  </si>
  <si>
    <t xml:space="preserve">628-63-7 
</t>
  </si>
  <si>
    <t xml:space="preserve">pentyl acetate
</t>
  </si>
  <si>
    <t xml:space="preserve">211-047-3 </t>
  </si>
  <si>
    <t>613-330-00-0</t>
  </si>
  <si>
    <t>tolylfluanid (ISO); dichloro-N- [(dimethylamino)sulphonyl]fluoro-N-(p-tolyl)methanesulphenamide; [containing ≥ 0.1 % (w/w) of particles with an aerodynamic diameter of below 50 µm]</t>
  </si>
  <si>
    <t xml:space="preserve">917-58-8 </t>
  </si>
  <si>
    <t xml:space="preserve">potassium ethanolate; potassium ethoxide 
</t>
  </si>
  <si>
    <t xml:space="preserve">213-029-0
</t>
  </si>
  <si>
    <t xml:space="preserve">923-26-2
</t>
  </si>
  <si>
    <t xml:space="preserve">2-hydroxypropyl methacrylate 
</t>
  </si>
  <si>
    <t xml:space="preserve">213-090-3 
</t>
  </si>
  <si>
    <t>924-42-5</t>
  </si>
  <si>
    <t>616-230-00-5</t>
  </si>
  <si>
    <t>N-(hydroxymethyl)acrylamide; methylolacrylamide; [NMA]</t>
  </si>
  <si>
    <t>213-103-2</t>
  </si>
  <si>
    <t xml:space="preserve">Carc. 1B
Muta. 1B
STOT RE 1
</t>
  </si>
  <si>
    <t xml:space="preserve">H350
H340
H372 (peripheral nervous system)
</t>
  </si>
  <si>
    <t xml:space="preserve">H340
H350
H372 (peripheral nervous system)
</t>
  </si>
  <si>
    <t>1067-53-4</t>
  </si>
  <si>
    <t>014-050-00-6</t>
  </si>
  <si>
    <t>tris(2-methoxyethoxy) vinylsilane; 6-(2-methoxyethoxy)- 6-vinyl-2,5,7,10-tetra­oxa-6-silaundecane</t>
  </si>
  <si>
    <t>213-934-0</t>
  </si>
  <si>
    <t xml:space="preserve">1300-73-8 </t>
  </si>
  <si>
    <t xml:space="preserve">215-091-4 </t>
  </si>
  <si>
    <t xml:space="preserve">1313-99-1 
</t>
  </si>
  <si>
    <t xml:space="preserve">nickel monoxide 
</t>
  </si>
  <si>
    <t xml:space="preserve">215-215-7 
</t>
  </si>
  <si>
    <t xml:space="preserve">1330-43-4 </t>
  </si>
  <si>
    <t xml:space="preserve">disodium tetraborate, anhydrous; boric acid, disodium salt
</t>
  </si>
  <si>
    <t xml:space="preserve">215-540-4 
</t>
  </si>
  <si>
    <t xml:space="preserve">1333-22-8 [
</t>
  </si>
  <si>
    <t xml:space="preserve">tetracopper hexahydroxide sulphate 
</t>
  </si>
  <si>
    <t xml:space="preserve">215-582-3 </t>
  </si>
  <si>
    <t xml:space="preserve">1449-55-4 </t>
  </si>
  <si>
    <t xml:space="preserve">tetracyclohexylstannane 
</t>
  </si>
  <si>
    <t xml:space="preserve">215-910-5 </t>
  </si>
  <si>
    <t xml:space="preserve">1569-02-4 
</t>
  </si>
  <si>
    <t xml:space="preserve">1-ethoxypropan-2-ol; 2PG1EE; 1-ethoxy-2-propanol; propylene glycol monoethyl ether 
</t>
  </si>
  <si>
    <t xml:space="preserve">216-374-5 
</t>
  </si>
  <si>
    <t xml:space="preserve">1694-82-2 
</t>
  </si>
  <si>
    <t xml:space="preserve">cis-1,2,3,6-tetrahydro-4-methylphthalic anhydride [
</t>
  </si>
  <si>
    <t xml:space="preserve">216-906-6 
</t>
  </si>
  <si>
    <t xml:space="preserve">1763-23-1 
</t>
  </si>
  <si>
    <t xml:space="preserve">perfluorooctane sulfonic acid; heptadecafluorooctane-1-sulfonic acid </t>
  </si>
  <si>
    <t xml:space="preserve">217-179-8 </t>
  </si>
  <si>
    <t xml:space="preserve">1910-42-5
</t>
  </si>
  <si>
    <t xml:space="preserve">paraquat dichloride; 1,1-dimethyl-4,4'-bipyridinium dichloride 
</t>
  </si>
  <si>
    <t xml:space="preserve">217-615-7 
</t>
  </si>
  <si>
    <t xml:space="preserve">1982-69-0 </t>
  </si>
  <si>
    <t xml:space="preserve">sodium 3,6-dichloro-o-anisate </t>
  </si>
  <si>
    <t xml:space="preserve">217-846-3
</t>
  </si>
  <si>
    <t xml:space="preserve">2,6-diamino-3,5-diethyltoluene; 4,6-diethyl-2-methyl-1,3-benzenediamine 
</t>
  </si>
  <si>
    <t xml:space="preserve">218-255-3 </t>
  </si>
  <si>
    <t xml:space="preserve">2095-01-4 
</t>
  </si>
  <si>
    <t xml:space="preserve">218-255-3 
</t>
  </si>
  <si>
    <t xml:space="preserve">2186-24-5 
</t>
  </si>
  <si>
    <t xml:space="preserve">[(p-tolyloxy)methyl]oxirane 
</t>
  </si>
  <si>
    <t xml:space="preserve">218-574-8
</t>
  </si>
  <si>
    <t xml:space="preserve">2244-21-5 
</t>
  </si>
  <si>
    <t xml:space="preserve">troclosene potassium 
</t>
  </si>
  <si>
    <t xml:space="preserve">218-828-8 </t>
  </si>
  <si>
    <t xml:space="preserve">2300-66-5
</t>
  </si>
  <si>
    <t xml:space="preserve">3,6-dichloro-o-anisic acid, compound with dimethylamine (1:1) </t>
  </si>
  <si>
    <t xml:space="preserve">218-951-7 
</t>
  </si>
  <si>
    <t xml:space="preserve">2312-76-7 
</t>
  </si>
  <si>
    <t xml:space="preserve">sodium salt of DNOC; sodium 4,6-dinitro-o-cresolate
</t>
  </si>
  <si>
    <t xml:space="preserve">219-007-7 
</t>
  </si>
  <si>
    <t xml:space="preserve">2592-95-2 
</t>
  </si>
  <si>
    <t xml:space="preserve">1-hydroxybenzotriazole, anhydrous 
</t>
  </si>
  <si>
    <t xml:space="preserve">219-989-7 
</t>
  </si>
  <si>
    <t xml:space="preserve">
96-14-0 
</t>
  </si>
  <si>
    <t xml:space="preserve">
3-methylpentane ]
</t>
  </si>
  <si>
    <t>2202-481-4</t>
  </si>
  <si>
    <t>2768-02-7</t>
  </si>
  <si>
    <t>014-049-00-0</t>
  </si>
  <si>
    <t>trimethoxyvinylsilane; trimethoxy(vinyl)silane</t>
  </si>
  <si>
    <t>220-449-8</t>
  </si>
  <si>
    <t xml:space="preserve">2918-23-2 </t>
  </si>
  <si>
    <t xml:space="preserve">2-hydroxy-1-methylethylacrylate
</t>
  </si>
  <si>
    <t xml:space="preserve">220-852-9 </t>
  </si>
  <si>
    <t>3006-10-8</t>
  </si>
  <si>
    <t>612-294-00-3</t>
  </si>
  <si>
    <t>mecetronium etilsul­fate; N-ethyl-N,N-dimethyl­hexadecan-1-aminium ethyl sulfate; mecetronium ethyl sulphate; [MES]</t>
  </si>
  <si>
    <t>221-106-5</t>
  </si>
  <si>
    <t xml:space="preserve">Skin Corr. 1
Eye Dam. 1
Aquatic Acute 1
Aquatic Chronic 1
</t>
  </si>
  <si>
    <t>3121-61-7</t>
  </si>
  <si>
    <t>607-744-00-0</t>
  </si>
  <si>
    <t>2-methoxyethyl acrylate</t>
  </si>
  <si>
    <t>221-499-3</t>
  </si>
  <si>
    <t xml:space="preserve">Flam. Liq. 3
Muta. 2
Repr. 1B
Acute Tox. 3
Acute Tox. 4
Skin Corr. 1C
Eye Dam. 1
Skin Sens. 1
</t>
  </si>
  <si>
    <t xml:space="preserve">H226
H341
H360FD
H331
H302
H314
H318
H317
</t>
  </si>
  <si>
    <t xml:space="preserve">H226
H331
H302
H314
H317
H341
H360FD
</t>
  </si>
  <si>
    <t xml:space="preserve">Inhalation: ATE = 2.7 mg/L (Vapours)
Oral: ATE = 404 mg/kg
</t>
  </si>
  <si>
    <t>3296-90-0</t>
  </si>
  <si>
    <t>603-240-00-X</t>
  </si>
  <si>
    <t>2,2-bis(bromomethyl) propane-1,3-diol</t>
  </si>
  <si>
    <t>221-967-7</t>
  </si>
  <si>
    <t xml:space="preserve">H340
H350
</t>
  </si>
  <si>
    <t xml:space="preserve">3333-67-3
</t>
  </si>
  <si>
    <t xml:space="preserve">nickel carbonate; basic nickel carbonate; carbonic acid, nickel (2+) salt 
</t>
  </si>
  <si>
    <t xml:space="preserve">222-068-2 </t>
  </si>
  <si>
    <t xml:space="preserve">3349-06-2 
</t>
  </si>
  <si>
    <t xml:space="preserve">nickel diformate 
</t>
  </si>
  <si>
    <t xml:space="preserve">222-101-0 
</t>
  </si>
  <si>
    <t>dichlorodioctylstannane</t>
  </si>
  <si>
    <t xml:space="preserve">Repr. 1B
Acute Tox. 2
STOT RE 1
Aquatic Chronic 3
</t>
  </si>
  <si>
    <t xml:space="preserve">H360D
H330
H372 **
H412
</t>
  </si>
  <si>
    <t xml:space="preserve">H330
H360D
H372 **
H412
</t>
  </si>
  <si>
    <t xml:space="preserve">Inhalation: ATE = 0.098 mg/L (dusts/mists)
Repr. 1B; H360D: C ≥ 0,03 %
</t>
  </si>
  <si>
    <t>ATP01/ATP15</t>
  </si>
  <si>
    <t xml:space="preserve">3648-18-8 </t>
  </si>
  <si>
    <t xml:space="preserve">dioctyltin dilaurate 
</t>
  </si>
  <si>
    <t xml:space="preserve">222-883-3 
</t>
  </si>
  <si>
    <t xml:space="preserve">4170-30-3 
</t>
  </si>
  <si>
    <t xml:space="preserve">crotonaldehyde; 2-butenal 
</t>
  </si>
  <si>
    <t>224-030-0</t>
  </si>
  <si>
    <t>4636-83-3</t>
  </si>
  <si>
    <t xml:space="preserve">morfamquat dichloride 
</t>
  </si>
  <si>
    <t>225-062-8</t>
  </si>
  <si>
    <t xml:space="preserve">4845-99-2 
</t>
  </si>
  <si>
    <t xml:space="preserve">brucine sulphate
</t>
  </si>
  <si>
    <t xml:space="preserve">225-432-9 
</t>
  </si>
  <si>
    <t>5234-68-4</t>
  </si>
  <si>
    <t>616-226-00-3</t>
  </si>
  <si>
    <t>carboxin (ISO);
2-methyl-N-phenyl-5,6-dihydro-1,4-oxathiine-3-carboxamide;
5,6-dihydro-2-methyl-1,4-oxathiine-3-carboxanilide</t>
  </si>
  <si>
    <t>226-031-1</t>
  </si>
  <si>
    <t xml:space="preserve">H373 (Kidneys)
H317
H400
H410
</t>
  </si>
  <si>
    <t>hydroxylammonium chloride; hydroxylamine hydrochloride</t>
  </si>
  <si>
    <t>226-798-2</t>
  </si>
  <si>
    <t>N,N′-methylenedimorpholine;
N,N′-methylenebismorpholine;
[formaldehyde released from N,N′-methylenebismorpholine];
[MBM]</t>
  </si>
  <si>
    <t xml:space="preserve">H330
H311
H300
H360D
H372 (blood)
H410
</t>
  </si>
  <si>
    <t>terbuthylazine (ISO);
N-tert-butyl-6-chloro-N′-ethyl-1,3,5-triazine-2,4-diamine</t>
  </si>
  <si>
    <t xml:space="preserve">6094-40-2 </t>
  </si>
  <si>
    <t xml:space="preserve">piperazine hydrochloride </t>
  </si>
  <si>
    <t xml:space="preserve">228-042-7 
</t>
  </si>
  <si>
    <t xml:space="preserve">7085-19-0 
</t>
  </si>
  <si>
    <t xml:space="preserve">mecoprop (ISO); 2-(4-chloro-o-tolyloxy) propionic acid; (RS)-2-(4-chloro-o-tolyloxy)propionic acid 
</t>
  </si>
  <si>
    <t xml:space="preserve">230-386-8 </t>
  </si>
  <si>
    <t xml:space="preserve">Repr. 1A
Lact.
Aquatic Acute 1
Aquatic Chronic 1
</t>
  </si>
  <si>
    <t xml:space="preserve">H360FD
H362
H400
H410
</t>
  </si>
  <si>
    <t xml:space="preserve">H360FD
H362
H410
</t>
  </si>
  <si>
    <t xml:space="preserve">Repr. 1A; : C ≥ 0,03 %
M=1
M=10
</t>
  </si>
  <si>
    <t>ATP09/ATP15</t>
  </si>
  <si>
    <t xml:space="preserve">7440-43-9 </t>
  </si>
  <si>
    <t xml:space="preserve">cadmium (non-pyrophoric) </t>
  </si>
  <si>
    <t xml:space="preserve">231-152-8 
</t>
  </si>
  <si>
    <t xml:space="preserve">Carc. 1B
Muta. 2
Repr. 1B
Resp. Sens. 1
Skin Sens. 1
Aquatic Chronic 4
</t>
  </si>
  <si>
    <t xml:space="preserve">H350
H341
H360F
H334
H317
H413
</t>
  </si>
  <si>
    <t xml:space="preserve">H334
H317
H341
H350
H360F
H413
</t>
  </si>
  <si>
    <t>029-024-00-X</t>
  </si>
  <si>
    <t>granulated copper; [particle length: from 0,9 mm to 6,0 mm; particle width: from 0,494 to 0,949 mm]</t>
  </si>
  <si>
    <t>231-159-6</t>
  </si>
  <si>
    <t xml:space="preserve">H314
H410
</t>
  </si>
  <si>
    <t>nitric acid ...% [C &gt; 70 %]</t>
  </si>
  <si>
    <t xml:space="preserve">Ox. Liq. 2
Acute Tox. 1
Skin Corr. 1A
</t>
  </si>
  <si>
    <t xml:space="preserve">H272
H330
H314
</t>
  </si>
  <si>
    <t>GHS03
GHS06
GHS05
Dgr</t>
  </si>
  <si>
    <t xml:space="preserve">Ox. Liq. 2; H272: C ≥ 99 %
Ox. Liq. 3; H272: 70 % ≤ C &lt; 99 %
</t>
  </si>
  <si>
    <t>007-030-00-3</t>
  </si>
  <si>
    <t>nitric acid …% [C ≤ 70 %]</t>
  </si>
  <si>
    <t xml:space="preserve">Ox. Liq. 3
Acute Tox. 3
Skin Corr. 1A
</t>
  </si>
  <si>
    <t xml:space="preserve">H272
H331
H314
</t>
  </si>
  <si>
    <t xml:space="preserve">Inhalation: ATE = 2.65 mg/L (Vapours)
Ox. Liq. 3; H272: C ≥ 65 %
Skin Corr. 1A; H314: C ≥ 20 %
Skin Corr. 1B; H314: 5 % ≤ C &lt; 20 %
</t>
  </si>
  <si>
    <t>7446-19-7</t>
  </si>
  <si>
    <t xml:space="preserve">zinc sulphate (hydrous) (mono-, hexa- and hepta hydrate) 
</t>
  </si>
  <si>
    <t xml:space="preserve">231-793-3 
</t>
  </si>
  <si>
    <t xml:space="preserve">7757-95-1 </t>
  </si>
  <si>
    <t xml:space="preserve">nickel(II) sulfite 
</t>
  </si>
  <si>
    <t xml:space="preserve">231-827-7 </t>
  </si>
  <si>
    <t xml:space="preserve">Flam. Gas 1
Press. Gas
Acute Tox. 1
Skin Corr. 1B
Aquatic Acute 1
</t>
  </si>
  <si>
    <t xml:space="preserve">Inhalation: ATE = 10 ppmV (Gases)
</t>
  </si>
  <si>
    <t xml:space="preserve">8050-09-7 
</t>
  </si>
  <si>
    <t xml:space="preserve">rosin; colophony </t>
  </si>
  <si>
    <t xml:space="preserve">232-475-7 
</t>
  </si>
  <si>
    <t xml:space="preserve">Repr. 2
Acute Tox. 4
Eye Dam. 1
Skin Sens. 1
Aquatic Chronic 2
</t>
  </si>
  <si>
    <t xml:space="preserve">H361d
H302
H318
H317
H411
</t>
  </si>
  <si>
    <t xml:space="preserve">H302
H318
H317
H361d
H411
</t>
  </si>
  <si>
    <t xml:space="preserve">Oral: ATE = 1600 mg/kg
</t>
  </si>
  <si>
    <t xml:space="preserve">10028-18-9 </t>
  </si>
  <si>
    <t xml:space="preserve">nickel difluoride 
</t>
  </si>
  <si>
    <t xml:space="preserve">233-071-3 </t>
  </si>
  <si>
    <t xml:space="preserve">10043-35-3 
</t>
  </si>
  <si>
    <t xml:space="preserve">boric acid 
</t>
  </si>
  <si>
    <t xml:space="preserve">233-139-2 
</t>
  </si>
  <si>
    <t xml:space="preserve">10046-00-1 
</t>
  </si>
  <si>
    <t>hydroxylammonium hydrogensulfate; hydroxylamine sulfate(1:1)</t>
  </si>
  <si>
    <t>233-154-4</t>
  </si>
  <si>
    <t xml:space="preserve">10102-44-0 </t>
  </si>
  <si>
    <t xml:space="preserve">nitrogen dioxide 
</t>
  </si>
  <si>
    <t xml:space="preserve">233-272-6 </t>
  </si>
  <si>
    <t xml:space="preserve">Carc. 1B; H350i: C ≥ ,01 %
M=10
</t>
  </si>
  <si>
    <t xml:space="preserve">12004-35-2 
</t>
  </si>
  <si>
    <t xml:space="preserve">dialuminium nickel tetraoxide 
</t>
  </si>
  <si>
    <t xml:space="preserve">234-454-8 </t>
  </si>
  <si>
    <t xml:space="preserve">12007-00-0 
</t>
  </si>
  <si>
    <t>nickel boride (NiB)</t>
  </si>
  <si>
    <t xml:space="preserve">234-493-0 
</t>
  </si>
  <si>
    <t xml:space="preserve">12008-41-2 </t>
  </si>
  <si>
    <t xml:space="preserve">disodium octaborate anhydrous 
</t>
  </si>
  <si>
    <t xml:space="preserve">234-541-0 
</t>
  </si>
  <si>
    <t xml:space="preserve">
12280-03-4
</t>
  </si>
  <si>
    <t xml:space="preserve">12035-72-2 
</t>
  </si>
  <si>
    <t xml:space="preserve">trinickel disulfide; nickel subsulfide 
</t>
  </si>
  <si>
    <t xml:space="preserve">234-829-6 
</t>
  </si>
  <si>
    <t xml:space="preserve">12054-48-7
</t>
  </si>
  <si>
    <t xml:space="preserve">nickel dihydroxide
</t>
  </si>
  <si>
    <t xml:space="preserve">235-008-5 
</t>
  </si>
  <si>
    <t xml:space="preserve">nickel diarsenide
</t>
  </si>
  <si>
    <t xml:space="preserve">235-103-1 
</t>
  </si>
  <si>
    <t xml:space="preserve">13138-45-9 </t>
  </si>
  <si>
    <t xml:space="preserve">nickel dinitrate 
</t>
  </si>
  <si>
    <t xml:space="preserve">236-068-5 
</t>
  </si>
  <si>
    <t>613-333-00-7</t>
  </si>
  <si>
    <t>pyrithione zinc; (T-4)- bis[1-(hydroxy-.kappa.O)pyridine-2(1H)- thionato-.kappa.S]zinc</t>
  </si>
  <si>
    <t xml:space="preserve">Repr. 1B
Acute Tox. 2
Acute Tox. 3
STOT RE 1
Eye Dam. 1
Aquatic Acute 1
Aquatic Chronic 1
</t>
  </si>
  <si>
    <t xml:space="preserve">H360D
H330
H301
H372
H318
H400
H410
</t>
  </si>
  <si>
    <t xml:space="preserve">H330
H301
H318
H360D
H372
H410
</t>
  </si>
  <si>
    <t xml:space="preserve">Inhalation: ATE = 0.14 mg/L (dusts/mists)
Oral: ATE = 221 mg/kg
M=1000
M=10
</t>
  </si>
  <si>
    <t>022-006-00-2</t>
  </si>
  <si>
    <t>titanium dioxide; [in powder form containing 1 % or more of particles with aerodynamic diameter ≤ 10 μm]</t>
  </si>
  <si>
    <t>13598-36-2</t>
  </si>
  <si>
    <t xml:space="preserve">phosphonic acid 
</t>
  </si>
  <si>
    <t xml:space="preserve">237-066-7
</t>
  </si>
  <si>
    <t>nickel bis(sulfamidate);
nickel sulfamate</t>
  </si>
  <si>
    <t xml:space="preserve">Carc. 1A
Muta. 2
Repr. 1B
Acute Tox. 4
STOT RE 1
Resp. Sens. 1
Skin Sens. 1
Aquatic Acute 1
Aquatic Chronic 1
</t>
  </si>
  <si>
    <t xml:space="preserve">H350i
H341
H360D ***
H302
H372 **
H334
H317
H400
H410
</t>
  </si>
  <si>
    <t xml:space="preserve">H334
H317
H341
H350i
H360D ***
H372 **
H410
</t>
  </si>
  <si>
    <t xml:space="preserve">Oral: ATE = 853 mg/kg
STOT RE 1; H372: C ≥ 1 %
STOT RE 2; H373: ,1 % ≤ C &lt; 1 %
Skin Sens. 1; H317: C ≥ ,01 %
M=1
</t>
  </si>
  <si>
    <t>ATP01/ATP14</t>
  </si>
  <si>
    <t xml:space="preserve">13775-53-6 </t>
  </si>
  <si>
    <t xml:space="preserve">trisodium hexafluoroaluminate </t>
  </si>
  <si>
    <t xml:space="preserve">237-410-6 </t>
  </si>
  <si>
    <t xml:space="preserve">dinickel orthosilicate
</t>
  </si>
  <si>
    <t xml:space="preserve">237-411-1 </t>
  </si>
  <si>
    <t>13842-46-1</t>
  </si>
  <si>
    <t xml:space="preserve">nickel dipotassium bis(sulfate)
</t>
  </si>
  <si>
    <t>237-563-9</t>
  </si>
  <si>
    <t xml:space="preserve">14332-34-4 </t>
  </si>
  <si>
    <t xml:space="preserve">nickel hydrogen phosphate 
</t>
  </si>
  <si>
    <t xml:space="preserve">238-278-2 
</t>
  </si>
  <si>
    <t xml:space="preserve">13517-20-9 
</t>
  </si>
  <si>
    <t xml:space="preserve">perboric acid (H3BO2(O2)), monosodium salt trihydrate; [containing &lt; 0,1 % (w/w) of particles with an aerodynamic diameter of below 50 µm] </t>
  </si>
  <si>
    <t xml:space="preserve">239-172-9 </t>
  </si>
  <si>
    <t>Repr. 1B
STOT SE 3
Eye Dam. 1
Acute Tox 4             Ox Sol3                 Acute Tox 1</t>
  </si>
  <si>
    <t xml:space="preserve">15120-21-5
</t>
  </si>
  <si>
    <t xml:space="preserve">sodium perborate; [containing = 0,1 % (w/w) of particles with an aerodynamic diameter of below 50 µm]
</t>
  </si>
  <si>
    <t xml:space="preserve">239-172-9 
</t>
  </si>
  <si>
    <t>2-ethylhexyl 10-ethyl-4,4-dioctyl-7-oxo-8-oxa-3,5-dithia-4-stannatetradecanoate; [DOTE]</t>
  </si>
  <si>
    <t xml:space="preserve">Repr. 1B
STOT RE 1
Aquatic Acute 1
Aquatic Chronic 1
</t>
  </si>
  <si>
    <t xml:space="preserve">H360D
H372 (immune system)
H400
H410
</t>
  </si>
  <si>
    <t xml:space="preserve">H360D
H372 (immune system)
H410
</t>
  </si>
  <si>
    <t>ATP05/ATP15</t>
  </si>
  <si>
    <t>312600-89-8</t>
  </si>
  <si>
    <t>029-025-00-5</t>
  </si>
  <si>
    <t>bis(N-hydroxy-N-ni­trosocyclohexylamina­to-O,O’)copper; bis(N-cyclohexyl-diazenium-dioxy)-copper; [Cu-HDO]</t>
  </si>
  <si>
    <t>239-703-4</t>
  </si>
  <si>
    <t xml:space="preserve">Flam. Sol. 1
Acute Tox. 4
STOT RE 2
Eye Dam. 1
Aquatic Acute 1
Aquatic Chronic 1
</t>
  </si>
  <si>
    <t xml:space="preserve">H228
H302
H373 (liver)
H318
H400
H410
</t>
  </si>
  <si>
    <t>GHS02
GHS07
GHS08
GHS05
GHS09
Dgr</t>
  </si>
  <si>
    <t xml:space="preserve">H228
H302
H318
H373 (liver)
H410
</t>
  </si>
  <si>
    <t xml:space="preserve">Oral: ATE = 360 mg/kg
M=1
M=1
</t>
  </si>
  <si>
    <t xml:space="preserve">16083-14-0 
</t>
  </si>
  <si>
    <t xml:space="preserve">nickel(II) trifluoroacetate </t>
  </si>
  <si>
    <t xml:space="preserve">240-235-8 
</t>
  </si>
  <si>
    <t>carbetamide (ISO);
(R)-1-(ethylcarbamoyl)ethyl carbanilate;
(2R)-1-(ethylamino)-1-oxopropan-2-yl phenylcarbamate</t>
  </si>
  <si>
    <t>16812-54-7 [</t>
  </si>
  <si>
    <t xml:space="preserve">nickel (II) sulfide [
</t>
  </si>
  <si>
    <t xml:space="preserve">240-841-2 
</t>
  </si>
  <si>
    <t xml:space="preserve">16893-85-9 
</t>
  </si>
  <si>
    <t xml:space="preserve">alkali fluorosilicates(Na)
</t>
  </si>
  <si>
    <t xml:space="preserve">240-934-8
</t>
  </si>
  <si>
    <t xml:space="preserve">16938-22-0 
</t>
  </si>
  <si>
    <t xml:space="preserve">2,2,4-trimethylhexamethylene-1,6-di-isocyanate 
</t>
  </si>
  <si>
    <t xml:space="preserve">241-001-8 </t>
  </si>
  <si>
    <t xml:space="preserve">19438-60-9 
</t>
  </si>
  <si>
    <t xml:space="preserve">hexahydro-4-methylphthalic anhydride 
</t>
  </si>
  <si>
    <t xml:space="preserve">243-072-0 
</t>
  </si>
  <si>
    <t xml:space="preserve">20153-49-5 </t>
  </si>
  <si>
    <t xml:space="preserve">fluorotripentylstannane 
</t>
  </si>
  <si>
    <t xml:space="preserve">243-546-7 </t>
  </si>
  <si>
    <t>cadmium hydroxide; 
cadmium dihydroxide</t>
  </si>
  <si>
    <t xml:space="preserve">21784-78-1 </t>
  </si>
  <si>
    <t xml:space="preserve">nickel(II) silicate 
</t>
  </si>
  <si>
    <t xml:space="preserve">244-578-4 </t>
  </si>
  <si>
    <t xml:space="preserve">
31748-25-1 
</t>
  </si>
  <si>
    <t>650-056-00-0</t>
  </si>
  <si>
    <t>dibutylbis(pentane-2,4-dionato-O,O')tin</t>
  </si>
  <si>
    <t xml:space="preserve">H360FD
H372 (immune system)
</t>
  </si>
  <si>
    <t xml:space="preserve">25154-52-3 
</t>
  </si>
  <si>
    <t xml:space="preserve">nonylphenol 
</t>
  </si>
  <si>
    <t xml:space="preserve">246-672-0 </t>
  </si>
  <si>
    <t xml:space="preserve">25154-54-5 </t>
  </si>
  <si>
    <t xml:space="preserve">dinitrobenzene 
</t>
  </si>
  <si>
    <t xml:space="preserve">246-673-6 </t>
  </si>
  <si>
    <t>25319-90-8</t>
  </si>
  <si>
    <t>607-738-00-8</t>
  </si>
  <si>
    <t>MCPA-thioethyl (ISO); S-ethyl   (4-chloro-2- methylphenoxy)etha­nethioate; S-ethyl 4- chloro-o-tolylox­ythioacetate</t>
  </si>
  <si>
    <t>246-831-4</t>
  </si>
  <si>
    <t xml:space="preserve">H302
H373 (liver)
H400
H410
</t>
  </si>
  <si>
    <t xml:space="preserve">H302
H373 (liver)
H410
</t>
  </si>
  <si>
    <t xml:space="preserve">Oral: ATE = 450 mg/kg
M=10
M=10
</t>
  </si>
  <si>
    <t xml:space="preserve">25550-58-7 
</t>
  </si>
  <si>
    <t xml:space="preserve">dinitrophenol (reaction mass of isomers) 
</t>
  </si>
  <si>
    <t xml:space="preserve">247-096-2 </t>
  </si>
  <si>
    <t xml:space="preserve">25567-67-3 </t>
  </si>
  <si>
    <t xml:space="preserve">247-109-1 </t>
  </si>
  <si>
    <t xml:space="preserve">25637-99-4
</t>
  </si>
  <si>
    <t xml:space="preserve">Hexabromocyclododecane </t>
  </si>
  <si>
    <t xml:space="preserve">247-148-4
</t>
  </si>
  <si>
    <t>ethofumesate (ISO); (RS)-2-ethoxy-2,3-di­hydro-3,3-dimethyl­benzofuran-5-yl methanesulfonate</t>
  </si>
  <si>
    <t>octhilinone (ISO); 2-octyl-2H-isothiazol-3-one; [OIT]</t>
  </si>
  <si>
    <t xml:space="preserve">Acute Tox. 2
Acute Tox. 3
Acute Tox. 3
Skin Corr. 1
Eye Dam. 1
Skin Sens. 1A
Aquatic Acute 1
Aquatic Chronic 1
</t>
  </si>
  <si>
    <t xml:space="preserve">Inhalation: ATE = 0.27 mg/L (dusts/mists)
Dermal: ATE = 311 mg/kg
Oral: ATE = 125 mg/kg
Skin Sens. 1A; : C ≥ ,0015 %
M=100
M=100
</t>
  </si>
  <si>
    <t>27554-26-3</t>
  </si>
  <si>
    <t>607-740-00-9</t>
  </si>
  <si>
    <t>diisooctyl phthalate</t>
  </si>
  <si>
    <t>248-523-5</t>
  </si>
  <si>
    <t>pirimiphos-methyl (ISO); O-[2-(diethylamino)-6-methylpyrimidin-4-yl] O,O-dimethyl phosphorothioate</t>
  </si>
  <si>
    <t xml:space="preserve">Acute Tox. 4
STOT RE 1
Aquatic Acute 1
Aquatic Chronic 1
</t>
  </si>
  <si>
    <t xml:space="preserve">H302
H372 (nervous system)
H400
H410
</t>
  </si>
  <si>
    <t xml:space="preserve">H302
H372 (nervous system)
H410
</t>
  </si>
  <si>
    <t xml:space="preserve">Oral: ATE = 1414 mg/kg
M=1000
M=1000
</t>
  </si>
  <si>
    <t xml:space="preserve">30864-28-9 
</t>
  </si>
  <si>
    <t xml:space="preserve">methyl 3-[(dimethoxyphosphinothioyl)oxy]methacrylate </t>
  </si>
  <si>
    <t xml:space="preserve">250-366-2 
</t>
  </si>
  <si>
    <t>30899-19-5</t>
  </si>
  <si>
    <t xml:space="preserve">
31906-04-4 
</t>
  </si>
  <si>
    <t xml:space="preserve">
4-(4-hydroxy-4-methylpentyl)cyclohex-3-ene-1-carbaldehyde </t>
  </si>
  <si>
    <t xml:space="preserve">250-863-4 
</t>
  </si>
  <si>
    <t xml:space="preserve">
37321-15-6 </t>
  </si>
  <si>
    <t xml:space="preserve">
silicic acid, nickel salt 
</t>
  </si>
  <si>
    <t>253-461-7</t>
  </si>
  <si>
    <t xml:space="preserve">
12519-85-6 
</t>
  </si>
  <si>
    <t>Trihydrogen hydroxybis[orthosilicato(4-)]trinickelate(3-)</t>
  </si>
  <si>
    <t>255-688-3</t>
  </si>
  <si>
    <t xml:space="preserve">acifluorfen (ISO); 5-[2-chloro-4-(trifluoromethyl)phenoxy]-2-nitrobenzoic acid  </t>
  </si>
  <si>
    <t xml:space="preserve">256-634-5
</t>
  </si>
  <si>
    <t>triadimenol (ISO);
(1RS,2RS;1RS,2SR)-1-(4-chlorophenoxy)-3,3-dimethyl-1-(1H-1,2,4-triazol-1-yl)butan-2-ol;
α-tert-butyl-β-(4-chlorophenoxy)-1H-1,2,4-triazole-1-ethanol</t>
  </si>
  <si>
    <t xml:space="preserve">Acute Tox. 4
Skin Irrit. 2
Skin Sens. 1
Aquatic Acute 1
Aquatic Chronic 1
</t>
  </si>
  <si>
    <t xml:space="preserve">H302
H315
H317
H400
H410
</t>
  </si>
  <si>
    <t xml:space="preserve">H302
H315
H317
H410
</t>
  </si>
  <si>
    <t xml:space="preserve">Oral: ATE = 500 mg/kg
M=1
M=10
</t>
  </si>
  <si>
    <t xml:space="preserve">58594-72-2 
</t>
  </si>
  <si>
    <t xml:space="preserve">imazalil sulphate (ISO) powder; 1- [2-(allyloxy)ethyl-2-(2,4-dichlorophenyl)]-1H-imidazolium hydrogen sulphate 
</t>
  </si>
  <si>
    <t xml:space="preserve">261-351-5 
</t>
  </si>
  <si>
    <t xml:space="preserve">58594-72-2 </t>
  </si>
  <si>
    <t xml:space="preserve">imazalil sulphate (ISO), aqueous solution; 1- [2-(allyloxy)ethyl-2-(2,4-dichlorophenyl)]-1H-imidazolium hydrogen sulphate </t>
  </si>
  <si>
    <t>61213-25-0</t>
  </si>
  <si>
    <t>613-334-00-2</t>
  </si>
  <si>
    <t>flurochloridone (ISO); 3-chloro-4-(chloro­methyl)-1-[3-(trifluor­omethyl)phenyl]pyrrolidin-2-one</t>
  </si>
  <si>
    <t>262-661-3</t>
  </si>
  <si>
    <t xml:space="preserve">H360FD
H302
H317
H400
H410
</t>
  </si>
  <si>
    <t xml:space="preserve">H302
H317
H360FD
H410
</t>
  </si>
  <si>
    <t xml:space="preserve">Oral: ATE = 500 mg/kg
M=100
M=100
</t>
  </si>
  <si>
    <t>64359-81-5</t>
  </si>
  <si>
    <t>613-335-00-8</t>
  </si>
  <si>
    <t>4,5-dichloro-2-octyl- 2H-isothiazol-3-one; [DCOIT]</t>
  </si>
  <si>
    <t>264-843-8</t>
  </si>
  <si>
    <t xml:space="preserve">Acute Tox. 2
Acute Tox. 4
Skin Corr. 1
Eye Dam. 1
Skin Sens. 1A
Aquatic Acute 1
Aquatic Chronic 1
</t>
  </si>
  <si>
    <t xml:space="preserve">H330
H302
H314
H318
H317
H400
H410
</t>
  </si>
  <si>
    <t xml:space="preserve">H330
H302
H314
H317
H410
</t>
  </si>
  <si>
    <t xml:space="preserve">Inhalation: ATE = 0.16 mg/L (dusts/mists)
Oral: ATE = 567 mg/kg
Skin Irrit. 2; H315: 0,025 % ≤ C &lt; 5 %
Eye Irrit. 2; H319: 0,025 % ≤ C &lt; 3 %
Skin Sens. 1A; H317: C ≥ 0,0015 %
M=100
M=100
</t>
  </si>
  <si>
    <t xml:space="preserve">266-275-6 </t>
  </si>
  <si>
    <t xml:space="preserve">67952-43-6 </t>
  </si>
  <si>
    <t xml:space="preserve">nickel dichlorate
</t>
  </si>
  <si>
    <t xml:space="preserve">267-897-0 
</t>
  </si>
  <si>
    <t xml:space="preserve">
68016-03-5 
</t>
  </si>
  <si>
    <t xml:space="preserve">
cobalt dimolybdenum nickel octaoxide 
</t>
  </si>
  <si>
    <t>268-169-5</t>
  </si>
  <si>
    <t xml:space="preserve">68186-89-0 
</t>
  </si>
  <si>
    <t xml:space="preserve">cobalt nickel gray periclase; C.I. Pigment Black 25; C.I. 77332 
</t>
  </si>
  <si>
    <t xml:space="preserve">269-051-6 
</t>
  </si>
  <si>
    <t xml:space="preserve">
58591-45-0 
</t>
  </si>
  <si>
    <t xml:space="preserve">
cobalt nickel dioxide 
</t>
  </si>
  <si>
    <t xml:space="preserve">269-051-6
</t>
  </si>
  <si>
    <t>70161-44-3</t>
  </si>
  <si>
    <t>607-746-00-1</t>
  </si>
  <si>
    <t>sodium N-(hydroxymethyl)glycinate; [formaldehyde released from sodium N-(hydroxymethyl)glycinate]</t>
  </si>
  <si>
    <t>274-357-8</t>
  </si>
  <si>
    <t xml:space="preserve">Carc. 1B
Muta. 2
Acute Tox. 4
Acute Tox. 4
STOT SE 3
Skin Irrit. 2
Eye Irrit. 2
Skin Sens. 1
</t>
  </si>
  <si>
    <t xml:space="preserve">H350
H341
H332
H302
H335
H315
H319
H317
</t>
  </si>
  <si>
    <t xml:space="preserve">H332
H302
H315
H319
H317
H341
H350
H335
</t>
  </si>
  <si>
    <t xml:space="preserve">Inhalation: ATE = 3 mg/L (dusts/mists)
Oral: ATE = 1100 mg/kg
</t>
  </si>
  <si>
    <t>607-737-00-2</t>
  </si>
  <si>
    <t>diisohexyl phthalate</t>
  </si>
  <si>
    <t xml:space="preserve">81406-37-3 
</t>
  </si>
  <si>
    <t xml:space="preserve">fluroxypyr-meptyl (ISO); methylheptyl, O-(4-amino-3,5-dichloro-6-fluoro-2-pyridyloxy) acetate 
</t>
  </si>
  <si>
    <t xml:space="preserve">279-752-9 
</t>
  </si>
  <si>
    <t>84696-25-3</t>
  </si>
  <si>
    <t>650-057-00-6</t>
  </si>
  <si>
    <t>Margosa, ext. [cold-pressed oil of Azadirachta indica seeds without shells extracted with super-critical carbon dioxide]</t>
  </si>
  <si>
    <t>283-644-7</t>
  </si>
  <si>
    <t xml:space="preserve">84777-06-0 
</t>
  </si>
  <si>
    <t xml:space="preserve">1,2-benzenedicarboxylic acid, dipentylester, branched and linear 
</t>
  </si>
  <si>
    <t xml:space="preserve">284-032-2
</t>
  </si>
  <si>
    <t xml:space="preserve">85407-90-5 
</t>
  </si>
  <si>
    <t xml:space="preserve">chrysoidine C10-14-alkyl derivatives; benzenesulfonic acid, mono-C10-14-alkyl derivatives, compounds with 4-(phenylazo)-1,3-benzenediamine [
</t>
  </si>
  <si>
    <t xml:space="preserve">286-946-7 
</t>
  </si>
  <si>
    <t>Anthracene oil; [A complex combination of polycyclic aromatic hydrocarbons obtained from coal tar having an approximate distillation range of 300 °C to 400 °C (572 °F to 752 °F). Composed primarily of phenanthrene, anthracene and carbazole.]</t>
  </si>
  <si>
    <t>Distillates (coal tar), pitch, pyrene fraction; Heavy Anthracene Oil Redistillate; [The redistillate obtained from the fractional distillation of pitch distillate and boiling in the range of approximately 380 °C to 410 °C (716 to 770 °F). Composed primarily of tri- and polynuclear aromatic hydrocarbons and heterocyclic compounds.]</t>
  </si>
  <si>
    <t>97925-95-6</t>
  </si>
  <si>
    <t>603-236-00-8</t>
  </si>
  <si>
    <t>ethanol, 2,2'-iminobis-, N-(C13-15-branched and linear alkyl) derivs.</t>
  </si>
  <si>
    <t>308-208-6</t>
  </si>
  <si>
    <t xml:space="preserve">121158-58-5 
</t>
  </si>
  <si>
    <t xml:space="preserve">phenol, dodecyl-, branched </t>
  </si>
  <si>
    <t xml:space="preserve">310-154-3 
</t>
  </si>
  <si>
    <t xml:space="preserve">94612-91-6 </t>
  </si>
  <si>
    <t xml:space="preserve">57246-09-0 </t>
  </si>
  <si>
    <t xml:space="preserve">40278-59-9 </t>
  </si>
  <si>
    <t>87787-67-5</t>
  </si>
  <si>
    <t>723-38-6</t>
  </si>
  <si>
    <t xml:space="preserve">85099-50-9 </t>
  </si>
  <si>
    <t xml:space="preserve">98181-47-6 </t>
  </si>
  <si>
    <t>106084-79-1</t>
  </si>
  <si>
    <t>121518-45-4</t>
  </si>
  <si>
    <t>109037-78-7</t>
  </si>
  <si>
    <t xml:space="preserve">55349-70-7 </t>
  </si>
  <si>
    <t>118800-27-4</t>
  </si>
  <si>
    <t xml:space="preserve">5719-73-3 </t>
  </si>
  <si>
    <t>89066-61-5</t>
  </si>
  <si>
    <t>hexaflumuron (ISO);
1-(3,5-dichloro-4-(1,1,2,2-tetrafluoroethoxy)phenyl)-3-(2,6-difluorobenzoyl)urea</t>
  </si>
  <si>
    <t xml:space="preserve">122012-52-6 </t>
  </si>
  <si>
    <t xml:space="preserve">148324-78-1 </t>
  </si>
  <si>
    <r>
      <t xml:space="preserve">  </t>
    </r>
    <r>
      <rPr>
        <b/>
        <sz val="8"/>
        <color rgb="FFFF0000"/>
        <rFont val="Times New Roman"/>
        <family val="1"/>
        <charset val="238"/>
      </rPr>
      <t xml:space="preserve">255881-94-8 </t>
    </r>
  </si>
  <si>
    <t xml:space="preserve">133514-97-3 </t>
  </si>
  <si>
    <t xml:space="preserve">103430-24-6 </t>
  </si>
  <si>
    <t xml:space="preserve">149144-82-1 </t>
  </si>
  <si>
    <t>149057-70-5</t>
  </si>
  <si>
    <r>
      <t xml:space="preserve">  </t>
    </r>
    <r>
      <rPr>
        <b/>
        <sz val="8"/>
        <color rgb="FFFF0000"/>
        <rFont val="Times New Roman"/>
        <family val="1"/>
        <charset val="238"/>
      </rPr>
      <t xml:space="preserve">104105-46-6 </t>
    </r>
  </si>
  <si>
    <t xml:space="preserve">125352-06-9 </t>
  </si>
  <si>
    <t xml:space="preserve">148292-41-5 </t>
  </si>
  <si>
    <t xml:space="preserve">148292-42-6 </t>
  </si>
  <si>
    <t xml:space="preserve">137398-54-0 </t>
  </si>
  <si>
    <t xml:space="preserve">108300-90-9 </t>
  </si>
  <si>
    <t xml:space="preserve">31363-92-5 </t>
  </si>
  <si>
    <t xml:space="preserve">164578-09-0 </t>
  </si>
  <si>
    <t>138360-92-6</t>
  </si>
  <si>
    <t>159120-95-3</t>
  </si>
  <si>
    <t xml:space="preserve">68030-79-5 </t>
  </si>
  <si>
    <t xml:space="preserve">164907-72-6 </t>
  </si>
  <si>
    <t xml:space="preserve">147014-52-6 </t>
  </si>
  <si>
    <t xml:space="preserve">164907-73-7 </t>
  </si>
  <si>
    <t>7216-95-7</t>
  </si>
  <si>
    <t>607-734-00-6</t>
  </si>
  <si>
    <t>pentapotassium 2,2’,2’’,2’’’,2’’’’-(ethane-1,2-diylnitrilo)pentaacetate</t>
  </si>
  <si>
    <t>404-290-3</t>
  </si>
  <si>
    <t xml:space="preserve">130263-41-1 </t>
  </si>
  <si>
    <t xml:space="preserve">129009-88-7 </t>
  </si>
  <si>
    <t xml:space="preserve">164578-13-6 </t>
  </si>
  <si>
    <t xml:space="preserve">164578-14-7 </t>
  </si>
  <si>
    <t>118556-91-5</t>
  </si>
  <si>
    <t xml:space="preserve">124737-31-1 </t>
  </si>
  <si>
    <t>148434-03-1</t>
  </si>
  <si>
    <t xml:space="preserve">63500-71-0 </t>
  </si>
  <si>
    <t xml:space="preserve">128351-36-0 </t>
  </si>
  <si>
    <t xml:space="preserve">94050-51-8 </t>
  </si>
  <si>
    <t>124088-59-1</t>
  </si>
  <si>
    <t xml:space="preserve">110877-64-0 </t>
  </si>
  <si>
    <t>41201-60-9</t>
  </si>
  <si>
    <t xml:space="preserve">149172-69-0 </t>
  </si>
  <si>
    <t xml:space="preserve">110260-50-9 </t>
  </si>
  <si>
    <t>121216-78-2</t>
  </si>
  <si>
    <t xml:space="preserve">118685-33-9 </t>
  </si>
  <si>
    <t xml:space="preserve">148434-01-9 </t>
  </si>
  <si>
    <t xml:space="preserve">110866-35-8 </t>
  </si>
  <si>
    <t xml:space="preserve">121315-16-0 </t>
  </si>
  <si>
    <t xml:space="preserve">173939-66-7 </t>
  </si>
  <si>
    <t xml:space="preserve">224635-63-6 </t>
  </si>
  <si>
    <r>
      <t xml:space="preserve">  </t>
    </r>
    <r>
      <rPr>
        <b/>
        <sz val="8"/>
        <color rgb="FFFF0000"/>
        <rFont val="Times New Roman"/>
        <family val="1"/>
        <charset val="238"/>
      </rPr>
      <t xml:space="preserve">128344-23-0 </t>
    </r>
  </si>
  <si>
    <t>4595-26-0</t>
  </si>
  <si>
    <t xml:space="preserve">136920-07-5 </t>
  </si>
  <si>
    <t xml:space="preserve">115100-55-5 </t>
  </si>
  <si>
    <t xml:space="preserve">124649-82-7 </t>
  </si>
  <si>
    <t xml:space="preserve">96-29-7 </t>
  </si>
  <si>
    <t>126019-82-7</t>
  </si>
  <si>
    <r>
      <rPr>
        <b/>
        <sz val="8"/>
        <color rgb="FFFF0000"/>
        <rFont val="Times New Roman"/>
        <family val="1"/>
        <charset val="238"/>
      </rPr>
      <t>480445-87-2</t>
    </r>
    <r>
      <rPr>
        <sz val="8"/>
        <rFont val="Times New Roman"/>
        <family val="1"/>
        <charset val="238"/>
      </rPr>
      <t xml:space="preserve"> </t>
    </r>
  </si>
  <si>
    <r>
      <t xml:space="preserve"> </t>
    </r>
    <r>
      <rPr>
        <b/>
        <sz val="8"/>
        <color rgb="FFFF0000"/>
        <rFont val="Times New Roman"/>
        <family val="1"/>
        <charset val="238"/>
      </rPr>
      <t xml:space="preserve"> 141420-50-0 </t>
    </r>
  </si>
  <si>
    <t xml:space="preserve">138451-65-7 </t>
  </si>
  <si>
    <t xml:space="preserve">116726-92-2 </t>
  </si>
  <si>
    <t xml:space="preserve">143683-23-2 </t>
  </si>
  <si>
    <t xml:space="preserve">108936-08-9 </t>
  </si>
  <si>
    <t xml:space="preserve">32492-61-8 </t>
  </si>
  <si>
    <r>
      <t xml:space="preserve"> </t>
    </r>
    <r>
      <rPr>
        <b/>
        <sz val="8"/>
        <color rgb="FFFF0000"/>
        <rFont val="Times New Roman"/>
        <family val="1"/>
        <charset val="238"/>
      </rPr>
      <t xml:space="preserve"> 89079-92-5</t>
    </r>
  </si>
  <si>
    <t xml:space="preserve">157627-98-0 </t>
  </si>
  <si>
    <t xml:space="preserve">22471-55-2 </t>
  </si>
  <si>
    <t xml:space="preserve">134123-93-6 </t>
  </si>
  <si>
    <t xml:space="preserve">131812-67-4 </t>
  </si>
  <si>
    <t xml:space="preserve">192662-33-2 </t>
  </si>
  <si>
    <t xml:space="preserve">164058-21-3 </t>
  </si>
  <si>
    <t xml:space="preserve">103969-79-5 </t>
  </si>
  <si>
    <t xml:space="preserve">87787-81-3 </t>
  </si>
  <si>
    <t>121870-66-4</t>
  </si>
  <si>
    <t xml:space="preserve">95718-78-8 </t>
  </si>
  <si>
    <t xml:space="preserve">149850-31-7 </t>
  </si>
  <si>
    <t>200509-41-7</t>
  </si>
  <si>
    <t>103430-24-6</t>
  </si>
  <si>
    <t xml:space="preserve">159518-91-9 </t>
  </si>
  <si>
    <t xml:space="preserve">150-86-7 </t>
  </si>
  <si>
    <t xml:space="preserve">  157321-59-0 </t>
  </si>
  <si>
    <t xml:space="preserve">143925-92-2 </t>
  </si>
  <si>
    <t xml:space="preserve">  139122-78-4 </t>
  </si>
  <si>
    <r>
      <t xml:space="preserve"> </t>
    </r>
    <r>
      <rPr>
        <b/>
        <sz val="8"/>
        <color rgb="FFFF0000"/>
        <rFont val="Times New Roman"/>
        <family val="1"/>
        <charset val="238"/>
      </rPr>
      <t xml:space="preserve"> 138495-42-8</t>
    </r>
  </si>
  <si>
    <t xml:space="preserve">201792-73-6 </t>
  </si>
  <si>
    <t>426218-78-2</t>
  </si>
  <si>
    <t xml:space="preserve">124071-40-5 </t>
  </si>
  <si>
    <t xml:space="preserve">34902-57-3 </t>
  </si>
  <si>
    <t>155925-27-2</t>
  </si>
  <si>
    <t>650-055-00-5</t>
  </si>
  <si>
    <t>silver sodium zirconium hydrogenphosphate</t>
  </si>
  <si>
    <t>422-570-3</t>
  </si>
  <si>
    <r>
      <t xml:space="preserve">  </t>
    </r>
    <r>
      <rPr>
        <b/>
        <sz val="8"/>
        <color rgb="FFFF0000"/>
        <rFont val="Times New Roman"/>
        <family val="1"/>
        <charset val="238"/>
      </rPr>
      <t>150202-11-2</t>
    </r>
  </si>
  <si>
    <t xml:space="preserve">171599-84-1 </t>
  </si>
  <si>
    <t xml:space="preserve">911674-82-3 </t>
  </si>
  <si>
    <t xml:space="preserve">Skin Sens. 1A
Aquatic Chronic 4
</t>
  </si>
  <si>
    <t xml:space="preserve">Acute Tox. 4
Aquatic Chronic 2
</t>
  </si>
  <si>
    <t xml:space="preserve">Oral: ATE = 500 mg/kg
</t>
  </si>
  <si>
    <t xml:space="preserve">85585-91-7 </t>
  </si>
  <si>
    <t xml:space="preserve">784157-49-9 </t>
  </si>
  <si>
    <t xml:space="preserve">244634-31-9 </t>
  </si>
  <si>
    <t>1017183-70-8</t>
  </si>
  <si>
    <t xml:space="preserve">260415-81-4 </t>
  </si>
  <si>
    <t xml:space="preserve">619297-89-1 </t>
  </si>
  <si>
    <t>9440-98-3</t>
  </si>
  <si>
    <t>170016-25-8</t>
  </si>
  <si>
    <t xml:space="preserve">116044-44-1 </t>
  </si>
  <si>
    <t>202667-43-4</t>
  </si>
  <si>
    <t>250639-69-1</t>
  </si>
  <si>
    <t>imiprothrin (ISO); reaction mass of: [2,4-dioxo-(2-propyn-1-yl)imidazolidin-3-yl]methyl(1R)-cis-chrysanthemate; [2,4-dioxo-(2-propyn-1-yl)imidazolidin-3-yl]methyl(1R)-trans-chrysanthemate</t>
  </si>
  <si>
    <t xml:space="preserve">Carc. 2
Acute Tox. 4
Acute Tox. 4
STOT SE 2
Aquatic Acute 1
Aquatic Chronic 1
</t>
  </si>
  <si>
    <t xml:space="preserve">H351
H332
H302
H371 (nervous system; oral, inhalation)
H400
</t>
  </si>
  <si>
    <t xml:space="preserve">H332
H302
H351
H371 (nervous system; oral) (inhalation)
H410
</t>
  </si>
  <si>
    <t xml:space="preserve">Inhalation: ATE = 1.4 mg/L (dusts/mists)
Oral: ATE = 550 mg/kg
M=10
M=10
</t>
  </si>
  <si>
    <t>371921-41-4</t>
  </si>
  <si>
    <t xml:space="preserve">24748-23-0 </t>
  </si>
  <si>
    <t>1026988-42-0</t>
  </si>
  <si>
    <t>110028-14-3</t>
  </si>
  <si>
    <t xml:space="preserve">82356-51-2 </t>
  </si>
  <si>
    <t xml:space="preserve">445409-27-8 </t>
  </si>
  <si>
    <t xml:space="preserve">109202-58-6 </t>
  </si>
  <si>
    <t>847871-03-8</t>
  </si>
  <si>
    <t xml:space="preserve">433-460-1 </t>
  </si>
  <si>
    <t xml:space="preserve">286470-26-6 </t>
  </si>
  <si>
    <t xml:space="preserve">69486-14-2 </t>
  </si>
  <si>
    <t>17779-27-0</t>
  </si>
  <si>
    <r>
      <rPr>
        <b/>
        <sz val="8"/>
        <color rgb="FFFF0000"/>
        <rFont val="Times New Roman"/>
        <family val="1"/>
        <charset val="238"/>
      </rPr>
      <t>338735-71-0</t>
    </r>
    <r>
      <rPr>
        <sz val="8"/>
        <rFont val="Times New Roman"/>
        <family val="1"/>
        <charset val="238"/>
      </rPr>
      <t xml:space="preserve"> </t>
    </r>
  </si>
  <si>
    <t xml:space="preserve">252579-81-0 </t>
  </si>
  <si>
    <t xml:space="preserve"> 56450-90-9</t>
  </si>
  <si>
    <t xml:space="preserve">46755-94-6 </t>
  </si>
  <si>
    <t xml:space="preserve">144111-81-9 </t>
  </si>
  <si>
    <t xml:space="preserve">371921-40-3 </t>
  </si>
  <si>
    <t>839705-03-2</t>
  </si>
  <si>
    <t xml:space="preserve">897393-42-9 </t>
  </si>
  <si>
    <t>100784-20-1</t>
  </si>
  <si>
    <t>613-329-00-5</t>
  </si>
  <si>
    <t>halosulfuron-methyl (ISO);
methyl 3-chloro-5-{[(4,6-dimethoxypyrimidin-2-yl)carbamoyl]sulfamoyl}-1-methyl-1H-pyrazole-4-carboxylate</t>
  </si>
  <si>
    <t>600-130-3</t>
  </si>
  <si>
    <t xml:space="preserve">600-363-0 </t>
  </si>
  <si>
    <t xml:space="preserve">600-425-7 </t>
  </si>
  <si>
    <t>600-514-0</t>
  </si>
  <si>
    <t xml:space="preserve">600-533-4 </t>
  </si>
  <si>
    <t xml:space="preserve">Repr. 2
STOT RE 2
Aquatic Acute 1
Aquatic Chronic 1
</t>
  </si>
  <si>
    <t xml:space="preserve">H361d
H373 (eyes, nervous system)
H400
H410
</t>
  </si>
  <si>
    <t xml:space="preserve">H361d
H373 (eyes, nervous system)
H410
</t>
  </si>
  <si>
    <t>600-594-7</t>
  </si>
  <si>
    <t>600-662-6</t>
  </si>
  <si>
    <t xml:space="preserve">600-765-6 </t>
  </si>
  <si>
    <t xml:space="preserve">600-951-7 </t>
  </si>
  <si>
    <t>thiacloprid (ISO);
(Z)-3-(6-chloro-3-pyridylmethyl)-1,3-thiazolidin-2-ylidenecyanamide;
{(2Z)-3-[(6-chloropyridin-3-yl)methyl]-1,3-thiazolidin-2-ylidene}cyanamide</t>
  </si>
  <si>
    <t xml:space="preserve">601-147-9 </t>
  </si>
  <si>
    <t xml:space="preserve">601-267-1 </t>
  </si>
  <si>
    <t xml:space="preserve">601-305-7 </t>
  </si>
  <si>
    <t xml:space="preserve">601-505-4 </t>
  </si>
  <si>
    <t xml:space="preserve">601-585-0 </t>
  </si>
  <si>
    <t xml:space="preserve">
132207-32-0 </t>
  </si>
  <si>
    <t xml:space="preserve">
asbestos</t>
  </si>
  <si>
    <t>601-649-8</t>
  </si>
  <si>
    <t xml:space="preserve">12001-28-4 </t>
  </si>
  <si>
    <t xml:space="preserve">asbestos
</t>
  </si>
  <si>
    <t xml:space="preserve">601-649-8 </t>
  </si>
  <si>
    <t xml:space="preserve">
12001-29-5
</t>
  </si>
  <si>
    <t xml:space="preserve">
asbestos
</t>
  </si>
  <si>
    <t xml:space="preserve">601-650-3 </t>
  </si>
  <si>
    <t xml:space="preserve">601-671-8 </t>
  </si>
  <si>
    <t>601-676-5</t>
  </si>
  <si>
    <t>601-785-8</t>
  </si>
  <si>
    <t xml:space="preserve">
12172-73-5 
</t>
  </si>
  <si>
    <t xml:space="preserve">
asbestos </t>
  </si>
  <si>
    <t xml:space="preserve">601-801-3 </t>
  </si>
  <si>
    <t xml:space="preserve">602-782-4 </t>
  </si>
  <si>
    <t xml:space="preserve">602-927-1 </t>
  </si>
  <si>
    <t xml:space="preserve">Carc. 2
Repr. 2
Aquatic Chronic 1
</t>
  </si>
  <si>
    <t xml:space="preserve">H351
H361fd
H410
</t>
  </si>
  <si>
    <t xml:space="preserve">602-997-3 </t>
  </si>
  <si>
    <t xml:space="preserve">603-031-3 </t>
  </si>
  <si>
    <t>125225-28-7</t>
  </si>
  <si>
    <t>603-237-00-3</t>
  </si>
  <si>
    <t>ipconazole (ISO); (1RS,2SR,5RS;1RS,2S­R,5SR)-2-(4-chloro­benzyl)-5-isopropyl-1- (1H-1,2,4-triazol-1-yl­methyl)cyclopentanol</t>
  </si>
  <si>
    <t xml:space="preserve">603-038-1 </t>
  </si>
  <si>
    <t xml:space="preserve">Repr. 1B
Acute Tox. 4
STOT RE 2
Aquatic Chronic 1
</t>
  </si>
  <si>
    <t xml:space="preserve">H360D
H302
H373 (eyes, skin, liver)
H410
</t>
  </si>
  <si>
    <t xml:space="preserve">H302
H360D
H373 (eyes, skin, liver)
H410
</t>
  </si>
  <si>
    <t xml:space="preserve">Oral: ATE = 500 mg/kg
M=100
</t>
  </si>
  <si>
    <t xml:space="preserve">603-146-9 </t>
  </si>
  <si>
    <t>603-166-8</t>
  </si>
  <si>
    <t xml:space="preserve">603-291-8 </t>
  </si>
  <si>
    <t xml:space="preserve">129630-19-9 </t>
  </si>
  <si>
    <t xml:space="preserve">pyraflufen-ethyl (ISO); 2-chloro-5-(4-chloro-5-difluoromethoxy-1-methylpyrazol-3-yl)-4-fluorophenoxyacetic acid ethyl ester
</t>
  </si>
  <si>
    <t xml:space="preserve">603-347-1 </t>
  </si>
  <si>
    <t>603-404-0</t>
  </si>
  <si>
    <t>131341-86-1</t>
  </si>
  <si>
    <t>608-069-00-4</t>
  </si>
  <si>
    <t>fludioxonil (ISO); 4-(2,2-difluoro-1,3-benzodioxol-4-yl)-1H-pyrrole-3-carbonitrile</t>
  </si>
  <si>
    <t xml:space="preserve">603-476-3 </t>
  </si>
  <si>
    <t>603-520-1</t>
  </si>
  <si>
    <t>azoxystrobin (ISO); methyl (E)-2-{2-[6-(2-cyanophenoxy)pyrimi­din-4-yloxy]phenyl}-3-methoxyacrylate</t>
  </si>
  <si>
    <t xml:space="preserve">603-524-3 </t>
  </si>
  <si>
    <t xml:space="preserve">Acute Tox. 3
Aquatic Acute 1
Aquatic Chronic 1
</t>
  </si>
  <si>
    <t xml:space="preserve">Inhalation: ATE = 0.7 mg/L (dusts/mists)
M=10
M=10
</t>
  </si>
  <si>
    <t xml:space="preserve">603-543-7 </t>
  </si>
  <si>
    <t xml:space="preserve">603-792-1 </t>
  </si>
  <si>
    <t xml:space="preserve">603-921-1 </t>
  </si>
  <si>
    <t xml:space="preserve">604-105-8 </t>
  </si>
  <si>
    <t xml:space="preserve">604-145-6 </t>
  </si>
  <si>
    <t xml:space="preserve">139968-49-3 </t>
  </si>
  <si>
    <t xml:space="preserve">metaflumizone (ISO);
(EZ)-2'-[2-(4-cyanophenyl)-1-(α,α,α -trifluoro-m-tolyl)ethylidene]-[4-(trifluoromethoxy)phenyl]carbanilohydrazide [E-isomer &gt; 90%, Z-isomer &lt;10% relative content] </t>
  </si>
  <si>
    <t xml:space="preserve">604-167-6 </t>
  </si>
  <si>
    <t>140923-17-7</t>
  </si>
  <si>
    <t>616-232-00-6</t>
  </si>
  <si>
    <t>iprovalicarb (ISO); isopropyl [(2S)-3-methyl-1-{[1-(4- methylphenyl)ethyl]amino}-1-oxobutan-2-yl]carbamate</t>
  </si>
  <si>
    <t xml:space="preserve">604-209-3 </t>
  </si>
  <si>
    <t xml:space="preserve">604-222-4 </t>
  </si>
  <si>
    <t xml:space="preserve">604-237-6 </t>
  </si>
  <si>
    <t xml:space="preserve">604-251-2 </t>
  </si>
  <si>
    <t xml:space="preserve">604-290-5 </t>
  </si>
  <si>
    <t xml:space="preserve">604-291-0 </t>
  </si>
  <si>
    <t xml:space="preserve">604-318-6 </t>
  </si>
  <si>
    <t xml:space="preserve">604-351-6 </t>
  </si>
  <si>
    <t xml:space="preserve">
144171-61-9 
</t>
  </si>
  <si>
    <t xml:space="preserve">
reaction mass of (S)- Indoxacarb and (R)- Indoxacarb 75:25; methyl 7-chloro-2-{(methoxycarbonyl)[4-(trifluoromethoxy)phenyl]carbamoyl}-2,5-dihydroindeno[1,2-e][1,3,4]oxadiazine-4a(3H)-carboxylate 
</t>
  </si>
  <si>
    <t xml:space="preserve">604-398-2 </t>
  </si>
  <si>
    <r>
      <rPr>
        <b/>
        <sz val="8"/>
        <color rgb="FFFF0000"/>
        <rFont val="Times New Roman"/>
        <family val="1"/>
        <charset val="238"/>
      </rPr>
      <t>604-422-1</t>
    </r>
    <r>
      <rPr>
        <sz val="8"/>
        <rFont val="Times New Roman"/>
        <family val="1"/>
        <charset val="238"/>
      </rPr>
      <t xml:space="preserve"> </t>
    </r>
  </si>
  <si>
    <t xml:space="preserve">604-430-5 </t>
  </si>
  <si>
    <t xml:space="preserve">604-441-5 </t>
  </si>
  <si>
    <t xml:space="preserve">604-488-1 </t>
  </si>
  <si>
    <t>400882-07-7</t>
  </si>
  <si>
    <t>607-733-00-0</t>
  </si>
  <si>
    <t>cyflumetofen (ISO);
2-methoxyethyl (RS)-2-(4- tert-butylphenyl)-2-cyano-3-oxo-3-(α,α,α-trifluoro-o-tolyl)propionate</t>
  </si>
  <si>
    <t xml:space="preserve">604-636-5 </t>
  </si>
  <si>
    <t xml:space="preserve">Carc. 2
Skin Sens. 1A
</t>
  </si>
  <si>
    <t xml:space="preserve">H317
H351
</t>
  </si>
  <si>
    <t xml:space="preserve">604-712-8 </t>
  </si>
  <si>
    <t xml:space="preserve">604-715-4 </t>
  </si>
  <si>
    <t xml:space="preserve">604-891-2 </t>
  </si>
  <si>
    <t xml:space="preserve">
154486-27-8 
</t>
  </si>
  <si>
    <t xml:space="preserve">
fluroxypyr-butometyl (ISO); 2-butoxy-1-methylethyl, O-(4-amino-3,5-dichloro-6-fluoro-2-pyridyloxy) acetate  
</t>
  </si>
  <si>
    <t>604-959-1</t>
  </si>
  <si>
    <t xml:space="preserve">605-037-1 </t>
  </si>
  <si>
    <t xml:space="preserve">605-127-0 </t>
  </si>
  <si>
    <t xml:space="preserve">605-252-0 </t>
  </si>
  <si>
    <t xml:space="preserve">605-329-9 </t>
  </si>
  <si>
    <t xml:space="preserve">173584-44-6 
</t>
  </si>
  <si>
    <t xml:space="preserve">indoxacarb (ISO); methyl (4aS)-7-chloro-2-{(methoxycarbonyl)[4-(trifluoromethoxy)phenyl]carbamoyl}-2,5-dihydroindeno[1,2-e][1,3,4]oxadiazine-4a(3H)-carboxylate
</t>
  </si>
  <si>
    <t xml:space="preserve">605-683-4 </t>
  </si>
  <si>
    <t xml:space="preserve">175013-18-0 </t>
  </si>
  <si>
    <t xml:space="preserve">605-747-1 </t>
  </si>
  <si>
    <t>175217-20-6</t>
  </si>
  <si>
    <t>616-233-00-1</t>
  </si>
  <si>
    <t>silthiofam (ISO); N-allyl-4,5-dimethyl- 2-(trimethylsilyl)thiophene-3-carboxamide</t>
  </si>
  <si>
    <t>605-752-9</t>
  </si>
  <si>
    <t xml:space="preserve">STOT RE 2
Aquatic Chronic 2
</t>
  </si>
  <si>
    <t xml:space="preserve">H373
H411
</t>
  </si>
  <si>
    <t>605-769-1</t>
  </si>
  <si>
    <t>605-920-1</t>
  </si>
  <si>
    <t>penthiopyrad (ISO);
(RS)-N-[2-(1,3-dimethylbutyl)-3-thienyl]-1-methyl-3-(trifluoromethyl)pyrazole-4-carboxamide</t>
  </si>
  <si>
    <t xml:space="preserve">606-001-8 </t>
  </si>
  <si>
    <t xml:space="preserve">606-168-7   </t>
  </si>
  <si>
    <t xml:space="preserve">606-523-6 </t>
  </si>
  <si>
    <t xml:space="preserve">606-566-0 </t>
  </si>
  <si>
    <t xml:space="preserve">606-640-2 </t>
  </si>
  <si>
    <t xml:space="preserve">606-653-3 </t>
  </si>
  <si>
    <t>607-329-4</t>
  </si>
  <si>
    <t>607-955-8</t>
  </si>
  <si>
    <t xml:space="preserve">
27083-27-8
</t>
  </si>
  <si>
    <t xml:space="preserve">
PHMB 
</t>
  </si>
  <si>
    <t>608-042-7</t>
  </si>
  <si>
    <t xml:space="preserve">32289-58-0
</t>
  </si>
  <si>
    <t xml:space="preserve">polyhexamethylene biguanide hydrochloride; PHMB 
</t>
  </si>
  <si>
    <t xml:space="preserve">608-723-9 </t>
  </si>
  <si>
    <t xml:space="preserve">608-879-8 </t>
  </si>
  <si>
    <t xml:space="preserve">609-434-0 </t>
  </si>
  <si>
    <t xml:space="preserve">610-007-6 </t>
  </si>
  <si>
    <t xml:space="preserve">610-963-4 </t>
  </si>
  <si>
    <t xml:space="preserve">611-089-6 </t>
  </si>
  <si>
    <t xml:space="preserve">611-516-6 </t>
  </si>
  <si>
    <t xml:space="preserve">611-595-7 </t>
  </si>
  <si>
    <t xml:space="preserve">H370 (lung) (Inhalation)
H373 (blood system)
H317
H400
H410
</t>
  </si>
  <si>
    <t xml:space="preserve">H317
H370 (lung) (Inhalation)
H373 (blood system)
H410
</t>
  </si>
  <si>
    <t xml:space="preserve">
591-34-4 </t>
  </si>
  <si>
    <t xml:space="preserve">
sec-butyl propionate 
</t>
  </si>
  <si>
    <t xml:space="preserve">611-802-0 </t>
  </si>
  <si>
    <t xml:space="preserve">613-108-3 </t>
  </si>
  <si>
    <t xml:space="preserve">613-834-0 </t>
  </si>
  <si>
    <t xml:space="preserve">613-911-9 </t>
  </si>
  <si>
    <t>66603-10-9</t>
  </si>
  <si>
    <t>611-181-00-6</t>
  </si>
  <si>
    <t>potassium (oxido-N­NO-azoxy)cyclohexane; cyclohexylhydroxydia­zene 1-oxide, potassium salt; [K-HDO]</t>
  </si>
  <si>
    <t xml:space="preserve">613-953-8 </t>
  </si>
  <si>
    <t xml:space="preserve">Flam. Sol. 1
Acute Tox. 3
STOT RE 2
Skin Irrit. 2
Eye Dam. 1
Aquatic Chronic 2
</t>
  </si>
  <si>
    <t xml:space="preserve">H228
H301
H373 (liver)
H315
H318
H411
</t>
  </si>
  <si>
    <t xml:space="preserve">H228
H301
H315
H318
H373 (liver)
H411
</t>
  </si>
  <si>
    <t xml:space="preserve">Oral: ATE = 136 mg/kg
</t>
  </si>
  <si>
    <t xml:space="preserve">614-346-0 </t>
  </si>
  <si>
    <t xml:space="preserve">614-708-8 </t>
  </si>
  <si>
    <t xml:space="preserve">615-135-6 </t>
  </si>
  <si>
    <t xml:space="preserve">615-273-7 </t>
  </si>
  <si>
    <t xml:space="preserve">616-063-8 </t>
  </si>
  <si>
    <t xml:space="preserve">
210555-94-5 
</t>
  </si>
  <si>
    <t xml:space="preserve">
phenol, 4-dodecyl-, branched 
</t>
  </si>
  <si>
    <t>616-100-8</t>
  </si>
  <si>
    <t xml:space="preserve">
74499-35-7 
</t>
  </si>
  <si>
    <t xml:space="preserve">
phenol, (tetrapropenyl) derivatives
</t>
  </si>
  <si>
    <t xml:space="preserve">616-100-8 </t>
  </si>
  <si>
    <t>76738-62-0</t>
  </si>
  <si>
    <t>603-239-00-4</t>
  </si>
  <si>
    <t>paclobutrazol (ISO); (2RS,3RS)-1-(4-chloro­phenyl)-4,4-dimethyl- 2-(1H-1,2,4-triazol-1-yl)pentan-3-ol</t>
  </si>
  <si>
    <t xml:space="preserve">616-379-6 </t>
  </si>
  <si>
    <t xml:space="preserve">Repr. 2
Acute Tox. 4
Acute Tox. 4
Eye Irrit. 2
Aquatic Acute 1
Aquatic Chronic 1
</t>
  </si>
  <si>
    <t xml:space="preserve">H361d
H332
H302
H319
H400
H410
</t>
  </si>
  <si>
    <t xml:space="preserve">H332
H302
H319
H361d
H410
</t>
  </si>
  <si>
    <t xml:space="preserve">Inhalation: ATE = 3.13 mg/L (dusts/mists)
Oral: ATE = 490 mg/kg
M=10
M=10
</t>
  </si>
  <si>
    <t xml:space="preserve">
77536-66-4 
</t>
  </si>
  <si>
    <t xml:space="preserve">
asbestos 
</t>
  </si>
  <si>
    <t xml:space="preserve">616-471-6 </t>
  </si>
  <si>
    <t xml:space="preserve">
77536-67-5 
</t>
  </si>
  <si>
    <t xml:space="preserve">616-472-1 </t>
  </si>
  <si>
    <t xml:space="preserve">
77536-68-6 </t>
  </si>
  <si>
    <t xml:space="preserve">616-473-7 </t>
  </si>
  <si>
    <t xml:space="preserve">616-638-3 </t>
  </si>
  <si>
    <t xml:space="preserve">616-669-2 </t>
  </si>
  <si>
    <t>616-673-4</t>
  </si>
  <si>
    <t>tefluthrin (ISO);
2,3,5,6-tetrafluoro-4-methylbenzyl (1RS,3RS)-3-[(Z)-2-chloro-3,3,3-trifluoroprop-1-enyl]-2,2-dimethylcyclopropanecarboxylate</t>
  </si>
  <si>
    <t xml:space="preserve">616-699-6 </t>
  </si>
  <si>
    <t xml:space="preserve">616-712-5 </t>
  </si>
  <si>
    <t xml:space="preserve">616-932-1 </t>
  </si>
  <si>
    <t>616-995-5</t>
  </si>
  <si>
    <t xml:space="preserve">617-100-0 </t>
  </si>
  <si>
    <t xml:space="preserve">617-219-8 </t>
  </si>
  <si>
    <t xml:space="preserve">617-243-9 </t>
  </si>
  <si>
    <t xml:space="preserve">617-298-9 </t>
  </si>
  <si>
    <t xml:space="preserve">617-356-3 </t>
  </si>
  <si>
    <t xml:space="preserve">617-373-6 </t>
  </si>
  <si>
    <t xml:space="preserve">617-446-2 </t>
  </si>
  <si>
    <t>617-717-5</t>
  </si>
  <si>
    <t xml:space="preserve">87392-12-9 
</t>
  </si>
  <si>
    <t xml:space="preserve">S-metolachlor; reaction mass of (S)-2-chloro-N-(2-ethyl-6-methyl-phenyl)-N-(2-methoxy-1-methyl-ethyl)-acetamide (80-100 %) </t>
  </si>
  <si>
    <t xml:space="preserve">618-004-1 </t>
  </si>
  <si>
    <t xml:space="preserve">618-075-9 </t>
  </si>
  <si>
    <t xml:space="preserve">618-198-8 </t>
  </si>
  <si>
    <t>619-000-2</t>
  </si>
  <si>
    <t xml:space="preserve">619-020-1 </t>
  </si>
  <si>
    <t xml:space="preserve">619-224-0 </t>
  </si>
  <si>
    <t>619-377-3</t>
  </si>
  <si>
    <t xml:space="preserve">619-396-7 </t>
  </si>
  <si>
    <t xml:space="preserve">619-797-7 </t>
  </si>
  <si>
    <t>494793-67-8</t>
  </si>
  <si>
    <t>616-231-00-0</t>
  </si>
  <si>
    <t>5-fluoro-1,3-di­methyl-N-[2-(4-methylpentan-2-yl) phenyl]-1H-pyrazole-4-carboxamide; 2'-[(RS)-1,3-dimethylbutyl]-5-fluoro-1,3-di­methylpyrazole-4-carboxanilide; penflufen</t>
  </si>
  <si>
    <t xml:space="preserve">619-823-7 </t>
  </si>
  <si>
    <t>907204-31-3</t>
  </si>
  <si>
    <t>616-228-00-4</t>
  </si>
  <si>
    <t>3-(difluoromethyl)-1-methyl-N-(3',4',5'-tri­fluorobiphenyl-2-yl) pyrazole-4-carboxamide; fluxapyroxad</t>
  </si>
  <si>
    <t xml:space="preserve">620-041-3 </t>
  </si>
  <si>
    <t xml:space="preserve">131929-60-7 </t>
  </si>
  <si>
    <t>Spynosin A</t>
  </si>
  <si>
    <t>620-162-1</t>
  </si>
  <si>
    <t xml:space="preserve">620-358-7 </t>
  </si>
  <si>
    <t>620-359-2</t>
  </si>
  <si>
    <t>620-362-9</t>
  </si>
  <si>
    <t>620-365-5</t>
  </si>
  <si>
    <t>620-368-1</t>
  </si>
  <si>
    <t>620-377-0</t>
  </si>
  <si>
    <t>620-378-6</t>
  </si>
  <si>
    <t>620-379-1</t>
  </si>
  <si>
    <t xml:space="preserve">
12737-30-3
</t>
  </si>
  <si>
    <t xml:space="preserve">
cobalt nickel oxide 
</t>
  </si>
  <si>
    <t>620-395-9</t>
  </si>
  <si>
    <t xml:space="preserve">
8003-05-2 
</t>
  </si>
  <si>
    <t xml:space="preserve">
basic phenylmercury nitrate  
</t>
  </si>
  <si>
    <t xml:space="preserve">620-404-6 </t>
  </si>
  <si>
    <t xml:space="preserve">
131929-63-0 
</t>
  </si>
  <si>
    <t>spinosyn D</t>
  </si>
  <si>
    <t>620-407-2</t>
  </si>
  <si>
    <t xml:space="preserve">620-410-9 </t>
  </si>
  <si>
    <t xml:space="preserve">620-411-4 </t>
  </si>
  <si>
    <t xml:space="preserve">620-418-2 </t>
  </si>
  <si>
    <t xml:space="preserve">620-419-8 </t>
  </si>
  <si>
    <t xml:space="preserve">620-422-4 </t>
  </si>
  <si>
    <t xml:space="preserve">620-425-0 </t>
  </si>
  <si>
    <t xml:space="preserve">620-427-1 </t>
  </si>
  <si>
    <t xml:space="preserve">620-432-9 </t>
  </si>
  <si>
    <t xml:space="preserve">620-436-0 </t>
  </si>
  <si>
    <t xml:space="preserve">
129630-17-7 
</t>
  </si>
  <si>
    <t xml:space="preserve">
pyraflufen (ISO); 2-chloro-5-(4-chloro-5-difluoromethoxy-1-methylpyrazol-3-yl)-4-fluorophenoxyacetic acid 
</t>
  </si>
  <si>
    <t xml:space="preserve">620-437-6 </t>
  </si>
  <si>
    <t xml:space="preserve">620-440-2 </t>
  </si>
  <si>
    <t xml:space="preserve">635-361-9 </t>
  </si>
  <si>
    <t xml:space="preserve">Inhalation: ATE = 4.63 mg/L (dusts/mists)
Oral: ATE = 500 mg/kg
M=1
</t>
  </si>
  <si>
    <t>317815-83-1</t>
  </si>
  <si>
    <t>607-742-00-X</t>
  </si>
  <si>
    <t>thiencarbazone-methyl (ISO); methyl   4-[(4,5-dihydro-3-methoxy-4- methyl-5-oxo-1H-1,2,4-triazol-1-yl)carbonylsulfamoyl]-5- methylthiophene-3- carboxylate</t>
  </si>
  <si>
    <t xml:space="preserve">635-659-9 </t>
  </si>
  <si>
    <t xml:space="preserve">639-799-1 </t>
  </si>
  <si>
    <t xml:space="preserve">130066-44-3 
</t>
  </si>
  <si>
    <t xml:space="preserve">hydroxyisohexyl 3-cyclohexene carboxaldehyde (INCI); reaction mass of 4-(4-hydroxy-4-methylpentyl)cyclohex-3-ene-1-carbaldehyde and 3-(4-hydroxy-4-methylpentyl)cyclohex-3-ene-1-carbaldehyde 
</t>
  </si>
  <si>
    <t xml:space="preserve">641-410-5 </t>
  </si>
  <si>
    <t xml:space="preserve">672-776-4 </t>
  </si>
  <si>
    <t xml:space="preserve">680-283-0 </t>
  </si>
  <si>
    <t xml:space="preserve">691-719-4 </t>
  </si>
  <si>
    <t>173662-97-0</t>
  </si>
  <si>
    <t>616-225-00-8</t>
  </si>
  <si>
    <t>(RS)-2-methoxy-N-methyl-2-[α-(2,5-xylyloxy)-o-tolyl]acetamide; mandestrobin</t>
  </si>
  <si>
    <t xml:space="preserve">694-980-2 </t>
  </si>
  <si>
    <t>2527-66-4</t>
  </si>
  <si>
    <t>613-336-00-3</t>
  </si>
  <si>
    <t>2-methyl-1,2-ben­zothiazol-3(2H)-one; [MBIT]</t>
  </si>
  <si>
    <t xml:space="preserve">695-989-4 </t>
  </si>
  <si>
    <t xml:space="preserve">Acute Tox. 3
Acute Tox. 4
Skin Corr. 1C
Eye Dam. 1
Skin Sens. 1A
Aquatic Acute 1
Aquatic Chronic 2
</t>
  </si>
  <si>
    <t xml:space="preserve">H301
H312
H314
H318
H317
H400
H411
</t>
  </si>
  <si>
    <t xml:space="preserve">H312
H301
H314
H317
H410
</t>
  </si>
  <si>
    <t xml:space="preserve">Oral: ATE = 175 mg/kg
Dermal: ATE = 1100 mg/kg
Skin Sens. 1A; H317: C ≥ 0,0015 %
M=1
</t>
  </si>
  <si>
    <t>1003318-67-9</t>
  </si>
  <si>
    <t>613-332-00-1</t>
  </si>
  <si>
    <t>oxathiapiprolin (ISO); 1-(4-{4-[5-(2,6-di­fluorophenyl)-4,5-di­hydro-1,2-oxazol-3- yl]-1,3-thiazol-2-yl}piperidin-1-yl)-2-[5- methyl-3-(trifluoro­methyl)-1H-pyrazol-1-yl]ethanone</t>
  </si>
  <si>
    <t xml:space="preserve">801-263-1 </t>
  </si>
  <si>
    <t>951659-40-8</t>
  </si>
  <si>
    <t>607-741-00-4</t>
  </si>
  <si>
    <t>4-{[(6-chloropyridin-3-yl)methyl](2,2-di­fluoroethyl)amino}furan-2(5H)-one; flupyra­difurone</t>
  </si>
  <si>
    <t xml:space="preserve">804-373-8 </t>
  </si>
  <si>
    <t xml:space="preserve">H302
H373 (muscle)
H400
H410
</t>
  </si>
  <si>
    <t xml:space="preserve">H302
H373 (muscle)
H410
</t>
  </si>
  <si>
    <t xml:space="preserve">Oral: ATE = 500 mg/kg
M=10
M=10
</t>
  </si>
  <si>
    <t xml:space="preserve">807-366-8 </t>
  </si>
  <si>
    <t>(RS)-4-[1-(2,3-dimethylphenyl)ethyl]-1H-imidazole;
medetomidine</t>
  </si>
  <si>
    <t xml:space="preserve">811-718-6 </t>
  </si>
  <si>
    <r>
      <rPr>
        <b/>
        <sz val="8"/>
        <color rgb="FFFF0000"/>
        <rFont val="Times New Roman"/>
        <family val="1"/>
        <charset val="238"/>
      </rPr>
      <t>812-888-4</t>
    </r>
    <r>
      <rPr>
        <sz val="8"/>
        <rFont val="Times New Roman"/>
        <family val="1"/>
        <charset val="238"/>
      </rPr>
      <t xml:space="preserve"> </t>
    </r>
  </si>
  <si>
    <t xml:space="preserve">911-418-6 </t>
  </si>
  <si>
    <t xml:space="preserve">H330
H310
H301
H314
H318
H317
H400
H410
</t>
  </si>
  <si>
    <t xml:space="preserve">Skin Corr. 1C; : C ≥ ,6 %
Skin Irrit. 2; H315: ,06 % ≤ C &lt; ,6 %
Eye Dam. 1; : C ≥ ,6 %
Eye Irrit. 2; H319: ,06 % ≤ C &lt; ,6 %
Skin Sens. 1A; : C ≥ ,0015 %
M=100
M=100
</t>
  </si>
  <si>
    <t xml:space="preserve">776297-69-9 </t>
  </si>
  <si>
    <t xml:space="preserve">
n-pentyl-isopentylphthalate </t>
  </si>
  <si>
    <t xml:space="preserve">933-378-9 </t>
  </si>
  <si>
    <t xml:space="preserve">934-013-6 </t>
  </si>
  <si>
    <t xml:space="preserve">
178961-20-1
</t>
  </si>
  <si>
    <t xml:space="preserve">
(R)-2-chloro-N-(2-ethyl-6-methyl-phenyl)-N-(2-methoxy-1-methyl-ethyl)-acetamide (0-20 %)  
</t>
  </si>
  <si>
    <t xml:space="preserve">
21436-97-5
</t>
  </si>
  <si>
    <t xml:space="preserve">
2,4,5-trimethylaniline hydrochloride 
</t>
  </si>
  <si>
    <t xml:space="preserve">
12035-71-1 
</t>
  </si>
  <si>
    <t xml:space="preserve">
heazlewoodite  
</t>
  </si>
  <si>
    <t xml:space="preserve">
1314-04-1
</t>
  </si>
  <si>
    <t xml:space="preserve">
millerite  
</t>
  </si>
  <si>
    <t xml:space="preserve">
12673-58-4 
</t>
  </si>
  <si>
    <t xml:space="preserve">
molybdenum nickel oxide </t>
  </si>
  <si>
    <t xml:space="preserve">
29873-36-7
</t>
  </si>
  <si>
    <t xml:space="preserve">
morfamquat sulfate  
</t>
  </si>
  <si>
    <t xml:space="preserve">
72319-19-8 
</t>
  </si>
  <si>
    <t xml:space="preserve">
naphthalenedisulfonic acid, nickel(II) salt 
</t>
  </si>
  <si>
    <t xml:space="preserve">
65229-23-4
</t>
  </si>
  <si>
    <t xml:space="preserve">
nickel boron phosphide  
</t>
  </si>
  <si>
    <t xml:space="preserve">
4149-60-4 
</t>
  </si>
  <si>
    <t xml:space="preserve">
perfluorononan-1-oic acid ammonium salt ]
</t>
  </si>
  <si>
    <t xml:space="preserve">
21049-39-8
</t>
  </si>
  <si>
    <t xml:space="preserve">
perfluorononan-1-oic acid sodium salt
</t>
  </si>
  <si>
    <t xml:space="preserve">1801269-80-6 </t>
  </si>
  <si>
    <t xml:space="preserve">
phenol, 2-dodecyl-, branched </t>
  </si>
  <si>
    <t xml:space="preserve">1801269-77-1 </t>
  </si>
  <si>
    <t xml:space="preserve">
phenol, 3-dodecyl-, branched 
</t>
  </si>
  <si>
    <t xml:space="preserve">
5787-96-2 
</t>
  </si>
  <si>
    <t xml:space="preserve">
potassium salt of DNOC; potassium 4,6-dinitro-o-cresolate  
</t>
  </si>
  <si>
    <t xml:space="preserve">
salts of dinitrophenol  
</t>
  </si>
  <si>
    <t xml:space="preserve">
3830-45-3
</t>
  </si>
  <si>
    <t xml:space="preserve">
sodium nonadecafluorodecanoate 
</t>
  </si>
  <si>
    <t xml:space="preserve">
17169-61-8 </t>
  </si>
  <si>
    <t xml:space="preserve">nickel hydrogen 
phosphoric acid, calcium nickel salt 
</t>
  </si>
  <si>
    <t>Ez egy több, mint 4650 anyagot tartalmazó tábla, melyben az EU-ban kötelező, un harmonizált osztályozású anyagok találhatóak. A baj ott van, hogy nem a CAS szám ezekben a döntő, hanem az úgynevezett Index-szám, a táblázat sorainak sorszáma. Sok gyűjtőcsoport van, sok CAS számmal egy cellában. De ezeket Eszter lányom szétszedte, ezért lett az eredeti 3000-s listából ilyen sok. Nagyon hasznos táblázat</t>
  </si>
  <si>
    <t>AK érték a 5/2020 rendelet 1. mellékletéből</t>
  </si>
  <si>
    <t>Strontium bis(2-ethylhexanoate)</t>
  </si>
  <si>
    <t>2457-02-5</t>
  </si>
  <si>
    <t>(2-methoxymethylethoxy)propanol</t>
  </si>
  <si>
    <t>219-536-3</t>
  </si>
  <si>
    <t>252-104-2</t>
  </si>
  <si>
    <t>Cyclohexanonoxim</t>
  </si>
  <si>
    <t>100-64-1</t>
  </si>
  <si>
    <t>202-874-0</t>
  </si>
  <si>
    <t>Flam. Solid 1</t>
  </si>
  <si>
    <t>Phosphoric acid salt</t>
  </si>
  <si>
    <t>204255-11-8</t>
  </si>
  <si>
    <t>641-362-5</t>
  </si>
  <si>
    <t>2,6-dimetilheptán-4-one C:10&lt;100</t>
  </si>
  <si>
    <t>Hydrocarbons, C10, aromatics, &lt;1% naphthalene</t>
  </si>
  <si>
    <t>1189173-42-9</t>
  </si>
  <si>
    <t>918-811-1</t>
  </si>
  <si>
    <t>Solvent naphtha (petroleum), heavy arom.</t>
  </si>
  <si>
    <t>3710-84-7</t>
  </si>
  <si>
    <t>223-055-4</t>
  </si>
  <si>
    <t>N,N-diethylhydroxylamine</t>
  </si>
  <si>
    <t>64216-15-5</t>
  </si>
  <si>
    <t>harmonizált, de a regisztráció hozzáadja a bőrirritációt és a tűzveszélyt</t>
  </si>
  <si>
    <t xml:space="preserve">Calcium 3,5,5-trimethylhexanoate </t>
  </si>
  <si>
    <t>264-731-9</t>
  </si>
  <si>
    <t>Acetyl chloride</t>
  </si>
  <si>
    <t>https://echa.europa.eu/hu/registration-dossier/-/registered-dossier/13323/2/1</t>
  </si>
  <si>
    <t xml:space="preserve">Chloroacetyl chloride </t>
  </si>
  <si>
    <t>https://echa.europa.eu/hu/registration-dossier/-/registered-dossier/13326/2/1</t>
  </si>
  <si>
    <t>Dichloroacetyl chloride</t>
  </si>
  <si>
    <t>101-199-9</t>
  </si>
  <si>
    <t>https://echa.europa.eu/hu/registration-dossier/-/registered-dossier/12544/2/1</t>
  </si>
  <si>
    <t>Trichloroacetyl chloride</t>
  </si>
  <si>
    <t>200-926-7</t>
  </si>
  <si>
    <t>https://echa.europa.eu/hu/registration-dossier/-/registered-dossier/11166/2/1</t>
  </si>
  <si>
    <t>76-02-8</t>
  </si>
  <si>
    <t>Propionyl chloride</t>
  </si>
  <si>
    <t>https://echa.europa.eu/hu/registration-dossier/-/registered-dossier/5578/2/1</t>
  </si>
  <si>
    <t>Butyryl chloride</t>
  </si>
  <si>
    <t>2-ethylhexanoyl chloride</t>
  </si>
  <si>
    <t>760-67-8</t>
  </si>
  <si>
    <t>212-081-1</t>
  </si>
  <si>
    <t xml:space="preserve">Acid chlorides, C16-18 </t>
  </si>
  <si>
    <t>1689576-87-1</t>
  </si>
  <si>
    <t>941-392-1</t>
  </si>
  <si>
    <t>https://echa.europa.eu/hu/registration-dossier/-/registered-dossier/14221/2/1</t>
  </si>
  <si>
    <t>https://echa.europa.eu/hu/registration-dossier/-/registered-dossier/7754/2/1</t>
  </si>
  <si>
    <t>természetes kalciumkarbonát</t>
  </si>
  <si>
    <t>215-279-6</t>
  </si>
  <si>
    <t>14807-96-6</t>
  </si>
  <si>
    <t>Talkum</t>
  </si>
  <si>
    <t>238-877-9</t>
  </si>
  <si>
    <t>Dolomit</t>
  </si>
  <si>
    <t>546-93-0</t>
  </si>
  <si>
    <t>Magnézium karbonát</t>
  </si>
  <si>
    <t>208-915-9</t>
  </si>
  <si>
    <t>Hydrocarbons, C9-C11, n-alkanes, isoalkanes, cyclics, &lt;2% aromatics</t>
  </si>
  <si>
    <t>919-857-5</t>
  </si>
  <si>
    <t>4-hydroxy-4-methylpentan-2-one</t>
  </si>
  <si>
    <t>regisiztráció több int a harmonizált</t>
  </si>
  <si>
    <t>136-53-8</t>
  </si>
  <si>
    <t xml:space="preserve">Zinc bis(2-ethylhexanoate) </t>
  </si>
  <si>
    <t>205-251-1</t>
  </si>
  <si>
    <t>100000</t>
  </si>
  <si>
    <t>0,971</t>
  </si>
  <si>
    <t>2,9</t>
  </si>
  <si>
    <t xml:space="preserve">no data </t>
  </si>
  <si>
    <t>https://echa.europa.eu/hu/registration-dossier/-/registered-dossier/15512</t>
  </si>
  <si>
    <t xml:space="preserve"> https://echa.europa.eu/hu/substance-information/-/substanceinfo/100.004.175</t>
  </si>
  <si>
    <t>https://echa.europa.eu/hu/registration-dossier/-/registered-dossier/12855</t>
  </si>
  <si>
    <t>https://echa.europa.eu/hu/registration-dossier/-/registered-dossier/24901</t>
  </si>
  <si>
    <t>1,45</t>
  </si>
  <si>
    <t>0,065</t>
  </si>
  <si>
    <t>25,7</t>
  </si>
  <si>
    <t>0,2</t>
  </si>
  <si>
    <t>https://echa.europa.eu/hu/registration-dossier/-/registered-dossier/14128</t>
  </si>
  <si>
    <t>https://echa.europa.eu/hu/registration-dossier/-/registered-dossier/13507</t>
  </si>
  <si>
    <t>36,8</t>
  </si>
  <si>
    <t>0,045</t>
  </si>
  <si>
    <t>0,572</t>
  </si>
  <si>
    <t>0.34</t>
  </si>
  <si>
    <t>https://echa.europa.eu/hu/registration-dossier/-/registered-dossier/27172/6/1</t>
  </si>
  <si>
    <t>3,2</t>
  </si>
  <si>
    <t>0,66</t>
  </si>
  <si>
    <t>https://echa.europa.eu/hu/registration-dossier/-/registered-dossier/13406/7/1</t>
  </si>
  <si>
    <t>0,00046</t>
  </si>
  <si>
    <t>0,00036</t>
  </si>
  <si>
    <t>0,0077</t>
  </si>
  <si>
    <t>0,064</t>
  </si>
  <si>
    <t>https://echa.europa.eu/hu/registration-dossier/-/registered-dossier/23050</t>
  </si>
  <si>
    <t>0,278</t>
  </si>
  <si>
    <t>https://echa.europa.eu/hu/registration-dossier/-/registered-dossier/13889/6/1</t>
  </si>
  <si>
    <t>0,051</t>
  </si>
  <si>
    <t>Registration Dossier - ECHA (europa.eu)</t>
  </si>
  <si>
    <t>0,0037</t>
  </si>
  <si>
    <t>0,023</t>
  </si>
  <si>
    <t>0,013</t>
  </si>
  <si>
    <t>nregisztráció</t>
  </si>
  <si>
    <t>121</t>
  </si>
  <si>
    <t>7regisztráció</t>
  </si>
  <si>
    <t>0,0052</t>
  </si>
  <si>
    <t>0,00405</t>
  </si>
  <si>
    <t>0,038</t>
  </si>
  <si>
    <t>0,084</t>
  </si>
  <si>
    <t>1,27</t>
  </si>
  <si>
    <t>0,034</t>
  </si>
  <si>
    <t>https://echa.europa.eu/hu/registration-dossier/-/registered-dossier/5853</t>
  </si>
  <si>
    <t>https://echa.europa.eu/hu/substance-information/-/substanceinfo/100.065.123</t>
  </si>
  <si>
    <t>https://echa.europa.eu/hu/registration-dossier/-/registered-dossier/23287/6/1</t>
  </si>
  <si>
    <t>https://echa.europa.eu/hu/substance-information/-/substanceinfo/100.207.303</t>
  </si>
  <si>
    <t>0,09</t>
  </si>
  <si>
    <t>https://echa.europa.eu/hu/substance-information/-/substanceinfo/100.168.710</t>
  </si>
  <si>
    <t>204-465-2</t>
  </si>
  <si>
    <t>https://echa.europa.eu/hu/registration-dossier/-/registered-dossier/2209/6/1</t>
  </si>
  <si>
    <t>https://echa.europa.eu/hu/registration-dossier/-/registered-dossier/25846</t>
  </si>
  <si>
    <t>https://echa.europa.eu/hu/registration-dossier/-/registered-dossier/13520/6/1</t>
  </si>
  <si>
    <t>https://echa.europa.eu/hu/substance-information/-/substanceinfo/100.009.245</t>
  </si>
  <si>
    <t>https://echa.europa.eu/hu/registration-dossier/-/registered-dossier/29834</t>
  </si>
  <si>
    <t>https://echa.europa.eu/hu/substance-information/-/substanceinfo/100.055.328</t>
  </si>
  <si>
    <t>https://echa.europa.eu/hu/registration-dossier/-/registered-dossier/4237</t>
  </si>
  <si>
    <t>https://echa.europa.eu/hu/registration-dossier/-/registered-dossier/13535</t>
  </si>
  <si>
    <t>https://echa.europa.eu/hu/registration-dossier/-/registered-dossier/15728</t>
  </si>
  <si>
    <t>https://echa.europa.eu/hu/registration-dossier/-/registered-dossier/14807</t>
  </si>
  <si>
    <t>https://echa.europa.eu/hu/substance-information/-/substanceinfo/100.053.816</t>
  </si>
  <si>
    <t>https://echa.europa.eu/hu/registration-dossier/-/registered-dossier/14407</t>
  </si>
  <si>
    <t>https://echa.europa.eu/hu/registration-dossier/-/registered-dossier/27081/6/1</t>
  </si>
  <si>
    <t>0.069</t>
  </si>
  <si>
    <t>https://echa.europa.eu/hu/registration-dossier/-/registered-dossier/12402/6/1</t>
  </si>
  <si>
    <t>https://echa.europa.eu/hu/registration-dossier/-/registered-dossier/15607</t>
  </si>
  <si>
    <t>https://echa.europa.eu/hu/registration-dossier/-/registered-dossier/23650</t>
  </si>
  <si>
    <t>https://echa.europa.eu/hu/registration-dossier/-/registered-dossier/12462</t>
  </si>
  <si>
    <t>1.64</t>
  </si>
  <si>
    <t>https://echa.europa.eu/hu/substance-information/-/substanceinfo/100.131.204</t>
  </si>
  <si>
    <t>https://echa.europa.eu/hu/registration-dossier/-/registered-dossier/11625</t>
  </si>
  <si>
    <t>https://echa.europa.eu/hu/registration-dossier/-/registered-dossier/32769</t>
  </si>
  <si>
    <t>https://echa.europa.eu/hu/substance-information/-/substanceinfo/100.105.537</t>
  </si>
  <si>
    <t>https://echa.europa.eu/hu/substance-information/-/substanceinfo/100.170.225</t>
  </si>
  <si>
    <t>https://echa.europa.eu/hu/registration-dossier/-/registered-dossier/13659</t>
  </si>
  <si>
    <t>https://echa.europa.eu/hu/registration-dossier/-/registered-dossier/13904</t>
  </si>
  <si>
    <t>https://echa.europa.eu/hu/substance-information/-/substanceinfo/100.266.794</t>
  </si>
  <si>
    <t xml:space="preserve">no data  </t>
  </si>
  <si>
    <t>https://echa.europa.eu/hu/registration-dossier/-/registered-dossier/16131</t>
  </si>
  <si>
    <t>https://echa.europa.eu/hu/registration-dossier/-/registered-dossier/16138</t>
  </si>
  <si>
    <t>https://echa.europa.eu/hu/registration-dossier/-/registered-dossier/2031</t>
  </si>
  <si>
    <t>https://echa.europa.eu/hu/registration-dossier/-/registered-dossier/14903</t>
  </si>
  <si>
    <t>https://echa.europa.eu/hu/registration-dossier/-/registered-dossier/15255</t>
  </si>
  <si>
    <t>https://echa.europa.eu/hu/registration-dossier/-/registered-dossier/14972</t>
  </si>
  <si>
    <t>https://echa.europa.eu/hu/registration-dossier/-/registered-dossier/14711</t>
  </si>
  <si>
    <t>https://echa.europa.eu/hu/registration-dossier/-/registered-dossier/2026</t>
  </si>
  <si>
    <t>https://echa.europa.eu/hu/substance-information/-/substanceinfo/100.258.995</t>
  </si>
  <si>
    <t>https://echa.europa.eu/hu/registration-dossier/-/registered-dossier/14751</t>
  </si>
  <si>
    <t>https://echa.europa.eu/hu/registration-dossier/-/registered-dossier/7659</t>
  </si>
  <si>
    <t>https://echa.europa.eu/hu/substance-information/-/substanceinfo/100.169.154</t>
  </si>
  <si>
    <t>https://echa.europa.eu/hu/substance-information/-/substanceinfo/100.013.891</t>
  </si>
  <si>
    <t>https://echa.europa.eu/hu/registration-dossier/-/registered-dossier/18727</t>
  </si>
  <si>
    <t>https://echa.europa.eu/hu/substance-information/-/substanceinfo/100.036.748</t>
  </si>
  <si>
    <t>https://echa.europa.eu/hu/registration-dossier/-/registered-dossier/15234</t>
  </si>
  <si>
    <t>https://echa.europa.eu/hu/registration-dossier/-/registered-dossier/15780</t>
  </si>
  <si>
    <t>https://echa.europa.eu/hu/registration-dossier/-/registered-dossier/16137</t>
  </si>
  <si>
    <t>https://echa.europa.eu/hu/registration-dossier/-/registered-dossier/15315</t>
  </si>
  <si>
    <t>https://echa.europa.eu/hu/registration-dossier/-/registered-dossier/15488</t>
  </si>
  <si>
    <t>https://echa.europa.eu/hu/registration-dossier/-/registered-dossier/16074</t>
  </si>
  <si>
    <t>https://echa.europa.eu/hu/registration-dossier/-/registered-dossier/15226</t>
  </si>
  <si>
    <t>https://echa.europa.eu/hu/registration-dossier/-/registered-dossier/13346</t>
  </si>
  <si>
    <t>https://echa.europa.eu/hu/registration-dossier/-/registered-dossier/15753</t>
  </si>
  <si>
    <t>https://echa.europa.eu/hu/substance-information/-/substanceinfo/100.170.25</t>
  </si>
  <si>
    <t>https://echa.europa.eu/hu/substance-information/-/substanceinfo/100.004.175</t>
  </si>
  <si>
    <t>https://echa.europa.eu/hu/registration-dossier/-/registered-dossier/15163</t>
  </si>
  <si>
    <t>https://echa.europa.eu/hu/registration-dossier/-/registered-dossier/14800</t>
  </si>
  <si>
    <t>https://echa.europa.eu/hu/registration-dossier/-/registered-dossier/28211/6/1</t>
  </si>
  <si>
    <t>https://echa.europa.eu/hu/substance-information/-/substanceinfo/100.083.690</t>
  </si>
  <si>
    <t>https://echa.europa.eu/hu/registration-dossier/-/registered-dossier/13821</t>
  </si>
  <si>
    <t>https://echa.europa.eu/hu/registration-dossier/-/registered-dossier/13333</t>
  </si>
  <si>
    <t>https://echa.europa.eu/hu/registration-dossier/-/registered-dossier/6592</t>
  </si>
  <si>
    <t>https://echa.europa.eu/hu/registration-dossier/-/registered-dossier/16128</t>
  </si>
  <si>
    <t>939-066-9</t>
  </si>
  <si>
    <t>308065-29-4</t>
  </si>
  <si>
    <t>https://echa.europa.eu/hu/registration-dossier/-/registered-dossier/13370</t>
  </si>
  <si>
    <t>https://echa.europa.eu/hu/substance-information/-/substanceinfo/100.024.603</t>
  </si>
  <si>
    <t>https://echa.europa.eu/hu/registration-dossier/-/registered-dossier/23870</t>
  </si>
  <si>
    <t>https://echa.europa.eu/hu/registration-dossier/-/registered-dossier/23868</t>
  </si>
  <si>
    <t>https://echa.europa.eu/hu/registration-dossier/-/registered-dossier/9661</t>
  </si>
  <si>
    <t>https://echa.europa.eu/hu/registration-dossier/-/registered-dossier/14873</t>
  </si>
  <si>
    <t>https://echa.europa.eu/hu/registration-dossier/-/registered-dossier/10515</t>
  </si>
  <si>
    <t>https://echa.europa.eu/hu/substance-information/-/substanceinfo/100.004.265</t>
  </si>
  <si>
    <t>https://echa.europa.eu/hu/substance-information/-/substanceinfo/100.062.666</t>
  </si>
  <si>
    <t>https://echa.europa.eu/hu/registration-dossier/-/registered-dossier/7825</t>
  </si>
  <si>
    <t>https://echa.europa.eu/hu/registration-dossier/-/registered-dossier/30313</t>
  </si>
  <si>
    <t>https://echa.europa.eu/hu/registration-dossier/-/registered-dossier/15889</t>
  </si>
  <si>
    <t>https://echa.europa.eu/hu/registration-dossier/-/registered-dossier/17155</t>
  </si>
  <si>
    <t>https://echa.europa.eu/hu/registration-dossier/-/registered-dossier/15438</t>
  </si>
  <si>
    <t>https://echa.europa.eu/hu/registration-dossier/-/registered-dossier/27979</t>
  </si>
  <si>
    <t>https://echa.europa.eu/hu/registration-dossier/-/registered-dossier/27658</t>
  </si>
  <si>
    <t>https://echa.europa.eu/hu/substance-information/-/substanceinfo/100.030.742</t>
  </si>
  <si>
    <t>https://echa.europa.eu/hu/registration-dossier/-/registered-dossier/22418</t>
  </si>
  <si>
    <t>https://echa.europa.eu/hu/registration-dossier/-/registered-dossier/17240</t>
  </si>
  <si>
    <t>201-958-4</t>
  </si>
  <si>
    <t>https://echa.europa.eu/hu/registration-dossier/-/registered-dossier/21003</t>
  </si>
  <si>
    <t>https://echa.europa.eu/hu/registration-dossier/-/registered-dossier/24873</t>
  </si>
  <si>
    <t>https://echa.europa.eu/hu/registration-dossier/-/registered-dossier/26624</t>
  </si>
  <si>
    <t>https://echa.europa.eu/hu/registration-dossier/-/registered-dossier/24217</t>
  </si>
  <si>
    <t>https://echa.europa.eu/hu/registration-dossier/-/registered-dossier/20872</t>
  </si>
  <si>
    <t>https://echa.europa.eu/hu/registration-dossier/-/registered-dossier/21354</t>
  </si>
  <si>
    <t>https://echa.europa.eu/hu/registration-dossier/-/registered-dossier/22570</t>
  </si>
  <si>
    <t>https://echa.europa.eu/hu/registration-dossier/-/registered-dossier/26637</t>
  </si>
  <si>
    <t>https://echa.europa.eu/hu/registration-dossier/-/registered-dossier/18599</t>
  </si>
  <si>
    <t>https://echa.europa.eu/hu/registration-dossier/-/registered-dossier/26786</t>
  </si>
  <si>
    <t>https://echa.europa.eu/hu/registration-dossier/-/registered-dossier/15559</t>
  </si>
  <si>
    <t>https://echa.europa.eu/hu/registration-dossier/-/registered-dossier/14333</t>
  </si>
  <si>
    <t>https://echa.europa.eu/hu/registration-dossier/-/registered-dossier/14883</t>
  </si>
  <si>
    <t>https://echa.europa.eu/hu/registration-dossier/-/registered-dossier/13105</t>
  </si>
  <si>
    <t>https://echa.europa.eu/hu/substance-information/-/substanceinfo/100.025.637</t>
  </si>
  <si>
    <t>0,0071</t>
  </si>
  <si>
    <t>0,0447</t>
  </si>
  <si>
    <t>0,0074</t>
  </si>
  <si>
    <t>112945-52-5</t>
  </si>
  <si>
    <t>Silicon dioxide amorphous</t>
  </si>
  <si>
    <t>Wacker adatlapja</t>
  </si>
  <si>
    <t>regisztráció ugyanaz, mint az ATP17 de utóbbiban nagyon szigorú egyedi határérték</t>
  </si>
  <si>
    <t>01-2119972329-26</t>
  </si>
  <si>
    <t>Reaction products of 3-aminomethyl-3,5,5-trimethylcyclohexylamine and, butyl 2,3-epoxypropyl ether and 2,2’-[(1-methylethylidene)bis(4,, 1-phenyleneoxymethylene)]bisoxirane</t>
  </si>
  <si>
    <t>biztonsági adatlap Huntsman</t>
  </si>
  <si>
    <t>harmonizált + chronic 3 a regisiztrációból</t>
  </si>
  <si>
    <t>hydroxylamine vizes oldat</t>
  </si>
  <si>
    <t xml:space="preserve">Hydroxylammonium chloride </t>
  </si>
  <si>
    <t xml:space="preserve">O-ethylhydroxylamine </t>
  </si>
  <si>
    <t>regisztráció=ATP0</t>
  </si>
  <si>
    <t>Regisztráció=CLP</t>
  </si>
  <si>
    <t>N-isopropylhydroxylamine</t>
  </si>
  <si>
    <t>5080-22-8</t>
  </si>
  <si>
    <t>225-791-1</t>
  </si>
  <si>
    <t xml:space="preserve">Acetaldehyde oxime </t>
  </si>
  <si>
    <t>107-29-9</t>
  </si>
  <si>
    <t>203-479-6</t>
  </si>
  <si>
    <t xml:space="preserve">Acetone oxime </t>
  </si>
  <si>
    <t>127-06-0</t>
  </si>
  <si>
    <t>204-820-1</t>
  </si>
  <si>
    <t>Butanone oxime</t>
  </si>
  <si>
    <t>202-796-6</t>
  </si>
  <si>
    <t>regisztráció és ATP15</t>
  </si>
  <si>
    <t>Cyclohexanone oxime</t>
  </si>
  <si>
    <t>paraquat dichloride</t>
  </si>
  <si>
    <t>regisztráció, ami több, mint a harmonizált, de a harmonizált ATP03-ban Carc. 2-t is hozzáadták</t>
  </si>
  <si>
    <t>1 vagy 2 kategória</t>
  </si>
  <si>
    <t>3 kategória</t>
  </si>
  <si>
    <t>STOT SE      1 vagy 2 kategória</t>
  </si>
  <si>
    <t>STOT SE 3 megkülön-böztetés 335/336</t>
  </si>
  <si>
    <t>STOT SE 3 megkülön-böztetés</t>
  </si>
  <si>
    <t>5/2020 anyagai tábla</t>
  </si>
  <si>
    <t>Itt néhány anyagra a megfelelő DNEL érték található. Teljes az adatbázis. Nem kötelező bevinni, de mindenki örül majd neki. Ha nincs adat a regisztrációban, akkor ezt írjuk be.</t>
  </si>
  <si>
    <t>Figyeljünk nagyon arra, hogy írjunk be 1A, 1B, 1C-t a bőrmaráskor. Az Irritative-re pedig 2-t. Tehát ide két szám jöhet: 1 vagy 2, illetve a bőrre még 1A, 1B vagy 1C, illetve üresen hagyjuk, ha nincs erre a két végpontra osztályozva az anyag. FONTOS: ha egy anyag bőrre maró besorolású, ne felejtsük el beírni, hogy szemre is károsító, 1-es. Ezt néha az adatlapokban, regisztrációkban, stb. elfelejtik, pedig alapvetően fontos. Most módosítottam a képleteken, hogy az Excel korrigálja, ha elfelejtettetük, de ne tegyük...</t>
  </si>
  <si>
    <t>Kevés adat van. Csak 1-et írjunk, ha van ilyen besorolás az anyagunkra (általában szénhidrogének). Figyeljünk: gyakran van egyedi koncentrációs határérték, azt is be kell írnunk a megfelelő oszlopba.</t>
  </si>
  <si>
    <t>A megfelelelő számokat írjuk be, figyelve arra, hogy SE vagy RE oszlop. Külön oszlopot csináltam arra, ha SE 3 a kategória, hogy irritáció, vagy álmosság/szédülés a kategória. Nem írjuk a 3-at az első oszlopba, csak az 1 vagy kettőt, de írjuk a 335 vagy 336-ot a követekező oszlopba. Ha a szervek miatt az SE 1 vagy 2 kétszer szerepel valamelyik anyagnál, nem tudunk vele mit kezdeni, csak egyszer írjuk be. Ha ráadásul a kétféle szervre eltérő a kategória, akkor erre már nem működik az Excel, írjuk be a szigorúbbat és manuálisan végezzük el a keverékünk osztályozását.</t>
  </si>
  <si>
    <t>Az 5/2020-ben gyakran anyagcsoportok vannak, pl. PCB-k, vagy szerves ónvegyületek, stb. Ezeket természetesen az Excel nem fogja megtalálni. Ha esetleg fel volt sorolva több CAS szám, abból csak egyet vettem át, tehát ez is probléma lehet. De persze az ónvegyületekből akár 100 CAS szám is lehet, más és más vegyületeket azonosítva: ezeket nem találhatja meg az Excel. Figyeljünk rájuk!!</t>
  </si>
  <si>
    <t>Ha csak a veszélyesek anyagokat gyűjtjük ki a "adatgyűjtés" táblába - hiszen csak ezek befolyásolják az osztályba sorolást - akkor lehetnek olyan, nem veszélyes komponensek is, melyek szerepelnek az 5/2020 ITM rendeletben és ezeket fel kell sorolni majd az adatlap 3.2 pontjában. Pl. a kalcium-karbonát...  Az egész keresés csak arra szolgál, hogy vegyük észre: az anyagunk megtalálható az 5/2020 rendeletben. Hiszen ezt a biztonsági adatlap 3.2-ben és a 8.1.-ben is szerepeltetni kell.</t>
  </si>
  <si>
    <t>tris(2-methoxyethoxy)vinylsilane</t>
  </si>
  <si>
    <t>17/01/2022</t>
  </si>
  <si>
    <t>https://echa.europa.eu/documents/10162/1b4d5632-3958-a563-bbd4-d318e59e520b</t>
  </si>
  <si>
    <t>https://echa.europa.eu/documents/10162/b175f54b-e658-de9b-0dec-dad099bb1f17</t>
  </si>
  <si>
    <t>https://echa.europa.eu/documents/10162/21bc25f0-b6f0-1174-18ba-a9081578097e</t>
  </si>
  <si>
    <t>https://echa.europa.eu/documents/10162/3914417a-18b5-5334-8d25-fc1a40d0782e</t>
  </si>
  <si>
    <t>255881-94-8</t>
  </si>
  <si>
    <t>S-(tricyclo(5.2.1.0'2,6)deca-3-en-8(or 9)-yl O-(isopropyl or isobutyl or 2-ethylhexyl) O-(isopropyl or isobutyl or 2-ethylhexyl) phosphorodithioate</t>
  </si>
  <si>
    <t>https://echa.europa.eu/documents/10162/a70cd813-f087-c8df-03ce-1359f8f7e516</t>
  </si>
  <si>
    <t>https://echa.europa.eu/documents/10162/fab08a5e-d762-bc39-8999-fab001c36b7c</t>
  </si>
  <si>
    <t>https://echa.europa.eu/documents/10162/4f98791d-869c-d7a4-5791-9380fa825a31</t>
  </si>
  <si>
    <t>https://echa.europa.eu/documents/10162/22c2d1af-3748-206d-3031-02de14d58047</t>
  </si>
  <si>
    <t>119-47-1</t>
  </si>
  <si>
    <t>6,6'-di-tert-butyl-2,2'-methylenedi-p-cresol</t>
  </si>
  <si>
    <t>204-327-1</t>
  </si>
  <si>
    <t>https://echa.europa.eu/documents/10162/fe17e78e-729f-770e-5f4a-5da23bb2c361</t>
  </si>
  <si>
    <t>https://echa.europa.eu/documents/10162/2409e362-247f-8ca4-c856-40231ac2dc88</t>
  </si>
  <si>
    <t>https://echa.europa.eu/documents/10162/7f58d058-f965-6fe2-864c-4df6a605c8ce</t>
  </si>
  <si>
    <t>https://echa.europa.eu/documents/10162/92936d26-abe2-f0cb-9bdd-f5be90304c5b</t>
  </si>
  <si>
    <t>(±)-1,7,7-trimethyl-3-[(4-methylphenyl)methylene]bicyclo[2.2.1]heptan-2-one covering any of the individual isomers and/or combinations thereof (4-MBC)</t>
  </si>
  <si>
    <t>https://echa.europa.eu/documents/10162/b05be4ea-eff8-5c93-f021-9961a9abc10d</t>
  </si>
  <si>
    <t>https://echa.europa.eu/documents/10162/94537711-ea88-61c3-4a4a-d134d900b81c</t>
  </si>
  <si>
    <t>https://echa.europa.eu/documents/10162/41008a30-53db-84bd-6d4e-7f31d9aa78dc</t>
  </si>
  <si>
    <t>https://echa.europa.eu/documents/10162/36e3ce7f-fa01-9134-239a-9dae6e783fd1</t>
  </si>
  <si>
    <t>36861-47-9</t>
  </si>
  <si>
    <t>(±)-1,7,7-trimethyl-3-[(4-methylphenyl)methylene]bicyclo[2.2.1]heptan-2-one</t>
  </si>
  <si>
    <t>253-242-6</t>
  </si>
  <si>
    <t>1782069-81-1</t>
  </si>
  <si>
    <t>(3E)-1,7,7-trimethyl-3-(4-methylbenzylidene)bicyclo[2.2.1]heptan-2-one</t>
  </si>
  <si>
    <t>95342-41-9</t>
  </si>
  <si>
    <t>(1R,3E,4S)-1,7,7-trimethyl-3-(4-methylbenzylidene)bicyclo[2.2.1]heptan-2-one</t>
  </si>
  <si>
    <t>852541-30-1</t>
  </si>
  <si>
    <t>(1S,3E,4R)-1,7,7-trimethyl-3-(4-methylbenzylidene)bicyclo[2.2.1]heptan-2-one</t>
  </si>
  <si>
    <t>852541-21-0</t>
  </si>
  <si>
    <t>(1R,3Z,4S)-1,7,7-trimethyl-3-(4-methylbenzylidene)bicyclo[2.2.1]heptan-2-one</t>
  </si>
  <si>
    <t>741687-98-9</t>
  </si>
  <si>
    <t>(1R,4S)-1,7,7-trimethyl-3-(4-methylbenzylidene)bicyclo[2.2.1]heptan-2-one</t>
  </si>
  <si>
    <t>852541-25-4</t>
  </si>
  <si>
    <t>(1S,3Z,4R)-1,7,7-trimethyl-3-(4-methylbenzylidene)bicyclo[2.2.1]heptan-2-one</t>
  </si>
  <si>
    <t>Phenol, alkylation products (mainly in para position) with C12-rich branched alkyl chains from oligomerisation, covering any individual isomers and/ or combinations thereof (PDDP)</t>
  </si>
  <si>
    <t>08/07/2021</t>
  </si>
  <si>
    <t>https://echa.europa.eu/documents/10162/6c954d43-13d4-b12b-4c0a-bc6c1f35fc72</t>
  </si>
  <si>
    <t>https://echa.europa.eu/documents/10162/6823656a-b163-5985-75c4-a768a67b9d3c</t>
  </si>
  <si>
    <t>https://echa.europa.eu/documents/10162/6a83bb36-00c4-3b6a-74a4-76a1223aacd9</t>
  </si>
  <si>
    <t>https://echa.europa.eu/documents/10162/7c788805-871e-9568-78a8-402f94541ae0</t>
  </si>
  <si>
    <t>27459-10-5</t>
  </si>
  <si>
    <t>4-isododecylphenol</t>
  </si>
  <si>
    <t>57427-55-1</t>
  </si>
  <si>
    <t>Phenol, tetrapropylene-</t>
  </si>
  <si>
    <t>210555-94-5</t>
  </si>
  <si>
    <t>Phenol, 4-dodecyl, branched</t>
  </si>
  <si>
    <t>74499-35-7</t>
  </si>
  <si>
    <t>Phenol, (tetrapropenyl) derivatives</t>
  </si>
  <si>
    <t>27147-75-7</t>
  </si>
  <si>
    <t>Phenol, 4-isododecyl-</t>
  </si>
  <si>
    <t>121158-58-5</t>
  </si>
  <si>
    <t>Phenol, dodecyl-, branched</t>
  </si>
  <si>
    <t>310-154-3</t>
  </si>
  <si>
    <t>Orthoboric acid, sodium salt (group)</t>
  </si>
  <si>
    <t>https://echa.europa.eu/documents/10162/2ffc10a7-fe57-2c75-9af2-001cb5f5aa1e</t>
  </si>
  <si>
    <t>https://echa.europa.eu/documents/10162/0b757d38-e10b-6692-2e56-b6d26b366dc8</t>
  </si>
  <si>
    <t>https://echa.europa.eu/documents/10162/c4c5aa8d-8f61-51ef-d120-6f54b5d9a0c0</t>
  </si>
  <si>
    <t>https://echa.europa.eu/documents/10162/4b353aba-79ac-3605-690c-e6f1ca320647</t>
  </si>
  <si>
    <t>1333-73-9</t>
  </si>
  <si>
    <t>Boric acid, sodium salt</t>
  </si>
  <si>
    <t>215-604-1</t>
  </si>
  <si>
    <t>13840-56-7</t>
  </si>
  <si>
    <t>Orthoboric acid, sodium salt</t>
  </si>
  <si>
    <t>237-560-2</t>
  </si>
  <si>
    <t>25747-83-5</t>
  </si>
  <si>
    <t>boric acid (H3BO3), sodium salt, hydrate</t>
  </si>
  <si>
    <t>14890-53-0</t>
  </si>
  <si>
    <t>boric acid (H3BO3), sodium salt (1:1)</t>
  </si>
  <si>
    <t>22454-04-2</t>
  </si>
  <si>
    <t>Boric acid (H3BO3), disodium salt</t>
  </si>
  <si>
    <t>14312-40-4</t>
  </si>
  <si>
    <t>Trisodium orthoborate</t>
  </si>
  <si>
    <t>238-253-6</t>
  </si>
  <si>
    <t>Medium-chain chlorinated paraffins (MCCP)</t>
  </si>
  <si>
    <t>https://echa.europa.eu/documents/10162/af3efea2-1518-3bbe-0bf5-3867131c2f4c</t>
  </si>
  <si>
    <t>https://echa.europa.eu/documents/10162/799da465-c1f4-00ea-e771-53d405fee8af</t>
  </si>
  <si>
    <t>https://echa.europa.eu/documents/10162/98611952-49d5-b0be-d4b9-3df6579315c9</t>
  </si>
  <si>
    <t>https://echa.europa.eu/documents/10162/2b9b5c86-8980-3ce8-5bda-77928392642c#https://echa.europa.eu/documents/10162/a47cba77-d86d-006e-80e5-bbd3a103a193#https://echa.europa.eu/documents/10162/5a99cbfc-fd8b-df56-af12-c39a5c6cc8ce</t>
  </si>
  <si>
    <t>di-, tri- and tetrachlorotetradecane</t>
  </si>
  <si>
    <t>Alkanes, C14-17, chloro</t>
  </si>
  <si>
    <t>198840-65-2</t>
  </si>
  <si>
    <t>Tetradecane, chloro derivs.</t>
  </si>
  <si>
    <t>1372804-76-6</t>
  </si>
  <si>
    <t>Alkanes, C14-16, chloro</t>
  </si>
  <si>
    <t>glutaral</t>
  </si>
  <si>
    <t>https://echa.europa.eu/documents/10162/f8bab22e-f605-bbed-66eb-1332835436f9</t>
  </si>
  <si>
    <t>https://echa.europa.eu/documents/10162/b5ed1907-5313-68e0-c7a7-751d9de47330</t>
  </si>
  <si>
    <t>https://echa.europa.eu/documents/10162/c02d3fc8-772e-14d0-1eda-2db650aa0b8f</t>
  </si>
  <si>
    <t>https://echa.europa.eu/documents/10162/6e8721b5-cda7-662b-17e5-2f395fe0d521</t>
  </si>
  <si>
    <t>77-40-7</t>
  </si>
  <si>
    <t>4,4'-(1-methylpropylidene)bisphenol</t>
  </si>
  <si>
    <t>201-025-1</t>
  </si>
  <si>
    <t>Endocrine disrupting properties (Article 57(f) - environment)#Endocrine disrupting properties (Article 57(f) - human health)</t>
  </si>
  <si>
    <t>https://echa.europa.eu/documents/10162/ab77aafb-7b98-5cbb-3416-fc28e393a48e</t>
  </si>
  <si>
    <t>https://echa.europa.eu/documents/10162/6755b6f5-11e8-ba1f-8168-6325fad64bce</t>
  </si>
  <si>
    <t>https://echa.europa.eu/documents/10162/dd9e01dd-8aac-8ecd-4c39-4da6c92c2ec8</t>
  </si>
  <si>
    <t>https://echa.europa.eu/documents/10162/141706c5-95f0-5197-6ab0-3287bc0e7f46</t>
  </si>
  <si>
    <t>2-(4-tert-butylbenzyl)propionaldehyde and its individual stereoisomers</t>
  </si>
  <si>
    <t>https://echa.europa.eu/documents/10162/142cc638-9c2b-b2d2-09da-b38806ba7565</t>
  </si>
  <si>
    <t>https://echa.europa.eu/documents/10162/17f27f86-efe0-c723-32b5-ff774ae31a16</t>
  </si>
  <si>
    <t>https://echa.europa.eu/documents/10162/fc185a73-227f-328a-c6c2-e77f848f53c6</t>
  </si>
  <si>
    <t>https://echa.europa.eu/documents/10162/276ad049-1ceb-e417-b4a7-2c72322e0ce5</t>
  </si>
  <si>
    <t>2-(4-tert-butylbenzyl)propionaldehyde</t>
  </si>
  <si>
    <t>75166-30-2</t>
  </si>
  <si>
    <t>(2S)-3-(4-tert-butylphenyl)-2-methylpropanal</t>
  </si>
  <si>
    <t>75166-31-3</t>
  </si>
  <si>
    <t>(2R)-3-(4-tert-butylphenyl)-2-methylpropanal</t>
  </si>
  <si>
    <t>2,2-bis(bromomethyl)propane-1,3-diol (BMP); 2,2-dimethylpropan-1-ol, tribromo derivative/3-bromo-2,2-bis(bromomethyl)-1-propanol (TBNPA); 2,3-dibromo-1-propanol (2,3-DBPA)</t>
  </si>
  <si>
    <t>https://echa.europa.eu/documents/10162/27d5b22f-c74a-00c5-e988-d0d4db720822</t>
  </si>
  <si>
    <t>https://echa.europa.eu/documents/10162/12706f21-c551-9d0e-7b28-0c07bfcd89be</t>
  </si>
  <si>
    <t>https://echa.europa.eu/documents/10162/22d07e1a-0a10-7050-3dd7-c28264224db0</t>
  </si>
  <si>
    <t>https://echa.europa.eu/documents/10162/97e7c76f-99ad-ae48-dda3-fe76c5098e3f</t>
  </si>
  <si>
    <t>36483-57-5</t>
  </si>
  <si>
    <t>2,2-dimethylpropan-1-ol, tribromo derivative (TBNPA)</t>
  </si>
  <si>
    <t>253-057-0</t>
  </si>
  <si>
    <t>1522-92-5</t>
  </si>
  <si>
    <t>3-bromo-2,2-bis(bromomethyl)-1-propanol (TBNPA)</t>
  </si>
  <si>
    <t>2,2-bis(bromomethyl)propane-1,3-diol (BMP)</t>
  </si>
  <si>
    <t>2,3-dibromo-1-propanol (2,3-DBPA)</t>
  </si>
  <si>
    <t>Carcinogenic (Article 57a)#Equivalent level of concern having probable serious effects to human health (Article 57(f) - human health)#Equivalent level of concern having probable serious effects to the environment (Article 57(f) - environment)</t>
  </si>
  <si>
    <t>https://echa.europa.eu/documents/10162/17ab47c9-f60e-ecbc-da78-474468076133</t>
  </si>
  <si>
    <t>https://echa.europa.eu/documents/10162/031ccf23-e060-c12b-5978-757b21f51ef5</t>
  </si>
  <si>
    <t>https://echa.europa.eu/documents/10162/ce76bdd9-006a-19fc-05eb-4bb60daa0256</t>
  </si>
  <si>
    <t>https://echa.europa.eu/documents/10162/9b5464f1-ef30-7e57-5184-10291c44328e</t>
  </si>
  <si>
    <t>Dioctyltin dilaurate, stannane, dioctyl-, bis(coco acyloxy) derivs., and any other stannane, dioctyl-, bis(fatty acyloxy) derivs. wherein C12 is the predominant carbon number of the fatty acyloxy moiety</t>
  </si>
  <si>
    <t>https://echa.europa.eu/documents/10162/7fc5894b-3785-4c7f-bba8-5a172ad287a7</t>
  </si>
  <si>
    <t>https://echa.europa.eu/documents/10162/3daf4bfd-78b4-7e5a-717f-f8169e350d65</t>
  </si>
  <si>
    <t>https://echa.europa.eu/documents/10162/879129fe-2615-0c9f-e91b-00b900d26c17</t>
  </si>
  <si>
    <t>https://echa.europa.eu/documents/10162/77d1fdea-6e60-9311-7e9e-301686ef38c6</t>
  </si>
  <si>
    <t>Dioctyltin dilaurate</t>
  </si>
  <si>
    <t>Stannane, dioctyl-, bis(coco acyloxy) derivs.</t>
  </si>
  <si>
    <t>293-901-5</t>
  </si>
  <si>
    <t>dioctyltin dilaurate; stannane, dioctyl-, bis(coco acyloxy) derivs.</t>
  </si>
  <si>
    <t>https://echa.europa.eu/documents/10162/854c5708-b10f-7b75-52e7-968e7c448992</t>
  </si>
  <si>
    <t>https://echa.europa.eu/documents/10162/b3398d8d-f30d-1db5-1cbc-094de67753cf</t>
  </si>
  <si>
    <t>https://echa.europa.eu/documents/10162/c99c2be3-8ba4-0a7c-4711-423639029884</t>
  </si>
  <si>
    <t>https://echa.europa.eu/documents/10162/3bdbc35b-91e1-3a8a-302a-2ba6313cc50e</t>
  </si>
  <si>
    <t>https://echa.europa.eu/documents/10162/10861be8-f130-266d-ca8f-c6c7139fe6d9</t>
  </si>
  <si>
    <t>https://echa.europa.eu/documents/10162/6f88822c-faae-8f80-7121-9e64752668dc</t>
  </si>
  <si>
    <t>https://echa.europa.eu/documents/10162/741c3cb4-34b1-3dc3-a12b-07d651f6eb53</t>
  </si>
  <si>
    <t>https://echa.europa.eu/documents/10162/cd37b495-7065-d09f-74b4-40b39eef4e82</t>
  </si>
  <si>
    <t>https://echa.europa.eu/documents/10162/9227ca75-c14c-29ab-81ff-ee86058dd7a7</t>
  </si>
  <si>
    <t>https://echa.europa.eu/documents/10162/59ed15a3-66ee-b8c8-1384-54277d0223eb</t>
  </si>
  <si>
    <t>https://echa.europa.eu/documents/10162/c61a924a-4b3a-d122-1343-d5557deb3029#https://echa.europa.eu/documents/10162/9c45b069-0fbf-c247-08c0-d0567c58a43e</t>
  </si>
  <si>
    <t>https://echa.europa.eu/documents/10162/d4447c8f-c2f4-df26-c06e-c0a4e93b20e9</t>
  </si>
  <si>
    <t>https://echa.europa.eu/documents/10162/31fcbd73-6d35-06d9-35cd-42dc09362aa1</t>
  </si>
  <si>
    <t>https://echa.europa.eu/documents/10162/99d34015-c23f-882d-ba9e-8404434bb456</t>
  </si>
  <si>
    <t>https://echa.europa.eu/documents/10162/03e937e3-2f19-ad9d-6bd5-ab9ceae0d0c6</t>
  </si>
  <si>
    <t>https://echa.europa.eu/documents/10162/23a73a48-dbec-b764-c3e0-f3f45a7cd36d</t>
  </si>
  <si>
    <t>https://echa.europa.eu/documents/10162/4b662f2b-020e-e3a9-c398-3a6d79b65c35</t>
  </si>
  <si>
    <t>https://echa.europa.eu/documents/10162/24d19609-35d1-edaa-4aac-07db7025edde</t>
  </si>
  <si>
    <t>https://echa.europa.eu/documents/10162/ce50a489-acc9-3908-e6af-d43fa4af292b</t>
  </si>
  <si>
    <t>https://echa.europa.eu/documents/10162/36a36d48-2f35-cfe6-4bca-07870d3c65fd</t>
  </si>
  <si>
    <t>https://echa.europa.eu/documents/10162/3dfadfba-a9bd-9b66-4868-153dd9034b7b</t>
  </si>
  <si>
    <t>EUH211</t>
  </si>
  <si>
    <t>Figyelem! Használatkor veszélyes, belélegezhető por képződhet. Ezt a port nem szabad belélegezni.</t>
  </si>
  <si>
    <t>EUH212</t>
  </si>
  <si>
    <t>Figyelem! Permetezés közben veszélyes, belélegezhető cseppek képződhetnek. A permetet vagy a ködöt nem szabad belélegezni.</t>
  </si>
  <si>
    <t>934-342-5</t>
  </si>
  <si>
    <t xml:space="preserve">Fatty Alcohol C12 C14 ethoxylated with 3 moles of EO </t>
  </si>
  <si>
    <t xml:space="preserve">C12-14 ethoxylated fatty alcohol, 7 EO </t>
  </si>
  <si>
    <t>919-710-5</t>
  </si>
  <si>
    <t>Alcohols, C12-14, ethoxylated 1-,2,5EU</t>
  </si>
  <si>
    <t>68131-39-5</t>
  </si>
  <si>
    <t xml:space="preserve">Alcohols, C12-15, ethoxylated </t>
  </si>
  <si>
    <t>500-195-7</t>
  </si>
  <si>
    <t>ATP15 sokkal szigorúbb, mint a regisztráció</t>
  </si>
  <si>
    <t>25513-64-8</t>
  </si>
  <si>
    <t xml:space="preserve">2,2,4(or 2,4,4)-trimethylhexane-1,6-diamine </t>
  </si>
  <si>
    <t>247-063-2</t>
  </si>
  <si>
    <t>0,102</t>
  </si>
  <si>
    <t>https://echa.europa.eu/hu/registration-dossier/-/registered-dossier/2200/2/1</t>
  </si>
  <si>
    <t>xilol</t>
  </si>
  <si>
    <t>etilbenzol</t>
  </si>
  <si>
    <t>2-metilpropán-1-ol</t>
  </si>
  <si>
    <t>metanol</t>
  </si>
  <si>
    <t>bárium-szulfát</t>
  </si>
  <si>
    <t>7727-43-7</t>
  </si>
  <si>
    <t xml:space="preserve">Barium sulfate </t>
  </si>
  <si>
    <t>kvarc</t>
  </si>
  <si>
    <t>Ide a saját termékek jönnek!</t>
  </si>
  <si>
    <t>Hatóanyag 1</t>
  </si>
  <si>
    <t>Epoxivegyület</t>
  </si>
  <si>
    <t>Oldószerelegy</t>
  </si>
  <si>
    <t>Töltőanyag</t>
  </si>
  <si>
    <t>2-methoxypropyl-acetate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</si>
</sst>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93" x14ac:knownFonts="1">
    <font>
      <sz val="11"/>
      <color rgb="FF000000"/>
      <name val="Calibri"/>
      <family val="2"/>
      <charset val="238"/>
    </font>
    <font>
      <b/>
      <sz val="11"/>
      <color rgb="FF000000"/>
      <name val="Calibri"/>
      <family val="2"/>
      <charset val="238"/>
    </font>
    <font>
      <sz val="11"/>
      <color rgb="FF000000"/>
      <name val="Wingdings"/>
      <charset val="2"/>
    </font>
    <font>
      <i/>
      <sz val="11"/>
      <color rgb="FF000000"/>
      <name val="Calibri"/>
      <family val="2"/>
      <charset val="238"/>
    </font>
    <font>
      <sz val="12"/>
      <color rgb="FF000000"/>
      <name val="Calibri"/>
      <family val="2"/>
      <charset val="238"/>
    </font>
    <font>
      <sz val="11"/>
      <name val="Calibri"/>
      <family val="2"/>
      <charset val="238"/>
    </font>
    <font>
      <sz val="11"/>
      <name val="Arial"/>
      <family val="2"/>
      <charset val="238"/>
    </font>
    <font>
      <sz val="11"/>
      <color rgb="FF000000"/>
      <name val="Arial"/>
      <family val="2"/>
      <charset val="238"/>
    </font>
    <font>
      <sz val="8"/>
      <color rgb="FF000000"/>
      <name val="Calibri"/>
      <family val="2"/>
      <charset val="238"/>
    </font>
    <font>
      <b/>
      <i/>
      <sz val="14"/>
      <color rgb="FF000000"/>
      <name val="Calibri"/>
      <family val="2"/>
      <charset val="238"/>
    </font>
    <font>
      <b/>
      <i/>
      <sz val="10"/>
      <color rgb="FF000000"/>
      <name val="Calibri"/>
      <family val="2"/>
      <charset val="238"/>
    </font>
    <font>
      <b/>
      <i/>
      <sz val="8"/>
      <color rgb="FF000000"/>
      <name val="Calibri"/>
      <family val="2"/>
      <charset val="238"/>
    </font>
    <font>
      <b/>
      <sz val="8"/>
      <color rgb="FF000000"/>
      <name val="Calibri"/>
      <family val="2"/>
      <charset val="238"/>
    </font>
    <font>
      <b/>
      <i/>
      <sz val="14"/>
      <color rgb="FFFF0000"/>
      <name val="Calibri"/>
      <family val="2"/>
      <charset val="238"/>
    </font>
    <font>
      <b/>
      <sz val="10"/>
      <color rgb="FF000000"/>
      <name val="Calibri"/>
      <family val="2"/>
      <charset val="238"/>
    </font>
    <font>
      <b/>
      <sz val="12"/>
      <color rgb="FF000000"/>
      <name val="Calibri"/>
      <family val="2"/>
      <charset val="238"/>
    </font>
    <font>
      <b/>
      <sz val="14"/>
      <color rgb="FF000000"/>
      <name val="Calibri"/>
      <family val="2"/>
      <charset val="238"/>
    </font>
    <font>
      <sz val="9"/>
      <color rgb="FF000000"/>
      <name val="Calibri"/>
      <family val="2"/>
      <charset val="238"/>
    </font>
    <font>
      <b/>
      <sz val="11"/>
      <color rgb="FF000000"/>
      <name val="Calibri"/>
      <family val="2"/>
      <charset val="1"/>
    </font>
    <font>
      <sz val="11"/>
      <color rgb="FF000000"/>
      <name val="Calibri"/>
      <family val="2"/>
      <charset val="1"/>
    </font>
    <font>
      <u/>
      <sz val="10"/>
      <color rgb="FF0000FF"/>
      <name val="Arial"/>
      <family val="2"/>
      <charset val="238"/>
    </font>
    <font>
      <u/>
      <sz val="11"/>
      <color rgb="FF0563C1"/>
      <name val="Calibri"/>
      <family val="2"/>
      <charset val="1"/>
    </font>
    <font>
      <sz val="11"/>
      <name val="Calibri"/>
      <family val="2"/>
      <charset val="1"/>
    </font>
    <font>
      <sz val="11"/>
      <color rgb="FF0563C1"/>
      <name val="Calibri"/>
      <family val="2"/>
      <charset val="1"/>
    </font>
    <font>
      <i/>
      <sz val="11"/>
      <name val="Calibri"/>
      <family val="2"/>
      <charset val="1"/>
    </font>
    <font>
      <i/>
      <sz val="11"/>
      <color rgb="FF000000"/>
      <name val="Calibri"/>
      <family val="2"/>
      <charset val="1"/>
    </font>
    <font>
      <sz val="11"/>
      <color rgb="FF0563C1"/>
      <name val="Calibri"/>
      <family val="2"/>
      <charset val="238"/>
    </font>
    <font>
      <u/>
      <sz val="11"/>
      <color rgb="FF000000"/>
      <name val="Calibri"/>
      <family val="2"/>
      <charset val="1"/>
    </font>
    <font>
      <u/>
      <sz val="11"/>
      <color rgb="FF0000FF"/>
      <name val="Arial"/>
      <family val="2"/>
      <charset val="1"/>
    </font>
    <font>
      <i/>
      <sz val="11"/>
      <name val="Calibri"/>
      <family val="2"/>
      <charset val="238"/>
    </font>
    <font>
      <u/>
      <sz val="11"/>
      <color rgb="FF000000"/>
      <name val="Calibri"/>
      <family val="2"/>
      <charset val="238"/>
    </font>
    <font>
      <sz val="11"/>
      <color rgb="FF0000FF"/>
      <name val="Calibri"/>
      <family val="2"/>
      <charset val="1"/>
    </font>
    <font>
      <b/>
      <i/>
      <sz val="11"/>
      <color rgb="FF000000"/>
      <name val="Calibri"/>
      <family val="2"/>
      <charset val="238"/>
    </font>
    <font>
      <sz val="10"/>
      <name val="Arial"/>
      <family val="2"/>
      <charset val="238"/>
    </font>
    <font>
      <sz val="12"/>
      <name val="Times New Roman"/>
      <family val="1"/>
      <charset val="238"/>
    </font>
    <font>
      <b/>
      <i/>
      <sz val="11"/>
      <color rgb="FF000000"/>
      <name val="Calibri"/>
      <family val="2"/>
      <charset val="1"/>
    </font>
    <font>
      <b/>
      <sz val="10"/>
      <name val="Arial"/>
      <family val="2"/>
      <charset val="238"/>
    </font>
    <font>
      <i/>
      <sz val="11"/>
      <name val="Arial"/>
      <family val="2"/>
      <charset val="238"/>
    </font>
    <font>
      <sz val="12"/>
      <name val="Arial"/>
      <family val="2"/>
      <charset val="238"/>
    </font>
    <font>
      <b/>
      <sz val="11"/>
      <color rgb="FF000000"/>
      <name val="Calibri"/>
      <family val="2"/>
    </font>
    <font>
      <sz val="11"/>
      <color theme="10"/>
      <name val="Calibri"/>
      <family val="2"/>
      <scheme val="minor"/>
    </font>
    <font>
      <sz val="11"/>
      <color rgb="FF000000"/>
      <name val="Calibri"/>
      <family val="2"/>
    </font>
    <font>
      <sz val="11"/>
      <color rgb="FFFF0000"/>
      <name val="Arial"/>
      <family val="2"/>
      <charset val="238"/>
    </font>
    <font>
      <b/>
      <i/>
      <sz val="9"/>
      <color rgb="FF000000"/>
      <name val="Calibri"/>
      <family val="2"/>
      <charset val="238"/>
    </font>
    <font>
      <i/>
      <sz val="11"/>
      <color rgb="FF0563C1"/>
      <name val="Calibri"/>
      <family val="2"/>
      <charset val="238"/>
    </font>
    <font>
      <sz val="11"/>
      <name val="Times New Roman"/>
      <family val="1"/>
      <charset val="238"/>
    </font>
    <font>
      <sz val="11"/>
      <color rgb="FF000000"/>
      <name val="Times New Roman"/>
      <family val="1"/>
      <charset val="238"/>
    </font>
    <font>
      <sz val="11"/>
      <color rgb="FF002555"/>
      <name val="Times New Roman"/>
      <family val="1"/>
      <charset val="238"/>
    </font>
    <font>
      <sz val="11"/>
      <color rgb="FF0000FF"/>
      <name val="Times New Roman"/>
      <family val="1"/>
      <charset val="238"/>
    </font>
    <font>
      <b/>
      <sz val="11"/>
      <color rgb="FF000000"/>
      <name val="Arial"/>
      <family val="2"/>
      <charset val="238"/>
    </font>
    <font>
      <u/>
      <sz val="11"/>
      <color rgb="FF0000FF"/>
      <name val="Arial"/>
      <family val="2"/>
      <charset val="238"/>
    </font>
    <font>
      <b/>
      <i/>
      <sz val="11"/>
      <name val="Arial"/>
      <family val="2"/>
      <charset val="238"/>
    </font>
    <font>
      <sz val="11"/>
      <color rgb="FFFF0000"/>
      <name val="Calibri"/>
      <family val="2"/>
      <charset val="238"/>
      <scheme val="minor"/>
    </font>
    <font>
      <sz val="11"/>
      <name val="Calibri"/>
      <family val="2"/>
      <charset val="238"/>
      <scheme val="minor"/>
    </font>
    <font>
      <u/>
      <sz val="12"/>
      <color rgb="FFFF0000"/>
      <name val="Calibri"/>
      <family val="2"/>
      <charset val="238"/>
      <scheme val="minor"/>
    </font>
    <font>
      <sz val="11"/>
      <color rgb="FFFF0000"/>
      <name val="Calibri"/>
      <family val="2"/>
      <charset val="1"/>
    </font>
    <font>
      <sz val="11"/>
      <color rgb="FFFF0000"/>
      <name val="Calibri"/>
      <family val="2"/>
    </font>
    <font>
      <sz val="11"/>
      <color rgb="FF00B0F0"/>
      <name val="Arial"/>
      <family val="2"/>
      <charset val="238"/>
    </font>
    <font>
      <b/>
      <sz val="10"/>
      <color rgb="FFFF0000"/>
      <name val="Arial"/>
      <family val="2"/>
      <charset val="238"/>
    </font>
    <font>
      <sz val="11"/>
      <color rgb="FF00B0F0"/>
      <name val="Calibri"/>
      <family val="2"/>
      <charset val="238"/>
      <scheme val="minor"/>
    </font>
    <font>
      <sz val="10"/>
      <color rgb="FF00B0F0"/>
      <name val="Arial"/>
      <family val="2"/>
      <charset val="238"/>
    </font>
    <font>
      <u/>
      <sz val="11"/>
      <name val="Calibri"/>
      <family val="2"/>
      <charset val="1"/>
    </font>
    <font>
      <sz val="11"/>
      <color rgb="FF00B0F0"/>
      <name val="Calibri"/>
      <family val="2"/>
      <charset val="1"/>
    </font>
    <font>
      <u/>
      <sz val="12"/>
      <color rgb="FFFF0000"/>
      <name val="Calibri"/>
      <family val="2"/>
      <charset val="1"/>
      <scheme val="minor"/>
    </font>
    <font>
      <sz val="11"/>
      <color theme="1"/>
      <name val="Times New Roman"/>
      <family val="1"/>
      <charset val="238"/>
    </font>
    <font>
      <sz val="11"/>
      <color rgb="FFFF0000"/>
      <name val="Times New Roman"/>
      <family val="1"/>
      <charset val="238"/>
    </font>
    <font>
      <b/>
      <sz val="9"/>
      <color indexed="81"/>
      <name val="Tahoma"/>
      <family val="2"/>
      <charset val="238"/>
    </font>
    <font>
      <u/>
      <sz val="11"/>
      <name val="Times New Roman"/>
      <family val="1"/>
      <charset val="238"/>
    </font>
    <font>
      <b/>
      <sz val="11"/>
      <name val="Times New Roman"/>
      <family val="1"/>
      <charset val="238"/>
    </font>
    <font>
      <b/>
      <sz val="11"/>
      <name val="Calibri"/>
      <family val="2"/>
      <charset val="1"/>
    </font>
    <font>
      <u/>
      <sz val="11"/>
      <name val="Calibri"/>
      <family val="2"/>
      <charset val="238"/>
    </font>
    <font>
      <sz val="11"/>
      <color indexed="8"/>
      <name val="Calibri"/>
      <family val="2"/>
      <scheme val="minor"/>
    </font>
    <font>
      <sz val="8"/>
      <name val="Times New Roman"/>
      <family val="1"/>
      <charset val="238"/>
    </font>
    <font>
      <u/>
      <sz val="11"/>
      <color rgb="FF0000FF"/>
      <name val="Times New Roman"/>
      <family val="1"/>
      <charset val="238"/>
    </font>
    <font>
      <sz val="12"/>
      <color rgb="FF000000"/>
      <name val="Times New Roman"/>
      <family val="1"/>
      <charset val="238"/>
    </font>
    <font>
      <i/>
      <sz val="11"/>
      <color theme="1"/>
      <name val="Calibri"/>
      <family val="2"/>
      <charset val="238"/>
      <scheme val="minor"/>
    </font>
    <font>
      <u/>
      <sz val="11"/>
      <color theme="1"/>
      <name val="Calibri"/>
      <family val="2"/>
      <charset val="238"/>
      <scheme val="minor"/>
    </font>
    <font>
      <b/>
      <sz val="8"/>
      <name val="Times New Roman"/>
      <family val="1"/>
      <charset val="238"/>
    </font>
    <font>
      <b/>
      <sz val="8"/>
      <name val="Times New Roman"/>
      <family val="1"/>
      <charset val="238"/>
    </font>
    <font>
      <sz val="8"/>
      <name val="Times New Roman"/>
      <family val="1"/>
      <charset val="238"/>
    </font>
    <font>
      <sz val="8"/>
      <color rgb="FF0070C0"/>
      <name val="Times New Roman"/>
      <family val="1"/>
      <charset val="238"/>
    </font>
    <font>
      <b/>
      <sz val="8"/>
      <color rgb="FFFF0000"/>
      <name val="Times New Roman"/>
      <family val="1"/>
      <charset val="238"/>
    </font>
    <font>
      <sz val="11"/>
      <color rgb="FF0070C0"/>
      <name val="Calibri"/>
      <family val="2"/>
      <scheme val="minor"/>
    </font>
    <font>
      <sz val="11"/>
      <name val="Calibri"/>
      <family val="2"/>
      <scheme val="minor"/>
    </font>
    <font>
      <sz val="8"/>
      <color rgb="FFFF0000"/>
      <name val="Times New Roman"/>
      <family val="1"/>
      <charset val="238"/>
    </font>
    <font>
      <sz val="8"/>
      <color indexed="8"/>
      <name val="Times New Roman"/>
      <family val="1"/>
      <charset val="238"/>
    </font>
    <font>
      <sz val="11"/>
      <color rgb="FFFF0000"/>
      <name val="Calibri"/>
      <family val="2"/>
      <charset val="238"/>
    </font>
    <font>
      <sz val="8"/>
      <name val="Calibri"/>
      <family val="2"/>
      <charset val="238"/>
    </font>
    <font>
      <sz val="10"/>
      <color rgb="FF000000"/>
      <name val="Calibri"/>
      <family val="2"/>
      <charset val="238"/>
    </font>
    <font>
      <b/>
      <sz val="11"/>
      <name val="Calibri"/>
      <family val="2"/>
      <charset val="238"/>
    </font>
    <font>
      <u/>
      <sz val="10"/>
      <name val="Arial"/>
      <family val="2"/>
      <charset val="238"/>
    </font>
    <font>
      <b/>
      <u/>
      <sz val="10"/>
      <color rgb="FF0000FF"/>
      <name val="Arial"/>
      <family val="2"/>
      <charset val="238"/>
    </font>
    <font>
      <sz val="11"/>
      <name val="Calibri"/>
      <family val="2"/>
    </font>
  </fonts>
  <fills count="14">
    <fill>
      <patternFill patternType="none"/>
    </fill>
    <fill>
      <patternFill patternType="gray125"/>
    </fill>
    <fill>
      <patternFill patternType="solid">
        <fgColor rgb="FFFFFF00"/>
        <bgColor rgb="FFFFFF00"/>
      </patternFill>
    </fill>
    <fill>
      <patternFill patternType="solid">
        <fgColor rgb="FFFFFFCC"/>
        <bgColor rgb="FFFFFFFF"/>
      </patternFill>
    </fill>
    <fill>
      <patternFill patternType="solid">
        <fgColor rgb="FFAFABAB"/>
        <bgColor rgb="FFA6A6A6"/>
      </patternFill>
    </fill>
    <fill>
      <patternFill patternType="solid">
        <fgColor rgb="FFA6A6A6"/>
        <bgColor rgb="FFAFABAB"/>
      </patternFill>
    </fill>
    <fill>
      <patternFill patternType="solid">
        <fgColor rgb="FFFFFFFF"/>
        <bgColor rgb="FFFFFFCC"/>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DDD9C4"/>
      </patternFill>
    </fill>
    <fill>
      <patternFill patternType="solid">
        <fgColor rgb="FFC5D9F1"/>
      </patternFill>
    </fill>
    <fill>
      <patternFill patternType="solid">
        <fgColor theme="0" tint="-0.34998626667073579"/>
        <bgColor rgb="FFA6A6A6"/>
      </patternFill>
    </fill>
    <fill>
      <patternFill patternType="solid">
        <fgColor theme="0" tint="-0.34998626667073579"/>
        <bgColor rgb="FFAFABAB"/>
      </patternFill>
    </fill>
  </fills>
  <borders count="47">
    <border>
      <left/>
      <right/>
      <top/>
      <bottom/>
      <diagonal/>
    </border>
    <border>
      <left/>
      <right/>
      <top style="thin">
        <color auto="1"/>
      </top>
      <bottom style="thin">
        <color auto="1"/>
      </bottom>
      <diagonal/>
    </border>
    <border>
      <left/>
      <right/>
      <top/>
      <bottom style="thin">
        <color auto="1"/>
      </bottom>
      <diagonal/>
    </border>
    <border>
      <left/>
      <right/>
      <top/>
      <bottom style="thick">
        <color auto="1"/>
      </bottom>
      <diagonal/>
    </border>
    <border>
      <left/>
      <right/>
      <top style="thick">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diagonalUp="1" diagonalDown="1">
      <left style="thin">
        <color auto="1"/>
      </left>
      <right/>
      <top/>
      <bottom/>
      <diagonal style="thin">
        <color auto="1"/>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hair">
        <color auto="1"/>
      </right>
      <top style="thick">
        <color auto="1"/>
      </top>
      <bottom/>
      <diagonal/>
    </border>
    <border>
      <left style="thick">
        <color auto="1"/>
      </left>
      <right style="thin">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diagonal/>
    </border>
    <border>
      <left/>
      <right style="medium">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
      <left/>
      <right style="hair">
        <color auto="1"/>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right style="medium">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right style="medium">
        <color auto="1"/>
      </right>
      <top/>
      <bottom/>
      <diagonal/>
    </border>
    <border>
      <left style="thin">
        <color auto="1"/>
      </left>
      <right/>
      <top/>
      <bottom/>
      <diagonal/>
    </border>
    <border>
      <left style="thick">
        <color auto="1"/>
      </left>
      <right style="thin">
        <color auto="1"/>
      </right>
      <top/>
      <bottom/>
      <diagonal/>
    </border>
    <border>
      <left style="medium">
        <color auto="1"/>
      </left>
      <right style="thick">
        <color auto="1"/>
      </right>
      <top/>
      <bottom/>
      <diagonal/>
    </border>
    <border>
      <left style="medium">
        <color auto="1"/>
      </left>
      <right style="medium">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indexed="64"/>
      </bottom>
      <diagonal/>
    </border>
    <border>
      <left style="thin">
        <color auto="1"/>
      </left>
      <right style="thin">
        <color auto="1"/>
      </right>
      <top/>
      <bottom style="thin">
        <color auto="1"/>
      </bottom>
      <diagonal/>
    </border>
  </borders>
  <cellStyleXfs count="4">
    <xf numFmtId="0" fontId="0" fillId="0" borderId="0"/>
    <xf numFmtId="0" fontId="20" fillId="0" borderId="0" applyBorder="0" applyProtection="0"/>
    <xf numFmtId="0" fontId="34" fillId="0" borderId="0"/>
    <xf numFmtId="0" fontId="71" fillId="0" borderId="0"/>
  </cellStyleXfs>
  <cellXfs count="616">
    <xf numFmtId="0" fontId="0" fillId="0" borderId="0" xfId="0"/>
    <xf numFmtId="0" fontId="0" fillId="0" borderId="0" xfId="0" applyAlignment="1">
      <alignment horizontal="left" vertical="center"/>
    </xf>
    <xf numFmtId="0" fontId="0" fillId="0" borderId="0" xfId="0" applyAlignment="1">
      <alignment wrapText="1"/>
    </xf>
    <xf numFmtId="0" fontId="1" fillId="0" borderId="0" xfId="0" applyFont="1" applyAlignment="1">
      <alignment horizontal="lef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wrapText="1"/>
    </xf>
    <xf numFmtId="0" fontId="0" fillId="0" borderId="2" xfId="0" applyFont="1" applyBorder="1" applyAlignment="1">
      <alignment horizontal="left" vertical="center" wrapText="1"/>
    </xf>
    <xf numFmtId="0" fontId="0" fillId="0" borderId="2" xfId="0" applyFont="1" applyBorder="1" applyAlignment="1">
      <alignment wrapText="1"/>
    </xf>
    <xf numFmtId="0" fontId="0" fillId="0" borderId="3" xfId="0" applyBorder="1"/>
    <xf numFmtId="0" fontId="0" fillId="0" borderId="3" xfId="0" applyBorder="1" applyAlignment="1">
      <alignment horizontal="left" vertical="center"/>
    </xf>
    <xf numFmtId="0" fontId="0" fillId="0" borderId="3" xfId="0" applyFont="1" applyBorder="1" applyAlignment="1">
      <alignment horizontal="left" vertical="center" wrapText="1"/>
    </xf>
    <xf numFmtId="0" fontId="0" fillId="0" borderId="3" xfId="0" applyFont="1" applyBorder="1" applyAlignment="1">
      <alignment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0" fontId="1" fillId="0" borderId="4" xfId="0" applyFont="1"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wrapText="1"/>
    </xf>
    <xf numFmtId="0" fontId="0" fillId="0" borderId="5" xfId="0" applyFont="1" applyBorder="1" applyAlignment="1">
      <alignment wrapText="1"/>
    </xf>
    <xf numFmtId="0" fontId="0" fillId="0" borderId="5" xfId="0" applyFont="1" applyBorder="1" applyAlignment="1">
      <alignment horizontal="left" vertical="center"/>
    </xf>
    <xf numFmtId="0" fontId="0" fillId="0" borderId="0" xfId="0" applyFont="1" applyBorder="1" applyAlignment="1">
      <alignment horizontal="left" vertical="center"/>
    </xf>
    <xf numFmtId="0" fontId="1" fillId="0" borderId="4" xfId="0" applyFont="1" applyBorder="1"/>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right" vertical="center" wrapText="1"/>
    </xf>
    <xf numFmtId="0" fontId="0" fillId="2" borderId="6" xfId="0" applyFont="1" applyFill="1" applyBorder="1"/>
    <xf numFmtId="2" fontId="0" fillId="2" borderId="13" xfId="0" applyNumberFormat="1" applyFill="1" applyBorder="1" applyAlignment="1">
      <alignment horizontal="center" vertical="center"/>
    </xf>
    <xf numFmtId="2" fontId="0" fillId="2" borderId="6" xfId="0" applyNumberFormat="1" applyFill="1" applyBorder="1" applyAlignment="1">
      <alignment horizontal="center" vertical="center"/>
    </xf>
    <xf numFmtId="0" fontId="1" fillId="0" borderId="0" xfId="0" applyFont="1"/>
    <xf numFmtId="0" fontId="0" fillId="0" borderId="0" xfId="0" applyBorder="1"/>
    <xf numFmtId="0" fontId="0" fillId="0" borderId="0" xfId="0" applyAlignment="1">
      <alignment horizontal="center" vertical="center"/>
    </xf>
    <xf numFmtId="0" fontId="0" fillId="0" borderId="14" xfId="0" applyFont="1" applyBorder="1" applyAlignment="1">
      <alignment horizontal="left" vertical="center" wrapText="1"/>
    </xf>
    <xf numFmtId="1" fontId="0" fillId="0" borderId="4" xfId="0" applyNumberFormat="1" applyFont="1" applyBorder="1" applyAlignment="1">
      <alignment horizontal="left" vertical="center"/>
    </xf>
    <xf numFmtId="0" fontId="0" fillId="0" borderId="16" xfId="0" applyFont="1" applyBorder="1"/>
    <xf numFmtId="0" fontId="0" fillId="0" borderId="1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2" xfId="0" applyBorder="1" applyAlignment="1">
      <alignment horizontal="left" vertical="center" wrapText="1"/>
    </xf>
    <xf numFmtId="1" fontId="0" fillId="0" borderId="3" xfId="0" applyNumberFormat="1" applyBorder="1" applyAlignment="1">
      <alignment horizontal="left" vertical="center" wrapText="1"/>
    </xf>
    <xf numFmtId="0" fontId="0" fillId="0" borderId="23" xfId="0" applyBorder="1" applyAlignment="1">
      <alignment wrapText="1"/>
    </xf>
    <xf numFmtId="0" fontId="0" fillId="0" borderId="24" xfId="0" applyFont="1" applyBorder="1" applyAlignment="1">
      <alignment wrapText="1"/>
    </xf>
    <xf numFmtId="0" fontId="0" fillId="0" borderId="22" xfId="0" applyFont="1" applyBorder="1" applyAlignment="1">
      <alignment wrapText="1"/>
    </xf>
    <xf numFmtId="0" fontId="0" fillId="0" borderId="25" xfId="0" applyFont="1" applyBorder="1" applyAlignment="1">
      <alignment wrapText="1"/>
    </xf>
    <xf numFmtId="0" fontId="0" fillId="0" borderId="3" xfId="0" applyBorder="1" applyAlignment="1">
      <alignment horizontal="center" vertical="center" wrapText="1"/>
    </xf>
    <xf numFmtId="0" fontId="0" fillId="0" borderId="22" xfId="0" applyFont="1" applyBorder="1" applyAlignment="1">
      <alignment horizontal="center" vertical="center" wrapText="1"/>
    </xf>
    <xf numFmtId="0" fontId="0" fillId="0" borderId="26" xfId="0" applyFont="1" applyBorder="1" applyAlignment="1">
      <alignment horizontal="center" vertical="center" wrapText="1"/>
    </xf>
    <xf numFmtId="0" fontId="8" fillId="0" borderId="3" xfId="0" applyFont="1" applyBorder="1" applyAlignment="1">
      <alignment wrapText="1"/>
    </xf>
    <xf numFmtId="0" fontId="8" fillId="0" borderId="26" xfId="0" applyFont="1" applyBorder="1" applyAlignment="1">
      <alignment wrapText="1"/>
    </xf>
    <xf numFmtId="0" fontId="8" fillId="0" borderId="23" xfId="0" applyFont="1" applyBorder="1" applyAlignment="1">
      <alignment wrapText="1"/>
    </xf>
    <xf numFmtId="0" fontId="0" fillId="0" borderId="3" xfId="0" applyFont="1" applyBorder="1" applyAlignment="1">
      <alignment vertical="center" wrapText="1"/>
    </xf>
    <xf numFmtId="0" fontId="0" fillId="0" borderId="27" xfId="0" applyFont="1" applyBorder="1" applyAlignment="1">
      <alignment wrapText="1"/>
    </xf>
    <xf numFmtId="0" fontId="0" fillId="0" borderId="28" xfId="0" applyFont="1" applyBorder="1" applyAlignment="1">
      <alignment horizontal="center" vertical="center" wrapText="1"/>
    </xf>
    <xf numFmtId="0" fontId="0" fillId="0" borderId="23" xfId="0" applyBorder="1" applyAlignment="1">
      <alignment horizontal="center" vertical="center" wrapText="1"/>
    </xf>
    <xf numFmtId="0" fontId="0" fillId="0" borderId="29" xfId="0" applyFont="1" applyBorder="1" applyAlignment="1">
      <alignment wrapText="1"/>
    </xf>
    <xf numFmtId="0" fontId="0" fillId="0" borderId="32" xfId="0" applyBorder="1" applyAlignment="1">
      <alignment wrapText="1"/>
    </xf>
    <xf numFmtId="0" fontId="8" fillId="0" borderId="0" xfId="0" applyFont="1" applyBorder="1"/>
    <xf numFmtId="2" fontId="8" fillId="0" borderId="0" xfId="0" applyNumberFormat="1" applyFont="1" applyBorder="1"/>
    <xf numFmtId="2" fontId="8" fillId="0" borderId="31" xfId="0" applyNumberFormat="1" applyFont="1" applyBorder="1"/>
    <xf numFmtId="0" fontId="0" fillId="0" borderId="0" xfId="0" applyBorder="1" applyAlignment="1">
      <alignment horizontal="center" vertical="center"/>
    </xf>
    <xf numFmtId="0" fontId="0" fillId="0" borderId="30" xfId="0" applyBorder="1" applyAlignment="1">
      <alignment horizontal="center" vertical="center"/>
    </xf>
    <xf numFmtId="0" fontId="8" fillId="0" borderId="12" xfId="0" applyFont="1" applyBorder="1"/>
    <xf numFmtId="2" fontId="8" fillId="0" borderId="12" xfId="0" applyNumberFormat="1" applyFont="1" applyBorder="1"/>
    <xf numFmtId="2" fontId="8" fillId="0" borderId="33" xfId="0" applyNumberFormat="1" applyFont="1" applyBorder="1"/>
    <xf numFmtId="0" fontId="0" fillId="0" borderId="0" xfId="0" applyAlignment="1">
      <alignment vertical="center"/>
    </xf>
    <xf numFmtId="0" fontId="1" fillId="0" borderId="34" xfId="0" applyFont="1" applyBorder="1"/>
    <xf numFmtId="0" fontId="0" fillId="0" borderId="35" xfId="0" applyBorder="1" applyAlignment="1">
      <alignment horizontal="center" vertical="center"/>
    </xf>
    <xf numFmtId="0" fontId="8" fillId="0" borderId="0" xfId="0" applyFont="1"/>
    <xf numFmtId="0" fontId="0" fillId="0" borderId="33" xfId="0" applyBorder="1"/>
    <xf numFmtId="0" fontId="0" fillId="0" borderId="31" xfId="0" applyBorder="1" applyAlignment="1">
      <alignment horizontal="center" vertical="center"/>
    </xf>
    <xf numFmtId="164" fontId="0" fillId="0" borderId="0" xfId="0" applyNumberFormat="1" applyAlignment="1">
      <alignment horizontal="center" vertical="center"/>
    </xf>
    <xf numFmtId="0" fontId="0" fillId="0" borderId="31" xfId="0" applyBorder="1"/>
    <xf numFmtId="165" fontId="9" fillId="0" borderId="32" xfId="0" applyNumberFormat="1" applyFont="1" applyBorder="1"/>
    <xf numFmtId="0" fontId="10" fillId="0" borderId="0" xfId="0" applyFont="1" applyBorder="1"/>
    <xf numFmtId="0" fontId="11" fillId="0" borderId="0" xfId="0" applyFont="1" applyBorder="1"/>
    <xf numFmtId="3" fontId="8" fillId="0" borderId="0" xfId="0" applyNumberFormat="1" applyFont="1" applyBorder="1"/>
    <xf numFmtId="0" fontId="10" fillId="0" borderId="0" xfId="0" applyFont="1" applyAlignment="1">
      <alignment horizontal="center" vertical="center"/>
    </xf>
    <xf numFmtId="0" fontId="10" fillId="0" borderId="30" xfId="0" applyFont="1" applyBorder="1" applyAlignment="1">
      <alignment horizontal="center" vertical="center"/>
    </xf>
    <xf numFmtId="0" fontId="10" fillId="0" borderId="33" xfId="0" applyFont="1" applyBorder="1" applyAlignment="1">
      <alignment horizontal="center" vertical="center"/>
    </xf>
    <xf numFmtId="0" fontId="11" fillId="0" borderId="12" xfId="0" applyFont="1" applyBorder="1"/>
    <xf numFmtId="164" fontId="12" fillId="0" borderId="0" xfId="0" applyNumberFormat="1" applyFont="1" applyBorder="1"/>
    <xf numFmtId="164" fontId="12" fillId="0" borderId="33" xfId="0" applyNumberFormat="1" applyFont="1" applyBorder="1"/>
    <xf numFmtId="164" fontId="8" fillId="0" borderId="12" xfId="0" applyNumberFormat="1" applyFont="1" applyBorder="1"/>
    <xf numFmtId="164" fontId="8" fillId="0" borderId="31" xfId="0" applyNumberFormat="1" applyFont="1" applyBorder="1"/>
    <xf numFmtId="0" fontId="10" fillId="0" borderId="30" xfId="0" applyFont="1" applyBorder="1"/>
    <xf numFmtId="0" fontId="10" fillId="0" borderId="33" xfId="0" applyFont="1" applyBorder="1"/>
    <xf numFmtId="0" fontId="10" fillId="0" borderId="0" xfId="0" applyFont="1"/>
    <xf numFmtId="0" fontId="13" fillId="0" borderId="0" xfId="0" applyFont="1"/>
    <xf numFmtId="0" fontId="10" fillId="0" borderId="34" xfId="0" applyFont="1" applyBorder="1"/>
    <xf numFmtId="0" fontId="10" fillId="0" borderId="36" xfId="0" applyFont="1" applyBorder="1"/>
    <xf numFmtId="0" fontId="13" fillId="0" borderId="0" xfId="0" applyFont="1" applyBorder="1"/>
    <xf numFmtId="0" fontId="11" fillId="0" borderId="31" xfId="0" applyFont="1" applyBorder="1"/>
    <xf numFmtId="164" fontId="0" fillId="0" borderId="33" xfId="0" applyNumberFormat="1" applyBorder="1"/>
    <xf numFmtId="0" fontId="10" fillId="0" borderId="0" xfId="0" applyFont="1" applyBorder="1" applyAlignment="1">
      <alignment horizontal="center" vertical="center"/>
    </xf>
    <xf numFmtId="164" fontId="10" fillId="0" borderId="31" xfId="0" applyNumberFormat="1" applyFont="1" applyBorder="1" applyAlignment="1">
      <alignment horizontal="center" vertical="center"/>
    </xf>
    <xf numFmtId="164" fontId="10" fillId="0" borderId="0" xfId="0" applyNumberFormat="1" applyFont="1" applyBorder="1" applyAlignment="1">
      <alignment horizontal="center" vertical="center"/>
    </xf>
    <xf numFmtId="0" fontId="14" fillId="0" borderId="32"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xf numFmtId="0" fontId="15" fillId="0" borderId="0" xfId="0" applyFont="1" applyAlignment="1">
      <alignment horizontal="center" vertical="center" wrapText="1"/>
    </xf>
    <xf numFmtId="0" fontId="17"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2" xfId="0" applyFont="1" applyBorder="1" applyAlignment="1">
      <alignment horizontal="center" vertical="center"/>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165" fontId="0" fillId="0" borderId="0" xfId="0" applyNumberFormat="1" applyBorder="1"/>
    <xf numFmtId="0" fontId="0" fillId="0" borderId="0" xfId="0" applyAlignment="1">
      <alignment horizontal="left" vertical="top"/>
    </xf>
    <xf numFmtId="0" fontId="0" fillId="0" borderId="0" xfId="0" applyAlignment="1"/>
    <xf numFmtId="0" fontId="16" fillId="0" borderId="0" xfId="0" applyFont="1"/>
    <xf numFmtId="0" fontId="17" fillId="0" borderId="33" xfId="0" applyFont="1" applyBorder="1" applyAlignment="1">
      <alignment horizontal="center" vertical="center" wrapText="1"/>
    </xf>
    <xf numFmtId="0" fontId="1" fillId="0" borderId="38" xfId="0" applyFont="1" applyBorder="1" applyAlignment="1">
      <alignment vertical="center"/>
    </xf>
    <xf numFmtId="0" fontId="1" fillId="0" borderId="38" xfId="0" applyFont="1" applyBorder="1" applyAlignment="1">
      <alignment vertical="center" wrapText="1"/>
    </xf>
    <xf numFmtId="0" fontId="1" fillId="0" borderId="0" xfId="0" applyFont="1" applyAlignment="1">
      <alignment vertical="center"/>
    </xf>
    <xf numFmtId="0" fontId="0" fillId="0" borderId="38" xfId="0" applyFont="1" applyBorder="1" applyAlignment="1">
      <alignment vertical="center"/>
    </xf>
    <xf numFmtId="0" fontId="0" fillId="0" borderId="38" xfId="0" applyFont="1" applyBorder="1" applyAlignment="1">
      <alignment horizontal="left" vertical="center"/>
    </xf>
    <xf numFmtId="0" fontId="0" fillId="0" borderId="38" xfId="0" applyFont="1" applyBorder="1" applyAlignment="1">
      <alignment horizontal="left" vertical="center" wrapText="1"/>
    </xf>
    <xf numFmtId="0" fontId="0" fillId="0" borderId="40" xfId="0" applyFont="1" applyBorder="1" applyAlignment="1">
      <alignment vertical="center"/>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41" xfId="0" applyFont="1" applyBorder="1" applyAlignment="1">
      <alignment vertical="center"/>
    </xf>
    <xf numFmtId="0" fontId="0" fillId="0" borderId="40" xfId="0" applyFont="1" applyBorder="1" applyAlignment="1">
      <alignment vertical="center" wrapText="1"/>
    </xf>
    <xf numFmtId="0" fontId="1" fillId="0" borderId="39" xfId="0" applyFont="1" applyBorder="1" applyAlignment="1">
      <alignment horizontal="left" vertical="center" wrapText="1"/>
    </xf>
    <xf numFmtId="0" fontId="0" fillId="0" borderId="0" xfId="0" applyAlignment="1">
      <alignment horizontal="left" wrapText="1"/>
    </xf>
    <xf numFmtId="0" fontId="0" fillId="0" borderId="0" xfId="0" applyFont="1"/>
    <xf numFmtId="0" fontId="0" fillId="0" borderId="31" xfId="0" applyFont="1" applyBorder="1"/>
    <xf numFmtId="0" fontId="0" fillId="0" borderId="42" xfId="0" applyFont="1" applyBorder="1" applyAlignment="1">
      <alignment vertical="center" wrapText="1"/>
    </xf>
    <xf numFmtId="0" fontId="0" fillId="0" borderId="43" xfId="0" applyFont="1" applyBorder="1" applyAlignment="1">
      <alignment vertical="center" wrapText="1"/>
    </xf>
    <xf numFmtId="0" fontId="0" fillId="0" borderId="0" xfId="0" applyAlignment="1">
      <alignment horizontal="center" vertical="center"/>
    </xf>
    <xf numFmtId="0" fontId="0" fillId="0" borderId="0" xfId="0" applyFont="1" applyFill="1" applyBorder="1" applyAlignment="1">
      <alignment horizontal="center" vertical="center" wrapText="1"/>
    </xf>
    <xf numFmtId="0" fontId="17" fillId="0" borderId="3" xfId="0" applyFont="1" applyBorder="1" applyAlignment="1">
      <alignment horizontal="center" vertical="center" wrapText="1"/>
    </xf>
    <xf numFmtId="2" fontId="17" fillId="0" borderId="0" xfId="0" applyNumberFormat="1" applyFont="1" applyBorder="1" applyAlignment="1">
      <alignment horizontal="center" vertical="center"/>
    </xf>
    <xf numFmtId="3" fontId="8" fillId="0" borderId="31" xfId="0" applyNumberFormat="1" applyFont="1" applyBorder="1"/>
    <xf numFmtId="164" fontId="43" fillId="0" borderId="0" xfId="0" applyNumberFormat="1" applyFont="1" applyBorder="1" applyAlignment="1">
      <alignment horizontal="center" vertical="center"/>
    </xf>
    <xf numFmtId="164" fontId="43" fillId="0" borderId="31" xfId="0" applyNumberFormat="1" applyFont="1" applyBorder="1" applyAlignment="1">
      <alignment horizontal="center" vertical="center"/>
    </xf>
    <xf numFmtId="2" fontId="0" fillId="0" borderId="0" xfId="0" applyNumberFormat="1"/>
    <xf numFmtId="0" fontId="15" fillId="0" borderId="0" xfId="0" applyFont="1" applyAlignment="1">
      <alignment horizontal="left" vertical="center"/>
    </xf>
    <xf numFmtId="0" fontId="0" fillId="0" borderId="0" xfId="0" applyBorder="1" applyAlignment="1">
      <alignment horizontal="center" vertical="center" wrapText="1"/>
    </xf>
    <xf numFmtId="0" fontId="17" fillId="0" borderId="0" xfId="0" applyFont="1" applyBorder="1" applyAlignment="1">
      <alignment horizontal="center" vertical="center" wrapText="1"/>
    </xf>
    <xf numFmtId="0" fontId="0" fillId="0" borderId="0" xfId="0" applyAlignment="1">
      <alignment vertical="top" wrapText="1"/>
    </xf>
    <xf numFmtId="0" fontId="0" fillId="0" borderId="0" xfId="0" applyAlignment="1">
      <alignment horizontal="center"/>
    </xf>
    <xf numFmtId="2" fontId="0" fillId="2" borderId="13" xfId="0" applyNumberFormat="1" applyFill="1" applyBorder="1" applyAlignment="1">
      <alignment horizontal="center"/>
    </xf>
    <xf numFmtId="0" fontId="0" fillId="2" borderId="6" xfId="0" applyFill="1" applyBorder="1"/>
    <xf numFmtId="2" fontId="0" fillId="2" borderId="6" xfId="0" applyNumberFormat="1" applyFill="1" applyBorder="1" applyAlignment="1">
      <alignment horizontal="center"/>
    </xf>
    <xf numFmtId="0" fontId="45" fillId="0" borderId="0" xfId="0" applyFont="1" applyBorder="1" applyAlignment="1">
      <alignment horizontal="left"/>
    </xf>
    <xf numFmtId="1" fontId="6" fillId="0" borderId="0" xfId="0" applyNumberFormat="1" applyFont="1" applyBorder="1" applyAlignment="1">
      <alignment horizontal="center"/>
    </xf>
    <xf numFmtId="0" fontId="45" fillId="0" borderId="0" xfId="0" applyFont="1" applyBorder="1" applyAlignment="1">
      <alignment horizontal="center"/>
    </xf>
    <xf numFmtId="0" fontId="6" fillId="0" borderId="0" xfId="0" applyFont="1" applyBorder="1" applyAlignment="1">
      <alignment horizontal="center"/>
    </xf>
    <xf numFmtId="0" fontId="38" fillId="0" borderId="0" xfId="0" applyFont="1" applyBorder="1" applyAlignment="1">
      <alignment horizontal="center"/>
    </xf>
    <xf numFmtId="0" fontId="5" fillId="0" borderId="0" xfId="0" applyFont="1" applyAlignment="1"/>
    <xf numFmtId="0" fontId="7" fillId="0" borderId="0" xfId="0" applyFont="1" applyBorder="1" applyAlignment="1">
      <alignment horizontal="center"/>
    </xf>
    <xf numFmtId="0" fontId="6" fillId="0" borderId="0" xfId="0" applyFont="1" applyBorder="1" applyAlignment="1">
      <alignment horizontal="left"/>
    </xf>
    <xf numFmtId="0" fontId="45" fillId="0" borderId="0" xfId="0" applyFont="1" applyFill="1" applyBorder="1" applyAlignment="1">
      <alignment horizontal="left"/>
    </xf>
    <xf numFmtId="0" fontId="6" fillId="0" borderId="0" xfId="0" applyFont="1" applyBorder="1" applyAlignment="1">
      <alignment horizontal="center" vertical="center"/>
    </xf>
    <xf numFmtId="0" fontId="0" fillId="0" borderId="40" xfId="0" applyFont="1" applyFill="1" applyBorder="1" applyAlignment="1">
      <alignment vertical="center"/>
    </xf>
    <xf numFmtId="49" fontId="5" fillId="0" borderId="0" xfId="0" applyNumberFormat="1" applyFont="1"/>
    <xf numFmtId="49" fontId="5" fillId="0" borderId="0" xfId="0" applyNumberFormat="1" applyFont="1" applyAlignment="1">
      <alignment horizontal="right"/>
    </xf>
    <xf numFmtId="0" fontId="0" fillId="0" borderId="0" xfId="0" quotePrefix="1"/>
    <xf numFmtId="0" fontId="0" fillId="0" borderId="0" xfId="0" applyFont="1" applyBorder="1" applyAlignment="1">
      <alignment horizontal="left" vertical="center" wrapText="1"/>
    </xf>
    <xf numFmtId="0" fontId="0" fillId="0" borderId="0" xfId="0" applyFont="1" applyBorder="1" applyAlignment="1">
      <alignment wrapText="1"/>
    </xf>
    <xf numFmtId="0" fontId="71" fillId="0" borderId="0" xfId="3"/>
    <xf numFmtId="0" fontId="71" fillId="0" borderId="0" xfId="3"/>
    <xf numFmtId="0" fontId="71" fillId="0" borderId="0" xfId="3"/>
    <xf numFmtId="0" fontId="71" fillId="0" borderId="0" xfId="3"/>
    <xf numFmtId="0" fontId="71" fillId="0" borderId="0" xfId="3"/>
    <xf numFmtId="0" fontId="71" fillId="0" borderId="0" xfId="3"/>
    <xf numFmtId="0" fontId="0" fillId="0" borderId="0" xfId="0" applyAlignment="1"/>
    <xf numFmtId="0" fontId="0" fillId="0" borderId="0" xfId="0" applyAlignment="1"/>
    <xf numFmtId="0" fontId="20" fillId="0" borderId="6" xfId="1" applyBorder="1"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2" borderId="6" xfId="0" applyFill="1" applyBorder="1" applyAlignment="1">
      <alignment horizontal="center" vertical="center" wrapText="1"/>
    </xf>
    <xf numFmtId="0" fontId="0" fillId="2" borderId="6" xfId="0" applyFont="1" applyFill="1" applyBorder="1" applyAlignment="1">
      <alignment horizontal="center" vertical="center" wrapText="1"/>
    </xf>
    <xf numFmtId="49" fontId="5" fillId="2" borderId="7" xfId="0" applyNumberFormat="1" applyFont="1" applyFill="1" applyBorder="1" applyAlignment="1">
      <alignment horizontal="center" vertical="center"/>
    </xf>
    <xf numFmtId="0" fontId="5" fillId="2" borderId="7" xfId="0" applyFont="1" applyFill="1" applyBorder="1" applyAlignment="1">
      <alignment horizontal="center" vertical="center"/>
    </xf>
    <xf numFmtId="49" fontId="5" fillId="2" borderId="8" xfId="0" applyNumberFormat="1"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0" fillId="3" borderId="0" xfId="0" applyFill="1" applyAlignment="1">
      <alignment horizontal="center" vertical="center"/>
    </xf>
    <xf numFmtId="0" fontId="0" fillId="3" borderId="0" xfId="0" applyFill="1" applyBorder="1" applyAlignment="1">
      <alignment horizontal="center" vertical="center"/>
    </xf>
    <xf numFmtId="0" fontId="1" fillId="0" borderId="0" xfId="0" applyFont="1" applyAlignment="1">
      <alignment horizontal="center" vertical="center"/>
    </xf>
    <xf numFmtId="0" fontId="0" fillId="0" borderId="0" xfId="0" applyAlignment="1"/>
    <xf numFmtId="0" fontId="6" fillId="0" borderId="0" xfId="0" applyFont="1" applyAlignment="1">
      <alignment horizontal="center"/>
    </xf>
    <xf numFmtId="0" fontId="6" fillId="2" borderId="0" xfId="0" applyFont="1" applyFill="1" applyAlignment="1">
      <alignment horizontal="center"/>
    </xf>
    <xf numFmtId="0" fontId="45" fillId="0" borderId="0" xfId="0" applyFont="1" applyAlignment="1">
      <alignment horizontal="center" vertical="center"/>
    </xf>
    <xf numFmtId="0" fontId="46" fillId="0" borderId="0" xfId="0" applyFont="1" applyAlignment="1">
      <alignment vertical="center"/>
    </xf>
    <xf numFmtId="0" fontId="0" fillId="0" borderId="0" xfId="0" applyAlignment="1"/>
    <xf numFmtId="0" fontId="0" fillId="0" borderId="0" xfId="0" applyAlignment="1">
      <alignment vertical="center" wrapText="1"/>
    </xf>
    <xf numFmtId="49" fontId="0" fillId="0" borderId="0" xfId="0" applyNumberFormat="1" applyAlignment="1">
      <alignment horizontal="right" vertical="center" wrapText="1"/>
    </xf>
    <xf numFmtId="49" fontId="0" fillId="0" borderId="0" xfId="0" applyNumberFormat="1" applyAlignment="1">
      <alignment vertical="center" wrapText="1"/>
    </xf>
    <xf numFmtId="0" fontId="75" fillId="0" borderId="0" xfId="0" applyFont="1" applyAlignment="1">
      <alignment vertical="center" wrapText="1"/>
    </xf>
    <xf numFmtId="49" fontId="0" fillId="0" borderId="0" xfId="0" applyNumberFormat="1"/>
    <xf numFmtId="0" fontId="76" fillId="0" borderId="0" xfId="0" applyFont="1" applyAlignment="1">
      <alignment vertical="center" wrapText="1"/>
    </xf>
    <xf numFmtId="16" fontId="0" fillId="0" borderId="0" xfId="0" applyNumberFormat="1" applyAlignment="1">
      <alignment horizontal="center" vertical="center" wrapText="1"/>
    </xf>
    <xf numFmtId="0" fontId="71" fillId="0" borderId="0" xfId="3" applyFill="1"/>
    <xf numFmtId="0" fontId="78" fillId="10" borderId="44" xfId="0" applyFont="1" applyFill="1" applyBorder="1" applyAlignment="1">
      <alignment horizontal="center" vertical="top" wrapText="1"/>
    </xf>
    <xf numFmtId="0" fontId="72" fillId="11" borderId="44" xfId="0" applyFont="1" applyFill="1" applyBorder="1" applyAlignment="1">
      <alignment horizontal="center" vertical="center" wrapText="1"/>
    </xf>
    <xf numFmtId="0" fontId="79" fillId="11" borderId="44" xfId="0" applyFont="1" applyFill="1" applyBorder="1" applyAlignment="1">
      <alignment vertical="center" wrapText="1"/>
    </xf>
    <xf numFmtId="0" fontId="79" fillId="11" borderId="44" xfId="0" applyFont="1" applyFill="1" applyBorder="1" applyAlignment="1">
      <alignment horizontal="left" vertical="top" wrapText="1"/>
    </xf>
    <xf numFmtId="0" fontId="79" fillId="11" borderId="44" xfId="0" applyFont="1" applyFill="1" applyBorder="1" applyAlignment="1">
      <alignment horizontal="center" vertical="center" wrapText="1"/>
    </xf>
    <xf numFmtId="0" fontId="72" fillId="0" borderId="44" xfId="0" applyFont="1" applyBorder="1" applyAlignment="1">
      <alignment horizontal="center" vertical="center" wrapText="1"/>
    </xf>
    <xf numFmtId="0" fontId="79" fillId="0" borderId="44" xfId="0" applyFont="1" applyBorder="1" applyAlignment="1">
      <alignment vertical="center" wrapText="1"/>
    </xf>
    <xf numFmtId="0" fontId="79" fillId="0" borderId="44" xfId="0" applyFont="1" applyBorder="1" applyAlignment="1">
      <alignment horizontal="center" vertical="center" wrapText="1"/>
    </xf>
    <xf numFmtId="0" fontId="79" fillId="0" borderId="44" xfId="0" applyFont="1" applyBorder="1" applyAlignment="1">
      <alignment horizontal="left" vertical="top" wrapText="1"/>
    </xf>
    <xf numFmtId="0" fontId="72" fillId="0" borderId="44" xfId="0" applyFont="1" applyBorder="1" applyAlignment="1">
      <alignment horizontal="left" vertical="top" wrapText="1"/>
    </xf>
    <xf numFmtId="14" fontId="72" fillId="0" borderId="44" xfId="0" applyNumberFormat="1" applyFont="1" applyBorder="1" applyAlignment="1">
      <alignment horizontal="center" vertical="center" wrapText="1"/>
    </xf>
    <xf numFmtId="0" fontId="72" fillId="0" borderId="0" xfId="0" applyFont="1" applyAlignment="1">
      <alignment horizontal="center" vertical="center" wrapText="1"/>
    </xf>
    <xf numFmtId="0" fontId="72" fillId="11" borderId="44" xfId="0" applyFont="1" applyFill="1" applyBorder="1" applyAlignment="1">
      <alignment vertical="center" wrapText="1"/>
    </xf>
    <xf numFmtId="0" fontId="72" fillId="11" borderId="44" xfId="0" applyFont="1" applyFill="1" applyBorder="1" applyAlignment="1">
      <alignment horizontal="left" vertical="top" wrapText="1"/>
    </xf>
    <xf numFmtId="0" fontId="80" fillId="11" borderId="44" xfId="0" applyFont="1" applyFill="1" applyBorder="1" applyAlignment="1">
      <alignment horizontal="center" vertical="center" wrapText="1"/>
    </xf>
    <xf numFmtId="0" fontId="80" fillId="11" borderId="44" xfId="0" applyFont="1" applyFill="1" applyBorder="1" applyAlignment="1">
      <alignment vertical="center" wrapText="1"/>
    </xf>
    <xf numFmtId="0" fontId="80" fillId="11" borderId="44" xfId="0" applyFont="1" applyFill="1" applyBorder="1" applyAlignment="1">
      <alignment horizontal="left" vertical="top" wrapText="1"/>
    </xf>
    <xf numFmtId="0" fontId="81" fillId="11" borderId="44" xfId="0" applyFont="1" applyFill="1" applyBorder="1" applyAlignment="1">
      <alignment horizontal="center" vertical="center" wrapText="1"/>
    </xf>
    <xf numFmtId="0" fontId="72" fillId="11" borderId="0" xfId="0" applyFont="1" applyFill="1" applyAlignment="1">
      <alignment horizontal="center" vertical="center" wrapText="1"/>
    </xf>
    <xf numFmtId="0" fontId="81" fillId="0" borderId="44" xfId="0" applyFont="1" applyBorder="1" applyAlignment="1">
      <alignment horizontal="center" vertical="center"/>
    </xf>
    <xf numFmtId="0" fontId="80" fillId="0" borderId="44" xfId="0" applyFont="1" applyBorder="1" applyAlignment="1">
      <alignment horizontal="center" vertical="center" wrapText="1"/>
    </xf>
    <xf numFmtId="0" fontId="80" fillId="0" borderId="44" xfId="0" applyFont="1" applyBorder="1" applyAlignment="1">
      <alignment vertical="center" wrapText="1"/>
    </xf>
    <xf numFmtId="0" fontId="80" fillId="0" borderId="44" xfId="0" applyFont="1" applyBorder="1" applyAlignment="1">
      <alignment horizontal="left" vertical="top" wrapText="1"/>
    </xf>
    <xf numFmtId="0" fontId="80" fillId="11" borderId="0" xfId="0" applyFont="1" applyFill="1" applyAlignment="1">
      <alignment horizontal="center" vertical="center" wrapText="1"/>
    </xf>
    <xf numFmtId="14" fontId="72" fillId="11" borderId="44" xfId="0" applyNumberFormat="1" applyFont="1" applyFill="1" applyBorder="1" applyAlignment="1">
      <alignment horizontal="center" vertical="center" wrapText="1"/>
    </xf>
    <xf numFmtId="0" fontId="82" fillId="0" borderId="0" xfId="0" applyFont="1"/>
    <xf numFmtId="0" fontId="81" fillId="0" borderId="44" xfId="0" applyFont="1" applyBorder="1" applyAlignment="1">
      <alignment horizontal="center" vertical="center" wrapText="1"/>
    </xf>
    <xf numFmtId="0" fontId="83" fillId="0" borderId="0" xfId="0" applyFont="1"/>
    <xf numFmtId="0" fontId="84" fillId="0" borderId="44" xfId="0" applyFont="1" applyBorder="1" applyAlignment="1">
      <alignment horizontal="center" vertical="center"/>
    </xf>
    <xf numFmtId="0" fontId="85" fillId="0" borderId="0" xfId="0" applyFont="1" applyAlignment="1">
      <alignment horizontal="center" vertical="center"/>
    </xf>
    <xf numFmtId="0" fontId="0" fillId="0" borderId="0" xfId="0"/>
    <xf numFmtId="0" fontId="0" fillId="9" borderId="0" xfId="0" applyFill="1"/>
    <xf numFmtId="0" fontId="0" fillId="9" borderId="45" xfId="0" applyFill="1" applyBorder="1"/>
    <xf numFmtId="0" fontId="0" fillId="9" borderId="45" xfId="0" applyFill="1" applyBorder="1" applyAlignment="1">
      <alignment wrapText="1"/>
    </xf>
    <xf numFmtId="0" fontId="8" fillId="2" borderId="6"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86" fillId="9" borderId="45" xfId="0" applyFont="1" applyFill="1" applyBorder="1"/>
    <xf numFmtId="0" fontId="0" fillId="0" borderId="0" xfId="0"/>
    <xf numFmtId="0" fontId="86" fillId="2" borderId="6" xfId="0" applyFont="1" applyFill="1" applyBorder="1"/>
    <xf numFmtId="0" fontId="5" fillId="9" borderId="45" xfId="0" applyFont="1" applyFill="1" applyBorder="1"/>
    <xf numFmtId="0" fontId="0" fillId="0" borderId="0" xfId="0"/>
    <xf numFmtId="0" fontId="0" fillId="0" borderId="6" xfId="0" applyFill="1" applyBorder="1" applyAlignment="1">
      <alignment horizontal="center" vertical="center" wrapText="1"/>
    </xf>
    <xf numFmtId="2" fontId="1" fillId="0" borderId="0" xfId="0" applyNumberFormat="1" applyFont="1" applyAlignment="1">
      <alignment horizontal="center" vertical="center"/>
    </xf>
    <xf numFmtId="0" fontId="45" fillId="0" borderId="0" xfId="0" applyFont="1" applyBorder="1" applyAlignment="1">
      <alignment horizontal="center" vertical="center"/>
    </xf>
    <xf numFmtId="0" fontId="0" fillId="0" borderId="0" xfId="0"/>
    <xf numFmtId="0" fontId="0" fillId="0" borderId="0" xfId="0" applyFont="1" applyBorder="1" applyAlignment="1">
      <alignment horizontal="center" vertical="center" wrapText="1"/>
    </xf>
    <xf numFmtId="49" fontId="0" fillId="0" borderId="6"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0" fontId="8" fillId="0" borderId="0" xfId="0" applyFont="1" applyAlignment="1">
      <alignment horizontal="center" vertical="center"/>
    </xf>
    <xf numFmtId="0" fontId="0" fillId="0" borderId="0" xfId="0" applyAlignment="1"/>
    <xf numFmtId="0" fontId="0" fillId="2" borderId="13" xfId="0" applyFill="1" applyBorder="1"/>
    <xf numFmtId="0" fontId="1" fillId="2" borderId="6" xfId="0" applyFont="1" applyFill="1" applyBorder="1" applyAlignment="1">
      <alignment wrapText="1"/>
    </xf>
    <xf numFmtId="49" fontId="5" fillId="9" borderId="0" xfId="0" applyNumberFormat="1" applyFont="1" applyFill="1"/>
    <xf numFmtId="0" fontId="0" fillId="0" borderId="0" xfId="0" applyAlignment="1"/>
    <xf numFmtId="0" fontId="88" fillId="3" borderId="0" xfId="0" applyFont="1" applyFill="1" applyAlignment="1">
      <alignment horizontal="center" vertical="center"/>
    </xf>
    <xf numFmtId="1" fontId="45" fillId="0" borderId="6" xfId="0" applyNumberFormat="1" applyFont="1" applyBorder="1" applyAlignment="1">
      <alignment horizontal="left"/>
    </xf>
    <xf numFmtId="1" fontId="6" fillId="0" borderId="6" xfId="0" applyNumberFormat="1" applyFont="1" applyBorder="1" applyAlignment="1">
      <alignment horizontal="center"/>
    </xf>
    <xf numFmtId="0" fontId="45" fillId="0" borderId="6" xfId="0" applyFont="1" applyBorder="1" applyAlignment="1">
      <alignment horizontal="left"/>
    </xf>
    <xf numFmtId="0" fontId="45" fillId="0" borderId="6" xfId="0" applyFont="1" applyBorder="1" applyAlignment="1">
      <alignment horizontal="center" wrapText="1"/>
    </xf>
    <xf numFmtId="0" fontId="18" fillId="0" borderId="6" xfId="0" applyFont="1" applyBorder="1" applyAlignment="1">
      <alignment horizontal="center" wrapText="1"/>
    </xf>
    <xf numFmtId="0" fontId="69" fillId="0" borderId="6" xfId="0" applyFont="1" applyBorder="1" applyAlignment="1">
      <alignment horizontal="center" vertical="center" wrapText="1"/>
    </xf>
    <xf numFmtId="0" fontId="68" fillId="0" borderId="6" xfId="0" applyFont="1" applyBorder="1" applyAlignment="1">
      <alignment horizontal="center" vertical="center" wrapText="1"/>
    </xf>
    <xf numFmtId="49" fontId="68" fillId="4" borderId="6" xfId="0" applyNumberFormat="1" applyFont="1" applyFill="1" applyBorder="1" applyAlignment="1">
      <alignment horizontal="center" wrapText="1"/>
    </xf>
    <xf numFmtId="1" fontId="49" fillId="0" borderId="6" xfId="0" applyNumberFormat="1" applyFont="1" applyBorder="1" applyAlignment="1">
      <alignment horizontal="center" vertical="center" wrapText="1"/>
    </xf>
    <xf numFmtId="1" fontId="18" fillId="0" borderId="6"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0" fontId="18" fillId="6" borderId="6" xfId="0" applyFont="1" applyFill="1" applyBorder="1" applyAlignment="1">
      <alignment horizontal="center" vertical="center" wrapText="1"/>
    </xf>
    <xf numFmtId="0" fontId="18" fillId="2" borderId="6" xfId="0" applyFont="1" applyFill="1" applyBorder="1" applyAlignment="1">
      <alignment horizontal="center" wrapText="1"/>
    </xf>
    <xf numFmtId="1" fontId="18" fillId="9" borderId="6" xfId="0" applyNumberFormat="1" applyFont="1" applyFill="1" applyBorder="1" applyAlignment="1">
      <alignment horizontal="center" wrapText="1"/>
    </xf>
    <xf numFmtId="0" fontId="1" fillId="2" borderId="6" xfId="0" applyFont="1" applyFill="1" applyBorder="1" applyAlignment="1">
      <alignment horizontal="center" wrapText="1"/>
    </xf>
    <xf numFmtId="49" fontId="19" fillId="5" borderId="6" xfId="0" applyNumberFormat="1" applyFont="1" applyFill="1" applyBorder="1" applyAlignment="1">
      <alignment horizontal="center" wrapText="1"/>
    </xf>
    <xf numFmtId="49" fontId="18" fillId="5" borderId="6" xfId="0" applyNumberFormat="1" applyFont="1" applyFill="1" applyBorder="1" applyAlignment="1">
      <alignment horizontal="center" wrapText="1"/>
    </xf>
    <xf numFmtId="0" fontId="6" fillId="0" borderId="6" xfId="0" applyFont="1" applyBorder="1" applyAlignment="1">
      <alignment horizontal="center" wrapText="1"/>
    </xf>
    <xf numFmtId="0" fontId="6" fillId="0" borderId="6" xfId="0" applyFont="1" applyBorder="1" applyAlignment="1">
      <alignment horizontal="left" wrapText="1"/>
    </xf>
    <xf numFmtId="0" fontId="6" fillId="0" borderId="6" xfId="0" applyFont="1" applyFill="1" applyBorder="1" applyAlignment="1">
      <alignment horizontal="center" wrapText="1"/>
    </xf>
    <xf numFmtId="1" fontId="45" fillId="0" borderId="6" xfId="0" applyNumberFormat="1" applyFont="1" applyBorder="1" applyAlignment="1">
      <alignment horizontal="center"/>
    </xf>
    <xf numFmtId="0" fontId="6" fillId="0" borderId="6" xfId="0" applyFont="1" applyBorder="1" applyAlignment="1">
      <alignment horizontal="center"/>
    </xf>
    <xf numFmtId="0" fontId="6" fillId="0" borderId="6" xfId="0" applyFont="1" applyBorder="1" applyAlignment="1">
      <alignment horizontal="center" vertical="center"/>
    </xf>
    <xf numFmtId="1" fontId="45" fillId="0" borderId="6" xfId="0" applyNumberFormat="1" applyFont="1" applyBorder="1" applyAlignment="1">
      <alignment horizontal="center" vertical="center"/>
    </xf>
    <xf numFmtId="0" fontId="45" fillId="0" borderId="6" xfId="0" applyFont="1" applyBorder="1" applyAlignment="1">
      <alignment horizontal="center" vertical="center"/>
    </xf>
    <xf numFmtId="1" fontId="6" fillId="0" borderId="6" xfId="0" applyNumberFormat="1" applyFont="1" applyBorder="1" applyAlignment="1">
      <alignment horizontal="center" vertical="center"/>
    </xf>
    <xf numFmtId="1" fontId="6" fillId="2" borderId="6" xfId="0" applyNumberFormat="1" applyFont="1" applyFill="1" applyBorder="1" applyAlignment="1">
      <alignment horizontal="center"/>
    </xf>
    <xf numFmtId="0" fontId="6" fillId="2" borderId="6" xfId="0" applyFont="1" applyFill="1" applyBorder="1" applyAlignment="1">
      <alignment horizontal="center"/>
    </xf>
    <xf numFmtId="1" fontId="6" fillId="9" borderId="6" xfId="0" applyNumberFormat="1" applyFont="1" applyFill="1" applyBorder="1" applyAlignment="1">
      <alignment horizontal="center"/>
    </xf>
    <xf numFmtId="1" fontId="6" fillId="0" borderId="6" xfId="0" applyNumberFormat="1" applyFont="1" applyBorder="1" applyAlignment="1">
      <alignment horizontal="left"/>
    </xf>
    <xf numFmtId="0" fontId="0" fillId="0" borderId="6" xfId="0" applyBorder="1" applyAlignment="1"/>
    <xf numFmtId="0" fontId="23" fillId="2" borderId="6" xfId="1" applyFont="1" applyFill="1" applyBorder="1" applyAlignment="1" applyProtection="1">
      <alignment horizontal="center" wrapText="1"/>
    </xf>
    <xf numFmtId="0" fontId="44" fillId="2" borderId="6" xfId="1" applyFont="1" applyFill="1" applyBorder="1" applyAlignment="1" applyProtection="1">
      <alignment horizontal="center" wrapText="1"/>
    </xf>
    <xf numFmtId="0" fontId="46" fillId="0" borderId="6" xfId="0" applyFont="1" applyBorder="1" applyAlignment="1">
      <alignment horizontal="left"/>
    </xf>
    <xf numFmtId="0" fontId="46" fillId="0" borderId="6" xfId="0" applyFont="1" applyBorder="1" applyAlignment="1">
      <alignment horizontal="center"/>
    </xf>
    <xf numFmtId="0" fontId="5" fillId="0" borderId="6"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1" fontId="45" fillId="0" borderId="6" xfId="0" applyNumberFormat="1" applyFont="1" applyFill="1" applyBorder="1" applyAlignment="1">
      <alignment horizontal="left"/>
    </xf>
    <xf numFmtId="0" fontId="45" fillId="0" borderId="6" xfId="0" applyFont="1" applyFill="1" applyBorder="1" applyAlignment="1">
      <alignment horizontal="left"/>
    </xf>
    <xf numFmtId="0" fontId="45" fillId="0" borderId="6" xfId="0" applyFont="1" applyFill="1" applyBorder="1" applyAlignment="1">
      <alignment horizontal="center"/>
    </xf>
    <xf numFmtId="0" fontId="6" fillId="0" borderId="6" xfId="0" applyFont="1" applyFill="1" applyBorder="1" applyAlignment="1">
      <alignment horizontal="center"/>
    </xf>
    <xf numFmtId="0" fontId="6" fillId="0" borderId="6" xfId="0" applyFont="1" applyFill="1" applyBorder="1" applyAlignment="1">
      <alignment horizontal="center" vertical="center"/>
    </xf>
    <xf numFmtId="0" fontId="45" fillId="0" borderId="6" xfId="0" applyFont="1" applyFill="1" applyBorder="1" applyAlignment="1">
      <alignment horizontal="center" vertical="center"/>
    </xf>
    <xf numFmtId="1" fontId="6" fillId="0" borderId="6" xfId="0" applyNumberFormat="1" applyFont="1" applyFill="1" applyBorder="1" applyAlignment="1">
      <alignment horizontal="center" vertical="center"/>
    </xf>
    <xf numFmtId="0" fontId="6" fillId="8" borderId="6" xfId="0" applyFont="1" applyFill="1" applyBorder="1" applyAlignment="1">
      <alignment horizontal="center" vertical="center"/>
    </xf>
    <xf numFmtId="0" fontId="6" fillId="9" borderId="6" xfId="0" applyFont="1" applyFill="1" applyBorder="1" applyAlignment="1">
      <alignment horizontal="center"/>
    </xf>
    <xf numFmtId="0" fontId="40" fillId="9" borderId="6" xfId="1" applyFont="1" applyFill="1" applyBorder="1" applyAlignment="1" applyProtection="1">
      <alignment horizontal="center" wrapText="1"/>
    </xf>
    <xf numFmtId="0" fontId="39" fillId="9" borderId="6" xfId="0" applyFont="1" applyFill="1" applyBorder="1" applyAlignment="1">
      <alignment horizontal="center" wrapText="1"/>
    </xf>
    <xf numFmtId="49" fontId="41" fillId="7" borderId="6" xfId="0" applyNumberFormat="1" applyFont="1" applyFill="1" applyBorder="1" applyAlignment="1">
      <alignment horizontal="center" wrapText="1"/>
    </xf>
    <xf numFmtId="1" fontId="6" fillId="0" borderId="6" xfId="0" applyNumberFormat="1" applyFont="1" applyFill="1" applyBorder="1" applyAlignment="1">
      <alignment horizontal="center"/>
    </xf>
    <xf numFmtId="0" fontId="67" fillId="0" borderId="6" xfId="0" applyFont="1" applyFill="1" applyBorder="1" applyAlignment="1">
      <alignment horizontal="center" vertical="center"/>
    </xf>
    <xf numFmtId="0" fontId="45" fillId="0" borderId="6" xfId="0" applyFont="1" applyBorder="1" applyAlignment="1">
      <alignment horizontal="center"/>
    </xf>
    <xf numFmtId="0" fontId="20" fillId="0" borderId="6" xfId="1" applyBorder="1" applyAlignment="1" applyProtection="1"/>
    <xf numFmtId="1" fontId="46" fillId="0" borderId="6" xfId="0" applyNumberFormat="1" applyFont="1" applyBorder="1" applyAlignment="1">
      <alignment horizontal="left" wrapText="1"/>
    </xf>
    <xf numFmtId="0" fontId="19" fillId="0" borderId="6" xfId="0" applyFont="1" applyBorder="1" applyAlignment="1">
      <alignment horizontal="center"/>
    </xf>
    <xf numFmtId="0" fontId="22" fillId="0" borderId="6" xfId="0" applyFont="1" applyBorder="1" applyAlignment="1">
      <alignment horizontal="center" vertical="center" wrapText="1"/>
    </xf>
    <xf numFmtId="0" fontId="45" fillId="0" borderId="6" xfId="0" applyFont="1" applyBorder="1" applyAlignment="1">
      <alignment horizontal="center" vertical="center" wrapText="1"/>
    </xf>
    <xf numFmtId="1" fontId="6" fillId="0" borderId="6" xfId="1" applyNumberFormat="1" applyFont="1" applyBorder="1" applyAlignment="1" applyProtection="1">
      <alignment horizontal="center" vertical="center" wrapText="1"/>
    </xf>
    <xf numFmtId="1" fontId="22" fillId="0" borderId="6" xfId="1" applyNumberFormat="1" applyFont="1" applyBorder="1" applyAlignment="1" applyProtection="1">
      <alignment horizontal="center" vertical="center" wrapText="1"/>
    </xf>
    <xf numFmtId="49" fontId="22" fillId="0" borderId="6" xfId="1" applyNumberFormat="1" applyFont="1" applyBorder="1" applyAlignment="1" applyProtection="1">
      <alignment horizontal="center" vertical="center" wrapText="1"/>
    </xf>
    <xf numFmtId="0" fontId="21" fillId="6" borderId="6" xfId="1" applyFont="1" applyFill="1" applyBorder="1" applyAlignment="1" applyProtection="1">
      <alignment horizontal="center" vertical="center" wrapText="1"/>
    </xf>
    <xf numFmtId="1" fontId="21" fillId="0" borderId="6" xfId="1" applyNumberFormat="1" applyFont="1" applyBorder="1" applyAlignment="1" applyProtection="1">
      <alignment horizontal="center" wrapText="1"/>
    </xf>
    <xf numFmtId="49" fontId="21" fillId="0" borderId="6" xfId="1" applyNumberFormat="1" applyFont="1" applyBorder="1" applyAlignment="1" applyProtection="1">
      <alignment horizontal="center" wrapText="1"/>
    </xf>
    <xf numFmtId="0" fontId="46" fillId="0" borderId="6" xfId="0" applyFont="1" applyBorder="1" applyAlignment="1">
      <alignment horizontal="center" wrapText="1"/>
    </xf>
    <xf numFmtId="0" fontId="31" fillId="0" borderId="6" xfId="1" applyFont="1" applyBorder="1" applyAlignment="1" applyProtection="1">
      <alignment horizontal="center"/>
    </xf>
    <xf numFmtId="0" fontId="22" fillId="0" borderId="6" xfId="1" applyFont="1" applyBorder="1" applyAlignment="1" applyProtection="1">
      <alignment horizontal="center" vertical="center" wrapText="1"/>
    </xf>
    <xf numFmtId="0" fontId="45" fillId="0" borderId="6" xfId="1" applyFont="1" applyBorder="1" applyAlignment="1" applyProtection="1">
      <alignment horizontal="center" vertical="center" wrapText="1"/>
    </xf>
    <xf numFmtId="0" fontId="19" fillId="6" borderId="6" xfId="0" applyFont="1" applyFill="1" applyBorder="1" applyAlignment="1">
      <alignment horizontal="center" vertical="center" wrapText="1"/>
    </xf>
    <xf numFmtId="0" fontId="29" fillId="2" borderId="6" xfId="0" applyFont="1" applyFill="1" applyBorder="1" applyAlignment="1">
      <alignment horizontal="center" wrapText="1"/>
    </xf>
    <xf numFmtId="0" fontId="3" fillId="2" borderId="6" xfId="0" applyFont="1" applyFill="1" applyBorder="1" applyAlignment="1">
      <alignment horizontal="center" wrapText="1"/>
    </xf>
    <xf numFmtId="1" fontId="19" fillId="0" borderId="6" xfId="0" applyNumberFormat="1" applyFont="1" applyBorder="1" applyAlignment="1">
      <alignment horizontal="center" wrapText="1"/>
    </xf>
    <xf numFmtId="49" fontId="19" fillId="0" borderId="6" xfId="0" applyNumberFormat="1" applyFont="1" applyBorder="1" applyAlignment="1">
      <alignment horizontal="center" wrapText="1"/>
    </xf>
    <xf numFmtId="0" fontId="6" fillId="0" borderId="6" xfId="0" applyFont="1" applyFill="1" applyBorder="1" applyAlignment="1">
      <alignment horizontal="center" vertical="center" wrapText="1"/>
    </xf>
    <xf numFmtId="0" fontId="3" fillId="9" borderId="6" xfId="0" applyFont="1" applyFill="1" applyBorder="1" applyAlignment="1">
      <alignment horizontal="center" wrapText="1"/>
    </xf>
    <xf numFmtId="0" fontId="32" fillId="9" borderId="6" xfId="0" applyFont="1" applyFill="1" applyBorder="1" applyAlignment="1">
      <alignment horizontal="center" wrapText="1"/>
    </xf>
    <xf numFmtId="0" fontId="22" fillId="0" borderId="6" xfId="1" applyFont="1" applyBorder="1" applyAlignment="1" applyProtection="1">
      <alignment horizontal="center"/>
    </xf>
    <xf numFmtId="0" fontId="20" fillId="0" borderId="6" xfId="1" applyBorder="1" applyProtection="1"/>
    <xf numFmtId="49" fontId="46" fillId="0" borderId="6" xfId="0" applyNumberFormat="1" applyFont="1" applyBorder="1" applyAlignment="1">
      <alignment horizontal="left"/>
    </xf>
    <xf numFmtId="0" fontId="5" fillId="2" borderId="6" xfId="1" applyFont="1" applyFill="1" applyBorder="1" applyAlignment="1" applyProtection="1">
      <alignment horizontal="center" wrapText="1"/>
    </xf>
    <xf numFmtId="0" fontId="89" fillId="2" borderId="6" xfId="0" applyFont="1" applyFill="1" applyBorder="1" applyAlignment="1">
      <alignment horizontal="center" wrapText="1"/>
    </xf>
    <xf numFmtId="0" fontId="5" fillId="0" borderId="6" xfId="0" applyFont="1" applyBorder="1" applyAlignment="1"/>
    <xf numFmtId="0" fontId="90" fillId="0" borderId="6" xfId="1" applyFont="1" applyBorder="1" applyAlignment="1"/>
    <xf numFmtId="1" fontId="20" fillId="0" borderId="6" xfId="1" applyNumberFormat="1" applyBorder="1" applyAlignment="1" applyProtection="1">
      <alignment horizontal="center" wrapText="1"/>
    </xf>
    <xf numFmtId="0" fontId="20" fillId="0" borderId="6" xfId="1" applyBorder="1" applyAlignment="1" applyProtection="1">
      <alignment horizontal="center" wrapText="1"/>
    </xf>
    <xf numFmtId="0" fontId="37" fillId="2" borderId="6" xfId="0" applyFont="1" applyFill="1" applyBorder="1" applyAlignment="1">
      <alignment horizontal="center"/>
    </xf>
    <xf numFmtId="0" fontId="32" fillId="2" borderId="6" xfId="0" applyFont="1" applyFill="1" applyBorder="1" applyAlignment="1">
      <alignment horizontal="center" wrapText="1"/>
    </xf>
    <xf numFmtId="1" fontId="45" fillId="6" borderId="6" xfId="0" applyNumberFormat="1" applyFont="1" applyFill="1" applyBorder="1" applyAlignment="1">
      <alignment horizontal="left" wrapText="1"/>
    </xf>
    <xf numFmtId="0" fontId="45" fillId="6" borderId="6" xfId="0" applyFont="1" applyFill="1" applyBorder="1" applyAlignment="1">
      <alignment horizontal="left"/>
    </xf>
    <xf numFmtId="0" fontId="30" fillId="0" borderId="6" xfId="0" applyFont="1" applyBorder="1" applyAlignment="1">
      <alignment horizontal="center"/>
    </xf>
    <xf numFmtId="0" fontId="70" fillId="0" borderId="6" xfId="0" applyFont="1" applyBorder="1" applyAlignment="1">
      <alignment horizontal="center" vertical="center" wrapText="1"/>
    </xf>
    <xf numFmtId="0" fontId="67" fillId="0" borderId="6" xfId="0" applyFont="1" applyBorder="1" applyAlignment="1">
      <alignment horizontal="center" vertical="center" wrapText="1"/>
    </xf>
    <xf numFmtId="2" fontId="6"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6" xfId="0" applyNumberFormat="1" applyFont="1" applyBorder="1" applyAlignment="1">
      <alignment horizontal="center" vertical="center"/>
    </xf>
    <xf numFmtId="2" fontId="5" fillId="6" borderId="6" xfId="0" applyNumberFormat="1" applyFont="1" applyFill="1" applyBorder="1" applyAlignment="1">
      <alignment horizontal="center" vertical="center"/>
    </xf>
    <xf numFmtId="0" fontId="29" fillId="2" borderId="6" xfId="1" applyFont="1" applyFill="1" applyBorder="1" applyAlignment="1" applyProtection="1">
      <alignment horizontal="center" wrapText="1"/>
    </xf>
    <xf numFmtId="0" fontId="19" fillId="0" borderId="6" xfId="1" applyFont="1" applyBorder="1" applyAlignment="1" applyProtection="1">
      <alignment horizontal="center"/>
    </xf>
    <xf numFmtId="1" fontId="6" fillId="0" borderId="6" xfId="0" applyNumberFormat="1" applyFont="1" applyBorder="1" applyAlignment="1">
      <alignment horizontal="center" vertical="center" wrapText="1"/>
    </xf>
    <xf numFmtId="1" fontId="22" fillId="0" borderId="6" xfId="0" applyNumberFormat="1" applyFont="1" applyBorder="1" applyAlignment="1">
      <alignment horizontal="center" vertical="center" wrapText="1"/>
    </xf>
    <xf numFmtId="0" fontId="20" fillId="0" borderId="6" xfId="1" applyBorder="1"/>
    <xf numFmtId="0" fontId="0" fillId="0" borderId="6" xfId="0" applyBorder="1" applyAlignment="1">
      <alignment horizontal="center"/>
    </xf>
    <xf numFmtId="2" fontId="37" fillId="9" borderId="6" xfId="0" applyNumberFormat="1" applyFont="1" applyFill="1" applyBorder="1" applyAlignment="1">
      <alignment horizontal="center"/>
    </xf>
    <xf numFmtId="0" fontId="47" fillId="0" borderId="6" xfId="0" applyFont="1" applyBorder="1" applyAlignment="1">
      <alignment horizontal="center"/>
    </xf>
    <xf numFmtId="0" fontId="47" fillId="0" borderId="6" xfId="0" applyFont="1" applyBorder="1" applyAlignment="1">
      <alignment horizontal="left"/>
    </xf>
    <xf numFmtId="0" fontId="20" fillId="0" borderId="6" xfId="1" applyFont="1" applyBorder="1" applyAlignment="1" applyProtection="1">
      <alignment horizontal="left"/>
    </xf>
    <xf numFmtId="0" fontId="25" fillId="2" borderId="6" xfId="0" applyFont="1" applyFill="1" applyBorder="1" applyAlignment="1">
      <alignment horizontal="center" wrapText="1"/>
    </xf>
    <xf numFmtId="1" fontId="22" fillId="0" borderId="6" xfId="1" applyNumberFormat="1" applyFont="1" applyFill="1" applyBorder="1" applyAlignment="1" applyProtection="1">
      <alignment horizontal="center" vertical="center" wrapText="1"/>
    </xf>
    <xf numFmtId="0" fontId="91" fillId="0" borderId="6" xfId="1" applyFont="1" applyBorder="1" applyAlignment="1" applyProtection="1"/>
    <xf numFmtId="0" fontId="22" fillId="0" borderId="6" xfId="1" applyNumberFormat="1" applyFont="1" applyBorder="1" applyAlignment="1" applyProtection="1">
      <alignment horizontal="center" vertical="center" wrapText="1"/>
    </xf>
    <xf numFmtId="49" fontId="20" fillId="0" borderId="6" xfId="1" applyNumberFormat="1" applyBorder="1" applyAlignment="1" applyProtection="1">
      <alignment horizontal="center" wrapText="1"/>
    </xf>
    <xf numFmtId="0" fontId="6" fillId="0" borderId="6" xfId="0" applyFont="1" applyBorder="1" applyAlignment="1">
      <alignment horizontal="left"/>
    </xf>
    <xf numFmtId="0" fontId="21" fillId="0" borderId="6" xfId="1" applyFont="1" applyBorder="1" applyAlignment="1" applyProtection="1">
      <alignment horizontal="center"/>
    </xf>
    <xf numFmtId="0" fontId="61" fillId="0" borderId="6" xfId="1" applyFont="1" applyBorder="1" applyAlignment="1" applyProtection="1">
      <alignment horizontal="center" vertical="center" wrapText="1"/>
    </xf>
    <xf numFmtId="0" fontId="67" fillId="0" borderId="6" xfId="1" applyFont="1" applyBorder="1" applyAlignment="1" applyProtection="1">
      <alignment horizontal="center" vertical="center" wrapText="1"/>
    </xf>
    <xf numFmtId="49" fontId="22" fillId="0" borderId="6" xfId="0" applyNumberFormat="1" applyFont="1" applyBorder="1" applyAlignment="1">
      <alignment horizontal="center" vertical="center" wrapText="1"/>
    </xf>
    <xf numFmtId="1" fontId="46" fillId="0" borderId="6" xfId="0" applyNumberFormat="1" applyFont="1" applyBorder="1" applyAlignment="1">
      <alignment horizontal="left"/>
    </xf>
    <xf numFmtId="0" fontId="19" fillId="0" borderId="6" xfId="0" applyFont="1" applyBorder="1" applyAlignment="1">
      <alignment horizontal="center" wrapText="1"/>
    </xf>
    <xf numFmtId="0" fontId="35" fillId="2" borderId="6" xfId="0" applyFont="1" applyFill="1" applyBorder="1" applyAlignment="1">
      <alignment horizontal="center" wrapText="1"/>
    </xf>
    <xf numFmtId="0" fontId="20" fillId="0" borderId="6" xfId="1" applyFont="1" applyBorder="1" applyAlignment="1" applyProtection="1">
      <alignment horizontal="center"/>
    </xf>
    <xf numFmtId="0" fontId="24" fillId="2" borderId="6" xfId="0" applyFont="1" applyFill="1" applyBorder="1" applyAlignment="1">
      <alignment horizontal="center" wrapText="1"/>
    </xf>
    <xf numFmtId="0" fontId="68" fillId="0" borderId="6" xfId="0" applyFont="1" applyBorder="1" applyAlignment="1">
      <alignment horizontal="left"/>
    </xf>
    <xf numFmtId="0" fontId="20" fillId="0" borderId="6" xfId="1" applyBorder="1" applyAlignment="1" applyProtection="1">
      <alignment horizontal="left"/>
    </xf>
    <xf numFmtId="0" fontId="52" fillId="0" borderId="6" xfId="0" applyFont="1" applyBorder="1" applyAlignment="1">
      <alignment horizontal="center" vertical="center"/>
    </xf>
    <xf numFmtId="0" fontId="53" fillId="0" borderId="6" xfId="0" applyFont="1" applyBorder="1" applyAlignment="1"/>
    <xf numFmtId="0" fontId="54" fillId="0" borderId="6" xfId="1" applyFont="1" applyBorder="1" applyAlignment="1">
      <alignment horizontal="left"/>
    </xf>
    <xf numFmtId="0" fontId="20" fillId="0" borderId="6" xfId="1" applyBorder="1" applyAlignment="1">
      <alignment horizontal="left"/>
    </xf>
    <xf numFmtId="49" fontId="56" fillId="7" borderId="6" xfId="0" applyNumberFormat="1" applyFont="1" applyFill="1" applyBorder="1" applyAlignment="1">
      <alignment horizontal="center" wrapText="1"/>
    </xf>
    <xf numFmtId="1" fontId="45" fillId="0" borderId="6" xfId="0" applyNumberFormat="1" applyFont="1" applyFill="1" applyBorder="1" applyAlignment="1">
      <alignment horizontal="left" wrapText="1"/>
    </xf>
    <xf numFmtId="0" fontId="45" fillId="0" borderId="6" xfId="0" applyFont="1" applyFill="1" applyBorder="1" applyAlignment="1">
      <alignment horizontal="center" wrapText="1"/>
    </xf>
    <xf numFmtId="1" fontId="42" fillId="0" borderId="6" xfId="0" applyNumberFormat="1" applyFont="1" applyFill="1" applyBorder="1" applyAlignment="1">
      <alignment horizontal="center" vertical="center"/>
    </xf>
    <xf numFmtId="0" fontId="67" fillId="0" borderId="6" xfId="1" applyFont="1" applyBorder="1" applyAlignment="1">
      <alignment horizontal="left"/>
    </xf>
    <xf numFmtId="0" fontId="42" fillId="0" borderId="6" xfId="0" applyFont="1" applyFill="1" applyBorder="1" applyAlignment="1">
      <alignment horizontal="center"/>
    </xf>
    <xf numFmtId="0" fontId="42" fillId="0" borderId="6" xfId="0" applyFont="1" applyBorder="1" applyAlignment="1">
      <alignment horizontal="center" vertical="center"/>
    </xf>
    <xf numFmtId="0" fontId="42" fillId="0" borderId="6" xfId="0" applyFont="1" applyBorder="1" applyAlignment="1">
      <alignment horizontal="center"/>
    </xf>
    <xf numFmtId="0" fontId="46" fillId="0" borderId="6" xfId="0" applyFont="1" applyFill="1" applyBorder="1" applyAlignment="1">
      <alignment horizontal="center"/>
    </xf>
    <xf numFmtId="2"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57" fillId="0" borderId="6" xfId="0" applyFont="1" applyBorder="1" applyAlignment="1">
      <alignment horizontal="center" vertical="center"/>
    </xf>
    <xf numFmtId="0" fontId="33" fillId="0" borderId="6" xfId="0" applyFont="1" applyBorder="1" applyAlignment="1">
      <alignment horizontal="center" vertical="center"/>
    </xf>
    <xf numFmtId="0" fontId="68" fillId="0" borderId="6" xfId="0" applyFont="1" applyBorder="1" applyAlignment="1">
      <alignment horizontal="center" vertical="center"/>
    </xf>
    <xf numFmtId="0" fontId="36" fillId="0" borderId="6" xfId="0" applyFont="1" applyBorder="1" applyAlignment="1">
      <alignment horizontal="center" vertical="center"/>
    </xf>
    <xf numFmtId="0" fontId="58" fillId="0" borderId="6" xfId="0" applyFont="1" applyBorder="1" applyAlignment="1">
      <alignment horizontal="center" vertical="center"/>
    </xf>
    <xf numFmtId="0" fontId="0" fillId="0" borderId="6" xfId="0" applyFill="1" applyBorder="1" applyAlignment="1">
      <alignment horizontal="center" vertical="center"/>
    </xf>
    <xf numFmtId="0" fontId="59" fillId="0" borderId="6" xfId="0" applyFont="1" applyBorder="1" applyAlignment="1">
      <alignment horizontal="center" vertical="center"/>
    </xf>
    <xf numFmtId="0" fontId="45" fillId="0" borderId="6" xfId="2" applyFont="1" applyBorder="1" applyAlignment="1">
      <alignment horizontal="left"/>
    </xf>
    <xf numFmtId="1" fontId="45" fillId="0" borderId="6" xfId="0" applyNumberFormat="1" applyFont="1" applyBorder="1" applyAlignment="1">
      <alignment horizontal="left" wrapText="1"/>
    </xf>
    <xf numFmtId="0" fontId="57" fillId="0" borderId="6" xfId="0" applyFont="1" applyBorder="1" applyAlignment="1">
      <alignment horizontal="center"/>
    </xf>
    <xf numFmtId="49" fontId="45" fillId="0" borderId="6" xfId="0" applyNumberFormat="1" applyFont="1" applyBorder="1" applyAlignment="1">
      <alignment horizontal="left"/>
    </xf>
    <xf numFmtId="1" fontId="33" fillId="0" borderId="6" xfId="0" applyNumberFormat="1" applyFont="1" applyBorder="1" applyAlignment="1">
      <alignment horizontal="center"/>
    </xf>
    <xf numFmtId="0" fontId="33" fillId="0" borderId="6" xfId="0" applyFont="1" applyBorder="1" applyAlignment="1">
      <alignment horizontal="center"/>
    </xf>
    <xf numFmtId="0" fontId="60" fillId="0" borderId="6" xfId="0" applyFont="1" applyBorder="1" applyAlignment="1">
      <alignment horizontal="center" vertical="center"/>
    </xf>
    <xf numFmtId="1" fontId="0" fillId="0" borderId="6" xfId="0" applyNumberFormat="1" applyBorder="1" applyAlignment="1">
      <alignment horizontal="center"/>
    </xf>
    <xf numFmtId="0" fontId="60" fillId="0" borderId="6" xfId="0" applyFont="1" applyBorder="1" applyAlignment="1">
      <alignment horizontal="center"/>
    </xf>
    <xf numFmtId="1" fontId="60" fillId="0" borderId="6" xfId="0" applyNumberFormat="1" applyFont="1" applyBorder="1" applyAlignment="1">
      <alignment horizontal="center"/>
    </xf>
    <xf numFmtId="0" fontId="0" fillId="0" borderId="6" xfId="0" applyBorder="1"/>
    <xf numFmtId="0" fontId="21" fillId="0" borderId="6" xfId="1" applyFont="1" applyBorder="1" applyAlignment="1" applyProtection="1">
      <alignment horizontal="center" wrapText="1"/>
    </xf>
    <xf numFmtId="1" fontId="23" fillId="0" borderId="6" xfId="1" applyNumberFormat="1" applyFont="1" applyBorder="1" applyAlignment="1" applyProtection="1">
      <alignment horizontal="center" wrapText="1"/>
    </xf>
    <xf numFmtId="0" fontId="7" fillId="0" borderId="6" xfId="0" applyFont="1" applyBorder="1" applyAlignment="1">
      <alignment horizontal="center"/>
    </xf>
    <xf numFmtId="1" fontId="62" fillId="0" borderId="6" xfId="1" applyNumberFormat="1" applyFont="1" applyBorder="1" applyAlignment="1" applyProtection="1">
      <alignment horizontal="center" vertical="center" wrapText="1"/>
    </xf>
    <xf numFmtId="1" fontId="55" fillId="0" borderId="6" xfId="1" applyNumberFormat="1" applyFont="1" applyBorder="1" applyAlignment="1" applyProtection="1">
      <alignment horizontal="center" wrapText="1"/>
    </xf>
    <xf numFmtId="49" fontId="63" fillId="0" borderId="6" xfId="1" applyNumberFormat="1" applyFont="1" applyBorder="1" applyAlignment="1" applyProtection="1">
      <alignment horizontal="center" wrapText="1"/>
    </xf>
    <xf numFmtId="0" fontId="50" fillId="0" borderId="6" xfId="1" applyFont="1" applyBorder="1" applyAlignment="1" applyProtection="1">
      <alignment horizontal="center" vertical="center"/>
    </xf>
    <xf numFmtId="1" fontId="42" fillId="0" borderId="6" xfId="1" applyNumberFormat="1" applyFont="1" applyBorder="1" applyAlignment="1" applyProtection="1">
      <alignment horizontal="center" vertical="center" wrapText="1"/>
    </xf>
    <xf numFmtId="1" fontId="46" fillId="6" borderId="6" xfId="0" applyNumberFormat="1" applyFont="1" applyFill="1" applyBorder="1" applyAlignment="1">
      <alignment horizontal="left" wrapText="1"/>
    </xf>
    <xf numFmtId="1" fontId="57" fillId="0" borderId="6" xfId="1" applyNumberFormat="1" applyFont="1" applyBorder="1" applyAlignment="1" applyProtection="1">
      <alignment horizontal="center" vertical="center" wrapText="1"/>
    </xf>
    <xf numFmtId="49" fontId="19" fillId="0" borderId="6" xfId="1" applyNumberFormat="1" applyFont="1" applyBorder="1" applyAlignment="1" applyProtection="1">
      <alignment horizontal="center" vertical="center" wrapText="1"/>
    </xf>
    <xf numFmtId="1" fontId="19" fillId="0" borderId="6" xfId="1" applyNumberFormat="1" applyFont="1" applyBorder="1" applyAlignment="1" applyProtection="1">
      <alignment horizontal="center" vertical="center" wrapText="1"/>
    </xf>
    <xf numFmtId="49" fontId="62" fillId="0" borderId="6" xfId="1" applyNumberFormat="1" applyFont="1" applyBorder="1" applyAlignment="1" applyProtection="1">
      <alignment horizontal="center" vertical="center" wrapText="1"/>
    </xf>
    <xf numFmtId="0" fontId="62" fillId="0" borderId="6" xfId="1" applyFont="1" applyBorder="1" applyAlignment="1" applyProtection="1">
      <alignment horizontal="center" vertical="center" wrapText="1"/>
    </xf>
    <xf numFmtId="0" fontId="27" fillId="6" borderId="6" xfId="1" applyFont="1" applyFill="1" applyBorder="1" applyAlignment="1" applyProtection="1">
      <alignment horizontal="center" vertical="center" wrapText="1"/>
    </xf>
    <xf numFmtId="0" fontId="51" fillId="2" borderId="6" xfId="0" applyFont="1" applyFill="1" applyBorder="1" applyAlignment="1">
      <alignment horizontal="center"/>
    </xf>
    <xf numFmtId="164" fontId="3" fillId="9" borderId="6" xfId="0" applyNumberFormat="1" applyFont="1" applyFill="1" applyBorder="1" applyAlignment="1">
      <alignment horizontal="center" wrapText="1"/>
    </xf>
    <xf numFmtId="0" fontId="3" fillId="2" borderId="6" xfId="1" applyFont="1" applyFill="1" applyBorder="1" applyAlignment="1" applyProtection="1">
      <alignment horizontal="center" wrapText="1"/>
    </xf>
    <xf numFmtId="0" fontId="53" fillId="0" borderId="6" xfId="0" applyFont="1" applyBorder="1" applyAlignment="1">
      <alignment horizontal="center" vertical="center"/>
    </xf>
    <xf numFmtId="49" fontId="19" fillId="6" borderId="6" xfId="0" applyNumberFormat="1" applyFont="1" applyFill="1" applyBorder="1" applyAlignment="1">
      <alignment horizontal="center" vertical="center" wrapText="1"/>
    </xf>
    <xf numFmtId="49" fontId="23" fillId="0" borderId="6" xfId="1" applyNumberFormat="1" applyFont="1" applyBorder="1" applyAlignment="1" applyProtection="1">
      <alignment horizontal="center" wrapText="1"/>
    </xf>
    <xf numFmtId="49" fontId="46" fillId="0" borderId="6" xfId="0" applyNumberFormat="1" applyFont="1" applyBorder="1" applyAlignment="1">
      <alignment horizontal="left" wrapText="1"/>
    </xf>
    <xf numFmtId="164" fontId="3" fillId="9" borderId="6" xfId="0" applyNumberFormat="1" applyFont="1" applyFill="1" applyBorder="1" applyAlignment="1">
      <alignment horizontal="center"/>
    </xf>
    <xf numFmtId="0" fontId="61" fillId="0" borderId="6" xfId="0" applyFont="1" applyBorder="1" applyAlignment="1">
      <alignment horizontal="center" vertical="center" wrapText="1"/>
    </xf>
    <xf numFmtId="1" fontId="5" fillId="0" borderId="6" xfId="0" applyNumberFormat="1" applyFont="1" applyBorder="1" applyAlignment="1">
      <alignment horizontal="center"/>
    </xf>
    <xf numFmtId="2" fontId="5" fillId="0" borderId="6" xfId="0" applyNumberFormat="1" applyFont="1" applyBorder="1" applyAlignment="1">
      <alignment horizontal="center"/>
    </xf>
    <xf numFmtId="0" fontId="0" fillId="6" borderId="6" xfId="0" applyFill="1" applyBorder="1" applyAlignment="1">
      <alignment horizontal="center" vertical="center"/>
    </xf>
    <xf numFmtId="1" fontId="52" fillId="0" borderId="6" xfId="0" applyNumberFormat="1" applyFont="1" applyBorder="1" applyAlignment="1">
      <alignment horizontal="center" vertical="center"/>
    </xf>
    <xf numFmtId="1" fontId="53" fillId="0" borderId="6" xfId="0" applyNumberFormat="1" applyFont="1" applyBorder="1" applyAlignment="1">
      <alignment horizontal="center" vertical="center"/>
    </xf>
    <xf numFmtId="1" fontId="59" fillId="0" borderId="6" xfId="0" applyNumberFormat="1" applyFont="1" applyBorder="1" applyAlignment="1">
      <alignment horizontal="center"/>
    </xf>
    <xf numFmtId="0" fontId="52" fillId="0" borderId="6" xfId="0" applyFont="1" applyBorder="1" applyAlignment="1">
      <alignment horizontal="center"/>
    </xf>
    <xf numFmtId="0" fontId="52" fillId="0" borderId="6" xfId="0" applyFont="1" applyBorder="1" applyAlignment="1"/>
    <xf numFmtId="1" fontId="45" fillId="0" borderId="6" xfId="2" applyNumberFormat="1" applyFont="1" applyBorder="1" applyAlignment="1">
      <alignment horizontal="left"/>
    </xf>
    <xf numFmtId="0" fontId="45" fillId="0" borderId="6" xfId="2" applyFont="1" applyBorder="1" applyAlignment="1">
      <alignment horizontal="center"/>
    </xf>
    <xf numFmtId="0" fontId="64" fillId="0" borderId="6" xfId="0" applyFont="1" applyBorder="1" applyAlignment="1">
      <alignment horizontal="left"/>
    </xf>
    <xf numFmtId="0" fontId="59" fillId="0" borderId="6" xfId="0" applyFont="1" applyBorder="1" applyAlignment="1">
      <alignment horizontal="center"/>
    </xf>
    <xf numFmtId="0" fontId="46" fillId="0" borderId="6" xfId="0" applyFont="1" applyBorder="1" applyAlignment="1">
      <alignment horizontal="left" wrapText="1"/>
    </xf>
    <xf numFmtId="164" fontId="6" fillId="9" borderId="6" xfId="0" applyNumberFormat="1" applyFont="1" applyFill="1" applyBorder="1" applyAlignment="1">
      <alignment horizontal="center"/>
    </xf>
    <xf numFmtId="1" fontId="53" fillId="0" borderId="6" xfId="0" applyNumberFormat="1" applyFont="1" applyBorder="1" applyAlignment="1">
      <alignment horizontal="center"/>
    </xf>
    <xf numFmtId="0" fontId="46" fillId="0" borderId="6" xfId="0" applyFont="1" applyFill="1" applyBorder="1" applyAlignment="1">
      <alignment horizontal="left"/>
    </xf>
    <xf numFmtId="0" fontId="48" fillId="0" borderId="6" xfId="1" applyFont="1" applyBorder="1" applyAlignment="1" applyProtection="1">
      <alignment horizontal="left"/>
    </xf>
    <xf numFmtId="1" fontId="57" fillId="0" borderId="6" xfId="0" applyNumberFormat="1" applyFont="1" applyBorder="1" applyAlignment="1">
      <alignment horizontal="center"/>
    </xf>
    <xf numFmtId="2" fontId="45" fillId="0" borderId="6" xfId="0" applyNumberFormat="1" applyFont="1" applyBorder="1" applyAlignment="1">
      <alignment horizontal="left"/>
    </xf>
    <xf numFmtId="0" fontId="19" fillId="0" borderId="6" xfId="0" applyNumberFormat="1" applyFont="1" applyBorder="1" applyAlignment="1">
      <alignment horizontal="center" wrapText="1"/>
    </xf>
    <xf numFmtId="166" fontId="3" fillId="9" borderId="6" xfId="0" applyNumberFormat="1" applyFont="1" applyFill="1" applyBorder="1" applyAlignment="1">
      <alignment horizontal="center" wrapText="1"/>
    </xf>
    <xf numFmtId="2" fontId="3" fillId="9" borderId="6" xfId="0" applyNumberFormat="1" applyFont="1" applyFill="1" applyBorder="1" applyAlignment="1">
      <alignment horizontal="center" wrapText="1"/>
    </xf>
    <xf numFmtId="0" fontId="26" fillId="0" borderId="6" xfId="1" applyFont="1" applyBorder="1" applyAlignment="1" applyProtection="1">
      <alignment horizontal="center" wrapText="1"/>
    </xf>
    <xf numFmtId="0" fontId="28" fillId="6" borderId="6" xfId="1" applyFont="1" applyFill="1" applyBorder="1" applyAlignment="1" applyProtection="1">
      <alignment horizontal="center" vertical="center" wrapText="1"/>
    </xf>
    <xf numFmtId="1" fontId="28" fillId="0" borderId="6" xfId="1" applyNumberFormat="1" applyFont="1" applyBorder="1" applyAlignment="1" applyProtection="1">
      <alignment horizontal="center" wrapText="1"/>
    </xf>
    <xf numFmtId="1" fontId="62" fillId="0" borderId="6" xfId="0" applyNumberFormat="1" applyFont="1" applyBorder="1" applyAlignment="1">
      <alignment horizontal="center" vertical="center" wrapText="1"/>
    </xf>
    <xf numFmtId="0" fontId="37" fillId="6" borderId="6" xfId="0" applyFont="1" applyFill="1" applyBorder="1" applyAlignment="1">
      <alignment horizontal="center" vertical="center"/>
    </xf>
    <xf numFmtId="164" fontId="37" fillId="9" borderId="6" xfId="0" applyNumberFormat="1" applyFont="1" applyFill="1" applyBorder="1" applyAlignment="1">
      <alignment horizontal="center"/>
    </xf>
    <xf numFmtId="0" fontId="38" fillId="0" borderId="6" xfId="0" applyFont="1" applyBorder="1" applyAlignment="1">
      <alignment horizontal="center"/>
    </xf>
    <xf numFmtId="0" fontId="38" fillId="0" borderId="6" xfId="0" applyFont="1" applyBorder="1" applyAlignment="1">
      <alignment horizontal="center" vertical="center"/>
    </xf>
    <xf numFmtId="1" fontId="57" fillId="0" borderId="6" xfId="0" applyNumberFormat="1" applyFont="1" applyBorder="1" applyAlignment="1">
      <alignment horizontal="center" vertical="center"/>
    </xf>
    <xf numFmtId="0" fontId="65" fillId="0" borderId="6" xfId="0" applyFont="1" applyBorder="1" applyAlignment="1">
      <alignment horizontal="left"/>
    </xf>
    <xf numFmtId="0" fontId="37" fillId="9" borderId="6" xfId="0" applyFont="1" applyFill="1" applyBorder="1" applyAlignment="1">
      <alignment horizontal="center"/>
    </xf>
    <xf numFmtId="0" fontId="6" fillId="0" borderId="6" xfId="0" applyNumberFormat="1" applyFont="1" applyFill="1" applyBorder="1" applyAlignment="1">
      <alignment horizontal="center"/>
    </xf>
    <xf numFmtId="0" fontId="57" fillId="0" borderId="6" xfId="0" applyFont="1" applyFill="1" applyBorder="1" applyAlignment="1">
      <alignment horizontal="center" vertical="center"/>
    </xf>
    <xf numFmtId="1" fontId="57" fillId="0" borderId="6" xfId="0" applyNumberFormat="1" applyFont="1" applyFill="1" applyBorder="1" applyAlignment="1">
      <alignment horizontal="center"/>
    </xf>
    <xf numFmtId="0" fontId="57" fillId="0" borderId="6" xfId="0" applyFont="1" applyFill="1" applyBorder="1" applyAlignment="1">
      <alignment horizontal="center"/>
    </xf>
    <xf numFmtId="1" fontId="65" fillId="0" borderId="6" xfId="0" applyNumberFormat="1" applyFont="1" applyFill="1" applyBorder="1" applyAlignment="1">
      <alignment horizontal="left"/>
    </xf>
    <xf numFmtId="0" fontId="42" fillId="0" borderId="6" xfId="0" applyFont="1" applyFill="1" applyBorder="1" applyAlignment="1">
      <alignment horizontal="center" vertical="center"/>
    </xf>
    <xf numFmtId="1" fontId="68" fillId="0" borderId="6" xfId="0" applyNumberFormat="1" applyFont="1" applyBorder="1" applyAlignment="1">
      <alignment horizontal="left"/>
    </xf>
    <xf numFmtId="0" fontId="45" fillId="7" borderId="6" xfId="0" applyFont="1" applyFill="1" applyBorder="1" applyAlignment="1"/>
    <xf numFmtId="49" fontId="64" fillId="0" borderId="6" xfId="0" applyNumberFormat="1" applyFont="1" applyBorder="1" applyAlignment="1">
      <alignment horizontal="left"/>
    </xf>
    <xf numFmtId="49" fontId="45" fillId="0" borderId="6" xfId="0" applyNumberFormat="1" applyFont="1" applyFill="1" applyBorder="1" applyAlignment="1">
      <alignment horizontal="left"/>
    </xf>
    <xf numFmtId="166" fontId="37" fillId="9" borderId="6" xfId="0" applyNumberFormat="1" applyFont="1" applyFill="1" applyBorder="1" applyAlignment="1">
      <alignment horizontal="center"/>
    </xf>
    <xf numFmtId="0" fontId="1" fillId="0" borderId="6" xfId="0" applyFont="1" applyBorder="1" applyAlignment="1">
      <alignment vertical="center"/>
    </xf>
    <xf numFmtId="0" fontId="0" fillId="0" borderId="6" xfId="0" applyFont="1" applyBorder="1" applyAlignment="1">
      <alignment vertical="center"/>
    </xf>
    <xf numFmtId="0" fontId="45" fillId="0" borderId="6" xfId="0" applyFont="1" applyBorder="1" applyAlignment="1">
      <alignment horizontal="left" vertical="center" wrapText="1"/>
    </xf>
    <xf numFmtId="0" fontId="45" fillId="0" borderId="6" xfId="0" applyFont="1" applyBorder="1" applyAlignment="1">
      <alignment horizontal="left" vertical="center"/>
    </xf>
    <xf numFmtId="0" fontId="46" fillId="0" borderId="6" xfId="0" applyFont="1" applyBorder="1" applyAlignment="1">
      <alignment horizontal="center" vertical="center"/>
    </xf>
    <xf numFmtId="0" fontId="73" fillId="0" borderId="6" xfId="1" applyFont="1" applyBorder="1" applyAlignment="1">
      <alignment vertical="center"/>
    </xf>
    <xf numFmtId="0" fontId="74" fillId="0" borderId="6" xfId="0" applyFont="1" applyBorder="1"/>
    <xf numFmtId="0" fontId="45" fillId="0" borderId="6" xfId="0" applyNumberFormat="1" applyFont="1" applyBorder="1" applyAlignment="1">
      <alignment horizontal="left"/>
    </xf>
    <xf numFmtId="49" fontId="92" fillId="7" borderId="6" xfId="0" applyNumberFormat="1" applyFont="1" applyFill="1" applyBorder="1" applyAlignment="1">
      <alignment horizontal="center" wrapText="1"/>
    </xf>
    <xf numFmtId="0" fontId="45" fillId="7" borderId="6" xfId="0" applyFont="1" applyFill="1" applyBorder="1" applyAlignment="1">
      <alignment horizontal="center"/>
    </xf>
    <xf numFmtId="0" fontId="6" fillId="7" borderId="6" xfId="0" applyFont="1" applyFill="1" applyBorder="1" applyAlignment="1">
      <alignment horizontal="center"/>
    </xf>
    <xf numFmtId="0" fontId="41" fillId="7" borderId="6" xfId="0" applyFont="1" applyFill="1" applyBorder="1" applyAlignment="1">
      <alignment horizontal="center"/>
    </xf>
    <xf numFmtId="0" fontId="45" fillId="12" borderId="6" xfId="0" applyFont="1" applyFill="1" applyBorder="1" applyAlignment="1">
      <alignment horizontal="center"/>
    </xf>
    <xf numFmtId="49" fontId="67" fillId="12" borderId="6" xfId="1" applyNumberFormat="1" applyFont="1" applyFill="1" applyBorder="1" applyAlignment="1" applyProtection="1">
      <alignment horizontal="center" wrapText="1"/>
    </xf>
    <xf numFmtId="0" fontId="67" fillId="12" borderId="6" xfId="1" applyFont="1" applyFill="1" applyBorder="1" applyAlignment="1" applyProtection="1">
      <alignment horizontal="center" wrapText="1"/>
    </xf>
    <xf numFmtId="0" fontId="67" fillId="12" borderId="6" xfId="0" applyFont="1" applyFill="1" applyBorder="1" applyAlignment="1">
      <alignment horizontal="center"/>
    </xf>
    <xf numFmtId="1" fontId="67" fillId="12" borderId="6" xfId="1" applyNumberFormat="1" applyFont="1" applyFill="1" applyBorder="1" applyAlignment="1" applyProtection="1">
      <alignment horizontal="center" wrapText="1"/>
    </xf>
    <xf numFmtId="0" fontId="45" fillId="12" borderId="6" xfId="0" applyFont="1" applyFill="1" applyBorder="1" applyAlignment="1">
      <alignment horizontal="center" wrapText="1"/>
    </xf>
    <xf numFmtId="49" fontId="45" fillId="12" borderId="6" xfId="1" applyNumberFormat="1" applyFont="1" applyFill="1" applyBorder="1" applyAlignment="1" applyProtection="1">
      <alignment horizontal="center" wrapText="1"/>
    </xf>
    <xf numFmtId="0" fontId="45" fillId="7" borderId="6" xfId="0" applyFont="1" applyFill="1" applyBorder="1" applyAlignment="1">
      <alignment horizontal="left"/>
    </xf>
    <xf numFmtId="0" fontId="45" fillId="7" borderId="6" xfId="0" applyFont="1" applyFill="1" applyBorder="1" applyAlignment="1">
      <alignment horizontal="center" vertical="center"/>
    </xf>
    <xf numFmtId="49" fontId="19" fillId="13" borderId="6" xfId="0" applyNumberFormat="1" applyFont="1" applyFill="1" applyBorder="1" applyAlignment="1">
      <alignment horizontal="center" wrapText="1"/>
    </xf>
    <xf numFmtId="49" fontId="1" fillId="13" borderId="6" xfId="0" applyNumberFormat="1" applyFont="1" applyFill="1" applyBorder="1" applyAlignment="1">
      <alignment horizontal="center" wrapText="1"/>
    </xf>
    <xf numFmtId="49" fontId="5" fillId="13" borderId="6" xfId="0" applyNumberFormat="1" applyFont="1" applyFill="1" applyBorder="1" applyAlignment="1">
      <alignment horizontal="center" wrapText="1"/>
    </xf>
    <xf numFmtId="0" fontId="19" fillId="13" borderId="6" xfId="0" applyFont="1" applyFill="1" applyBorder="1" applyAlignment="1">
      <alignment horizontal="center" wrapText="1"/>
    </xf>
    <xf numFmtId="49" fontId="3" fillId="13" borderId="6" xfId="0" applyNumberFormat="1" applyFont="1" applyFill="1" applyBorder="1" applyAlignment="1">
      <alignment horizontal="center" wrapText="1"/>
    </xf>
    <xf numFmtId="49" fontId="55" fillId="13" borderId="6" xfId="0" applyNumberFormat="1" applyFont="1" applyFill="1" applyBorder="1" applyAlignment="1">
      <alignment horizontal="center" wrapText="1"/>
    </xf>
    <xf numFmtId="49" fontId="62" fillId="13" borderId="6" xfId="0" applyNumberFormat="1" applyFont="1" applyFill="1" applyBorder="1" applyAlignment="1">
      <alignment horizontal="center" wrapText="1"/>
    </xf>
    <xf numFmtId="0" fontId="52" fillId="12" borderId="6" xfId="0" applyFont="1" applyFill="1" applyBorder="1" applyAlignment="1">
      <alignment horizontal="center"/>
    </xf>
    <xf numFmtId="0" fontId="45" fillId="0" borderId="0" xfId="0" applyFont="1" applyFill="1" applyBorder="1" applyAlignment="1">
      <alignment horizontal="center"/>
    </xf>
    <xf numFmtId="49" fontId="19" fillId="0" borderId="0" xfId="0" applyNumberFormat="1" applyFont="1" applyFill="1" applyBorder="1" applyAlignment="1">
      <alignment horizontal="center" wrapText="1"/>
    </xf>
    <xf numFmtId="49" fontId="19" fillId="7" borderId="6" xfId="0" applyNumberFormat="1" applyFont="1" applyFill="1" applyBorder="1" applyAlignment="1">
      <alignment horizontal="center" wrapText="1"/>
    </xf>
    <xf numFmtId="49" fontId="21" fillId="7" borderId="6" xfId="1" applyNumberFormat="1" applyFont="1" applyFill="1" applyBorder="1" applyAlignment="1" applyProtection="1">
      <alignment horizontal="center" wrapText="1"/>
    </xf>
    <xf numFmtId="49" fontId="5" fillId="7" borderId="6" xfId="0" applyNumberFormat="1" applyFont="1" applyFill="1" applyBorder="1" applyAlignment="1">
      <alignment horizontal="center" wrapText="1"/>
    </xf>
    <xf numFmtId="2" fontId="5" fillId="7" borderId="6" xfId="0" applyNumberFormat="1" applyFont="1" applyFill="1" applyBorder="1" applyAlignment="1">
      <alignment horizontal="center"/>
    </xf>
    <xf numFmtId="49" fontId="55" fillId="7" borderId="6" xfId="0" applyNumberFormat="1" applyFont="1" applyFill="1" applyBorder="1" applyAlignment="1">
      <alignment horizontal="center" wrapText="1"/>
    </xf>
    <xf numFmtId="49" fontId="46" fillId="7" borderId="6" xfId="0" applyNumberFormat="1" applyFont="1" applyFill="1" applyBorder="1" applyAlignment="1">
      <alignment horizontal="center" vertical="center" wrapText="1"/>
    </xf>
    <xf numFmtId="0" fontId="45" fillId="0" borderId="46" xfId="0" applyFont="1" applyFill="1" applyBorder="1" applyAlignment="1">
      <alignment horizontal="left"/>
    </xf>
    <xf numFmtId="0" fontId="45" fillId="0" borderId="6" xfId="0" applyFont="1" applyFill="1" applyBorder="1" applyAlignment="1">
      <alignment horizontal="left" vertical="center"/>
    </xf>
    <xf numFmtId="0" fontId="46" fillId="0" borderId="6" xfId="0" applyFont="1" applyFill="1" applyBorder="1" applyAlignment="1">
      <alignment horizontal="left" vertical="center" wrapText="1"/>
    </xf>
    <xf numFmtId="14" fontId="45" fillId="0" borderId="6" xfId="0" applyNumberFormat="1" applyFont="1" applyFill="1" applyBorder="1" applyAlignment="1">
      <alignment horizontal="left"/>
    </xf>
    <xf numFmtId="0" fontId="5" fillId="0" borderId="6" xfId="0" applyFont="1" applyBorder="1" applyAlignment="1">
      <alignment horizontal="center"/>
    </xf>
    <xf numFmtId="0" fontId="20" fillId="0" borderId="6" xfId="1" applyBorder="1" applyAlignment="1">
      <alignment horizontal="center"/>
    </xf>
    <xf numFmtId="0" fontId="0" fillId="0" borderId="0" xfId="0" applyAlignment="1"/>
    <xf numFmtId="0" fontId="45" fillId="0" borderId="13" xfId="0" applyFont="1" applyBorder="1" applyAlignment="1">
      <alignment horizontal="left"/>
    </xf>
    <xf numFmtId="0" fontId="45" fillId="0" borderId="13" xfId="0" applyFont="1" applyBorder="1" applyAlignment="1">
      <alignment horizontal="center"/>
    </xf>
    <xf numFmtId="0" fontId="6" fillId="0" borderId="13" xfId="0" applyFont="1" applyBorder="1" applyAlignment="1">
      <alignment horizontal="center"/>
    </xf>
    <xf numFmtId="0" fontId="6" fillId="0" borderId="13" xfId="0" applyFont="1" applyBorder="1" applyAlignment="1">
      <alignment horizontal="center" vertical="center"/>
    </xf>
    <xf numFmtId="0" fontId="45" fillId="0" borderId="13" xfId="0" applyFont="1" applyBorder="1" applyAlignment="1">
      <alignment horizontal="center" vertical="center"/>
    </xf>
    <xf numFmtId="0" fontId="45" fillId="7" borderId="13" xfId="0" applyFont="1" applyFill="1" applyBorder="1" applyAlignment="1">
      <alignment horizontal="center"/>
    </xf>
    <xf numFmtId="0" fontId="6" fillId="2" borderId="13" xfId="0" applyFont="1" applyFill="1" applyBorder="1" applyAlignment="1">
      <alignment horizontal="center"/>
    </xf>
    <xf numFmtId="0" fontId="23" fillId="2" borderId="13" xfId="1" applyFont="1" applyFill="1" applyBorder="1" applyAlignment="1" applyProtection="1">
      <alignment horizontal="center" wrapText="1"/>
    </xf>
    <xf numFmtId="1" fontId="6" fillId="9" borderId="13" xfId="0" applyNumberFormat="1" applyFont="1" applyFill="1" applyBorder="1" applyAlignment="1">
      <alignment horizontal="center"/>
    </xf>
    <xf numFmtId="0" fontId="18" fillId="2" borderId="13" xfId="0" applyFont="1" applyFill="1" applyBorder="1" applyAlignment="1">
      <alignment horizontal="center" wrapText="1"/>
    </xf>
    <xf numFmtId="0" fontId="6" fillId="7" borderId="13" xfId="0" applyFont="1" applyFill="1" applyBorder="1" applyAlignment="1">
      <alignment horizontal="center"/>
    </xf>
    <xf numFmtId="0" fontId="20" fillId="0" borderId="13" xfId="1" applyBorder="1"/>
    <xf numFmtId="165" fontId="37" fillId="9" borderId="6" xfId="0" applyNumberFormat="1" applyFont="1" applyFill="1" applyBorder="1" applyAlignment="1">
      <alignment horizontal="center"/>
    </xf>
    <xf numFmtId="0" fontId="0" fillId="0" borderId="13" xfId="0" applyBorder="1"/>
    <xf numFmtId="1" fontId="20" fillId="0" borderId="6" xfId="1" applyNumberFormat="1" applyBorder="1" applyAlignment="1" applyProtection="1">
      <alignment horizontal="center" vertical="center" wrapText="1"/>
    </xf>
    <xf numFmtId="1" fontId="19" fillId="0" borderId="6" xfId="0" applyNumberFormat="1" applyFont="1" applyBorder="1" applyAlignment="1">
      <alignment horizontal="center" vertical="center" wrapText="1"/>
    </xf>
    <xf numFmtId="1" fontId="27" fillId="0" borderId="6" xfId="1" applyNumberFormat="1" applyFont="1" applyBorder="1" applyAlignment="1" applyProtection="1">
      <alignment horizontal="center" vertical="center" wrapText="1"/>
    </xf>
    <xf numFmtId="1" fontId="21" fillId="0" borderId="6" xfId="1" applyNumberFormat="1" applyFont="1" applyBorder="1" applyAlignment="1" applyProtection="1">
      <alignment horizontal="center" vertical="center" wrapText="1"/>
    </xf>
    <xf numFmtId="1" fontId="57" fillId="0" borderId="6" xfId="0" applyNumberFormat="1" applyFont="1" applyFill="1" applyBorder="1" applyAlignment="1">
      <alignment horizontal="center" vertical="center"/>
    </xf>
    <xf numFmtId="1" fontId="23" fillId="0" borderId="6" xfId="1" applyNumberFormat="1" applyFont="1" applyBorder="1" applyAlignment="1" applyProtection="1">
      <alignment horizontal="center" vertical="center" wrapText="1"/>
    </xf>
    <xf numFmtId="0" fontId="20" fillId="0" borderId="6" xfId="1" applyBorder="1" applyAlignment="1" applyProtection="1">
      <alignment horizontal="center" vertical="center" wrapText="1"/>
    </xf>
    <xf numFmtId="49" fontId="21" fillId="0" borderId="6" xfId="1" applyNumberFormat="1" applyFont="1" applyBorder="1" applyAlignment="1" applyProtection="1">
      <alignment horizontal="center" vertical="center" wrapText="1"/>
    </xf>
    <xf numFmtId="0" fontId="19" fillId="0" borderId="6" xfId="0" applyFont="1" applyBorder="1" applyAlignment="1">
      <alignment horizontal="center" vertical="center" wrapText="1"/>
    </xf>
    <xf numFmtId="49" fontId="27" fillId="0" borderId="6" xfId="1" applyNumberFormat="1" applyFont="1" applyBorder="1" applyAlignment="1" applyProtection="1">
      <alignment horizontal="center" vertical="center" wrapText="1"/>
    </xf>
    <xf numFmtId="49" fontId="19" fillId="0" borderId="6" xfId="0" applyNumberFormat="1" applyFont="1" applyBorder="1" applyAlignment="1">
      <alignment horizontal="center" vertical="center" wrapText="1"/>
    </xf>
    <xf numFmtId="0" fontId="21" fillId="0" borderId="6" xfId="1" applyFont="1" applyBorder="1" applyAlignment="1" applyProtection="1">
      <alignment horizontal="center" vertical="center" wrapText="1"/>
    </xf>
    <xf numFmtId="49" fontId="20" fillId="0" borderId="6" xfId="1" applyNumberFormat="1" applyBorder="1" applyAlignment="1" applyProtection="1">
      <alignment horizontal="center" vertical="center" wrapText="1"/>
    </xf>
    <xf numFmtId="0" fontId="0" fillId="0" borderId="0" xfId="0"/>
    <xf numFmtId="0" fontId="0" fillId="0" borderId="0" xfId="0"/>
    <xf numFmtId="0" fontId="0" fillId="2" borderId="6" xfId="0" applyNumberFormat="1" applyFill="1" applyBorder="1" applyAlignment="1">
      <alignment horizontal="center" vertical="center"/>
    </xf>
    <xf numFmtId="2" fontId="0" fillId="0" borderId="15" xfId="0" applyNumberFormat="1" applyFont="1" applyBorder="1" applyAlignment="1">
      <alignment horizontal="center" wrapText="1"/>
    </xf>
    <xf numFmtId="2" fontId="0" fillId="0" borderId="23" xfId="0" applyNumberFormat="1" applyBorder="1" applyAlignment="1">
      <alignment horizontal="center" wrapText="1"/>
    </xf>
    <xf numFmtId="2" fontId="0" fillId="0" borderId="31" xfId="0" applyNumberFormat="1" applyBorder="1" applyAlignment="1">
      <alignment horizontal="center"/>
    </xf>
    <xf numFmtId="2" fontId="9" fillId="0" borderId="31" xfId="0" applyNumberFormat="1" applyFont="1" applyBorder="1" applyAlignment="1">
      <alignment horizontal="center"/>
    </xf>
    <xf numFmtId="2" fontId="0" fillId="0" borderId="0" xfId="0" applyNumberFormat="1" applyAlignment="1">
      <alignment horizontal="center"/>
    </xf>
    <xf numFmtId="0" fontId="0" fillId="0" borderId="0" xfId="0" applyAlignment="1"/>
    <xf numFmtId="0" fontId="15" fillId="0" borderId="33" xfId="0" applyFont="1" applyBorder="1" applyAlignment="1">
      <alignment horizontal="center" vertical="center" wrapText="1"/>
    </xf>
    <xf numFmtId="0" fontId="0" fillId="0" borderId="0" xfId="0"/>
    <xf numFmtId="0" fontId="0" fillId="0" borderId="0" xfId="0"/>
    <xf numFmtId="0" fontId="20" fillId="0" borderId="0" xfId="1" applyBorder="1"/>
    <xf numFmtId="0" fontId="6" fillId="2" borderId="0" xfId="0" applyFont="1" applyFill="1" applyBorder="1" applyAlignment="1">
      <alignment horizontal="center"/>
    </xf>
    <xf numFmtId="0" fontId="0" fillId="0" borderId="0" xfId="0" applyFill="1" applyBorder="1"/>
    <xf numFmtId="0" fontId="45" fillId="0" borderId="13" xfId="0" applyFont="1" applyFill="1" applyBorder="1" applyAlignment="1">
      <alignment horizontal="left"/>
    </xf>
    <xf numFmtId="0" fontId="0" fillId="0" borderId="0" xfId="0" applyBorder="1" applyAlignment="1"/>
    <xf numFmtId="0" fontId="0" fillId="0" borderId="0" xfId="0" applyAlignment="1"/>
    <xf numFmtId="0" fontId="0" fillId="0" borderId="0" xfId="0"/>
    <xf numFmtId="0" fontId="20" fillId="0" borderId="0" xfId="1"/>
    <xf numFmtId="0" fontId="0" fillId="0" borderId="0" xfId="0" applyAlignment="1"/>
    <xf numFmtId="0" fontId="0" fillId="0" borderId="0" xfId="0" applyAlignment="1"/>
    <xf numFmtId="49" fontId="22" fillId="13" borderId="6" xfId="0" applyNumberFormat="1" applyFont="1" applyFill="1" applyBorder="1" applyAlignment="1">
      <alignment horizontal="center" wrapText="1"/>
    </xf>
    <xf numFmtId="0" fontId="0" fillId="3" borderId="0" xfId="0" applyFill="1" applyAlignment="1" applyProtection="1">
      <alignment horizontal="center" vertical="center"/>
    </xf>
    <xf numFmtId="0" fontId="0" fillId="2" borderId="6" xfId="0" applyNumberFormat="1" applyFill="1" applyBorder="1" applyAlignment="1" applyProtection="1">
      <alignment horizontal="center" vertical="center"/>
    </xf>
    <xf numFmtId="0" fontId="0" fillId="0" borderId="0" xfId="0" applyAlignment="1">
      <alignment horizontal="left" vertical="center"/>
    </xf>
    <xf numFmtId="0" fontId="0" fillId="0" borderId="0" xfId="0" applyAlignment="1"/>
    <xf numFmtId="0" fontId="0" fillId="0" borderId="1" xfId="0" applyFont="1" applyBorder="1" applyAlignment="1">
      <alignment horizontal="left" vertical="center" wrapText="1"/>
    </xf>
    <xf numFmtId="0" fontId="0" fillId="0" borderId="1" xfId="0" applyBorder="1" applyAlignment="1">
      <alignment wrapText="1"/>
    </xf>
    <xf numFmtId="0" fontId="0" fillId="0" borderId="9" xfId="0" applyBorder="1" applyAlignment="1"/>
    <xf numFmtId="0" fontId="0" fillId="0" borderId="0" xfId="0" applyAlignment="1">
      <alignment wrapText="1"/>
    </xf>
    <xf numFmtId="0" fontId="17" fillId="0" borderId="0" xfId="0" applyFont="1" applyAlignment="1">
      <alignment horizontal="center" vertical="center" wrapText="1"/>
    </xf>
    <xf numFmtId="0" fontId="0"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17" xfId="0" applyFont="1" applyBorder="1" applyAlignment="1">
      <alignment horizontal="center" vertical="center"/>
    </xf>
    <xf numFmtId="0" fontId="0" fillId="0" borderId="4" xfId="0" applyFont="1" applyBorder="1" applyAlignment="1">
      <alignment horizontal="center" vertical="center"/>
    </xf>
    <xf numFmtId="0" fontId="0" fillId="0" borderId="15"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19" xfId="0" applyFont="1" applyBorder="1" applyAlignment="1">
      <alignment wrapText="1"/>
    </xf>
    <xf numFmtId="0" fontId="8" fillId="0" borderId="15" xfId="0" applyFont="1" applyBorder="1" applyAlignment="1">
      <alignment wrapText="1"/>
    </xf>
    <xf numFmtId="0" fontId="0" fillId="0" borderId="4" xfId="0" applyFont="1" applyBorder="1" applyAlignment="1">
      <alignment vertical="center" wrapText="1"/>
    </xf>
    <xf numFmtId="0" fontId="0" fillId="0" borderId="41" xfId="0" applyFont="1" applyBorder="1" applyAlignment="1">
      <alignment horizontal="left" vertical="center" wrapText="1"/>
    </xf>
    <xf numFmtId="0" fontId="0" fillId="0" borderId="40" xfId="0" applyFont="1" applyBorder="1" applyAlignment="1">
      <alignment horizontal="left" vertical="center" wrapText="1"/>
    </xf>
    <xf numFmtId="0" fontId="0" fillId="0" borderId="40" xfId="0" applyFont="1" applyBorder="1" applyAlignment="1">
      <alignment horizontal="left" vertical="center"/>
    </xf>
    <xf numFmtId="0" fontId="0" fillId="0" borderId="41" xfId="0" applyFont="1" applyBorder="1" applyAlignment="1">
      <alignment horizontal="center" vertical="center"/>
    </xf>
    <xf numFmtId="0" fontId="1" fillId="0" borderId="39" xfId="0" applyFont="1" applyBorder="1" applyAlignment="1">
      <alignment horizontal="left" vertical="center"/>
    </xf>
    <xf numFmtId="0" fontId="0" fillId="0" borderId="39" xfId="0" applyFont="1" applyBorder="1" applyAlignment="1">
      <alignment horizontal="center" vertical="center"/>
    </xf>
    <xf numFmtId="0" fontId="0" fillId="0" borderId="40" xfId="0" applyFont="1" applyBorder="1" applyAlignment="1">
      <alignment horizontal="center" vertical="center"/>
    </xf>
    <xf numFmtId="0" fontId="0" fillId="0" borderId="39" xfId="0" applyFont="1" applyBorder="1" applyAlignment="1">
      <alignment horizontal="center"/>
    </xf>
    <xf numFmtId="0" fontId="0" fillId="0" borderId="39" xfId="0" applyFont="1" applyBorder="1" applyAlignment="1">
      <alignment horizontal="left" vertical="center" wrapText="1"/>
    </xf>
    <xf numFmtId="0" fontId="0" fillId="0" borderId="40" xfId="0" applyFont="1" applyBorder="1" applyAlignment="1">
      <alignment horizontal="center"/>
    </xf>
    <xf numFmtId="0" fontId="0" fillId="0" borderId="0" xfId="0" applyFont="1" applyBorder="1" applyAlignment="1">
      <alignment horizontal="center" vertical="center" wrapText="1"/>
    </xf>
    <xf numFmtId="0" fontId="78" fillId="10" borderId="44" xfId="0" applyFont="1" applyFill="1" applyBorder="1" applyAlignment="1">
      <alignment horizontal="center" vertical="top" wrapText="1"/>
    </xf>
    <xf numFmtId="0" fontId="77" fillId="10" borderId="44" xfId="0" applyFont="1" applyFill="1" applyBorder="1" applyAlignment="1">
      <alignment horizontal="center" vertical="center" wrapText="1"/>
    </xf>
    <xf numFmtId="0" fontId="78" fillId="10" borderId="44" xfId="0" applyFont="1" applyFill="1" applyBorder="1" applyAlignment="1">
      <alignment vertical="center" wrapText="1"/>
    </xf>
    <xf numFmtId="0" fontId="78" fillId="10" borderId="44" xfId="0" applyFont="1" applyFill="1" applyBorder="1" applyAlignment="1">
      <alignment horizontal="center" vertical="center" wrapText="1"/>
    </xf>
    <xf numFmtId="0" fontId="78" fillId="0" borderId="44" xfId="0" applyFont="1" applyBorder="1" applyAlignment="1">
      <alignment horizontal="center" vertical="top" wrapText="1"/>
    </xf>
    <xf numFmtId="0" fontId="0" fillId="0" borderId="0" xfId="0"/>
  </cellXfs>
  <cellStyles count="4">
    <cellStyle name="Hivatkozás" xfId="1" builtinId="8"/>
    <cellStyle name="Normál" xfId="0" builtinId="0"/>
    <cellStyle name="Normál 2" xfId="3" xr:uid="{00000000-0005-0000-0000-000002000000}"/>
    <cellStyle name="TableStyleLight1" xfId="2" xr:uid="{00000000-0005-0000-0000-00000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FABAB"/>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6A6A6"/>
      <rgbColor rgb="FF00255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https://echa.europa.eu/documents/10162/b3398d8d-f30d-1db5-1cbc-094de67753cf" TargetMode="External"/><Relationship Id="rId2" Type="http://schemas.openxmlformats.org/officeDocument/2006/relationships/image" Target="../media/image10.png"/><Relationship Id="rId1" Type="http://schemas.openxmlformats.org/officeDocument/2006/relationships/hyperlink" Target="https://echa.europa.eu/documents/10162/3daf4bfd-78b4-7e5a-717f-f8169e350d65" TargetMode="External"/><Relationship Id="rId6" Type="http://schemas.openxmlformats.org/officeDocument/2006/relationships/hyperlink" Target="https://echa.europa.eu/documents/10162/99d34015-c23f-882d-ba9e-8404434bb456" TargetMode="External"/><Relationship Id="rId5" Type="http://schemas.openxmlformats.org/officeDocument/2006/relationships/hyperlink" Target="https://echa.europa.eu/documents/10162/59ed15a3-66ee-b8c8-1384-54277d0223eb" TargetMode="External"/><Relationship Id="rId4" Type="http://schemas.openxmlformats.org/officeDocument/2006/relationships/hyperlink" Target="https://echa.europa.eu/documents/10162/6f88822c-faae-8f80-7121-9e64752668dc"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37800</xdr:colOff>
      <xdr:row>17</xdr:row>
      <xdr:rowOff>199440</xdr:rowOff>
    </xdr:from>
    <xdr:to>
      <xdr:col>0</xdr:col>
      <xdr:colOff>707400</xdr:colOff>
      <xdr:row>20</xdr:row>
      <xdr:rowOff>17640</xdr:rowOff>
    </xdr:to>
    <xdr:pic>
      <xdr:nvPicPr>
        <xdr:cNvPr id="2" name="Kép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00" y="6339240"/>
          <a:ext cx="898200" cy="898200"/>
        </a:xfrm>
        <a:prstGeom prst="rect">
          <a:avLst/>
        </a:prstGeom>
        <a:ln>
          <a:noFill/>
        </a:ln>
      </xdr:spPr>
    </xdr:pic>
    <xdr:clientData/>
  </xdr:twoCellAnchor>
  <xdr:twoCellAnchor editAs="oneCell">
    <xdr:from>
      <xdr:col>0</xdr:col>
      <xdr:colOff>0</xdr:colOff>
      <xdr:row>2</xdr:row>
      <xdr:rowOff>143640</xdr:rowOff>
    </xdr:from>
    <xdr:to>
      <xdr:col>0</xdr:col>
      <xdr:colOff>707700</xdr:colOff>
      <xdr:row>4</xdr:row>
      <xdr:rowOff>321840</xdr:rowOff>
    </xdr:to>
    <xdr:pic>
      <xdr:nvPicPr>
        <xdr:cNvPr id="3" name="Kép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0" y="882720"/>
          <a:ext cx="898200" cy="898200"/>
        </a:xfrm>
        <a:prstGeom prst="rect">
          <a:avLst/>
        </a:prstGeom>
        <a:ln>
          <a:noFill/>
        </a:ln>
      </xdr:spPr>
    </xdr:pic>
    <xdr:clientData/>
  </xdr:twoCellAnchor>
  <xdr:twoCellAnchor editAs="oneCell">
    <xdr:from>
      <xdr:col>0</xdr:col>
      <xdr:colOff>27000</xdr:colOff>
      <xdr:row>32</xdr:row>
      <xdr:rowOff>149400</xdr:rowOff>
    </xdr:from>
    <xdr:to>
      <xdr:col>0</xdr:col>
      <xdr:colOff>706125</xdr:colOff>
      <xdr:row>34</xdr:row>
      <xdr:rowOff>327240</xdr:rowOff>
    </xdr:to>
    <xdr:pic>
      <xdr:nvPicPr>
        <xdr:cNvPr id="4" name="Kép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27000" y="11689560"/>
          <a:ext cx="898200" cy="898200"/>
        </a:xfrm>
        <a:prstGeom prst="rect">
          <a:avLst/>
        </a:prstGeom>
        <a:ln>
          <a:noFill/>
        </a:ln>
      </xdr:spPr>
    </xdr:pic>
    <xdr:clientData/>
  </xdr:twoCellAnchor>
  <xdr:twoCellAnchor editAs="oneCell">
    <xdr:from>
      <xdr:col>0</xdr:col>
      <xdr:colOff>27000</xdr:colOff>
      <xdr:row>48</xdr:row>
      <xdr:rowOff>227880</xdr:rowOff>
    </xdr:from>
    <xdr:to>
      <xdr:col>0</xdr:col>
      <xdr:colOff>706125</xdr:colOff>
      <xdr:row>51</xdr:row>
      <xdr:rowOff>45720</xdr:rowOff>
    </xdr:to>
    <xdr:pic>
      <xdr:nvPicPr>
        <xdr:cNvPr id="5" name="Kép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27000" y="17528760"/>
          <a:ext cx="898200" cy="898200"/>
        </a:xfrm>
        <a:prstGeom prst="rect">
          <a:avLst/>
        </a:prstGeom>
        <a:ln>
          <a:noFill/>
        </a:ln>
      </xdr:spPr>
    </xdr:pic>
    <xdr:clientData/>
  </xdr:twoCellAnchor>
  <xdr:twoCellAnchor editAs="oneCell">
    <xdr:from>
      <xdr:col>0</xdr:col>
      <xdr:colOff>27000</xdr:colOff>
      <xdr:row>58</xdr:row>
      <xdr:rowOff>45720</xdr:rowOff>
    </xdr:from>
    <xdr:to>
      <xdr:col>0</xdr:col>
      <xdr:colOff>706125</xdr:colOff>
      <xdr:row>60</xdr:row>
      <xdr:rowOff>223920</xdr:rowOff>
    </xdr:to>
    <xdr:pic>
      <xdr:nvPicPr>
        <xdr:cNvPr id="6" name="Kép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27000" y="20947320"/>
          <a:ext cx="898200" cy="898200"/>
        </a:xfrm>
        <a:prstGeom prst="rect">
          <a:avLst/>
        </a:prstGeom>
        <a:ln>
          <a:noFill/>
        </a:ln>
      </xdr:spPr>
    </xdr:pic>
    <xdr:clientData/>
  </xdr:twoCellAnchor>
  <xdr:twoCellAnchor editAs="oneCell">
    <xdr:from>
      <xdr:col>0</xdr:col>
      <xdr:colOff>27000</xdr:colOff>
      <xdr:row>69</xdr:row>
      <xdr:rowOff>247680</xdr:rowOff>
    </xdr:from>
    <xdr:to>
      <xdr:col>0</xdr:col>
      <xdr:colOff>706125</xdr:colOff>
      <xdr:row>72</xdr:row>
      <xdr:rowOff>65880</xdr:rowOff>
    </xdr:to>
    <xdr:pic>
      <xdr:nvPicPr>
        <xdr:cNvPr id="7" name="Kép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27000" y="25109640"/>
          <a:ext cx="898200" cy="898200"/>
        </a:xfrm>
        <a:prstGeom prst="rect">
          <a:avLst/>
        </a:prstGeom>
        <a:ln>
          <a:noFill/>
        </a:ln>
      </xdr:spPr>
    </xdr:pic>
    <xdr:clientData/>
  </xdr:twoCellAnchor>
  <xdr:twoCellAnchor editAs="oneCell">
    <xdr:from>
      <xdr:col>0</xdr:col>
      <xdr:colOff>27000</xdr:colOff>
      <xdr:row>43</xdr:row>
      <xdr:rowOff>245160</xdr:rowOff>
    </xdr:from>
    <xdr:to>
      <xdr:col>0</xdr:col>
      <xdr:colOff>706125</xdr:colOff>
      <xdr:row>46</xdr:row>
      <xdr:rowOff>63360</xdr:rowOff>
    </xdr:to>
    <xdr:pic>
      <xdr:nvPicPr>
        <xdr:cNvPr id="8" name="Kép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27000" y="15746040"/>
          <a:ext cx="898200" cy="898200"/>
        </a:xfrm>
        <a:prstGeom prst="rect">
          <a:avLst/>
        </a:prstGeom>
        <a:ln>
          <a:noFill/>
        </a:ln>
      </xdr:spPr>
    </xdr:pic>
    <xdr:clientData/>
  </xdr:twoCellAnchor>
  <xdr:twoCellAnchor editAs="oneCell">
    <xdr:from>
      <xdr:col>0</xdr:col>
      <xdr:colOff>27000</xdr:colOff>
      <xdr:row>39</xdr:row>
      <xdr:rowOff>152280</xdr:rowOff>
    </xdr:from>
    <xdr:to>
      <xdr:col>0</xdr:col>
      <xdr:colOff>706125</xdr:colOff>
      <xdr:row>41</xdr:row>
      <xdr:rowOff>330120</xdr:rowOff>
    </xdr:to>
    <xdr:pic>
      <xdr:nvPicPr>
        <xdr:cNvPr id="9" name="Kép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27000" y="14212800"/>
          <a:ext cx="898200" cy="898200"/>
        </a:xfrm>
        <a:prstGeom prst="rect">
          <a:avLst/>
        </a:prstGeom>
        <a:ln>
          <a:noFill/>
        </a:ln>
      </xdr:spPr>
    </xdr:pic>
    <xdr:clientData/>
  </xdr:twoCellAnchor>
  <xdr:twoCellAnchor editAs="oneCell">
    <xdr:from>
      <xdr:col>0</xdr:col>
      <xdr:colOff>27000</xdr:colOff>
      <xdr:row>78</xdr:row>
      <xdr:rowOff>326160</xdr:rowOff>
    </xdr:from>
    <xdr:to>
      <xdr:col>0</xdr:col>
      <xdr:colOff>706125</xdr:colOff>
      <xdr:row>81</xdr:row>
      <xdr:rowOff>144000</xdr:rowOff>
    </xdr:to>
    <xdr:pic>
      <xdr:nvPicPr>
        <xdr:cNvPr id="10" name="Kép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27000" y="28428480"/>
          <a:ext cx="898200" cy="8982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36</xdr:row>
      <xdr:rowOff>0</xdr:rowOff>
    </xdr:from>
    <xdr:to>
      <xdr:col>7</xdr:col>
      <xdr:colOff>152400</xdr:colOff>
      <xdr:row>36</xdr:row>
      <xdr:rowOff>152400</xdr:rowOff>
    </xdr:to>
    <xdr:pic>
      <xdr:nvPicPr>
        <xdr:cNvPr id="7" name="Kép 6">
          <a:hlinkClick xmlns:r="http://schemas.openxmlformats.org/officeDocument/2006/relationships" r:id="rId1" tgtFrame="_blank" tooltip="IUCLID dataset"/>
          <a:extLst>
            <a:ext uri="{FF2B5EF4-FFF2-40B4-BE49-F238E27FC236}">
              <a16:creationId xmlns:a16="http://schemas.microsoft.com/office/drawing/2014/main" id="{10435972-F052-444F-8B5A-A68C240B9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68</xdr:row>
      <xdr:rowOff>0</xdr:rowOff>
    </xdr:from>
    <xdr:to>
      <xdr:col>7</xdr:col>
      <xdr:colOff>152400</xdr:colOff>
      <xdr:row>68</xdr:row>
      <xdr:rowOff>152400</xdr:rowOff>
    </xdr:to>
    <xdr:pic>
      <xdr:nvPicPr>
        <xdr:cNvPr id="8" name="Kép 7">
          <a:hlinkClick xmlns:r="http://schemas.openxmlformats.org/officeDocument/2006/relationships" r:id="rId3" tgtFrame="_blank" tooltip="IUCLID dataset"/>
          <a:extLst>
            <a:ext uri="{FF2B5EF4-FFF2-40B4-BE49-F238E27FC236}">
              <a16:creationId xmlns:a16="http://schemas.microsoft.com/office/drawing/2014/main" id="{8137D476-22BF-4557-AD7F-46DFA3A41A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114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7</xdr:col>
      <xdr:colOff>152400</xdr:colOff>
      <xdr:row>13</xdr:row>
      <xdr:rowOff>152400</xdr:rowOff>
    </xdr:to>
    <xdr:pic>
      <xdr:nvPicPr>
        <xdr:cNvPr id="9" name="Kép 8">
          <a:hlinkClick xmlns:r="http://schemas.openxmlformats.org/officeDocument/2006/relationships" r:id="rId4" tgtFrame="_blank" tooltip="IUCLID substance dataset"/>
          <a:extLst>
            <a:ext uri="{FF2B5EF4-FFF2-40B4-BE49-F238E27FC236}">
              <a16:creationId xmlns:a16="http://schemas.microsoft.com/office/drawing/2014/main" id="{7426D417-8392-4C9A-A801-D485C86DD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209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200</xdr:row>
      <xdr:rowOff>0</xdr:rowOff>
    </xdr:from>
    <xdr:to>
      <xdr:col>7</xdr:col>
      <xdr:colOff>152400</xdr:colOff>
      <xdr:row>200</xdr:row>
      <xdr:rowOff>152400</xdr:rowOff>
    </xdr:to>
    <xdr:pic>
      <xdr:nvPicPr>
        <xdr:cNvPr id="10" name="Kép 9">
          <a:hlinkClick xmlns:r="http://schemas.openxmlformats.org/officeDocument/2006/relationships" r:id="rId5" tgtFrame="_blank" tooltip="IUCLID substance dataset"/>
          <a:extLst>
            <a:ext uri="{FF2B5EF4-FFF2-40B4-BE49-F238E27FC236}">
              <a16:creationId xmlns:a16="http://schemas.microsoft.com/office/drawing/2014/main" id="{FA15ED34-A969-47D1-9A12-6CBCB22AED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304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139</xdr:row>
      <xdr:rowOff>0</xdr:rowOff>
    </xdr:from>
    <xdr:to>
      <xdr:col>7</xdr:col>
      <xdr:colOff>152400</xdr:colOff>
      <xdr:row>139</xdr:row>
      <xdr:rowOff>152400</xdr:rowOff>
    </xdr:to>
    <xdr:pic>
      <xdr:nvPicPr>
        <xdr:cNvPr id="11" name="Kép 10">
          <a:hlinkClick xmlns:r="http://schemas.openxmlformats.org/officeDocument/2006/relationships" r:id="rId6" tgtFrame="_blank" tooltip="IUCLID substance dataset"/>
          <a:extLst>
            <a:ext uri="{FF2B5EF4-FFF2-40B4-BE49-F238E27FC236}">
              <a16:creationId xmlns:a16="http://schemas.microsoft.com/office/drawing/2014/main" id="{2A438073-468B-4CE5-8F1E-E1F7124F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4953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echa.europa.eu/hu/registration-dossier/-/registered-dossier/15483/2/1" TargetMode="External"/><Relationship Id="rId671" Type="http://schemas.openxmlformats.org/officeDocument/2006/relationships/hyperlink" Target="https://echa.europa.eu/hu/registration-dossier/-/registered-dossier/11089/2/1" TargetMode="External"/><Relationship Id="rId769" Type="http://schemas.openxmlformats.org/officeDocument/2006/relationships/hyperlink" Target="https://echa.europa.eu/hu/registration-dossier/-/registered-dossier/10745/2/1" TargetMode="External"/><Relationship Id="rId21" Type="http://schemas.openxmlformats.org/officeDocument/2006/relationships/hyperlink" Target="http://apps.echa.europa.eu/registered/data/dossiers/DISS-9d913d37-b787-0c08-e044-00144f67d249/AGGR-82b51dac-4f45-4a37-9ddd-08388fb1bcd5_DISS-9d913d37-b787-0c08-e044-00144f67d249.html" TargetMode="External"/><Relationship Id="rId324" Type="http://schemas.openxmlformats.org/officeDocument/2006/relationships/hyperlink" Target="https://echa.europa.eu/information-on-chemicals/cl-inventory-database/-/discli/details/7133" TargetMode="External"/><Relationship Id="rId531" Type="http://schemas.openxmlformats.org/officeDocument/2006/relationships/hyperlink" Target="https://echa.europa.eu/registration-dossier/-/registered-dossier/8564/2/1" TargetMode="External"/><Relationship Id="rId629" Type="http://schemas.openxmlformats.org/officeDocument/2006/relationships/hyperlink" Target="https://echa.europa.eu/hu/registration-dossier/-/registered-dossier/5881/2/1/?documentUUID=ee0e8305-73a6-4188-810f-36ce9e6f6b62" TargetMode="External"/><Relationship Id="rId170" Type="http://schemas.openxmlformats.org/officeDocument/2006/relationships/hyperlink" Target="https://echa.europa.eu/registration-dossier/-/registered-dossier/14829/2/1" TargetMode="External"/><Relationship Id="rId836" Type="http://schemas.openxmlformats.org/officeDocument/2006/relationships/hyperlink" Target="https://echa.europa.eu/hu/substance-information/-/substanceinfo/100.065.123" TargetMode="External"/><Relationship Id="rId268" Type="http://schemas.openxmlformats.org/officeDocument/2006/relationships/hyperlink" Target="https://echa.europa.eu/information-on-chemicals/cl-inventory-database/-/discli/details/28623" TargetMode="External"/><Relationship Id="rId475" Type="http://schemas.openxmlformats.org/officeDocument/2006/relationships/hyperlink" Target="https://echa.europa.eu/registration-dossier/-/registered-dossier/13425/2/1" TargetMode="External"/><Relationship Id="rId682" Type="http://schemas.openxmlformats.org/officeDocument/2006/relationships/hyperlink" Target="https://echa.europa.eu/hu/registration-dossier/-/registered-dossier/28183/2/1" TargetMode="External"/><Relationship Id="rId903" Type="http://schemas.openxmlformats.org/officeDocument/2006/relationships/hyperlink" Target="https://echa.europa.eu/hu/substance-information/-/substanceinfo/100.024.603" TargetMode="External"/><Relationship Id="rId32" Type="http://schemas.openxmlformats.org/officeDocument/2006/relationships/hyperlink" Target="http://apps.echa.europa.eu/registered/data/dossiers/DISS-9ea1ebb9-dbf1-0959-e044-00144f67d031/AGGR-1cc8dd9f-3100-458b-b3f3-9586bc09b424_DISS-9ea1ebb9-dbf1-0959-e044-00144f67d031.html" TargetMode="External"/><Relationship Id="rId128" Type="http://schemas.openxmlformats.org/officeDocument/2006/relationships/hyperlink" Target="https://echa.europa.eu/registration-dossier/-/registered-dossier/13678/2/1" TargetMode="External"/><Relationship Id="rId335" Type="http://schemas.openxmlformats.org/officeDocument/2006/relationships/hyperlink" Target="https://echa.europa.eu/registration-dossier/-/registered-dossier/5899/2/1" TargetMode="External"/><Relationship Id="rId542" Type="http://schemas.openxmlformats.org/officeDocument/2006/relationships/hyperlink" Target="https://echa.europa.eu/registration-dossier/-/registered-dossier/11746/2/1" TargetMode="External"/><Relationship Id="rId181" Type="http://schemas.openxmlformats.org/officeDocument/2006/relationships/hyperlink" Target="https://echa.europa.eu/information-on-chemicals/cl-inventory-database/-/discli/details/117963" TargetMode="External"/><Relationship Id="rId402" Type="http://schemas.openxmlformats.org/officeDocument/2006/relationships/hyperlink" Target="https://echa.europa.eu/registration-dossier/-/registered-dossier/15765/2/1" TargetMode="External"/><Relationship Id="rId847" Type="http://schemas.openxmlformats.org/officeDocument/2006/relationships/hyperlink" Target="https://echa.europa.eu/hu/registration-dossier/-/registered-dossier/13535" TargetMode="External"/><Relationship Id="rId279" Type="http://schemas.openxmlformats.org/officeDocument/2006/relationships/hyperlink" Target="https://echa.europa.eu/registration-dossier/-/registered-dossier/15949/2/1" TargetMode="External"/><Relationship Id="rId486" Type="http://schemas.openxmlformats.org/officeDocument/2006/relationships/hyperlink" Target="https://echa.europa.eu/information-on-chemicals/cl-inventory-database/-/discli/details/62913" TargetMode="External"/><Relationship Id="rId693" Type="http://schemas.openxmlformats.org/officeDocument/2006/relationships/hyperlink" Target="https://echa.europa.eu/hu/information-on-chemicals/cl-inventory-database/-/discli/details/36054" TargetMode="External"/><Relationship Id="rId707" Type="http://schemas.openxmlformats.org/officeDocument/2006/relationships/hyperlink" Target="https://echa.europa.eu/hu/information-on-chemicals/cl-inventory-database/-/discli/details/57750" TargetMode="External"/><Relationship Id="rId914" Type="http://schemas.openxmlformats.org/officeDocument/2006/relationships/hyperlink" Target="https://echa.europa.eu/hu/registration-dossier/-/registered-dossier/15438" TargetMode="External"/><Relationship Id="rId43" Type="http://schemas.openxmlformats.org/officeDocument/2006/relationships/hyperlink" Target="http://echa.europa.eu/hu/registration-dossier/-/registered-dossier/15005/2/1" TargetMode="External"/><Relationship Id="rId139" Type="http://schemas.openxmlformats.org/officeDocument/2006/relationships/hyperlink" Target="https://echa.europa.eu/hu/registration-dossier/-/registered-dossier/16102/2/1" TargetMode="External"/><Relationship Id="rId346" Type="http://schemas.openxmlformats.org/officeDocument/2006/relationships/hyperlink" Target="https://echa.europa.eu/hu/registration-dossier/-/registered-dossier/22961/2/1" TargetMode="External"/><Relationship Id="rId553" Type="http://schemas.openxmlformats.org/officeDocument/2006/relationships/hyperlink" Target="https://echa.europa.eu/registration-dossier/-/registered-dossier/15791/2/1" TargetMode="External"/><Relationship Id="rId760" Type="http://schemas.openxmlformats.org/officeDocument/2006/relationships/hyperlink" Target="https://echa.europa.eu/hu/registration-dossier/-/registered-dossier/14947/2/1" TargetMode="External"/><Relationship Id="rId192" Type="http://schemas.openxmlformats.org/officeDocument/2006/relationships/hyperlink" Target="https://echa.europa.eu/registration-dossier/-/registered-dossier/7576/2/1" TargetMode="External"/><Relationship Id="rId206" Type="http://schemas.openxmlformats.org/officeDocument/2006/relationships/hyperlink" Target="https://echa.europa.eu/registration-dossier/-/registered-dossier/15460/2/1" TargetMode="External"/><Relationship Id="rId413" Type="http://schemas.openxmlformats.org/officeDocument/2006/relationships/hyperlink" Target="https://echa.europa.eu/registration-dossier/-/registered-dossier/16728/2/1" TargetMode="External"/><Relationship Id="rId858" Type="http://schemas.openxmlformats.org/officeDocument/2006/relationships/hyperlink" Target="https://echa.europa.eu/hu/registration-dossier/-/registered-dossier/11625" TargetMode="External"/><Relationship Id="rId497" Type="http://schemas.openxmlformats.org/officeDocument/2006/relationships/hyperlink" Target="https://echa.europa.eu/registration-dossier/-/registered-dossier/6423/2/1" TargetMode="External"/><Relationship Id="rId620" Type="http://schemas.openxmlformats.org/officeDocument/2006/relationships/hyperlink" Target="https://echa.europa.eu/hu/registration-dossier/-/registered-dossier/1891/2/1" TargetMode="External"/><Relationship Id="rId718" Type="http://schemas.openxmlformats.org/officeDocument/2006/relationships/hyperlink" Target="https://echa.europa.eu/hu/information-on-chemicals/cl-inventory-database/-/discli/details/101358" TargetMode="External"/><Relationship Id="rId925" Type="http://schemas.openxmlformats.org/officeDocument/2006/relationships/hyperlink" Target="https://echa.europa.eu/hu/registration-dossier/-/registered-dossier/22570" TargetMode="External"/><Relationship Id="rId357" Type="http://schemas.openxmlformats.org/officeDocument/2006/relationships/hyperlink" Target="https://echa.europa.eu/substance-information/-/substanceinfo/100.123.816" TargetMode="External"/><Relationship Id="rId54" Type="http://schemas.openxmlformats.org/officeDocument/2006/relationships/hyperlink" Target="http://echa.europa.eu/registration-dossier/-/registered-dossier/6945" TargetMode="External"/><Relationship Id="rId217" Type="http://schemas.openxmlformats.org/officeDocument/2006/relationships/hyperlink" Target="https://echa.europa.eu/hu/registration-dossier/-/registered-dossier/17333/2/1" TargetMode="External"/><Relationship Id="rId564" Type="http://schemas.openxmlformats.org/officeDocument/2006/relationships/hyperlink" Target="https://echa.europa.eu/registration-dossier/-/registered-dossier/13489/2/1/?documentUUID=a35be722-8236-4f64-9a80-5f84b89a5cdd" TargetMode="External"/><Relationship Id="rId771" Type="http://schemas.openxmlformats.org/officeDocument/2006/relationships/hyperlink" Target="https://echa.europa.eu/hu/substance-information/-/substanceinfo/100.225.192" TargetMode="External"/><Relationship Id="rId869" Type="http://schemas.openxmlformats.org/officeDocument/2006/relationships/hyperlink" Target="https://echa.europa.eu/hu/registration-dossier/-/registered-dossier/15255" TargetMode="External"/><Relationship Id="rId424" Type="http://schemas.openxmlformats.org/officeDocument/2006/relationships/hyperlink" Target="https://echa.europa.eu/registration-dossier/-/registered-dossier/11549/2/1" TargetMode="External"/><Relationship Id="rId631" Type="http://schemas.openxmlformats.org/officeDocument/2006/relationships/hyperlink" Target="https://echa.europa.eu/hu/brief-profile/-/briefprofile/100.103.005" TargetMode="External"/><Relationship Id="rId729" Type="http://schemas.openxmlformats.org/officeDocument/2006/relationships/hyperlink" Target="https://echa.europa.eu/hu/information-on-chemicals/cl-inventory-database/-/discli/details/133187" TargetMode="External"/><Relationship Id="rId270" Type="http://schemas.openxmlformats.org/officeDocument/2006/relationships/hyperlink" Target="https://echa.europa.eu/registration-dossier/-/registered-dossier/15358/2/1" TargetMode="External"/><Relationship Id="rId936" Type="http://schemas.openxmlformats.org/officeDocument/2006/relationships/hyperlink" Target="https://echa.europa.eu/registration-dossier/-/registered-dossier/24099/7/1" TargetMode="External"/><Relationship Id="rId65" Type="http://schemas.openxmlformats.org/officeDocument/2006/relationships/hyperlink" Target="http://echa.europa.eu/hu/registration-dossier/-/registered-dossier/16050/2/1" TargetMode="External"/><Relationship Id="rId130" Type="http://schemas.openxmlformats.org/officeDocument/2006/relationships/hyperlink" Target="https://echa.europa.eu/registration-dossier/-/registered-dossier/15475/2/1" TargetMode="External"/><Relationship Id="rId368" Type="http://schemas.openxmlformats.org/officeDocument/2006/relationships/hyperlink" Target="https://echa.europa.eu/information-on-chemicals/cl-inventory-database/-/discli/details/175" TargetMode="External"/><Relationship Id="rId575" Type="http://schemas.openxmlformats.org/officeDocument/2006/relationships/hyperlink" Target="https://echa.europa.eu/registration-dossier/-/registered-dossier/13238/2/1" TargetMode="External"/><Relationship Id="rId782" Type="http://schemas.openxmlformats.org/officeDocument/2006/relationships/hyperlink" Target="https://echa.europa.eu/hu/substance-information/-/substanceinfo/100.102.189" TargetMode="External"/><Relationship Id="rId228" Type="http://schemas.openxmlformats.org/officeDocument/2006/relationships/hyperlink" Target="https://echa.europa.eu/registration-dossier/-/registered-dossier/15437/2/1" TargetMode="External"/><Relationship Id="rId435" Type="http://schemas.openxmlformats.org/officeDocument/2006/relationships/hyperlink" Target="https://echa.europa.eu/registration-dossier/-/registered-dossier/15489/2/1" TargetMode="External"/><Relationship Id="rId642" Type="http://schemas.openxmlformats.org/officeDocument/2006/relationships/hyperlink" Target="https://echa.europa.eu/hu/substance-information/-/substanceinfo/100.105.721" TargetMode="External"/><Relationship Id="rId281" Type="http://schemas.openxmlformats.org/officeDocument/2006/relationships/hyperlink" Target="https://echa.europa.eu/hu/registration-dossier/-/registered-dossier/22505/2/1" TargetMode="External"/><Relationship Id="rId502" Type="http://schemas.openxmlformats.org/officeDocument/2006/relationships/hyperlink" Target="https://echa.europa.eu/registration-dossier/-/registered-dossier/15403/2/1" TargetMode="External"/><Relationship Id="rId947" Type="http://schemas.openxmlformats.org/officeDocument/2006/relationships/hyperlink" Target="https://echa.europa.eu/hu/information-on-chemicals/cl-inventory-database/-/discli/details/216991" TargetMode="External"/><Relationship Id="rId76" Type="http://schemas.openxmlformats.org/officeDocument/2006/relationships/hyperlink" Target="http://echa.europa.eu/hu/registration-dossier/-/registered-dossier/14531/2/1" TargetMode="External"/><Relationship Id="rId141" Type="http://schemas.openxmlformats.org/officeDocument/2006/relationships/hyperlink" Target="https://echa.europa.eu/hu/registration-dossier/-/registered-dossier/15482/2/1" TargetMode="External"/><Relationship Id="rId379" Type="http://schemas.openxmlformats.org/officeDocument/2006/relationships/hyperlink" Target="https://echa.europa.eu/registration-dossier/-/registered-dossier/13605/2/1" TargetMode="External"/><Relationship Id="rId586" Type="http://schemas.openxmlformats.org/officeDocument/2006/relationships/hyperlink" Target="https://echa.europa.eu/registration-dossier/-/registered-dossier/15506/2/1" TargetMode="External"/><Relationship Id="rId793" Type="http://schemas.openxmlformats.org/officeDocument/2006/relationships/hyperlink" Target="https://echa.europa.eu/registration-dossier/-/registered-dossier/14228/2/1" TargetMode="External"/><Relationship Id="rId807" Type="http://schemas.openxmlformats.org/officeDocument/2006/relationships/hyperlink" Target="https://echa.europa.eu/hu/substance-information/-/substanceinfo/100.004.774" TargetMode="External"/><Relationship Id="rId7" Type="http://schemas.openxmlformats.org/officeDocument/2006/relationships/hyperlink" Target="http://apps.echa.europa.eu/registered/data/dossiers/DISS-9d828ff8-98ef-6484-e044-00144f67d249/AGGR-94027175-c60f-4658-bce1-f7c66562ef8a_DISS-9d828ff8-98ef-6484-e044-00144f67d249.html" TargetMode="External"/><Relationship Id="rId239" Type="http://schemas.openxmlformats.org/officeDocument/2006/relationships/hyperlink" Target="https://echa.europa.eu/registration-dossier/-/registered-dossier/14978/2/1" TargetMode="External"/><Relationship Id="rId446" Type="http://schemas.openxmlformats.org/officeDocument/2006/relationships/hyperlink" Target="https://echa.europa.eu/registration-dossier/-/registered-dossier/11720/2/1" TargetMode="External"/><Relationship Id="rId653" Type="http://schemas.openxmlformats.org/officeDocument/2006/relationships/hyperlink" Target="https://echa.europa.eu/hu/registration-dossier/-/registered-dossier/10552/2/1" TargetMode="External"/><Relationship Id="rId292" Type="http://schemas.openxmlformats.org/officeDocument/2006/relationships/hyperlink" Target="https://echa.europa.eu/information-on-chemicals/cl-inventory-database/-/discli/details/29114" TargetMode="External"/><Relationship Id="rId306" Type="http://schemas.openxmlformats.org/officeDocument/2006/relationships/hyperlink" Target="https://echa.europa.eu/information-on-chemicals/cl-inventory-database/-/discli/details/65214" TargetMode="External"/><Relationship Id="rId860" Type="http://schemas.openxmlformats.org/officeDocument/2006/relationships/hyperlink" Target="https://echa.europa.eu/hu/substance-information/-/substanceinfo/100.105.537" TargetMode="External"/><Relationship Id="rId958" Type="http://schemas.openxmlformats.org/officeDocument/2006/relationships/comments" Target="../comments1.xml"/><Relationship Id="rId87" Type="http://schemas.openxmlformats.org/officeDocument/2006/relationships/hyperlink" Target="http://echa.europa.eu/hu/information-on-chemicals/cl-inventory-database/-/discli/details/14963" TargetMode="External"/><Relationship Id="rId513" Type="http://schemas.openxmlformats.org/officeDocument/2006/relationships/hyperlink" Target="https://echa.europa.eu/registration-dossier/-/registered-dossier/17240/2/1" TargetMode="External"/><Relationship Id="rId597" Type="http://schemas.openxmlformats.org/officeDocument/2006/relationships/hyperlink" Target="https://echa.europa.eu/substance-information/-/substanceinfo/100.016.560" TargetMode="External"/><Relationship Id="rId720" Type="http://schemas.openxmlformats.org/officeDocument/2006/relationships/hyperlink" Target="https://echa.europa.eu/hu/information-on-chemicals/cl-inventory-database/-/discli/details/46984" TargetMode="External"/><Relationship Id="rId818" Type="http://schemas.openxmlformats.org/officeDocument/2006/relationships/hyperlink" Target="https://echa.europa.eu/hu/registration-dossier/-/registered-dossier/24901" TargetMode="External"/><Relationship Id="rId152" Type="http://schemas.openxmlformats.org/officeDocument/2006/relationships/hyperlink" Target="https://echa.europa.eu/hu/registration-dossier/-/registered-dossier/15339/2/1" TargetMode="External"/><Relationship Id="rId457" Type="http://schemas.openxmlformats.org/officeDocument/2006/relationships/hyperlink" Target="https://echa.europa.eu/registration-dossier/-/registered-dossier/17552/2/1" TargetMode="External"/><Relationship Id="rId664" Type="http://schemas.openxmlformats.org/officeDocument/2006/relationships/hyperlink" Target="https://echa.europa.eu/hu/substance-information/-/substanceinfo/100.243.816" TargetMode="External"/><Relationship Id="rId871" Type="http://schemas.openxmlformats.org/officeDocument/2006/relationships/hyperlink" Target="https://echa.europa.eu/hu/registration-dossier/-/registered-dossier/14711" TargetMode="External"/><Relationship Id="rId14" Type="http://schemas.openxmlformats.org/officeDocument/2006/relationships/hyperlink" Target="http://apps.echa.europa.eu/registered/data/dossiers/DISS-9eb7c66f-9951-6173-e044-00144f67d031/AGGR-3bd57441-5816-4e8d-bc8a-420d4961209e_DISS-9eb7c66f-9951-6173-e044-00144f67d031.html" TargetMode="External"/><Relationship Id="rId317" Type="http://schemas.openxmlformats.org/officeDocument/2006/relationships/hyperlink" Target="https://echa.europa.eu/substance-information/-/substanceinfo/100.116.393" TargetMode="External"/><Relationship Id="rId524" Type="http://schemas.openxmlformats.org/officeDocument/2006/relationships/hyperlink" Target="https://echa.europa.eu/hu/registration-dossier/-/registered-dossier/23562/2/1/?documentUUID=9d8d0e7a-688e-421d-b674-95afae340737" TargetMode="External"/><Relationship Id="rId731" Type="http://schemas.openxmlformats.org/officeDocument/2006/relationships/hyperlink" Target="https://echa.europa.eu/hu/information-on-chemicals/cl-inventory-database/-/discli/details/21283" TargetMode="External"/><Relationship Id="rId98" Type="http://schemas.openxmlformats.org/officeDocument/2006/relationships/hyperlink" Target="http://echa.europa.eu/hu/registration-dossier/-/registered-dossier/15539/7/1" TargetMode="External"/><Relationship Id="rId163" Type="http://schemas.openxmlformats.org/officeDocument/2006/relationships/hyperlink" Target="https://echa.europa.eu/registration-dossier/-/registered-dossier/14919/2/1" TargetMode="External"/><Relationship Id="rId370" Type="http://schemas.openxmlformats.org/officeDocument/2006/relationships/hyperlink" Target="https://echa.europa.eu/registration-dossier/-/registered-dossier/14335/2/1" TargetMode="External"/><Relationship Id="rId829" Type="http://schemas.openxmlformats.org/officeDocument/2006/relationships/hyperlink" Target="https://echa.europa.eu/hu/registration-dossier/-/registered-dossier/13326/2/1" TargetMode="External"/><Relationship Id="rId230" Type="http://schemas.openxmlformats.org/officeDocument/2006/relationships/hyperlink" Target="https://echa.europa.eu/registration-dossier/-/registered-dossier/14421/2/1" TargetMode="External"/><Relationship Id="rId468" Type="http://schemas.openxmlformats.org/officeDocument/2006/relationships/hyperlink" Target="https://echa.europa.eu/registration-dossier/-/registered-dossier/15312/2/1" TargetMode="External"/><Relationship Id="rId675" Type="http://schemas.openxmlformats.org/officeDocument/2006/relationships/hyperlink" Target="https://echa.europa.eu/hu/substance-information/-/substanceinfo/100.258.230" TargetMode="External"/><Relationship Id="rId882" Type="http://schemas.openxmlformats.org/officeDocument/2006/relationships/hyperlink" Target="https://echa.europa.eu/hu/registration-dossier/-/registered-dossier/15780" TargetMode="External"/><Relationship Id="rId25" Type="http://schemas.openxmlformats.org/officeDocument/2006/relationships/hyperlink" Target="http://apps.echa.europa.eu/registered/data/dossiers/DISS-dffb4072-e2f1-47ae-e044-00144f67d031/AGGR-e7ed17c3-28ba-4859-9183-0169f5164f01_DISS-dffb4072-e2f1-47ae-e044-00144f67d031.html" TargetMode="External"/><Relationship Id="rId328" Type="http://schemas.openxmlformats.org/officeDocument/2006/relationships/hyperlink" Target="https://echa.europa.eu/registration-dossier/-/registered-dossier/10487/2/1" TargetMode="External"/><Relationship Id="rId535" Type="http://schemas.openxmlformats.org/officeDocument/2006/relationships/hyperlink" Target="https://echa.europa.eu/information-on-chemicals/cl-inventory-database/-/discli/details/131988" TargetMode="External"/><Relationship Id="rId742" Type="http://schemas.openxmlformats.org/officeDocument/2006/relationships/hyperlink" Target="https://echa.europa.eu/hu/information-on-chemicals/cl-inventory-database/-/discli/details/41591" TargetMode="External"/><Relationship Id="rId174" Type="http://schemas.openxmlformats.org/officeDocument/2006/relationships/hyperlink" Target="https://echa.europa.eu/registration-dossier/-/registered-dossier/5839/2/1" TargetMode="External"/><Relationship Id="rId381" Type="http://schemas.openxmlformats.org/officeDocument/2006/relationships/hyperlink" Target="https://echa.europa.eu/registration-dossier/-/registered-dossier/7399/2/1" TargetMode="External"/><Relationship Id="rId602" Type="http://schemas.openxmlformats.org/officeDocument/2006/relationships/hyperlink" Target="https://echa.europa.eu/substance-information/-/substanceinfo/100.065.235" TargetMode="External"/><Relationship Id="rId241" Type="http://schemas.openxmlformats.org/officeDocument/2006/relationships/hyperlink" Target="https://echa.europa.eu/registration-dossier/-/registered-dossier/10356/2/1" TargetMode="External"/><Relationship Id="rId479" Type="http://schemas.openxmlformats.org/officeDocument/2006/relationships/hyperlink" Target="https://echa.europa.eu/registration-dossier/-/registered-dossier/14821/2/1" TargetMode="External"/><Relationship Id="rId686" Type="http://schemas.openxmlformats.org/officeDocument/2006/relationships/hyperlink" Target="https://echa.europa.eu/hu/information-on-chemicals/cl-inventory-database/-/discli/details/122934" TargetMode="External"/><Relationship Id="rId893" Type="http://schemas.openxmlformats.org/officeDocument/2006/relationships/hyperlink" Target="https://echa.europa.eu/hu/registration-dossier/-/registered-dossier/16105/2/1" TargetMode="External"/><Relationship Id="rId907" Type="http://schemas.openxmlformats.org/officeDocument/2006/relationships/hyperlink" Target="https://echa.europa.eu/hu/registration-dossier/-/registered-dossier/14873" TargetMode="External"/><Relationship Id="rId36" Type="http://schemas.openxmlformats.org/officeDocument/2006/relationships/hyperlink" Target="http://apps.echa.europa.eu/registered/data/dossiers/DISS-9ebc257c-cef7-6dc4-e044-00144f67d031/AGGR-0ea58d3a-a6da-4df3-a0f1-a34bbb5472c1_DISS-9ebc257c-cef7-6dc4-e044-00144f67d031.html" TargetMode="External"/><Relationship Id="rId339" Type="http://schemas.openxmlformats.org/officeDocument/2006/relationships/hyperlink" Target="https://echa.europa.eu/registration-dossier/-/registered-dossier/14462/2/1" TargetMode="External"/><Relationship Id="rId546" Type="http://schemas.openxmlformats.org/officeDocument/2006/relationships/hyperlink" Target="https://echa.europa.eu/registration-dossier/-/registered-dossier/15378/2/1" TargetMode="External"/><Relationship Id="rId753" Type="http://schemas.openxmlformats.org/officeDocument/2006/relationships/hyperlink" Target="https://echa.europa.eu/hu/information-on-chemicals/cl-inventory-database/-/discli/details/81958" TargetMode="External"/><Relationship Id="rId101" Type="http://schemas.openxmlformats.org/officeDocument/2006/relationships/hyperlink" Target="http://echa.europa.eu/hu/registration-dossier/-/registered-dossier/15416/6/1" TargetMode="External"/><Relationship Id="rId185" Type="http://schemas.openxmlformats.org/officeDocument/2006/relationships/hyperlink" Target="https://echa.europa.eu/information-on-chemicals/cl-inventory-database/-/discli/details/90814" TargetMode="External"/><Relationship Id="rId406" Type="http://schemas.openxmlformats.org/officeDocument/2006/relationships/hyperlink" Target="https://echa.europa.eu/registration-dossier/-/registered-dossier/12653/2/1" TargetMode="External"/><Relationship Id="rId392" Type="http://schemas.openxmlformats.org/officeDocument/2006/relationships/hyperlink" Target="https://echa.europa.eu/registration-dossier/-/registered-dossier/14682/2/1" TargetMode="External"/><Relationship Id="rId613" Type="http://schemas.openxmlformats.org/officeDocument/2006/relationships/hyperlink" Target="https://echa.europa.eu/hu/substance-information/-/substanceinfo/100.048.319" TargetMode="External"/><Relationship Id="rId697" Type="http://schemas.openxmlformats.org/officeDocument/2006/relationships/hyperlink" Target="https://echa.europa.eu/hu/information-on-chemicals/cl-inventory-database/-/discli/details/43170" TargetMode="External"/><Relationship Id="rId820" Type="http://schemas.openxmlformats.org/officeDocument/2006/relationships/hyperlink" Target="https://echa.europa.eu/hu/registration-dossier/-/registered-dossier/13507" TargetMode="External"/><Relationship Id="rId918" Type="http://schemas.openxmlformats.org/officeDocument/2006/relationships/hyperlink" Target="https://echa.europa.eu/hu/registration-dossier/-/registered-dossier/22418" TargetMode="External"/><Relationship Id="rId252" Type="http://schemas.openxmlformats.org/officeDocument/2006/relationships/hyperlink" Target="https://echa.europa.eu/registration-dossier/-/registered-dossier/13937/2/1" TargetMode="External"/><Relationship Id="rId294" Type="http://schemas.openxmlformats.org/officeDocument/2006/relationships/hyperlink" Target="https://echa.europa.eu/hu/registration-dossier/-/registered-dossier/2152/2/1" TargetMode="External"/><Relationship Id="rId308" Type="http://schemas.openxmlformats.org/officeDocument/2006/relationships/hyperlink" Target="https://echa.europa.eu/information-on-chemicals/cl-inventory-database/-/discli/details/65214" TargetMode="External"/><Relationship Id="rId515" Type="http://schemas.openxmlformats.org/officeDocument/2006/relationships/hyperlink" Target="https://echa.europa.eu/registration-dossier/-/registered-dossier/7449/2/1" TargetMode="External"/><Relationship Id="rId722" Type="http://schemas.openxmlformats.org/officeDocument/2006/relationships/hyperlink" Target="https://echa.europa.eu/hu/information-on-chemicals/cl-inventory-database/-/discli/details/53961" TargetMode="External"/><Relationship Id="rId47" Type="http://schemas.openxmlformats.org/officeDocument/2006/relationships/hyperlink" Target="https://echa.europa.eu/hu/registration-dossier/-/registered-dossier/15434/2/1" TargetMode="External"/><Relationship Id="rId89" Type="http://schemas.openxmlformats.org/officeDocument/2006/relationships/hyperlink" Target="http://echa.europa.eu/hu/registration-dossier/-/registered-dossier/15556/7/1" TargetMode="External"/><Relationship Id="rId112" Type="http://schemas.openxmlformats.org/officeDocument/2006/relationships/hyperlink" Target="https://echa.europa.eu/hu/registration-dossier/-/registered-dossier/14250/2/1" TargetMode="External"/><Relationship Id="rId154" Type="http://schemas.openxmlformats.org/officeDocument/2006/relationships/hyperlink" Target="https://echa.europa.eu/hu/registration-dossier/-/registered-dossier/14112/2/1" TargetMode="External"/><Relationship Id="rId361" Type="http://schemas.openxmlformats.org/officeDocument/2006/relationships/hyperlink" Target="https://echa.europa.eu/registration-dossier/-/registered-dossier/5799/2/1" TargetMode="External"/><Relationship Id="rId557" Type="http://schemas.openxmlformats.org/officeDocument/2006/relationships/hyperlink" Target="https://echa.europa.eu/registration-dossier/-/registered-dossier/13532/6/1" TargetMode="External"/><Relationship Id="rId599" Type="http://schemas.openxmlformats.org/officeDocument/2006/relationships/hyperlink" Target="https://echa.europa.eu/substance-information/-/substanceinfo/100.105.725" TargetMode="External"/><Relationship Id="rId764" Type="http://schemas.openxmlformats.org/officeDocument/2006/relationships/hyperlink" Target="https://echa.europa.eu/registration-dossier/-/registered-dossier/2020/2/1" TargetMode="External"/><Relationship Id="rId196" Type="http://schemas.openxmlformats.org/officeDocument/2006/relationships/hyperlink" Target="https://echa.europa.eu/registration-dossier/-/registered-dossier/10916/2/1" TargetMode="External"/><Relationship Id="rId417" Type="http://schemas.openxmlformats.org/officeDocument/2006/relationships/hyperlink" Target="https://echa.europa.eu/registration-dossier/-/registered-dossier/13432/2/1" TargetMode="External"/><Relationship Id="rId459" Type="http://schemas.openxmlformats.org/officeDocument/2006/relationships/hyperlink" Target="https://echa.europa.eu/information-on-chemicals/cl-inventory-database/-/discli/details/123758" TargetMode="External"/><Relationship Id="rId624" Type="http://schemas.openxmlformats.org/officeDocument/2006/relationships/hyperlink" Target="https://echa.europa.eu/hu/registration-dossier/-/registered-dossier/13163/2/1" TargetMode="External"/><Relationship Id="rId666" Type="http://schemas.openxmlformats.org/officeDocument/2006/relationships/hyperlink" Target="https://echa.europa.eu/hu/substance-information/-/substanceinfo/100.066.579" TargetMode="External"/><Relationship Id="rId831" Type="http://schemas.openxmlformats.org/officeDocument/2006/relationships/hyperlink" Target="https://echa.europa.eu/hu/registration-dossier/-/registered-dossier/11166/2/1" TargetMode="External"/><Relationship Id="rId873" Type="http://schemas.openxmlformats.org/officeDocument/2006/relationships/hyperlink" Target="https://echa.europa.eu/hu/substance-information/-/substanceinfo/100.258.995" TargetMode="External"/><Relationship Id="rId16" Type="http://schemas.openxmlformats.org/officeDocument/2006/relationships/hyperlink" Target="http://apps.echa.europa.eu/registered/data/dossiers/DISS-9d842379-710a-2d7c-e044-00144f67d249/AGGR-14fa63d4-f293-4a72-b4a0-ff120136eeb4_DISS-9d842379-710a-2d7c-e044-00144f67d249.html" TargetMode="External"/><Relationship Id="rId221" Type="http://schemas.openxmlformats.org/officeDocument/2006/relationships/hyperlink" Target="https://echa.europa.eu/registration-dossier/-/registered-dossier/15769/2/1" TargetMode="External"/><Relationship Id="rId263" Type="http://schemas.openxmlformats.org/officeDocument/2006/relationships/hyperlink" Target="https://echa.europa.eu/registration-dossier/-/registered-dossier/1700/2/1" TargetMode="External"/><Relationship Id="rId319" Type="http://schemas.openxmlformats.org/officeDocument/2006/relationships/hyperlink" Target="https://echa.europa.eu/registration-dossier/-/registered-dossier/14346/2/1" TargetMode="External"/><Relationship Id="rId470" Type="http://schemas.openxmlformats.org/officeDocument/2006/relationships/hyperlink" Target="https://echa.europa.eu/registration-dossier/-/registered-dossier/2086/2/1" TargetMode="External"/><Relationship Id="rId526" Type="http://schemas.openxmlformats.org/officeDocument/2006/relationships/hyperlink" Target="https://echa.europa.eu/registration-dossier/-/registered-dossier/15975/2/1" TargetMode="External"/><Relationship Id="rId929" Type="http://schemas.openxmlformats.org/officeDocument/2006/relationships/hyperlink" Target="https://echa.europa.eu/hu/registration-dossier/-/registered-dossier/14333" TargetMode="External"/><Relationship Id="rId58" Type="http://schemas.openxmlformats.org/officeDocument/2006/relationships/hyperlink" Target="http://echa.europa.eu/registration-dossier/-/registered-dossier/15087/2/1" TargetMode="External"/><Relationship Id="rId123" Type="http://schemas.openxmlformats.org/officeDocument/2006/relationships/hyperlink" Target="https://echa.europa.eu/hu/registration-dossier/-/registered-dossier/16106/2/1" TargetMode="External"/><Relationship Id="rId330" Type="http://schemas.openxmlformats.org/officeDocument/2006/relationships/hyperlink" Target="https://echa.europa.eu/registration-dossier/-/registered-dossier/15088/2/1" TargetMode="External"/><Relationship Id="rId568" Type="http://schemas.openxmlformats.org/officeDocument/2006/relationships/hyperlink" Target="https://echa.europa.eu/registration-dossier/-/registered-dossier/13621/2/1" TargetMode="External"/><Relationship Id="rId733" Type="http://schemas.openxmlformats.org/officeDocument/2006/relationships/hyperlink" Target="https://echa.europa.eu/hu/information-on-chemicals/cl-inventory-database/-/discli/details/71909" TargetMode="External"/><Relationship Id="rId775" Type="http://schemas.openxmlformats.org/officeDocument/2006/relationships/hyperlink" Target="https://echa.europa.eu/hu/substance-information/-/substanceinfo/100.017.080" TargetMode="External"/><Relationship Id="rId940" Type="http://schemas.openxmlformats.org/officeDocument/2006/relationships/hyperlink" Target="https://echa.europa.eu/registration-dossier/-/registered-dossier/5292/2/1" TargetMode="External"/><Relationship Id="rId165" Type="http://schemas.openxmlformats.org/officeDocument/2006/relationships/hyperlink" Target="https://echa.europa.eu/registration-dossier/-/registered-dossier/12659/2/1" TargetMode="External"/><Relationship Id="rId372" Type="http://schemas.openxmlformats.org/officeDocument/2006/relationships/hyperlink" Target="https://echa.europa.eu/registration-dossier/-/registered-dossier/13277/2/1" TargetMode="External"/><Relationship Id="rId428" Type="http://schemas.openxmlformats.org/officeDocument/2006/relationships/hyperlink" Target="https://echa.europa.eu/registration-dossier/-/registered-dossier/12037/2/1" TargetMode="External"/><Relationship Id="rId635" Type="http://schemas.openxmlformats.org/officeDocument/2006/relationships/hyperlink" Target="https://echa.europa.eu/hu/registration-dossier/-/registered-dossier/15896/2/1" TargetMode="External"/><Relationship Id="rId677" Type="http://schemas.openxmlformats.org/officeDocument/2006/relationships/hyperlink" Target="https://echa.europa.eu/hu/substance-information/-/substanceinfo/100.227.221" TargetMode="External"/><Relationship Id="rId800" Type="http://schemas.openxmlformats.org/officeDocument/2006/relationships/hyperlink" Target="https://echa.europa.eu/hu/substance-information/-/substanceinfo/100.000.843" TargetMode="External"/><Relationship Id="rId842" Type="http://schemas.openxmlformats.org/officeDocument/2006/relationships/hyperlink" Target="https://echa.europa.eu/hu/registration-dossier/-/registered-dossier/13520/6/1" TargetMode="External"/><Relationship Id="rId232" Type="http://schemas.openxmlformats.org/officeDocument/2006/relationships/hyperlink" Target="https://echa.europa.eu/registration-dossier/-/registered-dossier/15528/2/1" TargetMode="External"/><Relationship Id="rId274" Type="http://schemas.openxmlformats.org/officeDocument/2006/relationships/hyperlink" Target="https://echa.europa.eu/registration-dossier/-/registered-dossier/14145/2/1" TargetMode="External"/><Relationship Id="rId481" Type="http://schemas.openxmlformats.org/officeDocument/2006/relationships/hyperlink" Target="https://echa.europa.eu/registration-dossier/-/registered-dossier/1155/2/1" TargetMode="External"/><Relationship Id="rId702" Type="http://schemas.openxmlformats.org/officeDocument/2006/relationships/hyperlink" Target="https://echa.europa.eu/hu/information-on-chemicals/cl-inventory-database/-/discli/details/69481" TargetMode="External"/><Relationship Id="rId884" Type="http://schemas.openxmlformats.org/officeDocument/2006/relationships/hyperlink" Target="https://echa.europa.eu/hu/registration-dossier/-/registered-dossier/15315" TargetMode="External"/><Relationship Id="rId27" Type="http://schemas.openxmlformats.org/officeDocument/2006/relationships/hyperlink" Target="http://apps.echa.europa.eu/registered/data/dossiers/DISS-9ebdfd71-4aff-096c-e044-00144f67d031/AGGR-7b841654-5d7c-4b31-9d69-3dd5e7e50db5_DISS-9ebdfd71-4aff-096c-e044-00144f67d031.html" TargetMode="External"/><Relationship Id="rId69" Type="http://schemas.openxmlformats.org/officeDocument/2006/relationships/hyperlink" Target="http://apps.echa.europa.eu/registered/data/dossiers/DISS-e5a0779b-8ae9-00b9-e044-00144f67d031/AGGR-d66fbdfb-6091-4bdd-9b59-6582947992ae_DISS-e5a0779b-8ae9-00b9-e044-00144f67d031.html" TargetMode="External"/><Relationship Id="rId134" Type="http://schemas.openxmlformats.org/officeDocument/2006/relationships/hyperlink" Target="https://echa.europa.eu/registration-dossier/-/registered-dossier/15237/2/1" TargetMode="External"/><Relationship Id="rId537" Type="http://schemas.openxmlformats.org/officeDocument/2006/relationships/hyperlink" Target="https://echa.europa.eu/registration-dossier/-/registered-dossier/5625/2/1" TargetMode="External"/><Relationship Id="rId579" Type="http://schemas.openxmlformats.org/officeDocument/2006/relationships/hyperlink" Target="https://echa.europa.eu/substance-information/-/substanceinfo/100.059.139" TargetMode="External"/><Relationship Id="rId744" Type="http://schemas.openxmlformats.org/officeDocument/2006/relationships/hyperlink" Target="https://echa.europa.eu/hu/registration-dossier/-/registered-dossier/22636/2/1" TargetMode="External"/><Relationship Id="rId786" Type="http://schemas.openxmlformats.org/officeDocument/2006/relationships/hyperlink" Target="https://echa.europa.eu/hu/substance-information/-/substanceinfo/100.004.385" TargetMode="External"/><Relationship Id="rId951" Type="http://schemas.openxmlformats.org/officeDocument/2006/relationships/hyperlink" Target="https://echa.europa.eu/hu/substance-information/-/substanceinfo/100.042.770" TargetMode="External"/><Relationship Id="rId80" Type="http://schemas.openxmlformats.org/officeDocument/2006/relationships/hyperlink" Target="http://echa.europa.eu/hu/substance-information/-/substanceinfo/100.028.324?_disssubsinfo_WAR_disssubsinfoportlet_backURL=http%3A%2F%2Fecha.europa.eu%2Fhu%2Fsearch-for-chemicals%3Fp_p_id%3Ddisssimplesearch_WAR_disssearchportlet%26p_p_lifecycle%3D0%26p_p_st" TargetMode="External"/><Relationship Id="rId176" Type="http://schemas.openxmlformats.org/officeDocument/2006/relationships/hyperlink" Target="https://echa.europa.eu/registration-dossier/-/registered-dossier/15766/2/1" TargetMode="External"/><Relationship Id="rId341" Type="http://schemas.openxmlformats.org/officeDocument/2006/relationships/hyperlink" Target="https://echa.europa.eu/substance-information/-/substanceinfo/100.014.199" TargetMode="External"/><Relationship Id="rId383" Type="http://schemas.openxmlformats.org/officeDocument/2006/relationships/hyperlink" Target="https://echa.europa.eu/registration-dossier/-/registered-dossier/15915/7/1" TargetMode="External"/><Relationship Id="rId439" Type="http://schemas.openxmlformats.org/officeDocument/2006/relationships/hyperlink" Target="https://echa.europa.eu/registration-dossier/-/registered-dossier/9984/2/1" TargetMode="External"/><Relationship Id="rId590" Type="http://schemas.openxmlformats.org/officeDocument/2006/relationships/hyperlink" Target="https://echa.europa.eu/registration-dossier/-/registered-dossier/8802/2/1" TargetMode="External"/><Relationship Id="rId604" Type="http://schemas.openxmlformats.org/officeDocument/2006/relationships/hyperlink" Target="https://echa.europa.eu/substance-information/-/substanceinfo/100.082.430" TargetMode="External"/><Relationship Id="rId646" Type="http://schemas.openxmlformats.org/officeDocument/2006/relationships/hyperlink" Target="https://echa.europa.eu/hu/substance-information/-/substanceinfo/100.105.824" TargetMode="External"/><Relationship Id="rId811" Type="http://schemas.openxmlformats.org/officeDocument/2006/relationships/hyperlink" Target="http://echa.europa.eu/hu/registration-dossier/-/registered-dossier/1611/2/1" TargetMode="External"/><Relationship Id="rId201" Type="http://schemas.openxmlformats.org/officeDocument/2006/relationships/hyperlink" Target="https://echa.europa.eu/registration-dossier/-/registered-dossier/13803/2/1" TargetMode="External"/><Relationship Id="rId243" Type="http://schemas.openxmlformats.org/officeDocument/2006/relationships/hyperlink" Target="https://echa.europa.eu/registration-dossier/-/registered-dossier/13282/2/1" TargetMode="External"/><Relationship Id="rId285" Type="http://schemas.openxmlformats.org/officeDocument/2006/relationships/hyperlink" Target="https://echa.europa.eu/registration-dossier/-/registered-dossier/14576/2/1" TargetMode="External"/><Relationship Id="rId450" Type="http://schemas.openxmlformats.org/officeDocument/2006/relationships/hyperlink" Target="https://echa.europa.eu/registration-dossier/-/registered-dossier/14184/2/1" TargetMode="External"/><Relationship Id="rId506" Type="http://schemas.openxmlformats.org/officeDocument/2006/relationships/hyperlink" Target="https://echa.europa.eu/hu/registration-dossier/-/registered-dossier/2079/2/1" TargetMode="External"/><Relationship Id="rId688" Type="http://schemas.openxmlformats.org/officeDocument/2006/relationships/hyperlink" Target="https://echa.europa.eu/hu/information-on-chemicals/cl-inventory-database/-/discli/details/117132" TargetMode="External"/><Relationship Id="rId853" Type="http://schemas.openxmlformats.org/officeDocument/2006/relationships/hyperlink" Target="https://echa.europa.eu/hu/registration-dossier/-/registered-dossier/12402/6/1" TargetMode="External"/><Relationship Id="rId895" Type="http://schemas.openxmlformats.org/officeDocument/2006/relationships/hyperlink" Target="https://echa.europa.eu/hu/registration-dossier/-/registered-dossier/14800" TargetMode="External"/><Relationship Id="rId909" Type="http://schemas.openxmlformats.org/officeDocument/2006/relationships/hyperlink" Target="https://echa.europa.eu/hu/substance-information/-/substanceinfo/100.062.666" TargetMode="External"/><Relationship Id="rId38" Type="http://schemas.openxmlformats.org/officeDocument/2006/relationships/hyperlink" Target="http://apps.echa.europa.eu/registered/data/dossiers/DISS-9eaff323-014a-482f-e044-00144f67d031/AGGR-f40b4404-734c-4af8-9ec3-9b90347a4086_DISS-9eaff323-014a-482f-e044-00144f67d031.html" TargetMode="External"/><Relationship Id="rId103" Type="http://schemas.openxmlformats.org/officeDocument/2006/relationships/hyperlink" Target="http://echa.europa.eu/registration-dossier/-/registered-dossier/16109/2/1" TargetMode="External"/><Relationship Id="rId310" Type="http://schemas.openxmlformats.org/officeDocument/2006/relationships/hyperlink" Target="https://echa.europa.eu/registration-dossier/-/registered-dossier/15972/2/1" TargetMode="External"/><Relationship Id="rId492" Type="http://schemas.openxmlformats.org/officeDocument/2006/relationships/hyperlink" Target="https://echa.europa.eu/registration-dossier/-/registered-dossier/14544/2/1" TargetMode="External"/><Relationship Id="rId548" Type="http://schemas.openxmlformats.org/officeDocument/2006/relationships/hyperlink" Target="https://echa.europa.eu/registration-dossier/-/registered-dossier/13863/2/1" TargetMode="External"/><Relationship Id="rId713" Type="http://schemas.openxmlformats.org/officeDocument/2006/relationships/hyperlink" Target="https://echa.europa.eu/hu/information-on-chemicals/cl-inventory-database/-/discli/details/113276" TargetMode="External"/><Relationship Id="rId755" Type="http://schemas.openxmlformats.org/officeDocument/2006/relationships/hyperlink" Target="https://echa.europa.eu/hu/information-on-chemicals/cl-inventory-database/-/discli/details/53225" TargetMode="External"/><Relationship Id="rId797" Type="http://schemas.openxmlformats.org/officeDocument/2006/relationships/hyperlink" Target="https://echa.europa.eu/hu/registration-dossier/-/registered-dossier/27243/2/1" TargetMode="External"/><Relationship Id="rId920" Type="http://schemas.openxmlformats.org/officeDocument/2006/relationships/hyperlink" Target="https://echa.europa.eu/hu/registration-dossier/-/registered-dossier/21003" TargetMode="External"/><Relationship Id="rId91" Type="http://schemas.openxmlformats.org/officeDocument/2006/relationships/hyperlink" Target="http://echa.europa.eu/hu/registration-dossier/-/registered-dossier/15432/7/1" TargetMode="External"/><Relationship Id="rId145" Type="http://schemas.openxmlformats.org/officeDocument/2006/relationships/hyperlink" Target="https://echa.europa.eu/hu/substance-information/-/substanceinfo/100.002.848" TargetMode="External"/><Relationship Id="rId187" Type="http://schemas.openxmlformats.org/officeDocument/2006/relationships/hyperlink" Target="https://echa.europa.eu/registration-dossier/-/registered-dossier/14673/2/1" TargetMode="External"/><Relationship Id="rId352" Type="http://schemas.openxmlformats.org/officeDocument/2006/relationships/hyperlink" Target="https://echa.europa.eu/registration-dossier/-/registered-dossier/15505/2/1" TargetMode="External"/><Relationship Id="rId394" Type="http://schemas.openxmlformats.org/officeDocument/2006/relationships/hyperlink" Target="https://echa.europa.eu/registration-dossier/-/registered-dossier/14440/2/1" TargetMode="External"/><Relationship Id="rId408" Type="http://schemas.openxmlformats.org/officeDocument/2006/relationships/hyperlink" Target="https://echa.europa.eu/registration-dossier/-/registered-dossier/10823/2/1" TargetMode="External"/><Relationship Id="rId615" Type="http://schemas.openxmlformats.org/officeDocument/2006/relationships/hyperlink" Target="https://echa.europa.eu/hu/substance-information/-/substanceinfo/100.025.488" TargetMode="External"/><Relationship Id="rId822" Type="http://schemas.openxmlformats.org/officeDocument/2006/relationships/hyperlink" Target="https://echa.europa.eu/hu/registration-dossier/-/registered-dossier/13406/7/1" TargetMode="External"/><Relationship Id="rId212" Type="http://schemas.openxmlformats.org/officeDocument/2006/relationships/hyperlink" Target="https://echa.europa.eu/registration-dossier/-/registered-dossier/15549/2/1" TargetMode="External"/><Relationship Id="rId254" Type="http://schemas.openxmlformats.org/officeDocument/2006/relationships/hyperlink" Target="https://echa.europa.eu/substance-information/-/substanceinfo/100.035.903" TargetMode="External"/><Relationship Id="rId657" Type="http://schemas.openxmlformats.org/officeDocument/2006/relationships/hyperlink" Target="https://echa.europa.eu/hu/registration-dossier/-/registered-dossier/20392/2/1" TargetMode="External"/><Relationship Id="rId699" Type="http://schemas.openxmlformats.org/officeDocument/2006/relationships/hyperlink" Target="https://echa.europa.eu/hu/information-on-chemicals/cl-inventory-database/-/discli/details/46116" TargetMode="External"/><Relationship Id="rId864" Type="http://schemas.openxmlformats.org/officeDocument/2006/relationships/hyperlink" Target="https://echa.europa.eu/hu/substance-information/-/substanceinfo/100.266.794" TargetMode="External"/><Relationship Id="rId49" Type="http://schemas.openxmlformats.org/officeDocument/2006/relationships/hyperlink" Target="http://echa.europa.eu/hu/registration-dossier/-/registered-dossier/15513/2/1/?documentUUID=21e67388-8454-49a8-8df5-ed6cdc978db7" TargetMode="External"/><Relationship Id="rId114" Type="http://schemas.openxmlformats.org/officeDocument/2006/relationships/hyperlink" Target="https://echa.europa.eu/hu/registration-dossier/-/registered-dossier/15445/2/1" TargetMode="External"/><Relationship Id="rId296" Type="http://schemas.openxmlformats.org/officeDocument/2006/relationships/hyperlink" Target="https://echa.europa.eu/substance-information/-/substanceinfo/100.043.451" TargetMode="External"/><Relationship Id="rId461" Type="http://schemas.openxmlformats.org/officeDocument/2006/relationships/hyperlink" Target="https://echa.europa.eu/registration-dossier/-/registered-dossier/16473/2/1" TargetMode="External"/><Relationship Id="rId517" Type="http://schemas.openxmlformats.org/officeDocument/2006/relationships/hyperlink" Target="https://echa.europa.eu/information-on-chemicals/cl-inventory-database/-/discli/details/1156" TargetMode="External"/><Relationship Id="rId559" Type="http://schemas.openxmlformats.org/officeDocument/2006/relationships/hyperlink" Target="http://www.sigmaaldrich.com/MSDS/MSDS/DisplayMSDSPage.do?country=HU&amp;language=hu&amp;productNumber=440809&amp;brand=ALDRICH&amp;PageToGoToURL=http%3A%2F%2Fwww.sigmaaldrich.com%2Fcatalog%2Fsearch%3Fterm%3D3068-76-6%26interface%3DCAS%2520No.%26N%3D0%26mode%3Dmatch%2520p" TargetMode="External"/><Relationship Id="rId724" Type="http://schemas.openxmlformats.org/officeDocument/2006/relationships/hyperlink" Target="https://echa.europa.eu/hu/information-on-chemicals/cl-inventory-database/-/discli/details/111910" TargetMode="External"/><Relationship Id="rId766" Type="http://schemas.openxmlformats.org/officeDocument/2006/relationships/hyperlink" Target="https://echa.europa.eu/hu/registration-dossier/-/registered-dossier/3430/2/2" TargetMode="External"/><Relationship Id="rId931" Type="http://schemas.openxmlformats.org/officeDocument/2006/relationships/hyperlink" Target="https://marinecoatone.com/sds/Wacker%20Cab-o-sil.pdf" TargetMode="External"/><Relationship Id="rId60" Type="http://schemas.openxmlformats.org/officeDocument/2006/relationships/hyperlink" Target="http://echa.europa.eu/registration-dossier/-/registered-dossier/8872/2/1" TargetMode="External"/><Relationship Id="rId156" Type="http://schemas.openxmlformats.org/officeDocument/2006/relationships/hyperlink" Target="https://echa.europa.eu/registration-dossier/-/registered-dossier/14353/2/1" TargetMode="External"/><Relationship Id="rId198" Type="http://schemas.openxmlformats.org/officeDocument/2006/relationships/hyperlink" Target="https://echa.europa.eu/registration-dossier/-/registered-dossier/10572/2/1" TargetMode="External"/><Relationship Id="rId321" Type="http://schemas.openxmlformats.org/officeDocument/2006/relationships/hyperlink" Target="https://echa.europa.eu/registration-dossier/-/registered-dossier/13722/2/1" TargetMode="External"/><Relationship Id="rId363" Type="http://schemas.openxmlformats.org/officeDocument/2006/relationships/hyperlink" Target="https://echa.europa.eu/substance-information/-/substanceinfo/100.040.197" TargetMode="External"/><Relationship Id="rId419" Type="http://schemas.openxmlformats.org/officeDocument/2006/relationships/hyperlink" Target="https://echa.europa.eu/registration-dossier/-/registered-dossier/14768/2/1" TargetMode="External"/><Relationship Id="rId570" Type="http://schemas.openxmlformats.org/officeDocument/2006/relationships/hyperlink" Target="https://echa.europa.eu/information-on-chemicals/cl-inventory-database/-/discli/details/29625" TargetMode="External"/><Relationship Id="rId626" Type="http://schemas.openxmlformats.org/officeDocument/2006/relationships/hyperlink" Target="https://echa.europa.eu/hu/registration-dossier/-/registered-dossier/18656/2/1" TargetMode="External"/><Relationship Id="rId223" Type="http://schemas.openxmlformats.org/officeDocument/2006/relationships/hyperlink" Target="https://echa.europa.eu/registration-dossier/-/registered-dossier/15451/2/1" TargetMode="External"/><Relationship Id="rId430" Type="http://schemas.openxmlformats.org/officeDocument/2006/relationships/hyperlink" Target="https://echa.europa.eu/registration-dossier/-/registered-dossier/5249/2/1" TargetMode="External"/><Relationship Id="rId668" Type="http://schemas.openxmlformats.org/officeDocument/2006/relationships/hyperlink" Target="https://echa.europa.eu/hu/substance-information/-/substanceinfo/100.085.346" TargetMode="External"/><Relationship Id="rId833" Type="http://schemas.openxmlformats.org/officeDocument/2006/relationships/hyperlink" Target="https://echa.europa.eu/hu/registration-dossier/-/registered-dossier/5853" TargetMode="External"/><Relationship Id="rId875" Type="http://schemas.openxmlformats.org/officeDocument/2006/relationships/hyperlink" Target="https://echa.europa.eu/hu/registration-dossier/-/registered-dossier/14751" TargetMode="External"/><Relationship Id="rId18" Type="http://schemas.openxmlformats.org/officeDocument/2006/relationships/hyperlink" Target="http://apps.echa.europa.eu/registered/data/dossiers/DISS-e7627168-f6ff-63fd-e044-00144f67d031/AGGR-ed0ade36-a40e-4314-b149-867c5da4618d_DISS-e7627168-f6ff-63fd-e044-00144f67d031.html" TargetMode="External"/><Relationship Id="rId265" Type="http://schemas.openxmlformats.org/officeDocument/2006/relationships/hyperlink" Target="https://echa.europa.eu/information-on-chemicals/cl-inventory-database/-/discli/details/68860" TargetMode="External"/><Relationship Id="rId472" Type="http://schemas.openxmlformats.org/officeDocument/2006/relationships/hyperlink" Target="https://echa.europa.eu/registration-dossier/-/registered-dossier/12432/2/1" TargetMode="External"/><Relationship Id="rId528" Type="http://schemas.openxmlformats.org/officeDocument/2006/relationships/hyperlink" Target="https://echa.europa.eu/information-on-chemicals/cl-inventory-database/-/discli/details/25287" TargetMode="External"/><Relationship Id="rId735" Type="http://schemas.openxmlformats.org/officeDocument/2006/relationships/hyperlink" Target="https://echa.europa.eu/hu/information-on-chemicals/cl-inventory-database/-/discli/details/22447" TargetMode="External"/><Relationship Id="rId900" Type="http://schemas.openxmlformats.org/officeDocument/2006/relationships/hyperlink" Target="https://echa.europa.eu/hu/registration-dossier/-/registered-dossier/13333" TargetMode="External"/><Relationship Id="rId942" Type="http://schemas.openxmlformats.org/officeDocument/2006/relationships/hyperlink" Target="https://echa.europa.eu/substance-information/-/substanceinfo/100.002.270" TargetMode="External"/><Relationship Id="rId125" Type="http://schemas.openxmlformats.org/officeDocument/2006/relationships/hyperlink" Target="https://echa.europa.eu/registration-dossier/-/registered-dossier/16094?p_auth=qQgsvy3e" TargetMode="External"/><Relationship Id="rId167" Type="http://schemas.openxmlformats.org/officeDocument/2006/relationships/hyperlink" Target="https://echa.europa.eu/registration-dossier/-/registered-dossier/15247/2/1" TargetMode="External"/><Relationship Id="rId332" Type="http://schemas.openxmlformats.org/officeDocument/2006/relationships/hyperlink" Target="https://echa.europa.eu/registration-dossier/-/registered-dossier/5521/2/1" TargetMode="External"/><Relationship Id="rId374" Type="http://schemas.openxmlformats.org/officeDocument/2006/relationships/hyperlink" Target="https://echa.europa.eu/registration-dossier/-/registered-dossier/15017/2/1" TargetMode="External"/><Relationship Id="rId581" Type="http://schemas.openxmlformats.org/officeDocument/2006/relationships/hyperlink" Target="https://echa.europa.eu/registration-dossier/-/registered-dossier/15543/2/1" TargetMode="External"/><Relationship Id="rId777" Type="http://schemas.openxmlformats.org/officeDocument/2006/relationships/hyperlink" Target="https://echa.europa.eu/hu/registration-dossier/-/registered-dossier/15232/2/1" TargetMode="External"/><Relationship Id="rId71" Type="http://schemas.openxmlformats.org/officeDocument/2006/relationships/hyperlink" Target="http://echa.europa.eu/hu/brief-profile/-/briefprofile/100.013.844" TargetMode="External"/><Relationship Id="rId234" Type="http://schemas.openxmlformats.org/officeDocument/2006/relationships/hyperlink" Target="https://echa.europa.eu/information-on-chemicals/cl-inventory-database/-/discli/details/89442" TargetMode="External"/><Relationship Id="rId637" Type="http://schemas.openxmlformats.org/officeDocument/2006/relationships/hyperlink" Target="https://echa.europa.eu/hu/brief-profile/-/briefprofile/100.226.534" TargetMode="External"/><Relationship Id="rId679" Type="http://schemas.openxmlformats.org/officeDocument/2006/relationships/hyperlink" Target="https://echa.europa.eu/hu/substance-information/-/substanceinfo/100.145.870" TargetMode="External"/><Relationship Id="rId802" Type="http://schemas.openxmlformats.org/officeDocument/2006/relationships/hyperlink" Target="https://echa.europa.eu/hu/substance-information/-/substanceinfo/100.004.999" TargetMode="External"/><Relationship Id="rId844" Type="http://schemas.openxmlformats.org/officeDocument/2006/relationships/hyperlink" Target="https://echa.europa.eu/hu/registration-dossier/-/registered-dossier/29834" TargetMode="External"/><Relationship Id="rId886" Type="http://schemas.openxmlformats.org/officeDocument/2006/relationships/hyperlink" Target="https://echa.europa.eu/hu/registration-dossier/-/registered-dossier/16074" TargetMode="External"/><Relationship Id="rId2" Type="http://schemas.openxmlformats.org/officeDocument/2006/relationships/hyperlink" Target="http://apps.echa.europa.eu/registered/data/dossiers/DISS-9d92ba75-4443-6d9c-e044-00144f67d249/AGGR-f09de59c-9d13-4e7d-8e5f-7b05222dbc30_DISS-9d92ba75-4443-6d9c-e044-00144f67d249.html" TargetMode="External"/><Relationship Id="rId29" Type="http://schemas.openxmlformats.org/officeDocument/2006/relationships/hyperlink" Target="http://apps.echa.europa.eu/registered/data/dossiers/DISS-97d7cb9a-4e0a-21e7-e044-00144f67d031/AGGR-09296125-8d1b-44ed-8cf7-bf1a6339f925_DISS-97d7cb9a-4e0a-21e7-e044-00144f67d031.html" TargetMode="External"/><Relationship Id="rId276" Type="http://schemas.openxmlformats.org/officeDocument/2006/relationships/hyperlink" Target="https://echa.europa.eu/registration-dossier/-/registered-dossier/12074/2/1" TargetMode="External"/><Relationship Id="rId441" Type="http://schemas.openxmlformats.org/officeDocument/2006/relationships/hyperlink" Target="https://echa.europa.eu/information-on-chemicals/cl-inventory-database/-/discli/details/161767" TargetMode="External"/><Relationship Id="rId483" Type="http://schemas.openxmlformats.org/officeDocument/2006/relationships/hyperlink" Target="https://echa.europa.eu/information-on-chemicals/cl-inventory-database/-/discli/details/107140" TargetMode="External"/><Relationship Id="rId539" Type="http://schemas.openxmlformats.org/officeDocument/2006/relationships/hyperlink" Target="https://echa.europa.eu/registration-dossier/-/registered-dossier/14290/2/1" TargetMode="External"/><Relationship Id="rId690" Type="http://schemas.openxmlformats.org/officeDocument/2006/relationships/hyperlink" Target="https://echa.europa.eu/hu/information-on-chemicals/cl-inventory-database/-/discli/details/330" TargetMode="External"/><Relationship Id="rId704" Type="http://schemas.openxmlformats.org/officeDocument/2006/relationships/hyperlink" Target="https://echa.europa.eu/hu/information-on-chemicals/cl-inventory-database/-/discli/details/87086" TargetMode="External"/><Relationship Id="rId746" Type="http://schemas.openxmlformats.org/officeDocument/2006/relationships/hyperlink" Target="https://echa.europa.eu/hu/information-on-chemicals/cl-inventory-database/-/discli/details/59591" TargetMode="External"/><Relationship Id="rId911" Type="http://schemas.openxmlformats.org/officeDocument/2006/relationships/hyperlink" Target="https://echa.europa.eu/hu/registration-dossier/-/registered-dossier/30313" TargetMode="External"/><Relationship Id="rId40" Type="http://schemas.openxmlformats.org/officeDocument/2006/relationships/hyperlink" Target="http://echa.europa.eu/information-on-chemicals/cl-inventory-database/-/cl-inventory/view-notification-summary/12698" TargetMode="External"/><Relationship Id="rId136" Type="http://schemas.openxmlformats.org/officeDocument/2006/relationships/hyperlink" Target="https://echa.europa.eu/hu/registration-dossier/-/registered-dossier/13294?p_auth=P7PjFHIX" TargetMode="External"/><Relationship Id="rId178" Type="http://schemas.openxmlformats.org/officeDocument/2006/relationships/hyperlink" Target="https://echa.europa.eu/registration-dossier/-/registered-dossier/11848/2/1" TargetMode="External"/><Relationship Id="rId301" Type="http://schemas.openxmlformats.org/officeDocument/2006/relationships/hyperlink" Target="https://echa.europa.eu/information-on-chemicals/cl-inventory-database/-/discli/details/52536" TargetMode="External"/><Relationship Id="rId343" Type="http://schemas.openxmlformats.org/officeDocument/2006/relationships/hyperlink" Target="https://echa.europa.eu/registration-dossier/-/registered-dossier/15770/2/1" TargetMode="External"/><Relationship Id="rId550" Type="http://schemas.openxmlformats.org/officeDocument/2006/relationships/hyperlink" Target="https://echa.europa.eu/registration-dossier/-/registered-dossier/4826/2/1" TargetMode="External"/><Relationship Id="rId788" Type="http://schemas.openxmlformats.org/officeDocument/2006/relationships/hyperlink" Target="https://echa.europa.eu/hu/registration-dossier/-/registered-dossier/15260/2/1" TargetMode="External"/><Relationship Id="rId953" Type="http://schemas.openxmlformats.org/officeDocument/2006/relationships/hyperlink" Target="https://echa.europa.eu/hu/substance-information/-/substanceinfo/100.027.238" TargetMode="External"/><Relationship Id="rId82" Type="http://schemas.openxmlformats.org/officeDocument/2006/relationships/hyperlink" Target="http://echa.europa.eu/hu/brief-profile/-/briefprofile/100.028.278" TargetMode="External"/><Relationship Id="rId203" Type="http://schemas.openxmlformats.org/officeDocument/2006/relationships/hyperlink" Target="https://echa.europa.eu/registration-dossier/-/registered-dossier/12586/2/1" TargetMode="External"/><Relationship Id="rId385" Type="http://schemas.openxmlformats.org/officeDocument/2006/relationships/hyperlink" Target="https://echa.europa.eu/registration-dossier/-/registered-dossier/7950/2/1" TargetMode="External"/><Relationship Id="rId592" Type="http://schemas.openxmlformats.org/officeDocument/2006/relationships/hyperlink" Target="https://echa.europa.eu/substance-information/-/substanceinfo/100.100.484" TargetMode="External"/><Relationship Id="rId606" Type="http://schemas.openxmlformats.org/officeDocument/2006/relationships/hyperlink" Target="https://echa.europa.eu/substance-information/-/substanceinfo/100.021.179" TargetMode="External"/><Relationship Id="rId648" Type="http://schemas.openxmlformats.org/officeDocument/2006/relationships/hyperlink" Target="https://echa.europa.eu/hu/substance-information/-/substanceinfo/100.226.890" TargetMode="External"/><Relationship Id="rId813" Type="http://schemas.openxmlformats.org/officeDocument/2006/relationships/hyperlink" Target="https://echa.europa.eu/hu/substance-information/-/substanceinfo/100.008.795" TargetMode="External"/><Relationship Id="rId855" Type="http://schemas.openxmlformats.org/officeDocument/2006/relationships/hyperlink" Target="https://echa.europa.eu/hu/registration-dossier/-/registered-dossier/23650" TargetMode="External"/><Relationship Id="rId245" Type="http://schemas.openxmlformats.org/officeDocument/2006/relationships/hyperlink" Target="https://echa.europa.eu/registration-dossier/-/registered-dossier/15212/2/1" TargetMode="External"/><Relationship Id="rId287" Type="http://schemas.openxmlformats.org/officeDocument/2006/relationships/hyperlink" Target="https://echa.europa.eu/substance-information/-/substanceinfo/100.017.976" TargetMode="External"/><Relationship Id="rId410" Type="http://schemas.openxmlformats.org/officeDocument/2006/relationships/hyperlink" Target="https://echa.europa.eu/registration-dossier/-/registered-dossier/11171/2/1" TargetMode="External"/><Relationship Id="rId452" Type="http://schemas.openxmlformats.org/officeDocument/2006/relationships/hyperlink" Target="https://echa.europa.eu/registration-dossier/-/registered-dossier/10345/2/1" TargetMode="External"/><Relationship Id="rId494" Type="http://schemas.openxmlformats.org/officeDocument/2006/relationships/hyperlink" Target="https://echa.europa.eu/information-on-chemicals/cl-inventory-database/-/discli/details/8433" TargetMode="External"/><Relationship Id="rId508" Type="http://schemas.openxmlformats.org/officeDocument/2006/relationships/hyperlink" Target="https://echa.europa.eu/information-on-chemicals/cl-inventory-database/-/discli/details/41822" TargetMode="External"/><Relationship Id="rId715" Type="http://schemas.openxmlformats.org/officeDocument/2006/relationships/hyperlink" Target="https://echa.europa.eu/hu/information-on-chemicals/cl-inventory-database/-/discli/details/43011" TargetMode="External"/><Relationship Id="rId897" Type="http://schemas.openxmlformats.org/officeDocument/2006/relationships/hyperlink" Target="https://echa.europa.eu/hu/substance-information/-/substanceinfo/100.083.690" TargetMode="External"/><Relationship Id="rId922" Type="http://schemas.openxmlformats.org/officeDocument/2006/relationships/hyperlink" Target="https://echa.europa.eu/hu/registration-dossier/-/registered-dossier/24217" TargetMode="External"/><Relationship Id="rId105" Type="http://schemas.openxmlformats.org/officeDocument/2006/relationships/hyperlink" Target="http://echa.europa.eu/registration-dossier/-/registered-dossier/15179/2/1" TargetMode="External"/><Relationship Id="rId147" Type="http://schemas.openxmlformats.org/officeDocument/2006/relationships/hyperlink" Target="https://echa.europa.eu/hu/registration-dossier/-/registered-dossier/15763/2/1" TargetMode="External"/><Relationship Id="rId312" Type="http://schemas.openxmlformats.org/officeDocument/2006/relationships/hyperlink" Target="https://echa.europa.eu/registration-dossier/-/registered-dossier/5193/2/1" TargetMode="External"/><Relationship Id="rId354" Type="http://schemas.openxmlformats.org/officeDocument/2006/relationships/hyperlink" Target="https://echa.europa.eu/registration-dossier/-/registered-dossier/13401/2/1" TargetMode="External"/><Relationship Id="rId757" Type="http://schemas.openxmlformats.org/officeDocument/2006/relationships/hyperlink" Target="https://echa.europa.eu/hu/information-on-chemicals/cl-inventory-database/-/discli/details/19274" TargetMode="External"/><Relationship Id="rId799" Type="http://schemas.openxmlformats.org/officeDocument/2006/relationships/hyperlink" Target="https://echa.europa.eu/hu/substance-information/-/substanceinfo/100.001.091" TargetMode="External"/><Relationship Id="rId51" Type="http://schemas.openxmlformats.org/officeDocument/2006/relationships/hyperlink" Target="http://echa.europa.eu/registration-dossier/-/registered-dossier/15859/2/1/?documentUUID=f366b462-fee4-4c96-959c-780024c9b7a8" TargetMode="External"/><Relationship Id="rId93" Type="http://schemas.openxmlformats.org/officeDocument/2006/relationships/hyperlink" Target="http://echa.europa.eu/hu/registration-dossier/-/registered-dossier/14890" TargetMode="External"/><Relationship Id="rId189" Type="http://schemas.openxmlformats.org/officeDocument/2006/relationships/hyperlink" Target="https://echa.europa.eu/information-on-chemicals/cl-inventory-database/-/discli/details/116834" TargetMode="External"/><Relationship Id="rId396" Type="http://schemas.openxmlformats.org/officeDocument/2006/relationships/hyperlink" Target="https://echa.europa.eu/registration-dossier/-/registered-dossier/5792/2/1" TargetMode="External"/><Relationship Id="rId561" Type="http://schemas.openxmlformats.org/officeDocument/2006/relationships/hyperlink" Target="https://echa.europa.eu/information-on-chemicals/cl-inventory-database/-/discli/details/42816" TargetMode="External"/><Relationship Id="rId617" Type="http://schemas.openxmlformats.org/officeDocument/2006/relationships/hyperlink" Target="https://echa.europa.eu/hu/substance-information/-/substanceinfo/100.011.272" TargetMode="External"/><Relationship Id="rId659" Type="http://schemas.openxmlformats.org/officeDocument/2006/relationships/hyperlink" Target="https://echa.europa.eu/hu/registration-dossier/-/registered-dossier/5948/2/1/?documentUUID=ca0aa83a-c866-4051-b521-9d18f1d89c06" TargetMode="External"/><Relationship Id="rId824" Type="http://schemas.openxmlformats.org/officeDocument/2006/relationships/hyperlink" Target="https://echa.europa.eu/hu/registration-dossier/-/registered-dossier/15104/6/1" TargetMode="External"/><Relationship Id="rId866" Type="http://schemas.openxmlformats.org/officeDocument/2006/relationships/hyperlink" Target="https://echa.europa.eu/hu/registration-dossier/-/registered-dossier/16138" TargetMode="External"/><Relationship Id="rId214" Type="http://schemas.openxmlformats.org/officeDocument/2006/relationships/hyperlink" Target="http://apps.echa.europa.eu/registered/data/dossiers/DISS-9ff307be-c4c1-6104-e044-00144f67d031/AGGR-3c30a7b2-7737-4863-9b4d-2ff7effe15b2_DISS-9ff307be-c4c1-6104-e044-00144f67d031.html" TargetMode="External"/><Relationship Id="rId256" Type="http://schemas.openxmlformats.org/officeDocument/2006/relationships/hyperlink" Target="https://echa.europa.eu/registration-dossier/-/registered-dossier/14997/2/1" TargetMode="External"/><Relationship Id="rId298" Type="http://schemas.openxmlformats.org/officeDocument/2006/relationships/hyperlink" Target="https://echa.europa.eu/information-on-chemicals/cl-inventory-database/-/discli/details/130946" TargetMode="External"/><Relationship Id="rId421" Type="http://schemas.openxmlformats.org/officeDocument/2006/relationships/hyperlink" Target="http://apps.echa.europa.eu/registered/data/dossiers/DISS-97d77dfa-31da-12e7-e044-00144f67d031/AGGR-cda90f66-95af-4dc2-8f34-3b9c526b89f1_DISS-97d77dfa-31da-12e7-e044-00144f67d031.html" TargetMode="External"/><Relationship Id="rId463" Type="http://schemas.openxmlformats.org/officeDocument/2006/relationships/hyperlink" Target="https://echa.europa.eu/information-on-chemicals/cl-inventory-database/-/discli/details/167645" TargetMode="External"/><Relationship Id="rId519" Type="http://schemas.openxmlformats.org/officeDocument/2006/relationships/hyperlink" Target="https://echa.europa.eu/hu/registration-dossier/-/registered-dossier/22337/2/1" TargetMode="External"/><Relationship Id="rId670" Type="http://schemas.openxmlformats.org/officeDocument/2006/relationships/hyperlink" Target="https://echa.europa.eu/hu/substance-information/-/substanceinfo/100.226.501" TargetMode="External"/><Relationship Id="rId116" Type="http://schemas.openxmlformats.org/officeDocument/2006/relationships/hyperlink" Target="https://echa.europa.eu/hu/registration-dossier/-/registered-dossier/15741/2/1" TargetMode="External"/><Relationship Id="rId158" Type="http://schemas.openxmlformats.org/officeDocument/2006/relationships/hyperlink" Target="https://echa.europa.eu/registration-dossier/-/registered-dossier/2115/2/1" TargetMode="External"/><Relationship Id="rId323" Type="http://schemas.openxmlformats.org/officeDocument/2006/relationships/hyperlink" Target="https://echa.europa.eu/registration-dossier/-/registered-dossier/13399/2/1" TargetMode="External"/><Relationship Id="rId530" Type="http://schemas.openxmlformats.org/officeDocument/2006/relationships/hyperlink" Target="https://echa.europa.eu/information-on-chemicals/cl-inventory-database/-/discli/details/107662" TargetMode="External"/><Relationship Id="rId726" Type="http://schemas.openxmlformats.org/officeDocument/2006/relationships/hyperlink" Target="https://echa.europa.eu/hu/information-on-chemicals/cl-inventory-database/-/discli/details/117496" TargetMode="External"/><Relationship Id="rId768" Type="http://schemas.openxmlformats.org/officeDocument/2006/relationships/hyperlink" Target="https://echa.europa.eu/hu/registration-dossier/-/registered-dossier/10712/2/1" TargetMode="External"/><Relationship Id="rId933" Type="http://schemas.openxmlformats.org/officeDocument/2006/relationships/hyperlink" Target="https://echa.europa.eu/substance-information/-/substanceinfo/100.024.362" TargetMode="External"/><Relationship Id="rId20" Type="http://schemas.openxmlformats.org/officeDocument/2006/relationships/hyperlink" Target="http://apps.echa.europa.eu/registered/data/dossiers/DISS-9d913d37-b787-0c08-e044-00144f67d249/AGGR-82b51dac-4f45-4a37-9ddd-08388fb1bcd5_DISS-9d913d37-b787-0c08-e044-00144f67d249.html" TargetMode="External"/><Relationship Id="rId62" Type="http://schemas.openxmlformats.org/officeDocument/2006/relationships/hyperlink" Target="http://echa.europa.eu/hu/information-on-chemicals/cl-inventory-database/-/cl-inventory/view-notification-summary/38092" TargetMode="External"/><Relationship Id="rId365" Type="http://schemas.openxmlformats.org/officeDocument/2006/relationships/hyperlink" Target="https://echa.europa.eu/substance-information/-/substanceinfo/100.078.947" TargetMode="External"/><Relationship Id="rId572" Type="http://schemas.openxmlformats.org/officeDocument/2006/relationships/hyperlink" Target="https://echa.europa.eu/registration-dossier/-/registered-dossier/14219/2/1" TargetMode="External"/><Relationship Id="rId628" Type="http://schemas.openxmlformats.org/officeDocument/2006/relationships/hyperlink" Target="https://echa.europa.eu/hu/registration-dossier/-/registered-dossier/15822/2/1" TargetMode="External"/><Relationship Id="rId835" Type="http://schemas.openxmlformats.org/officeDocument/2006/relationships/hyperlink" Target="https://echa.europa.eu/hu/registration-dossier/-/registered-dossier/7754/2/1" TargetMode="External"/><Relationship Id="rId225" Type="http://schemas.openxmlformats.org/officeDocument/2006/relationships/hyperlink" Target="https://echa.europa.eu/registration-dossier/-/registered-dossier/15798/2/1" TargetMode="External"/><Relationship Id="rId267" Type="http://schemas.openxmlformats.org/officeDocument/2006/relationships/hyperlink" Target="https://echa.europa.eu/information-on-chemicals/cl-inventory-database/-/discli/details/9696" TargetMode="External"/><Relationship Id="rId432" Type="http://schemas.openxmlformats.org/officeDocument/2006/relationships/hyperlink" Target="https://echa.europa.eu/registration-dossier/-/registered-dossier/13536/2/1" TargetMode="External"/><Relationship Id="rId474" Type="http://schemas.openxmlformats.org/officeDocument/2006/relationships/hyperlink" Target="https://echa.europa.eu/registration-dossier/-/registered-dossier/13162/2/1" TargetMode="External"/><Relationship Id="rId877" Type="http://schemas.openxmlformats.org/officeDocument/2006/relationships/hyperlink" Target="https://echa.europa.eu/hu/substance-information/-/substanceinfo/100.169.154" TargetMode="External"/><Relationship Id="rId127" Type="http://schemas.openxmlformats.org/officeDocument/2006/relationships/hyperlink" Target="https://echa.europa.eu/registration-dossier/-/registered-dossier/15166?p_auth=qQgsvy3e" TargetMode="External"/><Relationship Id="rId681" Type="http://schemas.openxmlformats.org/officeDocument/2006/relationships/hyperlink" Target="https://echa.europa.eu/hu/registration-dossier/-/registered-dossier/13306/2/1" TargetMode="External"/><Relationship Id="rId737" Type="http://schemas.openxmlformats.org/officeDocument/2006/relationships/hyperlink" Target="https://echa.europa.eu/hu/information-on-chemicals/cl-inventory-database/-/discli/details/157566" TargetMode="External"/><Relationship Id="rId779" Type="http://schemas.openxmlformats.org/officeDocument/2006/relationships/hyperlink" Target="https://echa.europa.eu/hu/registration-dossier/-/registered-dossier/13308/2/1" TargetMode="External"/><Relationship Id="rId902" Type="http://schemas.openxmlformats.org/officeDocument/2006/relationships/hyperlink" Target="https://echa.europa.eu/hu/registration-dossier/-/registered-dossier/13370" TargetMode="External"/><Relationship Id="rId944" Type="http://schemas.openxmlformats.org/officeDocument/2006/relationships/hyperlink" Target="https://echa.europa.eu/registration-dossier/-/registered-dossier/5744/7/1" TargetMode="External"/><Relationship Id="rId31" Type="http://schemas.openxmlformats.org/officeDocument/2006/relationships/hyperlink" Target="http://apps.echa.europa.eu/registered/data/dossiers/DISS-97d7cb9a-4e0a-21e7-e044-00144f67d031/AGGR-c417098c-43b1-4aaf-b4c1-1cf23dca47c7_DISS-97d7cb9a-4e0a-21e7-e044-00144f67d031.html" TargetMode="External"/><Relationship Id="rId73" Type="http://schemas.openxmlformats.org/officeDocument/2006/relationships/hyperlink" Target="http://echa.europa.eu/information-on-chemicals/cl-inventory-database/-/discli/details/38942" TargetMode="External"/><Relationship Id="rId169" Type="http://schemas.openxmlformats.org/officeDocument/2006/relationships/hyperlink" Target="https://echa.europa.eu/registration-dossier/-/registered-dossier/15867/2/1" TargetMode="External"/><Relationship Id="rId334" Type="http://schemas.openxmlformats.org/officeDocument/2006/relationships/hyperlink" Target="https://echa.europa.eu/registration-dossier/-/registered-dossier/5323/7/1" TargetMode="External"/><Relationship Id="rId376" Type="http://schemas.openxmlformats.org/officeDocument/2006/relationships/hyperlink" Target="https://echa.europa.eu/registration-dossier/-/registered-dossier/14604/2/1" TargetMode="External"/><Relationship Id="rId541" Type="http://schemas.openxmlformats.org/officeDocument/2006/relationships/hyperlink" Target="https://echa.europa.eu/registration-dossier/-/registered-dossier/14852/2/1" TargetMode="External"/><Relationship Id="rId583" Type="http://schemas.openxmlformats.org/officeDocument/2006/relationships/hyperlink" Target="https://echa.europa.eu/registration-dossier/-/registered-dossier/13847/2/1" TargetMode="External"/><Relationship Id="rId639" Type="http://schemas.openxmlformats.org/officeDocument/2006/relationships/hyperlink" Target="https://echa.europa.eu/hu/registration-dossier/-/registered-dossier/14953/2/1" TargetMode="External"/><Relationship Id="rId790" Type="http://schemas.openxmlformats.org/officeDocument/2006/relationships/hyperlink" Target="https://echa.europa.eu/hu/registration-dossier/-/registered-dossier/22590/2/1" TargetMode="External"/><Relationship Id="rId804" Type="http://schemas.openxmlformats.org/officeDocument/2006/relationships/hyperlink" Target="https://echa.europa.eu/hu/substance-information/-/substanceinfo/100.234.672" TargetMode="External"/><Relationship Id="rId4" Type="http://schemas.openxmlformats.org/officeDocument/2006/relationships/hyperlink" Target="http://apps.echa.europa.eu/registered/data/dossiers/DISS-e18edfe9-0293-58ce-e044-00144f67d031/AGGR-da6c40b2-b60a-400d-a97c-2268056a6392_DISS-e18edfe9-0293-58ce-e044-00144f67d031.html" TargetMode="External"/><Relationship Id="rId180" Type="http://schemas.openxmlformats.org/officeDocument/2006/relationships/hyperlink" Target="https://echa.europa.eu/information-on-chemicals/cl-inventory-database/-/discli/details/75922" TargetMode="External"/><Relationship Id="rId236" Type="http://schemas.openxmlformats.org/officeDocument/2006/relationships/hyperlink" Target="https://echa.europa.eu/registration-dossier/-/registered-dossier/12504/2/1" TargetMode="External"/><Relationship Id="rId278" Type="http://schemas.openxmlformats.org/officeDocument/2006/relationships/hyperlink" Target="https://echa.europa.eu/registration-dossier/-/registered-dossier/10574/2/1" TargetMode="External"/><Relationship Id="rId401" Type="http://schemas.openxmlformats.org/officeDocument/2006/relationships/hyperlink" Target="https://echa.europa.eu/registration-dossier/-/registered-dossier/2163/2/1" TargetMode="External"/><Relationship Id="rId443" Type="http://schemas.openxmlformats.org/officeDocument/2006/relationships/hyperlink" Target="https://echa.europa.eu/registration-dossier/-/registered-dossier/14795/2/1" TargetMode="External"/><Relationship Id="rId650" Type="http://schemas.openxmlformats.org/officeDocument/2006/relationships/hyperlink" Target="https://echa.europa.eu/hu/substance-information/-/substanceinfo/100.105.933" TargetMode="External"/><Relationship Id="rId846" Type="http://schemas.openxmlformats.org/officeDocument/2006/relationships/hyperlink" Target="https://echa.europa.eu/hu/registration-dossier/-/registered-dossier/4237" TargetMode="External"/><Relationship Id="rId888" Type="http://schemas.openxmlformats.org/officeDocument/2006/relationships/hyperlink" Target="https://echa.europa.eu/hu/registration-dossier/-/registered-dossier/15226" TargetMode="External"/><Relationship Id="rId303" Type="http://schemas.openxmlformats.org/officeDocument/2006/relationships/hyperlink" Target="https://echa.europa.eu/registration-dossier/-/registered-dossier/2204/2/1" TargetMode="External"/><Relationship Id="rId485" Type="http://schemas.openxmlformats.org/officeDocument/2006/relationships/hyperlink" Target="https://echa.europa.eu/information-on-chemicals/cl-inventory-database/-/discli/details/60317" TargetMode="External"/><Relationship Id="rId692" Type="http://schemas.openxmlformats.org/officeDocument/2006/relationships/hyperlink" Target="https://echa.europa.eu/hu/information-on-chemicals/cl-inventory-database/-/discli/details/24105" TargetMode="External"/><Relationship Id="rId706" Type="http://schemas.openxmlformats.org/officeDocument/2006/relationships/hyperlink" Target="https://echa.europa.eu/hu/information-on-chemicals/cl-inventory-database/-/discli/details/77796" TargetMode="External"/><Relationship Id="rId748" Type="http://schemas.openxmlformats.org/officeDocument/2006/relationships/hyperlink" Target="https://www.osha.gov/pls/oshaweb/owadisp.show_document?p_table=STANDARDS&amp;p_id=9992" TargetMode="External"/><Relationship Id="rId913" Type="http://schemas.openxmlformats.org/officeDocument/2006/relationships/hyperlink" Target="https://echa.europa.eu/hu/registration-dossier/-/registered-dossier/17155" TargetMode="External"/><Relationship Id="rId955" Type="http://schemas.openxmlformats.org/officeDocument/2006/relationships/hyperlink" Target="https://echa.europa.eu/substance-information/-/substanceinfo/100.028.896" TargetMode="External"/><Relationship Id="rId42" Type="http://schemas.openxmlformats.org/officeDocument/2006/relationships/hyperlink" Target="http://echa.europa.eu/hu/registration-dossier/-/registered-dossier/14995/2/1/?documentUUID=aea1920e-7989-4f92-be89-8735b6036bf6" TargetMode="External"/><Relationship Id="rId84" Type="http://schemas.openxmlformats.org/officeDocument/2006/relationships/hyperlink" Target="http://echa.europa.eu/hu/registration-dossier/-/registered-dossier/15150/2/1" TargetMode="External"/><Relationship Id="rId138" Type="http://schemas.openxmlformats.org/officeDocument/2006/relationships/hyperlink" Target="https://echa.europa.eu/hu/registration-dossier/-/registered-dossier/15753?p_auth=P7PjFHIX" TargetMode="External"/><Relationship Id="rId345" Type="http://schemas.openxmlformats.org/officeDocument/2006/relationships/hyperlink" Target="https://echa.europa.eu/hu/information-on-chemicals/cl-inventory-database/-/discli/details/121117" TargetMode="External"/><Relationship Id="rId387" Type="http://schemas.openxmlformats.org/officeDocument/2006/relationships/hyperlink" Target="https://echa.europa.eu/information-on-chemicals/cl-inventory-database/-/discli/details/74921" TargetMode="External"/><Relationship Id="rId510" Type="http://schemas.openxmlformats.org/officeDocument/2006/relationships/hyperlink" Target="https://echa.europa.eu/registration-dossier/-/registered-dossier/12630/2/1" TargetMode="External"/><Relationship Id="rId552" Type="http://schemas.openxmlformats.org/officeDocument/2006/relationships/hyperlink" Target="https://echa.europa.eu/registration-dossier/-/registered-dossier/1668/2/1" TargetMode="External"/><Relationship Id="rId594" Type="http://schemas.openxmlformats.org/officeDocument/2006/relationships/hyperlink" Target="https://echa.europa.eu/registration-dossier/-/registered-dossier/13429/2/1" TargetMode="External"/><Relationship Id="rId608" Type="http://schemas.openxmlformats.org/officeDocument/2006/relationships/hyperlink" Target="https://echa.europa.eu/hu/registration-dossier/-/registered-dossier/14202/2/1" TargetMode="External"/><Relationship Id="rId815" Type="http://schemas.openxmlformats.org/officeDocument/2006/relationships/hyperlink" Target="https://echa.europa.eu/hu/registration-dossier/-/registered-dossier/13810?p_auth=P7PjFHIX" TargetMode="External"/><Relationship Id="rId191" Type="http://schemas.openxmlformats.org/officeDocument/2006/relationships/hyperlink" Target="https://echa.europa.eu/registration-dossier/-/registered-dossier/14287/2/1" TargetMode="External"/><Relationship Id="rId205" Type="http://schemas.openxmlformats.org/officeDocument/2006/relationships/hyperlink" Target="https://echa.europa.eu/registration-dossier/-/registered-dossier/15858/2/1" TargetMode="External"/><Relationship Id="rId247" Type="http://schemas.openxmlformats.org/officeDocument/2006/relationships/hyperlink" Target="https://echa.europa.eu/information-on-chemicals/cl-inventory-database/-/discli/details/57865" TargetMode="External"/><Relationship Id="rId412" Type="http://schemas.openxmlformats.org/officeDocument/2006/relationships/hyperlink" Target="https://echa.europa.eu/registration-dossier/-/registered-dossier/12551/2/1" TargetMode="External"/><Relationship Id="rId857" Type="http://schemas.openxmlformats.org/officeDocument/2006/relationships/hyperlink" Target="https://echa.europa.eu/hu/substance-information/-/substanceinfo/100.131.204" TargetMode="External"/><Relationship Id="rId899" Type="http://schemas.openxmlformats.org/officeDocument/2006/relationships/hyperlink" Target="https://echa.europa.eu/hu/registration-dossier/-/registered-dossier/13333" TargetMode="External"/><Relationship Id="rId107" Type="http://schemas.openxmlformats.org/officeDocument/2006/relationships/hyperlink" Target="http://echa.europa.eu/registration-dossier/-/registered-dossier/14983/2/1" TargetMode="External"/><Relationship Id="rId289" Type="http://schemas.openxmlformats.org/officeDocument/2006/relationships/hyperlink" Target="https://echa.europa.eu/registration-dossier/-/registered-dossier/14220/2/1" TargetMode="External"/><Relationship Id="rId454" Type="http://schemas.openxmlformats.org/officeDocument/2006/relationships/hyperlink" Target="https://echa.europa.eu/registration-dossier/-/registered-dossier/11672/2/1" TargetMode="External"/><Relationship Id="rId496" Type="http://schemas.openxmlformats.org/officeDocument/2006/relationships/hyperlink" Target="https://echa.europa.eu/registration-dossier/-/registered-dossier/5838/2/1" TargetMode="External"/><Relationship Id="rId661" Type="http://schemas.openxmlformats.org/officeDocument/2006/relationships/hyperlink" Target="https://echa.europa.eu/hu/registration-dossier/-/registered-dossier/24971/2/1" TargetMode="External"/><Relationship Id="rId717" Type="http://schemas.openxmlformats.org/officeDocument/2006/relationships/hyperlink" Target="https://echa.europa.eu/hu/information-on-chemicals/cl-inventory-database/-/discli/details/102589" TargetMode="External"/><Relationship Id="rId759" Type="http://schemas.openxmlformats.org/officeDocument/2006/relationships/hyperlink" Target="https://echa.europa.eu/hu/substance-information/-/substanceinfo/100.105.710" TargetMode="External"/><Relationship Id="rId924" Type="http://schemas.openxmlformats.org/officeDocument/2006/relationships/hyperlink" Target="https://echa.europa.eu/hu/registration-dossier/-/registered-dossier/21354" TargetMode="External"/><Relationship Id="rId11" Type="http://schemas.openxmlformats.org/officeDocument/2006/relationships/hyperlink" Target="http://apps.echa.europa.eu/registered/data/dossiers/DISS-abdd94f6-82d9-498b-e044-00144f67d249/AGGR-147f68f7-fdd8-484c-a828-318b4fde0aba_DISS-abdd94f6-82d9-498b-e044-00144f67d249.html" TargetMode="External"/><Relationship Id="rId53" Type="http://schemas.openxmlformats.org/officeDocument/2006/relationships/hyperlink" Target="http://echa.europa.eu/registration-dossier/-/registered-dossier/14578/2/1" TargetMode="External"/><Relationship Id="rId149" Type="http://schemas.openxmlformats.org/officeDocument/2006/relationships/hyperlink" Target="https://echa.europa.eu/hu/information-on-chemicals/cl-inventory-database/-/discli/details/30380" TargetMode="External"/><Relationship Id="rId314" Type="http://schemas.openxmlformats.org/officeDocument/2006/relationships/hyperlink" Target="https://echa.europa.eu/registration-dossier/-/registered-dossier/14365/2/1" TargetMode="External"/><Relationship Id="rId356" Type="http://schemas.openxmlformats.org/officeDocument/2006/relationships/hyperlink" Target="https://echa.europa.eu/registration-dossier/-/registered-dossier/15289/2/1" TargetMode="External"/><Relationship Id="rId398" Type="http://schemas.openxmlformats.org/officeDocument/2006/relationships/hyperlink" Target="https://echa.europa.eu/registration-dossier/-/registered-dossier/13453/2/1" TargetMode="External"/><Relationship Id="rId521" Type="http://schemas.openxmlformats.org/officeDocument/2006/relationships/hyperlink" Target="https://echa.europa.eu/information-on-chemicals/cl-inventory-database/-/discli/details/24607" TargetMode="External"/><Relationship Id="rId563" Type="http://schemas.openxmlformats.org/officeDocument/2006/relationships/hyperlink" Target="https://echa.europa.eu/registration-dossier/-/registered-dossier/13256/2/1" TargetMode="External"/><Relationship Id="rId619" Type="http://schemas.openxmlformats.org/officeDocument/2006/relationships/hyperlink" Target="https://echa.europa.eu/hu/substance-information/-/substanceinfo/100.003.353" TargetMode="External"/><Relationship Id="rId770" Type="http://schemas.openxmlformats.org/officeDocument/2006/relationships/hyperlink" Target="https://echa.europa.eu/hu/registration-dossier/-/registered-dossier/14306/2/1" TargetMode="External"/><Relationship Id="rId95" Type="http://schemas.openxmlformats.org/officeDocument/2006/relationships/hyperlink" Target="http://echa.europa.eu/hu/registration-dossier/-/registered-dossier/15516/2/1" TargetMode="External"/><Relationship Id="rId160" Type="http://schemas.openxmlformats.org/officeDocument/2006/relationships/hyperlink" Target="https://echa.europa.eu/registration-dossier/-/registered-dossier/12040/2/1" TargetMode="External"/><Relationship Id="rId216" Type="http://schemas.openxmlformats.org/officeDocument/2006/relationships/hyperlink" Target="https://echa.europa.eu/registration-dossier/-/registered-dossier/14786/2/1" TargetMode="External"/><Relationship Id="rId423" Type="http://schemas.openxmlformats.org/officeDocument/2006/relationships/hyperlink" Target="http://apps.echa.europa.eu/registered/data/dossiers/DISS-9d84c4a9-d75d-2df9-e044-00144f67d249/AGGR-78c4a13b-b827-4791-abfe-5b165e881955_DISS-9d84c4a9-d75d-2df9-e044-00144f67d249.html" TargetMode="External"/><Relationship Id="rId826" Type="http://schemas.openxmlformats.org/officeDocument/2006/relationships/hyperlink" Target="https://echa.europa.eu/hu/registration-dossier/-/registered-dossier/13889/6/1" TargetMode="External"/><Relationship Id="rId868" Type="http://schemas.openxmlformats.org/officeDocument/2006/relationships/hyperlink" Target="https://echa.europa.eu/hu/registration-dossier/-/registered-dossier/14903" TargetMode="External"/><Relationship Id="rId258" Type="http://schemas.openxmlformats.org/officeDocument/2006/relationships/hyperlink" Target="https://echa.europa.eu/information-on-chemicals/cl-inventory-database/-/discli/details/48656" TargetMode="External"/><Relationship Id="rId465" Type="http://schemas.openxmlformats.org/officeDocument/2006/relationships/hyperlink" Target="https://echa.europa.eu/registration-dossier/-/registered-dossier/15225/2/1" TargetMode="External"/><Relationship Id="rId630" Type="http://schemas.openxmlformats.org/officeDocument/2006/relationships/hyperlink" Target="https://echa.europa.eu/hu/registration-dossier/-/registered-dossier/15026/2/1" TargetMode="External"/><Relationship Id="rId672" Type="http://schemas.openxmlformats.org/officeDocument/2006/relationships/hyperlink" Target="https://echa.europa.eu/hu/substance-information/-/substanceinfo/100.075.402" TargetMode="External"/><Relationship Id="rId728" Type="http://schemas.openxmlformats.org/officeDocument/2006/relationships/hyperlink" Target="https://echa.europa.eu/hu/information-on-chemicals/cl-inventory-database/-/discli/details/82255" TargetMode="External"/><Relationship Id="rId935" Type="http://schemas.openxmlformats.org/officeDocument/2006/relationships/hyperlink" Target="https://echa.europa.eu/registration-dossier/-/registered-dossier/19876/2/1" TargetMode="External"/><Relationship Id="rId22" Type="http://schemas.openxmlformats.org/officeDocument/2006/relationships/hyperlink" Target="http://apps.echa.europa.eu/registered/data/dossiers/DISS-9ec1a587-faec-28bb-e044-00144f67d031/AGGR-571aafca-c601-4cf7-bda3-48eb496c6a5c_DISS-9ec1a587-faec-28bb-e044-00144f67d031.html" TargetMode="External"/><Relationship Id="rId64" Type="http://schemas.openxmlformats.org/officeDocument/2006/relationships/hyperlink" Target="http://echa.europa.eu/hu/registration-dossier/-/registered-dossier/16137/2/1" TargetMode="External"/><Relationship Id="rId118" Type="http://schemas.openxmlformats.org/officeDocument/2006/relationships/hyperlink" Target="https://echa.europa.eu/hu/registration-dossier/-/registered-dossier/15570/2/1" TargetMode="External"/><Relationship Id="rId325" Type="http://schemas.openxmlformats.org/officeDocument/2006/relationships/hyperlink" Target="https://echa.europa.eu/registration-dossier/-/registered-dossier/5651/2/1" TargetMode="External"/><Relationship Id="rId367" Type="http://schemas.openxmlformats.org/officeDocument/2006/relationships/hyperlink" Target="https://echa.europa.eu/registration-dossier/-/registered-dossier/14757/2/1" TargetMode="External"/><Relationship Id="rId532" Type="http://schemas.openxmlformats.org/officeDocument/2006/relationships/hyperlink" Target="https://echa.europa.eu/information-on-chemicals/cl-inventory-database/-/discli/details/71226" TargetMode="External"/><Relationship Id="rId574" Type="http://schemas.openxmlformats.org/officeDocument/2006/relationships/hyperlink" Target="https://echa.europa.eu/information-on-chemicals/cl-inventory-database/-/discli/details/54394" TargetMode="External"/><Relationship Id="rId171" Type="http://schemas.openxmlformats.org/officeDocument/2006/relationships/hyperlink" Target="https://echa.europa.eu/information-on-chemicals/cl-inventory-database/-/discli/details/111537" TargetMode="External"/><Relationship Id="rId227" Type="http://schemas.openxmlformats.org/officeDocument/2006/relationships/hyperlink" Target="https://echa.europa.eu/registration-dossier/-/registered-dossier/2054/2/1" TargetMode="External"/><Relationship Id="rId781" Type="http://schemas.openxmlformats.org/officeDocument/2006/relationships/hyperlink" Target="https://echa.europa.eu/hu/substance-information/-/substanceinfo/100.100.260" TargetMode="External"/><Relationship Id="rId837" Type="http://schemas.openxmlformats.org/officeDocument/2006/relationships/hyperlink" Target="https://echa.europa.eu/hu/registration-dossier/-/registered-dossier/23287/6/1" TargetMode="External"/><Relationship Id="rId879" Type="http://schemas.openxmlformats.org/officeDocument/2006/relationships/hyperlink" Target="https://echa.europa.eu/hu/registration-dossier/-/registered-dossier/18727" TargetMode="External"/><Relationship Id="rId269" Type="http://schemas.openxmlformats.org/officeDocument/2006/relationships/hyperlink" Target="https://echa.europa.eu/information-on-chemicals/cl-inventory-database/-/discli/details/105077" TargetMode="External"/><Relationship Id="rId434" Type="http://schemas.openxmlformats.org/officeDocument/2006/relationships/hyperlink" Target="https://echa.europa.eu/information-on-chemicals/cl-inventory-database/-/discli/details/44359" TargetMode="External"/><Relationship Id="rId476" Type="http://schemas.openxmlformats.org/officeDocument/2006/relationships/hyperlink" Target="https://echa.europa.eu/registration-dossier/-/registered-dossier/1962/2/1" TargetMode="External"/><Relationship Id="rId641" Type="http://schemas.openxmlformats.org/officeDocument/2006/relationships/hyperlink" Target="https://echa.europa.eu/hu/registration-dossier/-/registered-dossier/5530/2/1" TargetMode="External"/><Relationship Id="rId683" Type="http://schemas.openxmlformats.org/officeDocument/2006/relationships/hyperlink" Target="https://echa.europa.eu/hu/information-on-chemicals/cl-inventory-database/-/discli/details/131681" TargetMode="External"/><Relationship Id="rId739" Type="http://schemas.openxmlformats.org/officeDocument/2006/relationships/hyperlink" Target="https://echa.europa.eu/hu/registration-dossier/-/registered-dossier/13105/2/1" TargetMode="External"/><Relationship Id="rId890" Type="http://schemas.openxmlformats.org/officeDocument/2006/relationships/hyperlink" Target="https://echa.europa.eu/hu/registration-dossier/-/registered-dossier/15753" TargetMode="External"/><Relationship Id="rId904" Type="http://schemas.openxmlformats.org/officeDocument/2006/relationships/hyperlink" Target="https://echa.europa.eu/hu/registration-dossier/-/registered-dossier/23870" TargetMode="External"/><Relationship Id="rId33" Type="http://schemas.openxmlformats.org/officeDocument/2006/relationships/hyperlink" Target="http://apps.echa.europa.eu/registered/data/dossiers/DISS-9ea1ebb9-dbf1-0959-e044-00144f67d031/AGGR-0559ceda-c082-4ac3-8c08-e719d8d2fd1e_DISS-9ea1ebb9-dbf1-0959-e044-00144f67d031.html" TargetMode="External"/><Relationship Id="rId129" Type="http://schemas.openxmlformats.org/officeDocument/2006/relationships/hyperlink" Target="https://echa.europa.eu/registration-dossier/-/registered-dossier/15082/2/1" TargetMode="External"/><Relationship Id="rId280" Type="http://schemas.openxmlformats.org/officeDocument/2006/relationships/hyperlink" Target="http://apps.echa.europa.eu/registered/data/dossiers/DISS-a134506c-6383-58e2-e044-00144f67d031/AGGR-e53221bb-930e-4a3b-9474-a58aae49fe32_DISS-a134506c-6383-58e2-e044-00144f67d031.html" TargetMode="External"/><Relationship Id="rId336" Type="http://schemas.openxmlformats.org/officeDocument/2006/relationships/hyperlink" Target="https://echa.europa.eu/registration-dossier/-/registered-dossier/12023/2/1" TargetMode="External"/><Relationship Id="rId501" Type="http://schemas.openxmlformats.org/officeDocument/2006/relationships/hyperlink" Target="https://echa.europa.eu/registration-dossier/-/registered-dossier/14325/2/1" TargetMode="External"/><Relationship Id="rId543" Type="http://schemas.openxmlformats.org/officeDocument/2006/relationships/hyperlink" Target="https://echa.europa.eu/registration-dossier/-/registered-dossier/14695/2/1" TargetMode="External"/><Relationship Id="rId946" Type="http://schemas.openxmlformats.org/officeDocument/2006/relationships/hyperlink" Target="https://echa.europa.eu/registration-dossier/-/registered-dossier/7659/7/1" TargetMode="External"/><Relationship Id="rId75" Type="http://schemas.openxmlformats.org/officeDocument/2006/relationships/hyperlink" Target="http://echa.europa.eu/hu/registration-dossier/-/registered-dossier/15539/2/1/?documentUUID=4c25e7a0-8db9-4a9e-8741-7ccdd4e6f497" TargetMode="External"/><Relationship Id="rId140" Type="http://schemas.openxmlformats.org/officeDocument/2006/relationships/hyperlink" Target="https://echa.europa.eu/hu/registration-dossier/-/registered-dossier/15538/2/1" TargetMode="External"/><Relationship Id="rId182" Type="http://schemas.openxmlformats.org/officeDocument/2006/relationships/hyperlink" Target="https://echa.europa.eu/registration-dossier/-/registered-dossier/15184/2/1" TargetMode="External"/><Relationship Id="rId378" Type="http://schemas.openxmlformats.org/officeDocument/2006/relationships/hyperlink" Target="https://echa.europa.eu/registration-dossier/-/registered-dossier/1916/2/1" TargetMode="External"/><Relationship Id="rId403" Type="http://schemas.openxmlformats.org/officeDocument/2006/relationships/hyperlink" Target="https://echa.europa.eu/registration-dossier/-/registered-dossier/16081/2/1" TargetMode="External"/><Relationship Id="rId585" Type="http://schemas.openxmlformats.org/officeDocument/2006/relationships/hyperlink" Target="https://echa.europa.eu/registration-dossier/-/registered-dossier/12717/2/1" TargetMode="External"/><Relationship Id="rId750" Type="http://schemas.openxmlformats.org/officeDocument/2006/relationships/hyperlink" Target="https://echa.europa.eu/hu/information-on-chemicals/cl-inventory-database/-/discli/details/66426" TargetMode="External"/><Relationship Id="rId792" Type="http://schemas.openxmlformats.org/officeDocument/2006/relationships/hyperlink" Target="https://echa.europa.eu/hu/information-on-chemicals/cl-inventory-database/-/discli/details/133245" TargetMode="External"/><Relationship Id="rId806" Type="http://schemas.openxmlformats.org/officeDocument/2006/relationships/hyperlink" Target="https://echa.europa.eu/hu/brief-profile/-/briefprofile/100.004.207" TargetMode="External"/><Relationship Id="rId848" Type="http://schemas.openxmlformats.org/officeDocument/2006/relationships/hyperlink" Target="https://echa.europa.eu/hu/registration-dossier/-/registered-dossier/15728" TargetMode="External"/><Relationship Id="rId6" Type="http://schemas.openxmlformats.org/officeDocument/2006/relationships/hyperlink" Target="https://www.osha.gov/pls/oshaweb/owadisp.show_document?p_table=STANDARDS&amp;p_id=9992" TargetMode="External"/><Relationship Id="rId238" Type="http://schemas.openxmlformats.org/officeDocument/2006/relationships/hyperlink" Target="https://echa.europa.eu/registration-dossier/-/registered-dossier/15124/2/1" TargetMode="External"/><Relationship Id="rId445" Type="http://schemas.openxmlformats.org/officeDocument/2006/relationships/hyperlink" Target="https://echa.europa.eu/registration-dossier/-/registered-dossier/14242/2/1" TargetMode="External"/><Relationship Id="rId487" Type="http://schemas.openxmlformats.org/officeDocument/2006/relationships/hyperlink" Target="https://echa.europa.eu/information-on-chemicals/cl-inventory-database/-/discli/details/65830" TargetMode="External"/><Relationship Id="rId610" Type="http://schemas.openxmlformats.org/officeDocument/2006/relationships/hyperlink" Target="https://echa.europa.eu/hu/registration-dossier/-/registered-dossier/13646/2/1" TargetMode="External"/><Relationship Id="rId652" Type="http://schemas.openxmlformats.org/officeDocument/2006/relationships/hyperlink" Target="https://echa.europa.eu/hu/substance-information/-/substanceinfo/100.227.250" TargetMode="External"/><Relationship Id="rId694" Type="http://schemas.openxmlformats.org/officeDocument/2006/relationships/hyperlink" Target="https://echa.europa.eu/hu/information-on-chemicals/cl-inventory-database/-/discli/details/128974" TargetMode="External"/><Relationship Id="rId708" Type="http://schemas.openxmlformats.org/officeDocument/2006/relationships/hyperlink" Target="https://echa.europa.eu/hu/information-on-chemicals/cl-inventory-database/-/discli/details/90934" TargetMode="External"/><Relationship Id="rId915" Type="http://schemas.openxmlformats.org/officeDocument/2006/relationships/hyperlink" Target="https://echa.europa.eu/hu/registration-dossier/-/registered-dossier/27979" TargetMode="External"/><Relationship Id="rId291" Type="http://schemas.openxmlformats.org/officeDocument/2006/relationships/hyperlink" Target="https://echa.europa.eu/information-on-chemicals/cl-inventory-database/-/discli/details/29114" TargetMode="External"/><Relationship Id="rId305" Type="http://schemas.openxmlformats.org/officeDocument/2006/relationships/hyperlink" Target="https://echa.europa.eu/information-on-chemicals/cl-inventory-database/-/discli/details/17760" TargetMode="External"/><Relationship Id="rId347" Type="http://schemas.openxmlformats.org/officeDocument/2006/relationships/hyperlink" Target="https://echa.europa.eu/registration-dossier/-/registered-dossier/13170/2/1" TargetMode="External"/><Relationship Id="rId512" Type="http://schemas.openxmlformats.org/officeDocument/2006/relationships/hyperlink" Target="https://echa.europa.eu/registration-dossier/-/registered-dossier/15980/2/1" TargetMode="External"/><Relationship Id="rId957" Type="http://schemas.openxmlformats.org/officeDocument/2006/relationships/vmlDrawing" Target="../drawings/vmlDrawing1.vml"/><Relationship Id="rId44" Type="http://schemas.openxmlformats.org/officeDocument/2006/relationships/hyperlink" Target="http://www.commonchemistry.org/ChemicalDetail.aspx?ref=104-54-1" TargetMode="External"/><Relationship Id="rId86" Type="http://schemas.openxmlformats.org/officeDocument/2006/relationships/hyperlink" Target="http://echa.europa.eu/hu/registration-dossier/-/registered-dossier/6948/2/1" TargetMode="External"/><Relationship Id="rId151" Type="http://schemas.openxmlformats.org/officeDocument/2006/relationships/hyperlink" Target="https://echa.europa.eu/hu/registration-dossier/-/registered-dossier/15569/2/1" TargetMode="External"/><Relationship Id="rId389" Type="http://schemas.openxmlformats.org/officeDocument/2006/relationships/hyperlink" Target="https://echa.europa.eu/information-on-chemicals/cl-inventory-database/-/discli/details/52296" TargetMode="External"/><Relationship Id="rId554" Type="http://schemas.openxmlformats.org/officeDocument/2006/relationships/hyperlink" Target="https://echa.europa.eu/registration-dossier/-/registered-dossier/14230/2/1" TargetMode="External"/><Relationship Id="rId596" Type="http://schemas.openxmlformats.org/officeDocument/2006/relationships/hyperlink" Target="https://echa.europa.eu/registration-dossier/-/registered-dossier/13363/2/1" TargetMode="External"/><Relationship Id="rId761" Type="http://schemas.openxmlformats.org/officeDocument/2006/relationships/hyperlink" Target="https://echa.europa.eu/hu/substance-information/-/substanceinfo/100.114.304" TargetMode="External"/><Relationship Id="rId817" Type="http://schemas.openxmlformats.org/officeDocument/2006/relationships/hyperlink" Target="https://echa.europa.eu/hu/registration-dossier/-/registered-dossier/12855" TargetMode="External"/><Relationship Id="rId859" Type="http://schemas.openxmlformats.org/officeDocument/2006/relationships/hyperlink" Target="https://echa.europa.eu/hu/registration-dossier/-/registered-dossier/32769" TargetMode="External"/><Relationship Id="rId193" Type="http://schemas.openxmlformats.org/officeDocument/2006/relationships/hyperlink" Target="https://echa.europa.eu/registration-dossier/-/registered-dossier/15818/2/1" TargetMode="External"/><Relationship Id="rId207" Type="http://schemas.openxmlformats.org/officeDocument/2006/relationships/hyperlink" Target="https://echa.europa.eu/registration-dossier/-/registered-dossier/15065/2/1" TargetMode="External"/><Relationship Id="rId249" Type="http://schemas.openxmlformats.org/officeDocument/2006/relationships/hyperlink" Target="https://echa.europa.eu/registration-dossier/-/registered-dossier/1405/2/1" TargetMode="External"/><Relationship Id="rId414" Type="http://schemas.openxmlformats.org/officeDocument/2006/relationships/hyperlink" Target="https://echa.europa.eu/registration-dossier/-/registered-dossier/15367/2/1" TargetMode="External"/><Relationship Id="rId456" Type="http://schemas.openxmlformats.org/officeDocument/2006/relationships/hyperlink" Target="https://echa.europa.eu/registration-dossier/-/registered-dossier/13515/2/1" TargetMode="External"/><Relationship Id="rId498" Type="http://schemas.openxmlformats.org/officeDocument/2006/relationships/hyperlink" Target="https://echa.europa.eu/registration-dossier/-/registered-dossier/15561/2/1" TargetMode="External"/><Relationship Id="rId621" Type="http://schemas.openxmlformats.org/officeDocument/2006/relationships/hyperlink" Target="https://echa.europa.eu/registration-dossier/-/registered-dossier/13263/2/1/?documentUUID=a43c1d28-5d52-47dd-b187-a19ad513cfd2" TargetMode="External"/><Relationship Id="rId663" Type="http://schemas.openxmlformats.org/officeDocument/2006/relationships/hyperlink" Target="https://echa.europa.eu/hu/registration-dossier/-/registered-dossier/12436/2/1" TargetMode="External"/><Relationship Id="rId870" Type="http://schemas.openxmlformats.org/officeDocument/2006/relationships/hyperlink" Target="https://echa.europa.eu/hu/registration-dossier/-/registered-dossier/14972" TargetMode="External"/><Relationship Id="rId13" Type="http://schemas.openxmlformats.org/officeDocument/2006/relationships/hyperlink" Target="http://apps.echa.europa.eu/registered/data/dossiers/DISS-9eb7c66f-9951-6173-e044-00144f67d031/AGGR-d77355c6-a456-459a-b1a5-24a5df2b2b75_DISS-9eb7c66f-9951-6173-e044-00144f67d031.html" TargetMode="External"/><Relationship Id="rId109" Type="http://schemas.openxmlformats.org/officeDocument/2006/relationships/hyperlink" Target="http://echa.europa.eu/hu/registration-dossier/-/registered-dossier/15960/2/1" TargetMode="External"/><Relationship Id="rId260" Type="http://schemas.openxmlformats.org/officeDocument/2006/relationships/hyperlink" Target="https://echa.europa.eu/registration-dossier/-/registered-dossier/13519/2/1" TargetMode="External"/><Relationship Id="rId316" Type="http://schemas.openxmlformats.org/officeDocument/2006/relationships/hyperlink" Target="https://echa.europa.eu/information-on-chemicals/cl-inventory-database/-/discli/details/73110" TargetMode="External"/><Relationship Id="rId523" Type="http://schemas.openxmlformats.org/officeDocument/2006/relationships/hyperlink" Target="https://echa.europa.eu/information-on-chemicals/cl-inventory-database/-/discli/details/121731" TargetMode="External"/><Relationship Id="rId719" Type="http://schemas.openxmlformats.org/officeDocument/2006/relationships/hyperlink" Target="https://echa.europa.eu/hu/information-on-chemicals/cl-inventory-database/-/discli/details/130407" TargetMode="External"/><Relationship Id="rId926" Type="http://schemas.openxmlformats.org/officeDocument/2006/relationships/hyperlink" Target="https://echa.europa.eu/hu/registration-dossier/-/registered-dossier/26637" TargetMode="External"/><Relationship Id="rId55" Type="http://schemas.openxmlformats.org/officeDocument/2006/relationships/hyperlink" Target="http://echa.europa.eu/documents/10162/523fe718-95d8-42e4-b28c-6c8cfe58dcfa" TargetMode="External"/><Relationship Id="rId97" Type="http://schemas.openxmlformats.org/officeDocument/2006/relationships/hyperlink" Target="http://echa.europa.eu/hu/registration-dossier/-/registered-dossier/15539/6/1" TargetMode="External"/><Relationship Id="rId120" Type="http://schemas.openxmlformats.org/officeDocument/2006/relationships/hyperlink" Target="https://echa.europa.eu/hu/registration-dossier/-/registered-dossier/15226/2/1" TargetMode="External"/><Relationship Id="rId358" Type="http://schemas.openxmlformats.org/officeDocument/2006/relationships/hyperlink" Target="https://echa.europa.eu/information-on-chemicals/cl-inventory-database/-/discli/details/132536" TargetMode="External"/><Relationship Id="rId565" Type="http://schemas.openxmlformats.org/officeDocument/2006/relationships/hyperlink" Target="https://echa.europa.eu/registration-dossier/-/registered-dossier/10127/2/1" TargetMode="External"/><Relationship Id="rId730" Type="http://schemas.openxmlformats.org/officeDocument/2006/relationships/hyperlink" Target="https://echa.europa.eu/hu/information-on-chemicals/cl-inventory-database/-/discli/details/130390" TargetMode="External"/><Relationship Id="rId772" Type="http://schemas.openxmlformats.org/officeDocument/2006/relationships/hyperlink" Target="https://echa.europa.eu/hu/information-on-chemicals/cl-inventory-database/-/discli/details/231395" TargetMode="External"/><Relationship Id="rId828" Type="http://schemas.openxmlformats.org/officeDocument/2006/relationships/hyperlink" Target="https://echa.europa.eu/hu/registration-dossier/-/registered-dossier/13323/2/1" TargetMode="External"/><Relationship Id="rId162" Type="http://schemas.openxmlformats.org/officeDocument/2006/relationships/hyperlink" Target="https://echa.europa.eu/registration-dossier/-/registered-dossier/15973/2/1" TargetMode="External"/><Relationship Id="rId218" Type="http://schemas.openxmlformats.org/officeDocument/2006/relationships/hyperlink" Target="https://echa.europa.eu/registration-dossier/-/registered-dossier/15265/2/1" TargetMode="External"/><Relationship Id="rId425" Type="http://schemas.openxmlformats.org/officeDocument/2006/relationships/hyperlink" Target="https://echa.europa.eu/registration-dossier/-/registered-dossier/11311/2/1" TargetMode="External"/><Relationship Id="rId467" Type="http://schemas.openxmlformats.org/officeDocument/2006/relationships/hyperlink" Target="https://echa.europa.eu/registration-dossier/-/registered-dossier/13140/2/1" TargetMode="External"/><Relationship Id="rId632" Type="http://schemas.openxmlformats.org/officeDocument/2006/relationships/hyperlink" Target="https://echa.europa.eu/hu/registration-dossier/-/registered-dossier/16010/2/1" TargetMode="External"/><Relationship Id="rId271" Type="http://schemas.openxmlformats.org/officeDocument/2006/relationships/hyperlink" Target="https://echa.europa.eu/registration-dossier/-/registered-dossier/14959/2/1" TargetMode="External"/><Relationship Id="rId674" Type="http://schemas.openxmlformats.org/officeDocument/2006/relationships/hyperlink" Target="https://echa.europa.eu/hu/registration-dossier/-/registered-dossier/18666/2/1" TargetMode="External"/><Relationship Id="rId881" Type="http://schemas.openxmlformats.org/officeDocument/2006/relationships/hyperlink" Target="https://echa.europa.eu/hu/registration-dossier/-/registered-dossier/15234" TargetMode="External"/><Relationship Id="rId937" Type="http://schemas.openxmlformats.org/officeDocument/2006/relationships/hyperlink" Target="https://echa.europa.eu/substance-information/-/substanceinfo/100.023.447" TargetMode="External"/><Relationship Id="rId24" Type="http://schemas.openxmlformats.org/officeDocument/2006/relationships/hyperlink" Target="https://www.osha.gov/pls/oshaweb/owadisp.show_document?p_table=STANDARDS&amp;p_id=9992" TargetMode="External"/><Relationship Id="rId66" Type="http://schemas.openxmlformats.org/officeDocument/2006/relationships/hyperlink" Target="http://apps.echa.europa.eu/registered/data/dossiers/DISS-9d9eb88d-f599-5b22-e044-00144f67d249/AGGR-f27e867d-d336-4275-82eb-c4c28ee237e5_DISS-9d9eb88d-f599-5b22-e044-00144f67d249.html" TargetMode="External"/><Relationship Id="rId131" Type="http://schemas.openxmlformats.org/officeDocument/2006/relationships/hyperlink" Target="https://echa.europa.eu/registration-dossier/-/registered-dossier/15636/2/1" TargetMode="External"/><Relationship Id="rId327" Type="http://schemas.openxmlformats.org/officeDocument/2006/relationships/hyperlink" Target="https://echa.europa.eu/information-on-chemicals/cl-inventory-database/-/discli/details/90845" TargetMode="External"/><Relationship Id="rId369" Type="http://schemas.openxmlformats.org/officeDocument/2006/relationships/hyperlink" Target="https://echa.europa.eu/information-on-chemicals/cl-inventory-database/-/discli/details/22977" TargetMode="External"/><Relationship Id="rId534" Type="http://schemas.openxmlformats.org/officeDocument/2006/relationships/hyperlink" Target="https://echa.europa.eu/registration-dossier/-/registered-dossier/15256/2/1" TargetMode="External"/><Relationship Id="rId576" Type="http://schemas.openxmlformats.org/officeDocument/2006/relationships/hyperlink" Target="https://echa.europa.eu/brief-profile/-/briefprofile/100.127.578" TargetMode="External"/><Relationship Id="rId741" Type="http://schemas.openxmlformats.org/officeDocument/2006/relationships/hyperlink" Target="https://echa.europa.eu/hu/information-on-chemicals/cl-inventory-database/-/discli/details/15882" TargetMode="External"/><Relationship Id="rId783" Type="http://schemas.openxmlformats.org/officeDocument/2006/relationships/hyperlink" Target="https://echa.europa.eu/hu/registration-dossier/-/registered-dossier/11625/2/1/?documentUUID=80c6c440-fddc-4a73-8ecd-05bb04ca27d3" TargetMode="External"/><Relationship Id="rId839" Type="http://schemas.openxmlformats.org/officeDocument/2006/relationships/hyperlink" Target="https://echa.europa.eu/hu/substance-information/-/substanceinfo/100.168.710" TargetMode="External"/><Relationship Id="rId173" Type="http://schemas.openxmlformats.org/officeDocument/2006/relationships/hyperlink" Target="https://echa.europa.eu/registration-dossier/-/registered-dossier/5924/2/1" TargetMode="External"/><Relationship Id="rId229" Type="http://schemas.openxmlformats.org/officeDocument/2006/relationships/hyperlink" Target="https://echa.europa.eu/registration-dossier/-/registered-dossier/15948/2/1" TargetMode="External"/><Relationship Id="rId380" Type="http://schemas.openxmlformats.org/officeDocument/2006/relationships/hyperlink" Target="https://echa.europa.eu/registration-dossier/-/registered-dossier/11243/2/1" TargetMode="External"/><Relationship Id="rId436" Type="http://schemas.openxmlformats.org/officeDocument/2006/relationships/hyperlink" Target="https://echa.europa.eu/registration-dossier/-/registered-dossier/12567/2/1" TargetMode="External"/><Relationship Id="rId601" Type="http://schemas.openxmlformats.org/officeDocument/2006/relationships/hyperlink" Target="https://echa.europa.eu/brief-profile/-/briefprofile/100.011.111" TargetMode="External"/><Relationship Id="rId643" Type="http://schemas.openxmlformats.org/officeDocument/2006/relationships/hyperlink" Target="https://echa.europa.eu/hu/registration-dossier/-/registered-dossier/25057/7/5/2" TargetMode="External"/><Relationship Id="rId240" Type="http://schemas.openxmlformats.org/officeDocument/2006/relationships/hyperlink" Target="https://echa.europa.eu/registration-dossier/-/registered-dossier/15995/2/1" TargetMode="External"/><Relationship Id="rId478" Type="http://schemas.openxmlformats.org/officeDocument/2006/relationships/hyperlink" Target="https://echa.europa.eu/registration-dossier/-/registered-dossier/13734/2/1" TargetMode="External"/><Relationship Id="rId685" Type="http://schemas.openxmlformats.org/officeDocument/2006/relationships/hyperlink" Target="https://echa.europa.eu/hu/information-on-chemicals/cl-inventory-database/-/discli/details/87589" TargetMode="External"/><Relationship Id="rId850" Type="http://schemas.openxmlformats.org/officeDocument/2006/relationships/hyperlink" Target="https://echa.europa.eu/hu/substance-information/-/substanceinfo/100.053.816" TargetMode="External"/><Relationship Id="rId892" Type="http://schemas.openxmlformats.org/officeDocument/2006/relationships/hyperlink" Target="https://echa.europa.eu/hu/substance-information/-/substanceinfo/100.004.175" TargetMode="External"/><Relationship Id="rId906" Type="http://schemas.openxmlformats.org/officeDocument/2006/relationships/hyperlink" Target="https://echa.europa.eu/hu/registration-dossier/-/registered-dossier/9661" TargetMode="External"/><Relationship Id="rId948" Type="http://schemas.openxmlformats.org/officeDocument/2006/relationships/hyperlink" Target="https://echa.europa.eu/hu/substance-information/-/substanceinfo/100.126.009" TargetMode="External"/><Relationship Id="rId35" Type="http://schemas.openxmlformats.org/officeDocument/2006/relationships/hyperlink" Target="http://apps.echa.europa.eu/registered/data/dossiers/DISS-9ebc257c-cef7-6dc4-e044-00144f67d031/AGGR-469b9cb0-d942-4431-ba7b-7f23e7211687_DISS-9ebc257c-cef7-6dc4-e044-00144f67d031.html" TargetMode="External"/><Relationship Id="rId77" Type="http://schemas.openxmlformats.org/officeDocument/2006/relationships/hyperlink" Target="http://echa.europa.eu/hu/substance-information/-/substanceinfo/100.028.878" TargetMode="External"/><Relationship Id="rId100" Type="http://schemas.openxmlformats.org/officeDocument/2006/relationships/hyperlink" Target="http://echa.europa.eu/hu/registration-dossier/-/registered-dossier/15416/2/1/?documentUUID=494ce170-ce48-4424-8516-aa63c95bbda9" TargetMode="External"/><Relationship Id="rId282" Type="http://schemas.openxmlformats.org/officeDocument/2006/relationships/hyperlink" Target="https://echa.europa.eu/registration-dossier/-/registered-dossier/14738/2/1" TargetMode="External"/><Relationship Id="rId338" Type="http://schemas.openxmlformats.org/officeDocument/2006/relationships/hyperlink" Target="https://echa.europa.eu/substance-information/-/substanceinfo/100.051.702" TargetMode="External"/><Relationship Id="rId503" Type="http://schemas.openxmlformats.org/officeDocument/2006/relationships/hyperlink" Target="https://echa.europa.eu/hu/registration-dossier/-/registered-dossier/16621/2/1" TargetMode="External"/><Relationship Id="rId545" Type="http://schemas.openxmlformats.org/officeDocument/2006/relationships/hyperlink" Target="https://echa.europa.eu/registration-dossier/-/registered-dossier/12345/2/1" TargetMode="External"/><Relationship Id="rId587" Type="http://schemas.openxmlformats.org/officeDocument/2006/relationships/hyperlink" Target="https://echa.europa.eu/registration-dossier/-/registered-dossier/14267/2/1" TargetMode="External"/><Relationship Id="rId710" Type="http://schemas.openxmlformats.org/officeDocument/2006/relationships/hyperlink" Target="https://echa.europa.eu/hu/information-on-chemicals/cl-inventory-database/-/discli/details/10014" TargetMode="External"/><Relationship Id="rId752" Type="http://schemas.openxmlformats.org/officeDocument/2006/relationships/hyperlink" Target="https://echa.europa.eu/hu/registration-dossier/-/registered-dossier/12675/2/1" TargetMode="External"/><Relationship Id="rId808" Type="http://schemas.openxmlformats.org/officeDocument/2006/relationships/hyperlink" Target="https://echa.europa.eu/hu/registration-dossier/-/registered-dossier/14460/2/1" TargetMode="External"/><Relationship Id="rId8" Type="http://schemas.openxmlformats.org/officeDocument/2006/relationships/hyperlink" Target="http://apps.echa.europa.eu/registered/data/dossiers/DISS-9d828ff8-98ef-6484-e044-00144f67d249/AGGR-c343c84a-3ca2-4a39-8d14-4a7b7cae963d_DISS-9d828ff8-98ef-6484-e044-00144f67d249.html" TargetMode="External"/><Relationship Id="rId142" Type="http://schemas.openxmlformats.org/officeDocument/2006/relationships/hyperlink" Target="https://echa.europa.eu/hu/registration-dossier/-/registered-dossier/15448/2/1" TargetMode="External"/><Relationship Id="rId184" Type="http://schemas.openxmlformats.org/officeDocument/2006/relationships/hyperlink" Target="https://echa.europa.eu/registration-dossier/-/registered-dossier/14773/2/1" TargetMode="External"/><Relationship Id="rId391" Type="http://schemas.openxmlformats.org/officeDocument/2006/relationships/hyperlink" Target="https://echa.europa.eu/registration-dossier/-/registered-dossier/5910/7/1" TargetMode="External"/><Relationship Id="rId405" Type="http://schemas.openxmlformats.org/officeDocument/2006/relationships/hyperlink" Target="https://echa.europa.eu/registration-dossier/-/registered-dossier/15333/2/1" TargetMode="External"/><Relationship Id="rId447" Type="http://schemas.openxmlformats.org/officeDocument/2006/relationships/hyperlink" Target="https://echa.europa.eu/registration-dossier/-/registered-dossier/14146/2/1" TargetMode="External"/><Relationship Id="rId612" Type="http://schemas.openxmlformats.org/officeDocument/2006/relationships/hyperlink" Target="https://echa.europa.eu/hu/registration-dossier/-/registered-dossier/2802/1" TargetMode="External"/><Relationship Id="rId794" Type="http://schemas.openxmlformats.org/officeDocument/2006/relationships/hyperlink" Target="https://echa.europa.eu/registration-dossier/-/registered-dossier/15474/2/1" TargetMode="External"/><Relationship Id="rId251" Type="http://schemas.openxmlformats.org/officeDocument/2006/relationships/hyperlink" Target="https://echa.europa.eu/information-on-chemicals/cl-inventory-database/-/discli/details/40645" TargetMode="External"/><Relationship Id="rId489" Type="http://schemas.openxmlformats.org/officeDocument/2006/relationships/hyperlink" Target="https://echa.europa.eu/registration-dossier/-/registered-dossier/15438/2/1" TargetMode="External"/><Relationship Id="rId654" Type="http://schemas.openxmlformats.org/officeDocument/2006/relationships/hyperlink" Target="https://echa.europa.eu/hu/substance-information/-/substanceinfo/100.066.440" TargetMode="External"/><Relationship Id="rId696" Type="http://schemas.openxmlformats.org/officeDocument/2006/relationships/hyperlink" Target="https://echa.europa.eu/hu/information-on-chemicals/cl-inventory-database/-/discli/details/91812" TargetMode="External"/><Relationship Id="rId861" Type="http://schemas.openxmlformats.org/officeDocument/2006/relationships/hyperlink" Target="https://echa.europa.eu/hu/substance-information/-/substanceinfo/100.170.225" TargetMode="External"/><Relationship Id="rId917" Type="http://schemas.openxmlformats.org/officeDocument/2006/relationships/hyperlink" Target="https://echa.europa.eu/hu/substance-information/-/substanceinfo/100.030.742" TargetMode="External"/><Relationship Id="rId46" Type="http://schemas.openxmlformats.org/officeDocument/2006/relationships/hyperlink" Target="http://apps.echa.europa.eu/registered/data/dossiers/DISS-9d94ab4c-6eff-47bf-e044-00144f67d249/AGGR-5c6287b7-65d8-4c64-a7fe-64fc7cad4d53_DISS-9d94ab4c-6eff-47bf-e044-00144f67d249.html" TargetMode="External"/><Relationship Id="rId293" Type="http://schemas.openxmlformats.org/officeDocument/2006/relationships/hyperlink" Target="https://echa.europa.eu/registration-dossier/-/registered-dossier/2104/2/1" TargetMode="External"/><Relationship Id="rId307" Type="http://schemas.openxmlformats.org/officeDocument/2006/relationships/hyperlink" Target="https://echa.europa.eu/information-on-chemicals/cl-inventory-database/-/discli/details/78947" TargetMode="External"/><Relationship Id="rId349" Type="http://schemas.openxmlformats.org/officeDocument/2006/relationships/hyperlink" Target="https://echa.europa.eu/registration-dossier/-/registered-dossier/14927/2/1" TargetMode="External"/><Relationship Id="rId514" Type="http://schemas.openxmlformats.org/officeDocument/2006/relationships/hyperlink" Target="https://echa.europa.eu/registration-dossier/-/registered-dossier/1918/2/1" TargetMode="External"/><Relationship Id="rId556" Type="http://schemas.openxmlformats.org/officeDocument/2006/relationships/hyperlink" Target="http://www.sigmaaldrich.com/catalog/search?term=19438-60-9&amp;interface=CAS%20No.&amp;N=0&amp;mode=partialmax&amp;lang=hu&amp;region=HU&amp;focus=product" TargetMode="External"/><Relationship Id="rId721" Type="http://schemas.openxmlformats.org/officeDocument/2006/relationships/hyperlink" Target="https://echa.europa.eu/hu/information-on-chemicals/cl-inventory-database/-/discli/details/112624" TargetMode="External"/><Relationship Id="rId763" Type="http://schemas.openxmlformats.org/officeDocument/2006/relationships/hyperlink" Target="https://echa.europa.eu/substance-information/-/substanceinfo/100.014.885" TargetMode="External"/><Relationship Id="rId88" Type="http://schemas.openxmlformats.org/officeDocument/2006/relationships/hyperlink" Target="http://echa.europa.eu/hu/registration-dossier/-/registered-dossier/16139/2/1" TargetMode="External"/><Relationship Id="rId111" Type="http://schemas.openxmlformats.org/officeDocument/2006/relationships/hyperlink" Target="http://echa.europa.eu/hu/registration-dossier/-/registered-dossier/15557/2/1" TargetMode="External"/><Relationship Id="rId153" Type="http://schemas.openxmlformats.org/officeDocument/2006/relationships/hyperlink" Target="https://echa.europa.eu/hu/registration-dossier/-/registered-dossier/14586/2/1" TargetMode="External"/><Relationship Id="rId195" Type="http://schemas.openxmlformats.org/officeDocument/2006/relationships/hyperlink" Target="https://echa.europa.eu/registration-dossier/-/registered-dossier/10572/2/1" TargetMode="External"/><Relationship Id="rId209" Type="http://schemas.openxmlformats.org/officeDocument/2006/relationships/hyperlink" Target="https://echa.europa.eu/registration-dossier/-/registered-dossier/14908/2/1" TargetMode="External"/><Relationship Id="rId360" Type="http://schemas.openxmlformats.org/officeDocument/2006/relationships/hyperlink" Target="https://echa.europa.eu/registration-dossier/-/registered-dossier/15384/2/1" TargetMode="External"/><Relationship Id="rId416" Type="http://schemas.openxmlformats.org/officeDocument/2006/relationships/hyperlink" Target="https://echa.europa.eu/registration-dossier/-/registered-dossier/14846/2/1" TargetMode="External"/><Relationship Id="rId598" Type="http://schemas.openxmlformats.org/officeDocument/2006/relationships/hyperlink" Target="https://echa.europa.eu/registration-dossier/-/registered-dossier/15217/2/1" TargetMode="External"/><Relationship Id="rId819" Type="http://schemas.openxmlformats.org/officeDocument/2006/relationships/hyperlink" Target="https://echa.europa.eu/hu/registration-dossier/-/registered-dossier/14128" TargetMode="External"/><Relationship Id="rId220" Type="http://schemas.openxmlformats.org/officeDocument/2006/relationships/hyperlink" Target="https://echa.europa.eu/registration-dossier/-/registered-dossier/15464/2/1" TargetMode="External"/><Relationship Id="rId458" Type="http://schemas.openxmlformats.org/officeDocument/2006/relationships/hyperlink" Target="https://echa.europa.eu/registration-dossier/-/registered-dossier/10114/2/1" TargetMode="External"/><Relationship Id="rId623" Type="http://schemas.openxmlformats.org/officeDocument/2006/relationships/hyperlink" Target="https://echa.europa.eu/hu/registration-dossier/-/registered-dossier/13532/2/1" TargetMode="External"/><Relationship Id="rId665" Type="http://schemas.openxmlformats.org/officeDocument/2006/relationships/hyperlink" Target="https://echa.europa.eu/hu/registration-dossier/-/registered-dossier/17705/2/1" TargetMode="External"/><Relationship Id="rId830" Type="http://schemas.openxmlformats.org/officeDocument/2006/relationships/hyperlink" Target="https://echa.europa.eu/hu/registration-dossier/-/registered-dossier/12544/2/1" TargetMode="External"/><Relationship Id="rId872" Type="http://schemas.openxmlformats.org/officeDocument/2006/relationships/hyperlink" Target="https://echa.europa.eu/hu/registration-dossier/-/registered-dossier/2026" TargetMode="External"/><Relationship Id="rId928" Type="http://schemas.openxmlformats.org/officeDocument/2006/relationships/hyperlink" Target="https://echa.europa.eu/hu/registration-dossier/-/registered-dossier/15559" TargetMode="External"/><Relationship Id="rId15" Type="http://schemas.openxmlformats.org/officeDocument/2006/relationships/hyperlink" Target="http://echa.europa.eu/hu/registration-dossier/-/registered-dossier/15012/2/1" TargetMode="External"/><Relationship Id="rId57" Type="http://schemas.openxmlformats.org/officeDocument/2006/relationships/hyperlink" Target="http://echa.europa.eu/registration-dossier/-/registered-dossier/14983/2/1" TargetMode="External"/><Relationship Id="rId262" Type="http://schemas.openxmlformats.org/officeDocument/2006/relationships/hyperlink" Target="https://echa.europa.eu/registration-dossier/-/registered-dossier/12721/2/1" TargetMode="External"/><Relationship Id="rId318" Type="http://schemas.openxmlformats.org/officeDocument/2006/relationships/hyperlink" Target="https://echa.europa.eu/registration-dossier/-/registered-dossier/14166/2/1" TargetMode="External"/><Relationship Id="rId525" Type="http://schemas.openxmlformats.org/officeDocument/2006/relationships/hyperlink" Target="https://echa.europa.eu/information-on-chemicals/cl-inventory-database/-/discli/details/84540" TargetMode="External"/><Relationship Id="rId567" Type="http://schemas.openxmlformats.org/officeDocument/2006/relationships/hyperlink" Target="https://echa.europa.eu/information-on-chemicals/cl-inventory-database/-/discli/details/48306" TargetMode="External"/><Relationship Id="rId732" Type="http://schemas.openxmlformats.org/officeDocument/2006/relationships/hyperlink" Target="https://echa.europa.eu/hu/information-on-chemicals/cl-inventory-database/-/discli/details/72211" TargetMode="External"/><Relationship Id="rId99" Type="http://schemas.openxmlformats.org/officeDocument/2006/relationships/hyperlink" Target="http://echa.europa.eu/hu/registration-dossier/-/registered-dossier/15416/6/1" TargetMode="External"/><Relationship Id="rId122" Type="http://schemas.openxmlformats.org/officeDocument/2006/relationships/hyperlink" Target="https://echa.europa.eu/hu/registration-dossier/-/registered-dossier/13346?p_auth=ANCgoMLt" TargetMode="External"/><Relationship Id="rId164" Type="http://schemas.openxmlformats.org/officeDocument/2006/relationships/hyperlink" Target="https://echa.europa.eu/registration-dossier/-/registered-dossier/14915/2/1" TargetMode="External"/><Relationship Id="rId371" Type="http://schemas.openxmlformats.org/officeDocument/2006/relationships/hyperlink" Target="https://echa.europa.eu/registration-dossier/-/registered-dossier/14360/2/1" TargetMode="External"/><Relationship Id="rId774" Type="http://schemas.openxmlformats.org/officeDocument/2006/relationships/hyperlink" Target="https://echa.europa.eu/hu/registration-dossier/-/registered-dossier/14685/2/1" TargetMode="External"/><Relationship Id="rId427" Type="http://schemas.openxmlformats.org/officeDocument/2006/relationships/hyperlink" Target="http://apps.echa.europa.eu/registered/data/dossiers/DISS-9eb1f9f9-f3d6-70fd-e044-00144f67d031/AGGR-753a814c-6c85-4c82-884b-7ce8457c9131_DISS-9eb1f9f9-f3d6-70fd-e044-00144f67d031.html" TargetMode="External"/><Relationship Id="rId469" Type="http://schemas.openxmlformats.org/officeDocument/2006/relationships/hyperlink" Target="https://echa.europa.eu/registration-dossier/-/registered-dossier/14844/2/1" TargetMode="External"/><Relationship Id="rId634" Type="http://schemas.openxmlformats.org/officeDocument/2006/relationships/hyperlink" Target="https://echa.europa.eu/hu/registration-dossier/-/registered-dossier/14276/2/1" TargetMode="External"/><Relationship Id="rId676" Type="http://schemas.openxmlformats.org/officeDocument/2006/relationships/hyperlink" Target="https://echa.europa.eu/hu/registration-dossier/-/registered-dossier/23088/2/1" TargetMode="External"/><Relationship Id="rId841" Type="http://schemas.openxmlformats.org/officeDocument/2006/relationships/hyperlink" Target="https://echa.europa.eu/hu/registration-dossier/-/registered-dossier/25846" TargetMode="External"/><Relationship Id="rId883" Type="http://schemas.openxmlformats.org/officeDocument/2006/relationships/hyperlink" Target="https://echa.europa.eu/hu/registration-dossier/-/registered-dossier/16137" TargetMode="External"/><Relationship Id="rId26" Type="http://schemas.openxmlformats.org/officeDocument/2006/relationships/hyperlink" Target="http://apps.echa.europa.eu/registered/data/dossiers/DISS-9da0e2f4-11bb-60e1-e044-00144f67d249/AGGR-51b8a2a6-be2e-454c-9a05-97ad86fe4b0f_DISS-9da0e2f4-11bb-60e1-e044-00144f67d249.html" TargetMode="External"/><Relationship Id="rId231" Type="http://schemas.openxmlformats.org/officeDocument/2006/relationships/hyperlink" Target="https://echa.europa.eu/registration-dossier/-/registered-dossier/10192/2/1" TargetMode="External"/><Relationship Id="rId273" Type="http://schemas.openxmlformats.org/officeDocument/2006/relationships/hyperlink" Target="https://echa.europa.eu/information-on-chemicals/cl-inventory-database/-/discli/details/10613" TargetMode="External"/><Relationship Id="rId329" Type="http://schemas.openxmlformats.org/officeDocument/2006/relationships/hyperlink" Target="https://echa.europa.eu/information-on-chemicals/cl-inventory-database/-/discli/details/30393" TargetMode="External"/><Relationship Id="rId480" Type="http://schemas.openxmlformats.org/officeDocument/2006/relationships/hyperlink" Target="https://echa.europa.eu/registration-dossier/-/registered-dossier/1948/2/1" TargetMode="External"/><Relationship Id="rId536" Type="http://schemas.openxmlformats.org/officeDocument/2006/relationships/hyperlink" Target="https://echa.europa.eu/information-on-chemicals/cl-inventory-database/-/discli/details/69641" TargetMode="External"/><Relationship Id="rId701" Type="http://schemas.openxmlformats.org/officeDocument/2006/relationships/hyperlink" Target="https://echa.europa.eu/hu/information-on-chemicals/cl-inventory-database/-/discli/details/63387" TargetMode="External"/><Relationship Id="rId939" Type="http://schemas.openxmlformats.org/officeDocument/2006/relationships/hyperlink" Target="https://echa.europa.eu/substance-information/-/substanceinfo/100.003.164" TargetMode="External"/><Relationship Id="rId68" Type="http://schemas.openxmlformats.org/officeDocument/2006/relationships/hyperlink" Target="http://apps.echa.europa.eu/registered/data/dossiers/DISS-9ebc434c-b215-079d-e044-00144f67d031/AGGR-f71de122-485f-46a4-8234-b3b6bdf0b332_DISS-9ebc434c-b215-079d-e044-00144f67d031.html" TargetMode="External"/><Relationship Id="rId133" Type="http://schemas.openxmlformats.org/officeDocument/2006/relationships/hyperlink" Target="https://echa.europa.eu/registration-dossier/-/registered-dossier/15532/2/1" TargetMode="External"/><Relationship Id="rId175" Type="http://schemas.openxmlformats.org/officeDocument/2006/relationships/hyperlink" Target="https://echa.europa.eu/registration-dossier/-/registered-dossier/15952/2/1" TargetMode="External"/><Relationship Id="rId340" Type="http://schemas.openxmlformats.org/officeDocument/2006/relationships/hyperlink" Target="https://echa.europa.eu/registration-dossier/-/registered-dossier/16802/2/1" TargetMode="External"/><Relationship Id="rId578" Type="http://schemas.openxmlformats.org/officeDocument/2006/relationships/hyperlink" Target="https://echa.europa.eu/registration-dossier/-/registered-dossier/14881/2/1/?documentUUID=3834402d-f9fe-4be5-8d6f-c0211c98117f" TargetMode="External"/><Relationship Id="rId743" Type="http://schemas.openxmlformats.org/officeDocument/2006/relationships/hyperlink" Target="https://echa.europa.eu/hu/information-on-chemicals/cl-inventory-database/-/discli/details/68380" TargetMode="External"/><Relationship Id="rId785" Type="http://schemas.openxmlformats.org/officeDocument/2006/relationships/hyperlink" Target="https://echa.europa.eu/hu/registration-dossier/-/registered-dossier/15104/2/1" TargetMode="External"/><Relationship Id="rId950" Type="http://schemas.openxmlformats.org/officeDocument/2006/relationships/hyperlink" Target="https://echa.europa.eu/hu/registration-dossier/-/registered-dossier/12510/2/1" TargetMode="External"/><Relationship Id="rId200" Type="http://schemas.openxmlformats.org/officeDocument/2006/relationships/hyperlink" Target="https://echa.europa.eu/information-on-chemicals/cl-inventory-database/-/discli/details/48601" TargetMode="External"/><Relationship Id="rId382" Type="http://schemas.openxmlformats.org/officeDocument/2006/relationships/hyperlink" Target="https://echa.europa.eu/registration-dossier/-/registered-dossier/1994/2/1" TargetMode="External"/><Relationship Id="rId438" Type="http://schemas.openxmlformats.org/officeDocument/2006/relationships/hyperlink" Target="https://echa.europa.eu/registration-dossier/-/registered-dossier/14528/2/1" TargetMode="External"/><Relationship Id="rId603" Type="http://schemas.openxmlformats.org/officeDocument/2006/relationships/hyperlink" Target="https://echa.europa.eu/brief-profile/-/briefprofile/100.065.235" TargetMode="External"/><Relationship Id="rId645" Type="http://schemas.openxmlformats.org/officeDocument/2006/relationships/hyperlink" Target="https://echa.europa.eu/hu/registration-dossier/-/registered-dossier/12822/2/1" TargetMode="External"/><Relationship Id="rId687" Type="http://schemas.openxmlformats.org/officeDocument/2006/relationships/hyperlink" Target="https://echa.europa.eu/hu/information-on-chemicals/cl-inventory-database/-/discli/details/51941" TargetMode="External"/><Relationship Id="rId810" Type="http://schemas.openxmlformats.org/officeDocument/2006/relationships/hyperlink" Target="https://echa.europa.eu/hu/registration-dossier/-/registered-dossier/23602" TargetMode="External"/><Relationship Id="rId852" Type="http://schemas.openxmlformats.org/officeDocument/2006/relationships/hyperlink" Target="https://echa.europa.eu/hu/registration-dossier/-/registered-dossier/27081/6/1" TargetMode="External"/><Relationship Id="rId908" Type="http://schemas.openxmlformats.org/officeDocument/2006/relationships/hyperlink" Target="https://echa.europa.eu/hu/substance-information/-/substanceinfo/100.004.265" TargetMode="External"/><Relationship Id="rId242" Type="http://schemas.openxmlformats.org/officeDocument/2006/relationships/hyperlink" Target="https://echa.europa.eu/registration-dossier/-/registered-dossier/10958/2/1" TargetMode="External"/><Relationship Id="rId284" Type="http://schemas.openxmlformats.org/officeDocument/2006/relationships/hyperlink" Target="https://echa.europa.eu/information-on-chemicals/cl-inventory-database/-/discli/details/85961" TargetMode="External"/><Relationship Id="rId491" Type="http://schemas.openxmlformats.org/officeDocument/2006/relationships/hyperlink" Target="https://echa.europa.eu/registration-dossier/-/registered-dossier/14822/2/1" TargetMode="External"/><Relationship Id="rId505" Type="http://schemas.openxmlformats.org/officeDocument/2006/relationships/hyperlink" Target="https://echa.europa.eu/registration-dossier/-/registered-dossier/14330/2/1" TargetMode="External"/><Relationship Id="rId712" Type="http://schemas.openxmlformats.org/officeDocument/2006/relationships/hyperlink" Target="https://echa.europa.eu/hu/information-on-chemicals/cl-inventory-database/-/discli/details/109904" TargetMode="External"/><Relationship Id="rId894" Type="http://schemas.openxmlformats.org/officeDocument/2006/relationships/hyperlink" Target="https://echa.europa.eu/hu/registration-dossier/-/registered-dossier/15163" TargetMode="External"/><Relationship Id="rId37" Type="http://schemas.openxmlformats.org/officeDocument/2006/relationships/hyperlink" Target="http://echa.europa.eu/hu/registration-dossier/-/registered-dossier/16122/7/1" TargetMode="External"/><Relationship Id="rId79" Type="http://schemas.openxmlformats.org/officeDocument/2006/relationships/hyperlink" Target="http://echa.europa.eu/hu/registration-dossier/-/registered-dossier/15429/2/1/?documentUUID=a39edb8b-6637-46f8-8bc3-43430eb406ba" TargetMode="External"/><Relationship Id="rId102" Type="http://schemas.openxmlformats.org/officeDocument/2006/relationships/hyperlink" Target="http://echa.europa.eu/hu/registration-dossier/-/registered-dossier/15304/7/1" TargetMode="External"/><Relationship Id="rId144" Type="http://schemas.openxmlformats.org/officeDocument/2006/relationships/hyperlink" Target="https://echa.europa.eu/hu/registration-dossier/-/registered-dossier/15565/2/1" TargetMode="External"/><Relationship Id="rId547" Type="http://schemas.openxmlformats.org/officeDocument/2006/relationships/hyperlink" Target="https://echa.europa.eu/registration-dossier/-/registered-dossier/15816/2/1" TargetMode="External"/><Relationship Id="rId589" Type="http://schemas.openxmlformats.org/officeDocument/2006/relationships/hyperlink" Target="https://echa.europa.eu/substance-information/-/substanceinfo/100.100.831" TargetMode="External"/><Relationship Id="rId754" Type="http://schemas.openxmlformats.org/officeDocument/2006/relationships/hyperlink" Target="https://echa.europa.eu/hu/registration-dossier/-/registered-dossier/2168/2/1" TargetMode="External"/><Relationship Id="rId796" Type="http://schemas.openxmlformats.org/officeDocument/2006/relationships/hyperlink" Target="https://echa.europa.eu/hu/substance-information/-/substanceinfo/100.058.829" TargetMode="External"/><Relationship Id="rId90" Type="http://schemas.openxmlformats.org/officeDocument/2006/relationships/hyperlink" Target="http://echa.europa.eu/hu/registration-dossier/-/registered-dossier/15500/2/1" TargetMode="External"/><Relationship Id="rId186" Type="http://schemas.openxmlformats.org/officeDocument/2006/relationships/hyperlink" Target="https://echa.europa.eu/registration-dossier/-/registered-dossier/16001/2/1" TargetMode="External"/><Relationship Id="rId351" Type="http://schemas.openxmlformats.org/officeDocument/2006/relationships/hyperlink" Target="https://echa.europa.eu/registration-dossier/-/registered-dossier/14884/2/1" TargetMode="External"/><Relationship Id="rId393" Type="http://schemas.openxmlformats.org/officeDocument/2006/relationships/hyperlink" Target="https://echa.europa.eu/registration-dossier/-/registered-dossier/14275/2/1" TargetMode="External"/><Relationship Id="rId407" Type="http://schemas.openxmlformats.org/officeDocument/2006/relationships/hyperlink" Target="https://echa.europa.eu/registration-dossier/-/registered-dossier/5396/2/1" TargetMode="External"/><Relationship Id="rId449" Type="http://schemas.openxmlformats.org/officeDocument/2006/relationships/hyperlink" Target="https://echa.europa.eu/information-on-chemicals/cl-inventory-database/-/discli/details/17925" TargetMode="External"/><Relationship Id="rId614" Type="http://schemas.openxmlformats.org/officeDocument/2006/relationships/hyperlink" Target="https://echa.europa.eu/hu/registration-dossier/-/registered-dossier/13160/2/1" TargetMode="External"/><Relationship Id="rId656" Type="http://schemas.openxmlformats.org/officeDocument/2006/relationships/hyperlink" Target="https://echa.europa.eu/hu/substance-information/-/substanceinfo/100.088.747" TargetMode="External"/><Relationship Id="rId821" Type="http://schemas.openxmlformats.org/officeDocument/2006/relationships/hyperlink" Target="https://echa.europa.eu/hu/registration-dossier/-/registered-dossier/27172/6/1" TargetMode="External"/><Relationship Id="rId863" Type="http://schemas.openxmlformats.org/officeDocument/2006/relationships/hyperlink" Target="https://echa.europa.eu/hu/registration-dossier/-/registered-dossier/13904" TargetMode="External"/><Relationship Id="rId211" Type="http://schemas.openxmlformats.org/officeDocument/2006/relationships/hyperlink" Target="https://echa.europa.eu/registration-dossier/-/registered-dossier/15127/2/1" TargetMode="External"/><Relationship Id="rId253" Type="http://schemas.openxmlformats.org/officeDocument/2006/relationships/hyperlink" Target="https://echa.europa.eu/registration-dossier/-/registered-dossier/11952/2/1" TargetMode="External"/><Relationship Id="rId295" Type="http://schemas.openxmlformats.org/officeDocument/2006/relationships/hyperlink" Target="https://echa.europa.eu/substance-information/-/substanceinfo/100.056.719" TargetMode="External"/><Relationship Id="rId309" Type="http://schemas.openxmlformats.org/officeDocument/2006/relationships/hyperlink" Target="https://echa.europa.eu/registration-dossier/-/registered-dossier/15877/2/1" TargetMode="External"/><Relationship Id="rId460" Type="http://schemas.openxmlformats.org/officeDocument/2006/relationships/hyperlink" Target="https://echa.europa.eu/registration-dossier/-/registered-dossier/11447/2/1" TargetMode="External"/><Relationship Id="rId516" Type="http://schemas.openxmlformats.org/officeDocument/2006/relationships/hyperlink" Target="https://echa.europa.eu/registration-dossier/-/registered-dossier/12602/2/1" TargetMode="External"/><Relationship Id="rId698" Type="http://schemas.openxmlformats.org/officeDocument/2006/relationships/hyperlink" Target="https://echa.europa.eu/hu/information-on-chemicals/cl-inventory-database/-/discli/details/130407" TargetMode="External"/><Relationship Id="rId919" Type="http://schemas.openxmlformats.org/officeDocument/2006/relationships/hyperlink" Target="https://echa.europa.eu/hu/registration-dossier/-/registered-dossier/17240" TargetMode="External"/><Relationship Id="rId48" Type="http://schemas.openxmlformats.org/officeDocument/2006/relationships/hyperlink" Target="http://echa.europa.eu/hu/registration-dossier/-/registered-dossier/15416/2/1/?documentUUID=494ce170-ce48-4424-8516-aa63c95bbda9" TargetMode="External"/><Relationship Id="rId113" Type="http://schemas.openxmlformats.org/officeDocument/2006/relationships/hyperlink" Target="https://echa.europa.eu/hu/registration-dossier/-/registered-dossier/14543/2/1" TargetMode="External"/><Relationship Id="rId320" Type="http://schemas.openxmlformats.org/officeDocument/2006/relationships/hyperlink" Target="https://echa.europa.eu/registration-dossier/-/registered-dossier/14769/2/1" TargetMode="External"/><Relationship Id="rId558" Type="http://schemas.openxmlformats.org/officeDocument/2006/relationships/hyperlink" Target="https://echa.europa.eu/substance-information/-/substanceinfo/100.019.390" TargetMode="External"/><Relationship Id="rId723" Type="http://schemas.openxmlformats.org/officeDocument/2006/relationships/hyperlink" Target="https://echa.europa.eu/hu/information-on-chemicals/cl-inventory-database/-/discli/details/18092" TargetMode="External"/><Relationship Id="rId765" Type="http://schemas.openxmlformats.org/officeDocument/2006/relationships/hyperlink" Target="https://echa.europa.eu/substance-information/-/substanceinfo/100.003.218" TargetMode="External"/><Relationship Id="rId930" Type="http://schemas.openxmlformats.org/officeDocument/2006/relationships/hyperlink" Target="https://echa.europa.eu/hu/substance-information/-/substanceinfo/100.025.637" TargetMode="External"/><Relationship Id="rId155" Type="http://schemas.openxmlformats.org/officeDocument/2006/relationships/hyperlink" Target="https://echa.europa.eu/hu/registration-dossier/-/registered-dossier/15092/2/1" TargetMode="External"/><Relationship Id="rId197" Type="http://schemas.openxmlformats.org/officeDocument/2006/relationships/hyperlink" Target="https://echa.europa.eu/registration-dossier/-/registered-dossier/7104/2/1" TargetMode="External"/><Relationship Id="rId362" Type="http://schemas.openxmlformats.org/officeDocument/2006/relationships/hyperlink" Target="https://echa.europa.eu/registration-dossier/-/registered-dossier/13684/2/1" TargetMode="External"/><Relationship Id="rId418" Type="http://schemas.openxmlformats.org/officeDocument/2006/relationships/hyperlink" Target="https://echa.europa.eu/information-on-chemicals/cl-inventory-database/-/discli/details/4762" TargetMode="External"/><Relationship Id="rId625" Type="http://schemas.openxmlformats.org/officeDocument/2006/relationships/hyperlink" Target="https://echa.europa.eu/hu/registration-dossier/-/registered-dossier/21453/2/1" TargetMode="External"/><Relationship Id="rId832" Type="http://schemas.openxmlformats.org/officeDocument/2006/relationships/hyperlink" Target="https://echa.europa.eu/hu/registration-dossier/-/registered-dossier/5578/2/1" TargetMode="External"/><Relationship Id="rId222" Type="http://schemas.openxmlformats.org/officeDocument/2006/relationships/hyperlink" Target="https://echa.europa.eu/registration-dossier/-/registered-dossier/15099/2/1" TargetMode="External"/><Relationship Id="rId264" Type="http://schemas.openxmlformats.org/officeDocument/2006/relationships/hyperlink" Target="https://echa.europa.eu/substance-information/-/substanceinfo/other/4a086aeaedaf3a9deb78fe8564ff9239fc527f6e3a08a485f0d8bbcab713c7c0" TargetMode="External"/><Relationship Id="rId471" Type="http://schemas.openxmlformats.org/officeDocument/2006/relationships/hyperlink" Target="https://echa.europa.eu/registration-dossier/-/registered-dossier/2043/2/1" TargetMode="External"/><Relationship Id="rId667" Type="http://schemas.openxmlformats.org/officeDocument/2006/relationships/hyperlink" Target="https://echa.europa.eu/hu/registration-dossier/-/registered-dossier/11581/2/1" TargetMode="External"/><Relationship Id="rId874" Type="http://schemas.openxmlformats.org/officeDocument/2006/relationships/hyperlink" Target="https://echa.europa.eu/hu/registration-dossier/-/registered-dossier/14751" TargetMode="External"/><Relationship Id="rId17" Type="http://schemas.openxmlformats.org/officeDocument/2006/relationships/hyperlink" Target="http://apps.echa.europa.eu/registered/data/dossiers/DISS-e7627168-f6ff-63fd-e044-00144f67d031/AGGR-ed0ade36-a40e-4314-b149-867c5da4618d_DISS-e7627168-f6ff-63fd-e044-00144f67d031.html" TargetMode="External"/><Relationship Id="rId59" Type="http://schemas.openxmlformats.org/officeDocument/2006/relationships/hyperlink" Target="http://apps.echa.europa.eu/registered/data/dossiers/DISS-9e9d7efb-4060-5925-e044-00144f67d031/AGGR-2a69af10-969b-4a4c-8ae3-918465fa88cc_DISS-9e9d7efb-4060-5925-e044-00144f67d031.html" TargetMode="External"/><Relationship Id="rId124" Type="http://schemas.openxmlformats.org/officeDocument/2006/relationships/hyperlink" Target="https://echa.europa.eu/registration-dossier/-/registered-dossier/16184/2/1" TargetMode="External"/><Relationship Id="rId527" Type="http://schemas.openxmlformats.org/officeDocument/2006/relationships/hyperlink" Target="https://echa.europa.eu/information-on-chemicals/cl-inventory-database/-/discli/details/21749" TargetMode="External"/><Relationship Id="rId569" Type="http://schemas.openxmlformats.org/officeDocument/2006/relationships/hyperlink" Target="https://echa.europa.eu/registration-dossier/-/registered-dossier/14748/2/1/?documentUUID=9a2acdc5-4b02-45fd-b6ef-c07f447e15ca" TargetMode="External"/><Relationship Id="rId734" Type="http://schemas.openxmlformats.org/officeDocument/2006/relationships/hyperlink" Target="https://echa.europa.eu/hu/information-on-chemicals/cl-inventory-database/-/discli/details/18439" TargetMode="External"/><Relationship Id="rId776" Type="http://schemas.openxmlformats.org/officeDocument/2006/relationships/hyperlink" Target="https://echa.europa.eu/hu/registration-dossier/-/registered-dossier/13517/2/1" TargetMode="External"/><Relationship Id="rId941" Type="http://schemas.openxmlformats.org/officeDocument/2006/relationships/hyperlink" Target="https://echa.europa.eu/substance-information/-/substanceinfo/100.004.383" TargetMode="External"/><Relationship Id="rId70" Type="http://schemas.openxmlformats.org/officeDocument/2006/relationships/hyperlink" Target="http://echa.europa.eu/hu/registration-dossier/-/registered-dossier/14736/2/1" TargetMode="External"/><Relationship Id="rId166" Type="http://schemas.openxmlformats.org/officeDocument/2006/relationships/hyperlink" Target="https://echa.europa.eu/registration-dossier/-/registered-dossier/5863/2/1" TargetMode="External"/><Relationship Id="rId331" Type="http://schemas.openxmlformats.org/officeDocument/2006/relationships/hyperlink" Target="https://echa.europa.eu/registration-dossier/-/registered-dossier/14518/2/1" TargetMode="External"/><Relationship Id="rId373" Type="http://schemas.openxmlformats.org/officeDocument/2006/relationships/hyperlink" Target="https://echa.europa.eu/registration-dossier/-/registered-dossier/14260/2/1" TargetMode="External"/><Relationship Id="rId429" Type="http://schemas.openxmlformats.org/officeDocument/2006/relationships/hyperlink" Target="https://echa.europa.eu/registration-dossier/-/registered-dossier/10415/2/1" TargetMode="External"/><Relationship Id="rId580" Type="http://schemas.openxmlformats.org/officeDocument/2006/relationships/hyperlink" Target="https://echa.europa.eu/substance-information/-/substanceinfo/100.015.140" TargetMode="External"/><Relationship Id="rId636" Type="http://schemas.openxmlformats.org/officeDocument/2006/relationships/hyperlink" Target="https://echa.europa.eu/hu/registration-dossier/-/registered-dossier/16054/2/1" TargetMode="External"/><Relationship Id="rId801" Type="http://schemas.openxmlformats.org/officeDocument/2006/relationships/hyperlink" Target="https://echa.europa.eu/hu/substance-information/-/substanceinfo/100.001.064" TargetMode="External"/><Relationship Id="rId1" Type="http://schemas.openxmlformats.org/officeDocument/2006/relationships/hyperlink" Target="http://apps.echa.europa.eu/registered/data/dossiers/DISS-9d92ba75-4443-6d9c-e044-00144f67d249/AGGR-f09de59c-9d13-4e7d-8e5f-7b05222dbc30_DISS-9d92ba75-4443-6d9c-e044-00144f67d249.html" TargetMode="External"/><Relationship Id="rId233" Type="http://schemas.openxmlformats.org/officeDocument/2006/relationships/hyperlink" Target="https://echa.europa.eu/registration-dossier/-/registered-dossier/15779/2/1" TargetMode="External"/><Relationship Id="rId440" Type="http://schemas.openxmlformats.org/officeDocument/2006/relationships/hyperlink" Target="https://echa.europa.eu/registration-dossier/-/registered-dossier/15934/2/1" TargetMode="External"/><Relationship Id="rId678" Type="http://schemas.openxmlformats.org/officeDocument/2006/relationships/hyperlink" Target="https://echa.europa.eu/hu/registration-dossier/-/registered-dossier/10993/2/1" TargetMode="External"/><Relationship Id="rId843" Type="http://schemas.openxmlformats.org/officeDocument/2006/relationships/hyperlink" Target="https://echa.europa.eu/hu/substance-information/-/substanceinfo/100.009.245" TargetMode="External"/><Relationship Id="rId885" Type="http://schemas.openxmlformats.org/officeDocument/2006/relationships/hyperlink" Target="https://echa.europa.eu/hu/registration-dossier/-/registered-dossier/15488" TargetMode="External"/><Relationship Id="rId28" Type="http://schemas.openxmlformats.org/officeDocument/2006/relationships/hyperlink" Target="http://echa.europa.eu/hu/registration-dossier/-/registered-dossier/15531/7/1" TargetMode="External"/><Relationship Id="rId275" Type="http://schemas.openxmlformats.org/officeDocument/2006/relationships/hyperlink" Target="https://echa.europa.eu/information-on-chemicals/cl-inventory-database/-/discli/details/30404" TargetMode="External"/><Relationship Id="rId300" Type="http://schemas.openxmlformats.org/officeDocument/2006/relationships/hyperlink" Target="https://echa.europa.eu/registration-dossier/-/registered-dossier/13333/2/1" TargetMode="External"/><Relationship Id="rId482" Type="http://schemas.openxmlformats.org/officeDocument/2006/relationships/hyperlink" Target="https://echa.europa.eu/hu/registration-dossier/-/registered-dossier/26122/2/1" TargetMode="External"/><Relationship Id="rId538" Type="http://schemas.openxmlformats.org/officeDocument/2006/relationships/hyperlink" Target="https://echa.europa.eu/information-on-chemicals/cl-inventory-database/-/discli/details/29862" TargetMode="External"/><Relationship Id="rId703" Type="http://schemas.openxmlformats.org/officeDocument/2006/relationships/hyperlink" Target="https://echa.europa.eu/hu/information-on-chemicals/cl-inventory-database/-/discli/details/14957" TargetMode="External"/><Relationship Id="rId745" Type="http://schemas.openxmlformats.org/officeDocument/2006/relationships/hyperlink" Target="https://echa.europa.eu/hu/search-for-chemicals?p_p_id=disssimplesearch_WAR_disssearchportlet&amp;p_p_lifecycle=0&amp;_disssimplesearch_WAR_disssearchportlet_searchOccurred=true&amp;_disssimplesearch_WAR_disssearchportlet_sessionCriteriaId=dissSimpleSearchSessionParam" TargetMode="External"/><Relationship Id="rId910" Type="http://schemas.openxmlformats.org/officeDocument/2006/relationships/hyperlink" Target="https://echa.europa.eu/hu/registration-dossier/-/registered-dossier/7825" TargetMode="External"/><Relationship Id="rId952" Type="http://schemas.openxmlformats.org/officeDocument/2006/relationships/hyperlink" Target="https://echa.europa.eu/hu/registration-dossier/-/registered-dossier/21905/2/1" TargetMode="External"/><Relationship Id="rId81" Type="http://schemas.openxmlformats.org/officeDocument/2006/relationships/hyperlink" Target="http://echa.europa.eu/hu/registration-dossier/-/registered-dossier/15544/2/1/?documentUUID=15b4638b-29db-4183-a07f-7062b3254803" TargetMode="External"/><Relationship Id="rId135" Type="http://schemas.openxmlformats.org/officeDocument/2006/relationships/hyperlink" Target="https://echa.europa.eu/registration-dossier/-/registered-dossier/14497/2/1" TargetMode="External"/><Relationship Id="rId177" Type="http://schemas.openxmlformats.org/officeDocument/2006/relationships/hyperlink" Target="https://echa.europa.eu/hu/registration-dossier/-/registered-dossier/19636/2/1" TargetMode="External"/><Relationship Id="rId342" Type="http://schemas.openxmlformats.org/officeDocument/2006/relationships/hyperlink" Target="https://echa.europa.eu/substance-information/-/substanceinfo/100.054.188" TargetMode="External"/><Relationship Id="rId384" Type="http://schemas.openxmlformats.org/officeDocument/2006/relationships/hyperlink" Target="https://echa.europa.eu/registration-dossier/-/registered-dossier/10919/2/1" TargetMode="External"/><Relationship Id="rId591" Type="http://schemas.openxmlformats.org/officeDocument/2006/relationships/hyperlink" Target="https://echa.europa.eu/registration-dossier/-/registered-dossier/13733/2/1" TargetMode="External"/><Relationship Id="rId605" Type="http://schemas.openxmlformats.org/officeDocument/2006/relationships/hyperlink" Target="https://echa.europa.eu/substance-information/-/substanceinfo/100.082.430" TargetMode="External"/><Relationship Id="rId787" Type="http://schemas.openxmlformats.org/officeDocument/2006/relationships/hyperlink" Target="https://echa.europa.eu/hu/substance-information/-/substanceinfo/100.019.660" TargetMode="External"/><Relationship Id="rId812" Type="http://schemas.openxmlformats.org/officeDocument/2006/relationships/hyperlink" Target="https://echa.europa.eu/hu/registration-dossier/-/registered-dossier/16109" TargetMode="External"/><Relationship Id="rId202" Type="http://schemas.openxmlformats.org/officeDocument/2006/relationships/hyperlink" Target="https://echa.europa.eu/hu/registration-dossier/-/registered-dossier/12325/2/1" TargetMode="External"/><Relationship Id="rId244" Type="http://schemas.openxmlformats.org/officeDocument/2006/relationships/hyperlink" Target="https://echa.europa.eu/registration-dossier/-/registered-dossier/14761/2/1" TargetMode="External"/><Relationship Id="rId647" Type="http://schemas.openxmlformats.org/officeDocument/2006/relationships/hyperlink" Target="https://echa.europa.eu/hu/registration-dossier/-/registered-dossier/17691/2/1" TargetMode="External"/><Relationship Id="rId689" Type="http://schemas.openxmlformats.org/officeDocument/2006/relationships/hyperlink" Target="https://echa.europa.eu/hu/information-on-chemicals/cl-inventory-database/-/discli/details/87084" TargetMode="External"/><Relationship Id="rId854" Type="http://schemas.openxmlformats.org/officeDocument/2006/relationships/hyperlink" Target="https://echa.europa.eu/hu/registration-dossier/-/registered-dossier/15607" TargetMode="External"/><Relationship Id="rId896" Type="http://schemas.openxmlformats.org/officeDocument/2006/relationships/hyperlink" Target="https://echa.europa.eu/hu/registration-dossier/-/registered-dossier/28211/6/1" TargetMode="External"/><Relationship Id="rId39" Type="http://schemas.openxmlformats.org/officeDocument/2006/relationships/hyperlink" Target="http://apps.echa.europa.eu/registered/data/dossiers/DISS-9eaff323-014a-482f-e044-00144f67d031/AGGR-53ddf848-e431-4f00-b7ca-3a1fb5118771_DISS-9eaff323-014a-482f-e044-00144f67d031.html" TargetMode="External"/><Relationship Id="rId286" Type="http://schemas.openxmlformats.org/officeDocument/2006/relationships/hyperlink" Target="https://echa.europa.eu/registration-dossier/-/registered-dossier/13548/2/1" TargetMode="External"/><Relationship Id="rId451" Type="http://schemas.openxmlformats.org/officeDocument/2006/relationships/hyperlink" Target="https://echa.europa.eu/registration-dossier/-/registered-dossier/13226/2/1" TargetMode="External"/><Relationship Id="rId493" Type="http://schemas.openxmlformats.org/officeDocument/2006/relationships/hyperlink" Target="https://echa.europa.eu/information-on-chemicals/cl-inventory-database/-/discli/details/20839" TargetMode="External"/><Relationship Id="rId507" Type="http://schemas.openxmlformats.org/officeDocument/2006/relationships/hyperlink" Target="https://echa.europa.eu/registration-dossier/-/registered-dossier/14104/2/1" TargetMode="External"/><Relationship Id="rId549" Type="http://schemas.openxmlformats.org/officeDocument/2006/relationships/hyperlink" Target="https://echa.europa.eu/registration-dossier/-/registered-dossier/14764/2/1" TargetMode="External"/><Relationship Id="rId714" Type="http://schemas.openxmlformats.org/officeDocument/2006/relationships/hyperlink" Target="https://echa.europa.eu/hu/information-on-chemicals/cl-inventory-database/-/discli/details/21845" TargetMode="External"/><Relationship Id="rId756" Type="http://schemas.openxmlformats.org/officeDocument/2006/relationships/hyperlink" Target="https://echa.europa.eu/hu/registration-dossier/-/registered-dossier/24777/2/1" TargetMode="External"/><Relationship Id="rId921" Type="http://schemas.openxmlformats.org/officeDocument/2006/relationships/hyperlink" Target="https://echa.europa.eu/hu/registration-dossier/-/registered-dossier/24873" TargetMode="External"/><Relationship Id="rId50" Type="http://schemas.openxmlformats.org/officeDocument/2006/relationships/hyperlink" Target="http://apps.echa.europa.eu/registered/data/dossiers/DISS-9ea6e4f0-6833-6c9a-e044-00144f67d031/AGGR-8f10b593-b25f-4266-bba5-54443a8a6f5e_DISS-9ea6e4f0-6833-6c9a-e044-00144f67d031.html" TargetMode="External"/><Relationship Id="rId104" Type="http://schemas.openxmlformats.org/officeDocument/2006/relationships/hyperlink" Target="http://apps.echa.europa.eu/registered/data/dossiers/DISS-9ea6e4f0-6833-6c9a-e044-00144f67d031/AGGR-8f10b593-b25f-4266-bba5-54443a8a6f5e_DISS-9ea6e4f0-6833-6c9a-e044-00144f67d031.html" TargetMode="External"/><Relationship Id="rId146" Type="http://schemas.openxmlformats.org/officeDocument/2006/relationships/hyperlink" Target="https://echa.europa.eu/hu/registration-dossier/-/registered-dossier/15387/2/1" TargetMode="External"/><Relationship Id="rId188" Type="http://schemas.openxmlformats.org/officeDocument/2006/relationships/hyperlink" Target="https://echa.europa.eu/information-on-chemicals/cl-inventory-database/-/discli/details/128827" TargetMode="External"/><Relationship Id="rId311" Type="http://schemas.openxmlformats.org/officeDocument/2006/relationships/hyperlink" Target="https://echa.europa.eu/registration-dossier/-/registered-dossier/12599/2/1" TargetMode="External"/><Relationship Id="rId353" Type="http://schemas.openxmlformats.org/officeDocument/2006/relationships/hyperlink" Target="https://echa.europa.eu/registration-dossier/-/registered-dossier/10120/2/1" TargetMode="External"/><Relationship Id="rId395" Type="http://schemas.openxmlformats.org/officeDocument/2006/relationships/hyperlink" Target="https://echa.europa.eu/registration-dossier/-/registered-dossier/16132/2/1" TargetMode="External"/><Relationship Id="rId409" Type="http://schemas.openxmlformats.org/officeDocument/2006/relationships/hyperlink" Target="https://echa.europa.eu/registration-dossier/-/registered-dossier/2153/2/1" TargetMode="External"/><Relationship Id="rId560" Type="http://schemas.openxmlformats.org/officeDocument/2006/relationships/hyperlink" Target="https://echa.europa.eu/substance-information/-/substanceinfo/100.114.947" TargetMode="External"/><Relationship Id="rId798" Type="http://schemas.openxmlformats.org/officeDocument/2006/relationships/hyperlink" Target="https://echa.europa.eu/hu/substance-information/-/substanceinfo/100.001.065" TargetMode="External"/><Relationship Id="rId92" Type="http://schemas.openxmlformats.org/officeDocument/2006/relationships/hyperlink" Target="http://echa.europa.eu/hu/registration-dossier/-/registered-dossier/15467/6/1" TargetMode="External"/><Relationship Id="rId213" Type="http://schemas.openxmlformats.org/officeDocument/2006/relationships/hyperlink" Target="http://apps.echa.europa.eu/registered/data/dossiers/DISS-9d897b7c-2808-010c-e044-00144f67d249/AGGR-c8d6dc9f-66cb-427b-804f-1956390e8e59_DISS-9d897b7c-2808-010c-e044-00144f67d249.html" TargetMode="External"/><Relationship Id="rId420" Type="http://schemas.openxmlformats.org/officeDocument/2006/relationships/hyperlink" Target="https://echa.europa.eu/registration-dossier/-/registered-dossier/11759/2/1" TargetMode="External"/><Relationship Id="rId616" Type="http://schemas.openxmlformats.org/officeDocument/2006/relationships/hyperlink" Target="https://echa.europa.eu/hu/registration-dossier/-/registered-dossier/16600/2/1" TargetMode="External"/><Relationship Id="rId658" Type="http://schemas.openxmlformats.org/officeDocument/2006/relationships/hyperlink" Target="https://echa.europa.eu/hu/substance-information/-/substanceinfo/100.226.453" TargetMode="External"/><Relationship Id="rId823" Type="http://schemas.openxmlformats.org/officeDocument/2006/relationships/hyperlink" Target="https://echa.europa.eu/hu/registration-dossier/-/registered-dossier/14989/6/1" TargetMode="External"/><Relationship Id="rId865" Type="http://schemas.openxmlformats.org/officeDocument/2006/relationships/hyperlink" Target="https://echa.europa.eu/hu/registration-dossier/-/registered-dossier/16131" TargetMode="External"/><Relationship Id="rId255" Type="http://schemas.openxmlformats.org/officeDocument/2006/relationships/hyperlink" Target="https://echa.europa.eu/information-on-chemicals/cl-inventory-database/-/discli/details/90002" TargetMode="External"/><Relationship Id="rId297" Type="http://schemas.openxmlformats.org/officeDocument/2006/relationships/hyperlink" Target="https://echa.europa.eu/information-on-chemicals/cl-inventory-database/-/discli/details/86809" TargetMode="External"/><Relationship Id="rId462" Type="http://schemas.openxmlformats.org/officeDocument/2006/relationships/hyperlink" Target="https://echa.europa.eu/information-on-chemicals/cl-inventory-database/-/discli/details/123354" TargetMode="External"/><Relationship Id="rId518" Type="http://schemas.openxmlformats.org/officeDocument/2006/relationships/hyperlink" Target="https://echa.europa.eu/information-on-chemicals/cl-inventory-database/-/discli/details/46763" TargetMode="External"/><Relationship Id="rId725" Type="http://schemas.openxmlformats.org/officeDocument/2006/relationships/hyperlink" Target="https://echa.europa.eu/hu/information-on-chemicals/cl-inventory-database/-/discli/details/153480" TargetMode="External"/><Relationship Id="rId932" Type="http://schemas.openxmlformats.org/officeDocument/2006/relationships/hyperlink" Target="https://echa.europa.eu/hu/brief-profile/-/briefprofile/100.018.788" TargetMode="External"/><Relationship Id="rId115" Type="http://schemas.openxmlformats.org/officeDocument/2006/relationships/hyperlink" Target="https://echa.europa.eu/hu/registration-dossier/-/registered-dossier/15456/2/1" TargetMode="External"/><Relationship Id="rId157" Type="http://schemas.openxmlformats.org/officeDocument/2006/relationships/hyperlink" Target="https://echa.europa.eu/registration-dossier/-/registered-dossier/15322/2/1" TargetMode="External"/><Relationship Id="rId322" Type="http://schemas.openxmlformats.org/officeDocument/2006/relationships/hyperlink" Target="https://echa.europa.eu/registration-dossier/-/registered-dossier/14779/2/1" TargetMode="External"/><Relationship Id="rId364" Type="http://schemas.openxmlformats.org/officeDocument/2006/relationships/hyperlink" Target="https://echa.europa.eu/information-on-chemicals/cl-inventory-database/-/discli/details/111384" TargetMode="External"/><Relationship Id="rId767" Type="http://schemas.openxmlformats.org/officeDocument/2006/relationships/hyperlink" Target="https://echa.europa.eu/hu/registration-dossier/-/registered-dossier/12574/2/1" TargetMode="External"/><Relationship Id="rId61" Type="http://schemas.openxmlformats.org/officeDocument/2006/relationships/hyperlink" Target="http://echa.europa.eu/registration-dossier/-/registered-dossier/6169/1" TargetMode="External"/><Relationship Id="rId199" Type="http://schemas.openxmlformats.org/officeDocument/2006/relationships/hyperlink" Target="https://echa.europa.eu/registration-dossier/-/registered-dossier/15887/2/1" TargetMode="External"/><Relationship Id="rId571" Type="http://schemas.openxmlformats.org/officeDocument/2006/relationships/hyperlink" Target="https://echa.europa.eu/substance-information/-/substanceinfo/100.027.751" TargetMode="External"/><Relationship Id="rId627" Type="http://schemas.openxmlformats.org/officeDocument/2006/relationships/hyperlink" Target="https://echa.europa.eu/hu/registration-dossier/-/registered-dossier/5762/2/1" TargetMode="External"/><Relationship Id="rId669" Type="http://schemas.openxmlformats.org/officeDocument/2006/relationships/hyperlink" Target="https://echa.europa.eu/hu/registration-dossier/-/registered-dossier/21822" TargetMode="External"/><Relationship Id="rId834" Type="http://schemas.openxmlformats.org/officeDocument/2006/relationships/hyperlink" Target="https://echa.europa.eu/hu/registration-dossier/-/registered-dossier/14221/2/1" TargetMode="External"/><Relationship Id="rId876" Type="http://schemas.openxmlformats.org/officeDocument/2006/relationships/hyperlink" Target="https://echa.europa.eu/hu/registration-dossier/-/registered-dossier/7659" TargetMode="External"/><Relationship Id="rId19" Type="http://schemas.openxmlformats.org/officeDocument/2006/relationships/hyperlink" Target="http://apps.echa.europa.eu/registered/data/dossiers/DISS-9d9b878d-05c8-56aa-e044-00144f67d249/AGGR-b08318b1-49b9-46ad-9e2d-e6ffec081a99_DISS-9d9b878d-05c8-56aa-e044-00144f67d249.html" TargetMode="External"/><Relationship Id="rId224" Type="http://schemas.openxmlformats.org/officeDocument/2006/relationships/hyperlink" Target="https://echa.europa.eu/hu/registration-dossier/-/registered-dossier/18959/2/1" TargetMode="External"/><Relationship Id="rId266" Type="http://schemas.openxmlformats.org/officeDocument/2006/relationships/hyperlink" Target="https://echa.europa.eu/information-on-chemicals/cl-inventory-database/-/discli/details/135961" TargetMode="External"/><Relationship Id="rId431" Type="http://schemas.openxmlformats.org/officeDocument/2006/relationships/hyperlink" Target="https://echa.europa.eu/registration-dossier/-/registered-dossier/13374/2/1" TargetMode="External"/><Relationship Id="rId473" Type="http://schemas.openxmlformats.org/officeDocument/2006/relationships/hyperlink" Target="https://echa.europa.eu/registration-dossier/-/registered-dossier/14863/2/1" TargetMode="External"/><Relationship Id="rId529" Type="http://schemas.openxmlformats.org/officeDocument/2006/relationships/hyperlink" Target="https://echa.europa.eu/registration-dossier/-/registered-dossier/11030/2/1" TargetMode="External"/><Relationship Id="rId680" Type="http://schemas.openxmlformats.org/officeDocument/2006/relationships/hyperlink" Target="https://echa.europa.eu/hu/registration-dossier/-/registered-dossier/24600/2/1" TargetMode="External"/><Relationship Id="rId736" Type="http://schemas.openxmlformats.org/officeDocument/2006/relationships/hyperlink" Target="https://echa.europa.eu/hu/information-on-chemicals/cl-inventory-database/-/discli/details/82383" TargetMode="External"/><Relationship Id="rId901" Type="http://schemas.openxmlformats.org/officeDocument/2006/relationships/hyperlink" Target="https://echa.europa.eu/hu/registration-dossier/-/registered-dossier/16128" TargetMode="External"/><Relationship Id="rId30" Type="http://schemas.openxmlformats.org/officeDocument/2006/relationships/hyperlink" Target="http://apps.echa.europa.eu/registered/data/dossiers/DISS-9d8b5d74-6225-0232-e044-00144f67d249/AGGR-32c0ade5-db80-4c77-9bff-61e6bfa881d9_DISS-9d8b5d74-6225-0232-e044-00144f67d249.html" TargetMode="External"/><Relationship Id="rId126" Type="http://schemas.openxmlformats.org/officeDocument/2006/relationships/hyperlink" Target="https://echa.europa.eu/hu/registration-dossier/-/registered-dossier/14975/2/1" TargetMode="External"/><Relationship Id="rId168" Type="http://schemas.openxmlformats.org/officeDocument/2006/relationships/hyperlink" Target="https://echa.europa.eu/registration-dossier/-/registered-dossier/14383/2/1" TargetMode="External"/><Relationship Id="rId333" Type="http://schemas.openxmlformats.org/officeDocument/2006/relationships/hyperlink" Target="https://echa.europa.eu/registration-dossier/-/registered-dossier/15393/2/1" TargetMode="External"/><Relationship Id="rId540" Type="http://schemas.openxmlformats.org/officeDocument/2006/relationships/hyperlink" Target="https://echa.europa.eu/information-on-chemicals/cl-inventory-database/-/discli/details/87614" TargetMode="External"/><Relationship Id="rId778" Type="http://schemas.openxmlformats.org/officeDocument/2006/relationships/hyperlink" Target="https://echa.europa.eu/hu/substance-information/-/substanceinfo/100.112.343" TargetMode="External"/><Relationship Id="rId943" Type="http://schemas.openxmlformats.org/officeDocument/2006/relationships/hyperlink" Target="https://echa.europa.eu/registration-dossier/-/registered-dossier/14908/2/1" TargetMode="External"/><Relationship Id="rId72" Type="http://schemas.openxmlformats.org/officeDocument/2006/relationships/hyperlink" Target="http://echa.europa.eu/hu/registration-dossier/-/registered-dossier/15315/6/1" TargetMode="External"/><Relationship Id="rId375" Type="http://schemas.openxmlformats.org/officeDocument/2006/relationships/hyperlink" Target="https://echa.europa.eu/registration-dossier/-/registered-dossier/13596/2/1" TargetMode="External"/><Relationship Id="rId582" Type="http://schemas.openxmlformats.org/officeDocument/2006/relationships/hyperlink" Target="https://echa.europa.eu/substance-information/-/substanceinfo/100.007.964" TargetMode="External"/><Relationship Id="rId638" Type="http://schemas.openxmlformats.org/officeDocument/2006/relationships/hyperlink" Target="https://echa.europa.eu/hu/registration-dossier/-/registered-dossier/15221/2/1" TargetMode="External"/><Relationship Id="rId803" Type="http://schemas.openxmlformats.org/officeDocument/2006/relationships/hyperlink" Target="https://echa.europa.eu/hu/substance-information/-/substanceinfo/100.010.983" TargetMode="External"/><Relationship Id="rId845" Type="http://schemas.openxmlformats.org/officeDocument/2006/relationships/hyperlink" Target="https://echa.europa.eu/hu/substance-information/-/substanceinfo/100.055.328" TargetMode="External"/><Relationship Id="rId3" Type="http://schemas.openxmlformats.org/officeDocument/2006/relationships/hyperlink" Target="http://apps.echa.europa.eu/registered/data/dossiers/DISS-9d92ba75-4443-6d9c-e044-00144f67d249/AGGR-f09de59c-9d13-4e7d-8e5f-7b05222dbc30_DISS-9d92ba75-4443-6d9c-e044-00144f67d249.html" TargetMode="External"/><Relationship Id="rId235" Type="http://schemas.openxmlformats.org/officeDocument/2006/relationships/hyperlink" Target="https://echa.europa.eu/information-on-chemicals/pre-registered-substances/-/dislist/substance/100.088.689" TargetMode="External"/><Relationship Id="rId277" Type="http://schemas.openxmlformats.org/officeDocument/2006/relationships/hyperlink" Target="https://echa.europa.eu/registration-dossier/-/registered-dossier/13582/2/1" TargetMode="External"/><Relationship Id="rId400" Type="http://schemas.openxmlformats.org/officeDocument/2006/relationships/hyperlink" Target="https://echa.europa.eu/registration-dossier/-/registered-dossier/13819/2/1" TargetMode="External"/><Relationship Id="rId442" Type="http://schemas.openxmlformats.org/officeDocument/2006/relationships/hyperlink" Target="https://echa.europa.eu/information-on-chemicals/cl-inventory-database/-/discli/details/36440" TargetMode="External"/><Relationship Id="rId484" Type="http://schemas.openxmlformats.org/officeDocument/2006/relationships/hyperlink" Target="https://echa.europa.eu/information-on-chemicals/cl-inventory-database/-/discli/details/109783" TargetMode="External"/><Relationship Id="rId705" Type="http://schemas.openxmlformats.org/officeDocument/2006/relationships/hyperlink" Target="https://echa.europa.eu/hu/registration-dossier/-/registered-dossier/19807/2/1" TargetMode="External"/><Relationship Id="rId887" Type="http://schemas.openxmlformats.org/officeDocument/2006/relationships/hyperlink" Target="https://echa.europa.eu/hu/substance-information/-/substanceinfo/100.036.748" TargetMode="External"/><Relationship Id="rId137" Type="http://schemas.openxmlformats.org/officeDocument/2006/relationships/hyperlink" Target="https://echa.europa.eu/hu/registration-dossier/-/registered-dossier/16072/2/1" TargetMode="External"/><Relationship Id="rId302" Type="http://schemas.openxmlformats.org/officeDocument/2006/relationships/hyperlink" Target="https://echa.europa.eu/information-on-chemicals/cl-inventory-database/-/discli/details/87272" TargetMode="External"/><Relationship Id="rId344" Type="http://schemas.openxmlformats.org/officeDocument/2006/relationships/hyperlink" Target="https://echa.europa.eu/harmonised-classification-and-labelling-previous-consultations/-/substance-rev/9657/term?_viewsubstances_WAR_echarevsubstanceportlet_SEARCH_CRITERIA_CAS_NUMBER=55965-84-9&amp;_viewsubstances_WAR_echarevsubstanceportlet_DISS=true" TargetMode="External"/><Relationship Id="rId691" Type="http://schemas.openxmlformats.org/officeDocument/2006/relationships/hyperlink" Target="https://echa.europa.eu/hu/information-on-chemicals/cl-inventory-database/-/discli/details/31471" TargetMode="External"/><Relationship Id="rId747" Type="http://schemas.openxmlformats.org/officeDocument/2006/relationships/hyperlink" Target="https://echa.europa.eu/hu/registration-dossier/-/registered-dossier/22961/2/1" TargetMode="External"/><Relationship Id="rId789" Type="http://schemas.openxmlformats.org/officeDocument/2006/relationships/hyperlink" Target="https://echa.europa.eu/hu/substance-information/-/substanceinfo/100.015.294" TargetMode="External"/><Relationship Id="rId912" Type="http://schemas.openxmlformats.org/officeDocument/2006/relationships/hyperlink" Target="https://echa.europa.eu/hu/registration-dossier/-/registered-dossier/15889" TargetMode="External"/><Relationship Id="rId954" Type="http://schemas.openxmlformats.org/officeDocument/2006/relationships/hyperlink" Target="https://echa.europa.eu/hu/registration-dossier/-/registered-dossier/2200/2/1" TargetMode="External"/><Relationship Id="rId41" Type="http://schemas.openxmlformats.org/officeDocument/2006/relationships/hyperlink" Target="http://www.cdpr.ca.gov/docs/risk/toxsums/pdfs/6006.pdf" TargetMode="External"/><Relationship Id="rId83" Type="http://schemas.openxmlformats.org/officeDocument/2006/relationships/hyperlink" Target="http://echa.europa.eu/hu/registration-dossier/-/registered-dossier/16056/2/1" TargetMode="External"/><Relationship Id="rId179" Type="http://schemas.openxmlformats.org/officeDocument/2006/relationships/hyperlink" Target="https://echa.europa.eu/information-on-chemicals/cl-inventory-database/-/discli/details/55071" TargetMode="External"/><Relationship Id="rId386" Type="http://schemas.openxmlformats.org/officeDocument/2006/relationships/hyperlink" Target="https://echa.europa.eu/information-on-chemicals/cl-inventory-database/-/discli/details/97859" TargetMode="External"/><Relationship Id="rId551" Type="http://schemas.openxmlformats.org/officeDocument/2006/relationships/hyperlink" Target="https://echa.europa.eu/registration-dossier/-/registered-dossier/15001/2/1" TargetMode="External"/><Relationship Id="rId593" Type="http://schemas.openxmlformats.org/officeDocument/2006/relationships/hyperlink" Target="https://echa.europa.eu/substance-information/-/substanceinfo/100.003.891" TargetMode="External"/><Relationship Id="rId607" Type="http://schemas.openxmlformats.org/officeDocument/2006/relationships/hyperlink" Target="https://echa.europa.eu/registration-dossier/-/registered-dossier/20845/2/1/?documentUUID=f31279ae-7014-4b08-81bd-c716fe3156a4" TargetMode="External"/><Relationship Id="rId649" Type="http://schemas.openxmlformats.org/officeDocument/2006/relationships/hyperlink" Target="https://echa.europa.eu/hu/registration-dossier/-/registered-dossier/11442/2/1" TargetMode="External"/><Relationship Id="rId814" Type="http://schemas.openxmlformats.org/officeDocument/2006/relationships/hyperlink" Target="https://echa.europa.eu/hu/registration-dossier/-/registered-dossier/15512" TargetMode="External"/><Relationship Id="rId856" Type="http://schemas.openxmlformats.org/officeDocument/2006/relationships/hyperlink" Target="https://echa.europa.eu/hu/registration-dossier/-/registered-dossier/12462" TargetMode="External"/><Relationship Id="rId190" Type="http://schemas.openxmlformats.org/officeDocument/2006/relationships/hyperlink" Target="https://echa.europa.eu/registration-dossier/-/registered-dossier/1984/2/1" TargetMode="External"/><Relationship Id="rId204" Type="http://schemas.openxmlformats.org/officeDocument/2006/relationships/hyperlink" Target="https://echa.europa.eu/registration-dossier/-/registered-dossier/14212/2/1" TargetMode="External"/><Relationship Id="rId246" Type="http://schemas.openxmlformats.org/officeDocument/2006/relationships/hyperlink" Target="https://echa.europa.eu/registration-dossier/-/registered-dossier/13730/2/1" TargetMode="External"/><Relationship Id="rId288" Type="http://schemas.openxmlformats.org/officeDocument/2006/relationships/hyperlink" Target="https://echa.europa.eu/hu/registration-dossier/-/registered-dossier/28338/2/1" TargetMode="External"/><Relationship Id="rId411" Type="http://schemas.openxmlformats.org/officeDocument/2006/relationships/hyperlink" Target="https://echa.europa.eu/registration-dossier/-/registered-dossier/13604/2/1" TargetMode="External"/><Relationship Id="rId453" Type="http://schemas.openxmlformats.org/officeDocument/2006/relationships/hyperlink" Target="https://echa.europa.eu/registration-dossier/-/registered-dossier/14501/2/1" TargetMode="External"/><Relationship Id="rId509" Type="http://schemas.openxmlformats.org/officeDocument/2006/relationships/hyperlink" Target="https://echa.europa.eu/registration-dossier/-/registered-dossier/15508/2/1" TargetMode="External"/><Relationship Id="rId660" Type="http://schemas.openxmlformats.org/officeDocument/2006/relationships/hyperlink" Target="https://echa.europa.eu/hu/substance-information/-/substanceinfo/100.246.659" TargetMode="External"/><Relationship Id="rId898" Type="http://schemas.openxmlformats.org/officeDocument/2006/relationships/hyperlink" Target="https://echa.europa.eu/hu/registration-dossier/-/registered-dossier/13821" TargetMode="External"/><Relationship Id="rId106" Type="http://schemas.openxmlformats.org/officeDocument/2006/relationships/hyperlink" Target="http://echa.europa.eu/registration-dossier/-/registered-dossier/14814/6/1" TargetMode="External"/><Relationship Id="rId313" Type="http://schemas.openxmlformats.org/officeDocument/2006/relationships/hyperlink" Target="https://echa.europa.eu/registration-dossier/-/registered-dossier/1714/2/1" TargetMode="External"/><Relationship Id="rId495" Type="http://schemas.openxmlformats.org/officeDocument/2006/relationships/hyperlink" Target="https://echa.europa.eu/registration-dossier/-/registered-dossier/15440/2/1" TargetMode="External"/><Relationship Id="rId716" Type="http://schemas.openxmlformats.org/officeDocument/2006/relationships/hyperlink" Target="https://echa.europa.eu/hu/information-on-chemicals/cl-inventory-database/-/discli/details/21845" TargetMode="External"/><Relationship Id="rId758" Type="http://schemas.openxmlformats.org/officeDocument/2006/relationships/hyperlink" Target="https://www.osha.gov/pls/oshaweb/owadisp.show_document?p_table=STANDARDS&amp;p_id=9992" TargetMode="External"/><Relationship Id="rId923" Type="http://schemas.openxmlformats.org/officeDocument/2006/relationships/hyperlink" Target="https://echa.europa.eu/hu/registration-dossier/-/registered-dossier/20872" TargetMode="External"/><Relationship Id="rId10" Type="http://schemas.openxmlformats.org/officeDocument/2006/relationships/hyperlink" Target="http://apps.echa.europa.eu/registered/data/dossiers/DISS-9d9ec9aa-68cf-6ad9-e044-00144f67d249/AGGR-a511c45f-57c9-451d-b389-24a7b410d899_DISS-9d9ec9aa-68cf-6ad9-e044-00144f67d249.html" TargetMode="External"/><Relationship Id="rId52" Type="http://schemas.openxmlformats.org/officeDocument/2006/relationships/hyperlink" Target="http://echa.europa.eu/hu/registration-dossier/-/registered-dossier/15304/2/1/?documentUUID=ab25db1f-e620-4789-b392-46389ed40dae" TargetMode="External"/><Relationship Id="rId94" Type="http://schemas.openxmlformats.org/officeDocument/2006/relationships/hyperlink" Target="http://echa.europa.eu/hu/registration-dossier/-/registered-dossier/14890" TargetMode="External"/><Relationship Id="rId148" Type="http://schemas.openxmlformats.org/officeDocument/2006/relationships/hyperlink" Target="https://echa.europa.eu/hu/registration-dossier/-/registered-dossier/10558?p_auth=P7PjFHIX" TargetMode="External"/><Relationship Id="rId355" Type="http://schemas.openxmlformats.org/officeDocument/2006/relationships/hyperlink" Target="https://echa.europa.eu/registration-dossier/-/registered-dossier/14395/2/1" TargetMode="External"/><Relationship Id="rId397" Type="http://schemas.openxmlformats.org/officeDocument/2006/relationships/hyperlink" Target="https://echa.europa.eu/registration-dossier/-/registered-dossier/13168/2/1" TargetMode="External"/><Relationship Id="rId520" Type="http://schemas.openxmlformats.org/officeDocument/2006/relationships/hyperlink" Target="https://echa.europa.eu/information-on-chemicals/cl-inventory-database/-/discli/details/110793" TargetMode="External"/><Relationship Id="rId562" Type="http://schemas.openxmlformats.org/officeDocument/2006/relationships/hyperlink" Target="https://echa.europa.eu/information-on-chemicals/cl-inventory-database/-/discli/details/104056" TargetMode="External"/><Relationship Id="rId618" Type="http://schemas.openxmlformats.org/officeDocument/2006/relationships/hyperlink" Target="https://echa.europa.eu/hu/substance-information/-/substanceinfo/100.045.698" TargetMode="External"/><Relationship Id="rId825" Type="http://schemas.openxmlformats.org/officeDocument/2006/relationships/hyperlink" Target="https://echa.europa.eu/hu/registration-dossier/-/registered-dossier/23050" TargetMode="External"/><Relationship Id="rId215" Type="http://schemas.openxmlformats.org/officeDocument/2006/relationships/hyperlink" Target="https://echa.europa.eu/registration-dossier/-/registered-dossier/15426/2/1" TargetMode="External"/><Relationship Id="rId257" Type="http://schemas.openxmlformats.org/officeDocument/2006/relationships/hyperlink" Target="https://echa.europa.eu/registration-dossier/-/registered-dossier/14869/2/1" TargetMode="External"/><Relationship Id="rId422" Type="http://schemas.openxmlformats.org/officeDocument/2006/relationships/hyperlink" Target="https://echa.europa.eu/registration-dossier/-/registered-dossier/14992/2/1" TargetMode="External"/><Relationship Id="rId464" Type="http://schemas.openxmlformats.org/officeDocument/2006/relationships/hyperlink" Target="https://echa.europa.eu/registration-dossier/-/registered-dossier/5757/2/1" TargetMode="External"/><Relationship Id="rId867" Type="http://schemas.openxmlformats.org/officeDocument/2006/relationships/hyperlink" Target="https://echa.europa.eu/hu/registration-dossier/-/registered-dossier/2031" TargetMode="External"/><Relationship Id="rId299" Type="http://schemas.openxmlformats.org/officeDocument/2006/relationships/hyperlink" Target="https://echa.europa.eu/information-on-chemicals/cl-inventory-database/-/discli/details/19227" TargetMode="External"/><Relationship Id="rId727" Type="http://schemas.openxmlformats.org/officeDocument/2006/relationships/hyperlink" Target="https://echa.europa.eu/hu/information-on-chemicals/cl-inventory-database/-/discli/details/111405" TargetMode="External"/><Relationship Id="rId934" Type="http://schemas.openxmlformats.org/officeDocument/2006/relationships/hyperlink" Target="https://echa.europa.eu/substance-information/-/substanceinfo/100.100.389" TargetMode="External"/><Relationship Id="rId63" Type="http://schemas.openxmlformats.org/officeDocument/2006/relationships/hyperlink" Target="http://echa.europa.eu/registration-dossier/-/registered-dossier/15804" TargetMode="External"/><Relationship Id="rId159" Type="http://schemas.openxmlformats.org/officeDocument/2006/relationships/hyperlink" Target="https://echa.europa.eu/registration-dossier/-/registered-dossier/16044/2/1" TargetMode="External"/><Relationship Id="rId366" Type="http://schemas.openxmlformats.org/officeDocument/2006/relationships/hyperlink" Target="https://echa.europa.eu/substance-information/-/substanceinfo/100.079.258" TargetMode="External"/><Relationship Id="rId573" Type="http://schemas.openxmlformats.org/officeDocument/2006/relationships/hyperlink" Target="https://echa.europa.eu/documents/10162/cb2f9916-fb59-4a9b-884e-484a2a001122" TargetMode="External"/><Relationship Id="rId780" Type="http://schemas.openxmlformats.org/officeDocument/2006/relationships/hyperlink" Target="https://echa.europa.eu/hu/registration-dossier/-/registered-dossier/11144/2/1" TargetMode="External"/><Relationship Id="rId226" Type="http://schemas.openxmlformats.org/officeDocument/2006/relationships/hyperlink" Target="https://echa.europa.eu/registration-dossier/-/registered-dossier/15222/2/1" TargetMode="External"/><Relationship Id="rId433" Type="http://schemas.openxmlformats.org/officeDocument/2006/relationships/hyperlink" Target="https://echa.europa.eu/registration-dossier/-/registered-dossier/15889/2/1" TargetMode="External"/><Relationship Id="rId878" Type="http://schemas.openxmlformats.org/officeDocument/2006/relationships/hyperlink" Target="https://echa.europa.eu/hu/substance-information/-/substanceinfo/100.013.891" TargetMode="External"/><Relationship Id="rId640" Type="http://schemas.openxmlformats.org/officeDocument/2006/relationships/hyperlink" Target="https://echa.europa.eu/hu/substance-information/-/substanceinfo/100.227.048" TargetMode="External"/><Relationship Id="rId738" Type="http://schemas.openxmlformats.org/officeDocument/2006/relationships/hyperlink" Target="https://echa.europa.eu/hu/information-on-chemicals/cl-inventory-database/-/discli/details/86315" TargetMode="External"/><Relationship Id="rId945" Type="http://schemas.openxmlformats.org/officeDocument/2006/relationships/hyperlink" Target="https://echa.europa.eu/substance-information/-/substanceinfo/100.002.613" TargetMode="External"/><Relationship Id="rId74" Type="http://schemas.openxmlformats.org/officeDocument/2006/relationships/hyperlink" Target="http://echa.europa.eu/hu/brief-profile/-/briefprofile/100.033.327" TargetMode="External"/><Relationship Id="rId377" Type="http://schemas.openxmlformats.org/officeDocument/2006/relationships/hyperlink" Target="https://echa.europa.eu/registration-dossier/-/registered-dossier/1998/2/1" TargetMode="External"/><Relationship Id="rId500" Type="http://schemas.openxmlformats.org/officeDocument/2006/relationships/hyperlink" Target="https://echa.europa.eu/registration-dossier/-/registered-dossier/13307/2/1" TargetMode="External"/><Relationship Id="rId584" Type="http://schemas.openxmlformats.org/officeDocument/2006/relationships/hyperlink" Target="https://echa.europa.eu/substance-information/-/substanceinfo/100.003.462" TargetMode="External"/><Relationship Id="rId805" Type="http://schemas.openxmlformats.org/officeDocument/2006/relationships/hyperlink" Target="https://echa.europa.eu/hu/substance-information/-/substanceinfo/100.004.207" TargetMode="External"/><Relationship Id="rId5" Type="http://schemas.openxmlformats.org/officeDocument/2006/relationships/hyperlink" Target="http://apps.echa.europa.eu/registered/data/dossiers/DISS-e18edfe9-0293-58ce-e044-00144f67d031/AGGR-ed9f32e4-ef3e-42dd-b0d2-94e1d341f585_DISS-e18edfe9-0293-58ce-e044-00144f67d031.html" TargetMode="External"/><Relationship Id="rId237" Type="http://schemas.openxmlformats.org/officeDocument/2006/relationships/hyperlink" Target="https://echa.europa.eu/registration-dossier/-/registered-dossier/15408/2/1" TargetMode="External"/><Relationship Id="rId791" Type="http://schemas.openxmlformats.org/officeDocument/2006/relationships/hyperlink" Target="https://echa.europa.eu/hu/substance-information/-/substanceinfo/100.157.861" TargetMode="External"/><Relationship Id="rId889" Type="http://schemas.openxmlformats.org/officeDocument/2006/relationships/hyperlink" Target="https://echa.europa.eu/hu/registration-dossier/-/registered-dossier/13346" TargetMode="External"/><Relationship Id="rId444" Type="http://schemas.openxmlformats.org/officeDocument/2006/relationships/hyperlink" Target="https://echa.europa.eu/registration-dossier/-/registered-dossier/14672/2/1" TargetMode="External"/><Relationship Id="rId651" Type="http://schemas.openxmlformats.org/officeDocument/2006/relationships/hyperlink" Target="https://echa.europa.eu/hu/registration-dossier/-/registered-dossier/5401/2/1" TargetMode="External"/><Relationship Id="rId749" Type="http://schemas.openxmlformats.org/officeDocument/2006/relationships/hyperlink" Target="https://echa.europa.eu/hu/information-on-chemicals/cl-inventory-database/-/discli/details/121117" TargetMode="External"/><Relationship Id="rId290" Type="http://schemas.openxmlformats.org/officeDocument/2006/relationships/hyperlink" Target="https://echa.europa.eu/information-on-chemicals/cl-inventory-database/-/discli/details/4962" TargetMode="External"/><Relationship Id="rId304" Type="http://schemas.openxmlformats.org/officeDocument/2006/relationships/hyperlink" Target="https://echa.europa.eu/information-on-chemicals/cl-inventory-database/-/discli/details/21053" TargetMode="External"/><Relationship Id="rId388" Type="http://schemas.openxmlformats.org/officeDocument/2006/relationships/hyperlink" Target="https://echa.europa.eu/registration-dossier/-/registered-dossier/14418/2/1" TargetMode="External"/><Relationship Id="rId511" Type="http://schemas.openxmlformats.org/officeDocument/2006/relationships/hyperlink" Target="https://echa.europa.eu/registration-dossier/-/registered-dossier/14924/2/1" TargetMode="External"/><Relationship Id="rId609" Type="http://schemas.openxmlformats.org/officeDocument/2006/relationships/hyperlink" Target="https://echa.europa.eu/hu/substance-information/-/substanceinfo/100.007.981" TargetMode="External"/><Relationship Id="rId956" Type="http://schemas.openxmlformats.org/officeDocument/2006/relationships/printerSettings" Target="../printerSettings/printerSettings4.bin"/><Relationship Id="rId85" Type="http://schemas.openxmlformats.org/officeDocument/2006/relationships/hyperlink" Target="http://echa.europa.eu/hu/brief-profile/-/briefprofile/100.028.839" TargetMode="External"/><Relationship Id="rId150" Type="http://schemas.openxmlformats.org/officeDocument/2006/relationships/hyperlink" Target="https://echa.europa.eu/hu/registration-dossier/-/registered-dossier/15924/2/1" TargetMode="External"/><Relationship Id="rId595" Type="http://schemas.openxmlformats.org/officeDocument/2006/relationships/hyperlink" Target="https://echa.europa.eu/registration-dossier/-/registered-dossier/15253/2/1" TargetMode="External"/><Relationship Id="rId816" Type="http://schemas.openxmlformats.org/officeDocument/2006/relationships/hyperlink" Target="https://echa.europa.eu/hu/registration-dossier/-/registered-dossier/2072/2/1" TargetMode="External"/><Relationship Id="rId248" Type="http://schemas.openxmlformats.org/officeDocument/2006/relationships/hyperlink" Target="https://echa.europa.eu/registration-dossier/-/registered-dossier/5528/2/1" TargetMode="External"/><Relationship Id="rId455" Type="http://schemas.openxmlformats.org/officeDocument/2006/relationships/hyperlink" Target="https://echa.europa.eu/registration-dossier/-/registered-dossier/6336/2/1" TargetMode="External"/><Relationship Id="rId662" Type="http://schemas.openxmlformats.org/officeDocument/2006/relationships/hyperlink" Target="https://echa.europa.eu/hu/substance-information/-/substanceinfo/100.226.502" TargetMode="External"/><Relationship Id="rId12" Type="http://schemas.openxmlformats.org/officeDocument/2006/relationships/hyperlink" Target="http://apps.echa.europa.eu/registered/data/dossiers/DISS-abdd94f6-82d9-498b-e044-00144f67d249/AGGR-147f68f7-fdd8-484c-a828-318b4fde0aba_DISS-abdd94f6-82d9-498b-e044-00144f67d249.html" TargetMode="External"/><Relationship Id="rId108" Type="http://schemas.openxmlformats.org/officeDocument/2006/relationships/hyperlink" Target="http://echa.europa.eu/hu/registration-dossier/-/registered-dossier/14767/6/1" TargetMode="External"/><Relationship Id="rId315" Type="http://schemas.openxmlformats.org/officeDocument/2006/relationships/hyperlink" Target="https://echa.europa.eu/registration-dossier/-/registered-dossier/13748/2/1" TargetMode="External"/><Relationship Id="rId522" Type="http://schemas.openxmlformats.org/officeDocument/2006/relationships/hyperlink" Target="https://echa.europa.eu/information-on-chemicals/cl-inventory-database/-/discli/details/59662" TargetMode="External"/><Relationship Id="rId96" Type="http://schemas.openxmlformats.org/officeDocument/2006/relationships/hyperlink" Target="http://echa.europa.eu/hu/registration-dossier/-/registered-dossier/16122/2/1" TargetMode="External"/><Relationship Id="rId161" Type="http://schemas.openxmlformats.org/officeDocument/2006/relationships/hyperlink" Target="https://echa.europa.eu/registration-dossier/-/registered-dossier/13936/2/1" TargetMode="External"/><Relationship Id="rId399" Type="http://schemas.openxmlformats.org/officeDocument/2006/relationships/hyperlink" Target="https://echa.europa.eu/hu/registration-dossier/-/registered-dossier/26625/2/1" TargetMode="External"/><Relationship Id="rId827" Type="http://schemas.openxmlformats.org/officeDocument/2006/relationships/hyperlink" Target="https://echa.europa.eu/hu/registration-dossier/-/registered-dossier/15505/6/1" TargetMode="External"/><Relationship Id="rId259" Type="http://schemas.openxmlformats.org/officeDocument/2006/relationships/hyperlink" Target="https://echa.europa.eu/information-on-chemicals/cl-inventory-database/-/discli/details/51806" TargetMode="External"/><Relationship Id="rId466" Type="http://schemas.openxmlformats.org/officeDocument/2006/relationships/hyperlink" Target="https://echa.europa.eu/registration-dossier/-/registered-dossier/15398/2/1" TargetMode="External"/><Relationship Id="rId673" Type="http://schemas.openxmlformats.org/officeDocument/2006/relationships/hyperlink" Target="https://echa.europa.eu/hu/substance-information/-/substanceinfo/100.244.602" TargetMode="External"/><Relationship Id="rId880" Type="http://schemas.openxmlformats.org/officeDocument/2006/relationships/hyperlink" Target="https://echa.europa.eu/hu/substance-information/-/substanceinfo/100.036.748" TargetMode="External"/><Relationship Id="rId23" Type="http://schemas.openxmlformats.org/officeDocument/2006/relationships/hyperlink" Target="http://apps.echa.europa.eu/registered/data/dossiers/DISS-9eb1d325-b3ed-5c99-e044-00144f67d031/AGGR-2b9075fb-24fd-4ca0-aee8-5caa6807b426_DISS-9eb1d325-b3ed-5c99-e044-00144f67d031.html" TargetMode="External"/><Relationship Id="rId119" Type="http://schemas.openxmlformats.org/officeDocument/2006/relationships/hyperlink" Target="https://echa.europa.eu/hu/registration-dossier/-/registered-dossier/16096/2/1" TargetMode="External"/><Relationship Id="rId326" Type="http://schemas.openxmlformats.org/officeDocument/2006/relationships/hyperlink" Target="https://echa.europa.eu/registration-dossier/-/registered-dossier/5531/2/1" TargetMode="External"/><Relationship Id="rId533" Type="http://schemas.openxmlformats.org/officeDocument/2006/relationships/hyperlink" Target="https://echa.europa.eu/information-on-chemicals/cl-inventory-database/-/discli/details/63492" TargetMode="External"/><Relationship Id="rId740" Type="http://schemas.openxmlformats.org/officeDocument/2006/relationships/hyperlink" Target="https://echa.europa.eu/hu/information-on-chemicals/cl-inventory-database/-/discli/details/21034" TargetMode="External"/><Relationship Id="rId838" Type="http://schemas.openxmlformats.org/officeDocument/2006/relationships/hyperlink" Target="https://echa.europa.eu/hu/substance-information/-/substanceinfo/100.207.303" TargetMode="External"/><Relationship Id="rId172" Type="http://schemas.openxmlformats.org/officeDocument/2006/relationships/hyperlink" Target="https://echa.europa.eu/information-on-chemicals/cl-inventory-database/-/discli/details/54932" TargetMode="External"/><Relationship Id="rId477" Type="http://schemas.openxmlformats.org/officeDocument/2006/relationships/hyperlink" Target="https://echa.europa.eu/registration-dossier/-/registered-dossier/1940/2/1" TargetMode="External"/><Relationship Id="rId600" Type="http://schemas.openxmlformats.org/officeDocument/2006/relationships/hyperlink" Target="https://echa.europa.eu/registration-dossier/-/registered-dossier/15961/2/1" TargetMode="External"/><Relationship Id="rId684" Type="http://schemas.openxmlformats.org/officeDocument/2006/relationships/hyperlink" Target="https://echa.europa.eu/hu/information-on-chemicals/cl-inventory-database/-/discli/details/97811" TargetMode="External"/><Relationship Id="rId337" Type="http://schemas.openxmlformats.org/officeDocument/2006/relationships/hyperlink" Target="https://echa.europa.eu/registration-dossier/-/registered-dossier/17075/2/1" TargetMode="External"/><Relationship Id="rId891" Type="http://schemas.openxmlformats.org/officeDocument/2006/relationships/hyperlink" Target="https://echa.europa.eu/hu/substance-information/-/substanceinfo/100.170.25" TargetMode="External"/><Relationship Id="rId905" Type="http://schemas.openxmlformats.org/officeDocument/2006/relationships/hyperlink" Target="https://echa.europa.eu/hu/registration-dossier/-/registered-dossier/23868" TargetMode="External"/><Relationship Id="rId34" Type="http://schemas.openxmlformats.org/officeDocument/2006/relationships/hyperlink" Target="http://echa.europa.eu/hu/brief-profile/-/briefprofile/100.013.805" TargetMode="External"/><Relationship Id="rId544" Type="http://schemas.openxmlformats.org/officeDocument/2006/relationships/hyperlink" Target="https://echa.europa.eu/information-on-chemicals/cl-inventory-database/-/discli/details/124967" TargetMode="External"/><Relationship Id="rId751" Type="http://schemas.openxmlformats.org/officeDocument/2006/relationships/hyperlink" Target="https://echa.europa.eu/hu/registration-dossier/-/registered-dossier/10359/2/1" TargetMode="External"/><Relationship Id="rId849" Type="http://schemas.openxmlformats.org/officeDocument/2006/relationships/hyperlink" Target="https://echa.europa.eu/hu/registration-dossier/-/registered-dossier/14807" TargetMode="External"/><Relationship Id="rId183" Type="http://schemas.openxmlformats.org/officeDocument/2006/relationships/hyperlink" Target="https://echa.europa.eu/information-on-chemicals/cl-inventory-database/-/discli/details/117963" TargetMode="External"/><Relationship Id="rId390" Type="http://schemas.openxmlformats.org/officeDocument/2006/relationships/hyperlink" Target="https://echa.europa.eu/registration-dossier/-/registered-dossier/7732/2/1" TargetMode="External"/><Relationship Id="rId404" Type="http://schemas.openxmlformats.org/officeDocument/2006/relationships/hyperlink" Target="https://echa.europa.eu/registration-dossier/-/registered-dossier/14938/2/1" TargetMode="External"/><Relationship Id="rId611" Type="http://schemas.openxmlformats.org/officeDocument/2006/relationships/hyperlink" Target="https://echa.europa.eu/hu/substance-information/-/substanceinfo/100.101.629" TargetMode="External"/><Relationship Id="rId250" Type="http://schemas.openxmlformats.org/officeDocument/2006/relationships/hyperlink" Target="https://echa.europa.eu/information-on-chemicals/cl-inventory-database/-/discli/details/113607" TargetMode="External"/><Relationship Id="rId488" Type="http://schemas.openxmlformats.org/officeDocument/2006/relationships/hyperlink" Target="https://echa.europa.eu/registration-dossier/-/registered-dossier/15879/2/1" TargetMode="External"/><Relationship Id="rId695" Type="http://schemas.openxmlformats.org/officeDocument/2006/relationships/hyperlink" Target="https://echa.europa.eu/hu/information-on-chemicals/cl-inventory-database/-/discli/details/109618" TargetMode="External"/><Relationship Id="rId709" Type="http://schemas.openxmlformats.org/officeDocument/2006/relationships/hyperlink" Target="https://echa.europa.eu/hu/information-on-chemicals/cl-inventory-database/-/discli/details/82326" TargetMode="External"/><Relationship Id="rId916" Type="http://schemas.openxmlformats.org/officeDocument/2006/relationships/hyperlink" Target="https://echa.europa.eu/hu/registration-dossier/-/registered-dossier/27658" TargetMode="External"/><Relationship Id="rId45" Type="http://schemas.openxmlformats.org/officeDocument/2006/relationships/hyperlink" Target="http://apps.echa.europa.eu/registered/data/dossiers/DISS-9d94ab4c-6eff-47bf-e044-00144f67d249/AGGR-5c6287b7-65d8-4c64-a7fe-64fc7cad4d53_DISS-9d94ab4c-6eff-47bf-e044-00144f67d249.html" TargetMode="External"/><Relationship Id="rId110" Type="http://schemas.openxmlformats.org/officeDocument/2006/relationships/hyperlink" Target="http://echa.europa.eu/hu/registration-dossier/-/registered-dossier/15557/2/1" TargetMode="External"/><Relationship Id="rId348" Type="http://schemas.openxmlformats.org/officeDocument/2006/relationships/hyperlink" Target="https://echa.europa.eu/information-on-chemicals/cl-inventory-database/-/discli/details/97192" TargetMode="External"/><Relationship Id="rId555" Type="http://schemas.openxmlformats.org/officeDocument/2006/relationships/hyperlink" Target="https://echa.europa.eu/registration-dossier/-/registered-dossier/11950/2/1" TargetMode="External"/><Relationship Id="rId762" Type="http://schemas.openxmlformats.org/officeDocument/2006/relationships/hyperlink" Target="https://echa.europa.eu/hu/substance-information/-/substanceinfo/100.114.304" TargetMode="External"/><Relationship Id="rId194" Type="http://schemas.openxmlformats.org/officeDocument/2006/relationships/hyperlink" Target="https://echa.europa.eu/registration-dossier/-/registered-dossier/16040/2/1" TargetMode="External"/><Relationship Id="rId208" Type="http://schemas.openxmlformats.org/officeDocument/2006/relationships/hyperlink" Target="https://echa.europa.eu/registration-dossier/-/registered-dossier/15388/2/1" TargetMode="External"/><Relationship Id="rId415" Type="http://schemas.openxmlformats.org/officeDocument/2006/relationships/hyperlink" Target="http://apps.echa.europa.eu/registered/data/dossiers/DISS-9d9353e9-67fa-05c7-e044-00144f67d249/AGGR-c17db420-c227-4866-9027-b3dc00cc5e29_DISS-9d9353e9-67fa-05c7-e044-00144f67d249.html" TargetMode="External"/><Relationship Id="rId622" Type="http://schemas.openxmlformats.org/officeDocument/2006/relationships/hyperlink" Target="https://echa.europa.eu/hu/registration-dossier/-/registered-dossier/11614/2/1" TargetMode="External"/><Relationship Id="rId261" Type="http://schemas.openxmlformats.org/officeDocument/2006/relationships/hyperlink" Target="https://echa.europa.eu/registration-dossier/-/registered-dossier/14862/2/1" TargetMode="External"/><Relationship Id="rId499" Type="http://schemas.openxmlformats.org/officeDocument/2006/relationships/hyperlink" Target="https://echa.europa.eu/registration-dossier/-/registered-dossier/15808/2/1" TargetMode="External"/><Relationship Id="rId927" Type="http://schemas.openxmlformats.org/officeDocument/2006/relationships/hyperlink" Target="https://echa.europa.eu/hu/registration-dossier/-/registered-dossier/26786" TargetMode="External"/><Relationship Id="rId56" Type="http://schemas.openxmlformats.org/officeDocument/2006/relationships/hyperlink" Target="http://echa.europa.eu/registration-dossier/-/registered-dossier/15881/2/1" TargetMode="External"/><Relationship Id="rId359" Type="http://schemas.openxmlformats.org/officeDocument/2006/relationships/hyperlink" Target="https://echa.europa.eu/information-on-chemicals/cl-inventory-database/-/discli/details/30753" TargetMode="External"/><Relationship Id="rId566" Type="http://schemas.openxmlformats.org/officeDocument/2006/relationships/hyperlink" Target="https://echa.europa.eu/registration-dossier/-/registered-dossier/15026/2/1" TargetMode="External"/><Relationship Id="rId773" Type="http://schemas.openxmlformats.org/officeDocument/2006/relationships/hyperlink" Target="https://echa.europa.eu/hu/substance-information/-/substanceinfo/100.055.213" TargetMode="External"/><Relationship Id="rId121" Type="http://schemas.openxmlformats.org/officeDocument/2006/relationships/hyperlink" Target="http://apps.echa.europa.eu/registered/data/dossiers/DISS-9d85a0bc-1b27-5a81-e044-00144f67d249/AGGR-5eb8d0a7-50b6-49c5-8119-8e81fbf08065_DISS-9d85a0bc-1b27-5a81-e044-00144f67d249.html" TargetMode="External"/><Relationship Id="rId219" Type="http://schemas.openxmlformats.org/officeDocument/2006/relationships/hyperlink" Target="https://echa.europa.eu/hu/brief-profile/-/briefprofile/100.003.471" TargetMode="External"/><Relationship Id="rId426" Type="http://schemas.openxmlformats.org/officeDocument/2006/relationships/hyperlink" Target="https://echa.europa.eu/registration-dossier/-/registered-dossier/10313/2/1" TargetMode="External"/><Relationship Id="rId633" Type="http://schemas.openxmlformats.org/officeDocument/2006/relationships/hyperlink" Target="https://echa.europa.eu/hu/registration-dossier/-/registered-dossier/14597/2/1" TargetMode="External"/><Relationship Id="rId840" Type="http://schemas.openxmlformats.org/officeDocument/2006/relationships/hyperlink" Target="https://echa.europa.eu/hu/registration-dossier/-/registered-dossier/2209/6/1" TargetMode="External"/><Relationship Id="rId938" Type="http://schemas.openxmlformats.org/officeDocument/2006/relationships/hyperlink" Target="https://echa.europa.eu/registration-dossier/-/registered-dossier/12650/2/1" TargetMode="External"/><Relationship Id="rId67" Type="http://schemas.openxmlformats.org/officeDocument/2006/relationships/hyperlink" Target="http://apps.echa.europa.eu/registered/data/dossiers/DISS-9c7f8c48-6e5f-603f-e044-00144f67d249/AGGR-e2d4aa2a-4ca2-4b82-bc79-69b7d6e48e8c_DISS-9c7f8c48-6e5f-603f-e044-00144f67d249.html" TargetMode="External"/><Relationship Id="rId272" Type="http://schemas.openxmlformats.org/officeDocument/2006/relationships/hyperlink" Target="https://echa.europa.eu/information-on-chemicals/cl-inventory-database/-/discli/details/16594" TargetMode="External"/><Relationship Id="rId577" Type="http://schemas.openxmlformats.org/officeDocument/2006/relationships/hyperlink" Target="https://echa.europa.eu/brief-profile/-/briefprofile/100.045.073" TargetMode="External"/><Relationship Id="rId700" Type="http://schemas.openxmlformats.org/officeDocument/2006/relationships/hyperlink" Target="https://echa.europa.eu/hu/information-on-chemicals/cl-inventory-database/-/discli/details/59871" TargetMode="External"/><Relationship Id="rId132" Type="http://schemas.openxmlformats.org/officeDocument/2006/relationships/hyperlink" Target="https://echa.europa.eu/registration-dossier/-/registered-dossier/14799/2/1" TargetMode="External"/><Relationship Id="rId784" Type="http://schemas.openxmlformats.org/officeDocument/2006/relationships/hyperlink" Target="https://echa.europa.eu/hu/brief-profile/-/briefprofile/100.226.882" TargetMode="External"/><Relationship Id="rId437" Type="http://schemas.openxmlformats.org/officeDocument/2006/relationships/hyperlink" Target="https://echa.europa.eu/registration-dossier/-/registered-dossier/14724/2/1" TargetMode="External"/><Relationship Id="rId644" Type="http://schemas.openxmlformats.org/officeDocument/2006/relationships/hyperlink" Target="https://echa.europa.eu/hu/substance-information/-/substanceinfo/100.105.682" TargetMode="External"/><Relationship Id="rId851" Type="http://schemas.openxmlformats.org/officeDocument/2006/relationships/hyperlink" Target="https://echa.europa.eu/hu/registration-dossier/-/registered-dossier/14407" TargetMode="External"/><Relationship Id="rId283" Type="http://schemas.openxmlformats.org/officeDocument/2006/relationships/hyperlink" Target="https://echa.europa.eu/information-on-chemicals/cl-inventory-database/-/discli/details/86451" TargetMode="External"/><Relationship Id="rId490" Type="http://schemas.openxmlformats.org/officeDocument/2006/relationships/hyperlink" Target="https://echa.europa.eu/information-on-chemicals/cl-inventory-database/-/discli/details/43517" TargetMode="External"/><Relationship Id="rId504" Type="http://schemas.openxmlformats.org/officeDocument/2006/relationships/hyperlink" Target="https://echa.europa.eu/registration-dossier/-/registered-dossier/14529/2/1" TargetMode="External"/><Relationship Id="rId711" Type="http://schemas.openxmlformats.org/officeDocument/2006/relationships/hyperlink" Target="https://echa.europa.eu/hu/information-on-chemicals/cl-inventory-database/-/discli/details/110026" TargetMode="External"/><Relationship Id="rId949" Type="http://schemas.openxmlformats.org/officeDocument/2006/relationships/hyperlink" Target="https://echa.europa.eu/hu/substance-information/-/substanceinfo/100.105.687" TargetMode="External"/><Relationship Id="rId78" Type="http://schemas.openxmlformats.org/officeDocument/2006/relationships/hyperlink" Target="http://echa.europa.eu/hu/registration-dossier/-/registered-dossier/15531/2/1" TargetMode="External"/><Relationship Id="rId143" Type="http://schemas.openxmlformats.org/officeDocument/2006/relationships/hyperlink" Target="https://echa.europa.eu/hu/registration-dossier/-/registered-dossier/15377/2/1" TargetMode="External"/><Relationship Id="rId350" Type="http://schemas.openxmlformats.org/officeDocument/2006/relationships/hyperlink" Target="https://echa.europa.eu/information-on-chemicals/cl-inventory-database/-/discli/details/19856" TargetMode="External"/><Relationship Id="rId588" Type="http://schemas.openxmlformats.org/officeDocument/2006/relationships/hyperlink" Target="https://echa.europa.eu/registration-dossier/-/registered-dossier/13300/2/1" TargetMode="External"/><Relationship Id="rId795" Type="http://schemas.openxmlformats.org/officeDocument/2006/relationships/hyperlink" Target="https://echa.europa.eu/hu/registration-dossier/-/registered-dossier/27856/2/1" TargetMode="External"/><Relationship Id="rId809" Type="http://schemas.openxmlformats.org/officeDocument/2006/relationships/hyperlink" Target="https://echa.europa.eu/hu/registration-dossier/-/registered-dossier/15472/7/1" TargetMode="External"/><Relationship Id="rId9" Type="http://schemas.openxmlformats.org/officeDocument/2006/relationships/hyperlink" Target="http://apps.echa.europa.eu/registered/data/dossiers/DISS-9d9ec9aa-68cf-6ad9-e044-00144f67d249/AGGR-300e3823-7f32-4f32-90e5-bf2d0a7a42ea_DISS-9d9ec9aa-68cf-6ad9-e044-00144f67d249.html" TargetMode="External"/><Relationship Id="rId210" Type="http://schemas.openxmlformats.org/officeDocument/2006/relationships/hyperlink" Target="https://echa.europa.eu/registration-dossier/-/registered-dossier/15160/2/1" TargetMode="External"/><Relationship Id="rId448" Type="http://schemas.openxmlformats.org/officeDocument/2006/relationships/hyperlink" Target="https://echa.europa.eu/registration-dossier/-/registered-dossier/15832/2/1" TargetMode="External"/><Relationship Id="rId655" Type="http://schemas.openxmlformats.org/officeDocument/2006/relationships/hyperlink" Target="https://echa.europa.eu/hu/registration-dossier/-/registered-dossier/27790/2/1" TargetMode="External"/><Relationship Id="rId862" Type="http://schemas.openxmlformats.org/officeDocument/2006/relationships/hyperlink" Target="https://echa.europa.eu/hu/registration-dossier/-/registered-dossier/1365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0"/>
  <sheetViews>
    <sheetView topLeftCell="A45" zoomScale="130" zoomScaleNormal="130" workbookViewId="0">
      <selection activeCell="D36" sqref="D36"/>
    </sheetView>
  </sheetViews>
  <sheetFormatPr defaultRowHeight="15" x14ac:dyDescent="0.25"/>
  <cols>
    <col min="1" max="1" width="21.140625" customWidth="1"/>
    <col min="2" max="2" width="3.7109375" style="1" customWidth="1"/>
    <col min="3" max="3" width="17.42578125" style="2" customWidth="1"/>
    <col min="4" max="4" width="84.85546875" style="2" customWidth="1"/>
    <col min="5" max="1025" width="8.5703125"/>
  </cols>
  <sheetData>
    <row r="1" spans="1:4" ht="135" x14ac:dyDescent="0.25">
      <c r="A1" s="3" t="s">
        <v>0</v>
      </c>
      <c r="C1"/>
      <c r="D1" s="2" t="s">
        <v>26947</v>
      </c>
    </row>
    <row r="2" spans="1:4" x14ac:dyDescent="0.25">
      <c r="A2" s="3" t="s">
        <v>1</v>
      </c>
      <c r="C2"/>
      <c r="D2"/>
    </row>
    <row r="3" spans="1:4" ht="30" x14ac:dyDescent="0.25">
      <c r="B3" s="1" t="s">
        <v>2</v>
      </c>
      <c r="C3"/>
      <c r="D3" s="2" t="s">
        <v>26948</v>
      </c>
    </row>
    <row r="4" spans="1:4" ht="30" x14ac:dyDescent="0.25">
      <c r="B4" s="4" t="s">
        <v>3</v>
      </c>
      <c r="C4" s="5" t="s">
        <v>4</v>
      </c>
      <c r="D4" s="6" t="s">
        <v>26949</v>
      </c>
    </row>
    <row r="5" spans="1:4" ht="42.75" customHeight="1" x14ac:dyDescent="0.25">
      <c r="B5"/>
      <c r="C5" s="7" t="s">
        <v>5</v>
      </c>
      <c r="D5" s="8" t="s">
        <v>6</v>
      </c>
    </row>
    <row r="6" spans="1:4" ht="223.5" customHeight="1" x14ac:dyDescent="0.25">
      <c r="B6"/>
      <c r="C6" s="5" t="s">
        <v>7</v>
      </c>
      <c r="D6" s="6" t="s">
        <v>26950</v>
      </c>
    </row>
    <row r="7" spans="1:4" ht="143.44999999999999" customHeight="1" x14ac:dyDescent="0.25">
      <c r="A7" s="9"/>
      <c r="B7" s="10"/>
      <c r="C7" s="11" t="s">
        <v>8</v>
      </c>
      <c r="D7" s="12" t="s">
        <v>26951</v>
      </c>
    </row>
    <row r="8" spans="1:4" x14ac:dyDescent="0.25">
      <c r="A8" s="3" t="s">
        <v>9</v>
      </c>
      <c r="B8"/>
      <c r="C8" s="13"/>
      <c r="D8"/>
    </row>
    <row r="9" spans="1:4" ht="30" x14ac:dyDescent="0.25">
      <c r="B9" s="1" t="s">
        <v>2</v>
      </c>
      <c r="C9" s="13"/>
      <c r="D9" s="2" t="s">
        <v>10</v>
      </c>
    </row>
    <row r="10" spans="1:4" ht="165" x14ac:dyDescent="0.25">
      <c r="B10" s="4" t="s">
        <v>11</v>
      </c>
      <c r="C10" s="5"/>
      <c r="D10" s="6" t="s">
        <v>25426</v>
      </c>
    </row>
    <row r="11" spans="1:4" x14ac:dyDescent="0.25">
      <c r="B11" s="1" t="s">
        <v>12</v>
      </c>
      <c r="C11" s="14"/>
      <c r="D11" s="15"/>
    </row>
    <row r="12" spans="1:4" ht="39" customHeight="1" x14ac:dyDescent="0.25">
      <c r="B12"/>
      <c r="C12" s="5" t="s">
        <v>13</v>
      </c>
      <c r="D12" s="6" t="s">
        <v>14</v>
      </c>
    </row>
    <row r="13" spans="1:4" ht="146.44999999999999" customHeight="1" x14ac:dyDescent="0.25">
      <c r="B13"/>
      <c r="C13" s="5" t="s">
        <v>15</v>
      </c>
      <c r="D13" s="6" t="s">
        <v>25427</v>
      </c>
    </row>
    <row r="14" spans="1:4" ht="102.75" customHeight="1" x14ac:dyDescent="0.25">
      <c r="B14"/>
      <c r="C14" s="161" t="s">
        <v>25</v>
      </c>
      <c r="D14" s="162" t="s">
        <v>26953</v>
      </c>
    </row>
    <row r="15" spans="1:4" ht="75.75" customHeight="1" x14ac:dyDescent="0.25">
      <c r="B15"/>
      <c r="C15" s="13" t="s">
        <v>16</v>
      </c>
      <c r="D15" s="2" t="s">
        <v>26955</v>
      </c>
    </row>
    <row r="16" spans="1:4" x14ac:dyDescent="0.25">
      <c r="A16" s="16" t="s">
        <v>25428</v>
      </c>
      <c r="B16" s="17"/>
      <c r="C16" s="18"/>
      <c r="D16" s="19"/>
    </row>
    <row r="17" spans="2:4" ht="45" x14ac:dyDescent="0.25">
      <c r="B17" s="1" t="s">
        <v>2</v>
      </c>
      <c r="C17" s="13"/>
      <c r="D17" s="2" t="s">
        <v>26952</v>
      </c>
    </row>
    <row r="18" spans="2:4" ht="30" x14ac:dyDescent="0.25">
      <c r="B18" s="4" t="s">
        <v>17</v>
      </c>
      <c r="C18" s="6"/>
      <c r="D18" s="6" t="s">
        <v>26954</v>
      </c>
    </row>
    <row r="19" spans="2:4" x14ac:dyDescent="0.25">
      <c r="B19" s="578" t="s">
        <v>18</v>
      </c>
      <c r="C19" s="579"/>
      <c r="D19" s="2" t="s">
        <v>5915</v>
      </c>
    </row>
    <row r="20" spans="2:4" ht="195" x14ac:dyDescent="0.25">
      <c r="B20"/>
      <c r="C20" s="6" t="s">
        <v>19</v>
      </c>
      <c r="D20" s="6" t="s">
        <v>26956</v>
      </c>
    </row>
    <row r="21" spans="2:4" ht="45" x14ac:dyDescent="0.25">
      <c r="B21"/>
      <c r="C21" s="6" t="s">
        <v>13</v>
      </c>
      <c r="D21" s="6" t="s">
        <v>20</v>
      </c>
    </row>
    <row r="22" spans="2:4" ht="30" x14ac:dyDescent="0.25">
      <c r="B22"/>
      <c r="C22" s="6" t="s">
        <v>21</v>
      </c>
      <c r="D22" s="6" t="s">
        <v>22</v>
      </c>
    </row>
    <row r="23" spans="2:4" ht="30" x14ac:dyDescent="0.25">
      <c r="B23"/>
      <c r="C23" s="6" t="s">
        <v>23</v>
      </c>
      <c r="D23" s="6" t="s">
        <v>31920</v>
      </c>
    </row>
    <row r="24" spans="2:4" ht="90" x14ac:dyDescent="0.25">
      <c r="B24"/>
      <c r="C24" s="6" t="s">
        <v>24</v>
      </c>
      <c r="D24" s="6" t="s">
        <v>31921</v>
      </c>
    </row>
    <row r="25" spans="2:4" ht="30.75" customHeight="1" x14ac:dyDescent="0.25">
      <c r="B25"/>
      <c r="C25" s="6" t="s">
        <v>25</v>
      </c>
      <c r="D25" s="6" t="s">
        <v>26957</v>
      </c>
    </row>
    <row r="26" spans="2:4" ht="45" x14ac:dyDescent="0.25">
      <c r="B26"/>
      <c r="C26" s="6" t="s">
        <v>26</v>
      </c>
      <c r="D26" s="6" t="s">
        <v>31922</v>
      </c>
    </row>
    <row r="27" spans="2:4" ht="105" x14ac:dyDescent="0.25">
      <c r="B27"/>
      <c r="C27" s="6" t="s">
        <v>27</v>
      </c>
      <c r="D27" s="6" t="s">
        <v>31923</v>
      </c>
    </row>
    <row r="28" spans="2:4" ht="45" x14ac:dyDescent="0.25">
      <c r="B28"/>
      <c r="C28" s="6" t="s">
        <v>28</v>
      </c>
      <c r="D28" s="6" t="s">
        <v>26958</v>
      </c>
    </row>
    <row r="29" spans="2:4" ht="60" x14ac:dyDescent="0.25">
      <c r="B29"/>
      <c r="C29" s="20" t="s">
        <v>29</v>
      </c>
      <c r="D29" s="20" t="s">
        <v>25429</v>
      </c>
    </row>
    <row r="30" spans="2:4" ht="79.5" customHeight="1" x14ac:dyDescent="0.25">
      <c r="B30"/>
      <c r="C30" s="20" t="s">
        <v>25430</v>
      </c>
      <c r="D30" s="20" t="s">
        <v>25431</v>
      </c>
    </row>
    <row r="31" spans="2:4" ht="230.25" customHeight="1" x14ac:dyDescent="0.25">
      <c r="B31"/>
      <c r="C31" s="20" t="s">
        <v>30</v>
      </c>
      <c r="D31" s="20" t="s">
        <v>26959</v>
      </c>
    </row>
    <row r="32" spans="2:4" x14ac:dyDescent="0.25">
      <c r="B32" s="21" t="s">
        <v>31</v>
      </c>
      <c r="C32" s="20"/>
      <c r="D32" s="20"/>
    </row>
    <row r="33" spans="1:4" x14ac:dyDescent="0.25">
      <c r="B33" s="22" t="s">
        <v>32</v>
      </c>
      <c r="C33" s="15"/>
      <c r="D33" s="15"/>
    </row>
    <row r="34" spans="1:4" x14ac:dyDescent="0.25">
      <c r="A34" s="23" t="s">
        <v>31919</v>
      </c>
      <c r="B34" s="17"/>
      <c r="C34" s="19"/>
      <c r="D34" s="19"/>
    </row>
    <row r="35" spans="1:4" ht="30" x14ac:dyDescent="0.25">
      <c r="B35" s="4" t="s">
        <v>2</v>
      </c>
      <c r="C35" s="6"/>
      <c r="D35" s="6" t="s">
        <v>33</v>
      </c>
    </row>
    <row r="36" spans="1:4" ht="90" x14ac:dyDescent="0.25">
      <c r="B36" s="13" t="s">
        <v>34</v>
      </c>
      <c r="C36" s="24">
        <v>1</v>
      </c>
      <c r="D36" s="2" t="s">
        <v>31925</v>
      </c>
    </row>
    <row r="37" spans="1:4" ht="75.75" thickBot="1" x14ac:dyDescent="0.3">
      <c r="B37"/>
      <c r="C37" s="25">
        <v>2</v>
      </c>
      <c r="D37" s="6" t="s">
        <v>31924</v>
      </c>
    </row>
    <row r="38" spans="1:4" x14ac:dyDescent="0.25">
      <c r="A38" s="23" t="s">
        <v>35</v>
      </c>
      <c r="B38"/>
      <c r="D38"/>
    </row>
    <row r="39" spans="1:4" ht="90" x14ac:dyDescent="0.25">
      <c r="B39" s="1" t="s">
        <v>2</v>
      </c>
      <c r="D39" s="2" t="s">
        <v>36</v>
      </c>
    </row>
    <row r="40" spans="1:4" ht="60" x14ac:dyDescent="0.25">
      <c r="B40" s="1" t="s">
        <v>37</v>
      </c>
      <c r="D40" s="2" t="s">
        <v>5839</v>
      </c>
    </row>
    <row r="41" spans="1:4" ht="45" x14ac:dyDescent="0.25">
      <c r="B41" s="1" t="s">
        <v>34</v>
      </c>
      <c r="D41" s="2" t="s">
        <v>38</v>
      </c>
    </row>
    <row r="42" spans="1:4" x14ac:dyDescent="0.25">
      <c r="A42" s="30" t="s">
        <v>5830</v>
      </c>
    </row>
    <row r="43" spans="1:4" ht="60" x14ac:dyDescent="0.25">
      <c r="B43" s="1" t="s">
        <v>2</v>
      </c>
      <c r="D43" s="2" t="s">
        <v>26960</v>
      </c>
    </row>
    <row r="44" spans="1:4" ht="75" x14ac:dyDescent="0.25">
      <c r="B44" s="1" t="s">
        <v>37</v>
      </c>
      <c r="D44" s="2" t="s">
        <v>25432</v>
      </c>
    </row>
    <row r="45" spans="1:4" x14ac:dyDescent="0.25">
      <c r="A45" s="3" t="s">
        <v>23998</v>
      </c>
    </row>
    <row r="46" spans="1:4" ht="75" x14ac:dyDescent="0.25">
      <c r="B46" s="1" t="s">
        <v>2</v>
      </c>
      <c r="D46" s="2" t="s">
        <v>31670</v>
      </c>
    </row>
    <row r="47" spans="1:4" ht="150" x14ac:dyDescent="0.25">
      <c r="B47" s="1" t="s">
        <v>37</v>
      </c>
      <c r="D47" s="2" t="s">
        <v>24000</v>
      </c>
    </row>
    <row r="48" spans="1:4" x14ac:dyDescent="0.25">
      <c r="A48" s="30" t="s">
        <v>26926</v>
      </c>
    </row>
    <row r="49" spans="2:4" ht="30" x14ac:dyDescent="0.25">
      <c r="B49" s="1" t="s">
        <v>2</v>
      </c>
      <c r="D49" s="2" t="s">
        <v>26927</v>
      </c>
    </row>
    <row r="50" spans="2:4" ht="120" x14ac:dyDescent="0.25">
      <c r="B50" s="576" t="s">
        <v>37</v>
      </c>
      <c r="C50" s="577"/>
      <c r="D50" s="2" t="s">
        <v>26928</v>
      </c>
    </row>
  </sheetData>
  <mergeCells count="2">
    <mergeCell ref="B50:C50"/>
    <mergeCell ref="B19:C19"/>
  </mergeCells>
  <pageMargins left="0.7" right="0.7" top="0.75" bottom="0.75"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39"/>
  <sheetViews>
    <sheetView zoomScaleNormal="100" workbookViewId="0">
      <selection activeCell="E55" sqref="E55"/>
    </sheetView>
  </sheetViews>
  <sheetFormatPr defaultRowHeight="15" x14ac:dyDescent="0.25"/>
  <cols>
    <col min="1" max="1" width="9.140625" style="197"/>
    <col min="2" max="3" width="16.28515625"/>
    <col min="5" max="1025" width="16.28515625"/>
  </cols>
  <sheetData>
    <row r="1" spans="1:9" x14ac:dyDescent="0.25">
      <c r="A1" s="197" t="s">
        <v>1854</v>
      </c>
      <c r="B1" s="24" t="s">
        <v>1571</v>
      </c>
      <c r="C1" s="193" t="s">
        <v>1856</v>
      </c>
      <c r="E1" s="24">
        <v>0.5</v>
      </c>
      <c r="F1" s="193"/>
      <c r="G1" s="24" t="s">
        <v>1458</v>
      </c>
      <c r="H1" s="24" t="s">
        <v>1469</v>
      </c>
      <c r="I1" s="24" t="s">
        <v>27748</v>
      </c>
    </row>
    <row r="2" spans="1:9" x14ac:dyDescent="0.25">
      <c r="A2" s="194" t="s">
        <v>1960</v>
      </c>
      <c r="B2" s="24" t="s">
        <v>2013</v>
      </c>
      <c r="C2" s="193" t="s">
        <v>1962</v>
      </c>
      <c r="E2" s="24">
        <v>4</v>
      </c>
      <c r="F2" s="193"/>
      <c r="G2" s="24" t="s">
        <v>1594</v>
      </c>
      <c r="H2" s="193"/>
      <c r="I2" s="24" t="s">
        <v>22668</v>
      </c>
    </row>
    <row r="3" spans="1:9" ht="45" x14ac:dyDescent="0.25">
      <c r="A3" s="194" t="s">
        <v>1963</v>
      </c>
      <c r="B3" s="24" t="s">
        <v>1846</v>
      </c>
      <c r="C3" s="193" t="s">
        <v>1965</v>
      </c>
      <c r="E3" s="24">
        <v>15</v>
      </c>
      <c r="F3" s="24">
        <v>30</v>
      </c>
      <c r="G3" s="24" t="s">
        <v>27744</v>
      </c>
      <c r="H3" s="24" t="s">
        <v>27745</v>
      </c>
      <c r="I3" s="24" t="s">
        <v>6517</v>
      </c>
    </row>
    <row r="4" spans="1:9" x14ac:dyDescent="0.25">
      <c r="A4" s="194" t="s">
        <v>2034</v>
      </c>
      <c r="B4" s="24" t="s">
        <v>2183</v>
      </c>
      <c r="C4" s="193" t="s">
        <v>2035</v>
      </c>
      <c r="E4" s="24">
        <v>2.6</v>
      </c>
      <c r="F4" s="193"/>
      <c r="G4" s="24" t="s">
        <v>1496</v>
      </c>
      <c r="H4" s="24" t="s">
        <v>27753</v>
      </c>
      <c r="I4" s="24" t="s">
        <v>6517</v>
      </c>
    </row>
    <row r="5" spans="1:9" x14ac:dyDescent="0.25">
      <c r="A5" s="194" t="s">
        <v>2036</v>
      </c>
      <c r="B5" s="24" t="s">
        <v>1476</v>
      </c>
      <c r="C5" s="193" t="s">
        <v>2038</v>
      </c>
      <c r="E5" s="24">
        <v>9.4</v>
      </c>
      <c r="F5" s="193"/>
      <c r="G5" s="24" t="s">
        <v>1473</v>
      </c>
      <c r="H5" s="24" t="s">
        <v>1506</v>
      </c>
      <c r="I5" s="24" t="s">
        <v>22668</v>
      </c>
    </row>
    <row r="6" spans="1:9" x14ac:dyDescent="0.25">
      <c r="A6" s="194" t="s">
        <v>2039</v>
      </c>
      <c r="B6" s="24" t="s">
        <v>2167</v>
      </c>
      <c r="C6" s="193" t="s">
        <v>2041</v>
      </c>
      <c r="E6" s="24">
        <v>70</v>
      </c>
      <c r="F6" s="193"/>
      <c r="G6" s="24" t="s">
        <v>1458</v>
      </c>
      <c r="H6" s="24" t="s">
        <v>1469</v>
      </c>
      <c r="I6" s="24" t="s">
        <v>27748</v>
      </c>
    </row>
    <row r="7" spans="1:9" ht="30" x14ac:dyDescent="0.25">
      <c r="A7" s="194" t="s">
        <v>2044</v>
      </c>
      <c r="B7" s="24" t="s">
        <v>2276</v>
      </c>
      <c r="C7" s="193" t="s">
        <v>2046</v>
      </c>
      <c r="E7" s="24">
        <v>1</v>
      </c>
      <c r="F7" s="24">
        <v>2</v>
      </c>
      <c r="G7" s="24" t="s">
        <v>1473</v>
      </c>
      <c r="H7" s="193"/>
      <c r="I7" s="24" t="s">
        <v>22668</v>
      </c>
    </row>
    <row r="8" spans="1:9" ht="30" x14ac:dyDescent="0.25">
      <c r="A8" s="194" t="s">
        <v>2047</v>
      </c>
      <c r="B8" s="24" t="s">
        <v>1648</v>
      </c>
      <c r="C8" s="193" t="s">
        <v>27864</v>
      </c>
      <c r="E8" s="24">
        <v>353</v>
      </c>
      <c r="F8" s="24">
        <v>706</v>
      </c>
      <c r="G8" s="24" t="s">
        <v>1454</v>
      </c>
      <c r="H8" s="24" t="s">
        <v>1550</v>
      </c>
      <c r="I8" s="24" t="s">
        <v>27742</v>
      </c>
    </row>
    <row r="9" spans="1:9" ht="30" x14ac:dyDescent="0.25">
      <c r="A9" s="194" t="s">
        <v>7425</v>
      </c>
      <c r="B9" s="24" t="s">
        <v>2077</v>
      </c>
      <c r="C9" s="193" t="s">
        <v>27820</v>
      </c>
      <c r="E9" s="24">
        <v>44</v>
      </c>
      <c r="F9" s="193"/>
      <c r="G9" s="24" t="s">
        <v>1473</v>
      </c>
      <c r="H9" s="24" t="s">
        <v>1550</v>
      </c>
      <c r="I9" s="24" t="s">
        <v>22668</v>
      </c>
    </row>
    <row r="10" spans="1:9" x14ac:dyDescent="0.25">
      <c r="A10" s="194" t="s">
        <v>2164</v>
      </c>
      <c r="B10" s="24" t="s">
        <v>1478</v>
      </c>
      <c r="C10" s="193" t="s">
        <v>2165</v>
      </c>
      <c r="E10" s="24">
        <v>54.7</v>
      </c>
      <c r="F10" s="24">
        <v>164.1</v>
      </c>
      <c r="G10" s="24" t="s">
        <v>27828</v>
      </c>
      <c r="H10" s="24" t="s">
        <v>27753</v>
      </c>
      <c r="I10" s="24" t="s">
        <v>27748</v>
      </c>
    </row>
    <row r="11" spans="1:9" x14ac:dyDescent="0.25">
      <c r="A11" s="194" t="s">
        <v>2166</v>
      </c>
      <c r="B11" s="24" t="s">
        <v>1535</v>
      </c>
      <c r="C11" s="193" t="s">
        <v>2168</v>
      </c>
      <c r="E11" s="24">
        <v>0.1</v>
      </c>
      <c r="F11" s="193"/>
      <c r="G11" s="24" t="s">
        <v>27792</v>
      </c>
      <c r="H11" s="24" t="s">
        <v>27753</v>
      </c>
      <c r="I11" s="24" t="s">
        <v>6517</v>
      </c>
    </row>
    <row r="12" spans="1:9" ht="30" x14ac:dyDescent="0.25">
      <c r="A12" s="194" t="s">
        <v>13569</v>
      </c>
      <c r="B12" s="24" t="s">
        <v>1810</v>
      </c>
      <c r="C12" s="193" t="s">
        <v>27859</v>
      </c>
      <c r="E12" s="24">
        <v>29</v>
      </c>
      <c r="F12" s="24" t="s">
        <v>27860</v>
      </c>
      <c r="G12" s="24" t="s">
        <v>1465</v>
      </c>
      <c r="H12" s="24" t="s">
        <v>1550</v>
      </c>
      <c r="I12" s="24" t="s">
        <v>22668</v>
      </c>
    </row>
    <row r="13" spans="1:9" x14ac:dyDescent="0.25">
      <c r="A13" s="194" t="s">
        <v>2188</v>
      </c>
      <c r="B13" s="24" t="s">
        <v>2308</v>
      </c>
      <c r="C13" s="193" t="s">
        <v>27839</v>
      </c>
      <c r="E13" s="24">
        <v>2</v>
      </c>
      <c r="F13" s="193"/>
      <c r="G13" s="193"/>
      <c r="H13" s="24" t="s">
        <v>1550</v>
      </c>
      <c r="I13" s="24" t="s">
        <v>6517</v>
      </c>
    </row>
    <row r="14" spans="1:9" ht="30" x14ac:dyDescent="0.25">
      <c r="A14" s="194" t="s">
        <v>2246</v>
      </c>
      <c r="B14" s="24" t="s">
        <v>1901</v>
      </c>
      <c r="C14" s="193" t="s">
        <v>2248</v>
      </c>
      <c r="E14" s="24">
        <v>0.01</v>
      </c>
      <c r="F14" s="193"/>
      <c r="G14" s="24" t="s">
        <v>27746</v>
      </c>
      <c r="H14" s="193"/>
      <c r="I14" s="24" t="s">
        <v>6517</v>
      </c>
    </row>
    <row r="15" spans="1:9" x14ac:dyDescent="0.25">
      <c r="A15" s="194" t="s">
        <v>2255</v>
      </c>
      <c r="B15" s="24" t="s">
        <v>2093</v>
      </c>
      <c r="C15" s="193" t="s">
        <v>2257</v>
      </c>
      <c r="E15" s="24">
        <v>8</v>
      </c>
      <c r="F15" s="24">
        <v>20</v>
      </c>
      <c r="G15" s="24" t="s">
        <v>1587</v>
      </c>
      <c r="H15" s="193"/>
      <c r="I15" s="24" t="s">
        <v>22668</v>
      </c>
    </row>
    <row r="16" spans="1:9" ht="30" x14ac:dyDescent="0.25">
      <c r="A16" s="194" t="s">
        <v>1795</v>
      </c>
      <c r="B16" s="24" t="s">
        <v>2143</v>
      </c>
      <c r="C16" s="193" t="s">
        <v>1797</v>
      </c>
      <c r="E16" s="24">
        <v>0.1</v>
      </c>
      <c r="F16" s="193"/>
      <c r="G16" s="24" t="s">
        <v>27746</v>
      </c>
      <c r="H16" s="193"/>
      <c r="I16" s="24" t="s">
        <v>6517</v>
      </c>
    </row>
    <row r="17" spans="1:9" ht="30" x14ac:dyDescent="0.25">
      <c r="A17" s="194" t="s">
        <v>1988</v>
      </c>
      <c r="B17" s="24" t="s">
        <v>2099</v>
      </c>
      <c r="C17" s="193" t="s">
        <v>1990</v>
      </c>
      <c r="E17" s="24">
        <v>1</v>
      </c>
      <c r="F17" s="193"/>
      <c r="G17" s="193"/>
      <c r="H17" s="24" t="s">
        <v>1490</v>
      </c>
      <c r="I17" s="24" t="s">
        <v>6517</v>
      </c>
    </row>
    <row r="18" spans="1:9" ht="30" x14ac:dyDescent="0.25">
      <c r="A18" s="194" t="s">
        <v>2014</v>
      </c>
      <c r="B18" s="24" t="s">
        <v>1705</v>
      </c>
      <c r="C18" s="193" t="s">
        <v>2016</v>
      </c>
      <c r="E18" s="24">
        <v>1.3</v>
      </c>
      <c r="F18" s="24">
        <v>2.7</v>
      </c>
      <c r="G18" s="24" t="s">
        <v>1465</v>
      </c>
      <c r="H18" s="24" t="s">
        <v>1550</v>
      </c>
      <c r="I18" s="24" t="s">
        <v>22668</v>
      </c>
    </row>
    <row r="19" spans="1:9" ht="30" x14ac:dyDescent="0.25">
      <c r="A19" s="194" t="s">
        <v>2109</v>
      </c>
      <c r="B19" s="24" t="s">
        <v>2110</v>
      </c>
      <c r="C19" s="193" t="s">
        <v>2111</v>
      </c>
      <c r="E19" s="24">
        <v>1</v>
      </c>
      <c r="F19" s="24">
        <v>2</v>
      </c>
      <c r="G19" s="24" t="s">
        <v>1465</v>
      </c>
      <c r="H19" s="193"/>
      <c r="I19" s="24" t="s">
        <v>22668</v>
      </c>
    </row>
    <row r="20" spans="1:9" ht="30" x14ac:dyDescent="0.25">
      <c r="A20" s="194" t="s">
        <v>2131</v>
      </c>
      <c r="B20" s="24" t="s">
        <v>1778</v>
      </c>
      <c r="C20" s="193" t="s">
        <v>2133</v>
      </c>
      <c r="E20" s="24">
        <v>7</v>
      </c>
      <c r="F20" s="24">
        <v>14</v>
      </c>
      <c r="G20" s="24" t="s">
        <v>1473</v>
      </c>
      <c r="H20" s="24" t="s">
        <v>27745</v>
      </c>
      <c r="I20" s="24" t="s">
        <v>22668</v>
      </c>
    </row>
    <row r="21" spans="1:9" ht="30" x14ac:dyDescent="0.25">
      <c r="A21" s="194" t="s">
        <v>2134</v>
      </c>
      <c r="B21" s="24" t="s">
        <v>1463</v>
      </c>
      <c r="C21" s="193" t="s">
        <v>2136</v>
      </c>
      <c r="E21" s="24">
        <v>7.0000000000000007E-2</v>
      </c>
      <c r="F21" s="24">
        <v>0.17</v>
      </c>
      <c r="G21" s="193"/>
      <c r="H21" s="24" t="s">
        <v>1506</v>
      </c>
      <c r="I21" s="24" t="s">
        <v>27742</v>
      </c>
    </row>
    <row r="22" spans="1:9" ht="45" x14ac:dyDescent="0.25">
      <c r="A22" s="194" t="s">
        <v>2140</v>
      </c>
      <c r="B22" s="24" t="s">
        <v>1909</v>
      </c>
      <c r="C22" s="193" t="s">
        <v>27815</v>
      </c>
      <c r="E22" s="24">
        <v>5.0000000000000001E-3</v>
      </c>
      <c r="F22" s="193"/>
      <c r="G22" s="24" t="s">
        <v>27746</v>
      </c>
      <c r="H22" s="193"/>
      <c r="I22" s="24" t="s">
        <v>6517</v>
      </c>
    </row>
    <row r="23" spans="1:9" ht="45" x14ac:dyDescent="0.25">
      <c r="A23" s="194" t="s">
        <v>1451</v>
      </c>
      <c r="B23" s="24" t="s">
        <v>1627</v>
      </c>
      <c r="C23" s="193" t="s">
        <v>1453</v>
      </c>
      <c r="E23" s="24">
        <v>0.5</v>
      </c>
      <c r="F23" s="24">
        <v>2</v>
      </c>
      <c r="G23" s="24" t="s">
        <v>1454</v>
      </c>
      <c r="H23" s="193"/>
      <c r="I23" s="24" t="s">
        <v>27742</v>
      </c>
    </row>
    <row r="24" spans="1:9" x14ac:dyDescent="0.25">
      <c r="A24" s="194" t="s">
        <v>1455</v>
      </c>
      <c r="B24" s="24" t="s">
        <v>1574</v>
      </c>
      <c r="C24" s="193" t="s">
        <v>1457</v>
      </c>
      <c r="E24" s="24">
        <v>3</v>
      </c>
      <c r="F24" s="193"/>
      <c r="G24" s="24" t="s">
        <v>1458</v>
      </c>
      <c r="H24" s="193"/>
      <c r="I24" s="24" t="s">
        <v>27742</v>
      </c>
    </row>
    <row r="25" spans="1:9" ht="30" x14ac:dyDescent="0.25">
      <c r="A25" s="194" t="s">
        <v>1459</v>
      </c>
      <c r="B25" s="24" t="s">
        <v>1726</v>
      </c>
      <c r="C25" s="193" t="s">
        <v>1461</v>
      </c>
      <c r="E25" s="24">
        <v>180</v>
      </c>
      <c r="F25" s="24">
        <v>360</v>
      </c>
      <c r="G25" s="193"/>
      <c r="H25" s="193"/>
      <c r="I25" s="24" t="s">
        <v>27748</v>
      </c>
    </row>
    <row r="26" spans="1:9" ht="30" x14ac:dyDescent="0.25">
      <c r="A26" s="194" t="s">
        <v>1462</v>
      </c>
      <c r="B26" s="24" t="s">
        <v>2056</v>
      </c>
      <c r="C26" s="193" t="s">
        <v>1464</v>
      </c>
      <c r="E26" s="24">
        <v>6</v>
      </c>
      <c r="F26" s="24">
        <v>12</v>
      </c>
      <c r="G26" s="24" t="s">
        <v>1465</v>
      </c>
      <c r="H26" s="193"/>
      <c r="I26" s="24" t="s">
        <v>27748</v>
      </c>
    </row>
    <row r="27" spans="1:9" ht="30" x14ac:dyDescent="0.25">
      <c r="A27" s="194" t="s">
        <v>1466</v>
      </c>
      <c r="B27" s="24" t="s">
        <v>1467</v>
      </c>
      <c r="C27" s="193" t="s">
        <v>1468</v>
      </c>
      <c r="E27" s="24">
        <v>1</v>
      </c>
      <c r="F27" s="193"/>
      <c r="G27" s="24" t="s">
        <v>1465</v>
      </c>
      <c r="H27" s="24" t="s">
        <v>1469</v>
      </c>
      <c r="I27" s="24" t="s">
        <v>22668</v>
      </c>
    </row>
    <row r="28" spans="1:9" ht="30" x14ac:dyDescent="0.25">
      <c r="A28" s="194" t="s">
        <v>1470</v>
      </c>
      <c r="B28" s="24" t="s">
        <v>1488</v>
      </c>
      <c r="C28" s="193" t="s">
        <v>1472</v>
      </c>
      <c r="E28" s="24">
        <v>0.2</v>
      </c>
      <c r="F28" s="24">
        <v>0.2</v>
      </c>
      <c r="G28" s="24" t="s">
        <v>1473</v>
      </c>
      <c r="H28" s="193"/>
      <c r="I28" s="24" t="s">
        <v>22668</v>
      </c>
    </row>
    <row r="29" spans="1:9" ht="30" x14ac:dyDescent="0.25">
      <c r="A29" s="194" t="s">
        <v>1411</v>
      </c>
      <c r="B29" s="24" t="s">
        <v>1766</v>
      </c>
      <c r="C29" s="193" t="s">
        <v>1475</v>
      </c>
      <c r="E29" s="193"/>
      <c r="F29" s="24">
        <v>6.7</v>
      </c>
      <c r="G29" s="24" t="s">
        <v>1465</v>
      </c>
      <c r="H29" s="24" t="s">
        <v>1506</v>
      </c>
      <c r="I29" s="24" t="s">
        <v>22668</v>
      </c>
    </row>
    <row r="30" spans="1:9" x14ac:dyDescent="0.25">
      <c r="A30" s="194" t="s">
        <v>1067</v>
      </c>
      <c r="B30" s="24" t="s">
        <v>2029</v>
      </c>
      <c r="C30" s="193" t="s">
        <v>1477</v>
      </c>
      <c r="E30" s="24">
        <v>442</v>
      </c>
      <c r="F30" s="24">
        <v>884</v>
      </c>
      <c r="G30" s="24" t="s">
        <v>27744</v>
      </c>
      <c r="H30" s="24" t="s">
        <v>1506</v>
      </c>
      <c r="I30" s="24" t="s">
        <v>6517</v>
      </c>
    </row>
    <row r="31" spans="1:9" x14ac:dyDescent="0.25">
      <c r="A31" s="194" t="s">
        <v>1199</v>
      </c>
      <c r="B31" s="24" t="s">
        <v>2301</v>
      </c>
      <c r="C31" s="193" t="s">
        <v>1479</v>
      </c>
      <c r="E31" s="24">
        <v>86</v>
      </c>
      <c r="F31" s="24">
        <v>172</v>
      </c>
      <c r="G31" s="24" t="s">
        <v>27816</v>
      </c>
      <c r="H31" s="193"/>
      <c r="I31" s="24" t="s">
        <v>27742</v>
      </c>
    </row>
    <row r="32" spans="1:9" x14ac:dyDescent="0.25">
      <c r="A32" s="194" t="s">
        <v>1480</v>
      </c>
      <c r="B32" s="24" t="s">
        <v>1839</v>
      </c>
      <c r="C32" s="193" t="s">
        <v>1482</v>
      </c>
      <c r="E32" s="24">
        <v>2.6</v>
      </c>
      <c r="F32" s="24">
        <v>5</v>
      </c>
      <c r="G32" s="24" t="s">
        <v>27827</v>
      </c>
      <c r="H32" s="193"/>
      <c r="I32" s="24" t="s">
        <v>27742</v>
      </c>
    </row>
    <row r="33" spans="1:9" x14ac:dyDescent="0.25">
      <c r="A33" s="194" t="s">
        <v>1484</v>
      </c>
      <c r="B33" s="24" t="s">
        <v>2268</v>
      </c>
      <c r="C33" s="193" t="s">
        <v>1486</v>
      </c>
      <c r="E33" s="24">
        <v>5</v>
      </c>
      <c r="F33" s="24">
        <v>10</v>
      </c>
      <c r="G33" s="193"/>
      <c r="H33" s="193"/>
      <c r="I33" s="24" t="s">
        <v>22668</v>
      </c>
    </row>
    <row r="34" spans="1:9" ht="30" x14ac:dyDescent="0.25">
      <c r="A34" s="194" t="s">
        <v>1487</v>
      </c>
      <c r="B34" s="24" t="s">
        <v>1967</v>
      </c>
      <c r="C34" s="193" t="s">
        <v>1489</v>
      </c>
      <c r="E34" s="24">
        <v>2.5</v>
      </c>
      <c r="F34" s="193"/>
      <c r="G34" s="193"/>
      <c r="H34" s="24" t="s">
        <v>1550</v>
      </c>
      <c r="I34" s="24" t="s">
        <v>27748</v>
      </c>
    </row>
    <row r="35" spans="1:9" ht="30" x14ac:dyDescent="0.25">
      <c r="A35" s="194" t="s">
        <v>1491</v>
      </c>
      <c r="B35" s="24" t="s">
        <v>2289</v>
      </c>
      <c r="C35" s="193" t="s">
        <v>1493</v>
      </c>
      <c r="E35" s="24">
        <v>0.96</v>
      </c>
      <c r="F35" s="24">
        <v>1.91</v>
      </c>
      <c r="G35" s="24" t="s">
        <v>1465</v>
      </c>
      <c r="H35" s="24" t="s">
        <v>1550</v>
      </c>
      <c r="I35" s="24" t="s">
        <v>27742</v>
      </c>
    </row>
    <row r="36" spans="1:9" ht="60" x14ac:dyDescent="0.25">
      <c r="A36" s="194" t="s">
        <v>5455</v>
      </c>
      <c r="B36" s="24" t="s">
        <v>2259</v>
      </c>
      <c r="C36" s="193" t="s">
        <v>27789</v>
      </c>
      <c r="E36" s="24">
        <v>0.01</v>
      </c>
      <c r="F36" s="193"/>
      <c r="G36" s="24" t="s">
        <v>27764</v>
      </c>
      <c r="H36" s="193"/>
      <c r="I36" s="24" t="s">
        <v>27742</v>
      </c>
    </row>
    <row r="37" spans="1:9" ht="30" x14ac:dyDescent="0.25">
      <c r="A37" s="194" t="s">
        <v>1266</v>
      </c>
      <c r="B37" s="24" t="s">
        <v>2241</v>
      </c>
      <c r="C37" s="193" t="s">
        <v>27858</v>
      </c>
      <c r="E37" s="24">
        <v>0.05</v>
      </c>
      <c r="F37" s="24">
        <v>0.05</v>
      </c>
      <c r="G37" s="24" t="s">
        <v>1498</v>
      </c>
      <c r="H37" s="193"/>
      <c r="I37" s="24" t="s">
        <v>6517</v>
      </c>
    </row>
    <row r="38" spans="1:9" ht="60" x14ac:dyDescent="0.25">
      <c r="A38" s="194" t="s">
        <v>1499</v>
      </c>
      <c r="B38" s="24" t="s">
        <v>1783</v>
      </c>
      <c r="C38" s="193" t="s">
        <v>27853</v>
      </c>
      <c r="E38" s="24">
        <v>0.08</v>
      </c>
      <c r="F38" s="193"/>
      <c r="G38" s="24" t="s">
        <v>27854</v>
      </c>
      <c r="H38" s="24" t="s">
        <v>27753</v>
      </c>
      <c r="I38" s="24" t="s">
        <v>6517</v>
      </c>
    </row>
    <row r="39" spans="1:9" x14ac:dyDescent="0.25">
      <c r="A39" s="194" t="s">
        <v>27857</v>
      </c>
      <c r="B39" s="24" t="s">
        <v>1723</v>
      </c>
      <c r="C39" s="193" t="s">
        <v>27856</v>
      </c>
      <c r="E39" s="24">
        <v>7</v>
      </c>
      <c r="F39" s="24">
        <v>14</v>
      </c>
      <c r="G39" s="193"/>
      <c r="H39" s="24" t="s">
        <v>1550</v>
      </c>
      <c r="I39" s="24" t="s">
        <v>22668</v>
      </c>
    </row>
    <row r="40" spans="1:9" x14ac:dyDescent="0.25">
      <c r="A40" s="194" t="s">
        <v>27755</v>
      </c>
      <c r="B40" s="24" t="s">
        <v>2045</v>
      </c>
      <c r="C40" s="193" t="s">
        <v>27754</v>
      </c>
      <c r="E40" s="24">
        <v>5.4</v>
      </c>
      <c r="F40" s="193"/>
      <c r="G40" s="24" t="s">
        <v>1473</v>
      </c>
      <c r="H40" s="24" t="s">
        <v>1550</v>
      </c>
      <c r="I40" s="24" t="s">
        <v>22668</v>
      </c>
    </row>
    <row r="41" spans="1:9" ht="30" x14ac:dyDescent="0.25">
      <c r="A41" s="194" t="s">
        <v>27843</v>
      </c>
      <c r="B41" s="24" t="s">
        <v>1638</v>
      </c>
      <c r="C41" s="198" t="s">
        <v>27842</v>
      </c>
      <c r="E41" s="24">
        <v>241</v>
      </c>
      <c r="F41" s="24">
        <v>723</v>
      </c>
      <c r="G41" s="24" t="s">
        <v>1498</v>
      </c>
      <c r="H41" s="193"/>
      <c r="I41" s="24" t="s">
        <v>22668</v>
      </c>
    </row>
    <row r="42" spans="1:9" x14ac:dyDescent="0.25">
      <c r="A42" s="194" t="s">
        <v>1503</v>
      </c>
      <c r="B42" s="24" t="s">
        <v>2003</v>
      </c>
      <c r="C42" s="193" t="s">
        <v>1505</v>
      </c>
      <c r="E42" s="24">
        <v>10</v>
      </c>
      <c r="F42" s="24">
        <v>40</v>
      </c>
      <c r="G42" s="24" t="s">
        <v>1473</v>
      </c>
      <c r="H42" s="24" t="s">
        <v>1506</v>
      </c>
      <c r="I42" s="24" t="s">
        <v>22668</v>
      </c>
    </row>
    <row r="43" spans="1:9" x14ac:dyDescent="0.25">
      <c r="A43" s="194" t="s">
        <v>1507</v>
      </c>
      <c r="B43" s="24" t="s">
        <v>1775</v>
      </c>
      <c r="C43" s="193" t="s">
        <v>1509</v>
      </c>
      <c r="E43" s="24">
        <v>95</v>
      </c>
      <c r="F43" s="193"/>
      <c r="G43" s="193"/>
      <c r="H43" s="24" t="s">
        <v>1506</v>
      </c>
      <c r="I43" s="24" t="s">
        <v>22668</v>
      </c>
    </row>
    <row r="44" spans="1:9" x14ac:dyDescent="0.25">
      <c r="A44" s="194" t="s">
        <v>1183</v>
      </c>
      <c r="B44" s="24" t="s">
        <v>1974</v>
      </c>
      <c r="C44" s="193" t="s">
        <v>1510</v>
      </c>
      <c r="E44" s="24">
        <v>221</v>
      </c>
      <c r="F44" s="24">
        <v>442</v>
      </c>
      <c r="G44" s="24" t="s">
        <v>27837</v>
      </c>
      <c r="H44" s="24" t="s">
        <v>1506</v>
      </c>
      <c r="I44" s="24" t="s">
        <v>27748</v>
      </c>
    </row>
    <row r="45" spans="1:9" ht="45" x14ac:dyDescent="0.25">
      <c r="A45" s="194" t="s">
        <v>1511</v>
      </c>
      <c r="B45" s="24" t="s">
        <v>2237</v>
      </c>
      <c r="C45" s="193" t="s">
        <v>27861</v>
      </c>
      <c r="E45" s="24">
        <v>12</v>
      </c>
      <c r="F45" s="24">
        <v>60</v>
      </c>
      <c r="G45" s="24" t="s">
        <v>1454</v>
      </c>
      <c r="H45" s="24" t="s">
        <v>1550</v>
      </c>
      <c r="I45" s="24" t="s">
        <v>6517</v>
      </c>
    </row>
    <row r="46" spans="1:9" x14ac:dyDescent="0.25">
      <c r="A46" s="194" t="s">
        <v>1513</v>
      </c>
      <c r="B46" s="24" t="s">
        <v>27775</v>
      </c>
      <c r="C46" s="193" t="s">
        <v>1515</v>
      </c>
      <c r="E46" s="24">
        <v>0.2</v>
      </c>
      <c r="F46" s="24">
        <v>0.8</v>
      </c>
      <c r="G46" s="24" t="s">
        <v>27776</v>
      </c>
      <c r="H46" s="193"/>
      <c r="I46" s="24" t="s">
        <v>27742</v>
      </c>
    </row>
    <row r="47" spans="1:9" ht="30" x14ac:dyDescent="0.25">
      <c r="A47" s="194" t="s">
        <v>1516</v>
      </c>
      <c r="B47" s="24" t="s">
        <v>2096</v>
      </c>
      <c r="C47" s="193" t="s">
        <v>27823</v>
      </c>
      <c r="E47" s="24">
        <v>4.46</v>
      </c>
      <c r="F47" s="24">
        <v>8.92</v>
      </c>
      <c r="G47" s="24" t="s">
        <v>27824</v>
      </c>
      <c r="H47" s="193"/>
      <c r="I47" s="24" t="s">
        <v>27742</v>
      </c>
    </row>
    <row r="48" spans="1:9" ht="45" x14ac:dyDescent="0.25">
      <c r="A48" s="194" t="s">
        <v>1518</v>
      </c>
      <c r="B48" s="24" t="s">
        <v>1504</v>
      </c>
      <c r="C48" s="193" t="s">
        <v>27777</v>
      </c>
      <c r="E48" s="24">
        <v>1.9</v>
      </c>
      <c r="F48" s="193"/>
      <c r="G48" s="24" t="s">
        <v>27758</v>
      </c>
      <c r="H48" s="24" t="s">
        <v>27753</v>
      </c>
      <c r="I48" s="24" t="s">
        <v>27742</v>
      </c>
    </row>
    <row r="49" spans="1:9" ht="45" x14ac:dyDescent="0.25">
      <c r="A49" s="194" t="s">
        <v>1520</v>
      </c>
      <c r="B49" s="24" t="s">
        <v>2247</v>
      </c>
      <c r="C49" s="193" t="s">
        <v>27855</v>
      </c>
      <c r="E49" s="24">
        <v>0.8</v>
      </c>
      <c r="F49" s="193"/>
      <c r="G49" s="24" t="s">
        <v>27747</v>
      </c>
      <c r="H49" s="24" t="s">
        <v>27753</v>
      </c>
      <c r="I49" s="24" t="s">
        <v>6517</v>
      </c>
    </row>
    <row r="50" spans="1:9" x14ac:dyDescent="0.25">
      <c r="A50" s="194" t="s">
        <v>1309</v>
      </c>
      <c r="B50" s="24" t="s">
        <v>1758</v>
      </c>
      <c r="C50" s="193" t="s">
        <v>1523</v>
      </c>
      <c r="E50" s="24">
        <v>2350</v>
      </c>
      <c r="F50" s="24">
        <v>9400</v>
      </c>
      <c r="G50" s="193"/>
      <c r="H50" s="193"/>
      <c r="I50" s="24" t="s">
        <v>22668</v>
      </c>
    </row>
    <row r="51" spans="1:9" x14ac:dyDescent="0.25">
      <c r="A51" s="194" t="s">
        <v>1354</v>
      </c>
      <c r="B51" s="24" t="s">
        <v>1669</v>
      </c>
      <c r="C51" s="193" t="s">
        <v>1525</v>
      </c>
      <c r="E51" s="24">
        <v>2.2000000000000002</v>
      </c>
      <c r="F51" s="193"/>
      <c r="G51" s="24" t="s">
        <v>27840</v>
      </c>
      <c r="H51" s="24" t="s">
        <v>27753</v>
      </c>
      <c r="I51" s="24" t="s">
        <v>6517</v>
      </c>
    </row>
    <row r="52" spans="1:9" x14ac:dyDescent="0.25">
      <c r="A52" s="194" t="s">
        <v>1526</v>
      </c>
      <c r="B52" s="24" t="s">
        <v>1538</v>
      </c>
      <c r="C52" s="193" t="s">
        <v>1528</v>
      </c>
      <c r="E52" s="24">
        <v>0.05</v>
      </c>
      <c r="F52" s="24">
        <v>0.12</v>
      </c>
      <c r="G52" s="24" t="s">
        <v>1465</v>
      </c>
      <c r="H52" s="24" t="s">
        <v>1550</v>
      </c>
      <c r="I52" s="24" t="s">
        <v>22668</v>
      </c>
    </row>
    <row r="53" spans="1:9" x14ac:dyDescent="0.25">
      <c r="A53" s="194" t="s">
        <v>1529</v>
      </c>
      <c r="B53" s="24" t="s">
        <v>1978</v>
      </c>
      <c r="C53" s="193" t="s">
        <v>1531</v>
      </c>
      <c r="E53" s="24">
        <v>3</v>
      </c>
      <c r="F53" s="24">
        <v>6</v>
      </c>
      <c r="G53" s="24" t="s">
        <v>1473</v>
      </c>
      <c r="H53" s="193"/>
      <c r="I53" s="24" t="s">
        <v>22668</v>
      </c>
    </row>
    <row r="54" spans="1:9" ht="30" x14ac:dyDescent="0.25">
      <c r="A54" s="194" t="s">
        <v>1532</v>
      </c>
      <c r="B54" s="24" t="s">
        <v>2048</v>
      </c>
      <c r="C54" s="193" t="s">
        <v>27862</v>
      </c>
      <c r="E54" s="24">
        <v>8.1999999999999993</v>
      </c>
      <c r="F54" s="24" t="s">
        <v>27822</v>
      </c>
      <c r="G54" s="193"/>
      <c r="H54" s="24" t="s">
        <v>27753</v>
      </c>
      <c r="I54" s="24" t="s">
        <v>6517</v>
      </c>
    </row>
    <row r="55" spans="1:9" x14ac:dyDescent="0.25">
      <c r="A55" s="194" t="s">
        <v>1534</v>
      </c>
      <c r="B55" s="24" t="s">
        <v>1527</v>
      </c>
      <c r="C55" s="193" t="s">
        <v>1536</v>
      </c>
      <c r="E55" s="199">
        <v>44289</v>
      </c>
      <c r="F55" s="193"/>
      <c r="G55" s="24" t="s">
        <v>27746</v>
      </c>
      <c r="H55" s="193"/>
      <c r="I55" s="24" t="s">
        <v>27748</v>
      </c>
    </row>
    <row r="56" spans="1:9" x14ac:dyDescent="0.25">
      <c r="A56" s="194" t="s">
        <v>1537</v>
      </c>
      <c r="B56" s="24" t="s">
        <v>1530</v>
      </c>
      <c r="C56" s="193" t="s">
        <v>1539</v>
      </c>
      <c r="E56" s="24">
        <v>4.8</v>
      </c>
      <c r="F56" s="24">
        <v>12.1</v>
      </c>
      <c r="G56" s="24" t="s">
        <v>1458</v>
      </c>
      <c r="H56" s="24" t="s">
        <v>1506</v>
      </c>
      <c r="I56" s="24" t="s">
        <v>22668</v>
      </c>
    </row>
    <row r="57" spans="1:9" x14ac:dyDescent="0.25">
      <c r="A57" s="194" t="s">
        <v>1083</v>
      </c>
      <c r="B57" s="24" t="s">
        <v>1617</v>
      </c>
      <c r="C57" s="193" t="s">
        <v>1541</v>
      </c>
      <c r="E57" s="24">
        <v>52</v>
      </c>
      <c r="F57" s="24">
        <v>104</v>
      </c>
      <c r="G57" s="24" t="s">
        <v>1458</v>
      </c>
      <c r="H57" s="24" t="s">
        <v>1506</v>
      </c>
      <c r="I57" s="24" t="s">
        <v>22668</v>
      </c>
    </row>
    <row r="58" spans="1:9" x14ac:dyDescent="0.25">
      <c r="A58" s="194" t="s">
        <v>6154</v>
      </c>
      <c r="B58" s="24" t="s">
        <v>2087</v>
      </c>
      <c r="C58" s="193" t="s">
        <v>27790</v>
      </c>
      <c r="E58" s="24">
        <v>125</v>
      </c>
      <c r="F58" s="24">
        <v>250</v>
      </c>
      <c r="G58" s="24" t="s">
        <v>1454</v>
      </c>
      <c r="H58" s="24" t="s">
        <v>1550</v>
      </c>
      <c r="I58" s="24" t="s">
        <v>27748</v>
      </c>
    </row>
    <row r="59" spans="1:9" ht="45" x14ac:dyDescent="0.25">
      <c r="A59" s="194" t="s">
        <v>1120</v>
      </c>
      <c r="B59" s="24" t="s">
        <v>2160</v>
      </c>
      <c r="C59" s="193" t="s">
        <v>1543</v>
      </c>
      <c r="E59" s="24">
        <v>375</v>
      </c>
      <c r="F59" s="24">
        <v>568</v>
      </c>
      <c r="G59" s="24" t="s">
        <v>1454</v>
      </c>
      <c r="H59" s="24" t="s">
        <v>1506</v>
      </c>
      <c r="I59" s="24" t="s">
        <v>27742</v>
      </c>
    </row>
    <row r="60" spans="1:9" x14ac:dyDescent="0.25">
      <c r="A60" s="194" t="s">
        <v>1544</v>
      </c>
      <c r="B60" s="24" t="s">
        <v>2218</v>
      </c>
      <c r="C60" s="193" t="s">
        <v>1546</v>
      </c>
      <c r="E60" s="24">
        <v>10</v>
      </c>
      <c r="F60" s="193"/>
      <c r="G60" s="24" t="s">
        <v>1547</v>
      </c>
      <c r="H60" s="193"/>
      <c r="I60" s="24" t="s">
        <v>27748</v>
      </c>
    </row>
    <row r="61" spans="1:9" x14ac:dyDescent="0.25">
      <c r="A61" s="194" t="s">
        <v>1548</v>
      </c>
      <c r="B61" s="24" t="s">
        <v>1890</v>
      </c>
      <c r="C61" s="193" t="s">
        <v>1549</v>
      </c>
      <c r="E61" s="24">
        <v>17.600000000000001</v>
      </c>
      <c r="F61" s="24">
        <v>35.200000000000003</v>
      </c>
      <c r="G61" s="193"/>
      <c r="H61" s="24" t="s">
        <v>27745</v>
      </c>
      <c r="I61" s="24" t="s">
        <v>22668</v>
      </c>
    </row>
    <row r="62" spans="1:9" ht="45" x14ac:dyDescent="0.25">
      <c r="A62" s="194" t="s">
        <v>1551</v>
      </c>
      <c r="B62" s="24" t="s">
        <v>2074</v>
      </c>
      <c r="C62" s="193" t="s">
        <v>27793</v>
      </c>
      <c r="E62" s="24">
        <v>83</v>
      </c>
      <c r="F62" s="24">
        <v>208</v>
      </c>
      <c r="G62" s="193"/>
      <c r="H62" s="24" t="s">
        <v>1506</v>
      </c>
      <c r="I62" s="24" t="s">
        <v>22668</v>
      </c>
    </row>
    <row r="63" spans="1:9" ht="30" x14ac:dyDescent="0.25">
      <c r="A63" s="194" t="s">
        <v>1553</v>
      </c>
      <c r="B63" s="24" t="s">
        <v>1474</v>
      </c>
      <c r="C63" s="193" t="s">
        <v>1555</v>
      </c>
      <c r="E63" s="24">
        <v>420</v>
      </c>
      <c r="F63" s="193"/>
      <c r="G63" s="24" t="s">
        <v>1473</v>
      </c>
      <c r="H63" s="193"/>
      <c r="I63" s="24" t="s">
        <v>22668</v>
      </c>
    </row>
    <row r="64" spans="1:9" ht="30" x14ac:dyDescent="0.25">
      <c r="A64" s="194" t="s">
        <v>1556</v>
      </c>
      <c r="B64" s="24" t="s">
        <v>1763</v>
      </c>
      <c r="C64" s="193" t="s">
        <v>1558</v>
      </c>
      <c r="E64" s="24">
        <v>0.42</v>
      </c>
      <c r="F64" s="24">
        <v>0.84</v>
      </c>
      <c r="G64" s="24" t="s">
        <v>1465</v>
      </c>
      <c r="H64" s="193"/>
      <c r="I64" s="24" t="s">
        <v>22668</v>
      </c>
    </row>
    <row r="65" spans="1:9" ht="30" x14ac:dyDescent="0.25">
      <c r="A65" s="194" t="s">
        <v>899</v>
      </c>
      <c r="B65" s="24" t="s">
        <v>1884</v>
      </c>
      <c r="C65" s="193" t="s">
        <v>1560</v>
      </c>
      <c r="E65" s="24">
        <v>0.08</v>
      </c>
      <c r="F65" s="24">
        <v>0.08</v>
      </c>
      <c r="G65" s="24" t="s">
        <v>1561</v>
      </c>
      <c r="H65" s="193"/>
      <c r="I65" s="24" t="s">
        <v>27742</v>
      </c>
    </row>
    <row r="66" spans="1:9" x14ac:dyDescent="0.25">
      <c r="A66" s="194" t="s">
        <v>1562</v>
      </c>
      <c r="B66" s="24" t="s">
        <v>1657</v>
      </c>
      <c r="C66" s="193" t="s">
        <v>1563</v>
      </c>
      <c r="E66" s="24">
        <v>221</v>
      </c>
      <c r="F66" s="24">
        <v>442</v>
      </c>
      <c r="G66" s="24" t="s">
        <v>27837</v>
      </c>
      <c r="H66" s="24" t="s">
        <v>1506</v>
      </c>
      <c r="I66" s="24" t="s">
        <v>27748</v>
      </c>
    </row>
    <row r="67" spans="1:9" x14ac:dyDescent="0.25">
      <c r="A67" s="194" t="s">
        <v>1564</v>
      </c>
      <c r="B67" s="24" t="s">
        <v>2107</v>
      </c>
      <c r="C67" s="193" t="s">
        <v>1566</v>
      </c>
      <c r="E67" s="24">
        <v>9</v>
      </c>
      <c r="F67" s="193"/>
      <c r="G67" s="24" t="s">
        <v>1454</v>
      </c>
      <c r="H67" s="193"/>
      <c r="I67" s="24" t="s">
        <v>27748</v>
      </c>
    </row>
    <row r="68" spans="1:9" x14ac:dyDescent="0.25">
      <c r="A68" s="194" t="s">
        <v>1567</v>
      </c>
      <c r="B68" s="24" t="s">
        <v>1740</v>
      </c>
      <c r="C68" s="193" t="s">
        <v>1569</v>
      </c>
      <c r="E68" s="24">
        <v>45</v>
      </c>
      <c r="F68" s="193"/>
      <c r="G68" s="24" t="s">
        <v>1458</v>
      </c>
      <c r="H68" s="24" t="s">
        <v>1469</v>
      </c>
      <c r="I68" s="24" t="s">
        <v>27748</v>
      </c>
    </row>
    <row r="69" spans="1:9" ht="30" x14ac:dyDescent="0.25">
      <c r="A69" s="194" t="s">
        <v>1570</v>
      </c>
      <c r="B69" s="24" t="s">
        <v>1861</v>
      </c>
      <c r="C69" s="193" t="s">
        <v>1572</v>
      </c>
      <c r="E69" s="24">
        <v>275</v>
      </c>
      <c r="F69" s="24">
        <v>550</v>
      </c>
      <c r="G69" s="193"/>
      <c r="H69" s="24" t="s">
        <v>1506</v>
      </c>
      <c r="I69" s="24" t="s">
        <v>22668</v>
      </c>
    </row>
    <row r="70" spans="1:9" ht="30" x14ac:dyDescent="0.25">
      <c r="A70" s="194" t="s">
        <v>1573</v>
      </c>
      <c r="B70" s="24" t="s">
        <v>1608</v>
      </c>
      <c r="C70" s="193" t="s">
        <v>1575</v>
      </c>
      <c r="E70" s="24">
        <v>100</v>
      </c>
      <c r="F70" s="193"/>
      <c r="G70" s="24" t="s">
        <v>1473</v>
      </c>
      <c r="H70" s="24" t="s">
        <v>1506</v>
      </c>
      <c r="I70" s="24" t="s">
        <v>6517</v>
      </c>
    </row>
    <row r="71" spans="1:9" x14ac:dyDescent="0.25">
      <c r="A71" s="194" t="s">
        <v>46</v>
      </c>
      <c r="B71" s="24" t="s">
        <v>2141</v>
      </c>
      <c r="C71" s="193" t="s">
        <v>1577</v>
      </c>
      <c r="E71" s="24">
        <v>190</v>
      </c>
      <c r="F71" s="24">
        <v>380</v>
      </c>
      <c r="G71" s="24" t="s">
        <v>27744</v>
      </c>
      <c r="H71" s="24" t="s">
        <v>1469</v>
      </c>
      <c r="I71" s="24" t="s">
        <v>27742</v>
      </c>
    </row>
    <row r="72" spans="1:9" x14ac:dyDescent="0.25">
      <c r="A72" s="194" t="s">
        <v>1578</v>
      </c>
      <c r="B72" s="24" t="s">
        <v>1702</v>
      </c>
      <c r="C72" s="193" t="s">
        <v>1580</v>
      </c>
      <c r="E72" s="24">
        <v>23</v>
      </c>
      <c r="F72" s="24">
        <v>70</v>
      </c>
      <c r="G72" s="193"/>
      <c r="H72" s="24" t="s">
        <v>1469</v>
      </c>
      <c r="I72" s="24" t="s">
        <v>27742</v>
      </c>
    </row>
    <row r="73" spans="1:9" ht="30" x14ac:dyDescent="0.25">
      <c r="A73" s="194" t="s">
        <v>1581</v>
      </c>
      <c r="B73" s="24" t="s">
        <v>1835</v>
      </c>
      <c r="C73" s="193" t="s">
        <v>1583</v>
      </c>
      <c r="E73" s="24">
        <v>8.1999999999999993</v>
      </c>
      <c r="F73" s="24">
        <v>16.399999999999999</v>
      </c>
      <c r="G73" s="24" t="s">
        <v>1465</v>
      </c>
      <c r="H73" s="193"/>
      <c r="I73" s="24" t="s">
        <v>22668</v>
      </c>
    </row>
    <row r="74" spans="1:9" x14ac:dyDescent="0.25">
      <c r="A74" s="194" t="s">
        <v>1584</v>
      </c>
      <c r="B74" s="24" t="s">
        <v>1720</v>
      </c>
      <c r="C74" s="193" t="s">
        <v>1586</v>
      </c>
      <c r="E74" s="24">
        <v>200</v>
      </c>
      <c r="F74" s="24">
        <v>800</v>
      </c>
      <c r="G74" s="24" t="s">
        <v>1587</v>
      </c>
      <c r="H74" s="193"/>
      <c r="I74" s="24" t="s">
        <v>27742</v>
      </c>
    </row>
    <row r="75" spans="1:9" x14ac:dyDescent="0.25">
      <c r="A75" s="194" t="s">
        <v>1318</v>
      </c>
      <c r="B75" s="24" t="s">
        <v>2314</v>
      </c>
      <c r="C75" s="193" t="s">
        <v>1590</v>
      </c>
      <c r="E75" s="24">
        <v>40.799999999999997</v>
      </c>
      <c r="F75" s="24">
        <v>81.599999999999994</v>
      </c>
      <c r="G75" s="24" t="s">
        <v>1458</v>
      </c>
      <c r="H75" s="24" t="s">
        <v>1506</v>
      </c>
      <c r="I75" s="24" t="s">
        <v>6517</v>
      </c>
    </row>
    <row r="76" spans="1:9" x14ac:dyDescent="0.25">
      <c r="A76" s="194" t="s">
        <v>1591</v>
      </c>
      <c r="B76" s="24" t="s">
        <v>1935</v>
      </c>
      <c r="C76" s="193" t="s">
        <v>1593</v>
      </c>
      <c r="E76" s="24">
        <v>8</v>
      </c>
      <c r="F76" s="24">
        <v>16</v>
      </c>
      <c r="G76" s="24" t="s">
        <v>27757</v>
      </c>
      <c r="H76" s="24" t="s">
        <v>27745</v>
      </c>
      <c r="I76" s="24" t="s">
        <v>27742</v>
      </c>
    </row>
    <row r="77" spans="1:9" x14ac:dyDescent="0.25">
      <c r="A77" s="194" t="s">
        <v>1595</v>
      </c>
      <c r="B77" s="24" t="s">
        <v>1471</v>
      </c>
      <c r="C77" s="193" t="s">
        <v>1597</v>
      </c>
      <c r="E77" s="24">
        <v>420</v>
      </c>
      <c r="F77" s="24">
        <v>840</v>
      </c>
      <c r="G77" s="24" t="s">
        <v>27808</v>
      </c>
      <c r="H77" s="193"/>
      <c r="I77" s="24" t="s">
        <v>22668</v>
      </c>
    </row>
    <row r="78" spans="1:9" x14ac:dyDescent="0.25">
      <c r="A78" s="194" t="s">
        <v>1598</v>
      </c>
      <c r="B78" s="24" t="s">
        <v>1636</v>
      </c>
      <c r="C78" s="193" t="s">
        <v>1600</v>
      </c>
      <c r="E78" s="24">
        <v>2950</v>
      </c>
      <c r="F78" s="193"/>
      <c r="G78" s="193"/>
      <c r="H78" s="24" t="s">
        <v>1469</v>
      </c>
      <c r="I78" s="24" t="s">
        <v>27748</v>
      </c>
    </row>
    <row r="79" spans="1:9" ht="30" x14ac:dyDescent="0.25">
      <c r="A79" s="194" t="s">
        <v>1086</v>
      </c>
      <c r="B79" s="24" t="s">
        <v>1614</v>
      </c>
      <c r="C79" s="193" t="s">
        <v>27750</v>
      </c>
      <c r="E79" s="24">
        <v>3.16</v>
      </c>
      <c r="F79" s="24" t="s">
        <v>1053</v>
      </c>
      <c r="G79" s="24" t="s">
        <v>1458</v>
      </c>
      <c r="H79" s="24" t="s">
        <v>27745</v>
      </c>
      <c r="I79" s="24" t="s">
        <v>22668</v>
      </c>
    </row>
    <row r="80" spans="1:9" x14ac:dyDescent="0.25">
      <c r="A80" s="194" t="s">
        <v>1417</v>
      </c>
      <c r="B80" s="24" t="s">
        <v>1633</v>
      </c>
      <c r="C80" s="193" t="s">
        <v>1603</v>
      </c>
      <c r="E80" s="24">
        <v>15</v>
      </c>
      <c r="F80" s="24">
        <v>30</v>
      </c>
      <c r="G80" s="24" t="s">
        <v>1594</v>
      </c>
      <c r="H80" s="24" t="s">
        <v>1469</v>
      </c>
      <c r="I80" s="24" t="s">
        <v>22668</v>
      </c>
    </row>
    <row r="81" spans="1:9" ht="30" x14ac:dyDescent="0.25">
      <c r="A81" s="194" t="s">
        <v>1604</v>
      </c>
      <c r="B81" s="24" t="s">
        <v>1881</v>
      </c>
      <c r="C81" s="193" t="s">
        <v>1606</v>
      </c>
      <c r="E81" s="24">
        <v>150</v>
      </c>
      <c r="F81" s="24">
        <v>300</v>
      </c>
      <c r="G81" s="24" t="s">
        <v>1458</v>
      </c>
      <c r="H81" s="24" t="s">
        <v>1506</v>
      </c>
      <c r="I81" s="24" t="s">
        <v>22668</v>
      </c>
    </row>
    <row r="82" spans="1:9" ht="30" x14ac:dyDescent="0.25">
      <c r="A82" s="194" t="s">
        <v>1607</v>
      </c>
      <c r="B82" s="24" t="s">
        <v>1559</v>
      </c>
      <c r="C82" s="193" t="s">
        <v>1609</v>
      </c>
      <c r="E82" s="24">
        <v>95</v>
      </c>
      <c r="F82" s="193"/>
      <c r="G82" s="193"/>
      <c r="H82" s="24" t="s">
        <v>1506</v>
      </c>
      <c r="I82" s="24" t="s">
        <v>22668</v>
      </c>
    </row>
    <row r="83" spans="1:9" ht="30" x14ac:dyDescent="0.25">
      <c r="A83" s="194" t="s">
        <v>1258</v>
      </c>
      <c r="B83" s="24" t="s">
        <v>1781</v>
      </c>
      <c r="C83" s="193" t="s">
        <v>27841</v>
      </c>
      <c r="E83" s="24">
        <v>241</v>
      </c>
      <c r="F83" s="24">
        <v>723</v>
      </c>
      <c r="G83" s="24" t="s">
        <v>1498</v>
      </c>
      <c r="H83" s="193"/>
      <c r="I83" s="24" t="s">
        <v>22668</v>
      </c>
    </row>
    <row r="84" spans="1:9" x14ac:dyDescent="0.25">
      <c r="A84" s="194" t="s">
        <v>1610</v>
      </c>
      <c r="B84" s="24" t="s">
        <v>1870</v>
      </c>
      <c r="C84" s="193" t="s">
        <v>1612</v>
      </c>
      <c r="E84" s="24">
        <v>238</v>
      </c>
      <c r="F84" s="24">
        <v>476</v>
      </c>
      <c r="G84" s="24" t="s">
        <v>1454</v>
      </c>
      <c r="H84" s="24" t="s">
        <v>1506</v>
      </c>
      <c r="I84" s="24" t="s">
        <v>22668</v>
      </c>
    </row>
    <row r="85" spans="1:9" x14ac:dyDescent="0.25">
      <c r="A85" s="194" t="s">
        <v>1613</v>
      </c>
      <c r="B85" s="24" t="s">
        <v>2053</v>
      </c>
      <c r="C85" s="193" t="s">
        <v>27751</v>
      </c>
      <c r="E85" s="24">
        <v>4.9000000000000004</v>
      </c>
      <c r="F85" s="24" t="s">
        <v>1053</v>
      </c>
      <c r="G85" s="24" t="s">
        <v>1458</v>
      </c>
      <c r="H85" s="24" t="s">
        <v>1550</v>
      </c>
      <c r="I85" s="24" t="s">
        <v>22668</v>
      </c>
    </row>
    <row r="86" spans="1:9" x14ac:dyDescent="0.25">
      <c r="A86" s="194" t="s">
        <v>1075</v>
      </c>
      <c r="B86" s="24" t="s">
        <v>1905</v>
      </c>
      <c r="C86" s="193" t="s">
        <v>1616</v>
      </c>
      <c r="E86" s="24">
        <v>72</v>
      </c>
      <c r="F86" s="193"/>
      <c r="G86" s="24" t="s">
        <v>27744</v>
      </c>
      <c r="H86" s="24" t="s">
        <v>1469</v>
      </c>
      <c r="I86" s="24" t="s">
        <v>6517</v>
      </c>
    </row>
    <row r="87" spans="1:9" ht="30" x14ac:dyDescent="0.25">
      <c r="A87" s="194" t="s">
        <v>11484</v>
      </c>
      <c r="B87" s="24" t="s">
        <v>2024</v>
      </c>
      <c r="C87" s="193" t="s">
        <v>27845</v>
      </c>
      <c r="E87" s="24">
        <v>0.5</v>
      </c>
      <c r="F87" s="193"/>
      <c r="G87" s="24" t="s">
        <v>1498</v>
      </c>
      <c r="H87" s="24" t="s">
        <v>1550</v>
      </c>
      <c r="I87" s="24" t="s">
        <v>6517</v>
      </c>
    </row>
    <row r="88" spans="1:9" ht="30" x14ac:dyDescent="0.25">
      <c r="A88" s="194" t="s">
        <v>1089</v>
      </c>
      <c r="B88" s="24" t="s">
        <v>1631</v>
      </c>
      <c r="C88" s="193" t="s">
        <v>27749</v>
      </c>
      <c r="E88" s="24">
        <v>8</v>
      </c>
      <c r="F88" s="24" t="s">
        <v>1053</v>
      </c>
      <c r="G88" s="24" t="s">
        <v>1458</v>
      </c>
      <c r="H88" s="24" t="s">
        <v>27745</v>
      </c>
      <c r="I88" s="24" t="s">
        <v>22668</v>
      </c>
    </row>
    <row r="89" spans="1:9" x14ac:dyDescent="0.25">
      <c r="A89" s="194" t="s">
        <v>1213</v>
      </c>
      <c r="B89" s="24" t="s">
        <v>27847</v>
      </c>
      <c r="C89" s="193" t="s">
        <v>1619</v>
      </c>
      <c r="E89" s="24">
        <v>700</v>
      </c>
      <c r="F89" s="193"/>
      <c r="G89" s="193"/>
      <c r="H89" s="24" t="s">
        <v>1469</v>
      </c>
      <c r="I89" s="24" t="s">
        <v>22668</v>
      </c>
    </row>
    <row r="90" spans="1:9" x14ac:dyDescent="0.25">
      <c r="A90" s="194" t="s">
        <v>1620</v>
      </c>
      <c r="B90" s="24" t="s">
        <v>2084</v>
      </c>
      <c r="C90" s="193" t="s">
        <v>1622</v>
      </c>
      <c r="E90" s="24">
        <v>0.1</v>
      </c>
      <c r="F90" s="24">
        <v>0.3</v>
      </c>
      <c r="G90" s="193"/>
      <c r="H90" s="24" t="s">
        <v>1506</v>
      </c>
      <c r="I90" s="24" t="s">
        <v>6517</v>
      </c>
    </row>
    <row r="91" spans="1:9" x14ac:dyDescent="0.25">
      <c r="A91" s="194" t="s">
        <v>1623</v>
      </c>
      <c r="B91" s="24" t="s">
        <v>2298</v>
      </c>
      <c r="C91" s="193" t="s">
        <v>1625</v>
      </c>
      <c r="E91" s="24">
        <v>15</v>
      </c>
      <c r="F91" s="24">
        <v>30</v>
      </c>
      <c r="G91" s="24" t="s">
        <v>1587</v>
      </c>
      <c r="H91" s="24" t="s">
        <v>1490</v>
      </c>
      <c r="I91" s="24" t="s">
        <v>6517</v>
      </c>
    </row>
    <row r="92" spans="1:9" x14ac:dyDescent="0.25">
      <c r="A92" s="194" t="s">
        <v>1626</v>
      </c>
      <c r="B92" s="24" t="s">
        <v>2192</v>
      </c>
      <c r="C92" s="193" t="s">
        <v>1628</v>
      </c>
      <c r="E92" s="24">
        <v>36</v>
      </c>
      <c r="F92" s="24">
        <v>72</v>
      </c>
      <c r="G92" s="24" t="s">
        <v>1465</v>
      </c>
      <c r="H92" s="24" t="s">
        <v>1469</v>
      </c>
      <c r="I92" s="24" t="s">
        <v>22668</v>
      </c>
    </row>
    <row r="93" spans="1:9" ht="30" x14ac:dyDescent="0.25">
      <c r="A93" s="194" t="s">
        <v>1630</v>
      </c>
      <c r="B93" s="24" t="s">
        <v>1601</v>
      </c>
      <c r="C93" s="193" t="s">
        <v>27749</v>
      </c>
      <c r="E93" s="24">
        <v>11</v>
      </c>
      <c r="F93" s="24" t="s">
        <v>1053</v>
      </c>
      <c r="G93" s="24" t="s">
        <v>1458</v>
      </c>
      <c r="H93" s="24" t="s">
        <v>27745</v>
      </c>
      <c r="I93" s="24" t="s">
        <v>22668</v>
      </c>
    </row>
    <row r="94" spans="1:9" ht="30" x14ac:dyDescent="0.25">
      <c r="A94" s="194" t="s">
        <v>1632</v>
      </c>
      <c r="B94" s="24" t="s">
        <v>1898</v>
      </c>
      <c r="C94" s="193" t="s">
        <v>1634</v>
      </c>
      <c r="E94" s="24">
        <v>4</v>
      </c>
      <c r="F94" s="24">
        <v>8</v>
      </c>
      <c r="G94" s="24" t="s">
        <v>1635</v>
      </c>
      <c r="H94" s="193"/>
      <c r="I94" s="24" t="s">
        <v>6517</v>
      </c>
    </row>
    <row r="95" spans="1:9" ht="30" x14ac:dyDescent="0.25">
      <c r="A95" s="194" t="s">
        <v>1065</v>
      </c>
      <c r="B95" s="24" t="s">
        <v>2311</v>
      </c>
      <c r="C95" s="193" t="s">
        <v>1639</v>
      </c>
      <c r="E95" s="24">
        <v>98</v>
      </c>
      <c r="F95" s="24">
        <v>246</v>
      </c>
      <c r="G95" s="24" t="s">
        <v>1458</v>
      </c>
      <c r="H95" s="24" t="s">
        <v>1506</v>
      </c>
      <c r="I95" s="24" t="s">
        <v>6517</v>
      </c>
    </row>
    <row r="96" spans="1:9" ht="45" x14ac:dyDescent="0.25">
      <c r="A96" s="194" t="s">
        <v>1097</v>
      </c>
      <c r="B96" s="24" t="s">
        <v>1920</v>
      </c>
      <c r="C96" s="193" t="s">
        <v>1641</v>
      </c>
      <c r="E96" s="24">
        <v>50.1</v>
      </c>
      <c r="F96" s="193"/>
      <c r="G96" s="193"/>
      <c r="H96" s="24" t="s">
        <v>1469</v>
      </c>
      <c r="I96" s="24" t="s">
        <v>27742</v>
      </c>
    </row>
    <row r="97" spans="1:9" ht="30" x14ac:dyDescent="0.25">
      <c r="A97" s="194" t="s">
        <v>1642</v>
      </c>
      <c r="B97" s="24" t="s">
        <v>1618</v>
      </c>
      <c r="C97" s="193" t="s">
        <v>1644</v>
      </c>
      <c r="E97" s="24">
        <v>133</v>
      </c>
      <c r="F97" s="24">
        <v>333</v>
      </c>
      <c r="G97" s="24" t="s">
        <v>1454</v>
      </c>
      <c r="H97" s="24" t="s">
        <v>1506</v>
      </c>
      <c r="I97" s="24" t="s">
        <v>6517</v>
      </c>
    </row>
    <row r="98" spans="1:9" ht="45" x14ac:dyDescent="0.25">
      <c r="A98" s="194" t="s">
        <v>733</v>
      </c>
      <c r="B98" s="24" t="s">
        <v>1585</v>
      </c>
      <c r="C98" s="193" t="s">
        <v>1646</v>
      </c>
      <c r="E98" s="24">
        <v>67.5</v>
      </c>
      <c r="F98" s="24">
        <v>101.2</v>
      </c>
      <c r="G98" s="193"/>
      <c r="H98" s="24" t="s">
        <v>1469</v>
      </c>
      <c r="I98" s="24" t="s">
        <v>6517</v>
      </c>
    </row>
    <row r="99" spans="1:9" x14ac:dyDescent="0.25">
      <c r="A99" s="194" t="s">
        <v>1647</v>
      </c>
      <c r="B99" s="24" t="s">
        <v>27743</v>
      </c>
      <c r="C99" s="193" t="s">
        <v>1649</v>
      </c>
      <c r="E99" s="24">
        <v>1920</v>
      </c>
      <c r="F99" s="193"/>
      <c r="G99" s="193"/>
      <c r="H99" s="24" t="s">
        <v>1506</v>
      </c>
      <c r="I99" s="24" t="s">
        <v>22668</v>
      </c>
    </row>
    <row r="100" spans="1:9" ht="30" x14ac:dyDescent="0.25">
      <c r="A100" s="194" t="s">
        <v>935</v>
      </c>
      <c r="B100" s="24" t="s">
        <v>1946</v>
      </c>
      <c r="C100" s="193" t="s">
        <v>1651</v>
      </c>
      <c r="E100" s="24">
        <v>2</v>
      </c>
      <c r="F100" s="24">
        <v>4</v>
      </c>
      <c r="G100" s="24" t="s">
        <v>1454</v>
      </c>
      <c r="H100" s="193"/>
      <c r="I100" s="24" t="s">
        <v>6517</v>
      </c>
    </row>
    <row r="101" spans="1:9" ht="30" x14ac:dyDescent="0.25">
      <c r="A101" s="194" t="s">
        <v>1655</v>
      </c>
      <c r="B101" s="24" t="s">
        <v>27831</v>
      </c>
      <c r="C101" s="193" t="s">
        <v>27832</v>
      </c>
      <c r="E101" s="24">
        <v>0.09</v>
      </c>
      <c r="F101" s="24">
        <v>0.36</v>
      </c>
      <c r="G101" s="24" t="s">
        <v>1454</v>
      </c>
      <c r="H101" s="193"/>
      <c r="I101" s="24" t="s">
        <v>6517</v>
      </c>
    </row>
    <row r="102" spans="1:9" ht="30" x14ac:dyDescent="0.25">
      <c r="A102" s="194" t="s">
        <v>1656</v>
      </c>
      <c r="B102" s="24" t="s">
        <v>2050</v>
      </c>
      <c r="C102" s="193" t="s">
        <v>27825</v>
      </c>
      <c r="E102" s="24">
        <v>38</v>
      </c>
      <c r="F102" s="24">
        <v>72</v>
      </c>
      <c r="G102" s="24" t="s">
        <v>1454</v>
      </c>
      <c r="H102" s="193"/>
      <c r="I102" s="24" t="s">
        <v>22668</v>
      </c>
    </row>
    <row r="103" spans="1:9" ht="45" x14ac:dyDescent="0.25">
      <c r="A103" s="194" t="s">
        <v>1658</v>
      </c>
      <c r="B103" s="24" t="s">
        <v>1961</v>
      </c>
      <c r="C103" s="193" t="s">
        <v>1659</v>
      </c>
      <c r="E103" s="24">
        <v>0.01</v>
      </c>
      <c r="F103" s="193"/>
      <c r="G103" s="24" t="s">
        <v>27830</v>
      </c>
      <c r="H103" s="193"/>
      <c r="I103" s="24" t="s">
        <v>6517</v>
      </c>
    </row>
    <row r="104" spans="1:9" ht="30" x14ac:dyDescent="0.25">
      <c r="A104" s="194" t="s">
        <v>1660</v>
      </c>
      <c r="B104" s="24" t="s">
        <v>1929</v>
      </c>
      <c r="C104" s="193" t="s">
        <v>1662</v>
      </c>
      <c r="E104" s="24">
        <v>15.1</v>
      </c>
      <c r="F104" s="24">
        <v>37.799999999999997</v>
      </c>
      <c r="G104" s="24" t="s">
        <v>1454</v>
      </c>
      <c r="H104" s="24" t="s">
        <v>1506</v>
      </c>
      <c r="I104" s="24" t="s">
        <v>22668</v>
      </c>
    </row>
    <row r="105" spans="1:9" x14ac:dyDescent="0.25">
      <c r="A105" s="194" t="s">
        <v>43</v>
      </c>
      <c r="B105" s="24" t="s">
        <v>1681</v>
      </c>
      <c r="C105" s="193" t="s">
        <v>1664</v>
      </c>
      <c r="E105" s="24">
        <v>8.4</v>
      </c>
      <c r="F105" s="24">
        <v>12.6</v>
      </c>
      <c r="G105" s="24" t="s">
        <v>1483</v>
      </c>
      <c r="H105" s="24" t="s">
        <v>1506</v>
      </c>
      <c r="I105" s="24" t="s">
        <v>27742</v>
      </c>
    </row>
    <row r="106" spans="1:9" ht="30" x14ac:dyDescent="0.25">
      <c r="A106" s="194" t="s">
        <v>1222</v>
      </c>
      <c r="B106" s="24" t="s">
        <v>2120</v>
      </c>
      <c r="C106" s="193" t="s">
        <v>1666</v>
      </c>
      <c r="E106" s="24">
        <v>25</v>
      </c>
      <c r="F106" s="24">
        <v>50</v>
      </c>
      <c r="G106" s="24" t="s">
        <v>1587</v>
      </c>
      <c r="H106" s="193"/>
      <c r="I106" s="24" t="s">
        <v>27742</v>
      </c>
    </row>
    <row r="107" spans="1:9" ht="30" x14ac:dyDescent="0.25">
      <c r="A107" s="194" t="s">
        <v>1175</v>
      </c>
      <c r="B107" s="24" t="s">
        <v>1677</v>
      </c>
      <c r="C107" s="193" t="s">
        <v>1668</v>
      </c>
      <c r="E107" s="24">
        <v>18</v>
      </c>
      <c r="F107" s="24">
        <v>37</v>
      </c>
      <c r="G107" s="193"/>
      <c r="H107" s="193"/>
      <c r="I107" s="24" t="s">
        <v>27748</v>
      </c>
    </row>
    <row r="108" spans="1:9" x14ac:dyDescent="0.25">
      <c r="A108" s="194" t="s">
        <v>1255</v>
      </c>
      <c r="B108" s="24" t="s">
        <v>1969</v>
      </c>
      <c r="C108" s="193" t="s">
        <v>1670</v>
      </c>
      <c r="E108" s="24">
        <v>241</v>
      </c>
      <c r="F108" s="24">
        <v>723</v>
      </c>
      <c r="G108" s="24" t="s">
        <v>1498</v>
      </c>
      <c r="H108" s="193"/>
      <c r="I108" s="24" t="s">
        <v>22668</v>
      </c>
    </row>
    <row r="109" spans="1:9" x14ac:dyDescent="0.25">
      <c r="A109" s="194" t="s">
        <v>1671</v>
      </c>
      <c r="B109" s="24" t="s">
        <v>1940</v>
      </c>
      <c r="C109" s="193" t="s">
        <v>1673</v>
      </c>
      <c r="E109" s="24">
        <v>73</v>
      </c>
      <c r="F109" s="24" t="s">
        <v>1053</v>
      </c>
      <c r="G109" s="24" t="s">
        <v>1458</v>
      </c>
      <c r="H109" s="24" t="s">
        <v>27745</v>
      </c>
      <c r="I109" s="24" t="s">
        <v>6517</v>
      </c>
    </row>
    <row r="110" spans="1:9" ht="30" x14ac:dyDescent="0.25">
      <c r="A110" s="194" t="s">
        <v>1674</v>
      </c>
      <c r="B110" s="24" t="s">
        <v>1807</v>
      </c>
      <c r="C110" s="193" t="s">
        <v>1676</v>
      </c>
      <c r="E110" s="24">
        <v>270</v>
      </c>
      <c r="F110" s="24">
        <v>540</v>
      </c>
      <c r="G110" s="24" t="s">
        <v>1473</v>
      </c>
      <c r="H110" s="24" t="s">
        <v>1506</v>
      </c>
      <c r="I110" s="24" t="s">
        <v>22668</v>
      </c>
    </row>
    <row r="111" spans="1:9" ht="30" x14ac:dyDescent="0.25">
      <c r="A111" s="194" t="s">
        <v>1431</v>
      </c>
      <c r="B111" s="24" t="s">
        <v>1938</v>
      </c>
      <c r="C111" s="193" t="s">
        <v>1678</v>
      </c>
      <c r="E111" s="24">
        <v>2.2999999999999998</v>
      </c>
      <c r="F111" s="193"/>
      <c r="G111" s="24" t="s">
        <v>1679</v>
      </c>
      <c r="H111" s="193"/>
      <c r="I111" s="24" t="s">
        <v>22668</v>
      </c>
    </row>
    <row r="112" spans="1:9" x14ac:dyDescent="0.25">
      <c r="A112" s="194" t="s">
        <v>1680</v>
      </c>
      <c r="B112" s="24" t="s">
        <v>1621</v>
      </c>
      <c r="C112" s="193" t="s">
        <v>1682</v>
      </c>
      <c r="E112" s="24">
        <v>9000</v>
      </c>
      <c r="F112" s="193"/>
      <c r="G112" s="193"/>
      <c r="H112" s="24" t="s">
        <v>1469</v>
      </c>
      <c r="I112" s="24" t="s">
        <v>22668</v>
      </c>
    </row>
    <row r="113" spans="1:9" x14ac:dyDescent="0.25">
      <c r="A113" s="194" t="s">
        <v>1683</v>
      </c>
      <c r="B113" s="24" t="s">
        <v>1878</v>
      </c>
      <c r="C113" s="193" t="s">
        <v>1685</v>
      </c>
      <c r="E113" s="24">
        <v>3.8</v>
      </c>
      <c r="F113" s="24">
        <v>9.4</v>
      </c>
      <c r="G113" s="24" t="s">
        <v>1635</v>
      </c>
      <c r="H113" s="24" t="s">
        <v>1506</v>
      </c>
      <c r="I113" s="24" t="s">
        <v>22668</v>
      </c>
    </row>
    <row r="114" spans="1:9" ht="30" x14ac:dyDescent="0.25">
      <c r="A114" s="194" t="s">
        <v>1687</v>
      </c>
      <c r="B114" s="24" t="s">
        <v>2123</v>
      </c>
      <c r="C114" s="193" t="s">
        <v>1689</v>
      </c>
      <c r="E114" s="24">
        <v>18</v>
      </c>
      <c r="F114" s="24">
        <v>72</v>
      </c>
      <c r="G114" s="24" t="s">
        <v>1473</v>
      </c>
      <c r="H114" s="193"/>
      <c r="I114" s="24" t="s">
        <v>27742</v>
      </c>
    </row>
    <row r="115" spans="1:9" ht="30" x14ac:dyDescent="0.25">
      <c r="A115" s="194" t="s">
        <v>1690</v>
      </c>
      <c r="B115" s="24" t="s">
        <v>2011</v>
      </c>
      <c r="C115" s="193" t="s">
        <v>1692</v>
      </c>
      <c r="E115" s="24">
        <v>138</v>
      </c>
      <c r="F115" s="24">
        <v>275</v>
      </c>
      <c r="G115" s="24" t="s">
        <v>1454</v>
      </c>
      <c r="H115" s="24" t="s">
        <v>1550</v>
      </c>
      <c r="I115" s="24" t="s">
        <v>27742</v>
      </c>
    </row>
    <row r="116" spans="1:9" ht="45" x14ac:dyDescent="0.25">
      <c r="A116" s="194" t="s">
        <v>1693</v>
      </c>
      <c r="B116" s="24" t="s">
        <v>1852</v>
      </c>
      <c r="C116" s="193" t="s">
        <v>1695</v>
      </c>
      <c r="E116" s="24">
        <v>36</v>
      </c>
      <c r="F116" s="24">
        <v>72</v>
      </c>
      <c r="G116" s="24" t="s">
        <v>1458</v>
      </c>
      <c r="H116" s="24" t="s">
        <v>1506</v>
      </c>
      <c r="I116" s="24" t="s">
        <v>27742</v>
      </c>
    </row>
    <row r="117" spans="1:9" ht="30" x14ac:dyDescent="0.25">
      <c r="A117" s="194" t="s">
        <v>1696</v>
      </c>
      <c r="B117" s="24" t="s">
        <v>2163</v>
      </c>
      <c r="C117" s="193" t="s">
        <v>1697</v>
      </c>
      <c r="E117" s="24">
        <v>10</v>
      </c>
      <c r="F117" s="193"/>
      <c r="G117" s="24" t="s">
        <v>1454</v>
      </c>
      <c r="H117" s="193"/>
      <c r="I117" s="24" t="s">
        <v>6517</v>
      </c>
    </row>
    <row r="118" spans="1:9" ht="45" x14ac:dyDescent="0.25">
      <c r="A118" s="194" t="s">
        <v>1366</v>
      </c>
      <c r="B118" s="24" t="s">
        <v>2155</v>
      </c>
      <c r="C118" s="193" t="s">
        <v>27772</v>
      </c>
      <c r="E118" s="24" t="s">
        <v>1837</v>
      </c>
      <c r="F118" s="24" t="s">
        <v>27773</v>
      </c>
      <c r="G118" s="193"/>
      <c r="H118" s="24" t="s">
        <v>1550</v>
      </c>
      <c r="I118" s="24" t="s">
        <v>22668</v>
      </c>
    </row>
    <row r="119" spans="1:9" ht="30" x14ac:dyDescent="0.25">
      <c r="A119" s="194" t="s">
        <v>1701</v>
      </c>
      <c r="B119" s="24" t="s">
        <v>1554</v>
      </c>
      <c r="C119" s="193" t="s">
        <v>1703</v>
      </c>
      <c r="E119" s="24" t="s">
        <v>1837</v>
      </c>
      <c r="F119" s="24" t="s">
        <v>27773</v>
      </c>
      <c r="G119" s="193"/>
      <c r="H119" s="24" t="s">
        <v>1550</v>
      </c>
      <c r="I119" s="24" t="s">
        <v>22668</v>
      </c>
    </row>
    <row r="120" spans="1:9" ht="30" x14ac:dyDescent="0.25">
      <c r="A120" s="194" t="s">
        <v>1706</v>
      </c>
      <c r="B120" s="24" t="s">
        <v>1576</v>
      </c>
      <c r="C120" s="193" t="s">
        <v>1707</v>
      </c>
      <c r="E120" s="24" t="s">
        <v>27773</v>
      </c>
      <c r="F120" s="193"/>
      <c r="G120" s="193"/>
      <c r="H120" s="193"/>
      <c r="I120" s="24" t="s">
        <v>6517</v>
      </c>
    </row>
    <row r="121" spans="1:9" ht="45" x14ac:dyDescent="0.25">
      <c r="A121" s="194" t="s">
        <v>1203</v>
      </c>
      <c r="B121" s="24" t="s">
        <v>1688</v>
      </c>
      <c r="C121" s="193" t="s">
        <v>1710</v>
      </c>
      <c r="E121" s="24" t="s">
        <v>1708</v>
      </c>
      <c r="F121" s="193"/>
      <c r="G121" s="24" t="s">
        <v>1473</v>
      </c>
      <c r="H121" s="193"/>
      <c r="I121" s="24" t="s">
        <v>27748</v>
      </c>
    </row>
    <row r="122" spans="1:9" ht="30" x14ac:dyDescent="0.25">
      <c r="A122" s="194" t="s">
        <v>1713</v>
      </c>
      <c r="B122" s="24" t="s">
        <v>2070</v>
      </c>
      <c r="C122" s="193" t="s">
        <v>1715</v>
      </c>
      <c r="E122" s="24">
        <v>2</v>
      </c>
      <c r="F122" s="24">
        <v>2</v>
      </c>
      <c r="G122" s="24" t="s">
        <v>1465</v>
      </c>
      <c r="H122" s="193"/>
      <c r="I122" s="24" t="s">
        <v>22668</v>
      </c>
    </row>
    <row r="123" spans="1:9" ht="30" x14ac:dyDescent="0.25">
      <c r="A123" s="194" t="s">
        <v>833</v>
      </c>
      <c r="B123" s="24" t="s">
        <v>1640</v>
      </c>
      <c r="C123" s="193" t="s">
        <v>1717</v>
      </c>
      <c r="E123" s="24">
        <v>1</v>
      </c>
      <c r="F123" s="24">
        <v>2</v>
      </c>
      <c r="G123" s="24" t="s">
        <v>1465</v>
      </c>
      <c r="H123" s="193"/>
      <c r="I123" s="24" t="s">
        <v>22668</v>
      </c>
    </row>
    <row r="124" spans="1:9" ht="30" x14ac:dyDescent="0.25">
      <c r="A124" s="194" t="s">
        <v>1194</v>
      </c>
      <c r="B124" s="24" t="s">
        <v>1749</v>
      </c>
      <c r="C124" s="193" t="s">
        <v>27848</v>
      </c>
      <c r="E124" s="24">
        <v>5</v>
      </c>
      <c r="F124" s="193"/>
      <c r="G124" s="24" t="s">
        <v>1473</v>
      </c>
      <c r="H124" s="193"/>
      <c r="I124" s="24" t="s">
        <v>22668</v>
      </c>
    </row>
    <row r="125" spans="1:9" ht="30" x14ac:dyDescent="0.25">
      <c r="A125" s="194" t="s">
        <v>1194</v>
      </c>
      <c r="B125" s="24" t="s">
        <v>1500</v>
      </c>
      <c r="C125" s="193" t="s">
        <v>27849</v>
      </c>
      <c r="E125" s="24">
        <v>5</v>
      </c>
      <c r="F125" s="193"/>
      <c r="G125" s="24" t="s">
        <v>1473</v>
      </c>
      <c r="H125" s="193"/>
      <c r="I125" s="24" t="s">
        <v>27748</v>
      </c>
    </row>
    <row r="126" spans="1:9" ht="30" x14ac:dyDescent="0.25">
      <c r="A126" s="194" t="s">
        <v>1722</v>
      </c>
      <c r="B126" s="24" t="s">
        <v>2318</v>
      </c>
      <c r="C126" s="193" t="s">
        <v>1724</v>
      </c>
      <c r="E126" s="24">
        <v>1</v>
      </c>
      <c r="F126" s="193"/>
      <c r="G126" s="24" t="s">
        <v>1465</v>
      </c>
      <c r="H126" s="24" t="s">
        <v>1469</v>
      </c>
      <c r="I126" s="24" t="s">
        <v>22668</v>
      </c>
    </row>
    <row r="127" spans="1:9" ht="45" x14ac:dyDescent="0.25">
      <c r="A127" s="194" t="s">
        <v>1725</v>
      </c>
      <c r="B127" s="24" t="s">
        <v>1565</v>
      </c>
      <c r="C127" s="193" t="s">
        <v>27833</v>
      </c>
      <c r="E127" s="24" t="s">
        <v>27834</v>
      </c>
      <c r="F127" s="24" t="s">
        <v>1727</v>
      </c>
      <c r="G127" s="24" t="s">
        <v>1498</v>
      </c>
      <c r="H127" s="193"/>
      <c r="I127" s="24" t="s">
        <v>22668</v>
      </c>
    </row>
    <row r="128" spans="1:9" ht="30" x14ac:dyDescent="0.25">
      <c r="A128" s="194" t="s">
        <v>1728</v>
      </c>
      <c r="B128" s="24" t="s">
        <v>2135</v>
      </c>
      <c r="C128" s="193" t="s">
        <v>1730</v>
      </c>
      <c r="E128" s="24">
        <v>1</v>
      </c>
      <c r="F128" s="193"/>
      <c r="G128" s="193"/>
      <c r="H128" s="24" t="s">
        <v>1469</v>
      </c>
      <c r="I128" s="24" t="s">
        <v>22668</v>
      </c>
    </row>
    <row r="129" spans="1:9" ht="30" x14ac:dyDescent="0.25">
      <c r="A129" s="194" t="s">
        <v>1733</v>
      </c>
      <c r="B129" s="24" t="s">
        <v>1675</v>
      </c>
      <c r="C129" s="193" t="s">
        <v>1735</v>
      </c>
      <c r="E129" s="24">
        <v>10</v>
      </c>
      <c r="F129" s="193"/>
      <c r="G129" s="193"/>
      <c r="H129" s="193"/>
      <c r="I129" s="24" t="s">
        <v>22668</v>
      </c>
    </row>
    <row r="130" spans="1:9" ht="45" x14ac:dyDescent="0.25">
      <c r="A130" s="194" t="s">
        <v>1736</v>
      </c>
      <c r="B130" s="24" t="s">
        <v>2015</v>
      </c>
      <c r="C130" s="193" t="s">
        <v>1738</v>
      </c>
      <c r="E130" s="24">
        <v>22</v>
      </c>
      <c r="F130" s="193"/>
      <c r="G130" s="24" t="s">
        <v>1465</v>
      </c>
      <c r="H130" s="24" t="s">
        <v>1490</v>
      </c>
      <c r="I130" s="24" t="s">
        <v>22668</v>
      </c>
    </row>
    <row r="131" spans="1:9" ht="30" x14ac:dyDescent="0.25">
      <c r="A131" s="194" t="s">
        <v>1739</v>
      </c>
      <c r="B131" s="24" t="s">
        <v>2180</v>
      </c>
      <c r="C131" s="193" t="s">
        <v>1741</v>
      </c>
      <c r="E131" s="24">
        <v>0.5</v>
      </c>
      <c r="F131" s="24">
        <v>2</v>
      </c>
      <c r="G131" s="24" t="s">
        <v>1587</v>
      </c>
      <c r="H131" s="193"/>
      <c r="I131" s="24" t="s">
        <v>6517</v>
      </c>
    </row>
    <row r="132" spans="1:9" ht="30" x14ac:dyDescent="0.25">
      <c r="A132" s="194" t="s">
        <v>1742</v>
      </c>
      <c r="B132" s="24" t="s">
        <v>2306</v>
      </c>
      <c r="C132" s="193" t="s">
        <v>1743</v>
      </c>
      <c r="E132" s="24">
        <v>5</v>
      </c>
      <c r="F132" s="193"/>
      <c r="G132" s="24" t="s">
        <v>1587</v>
      </c>
      <c r="H132" s="193"/>
      <c r="I132" s="24" t="s">
        <v>6517</v>
      </c>
    </row>
    <row r="133" spans="1:9" ht="30" x14ac:dyDescent="0.25">
      <c r="A133" s="194" t="s">
        <v>1062</v>
      </c>
      <c r="B133" s="24" t="s">
        <v>1663</v>
      </c>
      <c r="C133" s="193" t="s">
        <v>27836</v>
      </c>
      <c r="E133" s="24">
        <v>221</v>
      </c>
      <c r="F133" s="24">
        <v>442</v>
      </c>
      <c r="G133" s="24" t="s">
        <v>27837</v>
      </c>
      <c r="H133" s="24" t="s">
        <v>1506</v>
      </c>
      <c r="I133" s="24" t="s">
        <v>27748</v>
      </c>
    </row>
    <row r="134" spans="1:9" ht="45" x14ac:dyDescent="0.25">
      <c r="A134" s="194" t="s">
        <v>1748</v>
      </c>
      <c r="B134" s="24" t="s">
        <v>2227</v>
      </c>
      <c r="C134" s="193" t="s">
        <v>27759</v>
      </c>
      <c r="E134" s="24" t="s">
        <v>27760</v>
      </c>
      <c r="F134" s="193"/>
      <c r="G134" s="193"/>
      <c r="H134" s="193"/>
      <c r="I134" s="24" t="s">
        <v>22668</v>
      </c>
    </row>
    <row r="135" spans="1:9" ht="30" x14ac:dyDescent="0.25">
      <c r="A135" s="194" t="s">
        <v>1750</v>
      </c>
      <c r="B135" s="24" t="s">
        <v>1517</v>
      </c>
      <c r="C135" s="193" t="s">
        <v>1751</v>
      </c>
      <c r="E135" s="24" t="s">
        <v>27773</v>
      </c>
      <c r="F135" s="193"/>
      <c r="G135" s="193"/>
      <c r="H135" s="193"/>
      <c r="I135" s="24" t="s">
        <v>6517</v>
      </c>
    </row>
    <row r="136" spans="1:9" x14ac:dyDescent="0.25">
      <c r="A136" s="194" t="s">
        <v>1755</v>
      </c>
      <c r="B136" s="24" t="s">
        <v>1936</v>
      </c>
      <c r="C136" s="193" t="s">
        <v>1757</v>
      </c>
      <c r="E136" s="24">
        <v>21</v>
      </c>
      <c r="F136" s="24">
        <v>42</v>
      </c>
      <c r="G136" s="24" t="s">
        <v>1587</v>
      </c>
      <c r="H136" s="24" t="s">
        <v>1550</v>
      </c>
      <c r="I136" s="24" t="s">
        <v>22668</v>
      </c>
    </row>
    <row r="137" spans="1:9" x14ac:dyDescent="0.25">
      <c r="A137" s="194" t="s">
        <v>783</v>
      </c>
      <c r="B137" s="24" t="s">
        <v>1643</v>
      </c>
      <c r="C137" s="193" t="s">
        <v>1759</v>
      </c>
      <c r="E137" s="24">
        <v>11</v>
      </c>
      <c r="F137" s="24">
        <v>53</v>
      </c>
      <c r="G137" s="24" t="s">
        <v>1473</v>
      </c>
      <c r="H137" s="24" t="s">
        <v>1506</v>
      </c>
      <c r="I137" s="24" t="s">
        <v>22668</v>
      </c>
    </row>
    <row r="138" spans="1:9" x14ac:dyDescent="0.25">
      <c r="A138" s="194" t="s">
        <v>1760</v>
      </c>
      <c r="B138" s="24" t="s">
        <v>1917</v>
      </c>
      <c r="C138" s="193" t="s">
        <v>1762</v>
      </c>
      <c r="E138" s="24">
        <v>2.5</v>
      </c>
      <c r="F138" s="24">
        <v>7.6</v>
      </c>
      <c r="G138" s="24" t="s">
        <v>1454</v>
      </c>
      <c r="H138" s="24" t="s">
        <v>1469</v>
      </c>
      <c r="I138" s="24" t="s">
        <v>6517</v>
      </c>
    </row>
    <row r="139" spans="1:9" x14ac:dyDescent="0.25">
      <c r="A139" s="194" t="s">
        <v>47</v>
      </c>
      <c r="B139" s="24" t="s">
        <v>1756</v>
      </c>
      <c r="C139" s="193" t="s">
        <v>1764</v>
      </c>
      <c r="E139" s="24">
        <v>734</v>
      </c>
      <c r="F139" s="24">
        <v>1468</v>
      </c>
      <c r="G139" s="24" t="s">
        <v>1498</v>
      </c>
      <c r="H139" s="24" t="s">
        <v>1550</v>
      </c>
      <c r="I139" s="24" t="s">
        <v>22668</v>
      </c>
    </row>
    <row r="140" spans="1:9" x14ac:dyDescent="0.25">
      <c r="A140" s="194" t="s">
        <v>1765</v>
      </c>
      <c r="B140" s="24" t="s">
        <v>2256</v>
      </c>
      <c r="C140" s="193" t="s">
        <v>1767</v>
      </c>
      <c r="E140" s="24">
        <v>2000</v>
      </c>
      <c r="F140" s="193"/>
      <c r="G140" s="193"/>
      <c r="H140" s="24" t="s">
        <v>1506</v>
      </c>
      <c r="I140" s="24" t="s">
        <v>27748</v>
      </c>
    </row>
    <row r="141" spans="1:9" x14ac:dyDescent="0.25">
      <c r="A141" s="194" t="s">
        <v>1363</v>
      </c>
      <c r="B141" s="24" t="s">
        <v>2271</v>
      </c>
      <c r="C141" s="193" t="s">
        <v>1769</v>
      </c>
      <c r="E141" s="24">
        <v>1</v>
      </c>
      <c r="F141" s="193"/>
      <c r="G141" s="193"/>
      <c r="H141" s="24" t="s">
        <v>1469</v>
      </c>
      <c r="I141" s="24" t="s">
        <v>22668</v>
      </c>
    </row>
    <row r="142" spans="1:9" x14ac:dyDescent="0.25">
      <c r="A142" s="194" t="s">
        <v>1771</v>
      </c>
      <c r="B142" s="24" t="s">
        <v>2230</v>
      </c>
      <c r="C142" s="193" t="s">
        <v>1773</v>
      </c>
      <c r="E142" s="24">
        <v>0.9</v>
      </c>
      <c r="F142" s="193"/>
      <c r="G142" s="24" t="s">
        <v>27746</v>
      </c>
      <c r="H142" s="193"/>
      <c r="I142" s="24" t="s">
        <v>27742</v>
      </c>
    </row>
    <row r="143" spans="1:9" x14ac:dyDescent="0.25">
      <c r="A143" s="194" t="s">
        <v>1774</v>
      </c>
      <c r="B143" s="24" t="s">
        <v>2197</v>
      </c>
      <c r="C143" s="193" t="s">
        <v>1776</v>
      </c>
      <c r="E143" s="24">
        <v>40</v>
      </c>
      <c r="F143" s="24">
        <v>160</v>
      </c>
      <c r="G143" s="193"/>
      <c r="H143" s="193"/>
      <c r="I143" s="24" t="s">
        <v>27742</v>
      </c>
    </row>
    <row r="144" spans="1:9" ht="30" x14ac:dyDescent="0.25">
      <c r="A144" s="194" t="s">
        <v>1777</v>
      </c>
      <c r="B144" s="24" t="s">
        <v>1667</v>
      </c>
      <c r="C144" s="193" t="s">
        <v>1779</v>
      </c>
      <c r="E144" s="24">
        <v>1</v>
      </c>
      <c r="F144" s="24">
        <v>2</v>
      </c>
      <c r="G144" s="24" t="s">
        <v>1458</v>
      </c>
      <c r="H144" s="193"/>
      <c r="I144" s="24" t="s">
        <v>22668</v>
      </c>
    </row>
    <row r="145" spans="1:9" ht="30" x14ac:dyDescent="0.25">
      <c r="A145" s="194" t="s">
        <v>1780</v>
      </c>
      <c r="B145" s="24" t="s">
        <v>1827</v>
      </c>
      <c r="C145" s="196" t="s">
        <v>27844</v>
      </c>
      <c r="E145" s="24">
        <v>183.5</v>
      </c>
      <c r="F145" s="24">
        <v>367</v>
      </c>
      <c r="G145" s="193"/>
      <c r="H145" s="24" t="s">
        <v>27745</v>
      </c>
      <c r="I145" s="24" t="s">
        <v>22668</v>
      </c>
    </row>
    <row r="146" spans="1:9" ht="30" x14ac:dyDescent="0.25">
      <c r="A146" s="194" t="s">
        <v>1784</v>
      </c>
      <c r="B146" s="24" t="s">
        <v>1814</v>
      </c>
      <c r="C146" s="193" t="s">
        <v>1786</v>
      </c>
      <c r="E146" s="24">
        <v>0.3</v>
      </c>
      <c r="F146" s="24">
        <v>0.6</v>
      </c>
      <c r="G146" s="24" t="s">
        <v>1458</v>
      </c>
      <c r="H146" s="193"/>
      <c r="I146" s="24" t="s">
        <v>27742</v>
      </c>
    </row>
    <row r="147" spans="1:9" ht="30" x14ac:dyDescent="0.25">
      <c r="A147" s="194" t="s">
        <v>1787</v>
      </c>
      <c r="B147" s="24" t="s">
        <v>1452</v>
      </c>
      <c r="C147" s="193" t="s">
        <v>1789</v>
      </c>
      <c r="E147" s="24">
        <v>0.1</v>
      </c>
      <c r="F147" s="24">
        <v>0.1</v>
      </c>
      <c r="G147" s="24" t="s">
        <v>1458</v>
      </c>
      <c r="H147" s="193"/>
      <c r="I147" s="24" t="s">
        <v>6517</v>
      </c>
    </row>
    <row r="148" spans="1:9" ht="45" x14ac:dyDescent="0.25">
      <c r="A148" s="194" t="s">
        <v>1790</v>
      </c>
      <c r="B148" s="24" t="s">
        <v>1492</v>
      </c>
      <c r="C148" s="193" t="s">
        <v>1792</v>
      </c>
      <c r="E148" s="24">
        <v>2E-3</v>
      </c>
      <c r="F148" s="24">
        <v>4.0000000000000001E-3</v>
      </c>
      <c r="G148" s="24" t="s">
        <v>1679</v>
      </c>
      <c r="H148" s="193"/>
      <c r="I148" s="24" t="s">
        <v>22668</v>
      </c>
    </row>
    <row r="149" spans="1:9" ht="30" x14ac:dyDescent="0.25">
      <c r="A149" s="194" t="s">
        <v>1800</v>
      </c>
      <c r="B149" s="24" t="s">
        <v>2200</v>
      </c>
      <c r="C149" s="193" t="s">
        <v>1802</v>
      </c>
      <c r="E149" s="24">
        <v>0.1</v>
      </c>
      <c r="F149" s="24">
        <v>0.3</v>
      </c>
      <c r="G149" s="193"/>
      <c r="H149" s="24" t="s">
        <v>1506</v>
      </c>
      <c r="I149" s="24" t="s">
        <v>22668</v>
      </c>
    </row>
    <row r="150" spans="1:9" x14ac:dyDescent="0.25">
      <c r="A150" s="194" t="s">
        <v>1803</v>
      </c>
      <c r="B150" s="24" t="s">
        <v>1951</v>
      </c>
      <c r="C150" s="193" t="s">
        <v>1805</v>
      </c>
      <c r="E150" s="24">
        <v>0.2</v>
      </c>
      <c r="F150" s="193"/>
      <c r="G150" s="24" t="s">
        <v>1806</v>
      </c>
      <c r="H150" s="193"/>
      <c r="I150" s="24" t="s">
        <v>27742</v>
      </c>
    </row>
    <row r="151" spans="1:9" x14ac:dyDescent="0.25">
      <c r="A151" s="194" t="s">
        <v>1399</v>
      </c>
      <c r="B151" s="24" t="s">
        <v>2095</v>
      </c>
      <c r="C151" s="193" t="s">
        <v>1808</v>
      </c>
      <c r="E151" s="24">
        <v>1.2999999999999999E-2</v>
      </c>
      <c r="F151" s="193"/>
      <c r="G151" s="24" t="s">
        <v>27764</v>
      </c>
      <c r="H151" s="24" t="s">
        <v>27753</v>
      </c>
      <c r="I151" s="24" t="s">
        <v>6517</v>
      </c>
    </row>
    <row r="152" spans="1:9" ht="30" x14ac:dyDescent="0.25">
      <c r="A152" s="194" t="s">
        <v>1811</v>
      </c>
      <c r="B152" s="24" t="s">
        <v>1512</v>
      </c>
      <c r="C152" s="193" t="s">
        <v>1812</v>
      </c>
      <c r="E152" s="24">
        <v>0.09</v>
      </c>
      <c r="F152" s="24">
        <v>0.09</v>
      </c>
      <c r="G152" s="24" t="s">
        <v>1498</v>
      </c>
      <c r="H152" s="193"/>
      <c r="I152" s="24" t="s">
        <v>6517</v>
      </c>
    </row>
    <row r="153" spans="1:9" x14ac:dyDescent="0.25">
      <c r="A153" s="194" t="s">
        <v>1813</v>
      </c>
      <c r="B153" s="24" t="s">
        <v>2316</v>
      </c>
      <c r="C153" s="193" t="s">
        <v>1815</v>
      </c>
      <c r="E153" s="24">
        <v>0.1</v>
      </c>
      <c r="F153" s="24">
        <v>0.4</v>
      </c>
      <c r="G153" s="24" t="s">
        <v>1454</v>
      </c>
      <c r="H153" s="193"/>
      <c r="I153" s="24" t="s">
        <v>27742</v>
      </c>
    </row>
    <row r="154" spans="1:9" x14ac:dyDescent="0.25">
      <c r="A154" s="194" t="s">
        <v>1816</v>
      </c>
      <c r="B154" s="24" t="s">
        <v>2234</v>
      </c>
      <c r="C154" s="193" t="s">
        <v>1818</v>
      </c>
      <c r="E154" s="24">
        <v>0.3</v>
      </c>
      <c r="F154" s="193"/>
      <c r="G154" s="24" t="s">
        <v>27746</v>
      </c>
      <c r="H154" s="193"/>
      <c r="I154" s="24" t="s">
        <v>27742</v>
      </c>
    </row>
    <row r="155" spans="1:9" ht="45" x14ac:dyDescent="0.25">
      <c r="A155" s="194" t="s">
        <v>1819</v>
      </c>
      <c r="B155" s="24" t="s">
        <v>1894</v>
      </c>
      <c r="C155" s="193" t="s">
        <v>27794</v>
      </c>
      <c r="E155" s="24">
        <v>308</v>
      </c>
      <c r="F155" s="193"/>
      <c r="G155" s="193"/>
      <c r="H155" s="24" t="s">
        <v>1506</v>
      </c>
      <c r="I155" s="24" t="s">
        <v>27748</v>
      </c>
    </row>
    <row r="156" spans="1:9" ht="30" x14ac:dyDescent="0.25">
      <c r="A156" s="194" t="s">
        <v>1823</v>
      </c>
      <c r="B156" s="24" t="s">
        <v>1907</v>
      </c>
      <c r="C156" s="193" t="s">
        <v>1825</v>
      </c>
      <c r="E156" s="24">
        <v>0.1</v>
      </c>
      <c r="F156" s="193"/>
      <c r="G156" s="24" t="s">
        <v>1454</v>
      </c>
      <c r="H156" s="24" t="s">
        <v>1506</v>
      </c>
      <c r="I156" s="24" t="s">
        <v>27742</v>
      </c>
    </row>
    <row r="157" spans="1:9" x14ac:dyDescent="0.25">
      <c r="A157" s="194" t="s">
        <v>1826</v>
      </c>
      <c r="B157" s="24" t="s">
        <v>1589</v>
      </c>
      <c r="C157" s="193" t="s">
        <v>1828</v>
      </c>
      <c r="E157" s="24">
        <v>1</v>
      </c>
      <c r="F157" s="193"/>
      <c r="G157" s="24" t="s">
        <v>1454</v>
      </c>
      <c r="H157" s="24" t="s">
        <v>1469</v>
      </c>
      <c r="I157" s="24" t="s">
        <v>22668</v>
      </c>
    </row>
    <row r="158" spans="1:9" ht="30" x14ac:dyDescent="0.25">
      <c r="A158" s="194" t="s">
        <v>27521</v>
      </c>
      <c r="B158" s="24" t="s">
        <v>1817</v>
      </c>
      <c r="C158" s="193" t="s">
        <v>27852</v>
      </c>
      <c r="E158" s="24">
        <v>7.0000000000000007E-2</v>
      </c>
      <c r="F158" s="24">
        <v>0.36</v>
      </c>
      <c r="G158" s="24" t="s">
        <v>1473</v>
      </c>
      <c r="H158" s="24" t="s">
        <v>1550</v>
      </c>
      <c r="I158" s="24" t="s">
        <v>27742</v>
      </c>
    </row>
    <row r="159" spans="1:9" x14ac:dyDescent="0.25">
      <c r="A159" s="194" t="s">
        <v>1829</v>
      </c>
      <c r="B159" s="24" t="s">
        <v>1820</v>
      </c>
      <c r="C159" s="193" t="s">
        <v>1831</v>
      </c>
      <c r="E159" s="24">
        <v>3000</v>
      </c>
      <c r="F159" s="193"/>
      <c r="G159" s="193"/>
      <c r="H159" s="24" t="s">
        <v>1469</v>
      </c>
      <c r="I159" s="24" t="s">
        <v>22668</v>
      </c>
    </row>
    <row r="160" spans="1:9" x14ac:dyDescent="0.25">
      <c r="A160" s="194" t="s">
        <v>806</v>
      </c>
      <c r="B160" s="24" t="s">
        <v>1732</v>
      </c>
      <c r="C160" s="193" t="s">
        <v>1833</v>
      </c>
      <c r="E160" s="24">
        <v>0.6</v>
      </c>
      <c r="F160" s="24">
        <v>0.6</v>
      </c>
      <c r="G160" s="24" t="s">
        <v>27758</v>
      </c>
      <c r="H160" s="193"/>
      <c r="I160" s="24" t="s">
        <v>6517</v>
      </c>
    </row>
    <row r="161" spans="1:9" x14ac:dyDescent="0.25">
      <c r="A161" s="194" t="s">
        <v>1834</v>
      </c>
      <c r="B161" s="24" t="s">
        <v>1745</v>
      </c>
      <c r="C161" s="193" t="s">
        <v>1836</v>
      </c>
      <c r="E161" s="24" t="s">
        <v>1837</v>
      </c>
      <c r="F161" s="24" t="s">
        <v>1837</v>
      </c>
      <c r="G161" s="24" t="s">
        <v>1454</v>
      </c>
      <c r="H161" s="193"/>
      <c r="I161" s="24" t="s">
        <v>27742</v>
      </c>
    </row>
    <row r="162" spans="1:9" x14ac:dyDescent="0.25">
      <c r="A162" s="194" t="s">
        <v>1838</v>
      </c>
      <c r="B162" s="24" t="s">
        <v>1864</v>
      </c>
      <c r="C162" s="193" t="s">
        <v>1840</v>
      </c>
      <c r="E162" s="24">
        <v>2E-3</v>
      </c>
      <c r="F162" s="193"/>
      <c r="G162" s="24" t="s">
        <v>27746</v>
      </c>
      <c r="H162" s="193"/>
      <c r="I162" s="24" t="s">
        <v>6517</v>
      </c>
    </row>
    <row r="163" spans="1:9" ht="30" x14ac:dyDescent="0.25">
      <c r="A163" s="194" t="s">
        <v>1843</v>
      </c>
      <c r="B163" s="24" t="s">
        <v>2177</v>
      </c>
      <c r="C163" s="193" t="s">
        <v>1844</v>
      </c>
      <c r="E163" s="24">
        <v>100</v>
      </c>
      <c r="F163" s="193"/>
      <c r="G163" s="193"/>
      <c r="H163" s="24" t="s">
        <v>1506</v>
      </c>
      <c r="I163" s="24" t="s">
        <v>6517</v>
      </c>
    </row>
    <row r="164" spans="1:9" ht="30" x14ac:dyDescent="0.25">
      <c r="A164" s="194" t="s">
        <v>1845</v>
      </c>
      <c r="B164" s="24" t="s">
        <v>1672</v>
      </c>
      <c r="C164" s="193" t="s">
        <v>1847</v>
      </c>
      <c r="E164" s="24">
        <v>0.2</v>
      </c>
      <c r="F164" s="24">
        <v>0.4</v>
      </c>
      <c r="G164" s="24" t="s">
        <v>1587</v>
      </c>
      <c r="H164" s="193"/>
      <c r="I164" s="24" t="s">
        <v>6517</v>
      </c>
    </row>
    <row r="165" spans="1:9" ht="30" x14ac:dyDescent="0.25">
      <c r="A165" s="194" t="s">
        <v>1848</v>
      </c>
      <c r="B165" s="24" t="s">
        <v>1694</v>
      </c>
      <c r="C165" s="193" t="s">
        <v>1850</v>
      </c>
      <c r="E165" s="24">
        <v>800</v>
      </c>
      <c r="F165" s="24">
        <v>1580</v>
      </c>
      <c r="G165" s="24" t="s">
        <v>1473</v>
      </c>
      <c r="H165" s="193"/>
      <c r="I165" s="24" t="s">
        <v>27742</v>
      </c>
    </row>
    <row r="166" spans="1:9" ht="45" x14ac:dyDescent="0.25">
      <c r="A166" s="194" t="s">
        <v>1851</v>
      </c>
      <c r="B166" s="24" t="s">
        <v>2273</v>
      </c>
      <c r="C166" s="193" t="s">
        <v>1853</v>
      </c>
      <c r="E166" s="24">
        <v>1.2</v>
      </c>
      <c r="F166" s="193"/>
      <c r="G166" s="24" t="s">
        <v>27746</v>
      </c>
      <c r="H166" s="193"/>
      <c r="I166" s="24" t="s">
        <v>6517</v>
      </c>
    </row>
    <row r="167" spans="1:9" ht="30" x14ac:dyDescent="0.25">
      <c r="A167" s="194" t="s">
        <v>1857</v>
      </c>
      <c r="B167" s="24" t="s">
        <v>1849</v>
      </c>
      <c r="C167" s="193" t="s">
        <v>1859</v>
      </c>
      <c r="E167" s="24">
        <v>12</v>
      </c>
      <c r="F167" s="24">
        <v>24</v>
      </c>
      <c r="G167" s="193"/>
      <c r="H167" s="193"/>
      <c r="I167" s="24" t="s">
        <v>6517</v>
      </c>
    </row>
    <row r="168" spans="1:9" ht="30" x14ac:dyDescent="0.25">
      <c r="A168" s="194" t="s">
        <v>1860</v>
      </c>
      <c r="B168" s="24" t="s">
        <v>1709</v>
      </c>
      <c r="C168" s="193" t="s">
        <v>1862</v>
      </c>
      <c r="E168" s="24">
        <v>53</v>
      </c>
      <c r="F168" s="24">
        <v>106</v>
      </c>
      <c r="G168" s="193"/>
      <c r="H168" s="24" t="s">
        <v>1506</v>
      </c>
      <c r="I168" s="24" t="s">
        <v>22668</v>
      </c>
    </row>
    <row r="169" spans="1:9" ht="45" x14ac:dyDescent="0.25">
      <c r="A169" s="194" t="s">
        <v>1863</v>
      </c>
      <c r="B169" s="24" t="s">
        <v>1524</v>
      </c>
      <c r="C169" s="193" t="s">
        <v>1865</v>
      </c>
      <c r="E169" s="24">
        <v>4.7000000000000002E-3</v>
      </c>
      <c r="F169" s="193"/>
      <c r="G169" s="24" t="s">
        <v>27768</v>
      </c>
      <c r="H169" s="193"/>
      <c r="I169" s="24" t="s">
        <v>6517</v>
      </c>
    </row>
    <row r="170" spans="1:9" ht="45" x14ac:dyDescent="0.25">
      <c r="A170" s="194" t="s">
        <v>1866</v>
      </c>
      <c r="B170" s="24" t="s">
        <v>1785</v>
      </c>
      <c r="C170" s="193" t="s">
        <v>1868</v>
      </c>
      <c r="E170" s="24">
        <v>200</v>
      </c>
      <c r="F170" s="193"/>
      <c r="G170" s="24" t="s">
        <v>1473</v>
      </c>
      <c r="H170" s="193"/>
      <c r="I170" s="24" t="s">
        <v>22668</v>
      </c>
    </row>
    <row r="171" spans="1:9" ht="30" x14ac:dyDescent="0.25">
      <c r="A171" s="194" t="s">
        <v>1869</v>
      </c>
      <c r="B171" s="24" t="s">
        <v>2079</v>
      </c>
      <c r="C171" s="193" t="s">
        <v>1871</v>
      </c>
      <c r="E171" s="24">
        <v>9.5000000000000001E-2</v>
      </c>
      <c r="F171" s="24">
        <v>0.19</v>
      </c>
      <c r="G171" s="24" t="s">
        <v>1587</v>
      </c>
      <c r="H171" s="24" t="s">
        <v>1550</v>
      </c>
      <c r="I171" s="24" t="s">
        <v>22668</v>
      </c>
    </row>
    <row r="172" spans="1:9" ht="60" x14ac:dyDescent="0.25">
      <c r="A172" s="194" t="s">
        <v>1872</v>
      </c>
      <c r="B172" s="24" t="s">
        <v>1989</v>
      </c>
      <c r="C172" s="193" t="s">
        <v>27818</v>
      </c>
      <c r="E172" s="24">
        <v>6.4</v>
      </c>
      <c r="F172" s="24">
        <v>32</v>
      </c>
      <c r="G172" s="24" t="s">
        <v>1454</v>
      </c>
      <c r="H172" s="24" t="s">
        <v>1550</v>
      </c>
      <c r="I172" s="24" t="s">
        <v>27742</v>
      </c>
    </row>
    <row r="173" spans="1:9" x14ac:dyDescent="0.25">
      <c r="A173" s="194" t="s">
        <v>1874</v>
      </c>
      <c r="B173" s="24" t="s">
        <v>1887</v>
      </c>
      <c r="C173" s="193" t="s">
        <v>1876</v>
      </c>
      <c r="E173" s="24">
        <v>0.1</v>
      </c>
      <c r="F173" s="193"/>
      <c r="G173" s="24" t="s">
        <v>1454</v>
      </c>
      <c r="H173" s="193"/>
      <c r="I173" s="24" t="s">
        <v>27742</v>
      </c>
    </row>
    <row r="174" spans="1:9" ht="45" x14ac:dyDescent="0.25">
      <c r="A174" s="194" t="s">
        <v>1877</v>
      </c>
      <c r="B174" s="24" t="s">
        <v>1460</v>
      </c>
      <c r="C174" s="193" t="s">
        <v>1879</v>
      </c>
      <c r="E174" s="24">
        <v>1.2</v>
      </c>
      <c r="F174" s="193"/>
      <c r="G174" s="24" t="s">
        <v>27746</v>
      </c>
      <c r="H174" s="193"/>
      <c r="I174" s="24" t="s">
        <v>6517</v>
      </c>
    </row>
    <row r="175" spans="1:9" ht="30" x14ac:dyDescent="0.25">
      <c r="A175" s="194" t="s">
        <v>1880</v>
      </c>
      <c r="B175" s="24" t="s">
        <v>1875</v>
      </c>
      <c r="C175" s="193" t="s">
        <v>1882</v>
      </c>
      <c r="E175" s="24">
        <v>1.5</v>
      </c>
      <c r="F175" s="193"/>
      <c r="G175" s="24" t="s">
        <v>27746</v>
      </c>
      <c r="H175" s="193"/>
      <c r="I175" s="24" t="s">
        <v>6517</v>
      </c>
    </row>
    <row r="176" spans="1:9" x14ac:dyDescent="0.25">
      <c r="A176" s="194" t="s">
        <v>1883</v>
      </c>
      <c r="B176" s="24" t="s">
        <v>1714</v>
      </c>
      <c r="C176" s="193" t="s">
        <v>1885</v>
      </c>
      <c r="E176" s="24">
        <v>0.5</v>
      </c>
      <c r="F176" s="24">
        <v>4</v>
      </c>
      <c r="G176" s="24" t="s">
        <v>1454</v>
      </c>
      <c r="H176" s="193"/>
      <c r="I176" s="24" t="s">
        <v>27742</v>
      </c>
    </row>
    <row r="177" spans="1:9" ht="30" x14ac:dyDescent="0.25">
      <c r="A177" s="194" t="s">
        <v>1886</v>
      </c>
      <c r="B177" s="24" t="s">
        <v>2215</v>
      </c>
      <c r="C177" s="193" t="s">
        <v>1888</v>
      </c>
      <c r="E177" s="24">
        <v>0.25</v>
      </c>
      <c r="F177" s="193"/>
      <c r="G177" s="24" t="s">
        <v>27746</v>
      </c>
      <c r="H177" s="193"/>
      <c r="I177" s="24" t="s">
        <v>6517</v>
      </c>
    </row>
    <row r="178" spans="1:9" ht="30" x14ac:dyDescent="0.25">
      <c r="A178" s="194" t="s">
        <v>1891</v>
      </c>
      <c r="B178" s="24" t="s">
        <v>1842</v>
      </c>
      <c r="C178" s="193" t="s">
        <v>27783</v>
      </c>
      <c r="E178" s="24">
        <v>0.1</v>
      </c>
      <c r="F178" s="24">
        <v>0.8</v>
      </c>
      <c r="G178" s="24" t="s">
        <v>1458</v>
      </c>
      <c r="H178" s="193"/>
      <c r="I178" s="24" t="s">
        <v>27742</v>
      </c>
    </row>
    <row r="179" spans="1:9" ht="30" x14ac:dyDescent="0.25">
      <c r="A179" s="194" t="s">
        <v>1893</v>
      </c>
      <c r="B179" s="24" t="s">
        <v>1747</v>
      </c>
      <c r="C179" s="193" t="s">
        <v>1895</v>
      </c>
      <c r="E179" s="24">
        <v>21</v>
      </c>
      <c r="F179" s="24">
        <v>84</v>
      </c>
      <c r="G179" s="24" t="s">
        <v>1458</v>
      </c>
      <c r="H179" s="193"/>
      <c r="I179" s="24" t="s">
        <v>6517</v>
      </c>
    </row>
    <row r="180" spans="1:9" ht="30" x14ac:dyDescent="0.25">
      <c r="A180" s="194" t="s">
        <v>1896</v>
      </c>
      <c r="B180" s="24" t="s">
        <v>2214</v>
      </c>
      <c r="C180" s="193" t="s">
        <v>27835</v>
      </c>
      <c r="E180" s="24">
        <v>4.4000000000000004</v>
      </c>
      <c r="F180" s="193"/>
      <c r="G180" s="24" t="s">
        <v>1496</v>
      </c>
      <c r="H180" s="24" t="s">
        <v>27753</v>
      </c>
      <c r="I180" s="24" t="s">
        <v>6517</v>
      </c>
    </row>
    <row r="181" spans="1:9" x14ac:dyDescent="0.25">
      <c r="A181" s="194" t="s">
        <v>1897</v>
      </c>
      <c r="B181" s="24" t="s">
        <v>1650</v>
      </c>
      <c r="C181" s="193" t="s">
        <v>1899</v>
      </c>
      <c r="E181" s="24">
        <v>308</v>
      </c>
      <c r="F181" s="24">
        <v>616</v>
      </c>
      <c r="G181" s="24" t="s">
        <v>1587</v>
      </c>
      <c r="H181" s="24" t="s">
        <v>1506</v>
      </c>
      <c r="I181" s="24" t="s">
        <v>22668</v>
      </c>
    </row>
    <row r="182" spans="1:9" x14ac:dyDescent="0.25">
      <c r="A182" s="194" t="s">
        <v>1900</v>
      </c>
      <c r="B182" s="24" t="s">
        <v>1602</v>
      </c>
      <c r="C182" s="193" t="s">
        <v>1902</v>
      </c>
      <c r="E182" s="24" t="s">
        <v>1903</v>
      </c>
      <c r="F182" s="24" t="s">
        <v>1837</v>
      </c>
      <c r="G182" s="193"/>
      <c r="H182" s="193"/>
      <c r="I182" s="24" t="s">
        <v>27742</v>
      </c>
    </row>
    <row r="183" spans="1:9" ht="30" x14ac:dyDescent="0.25">
      <c r="A183" s="194" t="s">
        <v>24895</v>
      </c>
      <c r="B183" s="24" t="s">
        <v>1596</v>
      </c>
      <c r="C183" s="193" t="s">
        <v>27819</v>
      </c>
      <c r="E183" s="24">
        <v>19</v>
      </c>
      <c r="F183" s="24">
        <v>48</v>
      </c>
      <c r="G183" s="193"/>
      <c r="H183" s="24" t="s">
        <v>1550</v>
      </c>
      <c r="I183" s="24" t="s">
        <v>6517</v>
      </c>
    </row>
    <row r="184" spans="1:9" x14ac:dyDescent="0.25">
      <c r="A184" s="194" t="s">
        <v>18705</v>
      </c>
      <c r="B184" s="24" t="s">
        <v>2211</v>
      </c>
      <c r="C184" s="193" t="s">
        <v>27774</v>
      </c>
      <c r="E184" s="24">
        <v>0.2</v>
      </c>
      <c r="F184" s="193"/>
      <c r="G184" s="193"/>
      <c r="H184" s="24" t="s">
        <v>1550</v>
      </c>
      <c r="I184" s="24" t="s">
        <v>6517</v>
      </c>
    </row>
    <row r="185" spans="1:9" x14ac:dyDescent="0.25">
      <c r="A185" s="194" t="s">
        <v>1908</v>
      </c>
      <c r="B185" s="24" t="s">
        <v>1980</v>
      </c>
      <c r="C185" s="193" t="s">
        <v>1910</v>
      </c>
      <c r="E185" s="24">
        <v>270</v>
      </c>
      <c r="F185" s="24">
        <v>540</v>
      </c>
      <c r="G185" s="24" t="s">
        <v>1473</v>
      </c>
      <c r="H185" s="24" t="s">
        <v>1506</v>
      </c>
      <c r="I185" s="24" t="s">
        <v>22668</v>
      </c>
    </row>
    <row r="186" spans="1:9" ht="30" x14ac:dyDescent="0.25">
      <c r="A186" s="194" t="s">
        <v>1911</v>
      </c>
      <c r="B186" s="24" t="s">
        <v>1983</v>
      </c>
      <c r="C186" s="193" t="s">
        <v>1913</v>
      </c>
      <c r="E186" s="193"/>
      <c r="F186" s="24">
        <v>4.7E-2</v>
      </c>
      <c r="G186" s="24" t="s">
        <v>1587</v>
      </c>
      <c r="H186" s="24" t="s">
        <v>27745</v>
      </c>
      <c r="I186" s="24" t="s">
        <v>27742</v>
      </c>
    </row>
    <row r="187" spans="1:9" ht="30" x14ac:dyDescent="0.25">
      <c r="A187" s="194" t="s">
        <v>1914</v>
      </c>
      <c r="B187" s="24" t="s">
        <v>1761</v>
      </c>
      <c r="C187" s="196" t="s">
        <v>27763</v>
      </c>
      <c r="E187" s="24">
        <v>270</v>
      </c>
      <c r="F187" s="24">
        <v>540</v>
      </c>
      <c r="G187" s="193"/>
      <c r="H187" s="24" t="s">
        <v>1506</v>
      </c>
      <c r="I187" s="24" t="s">
        <v>22668</v>
      </c>
    </row>
    <row r="188" spans="1:9" x14ac:dyDescent="0.25">
      <c r="A188" s="194" t="s">
        <v>1916</v>
      </c>
      <c r="B188" s="24" t="s">
        <v>2151</v>
      </c>
      <c r="C188" s="193" t="s">
        <v>1918</v>
      </c>
      <c r="E188" s="24">
        <v>8</v>
      </c>
      <c r="F188" s="24">
        <v>20</v>
      </c>
      <c r="G188" s="24" t="s">
        <v>27788</v>
      </c>
      <c r="H188" s="193"/>
      <c r="I188" s="24" t="s">
        <v>22668</v>
      </c>
    </row>
    <row r="189" spans="1:9" ht="30" x14ac:dyDescent="0.25">
      <c r="A189" s="194" t="s">
        <v>1919</v>
      </c>
      <c r="B189" s="24" t="s">
        <v>1799</v>
      </c>
      <c r="C189" s="193" t="s">
        <v>1921</v>
      </c>
      <c r="E189" s="24">
        <v>270</v>
      </c>
      <c r="F189" s="24">
        <v>540</v>
      </c>
      <c r="G189" s="193"/>
      <c r="H189" s="24" t="s">
        <v>1506</v>
      </c>
      <c r="I189" s="24" t="s">
        <v>22668</v>
      </c>
    </row>
    <row r="190" spans="1:9" ht="30" x14ac:dyDescent="0.25">
      <c r="A190" s="194" t="s">
        <v>1922</v>
      </c>
      <c r="B190" s="24" t="s">
        <v>1665</v>
      </c>
      <c r="C190" s="193" t="s">
        <v>1924</v>
      </c>
      <c r="E190" s="24">
        <v>0.9</v>
      </c>
      <c r="F190" s="24">
        <v>2</v>
      </c>
      <c r="G190" s="24" t="s">
        <v>1454</v>
      </c>
      <c r="H190" s="193"/>
      <c r="I190" s="24" t="s">
        <v>27742</v>
      </c>
    </row>
    <row r="191" spans="1:9" x14ac:dyDescent="0.25">
      <c r="A191" s="194" t="s">
        <v>1925</v>
      </c>
      <c r="B191" s="24" t="s">
        <v>2294</v>
      </c>
      <c r="C191" s="193" t="s">
        <v>1927</v>
      </c>
      <c r="E191" s="24">
        <v>270</v>
      </c>
      <c r="F191" s="24">
        <v>540</v>
      </c>
      <c r="G191" s="24" t="s">
        <v>1473</v>
      </c>
      <c r="H191" s="24" t="s">
        <v>1506</v>
      </c>
      <c r="I191" s="24" t="s">
        <v>22668</v>
      </c>
    </row>
    <row r="192" spans="1:9" x14ac:dyDescent="0.25">
      <c r="A192" s="194" t="s">
        <v>1928</v>
      </c>
      <c r="B192" s="24" t="s">
        <v>1624</v>
      </c>
      <c r="C192" s="193" t="s">
        <v>1930</v>
      </c>
      <c r="E192" s="24">
        <v>23</v>
      </c>
      <c r="F192" s="24">
        <v>117</v>
      </c>
      <c r="G192" s="24" t="s">
        <v>27817</v>
      </c>
      <c r="H192" s="24" t="s">
        <v>1550</v>
      </c>
      <c r="I192" s="24" t="s">
        <v>27742</v>
      </c>
    </row>
    <row r="193" spans="1:9" x14ac:dyDescent="0.25">
      <c r="A193" s="194" t="s">
        <v>1931</v>
      </c>
      <c r="B193" s="24" t="s">
        <v>1495</v>
      </c>
      <c r="C193" s="193" t="s">
        <v>1933</v>
      </c>
      <c r="E193" s="24">
        <v>5</v>
      </c>
      <c r="F193" s="193"/>
      <c r="G193" s="193"/>
      <c r="H193" s="193"/>
      <c r="I193" s="24" t="s">
        <v>27742</v>
      </c>
    </row>
    <row r="194" spans="1:9" x14ac:dyDescent="0.25">
      <c r="A194" s="194" t="s">
        <v>1144</v>
      </c>
      <c r="B194" s="24" t="s">
        <v>2037</v>
      </c>
      <c r="C194" s="193" t="s">
        <v>1937</v>
      </c>
      <c r="E194" s="24">
        <v>1900</v>
      </c>
      <c r="F194" s="24">
        <v>3800</v>
      </c>
      <c r="G194" s="193"/>
      <c r="H194" s="193"/>
      <c r="I194" s="24" t="s">
        <v>22668</v>
      </c>
    </row>
    <row r="195" spans="1:9" x14ac:dyDescent="0.25">
      <c r="A195" s="194" t="s">
        <v>1414</v>
      </c>
      <c r="B195" s="24" t="s">
        <v>2253</v>
      </c>
      <c r="C195" s="193" t="s">
        <v>1939</v>
      </c>
      <c r="E195" s="24">
        <v>9</v>
      </c>
      <c r="F195" s="193"/>
      <c r="G195" s="24" t="s">
        <v>1465</v>
      </c>
      <c r="H195" s="24" t="s">
        <v>1469</v>
      </c>
      <c r="I195" s="24" t="s">
        <v>22668</v>
      </c>
    </row>
    <row r="196" spans="1:9" x14ac:dyDescent="0.25">
      <c r="A196" s="194" t="s">
        <v>765</v>
      </c>
      <c r="B196" s="24" t="s">
        <v>1976</v>
      </c>
      <c r="C196" s="193" t="s">
        <v>1941</v>
      </c>
      <c r="E196" s="24">
        <v>25</v>
      </c>
      <c r="F196" s="24">
        <v>50</v>
      </c>
      <c r="G196" s="24" t="s">
        <v>1465</v>
      </c>
      <c r="H196" s="24" t="s">
        <v>1550</v>
      </c>
      <c r="I196" s="24" t="s">
        <v>22668</v>
      </c>
    </row>
    <row r="197" spans="1:9" x14ac:dyDescent="0.25">
      <c r="A197" s="194" t="s">
        <v>1942</v>
      </c>
      <c r="B197" s="24" t="s">
        <v>1557</v>
      </c>
      <c r="C197" s="193" t="s">
        <v>1944</v>
      </c>
      <c r="E197" s="24">
        <v>150</v>
      </c>
      <c r="F197" s="24">
        <v>300</v>
      </c>
      <c r="G197" s="193"/>
      <c r="H197" s="193"/>
      <c r="I197" s="24" t="s">
        <v>22668</v>
      </c>
    </row>
    <row r="198" spans="1:9" x14ac:dyDescent="0.25">
      <c r="A198" s="194" t="s">
        <v>1945</v>
      </c>
      <c r="B198" s="24" t="s">
        <v>2224</v>
      </c>
      <c r="C198" s="193" t="s">
        <v>1947</v>
      </c>
      <c r="E198" s="24">
        <v>0.2</v>
      </c>
      <c r="F198" s="193"/>
      <c r="G198" s="24" t="s">
        <v>27746</v>
      </c>
      <c r="H198" s="193"/>
      <c r="I198" s="24" t="s">
        <v>6517</v>
      </c>
    </row>
    <row r="199" spans="1:9" ht="30" x14ac:dyDescent="0.25">
      <c r="A199" s="194" t="s">
        <v>1948</v>
      </c>
      <c r="B199" s="24" t="s">
        <v>1791</v>
      </c>
      <c r="C199" s="193" t="s">
        <v>1950</v>
      </c>
      <c r="E199" s="24">
        <v>10</v>
      </c>
      <c r="F199" s="193"/>
      <c r="G199" s="193"/>
      <c r="H199" s="193"/>
      <c r="I199" s="24" t="s">
        <v>22668</v>
      </c>
    </row>
    <row r="200" spans="1:9" x14ac:dyDescent="0.25">
      <c r="A200" s="194" t="s">
        <v>48</v>
      </c>
      <c r="B200" s="24" t="s">
        <v>1737</v>
      </c>
      <c r="C200" s="193" t="s">
        <v>27787</v>
      </c>
      <c r="E200" s="24">
        <v>260</v>
      </c>
      <c r="F200" s="193"/>
      <c r="G200" s="24" t="s">
        <v>1458</v>
      </c>
      <c r="H200" s="24" t="s">
        <v>1469</v>
      </c>
      <c r="I200" s="24" t="s">
        <v>27742</v>
      </c>
    </row>
    <row r="201" spans="1:9" ht="30" x14ac:dyDescent="0.25">
      <c r="A201" s="194" t="s">
        <v>1147</v>
      </c>
      <c r="B201" s="24" t="s">
        <v>2101</v>
      </c>
      <c r="C201" s="193" t="s">
        <v>1953</v>
      </c>
      <c r="E201" s="24">
        <v>500</v>
      </c>
      <c r="F201" s="24">
        <v>1000</v>
      </c>
      <c r="G201" s="24" t="s">
        <v>1458</v>
      </c>
      <c r="H201" s="193"/>
      <c r="I201" s="24" t="s">
        <v>27748</v>
      </c>
    </row>
    <row r="202" spans="1:9" x14ac:dyDescent="0.25">
      <c r="A202" s="194" t="s">
        <v>1954</v>
      </c>
      <c r="B202" s="24" t="s">
        <v>2090</v>
      </c>
      <c r="C202" s="193" t="s">
        <v>1956</v>
      </c>
      <c r="E202" s="24">
        <v>1210</v>
      </c>
      <c r="F202" s="193"/>
      <c r="G202" s="24" t="s">
        <v>1473</v>
      </c>
      <c r="H202" s="24" t="s">
        <v>1506</v>
      </c>
      <c r="I202" s="24" t="s">
        <v>22668</v>
      </c>
    </row>
    <row r="203" spans="1:9" x14ac:dyDescent="0.25">
      <c r="A203" s="194" t="s">
        <v>1957</v>
      </c>
      <c r="B203" s="24" t="s">
        <v>1796</v>
      </c>
      <c r="C203" s="193" t="s">
        <v>1959</v>
      </c>
      <c r="E203" s="24">
        <v>10</v>
      </c>
      <c r="F203" s="193"/>
      <c r="G203" s="24" t="s">
        <v>1454</v>
      </c>
      <c r="H203" s="24" t="s">
        <v>1506</v>
      </c>
      <c r="I203" s="24" t="s">
        <v>27742</v>
      </c>
    </row>
    <row r="204" spans="1:9" ht="30" x14ac:dyDescent="0.25">
      <c r="A204" s="194" t="s">
        <v>1966</v>
      </c>
      <c r="B204" s="24" t="s">
        <v>2026</v>
      </c>
      <c r="C204" s="193" t="s">
        <v>1968</v>
      </c>
      <c r="E204" s="24">
        <v>0.25</v>
      </c>
      <c r="F204" s="193"/>
      <c r="G204" s="24" t="s">
        <v>1454</v>
      </c>
      <c r="H204" s="193"/>
      <c r="I204" s="24" t="s">
        <v>27742</v>
      </c>
    </row>
    <row r="205" spans="1:9" ht="30" x14ac:dyDescent="0.25">
      <c r="A205" s="194" t="s">
        <v>1162</v>
      </c>
      <c r="B205" s="24" t="s">
        <v>1645</v>
      </c>
      <c r="C205" s="193" t="s">
        <v>1970</v>
      </c>
      <c r="E205" s="24">
        <v>45</v>
      </c>
      <c r="F205" s="24">
        <v>90</v>
      </c>
      <c r="G205" s="24" t="s">
        <v>1458</v>
      </c>
      <c r="H205" s="193"/>
      <c r="I205" s="24" t="s">
        <v>22668</v>
      </c>
    </row>
    <row r="206" spans="1:9" x14ac:dyDescent="0.25">
      <c r="A206" s="194" t="s">
        <v>45</v>
      </c>
      <c r="B206" s="24" t="s">
        <v>2189</v>
      </c>
      <c r="C206" s="193" t="s">
        <v>1972</v>
      </c>
      <c r="E206" s="24">
        <v>3.25</v>
      </c>
      <c r="F206" s="193"/>
      <c r="G206" s="24" t="s">
        <v>27838</v>
      </c>
      <c r="H206" s="24" t="s">
        <v>27753</v>
      </c>
      <c r="I206" s="24" t="s">
        <v>6517</v>
      </c>
    </row>
    <row r="207" spans="1:9" ht="30" x14ac:dyDescent="0.25">
      <c r="A207" s="194" t="s">
        <v>1973</v>
      </c>
      <c r="B207" s="24" t="s">
        <v>1873</v>
      </c>
      <c r="C207" s="193" t="s">
        <v>27826</v>
      </c>
      <c r="E207" s="24">
        <v>555</v>
      </c>
      <c r="F207" s="24">
        <v>1110</v>
      </c>
      <c r="G207" s="24" t="s">
        <v>1458</v>
      </c>
      <c r="H207" s="24" t="s">
        <v>1506</v>
      </c>
      <c r="I207" s="24" t="s">
        <v>27742</v>
      </c>
    </row>
    <row r="208" spans="1:9" ht="30" x14ac:dyDescent="0.25">
      <c r="A208" s="194" t="s">
        <v>27866</v>
      </c>
      <c r="B208" s="24">
        <v>242</v>
      </c>
      <c r="C208" s="193" t="s">
        <v>27800</v>
      </c>
      <c r="E208" s="24">
        <v>5</v>
      </c>
      <c r="F208" s="193"/>
      <c r="G208" s="193"/>
      <c r="H208" s="24"/>
      <c r="I208" s="24"/>
    </row>
    <row r="209" spans="1:9" ht="45" x14ac:dyDescent="0.25">
      <c r="A209" s="194" t="s">
        <v>1977</v>
      </c>
      <c r="B209" s="24" t="s">
        <v>1915</v>
      </c>
      <c r="C209" s="193" t="s">
        <v>27756</v>
      </c>
      <c r="E209" s="24" t="s">
        <v>1837</v>
      </c>
      <c r="F209" s="193"/>
      <c r="G209" s="193"/>
      <c r="H209" s="193"/>
      <c r="I209" s="24" t="s">
        <v>22668</v>
      </c>
    </row>
    <row r="210" spans="1:9" ht="60" x14ac:dyDescent="0.25">
      <c r="A210" s="194" t="s">
        <v>1979</v>
      </c>
      <c r="B210" s="24" t="s">
        <v>1986</v>
      </c>
      <c r="C210" s="193" t="s">
        <v>1981</v>
      </c>
      <c r="E210" s="24">
        <v>0.1</v>
      </c>
      <c r="F210" s="193"/>
      <c r="G210" s="24" t="s">
        <v>27803</v>
      </c>
      <c r="H210" s="193"/>
      <c r="I210" s="24" t="s">
        <v>6517</v>
      </c>
    </row>
    <row r="211" spans="1:9" ht="45" x14ac:dyDescent="0.25">
      <c r="A211" s="194" t="s">
        <v>1982</v>
      </c>
      <c r="B211" s="24" t="s">
        <v>1519</v>
      </c>
      <c r="C211" s="193" t="s">
        <v>27784</v>
      </c>
      <c r="E211" s="24" t="s">
        <v>27785</v>
      </c>
      <c r="F211" s="193"/>
      <c r="G211" s="193"/>
      <c r="H211" s="24" t="s">
        <v>1550</v>
      </c>
      <c r="I211" s="24" t="s">
        <v>27786</v>
      </c>
    </row>
    <row r="212" spans="1:9" ht="45" x14ac:dyDescent="0.25">
      <c r="A212" s="194" t="s">
        <v>1298</v>
      </c>
      <c r="B212" s="24" t="s">
        <v>1508</v>
      </c>
      <c r="C212" s="193" t="s">
        <v>27765</v>
      </c>
      <c r="E212" s="24">
        <v>0.02</v>
      </c>
      <c r="F212" s="24" t="s">
        <v>1053</v>
      </c>
      <c r="G212" s="24" t="s">
        <v>27766</v>
      </c>
      <c r="H212" s="24" t="s">
        <v>27745</v>
      </c>
      <c r="I212" s="24" t="s">
        <v>6517</v>
      </c>
    </row>
    <row r="213" spans="1:9" ht="30" x14ac:dyDescent="0.25">
      <c r="A213" s="194" t="s">
        <v>1991</v>
      </c>
      <c r="B213" s="24" t="s">
        <v>2262</v>
      </c>
      <c r="C213" s="193" t="s">
        <v>1993</v>
      </c>
      <c r="E213" s="24">
        <v>0.1</v>
      </c>
      <c r="F213" s="193"/>
      <c r="G213" s="193"/>
      <c r="H213" s="24" t="s">
        <v>1506</v>
      </c>
      <c r="I213" s="24" t="s">
        <v>6517</v>
      </c>
    </row>
    <row r="214" spans="1:9" ht="60" x14ac:dyDescent="0.25">
      <c r="A214" s="194" t="s">
        <v>1994</v>
      </c>
      <c r="B214" s="24" t="s">
        <v>2138</v>
      </c>
      <c r="C214" s="193" t="s">
        <v>1996</v>
      </c>
      <c r="E214" s="24">
        <v>0.5</v>
      </c>
      <c r="F214" s="193"/>
      <c r="G214" s="24" t="s">
        <v>1473</v>
      </c>
      <c r="H214" s="193"/>
      <c r="I214" s="24" t="s">
        <v>6517</v>
      </c>
    </row>
    <row r="215" spans="1:9" ht="90" x14ac:dyDescent="0.25">
      <c r="A215" s="194" t="s">
        <v>1997</v>
      </c>
      <c r="B215" s="24" t="s">
        <v>2291</v>
      </c>
      <c r="C215" s="193" t="s">
        <v>27798</v>
      </c>
      <c r="E215" s="24">
        <v>0.01</v>
      </c>
      <c r="F215" s="24" t="s">
        <v>27799</v>
      </c>
      <c r="G215" s="24" t="s">
        <v>1497</v>
      </c>
      <c r="H215" s="193"/>
      <c r="I215" s="24" t="s">
        <v>6517</v>
      </c>
    </row>
    <row r="216" spans="1:9" ht="45" x14ac:dyDescent="0.25">
      <c r="A216" s="194" t="s">
        <v>1999</v>
      </c>
      <c r="B216" s="24" t="s">
        <v>2117</v>
      </c>
      <c r="C216" s="193" t="s">
        <v>2001</v>
      </c>
      <c r="E216" s="24">
        <v>5.9999999999999995E-4</v>
      </c>
      <c r="F216" s="193"/>
      <c r="G216" s="24" t="s">
        <v>27764</v>
      </c>
      <c r="H216" s="193"/>
      <c r="I216" s="24" t="s">
        <v>6517</v>
      </c>
    </row>
    <row r="217" spans="1:9" ht="45" x14ac:dyDescent="0.25">
      <c r="A217" s="194" t="s">
        <v>2002</v>
      </c>
      <c r="B217" s="24" t="s">
        <v>2283</v>
      </c>
      <c r="C217" s="193" t="s">
        <v>27769</v>
      </c>
      <c r="E217" s="24" t="s">
        <v>27770</v>
      </c>
      <c r="F217" s="193"/>
      <c r="G217" s="24" t="s">
        <v>27771</v>
      </c>
      <c r="H217" s="193"/>
      <c r="I217" s="24" t="s">
        <v>6517</v>
      </c>
    </row>
    <row r="218" spans="1:9" ht="45" x14ac:dyDescent="0.25">
      <c r="A218" s="194" t="s">
        <v>2004</v>
      </c>
      <c r="B218" s="24" t="s">
        <v>2132</v>
      </c>
      <c r="C218" s="193" t="s">
        <v>27779</v>
      </c>
      <c r="E218" s="24">
        <v>2</v>
      </c>
      <c r="F218" s="193"/>
      <c r="G218" s="24" t="s">
        <v>27778</v>
      </c>
      <c r="H218" s="24" t="s">
        <v>1469</v>
      </c>
      <c r="I218" s="24" t="s">
        <v>6517</v>
      </c>
    </row>
    <row r="219" spans="1:9" ht="60" x14ac:dyDescent="0.25">
      <c r="A219" s="194" t="s">
        <v>2007</v>
      </c>
      <c r="B219" s="24" t="s">
        <v>1932</v>
      </c>
      <c r="C219" s="193" t="s">
        <v>2009</v>
      </c>
      <c r="E219" s="24">
        <v>0.02</v>
      </c>
      <c r="F219" s="193"/>
      <c r="G219" s="24" t="s">
        <v>27778</v>
      </c>
      <c r="H219" s="193"/>
      <c r="I219" s="24" t="s">
        <v>6517</v>
      </c>
    </row>
    <row r="220" spans="1:9" ht="45" x14ac:dyDescent="0.25">
      <c r="A220" s="194" t="s">
        <v>2010</v>
      </c>
      <c r="B220" s="24" t="s">
        <v>1629</v>
      </c>
      <c r="C220" s="193" t="s">
        <v>2012</v>
      </c>
      <c r="E220" s="24">
        <v>0.1</v>
      </c>
      <c r="F220" s="24">
        <v>0.2</v>
      </c>
      <c r="G220" s="193"/>
      <c r="H220" s="193"/>
      <c r="I220" s="24" t="s">
        <v>27748</v>
      </c>
    </row>
    <row r="221" spans="1:9" ht="30" x14ac:dyDescent="0.25">
      <c r="A221" s="194" t="s">
        <v>2010</v>
      </c>
      <c r="B221" s="24" t="s">
        <v>2203</v>
      </c>
      <c r="C221" s="193" t="s">
        <v>27813</v>
      </c>
      <c r="E221" s="24" t="s">
        <v>27814</v>
      </c>
      <c r="F221" s="193"/>
      <c r="G221" s="193"/>
      <c r="H221" s="193"/>
      <c r="I221" s="24" t="s">
        <v>27748</v>
      </c>
    </row>
    <row r="222" spans="1:9" x14ac:dyDescent="0.25">
      <c r="A222" s="194" t="s">
        <v>2017</v>
      </c>
      <c r="B222" s="24" t="s">
        <v>2285</v>
      </c>
      <c r="C222" s="193" t="s">
        <v>2019</v>
      </c>
      <c r="E222" s="24">
        <v>10</v>
      </c>
      <c r="F222" s="24">
        <v>10</v>
      </c>
      <c r="G222" s="24" t="s">
        <v>1458</v>
      </c>
      <c r="H222" s="193"/>
      <c r="I222" s="24" t="s">
        <v>27742</v>
      </c>
    </row>
    <row r="223" spans="1:9" x14ac:dyDescent="0.25">
      <c r="A223" s="194" t="s">
        <v>2020</v>
      </c>
      <c r="B223" s="24" t="s">
        <v>1502</v>
      </c>
      <c r="C223" s="193" t="s">
        <v>2022</v>
      </c>
      <c r="E223" s="24">
        <v>42</v>
      </c>
      <c r="F223" s="193"/>
      <c r="G223" s="193"/>
      <c r="H223" s="193"/>
      <c r="I223" s="24" t="s">
        <v>27742</v>
      </c>
    </row>
    <row r="224" spans="1:9" ht="45" x14ac:dyDescent="0.25">
      <c r="A224" s="194" t="s">
        <v>2023</v>
      </c>
      <c r="B224" s="24" t="s">
        <v>1582</v>
      </c>
      <c r="C224" s="193" t="s">
        <v>27846</v>
      </c>
      <c r="E224" s="24">
        <v>1</v>
      </c>
      <c r="F224" s="24">
        <v>5</v>
      </c>
      <c r="G224" s="24" t="s">
        <v>1458</v>
      </c>
      <c r="H224" s="24" t="s">
        <v>1550</v>
      </c>
      <c r="I224" s="24" t="s">
        <v>22668</v>
      </c>
    </row>
    <row r="225" spans="1:9" ht="30" x14ac:dyDescent="0.25">
      <c r="A225" s="194" t="s">
        <v>2025</v>
      </c>
      <c r="B225" s="24" t="s">
        <v>2173</v>
      </c>
      <c r="C225" s="193" t="s">
        <v>2027</v>
      </c>
      <c r="E225" s="24">
        <v>1</v>
      </c>
      <c r="F225" s="24">
        <v>2</v>
      </c>
      <c r="G225" s="24" t="s">
        <v>1473</v>
      </c>
      <c r="H225" s="193"/>
      <c r="I225" s="24" t="s">
        <v>22668</v>
      </c>
    </row>
    <row r="226" spans="1:9" x14ac:dyDescent="0.25">
      <c r="A226" s="194" t="s">
        <v>2028</v>
      </c>
      <c r="B226" s="24" t="s">
        <v>1540</v>
      </c>
      <c r="C226" s="193" t="s">
        <v>2030</v>
      </c>
      <c r="E226" s="24">
        <v>22</v>
      </c>
      <c r="F226" s="193"/>
      <c r="G226" s="193"/>
      <c r="H226" s="193"/>
      <c r="I226" s="24" t="s">
        <v>27742</v>
      </c>
    </row>
    <row r="227" spans="1:9" x14ac:dyDescent="0.25">
      <c r="A227" s="194" t="s">
        <v>2031</v>
      </c>
      <c r="B227" s="24" t="s">
        <v>1992</v>
      </c>
      <c r="C227" s="193" t="s">
        <v>2033</v>
      </c>
      <c r="E227" s="24">
        <v>268</v>
      </c>
      <c r="F227" s="193"/>
      <c r="G227" s="193"/>
      <c r="H227" s="24" t="s">
        <v>1469</v>
      </c>
      <c r="I227" s="24" t="s">
        <v>27742</v>
      </c>
    </row>
    <row r="228" spans="1:9" x14ac:dyDescent="0.25">
      <c r="A228" s="194" t="s">
        <v>2042</v>
      </c>
      <c r="B228" s="24" t="s">
        <v>2265</v>
      </c>
      <c r="C228" s="193" t="s">
        <v>2043</v>
      </c>
      <c r="E228" s="24">
        <v>45</v>
      </c>
      <c r="F228" s="24">
        <v>45</v>
      </c>
      <c r="G228" s="24" t="s">
        <v>1473</v>
      </c>
      <c r="H228" s="193"/>
      <c r="I228" s="24" t="s">
        <v>22668</v>
      </c>
    </row>
    <row r="229" spans="1:9" x14ac:dyDescent="0.25">
      <c r="A229" s="194" t="s">
        <v>2049</v>
      </c>
      <c r="B229" s="24" t="s">
        <v>2186</v>
      </c>
      <c r="C229" s="193" t="s">
        <v>2051</v>
      </c>
      <c r="E229" s="24">
        <v>15</v>
      </c>
      <c r="F229" s="193"/>
      <c r="G229" s="24" t="s">
        <v>1483</v>
      </c>
      <c r="H229" s="24" t="s">
        <v>27745</v>
      </c>
      <c r="I229" s="24" t="s">
        <v>27742</v>
      </c>
    </row>
    <row r="230" spans="1:9" x14ac:dyDescent="0.25">
      <c r="A230" s="194" t="s">
        <v>2052</v>
      </c>
      <c r="B230" s="24" t="s">
        <v>2032</v>
      </c>
      <c r="C230" s="193" t="s">
        <v>2054</v>
      </c>
      <c r="E230" s="24">
        <v>1.8</v>
      </c>
      <c r="F230" s="193"/>
      <c r="G230" s="24" t="s">
        <v>27752</v>
      </c>
      <c r="H230" s="24" t="s">
        <v>27753</v>
      </c>
      <c r="I230" s="24" t="s">
        <v>6517</v>
      </c>
    </row>
    <row r="231" spans="1:9" x14ac:dyDescent="0.25">
      <c r="A231" s="194" t="s">
        <v>2055</v>
      </c>
      <c r="B231" s="24" t="s">
        <v>1923</v>
      </c>
      <c r="C231" s="193" t="s">
        <v>2057</v>
      </c>
      <c r="E231" s="24">
        <v>412</v>
      </c>
      <c r="F231" s="193"/>
      <c r="G231" s="24" t="s">
        <v>1454</v>
      </c>
      <c r="H231" s="24" t="s">
        <v>1506</v>
      </c>
      <c r="I231" s="24" t="s">
        <v>27742</v>
      </c>
    </row>
    <row r="232" spans="1:9" ht="30" x14ac:dyDescent="0.25">
      <c r="A232" s="194" t="s">
        <v>2058</v>
      </c>
      <c r="B232" s="24" t="s">
        <v>2158</v>
      </c>
      <c r="C232" s="193" t="s">
        <v>27863</v>
      </c>
      <c r="E232" s="24">
        <v>8</v>
      </c>
      <c r="F232" s="24">
        <v>20</v>
      </c>
      <c r="G232" s="193"/>
      <c r="H232" s="24" t="s">
        <v>1550</v>
      </c>
      <c r="I232" s="24" t="s">
        <v>6517</v>
      </c>
    </row>
    <row r="233" spans="1:9" ht="30" x14ac:dyDescent="0.25">
      <c r="A233" s="194" t="s">
        <v>2060</v>
      </c>
      <c r="B233" s="24" t="s">
        <v>2081</v>
      </c>
      <c r="C233" s="193" t="s">
        <v>27761</v>
      </c>
      <c r="E233" s="24">
        <v>43</v>
      </c>
      <c r="F233" s="24">
        <v>86</v>
      </c>
      <c r="G233" s="193"/>
      <c r="H233" s="193"/>
      <c r="I233" s="24" t="s">
        <v>22668</v>
      </c>
    </row>
    <row r="234" spans="1:9" x14ac:dyDescent="0.25">
      <c r="A234" s="194" t="s">
        <v>2062</v>
      </c>
      <c r="B234" s="24" t="s">
        <v>2063</v>
      </c>
      <c r="C234" s="193" t="s">
        <v>2064</v>
      </c>
      <c r="E234" s="24">
        <v>0.08</v>
      </c>
      <c r="F234" s="24">
        <v>0.4</v>
      </c>
      <c r="G234" s="24" t="s">
        <v>1465</v>
      </c>
      <c r="H234" s="24" t="s">
        <v>1506</v>
      </c>
      <c r="I234" s="24" t="s">
        <v>27748</v>
      </c>
    </row>
    <row r="235" spans="1:9" ht="30" x14ac:dyDescent="0.25">
      <c r="A235" s="194" t="s">
        <v>2065</v>
      </c>
      <c r="B235" s="24" t="s">
        <v>2082</v>
      </c>
      <c r="C235" s="193" t="s">
        <v>27762</v>
      </c>
      <c r="E235" s="24">
        <v>3600</v>
      </c>
      <c r="F235" s="193"/>
      <c r="G235" s="193"/>
      <c r="H235" s="24" t="s">
        <v>1506</v>
      </c>
      <c r="I235" s="24" t="s">
        <v>22668</v>
      </c>
    </row>
    <row r="236" spans="1:9" x14ac:dyDescent="0.25">
      <c r="A236" s="194" t="s">
        <v>2067</v>
      </c>
      <c r="B236" s="24" t="s">
        <v>1605</v>
      </c>
      <c r="C236" s="193" t="s">
        <v>2068</v>
      </c>
      <c r="E236" s="24">
        <v>4.9000000000000004</v>
      </c>
      <c r="F236" s="24">
        <v>12.5</v>
      </c>
      <c r="G236" s="24" t="s">
        <v>1561</v>
      </c>
      <c r="H236" s="193"/>
      <c r="I236" s="24" t="s">
        <v>22668</v>
      </c>
    </row>
    <row r="237" spans="1:9" ht="30" x14ac:dyDescent="0.25">
      <c r="A237" s="194" t="s">
        <v>2069</v>
      </c>
      <c r="B237" s="24" t="s">
        <v>1984</v>
      </c>
      <c r="C237" s="193" t="s">
        <v>2071</v>
      </c>
      <c r="E237" s="24">
        <v>1</v>
      </c>
      <c r="F237" s="24">
        <v>1</v>
      </c>
      <c r="G237" s="24" t="s">
        <v>2072</v>
      </c>
      <c r="H237" s="193"/>
      <c r="I237" s="24" t="s">
        <v>22668</v>
      </c>
    </row>
    <row r="238" spans="1:9" x14ac:dyDescent="0.25">
      <c r="A238" s="194" t="s">
        <v>2073</v>
      </c>
      <c r="B238" s="24" t="s">
        <v>2005</v>
      </c>
      <c r="C238" s="193" t="s">
        <v>2075</v>
      </c>
      <c r="E238" s="24">
        <v>5</v>
      </c>
      <c r="F238" s="193"/>
      <c r="G238" s="24" t="s">
        <v>27746</v>
      </c>
      <c r="H238" s="193"/>
      <c r="I238" s="24" t="s">
        <v>27742</v>
      </c>
    </row>
    <row r="239" spans="1:9" ht="30" x14ac:dyDescent="0.25">
      <c r="A239" s="194" t="s">
        <v>2076</v>
      </c>
      <c r="B239" s="24" t="s">
        <v>1788</v>
      </c>
      <c r="C239" s="193" t="s">
        <v>27809</v>
      </c>
      <c r="E239" s="24">
        <v>2.4</v>
      </c>
      <c r="F239" s="193"/>
      <c r="G239" s="24" t="s">
        <v>27810</v>
      </c>
      <c r="H239" s="24" t="s">
        <v>27753</v>
      </c>
      <c r="I239" s="24" t="s">
        <v>6517</v>
      </c>
    </row>
    <row r="240" spans="1:9" ht="30" x14ac:dyDescent="0.25">
      <c r="A240" s="194" t="s">
        <v>2078</v>
      </c>
      <c r="B240" s="24" t="s">
        <v>2061</v>
      </c>
      <c r="C240" s="193" t="s">
        <v>2080</v>
      </c>
      <c r="E240" s="24">
        <v>4170</v>
      </c>
      <c r="F240" s="24">
        <v>16680</v>
      </c>
      <c r="G240" s="193"/>
      <c r="H240" s="193"/>
      <c r="I240" s="24" t="s">
        <v>22668</v>
      </c>
    </row>
    <row r="241" spans="1:9" ht="30" x14ac:dyDescent="0.25">
      <c r="A241" s="194" t="s">
        <v>2083</v>
      </c>
      <c r="B241" s="24" t="s">
        <v>27804</v>
      </c>
      <c r="C241" s="193" t="s">
        <v>2085</v>
      </c>
      <c r="E241" s="24">
        <v>0.05</v>
      </c>
      <c r="F241" s="24">
        <v>0.2</v>
      </c>
      <c r="G241" s="24" t="s">
        <v>1458</v>
      </c>
      <c r="H241" s="24" t="s">
        <v>6517</v>
      </c>
      <c r="I241" s="193"/>
    </row>
    <row r="242" spans="1:9" ht="30" x14ac:dyDescent="0.25">
      <c r="A242" s="194" t="s">
        <v>2086</v>
      </c>
      <c r="B242" s="24" t="s">
        <v>1579</v>
      </c>
      <c r="C242" s="193" t="s">
        <v>2088</v>
      </c>
      <c r="E242" s="193"/>
      <c r="F242" s="24">
        <v>0.02</v>
      </c>
      <c r="G242" s="193"/>
      <c r="H242" s="24" t="s">
        <v>1550</v>
      </c>
      <c r="I242" s="24" t="s">
        <v>22668</v>
      </c>
    </row>
    <row r="243" spans="1:9" ht="30" x14ac:dyDescent="0.25">
      <c r="A243" s="194" t="s">
        <v>2089</v>
      </c>
      <c r="B243" s="24" t="s">
        <v>2040</v>
      </c>
      <c r="C243" s="193" t="s">
        <v>2091</v>
      </c>
      <c r="E243" s="24">
        <v>3.5</v>
      </c>
      <c r="F243" s="24">
        <v>7</v>
      </c>
      <c r="G243" s="193"/>
      <c r="H243" s="193"/>
      <c r="I243" s="24" t="s">
        <v>22668</v>
      </c>
    </row>
    <row r="244" spans="1:9" ht="30" x14ac:dyDescent="0.25">
      <c r="A244" s="194" t="s">
        <v>1402</v>
      </c>
      <c r="B244" s="24" t="s">
        <v>1712</v>
      </c>
      <c r="C244" s="193" t="s">
        <v>27850</v>
      </c>
      <c r="E244" s="24" t="s">
        <v>1837</v>
      </c>
      <c r="F244" s="193"/>
      <c r="G244" s="24" t="s">
        <v>1473</v>
      </c>
      <c r="H244" s="193"/>
      <c r="I244" s="24" t="s">
        <v>22668</v>
      </c>
    </row>
    <row r="245" spans="1:9" ht="30" x14ac:dyDescent="0.25">
      <c r="A245" s="194" t="s">
        <v>1336</v>
      </c>
      <c r="B245" s="24" t="s">
        <v>1926</v>
      </c>
      <c r="C245" s="193" t="s">
        <v>2097</v>
      </c>
      <c r="E245" s="24">
        <v>8</v>
      </c>
      <c r="F245" s="24">
        <v>16</v>
      </c>
      <c r="G245" s="24" t="s">
        <v>2098</v>
      </c>
      <c r="H245" s="24" t="s">
        <v>1506</v>
      </c>
      <c r="I245" s="24" t="s">
        <v>22668</v>
      </c>
    </row>
    <row r="246" spans="1:9" ht="30" x14ac:dyDescent="0.25">
      <c r="A246" s="194" t="s">
        <v>821</v>
      </c>
      <c r="B246" s="24" t="s">
        <v>1456</v>
      </c>
      <c r="C246" s="193" t="s">
        <v>2100</v>
      </c>
      <c r="E246" s="24">
        <v>1</v>
      </c>
      <c r="F246" s="24">
        <v>2</v>
      </c>
      <c r="G246" s="24" t="s">
        <v>1465</v>
      </c>
      <c r="H246" s="24" t="s">
        <v>1506</v>
      </c>
      <c r="I246" s="24" t="s">
        <v>22668</v>
      </c>
    </row>
    <row r="247" spans="1:9" ht="30" x14ac:dyDescent="0.25">
      <c r="A247" s="194" t="s">
        <v>1404</v>
      </c>
      <c r="B247" s="24" t="s">
        <v>1611</v>
      </c>
      <c r="C247" s="193" t="s">
        <v>2102</v>
      </c>
      <c r="E247" s="24">
        <v>1.5</v>
      </c>
      <c r="F247" s="24">
        <v>2.5</v>
      </c>
      <c r="G247" s="24" t="s">
        <v>27757</v>
      </c>
      <c r="H247" s="24" t="s">
        <v>1506</v>
      </c>
      <c r="I247" s="24" t="s">
        <v>22668</v>
      </c>
    </row>
    <row r="248" spans="1:9" ht="30" x14ac:dyDescent="0.25">
      <c r="A248" s="194" t="s">
        <v>42</v>
      </c>
      <c r="B248" s="24" t="s">
        <v>1995</v>
      </c>
      <c r="C248" s="193" t="s">
        <v>2104</v>
      </c>
      <c r="E248" s="24">
        <v>14</v>
      </c>
      <c r="F248" s="24">
        <v>36</v>
      </c>
      <c r="G248" s="24" t="s">
        <v>1465</v>
      </c>
      <c r="H248" s="24" t="s">
        <v>1506</v>
      </c>
      <c r="I248" s="24" t="s">
        <v>22668</v>
      </c>
    </row>
    <row r="249" spans="1:9" ht="30" x14ac:dyDescent="0.25">
      <c r="A249" s="194" t="s">
        <v>840</v>
      </c>
      <c r="B249" s="24" t="s">
        <v>1700</v>
      </c>
      <c r="C249" s="193" t="s">
        <v>2106</v>
      </c>
      <c r="E249" s="24">
        <v>0.05</v>
      </c>
      <c r="F249" s="24" t="s">
        <v>1053</v>
      </c>
      <c r="G249" s="24" t="s">
        <v>1465</v>
      </c>
      <c r="H249" s="24" t="s">
        <v>27745</v>
      </c>
      <c r="I249" s="24" t="s">
        <v>22668</v>
      </c>
    </row>
    <row r="250" spans="1:9" ht="30" x14ac:dyDescent="0.25">
      <c r="A250" s="194" t="s">
        <v>1395</v>
      </c>
      <c r="B250" s="24" t="s">
        <v>1599</v>
      </c>
      <c r="C250" s="193" t="s">
        <v>2108</v>
      </c>
      <c r="E250" s="193"/>
      <c r="F250" s="24">
        <v>2.6</v>
      </c>
      <c r="G250" s="24" t="s">
        <v>2098</v>
      </c>
      <c r="H250" s="24" t="s">
        <v>1469</v>
      </c>
      <c r="I250" s="193"/>
    </row>
    <row r="251" spans="1:9" ht="30" x14ac:dyDescent="0.25">
      <c r="A251" s="194" t="s">
        <v>2112</v>
      </c>
      <c r="B251" s="24" t="s">
        <v>2113</v>
      </c>
      <c r="C251" s="193" t="s">
        <v>2114</v>
      </c>
      <c r="E251" s="24">
        <v>0.1</v>
      </c>
      <c r="F251" s="24">
        <v>0.1</v>
      </c>
      <c r="G251" s="24" t="s">
        <v>1473</v>
      </c>
      <c r="H251" s="193"/>
      <c r="I251" s="24" t="s">
        <v>22668</v>
      </c>
    </row>
    <row r="252" spans="1:9" ht="30" x14ac:dyDescent="0.25">
      <c r="A252" s="194" t="s">
        <v>2116</v>
      </c>
      <c r="B252" s="24" t="s">
        <v>1522</v>
      </c>
      <c r="C252" s="193" t="s">
        <v>2118</v>
      </c>
      <c r="E252" s="24">
        <v>0.7</v>
      </c>
      <c r="F252" s="193"/>
      <c r="G252" s="24" t="s">
        <v>1594</v>
      </c>
      <c r="H252" s="24" t="s">
        <v>1469</v>
      </c>
      <c r="I252" s="24" t="s">
        <v>22668</v>
      </c>
    </row>
    <row r="253" spans="1:9" x14ac:dyDescent="0.25">
      <c r="A253" s="194" t="s">
        <v>2119</v>
      </c>
      <c r="B253" s="24" t="s">
        <v>2206</v>
      </c>
      <c r="C253" s="193" t="s">
        <v>2121</v>
      </c>
      <c r="E253" s="24">
        <v>0.1</v>
      </c>
      <c r="F253" s="193"/>
      <c r="G253" s="24" t="s">
        <v>27747</v>
      </c>
      <c r="H253" s="193"/>
      <c r="I253" s="24" t="s">
        <v>6517</v>
      </c>
    </row>
    <row r="254" spans="1:9" ht="30" x14ac:dyDescent="0.25">
      <c r="A254" s="194" t="s">
        <v>2122</v>
      </c>
      <c r="B254" s="24" t="s">
        <v>1952</v>
      </c>
      <c r="C254" s="193" t="s">
        <v>2124</v>
      </c>
      <c r="E254" s="24">
        <v>4</v>
      </c>
      <c r="F254" s="193"/>
      <c r="G254" s="193"/>
      <c r="H254" s="193"/>
      <c r="I254" s="24" t="s">
        <v>22668</v>
      </c>
    </row>
    <row r="255" spans="1:9" ht="30" x14ac:dyDescent="0.25">
      <c r="A255" s="194" t="s">
        <v>2125</v>
      </c>
      <c r="B255" s="24" t="s">
        <v>2278</v>
      </c>
      <c r="C255" s="193" t="s">
        <v>2127</v>
      </c>
      <c r="E255" s="24">
        <v>1.58</v>
      </c>
      <c r="F255" s="24">
        <v>3.16</v>
      </c>
      <c r="G255" s="24" t="s">
        <v>1465</v>
      </c>
      <c r="H255" s="24" t="s">
        <v>1506</v>
      </c>
      <c r="I255" s="24" t="s">
        <v>22668</v>
      </c>
    </row>
    <row r="256" spans="1:9" ht="30" x14ac:dyDescent="0.25">
      <c r="A256" s="194" t="s">
        <v>2128</v>
      </c>
      <c r="B256" s="24" t="s">
        <v>1734</v>
      </c>
      <c r="C256" s="193" t="s">
        <v>2130</v>
      </c>
      <c r="E256" s="193"/>
      <c r="F256" s="24">
        <v>1.5</v>
      </c>
      <c r="G256" s="24" t="s">
        <v>1473</v>
      </c>
      <c r="H256" s="24" t="s">
        <v>1469</v>
      </c>
      <c r="I256" s="24" t="s">
        <v>22668</v>
      </c>
    </row>
    <row r="257" spans="1:9" ht="30" x14ac:dyDescent="0.25">
      <c r="A257" s="194" t="s">
        <v>2137</v>
      </c>
      <c r="B257" s="24" t="s">
        <v>1485</v>
      </c>
      <c r="C257" s="193" t="s">
        <v>2139</v>
      </c>
      <c r="E257" s="24">
        <v>0.2</v>
      </c>
      <c r="F257" s="24">
        <v>0.8</v>
      </c>
      <c r="G257" s="24" t="s">
        <v>1454</v>
      </c>
      <c r="H257" s="193"/>
      <c r="I257" s="24" t="s">
        <v>6517</v>
      </c>
    </row>
    <row r="258" spans="1:9" x14ac:dyDescent="0.25">
      <c r="A258" s="194" t="s">
        <v>2144</v>
      </c>
      <c r="B258" s="24" t="s">
        <v>1987</v>
      </c>
      <c r="C258" s="193" t="s">
        <v>2146</v>
      </c>
      <c r="E258" s="24">
        <v>0.05</v>
      </c>
      <c r="F258" s="24">
        <v>0.2</v>
      </c>
      <c r="G258" s="24" t="s">
        <v>1458</v>
      </c>
      <c r="H258" s="24" t="s">
        <v>6517</v>
      </c>
      <c r="I258" s="193"/>
    </row>
    <row r="259" spans="1:9" ht="30" x14ac:dyDescent="0.25">
      <c r="A259" s="194" t="s">
        <v>2147</v>
      </c>
      <c r="B259" s="24" t="s">
        <v>2148</v>
      </c>
      <c r="C259" s="193" t="s">
        <v>2149</v>
      </c>
      <c r="E259" s="24">
        <v>0.14000000000000001</v>
      </c>
      <c r="F259" s="24">
        <v>0.28000000000000003</v>
      </c>
      <c r="G259" s="24" t="s">
        <v>1473</v>
      </c>
      <c r="H259" s="24" t="s">
        <v>1469</v>
      </c>
      <c r="I259" s="24" t="s">
        <v>27748</v>
      </c>
    </row>
    <row r="260" spans="1:9" ht="30" x14ac:dyDescent="0.25">
      <c r="A260" s="194" t="s">
        <v>2150</v>
      </c>
      <c r="B260" s="24" t="s">
        <v>1772</v>
      </c>
      <c r="C260" s="193" t="s">
        <v>2152</v>
      </c>
      <c r="E260" s="24">
        <v>0.5</v>
      </c>
      <c r="F260" s="24">
        <v>1</v>
      </c>
      <c r="G260" s="193"/>
      <c r="H260" s="193"/>
      <c r="I260" s="24" t="s">
        <v>6517</v>
      </c>
    </row>
    <row r="261" spans="1:9" ht="30" x14ac:dyDescent="0.25">
      <c r="A261" s="194" t="s">
        <v>1016</v>
      </c>
      <c r="B261" s="24" t="s">
        <v>2191</v>
      </c>
      <c r="C261" s="193" t="s">
        <v>2153</v>
      </c>
      <c r="E261" s="24">
        <v>0.1</v>
      </c>
      <c r="F261" s="193"/>
      <c r="G261" s="24" t="s">
        <v>1587</v>
      </c>
      <c r="H261" s="193"/>
      <c r="I261" s="24" t="s">
        <v>6517</v>
      </c>
    </row>
    <row r="262" spans="1:9" x14ac:dyDescent="0.25">
      <c r="A262" s="194" t="s">
        <v>2154</v>
      </c>
      <c r="B262" s="24" t="s">
        <v>1615</v>
      </c>
      <c r="C262" s="193" t="s">
        <v>2156</v>
      </c>
      <c r="E262" s="24">
        <v>3000</v>
      </c>
      <c r="F262" s="193"/>
      <c r="G262" s="193"/>
      <c r="H262" s="24" t="s">
        <v>1469</v>
      </c>
      <c r="I262" s="24" t="s">
        <v>22668</v>
      </c>
    </row>
    <row r="263" spans="1:9" ht="30" x14ac:dyDescent="0.25">
      <c r="A263" s="194" t="s">
        <v>2157</v>
      </c>
      <c r="B263" s="24" t="s">
        <v>1964</v>
      </c>
      <c r="C263" s="193" t="s">
        <v>2159</v>
      </c>
      <c r="E263" s="24">
        <v>50</v>
      </c>
      <c r="F263" s="24">
        <v>100</v>
      </c>
      <c r="G263" s="24" t="s">
        <v>27746</v>
      </c>
      <c r="H263" s="193"/>
      <c r="I263" s="24" t="s">
        <v>27742</v>
      </c>
    </row>
    <row r="264" spans="1:9" ht="30" x14ac:dyDescent="0.25">
      <c r="A264" s="194" t="s">
        <v>1316</v>
      </c>
      <c r="B264" s="24" t="s">
        <v>1892</v>
      </c>
      <c r="C264" s="193" t="s">
        <v>2161</v>
      </c>
      <c r="E264" s="24">
        <v>600</v>
      </c>
      <c r="F264" s="24">
        <v>900</v>
      </c>
      <c r="G264" s="24" t="s">
        <v>1458</v>
      </c>
      <c r="H264" s="24" t="s">
        <v>1506</v>
      </c>
      <c r="I264" s="24" t="s">
        <v>22668</v>
      </c>
    </row>
    <row r="265" spans="1:9" x14ac:dyDescent="0.25">
      <c r="A265" s="194" t="s">
        <v>27812</v>
      </c>
      <c r="B265" s="24" t="s">
        <v>1822</v>
      </c>
      <c r="C265" s="193" t="s">
        <v>2171</v>
      </c>
      <c r="E265" s="24">
        <v>31</v>
      </c>
      <c r="F265" s="24">
        <v>62</v>
      </c>
      <c r="G265" s="24" t="s">
        <v>1465</v>
      </c>
      <c r="H265" s="24" t="s">
        <v>1506</v>
      </c>
      <c r="I265" s="24" t="s">
        <v>6517</v>
      </c>
    </row>
    <row r="266" spans="1:9" x14ac:dyDescent="0.25">
      <c r="A266" s="194" t="s">
        <v>2172</v>
      </c>
      <c r="B266" s="24" t="s">
        <v>1958</v>
      </c>
      <c r="C266" s="193" t="s">
        <v>2174</v>
      </c>
      <c r="E266" s="24">
        <v>310</v>
      </c>
      <c r="F266" s="24">
        <v>1240</v>
      </c>
      <c r="G266" s="24" t="s">
        <v>2175</v>
      </c>
      <c r="H266" s="193"/>
      <c r="I266" s="24" t="s">
        <v>27748</v>
      </c>
    </row>
    <row r="267" spans="1:9" x14ac:dyDescent="0.25">
      <c r="A267" s="194" t="s">
        <v>16579</v>
      </c>
      <c r="B267" s="24" t="s">
        <v>2287</v>
      </c>
      <c r="C267" s="193" t="s">
        <v>27797</v>
      </c>
      <c r="E267" s="24">
        <v>62</v>
      </c>
      <c r="F267" s="24">
        <v>312</v>
      </c>
      <c r="G267" s="24" t="s">
        <v>1454</v>
      </c>
      <c r="H267" s="24" t="s">
        <v>1550</v>
      </c>
      <c r="I267" s="24" t="s">
        <v>22668</v>
      </c>
    </row>
    <row r="268" spans="1:9" ht="30" x14ac:dyDescent="0.25">
      <c r="A268" s="194" t="s">
        <v>2176</v>
      </c>
      <c r="B268" s="24" t="s">
        <v>2170</v>
      </c>
      <c r="C268" s="193" t="s">
        <v>2178</v>
      </c>
      <c r="E268" s="24">
        <v>7</v>
      </c>
      <c r="F268" s="193"/>
      <c r="G268" s="24" t="s">
        <v>1454</v>
      </c>
      <c r="H268" s="193"/>
      <c r="I268" s="24" t="s">
        <v>27742</v>
      </c>
    </row>
    <row r="269" spans="1:9" x14ac:dyDescent="0.25">
      <c r="A269" s="194" t="s">
        <v>2179</v>
      </c>
      <c r="B269" s="24" t="s">
        <v>1801</v>
      </c>
      <c r="C269" s="193" t="s">
        <v>2181</v>
      </c>
      <c r="E269" s="24">
        <v>18</v>
      </c>
      <c r="F269" s="193"/>
      <c r="G269" s="24" t="s">
        <v>27764</v>
      </c>
      <c r="H269" s="24" t="s">
        <v>27753</v>
      </c>
      <c r="I269" s="24" t="s">
        <v>6517</v>
      </c>
    </row>
    <row r="270" spans="1:9" ht="30" x14ac:dyDescent="0.25">
      <c r="A270" s="194" t="s">
        <v>2182</v>
      </c>
      <c r="B270" s="24" t="s">
        <v>2303</v>
      </c>
      <c r="C270" s="193" t="s">
        <v>2184</v>
      </c>
      <c r="E270" s="24">
        <v>0.5</v>
      </c>
      <c r="F270" s="193"/>
      <c r="G270" s="24" t="s">
        <v>1458</v>
      </c>
      <c r="H270" s="193"/>
      <c r="I270" s="24" t="s">
        <v>27742</v>
      </c>
    </row>
    <row r="271" spans="1:9" ht="30" x14ac:dyDescent="0.25">
      <c r="A271" s="194" t="s">
        <v>2185</v>
      </c>
      <c r="B271" s="24" t="s">
        <v>2296</v>
      </c>
      <c r="C271" s="193" t="s">
        <v>2187</v>
      </c>
      <c r="E271" s="24">
        <v>1</v>
      </c>
      <c r="F271" s="193"/>
      <c r="G271" s="193"/>
      <c r="H271" s="24" t="s">
        <v>1469</v>
      </c>
      <c r="I271" s="24" t="s">
        <v>6517</v>
      </c>
    </row>
    <row r="272" spans="1:9" ht="30" x14ac:dyDescent="0.25">
      <c r="A272" s="194" t="s">
        <v>27865</v>
      </c>
      <c r="B272" s="24">
        <v>242</v>
      </c>
      <c r="C272" s="193" t="s">
        <v>27800</v>
      </c>
      <c r="E272" s="24">
        <v>5</v>
      </c>
      <c r="F272" s="193"/>
      <c r="G272" s="193"/>
      <c r="H272" s="24"/>
      <c r="I272" s="24"/>
    </row>
    <row r="273" spans="1:9" ht="30" x14ac:dyDescent="0.25">
      <c r="A273" s="194" t="s">
        <v>816</v>
      </c>
      <c r="B273" s="24" t="s">
        <v>2250</v>
      </c>
      <c r="C273" s="193" t="s">
        <v>2193</v>
      </c>
      <c r="E273" s="24">
        <v>208</v>
      </c>
      <c r="F273" s="24">
        <v>415</v>
      </c>
      <c r="G273" s="24" t="s">
        <v>1587</v>
      </c>
      <c r="H273" s="24" t="s">
        <v>27745</v>
      </c>
      <c r="I273" s="24" t="s">
        <v>22668</v>
      </c>
    </row>
    <row r="274" spans="1:9" ht="30" x14ac:dyDescent="0.25">
      <c r="A274" s="194" t="s">
        <v>2194</v>
      </c>
      <c r="B274" s="24" t="s">
        <v>1858</v>
      </c>
      <c r="C274" s="193" t="s">
        <v>2195</v>
      </c>
      <c r="E274" s="24">
        <v>3.5000000000000003E-2</v>
      </c>
      <c r="F274" s="24">
        <v>3.5000000000000003E-2</v>
      </c>
      <c r="G274" s="24" t="s">
        <v>1498</v>
      </c>
      <c r="H274" s="193"/>
      <c r="I274" s="24" t="s">
        <v>6517</v>
      </c>
    </row>
    <row r="275" spans="1:9" ht="30" x14ac:dyDescent="0.25">
      <c r="A275" s="194" t="s">
        <v>2196</v>
      </c>
      <c r="B275" s="24" t="s">
        <v>2066</v>
      </c>
      <c r="C275" s="193" t="s">
        <v>2198</v>
      </c>
      <c r="E275" s="24">
        <v>1</v>
      </c>
      <c r="F275" s="24">
        <v>1</v>
      </c>
      <c r="G275" s="24" t="s">
        <v>1498</v>
      </c>
      <c r="H275" s="193"/>
      <c r="I275" s="24" t="s">
        <v>6517</v>
      </c>
    </row>
    <row r="276" spans="1:9" ht="30" x14ac:dyDescent="0.25">
      <c r="A276" s="194" t="s">
        <v>2199</v>
      </c>
      <c r="B276" s="24" t="s">
        <v>2018</v>
      </c>
      <c r="C276" s="193" t="s">
        <v>2201</v>
      </c>
      <c r="E276" s="24">
        <v>40</v>
      </c>
      <c r="F276" s="24">
        <v>80</v>
      </c>
      <c r="G276" s="24" t="s">
        <v>1454</v>
      </c>
      <c r="H276" s="24" t="s">
        <v>27745</v>
      </c>
      <c r="I276" s="24" t="s">
        <v>6517</v>
      </c>
    </row>
    <row r="277" spans="1:9" ht="30" x14ac:dyDescent="0.25">
      <c r="A277" s="194" t="s">
        <v>2202</v>
      </c>
      <c r="B277" s="24" t="s">
        <v>1545</v>
      </c>
      <c r="C277" s="193" t="s">
        <v>2204</v>
      </c>
      <c r="E277" s="24">
        <v>0.5</v>
      </c>
      <c r="F277" s="24">
        <v>1.5</v>
      </c>
      <c r="G277" s="24" t="s">
        <v>1458</v>
      </c>
      <c r="H277" s="193"/>
      <c r="I277" s="24" t="s">
        <v>6517</v>
      </c>
    </row>
    <row r="278" spans="1:9" x14ac:dyDescent="0.25">
      <c r="A278" s="194" t="s">
        <v>2207</v>
      </c>
      <c r="B278" s="24" t="s">
        <v>2145</v>
      </c>
      <c r="C278" s="193" t="s">
        <v>2209</v>
      </c>
      <c r="E278" s="24">
        <v>0.1</v>
      </c>
      <c r="F278" s="24">
        <v>0.1</v>
      </c>
      <c r="G278" s="24" t="s">
        <v>1498</v>
      </c>
      <c r="H278" s="24" t="s">
        <v>1490</v>
      </c>
      <c r="I278" s="24" t="s">
        <v>6517</v>
      </c>
    </row>
    <row r="279" spans="1:9" x14ac:dyDescent="0.25">
      <c r="A279" s="194" t="s">
        <v>2210</v>
      </c>
      <c r="B279" s="24" t="s">
        <v>1998</v>
      </c>
      <c r="C279" s="193" t="s">
        <v>2212</v>
      </c>
      <c r="E279" s="24" t="s">
        <v>27791</v>
      </c>
      <c r="F279" s="193"/>
      <c r="G279" s="24" t="s">
        <v>27792</v>
      </c>
      <c r="H279" s="193"/>
      <c r="I279" s="24" t="s">
        <v>27742</v>
      </c>
    </row>
    <row r="280" spans="1:9" x14ac:dyDescent="0.25">
      <c r="A280" s="194" t="s">
        <v>1357</v>
      </c>
      <c r="B280" s="24" t="s">
        <v>1804</v>
      </c>
      <c r="C280" s="193" t="s">
        <v>2216</v>
      </c>
      <c r="E280" s="24">
        <v>50</v>
      </c>
      <c r="F280" s="193"/>
      <c r="G280" s="24" t="s">
        <v>1473</v>
      </c>
      <c r="H280" s="24" t="s">
        <v>1490</v>
      </c>
      <c r="I280" s="24" t="s">
        <v>22668</v>
      </c>
    </row>
    <row r="281" spans="1:9" x14ac:dyDescent="0.25">
      <c r="A281" s="194" t="s">
        <v>2217</v>
      </c>
      <c r="B281" s="24" t="s">
        <v>1552</v>
      </c>
      <c r="C281" s="193" t="s">
        <v>2219</v>
      </c>
      <c r="E281" s="24">
        <v>5.0000000000000001E-3</v>
      </c>
      <c r="F281" s="193"/>
      <c r="G281" s="24" t="s">
        <v>27768</v>
      </c>
      <c r="H281" s="193"/>
      <c r="I281" s="24" t="s">
        <v>6517</v>
      </c>
    </row>
    <row r="282" spans="1:9" ht="30" x14ac:dyDescent="0.25">
      <c r="A282" s="194" t="s">
        <v>2220</v>
      </c>
      <c r="B282" s="24" t="s">
        <v>1533</v>
      </c>
      <c r="C282" s="193" t="s">
        <v>2222</v>
      </c>
      <c r="E282" s="24">
        <v>0.03</v>
      </c>
      <c r="F282" s="193"/>
      <c r="G282" s="24" t="s">
        <v>27746</v>
      </c>
      <c r="H282" s="193"/>
      <c r="I282" s="24" t="s">
        <v>6517</v>
      </c>
    </row>
    <row r="283" spans="1:9" ht="30" x14ac:dyDescent="0.25">
      <c r="A283" s="194" t="s">
        <v>27867</v>
      </c>
      <c r="B283" s="24">
        <v>242</v>
      </c>
      <c r="C283" s="193" t="s">
        <v>27800</v>
      </c>
      <c r="E283" s="24">
        <v>5</v>
      </c>
      <c r="F283" s="193"/>
      <c r="G283" s="193"/>
      <c r="H283" s="24"/>
      <c r="I283" s="24"/>
    </row>
    <row r="284" spans="1:9" ht="30" x14ac:dyDescent="0.25">
      <c r="A284" s="194" t="s">
        <v>27868</v>
      </c>
      <c r="B284" s="24">
        <v>242</v>
      </c>
      <c r="C284" s="193" t="s">
        <v>27800</v>
      </c>
      <c r="E284" s="24">
        <v>5</v>
      </c>
      <c r="F284" s="193"/>
      <c r="G284" s="193"/>
      <c r="H284" s="24"/>
      <c r="I284" s="24"/>
    </row>
    <row r="285" spans="1:9" ht="30" x14ac:dyDescent="0.25">
      <c r="A285" s="194" t="s">
        <v>27801</v>
      </c>
      <c r="B285" s="24" t="s">
        <v>1830</v>
      </c>
      <c r="C285" s="193" t="s">
        <v>27800</v>
      </c>
      <c r="E285" s="24">
        <v>5</v>
      </c>
      <c r="F285" s="193"/>
      <c r="G285" s="193"/>
      <c r="H285" s="24" t="s">
        <v>27802</v>
      </c>
      <c r="I285" s="24" t="s">
        <v>6517</v>
      </c>
    </row>
    <row r="286" spans="1:9" x14ac:dyDescent="0.25">
      <c r="A286" s="194" t="s">
        <v>2223</v>
      </c>
      <c r="B286" s="24" t="s">
        <v>1729</v>
      </c>
      <c r="C286" s="193" t="s">
        <v>2225</v>
      </c>
      <c r="E286" s="24">
        <v>1</v>
      </c>
      <c r="F286" s="193"/>
      <c r="G286" s="24" t="s">
        <v>1587</v>
      </c>
      <c r="H286" s="193"/>
      <c r="I286" s="24" t="s">
        <v>22668</v>
      </c>
    </row>
    <row r="287" spans="1:9" x14ac:dyDescent="0.25">
      <c r="A287" s="194" t="s">
        <v>2226</v>
      </c>
      <c r="B287" s="24" t="s">
        <v>2103</v>
      </c>
      <c r="C287" s="193" t="s">
        <v>2228</v>
      </c>
      <c r="E287" s="24">
        <v>10</v>
      </c>
      <c r="F287" s="193"/>
      <c r="G287" s="24" t="s">
        <v>27768</v>
      </c>
      <c r="H287" s="193"/>
      <c r="I287" s="24" t="s">
        <v>6517</v>
      </c>
    </row>
    <row r="288" spans="1:9" x14ac:dyDescent="0.25">
      <c r="A288" s="194" t="s">
        <v>2229</v>
      </c>
      <c r="B288" s="24" t="s">
        <v>1971</v>
      </c>
      <c r="C288" s="193" t="s">
        <v>2231</v>
      </c>
      <c r="E288" s="24">
        <v>8.0000000000000002E-3</v>
      </c>
      <c r="F288" s="193"/>
      <c r="G288" s="24" t="s">
        <v>27768</v>
      </c>
      <c r="H288" s="193"/>
      <c r="I288" s="24" t="s">
        <v>6517</v>
      </c>
    </row>
    <row r="289" spans="1:9" ht="30" x14ac:dyDescent="0.25">
      <c r="A289" s="194" t="s">
        <v>2232</v>
      </c>
      <c r="B289" s="24" t="s">
        <v>1824</v>
      </c>
      <c r="C289" s="193" t="s">
        <v>27829</v>
      </c>
      <c r="E289" s="24">
        <v>2</v>
      </c>
      <c r="F289" s="24">
        <v>4</v>
      </c>
      <c r="G289" s="24" t="s">
        <v>1458</v>
      </c>
      <c r="H289" s="193"/>
      <c r="I289" s="24" t="s">
        <v>22668</v>
      </c>
    </row>
    <row r="290" spans="1:9" ht="30" x14ac:dyDescent="0.25">
      <c r="A290" s="194" t="s">
        <v>2233</v>
      </c>
      <c r="B290" s="24" t="s">
        <v>1521</v>
      </c>
      <c r="C290" s="193" t="s">
        <v>2235</v>
      </c>
      <c r="E290" s="24">
        <v>5</v>
      </c>
      <c r="F290" s="24">
        <v>5</v>
      </c>
      <c r="G290" s="24" t="s">
        <v>1587</v>
      </c>
      <c r="H290" s="193"/>
      <c r="I290" s="24" t="s">
        <v>22668</v>
      </c>
    </row>
    <row r="291" spans="1:9" ht="45" x14ac:dyDescent="0.25">
      <c r="A291" s="194" t="s">
        <v>2236</v>
      </c>
      <c r="B291" s="24" t="s">
        <v>1684</v>
      </c>
      <c r="C291" s="193" t="s">
        <v>2238</v>
      </c>
      <c r="E291" s="24">
        <v>1</v>
      </c>
      <c r="F291" s="24">
        <v>4</v>
      </c>
      <c r="G291" s="24" t="s">
        <v>1458</v>
      </c>
      <c r="H291" s="193"/>
      <c r="I291" s="24" t="s">
        <v>22668</v>
      </c>
    </row>
    <row r="292" spans="1:9" x14ac:dyDescent="0.25">
      <c r="A292" s="194" t="s">
        <v>1180</v>
      </c>
      <c r="B292" s="24" t="s">
        <v>1661</v>
      </c>
      <c r="C292" s="193" t="s">
        <v>2239</v>
      </c>
      <c r="E292" s="24">
        <v>221</v>
      </c>
      <c r="F292" s="24">
        <v>442</v>
      </c>
      <c r="G292" s="24" t="s">
        <v>27837</v>
      </c>
      <c r="H292" s="24" t="s">
        <v>1506</v>
      </c>
      <c r="I292" s="24" t="s">
        <v>27748</v>
      </c>
    </row>
    <row r="293" spans="1:9" ht="30" x14ac:dyDescent="0.25">
      <c r="A293" s="194" t="s">
        <v>2240</v>
      </c>
      <c r="B293" s="24" t="s">
        <v>2059</v>
      </c>
      <c r="C293" s="193" t="s">
        <v>2242</v>
      </c>
      <c r="E293" s="24">
        <v>122</v>
      </c>
      <c r="F293" s="24">
        <v>306</v>
      </c>
      <c r="G293" s="24" t="s">
        <v>1458</v>
      </c>
      <c r="H293" s="24" t="s">
        <v>1506</v>
      </c>
      <c r="I293" s="24" t="s">
        <v>22668</v>
      </c>
    </row>
    <row r="294" spans="1:9" ht="30" x14ac:dyDescent="0.25">
      <c r="A294" s="194" t="s">
        <v>2243</v>
      </c>
      <c r="B294" s="24" t="s">
        <v>1568</v>
      </c>
      <c r="C294" s="193" t="s">
        <v>27821</v>
      </c>
      <c r="E294" s="24">
        <v>0.5</v>
      </c>
      <c r="F294" s="193"/>
      <c r="G294" s="24" t="s">
        <v>27822</v>
      </c>
      <c r="H294" s="24" t="s">
        <v>27753</v>
      </c>
      <c r="I294" s="24" t="s">
        <v>27742</v>
      </c>
    </row>
    <row r="295" spans="1:9" ht="30" x14ac:dyDescent="0.25">
      <c r="A295" s="194" t="s">
        <v>2244</v>
      </c>
      <c r="B295" s="24" t="s">
        <v>1691</v>
      </c>
      <c r="C295" s="193" t="s">
        <v>2245</v>
      </c>
      <c r="E295" s="24">
        <v>100</v>
      </c>
      <c r="F295" s="193"/>
      <c r="G295" s="193"/>
      <c r="H295" s="24" t="s">
        <v>1506</v>
      </c>
      <c r="I295" s="24" t="s">
        <v>6517</v>
      </c>
    </row>
    <row r="296" spans="1:9" x14ac:dyDescent="0.25">
      <c r="A296" s="194" t="s">
        <v>2249</v>
      </c>
      <c r="B296" s="24" t="s">
        <v>2008</v>
      </c>
      <c r="C296" s="193" t="s">
        <v>2251</v>
      </c>
      <c r="E296" s="24">
        <v>18</v>
      </c>
      <c r="F296" s="24">
        <v>36</v>
      </c>
      <c r="G296" s="24" t="s">
        <v>1587</v>
      </c>
      <c r="H296" s="24" t="s">
        <v>27745</v>
      </c>
      <c r="I296" s="24" t="s">
        <v>6517</v>
      </c>
    </row>
    <row r="297" spans="1:9" ht="30" x14ac:dyDescent="0.25">
      <c r="A297" s="194" t="s">
        <v>2252</v>
      </c>
      <c r="B297" s="24" t="s">
        <v>2092</v>
      </c>
      <c r="C297" s="193" t="s">
        <v>2254</v>
      </c>
      <c r="E297" s="24">
        <v>20</v>
      </c>
      <c r="F297" s="24">
        <v>40</v>
      </c>
      <c r="G297" s="24" t="s">
        <v>2072</v>
      </c>
      <c r="H297" s="193"/>
      <c r="I297" s="24" t="s">
        <v>22668</v>
      </c>
    </row>
    <row r="298" spans="1:9" x14ac:dyDescent="0.25">
      <c r="A298" s="194" t="s">
        <v>2258</v>
      </c>
      <c r="B298" s="24" t="s">
        <v>1514</v>
      </c>
      <c r="C298" s="193" t="s">
        <v>2260</v>
      </c>
      <c r="E298" s="24">
        <v>50</v>
      </c>
      <c r="F298" s="24">
        <v>250</v>
      </c>
      <c r="G298" s="24" t="s">
        <v>1458</v>
      </c>
      <c r="H298" s="193"/>
      <c r="I298" s="24" t="s">
        <v>27748</v>
      </c>
    </row>
    <row r="299" spans="1:9" x14ac:dyDescent="0.25">
      <c r="A299" s="194" t="s">
        <v>2261</v>
      </c>
      <c r="B299" s="24" t="s">
        <v>2126</v>
      </c>
      <c r="C299" s="193" t="s">
        <v>2263</v>
      </c>
      <c r="E299" s="24">
        <v>246</v>
      </c>
      <c r="F299" s="24">
        <v>492</v>
      </c>
      <c r="G299" s="193"/>
      <c r="H299" s="24" t="s">
        <v>1506</v>
      </c>
      <c r="I299" s="24" t="s">
        <v>27748</v>
      </c>
    </row>
    <row r="300" spans="1:9" x14ac:dyDescent="0.25">
      <c r="A300" s="194" t="s">
        <v>2264</v>
      </c>
      <c r="B300" s="24" t="s">
        <v>1955</v>
      </c>
      <c r="C300" s="193" t="s">
        <v>2266</v>
      </c>
      <c r="E300" s="24">
        <v>50</v>
      </c>
      <c r="F300" s="193"/>
      <c r="G300" s="24" t="s">
        <v>1473</v>
      </c>
      <c r="H300" s="193"/>
      <c r="I300" s="24" t="s">
        <v>22668</v>
      </c>
    </row>
    <row r="301" spans="1:9" x14ac:dyDescent="0.25">
      <c r="A301" s="194" t="s">
        <v>2267</v>
      </c>
      <c r="B301" s="24" t="s">
        <v>2000</v>
      </c>
      <c r="C301" s="193" t="s">
        <v>2269</v>
      </c>
      <c r="E301" s="24">
        <v>2.8</v>
      </c>
      <c r="F301" s="193"/>
      <c r="G301" s="24" t="s">
        <v>1473</v>
      </c>
      <c r="H301" s="193"/>
      <c r="I301" s="24" t="s">
        <v>22668</v>
      </c>
    </row>
    <row r="302" spans="1:9" x14ac:dyDescent="0.25">
      <c r="A302" s="194" t="s">
        <v>2270</v>
      </c>
      <c r="B302" s="24" t="s">
        <v>1794</v>
      </c>
      <c r="C302" s="193" t="s">
        <v>2272</v>
      </c>
      <c r="E302" s="24">
        <v>1</v>
      </c>
      <c r="F302" s="193"/>
      <c r="G302" s="24" t="s">
        <v>1458</v>
      </c>
      <c r="H302" s="24" t="s">
        <v>1469</v>
      </c>
      <c r="I302" s="24" t="s">
        <v>27742</v>
      </c>
    </row>
    <row r="303" spans="1:9" x14ac:dyDescent="0.25">
      <c r="A303" s="197" t="s">
        <v>2310</v>
      </c>
      <c r="B303" t="s">
        <v>2308</v>
      </c>
      <c r="C303" t="s">
        <v>2309</v>
      </c>
      <c r="E303">
        <v>0.7</v>
      </c>
      <c r="F303">
        <v>0.7</v>
      </c>
      <c r="I303" t="s">
        <v>1506</v>
      </c>
    </row>
    <row r="304" spans="1:9" x14ac:dyDescent="0.25">
      <c r="A304" s="197" t="s">
        <v>2275</v>
      </c>
      <c r="B304" t="s">
        <v>2273</v>
      </c>
      <c r="C304" t="s">
        <v>2274</v>
      </c>
      <c r="E304">
        <v>1</v>
      </c>
      <c r="F304">
        <v>2</v>
      </c>
      <c r="H304" t="s">
        <v>1454</v>
      </c>
    </row>
    <row r="305" spans="1:9" x14ac:dyDescent="0.25">
      <c r="A305" s="197" t="s">
        <v>2313</v>
      </c>
      <c r="B305" t="s">
        <v>2311</v>
      </c>
      <c r="C305" t="s">
        <v>2312</v>
      </c>
      <c r="E305">
        <v>5</v>
      </c>
      <c r="F305">
        <v>20</v>
      </c>
      <c r="H305" t="s">
        <v>1458</v>
      </c>
      <c r="I305" t="s">
        <v>1588</v>
      </c>
    </row>
    <row r="306" spans="1:9" x14ac:dyDescent="0.25">
      <c r="A306" s="197" t="s">
        <v>2006</v>
      </c>
      <c r="B306" t="s">
        <v>2285</v>
      </c>
      <c r="C306" t="s">
        <v>2286</v>
      </c>
      <c r="E306">
        <v>0.5</v>
      </c>
      <c r="F306">
        <v>2</v>
      </c>
      <c r="H306" t="s">
        <v>1498</v>
      </c>
      <c r="I306" t="s">
        <v>1497</v>
      </c>
    </row>
    <row r="307" spans="1:9" x14ac:dyDescent="0.25">
      <c r="A307" s="197" t="s">
        <v>2006</v>
      </c>
      <c r="C307" t="s">
        <v>2388</v>
      </c>
      <c r="G307">
        <v>0.05</v>
      </c>
      <c r="H307" t="s">
        <v>1496</v>
      </c>
      <c r="I307" t="s">
        <v>1497</v>
      </c>
    </row>
    <row r="308" spans="1:9" x14ac:dyDescent="0.25">
      <c r="A308" s="197" t="s">
        <v>2006</v>
      </c>
      <c r="C308" t="s">
        <v>2389</v>
      </c>
      <c r="G308">
        <v>0.01</v>
      </c>
      <c r="H308" t="s">
        <v>1496</v>
      </c>
      <c r="I308" t="s">
        <v>1497</v>
      </c>
    </row>
    <row r="309" spans="1:9" x14ac:dyDescent="0.25">
      <c r="A309" s="197" t="s">
        <v>2280</v>
      </c>
      <c r="B309" t="s">
        <v>2278</v>
      </c>
      <c r="C309" t="s">
        <v>2279</v>
      </c>
      <c r="E309">
        <v>2.5</v>
      </c>
      <c r="F309" t="s">
        <v>2281</v>
      </c>
      <c r="H309" t="s">
        <v>1458</v>
      </c>
      <c r="I309" t="s">
        <v>2282</v>
      </c>
    </row>
    <row r="310" spans="1:9" ht="30" x14ac:dyDescent="0.25">
      <c r="A310" s="195"/>
      <c r="B310" s="24" t="s">
        <v>1943</v>
      </c>
      <c r="C310" s="193" t="s">
        <v>2274</v>
      </c>
      <c r="E310" s="24">
        <v>1</v>
      </c>
      <c r="F310" s="24">
        <v>2</v>
      </c>
      <c r="G310" s="24" t="s">
        <v>1454</v>
      </c>
      <c r="H310" s="193"/>
      <c r="I310" s="24" t="s">
        <v>27742</v>
      </c>
    </row>
    <row r="311" spans="1:9" ht="45" x14ac:dyDescent="0.25">
      <c r="A311" s="195"/>
      <c r="B311" s="24" t="s">
        <v>1592</v>
      </c>
      <c r="C311" s="193" t="s">
        <v>2277</v>
      </c>
      <c r="E311" s="24">
        <v>0.01</v>
      </c>
      <c r="F311" s="193"/>
      <c r="G311" s="193"/>
      <c r="H311" s="24" t="s">
        <v>1469</v>
      </c>
      <c r="I311" s="24" t="s">
        <v>6517</v>
      </c>
    </row>
    <row r="312" spans="1:9" ht="30" x14ac:dyDescent="0.25">
      <c r="A312" s="195"/>
      <c r="B312" s="24" t="s">
        <v>1832</v>
      </c>
      <c r="C312" s="193" t="s">
        <v>2279</v>
      </c>
      <c r="E312" s="24">
        <v>2.5</v>
      </c>
      <c r="F312" s="193"/>
      <c r="G312" s="24" t="s">
        <v>27744</v>
      </c>
      <c r="H312" s="24" t="s">
        <v>1506</v>
      </c>
      <c r="I312" s="24" t="s">
        <v>6517</v>
      </c>
    </row>
    <row r="313" spans="1:9" ht="45" x14ac:dyDescent="0.25">
      <c r="A313" s="195"/>
      <c r="B313" s="24" t="s">
        <v>1654</v>
      </c>
      <c r="C313" s="193" t="s">
        <v>27767</v>
      </c>
      <c r="E313" s="24">
        <v>0.01</v>
      </c>
      <c r="F313" s="24">
        <v>0.04</v>
      </c>
      <c r="G313" s="24" t="s">
        <v>1806</v>
      </c>
      <c r="H313" s="193"/>
      <c r="I313" s="24" t="s">
        <v>27742</v>
      </c>
    </row>
    <row r="314" spans="1:9" ht="90" x14ac:dyDescent="0.25">
      <c r="A314" s="195"/>
      <c r="B314" s="24" t="s">
        <v>2105</v>
      </c>
      <c r="C314" s="193" t="s">
        <v>27780</v>
      </c>
      <c r="E314" s="24">
        <v>0.5</v>
      </c>
      <c r="F314" s="24">
        <v>2</v>
      </c>
      <c r="G314" s="24" t="s">
        <v>27778</v>
      </c>
      <c r="H314" s="193"/>
      <c r="I314" s="24" t="s">
        <v>6517</v>
      </c>
    </row>
    <row r="315" spans="1:9" ht="60" x14ac:dyDescent="0.25">
      <c r="A315" s="195"/>
      <c r="B315" s="24" t="s">
        <v>2129</v>
      </c>
      <c r="C315" s="193" t="s">
        <v>27781</v>
      </c>
      <c r="E315" s="24">
        <v>0.01</v>
      </c>
      <c r="F315" s="193"/>
      <c r="G315" s="24" t="s">
        <v>27782</v>
      </c>
      <c r="H315" s="24" t="s">
        <v>27753</v>
      </c>
      <c r="I315" s="24" t="s">
        <v>6517</v>
      </c>
    </row>
    <row r="316" spans="1:9" ht="60" x14ac:dyDescent="0.25">
      <c r="A316" s="195"/>
      <c r="B316" s="24" t="s">
        <v>1912</v>
      </c>
      <c r="C316" s="193" t="s">
        <v>2288</v>
      </c>
      <c r="E316" s="24" t="s">
        <v>1721</v>
      </c>
      <c r="F316" s="193"/>
      <c r="G316" s="193"/>
      <c r="H316" s="193"/>
      <c r="I316" s="24" t="s">
        <v>22668</v>
      </c>
    </row>
    <row r="317" spans="1:9" ht="60" x14ac:dyDescent="0.25">
      <c r="A317" s="195"/>
      <c r="B317" s="24" t="s">
        <v>2021</v>
      </c>
      <c r="C317" s="193" t="s">
        <v>2290</v>
      </c>
      <c r="E317" s="24">
        <v>5</v>
      </c>
      <c r="F317" s="193"/>
      <c r="G317" s="193"/>
      <c r="H317" s="193"/>
      <c r="I317" s="24" t="s">
        <v>22668</v>
      </c>
    </row>
    <row r="318" spans="1:9" ht="60" x14ac:dyDescent="0.25">
      <c r="A318" s="195"/>
      <c r="B318" s="24" t="s">
        <v>1542</v>
      </c>
      <c r="C318" s="193" t="s">
        <v>27795</v>
      </c>
      <c r="E318" s="24">
        <v>0.01</v>
      </c>
      <c r="F318" s="193"/>
      <c r="G318" s="24" t="s">
        <v>27796</v>
      </c>
      <c r="H318" s="193"/>
      <c r="I318" s="24" t="s">
        <v>6517</v>
      </c>
    </row>
    <row r="319" spans="1:9" ht="30" x14ac:dyDescent="0.25">
      <c r="A319" s="195"/>
      <c r="B319" s="24" t="s">
        <v>1716</v>
      </c>
      <c r="C319" s="193" t="s">
        <v>1637</v>
      </c>
      <c r="E319" s="24">
        <v>2350</v>
      </c>
      <c r="F319" s="24">
        <v>4700</v>
      </c>
      <c r="G319" s="24" t="s">
        <v>1473</v>
      </c>
      <c r="H319" s="193"/>
      <c r="I319" s="24" t="s">
        <v>27748</v>
      </c>
    </row>
    <row r="320" spans="1:9" ht="75" x14ac:dyDescent="0.25">
      <c r="A320" s="195"/>
      <c r="B320" s="24" t="s">
        <v>27805</v>
      </c>
      <c r="C320" s="193" t="s">
        <v>27806</v>
      </c>
      <c r="E320" s="24">
        <v>0.05</v>
      </c>
      <c r="F320" s="24">
        <v>0.05</v>
      </c>
      <c r="G320" s="24" t="s">
        <v>1458</v>
      </c>
      <c r="H320" s="193"/>
      <c r="I320" s="24" t="s">
        <v>6517</v>
      </c>
    </row>
    <row r="321" spans="1:9" ht="75" x14ac:dyDescent="0.25">
      <c r="A321" s="195"/>
      <c r="B321" s="24" t="s">
        <v>1753</v>
      </c>
      <c r="C321" s="193" t="s">
        <v>27807</v>
      </c>
      <c r="E321" s="24">
        <v>2E-3</v>
      </c>
      <c r="F321" s="24">
        <v>0.04</v>
      </c>
      <c r="G321" s="24" t="s">
        <v>1458</v>
      </c>
      <c r="H321" s="193"/>
      <c r="I321" s="24" t="s">
        <v>6517</v>
      </c>
    </row>
    <row r="322" spans="1:9" ht="45" x14ac:dyDescent="0.25">
      <c r="A322" s="195"/>
      <c r="B322" s="24" t="s">
        <v>1855</v>
      </c>
      <c r="C322" s="193" t="s">
        <v>2299</v>
      </c>
      <c r="E322" s="24">
        <v>2</v>
      </c>
      <c r="F322" s="24">
        <v>8</v>
      </c>
      <c r="G322" s="24" t="s">
        <v>1458</v>
      </c>
      <c r="H322" s="24" t="s">
        <v>1490</v>
      </c>
      <c r="I322" s="24" t="s">
        <v>6517</v>
      </c>
    </row>
    <row r="323" spans="1:9" ht="60" x14ac:dyDescent="0.25">
      <c r="A323" s="195"/>
      <c r="B323" s="24" t="s">
        <v>1768</v>
      </c>
      <c r="C323" s="193" t="s">
        <v>2302</v>
      </c>
      <c r="E323" s="24">
        <v>2E-3</v>
      </c>
      <c r="F323" s="193"/>
      <c r="G323" s="24" t="s">
        <v>1498</v>
      </c>
      <c r="H323" s="193"/>
      <c r="I323" s="24" t="s">
        <v>6517</v>
      </c>
    </row>
    <row r="324" spans="1:9" ht="60" x14ac:dyDescent="0.25">
      <c r="A324" s="195"/>
      <c r="B324" s="24" t="s">
        <v>1481</v>
      </c>
      <c r="C324" s="193" t="s">
        <v>27811</v>
      </c>
      <c r="E324" s="24">
        <v>0.5</v>
      </c>
      <c r="F324" s="193"/>
      <c r="G324" s="24" t="s">
        <v>1473</v>
      </c>
      <c r="H324" s="24" t="s">
        <v>1469</v>
      </c>
      <c r="I324" s="24" t="s">
        <v>27748</v>
      </c>
    </row>
    <row r="325" spans="1:9" ht="45" x14ac:dyDescent="0.25">
      <c r="A325" s="195"/>
      <c r="B325" s="24" t="s">
        <v>2208</v>
      </c>
      <c r="C325" s="193" t="s">
        <v>2304</v>
      </c>
      <c r="E325" s="24">
        <v>0.1</v>
      </c>
      <c r="F325" s="24">
        <v>0.2</v>
      </c>
      <c r="G325" s="24" t="s">
        <v>27816</v>
      </c>
      <c r="H325" s="193"/>
      <c r="I325" s="24" t="s">
        <v>27742</v>
      </c>
    </row>
    <row r="326" spans="1:9" ht="60" x14ac:dyDescent="0.25">
      <c r="A326" s="195"/>
      <c r="B326" s="24" t="s">
        <v>1949</v>
      </c>
      <c r="C326" s="193" t="s">
        <v>2307</v>
      </c>
      <c r="E326" s="24">
        <v>0.1</v>
      </c>
      <c r="F326" s="24">
        <v>0.2</v>
      </c>
      <c r="G326" s="24" t="s">
        <v>1458</v>
      </c>
      <c r="H326" s="193"/>
      <c r="I326" s="24" t="s">
        <v>6517</v>
      </c>
    </row>
    <row r="327" spans="1:9" ht="45" x14ac:dyDescent="0.25">
      <c r="A327" s="195"/>
      <c r="B327" s="24" t="s">
        <v>1867</v>
      </c>
      <c r="C327" s="193" t="s">
        <v>2312</v>
      </c>
      <c r="E327" s="24">
        <v>1</v>
      </c>
      <c r="F327" s="24">
        <v>5</v>
      </c>
      <c r="G327" s="24" t="s">
        <v>1458</v>
      </c>
      <c r="H327" s="24" t="s">
        <v>1550</v>
      </c>
      <c r="I327" s="24" t="s">
        <v>22668</v>
      </c>
    </row>
    <row r="328" spans="1:9" ht="45" x14ac:dyDescent="0.25">
      <c r="A328" s="195"/>
      <c r="B328" s="24" t="s">
        <v>1699</v>
      </c>
      <c r="C328" s="193" t="s">
        <v>27851</v>
      </c>
      <c r="E328" s="24">
        <v>5</v>
      </c>
      <c r="F328" s="24">
        <v>20</v>
      </c>
      <c r="G328" s="193"/>
      <c r="H328" s="193"/>
      <c r="I328" s="24" t="s">
        <v>22668</v>
      </c>
    </row>
    <row r="329" spans="1:9" x14ac:dyDescent="0.25">
      <c r="A329" s="195"/>
      <c r="B329" s="24" t="s">
        <v>2221</v>
      </c>
      <c r="C329" s="193" t="s">
        <v>2319</v>
      </c>
      <c r="E329" s="193"/>
      <c r="F329" s="193"/>
      <c r="G329" s="193"/>
      <c r="H329" s="193"/>
      <c r="I329" s="193"/>
    </row>
    <row r="330" spans="1:9" x14ac:dyDescent="0.25">
      <c r="B330" t="s">
        <v>2276</v>
      </c>
      <c r="C330" t="s">
        <v>2277</v>
      </c>
      <c r="E330">
        <v>0.01</v>
      </c>
      <c r="I330" t="s">
        <v>1469</v>
      </c>
    </row>
    <row r="331" spans="1:9" x14ac:dyDescent="0.25">
      <c r="B331" t="s">
        <v>2283</v>
      </c>
      <c r="C331" t="s">
        <v>2284</v>
      </c>
      <c r="E331">
        <v>0.01</v>
      </c>
      <c r="F331">
        <v>0.04</v>
      </c>
      <c r="H331" t="s">
        <v>1806</v>
      </c>
      <c r="I331" t="s">
        <v>1652</v>
      </c>
    </row>
    <row r="332" spans="1:9" x14ac:dyDescent="0.25">
      <c r="B332" t="s">
        <v>2287</v>
      </c>
      <c r="C332" t="s">
        <v>2288</v>
      </c>
      <c r="E332">
        <v>15</v>
      </c>
      <c r="F332">
        <v>60</v>
      </c>
      <c r="I332" t="s">
        <v>1652</v>
      </c>
    </row>
    <row r="333" spans="1:9" x14ac:dyDescent="0.25">
      <c r="B333" t="s">
        <v>2289</v>
      </c>
      <c r="C333" t="s">
        <v>2290</v>
      </c>
      <c r="E333">
        <v>5</v>
      </c>
      <c r="F333">
        <v>20</v>
      </c>
      <c r="I333" t="s">
        <v>1652</v>
      </c>
    </row>
    <row r="334" spans="1:9" x14ac:dyDescent="0.25">
      <c r="B334" t="s">
        <v>2291</v>
      </c>
      <c r="C334" t="s">
        <v>2292</v>
      </c>
      <c r="E334">
        <v>0.5</v>
      </c>
      <c r="H334" t="s">
        <v>1473</v>
      </c>
      <c r="I334" t="s">
        <v>2293</v>
      </c>
    </row>
    <row r="335" spans="1:9" x14ac:dyDescent="0.25">
      <c r="B335" t="s">
        <v>2294</v>
      </c>
      <c r="C335" t="s">
        <v>2295</v>
      </c>
      <c r="G335">
        <v>5</v>
      </c>
      <c r="H335" t="s">
        <v>1496</v>
      </c>
    </row>
    <row r="336" spans="1:9" x14ac:dyDescent="0.25">
      <c r="B336" t="s">
        <v>2296</v>
      </c>
      <c r="C336" t="s">
        <v>2297</v>
      </c>
      <c r="E336">
        <v>0.1</v>
      </c>
      <c r="F336">
        <v>0.4</v>
      </c>
      <c r="H336" t="s">
        <v>1458</v>
      </c>
      <c r="I336" t="s">
        <v>1588</v>
      </c>
    </row>
    <row r="337" spans="2:9" x14ac:dyDescent="0.25">
      <c r="B337" t="s">
        <v>2298</v>
      </c>
      <c r="C337" t="s">
        <v>2299</v>
      </c>
      <c r="E337">
        <v>2</v>
      </c>
      <c r="F337">
        <v>8</v>
      </c>
      <c r="H337" t="s">
        <v>1458</v>
      </c>
      <c r="I337" t="s">
        <v>2300</v>
      </c>
    </row>
    <row r="338" spans="2:9" x14ac:dyDescent="0.25">
      <c r="B338" t="s">
        <v>2301</v>
      </c>
      <c r="C338" t="s">
        <v>2302</v>
      </c>
      <c r="E338">
        <v>2E-3</v>
      </c>
      <c r="H338" t="s">
        <v>1498</v>
      </c>
    </row>
    <row r="339" spans="2:9" x14ac:dyDescent="0.25">
      <c r="B339" t="s">
        <v>2303</v>
      </c>
      <c r="C339" t="s">
        <v>2304</v>
      </c>
      <c r="E339">
        <v>0.1</v>
      </c>
      <c r="F339">
        <v>0.4</v>
      </c>
      <c r="H339" t="s">
        <v>1473</v>
      </c>
      <c r="I339" t="s">
        <v>2305</v>
      </c>
    </row>
    <row r="340" spans="2:9" x14ac:dyDescent="0.25">
      <c r="B340" t="s">
        <v>2306</v>
      </c>
      <c r="C340" t="s">
        <v>2307</v>
      </c>
      <c r="E340">
        <v>0.1</v>
      </c>
      <c r="F340">
        <v>0.4</v>
      </c>
      <c r="H340" t="s">
        <v>1458</v>
      </c>
      <c r="I340" t="s">
        <v>1652</v>
      </c>
    </row>
    <row r="341" spans="2:9" x14ac:dyDescent="0.25">
      <c r="B341" t="s">
        <v>2314</v>
      </c>
      <c r="C341" t="s">
        <v>2315</v>
      </c>
      <c r="E341">
        <v>5</v>
      </c>
      <c r="F341">
        <v>20</v>
      </c>
      <c r="I341" t="s">
        <v>1652</v>
      </c>
    </row>
    <row r="342" spans="2:9" x14ac:dyDescent="0.25">
      <c r="B342" t="s">
        <v>2316</v>
      </c>
      <c r="C342" t="s">
        <v>2317</v>
      </c>
    </row>
    <row r="343" spans="2:9" x14ac:dyDescent="0.25">
      <c r="B343" t="s">
        <v>2318</v>
      </c>
      <c r="C343" t="s">
        <v>2319</v>
      </c>
    </row>
    <row r="344" spans="2:9" x14ac:dyDescent="0.25">
      <c r="C344" t="s">
        <v>2320</v>
      </c>
    </row>
    <row r="345" spans="2:9" x14ac:dyDescent="0.25">
      <c r="C345" t="s">
        <v>2321</v>
      </c>
    </row>
    <row r="346" spans="2:9" x14ac:dyDescent="0.25">
      <c r="C346" t="s">
        <v>2322</v>
      </c>
    </row>
    <row r="347" spans="2:9" x14ac:dyDescent="0.25">
      <c r="C347" t="s">
        <v>2323</v>
      </c>
    </row>
    <row r="348" spans="2:9" x14ac:dyDescent="0.25">
      <c r="C348" t="s">
        <v>2324</v>
      </c>
    </row>
    <row r="349" spans="2:9" x14ac:dyDescent="0.25">
      <c r="C349" t="s">
        <v>2325</v>
      </c>
    </row>
    <row r="350" spans="2:9" x14ac:dyDescent="0.25">
      <c r="C350" t="s">
        <v>2326</v>
      </c>
    </row>
    <row r="351" spans="2:9" x14ac:dyDescent="0.25">
      <c r="C351" t="s">
        <v>2327</v>
      </c>
    </row>
    <row r="352" spans="2:9" x14ac:dyDescent="0.25">
      <c r="C352" t="s">
        <v>2328</v>
      </c>
    </row>
    <row r="353" spans="3:9" x14ac:dyDescent="0.25">
      <c r="C353" t="s">
        <v>2329</v>
      </c>
    </row>
    <row r="354" spans="3:9" x14ac:dyDescent="0.25">
      <c r="C354" t="s">
        <v>2330</v>
      </c>
    </row>
    <row r="355" spans="3:9" x14ac:dyDescent="0.25">
      <c r="C355" t="s">
        <v>2331</v>
      </c>
    </row>
    <row r="356" spans="3:9" x14ac:dyDescent="0.25">
      <c r="C356" t="s">
        <v>2332</v>
      </c>
    </row>
    <row r="357" spans="3:9" x14ac:dyDescent="0.25">
      <c r="C357" t="s">
        <v>2333</v>
      </c>
    </row>
    <row r="358" spans="3:9" x14ac:dyDescent="0.25">
      <c r="C358" t="s">
        <v>2334</v>
      </c>
    </row>
    <row r="359" spans="3:9" x14ac:dyDescent="0.25">
      <c r="C359" t="s">
        <v>2335</v>
      </c>
    </row>
    <row r="360" spans="3:9" x14ac:dyDescent="0.25">
      <c r="C360" t="s">
        <v>2336</v>
      </c>
    </row>
    <row r="361" spans="3:9" x14ac:dyDescent="0.25">
      <c r="C361" t="s">
        <v>2337</v>
      </c>
    </row>
    <row r="362" spans="3:9" x14ac:dyDescent="0.25">
      <c r="C362" t="s">
        <v>2338</v>
      </c>
      <c r="I362" t="s">
        <v>2339</v>
      </c>
    </row>
    <row r="363" spans="3:9" x14ac:dyDescent="0.25">
      <c r="C363" t="s">
        <v>2340</v>
      </c>
    </row>
    <row r="364" spans="3:9" x14ac:dyDescent="0.25">
      <c r="C364" t="s">
        <v>2341</v>
      </c>
    </row>
    <row r="365" spans="3:9" x14ac:dyDescent="0.25">
      <c r="C365" t="s">
        <v>2342</v>
      </c>
    </row>
    <row r="366" spans="3:9" x14ac:dyDescent="0.25">
      <c r="C366" t="s">
        <v>2343</v>
      </c>
    </row>
    <row r="367" spans="3:9" x14ac:dyDescent="0.25">
      <c r="C367" t="s">
        <v>2344</v>
      </c>
    </row>
    <row r="368" spans="3:9" x14ac:dyDescent="0.25">
      <c r="C368" t="s">
        <v>2345</v>
      </c>
    </row>
    <row r="369" spans="3:3" x14ac:dyDescent="0.25">
      <c r="C369" t="s">
        <v>2346</v>
      </c>
    </row>
    <row r="370" spans="3:3" x14ac:dyDescent="0.25">
      <c r="C370" t="s">
        <v>2347</v>
      </c>
    </row>
    <row r="371" spans="3:3" x14ac:dyDescent="0.25">
      <c r="C371" t="s">
        <v>2348</v>
      </c>
    </row>
    <row r="372" spans="3:3" x14ac:dyDescent="0.25">
      <c r="C372" t="s">
        <v>2349</v>
      </c>
    </row>
    <row r="373" spans="3:3" x14ac:dyDescent="0.25">
      <c r="C373" t="s">
        <v>2350</v>
      </c>
    </row>
    <row r="374" spans="3:3" x14ac:dyDescent="0.25">
      <c r="C374" t="s">
        <v>2351</v>
      </c>
    </row>
    <row r="375" spans="3:3" x14ac:dyDescent="0.25">
      <c r="C375" t="s">
        <v>2352</v>
      </c>
    </row>
    <row r="376" spans="3:3" x14ac:dyDescent="0.25">
      <c r="C376" t="s">
        <v>2353</v>
      </c>
    </row>
    <row r="377" spans="3:3" x14ac:dyDescent="0.25">
      <c r="C377" t="s">
        <v>2354</v>
      </c>
    </row>
    <row r="378" spans="3:3" x14ac:dyDescent="0.25">
      <c r="C378" t="s">
        <v>2355</v>
      </c>
    </row>
    <row r="379" spans="3:3" x14ac:dyDescent="0.25">
      <c r="C379" t="s">
        <v>2356</v>
      </c>
    </row>
    <row r="380" spans="3:3" x14ac:dyDescent="0.25">
      <c r="C380" t="s">
        <v>2357</v>
      </c>
    </row>
    <row r="381" spans="3:3" x14ac:dyDescent="0.25">
      <c r="C381" t="s">
        <v>2358</v>
      </c>
    </row>
    <row r="382" spans="3:3" x14ac:dyDescent="0.25">
      <c r="C382" t="s">
        <v>2359</v>
      </c>
    </row>
    <row r="383" spans="3:3" x14ac:dyDescent="0.25">
      <c r="C383" t="s">
        <v>2360</v>
      </c>
    </row>
    <row r="384" spans="3:3" x14ac:dyDescent="0.25">
      <c r="C384" t="s">
        <v>2361</v>
      </c>
    </row>
    <row r="385" spans="3:3" x14ac:dyDescent="0.25">
      <c r="C385" t="s">
        <v>2362</v>
      </c>
    </row>
    <row r="386" spans="3:3" x14ac:dyDescent="0.25">
      <c r="C386" t="s">
        <v>2363</v>
      </c>
    </row>
    <row r="387" spans="3:3" x14ac:dyDescent="0.25">
      <c r="C387" t="s">
        <v>2364</v>
      </c>
    </row>
    <row r="388" spans="3:3" x14ac:dyDescent="0.25">
      <c r="C388" t="s">
        <v>2365</v>
      </c>
    </row>
    <row r="389" spans="3:3" x14ac:dyDescent="0.25">
      <c r="C389" t="s">
        <v>2366</v>
      </c>
    </row>
    <row r="390" spans="3:3" x14ac:dyDescent="0.25">
      <c r="C390" t="s">
        <v>2367</v>
      </c>
    </row>
    <row r="391" spans="3:3" x14ac:dyDescent="0.25">
      <c r="C391" t="s">
        <v>2368</v>
      </c>
    </row>
    <row r="392" spans="3:3" x14ac:dyDescent="0.25">
      <c r="C392" t="s">
        <v>2369</v>
      </c>
    </row>
    <row r="393" spans="3:3" x14ac:dyDescent="0.25">
      <c r="C393" t="s">
        <v>2370</v>
      </c>
    </row>
    <row r="394" spans="3:3" x14ac:dyDescent="0.25">
      <c r="C394" t="s">
        <v>2371</v>
      </c>
    </row>
    <row r="395" spans="3:3" x14ac:dyDescent="0.25">
      <c r="C395" t="s">
        <v>2372</v>
      </c>
    </row>
    <row r="396" spans="3:3" x14ac:dyDescent="0.25">
      <c r="C396" t="s">
        <v>2373</v>
      </c>
    </row>
    <row r="397" spans="3:3" x14ac:dyDescent="0.25">
      <c r="C397" t="s">
        <v>2374</v>
      </c>
    </row>
    <row r="398" spans="3:3" x14ac:dyDescent="0.25">
      <c r="C398" t="s">
        <v>2375</v>
      </c>
    </row>
    <row r="399" spans="3:3" x14ac:dyDescent="0.25">
      <c r="C399" t="s">
        <v>2376</v>
      </c>
    </row>
    <row r="400" spans="3:3" x14ac:dyDescent="0.25">
      <c r="C400" t="s">
        <v>2377</v>
      </c>
    </row>
    <row r="401" spans="3:3" x14ac:dyDescent="0.25">
      <c r="C401" t="s">
        <v>2378</v>
      </c>
    </row>
    <row r="402" spans="3:3" x14ac:dyDescent="0.25">
      <c r="C402" t="s">
        <v>2379</v>
      </c>
    </row>
    <row r="403" spans="3:3" x14ac:dyDescent="0.25">
      <c r="C403" t="s">
        <v>2380</v>
      </c>
    </row>
    <row r="404" spans="3:3" x14ac:dyDescent="0.25">
      <c r="C404" t="s">
        <v>2381</v>
      </c>
    </row>
    <row r="405" spans="3:3" x14ac:dyDescent="0.25">
      <c r="C405" t="s">
        <v>2382</v>
      </c>
    </row>
    <row r="406" spans="3:3" x14ac:dyDescent="0.25">
      <c r="C406" t="s">
        <v>2383</v>
      </c>
    </row>
    <row r="407" spans="3:3" x14ac:dyDescent="0.25">
      <c r="C407" t="s">
        <v>2384</v>
      </c>
    </row>
    <row r="408" spans="3:3" x14ac:dyDescent="0.25">
      <c r="C408" t="s">
        <v>2385</v>
      </c>
    </row>
    <row r="409" spans="3:3" x14ac:dyDescent="0.25">
      <c r="C409" t="s">
        <v>2386</v>
      </c>
    </row>
    <row r="410" spans="3:3" x14ac:dyDescent="0.25">
      <c r="C410" t="s">
        <v>2387</v>
      </c>
    </row>
    <row r="411" spans="3:3" x14ac:dyDescent="0.25">
      <c r="C411" t="s">
        <v>2390</v>
      </c>
    </row>
    <row r="412" spans="3:3" x14ac:dyDescent="0.25">
      <c r="C412" t="s">
        <v>2391</v>
      </c>
    </row>
    <row r="413" spans="3:3" x14ac:dyDescent="0.25">
      <c r="C413" t="s">
        <v>2392</v>
      </c>
    </row>
    <row r="414" spans="3:3" x14ac:dyDescent="0.25">
      <c r="C414" t="s">
        <v>2393</v>
      </c>
    </row>
    <row r="415" spans="3:3" x14ac:dyDescent="0.25">
      <c r="C415" t="s">
        <v>2394</v>
      </c>
    </row>
    <row r="416" spans="3:3" x14ac:dyDescent="0.25">
      <c r="C416" t="s">
        <v>2395</v>
      </c>
    </row>
    <row r="417" spans="3:3" x14ac:dyDescent="0.25">
      <c r="C417" t="s">
        <v>2396</v>
      </c>
    </row>
    <row r="418" spans="3:3" x14ac:dyDescent="0.25">
      <c r="C418" t="s">
        <v>2397</v>
      </c>
    </row>
    <row r="419" spans="3:3" x14ac:dyDescent="0.25">
      <c r="C419" t="s">
        <v>2398</v>
      </c>
    </row>
    <row r="420" spans="3:3" x14ac:dyDescent="0.25">
      <c r="C420" t="s">
        <v>2399</v>
      </c>
    </row>
    <row r="421" spans="3:3" x14ac:dyDescent="0.25">
      <c r="C421" t="s">
        <v>2400</v>
      </c>
    </row>
    <row r="422" spans="3:3" x14ac:dyDescent="0.25">
      <c r="C422" t="s">
        <v>2401</v>
      </c>
    </row>
    <row r="423" spans="3:3" x14ac:dyDescent="0.25">
      <c r="C423" t="s">
        <v>2402</v>
      </c>
    </row>
    <row r="424" spans="3:3" x14ac:dyDescent="0.25">
      <c r="C424" t="s">
        <v>2403</v>
      </c>
    </row>
    <row r="425" spans="3:3" x14ac:dyDescent="0.25">
      <c r="C425" t="s">
        <v>2404</v>
      </c>
    </row>
    <row r="426" spans="3:3" x14ac:dyDescent="0.25">
      <c r="C426" t="s">
        <v>2405</v>
      </c>
    </row>
    <row r="427" spans="3:3" x14ac:dyDescent="0.25">
      <c r="C427" t="s">
        <v>2406</v>
      </c>
    </row>
    <row r="428" spans="3:3" x14ac:dyDescent="0.25">
      <c r="C428" t="s">
        <v>2407</v>
      </c>
    </row>
    <row r="429" spans="3:3" x14ac:dyDescent="0.25">
      <c r="C429" t="s">
        <v>2408</v>
      </c>
    </row>
    <row r="430" spans="3:3" x14ac:dyDescent="0.25">
      <c r="C430" t="s">
        <v>2409</v>
      </c>
    </row>
    <row r="431" spans="3:3" x14ac:dyDescent="0.25">
      <c r="C431" t="s">
        <v>2410</v>
      </c>
    </row>
    <row r="432" spans="3:3" x14ac:dyDescent="0.25">
      <c r="C432" t="s">
        <v>2411</v>
      </c>
    </row>
    <row r="433" spans="3:3" x14ac:dyDescent="0.25">
      <c r="C433" t="s">
        <v>2412</v>
      </c>
    </row>
    <row r="434" spans="3:3" x14ac:dyDescent="0.25">
      <c r="C434" t="s">
        <v>2413</v>
      </c>
    </row>
    <row r="435" spans="3:3" x14ac:dyDescent="0.25">
      <c r="C435" t="s">
        <v>2414</v>
      </c>
    </row>
    <row r="436" spans="3:3" x14ac:dyDescent="0.25">
      <c r="C436" t="s">
        <v>2415</v>
      </c>
    </row>
    <row r="437" spans="3:3" x14ac:dyDescent="0.25">
      <c r="C437" t="s">
        <v>2416</v>
      </c>
    </row>
    <row r="438" spans="3:3" x14ac:dyDescent="0.25">
      <c r="C438" t="s">
        <v>2417</v>
      </c>
    </row>
    <row r="439" spans="3:3" x14ac:dyDescent="0.25">
      <c r="C439" t="s">
        <v>2418</v>
      </c>
    </row>
  </sheetData>
  <sortState xmlns:xlrd2="http://schemas.microsoft.com/office/spreadsheetml/2017/richdata2" ref="A1:I439">
    <sortCondition ref="A1:A439"/>
  </sortState>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40"/>
  <sheetViews>
    <sheetView topLeftCell="A1025" zoomScaleNormal="100" workbookViewId="0"/>
  </sheetViews>
  <sheetFormatPr defaultRowHeight="15" x14ac:dyDescent="0.25"/>
  <cols>
    <col min="1" max="1" width="14"/>
    <col min="2" max="2" width="21.28515625"/>
    <col min="3" max="3" width="13.28515625"/>
    <col min="4" max="1025" width="8.5703125"/>
  </cols>
  <sheetData>
    <row r="1" spans="1:3" x14ac:dyDescent="0.25">
      <c r="A1" t="s">
        <v>50</v>
      </c>
      <c r="B1" t="s">
        <v>701</v>
      </c>
      <c r="C1" t="s">
        <v>2419</v>
      </c>
    </row>
    <row r="2" spans="1:3" ht="30" x14ac:dyDescent="0.25">
      <c r="A2" t="s">
        <v>2420</v>
      </c>
      <c r="B2" s="129" t="s">
        <v>2421</v>
      </c>
      <c r="C2" s="130" t="s">
        <v>2422</v>
      </c>
    </row>
    <row r="3" spans="1:3" x14ac:dyDescent="0.25">
      <c r="A3" t="s">
        <v>1795</v>
      </c>
      <c r="B3" s="129" t="s">
        <v>2423</v>
      </c>
      <c r="C3" s="130" t="s">
        <v>2424</v>
      </c>
    </row>
    <row r="4" spans="1:3" x14ac:dyDescent="0.25">
      <c r="A4" t="s">
        <v>2425</v>
      </c>
      <c r="B4" s="129" t="s">
        <v>2426</v>
      </c>
      <c r="C4" s="130" t="s">
        <v>2427</v>
      </c>
    </row>
    <row r="5" spans="1:3" x14ac:dyDescent="0.25">
      <c r="A5" t="s">
        <v>2428</v>
      </c>
      <c r="B5" s="129" t="s">
        <v>2429</v>
      </c>
      <c r="C5" s="130" t="s">
        <v>2430</v>
      </c>
    </row>
    <row r="6" spans="1:3" x14ac:dyDescent="0.25">
      <c r="A6" t="s">
        <v>2431</v>
      </c>
      <c r="B6" s="129" t="s">
        <v>2432</v>
      </c>
      <c r="C6" s="130" t="s">
        <v>2433</v>
      </c>
    </row>
    <row r="7" spans="1:3" ht="45" x14ac:dyDescent="0.25">
      <c r="A7" t="s">
        <v>2434</v>
      </c>
      <c r="B7" s="129" t="s">
        <v>2435</v>
      </c>
      <c r="C7" s="130" t="s">
        <v>2436</v>
      </c>
    </row>
    <row r="8" spans="1:3" x14ac:dyDescent="0.25">
      <c r="A8" t="s">
        <v>1854</v>
      </c>
      <c r="B8" s="129" t="s">
        <v>2437</v>
      </c>
      <c r="C8" s="130" t="s">
        <v>2438</v>
      </c>
    </row>
    <row r="9" spans="1:3" x14ac:dyDescent="0.25">
      <c r="A9" t="s">
        <v>2439</v>
      </c>
      <c r="B9" s="129" t="s">
        <v>2440</v>
      </c>
      <c r="C9" s="130" t="s">
        <v>2441</v>
      </c>
    </row>
    <row r="10" spans="1:3" ht="30" x14ac:dyDescent="0.25">
      <c r="A10" t="s">
        <v>2442</v>
      </c>
      <c r="B10" s="129" t="s">
        <v>2443</v>
      </c>
      <c r="C10" s="130"/>
    </row>
    <row r="11" spans="1:3" ht="30" x14ac:dyDescent="0.25">
      <c r="A11" t="s">
        <v>2444</v>
      </c>
      <c r="B11" s="129" t="s">
        <v>2445</v>
      </c>
      <c r="C11" s="130" t="s">
        <v>2446</v>
      </c>
    </row>
    <row r="12" spans="1:3" x14ac:dyDescent="0.25">
      <c r="A12" t="s">
        <v>2447</v>
      </c>
      <c r="B12" s="129" t="s">
        <v>2448</v>
      </c>
      <c r="C12" s="130" t="s">
        <v>2449</v>
      </c>
    </row>
    <row r="13" spans="1:3" ht="45" x14ac:dyDescent="0.25">
      <c r="A13" t="s">
        <v>2450</v>
      </c>
      <c r="B13" s="129" t="s">
        <v>2451</v>
      </c>
      <c r="C13" s="130" t="s">
        <v>2452</v>
      </c>
    </row>
    <row r="14" spans="1:3" ht="30" x14ac:dyDescent="0.25">
      <c r="A14" t="s">
        <v>2453</v>
      </c>
      <c r="B14" s="129" t="s">
        <v>2454</v>
      </c>
      <c r="C14" s="130" t="s">
        <v>2455</v>
      </c>
    </row>
    <row r="15" spans="1:3" ht="30" x14ac:dyDescent="0.25">
      <c r="A15" t="s">
        <v>2456</v>
      </c>
      <c r="B15" s="129" t="s">
        <v>2457</v>
      </c>
      <c r="C15" s="130" t="s">
        <v>2458</v>
      </c>
    </row>
    <row r="16" spans="1:3" x14ac:dyDescent="0.25">
      <c r="A16" t="s">
        <v>2459</v>
      </c>
      <c r="B16" s="129" t="s">
        <v>2460</v>
      </c>
      <c r="C16" s="130" t="s">
        <v>2461</v>
      </c>
    </row>
    <row r="17" spans="1:3" ht="60" x14ac:dyDescent="0.25">
      <c r="A17" t="s">
        <v>2462</v>
      </c>
      <c r="B17" s="129" t="s">
        <v>2463</v>
      </c>
      <c r="C17" s="130" t="s">
        <v>2464</v>
      </c>
    </row>
    <row r="18" spans="1:3" ht="45" x14ac:dyDescent="0.25">
      <c r="A18" t="s">
        <v>2465</v>
      </c>
      <c r="B18" s="129" t="s">
        <v>2466</v>
      </c>
      <c r="C18" s="130" t="s">
        <v>2467</v>
      </c>
    </row>
    <row r="19" spans="1:3" x14ac:dyDescent="0.25">
      <c r="A19" t="s">
        <v>2468</v>
      </c>
      <c r="B19" s="129" t="s">
        <v>2469</v>
      </c>
      <c r="C19" s="130" t="s">
        <v>2470</v>
      </c>
    </row>
    <row r="20" spans="1:3" ht="30" x14ac:dyDescent="0.25">
      <c r="A20" t="s">
        <v>2471</v>
      </c>
      <c r="B20" s="129" t="s">
        <v>2472</v>
      </c>
      <c r="C20" s="130"/>
    </row>
    <row r="21" spans="1:3" ht="30" x14ac:dyDescent="0.25">
      <c r="A21" t="s">
        <v>2473</v>
      </c>
      <c r="B21" s="129" t="s">
        <v>2474</v>
      </c>
      <c r="C21" s="130" t="s">
        <v>2475</v>
      </c>
    </row>
    <row r="22" spans="1:3" ht="30" x14ac:dyDescent="0.25">
      <c r="A22" t="s">
        <v>2476</v>
      </c>
      <c r="B22" s="129" t="s">
        <v>2477</v>
      </c>
      <c r="C22" s="130" t="s">
        <v>2478</v>
      </c>
    </row>
    <row r="23" spans="1:3" ht="30" x14ac:dyDescent="0.25">
      <c r="A23" t="s">
        <v>2479</v>
      </c>
      <c r="B23" s="129" t="s">
        <v>2480</v>
      </c>
      <c r="C23" s="130" t="s">
        <v>2481</v>
      </c>
    </row>
    <row r="24" spans="1:3" ht="45" x14ac:dyDescent="0.25">
      <c r="A24" t="s">
        <v>2482</v>
      </c>
      <c r="B24" s="129" t="s">
        <v>2483</v>
      </c>
      <c r="C24" s="130" t="s">
        <v>2484</v>
      </c>
    </row>
    <row r="25" spans="1:3" ht="60" x14ac:dyDescent="0.25">
      <c r="A25" t="s">
        <v>2485</v>
      </c>
      <c r="B25" s="129" t="s">
        <v>2486</v>
      </c>
      <c r="C25" s="130" t="s">
        <v>2487</v>
      </c>
    </row>
    <row r="26" spans="1:3" ht="75" x14ac:dyDescent="0.25">
      <c r="A26" t="s">
        <v>2488</v>
      </c>
      <c r="B26" s="129" t="s">
        <v>2489</v>
      </c>
      <c r="C26" s="130" t="s">
        <v>2490</v>
      </c>
    </row>
    <row r="27" spans="1:3" ht="30" x14ac:dyDescent="0.25">
      <c r="A27" t="s">
        <v>2491</v>
      </c>
      <c r="B27" s="129" t="s">
        <v>2492</v>
      </c>
      <c r="C27" s="130" t="s">
        <v>2493</v>
      </c>
    </row>
    <row r="28" spans="1:3" ht="30" x14ac:dyDescent="0.25">
      <c r="A28" t="s">
        <v>2494</v>
      </c>
      <c r="B28" s="129" t="s">
        <v>2495</v>
      </c>
      <c r="C28" s="130" t="s">
        <v>2496</v>
      </c>
    </row>
    <row r="29" spans="1:3" ht="45" x14ac:dyDescent="0.25">
      <c r="A29" t="s">
        <v>2497</v>
      </c>
      <c r="B29" s="129" t="s">
        <v>2498</v>
      </c>
      <c r="C29" s="130" t="s">
        <v>2499</v>
      </c>
    </row>
    <row r="30" spans="1:3" x14ac:dyDescent="0.25">
      <c r="A30" t="s">
        <v>2500</v>
      </c>
      <c r="B30" s="129" t="s">
        <v>2501</v>
      </c>
      <c r="C30" s="130" t="s">
        <v>2502</v>
      </c>
    </row>
    <row r="31" spans="1:3" x14ac:dyDescent="0.25">
      <c r="A31" t="s">
        <v>2503</v>
      </c>
      <c r="B31" s="129" t="s">
        <v>2504</v>
      </c>
      <c r="C31" s="130" t="s">
        <v>2505</v>
      </c>
    </row>
    <row r="32" spans="1:3" ht="30" x14ac:dyDescent="0.25">
      <c r="A32" t="s">
        <v>2506</v>
      </c>
      <c r="B32" s="129" t="s">
        <v>2507</v>
      </c>
      <c r="C32" s="130" t="s">
        <v>2508</v>
      </c>
    </row>
    <row r="33" spans="1:3" ht="30" x14ac:dyDescent="0.25">
      <c r="A33" t="s">
        <v>2509</v>
      </c>
      <c r="B33" s="129" t="s">
        <v>2510</v>
      </c>
      <c r="C33" s="130" t="s">
        <v>2511</v>
      </c>
    </row>
    <row r="34" spans="1:3" ht="30" x14ac:dyDescent="0.25">
      <c r="A34" t="s">
        <v>2512</v>
      </c>
      <c r="B34" s="129" t="s">
        <v>2513</v>
      </c>
      <c r="C34" s="130" t="s">
        <v>2514</v>
      </c>
    </row>
    <row r="35" spans="1:3" x14ac:dyDescent="0.25">
      <c r="A35" t="s">
        <v>1494</v>
      </c>
      <c r="B35" s="129" t="s">
        <v>2515</v>
      </c>
      <c r="C35" s="130" t="s">
        <v>2516</v>
      </c>
    </row>
    <row r="36" spans="1:3" x14ac:dyDescent="0.25">
      <c r="A36" t="s">
        <v>2517</v>
      </c>
      <c r="B36" s="129" t="s">
        <v>2518</v>
      </c>
      <c r="C36" s="130" t="s">
        <v>2519</v>
      </c>
    </row>
    <row r="37" spans="1:3" x14ac:dyDescent="0.25">
      <c r="A37" t="s">
        <v>2520</v>
      </c>
      <c r="B37" s="129" t="s">
        <v>2521</v>
      </c>
      <c r="C37" s="130" t="s">
        <v>2522</v>
      </c>
    </row>
    <row r="38" spans="1:3" ht="30" x14ac:dyDescent="0.25">
      <c r="A38" t="s">
        <v>2523</v>
      </c>
      <c r="B38" s="129" t="s">
        <v>2524</v>
      </c>
      <c r="C38" s="130" t="s">
        <v>2525</v>
      </c>
    </row>
    <row r="39" spans="1:3" ht="90" x14ac:dyDescent="0.25">
      <c r="A39" t="s">
        <v>2526</v>
      </c>
      <c r="B39" s="129" t="s">
        <v>2527</v>
      </c>
      <c r="C39" s="130" t="s">
        <v>2528</v>
      </c>
    </row>
    <row r="40" spans="1:3" ht="90" x14ac:dyDescent="0.25">
      <c r="A40" t="s">
        <v>2529</v>
      </c>
      <c r="B40" s="129" t="s">
        <v>2530</v>
      </c>
      <c r="C40" s="130" t="s">
        <v>2531</v>
      </c>
    </row>
    <row r="41" spans="1:3" ht="90" x14ac:dyDescent="0.25">
      <c r="A41" t="s">
        <v>2532</v>
      </c>
      <c r="B41" s="129" t="s">
        <v>2533</v>
      </c>
      <c r="C41" s="130" t="s">
        <v>2534</v>
      </c>
    </row>
    <row r="42" spans="1:3" ht="90" x14ac:dyDescent="0.25">
      <c r="A42" t="s">
        <v>2535</v>
      </c>
      <c r="B42" s="129" t="s">
        <v>2536</v>
      </c>
      <c r="C42" s="130" t="s">
        <v>2537</v>
      </c>
    </row>
    <row r="43" spans="1:3" ht="90" x14ac:dyDescent="0.25">
      <c r="A43" t="s">
        <v>2538</v>
      </c>
      <c r="B43" s="129" t="s">
        <v>2539</v>
      </c>
      <c r="C43" s="130" t="s">
        <v>2540</v>
      </c>
    </row>
    <row r="44" spans="1:3" ht="90" x14ac:dyDescent="0.25">
      <c r="A44" t="s">
        <v>2541</v>
      </c>
      <c r="B44" s="129" t="s">
        <v>2542</v>
      </c>
      <c r="C44" s="130" t="s">
        <v>2543</v>
      </c>
    </row>
    <row r="45" spans="1:3" x14ac:dyDescent="0.25">
      <c r="A45" t="s">
        <v>2544</v>
      </c>
      <c r="B45" s="129" t="s">
        <v>2545</v>
      </c>
      <c r="C45" s="130" t="s">
        <v>2546</v>
      </c>
    </row>
    <row r="46" spans="1:3" x14ac:dyDescent="0.25">
      <c r="A46" t="s">
        <v>2547</v>
      </c>
      <c r="B46" s="129" t="s">
        <v>2548</v>
      </c>
      <c r="C46" s="130" t="s">
        <v>2549</v>
      </c>
    </row>
    <row r="47" spans="1:3" x14ac:dyDescent="0.25">
      <c r="A47" t="s">
        <v>2550</v>
      </c>
      <c r="B47" s="129" t="s">
        <v>2551</v>
      </c>
      <c r="C47" s="130" t="s">
        <v>2552</v>
      </c>
    </row>
    <row r="48" spans="1:3" x14ac:dyDescent="0.25">
      <c r="A48" t="s">
        <v>2553</v>
      </c>
      <c r="B48" s="129" t="s">
        <v>2554</v>
      </c>
      <c r="C48" s="130" t="s">
        <v>2555</v>
      </c>
    </row>
    <row r="49" spans="1:3" ht="45" x14ac:dyDescent="0.25">
      <c r="A49" t="s">
        <v>2556</v>
      </c>
      <c r="B49" s="129" t="s">
        <v>2557</v>
      </c>
      <c r="C49" s="130" t="s">
        <v>2558</v>
      </c>
    </row>
    <row r="50" spans="1:3" ht="75" x14ac:dyDescent="0.25">
      <c r="A50" t="s">
        <v>2559</v>
      </c>
      <c r="B50" s="129" t="s">
        <v>2560</v>
      </c>
      <c r="C50" s="130" t="s">
        <v>2561</v>
      </c>
    </row>
    <row r="51" spans="1:3" ht="75" x14ac:dyDescent="0.25">
      <c r="A51" t="s">
        <v>2562</v>
      </c>
      <c r="B51" s="129" t="s">
        <v>2563</v>
      </c>
      <c r="C51" s="130" t="s">
        <v>2564</v>
      </c>
    </row>
    <row r="52" spans="1:3" ht="60" x14ac:dyDescent="0.25">
      <c r="A52" t="s">
        <v>2565</v>
      </c>
      <c r="B52" s="129" t="s">
        <v>2566</v>
      </c>
      <c r="C52" s="130" t="s">
        <v>2567</v>
      </c>
    </row>
    <row r="53" spans="1:3" ht="90" x14ac:dyDescent="0.25">
      <c r="A53" t="s">
        <v>1501</v>
      </c>
      <c r="B53" s="129" t="s">
        <v>2568</v>
      </c>
      <c r="C53" s="130" t="s">
        <v>2569</v>
      </c>
    </row>
    <row r="54" spans="1:3" x14ac:dyDescent="0.25">
      <c r="A54" t="s">
        <v>1501</v>
      </c>
      <c r="B54" s="129" t="s">
        <v>2570</v>
      </c>
      <c r="C54" s="130" t="s">
        <v>2569</v>
      </c>
    </row>
    <row r="55" spans="1:3" ht="30" x14ac:dyDescent="0.25">
      <c r="A55" t="s">
        <v>2571</v>
      </c>
      <c r="B55" s="129" t="s">
        <v>2572</v>
      </c>
      <c r="C55" s="130"/>
    </row>
    <row r="56" spans="1:3" ht="60" x14ac:dyDescent="0.25">
      <c r="A56" t="s">
        <v>2573</v>
      </c>
      <c r="B56" s="129" t="s">
        <v>2574</v>
      </c>
      <c r="C56" s="130" t="s">
        <v>2575</v>
      </c>
    </row>
    <row r="57" spans="1:3" x14ac:dyDescent="0.25">
      <c r="A57" t="s">
        <v>2576</v>
      </c>
      <c r="B57" s="129" t="s">
        <v>2577</v>
      </c>
      <c r="C57" s="130" t="s">
        <v>2455</v>
      </c>
    </row>
    <row r="58" spans="1:3" x14ac:dyDescent="0.25">
      <c r="A58" t="s">
        <v>2578</v>
      </c>
      <c r="B58" s="129" t="s">
        <v>2579</v>
      </c>
      <c r="C58" s="130" t="s">
        <v>2580</v>
      </c>
    </row>
    <row r="59" spans="1:3" ht="30" x14ac:dyDescent="0.25">
      <c r="A59" t="s">
        <v>2581</v>
      </c>
      <c r="B59" s="129" t="s">
        <v>2582</v>
      </c>
      <c r="C59" s="130"/>
    </row>
    <row r="60" spans="1:3" ht="30" x14ac:dyDescent="0.25">
      <c r="A60" t="s">
        <v>2583</v>
      </c>
      <c r="B60" s="129" t="s">
        <v>2584</v>
      </c>
      <c r="C60" s="130" t="s">
        <v>2585</v>
      </c>
    </row>
    <row r="61" spans="1:3" x14ac:dyDescent="0.25">
      <c r="A61" t="s">
        <v>2586</v>
      </c>
      <c r="B61" s="129" t="s">
        <v>2587</v>
      </c>
      <c r="C61" s="130" t="s">
        <v>2588</v>
      </c>
    </row>
    <row r="62" spans="1:3" x14ac:dyDescent="0.25">
      <c r="A62" t="s">
        <v>2589</v>
      </c>
      <c r="B62" s="129" t="s">
        <v>2590</v>
      </c>
      <c r="C62" s="130" t="s">
        <v>2591</v>
      </c>
    </row>
    <row r="63" spans="1:3" x14ac:dyDescent="0.25">
      <c r="A63" t="s">
        <v>2592</v>
      </c>
      <c r="B63" s="129" t="s">
        <v>2593</v>
      </c>
      <c r="C63" s="130" t="s">
        <v>2594</v>
      </c>
    </row>
    <row r="64" spans="1:3" ht="30" x14ac:dyDescent="0.25">
      <c r="A64" t="s">
        <v>2595</v>
      </c>
      <c r="B64" s="129" t="s">
        <v>2596</v>
      </c>
      <c r="C64" s="130" t="s">
        <v>2597</v>
      </c>
    </row>
    <row r="65" spans="1:3" ht="30" x14ac:dyDescent="0.25">
      <c r="A65" t="s">
        <v>2598</v>
      </c>
      <c r="B65" s="129" t="s">
        <v>2599</v>
      </c>
      <c r="C65" s="130" t="s">
        <v>2600</v>
      </c>
    </row>
    <row r="66" spans="1:3" ht="30" x14ac:dyDescent="0.25">
      <c r="A66" t="s">
        <v>2601</v>
      </c>
      <c r="B66" s="129" t="s">
        <v>2602</v>
      </c>
      <c r="C66" s="130" t="s">
        <v>2603</v>
      </c>
    </row>
    <row r="67" spans="1:3" x14ac:dyDescent="0.25">
      <c r="A67" t="s">
        <v>2604</v>
      </c>
      <c r="B67" s="129" t="s">
        <v>2605</v>
      </c>
      <c r="C67" s="130" t="s">
        <v>2606</v>
      </c>
    </row>
    <row r="68" spans="1:3" ht="30" x14ac:dyDescent="0.25">
      <c r="A68" t="s">
        <v>2607</v>
      </c>
      <c r="B68" s="129" t="s">
        <v>2608</v>
      </c>
      <c r="C68" s="130"/>
    </row>
    <row r="69" spans="1:3" x14ac:dyDescent="0.25">
      <c r="A69" t="s">
        <v>2609</v>
      </c>
      <c r="B69" s="129" t="s">
        <v>2610</v>
      </c>
      <c r="C69" s="130" t="s">
        <v>2611</v>
      </c>
    </row>
    <row r="70" spans="1:3" ht="45" x14ac:dyDescent="0.25">
      <c r="A70" t="s">
        <v>2612</v>
      </c>
      <c r="B70" s="129" t="s">
        <v>2613</v>
      </c>
      <c r="C70" s="130"/>
    </row>
    <row r="71" spans="1:3" ht="45" x14ac:dyDescent="0.25">
      <c r="A71" t="s">
        <v>2614</v>
      </c>
      <c r="B71" s="129" t="s">
        <v>2615</v>
      </c>
      <c r="C71" s="130"/>
    </row>
    <row r="72" spans="1:3" ht="30" x14ac:dyDescent="0.25">
      <c r="A72" t="s">
        <v>2616</v>
      </c>
      <c r="B72" s="129" t="s">
        <v>2617</v>
      </c>
      <c r="C72" s="130" t="s">
        <v>2618</v>
      </c>
    </row>
    <row r="73" spans="1:3" ht="30" x14ac:dyDescent="0.25">
      <c r="A73" t="s">
        <v>2619</v>
      </c>
      <c r="B73" s="129" t="s">
        <v>2620</v>
      </c>
      <c r="C73" s="130" t="s">
        <v>2621</v>
      </c>
    </row>
    <row r="74" spans="1:3" x14ac:dyDescent="0.25">
      <c r="A74" t="s">
        <v>2622</v>
      </c>
      <c r="B74" s="129" t="s">
        <v>2623</v>
      </c>
      <c r="C74" s="130" t="s">
        <v>2624</v>
      </c>
    </row>
    <row r="75" spans="1:3" ht="30" x14ac:dyDescent="0.25">
      <c r="A75" t="s">
        <v>2625</v>
      </c>
      <c r="B75" s="129" t="s">
        <v>2626</v>
      </c>
      <c r="C75" s="130" t="s">
        <v>2627</v>
      </c>
    </row>
    <row r="76" spans="1:3" x14ac:dyDescent="0.25">
      <c r="A76" t="s">
        <v>2628</v>
      </c>
      <c r="B76" s="129" t="s">
        <v>2629</v>
      </c>
      <c r="C76" s="130" t="s">
        <v>2630</v>
      </c>
    </row>
    <row r="77" spans="1:3" ht="30" x14ac:dyDescent="0.25">
      <c r="A77" t="s">
        <v>1520</v>
      </c>
      <c r="B77" s="129" t="s">
        <v>2631</v>
      </c>
      <c r="C77" s="130" t="s">
        <v>2632</v>
      </c>
    </row>
    <row r="78" spans="1:3" ht="30" x14ac:dyDescent="0.25">
      <c r="A78" t="s">
        <v>1532</v>
      </c>
      <c r="B78" s="129" t="s">
        <v>2633</v>
      </c>
      <c r="C78" s="130" t="s">
        <v>2634</v>
      </c>
    </row>
    <row r="79" spans="1:3" x14ac:dyDescent="0.25">
      <c r="A79" t="s">
        <v>2635</v>
      </c>
      <c r="B79" s="129" t="s">
        <v>2636</v>
      </c>
      <c r="C79" s="130" t="s">
        <v>2637</v>
      </c>
    </row>
    <row r="80" spans="1:3" ht="30" x14ac:dyDescent="0.25">
      <c r="A80" t="s">
        <v>2638</v>
      </c>
      <c r="B80" s="129" t="s">
        <v>2639</v>
      </c>
      <c r="C80" s="130" t="s">
        <v>2640</v>
      </c>
    </row>
    <row r="81" spans="1:3" ht="30" x14ac:dyDescent="0.25">
      <c r="A81" t="s">
        <v>2641</v>
      </c>
      <c r="B81" s="129" t="s">
        <v>2642</v>
      </c>
      <c r="C81" s="130" t="s">
        <v>2643</v>
      </c>
    </row>
    <row r="82" spans="1:3" x14ac:dyDescent="0.25">
      <c r="A82" t="s">
        <v>2644</v>
      </c>
      <c r="B82" s="129" t="s">
        <v>2645</v>
      </c>
      <c r="C82" s="130"/>
    </row>
    <row r="83" spans="1:3" ht="30" x14ac:dyDescent="0.25">
      <c r="A83" t="s">
        <v>2646</v>
      </c>
      <c r="B83" s="129" t="s">
        <v>2647</v>
      </c>
      <c r="C83" s="130" t="s">
        <v>2648</v>
      </c>
    </row>
    <row r="84" spans="1:3" x14ac:dyDescent="0.25">
      <c r="A84" t="s">
        <v>2649</v>
      </c>
      <c r="B84" s="129" t="s">
        <v>2650</v>
      </c>
      <c r="C84" s="130" t="s">
        <v>2651</v>
      </c>
    </row>
    <row r="85" spans="1:3" ht="30" x14ac:dyDescent="0.25">
      <c r="A85" t="s">
        <v>2652</v>
      </c>
      <c r="B85" s="129" t="s">
        <v>2653</v>
      </c>
      <c r="C85" s="130" t="s">
        <v>2654</v>
      </c>
    </row>
    <row r="86" spans="1:3" ht="30" x14ac:dyDescent="0.25">
      <c r="A86" t="s">
        <v>2655</v>
      </c>
      <c r="B86" s="129" t="s">
        <v>2656</v>
      </c>
      <c r="C86" s="130"/>
    </row>
    <row r="87" spans="1:3" ht="30" x14ac:dyDescent="0.25">
      <c r="A87" t="s">
        <v>2657</v>
      </c>
      <c r="B87" s="129" t="s">
        <v>2658</v>
      </c>
      <c r="C87" s="130" t="s">
        <v>2659</v>
      </c>
    </row>
    <row r="88" spans="1:3" x14ac:dyDescent="0.25">
      <c r="A88" t="s">
        <v>2660</v>
      </c>
      <c r="B88" s="129" t="s">
        <v>2661</v>
      </c>
      <c r="C88" s="130" t="s">
        <v>2662</v>
      </c>
    </row>
    <row r="89" spans="1:3" x14ac:dyDescent="0.25">
      <c r="A89" t="s">
        <v>2663</v>
      </c>
      <c r="B89" s="129" t="s">
        <v>2664</v>
      </c>
      <c r="C89" s="130" t="s">
        <v>2665</v>
      </c>
    </row>
    <row r="90" spans="1:3" x14ac:dyDescent="0.25">
      <c r="A90" t="s">
        <v>2666</v>
      </c>
      <c r="B90" s="129" t="s">
        <v>2667</v>
      </c>
      <c r="C90" s="130" t="s">
        <v>2668</v>
      </c>
    </row>
    <row r="91" spans="1:3" x14ac:dyDescent="0.25">
      <c r="A91" t="s">
        <v>2669</v>
      </c>
      <c r="B91" s="129" t="s">
        <v>2670</v>
      </c>
      <c r="C91" s="130"/>
    </row>
    <row r="92" spans="1:3" x14ac:dyDescent="0.25">
      <c r="A92" t="s">
        <v>2671</v>
      </c>
      <c r="B92" s="129" t="s">
        <v>2672</v>
      </c>
      <c r="C92" s="130" t="s">
        <v>2673</v>
      </c>
    </row>
    <row r="93" spans="1:3" x14ac:dyDescent="0.25">
      <c r="A93" t="s">
        <v>2674</v>
      </c>
      <c r="B93" s="129" t="s">
        <v>2675</v>
      </c>
      <c r="C93" s="130" t="s">
        <v>2676</v>
      </c>
    </row>
    <row r="94" spans="1:3" ht="60" x14ac:dyDescent="0.25">
      <c r="A94" t="s">
        <v>2677</v>
      </c>
      <c r="B94" s="129" t="s">
        <v>2678</v>
      </c>
      <c r="C94" s="130" t="s">
        <v>2679</v>
      </c>
    </row>
    <row r="95" spans="1:3" x14ac:dyDescent="0.25">
      <c r="A95" t="s">
        <v>2677</v>
      </c>
      <c r="B95" s="129" t="s">
        <v>2680</v>
      </c>
      <c r="C95" s="130" t="s">
        <v>2679</v>
      </c>
    </row>
    <row r="96" spans="1:3" x14ac:dyDescent="0.25">
      <c r="A96" t="s">
        <v>2681</v>
      </c>
      <c r="B96" s="129" t="s">
        <v>2682</v>
      </c>
      <c r="C96" s="130" t="s">
        <v>2683</v>
      </c>
    </row>
    <row r="97" spans="1:3" x14ac:dyDescent="0.25">
      <c r="A97" t="s">
        <v>2684</v>
      </c>
      <c r="B97" s="129" t="s">
        <v>2685</v>
      </c>
      <c r="C97" s="130" t="s">
        <v>2686</v>
      </c>
    </row>
    <row r="98" spans="1:3" x14ac:dyDescent="0.25">
      <c r="A98" t="s">
        <v>2687</v>
      </c>
      <c r="B98" s="129" t="s">
        <v>2688</v>
      </c>
      <c r="C98" s="130" t="s">
        <v>2689</v>
      </c>
    </row>
    <row r="99" spans="1:3" ht="30" x14ac:dyDescent="0.25">
      <c r="A99" t="s">
        <v>2690</v>
      </c>
      <c r="B99" s="129" t="s">
        <v>2691</v>
      </c>
      <c r="C99" s="130" t="s">
        <v>2692</v>
      </c>
    </row>
    <row r="100" spans="1:3" x14ac:dyDescent="0.25">
      <c r="A100" t="s">
        <v>1653</v>
      </c>
      <c r="B100" s="129" t="s">
        <v>2693</v>
      </c>
      <c r="C100" s="130" t="s">
        <v>2694</v>
      </c>
    </row>
    <row r="101" spans="1:3" ht="30" x14ac:dyDescent="0.25">
      <c r="A101" t="s">
        <v>2695</v>
      </c>
      <c r="B101" s="129" t="s">
        <v>2696</v>
      </c>
      <c r="C101" s="130" t="s">
        <v>2697</v>
      </c>
    </row>
    <row r="102" spans="1:3" x14ac:dyDescent="0.25">
      <c r="A102" t="s">
        <v>2698</v>
      </c>
      <c r="B102" s="129" t="s">
        <v>2699</v>
      </c>
      <c r="C102" s="130" t="s">
        <v>2700</v>
      </c>
    </row>
    <row r="103" spans="1:3" x14ac:dyDescent="0.25">
      <c r="A103" t="s">
        <v>2701</v>
      </c>
      <c r="B103" s="129" t="s">
        <v>2702</v>
      </c>
      <c r="C103" s="130" t="s">
        <v>2703</v>
      </c>
    </row>
    <row r="104" spans="1:3" x14ac:dyDescent="0.25">
      <c r="A104" t="s">
        <v>2704</v>
      </c>
      <c r="B104" s="129" t="s">
        <v>2705</v>
      </c>
      <c r="C104" s="130" t="s">
        <v>2706</v>
      </c>
    </row>
    <row r="105" spans="1:3" ht="30" x14ac:dyDescent="0.25">
      <c r="A105" t="s">
        <v>2707</v>
      </c>
      <c r="B105" s="129" t="s">
        <v>2708</v>
      </c>
      <c r="C105" s="130" t="s">
        <v>2709</v>
      </c>
    </row>
    <row r="106" spans="1:3" x14ac:dyDescent="0.25">
      <c r="A106" t="s">
        <v>2710</v>
      </c>
      <c r="B106" s="129" t="s">
        <v>2711</v>
      </c>
      <c r="C106" s="130"/>
    </row>
    <row r="107" spans="1:3" x14ac:dyDescent="0.25">
      <c r="A107" t="s">
        <v>2712</v>
      </c>
      <c r="B107" s="129" t="s">
        <v>2713</v>
      </c>
      <c r="C107" s="130"/>
    </row>
    <row r="108" spans="1:3" x14ac:dyDescent="0.25">
      <c r="A108" t="s">
        <v>2714</v>
      </c>
      <c r="B108" s="129" t="s">
        <v>2715</v>
      </c>
      <c r="C108" s="130"/>
    </row>
    <row r="109" spans="1:3" x14ac:dyDescent="0.25">
      <c r="A109" t="s">
        <v>2716</v>
      </c>
      <c r="B109" s="129" t="s">
        <v>2717</v>
      </c>
      <c r="C109" s="130" t="s">
        <v>2718</v>
      </c>
    </row>
    <row r="110" spans="1:3" x14ac:dyDescent="0.25">
      <c r="A110" t="s">
        <v>2719</v>
      </c>
      <c r="B110" s="129" t="s">
        <v>2720</v>
      </c>
      <c r="C110" s="130" t="s">
        <v>2721</v>
      </c>
    </row>
    <row r="111" spans="1:3" ht="45" x14ac:dyDescent="0.25">
      <c r="A111" t="s">
        <v>2722</v>
      </c>
      <c r="B111" s="129" t="s">
        <v>2723</v>
      </c>
      <c r="C111" s="130"/>
    </row>
    <row r="112" spans="1:3" x14ac:dyDescent="0.25">
      <c r="A112" t="s">
        <v>2724</v>
      </c>
      <c r="B112" s="129" t="s">
        <v>2725</v>
      </c>
      <c r="C112" s="130" t="s">
        <v>2726</v>
      </c>
    </row>
    <row r="113" spans="1:3" x14ac:dyDescent="0.25">
      <c r="A113" t="s">
        <v>2727</v>
      </c>
      <c r="B113" s="129" t="s">
        <v>2728</v>
      </c>
      <c r="C113" s="130" t="s">
        <v>2729</v>
      </c>
    </row>
    <row r="114" spans="1:3" x14ac:dyDescent="0.25">
      <c r="A114" t="s">
        <v>2730</v>
      </c>
      <c r="B114" s="129" t="s">
        <v>2731</v>
      </c>
      <c r="C114" s="130" t="s">
        <v>2732</v>
      </c>
    </row>
    <row r="115" spans="1:3" x14ac:dyDescent="0.25">
      <c r="A115" t="s">
        <v>2733</v>
      </c>
      <c r="B115" s="129" t="s">
        <v>2734</v>
      </c>
      <c r="C115" s="130" t="s">
        <v>2735</v>
      </c>
    </row>
    <row r="116" spans="1:3" x14ac:dyDescent="0.25">
      <c r="A116" t="s">
        <v>2736</v>
      </c>
      <c r="B116" s="129" t="s">
        <v>2737</v>
      </c>
      <c r="C116" s="130" t="s">
        <v>2738</v>
      </c>
    </row>
    <row r="117" spans="1:3" x14ac:dyDescent="0.25">
      <c r="A117" t="s">
        <v>2739</v>
      </c>
      <c r="B117" s="129" t="s">
        <v>2740</v>
      </c>
      <c r="C117" s="130" t="s">
        <v>2741</v>
      </c>
    </row>
    <row r="118" spans="1:3" x14ac:dyDescent="0.25">
      <c r="A118" t="s">
        <v>2742</v>
      </c>
      <c r="B118" s="129" t="s">
        <v>2743</v>
      </c>
      <c r="C118" s="130" t="s">
        <v>2744</v>
      </c>
    </row>
    <row r="119" spans="1:3" x14ac:dyDescent="0.25">
      <c r="A119" t="s">
        <v>2745</v>
      </c>
      <c r="B119" s="129" t="s">
        <v>2746</v>
      </c>
      <c r="C119" s="130" t="s">
        <v>2747</v>
      </c>
    </row>
    <row r="120" spans="1:3" x14ac:dyDescent="0.25">
      <c r="A120" t="s">
        <v>2748</v>
      </c>
      <c r="B120" s="129" t="s">
        <v>2749</v>
      </c>
      <c r="C120" s="130" t="s">
        <v>2750</v>
      </c>
    </row>
    <row r="121" spans="1:3" x14ac:dyDescent="0.25">
      <c r="A121" t="s">
        <v>2751</v>
      </c>
      <c r="B121" s="129" t="s">
        <v>2752</v>
      </c>
      <c r="C121" s="130" t="s">
        <v>2753</v>
      </c>
    </row>
    <row r="122" spans="1:3" x14ac:dyDescent="0.25">
      <c r="A122" t="s">
        <v>2754</v>
      </c>
      <c r="B122" s="129" t="s">
        <v>2755</v>
      </c>
      <c r="C122" s="130" t="s">
        <v>2756</v>
      </c>
    </row>
    <row r="123" spans="1:3" ht="30" x14ac:dyDescent="0.25">
      <c r="A123" t="s">
        <v>2757</v>
      </c>
      <c r="B123" s="129" t="s">
        <v>2758</v>
      </c>
      <c r="C123" s="130" t="s">
        <v>2759</v>
      </c>
    </row>
    <row r="124" spans="1:3" ht="30" x14ac:dyDescent="0.25">
      <c r="A124" t="s">
        <v>2760</v>
      </c>
      <c r="B124" s="129" t="s">
        <v>2761</v>
      </c>
      <c r="C124" s="130" t="s">
        <v>2762</v>
      </c>
    </row>
    <row r="125" spans="1:3" ht="30" x14ac:dyDescent="0.25">
      <c r="A125" t="s">
        <v>2763</v>
      </c>
      <c r="B125" s="129" t="s">
        <v>2764</v>
      </c>
      <c r="C125" s="130" t="s">
        <v>2765</v>
      </c>
    </row>
    <row r="126" spans="1:3" ht="30" x14ac:dyDescent="0.25">
      <c r="A126" t="s">
        <v>2766</v>
      </c>
      <c r="B126" s="129" t="s">
        <v>2767</v>
      </c>
      <c r="C126" s="130" t="s">
        <v>2768</v>
      </c>
    </row>
    <row r="127" spans="1:3" ht="45" x14ac:dyDescent="0.25">
      <c r="A127" t="s">
        <v>2769</v>
      </c>
      <c r="B127" s="129" t="s">
        <v>2770</v>
      </c>
      <c r="C127" s="130" t="s">
        <v>2771</v>
      </c>
    </row>
    <row r="128" spans="1:3" x14ac:dyDescent="0.25">
      <c r="A128" t="s">
        <v>2772</v>
      </c>
      <c r="B128" s="129" t="s">
        <v>2773</v>
      </c>
      <c r="C128" s="130" t="s">
        <v>2774</v>
      </c>
    </row>
    <row r="129" spans="1:3" ht="30" x14ac:dyDescent="0.25">
      <c r="A129" t="s">
        <v>2775</v>
      </c>
      <c r="B129" s="129" t="s">
        <v>2776</v>
      </c>
      <c r="C129" s="130" t="s">
        <v>2777</v>
      </c>
    </row>
    <row r="130" spans="1:3" x14ac:dyDescent="0.25">
      <c r="A130" t="s">
        <v>2778</v>
      </c>
      <c r="B130" s="129" t="s">
        <v>2779</v>
      </c>
      <c r="C130" s="130" t="s">
        <v>2780</v>
      </c>
    </row>
    <row r="131" spans="1:3" x14ac:dyDescent="0.25">
      <c r="A131" t="s">
        <v>2781</v>
      </c>
      <c r="B131" s="129" t="s">
        <v>2782</v>
      </c>
      <c r="C131" s="130" t="s">
        <v>2783</v>
      </c>
    </row>
    <row r="132" spans="1:3" x14ac:dyDescent="0.25">
      <c r="A132" t="s">
        <v>2784</v>
      </c>
      <c r="B132" s="129" t="s">
        <v>2785</v>
      </c>
      <c r="C132" s="130" t="s">
        <v>2786</v>
      </c>
    </row>
    <row r="133" spans="1:3" ht="30" x14ac:dyDescent="0.25">
      <c r="A133" t="s">
        <v>2787</v>
      </c>
      <c r="B133" s="129" t="s">
        <v>2788</v>
      </c>
      <c r="C133" s="130" t="s">
        <v>2789</v>
      </c>
    </row>
    <row r="134" spans="1:3" ht="30" x14ac:dyDescent="0.25">
      <c r="A134" t="s">
        <v>2790</v>
      </c>
      <c r="B134" s="129" t="s">
        <v>2791</v>
      </c>
      <c r="C134" s="130" t="s">
        <v>2792</v>
      </c>
    </row>
    <row r="135" spans="1:3" x14ac:dyDescent="0.25">
      <c r="A135" t="s">
        <v>2793</v>
      </c>
      <c r="B135" s="129" t="s">
        <v>2794</v>
      </c>
      <c r="C135" s="130" t="s">
        <v>2795</v>
      </c>
    </row>
    <row r="136" spans="1:3" x14ac:dyDescent="0.25">
      <c r="A136" t="s">
        <v>2796</v>
      </c>
      <c r="B136" s="129" t="s">
        <v>2797</v>
      </c>
      <c r="C136" s="130" t="s">
        <v>2798</v>
      </c>
    </row>
    <row r="137" spans="1:3" x14ac:dyDescent="0.25">
      <c r="A137" t="s">
        <v>2799</v>
      </c>
      <c r="B137" s="129" t="s">
        <v>2800</v>
      </c>
      <c r="C137" s="130" t="s">
        <v>2801</v>
      </c>
    </row>
    <row r="138" spans="1:3" x14ac:dyDescent="0.25">
      <c r="A138" t="s">
        <v>2802</v>
      </c>
      <c r="B138" s="129" t="s">
        <v>2803</v>
      </c>
      <c r="C138" s="130" t="s">
        <v>2804</v>
      </c>
    </row>
    <row r="139" spans="1:3" ht="30" x14ac:dyDescent="0.25">
      <c r="A139" t="s">
        <v>2805</v>
      </c>
      <c r="B139" s="129" t="s">
        <v>2806</v>
      </c>
      <c r="C139" s="130"/>
    </row>
    <row r="140" spans="1:3" x14ac:dyDescent="0.25">
      <c r="A140" t="s">
        <v>2807</v>
      </c>
      <c r="B140" s="129" t="s">
        <v>2808</v>
      </c>
      <c r="C140" s="130" t="s">
        <v>2809</v>
      </c>
    </row>
    <row r="141" spans="1:3" ht="30" x14ac:dyDescent="0.25">
      <c r="A141" t="s">
        <v>2810</v>
      </c>
      <c r="B141" s="129" t="s">
        <v>2811</v>
      </c>
      <c r="C141" s="130" t="s">
        <v>2812</v>
      </c>
    </row>
    <row r="142" spans="1:3" x14ac:dyDescent="0.25">
      <c r="A142" t="s">
        <v>2813</v>
      </c>
      <c r="B142" s="129" t="s">
        <v>2814</v>
      </c>
      <c r="C142" s="130"/>
    </row>
    <row r="143" spans="1:3" x14ac:dyDescent="0.25">
      <c r="A143" t="s">
        <v>2815</v>
      </c>
      <c r="B143" s="129" t="s">
        <v>2816</v>
      </c>
      <c r="C143" s="130" t="s">
        <v>2817</v>
      </c>
    </row>
    <row r="144" spans="1:3" ht="30" x14ac:dyDescent="0.25">
      <c r="A144" t="s">
        <v>2818</v>
      </c>
      <c r="B144" s="129" t="s">
        <v>2819</v>
      </c>
      <c r="C144" s="130" t="s">
        <v>2820</v>
      </c>
    </row>
    <row r="145" spans="1:3" x14ac:dyDescent="0.25">
      <c r="A145" t="s">
        <v>2821</v>
      </c>
      <c r="B145" s="129" t="s">
        <v>2822</v>
      </c>
      <c r="C145" s="130" t="s">
        <v>2823</v>
      </c>
    </row>
    <row r="146" spans="1:3" ht="30" x14ac:dyDescent="0.25">
      <c r="A146" t="s">
        <v>2824</v>
      </c>
      <c r="B146" s="129" t="s">
        <v>2825</v>
      </c>
      <c r="C146" s="130" t="s">
        <v>2826</v>
      </c>
    </row>
    <row r="147" spans="1:3" x14ac:dyDescent="0.25">
      <c r="A147" t="s">
        <v>2827</v>
      </c>
      <c r="B147" s="129" t="s">
        <v>2828</v>
      </c>
      <c r="C147" s="130" t="s">
        <v>2829</v>
      </c>
    </row>
    <row r="148" spans="1:3" x14ac:dyDescent="0.25">
      <c r="A148" t="s">
        <v>2830</v>
      </c>
      <c r="B148" s="129" t="s">
        <v>2831</v>
      </c>
      <c r="C148" s="130" t="s">
        <v>2832</v>
      </c>
    </row>
    <row r="149" spans="1:3" ht="45" x14ac:dyDescent="0.25">
      <c r="A149" t="s">
        <v>2833</v>
      </c>
      <c r="B149" s="129" t="s">
        <v>2834</v>
      </c>
      <c r="C149" s="130" t="s">
        <v>2835</v>
      </c>
    </row>
    <row r="150" spans="1:3" x14ac:dyDescent="0.25">
      <c r="A150" t="s">
        <v>2836</v>
      </c>
      <c r="B150" s="129" t="s">
        <v>2837</v>
      </c>
      <c r="C150" s="130" t="s">
        <v>2838</v>
      </c>
    </row>
    <row r="151" spans="1:3" x14ac:dyDescent="0.25">
      <c r="A151" t="s">
        <v>2839</v>
      </c>
      <c r="B151" s="129" t="s">
        <v>2840</v>
      </c>
      <c r="C151" s="130" t="s">
        <v>2841</v>
      </c>
    </row>
    <row r="152" spans="1:3" x14ac:dyDescent="0.25">
      <c r="A152" t="s">
        <v>2842</v>
      </c>
      <c r="B152" s="129" t="s">
        <v>2843</v>
      </c>
      <c r="C152" s="130"/>
    </row>
    <row r="153" spans="1:3" x14ac:dyDescent="0.25">
      <c r="A153" t="s">
        <v>2844</v>
      </c>
      <c r="B153" s="129" t="s">
        <v>2845</v>
      </c>
      <c r="C153" s="130" t="s">
        <v>2846</v>
      </c>
    </row>
    <row r="154" spans="1:3" x14ac:dyDescent="0.25">
      <c r="A154" t="s">
        <v>2847</v>
      </c>
      <c r="B154" s="129" t="s">
        <v>2848</v>
      </c>
      <c r="C154" s="130" t="s">
        <v>2849</v>
      </c>
    </row>
    <row r="155" spans="1:3" x14ac:dyDescent="0.25">
      <c r="A155" t="s">
        <v>2850</v>
      </c>
      <c r="B155" s="129" t="s">
        <v>2851</v>
      </c>
      <c r="C155" s="130" t="s">
        <v>2852</v>
      </c>
    </row>
    <row r="156" spans="1:3" x14ac:dyDescent="0.25">
      <c r="A156" t="s">
        <v>2853</v>
      </c>
      <c r="B156" s="129" t="s">
        <v>2854</v>
      </c>
      <c r="C156" s="130" t="s">
        <v>2855</v>
      </c>
    </row>
    <row r="157" spans="1:3" x14ac:dyDescent="0.25">
      <c r="A157" t="s">
        <v>2856</v>
      </c>
      <c r="B157" s="129" t="s">
        <v>2857</v>
      </c>
      <c r="C157" s="130" t="s">
        <v>2858</v>
      </c>
    </row>
    <row r="158" spans="1:3" x14ac:dyDescent="0.25">
      <c r="A158" t="s">
        <v>2859</v>
      </c>
      <c r="B158" s="129" t="s">
        <v>2860</v>
      </c>
      <c r="C158" s="130" t="s">
        <v>2861</v>
      </c>
    </row>
    <row r="159" spans="1:3" x14ac:dyDescent="0.25">
      <c r="A159" t="s">
        <v>2862</v>
      </c>
      <c r="B159" s="129" t="s">
        <v>2863</v>
      </c>
      <c r="C159" s="130" t="s">
        <v>2864</v>
      </c>
    </row>
    <row r="160" spans="1:3" x14ac:dyDescent="0.25">
      <c r="A160" t="s">
        <v>2865</v>
      </c>
      <c r="B160" s="129" t="s">
        <v>2866</v>
      </c>
      <c r="C160" s="130" t="s">
        <v>2867</v>
      </c>
    </row>
    <row r="161" spans="1:3" x14ac:dyDescent="0.25">
      <c r="A161" t="s">
        <v>2868</v>
      </c>
      <c r="B161" s="129" t="s">
        <v>2869</v>
      </c>
      <c r="C161" s="130" t="s">
        <v>2870</v>
      </c>
    </row>
    <row r="162" spans="1:3" x14ac:dyDescent="0.25">
      <c r="A162" t="s">
        <v>2871</v>
      </c>
      <c r="B162" s="129" t="s">
        <v>2872</v>
      </c>
      <c r="C162" s="130" t="s">
        <v>2873</v>
      </c>
    </row>
    <row r="163" spans="1:3" x14ac:dyDescent="0.25">
      <c r="A163" t="s">
        <v>2874</v>
      </c>
      <c r="B163" s="129" t="s">
        <v>2875</v>
      </c>
      <c r="C163" s="130" t="s">
        <v>2876</v>
      </c>
    </row>
    <row r="164" spans="1:3" x14ac:dyDescent="0.25">
      <c r="A164" t="s">
        <v>2877</v>
      </c>
      <c r="B164" s="129" t="s">
        <v>2878</v>
      </c>
      <c r="C164" s="130" t="s">
        <v>2879</v>
      </c>
    </row>
    <row r="165" spans="1:3" ht="30" x14ac:dyDescent="0.25">
      <c r="A165" t="s">
        <v>2880</v>
      </c>
      <c r="B165" s="129" t="s">
        <v>2881</v>
      </c>
      <c r="C165" s="130" t="s">
        <v>2882</v>
      </c>
    </row>
    <row r="166" spans="1:3" x14ac:dyDescent="0.25">
      <c r="A166" t="s">
        <v>2883</v>
      </c>
      <c r="B166" s="129" t="s">
        <v>2884</v>
      </c>
      <c r="C166" s="130" t="s">
        <v>2885</v>
      </c>
    </row>
    <row r="167" spans="1:3" x14ac:dyDescent="0.25">
      <c r="A167" t="s">
        <v>2886</v>
      </c>
      <c r="B167" s="129" t="s">
        <v>2887</v>
      </c>
      <c r="C167" s="130" t="s">
        <v>2888</v>
      </c>
    </row>
    <row r="168" spans="1:3" ht="45" x14ac:dyDescent="0.25">
      <c r="A168" t="s">
        <v>2889</v>
      </c>
      <c r="B168" s="129" t="s">
        <v>2890</v>
      </c>
      <c r="C168" s="130" t="s">
        <v>2891</v>
      </c>
    </row>
    <row r="169" spans="1:3" ht="30" x14ac:dyDescent="0.25">
      <c r="A169" t="s">
        <v>2892</v>
      </c>
      <c r="B169" s="129" t="s">
        <v>2893</v>
      </c>
      <c r="C169" s="130" t="s">
        <v>2894</v>
      </c>
    </row>
    <row r="170" spans="1:3" ht="30" x14ac:dyDescent="0.25">
      <c r="A170" t="s">
        <v>2895</v>
      </c>
      <c r="B170" s="129" t="s">
        <v>2896</v>
      </c>
      <c r="C170" s="130" t="s">
        <v>2897</v>
      </c>
    </row>
    <row r="171" spans="1:3" x14ac:dyDescent="0.25">
      <c r="A171" t="s">
        <v>2898</v>
      </c>
      <c r="B171" s="129" t="s">
        <v>2899</v>
      </c>
      <c r="C171" s="130" t="s">
        <v>2900</v>
      </c>
    </row>
    <row r="172" spans="1:3" ht="30" x14ac:dyDescent="0.25">
      <c r="A172" t="s">
        <v>2901</v>
      </c>
      <c r="B172" s="129" t="s">
        <v>2902</v>
      </c>
      <c r="C172" s="130"/>
    </row>
    <row r="173" spans="1:3" ht="30" x14ac:dyDescent="0.25">
      <c r="A173" t="s">
        <v>2903</v>
      </c>
      <c r="B173" s="129" t="s">
        <v>2904</v>
      </c>
      <c r="C173" s="130" t="s">
        <v>2905</v>
      </c>
    </row>
    <row r="174" spans="1:3" ht="45" x14ac:dyDescent="0.25">
      <c r="A174" t="s">
        <v>2906</v>
      </c>
      <c r="B174" s="129" t="s">
        <v>2907</v>
      </c>
      <c r="C174" s="130"/>
    </row>
    <row r="175" spans="1:3" ht="30" x14ac:dyDescent="0.25">
      <c r="A175" t="s">
        <v>2908</v>
      </c>
      <c r="B175" s="129" t="s">
        <v>2909</v>
      </c>
      <c r="C175" s="130" t="s">
        <v>2910</v>
      </c>
    </row>
    <row r="176" spans="1:3" x14ac:dyDescent="0.25">
      <c r="A176" t="s">
        <v>2911</v>
      </c>
      <c r="B176" s="129" t="s">
        <v>2912</v>
      </c>
      <c r="C176" s="130" t="s">
        <v>2913</v>
      </c>
    </row>
    <row r="177" spans="1:3" ht="30" x14ac:dyDescent="0.25">
      <c r="A177" t="s">
        <v>2914</v>
      </c>
      <c r="B177" s="129" t="s">
        <v>2915</v>
      </c>
      <c r="C177" s="130" t="s">
        <v>2916</v>
      </c>
    </row>
    <row r="178" spans="1:3" ht="30" x14ac:dyDescent="0.25">
      <c r="A178" t="s">
        <v>2917</v>
      </c>
      <c r="B178" s="129" t="s">
        <v>2918</v>
      </c>
      <c r="C178" s="130" t="s">
        <v>2919</v>
      </c>
    </row>
    <row r="179" spans="1:3" ht="45" x14ac:dyDescent="0.25">
      <c r="A179" t="s">
        <v>1686</v>
      </c>
      <c r="B179" s="129" t="s">
        <v>2920</v>
      </c>
      <c r="C179" s="130" t="s">
        <v>2921</v>
      </c>
    </row>
    <row r="180" spans="1:3" x14ac:dyDescent="0.25">
      <c r="A180" t="s">
        <v>2922</v>
      </c>
      <c r="B180" s="129" t="s">
        <v>2923</v>
      </c>
      <c r="C180" s="130"/>
    </row>
    <row r="181" spans="1:3" ht="45" x14ac:dyDescent="0.25">
      <c r="A181" t="s">
        <v>2924</v>
      </c>
      <c r="B181" s="129" t="s">
        <v>2925</v>
      </c>
      <c r="C181" s="130" t="s">
        <v>2926</v>
      </c>
    </row>
    <row r="182" spans="1:3" ht="60" x14ac:dyDescent="0.25">
      <c r="A182" t="s">
        <v>2927</v>
      </c>
      <c r="B182" s="129" t="s">
        <v>2928</v>
      </c>
      <c r="C182" s="130"/>
    </row>
    <row r="183" spans="1:3" x14ac:dyDescent="0.25">
      <c r="A183" t="s">
        <v>2929</v>
      </c>
      <c r="B183" s="129" t="s">
        <v>2930</v>
      </c>
      <c r="C183" s="130" t="s">
        <v>2931</v>
      </c>
    </row>
    <row r="184" spans="1:3" x14ac:dyDescent="0.25">
      <c r="A184" t="s">
        <v>2932</v>
      </c>
      <c r="B184" s="129" t="s">
        <v>2933</v>
      </c>
      <c r="C184" s="130" t="s">
        <v>2934</v>
      </c>
    </row>
    <row r="185" spans="1:3" x14ac:dyDescent="0.25">
      <c r="A185" t="s">
        <v>2935</v>
      </c>
      <c r="B185" s="129" t="s">
        <v>2936</v>
      </c>
      <c r="C185" s="130" t="s">
        <v>2937</v>
      </c>
    </row>
    <row r="186" spans="1:3" x14ac:dyDescent="0.25">
      <c r="A186" t="s">
        <v>1698</v>
      </c>
      <c r="B186" s="129" t="s">
        <v>2938</v>
      </c>
      <c r="C186" s="130" t="s">
        <v>2939</v>
      </c>
    </row>
    <row r="187" spans="1:3" x14ac:dyDescent="0.25">
      <c r="A187" t="s">
        <v>2940</v>
      </c>
      <c r="B187" s="129" t="s">
        <v>2941</v>
      </c>
      <c r="C187" s="130" t="s">
        <v>2942</v>
      </c>
    </row>
    <row r="188" spans="1:3" x14ac:dyDescent="0.25">
      <c r="A188" t="s">
        <v>2943</v>
      </c>
      <c r="B188" s="129" t="s">
        <v>2944</v>
      </c>
      <c r="C188" s="130" t="s">
        <v>2945</v>
      </c>
    </row>
    <row r="189" spans="1:3" ht="30" x14ac:dyDescent="0.25">
      <c r="A189" t="s">
        <v>1704</v>
      </c>
      <c r="B189" s="129" t="s">
        <v>2946</v>
      </c>
      <c r="C189" s="130" t="s">
        <v>2947</v>
      </c>
    </row>
    <row r="190" spans="1:3" x14ac:dyDescent="0.25">
      <c r="A190" t="s">
        <v>2948</v>
      </c>
      <c r="B190" s="129" t="s">
        <v>2949</v>
      </c>
      <c r="C190" s="130" t="s">
        <v>2950</v>
      </c>
    </row>
    <row r="191" spans="1:3" x14ac:dyDescent="0.25">
      <c r="A191" t="s">
        <v>2951</v>
      </c>
      <c r="B191" s="129" t="s">
        <v>2952</v>
      </c>
      <c r="C191" s="130"/>
    </row>
    <row r="192" spans="1:3" x14ac:dyDescent="0.25">
      <c r="A192" t="s">
        <v>2953</v>
      </c>
      <c r="B192" s="129" t="s">
        <v>2954</v>
      </c>
      <c r="C192" s="130" t="s">
        <v>2955</v>
      </c>
    </row>
    <row r="193" spans="1:3" x14ac:dyDescent="0.25">
      <c r="A193" t="s">
        <v>2956</v>
      </c>
      <c r="B193" s="129" t="s">
        <v>2957</v>
      </c>
      <c r="C193" s="130" t="s">
        <v>2958</v>
      </c>
    </row>
    <row r="194" spans="1:3" ht="30" x14ac:dyDescent="0.25">
      <c r="A194" t="s">
        <v>2959</v>
      </c>
      <c r="B194" s="129" t="s">
        <v>2960</v>
      </c>
      <c r="C194" s="130" t="s">
        <v>2961</v>
      </c>
    </row>
    <row r="195" spans="1:3" ht="30" x14ac:dyDescent="0.25">
      <c r="A195" t="s">
        <v>2962</v>
      </c>
      <c r="B195" s="129" t="s">
        <v>2963</v>
      </c>
      <c r="C195" s="130" t="s">
        <v>2964</v>
      </c>
    </row>
    <row r="196" spans="1:3" x14ac:dyDescent="0.25">
      <c r="A196" t="s">
        <v>2965</v>
      </c>
      <c r="B196" s="129" t="s">
        <v>2966</v>
      </c>
      <c r="C196" s="130" t="s">
        <v>2967</v>
      </c>
    </row>
    <row r="197" spans="1:3" x14ac:dyDescent="0.25">
      <c r="A197" t="s">
        <v>2965</v>
      </c>
      <c r="B197" s="129" t="s">
        <v>2968</v>
      </c>
      <c r="C197" s="130" t="s">
        <v>2967</v>
      </c>
    </row>
    <row r="198" spans="1:3" ht="45" x14ac:dyDescent="0.25">
      <c r="A198" t="s">
        <v>2969</v>
      </c>
      <c r="B198" s="129" t="s">
        <v>2970</v>
      </c>
      <c r="C198" s="130" t="s">
        <v>2971</v>
      </c>
    </row>
    <row r="199" spans="1:3" ht="30" x14ac:dyDescent="0.25">
      <c r="A199" t="s">
        <v>2972</v>
      </c>
      <c r="B199" s="129" t="s">
        <v>2973</v>
      </c>
      <c r="C199" s="130" t="s">
        <v>2974</v>
      </c>
    </row>
    <row r="200" spans="1:3" ht="30" x14ac:dyDescent="0.25">
      <c r="A200" t="s">
        <v>1731</v>
      </c>
      <c r="B200" s="129" t="s">
        <v>2975</v>
      </c>
      <c r="C200" s="130" t="s">
        <v>2976</v>
      </c>
    </row>
    <row r="201" spans="1:3" ht="30" x14ac:dyDescent="0.25">
      <c r="A201" t="s">
        <v>2977</v>
      </c>
      <c r="B201" s="129" t="s">
        <v>2978</v>
      </c>
      <c r="C201" s="130" t="s">
        <v>2979</v>
      </c>
    </row>
    <row r="202" spans="1:3" x14ac:dyDescent="0.25">
      <c r="A202" t="s">
        <v>2980</v>
      </c>
      <c r="B202" s="129" t="s">
        <v>2981</v>
      </c>
      <c r="C202" s="130"/>
    </row>
    <row r="203" spans="1:3" ht="30" x14ac:dyDescent="0.25">
      <c r="A203" t="s">
        <v>2982</v>
      </c>
      <c r="B203" s="129" t="s">
        <v>2983</v>
      </c>
      <c r="C203" s="130" t="s">
        <v>2984</v>
      </c>
    </row>
    <row r="204" spans="1:3" ht="105" x14ac:dyDescent="0.25">
      <c r="A204" t="s">
        <v>2985</v>
      </c>
      <c r="B204" s="129" t="s">
        <v>2986</v>
      </c>
      <c r="C204" s="130" t="s">
        <v>2987</v>
      </c>
    </row>
    <row r="205" spans="1:3" ht="90" x14ac:dyDescent="0.25">
      <c r="A205" t="s">
        <v>2988</v>
      </c>
      <c r="B205" s="129" t="s">
        <v>2989</v>
      </c>
      <c r="C205" s="130" t="s">
        <v>2990</v>
      </c>
    </row>
    <row r="206" spans="1:3" ht="90" x14ac:dyDescent="0.25">
      <c r="A206" t="s">
        <v>2991</v>
      </c>
      <c r="B206" s="129" t="s">
        <v>2992</v>
      </c>
      <c r="C206" s="130" t="s">
        <v>2993</v>
      </c>
    </row>
    <row r="207" spans="1:3" ht="90" x14ac:dyDescent="0.25">
      <c r="A207" t="s">
        <v>2994</v>
      </c>
      <c r="B207" s="129" t="s">
        <v>2995</v>
      </c>
      <c r="C207" s="130" t="s">
        <v>2996</v>
      </c>
    </row>
    <row r="208" spans="1:3" x14ac:dyDescent="0.25">
      <c r="A208" t="s">
        <v>1744</v>
      </c>
      <c r="B208" s="129" t="s">
        <v>2997</v>
      </c>
      <c r="C208" s="130" t="s">
        <v>2998</v>
      </c>
    </row>
    <row r="209" spans="1:3" ht="30" x14ac:dyDescent="0.25">
      <c r="A209" t="s">
        <v>2999</v>
      </c>
      <c r="B209" s="129" t="s">
        <v>3000</v>
      </c>
      <c r="C209" s="130" t="s">
        <v>3001</v>
      </c>
    </row>
    <row r="210" spans="1:3" ht="45" x14ac:dyDescent="0.25">
      <c r="A210" t="s">
        <v>3002</v>
      </c>
      <c r="B210" s="129" t="s">
        <v>3003</v>
      </c>
      <c r="C210" s="130" t="s">
        <v>3004</v>
      </c>
    </row>
    <row r="211" spans="1:3" ht="30" x14ac:dyDescent="0.25">
      <c r="A211" t="s">
        <v>3005</v>
      </c>
      <c r="B211" s="129" t="s">
        <v>3006</v>
      </c>
      <c r="C211" s="130" t="s">
        <v>3007</v>
      </c>
    </row>
    <row r="212" spans="1:3" ht="30" x14ac:dyDescent="0.25">
      <c r="A212" t="s">
        <v>3008</v>
      </c>
      <c r="B212" s="129" t="s">
        <v>3009</v>
      </c>
      <c r="C212" s="130" t="s">
        <v>3010</v>
      </c>
    </row>
    <row r="213" spans="1:3" ht="30" x14ac:dyDescent="0.25">
      <c r="A213" t="s">
        <v>3011</v>
      </c>
      <c r="B213" s="129" t="s">
        <v>3012</v>
      </c>
      <c r="C213" s="130" t="s">
        <v>3013</v>
      </c>
    </row>
    <row r="214" spans="1:3" ht="45" x14ac:dyDescent="0.25">
      <c r="A214" t="s">
        <v>3014</v>
      </c>
      <c r="B214" s="129" t="s">
        <v>3015</v>
      </c>
      <c r="C214" s="130" t="s">
        <v>3016</v>
      </c>
    </row>
    <row r="215" spans="1:3" x14ac:dyDescent="0.25">
      <c r="A215" t="s">
        <v>3017</v>
      </c>
      <c r="B215" s="129" t="s">
        <v>3018</v>
      </c>
      <c r="C215" s="130" t="s">
        <v>3019</v>
      </c>
    </row>
    <row r="216" spans="1:3" ht="30" x14ac:dyDescent="0.25">
      <c r="A216" t="s">
        <v>3020</v>
      </c>
      <c r="B216" s="129" t="s">
        <v>3021</v>
      </c>
      <c r="C216" s="130" t="s">
        <v>3022</v>
      </c>
    </row>
    <row r="217" spans="1:3" ht="75" x14ac:dyDescent="0.25">
      <c r="A217" t="s">
        <v>3023</v>
      </c>
      <c r="B217" s="129" t="s">
        <v>3024</v>
      </c>
      <c r="C217" s="130" t="s">
        <v>3025</v>
      </c>
    </row>
    <row r="218" spans="1:3" x14ac:dyDescent="0.25">
      <c r="A218" t="s">
        <v>3026</v>
      </c>
      <c r="B218" s="129" t="s">
        <v>3027</v>
      </c>
      <c r="C218" s="130" t="s">
        <v>3028</v>
      </c>
    </row>
    <row r="219" spans="1:3" x14ac:dyDescent="0.25">
      <c r="A219" t="s">
        <v>3029</v>
      </c>
      <c r="B219" s="129" t="s">
        <v>3030</v>
      </c>
      <c r="C219" s="130" t="s">
        <v>3031</v>
      </c>
    </row>
    <row r="220" spans="1:3" x14ac:dyDescent="0.25">
      <c r="A220" t="s">
        <v>3032</v>
      </c>
      <c r="B220" s="129" t="s">
        <v>3033</v>
      </c>
      <c r="C220" s="130" t="s">
        <v>3034</v>
      </c>
    </row>
    <row r="221" spans="1:3" ht="30" x14ac:dyDescent="0.25">
      <c r="A221" t="s">
        <v>3035</v>
      </c>
      <c r="B221" s="129" t="s">
        <v>3036</v>
      </c>
      <c r="C221" s="130" t="s">
        <v>3037</v>
      </c>
    </row>
    <row r="222" spans="1:3" x14ac:dyDescent="0.25">
      <c r="A222" t="s">
        <v>3038</v>
      </c>
      <c r="B222" s="129" t="s">
        <v>3039</v>
      </c>
      <c r="C222" s="130" t="s">
        <v>3040</v>
      </c>
    </row>
    <row r="223" spans="1:3" x14ac:dyDescent="0.25">
      <c r="A223" t="s">
        <v>3041</v>
      </c>
      <c r="B223" s="129" t="s">
        <v>3042</v>
      </c>
      <c r="C223" s="130" t="s">
        <v>3043</v>
      </c>
    </row>
    <row r="224" spans="1:3" x14ac:dyDescent="0.25">
      <c r="A224" t="s">
        <v>3044</v>
      </c>
      <c r="B224" s="129" t="s">
        <v>3045</v>
      </c>
      <c r="C224" s="130" t="s">
        <v>3046</v>
      </c>
    </row>
    <row r="225" spans="1:3" x14ac:dyDescent="0.25">
      <c r="A225" t="s">
        <v>3047</v>
      </c>
      <c r="B225" s="129" t="s">
        <v>3048</v>
      </c>
      <c r="C225" s="130" t="s">
        <v>3049</v>
      </c>
    </row>
    <row r="226" spans="1:3" ht="30" x14ac:dyDescent="0.25">
      <c r="A226" t="s">
        <v>3050</v>
      </c>
      <c r="B226" s="129" t="s">
        <v>3051</v>
      </c>
      <c r="C226" s="130" t="s">
        <v>3052</v>
      </c>
    </row>
    <row r="227" spans="1:3" x14ac:dyDescent="0.25">
      <c r="A227" t="s">
        <v>3053</v>
      </c>
      <c r="B227" s="129" t="s">
        <v>3054</v>
      </c>
      <c r="C227" s="130" t="s">
        <v>3055</v>
      </c>
    </row>
    <row r="228" spans="1:3" x14ac:dyDescent="0.25">
      <c r="A228" t="s">
        <v>3056</v>
      </c>
      <c r="B228" s="129" t="s">
        <v>3057</v>
      </c>
      <c r="C228" s="130" t="s">
        <v>3058</v>
      </c>
    </row>
    <row r="229" spans="1:3" x14ac:dyDescent="0.25">
      <c r="A229" t="s">
        <v>3059</v>
      </c>
      <c r="B229" s="129" t="s">
        <v>3060</v>
      </c>
      <c r="C229" s="130" t="s">
        <v>3061</v>
      </c>
    </row>
    <row r="230" spans="1:3" ht="30" x14ac:dyDescent="0.25">
      <c r="A230" t="s">
        <v>3062</v>
      </c>
      <c r="B230" s="129" t="s">
        <v>3063</v>
      </c>
      <c r="C230" s="130" t="s">
        <v>3064</v>
      </c>
    </row>
    <row r="231" spans="1:3" x14ac:dyDescent="0.25">
      <c r="A231" t="s">
        <v>3065</v>
      </c>
      <c r="B231" s="129" t="s">
        <v>3066</v>
      </c>
      <c r="C231" s="130" t="s">
        <v>3067</v>
      </c>
    </row>
    <row r="232" spans="1:3" x14ac:dyDescent="0.25">
      <c r="A232" t="s">
        <v>3068</v>
      </c>
      <c r="B232" s="129" t="s">
        <v>3069</v>
      </c>
      <c r="C232" s="130" t="s">
        <v>3070</v>
      </c>
    </row>
    <row r="233" spans="1:3" x14ac:dyDescent="0.25">
      <c r="A233" t="s">
        <v>3071</v>
      </c>
      <c r="B233" s="129" t="s">
        <v>3072</v>
      </c>
      <c r="C233" s="130" t="s">
        <v>3073</v>
      </c>
    </row>
    <row r="234" spans="1:3" x14ac:dyDescent="0.25">
      <c r="A234" t="s">
        <v>3074</v>
      </c>
      <c r="B234" s="129" t="s">
        <v>3075</v>
      </c>
      <c r="C234" s="130" t="s">
        <v>3076</v>
      </c>
    </row>
    <row r="235" spans="1:3" x14ac:dyDescent="0.25">
      <c r="A235" t="s">
        <v>3077</v>
      </c>
      <c r="B235" s="129" t="s">
        <v>3078</v>
      </c>
      <c r="C235" s="130" t="s">
        <v>3079</v>
      </c>
    </row>
    <row r="236" spans="1:3" x14ac:dyDescent="0.25">
      <c r="A236" t="s">
        <v>3080</v>
      </c>
      <c r="B236" s="129" t="s">
        <v>3081</v>
      </c>
      <c r="C236" s="130" t="s">
        <v>3082</v>
      </c>
    </row>
    <row r="237" spans="1:3" ht="45" x14ac:dyDescent="0.25">
      <c r="A237" t="s">
        <v>3083</v>
      </c>
      <c r="B237" s="129" t="s">
        <v>3084</v>
      </c>
      <c r="C237" s="130" t="s">
        <v>3085</v>
      </c>
    </row>
    <row r="238" spans="1:3" ht="30" x14ac:dyDescent="0.25">
      <c r="A238" t="s">
        <v>3086</v>
      </c>
      <c r="B238" s="129" t="s">
        <v>3087</v>
      </c>
      <c r="C238" s="130" t="s">
        <v>3088</v>
      </c>
    </row>
    <row r="239" spans="1:3" ht="60" x14ac:dyDescent="0.25">
      <c r="A239" t="s">
        <v>3089</v>
      </c>
      <c r="B239" s="129" t="s">
        <v>3090</v>
      </c>
      <c r="C239" s="130" t="s">
        <v>3091</v>
      </c>
    </row>
    <row r="240" spans="1:3" ht="45" x14ac:dyDescent="0.25">
      <c r="A240" t="s">
        <v>3092</v>
      </c>
      <c r="B240" s="129" t="s">
        <v>3093</v>
      </c>
      <c r="C240" s="130" t="s">
        <v>3094</v>
      </c>
    </row>
    <row r="241" spans="1:3" ht="60" x14ac:dyDescent="0.25">
      <c r="A241" t="s">
        <v>3095</v>
      </c>
      <c r="B241" s="129" t="s">
        <v>3096</v>
      </c>
      <c r="C241" s="130" t="s">
        <v>3097</v>
      </c>
    </row>
    <row r="242" spans="1:3" ht="30" x14ac:dyDescent="0.25">
      <c r="A242" t="s">
        <v>3098</v>
      </c>
      <c r="B242" s="129" t="s">
        <v>3099</v>
      </c>
      <c r="C242" s="130" t="s">
        <v>3100</v>
      </c>
    </row>
    <row r="243" spans="1:3" ht="45" x14ac:dyDescent="0.25">
      <c r="A243" t="s">
        <v>3101</v>
      </c>
      <c r="B243" s="129" t="s">
        <v>3102</v>
      </c>
      <c r="C243" s="130" t="s">
        <v>3103</v>
      </c>
    </row>
    <row r="244" spans="1:3" x14ac:dyDescent="0.25">
      <c r="A244" t="s">
        <v>3104</v>
      </c>
      <c r="B244" s="129" t="s">
        <v>3105</v>
      </c>
      <c r="C244" s="130" t="s">
        <v>3106</v>
      </c>
    </row>
    <row r="245" spans="1:3" x14ac:dyDescent="0.25">
      <c r="A245" t="s">
        <v>3107</v>
      </c>
      <c r="B245" s="129" t="s">
        <v>3108</v>
      </c>
      <c r="C245" s="130" t="s">
        <v>3109</v>
      </c>
    </row>
    <row r="246" spans="1:3" ht="30" x14ac:dyDescent="0.25">
      <c r="A246" t="s">
        <v>3110</v>
      </c>
      <c r="B246" s="129" t="s">
        <v>3111</v>
      </c>
      <c r="C246" s="130" t="s">
        <v>3112</v>
      </c>
    </row>
    <row r="247" spans="1:3" ht="30" x14ac:dyDescent="0.25">
      <c r="A247" t="s">
        <v>3113</v>
      </c>
      <c r="B247" s="129" t="s">
        <v>3114</v>
      </c>
      <c r="C247" s="130" t="s">
        <v>3115</v>
      </c>
    </row>
    <row r="248" spans="1:3" ht="30" x14ac:dyDescent="0.25">
      <c r="A248" t="s">
        <v>3116</v>
      </c>
      <c r="B248" s="129" t="s">
        <v>3117</v>
      </c>
      <c r="C248" s="130" t="s">
        <v>3118</v>
      </c>
    </row>
    <row r="249" spans="1:3" ht="45" x14ac:dyDescent="0.25">
      <c r="A249" t="s">
        <v>3119</v>
      </c>
      <c r="B249" s="129" t="s">
        <v>3120</v>
      </c>
      <c r="C249" s="130" t="s">
        <v>3121</v>
      </c>
    </row>
    <row r="250" spans="1:3" x14ac:dyDescent="0.25">
      <c r="A250" t="s">
        <v>3122</v>
      </c>
      <c r="B250" s="129" t="s">
        <v>3123</v>
      </c>
      <c r="C250" s="130" t="s">
        <v>3124</v>
      </c>
    </row>
    <row r="251" spans="1:3" x14ac:dyDescent="0.25">
      <c r="A251" t="s">
        <v>3125</v>
      </c>
      <c r="B251" s="129" t="s">
        <v>3126</v>
      </c>
      <c r="C251" s="130" t="s">
        <v>3127</v>
      </c>
    </row>
    <row r="252" spans="1:3" ht="45" x14ac:dyDescent="0.25">
      <c r="A252" t="s">
        <v>3128</v>
      </c>
      <c r="B252" s="129" t="s">
        <v>3129</v>
      </c>
      <c r="C252" s="130" t="s">
        <v>3130</v>
      </c>
    </row>
    <row r="253" spans="1:3" ht="60" x14ac:dyDescent="0.25">
      <c r="A253" t="s">
        <v>3131</v>
      </c>
      <c r="B253" s="129" t="s">
        <v>3132</v>
      </c>
      <c r="C253" s="130" t="s">
        <v>3133</v>
      </c>
    </row>
    <row r="254" spans="1:3" x14ac:dyDescent="0.25">
      <c r="A254" t="s">
        <v>3134</v>
      </c>
      <c r="B254" s="129" t="s">
        <v>3135</v>
      </c>
      <c r="C254" s="130" t="s">
        <v>3136</v>
      </c>
    </row>
    <row r="255" spans="1:3" ht="30" x14ac:dyDescent="0.25">
      <c r="A255" t="s">
        <v>3137</v>
      </c>
      <c r="B255" s="129" t="s">
        <v>3138</v>
      </c>
      <c r="C255" s="130" t="s">
        <v>3139</v>
      </c>
    </row>
    <row r="256" spans="1:3" ht="30" x14ac:dyDescent="0.25">
      <c r="A256" t="s">
        <v>3140</v>
      </c>
      <c r="B256" s="129" t="s">
        <v>3141</v>
      </c>
      <c r="C256" s="130"/>
    </row>
    <row r="257" spans="1:3" ht="45" x14ac:dyDescent="0.25">
      <c r="A257" t="s">
        <v>3142</v>
      </c>
      <c r="B257" s="129" t="s">
        <v>3143</v>
      </c>
      <c r="C257" s="130" t="s">
        <v>3144</v>
      </c>
    </row>
    <row r="258" spans="1:3" ht="30" x14ac:dyDescent="0.25">
      <c r="A258" t="s">
        <v>3145</v>
      </c>
      <c r="B258" s="129" t="s">
        <v>3146</v>
      </c>
      <c r="C258" s="130" t="s">
        <v>3147</v>
      </c>
    </row>
    <row r="259" spans="1:3" ht="30" x14ac:dyDescent="0.25">
      <c r="A259" t="s">
        <v>3148</v>
      </c>
      <c r="B259" s="129" t="s">
        <v>3149</v>
      </c>
      <c r="C259" s="130" t="s">
        <v>3150</v>
      </c>
    </row>
    <row r="260" spans="1:3" x14ac:dyDescent="0.25">
      <c r="A260" t="s">
        <v>3151</v>
      </c>
      <c r="B260" s="129" t="s">
        <v>3152</v>
      </c>
      <c r="C260" s="130" t="s">
        <v>3153</v>
      </c>
    </row>
    <row r="261" spans="1:3" ht="30" x14ac:dyDescent="0.25">
      <c r="A261" t="s">
        <v>3154</v>
      </c>
      <c r="B261" s="129" t="s">
        <v>3155</v>
      </c>
      <c r="C261" s="130" t="s">
        <v>3156</v>
      </c>
    </row>
    <row r="262" spans="1:3" x14ac:dyDescent="0.25">
      <c r="A262" t="s">
        <v>3157</v>
      </c>
      <c r="B262" s="129" t="s">
        <v>3158</v>
      </c>
      <c r="C262" s="130" t="s">
        <v>3159</v>
      </c>
    </row>
    <row r="263" spans="1:3" x14ac:dyDescent="0.25">
      <c r="A263" t="s">
        <v>3160</v>
      </c>
      <c r="B263" s="129" t="s">
        <v>3161</v>
      </c>
      <c r="C263" s="130" t="s">
        <v>3162</v>
      </c>
    </row>
    <row r="264" spans="1:3" ht="45" x14ac:dyDescent="0.25">
      <c r="A264" t="s">
        <v>3163</v>
      </c>
      <c r="B264" s="129" t="s">
        <v>3164</v>
      </c>
      <c r="C264" s="130" t="s">
        <v>3165</v>
      </c>
    </row>
    <row r="265" spans="1:3" ht="30" x14ac:dyDescent="0.25">
      <c r="A265" t="s">
        <v>3166</v>
      </c>
      <c r="B265" s="129" t="s">
        <v>3167</v>
      </c>
      <c r="C265" s="130" t="s">
        <v>3168</v>
      </c>
    </row>
    <row r="266" spans="1:3" x14ac:dyDescent="0.25">
      <c r="A266" t="s">
        <v>3169</v>
      </c>
      <c r="B266" s="129" t="s">
        <v>3170</v>
      </c>
      <c r="C266" s="130"/>
    </row>
    <row r="267" spans="1:3" x14ac:dyDescent="0.25">
      <c r="A267" t="s">
        <v>3171</v>
      </c>
      <c r="B267" s="129" t="s">
        <v>3172</v>
      </c>
      <c r="C267" s="130" t="s">
        <v>3173</v>
      </c>
    </row>
    <row r="268" spans="1:3" x14ac:dyDescent="0.25">
      <c r="A268" t="s">
        <v>3174</v>
      </c>
      <c r="B268" s="129" t="s">
        <v>3175</v>
      </c>
      <c r="C268" s="130" t="s">
        <v>3176</v>
      </c>
    </row>
    <row r="269" spans="1:3" x14ac:dyDescent="0.25">
      <c r="A269" t="s">
        <v>3177</v>
      </c>
      <c r="B269" s="129" t="s">
        <v>3178</v>
      </c>
      <c r="C269" s="130" t="s">
        <v>3179</v>
      </c>
    </row>
    <row r="270" spans="1:3" ht="30" x14ac:dyDescent="0.25">
      <c r="A270" t="s">
        <v>3180</v>
      </c>
      <c r="B270" s="129" t="s">
        <v>3181</v>
      </c>
      <c r="C270" s="130" t="s">
        <v>3182</v>
      </c>
    </row>
    <row r="271" spans="1:3" ht="30" x14ac:dyDescent="0.25">
      <c r="A271" t="s">
        <v>3183</v>
      </c>
      <c r="B271" s="129" t="s">
        <v>3184</v>
      </c>
      <c r="C271" s="130" t="s">
        <v>3185</v>
      </c>
    </row>
    <row r="272" spans="1:3" x14ac:dyDescent="0.25">
      <c r="A272" t="s">
        <v>3186</v>
      </c>
      <c r="B272" s="129" t="s">
        <v>3187</v>
      </c>
      <c r="C272" s="130" t="s">
        <v>3188</v>
      </c>
    </row>
    <row r="273" spans="1:3" ht="30" x14ac:dyDescent="0.25">
      <c r="A273" t="s">
        <v>3189</v>
      </c>
      <c r="B273" s="129" t="s">
        <v>3190</v>
      </c>
      <c r="C273" s="130" t="s">
        <v>3191</v>
      </c>
    </row>
    <row r="274" spans="1:3" ht="30" x14ac:dyDescent="0.25">
      <c r="A274" t="s">
        <v>3192</v>
      </c>
      <c r="B274" s="129" t="s">
        <v>3193</v>
      </c>
      <c r="C274" s="130"/>
    </row>
    <row r="275" spans="1:3" ht="30" x14ac:dyDescent="0.25">
      <c r="A275" t="s">
        <v>3194</v>
      </c>
      <c r="B275" s="129" t="s">
        <v>3195</v>
      </c>
      <c r="C275" s="130" t="s">
        <v>3196</v>
      </c>
    </row>
    <row r="276" spans="1:3" x14ac:dyDescent="0.25">
      <c r="A276" t="s">
        <v>3197</v>
      </c>
      <c r="B276" s="129" t="s">
        <v>3198</v>
      </c>
      <c r="C276" s="130" t="s">
        <v>3199</v>
      </c>
    </row>
    <row r="277" spans="1:3" x14ac:dyDescent="0.25">
      <c r="A277" t="s">
        <v>3200</v>
      </c>
      <c r="B277" s="129" t="s">
        <v>3201</v>
      </c>
      <c r="C277" s="130" t="s">
        <v>3202</v>
      </c>
    </row>
    <row r="278" spans="1:3" ht="45" x14ac:dyDescent="0.25">
      <c r="A278" t="s">
        <v>3203</v>
      </c>
      <c r="B278" s="129" t="s">
        <v>3204</v>
      </c>
      <c r="C278" s="130" t="s">
        <v>3205</v>
      </c>
    </row>
    <row r="279" spans="1:3" x14ac:dyDescent="0.25">
      <c r="A279" t="s">
        <v>3206</v>
      </c>
      <c r="B279" s="129" t="s">
        <v>3207</v>
      </c>
      <c r="C279" s="130" t="s">
        <v>3208</v>
      </c>
    </row>
    <row r="280" spans="1:3" ht="45" x14ac:dyDescent="0.25">
      <c r="A280" t="s">
        <v>3209</v>
      </c>
      <c r="B280" s="129" t="s">
        <v>3210</v>
      </c>
      <c r="C280" s="130"/>
    </row>
    <row r="281" spans="1:3" ht="30" x14ac:dyDescent="0.25">
      <c r="A281" t="s">
        <v>3211</v>
      </c>
      <c r="B281" s="129" t="s">
        <v>3212</v>
      </c>
      <c r="C281" s="130"/>
    </row>
    <row r="282" spans="1:3" ht="45" x14ac:dyDescent="0.25">
      <c r="A282" t="s">
        <v>3213</v>
      </c>
      <c r="B282" s="129" t="s">
        <v>3214</v>
      </c>
      <c r="C282" s="130" t="s">
        <v>3215</v>
      </c>
    </row>
    <row r="283" spans="1:3" ht="30" x14ac:dyDescent="0.25">
      <c r="A283" t="s">
        <v>3216</v>
      </c>
      <c r="B283" s="129" t="s">
        <v>3217</v>
      </c>
      <c r="C283" s="130" t="s">
        <v>3218</v>
      </c>
    </row>
    <row r="284" spans="1:3" ht="30" x14ac:dyDescent="0.25">
      <c r="A284" t="s">
        <v>3219</v>
      </c>
      <c r="B284" s="129" t="s">
        <v>3220</v>
      </c>
      <c r="C284" s="130" t="s">
        <v>3221</v>
      </c>
    </row>
    <row r="285" spans="1:3" ht="45" x14ac:dyDescent="0.25">
      <c r="A285" t="s">
        <v>3222</v>
      </c>
      <c r="B285" s="129" t="s">
        <v>3223</v>
      </c>
      <c r="C285" s="130" t="s">
        <v>3224</v>
      </c>
    </row>
    <row r="286" spans="1:3" ht="30" x14ac:dyDescent="0.25">
      <c r="A286" t="s">
        <v>3225</v>
      </c>
      <c r="B286" s="129" t="s">
        <v>3226</v>
      </c>
      <c r="C286" s="130" t="s">
        <v>3227</v>
      </c>
    </row>
    <row r="287" spans="1:3" x14ac:dyDescent="0.25">
      <c r="A287" t="s">
        <v>3228</v>
      </c>
      <c r="B287" s="129" t="s">
        <v>3229</v>
      </c>
      <c r="C287" s="130" t="s">
        <v>3230</v>
      </c>
    </row>
    <row r="288" spans="1:3" x14ac:dyDescent="0.25">
      <c r="A288" t="s">
        <v>3231</v>
      </c>
      <c r="B288" s="129" t="s">
        <v>3232</v>
      </c>
      <c r="C288" s="130" t="s">
        <v>3233</v>
      </c>
    </row>
    <row r="289" spans="1:3" ht="45" x14ac:dyDescent="0.25">
      <c r="A289" t="s">
        <v>3234</v>
      </c>
      <c r="B289" s="129" t="s">
        <v>3235</v>
      </c>
      <c r="C289" s="130" t="s">
        <v>3236</v>
      </c>
    </row>
    <row r="290" spans="1:3" x14ac:dyDescent="0.25">
      <c r="A290" t="s">
        <v>3237</v>
      </c>
      <c r="B290" s="129" t="s">
        <v>3238</v>
      </c>
      <c r="C290" s="130"/>
    </row>
    <row r="291" spans="1:3" ht="30" x14ac:dyDescent="0.25">
      <c r="A291" t="s">
        <v>3239</v>
      </c>
      <c r="B291" s="129" t="s">
        <v>3240</v>
      </c>
      <c r="C291" s="130" t="s">
        <v>3241</v>
      </c>
    </row>
    <row r="292" spans="1:3" ht="30" x14ac:dyDescent="0.25">
      <c r="A292" t="s">
        <v>3242</v>
      </c>
      <c r="B292" s="129" t="s">
        <v>3243</v>
      </c>
      <c r="C292" s="130" t="s">
        <v>3244</v>
      </c>
    </row>
    <row r="293" spans="1:3" x14ac:dyDescent="0.25">
      <c r="A293" t="s">
        <v>3245</v>
      </c>
      <c r="B293" s="129" t="s">
        <v>3246</v>
      </c>
      <c r="C293" s="130" t="s">
        <v>3247</v>
      </c>
    </row>
    <row r="294" spans="1:3" x14ac:dyDescent="0.25">
      <c r="A294" t="s">
        <v>3248</v>
      </c>
      <c r="B294" s="129" t="s">
        <v>3249</v>
      </c>
      <c r="C294" s="130" t="s">
        <v>3250</v>
      </c>
    </row>
    <row r="295" spans="1:3" ht="30" x14ac:dyDescent="0.25">
      <c r="A295" t="s">
        <v>3251</v>
      </c>
      <c r="B295" s="129" t="s">
        <v>3252</v>
      </c>
      <c r="C295" s="130" t="s">
        <v>3253</v>
      </c>
    </row>
    <row r="296" spans="1:3" ht="45" x14ac:dyDescent="0.25">
      <c r="A296" t="s">
        <v>3254</v>
      </c>
      <c r="B296" s="129" t="s">
        <v>3255</v>
      </c>
      <c r="C296" s="130"/>
    </row>
    <row r="297" spans="1:3" x14ac:dyDescent="0.25">
      <c r="A297" t="s">
        <v>3256</v>
      </c>
      <c r="B297" s="129" t="s">
        <v>3257</v>
      </c>
      <c r="C297" s="130" t="s">
        <v>3258</v>
      </c>
    </row>
    <row r="298" spans="1:3" ht="45" x14ac:dyDescent="0.25">
      <c r="A298" t="s">
        <v>3259</v>
      </c>
      <c r="B298" s="129" t="s">
        <v>3260</v>
      </c>
      <c r="C298" s="130" t="s">
        <v>3261</v>
      </c>
    </row>
    <row r="299" spans="1:3" ht="30" x14ac:dyDescent="0.25">
      <c r="A299" t="s">
        <v>3262</v>
      </c>
      <c r="B299" s="129" t="s">
        <v>3263</v>
      </c>
      <c r="C299" s="130" t="s">
        <v>3264</v>
      </c>
    </row>
    <row r="300" spans="1:3" ht="90" x14ac:dyDescent="0.25">
      <c r="A300" t="s">
        <v>3265</v>
      </c>
      <c r="B300" s="129" t="s">
        <v>3266</v>
      </c>
      <c r="C300" s="130" t="s">
        <v>3267</v>
      </c>
    </row>
    <row r="301" spans="1:3" x14ac:dyDescent="0.25">
      <c r="A301" t="s">
        <v>3268</v>
      </c>
      <c r="B301" s="129" t="s">
        <v>3269</v>
      </c>
      <c r="C301" s="130" t="s">
        <v>3270</v>
      </c>
    </row>
    <row r="302" spans="1:3" x14ac:dyDescent="0.25">
      <c r="A302" t="s">
        <v>3271</v>
      </c>
      <c r="B302" s="129" t="s">
        <v>3272</v>
      </c>
      <c r="C302" s="130" t="s">
        <v>3273</v>
      </c>
    </row>
    <row r="303" spans="1:3" x14ac:dyDescent="0.25">
      <c r="A303" t="s">
        <v>3274</v>
      </c>
      <c r="B303" s="129" t="s">
        <v>3275</v>
      </c>
      <c r="C303" s="130" t="s">
        <v>3276</v>
      </c>
    </row>
    <row r="304" spans="1:3" ht="30" x14ac:dyDescent="0.25">
      <c r="A304" t="s">
        <v>3277</v>
      </c>
      <c r="B304" s="129" t="s">
        <v>3278</v>
      </c>
      <c r="C304" s="130" t="s">
        <v>3279</v>
      </c>
    </row>
    <row r="305" spans="1:3" ht="30" x14ac:dyDescent="0.25">
      <c r="A305" t="s">
        <v>3280</v>
      </c>
      <c r="B305" s="129" t="s">
        <v>3281</v>
      </c>
      <c r="C305" s="130" t="s">
        <v>3282</v>
      </c>
    </row>
    <row r="306" spans="1:3" x14ac:dyDescent="0.25">
      <c r="A306" t="s">
        <v>3283</v>
      </c>
      <c r="B306" s="129" t="s">
        <v>3284</v>
      </c>
      <c r="C306" s="130" t="s">
        <v>3285</v>
      </c>
    </row>
    <row r="307" spans="1:3" x14ac:dyDescent="0.25">
      <c r="A307" t="s">
        <v>3286</v>
      </c>
      <c r="B307" s="129" t="s">
        <v>3287</v>
      </c>
      <c r="C307" s="130" t="s">
        <v>3288</v>
      </c>
    </row>
    <row r="308" spans="1:3" x14ac:dyDescent="0.25">
      <c r="A308" t="s">
        <v>3289</v>
      </c>
      <c r="B308" s="129" t="s">
        <v>3290</v>
      </c>
      <c r="C308" s="130" t="s">
        <v>3291</v>
      </c>
    </row>
    <row r="309" spans="1:3" ht="30" x14ac:dyDescent="0.25">
      <c r="A309" t="s">
        <v>3292</v>
      </c>
      <c r="B309" s="129" t="s">
        <v>3293</v>
      </c>
      <c r="C309" s="130" t="s">
        <v>3294</v>
      </c>
    </row>
    <row r="310" spans="1:3" ht="30" x14ac:dyDescent="0.25">
      <c r="A310" t="s">
        <v>3295</v>
      </c>
      <c r="B310" s="129" t="s">
        <v>3296</v>
      </c>
      <c r="C310" s="130" t="s">
        <v>3297</v>
      </c>
    </row>
    <row r="311" spans="1:3" x14ac:dyDescent="0.25">
      <c r="A311" t="s">
        <v>3298</v>
      </c>
      <c r="B311" s="129" t="s">
        <v>3299</v>
      </c>
      <c r="C311" s="130" t="s">
        <v>3300</v>
      </c>
    </row>
    <row r="312" spans="1:3" x14ac:dyDescent="0.25">
      <c r="A312" t="s">
        <v>3301</v>
      </c>
      <c r="B312" s="129" t="s">
        <v>3302</v>
      </c>
      <c r="C312" s="130" t="s">
        <v>3303</v>
      </c>
    </row>
    <row r="313" spans="1:3" ht="30" x14ac:dyDescent="0.25">
      <c r="A313" t="s">
        <v>3304</v>
      </c>
      <c r="B313" s="129" t="s">
        <v>3305</v>
      </c>
      <c r="C313" s="130"/>
    </row>
    <row r="314" spans="1:3" x14ac:dyDescent="0.25">
      <c r="A314" t="s">
        <v>3306</v>
      </c>
      <c r="B314" s="129" t="s">
        <v>3307</v>
      </c>
      <c r="C314" s="130" t="s">
        <v>3308</v>
      </c>
    </row>
    <row r="315" spans="1:3" ht="75" x14ac:dyDescent="0.25">
      <c r="A315" t="s">
        <v>3309</v>
      </c>
      <c r="B315" s="129" t="s">
        <v>3310</v>
      </c>
      <c r="C315" s="130" t="s">
        <v>3311</v>
      </c>
    </row>
    <row r="316" spans="1:3" x14ac:dyDescent="0.25">
      <c r="A316" t="s">
        <v>3312</v>
      </c>
      <c r="B316" s="129" t="s">
        <v>3313</v>
      </c>
      <c r="C316" s="130" t="s">
        <v>3314</v>
      </c>
    </row>
    <row r="317" spans="1:3" ht="30" x14ac:dyDescent="0.25">
      <c r="A317" t="s">
        <v>3315</v>
      </c>
      <c r="B317" s="129" t="s">
        <v>3316</v>
      </c>
      <c r="C317" s="130" t="s">
        <v>3317</v>
      </c>
    </row>
    <row r="318" spans="1:3" ht="30" x14ac:dyDescent="0.25">
      <c r="A318" t="s">
        <v>3318</v>
      </c>
      <c r="B318" s="129" t="s">
        <v>3319</v>
      </c>
      <c r="C318" s="130" t="s">
        <v>3320</v>
      </c>
    </row>
    <row r="319" spans="1:3" ht="30" x14ac:dyDescent="0.25">
      <c r="A319" t="s">
        <v>3321</v>
      </c>
      <c r="B319" s="129" t="s">
        <v>3322</v>
      </c>
      <c r="C319" s="130" t="s">
        <v>3323</v>
      </c>
    </row>
    <row r="320" spans="1:3" ht="30" x14ac:dyDescent="0.25">
      <c r="A320" t="s">
        <v>3324</v>
      </c>
      <c r="B320" s="129" t="s">
        <v>3325</v>
      </c>
      <c r="C320" s="130"/>
    </row>
    <row r="321" spans="1:3" ht="30" x14ac:dyDescent="0.25">
      <c r="A321" t="s">
        <v>3326</v>
      </c>
      <c r="B321" s="129" t="s">
        <v>3327</v>
      </c>
      <c r="C321" s="130"/>
    </row>
    <row r="322" spans="1:3" x14ac:dyDescent="0.25">
      <c r="A322" t="s">
        <v>3328</v>
      </c>
      <c r="B322" s="129" t="s">
        <v>3329</v>
      </c>
      <c r="C322" s="130" t="s">
        <v>3330</v>
      </c>
    </row>
    <row r="323" spans="1:3" x14ac:dyDescent="0.25">
      <c r="A323" t="s">
        <v>3331</v>
      </c>
      <c r="B323" s="129" t="s">
        <v>3332</v>
      </c>
      <c r="C323" s="130"/>
    </row>
    <row r="324" spans="1:3" ht="30" x14ac:dyDescent="0.25">
      <c r="A324" t="s">
        <v>3333</v>
      </c>
      <c r="B324" s="129" t="s">
        <v>3334</v>
      </c>
      <c r="C324" s="130" t="s">
        <v>3335</v>
      </c>
    </row>
    <row r="325" spans="1:3" ht="30" x14ac:dyDescent="0.25">
      <c r="A325" t="s">
        <v>3336</v>
      </c>
      <c r="B325" s="129" t="s">
        <v>3337</v>
      </c>
      <c r="C325" s="130"/>
    </row>
    <row r="326" spans="1:3" ht="45" x14ac:dyDescent="0.25">
      <c r="A326" t="s">
        <v>3338</v>
      </c>
      <c r="B326" s="129" t="s">
        <v>3339</v>
      </c>
      <c r="C326" s="130"/>
    </row>
    <row r="327" spans="1:3" x14ac:dyDescent="0.25">
      <c r="A327" t="s">
        <v>3340</v>
      </c>
      <c r="B327" s="129" t="s">
        <v>3341</v>
      </c>
      <c r="C327" s="130" t="s">
        <v>3342</v>
      </c>
    </row>
    <row r="328" spans="1:3" x14ac:dyDescent="0.25">
      <c r="A328" t="s">
        <v>3343</v>
      </c>
      <c r="B328" s="129" t="s">
        <v>3344</v>
      </c>
      <c r="C328" s="130" t="s">
        <v>3345</v>
      </c>
    </row>
    <row r="329" spans="1:3" x14ac:dyDescent="0.25">
      <c r="A329" t="s">
        <v>3346</v>
      </c>
      <c r="B329" s="129" t="s">
        <v>3347</v>
      </c>
      <c r="C329" s="130" t="s">
        <v>3348</v>
      </c>
    </row>
    <row r="330" spans="1:3" ht="45" x14ac:dyDescent="0.25">
      <c r="A330" t="s">
        <v>3349</v>
      </c>
      <c r="B330" s="129" t="s">
        <v>3350</v>
      </c>
      <c r="C330" s="130" t="s">
        <v>3351</v>
      </c>
    </row>
    <row r="331" spans="1:3" x14ac:dyDescent="0.25">
      <c r="A331" t="s">
        <v>3352</v>
      </c>
      <c r="B331" s="129" t="s">
        <v>3353</v>
      </c>
      <c r="C331" s="130" t="s">
        <v>3354</v>
      </c>
    </row>
    <row r="332" spans="1:3" ht="30" x14ac:dyDescent="0.25">
      <c r="A332" t="s">
        <v>3355</v>
      </c>
      <c r="B332" s="129" t="s">
        <v>3356</v>
      </c>
      <c r="C332" s="130" t="s">
        <v>3357</v>
      </c>
    </row>
    <row r="333" spans="1:3" ht="30" x14ac:dyDescent="0.25">
      <c r="A333" t="s">
        <v>3358</v>
      </c>
      <c r="B333" s="129" t="s">
        <v>3359</v>
      </c>
      <c r="C333" s="130" t="s">
        <v>3360</v>
      </c>
    </row>
    <row r="334" spans="1:3" ht="30" x14ac:dyDescent="0.25">
      <c r="A334" t="s">
        <v>3361</v>
      </c>
      <c r="B334" s="129" t="s">
        <v>3362</v>
      </c>
      <c r="C334" s="130"/>
    </row>
    <row r="335" spans="1:3" ht="60" x14ac:dyDescent="0.25">
      <c r="A335" t="s">
        <v>3363</v>
      </c>
      <c r="B335" s="129" t="s">
        <v>3364</v>
      </c>
      <c r="C335" s="130" t="s">
        <v>3365</v>
      </c>
    </row>
    <row r="336" spans="1:3" x14ac:dyDescent="0.25">
      <c r="A336" t="s">
        <v>3366</v>
      </c>
      <c r="B336" s="129" t="s">
        <v>3367</v>
      </c>
      <c r="C336" s="130" t="s">
        <v>3368</v>
      </c>
    </row>
    <row r="337" spans="1:3" ht="45" x14ac:dyDescent="0.25">
      <c r="A337" t="s">
        <v>3369</v>
      </c>
      <c r="B337" s="129" t="s">
        <v>3370</v>
      </c>
      <c r="C337" s="130" t="s">
        <v>3371</v>
      </c>
    </row>
    <row r="338" spans="1:3" x14ac:dyDescent="0.25">
      <c r="A338" t="s">
        <v>3372</v>
      </c>
      <c r="B338" s="129" t="s">
        <v>3373</v>
      </c>
      <c r="C338" s="130" t="s">
        <v>3374</v>
      </c>
    </row>
    <row r="339" spans="1:3" x14ac:dyDescent="0.25">
      <c r="A339" t="s">
        <v>1787</v>
      </c>
      <c r="B339" s="129" t="s">
        <v>3375</v>
      </c>
      <c r="C339" s="130" t="s">
        <v>3376</v>
      </c>
    </row>
    <row r="340" spans="1:3" x14ac:dyDescent="0.25">
      <c r="A340" t="s">
        <v>3377</v>
      </c>
      <c r="B340" s="129" t="s">
        <v>3378</v>
      </c>
      <c r="C340" s="130" t="s">
        <v>3379</v>
      </c>
    </row>
    <row r="341" spans="1:3" x14ac:dyDescent="0.25">
      <c r="A341" t="s">
        <v>3380</v>
      </c>
      <c r="B341" s="129" t="s">
        <v>3381</v>
      </c>
      <c r="C341" s="130"/>
    </row>
    <row r="342" spans="1:3" x14ac:dyDescent="0.25">
      <c r="A342" t="s">
        <v>3382</v>
      </c>
      <c r="B342" s="129" t="s">
        <v>3383</v>
      </c>
      <c r="C342" s="130" t="s">
        <v>3384</v>
      </c>
    </row>
    <row r="343" spans="1:3" ht="45" x14ac:dyDescent="0.25">
      <c r="A343" t="s">
        <v>3385</v>
      </c>
      <c r="B343" s="129" t="s">
        <v>3386</v>
      </c>
      <c r="C343" s="130" t="s">
        <v>3387</v>
      </c>
    </row>
    <row r="344" spans="1:3" ht="45" x14ac:dyDescent="0.25">
      <c r="A344" t="s">
        <v>3388</v>
      </c>
      <c r="B344" s="129" t="s">
        <v>3389</v>
      </c>
      <c r="C344" s="130" t="s">
        <v>3390</v>
      </c>
    </row>
    <row r="345" spans="1:3" ht="45" x14ac:dyDescent="0.25">
      <c r="A345" t="s">
        <v>3391</v>
      </c>
      <c r="B345" s="129" t="s">
        <v>3392</v>
      </c>
      <c r="C345" s="130" t="s">
        <v>3393</v>
      </c>
    </row>
    <row r="346" spans="1:3" ht="45" x14ac:dyDescent="0.25">
      <c r="A346" t="s">
        <v>3394</v>
      </c>
      <c r="B346" s="129" t="s">
        <v>3395</v>
      </c>
      <c r="C346" s="130" t="s">
        <v>3396</v>
      </c>
    </row>
    <row r="347" spans="1:3" ht="60" x14ac:dyDescent="0.25">
      <c r="A347" t="s">
        <v>3397</v>
      </c>
      <c r="B347" s="129" t="s">
        <v>3398</v>
      </c>
      <c r="C347" s="130" t="s">
        <v>3399</v>
      </c>
    </row>
    <row r="348" spans="1:3" x14ac:dyDescent="0.25">
      <c r="A348" t="s">
        <v>3400</v>
      </c>
      <c r="B348" s="129" t="s">
        <v>3401</v>
      </c>
      <c r="C348" s="130" t="s">
        <v>3402</v>
      </c>
    </row>
    <row r="349" spans="1:3" ht="60" x14ac:dyDescent="0.25">
      <c r="A349" t="s">
        <v>3403</v>
      </c>
      <c r="B349" s="129" t="s">
        <v>3404</v>
      </c>
      <c r="C349" s="130" t="s">
        <v>3405</v>
      </c>
    </row>
    <row r="350" spans="1:3" ht="75" x14ac:dyDescent="0.25">
      <c r="A350" t="s">
        <v>3406</v>
      </c>
      <c r="B350" s="129" t="s">
        <v>3407</v>
      </c>
      <c r="C350" s="130" t="s">
        <v>3408</v>
      </c>
    </row>
    <row r="351" spans="1:3" x14ac:dyDescent="0.25">
      <c r="A351" t="s">
        <v>3409</v>
      </c>
      <c r="B351" s="129" t="s">
        <v>3410</v>
      </c>
      <c r="C351" s="130" t="s">
        <v>3411</v>
      </c>
    </row>
    <row r="352" spans="1:3" ht="30" x14ac:dyDescent="0.25">
      <c r="A352" t="s">
        <v>3412</v>
      </c>
      <c r="B352" s="129" t="s">
        <v>3413</v>
      </c>
      <c r="C352" s="130" t="s">
        <v>3414</v>
      </c>
    </row>
    <row r="353" spans="1:3" x14ac:dyDescent="0.25">
      <c r="A353" t="s">
        <v>3415</v>
      </c>
      <c r="B353" s="129" t="s">
        <v>3416</v>
      </c>
      <c r="C353" s="130" t="s">
        <v>3417</v>
      </c>
    </row>
    <row r="354" spans="1:3" x14ac:dyDescent="0.25">
      <c r="A354" t="s">
        <v>3418</v>
      </c>
      <c r="B354" s="129" t="s">
        <v>3419</v>
      </c>
      <c r="C354" s="130" t="s">
        <v>3420</v>
      </c>
    </row>
    <row r="355" spans="1:3" x14ac:dyDescent="0.25">
      <c r="A355" t="s">
        <v>3421</v>
      </c>
      <c r="B355" s="129" t="s">
        <v>3422</v>
      </c>
      <c r="C355" s="130" t="s">
        <v>3423</v>
      </c>
    </row>
    <row r="356" spans="1:3" x14ac:dyDescent="0.25">
      <c r="A356" t="s">
        <v>3424</v>
      </c>
      <c r="B356" s="129" t="s">
        <v>3425</v>
      </c>
      <c r="C356" s="130" t="s">
        <v>3426</v>
      </c>
    </row>
    <row r="357" spans="1:3" ht="30" x14ac:dyDescent="0.25">
      <c r="A357" t="s">
        <v>3427</v>
      </c>
      <c r="B357" s="129" t="s">
        <v>3428</v>
      </c>
      <c r="C357" s="130" t="s">
        <v>3429</v>
      </c>
    </row>
    <row r="358" spans="1:3" ht="60" x14ac:dyDescent="0.25">
      <c r="A358" t="s">
        <v>3430</v>
      </c>
      <c r="B358" s="129" t="s">
        <v>3431</v>
      </c>
      <c r="C358" s="130"/>
    </row>
    <row r="359" spans="1:3" x14ac:dyDescent="0.25">
      <c r="A359" t="s">
        <v>3432</v>
      </c>
      <c r="B359" s="129" t="s">
        <v>3433</v>
      </c>
      <c r="C359" s="130" t="s">
        <v>3434</v>
      </c>
    </row>
    <row r="360" spans="1:3" x14ac:dyDescent="0.25">
      <c r="A360" t="s">
        <v>3435</v>
      </c>
      <c r="B360" s="129" t="s">
        <v>3436</v>
      </c>
      <c r="C360" s="130" t="s">
        <v>3437</v>
      </c>
    </row>
    <row r="361" spans="1:3" x14ac:dyDescent="0.25">
      <c r="A361" t="s">
        <v>3438</v>
      </c>
      <c r="B361" s="129" t="s">
        <v>3439</v>
      </c>
      <c r="C361" s="130" t="s">
        <v>3440</v>
      </c>
    </row>
    <row r="362" spans="1:3" ht="30" x14ac:dyDescent="0.25">
      <c r="A362" t="s">
        <v>3441</v>
      </c>
      <c r="B362" s="129" t="s">
        <v>3442</v>
      </c>
      <c r="C362" s="130" t="s">
        <v>3443</v>
      </c>
    </row>
    <row r="363" spans="1:3" ht="30" x14ac:dyDescent="0.25">
      <c r="A363" t="s">
        <v>3444</v>
      </c>
      <c r="B363" s="129" t="s">
        <v>3445</v>
      </c>
      <c r="C363" s="130" t="s">
        <v>3446</v>
      </c>
    </row>
    <row r="364" spans="1:3" x14ac:dyDescent="0.25">
      <c r="A364" t="s">
        <v>3447</v>
      </c>
      <c r="B364" s="129" t="s">
        <v>3448</v>
      </c>
      <c r="C364" s="130" t="s">
        <v>3449</v>
      </c>
    </row>
    <row r="365" spans="1:3" ht="45" x14ac:dyDescent="0.25">
      <c r="A365" t="s">
        <v>3450</v>
      </c>
      <c r="B365" s="129" t="s">
        <v>3451</v>
      </c>
      <c r="C365" s="130" t="s">
        <v>3452</v>
      </c>
    </row>
    <row r="366" spans="1:3" x14ac:dyDescent="0.25">
      <c r="A366" t="s">
        <v>3453</v>
      </c>
      <c r="B366" s="129" t="s">
        <v>3454</v>
      </c>
      <c r="C366" s="130" t="s">
        <v>3455</v>
      </c>
    </row>
    <row r="367" spans="1:3" x14ac:dyDescent="0.25">
      <c r="A367" t="s">
        <v>3456</v>
      </c>
      <c r="B367" s="129" t="s">
        <v>3457</v>
      </c>
      <c r="C367" s="130" t="s">
        <v>3458</v>
      </c>
    </row>
    <row r="368" spans="1:3" ht="30" x14ac:dyDescent="0.25">
      <c r="A368" t="s">
        <v>3459</v>
      </c>
      <c r="B368" s="129" t="s">
        <v>3460</v>
      </c>
      <c r="C368" s="130" t="s">
        <v>3461</v>
      </c>
    </row>
    <row r="369" spans="1:3" ht="30" x14ac:dyDescent="0.25">
      <c r="A369" t="s">
        <v>3462</v>
      </c>
      <c r="B369" s="129" t="s">
        <v>3463</v>
      </c>
      <c r="C369" s="130" t="s">
        <v>3464</v>
      </c>
    </row>
    <row r="370" spans="1:3" x14ac:dyDescent="0.25">
      <c r="A370" t="s">
        <v>3465</v>
      </c>
      <c r="B370" s="129" t="s">
        <v>3466</v>
      </c>
      <c r="C370" s="130"/>
    </row>
    <row r="371" spans="1:3" x14ac:dyDescent="0.25">
      <c r="A371" t="s">
        <v>3467</v>
      </c>
      <c r="B371" s="129" t="s">
        <v>3468</v>
      </c>
      <c r="C371" s="130" t="s">
        <v>3469</v>
      </c>
    </row>
    <row r="372" spans="1:3" ht="30" x14ac:dyDescent="0.25">
      <c r="A372" t="s">
        <v>3470</v>
      </c>
      <c r="B372" s="129" t="s">
        <v>3471</v>
      </c>
      <c r="C372" s="130" t="s">
        <v>3472</v>
      </c>
    </row>
    <row r="373" spans="1:3" x14ac:dyDescent="0.25">
      <c r="A373" t="s">
        <v>3473</v>
      </c>
      <c r="B373" s="129" t="s">
        <v>3474</v>
      </c>
      <c r="C373" s="130" t="s">
        <v>3475</v>
      </c>
    </row>
    <row r="374" spans="1:3" ht="30" x14ac:dyDescent="0.25">
      <c r="A374" t="s">
        <v>3476</v>
      </c>
      <c r="B374" s="129" t="s">
        <v>3477</v>
      </c>
      <c r="C374" s="130"/>
    </row>
    <row r="375" spans="1:3" ht="45" x14ac:dyDescent="0.25">
      <c r="A375" t="s">
        <v>3478</v>
      </c>
      <c r="B375" s="129" t="s">
        <v>3479</v>
      </c>
      <c r="C375" s="130" t="s">
        <v>3480</v>
      </c>
    </row>
    <row r="376" spans="1:3" ht="75" x14ac:dyDescent="0.25">
      <c r="A376" t="s">
        <v>3481</v>
      </c>
      <c r="B376" s="129" t="s">
        <v>3482</v>
      </c>
      <c r="C376" s="130" t="s">
        <v>3483</v>
      </c>
    </row>
    <row r="377" spans="1:3" x14ac:dyDescent="0.25">
      <c r="A377" t="s">
        <v>3484</v>
      </c>
      <c r="B377" s="129" t="s">
        <v>3485</v>
      </c>
      <c r="C377" s="130" t="s">
        <v>3486</v>
      </c>
    </row>
    <row r="378" spans="1:3" x14ac:dyDescent="0.25">
      <c r="A378" t="s">
        <v>3487</v>
      </c>
      <c r="B378" s="129" t="s">
        <v>3488</v>
      </c>
      <c r="C378" s="130" t="s">
        <v>3489</v>
      </c>
    </row>
    <row r="379" spans="1:3" x14ac:dyDescent="0.25">
      <c r="A379" t="s">
        <v>3490</v>
      </c>
      <c r="B379" s="129" t="s">
        <v>3491</v>
      </c>
      <c r="C379" s="130" t="s">
        <v>3492</v>
      </c>
    </row>
    <row r="380" spans="1:3" ht="45" x14ac:dyDescent="0.25">
      <c r="A380" t="s">
        <v>3493</v>
      </c>
      <c r="B380" s="129" t="s">
        <v>3494</v>
      </c>
      <c r="C380" s="130" t="s">
        <v>3495</v>
      </c>
    </row>
    <row r="381" spans="1:3" ht="75" x14ac:dyDescent="0.25">
      <c r="A381" t="s">
        <v>3496</v>
      </c>
      <c r="B381" s="129" t="s">
        <v>3497</v>
      </c>
      <c r="C381" s="130" t="s">
        <v>3498</v>
      </c>
    </row>
    <row r="382" spans="1:3" ht="60" x14ac:dyDescent="0.25">
      <c r="A382" t="s">
        <v>3499</v>
      </c>
      <c r="B382" s="129" t="s">
        <v>3500</v>
      </c>
      <c r="C382" s="130" t="s">
        <v>3501</v>
      </c>
    </row>
    <row r="383" spans="1:3" ht="30" x14ac:dyDescent="0.25">
      <c r="A383" t="s">
        <v>3502</v>
      </c>
      <c r="B383" s="129" t="s">
        <v>3503</v>
      </c>
      <c r="C383" s="130" t="s">
        <v>3504</v>
      </c>
    </row>
    <row r="384" spans="1:3" x14ac:dyDescent="0.25">
      <c r="A384" t="s">
        <v>3505</v>
      </c>
      <c r="B384" s="129" t="s">
        <v>3506</v>
      </c>
      <c r="C384" s="130"/>
    </row>
    <row r="385" spans="1:3" ht="60" x14ac:dyDescent="0.25">
      <c r="A385" t="s">
        <v>3507</v>
      </c>
      <c r="B385" s="129" t="s">
        <v>3508</v>
      </c>
      <c r="C385" s="130" t="s">
        <v>3509</v>
      </c>
    </row>
    <row r="386" spans="1:3" x14ac:dyDescent="0.25">
      <c r="A386" t="s">
        <v>1793</v>
      </c>
      <c r="B386" s="129" t="s">
        <v>3510</v>
      </c>
      <c r="C386" s="130" t="s">
        <v>3511</v>
      </c>
    </row>
    <row r="387" spans="1:3" x14ac:dyDescent="0.25">
      <c r="A387" t="s">
        <v>3512</v>
      </c>
      <c r="B387" s="129" t="s">
        <v>3513</v>
      </c>
      <c r="C387" s="130" t="s">
        <v>3514</v>
      </c>
    </row>
    <row r="388" spans="1:3" x14ac:dyDescent="0.25">
      <c r="A388" t="s">
        <v>3515</v>
      </c>
      <c r="B388" s="129" t="s">
        <v>3516</v>
      </c>
      <c r="C388" s="130" t="s">
        <v>3517</v>
      </c>
    </row>
    <row r="389" spans="1:3" x14ac:dyDescent="0.25">
      <c r="A389" t="s">
        <v>3518</v>
      </c>
      <c r="B389" s="129" t="s">
        <v>3519</v>
      </c>
      <c r="C389" s="130" t="s">
        <v>3520</v>
      </c>
    </row>
    <row r="390" spans="1:3" ht="30" x14ac:dyDescent="0.25">
      <c r="A390" t="s">
        <v>3521</v>
      </c>
      <c r="B390" s="129" t="s">
        <v>3522</v>
      </c>
      <c r="C390" s="130" t="s">
        <v>3523</v>
      </c>
    </row>
    <row r="391" spans="1:3" ht="45" x14ac:dyDescent="0.25">
      <c r="A391" t="s">
        <v>3524</v>
      </c>
      <c r="B391" s="129" t="s">
        <v>3525</v>
      </c>
      <c r="C391" s="130" t="s">
        <v>3526</v>
      </c>
    </row>
    <row r="392" spans="1:3" ht="30" x14ac:dyDescent="0.25">
      <c r="A392" t="s">
        <v>3527</v>
      </c>
      <c r="B392" s="129" t="s">
        <v>3528</v>
      </c>
      <c r="C392" s="130" t="s">
        <v>3529</v>
      </c>
    </row>
    <row r="393" spans="1:3" ht="30" x14ac:dyDescent="0.25">
      <c r="A393" t="s">
        <v>3530</v>
      </c>
      <c r="B393" s="129" t="s">
        <v>3531</v>
      </c>
      <c r="C393" s="130" t="s">
        <v>3532</v>
      </c>
    </row>
    <row r="394" spans="1:3" x14ac:dyDescent="0.25">
      <c r="A394" t="s">
        <v>3533</v>
      </c>
      <c r="B394" s="129" t="s">
        <v>3534</v>
      </c>
      <c r="C394" s="130" t="s">
        <v>3535</v>
      </c>
    </row>
    <row r="395" spans="1:3" ht="60" x14ac:dyDescent="0.25">
      <c r="A395" t="s">
        <v>3536</v>
      </c>
      <c r="B395" s="129" t="s">
        <v>3537</v>
      </c>
      <c r="C395" s="130" t="s">
        <v>3538</v>
      </c>
    </row>
    <row r="396" spans="1:3" x14ac:dyDescent="0.25">
      <c r="A396" t="s">
        <v>3539</v>
      </c>
      <c r="B396" s="129" t="s">
        <v>3540</v>
      </c>
      <c r="C396" s="130" t="s">
        <v>3541</v>
      </c>
    </row>
    <row r="397" spans="1:3" ht="75" x14ac:dyDescent="0.25">
      <c r="A397" t="s">
        <v>3542</v>
      </c>
      <c r="B397" s="129" t="s">
        <v>3543</v>
      </c>
      <c r="C397" s="130" t="s">
        <v>3544</v>
      </c>
    </row>
    <row r="398" spans="1:3" ht="30" x14ac:dyDescent="0.25">
      <c r="A398" t="s">
        <v>3545</v>
      </c>
      <c r="B398" s="129" t="s">
        <v>3546</v>
      </c>
      <c r="C398" s="130" t="s">
        <v>3547</v>
      </c>
    </row>
    <row r="399" spans="1:3" x14ac:dyDescent="0.25">
      <c r="A399" t="s">
        <v>3548</v>
      </c>
      <c r="B399" s="129" t="s">
        <v>3549</v>
      </c>
      <c r="C399" s="130" t="s">
        <v>3550</v>
      </c>
    </row>
    <row r="400" spans="1:3" x14ac:dyDescent="0.25">
      <c r="A400" t="s">
        <v>3551</v>
      </c>
      <c r="B400" s="129" t="s">
        <v>3552</v>
      </c>
      <c r="C400" s="130" t="s">
        <v>3553</v>
      </c>
    </row>
    <row r="401" spans="1:3" x14ac:dyDescent="0.25">
      <c r="A401" t="s">
        <v>3554</v>
      </c>
      <c r="B401" s="129" t="s">
        <v>3555</v>
      </c>
      <c r="C401" s="130" t="s">
        <v>3556</v>
      </c>
    </row>
    <row r="402" spans="1:3" ht="120" x14ac:dyDescent="0.25">
      <c r="A402" t="s">
        <v>3557</v>
      </c>
      <c r="B402" s="129" t="s">
        <v>3558</v>
      </c>
      <c r="C402" s="130"/>
    </row>
    <row r="403" spans="1:3" x14ac:dyDescent="0.25">
      <c r="A403" t="s">
        <v>3559</v>
      </c>
      <c r="B403" s="129" t="s">
        <v>3560</v>
      </c>
      <c r="C403" s="130" t="s">
        <v>3561</v>
      </c>
    </row>
    <row r="404" spans="1:3" ht="45" x14ac:dyDescent="0.25">
      <c r="A404" t="s">
        <v>3562</v>
      </c>
      <c r="B404" s="129" t="s">
        <v>3563</v>
      </c>
      <c r="C404" s="130" t="s">
        <v>3564</v>
      </c>
    </row>
    <row r="405" spans="1:3" ht="30" x14ac:dyDescent="0.25">
      <c r="A405" t="s">
        <v>3565</v>
      </c>
      <c r="B405" s="129" t="s">
        <v>3566</v>
      </c>
      <c r="C405" s="130" t="s">
        <v>3567</v>
      </c>
    </row>
    <row r="406" spans="1:3" ht="30" x14ac:dyDescent="0.25">
      <c r="A406" t="s">
        <v>3568</v>
      </c>
      <c r="B406" s="129" t="s">
        <v>3569</v>
      </c>
      <c r="C406" s="130" t="s">
        <v>3570</v>
      </c>
    </row>
    <row r="407" spans="1:3" ht="45" x14ac:dyDescent="0.25">
      <c r="A407" t="s">
        <v>3571</v>
      </c>
      <c r="B407" s="129" t="s">
        <v>3572</v>
      </c>
      <c r="C407" s="130" t="s">
        <v>3573</v>
      </c>
    </row>
    <row r="408" spans="1:3" x14ac:dyDescent="0.25">
      <c r="A408" t="s">
        <v>3574</v>
      </c>
      <c r="B408" s="129" t="s">
        <v>3575</v>
      </c>
      <c r="C408" s="130" t="s">
        <v>3576</v>
      </c>
    </row>
    <row r="409" spans="1:3" ht="30" x14ac:dyDescent="0.25">
      <c r="A409" t="s">
        <v>3577</v>
      </c>
      <c r="B409" s="129" t="s">
        <v>3578</v>
      </c>
      <c r="C409" s="130" t="s">
        <v>3579</v>
      </c>
    </row>
    <row r="410" spans="1:3" ht="30" x14ac:dyDescent="0.25">
      <c r="A410" t="s">
        <v>3580</v>
      </c>
      <c r="B410" s="129" t="s">
        <v>3581</v>
      </c>
      <c r="C410" s="130"/>
    </row>
    <row r="411" spans="1:3" ht="45" x14ac:dyDescent="0.25">
      <c r="A411" t="s">
        <v>3582</v>
      </c>
      <c r="B411" s="129" t="s">
        <v>3583</v>
      </c>
      <c r="C411" s="130"/>
    </row>
    <row r="412" spans="1:3" ht="30" x14ac:dyDescent="0.25">
      <c r="A412" t="s">
        <v>3584</v>
      </c>
      <c r="B412" s="129" t="s">
        <v>3585</v>
      </c>
      <c r="C412" s="130" t="s">
        <v>3586</v>
      </c>
    </row>
    <row r="413" spans="1:3" x14ac:dyDescent="0.25">
      <c r="A413" t="s">
        <v>3587</v>
      </c>
      <c r="B413" s="129" t="s">
        <v>3588</v>
      </c>
      <c r="C413" s="130" t="s">
        <v>3589</v>
      </c>
    </row>
    <row r="414" spans="1:3" ht="30" x14ac:dyDescent="0.25">
      <c r="A414" t="s">
        <v>3590</v>
      </c>
      <c r="B414" s="129" t="s">
        <v>3591</v>
      </c>
      <c r="C414" s="130"/>
    </row>
    <row r="415" spans="1:3" ht="135" x14ac:dyDescent="0.25">
      <c r="A415" t="s">
        <v>3592</v>
      </c>
      <c r="B415" s="129" t="s">
        <v>3593</v>
      </c>
      <c r="C415" s="130" t="s">
        <v>3594</v>
      </c>
    </row>
    <row r="416" spans="1:3" ht="30" x14ac:dyDescent="0.25">
      <c r="A416" t="s">
        <v>3595</v>
      </c>
      <c r="B416" s="129" t="s">
        <v>3596</v>
      </c>
      <c r="C416" s="130" t="s">
        <v>3597</v>
      </c>
    </row>
    <row r="417" spans="1:3" ht="45" x14ac:dyDescent="0.25">
      <c r="A417" t="s">
        <v>3598</v>
      </c>
      <c r="B417" s="129" t="s">
        <v>3599</v>
      </c>
      <c r="C417" s="130" t="s">
        <v>3600</v>
      </c>
    </row>
    <row r="418" spans="1:3" ht="45" x14ac:dyDescent="0.25">
      <c r="A418" t="s">
        <v>3601</v>
      </c>
      <c r="B418" s="129" t="s">
        <v>3602</v>
      </c>
      <c r="C418" s="130" t="s">
        <v>3603</v>
      </c>
    </row>
    <row r="419" spans="1:3" ht="45" x14ac:dyDescent="0.25">
      <c r="A419" t="s">
        <v>3604</v>
      </c>
      <c r="B419" s="129" t="s">
        <v>3605</v>
      </c>
      <c r="C419" s="130" t="s">
        <v>3606</v>
      </c>
    </row>
    <row r="420" spans="1:3" x14ac:dyDescent="0.25">
      <c r="A420" t="s">
        <v>3607</v>
      </c>
      <c r="B420" s="129" t="s">
        <v>3608</v>
      </c>
      <c r="C420" s="130" t="s">
        <v>3609</v>
      </c>
    </row>
    <row r="421" spans="1:3" ht="30" x14ac:dyDescent="0.25">
      <c r="A421" t="s">
        <v>3610</v>
      </c>
      <c r="B421" s="129" t="s">
        <v>3611</v>
      </c>
      <c r="C421" s="130" t="s">
        <v>3612</v>
      </c>
    </row>
    <row r="422" spans="1:3" ht="75" x14ac:dyDescent="0.25">
      <c r="A422" t="s">
        <v>3613</v>
      </c>
      <c r="B422" s="129" t="s">
        <v>3614</v>
      </c>
      <c r="C422" s="130" t="s">
        <v>3615</v>
      </c>
    </row>
    <row r="423" spans="1:3" ht="30" x14ac:dyDescent="0.25">
      <c r="A423" t="s">
        <v>3616</v>
      </c>
      <c r="B423" s="129" t="s">
        <v>3617</v>
      </c>
      <c r="C423" s="130" t="s">
        <v>3618</v>
      </c>
    </row>
    <row r="424" spans="1:3" ht="30" x14ac:dyDescent="0.25">
      <c r="A424" t="s">
        <v>3619</v>
      </c>
      <c r="B424" s="129" t="s">
        <v>3620</v>
      </c>
      <c r="C424" s="130" t="s">
        <v>3621</v>
      </c>
    </row>
    <row r="425" spans="1:3" x14ac:dyDescent="0.25">
      <c r="A425" t="s">
        <v>3622</v>
      </c>
      <c r="B425" s="129" t="s">
        <v>3623</v>
      </c>
      <c r="C425" s="130" t="s">
        <v>3624</v>
      </c>
    </row>
    <row r="426" spans="1:3" x14ac:dyDescent="0.25">
      <c r="A426" t="s">
        <v>3625</v>
      </c>
      <c r="B426" s="129" t="s">
        <v>3626</v>
      </c>
      <c r="C426" s="130" t="s">
        <v>3627</v>
      </c>
    </row>
    <row r="427" spans="1:3" x14ac:dyDescent="0.25">
      <c r="A427" t="s">
        <v>3628</v>
      </c>
      <c r="B427" s="129" t="s">
        <v>3629</v>
      </c>
      <c r="C427" s="130" t="s">
        <v>3630</v>
      </c>
    </row>
    <row r="428" spans="1:3" ht="30" x14ac:dyDescent="0.25">
      <c r="A428" t="s">
        <v>3631</v>
      </c>
      <c r="B428" s="129" t="s">
        <v>3632</v>
      </c>
      <c r="C428" s="130" t="s">
        <v>3633</v>
      </c>
    </row>
    <row r="429" spans="1:3" ht="60" x14ac:dyDescent="0.25">
      <c r="A429" t="s">
        <v>3634</v>
      </c>
      <c r="B429" s="129" t="s">
        <v>3635</v>
      </c>
      <c r="C429" s="130" t="s">
        <v>3636</v>
      </c>
    </row>
    <row r="430" spans="1:3" x14ac:dyDescent="0.25">
      <c r="A430" t="s">
        <v>3637</v>
      </c>
      <c r="B430" s="129" t="s">
        <v>3638</v>
      </c>
      <c r="C430" s="130" t="s">
        <v>3639</v>
      </c>
    </row>
    <row r="431" spans="1:3" ht="30" x14ac:dyDescent="0.25">
      <c r="A431" t="s">
        <v>3640</v>
      </c>
      <c r="B431" s="129" t="s">
        <v>3641</v>
      </c>
      <c r="C431" s="130" t="s">
        <v>3642</v>
      </c>
    </row>
    <row r="432" spans="1:3" x14ac:dyDescent="0.25">
      <c r="A432" t="s">
        <v>3643</v>
      </c>
      <c r="B432" s="129" t="s">
        <v>3644</v>
      </c>
      <c r="C432" s="130" t="s">
        <v>3645</v>
      </c>
    </row>
    <row r="433" spans="1:3" ht="60" x14ac:dyDescent="0.25">
      <c r="A433" t="s">
        <v>3646</v>
      </c>
      <c r="B433" s="129" t="s">
        <v>3647</v>
      </c>
      <c r="C433" s="130" t="s">
        <v>3648</v>
      </c>
    </row>
    <row r="434" spans="1:3" x14ac:dyDescent="0.25">
      <c r="A434" t="s">
        <v>3649</v>
      </c>
      <c r="B434" s="129" t="s">
        <v>3650</v>
      </c>
      <c r="C434" s="130" t="s">
        <v>3651</v>
      </c>
    </row>
    <row r="435" spans="1:3" ht="45" x14ac:dyDescent="0.25">
      <c r="A435" t="s">
        <v>3652</v>
      </c>
      <c r="B435" s="129" t="s">
        <v>3653</v>
      </c>
      <c r="C435" s="130" t="s">
        <v>3654</v>
      </c>
    </row>
    <row r="436" spans="1:3" x14ac:dyDescent="0.25">
      <c r="A436" t="s">
        <v>3655</v>
      </c>
      <c r="B436" s="129" t="s">
        <v>3656</v>
      </c>
      <c r="C436" s="130" t="s">
        <v>3657</v>
      </c>
    </row>
    <row r="437" spans="1:3" ht="45" x14ac:dyDescent="0.25">
      <c r="A437" t="s">
        <v>3658</v>
      </c>
      <c r="B437" s="129" t="s">
        <v>3659</v>
      </c>
      <c r="C437" s="130" t="s">
        <v>3660</v>
      </c>
    </row>
    <row r="438" spans="1:3" ht="30" x14ac:dyDescent="0.25">
      <c r="A438" t="s">
        <v>3661</v>
      </c>
      <c r="B438" s="129" t="s">
        <v>3662</v>
      </c>
      <c r="C438" s="130" t="s">
        <v>3663</v>
      </c>
    </row>
    <row r="439" spans="1:3" x14ac:dyDescent="0.25">
      <c r="A439" t="s">
        <v>3664</v>
      </c>
      <c r="B439" s="129" t="s">
        <v>3665</v>
      </c>
      <c r="C439" s="130" t="s">
        <v>3666</v>
      </c>
    </row>
    <row r="440" spans="1:3" ht="30" x14ac:dyDescent="0.25">
      <c r="A440" t="s">
        <v>3667</v>
      </c>
      <c r="B440" s="129" t="s">
        <v>3668</v>
      </c>
      <c r="C440" s="130" t="s">
        <v>3669</v>
      </c>
    </row>
    <row r="441" spans="1:3" ht="45" x14ac:dyDescent="0.25">
      <c r="A441" t="s">
        <v>3670</v>
      </c>
      <c r="B441" s="129" t="s">
        <v>3671</v>
      </c>
      <c r="C441" s="130" t="s">
        <v>3672</v>
      </c>
    </row>
    <row r="442" spans="1:3" ht="30" x14ac:dyDescent="0.25">
      <c r="A442" t="s">
        <v>3673</v>
      </c>
      <c r="B442" s="129" t="s">
        <v>3674</v>
      </c>
      <c r="C442" s="130" t="s">
        <v>3675</v>
      </c>
    </row>
    <row r="443" spans="1:3" x14ac:dyDescent="0.25">
      <c r="A443" t="s">
        <v>3676</v>
      </c>
      <c r="B443" s="129" t="s">
        <v>3677</v>
      </c>
      <c r="C443" s="130" t="s">
        <v>3678</v>
      </c>
    </row>
    <row r="444" spans="1:3" x14ac:dyDescent="0.25">
      <c r="A444" t="s">
        <v>3679</v>
      </c>
      <c r="B444" s="129" t="s">
        <v>3680</v>
      </c>
      <c r="C444" s="130" t="s">
        <v>3681</v>
      </c>
    </row>
    <row r="445" spans="1:3" ht="45" x14ac:dyDescent="0.25">
      <c r="A445" t="s">
        <v>3682</v>
      </c>
      <c r="B445" s="129" t="s">
        <v>3683</v>
      </c>
      <c r="C445" s="130" t="s">
        <v>3684</v>
      </c>
    </row>
    <row r="446" spans="1:3" ht="45" x14ac:dyDescent="0.25">
      <c r="A446" t="s">
        <v>3685</v>
      </c>
      <c r="B446" s="129" t="s">
        <v>3686</v>
      </c>
      <c r="C446" s="130" t="s">
        <v>3687</v>
      </c>
    </row>
    <row r="447" spans="1:3" ht="30" x14ac:dyDescent="0.25">
      <c r="A447" t="s">
        <v>3688</v>
      </c>
      <c r="B447" s="129" t="s">
        <v>3689</v>
      </c>
      <c r="C447" s="130" t="s">
        <v>3690</v>
      </c>
    </row>
    <row r="448" spans="1:3" ht="30" x14ac:dyDescent="0.25">
      <c r="A448" t="s">
        <v>3691</v>
      </c>
      <c r="B448" s="129" t="s">
        <v>3692</v>
      </c>
      <c r="C448" s="130" t="s">
        <v>3693</v>
      </c>
    </row>
    <row r="449" spans="1:3" ht="30" x14ac:dyDescent="0.25">
      <c r="A449" t="s">
        <v>3694</v>
      </c>
      <c r="B449" s="129" t="s">
        <v>3695</v>
      </c>
      <c r="C449" s="130" t="s">
        <v>3696</v>
      </c>
    </row>
    <row r="450" spans="1:3" x14ac:dyDescent="0.25">
      <c r="A450" t="s">
        <v>3697</v>
      </c>
      <c r="B450" s="129" t="s">
        <v>3698</v>
      </c>
      <c r="C450" s="130" t="s">
        <v>3699</v>
      </c>
    </row>
    <row r="451" spans="1:3" ht="30" x14ac:dyDescent="0.25">
      <c r="A451" t="s">
        <v>3700</v>
      </c>
      <c r="B451" s="129" t="s">
        <v>3701</v>
      </c>
      <c r="C451" s="130" t="s">
        <v>3702</v>
      </c>
    </row>
    <row r="452" spans="1:3" ht="45" x14ac:dyDescent="0.25">
      <c r="A452" t="s">
        <v>3703</v>
      </c>
      <c r="B452" s="129" t="s">
        <v>3704</v>
      </c>
      <c r="C452" s="130" t="s">
        <v>3705</v>
      </c>
    </row>
    <row r="453" spans="1:3" ht="45" x14ac:dyDescent="0.25">
      <c r="A453" t="s">
        <v>3706</v>
      </c>
      <c r="B453" s="129" t="s">
        <v>3707</v>
      </c>
      <c r="C453" s="130" t="s">
        <v>3708</v>
      </c>
    </row>
    <row r="454" spans="1:3" ht="30" x14ac:dyDescent="0.25">
      <c r="A454" t="s">
        <v>3709</v>
      </c>
      <c r="B454" s="129" t="s">
        <v>3710</v>
      </c>
      <c r="C454" s="130" t="s">
        <v>3711</v>
      </c>
    </row>
    <row r="455" spans="1:3" ht="30" x14ac:dyDescent="0.25">
      <c r="A455" t="s">
        <v>3712</v>
      </c>
      <c r="B455" s="129" t="s">
        <v>3713</v>
      </c>
      <c r="C455" s="130" t="s">
        <v>3714</v>
      </c>
    </row>
    <row r="456" spans="1:3" ht="45" x14ac:dyDescent="0.25">
      <c r="A456" t="s">
        <v>3715</v>
      </c>
      <c r="B456" s="129" t="s">
        <v>3716</v>
      </c>
      <c r="C456" s="130" t="s">
        <v>3717</v>
      </c>
    </row>
    <row r="457" spans="1:3" x14ac:dyDescent="0.25">
      <c r="A457" t="s">
        <v>3718</v>
      </c>
      <c r="B457" s="129" t="s">
        <v>3719</v>
      </c>
      <c r="C457" s="130"/>
    </row>
    <row r="458" spans="1:3" ht="105" x14ac:dyDescent="0.25">
      <c r="A458" t="s">
        <v>1803</v>
      </c>
      <c r="B458" s="129" t="s">
        <v>3720</v>
      </c>
      <c r="C458" s="130" t="s">
        <v>3721</v>
      </c>
    </row>
    <row r="459" spans="1:3" x14ac:dyDescent="0.25">
      <c r="A459" t="s">
        <v>1803</v>
      </c>
      <c r="B459" s="129" t="s">
        <v>3722</v>
      </c>
      <c r="C459" s="130" t="s">
        <v>3721</v>
      </c>
    </row>
    <row r="460" spans="1:3" ht="30" x14ac:dyDescent="0.25">
      <c r="A460" t="s">
        <v>3723</v>
      </c>
      <c r="B460" s="129" t="s">
        <v>3724</v>
      </c>
      <c r="C460" s="130" t="s">
        <v>3725</v>
      </c>
    </row>
    <row r="461" spans="1:3" ht="30" x14ac:dyDescent="0.25">
      <c r="A461" t="s">
        <v>3726</v>
      </c>
      <c r="B461" s="129" t="s">
        <v>3727</v>
      </c>
      <c r="C461" s="130" t="s">
        <v>3728</v>
      </c>
    </row>
    <row r="462" spans="1:3" ht="30" x14ac:dyDescent="0.25">
      <c r="A462" t="s">
        <v>3729</v>
      </c>
      <c r="B462" s="129" t="s">
        <v>3730</v>
      </c>
      <c r="C462" s="130" t="s">
        <v>3731</v>
      </c>
    </row>
    <row r="463" spans="1:3" ht="60" x14ac:dyDescent="0.25">
      <c r="A463" t="s">
        <v>3732</v>
      </c>
      <c r="B463" s="129" t="s">
        <v>3733</v>
      </c>
      <c r="C463" s="130" t="s">
        <v>3734</v>
      </c>
    </row>
    <row r="464" spans="1:3" x14ac:dyDescent="0.25">
      <c r="A464" t="s">
        <v>3735</v>
      </c>
      <c r="B464" s="129" t="s">
        <v>3736</v>
      </c>
      <c r="C464" s="130" t="s">
        <v>3737</v>
      </c>
    </row>
    <row r="465" spans="1:3" x14ac:dyDescent="0.25">
      <c r="A465" t="s">
        <v>3738</v>
      </c>
      <c r="B465" s="129" t="s">
        <v>3739</v>
      </c>
      <c r="C465" s="130" t="s">
        <v>3740</v>
      </c>
    </row>
    <row r="466" spans="1:3" ht="30" x14ac:dyDescent="0.25">
      <c r="A466" t="s">
        <v>3741</v>
      </c>
      <c r="B466" s="129" t="s">
        <v>3742</v>
      </c>
      <c r="C466" s="130" t="s">
        <v>3743</v>
      </c>
    </row>
    <row r="467" spans="1:3" ht="30" x14ac:dyDescent="0.25">
      <c r="A467" t="s">
        <v>3744</v>
      </c>
      <c r="B467" s="129" t="s">
        <v>3745</v>
      </c>
      <c r="C467" s="130" t="s">
        <v>3746</v>
      </c>
    </row>
    <row r="468" spans="1:3" x14ac:dyDescent="0.25">
      <c r="A468" t="s">
        <v>3747</v>
      </c>
      <c r="B468" s="129" t="s">
        <v>3748</v>
      </c>
      <c r="C468" s="130" t="s">
        <v>3749</v>
      </c>
    </row>
    <row r="469" spans="1:3" x14ac:dyDescent="0.25">
      <c r="A469" t="s">
        <v>3750</v>
      </c>
      <c r="B469" s="129" t="s">
        <v>3751</v>
      </c>
      <c r="C469" s="130" t="s">
        <v>3752</v>
      </c>
    </row>
    <row r="470" spans="1:3" ht="30" x14ac:dyDescent="0.25">
      <c r="A470" t="s">
        <v>3753</v>
      </c>
      <c r="B470" s="129" t="s">
        <v>3754</v>
      </c>
      <c r="C470" s="130" t="s">
        <v>3755</v>
      </c>
    </row>
    <row r="471" spans="1:3" ht="60" x14ac:dyDescent="0.25">
      <c r="A471" t="s">
        <v>3756</v>
      </c>
      <c r="B471" s="129" t="s">
        <v>3757</v>
      </c>
      <c r="C471" s="130" t="s">
        <v>3758</v>
      </c>
    </row>
    <row r="472" spans="1:3" x14ac:dyDescent="0.25">
      <c r="A472" t="s">
        <v>1809</v>
      </c>
      <c r="B472" s="129" t="s">
        <v>3759</v>
      </c>
      <c r="C472" s="130" t="s">
        <v>3760</v>
      </c>
    </row>
    <row r="473" spans="1:3" ht="30" x14ac:dyDescent="0.25">
      <c r="A473" t="s">
        <v>3761</v>
      </c>
      <c r="B473" s="129" t="s">
        <v>3762</v>
      </c>
      <c r="C473" s="130" t="s">
        <v>3763</v>
      </c>
    </row>
    <row r="474" spans="1:3" ht="30" x14ac:dyDescent="0.25">
      <c r="A474" t="s">
        <v>3764</v>
      </c>
      <c r="B474" s="129" t="s">
        <v>3765</v>
      </c>
      <c r="C474" s="130" t="s">
        <v>3766</v>
      </c>
    </row>
    <row r="475" spans="1:3" ht="45" x14ac:dyDescent="0.25">
      <c r="A475" t="s">
        <v>3767</v>
      </c>
      <c r="B475" s="129" t="s">
        <v>3768</v>
      </c>
      <c r="C475" s="130" t="s">
        <v>3769</v>
      </c>
    </row>
    <row r="476" spans="1:3" ht="45" x14ac:dyDescent="0.25">
      <c r="A476" t="s">
        <v>3770</v>
      </c>
      <c r="B476" s="129" t="s">
        <v>3771</v>
      </c>
      <c r="C476" s="130" t="s">
        <v>3772</v>
      </c>
    </row>
    <row r="477" spans="1:3" ht="30" x14ac:dyDescent="0.25">
      <c r="A477" t="s">
        <v>3773</v>
      </c>
      <c r="B477" s="129" t="s">
        <v>3774</v>
      </c>
      <c r="C477" s="130" t="s">
        <v>3775</v>
      </c>
    </row>
    <row r="478" spans="1:3" ht="45" x14ac:dyDescent="0.25">
      <c r="A478" t="s">
        <v>3776</v>
      </c>
      <c r="B478" s="129" t="s">
        <v>3777</v>
      </c>
      <c r="C478" s="130" t="s">
        <v>3778</v>
      </c>
    </row>
    <row r="479" spans="1:3" ht="30" x14ac:dyDescent="0.25">
      <c r="A479" t="s">
        <v>3779</v>
      </c>
      <c r="B479" s="129" t="s">
        <v>3780</v>
      </c>
      <c r="C479" s="130" t="s">
        <v>3781</v>
      </c>
    </row>
    <row r="480" spans="1:3" ht="45" x14ac:dyDescent="0.25">
      <c r="A480" t="s">
        <v>3782</v>
      </c>
      <c r="B480" s="129" t="s">
        <v>3783</v>
      </c>
      <c r="C480" s="130" t="s">
        <v>3784</v>
      </c>
    </row>
    <row r="481" spans="1:3" x14ac:dyDescent="0.25">
      <c r="A481" t="s">
        <v>3785</v>
      </c>
      <c r="B481" s="129" t="s">
        <v>3786</v>
      </c>
      <c r="C481" s="130"/>
    </row>
    <row r="482" spans="1:3" ht="30" x14ac:dyDescent="0.25">
      <c r="A482" t="s">
        <v>3787</v>
      </c>
      <c r="B482" s="129" t="s">
        <v>3788</v>
      </c>
      <c r="C482" s="130" t="s">
        <v>3789</v>
      </c>
    </row>
    <row r="483" spans="1:3" x14ac:dyDescent="0.25">
      <c r="A483" t="s">
        <v>3790</v>
      </c>
      <c r="B483" s="129" t="s">
        <v>3791</v>
      </c>
      <c r="C483" s="130" t="s">
        <v>3792</v>
      </c>
    </row>
    <row r="484" spans="1:3" ht="60" x14ac:dyDescent="0.25">
      <c r="A484" t="s">
        <v>3793</v>
      </c>
      <c r="B484" s="129" t="s">
        <v>3794</v>
      </c>
      <c r="C484" s="130" t="s">
        <v>3795</v>
      </c>
    </row>
    <row r="485" spans="1:3" ht="60" x14ac:dyDescent="0.25">
      <c r="A485" t="s">
        <v>3796</v>
      </c>
      <c r="B485" s="129" t="s">
        <v>3797</v>
      </c>
      <c r="C485" s="130" t="s">
        <v>3798</v>
      </c>
    </row>
    <row r="486" spans="1:3" ht="45" x14ac:dyDescent="0.25">
      <c r="A486" t="s">
        <v>3799</v>
      </c>
      <c r="B486" s="129" t="s">
        <v>3800</v>
      </c>
      <c r="C486" s="130" t="s">
        <v>3801</v>
      </c>
    </row>
    <row r="487" spans="1:3" ht="30" x14ac:dyDescent="0.25">
      <c r="A487" t="s">
        <v>3802</v>
      </c>
      <c r="B487" s="129" t="s">
        <v>3803</v>
      </c>
      <c r="C487" s="130" t="s">
        <v>3804</v>
      </c>
    </row>
    <row r="488" spans="1:3" ht="30" x14ac:dyDescent="0.25">
      <c r="A488" t="s">
        <v>3805</v>
      </c>
      <c r="B488" s="129" t="s">
        <v>3806</v>
      </c>
      <c r="C488" s="130" t="s">
        <v>3807</v>
      </c>
    </row>
    <row r="489" spans="1:3" ht="30" x14ac:dyDescent="0.25">
      <c r="A489" t="s">
        <v>3808</v>
      </c>
      <c r="B489" s="129" t="s">
        <v>3809</v>
      </c>
      <c r="C489" s="130" t="s">
        <v>3810</v>
      </c>
    </row>
    <row r="490" spans="1:3" x14ac:dyDescent="0.25">
      <c r="A490" t="s">
        <v>3811</v>
      </c>
      <c r="B490" s="129" t="s">
        <v>3812</v>
      </c>
      <c r="C490" s="130" t="s">
        <v>3813</v>
      </c>
    </row>
    <row r="491" spans="1:3" x14ac:dyDescent="0.25">
      <c r="A491" t="s">
        <v>3814</v>
      </c>
      <c r="B491" s="129" t="s">
        <v>3815</v>
      </c>
      <c r="C491" s="130" t="s">
        <v>3816</v>
      </c>
    </row>
    <row r="492" spans="1:3" ht="30" x14ac:dyDescent="0.25">
      <c r="A492" t="s">
        <v>3817</v>
      </c>
      <c r="B492" s="129" t="s">
        <v>3818</v>
      </c>
      <c r="C492" s="130" t="s">
        <v>3819</v>
      </c>
    </row>
    <row r="493" spans="1:3" ht="30" x14ac:dyDescent="0.25">
      <c r="A493" t="s">
        <v>3820</v>
      </c>
      <c r="B493" s="129" t="s">
        <v>3821</v>
      </c>
      <c r="C493" s="130" t="s">
        <v>3822</v>
      </c>
    </row>
    <row r="494" spans="1:3" ht="30" x14ac:dyDescent="0.25">
      <c r="A494" t="s">
        <v>3823</v>
      </c>
      <c r="B494" s="129" t="s">
        <v>3824</v>
      </c>
      <c r="C494" s="130" t="s">
        <v>3825</v>
      </c>
    </row>
    <row r="495" spans="1:3" x14ac:dyDescent="0.25">
      <c r="A495" t="s">
        <v>3826</v>
      </c>
      <c r="B495" s="129" t="s">
        <v>3827</v>
      </c>
      <c r="C495" s="130" t="s">
        <v>3828</v>
      </c>
    </row>
    <row r="496" spans="1:3" x14ac:dyDescent="0.25">
      <c r="A496" t="s">
        <v>1813</v>
      </c>
      <c r="B496" s="129" t="s">
        <v>3829</v>
      </c>
      <c r="C496" s="130" t="s">
        <v>3830</v>
      </c>
    </row>
    <row r="497" spans="1:3" ht="45" x14ac:dyDescent="0.25">
      <c r="A497" t="s">
        <v>3831</v>
      </c>
      <c r="B497" s="129" t="s">
        <v>3832</v>
      </c>
      <c r="C497" s="130" t="s">
        <v>3833</v>
      </c>
    </row>
    <row r="498" spans="1:3" ht="30" x14ac:dyDescent="0.25">
      <c r="A498" t="s">
        <v>3834</v>
      </c>
      <c r="B498" s="129" t="s">
        <v>3835</v>
      </c>
      <c r="C498" s="130" t="s">
        <v>3836</v>
      </c>
    </row>
    <row r="499" spans="1:3" x14ac:dyDescent="0.25">
      <c r="A499" t="s">
        <v>3837</v>
      </c>
      <c r="B499" s="129" t="s">
        <v>3838</v>
      </c>
      <c r="C499" s="130" t="s">
        <v>3839</v>
      </c>
    </row>
    <row r="500" spans="1:3" ht="90" x14ac:dyDescent="0.25">
      <c r="A500" t="s">
        <v>3840</v>
      </c>
      <c r="B500" s="129" t="s">
        <v>3841</v>
      </c>
      <c r="C500" s="130" t="s">
        <v>3842</v>
      </c>
    </row>
    <row r="501" spans="1:3" ht="30" x14ac:dyDescent="0.25">
      <c r="A501" t="s">
        <v>3843</v>
      </c>
      <c r="B501" s="129" t="s">
        <v>3844</v>
      </c>
      <c r="C501" s="130" t="s">
        <v>3845</v>
      </c>
    </row>
    <row r="502" spans="1:3" ht="75" x14ac:dyDescent="0.25">
      <c r="A502" t="s">
        <v>3846</v>
      </c>
      <c r="B502" s="129" t="s">
        <v>3847</v>
      </c>
      <c r="C502" s="130" t="s">
        <v>3848</v>
      </c>
    </row>
    <row r="503" spans="1:3" ht="30" x14ac:dyDescent="0.25">
      <c r="A503" t="s">
        <v>3849</v>
      </c>
      <c r="B503" s="129" t="s">
        <v>3850</v>
      </c>
      <c r="C503" s="130" t="s">
        <v>3851</v>
      </c>
    </row>
    <row r="504" spans="1:3" ht="30" x14ac:dyDescent="0.25">
      <c r="A504" t="s">
        <v>3852</v>
      </c>
      <c r="B504" s="129" t="s">
        <v>3853</v>
      </c>
      <c r="C504" s="130" t="s">
        <v>3854</v>
      </c>
    </row>
    <row r="505" spans="1:3" x14ac:dyDescent="0.25">
      <c r="A505" t="s">
        <v>3855</v>
      </c>
      <c r="B505" s="129" t="s">
        <v>3856</v>
      </c>
      <c r="C505" s="130" t="s">
        <v>3857</v>
      </c>
    </row>
    <row r="506" spans="1:3" ht="30" x14ac:dyDescent="0.25">
      <c r="A506" t="s">
        <v>3858</v>
      </c>
      <c r="B506" s="129" t="s">
        <v>3859</v>
      </c>
      <c r="C506" s="130" t="s">
        <v>3860</v>
      </c>
    </row>
    <row r="507" spans="1:3" x14ac:dyDescent="0.25">
      <c r="A507" t="s">
        <v>3861</v>
      </c>
      <c r="B507" s="129" t="s">
        <v>3862</v>
      </c>
      <c r="C507" s="130" t="s">
        <v>3863</v>
      </c>
    </row>
    <row r="508" spans="1:3" ht="45" x14ac:dyDescent="0.25">
      <c r="A508" t="s">
        <v>3864</v>
      </c>
      <c r="B508" s="129" t="s">
        <v>3865</v>
      </c>
      <c r="C508" s="130" t="s">
        <v>3866</v>
      </c>
    </row>
    <row r="509" spans="1:3" ht="45" x14ac:dyDescent="0.25">
      <c r="A509" t="s">
        <v>3867</v>
      </c>
      <c r="B509" s="129" t="s">
        <v>3868</v>
      </c>
      <c r="C509" s="130" t="s">
        <v>3019</v>
      </c>
    </row>
    <row r="510" spans="1:3" ht="30" x14ac:dyDescent="0.25">
      <c r="A510" t="s">
        <v>3869</v>
      </c>
      <c r="B510" s="129" t="s">
        <v>3870</v>
      </c>
      <c r="C510" s="130"/>
    </row>
    <row r="511" spans="1:3" ht="90" x14ac:dyDescent="0.25">
      <c r="A511" t="s">
        <v>3871</v>
      </c>
      <c r="B511" s="129" t="s">
        <v>3872</v>
      </c>
      <c r="C511" s="130" t="s">
        <v>3873</v>
      </c>
    </row>
    <row r="512" spans="1:3" ht="30" x14ac:dyDescent="0.25">
      <c r="A512" t="s">
        <v>3874</v>
      </c>
      <c r="B512" s="129" t="s">
        <v>3875</v>
      </c>
      <c r="C512" s="130" t="s">
        <v>3876</v>
      </c>
    </row>
    <row r="513" spans="1:3" ht="30" x14ac:dyDescent="0.25">
      <c r="A513" t="s">
        <v>3877</v>
      </c>
      <c r="B513" s="129" t="s">
        <v>3878</v>
      </c>
      <c r="C513" s="130" t="s">
        <v>3879</v>
      </c>
    </row>
    <row r="514" spans="1:3" ht="30" x14ac:dyDescent="0.25">
      <c r="A514" t="s">
        <v>3880</v>
      </c>
      <c r="B514" s="129" t="s">
        <v>3881</v>
      </c>
      <c r="C514" s="130" t="s">
        <v>3882</v>
      </c>
    </row>
    <row r="515" spans="1:3" x14ac:dyDescent="0.25">
      <c r="A515" t="s">
        <v>3883</v>
      </c>
      <c r="B515" s="129" t="s">
        <v>3884</v>
      </c>
      <c r="C515" s="130" t="s">
        <v>3885</v>
      </c>
    </row>
    <row r="516" spans="1:3" x14ac:dyDescent="0.25">
      <c r="A516" t="s">
        <v>1821</v>
      </c>
      <c r="B516" s="129" t="s">
        <v>3886</v>
      </c>
      <c r="C516" s="130" t="s">
        <v>3887</v>
      </c>
    </row>
    <row r="517" spans="1:3" ht="30" x14ac:dyDescent="0.25">
      <c r="A517" t="s">
        <v>3888</v>
      </c>
      <c r="B517" s="129" t="s">
        <v>3889</v>
      </c>
      <c r="C517" s="130" t="s">
        <v>3890</v>
      </c>
    </row>
    <row r="518" spans="1:3" ht="30" x14ac:dyDescent="0.25">
      <c r="A518" t="s">
        <v>3891</v>
      </c>
      <c r="B518" s="129" t="s">
        <v>3892</v>
      </c>
      <c r="C518" s="130" t="s">
        <v>3893</v>
      </c>
    </row>
    <row r="519" spans="1:3" x14ac:dyDescent="0.25">
      <c r="A519" t="s">
        <v>3894</v>
      </c>
      <c r="B519" s="129" t="s">
        <v>3895</v>
      </c>
      <c r="C519" s="130" t="s">
        <v>3896</v>
      </c>
    </row>
    <row r="520" spans="1:3" ht="90" x14ac:dyDescent="0.25">
      <c r="A520" t="s">
        <v>3897</v>
      </c>
      <c r="B520" s="129" t="s">
        <v>3898</v>
      </c>
      <c r="C520" s="130"/>
    </row>
    <row r="521" spans="1:3" ht="30" x14ac:dyDescent="0.25">
      <c r="A521" t="s">
        <v>3899</v>
      </c>
      <c r="B521" s="129" t="s">
        <v>3900</v>
      </c>
      <c r="C521" s="130"/>
    </row>
    <row r="522" spans="1:3" ht="30" x14ac:dyDescent="0.25">
      <c r="A522" t="s">
        <v>3901</v>
      </c>
      <c r="B522" s="129" t="s">
        <v>3902</v>
      </c>
      <c r="C522" s="130" t="s">
        <v>3903</v>
      </c>
    </row>
    <row r="523" spans="1:3" ht="45" x14ac:dyDescent="0.25">
      <c r="A523" t="s">
        <v>3904</v>
      </c>
      <c r="B523" s="129" t="s">
        <v>3905</v>
      </c>
      <c r="C523" s="130" t="s">
        <v>3906</v>
      </c>
    </row>
    <row r="524" spans="1:3" ht="45" x14ac:dyDescent="0.25">
      <c r="A524" t="s">
        <v>3907</v>
      </c>
      <c r="B524" s="129" t="s">
        <v>3908</v>
      </c>
      <c r="C524" s="130" t="s">
        <v>3909</v>
      </c>
    </row>
    <row r="525" spans="1:3" x14ac:dyDescent="0.25">
      <c r="A525" t="s">
        <v>3910</v>
      </c>
      <c r="B525" s="129" t="s">
        <v>3911</v>
      </c>
      <c r="C525" s="130" t="s">
        <v>3912</v>
      </c>
    </row>
    <row r="526" spans="1:3" ht="75" x14ac:dyDescent="0.25">
      <c r="A526" t="s">
        <v>3913</v>
      </c>
      <c r="B526" s="129" t="s">
        <v>3914</v>
      </c>
      <c r="C526" s="130" t="s">
        <v>3915</v>
      </c>
    </row>
    <row r="527" spans="1:3" ht="45" x14ac:dyDescent="0.25">
      <c r="A527" t="s">
        <v>3916</v>
      </c>
      <c r="B527" s="129" t="s">
        <v>3917</v>
      </c>
      <c r="C527" s="130" t="s">
        <v>3918</v>
      </c>
    </row>
    <row r="528" spans="1:3" ht="30" x14ac:dyDescent="0.25">
      <c r="A528" t="s">
        <v>3919</v>
      </c>
      <c r="B528" s="129" t="s">
        <v>3920</v>
      </c>
      <c r="C528" s="130" t="s">
        <v>3921</v>
      </c>
    </row>
    <row r="529" spans="1:3" ht="30" x14ac:dyDescent="0.25">
      <c r="A529" t="s">
        <v>3922</v>
      </c>
      <c r="B529" s="129" t="s">
        <v>3923</v>
      </c>
      <c r="C529" s="130" t="s">
        <v>3924</v>
      </c>
    </row>
    <row r="530" spans="1:3" x14ac:dyDescent="0.25">
      <c r="A530" t="s">
        <v>3925</v>
      </c>
      <c r="B530" s="129" t="s">
        <v>3926</v>
      </c>
      <c r="C530" s="130" t="s">
        <v>3927</v>
      </c>
    </row>
    <row r="531" spans="1:3" x14ac:dyDescent="0.25">
      <c r="A531" t="s">
        <v>3928</v>
      </c>
      <c r="B531" s="129" t="s">
        <v>3929</v>
      </c>
      <c r="C531" s="130" t="s">
        <v>3930</v>
      </c>
    </row>
    <row r="532" spans="1:3" ht="30" x14ac:dyDescent="0.25">
      <c r="A532" t="s">
        <v>3931</v>
      </c>
      <c r="B532" s="129" t="s">
        <v>3932</v>
      </c>
      <c r="C532" s="130" t="s">
        <v>3933</v>
      </c>
    </row>
    <row r="533" spans="1:3" ht="30" x14ac:dyDescent="0.25">
      <c r="A533" t="s">
        <v>3934</v>
      </c>
      <c r="B533" s="129" t="s">
        <v>3935</v>
      </c>
      <c r="C533" s="130" t="s">
        <v>3936</v>
      </c>
    </row>
    <row r="534" spans="1:3" ht="45" x14ac:dyDescent="0.25">
      <c r="A534" t="s">
        <v>3937</v>
      </c>
      <c r="B534" s="129" t="s">
        <v>3938</v>
      </c>
      <c r="C534" s="130" t="s">
        <v>3939</v>
      </c>
    </row>
    <row r="535" spans="1:3" x14ac:dyDescent="0.25">
      <c r="A535" t="s">
        <v>3940</v>
      </c>
      <c r="B535" s="129" t="s">
        <v>3941</v>
      </c>
      <c r="C535" s="130" t="s">
        <v>3942</v>
      </c>
    </row>
    <row r="536" spans="1:3" ht="45" x14ac:dyDescent="0.25">
      <c r="A536" t="s">
        <v>3943</v>
      </c>
      <c r="B536" s="129" t="s">
        <v>3944</v>
      </c>
      <c r="C536" s="130" t="s">
        <v>3945</v>
      </c>
    </row>
    <row r="537" spans="1:3" ht="45" x14ac:dyDescent="0.25">
      <c r="A537" t="s">
        <v>3946</v>
      </c>
      <c r="B537" s="129" t="s">
        <v>3947</v>
      </c>
      <c r="C537" s="130" t="s">
        <v>3948</v>
      </c>
    </row>
    <row r="538" spans="1:3" x14ac:dyDescent="0.25">
      <c r="A538" t="s">
        <v>3949</v>
      </c>
      <c r="B538" s="129" t="s">
        <v>3950</v>
      </c>
      <c r="C538" s="130" t="s">
        <v>3951</v>
      </c>
    </row>
    <row r="539" spans="1:3" x14ac:dyDescent="0.25">
      <c r="A539" t="s">
        <v>1826</v>
      </c>
      <c r="B539" s="129" t="s">
        <v>3952</v>
      </c>
      <c r="C539" s="130" t="s">
        <v>3953</v>
      </c>
    </row>
    <row r="540" spans="1:3" ht="30" x14ac:dyDescent="0.25">
      <c r="A540" t="s">
        <v>3954</v>
      </c>
      <c r="B540" s="129" t="s">
        <v>3955</v>
      </c>
      <c r="C540" s="130" t="s">
        <v>3956</v>
      </c>
    </row>
    <row r="541" spans="1:3" x14ac:dyDescent="0.25">
      <c r="A541" t="s">
        <v>3957</v>
      </c>
      <c r="B541" s="129" t="s">
        <v>3958</v>
      </c>
      <c r="C541" s="130" t="s">
        <v>3959</v>
      </c>
    </row>
    <row r="542" spans="1:3" ht="30" x14ac:dyDescent="0.25">
      <c r="A542" t="s">
        <v>3960</v>
      </c>
      <c r="B542" s="129" t="s">
        <v>3961</v>
      </c>
      <c r="C542" s="130" t="s">
        <v>3962</v>
      </c>
    </row>
    <row r="543" spans="1:3" x14ac:dyDescent="0.25">
      <c r="A543" t="s">
        <v>3963</v>
      </c>
      <c r="B543" s="129" t="s">
        <v>3964</v>
      </c>
      <c r="C543" s="130" t="s">
        <v>3965</v>
      </c>
    </row>
    <row r="544" spans="1:3" x14ac:dyDescent="0.25">
      <c r="A544" t="s">
        <v>3966</v>
      </c>
      <c r="B544" s="129" t="s">
        <v>3967</v>
      </c>
      <c r="C544" s="130" t="s">
        <v>3968</v>
      </c>
    </row>
    <row r="545" spans="1:3" x14ac:dyDescent="0.25">
      <c r="A545" t="s">
        <v>3969</v>
      </c>
      <c r="B545" s="129" t="s">
        <v>3970</v>
      </c>
      <c r="C545" s="130" t="s">
        <v>3971</v>
      </c>
    </row>
    <row r="546" spans="1:3" x14ac:dyDescent="0.25">
      <c r="A546" t="s">
        <v>3972</v>
      </c>
      <c r="B546" s="129" t="s">
        <v>3973</v>
      </c>
      <c r="C546" s="130" t="s">
        <v>3974</v>
      </c>
    </row>
    <row r="547" spans="1:3" ht="30" x14ac:dyDescent="0.25">
      <c r="A547" t="s">
        <v>3975</v>
      </c>
      <c r="B547" s="129" t="s">
        <v>3976</v>
      </c>
      <c r="C547" s="130" t="s">
        <v>3977</v>
      </c>
    </row>
    <row r="548" spans="1:3" x14ac:dyDescent="0.25">
      <c r="A548" t="s">
        <v>3978</v>
      </c>
      <c r="B548" s="129" t="s">
        <v>3979</v>
      </c>
      <c r="C548" s="130" t="s">
        <v>3980</v>
      </c>
    </row>
    <row r="549" spans="1:3" ht="60" x14ac:dyDescent="0.25">
      <c r="A549" t="s">
        <v>3981</v>
      </c>
      <c r="B549" s="129" t="s">
        <v>3982</v>
      </c>
      <c r="C549" s="130"/>
    </row>
    <row r="550" spans="1:3" x14ac:dyDescent="0.25">
      <c r="A550" t="s">
        <v>3983</v>
      </c>
      <c r="B550" s="129" t="s">
        <v>3984</v>
      </c>
      <c r="C550" s="130" t="s">
        <v>3985</v>
      </c>
    </row>
    <row r="551" spans="1:3" ht="30" x14ac:dyDescent="0.25">
      <c r="A551" t="s">
        <v>3986</v>
      </c>
      <c r="B551" s="129" t="s">
        <v>3987</v>
      </c>
      <c r="C551" s="130" t="s">
        <v>3988</v>
      </c>
    </row>
    <row r="552" spans="1:3" x14ac:dyDescent="0.25">
      <c r="A552" t="s">
        <v>3989</v>
      </c>
      <c r="B552" s="129" t="s">
        <v>3990</v>
      </c>
      <c r="C552" s="130" t="s">
        <v>3991</v>
      </c>
    </row>
    <row r="553" spans="1:3" ht="45" x14ac:dyDescent="0.25">
      <c r="A553" t="s">
        <v>3992</v>
      </c>
      <c r="B553" s="129" t="s">
        <v>3993</v>
      </c>
      <c r="C553" s="130" t="s">
        <v>3994</v>
      </c>
    </row>
    <row r="554" spans="1:3" ht="30" x14ac:dyDescent="0.25">
      <c r="A554" t="s">
        <v>3995</v>
      </c>
      <c r="B554" s="129" t="s">
        <v>3996</v>
      </c>
      <c r="C554" s="130" t="s">
        <v>3997</v>
      </c>
    </row>
    <row r="555" spans="1:3" x14ac:dyDescent="0.25">
      <c r="A555" t="s">
        <v>3998</v>
      </c>
      <c r="B555" s="129" t="s">
        <v>3999</v>
      </c>
      <c r="C555" s="130" t="s">
        <v>4000</v>
      </c>
    </row>
    <row r="556" spans="1:3" x14ac:dyDescent="0.25">
      <c r="A556" t="s">
        <v>4001</v>
      </c>
      <c r="B556" s="129" t="s">
        <v>4002</v>
      </c>
      <c r="C556" s="130" t="s">
        <v>4003</v>
      </c>
    </row>
    <row r="557" spans="1:3" x14ac:dyDescent="0.25">
      <c r="A557" t="s">
        <v>4004</v>
      </c>
      <c r="B557" s="129" t="s">
        <v>4005</v>
      </c>
      <c r="C557" s="130" t="s">
        <v>4006</v>
      </c>
    </row>
    <row r="558" spans="1:3" ht="45" x14ac:dyDescent="0.25">
      <c r="A558" t="s">
        <v>4007</v>
      </c>
      <c r="B558" s="129" t="s">
        <v>4008</v>
      </c>
      <c r="C558" s="130" t="s">
        <v>4009</v>
      </c>
    </row>
    <row r="559" spans="1:3" ht="45" x14ac:dyDescent="0.25">
      <c r="A559" t="s">
        <v>4010</v>
      </c>
      <c r="B559" s="129" t="s">
        <v>4011</v>
      </c>
      <c r="C559" s="130"/>
    </row>
    <row r="560" spans="1:3" ht="75" x14ac:dyDescent="0.25">
      <c r="A560" t="s">
        <v>4012</v>
      </c>
      <c r="B560" s="129" t="s">
        <v>4013</v>
      </c>
      <c r="C560" s="130" t="s">
        <v>4014</v>
      </c>
    </row>
    <row r="561" spans="1:3" x14ac:dyDescent="0.25">
      <c r="A561" t="s">
        <v>4015</v>
      </c>
      <c r="B561" s="129" t="s">
        <v>4016</v>
      </c>
      <c r="C561" s="130" t="s">
        <v>4017</v>
      </c>
    </row>
    <row r="562" spans="1:3" x14ac:dyDescent="0.25">
      <c r="A562" t="s">
        <v>4018</v>
      </c>
      <c r="B562" s="129" t="s">
        <v>4019</v>
      </c>
      <c r="C562" s="130" t="s">
        <v>4020</v>
      </c>
    </row>
    <row r="563" spans="1:3" ht="45" x14ac:dyDescent="0.25">
      <c r="A563" t="s">
        <v>4021</v>
      </c>
      <c r="B563" s="129" t="s">
        <v>4022</v>
      </c>
      <c r="C563" s="130" t="s">
        <v>4023</v>
      </c>
    </row>
    <row r="564" spans="1:3" x14ac:dyDescent="0.25">
      <c r="A564" t="s">
        <v>1834</v>
      </c>
      <c r="B564" s="129" t="s">
        <v>4024</v>
      </c>
      <c r="C564" s="130" t="s">
        <v>4025</v>
      </c>
    </row>
    <row r="565" spans="1:3" ht="45" x14ac:dyDescent="0.25">
      <c r="A565" t="s">
        <v>4026</v>
      </c>
      <c r="B565" s="129" t="s">
        <v>4027</v>
      </c>
      <c r="C565" s="130" t="s">
        <v>4028</v>
      </c>
    </row>
    <row r="566" spans="1:3" ht="30" x14ac:dyDescent="0.25">
      <c r="A566" t="s">
        <v>4029</v>
      </c>
      <c r="B566" s="129" t="s">
        <v>4030</v>
      </c>
      <c r="C566" s="130" t="s">
        <v>4031</v>
      </c>
    </row>
    <row r="567" spans="1:3" x14ac:dyDescent="0.25">
      <c r="A567" t="s">
        <v>4032</v>
      </c>
      <c r="B567" s="129" t="s">
        <v>4033</v>
      </c>
      <c r="C567" s="130" t="s">
        <v>4034</v>
      </c>
    </row>
    <row r="568" spans="1:3" x14ac:dyDescent="0.25">
      <c r="A568" t="s">
        <v>4035</v>
      </c>
      <c r="B568" s="129" t="s">
        <v>4036</v>
      </c>
      <c r="C568" s="130" t="s">
        <v>4037</v>
      </c>
    </row>
    <row r="569" spans="1:3" ht="45" x14ac:dyDescent="0.25">
      <c r="A569" t="s">
        <v>4038</v>
      </c>
      <c r="B569" s="129" t="s">
        <v>4039</v>
      </c>
      <c r="C569" s="130" t="s">
        <v>4040</v>
      </c>
    </row>
    <row r="570" spans="1:3" x14ac:dyDescent="0.25">
      <c r="A570" t="s">
        <v>4041</v>
      </c>
      <c r="B570" s="129" t="s">
        <v>4042</v>
      </c>
      <c r="C570" s="130" t="s">
        <v>4043</v>
      </c>
    </row>
    <row r="571" spans="1:3" x14ac:dyDescent="0.25">
      <c r="A571" t="s">
        <v>4044</v>
      </c>
      <c r="B571" s="129" t="s">
        <v>4045</v>
      </c>
      <c r="C571" s="130" t="s">
        <v>4046</v>
      </c>
    </row>
    <row r="572" spans="1:3" x14ac:dyDescent="0.25">
      <c r="A572" t="s">
        <v>4047</v>
      </c>
      <c r="B572" s="129" t="s">
        <v>4048</v>
      </c>
      <c r="C572" s="130" t="s">
        <v>4049</v>
      </c>
    </row>
    <row r="573" spans="1:3" x14ac:dyDescent="0.25">
      <c r="A573" t="s">
        <v>1841</v>
      </c>
      <c r="B573" s="129" t="s">
        <v>4050</v>
      </c>
      <c r="C573" s="130" t="s">
        <v>4051</v>
      </c>
    </row>
    <row r="574" spans="1:3" ht="60" x14ac:dyDescent="0.25">
      <c r="A574" t="s">
        <v>4052</v>
      </c>
      <c r="B574" s="129" t="s">
        <v>4053</v>
      </c>
      <c r="C574" s="130" t="s">
        <v>4054</v>
      </c>
    </row>
    <row r="575" spans="1:3" ht="30" x14ac:dyDescent="0.25">
      <c r="A575" t="s">
        <v>4055</v>
      </c>
      <c r="B575" s="129" t="s">
        <v>4056</v>
      </c>
      <c r="C575" s="130" t="s">
        <v>4057</v>
      </c>
    </row>
    <row r="576" spans="1:3" ht="30" x14ac:dyDescent="0.25">
      <c r="A576" t="s">
        <v>4058</v>
      </c>
      <c r="B576" s="129" t="s">
        <v>4059</v>
      </c>
      <c r="C576" s="130" t="s">
        <v>4060</v>
      </c>
    </row>
    <row r="577" spans="1:3" x14ac:dyDescent="0.25">
      <c r="A577" t="s">
        <v>4061</v>
      </c>
      <c r="B577" s="129" t="s">
        <v>4062</v>
      </c>
      <c r="C577" s="130" t="s">
        <v>4063</v>
      </c>
    </row>
    <row r="578" spans="1:3" x14ac:dyDescent="0.25">
      <c r="A578" t="s">
        <v>4064</v>
      </c>
      <c r="B578" s="129" t="s">
        <v>4065</v>
      </c>
      <c r="C578" s="130" t="s">
        <v>4066</v>
      </c>
    </row>
    <row r="579" spans="1:3" ht="45" x14ac:dyDescent="0.25">
      <c r="A579" t="s">
        <v>4067</v>
      </c>
      <c r="B579" s="129" t="s">
        <v>4068</v>
      </c>
      <c r="C579" s="130" t="s">
        <v>4069</v>
      </c>
    </row>
    <row r="580" spans="1:3" x14ac:dyDescent="0.25">
      <c r="A580" t="s">
        <v>4070</v>
      </c>
      <c r="B580" s="129" t="s">
        <v>4071</v>
      </c>
      <c r="C580" s="130" t="s">
        <v>4072</v>
      </c>
    </row>
    <row r="581" spans="1:3" ht="45" x14ac:dyDescent="0.25">
      <c r="A581" t="s">
        <v>4073</v>
      </c>
      <c r="B581" s="129" t="s">
        <v>4074</v>
      </c>
      <c r="C581" s="130" t="s">
        <v>4075</v>
      </c>
    </row>
    <row r="582" spans="1:3" x14ac:dyDescent="0.25">
      <c r="A582" t="s">
        <v>4076</v>
      </c>
      <c r="B582" s="129" t="s">
        <v>4077</v>
      </c>
      <c r="C582" s="130" t="s">
        <v>4078</v>
      </c>
    </row>
    <row r="583" spans="1:3" x14ac:dyDescent="0.25">
      <c r="A583" t="s">
        <v>4079</v>
      </c>
      <c r="B583" s="129" t="s">
        <v>4080</v>
      </c>
      <c r="C583" s="130" t="s">
        <v>4081</v>
      </c>
    </row>
    <row r="584" spans="1:3" x14ac:dyDescent="0.25">
      <c r="A584" t="s">
        <v>4082</v>
      </c>
      <c r="B584" s="129" t="s">
        <v>4083</v>
      </c>
      <c r="C584" s="130" t="s">
        <v>4084</v>
      </c>
    </row>
    <row r="585" spans="1:3" x14ac:dyDescent="0.25">
      <c r="A585" t="s">
        <v>4085</v>
      </c>
      <c r="B585" s="129" t="s">
        <v>4086</v>
      </c>
      <c r="C585" s="130" t="s">
        <v>4087</v>
      </c>
    </row>
    <row r="586" spans="1:3" ht="45" x14ac:dyDescent="0.25">
      <c r="A586" t="s">
        <v>4088</v>
      </c>
      <c r="B586" s="129" t="s">
        <v>4089</v>
      </c>
      <c r="C586" s="130" t="s">
        <v>4090</v>
      </c>
    </row>
    <row r="587" spans="1:3" ht="30" x14ac:dyDescent="0.25">
      <c r="A587" t="s">
        <v>4091</v>
      </c>
      <c r="B587" s="129" t="s">
        <v>4092</v>
      </c>
      <c r="C587" s="130" t="s">
        <v>4093</v>
      </c>
    </row>
    <row r="588" spans="1:3" ht="45" x14ac:dyDescent="0.25">
      <c r="A588" t="s">
        <v>4094</v>
      </c>
      <c r="B588" s="129" t="s">
        <v>4095</v>
      </c>
      <c r="C588" s="130" t="s">
        <v>4096</v>
      </c>
    </row>
    <row r="589" spans="1:3" ht="30" x14ac:dyDescent="0.25">
      <c r="A589" t="s">
        <v>4097</v>
      </c>
      <c r="B589" s="129" t="s">
        <v>4098</v>
      </c>
      <c r="C589" s="130" t="s">
        <v>4099</v>
      </c>
    </row>
    <row r="590" spans="1:3" ht="60" x14ac:dyDescent="0.25">
      <c r="A590" t="s">
        <v>4100</v>
      </c>
      <c r="B590" s="129" t="s">
        <v>4101</v>
      </c>
      <c r="C590" s="130" t="s">
        <v>4102</v>
      </c>
    </row>
    <row r="591" spans="1:3" ht="30" x14ac:dyDescent="0.25">
      <c r="A591" t="s">
        <v>4103</v>
      </c>
      <c r="B591" s="129" t="s">
        <v>4104</v>
      </c>
      <c r="C591" s="130"/>
    </row>
    <row r="592" spans="1:3" ht="45" x14ac:dyDescent="0.25">
      <c r="A592" t="s">
        <v>4105</v>
      </c>
      <c r="B592" s="129" t="s">
        <v>4106</v>
      </c>
      <c r="C592" s="130"/>
    </row>
    <row r="593" spans="1:3" ht="30" x14ac:dyDescent="0.25">
      <c r="A593" t="s">
        <v>4107</v>
      </c>
      <c r="B593" s="129" t="s">
        <v>4108</v>
      </c>
      <c r="C593" s="130"/>
    </row>
    <row r="594" spans="1:3" ht="45" x14ac:dyDescent="0.25">
      <c r="A594" t="s">
        <v>4109</v>
      </c>
      <c r="B594" s="129" t="s">
        <v>4110</v>
      </c>
      <c r="C594" s="130"/>
    </row>
    <row r="595" spans="1:3" ht="75" x14ac:dyDescent="0.25">
      <c r="A595" t="s">
        <v>4111</v>
      </c>
      <c r="B595" s="129" t="s">
        <v>4112</v>
      </c>
      <c r="C595" s="130" t="s">
        <v>4113</v>
      </c>
    </row>
    <row r="596" spans="1:3" x14ac:dyDescent="0.25">
      <c r="A596" t="s">
        <v>1845</v>
      </c>
      <c r="B596" s="129" t="s">
        <v>4114</v>
      </c>
      <c r="C596" s="130" t="s">
        <v>4115</v>
      </c>
    </row>
    <row r="597" spans="1:3" x14ac:dyDescent="0.25">
      <c r="A597" t="s">
        <v>4116</v>
      </c>
      <c r="B597" s="129" t="s">
        <v>4117</v>
      </c>
      <c r="C597" s="130" t="s">
        <v>4118</v>
      </c>
    </row>
    <row r="598" spans="1:3" ht="30" x14ac:dyDescent="0.25">
      <c r="A598" t="s">
        <v>4119</v>
      </c>
      <c r="B598" s="129" t="s">
        <v>4120</v>
      </c>
      <c r="C598" s="130" t="s">
        <v>4121</v>
      </c>
    </row>
    <row r="599" spans="1:3" x14ac:dyDescent="0.25">
      <c r="A599" t="s">
        <v>4122</v>
      </c>
      <c r="B599" s="129" t="s">
        <v>4123</v>
      </c>
      <c r="C599" s="130" t="s">
        <v>4124</v>
      </c>
    </row>
    <row r="600" spans="1:3" ht="30" x14ac:dyDescent="0.25">
      <c r="A600" t="s">
        <v>4125</v>
      </c>
      <c r="B600" s="129" t="s">
        <v>4126</v>
      </c>
      <c r="C600" s="130" t="s">
        <v>4127</v>
      </c>
    </row>
    <row r="601" spans="1:3" ht="30" x14ac:dyDescent="0.25">
      <c r="A601" t="s">
        <v>4128</v>
      </c>
      <c r="B601" s="129" t="s">
        <v>4129</v>
      </c>
      <c r="C601" s="130"/>
    </row>
    <row r="602" spans="1:3" ht="30" x14ac:dyDescent="0.25">
      <c r="A602" t="s">
        <v>4130</v>
      </c>
      <c r="B602" s="129" t="s">
        <v>4131</v>
      </c>
      <c r="C602" s="130" t="s">
        <v>4132</v>
      </c>
    </row>
    <row r="603" spans="1:3" x14ac:dyDescent="0.25">
      <c r="A603" t="s">
        <v>4133</v>
      </c>
      <c r="B603" s="129" t="s">
        <v>4134</v>
      </c>
      <c r="C603" s="130" t="s">
        <v>4135</v>
      </c>
    </row>
    <row r="604" spans="1:3" x14ac:dyDescent="0.25">
      <c r="A604" t="s">
        <v>4136</v>
      </c>
      <c r="B604" s="129" t="s">
        <v>4137</v>
      </c>
      <c r="C604" s="130" t="s">
        <v>4138</v>
      </c>
    </row>
    <row r="605" spans="1:3" ht="120" x14ac:dyDescent="0.25">
      <c r="A605" t="s">
        <v>4139</v>
      </c>
      <c r="B605" s="129" t="s">
        <v>4140</v>
      </c>
      <c r="C605" s="130" t="s">
        <v>4141</v>
      </c>
    </row>
    <row r="606" spans="1:3" x14ac:dyDescent="0.25">
      <c r="A606" t="s">
        <v>4142</v>
      </c>
      <c r="B606" s="129" t="s">
        <v>4143</v>
      </c>
      <c r="C606" s="130" t="s">
        <v>4144</v>
      </c>
    </row>
    <row r="607" spans="1:3" ht="30" x14ac:dyDescent="0.25">
      <c r="A607" t="s">
        <v>4145</v>
      </c>
      <c r="B607" s="129" t="s">
        <v>4146</v>
      </c>
      <c r="C607" s="130" t="s">
        <v>4147</v>
      </c>
    </row>
    <row r="608" spans="1:3" x14ac:dyDescent="0.25">
      <c r="A608" t="s">
        <v>4148</v>
      </c>
      <c r="B608" s="129" t="s">
        <v>4149</v>
      </c>
      <c r="C608" s="130" t="s">
        <v>4150</v>
      </c>
    </row>
    <row r="609" spans="1:3" ht="45" x14ac:dyDescent="0.25">
      <c r="A609" t="s">
        <v>4151</v>
      </c>
      <c r="B609" s="129" t="s">
        <v>4152</v>
      </c>
      <c r="C609" s="130"/>
    </row>
    <row r="610" spans="1:3" ht="45" x14ac:dyDescent="0.25">
      <c r="A610" t="s">
        <v>4153</v>
      </c>
      <c r="B610" s="129" t="s">
        <v>4154</v>
      </c>
      <c r="C610" s="130" t="s">
        <v>4155</v>
      </c>
    </row>
    <row r="611" spans="1:3" ht="45" x14ac:dyDescent="0.25">
      <c r="A611" t="s">
        <v>4156</v>
      </c>
      <c r="B611" s="129" t="s">
        <v>4157</v>
      </c>
      <c r="C611" s="130" t="s">
        <v>4158</v>
      </c>
    </row>
    <row r="612" spans="1:3" x14ac:dyDescent="0.25">
      <c r="A612" t="s">
        <v>4159</v>
      </c>
      <c r="B612" s="129" t="s">
        <v>4160</v>
      </c>
      <c r="C612" s="130" t="s">
        <v>4161</v>
      </c>
    </row>
    <row r="613" spans="1:3" x14ac:dyDescent="0.25">
      <c r="A613" t="s">
        <v>4162</v>
      </c>
      <c r="B613" s="129" t="s">
        <v>4163</v>
      </c>
      <c r="C613" s="130" t="s">
        <v>4164</v>
      </c>
    </row>
    <row r="614" spans="1:3" x14ac:dyDescent="0.25">
      <c r="A614" t="s">
        <v>4165</v>
      </c>
      <c r="B614" s="129" t="s">
        <v>4166</v>
      </c>
      <c r="C614" s="130" t="s">
        <v>4167</v>
      </c>
    </row>
    <row r="615" spans="1:3" ht="30" x14ac:dyDescent="0.25">
      <c r="A615" t="s">
        <v>4168</v>
      </c>
      <c r="B615" s="129" t="s">
        <v>4169</v>
      </c>
      <c r="C615" s="130" t="s">
        <v>4170</v>
      </c>
    </row>
    <row r="616" spans="1:3" x14ac:dyDescent="0.25">
      <c r="A616" t="s">
        <v>4171</v>
      </c>
      <c r="B616" s="129" t="s">
        <v>4172</v>
      </c>
      <c r="C616" s="130" t="s">
        <v>4173</v>
      </c>
    </row>
    <row r="617" spans="1:3" ht="30" x14ac:dyDescent="0.25">
      <c r="A617" t="s">
        <v>4174</v>
      </c>
      <c r="B617" s="129" t="s">
        <v>4175</v>
      </c>
      <c r="C617" s="130" t="s">
        <v>4176</v>
      </c>
    </row>
    <row r="618" spans="1:3" ht="30" x14ac:dyDescent="0.25">
      <c r="A618" t="s">
        <v>4177</v>
      </c>
      <c r="B618" s="129" t="s">
        <v>4178</v>
      </c>
      <c r="C618" s="130" t="s">
        <v>4179</v>
      </c>
    </row>
    <row r="619" spans="1:3" ht="90" x14ac:dyDescent="0.25">
      <c r="A619" t="s">
        <v>4180</v>
      </c>
      <c r="B619" s="129" t="s">
        <v>4181</v>
      </c>
      <c r="C619" s="130" t="s">
        <v>4182</v>
      </c>
    </row>
    <row r="620" spans="1:3" x14ac:dyDescent="0.25">
      <c r="A620" t="s">
        <v>1872</v>
      </c>
      <c r="B620" s="129" t="s">
        <v>4183</v>
      </c>
      <c r="C620" s="130" t="s">
        <v>4184</v>
      </c>
    </row>
    <row r="621" spans="1:3" ht="30" x14ac:dyDescent="0.25">
      <c r="A621" t="s">
        <v>4185</v>
      </c>
      <c r="B621" s="129" t="s">
        <v>4186</v>
      </c>
      <c r="C621" s="130"/>
    </row>
    <row r="622" spans="1:3" x14ac:dyDescent="0.25">
      <c r="A622" t="s">
        <v>4187</v>
      </c>
      <c r="B622" s="129" t="s">
        <v>4188</v>
      </c>
      <c r="C622" s="130" t="s">
        <v>4189</v>
      </c>
    </row>
    <row r="623" spans="1:3" x14ac:dyDescent="0.25">
      <c r="A623" t="s">
        <v>4190</v>
      </c>
      <c r="B623" s="129" t="s">
        <v>4191</v>
      </c>
      <c r="C623" s="130" t="s">
        <v>4192</v>
      </c>
    </row>
    <row r="624" spans="1:3" x14ac:dyDescent="0.25">
      <c r="A624" t="s">
        <v>4193</v>
      </c>
      <c r="B624" s="129" t="s">
        <v>4194</v>
      </c>
      <c r="C624" s="130" t="s">
        <v>4195</v>
      </c>
    </row>
    <row r="625" spans="1:3" x14ac:dyDescent="0.25">
      <c r="A625" t="s">
        <v>1874</v>
      </c>
      <c r="B625" s="129" t="s">
        <v>4196</v>
      </c>
      <c r="C625" s="130" t="s">
        <v>4197</v>
      </c>
    </row>
    <row r="626" spans="1:3" x14ac:dyDescent="0.25">
      <c r="A626" t="s">
        <v>4198</v>
      </c>
      <c r="B626" s="129" t="s">
        <v>4199</v>
      </c>
      <c r="C626" s="130"/>
    </row>
    <row r="627" spans="1:3" ht="45" x14ac:dyDescent="0.25">
      <c r="A627" t="s">
        <v>4200</v>
      </c>
      <c r="B627" s="129" t="s">
        <v>4201</v>
      </c>
      <c r="C627" s="130" t="s">
        <v>4202</v>
      </c>
    </row>
    <row r="628" spans="1:3" x14ac:dyDescent="0.25">
      <c r="A628" t="s">
        <v>4203</v>
      </c>
      <c r="B628" s="129" t="s">
        <v>4204</v>
      </c>
      <c r="C628" s="130" t="s">
        <v>4205</v>
      </c>
    </row>
    <row r="629" spans="1:3" ht="30" x14ac:dyDescent="0.25">
      <c r="A629" t="s">
        <v>4206</v>
      </c>
      <c r="B629" s="129" t="s">
        <v>4207</v>
      </c>
      <c r="C629" s="130" t="s">
        <v>4208</v>
      </c>
    </row>
    <row r="630" spans="1:3" x14ac:dyDescent="0.25">
      <c r="A630" t="s">
        <v>4209</v>
      </c>
      <c r="B630" s="129" t="s">
        <v>4210</v>
      </c>
      <c r="C630" s="130" t="s">
        <v>4211</v>
      </c>
    </row>
    <row r="631" spans="1:3" ht="30" x14ac:dyDescent="0.25">
      <c r="A631" t="s">
        <v>4212</v>
      </c>
      <c r="B631" s="129" t="s">
        <v>4213</v>
      </c>
      <c r="C631" s="130"/>
    </row>
    <row r="632" spans="1:3" ht="90" x14ac:dyDescent="0.25">
      <c r="A632" t="s">
        <v>4214</v>
      </c>
      <c r="B632" s="129" t="s">
        <v>4215</v>
      </c>
      <c r="C632" s="130" t="s">
        <v>4216</v>
      </c>
    </row>
    <row r="633" spans="1:3" x14ac:dyDescent="0.25">
      <c r="A633" t="s">
        <v>1883</v>
      </c>
      <c r="B633" s="129" t="s">
        <v>4217</v>
      </c>
      <c r="C633" s="130" t="s">
        <v>4218</v>
      </c>
    </row>
    <row r="634" spans="1:3" ht="30" x14ac:dyDescent="0.25">
      <c r="A634" t="s">
        <v>4219</v>
      </c>
      <c r="B634" s="129" t="s">
        <v>4220</v>
      </c>
      <c r="C634" s="130"/>
    </row>
    <row r="635" spans="1:3" ht="45" x14ac:dyDescent="0.25">
      <c r="A635" t="s">
        <v>4221</v>
      </c>
      <c r="B635" s="129" t="s">
        <v>4222</v>
      </c>
      <c r="C635" s="130" t="s">
        <v>4223</v>
      </c>
    </row>
    <row r="636" spans="1:3" ht="45" x14ac:dyDescent="0.25">
      <c r="A636" t="s">
        <v>4224</v>
      </c>
      <c r="B636" s="129" t="s">
        <v>4225</v>
      </c>
      <c r="C636" s="130"/>
    </row>
    <row r="637" spans="1:3" x14ac:dyDescent="0.25">
      <c r="A637" t="s">
        <v>4226</v>
      </c>
      <c r="B637" s="129" t="s">
        <v>4227</v>
      </c>
      <c r="C637" s="130" t="s">
        <v>4228</v>
      </c>
    </row>
    <row r="638" spans="1:3" ht="30" x14ac:dyDescent="0.25">
      <c r="A638" t="s">
        <v>4229</v>
      </c>
      <c r="B638" s="129" t="s">
        <v>4230</v>
      </c>
      <c r="C638" s="130" t="s">
        <v>4231</v>
      </c>
    </row>
    <row r="639" spans="1:3" ht="45" x14ac:dyDescent="0.25">
      <c r="A639" t="s">
        <v>4232</v>
      </c>
      <c r="B639" s="129" t="s">
        <v>4233</v>
      </c>
      <c r="C639" s="130" t="s">
        <v>4234</v>
      </c>
    </row>
    <row r="640" spans="1:3" ht="30" x14ac:dyDescent="0.25">
      <c r="A640" t="s">
        <v>4235</v>
      </c>
      <c r="B640" s="129" t="s">
        <v>4236</v>
      </c>
      <c r="C640" s="130" t="s">
        <v>4237</v>
      </c>
    </row>
    <row r="641" spans="1:3" ht="45" x14ac:dyDescent="0.25">
      <c r="A641" t="s">
        <v>4238</v>
      </c>
      <c r="B641" s="129" t="s">
        <v>4239</v>
      </c>
      <c r="C641" s="130" t="s">
        <v>4240</v>
      </c>
    </row>
    <row r="642" spans="1:3" ht="30" x14ac:dyDescent="0.25">
      <c r="A642" t="s">
        <v>4241</v>
      </c>
      <c r="B642" s="129" t="s">
        <v>4242</v>
      </c>
      <c r="C642" s="130" t="s">
        <v>4243</v>
      </c>
    </row>
    <row r="643" spans="1:3" x14ac:dyDescent="0.25">
      <c r="A643" t="s">
        <v>4244</v>
      </c>
      <c r="B643" s="129" t="s">
        <v>4245</v>
      </c>
      <c r="C643" s="130" t="s">
        <v>4246</v>
      </c>
    </row>
    <row r="644" spans="1:3" x14ac:dyDescent="0.25">
      <c r="A644" t="s">
        <v>4247</v>
      </c>
      <c r="B644" s="129" t="s">
        <v>4248</v>
      </c>
      <c r="C644" s="130"/>
    </row>
    <row r="645" spans="1:3" x14ac:dyDescent="0.25">
      <c r="A645" t="s">
        <v>1891</v>
      </c>
      <c r="B645" s="129" t="s">
        <v>4249</v>
      </c>
      <c r="C645" s="130" t="s">
        <v>4250</v>
      </c>
    </row>
    <row r="646" spans="1:3" x14ac:dyDescent="0.25">
      <c r="A646" t="s">
        <v>4251</v>
      </c>
      <c r="B646" s="129" t="s">
        <v>4252</v>
      </c>
      <c r="C646" s="130" t="s">
        <v>4253</v>
      </c>
    </row>
    <row r="647" spans="1:3" ht="30" x14ac:dyDescent="0.25">
      <c r="A647" t="s">
        <v>4254</v>
      </c>
      <c r="B647" s="129" t="s">
        <v>4255</v>
      </c>
      <c r="C647" s="130" t="s">
        <v>4256</v>
      </c>
    </row>
    <row r="648" spans="1:3" ht="30" x14ac:dyDescent="0.25">
      <c r="A648" t="s">
        <v>4257</v>
      </c>
      <c r="B648" s="129" t="s">
        <v>4258</v>
      </c>
      <c r="C648" s="130" t="s">
        <v>4259</v>
      </c>
    </row>
    <row r="649" spans="1:3" x14ac:dyDescent="0.25">
      <c r="A649" t="s">
        <v>4260</v>
      </c>
      <c r="B649" s="129" t="s">
        <v>4261</v>
      </c>
      <c r="C649" s="130" t="s">
        <v>4262</v>
      </c>
    </row>
    <row r="650" spans="1:3" x14ac:dyDescent="0.25">
      <c r="A650" t="s">
        <v>4263</v>
      </c>
      <c r="B650" s="129" t="s">
        <v>4264</v>
      </c>
      <c r="C650" s="130" t="s">
        <v>4265</v>
      </c>
    </row>
    <row r="651" spans="1:3" ht="30" x14ac:dyDescent="0.25">
      <c r="A651" t="s">
        <v>4266</v>
      </c>
      <c r="B651" s="129" t="s">
        <v>4267</v>
      </c>
      <c r="C651" s="130" t="s">
        <v>4268</v>
      </c>
    </row>
    <row r="652" spans="1:3" x14ac:dyDescent="0.25">
      <c r="A652" t="s">
        <v>4269</v>
      </c>
      <c r="B652" s="129" t="s">
        <v>4270</v>
      </c>
      <c r="C652" s="130" t="s">
        <v>4271</v>
      </c>
    </row>
    <row r="653" spans="1:3" ht="45" x14ac:dyDescent="0.25">
      <c r="A653" t="s">
        <v>4272</v>
      </c>
      <c r="B653" s="129" t="s">
        <v>4273</v>
      </c>
      <c r="C653" s="130" t="s">
        <v>4274</v>
      </c>
    </row>
    <row r="654" spans="1:3" ht="30" x14ac:dyDescent="0.25">
      <c r="A654" t="s">
        <v>4275</v>
      </c>
      <c r="B654" s="129" t="s">
        <v>4276</v>
      </c>
      <c r="C654" s="130" t="s">
        <v>4277</v>
      </c>
    </row>
    <row r="655" spans="1:3" x14ac:dyDescent="0.25">
      <c r="A655" t="s">
        <v>4278</v>
      </c>
      <c r="B655" s="129" t="s">
        <v>4279</v>
      </c>
      <c r="C655" s="130" t="s">
        <v>4280</v>
      </c>
    </row>
    <row r="656" spans="1:3" x14ac:dyDescent="0.25">
      <c r="A656" t="s">
        <v>4281</v>
      </c>
      <c r="B656" s="129" t="s">
        <v>4282</v>
      </c>
      <c r="C656" s="130" t="s">
        <v>4283</v>
      </c>
    </row>
    <row r="657" spans="1:3" ht="30" x14ac:dyDescent="0.25">
      <c r="A657" t="s">
        <v>4284</v>
      </c>
      <c r="B657" s="129" t="s">
        <v>4285</v>
      </c>
      <c r="C657" s="130" t="s">
        <v>4286</v>
      </c>
    </row>
    <row r="658" spans="1:3" ht="45" x14ac:dyDescent="0.25">
      <c r="A658" t="s">
        <v>4287</v>
      </c>
      <c r="B658" s="129" t="s">
        <v>4288</v>
      </c>
      <c r="C658" s="130" t="s">
        <v>4289</v>
      </c>
    </row>
    <row r="659" spans="1:3" x14ac:dyDescent="0.25">
      <c r="A659" t="s">
        <v>4290</v>
      </c>
      <c r="B659" s="129" t="s">
        <v>4291</v>
      </c>
      <c r="C659" s="130" t="s">
        <v>4292</v>
      </c>
    </row>
    <row r="660" spans="1:3" x14ac:dyDescent="0.25">
      <c r="A660" t="s">
        <v>1900</v>
      </c>
      <c r="B660" s="129" t="s">
        <v>4293</v>
      </c>
      <c r="C660" s="130" t="s">
        <v>4294</v>
      </c>
    </row>
    <row r="661" spans="1:3" x14ac:dyDescent="0.25">
      <c r="A661" t="s">
        <v>1904</v>
      </c>
      <c r="B661" s="129" t="s">
        <v>4295</v>
      </c>
      <c r="C661" s="130" t="s">
        <v>4296</v>
      </c>
    </row>
    <row r="662" spans="1:3" x14ac:dyDescent="0.25">
      <c r="A662" t="s">
        <v>4297</v>
      </c>
      <c r="B662" s="129" t="s">
        <v>4298</v>
      </c>
      <c r="C662" s="130" t="s">
        <v>4299</v>
      </c>
    </row>
    <row r="663" spans="1:3" x14ac:dyDescent="0.25">
      <c r="A663" t="s">
        <v>4300</v>
      </c>
      <c r="B663" s="129" t="s">
        <v>4301</v>
      </c>
      <c r="C663" s="130" t="s">
        <v>4302</v>
      </c>
    </row>
    <row r="664" spans="1:3" ht="30" x14ac:dyDescent="0.25">
      <c r="A664" t="s">
        <v>4303</v>
      </c>
      <c r="B664" s="129" t="s">
        <v>4304</v>
      </c>
      <c r="C664" s="130" t="s">
        <v>4305</v>
      </c>
    </row>
    <row r="665" spans="1:3" ht="30" x14ac:dyDescent="0.25">
      <c r="A665" t="s">
        <v>4306</v>
      </c>
      <c r="B665" s="129" t="s">
        <v>4307</v>
      </c>
      <c r="C665" s="130" t="s">
        <v>4308</v>
      </c>
    </row>
    <row r="666" spans="1:3" ht="30" x14ac:dyDescent="0.25">
      <c r="A666" t="s">
        <v>4309</v>
      </c>
      <c r="B666" s="129" t="s">
        <v>4310</v>
      </c>
      <c r="C666" s="130" t="s">
        <v>4311</v>
      </c>
    </row>
    <row r="667" spans="1:3" ht="30" x14ac:dyDescent="0.25">
      <c r="A667" t="s">
        <v>4312</v>
      </c>
      <c r="B667" s="129" t="s">
        <v>4313</v>
      </c>
      <c r="C667" s="130"/>
    </row>
    <row r="668" spans="1:3" x14ac:dyDescent="0.25">
      <c r="A668" t="s">
        <v>4314</v>
      </c>
      <c r="B668" s="129" t="s">
        <v>4315</v>
      </c>
      <c r="C668" s="130" t="s">
        <v>4316</v>
      </c>
    </row>
    <row r="669" spans="1:3" x14ac:dyDescent="0.25">
      <c r="A669" t="s">
        <v>4317</v>
      </c>
      <c r="B669" s="129" t="s">
        <v>4318</v>
      </c>
      <c r="C669" s="130" t="s">
        <v>4319</v>
      </c>
    </row>
    <row r="670" spans="1:3" ht="30" x14ac:dyDescent="0.25">
      <c r="A670" t="s">
        <v>1906</v>
      </c>
      <c r="B670" s="129" t="s">
        <v>4320</v>
      </c>
      <c r="C670" s="130" t="s">
        <v>4321</v>
      </c>
    </row>
    <row r="671" spans="1:3" x14ac:dyDescent="0.25">
      <c r="A671" t="s">
        <v>4322</v>
      </c>
      <c r="B671" s="129" t="s">
        <v>4323</v>
      </c>
      <c r="C671" s="130" t="s">
        <v>4324</v>
      </c>
    </row>
    <row r="672" spans="1:3" ht="30" x14ac:dyDescent="0.25">
      <c r="A672" t="s">
        <v>4325</v>
      </c>
      <c r="B672" s="129" t="s">
        <v>4326</v>
      </c>
      <c r="C672" s="130" t="s">
        <v>4327</v>
      </c>
    </row>
    <row r="673" spans="1:3" ht="45" x14ac:dyDescent="0.25">
      <c r="A673" t="s">
        <v>4328</v>
      </c>
      <c r="B673" s="129" t="s">
        <v>4329</v>
      </c>
      <c r="C673" s="130" t="s">
        <v>4330</v>
      </c>
    </row>
    <row r="674" spans="1:3" x14ac:dyDescent="0.25">
      <c r="A674" t="s">
        <v>4331</v>
      </c>
      <c r="B674" s="129" t="s">
        <v>4332</v>
      </c>
      <c r="C674" s="130" t="s">
        <v>4333</v>
      </c>
    </row>
    <row r="675" spans="1:3" ht="30" x14ac:dyDescent="0.25">
      <c r="A675" t="s">
        <v>4334</v>
      </c>
      <c r="B675" s="129" t="s">
        <v>4335</v>
      </c>
      <c r="C675" s="130" t="s">
        <v>4336</v>
      </c>
    </row>
    <row r="676" spans="1:3" ht="30" x14ac:dyDescent="0.25">
      <c r="A676" t="s">
        <v>4337</v>
      </c>
      <c r="B676" s="129" t="s">
        <v>4338</v>
      </c>
      <c r="C676" s="130" t="s">
        <v>4339</v>
      </c>
    </row>
    <row r="677" spans="1:3" ht="30" x14ac:dyDescent="0.25">
      <c r="A677" t="s">
        <v>4340</v>
      </c>
      <c r="B677" s="129" t="s">
        <v>4341</v>
      </c>
      <c r="C677" s="130" t="s">
        <v>4342</v>
      </c>
    </row>
    <row r="678" spans="1:3" x14ac:dyDescent="0.25">
      <c r="A678" t="s">
        <v>4343</v>
      </c>
      <c r="B678" s="129" t="s">
        <v>4344</v>
      </c>
      <c r="C678" s="130" t="s">
        <v>4345</v>
      </c>
    </row>
    <row r="679" spans="1:3" ht="30" x14ac:dyDescent="0.25">
      <c r="A679" t="s">
        <v>4346</v>
      </c>
      <c r="B679" s="129" t="s">
        <v>4347</v>
      </c>
      <c r="C679" s="130" t="s">
        <v>4348</v>
      </c>
    </row>
    <row r="680" spans="1:3" ht="30" x14ac:dyDescent="0.25">
      <c r="A680" t="s">
        <v>4349</v>
      </c>
      <c r="B680" s="129" t="s">
        <v>4350</v>
      </c>
      <c r="C680" s="130" t="s">
        <v>4351</v>
      </c>
    </row>
    <row r="681" spans="1:3" ht="30" x14ac:dyDescent="0.25">
      <c r="A681" t="s">
        <v>4352</v>
      </c>
      <c r="B681" s="129" t="s">
        <v>4353</v>
      </c>
      <c r="C681" s="130" t="s">
        <v>4354</v>
      </c>
    </row>
    <row r="682" spans="1:3" x14ac:dyDescent="0.25">
      <c r="A682" t="s">
        <v>1922</v>
      </c>
      <c r="B682" s="129" t="s">
        <v>4355</v>
      </c>
      <c r="C682" s="130" t="s">
        <v>4356</v>
      </c>
    </row>
    <row r="683" spans="1:3" ht="45" x14ac:dyDescent="0.25">
      <c r="A683" t="s">
        <v>4357</v>
      </c>
      <c r="B683" s="129" t="s">
        <v>4358</v>
      </c>
      <c r="C683" s="130" t="s">
        <v>4359</v>
      </c>
    </row>
    <row r="684" spans="1:3" x14ac:dyDescent="0.25">
      <c r="A684" t="s">
        <v>4360</v>
      </c>
      <c r="B684" s="129" t="s">
        <v>4361</v>
      </c>
      <c r="C684" s="130" t="s">
        <v>4362</v>
      </c>
    </row>
    <row r="685" spans="1:3" ht="45" x14ac:dyDescent="0.25">
      <c r="A685" t="s">
        <v>4363</v>
      </c>
      <c r="B685" s="129" t="s">
        <v>4364</v>
      </c>
      <c r="C685" s="130" t="s">
        <v>4365</v>
      </c>
    </row>
    <row r="686" spans="1:3" x14ac:dyDescent="0.25">
      <c r="A686" t="s">
        <v>4366</v>
      </c>
      <c r="B686" s="129" t="s">
        <v>4367</v>
      </c>
      <c r="C686" s="130" t="s">
        <v>4368</v>
      </c>
    </row>
    <row r="687" spans="1:3" x14ac:dyDescent="0.25">
      <c r="A687" t="s">
        <v>4369</v>
      </c>
      <c r="B687" s="129" t="s">
        <v>4370</v>
      </c>
      <c r="C687" s="130" t="s">
        <v>4371</v>
      </c>
    </row>
    <row r="688" spans="1:3" ht="60" x14ac:dyDescent="0.25">
      <c r="A688" t="s">
        <v>4372</v>
      </c>
      <c r="B688" s="129" t="s">
        <v>4373</v>
      </c>
      <c r="C688" s="130" t="s">
        <v>4374</v>
      </c>
    </row>
    <row r="689" spans="1:3" ht="60" x14ac:dyDescent="0.25">
      <c r="A689" t="s">
        <v>4375</v>
      </c>
      <c r="B689" s="129" t="s">
        <v>4376</v>
      </c>
      <c r="C689" s="130" t="s">
        <v>4377</v>
      </c>
    </row>
    <row r="690" spans="1:3" x14ac:dyDescent="0.25">
      <c r="A690" t="s">
        <v>1931</v>
      </c>
      <c r="B690" s="129" t="s">
        <v>4378</v>
      </c>
      <c r="C690" s="130" t="s">
        <v>4379</v>
      </c>
    </row>
    <row r="691" spans="1:3" ht="60" x14ac:dyDescent="0.25">
      <c r="A691" t="s">
        <v>4380</v>
      </c>
      <c r="B691" s="129" t="s">
        <v>4381</v>
      </c>
      <c r="C691" s="130" t="s">
        <v>4382</v>
      </c>
    </row>
    <row r="692" spans="1:3" ht="30" x14ac:dyDescent="0.25">
      <c r="A692" t="s">
        <v>4383</v>
      </c>
      <c r="B692" s="129" t="s">
        <v>4384</v>
      </c>
      <c r="C692" s="130" t="s">
        <v>4385</v>
      </c>
    </row>
    <row r="693" spans="1:3" ht="30" x14ac:dyDescent="0.25">
      <c r="A693" t="s">
        <v>4386</v>
      </c>
      <c r="B693" s="129" t="s">
        <v>4387</v>
      </c>
      <c r="C693" s="130" t="s">
        <v>4388</v>
      </c>
    </row>
    <row r="694" spans="1:3" ht="45" x14ac:dyDescent="0.25">
      <c r="A694" t="s">
        <v>4389</v>
      </c>
      <c r="B694" s="129" t="s">
        <v>4390</v>
      </c>
      <c r="C694" s="130" t="s">
        <v>4391</v>
      </c>
    </row>
    <row r="695" spans="1:3" ht="60" x14ac:dyDescent="0.25">
      <c r="A695" t="s">
        <v>4392</v>
      </c>
      <c r="B695" s="129" t="s">
        <v>4393</v>
      </c>
      <c r="C695" s="130" t="s">
        <v>4394</v>
      </c>
    </row>
    <row r="696" spans="1:3" x14ac:dyDescent="0.25">
      <c r="A696" t="s">
        <v>4395</v>
      </c>
      <c r="B696" s="129" t="s">
        <v>4396</v>
      </c>
      <c r="C696" s="130" t="s">
        <v>4397</v>
      </c>
    </row>
    <row r="697" spans="1:3" x14ac:dyDescent="0.25">
      <c r="A697" t="s">
        <v>4398</v>
      </c>
      <c r="B697" s="129" t="s">
        <v>4399</v>
      </c>
      <c r="C697" s="130" t="s">
        <v>4400</v>
      </c>
    </row>
    <row r="698" spans="1:3" x14ac:dyDescent="0.25">
      <c r="A698" t="s">
        <v>1934</v>
      </c>
      <c r="B698" s="129" t="s">
        <v>4401</v>
      </c>
      <c r="C698" s="130" t="s">
        <v>4402</v>
      </c>
    </row>
    <row r="699" spans="1:3" ht="75" x14ac:dyDescent="0.25">
      <c r="A699" t="s">
        <v>4403</v>
      </c>
      <c r="B699" s="129" t="s">
        <v>4404</v>
      </c>
      <c r="C699" s="130" t="s">
        <v>4405</v>
      </c>
    </row>
    <row r="700" spans="1:3" ht="60" x14ac:dyDescent="0.25">
      <c r="A700" t="s">
        <v>4406</v>
      </c>
      <c r="B700" s="129" t="s">
        <v>4407</v>
      </c>
      <c r="C700" s="130" t="s">
        <v>4408</v>
      </c>
    </row>
    <row r="701" spans="1:3" x14ac:dyDescent="0.25">
      <c r="A701" t="s">
        <v>4409</v>
      </c>
      <c r="B701" s="129" t="s">
        <v>4410</v>
      </c>
      <c r="C701" s="130" t="s">
        <v>4411</v>
      </c>
    </row>
    <row r="702" spans="1:3" ht="45" x14ac:dyDescent="0.25">
      <c r="A702" t="s">
        <v>4412</v>
      </c>
      <c r="B702" s="129" t="s">
        <v>4413</v>
      </c>
      <c r="C702" s="130" t="s">
        <v>4414</v>
      </c>
    </row>
    <row r="703" spans="1:3" ht="30" x14ac:dyDescent="0.25">
      <c r="A703" t="s">
        <v>4415</v>
      </c>
      <c r="B703" s="129" t="s">
        <v>4416</v>
      </c>
      <c r="C703" s="130" t="s">
        <v>4417</v>
      </c>
    </row>
    <row r="704" spans="1:3" ht="60" x14ac:dyDescent="0.25">
      <c r="A704" t="s">
        <v>4418</v>
      </c>
      <c r="B704" s="129" t="s">
        <v>4419</v>
      </c>
      <c r="C704" s="130" t="s">
        <v>4420</v>
      </c>
    </row>
    <row r="705" spans="1:3" x14ac:dyDescent="0.25">
      <c r="A705" t="s">
        <v>4421</v>
      </c>
      <c r="B705" s="129" t="s">
        <v>4422</v>
      </c>
      <c r="C705" s="130" t="s">
        <v>4423</v>
      </c>
    </row>
    <row r="706" spans="1:3" ht="75" x14ac:dyDescent="0.25">
      <c r="A706" t="s">
        <v>4424</v>
      </c>
      <c r="B706" s="129" t="s">
        <v>4425</v>
      </c>
      <c r="C706" s="130" t="s">
        <v>4426</v>
      </c>
    </row>
    <row r="707" spans="1:3" ht="45" x14ac:dyDescent="0.25">
      <c r="A707" t="s">
        <v>4427</v>
      </c>
      <c r="B707" s="129" t="s">
        <v>4428</v>
      </c>
      <c r="C707" s="130"/>
    </row>
    <row r="708" spans="1:3" ht="45" x14ac:dyDescent="0.25">
      <c r="A708" t="s">
        <v>4429</v>
      </c>
      <c r="B708" s="129" t="s">
        <v>4430</v>
      </c>
      <c r="C708" s="130" t="s">
        <v>4431</v>
      </c>
    </row>
    <row r="709" spans="1:3" x14ac:dyDescent="0.25">
      <c r="A709" t="s">
        <v>4432</v>
      </c>
      <c r="B709" s="129" t="s">
        <v>4433</v>
      </c>
      <c r="C709" s="130" t="s">
        <v>4434</v>
      </c>
    </row>
    <row r="710" spans="1:3" ht="30" x14ac:dyDescent="0.25">
      <c r="A710" t="s">
        <v>4435</v>
      </c>
      <c r="B710" s="129" t="s">
        <v>4436</v>
      </c>
      <c r="C710" s="130"/>
    </row>
    <row r="711" spans="1:3" x14ac:dyDescent="0.25">
      <c r="A711" t="s">
        <v>4437</v>
      </c>
      <c r="B711" s="129" t="s">
        <v>4438</v>
      </c>
      <c r="C711" s="130" t="s">
        <v>4439</v>
      </c>
    </row>
    <row r="712" spans="1:3" x14ac:dyDescent="0.25">
      <c r="A712" t="s">
        <v>4440</v>
      </c>
      <c r="B712" s="129" t="s">
        <v>4441</v>
      </c>
      <c r="C712" s="130" t="s">
        <v>4442</v>
      </c>
    </row>
    <row r="713" spans="1:3" x14ac:dyDescent="0.25">
      <c r="A713" t="s">
        <v>4443</v>
      </c>
      <c r="B713" s="129" t="s">
        <v>4444</v>
      </c>
      <c r="C713" s="130" t="s">
        <v>4445</v>
      </c>
    </row>
    <row r="714" spans="1:3" x14ac:dyDescent="0.25">
      <c r="A714" t="s">
        <v>4446</v>
      </c>
      <c r="B714" s="129" t="s">
        <v>4447</v>
      </c>
      <c r="C714" s="130"/>
    </row>
    <row r="715" spans="1:3" ht="45" x14ac:dyDescent="0.25">
      <c r="A715" t="s">
        <v>4448</v>
      </c>
      <c r="B715" s="129" t="s">
        <v>4449</v>
      </c>
      <c r="C715" s="130" t="s">
        <v>4450</v>
      </c>
    </row>
    <row r="716" spans="1:3" ht="45" x14ac:dyDescent="0.25">
      <c r="A716" t="s">
        <v>4451</v>
      </c>
      <c r="B716" s="129" t="s">
        <v>4452</v>
      </c>
      <c r="C716" s="130" t="s">
        <v>4453</v>
      </c>
    </row>
    <row r="717" spans="1:3" x14ac:dyDescent="0.25">
      <c r="A717" t="s">
        <v>1957</v>
      </c>
      <c r="B717" s="129" t="s">
        <v>4454</v>
      </c>
      <c r="C717" s="130" t="s">
        <v>4455</v>
      </c>
    </row>
    <row r="718" spans="1:3" ht="45" x14ac:dyDescent="0.25">
      <c r="A718" t="s">
        <v>4456</v>
      </c>
      <c r="B718" s="129" t="s">
        <v>4457</v>
      </c>
      <c r="C718" s="130" t="s">
        <v>4458</v>
      </c>
    </row>
    <row r="719" spans="1:3" ht="30" x14ac:dyDescent="0.25">
      <c r="A719" t="s">
        <v>4459</v>
      </c>
      <c r="B719" s="129" t="s">
        <v>4460</v>
      </c>
      <c r="C719" s="130" t="s">
        <v>4461</v>
      </c>
    </row>
    <row r="720" spans="1:3" x14ac:dyDescent="0.25">
      <c r="A720" t="s">
        <v>4462</v>
      </c>
      <c r="B720" s="129" t="s">
        <v>4463</v>
      </c>
      <c r="C720" s="130" t="s">
        <v>4464</v>
      </c>
    </row>
    <row r="721" spans="1:3" ht="75" x14ac:dyDescent="0.25">
      <c r="A721" t="s">
        <v>4465</v>
      </c>
      <c r="B721" s="129" t="s">
        <v>4466</v>
      </c>
      <c r="C721" s="130" t="s">
        <v>4467</v>
      </c>
    </row>
    <row r="722" spans="1:3" x14ac:dyDescent="0.25">
      <c r="A722" t="s">
        <v>4468</v>
      </c>
      <c r="B722" s="129" t="s">
        <v>4469</v>
      </c>
      <c r="C722" s="130" t="s">
        <v>4470</v>
      </c>
    </row>
    <row r="723" spans="1:3" x14ac:dyDescent="0.25">
      <c r="A723" t="s">
        <v>4471</v>
      </c>
      <c r="B723" s="129" t="s">
        <v>4472</v>
      </c>
      <c r="C723" s="130" t="s">
        <v>4473</v>
      </c>
    </row>
    <row r="724" spans="1:3" ht="30" x14ac:dyDescent="0.25">
      <c r="A724" t="s">
        <v>4474</v>
      </c>
      <c r="B724" s="129" t="s">
        <v>4475</v>
      </c>
      <c r="C724" s="130" t="s">
        <v>4476</v>
      </c>
    </row>
    <row r="725" spans="1:3" x14ac:dyDescent="0.25">
      <c r="A725" t="s">
        <v>4477</v>
      </c>
      <c r="B725" s="129" t="s">
        <v>4478</v>
      </c>
      <c r="C725" s="130" t="s">
        <v>4479</v>
      </c>
    </row>
    <row r="726" spans="1:3" ht="90" x14ac:dyDescent="0.25">
      <c r="A726" t="s">
        <v>4480</v>
      </c>
      <c r="B726" s="129" t="s">
        <v>4481</v>
      </c>
      <c r="C726" s="130" t="s">
        <v>4482</v>
      </c>
    </row>
    <row r="727" spans="1:3" ht="90" x14ac:dyDescent="0.25">
      <c r="A727" t="s">
        <v>4483</v>
      </c>
      <c r="B727" s="129" t="s">
        <v>4484</v>
      </c>
      <c r="C727" s="130" t="s">
        <v>4485</v>
      </c>
    </row>
    <row r="728" spans="1:3" x14ac:dyDescent="0.25">
      <c r="A728" t="s">
        <v>4486</v>
      </c>
      <c r="B728" s="129" t="s">
        <v>4487</v>
      </c>
      <c r="C728" s="130" t="s">
        <v>4488</v>
      </c>
    </row>
    <row r="729" spans="1:3" x14ac:dyDescent="0.25">
      <c r="A729" t="s">
        <v>4489</v>
      </c>
      <c r="B729" s="129" t="s">
        <v>4490</v>
      </c>
      <c r="C729" s="130" t="s">
        <v>4491</v>
      </c>
    </row>
    <row r="730" spans="1:3" ht="30" x14ac:dyDescent="0.25">
      <c r="A730" t="s">
        <v>4492</v>
      </c>
      <c r="B730" s="129" t="s">
        <v>4493</v>
      </c>
      <c r="C730" s="130" t="s">
        <v>4494</v>
      </c>
    </row>
    <row r="731" spans="1:3" ht="30" x14ac:dyDescent="0.25">
      <c r="A731" t="s">
        <v>4495</v>
      </c>
      <c r="B731" s="129" t="s">
        <v>4496</v>
      </c>
      <c r="C731" s="130" t="s">
        <v>4497</v>
      </c>
    </row>
    <row r="732" spans="1:3" ht="45" x14ac:dyDescent="0.25">
      <c r="A732" t="s">
        <v>4498</v>
      </c>
      <c r="B732" s="129" t="s">
        <v>4499</v>
      </c>
      <c r="C732" s="130" t="s">
        <v>4500</v>
      </c>
    </row>
    <row r="733" spans="1:3" ht="45" x14ac:dyDescent="0.25">
      <c r="A733" t="s">
        <v>4501</v>
      </c>
      <c r="B733" s="129" t="s">
        <v>4502</v>
      </c>
      <c r="C733" s="130" t="s">
        <v>4503</v>
      </c>
    </row>
    <row r="734" spans="1:3" ht="90" x14ac:dyDescent="0.25">
      <c r="A734" t="s">
        <v>4504</v>
      </c>
      <c r="B734" s="129" t="s">
        <v>4505</v>
      </c>
      <c r="C734" s="130" t="s">
        <v>4506</v>
      </c>
    </row>
    <row r="735" spans="1:3" ht="60" x14ac:dyDescent="0.25">
      <c r="A735" t="s">
        <v>4507</v>
      </c>
      <c r="B735" s="129" t="s">
        <v>4508</v>
      </c>
      <c r="C735" s="130" t="s">
        <v>4509</v>
      </c>
    </row>
    <row r="736" spans="1:3" x14ac:dyDescent="0.25">
      <c r="A736" t="s">
        <v>4510</v>
      </c>
      <c r="B736" s="129" t="s">
        <v>4511</v>
      </c>
      <c r="C736" s="130" t="s">
        <v>4512</v>
      </c>
    </row>
    <row r="737" spans="1:3" ht="30" x14ac:dyDescent="0.25">
      <c r="A737" t="s">
        <v>4513</v>
      </c>
      <c r="B737" s="129" t="s">
        <v>4514</v>
      </c>
      <c r="C737" s="130" t="s">
        <v>4515</v>
      </c>
    </row>
    <row r="738" spans="1:3" ht="60" x14ac:dyDescent="0.25">
      <c r="A738" t="s">
        <v>4516</v>
      </c>
      <c r="B738" s="129" t="s">
        <v>4517</v>
      </c>
      <c r="C738" s="130"/>
    </row>
    <row r="739" spans="1:3" ht="45" x14ac:dyDescent="0.25">
      <c r="A739" t="s">
        <v>4518</v>
      </c>
      <c r="B739" s="129" t="s">
        <v>4519</v>
      </c>
      <c r="C739" s="130" t="s">
        <v>4520</v>
      </c>
    </row>
    <row r="740" spans="1:3" ht="45" x14ac:dyDescent="0.25">
      <c r="A740" t="s">
        <v>4521</v>
      </c>
      <c r="B740" s="129" t="s">
        <v>4522</v>
      </c>
      <c r="C740" s="130" t="s">
        <v>4523</v>
      </c>
    </row>
    <row r="741" spans="1:3" ht="30" x14ac:dyDescent="0.25">
      <c r="A741" t="s">
        <v>4524</v>
      </c>
      <c r="B741" s="129" t="s">
        <v>4525</v>
      </c>
      <c r="C741" s="130" t="s">
        <v>4526</v>
      </c>
    </row>
    <row r="742" spans="1:3" ht="60" x14ac:dyDescent="0.25">
      <c r="A742" t="s">
        <v>4527</v>
      </c>
      <c r="B742" s="129" t="s">
        <v>4528</v>
      </c>
      <c r="C742" s="130" t="s">
        <v>4529</v>
      </c>
    </row>
    <row r="743" spans="1:3" ht="30" x14ac:dyDescent="0.25">
      <c r="A743" t="s">
        <v>4530</v>
      </c>
      <c r="B743" s="129" t="s">
        <v>4531</v>
      </c>
      <c r="C743" s="130" t="s">
        <v>4532</v>
      </c>
    </row>
    <row r="744" spans="1:3" ht="75" x14ac:dyDescent="0.25">
      <c r="A744" t="s">
        <v>4533</v>
      </c>
      <c r="B744" s="129" t="s">
        <v>4534</v>
      </c>
      <c r="C744" s="130" t="s">
        <v>4535</v>
      </c>
    </row>
    <row r="745" spans="1:3" ht="75" x14ac:dyDescent="0.25">
      <c r="A745" t="s">
        <v>4536</v>
      </c>
      <c r="B745" s="129" t="s">
        <v>4537</v>
      </c>
      <c r="C745" s="130" t="s">
        <v>4538</v>
      </c>
    </row>
    <row r="746" spans="1:3" ht="30" x14ac:dyDescent="0.25">
      <c r="A746" t="s">
        <v>4539</v>
      </c>
      <c r="B746" s="129" t="s">
        <v>4540</v>
      </c>
      <c r="C746" s="130" t="s">
        <v>4541</v>
      </c>
    </row>
    <row r="747" spans="1:3" x14ac:dyDescent="0.25">
      <c r="A747" t="s">
        <v>4542</v>
      </c>
      <c r="B747" s="129" t="s">
        <v>4543</v>
      </c>
      <c r="C747" s="130" t="s">
        <v>4544</v>
      </c>
    </row>
    <row r="748" spans="1:3" ht="45" x14ac:dyDescent="0.25">
      <c r="A748" t="s">
        <v>4545</v>
      </c>
      <c r="B748" s="129" t="s">
        <v>4546</v>
      </c>
      <c r="C748" s="130" t="s">
        <v>4547</v>
      </c>
    </row>
    <row r="749" spans="1:3" ht="45" x14ac:dyDescent="0.25">
      <c r="A749" t="s">
        <v>4548</v>
      </c>
      <c r="B749" s="129" t="s">
        <v>4549</v>
      </c>
      <c r="C749" s="130" t="s">
        <v>4550</v>
      </c>
    </row>
    <row r="750" spans="1:3" ht="45" x14ac:dyDescent="0.25">
      <c r="A750" t="s">
        <v>4551</v>
      </c>
      <c r="B750" s="129" t="s">
        <v>4552</v>
      </c>
      <c r="C750" s="130" t="s">
        <v>4553</v>
      </c>
    </row>
    <row r="751" spans="1:3" ht="45" x14ac:dyDescent="0.25">
      <c r="A751" t="s">
        <v>4554</v>
      </c>
      <c r="B751" s="129" t="s">
        <v>4555</v>
      </c>
      <c r="C751" s="130" t="s">
        <v>4556</v>
      </c>
    </row>
    <row r="752" spans="1:3" ht="45" x14ac:dyDescent="0.25">
      <c r="A752" t="s">
        <v>4557</v>
      </c>
      <c r="B752" s="129" t="s">
        <v>4558</v>
      </c>
      <c r="C752" s="130" t="s">
        <v>4559</v>
      </c>
    </row>
    <row r="753" spans="1:3" ht="45" x14ac:dyDescent="0.25">
      <c r="A753" t="s">
        <v>4560</v>
      </c>
      <c r="B753" s="129" t="s">
        <v>4561</v>
      </c>
      <c r="C753" s="130" t="s">
        <v>4562</v>
      </c>
    </row>
    <row r="754" spans="1:3" ht="75" x14ac:dyDescent="0.25">
      <c r="A754" t="s">
        <v>4563</v>
      </c>
      <c r="B754" s="129" t="s">
        <v>4564</v>
      </c>
      <c r="C754" s="130" t="s">
        <v>4565</v>
      </c>
    </row>
    <row r="755" spans="1:3" ht="30" x14ac:dyDescent="0.25">
      <c r="A755" t="s">
        <v>4566</v>
      </c>
      <c r="B755" s="129" t="s">
        <v>4567</v>
      </c>
      <c r="C755" s="130" t="s">
        <v>4568</v>
      </c>
    </row>
    <row r="756" spans="1:3" ht="45" x14ac:dyDescent="0.25">
      <c r="A756" t="s">
        <v>4569</v>
      </c>
      <c r="B756" s="129" t="s">
        <v>4570</v>
      </c>
      <c r="C756" s="130" t="s">
        <v>4571</v>
      </c>
    </row>
    <row r="757" spans="1:3" ht="45" x14ac:dyDescent="0.25">
      <c r="A757" t="s">
        <v>4572</v>
      </c>
      <c r="B757" s="129" t="s">
        <v>4573</v>
      </c>
      <c r="C757" s="130" t="s">
        <v>4574</v>
      </c>
    </row>
    <row r="758" spans="1:3" ht="30" x14ac:dyDescent="0.25">
      <c r="A758" t="s">
        <v>4575</v>
      </c>
      <c r="B758" s="129" t="s">
        <v>4576</v>
      </c>
      <c r="C758" s="130" t="s">
        <v>4577</v>
      </c>
    </row>
    <row r="759" spans="1:3" ht="90" x14ac:dyDescent="0.25">
      <c r="A759" t="s">
        <v>4578</v>
      </c>
      <c r="B759" s="129" t="s">
        <v>4579</v>
      </c>
      <c r="C759" s="130" t="s">
        <v>4580</v>
      </c>
    </row>
    <row r="760" spans="1:3" ht="30" x14ac:dyDescent="0.25">
      <c r="A760" t="s">
        <v>4581</v>
      </c>
      <c r="B760" s="129" t="s">
        <v>4582</v>
      </c>
      <c r="C760" s="130" t="s">
        <v>4583</v>
      </c>
    </row>
    <row r="761" spans="1:3" x14ac:dyDescent="0.25">
      <c r="A761" t="s">
        <v>4584</v>
      </c>
      <c r="B761" s="129" t="s">
        <v>4585</v>
      </c>
      <c r="C761" s="130" t="s">
        <v>4586</v>
      </c>
    </row>
    <row r="762" spans="1:3" ht="45" x14ac:dyDescent="0.25">
      <c r="A762" t="s">
        <v>4587</v>
      </c>
      <c r="B762" s="129" t="s">
        <v>4588</v>
      </c>
      <c r="C762" s="130" t="s">
        <v>4589</v>
      </c>
    </row>
    <row r="763" spans="1:3" ht="30" x14ac:dyDescent="0.25">
      <c r="A763" t="s">
        <v>4590</v>
      </c>
      <c r="B763" s="129" t="s">
        <v>4591</v>
      </c>
      <c r="C763" s="130" t="s">
        <v>4592</v>
      </c>
    </row>
    <row r="764" spans="1:3" ht="30" x14ac:dyDescent="0.25">
      <c r="A764" t="s">
        <v>4593</v>
      </c>
      <c r="B764" s="129" t="s">
        <v>4594</v>
      </c>
      <c r="C764" s="130" t="s">
        <v>4595</v>
      </c>
    </row>
    <row r="765" spans="1:3" ht="30" x14ac:dyDescent="0.25">
      <c r="A765" t="s">
        <v>4596</v>
      </c>
      <c r="B765" s="129" t="s">
        <v>4597</v>
      </c>
      <c r="C765" s="130" t="s">
        <v>4598</v>
      </c>
    </row>
    <row r="766" spans="1:3" ht="30" x14ac:dyDescent="0.25">
      <c r="A766" t="s">
        <v>4599</v>
      </c>
      <c r="B766" s="129" t="s">
        <v>4600</v>
      </c>
      <c r="C766" s="130" t="s">
        <v>4601</v>
      </c>
    </row>
    <row r="767" spans="1:3" ht="30" x14ac:dyDescent="0.25">
      <c r="A767" t="s">
        <v>4602</v>
      </c>
      <c r="B767" s="129" t="s">
        <v>4603</v>
      </c>
      <c r="C767" s="130" t="s">
        <v>4604</v>
      </c>
    </row>
    <row r="768" spans="1:3" ht="30" x14ac:dyDescent="0.25">
      <c r="A768" t="s">
        <v>4605</v>
      </c>
      <c r="B768" s="129" t="s">
        <v>4606</v>
      </c>
      <c r="C768" s="130" t="s">
        <v>4607</v>
      </c>
    </row>
    <row r="769" spans="1:3" ht="45" x14ac:dyDescent="0.25">
      <c r="A769" t="s">
        <v>4608</v>
      </c>
      <c r="B769" s="129" t="s">
        <v>4609</v>
      </c>
      <c r="C769" s="130" t="s">
        <v>4610</v>
      </c>
    </row>
    <row r="770" spans="1:3" ht="30" x14ac:dyDescent="0.25">
      <c r="A770" t="s">
        <v>4611</v>
      </c>
      <c r="B770" s="129" t="s">
        <v>4612</v>
      </c>
      <c r="C770" s="130" t="s">
        <v>4613</v>
      </c>
    </row>
    <row r="771" spans="1:3" ht="45" x14ac:dyDescent="0.25">
      <c r="A771" t="s">
        <v>4614</v>
      </c>
      <c r="B771" s="129" t="s">
        <v>4615</v>
      </c>
      <c r="C771" s="130" t="s">
        <v>4616</v>
      </c>
    </row>
    <row r="772" spans="1:3" ht="45" x14ac:dyDescent="0.25">
      <c r="A772" t="s">
        <v>4617</v>
      </c>
      <c r="B772" s="129" t="s">
        <v>4618</v>
      </c>
      <c r="C772" s="130" t="s">
        <v>4619</v>
      </c>
    </row>
    <row r="773" spans="1:3" x14ac:dyDescent="0.25">
      <c r="A773" t="s">
        <v>1966</v>
      </c>
      <c r="B773" s="129" t="s">
        <v>4620</v>
      </c>
      <c r="C773" s="130" t="s">
        <v>4621</v>
      </c>
    </row>
    <row r="774" spans="1:3" ht="60" x14ac:dyDescent="0.25">
      <c r="A774" t="s">
        <v>4622</v>
      </c>
      <c r="B774" s="129" t="s">
        <v>4623</v>
      </c>
      <c r="C774" s="130" t="s">
        <v>4624</v>
      </c>
    </row>
    <row r="775" spans="1:3" ht="30" x14ac:dyDescent="0.25">
      <c r="A775" t="s">
        <v>4625</v>
      </c>
      <c r="B775" s="129" t="s">
        <v>4626</v>
      </c>
      <c r="C775" s="130" t="s">
        <v>4627</v>
      </c>
    </row>
    <row r="776" spans="1:3" ht="30" x14ac:dyDescent="0.25">
      <c r="A776" t="s">
        <v>4628</v>
      </c>
      <c r="B776" s="129" t="s">
        <v>4629</v>
      </c>
      <c r="C776" s="130" t="s">
        <v>4630</v>
      </c>
    </row>
    <row r="777" spans="1:3" ht="60" x14ac:dyDescent="0.25">
      <c r="A777" t="s">
        <v>4631</v>
      </c>
      <c r="B777" s="129" t="s">
        <v>4632</v>
      </c>
      <c r="C777" s="130" t="s">
        <v>4633</v>
      </c>
    </row>
    <row r="778" spans="1:3" ht="30" x14ac:dyDescent="0.25">
      <c r="A778" t="s">
        <v>4634</v>
      </c>
      <c r="B778" s="129" t="s">
        <v>4635</v>
      </c>
      <c r="C778" s="130" t="s">
        <v>4636</v>
      </c>
    </row>
    <row r="779" spans="1:3" x14ac:dyDescent="0.25">
      <c r="A779" t="s">
        <v>4637</v>
      </c>
      <c r="B779" s="129" t="s">
        <v>4638</v>
      </c>
      <c r="C779" s="130" t="s">
        <v>4639</v>
      </c>
    </row>
    <row r="780" spans="1:3" ht="30" x14ac:dyDescent="0.25">
      <c r="A780" t="s">
        <v>4640</v>
      </c>
      <c r="B780" s="129" t="s">
        <v>4641</v>
      </c>
      <c r="C780" s="130" t="s">
        <v>4642</v>
      </c>
    </row>
    <row r="781" spans="1:3" x14ac:dyDescent="0.25">
      <c r="A781" t="s">
        <v>4643</v>
      </c>
      <c r="B781" s="129" t="s">
        <v>4644</v>
      </c>
      <c r="C781" s="130" t="s">
        <v>4645</v>
      </c>
    </row>
    <row r="782" spans="1:3" ht="45" x14ac:dyDescent="0.25">
      <c r="A782" t="s">
        <v>4646</v>
      </c>
      <c r="B782" s="129" t="s">
        <v>4647</v>
      </c>
      <c r="C782" s="130" t="s">
        <v>4648</v>
      </c>
    </row>
    <row r="783" spans="1:3" ht="45" x14ac:dyDescent="0.25">
      <c r="A783" t="s">
        <v>4649</v>
      </c>
      <c r="B783" s="129" t="s">
        <v>4650</v>
      </c>
      <c r="C783" s="130" t="s">
        <v>4651</v>
      </c>
    </row>
    <row r="784" spans="1:3" x14ac:dyDescent="0.25">
      <c r="A784" t="s">
        <v>45</v>
      </c>
      <c r="B784" s="129" t="s">
        <v>4652</v>
      </c>
      <c r="C784" s="130" t="s">
        <v>1177</v>
      </c>
    </row>
    <row r="785" spans="1:3" x14ac:dyDescent="0.25">
      <c r="A785" t="s">
        <v>1973</v>
      </c>
      <c r="B785" s="129" t="s">
        <v>4653</v>
      </c>
      <c r="C785" s="130" t="s">
        <v>4654</v>
      </c>
    </row>
    <row r="786" spans="1:3" ht="30" x14ac:dyDescent="0.25">
      <c r="A786" t="s">
        <v>4655</v>
      </c>
      <c r="B786" s="129" t="s">
        <v>4656</v>
      </c>
      <c r="C786" s="130" t="s">
        <v>4657</v>
      </c>
    </row>
    <row r="787" spans="1:3" ht="30" x14ac:dyDescent="0.25">
      <c r="A787" t="s">
        <v>4658</v>
      </c>
      <c r="B787" s="129" t="s">
        <v>4659</v>
      </c>
      <c r="C787" s="130" t="s">
        <v>4660</v>
      </c>
    </row>
    <row r="788" spans="1:3" ht="75" x14ac:dyDescent="0.25">
      <c r="A788" t="s">
        <v>4661</v>
      </c>
      <c r="B788" s="129" t="s">
        <v>4662</v>
      </c>
      <c r="C788" s="130" t="s">
        <v>4663</v>
      </c>
    </row>
    <row r="789" spans="1:3" ht="120" x14ac:dyDescent="0.25">
      <c r="A789" t="s">
        <v>4664</v>
      </c>
      <c r="B789" s="129" t="s">
        <v>4665</v>
      </c>
      <c r="C789" s="130" t="s">
        <v>4666</v>
      </c>
    </row>
    <row r="790" spans="1:3" x14ac:dyDescent="0.25">
      <c r="A790" t="s">
        <v>1975</v>
      </c>
      <c r="B790" s="129" t="s">
        <v>4667</v>
      </c>
      <c r="C790" s="130" t="s">
        <v>4668</v>
      </c>
    </row>
    <row r="791" spans="1:3" ht="90" x14ac:dyDescent="0.25">
      <c r="A791" t="s">
        <v>4669</v>
      </c>
      <c r="B791" s="129" t="s">
        <v>4670</v>
      </c>
      <c r="C791" s="130" t="s">
        <v>4671</v>
      </c>
    </row>
    <row r="792" spans="1:3" ht="30" x14ac:dyDescent="0.25">
      <c r="A792" t="s">
        <v>4672</v>
      </c>
      <c r="B792" s="129" t="s">
        <v>4673</v>
      </c>
      <c r="C792" s="130" t="s">
        <v>4674</v>
      </c>
    </row>
    <row r="793" spans="1:3" ht="30" x14ac:dyDescent="0.25">
      <c r="A793" t="s">
        <v>4675</v>
      </c>
      <c r="B793" s="129" t="s">
        <v>4676</v>
      </c>
      <c r="C793" s="130" t="s">
        <v>4677</v>
      </c>
    </row>
    <row r="794" spans="1:3" x14ac:dyDescent="0.25">
      <c r="A794" t="s">
        <v>4678</v>
      </c>
      <c r="B794" s="129" t="s">
        <v>4679</v>
      </c>
      <c r="C794" s="130" t="s">
        <v>4680</v>
      </c>
    </row>
    <row r="795" spans="1:3" ht="45" x14ac:dyDescent="0.25">
      <c r="A795" t="s">
        <v>4681</v>
      </c>
      <c r="B795" s="129" t="s">
        <v>4682</v>
      </c>
      <c r="C795" s="130"/>
    </row>
    <row r="796" spans="1:3" ht="45" x14ac:dyDescent="0.25">
      <c r="A796" t="s">
        <v>4683</v>
      </c>
      <c r="B796" s="129" t="s">
        <v>4684</v>
      </c>
      <c r="C796" s="130" t="s">
        <v>4685</v>
      </c>
    </row>
    <row r="797" spans="1:3" ht="30" x14ac:dyDescent="0.25">
      <c r="A797" t="s">
        <v>4686</v>
      </c>
      <c r="B797" s="129" t="s">
        <v>4687</v>
      </c>
      <c r="C797" s="130"/>
    </row>
    <row r="798" spans="1:3" ht="30" x14ac:dyDescent="0.25">
      <c r="A798" t="s">
        <v>4688</v>
      </c>
      <c r="B798" s="129" t="s">
        <v>4689</v>
      </c>
      <c r="C798" s="130" t="s">
        <v>4690</v>
      </c>
    </row>
    <row r="799" spans="1:3" x14ac:dyDescent="0.25">
      <c r="A799" t="s">
        <v>1298</v>
      </c>
      <c r="B799" s="129" t="s">
        <v>4691</v>
      </c>
      <c r="C799" s="130" t="s">
        <v>1299</v>
      </c>
    </row>
    <row r="800" spans="1:3" x14ac:dyDescent="0.25">
      <c r="A800" t="s">
        <v>1997</v>
      </c>
      <c r="B800" s="129" t="s">
        <v>4692</v>
      </c>
      <c r="C800" s="130" t="s">
        <v>4693</v>
      </c>
    </row>
    <row r="801" spans="1:3" ht="30" x14ac:dyDescent="0.25">
      <c r="A801" t="s">
        <v>2002</v>
      </c>
      <c r="B801" s="129" t="s">
        <v>4694</v>
      </c>
      <c r="C801" s="130" t="s">
        <v>4695</v>
      </c>
    </row>
    <row r="802" spans="1:3" ht="30" x14ac:dyDescent="0.25">
      <c r="A802" t="s">
        <v>2002</v>
      </c>
      <c r="B802" s="129" t="s">
        <v>4696</v>
      </c>
      <c r="C802" s="130" t="s">
        <v>4695</v>
      </c>
    </row>
    <row r="803" spans="1:3" x14ac:dyDescent="0.25">
      <c r="A803" t="s">
        <v>4697</v>
      </c>
      <c r="B803" s="129" t="s">
        <v>4698</v>
      </c>
      <c r="C803" s="130" t="s">
        <v>4699</v>
      </c>
    </row>
    <row r="804" spans="1:3" ht="60" x14ac:dyDescent="0.25">
      <c r="A804" t="s">
        <v>4700</v>
      </c>
      <c r="B804" s="129" t="s">
        <v>4701</v>
      </c>
      <c r="C804" s="130" t="s">
        <v>4702</v>
      </c>
    </row>
    <row r="805" spans="1:3" x14ac:dyDescent="0.25">
      <c r="A805" t="s">
        <v>2017</v>
      </c>
      <c r="B805" s="129" t="s">
        <v>4703</v>
      </c>
      <c r="C805" s="130" t="s">
        <v>4704</v>
      </c>
    </row>
    <row r="806" spans="1:3" x14ac:dyDescent="0.25">
      <c r="A806" t="s">
        <v>4705</v>
      </c>
      <c r="B806" s="129" t="s">
        <v>4706</v>
      </c>
      <c r="C806" s="130" t="s">
        <v>4707</v>
      </c>
    </row>
    <row r="807" spans="1:3" x14ac:dyDescent="0.25">
      <c r="A807" t="s">
        <v>4708</v>
      </c>
      <c r="B807" s="129" t="s">
        <v>4709</v>
      </c>
      <c r="C807" s="130" t="s">
        <v>4710</v>
      </c>
    </row>
    <row r="808" spans="1:3" ht="45" x14ac:dyDescent="0.25">
      <c r="A808" t="s">
        <v>4711</v>
      </c>
      <c r="B808" s="129" t="s">
        <v>4712</v>
      </c>
      <c r="C808" s="130" t="s">
        <v>4713</v>
      </c>
    </row>
    <row r="809" spans="1:3" x14ac:dyDescent="0.25">
      <c r="A809" t="s">
        <v>2052</v>
      </c>
      <c r="B809" s="129" t="s">
        <v>4714</v>
      </c>
      <c r="C809" s="130" t="s">
        <v>4715</v>
      </c>
    </row>
    <row r="810" spans="1:3" x14ac:dyDescent="0.25">
      <c r="A810" t="s">
        <v>4716</v>
      </c>
      <c r="B810" s="129" t="s">
        <v>4717</v>
      </c>
      <c r="C810" s="130" t="s">
        <v>4718</v>
      </c>
    </row>
    <row r="811" spans="1:3" x14ac:dyDescent="0.25">
      <c r="A811" t="s">
        <v>4719</v>
      </c>
      <c r="B811" s="129" t="s">
        <v>4720</v>
      </c>
      <c r="C811" s="130" t="s">
        <v>4721</v>
      </c>
    </row>
    <row r="812" spans="1:3" x14ac:dyDescent="0.25">
      <c r="A812" t="s">
        <v>4722</v>
      </c>
      <c r="B812" s="129" t="s">
        <v>4723</v>
      </c>
      <c r="C812" s="130" t="s">
        <v>4724</v>
      </c>
    </row>
    <row r="813" spans="1:3" ht="30" x14ac:dyDescent="0.25">
      <c r="A813" t="s">
        <v>4725</v>
      </c>
      <c r="B813" s="129" t="s">
        <v>4726</v>
      </c>
      <c r="C813" s="130" t="s">
        <v>4727</v>
      </c>
    </row>
    <row r="814" spans="1:3" ht="75" x14ac:dyDescent="0.25">
      <c r="A814" t="s">
        <v>4728</v>
      </c>
      <c r="B814" s="129" t="s">
        <v>4729</v>
      </c>
      <c r="C814" s="130" t="s">
        <v>4730</v>
      </c>
    </row>
    <row r="815" spans="1:3" ht="60" x14ac:dyDescent="0.25">
      <c r="A815" t="s">
        <v>4731</v>
      </c>
      <c r="B815" s="129" t="s">
        <v>4732</v>
      </c>
      <c r="C815" s="130" t="s">
        <v>4733</v>
      </c>
    </row>
    <row r="816" spans="1:3" ht="30" x14ac:dyDescent="0.25">
      <c r="A816" t="s">
        <v>4734</v>
      </c>
      <c r="B816" s="129" t="s">
        <v>4735</v>
      </c>
      <c r="C816" s="130" t="s">
        <v>4736</v>
      </c>
    </row>
    <row r="817" spans="1:3" x14ac:dyDescent="0.25">
      <c r="A817" t="s">
        <v>2094</v>
      </c>
      <c r="B817" s="129" t="s">
        <v>4737</v>
      </c>
      <c r="C817" s="130" t="s">
        <v>4738</v>
      </c>
    </row>
    <row r="818" spans="1:3" ht="30" x14ac:dyDescent="0.25">
      <c r="A818" t="s">
        <v>4739</v>
      </c>
      <c r="B818" s="129" t="s">
        <v>4740</v>
      </c>
      <c r="C818" s="130" t="s">
        <v>4741</v>
      </c>
    </row>
    <row r="819" spans="1:3" ht="30" x14ac:dyDescent="0.25">
      <c r="A819" t="s">
        <v>4742</v>
      </c>
      <c r="B819" s="129" t="s">
        <v>4743</v>
      </c>
      <c r="C819" s="130" t="s">
        <v>4744</v>
      </c>
    </row>
    <row r="820" spans="1:3" x14ac:dyDescent="0.25">
      <c r="A820" t="s">
        <v>4745</v>
      </c>
      <c r="B820" s="129" t="s">
        <v>4746</v>
      </c>
      <c r="C820" s="130" t="s">
        <v>4747</v>
      </c>
    </row>
    <row r="821" spans="1:3" x14ac:dyDescent="0.25">
      <c r="A821" t="s">
        <v>4748</v>
      </c>
      <c r="B821" s="129" t="s">
        <v>4749</v>
      </c>
      <c r="C821" s="130"/>
    </row>
    <row r="822" spans="1:3" x14ac:dyDescent="0.25">
      <c r="A822" t="s">
        <v>4750</v>
      </c>
      <c r="B822" s="129" t="s">
        <v>4751</v>
      </c>
      <c r="C822" s="130"/>
    </row>
    <row r="823" spans="1:3" x14ac:dyDescent="0.25">
      <c r="A823" t="s">
        <v>4752</v>
      </c>
      <c r="B823" s="129" t="s">
        <v>4753</v>
      </c>
      <c r="C823" s="130"/>
    </row>
    <row r="824" spans="1:3" ht="45" x14ac:dyDescent="0.25">
      <c r="A824" t="s">
        <v>4754</v>
      </c>
      <c r="B824" s="129" t="s">
        <v>4755</v>
      </c>
      <c r="C824" s="130" t="s">
        <v>4756</v>
      </c>
    </row>
    <row r="825" spans="1:3" x14ac:dyDescent="0.25">
      <c r="A825" t="s">
        <v>4757</v>
      </c>
      <c r="B825" s="129" t="s">
        <v>4758</v>
      </c>
      <c r="C825" s="130" t="s">
        <v>4759</v>
      </c>
    </row>
    <row r="826" spans="1:3" x14ac:dyDescent="0.25">
      <c r="A826" t="s">
        <v>4760</v>
      </c>
      <c r="B826" s="129" t="s">
        <v>4761</v>
      </c>
      <c r="C826" s="130" t="s">
        <v>4762</v>
      </c>
    </row>
    <row r="827" spans="1:3" x14ac:dyDescent="0.25">
      <c r="A827" t="s">
        <v>4763</v>
      </c>
      <c r="B827" s="129" t="s">
        <v>4764</v>
      </c>
      <c r="C827" s="130" t="s">
        <v>4765</v>
      </c>
    </row>
    <row r="828" spans="1:3" ht="30" x14ac:dyDescent="0.25">
      <c r="A828" t="s">
        <v>4766</v>
      </c>
      <c r="B828" s="129" t="s">
        <v>4767</v>
      </c>
      <c r="C828" s="130" t="s">
        <v>4768</v>
      </c>
    </row>
    <row r="829" spans="1:3" x14ac:dyDescent="0.25">
      <c r="A829" t="s">
        <v>4769</v>
      </c>
      <c r="B829" s="129" t="s">
        <v>4770</v>
      </c>
      <c r="C829" s="130" t="s">
        <v>4771</v>
      </c>
    </row>
    <row r="830" spans="1:3" ht="45" x14ac:dyDescent="0.25">
      <c r="A830" t="s">
        <v>4772</v>
      </c>
      <c r="B830" s="129" t="s">
        <v>4773</v>
      </c>
      <c r="C830" s="130" t="s">
        <v>4774</v>
      </c>
    </row>
    <row r="831" spans="1:3" ht="30" x14ac:dyDescent="0.25">
      <c r="A831" t="s">
        <v>4775</v>
      </c>
      <c r="B831" s="129" t="s">
        <v>4776</v>
      </c>
      <c r="C831" s="130"/>
    </row>
    <row r="832" spans="1:3" x14ac:dyDescent="0.25">
      <c r="A832" t="s">
        <v>4777</v>
      </c>
      <c r="B832" s="129" t="s">
        <v>4778</v>
      </c>
      <c r="C832" s="130" t="s">
        <v>4779</v>
      </c>
    </row>
    <row r="833" spans="1:3" x14ac:dyDescent="0.25">
      <c r="A833" t="s">
        <v>4780</v>
      </c>
      <c r="B833" s="129" t="s">
        <v>4781</v>
      </c>
      <c r="C833" s="130" t="s">
        <v>4782</v>
      </c>
    </row>
    <row r="834" spans="1:3" ht="30" x14ac:dyDescent="0.25">
      <c r="A834" t="s">
        <v>4783</v>
      </c>
      <c r="B834" s="129" t="s">
        <v>4784</v>
      </c>
      <c r="C834" s="130" t="s">
        <v>4785</v>
      </c>
    </row>
    <row r="835" spans="1:3" ht="30" x14ac:dyDescent="0.25">
      <c r="A835" t="s">
        <v>4786</v>
      </c>
      <c r="B835" s="129" t="s">
        <v>4787</v>
      </c>
      <c r="C835" s="130"/>
    </row>
    <row r="836" spans="1:3" x14ac:dyDescent="0.25">
      <c r="A836" t="s">
        <v>4788</v>
      </c>
      <c r="B836" s="129" t="s">
        <v>4789</v>
      </c>
      <c r="C836" s="130" t="s">
        <v>4790</v>
      </c>
    </row>
    <row r="837" spans="1:3" x14ac:dyDescent="0.25">
      <c r="A837" t="s">
        <v>4791</v>
      </c>
      <c r="B837" s="129" t="s">
        <v>4792</v>
      </c>
      <c r="C837" s="130" t="s">
        <v>4793</v>
      </c>
    </row>
    <row r="838" spans="1:3" x14ac:dyDescent="0.25">
      <c r="A838" t="s">
        <v>4794</v>
      </c>
      <c r="B838" s="129" t="s">
        <v>4795</v>
      </c>
      <c r="C838" s="130" t="s">
        <v>4796</v>
      </c>
    </row>
    <row r="839" spans="1:3" x14ac:dyDescent="0.25">
      <c r="A839" t="s">
        <v>4797</v>
      </c>
      <c r="B839" s="129" t="s">
        <v>4798</v>
      </c>
      <c r="C839" s="130" t="s">
        <v>4799</v>
      </c>
    </row>
    <row r="840" spans="1:3" ht="30" x14ac:dyDescent="0.25">
      <c r="A840" t="s">
        <v>4800</v>
      </c>
      <c r="B840" s="129" t="s">
        <v>4801</v>
      </c>
      <c r="C840" s="130" t="s">
        <v>4802</v>
      </c>
    </row>
    <row r="841" spans="1:3" x14ac:dyDescent="0.25">
      <c r="A841" t="s">
        <v>4803</v>
      </c>
      <c r="B841" s="129" t="s">
        <v>4804</v>
      </c>
      <c r="C841" s="130" t="s">
        <v>4805</v>
      </c>
    </row>
    <row r="842" spans="1:3" x14ac:dyDescent="0.25">
      <c r="A842" t="s">
        <v>4806</v>
      </c>
      <c r="B842" s="129" t="s">
        <v>4807</v>
      </c>
      <c r="C842" s="130" t="s">
        <v>4808</v>
      </c>
    </row>
    <row r="843" spans="1:3" x14ac:dyDescent="0.25">
      <c r="A843" t="s">
        <v>4809</v>
      </c>
      <c r="B843" s="129" t="s">
        <v>4810</v>
      </c>
      <c r="C843" s="130" t="s">
        <v>4811</v>
      </c>
    </row>
    <row r="844" spans="1:3" x14ac:dyDescent="0.25">
      <c r="A844" t="s">
        <v>4812</v>
      </c>
      <c r="B844" s="129" t="s">
        <v>4813</v>
      </c>
      <c r="C844" s="130" t="s">
        <v>4814</v>
      </c>
    </row>
    <row r="845" spans="1:3" x14ac:dyDescent="0.25">
      <c r="A845" t="s">
        <v>4815</v>
      </c>
      <c r="B845" s="129" t="s">
        <v>4816</v>
      </c>
      <c r="C845" s="130" t="s">
        <v>4817</v>
      </c>
    </row>
    <row r="846" spans="1:3" ht="30" x14ac:dyDescent="0.25">
      <c r="A846" t="s">
        <v>4818</v>
      </c>
      <c r="B846" s="129" t="s">
        <v>4819</v>
      </c>
      <c r="C846" s="130" t="s">
        <v>4820</v>
      </c>
    </row>
    <row r="847" spans="1:3" ht="30" x14ac:dyDescent="0.25">
      <c r="A847" t="s">
        <v>4821</v>
      </c>
      <c r="B847" s="129" t="s">
        <v>4822</v>
      </c>
      <c r="C847" s="130" t="s">
        <v>4823</v>
      </c>
    </row>
    <row r="848" spans="1:3" ht="30" x14ac:dyDescent="0.25">
      <c r="A848" t="s">
        <v>4824</v>
      </c>
      <c r="B848" s="129" t="s">
        <v>4825</v>
      </c>
      <c r="C848" s="130" t="s">
        <v>4826</v>
      </c>
    </row>
    <row r="849" spans="1:3" ht="30" x14ac:dyDescent="0.25">
      <c r="A849" t="s">
        <v>4827</v>
      </c>
      <c r="B849" s="129" t="s">
        <v>4828</v>
      </c>
      <c r="C849" s="130" t="s">
        <v>4829</v>
      </c>
    </row>
    <row r="850" spans="1:3" ht="30" x14ac:dyDescent="0.25">
      <c r="A850" t="s">
        <v>4830</v>
      </c>
      <c r="B850" s="129" t="s">
        <v>4831</v>
      </c>
      <c r="C850" s="130" t="s">
        <v>4832</v>
      </c>
    </row>
    <row r="851" spans="1:3" x14ac:dyDescent="0.25">
      <c r="A851" t="s">
        <v>4833</v>
      </c>
      <c r="B851" s="129" t="s">
        <v>4834</v>
      </c>
      <c r="C851" s="130" t="s">
        <v>4835</v>
      </c>
    </row>
    <row r="852" spans="1:3" ht="30" x14ac:dyDescent="0.25">
      <c r="A852" t="s">
        <v>4836</v>
      </c>
      <c r="B852" s="129" t="s">
        <v>4837</v>
      </c>
      <c r="C852" s="130" t="s">
        <v>4838</v>
      </c>
    </row>
    <row r="853" spans="1:3" ht="30" x14ac:dyDescent="0.25">
      <c r="A853" t="s">
        <v>4839</v>
      </c>
      <c r="B853" s="129" t="s">
        <v>4840</v>
      </c>
      <c r="C853" s="130" t="s">
        <v>4841</v>
      </c>
    </row>
    <row r="854" spans="1:3" x14ac:dyDescent="0.25">
      <c r="A854" t="s">
        <v>4842</v>
      </c>
      <c r="B854" s="129" t="s">
        <v>4843</v>
      </c>
      <c r="C854" s="130" t="s">
        <v>4844</v>
      </c>
    </row>
    <row r="855" spans="1:3" x14ac:dyDescent="0.25">
      <c r="A855" t="s">
        <v>4845</v>
      </c>
      <c r="B855" s="129" t="s">
        <v>4846</v>
      </c>
      <c r="C855" s="130" t="s">
        <v>4847</v>
      </c>
    </row>
    <row r="856" spans="1:3" x14ac:dyDescent="0.25">
      <c r="A856" t="s">
        <v>4848</v>
      </c>
      <c r="B856" s="129" t="s">
        <v>4849</v>
      </c>
      <c r="C856" s="130" t="s">
        <v>4850</v>
      </c>
    </row>
    <row r="857" spans="1:3" ht="30" x14ac:dyDescent="0.25">
      <c r="A857" t="s">
        <v>4851</v>
      </c>
      <c r="B857" s="129" t="s">
        <v>4852</v>
      </c>
      <c r="C857" s="130"/>
    </row>
    <row r="858" spans="1:3" x14ac:dyDescent="0.25">
      <c r="A858" t="s">
        <v>2142</v>
      </c>
      <c r="B858" s="129" t="s">
        <v>4853</v>
      </c>
      <c r="C858" s="130" t="s">
        <v>4854</v>
      </c>
    </row>
    <row r="859" spans="1:3" x14ac:dyDescent="0.25">
      <c r="A859" t="s">
        <v>4855</v>
      </c>
      <c r="B859" s="129" t="s">
        <v>4856</v>
      </c>
      <c r="C859" s="130" t="s">
        <v>4857</v>
      </c>
    </row>
    <row r="860" spans="1:3" x14ac:dyDescent="0.25">
      <c r="A860" t="s">
        <v>4858</v>
      </c>
      <c r="B860" s="129" t="s">
        <v>4859</v>
      </c>
      <c r="C860" s="130" t="s">
        <v>4860</v>
      </c>
    </row>
    <row r="861" spans="1:3" x14ac:dyDescent="0.25">
      <c r="A861" t="s">
        <v>4861</v>
      </c>
      <c r="B861" s="129" t="s">
        <v>4862</v>
      </c>
      <c r="C861" s="130" t="s">
        <v>4863</v>
      </c>
    </row>
    <row r="862" spans="1:3" ht="30" x14ac:dyDescent="0.25">
      <c r="A862" t="s">
        <v>4864</v>
      </c>
      <c r="B862" s="129" t="s">
        <v>4865</v>
      </c>
      <c r="C862" s="130"/>
    </row>
    <row r="863" spans="1:3" x14ac:dyDescent="0.25">
      <c r="A863" t="s">
        <v>4866</v>
      </c>
      <c r="B863" s="129" t="s">
        <v>4867</v>
      </c>
      <c r="C863" s="130" t="s">
        <v>4868</v>
      </c>
    </row>
    <row r="864" spans="1:3" x14ac:dyDescent="0.25">
      <c r="A864" t="s">
        <v>4869</v>
      </c>
      <c r="B864" s="129" t="s">
        <v>4870</v>
      </c>
      <c r="C864" s="130" t="s">
        <v>4871</v>
      </c>
    </row>
    <row r="865" spans="1:3" x14ac:dyDescent="0.25">
      <c r="A865" t="s">
        <v>2144</v>
      </c>
      <c r="B865" s="129" t="s">
        <v>4872</v>
      </c>
      <c r="C865" s="130" t="s">
        <v>4873</v>
      </c>
    </row>
    <row r="866" spans="1:3" ht="30" x14ac:dyDescent="0.25">
      <c r="A866" t="s">
        <v>4874</v>
      </c>
      <c r="B866" s="129" t="s">
        <v>4875</v>
      </c>
      <c r="C866" s="130" t="s">
        <v>4876</v>
      </c>
    </row>
    <row r="867" spans="1:3" x14ac:dyDescent="0.25">
      <c r="A867" t="s">
        <v>2182</v>
      </c>
      <c r="B867" s="129" t="s">
        <v>4877</v>
      </c>
      <c r="C867" s="130" t="s">
        <v>4878</v>
      </c>
    </row>
    <row r="868" spans="1:3" x14ac:dyDescent="0.25">
      <c r="A868" t="s">
        <v>4879</v>
      </c>
      <c r="B868" s="129" t="s">
        <v>4880</v>
      </c>
      <c r="C868" s="130" t="s">
        <v>4881</v>
      </c>
    </row>
    <row r="869" spans="1:3" x14ac:dyDescent="0.25">
      <c r="A869" t="s">
        <v>4882</v>
      </c>
      <c r="B869" s="129" t="s">
        <v>4883</v>
      </c>
      <c r="C869" s="130" t="s">
        <v>4884</v>
      </c>
    </row>
    <row r="870" spans="1:3" ht="30" x14ac:dyDescent="0.25">
      <c r="A870" t="s">
        <v>4885</v>
      </c>
      <c r="B870" s="129" t="s">
        <v>4886</v>
      </c>
      <c r="C870" s="130" t="s">
        <v>4887</v>
      </c>
    </row>
    <row r="871" spans="1:3" x14ac:dyDescent="0.25">
      <c r="A871" t="s">
        <v>4888</v>
      </c>
      <c r="B871" s="129" t="s">
        <v>4889</v>
      </c>
      <c r="C871" s="130"/>
    </row>
    <row r="872" spans="1:3" x14ac:dyDescent="0.25">
      <c r="A872" t="s">
        <v>4890</v>
      </c>
      <c r="B872" s="129" t="s">
        <v>4891</v>
      </c>
      <c r="C872" s="130" t="s">
        <v>4892</v>
      </c>
    </row>
    <row r="873" spans="1:3" x14ac:dyDescent="0.25">
      <c r="A873" t="s">
        <v>4893</v>
      </c>
      <c r="B873" s="129" t="s">
        <v>4894</v>
      </c>
      <c r="C873" s="130" t="s">
        <v>4895</v>
      </c>
    </row>
    <row r="874" spans="1:3" x14ac:dyDescent="0.25">
      <c r="A874" t="s">
        <v>4896</v>
      </c>
      <c r="B874" s="129" t="s">
        <v>4897</v>
      </c>
      <c r="C874" s="130"/>
    </row>
    <row r="875" spans="1:3" x14ac:dyDescent="0.25">
      <c r="A875" t="s">
        <v>4898</v>
      </c>
      <c r="B875" s="129" t="s">
        <v>4899</v>
      </c>
      <c r="C875" s="130" t="s">
        <v>4900</v>
      </c>
    </row>
    <row r="876" spans="1:3" x14ac:dyDescent="0.25">
      <c r="A876" t="s">
        <v>4901</v>
      </c>
      <c r="B876" s="129" t="s">
        <v>4902</v>
      </c>
      <c r="C876" s="130" t="s">
        <v>4903</v>
      </c>
    </row>
    <row r="877" spans="1:3" x14ac:dyDescent="0.25">
      <c r="A877" t="s">
        <v>4904</v>
      </c>
      <c r="B877" s="129" t="s">
        <v>4905</v>
      </c>
      <c r="C877" s="130"/>
    </row>
    <row r="878" spans="1:3" x14ac:dyDescent="0.25">
      <c r="A878" t="s">
        <v>4906</v>
      </c>
      <c r="B878" s="129" t="s">
        <v>4907</v>
      </c>
      <c r="C878" s="130" t="s">
        <v>4908</v>
      </c>
    </row>
    <row r="879" spans="1:3" ht="60" x14ac:dyDescent="0.25">
      <c r="A879" t="s">
        <v>4909</v>
      </c>
      <c r="B879" s="129" t="s">
        <v>4910</v>
      </c>
      <c r="C879" s="130" t="s">
        <v>4911</v>
      </c>
    </row>
    <row r="880" spans="1:3" x14ac:dyDescent="0.25">
      <c r="A880" t="s">
        <v>4912</v>
      </c>
      <c r="B880" s="129" t="s">
        <v>4913</v>
      </c>
      <c r="C880" s="130" t="s">
        <v>4914</v>
      </c>
    </row>
    <row r="881" spans="1:3" ht="45" x14ac:dyDescent="0.25">
      <c r="A881" t="s">
        <v>4915</v>
      </c>
      <c r="B881" s="129" t="s">
        <v>4916</v>
      </c>
      <c r="C881" s="130" t="s">
        <v>4917</v>
      </c>
    </row>
    <row r="882" spans="1:3" ht="45" x14ac:dyDescent="0.25">
      <c r="A882" t="s">
        <v>4918</v>
      </c>
      <c r="B882" s="129" t="s">
        <v>4919</v>
      </c>
      <c r="C882" s="130" t="s">
        <v>4920</v>
      </c>
    </row>
    <row r="883" spans="1:3" ht="45" x14ac:dyDescent="0.25">
      <c r="A883" t="s">
        <v>4921</v>
      </c>
      <c r="B883" s="129" t="s">
        <v>4922</v>
      </c>
      <c r="C883" s="130" t="s">
        <v>4923</v>
      </c>
    </row>
    <row r="884" spans="1:3" x14ac:dyDescent="0.25">
      <c r="A884" t="s">
        <v>4924</v>
      </c>
      <c r="B884" s="129" t="s">
        <v>4925</v>
      </c>
      <c r="C884" s="130" t="s">
        <v>4926</v>
      </c>
    </row>
    <row r="885" spans="1:3" ht="30" x14ac:dyDescent="0.25">
      <c r="A885" t="s">
        <v>4927</v>
      </c>
      <c r="B885" s="129" t="s">
        <v>4928</v>
      </c>
      <c r="C885" s="130" t="s">
        <v>4929</v>
      </c>
    </row>
    <row r="886" spans="1:3" x14ac:dyDescent="0.25">
      <c r="A886" t="s">
        <v>4930</v>
      </c>
      <c r="B886" s="129" t="s">
        <v>4931</v>
      </c>
      <c r="C886" s="130" t="s">
        <v>4932</v>
      </c>
    </row>
    <row r="887" spans="1:3" ht="30" x14ac:dyDescent="0.25">
      <c r="A887" t="s">
        <v>4933</v>
      </c>
      <c r="B887" s="129" t="s">
        <v>4934</v>
      </c>
      <c r="C887" s="130" t="s">
        <v>4935</v>
      </c>
    </row>
    <row r="888" spans="1:3" ht="45" x14ac:dyDescent="0.25">
      <c r="A888" t="s">
        <v>4936</v>
      </c>
      <c r="B888" s="129" t="s">
        <v>4937</v>
      </c>
      <c r="C888" s="130" t="s">
        <v>4938</v>
      </c>
    </row>
    <row r="889" spans="1:3" ht="60" x14ac:dyDescent="0.25">
      <c r="A889" t="s">
        <v>4939</v>
      </c>
      <c r="B889" s="129" t="s">
        <v>4940</v>
      </c>
      <c r="C889" s="130" t="s">
        <v>4941</v>
      </c>
    </row>
    <row r="890" spans="1:3" ht="30" x14ac:dyDescent="0.25">
      <c r="A890" t="s">
        <v>4942</v>
      </c>
      <c r="B890" s="129" t="s">
        <v>4943</v>
      </c>
      <c r="C890" s="130" t="s">
        <v>4944</v>
      </c>
    </row>
    <row r="891" spans="1:3" ht="30" x14ac:dyDescent="0.25">
      <c r="A891" t="s">
        <v>4945</v>
      </c>
      <c r="B891" s="129" t="s">
        <v>4946</v>
      </c>
      <c r="C891" s="130" t="s">
        <v>4947</v>
      </c>
    </row>
    <row r="892" spans="1:3" ht="30" x14ac:dyDescent="0.25">
      <c r="A892" t="s">
        <v>4948</v>
      </c>
      <c r="B892" s="129" t="s">
        <v>4949</v>
      </c>
      <c r="C892" s="130" t="s">
        <v>4950</v>
      </c>
    </row>
    <row r="893" spans="1:3" ht="30" x14ac:dyDescent="0.25">
      <c r="A893" t="s">
        <v>4951</v>
      </c>
      <c r="B893" s="129" t="s">
        <v>4952</v>
      </c>
      <c r="C893" s="130" t="s">
        <v>4953</v>
      </c>
    </row>
    <row r="894" spans="1:3" ht="30" x14ac:dyDescent="0.25">
      <c r="A894" t="s">
        <v>4954</v>
      </c>
      <c r="B894" s="129" t="s">
        <v>4955</v>
      </c>
      <c r="C894" s="130" t="s">
        <v>4956</v>
      </c>
    </row>
    <row r="895" spans="1:3" ht="45" x14ac:dyDescent="0.25">
      <c r="A895" t="s">
        <v>4957</v>
      </c>
      <c r="B895" s="129" t="s">
        <v>4958</v>
      </c>
      <c r="C895" s="130" t="s">
        <v>4959</v>
      </c>
    </row>
    <row r="896" spans="1:3" ht="45" x14ac:dyDescent="0.25">
      <c r="A896" t="s">
        <v>4960</v>
      </c>
      <c r="B896" s="129" t="s">
        <v>4961</v>
      </c>
      <c r="C896" s="130" t="s">
        <v>4962</v>
      </c>
    </row>
    <row r="897" spans="1:3" ht="30" x14ac:dyDescent="0.25">
      <c r="A897" t="s">
        <v>4963</v>
      </c>
      <c r="B897" s="129" t="s">
        <v>4964</v>
      </c>
      <c r="C897" s="130" t="s">
        <v>4965</v>
      </c>
    </row>
    <row r="898" spans="1:3" ht="45" x14ac:dyDescent="0.25">
      <c r="A898" t="s">
        <v>4966</v>
      </c>
      <c r="B898" s="129" t="s">
        <v>4967</v>
      </c>
      <c r="C898" s="130" t="s">
        <v>4968</v>
      </c>
    </row>
    <row r="899" spans="1:3" ht="45" x14ac:dyDescent="0.25">
      <c r="A899" t="s">
        <v>4969</v>
      </c>
      <c r="B899" s="129" t="s">
        <v>4970</v>
      </c>
      <c r="C899" s="130" t="s">
        <v>4971</v>
      </c>
    </row>
    <row r="900" spans="1:3" ht="30" x14ac:dyDescent="0.25">
      <c r="A900" t="s">
        <v>4972</v>
      </c>
      <c r="B900" s="129" t="s">
        <v>4973</v>
      </c>
      <c r="C900" s="130" t="s">
        <v>4974</v>
      </c>
    </row>
    <row r="901" spans="1:3" ht="30" x14ac:dyDescent="0.25">
      <c r="A901" t="s">
        <v>4975</v>
      </c>
      <c r="B901" s="129" t="s">
        <v>4976</v>
      </c>
      <c r="C901" s="130" t="s">
        <v>4977</v>
      </c>
    </row>
    <row r="902" spans="1:3" ht="30" x14ac:dyDescent="0.25">
      <c r="A902" t="s">
        <v>4978</v>
      </c>
      <c r="B902" s="129" t="s">
        <v>4979</v>
      </c>
      <c r="C902" s="130" t="s">
        <v>4980</v>
      </c>
    </row>
    <row r="903" spans="1:3" x14ac:dyDescent="0.25">
      <c r="A903" t="s">
        <v>4981</v>
      </c>
      <c r="B903" s="129" t="s">
        <v>4982</v>
      </c>
      <c r="C903" s="130" t="s">
        <v>4983</v>
      </c>
    </row>
    <row r="904" spans="1:3" ht="30" x14ac:dyDescent="0.25">
      <c r="A904" t="s">
        <v>4984</v>
      </c>
      <c r="B904" s="129" t="s">
        <v>4985</v>
      </c>
      <c r="C904" s="130" t="s">
        <v>4986</v>
      </c>
    </row>
    <row r="905" spans="1:3" x14ac:dyDescent="0.25">
      <c r="A905" t="s">
        <v>4987</v>
      </c>
      <c r="B905" s="129" t="s">
        <v>4988</v>
      </c>
      <c r="C905" s="130"/>
    </row>
    <row r="906" spans="1:3" ht="30" x14ac:dyDescent="0.25">
      <c r="A906" t="s">
        <v>4989</v>
      </c>
      <c r="B906" s="129" t="s">
        <v>4990</v>
      </c>
      <c r="C906" s="130"/>
    </row>
    <row r="907" spans="1:3" ht="30" x14ac:dyDescent="0.25">
      <c r="A907" t="s">
        <v>4991</v>
      </c>
      <c r="B907" s="129" t="s">
        <v>4992</v>
      </c>
      <c r="C907" s="130"/>
    </row>
    <row r="908" spans="1:3" x14ac:dyDescent="0.25">
      <c r="A908" t="s">
        <v>4993</v>
      </c>
      <c r="B908" s="129" t="s">
        <v>4994</v>
      </c>
      <c r="C908" s="130" t="s">
        <v>4995</v>
      </c>
    </row>
    <row r="909" spans="1:3" x14ac:dyDescent="0.25">
      <c r="A909" t="s">
        <v>4996</v>
      </c>
      <c r="B909" s="129" t="s">
        <v>4997</v>
      </c>
      <c r="C909" s="130"/>
    </row>
    <row r="910" spans="1:3" x14ac:dyDescent="0.25">
      <c r="A910" t="s">
        <v>2202</v>
      </c>
      <c r="B910" s="129" t="s">
        <v>4998</v>
      </c>
      <c r="C910" s="130" t="s">
        <v>4999</v>
      </c>
    </row>
    <row r="911" spans="1:3" x14ac:dyDescent="0.25">
      <c r="A911" t="s">
        <v>2205</v>
      </c>
      <c r="B911" s="129" t="s">
        <v>5000</v>
      </c>
      <c r="C911" s="130" t="s">
        <v>5001</v>
      </c>
    </row>
    <row r="912" spans="1:3" x14ac:dyDescent="0.25">
      <c r="A912" t="s">
        <v>5002</v>
      </c>
      <c r="B912" s="129" t="s">
        <v>5003</v>
      </c>
      <c r="C912" s="130" t="s">
        <v>5004</v>
      </c>
    </row>
    <row r="913" spans="1:3" x14ac:dyDescent="0.25">
      <c r="A913" t="s">
        <v>5005</v>
      </c>
      <c r="B913" s="129" t="s">
        <v>5006</v>
      </c>
      <c r="C913" s="130" t="s">
        <v>5007</v>
      </c>
    </row>
    <row r="914" spans="1:3" ht="30" x14ac:dyDescent="0.25">
      <c r="A914" t="s">
        <v>5008</v>
      </c>
      <c r="B914" s="129" t="s">
        <v>5009</v>
      </c>
      <c r="C914" s="130" t="s">
        <v>5010</v>
      </c>
    </row>
    <row r="915" spans="1:3" ht="60" x14ac:dyDescent="0.25">
      <c r="A915" t="s">
        <v>5011</v>
      </c>
      <c r="B915" s="129" t="s">
        <v>5012</v>
      </c>
      <c r="C915" s="130" t="s">
        <v>5013</v>
      </c>
    </row>
    <row r="916" spans="1:3" ht="30" x14ac:dyDescent="0.25">
      <c r="A916" t="s">
        <v>5014</v>
      </c>
      <c r="B916" s="129" t="s">
        <v>5015</v>
      </c>
      <c r="C916" s="130" t="s">
        <v>5016</v>
      </c>
    </row>
    <row r="917" spans="1:3" ht="150" x14ac:dyDescent="0.25">
      <c r="A917" t="s">
        <v>5017</v>
      </c>
      <c r="B917" s="129" t="s">
        <v>5018</v>
      </c>
      <c r="C917" s="130" t="s">
        <v>5019</v>
      </c>
    </row>
    <row r="918" spans="1:3" ht="45" x14ac:dyDescent="0.25">
      <c r="A918" t="s">
        <v>5020</v>
      </c>
      <c r="B918" s="129" t="s">
        <v>5021</v>
      </c>
      <c r="C918" s="130" t="s">
        <v>5022</v>
      </c>
    </row>
    <row r="919" spans="1:3" ht="30" x14ac:dyDescent="0.25">
      <c r="A919" t="s">
        <v>5023</v>
      </c>
      <c r="B919" s="129" t="s">
        <v>5024</v>
      </c>
      <c r="C919" s="130" t="s">
        <v>5025</v>
      </c>
    </row>
    <row r="920" spans="1:3" ht="180" x14ac:dyDescent="0.25">
      <c r="A920" t="s">
        <v>5026</v>
      </c>
      <c r="B920" s="129" t="s">
        <v>5027</v>
      </c>
      <c r="C920" s="130" t="s">
        <v>5028</v>
      </c>
    </row>
    <row r="921" spans="1:3" ht="30" x14ac:dyDescent="0.25">
      <c r="A921" t="s">
        <v>5029</v>
      </c>
      <c r="B921" s="129" t="s">
        <v>5030</v>
      </c>
      <c r="C921" s="130" t="s">
        <v>5031</v>
      </c>
    </row>
    <row r="922" spans="1:3" ht="75" x14ac:dyDescent="0.25">
      <c r="A922" t="s">
        <v>5032</v>
      </c>
      <c r="B922" s="129" t="s">
        <v>5033</v>
      </c>
      <c r="C922" s="130" t="s">
        <v>5034</v>
      </c>
    </row>
    <row r="923" spans="1:3" ht="30" x14ac:dyDescent="0.25">
      <c r="A923" t="s">
        <v>5035</v>
      </c>
      <c r="B923" s="129" t="s">
        <v>5036</v>
      </c>
      <c r="C923" s="130" t="s">
        <v>5037</v>
      </c>
    </row>
    <row r="924" spans="1:3" ht="60" x14ac:dyDescent="0.25">
      <c r="A924" t="s">
        <v>5038</v>
      </c>
      <c r="B924" s="129" t="s">
        <v>5039</v>
      </c>
      <c r="C924" s="130" t="s">
        <v>5040</v>
      </c>
    </row>
    <row r="925" spans="1:3" ht="45" x14ac:dyDescent="0.25">
      <c r="A925" t="s">
        <v>5041</v>
      </c>
      <c r="B925" s="129" t="s">
        <v>5042</v>
      </c>
      <c r="C925" s="130" t="s">
        <v>5043</v>
      </c>
    </row>
    <row r="926" spans="1:3" ht="45" x14ac:dyDescent="0.25">
      <c r="A926" t="s">
        <v>5044</v>
      </c>
      <c r="B926" s="129" t="s">
        <v>5045</v>
      </c>
      <c r="C926" s="130" t="s">
        <v>5046</v>
      </c>
    </row>
    <row r="927" spans="1:3" ht="30" x14ac:dyDescent="0.25">
      <c r="A927" t="s">
        <v>5047</v>
      </c>
      <c r="B927" s="129" t="s">
        <v>5048</v>
      </c>
      <c r="C927" s="130" t="s">
        <v>5049</v>
      </c>
    </row>
    <row r="928" spans="1:3" ht="30" x14ac:dyDescent="0.25">
      <c r="A928" t="s">
        <v>5050</v>
      </c>
      <c r="B928" s="129" t="s">
        <v>5051</v>
      </c>
      <c r="C928" s="130" t="s">
        <v>5052</v>
      </c>
    </row>
    <row r="929" spans="1:3" x14ac:dyDescent="0.25">
      <c r="A929" t="s">
        <v>5053</v>
      </c>
      <c r="B929" s="129" t="s">
        <v>5054</v>
      </c>
      <c r="C929" s="130" t="s">
        <v>5055</v>
      </c>
    </row>
    <row r="930" spans="1:3" ht="45" x14ac:dyDescent="0.25">
      <c r="A930" t="s">
        <v>5056</v>
      </c>
      <c r="B930" s="129" t="s">
        <v>5057</v>
      </c>
      <c r="C930" s="130" t="s">
        <v>5058</v>
      </c>
    </row>
    <row r="931" spans="1:3" ht="30" x14ac:dyDescent="0.25">
      <c r="A931" t="s">
        <v>5059</v>
      </c>
      <c r="B931" s="129" t="s">
        <v>5060</v>
      </c>
      <c r="C931" s="130" t="s">
        <v>5061</v>
      </c>
    </row>
    <row r="932" spans="1:3" ht="45" x14ac:dyDescent="0.25">
      <c r="A932" t="s">
        <v>5062</v>
      </c>
      <c r="B932" s="129" t="s">
        <v>5063</v>
      </c>
      <c r="C932" s="130" t="s">
        <v>5064</v>
      </c>
    </row>
    <row r="933" spans="1:3" ht="135" x14ac:dyDescent="0.25">
      <c r="A933" t="s">
        <v>5065</v>
      </c>
      <c r="B933" s="129" t="s">
        <v>5066</v>
      </c>
      <c r="C933" s="130" t="s">
        <v>5067</v>
      </c>
    </row>
    <row r="934" spans="1:3" x14ac:dyDescent="0.25">
      <c r="A934" t="s">
        <v>5068</v>
      </c>
      <c r="B934" s="129" t="s">
        <v>5069</v>
      </c>
      <c r="C934" s="130" t="s">
        <v>5070</v>
      </c>
    </row>
    <row r="935" spans="1:3" x14ac:dyDescent="0.25">
      <c r="A935" t="s">
        <v>2217</v>
      </c>
      <c r="B935" s="129" t="s">
        <v>5071</v>
      </c>
      <c r="C935" s="130" t="s">
        <v>5072</v>
      </c>
    </row>
    <row r="936" spans="1:3" ht="45" x14ac:dyDescent="0.25">
      <c r="A936" t="s">
        <v>5073</v>
      </c>
      <c r="B936" s="129" t="s">
        <v>5074</v>
      </c>
      <c r="C936" s="130" t="s">
        <v>5075</v>
      </c>
    </row>
    <row r="937" spans="1:3" ht="30" x14ac:dyDescent="0.25">
      <c r="A937" t="s">
        <v>2220</v>
      </c>
      <c r="B937" s="129" t="s">
        <v>5076</v>
      </c>
      <c r="C937" s="130" t="s">
        <v>5077</v>
      </c>
    </row>
    <row r="938" spans="1:3" x14ac:dyDescent="0.25">
      <c r="A938" t="s">
        <v>5078</v>
      </c>
      <c r="B938" s="129" t="s">
        <v>5079</v>
      </c>
      <c r="C938" s="130" t="s">
        <v>5080</v>
      </c>
    </row>
    <row r="939" spans="1:3" ht="45" x14ac:dyDescent="0.25">
      <c r="A939" t="s">
        <v>5081</v>
      </c>
      <c r="B939" s="129" t="s">
        <v>5082</v>
      </c>
      <c r="C939" s="130" t="s">
        <v>5083</v>
      </c>
    </row>
    <row r="940" spans="1:3" ht="45" x14ac:dyDescent="0.25">
      <c r="A940" t="s">
        <v>5084</v>
      </c>
      <c r="B940" s="129" t="s">
        <v>5085</v>
      </c>
      <c r="C940" s="130" t="s">
        <v>5086</v>
      </c>
    </row>
    <row r="941" spans="1:3" ht="60" x14ac:dyDescent="0.25">
      <c r="A941" t="s">
        <v>5087</v>
      </c>
      <c r="B941" s="129" t="s">
        <v>5088</v>
      </c>
      <c r="C941" s="130" t="s">
        <v>5089</v>
      </c>
    </row>
    <row r="942" spans="1:3" x14ac:dyDescent="0.25">
      <c r="A942" t="s">
        <v>5090</v>
      </c>
      <c r="B942" s="129" t="s">
        <v>5091</v>
      </c>
      <c r="C942" s="130" t="s">
        <v>5092</v>
      </c>
    </row>
    <row r="943" spans="1:3" x14ac:dyDescent="0.25">
      <c r="A943" t="s">
        <v>2226</v>
      </c>
      <c r="B943" s="129" t="s">
        <v>5093</v>
      </c>
      <c r="C943" s="130" t="s">
        <v>5094</v>
      </c>
    </row>
    <row r="944" spans="1:3" ht="30" x14ac:dyDescent="0.25">
      <c r="A944" t="s">
        <v>5095</v>
      </c>
      <c r="B944" s="129" t="s">
        <v>5096</v>
      </c>
      <c r="C944" s="130" t="s">
        <v>5097</v>
      </c>
    </row>
    <row r="945" spans="1:3" ht="30" x14ac:dyDescent="0.25">
      <c r="A945" t="s">
        <v>5098</v>
      </c>
      <c r="B945" s="129" t="s">
        <v>5099</v>
      </c>
      <c r="C945" s="130" t="s">
        <v>5100</v>
      </c>
    </row>
    <row r="946" spans="1:3" ht="30" x14ac:dyDescent="0.25">
      <c r="A946" t="s">
        <v>5101</v>
      </c>
      <c r="B946" s="129" t="s">
        <v>5102</v>
      </c>
      <c r="C946" s="130" t="s">
        <v>5103</v>
      </c>
    </row>
    <row r="947" spans="1:3" ht="30" x14ac:dyDescent="0.25">
      <c r="A947" t="s">
        <v>5104</v>
      </c>
      <c r="B947" s="129" t="s">
        <v>5105</v>
      </c>
      <c r="C947" s="130" t="s">
        <v>5106</v>
      </c>
    </row>
    <row r="948" spans="1:3" ht="75" x14ac:dyDescent="0.25">
      <c r="A948" t="s">
        <v>5107</v>
      </c>
      <c r="B948" s="129" t="s">
        <v>5108</v>
      </c>
      <c r="C948" s="130" t="s">
        <v>5109</v>
      </c>
    </row>
    <row r="949" spans="1:3" x14ac:dyDescent="0.25">
      <c r="A949" t="s">
        <v>5110</v>
      </c>
      <c r="B949" s="129" t="s">
        <v>5111</v>
      </c>
      <c r="C949" s="130" t="s">
        <v>5112</v>
      </c>
    </row>
    <row r="950" spans="1:3" x14ac:dyDescent="0.25">
      <c r="A950" t="s">
        <v>2229</v>
      </c>
      <c r="B950" s="129" t="s">
        <v>5113</v>
      </c>
      <c r="C950" s="130" t="s">
        <v>5114</v>
      </c>
    </row>
    <row r="951" spans="1:3" x14ac:dyDescent="0.25">
      <c r="A951" t="s">
        <v>5115</v>
      </c>
      <c r="B951" s="129" t="s">
        <v>5116</v>
      </c>
      <c r="C951" s="130" t="s">
        <v>5117</v>
      </c>
    </row>
    <row r="952" spans="1:3" ht="45" x14ac:dyDescent="0.25">
      <c r="A952" t="s">
        <v>5118</v>
      </c>
      <c r="B952" s="129" t="s">
        <v>5119</v>
      </c>
      <c r="C952" s="130" t="s">
        <v>5120</v>
      </c>
    </row>
    <row r="953" spans="1:3" ht="45" x14ac:dyDescent="0.25">
      <c r="A953" t="s">
        <v>5121</v>
      </c>
      <c r="B953" s="129" t="s">
        <v>5122</v>
      </c>
      <c r="C953" s="130" t="s">
        <v>5123</v>
      </c>
    </row>
    <row r="954" spans="1:3" x14ac:dyDescent="0.25">
      <c r="A954" t="s">
        <v>2232</v>
      </c>
      <c r="B954" s="129" t="s">
        <v>5124</v>
      </c>
      <c r="C954" s="130" t="s">
        <v>5125</v>
      </c>
    </row>
    <row r="955" spans="1:3" ht="45" x14ac:dyDescent="0.25">
      <c r="A955" t="s">
        <v>5126</v>
      </c>
      <c r="B955" s="129" t="s">
        <v>5127</v>
      </c>
      <c r="C955" s="130" t="s">
        <v>5128</v>
      </c>
    </row>
    <row r="956" spans="1:3" ht="45" x14ac:dyDescent="0.25">
      <c r="A956" t="s">
        <v>5129</v>
      </c>
      <c r="B956" s="129" t="s">
        <v>5130</v>
      </c>
      <c r="C956" s="130" t="s">
        <v>5131</v>
      </c>
    </row>
    <row r="957" spans="1:3" ht="45" x14ac:dyDescent="0.25">
      <c r="A957" t="s">
        <v>5132</v>
      </c>
      <c r="B957" s="129" t="s">
        <v>5133</v>
      </c>
      <c r="C957" s="130" t="s">
        <v>5134</v>
      </c>
    </row>
    <row r="958" spans="1:3" ht="30" x14ac:dyDescent="0.25">
      <c r="A958" t="s">
        <v>5135</v>
      </c>
      <c r="B958" s="129" t="s">
        <v>5136</v>
      </c>
      <c r="C958" s="130" t="s">
        <v>5137</v>
      </c>
    </row>
    <row r="959" spans="1:3" ht="30" x14ac:dyDescent="0.25">
      <c r="A959" t="s">
        <v>5138</v>
      </c>
      <c r="B959" s="129" t="s">
        <v>5139</v>
      </c>
      <c r="C959" s="130" t="s">
        <v>5140</v>
      </c>
    </row>
    <row r="960" spans="1:3" ht="45" x14ac:dyDescent="0.25">
      <c r="A960" t="s">
        <v>5141</v>
      </c>
      <c r="B960" s="129" t="s">
        <v>5142</v>
      </c>
      <c r="C960" s="130" t="s">
        <v>5143</v>
      </c>
    </row>
    <row r="961" spans="1:3" ht="75" x14ac:dyDescent="0.25">
      <c r="A961" t="s">
        <v>5144</v>
      </c>
      <c r="B961" s="129" t="s">
        <v>5145</v>
      </c>
      <c r="C961" s="130" t="s">
        <v>5146</v>
      </c>
    </row>
    <row r="962" spans="1:3" ht="30" x14ac:dyDescent="0.25">
      <c r="A962" t="s">
        <v>5147</v>
      </c>
      <c r="B962" s="129" t="s">
        <v>5148</v>
      </c>
      <c r="C962" s="130" t="s">
        <v>5149</v>
      </c>
    </row>
    <row r="963" spans="1:3" ht="30" x14ac:dyDescent="0.25">
      <c r="A963" t="s">
        <v>5150</v>
      </c>
      <c r="B963" s="129" t="s">
        <v>5151</v>
      </c>
      <c r="C963" s="130" t="s">
        <v>5152</v>
      </c>
    </row>
    <row r="964" spans="1:3" ht="30" x14ac:dyDescent="0.25">
      <c r="A964" t="s">
        <v>5153</v>
      </c>
      <c r="B964" s="129" t="s">
        <v>5154</v>
      </c>
      <c r="C964" s="130" t="s">
        <v>5155</v>
      </c>
    </row>
    <row r="965" spans="1:3" ht="60" x14ac:dyDescent="0.25">
      <c r="A965" t="s">
        <v>5156</v>
      </c>
      <c r="B965" s="129" t="s">
        <v>5157</v>
      </c>
      <c r="C965" s="130" t="s">
        <v>5158</v>
      </c>
    </row>
    <row r="966" spans="1:3" ht="30" x14ac:dyDescent="0.25">
      <c r="A966" t="s">
        <v>5159</v>
      </c>
      <c r="B966" s="129" t="s">
        <v>5160</v>
      </c>
      <c r="C966" s="130" t="s">
        <v>5161</v>
      </c>
    </row>
    <row r="967" spans="1:3" ht="30" x14ac:dyDescent="0.25">
      <c r="A967" t="s">
        <v>5162</v>
      </c>
      <c r="B967" s="129" t="s">
        <v>5163</v>
      </c>
      <c r="C967" s="130" t="s">
        <v>5164</v>
      </c>
    </row>
    <row r="968" spans="1:3" ht="30" x14ac:dyDescent="0.25">
      <c r="A968" t="s">
        <v>5165</v>
      </c>
      <c r="B968" s="129" t="s">
        <v>5166</v>
      </c>
      <c r="C968" s="130" t="s">
        <v>5167</v>
      </c>
    </row>
    <row r="969" spans="1:3" ht="30" x14ac:dyDescent="0.25">
      <c r="A969" t="s">
        <v>5168</v>
      </c>
      <c r="B969" s="129" t="s">
        <v>5169</v>
      </c>
      <c r="C969" s="130" t="s">
        <v>5170</v>
      </c>
    </row>
    <row r="970" spans="1:3" ht="30" x14ac:dyDescent="0.25">
      <c r="A970" t="s">
        <v>5171</v>
      </c>
      <c r="B970" s="129" t="s">
        <v>5172</v>
      </c>
      <c r="C970" s="130" t="s">
        <v>5173</v>
      </c>
    </row>
    <row r="971" spans="1:3" ht="30" x14ac:dyDescent="0.25">
      <c r="A971" t="s">
        <v>5174</v>
      </c>
      <c r="B971" s="129" t="s">
        <v>5175</v>
      </c>
      <c r="C971" s="130" t="s">
        <v>5176</v>
      </c>
    </row>
    <row r="972" spans="1:3" ht="30" x14ac:dyDescent="0.25">
      <c r="A972" t="s">
        <v>5177</v>
      </c>
      <c r="B972" s="129" t="s">
        <v>5178</v>
      </c>
      <c r="C972" s="130" t="s">
        <v>5179</v>
      </c>
    </row>
    <row r="973" spans="1:3" ht="30" x14ac:dyDescent="0.25">
      <c r="A973" t="s">
        <v>5180</v>
      </c>
      <c r="B973" s="129" t="s">
        <v>5181</v>
      </c>
      <c r="C973" s="130" t="s">
        <v>5182</v>
      </c>
    </row>
    <row r="974" spans="1:3" ht="45" x14ac:dyDescent="0.25">
      <c r="A974" t="s">
        <v>5183</v>
      </c>
      <c r="B974" s="129" t="s">
        <v>5184</v>
      </c>
      <c r="C974" s="130" t="s">
        <v>5185</v>
      </c>
    </row>
    <row r="975" spans="1:3" ht="45" x14ac:dyDescent="0.25">
      <c r="A975" t="s">
        <v>5186</v>
      </c>
      <c r="B975" s="129" t="s">
        <v>5187</v>
      </c>
      <c r="C975" s="130" t="s">
        <v>5188</v>
      </c>
    </row>
    <row r="976" spans="1:3" ht="45" x14ac:dyDescent="0.25">
      <c r="A976" t="s">
        <v>5189</v>
      </c>
      <c r="B976" s="129" t="s">
        <v>5190</v>
      </c>
      <c r="C976" s="130" t="s">
        <v>5191</v>
      </c>
    </row>
    <row r="977" spans="1:3" ht="45" x14ac:dyDescent="0.25">
      <c r="A977" t="s">
        <v>5192</v>
      </c>
      <c r="B977" s="129" t="s">
        <v>5193</v>
      </c>
      <c r="C977" s="130" t="s">
        <v>5194</v>
      </c>
    </row>
    <row r="978" spans="1:3" ht="45" x14ac:dyDescent="0.25">
      <c r="A978" t="s">
        <v>5195</v>
      </c>
      <c r="B978" s="129" t="s">
        <v>5196</v>
      </c>
      <c r="C978" s="130" t="s">
        <v>5197</v>
      </c>
    </row>
    <row r="979" spans="1:3" ht="90" x14ac:dyDescent="0.25">
      <c r="A979" t="s">
        <v>5198</v>
      </c>
      <c r="B979" s="129" t="s">
        <v>5199</v>
      </c>
      <c r="C979" s="130" t="s">
        <v>5200</v>
      </c>
    </row>
    <row r="980" spans="1:3" ht="30" x14ac:dyDescent="0.25">
      <c r="A980" t="s">
        <v>5201</v>
      </c>
      <c r="B980" s="129" t="s">
        <v>5202</v>
      </c>
      <c r="C980" s="130" t="s">
        <v>5203</v>
      </c>
    </row>
    <row r="981" spans="1:3" ht="30" x14ac:dyDescent="0.25">
      <c r="A981" t="s">
        <v>5204</v>
      </c>
      <c r="B981" s="129" t="s">
        <v>5205</v>
      </c>
      <c r="C981" s="130" t="s">
        <v>5206</v>
      </c>
    </row>
    <row r="982" spans="1:3" ht="60" x14ac:dyDescent="0.25">
      <c r="A982" t="s">
        <v>5207</v>
      </c>
      <c r="B982" s="129" t="s">
        <v>5208</v>
      </c>
      <c r="C982" s="130" t="s">
        <v>5209</v>
      </c>
    </row>
    <row r="983" spans="1:3" ht="45" x14ac:dyDescent="0.25">
      <c r="A983" t="s">
        <v>5210</v>
      </c>
      <c r="B983" s="129" t="s">
        <v>5211</v>
      </c>
      <c r="C983" s="130" t="s">
        <v>5212</v>
      </c>
    </row>
    <row r="984" spans="1:3" ht="30" x14ac:dyDescent="0.25">
      <c r="A984" t="s">
        <v>5213</v>
      </c>
      <c r="B984" s="129" t="s">
        <v>5214</v>
      </c>
      <c r="C984" s="130" t="s">
        <v>5215</v>
      </c>
    </row>
    <row r="985" spans="1:3" ht="30" x14ac:dyDescent="0.25">
      <c r="A985" t="s">
        <v>5216</v>
      </c>
      <c r="B985" s="129" t="s">
        <v>5217</v>
      </c>
      <c r="C985" s="130" t="s">
        <v>5218</v>
      </c>
    </row>
    <row r="986" spans="1:3" ht="60" x14ac:dyDescent="0.25">
      <c r="A986" t="s">
        <v>5219</v>
      </c>
      <c r="B986" s="129" t="s">
        <v>5220</v>
      </c>
      <c r="C986" s="130" t="s">
        <v>5221</v>
      </c>
    </row>
    <row r="987" spans="1:3" ht="75" x14ac:dyDescent="0.25">
      <c r="A987" t="s">
        <v>5222</v>
      </c>
      <c r="B987" s="129" t="s">
        <v>5223</v>
      </c>
      <c r="C987" s="130" t="s">
        <v>5224</v>
      </c>
    </row>
    <row r="988" spans="1:3" ht="30" x14ac:dyDescent="0.25">
      <c r="A988" t="s">
        <v>5225</v>
      </c>
      <c r="B988" s="129" t="s">
        <v>5226</v>
      </c>
      <c r="C988" s="130" t="s">
        <v>5227</v>
      </c>
    </row>
    <row r="989" spans="1:3" ht="30" x14ac:dyDescent="0.25">
      <c r="A989" t="s">
        <v>5228</v>
      </c>
      <c r="B989" s="129" t="s">
        <v>5229</v>
      </c>
      <c r="C989" s="130" t="s">
        <v>5230</v>
      </c>
    </row>
    <row r="990" spans="1:3" ht="45" x14ac:dyDescent="0.25">
      <c r="A990" t="s">
        <v>5231</v>
      </c>
      <c r="B990" s="129" t="s">
        <v>5232</v>
      </c>
      <c r="C990" s="130" t="s">
        <v>5233</v>
      </c>
    </row>
    <row r="991" spans="1:3" x14ac:dyDescent="0.25">
      <c r="A991" t="s">
        <v>5234</v>
      </c>
      <c r="B991" s="129" t="s">
        <v>5235</v>
      </c>
      <c r="C991" s="130" t="s">
        <v>5236</v>
      </c>
    </row>
    <row r="992" spans="1:3" x14ac:dyDescent="0.25">
      <c r="A992" t="s">
        <v>5237</v>
      </c>
      <c r="B992" s="129" t="s">
        <v>5238</v>
      </c>
      <c r="C992" s="130"/>
    </row>
    <row r="993" spans="1:3" ht="30" x14ac:dyDescent="0.25">
      <c r="A993" t="s">
        <v>5239</v>
      </c>
      <c r="B993" s="129" t="s">
        <v>5240</v>
      </c>
      <c r="C993" s="130" t="s">
        <v>5241</v>
      </c>
    </row>
    <row r="994" spans="1:3" x14ac:dyDescent="0.25">
      <c r="A994" t="s">
        <v>5242</v>
      </c>
      <c r="B994" s="129" t="s">
        <v>5243</v>
      </c>
      <c r="C994" s="130"/>
    </row>
    <row r="995" spans="1:3" x14ac:dyDescent="0.25">
      <c r="A995" t="s">
        <v>5242</v>
      </c>
      <c r="B995" s="129" t="s">
        <v>5244</v>
      </c>
      <c r="C995" s="130"/>
    </row>
    <row r="996" spans="1:3" ht="150" x14ac:dyDescent="0.25">
      <c r="A996" t="s">
        <v>5245</v>
      </c>
      <c r="B996" s="129" t="s">
        <v>5246</v>
      </c>
      <c r="C996" s="130" t="s">
        <v>5247</v>
      </c>
    </row>
    <row r="997" spans="1:3" ht="30" x14ac:dyDescent="0.25">
      <c r="A997" t="s">
        <v>5248</v>
      </c>
      <c r="B997" s="129" t="s">
        <v>5249</v>
      </c>
      <c r="C997" s="130" t="s">
        <v>5250</v>
      </c>
    </row>
    <row r="998" spans="1:3" x14ac:dyDescent="0.25">
      <c r="A998" t="s">
        <v>5251</v>
      </c>
      <c r="B998" s="129" t="s">
        <v>5252</v>
      </c>
      <c r="C998" s="130" t="s">
        <v>5253</v>
      </c>
    </row>
    <row r="999" spans="1:3" ht="45" x14ac:dyDescent="0.25">
      <c r="A999" t="s">
        <v>5254</v>
      </c>
      <c r="B999" s="129" t="s">
        <v>5255</v>
      </c>
      <c r="C999" s="130" t="s">
        <v>5256</v>
      </c>
    </row>
    <row r="1000" spans="1:3" ht="30" x14ac:dyDescent="0.25">
      <c r="A1000" t="s">
        <v>5257</v>
      </c>
      <c r="B1000" s="129" t="s">
        <v>5258</v>
      </c>
      <c r="C1000" s="130" t="s">
        <v>5259</v>
      </c>
    </row>
    <row r="1001" spans="1:3" ht="30" x14ac:dyDescent="0.25">
      <c r="A1001" t="s">
        <v>5260</v>
      </c>
      <c r="B1001" s="129" t="s">
        <v>5261</v>
      </c>
      <c r="C1001" s="130" t="s">
        <v>5262</v>
      </c>
    </row>
    <row r="1002" spans="1:3" x14ac:dyDescent="0.25">
      <c r="A1002" t="s">
        <v>5263</v>
      </c>
      <c r="B1002" s="129" t="s">
        <v>5264</v>
      </c>
      <c r="C1002" s="130" t="s">
        <v>5265</v>
      </c>
    </row>
    <row r="1003" spans="1:3" x14ac:dyDescent="0.25">
      <c r="A1003" t="s">
        <v>5266</v>
      </c>
      <c r="B1003" s="129" t="s">
        <v>5267</v>
      </c>
      <c r="C1003" s="130" t="s">
        <v>5268</v>
      </c>
    </row>
    <row r="1004" spans="1:3" x14ac:dyDescent="0.25">
      <c r="A1004" t="s">
        <v>5269</v>
      </c>
      <c r="B1004" s="129" t="s">
        <v>5270</v>
      </c>
      <c r="C1004" s="130" t="s">
        <v>5271</v>
      </c>
    </row>
    <row r="1005" spans="1:3" ht="30" x14ac:dyDescent="0.25">
      <c r="A1005" t="s">
        <v>5272</v>
      </c>
      <c r="B1005" s="129" t="s">
        <v>5273</v>
      </c>
      <c r="C1005" s="130"/>
    </row>
    <row r="1006" spans="1:3" ht="30" x14ac:dyDescent="0.25">
      <c r="A1006" t="s">
        <v>5274</v>
      </c>
      <c r="B1006" s="129" t="s">
        <v>5275</v>
      </c>
      <c r="C1006" s="130"/>
    </row>
    <row r="1007" spans="1:3" ht="45" x14ac:dyDescent="0.25">
      <c r="A1007" t="s">
        <v>5276</v>
      </c>
      <c r="B1007" s="129" t="s">
        <v>5277</v>
      </c>
      <c r="C1007" s="130" t="s">
        <v>5278</v>
      </c>
    </row>
    <row r="1008" spans="1:3" ht="30" x14ac:dyDescent="0.25">
      <c r="A1008" t="s">
        <v>5279</v>
      </c>
      <c r="B1008" s="129" t="s">
        <v>5280</v>
      </c>
      <c r="C1008" s="130" t="s">
        <v>5281</v>
      </c>
    </row>
    <row r="1009" spans="2:3" ht="30" x14ac:dyDescent="0.25">
      <c r="B1009" s="129" t="s">
        <v>5282</v>
      </c>
      <c r="C1009" s="130"/>
    </row>
    <row r="1010" spans="2:3" ht="30" x14ac:dyDescent="0.25">
      <c r="B1010" s="129" t="s">
        <v>5283</v>
      </c>
      <c r="C1010" s="130"/>
    </row>
    <row r="1011" spans="2:3" ht="30" x14ac:dyDescent="0.25">
      <c r="B1011" s="129" t="s">
        <v>5284</v>
      </c>
      <c r="C1011" s="130"/>
    </row>
    <row r="1012" spans="2:3" x14ac:dyDescent="0.25">
      <c r="B1012" s="129" t="s">
        <v>5285</v>
      </c>
      <c r="C1012" s="130"/>
    </row>
    <row r="1013" spans="2:3" x14ac:dyDescent="0.25">
      <c r="B1013" s="129" t="s">
        <v>5286</v>
      </c>
      <c r="C1013" s="130"/>
    </row>
    <row r="1014" spans="2:3" ht="30" x14ac:dyDescent="0.25">
      <c r="B1014" s="129" t="s">
        <v>5287</v>
      </c>
      <c r="C1014" s="130"/>
    </row>
    <row r="1015" spans="2:3" x14ac:dyDescent="0.25">
      <c r="B1015" s="129" t="s">
        <v>5288</v>
      </c>
      <c r="C1015" s="130"/>
    </row>
    <row r="1016" spans="2:3" ht="45" x14ac:dyDescent="0.25">
      <c r="B1016" s="129" t="s">
        <v>5289</v>
      </c>
      <c r="C1016" s="130"/>
    </row>
    <row r="1017" spans="2:3" ht="30" x14ac:dyDescent="0.25">
      <c r="B1017" s="129" t="s">
        <v>5290</v>
      </c>
      <c r="C1017" s="130"/>
    </row>
    <row r="1018" spans="2:3" x14ac:dyDescent="0.25">
      <c r="B1018" s="129" t="s">
        <v>5291</v>
      </c>
      <c r="C1018" s="130"/>
    </row>
    <row r="1019" spans="2:3" ht="45" x14ac:dyDescent="0.25">
      <c r="B1019" s="129" t="s">
        <v>5292</v>
      </c>
      <c r="C1019" s="130"/>
    </row>
    <row r="1020" spans="2:3" ht="75" x14ac:dyDescent="0.25">
      <c r="B1020" s="129" t="s">
        <v>5293</v>
      </c>
      <c r="C1020" s="130"/>
    </row>
    <row r="1021" spans="2:3" ht="30" x14ac:dyDescent="0.25">
      <c r="B1021" s="129" t="s">
        <v>5294</v>
      </c>
      <c r="C1021" s="130"/>
    </row>
    <row r="1022" spans="2:3" ht="135" x14ac:dyDescent="0.25">
      <c r="B1022" s="129" t="s">
        <v>5295</v>
      </c>
      <c r="C1022" s="130"/>
    </row>
    <row r="1023" spans="2:3" ht="30" x14ac:dyDescent="0.25">
      <c r="B1023" s="129" t="s">
        <v>5296</v>
      </c>
      <c r="C1023" s="130"/>
    </row>
    <row r="1024" spans="2:3" ht="30" x14ac:dyDescent="0.25">
      <c r="B1024" s="129" t="s">
        <v>5297</v>
      </c>
      <c r="C1024" s="130"/>
    </row>
    <row r="1025" spans="2:3" ht="105" x14ac:dyDescent="0.25">
      <c r="B1025" s="129" t="s">
        <v>5298</v>
      </c>
      <c r="C1025" s="130"/>
    </row>
    <row r="1026" spans="2:3" ht="60" x14ac:dyDescent="0.25">
      <c r="B1026" s="129" t="s">
        <v>5299</v>
      </c>
      <c r="C1026" s="130" t="s">
        <v>5300</v>
      </c>
    </row>
    <row r="1027" spans="2:3" ht="45" x14ac:dyDescent="0.25">
      <c r="B1027" s="129" t="s">
        <v>5301</v>
      </c>
      <c r="C1027" s="130"/>
    </row>
    <row r="1028" spans="2:3" ht="30" x14ac:dyDescent="0.25">
      <c r="B1028" s="129" t="s">
        <v>5302</v>
      </c>
      <c r="C1028" s="130"/>
    </row>
    <row r="1029" spans="2:3" x14ac:dyDescent="0.25">
      <c r="B1029" s="129" t="s">
        <v>5303</v>
      </c>
      <c r="C1029" s="130"/>
    </row>
    <row r="1030" spans="2:3" ht="45" x14ac:dyDescent="0.25">
      <c r="B1030" s="129" t="s">
        <v>5304</v>
      </c>
      <c r="C1030" s="130"/>
    </row>
    <row r="1031" spans="2:3" ht="180" x14ac:dyDescent="0.25">
      <c r="B1031" s="129" t="s">
        <v>5305</v>
      </c>
      <c r="C1031" s="130"/>
    </row>
    <row r="1032" spans="2:3" ht="120" x14ac:dyDescent="0.25">
      <c r="B1032" s="129" t="s">
        <v>5306</v>
      </c>
      <c r="C1032" s="130"/>
    </row>
    <row r="1033" spans="2:3" ht="90" x14ac:dyDescent="0.25">
      <c r="B1033" s="129" t="s">
        <v>5307</v>
      </c>
      <c r="C1033" s="130"/>
    </row>
    <row r="1034" spans="2:3" ht="30" x14ac:dyDescent="0.25">
      <c r="B1034" s="129" t="s">
        <v>5308</v>
      </c>
      <c r="C1034" s="130"/>
    </row>
    <row r="1035" spans="2:3" ht="30" x14ac:dyDescent="0.25">
      <c r="B1035" s="129" t="s">
        <v>5309</v>
      </c>
      <c r="C1035" s="130"/>
    </row>
    <row r="1036" spans="2:3" ht="30" x14ac:dyDescent="0.25">
      <c r="B1036" s="129" t="s">
        <v>5310</v>
      </c>
      <c r="C1036" s="130"/>
    </row>
    <row r="1037" spans="2:3" ht="30" x14ac:dyDescent="0.25">
      <c r="B1037" s="129" t="s">
        <v>5311</v>
      </c>
      <c r="C1037" s="130"/>
    </row>
    <row r="1038" spans="2:3" ht="30" x14ac:dyDescent="0.25">
      <c r="B1038" s="129" t="s">
        <v>5312</v>
      </c>
      <c r="C1038" s="130"/>
    </row>
    <row r="1039" spans="2:3" ht="60" x14ac:dyDescent="0.25">
      <c r="B1039" s="129" t="s">
        <v>5313</v>
      </c>
      <c r="C1039" s="130"/>
    </row>
    <row r="1040" spans="2:3" ht="75" x14ac:dyDescent="0.25">
      <c r="B1040" s="129" t="s">
        <v>5314</v>
      </c>
      <c r="C1040" s="130"/>
    </row>
  </sheetData>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355"/>
  <sheetViews>
    <sheetView workbookViewId="0">
      <selection activeCell="E14" sqref="E14"/>
    </sheetView>
  </sheetViews>
  <sheetFormatPr defaultRowHeight="15" x14ac:dyDescent="0.25"/>
  <cols>
    <col min="2" max="2" width="73" customWidth="1"/>
    <col min="5" max="5" width="59.7109375" customWidth="1"/>
    <col min="6" max="6" width="11.42578125" customWidth="1"/>
  </cols>
  <sheetData>
    <row r="1" spans="1:11" x14ac:dyDescent="0.25">
      <c r="A1" t="s">
        <v>27033</v>
      </c>
      <c r="B1" t="s">
        <v>27034</v>
      </c>
      <c r="C1" t="s">
        <v>27035</v>
      </c>
      <c r="D1" t="s">
        <v>27036</v>
      </c>
      <c r="E1" t="s">
        <v>27037</v>
      </c>
      <c r="F1" t="s">
        <v>27038</v>
      </c>
      <c r="G1" t="s">
        <v>27039</v>
      </c>
      <c r="H1" t="s">
        <v>27040</v>
      </c>
      <c r="I1" t="s">
        <v>27041</v>
      </c>
      <c r="J1" t="s">
        <v>27042</v>
      </c>
      <c r="K1" t="s">
        <v>27043</v>
      </c>
    </row>
    <row r="2" spans="1:11" x14ac:dyDescent="0.25">
      <c r="A2" t="s">
        <v>5532</v>
      </c>
      <c r="B2" t="s">
        <v>24943</v>
      </c>
      <c r="C2" t="s">
        <v>6321</v>
      </c>
      <c r="D2" t="s">
        <v>5776</v>
      </c>
      <c r="E2" t="s">
        <v>5827</v>
      </c>
      <c r="F2" t="s">
        <v>27044</v>
      </c>
      <c r="G2" t="s">
        <v>25039</v>
      </c>
      <c r="H2" t="s">
        <v>27045</v>
      </c>
      <c r="I2" t="s">
        <v>25233</v>
      </c>
      <c r="J2" t="s">
        <v>27046</v>
      </c>
      <c r="K2" t="s">
        <v>6321</v>
      </c>
    </row>
    <row r="3" spans="1:11" x14ac:dyDescent="0.25">
      <c r="A3" t="s">
        <v>1963</v>
      </c>
      <c r="B3" t="s">
        <v>5645</v>
      </c>
      <c r="C3" t="s">
        <v>6321</v>
      </c>
      <c r="D3" t="s">
        <v>5783</v>
      </c>
      <c r="E3" t="s">
        <v>24850</v>
      </c>
      <c r="F3" t="s">
        <v>27044</v>
      </c>
      <c r="G3" t="s">
        <v>25069</v>
      </c>
      <c r="H3" t="s">
        <v>27047</v>
      </c>
      <c r="I3" t="s">
        <v>25263</v>
      </c>
      <c r="J3" t="s">
        <v>27048</v>
      </c>
      <c r="K3" t="s">
        <v>6321</v>
      </c>
    </row>
    <row r="4" spans="1:11" x14ac:dyDescent="0.25">
      <c r="A4" t="s">
        <v>20497</v>
      </c>
      <c r="B4" t="s">
        <v>5654</v>
      </c>
      <c r="C4" t="s">
        <v>6321</v>
      </c>
      <c r="D4" t="s">
        <v>5793</v>
      </c>
      <c r="E4" t="s">
        <v>24850</v>
      </c>
      <c r="F4" t="s">
        <v>27049</v>
      </c>
      <c r="G4" t="s">
        <v>25095</v>
      </c>
      <c r="H4" t="s">
        <v>27050</v>
      </c>
      <c r="I4" t="s">
        <v>25289</v>
      </c>
      <c r="J4" t="s">
        <v>27051</v>
      </c>
      <c r="K4" t="s">
        <v>6321</v>
      </c>
    </row>
    <row r="5" spans="1:11" x14ac:dyDescent="0.25">
      <c r="A5" t="s">
        <v>5547</v>
      </c>
      <c r="B5" t="s">
        <v>5658</v>
      </c>
      <c r="C5" t="s">
        <v>6321</v>
      </c>
      <c r="D5" t="s">
        <v>5797</v>
      </c>
      <c r="E5" t="s">
        <v>5827</v>
      </c>
      <c r="F5" t="s">
        <v>27052</v>
      </c>
      <c r="G5" t="s">
        <v>25114</v>
      </c>
      <c r="H5" t="s">
        <v>27053</v>
      </c>
      <c r="I5" t="s">
        <v>25308</v>
      </c>
      <c r="J5" t="s">
        <v>27054</v>
      </c>
      <c r="K5" t="s">
        <v>6321</v>
      </c>
    </row>
    <row r="6" spans="1:11" x14ac:dyDescent="0.25">
      <c r="A6" t="s">
        <v>2164</v>
      </c>
      <c r="B6" t="s">
        <v>5670</v>
      </c>
      <c r="C6" t="s">
        <v>6321</v>
      </c>
      <c r="D6" t="s">
        <v>5806</v>
      </c>
      <c r="E6" t="s">
        <v>5827</v>
      </c>
      <c r="F6" t="s">
        <v>27055</v>
      </c>
      <c r="G6" t="s">
        <v>25139</v>
      </c>
      <c r="H6" t="s">
        <v>27056</v>
      </c>
      <c r="I6" t="s">
        <v>25333</v>
      </c>
      <c r="J6" t="s">
        <v>27057</v>
      </c>
      <c r="K6" t="s">
        <v>6321</v>
      </c>
    </row>
    <row r="7" spans="1:11" x14ac:dyDescent="0.25">
      <c r="A7" t="s">
        <v>2166</v>
      </c>
      <c r="B7" t="s">
        <v>5671</v>
      </c>
      <c r="C7" t="s">
        <v>6321</v>
      </c>
      <c r="D7" t="s">
        <v>5807</v>
      </c>
      <c r="E7" t="s">
        <v>24982</v>
      </c>
      <c r="F7" t="s">
        <v>27058</v>
      </c>
      <c r="G7" t="s">
        <v>25140</v>
      </c>
      <c r="H7" t="s">
        <v>27059</v>
      </c>
      <c r="I7" t="s">
        <v>25334</v>
      </c>
      <c r="J7" t="s">
        <v>27060</v>
      </c>
      <c r="K7" t="s">
        <v>6321</v>
      </c>
    </row>
    <row r="8" spans="1:11" x14ac:dyDescent="0.25">
      <c r="A8" t="s">
        <v>2188</v>
      </c>
      <c r="B8" t="s">
        <v>24884</v>
      </c>
      <c r="C8" t="s">
        <v>27495</v>
      </c>
      <c r="D8" t="s">
        <v>12278</v>
      </c>
      <c r="E8" t="s">
        <v>24883</v>
      </c>
      <c r="F8" t="s">
        <v>25481</v>
      </c>
      <c r="G8" t="s">
        <v>24882</v>
      </c>
      <c r="H8" t="s">
        <v>25554</v>
      </c>
      <c r="I8" t="s">
        <v>25192</v>
      </c>
      <c r="J8" t="s">
        <v>25555</v>
      </c>
      <c r="K8" t="s">
        <v>6321</v>
      </c>
    </row>
    <row r="9" spans="1:11" x14ac:dyDescent="0.25">
      <c r="A9" t="s">
        <v>24923</v>
      </c>
      <c r="B9" t="s">
        <v>24933</v>
      </c>
      <c r="C9" t="s">
        <v>6321</v>
      </c>
      <c r="D9" t="s">
        <v>24977</v>
      </c>
      <c r="E9" t="s">
        <v>5828</v>
      </c>
      <c r="F9" t="s">
        <v>25477</v>
      </c>
      <c r="G9" t="s">
        <v>24991</v>
      </c>
      <c r="H9" t="s">
        <v>25502</v>
      </c>
      <c r="I9" t="s">
        <v>25172</v>
      </c>
      <c r="J9" t="s">
        <v>25503</v>
      </c>
      <c r="K9" t="s">
        <v>6321</v>
      </c>
    </row>
    <row r="10" spans="1:11" x14ac:dyDescent="0.25">
      <c r="A10" t="s">
        <v>5545</v>
      </c>
      <c r="B10" t="s">
        <v>5656</v>
      </c>
      <c r="C10" t="s">
        <v>6321</v>
      </c>
      <c r="D10" t="s">
        <v>5795</v>
      </c>
      <c r="E10" t="s">
        <v>24850</v>
      </c>
      <c r="F10" t="s">
        <v>27061</v>
      </c>
      <c r="G10" t="s">
        <v>25018</v>
      </c>
      <c r="H10" t="s">
        <v>27062</v>
      </c>
      <c r="I10" t="s">
        <v>25212</v>
      </c>
      <c r="J10" t="s">
        <v>27063</v>
      </c>
      <c r="K10" t="s">
        <v>6321</v>
      </c>
    </row>
    <row r="11" spans="1:11" x14ac:dyDescent="0.25">
      <c r="A11" t="s">
        <v>9247</v>
      </c>
      <c r="B11" t="s">
        <v>5569</v>
      </c>
      <c r="C11" t="s">
        <v>6321</v>
      </c>
      <c r="D11" t="s">
        <v>5695</v>
      </c>
      <c r="E11" t="s">
        <v>24984</v>
      </c>
      <c r="F11" t="s">
        <v>27055</v>
      </c>
      <c r="G11" t="s">
        <v>25137</v>
      </c>
      <c r="H11" t="s">
        <v>27064</v>
      </c>
      <c r="I11" t="s">
        <v>25331</v>
      </c>
      <c r="J11" t="s">
        <v>27065</v>
      </c>
      <c r="K11" t="s">
        <v>6321</v>
      </c>
    </row>
    <row r="12" spans="1:11" x14ac:dyDescent="0.25">
      <c r="A12" t="s">
        <v>2140</v>
      </c>
      <c r="B12" t="s">
        <v>5666</v>
      </c>
      <c r="C12" t="s">
        <v>6321</v>
      </c>
      <c r="D12" t="s">
        <v>5803</v>
      </c>
      <c r="E12" t="s">
        <v>5827</v>
      </c>
      <c r="F12" t="s">
        <v>27066</v>
      </c>
      <c r="G12" t="s">
        <v>25123</v>
      </c>
      <c r="H12" t="s">
        <v>27067</v>
      </c>
      <c r="I12" t="s">
        <v>25317</v>
      </c>
      <c r="J12" t="s">
        <v>27068</v>
      </c>
      <c r="K12" t="s">
        <v>6321</v>
      </c>
    </row>
    <row r="13" spans="1:11" x14ac:dyDescent="0.25">
      <c r="A13" t="s">
        <v>5552</v>
      </c>
      <c r="B13" t="s">
        <v>5667</v>
      </c>
      <c r="C13" t="s">
        <v>6321</v>
      </c>
      <c r="D13" t="s">
        <v>5804</v>
      </c>
      <c r="E13" t="s">
        <v>24984</v>
      </c>
      <c r="F13" t="s">
        <v>27055</v>
      </c>
      <c r="G13" t="s">
        <v>25132</v>
      </c>
      <c r="H13" t="s">
        <v>27069</v>
      </c>
      <c r="I13" t="s">
        <v>25326</v>
      </c>
      <c r="J13" t="s">
        <v>27070</v>
      </c>
      <c r="K13" t="s">
        <v>6321</v>
      </c>
    </row>
    <row r="14" spans="1:11" x14ac:dyDescent="0.25">
      <c r="A14" t="s">
        <v>1053</v>
      </c>
      <c r="B14" t="s">
        <v>31945</v>
      </c>
      <c r="C14" t="s">
        <v>1053</v>
      </c>
      <c r="E14" t="s">
        <v>27883</v>
      </c>
      <c r="G14" t="s">
        <v>31927</v>
      </c>
      <c r="H14" t="s">
        <v>31946</v>
      </c>
      <c r="I14" t="s">
        <v>31947</v>
      </c>
      <c r="J14" t="s">
        <v>31948</v>
      </c>
      <c r="K14" t="s">
        <v>31949</v>
      </c>
    </row>
    <row r="15" spans="1:11" x14ac:dyDescent="0.25">
      <c r="A15" t="s">
        <v>1053</v>
      </c>
      <c r="B15" t="s">
        <v>31965</v>
      </c>
      <c r="C15" t="s">
        <v>1053</v>
      </c>
      <c r="E15" t="s">
        <v>24883</v>
      </c>
      <c r="G15" t="s">
        <v>31966</v>
      </c>
      <c r="H15" t="s">
        <v>31967</v>
      </c>
      <c r="I15" t="s">
        <v>31968</v>
      </c>
      <c r="J15" t="s">
        <v>31969</v>
      </c>
      <c r="K15" t="s">
        <v>31970</v>
      </c>
    </row>
    <row r="16" spans="1:11" x14ac:dyDescent="0.25">
      <c r="A16" t="s">
        <v>1053</v>
      </c>
      <c r="B16" t="s">
        <v>31984</v>
      </c>
      <c r="C16" t="s">
        <v>1053</v>
      </c>
      <c r="E16" t="s">
        <v>24850</v>
      </c>
      <c r="G16" t="s">
        <v>31966</v>
      </c>
      <c r="H16" t="s">
        <v>31985</v>
      </c>
      <c r="I16" t="s">
        <v>31986</v>
      </c>
      <c r="J16" t="s">
        <v>31987</v>
      </c>
      <c r="K16" t="s">
        <v>31988</v>
      </c>
    </row>
    <row r="17" spans="1:11" x14ac:dyDescent="0.25">
      <c r="A17" t="s">
        <v>1053</v>
      </c>
      <c r="B17" t="s">
        <v>32004</v>
      </c>
      <c r="C17" t="s">
        <v>1053</v>
      </c>
      <c r="E17" t="s">
        <v>24896</v>
      </c>
      <c r="G17" t="s">
        <v>31966</v>
      </c>
      <c r="H17" t="s">
        <v>32005</v>
      </c>
      <c r="I17" t="s">
        <v>32006</v>
      </c>
      <c r="J17" t="s">
        <v>32007</v>
      </c>
      <c r="K17" t="s">
        <v>32008</v>
      </c>
    </row>
    <row r="18" spans="1:11" x14ac:dyDescent="0.25">
      <c r="A18" t="s">
        <v>1053</v>
      </c>
      <c r="B18" t="s">
        <v>32009</v>
      </c>
      <c r="C18" t="s">
        <v>1053</v>
      </c>
      <c r="E18" t="s">
        <v>24896</v>
      </c>
      <c r="G18" t="s">
        <v>31966</v>
      </c>
      <c r="H18" t="s">
        <v>32005</v>
      </c>
      <c r="I18" t="s">
        <v>32006</v>
      </c>
      <c r="J18" t="s">
        <v>32007</v>
      </c>
      <c r="K18" t="s">
        <v>32008</v>
      </c>
    </row>
    <row r="19" spans="1:11" x14ac:dyDescent="0.25">
      <c r="A19" t="s">
        <v>1053</v>
      </c>
      <c r="B19" t="s">
        <v>32028</v>
      </c>
      <c r="C19" t="s">
        <v>1053</v>
      </c>
      <c r="E19" t="s">
        <v>24850</v>
      </c>
      <c r="G19" t="s">
        <v>31966</v>
      </c>
      <c r="H19" t="s">
        <v>32029</v>
      </c>
      <c r="I19" t="s">
        <v>32030</v>
      </c>
      <c r="J19" t="s">
        <v>32031</v>
      </c>
      <c r="K19" t="s">
        <v>32032</v>
      </c>
    </row>
    <row r="20" spans="1:11" x14ac:dyDescent="0.25">
      <c r="A20" t="s">
        <v>1053</v>
      </c>
      <c r="B20" t="s">
        <v>32038</v>
      </c>
      <c r="C20" t="s">
        <v>1053</v>
      </c>
      <c r="E20" t="s">
        <v>5827</v>
      </c>
      <c r="G20" t="s">
        <v>31966</v>
      </c>
      <c r="H20" t="s">
        <v>32039</v>
      </c>
      <c r="I20" t="s">
        <v>32040</v>
      </c>
      <c r="J20" t="s">
        <v>32041</v>
      </c>
      <c r="K20" t="s">
        <v>32042</v>
      </c>
    </row>
    <row r="21" spans="1:11" x14ac:dyDescent="0.25">
      <c r="A21" t="s">
        <v>1053</v>
      </c>
      <c r="B21" t="s">
        <v>32055</v>
      </c>
      <c r="C21" t="s">
        <v>1053</v>
      </c>
      <c r="E21" t="s">
        <v>24850</v>
      </c>
      <c r="G21" t="s">
        <v>27870</v>
      </c>
      <c r="H21" t="s">
        <v>32056</v>
      </c>
      <c r="I21" t="s">
        <v>32057</v>
      </c>
      <c r="J21" t="s">
        <v>32058</v>
      </c>
      <c r="K21" t="s">
        <v>32059</v>
      </c>
    </row>
    <row r="22" spans="1:11" x14ac:dyDescent="0.25">
      <c r="A22" t="s">
        <v>1053</v>
      </c>
      <c r="B22" t="s">
        <v>32063</v>
      </c>
      <c r="C22" t="s">
        <v>1053</v>
      </c>
      <c r="E22" t="s">
        <v>24850</v>
      </c>
      <c r="G22" t="s">
        <v>27870</v>
      </c>
      <c r="H22" t="s">
        <v>32056</v>
      </c>
      <c r="I22" t="s">
        <v>32057</v>
      </c>
      <c r="J22" t="s">
        <v>32058</v>
      </c>
      <c r="K22" t="s">
        <v>32059</v>
      </c>
    </row>
    <row r="23" spans="1:11" x14ac:dyDescent="0.25">
      <c r="A23" t="s">
        <v>27071</v>
      </c>
      <c r="B23" t="s">
        <v>27072</v>
      </c>
      <c r="C23" t="s">
        <v>6321</v>
      </c>
      <c r="D23" t="s">
        <v>1053</v>
      </c>
      <c r="E23" t="s">
        <v>5828</v>
      </c>
      <c r="F23" t="s">
        <v>25480</v>
      </c>
      <c r="G23" t="s">
        <v>24885</v>
      </c>
      <c r="H23" t="s">
        <v>25546</v>
      </c>
      <c r="I23" t="s">
        <v>25191</v>
      </c>
      <c r="J23" t="s">
        <v>25547</v>
      </c>
      <c r="K23" t="s">
        <v>6321</v>
      </c>
    </row>
    <row r="24" spans="1:11" x14ac:dyDescent="0.25">
      <c r="A24" t="s">
        <v>1253</v>
      </c>
      <c r="B24" t="s">
        <v>5570</v>
      </c>
      <c r="C24" t="s">
        <v>6321</v>
      </c>
      <c r="D24" t="s">
        <v>1254</v>
      </c>
      <c r="E24" t="s">
        <v>24850</v>
      </c>
      <c r="F24" t="s">
        <v>27055</v>
      </c>
      <c r="G24" t="s">
        <v>25133</v>
      </c>
      <c r="H24" t="s">
        <v>27073</v>
      </c>
      <c r="I24" t="s">
        <v>25327</v>
      </c>
      <c r="J24" t="s">
        <v>27074</v>
      </c>
      <c r="K24" t="s">
        <v>6321</v>
      </c>
    </row>
    <row r="25" spans="1:11" x14ac:dyDescent="0.25">
      <c r="A25" t="s">
        <v>5454</v>
      </c>
      <c r="B25" t="s">
        <v>5571</v>
      </c>
      <c r="C25" t="s">
        <v>6321</v>
      </c>
      <c r="D25" t="s">
        <v>5696</v>
      </c>
      <c r="E25" t="s">
        <v>24850</v>
      </c>
      <c r="F25" t="s">
        <v>27044</v>
      </c>
      <c r="G25" t="s">
        <v>25062</v>
      </c>
      <c r="H25" t="s">
        <v>27075</v>
      </c>
      <c r="I25" t="s">
        <v>25256</v>
      </c>
      <c r="J25" t="s">
        <v>27076</v>
      </c>
      <c r="K25" t="s">
        <v>6321</v>
      </c>
    </row>
    <row r="26" spans="1:11" x14ac:dyDescent="0.25">
      <c r="A26" t="s">
        <v>1494</v>
      </c>
      <c r="B26" t="s">
        <v>5572</v>
      </c>
      <c r="C26" t="s">
        <v>6321</v>
      </c>
      <c r="D26" t="s">
        <v>2516</v>
      </c>
      <c r="E26" t="s">
        <v>24980</v>
      </c>
      <c r="F26" t="s">
        <v>27061</v>
      </c>
      <c r="G26" t="s">
        <v>25016</v>
      </c>
      <c r="H26" t="s">
        <v>27077</v>
      </c>
      <c r="I26" t="s">
        <v>25210</v>
      </c>
      <c r="J26" t="s">
        <v>27078</v>
      </c>
      <c r="K26" t="s">
        <v>6321</v>
      </c>
    </row>
    <row r="27" spans="1:11" x14ac:dyDescent="0.25">
      <c r="A27" t="s">
        <v>5455</v>
      </c>
      <c r="B27" t="s">
        <v>5573</v>
      </c>
      <c r="C27" t="s">
        <v>6321</v>
      </c>
      <c r="D27" t="s">
        <v>5697</v>
      </c>
      <c r="E27" t="s">
        <v>5827</v>
      </c>
      <c r="F27" t="s">
        <v>27052</v>
      </c>
      <c r="G27" t="s">
        <v>25100</v>
      </c>
      <c r="H27" t="s">
        <v>27079</v>
      </c>
      <c r="I27" t="s">
        <v>25294</v>
      </c>
      <c r="J27" t="s">
        <v>27080</v>
      </c>
      <c r="K27" t="s">
        <v>6321</v>
      </c>
    </row>
    <row r="28" spans="1:11" x14ac:dyDescent="0.25">
      <c r="A28" t="s">
        <v>24925</v>
      </c>
      <c r="B28" t="s">
        <v>5574</v>
      </c>
      <c r="C28" t="s">
        <v>6321</v>
      </c>
      <c r="D28" t="s">
        <v>2522</v>
      </c>
      <c r="E28" t="s">
        <v>24980</v>
      </c>
      <c r="F28" t="s">
        <v>27081</v>
      </c>
      <c r="G28" t="s">
        <v>25014</v>
      </c>
      <c r="H28" t="s">
        <v>27082</v>
      </c>
      <c r="I28" t="s">
        <v>25208</v>
      </c>
      <c r="J28" t="s">
        <v>27083</v>
      </c>
      <c r="K28" t="s">
        <v>6321</v>
      </c>
    </row>
    <row r="29" spans="1:11" x14ac:dyDescent="0.25">
      <c r="A29" t="s">
        <v>5456</v>
      </c>
      <c r="B29" t="s">
        <v>5575</v>
      </c>
      <c r="C29" t="s">
        <v>6321</v>
      </c>
      <c r="D29" t="s">
        <v>5698</v>
      </c>
      <c r="E29" t="s">
        <v>24983</v>
      </c>
      <c r="F29" t="s">
        <v>27084</v>
      </c>
      <c r="G29" t="s">
        <v>25131</v>
      </c>
      <c r="H29" t="s">
        <v>27085</v>
      </c>
      <c r="I29" t="s">
        <v>25325</v>
      </c>
      <c r="J29" t="s">
        <v>27086</v>
      </c>
      <c r="K29" t="s">
        <v>6321</v>
      </c>
    </row>
    <row r="30" spans="1:11" x14ac:dyDescent="0.25">
      <c r="A30" t="s">
        <v>5457</v>
      </c>
      <c r="B30" t="s">
        <v>5576</v>
      </c>
      <c r="C30" t="s">
        <v>6321</v>
      </c>
      <c r="D30" t="s">
        <v>5699</v>
      </c>
      <c r="E30" t="s">
        <v>24983</v>
      </c>
      <c r="F30" t="s">
        <v>27084</v>
      </c>
      <c r="G30" t="s">
        <v>25130</v>
      </c>
      <c r="H30" t="s">
        <v>27087</v>
      </c>
      <c r="I30" t="s">
        <v>25324</v>
      </c>
      <c r="J30" t="s">
        <v>27088</v>
      </c>
      <c r="K30" t="s">
        <v>6321</v>
      </c>
    </row>
    <row r="31" spans="1:11" x14ac:dyDescent="0.25">
      <c r="A31" t="s">
        <v>5458</v>
      </c>
      <c r="B31" t="s">
        <v>5577</v>
      </c>
      <c r="C31" t="s">
        <v>6321</v>
      </c>
      <c r="D31" t="s">
        <v>5700</v>
      </c>
      <c r="E31" t="s">
        <v>5827</v>
      </c>
      <c r="F31" t="s">
        <v>27049</v>
      </c>
      <c r="G31" t="s">
        <v>25097</v>
      </c>
      <c r="H31" t="s">
        <v>27089</v>
      </c>
      <c r="I31" t="s">
        <v>25291</v>
      </c>
      <c r="J31" t="s">
        <v>27090</v>
      </c>
      <c r="K31" t="s">
        <v>6321</v>
      </c>
    </row>
    <row r="32" spans="1:11" x14ac:dyDescent="0.25">
      <c r="A32" t="s">
        <v>1499</v>
      </c>
      <c r="B32" t="s">
        <v>5578</v>
      </c>
      <c r="C32" t="s">
        <v>6321</v>
      </c>
      <c r="D32" t="s">
        <v>5701</v>
      </c>
      <c r="E32" t="s">
        <v>5827</v>
      </c>
      <c r="F32" t="s">
        <v>27091</v>
      </c>
      <c r="G32" t="s">
        <v>25153</v>
      </c>
      <c r="H32" t="s">
        <v>27092</v>
      </c>
      <c r="I32" t="s">
        <v>25347</v>
      </c>
      <c r="J32" t="s">
        <v>27093</v>
      </c>
      <c r="K32" t="s">
        <v>6321</v>
      </c>
    </row>
    <row r="33" spans="1:11" x14ac:dyDescent="0.25">
      <c r="A33" t="s">
        <v>5459</v>
      </c>
      <c r="B33" t="s">
        <v>24942</v>
      </c>
      <c r="C33" t="s">
        <v>6321</v>
      </c>
      <c r="D33" t="s">
        <v>5702</v>
      </c>
      <c r="E33" t="s">
        <v>24982</v>
      </c>
      <c r="F33" t="s">
        <v>27044</v>
      </c>
      <c r="G33" t="s">
        <v>25037</v>
      </c>
      <c r="H33" t="s">
        <v>27094</v>
      </c>
      <c r="I33" t="s">
        <v>25231</v>
      </c>
      <c r="J33" t="s">
        <v>27095</v>
      </c>
      <c r="K33" t="s">
        <v>6321</v>
      </c>
    </row>
    <row r="34" spans="1:11" x14ac:dyDescent="0.25">
      <c r="A34" t="s">
        <v>2576</v>
      </c>
      <c r="B34" t="s">
        <v>24889</v>
      </c>
      <c r="C34" t="s">
        <v>6321</v>
      </c>
      <c r="D34" t="s">
        <v>2455</v>
      </c>
      <c r="E34" t="s">
        <v>24888</v>
      </c>
      <c r="F34" t="s">
        <v>25479</v>
      </c>
      <c r="G34" t="s">
        <v>25005</v>
      </c>
      <c r="H34" t="s">
        <v>25536</v>
      </c>
      <c r="I34" t="s">
        <v>25188</v>
      </c>
      <c r="J34" t="s">
        <v>25537</v>
      </c>
      <c r="K34" t="s">
        <v>6321</v>
      </c>
    </row>
    <row r="35" spans="1:11" x14ac:dyDescent="0.25">
      <c r="A35" t="s">
        <v>2592</v>
      </c>
      <c r="B35" t="s">
        <v>27096</v>
      </c>
      <c r="C35" t="s">
        <v>6321</v>
      </c>
      <c r="D35" t="s">
        <v>2594</v>
      </c>
      <c r="E35" t="s">
        <v>24868</v>
      </c>
      <c r="F35" t="s">
        <v>27044</v>
      </c>
      <c r="G35" t="s">
        <v>25041</v>
      </c>
      <c r="H35" t="s">
        <v>27097</v>
      </c>
      <c r="I35" t="s">
        <v>25235</v>
      </c>
      <c r="J35" t="s">
        <v>27098</v>
      </c>
      <c r="K35" t="s">
        <v>6321</v>
      </c>
    </row>
    <row r="36" spans="1:11" x14ac:dyDescent="0.25">
      <c r="A36" t="s">
        <v>24928</v>
      </c>
      <c r="B36" t="s">
        <v>5579</v>
      </c>
      <c r="C36" t="s">
        <v>6321</v>
      </c>
      <c r="D36" t="s">
        <v>5805</v>
      </c>
      <c r="E36" t="s">
        <v>24984</v>
      </c>
      <c r="F36" t="s">
        <v>27091</v>
      </c>
      <c r="G36" t="s">
        <v>25166</v>
      </c>
      <c r="H36" t="s">
        <v>27099</v>
      </c>
      <c r="I36" t="s">
        <v>25360</v>
      </c>
      <c r="J36" t="s">
        <v>27100</v>
      </c>
      <c r="K36" t="s">
        <v>6321</v>
      </c>
    </row>
    <row r="37" spans="1:11" x14ac:dyDescent="0.25">
      <c r="A37" t="s">
        <v>30804</v>
      </c>
      <c r="B37" t="s">
        <v>31926</v>
      </c>
      <c r="C37" t="s">
        <v>30807</v>
      </c>
      <c r="E37" t="s">
        <v>24850</v>
      </c>
      <c r="G37" t="s">
        <v>31927</v>
      </c>
      <c r="H37" t="s">
        <v>31928</v>
      </c>
      <c r="I37" t="s">
        <v>31929</v>
      </c>
      <c r="J37" t="s">
        <v>31930</v>
      </c>
      <c r="K37" t="s">
        <v>31931</v>
      </c>
    </row>
    <row r="38" spans="1:11" x14ac:dyDescent="0.25">
      <c r="A38" t="s">
        <v>5461</v>
      </c>
      <c r="B38" t="s">
        <v>5580</v>
      </c>
      <c r="C38" t="s">
        <v>6321</v>
      </c>
      <c r="D38" t="s">
        <v>5703</v>
      </c>
      <c r="E38" t="s">
        <v>24850</v>
      </c>
      <c r="F38" t="s">
        <v>27044</v>
      </c>
      <c r="G38" t="s">
        <v>25034</v>
      </c>
      <c r="H38" t="s">
        <v>27101</v>
      </c>
      <c r="I38" t="s">
        <v>25228</v>
      </c>
      <c r="J38" t="s">
        <v>27102</v>
      </c>
      <c r="K38" t="s">
        <v>6321</v>
      </c>
    </row>
    <row r="39" spans="1:11" x14ac:dyDescent="0.25">
      <c r="A39" t="s">
        <v>1532</v>
      </c>
      <c r="B39" t="s">
        <v>24959</v>
      </c>
      <c r="C39" t="s">
        <v>6321</v>
      </c>
      <c r="D39" t="s">
        <v>2634</v>
      </c>
      <c r="E39" t="s">
        <v>5827</v>
      </c>
      <c r="F39" t="s">
        <v>27052</v>
      </c>
      <c r="G39" t="s">
        <v>25099</v>
      </c>
      <c r="H39" t="s">
        <v>27103</v>
      </c>
      <c r="I39" t="s">
        <v>25293</v>
      </c>
      <c r="J39" t="s">
        <v>27104</v>
      </c>
      <c r="K39" t="s">
        <v>6321</v>
      </c>
    </row>
    <row r="40" spans="1:11" x14ac:dyDescent="0.25">
      <c r="A40" t="s">
        <v>1428</v>
      </c>
      <c r="B40" t="s">
        <v>24901</v>
      </c>
      <c r="C40" t="s">
        <v>27502</v>
      </c>
      <c r="D40" t="s">
        <v>1429</v>
      </c>
      <c r="E40" t="s">
        <v>24900</v>
      </c>
      <c r="F40" t="s">
        <v>25478</v>
      </c>
      <c r="G40" t="s">
        <v>24997</v>
      </c>
      <c r="H40" t="s">
        <v>25518</v>
      </c>
      <c r="I40" t="s">
        <v>25180</v>
      </c>
      <c r="J40" t="s">
        <v>25519</v>
      </c>
      <c r="K40" t="s">
        <v>6321</v>
      </c>
    </row>
    <row r="41" spans="1:11" x14ac:dyDescent="0.25">
      <c r="A41" t="s">
        <v>26003</v>
      </c>
      <c r="B41" t="s">
        <v>26001</v>
      </c>
      <c r="C41" t="s">
        <v>26002</v>
      </c>
      <c r="E41" t="s">
        <v>24850</v>
      </c>
      <c r="G41" t="s">
        <v>27879</v>
      </c>
      <c r="H41" t="s">
        <v>32080</v>
      </c>
      <c r="I41" t="s">
        <v>32081</v>
      </c>
      <c r="J41" t="s">
        <v>32082</v>
      </c>
      <c r="K41" t="s">
        <v>32083</v>
      </c>
    </row>
    <row r="42" spans="1:11" x14ac:dyDescent="0.25">
      <c r="A42" t="s">
        <v>27105</v>
      </c>
      <c r="B42" t="s">
        <v>27106</v>
      </c>
      <c r="C42" t="s">
        <v>6321</v>
      </c>
      <c r="D42" t="s">
        <v>1053</v>
      </c>
      <c r="E42" t="s">
        <v>5828</v>
      </c>
      <c r="F42" t="s">
        <v>25480</v>
      </c>
      <c r="G42" t="s">
        <v>24885</v>
      </c>
      <c r="H42" t="s">
        <v>25546</v>
      </c>
      <c r="I42" t="s">
        <v>25191</v>
      </c>
      <c r="J42" t="s">
        <v>25547</v>
      </c>
      <c r="K42" t="s">
        <v>6321</v>
      </c>
    </row>
    <row r="43" spans="1:11" x14ac:dyDescent="0.25">
      <c r="A43" t="s">
        <v>27107</v>
      </c>
      <c r="B43" t="s">
        <v>27108</v>
      </c>
      <c r="C43" t="s">
        <v>6321</v>
      </c>
      <c r="D43" t="s">
        <v>1053</v>
      </c>
      <c r="E43" t="s">
        <v>5828</v>
      </c>
      <c r="F43" t="s">
        <v>25480</v>
      </c>
      <c r="G43" t="s">
        <v>24885</v>
      </c>
      <c r="H43" t="s">
        <v>25546</v>
      </c>
      <c r="I43" t="s">
        <v>25191</v>
      </c>
      <c r="J43" t="s">
        <v>25547</v>
      </c>
      <c r="K43" t="s">
        <v>6321</v>
      </c>
    </row>
    <row r="44" spans="1:11" x14ac:dyDescent="0.25">
      <c r="A44" t="s">
        <v>1086</v>
      </c>
      <c r="B44" t="s">
        <v>24964</v>
      </c>
      <c r="C44" t="s">
        <v>6321</v>
      </c>
      <c r="D44" t="s">
        <v>1088</v>
      </c>
      <c r="E44" t="s">
        <v>24850</v>
      </c>
      <c r="F44" t="s">
        <v>27084</v>
      </c>
      <c r="G44" t="s">
        <v>25125</v>
      </c>
      <c r="H44" t="s">
        <v>27109</v>
      </c>
      <c r="I44" t="s">
        <v>25319</v>
      </c>
      <c r="J44" t="s">
        <v>27110</v>
      </c>
      <c r="K44" t="s">
        <v>6321</v>
      </c>
    </row>
    <row r="45" spans="1:11" x14ac:dyDescent="0.25">
      <c r="A45" t="s">
        <v>5462</v>
      </c>
      <c r="B45" t="s">
        <v>5581</v>
      </c>
      <c r="C45" t="s">
        <v>6321</v>
      </c>
      <c r="D45" t="s">
        <v>5704</v>
      </c>
      <c r="E45" t="s">
        <v>5827</v>
      </c>
      <c r="F45" t="s">
        <v>27044</v>
      </c>
      <c r="G45" t="s">
        <v>25056</v>
      </c>
      <c r="H45" t="s">
        <v>27111</v>
      </c>
      <c r="I45" t="s">
        <v>25250</v>
      </c>
      <c r="J45" t="s">
        <v>27112</v>
      </c>
      <c r="K45" t="s">
        <v>6321</v>
      </c>
    </row>
    <row r="46" spans="1:11" x14ac:dyDescent="0.25">
      <c r="A46" t="s">
        <v>1613</v>
      </c>
      <c r="B46" t="s">
        <v>25436</v>
      </c>
      <c r="C46" t="s">
        <v>6321</v>
      </c>
      <c r="D46" t="s">
        <v>13483</v>
      </c>
      <c r="E46" t="s">
        <v>24850</v>
      </c>
      <c r="F46" t="s">
        <v>25476</v>
      </c>
      <c r="G46" t="s">
        <v>25486</v>
      </c>
      <c r="H46" t="s">
        <v>25494</v>
      </c>
      <c r="I46" t="s">
        <v>25495</v>
      </c>
      <c r="J46" t="s">
        <v>25496</v>
      </c>
      <c r="K46" t="s">
        <v>6321</v>
      </c>
    </row>
    <row r="47" spans="1:11" x14ac:dyDescent="0.25">
      <c r="A47" t="s">
        <v>2649</v>
      </c>
      <c r="B47" t="s">
        <v>27113</v>
      </c>
      <c r="C47" t="s">
        <v>6321</v>
      </c>
      <c r="D47" t="s">
        <v>2651</v>
      </c>
      <c r="E47" t="s">
        <v>24868</v>
      </c>
      <c r="F47" t="s">
        <v>27044</v>
      </c>
      <c r="G47" t="s">
        <v>25041</v>
      </c>
      <c r="H47" t="s">
        <v>27097</v>
      </c>
      <c r="I47" t="s">
        <v>25235</v>
      </c>
      <c r="J47" t="s">
        <v>27098</v>
      </c>
      <c r="K47" t="s">
        <v>6321</v>
      </c>
    </row>
    <row r="48" spans="1:11" x14ac:dyDescent="0.25">
      <c r="A48" t="s">
        <v>1103</v>
      </c>
      <c r="B48" t="s">
        <v>24953</v>
      </c>
      <c r="C48" t="s">
        <v>6321</v>
      </c>
      <c r="D48" t="s">
        <v>1105</v>
      </c>
      <c r="E48" t="s">
        <v>24850</v>
      </c>
      <c r="F48" t="s">
        <v>27049</v>
      </c>
      <c r="G48" t="s">
        <v>25086</v>
      </c>
      <c r="H48" t="s">
        <v>27114</v>
      </c>
      <c r="I48" t="s">
        <v>25280</v>
      </c>
      <c r="J48" t="s">
        <v>27115</v>
      </c>
      <c r="K48" t="s">
        <v>6321</v>
      </c>
    </row>
    <row r="49" spans="1:11" x14ac:dyDescent="0.25">
      <c r="A49" t="s">
        <v>1089</v>
      </c>
      <c r="B49" t="s">
        <v>24963</v>
      </c>
      <c r="C49" t="s">
        <v>6321</v>
      </c>
      <c r="D49" t="s">
        <v>1091</v>
      </c>
      <c r="E49" t="s">
        <v>24850</v>
      </c>
      <c r="F49" t="s">
        <v>27084</v>
      </c>
      <c r="G49" t="s">
        <v>25124</v>
      </c>
      <c r="H49" t="s">
        <v>27116</v>
      </c>
      <c r="I49" t="s">
        <v>25318</v>
      </c>
      <c r="J49" t="s">
        <v>27117</v>
      </c>
      <c r="K49" t="s">
        <v>6321</v>
      </c>
    </row>
    <row r="50" spans="1:11" x14ac:dyDescent="0.25">
      <c r="A50" t="s">
        <v>5463</v>
      </c>
      <c r="B50" t="s">
        <v>5582</v>
      </c>
      <c r="C50" t="s">
        <v>6321</v>
      </c>
      <c r="D50" t="s">
        <v>5705</v>
      </c>
      <c r="E50" t="s">
        <v>5827</v>
      </c>
      <c r="F50" t="s">
        <v>27052</v>
      </c>
      <c r="G50" t="s">
        <v>25115</v>
      </c>
      <c r="H50" t="s">
        <v>27118</v>
      </c>
      <c r="I50" t="s">
        <v>25309</v>
      </c>
      <c r="J50" t="s">
        <v>27119</v>
      </c>
      <c r="K50" t="s">
        <v>6321</v>
      </c>
    </row>
    <row r="51" spans="1:11" x14ac:dyDescent="0.25">
      <c r="A51" t="s">
        <v>5464</v>
      </c>
      <c r="B51" t="s">
        <v>24967</v>
      </c>
      <c r="C51" t="s">
        <v>6321</v>
      </c>
      <c r="D51" t="s">
        <v>5706</v>
      </c>
      <c r="E51" t="s">
        <v>24850</v>
      </c>
      <c r="F51" t="s">
        <v>27055</v>
      </c>
      <c r="G51" t="s">
        <v>25133</v>
      </c>
      <c r="H51" t="s">
        <v>27073</v>
      </c>
      <c r="I51" t="s">
        <v>25327</v>
      </c>
      <c r="J51" t="s">
        <v>27074</v>
      </c>
      <c r="K51" t="s">
        <v>6321</v>
      </c>
    </row>
    <row r="52" spans="1:11" x14ac:dyDescent="0.25">
      <c r="A52" t="s">
        <v>1630</v>
      </c>
      <c r="B52" t="s">
        <v>24962</v>
      </c>
      <c r="C52" t="s">
        <v>6321</v>
      </c>
      <c r="D52" t="s">
        <v>5707</v>
      </c>
      <c r="E52" t="s">
        <v>24850</v>
      </c>
      <c r="F52" t="s">
        <v>27066</v>
      </c>
      <c r="G52" t="s">
        <v>25121</v>
      </c>
      <c r="H52" t="s">
        <v>27120</v>
      </c>
      <c r="I52" t="s">
        <v>25315</v>
      </c>
      <c r="J52" t="s">
        <v>27121</v>
      </c>
      <c r="K52" t="s">
        <v>6321</v>
      </c>
    </row>
    <row r="53" spans="1:11" x14ac:dyDescent="0.25">
      <c r="A53" t="s">
        <v>5465</v>
      </c>
      <c r="B53" t="s">
        <v>5583</v>
      </c>
      <c r="C53" t="s">
        <v>6321</v>
      </c>
      <c r="D53" t="s">
        <v>5708</v>
      </c>
      <c r="E53" t="s">
        <v>24850</v>
      </c>
      <c r="F53" t="s">
        <v>27044</v>
      </c>
      <c r="G53" t="s">
        <v>25079</v>
      </c>
      <c r="H53" t="s">
        <v>27122</v>
      </c>
      <c r="I53" t="s">
        <v>25273</v>
      </c>
      <c r="J53" t="s">
        <v>27123</v>
      </c>
      <c r="K53" t="s">
        <v>6321</v>
      </c>
    </row>
    <row r="54" spans="1:11" x14ac:dyDescent="0.25">
      <c r="A54" t="s">
        <v>12619</v>
      </c>
      <c r="B54" t="s">
        <v>32015</v>
      </c>
      <c r="C54" t="s">
        <v>12618</v>
      </c>
      <c r="E54" t="s">
        <v>24900</v>
      </c>
      <c r="G54" t="s">
        <v>31966</v>
      </c>
      <c r="H54" t="s">
        <v>32016</v>
      </c>
      <c r="I54" t="s">
        <v>32017</v>
      </c>
      <c r="J54" t="s">
        <v>32018</v>
      </c>
      <c r="K54" t="s">
        <v>32019</v>
      </c>
    </row>
    <row r="55" spans="1:11" x14ac:dyDescent="0.25">
      <c r="A55" t="s">
        <v>5466</v>
      </c>
      <c r="B55" t="s">
        <v>24940</v>
      </c>
      <c r="C55" t="s">
        <v>6321</v>
      </c>
      <c r="D55" t="s">
        <v>5709</v>
      </c>
      <c r="E55" t="s">
        <v>24850</v>
      </c>
      <c r="F55" t="s">
        <v>27061</v>
      </c>
      <c r="G55" t="s">
        <v>25017</v>
      </c>
      <c r="H55" t="s">
        <v>27124</v>
      </c>
      <c r="I55" t="s">
        <v>25211</v>
      </c>
      <c r="J55" t="s">
        <v>27125</v>
      </c>
      <c r="K55" t="s">
        <v>6321</v>
      </c>
    </row>
    <row r="56" spans="1:11" x14ac:dyDescent="0.25">
      <c r="A56" t="s">
        <v>26874</v>
      </c>
      <c r="B56" t="s">
        <v>26887</v>
      </c>
      <c r="C56" t="s">
        <v>6321</v>
      </c>
      <c r="D56" t="s">
        <v>26888</v>
      </c>
      <c r="E56" t="s">
        <v>24868</v>
      </c>
      <c r="F56" t="s">
        <v>27126</v>
      </c>
      <c r="G56" t="s">
        <v>25026</v>
      </c>
      <c r="H56" t="s">
        <v>27127</v>
      </c>
      <c r="I56" t="s">
        <v>25220</v>
      </c>
      <c r="J56" t="s">
        <v>27128</v>
      </c>
      <c r="K56" t="s">
        <v>6321</v>
      </c>
    </row>
    <row r="57" spans="1:11" x14ac:dyDescent="0.25">
      <c r="A57" t="s">
        <v>26875</v>
      </c>
      <c r="B57" t="s">
        <v>26889</v>
      </c>
      <c r="C57" t="s">
        <v>6321</v>
      </c>
      <c r="D57" t="s">
        <v>26890</v>
      </c>
      <c r="E57" t="s">
        <v>24868</v>
      </c>
      <c r="F57" t="s">
        <v>27126</v>
      </c>
      <c r="G57" t="s">
        <v>25026</v>
      </c>
      <c r="H57" t="s">
        <v>27127</v>
      </c>
      <c r="I57" t="s">
        <v>25220</v>
      </c>
      <c r="J57" t="s">
        <v>27128</v>
      </c>
      <c r="K57" t="s">
        <v>6321</v>
      </c>
    </row>
    <row r="58" spans="1:11" x14ac:dyDescent="0.25">
      <c r="A58" t="s">
        <v>5467</v>
      </c>
      <c r="B58" t="s">
        <v>5584</v>
      </c>
      <c r="C58" t="s">
        <v>6321</v>
      </c>
      <c r="D58" t="s">
        <v>5710</v>
      </c>
      <c r="E58" t="s">
        <v>24850</v>
      </c>
      <c r="F58" t="s">
        <v>27052</v>
      </c>
      <c r="G58" t="s">
        <v>25104</v>
      </c>
      <c r="H58" t="s">
        <v>27129</v>
      </c>
      <c r="I58" t="s">
        <v>25298</v>
      </c>
      <c r="J58" t="s">
        <v>27130</v>
      </c>
      <c r="K58" t="s">
        <v>6321</v>
      </c>
    </row>
    <row r="59" spans="1:11" x14ac:dyDescent="0.25">
      <c r="A59" t="s">
        <v>8694</v>
      </c>
      <c r="B59" t="s">
        <v>24863</v>
      </c>
      <c r="C59" t="s">
        <v>6321</v>
      </c>
      <c r="D59" t="s">
        <v>8693</v>
      </c>
      <c r="E59" t="s">
        <v>5827</v>
      </c>
      <c r="F59" t="s">
        <v>24841</v>
      </c>
      <c r="G59" t="s">
        <v>24862</v>
      </c>
      <c r="H59" t="s">
        <v>25561</v>
      </c>
      <c r="I59" t="s">
        <v>25197</v>
      </c>
      <c r="J59" t="s">
        <v>25562</v>
      </c>
      <c r="K59" t="s">
        <v>6321</v>
      </c>
    </row>
    <row r="60" spans="1:11" x14ac:dyDescent="0.25">
      <c r="A60" t="s">
        <v>5468</v>
      </c>
      <c r="B60" t="s">
        <v>24954</v>
      </c>
      <c r="C60" t="s">
        <v>6321</v>
      </c>
      <c r="D60" t="s">
        <v>5711</v>
      </c>
      <c r="E60" t="s">
        <v>24850</v>
      </c>
      <c r="F60" t="s">
        <v>27049</v>
      </c>
      <c r="G60" t="s">
        <v>25087</v>
      </c>
      <c r="H60" t="s">
        <v>27131</v>
      </c>
      <c r="I60" t="s">
        <v>25281</v>
      </c>
      <c r="J60" t="s">
        <v>27132</v>
      </c>
      <c r="K60" t="s">
        <v>6321</v>
      </c>
    </row>
    <row r="61" spans="1:11" x14ac:dyDescent="0.25">
      <c r="A61" t="s">
        <v>1033</v>
      </c>
      <c r="B61" t="s">
        <v>24970</v>
      </c>
      <c r="C61" t="s">
        <v>6321</v>
      </c>
      <c r="D61" t="s">
        <v>1035</v>
      </c>
      <c r="E61" t="s">
        <v>24850</v>
      </c>
      <c r="F61" t="s">
        <v>27133</v>
      </c>
      <c r="G61" t="s">
        <v>25152</v>
      </c>
      <c r="H61" t="s">
        <v>27134</v>
      </c>
      <c r="I61" t="s">
        <v>25346</v>
      </c>
      <c r="J61" t="s">
        <v>27135</v>
      </c>
      <c r="K61" t="s">
        <v>6321</v>
      </c>
    </row>
    <row r="62" spans="1:11" x14ac:dyDescent="0.25">
      <c r="A62" t="s">
        <v>5469</v>
      </c>
      <c r="B62" t="s">
        <v>5585</v>
      </c>
      <c r="C62" t="s">
        <v>6321</v>
      </c>
      <c r="D62" t="s">
        <v>5712</v>
      </c>
      <c r="E62" t="s">
        <v>24896</v>
      </c>
      <c r="F62" t="s">
        <v>27044</v>
      </c>
      <c r="G62" t="s">
        <v>25046</v>
      </c>
      <c r="H62" t="s">
        <v>27136</v>
      </c>
      <c r="I62" t="s">
        <v>25240</v>
      </c>
      <c r="J62" t="s">
        <v>27137</v>
      </c>
      <c r="K62" t="s">
        <v>6321</v>
      </c>
    </row>
    <row r="63" spans="1:11" x14ac:dyDescent="0.25">
      <c r="A63" t="s">
        <v>935</v>
      </c>
      <c r="B63" t="s">
        <v>5586</v>
      </c>
      <c r="C63" t="s">
        <v>6321</v>
      </c>
      <c r="D63" t="s">
        <v>5713</v>
      </c>
      <c r="E63" t="s">
        <v>24883</v>
      </c>
      <c r="F63" t="s">
        <v>27091</v>
      </c>
      <c r="G63" t="s">
        <v>25158</v>
      </c>
      <c r="H63" t="s">
        <v>27138</v>
      </c>
      <c r="I63" t="s">
        <v>25352</v>
      </c>
      <c r="J63" t="s">
        <v>27139</v>
      </c>
      <c r="K63" t="s">
        <v>6321</v>
      </c>
    </row>
    <row r="64" spans="1:11" x14ac:dyDescent="0.25">
      <c r="A64" t="s">
        <v>5470</v>
      </c>
      <c r="B64" t="s">
        <v>24961</v>
      </c>
      <c r="C64" t="s">
        <v>6321</v>
      </c>
      <c r="D64" t="s">
        <v>5714</v>
      </c>
      <c r="E64" t="s">
        <v>24850</v>
      </c>
      <c r="F64" t="s">
        <v>27052</v>
      </c>
      <c r="G64" t="s">
        <v>25105</v>
      </c>
      <c r="H64" t="s">
        <v>27140</v>
      </c>
      <c r="I64" t="s">
        <v>25299</v>
      </c>
      <c r="J64" t="s">
        <v>27141</v>
      </c>
      <c r="K64" t="s">
        <v>6321</v>
      </c>
    </row>
    <row r="65" spans="1:11" x14ac:dyDescent="0.25">
      <c r="A65" t="s">
        <v>27142</v>
      </c>
      <c r="B65" t="s">
        <v>27143</v>
      </c>
      <c r="C65" t="s">
        <v>6321</v>
      </c>
      <c r="D65" t="s">
        <v>27144</v>
      </c>
      <c r="E65" t="s">
        <v>5828</v>
      </c>
      <c r="F65" t="s">
        <v>27145</v>
      </c>
      <c r="G65" t="s">
        <v>25009</v>
      </c>
      <c r="H65" t="s">
        <v>27146</v>
      </c>
      <c r="I65" t="s">
        <v>25203</v>
      </c>
      <c r="J65" t="s">
        <v>27147</v>
      </c>
      <c r="K65" t="s">
        <v>6321</v>
      </c>
    </row>
    <row r="66" spans="1:11" x14ac:dyDescent="0.25">
      <c r="A66" t="s">
        <v>27142</v>
      </c>
      <c r="B66" t="s">
        <v>27148</v>
      </c>
      <c r="C66" t="s">
        <v>6321</v>
      </c>
      <c r="D66" t="s">
        <v>27149</v>
      </c>
      <c r="E66" t="s">
        <v>5828</v>
      </c>
      <c r="F66" t="s">
        <v>27145</v>
      </c>
      <c r="G66" t="s">
        <v>25009</v>
      </c>
      <c r="H66" t="s">
        <v>27146</v>
      </c>
      <c r="I66" t="s">
        <v>25203</v>
      </c>
      <c r="J66" t="s">
        <v>27147</v>
      </c>
      <c r="K66" t="s">
        <v>6321</v>
      </c>
    </row>
    <row r="67" spans="1:11" x14ac:dyDescent="0.25">
      <c r="A67" t="s">
        <v>27150</v>
      </c>
      <c r="B67" t="s">
        <v>27151</v>
      </c>
      <c r="C67" t="s">
        <v>6321</v>
      </c>
      <c r="D67" t="s">
        <v>1053</v>
      </c>
      <c r="E67" t="s">
        <v>5828</v>
      </c>
      <c r="F67" t="s">
        <v>25480</v>
      </c>
      <c r="G67" t="s">
        <v>24885</v>
      </c>
      <c r="H67" t="s">
        <v>25546</v>
      </c>
      <c r="I67" t="s">
        <v>25191</v>
      </c>
      <c r="J67" t="s">
        <v>25547</v>
      </c>
      <c r="K67" t="s">
        <v>6321</v>
      </c>
    </row>
    <row r="68" spans="1:11" x14ac:dyDescent="0.25">
      <c r="A68" t="s">
        <v>12898</v>
      </c>
      <c r="B68" t="s">
        <v>25775</v>
      </c>
      <c r="C68" t="s">
        <v>6321</v>
      </c>
      <c r="D68" t="s">
        <v>12897</v>
      </c>
      <c r="E68" t="s">
        <v>24850</v>
      </c>
      <c r="F68" t="s">
        <v>27152</v>
      </c>
      <c r="G68" t="s">
        <v>27153</v>
      </c>
      <c r="H68" t="s">
        <v>27154</v>
      </c>
      <c r="I68" t="s">
        <v>27155</v>
      </c>
      <c r="J68" t="s">
        <v>27156</v>
      </c>
      <c r="K68" t="s">
        <v>6321</v>
      </c>
    </row>
    <row r="69" spans="1:11" x14ac:dyDescent="0.25">
      <c r="A69" t="s">
        <v>31938</v>
      </c>
      <c r="B69" t="s">
        <v>31939</v>
      </c>
      <c r="C69" t="s">
        <v>31940</v>
      </c>
      <c r="E69" t="s">
        <v>24850</v>
      </c>
      <c r="G69" t="s">
        <v>31927</v>
      </c>
      <c r="H69" t="s">
        <v>31941</v>
      </c>
      <c r="I69" t="s">
        <v>31942</v>
      </c>
      <c r="J69" t="s">
        <v>31943</v>
      </c>
      <c r="K69" t="s">
        <v>31944</v>
      </c>
    </row>
    <row r="70" spans="1:11" x14ac:dyDescent="0.25">
      <c r="A70" t="s">
        <v>24907</v>
      </c>
      <c r="B70" t="s">
        <v>24906</v>
      </c>
      <c r="C70" t="s">
        <v>6321</v>
      </c>
      <c r="D70" t="s">
        <v>24905</v>
      </c>
      <c r="E70" t="s">
        <v>24850</v>
      </c>
      <c r="F70" t="s">
        <v>25478</v>
      </c>
      <c r="G70" t="s">
        <v>24995</v>
      </c>
      <c r="H70" t="s">
        <v>25522</v>
      </c>
      <c r="I70" t="s">
        <v>25178</v>
      </c>
      <c r="J70" t="s">
        <v>25523</v>
      </c>
      <c r="K70" t="s">
        <v>6321</v>
      </c>
    </row>
    <row r="71" spans="1:11" x14ac:dyDescent="0.25">
      <c r="A71" t="s">
        <v>5471</v>
      </c>
      <c r="B71" t="s">
        <v>5587</v>
      </c>
      <c r="C71" t="s">
        <v>6321</v>
      </c>
      <c r="D71" t="s">
        <v>5715</v>
      </c>
      <c r="E71" t="s">
        <v>24986</v>
      </c>
      <c r="F71" t="s">
        <v>27091</v>
      </c>
      <c r="G71" t="s">
        <v>25156</v>
      </c>
      <c r="H71" t="s">
        <v>27157</v>
      </c>
      <c r="I71" t="s">
        <v>25350</v>
      </c>
      <c r="J71" t="s">
        <v>27158</v>
      </c>
      <c r="K71" t="s">
        <v>6321</v>
      </c>
    </row>
    <row r="72" spans="1:11" x14ac:dyDescent="0.25">
      <c r="A72" t="s">
        <v>5472</v>
      </c>
      <c r="B72" t="s">
        <v>5588</v>
      </c>
      <c r="C72" t="s">
        <v>6321</v>
      </c>
      <c r="D72" t="s">
        <v>5716</v>
      </c>
      <c r="E72" t="s">
        <v>24850</v>
      </c>
      <c r="F72" t="s">
        <v>27044</v>
      </c>
      <c r="G72" t="s">
        <v>25064</v>
      </c>
      <c r="H72" t="s">
        <v>27159</v>
      </c>
      <c r="I72" t="s">
        <v>25258</v>
      </c>
      <c r="J72" t="s">
        <v>27160</v>
      </c>
      <c r="K72" t="s">
        <v>6321</v>
      </c>
    </row>
    <row r="73" spans="1:11" x14ac:dyDescent="0.25">
      <c r="A73" t="s">
        <v>5473</v>
      </c>
      <c r="B73" t="s">
        <v>5589</v>
      </c>
      <c r="C73" t="s">
        <v>6321</v>
      </c>
      <c r="D73" t="s">
        <v>5717</v>
      </c>
      <c r="E73" t="s">
        <v>24850</v>
      </c>
      <c r="F73" t="s">
        <v>27044</v>
      </c>
      <c r="G73" t="s">
        <v>25065</v>
      </c>
      <c r="H73" t="s">
        <v>27161</v>
      </c>
      <c r="I73" t="s">
        <v>25259</v>
      </c>
      <c r="J73" t="s">
        <v>27162</v>
      </c>
      <c r="K73" t="s">
        <v>6321</v>
      </c>
    </row>
    <row r="74" spans="1:11" x14ac:dyDescent="0.25">
      <c r="A74" t="s">
        <v>5474</v>
      </c>
      <c r="B74" t="s">
        <v>5590</v>
      </c>
      <c r="C74" t="s">
        <v>6321</v>
      </c>
      <c r="D74" t="s">
        <v>5718</v>
      </c>
      <c r="E74" t="s">
        <v>24850</v>
      </c>
      <c r="F74" t="s">
        <v>27044</v>
      </c>
      <c r="G74" t="s">
        <v>25076</v>
      </c>
      <c r="H74" t="s">
        <v>27163</v>
      </c>
      <c r="I74" t="s">
        <v>25270</v>
      </c>
      <c r="J74" t="s">
        <v>27164</v>
      </c>
      <c r="K74" t="s">
        <v>6321</v>
      </c>
    </row>
    <row r="75" spans="1:11" x14ac:dyDescent="0.25">
      <c r="A75" t="s">
        <v>5475</v>
      </c>
      <c r="B75" t="s">
        <v>5591</v>
      </c>
      <c r="C75" t="s">
        <v>6321</v>
      </c>
      <c r="D75" t="s">
        <v>5719</v>
      </c>
      <c r="E75" t="s">
        <v>5827</v>
      </c>
      <c r="F75" t="s">
        <v>27044</v>
      </c>
      <c r="G75" t="s">
        <v>25042</v>
      </c>
      <c r="H75" t="s">
        <v>27165</v>
      </c>
      <c r="I75" t="s">
        <v>25236</v>
      </c>
      <c r="J75" t="s">
        <v>27166</v>
      </c>
      <c r="K75" t="s">
        <v>6321</v>
      </c>
    </row>
    <row r="76" spans="1:11" x14ac:dyDescent="0.25">
      <c r="A76" t="s">
        <v>5476</v>
      </c>
      <c r="B76" t="s">
        <v>24968</v>
      </c>
      <c r="C76" t="s">
        <v>6321</v>
      </c>
      <c r="D76" t="s">
        <v>5720</v>
      </c>
      <c r="E76" t="s">
        <v>5827</v>
      </c>
      <c r="F76" t="s">
        <v>27133</v>
      </c>
      <c r="G76" t="s">
        <v>25141</v>
      </c>
      <c r="H76" t="s">
        <v>27167</v>
      </c>
      <c r="I76" t="s">
        <v>25335</v>
      </c>
      <c r="J76" t="s">
        <v>27168</v>
      </c>
      <c r="K76" t="s">
        <v>6321</v>
      </c>
    </row>
    <row r="77" spans="1:11" x14ac:dyDescent="0.25">
      <c r="A77" t="s">
        <v>31981</v>
      </c>
      <c r="B77" t="s">
        <v>31982</v>
      </c>
      <c r="C77" t="s">
        <v>31983</v>
      </c>
      <c r="E77" t="s">
        <v>24883</v>
      </c>
      <c r="G77" t="s">
        <v>31966</v>
      </c>
      <c r="H77" t="s">
        <v>31967</v>
      </c>
      <c r="I77" t="s">
        <v>31968</v>
      </c>
      <c r="J77" t="s">
        <v>31969</v>
      </c>
      <c r="K77" t="s">
        <v>31970</v>
      </c>
    </row>
    <row r="78" spans="1:11" x14ac:dyDescent="0.25">
      <c r="A78" t="s">
        <v>5477</v>
      </c>
      <c r="B78" t="s">
        <v>5592</v>
      </c>
      <c r="C78" t="s">
        <v>6321</v>
      </c>
      <c r="D78" t="s">
        <v>5721</v>
      </c>
      <c r="E78" t="s">
        <v>24850</v>
      </c>
      <c r="F78" t="s">
        <v>27044</v>
      </c>
      <c r="G78" t="s">
        <v>25085</v>
      </c>
      <c r="H78" t="s">
        <v>27169</v>
      </c>
      <c r="I78" t="s">
        <v>25279</v>
      </c>
      <c r="J78" t="s">
        <v>27170</v>
      </c>
      <c r="K78" t="s">
        <v>6321</v>
      </c>
    </row>
    <row r="79" spans="1:11" x14ac:dyDescent="0.25">
      <c r="A79" t="s">
        <v>24927</v>
      </c>
      <c r="B79" t="s">
        <v>5593</v>
      </c>
      <c r="C79" t="s">
        <v>6321</v>
      </c>
      <c r="D79" t="s">
        <v>5730</v>
      </c>
      <c r="E79" t="s">
        <v>24850</v>
      </c>
      <c r="F79" t="s">
        <v>27055</v>
      </c>
      <c r="G79" t="s">
        <v>25134</v>
      </c>
      <c r="H79" t="s">
        <v>27171</v>
      </c>
      <c r="I79" t="s">
        <v>25328</v>
      </c>
      <c r="J79" t="s">
        <v>27172</v>
      </c>
      <c r="K79" t="s">
        <v>6321</v>
      </c>
    </row>
    <row r="80" spans="1:11" x14ac:dyDescent="0.25">
      <c r="A80" t="s">
        <v>5479</v>
      </c>
      <c r="B80" t="s">
        <v>5594</v>
      </c>
      <c r="C80" t="s">
        <v>6321</v>
      </c>
      <c r="D80" t="s">
        <v>5722</v>
      </c>
      <c r="E80" t="s">
        <v>24850</v>
      </c>
      <c r="F80" t="s">
        <v>27044</v>
      </c>
      <c r="G80" t="s">
        <v>25082</v>
      </c>
      <c r="H80" t="s">
        <v>27173</v>
      </c>
      <c r="I80" t="s">
        <v>25276</v>
      </c>
      <c r="J80" t="s">
        <v>27174</v>
      </c>
      <c r="K80" t="s">
        <v>6321</v>
      </c>
    </row>
    <row r="81" spans="1:11" x14ac:dyDescent="0.25">
      <c r="A81" t="s">
        <v>5480</v>
      </c>
      <c r="B81" t="s">
        <v>5595</v>
      </c>
      <c r="C81" t="s">
        <v>6321</v>
      </c>
      <c r="D81" t="s">
        <v>5723</v>
      </c>
      <c r="E81" t="s">
        <v>24850</v>
      </c>
      <c r="F81" t="s">
        <v>27055</v>
      </c>
      <c r="G81" t="s">
        <v>25138</v>
      </c>
      <c r="H81" t="s">
        <v>27175</v>
      </c>
      <c r="I81" t="s">
        <v>25332</v>
      </c>
      <c r="J81" t="s">
        <v>27176</v>
      </c>
      <c r="K81" t="s">
        <v>6321</v>
      </c>
    </row>
    <row r="82" spans="1:11" x14ac:dyDescent="0.25">
      <c r="A82" t="s">
        <v>5481</v>
      </c>
      <c r="B82" t="s">
        <v>24947</v>
      </c>
      <c r="C82" t="s">
        <v>6321</v>
      </c>
      <c r="D82" t="s">
        <v>5724</v>
      </c>
      <c r="E82" t="s">
        <v>24900</v>
      </c>
      <c r="F82" t="s">
        <v>27044</v>
      </c>
      <c r="G82" t="s">
        <v>25048</v>
      </c>
      <c r="H82" t="s">
        <v>27177</v>
      </c>
      <c r="I82" t="s">
        <v>25242</v>
      </c>
      <c r="J82" t="s">
        <v>27178</v>
      </c>
      <c r="K82" t="s">
        <v>6321</v>
      </c>
    </row>
    <row r="83" spans="1:11" x14ac:dyDescent="0.25">
      <c r="A83" t="s">
        <v>1671</v>
      </c>
      <c r="B83" t="s">
        <v>11224</v>
      </c>
      <c r="C83" t="s">
        <v>11225</v>
      </c>
      <c r="E83" t="s">
        <v>32050</v>
      </c>
      <c r="G83" t="s">
        <v>31966</v>
      </c>
      <c r="H83" t="s">
        <v>32051</v>
      </c>
      <c r="I83" t="s">
        <v>32052</v>
      </c>
      <c r="J83" t="s">
        <v>32053</v>
      </c>
      <c r="K83" t="s">
        <v>32054</v>
      </c>
    </row>
    <row r="84" spans="1:11" x14ac:dyDescent="0.25">
      <c r="A84" t="s">
        <v>5482</v>
      </c>
      <c r="B84" t="s">
        <v>5596</v>
      </c>
      <c r="C84" t="s">
        <v>6321</v>
      </c>
      <c r="D84" t="s">
        <v>5725</v>
      </c>
      <c r="E84" t="s">
        <v>24850</v>
      </c>
      <c r="F84" t="s">
        <v>27044</v>
      </c>
      <c r="G84" t="s">
        <v>25054</v>
      </c>
      <c r="H84" t="s">
        <v>27179</v>
      </c>
      <c r="I84" t="s">
        <v>25248</v>
      </c>
      <c r="J84" t="s">
        <v>27180</v>
      </c>
      <c r="K84" t="s">
        <v>6321</v>
      </c>
    </row>
    <row r="85" spans="1:11" x14ac:dyDescent="0.25">
      <c r="A85" t="s">
        <v>5483</v>
      </c>
      <c r="B85" t="s">
        <v>5597</v>
      </c>
      <c r="C85" t="s">
        <v>6321</v>
      </c>
      <c r="D85" t="s">
        <v>5726</v>
      </c>
      <c r="E85" t="s">
        <v>24850</v>
      </c>
      <c r="F85" t="s">
        <v>27044</v>
      </c>
      <c r="G85" t="s">
        <v>25066</v>
      </c>
      <c r="H85" t="s">
        <v>27181</v>
      </c>
      <c r="I85" t="s">
        <v>25260</v>
      </c>
      <c r="J85" t="s">
        <v>27182</v>
      </c>
      <c r="K85" t="s">
        <v>6321</v>
      </c>
    </row>
    <row r="86" spans="1:11" x14ac:dyDescent="0.25">
      <c r="A86" t="s">
        <v>5484</v>
      </c>
      <c r="B86" t="s">
        <v>5598</v>
      </c>
      <c r="C86" t="s">
        <v>1053</v>
      </c>
      <c r="D86" t="s">
        <v>5727</v>
      </c>
      <c r="E86" t="s">
        <v>24983</v>
      </c>
      <c r="F86" t="s">
        <v>27133</v>
      </c>
      <c r="G86" t="s">
        <v>25149</v>
      </c>
      <c r="H86" t="s">
        <v>27468</v>
      </c>
      <c r="I86" t="s">
        <v>25343</v>
      </c>
      <c r="J86" t="s">
        <v>27469</v>
      </c>
      <c r="K86" t="s">
        <v>6321</v>
      </c>
    </row>
    <row r="87" spans="1:11" x14ac:dyDescent="0.25">
      <c r="A87" t="s">
        <v>2924</v>
      </c>
      <c r="B87" t="s">
        <v>26477</v>
      </c>
      <c r="C87" t="s">
        <v>27493</v>
      </c>
      <c r="D87" t="s">
        <v>2926</v>
      </c>
      <c r="E87" t="s">
        <v>24868</v>
      </c>
      <c r="F87" t="s">
        <v>27126</v>
      </c>
      <c r="G87" t="s">
        <v>25026</v>
      </c>
      <c r="H87" t="s">
        <v>27127</v>
      </c>
      <c r="I87" t="s">
        <v>25220</v>
      </c>
      <c r="J87" t="s">
        <v>27128</v>
      </c>
      <c r="K87" t="s">
        <v>6321</v>
      </c>
    </row>
    <row r="88" spans="1:11" x14ac:dyDescent="0.25">
      <c r="A88" t="s">
        <v>1693</v>
      </c>
      <c r="B88" t="s">
        <v>5599</v>
      </c>
      <c r="C88" t="s">
        <v>6321</v>
      </c>
      <c r="D88" t="s">
        <v>5728</v>
      </c>
      <c r="E88" t="s">
        <v>24850</v>
      </c>
      <c r="F88" t="s">
        <v>27052</v>
      </c>
      <c r="G88" t="s">
        <v>25112</v>
      </c>
      <c r="H88" t="s">
        <v>27183</v>
      </c>
      <c r="I88" t="s">
        <v>25306</v>
      </c>
      <c r="J88" t="s">
        <v>27184</v>
      </c>
      <c r="K88" t="s">
        <v>6321</v>
      </c>
    </row>
    <row r="89" spans="1:11" x14ac:dyDescent="0.25">
      <c r="A89" t="s">
        <v>25453</v>
      </c>
      <c r="B89" t="s">
        <v>24934</v>
      </c>
      <c r="C89" t="s">
        <v>6321</v>
      </c>
      <c r="D89" t="s">
        <v>24978</v>
      </c>
      <c r="E89" t="s">
        <v>24896</v>
      </c>
      <c r="F89" t="s">
        <v>25477</v>
      </c>
      <c r="G89" t="s">
        <v>24992</v>
      </c>
      <c r="H89" t="s">
        <v>25500</v>
      </c>
      <c r="I89" t="s">
        <v>25173</v>
      </c>
      <c r="J89" t="s">
        <v>25501</v>
      </c>
      <c r="K89" t="s">
        <v>6321</v>
      </c>
    </row>
    <row r="90" spans="1:11" x14ac:dyDescent="0.25">
      <c r="A90" t="s">
        <v>1698</v>
      </c>
      <c r="B90" t="s">
        <v>5600</v>
      </c>
      <c r="C90" t="s">
        <v>6321</v>
      </c>
      <c r="D90" t="s">
        <v>2939</v>
      </c>
      <c r="E90" t="s">
        <v>5827</v>
      </c>
      <c r="F90" t="s">
        <v>27091</v>
      </c>
      <c r="G90" t="s">
        <v>25161</v>
      </c>
      <c r="H90" t="s">
        <v>27185</v>
      </c>
      <c r="I90" t="s">
        <v>25355</v>
      </c>
      <c r="J90" t="s">
        <v>27186</v>
      </c>
      <c r="K90" t="s">
        <v>6321</v>
      </c>
    </row>
    <row r="91" spans="1:11" x14ac:dyDescent="0.25">
      <c r="A91" t="s">
        <v>5485</v>
      </c>
      <c r="B91" t="s">
        <v>5601</v>
      </c>
      <c r="C91" t="s">
        <v>6321</v>
      </c>
      <c r="D91" t="s">
        <v>5729</v>
      </c>
      <c r="E91" t="s">
        <v>24850</v>
      </c>
      <c r="F91" t="s">
        <v>27049</v>
      </c>
      <c r="G91" t="s">
        <v>25094</v>
      </c>
      <c r="H91" t="s">
        <v>27187</v>
      </c>
      <c r="I91" t="s">
        <v>25288</v>
      </c>
      <c r="J91" t="s">
        <v>27188</v>
      </c>
      <c r="K91" t="s">
        <v>6321</v>
      </c>
    </row>
    <row r="92" spans="1:11" x14ac:dyDescent="0.25">
      <c r="A92" t="s">
        <v>1704</v>
      </c>
      <c r="B92" t="s">
        <v>5602</v>
      </c>
      <c r="C92" t="s">
        <v>6321</v>
      </c>
      <c r="D92" t="s">
        <v>2947</v>
      </c>
      <c r="E92" t="s">
        <v>24981</v>
      </c>
      <c r="F92" t="s">
        <v>27126</v>
      </c>
      <c r="G92" t="s">
        <v>25029</v>
      </c>
      <c r="H92" t="s">
        <v>27189</v>
      </c>
      <c r="I92" t="s">
        <v>25223</v>
      </c>
      <c r="J92" t="s">
        <v>27190</v>
      </c>
      <c r="K92" t="s">
        <v>6321</v>
      </c>
    </row>
    <row r="93" spans="1:11" x14ac:dyDescent="0.25">
      <c r="A93" t="s">
        <v>2948</v>
      </c>
      <c r="B93" t="s">
        <v>5603</v>
      </c>
      <c r="C93" t="s">
        <v>6321</v>
      </c>
      <c r="D93" t="s">
        <v>2950</v>
      </c>
      <c r="E93" t="s">
        <v>24981</v>
      </c>
      <c r="F93" t="s">
        <v>27191</v>
      </c>
      <c r="G93" t="s">
        <v>25019</v>
      </c>
      <c r="H93" t="s">
        <v>27192</v>
      </c>
      <c r="I93" t="s">
        <v>25213</v>
      </c>
      <c r="J93" t="s">
        <v>27193</v>
      </c>
      <c r="K93" t="s">
        <v>6321</v>
      </c>
    </row>
    <row r="94" spans="1:11" x14ac:dyDescent="0.25">
      <c r="A94" t="s">
        <v>27194</v>
      </c>
      <c r="B94" t="s">
        <v>27195</v>
      </c>
      <c r="C94" t="s">
        <v>6321</v>
      </c>
      <c r="D94" t="s">
        <v>1053</v>
      </c>
      <c r="E94" t="s">
        <v>5828</v>
      </c>
      <c r="F94" t="s">
        <v>25480</v>
      </c>
      <c r="G94" t="s">
        <v>24885</v>
      </c>
      <c r="H94" t="s">
        <v>25546</v>
      </c>
      <c r="I94" t="s">
        <v>25191</v>
      </c>
      <c r="J94" t="s">
        <v>25547</v>
      </c>
      <c r="K94" t="s">
        <v>6321</v>
      </c>
    </row>
    <row r="95" spans="1:11" x14ac:dyDescent="0.25">
      <c r="A95" t="s">
        <v>27196</v>
      </c>
      <c r="B95" t="s">
        <v>27197</v>
      </c>
      <c r="C95" t="s">
        <v>6321</v>
      </c>
      <c r="D95" t="s">
        <v>1053</v>
      </c>
      <c r="E95" t="s">
        <v>5828</v>
      </c>
      <c r="F95" t="s">
        <v>25480</v>
      </c>
      <c r="G95" t="s">
        <v>24885</v>
      </c>
      <c r="H95" t="s">
        <v>25546</v>
      </c>
      <c r="I95" t="s">
        <v>25191</v>
      </c>
      <c r="J95" t="s">
        <v>25547</v>
      </c>
      <c r="K95" t="s">
        <v>6321</v>
      </c>
    </row>
    <row r="96" spans="1:11" x14ac:dyDescent="0.25">
      <c r="A96" t="s">
        <v>27198</v>
      </c>
      <c r="B96" t="s">
        <v>27199</v>
      </c>
      <c r="C96" t="s">
        <v>6321</v>
      </c>
      <c r="D96" t="s">
        <v>1053</v>
      </c>
      <c r="E96" t="s">
        <v>5828</v>
      </c>
      <c r="F96" t="s">
        <v>25480</v>
      </c>
      <c r="G96" t="s">
        <v>24885</v>
      </c>
      <c r="H96" t="s">
        <v>25546</v>
      </c>
      <c r="I96" t="s">
        <v>25191</v>
      </c>
      <c r="J96" t="s">
        <v>25547</v>
      </c>
      <c r="K96" t="s">
        <v>6321</v>
      </c>
    </row>
    <row r="97" spans="1:11" x14ac:dyDescent="0.25">
      <c r="A97" t="s">
        <v>926</v>
      </c>
      <c r="B97" t="s">
        <v>5604</v>
      </c>
      <c r="C97" t="s">
        <v>6321</v>
      </c>
      <c r="D97" t="s">
        <v>5731</v>
      </c>
      <c r="E97" t="s">
        <v>24850</v>
      </c>
      <c r="F97" t="s">
        <v>27126</v>
      </c>
      <c r="G97" t="s">
        <v>25030</v>
      </c>
      <c r="H97" t="s">
        <v>27200</v>
      </c>
      <c r="I97" t="s">
        <v>25224</v>
      </c>
      <c r="J97" t="s">
        <v>27201</v>
      </c>
      <c r="K97" t="s">
        <v>6321</v>
      </c>
    </row>
    <row r="98" spans="1:11" x14ac:dyDescent="0.25">
      <c r="A98" t="s">
        <v>5487</v>
      </c>
      <c r="B98" t="s">
        <v>5605</v>
      </c>
      <c r="C98" t="s">
        <v>6321</v>
      </c>
      <c r="D98" t="s">
        <v>5732</v>
      </c>
      <c r="E98" t="s">
        <v>24850</v>
      </c>
      <c r="F98" t="s">
        <v>27044</v>
      </c>
      <c r="G98" t="s">
        <v>25074</v>
      </c>
      <c r="H98" t="s">
        <v>27202</v>
      </c>
      <c r="I98" t="s">
        <v>25268</v>
      </c>
      <c r="J98" t="s">
        <v>27203</v>
      </c>
      <c r="K98" t="s">
        <v>6321</v>
      </c>
    </row>
    <row r="99" spans="1:11" x14ac:dyDescent="0.25">
      <c r="A99" t="s">
        <v>5488</v>
      </c>
      <c r="B99" t="s">
        <v>24946</v>
      </c>
      <c r="C99" t="s">
        <v>6321</v>
      </c>
      <c r="D99" t="s">
        <v>5733</v>
      </c>
      <c r="E99" t="s">
        <v>24900</v>
      </c>
      <c r="F99" t="s">
        <v>27044</v>
      </c>
      <c r="G99" t="s">
        <v>25047</v>
      </c>
      <c r="H99" t="s">
        <v>27204</v>
      </c>
      <c r="I99" t="s">
        <v>25241</v>
      </c>
      <c r="J99" t="s">
        <v>27205</v>
      </c>
      <c r="K99" t="s">
        <v>6321</v>
      </c>
    </row>
    <row r="100" spans="1:11" x14ac:dyDescent="0.25">
      <c r="A100" t="s">
        <v>5489</v>
      </c>
      <c r="B100" t="s">
        <v>5606</v>
      </c>
      <c r="C100" t="s">
        <v>6321</v>
      </c>
      <c r="D100" t="s">
        <v>5734</v>
      </c>
      <c r="E100" t="s">
        <v>24850</v>
      </c>
      <c r="F100" t="s">
        <v>27044</v>
      </c>
      <c r="G100" t="s">
        <v>25063</v>
      </c>
      <c r="H100" t="s">
        <v>27206</v>
      </c>
      <c r="I100" t="s">
        <v>25257</v>
      </c>
      <c r="J100" t="s">
        <v>27207</v>
      </c>
      <c r="K100" t="s">
        <v>6321</v>
      </c>
    </row>
    <row r="101" spans="1:11" x14ac:dyDescent="0.25">
      <c r="A101" t="s">
        <v>5490</v>
      </c>
      <c r="B101" t="s">
        <v>5607</v>
      </c>
      <c r="C101" t="s">
        <v>6321</v>
      </c>
      <c r="D101" t="s">
        <v>5735</v>
      </c>
      <c r="E101" t="s">
        <v>24850</v>
      </c>
      <c r="F101" t="s">
        <v>27044</v>
      </c>
      <c r="G101" t="s">
        <v>25084</v>
      </c>
      <c r="H101" t="s">
        <v>27208</v>
      </c>
      <c r="I101" t="s">
        <v>25278</v>
      </c>
      <c r="J101" t="s">
        <v>27209</v>
      </c>
      <c r="K101" t="s">
        <v>6321</v>
      </c>
    </row>
    <row r="102" spans="1:11" x14ac:dyDescent="0.25">
      <c r="A102" t="s">
        <v>25449</v>
      </c>
      <c r="B102" t="s">
        <v>25437</v>
      </c>
      <c r="C102" t="s">
        <v>6321</v>
      </c>
      <c r="D102" t="s">
        <v>25464</v>
      </c>
      <c r="E102" t="s">
        <v>25483</v>
      </c>
      <c r="F102" t="s">
        <v>25476</v>
      </c>
      <c r="G102" t="s">
        <v>25487</v>
      </c>
      <c r="H102" t="s">
        <v>25497</v>
      </c>
      <c r="I102" t="s">
        <v>25498</v>
      </c>
      <c r="J102" t="s">
        <v>25499</v>
      </c>
      <c r="K102" t="s">
        <v>27210</v>
      </c>
    </row>
    <row r="103" spans="1:11" x14ac:dyDescent="0.25">
      <c r="A103" t="s">
        <v>1744</v>
      </c>
      <c r="B103" t="s">
        <v>5608</v>
      </c>
      <c r="C103" t="s">
        <v>6321</v>
      </c>
      <c r="D103" t="s">
        <v>2998</v>
      </c>
      <c r="E103" t="s">
        <v>5827</v>
      </c>
      <c r="F103" t="s">
        <v>27091</v>
      </c>
      <c r="G103" t="s">
        <v>25162</v>
      </c>
      <c r="H103" t="s">
        <v>27211</v>
      </c>
      <c r="I103" t="s">
        <v>25356</v>
      </c>
      <c r="J103" t="s">
        <v>27212</v>
      </c>
      <c r="K103" t="s">
        <v>6321</v>
      </c>
    </row>
    <row r="104" spans="1:11" x14ac:dyDescent="0.25">
      <c r="A104" t="s">
        <v>27213</v>
      </c>
      <c r="B104" t="s">
        <v>27214</v>
      </c>
      <c r="C104" t="s">
        <v>6321</v>
      </c>
      <c r="D104" t="s">
        <v>1053</v>
      </c>
      <c r="E104" t="s">
        <v>5828</v>
      </c>
      <c r="F104" t="s">
        <v>25480</v>
      </c>
      <c r="G104" t="s">
        <v>24885</v>
      </c>
      <c r="H104" t="s">
        <v>25546</v>
      </c>
      <c r="I104" t="s">
        <v>25191</v>
      </c>
      <c r="J104" t="s">
        <v>25547</v>
      </c>
      <c r="K104" t="s">
        <v>6321</v>
      </c>
    </row>
    <row r="105" spans="1:11" x14ac:dyDescent="0.25">
      <c r="A105" t="s">
        <v>27215</v>
      </c>
      <c r="B105" t="s">
        <v>27216</v>
      </c>
      <c r="C105" t="s">
        <v>6321</v>
      </c>
      <c r="D105" t="s">
        <v>1053</v>
      </c>
      <c r="E105" t="s">
        <v>5828</v>
      </c>
      <c r="F105" t="s">
        <v>25480</v>
      </c>
      <c r="G105" t="s">
        <v>24885</v>
      </c>
      <c r="H105" t="s">
        <v>25546</v>
      </c>
      <c r="I105" t="s">
        <v>25191</v>
      </c>
      <c r="J105" t="s">
        <v>25547</v>
      </c>
      <c r="K105" t="s">
        <v>6321</v>
      </c>
    </row>
    <row r="106" spans="1:11" x14ac:dyDescent="0.25">
      <c r="A106" t="s">
        <v>31989</v>
      </c>
      <c r="B106" t="s">
        <v>31990</v>
      </c>
      <c r="C106" t="s">
        <v>31991</v>
      </c>
      <c r="E106" t="s">
        <v>24850</v>
      </c>
      <c r="G106" t="s">
        <v>31966</v>
      </c>
      <c r="H106" t="s">
        <v>31985</v>
      </c>
      <c r="I106" t="s">
        <v>31986</v>
      </c>
      <c r="J106" t="s">
        <v>31987</v>
      </c>
      <c r="K106" t="s">
        <v>31988</v>
      </c>
    </row>
    <row r="107" spans="1:11" x14ac:dyDescent="0.25">
      <c r="A107" t="s">
        <v>1746</v>
      </c>
      <c r="B107" t="s">
        <v>5609</v>
      </c>
      <c r="C107" t="s">
        <v>6321</v>
      </c>
      <c r="D107" t="s">
        <v>5736</v>
      </c>
      <c r="E107" t="s">
        <v>24982</v>
      </c>
      <c r="F107" t="s">
        <v>27084</v>
      </c>
      <c r="G107" t="s">
        <v>25127</v>
      </c>
      <c r="H107" t="s">
        <v>27217</v>
      </c>
      <c r="I107" t="s">
        <v>25321</v>
      </c>
      <c r="J107" t="s">
        <v>27218</v>
      </c>
      <c r="K107" t="s">
        <v>6321</v>
      </c>
    </row>
    <row r="108" spans="1:11" x14ac:dyDescent="0.25">
      <c r="A108" t="s">
        <v>5491</v>
      </c>
      <c r="B108" t="s">
        <v>24974</v>
      </c>
      <c r="C108" t="s">
        <v>6321</v>
      </c>
      <c r="D108" t="s">
        <v>1053</v>
      </c>
      <c r="E108" t="s">
        <v>24986</v>
      </c>
      <c r="F108" t="s">
        <v>27091</v>
      </c>
      <c r="G108" t="s">
        <v>25164</v>
      </c>
      <c r="H108" t="s">
        <v>27219</v>
      </c>
      <c r="I108" t="s">
        <v>25358</v>
      </c>
      <c r="J108" t="s">
        <v>27220</v>
      </c>
      <c r="K108" t="s">
        <v>6321</v>
      </c>
    </row>
    <row r="109" spans="1:11" x14ac:dyDescent="0.25">
      <c r="A109" t="s">
        <v>5492</v>
      </c>
      <c r="B109" t="s">
        <v>24972</v>
      </c>
      <c r="C109" t="s">
        <v>6321</v>
      </c>
      <c r="D109" t="s">
        <v>1053</v>
      </c>
      <c r="E109" t="s">
        <v>24986</v>
      </c>
      <c r="F109" t="s">
        <v>27091</v>
      </c>
      <c r="G109" t="s">
        <v>25164</v>
      </c>
      <c r="H109" t="s">
        <v>27219</v>
      </c>
      <c r="I109" t="s">
        <v>25358</v>
      </c>
      <c r="J109" t="s">
        <v>27220</v>
      </c>
      <c r="K109" t="s">
        <v>6321</v>
      </c>
    </row>
    <row r="110" spans="1:11" x14ac:dyDescent="0.25">
      <c r="A110" t="s">
        <v>5493</v>
      </c>
      <c r="B110" t="s">
        <v>24971</v>
      </c>
      <c r="C110" t="s">
        <v>6321</v>
      </c>
      <c r="D110" t="s">
        <v>1053</v>
      </c>
      <c r="E110" t="s">
        <v>24986</v>
      </c>
      <c r="F110" t="s">
        <v>27091</v>
      </c>
      <c r="G110" t="s">
        <v>25164</v>
      </c>
      <c r="H110" t="s">
        <v>27219</v>
      </c>
      <c r="I110" t="s">
        <v>25358</v>
      </c>
      <c r="J110" t="s">
        <v>27220</v>
      </c>
      <c r="K110" t="s">
        <v>6321</v>
      </c>
    </row>
    <row r="111" spans="1:11" x14ac:dyDescent="0.25">
      <c r="A111" t="s">
        <v>5494</v>
      </c>
      <c r="B111" t="s">
        <v>5610</v>
      </c>
      <c r="C111" t="s">
        <v>6321</v>
      </c>
      <c r="D111" t="s">
        <v>5737</v>
      </c>
      <c r="E111" t="s">
        <v>24850</v>
      </c>
      <c r="F111" t="s">
        <v>27052</v>
      </c>
      <c r="G111" t="s">
        <v>25109</v>
      </c>
      <c r="H111" t="s">
        <v>27221</v>
      </c>
      <c r="I111" t="s">
        <v>25303</v>
      </c>
      <c r="J111" t="s">
        <v>27222</v>
      </c>
      <c r="K111" t="s">
        <v>6321</v>
      </c>
    </row>
    <row r="112" spans="1:11" x14ac:dyDescent="0.25">
      <c r="A112" t="s">
        <v>5495</v>
      </c>
      <c r="B112" t="s">
        <v>5611</v>
      </c>
      <c r="C112" t="s">
        <v>1053</v>
      </c>
      <c r="D112" t="s">
        <v>5738</v>
      </c>
      <c r="E112" t="s">
        <v>24983</v>
      </c>
      <c r="F112" t="s">
        <v>27133</v>
      </c>
      <c r="G112" t="s">
        <v>25150</v>
      </c>
      <c r="H112" t="s">
        <v>27470</v>
      </c>
      <c r="I112" t="s">
        <v>25344</v>
      </c>
      <c r="J112" t="s">
        <v>27471</v>
      </c>
      <c r="K112" t="s">
        <v>6321</v>
      </c>
    </row>
    <row r="113" spans="1:11" x14ac:dyDescent="0.25">
      <c r="A113" t="s">
        <v>5496</v>
      </c>
      <c r="B113" t="s">
        <v>24966</v>
      </c>
      <c r="C113" t="s">
        <v>6321</v>
      </c>
      <c r="D113" t="s">
        <v>5739</v>
      </c>
      <c r="E113" t="s">
        <v>5827</v>
      </c>
      <c r="F113" t="s">
        <v>27084</v>
      </c>
      <c r="G113" t="s">
        <v>25126</v>
      </c>
      <c r="H113" t="s">
        <v>27223</v>
      </c>
      <c r="I113" t="s">
        <v>25320</v>
      </c>
      <c r="J113" t="s">
        <v>27224</v>
      </c>
      <c r="K113" t="s">
        <v>6321</v>
      </c>
    </row>
    <row r="114" spans="1:11" x14ac:dyDescent="0.25">
      <c r="A114" t="s">
        <v>24924</v>
      </c>
      <c r="B114" t="s">
        <v>24935</v>
      </c>
      <c r="C114" t="s">
        <v>6321</v>
      </c>
      <c r="D114" t="s">
        <v>24979</v>
      </c>
      <c r="E114" t="s">
        <v>5828</v>
      </c>
      <c r="F114" t="s">
        <v>25479</v>
      </c>
      <c r="G114" t="s">
        <v>25001</v>
      </c>
      <c r="H114" t="s">
        <v>25544</v>
      </c>
      <c r="I114" t="s">
        <v>25184</v>
      </c>
      <c r="J114" t="s">
        <v>25545</v>
      </c>
      <c r="K114" t="s">
        <v>6321</v>
      </c>
    </row>
    <row r="115" spans="1:11" x14ac:dyDescent="0.25">
      <c r="A115" t="s">
        <v>32013</v>
      </c>
      <c r="B115" t="s">
        <v>32014</v>
      </c>
      <c r="C115" t="s">
        <v>1053</v>
      </c>
      <c r="E115" t="s">
        <v>24896</v>
      </c>
      <c r="G115" t="s">
        <v>31966</v>
      </c>
      <c r="H115" t="s">
        <v>32005</v>
      </c>
      <c r="I115" t="s">
        <v>32006</v>
      </c>
      <c r="J115" t="s">
        <v>32007</v>
      </c>
      <c r="K115" t="s">
        <v>32008</v>
      </c>
    </row>
    <row r="116" spans="1:11" x14ac:dyDescent="0.25">
      <c r="A116" t="s">
        <v>5497</v>
      </c>
      <c r="B116" t="s">
        <v>5612</v>
      </c>
      <c r="C116" t="s">
        <v>6321</v>
      </c>
      <c r="D116" t="s">
        <v>5740</v>
      </c>
      <c r="E116" t="s">
        <v>24850</v>
      </c>
      <c r="F116" t="s">
        <v>27044</v>
      </c>
      <c r="G116" t="s">
        <v>25060</v>
      </c>
      <c r="H116" t="s">
        <v>27225</v>
      </c>
      <c r="I116" t="s">
        <v>25254</v>
      </c>
      <c r="J116" t="s">
        <v>27226</v>
      </c>
      <c r="K116" t="s">
        <v>6321</v>
      </c>
    </row>
    <row r="117" spans="1:11" x14ac:dyDescent="0.25">
      <c r="A117" t="s">
        <v>31992</v>
      </c>
      <c r="B117" t="s">
        <v>31993</v>
      </c>
      <c r="C117" t="s">
        <v>31994</v>
      </c>
      <c r="E117" t="s">
        <v>24850</v>
      </c>
      <c r="G117" t="s">
        <v>31966</v>
      </c>
      <c r="H117" t="s">
        <v>31985</v>
      </c>
      <c r="I117" t="s">
        <v>31986</v>
      </c>
      <c r="J117" t="s">
        <v>31987</v>
      </c>
      <c r="K117" t="s">
        <v>31988</v>
      </c>
    </row>
    <row r="118" spans="1:11" x14ac:dyDescent="0.25">
      <c r="A118" t="s">
        <v>5498</v>
      </c>
      <c r="B118" t="s">
        <v>5613</v>
      </c>
      <c r="C118" t="s">
        <v>6321</v>
      </c>
      <c r="D118" t="s">
        <v>5741</v>
      </c>
      <c r="E118" t="s">
        <v>24868</v>
      </c>
      <c r="F118" t="s">
        <v>27052</v>
      </c>
      <c r="G118" t="s">
        <v>25102</v>
      </c>
      <c r="H118" t="s">
        <v>27227</v>
      </c>
      <c r="I118" t="s">
        <v>25296</v>
      </c>
      <c r="J118" t="s">
        <v>27228</v>
      </c>
      <c r="K118" t="s">
        <v>6321</v>
      </c>
    </row>
    <row r="119" spans="1:11" x14ac:dyDescent="0.25">
      <c r="A119" t="s">
        <v>5499</v>
      </c>
      <c r="B119" t="s">
        <v>24945</v>
      </c>
      <c r="C119" t="s">
        <v>6321</v>
      </c>
      <c r="D119" t="s">
        <v>5742</v>
      </c>
      <c r="E119" t="s">
        <v>24900</v>
      </c>
      <c r="F119" t="s">
        <v>27044</v>
      </c>
      <c r="G119" t="s">
        <v>25047</v>
      </c>
      <c r="H119" t="s">
        <v>27204</v>
      </c>
      <c r="I119" t="s">
        <v>25241</v>
      </c>
      <c r="J119" t="s">
        <v>27205</v>
      </c>
      <c r="K119" t="s">
        <v>6321</v>
      </c>
    </row>
    <row r="120" spans="1:11" x14ac:dyDescent="0.25">
      <c r="A120" t="s">
        <v>27229</v>
      </c>
      <c r="B120" t="s">
        <v>27230</v>
      </c>
      <c r="C120" t="s">
        <v>6321</v>
      </c>
      <c r="D120" t="s">
        <v>1053</v>
      </c>
      <c r="E120" t="s">
        <v>24868</v>
      </c>
      <c r="F120" t="s">
        <v>27044</v>
      </c>
      <c r="G120" t="s">
        <v>25041</v>
      </c>
      <c r="H120" t="s">
        <v>27097</v>
      </c>
      <c r="I120" t="s">
        <v>25235</v>
      </c>
      <c r="J120" t="s">
        <v>27098</v>
      </c>
      <c r="K120" t="s">
        <v>6321</v>
      </c>
    </row>
    <row r="121" spans="1:11" x14ac:dyDescent="0.25">
      <c r="A121" t="s">
        <v>27231</v>
      </c>
      <c r="B121" t="s">
        <v>27232</v>
      </c>
      <c r="C121" t="s">
        <v>6321</v>
      </c>
      <c r="D121" t="s">
        <v>27233</v>
      </c>
      <c r="E121" t="s">
        <v>24868</v>
      </c>
      <c r="F121" t="s">
        <v>27044</v>
      </c>
      <c r="G121" t="s">
        <v>25041</v>
      </c>
      <c r="H121" t="s">
        <v>27097</v>
      </c>
      <c r="I121" t="s">
        <v>25235</v>
      </c>
      <c r="J121" t="s">
        <v>27098</v>
      </c>
      <c r="K121" t="s">
        <v>6321</v>
      </c>
    </row>
    <row r="122" spans="1:11" x14ac:dyDescent="0.25">
      <c r="A122" t="s">
        <v>27234</v>
      </c>
      <c r="B122" t="s">
        <v>27235</v>
      </c>
      <c r="C122" t="s">
        <v>6321</v>
      </c>
      <c r="D122" t="s">
        <v>1053</v>
      </c>
      <c r="E122" t="s">
        <v>24868</v>
      </c>
      <c r="F122" t="s">
        <v>27044</v>
      </c>
      <c r="G122" t="s">
        <v>25041</v>
      </c>
      <c r="H122" t="s">
        <v>27097</v>
      </c>
      <c r="I122" t="s">
        <v>25235</v>
      </c>
      <c r="J122" t="s">
        <v>27098</v>
      </c>
      <c r="K122" t="s">
        <v>6321</v>
      </c>
    </row>
    <row r="123" spans="1:11" x14ac:dyDescent="0.25">
      <c r="A123" t="s">
        <v>32001</v>
      </c>
      <c r="B123" t="s">
        <v>32002</v>
      </c>
      <c r="C123" t="s">
        <v>32003</v>
      </c>
      <c r="E123" t="s">
        <v>24850</v>
      </c>
      <c r="G123" t="s">
        <v>31966</v>
      </c>
      <c r="H123" t="s">
        <v>31985</v>
      </c>
      <c r="I123" t="s">
        <v>31986</v>
      </c>
      <c r="J123" t="s">
        <v>31987</v>
      </c>
      <c r="K123" t="s">
        <v>31988</v>
      </c>
    </row>
    <row r="124" spans="1:11" x14ac:dyDescent="0.25">
      <c r="A124" t="s">
        <v>27875</v>
      </c>
      <c r="B124" t="s">
        <v>27873</v>
      </c>
      <c r="C124" t="s">
        <v>27874</v>
      </c>
      <c r="E124" t="s">
        <v>24850</v>
      </c>
      <c r="G124" t="s">
        <v>27870</v>
      </c>
      <c r="H124" t="s">
        <v>32064</v>
      </c>
      <c r="I124" t="s">
        <v>32065</v>
      </c>
      <c r="J124" t="s">
        <v>32066</v>
      </c>
      <c r="K124" t="s">
        <v>32067</v>
      </c>
    </row>
    <row r="125" spans="1:11" x14ac:dyDescent="0.25">
      <c r="A125" t="s">
        <v>5500</v>
      </c>
      <c r="B125" t="s">
        <v>5614</v>
      </c>
      <c r="C125" t="s">
        <v>6321</v>
      </c>
      <c r="D125" t="s">
        <v>5743</v>
      </c>
      <c r="E125" t="s">
        <v>24850</v>
      </c>
      <c r="F125" t="s">
        <v>27044</v>
      </c>
      <c r="G125" t="s">
        <v>25035</v>
      </c>
      <c r="H125" t="s">
        <v>27236</v>
      </c>
      <c r="I125" t="s">
        <v>25229</v>
      </c>
      <c r="J125" t="s">
        <v>27237</v>
      </c>
      <c r="K125" t="s">
        <v>6321</v>
      </c>
    </row>
    <row r="126" spans="1:11" x14ac:dyDescent="0.25">
      <c r="A126" t="s">
        <v>26878</v>
      </c>
      <c r="B126" t="s">
        <v>26895</v>
      </c>
      <c r="C126" t="s">
        <v>6321</v>
      </c>
      <c r="D126" t="s">
        <v>26896</v>
      </c>
      <c r="E126" t="s">
        <v>24868</v>
      </c>
      <c r="F126" t="s">
        <v>27126</v>
      </c>
      <c r="G126" t="s">
        <v>25026</v>
      </c>
      <c r="H126" t="s">
        <v>27127</v>
      </c>
      <c r="I126" t="s">
        <v>25220</v>
      </c>
      <c r="J126" t="s">
        <v>27128</v>
      </c>
      <c r="K126" t="s">
        <v>6321</v>
      </c>
    </row>
    <row r="127" spans="1:11" x14ac:dyDescent="0.25">
      <c r="A127" t="s">
        <v>27238</v>
      </c>
      <c r="B127" t="s">
        <v>27072</v>
      </c>
      <c r="C127" t="s">
        <v>6321</v>
      </c>
      <c r="D127" t="s">
        <v>1053</v>
      </c>
      <c r="E127" t="s">
        <v>5828</v>
      </c>
      <c r="F127" t="s">
        <v>25480</v>
      </c>
      <c r="G127" t="s">
        <v>24885</v>
      </c>
      <c r="H127" t="s">
        <v>25546</v>
      </c>
      <c r="I127" t="s">
        <v>25191</v>
      </c>
      <c r="J127" t="s">
        <v>25547</v>
      </c>
      <c r="K127" t="s">
        <v>6321</v>
      </c>
    </row>
    <row r="128" spans="1:11" x14ac:dyDescent="0.25">
      <c r="A128" t="s">
        <v>27239</v>
      </c>
      <c r="B128" t="s">
        <v>27072</v>
      </c>
      <c r="C128" t="s">
        <v>6321</v>
      </c>
      <c r="D128" t="s">
        <v>1053</v>
      </c>
      <c r="E128" t="s">
        <v>5828</v>
      </c>
      <c r="F128" t="s">
        <v>25480</v>
      </c>
      <c r="G128" t="s">
        <v>24885</v>
      </c>
      <c r="H128" t="s">
        <v>25546</v>
      </c>
      <c r="I128" t="s">
        <v>25191</v>
      </c>
      <c r="J128" t="s">
        <v>25547</v>
      </c>
      <c r="K128" t="s">
        <v>6321</v>
      </c>
    </row>
    <row r="129" spans="1:11" x14ac:dyDescent="0.25">
      <c r="A129" t="s">
        <v>31997</v>
      </c>
      <c r="B129" t="s">
        <v>31998</v>
      </c>
      <c r="C129" t="s">
        <v>1053</v>
      </c>
      <c r="E129" t="s">
        <v>24850</v>
      </c>
      <c r="G129" t="s">
        <v>31966</v>
      </c>
      <c r="H129" t="s">
        <v>31985</v>
      </c>
      <c r="I129" t="s">
        <v>31986</v>
      </c>
      <c r="J129" t="s">
        <v>31987</v>
      </c>
      <c r="K129" t="s">
        <v>31988</v>
      </c>
    </row>
    <row r="130" spans="1:11" x14ac:dyDescent="0.25">
      <c r="A130" t="s">
        <v>24922</v>
      </c>
      <c r="B130" t="s">
        <v>24929</v>
      </c>
      <c r="C130" t="s">
        <v>27494</v>
      </c>
      <c r="D130" t="s">
        <v>24975</v>
      </c>
      <c r="E130" t="s">
        <v>24868</v>
      </c>
      <c r="F130" t="s">
        <v>25477</v>
      </c>
      <c r="G130" t="s">
        <v>24987</v>
      </c>
      <c r="H130" t="s">
        <v>25510</v>
      </c>
      <c r="I130" t="s">
        <v>25168</v>
      </c>
      <c r="J130" t="s">
        <v>25511</v>
      </c>
      <c r="K130" t="s">
        <v>6321</v>
      </c>
    </row>
    <row r="131" spans="1:11" x14ac:dyDescent="0.25">
      <c r="A131" t="s">
        <v>5501</v>
      </c>
      <c r="B131" t="s">
        <v>24941</v>
      </c>
      <c r="C131" t="s">
        <v>6321</v>
      </c>
      <c r="D131" t="s">
        <v>5744</v>
      </c>
      <c r="E131" t="s">
        <v>24850</v>
      </c>
      <c r="F131" t="s">
        <v>27061</v>
      </c>
      <c r="G131" t="s">
        <v>25017</v>
      </c>
      <c r="H131" t="s">
        <v>27124</v>
      </c>
      <c r="I131" t="s">
        <v>25211</v>
      </c>
      <c r="J131" t="s">
        <v>27125</v>
      </c>
      <c r="K131" t="s">
        <v>6321</v>
      </c>
    </row>
    <row r="132" spans="1:11" x14ac:dyDescent="0.25">
      <c r="A132" t="s">
        <v>32046</v>
      </c>
      <c r="B132" t="s">
        <v>32047</v>
      </c>
      <c r="C132" t="s">
        <v>1053</v>
      </c>
      <c r="E132" t="s">
        <v>5827</v>
      </c>
      <c r="G132" t="s">
        <v>31966</v>
      </c>
      <c r="H132" t="s">
        <v>32039</v>
      </c>
      <c r="I132" t="s">
        <v>32040</v>
      </c>
      <c r="J132" t="s">
        <v>32041</v>
      </c>
      <c r="K132" t="s">
        <v>32042</v>
      </c>
    </row>
    <row r="133" spans="1:11" x14ac:dyDescent="0.25">
      <c r="A133" t="s">
        <v>5502</v>
      </c>
      <c r="B133" t="s">
        <v>5615</v>
      </c>
      <c r="C133" t="s">
        <v>6321</v>
      </c>
      <c r="D133" t="s">
        <v>5745</v>
      </c>
      <c r="E133" t="s">
        <v>24850</v>
      </c>
      <c r="F133" t="s">
        <v>27052</v>
      </c>
      <c r="G133" t="s">
        <v>25111</v>
      </c>
      <c r="H133" t="s">
        <v>27240</v>
      </c>
      <c r="I133" t="s">
        <v>25305</v>
      </c>
      <c r="J133" t="s">
        <v>27241</v>
      </c>
      <c r="K133" t="s">
        <v>6321</v>
      </c>
    </row>
    <row r="134" spans="1:11" x14ac:dyDescent="0.25">
      <c r="A134" t="s">
        <v>27242</v>
      </c>
      <c r="B134" t="s">
        <v>27243</v>
      </c>
      <c r="C134" t="s">
        <v>6321</v>
      </c>
      <c r="D134" t="s">
        <v>1053</v>
      </c>
      <c r="E134" t="s">
        <v>5828</v>
      </c>
      <c r="F134" t="s">
        <v>25480</v>
      </c>
      <c r="G134" t="s">
        <v>24885</v>
      </c>
      <c r="H134" t="s">
        <v>25546</v>
      </c>
      <c r="I134" t="s">
        <v>25191</v>
      </c>
      <c r="J134" t="s">
        <v>25547</v>
      </c>
      <c r="K134" t="s">
        <v>6321</v>
      </c>
    </row>
    <row r="135" spans="1:11" x14ac:dyDescent="0.25">
      <c r="A135" t="s">
        <v>5503</v>
      </c>
      <c r="B135" t="s">
        <v>5616</v>
      </c>
      <c r="C135" t="s">
        <v>6321</v>
      </c>
      <c r="D135" t="s">
        <v>5746</v>
      </c>
      <c r="E135" t="s">
        <v>24850</v>
      </c>
      <c r="F135" t="s">
        <v>27081</v>
      </c>
      <c r="G135" t="s">
        <v>25012</v>
      </c>
      <c r="H135" t="s">
        <v>27244</v>
      </c>
      <c r="I135" t="s">
        <v>25206</v>
      </c>
      <c r="J135" t="s">
        <v>27245</v>
      </c>
      <c r="K135" t="s">
        <v>6321</v>
      </c>
    </row>
    <row r="136" spans="1:11" x14ac:dyDescent="0.25">
      <c r="A136" t="s">
        <v>5504</v>
      </c>
      <c r="B136" t="s">
        <v>5617</v>
      </c>
      <c r="C136" t="s">
        <v>1053</v>
      </c>
      <c r="D136" t="s">
        <v>5747</v>
      </c>
      <c r="E136" t="s">
        <v>5827</v>
      </c>
      <c r="F136" t="s">
        <v>27091</v>
      </c>
      <c r="G136" t="s">
        <v>25167</v>
      </c>
      <c r="H136" t="s">
        <v>27472</v>
      </c>
      <c r="I136" t="s">
        <v>25361</v>
      </c>
      <c r="J136" t="s">
        <v>6321</v>
      </c>
      <c r="K136" t="s">
        <v>6321</v>
      </c>
    </row>
    <row r="137" spans="1:11" x14ac:dyDescent="0.25">
      <c r="A137" t="s">
        <v>27246</v>
      </c>
      <c r="B137" t="s">
        <v>27247</v>
      </c>
      <c r="C137" t="s">
        <v>6321</v>
      </c>
      <c r="D137" t="s">
        <v>27248</v>
      </c>
      <c r="E137" t="s">
        <v>24868</v>
      </c>
      <c r="F137" t="s">
        <v>27044</v>
      </c>
      <c r="G137" t="s">
        <v>25041</v>
      </c>
      <c r="H137" t="s">
        <v>27097</v>
      </c>
      <c r="I137" t="s">
        <v>25235</v>
      </c>
      <c r="J137" t="s">
        <v>27098</v>
      </c>
      <c r="K137" t="s">
        <v>6321</v>
      </c>
    </row>
    <row r="138" spans="1:11" x14ac:dyDescent="0.25">
      <c r="A138" t="s">
        <v>27249</v>
      </c>
      <c r="B138" t="s">
        <v>27250</v>
      </c>
      <c r="C138" t="s">
        <v>6321</v>
      </c>
      <c r="D138" t="s">
        <v>1053</v>
      </c>
      <c r="E138" t="s">
        <v>24868</v>
      </c>
      <c r="F138" t="s">
        <v>27044</v>
      </c>
      <c r="G138" t="s">
        <v>25041</v>
      </c>
      <c r="H138" t="s">
        <v>27097</v>
      </c>
      <c r="I138" t="s">
        <v>25235</v>
      </c>
      <c r="J138" t="s">
        <v>27098</v>
      </c>
      <c r="K138" t="s">
        <v>6321</v>
      </c>
    </row>
    <row r="139" spans="1:11" x14ac:dyDescent="0.25">
      <c r="A139" t="s">
        <v>5505</v>
      </c>
      <c r="B139" t="s">
        <v>5618</v>
      </c>
      <c r="C139" t="s">
        <v>1053</v>
      </c>
      <c r="D139" t="s">
        <v>5748</v>
      </c>
      <c r="E139" t="s">
        <v>24850</v>
      </c>
      <c r="F139" t="s">
        <v>27049</v>
      </c>
      <c r="G139" t="s">
        <v>25096</v>
      </c>
      <c r="H139" t="s">
        <v>27473</v>
      </c>
      <c r="I139" t="s">
        <v>25290</v>
      </c>
      <c r="J139" t="s">
        <v>27474</v>
      </c>
      <c r="K139" t="s">
        <v>6321</v>
      </c>
    </row>
    <row r="140" spans="1:11" x14ac:dyDescent="0.25">
      <c r="A140" t="s">
        <v>31953</v>
      </c>
      <c r="B140" t="s">
        <v>31954</v>
      </c>
      <c r="C140" t="s">
        <v>1053</v>
      </c>
      <c r="E140" t="s">
        <v>27883</v>
      </c>
      <c r="G140" t="s">
        <v>31927</v>
      </c>
      <c r="H140" t="s">
        <v>31946</v>
      </c>
      <c r="I140" t="s">
        <v>31947</v>
      </c>
      <c r="J140" t="s">
        <v>31948</v>
      </c>
      <c r="K140" t="s">
        <v>31949</v>
      </c>
    </row>
    <row r="141" spans="1:11" x14ac:dyDescent="0.25">
      <c r="A141" t="s">
        <v>27251</v>
      </c>
      <c r="B141" t="s">
        <v>27252</v>
      </c>
      <c r="C141" t="s">
        <v>6321</v>
      </c>
      <c r="D141" t="s">
        <v>27253</v>
      </c>
      <c r="E141" t="s">
        <v>24868</v>
      </c>
      <c r="F141" t="s">
        <v>27044</v>
      </c>
      <c r="G141" t="s">
        <v>25041</v>
      </c>
      <c r="H141" t="s">
        <v>27097</v>
      </c>
      <c r="I141" t="s">
        <v>25235</v>
      </c>
      <c r="J141" t="s">
        <v>27098</v>
      </c>
      <c r="K141" t="s">
        <v>6321</v>
      </c>
    </row>
    <row r="142" spans="1:11" x14ac:dyDescent="0.25">
      <c r="A142" t="s">
        <v>27254</v>
      </c>
      <c r="B142" t="s">
        <v>27255</v>
      </c>
      <c r="C142" t="s">
        <v>6321</v>
      </c>
      <c r="D142" t="s">
        <v>27256</v>
      </c>
      <c r="E142" t="s">
        <v>24868</v>
      </c>
      <c r="F142" t="s">
        <v>27044</v>
      </c>
      <c r="G142" t="s">
        <v>25041</v>
      </c>
      <c r="H142" t="s">
        <v>27097</v>
      </c>
      <c r="I142" t="s">
        <v>25235</v>
      </c>
      <c r="J142" t="s">
        <v>27098</v>
      </c>
      <c r="K142" t="s">
        <v>6321</v>
      </c>
    </row>
    <row r="143" spans="1:11" x14ac:dyDescent="0.25">
      <c r="A143" t="s">
        <v>27257</v>
      </c>
      <c r="B143" t="s">
        <v>27258</v>
      </c>
      <c r="C143" t="s">
        <v>6321</v>
      </c>
      <c r="D143" t="s">
        <v>1053</v>
      </c>
      <c r="E143" t="s">
        <v>5828</v>
      </c>
      <c r="F143" t="s">
        <v>25480</v>
      </c>
      <c r="G143" t="s">
        <v>24885</v>
      </c>
      <c r="H143" t="s">
        <v>25546</v>
      </c>
      <c r="I143" t="s">
        <v>25191</v>
      </c>
      <c r="J143" t="s">
        <v>25547</v>
      </c>
      <c r="K143" t="s">
        <v>6321</v>
      </c>
    </row>
    <row r="144" spans="1:11" x14ac:dyDescent="0.25">
      <c r="A144" t="s">
        <v>24918</v>
      </c>
      <c r="B144" t="s">
        <v>24917</v>
      </c>
      <c r="C144" t="s">
        <v>6321</v>
      </c>
      <c r="D144" t="s">
        <v>24916</v>
      </c>
      <c r="E144" t="s">
        <v>24896</v>
      </c>
      <c r="F144" t="s">
        <v>25478</v>
      </c>
      <c r="G144" t="s">
        <v>24993</v>
      </c>
      <c r="H144" t="s">
        <v>25528</v>
      </c>
      <c r="I144" t="s">
        <v>25175</v>
      </c>
      <c r="J144" t="s">
        <v>25529</v>
      </c>
      <c r="K144" t="s">
        <v>6321</v>
      </c>
    </row>
    <row r="145" spans="1:11" x14ac:dyDescent="0.25">
      <c r="A145" t="s">
        <v>5506</v>
      </c>
      <c r="B145" t="s">
        <v>5619</v>
      </c>
      <c r="C145" t="s">
        <v>6321</v>
      </c>
      <c r="D145" t="s">
        <v>5749</v>
      </c>
      <c r="E145" t="s">
        <v>5827</v>
      </c>
      <c r="F145" t="s">
        <v>27191</v>
      </c>
      <c r="G145" t="s">
        <v>25022</v>
      </c>
      <c r="H145" t="s">
        <v>27259</v>
      </c>
      <c r="I145" t="s">
        <v>25216</v>
      </c>
      <c r="J145" t="s">
        <v>27260</v>
      </c>
      <c r="K145" t="s">
        <v>6321</v>
      </c>
    </row>
    <row r="146" spans="1:11" x14ac:dyDescent="0.25">
      <c r="A146" t="s">
        <v>5507</v>
      </c>
      <c r="B146" t="s">
        <v>24698</v>
      </c>
      <c r="C146" t="s">
        <v>6321</v>
      </c>
      <c r="D146" t="s">
        <v>5750</v>
      </c>
      <c r="E146" t="s">
        <v>24900</v>
      </c>
      <c r="F146" t="s">
        <v>27044</v>
      </c>
      <c r="G146" t="s">
        <v>25059</v>
      </c>
      <c r="H146" t="s">
        <v>27261</v>
      </c>
      <c r="I146" t="s">
        <v>25253</v>
      </c>
      <c r="J146" t="s">
        <v>27262</v>
      </c>
      <c r="K146" t="s">
        <v>6321</v>
      </c>
    </row>
    <row r="147" spans="1:11" x14ac:dyDescent="0.25">
      <c r="A147" t="s">
        <v>25461</v>
      </c>
      <c r="B147" t="s">
        <v>25447</v>
      </c>
      <c r="C147" t="s">
        <v>6321</v>
      </c>
      <c r="D147" t="s">
        <v>25475</v>
      </c>
      <c r="E147" t="s">
        <v>24868</v>
      </c>
      <c r="F147" t="s">
        <v>25481</v>
      </c>
      <c r="G147" t="s">
        <v>24881</v>
      </c>
      <c r="H147" t="s">
        <v>25552</v>
      </c>
      <c r="I147" t="s">
        <v>25193</v>
      </c>
      <c r="J147" t="s">
        <v>25553</v>
      </c>
      <c r="K147" t="s">
        <v>6321</v>
      </c>
    </row>
    <row r="148" spans="1:11" x14ac:dyDescent="0.25">
      <c r="A148" t="s">
        <v>32011</v>
      </c>
      <c r="B148" t="s">
        <v>32012</v>
      </c>
      <c r="C148" t="s">
        <v>1053</v>
      </c>
      <c r="E148" t="s">
        <v>24896</v>
      </c>
      <c r="G148" t="s">
        <v>31966</v>
      </c>
      <c r="H148" t="s">
        <v>32005</v>
      </c>
      <c r="I148" t="s">
        <v>32006</v>
      </c>
      <c r="J148" t="s">
        <v>32007</v>
      </c>
      <c r="K148" t="s">
        <v>32008</v>
      </c>
    </row>
    <row r="149" spans="1:11" x14ac:dyDescent="0.25">
      <c r="A149" t="s">
        <v>27263</v>
      </c>
      <c r="B149" t="s">
        <v>27264</v>
      </c>
      <c r="C149" t="s">
        <v>6321</v>
      </c>
      <c r="D149" t="s">
        <v>1053</v>
      </c>
      <c r="E149" t="s">
        <v>5828</v>
      </c>
      <c r="F149" t="s">
        <v>25480</v>
      </c>
      <c r="G149" t="s">
        <v>24885</v>
      </c>
      <c r="H149" t="s">
        <v>25546</v>
      </c>
      <c r="I149" t="s">
        <v>25191</v>
      </c>
      <c r="J149" t="s">
        <v>25547</v>
      </c>
      <c r="K149" t="s">
        <v>6321</v>
      </c>
    </row>
    <row r="150" spans="1:11" x14ac:dyDescent="0.25">
      <c r="A150" t="s">
        <v>26871</v>
      </c>
      <c r="B150" t="s">
        <v>26882</v>
      </c>
      <c r="C150" t="s">
        <v>6321</v>
      </c>
      <c r="D150" t="s">
        <v>26883</v>
      </c>
      <c r="E150" t="s">
        <v>24868</v>
      </c>
      <c r="F150" t="s">
        <v>27126</v>
      </c>
      <c r="G150" t="s">
        <v>25026</v>
      </c>
      <c r="H150" t="s">
        <v>27127</v>
      </c>
      <c r="I150" t="s">
        <v>25220</v>
      </c>
      <c r="J150" t="s">
        <v>27128</v>
      </c>
      <c r="K150" t="s">
        <v>6321</v>
      </c>
    </row>
    <row r="151" spans="1:11" x14ac:dyDescent="0.25">
      <c r="A151" t="s">
        <v>5508</v>
      </c>
      <c r="B151" t="s">
        <v>5620</v>
      </c>
      <c r="C151" t="s">
        <v>6321</v>
      </c>
      <c r="D151" t="s">
        <v>5751</v>
      </c>
      <c r="E151" t="s">
        <v>5828</v>
      </c>
      <c r="F151" t="s">
        <v>27044</v>
      </c>
      <c r="G151" t="s">
        <v>25057</v>
      </c>
      <c r="H151" t="s">
        <v>27265</v>
      </c>
      <c r="I151" t="s">
        <v>25251</v>
      </c>
      <c r="J151" t="s">
        <v>27266</v>
      </c>
      <c r="K151" t="s">
        <v>6321</v>
      </c>
    </row>
    <row r="152" spans="1:11" x14ac:dyDescent="0.25">
      <c r="A152" t="s">
        <v>25452</v>
      </c>
      <c r="B152" t="s">
        <v>25440</v>
      </c>
      <c r="C152" t="s">
        <v>6321</v>
      </c>
      <c r="D152" t="s">
        <v>25467</v>
      </c>
      <c r="E152" t="s">
        <v>25483</v>
      </c>
      <c r="F152" t="s">
        <v>25476</v>
      </c>
      <c r="G152" t="s">
        <v>25487</v>
      </c>
      <c r="H152" t="s">
        <v>25497</v>
      </c>
      <c r="I152" t="s">
        <v>25498</v>
      </c>
      <c r="J152" t="s">
        <v>25499</v>
      </c>
      <c r="K152" t="s">
        <v>27210</v>
      </c>
    </row>
    <row r="153" spans="1:11" x14ac:dyDescent="0.25">
      <c r="A153" t="s">
        <v>25454</v>
      </c>
      <c r="B153" t="s">
        <v>24932</v>
      </c>
      <c r="C153" t="s">
        <v>6321</v>
      </c>
      <c r="D153" t="s">
        <v>24976</v>
      </c>
      <c r="E153" t="s">
        <v>24896</v>
      </c>
      <c r="F153" t="s">
        <v>25477</v>
      </c>
      <c r="G153" t="s">
        <v>24990</v>
      </c>
      <c r="H153" t="s">
        <v>25504</v>
      </c>
      <c r="I153" t="s">
        <v>25171</v>
      </c>
      <c r="J153" t="s">
        <v>25505</v>
      </c>
      <c r="K153" t="s">
        <v>6321</v>
      </c>
    </row>
    <row r="154" spans="1:11" x14ac:dyDescent="0.25">
      <c r="A154" t="s">
        <v>10376</v>
      </c>
      <c r="B154" t="s">
        <v>24931</v>
      </c>
      <c r="C154" t="s">
        <v>6321</v>
      </c>
      <c r="D154" t="s">
        <v>10375</v>
      </c>
      <c r="E154" t="s">
        <v>24886</v>
      </c>
      <c r="F154" t="s">
        <v>25477</v>
      </c>
      <c r="G154" t="s">
        <v>24989</v>
      </c>
      <c r="H154" t="s">
        <v>25506</v>
      </c>
      <c r="I154" t="s">
        <v>25170</v>
      </c>
      <c r="J154" t="s">
        <v>25507</v>
      </c>
      <c r="K154" t="s">
        <v>6321</v>
      </c>
    </row>
    <row r="155" spans="1:11" x14ac:dyDescent="0.25">
      <c r="A155" t="s">
        <v>5509</v>
      </c>
      <c r="B155" t="s">
        <v>5621</v>
      </c>
      <c r="C155" t="s">
        <v>6321</v>
      </c>
      <c r="D155" t="s">
        <v>5752</v>
      </c>
      <c r="E155" t="s">
        <v>24850</v>
      </c>
      <c r="F155" t="s">
        <v>27044</v>
      </c>
      <c r="G155" t="s">
        <v>25061</v>
      </c>
      <c r="H155" t="s">
        <v>27267</v>
      </c>
      <c r="I155" t="s">
        <v>25255</v>
      </c>
      <c r="J155" t="s">
        <v>27268</v>
      </c>
      <c r="K155" t="s">
        <v>6321</v>
      </c>
    </row>
    <row r="156" spans="1:11" x14ac:dyDescent="0.25">
      <c r="A156" t="s">
        <v>3432</v>
      </c>
      <c r="B156" t="s">
        <v>24890</v>
      </c>
      <c r="C156" t="s">
        <v>6321</v>
      </c>
      <c r="D156" t="s">
        <v>3434</v>
      </c>
      <c r="E156" t="s">
        <v>24888</v>
      </c>
      <c r="F156" t="s">
        <v>25479</v>
      </c>
      <c r="G156" t="s">
        <v>25004</v>
      </c>
      <c r="H156" t="s">
        <v>25538</v>
      </c>
      <c r="I156" t="s">
        <v>25187</v>
      </c>
      <c r="J156" t="s">
        <v>25539</v>
      </c>
      <c r="K156" t="s">
        <v>6321</v>
      </c>
    </row>
    <row r="157" spans="1:11" x14ac:dyDescent="0.25">
      <c r="A157" t="s">
        <v>25563</v>
      </c>
      <c r="B157" t="s">
        <v>24936</v>
      </c>
      <c r="C157" t="s">
        <v>6321</v>
      </c>
      <c r="D157" t="s">
        <v>1053</v>
      </c>
      <c r="E157" t="s">
        <v>24842</v>
      </c>
      <c r="F157" t="s">
        <v>24841</v>
      </c>
      <c r="G157" t="s">
        <v>24840</v>
      </c>
      <c r="H157" t="s">
        <v>24839</v>
      </c>
      <c r="I157" t="s">
        <v>25201</v>
      </c>
      <c r="J157" t="s">
        <v>25558</v>
      </c>
      <c r="K157" t="s">
        <v>6321</v>
      </c>
    </row>
    <row r="158" spans="1:11" x14ac:dyDescent="0.25">
      <c r="A158" t="s">
        <v>31975</v>
      </c>
      <c r="B158" t="s">
        <v>31976</v>
      </c>
      <c r="C158" t="s">
        <v>1053</v>
      </c>
      <c r="E158" t="s">
        <v>24883</v>
      </c>
      <c r="G158" t="s">
        <v>31966</v>
      </c>
      <c r="H158" t="s">
        <v>31967</v>
      </c>
      <c r="I158" t="s">
        <v>31968</v>
      </c>
      <c r="J158" t="s">
        <v>31969</v>
      </c>
      <c r="K158" t="s">
        <v>31970</v>
      </c>
    </row>
    <row r="159" spans="1:11" x14ac:dyDescent="0.25">
      <c r="A159" t="s">
        <v>27269</v>
      </c>
      <c r="B159" t="s">
        <v>27270</v>
      </c>
      <c r="C159" t="s">
        <v>6321</v>
      </c>
      <c r="D159" t="s">
        <v>1053</v>
      </c>
      <c r="E159" t="s">
        <v>5828</v>
      </c>
      <c r="F159" t="s">
        <v>25480</v>
      </c>
      <c r="G159" t="s">
        <v>24885</v>
      </c>
      <c r="H159" t="s">
        <v>25546</v>
      </c>
      <c r="I159" t="s">
        <v>25191</v>
      </c>
      <c r="J159" t="s">
        <v>25547</v>
      </c>
      <c r="K159" t="s">
        <v>6321</v>
      </c>
    </row>
    <row r="160" spans="1:11" x14ac:dyDescent="0.25">
      <c r="A160" t="s">
        <v>10427</v>
      </c>
      <c r="B160" t="s">
        <v>24887</v>
      </c>
      <c r="C160" t="s">
        <v>6321</v>
      </c>
      <c r="D160" t="s">
        <v>10426</v>
      </c>
      <c r="E160" t="s">
        <v>24886</v>
      </c>
      <c r="F160" t="s">
        <v>25479</v>
      </c>
      <c r="G160" t="s">
        <v>25006</v>
      </c>
      <c r="H160" t="s">
        <v>25534</v>
      </c>
      <c r="I160" t="s">
        <v>25189</v>
      </c>
      <c r="J160" t="s">
        <v>25535</v>
      </c>
      <c r="K160" t="s">
        <v>6321</v>
      </c>
    </row>
    <row r="161" spans="1:11" x14ac:dyDescent="0.25">
      <c r="A161" t="s">
        <v>31999</v>
      </c>
      <c r="B161" t="s">
        <v>32000</v>
      </c>
      <c r="C161" t="s">
        <v>1053</v>
      </c>
      <c r="E161" t="s">
        <v>24850</v>
      </c>
      <c r="G161" t="s">
        <v>31966</v>
      </c>
      <c r="H161" t="s">
        <v>31985</v>
      </c>
      <c r="I161" t="s">
        <v>31986</v>
      </c>
      <c r="J161" t="s">
        <v>31987</v>
      </c>
      <c r="K161" t="s">
        <v>31988</v>
      </c>
    </row>
    <row r="162" spans="1:11" x14ac:dyDescent="0.25">
      <c r="A162" t="s">
        <v>27878</v>
      </c>
      <c r="B162" t="s">
        <v>27876</v>
      </c>
      <c r="C162" t="s">
        <v>27877</v>
      </c>
      <c r="E162" t="s">
        <v>24850</v>
      </c>
      <c r="G162" t="s">
        <v>27879</v>
      </c>
      <c r="H162" t="s">
        <v>32068</v>
      </c>
      <c r="I162" t="s">
        <v>32069</v>
      </c>
      <c r="J162" t="s">
        <v>32070</v>
      </c>
      <c r="K162" t="s">
        <v>32071</v>
      </c>
    </row>
    <row r="163" spans="1:11" x14ac:dyDescent="0.25">
      <c r="A163" t="s">
        <v>26881</v>
      </c>
      <c r="B163" t="s">
        <v>27271</v>
      </c>
      <c r="C163" t="s">
        <v>6321</v>
      </c>
      <c r="D163" t="s">
        <v>26900</v>
      </c>
      <c r="E163" t="s">
        <v>24868</v>
      </c>
      <c r="F163" t="s">
        <v>27044</v>
      </c>
      <c r="G163" t="s">
        <v>25038</v>
      </c>
      <c r="H163" t="s">
        <v>27272</v>
      </c>
      <c r="I163" t="s">
        <v>25232</v>
      </c>
      <c r="J163" t="s">
        <v>27273</v>
      </c>
      <c r="K163" t="s">
        <v>6321</v>
      </c>
    </row>
    <row r="164" spans="1:11" x14ac:dyDescent="0.25">
      <c r="A164" t="s">
        <v>26880</v>
      </c>
      <c r="B164" t="s">
        <v>27274</v>
      </c>
      <c r="C164" t="s">
        <v>6321</v>
      </c>
      <c r="D164" t="s">
        <v>26899</v>
      </c>
      <c r="E164" t="s">
        <v>24868</v>
      </c>
      <c r="F164" t="s">
        <v>27044</v>
      </c>
      <c r="G164" t="s">
        <v>25038</v>
      </c>
      <c r="H164" t="s">
        <v>27272</v>
      </c>
      <c r="I164" t="s">
        <v>25232</v>
      </c>
      <c r="J164" t="s">
        <v>27273</v>
      </c>
      <c r="K164" t="s">
        <v>6321</v>
      </c>
    </row>
    <row r="165" spans="1:11" x14ac:dyDescent="0.25">
      <c r="A165" t="s">
        <v>5510</v>
      </c>
      <c r="B165" t="s">
        <v>5622</v>
      </c>
      <c r="C165" t="s">
        <v>6321</v>
      </c>
      <c r="D165" t="s">
        <v>5753</v>
      </c>
      <c r="E165" t="s">
        <v>5829</v>
      </c>
      <c r="F165" t="s">
        <v>27049</v>
      </c>
      <c r="G165" t="s">
        <v>25088</v>
      </c>
      <c r="H165" t="s">
        <v>27275</v>
      </c>
      <c r="I165" t="s">
        <v>25282</v>
      </c>
      <c r="J165" t="s">
        <v>27276</v>
      </c>
      <c r="K165" t="s">
        <v>6321</v>
      </c>
    </row>
    <row r="166" spans="1:11" x14ac:dyDescent="0.25">
      <c r="A166" t="s">
        <v>1798</v>
      </c>
      <c r="B166" t="s">
        <v>5623</v>
      </c>
      <c r="C166" t="s">
        <v>6321</v>
      </c>
      <c r="D166" t="s">
        <v>5754</v>
      </c>
      <c r="E166" t="s">
        <v>5827</v>
      </c>
      <c r="F166" t="s">
        <v>27052</v>
      </c>
      <c r="G166" t="s">
        <v>25107</v>
      </c>
      <c r="H166" t="s">
        <v>27277</v>
      </c>
      <c r="I166" t="s">
        <v>25301</v>
      </c>
      <c r="J166" t="s">
        <v>27278</v>
      </c>
      <c r="K166" t="s">
        <v>6321</v>
      </c>
    </row>
    <row r="167" spans="1:11" x14ac:dyDescent="0.25">
      <c r="A167" t="s">
        <v>26877</v>
      </c>
      <c r="B167" t="s">
        <v>26893</v>
      </c>
      <c r="C167" t="s">
        <v>6321</v>
      </c>
      <c r="D167" t="s">
        <v>26894</v>
      </c>
      <c r="E167" t="s">
        <v>24868</v>
      </c>
      <c r="F167" t="s">
        <v>27044</v>
      </c>
      <c r="G167" t="s">
        <v>25038</v>
      </c>
      <c r="H167" t="s">
        <v>27272</v>
      </c>
      <c r="I167" t="s">
        <v>25232</v>
      </c>
      <c r="J167" t="s">
        <v>27273</v>
      </c>
      <c r="K167" t="s">
        <v>6321</v>
      </c>
    </row>
    <row r="168" spans="1:11" x14ac:dyDescent="0.25">
      <c r="A168" t="s">
        <v>3559</v>
      </c>
      <c r="B168" t="s">
        <v>26760</v>
      </c>
      <c r="C168" t="s">
        <v>6321</v>
      </c>
      <c r="D168" t="s">
        <v>3561</v>
      </c>
      <c r="E168" t="s">
        <v>24868</v>
      </c>
      <c r="F168" t="s">
        <v>27044</v>
      </c>
      <c r="G168" t="s">
        <v>25041</v>
      </c>
      <c r="H168" t="s">
        <v>27097</v>
      </c>
      <c r="I168" t="s">
        <v>25235</v>
      </c>
      <c r="J168" t="s">
        <v>27098</v>
      </c>
      <c r="K168" t="s">
        <v>6321</v>
      </c>
    </row>
    <row r="169" spans="1:11" x14ac:dyDescent="0.25">
      <c r="A169" t="s">
        <v>1011</v>
      </c>
      <c r="B169" t="s">
        <v>5624</v>
      </c>
      <c r="C169" t="s">
        <v>6321</v>
      </c>
      <c r="D169" t="s">
        <v>1013</v>
      </c>
      <c r="E169" t="s">
        <v>24850</v>
      </c>
      <c r="F169" t="s">
        <v>27191</v>
      </c>
      <c r="G169" t="s">
        <v>25025</v>
      </c>
      <c r="H169" t="s">
        <v>27279</v>
      </c>
      <c r="I169" t="s">
        <v>25219</v>
      </c>
      <c r="J169" t="s">
        <v>27280</v>
      </c>
      <c r="K169" t="s">
        <v>6321</v>
      </c>
    </row>
    <row r="170" spans="1:11" x14ac:dyDescent="0.25">
      <c r="A170" t="s">
        <v>5511</v>
      </c>
      <c r="B170" t="s">
        <v>5625</v>
      </c>
      <c r="C170" t="s">
        <v>6321</v>
      </c>
      <c r="D170" t="s">
        <v>5755</v>
      </c>
      <c r="E170" t="s">
        <v>5827</v>
      </c>
      <c r="F170" t="s">
        <v>27052</v>
      </c>
      <c r="G170" t="s">
        <v>25108</v>
      </c>
      <c r="H170" t="s">
        <v>27281</v>
      </c>
      <c r="I170" t="s">
        <v>25302</v>
      </c>
      <c r="J170" t="s">
        <v>27282</v>
      </c>
      <c r="K170" t="s">
        <v>6321</v>
      </c>
    </row>
    <row r="171" spans="1:11" x14ac:dyDescent="0.25">
      <c r="A171" t="s">
        <v>5512</v>
      </c>
      <c r="B171" t="s">
        <v>24949</v>
      </c>
      <c r="C171" t="s">
        <v>6321</v>
      </c>
      <c r="D171" t="s">
        <v>5756</v>
      </c>
      <c r="E171" t="s">
        <v>24900</v>
      </c>
      <c r="F171" t="s">
        <v>27044</v>
      </c>
      <c r="G171" t="s">
        <v>25059</v>
      </c>
      <c r="H171" t="s">
        <v>27261</v>
      </c>
      <c r="I171" t="s">
        <v>25253</v>
      </c>
      <c r="J171" t="s">
        <v>27262</v>
      </c>
      <c r="K171" t="s">
        <v>6321</v>
      </c>
    </row>
    <row r="172" spans="1:11" x14ac:dyDescent="0.25">
      <c r="A172" t="s">
        <v>31932</v>
      </c>
      <c r="B172" t="s">
        <v>31933</v>
      </c>
      <c r="C172" t="s">
        <v>8257</v>
      </c>
      <c r="E172" t="s">
        <v>24986</v>
      </c>
      <c r="G172" t="s">
        <v>31927</v>
      </c>
      <c r="H172" t="s">
        <v>31934</v>
      </c>
      <c r="I172" t="s">
        <v>31935</v>
      </c>
      <c r="J172" t="s">
        <v>31936</v>
      </c>
      <c r="K172" t="s">
        <v>31937</v>
      </c>
    </row>
    <row r="173" spans="1:11" x14ac:dyDescent="0.25">
      <c r="A173" t="s">
        <v>5513</v>
      </c>
      <c r="B173" t="s">
        <v>24973</v>
      </c>
      <c r="C173" t="s">
        <v>6321</v>
      </c>
      <c r="D173" t="s">
        <v>5757</v>
      </c>
      <c r="E173" t="s">
        <v>24986</v>
      </c>
      <c r="F173" t="s">
        <v>27091</v>
      </c>
      <c r="G173" t="s">
        <v>25164</v>
      </c>
      <c r="H173" t="s">
        <v>27219</v>
      </c>
      <c r="I173" t="s">
        <v>25358</v>
      </c>
      <c r="J173" t="s">
        <v>27220</v>
      </c>
      <c r="K173" t="s">
        <v>6321</v>
      </c>
    </row>
    <row r="174" spans="1:11" x14ac:dyDescent="0.25">
      <c r="A174" t="s">
        <v>31995</v>
      </c>
      <c r="B174" t="s">
        <v>31996</v>
      </c>
      <c r="C174" t="s">
        <v>1053</v>
      </c>
      <c r="E174" t="s">
        <v>24850</v>
      </c>
      <c r="G174" t="s">
        <v>31966</v>
      </c>
      <c r="H174" t="s">
        <v>31985</v>
      </c>
      <c r="I174" t="s">
        <v>31986</v>
      </c>
      <c r="J174" t="s">
        <v>31987</v>
      </c>
      <c r="K174" t="s">
        <v>31988</v>
      </c>
    </row>
    <row r="175" spans="1:11" x14ac:dyDescent="0.25">
      <c r="A175" t="s">
        <v>5514</v>
      </c>
      <c r="B175" t="s">
        <v>24957</v>
      </c>
      <c r="C175" t="s">
        <v>27504</v>
      </c>
      <c r="D175" t="s">
        <v>5758</v>
      </c>
      <c r="E175" t="s">
        <v>5827</v>
      </c>
      <c r="F175" t="s">
        <v>27049</v>
      </c>
      <c r="G175" t="s">
        <v>25093</v>
      </c>
      <c r="H175" t="s">
        <v>27505</v>
      </c>
      <c r="I175" t="s">
        <v>25287</v>
      </c>
      <c r="J175" t="s">
        <v>27506</v>
      </c>
      <c r="K175" t="s">
        <v>6321</v>
      </c>
    </row>
    <row r="176" spans="1:11" x14ac:dyDescent="0.25">
      <c r="A176" t="s">
        <v>5515</v>
      </c>
      <c r="B176" t="s">
        <v>5626</v>
      </c>
      <c r="C176" t="s">
        <v>6321</v>
      </c>
      <c r="D176" t="s">
        <v>5759</v>
      </c>
      <c r="E176" t="s">
        <v>24896</v>
      </c>
      <c r="F176" t="s">
        <v>27081</v>
      </c>
      <c r="G176" t="s">
        <v>25010</v>
      </c>
      <c r="H176" t="s">
        <v>27283</v>
      </c>
      <c r="I176" t="s">
        <v>25204</v>
      </c>
      <c r="J176" t="s">
        <v>27284</v>
      </c>
      <c r="K176" t="s">
        <v>6321</v>
      </c>
    </row>
    <row r="177" spans="1:11" x14ac:dyDescent="0.25">
      <c r="A177" t="s">
        <v>3584</v>
      </c>
      <c r="B177" t="s">
        <v>26478</v>
      </c>
      <c r="C177" t="s">
        <v>27493</v>
      </c>
      <c r="D177" t="s">
        <v>3586</v>
      </c>
      <c r="E177" t="s">
        <v>24868</v>
      </c>
      <c r="F177" t="s">
        <v>27126</v>
      </c>
      <c r="G177" t="s">
        <v>25026</v>
      </c>
      <c r="H177" t="s">
        <v>27127</v>
      </c>
      <c r="I177" t="s">
        <v>25220</v>
      </c>
      <c r="J177" t="s">
        <v>27128</v>
      </c>
      <c r="K177" t="s">
        <v>6321</v>
      </c>
    </row>
    <row r="178" spans="1:11" x14ac:dyDescent="0.25">
      <c r="A178" t="s">
        <v>8527</v>
      </c>
      <c r="B178" t="s">
        <v>25434</v>
      </c>
      <c r="C178" t="s">
        <v>6321</v>
      </c>
      <c r="D178" t="s">
        <v>8526</v>
      </c>
      <c r="E178" t="s">
        <v>24868</v>
      </c>
      <c r="F178" t="s">
        <v>25476</v>
      </c>
      <c r="G178" t="s">
        <v>25484</v>
      </c>
      <c r="H178" t="s">
        <v>25488</v>
      </c>
      <c r="I178" t="s">
        <v>25489</v>
      </c>
      <c r="J178" t="s">
        <v>25490</v>
      </c>
      <c r="K178" t="s">
        <v>6321</v>
      </c>
    </row>
    <row r="179" spans="1:11" x14ac:dyDescent="0.25">
      <c r="A179" t="s">
        <v>27285</v>
      </c>
      <c r="B179" t="s">
        <v>27286</v>
      </c>
      <c r="C179" t="s">
        <v>6321</v>
      </c>
      <c r="D179" t="s">
        <v>27287</v>
      </c>
      <c r="E179" t="s">
        <v>24868</v>
      </c>
      <c r="F179" t="s">
        <v>27044</v>
      </c>
      <c r="G179" t="s">
        <v>25041</v>
      </c>
      <c r="H179" t="s">
        <v>27097</v>
      </c>
      <c r="I179" t="s">
        <v>25235</v>
      </c>
      <c r="J179" t="s">
        <v>27098</v>
      </c>
      <c r="K179" t="s">
        <v>6321</v>
      </c>
    </row>
    <row r="180" spans="1:11" x14ac:dyDescent="0.25">
      <c r="A180" t="s">
        <v>26879</v>
      </c>
      <c r="B180" t="s">
        <v>26897</v>
      </c>
      <c r="C180" t="s">
        <v>6321</v>
      </c>
      <c r="D180" t="s">
        <v>26898</v>
      </c>
      <c r="E180" t="s">
        <v>24868</v>
      </c>
      <c r="F180" t="s">
        <v>27126</v>
      </c>
      <c r="G180" t="s">
        <v>25026</v>
      </c>
      <c r="H180" t="s">
        <v>27127</v>
      </c>
      <c r="I180" t="s">
        <v>25220</v>
      </c>
      <c r="J180" t="s">
        <v>27128</v>
      </c>
      <c r="K180" t="s">
        <v>6321</v>
      </c>
    </row>
    <row r="181" spans="1:11" x14ac:dyDescent="0.25">
      <c r="A181" t="s">
        <v>31979</v>
      </c>
      <c r="B181" t="s">
        <v>31980</v>
      </c>
      <c r="C181" t="s">
        <v>1053</v>
      </c>
      <c r="E181" t="s">
        <v>24883</v>
      </c>
      <c r="G181" t="s">
        <v>31966</v>
      </c>
      <c r="H181" t="s">
        <v>31967</v>
      </c>
      <c r="I181" t="s">
        <v>31968</v>
      </c>
      <c r="J181" t="s">
        <v>31969</v>
      </c>
      <c r="K181" t="s">
        <v>31970</v>
      </c>
    </row>
    <row r="182" spans="1:11" x14ac:dyDescent="0.25">
      <c r="A182" t="s">
        <v>31971</v>
      </c>
      <c r="B182" t="s">
        <v>31972</v>
      </c>
      <c r="C182" t="s">
        <v>1053</v>
      </c>
      <c r="E182" t="s">
        <v>24883</v>
      </c>
      <c r="G182" t="s">
        <v>31966</v>
      </c>
      <c r="H182" t="s">
        <v>31967</v>
      </c>
      <c r="I182" t="s">
        <v>31968</v>
      </c>
      <c r="J182" t="s">
        <v>31969</v>
      </c>
      <c r="K182" t="s">
        <v>31970</v>
      </c>
    </row>
    <row r="183" spans="1:11" x14ac:dyDescent="0.25">
      <c r="A183" t="s">
        <v>26876</v>
      </c>
      <c r="B183" t="s">
        <v>26891</v>
      </c>
      <c r="C183" t="s">
        <v>6321</v>
      </c>
      <c r="D183" t="s">
        <v>26892</v>
      </c>
      <c r="E183" t="s">
        <v>24868</v>
      </c>
      <c r="F183" t="s">
        <v>27126</v>
      </c>
      <c r="G183" t="s">
        <v>25026</v>
      </c>
      <c r="H183" t="s">
        <v>27127</v>
      </c>
      <c r="I183" t="s">
        <v>25220</v>
      </c>
      <c r="J183" t="s">
        <v>27128</v>
      </c>
      <c r="K183" t="s">
        <v>6321</v>
      </c>
    </row>
    <row r="184" spans="1:11" x14ac:dyDescent="0.25">
      <c r="A184" t="s">
        <v>5516</v>
      </c>
      <c r="B184" t="s">
        <v>5627</v>
      </c>
      <c r="C184" t="s">
        <v>6321</v>
      </c>
      <c r="D184" t="s">
        <v>5760</v>
      </c>
      <c r="E184" t="s">
        <v>24850</v>
      </c>
      <c r="F184" t="s">
        <v>27191</v>
      </c>
      <c r="G184" t="s">
        <v>25024</v>
      </c>
      <c r="H184" t="s">
        <v>27288</v>
      </c>
      <c r="I184" t="s">
        <v>25218</v>
      </c>
      <c r="J184" t="s">
        <v>27289</v>
      </c>
      <c r="K184" t="s">
        <v>6321</v>
      </c>
    </row>
    <row r="185" spans="1:11" x14ac:dyDescent="0.25">
      <c r="A185" t="s">
        <v>24926</v>
      </c>
      <c r="B185" t="s">
        <v>5628</v>
      </c>
      <c r="C185" t="s">
        <v>6321</v>
      </c>
      <c r="D185" t="s">
        <v>1400</v>
      </c>
      <c r="E185" t="s">
        <v>5827</v>
      </c>
      <c r="F185" t="s">
        <v>27066</v>
      </c>
      <c r="G185" t="s">
        <v>25122</v>
      </c>
      <c r="H185" t="s">
        <v>27290</v>
      </c>
      <c r="I185" t="s">
        <v>25316</v>
      </c>
      <c r="J185" t="s">
        <v>27291</v>
      </c>
      <c r="K185" t="s">
        <v>6321</v>
      </c>
    </row>
    <row r="186" spans="1:11" x14ac:dyDescent="0.25">
      <c r="A186" t="s">
        <v>25448</v>
      </c>
      <c r="B186" t="s">
        <v>25435</v>
      </c>
      <c r="C186" t="s">
        <v>6321</v>
      </c>
      <c r="D186" t="s">
        <v>25463</v>
      </c>
      <c r="E186" t="s">
        <v>24868</v>
      </c>
      <c r="F186" t="s">
        <v>25476</v>
      </c>
      <c r="G186" t="s">
        <v>25484</v>
      </c>
      <c r="H186" t="s">
        <v>25488</v>
      </c>
      <c r="I186" t="s">
        <v>25489</v>
      </c>
      <c r="J186" t="s">
        <v>25490</v>
      </c>
      <c r="K186" t="s">
        <v>6321</v>
      </c>
    </row>
    <row r="187" spans="1:11" x14ac:dyDescent="0.25">
      <c r="A187" t="s">
        <v>5517</v>
      </c>
      <c r="B187" t="s">
        <v>5629</v>
      </c>
      <c r="C187" t="s">
        <v>6321</v>
      </c>
      <c r="D187" t="s">
        <v>5761</v>
      </c>
      <c r="E187" t="s">
        <v>5828</v>
      </c>
      <c r="F187" t="s">
        <v>27044</v>
      </c>
      <c r="G187" t="s">
        <v>25083</v>
      </c>
      <c r="H187" t="s">
        <v>27292</v>
      </c>
      <c r="I187" t="s">
        <v>25277</v>
      </c>
      <c r="J187" t="s">
        <v>27293</v>
      </c>
      <c r="K187" t="s">
        <v>6321</v>
      </c>
    </row>
    <row r="188" spans="1:11" x14ac:dyDescent="0.25">
      <c r="A188" t="s">
        <v>27294</v>
      </c>
      <c r="B188" t="s">
        <v>27295</v>
      </c>
      <c r="C188" t="s">
        <v>6321</v>
      </c>
      <c r="D188" t="s">
        <v>27296</v>
      </c>
      <c r="E188" t="s">
        <v>24868</v>
      </c>
      <c r="F188" t="s">
        <v>27044</v>
      </c>
      <c r="G188" t="s">
        <v>25041</v>
      </c>
      <c r="H188" t="s">
        <v>27097</v>
      </c>
      <c r="I188" t="s">
        <v>25235</v>
      </c>
      <c r="J188" t="s">
        <v>27098</v>
      </c>
      <c r="K188" t="s">
        <v>6321</v>
      </c>
    </row>
    <row r="189" spans="1:11" x14ac:dyDescent="0.25">
      <c r="A189" t="s">
        <v>24880</v>
      </c>
      <c r="B189" t="s">
        <v>24879</v>
      </c>
      <c r="C189" t="s">
        <v>6321</v>
      </c>
      <c r="D189" t="s">
        <v>24878</v>
      </c>
      <c r="E189" t="s">
        <v>24842</v>
      </c>
      <c r="F189" t="s">
        <v>25481</v>
      </c>
      <c r="G189" t="s">
        <v>24872</v>
      </c>
      <c r="H189" t="s">
        <v>25550</v>
      </c>
      <c r="I189" t="s">
        <v>25194</v>
      </c>
      <c r="J189" t="s">
        <v>25551</v>
      </c>
      <c r="K189" t="s">
        <v>6321</v>
      </c>
    </row>
    <row r="190" spans="1:11" x14ac:dyDescent="0.25">
      <c r="A190" t="s">
        <v>5518</v>
      </c>
      <c r="B190" t="s">
        <v>27297</v>
      </c>
      <c r="C190" t="s">
        <v>6321</v>
      </c>
      <c r="D190" t="s">
        <v>5762</v>
      </c>
      <c r="E190" t="s">
        <v>24986</v>
      </c>
      <c r="F190" t="s">
        <v>27091</v>
      </c>
      <c r="G190" t="s">
        <v>25164</v>
      </c>
      <c r="H190" t="s">
        <v>27219</v>
      </c>
      <c r="I190" t="s">
        <v>25358</v>
      </c>
      <c r="J190" t="s">
        <v>27220</v>
      </c>
      <c r="K190" t="s">
        <v>6321</v>
      </c>
    </row>
    <row r="191" spans="1:11" x14ac:dyDescent="0.25">
      <c r="A191" t="s">
        <v>30879</v>
      </c>
      <c r="B191" t="s">
        <v>32048</v>
      </c>
      <c r="C191" t="s">
        <v>30882</v>
      </c>
      <c r="E191" t="s">
        <v>5827</v>
      </c>
      <c r="G191" t="s">
        <v>31966</v>
      </c>
      <c r="H191" t="s">
        <v>32039</v>
      </c>
      <c r="I191" t="s">
        <v>32040</v>
      </c>
      <c r="J191" t="s">
        <v>32041</v>
      </c>
      <c r="K191" t="s">
        <v>32042</v>
      </c>
    </row>
    <row r="192" spans="1:11" x14ac:dyDescent="0.25">
      <c r="A192" t="s">
        <v>5519</v>
      </c>
      <c r="B192" t="s">
        <v>5630</v>
      </c>
      <c r="C192" t="s">
        <v>6321</v>
      </c>
      <c r="D192" t="s">
        <v>5763</v>
      </c>
      <c r="E192" t="s">
        <v>24842</v>
      </c>
      <c r="F192" t="s">
        <v>27126</v>
      </c>
      <c r="G192" t="s">
        <v>25031</v>
      </c>
      <c r="H192" t="s">
        <v>27298</v>
      </c>
      <c r="I192" t="s">
        <v>25225</v>
      </c>
      <c r="J192" t="s">
        <v>27299</v>
      </c>
      <c r="K192" t="s">
        <v>6321</v>
      </c>
    </row>
    <row r="193" spans="1:11" x14ac:dyDescent="0.25">
      <c r="A193" t="s">
        <v>24875</v>
      </c>
      <c r="B193" t="s">
        <v>24874</v>
      </c>
      <c r="C193" t="s">
        <v>6321</v>
      </c>
      <c r="D193" t="s">
        <v>24873</v>
      </c>
      <c r="E193" t="s">
        <v>24842</v>
      </c>
      <c r="F193" t="s">
        <v>25481</v>
      </c>
      <c r="G193" t="s">
        <v>24872</v>
      </c>
      <c r="H193" t="s">
        <v>25550</v>
      </c>
      <c r="I193" t="s">
        <v>25194</v>
      </c>
      <c r="J193" t="s">
        <v>25551</v>
      </c>
      <c r="K193" t="s">
        <v>6321</v>
      </c>
    </row>
    <row r="194" spans="1:11" x14ac:dyDescent="0.25">
      <c r="A194" t="s">
        <v>27300</v>
      </c>
      <c r="B194" t="s">
        <v>27301</v>
      </c>
      <c r="C194" t="s">
        <v>6321</v>
      </c>
      <c r="D194" t="s">
        <v>1053</v>
      </c>
      <c r="E194" t="s">
        <v>5828</v>
      </c>
      <c r="F194" t="s">
        <v>25480</v>
      </c>
      <c r="G194" t="s">
        <v>24885</v>
      </c>
      <c r="H194" t="s">
        <v>25546</v>
      </c>
      <c r="I194" t="s">
        <v>25191</v>
      </c>
      <c r="J194" t="s">
        <v>25547</v>
      </c>
      <c r="K194" t="s">
        <v>6321</v>
      </c>
    </row>
    <row r="195" spans="1:11" x14ac:dyDescent="0.25">
      <c r="A195" t="s">
        <v>27302</v>
      </c>
      <c r="B195" t="s">
        <v>27072</v>
      </c>
      <c r="C195" t="s">
        <v>6321</v>
      </c>
      <c r="D195" t="s">
        <v>1053</v>
      </c>
      <c r="E195" t="s">
        <v>5828</v>
      </c>
      <c r="F195" t="s">
        <v>25480</v>
      </c>
      <c r="G195" t="s">
        <v>24885</v>
      </c>
      <c r="H195" t="s">
        <v>25546</v>
      </c>
      <c r="I195" t="s">
        <v>25191</v>
      </c>
      <c r="J195" t="s">
        <v>25547</v>
      </c>
      <c r="K195" t="s">
        <v>6321</v>
      </c>
    </row>
    <row r="196" spans="1:11" x14ac:dyDescent="0.25">
      <c r="A196" t="s">
        <v>27303</v>
      </c>
      <c r="B196" t="s">
        <v>27304</v>
      </c>
      <c r="C196" t="s">
        <v>6321</v>
      </c>
      <c r="D196" t="s">
        <v>1053</v>
      </c>
      <c r="E196" t="s">
        <v>5828</v>
      </c>
      <c r="F196" t="s">
        <v>25480</v>
      </c>
      <c r="G196" t="s">
        <v>24885</v>
      </c>
      <c r="H196" t="s">
        <v>25546</v>
      </c>
      <c r="I196" t="s">
        <v>25191</v>
      </c>
      <c r="J196" t="s">
        <v>25547</v>
      </c>
      <c r="K196" t="s">
        <v>6321</v>
      </c>
    </row>
    <row r="197" spans="1:11" x14ac:dyDescent="0.25">
      <c r="A197" t="s">
        <v>25457</v>
      </c>
      <c r="B197" t="s">
        <v>25443</v>
      </c>
      <c r="C197" t="s">
        <v>6321</v>
      </c>
      <c r="D197" t="s">
        <v>25471</v>
      </c>
      <c r="E197" t="s">
        <v>5828</v>
      </c>
      <c r="F197" t="s">
        <v>25480</v>
      </c>
      <c r="G197" t="s">
        <v>24885</v>
      </c>
      <c r="H197" t="s">
        <v>25546</v>
      </c>
      <c r="I197" t="s">
        <v>25191</v>
      </c>
      <c r="J197" t="s">
        <v>25547</v>
      </c>
      <c r="K197" t="s">
        <v>6321</v>
      </c>
    </row>
    <row r="198" spans="1:11" x14ac:dyDescent="0.25">
      <c r="A198" t="s">
        <v>24856</v>
      </c>
      <c r="B198" t="s">
        <v>24855</v>
      </c>
      <c r="C198" t="s">
        <v>6321</v>
      </c>
      <c r="D198" t="s">
        <v>24854</v>
      </c>
      <c r="E198" t="s">
        <v>5828</v>
      </c>
      <c r="F198" t="s">
        <v>24841</v>
      </c>
      <c r="G198" t="s">
        <v>24853</v>
      </c>
      <c r="H198" t="s">
        <v>24852</v>
      </c>
      <c r="I198" t="s">
        <v>25199</v>
      </c>
      <c r="J198" t="s">
        <v>25559</v>
      </c>
      <c r="K198" t="s">
        <v>6321</v>
      </c>
    </row>
    <row r="199" spans="1:11" x14ac:dyDescent="0.25">
      <c r="A199" t="s">
        <v>27872</v>
      </c>
      <c r="B199" t="s">
        <v>32060</v>
      </c>
      <c r="C199" t="s">
        <v>27871</v>
      </c>
      <c r="E199" t="s">
        <v>24850</v>
      </c>
      <c r="G199" t="s">
        <v>27870</v>
      </c>
      <c r="H199" t="s">
        <v>32056</v>
      </c>
      <c r="I199" t="s">
        <v>32057</v>
      </c>
      <c r="J199" t="s">
        <v>32058</v>
      </c>
      <c r="K199" t="s">
        <v>32059</v>
      </c>
    </row>
    <row r="200" spans="1:11" x14ac:dyDescent="0.25">
      <c r="A200" t="s">
        <v>32043</v>
      </c>
      <c r="B200" t="s">
        <v>32044</v>
      </c>
      <c r="C200" t="s">
        <v>32045</v>
      </c>
      <c r="E200" t="s">
        <v>5827</v>
      </c>
      <c r="G200" t="s">
        <v>31966</v>
      </c>
      <c r="H200" t="s">
        <v>32039</v>
      </c>
      <c r="I200" t="s">
        <v>32040</v>
      </c>
      <c r="J200" t="s">
        <v>32041</v>
      </c>
      <c r="K200" t="s">
        <v>32042</v>
      </c>
    </row>
    <row r="201" spans="1:11" x14ac:dyDescent="0.25">
      <c r="A201" t="s">
        <v>31950</v>
      </c>
      <c r="B201" t="s">
        <v>31951</v>
      </c>
      <c r="C201" t="s">
        <v>31952</v>
      </c>
      <c r="E201" t="s">
        <v>27883</v>
      </c>
      <c r="G201" t="s">
        <v>31927</v>
      </c>
      <c r="H201" t="s">
        <v>31946</v>
      </c>
      <c r="I201" t="s">
        <v>31947</v>
      </c>
      <c r="J201" t="s">
        <v>31948</v>
      </c>
      <c r="K201" t="s">
        <v>31949</v>
      </c>
    </row>
    <row r="202" spans="1:11" x14ac:dyDescent="0.25">
      <c r="A202" t="s">
        <v>3894</v>
      </c>
      <c r="B202" t="s">
        <v>5631</v>
      </c>
      <c r="C202" t="s">
        <v>6321</v>
      </c>
      <c r="D202" t="s">
        <v>3896</v>
      </c>
      <c r="E202" t="s">
        <v>24983</v>
      </c>
      <c r="F202" t="s">
        <v>27052</v>
      </c>
      <c r="G202" t="s">
        <v>25116</v>
      </c>
      <c r="H202" t="s">
        <v>27305</v>
      </c>
      <c r="I202" t="s">
        <v>25310</v>
      </c>
      <c r="J202" t="s">
        <v>27306</v>
      </c>
      <c r="K202" t="s">
        <v>6321</v>
      </c>
    </row>
    <row r="203" spans="1:11" x14ac:dyDescent="0.25">
      <c r="A203" t="s">
        <v>3899</v>
      </c>
      <c r="B203" t="s">
        <v>26728</v>
      </c>
      <c r="C203" t="s">
        <v>6321</v>
      </c>
      <c r="D203" t="s">
        <v>26729</v>
      </c>
      <c r="E203" t="s">
        <v>24868</v>
      </c>
      <c r="F203" t="s">
        <v>27126</v>
      </c>
      <c r="G203" t="s">
        <v>25026</v>
      </c>
      <c r="H203" t="s">
        <v>27127</v>
      </c>
      <c r="I203" t="s">
        <v>25220</v>
      </c>
      <c r="J203" t="s">
        <v>27128</v>
      </c>
      <c r="K203" t="s">
        <v>6321</v>
      </c>
    </row>
    <row r="204" spans="1:11" x14ac:dyDescent="0.25">
      <c r="A204" t="s">
        <v>24845</v>
      </c>
      <c r="B204" t="s">
        <v>24844</v>
      </c>
      <c r="C204" t="s">
        <v>6321</v>
      </c>
      <c r="D204" t="s">
        <v>24843</v>
      </c>
      <c r="E204" t="s">
        <v>24842</v>
      </c>
      <c r="F204" t="s">
        <v>24841</v>
      </c>
      <c r="G204" t="s">
        <v>24840</v>
      </c>
      <c r="H204" t="s">
        <v>24839</v>
      </c>
      <c r="I204" t="s">
        <v>25201</v>
      </c>
      <c r="J204" t="s">
        <v>25558</v>
      </c>
      <c r="K204" t="s">
        <v>6321</v>
      </c>
    </row>
    <row r="205" spans="1:11" x14ac:dyDescent="0.25">
      <c r="A205" t="s">
        <v>5520</v>
      </c>
      <c r="B205" t="s">
        <v>5632</v>
      </c>
      <c r="C205" t="s">
        <v>6321</v>
      </c>
      <c r="D205" t="s">
        <v>5764</v>
      </c>
      <c r="E205" t="s">
        <v>5828</v>
      </c>
      <c r="F205" t="s">
        <v>27044</v>
      </c>
      <c r="G205" t="s">
        <v>25058</v>
      </c>
      <c r="H205" t="s">
        <v>27307</v>
      </c>
      <c r="I205" t="s">
        <v>25252</v>
      </c>
      <c r="J205" t="s">
        <v>27308</v>
      </c>
      <c r="K205" t="s">
        <v>6321</v>
      </c>
    </row>
    <row r="206" spans="1:11" x14ac:dyDescent="0.25">
      <c r="A206" t="s">
        <v>5521</v>
      </c>
      <c r="B206" t="s">
        <v>5633</v>
      </c>
      <c r="C206" t="s">
        <v>6321</v>
      </c>
      <c r="D206" t="s">
        <v>5765</v>
      </c>
      <c r="E206" t="s">
        <v>24842</v>
      </c>
      <c r="F206" t="s">
        <v>27126</v>
      </c>
      <c r="G206" t="s">
        <v>25027</v>
      </c>
      <c r="H206" t="s">
        <v>27309</v>
      </c>
      <c r="I206" t="s">
        <v>25221</v>
      </c>
      <c r="J206" t="s">
        <v>27310</v>
      </c>
      <c r="K206" t="s">
        <v>6321</v>
      </c>
    </row>
    <row r="207" spans="1:11" x14ac:dyDescent="0.25">
      <c r="A207" t="s">
        <v>24877</v>
      </c>
      <c r="B207" t="s">
        <v>24876</v>
      </c>
      <c r="C207" t="s">
        <v>6321</v>
      </c>
      <c r="D207" t="s">
        <v>1053</v>
      </c>
      <c r="E207" t="s">
        <v>24842</v>
      </c>
      <c r="F207" t="s">
        <v>25481</v>
      </c>
      <c r="G207" t="s">
        <v>24872</v>
      </c>
      <c r="H207" t="s">
        <v>25550</v>
      </c>
      <c r="I207" t="s">
        <v>25194</v>
      </c>
      <c r="J207" t="s">
        <v>25551</v>
      </c>
      <c r="K207" t="s">
        <v>6321</v>
      </c>
    </row>
    <row r="208" spans="1:11" x14ac:dyDescent="0.25">
      <c r="A208" t="s">
        <v>5522</v>
      </c>
      <c r="B208" t="s">
        <v>5634</v>
      </c>
      <c r="C208" t="s">
        <v>6321</v>
      </c>
      <c r="D208" t="s">
        <v>5766</v>
      </c>
      <c r="E208" t="s">
        <v>24896</v>
      </c>
      <c r="F208" t="s">
        <v>27081</v>
      </c>
      <c r="G208" t="s">
        <v>25011</v>
      </c>
      <c r="H208" t="s">
        <v>27311</v>
      </c>
      <c r="I208" t="s">
        <v>25205</v>
      </c>
      <c r="J208" t="s">
        <v>27312</v>
      </c>
      <c r="K208" t="s">
        <v>6321</v>
      </c>
    </row>
    <row r="209" spans="1:11" x14ac:dyDescent="0.25">
      <c r="A209" t="s">
        <v>24861</v>
      </c>
      <c r="B209" t="s">
        <v>24860</v>
      </c>
      <c r="C209" t="s">
        <v>6321</v>
      </c>
      <c r="D209" t="s">
        <v>24859</v>
      </c>
      <c r="E209" t="s">
        <v>5828</v>
      </c>
      <c r="F209" t="s">
        <v>24841</v>
      </c>
      <c r="G209" t="s">
        <v>24858</v>
      </c>
      <c r="H209" t="s">
        <v>24857</v>
      </c>
      <c r="I209" t="s">
        <v>25198</v>
      </c>
      <c r="J209" t="s">
        <v>25560</v>
      </c>
      <c r="K209" t="s">
        <v>6321</v>
      </c>
    </row>
    <row r="210" spans="1:11" x14ac:dyDescent="0.25">
      <c r="A210" t="s">
        <v>25456</v>
      </c>
      <c r="B210" t="s">
        <v>25442</v>
      </c>
      <c r="C210" t="s">
        <v>6321</v>
      </c>
      <c r="D210" t="s">
        <v>25470</v>
      </c>
      <c r="E210" t="s">
        <v>5828</v>
      </c>
      <c r="F210" t="s">
        <v>25480</v>
      </c>
      <c r="G210" t="s">
        <v>24885</v>
      </c>
      <c r="H210" t="s">
        <v>25546</v>
      </c>
      <c r="I210" t="s">
        <v>25191</v>
      </c>
      <c r="J210" t="s">
        <v>25547</v>
      </c>
      <c r="K210" t="s">
        <v>6321</v>
      </c>
    </row>
    <row r="211" spans="1:11" x14ac:dyDescent="0.25">
      <c r="A211" t="s">
        <v>27313</v>
      </c>
      <c r="B211" t="s">
        <v>27314</v>
      </c>
      <c r="C211" t="s">
        <v>6321</v>
      </c>
      <c r="D211" t="s">
        <v>1053</v>
      </c>
      <c r="E211" t="s">
        <v>5828</v>
      </c>
      <c r="F211" t="s">
        <v>25480</v>
      </c>
      <c r="G211" t="s">
        <v>24885</v>
      </c>
      <c r="H211" t="s">
        <v>25546</v>
      </c>
      <c r="I211" t="s">
        <v>25191</v>
      </c>
      <c r="J211" t="s">
        <v>25547</v>
      </c>
      <c r="K211" t="s">
        <v>6321</v>
      </c>
    </row>
    <row r="212" spans="1:11" x14ac:dyDescent="0.25">
      <c r="A212" t="s">
        <v>27315</v>
      </c>
      <c r="B212" t="s">
        <v>27316</v>
      </c>
      <c r="C212" t="s">
        <v>6321</v>
      </c>
      <c r="D212" t="s">
        <v>1053</v>
      </c>
      <c r="E212" t="s">
        <v>5828</v>
      </c>
      <c r="F212" t="s">
        <v>25480</v>
      </c>
      <c r="G212" t="s">
        <v>24885</v>
      </c>
      <c r="H212" t="s">
        <v>25546</v>
      </c>
      <c r="I212" t="s">
        <v>25191</v>
      </c>
      <c r="J212" t="s">
        <v>25547</v>
      </c>
      <c r="K212" t="s">
        <v>6321</v>
      </c>
    </row>
    <row r="213" spans="1:11" x14ac:dyDescent="0.25">
      <c r="A213" t="s">
        <v>24847</v>
      </c>
      <c r="B213" t="s">
        <v>24846</v>
      </c>
      <c r="C213" t="s">
        <v>6321</v>
      </c>
      <c r="D213" t="s">
        <v>1053</v>
      </c>
      <c r="E213" t="s">
        <v>24842</v>
      </c>
      <c r="F213" t="s">
        <v>24841</v>
      </c>
      <c r="G213" t="s">
        <v>24840</v>
      </c>
      <c r="H213" t="s">
        <v>24839</v>
      </c>
      <c r="I213" t="s">
        <v>25201</v>
      </c>
      <c r="J213" t="s">
        <v>25558</v>
      </c>
      <c r="K213" t="s">
        <v>6321</v>
      </c>
    </row>
    <row r="214" spans="1:11" x14ac:dyDescent="0.25">
      <c r="A214" t="s">
        <v>27317</v>
      </c>
      <c r="B214" t="s">
        <v>27072</v>
      </c>
      <c r="C214" t="s">
        <v>6321</v>
      </c>
      <c r="D214" t="s">
        <v>1053</v>
      </c>
      <c r="E214" t="s">
        <v>5828</v>
      </c>
      <c r="F214" t="s">
        <v>25480</v>
      </c>
      <c r="G214" t="s">
        <v>24885</v>
      </c>
      <c r="H214" t="s">
        <v>25546</v>
      </c>
      <c r="I214" t="s">
        <v>25191</v>
      </c>
      <c r="J214" t="s">
        <v>25547</v>
      </c>
      <c r="K214" t="s">
        <v>6321</v>
      </c>
    </row>
    <row r="215" spans="1:11" x14ac:dyDescent="0.25">
      <c r="A215" t="s">
        <v>27318</v>
      </c>
      <c r="B215" t="s">
        <v>27319</v>
      </c>
      <c r="C215" t="s">
        <v>6321</v>
      </c>
      <c r="D215" t="s">
        <v>1053</v>
      </c>
      <c r="E215" t="s">
        <v>5828</v>
      </c>
      <c r="F215" t="s">
        <v>25480</v>
      </c>
      <c r="G215" t="s">
        <v>24885</v>
      </c>
      <c r="H215" t="s">
        <v>25546</v>
      </c>
      <c r="I215" t="s">
        <v>25191</v>
      </c>
      <c r="J215" t="s">
        <v>25547</v>
      </c>
      <c r="K215" t="s">
        <v>6321</v>
      </c>
    </row>
    <row r="216" spans="1:11" x14ac:dyDescent="0.25">
      <c r="A216" t="s">
        <v>27320</v>
      </c>
      <c r="B216" t="s">
        <v>27072</v>
      </c>
      <c r="C216" t="s">
        <v>6321</v>
      </c>
      <c r="D216" t="s">
        <v>1053</v>
      </c>
      <c r="E216" t="s">
        <v>5828</v>
      </c>
      <c r="F216" t="s">
        <v>25480</v>
      </c>
      <c r="G216" t="s">
        <v>24885</v>
      </c>
      <c r="H216" t="s">
        <v>25546</v>
      </c>
      <c r="I216" t="s">
        <v>25191</v>
      </c>
      <c r="J216" t="s">
        <v>25547</v>
      </c>
      <c r="K216" t="s">
        <v>6321</v>
      </c>
    </row>
    <row r="217" spans="1:11" x14ac:dyDescent="0.25">
      <c r="A217" t="s">
        <v>5523</v>
      </c>
      <c r="B217" t="s">
        <v>24951</v>
      </c>
      <c r="C217" t="s">
        <v>6321</v>
      </c>
      <c r="D217" t="s">
        <v>5767</v>
      </c>
      <c r="E217" t="s">
        <v>24900</v>
      </c>
      <c r="F217" t="s">
        <v>27044</v>
      </c>
      <c r="G217" t="s">
        <v>25059</v>
      </c>
      <c r="H217" t="s">
        <v>27261</v>
      </c>
      <c r="I217" t="s">
        <v>25253</v>
      </c>
      <c r="J217" t="s">
        <v>27262</v>
      </c>
      <c r="K217" t="s">
        <v>6321</v>
      </c>
    </row>
    <row r="218" spans="1:11" x14ac:dyDescent="0.25">
      <c r="A218" t="s">
        <v>5524</v>
      </c>
      <c r="B218" t="s">
        <v>5635</v>
      </c>
      <c r="C218" t="s">
        <v>6321</v>
      </c>
      <c r="D218" t="s">
        <v>5768</v>
      </c>
      <c r="E218" t="s">
        <v>5827</v>
      </c>
      <c r="F218" t="s">
        <v>27052</v>
      </c>
      <c r="G218" t="s">
        <v>25113</v>
      </c>
      <c r="H218" t="s">
        <v>27321</v>
      </c>
      <c r="I218" t="s">
        <v>25307</v>
      </c>
      <c r="J218" t="s">
        <v>27322</v>
      </c>
      <c r="K218" t="s">
        <v>6321</v>
      </c>
    </row>
    <row r="219" spans="1:11" x14ac:dyDescent="0.25">
      <c r="A219" t="s">
        <v>1838</v>
      </c>
      <c r="B219" t="s">
        <v>24866</v>
      </c>
      <c r="C219" t="s">
        <v>6321</v>
      </c>
      <c r="D219" t="s">
        <v>10354</v>
      </c>
      <c r="E219" t="s">
        <v>24865</v>
      </c>
      <c r="F219" t="s">
        <v>25482</v>
      </c>
      <c r="G219" t="s">
        <v>24864</v>
      </c>
      <c r="H219" t="s">
        <v>25556</v>
      </c>
      <c r="I219" t="s">
        <v>25196</v>
      </c>
      <c r="J219" t="s">
        <v>25557</v>
      </c>
      <c r="K219" t="s">
        <v>6321</v>
      </c>
    </row>
    <row r="220" spans="1:11" x14ac:dyDescent="0.25">
      <c r="A220" t="s">
        <v>4064</v>
      </c>
      <c r="B220" t="s">
        <v>24891</v>
      </c>
      <c r="C220" t="s">
        <v>6321</v>
      </c>
      <c r="D220" t="s">
        <v>4066</v>
      </c>
      <c r="E220" t="s">
        <v>24888</v>
      </c>
      <c r="F220" t="s">
        <v>25479</v>
      </c>
      <c r="G220" t="s">
        <v>25003</v>
      </c>
      <c r="H220" t="s">
        <v>25540</v>
      </c>
      <c r="I220" t="s">
        <v>25186</v>
      </c>
      <c r="J220" t="s">
        <v>25541</v>
      </c>
      <c r="K220" t="s">
        <v>6321</v>
      </c>
    </row>
    <row r="221" spans="1:11" x14ac:dyDescent="0.25">
      <c r="A221" t="s">
        <v>5525</v>
      </c>
      <c r="B221" t="s">
        <v>5636</v>
      </c>
      <c r="C221" t="s">
        <v>6321</v>
      </c>
      <c r="D221" t="s">
        <v>5769</v>
      </c>
      <c r="E221" t="s">
        <v>24983</v>
      </c>
      <c r="F221" t="s">
        <v>27084</v>
      </c>
      <c r="G221" t="s">
        <v>25128</v>
      </c>
      <c r="H221" t="s">
        <v>27323</v>
      </c>
      <c r="I221" t="s">
        <v>25322</v>
      </c>
      <c r="J221" t="s">
        <v>27324</v>
      </c>
      <c r="K221" t="s">
        <v>6321</v>
      </c>
    </row>
    <row r="222" spans="1:11" x14ac:dyDescent="0.25">
      <c r="A222" t="s">
        <v>5526</v>
      </c>
      <c r="B222" t="s">
        <v>5637</v>
      </c>
      <c r="C222" t="s">
        <v>6321</v>
      </c>
      <c r="D222" t="s">
        <v>5770</v>
      </c>
      <c r="E222" t="s">
        <v>24850</v>
      </c>
      <c r="F222" t="s">
        <v>27044</v>
      </c>
      <c r="G222" t="s">
        <v>25044</v>
      </c>
      <c r="H222" t="s">
        <v>27325</v>
      </c>
      <c r="I222" t="s">
        <v>25238</v>
      </c>
      <c r="J222" t="s">
        <v>27326</v>
      </c>
      <c r="K222" t="s">
        <v>6321</v>
      </c>
    </row>
    <row r="223" spans="1:11" x14ac:dyDescent="0.25">
      <c r="A223" t="s">
        <v>27327</v>
      </c>
      <c r="B223" t="s">
        <v>27328</v>
      </c>
      <c r="C223" t="s">
        <v>6321</v>
      </c>
      <c r="D223" t="s">
        <v>27329</v>
      </c>
      <c r="E223" t="s">
        <v>24868</v>
      </c>
      <c r="F223" t="s">
        <v>27044</v>
      </c>
      <c r="G223" t="s">
        <v>25041</v>
      </c>
      <c r="H223" t="s">
        <v>27097</v>
      </c>
      <c r="I223" t="s">
        <v>25235</v>
      </c>
      <c r="J223" t="s">
        <v>27098</v>
      </c>
      <c r="K223" t="s">
        <v>6321</v>
      </c>
    </row>
    <row r="224" spans="1:11" x14ac:dyDescent="0.25">
      <c r="A224" t="s">
        <v>27330</v>
      </c>
      <c r="B224" t="s">
        <v>27331</v>
      </c>
      <c r="C224" t="s">
        <v>6321</v>
      </c>
      <c r="D224" t="s">
        <v>27332</v>
      </c>
      <c r="E224" t="s">
        <v>24868</v>
      </c>
      <c r="F224" t="s">
        <v>27044</v>
      </c>
      <c r="G224" t="s">
        <v>25041</v>
      </c>
      <c r="H224" t="s">
        <v>27097</v>
      </c>
      <c r="I224" t="s">
        <v>25235</v>
      </c>
      <c r="J224" t="s">
        <v>27098</v>
      </c>
      <c r="K224" t="s">
        <v>6321</v>
      </c>
    </row>
    <row r="225" spans="1:11" x14ac:dyDescent="0.25">
      <c r="A225" t="s">
        <v>24904</v>
      </c>
      <c r="B225" t="s">
        <v>24903</v>
      </c>
      <c r="C225" t="s">
        <v>27499</v>
      </c>
      <c r="D225" t="s">
        <v>24902</v>
      </c>
      <c r="E225" t="s">
        <v>24896</v>
      </c>
      <c r="F225" t="s">
        <v>25478</v>
      </c>
      <c r="G225" t="s">
        <v>24996</v>
      </c>
      <c r="H225" t="s">
        <v>25520</v>
      </c>
      <c r="I225" t="s">
        <v>25179</v>
      </c>
      <c r="J225" t="s">
        <v>25521</v>
      </c>
      <c r="K225" t="s">
        <v>27500</v>
      </c>
    </row>
    <row r="226" spans="1:11" x14ac:dyDescent="0.25">
      <c r="A226" t="s">
        <v>24915</v>
      </c>
      <c r="B226" t="s">
        <v>24914</v>
      </c>
      <c r="C226" t="s">
        <v>27497</v>
      </c>
      <c r="D226" t="s">
        <v>24913</v>
      </c>
      <c r="E226" t="s">
        <v>24896</v>
      </c>
      <c r="F226" t="s">
        <v>25478</v>
      </c>
      <c r="G226" t="s">
        <v>24994</v>
      </c>
      <c r="H226" t="s">
        <v>25526</v>
      </c>
      <c r="I226" t="s">
        <v>25176</v>
      </c>
      <c r="J226" t="s">
        <v>25527</v>
      </c>
      <c r="K226" t="s">
        <v>27498</v>
      </c>
    </row>
    <row r="227" spans="1:11" x14ac:dyDescent="0.25">
      <c r="A227" t="s">
        <v>5527</v>
      </c>
      <c r="B227" t="s">
        <v>24956</v>
      </c>
      <c r="C227" t="s">
        <v>27504</v>
      </c>
      <c r="D227" t="s">
        <v>5771</v>
      </c>
      <c r="E227" t="s">
        <v>5827</v>
      </c>
      <c r="F227" t="s">
        <v>27049</v>
      </c>
      <c r="G227" t="s">
        <v>25092</v>
      </c>
      <c r="H227" t="s">
        <v>27507</v>
      </c>
      <c r="I227" t="s">
        <v>25286</v>
      </c>
      <c r="J227" t="s">
        <v>27508</v>
      </c>
      <c r="K227" t="s">
        <v>6321</v>
      </c>
    </row>
    <row r="228" spans="1:11" x14ac:dyDescent="0.25">
      <c r="A228" t="s">
        <v>27333</v>
      </c>
      <c r="B228" t="s">
        <v>27334</v>
      </c>
      <c r="C228" t="s">
        <v>6321</v>
      </c>
      <c r="D228" t="s">
        <v>1053</v>
      </c>
      <c r="E228" t="s">
        <v>5828</v>
      </c>
      <c r="F228" t="s">
        <v>25480</v>
      </c>
      <c r="G228" t="s">
        <v>24885</v>
      </c>
      <c r="H228" t="s">
        <v>25546</v>
      </c>
      <c r="I228" t="s">
        <v>25191</v>
      </c>
      <c r="J228" t="s">
        <v>25547</v>
      </c>
      <c r="K228" t="s">
        <v>6321</v>
      </c>
    </row>
    <row r="229" spans="1:11" x14ac:dyDescent="0.25">
      <c r="A229" t="s">
        <v>13721</v>
      </c>
      <c r="B229" t="s">
        <v>24920</v>
      </c>
      <c r="C229" t="s">
        <v>27503</v>
      </c>
      <c r="D229" t="s">
        <v>13720</v>
      </c>
      <c r="E229" t="s">
        <v>24900</v>
      </c>
      <c r="F229" t="s">
        <v>25478</v>
      </c>
      <c r="G229" t="s">
        <v>24919</v>
      </c>
      <c r="H229" t="s">
        <v>25530</v>
      </c>
      <c r="I229" t="s">
        <v>25174</v>
      </c>
      <c r="J229" t="s">
        <v>25531</v>
      </c>
      <c r="K229" t="s">
        <v>6321</v>
      </c>
    </row>
    <row r="230" spans="1:11" x14ac:dyDescent="0.25">
      <c r="A230" t="s">
        <v>1345</v>
      </c>
      <c r="B230" t="s">
        <v>24897</v>
      </c>
      <c r="C230" t="s">
        <v>27496</v>
      </c>
      <c r="D230" t="s">
        <v>1346</v>
      </c>
      <c r="E230" t="s">
        <v>24896</v>
      </c>
      <c r="F230" t="s">
        <v>25478</v>
      </c>
      <c r="G230" t="s">
        <v>24999</v>
      </c>
      <c r="H230" t="s">
        <v>25514</v>
      </c>
      <c r="I230" t="s">
        <v>25182</v>
      </c>
      <c r="J230" t="s">
        <v>25515</v>
      </c>
      <c r="K230" t="s">
        <v>6321</v>
      </c>
    </row>
    <row r="231" spans="1:11" x14ac:dyDescent="0.25">
      <c r="A231" t="s">
        <v>5528</v>
      </c>
      <c r="B231" t="s">
        <v>24955</v>
      </c>
      <c r="C231" t="s">
        <v>27504</v>
      </c>
      <c r="D231" t="s">
        <v>5772</v>
      </c>
      <c r="E231" t="s">
        <v>5827</v>
      </c>
      <c r="F231" t="s">
        <v>27049</v>
      </c>
      <c r="G231" t="s">
        <v>25090</v>
      </c>
      <c r="H231" t="s">
        <v>27509</v>
      </c>
      <c r="I231" t="s">
        <v>25284</v>
      </c>
      <c r="J231" t="s">
        <v>27510</v>
      </c>
      <c r="K231" t="s">
        <v>6321</v>
      </c>
    </row>
    <row r="232" spans="1:11" x14ac:dyDescent="0.25">
      <c r="A232" t="s">
        <v>4190</v>
      </c>
      <c r="B232" t="s">
        <v>5638</v>
      </c>
      <c r="C232" t="s">
        <v>6321</v>
      </c>
      <c r="D232" t="s">
        <v>4192</v>
      </c>
      <c r="E232" t="s">
        <v>24986</v>
      </c>
      <c r="F232" t="s">
        <v>27091</v>
      </c>
      <c r="G232" t="s">
        <v>25159</v>
      </c>
      <c r="H232" t="s">
        <v>27335</v>
      </c>
      <c r="I232" t="s">
        <v>25353</v>
      </c>
      <c r="J232" t="s">
        <v>27336</v>
      </c>
      <c r="K232" t="s">
        <v>6321</v>
      </c>
    </row>
    <row r="233" spans="1:11" x14ac:dyDescent="0.25">
      <c r="A233" t="s">
        <v>10361</v>
      </c>
      <c r="B233" t="s">
        <v>24892</v>
      </c>
      <c r="C233" t="s">
        <v>6321</v>
      </c>
      <c r="D233" t="s">
        <v>10360</v>
      </c>
      <c r="E233" t="s">
        <v>24886</v>
      </c>
      <c r="F233" t="s">
        <v>25479</v>
      </c>
      <c r="G233" t="s">
        <v>25002</v>
      </c>
      <c r="H233" t="s">
        <v>25542</v>
      </c>
      <c r="I233" t="s">
        <v>25185</v>
      </c>
      <c r="J233" t="s">
        <v>25543</v>
      </c>
      <c r="K233" t="s">
        <v>6321</v>
      </c>
    </row>
    <row r="234" spans="1:11" x14ac:dyDescent="0.25">
      <c r="A234" t="s">
        <v>5529</v>
      </c>
      <c r="B234" t="s">
        <v>24950</v>
      </c>
      <c r="C234" t="s">
        <v>6321</v>
      </c>
      <c r="D234" t="s">
        <v>5773</v>
      </c>
      <c r="E234" t="s">
        <v>24900</v>
      </c>
      <c r="F234" t="s">
        <v>27044</v>
      </c>
      <c r="G234" t="s">
        <v>25059</v>
      </c>
      <c r="H234" t="s">
        <v>27261</v>
      </c>
      <c r="I234" t="s">
        <v>25253</v>
      </c>
      <c r="J234" t="s">
        <v>27262</v>
      </c>
      <c r="K234" t="s">
        <v>6321</v>
      </c>
    </row>
    <row r="235" spans="1:11" x14ac:dyDescent="0.25">
      <c r="A235" t="s">
        <v>5530</v>
      </c>
      <c r="B235" t="s">
        <v>5639</v>
      </c>
      <c r="C235" t="s">
        <v>6321</v>
      </c>
      <c r="D235" t="s">
        <v>5774</v>
      </c>
      <c r="E235" t="s">
        <v>5827</v>
      </c>
      <c r="F235" t="s">
        <v>27191</v>
      </c>
      <c r="G235" t="s">
        <v>25021</v>
      </c>
      <c r="H235" t="s">
        <v>27337</v>
      </c>
      <c r="I235" t="s">
        <v>25215</v>
      </c>
      <c r="J235" t="s">
        <v>27338</v>
      </c>
      <c r="K235" t="s">
        <v>6321</v>
      </c>
    </row>
    <row r="236" spans="1:11" x14ac:dyDescent="0.25">
      <c r="A236" t="s">
        <v>31973</v>
      </c>
      <c r="B236" t="s">
        <v>31974</v>
      </c>
      <c r="C236" t="s">
        <v>1053</v>
      </c>
      <c r="E236" t="s">
        <v>24883</v>
      </c>
      <c r="G236" t="s">
        <v>31966</v>
      </c>
      <c r="H236" t="s">
        <v>31967</v>
      </c>
      <c r="I236" t="s">
        <v>31968</v>
      </c>
      <c r="J236" t="s">
        <v>31969</v>
      </c>
      <c r="K236" t="s">
        <v>31970</v>
      </c>
    </row>
    <row r="237" spans="1:11" x14ac:dyDescent="0.25">
      <c r="A237" t="s">
        <v>27339</v>
      </c>
      <c r="B237" t="s">
        <v>27340</v>
      </c>
      <c r="C237" t="s">
        <v>6321</v>
      </c>
      <c r="D237" t="s">
        <v>1053</v>
      </c>
      <c r="E237" t="s">
        <v>24868</v>
      </c>
      <c r="F237" t="s">
        <v>27044</v>
      </c>
      <c r="G237" t="s">
        <v>25041</v>
      </c>
      <c r="H237" t="s">
        <v>27097</v>
      </c>
      <c r="I237" t="s">
        <v>25235</v>
      </c>
      <c r="J237" t="s">
        <v>27098</v>
      </c>
      <c r="K237" t="s">
        <v>6321</v>
      </c>
    </row>
    <row r="238" spans="1:11" x14ac:dyDescent="0.25">
      <c r="A238" t="s">
        <v>5531</v>
      </c>
      <c r="B238" t="s">
        <v>5640</v>
      </c>
      <c r="C238" t="s">
        <v>1053</v>
      </c>
      <c r="D238" t="s">
        <v>5775</v>
      </c>
      <c r="E238" t="s">
        <v>5829</v>
      </c>
      <c r="F238" t="s">
        <v>27049</v>
      </c>
      <c r="G238" t="s">
        <v>25089</v>
      </c>
      <c r="H238" t="s">
        <v>27475</v>
      </c>
      <c r="I238" t="s">
        <v>25283</v>
      </c>
      <c r="J238" t="s">
        <v>27476</v>
      </c>
      <c r="K238" t="s">
        <v>6321</v>
      </c>
    </row>
    <row r="239" spans="1:11" x14ac:dyDescent="0.25">
      <c r="A239" t="s">
        <v>922</v>
      </c>
      <c r="B239" t="s">
        <v>24948</v>
      </c>
      <c r="C239" t="s">
        <v>6321</v>
      </c>
      <c r="D239" t="s">
        <v>923</v>
      </c>
      <c r="E239" t="s">
        <v>24850</v>
      </c>
      <c r="F239" t="s">
        <v>27044</v>
      </c>
      <c r="G239" t="s">
        <v>25051</v>
      </c>
      <c r="H239" t="s">
        <v>27341</v>
      </c>
      <c r="I239" t="s">
        <v>25245</v>
      </c>
      <c r="J239" t="s">
        <v>27342</v>
      </c>
      <c r="K239" t="s">
        <v>6321</v>
      </c>
    </row>
    <row r="240" spans="1:11" x14ac:dyDescent="0.25">
      <c r="A240" t="s">
        <v>24895</v>
      </c>
      <c r="B240" t="s">
        <v>24894</v>
      </c>
      <c r="C240" t="s">
        <v>6321</v>
      </c>
      <c r="D240" t="s">
        <v>24893</v>
      </c>
      <c r="E240" t="s">
        <v>5828</v>
      </c>
      <c r="F240" t="s">
        <v>25478</v>
      </c>
      <c r="G240" t="s">
        <v>25000</v>
      </c>
      <c r="H240" t="s">
        <v>25512</v>
      </c>
      <c r="I240" t="s">
        <v>25183</v>
      </c>
      <c r="J240" t="s">
        <v>25513</v>
      </c>
      <c r="K240" t="s">
        <v>6321</v>
      </c>
    </row>
    <row r="241" spans="1:11" x14ac:dyDescent="0.25">
      <c r="A241" t="s">
        <v>25450</v>
      </c>
      <c r="B241" t="s">
        <v>25438</v>
      </c>
      <c r="C241" t="s">
        <v>6321</v>
      </c>
      <c r="D241" t="s">
        <v>25465</v>
      </c>
      <c r="E241" t="s">
        <v>25483</v>
      </c>
      <c r="F241" t="s">
        <v>25476</v>
      </c>
      <c r="G241" t="s">
        <v>25487</v>
      </c>
      <c r="H241" t="s">
        <v>25497</v>
      </c>
      <c r="I241" t="s">
        <v>25498</v>
      </c>
      <c r="J241" t="s">
        <v>25499</v>
      </c>
      <c r="K241" t="s">
        <v>27210</v>
      </c>
    </row>
    <row r="242" spans="1:11" x14ac:dyDescent="0.25">
      <c r="A242" t="s">
        <v>5533</v>
      </c>
      <c r="B242" t="s">
        <v>5641</v>
      </c>
      <c r="C242" t="s">
        <v>6321</v>
      </c>
      <c r="D242" t="s">
        <v>5777</v>
      </c>
      <c r="E242" t="s">
        <v>24850</v>
      </c>
      <c r="F242" t="s">
        <v>27044</v>
      </c>
      <c r="G242" t="s">
        <v>25080</v>
      </c>
      <c r="H242" t="s">
        <v>27343</v>
      </c>
      <c r="I242" t="s">
        <v>25274</v>
      </c>
      <c r="J242" t="s">
        <v>27344</v>
      </c>
      <c r="K242" t="s">
        <v>6321</v>
      </c>
    </row>
    <row r="243" spans="1:11" x14ac:dyDescent="0.25">
      <c r="A243" t="s">
        <v>5534</v>
      </c>
      <c r="B243" t="s">
        <v>5642</v>
      </c>
      <c r="C243" t="s">
        <v>6321</v>
      </c>
      <c r="D243" t="s">
        <v>5778</v>
      </c>
      <c r="E243" t="s">
        <v>24850</v>
      </c>
      <c r="F243" t="s">
        <v>27044</v>
      </c>
      <c r="G243" t="s">
        <v>25067</v>
      </c>
      <c r="H243" t="s">
        <v>27345</v>
      </c>
      <c r="I243" t="s">
        <v>25261</v>
      </c>
      <c r="J243" t="s">
        <v>27346</v>
      </c>
      <c r="K243" t="s">
        <v>6321</v>
      </c>
    </row>
    <row r="244" spans="1:11" x14ac:dyDescent="0.25">
      <c r="A244" t="s">
        <v>1106</v>
      </c>
      <c r="B244" t="s">
        <v>1107</v>
      </c>
      <c r="C244" t="s">
        <v>6321</v>
      </c>
      <c r="D244" t="s">
        <v>1108</v>
      </c>
      <c r="E244" t="s">
        <v>24850</v>
      </c>
      <c r="F244" t="s">
        <v>27044</v>
      </c>
      <c r="G244" t="s">
        <v>25033</v>
      </c>
      <c r="H244" t="s">
        <v>27347</v>
      </c>
      <c r="I244" t="s">
        <v>25227</v>
      </c>
      <c r="J244" t="s">
        <v>27348</v>
      </c>
      <c r="K244" t="s">
        <v>6321</v>
      </c>
    </row>
    <row r="245" spans="1:11" x14ac:dyDescent="0.25">
      <c r="A245" t="s">
        <v>1945</v>
      </c>
      <c r="B245" t="s">
        <v>5643</v>
      </c>
      <c r="C245" t="s">
        <v>6321</v>
      </c>
      <c r="D245" t="s">
        <v>5779</v>
      </c>
      <c r="E245" t="s">
        <v>24982</v>
      </c>
      <c r="F245" t="s">
        <v>27044</v>
      </c>
      <c r="G245" t="s">
        <v>25050</v>
      </c>
      <c r="H245" t="s">
        <v>27349</v>
      </c>
      <c r="I245" t="s">
        <v>25244</v>
      </c>
      <c r="J245" t="s">
        <v>27350</v>
      </c>
      <c r="K245" t="s">
        <v>6321</v>
      </c>
    </row>
    <row r="246" spans="1:11" x14ac:dyDescent="0.25">
      <c r="A246" t="s">
        <v>5535</v>
      </c>
      <c r="B246" t="s">
        <v>5644</v>
      </c>
      <c r="C246" t="s">
        <v>6321</v>
      </c>
      <c r="D246" t="s">
        <v>5780</v>
      </c>
      <c r="E246" t="s">
        <v>24850</v>
      </c>
      <c r="F246" t="s">
        <v>27052</v>
      </c>
      <c r="G246" t="s">
        <v>25110</v>
      </c>
      <c r="H246" t="s">
        <v>27351</v>
      </c>
      <c r="I246" t="s">
        <v>25304</v>
      </c>
      <c r="J246" t="s">
        <v>27352</v>
      </c>
      <c r="K246" t="s">
        <v>6321</v>
      </c>
    </row>
    <row r="247" spans="1:11" x14ac:dyDescent="0.25">
      <c r="A247" t="s">
        <v>5537</v>
      </c>
      <c r="B247" t="s">
        <v>24969</v>
      </c>
      <c r="C247" t="s">
        <v>1053</v>
      </c>
      <c r="D247" t="s">
        <v>5781</v>
      </c>
      <c r="E247" t="s">
        <v>24886</v>
      </c>
      <c r="F247" t="s">
        <v>27133</v>
      </c>
      <c r="G247" t="s">
        <v>25151</v>
      </c>
      <c r="H247" t="s">
        <v>27477</v>
      </c>
      <c r="I247" t="s">
        <v>25345</v>
      </c>
      <c r="J247" t="s">
        <v>27478</v>
      </c>
      <c r="K247" t="s">
        <v>6321</v>
      </c>
    </row>
    <row r="248" spans="1:11" x14ac:dyDescent="0.25">
      <c r="A248" t="s">
        <v>25451</v>
      </c>
      <c r="B248" t="s">
        <v>25439</v>
      </c>
      <c r="C248" t="s">
        <v>6321</v>
      </c>
      <c r="D248" t="s">
        <v>25466</v>
      </c>
      <c r="E248" t="s">
        <v>25483</v>
      </c>
      <c r="F248" t="s">
        <v>25476</v>
      </c>
      <c r="G248" t="s">
        <v>25487</v>
      </c>
      <c r="H248" t="s">
        <v>25497</v>
      </c>
      <c r="I248" t="s">
        <v>25498</v>
      </c>
      <c r="J248" t="s">
        <v>25499</v>
      </c>
      <c r="K248" t="s">
        <v>27210</v>
      </c>
    </row>
    <row r="249" spans="1:11" x14ac:dyDescent="0.25">
      <c r="A249" t="s">
        <v>5538</v>
      </c>
      <c r="B249" t="s">
        <v>24958</v>
      </c>
      <c r="C249" t="s">
        <v>27504</v>
      </c>
      <c r="D249" t="s">
        <v>5782</v>
      </c>
      <c r="E249" t="s">
        <v>5827</v>
      </c>
      <c r="F249" t="s">
        <v>27049</v>
      </c>
      <c r="G249" t="s">
        <v>25098</v>
      </c>
      <c r="H249" t="s">
        <v>27511</v>
      </c>
      <c r="I249" t="s">
        <v>25292</v>
      </c>
      <c r="J249" t="s">
        <v>27512</v>
      </c>
      <c r="K249" t="s">
        <v>6321</v>
      </c>
    </row>
    <row r="250" spans="1:11" x14ac:dyDescent="0.25">
      <c r="A250" t="s">
        <v>12251</v>
      </c>
      <c r="B250" t="s">
        <v>24930</v>
      </c>
      <c r="C250" t="s">
        <v>6321</v>
      </c>
      <c r="D250" t="s">
        <v>12250</v>
      </c>
      <c r="E250" t="s">
        <v>24850</v>
      </c>
      <c r="F250" t="s">
        <v>25477</v>
      </c>
      <c r="G250" t="s">
        <v>24988</v>
      </c>
      <c r="H250" t="s">
        <v>25508</v>
      </c>
      <c r="I250" t="s">
        <v>25169</v>
      </c>
      <c r="J250" t="s">
        <v>25509</v>
      </c>
      <c r="K250" t="s">
        <v>6321</v>
      </c>
    </row>
    <row r="251" spans="1:11" x14ac:dyDescent="0.25">
      <c r="A251" t="s">
        <v>25459</v>
      </c>
      <c r="B251" t="s">
        <v>25445</v>
      </c>
      <c r="C251" t="s">
        <v>6321</v>
      </c>
      <c r="D251" t="s">
        <v>25473</v>
      </c>
      <c r="E251" t="s">
        <v>5828</v>
      </c>
      <c r="F251" t="s">
        <v>25480</v>
      </c>
      <c r="G251" t="s">
        <v>24885</v>
      </c>
      <c r="H251" t="s">
        <v>25546</v>
      </c>
      <c r="I251" t="s">
        <v>25191</v>
      </c>
      <c r="J251" t="s">
        <v>25547</v>
      </c>
      <c r="K251" t="s">
        <v>6321</v>
      </c>
    </row>
    <row r="252" spans="1:11" x14ac:dyDescent="0.25">
      <c r="A252" t="s">
        <v>5539</v>
      </c>
      <c r="B252" t="s">
        <v>5646</v>
      </c>
      <c r="C252" t="s">
        <v>6321</v>
      </c>
      <c r="D252" t="s">
        <v>5784</v>
      </c>
      <c r="E252" t="s">
        <v>24850</v>
      </c>
      <c r="F252" t="s">
        <v>27044</v>
      </c>
      <c r="G252" t="s">
        <v>25049</v>
      </c>
      <c r="H252" t="s">
        <v>27353</v>
      </c>
      <c r="I252" t="s">
        <v>25243</v>
      </c>
      <c r="J252" t="s">
        <v>27354</v>
      </c>
      <c r="K252" t="s">
        <v>6321</v>
      </c>
    </row>
    <row r="253" spans="1:11" x14ac:dyDescent="0.25">
      <c r="A253" t="s">
        <v>4518</v>
      </c>
      <c r="B253" t="s">
        <v>26761</v>
      </c>
      <c r="C253" t="s">
        <v>27493</v>
      </c>
      <c r="D253" t="s">
        <v>4520</v>
      </c>
      <c r="E253" t="s">
        <v>24868</v>
      </c>
      <c r="F253" t="s">
        <v>27126</v>
      </c>
      <c r="G253" t="s">
        <v>25026</v>
      </c>
      <c r="H253" t="s">
        <v>27127</v>
      </c>
      <c r="I253" t="s">
        <v>25220</v>
      </c>
      <c r="J253" t="s">
        <v>27128</v>
      </c>
      <c r="K253" t="s">
        <v>6321</v>
      </c>
    </row>
    <row r="254" spans="1:11" x14ac:dyDescent="0.25">
      <c r="A254" t="s">
        <v>938</v>
      </c>
      <c r="B254" t="s">
        <v>5647</v>
      </c>
      <c r="C254" t="s">
        <v>6321</v>
      </c>
      <c r="D254" t="s">
        <v>5785</v>
      </c>
      <c r="E254" t="s">
        <v>24850</v>
      </c>
      <c r="F254" t="s">
        <v>27066</v>
      </c>
      <c r="G254" t="s">
        <v>25119</v>
      </c>
      <c r="H254" t="s">
        <v>27355</v>
      </c>
      <c r="I254" t="s">
        <v>25313</v>
      </c>
      <c r="J254" t="s">
        <v>27356</v>
      </c>
      <c r="K254" t="s">
        <v>6321</v>
      </c>
    </row>
    <row r="255" spans="1:11" x14ac:dyDescent="0.25">
      <c r="A255" t="s">
        <v>931</v>
      </c>
      <c r="B255" t="s">
        <v>24939</v>
      </c>
      <c r="C255" t="s">
        <v>6321</v>
      </c>
      <c r="D255" t="s">
        <v>932</v>
      </c>
      <c r="E255" t="s">
        <v>24850</v>
      </c>
      <c r="F255" t="s">
        <v>27061</v>
      </c>
      <c r="G255" t="s">
        <v>25015</v>
      </c>
      <c r="H255" t="s">
        <v>27357</v>
      </c>
      <c r="I255" t="s">
        <v>25209</v>
      </c>
      <c r="J255" t="s">
        <v>27358</v>
      </c>
      <c r="K255" t="s">
        <v>6321</v>
      </c>
    </row>
    <row r="256" spans="1:11" x14ac:dyDescent="0.25">
      <c r="A256" t="s">
        <v>5540</v>
      </c>
      <c r="B256" t="s">
        <v>24938</v>
      </c>
      <c r="C256" t="s">
        <v>6321</v>
      </c>
      <c r="D256" t="s">
        <v>5786</v>
      </c>
      <c r="E256" t="s">
        <v>24850</v>
      </c>
      <c r="F256" t="s">
        <v>27145</v>
      </c>
      <c r="G256" t="s">
        <v>25008</v>
      </c>
      <c r="H256" t="s">
        <v>27359</v>
      </c>
      <c r="I256" t="s">
        <v>25202</v>
      </c>
      <c r="J256" t="s">
        <v>27360</v>
      </c>
      <c r="K256" t="s">
        <v>6321</v>
      </c>
    </row>
    <row r="257" spans="1:11" x14ac:dyDescent="0.25">
      <c r="A257" t="s">
        <v>5541</v>
      </c>
      <c r="B257" t="s">
        <v>24937</v>
      </c>
      <c r="C257" t="s">
        <v>6321</v>
      </c>
      <c r="D257" t="s">
        <v>5787</v>
      </c>
      <c r="E257" t="s">
        <v>24850</v>
      </c>
      <c r="F257" t="s">
        <v>27145</v>
      </c>
      <c r="G257" t="s">
        <v>25008</v>
      </c>
      <c r="H257" t="s">
        <v>27359</v>
      </c>
      <c r="I257" t="s">
        <v>25202</v>
      </c>
      <c r="J257" t="s">
        <v>27360</v>
      </c>
      <c r="K257" t="s">
        <v>6321</v>
      </c>
    </row>
    <row r="258" spans="1:11" x14ac:dyDescent="0.25">
      <c r="A258" t="s">
        <v>5542</v>
      </c>
      <c r="B258" t="s">
        <v>5648</v>
      </c>
      <c r="C258" t="s">
        <v>27513</v>
      </c>
      <c r="D258" t="s">
        <v>5788</v>
      </c>
      <c r="E258" t="s">
        <v>24850</v>
      </c>
      <c r="F258" t="s">
        <v>27044</v>
      </c>
      <c r="G258" t="s">
        <v>25078</v>
      </c>
      <c r="H258" t="s">
        <v>27514</v>
      </c>
      <c r="I258" t="s">
        <v>25272</v>
      </c>
      <c r="J258" t="s">
        <v>27515</v>
      </c>
      <c r="K258" t="s">
        <v>6321</v>
      </c>
    </row>
    <row r="259" spans="1:11" x14ac:dyDescent="0.25">
      <c r="A259" t="s">
        <v>5543</v>
      </c>
      <c r="B259" t="s">
        <v>5649</v>
      </c>
      <c r="C259" t="s">
        <v>6321</v>
      </c>
      <c r="D259" t="s">
        <v>5789</v>
      </c>
      <c r="E259" t="s">
        <v>24850</v>
      </c>
      <c r="F259" t="s">
        <v>27044</v>
      </c>
      <c r="G259" t="s">
        <v>25043</v>
      </c>
      <c r="H259" t="s">
        <v>27361</v>
      </c>
      <c r="I259" t="s">
        <v>25237</v>
      </c>
      <c r="J259" t="s">
        <v>27362</v>
      </c>
      <c r="K259" t="s">
        <v>6321</v>
      </c>
    </row>
    <row r="260" spans="1:11" x14ac:dyDescent="0.25">
      <c r="A260" t="s">
        <v>27886</v>
      </c>
      <c r="B260" t="s">
        <v>27884</v>
      </c>
      <c r="C260" t="s">
        <v>27885</v>
      </c>
      <c r="E260" t="s">
        <v>24850</v>
      </c>
      <c r="G260" t="s">
        <v>27879</v>
      </c>
      <c r="H260" t="s">
        <v>32076</v>
      </c>
      <c r="I260" t="s">
        <v>32077</v>
      </c>
      <c r="J260" t="s">
        <v>32078</v>
      </c>
      <c r="K260" t="s">
        <v>32079</v>
      </c>
    </row>
    <row r="261" spans="1:11" x14ac:dyDescent="0.25">
      <c r="A261" t="s">
        <v>27363</v>
      </c>
      <c r="B261" t="s">
        <v>27364</v>
      </c>
      <c r="C261" t="s">
        <v>6321</v>
      </c>
      <c r="E261" t="s">
        <v>5828</v>
      </c>
      <c r="F261" t="s">
        <v>27145</v>
      </c>
      <c r="G261" t="s">
        <v>25009</v>
      </c>
      <c r="H261" t="s">
        <v>27146</v>
      </c>
      <c r="I261" t="s">
        <v>25203</v>
      </c>
      <c r="J261" t="s">
        <v>27147</v>
      </c>
      <c r="K261" t="s">
        <v>6321</v>
      </c>
    </row>
    <row r="262" spans="1:11" x14ac:dyDescent="0.25">
      <c r="A262" t="s">
        <v>25462</v>
      </c>
      <c r="B262" t="s">
        <v>25433</v>
      </c>
      <c r="C262" t="s">
        <v>6321</v>
      </c>
      <c r="E262" t="s">
        <v>24868</v>
      </c>
      <c r="F262" t="s">
        <v>25476</v>
      </c>
      <c r="G262" t="s">
        <v>25484</v>
      </c>
      <c r="H262" t="s">
        <v>25488</v>
      </c>
      <c r="I262" t="s">
        <v>25489</v>
      </c>
      <c r="J262" t="s">
        <v>25490</v>
      </c>
      <c r="K262" t="s">
        <v>6321</v>
      </c>
    </row>
    <row r="263" spans="1:11" x14ac:dyDescent="0.25">
      <c r="A263" t="s">
        <v>27365</v>
      </c>
      <c r="B263" t="s">
        <v>27366</v>
      </c>
      <c r="C263" t="s">
        <v>6321</v>
      </c>
      <c r="D263" t="s">
        <v>1053</v>
      </c>
      <c r="E263" t="s">
        <v>5828</v>
      </c>
      <c r="F263" t="s">
        <v>25480</v>
      </c>
      <c r="G263" t="s">
        <v>24885</v>
      </c>
      <c r="H263" t="s">
        <v>25546</v>
      </c>
      <c r="I263" t="s">
        <v>25191</v>
      </c>
      <c r="J263" t="s">
        <v>25547</v>
      </c>
      <c r="K263" t="s">
        <v>6321</v>
      </c>
    </row>
    <row r="264" spans="1:11" x14ac:dyDescent="0.25">
      <c r="A264" t="s">
        <v>25458</v>
      </c>
      <c r="B264" t="s">
        <v>25444</v>
      </c>
      <c r="C264" t="s">
        <v>6321</v>
      </c>
      <c r="D264" t="s">
        <v>25472</v>
      </c>
      <c r="E264" t="s">
        <v>5828</v>
      </c>
      <c r="F264" t="s">
        <v>25480</v>
      </c>
      <c r="G264" t="s">
        <v>24885</v>
      </c>
      <c r="H264" t="s">
        <v>25546</v>
      </c>
      <c r="I264" t="s">
        <v>25191</v>
      </c>
      <c r="J264" t="s">
        <v>25547</v>
      </c>
      <c r="K264" t="s">
        <v>6321</v>
      </c>
    </row>
    <row r="265" spans="1:11" x14ac:dyDescent="0.25">
      <c r="A265" t="s">
        <v>1051</v>
      </c>
      <c r="B265" t="s">
        <v>5650</v>
      </c>
      <c r="C265" t="s">
        <v>6321</v>
      </c>
      <c r="D265" t="s">
        <v>5790</v>
      </c>
      <c r="E265" t="s">
        <v>24983</v>
      </c>
      <c r="F265" t="s">
        <v>27084</v>
      </c>
      <c r="G265" t="s">
        <v>25129</v>
      </c>
      <c r="H265" t="s">
        <v>27367</v>
      </c>
      <c r="I265" t="s">
        <v>25323</v>
      </c>
      <c r="J265" t="s">
        <v>27368</v>
      </c>
      <c r="K265" t="s">
        <v>6321</v>
      </c>
    </row>
    <row r="266" spans="1:11" x14ac:dyDescent="0.25">
      <c r="A266" t="s">
        <v>27369</v>
      </c>
      <c r="B266" t="s">
        <v>27370</v>
      </c>
      <c r="C266" t="s">
        <v>6321</v>
      </c>
      <c r="D266" t="s">
        <v>27371</v>
      </c>
      <c r="E266" t="s">
        <v>24850</v>
      </c>
      <c r="F266" t="s">
        <v>27152</v>
      </c>
      <c r="G266" t="s">
        <v>27372</v>
      </c>
      <c r="H266" t="s">
        <v>27373</v>
      </c>
      <c r="I266" t="s">
        <v>27374</v>
      </c>
      <c r="J266" t="s">
        <v>27375</v>
      </c>
      <c r="K266" t="s">
        <v>6321</v>
      </c>
    </row>
    <row r="267" spans="1:11" x14ac:dyDescent="0.25">
      <c r="A267" t="s">
        <v>12876</v>
      </c>
      <c r="B267" t="s">
        <v>12874</v>
      </c>
      <c r="C267" t="s">
        <v>6321</v>
      </c>
      <c r="D267" t="s">
        <v>12875</v>
      </c>
      <c r="E267" t="s">
        <v>24850</v>
      </c>
      <c r="F267" t="s">
        <v>27152</v>
      </c>
      <c r="G267" t="s">
        <v>27376</v>
      </c>
      <c r="H267" t="s">
        <v>27377</v>
      </c>
      <c r="I267" t="s">
        <v>27378</v>
      </c>
      <c r="J267" t="s">
        <v>27379</v>
      </c>
      <c r="K267" t="s">
        <v>6321</v>
      </c>
    </row>
    <row r="268" spans="1:11" x14ac:dyDescent="0.25">
      <c r="A268" t="s">
        <v>934</v>
      </c>
      <c r="B268" t="s">
        <v>5651</v>
      </c>
      <c r="C268" t="s">
        <v>6321</v>
      </c>
      <c r="D268" t="s">
        <v>5791</v>
      </c>
      <c r="E268" t="s">
        <v>24850</v>
      </c>
      <c r="F268" t="s">
        <v>27066</v>
      </c>
      <c r="G268" t="s">
        <v>25118</v>
      </c>
      <c r="H268" t="s">
        <v>27380</v>
      </c>
      <c r="I268" t="s">
        <v>25312</v>
      </c>
      <c r="J268" t="s">
        <v>27381</v>
      </c>
      <c r="K268" t="s">
        <v>6321</v>
      </c>
    </row>
    <row r="269" spans="1:11" x14ac:dyDescent="0.25">
      <c r="A269" t="s">
        <v>27382</v>
      </c>
      <c r="B269" t="s">
        <v>27383</v>
      </c>
      <c r="C269" t="s">
        <v>6321</v>
      </c>
      <c r="D269" t="s">
        <v>1053</v>
      </c>
      <c r="E269" t="s">
        <v>5828</v>
      </c>
      <c r="F269" t="s">
        <v>25480</v>
      </c>
      <c r="G269" t="s">
        <v>24885</v>
      </c>
      <c r="H269" t="s">
        <v>25546</v>
      </c>
      <c r="I269" t="s">
        <v>25191</v>
      </c>
      <c r="J269" t="s">
        <v>25547</v>
      </c>
      <c r="K269" t="s">
        <v>6321</v>
      </c>
    </row>
    <row r="270" spans="1:11" x14ac:dyDescent="0.25">
      <c r="A270" t="s">
        <v>25460</v>
      </c>
      <c r="B270" t="s">
        <v>25446</v>
      </c>
      <c r="C270" t="s">
        <v>6321</v>
      </c>
      <c r="D270" t="s">
        <v>25474</v>
      </c>
      <c r="E270" t="s">
        <v>24868</v>
      </c>
      <c r="F270" t="s">
        <v>25481</v>
      </c>
      <c r="G270" t="s">
        <v>24881</v>
      </c>
      <c r="H270" t="s">
        <v>25552</v>
      </c>
      <c r="I270" t="s">
        <v>25193</v>
      </c>
      <c r="J270" t="s">
        <v>25553</v>
      </c>
      <c r="K270" t="s">
        <v>6321</v>
      </c>
    </row>
    <row r="271" spans="1:11" x14ac:dyDescent="0.25">
      <c r="A271" t="s">
        <v>5544</v>
      </c>
      <c r="B271" t="s">
        <v>5652</v>
      </c>
      <c r="C271" t="s">
        <v>6321</v>
      </c>
      <c r="D271" t="s">
        <v>5792</v>
      </c>
      <c r="E271" t="s">
        <v>5828</v>
      </c>
      <c r="F271" t="s">
        <v>27044</v>
      </c>
      <c r="G271" t="s">
        <v>25075</v>
      </c>
      <c r="H271" t="s">
        <v>27384</v>
      </c>
      <c r="I271" t="s">
        <v>25269</v>
      </c>
      <c r="J271" t="s">
        <v>27385</v>
      </c>
      <c r="K271" t="s">
        <v>6321</v>
      </c>
    </row>
    <row r="272" spans="1:11" x14ac:dyDescent="0.25">
      <c r="A272" t="s">
        <v>26872</v>
      </c>
      <c r="B272" t="s">
        <v>26884</v>
      </c>
      <c r="C272" t="s">
        <v>6321</v>
      </c>
      <c r="D272" t="s">
        <v>26885</v>
      </c>
      <c r="E272" t="s">
        <v>24868</v>
      </c>
      <c r="F272" t="s">
        <v>27126</v>
      </c>
      <c r="G272" t="s">
        <v>25026</v>
      </c>
      <c r="H272" t="s">
        <v>27127</v>
      </c>
      <c r="I272" t="s">
        <v>25220</v>
      </c>
      <c r="J272" t="s">
        <v>27128</v>
      </c>
      <c r="K272" t="s">
        <v>6321</v>
      </c>
    </row>
    <row r="273" spans="1:11" x14ac:dyDescent="0.25">
      <c r="A273" t="s">
        <v>31961</v>
      </c>
      <c r="B273" t="s">
        <v>31962</v>
      </c>
      <c r="C273" t="s">
        <v>1053</v>
      </c>
      <c r="E273" t="s">
        <v>27883</v>
      </c>
      <c r="G273" t="s">
        <v>31927</v>
      </c>
      <c r="H273" t="s">
        <v>31946</v>
      </c>
      <c r="I273" t="s">
        <v>31947</v>
      </c>
      <c r="J273" t="s">
        <v>31948</v>
      </c>
      <c r="K273" t="s">
        <v>31949</v>
      </c>
    </row>
    <row r="274" spans="1:11" x14ac:dyDescent="0.25">
      <c r="A274" t="s">
        <v>1979</v>
      </c>
      <c r="B274" t="s">
        <v>24899</v>
      </c>
      <c r="C274" t="s">
        <v>6321</v>
      </c>
      <c r="D274" t="s">
        <v>24898</v>
      </c>
      <c r="E274" t="s">
        <v>24850</v>
      </c>
      <c r="F274" t="s">
        <v>25478</v>
      </c>
      <c r="G274" t="s">
        <v>24998</v>
      </c>
      <c r="H274" t="s">
        <v>25516</v>
      </c>
      <c r="I274" t="s">
        <v>25181</v>
      </c>
      <c r="J274" t="s">
        <v>25517</v>
      </c>
      <c r="K274" t="s">
        <v>6321</v>
      </c>
    </row>
    <row r="275" spans="1:11" x14ac:dyDescent="0.25">
      <c r="A275" t="s">
        <v>2002</v>
      </c>
      <c r="B275" t="s">
        <v>5653</v>
      </c>
      <c r="C275" t="s">
        <v>6321</v>
      </c>
      <c r="D275" t="s">
        <v>4695</v>
      </c>
      <c r="E275" t="s">
        <v>24981</v>
      </c>
      <c r="F275" t="s">
        <v>27126</v>
      </c>
      <c r="G275" t="s">
        <v>25028</v>
      </c>
      <c r="H275" t="s">
        <v>27386</v>
      </c>
      <c r="I275" t="s">
        <v>25222</v>
      </c>
      <c r="J275" t="s">
        <v>27387</v>
      </c>
      <c r="K275" t="s">
        <v>6321</v>
      </c>
    </row>
    <row r="276" spans="1:11" x14ac:dyDescent="0.25">
      <c r="A276" t="s">
        <v>31977</v>
      </c>
      <c r="B276" t="s">
        <v>31978</v>
      </c>
      <c r="C276" t="s">
        <v>1053</v>
      </c>
      <c r="E276" t="s">
        <v>24883</v>
      </c>
      <c r="G276" t="s">
        <v>31966</v>
      </c>
      <c r="H276" t="s">
        <v>31967</v>
      </c>
      <c r="I276" t="s">
        <v>31968</v>
      </c>
      <c r="J276" t="s">
        <v>31969</v>
      </c>
      <c r="K276" t="s">
        <v>31970</v>
      </c>
    </row>
    <row r="277" spans="1:11" x14ac:dyDescent="0.25">
      <c r="A277" t="s">
        <v>32034</v>
      </c>
      <c r="B277" t="s">
        <v>32035</v>
      </c>
      <c r="C277" t="s">
        <v>1053</v>
      </c>
      <c r="E277" t="s">
        <v>24850</v>
      </c>
      <c r="G277" t="s">
        <v>31966</v>
      </c>
      <c r="H277" t="s">
        <v>32029</v>
      </c>
      <c r="I277" t="s">
        <v>32030</v>
      </c>
      <c r="J277" t="s">
        <v>32031</v>
      </c>
      <c r="K277" t="s">
        <v>32032</v>
      </c>
    </row>
    <row r="278" spans="1:11" x14ac:dyDescent="0.25">
      <c r="A278" t="s">
        <v>32036</v>
      </c>
      <c r="B278" t="s">
        <v>32037</v>
      </c>
      <c r="C278" t="s">
        <v>1053</v>
      </c>
      <c r="E278" t="s">
        <v>24850</v>
      </c>
      <c r="G278" t="s">
        <v>31966</v>
      </c>
      <c r="H278" t="s">
        <v>32029</v>
      </c>
      <c r="I278" t="s">
        <v>32030</v>
      </c>
      <c r="J278" t="s">
        <v>32031</v>
      </c>
      <c r="K278" t="s">
        <v>32032</v>
      </c>
    </row>
    <row r="279" spans="1:11" x14ac:dyDescent="0.25">
      <c r="A279" t="s">
        <v>2076</v>
      </c>
      <c r="B279" t="s">
        <v>5655</v>
      </c>
      <c r="C279" t="s">
        <v>6321</v>
      </c>
      <c r="D279" t="s">
        <v>5794</v>
      </c>
      <c r="E279" t="s">
        <v>24982</v>
      </c>
      <c r="F279" t="s">
        <v>27044</v>
      </c>
      <c r="G279" t="s">
        <v>25068</v>
      </c>
      <c r="H279" t="s">
        <v>27388</v>
      </c>
      <c r="I279" t="s">
        <v>25262</v>
      </c>
      <c r="J279" t="s">
        <v>27389</v>
      </c>
      <c r="K279" t="s">
        <v>6321</v>
      </c>
    </row>
    <row r="280" spans="1:11" x14ac:dyDescent="0.25">
      <c r="A280" t="s">
        <v>5546</v>
      </c>
      <c r="B280" t="s">
        <v>5657</v>
      </c>
      <c r="C280" t="s">
        <v>6321</v>
      </c>
      <c r="D280" t="s">
        <v>5796</v>
      </c>
      <c r="E280" t="s">
        <v>24983</v>
      </c>
      <c r="F280" t="s">
        <v>27091</v>
      </c>
      <c r="G280" t="s">
        <v>25160</v>
      </c>
      <c r="H280" t="s">
        <v>27390</v>
      </c>
      <c r="I280" t="s">
        <v>25354</v>
      </c>
      <c r="J280" t="s">
        <v>27391</v>
      </c>
      <c r="K280" t="s">
        <v>6321</v>
      </c>
    </row>
    <row r="281" spans="1:11" x14ac:dyDescent="0.25">
      <c r="A281" t="s">
        <v>5548</v>
      </c>
      <c r="B281" t="s">
        <v>24965</v>
      </c>
      <c r="C281" t="s">
        <v>6321</v>
      </c>
      <c r="D281" t="s">
        <v>5798</v>
      </c>
      <c r="E281" t="s">
        <v>5827</v>
      </c>
      <c r="F281" t="s">
        <v>27084</v>
      </c>
      <c r="G281" t="s">
        <v>25126</v>
      </c>
      <c r="H281" t="s">
        <v>27223</v>
      </c>
      <c r="I281" t="s">
        <v>25320</v>
      </c>
      <c r="J281" t="s">
        <v>27224</v>
      </c>
      <c r="K281" t="s">
        <v>6321</v>
      </c>
    </row>
    <row r="282" spans="1:11" x14ac:dyDescent="0.25">
      <c r="A282" t="s">
        <v>32020</v>
      </c>
      <c r="B282" t="s">
        <v>32021</v>
      </c>
      <c r="C282" t="s">
        <v>32022</v>
      </c>
      <c r="E282" t="s">
        <v>32023</v>
      </c>
      <c r="G282" t="s">
        <v>31966</v>
      </c>
      <c r="H282" t="s">
        <v>32024</v>
      </c>
      <c r="I282" t="s">
        <v>32025</v>
      </c>
      <c r="J282" t="s">
        <v>32026</v>
      </c>
      <c r="K282" t="s">
        <v>32027</v>
      </c>
    </row>
    <row r="283" spans="1:11" x14ac:dyDescent="0.25">
      <c r="A283" t="s">
        <v>5549</v>
      </c>
      <c r="B283" t="s">
        <v>5659</v>
      </c>
      <c r="C283" t="s">
        <v>6321</v>
      </c>
      <c r="D283" t="s">
        <v>5799</v>
      </c>
      <c r="E283" t="s">
        <v>24983</v>
      </c>
      <c r="F283" t="s">
        <v>27133</v>
      </c>
      <c r="G283" t="s">
        <v>25148</v>
      </c>
      <c r="H283" t="s">
        <v>27392</v>
      </c>
      <c r="I283" t="s">
        <v>25342</v>
      </c>
      <c r="J283" t="s">
        <v>6321</v>
      </c>
      <c r="K283" t="s">
        <v>6321</v>
      </c>
    </row>
    <row r="284" spans="1:11" x14ac:dyDescent="0.25">
      <c r="A284" t="s">
        <v>2119</v>
      </c>
      <c r="B284" t="s">
        <v>5660</v>
      </c>
      <c r="C284" t="s">
        <v>6321</v>
      </c>
      <c r="D284" t="s">
        <v>5800</v>
      </c>
      <c r="E284" t="s">
        <v>5827</v>
      </c>
      <c r="F284" t="s">
        <v>27044</v>
      </c>
      <c r="G284" t="s">
        <v>25052</v>
      </c>
      <c r="H284" t="s">
        <v>27393</v>
      </c>
      <c r="I284" t="s">
        <v>25246</v>
      </c>
      <c r="J284" t="s">
        <v>27394</v>
      </c>
      <c r="K284" t="s">
        <v>6321</v>
      </c>
    </row>
    <row r="285" spans="1:11" x14ac:dyDescent="0.25">
      <c r="A285" t="s">
        <v>4763</v>
      </c>
      <c r="B285" t="s">
        <v>5661</v>
      </c>
      <c r="C285" t="s">
        <v>6321</v>
      </c>
      <c r="D285" t="s">
        <v>4765</v>
      </c>
      <c r="E285" t="s">
        <v>5827</v>
      </c>
      <c r="F285" t="s">
        <v>27052</v>
      </c>
      <c r="G285" t="s">
        <v>25103</v>
      </c>
      <c r="H285" t="s">
        <v>27395</v>
      </c>
      <c r="I285" t="s">
        <v>25297</v>
      </c>
      <c r="J285" t="s">
        <v>27396</v>
      </c>
      <c r="K285" t="s">
        <v>6321</v>
      </c>
    </row>
    <row r="286" spans="1:11" x14ac:dyDescent="0.25">
      <c r="A286" t="s">
        <v>4769</v>
      </c>
      <c r="B286" t="s">
        <v>5662</v>
      </c>
      <c r="C286" t="s">
        <v>6321</v>
      </c>
      <c r="D286" t="s">
        <v>4771</v>
      </c>
      <c r="E286" t="s">
        <v>5827</v>
      </c>
      <c r="F286" t="s">
        <v>27052</v>
      </c>
      <c r="G286" t="s">
        <v>25106</v>
      </c>
      <c r="H286" t="s">
        <v>27397</v>
      </c>
      <c r="I286" t="s">
        <v>25300</v>
      </c>
      <c r="J286" t="s">
        <v>27398</v>
      </c>
      <c r="K286" t="s">
        <v>6321</v>
      </c>
    </row>
    <row r="287" spans="1:11" x14ac:dyDescent="0.25">
      <c r="A287" t="s">
        <v>5550</v>
      </c>
      <c r="B287" t="s">
        <v>5663</v>
      </c>
      <c r="C287" t="s">
        <v>6321</v>
      </c>
      <c r="D287" t="s">
        <v>5801</v>
      </c>
      <c r="E287" t="s">
        <v>24984</v>
      </c>
      <c r="F287" t="s">
        <v>27055</v>
      </c>
      <c r="G287" t="s">
        <v>25136</v>
      </c>
      <c r="H287" t="s">
        <v>27399</v>
      </c>
      <c r="I287" t="s">
        <v>25330</v>
      </c>
      <c r="J287" t="s">
        <v>27400</v>
      </c>
      <c r="K287" t="s">
        <v>6321</v>
      </c>
    </row>
    <row r="288" spans="1:11" x14ac:dyDescent="0.25">
      <c r="A288" t="s">
        <v>4824</v>
      </c>
      <c r="B288" t="s">
        <v>5664</v>
      </c>
      <c r="C288" t="s">
        <v>6321</v>
      </c>
      <c r="D288" t="s">
        <v>4826</v>
      </c>
      <c r="E288" t="s">
        <v>24983</v>
      </c>
      <c r="F288" t="s">
        <v>27091</v>
      </c>
      <c r="G288" t="s">
        <v>25165</v>
      </c>
      <c r="H288" t="s">
        <v>27401</v>
      </c>
      <c r="I288" t="s">
        <v>25359</v>
      </c>
      <c r="J288" t="s">
        <v>27402</v>
      </c>
      <c r="K288" t="s">
        <v>6321</v>
      </c>
    </row>
    <row r="289" spans="1:11" x14ac:dyDescent="0.25">
      <c r="A289" t="s">
        <v>5551</v>
      </c>
      <c r="B289" t="s">
        <v>5665</v>
      </c>
      <c r="C289" t="s">
        <v>6321</v>
      </c>
      <c r="D289" t="s">
        <v>5802</v>
      </c>
      <c r="E289" t="s">
        <v>24982</v>
      </c>
      <c r="F289" t="s">
        <v>27055</v>
      </c>
      <c r="G289" t="s">
        <v>25135</v>
      </c>
      <c r="H289" t="s">
        <v>27403</v>
      </c>
      <c r="I289" t="s">
        <v>25329</v>
      </c>
      <c r="J289" t="s">
        <v>27404</v>
      </c>
      <c r="K289" t="s">
        <v>6321</v>
      </c>
    </row>
    <row r="290" spans="1:11" x14ac:dyDescent="0.25">
      <c r="A290" t="s">
        <v>2142</v>
      </c>
      <c r="B290" t="s">
        <v>5668</v>
      </c>
      <c r="C290" t="s">
        <v>6321</v>
      </c>
      <c r="D290" t="s">
        <v>4854</v>
      </c>
      <c r="E290" t="s">
        <v>24980</v>
      </c>
      <c r="F290" t="s">
        <v>27081</v>
      </c>
      <c r="G290" t="s">
        <v>25013</v>
      </c>
      <c r="H290" t="s">
        <v>27405</v>
      </c>
      <c r="I290" t="s">
        <v>25207</v>
      </c>
      <c r="J290" t="s">
        <v>27406</v>
      </c>
      <c r="K290" t="s">
        <v>6321</v>
      </c>
    </row>
    <row r="291" spans="1:11" x14ac:dyDescent="0.25">
      <c r="A291" t="s">
        <v>2144</v>
      </c>
      <c r="B291" t="s">
        <v>5669</v>
      </c>
      <c r="C291" t="s">
        <v>6321</v>
      </c>
      <c r="D291" t="s">
        <v>4873</v>
      </c>
      <c r="E291" t="s">
        <v>24850</v>
      </c>
      <c r="F291" t="s">
        <v>27044</v>
      </c>
      <c r="G291" t="s">
        <v>25081</v>
      </c>
      <c r="H291" t="s">
        <v>27407</v>
      </c>
      <c r="I291" t="s">
        <v>25275</v>
      </c>
      <c r="J291" t="s">
        <v>27408</v>
      </c>
      <c r="K291" t="s">
        <v>6321</v>
      </c>
    </row>
    <row r="292" spans="1:11" x14ac:dyDescent="0.25">
      <c r="A292" t="s">
        <v>5554</v>
      </c>
      <c r="B292" t="s">
        <v>5672</v>
      </c>
      <c r="C292" t="s">
        <v>6321</v>
      </c>
      <c r="D292" t="s">
        <v>5808</v>
      </c>
      <c r="E292" t="s">
        <v>24850</v>
      </c>
      <c r="F292" t="s">
        <v>27044</v>
      </c>
      <c r="G292" t="s">
        <v>25070</v>
      </c>
      <c r="H292" t="s">
        <v>27409</v>
      </c>
      <c r="I292" t="s">
        <v>25264</v>
      </c>
      <c r="J292" t="s">
        <v>27410</v>
      </c>
      <c r="K292" t="s">
        <v>6321</v>
      </c>
    </row>
    <row r="293" spans="1:11" x14ac:dyDescent="0.25">
      <c r="A293" t="s">
        <v>5555</v>
      </c>
      <c r="B293" t="s">
        <v>5673</v>
      </c>
      <c r="C293" t="s">
        <v>1053</v>
      </c>
      <c r="D293" t="s">
        <v>5809</v>
      </c>
      <c r="E293" t="s">
        <v>24850</v>
      </c>
      <c r="F293" t="s">
        <v>27044</v>
      </c>
      <c r="G293" t="s">
        <v>25077</v>
      </c>
      <c r="H293" t="s">
        <v>27479</v>
      </c>
      <c r="I293" t="s">
        <v>25271</v>
      </c>
      <c r="J293" t="s">
        <v>27480</v>
      </c>
      <c r="K293" t="s">
        <v>6321</v>
      </c>
    </row>
    <row r="294" spans="1:11" x14ac:dyDescent="0.25">
      <c r="A294" t="s">
        <v>24871</v>
      </c>
      <c r="B294" t="s">
        <v>24870</v>
      </c>
      <c r="C294" t="s">
        <v>6321</v>
      </c>
      <c r="D294" t="s">
        <v>24869</v>
      </c>
      <c r="E294" t="s">
        <v>24868</v>
      </c>
      <c r="F294" t="s">
        <v>25481</v>
      </c>
      <c r="G294" t="s">
        <v>24867</v>
      </c>
      <c r="H294" t="s">
        <v>25548</v>
      </c>
      <c r="I294" t="s">
        <v>25195</v>
      </c>
      <c r="J294" t="s">
        <v>25549</v>
      </c>
      <c r="K294" t="s">
        <v>6321</v>
      </c>
    </row>
    <row r="295" spans="1:11" x14ac:dyDescent="0.25">
      <c r="A295" t="s">
        <v>30513</v>
      </c>
      <c r="B295" t="s">
        <v>32033</v>
      </c>
      <c r="C295" t="s">
        <v>30516</v>
      </c>
      <c r="E295" t="s">
        <v>24850</v>
      </c>
      <c r="G295" t="s">
        <v>31966</v>
      </c>
      <c r="H295" t="s">
        <v>32029</v>
      </c>
      <c r="I295" t="s">
        <v>32030</v>
      </c>
      <c r="J295" t="s">
        <v>32031</v>
      </c>
      <c r="K295" t="s">
        <v>32032</v>
      </c>
    </row>
    <row r="296" spans="1:11" x14ac:dyDescent="0.25">
      <c r="A296" t="s">
        <v>5556</v>
      </c>
      <c r="B296" t="s">
        <v>5674</v>
      </c>
      <c r="C296" t="s">
        <v>6321</v>
      </c>
      <c r="D296" t="s">
        <v>5810</v>
      </c>
      <c r="E296" t="s">
        <v>5828</v>
      </c>
      <c r="F296" t="s">
        <v>27091</v>
      </c>
      <c r="G296" t="s">
        <v>25154</v>
      </c>
      <c r="H296" t="s">
        <v>27411</v>
      </c>
      <c r="I296" t="s">
        <v>25348</v>
      </c>
      <c r="J296" t="s">
        <v>27412</v>
      </c>
      <c r="K296" t="s">
        <v>6321</v>
      </c>
    </row>
    <row r="297" spans="1:11" x14ac:dyDescent="0.25">
      <c r="A297" t="s">
        <v>27413</v>
      </c>
      <c r="B297" t="s">
        <v>27414</v>
      </c>
      <c r="C297" t="s">
        <v>6321</v>
      </c>
      <c r="D297" t="s">
        <v>1053</v>
      </c>
      <c r="E297" t="s">
        <v>5828</v>
      </c>
      <c r="F297" t="s">
        <v>25480</v>
      </c>
      <c r="G297" t="s">
        <v>24885</v>
      </c>
      <c r="H297" t="s">
        <v>25546</v>
      </c>
      <c r="I297" t="s">
        <v>25191</v>
      </c>
      <c r="J297" t="s">
        <v>25547</v>
      </c>
      <c r="K297" t="s">
        <v>6321</v>
      </c>
    </row>
    <row r="298" spans="1:11" x14ac:dyDescent="0.25">
      <c r="A298" t="s">
        <v>5557</v>
      </c>
      <c r="B298" t="s">
        <v>5675</v>
      </c>
      <c r="C298" t="s">
        <v>6321</v>
      </c>
      <c r="D298" t="s">
        <v>5811</v>
      </c>
      <c r="E298" t="s">
        <v>5827</v>
      </c>
      <c r="F298" t="s">
        <v>27044</v>
      </c>
      <c r="G298" t="s">
        <v>25036</v>
      </c>
      <c r="H298" t="s">
        <v>27415</v>
      </c>
      <c r="I298" t="s">
        <v>25230</v>
      </c>
      <c r="J298" t="s">
        <v>27416</v>
      </c>
      <c r="K298" t="s">
        <v>6321</v>
      </c>
    </row>
    <row r="299" spans="1:11" x14ac:dyDescent="0.25">
      <c r="A299" t="s">
        <v>24912</v>
      </c>
      <c r="B299" t="s">
        <v>24911</v>
      </c>
      <c r="C299" t="s">
        <v>27501</v>
      </c>
      <c r="D299" t="s">
        <v>24910</v>
      </c>
      <c r="E299" t="s">
        <v>24909</v>
      </c>
      <c r="F299" t="s">
        <v>25478</v>
      </c>
      <c r="G299" t="s">
        <v>24908</v>
      </c>
      <c r="H299" t="s">
        <v>25524</v>
      </c>
      <c r="I299" t="s">
        <v>25177</v>
      </c>
      <c r="J299" t="s">
        <v>25525</v>
      </c>
      <c r="K299" t="s">
        <v>6321</v>
      </c>
    </row>
    <row r="300" spans="1:11" x14ac:dyDescent="0.25">
      <c r="A300" t="s">
        <v>913</v>
      </c>
      <c r="B300" t="s">
        <v>5676</v>
      </c>
      <c r="C300" t="s">
        <v>6321</v>
      </c>
      <c r="D300" t="s">
        <v>914</v>
      </c>
      <c r="E300" t="s">
        <v>24909</v>
      </c>
      <c r="F300" t="s">
        <v>27133</v>
      </c>
      <c r="G300" t="s">
        <v>25147</v>
      </c>
      <c r="H300" t="s">
        <v>27417</v>
      </c>
      <c r="I300" t="s">
        <v>25341</v>
      </c>
      <c r="J300" t="s">
        <v>27418</v>
      </c>
      <c r="K300" t="s">
        <v>6321</v>
      </c>
    </row>
    <row r="301" spans="1:11" x14ac:dyDescent="0.25">
      <c r="A301" t="s">
        <v>916</v>
      </c>
      <c r="B301" t="s">
        <v>5677</v>
      </c>
      <c r="C301" t="s">
        <v>6321</v>
      </c>
      <c r="D301" t="s">
        <v>917</v>
      </c>
      <c r="E301" t="s">
        <v>24909</v>
      </c>
      <c r="F301" t="s">
        <v>27091</v>
      </c>
      <c r="G301" t="s">
        <v>25163</v>
      </c>
      <c r="H301" t="s">
        <v>27419</v>
      </c>
      <c r="I301" t="s">
        <v>25357</v>
      </c>
      <c r="J301" t="s">
        <v>27420</v>
      </c>
      <c r="K301" t="s">
        <v>6321</v>
      </c>
    </row>
    <row r="302" spans="1:11" x14ac:dyDescent="0.25">
      <c r="A302" t="s">
        <v>928</v>
      </c>
      <c r="B302" t="s">
        <v>5678</v>
      </c>
      <c r="C302" t="s">
        <v>6321</v>
      </c>
      <c r="D302" t="s">
        <v>929</v>
      </c>
      <c r="E302" t="s">
        <v>24850</v>
      </c>
      <c r="F302" t="s">
        <v>27191</v>
      </c>
      <c r="G302" t="s">
        <v>25020</v>
      </c>
      <c r="H302" t="s">
        <v>27421</v>
      </c>
      <c r="I302" t="s">
        <v>25214</v>
      </c>
      <c r="J302" t="s">
        <v>27422</v>
      </c>
      <c r="K302" t="s">
        <v>6321</v>
      </c>
    </row>
    <row r="303" spans="1:11" x14ac:dyDescent="0.25">
      <c r="A303" t="s">
        <v>927</v>
      </c>
      <c r="B303" t="s">
        <v>24381</v>
      </c>
      <c r="C303" t="s">
        <v>6321</v>
      </c>
      <c r="D303" t="s">
        <v>5812</v>
      </c>
      <c r="E303" t="s">
        <v>24850</v>
      </c>
      <c r="F303" t="s">
        <v>27044</v>
      </c>
      <c r="G303" t="s">
        <v>25032</v>
      </c>
      <c r="H303" t="s">
        <v>27423</v>
      </c>
      <c r="I303" t="s">
        <v>25226</v>
      </c>
      <c r="J303" t="s">
        <v>27424</v>
      </c>
      <c r="K303" t="s">
        <v>6321</v>
      </c>
    </row>
    <row r="304" spans="1:11" x14ac:dyDescent="0.25">
      <c r="A304" t="s">
        <v>4942</v>
      </c>
      <c r="B304" t="s">
        <v>27425</v>
      </c>
      <c r="C304" t="s">
        <v>6321</v>
      </c>
      <c r="D304" t="s">
        <v>4944</v>
      </c>
      <c r="E304" t="s">
        <v>24868</v>
      </c>
      <c r="F304" t="s">
        <v>27044</v>
      </c>
      <c r="G304" t="s">
        <v>25041</v>
      </c>
      <c r="H304" t="s">
        <v>27097</v>
      </c>
      <c r="I304" t="s">
        <v>25235</v>
      </c>
      <c r="J304" t="s">
        <v>27098</v>
      </c>
      <c r="K304" t="s">
        <v>6321</v>
      </c>
    </row>
    <row r="305" spans="1:15" x14ac:dyDescent="0.25">
      <c r="A305" s="562" t="s">
        <v>31959</v>
      </c>
      <c r="B305" s="562" t="s">
        <v>31960</v>
      </c>
      <c r="C305" s="562" t="s">
        <v>1053</v>
      </c>
      <c r="D305" s="562"/>
      <c r="E305" s="562" t="s">
        <v>27883</v>
      </c>
      <c r="F305" s="562"/>
      <c r="G305" s="562" t="s">
        <v>31927</v>
      </c>
      <c r="H305" s="562" t="s">
        <v>31946</v>
      </c>
      <c r="I305" s="562" t="s">
        <v>31947</v>
      </c>
      <c r="J305" s="562" t="s">
        <v>31948</v>
      </c>
      <c r="K305" s="562" t="s">
        <v>31949</v>
      </c>
      <c r="L305" s="562"/>
      <c r="M305" s="562"/>
      <c r="N305" s="562"/>
      <c r="O305" s="562"/>
    </row>
    <row r="306" spans="1:15" x14ac:dyDescent="0.25">
      <c r="A306" s="562" t="s">
        <v>31963</v>
      </c>
      <c r="B306" s="562" t="s">
        <v>31964</v>
      </c>
      <c r="C306" s="562" t="s">
        <v>1053</v>
      </c>
      <c r="D306" s="562"/>
      <c r="E306" s="562" t="s">
        <v>27883</v>
      </c>
      <c r="F306" s="562"/>
      <c r="G306" s="562" t="s">
        <v>31927</v>
      </c>
      <c r="H306" s="562" t="s">
        <v>31946</v>
      </c>
      <c r="I306" s="562" t="s">
        <v>31947</v>
      </c>
      <c r="J306" s="562" t="s">
        <v>31948</v>
      </c>
      <c r="K306" s="562" t="s">
        <v>31949</v>
      </c>
      <c r="L306" s="562"/>
      <c r="M306" s="562"/>
      <c r="N306" s="562"/>
      <c r="O306" s="562"/>
    </row>
    <row r="307" spans="1:15" x14ac:dyDescent="0.25">
      <c r="A307" s="562" t="s">
        <v>31957</v>
      </c>
      <c r="B307" s="562" t="s">
        <v>31958</v>
      </c>
      <c r="C307" s="562" t="s">
        <v>1053</v>
      </c>
      <c r="D307" s="562"/>
      <c r="E307" s="562" t="s">
        <v>27883</v>
      </c>
      <c r="F307" s="562"/>
      <c r="G307" s="562" t="s">
        <v>31927</v>
      </c>
      <c r="H307" s="562" t="s">
        <v>31946</v>
      </c>
      <c r="I307" s="562" t="s">
        <v>31947</v>
      </c>
      <c r="J307" s="562" t="s">
        <v>31948</v>
      </c>
      <c r="K307" s="562" t="s">
        <v>31949</v>
      </c>
      <c r="L307" s="562"/>
      <c r="M307" s="562"/>
      <c r="N307" s="562"/>
      <c r="O307" s="562"/>
    </row>
    <row r="308" spans="1:15" x14ac:dyDescent="0.25">
      <c r="A308" s="562" t="s">
        <v>5558</v>
      </c>
      <c r="B308" s="562" t="s">
        <v>24944</v>
      </c>
      <c r="C308" s="562" t="s">
        <v>6321</v>
      </c>
      <c r="D308" s="562" t="s">
        <v>5813</v>
      </c>
      <c r="E308" s="562" t="s">
        <v>24900</v>
      </c>
      <c r="F308" s="562" t="s">
        <v>27044</v>
      </c>
      <c r="G308" s="562" t="s">
        <v>25047</v>
      </c>
      <c r="H308" s="562" t="s">
        <v>27204</v>
      </c>
      <c r="I308" s="562" t="s">
        <v>25241</v>
      </c>
      <c r="J308" s="562" t="s">
        <v>27205</v>
      </c>
      <c r="K308" s="562" t="s">
        <v>6321</v>
      </c>
      <c r="L308" s="562"/>
      <c r="M308" s="562"/>
      <c r="N308" s="562"/>
      <c r="O308" s="562"/>
    </row>
    <row r="309" spans="1:15" x14ac:dyDescent="0.25">
      <c r="A309" s="562" t="s">
        <v>5559</v>
      </c>
      <c r="B309" s="562" t="s">
        <v>5679</v>
      </c>
      <c r="C309" s="562" t="s">
        <v>6321</v>
      </c>
      <c r="D309" s="562" t="s">
        <v>5814</v>
      </c>
      <c r="E309" s="562" t="s">
        <v>24896</v>
      </c>
      <c r="F309" s="562" t="s">
        <v>27091</v>
      </c>
      <c r="G309" s="562" t="s">
        <v>25155</v>
      </c>
      <c r="H309" s="562" t="s">
        <v>27426</v>
      </c>
      <c r="I309" s="562" t="s">
        <v>25349</v>
      </c>
      <c r="J309" s="562" t="s">
        <v>27427</v>
      </c>
      <c r="K309" s="562" t="s">
        <v>6321</v>
      </c>
      <c r="L309" s="562"/>
      <c r="M309" s="562"/>
      <c r="N309" s="562"/>
      <c r="O309" s="562"/>
    </row>
    <row r="310" spans="1:15" x14ac:dyDescent="0.25">
      <c r="A310" s="562" t="s">
        <v>11065</v>
      </c>
      <c r="B310" s="562" t="s">
        <v>32010</v>
      </c>
      <c r="C310" s="562" t="s">
        <v>11064</v>
      </c>
      <c r="D310" s="562"/>
      <c r="E310" s="562" t="s">
        <v>24896</v>
      </c>
      <c r="F310" s="562"/>
      <c r="G310" s="562" t="s">
        <v>31966</v>
      </c>
      <c r="H310" s="562" t="s">
        <v>32005</v>
      </c>
      <c r="I310" s="562" t="s">
        <v>32006</v>
      </c>
      <c r="J310" s="562" t="s">
        <v>32007</v>
      </c>
      <c r="K310" s="562" t="s">
        <v>32008</v>
      </c>
      <c r="L310" s="562"/>
      <c r="M310" s="562"/>
      <c r="N310" s="562"/>
      <c r="O310" s="562"/>
    </row>
    <row r="311" spans="1:15" x14ac:dyDescent="0.25">
      <c r="A311" s="562" t="s">
        <v>919</v>
      </c>
      <c r="B311" s="562" t="s">
        <v>5680</v>
      </c>
      <c r="C311" s="562" t="s">
        <v>6321</v>
      </c>
      <c r="D311" s="562" t="s">
        <v>920</v>
      </c>
      <c r="E311" s="562" t="s">
        <v>24909</v>
      </c>
      <c r="F311" s="562" t="s">
        <v>27091</v>
      </c>
      <c r="G311" s="562" t="s">
        <v>25157</v>
      </c>
      <c r="H311" s="562" t="s">
        <v>27428</v>
      </c>
      <c r="I311" s="562" t="s">
        <v>25351</v>
      </c>
      <c r="J311" s="562" t="s">
        <v>27429</v>
      </c>
      <c r="K311" s="562" t="s">
        <v>6321</v>
      </c>
      <c r="L311" s="562"/>
      <c r="M311" s="562"/>
      <c r="N311" s="562"/>
      <c r="O311" s="562"/>
    </row>
    <row r="312" spans="1:15" x14ac:dyDescent="0.25">
      <c r="A312" s="562" t="s">
        <v>27430</v>
      </c>
      <c r="B312" s="562" t="s">
        <v>27431</v>
      </c>
      <c r="C312" s="562" t="s">
        <v>6321</v>
      </c>
      <c r="D312" s="562" t="s">
        <v>1053</v>
      </c>
      <c r="E312" s="562" t="s">
        <v>5828</v>
      </c>
      <c r="F312" s="562" t="s">
        <v>25480</v>
      </c>
      <c r="G312" s="562" t="s">
        <v>24885</v>
      </c>
      <c r="H312" s="562" t="s">
        <v>25546</v>
      </c>
      <c r="I312" s="562" t="s">
        <v>25191</v>
      </c>
      <c r="J312" s="562" t="s">
        <v>25547</v>
      </c>
      <c r="K312" s="562" t="s">
        <v>6321</v>
      </c>
      <c r="L312" s="562"/>
      <c r="M312" s="562"/>
      <c r="N312" s="562"/>
      <c r="O312" s="562"/>
    </row>
    <row r="313" spans="1:15" x14ac:dyDescent="0.25">
      <c r="A313" s="562" t="s">
        <v>2199</v>
      </c>
      <c r="B313" s="562" t="s">
        <v>5681</v>
      </c>
      <c r="C313" s="562" t="s">
        <v>6321</v>
      </c>
      <c r="D313" s="562" t="s">
        <v>5815</v>
      </c>
      <c r="E313" s="562" t="s">
        <v>24850</v>
      </c>
      <c r="F313" s="562" t="s">
        <v>27066</v>
      </c>
      <c r="G313" s="562" t="s">
        <v>25120</v>
      </c>
      <c r="H313" s="562" t="s">
        <v>27432</v>
      </c>
      <c r="I313" s="562" t="s">
        <v>25314</v>
      </c>
      <c r="J313" s="562" t="s">
        <v>27433</v>
      </c>
      <c r="K313" s="562" t="s">
        <v>6321</v>
      </c>
      <c r="L313" s="562"/>
      <c r="M313" s="562"/>
      <c r="N313" s="562"/>
      <c r="O313" s="562"/>
    </row>
    <row r="314" spans="1:15" x14ac:dyDescent="0.25">
      <c r="A314" s="562" t="s">
        <v>2205</v>
      </c>
      <c r="B314" s="562" t="s">
        <v>5682</v>
      </c>
      <c r="C314" s="562" t="s">
        <v>6321</v>
      </c>
      <c r="D314" s="562" t="s">
        <v>5001</v>
      </c>
      <c r="E314" s="562" t="s">
        <v>24850</v>
      </c>
      <c r="F314" s="562" t="s">
        <v>27044</v>
      </c>
      <c r="G314" s="562" t="s">
        <v>25053</v>
      </c>
      <c r="H314" s="562" t="s">
        <v>27434</v>
      </c>
      <c r="I314" s="562" t="s">
        <v>25247</v>
      </c>
      <c r="J314" s="562" t="s">
        <v>27435</v>
      </c>
      <c r="K314" s="562" t="s">
        <v>6321</v>
      </c>
      <c r="L314" s="562"/>
      <c r="M314" s="562"/>
      <c r="N314" s="562"/>
      <c r="O314" s="562"/>
    </row>
    <row r="315" spans="1:15" x14ac:dyDescent="0.25">
      <c r="A315" s="562" t="s">
        <v>26873</v>
      </c>
      <c r="B315" s="562" t="s">
        <v>27436</v>
      </c>
      <c r="C315" s="562" t="s">
        <v>6321</v>
      </c>
      <c r="D315" s="562" t="s">
        <v>26886</v>
      </c>
      <c r="E315" s="562" t="s">
        <v>24868</v>
      </c>
      <c r="F315" s="562" t="s">
        <v>27044</v>
      </c>
      <c r="G315" s="562" t="s">
        <v>25038</v>
      </c>
      <c r="H315" s="562" t="s">
        <v>27272</v>
      </c>
      <c r="I315" s="562" t="s">
        <v>25232</v>
      </c>
      <c r="J315" s="562" t="s">
        <v>27273</v>
      </c>
      <c r="K315" s="562" t="s">
        <v>6321</v>
      </c>
      <c r="L315" s="562"/>
      <c r="M315" s="562"/>
      <c r="N315" s="562"/>
      <c r="O315" s="562"/>
    </row>
    <row r="316" spans="1:15" x14ac:dyDescent="0.25">
      <c r="A316" s="562" t="s">
        <v>2210</v>
      </c>
      <c r="B316" s="562" t="s">
        <v>24960</v>
      </c>
      <c r="C316" s="562" t="s">
        <v>6321</v>
      </c>
      <c r="D316" s="562" t="s">
        <v>5816</v>
      </c>
      <c r="E316" s="562" t="s">
        <v>5827</v>
      </c>
      <c r="F316" s="562" t="s">
        <v>27052</v>
      </c>
      <c r="G316" s="562" t="s">
        <v>25101</v>
      </c>
      <c r="H316" s="562" t="s">
        <v>27437</v>
      </c>
      <c r="I316" s="562" t="s">
        <v>25295</v>
      </c>
      <c r="J316" s="562" t="s">
        <v>27438</v>
      </c>
      <c r="K316" s="562" t="s">
        <v>6321</v>
      </c>
      <c r="L316" s="562"/>
      <c r="M316" s="562"/>
      <c r="N316" s="562"/>
      <c r="O316" s="562"/>
    </row>
    <row r="317" spans="1:15" x14ac:dyDescent="0.25">
      <c r="A317" s="562" t="s">
        <v>5008</v>
      </c>
      <c r="B317" s="562" t="s">
        <v>26762</v>
      </c>
      <c r="C317" s="562" t="s">
        <v>6321</v>
      </c>
      <c r="D317" s="562" t="s">
        <v>5010</v>
      </c>
      <c r="E317" s="562" t="s">
        <v>24868</v>
      </c>
      <c r="F317" s="562" t="s">
        <v>27126</v>
      </c>
      <c r="G317" s="562" t="s">
        <v>25026</v>
      </c>
      <c r="H317" s="562" t="s">
        <v>27127</v>
      </c>
      <c r="I317" s="562" t="s">
        <v>25220</v>
      </c>
      <c r="J317" s="562" t="s">
        <v>27128</v>
      </c>
      <c r="K317" s="562" t="s">
        <v>6321</v>
      </c>
      <c r="L317" s="562"/>
      <c r="M317" s="562"/>
      <c r="N317" s="562"/>
      <c r="O317" s="562"/>
    </row>
    <row r="318" spans="1:15" x14ac:dyDescent="0.25">
      <c r="A318" s="562" t="s">
        <v>5008</v>
      </c>
      <c r="B318" s="562" t="s">
        <v>26923</v>
      </c>
      <c r="C318" s="562" t="s">
        <v>6321</v>
      </c>
      <c r="D318" s="562" t="s">
        <v>26924</v>
      </c>
      <c r="E318" s="562" t="s">
        <v>24868</v>
      </c>
      <c r="F318" s="562" t="s">
        <v>27126</v>
      </c>
      <c r="G318" s="562" t="s">
        <v>25026</v>
      </c>
      <c r="H318" s="562" t="s">
        <v>27127</v>
      </c>
      <c r="I318" s="562" t="s">
        <v>25220</v>
      </c>
      <c r="J318" s="562" t="s">
        <v>27128</v>
      </c>
      <c r="K318" s="562" t="s">
        <v>6321</v>
      </c>
      <c r="L318" s="562"/>
      <c r="M318" s="562"/>
      <c r="N318" s="562"/>
      <c r="O318" s="562"/>
    </row>
    <row r="319" spans="1:15" x14ac:dyDescent="0.25">
      <c r="A319" s="562" t="s">
        <v>5029</v>
      </c>
      <c r="B319" s="562" t="s">
        <v>27439</v>
      </c>
      <c r="C319" s="562" t="s">
        <v>6321</v>
      </c>
      <c r="D319" s="562" t="s">
        <v>5031</v>
      </c>
      <c r="E319" s="562" t="s">
        <v>24868</v>
      </c>
      <c r="F319" s="562" t="s">
        <v>27044</v>
      </c>
      <c r="G319" s="562" t="s">
        <v>25041</v>
      </c>
      <c r="H319" s="562" t="s">
        <v>27097</v>
      </c>
      <c r="I319" s="562" t="s">
        <v>25235</v>
      </c>
      <c r="J319" s="562" t="s">
        <v>27098</v>
      </c>
      <c r="K319" s="562" t="s">
        <v>6321</v>
      </c>
      <c r="L319" s="562"/>
      <c r="M319" s="562"/>
      <c r="N319" s="562"/>
      <c r="O319" s="562"/>
    </row>
    <row r="320" spans="1:15" x14ac:dyDescent="0.25">
      <c r="A320" s="562" t="s">
        <v>5053</v>
      </c>
      <c r="B320" s="562" t="s">
        <v>5683</v>
      </c>
      <c r="C320" s="562" t="s">
        <v>1053</v>
      </c>
      <c r="D320" s="562" t="s">
        <v>5055</v>
      </c>
      <c r="E320" s="562" t="s">
        <v>24886</v>
      </c>
      <c r="F320" s="562" t="s">
        <v>27133</v>
      </c>
      <c r="G320" s="562" t="s">
        <v>25142</v>
      </c>
      <c r="H320" s="562" t="s">
        <v>27481</v>
      </c>
      <c r="I320" s="562" t="s">
        <v>25336</v>
      </c>
      <c r="J320" s="562" t="s">
        <v>27482</v>
      </c>
      <c r="K320" s="562" t="s">
        <v>27483</v>
      </c>
      <c r="L320" s="562"/>
      <c r="M320" s="562"/>
      <c r="N320" s="562"/>
      <c r="O320" s="562"/>
    </row>
    <row r="321" spans="1:15" x14ac:dyDescent="0.25">
      <c r="A321" s="562" t="s">
        <v>5560</v>
      </c>
      <c r="B321" s="562" t="s">
        <v>5684</v>
      </c>
      <c r="C321" s="562" t="s">
        <v>1053</v>
      </c>
      <c r="D321" s="562" t="s">
        <v>5817</v>
      </c>
      <c r="E321" s="562" t="s">
        <v>24985</v>
      </c>
      <c r="F321" s="562" t="s">
        <v>27133</v>
      </c>
      <c r="G321" s="562" t="s">
        <v>25143</v>
      </c>
      <c r="H321" s="562" t="s">
        <v>27484</v>
      </c>
      <c r="I321" s="562" t="s">
        <v>25337</v>
      </c>
      <c r="J321" s="562" t="s">
        <v>27485</v>
      </c>
      <c r="K321" s="562" t="s">
        <v>27486</v>
      </c>
      <c r="L321" s="562"/>
      <c r="M321" s="562"/>
      <c r="N321" s="562"/>
      <c r="O321" s="562"/>
    </row>
    <row r="322" spans="1:15" x14ac:dyDescent="0.25">
      <c r="A322" s="562" t="s">
        <v>5561</v>
      </c>
      <c r="B322" s="562" t="s">
        <v>5685</v>
      </c>
      <c r="C322" s="562" t="s">
        <v>1053</v>
      </c>
      <c r="D322" s="562" t="s">
        <v>5818</v>
      </c>
      <c r="E322" s="562" t="s">
        <v>24985</v>
      </c>
      <c r="F322" s="562" t="s">
        <v>27133</v>
      </c>
      <c r="G322" s="562" t="s">
        <v>25146</v>
      </c>
      <c r="H322" s="562" t="s">
        <v>27487</v>
      </c>
      <c r="I322" s="562" t="s">
        <v>25340</v>
      </c>
      <c r="J322" s="562" t="s">
        <v>27488</v>
      </c>
      <c r="K322" s="562" t="s">
        <v>27486</v>
      </c>
      <c r="L322" s="562"/>
      <c r="M322" s="562"/>
      <c r="N322" s="562"/>
      <c r="O322" s="562"/>
    </row>
    <row r="323" spans="1:15" x14ac:dyDescent="0.25">
      <c r="A323" s="562" t="s">
        <v>5562</v>
      </c>
      <c r="B323" s="562" t="s">
        <v>5686</v>
      </c>
      <c r="C323" s="562" t="s">
        <v>6321</v>
      </c>
      <c r="D323" s="562" t="s">
        <v>5819</v>
      </c>
      <c r="E323" s="562" t="s">
        <v>5827</v>
      </c>
      <c r="F323" s="562" t="s">
        <v>27049</v>
      </c>
      <c r="G323" s="562" t="s">
        <v>25091</v>
      </c>
      <c r="H323" s="562" t="s">
        <v>27440</v>
      </c>
      <c r="I323" s="562" t="s">
        <v>25285</v>
      </c>
      <c r="J323" s="562" t="s">
        <v>27441</v>
      </c>
      <c r="K323" s="562" t="s">
        <v>6321</v>
      </c>
      <c r="L323" s="562"/>
      <c r="M323" s="562"/>
      <c r="N323" s="562"/>
      <c r="O323" s="562"/>
    </row>
    <row r="324" spans="1:15" x14ac:dyDescent="0.25">
      <c r="A324" s="562" t="s">
        <v>5563</v>
      </c>
      <c r="B324" s="562" t="s">
        <v>5687</v>
      </c>
      <c r="C324" s="562" t="s">
        <v>6321</v>
      </c>
      <c r="D324" s="562" t="s">
        <v>5820</v>
      </c>
      <c r="E324" s="562" t="s">
        <v>24850</v>
      </c>
      <c r="F324" s="562" t="s">
        <v>27044</v>
      </c>
      <c r="G324" s="562" t="s">
        <v>25055</v>
      </c>
      <c r="H324" s="562" t="s">
        <v>27442</v>
      </c>
      <c r="I324" s="562" t="s">
        <v>25249</v>
      </c>
      <c r="J324" s="562" t="s">
        <v>27443</v>
      </c>
      <c r="K324" s="562" t="s">
        <v>6321</v>
      </c>
      <c r="L324" s="562"/>
      <c r="M324" s="562"/>
      <c r="N324" s="562"/>
      <c r="O324" s="562"/>
    </row>
    <row r="325" spans="1:15" x14ac:dyDescent="0.25">
      <c r="A325" s="562" t="s">
        <v>27444</v>
      </c>
      <c r="B325" s="562" t="s">
        <v>27072</v>
      </c>
      <c r="C325" s="562" t="s">
        <v>6321</v>
      </c>
      <c r="D325" s="562" t="s">
        <v>1053</v>
      </c>
      <c r="E325" s="562" t="s">
        <v>5828</v>
      </c>
      <c r="F325" s="562" t="s">
        <v>25480</v>
      </c>
      <c r="G325" s="562" t="s">
        <v>24885</v>
      </c>
      <c r="H325" s="562" t="s">
        <v>25546</v>
      </c>
      <c r="I325" s="562" t="s">
        <v>25191</v>
      </c>
      <c r="J325" s="562" t="s">
        <v>25547</v>
      </c>
      <c r="K325" s="562" t="s">
        <v>6321</v>
      </c>
      <c r="L325" s="562"/>
      <c r="M325" s="562"/>
      <c r="N325" s="562"/>
      <c r="O325" s="562"/>
    </row>
    <row r="326" spans="1:15" x14ac:dyDescent="0.25">
      <c r="A326" s="562" t="s">
        <v>27445</v>
      </c>
      <c r="B326" s="562" t="s">
        <v>27072</v>
      </c>
      <c r="C326" s="562" t="s">
        <v>6321</v>
      </c>
      <c r="D326" s="562" t="s">
        <v>1053</v>
      </c>
      <c r="E326" s="562" t="s">
        <v>5828</v>
      </c>
      <c r="F326" s="562" t="s">
        <v>25480</v>
      </c>
      <c r="G326" s="562" t="s">
        <v>24885</v>
      </c>
      <c r="H326" s="562" t="s">
        <v>25546</v>
      </c>
      <c r="I326" s="562" t="s">
        <v>25191</v>
      </c>
      <c r="J326" s="562" t="s">
        <v>25547</v>
      </c>
      <c r="K326" s="562" t="s">
        <v>6321</v>
      </c>
      <c r="L326" s="562"/>
      <c r="M326" s="562"/>
      <c r="N326" s="562"/>
      <c r="O326" s="562"/>
    </row>
    <row r="327" spans="1:15" x14ac:dyDescent="0.25">
      <c r="A327" s="562" t="s">
        <v>27446</v>
      </c>
      <c r="B327" s="562" t="s">
        <v>27072</v>
      </c>
      <c r="C327" s="562" t="s">
        <v>6321</v>
      </c>
      <c r="D327" s="562" t="s">
        <v>1053</v>
      </c>
      <c r="E327" s="562" t="s">
        <v>5828</v>
      </c>
      <c r="F327" s="562" t="s">
        <v>25480</v>
      </c>
      <c r="G327" s="562" t="s">
        <v>24885</v>
      </c>
      <c r="H327" s="562" t="s">
        <v>25546</v>
      </c>
      <c r="I327" s="562" t="s">
        <v>25191</v>
      </c>
      <c r="J327" s="562" t="s">
        <v>25547</v>
      </c>
      <c r="K327" s="562" t="s">
        <v>6321</v>
      </c>
      <c r="L327" s="562"/>
      <c r="M327" s="562"/>
      <c r="N327" s="562"/>
      <c r="O327" s="562"/>
    </row>
    <row r="328" spans="1:15" x14ac:dyDescent="0.25">
      <c r="A328" s="562" t="s">
        <v>27869</v>
      </c>
      <c r="B328" s="562" t="s">
        <v>32061</v>
      </c>
      <c r="C328" s="562" t="s">
        <v>32062</v>
      </c>
      <c r="D328" s="562"/>
      <c r="E328" s="562" t="s">
        <v>24850</v>
      </c>
      <c r="F328" s="562"/>
      <c r="G328" s="562" t="s">
        <v>27870</v>
      </c>
      <c r="H328" s="562" t="s">
        <v>32056</v>
      </c>
      <c r="I328" s="562" t="s">
        <v>32057</v>
      </c>
      <c r="J328" s="562" t="s">
        <v>32058</v>
      </c>
      <c r="K328" s="562" t="s">
        <v>32059</v>
      </c>
      <c r="L328" s="562"/>
      <c r="M328" s="562"/>
      <c r="N328" s="562"/>
      <c r="O328" s="562"/>
    </row>
    <row r="329" spans="1:15" x14ac:dyDescent="0.25">
      <c r="A329" s="562" t="s">
        <v>5564</v>
      </c>
      <c r="B329" s="562" t="s">
        <v>5688</v>
      </c>
      <c r="C329" s="562" t="s">
        <v>1053</v>
      </c>
      <c r="D329" s="562" t="s">
        <v>5821</v>
      </c>
      <c r="E329" s="562" t="s">
        <v>24985</v>
      </c>
      <c r="F329" s="562" t="s">
        <v>27133</v>
      </c>
      <c r="G329" s="562" t="s">
        <v>25144</v>
      </c>
      <c r="H329" s="562" t="s">
        <v>27489</v>
      </c>
      <c r="I329" s="562" t="s">
        <v>25338</v>
      </c>
      <c r="J329" s="562" t="s">
        <v>27490</v>
      </c>
      <c r="K329" s="562" t="s">
        <v>27486</v>
      </c>
      <c r="L329" s="562"/>
      <c r="M329" s="562"/>
      <c r="N329" s="562"/>
      <c r="O329" s="562"/>
    </row>
    <row r="330" spans="1:15" x14ac:dyDescent="0.25">
      <c r="A330" s="562" t="s">
        <v>5565</v>
      </c>
      <c r="B330" s="562" t="s">
        <v>5689</v>
      </c>
      <c r="C330" s="562" t="s">
        <v>1053</v>
      </c>
      <c r="D330" s="562" t="s">
        <v>5822</v>
      </c>
      <c r="E330" s="562" t="s">
        <v>24985</v>
      </c>
      <c r="F330" s="562" t="s">
        <v>27133</v>
      </c>
      <c r="G330" s="562" t="s">
        <v>25145</v>
      </c>
      <c r="H330" s="562" t="s">
        <v>27491</v>
      </c>
      <c r="I330" s="562" t="s">
        <v>25339</v>
      </c>
      <c r="J330" s="562" t="s">
        <v>27492</v>
      </c>
      <c r="K330" s="562" t="s">
        <v>27486</v>
      </c>
      <c r="L330" s="562"/>
      <c r="M330" s="562"/>
      <c r="N330" s="562"/>
      <c r="O330" s="562"/>
    </row>
    <row r="331" spans="1:15" x14ac:dyDescent="0.25">
      <c r="A331" s="562" t="s">
        <v>27447</v>
      </c>
      <c r="B331" s="562" t="s">
        <v>27448</v>
      </c>
      <c r="C331" s="562" t="s">
        <v>6321</v>
      </c>
      <c r="D331" s="562" t="s">
        <v>1053</v>
      </c>
      <c r="E331" s="562" t="s">
        <v>5828</v>
      </c>
      <c r="F331" s="562" t="s">
        <v>25480</v>
      </c>
      <c r="G331" s="562" t="s">
        <v>24885</v>
      </c>
      <c r="H331" s="562" t="s">
        <v>25546</v>
      </c>
      <c r="I331" s="562" t="s">
        <v>25191</v>
      </c>
      <c r="J331" s="562" t="s">
        <v>25547</v>
      </c>
      <c r="K331" s="562" t="s">
        <v>6321</v>
      </c>
      <c r="L331" s="562"/>
      <c r="M331" s="562"/>
      <c r="N331" s="562"/>
      <c r="O331" s="562"/>
    </row>
    <row r="332" spans="1:15" x14ac:dyDescent="0.25">
      <c r="A332" s="562" t="s">
        <v>2226</v>
      </c>
      <c r="B332" s="562" t="s">
        <v>5690</v>
      </c>
      <c r="C332" s="562" t="s">
        <v>6321</v>
      </c>
      <c r="D332" s="562" t="s">
        <v>5094</v>
      </c>
      <c r="E332" s="562" t="s">
        <v>5827</v>
      </c>
      <c r="F332" s="562" t="s">
        <v>27044</v>
      </c>
      <c r="G332" s="562" t="s">
        <v>25045</v>
      </c>
      <c r="H332" s="562" t="s">
        <v>27449</v>
      </c>
      <c r="I332" s="562" t="s">
        <v>25239</v>
      </c>
      <c r="J332" s="562" t="s">
        <v>27450</v>
      </c>
      <c r="K332" s="562" t="s">
        <v>6321</v>
      </c>
      <c r="L332" s="562"/>
      <c r="M332" s="562"/>
      <c r="N332" s="562"/>
      <c r="O332" s="562"/>
    </row>
    <row r="333" spans="1:15" x14ac:dyDescent="0.25">
      <c r="A333" s="562" t="s">
        <v>27451</v>
      </c>
      <c r="B333" s="562" t="s">
        <v>27452</v>
      </c>
      <c r="C333" s="562" t="s">
        <v>6321</v>
      </c>
      <c r="D333" s="562" t="s">
        <v>1053</v>
      </c>
      <c r="E333" s="562" t="s">
        <v>5828</v>
      </c>
      <c r="F333" s="562" t="s">
        <v>25480</v>
      </c>
      <c r="G333" s="562" t="s">
        <v>24885</v>
      </c>
      <c r="H333" s="562" t="s">
        <v>25546</v>
      </c>
      <c r="I333" s="562" t="s">
        <v>25191</v>
      </c>
      <c r="J333" s="562" t="s">
        <v>25547</v>
      </c>
      <c r="K333" s="562" t="s">
        <v>6321</v>
      </c>
      <c r="L333" s="562"/>
      <c r="M333" s="562"/>
      <c r="N333" s="562"/>
      <c r="O333" s="562"/>
    </row>
    <row r="334" spans="1:15" x14ac:dyDescent="0.25">
      <c r="A334" s="562" t="s">
        <v>26912</v>
      </c>
      <c r="B334" s="562" t="s">
        <v>27453</v>
      </c>
      <c r="C334" s="562" t="s">
        <v>6321</v>
      </c>
      <c r="D334" s="562"/>
      <c r="E334" s="562" t="s">
        <v>24868</v>
      </c>
      <c r="F334" s="562" t="s">
        <v>27126</v>
      </c>
      <c r="G334" s="562" t="s">
        <v>25026</v>
      </c>
      <c r="H334" s="562" t="s">
        <v>27127</v>
      </c>
      <c r="I334" s="562" t="s">
        <v>25220</v>
      </c>
      <c r="J334" s="562" t="s">
        <v>27128</v>
      </c>
      <c r="K334" s="562" t="s">
        <v>6321</v>
      </c>
      <c r="L334" s="562"/>
      <c r="M334" s="562"/>
      <c r="N334" s="562"/>
      <c r="O334" s="562"/>
    </row>
    <row r="335" spans="1:15" x14ac:dyDescent="0.25">
      <c r="A335" s="562" t="s">
        <v>26914</v>
      </c>
      <c r="B335" s="562" t="s">
        <v>27453</v>
      </c>
      <c r="C335" s="562" t="s">
        <v>6321</v>
      </c>
      <c r="D335" s="562"/>
      <c r="E335" s="562" t="s">
        <v>24868</v>
      </c>
      <c r="F335" s="562" t="s">
        <v>27126</v>
      </c>
      <c r="G335" s="562" t="s">
        <v>25026</v>
      </c>
      <c r="H335" s="562" t="s">
        <v>27127</v>
      </c>
      <c r="I335" s="562" t="s">
        <v>25220</v>
      </c>
      <c r="J335" s="562" t="s">
        <v>27128</v>
      </c>
      <c r="K335" s="562" t="s">
        <v>6321</v>
      </c>
      <c r="L335" s="562"/>
      <c r="M335" s="562"/>
      <c r="N335" s="562"/>
      <c r="O335" s="562"/>
    </row>
    <row r="336" spans="1:15" x14ac:dyDescent="0.25">
      <c r="A336" s="562" t="s">
        <v>26908</v>
      </c>
      <c r="B336" s="562" t="s">
        <v>27453</v>
      </c>
      <c r="C336" s="562" t="s">
        <v>6321</v>
      </c>
      <c r="D336" s="562"/>
      <c r="E336" s="562" t="s">
        <v>24868</v>
      </c>
      <c r="F336" s="562" t="s">
        <v>27126</v>
      </c>
      <c r="G336" s="562" t="s">
        <v>25026</v>
      </c>
      <c r="H336" s="562" t="s">
        <v>27127</v>
      </c>
      <c r="I336" s="562" t="s">
        <v>25220</v>
      </c>
      <c r="J336" s="562" t="s">
        <v>27128</v>
      </c>
      <c r="K336" s="562" t="s">
        <v>6321</v>
      </c>
      <c r="L336" s="562"/>
      <c r="M336" s="562"/>
      <c r="N336" s="562"/>
      <c r="O336" s="562"/>
    </row>
    <row r="337" spans="1:15" x14ac:dyDescent="0.25">
      <c r="A337" s="562" t="s">
        <v>26910</v>
      </c>
      <c r="B337" s="562" t="s">
        <v>27453</v>
      </c>
      <c r="C337" s="562" t="s">
        <v>6321</v>
      </c>
      <c r="D337" s="562"/>
      <c r="E337" s="562" t="s">
        <v>24868</v>
      </c>
      <c r="F337" s="562" t="s">
        <v>27126</v>
      </c>
      <c r="G337" s="562" t="s">
        <v>25026</v>
      </c>
      <c r="H337" s="562" t="s">
        <v>27127</v>
      </c>
      <c r="I337" s="562" t="s">
        <v>25220</v>
      </c>
      <c r="J337" s="562" t="s">
        <v>27128</v>
      </c>
      <c r="K337" s="562" t="s">
        <v>6321</v>
      </c>
      <c r="L337" s="562"/>
      <c r="M337" s="562"/>
      <c r="N337" s="562"/>
      <c r="O337" s="562"/>
    </row>
    <row r="338" spans="1:15" x14ac:dyDescent="0.25">
      <c r="A338" s="562" t="s">
        <v>26906</v>
      </c>
      <c r="B338" s="562" t="s">
        <v>26905</v>
      </c>
      <c r="C338" s="562" t="s">
        <v>6321</v>
      </c>
      <c r="D338" s="562"/>
      <c r="E338" s="562" t="s">
        <v>24868</v>
      </c>
      <c r="F338" s="562" t="s">
        <v>27126</v>
      </c>
      <c r="G338" s="562" t="s">
        <v>25026</v>
      </c>
      <c r="H338" s="562" t="s">
        <v>27127</v>
      </c>
      <c r="I338" s="562" t="s">
        <v>25220</v>
      </c>
      <c r="J338" s="562" t="s">
        <v>27128</v>
      </c>
      <c r="K338" s="562" t="s">
        <v>6321</v>
      </c>
      <c r="L338" s="562"/>
      <c r="M338" s="562"/>
      <c r="N338" s="562"/>
      <c r="O338" s="562"/>
    </row>
    <row r="339" spans="1:15" x14ac:dyDescent="0.25">
      <c r="A339" s="562" t="s">
        <v>26922</v>
      </c>
      <c r="B339" s="562" t="s">
        <v>27453</v>
      </c>
      <c r="C339" s="562" t="s">
        <v>6321</v>
      </c>
      <c r="D339" s="562"/>
      <c r="E339" s="562" t="s">
        <v>24868</v>
      </c>
      <c r="F339" s="562" t="s">
        <v>27126</v>
      </c>
      <c r="G339" s="562" t="s">
        <v>25026</v>
      </c>
      <c r="H339" s="562" t="s">
        <v>27127</v>
      </c>
      <c r="I339" s="562" t="s">
        <v>25220</v>
      </c>
      <c r="J339" s="562" t="s">
        <v>27128</v>
      </c>
      <c r="K339" s="562" t="s">
        <v>6321</v>
      </c>
      <c r="L339" s="562"/>
      <c r="M339" s="562"/>
      <c r="N339" s="562"/>
      <c r="O339" s="562"/>
    </row>
    <row r="340" spans="1:15" x14ac:dyDescent="0.25">
      <c r="A340" s="562" t="s">
        <v>25372</v>
      </c>
      <c r="B340" s="562" t="s">
        <v>26904</v>
      </c>
      <c r="C340" s="562" t="s">
        <v>6321</v>
      </c>
      <c r="D340" s="562"/>
      <c r="E340" s="562" t="s">
        <v>24850</v>
      </c>
      <c r="F340" s="562" t="s">
        <v>27044</v>
      </c>
      <c r="G340" s="562" t="s">
        <v>25071</v>
      </c>
      <c r="H340" s="562" t="s">
        <v>27454</v>
      </c>
      <c r="I340" s="562" t="s">
        <v>25265</v>
      </c>
      <c r="J340" s="562" t="s">
        <v>27455</v>
      </c>
      <c r="K340" s="562" t="s">
        <v>6321</v>
      </c>
      <c r="L340" s="562"/>
      <c r="M340" s="562"/>
      <c r="N340" s="562"/>
      <c r="O340" s="562"/>
    </row>
    <row r="341" spans="1:15" x14ac:dyDescent="0.25">
      <c r="A341" s="562" t="s">
        <v>26920</v>
      </c>
      <c r="B341" s="562" t="s">
        <v>27453</v>
      </c>
      <c r="C341" s="562" t="s">
        <v>6321</v>
      </c>
      <c r="D341" s="562"/>
      <c r="E341" s="562" t="s">
        <v>24868</v>
      </c>
      <c r="F341" s="562" t="s">
        <v>27126</v>
      </c>
      <c r="G341" s="562" t="s">
        <v>25026</v>
      </c>
      <c r="H341" s="562" t="s">
        <v>27127</v>
      </c>
      <c r="I341" s="562" t="s">
        <v>25220</v>
      </c>
      <c r="J341" s="562" t="s">
        <v>27128</v>
      </c>
      <c r="K341" s="562" t="s">
        <v>6321</v>
      </c>
      <c r="L341" s="562"/>
      <c r="M341" s="562"/>
      <c r="N341" s="562"/>
      <c r="O341" s="562"/>
    </row>
    <row r="342" spans="1:15" x14ac:dyDescent="0.25">
      <c r="A342" s="562" t="s">
        <v>25455</v>
      </c>
      <c r="B342" s="562" t="s">
        <v>25441</v>
      </c>
      <c r="C342" s="562" t="s">
        <v>6321</v>
      </c>
      <c r="D342" s="562" t="s">
        <v>25469</v>
      </c>
      <c r="E342" s="562" t="s">
        <v>24868</v>
      </c>
      <c r="F342" s="562" t="s">
        <v>25479</v>
      </c>
      <c r="G342" s="562" t="s">
        <v>25007</v>
      </c>
      <c r="H342" s="562" t="s">
        <v>25532</v>
      </c>
      <c r="I342" s="562" t="s">
        <v>25190</v>
      </c>
      <c r="J342" s="562" t="s">
        <v>25533</v>
      </c>
      <c r="K342" s="562" t="s">
        <v>6321</v>
      </c>
      <c r="L342" s="562"/>
      <c r="M342" s="562"/>
      <c r="N342" s="562"/>
      <c r="O342" s="562"/>
    </row>
    <row r="343" spans="1:15" x14ac:dyDescent="0.25">
      <c r="A343" s="562" t="s">
        <v>25468</v>
      </c>
      <c r="B343" s="562" t="s">
        <v>27456</v>
      </c>
      <c r="C343" s="562" t="s">
        <v>6321</v>
      </c>
      <c r="D343" s="562"/>
      <c r="E343" s="562" t="s">
        <v>24868</v>
      </c>
      <c r="F343" s="562" t="s">
        <v>25479</v>
      </c>
      <c r="G343" s="562" t="s">
        <v>25007</v>
      </c>
      <c r="H343" s="562" t="s">
        <v>25532</v>
      </c>
      <c r="I343" s="562" t="s">
        <v>25190</v>
      </c>
      <c r="J343" s="562" t="s">
        <v>25533</v>
      </c>
      <c r="K343" s="562" t="s">
        <v>6321</v>
      </c>
      <c r="L343" s="562"/>
      <c r="M343" s="562"/>
      <c r="N343" s="562"/>
      <c r="O343" s="562"/>
    </row>
    <row r="344" spans="1:15" x14ac:dyDescent="0.25">
      <c r="A344" s="562" t="s">
        <v>26918</v>
      </c>
      <c r="B344" s="562" t="s">
        <v>27453</v>
      </c>
      <c r="C344" s="562" t="s">
        <v>6321</v>
      </c>
      <c r="D344" s="562"/>
      <c r="E344" s="562" t="s">
        <v>24868</v>
      </c>
      <c r="F344" s="562" t="s">
        <v>27126</v>
      </c>
      <c r="G344" s="562" t="s">
        <v>25026</v>
      </c>
      <c r="H344" s="562" t="s">
        <v>27127</v>
      </c>
      <c r="I344" s="562" t="s">
        <v>25220</v>
      </c>
      <c r="J344" s="562" t="s">
        <v>27128</v>
      </c>
      <c r="K344" s="562" t="s">
        <v>6321</v>
      </c>
      <c r="L344" s="562"/>
      <c r="M344" s="562"/>
      <c r="N344" s="562"/>
      <c r="O344" s="562"/>
    </row>
    <row r="345" spans="1:15" x14ac:dyDescent="0.25">
      <c r="A345" s="562" t="s">
        <v>26916</v>
      </c>
      <c r="B345" s="562" t="s">
        <v>27453</v>
      </c>
      <c r="C345" s="562" t="s">
        <v>6321</v>
      </c>
      <c r="D345" s="562"/>
      <c r="E345" s="562" t="s">
        <v>24868</v>
      </c>
      <c r="F345" s="562" t="s">
        <v>27126</v>
      </c>
      <c r="G345" s="562" t="s">
        <v>25026</v>
      </c>
      <c r="H345" s="562" t="s">
        <v>27127</v>
      </c>
      <c r="I345" s="562" t="s">
        <v>25220</v>
      </c>
      <c r="J345" s="562" t="s">
        <v>27128</v>
      </c>
      <c r="K345" s="562" t="s">
        <v>6321</v>
      </c>
      <c r="L345" s="562"/>
      <c r="M345" s="562"/>
      <c r="N345" s="562"/>
      <c r="O345" s="562"/>
    </row>
    <row r="346" spans="1:15" x14ac:dyDescent="0.25">
      <c r="A346" s="562" t="s">
        <v>27882</v>
      </c>
      <c r="B346" s="562" t="s">
        <v>27880</v>
      </c>
      <c r="C346" s="562" t="s">
        <v>27881</v>
      </c>
      <c r="D346" s="562"/>
      <c r="E346" s="562" t="s">
        <v>27883</v>
      </c>
      <c r="F346" s="562"/>
      <c r="G346" s="562" t="s">
        <v>27879</v>
      </c>
      <c r="H346" s="562" t="s">
        <v>32072</v>
      </c>
      <c r="I346" s="562" t="s">
        <v>32073</v>
      </c>
      <c r="J346" s="562" t="s">
        <v>32074</v>
      </c>
      <c r="K346" s="562" t="s">
        <v>32075</v>
      </c>
      <c r="L346" s="562"/>
      <c r="M346" s="562"/>
      <c r="N346" s="562"/>
      <c r="O346" s="562"/>
    </row>
    <row r="347" spans="1:15" x14ac:dyDescent="0.25">
      <c r="A347" s="562" t="s">
        <v>31955</v>
      </c>
      <c r="B347" s="562" t="s">
        <v>31956</v>
      </c>
      <c r="C347" s="562" t="s">
        <v>1053</v>
      </c>
      <c r="D347" s="562"/>
      <c r="E347" s="562" t="s">
        <v>27883</v>
      </c>
      <c r="F347" s="562"/>
      <c r="G347" s="562" t="s">
        <v>31927</v>
      </c>
      <c r="H347" s="562" t="s">
        <v>31946</v>
      </c>
      <c r="I347" s="562" t="s">
        <v>31947</v>
      </c>
      <c r="J347" s="562" t="s">
        <v>31948</v>
      </c>
      <c r="K347" s="562" t="s">
        <v>31949</v>
      </c>
      <c r="L347" s="562"/>
      <c r="M347" s="562"/>
      <c r="N347" s="562"/>
      <c r="O347" s="562"/>
    </row>
    <row r="348" spans="1:15" x14ac:dyDescent="0.25">
      <c r="A348" s="562" t="s">
        <v>2243</v>
      </c>
      <c r="B348" s="562" t="s">
        <v>24952</v>
      </c>
      <c r="C348" s="562" t="s">
        <v>6321</v>
      </c>
      <c r="D348" s="562" t="s">
        <v>5823</v>
      </c>
      <c r="E348" s="562" t="s">
        <v>5827</v>
      </c>
      <c r="F348" s="562" t="s">
        <v>27044</v>
      </c>
      <c r="G348" s="562" t="s">
        <v>25073</v>
      </c>
      <c r="H348" s="562" t="s">
        <v>27457</v>
      </c>
      <c r="I348" s="562" t="s">
        <v>25267</v>
      </c>
      <c r="J348" s="562" t="s">
        <v>27458</v>
      </c>
      <c r="K348" s="562" t="s">
        <v>6321</v>
      </c>
      <c r="L348" s="562"/>
      <c r="M348" s="562"/>
      <c r="N348" s="562"/>
      <c r="O348" s="562"/>
    </row>
    <row r="349" spans="1:15" x14ac:dyDescent="0.25">
      <c r="A349" s="562" t="s">
        <v>5566</v>
      </c>
      <c r="B349" s="562" t="s">
        <v>5691</v>
      </c>
      <c r="C349" s="562" t="s">
        <v>6321</v>
      </c>
      <c r="D349" s="562" t="s">
        <v>5824</v>
      </c>
      <c r="E349" s="562" t="s">
        <v>5827</v>
      </c>
      <c r="F349" s="562" t="s">
        <v>27044</v>
      </c>
      <c r="G349" s="562" t="s">
        <v>25040</v>
      </c>
      <c r="H349" s="562" t="s">
        <v>27459</v>
      </c>
      <c r="I349" s="562" t="s">
        <v>25234</v>
      </c>
      <c r="J349" s="562" t="s">
        <v>27460</v>
      </c>
      <c r="K349" s="562" t="s">
        <v>6321</v>
      </c>
      <c r="L349" s="562"/>
      <c r="M349" s="562"/>
      <c r="N349" s="562"/>
      <c r="O349" s="562"/>
    </row>
    <row r="350" spans="1:15" x14ac:dyDescent="0.25">
      <c r="A350" s="562" t="s">
        <v>11027</v>
      </c>
      <c r="B350" s="562" t="s">
        <v>32049</v>
      </c>
      <c r="C350" s="562" t="s">
        <v>11026</v>
      </c>
      <c r="D350" s="562"/>
      <c r="E350" s="562" t="s">
        <v>5827</v>
      </c>
      <c r="F350" s="562"/>
      <c r="G350" s="562" t="s">
        <v>31966</v>
      </c>
      <c r="H350" s="562" t="s">
        <v>32039</v>
      </c>
      <c r="I350" s="562" t="s">
        <v>32040</v>
      </c>
      <c r="J350" s="562" t="s">
        <v>32041</v>
      </c>
      <c r="K350" s="562" t="s">
        <v>32042</v>
      </c>
      <c r="L350" s="562"/>
      <c r="M350" s="562"/>
      <c r="N350" s="562"/>
      <c r="O350" s="562"/>
    </row>
    <row r="351" spans="1:15" x14ac:dyDescent="0.25">
      <c r="A351" s="562" t="s">
        <v>5567</v>
      </c>
      <c r="B351" s="562" t="s">
        <v>5692</v>
      </c>
      <c r="C351" s="562" t="s">
        <v>6321</v>
      </c>
      <c r="D351" s="562" t="s">
        <v>5825</v>
      </c>
      <c r="E351" s="562" t="s">
        <v>24983</v>
      </c>
      <c r="F351" s="562" t="s">
        <v>27066</v>
      </c>
      <c r="G351" s="562" t="s">
        <v>25117</v>
      </c>
      <c r="H351" s="562" t="s">
        <v>27461</v>
      </c>
      <c r="I351" s="562" t="s">
        <v>25311</v>
      </c>
      <c r="J351" s="562" t="s">
        <v>27462</v>
      </c>
      <c r="K351" s="562" t="s">
        <v>6321</v>
      </c>
      <c r="L351" s="562"/>
      <c r="M351" s="562"/>
      <c r="N351" s="562"/>
      <c r="O351" s="562"/>
    </row>
    <row r="352" spans="1:15" x14ac:dyDescent="0.25">
      <c r="A352" s="562" t="s">
        <v>1207</v>
      </c>
      <c r="B352" s="562" t="s">
        <v>5693</v>
      </c>
      <c r="C352" s="562" t="s">
        <v>6321</v>
      </c>
      <c r="D352" s="562" t="s">
        <v>1208</v>
      </c>
      <c r="E352" s="562" t="s">
        <v>24850</v>
      </c>
      <c r="F352" s="562" t="s">
        <v>27191</v>
      </c>
      <c r="G352" s="562" t="s">
        <v>25023</v>
      </c>
      <c r="H352" s="562" t="s">
        <v>27463</v>
      </c>
      <c r="I352" s="562" t="s">
        <v>25217</v>
      </c>
      <c r="J352" s="562" t="s">
        <v>27464</v>
      </c>
      <c r="K352" s="562" t="s">
        <v>6321</v>
      </c>
      <c r="L352" s="562"/>
      <c r="M352" s="562"/>
      <c r="N352" s="562"/>
      <c r="O352" s="562"/>
    </row>
    <row r="353" spans="1:15" x14ac:dyDescent="0.25">
      <c r="A353" s="562" t="s">
        <v>5568</v>
      </c>
      <c r="B353" s="562" t="s">
        <v>5694</v>
      </c>
      <c r="C353" s="562" t="s">
        <v>6321</v>
      </c>
      <c r="D353" s="562" t="s">
        <v>5826</v>
      </c>
      <c r="E353" s="562" t="s">
        <v>5827</v>
      </c>
      <c r="F353" s="562" t="s">
        <v>27044</v>
      </c>
      <c r="G353" s="562" t="s">
        <v>25072</v>
      </c>
      <c r="H353" s="562" t="s">
        <v>27465</v>
      </c>
      <c r="I353" s="562" t="s">
        <v>25266</v>
      </c>
      <c r="J353" s="562" t="s">
        <v>27466</v>
      </c>
      <c r="K353" s="562" t="s">
        <v>6321</v>
      </c>
      <c r="L353" s="562"/>
      <c r="M353" s="562"/>
      <c r="N353" s="562"/>
      <c r="O353" s="562"/>
    </row>
    <row r="354" spans="1:15" x14ac:dyDescent="0.25">
      <c r="A354" s="562" t="s">
        <v>12513</v>
      </c>
      <c r="B354" s="562" t="s">
        <v>12511</v>
      </c>
      <c r="C354" s="562" t="s">
        <v>6321</v>
      </c>
      <c r="D354" s="562" t="s">
        <v>12512</v>
      </c>
      <c r="E354" s="562" t="s">
        <v>24868</v>
      </c>
      <c r="F354" s="562" t="s">
        <v>25476</v>
      </c>
      <c r="G354" s="562" t="s">
        <v>25485</v>
      </c>
      <c r="H354" s="562" t="s">
        <v>25491</v>
      </c>
      <c r="I354" s="562" t="s">
        <v>25492</v>
      </c>
      <c r="J354" s="562" t="s">
        <v>25493</v>
      </c>
      <c r="K354" s="562" t="s">
        <v>6321</v>
      </c>
      <c r="L354" s="562"/>
      <c r="M354" s="562"/>
      <c r="N354" s="562"/>
      <c r="O354" s="562"/>
    </row>
    <row r="355" spans="1:15" x14ac:dyDescent="0.25">
      <c r="A355" s="562" t="s">
        <v>2270</v>
      </c>
      <c r="B355" s="562" t="s">
        <v>24851</v>
      </c>
      <c r="C355" s="562" t="s">
        <v>6321</v>
      </c>
      <c r="D355" s="562" t="s">
        <v>16445</v>
      </c>
      <c r="E355" s="562" t="s">
        <v>24850</v>
      </c>
      <c r="F355" s="562" t="s">
        <v>24841</v>
      </c>
      <c r="G355" s="562" t="s">
        <v>24849</v>
      </c>
      <c r="H355" s="562" t="s">
        <v>24848</v>
      </c>
      <c r="I355" s="562" t="s">
        <v>25200</v>
      </c>
      <c r="J355" s="562" t="s">
        <v>27467</v>
      </c>
      <c r="K355" s="562" t="s">
        <v>6321</v>
      </c>
      <c r="L355" s="562"/>
      <c r="M355" s="562"/>
      <c r="N355" s="562"/>
      <c r="O355" s="562"/>
    </row>
  </sheetData>
  <sortState xmlns:xlrd2="http://schemas.microsoft.com/office/spreadsheetml/2017/richdata2" ref="A2:O355">
    <sortCondition ref="A2:A355"/>
  </sortStat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655"/>
  <sheetViews>
    <sheetView topLeftCell="A4317" workbookViewId="0">
      <selection sqref="A1:XFD1048576"/>
    </sheetView>
  </sheetViews>
  <sheetFormatPr defaultColWidth="16" defaultRowHeight="15" x14ac:dyDescent="0.25"/>
  <cols>
    <col min="1" max="1" width="16" style="230"/>
    <col min="3" max="3" width="16" style="67"/>
    <col min="4" max="4" width="16" style="131"/>
    <col min="5" max="5" width="16" style="230"/>
  </cols>
  <sheetData>
    <row r="1" spans="1:13" x14ac:dyDescent="0.25">
      <c r="A1" s="611" t="s">
        <v>6303</v>
      </c>
      <c r="C1" s="612" t="s">
        <v>6301</v>
      </c>
      <c r="D1" s="613" t="s">
        <v>6302</v>
      </c>
      <c r="E1" s="611" t="s">
        <v>29551</v>
      </c>
      <c r="F1" s="614" t="s">
        <v>6304</v>
      </c>
      <c r="G1" s="615"/>
      <c r="H1" s="614" t="s">
        <v>6305</v>
      </c>
      <c r="I1" s="615"/>
      <c r="J1" s="615"/>
      <c r="K1" s="610" t="s">
        <v>6306</v>
      </c>
      <c r="L1" s="610" t="s">
        <v>6307</v>
      </c>
      <c r="M1" s="610" t="s">
        <v>6308</v>
      </c>
    </row>
    <row r="2" spans="1:13" ht="21" x14ac:dyDescent="0.25">
      <c r="A2" s="611"/>
      <c r="C2" s="612"/>
      <c r="D2" s="613"/>
      <c r="E2" s="611"/>
      <c r="F2" s="201" t="s">
        <v>29552</v>
      </c>
      <c r="G2" s="201" t="s">
        <v>6309</v>
      </c>
      <c r="H2" s="201" t="s">
        <v>6310</v>
      </c>
      <c r="I2" s="201" t="s">
        <v>6311</v>
      </c>
      <c r="J2" s="201" t="s">
        <v>6312</v>
      </c>
      <c r="K2" s="610"/>
      <c r="L2" s="610"/>
      <c r="M2" s="610"/>
    </row>
    <row r="3" spans="1:13" ht="90" x14ac:dyDescent="0.25">
      <c r="A3" s="202" t="s">
        <v>29553</v>
      </c>
      <c r="B3">
        <v>3861</v>
      </c>
      <c r="C3" s="203" t="s">
        <v>29554</v>
      </c>
      <c r="D3" s="202" t="s">
        <v>29555</v>
      </c>
      <c r="E3" s="202" t="s">
        <v>6321</v>
      </c>
      <c r="F3" s="204" t="s">
        <v>29556</v>
      </c>
      <c r="G3" s="204" t="s">
        <v>29557</v>
      </c>
      <c r="H3" s="204" t="s">
        <v>7494</v>
      </c>
      <c r="I3" s="204" t="s">
        <v>29557</v>
      </c>
      <c r="J3" s="204" t="s">
        <v>6321</v>
      </c>
      <c r="K3" s="204" t="s">
        <v>6321</v>
      </c>
      <c r="L3" s="204" t="s">
        <v>6321</v>
      </c>
      <c r="M3" s="204" t="s">
        <v>29558</v>
      </c>
    </row>
    <row r="4" spans="1:13" ht="78.75" x14ac:dyDescent="0.25">
      <c r="A4" s="202" t="s">
        <v>29559</v>
      </c>
      <c r="B4">
        <v>3556</v>
      </c>
      <c r="C4" s="203" t="s">
        <v>29560</v>
      </c>
      <c r="D4" s="205" t="s">
        <v>29561</v>
      </c>
      <c r="E4" s="202" t="s">
        <v>6321</v>
      </c>
      <c r="F4" s="204" t="s">
        <v>6437</v>
      </c>
      <c r="G4" s="204" t="s">
        <v>6438</v>
      </c>
      <c r="H4" s="204" t="s">
        <v>6439</v>
      </c>
      <c r="I4" s="204" t="s">
        <v>6440</v>
      </c>
      <c r="J4" s="204" t="s">
        <v>6321</v>
      </c>
      <c r="K4" s="204" t="s">
        <v>16100</v>
      </c>
      <c r="L4" s="204" t="s">
        <v>6321</v>
      </c>
      <c r="M4" s="204" t="s">
        <v>29562</v>
      </c>
    </row>
    <row r="5" spans="1:13" ht="33.75" x14ac:dyDescent="0.25">
      <c r="A5" s="202" t="s">
        <v>20354</v>
      </c>
      <c r="B5">
        <v>3655</v>
      </c>
      <c r="C5" s="203" t="s">
        <v>20352</v>
      </c>
      <c r="D5" s="205" t="s">
        <v>20353</v>
      </c>
      <c r="E5" s="202" t="s">
        <v>6321</v>
      </c>
      <c r="F5" s="204" t="s">
        <v>7549</v>
      </c>
      <c r="G5" s="204" t="s">
        <v>7550</v>
      </c>
      <c r="H5" s="204" t="s">
        <v>6555</v>
      </c>
      <c r="I5" s="204" t="s">
        <v>7550</v>
      </c>
      <c r="J5" s="204" t="s">
        <v>6321</v>
      </c>
      <c r="K5" s="204" t="s">
        <v>6321</v>
      </c>
      <c r="L5" s="204" t="s">
        <v>6321</v>
      </c>
      <c r="M5" s="204" t="s">
        <v>831</v>
      </c>
    </row>
    <row r="6" spans="1:13" ht="45" x14ac:dyDescent="0.25">
      <c r="A6" s="206" t="s">
        <v>6775</v>
      </c>
      <c r="B6">
        <v>91</v>
      </c>
      <c r="C6" s="207" t="s">
        <v>6773</v>
      </c>
      <c r="D6" s="208" t="s">
        <v>6774</v>
      </c>
      <c r="E6" s="206" t="s">
        <v>6321</v>
      </c>
      <c r="F6" s="209" t="s">
        <v>6776</v>
      </c>
      <c r="G6" s="209" t="s">
        <v>6777</v>
      </c>
      <c r="H6" s="209" t="s">
        <v>6439</v>
      </c>
      <c r="I6" s="209" t="s">
        <v>6778</v>
      </c>
      <c r="J6" s="209" t="s">
        <v>6321</v>
      </c>
      <c r="K6" s="209" t="s">
        <v>6321</v>
      </c>
      <c r="L6" s="209" t="s">
        <v>6321</v>
      </c>
      <c r="M6" s="209" t="s">
        <v>831</v>
      </c>
    </row>
    <row r="7" spans="1:13" ht="67.5" x14ac:dyDescent="0.25">
      <c r="A7" s="206" t="s">
        <v>6321</v>
      </c>
      <c r="B7">
        <v>1133</v>
      </c>
      <c r="C7" s="207" t="s">
        <v>10793</v>
      </c>
      <c r="D7" s="206" t="s">
        <v>10794</v>
      </c>
      <c r="E7" s="206" t="s">
        <v>6321</v>
      </c>
      <c r="F7" s="209" t="s">
        <v>10795</v>
      </c>
      <c r="G7" s="209" t="s">
        <v>10796</v>
      </c>
      <c r="H7" s="209" t="s">
        <v>6375</v>
      </c>
      <c r="I7" s="209" t="s">
        <v>10797</v>
      </c>
      <c r="J7" s="209" t="s">
        <v>6321</v>
      </c>
      <c r="K7" s="209" t="s">
        <v>6321</v>
      </c>
      <c r="L7" s="209" t="s">
        <v>10798</v>
      </c>
      <c r="M7" s="209" t="s">
        <v>831</v>
      </c>
    </row>
    <row r="8" spans="1:13" ht="67.5" x14ac:dyDescent="0.25">
      <c r="A8" s="202" t="s">
        <v>1851</v>
      </c>
      <c r="B8">
        <v>155</v>
      </c>
      <c r="C8" s="203" t="s">
        <v>7099</v>
      </c>
      <c r="D8" s="205" t="s">
        <v>7100</v>
      </c>
      <c r="E8" s="202" t="s">
        <v>6321</v>
      </c>
      <c r="F8" s="204" t="s">
        <v>7101</v>
      </c>
      <c r="G8" s="204" t="s">
        <v>7102</v>
      </c>
      <c r="H8" s="204" t="s">
        <v>6375</v>
      </c>
      <c r="I8" s="204" t="s">
        <v>7102</v>
      </c>
      <c r="J8" s="204" t="s">
        <v>6321</v>
      </c>
      <c r="K8" s="204" t="s">
        <v>7103</v>
      </c>
      <c r="L8" s="204" t="s">
        <v>6321</v>
      </c>
      <c r="M8" s="204" t="s">
        <v>831</v>
      </c>
    </row>
    <row r="9" spans="1:13" ht="45" x14ac:dyDescent="0.25">
      <c r="A9" s="202" t="s">
        <v>7967</v>
      </c>
      <c r="B9">
        <v>341</v>
      </c>
      <c r="C9" s="203" t="s">
        <v>7965</v>
      </c>
      <c r="D9" s="205" t="s">
        <v>7966</v>
      </c>
      <c r="E9" s="202" t="s">
        <v>6321</v>
      </c>
      <c r="F9" s="204" t="s">
        <v>6639</v>
      </c>
      <c r="G9" s="204" t="s">
        <v>6640</v>
      </c>
      <c r="H9" s="204" t="s">
        <v>6555</v>
      </c>
      <c r="I9" s="204" t="s">
        <v>6640</v>
      </c>
      <c r="J9" s="204" t="s">
        <v>6321</v>
      </c>
      <c r="K9" s="204" t="s">
        <v>6321</v>
      </c>
      <c r="L9" s="204" t="s">
        <v>6321</v>
      </c>
      <c r="M9" s="204" t="s">
        <v>831</v>
      </c>
    </row>
    <row r="10" spans="1:13" ht="90" x14ac:dyDescent="0.25">
      <c r="A10" s="202" t="s">
        <v>25862</v>
      </c>
      <c r="B10">
        <v>2530</v>
      </c>
      <c r="C10" s="203" t="s">
        <v>25861</v>
      </c>
      <c r="D10" s="205" t="s">
        <v>29563</v>
      </c>
      <c r="E10" s="202" t="s">
        <v>6321</v>
      </c>
      <c r="F10" s="204" t="s">
        <v>25863</v>
      </c>
      <c r="G10" s="204" t="s">
        <v>25864</v>
      </c>
      <c r="H10" s="204" t="s">
        <v>6375</v>
      </c>
      <c r="I10" s="204" t="s">
        <v>25865</v>
      </c>
      <c r="J10" s="204" t="s">
        <v>6321</v>
      </c>
      <c r="K10" s="204" t="s">
        <v>8176</v>
      </c>
      <c r="L10" s="204" t="s">
        <v>6321</v>
      </c>
      <c r="M10" s="204" t="s">
        <v>25748</v>
      </c>
    </row>
    <row r="11" spans="1:13" ht="101.25" x14ac:dyDescent="0.25">
      <c r="A11" s="202" t="s">
        <v>25853</v>
      </c>
      <c r="B11">
        <v>2528</v>
      </c>
      <c r="C11" s="203" t="s">
        <v>25852</v>
      </c>
      <c r="D11" s="205" t="s">
        <v>29564</v>
      </c>
      <c r="E11" s="202" t="s">
        <v>6321</v>
      </c>
      <c r="F11" s="204" t="s">
        <v>25854</v>
      </c>
      <c r="G11" s="204" t="s">
        <v>25855</v>
      </c>
      <c r="H11" s="204" t="s">
        <v>10441</v>
      </c>
      <c r="I11" s="204" t="s">
        <v>25856</v>
      </c>
      <c r="J11" s="204" t="s">
        <v>6321</v>
      </c>
      <c r="K11" s="204" t="s">
        <v>8176</v>
      </c>
      <c r="L11" s="204" t="s">
        <v>6321</v>
      </c>
      <c r="M11" s="204" t="s">
        <v>25671</v>
      </c>
    </row>
    <row r="12" spans="1:13" ht="56.25" x14ac:dyDescent="0.25">
      <c r="A12" s="206" t="s">
        <v>11443</v>
      </c>
      <c r="B12">
        <v>1282</v>
      </c>
      <c r="C12" s="207" t="s">
        <v>11441</v>
      </c>
      <c r="D12" s="208" t="s">
        <v>11442</v>
      </c>
      <c r="E12" s="206" t="s">
        <v>6321</v>
      </c>
      <c r="F12" s="209" t="s">
        <v>8739</v>
      </c>
      <c r="G12" s="209" t="s">
        <v>8740</v>
      </c>
      <c r="H12" s="209" t="s">
        <v>6473</v>
      </c>
      <c r="I12" s="209" t="s">
        <v>8741</v>
      </c>
      <c r="J12" s="209" t="s">
        <v>6321</v>
      </c>
      <c r="K12" s="209" t="s">
        <v>6321</v>
      </c>
      <c r="L12" s="209" t="s">
        <v>6321</v>
      </c>
      <c r="M12" s="209" t="s">
        <v>831</v>
      </c>
    </row>
    <row r="13" spans="1:13" ht="56.25" x14ac:dyDescent="0.25">
      <c r="A13" s="202" t="s">
        <v>6844</v>
      </c>
      <c r="B13">
        <v>106</v>
      </c>
      <c r="C13" s="203" t="s">
        <v>6842</v>
      </c>
      <c r="D13" s="205" t="s">
        <v>6843</v>
      </c>
      <c r="E13" s="202" t="s">
        <v>6321</v>
      </c>
      <c r="F13" s="204" t="s">
        <v>6845</v>
      </c>
      <c r="G13" s="204" t="s">
        <v>6846</v>
      </c>
      <c r="H13" s="204" t="s">
        <v>6536</v>
      </c>
      <c r="I13" s="204" t="s">
        <v>6846</v>
      </c>
      <c r="J13" s="204" t="s">
        <v>6321</v>
      </c>
      <c r="K13" s="204" t="s">
        <v>6321</v>
      </c>
      <c r="L13" s="204" t="s">
        <v>6321</v>
      </c>
      <c r="M13" s="204" t="s">
        <v>831</v>
      </c>
    </row>
    <row r="14" spans="1:13" ht="45" x14ac:dyDescent="0.25">
      <c r="A14" s="206" t="s">
        <v>6724</v>
      </c>
      <c r="B14">
        <v>81</v>
      </c>
      <c r="C14" s="207" t="s">
        <v>6722</v>
      </c>
      <c r="D14" s="208" t="s">
        <v>6723</v>
      </c>
      <c r="E14" s="206" t="s">
        <v>6321</v>
      </c>
      <c r="F14" s="209" t="s">
        <v>6639</v>
      </c>
      <c r="G14" s="209" t="s">
        <v>6640</v>
      </c>
      <c r="H14" s="209" t="s">
        <v>6555</v>
      </c>
      <c r="I14" s="209" t="s">
        <v>6640</v>
      </c>
      <c r="J14" s="209" t="s">
        <v>6321</v>
      </c>
      <c r="K14" s="209" t="s">
        <v>6321</v>
      </c>
      <c r="L14" s="209" t="s">
        <v>6321</v>
      </c>
      <c r="M14" s="209" t="s">
        <v>831</v>
      </c>
    </row>
    <row r="15" spans="1:13" ht="45" x14ac:dyDescent="0.25">
      <c r="A15" s="206" t="s">
        <v>18953</v>
      </c>
      <c r="B15">
        <v>3287</v>
      </c>
      <c r="C15" s="207" t="s">
        <v>18951</v>
      </c>
      <c r="D15" s="208" t="s">
        <v>18952</v>
      </c>
      <c r="E15" s="206" t="s">
        <v>6321</v>
      </c>
      <c r="F15" s="209" t="s">
        <v>6673</v>
      </c>
      <c r="G15" s="209" t="s">
        <v>6674</v>
      </c>
      <c r="H15" s="209" t="s">
        <v>6473</v>
      </c>
      <c r="I15" s="209" t="s">
        <v>6674</v>
      </c>
      <c r="J15" s="209" t="s">
        <v>6321</v>
      </c>
      <c r="K15" s="209" t="s">
        <v>6321</v>
      </c>
      <c r="L15" s="209" t="s">
        <v>6321</v>
      </c>
      <c r="M15" s="209" t="s">
        <v>831</v>
      </c>
    </row>
    <row r="16" spans="1:13" ht="45" x14ac:dyDescent="0.25">
      <c r="A16" s="206" t="s">
        <v>13829</v>
      </c>
      <c r="B16">
        <v>1909</v>
      </c>
      <c r="C16" s="207" t="s">
        <v>13827</v>
      </c>
      <c r="D16" s="208" t="s">
        <v>13828</v>
      </c>
      <c r="E16" s="206" t="s">
        <v>6321</v>
      </c>
      <c r="F16" s="209" t="s">
        <v>13830</v>
      </c>
      <c r="G16" s="209" t="s">
        <v>13831</v>
      </c>
      <c r="H16" s="209" t="s">
        <v>6473</v>
      </c>
      <c r="I16" s="209" t="s">
        <v>13831</v>
      </c>
      <c r="J16" s="209" t="s">
        <v>6321</v>
      </c>
      <c r="K16" s="209" t="s">
        <v>6321</v>
      </c>
      <c r="L16" s="209" t="s">
        <v>10272</v>
      </c>
      <c r="M16" s="209" t="s">
        <v>831</v>
      </c>
    </row>
    <row r="17" spans="1:13" ht="45" x14ac:dyDescent="0.25">
      <c r="A17" s="202" t="s">
        <v>6321</v>
      </c>
      <c r="B17">
        <v>211</v>
      </c>
      <c r="C17" s="203" t="s">
        <v>7361</v>
      </c>
      <c r="D17" s="205" t="s">
        <v>7362</v>
      </c>
      <c r="E17" s="202" t="s">
        <v>6321</v>
      </c>
      <c r="F17" s="204" t="s">
        <v>7342</v>
      </c>
      <c r="G17" s="204" t="s">
        <v>6353</v>
      </c>
      <c r="H17" s="204" t="s">
        <v>6329</v>
      </c>
      <c r="I17" s="204" t="s">
        <v>6353</v>
      </c>
      <c r="J17" s="204" t="s">
        <v>6347</v>
      </c>
      <c r="K17" s="204" t="s">
        <v>6321</v>
      </c>
      <c r="L17" s="204" t="s">
        <v>6377</v>
      </c>
      <c r="M17" s="204" t="s">
        <v>831</v>
      </c>
    </row>
    <row r="18" spans="1:13" ht="56.25" x14ac:dyDescent="0.25">
      <c r="A18" s="206" t="s">
        <v>7978</v>
      </c>
      <c r="B18">
        <v>344</v>
      </c>
      <c r="C18" s="207" t="s">
        <v>7976</v>
      </c>
      <c r="D18" s="208" t="s">
        <v>7977</v>
      </c>
      <c r="E18" s="206" t="s">
        <v>6321</v>
      </c>
      <c r="F18" s="209" t="s">
        <v>6673</v>
      </c>
      <c r="G18" s="209" t="s">
        <v>6674</v>
      </c>
      <c r="H18" s="209" t="s">
        <v>6473</v>
      </c>
      <c r="I18" s="209" t="s">
        <v>6674</v>
      </c>
      <c r="J18" s="209" t="s">
        <v>6321</v>
      </c>
      <c r="K18" s="209" t="s">
        <v>6321</v>
      </c>
      <c r="L18" s="209" t="s">
        <v>6321</v>
      </c>
      <c r="M18" s="209" t="s">
        <v>831</v>
      </c>
    </row>
    <row r="19" spans="1:13" ht="101.25" x14ac:dyDescent="0.25">
      <c r="A19" s="202" t="s">
        <v>6321</v>
      </c>
      <c r="B19">
        <v>902</v>
      </c>
      <c r="C19" s="203" t="s">
        <v>9960</v>
      </c>
      <c r="D19" s="202" t="s">
        <v>9961</v>
      </c>
      <c r="E19" s="202" t="s">
        <v>6321</v>
      </c>
      <c r="F19" s="204" t="s">
        <v>7711</v>
      </c>
      <c r="G19" s="204" t="s">
        <v>9962</v>
      </c>
      <c r="H19" s="204" t="s">
        <v>6439</v>
      </c>
      <c r="I19" s="204" t="s">
        <v>9962</v>
      </c>
      <c r="J19" s="204" t="s">
        <v>6321</v>
      </c>
      <c r="K19" s="204" t="s">
        <v>7085</v>
      </c>
      <c r="L19" s="204" t="s">
        <v>9674</v>
      </c>
      <c r="M19" s="204" t="s">
        <v>831</v>
      </c>
    </row>
    <row r="20" spans="1:13" ht="56.25" x14ac:dyDescent="0.25">
      <c r="A20" s="202" t="s">
        <v>6321</v>
      </c>
      <c r="B20">
        <v>827</v>
      </c>
      <c r="C20" s="203" t="s">
        <v>9672</v>
      </c>
      <c r="D20" s="202" t="s">
        <v>9673</v>
      </c>
      <c r="E20" s="202" t="s">
        <v>6321</v>
      </c>
      <c r="F20" s="204" t="s">
        <v>6611</v>
      </c>
      <c r="G20" s="204" t="s">
        <v>9670</v>
      </c>
      <c r="H20" s="204" t="s">
        <v>6536</v>
      </c>
      <c r="I20" s="204" t="s">
        <v>9671</v>
      </c>
      <c r="J20" s="204" t="s">
        <v>6321</v>
      </c>
      <c r="K20" s="204" t="s">
        <v>7085</v>
      </c>
      <c r="L20" s="204" t="s">
        <v>9674</v>
      </c>
      <c r="M20" s="204" t="s">
        <v>831</v>
      </c>
    </row>
    <row r="21" spans="1:13" ht="101.25" x14ac:dyDescent="0.25">
      <c r="A21" s="202" t="s">
        <v>6321</v>
      </c>
      <c r="B21">
        <v>914</v>
      </c>
      <c r="C21" s="203" t="s">
        <v>10013</v>
      </c>
      <c r="D21" s="202" t="s">
        <v>10014</v>
      </c>
      <c r="E21" s="202" t="s">
        <v>6321</v>
      </c>
      <c r="F21" s="204" t="s">
        <v>7052</v>
      </c>
      <c r="G21" s="204" t="s">
        <v>7084</v>
      </c>
      <c r="H21" s="204" t="s">
        <v>6473</v>
      </c>
      <c r="I21" s="204" t="s">
        <v>7084</v>
      </c>
      <c r="J21" s="204" t="s">
        <v>6321</v>
      </c>
      <c r="K21" s="204" t="s">
        <v>7085</v>
      </c>
      <c r="L21" s="204" t="s">
        <v>9674</v>
      </c>
      <c r="M21" s="204" t="s">
        <v>831</v>
      </c>
    </row>
    <row r="22" spans="1:13" ht="112.5" x14ac:dyDescent="0.25">
      <c r="A22" s="202" t="s">
        <v>6321</v>
      </c>
      <c r="B22">
        <v>9</v>
      </c>
      <c r="C22" s="203" t="s">
        <v>6371</v>
      </c>
      <c r="D22" s="202" t="s">
        <v>6372</v>
      </c>
      <c r="E22" s="202" t="s">
        <v>6321</v>
      </c>
      <c r="F22" s="204" t="s">
        <v>6373</v>
      </c>
      <c r="G22" s="204" t="s">
        <v>6374</v>
      </c>
      <c r="H22" s="204" t="s">
        <v>6375</v>
      </c>
      <c r="I22" s="204" t="s">
        <v>6376</v>
      </c>
      <c r="J22" s="204" t="s">
        <v>6321</v>
      </c>
      <c r="K22" s="204" t="s">
        <v>6321</v>
      </c>
      <c r="L22" s="204" t="s">
        <v>6377</v>
      </c>
      <c r="M22" s="204" t="s">
        <v>831</v>
      </c>
    </row>
    <row r="23" spans="1:13" ht="168.75" x14ac:dyDescent="0.25">
      <c r="A23" s="202" t="s">
        <v>6321</v>
      </c>
      <c r="B23">
        <v>853</v>
      </c>
      <c r="C23" s="203" t="s">
        <v>9796</v>
      </c>
      <c r="D23" s="205" t="s">
        <v>9797</v>
      </c>
      <c r="E23" s="202" t="s">
        <v>6321</v>
      </c>
      <c r="F23" s="204" t="s">
        <v>7817</v>
      </c>
      <c r="G23" s="204" t="s">
        <v>7818</v>
      </c>
      <c r="H23" s="204" t="s">
        <v>6439</v>
      </c>
      <c r="I23" s="204" t="s">
        <v>7819</v>
      </c>
      <c r="J23" s="204" t="s">
        <v>6321</v>
      </c>
      <c r="K23" s="204" t="s">
        <v>7085</v>
      </c>
      <c r="L23" s="204" t="s">
        <v>9674</v>
      </c>
      <c r="M23" s="204" t="s">
        <v>831</v>
      </c>
    </row>
    <row r="24" spans="1:13" ht="22.5" x14ac:dyDescent="0.25">
      <c r="A24" s="206" t="s">
        <v>6321</v>
      </c>
      <c r="B24">
        <v>911</v>
      </c>
      <c r="C24" s="207" t="s">
        <v>9998</v>
      </c>
      <c r="D24" s="206" t="s">
        <v>9999</v>
      </c>
      <c r="E24" s="206" t="s">
        <v>6321</v>
      </c>
      <c r="F24" s="209" t="s">
        <v>9996</v>
      </c>
      <c r="G24" s="209" t="s">
        <v>25689</v>
      </c>
      <c r="H24" s="209" t="s">
        <v>9997</v>
      </c>
      <c r="I24" s="209" t="s">
        <v>9997</v>
      </c>
      <c r="J24" s="209" t="s">
        <v>6321</v>
      </c>
      <c r="K24" s="209" t="s">
        <v>6321</v>
      </c>
      <c r="L24" s="209" t="s">
        <v>6655</v>
      </c>
      <c r="M24" s="209" t="s">
        <v>6423</v>
      </c>
    </row>
    <row r="25" spans="1:13" ht="45" x14ac:dyDescent="0.25">
      <c r="A25" s="202" t="s">
        <v>6321</v>
      </c>
      <c r="B25">
        <v>3897</v>
      </c>
      <c r="C25" s="203" t="s">
        <v>21256</v>
      </c>
      <c r="D25" s="205" t="s">
        <v>21257</v>
      </c>
      <c r="E25" s="202" t="s">
        <v>6321</v>
      </c>
      <c r="F25" s="204" t="s">
        <v>14754</v>
      </c>
      <c r="G25" s="204" t="s">
        <v>14755</v>
      </c>
      <c r="H25" s="204" t="s">
        <v>6427</v>
      </c>
      <c r="I25" s="204" t="s">
        <v>14755</v>
      </c>
      <c r="J25" s="204" t="s">
        <v>6321</v>
      </c>
      <c r="K25" s="204" t="s">
        <v>6321</v>
      </c>
      <c r="L25" s="204" t="s">
        <v>6377</v>
      </c>
      <c r="M25" s="204" t="s">
        <v>831</v>
      </c>
    </row>
    <row r="26" spans="1:13" ht="78.75" x14ac:dyDescent="0.25">
      <c r="A26" s="206" t="s">
        <v>6321</v>
      </c>
      <c r="B26">
        <v>2909</v>
      </c>
      <c r="C26" s="207" t="s">
        <v>17518</v>
      </c>
      <c r="D26" s="206" t="s">
        <v>17519</v>
      </c>
      <c r="E26" s="206" t="s">
        <v>6321</v>
      </c>
      <c r="F26" s="209" t="s">
        <v>16509</v>
      </c>
      <c r="G26" s="209" t="s">
        <v>16510</v>
      </c>
      <c r="H26" s="209" t="s">
        <v>6375</v>
      </c>
      <c r="I26" s="209" t="s">
        <v>16511</v>
      </c>
      <c r="J26" s="209" t="s">
        <v>6321</v>
      </c>
      <c r="K26" s="209" t="s">
        <v>6321</v>
      </c>
      <c r="L26" s="209" t="s">
        <v>6655</v>
      </c>
      <c r="M26" s="209" t="s">
        <v>831</v>
      </c>
    </row>
    <row r="27" spans="1:13" ht="67.5" x14ac:dyDescent="0.25">
      <c r="A27" s="206" t="s">
        <v>6321</v>
      </c>
      <c r="B27">
        <v>2705</v>
      </c>
      <c r="C27" s="207" t="s">
        <v>16771</v>
      </c>
      <c r="D27" s="206" t="s">
        <v>16772</v>
      </c>
      <c r="E27" s="206" t="s">
        <v>6321</v>
      </c>
      <c r="F27" s="209" t="s">
        <v>16773</v>
      </c>
      <c r="G27" s="209" t="s">
        <v>16774</v>
      </c>
      <c r="H27" s="209" t="s">
        <v>6375</v>
      </c>
      <c r="I27" s="209" t="s">
        <v>16775</v>
      </c>
      <c r="J27" s="209" t="s">
        <v>6321</v>
      </c>
      <c r="K27" s="209" t="s">
        <v>6321</v>
      </c>
      <c r="L27" s="209" t="s">
        <v>10798</v>
      </c>
      <c r="M27" s="209" t="s">
        <v>831</v>
      </c>
    </row>
    <row r="28" spans="1:13" ht="78.75" x14ac:dyDescent="0.25">
      <c r="A28" s="206" t="s">
        <v>6321</v>
      </c>
      <c r="B28">
        <v>620</v>
      </c>
      <c r="C28" s="207" t="s">
        <v>9240</v>
      </c>
      <c r="D28" s="206" t="s">
        <v>9241</v>
      </c>
      <c r="E28" s="206" t="s">
        <v>6321</v>
      </c>
      <c r="F28" s="209" t="s">
        <v>9242</v>
      </c>
      <c r="G28" s="209" t="s">
        <v>9243</v>
      </c>
      <c r="H28" s="209" t="s">
        <v>6634</v>
      </c>
      <c r="I28" s="209" t="s">
        <v>9244</v>
      </c>
      <c r="J28" s="209" t="s">
        <v>6321</v>
      </c>
      <c r="K28" s="209" t="s">
        <v>6321</v>
      </c>
      <c r="L28" s="209" t="s">
        <v>6377</v>
      </c>
      <c r="M28" s="209" t="s">
        <v>831</v>
      </c>
    </row>
    <row r="29" spans="1:13" ht="67.5" x14ac:dyDescent="0.25">
      <c r="A29" s="206" t="s">
        <v>6321</v>
      </c>
      <c r="B29">
        <v>802</v>
      </c>
      <c r="C29" s="207" t="s">
        <v>25638</v>
      </c>
      <c r="D29" s="206" t="s">
        <v>25639</v>
      </c>
      <c r="E29" s="206" t="s">
        <v>6321</v>
      </c>
      <c r="F29" s="209" t="s">
        <v>25640</v>
      </c>
      <c r="G29" s="209" t="s">
        <v>25641</v>
      </c>
      <c r="H29" s="209" t="s">
        <v>6536</v>
      </c>
      <c r="I29" s="209" t="s">
        <v>25642</v>
      </c>
      <c r="J29" s="209" t="s">
        <v>6321</v>
      </c>
      <c r="K29" s="209" t="s">
        <v>6524</v>
      </c>
      <c r="L29" s="209" t="s">
        <v>6321</v>
      </c>
      <c r="M29" s="209" t="s">
        <v>25568</v>
      </c>
    </row>
    <row r="30" spans="1:13" ht="56.25" x14ac:dyDescent="0.25">
      <c r="A30" s="206" t="s">
        <v>8004</v>
      </c>
      <c r="B30">
        <v>350</v>
      </c>
      <c r="C30" s="207" t="s">
        <v>8002</v>
      </c>
      <c r="D30" s="208" t="s">
        <v>8003</v>
      </c>
      <c r="E30" s="206" t="s">
        <v>6321</v>
      </c>
      <c r="F30" s="209" t="s">
        <v>6560</v>
      </c>
      <c r="G30" s="209" t="s">
        <v>6561</v>
      </c>
      <c r="H30" s="209" t="s">
        <v>6555</v>
      </c>
      <c r="I30" s="209" t="s">
        <v>6561</v>
      </c>
      <c r="J30" s="209" t="s">
        <v>6321</v>
      </c>
      <c r="K30" s="209" t="s">
        <v>6321</v>
      </c>
      <c r="L30" s="209" t="s">
        <v>6321</v>
      </c>
      <c r="M30" s="209" t="s">
        <v>831</v>
      </c>
    </row>
    <row r="31" spans="1:13" ht="45" x14ac:dyDescent="0.25">
      <c r="A31" s="202" t="s">
        <v>6638</v>
      </c>
      <c r="B31">
        <v>62</v>
      </c>
      <c r="C31" s="203" t="s">
        <v>6636</v>
      </c>
      <c r="D31" s="205" t="s">
        <v>6637</v>
      </c>
      <c r="E31" s="202" t="s">
        <v>6321</v>
      </c>
      <c r="F31" s="204" t="s">
        <v>6639</v>
      </c>
      <c r="G31" s="204" t="s">
        <v>6640</v>
      </c>
      <c r="H31" s="204" t="s">
        <v>6555</v>
      </c>
      <c r="I31" s="204" t="s">
        <v>6640</v>
      </c>
      <c r="J31" s="204" t="s">
        <v>6321</v>
      </c>
      <c r="K31" s="204" t="s">
        <v>6321</v>
      </c>
      <c r="L31" s="204" t="s">
        <v>6321</v>
      </c>
      <c r="M31" s="204" t="s">
        <v>831</v>
      </c>
    </row>
    <row r="32" spans="1:13" ht="22.5" x14ac:dyDescent="0.25">
      <c r="A32" s="206" t="s">
        <v>6321</v>
      </c>
      <c r="B32">
        <v>1957</v>
      </c>
      <c r="C32" s="207" t="s">
        <v>13984</v>
      </c>
      <c r="D32" s="206" t="s">
        <v>13985</v>
      </c>
      <c r="E32" s="206" t="s">
        <v>6321</v>
      </c>
      <c r="F32" s="209" t="s">
        <v>6673</v>
      </c>
      <c r="G32" s="209" t="s">
        <v>6674</v>
      </c>
      <c r="H32" s="209" t="s">
        <v>6473</v>
      </c>
      <c r="I32" s="209" t="s">
        <v>6674</v>
      </c>
      <c r="J32" s="209" t="s">
        <v>6321</v>
      </c>
      <c r="K32" s="209" t="s">
        <v>6321</v>
      </c>
      <c r="L32" s="209" t="s">
        <v>6321</v>
      </c>
      <c r="M32" s="209" t="s">
        <v>831</v>
      </c>
    </row>
    <row r="33" spans="1:13" ht="123.75" x14ac:dyDescent="0.25">
      <c r="A33" s="206" t="s">
        <v>19184</v>
      </c>
      <c r="B33">
        <v>3345</v>
      </c>
      <c r="C33" s="207" t="s">
        <v>19182</v>
      </c>
      <c r="D33" s="208" t="s">
        <v>19183</v>
      </c>
      <c r="E33" s="206" t="s">
        <v>6321</v>
      </c>
      <c r="F33" s="209" t="s">
        <v>6766</v>
      </c>
      <c r="G33" s="209" t="s">
        <v>6767</v>
      </c>
      <c r="H33" s="209" t="s">
        <v>6439</v>
      </c>
      <c r="I33" s="209" t="s">
        <v>6768</v>
      </c>
      <c r="J33" s="209" t="s">
        <v>6321</v>
      </c>
      <c r="K33" s="209" t="s">
        <v>6321</v>
      </c>
      <c r="L33" s="209" t="s">
        <v>6321</v>
      </c>
      <c r="M33" s="209" t="s">
        <v>831</v>
      </c>
    </row>
    <row r="34" spans="1:13" ht="90" x14ac:dyDescent="0.25">
      <c r="A34" s="202" t="s">
        <v>16552</v>
      </c>
      <c r="B34">
        <v>2650</v>
      </c>
      <c r="C34" s="203" t="s">
        <v>16550</v>
      </c>
      <c r="D34" s="205" t="s">
        <v>16551</v>
      </c>
      <c r="E34" s="202" t="s">
        <v>6321</v>
      </c>
      <c r="F34" s="204" t="s">
        <v>6766</v>
      </c>
      <c r="G34" s="204" t="s">
        <v>6767</v>
      </c>
      <c r="H34" s="204" t="s">
        <v>6439</v>
      </c>
      <c r="I34" s="204" t="s">
        <v>6768</v>
      </c>
      <c r="J34" s="204" t="s">
        <v>6321</v>
      </c>
      <c r="K34" s="204" t="s">
        <v>6321</v>
      </c>
      <c r="L34" s="204" t="s">
        <v>6321</v>
      </c>
      <c r="M34" s="204" t="s">
        <v>831</v>
      </c>
    </row>
    <row r="35" spans="1:13" ht="67.5" x14ac:dyDescent="0.25">
      <c r="A35" s="202" t="s">
        <v>14008</v>
      </c>
      <c r="B35">
        <v>1965</v>
      </c>
      <c r="C35" s="203" t="s">
        <v>14006</v>
      </c>
      <c r="D35" s="205" t="s">
        <v>14007</v>
      </c>
      <c r="E35" s="202" t="s">
        <v>6321</v>
      </c>
      <c r="F35" s="204" t="s">
        <v>7839</v>
      </c>
      <c r="G35" s="204" t="s">
        <v>14009</v>
      </c>
      <c r="H35" s="204" t="s">
        <v>6536</v>
      </c>
      <c r="I35" s="204" t="s">
        <v>14010</v>
      </c>
      <c r="J35" s="204" t="s">
        <v>6321</v>
      </c>
      <c r="K35" s="204" t="s">
        <v>6321</v>
      </c>
      <c r="L35" s="204" t="s">
        <v>6321</v>
      </c>
      <c r="M35" s="204" t="s">
        <v>831</v>
      </c>
    </row>
    <row r="36" spans="1:13" ht="292.5" x14ac:dyDescent="0.25">
      <c r="A36" s="206" t="s">
        <v>6321</v>
      </c>
      <c r="B36">
        <v>262</v>
      </c>
      <c r="C36" s="207" t="s">
        <v>25588</v>
      </c>
      <c r="D36" s="206" t="s">
        <v>25589</v>
      </c>
      <c r="E36" s="206" t="s">
        <v>6321</v>
      </c>
      <c r="F36" s="209" t="s">
        <v>6857</v>
      </c>
      <c r="G36" s="209" t="s">
        <v>23943</v>
      </c>
      <c r="H36" s="209" t="s">
        <v>6427</v>
      </c>
      <c r="I36" s="209" t="s">
        <v>23943</v>
      </c>
      <c r="J36" s="209" t="s">
        <v>6321</v>
      </c>
      <c r="K36" s="209" t="s">
        <v>6321</v>
      </c>
      <c r="L36" s="209" t="s">
        <v>6377</v>
      </c>
      <c r="M36" s="209" t="s">
        <v>25568</v>
      </c>
    </row>
    <row r="37" spans="1:13" ht="45" x14ac:dyDescent="0.25">
      <c r="A37" s="202" t="s">
        <v>13645</v>
      </c>
      <c r="B37">
        <v>1854</v>
      </c>
      <c r="C37" s="203" t="s">
        <v>13643</v>
      </c>
      <c r="D37" s="205" t="s">
        <v>13644</v>
      </c>
      <c r="E37" s="202" t="s">
        <v>6321</v>
      </c>
      <c r="F37" s="204" t="s">
        <v>6695</v>
      </c>
      <c r="G37" s="204" t="s">
        <v>6696</v>
      </c>
      <c r="H37" s="204" t="s">
        <v>6439</v>
      </c>
      <c r="I37" s="204" t="s">
        <v>6696</v>
      </c>
      <c r="J37" s="204" t="s">
        <v>6321</v>
      </c>
      <c r="K37" s="204" t="s">
        <v>6321</v>
      </c>
      <c r="L37" s="204" t="s">
        <v>6321</v>
      </c>
      <c r="M37" s="204" t="s">
        <v>831</v>
      </c>
    </row>
    <row r="38" spans="1:13" ht="56.25" x14ac:dyDescent="0.25">
      <c r="A38" s="202" t="s">
        <v>6321</v>
      </c>
      <c r="B38">
        <v>2113</v>
      </c>
      <c r="C38" s="203" t="s">
        <v>14554</v>
      </c>
      <c r="D38" s="202" t="s">
        <v>14555</v>
      </c>
      <c r="E38" s="202" t="s">
        <v>6321</v>
      </c>
      <c r="F38" s="204" t="s">
        <v>6625</v>
      </c>
      <c r="G38" s="204" t="s">
        <v>6626</v>
      </c>
      <c r="H38" s="204" t="s">
        <v>6439</v>
      </c>
      <c r="I38" s="204" t="s">
        <v>6627</v>
      </c>
      <c r="J38" s="204" t="s">
        <v>6321</v>
      </c>
      <c r="K38" s="204" t="s">
        <v>6321</v>
      </c>
      <c r="L38" s="204" t="s">
        <v>6377</v>
      </c>
      <c r="M38" s="204" t="s">
        <v>831</v>
      </c>
    </row>
    <row r="39" spans="1:13" ht="56.25" x14ac:dyDescent="0.25">
      <c r="A39" s="206" t="s">
        <v>6321</v>
      </c>
      <c r="B39">
        <v>2226</v>
      </c>
      <c r="C39" s="207" t="s">
        <v>15015</v>
      </c>
      <c r="D39" s="206" t="s">
        <v>15016</v>
      </c>
      <c r="E39" s="206" t="s">
        <v>6321</v>
      </c>
      <c r="F39" s="209" t="s">
        <v>6625</v>
      </c>
      <c r="G39" s="209" t="s">
        <v>6626</v>
      </c>
      <c r="H39" s="209" t="s">
        <v>6439</v>
      </c>
      <c r="I39" s="209" t="s">
        <v>6627</v>
      </c>
      <c r="J39" s="209" t="s">
        <v>6321</v>
      </c>
      <c r="K39" s="209" t="s">
        <v>6321</v>
      </c>
      <c r="L39" s="209" t="s">
        <v>6377</v>
      </c>
      <c r="M39" s="209" t="s">
        <v>831</v>
      </c>
    </row>
    <row r="40" spans="1:13" ht="33.75" x14ac:dyDescent="0.25">
      <c r="A40" s="206" t="s">
        <v>13648</v>
      </c>
      <c r="B40">
        <v>1855</v>
      </c>
      <c r="C40" s="207" t="s">
        <v>13646</v>
      </c>
      <c r="D40" s="208" t="s">
        <v>13647</v>
      </c>
      <c r="E40" s="206" t="s">
        <v>6321</v>
      </c>
      <c r="F40" s="209" t="s">
        <v>6553</v>
      </c>
      <c r="G40" s="209" t="s">
        <v>6554</v>
      </c>
      <c r="H40" s="209" t="s">
        <v>6555</v>
      </c>
      <c r="I40" s="209" t="s">
        <v>6554</v>
      </c>
      <c r="J40" s="209" t="s">
        <v>6321</v>
      </c>
      <c r="K40" s="209" t="s">
        <v>6321</v>
      </c>
      <c r="L40" s="209" t="s">
        <v>6321</v>
      </c>
      <c r="M40" s="209" t="s">
        <v>831</v>
      </c>
    </row>
    <row r="41" spans="1:13" ht="33.75" x14ac:dyDescent="0.25">
      <c r="A41" s="206" t="s">
        <v>6321</v>
      </c>
      <c r="B41">
        <v>1859</v>
      </c>
      <c r="C41" s="207" t="s">
        <v>13665</v>
      </c>
      <c r="D41" s="206" t="s">
        <v>13666</v>
      </c>
      <c r="E41" s="206" t="s">
        <v>6321</v>
      </c>
      <c r="F41" s="209" t="s">
        <v>13663</v>
      </c>
      <c r="G41" s="209" t="s">
        <v>13664</v>
      </c>
      <c r="H41" s="209" t="s">
        <v>6536</v>
      </c>
      <c r="I41" s="209" t="s">
        <v>13664</v>
      </c>
      <c r="J41" s="209" t="s">
        <v>6321</v>
      </c>
      <c r="K41" s="209" t="s">
        <v>6321</v>
      </c>
      <c r="L41" s="209" t="s">
        <v>6377</v>
      </c>
      <c r="M41" s="209" t="s">
        <v>831</v>
      </c>
    </row>
    <row r="42" spans="1:13" ht="56.25" x14ac:dyDescent="0.25">
      <c r="A42" s="202" t="s">
        <v>6321</v>
      </c>
      <c r="B42">
        <v>190</v>
      </c>
      <c r="C42" s="203" t="s">
        <v>7264</v>
      </c>
      <c r="D42" s="202" t="s">
        <v>7265</v>
      </c>
      <c r="E42" s="202" t="s">
        <v>6321</v>
      </c>
      <c r="F42" s="204" t="s">
        <v>6673</v>
      </c>
      <c r="G42" s="204" t="s">
        <v>6674</v>
      </c>
      <c r="H42" s="204" t="s">
        <v>6473</v>
      </c>
      <c r="I42" s="204" t="s">
        <v>6674</v>
      </c>
      <c r="J42" s="204" t="s">
        <v>6321</v>
      </c>
      <c r="K42" s="204" t="s">
        <v>7085</v>
      </c>
      <c r="L42" s="204" t="s">
        <v>6377</v>
      </c>
      <c r="M42" s="204" t="s">
        <v>831</v>
      </c>
    </row>
    <row r="43" spans="1:13" ht="315" x14ac:dyDescent="0.25">
      <c r="A43" s="202" t="s">
        <v>6321</v>
      </c>
      <c r="B43">
        <v>263</v>
      </c>
      <c r="C43" s="203" t="s">
        <v>25590</v>
      </c>
      <c r="D43" s="205" t="s">
        <v>29565</v>
      </c>
      <c r="E43" s="202" t="s">
        <v>6321</v>
      </c>
      <c r="F43" s="204" t="s">
        <v>8513</v>
      </c>
      <c r="G43" s="204" t="s">
        <v>25591</v>
      </c>
      <c r="H43" s="204" t="s">
        <v>7494</v>
      </c>
      <c r="I43" s="204" t="s">
        <v>25591</v>
      </c>
      <c r="J43" s="204" t="s">
        <v>6321</v>
      </c>
      <c r="K43" s="204" t="s">
        <v>6321</v>
      </c>
      <c r="L43" s="204" t="s">
        <v>6377</v>
      </c>
      <c r="M43" s="204" t="s">
        <v>25568</v>
      </c>
    </row>
    <row r="44" spans="1:13" ht="56.25" x14ac:dyDescent="0.25">
      <c r="A44" s="202" t="s">
        <v>6321</v>
      </c>
      <c r="B44">
        <v>926</v>
      </c>
      <c r="C44" s="203" t="s">
        <v>10064</v>
      </c>
      <c r="D44" s="202" t="s">
        <v>10065</v>
      </c>
      <c r="E44" s="202" t="s">
        <v>6321</v>
      </c>
      <c r="F44" s="204" t="s">
        <v>10048</v>
      </c>
      <c r="G44" s="204" t="s">
        <v>10049</v>
      </c>
      <c r="H44" s="204" t="s">
        <v>8703</v>
      </c>
      <c r="I44" s="204" t="s">
        <v>10049</v>
      </c>
      <c r="J44" s="204" t="s">
        <v>6321</v>
      </c>
      <c r="K44" s="204" t="s">
        <v>6321</v>
      </c>
      <c r="L44" s="204" t="s">
        <v>6377</v>
      </c>
      <c r="M44" s="204" t="s">
        <v>831</v>
      </c>
    </row>
    <row r="45" spans="1:13" ht="78.75" x14ac:dyDescent="0.25">
      <c r="A45" s="206" t="s">
        <v>6321</v>
      </c>
      <c r="B45">
        <v>909</v>
      </c>
      <c r="C45" s="207" t="s">
        <v>9991</v>
      </c>
      <c r="D45" s="206" t="s">
        <v>25688</v>
      </c>
      <c r="E45" s="206" t="s">
        <v>6321</v>
      </c>
      <c r="F45" s="209" t="s">
        <v>7257</v>
      </c>
      <c r="G45" s="209" t="s">
        <v>7258</v>
      </c>
      <c r="H45" s="209" t="s">
        <v>6886</v>
      </c>
      <c r="I45" s="209" t="s">
        <v>6321</v>
      </c>
      <c r="J45" s="209" t="s">
        <v>6321</v>
      </c>
      <c r="K45" s="209" t="s">
        <v>9992</v>
      </c>
      <c r="L45" s="209" t="s">
        <v>6538</v>
      </c>
      <c r="M45" s="209" t="s">
        <v>831</v>
      </c>
    </row>
    <row r="46" spans="1:13" ht="101.25" x14ac:dyDescent="0.25">
      <c r="A46" s="206" t="s">
        <v>6321</v>
      </c>
      <c r="B46">
        <v>838</v>
      </c>
      <c r="C46" s="207" t="s">
        <v>9726</v>
      </c>
      <c r="D46" s="206" t="s">
        <v>25664</v>
      </c>
      <c r="E46" s="206" t="s">
        <v>6321</v>
      </c>
      <c r="F46" s="209" t="s">
        <v>7454</v>
      </c>
      <c r="G46" s="209" t="s">
        <v>7455</v>
      </c>
      <c r="H46" s="209" t="s">
        <v>6480</v>
      </c>
      <c r="I46" s="209" t="s">
        <v>7456</v>
      </c>
      <c r="J46" s="210" t="s">
        <v>5915</v>
      </c>
      <c r="K46" s="209" t="s">
        <v>9727</v>
      </c>
      <c r="L46" s="209" t="s">
        <v>6538</v>
      </c>
      <c r="M46" s="209" t="s">
        <v>831</v>
      </c>
    </row>
    <row r="47" spans="1:13" ht="78.75" x14ac:dyDescent="0.25">
      <c r="A47" s="206" t="s">
        <v>6321</v>
      </c>
      <c r="B47">
        <v>935</v>
      </c>
      <c r="C47" s="207" t="s">
        <v>10103</v>
      </c>
      <c r="D47" s="206" t="s">
        <v>10104</v>
      </c>
      <c r="E47" s="206" t="s">
        <v>6321</v>
      </c>
      <c r="F47" s="209" t="s">
        <v>10105</v>
      </c>
      <c r="G47" s="209" t="s">
        <v>10106</v>
      </c>
      <c r="H47" s="209" t="s">
        <v>6375</v>
      </c>
      <c r="I47" s="209" t="s">
        <v>10107</v>
      </c>
      <c r="J47" s="209" t="s">
        <v>6321</v>
      </c>
      <c r="K47" s="209" t="s">
        <v>9816</v>
      </c>
      <c r="L47" s="209" t="s">
        <v>9674</v>
      </c>
      <c r="M47" s="209" t="s">
        <v>831</v>
      </c>
    </row>
    <row r="48" spans="1:13" ht="22.5" x14ac:dyDescent="0.25">
      <c r="A48" s="202" t="s">
        <v>9995</v>
      </c>
      <c r="B48">
        <v>910</v>
      </c>
      <c r="C48" s="203" t="s">
        <v>9993</v>
      </c>
      <c r="D48" s="205" t="s">
        <v>9994</v>
      </c>
      <c r="E48" s="202" t="s">
        <v>6321</v>
      </c>
      <c r="F48" s="204" t="s">
        <v>9996</v>
      </c>
      <c r="G48" s="204" t="s">
        <v>25689</v>
      </c>
      <c r="H48" s="204" t="s">
        <v>9997</v>
      </c>
      <c r="I48" s="204" t="s">
        <v>9997</v>
      </c>
      <c r="J48" s="204" t="s">
        <v>6321</v>
      </c>
      <c r="K48" s="204" t="s">
        <v>6321</v>
      </c>
      <c r="L48" s="204" t="s">
        <v>6321</v>
      </c>
      <c r="M48" s="204" t="s">
        <v>6423</v>
      </c>
    </row>
    <row r="49" spans="1:13" ht="56.25" x14ac:dyDescent="0.25">
      <c r="A49" s="211">
        <v>1434432</v>
      </c>
      <c r="B49">
        <v>392</v>
      </c>
      <c r="C49" s="207" t="s">
        <v>8193</v>
      </c>
      <c r="D49" s="208" t="s">
        <v>8194</v>
      </c>
      <c r="E49" s="206" t="s">
        <v>6321</v>
      </c>
      <c r="F49" s="209" t="s">
        <v>8195</v>
      </c>
      <c r="G49" s="209" t="s">
        <v>8196</v>
      </c>
      <c r="H49" s="209" t="s">
        <v>6536</v>
      </c>
      <c r="I49" s="209" t="s">
        <v>8197</v>
      </c>
      <c r="J49" s="209" t="s">
        <v>6321</v>
      </c>
      <c r="K49" s="209" t="s">
        <v>6566</v>
      </c>
      <c r="L49" s="209" t="s">
        <v>6321</v>
      </c>
      <c r="M49" s="209" t="s">
        <v>831</v>
      </c>
    </row>
    <row r="50" spans="1:13" ht="45" x14ac:dyDescent="0.25">
      <c r="A50" s="202" t="s">
        <v>13983</v>
      </c>
      <c r="B50">
        <v>1956</v>
      </c>
      <c r="C50" s="203" t="s">
        <v>13981</v>
      </c>
      <c r="D50" s="205" t="s">
        <v>13982</v>
      </c>
      <c r="E50" s="202" t="s">
        <v>6321</v>
      </c>
      <c r="F50" s="204" t="s">
        <v>6673</v>
      </c>
      <c r="G50" s="204" t="s">
        <v>6674</v>
      </c>
      <c r="H50" s="204" t="s">
        <v>6473</v>
      </c>
      <c r="I50" s="204" t="s">
        <v>6674</v>
      </c>
      <c r="J50" s="204" t="s">
        <v>6321</v>
      </c>
      <c r="K50" s="204" t="s">
        <v>6321</v>
      </c>
      <c r="L50" s="204" t="s">
        <v>6321</v>
      </c>
      <c r="M50" s="204" t="s">
        <v>831</v>
      </c>
    </row>
    <row r="51" spans="1:13" ht="45" x14ac:dyDescent="0.25">
      <c r="A51" s="206" t="s">
        <v>8204</v>
      </c>
      <c r="B51">
        <v>394</v>
      </c>
      <c r="C51" s="207" t="s">
        <v>8202</v>
      </c>
      <c r="D51" s="208" t="s">
        <v>8203</v>
      </c>
      <c r="E51" s="206" t="s">
        <v>6321</v>
      </c>
      <c r="F51" s="209" t="s">
        <v>7851</v>
      </c>
      <c r="G51" s="209" t="s">
        <v>7852</v>
      </c>
      <c r="H51" s="209" t="s">
        <v>6555</v>
      </c>
      <c r="I51" s="209" t="s">
        <v>7852</v>
      </c>
      <c r="J51" s="209" t="s">
        <v>6321</v>
      </c>
      <c r="K51" s="209" t="s">
        <v>6321</v>
      </c>
      <c r="L51" s="209" t="s">
        <v>6321</v>
      </c>
      <c r="M51" s="209" t="s">
        <v>831</v>
      </c>
    </row>
    <row r="52" spans="1:13" ht="90" x14ac:dyDescent="0.25">
      <c r="A52" s="206" t="s">
        <v>6321</v>
      </c>
      <c r="B52">
        <v>954</v>
      </c>
      <c r="C52" s="207" t="s">
        <v>10158</v>
      </c>
      <c r="D52" s="206" t="s">
        <v>10159</v>
      </c>
      <c r="E52" s="206" t="s">
        <v>6321</v>
      </c>
      <c r="F52" s="209" t="s">
        <v>10160</v>
      </c>
      <c r="G52" s="209" t="s">
        <v>10161</v>
      </c>
      <c r="H52" s="209" t="s">
        <v>6375</v>
      </c>
      <c r="I52" s="209" t="s">
        <v>10162</v>
      </c>
      <c r="J52" s="209" t="s">
        <v>6321</v>
      </c>
      <c r="K52" s="209" t="s">
        <v>10163</v>
      </c>
      <c r="L52" s="209" t="s">
        <v>9674</v>
      </c>
      <c r="M52" s="209" t="s">
        <v>831</v>
      </c>
    </row>
    <row r="53" spans="1:13" ht="78.75" x14ac:dyDescent="0.25">
      <c r="A53" s="202" t="s">
        <v>6321</v>
      </c>
      <c r="B53">
        <v>953</v>
      </c>
      <c r="C53" s="203" t="s">
        <v>10155</v>
      </c>
      <c r="D53" s="202" t="s">
        <v>10156</v>
      </c>
      <c r="E53" s="202" t="s">
        <v>6321</v>
      </c>
      <c r="F53" s="204" t="s">
        <v>7270</v>
      </c>
      <c r="G53" s="204" t="s">
        <v>7271</v>
      </c>
      <c r="H53" s="204" t="s">
        <v>6634</v>
      </c>
      <c r="I53" s="204" t="s">
        <v>7272</v>
      </c>
      <c r="J53" s="204" t="s">
        <v>6321</v>
      </c>
      <c r="K53" s="204" t="s">
        <v>10157</v>
      </c>
      <c r="L53" s="204" t="s">
        <v>9674</v>
      </c>
      <c r="M53" s="204" t="s">
        <v>831</v>
      </c>
    </row>
    <row r="54" spans="1:13" ht="45" x14ac:dyDescent="0.25">
      <c r="A54" s="206" t="s">
        <v>6321</v>
      </c>
      <c r="B54">
        <v>206</v>
      </c>
      <c r="C54" s="207" t="s">
        <v>7340</v>
      </c>
      <c r="D54" s="206" t="s">
        <v>7341</v>
      </c>
      <c r="E54" s="206" t="s">
        <v>6321</v>
      </c>
      <c r="F54" s="209" t="s">
        <v>7342</v>
      </c>
      <c r="G54" s="209" t="s">
        <v>6353</v>
      </c>
      <c r="H54" s="209" t="s">
        <v>6329</v>
      </c>
      <c r="I54" s="209" t="s">
        <v>6353</v>
      </c>
      <c r="J54" s="209" t="s">
        <v>6347</v>
      </c>
      <c r="K54" s="209" t="s">
        <v>6321</v>
      </c>
      <c r="L54" s="209" t="s">
        <v>6377</v>
      </c>
      <c r="M54" s="209" t="s">
        <v>831</v>
      </c>
    </row>
    <row r="55" spans="1:13" ht="90" x14ac:dyDescent="0.25">
      <c r="A55" s="202" t="s">
        <v>6321</v>
      </c>
      <c r="B55">
        <v>1930</v>
      </c>
      <c r="C55" s="203" t="s">
        <v>13873</v>
      </c>
      <c r="D55" s="202" t="s">
        <v>13874</v>
      </c>
      <c r="E55" s="202" t="s">
        <v>6321</v>
      </c>
      <c r="F55" s="204" t="s">
        <v>7407</v>
      </c>
      <c r="G55" s="204" t="s">
        <v>7408</v>
      </c>
      <c r="H55" s="204" t="s">
        <v>6473</v>
      </c>
      <c r="I55" s="204" t="s">
        <v>7409</v>
      </c>
      <c r="J55" s="204" t="s">
        <v>6321</v>
      </c>
      <c r="K55" s="204" t="s">
        <v>11380</v>
      </c>
      <c r="L55" s="204" t="s">
        <v>6377</v>
      </c>
      <c r="M55" s="204" t="s">
        <v>831</v>
      </c>
    </row>
    <row r="56" spans="1:13" ht="90" x14ac:dyDescent="0.25">
      <c r="A56" s="206" t="s">
        <v>6321</v>
      </c>
      <c r="B56">
        <v>1929</v>
      </c>
      <c r="C56" s="207" t="s">
        <v>13868</v>
      </c>
      <c r="D56" s="206" t="s">
        <v>13869</v>
      </c>
      <c r="E56" s="206" t="s">
        <v>6321</v>
      </c>
      <c r="F56" s="209" t="s">
        <v>13870</v>
      </c>
      <c r="G56" s="209" t="s">
        <v>13871</v>
      </c>
      <c r="H56" s="209" t="s">
        <v>6439</v>
      </c>
      <c r="I56" s="209" t="s">
        <v>13872</v>
      </c>
      <c r="J56" s="209" t="s">
        <v>6321</v>
      </c>
      <c r="K56" s="209" t="s">
        <v>11380</v>
      </c>
      <c r="L56" s="209" t="s">
        <v>6377</v>
      </c>
      <c r="M56" s="209" t="s">
        <v>831</v>
      </c>
    </row>
    <row r="57" spans="1:13" ht="67.5" x14ac:dyDescent="0.25">
      <c r="A57" s="202" t="s">
        <v>18734</v>
      </c>
      <c r="B57">
        <v>3237</v>
      </c>
      <c r="C57" s="203" t="s">
        <v>18732</v>
      </c>
      <c r="D57" s="205" t="s">
        <v>18733</v>
      </c>
      <c r="E57" s="202" t="s">
        <v>6321</v>
      </c>
      <c r="F57" s="204" t="s">
        <v>18735</v>
      </c>
      <c r="G57" s="204" t="s">
        <v>18736</v>
      </c>
      <c r="H57" s="204" t="s">
        <v>6473</v>
      </c>
      <c r="I57" s="204" t="s">
        <v>18737</v>
      </c>
      <c r="J57" s="204" t="s">
        <v>6321</v>
      </c>
      <c r="K57" s="204" t="s">
        <v>6321</v>
      </c>
      <c r="L57" s="204" t="s">
        <v>6321</v>
      </c>
      <c r="M57" s="204" t="s">
        <v>831</v>
      </c>
    </row>
    <row r="58" spans="1:13" ht="45" x14ac:dyDescent="0.25">
      <c r="A58" s="202" t="s">
        <v>17646</v>
      </c>
      <c r="B58">
        <v>2949</v>
      </c>
      <c r="C58" s="203" t="s">
        <v>17644</v>
      </c>
      <c r="D58" s="205" t="s">
        <v>17645</v>
      </c>
      <c r="E58" s="202" t="s">
        <v>6321</v>
      </c>
      <c r="F58" s="204" t="s">
        <v>7823</v>
      </c>
      <c r="G58" s="204" t="s">
        <v>7824</v>
      </c>
      <c r="H58" s="204" t="s">
        <v>6473</v>
      </c>
      <c r="I58" s="204" t="s">
        <v>7824</v>
      </c>
      <c r="J58" s="204" t="s">
        <v>6321</v>
      </c>
      <c r="K58" s="204" t="s">
        <v>6321</v>
      </c>
      <c r="L58" s="204" t="s">
        <v>6321</v>
      </c>
      <c r="M58" s="204" t="s">
        <v>831</v>
      </c>
    </row>
    <row r="59" spans="1:13" ht="67.5" x14ac:dyDescent="0.25">
      <c r="A59" s="206" t="s">
        <v>6321</v>
      </c>
      <c r="B59">
        <v>2928</v>
      </c>
      <c r="C59" s="207" t="s">
        <v>17572</v>
      </c>
      <c r="D59" s="206" t="s">
        <v>17573</v>
      </c>
      <c r="E59" s="206" t="s">
        <v>6321</v>
      </c>
      <c r="F59" s="209" t="s">
        <v>16461</v>
      </c>
      <c r="G59" s="209" t="s">
        <v>16462</v>
      </c>
      <c r="H59" s="209" t="s">
        <v>6375</v>
      </c>
      <c r="I59" s="209" t="s">
        <v>16462</v>
      </c>
      <c r="J59" s="209" t="s">
        <v>6321</v>
      </c>
      <c r="K59" s="209" t="s">
        <v>6321</v>
      </c>
      <c r="L59" s="209" t="s">
        <v>6655</v>
      </c>
      <c r="M59" s="209" t="s">
        <v>831</v>
      </c>
    </row>
    <row r="60" spans="1:13" ht="45" x14ac:dyDescent="0.25">
      <c r="A60" s="206" t="s">
        <v>6813</v>
      </c>
      <c r="B60">
        <v>99</v>
      </c>
      <c r="C60" s="207" t="s">
        <v>6811</v>
      </c>
      <c r="D60" s="208" t="s">
        <v>6812</v>
      </c>
      <c r="E60" s="206" t="s">
        <v>6321</v>
      </c>
      <c r="F60" s="209" t="s">
        <v>6673</v>
      </c>
      <c r="G60" s="209" t="s">
        <v>6674</v>
      </c>
      <c r="H60" s="209" t="s">
        <v>6473</v>
      </c>
      <c r="I60" s="209" t="s">
        <v>6674</v>
      </c>
      <c r="J60" s="209" t="s">
        <v>6321</v>
      </c>
      <c r="K60" s="209" t="s">
        <v>6321</v>
      </c>
      <c r="L60" s="209" t="s">
        <v>6321</v>
      </c>
      <c r="M60" s="209" t="s">
        <v>831</v>
      </c>
    </row>
    <row r="61" spans="1:13" ht="90" x14ac:dyDescent="0.25">
      <c r="A61" s="202" t="s">
        <v>6321</v>
      </c>
      <c r="B61">
        <v>2738</v>
      </c>
      <c r="C61" s="203" t="s">
        <v>16903</v>
      </c>
      <c r="D61" s="205" t="s">
        <v>16904</v>
      </c>
      <c r="E61" s="202" t="s">
        <v>6321</v>
      </c>
      <c r="F61" s="204" t="s">
        <v>6857</v>
      </c>
      <c r="G61" s="204" t="s">
        <v>6858</v>
      </c>
      <c r="H61" s="204" t="s">
        <v>6427</v>
      </c>
      <c r="I61" s="204" t="s">
        <v>6858</v>
      </c>
      <c r="J61" s="204" t="s">
        <v>6321</v>
      </c>
      <c r="K61" s="204" t="s">
        <v>6321</v>
      </c>
      <c r="L61" s="204" t="s">
        <v>6377</v>
      </c>
      <c r="M61" s="204" t="s">
        <v>831</v>
      </c>
    </row>
    <row r="62" spans="1:13" ht="45" x14ac:dyDescent="0.25">
      <c r="A62" s="206" t="s">
        <v>6321</v>
      </c>
      <c r="B62">
        <v>486</v>
      </c>
      <c r="C62" s="207" t="s">
        <v>8634</v>
      </c>
      <c r="D62" s="208" t="s">
        <v>25598</v>
      </c>
      <c r="E62" s="206" t="s">
        <v>6321</v>
      </c>
      <c r="F62" s="209" t="s">
        <v>8628</v>
      </c>
      <c r="G62" s="209" t="s">
        <v>7455</v>
      </c>
      <c r="H62" s="209" t="s">
        <v>6480</v>
      </c>
      <c r="I62" s="209" t="s">
        <v>8079</v>
      </c>
      <c r="J62" s="209" t="s">
        <v>6347</v>
      </c>
      <c r="K62" s="209" t="s">
        <v>6321</v>
      </c>
      <c r="L62" s="209" t="s">
        <v>6538</v>
      </c>
      <c r="M62" s="209" t="s">
        <v>831</v>
      </c>
    </row>
    <row r="63" spans="1:13" ht="78.75" x14ac:dyDescent="0.25">
      <c r="A63" s="206" t="s">
        <v>6321</v>
      </c>
      <c r="B63">
        <v>937</v>
      </c>
      <c r="C63" s="207" t="s">
        <v>10113</v>
      </c>
      <c r="D63" s="208" t="s">
        <v>10114</v>
      </c>
      <c r="E63" s="206" t="s">
        <v>6321</v>
      </c>
      <c r="F63" s="209" t="s">
        <v>10105</v>
      </c>
      <c r="G63" s="209" t="s">
        <v>10106</v>
      </c>
      <c r="H63" s="209" t="s">
        <v>6375</v>
      </c>
      <c r="I63" s="209" t="s">
        <v>10107</v>
      </c>
      <c r="J63" s="209" t="s">
        <v>6321</v>
      </c>
      <c r="K63" s="209" t="s">
        <v>9816</v>
      </c>
      <c r="L63" s="209" t="s">
        <v>9674</v>
      </c>
      <c r="M63" s="209" t="s">
        <v>831</v>
      </c>
    </row>
    <row r="64" spans="1:13" ht="78.75" x14ac:dyDescent="0.25">
      <c r="A64" s="206" t="s">
        <v>6321</v>
      </c>
      <c r="B64">
        <v>2739</v>
      </c>
      <c r="C64" s="207" t="s">
        <v>16905</v>
      </c>
      <c r="D64" s="206" t="s">
        <v>16906</v>
      </c>
      <c r="E64" s="206" t="s">
        <v>6321</v>
      </c>
      <c r="F64" s="209" t="s">
        <v>6857</v>
      </c>
      <c r="G64" s="209" t="s">
        <v>6858</v>
      </c>
      <c r="H64" s="209" t="s">
        <v>6427</v>
      </c>
      <c r="I64" s="209" t="s">
        <v>6858</v>
      </c>
      <c r="J64" s="209" t="s">
        <v>6321</v>
      </c>
      <c r="K64" s="209" t="s">
        <v>6321</v>
      </c>
      <c r="L64" s="209" t="s">
        <v>6377</v>
      </c>
      <c r="M64" s="209" t="s">
        <v>831</v>
      </c>
    </row>
    <row r="65" spans="1:13" ht="56.25" x14ac:dyDescent="0.25">
      <c r="A65" s="202" t="s">
        <v>7822</v>
      </c>
      <c r="B65">
        <v>307</v>
      </c>
      <c r="C65" s="203" t="s">
        <v>7820</v>
      </c>
      <c r="D65" s="205" t="s">
        <v>7821</v>
      </c>
      <c r="E65" s="202" t="s">
        <v>6321</v>
      </c>
      <c r="F65" s="204" t="s">
        <v>7823</v>
      </c>
      <c r="G65" s="204" t="s">
        <v>7824</v>
      </c>
      <c r="H65" s="204" t="s">
        <v>6473</v>
      </c>
      <c r="I65" s="204" t="s">
        <v>7824</v>
      </c>
      <c r="J65" s="204" t="s">
        <v>6321</v>
      </c>
      <c r="K65" s="204" t="s">
        <v>6321</v>
      </c>
      <c r="L65" s="204" t="s">
        <v>6321</v>
      </c>
      <c r="M65" s="204" t="s">
        <v>831</v>
      </c>
    </row>
    <row r="66" spans="1:13" ht="78.75" x14ac:dyDescent="0.25">
      <c r="A66" s="202" t="s">
        <v>6321</v>
      </c>
      <c r="B66">
        <v>2978</v>
      </c>
      <c r="C66" s="203" t="s">
        <v>17730</v>
      </c>
      <c r="D66" s="202" t="s">
        <v>17731</v>
      </c>
      <c r="E66" s="202" t="s">
        <v>6321</v>
      </c>
      <c r="F66" s="204" t="s">
        <v>17732</v>
      </c>
      <c r="G66" s="204" t="s">
        <v>17733</v>
      </c>
      <c r="H66" s="204" t="s">
        <v>6578</v>
      </c>
      <c r="I66" s="204" t="s">
        <v>17734</v>
      </c>
      <c r="J66" s="204" t="s">
        <v>6321</v>
      </c>
      <c r="K66" s="204" t="s">
        <v>6321</v>
      </c>
      <c r="L66" s="204" t="s">
        <v>6321</v>
      </c>
      <c r="M66" s="204" t="s">
        <v>831</v>
      </c>
    </row>
    <row r="67" spans="1:13" ht="67.5" x14ac:dyDescent="0.25">
      <c r="A67" s="206" t="s">
        <v>7964</v>
      </c>
      <c r="B67">
        <v>340</v>
      </c>
      <c r="C67" s="207" t="s">
        <v>7962</v>
      </c>
      <c r="D67" s="208" t="s">
        <v>7963</v>
      </c>
      <c r="E67" s="206" t="s">
        <v>6321</v>
      </c>
      <c r="F67" s="209" t="s">
        <v>6534</v>
      </c>
      <c r="G67" s="209" t="s">
        <v>6535</v>
      </c>
      <c r="H67" s="209" t="s">
        <v>6536</v>
      </c>
      <c r="I67" s="209" t="s">
        <v>6537</v>
      </c>
      <c r="J67" s="209" t="s">
        <v>6321</v>
      </c>
      <c r="K67" s="209" t="s">
        <v>7591</v>
      </c>
      <c r="L67" s="209" t="s">
        <v>6321</v>
      </c>
      <c r="M67" s="209" t="s">
        <v>831</v>
      </c>
    </row>
    <row r="68" spans="1:13" ht="78.75" x14ac:dyDescent="0.25">
      <c r="A68" s="206" t="s">
        <v>6321</v>
      </c>
      <c r="B68">
        <v>496</v>
      </c>
      <c r="C68" s="207" t="s">
        <v>8682</v>
      </c>
      <c r="D68" s="206" t="s">
        <v>25600</v>
      </c>
      <c r="E68" s="206" t="s">
        <v>6321</v>
      </c>
      <c r="F68" s="209" t="s">
        <v>7257</v>
      </c>
      <c r="G68" s="209" t="s">
        <v>7258</v>
      </c>
      <c r="H68" s="209" t="s">
        <v>6886</v>
      </c>
      <c r="I68" s="209" t="s">
        <v>7258</v>
      </c>
      <c r="J68" s="209" t="s">
        <v>6321</v>
      </c>
      <c r="K68" s="209" t="s">
        <v>7259</v>
      </c>
      <c r="L68" s="209" t="s">
        <v>6321</v>
      </c>
      <c r="M68" s="209" t="s">
        <v>831</v>
      </c>
    </row>
    <row r="69" spans="1:13" ht="67.5" x14ac:dyDescent="0.25">
      <c r="A69" s="202" t="s">
        <v>6321</v>
      </c>
      <c r="B69">
        <v>3241</v>
      </c>
      <c r="C69" s="203" t="s">
        <v>18751</v>
      </c>
      <c r="D69" s="202" t="s">
        <v>18752</v>
      </c>
      <c r="E69" s="202" t="s">
        <v>6321</v>
      </c>
      <c r="F69" s="204" t="s">
        <v>7817</v>
      </c>
      <c r="G69" s="204" t="s">
        <v>7818</v>
      </c>
      <c r="H69" s="204" t="s">
        <v>6439</v>
      </c>
      <c r="I69" s="204" t="s">
        <v>7819</v>
      </c>
      <c r="J69" s="204" t="s">
        <v>6321</v>
      </c>
      <c r="K69" s="204" t="s">
        <v>6321</v>
      </c>
      <c r="L69" s="204" t="s">
        <v>6377</v>
      </c>
      <c r="M69" s="204" t="s">
        <v>831</v>
      </c>
    </row>
    <row r="70" spans="1:13" ht="146.25" x14ac:dyDescent="0.25">
      <c r="A70" s="202" t="s">
        <v>6321</v>
      </c>
      <c r="B70">
        <v>3217</v>
      </c>
      <c r="C70" s="203" t="s">
        <v>25935</v>
      </c>
      <c r="D70" s="202" t="s">
        <v>29566</v>
      </c>
      <c r="E70" s="202" t="s">
        <v>6321</v>
      </c>
      <c r="F70" s="204" t="s">
        <v>25936</v>
      </c>
      <c r="G70" s="204" t="s">
        <v>25937</v>
      </c>
      <c r="H70" s="204" t="s">
        <v>18855</v>
      </c>
      <c r="I70" s="204" t="s">
        <v>25938</v>
      </c>
      <c r="J70" s="204" t="s">
        <v>7056</v>
      </c>
      <c r="K70" s="204" t="s">
        <v>6321</v>
      </c>
      <c r="L70" s="204" t="s">
        <v>25851</v>
      </c>
      <c r="M70" s="204" t="s">
        <v>25671</v>
      </c>
    </row>
    <row r="71" spans="1:13" ht="135" x14ac:dyDescent="0.25">
      <c r="A71" s="206" t="s">
        <v>6321</v>
      </c>
      <c r="B71">
        <v>3218</v>
      </c>
      <c r="C71" s="207" t="s">
        <v>25939</v>
      </c>
      <c r="D71" s="206" t="s">
        <v>29567</v>
      </c>
      <c r="E71" s="206" t="s">
        <v>6321</v>
      </c>
      <c r="F71" s="209" t="s">
        <v>25940</v>
      </c>
      <c r="G71" s="209" t="s">
        <v>25941</v>
      </c>
      <c r="H71" s="209" t="s">
        <v>18669</v>
      </c>
      <c r="I71" s="209" t="s">
        <v>25942</v>
      </c>
      <c r="J71" s="209" t="s">
        <v>7056</v>
      </c>
      <c r="K71" s="209" t="s">
        <v>6321</v>
      </c>
      <c r="L71" s="209" t="s">
        <v>25851</v>
      </c>
      <c r="M71" s="209" t="s">
        <v>25671</v>
      </c>
    </row>
    <row r="72" spans="1:13" ht="78.75" x14ac:dyDescent="0.25">
      <c r="A72" s="206" t="s">
        <v>8209</v>
      </c>
      <c r="B72">
        <v>396</v>
      </c>
      <c r="C72" s="207" t="s">
        <v>8207</v>
      </c>
      <c r="D72" s="208" t="s">
        <v>8208</v>
      </c>
      <c r="E72" s="206" t="s">
        <v>6321</v>
      </c>
      <c r="F72" s="209" t="s">
        <v>6611</v>
      </c>
      <c r="G72" s="209" t="s">
        <v>6612</v>
      </c>
      <c r="H72" s="209" t="s">
        <v>6536</v>
      </c>
      <c r="I72" s="209" t="s">
        <v>6613</v>
      </c>
      <c r="J72" s="209" t="s">
        <v>6321</v>
      </c>
      <c r="K72" s="209" t="s">
        <v>7591</v>
      </c>
      <c r="L72" s="209" t="s">
        <v>6321</v>
      </c>
      <c r="M72" s="209" t="s">
        <v>831</v>
      </c>
    </row>
    <row r="73" spans="1:13" ht="56.25" x14ac:dyDescent="0.25">
      <c r="A73" s="202" t="s">
        <v>7921</v>
      </c>
      <c r="B73">
        <v>329</v>
      </c>
      <c r="C73" s="203" t="s">
        <v>7919</v>
      </c>
      <c r="D73" s="205" t="s">
        <v>7920</v>
      </c>
      <c r="E73" s="202" t="s">
        <v>6321</v>
      </c>
      <c r="F73" s="204" t="s">
        <v>7922</v>
      </c>
      <c r="G73" s="204" t="s">
        <v>7923</v>
      </c>
      <c r="H73" s="204" t="s">
        <v>6536</v>
      </c>
      <c r="I73" s="204" t="s">
        <v>7924</v>
      </c>
      <c r="J73" s="204" t="s">
        <v>6321</v>
      </c>
      <c r="K73" s="204" t="s">
        <v>6321</v>
      </c>
      <c r="L73" s="204" t="s">
        <v>6321</v>
      </c>
      <c r="M73" s="204" t="s">
        <v>831</v>
      </c>
    </row>
    <row r="74" spans="1:13" ht="45" x14ac:dyDescent="0.25">
      <c r="A74" s="202" t="s">
        <v>7961</v>
      </c>
      <c r="B74">
        <v>339</v>
      </c>
      <c r="C74" s="203" t="s">
        <v>7959</v>
      </c>
      <c r="D74" s="205" t="s">
        <v>7960</v>
      </c>
      <c r="E74" s="202" t="s">
        <v>6321</v>
      </c>
      <c r="F74" s="204" t="s">
        <v>6639</v>
      </c>
      <c r="G74" s="204" t="s">
        <v>6640</v>
      </c>
      <c r="H74" s="204" t="s">
        <v>6555</v>
      </c>
      <c r="I74" s="204" t="s">
        <v>6640</v>
      </c>
      <c r="J74" s="204" t="s">
        <v>6321</v>
      </c>
      <c r="K74" s="204" t="s">
        <v>6321</v>
      </c>
      <c r="L74" s="204" t="s">
        <v>6321</v>
      </c>
      <c r="M74" s="204" t="s">
        <v>831</v>
      </c>
    </row>
    <row r="75" spans="1:13" ht="78.75" x14ac:dyDescent="0.25">
      <c r="A75" s="206" t="s">
        <v>6321</v>
      </c>
      <c r="B75">
        <v>1815</v>
      </c>
      <c r="C75" s="207" t="s">
        <v>13501</v>
      </c>
      <c r="D75" s="206" t="s">
        <v>13502</v>
      </c>
      <c r="E75" s="206" t="s">
        <v>6321</v>
      </c>
      <c r="F75" s="209" t="s">
        <v>10110</v>
      </c>
      <c r="G75" s="209" t="s">
        <v>10111</v>
      </c>
      <c r="H75" s="209" t="s">
        <v>6439</v>
      </c>
      <c r="I75" s="209" t="s">
        <v>10112</v>
      </c>
      <c r="J75" s="209" t="s">
        <v>6321</v>
      </c>
      <c r="K75" s="209" t="s">
        <v>6321</v>
      </c>
      <c r="L75" s="209" t="s">
        <v>6377</v>
      </c>
      <c r="M75" s="209" t="s">
        <v>831</v>
      </c>
    </row>
    <row r="76" spans="1:13" ht="67.5" x14ac:dyDescent="0.25">
      <c r="A76" s="202" t="s">
        <v>6321</v>
      </c>
      <c r="B76">
        <v>2652</v>
      </c>
      <c r="C76" s="203" t="s">
        <v>16557</v>
      </c>
      <c r="D76" s="202" t="s">
        <v>16558</v>
      </c>
      <c r="E76" s="202" t="s">
        <v>6321</v>
      </c>
      <c r="F76" s="204" t="s">
        <v>7797</v>
      </c>
      <c r="G76" s="204" t="s">
        <v>7798</v>
      </c>
      <c r="H76" s="204" t="s">
        <v>6536</v>
      </c>
      <c r="I76" s="204" t="s">
        <v>7799</v>
      </c>
      <c r="J76" s="204" t="s">
        <v>6321</v>
      </c>
      <c r="K76" s="204" t="s">
        <v>6321</v>
      </c>
      <c r="L76" s="204" t="s">
        <v>6377</v>
      </c>
      <c r="M76" s="204" t="s">
        <v>831</v>
      </c>
    </row>
    <row r="77" spans="1:13" ht="67.5" x14ac:dyDescent="0.25">
      <c r="A77" s="206" t="s">
        <v>6321</v>
      </c>
      <c r="B77">
        <v>2657</v>
      </c>
      <c r="C77" s="207" t="s">
        <v>16574</v>
      </c>
      <c r="D77" s="206" t="s">
        <v>16575</v>
      </c>
      <c r="E77" s="206" t="s">
        <v>6321</v>
      </c>
      <c r="F77" s="209" t="s">
        <v>7797</v>
      </c>
      <c r="G77" s="209" t="s">
        <v>7798</v>
      </c>
      <c r="H77" s="209" t="s">
        <v>6536</v>
      </c>
      <c r="I77" s="209" t="s">
        <v>7799</v>
      </c>
      <c r="J77" s="209" t="s">
        <v>6321</v>
      </c>
      <c r="K77" s="209" t="s">
        <v>6321</v>
      </c>
      <c r="L77" s="209" t="s">
        <v>6377</v>
      </c>
      <c r="M77" s="209" t="s">
        <v>831</v>
      </c>
    </row>
    <row r="78" spans="1:13" ht="67.5" x14ac:dyDescent="0.25">
      <c r="A78" s="202" t="s">
        <v>6321</v>
      </c>
      <c r="B78">
        <v>2654</v>
      </c>
      <c r="C78" s="203" t="s">
        <v>16564</v>
      </c>
      <c r="D78" s="202" t="s">
        <v>16565</v>
      </c>
      <c r="E78" s="202" t="s">
        <v>6321</v>
      </c>
      <c r="F78" s="204" t="s">
        <v>16561</v>
      </c>
      <c r="G78" s="204" t="s">
        <v>16562</v>
      </c>
      <c r="H78" s="204" t="s">
        <v>6375</v>
      </c>
      <c r="I78" s="204" t="s">
        <v>16566</v>
      </c>
      <c r="J78" s="204" t="s">
        <v>6321</v>
      </c>
      <c r="K78" s="204" t="s">
        <v>6321</v>
      </c>
      <c r="L78" s="204" t="s">
        <v>6377</v>
      </c>
      <c r="M78" s="204" t="s">
        <v>831</v>
      </c>
    </row>
    <row r="79" spans="1:13" ht="22.5" x14ac:dyDescent="0.25">
      <c r="A79" s="206" t="s">
        <v>6321</v>
      </c>
      <c r="B79">
        <v>1829</v>
      </c>
      <c r="C79" s="207" t="s">
        <v>13537</v>
      </c>
      <c r="D79" s="206" t="s">
        <v>13538</v>
      </c>
      <c r="E79" s="206" t="s">
        <v>6321</v>
      </c>
      <c r="F79" s="209" t="s">
        <v>6673</v>
      </c>
      <c r="G79" s="209" t="s">
        <v>6674</v>
      </c>
      <c r="H79" s="209" t="s">
        <v>6473</v>
      </c>
      <c r="I79" s="209" t="s">
        <v>6674</v>
      </c>
      <c r="J79" s="209" t="s">
        <v>6321</v>
      </c>
      <c r="K79" s="209" t="s">
        <v>6321</v>
      </c>
      <c r="L79" s="209" t="s">
        <v>6377</v>
      </c>
      <c r="M79" s="209" t="s">
        <v>831</v>
      </c>
    </row>
    <row r="80" spans="1:13" ht="67.5" x14ac:dyDescent="0.25">
      <c r="A80" s="202" t="s">
        <v>6321</v>
      </c>
      <c r="B80">
        <v>2996</v>
      </c>
      <c r="C80" s="203" t="s">
        <v>17785</v>
      </c>
      <c r="D80" s="202" t="s">
        <v>17786</v>
      </c>
      <c r="E80" s="202" t="s">
        <v>6321</v>
      </c>
      <c r="F80" s="204" t="s">
        <v>6712</v>
      </c>
      <c r="G80" s="204" t="s">
        <v>6713</v>
      </c>
      <c r="H80" s="204" t="s">
        <v>6634</v>
      </c>
      <c r="I80" s="204" t="s">
        <v>6714</v>
      </c>
      <c r="J80" s="204" t="s">
        <v>6321</v>
      </c>
      <c r="K80" s="204" t="s">
        <v>6321</v>
      </c>
      <c r="L80" s="204" t="s">
        <v>6377</v>
      </c>
      <c r="M80" s="204" t="s">
        <v>831</v>
      </c>
    </row>
    <row r="81" spans="1:13" ht="56.25" x14ac:dyDescent="0.25">
      <c r="A81" s="206" t="s">
        <v>6321</v>
      </c>
      <c r="B81">
        <v>1813</v>
      </c>
      <c r="C81" s="207" t="s">
        <v>13497</v>
      </c>
      <c r="D81" s="206" t="s">
        <v>13498</v>
      </c>
      <c r="E81" s="206" t="s">
        <v>6321</v>
      </c>
      <c r="F81" s="209" t="s">
        <v>8338</v>
      </c>
      <c r="G81" s="209" t="s">
        <v>8339</v>
      </c>
      <c r="H81" s="209" t="s">
        <v>6578</v>
      </c>
      <c r="I81" s="209" t="s">
        <v>8339</v>
      </c>
      <c r="J81" s="209" t="s">
        <v>6321</v>
      </c>
      <c r="K81" s="209" t="s">
        <v>6321</v>
      </c>
      <c r="L81" s="209" t="s">
        <v>6377</v>
      </c>
      <c r="M81" s="209" t="s">
        <v>831</v>
      </c>
    </row>
    <row r="82" spans="1:13" ht="45" x14ac:dyDescent="0.25">
      <c r="A82" s="206" t="s">
        <v>6321</v>
      </c>
      <c r="B82">
        <v>1861</v>
      </c>
      <c r="C82" s="207" t="s">
        <v>13671</v>
      </c>
      <c r="D82" s="206" t="s">
        <v>13672</v>
      </c>
      <c r="E82" s="206" t="s">
        <v>6321</v>
      </c>
      <c r="F82" s="209" t="s">
        <v>9232</v>
      </c>
      <c r="G82" s="209" t="s">
        <v>11698</v>
      </c>
      <c r="H82" s="209" t="s">
        <v>6578</v>
      </c>
      <c r="I82" s="209" t="s">
        <v>11698</v>
      </c>
      <c r="J82" s="209" t="s">
        <v>6321</v>
      </c>
      <c r="K82" s="209" t="s">
        <v>6321</v>
      </c>
      <c r="L82" s="209" t="s">
        <v>6377</v>
      </c>
      <c r="M82" s="209" t="s">
        <v>831</v>
      </c>
    </row>
    <row r="83" spans="1:13" ht="67.5" x14ac:dyDescent="0.25">
      <c r="A83" s="202" t="s">
        <v>6321</v>
      </c>
      <c r="B83">
        <v>2982</v>
      </c>
      <c r="C83" s="203" t="s">
        <v>17750</v>
      </c>
      <c r="D83" s="202" t="s">
        <v>17751</v>
      </c>
      <c r="E83" s="202" t="s">
        <v>6321</v>
      </c>
      <c r="F83" s="204" t="s">
        <v>17747</v>
      </c>
      <c r="G83" s="204" t="s">
        <v>17748</v>
      </c>
      <c r="H83" s="204" t="s">
        <v>6634</v>
      </c>
      <c r="I83" s="204" t="s">
        <v>17749</v>
      </c>
      <c r="J83" s="204" t="s">
        <v>6321</v>
      </c>
      <c r="K83" s="204" t="s">
        <v>6321</v>
      </c>
      <c r="L83" s="204" t="s">
        <v>6377</v>
      </c>
      <c r="M83" s="204" t="s">
        <v>831</v>
      </c>
    </row>
    <row r="84" spans="1:13" ht="33.75" x14ac:dyDescent="0.25">
      <c r="A84" s="202" t="s">
        <v>6321</v>
      </c>
      <c r="B84">
        <v>2943</v>
      </c>
      <c r="C84" s="203" t="s">
        <v>17618</v>
      </c>
      <c r="D84" s="205" t="s">
        <v>17619</v>
      </c>
      <c r="E84" s="202" t="s">
        <v>6321</v>
      </c>
      <c r="F84" s="204" t="s">
        <v>16627</v>
      </c>
      <c r="G84" s="204" t="s">
        <v>16628</v>
      </c>
      <c r="H84" s="204" t="s">
        <v>7479</v>
      </c>
      <c r="I84" s="204" t="s">
        <v>16628</v>
      </c>
      <c r="J84" s="204" t="s">
        <v>6321</v>
      </c>
      <c r="K84" s="204" t="s">
        <v>6321</v>
      </c>
      <c r="L84" s="204" t="s">
        <v>6377</v>
      </c>
      <c r="M84" s="204" t="s">
        <v>831</v>
      </c>
    </row>
    <row r="85" spans="1:13" ht="33.75" x14ac:dyDescent="0.25">
      <c r="A85" s="202" t="s">
        <v>6321</v>
      </c>
      <c r="B85">
        <v>3573</v>
      </c>
      <c r="C85" s="203" t="s">
        <v>20040</v>
      </c>
      <c r="D85" s="202" t="s">
        <v>20041</v>
      </c>
      <c r="E85" s="202" t="s">
        <v>6321</v>
      </c>
      <c r="F85" s="204" t="s">
        <v>20038</v>
      </c>
      <c r="G85" s="204" t="s">
        <v>20039</v>
      </c>
      <c r="H85" s="204" t="s">
        <v>6555</v>
      </c>
      <c r="I85" s="204" t="s">
        <v>20039</v>
      </c>
      <c r="J85" s="204" t="s">
        <v>6321</v>
      </c>
      <c r="K85" s="204" t="s">
        <v>6321</v>
      </c>
      <c r="L85" s="204" t="s">
        <v>6377</v>
      </c>
      <c r="M85" s="204" t="s">
        <v>831</v>
      </c>
    </row>
    <row r="86" spans="1:13" ht="112.5" x14ac:dyDescent="0.25">
      <c r="A86" s="202" t="s">
        <v>6321</v>
      </c>
      <c r="B86">
        <v>2908</v>
      </c>
      <c r="C86" s="203" t="s">
        <v>17516</v>
      </c>
      <c r="D86" s="202" t="s">
        <v>17517</v>
      </c>
      <c r="E86" s="202" t="s">
        <v>6321</v>
      </c>
      <c r="F86" s="204" t="s">
        <v>17514</v>
      </c>
      <c r="G86" s="204" t="s">
        <v>17515</v>
      </c>
      <c r="H86" s="204" t="s">
        <v>6570</v>
      </c>
      <c r="I86" s="204" t="s">
        <v>17515</v>
      </c>
      <c r="J86" s="204" t="s">
        <v>6321</v>
      </c>
      <c r="K86" s="204" t="s">
        <v>10637</v>
      </c>
      <c r="L86" s="204" t="s">
        <v>6377</v>
      </c>
      <c r="M86" s="204" t="s">
        <v>831</v>
      </c>
    </row>
    <row r="87" spans="1:13" ht="33.75" x14ac:dyDescent="0.25">
      <c r="A87" s="202" t="s">
        <v>6321</v>
      </c>
      <c r="B87">
        <v>3575</v>
      </c>
      <c r="C87" s="203" t="s">
        <v>20046</v>
      </c>
      <c r="D87" s="202" t="s">
        <v>20047</v>
      </c>
      <c r="E87" s="202" t="s">
        <v>6321</v>
      </c>
      <c r="F87" s="204" t="s">
        <v>20038</v>
      </c>
      <c r="G87" s="204" t="s">
        <v>20039</v>
      </c>
      <c r="H87" s="204" t="s">
        <v>6555</v>
      </c>
      <c r="I87" s="204" t="s">
        <v>20039</v>
      </c>
      <c r="J87" s="204" t="s">
        <v>6321</v>
      </c>
      <c r="K87" s="204" t="s">
        <v>6321</v>
      </c>
      <c r="L87" s="204" t="s">
        <v>6377</v>
      </c>
      <c r="M87" s="204" t="s">
        <v>831</v>
      </c>
    </row>
    <row r="88" spans="1:13" ht="45" x14ac:dyDescent="0.25">
      <c r="A88" s="202" t="s">
        <v>6321</v>
      </c>
      <c r="B88">
        <v>2990</v>
      </c>
      <c r="C88" s="203" t="s">
        <v>17757</v>
      </c>
      <c r="D88" s="202" t="s">
        <v>17758</v>
      </c>
      <c r="E88" s="202" t="s">
        <v>6321</v>
      </c>
      <c r="F88" s="204" t="s">
        <v>17756</v>
      </c>
      <c r="G88" s="204" t="s">
        <v>16628</v>
      </c>
      <c r="H88" s="204" t="s">
        <v>7479</v>
      </c>
      <c r="I88" s="204" t="s">
        <v>16628</v>
      </c>
      <c r="J88" s="204" t="s">
        <v>6321</v>
      </c>
      <c r="K88" s="204" t="s">
        <v>6321</v>
      </c>
      <c r="L88" s="204" t="s">
        <v>6377</v>
      </c>
      <c r="M88" s="204" t="s">
        <v>831</v>
      </c>
    </row>
    <row r="89" spans="1:13" ht="78.75" x14ac:dyDescent="0.25">
      <c r="A89" s="202" t="s">
        <v>6321</v>
      </c>
      <c r="B89">
        <v>2614</v>
      </c>
      <c r="C89" s="203" t="s">
        <v>16431</v>
      </c>
      <c r="D89" s="202" t="s">
        <v>16432</v>
      </c>
      <c r="E89" s="202" t="s">
        <v>6321</v>
      </c>
      <c r="F89" s="204" t="s">
        <v>16191</v>
      </c>
      <c r="G89" s="204" t="s">
        <v>16192</v>
      </c>
      <c r="H89" s="204" t="s">
        <v>6375</v>
      </c>
      <c r="I89" s="204" t="s">
        <v>16193</v>
      </c>
      <c r="J89" s="204" t="s">
        <v>6321</v>
      </c>
      <c r="K89" s="204" t="s">
        <v>6524</v>
      </c>
      <c r="L89" s="204" t="s">
        <v>6377</v>
      </c>
      <c r="M89" s="204" t="s">
        <v>831</v>
      </c>
    </row>
    <row r="90" spans="1:13" ht="45" x14ac:dyDescent="0.25">
      <c r="A90" s="206" t="s">
        <v>6321</v>
      </c>
      <c r="B90">
        <v>1820</v>
      </c>
      <c r="C90" s="207" t="s">
        <v>13516</v>
      </c>
      <c r="D90" s="206" t="s">
        <v>13517</v>
      </c>
      <c r="E90" s="206" t="s">
        <v>6321</v>
      </c>
      <c r="F90" s="209" t="s">
        <v>7823</v>
      </c>
      <c r="G90" s="209" t="s">
        <v>7824</v>
      </c>
      <c r="H90" s="209" t="s">
        <v>6473</v>
      </c>
      <c r="I90" s="209" t="s">
        <v>7824</v>
      </c>
      <c r="J90" s="209" t="s">
        <v>6321</v>
      </c>
      <c r="K90" s="209" t="s">
        <v>6321</v>
      </c>
      <c r="L90" s="209" t="s">
        <v>6377</v>
      </c>
      <c r="M90" s="209" t="s">
        <v>831</v>
      </c>
    </row>
    <row r="91" spans="1:13" ht="22.5" x14ac:dyDescent="0.25">
      <c r="A91" s="206" t="s">
        <v>6321</v>
      </c>
      <c r="B91">
        <v>3588</v>
      </c>
      <c r="C91" s="207" t="s">
        <v>20088</v>
      </c>
      <c r="D91" s="206" t="s">
        <v>20089</v>
      </c>
      <c r="E91" s="206" t="s">
        <v>6321</v>
      </c>
      <c r="F91" s="209" t="s">
        <v>6673</v>
      </c>
      <c r="G91" s="209" t="s">
        <v>6674</v>
      </c>
      <c r="H91" s="209" t="s">
        <v>6473</v>
      </c>
      <c r="I91" s="209" t="s">
        <v>6674</v>
      </c>
      <c r="J91" s="209" t="s">
        <v>6321</v>
      </c>
      <c r="K91" s="209" t="s">
        <v>6321</v>
      </c>
      <c r="L91" s="209" t="s">
        <v>6377</v>
      </c>
      <c r="M91" s="209" t="s">
        <v>831</v>
      </c>
    </row>
    <row r="92" spans="1:13" ht="67.5" x14ac:dyDescent="0.25">
      <c r="A92" s="206" t="s">
        <v>6321</v>
      </c>
      <c r="B92">
        <v>1822</v>
      </c>
      <c r="C92" s="207" t="s">
        <v>13522</v>
      </c>
      <c r="D92" s="206" t="s">
        <v>13523</v>
      </c>
      <c r="E92" s="206" t="s">
        <v>6321</v>
      </c>
      <c r="F92" s="209" t="s">
        <v>7817</v>
      </c>
      <c r="G92" s="209" t="s">
        <v>7818</v>
      </c>
      <c r="H92" s="209" t="s">
        <v>6439</v>
      </c>
      <c r="I92" s="209" t="s">
        <v>7819</v>
      </c>
      <c r="J92" s="209" t="s">
        <v>6321</v>
      </c>
      <c r="K92" s="209" t="s">
        <v>6321</v>
      </c>
      <c r="L92" s="209" t="s">
        <v>6377</v>
      </c>
      <c r="M92" s="209" t="s">
        <v>831</v>
      </c>
    </row>
    <row r="93" spans="1:13" ht="56.25" x14ac:dyDescent="0.25">
      <c r="A93" s="206" t="s">
        <v>6321</v>
      </c>
      <c r="B93">
        <v>450</v>
      </c>
      <c r="C93" s="207" t="s">
        <v>8452</v>
      </c>
      <c r="D93" s="208" t="s">
        <v>8453</v>
      </c>
      <c r="E93" s="206" t="s">
        <v>6321</v>
      </c>
      <c r="F93" s="209" t="s">
        <v>7010</v>
      </c>
      <c r="G93" s="209" t="s">
        <v>7011</v>
      </c>
      <c r="H93" s="209" t="s">
        <v>7012</v>
      </c>
      <c r="I93" s="209" t="s">
        <v>7011</v>
      </c>
      <c r="J93" s="209" t="s">
        <v>6321</v>
      </c>
      <c r="K93" s="209" t="s">
        <v>6321</v>
      </c>
      <c r="L93" s="209" t="s">
        <v>6377</v>
      </c>
      <c r="M93" s="209" t="s">
        <v>831</v>
      </c>
    </row>
    <row r="94" spans="1:13" ht="90" x14ac:dyDescent="0.25">
      <c r="A94" s="206" t="s">
        <v>6321</v>
      </c>
      <c r="B94">
        <v>156</v>
      </c>
      <c r="C94" s="207" t="s">
        <v>7104</v>
      </c>
      <c r="D94" s="206" t="s">
        <v>7105</v>
      </c>
      <c r="E94" s="206" t="s">
        <v>6321</v>
      </c>
      <c r="F94" s="209" t="s">
        <v>7106</v>
      </c>
      <c r="G94" s="209" t="s">
        <v>7107</v>
      </c>
      <c r="H94" s="209" t="s">
        <v>6375</v>
      </c>
      <c r="I94" s="209" t="s">
        <v>7108</v>
      </c>
      <c r="J94" s="209" t="s">
        <v>6321</v>
      </c>
      <c r="K94" s="209" t="s">
        <v>6321</v>
      </c>
      <c r="L94" s="209" t="s">
        <v>6377</v>
      </c>
      <c r="M94" s="209" t="s">
        <v>831</v>
      </c>
    </row>
    <row r="95" spans="1:13" ht="45" x14ac:dyDescent="0.25">
      <c r="A95" s="202" t="s">
        <v>6321</v>
      </c>
      <c r="B95">
        <v>3579</v>
      </c>
      <c r="C95" s="203" t="s">
        <v>20058</v>
      </c>
      <c r="D95" s="202" t="s">
        <v>20059</v>
      </c>
      <c r="E95" s="202" t="s">
        <v>6321</v>
      </c>
      <c r="F95" s="204" t="s">
        <v>7732</v>
      </c>
      <c r="G95" s="204" t="s">
        <v>7733</v>
      </c>
      <c r="H95" s="204" t="s">
        <v>6555</v>
      </c>
      <c r="I95" s="204" t="s">
        <v>7734</v>
      </c>
      <c r="J95" s="204" t="s">
        <v>6321</v>
      </c>
      <c r="K95" s="204" t="s">
        <v>6321</v>
      </c>
      <c r="L95" s="204" t="s">
        <v>6377</v>
      </c>
      <c r="M95" s="204" t="s">
        <v>831</v>
      </c>
    </row>
    <row r="96" spans="1:13" ht="33.75" x14ac:dyDescent="0.25">
      <c r="A96" s="202" t="s">
        <v>6321</v>
      </c>
      <c r="B96">
        <v>3577</v>
      </c>
      <c r="C96" s="203" t="s">
        <v>20052</v>
      </c>
      <c r="D96" s="202" t="s">
        <v>20053</v>
      </c>
      <c r="E96" s="202" t="s">
        <v>6321</v>
      </c>
      <c r="F96" s="204" t="s">
        <v>20038</v>
      </c>
      <c r="G96" s="204" t="s">
        <v>20039</v>
      </c>
      <c r="H96" s="204" t="s">
        <v>6555</v>
      </c>
      <c r="I96" s="204" t="s">
        <v>20039</v>
      </c>
      <c r="J96" s="204" t="s">
        <v>6321</v>
      </c>
      <c r="K96" s="204" t="s">
        <v>6321</v>
      </c>
      <c r="L96" s="204" t="s">
        <v>6377</v>
      </c>
      <c r="M96" s="204" t="s">
        <v>831</v>
      </c>
    </row>
    <row r="97" spans="1:13" ht="101.25" x14ac:dyDescent="0.25">
      <c r="A97" s="206" t="s">
        <v>6321</v>
      </c>
      <c r="B97">
        <v>2615</v>
      </c>
      <c r="C97" s="207" t="s">
        <v>16433</v>
      </c>
      <c r="D97" s="206" t="s">
        <v>16434</v>
      </c>
      <c r="E97" s="206" t="s">
        <v>6321</v>
      </c>
      <c r="F97" s="209" t="s">
        <v>16198</v>
      </c>
      <c r="G97" s="209" t="s">
        <v>16199</v>
      </c>
      <c r="H97" s="209" t="s">
        <v>6375</v>
      </c>
      <c r="I97" s="209" t="s">
        <v>16200</v>
      </c>
      <c r="J97" s="209" t="s">
        <v>6321</v>
      </c>
      <c r="K97" s="209" t="s">
        <v>6524</v>
      </c>
      <c r="L97" s="209" t="s">
        <v>6377</v>
      </c>
      <c r="M97" s="209" t="s">
        <v>831</v>
      </c>
    </row>
    <row r="98" spans="1:13" ht="67.5" x14ac:dyDescent="0.25">
      <c r="A98" s="206" t="s">
        <v>6321</v>
      </c>
      <c r="B98">
        <v>1825</v>
      </c>
      <c r="C98" s="207" t="s">
        <v>13525</v>
      </c>
      <c r="D98" s="206" t="s">
        <v>13526</v>
      </c>
      <c r="E98" s="206" t="s">
        <v>6321</v>
      </c>
      <c r="F98" s="209" t="s">
        <v>12317</v>
      </c>
      <c r="G98" s="209" t="s">
        <v>12318</v>
      </c>
      <c r="H98" s="209" t="s">
        <v>6578</v>
      </c>
      <c r="I98" s="209" t="s">
        <v>12319</v>
      </c>
      <c r="J98" s="209" t="s">
        <v>6321</v>
      </c>
      <c r="K98" s="209" t="s">
        <v>6321</v>
      </c>
      <c r="L98" s="209" t="s">
        <v>6377</v>
      </c>
      <c r="M98" s="209" t="s">
        <v>831</v>
      </c>
    </row>
    <row r="99" spans="1:13" ht="56.25" x14ac:dyDescent="0.25">
      <c r="A99" s="206" t="s">
        <v>6321</v>
      </c>
      <c r="B99">
        <v>3563</v>
      </c>
      <c r="C99" s="207" t="s">
        <v>20015</v>
      </c>
      <c r="D99" s="206" t="s">
        <v>20016</v>
      </c>
      <c r="E99" s="206" t="s">
        <v>6321</v>
      </c>
      <c r="F99" s="209" t="s">
        <v>7922</v>
      </c>
      <c r="G99" s="209" t="s">
        <v>7923</v>
      </c>
      <c r="H99" s="209" t="s">
        <v>6536</v>
      </c>
      <c r="I99" s="209" t="s">
        <v>7924</v>
      </c>
      <c r="J99" s="209" t="s">
        <v>6321</v>
      </c>
      <c r="K99" s="209" t="s">
        <v>6321</v>
      </c>
      <c r="L99" s="209" t="s">
        <v>6377</v>
      </c>
      <c r="M99" s="209" t="s">
        <v>831</v>
      </c>
    </row>
    <row r="100" spans="1:13" ht="22.5" x14ac:dyDescent="0.25">
      <c r="A100" s="202" t="s">
        <v>6321</v>
      </c>
      <c r="B100">
        <v>3583</v>
      </c>
      <c r="C100" s="203" t="s">
        <v>20070</v>
      </c>
      <c r="D100" s="205" t="s">
        <v>20071</v>
      </c>
      <c r="E100" s="202" t="s">
        <v>6321</v>
      </c>
      <c r="F100" s="204" t="s">
        <v>6673</v>
      </c>
      <c r="G100" s="204" t="s">
        <v>6674</v>
      </c>
      <c r="H100" s="204" t="s">
        <v>6473</v>
      </c>
      <c r="I100" s="204" t="s">
        <v>6674</v>
      </c>
      <c r="J100" s="204" t="s">
        <v>6321</v>
      </c>
      <c r="K100" s="204" t="s">
        <v>6321</v>
      </c>
      <c r="L100" s="204" t="s">
        <v>6377</v>
      </c>
      <c r="M100" s="204" t="s">
        <v>831</v>
      </c>
    </row>
    <row r="101" spans="1:13" ht="33.75" x14ac:dyDescent="0.25">
      <c r="A101" s="202" t="s">
        <v>6321</v>
      </c>
      <c r="B101">
        <v>3585</v>
      </c>
      <c r="C101" s="203" t="s">
        <v>20076</v>
      </c>
      <c r="D101" s="202" t="s">
        <v>20077</v>
      </c>
      <c r="E101" s="202" t="s">
        <v>6321</v>
      </c>
      <c r="F101" s="204" t="s">
        <v>20038</v>
      </c>
      <c r="G101" s="204" t="s">
        <v>20039</v>
      </c>
      <c r="H101" s="204" t="s">
        <v>6555</v>
      </c>
      <c r="I101" s="204" t="s">
        <v>20039</v>
      </c>
      <c r="J101" s="204" t="s">
        <v>6321</v>
      </c>
      <c r="K101" s="204" t="s">
        <v>6321</v>
      </c>
      <c r="L101" s="204" t="s">
        <v>6377</v>
      </c>
      <c r="M101" s="204" t="s">
        <v>831</v>
      </c>
    </row>
    <row r="102" spans="1:13" ht="56.25" x14ac:dyDescent="0.25">
      <c r="A102" s="202" t="s">
        <v>6321</v>
      </c>
      <c r="B102">
        <v>2632</v>
      </c>
      <c r="C102" s="203" t="s">
        <v>16478</v>
      </c>
      <c r="D102" s="202" t="s">
        <v>16479</v>
      </c>
      <c r="E102" s="202" t="s">
        <v>6321</v>
      </c>
      <c r="F102" s="204" t="s">
        <v>16480</v>
      </c>
      <c r="G102" s="204" t="s">
        <v>16481</v>
      </c>
      <c r="H102" s="204" t="s">
        <v>16477</v>
      </c>
      <c r="I102" s="204" t="s">
        <v>16481</v>
      </c>
      <c r="J102" s="204" t="s">
        <v>6321</v>
      </c>
      <c r="K102" s="204" t="s">
        <v>6321</v>
      </c>
      <c r="L102" s="204" t="s">
        <v>6517</v>
      </c>
      <c r="M102" s="204" t="s">
        <v>831</v>
      </c>
    </row>
    <row r="103" spans="1:13" ht="33.75" x14ac:dyDescent="0.25">
      <c r="A103" s="202" t="s">
        <v>6321</v>
      </c>
      <c r="B103">
        <v>3581</v>
      </c>
      <c r="C103" s="203" t="s">
        <v>20064</v>
      </c>
      <c r="D103" s="202" t="s">
        <v>20065</v>
      </c>
      <c r="E103" s="202" t="s">
        <v>6321</v>
      </c>
      <c r="F103" s="204" t="s">
        <v>20038</v>
      </c>
      <c r="G103" s="204" t="s">
        <v>20039</v>
      </c>
      <c r="H103" s="204" t="s">
        <v>6555</v>
      </c>
      <c r="I103" s="204" t="s">
        <v>20039</v>
      </c>
      <c r="J103" s="204" t="s">
        <v>6321</v>
      </c>
      <c r="K103" s="204" t="s">
        <v>6321</v>
      </c>
      <c r="L103" s="204" t="s">
        <v>6377</v>
      </c>
      <c r="M103" s="204" t="s">
        <v>831</v>
      </c>
    </row>
    <row r="104" spans="1:13" ht="56.25" x14ac:dyDescent="0.25">
      <c r="A104" s="206" t="s">
        <v>6321</v>
      </c>
      <c r="B104">
        <v>3565</v>
      </c>
      <c r="C104" s="207" t="s">
        <v>20019</v>
      </c>
      <c r="D104" s="206" t="s">
        <v>20020</v>
      </c>
      <c r="E104" s="206" t="s">
        <v>6321</v>
      </c>
      <c r="F104" s="209" t="s">
        <v>6658</v>
      </c>
      <c r="G104" s="209" t="s">
        <v>6659</v>
      </c>
      <c r="H104" s="209" t="s">
        <v>6536</v>
      </c>
      <c r="I104" s="209" t="s">
        <v>6660</v>
      </c>
      <c r="J104" s="209" t="s">
        <v>6321</v>
      </c>
      <c r="K104" s="209" t="s">
        <v>6321</v>
      </c>
      <c r="L104" s="209" t="s">
        <v>6377</v>
      </c>
      <c r="M104" s="209" t="s">
        <v>831</v>
      </c>
    </row>
    <row r="105" spans="1:13" ht="33.75" x14ac:dyDescent="0.25">
      <c r="A105" s="206" t="s">
        <v>14005</v>
      </c>
      <c r="B105">
        <v>1964</v>
      </c>
      <c r="C105" s="207" t="s">
        <v>14003</v>
      </c>
      <c r="D105" s="208" t="s">
        <v>14004</v>
      </c>
      <c r="E105" s="212" t="s">
        <v>6321</v>
      </c>
      <c r="F105" s="209" t="s">
        <v>7052</v>
      </c>
      <c r="G105" s="209" t="s">
        <v>7053</v>
      </c>
      <c r="H105" s="209" t="s">
        <v>6473</v>
      </c>
      <c r="I105" s="209" t="s">
        <v>7053</v>
      </c>
      <c r="J105" s="209" t="s">
        <v>6321</v>
      </c>
      <c r="K105" s="209" t="s">
        <v>6321</v>
      </c>
      <c r="L105" s="209" t="s">
        <v>6321</v>
      </c>
      <c r="M105" s="209" t="s">
        <v>831</v>
      </c>
    </row>
    <row r="106" spans="1:13" ht="409.5" x14ac:dyDescent="0.25">
      <c r="A106" s="202" t="s">
        <v>29568</v>
      </c>
      <c r="B106">
        <v>1426</v>
      </c>
      <c r="C106" s="213" t="s">
        <v>12033</v>
      </c>
      <c r="D106" s="202" t="s">
        <v>12034</v>
      </c>
      <c r="E106" s="202" t="s">
        <v>6321</v>
      </c>
      <c r="F106" s="214" t="s">
        <v>6689</v>
      </c>
      <c r="G106" s="214" t="s">
        <v>6690</v>
      </c>
      <c r="H106" s="214" t="s">
        <v>6691</v>
      </c>
      <c r="I106" s="214" t="s">
        <v>6692</v>
      </c>
      <c r="J106" s="214" t="s">
        <v>6321</v>
      </c>
      <c r="K106" s="214" t="s">
        <v>6524</v>
      </c>
      <c r="L106" s="214" t="s">
        <v>6321</v>
      </c>
      <c r="M106" s="214" t="s">
        <v>6363</v>
      </c>
    </row>
    <row r="107" spans="1:13" ht="45" x14ac:dyDescent="0.25">
      <c r="A107" s="202" t="s">
        <v>8613</v>
      </c>
      <c r="B107">
        <v>481</v>
      </c>
      <c r="C107" s="203" t="s">
        <v>8611</v>
      </c>
      <c r="D107" s="205" t="s">
        <v>8612</v>
      </c>
      <c r="E107" s="202" t="s">
        <v>6321</v>
      </c>
      <c r="F107" s="204" t="s">
        <v>7037</v>
      </c>
      <c r="G107" s="204" t="s">
        <v>7038</v>
      </c>
      <c r="H107" s="204" t="s">
        <v>7039</v>
      </c>
      <c r="I107" s="204" t="s">
        <v>8566</v>
      </c>
      <c r="J107" s="204" t="s">
        <v>6347</v>
      </c>
      <c r="K107" s="204" t="s">
        <v>7040</v>
      </c>
      <c r="L107" s="204" t="s">
        <v>6321</v>
      </c>
      <c r="M107" s="204" t="s">
        <v>831</v>
      </c>
    </row>
    <row r="108" spans="1:13" ht="56.25" x14ac:dyDescent="0.25">
      <c r="A108" s="202" t="s">
        <v>6321</v>
      </c>
      <c r="B108">
        <v>922</v>
      </c>
      <c r="C108" s="203" t="s">
        <v>10046</v>
      </c>
      <c r="D108" s="202" t="s">
        <v>10047</v>
      </c>
      <c r="E108" s="202" t="s">
        <v>6321</v>
      </c>
      <c r="F108" s="204" t="s">
        <v>10048</v>
      </c>
      <c r="G108" s="204" t="s">
        <v>10049</v>
      </c>
      <c r="H108" s="204" t="s">
        <v>8703</v>
      </c>
      <c r="I108" s="204" t="s">
        <v>10049</v>
      </c>
      <c r="J108" s="204" t="s">
        <v>6321</v>
      </c>
      <c r="K108" s="204" t="s">
        <v>6321</v>
      </c>
      <c r="L108" s="204" t="s">
        <v>6377</v>
      </c>
      <c r="M108" s="204" t="s">
        <v>831</v>
      </c>
    </row>
    <row r="109" spans="1:13" ht="56.25" x14ac:dyDescent="0.25">
      <c r="A109" s="202" t="s">
        <v>6321</v>
      </c>
      <c r="B109">
        <v>951</v>
      </c>
      <c r="C109" s="203" t="s">
        <v>10147</v>
      </c>
      <c r="D109" s="202" t="s">
        <v>10148</v>
      </c>
      <c r="E109" s="202" t="s">
        <v>6321</v>
      </c>
      <c r="F109" s="204" t="s">
        <v>10149</v>
      </c>
      <c r="G109" s="204" t="s">
        <v>10150</v>
      </c>
      <c r="H109" s="204" t="s">
        <v>6375</v>
      </c>
      <c r="I109" s="204" t="s">
        <v>10150</v>
      </c>
      <c r="J109" s="204" t="s">
        <v>6321</v>
      </c>
      <c r="K109" s="204" t="s">
        <v>6321</v>
      </c>
      <c r="L109" s="204" t="s">
        <v>6377</v>
      </c>
      <c r="M109" s="204" t="s">
        <v>831</v>
      </c>
    </row>
    <row r="110" spans="1:13" ht="33.75" x14ac:dyDescent="0.25">
      <c r="A110" s="206" t="s">
        <v>6321</v>
      </c>
      <c r="B110">
        <v>14</v>
      </c>
      <c r="C110" s="207" t="s">
        <v>6403</v>
      </c>
      <c r="D110" s="206" t="s">
        <v>6404</v>
      </c>
      <c r="E110" s="212" t="s">
        <v>6321</v>
      </c>
      <c r="F110" s="209" t="s">
        <v>6405</v>
      </c>
      <c r="G110" s="209" t="s">
        <v>6406</v>
      </c>
      <c r="H110" s="209" t="s">
        <v>6329</v>
      </c>
      <c r="I110" s="209" t="s">
        <v>6406</v>
      </c>
      <c r="J110" s="209" t="s">
        <v>6321</v>
      </c>
      <c r="K110" s="209" t="s">
        <v>6321</v>
      </c>
      <c r="L110" s="209" t="s">
        <v>6377</v>
      </c>
      <c r="M110" s="209" t="s">
        <v>831</v>
      </c>
    </row>
    <row r="111" spans="1:13" ht="33.75" x14ac:dyDescent="0.25">
      <c r="A111" s="202" t="s">
        <v>6321</v>
      </c>
      <c r="B111">
        <v>15</v>
      </c>
      <c r="C111" s="203" t="s">
        <v>6407</v>
      </c>
      <c r="D111" s="205" t="s">
        <v>6408</v>
      </c>
      <c r="E111" s="202" t="s">
        <v>6321</v>
      </c>
      <c r="F111" s="204" t="s">
        <v>6409</v>
      </c>
      <c r="G111" s="204" t="s">
        <v>6406</v>
      </c>
      <c r="H111" s="204" t="s">
        <v>6329</v>
      </c>
      <c r="I111" s="204" t="s">
        <v>6406</v>
      </c>
      <c r="J111" s="204" t="s">
        <v>6321</v>
      </c>
      <c r="K111" s="204" t="s">
        <v>6321</v>
      </c>
      <c r="L111" s="204" t="s">
        <v>6377</v>
      </c>
      <c r="M111" s="204" t="s">
        <v>831</v>
      </c>
    </row>
    <row r="112" spans="1:13" ht="45" x14ac:dyDescent="0.25">
      <c r="A112" s="202" t="s">
        <v>11329</v>
      </c>
      <c r="B112">
        <v>1253</v>
      </c>
      <c r="C112" s="203" t="s">
        <v>11327</v>
      </c>
      <c r="D112" s="205" t="s">
        <v>11328</v>
      </c>
      <c r="E112" s="202" t="s">
        <v>6321</v>
      </c>
      <c r="F112" s="204" t="s">
        <v>6673</v>
      </c>
      <c r="G112" s="204" t="s">
        <v>6674</v>
      </c>
      <c r="H112" s="204" t="s">
        <v>6473</v>
      </c>
      <c r="I112" s="204" t="s">
        <v>6674</v>
      </c>
      <c r="J112" s="204" t="s">
        <v>6321</v>
      </c>
      <c r="K112" s="204" t="s">
        <v>6321</v>
      </c>
      <c r="L112" s="204" t="s">
        <v>6321</v>
      </c>
      <c r="M112" s="204" t="s">
        <v>831</v>
      </c>
    </row>
    <row r="113" spans="1:13" ht="123.75" x14ac:dyDescent="0.25">
      <c r="A113" s="206" t="s">
        <v>6321</v>
      </c>
      <c r="B113">
        <v>875</v>
      </c>
      <c r="C113" s="207" t="s">
        <v>9861</v>
      </c>
      <c r="D113" s="206" t="s">
        <v>25681</v>
      </c>
      <c r="E113" s="206" t="s">
        <v>6321</v>
      </c>
      <c r="F113" s="209" t="s">
        <v>9862</v>
      </c>
      <c r="G113" s="209" t="s">
        <v>9863</v>
      </c>
      <c r="H113" s="209" t="s">
        <v>6375</v>
      </c>
      <c r="I113" s="209" t="s">
        <v>9864</v>
      </c>
      <c r="J113" s="209" t="s">
        <v>6321</v>
      </c>
      <c r="K113" s="209" t="s">
        <v>9865</v>
      </c>
      <c r="L113" s="209" t="s">
        <v>9674</v>
      </c>
      <c r="M113" s="209" t="s">
        <v>7057</v>
      </c>
    </row>
    <row r="114" spans="1:13" ht="67.5" x14ac:dyDescent="0.25">
      <c r="A114" s="206" t="s">
        <v>6321</v>
      </c>
      <c r="B114">
        <v>873</v>
      </c>
      <c r="C114" s="207" t="s">
        <v>9857</v>
      </c>
      <c r="D114" s="206" t="s">
        <v>9858</v>
      </c>
      <c r="E114" s="206" t="s">
        <v>6321</v>
      </c>
      <c r="F114" s="209" t="s">
        <v>6534</v>
      </c>
      <c r="G114" s="209" t="s">
        <v>6535</v>
      </c>
      <c r="H114" s="209" t="s">
        <v>6536</v>
      </c>
      <c r="I114" s="209" t="s">
        <v>6537</v>
      </c>
      <c r="J114" s="209" t="s">
        <v>6321</v>
      </c>
      <c r="K114" s="209" t="s">
        <v>7085</v>
      </c>
      <c r="L114" s="209" t="s">
        <v>9674</v>
      </c>
      <c r="M114" s="209" t="s">
        <v>831</v>
      </c>
    </row>
    <row r="115" spans="1:13" ht="67.5" x14ac:dyDescent="0.25">
      <c r="A115" s="202" t="s">
        <v>6321</v>
      </c>
      <c r="B115">
        <v>872</v>
      </c>
      <c r="C115" s="203" t="s">
        <v>9855</v>
      </c>
      <c r="D115" s="202" t="s">
        <v>9856</v>
      </c>
      <c r="E115" s="202" t="s">
        <v>6321</v>
      </c>
      <c r="F115" s="204" t="s">
        <v>6534</v>
      </c>
      <c r="G115" s="204" t="s">
        <v>6535</v>
      </c>
      <c r="H115" s="204" t="s">
        <v>6536</v>
      </c>
      <c r="I115" s="204" t="s">
        <v>6537</v>
      </c>
      <c r="J115" s="204" t="s">
        <v>6321</v>
      </c>
      <c r="K115" s="204" t="s">
        <v>7085</v>
      </c>
      <c r="L115" s="204" t="s">
        <v>9674</v>
      </c>
      <c r="M115" s="204" t="s">
        <v>831</v>
      </c>
    </row>
    <row r="116" spans="1:13" ht="78.75" x14ac:dyDescent="0.25">
      <c r="A116" s="202" t="s">
        <v>6321</v>
      </c>
      <c r="B116">
        <v>883</v>
      </c>
      <c r="C116" s="203" t="s">
        <v>9875</v>
      </c>
      <c r="D116" s="202" t="s">
        <v>9876</v>
      </c>
      <c r="E116" s="202" t="s">
        <v>6321</v>
      </c>
      <c r="F116" s="204" t="s">
        <v>9877</v>
      </c>
      <c r="G116" s="204" t="s">
        <v>9878</v>
      </c>
      <c r="H116" s="204" t="s">
        <v>6473</v>
      </c>
      <c r="I116" s="204" t="s">
        <v>9879</v>
      </c>
      <c r="J116" s="204" t="s">
        <v>6321</v>
      </c>
      <c r="K116" s="204" t="s">
        <v>7421</v>
      </c>
      <c r="L116" s="204" t="s">
        <v>9674</v>
      </c>
      <c r="M116" s="204" t="s">
        <v>831</v>
      </c>
    </row>
    <row r="117" spans="1:13" ht="67.5" x14ac:dyDescent="0.25">
      <c r="A117" s="202" t="s">
        <v>6321</v>
      </c>
      <c r="B117">
        <v>874</v>
      </c>
      <c r="C117" s="203" t="s">
        <v>9859</v>
      </c>
      <c r="D117" s="202" t="s">
        <v>9860</v>
      </c>
      <c r="E117" s="202" t="s">
        <v>6321</v>
      </c>
      <c r="F117" s="204" t="s">
        <v>7797</v>
      </c>
      <c r="G117" s="204" t="s">
        <v>7798</v>
      </c>
      <c r="H117" s="204" t="s">
        <v>6536</v>
      </c>
      <c r="I117" s="204" t="s">
        <v>7799</v>
      </c>
      <c r="J117" s="204" t="s">
        <v>6321</v>
      </c>
      <c r="K117" s="204" t="s">
        <v>7085</v>
      </c>
      <c r="L117" s="204" t="s">
        <v>9674</v>
      </c>
      <c r="M117" s="204" t="s">
        <v>831</v>
      </c>
    </row>
    <row r="118" spans="1:13" ht="67.5" x14ac:dyDescent="0.25">
      <c r="A118" s="206" t="s">
        <v>6321</v>
      </c>
      <c r="B118">
        <v>610</v>
      </c>
      <c r="C118" s="207" t="s">
        <v>9194</v>
      </c>
      <c r="D118" s="208" t="s">
        <v>9195</v>
      </c>
      <c r="E118" s="212" t="s">
        <v>6321</v>
      </c>
      <c r="F118" s="209" t="s">
        <v>9196</v>
      </c>
      <c r="G118" s="209" t="s">
        <v>9197</v>
      </c>
      <c r="H118" s="209" t="s">
        <v>6634</v>
      </c>
      <c r="I118" s="209" t="s">
        <v>9198</v>
      </c>
      <c r="J118" s="209" t="s">
        <v>6321</v>
      </c>
      <c r="K118" s="209" t="s">
        <v>6321</v>
      </c>
      <c r="L118" s="209" t="s">
        <v>6377</v>
      </c>
      <c r="M118" s="209" t="s">
        <v>831</v>
      </c>
    </row>
    <row r="119" spans="1:13" ht="22.5" x14ac:dyDescent="0.25">
      <c r="A119" s="206" t="s">
        <v>6321</v>
      </c>
      <c r="B119">
        <v>842</v>
      </c>
      <c r="C119" s="207" t="s">
        <v>9744</v>
      </c>
      <c r="D119" s="206" t="s">
        <v>9745</v>
      </c>
      <c r="E119" s="206" t="s">
        <v>6321</v>
      </c>
      <c r="F119" s="209" t="s">
        <v>9746</v>
      </c>
      <c r="G119" s="209" t="s">
        <v>9747</v>
      </c>
      <c r="H119" s="209" t="s">
        <v>6337</v>
      </c>
      <c r="I119" s="209" t="s">
        <v>9747</v>
      </c>
      <c r="J119" s="209" t="s">
        <v>6321</v>
      </c>
      <c r="K119" s="209" t="s">
        <v>6321</v>
      </c>
      <c r="L119" s="209" t="s">
        <v>6517</v>
      </c>
      <c r="M119" s="209" t="s">
        <v>831</v>
      </c>
    </row>
    <row r="120" spans="1:13" ht="22.5" x14ac:dyDescent="0.25">
      <c r="A120" s="202" t="s">
        <v>1053</v>
      </c>
      <c r="B120">
        <v>1244</v>
      </c>
      <c r="C120" s="203" t="s">
        <v>11303</v>
      </c>
      <c r="D120" s="202" t="s">
        <v>11304</v>
      </c>
      <c r="E120" s="202" t="s">
        <v>1053</v>
      </c>
      <c r="F120" s="204" t="s">
        <v>11296</v>
      </c>
      <c r="G120" s="204" t="s">
        <v>11297</v>
      </c>
      <c r="H120" s="204" t="s">
        <v>7072</v>
      </c>
      <c r="I120" s="204" t="s">
        <v>11297</v>
      </c>
      <c r="J120" s="204" t="s">
        <v>6321</v>
      </c>
      <c r="K120" s="204" t="s">
        <v>6321</v>
      </c>
      <c r="L120" s="204" t="s">
        <v>6517</v>
      </c>
      <c r="M120" s="204" t="s">
        <v>6330</v>
      </c>
    </row>
    <row r="121" spans="1:13" ht="78.75" x14ac:dyDescent="0.25">
      <c r="A121" s="206" t="s">
        <v>9465</v>
      </c>
      <c r="B121">
        <v>699</v>
      </c>
      <c r="C121" s="207" t="s">
        <v>9463</v>
      </c>
      <c r="D121" s="208" t="s">
        <v>9464</v>
      </c>
      <c r="E121" s="206" t="s">
        <v>1053</v>
      </c>
      <c r="F121" s="209" t="s">
        <v>9460</v>
      </c>
      <c r="G121" s="209" t="s">
        <v>9461</v>
      </c>
      <c r="H121" s="209" t="s">
        <v>7589</v>
      </c>
      <c r="I121" s="209" t="s">
        <v>9462</v>
      </c>
      <c r="J121" s="209" t="s">
        <v>6321</v>
      </c>
      <c r="K121" s="209" t="s">
        <v>6321</v>
      </c>
      <c r="L121" s="209" t="s">
        <v>6321</v>
      </c>
      <c r="M121" s="209" t="s">
        <v>6363</v>
      </c>
    </row>
    <row r="122" spans="1:13" ht="112.5" x14ac:dyDescent="0.25">
      <c r="A122" s="206"/>
      <c r="B122">
        <v>3077</v>
      </c>
      <c r="C122" s="207" t="s">
        <v>18114</v>
      </c>
      <c r="D122" s="206" t="s">
        <v>18115</v>
      </c>
      <c r="E122" s="206" t="s">
        <v>1053</v>
      </c>
      <c r="F122" s="209" t="s">
        <v>18116</v>
      </c>
      <c r="G122" s="209" t="s">
        <v>18117</v>
      </c>
      <c r="H122" s="209" t="s">
        <v>6375</v>
      </c>
      <c r="I122" s="209" t="s">
        <v>18117</v>
      </c>
      <c r="J122" s="209" t="s">
        <v>6321</v>
      </c>
      <c r="K122" s="209" t="s">
        <v>6321</v>
      </c>
      <c r="L122" s="209" t="s">
        <v>6321</v>
      </c>
      <c r="M122" s="209" t="s">
        <v>6330</v>
      </c>
    </row>
    <row r="123" spans="1:13" ht="101.25" x14ac:dyDescent="0.25">
      <c r="A123" s="206" t="s">
        <v>9444</v>
      </c>
      <c r="B123">
        <v>683</v>
      </c>
      <c r="C123" s="207" t="s">
        <v>9442</v>
      </c>
      <c r="D123" s="208" t="s">
        <v>9443</v>
      </c>
      <c r="E123" s="206" t="s">
        <v>1053</v>
      </c>
      <c r="F123" s="209" t="s">
        <v>9422</v>
      </c>
      <c r="G123" s="209" t="s">
        <v>9406</v>
      </c>
      <c r="H123" s="209" t="s">
        <v>7589</v>
      </c>
      <c r="I123" s="209" t="s">
        <v>9407</v>
      </c>
      <c r="J123" s="209" t="s">
        <v>6321</v>
      </c>
      <c r="K123" s="209" t="s">
        <v>9400</v>
      </c>
      <c r="L123" s="209" t="s">
        <v>6321</v>
      </c>
      <c r="M123" s="209" t="s">
        <v>6363</v>
      </c>
    </row>
    <row r="124" spans="1:13" ht="67.5" x14ac:dyDescent="0.25">
      <c r="A124" s="206" t="s">
        <v>1053</v>
      </c>
      <c r="B124">
        <v>1827</v>
      </c>
      <c r="C124" s="207" t="s">
        <v>13531</v>
      </c>
      <c r="D124" s="206" t="s">
        <v>13532</v>
      </c>
      <c r="E124" s="206" t="s">
        <v>1053</v>
      </c>
      <c r="F124" s="209" t="s">
        <v>7817</v>
      </c>
      <c r="G124" s="209" t="s">
        <v>7818</v>
      </c>
      <c r="H124" s="209" t="s">
        <v>6439</v>
      </c>
      <c r="I124" s="209" t="s">
        <v>7819</v>
      </c>
      <c r="J124" s="209" t="s">
        <v>6321</v>
      </c>
      <c r="K124" s="209" t="s">
        <v>6321</v>
      </c>
      <c r="L124" s="209" t="s">
        <v>6377</v>
      </c>
      <c r="M124" s="209" t="s">
        <v>6330</v>
      </c>
    </row>
    <row r="125" spans="1:13" ht="112.5" x14ac:dyDescent="0.25">
      <c r="A125" s="206" t="s">
        <v>1053</v>
      </c>
      <c r="B125">
        <v>47</v>
      </c>
      <c r="C125" s="207" t="s">
        <v>6539</v>
      </c>
      <c r="D125" s="208" t="s">
        <v>6540</v>
      </c>
      <c r="E125" s="206" t="s">
        <v>1053</v>
      </c>
      <c r="F125" s="209" t="s">
        <v>6534</v>
      </c>
      <c r="G125" s="209" t="s">
        <v>6535</v>
      </c>
      <c r="H125" s="209" t="s">
        <v>6536</v>
      </c>
      <c r="I125" s="209" t="s">
        <v>6537</v>
      </c>
      <c r="J125" s="209" t="s">
        <v>6541</v>
      </c>
      <c r="K125" s="209" t="s">
        <v>6321</v>
      </c>
      <c r="L125" s="209" t="s">
        <v>6377</v>
      </c>
      <c r="M125" s="209" t="s">
        <v>6330</v>
      </c>
    </row>
    <row r="126" spans="1:13" ht="56.25" x14ac:dyDescent="0.25">
      <c r="A126" s="202" t="s">
        <v>1053</v>
      </c>
      <c r="B126">
        <v>1771</v>
      </c>
      <c r="C126" s="203" t="s">
        <v>13362</v>
      </c>
      <c r="D126" s="202" t="s">
        <v>13363</v>
      </c>
      <c r="E126" s="202" t="s">
        <v>1053</v>
      </c>
      <c r="F126" s="204" t="s">
        <v>7052</v>
      </c>
      <c r="G126" s="204" t="s">
        <v>7053</v>
      </c>
      <c r="H126" s="204" t="s">
        <v>6473</v>
      </c>
      <c r="I126" s="204" t="s">
        <v>7053</v>
      </c>
      <c r="J126" s="204" t="s">
        <v>6321</v>
      </c>
      <c r="K126" s="204" t="s">
        <v>7085</v>
      </c>
      <c r="L126" s="204" t="s">
        <v>6377</v>
      </c>
      <c r="M126" s="204" t="s">
        <v>6330</v>
      </c>
    </row>
    <row r="127" spans="1:13" ht="67.5" x14ac:dyDescent="0.25">
      <c r="A127" s="202" t="s">
        <v>1053</v>
      </c>
      <c r="B127">
        <v>879</v>
      </c>
      <c r="C127" s="203" t="s">
        <v>9871</v>
      </c>
      <c r="D127" s="202" t="s">
        <v>9872</v>
      </c>
      <c r="E127" s="202" t="s">
        <v>1053</v>
      </c>
      <c r="F127" s="204" t="s">
        <v>7797</v>
      </c>
      <c r="G127" s="204" t="s">
        <v>7798</v>
      </c>
      <c r="H127" s="204" t="s">
        <v>6536</v>
      </c>
      <c r="I127" s="204" t="s">
        <v>7799</v>
      </c>
      <c r="J127" s="204" t="s">
        <v>6321</v>
      </c>
      <c r="K127" s="204" t="s">
        <v>9873</v>
      </c>
      <c r="L127" s="204" t="s">
        <v>9674</v>
      </c>
      <c r="M127" s="204" t="s">
        <v>6330</v>
      </c>
    </row>
    <row r="128" spans="1:13" ht="56.25" x14ac:dyDescent="0.25">
      <c r="A128" s="202" t="s">
        <v>1053</v>
      </c>
      <c r="B128">
        <v>969</v>
      </c>
      <c r="C128" s="213" t="s">
        <v>10219</v>
      </c>
      <c r="D128" s="202" t="s">
        <v>10220</v>
      </c>
      <c r="E128" s="202" t="s">
        <v>1053</v>
      </c>
      <c r="F128" s="204" t="s">
        <v>10221</v>
      </c>
      <c r="G128" s="204" t="s">
        <v>10150</v>
      </c>
      <c r="H128" s="204" t="s">
        <v>6375</v>
      </c>
      <c r="I128" s="204" t="s">
        <v>10150</v>
      </c>
      <c r="J128" s="204" t="s">
        <v>6321</v>
      </c>
      <c r="K128" s="204" t="s">
        <v>6321</v>
      </c>
      <c r="L128" s="204" t="s">
        <v>6377</v>
      </c>
      <c r="M128" s="204" t="s">
        <v>6330</v>
      </c>
    </row>
    <row r="129" spans="1:13" ht="56.25" x14ac:dyDescent="0.25">
      <c r="A129" s="206" t="s">
        <v>29569</v>
      </c>
      <c r="B129">
        <v>650</v>
      </c>
      <c r="C129" s="207" t="s">
        <v>9353</v>
      </c>
      <c r="D129" s="206" t="s">
        <v>29570</v>
      </c>
      <c r="E129" s="206" t="s">
        <v>29568</v>
      </c>
      <c r="F129" s="209" t="s">
        <v>9354</v>
      </c>
      <c r="G129" s="209" t="s">
        <v>9355</v>
      </c>
      <c r="H129" s="209" t="s">
        <v>7479</v>
      </c>
      <c r="I129" s="209" t="s">
        <v>9355</v>
      </c>
      <c r="J129" s="209" t="s">
        <v>6321</v>
      </c>
      <c r="K129" s="209" t="s">
        <v>6321</v>
      </c>
      <c r="L129" s="209" t="s">
        <v>6321</v>
      </c>
      <c r="M129" s="209" t="s">
        <v>6330</v>
      </c>
    </row>
    <row r="130" spans="1:13" ht="78.75" x14ac:dyDescent="0.25">
      <c r="A130" s="202" t="s">
        <v>29571</v>
      </c>
      <c r="B130">
        <v>698</v>
      </c>
      <c r="C130" s="203" t="s">
        <v>9459</v>
      </c>
      <c r="D130" s="202" t="s">
        <v>29572</v>
      </c>
      <c r="E130" s="202" t="s">
        <v>29568</v>
      </c>
      <c r="F130" s="204" t="s">
        <v>9460</v>
      </c>
      <c r="G130" s="204" t="s">
        <v>9461</v>
      </c>
      <c r="H130" s="204" t="s">
        <v>7589</v>
      </c>
      <c r="I130" s="204" t="s">
        <v>9462</v>
      </c>
      <c r="J130" s="204" t="s">
        <v>6321</v>
      </c>
      <c r="K130" s="204" t="s">
        <v>6321</v>
      </c>
      <c r="L130" s="204" t="s">
        <v>6321</v>
      </c>
      <c r="M130" s="204" t="s">
        <v>6363</v>
      </c>
    </row>
    <row r="131" spans="1:13" ht="101.25" x14ac:dyDescent="0.25">
      <c r="A131" s="206" t="s">
        <v>29573</v>
      </c>
      <c r="B131">
        <v>688</v>
      </c>
      <c r="C131" s="207" t="s">
        <v>9450</v>
      </c>
      <c r="D131" s="206" t="s">
        <v>29574</v>
      </c>
      <c r="E131" s="206" t="s">
        <v>29568</v>
      </c>
      <c r="F131" s="209" t="s">
        <v>9422</v>
      </c>
      <c r="G131" s="209" t="s">
        <v>9406</v>
      </c>
      <c r="H131" s="209" t="s">
        <v>7589</v>
      </c>
      <c r="I131" s="209" t="s">
        <v>9407</v>
      </c>
      <c r="J131" s="209" t="s">
        <v>6321</v>
      </c>
      <c r="K131" s="209" t="s">
        <v>9400</v>
      </c>
      <c r="L131" s="209" t="s">
        <v>6321</v>
      </c>
      <c r="M131" s="209" t="s">
        <v>6363</v>
      </c>
    </row>
    <row r="132" spans="1:13" ht="90" x14ac:dyDescent="0.25">
      <c r="A132" s="206" t="s">
        <v>29575</v>
      </c>
      <c r="B132">
        <v>1753</v>
      </c>
      <c r="C132" s="207" t="s">
        <v>13299</v>
      </c>
      <c r="D132" s="206" t="s">
        <v>29576</v>
      </c>
      <c r="E132" s="212" t="s">
        <v>29577</v>
      </c>
      <c r="F132" s="209" t="s">
        <v>13300</v>
      </c>
      <c r="G132" s="209" t="s">
        <v>13301</v>
      </c>
      <c r="H132" s="209" t="s">
        <v>6375</v>
      </c>
      <c r="I132" s="209" t="s">
        <v>13302</v>
      </c>
      <c r="J132" s="209" t="s">
        <v>6321</v>
      </c>
      <c r="K132" s="209" t="s">
        <v>13303</v>
      </c>
      <c r="L132" s="209" t="s">
        <v>6321</v>
      </c>
      <c r="M132" s="209" t="s">
        <v>8515</v>
      </c>
    </row>
    <row r="133" spans="1:13" ht="101.25" x14ac:dyDescent="0.25">
      <c r="A133" s="215" t="s">
        <v>29578</v>
      </c>
      <c r="B133">
        <v>748</v>
      </c>
      <c r="C133" s="216" t="s">
        <v>9535</v>
      </c>
      <c r="D133" s="215" t="s">
        <v>29579</v>
      </c>
      <c r="E133" s="215" t="s">
        <v>29580</v>
      </c>
      <c r="F133" s="217" t="s">
        <v>9422</v>
      </c>
      <c r="G133" s="217" t="s">
        <v>9406</v>
      </c>
      <c r="H133" s="217" t="s">
        <v>7589</v>
      </c>
      <c r="I133" s="217" t="s">
        <v>9407</v>
      </c>
      <c r="J133" s="217" t="s">
        <v>6321</v>
      </c>
      <c r="K133" s="217" t="s">
        <v>9400</v>
      </c>
      <c r="L133" s="217" t="s">
        <v>6321</v>
      </c>
      <c r="M133" s="217" t="s">
        <v>6363</v>
      </c>
    </row>
    <row r="134" spans="1:13" ht="123.75" x14ac:dyDescent="0.25">
      <c r="A134" s="206" t="s">
        <v>29581</v>
      </c>
      <c r="B134">
        <v>2924</v>
      </c>
      <c r="C134" s="207" t="s">
        <v>17565</v>
      </c>
      <c r="D134" s="206" t="s">
        <v>29582</v>
      </c>
      <c r="E134" s="206" t="s">
        <v>29583</v>
      </c>
      <c r="F134" s="209" t="s">
        <v>17566</v>
      </c>
      <c r="G134" s="209" t="s">
        <v>17567</v>
      </c>
      <c r="H134" s="209" t="s">
        <v>6375</v>
      </c>
      <c r="I134" s="209" t="s">
        <v>17568</v>
      </c>
      <c r="J134" s="209" t="s">
        <v>6321</v>
      </c>
      <c r="K134" s="209" t="s">
        <v>6321</v>
      </c>
      <c r="L134" s="209" t="s">
        <v>6321</v>
      </c>
      <c r="M134" s="209" t="s">
        <v>831</v>
      </c>
    </row>
    <row r="135" spans="1:13" ht="56.25" x14ac:dyDescent="0.25">
      <c r="A135" s="206" t="s">
        <v>29584</v>
      </c>
      <c r="B135">
        <v>976</v>
      </c>
      <c r="C135" s="207" t="s">
        <v>10230</v>
      </c>
      <c r="D135" s="206" t="s">
        <v>29585</v>
      </c>
      <c r="E135" s="206" t="s">
        <v>29586</v>
      </c>
      <c r="F135" s="209" t="s">
        <v>10231</v>
      </c>
      <c r="G135" s="209" t="s">
        <v>10232</v>
      </c>
      <c r="H135" s="209" t="s">
        <v>10233</v>
      </c>
      <c r="I135" s="209" t="s">
        <v>10234</v>
      </c>
      <c r="J135" s="209" t="s">
        <v>6321</v>
      </c>
      <c r="K135" s="209" t="s">
        <v>6321</v>
      </c>
      <c r="L135" s="209" t="s">
        <v>10235</v>
      </c>
      <c r="M135" s="209" t="s">
        <v>831</v>
      </c>
    </row>
    <row r="136" spans="1:13" ht="33.75" x14ac:dyDescent="0.25">
      <c r="A136" s="202" t="s">
        <v>29584</v>
      </c>
      <c r="B136">
        <v>974</v>
      </c>
      <c r="C136" s="203" t="s">
        <v>10228</v>
      </c>
      <c r="D136" s="202" t="s">
        <v>29587</v>
      </c>
      <c r="E136" s="202" t="s">
        <v>29588</v>
      </c>
      <c r="F136" s="204" t="s">
        <v>6317</v>
      </c>
      <c r="G136" s="204" t="s">
        <v>6318</v>
      </c>
      <c r="H136" s="204" t="s">
        <v>6319</v>
      </c>
      <c r="I136" s="204" t="s">
        <v>6320</v>
      </c>
      <c r="J136" s="204" t="s">
        <v>6321</v>
      </c>
      <c r="K136" s="204" t="s">
        <v>6321</v>
      </c>
      <c r="L136" s="204" t="s">
        <v>10229</v>
      </c>
      <c r="M136" s="204" t="s">
        <v>831</v>
      </c>
    </row>
    <row r="137" spans="1:13" ht="56.25" x14ac:dyDescent="0.25">
      <c r="A137" s="206" t="s">
        <v>29589</v>
      </c>
      <c r="B137">
        <v>1101</v>
      </c>
      <c r="C137" s="207" t="s">
        <v>10687</v>
      </c>
      <c r="D137" s="206" t="s">
        <v>29590</v>
      </c>
      <c r="E137" s="206" t="s">
        <v>29591</v>
      </c>
      <c r="F137" s="209" t="s">
        <v>10688</v>
      </c>
      <c r="G137" s="209" t="s">
        <v>10689</v>
      </c>
      <c r="H137" s="209" t="s">
        <v>7135</v>
      </c>
      <c r="I137" s="209" t="s">
        <v>10689</v>
      </c>
      <c r="J137" s="209" t="s">
        <v>6321</v>
      </c>
      <c r="K137" s="209" t="s">
        <v>6321</v>
      </c>
      <c r="L137" s="209" t="s">
        <v>6655</v>
      </c>
      <c r="M137" s="209" t="s">
        <v>831</v>
      </c>
    </row>
    <row r="138" spans="1:13" ht="112.5" x14ac:dyDescent="0.25">
      <c r="A138" s="206" t="s">
        <v>29592</v>
      </c>
      <c r="B138">
        <v>2897</v>
      </c>
      <c r="C138" s="207" t="s">
        <v>17481</v>
      </c>
      <c r="D138" s="206" t="s">
        <v>29593</v>
      </c>
      <c r="E138" s="206" t="s">
        <v>29594</v>
      </c>
      <c r="F138" s="209" t="s">
        <v>17482</v>
      </c>
      <c r="G138" s="209" t="s">
        <v>17483</v>
      </c>
      <c r="H138" s="209" t="s">
        <v>17484</v>
      </c>
      <c r="I138" s="209" t="s">
        <v>17485</v>
      </c>
      <c r="J138" s="209" t="s">
        <v>6321</v>
      </c>
      <c r="K138" s="209" t="s">
        <v>17486</v>
      </c>
      <c r="L138" s="209" t="s">
        <v>8596</v>
      </c>
      <c r="M138" s="209" t="s">
        <v>831</v>
      </c>
    </row>
    <row r="139" spans="1:13" ht="56.25" x14ac:dyDescent="0.25">
      <c r="A139" s="202" t="s">
        <v>29595</v>
      </c>
      <c r="B139">
        <v>2900</v>
      </c>
      <c r="C139" s="203" t="s">
        <v>17487</v>
      </c>
      <c r="D139" s="202" t="s">
        <v>29596</v>
      </c>
      <c r="E139" s="202" t="s">
        <v>29594</v>
      </c>
      <c r="F139" s="204" t="s">
        <v>17488</v>
      </c>
      <c r="G139" s="204" t="s">
        <v>17489</v>
      </c>
      <c r="H139" s="204" t="s">
        <v>7294</v>
      </c>
      <c r="I139" s="204" t="s">
        <v>17489</v>
      </c>
      <c r="J139" s="204" t="s">
        <v>6321</v>
      </c>
      <c r="K139" s="204" t="s">
        <v>17490</v>
      </c>
      <c r="L139" s="204" t="s">
        <v>6538</v>
      </c>
      <c r="M139" s="204" t="s">
        <v>831</v>
      </c>
    </row>
    <row r="140" spans="1:13" ht="67.5" x14ac:dyDescent="0.25">
      <c r="A140" s="202" t="s">
        <v>29597</v>
      </c>
      <c r="B140">
        <v>981</v>
      </c>
      <c r="C140" s="203" t="s">
        <v>10250</v>
      </c>
      <c r="D140" s="202" t="s">
        <v>29598</v>
      </c>
      <c r="E140" s="202" t="s">
        <v>29599</v>
      </c>
      <c r="F140" s="204" t="s">
        <v>10251</v>
      </c>
      <c r="G140" s="204" t="s">
        <v>10252</v>
      </c>
      <c r="H140" s="204" t="s">
        <v>6981</v>
      </c>
      <c r="I140" s="204" t="s">
        <v>10253</v>
      </c>
      <c r="J140" s="204" t="s">
        <v>6321</v>
      </c>
      <c r="K140" s="204" t="s">
        <v>6321</v>
      </c>
      <c r="L140" s="204" t="s">
        <v>6655</v>
      </c>
      <c r="M140" s="204" t="s">
        <v>6330</v>
      </c>
    </row>
    <row r="141" spans="1:13" ht="67.5" x14ac:dyDescent="0.25">
      <c r="A141" s="202" t="s">
        <v>29600</v>
      </c>
      <c r="B141">
        <v>982</v>
      </c>
      <c r="C141" s="203" t="s">
        <v>10250</v>
      </c>
      <c r="D141" s="202" t="s">
        <v>29601</v>
      </c>
      <c r="E141" s="202" t="s">
        <v>29602</v>
      </c>
      <c r="F141" s="204" t="s">
        <v>10251</v>
      </c>
      <c r="G141" s="204" t="s">
        <v>10252</v>
      </c>
      <c r="H141" s="204" t="s">
        <v>6981</v>
      </c>
      <c r="I141" s="204" t="s">
        <v>10253</v>
      </c>
      <c r="J141" s="204" t="s">
        <v>6321</v>
      </c>
      <c r="K141" s="204" t="s">
        <v>6321</v>
      </c>
      <c r="L141" s="204" t="s">
        <v>6655</v>
      </c>
      <c r="M141" s="204" t="s">
        <v>6330</v>
      </c>
    </row>
    <row r="142" spans="1:13" ht="67.5" x14ac:dyDescent="0.25">
      <c r="A142" s="218" t="s">
        <v>27548</v>
      </c>
      <c r="B142">
        <v>1824</v>
      </c>
      <c r="C142" s="203" t="s">
        <v>13524</v>
      </c>
      <c r="D142" s="202" t="s">
        <v>29603</v>
      </c>
      <c r="E142" s="202" t="s">
        <v>29604</v>
      </c>
      <c r="F142" s="204" t="s">
        <v>12317</v>
      </c>
      <c r="G142" s="204" t="s">
        <v>12318</v>
      </c>
      <c r="H142" s="204" t="s">
        <v>6578</v>
      </c>
      <c r="I142" s="204" t="s">
        <v>12319</v>
      </c>
      <c r="J142" s="204" t="s">
        <v>6321</v>
      </c>
      <c r="K142" s="204" t="s">
        <v>6566</v>
      </c>
      <c r="L142" s="204" t="s">
        <v>6321</v>
      </c>
      <c r="M142" s="204" t="s">
        <v>831</v>
      </c>
    </row>
    <row r="143" spans="1:13" ht="45" x14ac:dyDescent="0.25">
      <c r="A143" s="206" t="s">
        <v>29605</v>
      </c>
      <c r="B143">
        <v>1467</v>
      </c>
      <c r="C143" s="207" t="s">
        <v>12151</v>
      </c>
      <c r="D143" s="206" t="s">
        <v>29606</v>
      </c>
      <c r="E143" s="206" t="s">
        <v>29607</v>
      </c>
      <c r="F143" s="209" t="s">
        <v>12152</v>
      </c>
      <c r="G143" s="209" t="s">
        <v>12153</v>
      </c>
      <c r="H143" s="209" t="s">
        <v>6402</v>
      </c>
      <c r="I143" s="209" t="s">
        <v>12153</v>
      </c>
      <c r="J143" s="209" t="s">
        <v>6321</v>
      </c>
      <c r="K143" s="209" t="s">
        <v>7085</v>
      </c>
      <c r="L143" s="209" t="s">
        <v>6655</v>
      </c>
      <c r="M143" s="209" t="s">
        <v>831</v>
      </c>
    </row>
    <row r="144" spans="1:13" ht="56.25" x14ac:dyDescent="0.25">
      <c r="A144" s="206" t="s">
        <v>29608</v>
      </c>
      <c r="B144">
        <v>1472</v>
      </c>
      <c r="C144" s="207" t="s">
        <v>12160</v>
      </c>
      <c r="D144" s="206" t="s">
        <v>29609</v>
      </c>
      <c r="E144" s="206" t="s">
        <v>29610</v>
      </c>
      <c r="F144" s="209" t="s">
        <v>12161</v>
      </c>
      <c r="G144" s="209" t="s">
        <v>12162</v>
      </c>
      <c r="H144" s="209" t="s">
        <v>8304</v>
      </c>
      <c r="I144" s="209" t="s">
        <v>12162</v>
      </c>
      <c r="J144" s="209" t="s">
        <v>6321</v>
      </c>
      <c r="K144" s="209" t="s">
        <v>6321</v>
      </c>
      <c r="L144" s="209" t="s">
        <v>6655</v>
      </c>
      <c r="M144" s="209" t="s">
        <v>831</v>
      </c>
    </row>
    <row r="145" spans="1:13" ht="67.5" x14ac:dyDescent="0.25">
      <c r="A145" s="206" t="s">
        <v>29611</v>
      </c>
      <c r="B145">
        <v>2912</v>
      </c>
      <c r="C145" s="207" t="s">
        <v>17524</v>
      </c>
      <c r="D145" s="206" t="s">
        <v>29612</v>
      </c>
      <c r="E145" s="206" t="s">
        <v>29613</v>
      </c>
      <c r="F145" s="209" t="s">
        <v>17525</v>
      </c>
      <c r="G145" s="209" t="s">
        <v>17526</v>
      </c>
      <c r="H145" s="209" t="s">
        <v>6369</v>
      </c>
      <c r="I145" s="209" t="s">
        <v>17526</v>
      </c>
      <c r="J145" s="209" t="s">
        <v>6321</v>
      </c>
      <c r="K145" s="209" t="s">
        <v>6321</v>
      </c>
      <c r="L145" s="209" t="s">
        <v>6655</v>
      </c>
      <c r="M145" s="209" t="s">
        <v>831</v>
      </c>
    </row>
    <row r="146" spans="1:13" ht="78.75" x14ac:dyDescent="0.25">
      <c r="A146" s="202" t="s">
        <v>29614</v>
      </c>
      <c r="B146">
        <v>2624</v>
      </c>
      <c r="C146" s="203" t="s">
        <v>16449</v>
      </c>
      <c r="D146" s="202" t="s">
        <v>29615</v>
      </c>
      <c r="E146" s="202" t="s">
        <v>29616</v>
      </c>
      <c r="F146" s="204" t="s">
        <v>10105</v>
      </c>
      <c r="G146" s="204" t="s">
        <v>10106</v>
      </c>
      <c r="H146" s="204" t="s">
        <v>6375</v>
      </c>
      <c r="I146" s="204" t="s">
        <v>10107</v>
      </c>
      <c r="J146" s="204" t="s">
        <v>6321</v>
      </c>
      <c r="K146" s="204" t="s">
        <v>6321</v>
      </c>
      <c r="L146" s="204" t="s">
        <v>6321</v>
      </c>
      <c r="M146" s="204" t="s">
        <v>831</v>
      </c>
    </row>
    <row r="147" spans="1:13" ht="67.5" x14ac:dyDescent="0.25">
      <c r="A147" s="206" t="s">
        <v>29617</v>
      </c>
      <c r="B147">
        <v>2936</v>
      </c>
      <c r="C147" s="207" t="s">
        <v>17592</v>
      </c>
      <c r="D147" s="208" t="s">
        <v>29618</v>
      </c>
      <c r="E147" s="206" t="s">
        <v>29619</v>
      </c>
      <c r="F147" s="209" t="s">
        <v>6639</v>
      </c>
      <c r="G147" s="209" t="s">
        <v>6640</v>
      </c>
      <c r="H147" s="209" t="s">
        <v>6555</v>
      </c>
      <c r="I147" s="209" t="s">
        <v>6640</v>
      </c>
      <c r="J147" s="209" t="s">
        <v>6321</v>
      </c>
      <c r="K147" s="209" t="s">
        <v>6321</v>
      </c>
      <c r="L147" s="209" t="s">
        <v>6655</v>
      </c>
      <c r="M147" s="209" t="s">
        <v>831</v>
      </c>
    </row>
    <row r="148" spans="1:13" ht="67.5" x14ac:dyDescent="0.25">
      <c r="A148" s="206" t="s">
        <v>29620</v>
      </c>
      <c r="B148">
        <v>2913</v>
      </c>
      <c r="C148" s="207" t="s">
        <v>17524</v>
      </c>
      <c r="D148" s="206" t="s">
        <v>29621</v>
      </c>
      <c r="E148" s="206" t="s">
        <v>29622</v>
      </c>
      <c r="F148" s="209" t="s">
        <v>17525</v>
      </c>
      <c r="G148" s="209" t="s">
        <v>17526</v>
      </c>
      <c r="H148" s="209" t="s">
        <v>6369</v>
      </c>
      <c r="I148" s="209" t="s">
        <v>17526</v>
      </c>
      <c r="J148" s="209" t="s">
        <v>6321</v>
      </c>
      <c r="K148" s="209" t="s">
        <v>6321</v>
      </c>
      <c r="L148" s="209" t="s">
        <v>6655</v>
      </c>
      <c r="M148" s="209" t="s">
        <v>831</v>
      </c>
    </row>
    <row r="149" spans="1:13" ht="78.75" x14ac:dyDescent="0.25">
      <c r="A149" s="202" t="s">
        <v>29623</v>
      </c>
      <c r="B149">
        <v>2623</v>
      </c>
      <c r="C149" s="203" t="s">
        <v>16449</v>
      </c>
      <c r="D149" s="202" t="s">
        <v>29624</v>
      </c>
      <c r="E149" s="202" t="s">
        <v>29625</v>
      </c>
      <c r="F149" s="204" t="s">
        <v>10105</v>
      </c>
      <c r="G149" s="204" t="s">
        <v>10106</v>
      </c>
      <c r="H149" s="204" t="s">
        <v>6375</v>
      </c>
      <c r="I149" s="204" t="s">
        <v>10107</v>
      </c>
      <c r="J149" s="204" t="s">
        <v>6321</v>
      </c>
      <c r="K149" s="204" t="s">
        <v>6321</v>
      </c>
      <c r="L149" s="204" t="s">
        <v>6321</v>
      </c>
      <c r="M149" s="204" t="s">
        <v>831</v>
      </c>
    </row>
    <row r="150" spans="1:13" ht="67.5" x14ac:dyDescent="0.25">
      <c r="A150" s="202" t="s">
        <v>29626</v>
      </c>
      <c r="B150">
        <v>944</v>
      </c>
      <c r="C150" s="203" t="s">
        <v>10128</v>
      </c>
      <c r="D150" s="202" t="s">
        <v>29627</v>
      </c>
      <c r="E150" s="202" t="s">
        <v>29628</v>
      </c>
      <c r="F150" s="204" t="s">
        <v>10129</v>
      </c>
      <c r="G150" s="204" t="s">
        <v>10130</v>
      </c>
      <c r="H150" s="204" t="s">
        <v>6570</v>
      </c>
      <c r="I150" s="204" t="s">
        <v>10131</v>
      </c>
      <c r="J150" s="204" t="s">
        <v>6321</v>
      </c>
      <c r="K150" s="204" t="s">
        <v>6321</v>
      </c>
      <c r="L150" s="204" t="s">
        <v>6321</v>
      </c>
      <c r="M150" s="204" t="s">
        <v>831</v>
      </c>
    </row>
    <row r="151" spans="1:13" ht="56.25" x14ac:dyDescent="0.25">
      <c r="A151" s="206" t="s">
        <v>29629</v>
      </c>
      <c r="B151">
        <v>1015</v>
      </c>
      <c r="C151" s="207" t="s">
        <v>10312</v>
      </c>
      <c r="D151" s="206" t="s">
        <v>29630</v>
      </c>
      <c r="E151" s="206" t="s">
        <v>29631</v>
      </c>
      <c r="F151" s="209" t="s">
        <v>10313</v>
      </c>
      <c r="G151" s="209" t="s">
        <v>10314</v>
      </c>
      <c r="H151" s="209" t="s">
        <v>6981</v>
      </c>
      <c r="I151" s="209" t="s">
        <v>10314</v>
      </c>
      <c r="J151" s="209" t="s">
        <v>6321</v>
      </c>
      <c r="K151" s="209" t="s">
        <v>6321</v>
      </c>
      <c r="L151" s="209" t="s">
        <v>6655</v>
      </c>
      <c r="M151" s="209" t="s">
        <v>831</v>
      </c>
    </row>
    <row r="152" spans="1:13" ht="56.25" x14ac:dyDescent="0.25">
      <c r="A152" s="206" t="s">
        <v>29632</v>
      </c>
      <c r="B152">
        <v>1473</v>
      </c>
      <c r="C152" s="207" t="s">
        <v>12160</v>
      </c>
      <c r="D152" s="206" t="s">
        <v>29633</v>
      </c>
      <c r="E152" s="206" t="s">
        <v>29634</v>
      </c>
      <c r="F152" s="209" t="s">
        <v>12161</v>
      </c>
      <c r="G152" s="209" t="s">
        <v>12162</v>
      </c>
      <c r="H152" s="209" t="s">
        <v>8304</v>
      </c>
      <c r="I152" s="209" t="s">
        <v>12162</v>
      </c>
      <c r="J152" s="209" t="s">
        <v>6321</v>
      </c>
      <c r="K152" s="209" t="s">
        <v>6321</v>
      </c>
      <c r="L152" s="209" t="s">
        <v>6655</v>
      </c>
      <c r="M152" s="209" t="s">
        <v>831</v>
      </c>
    </row>
    <row r="153" spans="1:13" ht="56.25" x14ac:dyDescent="0.25">
      <c r="A153" s="206" t="s">
        <v>29635</v>
      </c>
      <c r="B153">
        <v>1010</v>
      </c>
      <c r="C153" s="207" t="s">
        <v>10303</v>
      </c>
      <c r="D153" s="206" t="s">
        <v>29636</v>
      </c>
      <c r="E153" s="206" t="s">
        <v>29637</v>
      </c>
      <c r="F153" s="209" t="s">
        <v>10304</v>
      </c>
      <c r="G153" s="209" t="s">
        <v>10305</v>
      </c>
      <c r="H153" s="209" t="s">
        <v>6416</v>
      </c>
      <c r="I153" s="209" t="s">
        <v>10305</v>
      </c>
      <c r="J153" s="209" t="s">
        <v>6321</v>
      </c>
      <c r="K153" s="209" t="s">
        <v>7085</v>
      </c>
      <c r="L153" s="209" t="s">
        <v>6655</v>
      </c>
      <c r="M153" s="209" t="s">
        <v>831</v>
      </c>
    </row>
    <row r="154" spans="1:13" ht="33.75" x14ac:dyDescent="0.25">
      <c r="A154" s="206" t="s">
        <v>29638</v>
      </c>
      <c r="B154">
        <v>1130</v>
      </c>
      <c r="C154" s="207" t="s">
        <v>10786</v>
      </c>
      <c r="D154" s="208" t="s">
        <v>29639</v>
      </c>
      <c r="E154" s="206" t="s">
        <v>29640</v>
      </c>
      <c r="F154" s="209" t="s">
        <v>6695</v>
      </c>
      <c r="G154" s="209" t="s">
        <v>8781</v>
      </c>
      <c r="H154" s="209" t="s">
        <v>6439</v>
      </c>
      <c r="I154" s="209" t="s">
        <v>8781</v>
      </c>
      <c r="J154" s="209" t="s">
        <v>6321</v>
      </c>
      <c r="K154" s="209" t="s">
        <v>6321</v>
      </c>
      <c r="L154" s="209" t="s">
        <v>6655</v>
      </c>
      <c r="M154" s="209" t="s">
        <v>831</v>
      </c>
    </row>
    <row r="155" spans="1:13" ht="45" x14ac:dyDescent="0.25">
      <c r="A155" s="206" t="s">
        <v>29641</v>
      </c>
      <c r="B155">
        <v>1468</v>
      </c>
      <c r="C155" s="207" t="s">
        <v>12151</v>
      </c>
      <c r="D155" s="206" t="s">
        <v>29642</v>
      </c>
      <c r="E155" s="206" t="s">
        <v>29643</v>
      </c>
      <c r="F155" s="209" t="s">
        <v>12152</v>
      </c>
      <c r="G155" s="209" t="s">
        <v>12153</v>
      </c>
      <c r="H155" s="209" t="s">
        <v>6402</v>
      </c>
      <c r="I155" s="209" t="s">
        <v>12153</v>
      </c>
      <c r="J155" s="209" t="s">
        <v>6321</v>
      </c>
      <c r="K155" s="209" t="s">
        <v>7085</v>
      </c>
      <c r="L155" s="209" t="s">
        <v>6655</v>
      </c>
      <c r="M155" s="209" t="s">
        <v>831</v>
      </c>
    </row>
    <row r="156" spans="1:13" ht="56.25" x14ac:dyDescent="0.25">
      <c r="A156" s="206" t="s">
        <v>29644</v>
      </c>
      <c r="B156">
        <v>1480</v>
      </c>
      <c r="C156" s="207" t="s">
        <v>12167</v>
      </c>
      <c r="D156" s="206" t="s">
        <v>29645</v>
      </c>
      <c r="E156" s="206" t="s">
        <v>29646</v>
      </c>
      <c r="F156" s="209" t="s">
        <v>12168</v>
      </c>
      <c r="G156" s="209" t="s">
        <v>12169</v>
      </c>
      <c r="H156" s="209" t="s">
        <v>6439</v>
      </c>
      <c r="I156" s="209" t="s">
        <v>12169</v>
      </c>
      <c r="J156" s="209" t="s">
        <v>6321</v>
      </c>
      <c r="K156" s="209" t="s">
        <v>6321</v>
      </c>
      <c r="L156" s="209" t="s">
        <v>6655</v>
      </c>
      <c r="M156" s="209" t="s">
        <v>831</v>
      </c>
    </row>
    <row r="157" spans="1:13" ht="45" x14ac:dyDescent="0.25">
      <c r="A157" s="206" t="s">
        <v>29647</v>
      </c>
      <c r="B157">
        <v>996</v>
      </c>
      <c r="C157" s="207" t="s">
        <v>10264</v>
      </c>
      <c r="D157" s="206" t="s">
        <v>29648</v>
      </c>
      <c r="E157" s="206" t="s">
        <v>29649</v>
      </c>
      <c r="F157" s="209" t="s">
        <v>6317</v>
      </c>
      <c r="G157" s="209" t="s">
        <v>6318</v>
      </c>
      <c r="H157" s="209" t="s">
        <v>6319</v>
      </c>
      <c r="I157" s="209" t="s">
        <v>6320</v>
      </c>
      <c r="J157" s="209" t="s">
        <v>6321</v>
      </c>
      <c r="K157" s="209" t="s">
        <v>6321</v>
      </c>
      <c r="L157" s="209" t="s">
        <v>10229</v>
      </c>
      <c r="M157" s="209" t="s">
        <v>831</v>
      </c>
    </row>
    <row r="158" spans="1:13" ht="78.75" x14ac:dyDescent="0.25">
      <c r="A158" s="206" t="s">
        <v>29650</v>
      </c>
      <c r="B158">
        <v>984</v>
      </c>
      <c r="C158" s="207" t="s">
        <v>10254</v>
      </c>
      <c r="D158" s="206" t="s">
        <v>29651</v>
      </c>
      <c r="E158" s="206" t="s">
        <v>29652</v>
      </c>
      <c r="F158" s="209" t="s">
        <v>10255</v>
      </c>
      <c r="G158" s="209" t="s">
        <v>10256</v>
      </c>
      <c r="H158" s="209" t="s">
        <v>6981</v>
      </c>
      <c r="I158" s="209" t="s">
        <v>10257</v>
      </c>
      <c r="J158" s="209" t="s">
        <v>6321</v>
      </c>
      <c r="K158" s="209" t="s">
        <v>6321</v>
      </c>
      <c r="L158" s="209" t="s">
        <v>6655</v>
      </c>
      <c r="M158" s="209" t="s">
        <v>6330</v>
      </c>
    </row>
    <row r="159" spans="1:13" ht="56.25" x14ac:dyDescent="0.25">
      <c r="A159" s="206" t="s">
        <v>29653</v>
      </c>
      <c r="B159">
        <v>1793</v>
      </c>
      <c r="C159" s="207" t="s">
        <v>13437</v>
      </c>
      <c r="D159" s="206" t="s">
        <v>29654</v>
      </c>
      <c r="E159" s="206" t="s">
        <v>29655</v>
      </c>
      <c r="F159" s="209" t="s">
        <v>7568</v>
      </c>
      <c r="G159" s="209" t="s">
        <v>7569</v>
      </c>
      <c r="H159" s="209" t="s">
        <v>7135</v>
      </c>
      <c r="I159" s="209" t="s">
        <v>12693</v>
      </c>
      <c r="J159" s="209" t="s">
        <v>10249</v>
      </c>
      <c r="K159" s="209" t="s">
        <v>6321</v>
      </c>
      <c r="L159" s="209" t="s">
        <v>6655</v>
      </c>
      <c r="M159" s="209" t="s">
        <v>831</v>
      </c>
    </row>
    <row r="160" spans="1:13" ht="56.25" x14ac:dyDescent="0.25">
      <c r="A160" s="206" t="s">
        <v>29656</v>
      </c>
      <c r="B160">
        <v>1011</v>
      </c>
      <c r="C160" s="207" t="s">
        <v>10303</v>
      </c>
      <c r="D160" s="206" t="s">
        <v>29657</v>
      </c>
      <c r="E160" s="206" t="s">
        <v>29658</v>
      </c>
      <c r="F160" s="209" t="s">
        <v>10304</v>
      </c>
      <c r="G160" s="209" t="s">
        <v>10305</v>
      </c>
      <c r="H160" s="209" t="s">
        <v>6416</v>
      </c>
      <c r="I160" s="209" t="s">
        <v>10305</v>
      </c>
      <c r="J160" s="209" t="s">
        <v>6321</v>
      </c>
      <c r="K160" s="209" t="s">
        <v>7085</v>
      </c>
      <c r="L160" s="209" t="s">
        <v>6655</v>
      </c>
      <c r="M160" s="209" t="s">
        <v>831</v>
      </c>
    </row>
    <row r="161" spans="1:13" ht="33.75" x14ac:dyDescent="0.25">
      <c r="A161" s="206" t="s">
        <v>29659</v>
      </c>
      <c r="B161">
        <v>1129</v>
      </c>
      <c r="C161" s="207" t="s">
        <v>10786</v>
      </c>
      <c r="D161" s="208" t="s">
        <v>29660</v>
      </c>
      <c r="E161" s="206" t="s">
        <v>29661</v>
      </c>
      <c r="F161" s="209" t="s">
        <v>6695</v>
      </c>
      <c r="G161" s="209" t="s">
        <v>8781</v>
      </c>
      <c r="H161" s="209" t="s">
        <v>6439</v>
      </c>
      <c r="I161" s="209" t="s">
        <v>8781</v>
      </c>
      <c r="J161" s="209" t="s">
        <v>6321</v>
      </c>
      <c r="K161" s="209" t="s">
        <v>6321</v>
      </c>
      <c r="L161" s="209" t="s">
        <v>6655</v>
      </c>
      <c r="M161" s="209" t="s">
        <v>831</v>
      </c>
    </row>
    <row r="162" spans="1:13" ht="56.25" x14ac:dyDescent="0.25">
      <c r="A162" s="206" t="s">
        <v>29662</v>
      </c>
      <c r="B162">
        <v>1481</v>
      </c>
      <c r="C162" s="207" t="s">
        <v>12167</v>
      </c>
      <c r="D162" s="206" t="s">
        <v>29663</v>
      </c>
      <c r="E162" s="206" t="s">
        <v>29664</v>
      </c>
      <c r="F162" s="209" t="s">
        <v>12168</v>
      </c>
      <c r="G162" s="209" t="s">
        <v>12169</v>
      </c>
      <c r="H162" s="209" t="s">
        <v>6439</v>
      </c>
      <c r="I162" s="209" t="s">
        <v>12169</v>
      </c>
      <c r="J162" s="209" t="s">
        <v>6321</v>
      </c>
      <c r="K162" s="209" t="s">
        <v>6321</v>
      </c>
      <c r="L162" s="209" t="s">
        <v>6655</v>
      </c>
      <c r="M162" s="209" t="s">
        <v>831</v>
      </c>
    </row>
    <row r="163" spans="1:13" ht="33.75" x14ac:dyDescent="0.25">
      <c r="A163" s="206" t="s">
        <v>29665</v>
      </c>
      <c r="B163">
        <v>1796</v>
      </c>
      <c r="C163" s="207" t="s">
        <v>13441</v>
      </c>
      <c r="D163" s="206" t="s">
        <v>29666</v>
      </c>
      <c r="E163" s="206" t="s">
        <v>29667</v>
      </c>
      <c r="F163" s="209" t="s">
        <v>10877</v>
      </c>
      <c r="G163" s="209" t="s">
        <v>10878</v>
      </c>
      <c r="H163" s="209" t="s">
        <v>6337</v>
      </c>
      <c r="I163" s="209" t="s">
        <v>11593</v>
      </c>
      <c r="J163" s="209" t="s">
        <v>10249</v>
      </c>
      <c r="K163" s="209" t="s">
        <v>6321</v>
      </c>
      <c r="L163" s="209" t="s">
        <v>6655</v>
      </c>
      <c r="M163" s="209" t="s">
        <v>831</v>
      </c>
    </row>
    <row r="164" spans="1:13" ht="45" x14ac:dyDescent="0.25">
      <c r="A164" s="206" t="s">
        <v>29668</v>
      </c>
      <c r="B164">
        <v>163</v>
      </c>
      <c r="C164" s="207" t="s">
        <v>7140</v>
      </c>
      <c r="D164" s="206" t="s">
        <v>29669</v>
      </c>
      <c r="E164" s="206" t="s">
        <v>29670</v>
      </c>
      <c r="F164" s="209" t="s">
        <v>7133</v>
      </c>
      <c r="G164" s="209" t="s">
        <v>7134</v>
      </c>
      <c r="H164" s="209" t="s">
        <v>7135</v>
      </c>
      <c r="I164" s="209" t="s">
        <v>7134</v>
      </c>
      <c r="J164" s="209" t="s">
        <v>6321</v>
      </c>
      <c r="K164" s="209" t="s">
        <v>6321</v>
      </c>
      <c r="L164" s="209" t="s">
        <v>6321</v>
      </c>
      <c r="M164" s="209" t="s">
        <v>831</v>
      </c>
    </row>
    <row r="165" spans="1:13" ht="56.25" x14ac:dyDescent="0.25">
      <c r="A165" s="202" t="s">
        <v>29671</v>
      </c>
      <c r="B165">
        <v>1256</v>
      </c>
      <c r="C165" s="203" t="s">
        <v>11335</v>
      </c>
      <c r="D165" s="202" t="s">
        <v>29672</v>
      </c>
      <c r="E165" s="202" t="s">
        <v>29673</v>
      </c>
      <c r="F165" s="204" t="s">
        <v>11336</v>
      </c>
      <c r="G165" s="204" t="s">
        <v>11337</v>
      </c>
      <c r="H165" s="204" t="s">
        <v>7135</v>
      </c>
      <c r="I165" s="204" t="s">
        <v>11338</v>
      </c>
      <c r="J165" s="204" t="s">
        <v>11221</v>
      </c>
      <c r="K165" s="204" t="s">
        <v>6321</v>
      </c>
      <c r="L165" s="204" t="s">
        <v>6655</v>
      </c>
      <c r="M165" s="204" t="s">
        <v>831</v>
      </c>
    </row>
    <row r="166" spans="1:13" ht="33.75" x14ac:dyDescent="0.25">
      <c r="A166" s="206" t="s">
        <v>29674</v>
      </c>
      <c r="B166">
        <v>997</v>
      </c>
      <c r="C166" s="207" t="s">
        <v>10264</v>
      </c>
      <c r="D166" s="206" t="s">
        <v>29675</v>
      </c>
      <c r="E166" s="206" t="s">
        <v>29676</v>
      </c>
      <c r="F166" s="209" t="s">
        <v>6317</v>
      </c>
      <c r="G166" s="209" t="s">
        <v>6318</v>
      </c>
      <c r="H166" s="209" t="s">
        <v>6319</v>
      </c>
      <c r="I166" s="209" t="s">
        <v>6320</v>
      </c>
      <c r="J166" s="209" t="s">
        <v>6321</v>
      </c>
      <c r="K166" s="209" t="s">
        <v>6321</v>
      </c>
      <c r="L166" s="209" t="s">
        <v>10229</v>
      </c>
      <c r="M166" s="209" t="s">
        <v>831</v>
      </c>
    </row>
    <row r="167" spans="1:13" ht="67.5" x14ac:dyDescent="0.25">
      <c r="A167" s="219" t="s">
        <v>29677</v>
      </c>
      <c r="B167">
        <v>2967</v>
      </c>
      <c r="C167" s="203" t="s">
        <v>17687</v>
      </c>
      <c r="D167" s="205" t="s">
        <v>29678</v>
      </c>
      <c r="E167" s="202" t="s">
        <v>29679</v>
      </c>
      <c r="F167" s="204" t="s">
        <v>17525</v>
      </c>
      <c r="G167" s="204" t="s">
        <v>17526</v>
      </c>
      <c r="H167" s="204" t="s">
        <v>6369</v>
      </c>
      <c r="I167" s="204" t="s">
        <v>17526</v>
      </c>
      <c r="J167" s="204" t="s">
        <v>6321</v>
      </c>
      <c r="K167" s="204" t="s">
        <v>7085</v>
      </c>
      <c r="L167" s="204" t="s">
        <v>6655</v>
      </c>
      <c r="M167" s="204" t="s">
        <v>831</v>
      </c>
    </row>
    <row r="168" spans="1:13" ht="123.75" x14ac:dyDescent="0.25">
      <c r="A168" s="212" t="s">
        <v>29680</v>
      </c>
      <c r="B168">
        <v>1581</v>
      </c>
      <c r="C168" s="207" t="s">
        <v>12557</v>
      </c>
      <c r="D168" s="206" t="s">
        <v>29681</v>
      </c>
      <c r="E168" s="206" t="s">
        <v>29682</v>
      </c>
      <c r="F168" s="209" t="s">
        <v>12558</v>
      </c>
      <c r="G168" s="209" t="s">
        <v>12559</v>
      </c>
      <c r="H168" s="209" t="s">
        <v>7077</v>
      </c>
      <c r="I168" s="209" t="s">
        <v>12560</v>
      </c>
      <c r="J168" s="209" t="s">
        <v>6321</v>
      </c>
      <c r="K168" s="209" t="s">
        <v>6321</v>
      </c>
      <c r="L168" s="209" t="s">
        <v>6321</v>
      </c>
      <c r="M168" s="209" t="s">
        <v>831</v>
      </c>
    </row>
    <row r="169" spans="1:13" ht="33.75" x14ac:dyDescent="0.25">
      <c r="A169" s="202" t="s">
        <v>29683</v>
      </c>
      <c r="B169">
        <v>1921</v>
      </c>
      <c r="C169" s="203" t="s">
        <v>13859</v>
      </c>
      <c r="D169" s="202" t="s">
        <v>29684</v>
      </c>
      <c r="E169" s="202" t="s">
        <v>29685</v>
      </c>
      <c r="F169" s="204" t="s">
        <v>11837</v>
      </c>
      <c r="G169" s="204" t="s">
        <v>11838</v>
      </c>
      <c r="H169" s="204" t="s">
        <v>11839</v>
      </c>
      <c r="I169" s="204" t="s">
        <v>13860</v>
      </c>
      <c r="J169" s="204" t="s">
        <v>10249</v>
      </c>
      <c r="K169" s="204" t="s">
        <v>6321</v>
      </c>
      <c r="L169" s="204" t="s">
        <v>6655</v>
      </c>
      <c r="M169" s="204" t="s">
        <v>831</v>
      </c>
    </row>
    <row r="170" spans="1:13" ht="56.25" x14ac:dyDescent="0.25">
      <c r="A170" s="202" t="s">
        <v>29686</v>
      </c>
      <c r="B170">
        <v>2899</v>
      </c>
      <c r="C170" s="203" t="s">
        <v>17487</v>
      </c>
      <c r="D170" s="202" t="s">
        <v>29687</v>
      </c>
      <c r="E170" s="202" t="s">
        <v>29688</v>
      </c>
      <c r="F170" s="204" t="s">
        <v>17488</v>
      </c>
      <c r="G170" s="204" t="s">
        <v>17489</v>
      </c>
      <c r="H170" s="204" t="s">
        <v>7294</v>
      </c>
      <c r="I170" s="204" t="s">
        <v>17489</v>
      </c>
      <c r="J170" s="204" t="s">
        <v>6321</v>
      </c>
      <c r="K170" s="204" t="s">
        <v>17490</v>
      </c>
      <c r="L170" s="204" t="s">
        <v>6538</v>
      </c>
      <c r="M170" s="204" t="s">
        <v>831</v>
      </c>
    </row>
    <row r="171" spans="1:13" ht="112.5" x14ac:dyDescent="0.25">
      <c r="A171" s="206" t="s">
        <v>29689</v>
      </c>
      <c r="B171">
        <v>2896</v>
      </c>
      <c r="C171" s="207" t="s">
        <v>17481</v>
      </c>
      <c r="D171" s="206" t="s">
        <v>29690</v>
      </c>
      <c r="E171" s="206" t="s">
        <v>29691</v>
      </c>
      <c r="F171" s="209" t="s">
        <v>17482</v>
      </c>
      <c r="G171" s="209" t="s">
        <v>17483</v>
      </c>
      <c r="H171" s="209" t="s">
        <v>17484</v>
      </c>
      <c r="I171" s="209" t="s">
        <v>17485</v>
      </c>
      <c r="J171" s="209" t="s">
        <v>6321</v>
      </c>
      <c r="K171" s="209" t="s">
        <v>17486</v>
      </c>
      <c r="L171" s="209" t="s">
        <v>8596</v>
      </c>
      <c r="M171" s="209" t="s">
        <v>831</v>
      </c>
    </row>
    <row r="172" spans="1:13" ht="56.25" x14ac:dyDescent="0.25">
      <c r="A172" s="206" t="s">
        <v>29692</v>
      </c>
      <c r="B172">
        <v>1454</v>
      </c>
      <c r="C172" s="207" t="s">
        <v>25717</v>
      </c>
      <c r="D172" s="206" t="s">
        <v>29693</v>
      </c>
      <c r="E172" s="206" t="s">
        <v>29694</v>
      </c>
      <c r="F172" s="209" t="s">
        <v>10594</v>
      </c>
      <c r="G172" s="209" t="s">
        <v>6472</v>
      </c>
      <c r="H172" s="209" t="s">
        <v>6473</v>
      </c>
      <c r="I172" s="209" t="s">
        <v>6472</v>
      </c>
      <c r="J172" s="209" t="s">
        <v>6321</v>
      </c>
      <c r="K172" s="209" t="s">
        <v>6321</v>
      </c>
      <c r="L172" s="209" t="s">
        <v>6321</v>
      </c>
      <c r="M172" s="209" t="s">
        <v>25671</v>
      </c>
    </row>
    <row r="173" spans="1:13" ht="56.25" x14ac:dyDescent="0.25">
      <c r="A173" s="206" t="s">
        <v>29695</v>
      </c>
      <c r="B173">
        <v>1455</v>
      </c>
      <c r="C173" s="207" t="s">
        <v>25717</v>
      </c>
      <c r="D173" s="206" t="s">
        <v>29696</v>
      </c>
      <c r="E173" s="206" t="s">
        <v>29697</v>
      </c>
      <c r="F173" s="209" t="s">
        <v>10594</v>
      </c>
      <c r="G173" s="209" t="s">
        <v>6472</v>
      </c>
      <c r="H173" s="209" t="s">
        <v>6473</v>
      </c>
      <c r="I173" s="209" t="s">
        <v>6472</v>
      </c>
      <c r="J173" s="209" t="s">
        <v>6321</v>
      </c>
      <c r="K173" s="209" t="s">
        <v>6321</v>
      </c>
      <c r="L173" s="209" t="s">
        <v>6321</v>
      </c>
      <c r="M173" s="209" t="s">
        <v>25671</v>
      </c>
    </row>
    <row r="174" spans="1:13" ht="56.25" x14ac:dyDescent="0.25">
      <c r="A174" s="202" t="s">
        <v>29698</v>
      </c>
      <c r="B174">
        <v>1959</v>
      </c>
      <c r="C174" s="203" t="s">
        <v>13986</v>
      </c>
      <c r="D174" s="202" t="s">
        <v>29699</v>
      </c>
      <c r="E174" s="202" t="s">
        <v>29700</v>
      </c>
      <c r="F174" s="204" t="s">
        <v>7606</v>
      </c>
      <c r="G174" s="204" t="s">
        <v>7607</v>
      </c>
      <c r="H174" s="204" t="s">
        <v>6886</v>
      </c>
      <c r="I174" s="204" t="s">
        <v>7607</v>
      </c>
      <c r="J174" s="204" t="s">
        <v>6321</v>
      </c>
      <c r="K174" s="204" t="s">
        <v>6321</v>
      </c>
      <c r="L174" s="204" t="s">
        <v>6321</v>
      </c>
      <c r="M174" s="204" t="s">
        <v>6330</v>
      </c>
    </row>
    <row r="175" spans="1:13" ht="45" x14ac:dyDescent="0.25">
      <c r="A175" s="202" t="s">
        <v>29701</v>
      </c>
      <c r="B175">
        <v>2231</v>
      </c>
      <c r="C175" s="203" t="s">
        <v>15024</v>
      </c>
      <c r="D175" s="205" t="s">
        <v>29702</v>
      </c>
      <c r="E175" s="202" t="s">
        <v>29703</v>
      </c>
      <c r="F175" s="204" t="s">
        <v>14590</v>
      </c>
      <c r="G175" s="204" t="s">
        <v>15025</v>
      </c>
      <c r="H175" s="204" t="s">
        <v>7589</v>
      </c>
      <c r="I175" s="204" t="s">
        <v>15026</v>
      </c>
      <c r="J175" s="204" t="s">
        <v>6321</v>
      </c>
      <c r="K175" s="204" t="s">
        <v>6321</v>
      </c>
      <c r="L175" s="204" t="s">
        <v>6321</v>
      </c>
      <c r="M175" s="204" t="s">
        <v>831</v>
      </c>
    </row>
    <row r="176" spans="1:13" ht="45" x14ac:dyDescent="0.25">
      <c r="A176" s="202" t="s">
        <v>29704</v>
      </c>
      <c r="B176">
        <v>1251</v>
      </c>
      <c r="C176" s="203" t="s">
        <v>11320</v>
      </c>
      <c r="D176" s="202" t="s">
        <v>29705</v>
      </c>
      <c r="E176" s="202" t="s">
        <v>29706</v>
      </c>
      <c r="F176" s="204" t="s">
        <v>25709</v>
      </c>
      <c r="G176" s="204" t="s">
        <v>25710</v>
      </c>
      <c r="H176" s="204" t="s">
        <v>6329</v>
      </c>
      <c r="I176" s="204" t="s">
        <v>11319</v>
      </c>
      <c r="J176" s="204" t="s">
        <v>6347</v>
      </c>
      <c r="K176" s="204" t="s">
        <v>6321</v>
      </c>
      <c r="L176" s="204" t="s">
        <v>6517</v>
      </c>
      <c r="M176" s="204" t="s">
        <v>831</v>
      </c>
    </row>
    <row r="177" spans="1:13" ht="78.75" x14ac:dyDescent="0.25">
      <c r="A177" s="202" t="s">
        <v>29707</v>
      </c>
      <c r="B177">
        <v>3172</v>
      </c>
      <c r="C177" s="203" t="s">
        <v>18479</v>
      </c>
      <c r="D177" s="202" t="s">
        <v>29708</v>
      </c>
      <c r="E177" s="202" t="s">
        <v>29709</v>
      </c>
      <c r="F177" s="204" t="s">
        <v>18480</v>
      </c>
      <c r="G177" s="204" t="s">
        <v>18481</v>
      </c>
      <c r="H177" s="204" t="s">
        <v>6427</v>
      </c>
      <c r="I177" s="204" t="s">
        <v>18482</v>
      </c>
      <c r="J177" s="204" t="s">
        <v>6321</v>
      </c>
      <c r="K177" s="204" t="s">
        <v>6321</v>
      </c>
      <c r="L177" s="204" t="s">
        <v>6321</v>
      </c>
      <c r="M177" s="204" t="s">
        <v>6363</v>
      </c>
    </row>
    <row r="178" spans="1:13" ht="45" x14ac:dyDescent="0.25">
      <c r="A178" s="206" t="s">
        <v>29710</v>
      </c>
      <c r="B178">
        <v>1112</v>
      </c>
      <c r="C178" s="207" t="s">
        <v>10719</v>
      </c>
      <c r="D178" s="206" t="s">
        <v>29711</v>
      </c>
      <c r="E178" s="206" t="s">
        <v>29712</v>
      </c>
      <c r="F178" s="209" t="s">
        <v>10720</v>
      </c>
      <c r="G178" s="209" t="s">
        <v>10721</v>
      </c>
      <c r="H178" s="209" t="s">
        <v>7135</v>
      </c>
      <c r="I178" s="209" t="s">
        <v>10721</v>
      </c>
      <c r="J178" s="209" t="s">
        <v>6321</v>
      </c>
      <c r="K178" s="209" t="s">
        <v>7085</v>
      </c>
      <c r="L178" s="209" t="s">
        <v>6655</v>
      </c>
      <c r="M178" s="209" t="s">
        <v>831</v>
      </c>
    </row>
    <row r="179" spans="1:13" ht="45" x14ac:dyDescent="0.25">
      <c r="A179" s="206" t="s">
        <v>29713</v>
      </c>
      <c r="B179">
        <v>1113</v>
      </c>
      <c r="C179" s="207" t="s">
        <v>10719</v>
      </c>
      <c r="D179" s="206" t="s">
        <v>29714</v>
      </c>
      <c r="E179" s="206" t="s">
        <v>29715</v>
      </c>
      <c r="F179" s="209" t="s">
        <v>10720</v>
      </c>
      <c r="G179" s="209" t="s">
        <v>10721</v>
      </c>
      <c r="H179" s="209" t="s">
        <v>7135</v>
      </c>
      <c r="I179" s="209" t="s">
        <v>10721</v>
      </c>
      <c r="J179" s="209" t="s">
        <v>6321</v>
      </c>
      <c r="K179" s="209" t="s">
        <v>7085</v>
      </c>
      <c r="L179" s="209" t="s">
        <v>6655</v>
      </c>
      <c r="M179" s="209" t="s">
        <v>831</v>
      </c>
    </row>
    <row r="180" spans="1:13" ht="67.5" x14ac:dyDescent="0.25">
      <c r="A180" s="206" t="s">
        <v>29716</v>
      </c>
      <c r="B180">
        <v>2678</v>
      </c>
      <c r="C180" s="207" t="s">
        <v>16658</v>
      </c>
      <c r="D180" s="206" t="s">
        <v>29717</v>
      </c>
      <c r="E180" s="206" t="s">
        <v>29718</v>
      </c>
      <c r="F180" s="209" t="s">
        <v>16461</v>
      </c>
      <c r="G180" s="209" t="s">
        <v>16462</v>
      </c>
      <c r="H180" s="209" t="s">
        <v>6375</v>
      </c>
      <c r="I180" s="209" t="s">
        <v>16462</v>
      </c>
      <c r="J180" s="209" t="s">
        <v>6321</v>
      </c>
      <c r="K180" s="209" t="s">
        <v>6321</v>
      </c>
      <c r="L180" s="209" t="s">
        <v>6321</v>
      </c>
      <c r="M180" s="209" t="s">
        <v>831</v>
      </c>
    </row>
    <row r="181" spans="1:13" ht="78.75" x14ac:dyDescent="0.25">
      <c r="A181" s="206" t="s">
        <v>29719</v>
      </c>
      <c r="B181">
        <v>985</v>
      </c>
      <c r="C181" s="207" t="s">
        <v>10254</v>
      </c>
      <c r="D181" s="206" t="s">
        <v>29720</v>
      </c>
      <c r="E181" s="206" t="s">
        <v>29721</v>
      </c>
      <c r="F181" s="209" t="s">
        <v>10255</v>
      </c>
      <c r="G181" s="209" t="s">
        <v>10256</v>
      </c>
      <c r="H181" s="209" t="s">
        <v>6981</v>
      </c>
      <c r="I181" s="209" t="s">
        <v>10257</v>
      </c>
      <c r="J181" s="209" t="s">
        <v>6321</v>
      </c>
      <c r="K181" s="209" t="s">
        <v>6321</v>
      </c>
      <c r="L181" s="209" t="s">
        <v>6655</v>
      </c>
      <c r="M181" s="209" t="s">
        <v>6330</v>
      </c>
    </row>
    <row r="182" spans="1:13" ht="56.25" x14ac:dyDescent="0.25">
      <c r="A182" s="206" t="s">
        <v>29722</v>
      </c>
      <c r="B182">
        <v>1474</v>
      </c>
      <c r="C182" s="207" t="s">
        <v>12160</v>
      </c>
      <c r="D182" s="206" t="s">
        <v>29723</v>
      </c>
      <c r="E182" s="206" t="s">
        <v>29724</v>
      </c>
      <c r="F182" s="209" t="s">
        <v>12161</v>
      </c>
      <c r="G182" s="209" t="s">
        <v>12162</v>
      </c>
      <c r="H182" s="209" t="s">
        <v>8304</v>
      </c>
      <c r="I182" s="209" t="s">
        <v>12162</v>
      </c>
      <c r="J182" s="209" t="s">
        <v>6321</v>
      </c>
      <c r="K182" s="209" t="s">
        <v>6321</v>
      </c>
      <c r="L182" s="209" t="s">
        <v>6655</v>
      </c>
      <c r="M182" s="209" t="s">
        <v>831</v>
      </c>
    </row>
    <row r="183" spans="1:13" ht="78.75" x14ac:dyDescent="0.25">
      <c r="A183" s="202" t="s">
        <v>29725</v>
      </c>
      <c r="B183">
        <v>2625</v>
      </c>
      <c r="C183" s="203" t="s">
        <v>16449</v>
      </c>
      <c r="D183" s="202" t="s">
        <v>29726</v>
      </c>
      <c r="E183" s="202" t="s">
        <v>29727</v>
      </c>
      <c r="F183" s="204" t="s">
        <v>10105</v>
      </c>
      <c r="G183" s="204" t="s">
        <v>10106</v>
      </c>
      <c r="H183" s="204" t="s">
        <v>6375</v>
      </c>
      <c r="I183" s="204" t="s">
        <v>10107</v>
      </c>
      <c r="J183" s="204" t="s">
        <v>6321</v>
      </c>
      <c r="K183" s="204" t="s">
        <v>6321</v>
      </c>
      <c r="L183" s="204" t="s">
        <v>6321</v>
      </c>
      <c r="M183" s="204" t="s">
        <v>831</v>
      </c>
    </row>
    <row r="184" spans="1:13" ht="56.25" x14ac:dyDescent="0.25">
      <c r="A184" s="206" t="s">
        <v>29728</v>
      </c>
      <c r="B184">
        <v>2984</v>
      </c>
      <c r="C184" s="207" t="s">
        <v>17752</v>
      </c>
      <c r="D184" s="208" t="s">
        <v>29729</v>
      </c>
      <c r="E184" s="206" t="s">
        <v>29730</v>
      </c>
      <c r="F184" s="209" t="s">
        <v>17643</v>
      </c>
      <c r="G184" s="209" t="s">
        <v>6713</v>
      </c>
      <c r="H184" s="209" t="s">
        <v>6634</v>
      </c>
      <c r="I184" s="209" t="s">
        <v>6714</v>
      </c>
      <c r="J184" s="209" t="s">
        <v>6321</v>
      </c>
      <c r="K184" s="209" t="s">
        <v>6321</v>
      </c>
      <c r="L184" s="209" t="s">
        <v>6377</v>
      </c>
      <c r="M184" s="209" t="s">
        <v>831</v>
      </c>
    </row>
    <row r="185" spans="1:13" ht="90" x14ac:dyDescent="0.25">
      <c r="A185" s="202" t="s">
        <v>29731</v>
      </c>
      <c r="B185">
        <v>3087</v>
      </c>
      <c r="C185" s="203" t="s">
        <v>18150</v>
      </c>
      <c r="D185" s="202" t="s">
        <v>29732</v>
      </c>
      <c r="E185" s="202" t="s">
        <v>29733</v>
      </c>
      <c r="F185" s="204" t="s">
        <v>18151</v>
      </c>
      <c r="G185" s="204" t="s">
        <v>18152</v>
      </c>
      <c r="H185" s="204" t="s">
        <v>6375</v>
      </c>
      <c r="I185" s="204" t="s">
        <v>18152</v>
      </c>
      <c r="J185" s="204" t="s">
        <v>6321</v>
      </c>
      <c r="K185" s="204" t="s">
        <v>6321</v>
      </c>
      <c r="L185" s="204" t="s">
        <v>6321</v>
      </c>
      <c r="M185" s="204" t="s">
        <v>831</v>
      </c>
    </row>
    <row r="186" spans="1:13" ht="90" x14ac:dyDescent="0.25">
      <c r="A186" s="202" t="s">
        <v>29734</v>
      </c>
      <c r="B186">
        <v>3088</v>
      </c>
      <c r="C186" s="203" t="s">
        <v>18150</v>
      </c>
      <c r="D186" s="202" t="s">
        <v>29735</v>
      </c>
      <c r="E186" s="202" t="s">
        <v>29736</v>
      </c>
      <c r="F186" s="204" t="s">
        <v>18151</v>
      </c>
      <c r="G186" s="204" t="s">
        <v>18152</v>
      </c>
      <c r="H186" s="204" t="s">
        <v>6375</v>
      </c>
      <c r="I186" s="204" t="s">
        <v>18152</v>
      </c>
      <c r="J186" s="204" t="s">
        <v>6321</v>
      </c>
      <c r="K186" s="204" t="s">
        <v>6321</v>
      </c>
      <c r="L186" s="204" t="s">
        <v>6321</v>
      </c>
      <c r="M186" s="204" t="s">
        <v>831</v>
      </c>
    </row>
    <row r="187" spans="1:13" ht="33.75" x14ac:dyDescent="0.25">
      <c r="A187" s="202" t="s">
        <v>29737</v>
      </c>
      <c r="B187">
        <v>1802</v>
      </c>
      <c r="C187" s="203" t="s">
        <v>13450</v>
      </c>
      <c r="D187" s="202" t="s">
        <v>29738</v>
      </c>
      <c r="E187" s="202" t="s">
        <v>29739</v>
      </c>
      <c r="F187" s="204" t="s">
        <v>11837</v>
      </c>
      <c r="G187" s="204" t="s">
        <v>11838</v>
      </c>
      <c r="H187" s="204" t="s">
        <v>11839</v>
      </c>
      <c r="I187" s="204" t="s">
        <v>11838</v>
      </c>
      <c r="J187" s="204" t="s">
        <v>6321</v>
      </c>
      <c r="K187" s="204" t="s">
        <v>6321</v>
      </c>
      <c r="L187" s="204" t="s">
        <v>6655</v>
      </c>
      <c r="M187" s="204" t="s">
        <v>831</v>
      </c>
    </row>
    <row r="188" spans="1:13" ht="33.75" x14ac:dyDescent="0.25">
      <c r="A188" s="206" t="s">
        <v>29740</v>
      </c>
      <c r="B188">
        <v>1797</v>
      </c>
      <c r="C188" s="207" t="s">
        <v>13441</v>
      </c>
      <c r="D188" s="206" t="s">
        <v>29741</v>
      </c>
      <c r="E188" s="206" t="s">
        <v>29742</v>
      </c>
      <c r="F188" s="209" t="s">
        <v>10877</v>
      </c>
      <c r="G188" s="209" t="s">
        <v>10878</v>
      </c>
      <c r="H188" s="209" t="s">
        <v>6337</v>
      </c>
      <c r="I188" s="209" t="s">
        <v>11593</v>
      </c>
      <c r="J188" s="209" t="s">
        <v>10249</v>
      </c>
      <c r="K188" s="209" t="s">
        <v>6321</v>
      </c>
      <c r="L188" s="209" t="s">
        <v>6655</v>
      </c>
      <c r="M188" s="209" t="s">
        <v>831</v>
      </c>
    </row>
    <row r="189" spans="1:13" ht="45" x14ac:dyDescent="0.25">
      <c r="A189" s="202" t="s">
        <v>29743</v>
      </c>
      <c r="B189">
        <v>1784</v>
      </c>
      <c r="C189" s="203" t="s">
        <v>13410</v>
      </c>
      <c r="D189" s="202" t="s">
        <v>29744</v>
      </c>
      <c r="E189" s="202" t="s">
        <v>29745</v>
      </c>
      <c r="F189" s="204" t="s">
        <v>7568</v>
      </c>
      <c r="G189" s="204" t="s">
        <v>13411</v>
      </c>
      <c r="H189" s="204" t="s">
        <v>7135</v>
      </c>
      <c r="I189" s="204" t="s">
        <v>13412</v>
      </c>
      <c r="J189" s="204" t="s">
        <v>6321</v>
      </c>
      <c r="K189" s="204" t="s">
        <v>6321</v>
      </c>
      <c r="L189" s="204" t="s">
        <v>6655</v>
      </c>
      <c r="M189" s="204" t="s">
        <v>831</v>
      </c>
    </row>
    <row r="190" spans="1:13" ht="67.5" x14ac:dyDescent="0.25">
      <c r="A190" s="206" t="s">
        <v>29746</v>
      </c>
      <c r="B190">
        <v>813</v>
      </c>
      <c r="C190" s="207" t="s">
        <v>9622</v>
      </c>
      <c r="D190" s="206" t="s">
        <v>29747</v>
      </c>
      <c r="E190" s="206" t="s">
        <v>29748</v>
      </c>
      <c r="F190" s="209" t="s">
        <v>9623</v>
      </c>
      <c r="G190" s="209" t="s">
        <v>9624</v>
      </c>
      <c r="H190" s="209" t="s">
        <v>7382</v>
      </c>
      <c r="I190" s="209" t="s">
        <v>9625</v>
      </c>
      <c r="J190" s="209" t="s">
        <v>6347</v>
      </c>
      <c r="K190" s="209" t="s">
        <v>6321</v>
      </c>
      <c r="L190" s="209" t="s">
        <v>6321</v>
      </c>
      <c r="M190" s="209" t="s">
        <v>831</v>
      </c>
    </row>
    <row r="191" spans="1:13" ht="78.75" x14ac:dyDescent="0.25">
      <c r="A191" s="206" t="s">
        <v>29749</v>
      </c>
      <c r="B191">
        <v>986</v>
      </c>
      <c r="C191" s="207" t="s">
        <v>10254</v>
      </c>
      <c r="D191" s="206" t="s">
        <v>29750</v>
      </c>
      <c r="E191" s="206" t="s">
        <v>29751</v>
      </c>
      <c r="F191" s="209" t="s">
        <v>10255</v>
      </c>
      <c r="G191" s="209" t="s">
        <v>10256</v>
      </c>
      <c r="H191" s="209" t="s">
        <v>6981</v>
      </c>
      <c r="I191" s="209" t="s">
        <v>10257</v>
      </c>
      <c r="J191" s="209" t="s">
        <v>6321</v>
      </c>
      <c r="K191" s="209" t="s">
        <v>6321</v>
      </c>
      <c r="L191" s="209" t="s">
        <v>6655</v>
      </c>
      <c r="M191" s="209" t="s">
        <v>6330</v>
      </c>
    </row>
    <row r="192" spans="1:13" ht="78.75" x14ac:dyDescent="0.25">
      <c r="A192" s="206" t="s">
        <v>29752</v>
      </c>
      <c r="B192">
        <v>987</v>
      </c>
      <c r="C192" s="207" t="s">
        <v>10254</v>
      </c>
      <c r="D192" s="206" t="s">
        <v>29753</v>
      </c>
      <c r="E192" s="206" t="s">
        <v>29754</v>
      </c>
      <c r="F192" s="209" t="s">
        <v>10255</v>
      </c>
      <c r="G192" s="209" t="s">
        <v>10256</v>
      </c>
      <c r="H192" s="209" t="s">
        <v>6981</v>
      </c>
      <c r="I192" s="209" t="s">
        <v>10257</v>
      </c>
      <c r="J192" s="209" t="s">
        <v>6321</v>
      </c>
      <c r="K192" s="209" t="s">
        <v>6321</v>
      </c>
      <c r="L192" s="209" t="s">
        <v>6655</v>
      </c>
      <c r="M192" s="209" t="s">
        <v>6330</v>
      </c>
    </row>
    <row r="193" spans="1:13" ht="67.5" x14ac:dyDescent="0.25">
      <c r="A193" s="206" t="s">
        <v>29755</v>
      </c>
      <c r="B193">
        <v>2679</v>
      </c>
      <c r="C193" s="207" t="s">
        <v>16658</v>
      </c>
      <c r="D193" s="206" t="s">
        <v>29756</v>
      </c>
      <c r="E193" s="206" t="s">
        <v>29757</v>
      </c>
      <c r="F193" s="209" t="s">
        <v>16461</v>
      </c>
      <c r="G193" s="209" t="s">
        <v>16462</v>
      </c>
      <c r="H193" s="209" t="s">
        <v>6375</v>
      </c>
      <c r="I193" s="209" t="s">
        <v>16462</v>
      </c>
      <c r="J193" s="209" t="s">
        <v>6321</v>
      </c>
      <c r="K193" s="209" t="s">
        <v>6321</v>
      </c>
      <c r="L193" s="209" t="s">
        <v>6321</v>
      </c>
      <c r="M193" s="209" t="s">
        <v>831</v>
      </c>
    </row>
    <row r="194" spans="1:13" ht="56.25" x14ac:dyDescent="0.25">
      <c r="A194" s="206" t="s">
        <v>29758</v>
      </c>
      <c r="B194">
        <v>1475</v>
      </c>
      <c r="C194" s="207" t="s">
        <v>12160</v>
      </c>
      <c r="D194" s="206" t="s">
        <v>29759</v>
      </c>
      <c r="E194" s="206" t="s">
        <v>29760</v>
      </c>
      <c r="F194" s="209" t="s">
        <v>12161</v>
      </c>
      <c r="G194" s="209" t="s">
        <v>12162</v>
      </c>
      <c r="H194" s="209" t="s">
        <v>8304</v>
      </c>
      <c r="I194" s="209" t="s">
        <v>12162</v>
      </c>
      <c r="J194" s="209" t="s">
        <v>6321</v>
      </c>
      <c r="K194" s="209" t="s">
        <v>6321</v>
      </c>
      <c r="L194" s="209" t="s">
        <v>6655</v>
      </c>
      <c r="M194" s="209" t="s">
        <v>831</v>
      </c>
    </row>
    <row r="195" spans="1:13" ht="67.5" x14ac:dyDescent="0.25">
      <c r="A195" s="206" t="s">
        <v>29761</v>
      </c>
      <c r="B195">
        <v>2680</v>
      </c>
      <c r="C195" s="207" t="s">
        <v>16658</v>
      </c>
      <c r="D195" s="206" t="s">
        <v>29762</v>
      </c>
      <c r="E195" s="206" t="s">
        <v>29763</v>
      </c>
      <c r="F195" s="209" t="s">
        <v>16461</v>
      </c>
      <c r="G195" s="209" t="s">
        <v>16462</v>
      </c>
      <c r="H195" s="209" t="s">
        <v>6375</v>
      </c>
      <c r="I195" s="209" t="s">
        <v>16462</v>
      </c>
      <c r="J195" s="209" t="s">
        <v>6321</v>
      </c>
      <c r="K195" s="209" t="s">
        <v>6321</v>
      </c>
      <c r="L195" s="209" t="s">
        <v>6321</v>
      </c>
      <c r="M195" s="209" t="s">
        <v>831</v>
      </c>
    </row>
    <row r="196" spans="1:13" ht="56.25" x14ac:dyDescent="0.25">
      <c r="A196" s="206" t="s">
        <v>29764</v>
      </c>
      <c r="B196">
        <v>1417</v>
      </c>
      <c r="C196" s="207" t="s">
        <v>11993</v>
      </c>
      <c r="D196" s="206" t="s">
        <v>29765</v>
      </c>
      <c r="E196" s="206" t="s">
        <v>29766</v>
      </c>
      <c r="F196" s="209" t="s">
        <v>11994</v>
      </c>
      <c r="G196" s="209" t="s">
        <v>11995</v>
      </c>
      <c r="H196" s="209" t="s">
        <v>6416</v>
      </c>
      <c r="I196" s="209" t="s">
        <v>11995</v>
      </c>
      <c r="J196" s="209" t="s">
        <v>6321</v>
      </c>
      <c r="K196" s="209" t="s">
        <v>6321</v>
      </c>
      <c r="L196" s="209" t="s">
        <v>6321</v>
      </c>
      <c r="M196" s="209" t="s">
        <v>6363</v>
      </c>
    </row>
    <row r="197" spans="1:13" ht="101.25" x14ac:dyDescent="0.25">
      <c r="A197" s="202" t="s">
        <v>29767</v>
      </c>
      <c r="B197">
        <v>3603</v>
      </c>
      <c r="C197" s="203" t="s">
        <v>20133</v>
      </c>
      <c r="D197" s="202" t="s">
        <v>29768</v>
      </c>
      <c r="E197" s="202" t="s">
        <v>29769</v>
      </c>
      <c r="F197" s="204" t="s">
        <v>20134</v>
      </c>
      <c r="G197" s="204" t="s">
        <v>20135</v>
      </c>
      <c r="H197" s="204" t="s">
        <v>6369</v>
      </c>
      <c r="I197" s="204" t="s">
        <v>20136</v>
      </c>
      <c r="J197" s="204" t="s">
        <v>6321</v>
      </c>
      <c r="K197" s="204" t="s">
        <v>20137</v>
      </c>
      <c r="L197" s="204" t="s">
        <v>6655</v>
      </c>
      <c r="M197" s="204" t="s">
        <v>831</v>
      </c>
    </row>
    <row r="198" spans="1:13" ht="78.75" x14ac:dyDescent="0.25">
      <c r="A198" s="206" t="s">
        <v>29770</v>
      </c>
      <c r="B198">
        <v>988</v>
      </c>
      <c r="C198" s="207" t="s">
        <v>10254</v>
      </c>
      <c r="D198" s="206" t="s">
        <v>29771</v>
      </c>
      <c r="E198" s="206" t="s">
        <v>29772</v>
      </c>
      <c r="F198" s="209" t="s">
        <v>10255</v>
      </c>
      <c r="G198" s="209" t="s">
        <v>10256</v>
      </c>
      <c r="H198" s="209" t="s">
        <v>6981</v>
      </c>
      <c r="I198" s="209" t="s">
        <v>10257</v>
      </c>
      <c r="J198" s="209" t="s">
        <v>6321</v>
      </c>
      <c r="K198" s="209" t="s">
        <v>6321</v>
      </c>
      <c r="L198" s="209" t="s">
        <v>6655</v>
      </c>
      <c r="M198" s="209" t="s">
        <v>6330</v>
      </c>
    </row>
    <row r="199" spans="1:13" ht="33.75" x14ac:dyDescent="0.25">
      <c r="A199" s="206" t="s">
        <v>29773</v>
      </c>
      <c r="B199">
        <v>998</v>
      </c>
      <c r="C199" s="207" t="s">
        <v>10264</v>
      </c>
      <c r="D199" s="206" t="s">
        <v>29774</v>
      </c>
      <c r="E199" s="206" t="s">
        <v>29775</v>
      </c>
      <c r="F199" s="209" t="s">
        <v>6317</v>
      </c>
      <c r="G199" s="209" t="s">
        <v>6318</v>
      </c>
      <c r="H199" s="209" t="s">
        <v>6319</v>
      </c>
      <c r="I199" s="209" t="s">
        <v>6320</v>
      </c>
      <c r="J199" s="209" t="s">
        <v>6321</v>
      </c>
      <c r="K199" s="209" t="s">
        <v>6321</v>
      </c>
      <c r="L199" s="209" t="s">
        <v>10229</v>
      </c>
      <c r="M199" s="209" t="s">
        <v>831</v>
      </c>
    </row>
    <row r="200" spans="1:13" ht="78.75" x14ac:dyDescent="0.25">
      <c r="A200" s="206" t="s">
        <v>29776</v>
      </c>
      <c r="B200">
        <v>989</v>
      </c>
      <c r="C200" s="207" t="s">
        <v>10254</v>
      </c>
      <c r="D200" s="206" t="s">
        <v>29777</v>
      </c>
      <c r="E200" s="206" t="s">
        <v>29778</v>
      </c>
      <c r="F200" s="209" t="s">
        <v>10255</v>
      </c>
      <c r="G200" s="209" t="s">
        <v>10256</v>
      </c>
      <c r="H200" s="209" t="s">
        <v>6981</v>
      </c>
      <c r="I200" s="209" t="s">
        <v>10257</v>
      </c>
      <c r="J200" s="209" t="s">
        <v>6321</v>
      </c>
      <c r="K200" s="209" t="s">
        <v>6321</v>
      </c>
      <c r="L200" s="209" t="s">
        <v>6655</v>
      </c>
      <c r="M200" s="209" t="s">
        <v>6330</v>
      </c>
    </row>
    <row r="201" spans="1:13" ht="78.75" x14ac:dyDescent="0.25">
      <c r="A201" s="206" t="s">
        <v>29779</v>
      </c>
      <c r="B201">
        <v>990</v>
      </c>
      <c r="C201" s="207" t="s">
        <v>10254</v>
      </c>
      <c r="D201" s="206" t="s">
        <v>29780</v>
      </c>
      <c r="E201" s="206" t="s">
        <v>29781</v>
      </c>
      <c r="F201" s="209" t="s">
        <v>10255</v>
      </c>
      <c r="G201" s="209" t="s">
        <v>10256</v>
      </c>
      <c r="H201" s="209" t="s">
        <v>6981</v>
      </c>
      <c r="I201" s="209" t="s">
        <v>10257</v>
      </c>
      <c r="J201" s="209" t="s">
        <v>6321</v>
      </c>
      <c r="K201" s="209" t="s">
        <v>6321</v>
      </c>
      <c r="L201" s="209" t="s">
        <v>6655</v>
      </c>
      <c r="M201" s="209" t="s">
        <v>6330</v>
      </c>
    </row>
    <row r="202" spans="1:13" ht="45" x14ac:dyDescent="0.25">
      <c r="A202" s="202" t="s">
        <v>29782</v>
      </c>
      <c r="B202">
        <v>2232</v>
      </c>
      <c r="C202" s="203" t="s">
        <v>15024</v>
      </c>
      <c r="D202" s="205" t="s">
        <v>29783</v>
      </c>
      <c r="E202" s="202" t="s">
        <v>29784</v>
      </c>
      <c r="F202" s="204" t="s">
        <v>14590</v>
      </c>
      <c r="G202" s="204" t="s">
        <v>15025</v>
      </c>
      <c r="H202" s="204" t="s">
        <v>7589</v>
      </c>
      <c r="I202" s="204" t="s">
        <v>15026</v>
      </c>
      <c r="J202" s="204" t="s">
        <v>6321</v>
      </c>
      <c r="K202" s="204" t="s">
        <v>6321</v>
      </c>
      <c r="L202" s="204" t="s">
        <v>6321</v>
      </c>
      <c r="M202" s="204" t="s">
        <v>831</v>
      </c>
    </row>
    <row r="203" spans="1:13" ht="67.5" x14ac:dyDescent="0.25">
      <c r="A203" s="202" t="s">
        <v>29785</v>
      </c>
      <c r="B203">
        <v>2968</v>
      </c>
      <c r="C203" s="203" t="s">
        <v>17687</v>
      </c>
      <c r="D203" s="205" t="s">
        <v>29786</v>
      </c>
      <c r="E203" s="202" t="s">
        <v>29787</v>
      </c>
      <c r="F203" s="204" t="s">
        <v>17525</v>
      </c>
      <c r="G203" s="204" t="s">
        <v>17526</v>
      </c>
      <c r="H203" s="204" t="s">
        <v>6369</v>
      </c>
      <c r="I203" s="204" t="s">
        <v>17526</v>
      </c>
      <c r="J203" s="204" t="s">
        <v>6321</v>
      </c>
      <c r="K203" s="204" t="s">
        <v>7085</v>
      </c>
      <c r="L203" s="204" t="s">
        <v>6655</v>
      </c>
      <c r="M203" s="204" t="s">
        <v>831</v>
      </c>
    </row>
    <row r="204" spans="1:13" ht="45" x14ac:dyDescent="0.25">
      <c r="A204" s="202" t="s">
        <v>29788</v>
      </c>
      <c r="B204">
        <v>2988</v>
      </c>
      <c r="C204" s="203" t="s">
        <v>17753</v>
      </c>
      <c r="D204" s="205" t="s">
        <v>29789</v>
      </c>
      <c r="E204" s="202" t="s">
        <v>29790</v>
      </c>
      <c r="F204" s="204" t="s">
        <v>17562</v>
      </c>
      <c r="G204" s="204" t="s">
        <v>17563</v>
      </c>
      <c r="H204" s="204" t="s">
        <v>6634</v>
      </c>
      <c r="I204" s="204" t="s">
        <v>17563</v>
      </c>
      <c r="J204" s="204" t="s">
        <v>6321</v>
      </c>
      <c r="K204" s="204" t="s">
        <v>6321</v>
      </c>
      <c r="L204" s="204" t="s">
        <v>6377</v>
      </c>
      <c r="M204" s="204" t="s">
        <v>831</v>
      </c>
    </row>
    <row r="205" spans="1:13" ht="45" x14ac:dyDescent="0.25">
      <c r="A205" s="202" t="s">
        <v>29788</v>
      </c>
      <c r="B205">
        <v>2987</v>
      </c>
      <c r="C205" s="203" t="s">
        <v>17753</v>
      </c>
      <c r="D205" s="205" t="s">
        <v>29791</v>
      </c>
      <c r="E205" s="219" t="s">
        <v>29790</v>
      </c>
      <c r="F205" s="204" t="s">
        <v>17562</v>
      </c>
      <c r="G205" s="204" t="s">
        <v>17563</v>
      </c>
      <c r="H205" s="204" t="s">
        <v>6634</v>
      </c>
      <c r="I205" s="204" t="s">
        <v>17563</v>
      </c>
      <c r="J205" s="204" t="s">
        <v>6321</v>
      </c>
      <c r="K205" s="204" t="s">
        <v>6321</v>
      </c>
      <c r="L205" s="204" t="s">
        <v>6377</v>
      </c>
      <c r="M205" s="204" t="s">
        <v>831</v>
      </c>
    </row>
    <row r="206" spans="1:13" ht="56.25" x14ac:dyDescent="0.25">
      <c r="A206" s="206" t="s">
        <v>29792</v>
      </c>
      <c r="B206">
        <v>1107</v>
      </c>
      <c r="C206" s="207" t="s">
        <v>10703</v>
      </c>
      <c r="D206" s="206" t="s">
        <v>29793</v>
      </c>
      <c r="E206" s="206" t="s">
        <v>29794</v>
      </c>
      <c r="F206" s="209" t="s">
        <v>10688</v>
      </c>
      <c r="G206" s="209" t="s">
        <v>10689</v>
      </c>
      <c r="H206" s="209" t="s">
        <v>7135</v>
      </c>
      <c r="I206" s="209" t="s">
        <v>10689</v>
      </c>
      <c r="J206" s="209" t="s">
        <v>6321</v>
      </c>
      <c r="K206" s="209" t="s">
        <v>6321</v>
      </c>
      <c r="L206" s="209" t="s">
        <v>6655</v>
      </c>
      <c r="M206" s="209" t="s">
        <v>831</v>
      </c>
    </row>
    <row r="207" spans="1:13" ht="78.75" x14ac:dyDescent="0.25">
      <c r="A207" s="212" t="s">
        <v>29795</v>
      </c>
      <c r="B207">
        <v>991</v>
      </c>
      <c r="C207" s="207" t="s">
        <v>10254</v>
      </c>
      <c r="D207" s="206" t="s">
        <v>29796</v>
      </c>
      <c r="E207" s="206" t="s">
        <v>29797</v>
      </c>
      <c r="F207" s="209" t="s">
        <v>10255</v>
      </c>
      <c r="G207" s="209" t="s">
        <v>10256</v>
      </c>
      <c r="H207" s="209" t="s">
        <v>6981</v>
      </c>
      <c r="I207" s="209" t="s">
        <v>10257</v>
      </c>
      <c r="J207" s="209" t="s">
        <v>6321</v>
      </c>
      <c r="K207" s="209" t="s">
        <v>6321</v>
      </c>
      <c r="L207" s="209" t="s">
        <v>6655</v>
      </c>
      <c r="M207" s="209" t="s">
        <v>6330</v>
      </c>
    </row>
    <row r="208" spans="1:13" ht="45" x14ac:dyDescent="0.25">
      <c r="A208" s="202" t="s">
        <v>29798</v>
      </c>
      <c r="B208">
        <v>3027</v>
      </c>
      <c r="C208" s="203" t="s">
        <v>17899</v>
      </c>
      <c r="D208" s="202" t="s">
        <v>29799</v>
      </c>
      <c r="E208" s="202" t="s">
        <v>29800</v>
      </c>
      <c r="F208" s="204" t="s">
        <v>8381</v>
      </c>
      <c r="G208" s="204" t="s">
        <v>7197</v>
      </c>
      <c r="H208" s="204" t="s">
        <v>6480</v>
      </c>
      <c r="I208" s="204" t="s">
        <v>7197</v>
      </c>
      <c r="J208" s="204" t="s">
        <v>6321</v>
      </c>
      <c r="K208" s="204" t="s">
        <v>6321</v>
      </c>
      <c r="L208" s="204" t="s">
        <v>6321</v>
      </c>
      <c r="M208" s="204" t="s">
        <v>831</v>
      </c>
    </row>
    <row r="209" spans="1:13" ht="67.5" x14ac:dyDescent="0.25">
      <c r="A209" s="206" t="s">
        <v>29801</v>
      </c>
      <c r="B209">
        <v>2965</v>
      </c>
      <c r="C209" s="207" t="s">
        <v>17686</v>
      </c>
      <c r="D209" s="208" t="s">
        <v>29802</v>
      </c>
      <c r="E209" s="206" t="s">
        <v>29803</v>
      </c>
      <c r="F209" s="209" t="s">
        <v>17525</v>
      </c>
      <c r="G209" s="209" t="s">
        <v>17526</v>
      </c>
      <c r="H209" s="209" t="s">
        <v>6369</v>
      </c>
      <c r="I209" s="209" t="s">
        <v>17526</v>
      </c>
      <c r="J209" s="209" t="s">
        <v>6321</v>
      </c>
      <c r="K209" s="209" t="s">
        <v>6321</v>
      </c>
      <c r="L209" s="209" t="s">
        <v>6655</v>
      </c>
      <c r="M209" s="209" t="s">
        <v>831</v>
      </c>
    </row>
    <row r="210" spans="1:13" ht="33.75" x14ac:dyDescent="0.25">
      <c r="A210" s="202" t="s">
        <v>29804</v>
      </c>
      <c r="B210">
        <v>1923</v>
      </c>
      <c r="C210" s="203" t="s">
        <v>13859</v>
      </c>
      <c r="D210" s="202" t="s">
        <v>29805</v>
      </c>
      <c r="E210" s="202" t="s">
        <v>29806</v>
      </c>
      <c r="F210" s="204" t="s">
        <v>11837</v>
      </c>
      <c r="G210" s="204" t="s">
        <v>11838</v>
      </c>
      <c r="H210" s="204" t="s">
        <v>11839</v>
      </c>
      <c r="I210" s="204" t="s">
        <v>13860</v>
      </c>
      <c r="J210" s="204" t="s">
        <v>10249</v>
      </c>
      <c r="K210" s="204" t="s">
        <v>6321</v>
      </c>
      <c r="L210" s="204" t="s">
        <v>6655</v>
      </c>
      <c r="M210" s="204" t="s">
        <v>831</v>
      </c>
    </row>
    <row r="211" spans="1:13" ht="33.75" x14ac:dyDescent="0.25">
      <c r="A211" s="206" t="s">
        <v>29807</v>
      </c>
      <c r="B211">
        <v>1926</v>
      </c>
      <c r="C211" s="207" t="s">
        <v>13861</v>
      </c>
      <c r="D211" s="206" t="s">
        <v>29808</v>
      </c>
      <c r="E211" s="206" t="s">
        <v>29809</v>
      </c>
      <c r="F211" s="209" t="s">
        <v>11837</v>
      </c>
      <c r="G211" s="209" t="s">
        <v>11838</v>
      </c>
      <c r="H211" s="209" t="s">
        <v>11839</v>
      </c>
      <c r="I211" s="209" t="s">
        <v>11838</v>
      </c>
      <c r="J211" s="209" t="s">
        <v>6321</v>
      </c>
      <c r="K211" s="209" t="s">
        <v>6321</v>
      </c>
      <c r="L211" s="209" t="s">
        <v>6655</v>
      </c>
      <c r="M211" s="209" t="s">
        <v>831</v>
      </c>
    </row>
    <row r="212" spans="1:13" ht="33.75" x14ac:dyDescent="0.25">
      <c r="A212" s="206" t="s">
        <v>29810</v>
      </c>
      <c r="B212">
        <v>999</v>
      </c>
      <c r="C212" s="207" t="s">
        <v>10264</v>
      </c>
      <c r="D212" s="206" t="s">
        <v>29811</v>
      </c>
      <c r="E212" s="206" t="s">
        <v>29812</v>
      </c>
      <c r="F212" s="209" t="s">
        <v>6317</v>
      </c>
      <c r="G212" s="209" t="s">
        <v>6318</v>
      </c>
      <c r="H212" s="209" t="s">
        <v>6319</v>
      </c>
      <c r="I212" s="209" t="s">
        <v>6320</v>
      </c>
      <c r="J212" s="209" t="s">
        <v>6321</v>
      </c>
      <c r="K212" s="209" t="s">
        <v>6321</v>
      </c>
      <c r="L212" s="209" t="s">
        <v>10229</v>
      </c>
      <c r="M212" s="209" t="s">
        <v>831</v>
      </c>
    </row>
    <row r="213" spans="1:13" ht="56.25" x14ac:dyDescent="0.25">
      <c r="A213" s="206" t="s">
        <v>29813</v>
      </c>
      <c r="B213">
        <v>1106</v>
      </c>
      <c r="C213" s="207" t="s">
        <v>10703</v>
      </c>
      <c r="D213" s="206" t="s">
        <v>29814</v>
      </c>
      <c r="E213" s="206" t="s">
        <v>29815</v>
      </c>
      <c r="F213" s="209" t="s">
        <v>10688</v>
      </c>
      <c r="G213" s="209" t="s">
        <v>10689</v>
      </c>
      <c r="H213" s="209" t="s">
        <v>7135</v>
      </c>
      <c r="I213" s="209" t="s">
        <v>10689</v>
      </c>
      <c r="J213" s="209" t="s">
        <v>6321</v>
      </c>
      <c r="K213" s="209" t="s">
        <v>6321</v>
      </c>
      <c r="L213" s="209" t="s">
        <v>6655</v>
      </c>
      <c r="M213" s="209" t="s">
        <v>831</v>
      </c>
    </row>
    <row r="214" spans="1:13" ht="56.25" x14ac:dyDescent="0.25">
      <c r="A214" s="206" t="s">
        <v>29816</v>
      </c>
      <c r="B214">
        <v>1781</v>
      </c>
      <c r="C214" s="207" t="s">
        <v>13406</v>
      </c>
      <c r="D214" s="206" t="s">
        <v>29817</v>
      </c>
      <c r="E214" s="206" t="s">
        <v>29818</v>
      </c>
      <c r="F214" s="209" t="s">
        <v>13407</v>
      </c>
      <c r="G214" s="209" t="s">
        <v>13408</v>
      </c>
      <c r="H214" s="209" t="s">
        <v>7135</v>
      </c>
      <c r="I214" s="209" t="s">
        <v>13409</v>
      </c>
      <c r="J214" s="209" t="s">
        <v>6321</v>
      </c>
      <c r="K214" s="209" t="s">
        <v>6321</v>
      </c>
      <c r="L214" s="209" t="s">
        <v>6655</v>
      </c>
      <c r="M214" s="209" t="s">
        <v>831</v>
      </c>
    </row>
    <row r="215" spans="1:13" ht="56.25" x14ac:dyDescent="0.25">
      <c r="A215" s="212" t="s">
        <v>29819</v>
      </c>
      <c r="B215">
        <v>2955</v>
      </c>
      <c r="C215" s="207" t="s">
        <v>17665</v>
      </c>
      <c r="D215" s="208" t="s">
        <v>29820</v>
      </c>
      <c r="E215" s="206" t="s">
        <v>29821</v>
      </c>
      <c r="F215" s="209" t="s">
        <v>12723</v>
      </c>
      <c r="G215" s="209" t="s">
        <v>12724</v>
      </c>
      <c r="H215" s="209" t="s">
        <v>6416</v>
      </c>
      <c r="I215" s="209" t="s">
        <v>12724</v>
      </c>
      <c r="J215" s="209" t="s">
        <v>6321</v>
      </c>
      <c r="K215" s="209" t="s">
        <v>6321</v>
      </c>
      <c r="L215" s="209" t="s">
        <v>6321</v>
      </c>
      <c r="M215" s="209" t="s">
        <v>831</v>
      </c>
    </row>
    <row r="216" spans="1:13" ht="56.25" x14ac:dyDescent="0.25">
      <c r="A216" s="212" t="s">
        <v>29822</v>
      </c>
      <c r="B216">
        <v>2954</v>
      </c>
      <c r="C216" s="207" t="s">
        <v>17665</v>
      </c>
      <c r="D216" s="208" t="s">
        <v>29823</v>
      </c>
      <c r="E216" s="206" t="s">
        <v>29821</v>
      </c>
      <c r="F216" s="209" t="s">
        <v>12723</v>
      </c>
      <c r="G216" s="209" t="s">
        <v>12724</v>
      </c>
      <c r="H216" s="209" t="s">
        <v>6416</v>
      </c>
      <c r="I216" s="209" t="s">
        <v>12724</v>
      </c>
      <c r="J216" s="209" t="s">
        <v>6321</v>
      </c>
      <c r="K216" s="209" t="s">
        <v>6321</v>
      </c>
      <c r="L216" s="209" t="s">
        <v>6321</v>
      </c>
      <c r="M216" s="209" t="s">
        <v>831</v>
      </c>
    </row>
    <row r="217" spans="1:13" ht="33.75" x14ac:dyDescent="0.25">
      <c r="A217" s="202" t="s">
        <v>29824</v>
      </c>
      <c r="B217">
        <v>1922</v>
      </c>
      <c r="C217" s="203" t="s">
        <v>13859</v>
      </c>
      <c r="D217" s="202" t="s">
        <v>29825</v>
      </c>
      <c r="E217" s="202" t="s">
        <v>29826</v>
      </c>
      <c r="F217" s="204" t="s">
        <v>11837</v>
      </c>
      <c r="G217" s="204" t="s">
        <v>11838</v>
      </c>
      <c r="H217" s="204" t="s">
        <v>11839</v>
      </c>
      <c r="I217" s="204" t="s">
        <v>13860</v>
      </c>
      <c r="J217" s="204" t="s">
        <v>10249</v>
      </c>
      <c r="K217" s="204" t="s">
        <v>6321</v>
      </c>
      <c r="L217" s="204" t="s">
        <v>6655</v>
      </c>
      <c r="M217" s="204" t="s">
        <v>831</v>
      </c>
    </row>
    <row r="218" spans="1:13" ht="78.75" x14ac:dyDescent="0.25">
      <c r="A218" s="206" t="s">
        <v>29827</v>
      </c>
      <c r="B218">
        <v>942</v>
      </c>
      <c r="C218" s="207" t="s">
        <v>10126</v>
      </c>
      <c r="D218" s="206" t="s">
        <v>29828</v>
      </c>
      <c r="E218" s="206" t="s">
        <v>29829</v>
      </c>
      <c r="F218" s="209" t="s">
        <v>10105</v>
      </c>
      <c r="G218" s="209" t="s">
        <v>10106</v>
      </c>
      <c r="H218" s="209" t="s">
        <v>6375</v>
      </c>
      <c r="I218" s="209" t="s">
        <v>10107</v>
      </c>
      <c r="J218" s="209" t="s">
        <v>6321</v>
      </c>
      <c r="K218" s="209" t="s">
        <v>10127</v>
      </c>
      <c r="L218" s="209" t="s">
        <v>7273</v>
      </c>
      <c r="M218" s="209" t="s">
        <v>831</v>
      </c>
    </row>
    <row r="219" spans="1:13" ht="67.5" x14ac:dyDescent="0.25">
      <c r="A219" s="206" t="s">
        <v>29830</v>
      </c>
      <c r="B219">
        <v>1919</v>
      </c>
      <c r="C219" s="207" t="s">
        <v>13856</v>
      </c>
      <c r="D219" s="206" t="s">
        <v>29831</v>
      </c>
      <c r="E219" s="206" t="s">
        <v>29832</v>
      </c>
      <c r="F219" s="209" t="s">
        <v>13857</v>
      </c>
      <c r="G219" s="209" t="s">
        <v>13858</v>
      </c>
      <c r="H219" s="209" t="s">
        <v>7294</v>
      </c>
      <c r="I219" s="209" t="s">
        <v>13858</v>
      </c>
      <c r="J219" s="209" t="s">
        <v>6321</v>
      </c>
      <c r="K219" s="209" t="s">
        <v>6321</v>
      </c>
      <c r="L219" s="209" t="s">
        <v>6655</v>
      </c>
      <c r="M219" s="209" t="s">
        <v>831</v>
      </c>
    </row>
    <row r="220" spans="1:13" ht="67.5" x14ac:dyDescent="0.25">
      <c r="A220" s="206" t="s">
        <v>29833</v>
      </c>
      <c r="B220">
        <v>2964</v>
      </c>
      <c r="C220" s="207" t="s">
        <v>17686</v>
      </c>
      <c r="D220" s="208" t="s">
        <v>29834</v>
      </c>
      <c r="E220" s="206" t="s">
        <v>29835</v>
      </c>
      <c r="F220" s="209" t="s">
        <v>17525</v>
      </c>
      <c r="G220" s="209" t="s">
        <v>17526</v>
      </c>
      <c r="H220" s="209" t="s">
        <v>6369</v>
      </c>
      <c r="I220" s="209" t="s">
        <v>17526</v>
      </c>
      <c r="J220" s="209" t="s">
        <v>6321</v>
      </c>
      <c r="K220" s="209" t="s">
        <v>6321</v>
      </c>
      <c r="L220" s="209" t="s">
        <v>6655</v>
      </c>
      <c r="M220" s="209" t="s">
        <v>831</v>
      </c>
    </row>
    <row r="221" spans="1:13" ht="45" x14ac:dyDescent="0.25">
      <c r="A221" s="202" t="s">
        <v>29836</v>
      </c>
      <c r="B221">
        <v>1783</v>
      </c>
      <c r="C221" s="203" t="s">
        <v>13410</v>
      </c>
      <c r="D221" s="202" t="s">
        <v>29837</v>
      </c>
      <c r="E221" s="202" t="s">
        <v>29838</v>
      </c>
      <c r="F221" s="204" t="s">
        <v>7568</v>
      </c>
      <c r="G221" s="204" t="s">
        <v>13411</v>
      </c>
      <c r="H221" s="204" t="s">
        <v>7135</v>
      </c>
      <c r="I221" s="204" t="s">
        <v>13412</v>
      </c>
      <c r="J221" s="204" t="s">
        <v>6321</v>
      </c>
      <c r="K221" s="204" t="s">
        <v>6321</v>
      </c>
      <c r="L221" s="204" t="s">
        <v>6655</v>
      </c>
      <c r="M221" s="204" t="s">
        <v>831</v>
      </c>
    </row>
    <row r="222" spans="1:13" ht="56.25" x14ac:dyDescent="0.25">
      <c r="A222" s="206" t="s">
        <v>29839</v>
      </c>
      <c r="B222">
        <v>1890</v>
      </c>
      <c r="C222" s="207" t="s">
        <v>13754</v>
      </c>
      <c r="D222" s="206" t="s">
        <v>29840</v>
      </c>
      <c r="E222" s="206" t="s">
        <v>29841</v>
      </c>
      <c r="F222" s="209" t="s">
        <v>13728</v>
      </c>
      <c r="G222" s="209" t="s">
        <v>13729</v>
      </c>
      <c r="H222" s="209" t="s">
        <v>8416</v>
      </c>
      <c r="I222" s="209" t="s">
        <v>13729</v>
      </c>
      <c r="J222" s="209" t="s">
        <v>6321</v>
      </c>
      <c r="K222" s="209" t="s">
        <v>6321</v>
      </c>
      <c r="L222" s="209" t="s">
        <v>6655</v>
      </c>
      <c r="M222" s="209" t="s">
        <v>831</v>
      </c>
    </row>
    <row r="223" spans="1:13" ht="56.25" x14ac:dyDescent="0.25">
      <c r="A223" s="206" t="s">
        <v>29842</v>
      </c>
      <c r="B223">
        <v>1248</v>
      </c>
      <c r="C223" s="207" t="s">
        <v>11318</v>
      </c>
      <c r="D223" s="206" t="s">
        <v>29843</v>
      </c>
      <c r="E223" s="206" t="s">
        <v>29844</v>
      </c>
      <c r="F223" s="209" t="s">
        <v>25709</v>
      </c>
      <c r="G223" s="209" t="s">
        <v>25710</v>
      </c>
      <c r="H223" s="209" t="s">
        <v>6329</v>
      </c>
      <c r="I223" s="209" t="s">
        <v>11319</v>
      </c>
      <c r="J223" s="209" t="s">
        <v>6347</v>
      </c>
      <c r="K223" s="209" t="s">
        <v>6321</v>
      </c>
      <c r="L223" s="209" t="s">
        <v>6517</v>
      </c>
      <c r="M223" s="209" t="s">
        <v>831</v>
      </c>
    </row>
    <row r="224" spans="1:13" ht="45" x14ac:dyDescent="0.25">
      <c r="A224" s="206" t="s">
        <v>29845</v>
      </c>
      <c r="B224">
        <v>1249</v>
      </c>
      <c r="C224" s="207" t="s">
        <v>11318</v>
      </c>
      <c r="D224" s="206" t="s">
        <v>29846</v>
      </c>
      <c r="E224" s="206" t="s">
        <v>29847</v>
      </c>
      <c r="F224" s="209" t="s">
        <v>25709</v>
      </c>
      <c r="G224" s="209" t="s">
        <v>25710</v>
      </c>
      <c r="H224" s="209" t="s">
        <v>6329</v>
      </c>
      <c r="I224" s="209" t="s">
        <v>11319</v>
      </c>
      <c r="J224" s="209" t="s">
        <v>6347</v>
      </c>
      <c r="K224" s="209" t="s">
        <v>6321</v>
      </c>
      <c r="L224" s="209" t="s">
        <v>6517</v>
      </c>
      <c r="M224" s="209" t="s">
        <v>831</v>
      </c>
    </row>
    <row r="225" spans="1:13" ht="56.25" x14ac:dyDescent="0.25">
      <c r="A225" s="212" t="s">
        <v>29848</v>
      </c>
      <c r="B225">
        <v>1879</v>
      </c>
      <c r="C225" s="207" t="s">
        <v>13730</v>
      </c>
      <c r="D225" s="206" t="s">
        <v>29849</v>
      </c>
      <c r="E225" s="206" t="s">
        <v>29850</v>
      </c>
      <c r="F225" s="209" t="s">
        <v>13731</v>
      </c>
      <c r="G225" s="209" t="s">
        <v>13732</v>
      </c>
      <c r="H225" s="209" t="s">
        <v>8416</v>
      </c>
      <c r="I225" s="209" t="s">
        <v>13732</v>
      </c>
      <c r="J225" s="209" t="s">
        <v>6321</v>
      </c>
      <c r="K225" s="209" t="s">
        <v>6321</v>
      </c>
      <c r="L225" s="209" t="s">
        <v>6655</v>
      </c>
      <c r="M225" s="209" t="s">
        <v>831</v>
      </c>
    </row>
    <row r="226" spans="1:13" ht="67.5" x14ac:dyDescent="0.25">
      <c r="A226" s="202" t="s">
        <v>29851</v>
      </c>
      <c r="B226">
        <v>1895</v>
      </c>
      <c r="C226" s="203" t="s">
        <v>13767</v>
      </c>
      <c r="D226" s="202" t="s">
        <v>29852</v>
      </c>
      <c r="E226" s="202" t="s">
        <v>29853</v>
      </c>
      <c r="F226" s="204" t="s">
        <v>13768</v>
      </c>
      <c r="G226" s="204" t="s">
        <v>13769</v>
      </c>
      <c r="H226" s="204" t="s">
        <v>6402</v>
      </c>
      <c r="I226" s="204" t="s">
        <v>13769</v>
      </c>
      <c r="J226" s="204" t="s">
        <v>6321</v>
      </c>
      <c r="K226" s="204" t="s">
        <v>13626</v>
      </c>
      <c r="L226" s="204" t="s">
        <v>10742</v>
      </c>
      <c r="M226" s="204" t="s">
        <v>831</v>
      </c>
    </row>
    <row r="227" spans="1:13" ht="56.25" x14ac:dyDescent="0.25">
      <c r="A227" s="206" t="s">
        <v>29854</v>
      </c>
      <c r="B227">
        <v>1476</v>
      </c>
      <c r="C227" s="207" t="s">
        <v>12160</v>
      </c>
      <c r="D227" s="206" t="s">
        <v>29855</v>
      </c>
      <c r="E227" s="206" t="s">
        <v>29856</v>
      </c>
      <c r="F227" s="209" t="s">
        <v>12161</v>
      </c>
      <c r="G227" s="209" t="s">
        <v>12162</v>
      </c>
      <c r="H227" s="209" t="s">
        <v>8304</v>
      </c>
      <c r="I227" s="209" t="s">
        <v>12162</v>
      </c>
      <c r="J227" s="209" t="s">
        <v>6321</v>
      </c>
      <c r="K227" s="209" t="s">
        <v>6321</v>
      </c>
      <c r="L227" s="209" t="s">
        <v>6655</v>
      </c>
      <c r="M227" s="209" t="s">
        <v>831</v>
      </c>
    </row>
    <row r="228" spans="1:13" ht="90" x14ac:dyDescent="0.25">
      <c r="A228" s="206" t="s">
        <v>29857</v>
      </c>
      <c r="B228">
        <v>855</v>
      </c>
      <c r="C228" s="207" t="s">
        <v>9798</v>
      </c>
      <c r="D228" s="206" t="s">
        <v>29858</v>
      </c>
      <c r="E228" s="206" t="s">
        <v>29859</v>
      </c>
      <c r="F228" s="209" t="s">
        <v>9799</v>
      </c>
      <c r="G228" s="209" t="s">
        <v>9800</v>
      </c>
      <c r="H228" s="209" t="s">
        <v>6375</v>
      </c>
      <c r="I228" s="209" t="s">
        <v>9801</v>
      </c>
      <c r="J228" s="209" t="s">
        <v>6321</v>
      </c>
      <c r="K228" s="209" t="s">
        <v>6321</v>
      </c>
      <c r="L228" s="209" t="s">
        <v>6321</v>
      </c>
      <c r="M228" s="209" t="s">
        <v>831</v>
      </c>
    </row>
    <row r="229" spans="1:13" ht="45" x14ac:dyDescent="0.25">
      <c r="A229" s="206" t="s">
        <v>29860</v>
      </c>
      <c r="B229">
        <v>1469</v>
      </c>
      <c r="C229" s="207" t="s">
        <v>12151</v>
      </c>
      <c r="D229" s="206" t="s">
        <v>29861</v>
      </c>
      <c r="E229" s="206" t="s">
        <v>29862</v>
      </c>
      <c r="F229" s="209" t="s">
        <v>12152</v>
      </c>
      <c r="G229" s="209" t="s">
        <v>12153</v>
      </c>
      <c r="H229" s="209" t="s">
        <v>6402</v>
      </c>
      <c r="I229" s="209" t="s">
        <v>12153</v>
      </c>
      <c r="J229" s="209" t="s">
        <v>6321</v>
      </c>
      <c r="K229" s="209" t="s">
        <v>7085</v>
      </c>
      <c r="L229" s="209" t="s">
        <v>6655</v>
      </c>
      <c r="M229" s="209" t="s">
        <v>831</v>
      </c>
    </row>
    <row r="230" spans="1:13" ht="56.25" x14ac:dyDescent="0.25">
      <c r="A230" s="206" t="s">
        <v>29863</v>
      </c>
      <c r="B230">
        <v>1513</v>
      </c>
      <c r="C230" s="207" t="s">
        <v>12304</v>
      </c>
      <c r="D230" s="206" t="s">
        <v>29864</v>
      </c>
      <c r="E230" s="206" t="s">
        <v>29865</v>
      </c>
      <c r="F230" s="209" t="s">
        <v>12305</v>
      </c>
      <c r="G230" s="209" t="s">
        <v>12306</v>
      </c>
      <c r="H230" s="209" t="s">
        <v>6473</v>
      </c>
      <c r="I230" s="209" t="s">
        <v>12307</v>
      </c>
      <c r="J230" s="209" t="s">
        <v>6321</v>
      </c>
      <c r="K230" s="209" t="s">
        <v>6321</v>
      </c>
      <c r="L230" s="209" t="s">
        <v>6321</v>
      </c>
      <c r="M230" s="209" t="s">
        <v>831</v>
      </c>
    </row>
    <row r="231" spans="1:13" ht="56.25" x14ac:dyDescent="0.25">
      <c r="A231" s="206" t="s">
        <v>29866</v>
      </c>
      <c r="B231">
        <v>1012</v>
      </c>
      <c r="C231" s="207" t="s">
        <v>10303</v>
      </c>
      <c r="D231" s="206" t="s">
        <v>29867</v>
      </c>
      <c r="E231" s="206" t="s">
        <v>29868</v>
      </c>
      <c r="F231" s="209" t="s">
        <v>10304</v>
      </c>
      <c r="G231" s="209" t="s">
        <v>10305</v>
      </c>
      <c r="H231" s="209" t="s">
        <v>6416</v>
      </c>
      <c r="I231" s="209" t="s">
        <v>10305</v>
      </c>
      <c r="J231" s="209" t="s">
        <v>6321</v>
      </c>
      <c r="K231" s="209" t="s">
        <v>7085</v>
      </c>
      <c r="L231" s="209" t="s">
        <v>6655</v>
      </c>
      <c r="M231" s="209" t="s">
        <v>831</v>
      </c>
    </row>
    <row r="232" spans="1:13" ht="56.25" x14ac:dyDescent="0.25">
      <c r="A232" s="202" t="s">
        <v>29869</v>
      </c>
      <c r="B232">
        <v>801</v>
      </c>
      <c r="C232" s="203" t="s">
        <v>25637</v>
      </c>
      <c r="D232" s="202" t="s">
        <v>29870</v>
      </c>
      <c r="E232" s="202" t="s">
        <v>29871</v>
      </c>
      <c r="F232" s="204" t="s">
        <v>21131</v>
      </c>
      <c r="G232" s="204" t="s">
        <v>6767</v>
      </c>
      <c r="H232" s="204" t="s">
        <v>6439</v>
      </c>
      <c r="I232" s="204" t="s">
        <v>6768</v>
      </c>
      <c r="J232" s="204" t="s">
        <v>6321</v>
      </c>
      <c r="K232" s="204" t="s">
        <v>6524</v>
      </c>
      <c r="L232" s="204" t="s">
        <v>6321</v>
      </c>
      <c r="M232" s="204" t="s">
        <v>25568</v>
      </c>
    </row>
    <row r="233" spans="1:13" ht="78.75" x14ac:dyDescent="0.25">
      <c r="A233" s="202" t="s">
        <v>29872</v>
      </c>
      <c r="B233">
        <v>3173</v>
      </c>
      <c r="C233" s="203" t="s">
        <v>18479</v>
      </c>
      <c r="D233" s="202" t="s">
        <v>29873</v>
      </c>
      <c r="E233" s="202" t="s">
        <v>29874</v>
      </c>
      <c r="F233" s="204" t="s">
        <v>18480</v>
      </c>
      <c r="G233" s="204" t="s">
        <v>18481</v>
      </c>
      <c r="H233" s="204" t="s">
        <v>6427</v>
      </c>
      <c r="I233" s="204" t="s">
        <v>18482</v>
      </c>
      <c r="J233" s="204" t="s">
        <v>6321</v>
      </c>
      <c r="K233" s="204" t="s">
        <v>6321</v>
      </c>
      <c r="L233" s="204" t="s">
        <v>6321</v>
      </c>
      <c r="M233" s="204" t="s">
        <v>6363</v>
      </c>
    </row>
    <row r="234" spans="1:13" ht="112.5" x14ac:dyDescent="0.25">
      <c r="A234" s="206" t="s">
        <v>29875</v>
      </c>
      <c r="B234">
        <v>3316</v>
      </c>
      <c r="C234" s="207" t="s">
        <v>19070</v>
      </c>
      <c r="D234" s="206" t="s">
        <v>29876</v>
      </c>
      <c r="E234" s="206" t="s">
        <v>29877</v>
      </c>
      <c r="F234" s="209" t="s">
        <v>19071</v>
      </c>
      <c r="G234" s="209" t="s">
        <v>19072</v>
      </c>
      <c r="H234" s="209" t="s">
        <v>6375</v>
      </c>
      <c r="I234" s="209" t="s">
        <v>19073</v>
      </c>
      <c r="J234" s="209" t="s">
        <v>6321</v>
      </c>
      <c r="K234" s="209" t="s">
        <v>6321</v>
      </c>
      <c r="L234" s="209" t="s">
        <v>6321</v>
      </c>
      <c r="M234" s="209" t="s">
        <v>831</v>
      </c>
    </row>
    <row r="235" spans="1:13" ht="78.75" x14ac:dyDescent="0.25">
      <c r="A235" s="202" t="s">
        <v>29878</v>
      </c>
      <c r="B235">
        <v>3055</v>
      </c>
      <c r="C235" s="203" t="s">
        <v>18016</v>
      </c>
      <c r="D235" s="202" t="s">
        <v>29879</v>
      </c>
      <c r="E235" s="202" t="s">
        <v>29880</v>
      </c>
      <c r="F235" s="204" t="s">
        <v>18017</v>
      </c>
      <c r="G235" s="204" t="s">
        <v>18018</v>
      </c>
      <c r="H235" s="204" t="s">
        <v>6522</v>
      </c>
      <c r="I235" s="204" t="s">
        <v>18019</v>
      </c>
      <c r="J235" s="204" t="s">
        <v>6321</v>
      </c>
      <c r="K235" s="204" t="s">
        <v>6321</v>
      </c>
      <c r="L235" s="204" t="s">
        <v>6655</v>
      </c>
      <c r="M235" s="204" t="s">
        <v>831</v>
      </c>
    </row>
    <row r="236" spans="1:13" ht="78.75" x14ac:dyDescent="0.25">
      <c r="A236" s="202" t="s">
        <v>29881</v>
      </c>
      <c r="B236">
        <v>3053</v>
      </c>
      <c r="C236" s="203" t="s">
        <v>18016</v>
      </c>
      <c r="D236" s="202" t="s">
        <v>29882</v>
      </c>
      <c r="E236" s="219" t="s">
        <v>29880</v>
      </c>
      <c r="F236" s="204" t="s">
        <v>18017</v>
      </c>
      <c r="G236" s="204" t="s">
        <v>18018</v>
      </c>
      <c r="H236" s="204" t="s">
        <v>6522</v>
      </c>
      <c r="I236" s="204" t="s">
        <v>18019</v>
      </c>
      <c r="J236" s="204" t="s">
        <v>6321</v>
      </c>
      <c r="K236" s="204" t="s">
        <v>6321</v>
      </c>
      <c r="L236" s="204" t="s">
        <v>6655</v>
      </c>
      <c r="M236" s="204" t="s">
        <v>831</v>
      </c>
    </row>
    <row r="237" spans="1:13" ht="45" x14ac:dyDescent="0.25">
      <c r="A237" s="202" t="s">
        <v>29883</v>
      </c>
      <c r="B237">
        <v>1869</v>
      </c>
      <c r="C237" s="203" t="s">
        <v>13697</v>
      </c>
      <c r="D237" s="202" t="s">
        <v>29884</v>
      </c>
      <c r="E237" s="202" t="s">
        <v>29885</v>
      </c>
      <c r="F237" s="204" t="s">
        <v>12772</v>
      </c>
      <c r="G237" s="204" t="s">
        <v>12773</v>
      </c>
      <c r="H237" s="204" t="s">
        <v>6416</v>
      </c>
      <c r="I237" s="204" t="s">
        <v>12774</v>
      </c>
      <c r="J237" s="204" t="s">
        <v>6321</v>
      </c>
      <c r="K237" s="204" t="s">
        <v>6321</v>
      </c>
      <c r="L237" s="204" t="s">
        <v>6655</v>
      </c>
      <c r="M237" s="204" t="s">
        <v>831</v>
      </c>
    </row>
    <row r="238" spans="1:13" ht="56.25" x14ac:dyDescent="0.25">
      <c r="A238" s="206" t="s">
        <v>29886</v>
      </c>
      <c r="B238">
        <v>1268</v>
      </c>
      <c r="C238" s="207" t="s">
        <v>11383</v>
      </c>
      <c r="D238" s="206" t="s">
        <v>29887</v>
      </c>
      <c r="E238" s="206" t="s">
        <v>29888</v>
      </c>
      <c r="F238" s="209" t="s">
        <v>11384</v>
      </c>
      <c r="G238" s="209" t="s">
        <v>11385</v>
      </c>
      <c r="H238" s="209" t="s">
        <v>6522</v>
      </c>
      <c r="I238" s="209" t="s">
        <v>11385</v>
      </c>
      <c r="J238" s="209" t="s">
        <v>6321</v>
      </c>
      <c r="K238" s="209" t="s">
        <v>6321</v>
      </c>
      <c r="L238" s="209" t="s">
        <v>6655</v>
      </c>
      <c r="M238" s="209" t="s">
        <v>831</v>
      </c>
    </row>
    <row r="239" spans="1:13" ht="56.25" x14ac:dyDescent="0.25">
      <c r="A239" s="206" t="s">
        <v>29889</v>
      </c>
      <c r="B239">
        <v>1269</v>
      </c>
      <c r="C239" s="207" t="s">
        <v>11383</v>
      </c>
      <c r="D239" s="206" t="s">
        <v>29890</v>
      </c>
      <c r="E239" s="206" t="s">
        <v>29891</v>
      </c>
      <c r="F239" s="209" t="s">
        <v>11384</v>
      </c>
      <c r="G239" s="209" t="s">
        <v>11385</v>
      </c>
      <c r="H239" s="209" t="s">
        <v>6522</v>
      </c>
      <c r="I239" s="209" t="s">
        <v>11385</v>
      </c>
      <c r="J239" s="209" t="s">
        <v>6321</v>
      </c>
      <c r="K239" s="209" t="s">
        <v>6321</v>
      </c>
      <c r="L239" s="209" t="s">
        <v>6655</v>
      </c>
      <c r="M239" s="209" t="s">
        <v>831</v>
      </c>
    </row>
    <row r="240" spans="1:13" ht="67.5" x14ac:dyDescent="0.25">
      <c r="A240" s="202" t="s">
        <v>29892</v>
      </c>
      <c r="B240">
        <v>1760</v>
      </c>
      <c r="C240" s="203" t="s">
        <v>13324</v>
      </c>
      <c r="D240" s="202" t="s">
        <v>29893</v>
      </c>
      <c r="E240" s="202" t="s">
        <v>29894</v>
      </c>
      <c r="F240" s="204" t="s">
        <v>6471</v>
      </c>
      <c r="G240" s="204" t="s">
        <v>6472</v>
      </c>
      <c r="H240" s="204" t="s">
        <v>6473</v>
      </c>
      <c r="I240" s="204" t="s">
        <v>6472</v>
      </c>
      <c r="J240" s="204" t="s">
        <v>6321</v>
      </c>
      <c r="K240" s="204" t="s">
        <v>6321</v>
      </c>
      <c r="L240" s="204" t="s">
        <v>6321</v>
      </c>
      <c r="M240" s="204" t="s">
        <v>9110</v>
      </c>
    </row>
    <row r="241" spans="1:13" ht="56.25" x14ac:dyDescent="0.25">
      <c r="A241" s="206" t="s">
        <v>29895</v>
      </c>
      <c r="B241">
        <v>3875</v>
      </c>
      <c r="C241" s="207" t="s">
        <v>21175</v>
      </c>
      <c r="D241" s="206" t="s">
        <v>29896</v>
      </c>
      <c r="E241" s="206" t="s">
        <v>29897</v>
      </c>
      <c r="F241" s="209" t="s">
        <v>21176</v>
      </c>
      <c r="G241" s="209" t="s">
        <v>21177</v>
      </c>
      <c r="H241" s="209" t="s">
        <v>21178</v>
      </c>
      <c r="I241" s="209" t="s">
        <v>21177</v>
      </c>
      <c r="J241" s="209" t="s">
        <v>6321</v>
      </c>
      <c r="K241" s="209" t="s">
        <v>13348</v>
      </c>
      <c r="L241" s="209" t="s">
        <v>6655</v>
      </c>
      <c r="M241" s="209" t="s">
        <v>6423</v>
      </c>
    </row>
    <row r="242" spans="1:13" ht="67.5" x14ac:dyDescent="0.25">
      <c r="A242" s="202" t="s">
        <v>29898</v>
      </c>
      <c r="B242">
        <v>3879</v>
      </c>
      <c r="C242" s="203" t="s">
        <v>21179</v>
      </c>
      <c r="D242" s="202" t="s">
        <v>29899</v>
      </c>
      <c r="E242" s="202" t="s">
        <v>29897</v>
      </c>
      <c r="F242" s="204" t="s">
        <v>21180</v>
      </c>
      <c r="G242" s="204" t="s">
        <v>21181</v>
      </c>
      <c r="H242" s="204" t="s">
        <v>7294</v>
      </c>
      <c r="I242" s="204" t="s">
        <v>21181</v>
      </c>
      <c r="J242" s="204" t="s">
        <v>6321</v>
      </c>
      <c r="K242" s="204" t="s">
        <v>7040</v>
      </c>
      <c r="L242" s="204" t="s">
        <v>21182</v>
      </c>
      <c r="M242" s="204" t="s">
        <v>831</v>
      </c>
    </row>
    <row r="243" spans="1:13" ht="56.25" x14ac:dyDescent="0.25">
      <c r="A243" s="206" t="s">
        <v>29900</v>
      </c>
      <c r="B243">
        <v>1880</v>
      </c>
      <c r="C243" s="207" t="s">
        <v>13730</v>
      </c>
      <c r="D243" s="206" t="s">
        <v>29901</v>
      </c>
      <c r="E243" s="206" t="s">
        <v>29902</v>
      </c>
      <c r="F243" s="209" t="s">
        <v>13731</v>
      </c>
      <c r="G243" s="209" t="s">
        <v>13732</v>
      </c>
      <c r="H243" s="209" t="s">
        <v>8416</v>
      </c>
      <c r="I243" s="209" t="s">
        <v>13732</v>
      </c>
      <c r="J243" s="209" t="s">
        <v>6321</v>
      </c>
      <c r="K243" s="209" t="s">
        <v>6321</v>
      </c>
      <c r="L243" s="209" t="s">
        <v>6655</v>
      </c>
      <c r="M243" s="209" t="s">
        <v>831</v>
      </c>
    </row>
    <row r="244" spans="1:13" ht="67.5" x14ac:dyDescent="0.25">
      <c r="A244" s="206" t="s">
        <v>29903</v>
      </c>
      <c r="B244">
        <v>1188</v>
      </c>
      <c r="C244" s="207" t="s">
        <v>11069</v>
      </c>
      <c r="D244" s="208" t="s">
        <v>29904</v>
      </c>
      <c r="E244" s="206" t="s">
        <v>29905</v>
      </c>
      <c r="F244" s="209" t="s">
        <v>11070</v>
      </c>
      <c r="G244" s="209" t="s">
        <v>11071</v>
      </c>
      <c r="H244" s="209" t="s">
        <v>7182</v>
      </c>
      <c r="I244" s="209" t="s">
        <v>11072</v>
      </c>
      <c r="J244" s="209" t="s">
        <v>6321</v>
      </c>
      <c r="K244" s="209" t="s">
        <v>6321</v>
      </c>
      <c r="L244" s="209" t="s">
        <v>6321</v>
      </c>
      <c r="M244" s="209" t="s">
        <v>831</v>
      </c>
    </row>
    <row r="245" spans="1:13" ht="45" x14ac:dyDescent="0.25">
      <c r="A245" s="206" t="s">
        <v>29906</v>
      </c>
      <c r="B245">
        <v>1927</v>
      </c>
      <c r="C245" s="207" t="s">
        <v>13861</v>
      </c>
      <c r="D245" s="206" t="s">
        <v>29907</v>
      </c>
      <c r="E245" s="206" t="s">
        <v>29908</v>
      </c>
      <c r="F245" s="209" t="s">
        <v>11837</v>
      </c>
      <c r="G245" s="209" t="s">
        <v>11838</v>
      </c>
      <c r="H245" s="209" t="s">
        <v>11839</v>
      </c>
      <c r="I245" s="209" t="s">
        <v>11838</v>
      </c>
      <c r="J245" s="209" t="s">
        <v>6321</v>
      </c>
      <c r="K245" s="209" t="s">
        <v>6321</v>
      </c>
      <c r="L245" s="209" t="s">
        <v>6655</v>
      </c>
      <c r="M245" s="209" t="s">
        <v>831</v>
      </c>
    </row>
    <row r="246" spans="1:13" ht="101.25" x14ac:dyDescent="0.25">
      <c r="A246" s="206" t="s">
        <v>29909</v>
      </c>
      <c r="B246">
        <v>3599</v>
      </c>
      <c r="C246" s="207" t="s">
        <v>20127</v>
      </c>
      <c r="D246" s="206" t="s">
        <v>29910</v>
      </c>
      <c r="E246" s="206" t="s">
        <v>29911</v>
      </c>
      <c r="F246" s="209" t="s">
        <v>20128</v>
      </c>
      <c r="G246" s="209" t="s">
        <v>20129</v>
      </c>
      <c r="H246" s="209" t="s">
        <v>7479</v>
      </c>
      <c r="I246" s="209" t="s">
        <v>20130</v>
      </c>
      <c r="J246" s="209" t="s">
        <v>6321</v>
      </c>
      <c r="K246" s="209" t="s">
        <v>20131</v>
      </c>
      <c r="L246" s="209" t="s">
        <v>20132</v>
      </c>
      <c r="M246" s="209" t="s">
        <v>6330</v>
      </c>
    </row>
    <row r="247" spans="1:13" ht="56.25" x14ac:dyDescent="0.25">
      <c r="A247" s="206" t="s">
        <v>29912</v>
      </c>
      <c r="B247">
        <v>3509</v>
      </c>
      <c r="C247" s="207" t="s">
        <v>19866</v>
      </c>
      <c r="D247" s="206" t="s">
        <v>29913</v>
      </c>
      <c r="E247" s="206" t="s">
        <v>29914</v>
      </c>
      <c r="F247" s="209" t="s">
        <v>19867</v>
      </c>
      <c r="G247" s="209" t="s">
        <v>19868</v>
      </c>
      <c r="H247" s="209" t="s">
        <v>7072</v>
      </c>
      <c r="I247" s="209" t="s">
        <v>19868</v>
      </c>
      <c r="J247" s="209" t="s">
        <v>6321</v>
      </c>
      <c r="K247" s="209" t="s">
        <v>6321</v>
      </c>
      <c r="L247" s="209" t="s">
        <v>6321</v>
      </c>
      <c r="M247" s="209" t="s">
        <v>6363</v>
      </c>
    </row>
    <row r="248" spans="1:13" ht="56.25" x14ac:dyDescent="0.25">
      <c r="A248" s="206" t="s">
        <v>29915</v>
      </c>
      <c r="B248">
        <v>3876</v>
      </c>
      <c r="C248" s="207" t="s">
        <v>21175</v>
      </c>
      <c r="D248" s="206" t="s">
        <v>29916</v>
      </c>
      <c r="E248" s="206" t="s">
        <v>29917</v>
      </c>
      <c r="F248" s="209" t="s">
        <v>21176</v>
      </c>
      <c r="G248" s="209" t="s">
        <v>21177</v>
      </c>
      <c r="H248" s="209" t="s">
        <v>21178</v>
      </c>
      <c r="I248" s="209" t="s">
        <v>21177</v>
      </c>
      <c r="J248" s="209" t="s">
        <v>6321</v>
      </c>
      <c r="K248" s="209" t="s">
        <v>13348</v>
      </c>
      <c r="L248" s="209" t="s">
        <v>6655</v>
      </c>
      <c r="M248" s="209" t="s">
        <v>6423</v>
      </c>
    </row>
    <row r="249" spans="1:13" ht="56.25" x14ac:dyDescent="0.25">
      <c r="A249" s="202" t="s">
        <v>29915</v>
      </c>
      <c r="B249">
        <v>3880</v>
      </c>
      <c r="C249" s="203" t="s">
        <v>21179</v>
      </c>
      <c r="D249" s="202" t="s">
        <v>29918</v>
      </c>
      <c r="E249" s="202" t="s">
        <v>29917</v>
      </c>
      <c r="F249" s="204" t="s">
        <v>21180</v>
      </c>
      <c r="G249" s="204" t="s">
        <v>21181</v>
      </c>
      <c r="H249" s="204" t="s">
        <v>7294</v>
      </c>
      <c r="I249" s="204" t="s">
        <v>21181</v>
      </c>
      <c r="J249" s="204" t="s">
        <v>6321</v>
      </c>
      <c r="K249" s="204" t="s">
        <v>7040</v>
      </c>
      <c r="L249" s="204" t="s">
        <v>21182</v>
      </c>
      <c r="M249" s="204" t="s">
        <v>831</v>
      </c>
    </row>
    <row r="250" spans="1:13" ht="67.5" x14ac:dyDescent="0.25">
      <c r="A250" s="206" t="s">
        <v>29919</v>
      </c>
      <c r="B250">
        <v>1891</v>
      </c>
      <c r="C250" s="207" t="s">
        <v>13754</v>
      </c>
      <c r="D250" s="206" t="s">
        <v>29920</v>
      </c>
      <c r="E250" s="206" t="s">
        <v>29921</v>
      </c>
      <c r="F250" s="209" t="s">
        <v>13728</v>
      </c>
      <c r="G250" s="209" t="s">
        <v>13729</v>
      </c>
      <c r="H250" s="209" t="s">
        <v>8416</v>
      </c>
      <c r="I250" s="209" t="s">
        <v>13729</v>
      </c>
      <c r="J250" s="209" t="s">
        <v>6321</v>
      </c>
      <c r="K250" s="209" t="s">
        <v>6321</v>
      </c>
      <c r="L250" s="209" t="s">
        <v>6655</v>
      </c>
      <c r="M250" s="209" t="s">
        <v>831</v>
      </c>
    </row>
    <row r="251" spans="1:13" ht="45" x14ac:dyDescent="0.25">
      <c r="A251" s="206" t="s">
        <v>29922</v>
      </c>
      <c r="B251">
        <v>1914</v>
      </c>
      <c r="C251" s="207" t="s">
        <v>13841</v>
      </c>
      <c r="D251" s="206" t="s">
        <v>29923</v>
      </c>
      <c r="E251" s="206" t="s">
        <v>29924</v>
      </c>
      <c r="F251" s="209" t="s">
        <v>8771</v>
      </c>
      <c r="G251" s="209" t="s">
        <v>8772</v>
      </c>
      <c r="H251" s="209" t="s">
        <v>6473</v>
      </c>
      <c r="I251" s="209" t="s">
        <v>8772</v>
      </c>
      <c r="J251" s="209" t="s">
        <v>6321</v>
      </c>
      <c r="K251" s="209" t="s">
        <v>6321</v>
      </c>
      <c r="L251" s="209" t="s">
        <v>10742</v>
      </c>
      <c r="M251" s="209" t="s">
        <v>831</v>
      </c>
    </row>
    <row r="252" spans="1:13" ht="90" x14ac:dyDescent="0.25">
      <c r="A252" s="202" t="s">
        <v>29925</v>
      </c>
      <c r="B252">
        <v>2428</v>
      </c>
      <c r="C252" s="203" t="s">
        <v>15810</v>
      </c>
      <c r="D252" s="202" t="s">
        <v>29926</v>
      </c>
      <c r="E252" s="202" t="s">
        <v>29927</v>
      </c>
      <c r="F252" s="204" t="s">
        <v>15811</v>
      </c>
      <c r="G252" s="204" t="s">
        <v>15812</v>
      </c>
      <c r="H252" s="204" t="s">
        <v>6634</v>
      </c>
      <c r="I252" s="204" t="s">
        <v>15813</v>
      </c>
      <c r="J252" s="204" t="s">
        <v>6321</v>
      </c>
      <c r="K252" s="204" t="s">
        <v>6321</v>
      </c>
      <c r="L252" s="204" t="s">
        <v>6321</v>
      </c>
      <c r="M252" s="204" t="s">
        <v>6363</v>
      </c>
    </row>
    <row r="253" spans="1:13" ht="78.75" x14ac:dyDescent="0.25">
      <c r="A253" s="202" t="s">
        <v>29928</v>
      </c>
      <c r="B253">
        <v>3250</v>
      </c>
      <c r="C253" s="203" t="s">
        <v>18785</v>
      </c>
      <c r="D253" s="202" t="s">
        <v>29929</v>
      </c>
      <c r="E253" s="202" t="s">
        <v>29930</v>
      </c>
      <c r="F253" s="204" t="s">
        <v>18782</v>
      </c>
      <c r="G253" s="204" t="s">
        <v>18783</v>
      </c>
      <c r="H253" s="204" t="s">
        <v>8999</v>
      </c>
      <c r="I253" s="204" t="s">
        <v>18786</v>
      </c>
      <c r="J253" s="204" t="s">
        <v>6580</v>
      </c>
      <c r="K253" s="204" t="s">
        <v>18787</v>
      </c>
      <c r="L253" s="204" t="s">
        <v>9578</v>
      </c>
      <c r="M253" s="204" t="s">
        <v>6330</v>
      </c>
    </row>
    <row r="254" spans="1:13" ht="67.5" x14ac:dyDescent="0.25">
      <c r="A254" s="206" t="s">
        <v>29931</v>
      </c>
      <c r="B254">
        <v>881</v>
      </c>
      <c r="C254" s="207" t="s">
        <v>9874</v>
      </c>
      <c r="D254" s="206" t="s">
        <v>29932</v>
      </c>
      <c r="E254" s="206" t="s">
        <v>29933</v>
      </c>
      <c r="F254" s="209" t="s">
        <v>7817</v>
      </c>
      <c r="G254" s="209" t="s">
        <v>7818</v>
      </c>
      <c r="H254" s="209" t="s">
        <v>6439</v>
      </c>
      <c r="I254" s="209" t="s">
        <v>7819</v>
      </c>
      <c r="J254" s="209" t="s">
        <v>6321</v>
      </c>
      <c r="K254" s="209" t="s">
        <v>7085</v>
      </c>
      <c r="L254" s="209" t="s">
        <v>9674</v>
      </c>
      <c r="M254" s="209" t="s">
        <v>831</v>
      </c>
    </row>
    <row r="255" spans="1:13" ht="90" x14ac:dyDescent="0.25">
      <c r="A255" s="202" t="s">
        <v>29934</v>
      </c>
      <c r="B255">
        <v>3125</v>
      </c>
      <c r="C255" s="203" t="s">
        <v>18307</v>
      </c>
      <c r="D255" s="202" t="s">
        <v>29935</v>
      </c>
      <c r="E255" s="202" t="s">
        <v>29936</v>
      </c>
      <c r="F255" s="204" t="s">
        <v>18308</v>
      </c>
      <c r="G255" s="204" t="s">
        <v>18309</v>
      </c>
      <c r="H255" s="204" t="s">
        <v>6375</v>
      </c>
      <c r="I255" s="204" t="s">
        <v>18310</v>
      </c>
      <c r="J255" s="204" t="s">
        <v>6321</v>
      </c>
      <c r="K255" s="204" t="s">
        <v>6321</v>
      </c>
      <c r="L255" s="204" t="s">
        <v>6321</v>
      </c>
      <c r="M255" s="204" t="s">
        <v>831</v>
      </c>
    </row>
    <row r="256" spans="1:13" ht="56.25" x14ac:dyDescent="0.25">
      <c r="A256" s="202" t="s">
        <v>29937</v>
      </c>
      <c r="B256">
        <v>1202</v>
      </c>
      <c r="C256" s="203" t="s">
        <v>11122</v>
      </c>
      <c r="D256" s="202" t="s">
        <v>29938</v>
      </c>
      <c r="E256" s="202" t="s">
        <v>29939</v>
      </c>
      <c r="F256" s="204" t="s">
        <v>11123</v>
      </c>
      <c r="G256" s="204" t="s">
        <v>11124</v>
      </c>
      <c r="H256" s="204" t="s">
        <v>7494</v>
      </c>
      <c r="I256" s="204" t="s">
        <v>11124</v>
      </c>
      <c r="J256" s="204" t="s">
        <v>6321</v>
      </c>
      <c r="K256" s="204" t="s">
        <v>6321</v>
      </c>
      <c r="L256" s="204" t="s">
        <v>6321</v>
      </c>
      <c r="M256" s="204" t="s">
        <v>8515</v>
      </c>
    </row>
    <row r="257" spans="1:13" ht="101.25" x14ac:dyDescent="0.25">
      <c r="A257" s="215" t="s">
        <v>29940</v>
      </c>
      <c r="B257">
        <v>732</v>
      </c>
      <c r="C257" s="216" t="s">
        <v>9535</v>
      </c>
      <c r="D257" s="215" t="s">
        <v>29941</v>
      </c>
      <c r="E257" s="215" t="s">
        <v>29942</v>
      </c>
      <c r="F257" s="217" t="s">
        <v>9422</v>
      </c>
      <c r="G257" s="217" t="s">
        <v>9406</v>
      </c>
      <c r="H257" s="217" t="s">
        <v>7589</v>
      </c>
      <c r="I257" s="217" t="s">
        <v>9407</v>
      </c>
      <c r="J257" s="217" t="s">
        <v>6321</v>
      </c>
      <c r="K257" s="217" t="s">
        <v>9400</v>
      </c>
      <c r="L257" s="217" t="s">
        <v>6321</v>
      </c>
      <c r="M257" s="217" t="s">
        <v>6363</v>
      </c>
    </row>
    <row r="258" spans="1:13" ht="56.25" x14ac:dyDescent="0.25">
      <c r="A258" s="202" t="s">
        <v>29943</v>
      </c>
      <c r="B258">
        <v>2034</v>
      </c>
      <c r="C258" s="203" t="s">
        <v>14297</v>
      </c>
      <c r="D258" s="202" t="s">
        <v>29944</v>
      </c>
      <c r="E258" s="202" t="s">
        <v>29945</v>
      </c>
      <c r="F258" s="204" t="s">
        <v>13728</v>
      </c>
      <c r="G258" s="204" t="s">
        <v>13729</v>
      </c>
      <c r="H258" s="204" t="s">
        <v>8416</v>
      </c>
      <c r="I258" s="204" t="s">
        <v>13729</v>
      </c>
      <c r="J258" s="204" t="s">
        <v>6321</v>
      </c>
      <c r="K258" s="204" t="s">
        <v>6321</v>
      </c>
      <c r="L258" s="204" t="s">
        <v>6655</v>
      </c>
      <c r="M258" s="204" t="s">
        <v>831</v>
      </c>
    </row>
    <row r="259" spans="1:13" ht="112.5" x14ac:dyDescent="0.25">
      <c r="A259" s="202" t="s">
        <v>29946</v>
      </c>
      <c r="B259">
        <v>3313</v>
      </c>
      <c r="C259" s="203" t="s">
        <v>19066</v>
      </c>
      <c r="D259" s="202" t="s">
        <v>29947</v>
      </c>
      <c r="E259" s="202" t="s">
        <v>29948</v>
      </c>
      <c r="F259" s="204" t="s">
        <v>19067</v>
      </c>
      <c r="G259" s="204" t="s">
        <v>19068</v>
      </c>
      <c r="H259" s="204" t="s">
        <v>6375</v>
      </c>
      <c r="I259" s="204" t="s">
        <v>19069</v>
      </c>
      <c r="J259" s="204" t="s">
        <v>6321</v>
      </c>
      <c r="K259" s="204" t="s">
        <v>6321</v>
      </c>
      <c r="L259" s="204" t="s">
        <v>6321</v>
      </c>
      <c r="M259" s="204" t="s">
        <v>831</v>
      </c>
    </row>
    <row r="260" spans="1:13" ht="56.25" x14ac:dyDescent="0.25">
      <c r="A260" s="202" t="s">
        <v>29949</v>
      </c>
      <c r="B260">
        <v>1342</v>
      </c>
      <c r="C260" s="203" t="s">
        <v>11705</v>
      </c>
      <c r="D260" s="202" t="s">
        <v>29950</v>
      </c>
      <c r="E260" s="202" t="s">
        <v>29951</v>
      </c>
      <c r="F260" s="204" t="s">
        <v>11706</v>
      </c>
      <c r="G260" s="204" t="s">
        <v>11707</v>
      </c>
      <c r="H260" s="204" t="s">
        <v>6416</v>
      </c>
      <c r="I260" s="204" t="s">
        <v>11708</v>
      </c>
      <c r="J260" s="204" t="s">
        <v>6321</v>
      </c>
      <c r="K260" s="204" t="s">
        <v>6321</v>
      </c>
      <c r="L260" s="204" t="s">
        <v>6655</v>
      </c>
      <c r="M260" s="204" t="s">
        <v>6330</v>
      </c>
    </row>
    <row r="261" spans="1:13" ht="101.25" x14ac:dyDescent="0.25">
      <c r="A261" s="215" t="s">
        <v>29952</v>
      </c>
      <c r="B261">
        <v>737</v>
      </c>
      <c r="C261" s="216" t="s">
        <v>9535</v>
      </c>
      <c r="D261" s="215" t="s">
        <v>29953</v>
      </c>
      <c r="E261" s="215" t="s">
        <v>29954</v>
      </c>
      <c r="F261" s="217" t="s">
        <v>9422</v>
      </c>
      <c r="G261" s="217" t="s">
        <v>9406</v>
      </c>
      <c r="H261" s="217" t="s">
        <v>7589</v>
      </c>
      <c r="I261" s="217" t="s">
        <v>9407</v>
      </c>
      <c r="J261" s="217" t="s">
        <v>6321</v>
      </c>
      <c r="K261" s="217" t="s">
        <v>9400</v>
      </c>
      <c r="L261" s="217" t="s">
        <v>6321</v>
      </c>
      <c r="M261" s="217" t="s">
        <v>6363</v>
      </c>
    </row>
    <row r="262" spans="1:13" ht="56.25" x14ac:dyDescent="0.25">
      <c r="A262" s="202" t="s">
        <v>29955</v>
      </c>
      <c r="B262">
        <v>2035</v>
      </c>
      <c r="C262" s="203" t="s">
        <v>14297</v>
      </c>
      <c r="D262" s="202" t="s">
        <v>29956</v>
      </c>
      <c r="E262" s="202" t="s">
        <v>29957</v>
      </c>
      <c r="F262" s="204" t="s">
        <v>13728</v>
      </c>
      <c r="G262" s="204" t="s">
        <v>13729</v>
      </c>
      <c r="H262" s="204" t="s">
        <v>8416</v>
      </c>
      <c r="I262" s="204" t="s">
        <v>13729</v>
      </c>
      <c r="J262" s="204" t="s">
        <v>6321</v>
      </c>
      <c r="K262" s="204" t="s">
        <v>6321</v>
      </c>
      <c r="L262" s="204" t="s">
        <v>6655</v>
      </c>
      <c r="M262" s="204" t="s">
        <v>831</v>
      </c>
    </row>
    <row r="263" spans="1:13" ht="78.75" x14ac:dyDescent="0.25">
      <c r="A263" s="206" t="s">
        <v>29958</v>
      </c>
      <c r="B263">
        <v>1832</v>
      </c>
      <c r="C263" s="207" t="s">
        <v>13546</v>
      </c>
      <c r="D263" s="208" t="s">
        <v>29959</v>
      </c>
      <c r="E263" s="206" t="s">
        <v>29960</v>
      </c>
      <c r="F263" s="209" t="s">
        <v>25785</v>
      </c>
      <c r="G263" s="209" t="s">
        <v>25786</v>
      </c>
      <c r="H263" s="209" t="s">
        <v>25573</v>
      </c>
      <c r="I263" s="209" t="s">
        <v>25787</v>
      </c>
      <c r="J263" s="209" t="s">
        <v>6321</v>
      </c>
      <c r="K263" s="209" t="s">
        <v>25788</v>
      </c>
      <c r="L263" s="209" t="s">
        <v>6321</v>
      </c>
      <c r="M263" s="209" t="s">
        <v>25575</v>
      </c>
    </row>
    <row r="264" spans="1:13" ht="78.75" x14ac:dyDescent="0.25">
      <c r="A264" s="206" t="s">
        <v>29961</v>
      </c>
      <c r="B264">
        <v>1833</v>
      </c>
      <c r="C264" s="207" t="s">
        <v>13546</v>
      </c>
      <c r="D264" s="208" t="s">
        <v>29962</v>
      </c>
      <c r="E264" s="206" t="s">
        <v>29963</v>
      </c>
      <c r="F264" s="209" t="s">
        <v>25785</v>
      </c>
      <c r="G264" s="209" t="s">
        <v>25786</v>
      </c>
      <c r="H264" s="209" t="s">
        <v>25573</v>
      </c>
      <c r="I264" s="209" t="s">
        <v>25787</v>
      </c>
      <c r="J264" s="209" t="s">
        <v>6321</v>
      </c>
      <c r="K264" s="209" t="s">
        <v>25788</v>
      </c>
      <c r="L264" s="209" t="s">
        <v>6321</v>
      </c>
      <c r="M264" s="209" t="s">
        <v>25575</v>
      </c>
    </row>
    <row r="265" spans="1:13" ht="45" x14ac:dyDescent="0.25">
      <c r="A265" s="202" t="s">
        <v>29964</v>
      </c>
      <c r="B265">
        <v>3569</v>
      </c>
      <c r="C265" s="203" t="s">
        <v>20033</v>
      </c>
      <c r="D265" s="202" t="s">
        <v>29965</v>
      </c>
      <c r="E265" s="202" t="s">
        <v>29966</v>
      </c>
      <c r="F265" s="204" t="s">
        <v>20031</v>
      </c>
      <c r="G265" s="204" t="s">
        <v>20032</v>
      </c>
      <c r="H265" s="204" t="s">
        <v>6555</v>
      </c>
      <c r="I265" s="204" t="s">
        <v>20032</v>
      </c>
      <c r="J265" s="204" t="s">
        <v>6321</v>
      </c>
      <c r="K265" s="204" t="s">
        <v>6321</v>
      </c>
      <c r="L265" s="204" t="s">
        <v>6377</v>
      </c>
      <c r="M265" s="204" t="s">
        <v>831</v>
      </c>
    </row>
    <row r="266" spans="1:13" ht="101.25" x14ac:dyDescent="0.25">
      <c r="A266" s="206" t="s">
        <v>29967</v>
      </c>
      <c r="B266">
        <v>3600</v>
      </c>
      <c r="C266" s="207" t="s">
        <v>20127</v>
      </c>
      <c r="D266" s="206" t="s">
        <v>29968</v>
      </c>
      <c r="E266" s="206" t="s">
        <v>29969</v>
      </c>
      <c r="F266" s="209" t="s">
        <v>20128</v>
      </c>
      <c r="G266" s="209" t="s">
        <v>20129</v>
      </c>
      <c r="H266" s="209" t="s">
        <v>7479</v>
      </c>
      <c r="I266" s="209" t="s">
        <v>20130</v>
      </c>
      <c r="J266" s="209" t="s">
        <v>6321</v>
      </c>
      <c r="K266" s="209" t="s">
        <v>20131</v>
      </c>
      <c r="L266" s="209" t="s">
        <v>20132</v>
      </c>
      <c r="M266" s="209" t="s">
        <v>6330</v>
      </c>
    </row>
    <row r="267" spans="1:13" ht="45" x14ac:dyDescent="0.25">
      <c r="A267" s="202" t="s">
        <v>29970</v>
      </c>
      <c r="B267">
        <v>1571</v>
      </c>
      <c r="C267" s="203" t="s">
        <v>25745</v>
      </c>
      <c r="D267" s="202" t="s">
        <v>29971</v>
      </c>
      <c r="E267" s="202" t="s">
        <v>29972</v>
      </c>
      <c r="F267" s="204" t="s">
        <v>25746</v>
      </c>
      <c r="G267" s="204" t="s">
        <v>6472</v>
      </c>
      <c r="H267" s="204" t="s">
        <v>6473</v>
      </c>
      <c r="I267" s="204" t="s">
        <v>6472</v>
      </c>
      <c r="J267" s="204" t="s">
        <v>6321</v>
      </c>
      <c r="K267" s="204" t="s">
        <v>25747</v>
      </c>
      <c r="L267" s="204" t="s">
        <v>6321</v>
      </c>
      <c r="M267" s="204" t="s">
        <v>25748</v>
      </c>
    </row>
    <row r="268" spans="1:13" ht="33.75" x14ac:dyDescent="0.25">
      <c r="A268" s="202" t="s">
        <v>29973</v>
      </c>
      <c r="B268">
        <v>1570</v>
      </c>
      <c r="C268" s="203" t="s">
        <v>25745</v>
      </c>
      <c r="D268" s="202" t="s">
        <v>29974</v>
      </c>
      <c r="E268" s="202" t="s">
        <v>29975</v>
      </c>
      <c r="F268" s="204" t="s">
        <v>25746</v>
      </c>
      <c r="G268" s="204" t="s">
        <v>6472</v>
      </c>
      <c r="H268" s="204" t="s">
        <v>6473</v>
      </c>
      <c r="I268" s="204" t="s">
        <v>6472</v>
      </c>
      <c r="J268" s="204" t="s">
        <v>6321</v>
      </c>
      <c r="K268" s="204" t="s">
        <v>25747</v>
      </c>
      <c r="L268" s="204" t="s">
        <v>6321</v>
      </c>
      <c r="M268" s="204" t="s">
        <v>25748</v>
      </c>
    </row>
    <row r="269" spans="1:13" ht="67.5" x14ac:dyDescent="0.25">
      <c r="A269" s="202" t="s">
        <v>29976</v>
      </c>
      <c r="B269">
        <v>1021</v>
      </c>
      <c r="C269" s="203" t="s">
        <v>10336</v>
      </c>
      <c r="D269" s="202" t="s">
        <v>29977</v>
      </c>
      <c r="E269" s="202" t="s">
        <v>29978</v>
      </c>
      <c r="F269" s="204" t="s">
        <v>10337</v>
      </c>
      <c r="G269" s="204" t="s">
        <v>10338</v>
      </c>
      <c r="H269" s="204" t="s">
        <v>9559</v>
      </c>
      <c r="I269" s="204" t="s">
        <v>10339</v>
      </c>
      <c r="J269" s="204" t="s">
        <v>6321</v>
      </c>
      <c r="K269" s="204" t="s">
        <v>6321</v>
      </c>
      <c r="L269" s="204" t="s">
        <v>6655</v>
      </c>
      <c r="M269" s="204" t="s">
        <v>831</v>
      </c>
    </row>
    <row r="270" spans="1:13" ht="67.5" x14ac:dyDescent="0.25">
      <c r="A270" s="202" t="s">
        <v>29979</v>
      </c>
      <c r="B270">
        <v>1022</v>
      </c>
      <c r="C270" s="203" t="s">
        <v>10336</v>
      </c>
      <c r="D270" s="202" t="s">
        <v>29980</v>
      </c>
      <c r="E270" s="202" t="s">
        <v>29981</v>
      </c>
      <c r="F270" s="204" t="s">
        <v>10337</v>
      </c>
      <c r="G270" s="204" t="s">
        <v>10338</v>
      </c>
      <c r="H270" s="204" t="s">
        <v>9559</v>
      </c>
      <c r="I270" s="204" t="s">
        <v>10339</v>
      </c>
      <c r="J270" s="204" t="s">
        <v>6321</v>
      </c>
      <c r="K270" s="204" t="s">
        <v>6321</v>
      </c>
      <c r="L270" s="204" t="s">
        <v>6655</v>
      </c>
      <c r="M270" s="204" t="s">
        <v>831</v>
      </c>
    </row>
    <row r="271" spans="1:13" ht="67.5" x14ac:dyDescent="0.25">
      <c r="A271" s="202" t="s">
        <v>29982</v>
      </c>
      <c r="B271">
        <v>2935</v>
      </c>
      <c r="C271" s="203" t="s">
        <v>17589</v>
      </c>
      <c r="D271" s="205" t="s">
        <v>29983</v>
      </c>
      <c r="E271" s="202" t="s">
        <v>29984</v>
      </c>
      <c r="F271" s="204" t="s">
        <v>17590</v>
      </c>
      <c r="G271" s="204" t="s">
        <v>17591</v>
      </c>
      <c r="H271" s="204" t="s">
        <v>6536</v>
      </c>
      <c r="I271" s="204" t="s">
        <v>17591</v>
      </c>
      <c r="J271" s="204" t="s">
        <v>6321</v>
      </c>
      <c r="K271" s="204" t="s">
        <v>6321</v>
      </c>
      <c r="L271" s="204" t="s">
        <v>6321</v>
      </c>
      <c r="M271" s="204" t="s">
        <v>831</v>
      </c>
    </row>
    <row r="272" spans="1:13" ht="146.25" x14ac:dyDescent="0.25">
      <c r="A272" s="202" t="s">
        <v>29985</v>
      </c>
      <c r="B272">
        <v>1761</v>
      </c>
      <c r="C272" s="203" t="s">
        <v>13324</v>
      </c>
      <c r="D272" s="205" t="s">
        <v>13325</v>
      </c>
      <c r="E272" s="202" t="s">
        <v>29986</v>
      </c>
      <c r="F272" s="204" t="s">
        <v>6471</v>
      </c>
      <c r="G272" s="204" t="s">
        <v>6472</v>
      </c>
      <c r="H272" s="204" t="s">
        <v>6473</v>
      </c>
      <c r="I272" s="204" t="s">
        <v>6472</v>
      </c>
      <c r="J272" s="204" t="s">
        <v>6321</v>
      </c>
      <c r="K272" s="204" t="s">
        <v>6321</v>
      </c>
      <c r="L272" s="204" t="s">
        <v>6321</v>
      </c>
      <c r="M272" s="204" t="s">
        <v>9110</v>
      </c>
    </row>
    <row r="273" spans="1:13" ht="67.5" x14ac:dyDescent="0.25">
      <c r="A273" s="202" t="s">
        <v>29987</v>
      </c>
      <c r="B273">
        <v>1023</v>
      </c>
      <c r="C273" s="203" t="s">
        <v>10336</v>
      </c>
      <c r="D273" s="202" t="s">
        <v>29988</v>
      </c>
      <c r="E273" s="202" t="s">
        <v>29989</v>
      </c>
      <c r="F273" s="204" t="s">
        <v>10337</v>
      </c>
      <c r="G273" s="204" t="s">
        <v>10338</v>
      </c>
      <c r="H273" s="204" t="s">
        <v>9559</v>
      </c>
      <c r="I273" s="204" t="s">
        <v>10339</v>
      </c>
      <c r="J273" s="204" t="s">
        <v>6321</v>
      </c>
      <c r="K273" s="204" t="s">
        <v>6321</v>
      </c>
      <c r="L273" s="204" t="s">
        <v>6655</v>
      </c>
      <c r="M273" s="204" t="s">
        <v>831</v>
      </c>
    </row>
    <row r="274" spans="1:13" ht="67.5" x14ac:dyDescent="0.25">
      <c r="A274" s="206" t="s">
        <v>29990</v>
      </c>
      <c r="B274">
        <v>882</v>
      </c>
      <c r="C274" s="207" t="s">
        <v>9874</v>
      </c>
      <c r="D274" s="206" t="s">
        <v>29991</v>
      </c>
      <c r="E274" s="206" t="s">
        <v>29992</v>
      </c>
      <c r="F274" s="209" t="s">
        <v>7817</v>
      </c>
      <c r="G274" s="209" t="s">
        <v>7818</v>
      </c>
      <c r="H274" s="209" t="s">
        <v>6439</v>
      </c>
      <c r="I274" s="209" t="s">
        <v>7819</v>
      </c>
      <c r="J274" s="209" t="s">
        <v>6321</v>
      </c>
      <c r="K274" s="209" t="s">
        <v>7085</v>
      </c>
      <c r="L274" s="209" t="s">
        <v>9674</v>
      </c>
      <c r="M274" s="209" t="s">
        <v>831</v>
      </c>
    </row>
    <row r="275" spans="1:13" ht="45" x14ac:dyDescent="0.25">
      <c r="A275" s="220" t="s">
        <v>29993</v>
      </c>
      <c r="B275">
        <v>1214</v>
      </c>
      <c r="C275" s="203" t="s">
        <v>11171</v>
      </c>
      <c r="D275" s="202" t="s">
        <v>29994</v>
      </c>
      <c r="E275" s="202" t="s">
        <v>29995</v>
      </c>
      <c r="F275" s="204" t="s">
        <v>6673</v>
      </c>
      <c r="G275" s="204" t="s">
        <v>7502</v>
      </c>
      <c r="H275" s="204" t="s">
        <v>6473</v>
      </c>
      <c r="I275" s="204" t="s">
        <v>7502</v>
      </c>
      <c r="J275" s="204" t="s">
        <v>6321</v>
      </c>
      <c r="K275" s="204" t="s">
        <v>6321</v>
      </c>
      <c r="L275" s="204" t="s">
        <v>6655</v>
      </c>
      <c r="M275" s="204" t="s">
        <v>831</v>
      </c>
    </row>
    <row r="276" spans="1:13" ht="33.75" x14ac:dyDescent="0.25">
      <c r="A276" s="202" t="s">
        <v>29996</v>
      </c>
      <c r="B276">
        <v>1213</v>
      </c>
      <c r="C276" s="203" t="s">
        <v>11171</v>
      </c>
      <c r="D276" s="202" t="s">
        <v>29997</v>
      </c>
      <c r="E276" s="202" t="s">
        <v>29998</v>
      </c>
      <c r="F276" s="204" t="s">
        <v>6673</v>
      </c>
      <c r="G276" s="204" t="s">
        <v>7502</v>
      </c>
      <c r="H276" s="204" t="s">
        <v>6473</v>
      </c>
      <c r="I276" s="204" t="s">
        <v>7502</v>
      </c>
      <c r="J276" s="204" t="s">
        <v>6321</v>
      </c>
      <c r="K276" s="204" t="s">
        <v>6321</v>
      </c>
      <c r="L276" s="204" t="s">
        <v>6655</v>
      </c>
      <c r="M276" s="204" t="s">
        <v>831</v>
      </c>
    </row>
    <row r="277" spans="1:13" ht="101.25" x14ac:dyDescent="0.25">
      <c r="A277" s="215" t="s">
        <v>29999</v>
      </c>
      <c r="B277">
        <v>738</v>
      </c>
      <c r="C277" s="216" t="s">
        <v>9535</v>
      </c>
      <c r="D277" s="215" t="s">
        <v>30000</v>
      </c>
      <c r="E277" s="215" t="s">
        <v>30001</v>
      </c>
      <c r="F277" s="217" t="s">
        <v>9422</v>
      </c>
      <c r="G277" s="217" t="s">
        <v>9406</v>
      </c>
      <c r="H277" s="217" t="s">
        <v>7589</v>
      </c>
      <c r="I277" s="217" t="s">
        <v>9407</v>
      </c>
      <c r="J277" s="217" t="s">
        <v>6321</v>
      </c>
      <c r="K277" s="217" t="s">
        <v>9400</v>
      </c>
      <c r="L277" s="217" t="s">
        <v>6321</v>
      </c>
      <c r="M277" s="217" t="s">
        <v>6363</v>
      </c>
    </row>
    <row r="278" spans="1:13" ht="135" x14ac:dyDescent="0.25">
      <c r="A278" s="206" t="s">
        <v>30002</v>
      </c>
      <c r="B278">
        <v>37</v>
      </c>
      <c r="C278" s="207" t="s">
        <v>6490</v>
      </c>
      <c r="D278" s="208" t="s">
        <v>30003</v>
      </c>
      <c r="E278" s="206" t="s">
        <v>30004</v>
      </c>
      <c r="F278" s="209" t="s">
        <v>30005</v>
      </c>
      <c r="G278" s="209" t="s">
        <v>30006</v>
      </c>
      <c r="H278" s="209" t="s">
        <v>6491</v>
      </c>
      <c r="I278" s="209" t="s">
        <v>6492</v>
      </c>
      <c r="J278" s="209" t="s">
        <v>6321</v>
      </c>
      <c r="K278" s="209" t="s">
        <v>25566</v>
      </c>
      <c r="L278" s="209" t="s">
        <v>6321</v>
      </c>
      <c r="M278" s="209" t="s">
        <v>6429</v>
      </c>
    </row>
    <row r="279" spans="1:13" ht="112.5" x14ac:dyDescent="0.25">
      <c r="A279" s="206" t="s">
        <v>30007</v>
      </c>
      <c r="B279">
        <v>34</v>
      </c>
      <c r="C279" s="207" t="s">
        <v>6487</v>
      </c>
      <c r="D279" s="208" t="s">
        <v>30008</v>
      </c>
      <c r="E279" s="206" t="s">
        <v>30009</v>
      </c>
      <c r="F279" s="209" t="s">
        <v>30010</v>
      </c>
      <c r="G279" s="209" t="s">
        <v>30011</v>
      </c>
      <c r="H279" s="209" t="s">
        <v>6488</v>
      </c>
      <c r="I279" s="209" t="s">
        <v>6489</v>
      </c>
      <c r="J279" s="209" t="s">
        <v>6321</v>
      </c>
      <c r="K279" s="209" t="s">
        <v>25565</v>
      </c>
      <c r="L279" s="209" t="s">
        <v>6321</v>
      </c>
      <c r="M279" s="209" t="s">
        <v>6429</v>
      </c>
    </row>
    <row r="280" spans="1:13" ht="67.5" x14ac:dyDescent="0.25">
      <c r="A280" s="202" t="s">
        <v>30012</v>
      </c>
      <c r="B280">
        <v>1024</v>
      </c>
      <c r="C280" s="203" t="s">
        <v>10336</v>
      </c>
      <c r="D280" s="202" t="s">
        <v>30013</v>
      </c>
      <c r="E280" s="202" t="s">
        <v>30014</v>
      </c>
      <c r="F280" s="204" t="s">
        <v>10337</v>
      </c>
      <c r="G280" s="204" t="s">
        <v>10338</v>
      </c>
      <c r="H280" s="204" t="s">
        <v>9559</v>
      </c>
      <c r="I280" s="204" t="s">
        <v>10339</v>
      </c>
      <c r="J280" s="204" t="s">
        <v>6321</v>
      </c>
      <c r="K280" s="204" t="s">
        <v>6321</v>
      </c>
      <c r="L280" s="204" t="s">
        <v>6655</v>
      </c>
      <c r="M280" s="204" t="s">
        <v>831</v>
      </c>
    </row>
    <row r="281" spans="1:13" ht="56.25" x14ac:dyDescent="0.25">
      <c r="A281" s="206" t="s">
        <v>30015</v>
      </c>
      <c r="B281">
        <v>816</v>
      </c>
      <c r="C281" s="207" t="s">
        <v>9631</v>
      </c>
      <c r="D281" s="206" t="s">
        <v>30016</v>
      </c>
      <c r="E281" s="206" t="s">
        <v>30017</v>
      </c>
      <c r="F281" s="209" t="s">
        <v>9583</v>
      </c>
      <c r="G281" s="209" t="s">
        <v>9584</v>
      </c>
      <c r="H281" s="209" t="s">
        <v>6578</v>
      </c>
      <c r="I281" s="209" t="s">
        <v>9585</v>
      </c>
      <c r="J281" s="209" t="s">
        <v>6321</v>
      </c>
      <c r="K281" s="209" t="s">
        <v>6321</v>
      </c>
      <c r="L281" s="209" t="s">
        <v>6321</v>
      </c>
      <c r="M281" s="209" t="s">
        <v>831</v>
      </c>
    </row>
    <row r="282" spans="1:13" ht="112.5" x14ac:dyDescent="0.25">
      <c r="A282" s="202" t="s">
        <v>30018</v>
      </c>
      <c r="B282">
        <v>1465</v>
      </c>
      <c r="C282" s="203" t="s">
        <v>12150</v>
      </c>
      <c r="D282" s="202" t="s">
        <v>30019</v>
      </c>
      <c r="E282" s="202" t="s">
        <v>30020</v>
      </c>
      <c r="F282" s="204" t="s">
        <v>12147</v>
      </c>
      <c r="G282" s="204" t="s">
        <v>12148</v>
      </c>
      <c r="H282" s="204" t="s">
        <v>6375</v>
      </c>
      <c r="I282" s="204" t="s">
        <v>12149</v>
      </c>
      <c r="J282" s="204" t="s">
        <v>6321</v>
      </c>
      <c r="K282" s="204" t="s">
        <v>6321</v>
      </c>
      <c r="L282" s="204" t="s">
        <v>6321</v>
      </c>
      <c r="M282" s="204" t="s">
        <v>831</v>
      </c>
    </row>
    <row r="283" spans="1:13" ht="33.75" x14ac:dyDescent="0.25">
      <c r="A283" s="206" t="s">
        <v>30021</v>
      </c>
      <c r="B283">
        <v>4633</v>
      </c>
      <c r="C283" s="207" t="s">
        <v>23938</v>
      </c>
      <c r="D283" s="206" t="s">
        <v>30022</v>
      </c>
      <c r="E283" s="206" t="s">
        <v>30023</v>
      </c>
      <c r="F283" s="210" t="s">
        <v>6471</v>
      </c>
      <c r="G283" s="209" t="s">
        <v>6472</v>
      </c>
      <c r="H283" s="209" t="s">
        <v>6473</v>
      </c>
      <c r="I283" s="209" t="s">
        <v>6472</v>
      </c>
      <c r="J283" s="209" t="s">
        <v>6321</v>
      </c>
      <c r="K283" s="209" t="s">
        <v>6321</v>
      </c>
      <c r="L283" s="209" t="s">
        <v>6321</v>
      </c>
      <c r="M283" s="209" t="s">
        <v>831</v>
      </c>
    </row>
    <row r="284" spans="1:13" ht="45" x14ac:dyDescent="0.25">
      <c r="A284" s="206" t="s">
        <v>30024</v>
      </c>
      <c r="B284">
        <v>1818</v>
      </c>
      <c r="C284" s="207" t="s">
        <v>13507</v>
      </c>
      <c r="D284" s="206" t="s">
        <v>30025</v>
      </c>
      <c r="E284" s="206" t="s">
        <v>30026</v>
      </c>
      <c r="F284" s="209" t="s">
        <v>13508</v>
      </c>
      <c r="G284" s="209" t="s">
        <v>13509</v>
      </c>
      <c r="H284" s="209" t="s">
        <v>6473</v>
      </c>
      <c r="I284" s="209" t="s">
        <v>13509</v>
      </c>
      <c r="J284" s="209" t="s">
        <v>6321</v>
      </c>
      <c r="K284" s="209" t="s">
        <v>6321</v>
      </c>
      <c r="L284" s="209" t="s">
        <v>6321</v>
      </c>
      <c r="M284" s="209" t="s">
        <v>831</v>
      </c>
    </row>
    <row r="285" spans="1:13" ht="112.5" x14ac:dyDescent="0.25">
      <c r="A285" s="206" t="s">
        <v>30027</v>
      </c>
      <c r="B285">
        <v>3045</v>
      </c>
      <c r="C285" s="207" t="s">
        <v>17982</v>
      </c>
      <c r="D285" s="206" t="s">
        <v>30028</v>
      </c>
      <c r="E285" s="206" t="s">
        <v>30029</v>
      </c>
      <c r="F285" s="209" t="s">
        <v>17983</v>
      </c>
      <c r="G285" s="209" t="s">
        <v>17984</v>
      </c>
      <c r="H285" s="209" t="s">
        <v>17985</v>
      </c>
      <c r="I285" s="209" t="s">
        <v>17986</v>
      </c>
      <c r="J285" s="209" t="s">
        <v>6321</v>
      </c>
      <c r="K285" s="209" t="s">
        <v>6321</v>
      </c>
      <c r="L285" s="209" t="s">
        <v>6321</v>
      </c>
      <c r="M285" s="209" t="s">
        <v>6330</v>
      </c>
    </row>
    <row r="286" spans="1:13" ht="135" x14ac:dyDescent="0.25">
      <c r="A286" s="206" t="s">
        <v>30030</v>
      </c>
      <c r="B286">
        <v>1118</v>
      </c>
      <c r="C286" s="207" t="s">
        <v>10738</v>
      </c>
      <c r="D286" s="206" t="s">
        <v>30031</v>
      </c>
      <c r="E286" s="206" t="s">
        <v>30032</v>
      </c>
      <c r="F286" s="209" t="s">
        <v>10739</v>
      </c>
      <c r="G286" s="209" t="s">
        <v>10740</v>
      </c>
      <c r="H286" s="209" t="s">
        <v>7115</v>
      </c>
      <c r="I286" s="209" t="s">
        <v>10741</v>
      </c>
      <c r="J286" s="209" t="s">
        <v>6321</v>
      </c>
      <c r="K286" s="209" t="s">
        <v>6321</v>
      </c>
      <c r="L286" s="209" t="s">
        <v>10742</v>
      </c>
      <c r="M286" s="209" t="s">
        <v>6330</v>
      </c>
    </row>
    <row r="287" spans="1:13" ht="33.75" x14ac:dyDescent="0.25">
      <c r="A287" s="202" t="s">
        <v>30033</v>
      </c>
      <c r="B287">
        <v>423</v>
      </c>
      <c r="C287" s="203" t="s">
        <v>8313</v>
      </c>
      <c r="D287" s="202" t="s">
        <v>30034</v>
      </c>
      <c r="E287" s="202" t="s">
        <v>30035</v>
      </c>
      <c r="F287" s="204" t="s">
        <v>8314</v>
      </c>
      <c r="G287" s="204" t="s">
        <v>8315</v>
      </c>
      <c r="H287" s="204" t="s">
        <v>6480</v>
      </c>
      <c r="I287" s="204" t="s">
        <v>8315</v>
      </c>
      <c r="J287" s="204" t="s">
        <v>6321</v>
      </c>
      <c r="K287" s="204" t="s">
        <v>6321</v>
      </c>
      <c r="L287" s="204" t="s">
        <v>6321</v>
      </c>
      <c r="M287" s="204" t="s">
        <v>831</v>
      </c>
    </row>
    <row r="288" spans="1:13" ht="78.75" x14ac:dyDescent="0.25">
      <c r="A288" s="202" t="s">
        <v>30036</v>
      </c>
      <c r="B288">
        <v>693</v>
      </c>
      <c r="C288" s="203" t="s">
        <v>9459</v>
      </c>
      <c r="D288" s="202" t="s">
        <v>30037</v>
      </c>
      <c r="E288" s="202" t="s">
        <v>30038</v>
      </c>
      <c r="F288" s="204" t="s">
        <v>9460</v>
      </c>
      <c r="G288" s="204" t="s">
        <v>9461</v>
      </c>
      <c r="H288" s="204" t="s">
        <v>7589</v>
      </c>
      <c r="I288" s="204" t="s">
        <v>9462</v>
      </c>
      <c r="J288" s="204" t="s">
        <v>6321</v>
      </c>
      <c r="K288" s="204" t="s">
        <v>6321</v>
      </c>
      <c r="L288" s="204" t="s">
        <v>6321</v>
      </c>
      <c r="M288" s="204" t="s">
        <v>6363</v>
      </c>
    </row>
    <row r="289" spans="1:13" ht="56.25" x14ac:dyDescent="0.25">
      <c r="A289" s="202" t="s">
        <v>30039</v>
      </c>
      <c r="B289">
        <v>145</v>
      </c>
      <c r="C289" s="203" t="s">
        <v>7041</v>
      </c>
      <c r="D289" s="202" t="s">
        <v>30040</v>
      </c>
      <c r="E289" s="219" t="s">
        <v>30041</v>
      </c>
      <c r="F289" s="204" t="s">
        <v>7042</v>
      </c>
      <c r="G289" s="204" t="s">
        <v>7043</v>
      </c>
      <c r="H289" s="204" t="s">
        <v>7044</v>
      </c>
      <c r="I289" s="204" t="s">
        <v>7045</v>
      </c>
      <c r="J289" s="204" t="s">
        <v>6321</v>
      </c>
      <c r="K289" s="204" t="s">
        <v>7046</v>
      </c>
      <c r="L289" s="204" t="s">
        <v>7047</v>
      </c>
      <c r="M289" s="204" t="s">
        <v>6330</v>
      </c>
    </row>
    <row r="290" spans="1:13" ht="45" x14ac:dyDescent="0.25">
      <c r="A290" s="202" t="s">
        <v>30042</v>
      </c>
      <c r="B290">
        <v>2036</v>
      </c>
      <c r="C290" s="203" t="s">
        <v>14297</v>
      </c>
      <c r="D290" s="202" t="s">
        <v>30043</v>
      </c>
      <c r="E290" s="219" t="s">
        <v>30044</v>
      </c>
      <c r="F290" s="204" t="s">
        <v>13728</v>
      </c>
      <c r="G290" s="204" t="s">
        <v>13729</v>
      </c>
      <c r="H290" s="204" t="s">
        <v>8416</v>
      </c>
      <c r="I290" s="204" t="s">
        <v>13729</v>
      </c>
      <c r="J290" s="204" t="s">
        <v>6321</v>
      </c>
      <c r="K290" s="204" t="s">
        <v>6321</v>
      </c>
      <c r="L290" s="204" t="s">
        <v>6655</v>
      </c>
      <c r="M290" s="204" t="s">
        <v>831</v>
      </c>
    </row>
    <row r="291" spans="1:13" ht="56.25" x14ac:dyDescent="0.25">
      <c r="A291" s="206" t="s">
        <v>30045</v>
      </c>
      <c r="B291">
        <v>649</v>
      </c>
      <c r="C291" s="207" t="s">
        <v>9353</v>
      </c>
      <c r="D291" s="206" t="s">
        <v>30046</v>
      </c>
      <c r="E291" s="206" t="s">
        <v>30047</v>
      </c>
      <c r="F291" s="209" t="s">
        <v>9354</v>
      </c>
      <c r="G291" s="209" t="s">
        <v>9355</v>
      </c>
      <c r="H291" s="209" t="s">
        <v>7479</v>
      </c>
      <c r="I291" s="209" t="s">
        <v>9355</v>
      </c>
      <c r="J291" s="209" t="s">
        <v>6321</v>
      </c>
      <c r="K291" s="209" t="s">
        <v>6321</v>
      </c>
      <c r="L291" s="209" t="s">
        <v>6321</v>
      </c>
      <c r="M291" s="209" t="s">
        <v>6330</v>
      </c>
    </row>
    <row r="292" spans="1:13" ht="33.75" x14ac:dyDescent="0.25">
      <c r="A292" s="206" t="s">
        <v>30048</v>
      </c>
      <c r="B292">
        <v>19</v>
      </c>
      <c r="C292" s="207" t="s">
        <v>6424</v>
      </c>
      <c r="D292" s="208" t="s">
        <v>30049</v>
      </c>
      <c r="E292" s="206" t="s">
        <v>30050</v>
      </c>
      <c r="F292" s="209" t="s">
        <v>6425</v>
      </c>
      <c r="G292" s="209" t="s">
        <v>6426</v>
      </c>
      <c r="H292" s="209" t="s">
        <v>6427</v>
      </c>
      <c r="I292" s="209" t="s">
        <v>6428</v>
      </c>
      <c r="J292" s="209" t="s">
        <v>6321</v>
      </c>
      <c r="K292" s="209" t="s">
        <v>25564</v>
      </c>
      <c r="L292" s="209" t="s">
        <v>6321</v>
      </c>
      <c r="M292" s="209" t="s">
        <v>6429</v>
      </c>
    </row>
    <row r="293" spans="1:13" ht="135" x14ac:dyDescent="0.25">
      <c r="A293" s="202" t="s">
        <v>30051</v>
      </c>
      <c r="B293">
        <v>659</v>
      </c>
      <c r="C293" s="203" t="s">
        <v>9368</v>
      </c>
      <c r="D293" s="202" t="s">
        <v>30052</v>
      </c>
      <c r="E293" s="202" t="s">
        <v>30053</v>
      </c>
      <c r="F293" s="204" t="s">
        <v>9369</v>
      </c>
      <c r="G293" s="204" t="s">
        <v>9370</v>
      </c>
      <c r="H293" s="204" t="s">
        <v>6634</v>
      </c>
      <c r="I293" s="204" t="s">
        <v>9371</v>
      </c>
      <c r="J293" s="204" t="s">
        <v>6321</v>
      </c>
      <c r="K293" s="204" t="s">
        <v>6321</v>
      </c>
      <c r="L293" s="204" t="s">
        <v>6321</v>
      </c>
      <c r="M293" s="204" t="s">
        <v>6330</v>
      </c>
    </row>
    <row r="294" spans="1:13" ht="78.75" x14ac:dyDescent="0.25">
      <c r="A294" s="202" t="s">
        <v>30054</v>
      </c>
      <c r="B294">
        <v>654</v>
      </c>
      <c r="C294" s="203" t="s">
        <v>9363</v>
      </c>
      <c r="D294" s="202" t="s">
        <v>30055</v>
      </c>
      <c r="E294" s="202" t="s">
        <v>30056</v>
      </c>
      <c r="F294" s="204" t="s">
        <v>9364</v>
      </c>
      <c r="G294" s="204" t="s">
        <v>9365</v>
      </c>
      <c r="H294" s="204" t="s">
        <v>6634</v>
      </c>
      <c r="I294" s="204" t="s">
        <v>9366</v>
      </c>
      <c r="J294" s="204" t="s">
        <v>6321</v>
      </c>
      <c r="K294" s="204" t="s">
        <v>6321</v>
      </c>
      <c r="L294" s="204" t="s">
        <v>6321</v>
      </c>
      <c r="M294" s="204" t="s">
        <v>6330</v>
      </c>
    </row>
    <row r="295" spans="1:13" ht="101.25" x14ac:dyDescent="0.25">
      <c r="A295" s="206" t="s">
        <v>30057</v>
      </c>
      <c r="B295">
        <v>36</v>
      </c>
      <c r="C295" s="207" t="s">
        <v>6490</v>
      </c>
      <c r="D295" s="208" t="s">
        <v>30058</v>
      </c>
      <c r="E295" s="206" t="s">
        <v>30059</v>
      </c>
      <c r="F295" s="209" t="s">
        <v>30005</v>
      </c>
      <c r="G295" s="209" t="s">
        <v>30006</v>
      </c>
      <c r="H295" s="209" t="s">
        <v>6491</v>
      </c>
      <c r="I295" s="209" t="s">
        <v>6492</v>
      </c>
      <c r="J295" s="209" t="s">
        <v>6321</v>
      </c>
      <c r="K295" s="209" t="s">
        <v>25566</v>
      </c>
      <c r="L295" s="209" t="s">
        <v>6321</v>
      </c>
      <c r="M295" s="209" t="s">
        <v>6429</v>
      </c>
    </row>
    <row r="296" spans="1:13" ht="67.5" x14ac:dyDescent="0.25">
      <c r="A296" s="202" t="s">
        <v>30060</v>
      </c>
      <c r="B296">
        <v>765</v>
      </c>
      <c r="C296" s="203" t="s">
        <v>9537</v>
      </c>
      <c r="D296" s="202" t="s">
        <v>30061</v>
      </c>
      <c r="E296" s="202" t="s">
        <v>30062</v>
      </c>
      <c r="F296" s="204" t="s">
        <v>9393</v>
      </c>
      <c r="G296" s="204" t="s">
        <v>9394</v>
      </c>
      <c r="H296" s="204" t="s">
        <v>6634</v>
      </c>
      <c r="I296" s="204" t="s">
        <v>9395</v>
      </c>
      <c r="J296" s="204" t="s">
        <v>6321</v>
      </c>
      <c r="K296" s="204" t="s">
        <v>6321</v>
      </c>
      <c r="L296" s="204" t="s">
        <v>6321</v>
      </c>
      <c r="M296" s="204" t="s">
        <v>6363</v>
      </c>
    </row>
    <row r="297" spans="1:13" ht="67.5" x14ac:dyDescent="0.25">
      <c r="A297" s="202" t="s">
        <v>30063</v>
      </c>
      <c r="B297">
        <v>766</v>
      </c>
      <c r="C297" s="203" t="s">
        <v>9537</v>
      </c>
      <c r="D297" s="202" t="s">
        <v>30064</v>
      </c>
      <c r="E297" s="202" t="s">
        <v>30065</v>
      </c>
      <c r="F297" s="204" t="s">
        <v>9393</v>
      </c>
      <c r="G297" s="204" t="s">
        <v>9394</v>
      </c>
      <c r="H297" s="204" t="s">
        <v>6634</v>
      </c>
      <c r="I297" s="204" t="s">
        <v>9395</v>
      </c>
      <c r="J297" s="204" t="s">
        <v>6321</v>
      </c>
      <c r="K297" s="204" t="s">
        <v>6321</v>
      </c>
      <c r="L297" s="204" t="s">
        <v>6321</v>
      </c>
      <c r="M297" s="204" t="s">
        <v>6363</v>
      </c>
    </row>
    <row r="298" spans="1:13" ht="45" x14ac:dyDescent="0.25">
      <c r="A298" s="206" t="s">
        <v>30066</v>
      </c>
      <c r="B298">
        <v>773</v>
      </c>
      <c r="C298" s="207" t="s">
        <v>9538</v>
      </c>
      <c r="D298" s="206" t="s">
        <v>30067</v>
      </c>
      <c r="E298" s="206" t="s">
        <v>30068</v>
      </c>
      <c r="F298" s="209" t="s">
        <v>9495</v>
      </c>
      <c r="G298" s="209" t="s">
        <v>9496</v>
      </c>
      <c r="H298" s="209" t="s">
        <v>7479</v>
      </c>
      <c r="I298" s="209" t="s">
        <v>9496</v>
      </c>
      <c r="J298" s="209" t="s">
        <v>6321</v>
      </c>
      <c r="K298" s="209" t="s">
        <v>6321</v>
      </c>
      <c r="L298" s="209" t="s">
        <v>6321</v>
      </c>
      <c r="M298" s="209" t="s">
        <v>6363</v>
      </c>
    </row>
    <row r="299" spans="1:13" ht="67.5" x14ac:dyDescent="0.25">
      <c r="A299" s="202" t="s">
        <v>30069</v>
      </c>
      <c r="B299">
        <v>770</v>
      </c>
      <c r="C299" s="203" t="s">
        <v>9537</v>
      </c>
      <c r="D299" s="202" t="s">
        <v>30070</v>
      </c>
      <c r="E299" s="202" t="s">
        <v>30071</v>
      </c>
      <c r="F299" s="204" t="s">
        <v>9393</v>
      </c>
      <c r="G299" s="204" t="s">
        <v>9394</v>
      </c>
      <c r="H299" s="204" t="s">
        <v>6634</v>
      </c>
      <c r="I299" s="204" t="s">
        <v>9395</v>
      </c>
      <c r="J299" s="204" t="s">
        <v>6321</v>
      </c>
      <c r="K299" s="204" t="s">
        <v>6321</v>
      </c>
      <c r="L299" s="204" t="s">
        <v>6321</v>
      </c>
      <c r="M299" s="204" t="s">
        <v>6363</v>
      </c>
    </row>
    <row r="300" spans="1:13" ht="67.5" x14ac:dyDescent="0.25">
      <c r="A300" s="202" t="s">
        <v>30069</v>
      </c>
      <c r="B300">
        <v>769</v>
      </c>
      <c r="C300" s="203" t="s">
        <v>9537</v>
      </c>
      <c r="D300" s="202" t="s">
        <v>30072</v>
      </c>
      <c r="E300" s="202" t="s">
        <v>30073</v>
      </c>
      <c r="F300" s="204" t="s">
        <v>9393</v>
      </c>
      <c r="G300" s="204" t="s">
        <v>9394</v>
      </c>
      <c r="H300" s="204" t="s">
        <v>6634</v>
      </c>
      <c r="I300" s="204" t="s">
        <v>9395</v>
      </c>
      <c r="J300" s="204" t="s">
        <v>6321</v>
      </c>
      <c r="K300" s="204" t="s">
        <v>6321</v>
      </c>
      <c r="L300" s="204" t="s">
        <v>6321</v>
      </c>
      <c r="M300" s="204" t="s">
        <v>6363</v>
      </c>
    </row>
    <row r="301" spans="1:13" ht="67.5" x14ac:dyDescent="0.25">
      <c r="A301" s="202" t="s">
        <v>30074</v>
      </c>
      <c r="B301">
        <v>768</v>
      </c>
      <c r="C301" s="203" t="s">
        <v>9537</v>
      </c>
      <c r="D301" s="202" t="s">
        <v>30075</v>
      </c>
      <c r="E301" s="202" t="s">
        <v>30076</v>
      </c>
      <c r="F301" s="204" t="s">
        <v>9393</v>
      </c>
      <c r="G301" s="204" t="s">
        <v>9394</v>
      </c>
      <c r="H301" s="204" t="s">
        <v>6634</v>
      </c>
      <c r="I301" s="204" t="s">
        <v>9395</v>
      </c>
      <c r="J301" s="204" t="s">
        <v>6321</v>
      </c>
      <c r="K301" s="204" t="s">
        <v>6321</v>
      </c>
      <c r="L301" s="204" t="s">
        <v>6321</v>
      </c>
      <c r="M301" s="204" t="s">
        <v>6363</v>
      </c>
    </row>
    <row r="302" spans="1:13" ht="56.25" x14ac:dyDescent="0.25">
      <c r="A302" s="206" t="s">
        <v>30077</v>
      </c>
      <c r="B302">
        <v>3877</v>
      </c>
      <c r="C302" s="207" t="s">
        <v>21175</v>
      </c>
      <c r="D302" s="206" t="s">
        <v>30078</v>
      </c>
      <c r="E302" s="206" t="s">
        <v>30079</v>
      </c>
      <c r="F302" s="209" t="s">
        <v>21176</v>
      </c>
      <c r="G302" s="209" t="s">
        <v>21177</v>
      </c>
      <c r="H302" s="209" t="s">
        <v>21178</v>
      </c>
      <c r="I302" s="209" t="s">
        <v>21177</v>
      </c>
      <c r="J302" s="209" t="s">
        <v>6321</v>
      </c>
      <c r="K302" s="209" t="s">
        <v>13348</v>
      </c>
      <c r="L302" s="209" t="s">
        <v>6655</v>
      </c>
      <c r="M302" s="209" t="s">
        <v>6423</v>
      </c>
    </row>
    <row r="303" spans="1:13" ht="56.25" x14ac:dyDescent="0.25">
      <c r="A303" s="202" t="s">
        <v>30077</v>
      </c>
      <c r="B303">
        <v>3881</v>
      </c>
      <c r="C303" s="203" t="s">
        <v>21179</v>
      </c>
      <c r="D303" s="202" t="s">
        <v>30080</v>
      </c>
      <c r="E303" s="202" t="s">
        <v>30081</v>
      </c>
      <c r="F303" s="204" t="s">
        <v>21180</v>
      </c>
      <c r="G303" s="204" t="s">
        <v>21181</v>
      </c>
      <c r="H303" s="204" t="s">
        <v>7294</v>
      </c>
      <c r="I303" s="204" t="s">
        <v>21181</v>
      </c>
      <c r="J303" s="204" t="s">
        <v>6321</v>
      </c>
      <c r="K303" s="204" t="s">
        <v>7040</v>
      </c>
      <c r="L303" s="204" t="s">
        <v>21182</v>
      </c>
      <c r="M303" s="204" t="s">
        <v>831</v>
      </c>
    </row>
    <row r="304" spans="1:13" ht="45" x14ac:dyDescent="0.25">
      <c r="A304" s="206" t="s">
        <v>30082</v>
      </c>
      <c r="B304">
        <v>24</v>
      </c>
      <c r="C304" s="207" t="s">
        <v>6448</v>
      </c>
      <c r="D304" s="208" t="s">
        <v>30083</v>
      </c>
      <c r="E304" s="206" t="s">
        <v>30084</v>
      </c>
      <c r="F304" s="209" t="s">
        <v>6425</v>
      </c>
      <c r="G304" s="209" t="s">
        <v>6426</v>
      </c>
      <c r="H304" s="209" t="s">
        <v>6427</v>
      </c>
      <c r="I304" s="209" t="s">
        <v>6428</v>
      </c>
      <c r="J304" s="209" t="s">
        <v>6321</v>
      </c>
      <c r="K304" s="209" t="s">
        <v>6449</v>
      </c>
      <c r="L304" s="209" t="s">
        <v>6321</v>
      </c>
      <c r="M304" s="209" t="s">
        <v>6363</v>
      </c>
    </row>
    <row r="305" spans="1:13" ht="135" x14ac:dyDescent="0.25">
      <c r="A305" s="202" t="s">
        <v>30085</v>
      </c>
      <c r="B305">
        <v>664</v>
      </c>
      <c r="C305" s="203" t="s">
        <v>9375</v>
      </c>
      <c r="D305" s="202" t="s">
        <v>30086</v>
      </c>
      <c r="E305" s="202" t="s">
        <v>30087</v>
      </c>
      <c r="F305" s="204" t="s">
        <v>9369</v>
      </c>
      <c r="G305" s="204" t="s">
        <v>9370</v>
      </c>
      <c r="H305" s="204" t="s">
        <v>6634</v>
      </c>
      <c r="I305" s="204" t="s">
        <v>9376</v>
      </c>
      <c r="J305" s="204" t="s">
        <v>6321</v>
      </c>
      <c r="K305" s="204" t="s">
        <v>6321</v>
      </c>
      <c r="L305" s="204" t="s">
        <v>6321</v>
      </c>
      <c r="M305" s="204" t="s">
        <v>6330</v>
      </c>
    </row>
    <row r="306" spans="1:13" ht="67.5" x14ac:dyDescent="0.25">
      <c r="A306" s="202" t="s">
        <v>30088</v>
      </c>
      <c r="B306">
        <v>767</v>
      </c>
      <c r="C306" s="203" t="s">
        <v>9537</v>
      </c>
      <c r="D306" s="202" t="s">
        <v>30089</v>
      </c>
      <c r="E306" s="202" t="s">
        <v>30090</v>
      </c>
      <c r="F306" s="204" t="s">
        <v>9393</v>
      </c>
      <c r="G306" s="204" t="s">
        <v>9394</v>
      </c>
      <c r="H306" s="204" t="s">
        <v>6634</v>
      </c>
      <c r="I306" s="204" t="s">
        <v>9395</v>
      </c>
      <c r="J306" s="204" t="s">
        <v>6321</v>
      </c>
      <c r="K306" s="204" t="s">
        <v>6321</v>
      </c>
      <c r="L306" s="204" t="s">
        <v>6321</v>
      </c>
      <c r="M306" s="204" t="s">
        <v>6363</v>
      </c>
    </row>
    <row r="307" spans="1:13" ht="45" x14ac:dyDescent="0.25">
      <c r="A307" s="206" t="s">
        <v>30091</v>
      </c>
      <c r="B307">
        <v>774</v>
      </c>
      <c r="C307" s="207" t="s">
        <v>9538</v>
      </c>
      <c r="D307" s="206" t="s">
        <v>30092</v>
      </c>
      <c r="E307" s="206" t="s">
        <v>30093</v>
      </c>
      <c r="F307" s="209" t="s">
        <v>9495</v>
      </c>
      <c r="G307" s="209" t="s">
        <v>9496</v>
      </c>
      <c r="H307" s="209" t="s">
        <v>7479</v>
      </c>
      <c r="I307" s="209" t="s">
        <v>9496</v>
      </c>
      <c r="J307" s="209" t="s">
        <v>6321</v>
      </c>
      <c r="K307" s="209" t="s">
        <v>6321</v>
      </c>
      <c r="L307" s="209" t="s">
        <v>6321</v>
      </c>
      <c r="M307" s="209" t="s">
        <v>6363</v>
      </c>
    </row>
    <row r="308" spans="1:13" ht="45" x14ac:dyDescent="0.25">
      <c r="A308" s="202" t="s">
        <v>30094</v>
      </c>
      <c r="B308">
        <v>1885</v>
      </c>
      <c r="C308" s="203" t="s">
        <v>13745</v>
      </c>
      <c r="D308" s="202" t="s">
        <v>30095</v>
      </c>
      <c r="E308" s="202" t="s">
        <v>30096</v>
      </c>
      <c r="F308" s="204" t="s">
        <v>13728</v>
      </c>
      <c r="G308" s="204" t="s">
        <v>13729</v>
      </c>
      <c r="H308" s="204" t="s">
        <v>8416</v>
      </c>
      <c r="I308" s="204" t="s">
        <v>13729</v>
      </c>
      <c r="J308" s="204" t="s">
        <v>6321</v>
      </c>
      <c r="K308" s="204" t="s">
        <v>6321</v>
      </c>
      <c r="L308" s="204" t="s">
        <v>6655</v>
      </c>
      <c r="M308" s="204" t="s">
        <v>831</v>
      </c>
    </row>
    <row r="309" spans="1:13" ht="67.5" x14ac:dyDescent="0.25">
      <c r="A309" s="202" t="s">
        <v>30097</v>
      </c>
      <c r="B309">
        <v>2959</v>
      </c>
      <c r="C309" s="203" t="s">
        <v>17675</v>
      </c>
      <c r="D309" s="205" t="s">
        <v>30098</v>
      </c>
      <c r="E309" s="202" t="s">
        <v>30099</v>
      </c>
      <c r="F309" s="204" t="s">
        <v>17676</v>
      </c>
      <c r="G309" s="204" t="s">
        <v>17677</v>
      </c>
      <c r="H309" s="204" t="s">
        <v>6361</v>
      </c>
      <c r="I309" s="204" t="s">
        <v>17677</v>
      </c>
      <c r="J309" s="204" t="s">
        <v>6321</v>
      </c>
      <c r="K309" s="204" t="s">
        <v>6321</v>
      </c>
      <c r="L309" s="204" t="s">
        <v>6655</v>
      </c>
      <c r="M309" s="204" t="s">
        <v>831</v>
      </c>
    </row>
    <row r="310" spans="1:13" ht="101.25" x14ac:dyDescent="0.25">
      <c r="A310" s="206" t="s">
        <v>30100</v>
      </c>
      <c r="B310">
        <v>686</v>
      </c>
      <c r="C310" s="207" t="s">
        <v>9450</v>
      </c>
      <c r="D310" s="206" t="s">
        <v>30101</v>
      </c>
      <c r="E310" s="206" t="s">
        <v>30102</v>
      </c>
      <c r="F310" s="209" t="s">
        <v>9422</v>
      </c>
      <c r="G310" s="209" t="s">
        <v>9406</v>
      </c>
      <c r="H310" s="209" t="s">
        <v>7589</v>
      </c>
      <c r="I310" s="209" t="s">
        <v>9407</v>
      </c>
      <c r="J310" s="209" t="s">
        <v>6321</v>
      </c>
      <c r="K310" s="209" t="s">
        <v>9400</v>
      </c>
      <c r="L310" s="209" t="s">
        <v>6321</v>
      </c>
      <c r="M310" s="209" t="s">
        <v>6363</v>
      </c>
    </row>
    <row r="311" spans="1:13" ht="101.25" x14ac:dyDescent="0.25">
      <c r="A311" s="206" t="s">
        <v>30103</v>
      </c>
      <c r="B311">
        <v>687</v>
      </c>
      <c r="C311" s="207" t="s">
        <v>9450</v>
      </c>
      <c r="D311" s="206" t="s">
        <v>30104</v>
      </c>
      <c r="E311" s="206" t="s">
        <v>30105</v>
      </c>
      <c r="F311" s="209" t="s">
        <v>9422</v>
      </c>
      <c r="G311" s="209" t="s">
        <v>9406</v>
      </c>
      <c r="H311" s="209" t="s">
        <v>7589</v>
      </c>
      <c r="I311" s="209" t="s">
        <v>9407</v>
      </c>
      <c r="J311" s="209" t="s">
        <v>6321</v>
      </c>
      <c r="K311" s="209" t="s">
        <v>9400</v>
      </c>
      <c r="L311" s="209" t="s">
        <v>6321</v>
      </c>
      <c r="M311" s="209" t="s">
        <v>6363</v>
      </c>
    </row>
    <row r="312" spans="1:13" ht="101.25" x14ac:dyDescent="0.25">
      <c r="A312" s="215" t="s">
        <v>30106</v>
      </c>
      <c r="B312">
        <v>750</v>
      </c>
      <c r="C312" s="216" t="s">
        <v>9535</v>
      </c>
      <c r="D312" s="215" t="s">
        <v>30107</v>
      </c>
      <c r="E312" s="215" t="s">
        <v>30108</v>
      </c>
      <c r="F312" s="217" t="s">
        <v>9422</v>
      </c>
      <c r="G312" s="217" t="s">
        <v>9406</v>
      </c>
      <c r="H312" s="217" t="s">
        <v>7589</v>
      </c>
      <c r="I312" s="217" t="s">
        <v>9407</v>
      </c>
      <c r="J312" s="217" t="s">
        <v>6321</v>
      </c>
      <c r="K312" s="217" t="s">
        <v>9400</v>
      </c>
      <c r="L312" s="217" t="s">
        <v>6321</v>
      </c>
      <c r="M312" s="217" t="s">
        <v>6363</v>
      </c>
    </row>
    <row r="313" spans="1:13" ht="67.5" x14ac:dyDescent="0.25">
      <c r="A313" s="202" t="s">
        <v>30109</v>
      </c>
      <c r="B313">
        <v>707</v>
      </c>
      <c r="C313" s="203" t="s">
        <v>9474</v>
      </c>
      <c r="D313" s="202" t="s">
        <v>30110</v>
      </c>
      <c r="E313" s="202" t="s">
        <v>30111</v>
      </c>
      <c r="F313" s="204" t="s">
        <v>9393</v>
      </c>
      <c r="G313" s="204" t="s">
        <v>9394</v>
      </c>
      <c r="H313" s="204" t="s">
        <v>6634</v>
      </c>
      <c r="I313" s="204" t="s">
        <v>9395</v>
      </c>
      <c r="J313" s="204" t="s">
        <v>6321</v>
      </c>
      <c r="K313" s="204" t="s">
        <v>6321</v>
      </c>
      <c r="L313" s="204" t="s">
        <v>6321</v>
      </c>
      <c r="M313" s="204" t="s">
        <v>6363</v>
      </c>
    </row>
    <row r="314" spans="1:13" ht="45" x14ac:dyDescent="0.25">
      <c r="A314" s="206" t="s">
        <v>30112</v>
      </c>
      <c r="B314">
        <v>25</v>
      </c>
      <c r="C314" s="207" t="s">
        <v>6448</v>
      </c>
      <c r="D314" s="208" t="s">
        <v>30113</v>
      </c>
      <c r="E314" s="206" t="s">
        <v>30114</v>
      </c>
      <c r="F314" s="209" t="s">
        <v>6425</v>
      </c>
      <c r="G314" s="209" t="s">
        <v>6426</v>
      </c>
      <c r="H314" s="209" t="s">
        <v>6427</v>
      </c>
      <c r="I314" s="209" t="s">
        <v>6428</v>
      </c>
      <c r="J314" s="209" t="s">
        <v>6321</v>
      </c>
      <c r="K314" s="209" t="s">
        <v>6449</v>
      </c>
      <c r="L314" s="209" t="s">
        <v>6321</v>
      </c>
      <c r="M314" s="209" t="s">
        <v>6363</v>
      </c>
    </row>
    <row r="315" spans="1:13" ht="67.5" x14ac:dyDescent="0.25">
      <c r="A315" s="202" t="s">
        <v>30115</v>
      </c>
      <c r="B315">
        <v>2960</v>
      </c>
      <c r="C315" s="203" t="s">
        <v>17675</v>
      </c>
      <c r="D315" s="205" t="s">
        <v>30116</v>
      </c>
      <c r="E315" s="202" t="s">
        <v>30117</v>
      </c>
      <c r="F315" s="204" t="s">
        <v>17676</v>
      </c>
      <c r="G315" s="204" t="s">
        <v>17677</v>
      </c>
      <c r="H315" s="204" t="s">
        <v>6361</v>
      </c>
      <c r="I315" s="204" t="s">
        <v>17677</v>
      </c>
      <c r="J315" s="204" t="s">
        <v>6321</v>
      </c>
      <c r="K315" s="204" t="s">
        <v>6321</v>
      </c>
      <c r="L315" s="204" t="s">
        <v>6655</v>
      </c>
      <c r="M315" s="204" t="s">
        <v>831</v>
      </c>
    </row>
    <row r="316" spans="1:13" ht="45" x14ac:dyDescent="0.25">
      <c r="A316" s="202" t="s">
        <v>30118</v>
      </c>
      <c r="B316">
        <v>1886</v>
      </c>
      <c r="C316" s="203" t="s">
        <v>13745</v>
      </c>
      <c r="D316" s="202" t="s">
        <v>30119</v>
      </c>
      <c r="E316" s="202" t="s">
        <v>30120</v>
      </c>
      <c r="F316" s="204" t="s">
        <v>13728</v>
      </c>
      <c r="G316" s="204" t="s">
        <v>13729</v>
      </c>
      <c r="H316" s="204" t="s">
        <v>8416</v>
      </c>
      <c r="I316" s="204" t="s">
        <v>13729</v>
      </c>
      <c r="J316" s="204" t="s">
        <v>6321</v>
      </c>
      <c r="K316" s="204" t="s">
        <v>6321</v>
      </c>
      <c r="L316" s="204" t="s">
        <v>6655</v>
      </c>
      <c r="M316" s="204" t="s">
        <v>831</v>
      </c>
    </row>
    <row r="317" spans="1:13" ht="45" x14ac:dyDescent="0.25">
      <c r="A317" s="206" t="s">
        <v>30121</v>
      </c>
      <c r="B317">
        <v>778</v>
      </c>
      <c r="C317" s="207" t="s">
        <v>9538</v>
      </c>
      <c r="D317" s="206" t="s">
        <v>30122</v>
      </c>
      <c r="E317" s="206" t="s">
        <v>30123</v>
      </c>
      <c r="F317" s="209" t="s">
        <v>9495</v>
      </c>
      <c r="G317" s="209" t="s">
        <v>9496</v>
      </c>
      <c r="H317" s="209" t="s">
        <v>7479</v>
      </c>
      <c r="I317" s="209" t="s">
        <v>9496</v>
      </c>
      <c r="J317" s="209" t="s">
        <v>6321</v>
      </c>
      <c r="K317" s="209" t="s">
        <v>6321</v>
      </c>
      <c r="L317" s="209" t="s">
        <v>6321</v>
      </c>
      <c r="M317" s="209" t="s">
        <v>6363</v>
      </c>
    </row>
    <row r="318" spans="1:13" ht="45" x14ac:dyDescent="0.25">
      <c r="A318" s="206" t="s">
        <v>30124</v>
      </c>
      <c r="B318">
        <v>777</v>
      </c>
      <c r="C318" s="207" t="s">
        <v>9538</v>
      </c>
      <c r="D318" s="206" t="s">
        <v>30125</v>
      </c>
      <c r="E318" s="206" t="s">
        <v>30126</v>
      </c>
      <c r="F318" s="209" t="s">
        <v>9495</v>
      </c>
      <c r="G318" s="209" t="s">
        <v>9496</v>
      </c>
      <c r="H318" s="209" t="s">
        <v>7479</v>
      </c>
      <c r="I318" s="209" t="s">
        <v>9496</v>
      </c>
      <c r="J318" s="209" t="s">
        <v>6321</v>
      </c>
      <c r="K318" s="209" t="s">
        <v>6321</v>
      </c>
      <c r="L318" s="209" t="s">
        <v>6321</v>
      </c>
      <c r="M318" s="209" t="s">
        <v>6363</v>
      </c>
    </row>
    <row r="319" spans="1:13" ht="157.5" x14ac:dyDescent="0.25">
      <c r="A319" s="202" t="s">
        <v>30127</v>
      </c>
      <c r="B319">
        <v>667</v>
      </c>
      <c r="C319" s="203" t="s">
        <v>9384</v>
      </c>
      <c r="D319" s="202" t="s">
        <v>30128</v>
      </c>
      <c r="E319" s="202" t="s">
        <v>30129</v>
      </c>
      <c r="F319" s="204" t="s">
        <v>9385</v>
      </c>
      <c r="G319" s="204" t="s">
        <v>9386</v>
      </c>
      <c r="H319" s="204" t="s">
        <v>9387</v>
      </c>
      <c r="I319" s="204" t="s">
        <v>9388</v>
      </c>
      <c r="J319" s="204" t="s">
        <v>6321</v>
      </c>
      <c r="K319" s="204" t="s">
        <v>25620</v>
      </c>
      <c r="L319" s="204" t="s">
        <v>6321</v>
      </c>
      <c r="M319" s="204" t="s">
        <v>6429</v>
      </c>
    </row>
    <row r="320" spans="1:13" ht="78.75" x14ac:dyDescent="0.25">
      <c r="A320" s="202" t="s">
        <v>30130</v>
      </c>
      <c r="B320">
        <v>694</v>
      </c>
      <c r="C320" s="203" t="s">
        <v>9459</v>
      </c>
      <c r="D320" s="202" t="s">
        <v>30131</v>
      </c>
      <c r="E320" s="202" t="s">
        <v>30132</v>
      </c>
      <c r="F320" s="204" t="s">
        <v>9460</v>
      </c>
      <c r="G320" s="204" t="s">
        <v>9461</v>
      </c>
      <c r="H320" s="204" t="s">
        <v>7589</v>
      </c>
      <c r="I320" s="204" t="s">
        <v>9462</v>
      </c>
      <c r="J320" s="204" t="s">
        <v>6321</v>
      </c>
      <c r="K320" s="204" t="s">
        <v>6321</v>
      </c>
      <c r="L320" s="204" t="s">
        <v>6321</v>
      </c>
      <c r="M320" s="204" t="s">
        <v>6363</v>
      </c>
    </row>
    <row r="321" spans="1:13" ht="78.75" x14ac:dyDescent="0.25">
      <c r="A321" s="202" t="s">
        <v>30133</v>
      </c>
      <c r="B321">
        <v>695</v>
      </c>
      <c r="C321" s="203" t="s">
        <v>9459</v>
      </c>
      <c r="D321" s="202" t="s">
        <v>30134</v>
      </c>
      <c r="E321" s="202" t="s">
        <v>30135</v>
      </c>
      <c r="F321" s="204" t="s">
        <v>9460</v>
      </c>
      <c r="G321" s="204" t="s">
        <v>9461</v>
      </c>
      <c r="H321" s="204" t="s">
        <v>7589</v>
      </c>
      <c r="I321" s="204" t="s">
        <v>9462</v>
      </c>
      <c r="J321" s="204" t="s">
        <v>6321</v>
      </c>
      <c r="K321" s="204" t="s">
        <v>6321</v>
      </c>
      <c r="L321" s="204" t="s">
        <v>6321</v>
      </c>
      <c r="M321" s="204" t="s">
        <v>6363</v>
      </c>
    </row>
    <row r="322" spans="1:13" ht="101.25" x14ac:dyDescent="0.25">
      <c r="A322" s="221" t="s">
        <v>30136</v>
      </c>
      <c r="B322">
        <v>729</v>
      </c>
      <c r="C322" s="222" t="s">
        <v>9533</v>
      </c>
      <c r="D322" s="221" t="s">
        <v>30137</v>
      </c>
      <c r="E322" s="221" t="s">
        <v>30138</v>
      </c>
      <c r="F322" s="223" t="s">
        <v>9422</v>
      </c>
      <c r="G322" s="223" t="s">
        <v>9406</v>
      </c>
      <c r="H322" s="223" t="s">
        <v>7589</v>
      </c>
      <c r="I322" s="223" t="s">
        <v>9407</v>
      </c>
      <c r="J322" s="223" t="s">
        <v>6321</v>
      </c>
      <c r="K322" s="223" t="s">
        <v>9534</v>
      </c>
      <c r="L322" s="223" t="s">
        <v>6321</v>
      </c>
      <c r="M322" s="223" t="s">
        <v>6363</v>
      </c>
    </row>
    <row r="323" spans="1:13" ht="56.25" x14ac:dyDescent="0.25">
      <c r="A323" s="202" t="s">
        <v>30139</v>
      </c>
      <c r="B323">
        <v>1343</v>
      </c>
      <c r="C323" s="203" t="s">
        <v>11705</v>
      </c>
      <c r="D323" s="202" t="s">
        <v>30140</v>
      </c>
      <c r="E323" s="202" t="s">
        <v>30141</v>
      </c>
      <c r="F323" s="204" t="s">
        <v>11706</v>
      </c>
      <c r="G323" s="204" t="s">
        <v>11707</v>
      </c>
      <c r="H323" s="204" t="s">
        <v>6416</v>
      </c>
      <c r="I323" s="204" t="s">
        <v>11708</v>
      </c>
      <c r="J323" s="204" t="s">
        <v>6321</v>
      </c>
      <c r="K323" s="204" t="s">
        <v>6321</v>
      </c>
      <c r="L323" s="204" t="s">
        <v>6655</v>
      </c>
      <c r="M323" s="204" t="s">
        <v>6330</v>
      </c>
    </row>
    <row r="324" spans="1:13" ht="123.75" x14ac:dyDescent="0.25">
      <c r="A324" s="206" t="s">
        <v>30142</v>
      </c>
      <c r="B324">
        <v>679</v>
      </c>
      <c r="C324" s="207" t="s">
        <v>9428</v>
      </c>
      <c r="D324" s="206" t="s">
        <v>30143</v>
      </c>
      <c r="E324" s="206" t="s">
        <v>30144</v>
      </c>
      <c r="F324" s="209" t="s">
        <v>9416</v>
      </c>
      <c r="G324" s="209" t="s">
        <v>9417</v>
      </c>
      <c r="H324" s="209" t="s">
        <v>6634</v>
      </c>
      <c r="I324" s="209" t="s">
        <v>9429</v>
      </c>
      <c r="J324" s="209" t="s">
        <v>6321</v>
      </c>
      <c r="K324" s="209" t="s">
        <v>9400</v>
      </c>
      <c r="L324" s="209" t="s">
        <v>6321</v>
      </c>
      <c r="M324" s="209" t="s">
        <v>6429</v>
      </c>
    </row>
    <row r="325" spans="1:13" ht="56.25" x14ac:dyDescent="0.25">
      <c r="A325" s="206" t="s">
        <v>30145</v>
      </c>
      <c r="B325">
        <v>194</v>
      </c>
      <c r="C325" s="207" t="s">
        <v>7282</v>
      </c>
      <c r="D325" s="206" t="s">
        <v>30146</v>
      </c>
      <c r="E325" s="206" t="s">
        <v>30147</v>
      </c>
      <c r="F325" s="209" t="s">
        <v>7283</v>
      </c>
      <c r="G325" s="209" t="s">
        <v>7284</v>
      </c>
      <c r="H325" s="209" t="s">
        <v>7285</v>
      </c>
      <c r="I325" s="209" t="s">
        <v>7286</v>
      </c>
      <c r="J325" s="209" t="s">
        <v>6321</v>
      </c>
      <c r="K325" s="209" t="s">
        <v>6321</v>
      </c>
      <c r="L325" s="209" t="s">
        <v>6321</v>
      </c>
      <c r="M325" s="209" t="s">
        <v>7287</v>
      </c>
    </row>
    <row r="326" spans="1:13" ht="67.5" x14ac:dyDescent="0.25">
      <c r="A326" s="202" t="s">
        <v>30148</v>
      </c>
      <c r="B326">
        <v>3609</v>
      </c>
      <c r="C326" s="203" t="s">
        <v>20161</v>
      </c>
      <c r="D326" s="202" t="s">
        <v>30149</v>
      </c>
      <c r="E326" s="202" t="s">
        <v>30150</v>
      </c>
      <c r="F326" s="204" t="s">
        <v>20162</v>
      </c>
      <c r="G326" s="204" t="s">
        <v>20163</v>
      </c>
      <c r="H326" s="204" t="s">
        <v>6369</v>
      </c>
      <c r="I326" s="204" t="s">
        <v>20164</v>
      </c>
      <c r="J326" s="204" t="s">
        <v>6321</v>
      </c>
      <c r="K326" s="204" t="s">
        <v>20160</v>
      </c>
      <c r="L326" s="204" t="s">
        <v>20132</v>
      </c>
      <c r="M326" s="204" t="s">
        <v>831</v>
      </c>
    </row>
    <row r="327" spans="1:13" ht="123.75" x14ac:dyDescent="0.25">
      <c r="A327" s="206" t="s">
        <v>30151</v>
      </c>
      <c r="B327">
        <v>673</v>
      </c>
      <c r="C327" s="207" t="s">
        <v>9415</v>
      </c>
      <c r="D327" s="206" t="s">
        <v>30152</v>
      </c>
      <c r="E327" s="206" t="s">
        <v>30153</v>
      </c>
      <c r="F327" s="209" t="s">
        <v>9416</v>
      </c>
      <c r="G327" s="209" t="s">
        <v>9417</v>
      </c>
      <c r="H327" s="209" t="s">
        <v>6634</v>
      </c>
      <c r="I327" s="209" t="s">
        <v>9418</v>
      </c>
      <c r="J327" s="209" t="s">
        <v>6321</v>
      </c>
      <c r="K327" s="209" t="s">
        <v>9400</v>
      </c>
      <c r="L327" s="209" t="s">
        <v>6321</v>
      </c>
      <c r="M327" s="209" t="s">
        <v>6363</v>
      </c>
    </row>
    <row r="328" spans="1:13" ht="101.25" x14ac:dyDescent="0.25">
      <c r="A328" s="202" t="s">
        <v>30154</v>
      </c>
      <c r="B328">
        <v>677</v>
      </c>
      <c r="C328" s="203" t="s">
        <v>9427</v>
      </c>
      <c r="D328" s="202" t="s">
        <v>30155</v>
      </c>
      <c r="E328" s="202" t="s">
        <v>30156</v>
      </c>
      <c r="F328" s="204" t="s">
        <v>9422</v>
      </c>
      <c r="G328" s="204" t="s">
        <v>9406</v>
      </c>
      <c r="H328" s="204" t="s">
        <v>7589</v>
      </c>
      <c r="I328" s="204" t="s">
        <v>9407</v>
      </c>
      <c r="J328" s="204" t="s">
        <v>6321</v>
      </c>
      <c r="K328" s="204" t="s">
        <v>9400</v>
      </c>
      <c r="L328" s="204" t="s">
        <v>6321</v>
      </c>
      <c r="M328" s="204" t="s">
        <v>6363</v>
      </c>
    </row>
    <row r="329" spans="1:13" ht="78.75" x14ac:dyDescent="0.25">
      <c r="A329" s="206" t="s">
        <v>30157</v>
      </c>
      <c r="B329">
        <v>761</v>
      </c>
      <c r="C329" s="207" t="s">
        <v>9536</v>
      </c>
      <c r="D329" s="206" t="s">
        <v>30158</v>
      </c>
      <c r="E329" s="206" t="s">
        <v>30159</v>
      </c>
      <c r="F329" s="209" t="s">
        <v>9460</v>
      </c>
      <c r="G329" s="209" t="s">
        <v>9461</v>
      </c>
      <c r="H329" s="209" t="s">
        <v>7589</v>
      </c>
      <c r="I329" s="209" t="s">
        <v>9462</v>
      </c>
      <c r="J329" s="209" t="s">
        <v>6321</v>
      </c>
      <c r="K329" s="209" t="s">
        <v>6321</v>
      </c>
      <c r="L329" s="209" t="s">
        <v>6321</v>
      </c>
      <c r="M329" s="209" t="s">
        <v>6363</v>
      </c>
    </row>
    <row r="330" spans="1:13" ht="78.75" x14ac:dyDescent="0.25">
      <c r="A330" s="206" t="s">
        <v>30160</v>
      </c>
      <c r="B330">
        <v>762</v>
      </c>
      <c r="C330" s="207" t="s">
        <v>9536</v>
      </c>
      <c r="D330" s="206" t="s">
        <v>30161</v>
      </c>
      <c r="E330" s="206" t="s">
        <v>30162</v>
      </c>
      <c r="F330" s="209" t="s">
        <v>9460</v>
      </c>
      <c r="G330" s="209" t="s">
        <v>9461</v>
      </c>
      <c r="H330" s="209" t="s">
        <v>7589</v>
      </c>
      <c r="I330" s="209" t="s">
        <v>9462</v>
      </c>
      <c r="J330" s="209" t="s">
        <v>6321</v>
      </c>
      <c r="K330" s="209" t="s">
        <v>6321</v>
      </c>
      <c r="L330" s="209" t="s">
        <v>6321</v>
      </c>
      <c r="M330" s="209" t="s">
        <v>6363</v>
      </c>
    </row>
    <row r="331" spans="1:13" ht="56.25" x14ac:dyDescent="0.25">
      <c r="A331" s="202" t="s">
        <v>30163</v>
      </c>
      <c r="B331">
        <v>1344</v>
      </c>
      <c r="C331" s="203" t="s">
        <v>11705</v>
      </c>
      <c r="D331" s="202" t="s">
        <v>30164</v>
      </c>
      <c r="E331" s="202" t="s">
        <v>30165</v>
      </c>
      <c r="F331" s="204" t="s">
        <v>11706</v>
      </c>
      <c r="G331" s="204" t="s">
        <v>11707</v>
      </c>
      <c r="H331" s="204" t="s">
        <v>6416</v>
      </c>
      <c r="I331" s="204" t="s">
        <v>11708</v>
      </c>
      <c r="J331" s="204" t="s">
        <v>6321</v>
      </c>
      <c r="K331" s="204" t="s">
        <v>6321</v>
      </c>
      <c r="L331" s="204" t="s">
        <v>6655</v>
      </c>
      <c r="M331" s="204" t="s">
        <v>6330</v>
      </c>
    </row>
    <row r="332" spans="1:13" ht="45" x14ac:dyDescent="0.25">
      <c r="A332" s="206" t="s">
        <v>30166</v>
      </c>
      <c r="B332">
        <v>188</v>
      </c>
      <c r="C332" s="207" t="s">
        <v>7263</v>
      </c>
      <c r="D332" s="206" t="s">
        <v>30167</v>
      </c>
      <c r="E332" s="206" t="s">
        <v>30168</v>
      </c>
      <c r="F332" s="209" t="s">
        <v>6639</v>
      </c>
      <c r="G332" s="209" t="s">
        <v>6640</v>
      </c>
      <c r="H332" s="209" t="s">
        <v>6555</v>
      </c>
      <c r="I332" s="209" t="s">
        <v>6640</v>
      </c>
      <c r="J332" s="209" t="s">
        <v>6321</v>
      </c>
      <c r="K332" s="209" t="s">
        <v>7085</v>
      </c>
      <c r="L332" s="209" t="s">
        <v>6377</v>
      </c>
      <c r="M332" s="209" t="s">
        <v>831</v>
      </c>
    </row>
    <row r="333" spans="1:13" ht="45" x14ac:dyDescent="0.25">
      <c r="A333" s="206" t="s">
        <v>30169</v>
      </c>
      <c r="B333">
        <v>189</v>
      </c>
      <c r="C333" s="207" t="s">
        <v>7263</v>
      </c>
      <c r="D333" s="206" t="s">
        <v>30170</v>
      </c>
      <c r="E333" s="206" t="s">
        <v>30171</v>
      </c>
      <c r="F333" s="209" t="s">
        <v>6639</v>
      </c>
      <c r="G333" s="209" t="s">
        <v>6640</v>
      </c>
      <c r="H333" s="209" t="s">
        <v>6555</v>
      </c>
      <c r="I333" s="209" t="s">
        <v>6640</v>
      </c>
      <c r="J333" s="209" t="s">
        <v>6321</v>
      </c>
      <c r="K333" s="209" t="s">
        <v>7085</v>
      </c>
      <c r="L333" s="209" t="s">
        <v>6377</v>
      </c>
      <c r="M333" s="209" t="s">
        <v>831</v>
      </c>
    </row>
    <row r="334" spans="1:13" ht="45" x14ac:dyDescent="0.25">
      <c r="A334" s="202" t="s">
        <v>30172</v>
      </c>
      <c r="B334">
        <v>1870</v>
      </c>
      <c r="C334" s="203" t="s">
        <v>13697</v>
      </c>
      <c r="D334" s="202" t="s">
        <v>30173</v>
      </c>
      <c r="E334" s="202" t="s">
        <v>30174</v>
      </c>
      <c r="F334" s="204" t="s">
        <v>12772</v>
      </c>
      <c r="G334" s="204" t="s">
        <v>12773</v>
      </c>
      <c r="H334" s="204" t="s">
        <v>6416</v>
      </c>
      <c r="I334" s="204" t="s">
        <v>12774</v>
      </c>
      <c r="J334" s="204" t="s">
        <v>6321</v>
      </c>
      <c r="K334" s="204" t="s">
        <v>6321</v>
      </c>
      <c r="L334" s="204" t="s">
        <v>6655</v>
      </c>
      <c r="M334" s="204" t="s">
        <v>831</v>
      </c>
    </row>
    <row r="335" spans="1:13" ht="101.25" x14ac:dyDescent="0.25">
      <c r="A335" s="215" t="s">
        <v>30175</v>
      </c>
      <c r="B335">
        <v>735</v>
      </c>
      <c r="C335" s="216" t="s">
        <v>9535</v>
      </c>
      <c r="D335" s="215" t="s">
        <v>30176</v>
      </c>
      <c r="E335" s="215" t="s">
        <v>30177</v>
      </c>
      <c r="F335" s="217" t="s">
        <v>9422</v>
      </c>
      <c r="G335" s="217" t="s">
        <v>9406</v>
      </c>
      <c r="H335" s="217" t="s">
        <v>7589</v>
      </c>
      <c r="I335" s="217" t="s">
        <v>9407</v>
      </c>
      <c r="J335" s="217" t="s">
        <v>6321</v>
      </c>
      <c r="K335" s="217" t="s">
        <v>9400</v>
      </c>
      <c r="L335" s="217" t="s">
        <v>6321</v>
      </c>
      <c r="M335" s="217" t="s">
        <v>6363</v>
      </c>
    </row>
    <row r="336" spans="1:13" ht="78.75" x14ac:dyDescent="0.25">
      <c r="A336" s="202" t="s">
        <v>30178</v>
      </c>
      <c r="B336">
        <v>692</v>
      </c>
      <c r="C336" s="203" t="s">
        <v>9459</v>
      </c>
      <c r="D336" s="202" t="s">
        <v>30179</v>
      </c>
      <c r="E336" s="202" t="s">
        <v>30180</v>
      </c>
      <c r="F336" s="204" t="s">
        <v>9460</v>
      </c>
      <c r="G336" s="204" t="s">
        <v>9461</v>
      </c>
      <c r="H336" s="204" t="s">
        <v>7589</v>
      </c>
      <c r="I336" s="204" t="s">
        <v>9462</v>
      </c>
      <c r="J336" s="204" t="s">
        <v>6321</v>
      </c>
      <c r="K336" s="204" t="s">
        <v>6321</v>
      </c>
      <c r="L336" s="204" t="s">
        <v>6321</v>
      </c>
      <c r="M336" s="204" t="s">
        <v>6363</v>
      </c>
    </row>
    <row r="337" spans="1:13" ht="101.25" x14ac:dyDescent="0.25">
      <c r="A337" s="215" t="s">
        <v>30181</v>
      </c>
      <c r="B337">
        <v>734</v>
      </c>
      <c r="C337" s="216" t="s">
        <v>9535</v>
      </c>
      <c r="D337" s="215" t="s">
        <v>30182</v>
      </c>
      <c r="E337" s="215" t="s">
        <v>30183</v>
      </c>
      <c r="F337" s="217" t="s">
        <v>9422</v>
      </c>
      <c r="G337" s="217" t="s">
        <v>9406</v>
      </c>
      <c r="H337" s="217" t="s">
        <v>7589</v>
      </c>
      <c r="I337" s="217" t="s">
        <v>9407</v>
      </c>
      <c r="J337" s="217" t="s">
        <v>6321</v>
      </c>
      <c r="K337" s="217" t="s">
        <v>9400</v>
      </c>
      <c r="L337" s="217" t="s">
        <v>6321</v>
      </c>
      <c r="M337" s="217" t="s">
        <v>6363</v>
      </c>
    </row>
    <row r="338" spans="1:13" ht="112.5" x14ac:dyDescent="0.25">
      <c r="A338" s="202" t="s">
        <v>30184</v>
      </c>
      <c r="B338">
        <v>3166</v>
      </c>
      <c r="C338" s="203" t="s">
        <v>18462</v>
      </c>
      <c r="D338" s="202" t="s">
        <v>30185</v>
      </c>
      <c r="E338" s="202" t="s">
        <v>30186</v>
      </c>
      <c r="F338" s="204" t="s">
        <v>18463</v>
      </c>
      <c r="G338" s="204" t="s">
        <v>18464</v>
      </c>
      <c r="H338" s="204" t="s">
        <v>10168</v>
      </c>
      <c r="I338" s="204" t="s">
        <v>18465</v>
      </c>
      <c r="J338" s="204" t="s">
        <v>6321</v>
      </c>
      <c r="K338" s="204" t="s">
        <v>6321</v>
      </c>
      <c r="L338" s="204" t="s">
        <v>6517</v>
      </c>
      <c r="M338" s="204" t="s">
        <v>6429</v>
      </c>
    </row>
    <row r="339" spans="1:13" ht="67.5" x14ac:dyDescent="0.25">
      <c r="A339" s="206" t="s">
        <v>30187</v>
      </c>
      <c r="B339">
        <v>711</v>
      </c>
      <c r="C339" s="207" t="s">
        <v>9483</v>
      </c>
      <c r="D339" s="206" t="s">
        <v>30188</v>
      </c>
      <c r="E339" s="206" t="s">
        <v>30189</v>
      </c>
      <c r="F339" s="209" t="s">
        <v>9393</v>
      </c>
      <c r="G339" s="209" t="s">
        <v>9394</v>
      </c>
      <c r="H339" s="209" t="s">
        <v>6634</v>
      </c>
      <c r="I339" s="209" t="s">
        <v>9395</v>
      </c>
      <c r="J339" s="209" t="s">
        <v>6321</v>
      </c>
      <c r="K339" s="209" t="s">
        <v>6321</v>
      </c>
      <c r="L339" s="209" t="s">
        <v>6321</v>
      </c>
      <c r="M339" s="209" t="s">
        <v>6363</v>
      </c>
    </row>
    <row r="340" spans="1:13" ht="112.5" x14ac:dyDescent="0.25">
      <c r="A340" s="202" t="s">
        <v>30190</v>
      </c>
      <c r="B340">
        <v>3165</v>
      </c>
      <c r="C340" s="203" t="s">
        <v>18462</v>
      </c>
      <c r="D340" s="202" t="s">
        <v>30191</v>
      </c>
      <c r="E340" s="202" t="s">
        <v>30192</v>
      </c>
      <c r="F340" s="204" t="s">
        <v>18463</v>
      </c>
      <c r="G340" s="204" t="s">
        <v>18464</v>
      </c>
      <c r="H340" s="204" t="s">
        <v>10168</v>
      </c>
      <c r="I340" s="204" t="s">
        <v>18465</v>
      </c>
      <c r="J340" s="204" t="s">
        <v>6321</v>
      </c>
      <c r="K340" s="204" t="s">
        <v>6321</v>
      </c>
      <c r="L340" s="204" t="s">
        <v>6517</v>
      </c>
      <c r="M340" s="204" t="s">
        <v>6429</v>
      </c>
    </row>
    <row r="341" spans="1:13" ht="56.25" x14ac:dyDescent="0.25">
      <c r="A341" s="206" t="s">
        <v>30193</v>
      </c>
      <c r="B341">
        <v>2985</v>
      </c>
      <c r="C341" s="207" t="s">
        <v>17752</v>
      </c>
      <c r="D341" s="208" t="s">
        <v>30194</v>
      </c>
      <c r="E341" s="206" t="s">
        <v>30195</v>
      </c>
      <c r="F341" s="209" t="s">
        <v>17643</v>
      </c>
      <c r="G341" s="209" t="s">
        <v>6713</v>
      </c>
      <c r="H341" s="209" t="s">
        <v>6634</v>
      </c>
      <c r="I341" s="209" t="s">
        <v>6714</v>
      </c>
      <c r="J341" s="209" t="s">
        <v>6321</v>
      </c>
      <c r="K341" s="209" t="s">
        <v>6321</v>
      </c>
      <c r="L341" s="209" t="s">
        <v>6377</v>
      </c>
      <c r="M341" s="209" t="s">
        <v>831</v>
      </c>
    </row>
    <row r="342" spans="1:13" ht="101.25" x14ac:dyDescent="0.25">
      <c r="A342" s="215" t="s">
        <v>30196</v>
      </c>
      <c r="B342">
        <v>736</v>
      </c>
      <c r="C342" s="216" t="s">
        <v>9535</v>
      </c>
      <c r="D342" s="215" t="s">
        <v>30197</v>
      </c>
      <c r="E342" s="215" t="s">
        <v>30198</v>
      </c>
      <c r="F342" s="217" t="s">
        <v>9422</v>
      </c>
      <c r="G342" s="217" t="s">
        <v>9406</v>
      </c>
      <c r="H342" s="217" t="s">
        <v>7589</v>
      </c>
      <c r="I342" s="217" t="s">
        <v>9407</v>
      </c>
      <c r="J342" s="217" t="s">
        <v>6321</v>
      </c>
      <c r="K342" s="217" t="s">
        <v>9400</v>
      </c>
      <c r="L342" s="217" t="s">
        <v>6321</v>
      </c>
      <c r="M342" s="217" t="s">
        <v>6363</v>
      </c>
    </row>
    <row r="343" spans="1:13" ht="67.5" x14ac:dyDescent="0.25">
      <c r="A343" s="206" t="s">
        <v>30199</v>
      </c>
      <c r="B343">
        <v>2046</v>
      </c>
      <c r="C343" s="207" t="s">
        <v>14306</v>
      </c>
      <c r="D343" s="206" t="s">
        <v>30200</v>
      </c>
      <c r="E343" s="206" t="s">
        <v>30201</v>
      </c>
      <c r="F343" s="209" t="s">
        <v>8320</v>
      </c>
      <c r="G343" s="209" t="s">
        <v>8321</v>
      </c>
      <c r="H343" s="209" t="s">
        <v>6321</v>
      </c>
      <c r="I343" s="209" t="s">
        <v>8321</v>
      </c>
      <c r="J343" s="209" t="s">
        <v>6321</v>
      </c>
      <c r="K343" s="209" t="s">
        <v>6321</v>
      </c>
      <c r="L343" s="209" t="s">
        <v>6321</v>
      </c>
      <c r="M343" s="209" t="s">
        <v>831</v>
      </c>
    </row>
    <row r="344" spans="1:13" ht="56.25" x14ac:dyDescent="0.25">
      <c r="A344" s="206" t="s">
        <v>30202</v>
      </c>
      <c r="B344">
        <v>1482</v>
      </c>
      <c r="C344" s="207" t="s">
        <v>12167</v>
      </c>
      <c r="D344" s="206" t="s">
        <v>30203</v>
      </c>
      <c r="E344" s="206" t="s">
        <v>30204</v>
      </c>
      <c r="F344" s="209" t="s">
        <v>12168</v>
      </c>
      <c r="G344" s="209" t="s">
        <v>12169</v>
      </c>
      <c r="H344" s="209" t="s">
        <v>6439</v>
      </c>
      <c r="I344" s="209" t="s">
        <v>12169</v>
      </c>
      <c r="J344" s="209" t="s">
        <v>6321</v>
      </c>
      <c r="K344" s="209" t="s">
        <v>6321</v>
      </c>
      <c r="L344" s="209" t="s">
        <v>6655</v>
      </c>
      <c r="M344" s="209" t="s">
        <v>831</v>
      </c>
    </row>
    <row r="345" spans="1:13" ht="33.75" x14ac:dyDescent="0.25">
      <c r="A345" s="206" t="s">
        <v>30205</v>
      </c>
      <c r="B345">
        <v>1131</v>
      </c>
      <c r="C345" s="207" t="s">
        <v>10786</v>
      </c>
      <c r="D345" s="208" t="s">
        <v>30206</v>
      </c>
      <c r="E345" s="206" t="s">
        <v>30207</v>
      </c>
      <c r="F345" s="209" t="s">
        <v>6695</v>
      </c>
      <c r="G345" s="209" t="s">
        <v>8781</v>
      </c>
      <c r="H345" s="209" t="s">
        <v>6439</v>
      </c>
      <c r="I345" s="209" t="s">
        <v>8781</v>
      </c>
      <c r="J345" s="209" t="s">
        <v>6321</v>
      </c>
      <c r="K345" s="209" t="s">
        <v>6321</v>
      </c>
      <c r="L345" s="209" t="s">
        <v>6655</v>
      </c>
      <c r="M345" s="209" t="s">
        <v>831</v>
      </c>
    </row>
    <row r="346" spans="1:13" ht="112.5" x14ac:dyDescent="0.25">
      <c r="A346" s="206" t="s">
        <v>30208</v>
      </c>
      <c r="B346">
        <v>2629</v>
      </c>
      <c r="C346" s="207" t="s">
        <v>16463</v>
      </c>
      <c r="D346" s="206" t="s">
        <v>30209</v>
      </c>
      <c r="E346" s="206" t="s">
        <v>30210</v>
      </c>
      <c r="F346" s="209" t="s">
        <v>16464</v>
      </c>
      <c r="G346" s="209" t="s">
        <v>16465</v>
      </c>
      <c r="H346" s="209" t="s">
        <v>6375</v>
      </c>
      <c r="I346" s="209" t="s">
        <v>16466</v>
      </c>
      <c r="J346" s="209" t="s">
        <v>6321</v>
      </c>
      <c r="K346" s="209" t="s">
        <v>6321</v>
      </c>
      <c r="L346" s="209" t="s">
        <v>6321</v>
      </c>
      <c r="M346" s="209" t="s">
        <v>6330</v>
      </c>
    </row>
    <row r="347" spans="1:13" ht="45" x14ac:dyDescent="0.25">
      <c r="A347" s="206" t="s">
        <v>30211</v>
      </c>
      <c r="B347">
        <v>2041</v>
      </c>
      <c r="C347" s="207" t="s">
        <v>14298</v>
      </c>
      <c r="D347" s="206" t="s">
        <v>30212</v>
      </c>
      <c r="E347" s="206" t="s">
        <v>30213</v>
      </c>
      <c r="F347" s="209" t="s">
        <v>13728</v>
      </c>
      <c r="G347" s="209" t="s">
        <v>13729</v>
      </c>
      <c r="H347" s="209" t="s">
        <v>8416</v>
      </c>
      <c r="I347" s="209" t="s">
        <v>13729</v>
      </c>
      <c r="J347" s="209" t="s">
        <v>6321</v>
      </c>
      <c r="K347" s="209" t="s">
        <v>6321</v>
      </c>
      <c r="L347" s="209" t="s">
        <v>6655</v>
      </c>
      <c r="M347" s="209" t="s">
        <v>831</v>
      </c>
    </row>
    <row r="348" spans="1:13" ht="67.5" x14ac:dyDescent="0.25">
      <c r="A348" s="202" t="s">
        <v>30214</v>
      </c>
      <c r="B348">
        <v>1896</v>
      </c>
      <c r="C348" s="203" t="s">
        <v>13767</v>
      </c>
      <c r="D348" s="202" t="s">
        <v>30215</v>
      </c>
      <c r="E348" s="202" t="s">
        <v>30216</v>
      </c>
      <c r="F348" s="204" t="s">
        <v>13768</v>
      </c>
      <c r="G348" s="204" t="s">
        <v>13769</v>
      </c>
      <c r="H348" s="204" t="s">
        <v>6402</v>
      </c>
      <c r="I348" s="204" t="s">
        <v>13769</v>
      </c>
      <c r="J348" s="204" t="s">
        <v>6321</v>
      </c>
      <c r="K348" s="204" t="s">
        <v>13626</v>
      </c>
      <c r="L348" s="204" t="s">
        <v>10742</v>
      </c>
      <c r="M348" s="204" t="s">
        <v>831</v>
      </c>
    </row>
    <row r="349" spans="1:13" ht="67.5" x14ac:dyDescent="0.25">
      <c r="A349" s="202" t="s">
        <v>30217</v>
      </c>
      <c r="B349">
        <v>877</v>
      </c>
      <c r="C349" s="203" t="s">
        <v>9866</v>
      </c>
      <c r="D349" s="202" t="s">
        <v>30218</v>
      </c>
      <c r="E349" s="202" t="s">
        <v>30219</v>
      </c>
      <c r="F349" s="204" t="s">
        <v>7817</v>
      </c>
      <c r="G349" s="204" t="s">
        <v>7818</v>
      </c>
      <c r="H349" s="204" t="s">
        <v>6439</v>
      </c>
      <c r="I349" s="204" t="s">
        <v>7819</v>
      </c>
      <c r="J349" s="204" t="s">
        <v>6321</v>
      </c>
      <c r="K349" s="204" t="s">
        <v>7085</v>
      </c>
      <c r="L349" s="204" t="s">
        <v>7273</v>
      </c>
      <c r="M349" s="204" t="s">
        <v>831</v>
      </c>
    </row>
    <row r="350" spans="1:13" ht="56.25" x14ac:dyDescent="0.25">
      <c r="A350" s="206" t="s">
        <v>30220</v>
      </c>
      <c r="B350">
        <v>1881</v>
      </c>
      <c r="C350" s="207" t="s">
        <v>13730</v>
      </c>
      <c r="D350" s="206" t="s">
        <v>30221</v>
      </c>
      <c r="E350" s="206" t="s">
        <v>30222</v>
      </c>
      <c r="F350" s="209" t="s">
        <v>13731</v>
      </c>
      <c r="G350" s="209" t="s">
        <v>13732</v>
      </c>
      <c r="H350" s="209" t="s">
        <v>8416</v>
      </c>
      <c r="I350" s="209" t="s">
        <v>13732</v>
      </c>
      <c r="J350" s="209" t="s">
        <v>6321</v>
      </c>
      <c r="K350" s="209" t="s">
        <v>6321</v>
      </c>
      <c r="L350" s="209" t="s">
        <v>6655</v>
      </c>
      <c r="M350" s="209" t="s">
        <v>831</v>
      </c>
    </row>
    <row r="351" spans="1:13" ht="56.25" x14ac:dyDescent="0.25">
      <c r="A351" s="206" t="s">
        <v>30223</v>
      </c>
      <c r="B351">
        <v>1270</v>
      </c>
      <c r="C351" s="207" t="s">
        <v>11383</v>
      </c>
      <c r="D351" s="206" t="s">
        <v>30224</v>
      </c>
      <c r="E351" s="206" t="s">
        <v>30225</v>
      </c>
      <c r="F351" s="209" t="s">
        <v>11384</v>
      </c>
      <c r="G351" s="209" t="s">
        <v>11385</v>
      </c>
      <c r="H351" s="209" t="s">
        <v>6522</v>
      </c>
      <c r="I351" s="209" t="s">
        <v>11385</v>
      </c>
      <c r="J351" s="209" t="s">
        <v>6321</v>
      </c>
      <c r="K351" s="209" t="s">
        <v>6321</v>
      </c>
      <c r="L351" s="209" t="s">
        <v>6655</v>
      </c>
      <c r="M351" s="209" t="s">
        <v>831</v>
      </c>
    </row>
    <row r="352" spans="1:13" ht="101.25" x14ac:dyDescent="0.25">
      <c r="A352" s="206" t="s">
        <v>30226</v>
      </c>
      <c r="B352">
        <v>3601</v>
      </c>
      <c r="C352" s="207" t="s">
        <v>20127</v>
      </c>
      <c r="D352" s="206" t="s">
        <v>30227</v>
      </c>
      <c r="E352" s="206" t="s">
        <v>30228</v>
      </c>
      <c r="F352" s="209" t="s">
        <v>20128</v>
      </c>
      <c r="G352" s="209" t="s">
        <v>20129</v>
      </c>
      <c r="H352" s="209" t="s">
        <v>7479</v>
      </c>
      <c r="I352" s="209" t="s">
        <v>20130</v>
      </c>
      <c r="J352" s="209" t="s">
        <v>6321</v>
      </c>
      <c r="K352" s="209" t="s">
        <v>20131</v>
      </c>
      <c r="L352" s="209" t="s">
        <v>20132</v>
      </c>
      <c r="M352" s="209" t="s">
        <v>6330</v>
      </c>
    </row>
    <row r="353" spans="1:13" ht="101.25" x14ac:dyDescent="0.25">
      <c r="A353" s="202" t="s">
        <v>30229</v>
      </c>
      <c r="B353">
        <v>3604</v>
      </c>
      <c r="C353" s="203" t="s">
        <v>20133</v>
      </c>
      <c r="D353" s="202" t="s">
        <v>30230</v>
      </c>
      <c r="E353" s="202" t="s">
        <v>30231</v>
      </c>
      <c r="F353" s="204" t="s">
        <v>20134</v>
      </c>
      <c r="G353" s="204" t="s">
        <v>20135</v>
      </c>
      <c r="H353" s="204" t="s">
        <v>6369</v>
      </c>
      <c r="I353" s="204" t="s">
        <v>20136</v>
      </c>
      <c r="J353" s="204" t="s">
        <v>6321</v>
      </c>
      <c r="K353" s="204" t="s">
        <v>20137</v>
      </c>
      <c r="L353" s="204" t="s">
        <v>6655</v>
      </c>
      <c r="M353" s="204" t="s">
        <v>831</v>
      </c>
    </row>
    <row r="354" spans="1:13" ht="45" x14ac:dyDescent="0.25">
      <c r="A354" s="202" t="s">
        <v>30232</v>
      </c>
      <c r="B354">
        <v>2037</v>
      </c>
      <c r="C354" s="203" t="s">
        <v>14297</v>
      </c>
      <c r="D354" s="202" t="s">
        <v>30233</v>
      </c>
      <c r="E354" s="202" t="s">
        <v>30234</v>
      </c>
      <c r="F354" s="204" t="s">
        <v>13728</v>
      </c>
      <c r="G354" s="204" t="s">
        <v>13729</v>
      </c>
      <c r="H354" s="204" t="s">
        <v>8416</v>
      </c>
      <c r="I354" s="204" t="s">
        <v>13729</v>
      </c>
      <c r="J354" s="204" t="s">
        <v>6321</v>
      </c>
      <c r="K354" s="204" t="s">
        <v>6321</v>
      </c>
      <c r="L354" s="204" t="s">
        <v>6655</v>
      </c>
      <c r="M354" s="204" t="s">
        <v>831</v>
      </c>
    </row>
    <row r="355" spans="1:13" ht="67.5" x14ac:dyDescent="0.25">
      <c r="A355" s="206" t="s">
        <v>30235</v>
      </c>
      <c r="B355">
        <v>726</v>
      </c>
      <c r="C355" s="207" t="s">
        <v>9527</v>
      </c>
      <c r="D355" s="206" t="s">
        <v>30236</v>
      </c>
      <c r="E355" s="206" t="s">
        <v>30237</v>
      </c>
      <c r="F355" s="209" t="s">
        <v>9393</v>
      </c>
      <c r="G355" s="209" t="s">
        <v>9394</v>
      </c>
      <c r="H355" s="209" t="s">
        <v>6634</v>
      </c>
      <c r="I355" s="209" t="s">
        <v>9395</v>
      </c>
      <c r="J355" s="209" t="s">
        <v>6321</v>
      </c>
      <c r="K355" s="209" t="s">
        <v>6321</v>
      </c>
      <c r="L355" s="209" t="s">
        <v>6321</v>
      </c>
      <c r="M355" s="209" t="s">
        <v>6363</v>
      </c>
    </row>
    <row r="356" spans="1:13" ht="123.75" x14ac:dyDescent="0.25">
      <c r="A356" s="206" t="s">
        <v>30238</v>
      </c>
      <c r="B356">
        <v>2925</v>
      </c>
      <c r="C356" s="207" t="s">
        <v>17565</v>
      </c>
      <c r="D356" s="206" t="s">
        <v>30239</v>
      </c>
      <c r="E356" s="206" t="s">
        <v>30240</v>
      </c>
      <c r="F356" s="209" t="s">
        <v>17566</v>
      </c>
      <c r="G356" s="209" t="s">
        <v>17567</v>
      </c>
      <c r="H356" s="209" t="s">
        <v>6375</v>
      </c>
      <c r="I356" s="209" t="s">
        <v>17568</v>
      </c>
      <c r="J356" s="209" t="s">
        <v>6321</v>
      </c>
      <c r="K356" s="209" t="s">
        <v>6321</v>
      </c>
      <c r="L356" s="209" t="s">
        <v>6321</v>
      </c>
      <c r="M356" s="209" t="s">
        <v>831</v>
      </c>
    </row>
    <row r="357" spans="1:13" ht="101.25" x14ac:dyDescent="0.25">
      <c r="A357" s="215" t="s">
        <v>30241</v>
      </c>
      <c r="B357">
        <v>741</v>
      </c>
      <c r="C357" s="216" t="s">
        <v>9535</v>
      </c>
      <c r="D357" s="215" t="s">
        <v>30242</v>
      </c>
      <c r="E357" s="215" t="s">
        <v>30243</v>
      </c>
      <c r="F357" s="217" t="s">
        <v>9422</v>
      </c>
      <c r="G357" s="217" t="s">
        <v>9406</v>
      </c>
      <c r="H357" s="217" t="s">
        <v>7589</v>
      </c>
      <c r="I357" s="217" t="s">
        <v>9407</v>
      </c>
      <c r="J357" s="217" t="s">
        <v>6321</v>
      </c>
      <c r="K357" s="217" t="s">
        <v>9400</v>
      </c>
      <c r="L357" s="217" t="s">
        <v>6321</v>
      </c>
      <c r="M357" s="217" t="s">
        <v>6363</v>
      </c>
    </row>
    <row r="358" spans="1:13" ht="45" x14ac:dyDescent="0.25">
      <c r="A358" s="202" t="s">
        <v>30244</v>
      </c>
      <c r="B358">
        <v>1871</v>
      </c>
      <c r="C358" s="203" t="s">
        <v>13697</v>
      </c>
      <c r="D358" s="202" t="s">
        <v>30245</v>
      </c>
      <c r="E358" s="202" t="s">
        <v>30246</v>
      </c>
      <c r="F358" s="204" t="s">
        <v>12772</v>
      </c>
      <c r="G358" s="204" t="s">
        <v>12773</v>
      </c>
      <c r="H358" s="204" t="s">
        <v>6416</v>
      </c>
      <c r="I358" s="204" t="s">
        <v>12774</v>
      </c>
      <c r="J358" s="204" t="s">
        <v>6321</v>
      </c>
      <c r="K358" s="204" t="s">
        <v>6321</v>
      </c>
      <c r="L358" s="204" t="s">
        <v>6655</v>
      </c>
      <c r="M358" s="204" t="s">
        <v>831</v>
      </c>
    </row>
    <row r="359" spans="1:13" ht="112.5" x14ac:dyDescent="0.25">
      <c r="A359" s="206" t="s">
        <v>30247</v>
      </c>
      <c r="B359">
        <v>67</v>
      </c>
      <c r="C359" s="207" t="s">
        <v>6651</v>
      </c>
      <c r="D359" s="208" t="s">
        <v>30248</v>
      </c>
      <c r="E359" s="206" t="s">
        <v>30249</v>
      </c>
      <c r="F359" s="209" t="s">
        <v>6652</v>
      </c>
      <c r="G359" s="209" t="s">
        <v>6653</v>
      </c>
      <c r="H359" s="209" t="s">
        <v>6439</v>
      </c>
      <c r="I359" s="209" t="s">
        <v>6654</v>
      </c>
      <c r="J359" s="209" t="s">
        <v>6321</v>
      </c>
      <c r="K359" s="209" t="s">
        <v>6321</v>
      </c>
      <c r="L359" s="209" t="s">
        <v>6655</v>
      </c>
      <c r="M359" s="209" t="s">
        <v>831</v>
      </c>
    </row>
    <row r="360" spans="1:13" ht="112.5" x14ac:dyDescent="0.25">
      <c r="A360" s="206" t="s">
        <v>30250</v>
      </c>
      <c r="B360">
        <v>66</v>
      </c>
      <c r="C360" s="207" t="s">
        <v>6651</v>
      </c>
      <c r="D360" s="208" t="s">
        <v>30251</v>
      </c>
      <c r="E360" s="206" t="s">
        <v>30249</v>
      </c>
      <c r="F360" s="209" t="s">
        <v>6652</v>
      </c>
      <c r="G360" s="209" t="s">
        <v>6653</v>
      </c>
      <c r="H360" s="209" t="s">
        <v>6439</v>
      </c>
      <c r="I360" s="209" t="s">
        <v>6654</v>
      </c>
      <c r="J360" s="209" t="s">
        <v>6321</v>
      </c>
      <c r="K360" s="209" t="s">
        <v>6321</v>
      </c>
      <c r="L360" s="209" t="s">
        <v>6655</v>
      </c>
      <c r="M360" s="209" t="s">
        <v>831</v>
      </c>
    </row>
    <row r="361" spans="1:13" ht="90" x14ac:dyDescent="0.25">
      <c r="A361" s="202" t="s">
        <v>30252</v>
      </c>
      <c r="B361">
        <v>2430</v>
      </c>
      <c r="C361" s="203" t="s">
        <v>15810</v>
      </c>
      <c r="D361" s="202" t="s">
        <v>30253</v>
      </c>
      <c r="E361" s="202" t="s">
        <v>30254</v>
      </c>
      <c r="F361" s="204" t="s">
        <v>15811</v>
      </c>
      <c r="G361" s="204" t="s">
        <v>15812</v>
      </c>
      <c r="H361" s="204" t="s">
        <v>6634</v>
      </c>
      <c r="I361" s="204" t="s">
        <v>15813</v>
      </c>
      <c r="J361" s="204" t="s">
        <v>6321</v>
      </c>
      <c r="K361" s="204" t="s">
        <v>6321</v>
      </c>
      <c r="L361" s="204" t="s">
        <v>6321</v>
      </c>
      <c r="M361" s="204" t="s">
        <v>6363</v>
      </c>
    </row>
    <row r="362" spans="1:13" ht="101.25" x14ac:dyDescent="0.25">
      <c r="A362" s="215" t="s">
        <v>30255</v>
      </c>
      <c r="B362">
        <v>740</v>
      </c>
      <c r="C362" s="216" t="s">
        <v>9535</v>
      </c>
      <c r="D362" s="215" t="s">
        <v>30256</v>
      </c>
      <c r="E362" s="215" t="s">
        <v>30257</v>
      </c>
      <c r="F362" s="217" t="s">
        <v>9422</v>
      </c>
      <c r="G362" s="217" t="s">
        <v>9406</v>
      </c>
      <c r="H362" s="217" t="s">
        <v>7589</v>
      </c>
      <c r="I362" s="217" t="s">
        <v>9407</v>
      </c>
      <c r="J362" s="217" t="s">
        <v>6321</v>
      </c>
      <c r="K362" s="217" t="s">
        <v>9400</v>
      </c>
      <c r="L362" s="217" t="s">
        <v>6321</v>
      </c>
      <c r="M362" s="217" t="s">
        <v>6363</v>
      </c>
    </row>
    <row r="363" spans="1:13" ht="90" x14ac:dyDescent="0.25">
      <c r="A363" s="202" t="s">
        <v>30258</v>
      </c>
      <c r="B363">
        <v>2431</v>
      </c>
      <c r="C363" s="203" t="s">
        <v>15810</v>
      </c>
      <c r="D363" s="202" t="s">
        <v>30259</v>
      </c>
      <c r="E363" s="202" t="s">
        <v>30260</v>
      </c>
      <c r="F363" s="204" t="s">
        <v>15811</v>
      </c>
      <c r="G363" s="204" t="s">
        <v>15812</v>
      </c>
      <c r="H363" s="204" t="s">
        <v>6634</v>
      </c>
      <c r="I363" s="204" t="s">
        <v>15813</v>
      </c>
      <c r="J363" s="204" t="s">
        <v>6321</v>
      </c>
      <c r="K363" s="204" t="s">
        <v>6321</v>
      </c>
      <c r="L363" s="204" t="s">
        <v>6321</v>
      </c>
      <c r="M363" s="204" t="s">
        <v>6363</v>
      </c>
    </row>
    <row r="364" spans="1:13" ht="78.75" x14ac:dyDescent="0.25">
      <c r="A364" s="206" t="s">
        <v>30261</v>
      </c>
      <c r="B364">
        <v>421</v>
      </c>
      <c r="C364" s="207" t="s">
        <v>8312</v>
      </c>
      <c r="D364" s="206" t="s">
        <v>30262</v>
      </c>
      <c r="E364" s="206" t="s">
        <v>30263</v>
      </c>
      <c r="F364" s="210" t="s">
        <v>6625</v>
      </c>
      <c r="G364" s="209" t="s">
        <v>6626</v>
      </c>
      <c r="H364" s="209" t="s">
        <v>6439</v>
      </c>
      <c r="I364" s="209" t="s">
        <v>6627</v>
      </c>
      <c r="J364" s="209" t="s">
        <v>6321</v>
      </c>
      <c r="K364" s="209" t="s">
        <v>6321</v>
      </c>
      <c r="L364" s="209" t="s">
        <v>6321</v>
      </c>
      <c r="M364" s="209" t="s">
        <v>831</v>
      </c>
    </row>
    <row r="365" spans="1:13" ht="78.75" x14ac:dyDescent="0.25">
      <c r="A365" s="206" t="s">
        <v>30264</v>
      </c>
      <c r="B365">
        <v>992</v>
      </c>
      <c r="C365" s="207" t="s">
        <v>10254</v>
      </c>
      <c r="D365" s="206" t="s">
        <v>30265</v>
      </c>
      <c r="E365" s="206" t="s">
        <v>30266</v>
      </c>
      <c r="F365" s="209" t="s">
        <v>10255</v>
      </c>
      <c r="G365" s="209" t="s">
        <v>10256</v>
      </c>
      <c r="H365" s="209" t="s">
        <v>6981</v>
      </c>
      <c r="I365" s="209" t="s">
        <v>10257</v>
      </c>
      <c r="J365" s="209" t="s">
        <v>6321</v>
      </c>
      <c r="K365" s="209" t="s">
        <v>6321</v>
      </c>
      <c r="L365" s="209" t="s">
        <v>6655</v>
      </c>
      <c r="M365" s="209" t="s">
        <v>6330</v>
      </c>
    </row>
    <row r="366" spans="1:13" ht="56.25" x14ac:dyDescent="0.25">
      <c r="A366" s="202" t="s">
        <v>30267</v>
      </c>
      <c r="B366">
        <v>2038</v>
      </c>
      <c r="C366" s="203" t="s">
        <v>14297</v>
      </c>
      <c r="D366" s="202" t="s">
        <v>30268</v>
      </c>
      <c r="E366" s="202" t="s">
        <v>30269</v>
      </c>
      <c r="F366" s="204" t="s">
        <v>13728</v>
      </c>
      <c r="G366" s="204" t="s">
        <v>13729</v>
      </c>
      <c r="H366" s="204" t="s">
        <v>8416</v>
      </c>
      <c r="I366" s="204" t="s">
        <v>13729</v>
      </c>
      <c r="J366" s="204" t="s">
        <v>6321</v>
      </c>
      <c r="K366" s="204" t="s">
        <v>6321</v>
      </c>
      <c r="L366" s="204" t="s">
        <v>6655</v>
      </c>
      <c r="M366" s="204" t="s">
        <v>831</v>
      </c>
    </row>
    <row r="367" spans="1:13" ht="45" x14ac:dyDescent="0.25">
      <c r="A367" s="206" t="s">
        <v>30270</v>
      </c>
      <c r="B367">
        <v>1786</v>
      </c>
      <c r="C367" s="207" t="s">
        <v>13413</v>
      </c>
      <c r="D367" s="206" t="s">
        <v>30271</v>
      </c>
      <c r="E367" s="206" t="s">
        <v>30272</v>
      </c>
      <c r="F367" s="209" t="s">
        <v>7568</v>
      </c>
      <c r="G367" s="209" t="s">
        <v>13411</v>
      </c>
      <c r="H367" s="209" t="s">
        <v>7135</v>
      </c>
      <c r="I367" s="209" t="s">
        <v>13412</v>
      </c>
      <c r="J367" s="209" t="s">
        <v>6321</v>
      </c>
      <c r="K367" s="209" t="s">
        <v>6321</v>
      </c>
      <c r="L367" s="209" t="s">
        <v>6655</v>
      </c>
      <c r="M367" s="209" t="s">
        <v>831</v>
      </c>
    </row>
    <row r="368" spans="1:13" ht="78.75" x14ac:dyDescent="0.25">
      <c r="A368" s="202" t="s">
        <v>30273</v>
      </c>
      <c r="B368">
        <v>696</v>
      </c>
      <c r="C368" s="203" t="s">
        <v>9459</v>
      </c>
      <c r="D368" s="202" t="s">
        <v>30274</v>
      </c>
      <c r="E368" s="202" t="s">
        <v>30275</v>
      </c>
      <c r="F368" s="204" t="s">
        <v>9460</v>
      </c>
      <c r="G368" s="204" t="s">
        <v>9461</v>
      </c>
      <c r="H368" s="204" t="s">
        <v>7589</v>
      </c>
      <c r="I368" s="204" t="s">
        <v>9462</v>
      </c>
      <c r="J368" s="204" t="s">
        <v>6321</v>
      </c>
      <c r="K368" s="204" t="s">
        <v>6321</v>
      </c>
      <c r="L368" s="204" t="s">
        <v>6321</v>
      </c>
      <c r="M368" s="204" t="s">
        <v>6363</v>
      </c>
    </row>
    <row r="369" spans="1:13" ht="56.25" x14ac:dyDescent="0.25">
      <c r="A369" s="206" t="s">
        <v>30276</v>
      </c>
      <c r="B369">
        <v>2986</v>
      </c>
      <c r="C369" s="207" t="s">
        <v>17752</v>
      </c>
      <c r="D369" s="208" t="s">
        <v>30277</v>
      </c>
      <c r="E369" s="206" t="s">
        <v>30278</v>
      </c>
      <c r="F369" s="209" t="s">
        <v>17643</v>
      </c>
      <c r="G369" s="209" t="s">
        <v>6713</v>
      </c>
      <c r="H369" s="209" t="s">
        <v>6634</v>
      </c>
      <c r="I369" s="209" t="s">
        <v>6714</v>
      </c>
      <c r="J369" s="209" t="s">
        <v>6321</v>
      </c>
      <c r="K369" s="209" t="s">
        <v>6321</v>
      </c>
      <c r="L369" s="209" t="s">
        <v>6377</v>
      </c>
      <c r="M369" s="209" t="s">
        <v>831</v>
      </c>
    </row>
    <row r="370" spans="1:13" ht="56.25" x14ac:dyDescent="0.25">
      <c r="A370" s="202" t="s">
        <v>30279</v>
      </c>
      <c r="B370">
        <v>3131</v>
      </c>
      <c r="C370" s="203" t="s">
        <v>18320</v>
      </c>
      <c r="D370" s="202" t="s">
        <v>30280</v>
      </c>
      <c r="E370" s="202" t="s">
        <v>30281</v>
      </c>
      <c r="F370" s="204" t="s">
        <v>18321</v>
      </c>
      <c r="G370" s="204" t="s">
        <v>18322</v>
      </c>
      <c r="H370" s="204" t="s">
        <v>6634</v>
      </c>
      <c r="I370" s="204" t="s">
        <v>18322</v>
      </c>
      <c r="J370" s="204" t="s">
        <v>6321</v>
      </c>
      <c r="K370" s="204" t="s">
        <v>6321</v>
      </c>
      <c r="L370" s="204" t="s">
        <v>6321</v>
      </c>
      <c r="M370" s="204" t="s">
        <v>831</v>
      </c>
    </row>
    <row r="371" spans="1:13" ht="101.25" x14ac:dyDescent="0.25">
      <c r="A371" s="215" t="s">
        <v>30282</v>
      </c>
      <c r="B371">
        <v>733</v>
      </c>
      <c r="C371" s="216" t="s">
        <v>9535</v>
      </c>
      <c r="D371" s="215" t="s">
        <v>30283</v>
      </c>
      <c r="E371" s="215" t="s">
        <v>30284</v>
      </c>
      <c r="F371" s="217" t="s">
        <v>9422</v>
      </c>
      <c r="G371" s="217" t="s">
        <v>9406</v>
      </c>
      <c r="H371" s="217" t="s">
        <v>7589</v>
      </c>
      <c r="I371" s="217" t="s">
        <v>9407</v>
      </c>
      <c r="J371" s="217" t="s">
        <v>6321</v>
      </c>
      <c r="K371" s="217" t="s">
        <v>9400</v>
      </c>
      <c r="L371" s="217" t="s">
        <v>6321</v>
      </c>
      <c r="M371" s="217" t="s">
        <v>6363</v>
      </c>
    </row>
    <row r="372" spans="1:13" ht="56.25" x14ac:dyDescent="0.25">
      <c r="A372" s="202" t="s">
        <v>30285</v>
      </c>
      <c r="B372">
        <v>2039</v>
      </c>
      <c r="C372" s="203" t="s">
        <v>14297</v>
      </c>
      <c r="D372" s="202" t="s">
        <v>30286</v>
      </c>
      <c r="E372" s="202" t="s">
        <v>30287</v>
      </c>
      <c r="F372" s="204" t="s">
        <v>13728</v>
      </c>
      <c r="G372" s="204" t="s">
        <v>13729</v>
      </c>
      <c r="H372" s="204" t="s">
        <v>8416</v>
      </c>
      <c r="I372" s="204" t="s">
        <v>13729</v>
      </c>
      <c r="J372" s="204" t="s">
        <v>6321</v>
      </c>
      <c r="K372" s="204" t="s">
        <v>6321</v>
      </c>
      <c r="L372" s="204" t="s">
        <v>6655</v>
      </c>
      <c r="M372" s="204" t="s">
        <v>831</v>
      </c>
    </row>
    <row r="373" spans="1:13" ht="56.25" x14ac:dyDescent="0.25">
      <c r="A373" s="206" t="s">
        <v>30288</v>
      </c>
      <c r="B373">
        <v>2042</v>
      </c>
      <c r="C373" s="207" t="s">
        <v>14298</v>
      </c>
      <c r="D373" s="206" t="s">
        <v>30289</v>
      </c>
      <c r="E373" s="206" t="s">
        <v>30290</v>
      </c>
      <c r="F373" s="209" t="s">
        <v>13728</v>
      </c>
      <c r="G373" s="209" t="s">
        <v>13729</v>
      </c>
      <c r="H373" s="209" t="s">
        <v>8416</v>
      </c>
      <c r="I373" s="209" t="s">
        <v>13729</v>
      </c>
      <c r="J373" s="209" t="s">
        <v>6321</v>
      </c>
      <c r="K373" s="209" t="s">
        <v>6321</v>
      </c>
      <c r="L373" s="209" t="s">
        <v>6655</v>
      </c>
      <c r="M373" s="209" t="s">
        <v>831</v>
      </c>
    </row>
    <row r="374" spans="1:13" ht="67.5" x14ac:dyDescent="0.25">
      <c r="A374" s="202" t="s">
        <v>30291</v>
      </c>
      <c r="B374">
        <v>3142</v>
      </c>
      <c r="C374" s="203" t="s">
        <v>18360</v>
      </c>
      <c r="D374" s="202" t="s">
        <v>30292</v>
      </c>
      <c r="E374" s="202" t="s">
        <v>30293</v>
      </c>
      <c r="F374" s="204" t="s">
        <v>18361</v>
      </c>
      <c r="G374" s="204" t="s">
        <v>18362</v>
      </c>
      <c r="H374" s="204" t="s">
        <v>6369</v>
      </c>
      <c r="I374" s="204" t="s">
        <v>18362</v>
      </c>
      <c r="J374" s="204" t="s">
        <v>6321</v>
      </c>
      <c r="K374" s="204" t="s">
        <v>6321</v>
      </c>
      <c r="L374" s="204" t="s">
        <v>6321</v>
      </c>
      <c r="M374" s="204" t="s">
        <v>831</v>
      </c>
    </row>
    <row r="375" spans="1:13" ht="67.5" x14ac:dyDescent="0.25">
      <c r="A375" s="202" t="s">
        <v>30294</v>
      </c>
      <c r="B375">
        <v>1614</v>
      </c>
      <c r="C375" s="203" t="s">
        <v>25765</v>
      </c>
      <c r="D375" s="202" t="s">
        <v>30295</v>
      </c>
      <c r="E375" s="202" t="s">
        <v>30296</v>
      </c>
      <c r="F375" s="204" t="s">
        <v>25746</v>
      </c>
      <c r="G375" s="204" t="s">
        <v>6472</v>
      </c>
      <c r="H375" s="204" t="s">
        <v>6473</v>
      </c>
      <c r="I375" s="204" t="s">
        <v>6472</v>
      </c>
      <c r="J375" s="204" t="s">
        <v>6321</v>
      </c>
      <c r="K375" s="204" t="s">
        <v>6321</v>
      </c>
      <c r="L375" s="204" t="s">
        <v>6321</v>
      </c>
      <c r="M375" s="204" t="s">
        <v>25568</v>
      </c>
    </row>
    <row r="376" spans="1:13" ht="101.25" x14ac:dyDescent="0.25">
      <c r="A376" s="215" t="s">
        <v>30297</v>
      </c>
      <c r="B376">
        <v>746</v>
      </c>
      <c r="C376" s="216" t="s">
        <v>9535</v>
      </c>
      <c r="D376" s="215" t="s">
        <v>30298</v>
      </c>
      <c r="E376" s="224" t="s">
        <v>30299</v>
      </c>
      <c r="F376" s="217" t="s">
        <v>9422</v>
      </c>
      <c r="G376" s="217" t="s">
        <v>9406</v>
      </c>
      <c r="H376" s="217" t="s">
        <v>7589</v>
      </c>
      <c r="I376" s="217" t="s">
        <v>9407</v>
      </c>
      <c r="J376" s="217" t="s">
        <v>6321</v>
      </c>
      <c r="K376" s="217" t="s">
        <v>9400</v>
      </c>
      <c r="L376" s="217" t="s">
        <v>6321</v>
      </c>
      <c r="M376" s="217" t="s">
        <v>6363</v>
      </c>
    </row>
    <row r="377" spans="1:13" ht="123.75" x14ac:dyDescent="0.25">
      <c r="A377" s="206" t="s">
        <v>30300</v>
      </c>
      <c r="B377">
        <v>2926</v>
      </c>
      <c r="C377" s="207" t="s">
        <v>17565</v>
      </c>
      <c r="D377" s="206" t="s">
        <v>30301</v>
      </c>
      <c r="E377" s="206" t="s">
        <v>30302</v>
      </c>
      <c r="F377" s="209" t="s">
        <v>17566</v>
      </c>
      <c r="G377" s="209" t="s">
        <v>17567</v>
      </c>
      <c r="H377" s="209" t="s">
        <v>6375</v>
      </c>
      <c r="I377" s="209" t="s">
        <v>17568</v>
      </c>
      <c r="J377" s="209" t="s">
        <v>6321</v>
      </c>
      <c r="K377" s="209" t="s">
        <v>6321</v>
      </c>
      <c r="L377" s="209" t="s">
        <v>6321</v>
      </c>
      <c r="M377" s="209" t="s">
        <v>831</v>
      </c>
    </row>
    <row r="378" spans="1:13" ht="45" x14ac:dyDescent="0.25">
      <c r="A378" s="206" t="s">
        <v>30303</v>
      </c>
      <c r="B378">
        <v>775</v>
      </c>
      <c r="C378" s="207" t="s">
        <v>9538</v>
      </c>
      <c r="D378" s="206" t="s">
        <v>30304</v>
      </c>
      <c r="E378" s="206" t="s">
        <v>30305</v>
      </c>
      <c r="F378" s="209" t="s">
        <v>9495</v>
      </c>
      <c r="G378" s="209" t="s">
        <v>9496</v>
      </c>
      <c r="H378" s="209" t="s">
        <v>7479</v>
      </c>
      <c r="I378" s="209" t="s">
        <v>9496</v>
      </c>
      <c r="J378" s="209" t="s">
        <v>6321</v>
      </c>
      <c r="K378" s="209" t="s">
        <v>6321</v>
      </c>
      <c r="L378" s="209" t="s">
        <v>6321</v>
      </c>
      <c r="M378" s="209" t="s">
        <v>6363</v>
      </c>
    </row>
    <row r="379" spans="1:13" ht="101.25" x14ac:dyDescent="0.25">
      <c r="A379" s="215" t="s">
        <v>30306</v>
      </c>
      <c r="B379">
        <v>749</v>
      </c>
      <c r="C379" s="216" t="s">
        <v>9535</v>
      </c>
      <c r="D379" s="215" t="s">
        <v>30307</v>
      </c>
      <c r="E379" s="215" t="s">
        <v>30308</v>
      </c>
      <c r="F379" s="217" t="s">
        <v>9422</v>
      </c>
      <c r="G379" s="217" t="s">
        <v>9406</v>
      </c>
      <c r="H379" s="217" t="s">
        <v>7589</v>
      </c>
      <c r="I379" s="217" t="s">
        <v>9407</v>
      </c>
      <c r="J379" s="217" t="s">
        <v>6321</v>
      </c>
      <c r="K379" s="217" t="s">
        <v>9400</v>
      </c>
      <c r="L379" s="217" t="s">
        <v>6321</v>
      </c>
      <c r="M379" s="217" t="s">
        <v>6363</v>
      </c>
    </row>
    <row r="380" spans="1:13" ht="56.25" x14ac:dyDescent="0.25">
      <c r="A380" s="206" t="s">
        <v>30309</v>
      </c>
      <c r="B380">
        <v>2047</v>
      </c>
      <c r="C380" s="207" t="s">
        <v>14306</v>
      </c>
      <c r="D380" s="206" t="s">
        <v>30310</v>
      </c>
      <c r="E380" s="206" t="s">
        <v>30311</v>
      </c>
      <c r="F380" s="209" t="s">
        <v>8320</v>
      </c>
      <c r="G380" s="209" t="s">
        <v>8321</v>
      </c>
      <c r="H380" s="209" t="s">
        <v>6321</v>
      </c>
      <c r="I380" s="209" t="s">
        <v>8321</v>
      </c>
      <c r="J380" s="209" t="s">
        <v>6321</v>
      </c>
      <c r="K380" s="209" t="s">
        <v>6321</v>
      </c>
      <c r="L380" s="209" t="s">
        <v>6321</v>
      </c>
      <c r="M380" s="209" t="s">
        <v>831</v>
      </c>
    </row>
    <row r="381" spans="1:13" ht="112.5" x14ac:dyDescent="0.25">
      <c r="A381" s="202" t="s">
        <v>30312</v>
      </c>
      <c r="B381">
        <v>3167</v>
      </c>
      <c r="C381" s="203" t="s">
        <v>18462</v>
      </c>
      <c r="D381" s="202" t="s">
        <v>30313</v>
      </c>
      <c r="E381" s="202" t="s">
        <v>30314</v>
      </c>
      <c r="F381" s="204" t="s">
        <v>18463</v>
      </c>
      <c r="G381" s="204" t="s">
        <v>18464</v>
      </c>
      <c r="H381" s="204" t="s">
        <v>10168</v>
      </c>
      <c r="I381" s="204" t="s">
        <v>18465</v>
      </c>
      <c r="J381" s="204" t="s">
        <v>6321</v>
      </c>
      <c r="K381" s="204" t="s">
        <v>6321</v>
      </c>
      <c r="L381" s="204" t="s">
        <v>6517</v>
      </c>
      <c r="M381" s="204" t="s">
        <v>6429</v>
      </c>
    </row>
    <row r="382" spans="1:13" ht="56.25" x14ac:dyDescent="0.25">
      <c r="A382" s="206" t="s">
        <v>30315</v>
      </c>
      <c r="B382">
        <v>1394</v>
      </c>
      <c r="C382" s="207" t="s">
        <v>11901</v>
      </c>
      <c r="D382" s="206" t="s">
        <v>30316</v>
      </c>
      <c r="E382" s="206" t="s">
        <v>30317</v>
      </c>
      <c r="F382" s="209" t="s">
        <v>11164</v>
      </c>
      <c r="G382" s="209" t="s">
        <v>11425</v>
      </c>
      <c r="H382" s="209" t="s">
        <v>6416</v>
      </c>
      <c r="I382" s="209" t="s">
        <v>11425</v>
      </c>
      <c r="J382" s="209" t="s">
        <v>6321</v>
      </c>
      <c r="K382" s="209" t="s">
        <v>6321</v>
      </c>
      <c r="L382" s="209" t="s">
        <v>6321</v>
      </c>
      <c r="M382" s="209" t="s">
        <v>831</v>
      </c>
    </row>
    <row r="383" spans="1:13" ht="56.25" x14ac:dyDescent="0.25">
      <c r="A383" s="206" t="s">
        <v>30318</v>
      </c>
      <c r="B383">
        <v>2043</v>
      </c>
      <c r="C383" s="207" t="s">
        <v>14298</v>
      </c>
      <c r="D383" s="206" t="s">
        <v>30319</v>
      </c>
      <c r="E383" s="206" t="s">
        <v>30320</v>
      </c>
      <c r="F383" s="209" t="s">
        <v>13728</v>
      </c>
      <c r="G383" s="209" t="s">
        <v>13729</v>
      </c>
      <c r="H383" s="209" t="s">
        <v>8416</v>
      </c>
      <c r="I383" s="209" t="s">
        <v>13729</v>
      </c>
      <c r="J383" s="209" t="s">
        <v>6321</v>
      </c>
      <c r="K383" s="209" t="s">
        <v>6321</v>
      </c>
      <c r="L383" s="209" t="s">
        <v>6655</v>
      </c>
      <c r="M383" s="209" t="s">
        <v>831</v>
      </c>
    </row>
    <row r="384" spans="1:13" ht="78.75" x14ac:dyDescent="0.25">
      <c r="A384" s="202" t="s">
        <v>30321</v>
      </c>
      <c r="B384">
        <v>1517</v>
      </c>
      <c r="C384" s="203" t="s">
        <v>12316</v>
      </c>
      <c r="D384" s="202" t="s">
        <v>30322</v>
      </c>
      <c r="E384" s="219" t="s">
        <v>30323</v>
      </c>
      <c r="F384" s="204" t="s">
        <v>12317</v>
      </c>
      <c r="G384" s="204" t="s">
        <v>12318</v>
      </c>
      <c r="H384" s="204" t="s">
        <v>6578</v>
      </c>
      <c r="I384" s="204" t="s">
        <v>12319</v>
      </c>
      <c r="J384" s="204" t="s">
        <v>6321</v>
      </c>
      <c r="K384" s="204" t="s">
        <v>6321</v>
      </c>
      <c r="L384" s="204" t="s">
        <v>6321</v>
      </c>
      <c r="M384" s="204" t="s">
        <v>831</v>
      </c>
    </row>
    <row r="385" spans="1:13" ht="101.25" x14ac:dyDescent="0.25">
      <c r="A385" s="206" t="s">
        <v>30324</v>
      </c>
      <c r="B385">
        <v>2862</v>
      </c>
      <c r="C385" s="207" t="s">
        <v>17372</v>
      </c>
      <c r="D385" s="206" t="s">
        <v>30325</v>
      </c>
      <c r="E385" s="212" t="s">
        <v>30326</v>
      </c>
      <c r="F385" s="209" t="s">
        <v>17373</v>
      </c>
      <c r="G385" s="209" t="s">
        <v>17374</v>
      </c>
      <c r="H385" s="209" t="s">
        <v>6421</v>
      </c>
      <c r="I385" s="209" t="s">
        <v>17375</v>
      </c>
      <c r="J385" s="209" t="s">
        <v>6321</v>
      </c>
      <c r="K385" s="209" t="s">
        <v>6321</v>
      </c>
      <c r="L385" s="209" t="s">
        <v>6321</v>
      </c>
      <c r="M385" s="209" t="s">
        <v>6363</v>
      </c>
    </row>
    <row r="386" spans="1:13" ht="67.5" x14ac:dyDescent="0.25">
      <c r="A386" s="202" t="s">
        <v>30327</v>
      </c>
      <c r="B386">
        <v>2999</v>
      </c>
      <c r="C386" s="203" t="s">
        <v>17791</v>
      </c>
      <c r="D386" s="205" t="s">
        <v>30328</v>
      </c>
      <c r="E386" s="202" t="s">
        <v>30329</v>
      </c>
      <c r="F386" s="204" t="s">
        <v>17640</v>
      </c>
      <c r="G386" s="204" t="s">
        <v>17563</v>
      </c>
      <c r="H386" s="204" t="s">
        <v>6634</v>
      </c>
      <c r="I386" s="204" t="s">
        <v>17563</v>
      </c>
      <c r="J386" s="204" t="s">
        <v>6321</v>
      </c>
      <c r="K386" s="204" t="s">
        <v>6321</v>
      </c>
      <c r="L386" s="204" t="s">
        <v>6377</v>
      </c>
      <c r="M386" s="204" t="s">
        <v>831</v>
      </c>
    </row>
    <row r="387" spans="1:13" ht="90" x14ac:dyDescent="0.25">
      <c r="A387" s="206" t="s">
        <v>30330</v>
      </c>
      <c r="B387">
        <v>1754</v>
      </c>
      <c r="C387" s="207" t="s">
        <v>13299</v>
      </c>
      <c r="D387" s="206" t="s">
        <v>30331</v>
      </c>
      <c r="E387" s="206" t="s">
        <v>30332</v>
      </c>
      <c r="F387" s="209" t="s">
        <v>13300</v>
      </c>
      <c r="G387" s="209" t="s">
        <v>13301</v>
      </c>
      <c r="H387" s="209" t="s">
        <v>6375</v>
      </c>
      <c r="I387" s="209" t="s">
        <v>13302</v>
      </c>
      <c r="J387" s="209" t="s">
        <v>6321</v>
      </c>
      <c r="K387" s="209" t="s">
        <v>13303</v>
      </c>
      <c r="L387" s="209" t="s">
        <v>6321</v>
      </c>
      <c r="M387" s="209" t="s">
        <v>8515</v>
      </c>
    </row>
    <row r="388" spans="1:13" ht="135" x14ac:dyDescent="0.25">
      <c r="A388" s="202" t="s">
        <v>30333</v>
      </c>
      <c r="B388">
        <v>663</v>
      </c>
      <c r="C388" s="203" t="s">
        <v>9375</v>
      </c>
      <c r="D388" s="202" t="s">
        <v>30334</v>
      </c>
      <c r="E388" s="202" t="s">
        <v>30335</v>
      </c>
      <c r="F388" s="204" t="s">
        <v>9369</v>
      </c>
      <c r="G388" s="204" t="s">
        <v>9370</v>
      </c>
      <c r="H388" s="204" t="s">
        <v>6634</v>
      </c>
      <c r="I388" s="204" t="s">
        <v>9376</v>
      </c>
      <c r="J388" s="204" t="s">
        <v>6321</v>
      </c>
      <c r="K388" s="204" t="s">
        <v>6321</v>
      </c>
      <c r="L388" s="204" t="s">
        <v>6321</v>
      </c>
      <c r="M388" s="204" t="s">
        <v>6330</v>
      </c>
    </row>
    <row r="389" spans="1:13" ht="78.75" x14ac:dyDescent="0.25">
      <c r="A389" s="206" t="s">
        <v>30336</v>
      </c>
      <c r="B389">
        <v>763</v>
      </c>
      <c r="C389" s="207" t="s">
        <v>9536</v>
      </c>
      <c r="D389" s="206" t="s">
        <v>30337</v>
      </c>
      <c r="E389" s="206" t="s">
        <v>30338</v>
      </c>
      <c r="F389" s="209" t="s">
        <v>9460</v>
      </c>
      <c r="G389" s="209" t="s">
        <v>9461</v>
      </c>
      <c r="H389" s="209" t="s">
        <v>7589</v>
      </c>
      <c r="I389" s="209" t="s">
        <v>9462</v>
      </c>
      <c r="J389" s="209" t="s">
        <v>6321</v>
      </c>
      <c r="K389" s="209" t="s">
        <v>6321</v>
      </c>
      <c r="L389" s="209" t="s">
        <v>6321</v>
      </c>
      <c r="M389" s="209" t="s">
        <v>6363</v>
      </c>
    </row>
    <row r="390" spans="1:13" ht="78.75" x14ac:dyDescent="0.25">
      <c r="A390" s="202" t="s">
        <v>30339</v>
      </c>
      <c r="B390">
        <v>3570</v>
      </c>
      <c r="C390" s="203" t="s">
        <v>20033</v>
      </c>
      <c r="D390" s="202" t="s">
        <v>30340</v>
      </c>
      <c r="E390" s="202" t="s">
        <v>30341</v>
      </c>
      <c r="F390" s="204" t="s">
        <v>20031</v>
      </c>
      <c r="G390" s="204" t="s">
        <v>20032</v>
      </c>
      <c r="H390" s="204" t="s">
        <v>6555</v>
      </c>
      <c r="I390" s="204" t="s">
        <v>20032</v>
      </c>
      <c r="J390" s="204" t="s">
        <v>6321</v>
      </c>
      <c r="K390" s="204" t="s">
        <v>6321</v>
      </c>
      <c r="L390" s="204" t="s">
        <v>6377</v>
      </c>
      <c r="M390" s="204" t="s">
        <v>831</v>
      </c>
    </row>
    <row r="391" spans="1:13" ht="101.25" x14ac:dyDescent="0.25">
      <c r="A391" s="202" t="s">
        <v>30342</v>
      </c>
      <c r="B391">
        <v>3571</v>
      </c>
      <c r="C391" s="203" t="s">
        <v>20033</v>
      </c>
      <c r="D391" s="202" t="s">
        <v>30343</v>
      </c>
      <c r="E391" s="202" t="s">
        <v>30344</v>
      </c>
      <c r="F391" s="204" t="s">
        <v>20031</v>
      </c>
      <c r="G391" s="204" t="s">
        <v>20032</v>
      </c>
      <c r="H391" s="204" t="s">
        <v>6555</v>
      </c>
      <c r="I391" s="204" t="s">
        <v>20032</v>
      </c>
      <c r="J391" s="204" t="s">
        <v>6321</v>
      </c>
      <c r="K391" s="204" t="s">
        <v>6321</v>
      </c>
      <c r="L391" s="204" t="s">
        <v>6377</v>
      </c>
      <c r="M391" s="204" t="s">
        <v>831</v>
      </c>
    </row>
    <row r="392" spans="1:13" ht="78.75" x14ac:dyDescent="0.25">
      <c r="A392" s="202" t="s">
        <v>30345</v>
      </c>
      <c r="B392">
        <v>3056</v>
      </c>
      <c r="C392" s="203" t="s">
        <v>18016</v>
      </c>
      <c r="D392" s="202" t="s">
        <v>30346</v>
      </c>
      <c r="E392" s="202" t="s">
        <v>30347</v>
      </c>
      <c r="F392" s="204" t="s">
        <v>18017</v>
      </c>
      <c r="G392" s="204" t="s">
        <v>18018</v>
      </c>
      <c r="H392" s="204" t="s">
        <v>6522</v>
      </c>
      <c r="I392" s="204" t="s">
        <v>18019</v>
      </c>
      <c r="J392" s="204" t="s">
        <v>6321</v>
      </c>
      <c r="K392" s="204" t="s">
        <v>6321</v>
      </c>
      <c r="L392" s="204" t="s">
        <v>6655</v>
      </c>
      <c r="M392" s="204" t="s">
        <v>831</v>
      </c>
    </row>
    <row r="393" spans="1:13" ht="45" x14ac:dyDescent="0.25">
      <c r="A393" s="206" t="s">
        <v>30348</v>
      </c>
      <c r="B393">
        <v>779</v>
      </c>
      <c r="C393" s="207" t="s">
        <v>9538</v>
      </c>
      <c r="D393" s="206" t="s">
        <v>30349</v>
      </c>
      <c r="E393" s="206" t="s">
        <v>30350</v>
      </c>
      <c r="F393" s="209" t="s">
        <v>9495</v>
      </c>
      <c r="G393" s="209" t="s">
        <v>9496</v>
      </c>
      <c r="H393" s="209" t="s">
        <v>7479</v>
      </c>
      <c r="I393" s="209" t="s">
        <v>9496</v>
      </c>
      <c r="J393" s="209" t="s">
        <v>6321</v>
      </c>
      <c r="K393" s="209" t="s">
        <v>6321</v>
      </c>
      <c r="L393" s="209" t="s">
        <v>6321</v>
      </c>
      <c r="M393" s="209" t="s">
        <v>6363</v>
      </c>
    </row>
    <row r="394" spans="1:13" ht="90" x14ac:dyDescent="0.25">
      <c r="A394" s="202" t="s">
        <v>30351</v>
      </c>
      <c r="B394">
        <v>2429</v>
      </c>
      <c r="C394" s="203" t="s">
        <v>15810</v>
      </c>
      <c r="D394" s="202" t="s">
        <v>30352</v>
      </c>
      <c r="E394" s="202" t="s">
        <v>30353</v>
      </c>
      <c r="F394" s="204" t="s">
        <v>15811</v>
      </c>
      <c r="G394" s="204" t="s">
        <v>15812</v>
      </c>
      <c r="H394" s="204" t="s">
        <v>6634</v>
      </c>
      <c r="I394" s="204" t="s">
        <v>15813</v>
      </c>
      <c r="J394" s="204" t="s">
        <v>6321</v>
      </c>
      <c r="K394" s="204" t="s">
        <v>6321</v>
      </c>
      <c r="L394" s="204" t="s">
        <v>6321</v>
      </c>
      <c r="M394" s="204" t="s">
        <v>6363</v>
      </c>
    </row>
    <row r="395" spans="1:13" ht="78.75" x14ac:dyDescent="0.25">
      <c r="A395" s="206" t="s">
        <v>30354</v>
      </c>
      <c r="B395">
        <v>2638</v>
      </c>
      <c r="C395" s="207" t="s">
        <v>16508</v>
      </c>
      <c r="D395" s="206" t="s">
        <v>30355</v>
      </c>
      <c r="E395" s="206" t="s">
        <v>30356</v>
      </c>
      <c r="F395" s="209" t="s">
        <v>16509</v>
      </c>
      <c r="G395" s="209" t="s">
        <v>16510</v>
      </c>
      <c r="H395" s="209" t="s">
        <v>6375</v>
      </c>
      <c r="I395" s="209" t="s">
        <v>16511</v>
      </c>
      <c r="J395" s="209" t="s">
        <v>6321</v>
      </c>
      <c r="K395" s="209" t="s">
        <v>6321</v>
      </c>
      <c r="L395" s="209" t="s">
        <v>6321</v>
      </c>
      <c r="M395" s="209" t="s">
        <v>831</v>
      </c>
    </row>
    <row r="396" spans="1:13" ht="101.25" x14ac:dyDescent="0.25">
      <c r="A396" s="221" t="s">
        <v>30357</v>
      </c>
      <c r="B396">
        <v>730</v>
      </c>
      <c r="C396" s="222" t="s">
        <v>9533</v>
      </c>
      <c r="D396" s="221" t="s">
        <v>30358</v>
      </c>
      <c r="E396" s="221" t="s">
        <v>30359</v>
      </c>
      <c r="F396" s="223" t="s">
        <v>9422</v>
      </c>
      <c r="G396" s="223" t="s">
        <v>9406</v>
      </c>
      <c r="H396" s="223" t="s">
        <v>7589</v>
      </c>
      <c r="I396" s="223" t="s">
        <v>9407</v>
      </c>
      <c r="J396" s="223" t="s">
        <v>6321</v>
      </c>
      <c r="K396" s="223" t="s">
        <v>9534</v>
      </c>
      <c r="L396" s="223" t="s">
        <v>6321</v>
      </c>
      <c r="M396" s="223" t="s">
        <v>6363</v>
      </c>
    </row>
    <row r="397" spans="1:13" ht="56.25" x14ac:dyDescent="0.25">
      <c r="A397" s="206" t="s">
        <v>30360</v>
      </c>
      <c r="B397">
        <v>1477</v>
      </c>
      <c r="C397" s="207" t="s">
        <v>12160</v>
      </c>
      <c r="D397" s="206" t="s">
        <v>30361</v>
      </c>
      <c r="E397" s="206" t="s">
        <v>30362</v>
      </c>
      <c r="F397" s="209" t="s">
        <v>12161</v>
      </c>
      <c r="G397" s="209" t="s">
        <v>12162</v>
      </c>
      <c r="H397" s="209" t="s">
        <v>8304</v>
      </c>
      <c r="I397" s="209" t="s">
        <v>12162</v>
      </c>
      <c r="J397" s="209" t="s">
        <v>6321</v>
      </c>
      <c r="K397" s="209" t="s">
        <v>6321</v>
      </c>
      <c r="L397" s="209" t="s">
        <v>6655</v>
      </c>
      <c r="M397" s="209" t="s">
        <v>831</v>
      </c>
    </row>
    <row r="398" spans="1:13" ht="33.75" x14ac:dyDescent="0.25">
      <c r="A398" s="206" t="s">
        <v>30363</v>
      </c>
      <c r="B398">
        <v>4634</v>
      </c>
      <c r="C398" s="207" t="s">
        <v>23938</v>
      </c>
      <c r="D398" s="206" t="s">
        <v>30364</v>
      </c>
      <c r="E398" s="206" t="s">
        <v>30365</v>
      </c>
      <c r="F398" s="209" t="s">
        <v>6471</v>
      </c>
      <c r="G398" s="209" t="s">
        <v>6472</v>
      </c>
      <c r="H398" s="209" t="s">
        <v>6473</v>
      </c>
      <c r="I398" s="209" t="s">
        <v>6472</v>
      </c>
      <c r="J398" s="209" t="s">
        <v>6321</v>
      </c>
      <c r="K398" s="209" t="s">
        <v>6321</v>
      </c>
      <c r="L398" s="209" t="s">
        <v>6321</v>
      </c>
      <c r="M398" s="209" t="s">
        <v>831</v>
      </c>
    </row>
    <row r="399" spans="1:13" ht="67.5" x14ac:dyDescent="0.25">
      <c r="A399" s="202" t="s">
        <v>30366</v>
      </c>
      <c r="B399">
        <v>3000</v>
      </c>
      <c r="C399" s="203" t="s">
        <v>17791</v>
      </c>
      <c r="D399" s="205" t="s">
        <v>30367</v>
      </c>
      <c r="E399" s="219" t="s">
        <v>30368</v>
      </c>
      <c r="F399" s="204" t="s">
        <v>17640</v>
      </c>
      <c r="G399" s="204" t="s">
        <v>17563</v>
      </c>
      <c r="H399" s="204" t="s">
        <v>6634</v>
      </c>
      <c r="I399" s="204" t="s">
        <v>17563</v>
      </c>
      <c r="J399" s="204" t="s">
        <v>6321</v>
      </c>
      <c r="K399" s="204" t="s">
        <v>6321</v>
      </c>
      <c r="L399" s="204" t="s">
        <v>6377</v>
      </c>
      <c r="M399" s="204" t="s">
        <v>831</v>
      </c>
    </row>
    <row r="400" spans="1:13" ht="78.75" x14ac:dyDescent="0.25">
      <c r="A400" s="206" t="s">
        <v>30369</v>
      </c>
      <c r="B400">
        <v>2860</v>
      </c>
      <c r="C400" s="207" t="s">
        <v>17372</v>
      </c>
      <c r="D400" s="206" t="s">
        <v>30370</v>
      </c>
      <c r="E400" s="206" t="s">
        <v>30371</v>
      </c>
      <c r="F400" s="209" t="s">
        <v>17373</v>
      </c>
      <c r="G400" s="209" t="s">
        <v>17374</v>
      </c>
      <c r="H400" s="209" t="s">
        <v>6421</v>
      </c>
      <c r="I400" s="209" t="s">
        <v>17375</v>
      </c>
      <c r="J400" s="209" t="s">
        <v>6321</v>
      </c>
      <c r="K400" s="209" t="s">
        <v>6321</v>
      </c>
      <c r="L400" s="209" t="s">
        <v>6321</v>
      </c>
      <c r="M400" s="209" t="s">
        <v>6363</v>
      </c>
    </row>
    <row r="401" spans="1:13" ht="78.75" x14ac:dyDescent="0.25">
      <c r="A401" s="206" t="s">
        <v>30372</v>
      </c>
      <c r="B401">
        <v>2861</v>
      </c>
      <c r="C401" s="207" t="s">
        <v>17372</v>
      </c>
      <c r="D401" s="206" t="s">
        <v>30373</v>
      </c>
      <c r="E401" s="206" t="s">
        <v>30374</v>
      </c>
      <c r="F401" s="209" t="s">
        <v>17373</v>
      </c>
      <c r="G401" s="209" t="s">
        <v>17374</v>
      </c>
      <c r="H401" s="209" t="s">
        <v>6421</v>
      </c>
      <c r="I401" s="209" t="s">
        <v>17375</v>
      </c>
      <c r="J401" s="209" t="s">
        <v>6321</v>
      </c>
      <c r="K401" s="209" t="s">
        <v>6321</v>
      </c>
      <c r="L401" s="209" t="s">
        <v>6321</v>
      </c>
      <c r="M401" s="209" t="s">
        <v>6363</v>
      </c>
    </row>
    <row r="402" spans="1:13" ht="101.25" x14ac:dyDescent="0.25">
      <c r="A402" s="206" t="s">
        <v>30375</v>
      </c>
      <c r="B402">
        <v>3267</v>
      </c>
      <c r="C402" s="207" t="s">
        <v>18858</v>
      </c>
      <c r="D402" s="206" t="s">
        <v>30376</v>
      </c>
      <c r="E402" s="206" t="s">
        <v>30377</v>
      </c>
      <c r="F402" s="209" t="s">
        <v>6576</v>
      </c>
      <c r="G402" s="209" t="s">
        <v>6577</v>
      </c>
      <c r="H402" s="209" t="s">
        <v>12240</v>
      </c>
      <c r="I402" s="209" t="s">
        <v>16675</v>
      </c>
      <c r="J402" s="209" t="s">
        <v>6321</v>
      </c>
      <c r="K402" s="209" t="s">
        <v>18859</v>
      </c>
      <c r="L402" s="209" t="s">
        <v>6321</v>
      </c>
      <c r="M402" s="209" t="s">
        <v>831</v>
      </c>
    </row>
    <row r="403" spans="1:13" ht="78.75" x14ac:dyDescent="0.25">
      <c r="A403" s="202" t="s">
        <v>30378</v>
      </c>
      <c r="B403">
        <v>3265</v>
      </c>
      <c r="C403" s="203" t="s">
        <v>18857</v>
      </c>
      <c r="D403" s="202" t="s">
        <v>30379</v>
      </c>
      <c r="E403" s="202" t="s">
        <v>30380</v>
      </c>
      <c r="F403" s="204" t="s">
        <v>6625</v>
      </c>
      <c r="G403" s="204" t="s">
        <v>6626</v>
      </c>
      <c r="H403" s="204" t="s">
        <v>6439</v>
      </c>
      <c r="I403" s="204" t="s">
        <v>6627</v>
      </c>
      <c r="J403" s="204" t="s">
        <v>6321</v>
      </c>
      <c r="K403" s="204" t="s">
        <v>6321</v>
      </c>
      <c r="L403" s="204" t="s">
        <v>6321</v>
      </c>
      <c r="M403" s="204" t="s">
        <v>831</v>
      </c>
    </row>
    <row r="404" spans="1:13" ht="78.75" x14ac:dyDescent="0.25">
      <c r="A404" s="206" t="s">
        <v>30381</v>
      </c>
      <c r="B404">
        <v>2863</v>
      </c>
      <c r="C404" s="207" t="s">
        <v>17372</v>
      </c>
      <c r="D404" s="206" t="s">
        <v>30382</v>
      </c>
      <c r="E404" s="206" t="s">
        <v>30383</v>
      </c>
      <c r="F404" s="209" t="s">
        <v>17373</v>
      </c>
      <c r="G404" s="209" t="s">
        <v>17374</v>
      </c>
      <c r="H404" s="209" t="s">
        <v>6421</v>
      </c>
      <c r="I404" s="209" t="s">
        <v>17375</v>
      </c>
      <c r="J404" s="209" t="s">
        <v>6321</v>
      </c>
      <c r="K404" s="209" t="s">
        <v>6321</v>
      </c>
      <c r="L404" s="209" t="s">
        <v>6321</v>
      </c>
      <c r="M404" s="209" t="s">
        <v>6363</v>
      </c>
    </row>
    <row r="405" spans="1:13" ht="33.75" x14ac:dyDescent="0.25">
      <c r="A405" s="202" t="s">
        <v>30384</v>
      </c>
      <c r="B405">
        <v>1924</v>
      </c>
      <c r="C405" s="203" t="s">
        <v>13859</v>
      </c>
      <c r="D405" s="202" t="s">
        <v>30385</v>
      </c>
      <c r="E405" s="202" t="s">
        <v>30386</v>
      </c>
      <c r="F405" s="204" t="s">
        <v>11837</v>
      </c>
      <c r="G405" s="204" t="s">
        <v>11838</v>
      </c>
      <c r="H405" s="204" t="s">
        <v>11839</v>
      </c>
      <c r="I405" s="204" t="s">
        <v>13860</v>
      </c>
      <c r="J405" s="204" t="s">
        <v>10249</v>
      </c>
      <c r="K405" s="204" t="s">
        <v>6321</v>
      </c>
      <c r="L405" s="204" t="s">
        <v>6655</v>
      </c>
      <c r="M405" s="204" t="s">
        <v>831</v>
      </c>
    </row>
    <row r="406" spans="1:13" ht="78.75" x14ac:dyDescent="0.25">
      <c r="A406" s="206" t="s">
        <v>30387</v>
      </c>
      <c r="B406">
        <v>2864</v>
      </c>
      <c r="C406" s="207" t="s">
        <v>17372</v>
      </c>
      <c r="D406" s="206" t="s">
        <v>30388</v>
      </c>
      <c r="E406" s="206" t="s">
        <v>30389</v>
      </c>
      <c r="F406" s="209" t="s">
        <v>17373</v>
      </c>
      <c r="G406" s="209" t="s">
        <v>17374</v>
      </c>
      <c r="H406" s="209" t="s">
        <v>6421</v>
      </c>
      <c r="I406" s="209" t="s">
        <v>17375</v>
      </c>
      <c r="J406" s="209" t="s">
        <v>6321</v>
      </c>
      <c r="K406" s="209" t="s">
        <v>6321</v>
      </c>
      <c r="L406" s="209" t="s">
        <v>6321</v>
      </c>
      <c r="M406" s="209" t="s">
        <v>6363</v>
      </c>
    </row>
    <row r="407" spans="1:13" ht="101.25" x14ac:dyDescent="0.25">
      <c r="A407" s="215" t="s">
        <v>30390</v>
      </c>
      <c r="B407">
        <v>758</v>
      </c>
      <c r="C407" s="216" t="s">
        <v>9535</v>
      </c>
      <c r="D407" s="215" t="s">
        <v>30391</v>
      </c>
      <c r="E407" s="215" t="s">
        <v>30392</v>
      </c>
      <c r="F407" s="217" t="s">
        <v>9422</v>
      </c>
      <c r="G407" s="217" t="s">
        <v>9406</v>
      </c>
      <c r="H407" s="217" t="s">
        <v>7589</v>
      </c>
      <c r="I407" s="217" t="s">
        <v>9407</v>
      </c>
      <c r="J407" s="217" t="s">
        <v>6321</v>
      </c>
      <c r="K407" s="217" t="s">
        <v>9400</v>
      </c>
      <c r="L407" s="217" t="s">
        <v>6321</v>
      </c>
      <c r="M407" s="217" t="s">
        <v>6363</v>
      </c>
    </row>
    <row r="408" spans="1:13" ht="67.5" x14ac:dyDescent="0.25">
      <c r="A408" s="219" t="s">
        <v>30393</v>
      </c>
      <c r="B408">
        <v>1045</v>
      </c>
      <c r="C408" s="203" t="s">
        <v>10442</v>
      </c>
      <c r="D408" s="202" t="s">
        <v>30394</v>
      </c>
      <c r="E408" s="202" t="s">
        <v>30395</v>
      </c>
      <c r="F408" s="204" t="s">
        <v>10443</v>
      </c>
      <c r="G408" s="204" t="s">
        <v>10444</v>
      </c>
      <c r="H408" s="204" t="s">
        <v>7182</v>
      </c>
      <c r="I408" s="204" t="s">
        <v>10445</v>
      </c>
      <c r="J408" s="204" t="s">
        <v>6321</v>
      </c>
      <c r="K408" s="204" t="s">
        <v>6321</v>
      </c>
      <c r="L408" s="204" t="s">
        <v>6321</v>
      </c>
      <c r="M408" s="204" t="s">
        <v>831</v>
      </c>
    </row>
    <row r="409" spans="1:13" ht="101.25" x14ac:dyDescent="0.25">
      <c r="A409" s="215" t="s">
        <v>30396</v>
      </c>
      <c r="B409">
        <v>755</v>
      </c>
      <c r="C409" s="216" t="s">
        <v>9535</v>
      </c>
      <c r="D409" s="215" t="s">
        <v>30397</v>
      </c>
      <c r="E409" s="215" t="s">
        <v>30398</v>
      </c>
      <c r="F409" s="217" t="s">
        <v>9422</v>
      </c>
      <c r="G409" s="217" t="s">
        <v>9406</v>
      </c>
      <c r="H409" s="217" t="s">
        <v>7589</v>
      </c>
      <c r="I409" s="217" t="s">
        <v>9407</v>
      </c>
      <c r="J409" s="217" t="s">
        <v>6321</v>
      </c>
      <c r="K409" s="217" t="s">
        <v>9400</v>
      </c>
      <c r="L409" s="217" t="s">
        <v>6321</v>
      </c>
      <c r="M409" s="217" t="s">
        <v>6363</v>
      </c>
    </row>
    <row r="410" spans="1:13" ht="101.25" x14ac:dyDescent="0.25">
      <c r="A410" s="215" t="s">
        <v>30399</v>
      </c>
      <c r="B410">
        <v>742</v>
      </c>
      <c r="C410" s="216" t="s">
        <v>9535</v>
      </c>
      <c r="D410" s="215" t="s">
        <v>30400</v>
      </c>
      <c r="E410" s="215" t="s">
        <v>30401</v>
      </c>
      <c r="F410" s="217" t="s">
        <v>9422</v>
      </c>
      <c r="G410" s="217" t="s">
        <v>9406</v>
      </c>
      <c r="H410" s="217" t="s">
        <v>7589</v>
      </c>
      <c r="I410" s="217" t="s">
        <v>9407</v>
      </c>
      <c r="J410" s="217" t="s">
        <v>6321</v>
      </c>
      <c r="K410" s="217" t="s">
        <v>9400</v>
      </c>
      <c r="L410" s="217" t="s">
        <v>6321</v>
      </c>
      <c r="M410" s="217" t="s">
        <v>6363</v>
      </c>
    </row>
    <row r="411" spans="1:13" ht="101.25" x14ac:dyDescent="0.25">
      <c r="A411" s="215" t="s">
        <v>30402</v>
      </c>
      <c r="B411">
        <v>752</v>
      </c>
      <c r="C411" s="216" t="s">
        <v>9535</v>
      </c>
      <c r="D411" s="215" t="s">
        <v>30403</v>
      </c>
      <c r="E411" s="215" t="s">
        <v>30404</v>
      </c>
      <c r="F411" s="217" t="s">
        <v>9422</v>
      </c>
      <c r="G411" s="217" t="s">
        <v>9406</v>
      </c>
      <c r="H411" s="217" t="s">
        <v>7589</v>
      </c>
      <c r="I411" s="217" t="s">
        <v>9407</v>
      </c>
      <c r="J411" s="217" t="s">
        <v>6321</v>
      </c>
      <c r="K411" s="217" t="s">
        <v>9400</v>
      </c>
      <c r="L411" s="217" t="s">
        <v>6321</v>
      </c>
      <c r="M411" s="217" t="s">
        <v>6363</v>
      </c>
    </row>
    <row r="412" spans="1:13" ht="101.25" x14ac:dyDescent="0.25">
      <c r="A412" s="215" t="s">
        <v>30405</v>
      </c>
      <c r="B412">
        <v>753</v>
      </c>
      <c r="C412" s="216" t="s">
        <v>9535</v>
      </c>
      <c r="D412" s="215" t="s">
        <v>30406</v>
      </c>
      <c r="E412" s="215" t="s">
        <v>30407</v>
      </c>
      <c r="F412" s="217" t="s">
        <v>9422</v>
      </c>
      <c r="G412" s="217" t="s">
        <v>9406</v>
      </c>
      <c r="H412" s="217" t="s">
        <v>7589</v>
      </c>
      <c r="I412" s="217" t="s">
        <v>9407</v>
      </c>
      <c r="J412" s="217" t="s">
        <v>6321</v>
      </c>
      <c r="K412" s="217" t="s">
        <v>9400</v>
      </c>
      <c r="L412" s="217" t="s">
        <v>6321</v>
      </c>
      <c r="M412" s="217" t="s">
        <v>6363</v>
      </c>
    </row>
    <row r="413" spans="1:13" ht="101.25" x14ac:dyDescent="0.25">
      <c r="A413" s="215" t="s">
        <v>30408</v>
      </c>
      <c r="B413">
        <v>754</v>
      </c>
      <c r="C413" s="216" t="s">
        <v>9535</v>
      </c>
      <c r="D413" s="215" t="s">
        <v>30409</v>
      </c>
      <c r="E413" s="215" t="s">
        <v>30410</v>
      </c>
      <c r="F413" s="217" t="s">
        <v>9422</v>
      </c>
      <c r="G413" s="217" t="s">
        <v>9406</v>
      </c>
      <c r="H413" s="217" t="s">
        <v>7589</v>
      </c>
      <c r="I413" s="217" t="s">
        <v>9407</v>
      </c>
      <c r="J413" s="217" t="s">
        <v>6321</v>
      </c>
      <c r="K413" s="217" t="s">
        <v>9400</v>
      </c>
      <c r="L413" s="217" t="s">
        <v>6321</v>
      </c>
      <c r="M413" s="217" t="s">
        <v>6363</v>
      </c>
    </row>
    <row r="414" spans="1:13" ht="101.25" x14ac:dyDescent="0.25">
      <c r="A414" s="215" t="s">
        <v>30411</v>
      </c>
      <c r="B414">
        <v>744</v>
      </c>
      <c r="C414" s="216" t="s">
        <v>9535</v>
      </c>
      <c r="D414" s="215" t="s">
        <v>30412</v>
      </c>
      <c r="E414" s="215" t="s">
        <v>30413</v>
      </c>
      <c r="F414" s="217" t="s">
        <v>9422</v>
      </c>
      <c r="G414" s="217" t="s">
        <v>9406</v>
      </c>
      <c r="H414" s="217" t="s">
        <v>7589</v>
      </c>
      <c r="I414" s="217" t="s">
        <v>9407</v>
      </c>
      <c r="J414" s="217" t="s">
        <v>6321</v>
      </c>
      <c r="K414" s="217" t="s">
        <v>9400</v>
      </c>
      <c r="L414" s="217" t="s">
        <v>6321</v>
      </c>
      <c r="M414" s="217" t="s">
        <v>6363</v>
      </c>
    </row>
    <row r="415" spans="1:13" ht="101.25" x14ac:dyDescent="0.25">
      <c r="A415" s="215" t="s">
        <v>30414</v>
      </c>
      <c r="B415">
        <v>745</v>
      </c>
      <c r="C415" s="216" t="s">
        <v>9535</v>
      </c>
      <c r="D415" s="215" t="s">
        <v>30415</v>
      </c>
      <c r="E415" s="215" t="s">
        <v>30416</v>
      </c>
      <c r="F415" s="217" t="s">
        <v>9422</v>
      </c>
      <c r="G415" s="217" t="s">
        <v>9406</v>
      </c>
      <c r="H415" s="217" t="s">
        <v>7589</v>
      </c>
      <c r="I415" s="217" t="s">
        <v>9407</v>
      </c>
      <c r="J415" s="217" t="s">
        <v>6321</v>
      </c>
      <c r="K415" s="217" t="s">
        <v>9400</v>
      </c>
      <c r="L415" s="217" t="s">
        <v>6321</v>
      </c>
      <c r="M415" s="217" t="s">
        <v>6363</v>
      </c>
    </row>
    <row r="416" spans="1:13" ht="101.25" x14ac:dyDescent="0.25">
      <c r="A416" s="215" t="s">
        <v>30417</v>
      </c>
      <c r="B416">
        <v>751</v>
      </c>
      <c r="C416" s="216" t="s">
        <v>9535</v>
      </c>
      <c r="D416" s="215" t="s">
        <v>30418</v>
      </c>
      <c r="E416" s="215" t="s">
        <v>30419</v>
      </c>
      <c r="F416" s="217" t="s">
        <v>9422</v>
      </c>
      <c r="G416" s="217" t="s">
        <v>9406</v>
      </c>
      <c r="H416" s="217" t="s">
        <v>7589</v>
      </c>
      <c r="I416" s="217" t="s">
        <v>9407</v>
      </c>
      <c r="J416" s="217" t="s">
        <v>6321</v>
      </c>
      <c r="K416" s="217" t="s">
        <v>9400</v>
      </c>
      <c r="L416" s="217" t="s">
        <v>6321</v>
      </c>
      <c r="M416" s="217" t="s">
        <v>6363</v>
      </c>
    </row>
    <row r="417" spans="1:13" ht="101.25" x14ac:dyDescent="0.25">
      <c r="A417" s="215" t="s">
        <v>30420</v>
      </c>
      <c r="B417">
        <v>756</v>
      </c>
      <c r="C417" s="216" t="s">
        <v>9535</v>
      </c>
      <c r="D417" s="215" t="s">
        <v>30421</v>
      </c>
      <c r="E417" s="215" t="s">
        <v>30422</v>
      </c>
      <c r="F417" s="217" t="s">
        <v>9422</v>
      </c>
      <c r="G417" s="217" t="s">
        <v>9406</v>
      </c>
      <c r="H417" s="217" t="s">
        <v>7589</v>
      </c>
      <c r="I417" s="217" t="s">
        <v>9407</v>
      </c>
      <c r="J417" s="217" t="s">
        <v>6321</v>
      </c>
      <c r="K417" s="217" t="s">
        <v>9400</v>
      </c>
      <c r="L417" s="217" t="s">
        <v>6321</v>
      </c>
      <c r="M417" s="217" t="s">
        <v>6363</v>
      </c>
    </row>
    <row r="418" spans="1:13" ht="56.25" x14ac:dyDescent="0.25">
      <c r="A418" s="206" t="s">
        <v>30423</v>
      </c>
      <c r="B418">
        <v>899</v>
      </c>
      <c r="C418" s="207" t="s">
        <v>30424</v>
      </c>
      <c r="D418" s="206" t="s">
        <v>30425</v>
      </c>
      <c r="E418" s="206" t="s">
        <v>30426</v>
      </c>
      <c r="F418" s="209" t="s">
        <v>30427</v>
      </c>
      <c r="G418" s="209" t="s">
        <v>30428</v>
      </c>
      <c r="H418" s="209" t="s">
        <v>6427</v>
      </c>
      <c r="I418" s="209" t="s">
        <v>30428</v>
      </c>
      <c r="J418" s="209" t="s">
        <v>6321</v>
      </c>
      <c r="K418" s="209" t="s">
        <v>6321</v>
      </c>
      <c r="L418" s="209" t="s">
        <v>6321</v>
      </c>
      <c r="M418" s="209" t="s">
        <v>29562</v>
      </c>
    </row>
    <row r="419" spans="1:13" ht="101.25" x14ac:dyDescent="0.25">
      <c r="A419" s="215" t="s">
        <v>30429</v>
      </c>
      <c r="B419">
        <v>757</v>
      </c>
      <c r="C419" s="216" t="s">
        <v>9535</v>
      </c>
      <c r="D419" s="215" t="s">
        <v>30430</v>
      </c>
      <c r="E419" s="215" t="s">
        <v>30431</v>
      </c>
      <c r="F419" s="217" t="s">
        <v>9422</v>
      </c>
      <c r="G419" s="217" t="s">
        <v>9406</v>
      </c>
      <c r="H419" s="217" t="s">
        <v>7589</v>
      </c>
      <c r="I419" s="217" t="s">
        <v>9407</v>
      </c>
      <c r="J419" s="217" t="s">
        <v>6321</v>
      </c>
      <c r="K419" s="217" t="s">
        <v>9400</v>
      </c>
      <c r="L419" s="217" t="s">
        <v>6321</v>
      </c>
      <c r="M419" s="217" t="s">
        <v>6363</v>
      </c>
    </row>
    <row r="420" spans="1:13" ht="101.25" x14ac:dyDescent="0.25">
      <c r="A420" s="215" t="s">
        <v>30432</v>
      </c>
      <c r="B420">
        <v>747</v>
      </c>
      <c r="C420" s="216" t="s">
        <v>9535</v>
      </c>
      <c r="D420" s="215" t="s">
        <v>30433</v>
      </c>
      <c r="E420" s="215" t="s">
        <v>30434</v>
      </c>
      <c r="F420" s="217" t="s">
        <v>9422</v>
      </c>
      <c r="G420" s="217" t="s">
        <v>9406</v>
      </c>
      <c r="H420" s="217" t="s">
        <v>7589</v>
      </c>
      <c r="I420" s="217" t="s">
        <v>9407</v>
      </c>
      <c r="J420" s="217" t="s">
        <v>6321</v>
      </c>
      <c r="K420" s="217" t="s">
        <v>9400</v>
      </c>
      <c r="L420" s="217" t="s">
        <v>6321</v>
      </c>
      <c r="M420" s="217" t="s">
        <v>6363</v>
      </c>
    </row>
    <row r="421" spans="1:13" ht="101.25" x14ac:dyDescent="0.25">
      <c r="A421" s="215" t="s">
        <v>30435</v>
      </c>
      <c r="B421">
        <v>743</v>
      </c>
      <c r="C421" s="216" t="s">
        <v>9535</v>
      </c>
      <c r="D421" s="215" t="s">
        <v>30436</v>
      </c>
      <c r="E421" s="215" t="s">
        <v>30437</v>
      </c>
      <c r="F421" s="217" t="s">
        <v>9422</v>
      </c>
      <c r="G421" s="217" t="s">
        <v>9406</v>
      </c>
      <c r="H421" s="217" t="s">
        <v>7589</v>
      </c>
      <c r="I421" s="217" t="s">
        <v>9407</v>
      </c>
      <c r="J421" s="217" t="s">
        <v>6321</v>
      </c>
      <c r="K421" s="217" t="s">
        <v>9400</v>
      </c>
      <c r="L421" s="217" t="s">
        <v>6321</v>
      </c>
      <c r="M421" s="217" t="s">
        <v>6363</v>
      </c>
    </row>
    <row r="422" spans="1:13" ht="101.25" x14ac:dyDescent="0.25">
      <c r="A422" s="215" t="s">
        <v>30438</v>
      </c>
      <c r="B422">
        <v>739</v>
      </c>
      <c r="C422" s="216" t="s">
        <v>9535</v>
      </c>
      <c r="D422" s="215" t="s">
        <v>30439</v>
      </c>
      <c r="E422" s="215" t="s">
        <v>30440</v>
      </c>
      <c r="F422" s="217" t="s">
        <v>9422</v>
      </c>
      <c r="G422" s="217" t="s">
        <v>9406</v>
      </c>
      <c r="H422" s="217" t="s">
        <v>7589</v>
      </c>
      <c r="I422" s="217" t="s">
        <v>9407</v>
      </c>
      <c r="J422" s="217" t="s">
        <v>6321</v>
      </c>
      <c r="K422" s="217" t="s">
        <v>9400</v>
      </c>
      <c r="L422" s="217" t="s">
        <v>6321</v>
      </c>
      <c r="M422" s="217" t="s">
        <v>6363</v>
      </c>
    </row>
    <row r="423" spans="1:13" ht="112.5" x14ac:dyDescent="0.25">
      <c r="A423" s="202" t="s">
        <v>30441</v>
      </c>
      <c r="B423">
        <v>3314</v>
      </c>
      <c r="C423" s="203" t="s">
        <v>19066</v>
      </c>
      <c r="D423" s="202" t="s">
        <v>30442</v>
      </c>
      <c r="E423" s="202" t="s">
        <v>30443</v>
      </c>
      <c r="F423" s="204" t="s">
        <v>19067</v>
      </c>
      <c r="G423" s="204" t="s">
        <v>19068</v>
      </c>
      <c r="H423" s="204" t="s">
        <v>6375</v>
      </c>
      <c r="I423" s="204" t="s">
        <v>19069</v>
      </c>
      <c r="J423" s="204" t="s">
        <v>6321</v>
      </c>
      <c r="K423" s="204" t="s">
        <v>6321</v>
      </c>
      <c r="L423" s="204" t="s">
        <v>6321</v>
      </c>
      <c r="M423" s="204" t="s">
        <v>831</v>
      </c>
    </row>
    <row r="424" spans="1:13" ht="123.75" x14ac:dyDescent="0.25">
      <c r="A424" s="202" t="s">
        <v>30444</v>
      </c>
      <c r="B424">
        <v>2866</v>
      </c>
      <c r="C424" s="203" t="s">
        <v>17376</v>
      </c>
      <c r="D424" s="202" t="s">
        <v>30445</v>
      </c>
      <c r="E424" s="202" t="s">
        <v>30446</v>
      </c>
      <c r="F424" s="204" t="s">
        <v>17377</v>
      </c>
      <c r="G424" s="204" t="s">
        <v>17378</v>
      </c>
      <c r="H424" s="204" t="s">
        <v>6491</v>
      </c>
      <c r="I424" s="204" t="s">
        <v>17378</v>
      </c>
      <c r="J424" s="204" t="s">
        <v>6321</v>
      </c>
      <c r="K424" s="204" t="s">
        <v>6321</v>
      </c>
      <c r="L424" s="204" t="s">
        <v>6321</v>
      </c>
      <c r="M424" s="204" t="s">
        <v>6363</v>
      </c>
    </row>
    <row r="425" spans="1:13" ht="45" x14ac:dyDescent="0.25">
      <c r="A425" s="206" t="s">
        <v>30447</v>
      </c>
      <c r="B425">
        <v>780</v>
      </c>
      <c r="C425" s="207" t="s">
        <v>9538</v>
      </c>
      <c r="D425" s="206" t="s">
        <v>30448</v>
      </c>
      <c r="E425" s="206" t="s">
        <v>30449</v>
      </c>
      <c r="F425" s="209" t="s">
        <v>9495</v>
      </c>
      <c r="G425" s="209" t="s">
        <v>9496</v>
      </c>
      <c r="H425" s="209" t="s">
        <v>7479</v>
      </c>
      <c r="I425" s="209" t="s">
        <v>9496</v>
      </c>
      <c r="J425" s="209" t="s">
        <v>6321</v>
      </c>
      <c r="K425" s="209" t="s">
        <v>6321</v>
      </c>
      <c r="L425" s="209" t="s">
        <v>6321</v>
      </c>
      <c r="M425" s="209" t="s">
        <v>6363</v>
      </c>
    </row>
    <row r="426" spans="1:13" ht="135" x14ac:dyDescent="0.25">
      <c r="A426" s="202" t="s">
        <v>30450</v>
      </c>
      <c r="B426">
        <v>662</v>
      </c>
      <c r="C426" s="203" t="s">
        <v>9375</v>
      </c>
      <c r="D426" s="202" t="s">
        <v>30451</v>
      </c>
      <c r="E426" s="202" t="s">
        <v>30452</v>
      </c>
      <c r="F426" s="204" t="s">
        <v>9369</v>
      </c>
      <c r="G426" s="204" t="s">
        <v>9370</v>
      </c>
      <c r="H426" s="204" t="s">
        <v>6634</v>
      </c>
      <c r="I426" s="204" t="s">
        <v>9376</v>
      </c>
      <c r="J426" s="204" t="s">
        <v>6321</v>
      </c>
      <c r="K426" s="204" t="s">
        <v>6321</v>
      </c>
      <c r="L426" s="204" t="s">
        <v>6321</v>
      </c>
      <c r="M426" s="204" t="s">
        <v>6330</v>
      </c>
    </row>
    <row r="427" spans="1:13" ht="123.75" x14ac:dyDescent="0.25">
      <c r="A427" s="206" t="s">
        <v>806</v>
      </c>
      <c r="B427">
        <v>1572</v>
      </c>
      <c r="C427" s="207" t="s">
        <v>12522</v>
      </c>
      <c r="D427" s="208" t="s">
        <v>12523</v>
      </c>
      <c r="E427" s="206" t="s">
        <v>6136</v>
      </c>
      <c r="F427" s="209" t="s">
        <v>12524</v>
      </c>
      <c r="G427" s="209" t="s">
        <v>12525</v>
      </c>
      <c r="H427" s="209" t="s">
        <v>9950</v>
      </c>
      <c r="I427" s="209" t="s">
        <v>12526</v>
      </c>
      <c r="J427" s="209" t="s">
        <v>6321</v>
      </c>
      <c r="K427" s="209" t="s">
        <v>25749</v>
      </c>
      <c r="L427" s="209" t="s">
        <v>12527</v>
      </c>
      <c r="M427" s="209" t="s">
        <v>6946</v>
      </c>
    </row>
    <row r="428" spans="1:13" ht="45" x14ac:dyDescent="0.25">
      <c r="A428" s="202" t="s">
        <v>13937</v>
      </c>
      <c r="B428">
        <v>1944</v>
      </c>
      <c r="C428" s="203" t="s">
        <v>13934</v>
      </c>
      <c r="D428" s="205" t="s">
        <v>13935</v>
      </c>
      <c r="E428" s="202" t="s">
        <v>13936</v>
      </c>
      <c r="F428" s="204" t="s">
        <v>9289</v>
      </c>
      <c r="G428" s="204" t="s">
        <v>9290</v>
      </c>
      <c r="H428" s="204" t="s">
        <v>6473</v>
      </c>
      <c r="I428" s="204" t="s">
        <v>9291</v>
      </c>
      <c r="J428" s="204" t="s">
        <v>6321</v>
      </c>
      <c r="K428" s="204" t="s">
        <v>6321</v>
      </c>
      <c r="L428" s="204" t="s">
        <v>6321</v>
      </c>
      <c r="M428" s="204" t="s">
        <v>831</v>
      </c>
    </row>
    <row r="429" spans="1:13" ht="56.25" x14ac:dyDescent="0.25">
      <c r="A429" s="206" t="s">
        <v>4018</v>
      </c>
      <c r="B429">
        <v>1396</v>
      </c>
      <c r="C429" s="207" t="s">
        <v>11906</v>
      </c>
      <c r="D429" s="208" t="s">
        <v>11907</v>
      </c>
      <c r="E429" s="206" t="s">
        <v>4020</v>
      </c>
      <c r="F429" s="209" t="s">
        <v>11908</v>
      </c>
      <c r="G429" s="209" t="s">
        <v>11909</v>
      </c>
      <c r="H429" s="209" t="s">
        <v>6369</v>
      </c>
      <c r="I429" s="209" t="s">
        <v>11909</v>
      </c>
      <c r="J429" s="209" t="s">
        <v>6321</v>
      </c>
      <c r="K429" s="209" t="s">
        <v>6321</v>
      </c>
      <c r="L429" s="209" t="s">
        <v>6321</v>
      </c>
      <c r="M429" s="209" t="s">
        <v>831</v>
      </c>
    </row>
    <row r="430" spans="1:13" ht="78.75" x14ac:dyDescent="0.25">
      <c r="A430" s="202" t="s">
        <v>1834</v>
      </c>
      <c r="B430">
        <v>1136</v>
      </c>
      <c r="C430" s="203" t="s">
        <v>10809</v>
      </c>
      <c r="D430" s="205" t="s">
        <v>10810</v>
      </c>
      <c r="E430" s="202" t="s">
        <v>4025</v>
      </c>
      <c r="F430" s="204" t="s">
        <v>10811</v>
      </c>
      <c r="G430" s="204" t="s">
        <v>10812</v>
      </c>
      <c r="H430" s="204" t="s">
        <v>6375</v>
      </c>
      <c r="I430" s="204" t="s">
        <v>10813</v>
      </c>
      <c r="J430" s="204" t="s">
        <v>6321</v>
      </c>
      <c r="K430" s="204" t="s">
        <v>6321</v>
      </c>
      <c r="L430" s="204" t="s">
        <v>6321</v>
      </c>
      <c r="M430" s="204" t="s">
        <v>831</v>
      </c>
    </row>
    <row r="431" spans="1:13" ht="33.75" x14ac:dyDescent="0.25">
      <c r="A431" s="202" t="s">
        <v>13954</v>
      </c>
      <c r="B431">
        <v>1948</v>
      </c>
      <c r="C431" s="203" t="s">
        <v>13951</v>
      </c>
      <c r="D431" s="205" t="s">
        <v>13952</v>
      </c>
      <c r="E431" s="202" t="s">
        <v>13953</v>
      </c>
      <c r="F431" s="204" t="s">
        <v>6695</v>
      </c>
      <c r="G431" s="204" t="s">
        <v>6696</v>
      </c>
      <c r="H431" s="204" t="s">
        <v>6439</v>
      </c>
      <c r="I431" s="204" t="s">
        <v>6696</v>
      </c>
      <c r="J431" s="204" t="s">
        <v>6321</v>
      </c>
      <c r="K431" s="204" t="s">
        <v>6321</v>
      </c>
      <c r="L431" s="204" t="s">
        <v>6321</v>
      </c>
      <c r="M431" s="204" t="s">
        <v>831</v>
      </c>
    </row>
    <row r="432" spans="1:13" ht="78.75" x14ac:dyDescent="0.25">
      <c r="A432" s="206" t="s">
        <v>1838</v>
      </c>
      <c r="B432">
        <v>1027</v>
      </c>
      <c r="C432" s="207" t="s">
        <v>10352</v>
      </c>
      <c r="D432" s="208" t="s">
        <v>10353</v>
      </c>
      <c r="E432" s="206" t="s">
        <v>10354</v>
      </c>
      <c r="F432" s="209" t="s">
        <v>10355</v>
      </c>
      <c r="G432" s="209" t="s">
        <v>10356</v>
      </c>
      <c r="H432" s="209" t="s">
        <v>6634</v>
      </c>
      <c r="I432" s="209" t="s">
        <v>10357</v>
      </c>
      <c r="J432" s="209" t="s">
        <v>6321</v>
      </c>
      <c r="K432" s="209" t="s">
        <v>7103</v>
      </c>
      <c r="L432" s="209" t="s">
        <v>6321</v>
      </c>
      <c r="M432" s="209" t="s">
        <v>831</v>
      </c>
    </row>
    <row r="433" spans="1:13" ht="67.5" x14ac:dyDescent="0.25">
      <c r="A433" s="202" t="s">
        <v>16604</v>
      </c>
      <c r="B433">
        <v>2664</v>
      </c>
      <c r="C433" s="203" t="s">
        <v>16601</v>
      </c>
      <c r="D433" s="205" t="s">
        <v>16602</v>
      </c>
      <c r="E433" s="202" t="s">
        <v>16603</v>
      </c>
      <c r="F433" s="204" t="s">
        <v>30453</v>
      </c>
      <c r="G433" s="204" t="s">
        <v>30454</v>
      </c>
      <c r="H433" s="204" t="s">
        <v>6375</v>
      </c>
      <c r="I433" s="204" t="s">
        <v>30455</v>
      </c>
      <c r="J433" s="204" t="s">
        <v>6321</v>
      </c>
      <c r="K433" s="204" t="s">
        <v>30456</v>
      </c>
      <c r="L433" s="204" t="s">
        <v>6321</v>
      </c>
      <c r="M433" s="204" t="s">
        <v>30457</v>
      </c>
    </row>
    <row r="434" spans="1:13" ht="45" x14ac:dyDescent="0.25">
      <c r="A434" s="206" t="s">
        <v>20057</v>
      </c>
      <c r="B434">
        <v>3578</v>
      </c>
      <c r="C434" s="207" t="s">
        <v>20054</v>
      </c>
      <c r="D434" s="208" t="s">
        <v>20055</v>
      </c>
      <c r="E434" s="206" t="s">
        <v>20056</v>
      </c>
      <c r="F434" s="209" t="s">
        <v>7732</v>
      </c>
      <c r="G434" s="209" t="s">
        <v>7733</v>
      </c>
      <c r="H434" s="209" t="s">
        <v>6555</v>
      </c>
      <c r="I434" s="209" t="s">
        <v>7734</v>
      </c>
      <c r="J434" s="209" t="s">
        <v>6321</v>
      </c>
      <c r="K434" s="209" t="s">
        <v>6321</v>
      </c>
      <c r="L434" s="209" t="s">
        <v>6321</v>
      </c>
      <c r="M434" s="209" t="s">
        <v>831</v>
      </c>
    </row>
    <row r="435" spans="1:13" ht="33.75" x14ac:dyDescent="0.25">
      <c r="A435" s="206" t="s">
        <v>20045</v>
      </c>
      <c r="B435">
        <v>3574</v>
      </c>
      <c r="C435" s="207" t="s">
        <v>20042</v>
      </c>
      <c r="D435" s="208" t="s">
        <v>20043</v>
      </c>
      <c r="E435" s="206" t="s">
        <v>20044</v>
      </c>
      <c r="F435" s="209" t="s">
        <v>20038</v>
      </c>
      <c r="G435" s="209" t="s">
        <v>20039</v>
      </c>
      <c r="H435" s="209" t="s">
        <v>6555</v>
      </c>
      <c r="I435" s="209" t="s">
        <v>20039</v>
      </c>
      <c r="J435" s="209" t="s">
        <v>6321</v>
      </c>
      <c r="K435" s="209" t="s">
        <v>6321</v>
      </c>
      <c r="L435" s="209" t="s">
        <v>6321</v>
      </c>
      <c r="M435" s="209" t="s">
        <v>831</v>
      </c>
    </row>
    <row r="436" spans="1:13" ht="22.5" x14ac:dyDescent="0.25">
      <c r="A436" s="206" t="s">
        <v>13941</v>
      </c>
      <c r="B436">
        <v>1945</v>
      </c>
      <c r="C436" s="207" t="s">
        <v>13938</v>
      </c>
      <c r="D436" s="208" t="s">
        <v>13939</v>
      </c>
      <c r="E436" s="212" t="s">
        <v>13940</v>
      </c>
      <c r="F436" s="209" t="s">
        <v>6857</v>
      </c>
      <c r="G436" s="209" t="s">
        <v>6858</v>
      </c>
      <c r="H436" s="209" t="s">
        <v>6427</v>
      </c>
      <c r="I436" s="209" t="s">
        <v>6858</v>
      </c>
      <c r="J436" s="209" t="s">
        <v>6321</v>
      </c>
      <c r="K436" s="209" t="s">
        <v>6321</v>
      </c>
      <c r="L436" s="209" t="s">
        <v>6321</v>
      </c>
      <c r="M436" s="209" t="s">
        <v>831</v>
      </c>
    </row>
    <row r="437" spans="1:13" ht="78.75" x14ac:dyDescent="0.25">
      <c r="A437" s="219" t="s">
        <v>11530</v>
      </c>
      <c r="B437">
        <v>1299</v>
      </c>
      <c r="C437" s="203" t="s">
        <v>11527</v>
      </c>
      <c r="D437" s="205" t="s">
        <v>11528</v>
      </c>
      <c r="E437" s="202" t="s">
        <v>11529</v>
      </c>
      <c r="F437" s="204" t="s">
        <v>11531</v>
      </c>
      <c r="G437" s="204" t="s">
        <v>11532</v>
      </c>
      <c r="H437" s="204" t="s">
        <v>6578</v>
      </c>
      <c r="I437" s="204" t="s">
        <v>11532</v>
      </c>
      <c r="J437" s="204" t="s">
        <v>6321</v>
      </c>
      <c r="K437" s="204" t="s">
        <v>6524</v>
      </c>
      <c r="L437" s="204" t="s">
        <v>6321</v>
      </c>
      <c r="M437" s="204" t="s">
        <v>6330</v>
      </c>
    </row>
    <row r="438" spans="1:13" ht="56.25" x14ac:dyDescent="0.25">
      <c r="A438" s="202" t="s">
        <v>4085</v>
      </c>
      <c r="B438">
        <v>285</v>
      </c>
      <c r="C438" s="203" t="s">
        <v>7722</v>
      </c>
      <c r="D438" s="205" t="s">
        <v>7723</v>
      </c>
      <c r="E438" s="202" t="s">
        <v>4087</v>
      </c>
      <c r="F438" s="204" t="s">
        <v>6625</v>
      </c>
      <c r="G438" s="204" t="s">
        <v>6626</v>
      </c>
      <c r="H438" s="204" t="s">
        <v>6439</v>
      </c>
      <c r="I438" s="204" t="s">
        <v>6626</v>
      </c>
      <c r="J438" s="204" t="s">
        <v>6321</v>
      </c>
      <c r="K438" s="204" t="s">
        <v>7591</v>
      </c>
      <c r="L438" s="204" t="s">
        <v>6321</v>
      </c>
      <c r="M438" s="204" t="s">
        <v>831</v>
      </c>
    </row>
    <row r="439" spans="1:13" ht="45" x14ac:dyDescent="0.25">
      <c r="A439" s="212" t="s">
        <v>10386</v>
      </c>
      <c r="B439">
        <v>1033</v>
      </c>
      <c r="C439" s="207" t="s">
        <v>10383</v>
      </c>
      <c r="D439" s="208" t="s">
        <v>10384</v>
      </c>
      <c r="E439" s="206" t="s">
        <v>10385</v>
      </c>
      <c r="F439" s="209" t="s">
        <v>10362</v>
      </c>
      <c r="G439" s="209" t="s">
        <v>10363</v>
      </c>
      <c r="H439" s="209" t="s">
        <v>7589</v>
      </c>
      <c r="I439" s="209" t="s">
        <v>10364</v>
      </c>
      <c r="J439" s="209" t="s">
        <v>6321</v>
      </c>
      <c r="K439" s="209" t="s">
        <v>10387</v>
      </c>
      <c r="L439" s="209" t="s">
        <v>6321</v>
      </c>
      <c r="M439" s="209" t="s">
        <v>6330</v>
      </c>
    </row>
    <row r="440" spans="1:13" ht="78.75" x14ac:dyDescent="0.25">
      <c r="A440" s="202" t="s">
        <v>1854</v>
      </c>
      <c r="B440">
        <v>3562</v>
      </c>
      <c r="C440" s="203" t="s">
        <v>20014</v>
      </c>
      <c r="D440" s="205" t="s">
        <v>26005</v>
      </c>
      <c r="E440" s="202" t="s">
        <v>2438</v>
      </c>
      <c r="F440" s="204" t="s">
        <v>26006</v>
      </c>
      <c r="G440" s="204" t="s">
        <v>7924</v>
      </c>
      <c r="H440" s="204" t="s">
        <v>6536</v>
      </c>
      <c r="I440" s="204" t="s">
        <v>7924</v>
      </c>
      <c r="J440" s="204" t="s">
        <v>6321</v>
      </c>
      <c r="K440" s="204" t="s">
        <v>30458</v>
      </c>
      <c r="L440" s="204" t="s">
        <v>6321</v>
      </c>
      <c r="M440" s="204" t="s">
        <v>25579</v>
      </c>
    </row>
    <row r="441" spans="1:13" ht="90" x14ac:dyDescent="0.25">
      <c r="A441" s="206" t="s">
        <v>4171</v>
      </c>
      <c r="B441">
        <v>312</v>
      </c>
      <c r="C441" s="207" t="s">
        <v>7842</v>
      </c>
      <c r="D441" s="208" t="s">
        <v>7843</v>
      </c>
      <c r="E441" s="206" t="s">
        <v>4173</v>
      </c>
      <c r="F441" s="209" t="s">
        <v>7844</v>
      </c>
      <c r="G441" s="209" t="s">
        <v>7845</v>
      </c>
      <c r="H441" s="209" t="s">
        <v>6375</v>
      </c>
      <c r="I441" s="209" t="s">
        <v>7846</v>
      </c>
      <c r="J441" s="209" t="s">
        <v>6321</v>
      </c>
      <c r="K441" s="209" t="s">
        <v>6566</v>
      </c>
      <c r="L441" s="209" t="s">
        <v>6321</v>
      </c>
      <c r="M441" s="209" t="s">
        <v>6330</v>
      </c>
    </row>
    <row r="442" spans="1:13" ht="67.5" x14ac:dyDescent="0.25">
      <c r="A442" s="206" t="s">
        <v>23955</v>
      </c>
      <c r="B442">
        <v>4638</v>
      </c>
      <c r="C442" s="207" t="s">
        <v>23952</v>
      </c>
      <c r="D442" s="208" t="s">
        <v>23953</v>
      </c>
      <c r="E442" s="206" t="s">
        <v>23954</v>
      </c>
      <c r="F442" s="209" t="s">
        <v>6719</v>
      </c>
      <c r="G442" s="209" t="s">
        <v>6720</v>
      </c>
      <c r="H442" s="209" t="s">
        <v>6522</v>
      </c>
      <c r="I442" s="209" t="s">
        <v>6721</v>
      </c>
      <c r="J442" s="209" t="s">
        <v>6321</v>
      </c>
      <c r="K442" s="209" t="s">
        <v>6321</v>
      </c>
      <c r="L442" s="209" t="s">
        <v>6321</v>
      </c>
      <c r="M442" s="209" t="s">
        <v>831</v>
      </c>
    </row>
    <row r="443" spans="1:13" ht="78.75" x14ac:dyDescent="0.25">
      <c r="A443" s="202" t="s">
        <v>1869</v>
      </c>
      <c r="B443">
        <v>1238</v>
      </c>
      <c r="C443" s="203" t="s">
        <v>11281</v>
      </c>
      <c r="D443" s="205" t="s">
        <v>11282</v>
      </c>
      <c r="E443" s="202" t="s">
        <v>11283</v>
      </c>
      <c r="F443" s="204" t="s">
        <v>11284</v>
      </c>
      <c r="G443" s="204" t="s">
        <v>11285</v>
      </c>
      <c r="H443" s="204" t="s">
        <v>7190</v>
      </c>
      <c r="I443" s="204" t="s">
        <v>11286</v>
      </c>
      <c r="J443" s="204" t="s">
        <v>6321</v>
      </c>
      <c r="K443" s="204" t="s">
        <v>6321</v>
      </c>
      <c r="L443" s="204" t="s">
        <v>6321</v>
      </c>
      <c r="M443" s="204" t="s">
        <v>831</v>
      </c>
    </row>
    <row r="444" spans="1:13" ht="78.75" x14ac:dyDescent="0.25">
      <c r="A444" s="206" t="s">
        <v>1869</v>
      </c>
      <c r="B444">
        <v>1239</v>
      </c>
      <c r="C444" s="207" t="s">
        <v>11287</v>
      </c>
      <c r="D444" s="208" t="s">
        <v>25706</v>
      </c>
      <c r="E444" s="206" t="s">
        <v>11283</v>
      </c>
      <c r="F444" s="209" t="s">
        <v>11288</v>
      </c>
      <c r="G444" s="209" t="s">
        <v>11289</v>
      </c>
      <c r="H444" s="209" t="s">
        <v>7190</v>
      </c>
      <c r="I444" s="209" t="s">
        <v>11290</v>
      </c>
      <c r="J444" s="209" t="s">
        <v>6321</v>
      </c>
      <c r="K444" s="209" t="s">
        <v>6321</v>
      </c>
      <c r="L444" s="209" t="s">
        <v>6321</v>
      </c>
      <c r="M444" s="209" t="s">
        <v>831</v>
      </c>
    </row>
    <row r="445" spans="1:13" ht="67.5" x14ac:dyDescent="0.25">
      <c r="A445" s="202" t="s">
        <v>30459</v>
      </c>
      <c r="B445">
        <v>943</v>
      </c>
      <c r="C445" s="203" t="s">
        <v>10128</v>
      </c>
      <c r="D445" s="202" t="s">
        <v>30460</v>
      </c>
      <c r="E445" s="202" t="s">
        <v>30461</v>
      </c>
      <c r="F445" s="204" t="s">
        <v>10129</v>
      </c>
      <c r="G445" s="204" t="s">
        <v>10130</v>
      </c>
      <c r="H445" s="204" t="s">
        <v>6570</v>
      </c>
      <c r="I445" s="204" t="s">
        <v>10131</v>
      </c>
      <c r="J445" s="204" t="s">
        <v>6321</v>
      </c>
      <c r="K445" s="204" t="s">
        <v>6321</v>
      </c>
      <c r="L445" s="204" t="s">
        <v>6321</v>
      </c>
      <c r="M445" s="204" t="s">
        <v>831</v>
      </c>
    </row>
    <row r="446" spans="1:13" ht="67.5" x14ac:dyDescent="0.25">
      <c r="A446" s="202" t="s">
        <v>17723</v>
      </c>
      <c r="B446">
        <v>2976</v>
      </c>
      <c r="C446" s="203" t="s">
        <v>17720</v>
      </c>
      <c r="D446" s="205" t="s">
        <v>17721</v>
      </c>
      <c r="E446" s="202" t="s">
        <v>17722</v>
      </c>
      <c r="F446" s="204" t="s">
        <v>17724</v>
      </c>
      <c r="G446" s="204" t="s">
        <v>17725</v>
      </c>
      <c r="H446" s="204" t="s">
        <v>6402</v>
      </c>
      <c r="I446" s="204" t="s">
        <v>17725</v>
      </c>
      <c r="J446" s="204" t="s">
        <v>6321</v>
      </c>
      <c r="K446" s="204" t="s">
        <v>6321</v>
      </c>
      <c r="L446" s="204" t="s">
        <v>6321</v>
      </c>
      <c r="M446" s="204" t="s">
        <v>831</v>
      </c>
    </row>
    <row r="447" spans="1:13" ht="90" x14ac:dyDescent="0.25">
      <c r="A447" s="206" t="s">
        <v>1872</v>
      </c>
      <c r="B447">
        <v>1090</v>
      </c>
      <c r="C447" s="207" t="s">
        <v>10633</v>
      </c>
      <c r="D447" s="208" t="s">
        <v>10634</v>
      </c>
      <c r="E447" s="206" t="s">
        <v>4184</v>
      </c>
      <c r="F447" s="209" t="s">
        <v>10635</v>
      </c>
      <c r="G447" s="209" t="s">
        <v>10636</v>
      </c>
      <c r="H447" s="209" t="s">
        <v>6369</v>
      </c>
      <c r="I447" s="209" t="s">
        <v>10636</v>
      </c>
      <c r="J447" s="209" t="s">
        <v>6321</v>
      </c>
      <c r="K447" s="209" t="s">
        <v>25699</v>
      </c>
      <c r="L447" s="209" t="s">
        <v>6321</v>
      </c>
      <c r="M447" s="209" t="s">
        <v>10605</v>
      </c>
    </row>
    <row r="448" spans="1:13" ht="78.75" x14ac:dyDescent="0.25">
      <c r="A448" s="206" t="s">
        <v>1874</v>
      </c>
      <c r="B448">
        <v>298</v>
      </c>
      <c r="C448" s="207" t="s">
        <v>7779</v>
      </c>
      <c r="D448" s="208" t="s">
        <v>7780</v>
      </c>
      <c r="E448" s="206" t="s">
        <v>4197</v>
      </c>
      <c r="F448" s="209" t="s">
        <v>7781</v>
      </c>
      <c r="G448" s="209" t="s">
        <v>7782</v>
      </c>
      <c r="H448" s="209" t="s">
        <v>6375</v>
      </c>
      <c r="I448" s="209" t="s">
        <v>7783</v>
      </c>
      <c r="J448" s="209" t="s">
        <v>6321</v>
      </c>
      <c r="K448" s="209" t="s">
        <v>6566</v>
      </c>
      <c r="L448" s="209" t="s">
        <v>6321</v>
      </c>
      <c r="M448" s="209" t="s">
        <v>831</v>
      </c>
    </row>
    <row r="449" spans="1:13" ht="45" x14ac:dyDescent="0.25">
      <c r="A449" s="202" t="s">
        <v>10361</v>
      </c>
      <c r="B449">
        <v>1028</v>
      </c>
      <c r="C449" s="203" t="s">
        <v>10358</v>
      </c>
      <c r="D449" s="205" t="s">
        <v>10359</v>
      </c>
      <c r="E449" s="202" t="s">
        <v>10360</v>
      </c>
      <c r="F449" s="204" t="s">
        <v>10362</v>
      </c>
      <c r="G449" s="204" t="s">
        <v>10363</v>
      </c>
      <c r="H449" s="204" t="s">
        <v>7589</v>
      </c>
      <c r="I449" s="204" t="s">
        <v>10364</v>
      </c>
      <c r="J449" s="204" t="s">
        <v>6321</v>
      </c>
      <c r="K449" s="204" t="s">
        <v>6566</v>
      </c>
      <c r="L449" s="204" t="s">
        <v>6321</v>
      </c>
      <c r="M449" s="204" t="s">
        <v>6330</v>
      </c>
    </row>
    <row r="450" spans="1:13" ht="56.25" x14ac:dyDescent="0.25">
      <c r="A450" s="206" t="s">
        <v>7803</v>
      </c>
      <c r="B450">
        <v>302</v>
      </c>
      <c r="C450" s="207" t="s">
        <v>7800</v>
      </c>
      <c r="D450" s="208" t="s">
        <v>7801</v>
      </c>
      <c r="E450" s="206" t="s">
        <v>7802</v>
      </c>
      <c r="F450" s="209" t="s">
        <v>6796</v>
      </c>
      <c r="G450" s="209" t="s">
        <v>6797</v>
      </c>
      <c r="H450" s="209" t="s">
        <v>6536</v>
      </c>
      <c r="I450" s="209" t="s">
        <v>6798</v>
      </c>
      <c r="J450" s="209" t="s">
        <v>6321</v>
      </c>
      <c r="K450" s="209" t="s">
        <v>6321</v>
      </c>
      <c r="L450" s="209" t="s">
        <v>6321</v>
      </c>
      <c r="M450" s="209" t="s">
        <v>831</v>
      </c>
    </row>
    <row r="451" spans="1:13" ht="78.75" x14ac:dyDescent="0.25">
      <c r="A451" s="206" t="s">
        <v>1877</v>
      </c>
      <c r="B451">
        <v>154</v>
      </c>
      <c r="C451" s="207" t="s">
        <v>7094</v>
      </c>
      <c r="D451" s="208" t="s">
        <v>7095</v>
      </c>
      <c r="E451" s="206" t="s">
        <v>7096</v>
      </c>
      <c r="F451" s="209" t="s">
        <v>7097</v>
      </c>
      <c r="G451" s="209" t="s">
        <v>7098</v>
      </c>
      <c r="H451" s="209" t="s">
        <v>7077</v>
      </c>
      <c r="I451" s="209" t="s">
        <v>7098</v>
      </c>
      <c r="J451" s="209" t="s">
        <v>6321</v>
      </c>
      <c r="K451" s="209" t="s">
        <v>6321</v>
      </c>
      <c r="L451" s="209" t="s">
        <v>6321</v>
      </c>
      <c r="M451" s="209" t="s">
        <v>831</v>
      </c>
    </row>
    <row r="452" spans="1:13" ht="56.25" x14ac:dyDescent="0.25">
      <c r="A452" s="202" t="s">
        <v>4209</v>
      </c>
      <c r="B452">
        <v>3564</v>
      </c>
      <c r="C452" s="203" t="s">
        <v>20017</v>
      </c>
      <c r="D452" s="205" t="s">
        <v>20018</v>
      </c>
      <c r="E452" s="202" t="s">
        <v>4211</v>
      </c>
      <c r="F452" s="204" t="s">
        <v>6839</v>
      </c>
      <c r="G452" s="204" t="s">
        <v>6840</v>
      </c>
      <c r="H452" s="204" t="s">
        <v>6536</v>
      </c>
      <c r="I452" s="204" t="s">
        <v>6841</v>
      </c>
      <c r="J452" s="204" t="s">
        <v>6321</v>
      </c>
      <c r="K452" s="204" t="s">
        <v>6321</v>
      </c>
      <c r="L452" s="204" t="s">
        <v>6321</v>
      </c>
      <c r="M452" s="204" t="s">
        <v>831</v>
      </c>
    </row>
    <row r="453" spans="1:13" ht="33.75" x14ac:dyDescent="0.25">
      <c r="A453" s="206" t="s">
        <v>20075</v>
      </c>
      <c r="B453">
        <v>3584</v>
      </c>
      <c r="C453" s="207" t="s">
        <v>20072</v>
      </c>
      <c r="D453" s="208" t="s">
        <v>20073</v>
      </c>
      <c r="E453" s="206" t="s">
        <v>20074</v>
      </c>
      <c r="F453" s="209" t="s">
        <v>20038</v>
      </c>
      <c r="G453" s="209" t="s">
        <v>20039</v>
      </c>
      <c r="H453" s="209" t="s">
        <v>6555</v>
      </c>
      <c r="I453" s="209" t="s">
        <v>20039</v>
      </c>
      <c r="J453" s="209" t="s">
        <v>6321</v>
      </c>
      <c r="K453" s="209" t="s">
        <v>6321</v>
      </c>
      <c r="L453" s="209" t="s">
        <v>6321</v>
      </c>
      <c r="M453" s="209" t="s">
        <v>831</v>
      </c>
    </row>
    <row r="454" spans="1:13" ht="56.25" x14ac:dyDescent="0.25">
      <c r="A454" s="202" t="s">
        <v>1880</v>
      </c>
      <c r="B454">
        <v>1644</v>
      </c>
      <c r="C454" s="203" t="s">
        <v>12824</v>
      </c>
      <c r="D454" s="205" t="s">
        <v>12825</v>
      </c>
      <c r="E454" s="202" t="s">
        <v>12826</v>
      </c>
      <c r="F454" s="204" t="s">
        <v>12827</v>
      </c>
      <c r="G454" s="204" t="s">
        <v>12828</v>
      </c>
      <c r="H454" s="204" t="s">
        <v>6369</v>
      </c>
      <c r="I454" s="204" t="s">
        <v>12829</v>
      </c>
      <c r="J454" s="204" t="s">
        <v>6321</v>
      </c>
      <c r="K454" s="204" t="s">
        <v>6321</v>
      </c>
      <c r="L454" s="204" t="s">
        <v>6321</v>
      </c>
      <c r="M454" s="204" t="s">
        <v>831</v>
      </c>
    </row>
    <row r="455" spans="1:13" ht="67.5" x14ac:dyDescent="0.25">
      <c r="A455" s="202" t="s">
        <v>1883</v>
      </c>
      <c r="B455">
        <v>1138</v>
      </c>
      <c r="C455" s="203" t="s">
        <v>10818</v>
      </c>
      <c r="D455" s="205" t="s">
        <v>10819</v>
      </c>
      <c r="E455" s="202" t="s">
        <v>4218</v>
      </c>
      <c r="F455" s="204" t="s">
        <v>10820</v>
      </c>
      <c r="G455" s="204" t="s">
        <v>10821</v>
      </c>
      <c r="H455" s="204" t="s">
        <v>6522</v>
      </c>
      <c r="I455" s="204" t="s">
        <v>10822</v>
      </c>
      <c r="J455" s="204" t="s">
        <v>6321</v>
      </c>
      <c r="K455" s="204" t="s">
        <v>6321</v>
      </c>
      <c r="L455" s="204" t="s">
        <v>6321</v>
      </c>
      <c r="M455" s="204" t="s">
        <v>831</v>
      </c>
    </row>
    <row r="456" spans="1:13" ht="22.5" x14ac:dyDescent="0.25">
      <c r="A456" s="206" t="s">
        <v>19052</v>
      </c>
      <c r="B456">
        <v>3309</v>
      </c>
      <c r="C456" s="207" t="s">
        <v>19049</v>
      </c>
      <c r="D456" s="208" t="s">
        <v>19050</v>
      </c>
      <c r="E456" s="206" t="s">
        <v>19051</v>
      </c>
      <c r="F456" s="209" t="s">
        <v>6673</v>
      </c>
      <c r="G456" s="209" t="s">
        <v>6674</v>
      </c>
      <c r="H456" s="209" t="s">
        <v>6473</v>
      </c>
      <c r="I456" s="209" t="s">
        <v>6674</v>
      </c>
      <c r="J456" s="209" t="s">
        <v>6321</v>
      </c>
      <c r="K456" s="209" t="s">
        <v>6321</v>
      </c>
      <c r="L456" s="209" t="s">
        <v>6321</v>
      </c>
      <c r="M456" s="209" t="s">
        <v>831</v>
      </c>
    </row>
    <row r="457" spans="1:13" ht="22.5" x14ac:dyDescent="0.25">
      <c r="A457" s="206" t="s">
        <v>20069</v>
      </c>
      <c r="B457">
        <v>3582</v>
      </c>
      <c r="C457" s="207" t="s">
        <v>20066</v>
      </c>
      <c r="D457" s="208" t="s">
        <v>20067</v>
      </c>
      <c r="E457" s="206" t="s">
        <v>20068</v>
      </c>
      <c r="F457" s="209" t="s">
        <v>6673</v>
      </c>
      <c r="G457" s="209" t="s">
        <v>6674</v>
      </c>
      <c r="H457" s="209" t="s">
        <v>6473</v>
      </c>
      <c r="I457" s="209" t="s">
        <v>6674</v>
      </c>
      <c r="J457" s="209" t="s">
        <v>6321</v>
      </c>
      <c r="K457" s="209" t="s">
        <v>6321</v>
      </c>
      <c r="L457" s="209" t="s">
        <v>6321</v>
      </c>
      <c r="M457" s="209" t="s">
        <v>831</v>
      </c>
    </row>
    <row r="458" spans="1:13" ht="90" x14ac:dyDescent="0.25">
      <c r="A458" s="202" t="s">
        <v>1891</v>
      </c>
      <c r="B458">
        <v>1134</v>
      </c>
      <c r="C458" s="203" t="s">
        <v>10799</v>
      </c>
      <c r="D458" s="205" t="s">
        <v>10800</v>
      </c>
      <c r="E458" s="202" t="s">
        <v>4250</v>
      </c>
      <c r="F458" s="204" t="s">
        <v>10801</v>
      </c>
      <c r="G458" s="204" t="s">
        <v>10802</v>
      </c>
      <c r="H458" s="204" t="s">
        <v>6375</v>
      </c>
      <c r="I458" s="204" t="s">
        <v>10803</v>
      </c>
      <c r="J458" s="204" t="s">
        <v>6321</v>
      </c>
      <c r="K458" s="204" t="s">
        <v>6524</v>
      </c>
      <c r="L458" s="204" t="s">
        <v>6321</v>
      </c>
      <c r="M458" s="204" t="s">
        <v>831</v>
      </c>
    </row>
    <row r="459" spans="1:13" ht="67.5" x14ac:dyDescent="0.25">
      <c r="A459" s="202" t="s">
        <v>12197</v>
      </c>
      <c r="B459">
        <v>1487</v>
      </c>
      <c r="C459" s="203" t="s">
        <v>12194</v>
      </c>
      <c r="D459" s="205" t="s">
        <v>12195</v>
      </c>
      <c r="E459" s="202" t="s">
        <v>12196</v>
      </c>
      <c r="F459" s="204" t="s">
        <v>12198</v>
      </c>
      <c r="G459" s="204" t="s">
        <v>12199</v>
      </c>
      <c r="H459" s="204" t="s">
        <v>6536</v>
      </c>
      <c r="I459" s="204" t="s">
        <v>12200</v>
      </c>
      <c r="J459" s="204" t="s">
        <v>6321</v>
      </c>
      <c r="K459" s="204" t="s">
        <v>12201</v>
      </c>
      <c r="L459" s="204" t="s">
        <v>6321</v>
      </c>
      <c r="M459" s="204" t="s">
        <v>831</v>
      </c>
    </row>
    <row r="460" spans="1:13" ht="90" x14ac:dyDescent="0.25">
      <c r="A460" s="206" t="s">
        <v>12204</v>
      </c>
      <c r="B460">
        <v>1488</v>
      </c>
      <c r="C460" s="207" t="s">
        <v>12202</v>
      </c>
      <c r="D460" s="208" t="s">
        <v>25718</v>
      </c>
      <c r="E460" s="206" t="s">
        <v>12203</v>
      </c>
      <c r="F460" s="209" t="s">
        <v>25719</v>
      </c>
      <c r="G460" s="209" t="s">
        <v>25720</v>
      </c>
      <c r="H460" s="209" t="s">
        <v>25622</v>
      </c>
      <c r="I460" s="209" t="s">
        <v>30462</v>
      </c>
      <c r="J460" s="209" t="s">
        <v>6321</v>
      </c>
      <c r="K460" s="209" t="s">
        <v>16152</v>
      </c>
      <c r="L460" s="209" t="s">
        <v>6321</v>
      </c>
      <c r="M460" s="209" t="s">
        <v>25579</v>
      </c>
    </row>
    <row r="461" spans="1:13" ht="22.5" x14ac:dyDescent="0.25">
      <c r="A461" s="206" t="s">
        <v>15041</v>
      </c>
      <c r="B461">
        <v>2235</v>
      </c>
      <c r="C461" s="207" t="s">
        <v>15038</v>
      </c>
      <c r="D461" s="208" t="s">
        <v>15039</v>
      </c>
      <c r="E461" s="206" t="s">
        <v>15040</v>
      </c>
      <c r="F461" s="209" t="s">
        <v>7319</v>
      </c>
      <c r="G461" s="209" t="s">
        <v>7320</v>
      </c>
      <c r="H461" s="209" t="s">
        <v>6473</v>
      </c>
      <c r="I461" s="209" t="s">
        <v>7320</v>
      </c>
      <c r="J461" s="209" t="s">
        <v>6321</v>
      </c>
      <c r="K461" s="209" t="s">
        <v>6321</v>
      </c>
      <c r="L461" s="209" t="s">
        <v>6321</v>
      </c>
      <c r="M461" s="209" t="s">
        <v>6363</v>
      </c>
    </row>
    <row r="462" spans="1:13" ht="45" x14ac:dyDescent="0.25">
      <c r="A462" s="206" t="s">
        <v>5532</v>
      </c>
      <c r="B462">
        <v>2717</v>
      </c>
      <c r="C462" s="207" t="s">
        <v>16825</v>
      </c>
      <c r="D462" s="208" t="s">
        <v>16826</v>
      </c>
      <c r="E462" s="206" t="s">
        <v>5776</v>
      </c>
      <c r="F462" s="209" t="s">
        <v>10362</v>
      </c>
      <c r="G462" s="209" t="s">
        <v>10363</v>
      </c>
      <c r="H462" s="209" t="s">
        <v>7589</v>
      </c>
      <c r="I462" s="209" t="s">
        <v>10364</v>
      </c>
      <c r="J462" s="209" t="s">
        <v>6321</v>
      </c>
      <c r="K462" s="209" t="s">
        <v>6321</v>
      </c>
      <c r="L462" s="209" t="s">
        <v>6321</v>
      </c>
      <c r="M462" s="209" t="s">
        <v>831</v>
      </c>
    </row>
    <row r="463" spans="1:13" ht="67.5" x14ac:dyDescent="0.25">
      <c r="A463" s="206" t="s">
        <v>1897</v>
      </c>
      <c r="B463">
        <v>1225</v>
      </c>
      <c r="C463" s="207" t="s">
        <v>11215</v>
      </c>
      <c r="D463" s="208" t="s">
        <v>11216</v>
      </c>
      <c r="E463" s="206" t="s">
        <v>11217</v>
      </c>
      <c r="F463" s="209" t="s">
        <v>11218</v>
      </c>
      <c r="G463" s="209" t="s">
        <v>11219</v>
      </c>
      <c r="H463" s="209" t="s">
        <v>7135</v>
      </c>
      <c r="I463" s="209" t="s">
        <v>11220</v>
      </c>
      <c r="J463" s="209" t="s">
        <v>11221</v>
      </c>
      <c r="K463" s="209" t="s">
        <v>6321</v>
      </c>
      <c r="L463" s="209" t="s">
        <v>6321</v>
      </c>
      <c r="M463" s="209" t="s">
        <v>831</v>
      </c>
    </row>
    <row r="464" spans="1:13" ht="22.5" x14ac:dyDescent="0.25">
      <c r="A464" s="202" t="s">
        <v>25946</v>
      </c>
      <c r="B464">
        <v>3219</v>
      </c>
      <c r="C464" s="203" t="s">
        <v>25943</v>
      </c>
      <c r="D464" s="205" t="s">
        <v>25944</v>
      </c>
      <c r="E464" s="202" t="s">
        <v>25945</v>
      </c>
      <c r="F464" s="204" t="s">
        <v>6857</v>
      </c>
      <c r="G464" s="204" t="s">
        <v>6858</v>
      </c>
      <c r="H464" s="204" t="s">
        <v>6427</v>
      </c>
      <c r="I464" s="204" t="s">
        <v>6858</v>
      </c>
      <c r="J464" s="204" t="s">
        <v>6321</v>
      </c>
      <c r="K464" s="204" t="s">
        <v>6321</v>
      </c>
      <c r="L464" s="204" t="s">
        <v>6321</v>
      </c>
      <c r="M464" s="204" t="s">
        <v>25671</v>
      </c>
    </row>
    <row r="465" spans="1:13" ht="22.5" x14ac:dyDescent="0.25">
      <c r="A465" s="202" t="s">
        <v>20377</v>
      </c>
      <c r="B465">
        <v>3661</v>
      </c>
      <c r="C465" s="203" t="s">
        <v>20374</v>
      </c>
      <c r="D465" s="205" t="s">
        <v>20375</v>
      </c>
      <c r="E465" s="202" t="s">
        <v>20376</v>
      </c>
      <c r="F465" s="204" t="s">
        <v>8513</v>
      </c>
      <c r="G465" s="204" t="s">
        <v>8514</v>
      </c>
      <c r="H465" s="204" t="s">
        <v>7494</v>
      </c>
      <c r="I465" s="204" t="s">
        <v>8514</v>
      </c>
      <c r="J465" s="204" t="s">
        <v>6321</v>
      </c>
      <c r="K465" s="204" t="s">
        <v>6321</v>
      </c>
      <c r="L465" s="204" t="s">
        <v>6321</v>
      </c>
      <c r="M465" s="204" t="s">
        <v>831</v>
      </c>
    </row>
    <row r="466" spans="1:13" ht="56.25" x14ac:dyDescent="0.25">
      <c r="A466" s="202" t="s">
        <v>7862</v>
      </c>
      <c r="B466">
        <v>315</v>
      </c>
      <c r="C466" s="203" t="s">
        <v>7859</v>
      </c>
      <c r="D466" s="205" t="s">
        <v>7860</v>
      </c>
      <c r="E466" s="202" t="s">
        <v>7861</v>
      </c>
      <c r="F466" s="204" t="s">
        <v>7052</v>
      </c>
      <c r="G466" s="204" t="s">
        <v>7053</v>
      </c>
      <c r="H466" s="204" t="s">
        <v>6473</v>
      </c>
      <c r="I466" s="204" t="s">
        <v>7053</v>
      </c>
      <c r="J466" s="204" t="s">
        <v>6321</v>
      </c>
      <c r="K466" s="204" t="s">
        <v>6321</v>
      </c>
      <c r="L466" s="204" t="s">
        <v>6321</v>
      </c>
      <c r="M466" s="204" t="s">
        <v>831</v>
      </c>
    </row>
    <row r="467" spans="1:13" ht="78.75" x14ac:dyDescent="0.25">
      <c r="A467" s="202" t="s">
        <v>1900</v>
      </c>
      <c r="B467">
        <v>1140</v>
      </c>
      <c r="C467" s="203" t="s">
        <v>10828</v>
      </c>
      <c r="D467" s="205" t="s">
        <v>10829</v>
      </c>
      <c r="E467" s="202" t="s">
        <v>4294</v>
      </c>
      <c r="F467" s="204" t="s">
        <v>10830</v>
      </c>
      <c r="G467" s="204" t="s">
        <v>10831</v>
      </c>
      <c r="H467" s="204" t="s">
        <v>6375</v>
      </c>
      <c r="I467" s="204" t="s">
        <v>10832</v>
      </c>
      <c r="J467" s="204" t="s">
        <v>6321</v>
      </c>
      <c r="K467" s="204" t="s">
        <v>6321</v>
      </c>
      <c r="L467" s="204" t="s">
        <v>6321</v>
      </c>
      <c r="M467" s="204" t="s">
        <v>831</v>
      </c>
    </row>
    <row r="468" spans="1:13" ht="45" x14ac:dyDescent="0.25">
      <c r="A468" s="206" t="s">
        <v>18705</v>
      </c>
      <c r="B468">
        <v>3230</v>
      </c>
      <c r="C468" s="207" t="s">
        <v>18702</v>
      </c>
      <c r="D468" s="208" t="s">
        <v>18703</v>
      </c>
      <c r="E468" s="206" t="s">
        <v>18704</v>
      </c>
      <c r="F468" s="209" t="s">
        <v>17395</v>
      </c>
      <c r="G468" s="209" t="s">
        <v>18706</v>
      </c>
      <c r="H468" s="209" t="s">
        <v>6746</v>
      </c>
      <c r="I468" s="209" t="s">
        <v>18706</v>
      </c>
      <c r="J468" s="209" t="s">
        <v>6321</v>
      </c>
      <c r="K468" s="209" t="s">
        <v>6321</v>
      </c>
      <c r="L468" s="209" t="s">
        <v>6321</v>
      </c>
      <c r="M468" s="209" t="s">
        <v>831</v>
      </c>
    </row>
    <row r="469" spans="1:13" ht="67.5" x14ac:dyDescent="0.25">
      <c r="A469" s="206" t="s">
        <v>4346</v>
      </c>
      <c r="B469">
        <v>948</v>
      </c>
      <c r="C469" s="207" t="s">
        <v>10139</v>
      </c>
      <c r="D469" s="208" t="s">
        <v>10140</v>
      </c>
      <c r="E469" s="206" t="s">
        <v>4348</v>
      </c>
      <c r="F469" s="209" t="s">
        <v>10129</v>
      </c>
      <c r="G469" s="209" t="s">
        <v>10130</v>
      </c>
      <c r="H469" s="209" t="s">
        <v>6570</v>
      </c>
      <c r="I469" s="209" t="s">
        <v>10131</v>
      </c>
      <c r="J469" s="209" t="s">
        <v>6321</v>
      </c>
      <c r="K469" s="209" t="s">
        <v>6321</v>
      </c>
      <c r="L469" s="209" t="s">
        <v>6321</v>
      </c>
      <c r="M469" s="209" t="s">
        <v>831</v>
      </c>
    </row>
    <row r="470" spans="1:13" ht="112.5" x14ac:dyDescent="0.25">
      <c r="A470" s="206" t="s">
        <v>1916</v>
      </c>
      <c r="B470">
        <v>2907</v>
      </c>
      <c r="C470" s="207" t="s">
        <v>17512</v>
      </c>
      <c r="D470" s="208" t="s">
        <v>17513</v>
      </c>
      <c r="E470" s="206" t="s">
        <v>5914</v>
      </c>
      <c r="F470" s="209" t="s">
        <v>17514</v>
      </c>
      <c r="G470" s="209" t="s">
        <v>17515</v>
      </c>
      <c r="H470" s="209" t="s">
        <v>6570</v>
      </c>
      <c r="I470" s="209" t="s">
        <v>17515</v>
      </c>
      <c r="J470" s="209" t="s">
        <v>6321</v>
      </c>
      <c r="K470" s="209" t="s">
        <v>10637</v>
      </c>
      <c r="L470" s="209" t="s">
        <v>6321</v>
      </c>
      <c r="M470" s="209" t="s">
        <v>831</v>
      </c>
    </row>
    <row r="471" spans="1:13" ht="67.5" x14ac:dyDescent="0.25">
      <c r="A471" s="202" t="s">
        <v>20394</v>
      </c>
      <c r="B471">
        <v>3665</v>
      </c>
      <c r="C471" s="203" t="s">
        <v>20391</v>
      </c>
      <c r="D471" s="205" t="s">
        <v>20392</v>
      </c>
      <c r="E471" s="202" t="s">
        <v>20393</v>
      </c>
      <c r="F471" s="204" t="s">
        <v>20395</v>
      </c>
      <c r="G471" s="204" t="s">
        <v>20396</v>
      </c>
      <c r="H471" s="204" t="s">
        <v>7479</v>
      </c>
      <c r="I471" s="204" t="s">
        <v>20397</v>
      </c>
      <c r="J471" s="204" t="s">
        <v>6321</v>
      </c>
      <c r="K471" s="204" t="s">
        <v>6321</v>
      </c>
      <c r="L471" s="204" t="s">
        <v>6321</v>
      </c>
      <c r="M471" s="204" t="s">
        <v>831</v>
      </c>
    </row>
    <row r="472" spans="1:13" ht="56.25" x14ac:dyDescent="0.25">
      <c r="A472" s="206" t="s">
        <v>17795</v>
      </c>
      <c r="B472">
        <v>3001</v>
      </c>
      <c r="C472" s="207" t="s">
        <v>17792</v>
      </c>
      <c r="D472" s="208" t="s">
        <v>17793</v>
      </c>
      <c r="E472" s="206" t="s">
        <v>17794</v>
      </c>
      <c r="F472" s="209" t="s">
        <v>17796</v>
      </c>
      <c r="G472" s="209" t="s">
        <v>17797</v>
      </c>
      <c r="H472" s="209" t="s">
        <v>6522</v>
      </c>
      <c r="I472" s="209" t="s">
        <v>17797</v>
      </c>
      <c r="J472" s="209" t="s">
        <v>6321</v>
      </c>
      <c r="K472" s="209" t="s">
        <v>6321</v>
      </c>
      <c r="L472" s="209" t="s">
        <v>6321</v>
      </c>
      <c r="M472" s="209" t="s">
        <v>831</v>
      </c>
    </row>
    <row r="473" spans="1:13" ht="67.5" x14ac:dyDescent="0.25">
      <c r="A473" s="202" t="s">
        <v>1922</v>
      </c>
      <c r="B473">
        <v>283</v>
      </c>
      <c r="C473" s="203" t="s">
        <v>7713</v>
      </c>
      <c r="D473" s="205" t="s">
        <v>7714</v>
      </c>
      <c r="E473" s="202" t="s">
        <v>4356</v>
      </c>
      <c r="F473" s="204" t="s">
        <v>7715</v>
      </c>
      <c r="G473" s="204" t="s">
        <v>7716</v>
      </c>
      <c r="H473" s="204" t="s">
        <v>6536</v>
      </c>
      <c r="I473" s="204" t="s">
        <v>7716</v>
      </c>
      <c r="J473" s="204" t="s">
        <v>6321</v>
      </c>
      <c r="K473" s="204" t="s">
        <v>7591</v>
      </c>
      <c r="L473" s="204" t="s">
        <v>6321</v>
      </c>
      <c r="M473" s="204" t="s">
        <v>6330</v>
      </c>
    </row>
    <row r="474" spans="1:13" ht="56.25" x14ac:dyDescent="0.25">
      <c r="A474" s="206" t="s">
        <v>14014</v>
      </c>
      <c r="B474">
        <v>1966</v>
      </c>
      <c r="C474" s="207" t="s">
        <v>14011</v>
      </c>
      <c r="D474" s="208" t="s">
        <v>14012</v>
      </c>
      <c r="E474" s="206" t="s">
        <v>14013</v>
      </c>
      <c r="F474" s="209" t="s">
        <v>14015</v>
      </c>
      <c r="G474" s="209" t="s">
        <v>14016</v>
      </c>
      <c r="H474" s="209" t="s">
        <v>6536</v>
      </c>
      <c r="I474" s="209" t="s">
        <v>14017</v>
      </c>
      <c r="J474" s="209" t="s">
        <v>6321</v>
      </c>
      <c r="K474" s="209" t="s">
        <v>6321</v>
      </c>
      <c r="L474" s="209" t="s">
        <v>6321</v>
      </c>
      <c r="M474" s="209" t="s">
        <v>831</v>
      </c>
    </row>
    <row r="475" spans="1:13" ht="67.5" x14ac:dyDescent="0.25">
      <c r="A475" s="202" t="s">
        <v>17780</v>
      </c>
      <c r="B475">
        <v>2994</v>
      </c>
      <c r="C475" s="203" t="s">
        <v>17777</v>
      </c>
      <c r="D475" s="205" t="s">
        <v>17778</v>
      </c>
      <c r="E475" s="202" t="s">
        <v>17779</v>
      </c>
      <c r="F475" s="204" t="s">
        <v>17781</v>
      </c>
      <c r="G475" s="204" t="s">
        <v>17782</v>
      </c>
      <c r="H475" s="204" t="s">
        <v>6375</v>
      </c>
      <c r="I475" s="204" t="s">
        <v>17782</v>
      </c>
      <c r="J475" s="204" t="s">
        <v>6321</v>
      </c>
      <c r="K475" s="204" t="s">
        <v>6732</v>
      </c>
      <c r="L475" s="204" t="s">
        <v>6321</v>
      </c>
      <c r="M475" s="204" t="s">
        <v>831</v>
      </c>
    </row>
    <row r="476" spans="1:13" ht="56.25" x14ac:dyDescent="0.25">
      <c r="A476" s="206" t="s">
        <v>1931</v>
      </c>
      <c r="B476">
        <v>51</v>
      </c>
      <c r="C476" s="207" t="s">
        <v>6562</v>
      </c>
      <c r="D476" s="208" t="s">
        <v>6563</v>
      </c>
      <c r="E476" s="206" t="s">
        <v>4379</v>
      </c>
      <c r="F476" s="209" t="s">
        <v>6564</v>
      </c>
      <c r="G476" s="209" t="s">
        <v>6565</v>
      </c>
      <c r="H476" s="209" t="s">
        <v>6522</v>
      </c>
      <c r="I476" s="209" t="s">
        <v>6565</v>
      </c>
      <c r="J476" s="209" t="s">
        <v>6321</v>
      </c>
      <c r="K476" s="209" t="s">
        <v>6566</v>
      </c>
      <c r="L476" s="209" t="s">
        <v>6321</v>
      </c>
      <c r="M476" s="209" t="s">
        <v>6330</v>
      </c>
    </row>
    <row r="477" spans="1:13" ht="33.75" x14ac:dyDescent="0.25">
      <c r="A477" s="202" t="s">
        <v>15037</v>
      </c>
      <c r="B477">
        <v>2234</v>
      </c>
      <c r="C477" s="203" t="s">
        <v>15034</v>
      </c>
      <c r="D477" s="205" t="s">
        <v>15035</v>
      </c>
      <c r="E477" s="202" t="s">
        <v>15036</v>
      </c>
      <c r="F477" s="204" t="s">
        <v>8835</v>
      </c>
      <c r="G477" s="204" t="s">
        <v>8836</v>
      </c>
      <c r="H477" s="204" t="s">
        <v>6480</v>
      </c>
      <c r="I477" s="204" t="s">
        <v>8836</v>
      </c>
      <c r="J477" s="204" t="s">
        <v>6321</v>
      </c>
      <c r="K477" s="204" t="s">
        <v>6321</v>
      </c>
      <c r="L477" s="204" t="s">
        <v>6321</v>
      </c>
      <c r="M477" s="204" t="s">
        <v>6363</v>
      </c>
    </row>
    <row r="478" spans="1:13" ht="22.5" x14ac:dyDescent="0.25">
      <c r="A478" s="202" t="s">
        <v>1144</v>
      </c>
      <c r="B478">
        <v>1204</v>
      </c>
      <c r="C478" s="203" t="s">
        <v>11131</v>
      </c>
      <c r="D478" s="205" t="s">
        <v>11132</v>
      </c>
      <c r="E478" s="202" t="s">
        <v>1145</v>
      </c>
      <c r="F478" s="204" t="s">
        <v>10877</v>
      </c>
      <c r="G478" s="204" t="s">
        <v>10878</v>
      </c>
      <c r="H478" s="204" t="s">
        <v>6337</v>
      </c>
      <c r="I478" s="204" t="s">
        <v>10878</v>
      </c>
      <c r="J478" s="204" t="s">
        <v>6321</v>
      </c>
      <c r="K478" s="204" t="s">
        <v>6321</v>
      </c>
      <c r="L478" s="204" t="s">
        <v>6321</v>
      </c>
      <c r="M478" s="204" t="s">
        <v>831</v>
      </c>
    </row>
    <row r="479" spans="1:13" ht="101.25" x14ac:dyDescent="0.25">
      <c r="A479" s="202" t="s">
        <v>1414</v>
      </c>
      <c r="B479">
        <v>1765</v>
      </c>
      <c r="C479" s="203" t="s">
        <v>13333</v>
      </c>
      <c r="D479" s="205" t="s">
        <v>13334</v>
      </c>
      <c r="E479" s="202" t="s">
        <v>1415</v>
      </c>
      <c r="F479" s="204" t="s">
        <v>7306</v>
      </c>
      <c r="G479" s="204" t="s">
        <v>7258</v>
      </c>
      <c r="H479" s="204" t="s">
        <v>6886</v>
      </c>
      <c r="I479" s="204" t="s">
        <v>7258</v>
      </c>
      <c r="J479" s="204" t="s">
        <v>6321</v>
      </c>
      <c r="K479" s="204" t="s">
        <v>13335</v>
      </c>
      <c r="L479" s="204" t="s">
        <v>6538</v>
      </c>
      <c r="M479" s="204" t="s">
        <v>831</v>
      </c>
    </row>
    <row r="480" spans="1:13" ht="101.25" x14ac:dyDescent="0.25">
      <c r="A480" s="206" t="s">
        <v>765</v>
      </c>
      <c r="B480">
        <v>1766</v>
      </c>
      <c r="C480" s="207" t="s">
        <v>13336</v>
      </c>
      <c r="D480" s="208" t="s">
        <v>13337</v>
      </c>
      <c r="E480" s="206" t="s">
        <v>13338</v>
      </c>
      <c r="F480" s="209" t="s">
        <v>13339</v>
      </c>
      <c r="G480" s="209" t="s">
        <v>13340</v>
      </c>
      <c r="H480" s="209" t="s">
        <v>6329</v>
      </c>
      <c r="I480" s="209" t="s">
        <v>13340</v>
      </c>
      <c r="J480" s="209" t="s">
        <v>6321</v>
      </c>
      <c r="K480" s="209" t="s">
        <v>13341</v>
      </c>
      <c r="L480" s="209" t="s">
        <v>6538</v>
      </c>
      <c r="M480" s="209" t="s">
        <v>831</v>
      </c>
    </row>
    <row r="481" spans="1:13" ht="78.75" x14ac:dyDescent="0.25">
      <c r="A481" s="206" t="s">
        <v>1945</v>
      </c>
      <c r="B481">
        <v>494</v>
      </c>
      <c r="C481" s="207" t="s">
        <v>8671</v>
      </c>
      <c r="D481" s="208" t="s">
        <v>8672</v>
      </c>
      <c r="E481" s="206" t="s">
        <v>5779</v>
      </c>
      <c r="F481" s="209" t="s">
        <v>8673</v>
      </c>
      <c r="G481" s="209" t="s">
        <v>8674</v>
      </c>
      <c r="H481" s="209" t="s">
        <v>6491</v>
      </c>
      <c r="I481" s="209" t="s">
        <v>8674</v>
      </c>
      <c r="J481" s="209" t="s">
        <v>6321</v>
      </c>
      <c r="K481" s="209" t="s">
        <v>6321</v>
      </c>
      <c r="L481" s="209" t="s">
        <v>6321</v>
      </c>
      <c r="M481" s="209" t="s">
        <v>831</v>
      </c>
    </row>
    <row r="482" spans="1:13" ht="33.75" x14ac:dyDescent="0.25">
      <c r="A482" s="206" t="s">
        <v>13601</v>
      </c>
      <c r="B482">
        <v>1845</v>
      </c>
      <c r="C482" s="207" t="s">
        <v>13598</v>
      </c>
      <c r="D482" s="208" t="s">
        <v>13599</v>
      </c>
      <c r="E482" s="206" t="s">
        <v>13600</v>
      </c>
      <c r="F482" s="209" t="s">
        <v>13602</v>
      </c>
      <c r="G482" s="209" t="s">
        <v>7244</v>
      </c>
      <c r="H482" s="209" t="s">
        <v>6402</v>
      </c>
      <c r="I482" s="209" t="s">
        <v>7244</v>
      </c>
      <c r="J482" s="209" t="s">
        <v>6321</v>
      </c>
      <c r="K482" s="209" t="s">
        <v>6321</v>
      </c>
      <c r="L482" s="209" t="s">
        <v>6321</v>
      </c>
      <c r="M482" s="209" t="s">
        <v>831</v>
      </c>
    </row>
    <row r="483" spans="1:13" ht="33.75" x14ac:dyDescent="0.25">
      <c r="A483" s="202" t="s">
        <v>20024</v>
      </c>
      <c r="B483">
        <v>3566</v>
      </c>
      <c r="C483" s="203" t="s">
        <v>20021</v>
      </c>
      <c r="D483" s="205" t="s">
        <v>20022</v>
      </c>
      <c r="E483" s="202" t="s">
        <v>20023</v>
      </c>
      <c r="F483" s="204" t="s">
        <v>20025</v>
      </c>
      <c r="G483" s="204" t="s">
        <v>20026</v>
      </c>
      <c r="H483" s="204" t="s">
        <v>6369</v>
      </c>
      <c r="I483" s="204" t="s">
        <v>20026</v>
      </c>
      <c r="J483" s="204" t="s">
        <v>6321</v>
      </c>
      <c r="K483" s="204" t="s">
        <v>6321</v>
      </c>
      <c r="L483" s="204" t="s">
        <v>6321</v>
      </c>
      <c r="M483" s="204" t="s">
        <v>6330</v>
      </c>
    </row>
    <row r="484" spans="1:13" ht="56.25" x14ac:dyDescent="0.25">
      <c r="A484" s="206" t="s">
        <v>16114</v>
      </c>
      <c r="B484">
        <v>2507</v>
      </c>
      <c r="C484" s="207" t="s">
        <v>16111</v>
      </c>
      <c r="D484" s="208" t="s">
        <v>16112</v>
      </c>
      <c r="E484" s="206" t="s">
        <v>16113</v>
      </c>
      <c r="F484" s="209" t="s">
        <v>16115</v>
      </c>
      <c r="G484" s="209" t="s">
        <v>25826</v>
      </c>
      <c r="H484" s="209" t="s">
        <v>8416</v>
      </c>
      <c r="I484" s="209" t="s">
        <v>25827</v>
      </c>
      <c r="J484" s="209" t="s">
        <v>6321</v>
      </c>
      <c r="K484" s="209" t="s">
        <v>6321</v>
      </c>
      <c r="L484" s="209" t="s">
        <v>6321</v>
      </c>
      <c r="M484" s="209" t="s">
        <v>9943</v>
      </c>
    </row>
    <row r="485" spans="1:13" ht="67.5" x14ac:dyDescent="0.25">
      <c r="A485" s="206" t="s">
        <v>30463</v>
      </c>
      <c r="B485">
        <v>2677</v>
      </c>
      <c r="C485" s="207" t="s">
        <v>16658</v>
      </c>
      <c r="D485" s="206" t="s">
        <v>30464</v>
      </c>
      <c r="E485" s="206" t="s">
        <v>30465</v>
      </c>
      <c r="F485" s="209" t="s">
        <v>16461</v>
      </c>
      <c r="G485" s="209" t="s">
        <v>16462</v>
      </c>
      <c r="H485" s="209" t="s">
        <v>6375</v>
      </c>
      <c r="I485" s="209" t="s">
        <v>16462</v>
      </c>
      <c r="J485" s="209" t="s">
        <v>6321</v>
      </c>
      <c r="K485" s="209" t="s">
        <v>6321</v>
      </c>
      <c r="L485" s="209" t="s">
        <v>6321</v>
      </c>
      <c r="M485" s="209" t="s">
        <v>831</v>
      </c>
    </row>
    <row r="486" spans="1:13" ht="45" x14ac:dyDescent="0.25">
      <c r="A486" s="206" t="s">
        <v>19078</v>
      </c>
      <c r="B486">
        <v>3319</v>
      </c>
      <c r="C486" s="207" t="s">
        <v>19075</v>
      </c>
      <c r="D486" s="208" t="s">
        <v>19076</v>
      </c>
      <c r="E486" s="206" t="s">
        <v>19077</v>
      </c>
      <c r="F486" s="209" t="s">
        <v>6599</v>
      </c>
      <c r="G486" s="209" t="s">
        <v>6600</v>
      </c>
      <c r="H486" s="209" t="s">
        <v>6536</v>
      </c>
      <c r="I486" s="209" t="s">
        <v>6601</v>
      </c>
      <c r="J486" s="209" t="s">
        <v>6321</v>
      </c>
      <c r="K486" s="209" t="s">
        <v>6321</v>
      </c>
      <c r="L486" s="209" t="s">
        <v>6321</v>
      </c>
      <c r="M486" s="209" t="s">
        <v>831</v>
      </c>
    </row>
    <row r="487" spans="1:13" ht="45" x14ac:dyDescent="0.25">
      <c r="A487" s="206" t="s">
        <v>13562</v>
      </c>
      <c r="B487">
        <v>1837</v>
      </c>
      <c r="C487" s="207" t="s">
        <v>13559</v>
      </c>
      <c r="D487" s="208" t="s">
        <v>13560</v>
      </c>
      <c r="E487" s="206" t="s">
        <v>13561</v>
      </c>
      <c r="F487" s="209" t="s">
        <v>13563</v>
      </c>
      <c r="G487" s="209" t="s">
        <v>13564</v>
      </c>
      <c r="H487" s="209" t="s">
        <v>6634</v>
      </c>
      <c r="I487" s="209" t="s">
        <v>13565</v>
      </c>
      <c r="J487" s="209" t="s">
        <v>6321</v>
      </c>
      <c r="K487" s="209" t="s">
        <v>6321</v>
      </c>
      <c r="L487" s="209" t="s">
        <v>6321</v>
      </c>
      <c r="M487" s="209" t="s">
        <v>831</v>
      </c>
    </row>
    <row r="488" spans="1:13" ht="78.75" x14ac:dyDescent="0.25">
      <c r="A488" s="206" t="s">
        <v>19272</v>
      </c>
      <c r="B488">
        <v>3367</v>
      </c>
      <c r="C488" s="207" t="s">
        <v>19269</v>
      </c>
      <c r="D488" s="208" t="s">
        <v>19270</v>
      </c>
      <c r="E488" s="206" t="s">
        <v>19271</v>
      </c>
      <c r="F488" s="209" t="s">
        <v>19273</v>
      </c>
      <c r="G488" s="209" t="s">
        <v>19274</v>
      </c>
      <c r="H488" s="209" t="s">
        <v>6375</v>
      </c>
      <c r="I488" s="209" t="s">
        <v>19274</v>
      </c>
      <c r="J488" s="209" t="s">
        <v>6321</v>
      </c>
      <c r="K488" s="209" t="s">
        <v>6321</v>
      </c>
      <c r="L488" s="209" t="s">
        <v>6321</v>
      </c>
      <c r="M488" s="209" t="s">
        <v>831</v>
      </c>
    </row>
    <row r="489" spans="1:13" ht="45" x14ac:dyDescent="0.25">
      <c r="A489" s="206" t="s">
        <v>30466</v>
      </c>
      <c r="B489">
        <v>2541</v>
      </c>
      <c r="C489" s="207" t="s">
        <v>30467</v>
      </c>
      <c r="D489" s="208" t="s">
        <v>30468</v>
      </c>
      <c r="E489" s="206" t="s">
        <v>30469</v>
      </c>
      <c r="F489" s="209" t="s">
        <v>30470</v>
      </c>
      <c r="G489" s="209" t="s">
        <v>30471</v>
      </c>
      <c r="H489" s="209" t="s">
        <v>16087</v>
      </c>
      <c r="I489" s="209" t="s">
        <v>30472</v>
      </c>
      <c r="J489" s="209" t="s">
        <v>6321</v>
      </c>
      <c r="K489" s="209" t="s">
        <v>30473</v>
      </c>
      <c r="L489" s="209" t="s">
        <v>6321</v>
      </c>
      <c r="M489" s="209" t="s">
        <v>29558</v>
      </c>
    </row>
    <row r="490" spans="1:13" ht="67.5" x14ac:dyDescent="0.25">
      <c r="A490" s="206" t="s">
        <v>48</v>
      </c>
      <c r="B490">
        <v>1203</v>
      </c>
      <c r="C490" s="207" t="s">
        <v>11125</v>
      </c>
      <c r="D490" s="208" t="s">
        <v>11126</v>
      </c>
      <c r="E490" s="206" t="s">
        <v>1142</v>
      </c>
      <c r="F490" s="209" t="s">
        <v>11127</v>
      </c>
      <c r="G490" s="209" t="s">
        <v>11128</v>
      </c>
      <c r="H490" s="209" t="s">
        <v>11129</v>
      </c>
      <c r="I490" s="209" t="s">
        <v>11128</v>
      </c>
      <c r="J490" s="209" t="s">
        <v>6321</v>
      </c>
      <c r="K490" s="209" t="s">
        <v>11130</v>
      </c>
      <c r="L490" s="209" t="s">
        <v>6321</v>
      </c>
      <c r="M490" s="209" t="s">
        <v>831</v>
      </c>
    </row>
    <row r="491" spans="1:13" ht="45" x14ac:dyDescent="0.25">
      <c r="A491" s="202" t="s">
        <v>1147</v>
      </c>
      <c r="B491">
        <v>1331</v>
      </c>
      <c r="C491" s="203" t="s">
        <v>11660</v>
      </c>
      <c r="D491" s="205" t="s">
        <v>11661</v>
      </c>
      <c r="E491" s="202" t="s">
        <v>1149</v>
      </c>
      <c r="F491" s="204" t="s">
        <v>7568</v>
      </c>
      <c r="G491" s="204" t="s">
        <v>7569</v>
      </c>
      <c r="H491" s="204" t="s">
        <v>7135</v>
      </c>
      <c r="I491" s="204" t="s">
        <v>7570</v>
      </c>
      <c r="J491" s="204" t="s">
        <v>6321</v>
      </c>
      <c r="K491" s="204" t="s">
        <v>6321</v>
      </c>
      <c r="L491" s="204" t="s">
        <v>6321</v>
      </c>
      <c r="M491" s="204" t="s">
        <v>831</v>
      </c>
    </row>
    <row r="492" spans="1:13" ht="56.25" x14ac:dyDescent="0.25">
      <c r="A492" s="202" t="s">
        <v>1954</v>
      </c>
      <c r="B492">
        <v>1616</v>
      </c>
      <c r="C492" s="203" t="s">
        <v>12691</v>
      </c>
      <c r="D492" s="205" t="s">
        <v>12692</v>
      </c>
      <c r="E492" s="202" t="s">
        <v>1315</v>
      </c>
      <c r="F492" s="204" t="s">
        <v>7568</v>
      </c>
      <c r="G492" s="204" t="s">
        <v>7569</v>
      </c>
      <c r="H492" s="204" t="s">
        <v>7135</v>
      </c>
      <c r="I492" s="204" t="s">
        <v>12693</v>
      </c>
      <c r="J492" s="204" t="s">
        <v>10249</v>
      </c>
      <c r="K492" s="204" t="s">
        <v>6321</v>
      </c>
      <c r="L492" s="204" t="s">
        <v>6321</v>
      </c>
      <c r="M492" s="204" t="s">
        <v>831</v>
      </c>
    </row>
    <row r="493" spans="1:13" ht="90" x14ac:dyDescent="0.25">
      <c r="A493" s="206" t="s">
        <v>1957</v>
      </c>
      <c r="B493">
        <v>1088</v>
      </c>
      <c r="C493" s="207" t="s">
        <v>10621</v>
      </c>
      <c r="D493" s="208" t="s">
        <v>10622</v>
      </c>
      <c r="E493" s="206" t="s">
        <v>4455</v>
      </c>
      <c r="F493" s="209" t="s">
        <v>10623</v>
      </c>
      <c r="G493" s="209" t="s">
        <v>10624</v>
      </c>
      <c r="H493" s="209" t="s">
        <v>6369</v>
      </c>
      <c r="I493" s="209" t="s">
        <v>10625</v>
      </c>
      <c r="J493" s="209" t="s">
        <v>6321</v>
      </c>
      <c r="K493" s="209" t="s">
        <v>6321</v>
      </c>
      <c r="L493" s="209" t="s">
        <v>6321</v>
      </c>
      <c r="M493" s="209" t="s">
        <v>7658</v>
      </c>
    </row>
    <row r="494" spans="1:13" ht="123.75" x14ac:dyDescent="0.25">
      <c r="A494" s="202" t="s">
        <v>4477</v>
      </c>
      <c r="B494">
        <v>1397</v>
      </c>
      <c r="C494" s="203" t="s">
        <v>11910</v>
      </c>
      <c r="D494" s="205" t="s">
        <v>25714</v>
      </c>
      <c r="E494" s="202" t="s">
        <v>4479</v>
      </c>
      <c r="F494" s="204" t="s">
        <v>25715</v>
      </c>
      <c r="G494" s="204" t="s">
        <v>25716</v>
      </c>
      <c r="H494" s="204" t="s">
        <v>6369</v>
      </c>
      <c r="I494" s="204" t="s">
        <v>25716</v>
      </c>
      <c r="J494" s="204" t="s">
        <v>6321</v>
      </c>
      <c r="K494" s="204" t="s">
        <v>30474</v>
      </c>
      <c r="L494" s="204" t="s">
        <v>6321</v>
      </c>
      <c r="M494" s="204" t="s">
        <v>25579</v>
      </c>
    </row>
    <row r="495" spans="1:13" ht="56.25" x14ac:dyDescent="0.25">
      <c r="A495" s="202" t="s">
        <v>1960</v>
      </c>
      <c r="B495">
        <v>1866</v>
      </c>
      <c r="C495" s="203" t="s">
        <v>13688</v>
      </c>
      <c r="D495" s="205" t="s">
        <v>13689</v>
      </c>
      <c r="E495" s="202" t="s">
        <v>13690</v>
      </c>
      <c r="F495" s="204" t="s">
        <v>13691</v>
      </c>
      <c r="G495" s="204" t="s">
        <v>13692</v>
      </c>
      <c r="H495" s="204" t="s">
        <v>6402</v>
      </c>
      <c r="I495" s="204" t="s">
        <v>13692</v>
      </c>
      <c r="J495" s="204" t="s">
        <v>6321</v>
      </c>
      <c r="K495" s="204" t="s">
        <v>7085</v>
      </c>
      <c r="L495" s="204" t="s">
        <v>6321</v>
      </c>
      <c r="M495" s="204" t="s">
        <v>831</v>
      </c>
    </row>
    <row r="496" spans="1:13" ht="56.25" x14ac:dyDescent="0.25">
      <c r="A496" s="206" t="s">
        <v>1963</v>
      </c>
      <c r="B496">
        <v>3640</v>
      </c>
      <c r="C496" s="207" t="s">
        <v>20295</v>
      </c>
      <c r="D496" s="208" t="s">
        <v>20296</v>
      </c>
      <c r="E496" s="206" t="s">
        <v>5783</v>
      </c>
      <c r="F496" s="209" t="s">
        <v>20297</v>
      </c>
      <c r="G496" s="209" t="s">
        <v>20298</v>
      </c>
      <c r="H496" s="209" t="s">
        <v>7479</v>
      </c>
      <c r="I496" s="209" t="s">
        <v>20298</v>
      </c>
      <c r="J496" s="209" t="s">
        <v>6321</v>
      </c>
      <c r="K496" s="209" t="s">
        <v>6321</v>
      </c>
      <c r="L496" s="209" t="s">
        <v>6321</v>
      </c>
      <c r="M496" s="209" t="s">
        <v>831</v>
      </c>
    </row>
    <row r="497" spans="1:13" ht="45" x14ac:dyDescent="0.25">
      <c r="A497" s="202" t="s">
        <v>6114</v>
      </c>
      <c r="B497">
        <v>2538</v>
      </c>
      <c r="C497" s="203" t="s">
        <v>25897</v>
      </c>
      <c r="D497" s="205" t="s">
        <v>25898</v>
      </c>
      <c r="E497" s="202" t="s">
        <v>6115</v>
      </c>
      <c r="F497" s="204" t="s">
        <v>25899</v>
      </c>
      <c r="G497" s="204" t="s">
        <v>25900</v>
      </c>
      <c r="H497" s="204" t="s">
        <v>16107</v>
      </c>
      <c r="I497" s="204" t="s">
        <v>25901</v>
      </c>
      <c r="J497" s="204" t="s">
        <v>6321</v>
      </c>
      <c r="K497" s="204" t="s">
        <v>6321</v>
      </c>
      <c r="L497" s="204" t="s">
        <v>6321</v>
      </c>
      <c r="M497" s="204" t="s">
        <v>25748</v>
      </c>
    </row>
    <row r="498" spans="1:13" ht="67.5" x14ac:dyDescent="0.25">
      <c r="A498" s="202" t="s">
        <v>17801</v>
      </c>
      <c r="B498">
        <v>3002</v>
      </c>
      <c r="C498" s="203" t="s">
        <v>17798</v>
      </c>
      <c r="D498" s="205" t="s">
        <v>17799</v>
      </c>
      <c r="E498" s="202" t="s">
        <v>17800</v>
      </c>
      <c r="F498" s="204" t="s">
        <v>17802</v>
      </c>
      <c r="G498" s="204" t="s">
        <v>17803</v>
      </c>
      <c r="H498" s="204" t="s">
        <v>6634</v>
      </c>
      <c r="I498" s="204" t="s">
        <v>17804</v>
      </c>
      <c r="J498" s="204" t="s">
        <v>6321</v>
      </c>
      <c r="K498" s="204" t="s">
        <v>17805</v>
      </c>
      <c r="L498" s="204" t="s">
        <v>6321</v>
      </c>
      <c r="M498" s="204" t="s">
        <v>6330</v>
      </c>
    </row>
    <row r="499" spans="1:13" ht="56.25" x14ac:dyDescent="0.25">
      <c r="A499" s="202" t="s">
        <v>12208</v>
      </c>
      <c r="B499">
        <v>1489</v>
      </c>
      <c r="C499" s="203" t="s">
        <v>12205</v>
      </c>
      <c r="D499" s="205" t="s">
        <v>12206</v>
      </c>
      <c r="E499" s="202" t="s">
        <v>12207</v>
      </c>
      <c r="F499" s="204" t="s">
        <v>6611</v>
      </c>
      <c r="G499" s="204" t="s">
        <v>6612</v>
      </c>
      <c r="H499" s="204" t="s">
        <v>6536</v>
      </c>
      <c r="I499" s="204" t="s">
        <v>6613</v>
      </c>
      <c r="J499" s="204" t="s">
        <v>6321</v>
      </c>
      <c r="K499" s="204" t="s">
        <v>7085</v>
      </c>
      <c r="L499" s="204" t="s">
        <v>6321</v>
      </c>
      <c r="M499" s="204" t="s">
        <v>831</v>
      </c>
    </row>
    <row r="500" spans="1:13" ht="45" x14ac:dyDescent="0.25">
      <c r="A500" s="206" t="s">
        <v>1152</v>
      </c>
      <c r="B500">
        <v>1205</v>
      </c>
      <c r="C500" s="207" t="s">
        <v>11133</v>
      </c>
      <c r="D500" s="208" t="s">
        <v>11134</v>
      </c>
      <c r="E500" s="206" t="s">
        <v>1154</v>
      </c>
      <c r="F500" s="209" t="s">
        <v>11135</v>
      </c>
      <c r="G500" s="209" t="s">
        <v>11136</v>
      </c>
      <c r="H500" s="209" t="s">
        <v>7294</v>
      </c>
      <c r="I500" s="209" t="s">
        <v>11137</v>
      </c>
      <c r="J500" s="209" t="s">
        <v>6321</v>
      </c>
      <c r="K500" s="209" t="s">
        <v>6321</v>
      </c>
      <c r="L500" s="209" t="s">
        <v>6321</v>
      </c>
      <c r="M500" s="209" t="s">
        <v>831</v>
      </c>
    </row>
    <row r="501" spans="1:13" ht="78.75" x14ac:dyDescent="0.25">
      <c r="A501" s="202" t="s">
        <v>1162</v>
      </c>
      <c r="B501">
        <v>1206</v>
      </c>
      <c r="C501" s="203" t="s">
        <v>11138</v>
      </c>
      <c r="D501" s="205" t="s">
        <v>11139</v>
      </c>
      <c r="E501" s="202" t="s">
        <v>1164</v>
      </c>
      <c r="F501" s="204" t="s">
        <v>11140</v>
      </c>
      <c r="G501" s="204" t="s">
        <v>11141</v>
      </c>
      <c r="H501" s="204" t="s">
        <v>7294</v>
      </c>
      <c r="I501" s="204" t="s">
        <v>11142</v>
      </c>
      <c r="J501" s="204" t="s">
        <v>6321</v>
      </c>
      <c r="K501" s="204" t="s">
        <v>6321</v>
      </c>
      <c r="L501" s="204" t="s">
        <v>6321</v>
      </c>
      <c r="M501" s="204" t="s">
        <v>831</v>
      </c>
    </row>
    <row r="502" spans="1:13" ht="56.25" x14ac:dyDescent="0.25">
      <c r="A502" s="206" t="s">
        <v>30475</v>
      </c>
      <c r="B502">
        <v>1416</v>
      </c>
      <c r="C502" s="207" t="s">
        <v>11993</v>
      </c>
      <c r="D502" s="206" t="s">
        <v>30476</v>
      </c>
      <c r="E502" s="206" t="s">
        <v>30477</v>
      </c>
      <c r="F502" s="209" t="s">
        <v>11994</v>
      </c>
      <c r="G502" s="209" t="s">
        <v>11995</v>
      </c>
      <c r="H502" s="209" t="s">
        <v>6416</v>
      </c>
      <c r="I502" s="209" t="s">
        <v>11995</v>
      </c>
      <c r="J502" s="209" t="s">
        <v>6321</v>
      </c>
      <c r="K502" s="209" t="s">
        <v>6321</v>
      </c>
      <c r="L502" s="209" t="s">
        <v>6321</v>
      </c>
      <c r="M502" s="209" t="s">
        <v>6363</v>
      </c>
    </row>
    <row r="503" spans="1:13" ht="90" x14ac:dyDescent="0.25">
      <c r="A503" s="206" t="s">
        <v>45</v>
      </c>
      <c r="B503">
        <v>1007</v>
      </c>
      <c r="C503" s="207" t="s">
        <v>10292</v>
      </c>
      <c r="D503" s="208" t="s">
        <v>10293</v>
      </c>
      <c r="E503" s="206" t="s">
        <v>1177</v>
      </c>
      <c r="F503" s="209" t="s">
        <v>10294</v>
      </c>
      <c r="G503" s="209" t="s">
        <v>10295</v>
      </c>
      <c r="H503" s="209" t="s">
        <v>6510</v>
      </c>
      <c r="I503" s="209" t="s">
        <v>10296</v>
      </c>
      <c r="J503" s="209" t="s">
        <v>6321</v>
      </c>
      <c r="K503" s="209" t="s">
        <v>6321</v>
      </c>
      <c r="L503" s="209" t="s">
        <v>10297</v>
      </c>
      <c r="M503" s="209" t="s">
        <v>831</v>
      </c>
    </row>
    <row r="504" spans="1:13" ht="90" x14ac:dyDescent="0.25">
      <c r="A504" s="206" t="s">
        <v>1051</v>
      </c>
      <c r="B504">
        <v>640</v>
      </c>
      <c r="C504" s="207" t="s">
        <v>9321</v>
      </c>
      <c r="D504" s="208" t="s">
        <v>9322</v>
      </c>
      <c r="E504" s="206" t="s">
        <v>5790</v>
      </c>
      <c r="F504" s="209" t="s">
        <v>9323</v>
      </c>
      <c r="G504" s="209" t="s">
        <v>9324</v>
      </c>
      <c r="H504" s="209" t="s">
        <v>7589</v>
      </c>
      <c r="I504" s="209" t="s">
        <v>9325</v>
      </c>
      <c r="J504" s="209" t="s">
        <v>6321</v>
      </c>
      <c r="K504" s="209" t="s">
        <v>9318</v>
      </c>
      <c r="L504" s="209" t="s">
        <v>736</v>
      </c>
      <c r="M504" s="209" t="s">
        <v>6429</v>
      </c>
    </row>
    <row r="505" spans="1:13" ht="33.75" x14ac:dyDescent="0.25">
      <c r="A505" s="202" t="s">
        <v>1973</v>
      </c>
      <c r="B505">
        <v>1095</v>
      </c>
      <c r="C505" s="203" t="s">
        <v>10660</v>
      </c>
      <c r="D505" s="205" t="s">
        <v>10661</v>
      </c>
      <c r="E505" s="202" t="s">
        <v>4654</v>
      </c>
      <c r="F505" s="204" t="s">
        <v>10662</v>
      </c>
      <c r="G505" s="204" t="s">
        <v>10663</v>
      </c>
      <c r="H505" s="204" t="s">
        <v>6473</v>
      </c>
      <c r="I505" s="204" t="s">
        <v>10663</v>
      </c>
      <c r="J505" s="204" t="s">
        <v>6321</v>
      </c>
      <c r="K505" s="204" t="s">
        <v>6321</v>
      </c>
      <c r="L505" s="204" t="s">
        <v>2280</v>
      </c>
      <c r="M505" s="204" t="s">
        <v>10605</v>
      </c>
    </row>
    <row r="506" spans="1:13" ht="45" x14ac:dyDescent="0.25">
      <c r="A506" s="206" t="s">
        <v>20081</v>
      </c>
      <c r="B506">
        <v>3586</v>
      </c>
      <c r="C506" s="207" t="s">
        <v>20078</v>
      </c>
      <c r="D506" s="208" t="s">
        <v>20079</v>
      </c>
      <c r="E506" s="206" t="s">
        <v>20080</v>
      </c>
      <c r="F506" s="209" t="s">
        <v>20082</v>
      </c>
      <c r="G506" s="209" t="s">
        <v>20083</v>
      </c>
      <c r="H506" s="209" t="s">
        <v>6369</v>
      </c>
      <c r="I506" s="209" t="s">
        <v>20083</v>
      </c>
      <c r="J506" s="209" t="s">
        <v>6321</v>
      </c>
      <c r="K506" s="209" t="s">
        <v>6321</v>
      </c>
      <c r="L506" s="209" t="s">
        <v>6321</v>
      </c>
      <c r="M506" s="209" t="s">
        <v>831</v>
      </c>
    </row>
    <row r="507" spans="1:13" ht="78.75" x14ac:dyDescent="0.25">
      <c r="A507" s="202" t="s">
        <v>1975</v>
      </c>
      <c r="B507">
        <v>1142</v>
      </c>
      <c r="C507" s="203" t="s">
        <v>10837</v>
      </c>
      <c r="D507" s="205" t="s">
        <v>10838</v>
      </c>
      <c r="E507" s="202" t="s">
        <v>4668</v>
      </c>
      <c r="F507" s="204" t="s">
        <v>7882</v>
      </c>
      <c r="G507" s="204" t="s">
        <v>7883</v>
      </c>
      <c r="H507" s="204" t="s">
        <v>6536</v>
      </c>
      <c r="I507" s="204" t="s">
        <v>7884</v>
      </c>
      <c r="J507" s="204" t="s">
        <v>6321</v>
      </c>
      <c r="K507" s="204" t="s">
        <v>6321</v>
      </c>
      <c r="L507" s="204" t="s">
        <v>6321</v>
      </c>
      <c r="M507" s="204" t="s">
        <v>831</v>
      </c>
    </row>
    <row r="508" spans="1:13" ht="45" x14ac:dyDescent="0.25">
      <c r="A508" s="202" t="s">
        <v>18025</v>
      </c>
      <c r="B508">
        <v>3058</v>
      </c>
      <c r="C508" s="203" t="s">
        <v>18022</v>
      </c>
      <c r="D508" s="205" t="s">
        <v>18023</v>
      </c>
      <c r="E508" s="202" t="s">
        <v>18024</v>
      </c>
      <c r="F508" s="204" t="s">
        <v>7581</v>
      </c>
      <c r="G508" s="204" t="s">
        <v>7582</v>
      </c>
      <c r="H508" s="204" t="s">
        <v>6473</v>
      </c>
      <c r="I508" s="204" t="s">
        <v>7582</v>
      </c>
      <c r="J508" s="204" t="s">
        <v>6321</v>
      </c>
      <c r="K508" s="204" t="s">
        <v>6321</v>
      </c>
      <c r="L508" s="204" t="s">
        <v>6321</v>
      </c>
      <c r="M508" s="204" t="s">
        <v>831</v>
      </c>
    </row>
    <row r="509" spans="1:13" ht="33.75" x14ac:dyDescent="0.25">
      <c r="A509" s="206" t="s">
        <v>1301</v>
      </c>
      <c r="B509">
        <v>970</v>
      </c>
      <c r="C509" s="207" t="s">
        <v>10222</v>
      </c>
      <c r="D509" s="208" t="s">
        <v>10223</v>
      </c>
      <c r="E509" s="206" t="s">
        <v>1302</v>
      </c>
      <c r="F509" s="209" t="s">
        <v>6317</v>
      </c>
      <c r="G509" s="209" t="s">
        <v>6318</v>
      </c>
      <c r="H509" s="209" t="s">
        <v>6319</v>
      </c>
      <c r="I509" s="209" t="s">
        <v>6320</v>
      </c>
      <c r="J509" s="209" t="s">
        <v>6321</v>
      </c>
      <c r="K509" s="209" t="s">
        <v>6321</v>
      </c>
      <c r="L509" s="209" t="s">
        <v>6322</v>
      </c>
      <c r="M509" s="209" t="s">
        <v>831</v>
      </c>
    </row>
    <row r="510" spans="1:13" ht="123.75" x14ac:dyDescent="0.25">
      <c r="A510" s="206" t="s">
        <v>2017</v>
      </c>
      <c r="B510">
        <v>1084</v>
      </c>
      <c r="C510" s="207" t="s">
        <v>10601</v>
      </c>
      <c r="D510" s="208" t="s">
        <v>10602</v>
      </c>
      <c r="E510" s="206" t="s">
        <v>4704</v>
      </c>
      <c r="F510" s="209" t="s">
        <v>10603</v>
      </c>
      <c r="G510" s="209" t="s">
        <v>10604</v>
      </c>
      <c r="H510" s="209" t="s">
        <v>7280</v>
      </c>
      <c r="I510" s="209" t="s">
        <v>25698</v>
      </c>
      <c r="J510" s="209" t="s">
        <v>6321</v>
      </c>
      <c r="K510" s="209" t="s">
        <v>6321</v>
      </c>
      <c r="L510" s="209" t="s">
        <v>6322</v>
      </c>
      <c r="M510" s="209" t="s">
        <v>10605</v>
      </c>
    </row>
    <row r="511" spans="1:13" ht="33.75" x14ac:dyDescent="0.25">
      <c r="A511" s="202" t="s">
        <v>1305</v>
      </c>
      <c r="B511">
        <v>971</v>
      </c>
      <c r="C511" s="203" t="s">
        <v>10224</v>
      </c>
      <c r="D511" s="205" t="s">
        <v>10225</v>
      </c>
      <c r="E511" s="202" t="s">
        <v>1306</v>
      </c>
      <c r="F511" s="204" t="s">
        <v>6317</v>
      </c>
      <c r="G511" s="204" t="s">
        <v>6318</v>
      </c>
      <c r="H511" s="204" t="s">
        <v>6319</v>
      </c>
      <c r="I511" s="204" t="s">
        <v>6320</v>
      </c>
      <c r="J511" s="204" t="s">
        <v>6321</v>
      </c>
      <c r="K511" s="204" t="s">
        <v>6321</v>
      </c>
      <c r="L511" s="204" t="s">
        <v>6322</v>
      </c>
      <c r="M511" s="204" t="s">
        <v>831</v>
      </c>
    </row>
    <row r="512" spans="1:13" ht="45" x14ac:dyDescent="0.25">
      <c r="A512" s="206" t="s">
        <v>5365</v>
      </c>
      <c r="B512">
        <v>993</v>
      </c>
      <c r="C512" s="207" t="s">
        <v>10258</v>
      </c>
      <c r="D512" s="208" t="s">
        <v>5366</v>
      </c>
      <c r="E512" s="206" t="s">
        <v>5367</v>
      </c>
      <c r="F512" s="209" t="s">
        <v>10259</v>
      </c>
      <c r="G512" s="209" t="s">
        <v>10260</v>
      </c>
      <c r="H512" s="209" t="s">
        <v>7064</v>
      </c>
      <c r="I512" s="209" t="s">
        <v>10261</v>
      </c>
      <c r="J512" s="209" t="s">
        <v>6321</v>
      </c>
      <c r="K512" s="209" t="s">
        <v>6321</v>
      </c>
      <c r="L512" s="209" t="s">
        <v>6322</v>
      </c>
      <c r="M512" s="209" t="s">
        <v>831</v>
      </c>
    </row>
    <row r="513" spans="1:13" ht="45" x14ac:dyDescent="0.25">
      <c r="A513" s="202" t="s">
        <v>10276</v>
      </c>
      <c r="B513">
        <v>1002</v>
      </c>
      <c r="C513" s="203" t="s">
        <v>10273</v>
      </c>
      <c r="D513" s="205" t="s">
        <v>10274</v>
      </c>
      <c r="E513" s="202" t="s">
        <v>10275</v>
      </c>
      <c r="F513" s="204" t="s">
        <v>6317</v>
      </c>
      <c r="G513" s="204" t="s">
        <v>6318</v>
      </c>
      <c r="H513" s="204" t="s">
        <v>6319</v>
      </c>
      <c r="I513" s="204" t="s">
        <v>10277</v>
      </c>
      <c r="J513" s="204" t="s">
        <v>6321</v>
      </c>
      <c r="K513" s="204" t="s">
        <v>6321</v>
      </c>
      <c r="L513" s="204" t="s">
        <v>6322</v>
      </c>
      <c r="M513" s="204" t="s">
        <v>831</v>
      </c>
    </row>
    <row r="514" spans="1:13" ht="56.25" x14ac:dyDescent="0.25">
      <c r="A514" s="202" t="s">
        <v>2020</v>
      </c>
      <c r="B514">
        <v>1083</v>
      </c>
      <c r="C514" s="203" t="s">
        <v>10595</v>
      </c>
      <c r="D514" s="205" t="s">
        <v>10596</v>
      </c>
      <c r="E514" s="202" t="s">
        <v>10597</v>
      </c>
      <c r="F514" s="204" t="s">
        <v>10598</v>
      </c>
      <c r="G514" s="204" t="s">
        <v>10599</v>
      </c>
      <c r="H514" s="204" t="s">
        <v>10233</v>
      </c>
      <c r="I514" s="204" t="s">
        <v>10600</v>
      </c>
      <c r="J514" s="204" t="s">
        <v>6321</v>
      </c>
      <c r="K514" s="204" t="s">
        <v>6321</v>
      </c>
      <c r="L514" s="204" t="s">
        <v>6322</v>
      </c>
      <c r="M514" s="204" t="s">
        <v>831</v>
      </c>
    </row>
    <row r="515" spans="1:13" ht="78.75" x14ac:dyDescent="0.25">
      <c r="A515" s="202" t="s">
        <v>10617</v>
      </c>
      <c r="B515">
        <v>1087</v>
      </c>
      <c r="C515" s="203" t="s">
        <v>10614</v>
      </c>
      <c r="D515" s="205" t="s">
        <v>10615</v>
      </c>
      <c r="E515" s="202" t="s">
        <v>10616</v>
      </c>
      <c r="F515" s="204" t="s">
        <v>10618</v>
      </c>
      <c r="G515" s="204" t="s">
        <v>10619</v>
      </c>
      <c r="H515" s="204" t="s">
        <v>6369</v>
      </c>
      <c r="I515" s="204" t="s">
        <v>10620</v>
      </c>
      <c r="J515" s="204" t="s">
        <v>6321</v>
      </c>
      <c r="K515" s="204" t="s">
        <v>6321</v>
      </c>
      <c r="L515" s="204" t="s">
        <v>6321</v>
      </c>
      <c r="M515" s="204" t="s">
        <v>831</v>
      </c>
    </row>
    <row r="516" spans="1:13" ht="56.25" x14ac:dyDescent="0.25">
      <c r="A516" s="202" t="s">
        <v>5961</v>
      </c>
      <c r="B516">
        <v>2898</v>
      </c>
      <c r="C516" s="203" t="s">
        <v>17487</v>
      </c>
      <c r="D516" s="202" t="s">
        <v>30478</v>
      </c>
      <c r="E516" s="202" t="s">
        <v>30479</v>
      </c>
      <c r="F516" s="204" t="s">
        <v>17488</v>
      </c>
      <c r="G516" s="204" t="s">
        <v>17489</v>
      </c>
      <c r="H516" s="204" t="s">
        <v>7294</v>
      </c>
      <c r="I516" s="204" t="s">
        <v>17489</v>
      </c>
      <c r="J516" s="204" t="s">
        <v>6321</v>
      </c>
      <c r="K516" s="204" t="s">
        <v>17490</v>
      </c>
      <c r="L516" s="204" t="s">
        <v>6538</v>
      </c>
      <c r="M516" s="204" t="s">
        <v>831</v>
      </c>
    </row>
    <row r="517" spans="1:13" ht="112.5" x14ac:dyDescent="0.25">
      <c r="A517" s="206" t="s">
        <v>30480</v>
      </c>
      <c r="B517">
        <v>2895</v>
      </c>
      <c r="C517" s="207" t="s">
        <v>17481</v>
      </c>
      <c r="D517" s="206" t="s">
        <v>30481</v>
      </c>
      <c r="E517" s="206" t="s">
        <v>30482</v>
      </c>
      <c r="F517" s="209" t="s">
        <v>17482</v>
      </c>
      <c r="G517" s="209" t="s">
        <v>17483</v>
      </c>
      <c r="H517" s="209" t="s">
        <v>17484</v>
      </c>
      <c r="I517" s="209" t="s">
        <v>17485</v>
      </c>
      <c r="J517" s="209" t="s">
        <v>6321</v>
      </c>
      <c r="K517" s="209" t="s">
        <v>17486</v>
      </c>
      <c r="L517" s="209" t="s">
        <v>8596</v>
      </c>
      <c r="M517" s="209" t="s">
        <v>831</v>
      </c>
    </row>
    <row r="518" spans="1:13" ht="67.5" x14ac:dyDescent="0.25">
      <c r="A518" s="202" t="s">
        <v>2023</v>
      </c>
      <c r="B518">
        <v>46</v>
      </c>
      <c r="C518" s="203" t="s">
        <v>6532</v>
      </c>
      <c r="D518" s="205" t="s">
        <v>6533</v>
      </c>
      <c r="E518" s="202" t="s">
        <v>6527</v>
      </c>
      <c r="F518" s="204" t="s">
        <v>6534</v>
      </c>
      <c r="G518" s="204" t="s">
        <v>6535</v>
      </c>
      <c r="H518" s="204" t="s">
        <v>6536</v>
      </c>
      <c r="I518" s="204" t="s">
        <v>6537</v>
      </c>
      <c r="J518" s="204" t="s">
        <v>6321</v>
      </c>
      <c r="K518" s="204" t="s">
        <v>6321</v>
      </c>
      <c r="L518" s="204" t="s">
        <v>6538</v>
      </c>
      <c r="M518" s="204" t="s">
        <v>831</v>
      </c>
    </row>
    <row r="519" spans="1:13" ht="56.25" x14ac:dyDescent="0.25">
      <c r="A519" s="206" t="s">
        <v>2023</v>
      </c>
      <c r="B519">
        <v>45</v>
      </c>
      <c r="C519" s="207" t="s">
        <v>6525</v>
      </c>
      <c r="D519" s="208" t="s">
        <v>6526</v>
      </c>
      <c r="E519" s="206" t="s">
        <v>6527</v>
      </c>
      <c r="F519" s="209" t="s">
        <v>6528</v>
      </c>
      <c r="G519" s="209" t="s">
        <v>6529</v>
      </c>
      <c r="H519" s="209" t="s">
        <v>6530</v>
      </c>
      <c r="I519" s="209" t="s">
        <v>6531</v>
      </c>
      <c r="J519" s="209" t="s">
        <v>6321</v>
      </c>
      <c r="K519" s="209" t="s">
        <v>6321</v>
      </c>
      <c r="L519" s="209" t="s">
        <v>6321</v>
      </c>
      <c r="M519" s="209" t="s">
        <v>831</v>
      </c>
    </row>
    <row r="520" spans="1:13" ht="67.5" x14ac:dyDescent="0.25">
      <c r="A520" s="206" t="s">
        <v>2025</v>
      </c>
      <c r="B520">
        <v>488</v>
      </c>
      <c r="C520" s="207" t="s">
        <v>8637</v>
      </c>
      <c r="D520" s="208" t="s">
        <v>8638</v>
      </c>
      <c r="E520" s="206" t="s">
        <v>8639</v>
      </c>
      <c r="F520" s="209" t="s">
        <v>8640</v>
      </c>
      <c r="G520" s="209" t="s">
        <v>8641</v>
      </c>
      <c r="H520" s="209" t="s">
        <v>8539</v>
      </c>
      <c r="I520" s="209" t="s">
        <v>8642</v>
      </c>
      <c r="J520" s="209" t="s">
        <v>6321</v>
      </c>
      <c r="K520" s="209" t="s">
        <v>6321</v>
      </c>
      <c r="L520" s="209" t="s">
        <v>6322</v>
      </c>
      <c r="M520" s="209" t="s">
        <v>831</v>
      </c>
    </row>
    <row r="521" spans="1:13" ht="33.75" x14ac:dyDescent="0.25">
      <c r="A521" s="202" t="s">
        <v>10609</v>
      </c>
      <c r="B521">
        <v>1085</v>
      </c>
      <c r="C521" s="203" t="s">
        <v>10606</v>
      </c>
      <c r="D521" s="205" t="s">
        <v>10607</v>
      </c>
      <c r="E521" s="202" t="s">
        <v>10608</v>
      </c>
      <c r="F521" s="204" t="s">
        <v>6824</v>
      </c>
      <c r="G521" s="204" t="s">
        <v>10610</v>
      </c>
      <c r="H521" s="204" t="s">
        <v>6473</v>
      </c>
      <c r="I521" s="204" t="s">
        <v>10610</v>
      </c>
      <c r="J521" s="204" t="s">
        <v>6321</v>
      </c>
      <c r="K521" s="204" t="s">
        <v>7085</v>
      </c>
      <c r="L521" s="204" t="s">
        <v>6321</v>
      </c>
      <c r="M521" s="204" t="s">
        <v>831</v>
      </c>
    </row>
    <row r="522" spans="1:13" ht="56.25" x14ac:dyDescent="0.25">
      <c r="A522" s="202" t="s">
        <v>2028</v>
      </c>
      <c r="B522">
        <v>1146</v>
      </c>
      <c r="C522" s="203" t="s">
        <v>10854</v>
      </c>
      <c r="D522" s="205" t="s">
        <v>10855</v>
      </c>
      <c r="E522" s="202" t="s">
        <v>10856</v>
      </c>
      <c r="F522" s="204" t="s">
        <v>10857</v>
      </c>
      <c r="G522" s="204" t="s">
        <v>10858</v>
      </c>
      <c r="H522" s="204" t="s">
        <v>6510</v>
      </c>
      <c r="I522" s="204" t="s">
        <v>10858</v>
      </c>
      <c r="J522" s="204" t="s">
        <v>6321</v>
      </c>
      <c r="K522" s="204" t="s">
        <v>6321</v>
      </c>
      <c r="L522" s="204" t="s">
        <v>6321</v>
      </c>
      <c r="M522" s="204" t="s">
        <v>831</v>
      </c>
    </row>
    <row r="523" spans="1:13" ht="33.75" x14ac:dyDescent="0.25">
      <c r="A523" s="206" t="s">
        <v>1307</v>
      </c>
      <c r="B523">
        <v>972</v>
      </c>
      <c r="C523" s="207" t="s">
        <v>10226</v>
      </c>
      <c r="D523" s="208" t="s">
        <v>10227</v>
      </c>
      <c r="E523" s="206" t="s">
        <v>1308</v>
      </c>
      <c r="F523" s="209" t="s">
        <v>6317</v>
      </c>
      <c r="G523" s="209" t="s">
        <v>6318</v>
      </c>
      <c r="H523" s="209" t="s">
        <v>6319</v>
      </c>
      <c r="I523" s="209" t="s">
        <v>6320</v>
      </c>
      <c r="J523" s="209" t="s">
        <v>6321</v>
      </c>
      <c r="K523" s="209" t="s">
        <v>6321</v>
      </c>
      <c r="L523" s="209" t="s">
        <v>6322</v>
      </c>
      <c r="M523" s="209" t="s">
        <v>831</v>
      </c>
    </row>
    <row r="524" spans="1:13" ht="56.25" x14ac:dyDescent="0.25">
      <c r="A524" s="202" t="s">
        <v>2031</v>
      </c>
      <c r="B524">
        <v>1091</v>
      </c>
      <c r="C524" s="203" t="s">
        <v>10638</v>
      </c>
      <c r="D524" s="205" t="s">
        <v>10639</v>
      </c>
      <c r="E524" s="202" t="s">
        <v>10640</v>
      </c>
      <c r="F524" s="204" t="s">
        <v>10641</v>
      </c>
      <c r="G524" s="204" t="s">
        <v>10642</v>
      </c>
      <c r="H524" s="204" t="s">
        <v>10233</v>
      </c>
      <c r="I524" s="204" t="s">
        <v>10643</v>
      </c>
      <c r="J524" s="204" t="s">
        <v>6321</v>
      </c>
      <c r="K524" s="204" t="s">
        <v>6321</v>
      </c>
      <c r="L524" s="204" t="s">
        <v>6322</v>
      </c>
      <c r="M524" s="204" t="s">
        <v>831</v>
      </c>
    </row>
    <row r="525" spans="1:13" ht="45" x14ac:dyDescent="0.25">
      <c r="A525" s="202" t="s">
        <v>2034</v>
      </c>
      <c r="B525">
        <v>1108</v>
      </c>
      <c r="C525" s="203" t="s">
        <v>10704</v>
      </c>
      <c r="D525" s="205" t="s">
        <v>10705</v>
      </c>
      <c r="E525" s="202" t="s">
        <v>10706</v>
      </c>
      <c r="F525" s="204" t="s">
        <v>10707</v>
      </c>
      <c r="G525" s="204" t="s">
        <v>10708</v>
      </c>
      <c r="H525" s="204" t="s">
        <v>8969</v>
      </c>
      <c r="I525" s="204" t="s">
        <v>10709</v>
      </c>
      <c r="J525" s="204" t="s">
        <v>6321</v>
      </c>
      <c r="K525" s="204" t="s">
        <v>6321</v>
      </c>
      <c r="L525" s="204" t="s">
        <v>10267</v>
      </c>
      <c r="M525" s="204" t="s">
        <v>831</v>
      </c>
    </row>
    <row r="526" spans="1:13" ht="56.25" x14ac:dyDescent="0.25">
      <c r="A526" s="206" t="s">
        <v>2036</v>
      </c>
      <c r="B526">
        <v>2901</v>
      </c>
      <c r="C526" s="207" t="s">
        <v>17491</v>
      </c>
      <c r="D526" s="208" t="s">
        <v>17492</v>
      </c>
      <c r="E526" s="206" t="s">
        <v>5963</v>
      </c>
      <c r="F526" s="209" t="s">
        <v>17493</v>
      </c>
      <c r="G526" s="209" t="s">
        <v>17494</v>
      </c>
      <c r="H526" s="209" t="s">
        <v>7064</v>
      </c>
      <c r="I526" s="209" t="s">
        <v>17495</v>
      </c>
      <c r="J526" s="209" t="s">
        <v>6321</v>
      </c>
      <c r="K526" s="209" t="s">
        <v>6321</v>
      </c>
      <c r="L526" s="209" t="s">
        <v>6322</v>
      </c>
      <c r="M526" s="209" t="s">
        <v>831</v>
      </c>
    </row>
    <row r="527" spans="1:13" ht="67.5" x14ac:dyDescent="0.25">
      <c r="A527" s="202" t="s">
        <v>2039</v>
      </c>
      <c r="B527">
        <v>2552</v>
      </c>
      <c r="C527" s="203" t="s">
        <v>16167</v>
      </c>
      <c r="D527" s="205" t="s">
        <v>16168</v>
      </c>
      <c r="E527" s="202" t="s">
        <v>6146</v>
      </c>
      <c r="F527" s="204" t="s">
        <v>16169</v>
      </c>
      <c r="G527" s="204" t="s">
        <v>16170</v>
      </c>
      <c r="H527" s="204" t="s">
        <v>7135</v>
      </c>
      <c r="I527" s="204" t="s">
        <v>16170</v>
      </c>
      <c r="J527" s="204" t="s">
        <v>6321</v>
      </c>
      <c r="K527" s="204" t="s">
        <v>6321</v>
      </c>
      <c r="L527" s="204" t="s">
        <v>6321</v>
      </c>
      <c r="M527" s="204" t="s">
        <v>831</v>
      </c>
    </row>
    <row r="528" spans="1:13" ht="67.5" x14ac:dyDescent="0.25">
      <c r="A528" s="206" t="s">
        <v>2042</v>
      </c>
      <c r="B528">
        <v>1574</v>
      </c>
      <c r="C528" s="207" t="s">
        <v>12534</v>
      </c>
      <c r="D528" s="208" t="s">
        <v>25750</v>
      </c>
      <c r="E528" s="206" t="s">
        <v>12535</v>
      </c>
      <c r="F528" s="209" t="s">
        <v>25751</v>
      </c>
      <c r="G528" s="209" t="s">
        <v>25752</v>
      </c>
      <c r="H528" s="209" t="s">
        <v>6510</v>
      </c>
      <c r="I528" s="209" t="s">
        <v>25753</v>
      </c>
      <c r="J528" s="209" t="s">
        <v>6321</v>
      </c>
      <c r="K528" s="209" t="s">
        <v>6321</v>
      </c>
      <c r="L528" s="209" t="s">
        <v>6321</v>
      </c>
      <c r="M528" s="209" t="s">
        <v>25579</v>
      </c>
    </row>
    <row r="529" spans="1:13" ht="56.25" x14ac:dyDescent="0.25">
      <c r="A529" s="202" t="s">
        <v>2044</v>
      </c>
      <c r="B529">
        <v>489</v>
      </c>
      <c r="C529" s="203" t="s">
        <v>8643</v>
      </c>
      <c r="D529" s="205" t="s">
        <v>8644</v>
      </c>
      <c r="E529" s="202" t="s">
        <v>8645</v>
      </c>
      <c r="F529" s="204" t="s">
        <v>8646</v>
      </c>
      <c r="G529" s="204" t="s">
        <v>8647</v>
      </c>
      <c r="H529" s="204" t="s">
        <v>7699</v>
      </c>
      <c r="I529" s="204" t="s">
        <v>8648</v>
      </c>
      <c r="J529" s="204" t="s">
        <v>6321</v>
      </c>
      <c r="K529" s="204" t="s">
        <v>6321</v>
      </c>
      <c r="L529" s="204" t="s">
        <v>6321</v>
      </c>
      <c r="M529" s="204" t="s">
        <v>831</v>
      </c>
    </row>
    <row r="530" spans="1:13" ht="22.5" x14ac:dyDescent="0.25">
      <c r="A530" s="206" t="s">
        <v>2047</v>
      </c>
      <c r="B530">
        <v>1086</v>
      </c>
      <c r="C530" s="207" t="s">
        <v>10611</v>
      </c>
      <c r="D530" s="208" t="s">
        <v>10612</v>
      </c>
      <c r="E530" s="206" t="s">
        <v>10613</v>
      </c>
      <c r="F530" s="209" t="s">
        <v>8513</v>
      </c>
      <c r="G530" s="209" t="s">
        <v>8514</v>
      </c>
      <c r="H530" s="209" t="s">
        <v>7494</v>
      </c>
      <c r="I530" s="209" t="s">
        <v>8514</v>
      </c>
      <c r="J530" s="209" t="s">
        <v>6321</v>
      </c>
      <c r="K530" s="209" t="s">
        <v>6321</v>
      </c>
      <c r="L530" s="209" t="s">
        <v>6321</v>
      </c>
      <c r="M530" s="209" t="s">
        <v>831</v>
      </c>
    </row>
    <row r="531" spans="1:13" ht="22.5" x14ac:dyDescent="0.25">
      <c r="A531" s="202" t="s">
        <v>20497</v>
      </c>
      <c r="B531">
        <v>3691</v>
      </c>
      <c r="C531" s="203" t="s">
        <v>20495</v>
      </c>
      <c r="D531" s="205" t="s">
        <v>20496</v>
      </c>
      <c r="E531" s="219" t="s">
        <v>5793</v>
      </c>
      <c r="F531" s="204" t="s">
        <v>6425</v>
      </c>
      <c r="G531" s="204" t="s">
        <v>15247</v>
      </c>
      <c r="H531" s="204" t="s">
        <v>6427</v>
      </c>
      <c r="I531" s="204" t="s">
        <v>15247</v>
      </c>
      <c r="J531" s="204" t="s">
        <v>6321</v>
      </c>
      <c r="K531" s="204" t="s">
        <v>6321</v>
      </c>
      <c r="L531" s="204" t="s">
        <v>6321</v>
      </c>
      <c r="M531" s="204" t="s">
        <v>831</v>
      </c>
    </row>
    <row r="532" spans="1:13" ht="78.75" x14ac:dyDescent="0.25">
      <c r="A532" s="202" t="s">
        <v>2049</v>
      </c>
      <c r="B532">
        <v>42</v>
      </c>
      <c r="C532" s="203" t="s">
        <v>6505</v>
      </c>
      <c r="D532" s="205" t="s">
        <v>6506</v>
      </c>
      <c r="E532" s="202" t="s">
        <v>6507</v>
      </c>
      <c r="F532" s="204" t="s">
        <v>6508</v>
      </c>
      <c r="G532" s="204" t="s">
        <v>6509</v>
      </c>
      <c r="H532" s="204" t="s">
        <v>6510</v>
      </c>
      <c r="I532" s="204" t="s">
        <v>6511</v>
      </c>
      <c r="J532" s="204" t="s">
        <v>6321</v>
      </c>
      <c r="K532" s="204" t="s">
        <v>6512</v>
      </c>
      <c r="L532" s="204" t="s">
        <v>6321</v>
      </c>
      <c r="M532" s="204" t="s">
        <v>831</v>
      </c>
    </row>
    <row r="533" spans="1:13" ht="33.75" x14ac:dyDescent="0.25">
      <c r="A533" s="206" t="s">
        <v>10281</v>
      </c>
      <c r="B533">
        <v>1003</v>
      </c>
      <c r="C533" s="207" t="s">
        <v>10278</v>
      </c>
      <c r="D533" s="208" t="s">
        <v>10279</v>
      </c>
      <c r="E533" s="206" t="s">
        <v>10280</v>
      </c>
      <c r="F533" s="209" t="s">
        <v>6317</v>
      </c>
      <c r="G533" s="209" t="s">
        <v>6318</v>
      </c>
      <c r="H533" s="209" t="s">
        <v>6319</v>
      </c>
      <c r="I533" s="209" t="s">
        <v>6320</v>
      </c>
      <c r="J533" s="209" t="s">
        <v>6321</v>
      </c>
      <c r="K533" s="209" t="s">
        <v>6321</v>
      </c>
      <c r="L533" s="209" t="s">
        <v>6322</v>
      </c>
      <c r="M533" s="209" t="s">
        <v>831</v>
      </c>
    </row>
    <row r="534" spans="1:13" ht="22.5" x14ac:dyDescent="0.25">
      <c r="A534" s="206" t="s">
        <v>6516</v>
      </c>
      <c r="B534">
        <v>43</v>
      </c>
      <c r="C534" s="207" t="s">
        <v>6513</v>
      </c>
      <c r="D534" s="208" t="s">
        <v>6514</v>
      </c>
      <c r="E534" s="206" t="s">
        <v>6515</v>
      </c>
      <c r="F534" s="209" t="s">
        <v>6335</v>
      </c>
      <c r="G534" s="209" t="s">
        <v>6336</v>
      </c>
      <c r="H534" s="209" t="s">
        <v>6337</v>
      </c>
      <c r="I534" s="209" t="s">
        <v>6336</v>
      </c>
      <c r="J534" s="209" t="s">
        <v>6321</v>
      </c>
      <c r="K534" s="209" t="s">
        <v>6321</v>
      </c>
      <c r="L534" s="209" t="s">
        <v>6517</v>
      </c>
      <c r="M534" s="209" t="s">
        <v>831</v>
      </c>
    </row>
    <row r="535" spans="1:13" ht="157.5" x14ac:dyDescent="0.25">
      <c r="A535" s="202" t="s">
        <v>2052</v>
      </c>
      <c r="B535">
        <v>1226</v>
      </c>
      <c r="C535" s="203" t="s">
        <v>11222</v>
      </c>
      <c r="D535" s="205" t="s">
        <v>30483</v>
      </c>
      <c r="E535" s="202" t="s">
        <v>4715</v>
      </c>
      <c r="F535" s="204" t="s">
        <v>30484</v>
      </c>
      <c r="G535" s="204" t="s">
        <v>30485</v>
      </c>
      <c r="H535" s="204" t="s">
        <v>30486</v>
      </c>
      <c r="I535" s="204" t="s">
        <v>30487</v>
      </c>
      <c r="J535" s="204" t="s">
        <v>6321</v>
      </c>
      <c r="K535" s="204" t="s">
        <v>30488</v>
      </c>
      <c r="L535" s="204" t="s">
        <v>6322</v>
      </c>
      <c r="M535" s="204" t="s">
        <v>30489</v>
      </c>
    </row>
    <row r="536" spans="1:13" ht="67.5" x14ac:dyDescent="0.25">
      <c r="A536" s="202" t="s">
        <v>10629</v>
      </c>
      <c r="B536">
        <v>1089</v>
      </c>
      <c r="C536" s="203" t="s">
        <v>10626</v>
      </c>
      <c r="D536" s="205" t="s">
        <v>10627</v>
      </c>
      <c r="E536" s="202" t="s">
        <v>10628</v>
      </c>
      <c r="F536" s="204" t="s">
        <v>10630</v>
      </c>
      <c r="G536" s="204" t="s">
        <v>10631</v>
      </c>
      <c r="H536" s="204" t="s">
        <v>6536</v>
      </c>
      <c r="I536" s="204" t="s">
        <v>10632</v>
      </c>
      <c r="J536" s="204" t="s">
        <v>6321</v>
      </c>
      <c r="K536" s="204" t="s">
        <v>6321</v>
      </c>
      <c r="L536" s="204" t="s">
        <v>6321</v>
      </c>
      <c r="M536" s="204" t="s">
        <v>6330</v>
      </c>
    </row>
    <row r="537" spans="1:13" ht="56.25" x14ac:dyDescent="0.25">
      <c r="A537" s="202" t="s">
        <v>11011</v>
      </c>
      <c r="B537">
        <v>1176</v>
      </c>
      <c r="C537" s="203" t="s">
        <v>11008</v>
      </c>
      <c r="D537" s="205" t="s">
        <v>11009</v>
      </c>
      <c r="E537" s="202" t="s">
        <v>11010</v>
      </c>
      <c r="F537" s="204" t="s">
        <v>11012</v>
      </c>
      <c r="G537" s="204" t="s">
        <v>11013</v>
      </c>
      <c r="H537" s="204" t="s">
        <v>8969</v>
      </c>
      <c r="I537" s="204" t="s">
        <v>11014</v>
      </c>
      <c r="J537" s="204" t="s">
        <v>10249</v>
      </c>
      <c r="K537" s="204" t="s">
        <v>6321</v>
      </c>
      <c r="L537" s="204" t="s">
        <v>6321</v>
      </c>
      <c r="M537" s="204" t="s">
        <v>831</v>
      </c>
    </row>
    <row r="538" spans="1:13" ht="56.25" x14ac:dyDescent="0.25">
      <c r="A538" s="202" t="s">
        <v>5967</v>
      </c>
      <c r="B538">
        <v>2906</v>
      </c>
      <c r="C538" s="203" t="s">
        <v>17507</v>
      </c>
      <c r="D538" s="205" t="s">
        <v>17508</v>
      </c>
      <c r="E538" s="202" t="s">
        <v>5968</v>
      </c>
      <c r="F538" s="204" t="s">
        <v>17509</v>
      </c>
      <c r="G538" s="204" t="s">
        <v>17510</v>
      </c>
      <c r="H538" s="204" t="s">
        <v>7135</v>
      </c>
      <c r="I538" s="204" t="s">
        <v>17511</v>
      </c>
      <c r="J538" s="204" t="s">
        <v>6321</v>
      </c>
      <c r="K538" s="204" t="s">
        <v>6321</v>
      </c>
      <c r="L538" s="204" t="s">
        <v>6321</v>
      </c>
      <c r="M538" s="204" t="s">
        <v>831</v>
      </c>
    </row>
    <row r="539" spans="1:13" ht="67.5" x14ac:dyDescent="0.25">
      <c r="A539" s="202" t="s">
        <v>2055</v>
      </c>
      <c r="B539">
        <v>1093</v>
      </c>
      <c r="C539" s="203" t="s">
        <v>10649</v>
      </c>
      <c r="D539" s="205" t="s">
        <v>10650</v>
      </c>
      <c r="E539" s="202" t="s">
        <v>10651</v>
      </c>
      <c r="F539" s="204" t="s">
        <v>10652</v>
      </c>
      <c r="G539" s="204" t="s">
        <v>10653</v>
      </c>
      <c r="H539" s="204" t="s">
        <v>7135</v>
      </c>
      <c r="I539" s="204" t="s">
        <v>10654</v>
      </c>
      <c r="J539" s="204" t="s">
        <v>6321</v>
      </c>
      <c r="K539" s="204" t="s">
        <v>7085</v>
      </c>
      <c r="L539" s="204" t="s">
        <v>6321</v>
      </c>
      <c r="M539" s="204" t="s">
        <v>831</v>
      </c>
    </row>
    <row r="540" spans="1:13" ht="45" x14ac:dyDescent="0.25">
      <c r="A540" s="202" t="s">
        <v>2058</v>
      </c>
      <c r="B540">
        <v>1110</v>
      </c>
      <c r="C540" s="203" t="s">
        <v>10714</v>
      </c>
      <c r="D540" s="205" t="s">
        <v>10715</v>
      </c>
      <c r="E540" s="202" t="s">
        <v>10716</v>
      </c>
      <c r="F540" s="204" t="s">
        <v>10717</v>
      </c>
      <c r="G540" s="204" t="s">
        <v>10718</v>
      </c>
      <c r="H540" s="204" t="s">
        <v>6510</v>
      </c>
      <c r="I540" s="204" t="s">
        <v>10718</v>
      </c>
      <c r="J540" s="204" t="s">
        <v>6321</v>
      </c>
      <c r="K540" s="204" t="s">
        <v>7085</v>
      </c>
      <c r="L540" s="204" t="s">
        <v>10272</v>
      </c>
      <c r="M540" s="204" t="s">
        <v>831</v>
      </c>
    </row>
    <row r="541" spans="1:13" ht="45" x14ac:dyDescent="0.25">
      <c r="A541" s="202" t="s">
        <v>13382</v>
      </c>
      <c r="B541">
        <v>1775</v>
      </c>
      <c r="C541" s="203" t="s">
        <v>13379</v>
      </c>
      <c r="D541" s="205" t="s">
        <v>13380</v>
      </c>
      <c r="E541" s="202" t="s">
        <v>13381</v>
      </c>
      <c r="F541" s="204" t="s">
        <v>10852</v>
      </c>
      <c r="G541" s="204" t="s">
        <v>10853</v>
      </c>
      <c r="H541" s="204" t="s">
        <v>6329</v>
      </c>
      <c r="I541" s="204" t="s">
        <v>13383</v>
      </c>
      <c r="J541" s="204" t="s">
        <v>6347</v>
      </c>
      <c r="K541" s="204" t="s">
        <v>6321</v>
      </c>
      <c r="L541" s="204" t="s">
        <v>6321</v>
      </c>
      <c r="M541" s="204" t="s">
        <v>831</v>
      </c>
    </row>
    <row r="542" spans="1:13" ht="45" x14ac:dyDescent="0.25">
      <c r="A542" s="206" t="s">
        <v>2062</v>
      </c>
      <c r="B542">
        <v>41</v>
      </c>
      <c r="C542" s="207" t="s">
        <v>6500</v>
      </c>
      <c r="D542" s="208" t="s">
        <v>6501</v>
      </c>
      <c r="E542" s="206" t="s">
        <v>6502</v>
      </c>
      <c r="F542" s="209" t="s">
        <v>6503</v>
      </c>
      <c r="G542" s="209" t="s">
        <v>6387</v>
      </c>
      <c r="H542" s="209" t="s">
        <v>6388</v>
      </c>
      <c r="I542" s="209" t="s">
        <v>6504</v>
      </c>
      <c r="J542" s="209" t="s">
        <v>6321</v>
      </c>
      <c r="K542" s="209" t="s">
        <v>6321</v>
      </c>
      <c r="L542" s="209" t="s">
        <v>6322</v>
      </c>
      <c r="M542" s="209" t="s">
        <v>831</v>
      </c>
    </row>
    <row r="543" spans="1:13" ht="45" x14ac:dyDescent="0.25">
      <c r="A543" s="212" t="s">
        <v>16583</v>
      </c>
      <c r="B543">
        <v>2659</v>
      </c>
      <c r="C543" s="207" t="s">
        <v>16580</v>
      </c>
      <c r="D543" s="208" t="s">
        <v>16581</v>
      </c>
      <c r="E543" s="206" t="s">
        <v>16582</v>
      </c>
      <c r="F543" s="209" t="s">
        <v>6414</v>
      </c>
      <c r="G543" s="209" t="s">
        <v>12817</v>
      </c>
      <c r="H543" s="209" t="s">
        <v>6416</v>
      </c>
      <c r="I543" s="209" t="s">
        <v>16584</v>
      </c>
      <c r="J543" s="209" t="s">
        <v>6321</v>
      </c>
      <c r="K543" s="209" t="s">
        <v>7085</v>
      </c>
      <c r="L543" s="209" t="s">
        <v>6321</v>
      </c>
      <c r="M543" s="209" t="s">
        <v>831</v>
      </c>
    </row>
    <row r="544" spans="1:13" ht="90" x14ac:dyDescent="0.25">
      <c r="A544" s="202" t="s">
        <v>2073</v>
      </c>
      <c r="B544">
        <v>3254</v>
      </c>
      <c r="C544" s="203" t="s">
        <v>18802</v>
      </c>
      <c r="D544" s="205" t="s">
        <v>18803</v>
      </c>
      <c r="E544" s="202" t="s">
        <v>18804</v>
      </c>
      <c r="F544" s="204" t="s">
        <v>18805</v>
      </c>
      <c r="G544" s="204" t="s">
        <v>18806</v>
      </c>
      <c r="H544" s="204" t="s">
        <v>7077</v>
      </c>
      <c r="I544" s="204" t="s">
        <v>18807</v>
      </c>
      <c r="J544" s="204" t="s">
        <v>6321</v>
      </c>
      <c r="K544" s="204" t="s">
        <v>7103</v>
      </c>
      <c r="L544" s="204" t="s">
        <v>6321</v>
      </c>
      <c r="M544" s="204" t="s">
        <v>831</v>
      </c>
    </row>
    <row r="545" spans="1:13" ht="101.25" x14ac:dyDescent="0.25">
      <c r="A545" s="202" t="s">
        <v>2076</v>
      </c>
      <c r="B545">
        <v>1266</v>
      </c>
      <c r="C545" s="203" t="s">
        <v>11381</v>
      </c>
      <c r="D545" s="205" t="s">
        <v>11382</v>
      </c>
      <c r="E545" s="202" t="s">
        <v>5794</v>
      </c>
      <c r="F545" s="204" t="s">
        <v>25711</v>
      </c>
      <c r="G545" s="204" t="s">
        <v>25712</v>
      </c>
      <c r="H545" s="204" t="s">
        <v>11180</v>
      </c>
      <c r="I545" s="204" t="s">
        <v>25713</v>
      </c>
      <c r="J545" s="204" t="s">
        <v>6321</v>
      </c>
      <c r="K545" s="204" t="s">
        <v>6321</v>
      </c>
      <c r="L545" s="204" t="s">
        <v>6321</v>
      </c>
      <c r="M545" s="204" t="s">
        <v>25575</v>
      </c>
    </row>
    <row r="546" spans="1:13" ht="56.25" x14ac:dyDescent="0.25">
      <c r="A546" s="206" t="s">
        <v>1155</v>
      </c>
      <c r="B546">
        <v>1207</v>
      </c>
      <c r="C546" s="207" t="s">
        <v>11143</v>
      </c>
      <c r="D546" s="208" t="s">
        <v>11144</v>
      </c>
      <c r="E546" s="206" t="s">
        <v>1156</v>
      </c>
      <c r="F546" s="209" t="s">
        <v>11145</v>
      </c>
      <c r="G546" s="209" t="s">
        <v>11146</v>
      </c>
      <c r="H546" s="209" t="s">
        <v>7135</v>
      </c>
      <c r="I546" s="209" t="s">
        <v>11147</v>
      </c>
      <c r="J546" s="209" t="s">
        <v>6321</v>
      </c>
      <c r="K546" s="209" t="s">
        <v>6321</v>
      </c>
      <c r="L546" s="209" t="s">
        <v>6321</v>
      </c>
      <c r="M546" s="209" t="s">
        <v>6330</v>
      </c>
    </row>
    <row r="547" spans="1:13" ht="22.5" x14ac:dyDescent="0.25">
      <c r="A547" s="206" t="s">
        <v>13925</v>
      </c>
      <c r="B547">
        <v>1941</v>
      </c>
      <c r="C547" s="207" t="s">
        <v>13922</v>
      </c>
      <c r="D547" s="208" t="s">
        <v>13923</v>
      </c>
      <c r="E547" s="206" t="s">
        <v>13924</v>
      </c>
      <c r="F547" s="209" t="s">
        <v>7257</v>
      </c>
      <c r="G547" s="209" t="s">
        <v>7258</v>
      </c>
      <c r="H547" s="209" t="s">
        <v>6886</v>
      </c>
      <c r="I547" s="209" t="s">
        <v>7258</v>
      </c>
      <c r="J547" s="209" t="s">
        <v>6321</v>
      </c>
      <c r="K547" s="209" t="s">
        <v>6321</v>
      </c>
      <c r="L547" s="209" t="s">
        <v>6321</v>
      </c>
      <c r="M547" s="209" t="s">
        <v>831</v>
      </c>
    </row>
    <row r="548" spans="1:13" ht="56.25" x14ac:dyDescent="0.25">
      <c r="A548" s="206" t="s">
        <v>7413</v>
      </c>
      <c r="B548">
        <v>220</v>
      </c>
      <c r="C548" s="207" t="s">
        <v>7410</v>
      </c>
      <c r="D548" s="208" t="s">
        <v>7411</v>
      </c>
      <c r="E548" s="206" t="s">
        <v>7412</v>
      </c>
      <c r="F548" s="209" t="s">
        <v>7414</v>
      </c>
      <c r="G548" s="209" t="s">
        <v>7415</v>
      </c>
      <c r="H548" s="209" t="s">
        <v>7135</v>
      </c>
      <c r="I548" s="209" t="s">
        <v>7416</v>
      </c>
      <c r="J548" s="209" t="s">
        <v>6321</v>
      </c>
      <c r="K548" s="209" t="s">
        <v>6321</v>
      </c>
      <c r="L548" s="209" t="s">
        <v>6321</v>
      </c>
      <c r="M548" s="209" t="s">
        <v>831</v>
      </c>
    </row>
    <row r="549" spans="1:13" ht="78.75" x14ac:dyDescent="0.25">
      <c r="A549" s="202" t="s">
        <v>7420</v>
      </c>
      <c r="B549">
        <v>221</v>
      </c>
      <c r="C549" s="203" t="s">
        <v>7417</v>
      </c>
      <c r="D549" s="205" t="s">
        <v>7418</v>
      </c>
      <c r="E549" s="202" t="s">
        <v>7419</v>
      </c>
      <c r="F549" s="204" t="s">
        <v>7414</v>
      </c>
      <c r="G549" s="204" t="s">
        <v>7415</v>
      </c>
      <c r="H549" s="204" t="s">
        <v>7135</v>
      </c>
      <c r="I549" s="204" t="s">
        <v>7416</v>
      </c>
      <c r="J549" s="204" t="s">
        <v>6347</v>
      </c>
      <c r="K549" s="204" t="s">
        <v>7421</v>
      </c>
      <c r="L549" s="204" t="s">
        <v>6321</v>
      </c>
      <c r="M549" s="204" t="s">
        <v>831</v>
      </c>
    </row>
    <row r="550" spans="1:13" ht="56.25" x14ac:dyDescent="0.25">
      <c r="A550" s="206" t="s">
        <v>11157</v>
      </c>
      <c r="B550">
        <v>1209</v>
      </c>
      <c r="C550" s="207" t="s">
        <v>11154</v>
      </c>
      <c r="D550" s="208" t="s">
        <v>11155</v>
      </c>
      <c r="E550" s="206" t="s">
        <v>11156</v>
      </c>
      <c r="F550" s="209" t="s">
        <v>11158</v>
      </c>
      <c r="G550" s="209" t="s">
        <v>11159</v>
      </c>
      <c r="H550" s="209" t="s">
        <v>7135</v>
      </c>
      <c r="I550" s="209" t="s">
        <v>11159</v>
      </c>
      <c r="J550" s="209" t="s">
        <v>6321</v>
      </c>
      <c r="K550" s="209" t="s">
        <v>6321</v>
      </c>
      <c r="L550" s="209" t="s">
        <v>6321</v>
      </c>
      <c r="M550" s="209" t="s">
        <v>831</v>
      </c>
    </row>
    <row r="551" spans="1:13" ht="67.5" x14ac:dyDescent="0.25">
      <c r="A551" s="206" t="s">
        <v>2089</v>
      </c>
      <c r="B551">
        <v>2555</v>
      </c>
      <c r="C551" s="207" t="s">
        <v>16179</v>
      </c>
      <c r="D551" s="208" t="s">
        <v>16180</v>
      </c>
      <c r="E551" s="212" t="s">
        <v>16181</v>
      </c>
      <c r="F551" s="209" t="s">
        <v>6534</v>
      </c>
      <c r="G551" s="209" t="s">
        <v>6535</v>
      </c>
      <c r="H551" s="209" t="s">
        <v>6536</v>
      </c>
      <c r="I551" s="209" t="s">
        <v>6537</v>
      </c>
      <c r="J551" s="209" t="s">
        <v>6321</v>
      </c>
      <c r="K551" s="209" t="s">
        <v>6321</v>
      </c>
      <c r="L551" s="209" t="s">
        <v>6321</v>
      </c>
      <c r="M551" s="209" t="s">
        <v>831</v>
      </c>
    </row>
    <row r="552" spans="1:13" ht="22.5" x14ac:dyDescent="0.25">
      <c r="A552" s="202" t="s">
        <v>26050</v>
      </c>
      <c r="B552">
        <v>3893</v>
      </c>
      <c r="C552" s="203" t="s">
        <v>26047</v>
      </c>
      <c r="D552" s="205" t="s">
        <v>26048</v>
      </c>
      <c r="E552" s="202" t="s">
        <v>26049</v>
      </c>
      <c r="F552" s="204" t="s">
        <v>9220</v>
      </c>
      <c r="G552" s="204" t="s">
        <v>9221</v>
      </c>
      <c r="H552" s="204" t="s">
        <v>7494</v>
      </c>
      <c r="I552" s="204" t="s">
        <v>9221</v>
      </c>
      <c r="J552" s="204" t="s">
        <v>6321</v>
      </c>
      <c r="K552" s="204" t="s">
        <v>6321</v>
      </c>
      <c r="L552" s="204" t="s">
        <v>6321</v>
      </c>
      <c r="M552" s="204" t="s">
        <v>25568</v>
      </c>
    </row>
    <row r="553" spans="1:13" ht="45" x14ac:dyDescent="0.25">
      <c r="A553" s="202" t="s">
        <v>30490</v>
      </c>
      <c r="B553">
        <v>1958</v>
      </c>
      <c r="C553" s="203" t="s">
        <v>13986</v>
      </c>
      <c r="D553" s="202" t="s">
        <v>30491</v>
      </c>
      <c r="E553" s="219" t="s">
        <v>30492</v>
      </c>
      <c r="F553" s="204" t="s">
        <v>7606</v>
      </c>
      <c r="G553" s="204" t="s">
        <v>7607</v>
      </c>
      <c r="H553" s="204" t="s">
        <v>6886</v>
      </c>
      <c r="I553" s="204" t="s">
        <v>7607</v>
      </c>
      <c r="J553" s="204" t="s">
        <v>6321</v>
      </c>
      <c r="K553" s="204" t="s">
        <v>6321</v>
      </c>
      <c r="L553" s="204" t="s">
        <v>6321</v>
      </c>
      <c r="M553" s="204" t="s">
        <v>6330</v>
      </c>
    </row>
    <row r="554" spans="1:13" ht="56.25" x14ac:dyDescent="0.25">
      <c r="A554" s="202" t="s">
        <v>10683</v>
      </c>
      <c r="B554">
        <v>1099</v>
      </c>
      <c r="C554" s="203" t="s">
        <v>10680</v>
      </c>
      <c r="D554" s="205" t="s">
        <v>10681</v>
      </c>
      <c r="E554" s="219" t="s">
        <v>10682</v>
      </c>
      <c r="F554" s="204" t="s">
        <v>10684</v>
      </c>
      <c r="G554" s="204" t="s">
        <v>10685</v>
      </c>
      <c r="H554" s="204" t="s">
        <v>7589</v>
      </c>
      <c r="I554" s="204" t="s">
        <v>10685</v>
      </c>
      <c r="J554" s="204" t="s">
        <v>6321</v>
      </c>
      <c r="K554" s="204" t="s">
        <v>10686</v>
      </c>
      <c r="L554" s="204" t="s">
        <v>6321</v>
      </c>
      <c r="M554" s="204" t="s">
        <v>831</v>
      </c>
    </row>
    <row r="555" spans="1:13" ht="45" x14ac:dyDescent="0.25">
      <c r="A555" s="206" t="s">
        <v>13352</v>
      </c>
      <c r="B555">
        <v>1768</v>
      </c>
      <c r="C555" s="207" t="s">
        <v>13349</v>
      </c>
      <c r="D555" s="208" t="s">
        <v>13350</v>
      </c>
      <c r="E555" s="206" t="s">
        <v>13351</v>
      </c>
      <c r="F555" s="209" t="s">
        <v>10097</v>
      </c>
      <c r="G555" s="209" t="s">
        <v>8273</v>
      </c>
      <c r="H555" s="209" t="s">
        <v>7039</v>
      </c>
      <c r="I555" s="209" t="s">
        <v>8274</v>
      </c>
      <c r="J555" s="209" t="s">
        <v>6321</v>
      </c>
      <c r="K555" s="209" t="s">
        <v>8603</v>
      </c>
      <c r="L555" s="209" t="s">
        <v>6321</v>
      </c>
      <c r="M555" s="209" t="s">
        <v>831</v>
      </c>
    </row>
    <row r="556" spans="1:13" ht="45" x14ac:dyDescent="0.25">
      <c r="A556" s="206" t="s">
        <v>13695</v>
      </c>
      <c r="B556">
        <v>1867</v>
      </c>
      <c r="C556" s="207" t="s">
        <v>13693</v>
      </c>
      <c r="D556" s="208" t="s">
        <v>25793</v>
      </c>
      <c r="E556" s="206" t="s">
        <v>13694</v>
      </c>
      <c r="F556" s="209" t="s">
        <v>11084</v>
      </c>
      <c r="G556" s="209" t="s">
        <v>13696</v>
      </c>
      <c r="H556" s="209" t="s">
        <v>6480</v>
      </c>
      <c r="I556" s="209" t="s">
        <v>13696</v>
      </c>
      <c r="J556" s="209" t="s">
        <v>6321</v>
      </c>
      <c r="K556" s="209" t="s">
        <v>7085</v>
      </c>
      <c r="L556" s="209" t="s">
        <v>6538</v>
      </c>
      <c r="M556" s="209" t="s">
        <v>831</v>
      </c>
    </row>
    <row r="557" spans="1:13" ht="67.5" x14ac:dyDescent="0.25">
      <c r="A557" s="202" t="s">
        <v>2439</v>
      </c>
      <c r="B557">
        <v>2700</v>
      </c>
      <c r="C557" s="203" t="s">
        <v>16747</v>
      </c>
      <c r="D557" s="205" t="s">
        <v>16748</v>
      </c>
      <c r="E557" s="202" t="s">
        <v>2441</v>
      </c>
      <c r="F557" s="204" t="s">
        <v>16749</v>
      </c>
      <c r="G557" s="204" t="s">
        <v>16750</v>
      </c>
      <c r="H557" s="204" t="s">
        <v>6555</v>
      </c>
      <c r="I557" s="204" t="s">
        <v>16751</v>
      </c>
      <c r="J557" s="204" t="s">
        <v>6321</v>
      </c>
      <c r="K557" s="204" t="s">
        <v>6321</v>
      </c>
      <c r="L557" s="204" t="s">
        <v>6321</v>
      </c>
      <c r="M557" s="204" t="s">
        <v>831</v>
      </c>
    </row>
    <row r="558" spans="1:13" ht="78.75" x14ac:dyDescent="0.25">
      <c r="A558" s="212" t="s">
        <v>2094</v>
      </c>
      <c r="B558">
        <v>1137</v>
      </c>
      <c r="C558" s="207" t="s">
        <v>10814</v>
      </c>
      <c r="D558" s="208" t="s">
        <v>10815</v>
      </c>
      <c r="E558" s="206" t="s">
        <v>4738</v>
      </c>
      <c r="F558" s="209" t="s">
        <v>9804</v>
      </c>
      <c r="G558" s="209" t="s">
        <v>10816</v>
      </c>
      <c r="H558" s="209" t="s">
        <v>6375</v>
      </c>
      <c r="I558" s="209" t="s">
        <v>10817</v>
      </c>
      <c r="J558" s="209" t="s">
        <v>6321</v>
      </c>
      <c r="K558" s="209" t="s">
        <v>6321</v>
      </c>
      <c r="L558" s="209" t="s">
        <v>6321</v>
      </c>
      <c r="M558" s="209" t="s">
        <v>831</v>
      </c>
    </row>
    <row r="559" spans="1:13" ht="135" x14ac:dyDescent="0.25">
      <c r="A559" s="206" t="s">
        <v>4745</v>
      </c>
      <c r="B559">
        <v>871</v>
      </c>
      <c r="C559" s="207" t="s">
        <v>9853</v>
      </c>
      <c r="D559" s="208" t="s">
        <v>9854</v>
      </c>
      <c r="E559" s="206" t="s">
        <v>4747</v>
      </c>
      <c r="F559" s="209" t="s">
        <v>9849</v>
      </c>
      <c r="G559" s="209" t="s">
        <v>9850</v>
      </c>
      <c r="H559" s="209" t="s">
        <v>9851</v>
      </c>
      <c r="I559" s="209" t="s">
        <v>9852</v>
      </c>
      <c r="J559" s="209" t="s">
        <v>6321</v>
      </c>
      <c r="K559" s="209" t="s">
        <v>6524</v>
      </c>
      <c r="L559" s="209" t="s">
        <v>6321</v>
      </c>
      <c r="M559" s="209" t="s">
        <v>6330</v>
      </c>
    </row>
    <row r="560" spans="1:13" ht="45" x14ac:dyDescent="0.25">
      <c r="A560" s="202" t="s">
        <v>5547</v>
      </c>
      <c r="B560">
        <v>1551</v>
      </c>
      <c r="C560" s="203" t="s">
        <v>12457</v>
      </c>
      <c r="D560" s="205" t="s">
        <v>12458</v>
      </c>
      <c r="E560" s="202" t="s">
        <v>5797</v>
      </c>
      <c r="F560" s="204" t="s">
        <v>12459</v>
      </c>
      <c r="G560" s="204" t="s">
        <v>12460</v>
      </c>
      <c r="H560" s="204" t="s">
        <v>6427</v>
      </c>
      <c r="I560" s="204" t="s">
        <v>12461</v>
      </c>
      <c r="J560" s="204" t="s">
        <v>6321</v>
      </c>
      <c r="K560" s="204" t="s">
        <v>25729</v>
      </c>
      <c r="L560" s="204" t="s">
        <v>6321</v>
      </c>
      <c r="M560" s="204" t="s">
        <v>6429</v>
      </c>
    </row>
    <row r="561" spans="1:13" ht="78.75" x14ac:dyDescent="0.25">
      <c r="A561" s="212" t="s">
        <v>10974</v>
      </c>
      <c r="B561">
        <v>1169</v>
      </c>
      <c r="C561" s="207" t="s">
        <v>10971</v>
      </c>
      <c r="D561" s="208" t="s">
        <v>10972</v>
      </c>
      <c r="E561" s="206" t="s">
        <v>10973</v>
      </c>
      <c r="F561" s="209" t="s">
        <v>10975</v>
      </c>
      <c r="G561" s="209" t="s">
        <v>10976</v>
      </c>
      <c r="H561" s="209" t="s">
        <v>8304</v>
      </c>
      <c r="I561" s="209" t="s">
        <v>10977</v>
      </c>
      <c r="J561" s="209" t="s">
        <v>6321</v>
      </c>
      <c r="K561" s="209" t="s">
        <v>6321</v>
      </c>
      <c r="L561" s="209" t="s">
        <v>6321</v>
      </c>
      <c r="M561" s="209" t="s">
        <v>831</v>
      </c>
    </row>
    <row r="562" spans="1:13" ht="56.25" x14ac:dyDescent="0.25">
      <c r="A562" s="202" t="s">
        <v>25685</v>
      </c>
      <c r="B562">
        <v>897</v>
      </c>
      <c r="C562" s="203" t="s">
        <v>25682</v>
      </c>
      <c r="D562" s="205" t="s">
        <v>25683</v>
      </c>
      <c r="E562" s="202" t="s">
        <v>25684</v>
      </c>
      <c r="F562" s="204" t="s">
        <v>25686</v>
      </c>
      <c r="G562" s="204" t="s">
        <v>25687</v>
      </c>
      <c r="H562" s="204" t="s">
        <v>6427</v>
      </c>
      <c r="I562" s="204" t="s">
        <v>25687</v>
      </c>
      <c r="J562" s="204" t="s">
        <v>6321</v>
      </c>
      <c r="K562" s="204" t="s">
        <v>6321</v>
      </c>
      <c r="L562" s="204" t="s">
        <v>6321</v>
      </c>
      <c r="M562" s="204" t="s">
        <v>25671</v>
      </c>
    </row>
    <row r="563" spans="1:13" ht="90" x14ac:dyDescent="0.25">
      <c r="A563" s="202" t="s">
        <v>10400</v>
      </c>
      <c r="B563">
        <v>1036</v>
      </c>
      <c r="C563" s="203" t="s">
        <v>10397</v>
      </c>
      <c r="D563" s="205" t="s">
        <v>10398</v>
      </c>
      <c r="E563" s="202" t="s">
        <v>10399</v>
      </c>
      <c r="F563" s="204" t="s">
        <v>10401</v>
      </c>
      <c r="G563" s="204" t="s">
        <v>10402</v>
      </c>
      <c r="H563" s="204" t="s">
        <v>7699</v>
      </c>
      <c r="I563" s="204" t="s">
        <v>10403</v>
      </c>
      <c r="J563" s="204" t="s">
        <v>6321</v>
      </c>
      <c r="K563" s="204" t="s">
        <v>6321</v>
      </c>
      <c r="L563" s="204" t="s">
        <v>6321</v>
      </c>
      <c r="M563" s="204" t="s">
        <v>831</v>
      </c>
    </row>
    <row r="564" spans="1:13" ht="78.75" x14ac:dyDescent="0.25">
      <c r="A564" s="206" t="s">
        <v>2119</v>
      </c>
      <c r="B564">
        <v>490</v>
      </c>
      <c r="C564" s="207" t="s">
        <v>8649</v>
      </c>
      <c r="D564" s="208" t="s">
        <v>8650</v>
      </c>
      <c r="E564" s="206" t="s">
        <v>5800</v>
      </c>
      <c r="F564" s="209" t="s">
        <v>8651</v>
      </c>
      <c r="G564" s="209" t="s">
        <v>8652</v>
      </c>
      <c r="H564" s="209" t="s">
        <v>7675</v>
      </c>
      <c r="I564" s="209" t="s">
        <v>8652</v>
      </c>
      <c r="J564" s="209" t="s">
        <v>6321</v>
      </c>
      <c r="K564" s="209" t="s">
        <v>8653</v>
      </c>
      <c r="L564" s="209" t="s">
        <v>6321</v>
      </c>
      <c r="M564" s="209" t="s">
        <v>831</v>
      </c>
    </row>
    <row r="565" spans="1:13" ht="56.25" x14ac:dyDescent="0.25">
      <c r="A565" s="206" t="s">
        <v>7425</v>
      </c>
      <c r="B565">
        <v>222</v>
      </c>
      <c r="C565" s="207" t="s">
        <v>7422</v>
      </c>
      <c r="D565" s="208" t="s">
        <v>7423</v>
      </c>
      <c r="E565" s="212" t="s">
        <v>7424</v>
      </c>
      <c r="F565" s="209" t="s">
        <v>7426</v>
      </c>
      <c r="G565" s="209" t="s">
        <v>7427</v>
      </c>
      <c r="H565" s="209" t="s">
        <v>6416</v>
      </c>
      <c r="I565" s="209" t="s">
        <v>7428</v>
      </c>
      <c r="J565" s="209" t="s">
        <v>6321</v>
      </c>
      <c r="K565" s="209" t="s">
        <v>6321</v>
      </c>
      <c r="L565" s="209" t="s">
        <v>6321</v>
      </c>
      <c r="M565" s="209" t="s">
        <v>831</v>
      </c>
    </row>
    <row r="566" spans="1:13" ht="22.5" x14ac:dyDescent="0.25">
      <c r="A566" s="202" t="s">
        <v>11294</v>
      </c>
      <c r="B566">
        <v>1240</v>
      </c>
      <c r="C566" s="203" t="s">
        <v>11291</v>
      </c>
      <c r="D566" s="205" t="s">
        <v>11292</v>
      </c>
      <c r="E566" s="202" t="s">
        <v>11293</v>
      </c>
      <c r="F566" s="204" t="s">
        <v>7070</v>
      </c>
      <c r="G566" s="204" t="s">
        <v>7071</v>
      </c>
      <c r="H566" s="204" t="s">
        <v>7072</v>
      </c>
      <c r="I566" s="204" t="s">
        <v>7071</v>
      </c>
      <c r="J566" s="204" t="s">
        <v>6321</v>
      </c>
      <c r="K566" s="204" t="s">
        <v>6321</v>
      </c>
      <c r="L566" s="204" t="s">
        <v>6321</v>
      </c>
      <c r="M566" s="204" t="s">
        <v>831</v>
      </c>
    </row>
    <row r="567" spans="1:13" ht="56.25" x14ac:dyDescent="0.25">
      <c r="A567" s="206" t="s">
        <v>11294</v>
      </c>
      <c r="B567">
        <v>1241</v>
      </c>
      <c r="C567" s="207" t="s">
        <v>11295</v>
      </c>
      <c r="D567" s="208" t="s">
        <v>25707</v>
      </c>
      <c r="E567" s="206" t="s">
        <v>11293</v>
      </c>
      <c r="F567" s="209" t="s">
        <v>11296</v>
      </c>
      <c r="G567" s="209" t="s">
        <v>11297</v>
      </c>
      <c r="H567" s="209" t="s">
        <v>7072</v>
      </c>
      <c r="I567" s="209" t="s">
        <v>11297</v>
      </c>
      <c r="J567" s="209" t="s">
        <v>6321</v>
      </c>
      <c r="K567" s="209" t="s">
        <v>6321</v>
      </c>
      <c r="L567" s="209" t="s">
        <v>6517</v>
      </c>
      <c r="M567" s="209" t="s">
        <v>831</v>
      </c>
    </row>
    <row r="568" spans="1:13" ht="78.75" x14ac:dyDescent="0.25">
      <c r="A568" s="206" t="s">
        <v>30493</v>
      </c>
      <c r="B568">
        <v>3874</v>
      </c>
      <c r="C568" s="207" t="s">
        <v>21175</v>
      </c>
      <c r="D568" s="206" t="s">
        <v>30494</v>
      </c>
      <c r="E568" s="206" t="s">
        <v>30495</v>
      </c>
      <c r="F568" s="209" t="s">
        <v>21176</v>
      </c>
      <c r="G568" s="209" t="s">
        <v>21177</v>
      </c>
      <c r="H568" s="209" t="s">
        <v>21178</v>
      </c>
      <c r="I568" s="209" t="s">
        <v>21177</v>
      </c>
      <c r="J568" s="209" t="s">
        <v>6321</v>
      </c>
      <c r="K568" s="209" t="s">
        <v>13348</v>
      </c>
      <c r="L568" s="209" t="s">
        <v>6655</v>
      </c>
      <c r="M568" s="209" t="s">
        <v>6423</v>
      </c>
    </row>
    <row r="569" spans="1:13" ht="67.5" x14ac:dyDescent="0.25">
      <c r="A569" s="202" t="s">
        <v>30493</v>
      </c>
      <c r="B569">
        <v>3878</v>
      </c>
      <c r="C569" s="203" t="s">
        <v>21179</v>
      </c>
      <c r="D569" s="202" t="s">
        <v>30496</v>
      </c>
      <c r="E569" s="202" t="s">
        <v>30495</v>
      </c>
      <c r="F569" s="204" t="s">
        <v>21180</v>
      </c>
      <c r="G569" s="204" t="s">
        <v>21181</v>
      </c>
      <c r="H569" s="204" t="s">
        <v>7294</v>
      </c>
      <c r="I569" s="204" t="s">
        <v>21181</v>
      </c>
      <c r="J569" s="204" t="s">
        <v>6321</v>
      </c>
      <c r="K569" s="204" t="s">
        <v>7040</v>
      </c>
      <c r="L569" s="204" t="s">
        <v>21182</v>
      </c>
      <c r="M569" s="204" t="s">
        <v>831</v>
      </c>
    </row>
    <row r="570" spans="1:13" ht="78.75" x14ac:dyDescent="0.25">
      <c r="A570" s="219" t="s">
        <v>1016</v>
      </c>
      <c r="B570">
        <v>281</v>
      </c>
      <c r="C570" s="203" t="s">
        <v>7704</v>
      </c>
      <c r="D570" s="205" t="s">
        <v>7705</v>
      </c>
      <c r="E570" s="202" t="s">
        <v>1017</v>
      </c>
      <c r="F570" s="204" t="s">
        <v>7706</v>
      </c>
      <c r="G570" s="204" t="s">
        <v>7707</v>
      </c>
      <c r="H570" s="204" t="s">
        <v>7589</v>
      </c>
      <c r="I570" s="204" t="s">
        <v>7707</v>
      </c>
      <c r="J570" s="204" t="s">
        <v>6321</v>
      </c>
      <c r="K570" s="204" t="s">
        <v>7708</v>
      </c>
      <c r="L570" s="204" t="s">
        <v>6655</v>
      </c>
      <c r="M570" s="204" t="s">
        <v>831</v>
      </c>
    </row>
    <row r="571" spans="1:13" ht="67.5" x14ac:dyDescent="0.25">
      <c r="A571" s="206" t="s">
        <v>1014</v>
      </c>
      <c r="B571">
        <v>282</v>
      </c>
      <c r="C571" s="207" t="s">
        <v>7709</v>
      </c>
      <c r="D571" s="208" t="s">
        <v>7710</v>
      </c>
      <c r="E571" s="206" t="s">
        <v>1015</v>
      </c>
      <c r="F571" s="209" t="s">
        <v>7711</v>
      </c>
      <c r="G571" s="209" t="s">
        <v>7712</v>
      </c>
      <c r="H571" s="209" t="s">
        <v>6439</v>
      </c>
      <c r="I571" s="209" t="s">
        <v>7712</v>
      </c>
      <c r="J571" s="209" t="s">
        <v>6321</v>
      </c>
      <c r="K571" s="209" t="s">
        <v>7085</v>
      </c>
      <c r="L571" s="209" t="s">
        <v>6655</v>
      </c>
      <c r="M571" s="209" t="s">
        <v>831</v>
      </c>
    </row>
    <row r="572" spans="1:13" ht="67.5" x14ac:dyDescent="0.25">
      <c r="A572" s="202" t="s">
        <v>7914</v>
      </c>
      <c r="B572">
        <v>327</v>
      </c>
      <c r="C572" s="203" t="s">
        <v>7911</v>
      </c>
      <c r="D572" s="205" t="s">
        <v>7912</v>
      </c>
      <c r="E572" s="202" t="s">
        <v>7913</v>
      </c>
      <c r="F572" s="204" t="s">
        <v>6604</v>
      </c>
      <c r="G572" s="204" t="s">
        <v>6605</v>
      </c>
      <c r="H572" s="204" t="s">
        <v>6536</v>
      </c>
      <c r="I572" s="204" t="s">
        <v>6606</v>
      </c>
      <c r="J572" s="204" t="s">
        <v>6321</v>
      </c>
      <c r="K572" s="204" t="s">
        <v>7591</v>
      </c>
      <c r="L572" s="204" t="s">
        <v>6321</v>
      </c>
      <c r="M572" s="204" t="s">
        <v>831</v>
      </c>
    </row>
    <row r="573" spans="1:13" ht="22.5" x14ac:dyDescent="0.25">
      <c r="A573" s="202" t="s">
        <v>949</v>
      </c>
      <c r="B573">
        <v>279</v>
      </c>
      <c r="C573" s="203" t="s">
        <v>7700</v>
      </c>
      <c r="D573" s="205" t="s">
        <v>950</v>
      </c>
      <c r="E573" s="202" t="s">
        <v>951</v>
      </c>
      <c r="F573" s="204" t="s">
        <v>6673</v>
      </c>
      <c r="G573" s="204" t="s">
        <v>6674</v>
      </c>
      <c r="H573" s="204" t="s">
        <v>6473</v>
      </c>
      <c r="I573" s="204" t="s">
        <v>6674</v>
      </c>
      <c r="J573" s="204" t="s">
        <v>6321</v>
      </c>
      <c r="K573" s="204" t="s">
        <v>6321</v>
      </c>
      <c r="L573" s="204" t="s">
        <v>6321</v>
      </c>
      <c r="M573" s="204" t="s">
        <v>831</v>
      </c>
    </row>
    <row r="574" spans="1:13" ht="56.25" x14ac:dyDescent="0.25">
      <c r="A574" s="202" t="s">
        <v>7872</v>
      </c>
      <c r="B574">
        <v>317</v>
      </c>
      <c r="C574" s="203" t="s">
        <v>7869</v>
      </c>
      <c r="D574" s="205" t="s">
        <v>7870</v>
      </c>
      <c r="E574" s="202" t="s">
        <v>7871</v>
      </c>
      <c r="F574" s="204" t="s">
        <v>6824</v>
      </c>
      <c r="G574" s="204" t="s">
        <v>6825</v>
      </c>
      <c r="H574" s="204" t="s">
        <v>6473</v>
      </c>
      <c r="I574" s="204" t="s">
        <v>6825</v>
      </c>
      <c r="J574" s="204" t="s">
        <v>6321</v>
      </c>
      <c r="K574" s="204" t="s">
        <v>6321</v>
      </c>
      <c r="L574" s="204" t="s">
        <v>6321</v>
      </c>
      <c r="M574" s="204" t="s">
        <v>831</v>
      </c>
    </row>
    <row r="575" spans="1:13" ht="67.5" x14ac:dyDescent="0.25">
      <c r="A575" s="202" t="s">
        <v>12735</v>
      </c>
      <c r="B575">
        <v>1626</v>
      </c>
      <c r="C575" s="203" t="s">
        <v>12732</v>
      </c>
      <c r="D575" s="205" t="s">
        <v>12733</v>
      </c>
      <c r="E575" s="202" t="s">
        <v>12734</v>
      </c>
      <c r="F575" s="204" t="s">
        <v>12736</v>
      </c>
      <c r="G575" s="204" t="s">
        <v>12737</v>
      </c>
      <c r="H575" s="204" t="s">
        <v>6998</v>
      </c>
      <c r="I575" s="204" t="s">
        <v>12738</v>
      </c>
      <c r="J575" s="204" t="s">
        <v>6321</v>
      </c>
      <c r="K575" s="204" t="s">
        <v>11380</v>
      </c>
      <c r="L575" s="204" t="s">
        <v>6321</v>
      </c>
      <c r="M575" s="204" t="s">
        <v>831</v>
      </c>
    </row>
    <row r="576" spans="1:13" ht="56.25" x14ac:dyDescent="0.25">
      <c r="A576" s="202" t="s">
        <v>16259</v>
      </c>
      <c r="B576">
        <v>2570</v>
      </c>
      <c r="C576" s="203" t="s">
        <v>16256</v>
      </c>
      <c r="D576" s="205" t="s">
        <v>16257</v>
      </c>
      <c r="E576" s="202" t="s">
        <v>16258</v>
      </c>
      <c r="F576" s="204" t="s">
        <v>16260</v>
      </c>
      <c r="G576" s="204" t="s">
        <v>16261</v>
      </c>
      <c r="H576" s="204" t="s">
        <v>7135</v>
      </c>
      <c r="I576" s="204" t="s">
        <v>16261</v>
      </c>
      <c r="J576" s="204" t="s">
        <v>6321</v>
      </c>
      <c r="K576" s="204" t="s">
        <v>6321</v>
      </c>
      <c r="L576" s="204" t="s">
        <v>6517</v>
      </c>
      <c r="M576" s="204" t="s">
        <v>831</v>
      </c>
    </row>
    <row r="577" spans="1:13" ht="45" x14ac:dyDescent="0.25">
      <c r="A577" s="206" t="s">
        <v>30497</v>
      </c>
      <c r="B577">
        <v>1453</v>
      </c>
      <c r="C577" s="207" t="s">
        <v>25717</v>
      </c>
      <c r="D577" s="206" t="s">
        <v>30498</v>
      </c>
      <c r="E577" s="206" t="s">
        <v>30499</v>
      </c>
      <c r="F577" s="209" t="s">
        <v>10594</v>
      </c>
      <c r="G577" s="209" t="s">
        <v>6472</v>
      </c>
      <c r="H577" s="209" t="s">
        <v>6473</v>
      </c>
      <c r="I577" s="209" t="s">
        <v>6472</v>
      </c>
      <c r="J577" s="209" t="s">
        <v>6321</v>
      </c>
      <c r="K577" s="209" t="s">
        <v>6321</v>
      </c>
      <c r="L577" s="209" t="s">
        <v>6321</v>
      </c>
      <c r="M577" s="209" t="s">
        <v>25671</v>
      </c>
    </row>
    <row r="578" spans="1:13" ht="56.25" x14ac:dyDescent="0.25">
      <c r="A578" s="206" t="s">
        <v>2154</v>
      </c>
      <c r="B578">
        <v>1076</v>
      </c>
      <c r="C578" s="207" t="s">
        <v>10574</v>
      </c>
      <c r="D578" s="208" t="s">
        <v>10575</v>
      </c>
      <c r="E578" s="206" t="s">
        <v>10576</v>
      </c>
      <c r="F578" s="209" t="s">
        <v>10577</v>
      </c>
      <c r="G578" s="209" t="s">
        <v>10578</v>
      </c>
      <c r="H578" s="209" t="s">
        <v>6981</v>
      </c>
      <c r="I578" s="209" t="s">
        <v>10578</v>
      </c>
      <c r="J578" s="209" t="s">
        <v>10249</v>
      </c>
      <c r="K578" s="209" t="s">
        <v>6321</v>
      </c>
      <c r="L578" s="209" t="s">
        <v>6321</v>
      </c>
      <c r="M578" s="209" t="s">
        <v>831</v>
      </c>
    </row>
    <row r="579" spans="1:13" ht="56.25" x14ac:dyDescent="0.25">
      <c r="A579" s="206" t="s">
        <v>5353</v>
      </c>
      <c r="B579">
        <v>1001</v>
      </c>
      <c r="C579" s="207" t="s">
        <v>10268</v>
      </c>
      <c r="D579" s="208" t="s">
        <v>10269</v>
      </c>
      <c r="E579" s="206" t="s">
        <v>5354</v>
      </c>
      <c r="F579" s="209" t="s">
        <v>10270</v>
      </c>
      <c r="G579" s="209" t="s">
        <v>10271</v>
      </c>
      <c r="H579" s="209" t="s">
        <v>8969</v>
      </c>
      <c r="I579" s="209" t="s">
        <v>10271</v>
      </c>
      <c r="J579" s="209" t="s">
        <v>6321</v>
      </c>
      <c r="K579" s="209" t="s">
        <v>6321</v>
      </c>
      <c r="L579" s="209" t="s">
        <v>10272</v>
      </c>
      <c r="M579" s="209" t="s">
        <v>831</v>
      </c>
    </row>
    <row r="580" spans="1:13" ht="67.5" x14ac:dyDescent="0.25">
      <c r="A580" s="206" t="s">
        <v>11626</v>
      </c>
      <c r="B580">
        <v>1322</v>
      </c>
      <c r="C580" s="207" t="s">
        <v>11624</v>
      </c>
      <c r="D580" s="208" t="s">
        <v>11625</v>
      </c>
      <c r="E580" s="206" t="s">
        <v>1157</v>
      </c>
      <c r="F580" s="209" t="s">
        <v>11627</v>
      </c>
      <c r="G580" s="209" t="s">
        <v>11628</v>
      </c>
      <c r="H580" s="209" t="s">
        <v>7294</v>
      </c>
      <c r="I580" s="209" t="s">
        <v>11629</v>
      </c>
      <c r="J580" s="209" t="s">
        <v>6321</v>
      </c>
      <c r="K580" s="209" t="s">
        <v>6321</v>
      </c>
      <c r="L580" s="209" t="s">
        <v>6321</v>
      </c>
      <c r="M580" s="209" t="s">
        <v>831</v>
      </c>
    </row>
    <row r="581" spans="1:13" ht="56.25" x14ac:dyDescent="0.25">
      <c r="A581" s="206" t="s">
        <v>2157</v>
      </c>
      <c r="B581">
        <v>1103</v>
      </c>
      <c r="C581" s="207" t="s">
        <v>10695</v>
      </c>
      <c r="D581" s="208" t="s">
        <v>10696</v>
      </c>
      <c r="E581" s="206" t="s">
        <v>10697</v>
      </c>
      <c r="F581" s="209" t="s">
        <v>25700</v>
      </c>
      <c r="G581" s="209" t="s">
        <v>25701</v>
      </c>
      <c r="H581" s="209" t="s">
        <v>10310</v>
      </c>
      <c r="I581" s="209" t="s">
        <v>25702</v>
      </c>
      <c r="J581" s="209" t="s">
        <v>6321</v>
      </c>
      <c r="K581" s="209" t="s">
        <v>6321</v>
      </c>
      <c r="L581" s="209" t="s">
        <v>6321</v>
      </c>
      <c r="M581" s="209" t="s">
        <v>25575</v>
      </c>
    </row>
    <row r="582" spans="1:13" ht="112.5" x14ac:dyDescent="0.25">
      <c r="A582" s="202" t="s">
        <v>10981</v>
      </c>
      <c r="B582">
        <v>1170</v>
      </c>
      <c r="C582" s="203" t="s">
        <v>10978</v>
      </c>
      <c r="D582" s="205" t="s">
        <v>10979</v>
      </c>
      <c r="E582" s="202" t="s">
        <v>10980</v>
      </c>
      <c r="F582" s="204" t="s">
        <v>10982</v>
      </c>
      <c r="G582" s="204" t="s">
        <v>10983</v>
      </c>
      <c r="H582" s="204" t="s">
        <v>10984</v>
      </c>
      <c r="I582" s="204" t="s">
        <v>10983</v>
      </c>
      <c r="J582" s="204" t="s">
        <v>6321</v>
      </c>
      <c r="K582" s="204" t="s">
        <v>6321</v>
      </c>
      <c r="L582" s="204" t="s">
        <v>6321</v>
      </c>
      <c r="M582" s="204" t="s">
        <v>831</v>
      </c>
    </row>
    <row r="583" spans="1:13" ht="56.25" x14ac:dyDescent="0.25">
      <c r="A583" s="206" t="s">
        <v>1425</v>
      </c>
      <c r="B583">
        <v>3019</v>
      </c>
      <c r="C583" s="207" t="s">
        <v>17868</v>
      </c>
      <c r="D583" s="208" t="s">
        <v>17869</v>
      </c>
      <c r="E583" s="206" t="s">
        <v>1426</v>
      </c>
      <c r="F583" s="209" t="s">
        <v>17870</v>
      </c>
      <c r="G583" s="209" t="s">
        <v>17871</v>
      </c>
      <c r="H583" s="209" t="s">
        <v>7294</v>
      </c>
      <c r="I583" s="209" t="s">
        <v>17871</v>
      </c>
      <c r="J583" s="209" t="s">
        <v>6321</v>
      </c>
      <c r="K583" s="209" t="s">
        <v>6321</v>
      </c>
      <c r="L583" s="209" t="s">
        <v>6321</v>
      </c>
      <c r="M583" s="209" t="s">
        <v>831</v>
      </c>
    </row>
    <row r="584" spans="1:13" ht="56.25" x14ac:dyDescent="0.25">
      <c r="A584" s="202" t="s">
        <v>30500</v>
      </c>
      <c r="B584">
        <v>1341</v>
      </c>
      <c r="C584" s="203" t="s">
        <v>11705</v>
      </c>
      <c r="D584" s="202" t="s">
        <v>30501</v>
      </c>
      <c r="E584" s="202" t="s">
        <v>30502</v>
      </c>
      <c r="F584" s="204" t="s">
        <v>11706</v>
      </c>
      <c r="G584" s="204" t="s">
        <v>11707</v>
      </c>
      <c r="H584" s="204" t="s">
        <v>6416</v>
      </c>
      <c r="I584" s="204" t="s">
        <v>11708</v>
      </c>
      <c r="J584" s="204" t="s">
        <v>6321</v>
      </c>
      <c r="K584" s="204" t="s">
        <v>6321</v>
      </c>
      <c r="L584" s="204" t="s">
        <v>6655</v>
      </c>
      <c r="M584" s="204" t="s">
        <v>6330</v>
      </c>
    </row>
    <row r="585" spans="1:13" ht="56.25" x14ac:dyDescent="0.25">
      <c r="A585" s="206" t="s">
        <v>1316</v>
      </c>
      <c r="B585">
        <v>1617</v>
      </c>
      <c r="C585" s="207" t="s">
        <v>12694</v>
      </c>
      <c r="D585" s="208" t="s">
        <v>12695</v>
      </c>
      <c r="E585" s="206" t="s">
        <v>1317</v>
      </c>
      <c r="F585" s="209" t="s">
        <v>7568</v>
      </c>
      <c r="G585" s="209" t="s">
        <v>7569</v>
      </c>
      <c r="H585" s="209" t="s">
        <v>7135</v>
      </c>
      <c r="I585" s="209" t="s">
        <v>12693</v>
      </c>
      <c r="J585" s="209" t="s">
        <v>10249</v>
      </c>
      <c r="K585" s="209" t="s">
        <v>6321</v>
      </c>
      <c r="L585" s="209" t="s">
        <v>6321</v>
      </c>
      <c r="M585" s="209" t="s">
        <v>831</v>
      </c>
    </row>
    <row r="586" spans="1:13" ht="22.5" x14ac:dyDescent="0.25">
      <c r="A586" s="206" t="s">
        <v>11516</v>
      </c>
      <c r="B586">
        <v>1296</v>
      </c>
      <c r="C586" s="207" t="s">
        <v>11513</v>
      </c>
      <c r="D586" s="208" t="s">
        <v>11514</v>
      </c>
      <c r="E586" s="206" t="s">
        <v>11515</v>
      </c>
      <c r="F586" s="209" t="s">
        <v>7257</v>
      </c>
      <c r="G586" s="209" t="s">
        <v>7258</v>
      </c>
      <c r="H586" s="209" t="s">
        <v>6886</v>
      </c>
      <c r="I586" s="209" t="s">
        <v>7258</v>
      </c>
      <c r="J586" s="209" t="s">
        <v>6321</v>
      </c>
      <c r="K586" s="209" t="s">
        <v>6321</v>
      </c>
      <c r="L586" s="209" t="s">
        <v>6321</v>
      </c>
      <c r="M586" s="209" t="s">
        <v>831</v>
      </c>
    </row>
    <row r="587" spans="1:13" ht="56.25" x14ac:dyDescent="0.25">
      <c r="A587" s="206" t="s">
        <v>2162</v>
      </c>
      <c r="B587">
        <v>1096</v>
      </c>
      <c r="C587" s="207" t="s">
        <v>10664</v>
      </c>
      <c r="D587" s="208" t="s">
        <v>10665</v>
      </c>
      <c r="E587" s="206" t="s">
        <v>10666</v>
      </c>
      <c r="F587" s="209" t="s">
        <v>10667</v>
      </c>
      <c r="G587" s="209" t="s">
        <v>10668</v>
      </c>
      <c r="H587" s="209" t="s">
        <v>6998</v>
      </c>
      <c r="I587" s="209" t="s">
        <v>10668</v>
      </c>
      <c r="J587" s="209" t="s">
        <v>10249</v>
      </c>
      <c r="K587" s="209" t="s">
        <v>7085</v>
      </c>
      <c r="L587" s="209" t="s">
        <v>6321</v>
      </c>
      <c r="M587" s="209" t="s">
        <v>831</v>
      </c>
    </row>
    <row r="588" spans="1:13" ht="78.75" x14ac:dyDescent="0.25">
      <c r="A588" s="202" t="s">
        <v>2164</v>
      </c>
      <c r="B588">
        <v>1114</v>
      </c>
      <c r="C588" s="203" t="s">
        <v>10722</v>
      </c>
      <c r="D588" s="205" t="s">
        <v>10723</v>
      </c>
      <c r="E588" s="202" t="s">
        <v>5806</v>
      </c>
      <c r="F588" s="204" t="s">
        <v>10724</v>
      </c>
      <c r="G588" s="204" t="s">
        <v>10725</v>
      </c>
      <c r="H588" s="204" t="s">
        <v>7479</v>
      </c>
      <c r="I588" s="204" t="s">
        <v>10726</v>
      </c>
      <c r="J588" s="204" t="s">
        <v>6321</v>
      </c>
      <c r="K588" s="204" t="s">
        <v>6321</v>
      </c>
      <c r="L588" s="204" t="s">
        <v>6321</v>
      </c>
      <c r="M588" s="204" t="s">
        <v>831</v>
      </c>
    </row>
    <row r="589" spans="1:13" ht="45" x14ac:dyDescent="0.25">
      <c r="A589" s="206" t="s">
        <v>13701</v>
      </c>
      <c r="B589">
        <v>1872</v>
      </c>
      <c r="C589" s="207" t="s">
        <v>13698</v>
      </c>
      <c r="D589" s="208" t="s">
        <v>13699</v>
      </c>
      <c r="E589" s="206" t="s">
        <v>13700</v>
      </c>
      <c r="F589" s="209" t="s">
        <v>10852</v>
      </c>
      <c r="G589" s="209" t="s">
        <v>10853</v>
      </c>
      <c r="H589" s="209" t="s">
        <v>6329</v>
      </c>
      <c r="I589" s="209" t="s">
        <v>13383</v>
      </c>
      <c r="J589" s="209" t="s">
        <v>6347</v>
      </c>
      <c r="K589" s="209" t="s">
        <v>6321</v>
      </c>
      <c r="L589" s="209" t="s">
        <v>12527</v>
      </c>
      <c r="M589" s="209" t="s">
        <v>831</v>
      </c>
    </row>
    <row r="590" spans="1:13" ht="78.75" x14ac:dyDescent="0.25">
      <c r="A590" s="206" t="s">
        <v>13656</v>
      </c>
      <c r="B590">
        <v>1857</v>
      </c>
      <c r="C590" s="207" t="s">
        <v>13653</v>
      </c>
      <c r="D590" s="208" t="s">
        <v>13654</v>
      </c>
      <c r="E590" s="206" t="s">
        <v>13655</v>
      </c>
      <c r="F590" s="209" t="s">
        <v>13657</v>
      </c>
      <c r="G590" s="209" t="s">
        <v>13658</v>
      </c>
      <c r="H590" s="209" t="s">
        <v>6570</v>
      </c>
      <c r="I590" s="209" t="s">
        <v>13658</v>
      </c>
      <c r="J590" s="209" t="s">
        <v>7401</v>
      </c>
      <c r="K590" s="209" t="s">
        <v>6321</v>
      </c>
      <c r="L590" s="209" t="s">
        <v>6321</v>
      </c>
      <c r="M590" s="209" t="s">
        <v>831</v>
      </c>
    </row>
    <row r="591" spans="1:13" ht="123.75" x14ac:dyDescent="0.25">
      <c r="A591" s="206" t="s">
        <v>2166</v>
      </c>
      <c r="B591">
        <v>3642</v>
      </c>
      <c r="C591" s="207" t="s">
        <v>20301</v>
      </c>
      <c r="D591" s="208" t="s">
        <v>20302</v>
      </c>
      <c r="E591" s="206" t="s">
        <v>5807</v>
      </c>
      <c r="F591" s="209" t="s">
        <v>20303</v>
      </c>
      <c r="G591" s="209" t="s">
        <v>20304</v>
      </c>
      <c r="H591" s="209" t="s">
        <v>6369</v>
      </c>
      <c r="I591" s="209" t="s">
        <v>20305</v>
      </c>
      <c r="J591" s="209" t="s">
        <v>6321</v>
      </c>
      <c r="K591" s="209" t="s">
        <v>6321</v>
      </c>
      <c r="L591" s="209" t="s">
        <v>10272</v>
      </c>
      <c r="M591" s="209" t="s">
        <v>831</v>
      </c>
    </row>
    <row r="592" spans="1:13" ht="45" x14ac:dyDescent="0.25">
      <c r="A592" s="202" t="s">
        <v>20438</v>
      </c>
      <c r="B592">
        <v>3675</v>
      </c>
      <c r="C592" s="203" t="s">
        <v>20435</v>
      </c>
      <c r="D592" s="205" t="s">
        <v>20436</v>
      </c>
      <c r="E592" s="202" t="s">
        <v>20437</v>
      </c>
      <c r="F592" s="204" t="s">
        <v>20439</v>
      </c>
      <c r="G592" s="204" t="s">
        <v>20440</v>
      </c>
      <c r="H592" s="204" t="s">
        <v>6369</v>
      </c>
      <c r="I592" s="204" t="s">
        <v>20440</v>
      </c>
      <c r="J592" s="204" t="s">
        <v>6321</v>
      </c>
      <c r="K592" s="204" t="s">
        <v>18043</v>
      </c>
      <c r="L592" s="204" t="s">
        <v>6321</v>
      </c>
      <c r="M592" s="204" t="s">
        <v>831</v>
      </c>
    </row>
    <row r="593" spans="1:13" ht="78.75" x14ac:dyDescent="0.25">
      <c r="A593" s="202" t="s">
        <v>13586</v>
      </c>
      <c r="B593">
        <v>1842</v>
      </c>
      <c r="C593" s="203" t="s">
        <v>13583</v>
      </c>
      <c r="D593" s="205" t="s">
        <v>13584</v>
      </c>
      <c r="E593" s="202" t="s">
        <v>13585</v>
      </c>
      <c r="F593" s="204" t="s">
        <v>13587</v>
      </c>
      <c r="G593" s="204" t="s">
        <v>13588</v>
      </c>
      <c r="H593" s="204" t="s">
        <v>8304</v>
      </c>
      <c r="I593" s="204" t="s">
        <v>13588</v>
      </c>
      <c r="J593" s="204" t="s">
        <v>6321</v>
      </c>
      <c r="K593" s="204" t="s">
        <v>6321</v>
      </c>
      <c r="L593" s="204" t="s">
        <v>6321</v>
      </c>
      <c r="M593" s="204" t="s">
        <v>6330</v>
      </c>
    </row>
    <row r="594" spans="1:13" ht="101.25" x14ac:dyDescent="0.25">
      <c r="A594" s="206" t="s">
        <v>2169</v>
      </c>
      <c r="B594">
        <v>1865</v>
      </c>
      <c r="C594" s="207" t="s">
        <v>13685</v>
      </c>
      <c r="D594" s="208" t="s">
        <v>13686</v>
      </c>
      <c r="E594" s="206" t="s">
        <v>13687</v>
      </c>
      <c r="F594" s="209" t="s">
        <v>7257</v>
      </c>
      <c r="G594" s="209" t="s">
        <v>7258</v>
      </c>
      <c r="H594" s="209" t="s">
        <v>6886</v>
      </c>
      <c r="I594" s="209" t="s">
        <v>7258</v>
      </c>
      <c r="J594" s="209" t="s">
        <v>6321</v>
      </c>
      <c r="K594" s="209" t="s">
        <v>30503</v>
      </c>
      <c r="L594" s="209" t="s">
        <v>6538</v>
      </c>
      <c r="M594" s="209" t="s">
        <v>831</v>
      </c>
    </row>
    <row r="595" spans="1:13" ht="78.75" x14ac:dyDescent="0.25">
      <c r="A595" s="202" t="s">
        <v>13569</v>
      </c>
      <c r="B595">
        <v>1838</v>
      </c>
      <c r="C595" s="203" t="s">
        <v>13566</v>
      </c>
      <c r="D595" s="205" t="s">
        <v>13567</v>
      </c>
      <c r="E595" s="202" t="s">
        <v>13568</v>
      </c>
      <c r="F595" s="204" t="s">
        <v>13570</v>
      </c>
      <c r="G595" s="204" t="s">
        <v>13571</v>
      </c>
      <c r="H595" s="204" t="s">
        <v>6361</v>
      </c>
      <c r="I595" s="204" t="s">
        <v>13571</v>
      </c>
      <c r="J595" s="204" t="s">
        <v>6321</v>
      </c>
      <c r="K595" s="204" t="s">
        <v>8603</v>
      </c>
      <c r="L595" s="204" t="s">
        <v>10272</v>
      </c>
      <c r="M595" s="204" t="s">
        <v>831</v>
      </c>
    </row>
    <row r="596" spans="1:13" ht="67.5" x14ac:dyDescent="0.25">
      <c r="A596" s="202" t="s">
        <v>13345</v>
      </c>
      <c r="B596">
        <v>1767</v>
      </c>
      <c r="C596" s="203" t="s">
        <v>13342</v>
      </c>
      <c r="D596" s="205" t="s">
        <v>13343</v>
      </c>
      <c r="E596" s="202" t="s">
        <v>13344</v>
      </c>
      <c r="F596" s="204" t="s">
        <v>13346</v>
      </c>
      <c r="G596" s="204" t="s">
        <v>13347</v>
      </c>
      <c r="H596" s="204" t="s">
        <v>8304</v>
      </c>
      <c r="I596" s="204" t="s">
        <v>13347</v>
      </c>
      <c r="J596" s="204" t="s">
        <v>6321</v>
      </c>
      <c r="K596" s="204" t="s">
        <v>13348</v>
      </c>
      <c r="L596" s="204" t="s">
        <v>6321</v>
      </c>
      <c r="M596" s="204" t="s">
        <v>6330</v>
      </c>
    </row>
    <row r="597" spans="1:13" ht="22.5" x14ac:dyDescent="0.25">
      <c r="A597" s="206" t="s">
        <v>5554</v>
      </c>
      <c r="B597">
        <v>3692</v>
      </c>
      <c r="C597" s="207" t="s">
        <v>20498</v>
      </c>
      <c r="D597" s="208" t="s">
        <v>5672</v>
      </c>
      <c r="E597" s="206" t="s">
        <v>5808</v>
      </c>
      <c r="F597" s="209" t="s">
        <v>6425</v>
      </c>
      <c r="G597" s="209" t="s">
        <v>15247</v>
      </c>
      <c r="H597" s="209" t="s">
        <v>6427</v>
      </c>
      <c r="I597" s="209" t="s">
        <v>15247</v>
      </c>
      <c r="J597" s="209" t="s">
        <v>6321</v>
      </c>
      <c r="K597" s="209" t="s">
        <v>6321</v>
      </c>
      <c r="L597" s="209" t="s">
        <v>6321</v>
      </c>
      <c r="M597" s="209" t="s">
        <v>831</v>
      </c>
    </row>
    <row r="598" spans="1:13" ht="56.25" x14ac:dyDescent="0.25">
      <c r="A598" s="202" t="s">
        <v>2172</v>
      </c>
      <c r="B598">
        <v>1789</v>
      </c>
      <c r="C598" s="203" t="s">
        <v>13427</v>
      </c>
      <c r="D598" s="205" t="s">
        <v>13428</v>
      </c>
      <c r="E598" s="202" t="s">
        <v>6153</v>
      </c>
      <c r="F598" s="204" t="s">
        <v>7568</v>
      </c>
      <c r="G598" s="204" t="s">
        <v>7569</v>
      </c>
      <c r="H598" s="204" t="s">
        <v>7135</v>
      </c>
      <c r="I598" s="204" t="s">
        <v>12693</v>
      </c>
      <c r="J598" s="204" t="s">
        <v>10249</v>
      </c>
      <c r="K598" s="204" t="s">
        <v>6321</v>
      </c>
      <c r="L598" s="204" t="s">
        <v>6321</v>
      </c>
      <c r="M598" s="204" t="s">
        <v>831</v>
      </c>
    </row>
    <row r="599" spans="1:13" ht="90" x14ac:dyDescent="0.25">
      <c r="A599" s="202" t="s">
        <v>13704</v>
      </c>
      <c r="B599">
        <v>1873</v>
      </c>
      <c r="C599" s="203" t="s">
        <v>13702</v>
      </c>
      <c r="D599" s="205" t="s">
        <v>25794</v>
      </c>
      <c r="E599" s="202" t="s">
        <v>13703</v>
      </c>
      <c r="F599" s="204" t="s">
        <v>13705</v>
      </c>
      <c r="G599" s="204" t="s">
        <v>13706</v>
      </c>
      <c r="H599" s="204" t="s">
        <v>6361</v>
      </c>
      <c r="I599" s="204" t="s">
        <v>13706</v>
      </c>
      <c r="J599" s="204" t="s">
        <v>6321</v>
      </c>
      <c r="K599" s="204" t="s">
        <v>7402</v>
      </c>
      <c r="L599" s="204" t="s">
        <v>12527</v>
      </c>
      <c r="M599" s="204" t="s">
        <v>831</v>
      </c>
    </row>
    <row r="600" spans="1:13" ht="67.5" x14ac:dyDescent="0.25">
      <c r="A600" s="202" t="s">
        <v>13417</v>
      </c>
      <c r="B600">
        <v>1787</v>
      </c>
      <c r="C600" s="203" t="s">
        <v>13414</v>
      </c>
      <c r="D600" s="205" t="s">
        <v>13415</v>
      </c>
      <c r="E600" s="202" t="s">
        <v>13416</v>
      </c>
      <c r="F600" s="204" t="s">
        <v>13418</v>
      </c>
      <c r="G600" s="204" t="s">
        <v>13419</v>
      </c>
      <c r="H600" s="204" t="s">
        <v>13420</v>
      </c>
      <c r="I600" s="204" t="s">
        <v>13419</v>
      </c>
      <c r="J600" s="204" t="s">
        <v>6321</v>
      </c>
      <c r="K600" s="204" t="s">
        <v>6321</v>
      </c>
      <c r="L600" s="204" t="s">
        <v>6321</v>
      </c>
      <c r="M600" s="204" t="s">
        <v>831</v>
      </c>
    </row>
    <row r="601" spans="1:13" ht="45" x14ac:dyDescent="0.25">
      <c r="A601" s="202" t="s">
        <v>16579</v>
      </c>
      <c r="B601">
        <v>2658</v>
      </c>
      <c r="C601" s="203" t="s">
        <v>16576</v>
      </c>
      <c r="D601" s="205" t="s">
        <v>16577</v>
      </c>
      <c r="E601" s="202" t="s">
        <v>16578</v>
      </c>
      <c r="F601" s="204" t="s">
        <v>12791</v>
      </c>
      <c r="G601" s="204" t="s">
        <v>12792</v>
      </c>
      <c r="H601" s="204" t="s">
        <v>6416</v>
      </c>
      <c r="I601" s="204" t="s">
        <v>12792</v>
      </c>
      <c r="J601" s="204" t="s">
        <v>6321</v>
      </c>
      <c r="K601" s="204" t="s">
        <v>7085</v>
      </c>
      <c r="L601" s="204" t="s">
        <v>6321</v>
      </c>
      <c r="M601" s="204" t="s">
        <v>831</v>
      </c>
    </row>
    <row r="602" spans="1:13" ht="45" x14ac:dyDescent="0.25">
      <c r="A602" s="206" t="s">
        <v>10677</v>
      </c>
      <c r="B602">
        <v>1098</v>
      </c>
      <c r="C602" s="207" t="s">
        <v>10674</v>
      </c>
      <c r="D602" s="208" t="s">
        <v>10675</v>
      </c>
      <c r="E602" s="206" t="s">
        <v>10676</v>
      </c>
      <c r="F602" s="209" t="s">
        <v>10678</v>
      </c>
      <c r="G602" s="209" t="s">
        <v>10679</v>
      </c>
      <c r="H602" s="209" t="s">
        <v>6555</v>
      </c>
      <c r="I602" s="209" t="s">
        <v>10679</v>
      </c>
      <c r="J602" s="209" t="s">
        <v>6321</v>
      </c>
      <c r="K602" s="209" t="s">
        <v>6321</v>
      </c>
      <c r="L602" s="209" t="s">
        <v>6321</v>
      </c>
      <c r="M602" s="209" t="s">
        <v>831</v>
      </c>
    </row>
    <row r="603" spans="1:13" ht="33.75" x14ac:dyDescent="0.25">
      <c r="A603" s="202" t="s">
        <v>13900</v>
      </c>
      <c r="B603">
        <v>1936</v>
      </c>
      <c r="C603" s="203" t="s">
        <v>13897</v>
      </c>
      <c r="D603" s="205" t="s">
        <v>13898</v>
      </c>
      <c r="E603" s="202" t="s">
        <v>13899</v>
      </c>
      <c r="F603" s="204" t="s">
        <v>13901</v>
      </c>
      <c r="G603" s="204" t="s">
        <v>10853</v>
      </c>
      <c r="H603" s="204" t="s">
        <v>6329</v>
      </c>
      <c r="I603" s="204" t="s">
        <v>10853</v>
      </c>
      <c r="J603" s="204" t="s">
        <v>6321</v>
      </c>
      <c r="K603" s="204" t="s">
        <v>6321</v>
      </c>
      <c r="L603" s="204" t="s">
        <v>6321</v>
      </c>
      <c r="M603" s="204" t="s">
        <v>831</v>
      </c>
    </row>
    <row r="604" spans="1:13" ht="33.75" x14ac:dyDescent="0.25">
      <c r="A604" s="202" t="s">
        <v>13578</v>
      </c>
      <c r="B604">
        <v>1840</v>
      </c>
      <c r="C604" s="203" t="s">
        <v>13575</v>
      </c>
      <c r="D604" s="205" t="s">
        <v>13576</v>
      </c>
      <c r="E604" s="202" t="s">
        <v>13577</v>
      </c>
      <c r="F604" s="204" t="s">
        <v>7052</v>
      </c>
      <c r="G604" s="204" t="s">
        <v>7053</v>
      </c>
      <c r="H604" s="204" t="s">
        <v>6473</v>
      </c>
      <c r="I604" s="204" t="s">
        <v>7053</v>
      </c>
      <c r="J604" s="204" t="s">
        <v>6321</v>
      </c>
      <c r="K604" s="204" t="s">
        <v>6321</v>
      </c>
      <c r="L604" s="204" t="s">
        <v>6321</v>
      </c>
      <c r="M604" s="204" t="s">
        <v>831</v>
      </c>
    </row>
    <row r="605" spans="1:13" ht="33.75" x14ac:dyDescent="0.25">
      <c r="A605" s="202" t="s">
        <v>30504</v>
      </c>
      <c r="B605">
        <v>2548</v>
      </c>
      <c r="C605" s="203" t="s">
        <v>30505</v>
      </c>
      <c r="D605" s="205" t="s">
        <v>30506</v>
      </c>
      <c r="E605" s="202" t="s">
        <v>30507</v>
      </c>
      <c r="F605" s="204" t="s">
        <v>30508</v>
      </c>
      <c r="G605" s="204" t="s">
        <v>30509</v>
      </c>
      <c r="H605" s="204" t="s">
        <v>6886</v>
      </c>
      <c r="I605" s="204" t="s">
        <v>7258</v>
      </c>
      <c r="J605" s="204" t="s">
        <v>7056</v>
      </c>
      <c r="K605" s="204" t="s">
        <v>6321</v>
      </c>
      <c r="L605" s="204" t="s">
        <v>6321</v>
      </c>
      <c r="M605" s="204" t="s">
        <v>29562</v>
      </c>
    </row>
    <row r="606" spans="1:13" ht="45" x14ac:dyDescent="0.25">
      <c r="A606" s="202" t="s">
        <v>2176</v>
      </c>
      <c r="B606">
        <v>1097</v>
      </c>
      <c r="C606" s="203" t="s">
        <v>10669</v>
      </c>
      <c r="D606" s="205" t="s">
        <v>10670</v>
      </c>
      <c r="E606" s="202" t="s">
        <v>10671</v>
      </c>
      <c r="F606" s="204" t="s">
        <v>8040</v>
      </c>
      <c r="G606" s="204" t="s">
        <v>10672</v>
      </c>
      <c r="H606" s="204" t="s">
        <v>6536</v>
      </c>
      <c r="I606" s="204" t="s">
        <v>10673</v>
      </c>
      <c r="J606" s="204" t="s">
        <v>6321</v>
      </c>
      <c r="K606" s="204" t="s">
        <v>6321</v>
      </c>
      <c r="L606" s="204" t="s">
        <v>6321</v>
      </c>
      <c r="M606" s="204" t="s">
        <v>831</v>
      </c>
    </row>
    <row r="607" spans="1:13" ht="33.75" x14ac:dyDescent="0.25">
      <c r="A607" s="202" t="s">
        <v>13597</v>
      </c>
      <c r="B607">
        <v>1844</v>
      </c>
      <c r="C607" s="203" t="s">
        <v>13594</v>
      </c>
      <c r="D607" s="205" t="s">
        <v>13595</v>
      </c>
      <c r="E607" s="202" t="s">
        <v>13596</v>
      </c>
      <c r="F607" s="204" t="s">
        <v>13593</v>
      </c>
      <c r="G607" s="204" t="s">
        <v>7038</v>
      </c>
      <c r="H607" s="204" t="s">
        <v>7039</v>
      </c>
      <c r="I607" s="204" t="s">
        <v>7038</v>
      </c>
      <c r="J607" s="204" t="s">
        <v>6321</v>
      </c>
      <c r="K607" s="204" t="s">
        <v>6321</v>
      </c>
      <c r="L607" s="204" t="s">
        <v>6321</v>
      </c>
      <c r="M607" s="204" t="s">
        <v>831</v>
      </c>
    </row>
    <row r="608" spans="1:13" ht="45" x14ac:dyDescent="0.25">
      <c r="A608" s="202" t="s">
        <v>13684</v>
      </c>
      <c r="B608">
        <v>1864</v>
      </c>
      <c r="C608" s="203" t="s">
        <v>13681</v>
      </c>
      <c r="D608" s="205" t="s">
        <v>13682</v>
      </c>
      <c r="E608" s="202" t="s">
        <v>13683</v>
      </c>
      <c r="F608" s="204" t="s">
        <v>7196</v>
      </c>
      <c r="G608" s="204" t="s">
        <v>7197</v>
      </c>
      <c r="H608" s="204" t="s">
        <v>6480</v>
      </c>
      <c r="I608" s="204" t="s">
        <v>7197</v>
      </c>
      <c r="J608" s="204" t="s">
        <v>6321</v>
      </c>
      <c r="K608" s="204" t="s">
        <v>8603</v>
      </c>
      <c r="L608" s="204" t="s">
        <v>10272</v>
      </c>
      <c r="M608" s="204" t="s">
        <v>831</v>
      </c>
    </row>
    <row r="609" spans="1:13" ht="33.75" x14ac:dyDescent="0.25">
      <c r="A609" s="206" t="s">
        <v>13592</v>
      </c>
      <c r="B609">
        <v>1843</v>
      </c>
      <c r="C609" s="207" t="s">
        <v>13589</v>
      </c>
      <c r="D609" s="208" t="s">
        <v>13590</v>
      </c>
      <c r="E609" s="206" t="s">
        <v>13591</v>
      </c>
      <c r="F609" s="209" t="s">
        <v>13593</v>
      </c>
      <c r="G609" s="209" t="s">
        <v>7038</v>
      </c>
      <c r="H609" s="209" t="s">
        <v>7039</v>
      </c>
      <c r="I609" s="209" t="s">
        <v>7038</v>
      </c>
      <c r="J609" s="209" t="s">
        <v>6321</v>
      </c>
      <c r="K609" s="209" t="s">
        <v>6321</v>
      </c>
      <c r="L609" s="209" t="s">
        <v>6321</v>
      </c>
      <c r="M609" s="209" t="s">
        <v>831</v>
      </c>
    </row>
    <row r="610" spans="1:13" ht="78.75" x14ac:dyDescent="0.25">
      <c r="A610" s="202" t="s">
        <v>6728</v>
      </c>
      <c r="B610">
        <v>82</v>
      </c>
      <c r="C610" s="203" t="s">
        <v>6725</v>
      </c>
      <c r="D610" s="205" t="s">
        <v>6726</v>
      </c>
      <c r="E610" s="202" t="s">
        <v>6727</v>
      </c>
      <c r="F610" s="204" t="s">
        <v>6729</v>
      </c>
      <c r="G610" s="204" t="s">
        <v>6730</v>
      </c>
      <c r="H610" s="204" t="s">
        <v>6369</v>
      </c>
      <c r="I610" s="204" t="s">
        <v>6731</v>
      </c>
      <c r="J610" s="204" t="s">
        <v>6321</v>
      </c>
      <c r="K610" s="204" t="s">
        <v>6732</v>
      </c>
      <c r="L610" s="204" t="s">
        <v>6321</v>
      </c>
      <c r="M610" s="204" t="s">
        <v>831</v>
      </c>
    </row>
    <row r="611" spans="1:13" ht="56.25" x14ac:dyDescent="0.25">
      <c r="A611" s="202" t="s">
        <v>2179</v>
      </c>
      <c r="B611">
        <v>2620</v>
      </c>
      <c r="C611" s="203" t="s">
        <v>16438</v>
      </c>
      <c r="D611" s="205" t="s">
        <v>16439</v>
      </c>
      <c r="E611" s="202" t="s">
        <v>16440</v>
      </c>
      <c r="F611" s="204" t="s">
        <v>16441</v>
      </c>
      <c r="G611" s="204" t="s">
        <v>16442</v>
      </c>
      <c r="H611" s="204" t="s">
        <v>6510</v>
      </c>
      <c r="I611" s="204" t="s">
        <v>16442</v>
      </c>
      <c r="J611" s="204" t="s">
        <v>6321</v>
      </c>
      <c r="K611" s="204" t="s">
        <v>6321</v>
      </c>
      <c r="L611" s="204" t="s">
        <v>6321</v>
      </c>
      <c r="M611" s="204" t="s">
        <v>831</v>
      </c>
    </row>
    <row r="612" spans="1:13" ht="56.25" x14ac:dyDescent="0.25">
      <c r="A612" s="202" t="s">
        <v>12454</v>
      </c>
      <c r="B612">
        <v>1549</v>
      </c>
      <c r="C612" s="203" t="s">
        <v>12451</v>
      </c>
      <c r="D612" s="205" t="s">
        <v>12452</v>
      </c>
      <c r="E612" s="202" t="s">
        <v>12453</v>
      </c>
      <c r="F612" s="204" t="s">
        <v>6689</v>
      </c>
      <c r="G612" s="204" t="s">
        <v>6690</v>
      </c>
      <c r="H612" s="204" t="s">
        <v>6691</v>
      </c>
      <c r="I612" s="204" t="s">
        <v>6692</v>
      </c>
      <c r="J612" s="204" t="s">
        <v>6321</v>
      </c>
      <c r="K612" s="204" t="s">
        <v>6321</v>
      </c>
      <c r="L612" s="204" t="s">
        <v>6321</v>
      </c>
      <c r="M612" s="204" t="s">
        <v>6363</v>
      </c>
    </row>
    <row r="613" spans="1:13" ht="56.25" x14ac:dyDescent="0.25">
      <c r="A613" s="206" t="s">
        <v>2188</v>
      </c>
      <c r="B613">
        <v>1504</v>
      </c>
      <c r="C613" s="207" t="s">
        <v>12276</v>
      </c>
      <c r="D613" s="208" t="s">
        <v>12277</v>
      </c>
      <c r="E613" s="206" t="s">
        <v>12278</v>
      </c>
      <c r="F613" s="209" t="s">
        <v>25726</v>
      </c>
      <c r="G613" s="209" t="s">
        <v>25727</v>
      </c>
      <c r="H613" s="209" t="s">
        <v>6447</v>
      </c>
      <c r="I613" s="209" t="s">
        <v>25728</v>
      </c>
      <c r="J613" s="209" t="s">
        <v>6321</v>
      </c>
      <c r="K613" s="209" t="s">
        <v>6321</v>
      </c>
      <c r="L613" s="209" t="s">
        <v>6321</v>
      </c>
      <c r="M613" s="209" t="s">
        <v>25575</v>
      </c>
    </row>
    <row r="614" spans="1:13" ht="33.75" x14ac:dyDescent="0.25">
      <c r="A614" s="202" t="s">
        <v>11358</v>
      </c>
      <c r="B614">
        <v>1260</v>
      </c>
      <c r="C614" s="203" t="s">
        <v>11355</v>
      </c>
      <c r="D614" s="205" t="s">
        <v>11356</v>
      </c>
      <c r="E614" s="202" t="s">
        <v>11357</v>
      </c>
      <c r="F614" s="204" t="s">
        <v>6695</v>
      </c>
      <c r="G614" s="204" t="s">
        <v>6696</v>
      </c>
      <c r="H614" s="204" t="s">
        <v>6439</v>
      </c>
      <c r="I614" s="204" t="s">
        <v>6696</v>
      </c>
      <c r="J614" s="204" t="s">
        <v>6321</v>
      </c>
      <c r="K614" s="204" t="s">
        <v>6321</v>
      </c>
      <c r="L614" s="204" t="s">
        <v>6321</v>
      </c>
      <c r="M614" s="204" t="s">
        <v>831</v>
      </c>
    </row>
    <row r="615" spans="1:13" ht="22.5" x14ac:dyDescent="0.25">
      <c r="A615" s="206" t="s">
        <v>17809</v>
      </c>
      <c r="B615">
        <v>3003</v>
      </c>
      <c r="C615" s="207" t="s">
        <v>17806</v>
      </c>
      <c r="D615" s="208" t="s">
        <v>17807</v>
      </c>
      <c r="E615" s="206" t="s">
        <v>17808</v>
      </c>
      <c r="F615" s="209" t="s">
        <v>6673</v>
      </c>
      <c r="G615" s="209" t="s">
        <v>6674</v>
      </c>
      <c r="H615" s="209" t="s">
        <v>6473</v>
      </c>
      <c r="I615" s="209" t="s">
        <v>6674</v>
      </c>
      <c r="J615" s="209" t="s">
        <v>6321</v>
      </c>
      <c r="K615" s="209" t="s">
        <v>6321</v>
      </c>
      <c r="L615" s="209" t="s">
        <v>6321</v>
      </c>
      <c r="M615" s="209" t="s">
        <v>831</v>
      </c>
    </row>
    <row r="616" spans="1:13" ht="123.75" x14ac:dyDescent="0.25">
      <c r="A616" s="206" t="s">
        <v>21142</v>
      </c>
      <c r="B616">
        <v>3868</v>
      </c>
      <c r="C616" s="207" t="s">
        <v>21139</v>
      </c>
      <c r="D616" s="208" t="s">
        <v>21140</v>
      </c>
      <c r="E616" s="206" t="s">
        <v>21141</v>
      </c>
      <c r="F616" s="209" t="s">
        <v>21143</v>
      </c>
      <c r="G616" s="209" t="s">
        <v>21144</v>
      </c>
      <c r="H616" s="209" t="s">
        <v>7077</v>
      </c>
      <c r="I616" s="209" t="s">
        <v>21144</v>
      </c>
      <c r="J616" s="209" t="s">
        <v>6321</v>
      </c>
      <c r="K616" s="209" t="s">
        <v>21145</v>
      </c>
      <c r="L616" s="209" t="s">
        <v>6321</v>
      </c>
      <c r="M616" s="209" t="s">
        <v>831</v>
      </c>
    </row>
    <row r="617" spans="1:13" ht="56.25" x14ac:dyDescent="0.25">
      <c r="A617" s="219" t="s">
        <v>13969</v>
      </c>
      <c r="B617">
        <v>1952</v>
      </c>
      <c r="C617" s="203" t="s">
        <v>13966</v>
      </c>
      <c r="D617" s="205" t="s">
        <v>13967</v>
      </c>
      <c r="E617" s="202" t="s">
        <v>13968</v>
      </c>
      <c r="F617" s="204" t="s">
        <v>11021</v>
      </c>
      <c r="G617" s="204" t="s">
        <v>11022</v>
      </c>
      <c r="H617" s="204" t="s">
        <v>6439</v>
      </c>
      <c r="I617" s="204" t="s">
        <v>11023</v>
      </c>
      <c r="J617" s="204" t="s">
        <v>6321</v>
      </c>
      <c r="K617" s="204" t="s">
        <v>6321</v>
      </c>
      <c r="L617" s="204" t="s">
        <v>6321</v>
      </c>
      <c r="M617" s="204" t="s">
        <v>831</v>
      </c>
    </row>
    <row r="618" spans="1:13" ht="45" x14ac:dyDescent="0.25">
      <c r="A618" s="202" t="s">
        <v>23901</v>
      </c>
      <c r="B618">
        <v>4615</v>
      </c>
      <c r="C618" s="203" t="s">
        <v>23898</v>
      </c>
      <c r="D618" s="205" t="s">
        <v>23899</v>
      </c>
      <c r="E618" s="202" t="s">
        <v>23900</v>
      </c>
      <c r="F618" s="204" t="s">
        <v>19014</v>
      </c>
      <c r="G618" s="204" t="s">
        <v>19015</v>
      </c>
      <c r="H618" s="204" t="s">
        <v>6439</v>
      </c>
      <c r="I618" s="204" t="s">
        <v>19015</v>
      </c>
      <c r="J618" s="204" t="s">
        <v>6321</v>
      </c>
      <c r="K618" s="204" t="s">
        <v>6321</v>
      </c>
      <c r="L618" s="204" t="s">
        <v>6321</v>
      </c>
      <c r="M618" s="204" t="s">
        <v>831</v>
      </c>
    </row>
    <row r="619" spans="1:13" ht="67.5" x14ac:dyDescent="0.25">
      <c r="A619" s="202" t="s">
        <v>21162</v>
      </c>
      <c r="B619">
        <v>3871</v>
      </c>
      <c r="C619" s="203" t="s">
        <v>21159</v>
      </c>
      <c r="D619" s="205" t="s">
        <v>21160</v>
      </c>
      <c r="E619" s="202" t="s">
        <v>21161</v>
      </c>
      <c r="F619" s="204" t="s">
        <v>30510</v>
      </c>
      <c r="G619" s="204" t="s">
        <v>30511</v>
      </c>
      <c r="H619" s="204" t="s">
        <v>6981</v>
      </c>
      <c r="I619" s="204" t="s">
        <v>30512</v>
      </c>
      <c r="J619" s="204" t="s">
        <v>6321</v>
      </c>
      <c r="K619" s="204" t="s">
        <v>6321</v>
      </c>
      <c r="L619" s="204" t="s">
        <v>6321</v>
      </c>
      <c r="M619" s="204" t="s">
        <v>30457</v>
      </c>
    </row>
    <row r="620" spans="1:13" ht="45" x14ac:dyDescent="0.25">
      <c r="A620" s="212" t="s">
        <v>21186</v>
      </c>
      <c r="B620">
        <v>3882</v>
      </c>
      <c r="C620" s="207" t="s">
        <v>21183</v>
      </c>
      <c r="D620" s="208" t="s">
        <v>21184</v>
      </c>
      <c r="E620" s="206" t="s">
        <v>21185</v>
      </c>
      <c r="F620" s="209" t="s">
        <v>21187</v>
      </c>
      <c r="G620" s="209" t="s">
        <v>21188</v>
      </c>
      <c r="H620" s="209" t="s">
        <v>7294</v>
      </c>
      <c r="I620" s="209" t="s">
        <v>21189</v>
      </c>
      <c r="J620" s="209" t="s">
        <v>6321</v>
      </c>
      <c r="K620" s="209" t="s">
        <v>7040</v>
      </c>
      <c r="L620" s="209" t="s">
        <v>6321</v>
      </c>
      <c r="M620" s="209" t="s">
        <v>831</v>
      </c>
    </row>
    <row r="621" spans="1:13" ht="22.5" x14ac:dyDescent="0.25">
      <c r="A621" s="206" t="s">
        <v>30513</v>
      </c>
      <c r="B621">
        <v>1615</v>
      </c>
      <c r="C621" s="207" t="s">
        <v>30514</v>
      </c>
      <c r="D621" s="208" t="s">
        <v>30515</v>
      </c>
      <c r="E621" s="206" t="s">
        <v>30516</v>
      </c>
      <c r="F621" s="209" t="s">
        <v>6425</v>
      </c>
      <c r="G621" s="209" t="s">
        <v>30517</v>
      </c>
      <c r="H621" s="209" t="s">
        <v>6427</v>
      </c>
      <c r="I621" s="209" t="s">
        <v>30517</v>
      </c>
      <c r="J621" s="209" t="s">
        <v>6321</v>
      </c>
      <c r="K621" s="209" t="s">
        <v>6321</v>
      </c>
      <c r="L621" s="209" t="s">
        <v>6321</v>
      </c>
      <c r="M621" s="209" t="s">
        <v>29562</v>
      </c>
    </row>
    <row r="622" spans="1:13" ht="56.25" x14ac:dyDescent="0.25">
      <c r="A622" s="202" t="s">
        <v>816</v>
      </c>
      <c r="B622">
        <v>1808</v>
      </c>
      <c r="C622" s="203" t="s">
        <v>13476</v>
      </c>
      <c r="D622" s="205" t="s">
        <v>13477</v>
      </c>
      <c r="E622" s="202" t="s">
        <v>13478</v>
      </c>
      <c r="F622" s="204" t="s">
        <v>13479</v>
      </c>
      <c r="G622" s="204" t="s">
        <v>13480</v>
      </c>
      <c r="H622" s="204" t="s">
        <v>7135</v>
      </c>
      <c r="I622" s="204" t="s">
        <v>13480</v>
      </c>
      <c r="J622" s="204" t="s">
        <v>6321</v>
      </c>
      <c r="K622" s="204" t="s">
        <v>6321</v>
      </c>
      <c r="L622" s="204" t="s">
        <v>10272</v>
      </c>
      <c r="M622" s="204" t="s">
        <v>831</v>
      </c>
    </row>
    <row r="623" spans="1:13" ht="78.75" x14ac:dyDescent="0.25">
      <c r="A623" s="206" t="s">
        <v>16728</v>
      </c>
      <c r="B623">
        <v>2695</v>
      </c>
      <c r="C623" s="207" t="s">
        <v>16725</v>
      </c>
      <c r="D623" s="208" t="s">
        <v>16726</v>
      </c>
      <c r="E623" s="206" t="s">
        <v>16727</v>
      </c>
      <c r="F623" s="209" t="s">
        <v>6744</v>
      </c>
      <c r="G623" s="209" t="s">
        <v>6745</v>
      </c>
      <c r="H623" s="209" t="s">
        <v>6746</v>
      </c>
      <c r="I623" s="209" t="s">
        <v>6747</v>
      </c>
      <c r="J623" s="209" t="s">
        <v>6321</v>
      </c>
      <c r="K623" s="209" t="s">
        <v>6321</v>
      </c>
      <c r="L623" s="209" t="s">
        <v>6321</v>
      </c>
      <c r="M623" s="209" t="s">
        <v>6363</v>
      </c>
    </row>
    <row r="624" spans="1:13" ht="56.25" x14ac:dyDescent="0.25">
      <c r="A624" s="202" t="s">
        <v>5556</v>
      </c>
      <c r="B624">
        <v>2694</v>
      </c>
      <c r="C624" s="203" t="s">
        <v>16719</v>
      </c>
      <c r="D624" s="205" t="s">
        <v>16720</v>
      </c>
      <c r="E624" s="202" t="s">
        <v>5810</v>
      </c>
      <c r="F624" s="204" t="s">
        <v>16721</v>
      </c>
      <c r="G624" s="204" t="s">
        <v>16722</v>
      </c>
      <c r="H624" s="204" t="s">
        <v>16723</v>
      </c>
      <c r="I624" s="204" t="s">
        <v>16724</v>
      </c>
      <c r="J624" s="204" t="s">
        <v>6321</v>
      </c>
      <c r="K624" s="204" t="s">
        <v>6321</v>
      </c>
      <c r="L624" s="204" t="s">
        <v>6517</v>
      </c>
      <c r="M624" s="204" t="s">
        <v>831</v>
      </c>
    </row>
    <row r="625" spans="1:13" ht="78.75" x14ac:dyDescent="0.25">
      <c r="A625" s="206" t="s">
        <v>30518</v>
      </c>
      <c r="B625">
        <v>1831</v>
      </c>
      <c r="C625" s="207" t="s">
        <v>13546</v>
      </c>
      <c r="D625" s="208" t="s">
        <v>30519</v>
      </c>
      <c r="E625" s="206" t="s">
        <v>4895</v>
      </c>
      <c r="F625" s="209" t="s">
        <v>25785</v>
      </c>
      <c r="G625" s="209" t="s">
        <v>25786</v>
      </c>
      <c r="H625" s="209" t="s">
        <v>25573</v>
      </c>
      <c r="I625" s="209" t="s">
        <v>25787</v>
      </c>
      <c r="J625" s="209" t="s">
        <v>6321</v>
      </c>
      <c r="K625" s="209" t="s">
        <v>25788</v>
      </c>
      <c r="L625" s="209" t="s">
        <v>6321</v>
      </c>
      <c r="M625" s="209" t="s">
        <v>25575</v>
      </c>
    </row>
    <row r="626" spans="1:13" ht="45" x14ac:dyDescent="0.25">
      <c r="A626" s="202" t="s">
        <v>13550</v>
      </c>
      <c r="B626">
        <v>1834</v>
      </c>
      <c r="C626" s="203" t="s">
        <v>13547</v>
      </c>
      <c r="D626" s="205" t="s">
        <v>13548</v>
      </c>
      <c r="E626" s="202" t="s">
        <v>13549</v>
      </c>
      <c r="F626" s="204" t="s">
        <v>13551</v>
      </c>
      <c r="G626" s="204" t="s">
        <v>13552</v>
      </c>
      <c r="H626" s="204" t="s">
        <v>7494</v>
      </c>
      <c r="I626" s="204" t="s">
        <v>13552</v>
      </c>
      <c r="J626" s="204" t="s">
        <v>6321</v>
      </c>
      <c r="K626" s="204" t="s">
        <v>6321</v>
      </c>
      <c r="L626" s="204" t="s">
        <v>6321</v>
      </c>
      <c r="M626" s="204" t="s">
        <v>831</v>
      </c>
    </row>
    <row r="627" spans="1:13" ht="33.75" x14ac:dyDescent="0.25">
      <c r="A627" s="206" t="s">
        <v>12861</v>
      </c>
      <c r="B627">
        <v>1651</v>
      </c>
      <c r="C627" s="207" t="s">
        <v>12858</v>
      </c>
      <c r="D627" s="208" t="s">
        <v>12859</v>
      </c>
      <c r="E627" s="206" t="s">
        <v>12860</v>
      </c>
      <c r="F627" s="209" t="s">
        <v>12862</v>
      </c>
      <c r="G627" s="209" t="s">
        <v>12863</v>
      </c>
      <c r="H627" s="209" t="s">
        <v>6369</v>
      </c>
      <c r="I627" s="209" t="s">
        <v>12863</v>
      </c>
      <c r="J627" s="209" t="s">
        <v>6321</v>
      </c>
      <c r="K627" s="209" t="s">
        <v>6321</v>
      </c>
      <c r="L627" s="209" t="s">
        <v>6321</v>
      </c>
      <c r="M627" s="209" t="s">
        <v>831</v>
      </c>
    </row>
    <row r="628" spans="1:13" ht="45" x14ac:dyDescent="0.25">
      <c r="A628" s="202" t="s">
        <v>4898</v>
      </c>
      <c r="B628">
        <v>2666</v>
      </c>
      <c r="C628" s="203" t="s">
        <v>16611</v>
      </c>
      <c r="D628" s="205" t="s">
        <v>16612</v>
      </c>
      <c r="E628" s="202" t="s">
        <v>4900</v>
      </c>
      <c r="F628" s="204" t="s">
        <v>6437</v>
      </c>
      <c r="G628" s="204" t="s">
        <v>6438</v>
      </c>
      <c r="H628" s="204" t="s">
        <v>6439</v>
      </c>
      <c r="I628" s="204" t="s">
        <v>6440</v>
      </c>
      <c r="J628" s="204" t="s">
        <v>6321</v>
      </c>
      <c r="K628" s="204" t="s">
        <v>6321</v>
      </c>
      <c r="L628" s="204" t="s">
        <v>6321</v>
      </c>
      <c r="M628" s="204" t="s">
        <v>831</v>
      </c>
    </row>
    <row r="629" spans="1:13" ht="56.25" x14ac:dyDescent="0.25">
      <c r="A629" s="202" t="s">
        <v>16515</v>
      </c>
      <c r="B629">
        <v>2639</v>
      </c>
      <c r="C629" s="203" t="s">
        <v>16512</v>
      </c>
      <c r="D629" s="205" t="s">
        <v>16513</v>
      </c>
      <c r="E629" s="202" t="s">
        <v>16514</v>
      </c>
      <c r="F629" s="204" t="s">
        <v>16492</v>
      </c>
      <c r="G629" s="204" t="s">
        <v>16493</v>
      </c>
      <c r="H629" s="204" t="s">
        <v>16516</v>
      </c>
      <c r="I629" s="204" t="s">
        <v>16493</v>
      </c>
      <c r="J629" s="204" t="s">
        <v>6321</v>
      </c>
      <c r="K629" s="204" t="s">
        <v>6321</v>
      </c>
      <c r="L629" s="204" t="s">
        <v>6321</v>
      </c>
      <c r="M629" s="204" t="s">
        <v>6330</v>
      </c>
    </row>
    <row r="630" spans="1:13" ht="56.25" x14ac:dyDescent="0.25">
      <c r="A630" s="206" t="s">
        <v>12752</v>
      </c>
      <c r="B630">
        <v>1629</v>
      </c>
      <c r="C630" s="207" t="s">
        <v>12749</v>
      </c>
      <c r="D630" s="208" t="s">
        <v>12750</v>
      </c>
      <c r="E630" s="206" t="s">
        <v>12751</v>
      </c>
      <c r="F630" s="209" t="s">
        <v>12753</v>
      </c>
      <c r="G630" s="209" t="s">
        <v>12754</v>
      </c>
      <c r="H630" s="209" t="s">
        <v>6375</v>
      </c>
      <c r="I630" s="209" t="s">
        <v>12755</v>
      </c>
      <c r="J630" s="209" t="s">
        <v>6321</v>
      </c>
      <c r="K630" s="209" t="s">
        <v>6321</v>
      </c>
      <c r="L630" s="209" t="s">
        <v>6321</v>
      </c>
      <c r="M630" s="209" t="s">
        <v>831</v>
      </c>
    </row>
    <row r="631" spans="1:13" ht="90" x14ac:dyDescent="0.25">
      <c r="A631" s="202" t="s">
        <v>4906</v>
      </c>
      <c r="B631">
        <v>4617</v>
      </c>
      <c r="C631" s="203" t="s">
        <v>23906</v>
      </c>
      <c r="D631" s="205" t="s">
        <v>23907</v>
      </c>
      <c r="E631" s="202" t="s">
        <v>4908</v>
      </c>
      <c r="F631" s="204" t="s">
        <v>23908</v>
      </c>
      <c r="G631" s="204" t="s">
        <v>23909</v>
      </c>
      <c r="H631" s="204" t="s">
        <v>6536</v>
      </c>
      <c r="I631" s="204" t="s">
        <v>23910</v>
      </c>
      <c r="J631" s="204" t="s">
        <v>6321</v>
      </c>
      <c r="K631" s="204" t="s">
        <v>6321</v>
      </c>
      <c r="L631" s="204" t="s">
        <v>6321</v>
      </c>
      <c r="M631" s="204" t="s">
        <v>831</v>
      </c>
    </row>
    <row r="632" spans="1:13" ht="33.75" x14ac:dyDescent="0.25">
      <c r="A632" s="206" t="s">
        <v>24912</v>
      </c>
      <c r="B632">
        <v>2523</v>
      </c>
      <c r="C632" s="207" t="s">
        <v>25840</v>
      </c>
      <c r="D632" s="208" t="s">
        <v>25841</v>
      </c>
      <c r="E632" s="206" t="s">
        <v>24910</v>
      </c>
      <c r="F632" s="209" t="s">
        <v>19875</v>
      </c>
      <c r="G632" s="209" t="s">
        <v>25842</v>
      </c>
      <c r="H632" s="209" t="s">
        <v>7479</v>
      </c>
      <c r="I632" s="209" t="s">
        <v>25843</v>
      </c>
      <c r="J632" s="209" t="s">
        <v>6321</v>
      </c>
      <c r="K632" s="209" t="s">
        <v>6321</v>
      </c>
      <c r="L632" s="209" t="s">
        <v>6321</v>
      </c>
      <c r="M632" s="209" t="s">
        <v>25568</v>
      </c>
    </row>
    <row r="633" spans="1:13" ht="22.5" x14ac:dyDescent="0.25">
      <c r="A633" s="206" t="s">
        <v>4930</v>
      </c>
      <c r="B633">
        <v>1764</v>
      </c>
      <c r="C633" s="207" t="s">
        <v>25783</v>
      </c>
      <c r="D633" s="208" t="s">
        <v>25784</v>
      </c>
      <c r="E633" s="206" t="s">
        <v>4932</v>
      </c>
      <c r="F633" s="209" t="s">
        <v>6857</v>
      </c>
      <c r="G633" s="209" t="s">
        <v>6858</v>
      </c>
      <c r="H633" s="209" t="s">
        <v>6427</v>
      </c>
      <c r="I633" s="209" t="s">
        <v>6858</v>
      </c>
      <c r="J633" s="209" t="s">
        <v>6321</v>
      </c>
      <c r="K633" s="209" t="s">
        <v>6321</v>
      </c>
      <c r="L633" s="209" t="s">
        <v>6321</v>
      </c>
      <c r="M633" s="209" t="s">
        <v>25671</v>
      </c>
    </row>
    <row r="634" spans="1:13" ht="33.75" x14ac:dyDescent="0.25">
      <c r="A634" s="206" t="s">
        <v>913</v>
      </c>
      <c r="B634">
        <v>2426</v>
      </c>
      <c r="C634" s="207" t="s">
        <v>15808</v>
      </c>
      <c r="D634" s="208" t="s">
        <v>15809</v>
      </c>
      <c r="E634" s="206" t="s">
        <v>914</v>
      </c>
      <c r="F634" s="209" t="s">
        <v>6425</v>
      </c>
      <c r="G634" s="209" t="s">
        <v>11060</v>
      </c>
      <c r="H634" s="209" t="s">
        <v>6427</v>
      </c>
      <c r="I634" s="209" t="s">
        <v>11061</v>
      </c>
      <c r="J634" s="209" t="s">
        <v>6321</v>
      </c>
      <c r="K634" s="209" t="s">
        <v>6321</v>
      </c>
      <c r="L634" s="209" t="s">
        <v>6321</v>
      </c>
      <c r="M634" s="209" t="s">
        <v>25825</v>
      </c>
    </row>
    <row r="635" spans="1:13" ht="45" x14ac:dyDescent="0.25">
      <c r="A635" s="202" t="s">
        <v>916</v>
      </c>
      <c r="B635">
        <v>2123</v>
      </c>
      <c r="C635" s="203" t="s">
        <v>14588</v>
      </c>
      <c r="D635" s="205" t="s">
        <v>14589</v>
      </c>
      <c r="E635" s="202" t="s">
        <v>917</v>
      </c>
      <c r="F635" s="204" t="s">
        <v>14590</v>
      </c>
      <c r="G635" s="204" t="s">
        <v>14591</v>
      </c>
      <c r="H635" s="204" t="s">
        <v>7589</v>
      </c>
      <c r="I635" s="204" t="s">
        <v>14592</v>
      </c>
      <c r="J635" s="204" t="s">
        <v>6321</v>
      </c>
      <c r="K635" s="204" t="s">
        <v>6321</v>
      </c>
      <c r="L635" s="204" t="s">
        <v>6321</v>
      </c>
      <c r="M635" s="204" t="s">
        <v>831</v>
      </c>
    </row>
    <row r="636" spans="1:13" ht="33.75" x14ac:dyDescent="0.25">
      <c r="A636" s="202" t="s">
        <v>928</v>
      </c>
      <c r="B636">
        <v>2504</v>
      </c>
      <c r="C636" s="203" t="s">
        <v>16101</v>
      </c>
      <c r="D636" s="205" t="s">
        <v>16102</v>
      </c>
      <c r="E636" s="202" t="s">
        <v>929</v>
      </c>
      <c r="F636" s="204" t="s">
        <v>6425</v>
      </c>
      <c r="G636" s="204" t="s">
        <v>6426</v>
      </c>
      <c r="H636" s="204" t="s">
        <v>6427</v>
      </c>
      <c r="I636" s="204" t="s">
        <v>6428</v>
      </c>
      <c r="J636" s="204" t="s">
        <v>6321</v>
      </c>
      <c r="K636" s="204" t="s">
        <v>6321</v>
      </c>
      <c r="L636" s="204" t="s">
        <v>6321</v>
      </c>
      <c r="M636" s="204" t="s">
        <v>930</v>
      </c>
    </row>
    <row r="637" spans="1:13" ht="112.5" x14ac:dyDescent="0.25">
      <c r="A637" s="202" t="s">
        <v>30520</v>
      </c>
      <c r="B637">
        <v>3312</v>
      </c>
      <c r="C637" s="203" t="s">
        <v>19066</v>
      </c>
      <c r="D637" s="202" t="s">
        <v>30521</v>
      </c>
      <c r="E637" s="202" t="s">
        <v>30522</v>
      </c>
      <c r="F637" s="204" t="s">
        <v>19067</v>
      </c>
      <c r="G637" s="204" t="s">
        <v>19068</v>
      </c>
      <c r="H637" s="204" t="s">
        <v>6375</v>
      </c>
      <c r="I637" s="204" t="s">
        <v>19069</v>
      </c>
      <c r="J637" s="204" t="s">
        <v>6321</v>
      </c>
      <c r="K637" s="204" t="s">
        <v>6321</v>
      </c>
      <c r="L637" s="204" t="s">
        <v>6321</v>
      </c>
      <c r="M637" s="204" t="s">
        <v>831</v>
      </c>
    </row>
    <row r="638" spans="1:13" ht="45" x14ac:dyDescent="0.25">
      <c r="A638" s="206" t="s">
        <v>13634</v>
      </c>
      <c r="B638">
        <v>1851</v>
      </c>
      <c r="C638" s="207" t="s">
        <v>13631</v>
      </c>
      <c r="D638" s="208" t="s">
        <v>13632</v>
      </c>
      <c r="E638" s="206" t="s">
        <v>13633</v>
      </c>
      <c r="F638" s="209" t="s">
        <v>6695</v>
      </c>
      <c r="G638" s="209" t="s">
        <v>6696</v>
      </c>
      <c r="H638" s="209" t="s">
        <v>6439</v>
      </c>
      <c r="I638" s="209" t="s">
        <v>6696</v>
      </c>
      <c r="J638" s="209" t="s">
        <v>6321</v>
      </c>
      <c r="K638" s="209" t="s">
        <v>6321</v>
      </c>
      <c r="L638" s="209" t="s">
        <v>6321</v>
      </c>
      <c r="M638" s="209" t="s">
        <v>831</v>
      </c>
    </row>
    <row r="639" spans="1:13" ht="45" x14ac:dyDescent="0.25">
      <c r="A639" s="202" t="s">
        <v>30523</v>
      </c>
      <c r="B639">
        <v>1884</v>
      </c>
      <c r="C639" s="203" t="s">
        <v>13745</v>
      </c>
      <c r="D639" s="202" t="s">
        <v>30524</v>
      </c>
      <c r="E639" s="202" t="s">
        <v>30525</v>
      </c>
      <c r="F639" s="204" t="s">
        <v>13728</v>
      </c>
      <c r="G639" s="204" t="s">
        <v>13729</v>
      </c>
      <c r="H639" s="204" t="s">
        <v>8416</v>
      </c>
      <c r="I639" s="204" t="s">
        <v>13729</v>
      </c>
      <c r="J639" s="204" t="s">
        <v>6321</v>
      </c>
      <c r="K639" s="204" t="s">
        <v>6321</v>
      </c>
      <c r="L639" s="204" t="s">
        <v>6655</v>
      </c>
      <c r="M639" s="204" t="s">
        <v>831</v>
      </c>
    </row>
    <row r="640" spans="1:13" ht="56.25" x14ac:dyDescent="0.25">
      <c r="A640" s="206" t="s">
        <v>30526</v>
      </c>
      <c r="B640">
        <v>1878</v>
      </c>
      <c r="C640" s="207" t="s">
        <v>13730</v>
      </c>
      <c r="D640" s="206" t="s">
        <v>30527</v>
      </c>
      <c r="E640" s="206" t="s">
        <v>30528</v>
      </c>
      <c r="F640" s="209" t="s">
        <v>13731</v>
      </c>
      <c r="G640" s="209" t="s">
        <v>13732</v>
      </c>
      <c r="H640" s="209" t="s">
        <v>8416</v>
      </c>
      <c r="I640" s="209" t="s">
        <v>13732</v>
      </c>
      <c r="J640" s="209" t="s">
        <v>6321</v>
      </c>
      <c r="K640" s="209" t="s">
        <v>6321</v>
      </c>
      <c r="L640" s="209" t="s">
        <v>6655</v>
      </c>
      <c r="M640" s="209" t="s">
        <v>831</v>
      </c>
    </row>
    <row r="641" spans="1:13" ht="78.75" x14ac:dyDescent="0.25">
      <c r="A641" s="202" t="s">
        <v>2196</v>
      </c>
      <c r="B641">
        <v>1773</v>
      </c>
      <c r="C641" s="203" t="s">
        <v>13370</v>
      </c>
      <c r="D641" s="205" t="s">
        <v>13371</v>
      </c>
      <c r="E641" s="202" t="s">
        <v>13372</v>
      </c>
      <c r="F641" s="204" t="s">
        <v>13373</v>
      </c>
      <c r="G641" s="204" t="s">
        <v>13374</v>
      </c>
      <c r="H641" s="204" t="s">
        <v>6447</v>
      </c>
      <c r="I641" s="204" t="s">
        <v>13374</v>
      </c>
      <c r="J641" s="204" t="s">
        <v>6321</v>
      </c>
      <c r="K641" s="204" t="s">
        <v>6321</v>
      </c>
      <c r="L641" s="204" t="s">
        <v>6321</v>
      </c>
      <c r="M641" s="204" t="s">
        <v>831</v>
      </c>
    </row>
    <row r="642" spans="1:13" ht="45" x14ac:dyDescent="0.25">
      <c r="A642" s="202" t="s">
        <v>919</v>
      </c>
      <c r="B642">
        <v>2236</v>
      </c>
      <c r="C642" s="203" t="s">
        <v>15042</v>
      </c>
      <c r="D642" s="205" t="s">
        <v>15043</v>
      </c>
      <c r="E642" s="202" t="s">
        <v>920</v>
      </c>
      <c r="F642" s="204" t="s">
        <v>7587</v>
      </c>
      <c r="G642" s="204" t="s">
        <v>15044</v>
      </c>
      <c r="H642" s="204" t="s">
        <v>7589</v>
      </c>
      <c r="I642" s="204" t="s">
        <v>15045</v>
      </c>
      <c r="J642" s="204" t="s">
        <v>6321</v>
      </c>
      <c r="K642" s="204" t="s">
        <v>6321</v>
      </c>
      <c r="L642" s="204" t="s">
        <v>6321</v>
      </c>
      <c r="M642" s="204" t="s">
        <v>831</v>
      </c>
    </row>
    <row r="643" spans="1:13" ht="78.75" x14ac:dyDescent="0.25">
      <c r="A643" s="202" t="s">
        <v>4981</v>
      </c>
      <c r="B643">
        <v>303</v>
      </c>
      <c r="C643" s="203" t="s">
        <v>7804</v>
      </c>
      <c r="D643" s="205" t="s">
        <v>7805</v>
      </c>
      <c r="E643" s="202" t="s">
        <v>4983</v>
      </c>
      <c r="F643" s="204" t="s">
        <v>7806</v>
      </c>
      <c r="G643" s="204" t="s">
        <v>7807</v>
      </c>
      <c r="H643" s="204" t="s">
        <v>6536</v>
      </c>
      <c r="I643" s="204" t="s">
        <v>7808</v>
      </c>
      <c r="J643" s="204" t="s">
        <v>6321</v>
      </c>
      <c r="K643" s="204" t="s">
        <v>6321</v>
      </c>
      <c r="L643" s="204" t="s">
        <v>6321</v>
      </c>
      <c r="M643" s="204" t="s">
        <v>831</v>
      </c>
    </row>
    <row r="644" spans="1:13" ht="33.75" x14ac:dyDescent="0.25">
      <c r="A644" s="202" t="s">
        <v>6545</v>
      </c>
      <c r="B644">
        <v>48</v>
      </c>
      <c r="C644" s="203" t="s">
        <v>6542</v>
      </c>
      <c r="D644" s="205" t="s">
        <v>6543</v>
      </c>
      <c r="E644" s="202" t="s">
        <v>6544</v>
      </c>
      <c r="F644" s="204" t="s">
        <v>6546</v>
      </c>
      <c r="G644" s="204" t="s">
        <v>6547</v>
      </c>
      <c r="H644" s="204" t="s">
        <v>6369</v>
      </c>
      <c r="I644" s="204" t="s">
        <v>6548</v>
      </c>
      <c r="J644" s="204" t="s">
        <v>6321</v>
      </c>
      <c r="K644" s="204" t="s">
        <v>6321</v>
      </c>
      <c r="L644" s="204" t="s">
        <v>6321</v>
      </c>
      <c r="M644" s="204" t="s">
        <v>831</v>
      </c>
    </row>
    <row r="645" spans="1:13" ht="90" x14ac:dyDescent="0.25">
      <c r="A645" s="206" t="s">
        <v>18156</v>
      </c>
      <c r="B645">
        <v>3089</v>
      </c>
      <c r="C645" s="207" t="s">
        <v>18153</v>
      </c>
      <c r="D645" s="208" t="s">
        <v>18154</v>
      </c>
      <c r="E645" s="206" t="s">
        <v>18155</v>
      </c>
      <c r="F645" s="209" t="s">
        <v>18157</v>
      </c>
      <c r="G645" s="209" t="s">
        <v>18158</v>
      </c>
      <c r="H645" s="209" t="s">
        <v>6522</v>
      </c>
      <c r="I645" s="209" t="s">
        <v>18158</v>
      </c>
      <c r="J645" s="209" t="s">
        <v>6321</v>
      </c>
      <c r="K645" s="209" t="s">
        <v>6321</v>
      </c>
      <c r="L645" s="209" t="s">
        <v>6321</v>
      </c>
      <c r="M645" s="209" t="s">
        <v>831</v>
      </c>
    </row>
    <row r="646" spans="1:13" ht="67.5" x14ac:dyDescent="0.25">
      <c r="A646" s="202" t="s">
        <v>12173</v>
      </c>
      <c r="B646">
        <v>1483</v>
      </c>
      <c r="C646" s="203" t="s">
        <v>12170</v>
      </c>
      <c r="D646" s="205" t="s">
        <v>12171</v>
      </c>
      <c r="E646" s="202" t="s">
        <v>12172</v>
      </c>
      <c r="F646" s="204" t="s">
        <v>12174</v>
      </c>
      <c r="G646" s="204" t="s">
        <v>12175</v>
      </c>
      <c r="H646" s="204" t="s">
        <v>6998</v>
      </c>
      <c r="I646" s="204" t="s">
        <v>12175</v>
      </c>
      <c r="J646" s="204" t="s">
        <v>6321</v>
      </c>
      <c r="K646" s="204" t="s">
        <v>7085</v>
      </c>
      <c r="L646" s="204" t="s">
        <v>6321</v>
      </c>
      <c r="M646" s="204" t="s">
        <v>831</v>
      </c>
    </row>
    <row r="647" spans="1:13" ht="112.5" x14ac:dyDescent="0.25">
      <c r="A647" s="206" t="s">
        <v>2202</v>
      </c>
      <c r="B647">
        <v>1463</v>
      </c>
      <c r="C647" s="207" t="s">
        <v>12145</v>
      </c>
      <c r="D647" s="208" t="s">
        <v>12146</v>
      </c>
      <c r="E647" s="206" t="s">
        <v>4999</v>
      </c>
      <c r="F647" s="209" t="s">
        <v>12147</v>
      </c>
      <c r="G647" s="209" t="s">
        <v>12148</v>
      </c>
      <c r="H647" s="209" t="s">
        <v>6375</v>
      </c>
      <c r="I647" s="209" t="s">
        <v>12149</v>
      </c>
      <c r="J647" s="209" t="s">
        <v>6321</v>
      </c>
      <c r="K647" s="209" t="s">
        <v>6321</v>
      </c>
      <c r="L647" s="209" t="s">
        <v>6321</v>
      </c>
      <c r="M647" s="209" t="s">
        <v>831</v>
      </c>
    </row>
    <row r="648" spans="1:13" ht="78.75" x14ac:dyDescent="0.25">
      <c r="A648" s="202" t="s">
        <v>6106</v>
      </c>
      <c r="B648">
        <v>3252</v>
      </c>
      <c r="C648" s="203" t="s">
        <v>18794</v>
      </c>
      <c r="D648" s="205" t="s">
        <v>18795</v>
      </c>
      <c r="E648" s="202" t="s">
        <v>6107</v>
      </c>
      <c r="F648" s="204" t="s">
        <v>18782</v>
      </c>
      <c r="G648" s="204" t="s">
        <v>18783</v>
      </c>
      <c r="H648" s="204" t="s">
        <v>8999</v>
      </c>
      <c r="I648" s="204" t="s">
        <v>18784</v>
      </c>
      <c r="J648" s="204" t="s">
        <v>6580</v>
      </c>
      <c r="K648" s="204" t="s">
        <v>6321</v>
      </c>
      <c r="L648" s="204" t="s">
        <v>6321</v>
      </c>
      <c r="M648" s="204" t="s">
        <v>831</v>
      </c>
    </row>
    <row r="649" spans="1:13" ht="56.25" x14ac:dyDescent="0.25">
      <c r="A649" s="206" t="s">
        <v>30529</v>
      </c>
      <c r="B649">
        <v>1512</v>
      </c>
      <c r="C649" s="207" t="s">
        <v>12304</v>
      </c>
      <c r="D649" s="206" t="s">
        <v>30530</v>
      </c>
      <c r="E649" s="206" t="s">
        <v>30531</v>
      </c>
      <c r="F649" s="209" t="s">
        <v>12305</v>
      </c>
      <c r="G649" s="209" t="s">
        <v>12306</v>
      </c>
      <c r="H649" s="209" t="s">
        <v>6473</v>
      </c>
      <c r="I649" s="209" t="s">
        <v>12307</v>
      </c>
      <c r="J649" s="209" t="s">
        <v>6321</v>
      </c>
      <c r="K649" s="209" t="s">
        <v>6321</v>
      </c>
      <c r="L649" s="209" t="s">
        <v>6321</v>
      </c>
      <c r="M649" s="209" t="s">
        <v>831</v>
      </c>
    </row>
    <row r="650" spans="1:13" ht="78.75" x14ac:dyDescent="0.25">
      <c r="A650" s="206" t="s">
        <v>12219</v>
      </c>
      <c r="B650">
        <v>1492</v>
      </c>
      <c r="C650" s="207" t="s">
        <v>12216</v>
      </c>
      <c r="D650" s="208" t="s">
        <v>12217</v>
      </c>
      <c r="E650" s="206" t="s">
        <v>12218</v>
      </c>
      <c r="F650" s="209" t="s">
        <v>12220</v>
      </c>
      <c r="G650" s="209" t="s">
        <v>12221</v>
      </c>
      <c r="H650" s="209" t="s">
        <v>6522</v>
      </c>
      <c r="I650" s="209" t="s">
        <v>12222</v>
      </c>
      <c r="J650" s="209" t="s">
        <v>6321</v>
      </c>
      <c r="K650" s="209" t="s">
        <v>6321</v>
      </c>
      <c r="L650" s="209" t="s">
        <v>6321</v>
      </c>
      <c r="M650" s="209" t="s">
        <v>831</v>
      </c>
    </row>
    <row r="651" spans="1:13" ht="78.75" x14ac:dyDescent="0.25">
      <c r="A651" s="206" t="s">
        <v>14252</v>
      </c>
      <c r="B651">
        <v>2022</v>
      </c>
      <c r="C651" s="207" t="s">
        <v>14249</v>
      </c>
      <c r="D651" s="208" t="s">
        <v>14250</v>
      </c>
      <c r="E651" s="206" t="s">
        <v>14251</v>
      </c>
      <c r="F651" s="209" t="s">
        <v>14253</v>
      </c>
      <c r="G651" s="209" t="s">
        <v>14254</v>
      </c>
      <c r="H651" s="209" t="s">
        <v>6998</v>
      </c>
      <c r="I651" s="209" t="s">
        <v>14255</v>
      </c>
      <c r="J651" s="209" t="s">
        <v>6321</v>
      </c>
      <c r="K651" s="209" t="s">
        <v>6321</v>
      </c>
      <c r="L651" s="209" t="s">
        <v>6321</v>
      </c>
      <c r="M651" s="209" t="s">
        <v>831</v>
      </c>
    </row>
    <row r="652" spans="1:13" ht="90" x14ac:dyDescent="0.25">
      <c r="A652" s="206" t="s">
        <v>19386</v>
      </c>
      <c r="B652">
        <v>3395</v>
      </c>
      <c r="C652" s="207" t="s">
        <v>19383</v>
      </c>
      <c r="D652" s="208" t="s">
        <v>19384</v>
      </c>
      <c r="E652" s="206" t="s">
        <v>19385</v>
      </c>
      <c r="F652" s="209" t="s">
        <v>19387</v>
      </c>
      <c r="G652" s="209" t="s">
        <v>19388</v>
      </c>
      <c r="H652" s="209" t="s">
        <v>8304</v>
      </c>
      <c r="I652" s="209" t="s">
        <v>19389</v>
      </c>
      <c r="J652" s="209" t="s">
        <v>6321</v>
      </c>
      <c r="K652" s="209" t="s">
        <v>6321</v>
      </c>
      <c r="L652" s="209" t="s">
        <v>10272</v>
      </c>
      <c r="M652" s="209" t="s">
        <v>831</v>
      </c>
    </row>
    <row r="653" spans="1:13" ht="67.5" x14ac:dyDescent="0.25">
      <c r="A653" s="202" t="s">
        <v>16712</v>
      </c>
      <c r="B653">
        <v>2692</v>
      </c>
      <c r="C653" s="203" t="s">
        <v>16709</v>
      </c>
      <c r="D653" s="205" t="s">
        <v>16710</v>
      </c>
      <c r="E653" s="202" t="s">
        <v>16711</v>
      </c>
      <c r="F653" s="204" t="s">
        <v>16713</v>
      </c>
      <c r="G653" s="204" t="s">
        <v>16714</v>
      </c>
      <c r="H653" s="204" t="s">
        <v>6634</v>
      </c>
      <c r="I653" s="204" t="s">
        <v>16714</v>
      </c>
      <c r="J653" s="204" t="s">
        <v>6321</v>
      </c>
      <c r="K653" s="204" t="s">
        <v>6321</v>
      </c>
      <c r="L653" s="204" t="s">
        <v>6321</v>
      </c>
      <c r="M653" s="204" t="s">
        <v>831</v>
      </c>
    </row>
    <row r="654" spans="1:13" ht="67.5" x14ac:dyDescent="0.25">
      <c r="A654" s="206" t="s">
        <v>30532</v>
      </c>
      <c r="B654">
        <v>2911</v>
      </c>
      <c r="C654" s="207" t="s">
        <v>17524</v>
      </c>
      <c r="D654" s="206" t="s">
        <v>30533</v>
      </c>
      <c r="E654" s="206" t="s">
        <v>30534</v>
      </c>
      <c r="F654" s="209" t="s">
        <v>17525</v>
      </c>
      <c r="G654" s="209" t="s">
        <v>17526</v>
      </c>
      <c r="H654" s="209" t="s">
        <v>6369</v>
      </c>
      <c r="I654" s="209" t="s">
        <v>17526</v>
      </c>
      <c r="J654" s="209" t="s">
        <v>6321</v>
      </c>
      <c r="K654" s="209" t="s">
        <v>6321</v>
      </c>
      <c r="L654" s="209" t="s">
        <v>6655</v>
      </c>
      <c r="M654" s="209" t="s">
        <v>831</v>
      </c>
    </row>
    <row r="655" spans="1:13" ht="78.75" x14ac:dyDescent="0.25">
      <c r="A655" s="202" t="s">
        <v>2205</v>
      </c>
      <c r="B655">
        <v>2648</v>
      </c>
      <c r="C655" s="203" t="s">
        <v>16543</v>
      </c>
      <c r="D655" s="205" t="s">
        <v>16544</v>
      </c>
      <c r="E655" s="202" t="s">
        <v>5001</v>
      </c>
      <c r="F655" s="204" t="s">
        <v>16545</v>
      </c>
      <c r="G655" s="204" t="s">
        <v>16546</v>
      </c>
      <c r="H655" s="204" t="s">
        <v>6375</v>
      </c>
      <c r="I655" s="204" t="s">
        <v>16547</v>
      </c>
      <c r="J655" s="204" t="s">
        <v>12503</v>
      </c>
      <c r="K655" s="204" t="s">
        <v>6321</v>
      </c>
      <c r="L655" s="204" t="s">
        <v>6321</v>
      </c>
      <c r="M655" s="204" t="s">
        <v>831</v>
      </c>
    </row>
    <row r="656" spans="1:13" ht="78.75" x14ac:dyDescent="0.25">
      <c r="A656" s="206" t="s">
        <v>16761</v>
      </c>
      <c r="B656">
        <v>2703</v>
      </c>
      <c r="C656" s="207" t="s">
        <v>16758</v>
      </c>
      <c r="D656" s="208" t="s">
        <v>16759</v>
      </c>
      <c r="E656" s="206" t="s">
        <v>16760</v>
      </c>
      <c r="F656" s="209" t="s">
        <v>16762</v>
      </c>
      <c r="G656" s="209" t="s">
        <v>16763</v>
      </c>
      <c r="H656" s="209" t="s">
        <v>16764</v>
      </c>
      <c r="I656" s="209" t="s">
        <v>16765</v>
      </c>
      <c r="J656" s="209" t="s">
        <v>6321</v>
      </c>
      <c r="K656" s="209" t="s">
        <v>6321</v>
      </c>
      <c r="L656" s="209" t="s">
        <v>6321</v>
      </c>
      <c r="M656" s="209" t="s">
        <v>831</v>
      </c>
    </row>
    <row r="657" spans="1:13" ht="56.25" x14ac:dyDescent="0.25">
      <c r="A657" s="206" t="s">
        <v>2207</v>
      </c>
      <c r="B657">
        <v>2631</v>
      </c>
      <c r="C657" s="207" t="s">
        <v>16472</v>
      </c>
      <c r="D657" s="208" t="s">
        <v>16473</v>
      </c>
      <c r="E657" s="206" t="s">
        <v>16474</v>
      </c>
      <c r="F657" s="209" t="s">
        <v>16475</v>
      </c>
      <c r="G657" s="209" t="s">
        <v>16476</v>
      </c>
      <c r="H657" s="209" t="s">
        <v>16477</v>
      </c>
      <c r="I657" s="209" t="s">
        <v>16476</v>
      </c>
      <c r="J657" s="209" t="s">
        <v>6321</v>
      </c>
      <c r="K657" s="209" t="s">
        <v>6321</v>
      </c>
      <c r="L657" s="209" t="s">
        <v>6321</v>
      </c>
      <c r="M657" s="209" t="s">
        <v>6330</v>
      </c>
    </row>
    <row r="658" spans="1:13" ht="90" x14ac:dyDescent="0.25">
      <c r="A658" s="202" t="s">
        <v>13727</v>
      </c>
      <c r="B658">
        <v>1877</v>
      </c>
      <c r="C658" s="203" t="s">
        <v>13724</v>
      </c>
      <c r="D658" s="205" t="s">
        <v>13725</v>
      </c>
      <c r="E658" s="202" t="s">
        <v>13726</v>
      </c>
      <c r="F658" s="204" t="s">
        <v>13728</v>
      </c>
      <c r="G658" s="204" t="s">
        <v>13729</v>
      </c>
      <c r="H658" s="204" t="s">
        <v>8416</v>
      </c>
      <c r="I658" s="204" t="s">
        <v>13729</v>
      </c>
      <c r="J658" s="204" t="s">
        <v>6321</v>
      </c>
      <c r="K658" s="204" t="s">
        <v>6321</v>
      </c>
      <c r="L658" s="204" t="s">
        <v>6321</v>
      </c>
      <c r="M658" s="204" t="s">
        <v>831</v>
      </c>
    </row>
    <row r="659" spans="1:13" ht="45" x14ac:dyDescent="0.25">
      <c r="A659" s="206" t="s">
        <v>12286</v>
      </c>
      <c r="B659">
        <v>1506</v>
      </c>
      <c r="C659" s="207" t="s">
        <v>12283</v>
      </c>
      <c r="D659" s="208" t="s">
        <v>12284</v>
      </c>
      <c r="E659" s="206" t="s">
        <v>12285</v>
      </c>
      <c r="F659" s="209" t="s">
        <v>12083</v>
      </c>
      <c r="G659" s="209" t="s">
        <v>12084</v>
      </c>
      <c r="H659" s="209" t="s">
        <v>6578</v>
      </c>
      <c r="I659" s="209" t="s">
        <v>12084</v>
      </c>
      <c r="J659" s="209" t="s">
        <v>6321</v>
      </c>
      <c r="K659" s="209" t="s">
        <v>6321</v>
      </c>
      <c r="L659" s="209" t="s">
        <v>6321</v>
      </c>
      <c r="M659" s="209" t="s">
        <v>831</v>
      </c>
    </row>
    <row r="660" spans="1:13" ht="22.5" x14ac:dyDescent="0.25">
      <c r="A660" s="206" t="s">
        <v>12570</v>
      </c>
      <c r="B660">
        <v>1583</v>
      </c>
      <c r="C660" s="207" t="s">
        <v>12567</v>
      </c>
      <c r="D660" s="208" t="s">
        <v>12568</v>
      </c>
      <c r="E660" s="206" t="s">
        <v>12569</v>
      </c>
      <c r="F660" s="209" t="s">
        <v>7257</v>
      </c>
      <c r="G660" s="209" t="s">
        <v>7258</v>
      </c>
      <c r="H660" s="209" t="s">
        <v>6886</v>
      </c>
      <c r="I660" s="209" t="s">
        <v>7258</v>
      </c>
      <c r="J660" s="209" t="s">
        <v>6321</v>
      </c>
      <c r="K660" s="209" t="s">
        <v>6321</v>
      </c>
      <c r="L660" s="209" t="s">
        <v>6321</v>
      </c>
      <c r="M660" s="209" t="s">
        <v>831</v>
      </c>
    </row>
    <row r="661" spans="1:13" ht="67.5" x14ac:dyDescent="0.25">
      <c r="A661" s="202" t="s">
        <v>2210</v>
      </c>
      <c r="B661">
        <v>2941</v>
      </c>
      <c r="C661" s="203" t="s">
        <v>17612</v>
      </c>
      <c r="D661" s="205" t="s">
        <v>17613</v>
      </c>
      <c r="E661" s="202" t="s">
        <v>5816</v>
      </c>
      <c r="F661" s="204" t="s">
        <v>17614</v>
      </c>
      <c r="G661" s="204" t="s">
        <v>17615</v>
      </c>
      <c r="H661" s="204" t="s">
        <v>6369</v>
      </c>
      <c r="I661" s="204" t="s">
        <v>17615</v>
      </c>
      <c r="J661" s="204" t="s">
        <v>6321</v>
      </c>
      <c r="K661" s="204" t="s">
        <v>6321</v>
      </c>
      <c r="L661" s="204" t="s">
        <v>6321</v>
      </c>
      <c r="M661" s="204" t="s">
        <v>831</v>
      </c>
    </row>
    <row r="662" spans="1:13" ht="45" x14ac:dyDescent="0.25">
      <c r="A662" s="202" t="s">
        <v>12282</v>
      </c>
      <c r="B662">
        <v>1505</v>
      </c>
      <c r="C662" s="203" t="s">
        <v>12279</v>
      </c>
      <c r="D662" s="205" t="s">
        <v>12280</v>
      </c>
      <c r="E662" s="202" t="s">
        <v>12281</v>
      </c>
      <c r="F662" s="204" t="s">
        <v>9289</v>
      </c>
      <c r="G662" s="204" t="s">
        <v>9290</v>
      </c>
      <c r="H662" s="204" t="s">
        <v>6473</v>
      </c>
      <c r="I662" s="204" t="s">
        <v>9291</v>
      </c>
      <c r="J662" s="204" t="s">
        <v>6321</v>
      </c>
      <c r="K662" s="204" t="s">
        <v>6321</v>
      </c>
      <c r="L662" s="204" t="s">
        <v>6321</v>
      </c>
      <c r="M662" s="204" t="s">
        <v>831</v>
      </c>
    </row>
    <row r="663" spans="1:13" ht="67.5" x14ac:dyDescent="0.25">
      <c r="A663" s="202" t="s">
        <v>12273</v>
      </c>
      <c r="B663">
        <v>1503</v>
      </c>
      <c r="C663" s="203" t="s">
        <v>12270</v>
      </c>
      <c r="D663" s="205" t="s">
        <v>12271</v>
      </c>
      <c r="E663" s="202" t="s">
        <v>12272</v>
      </c>
      <c r="F663" s="204" t="s">
        <v>12274</v>
      </c>
      <c r="G663" s="204" t="s">
        <v>12275</v>
      </c>
      <c r="H663" s="204" t="s">
        <v>6480</v>
      </c>
      <c r="I663" s="204" t="s">
        <v>12275</v>
      </c>
      <c r="J663" s="204" t="s">
        <v>6321</v>
      </c>
      <c r="K663" s="204" t="s">
        <v>6321</v>
      </c>
      <c r="L663" s="204" t="s">
        <v>6321</v>
      </c>
      <c r="M663" s="204" t="s">
        <v>831</v>
      </c>
    </row>
    <row r="664" spans="1:13" ht="45" x14ac:dyDescent="0.25">
      <c r="A664" s="202" t="s">
        <v>18068</v>
      </c>
      <c r="B664">
        <v>3068</v>
      </c>
      <c r="C664" s="203" t="s">
        <v>18065</v>
      </c>
      <c r="D664" s="205" t="s">
        <v>18066</v>
      </c>
      <c r="E664" s="202" t="s">
        <v>18067</v>
      </c>
      <c r="F664" s="204" t="s">
        <v>18069</v>
      </c>
      <c r="G664" s="204" t="s">
        <v>18070</v>
      </c>
      <c r="H664" s="204" t="s">
        <v>6998</v>
      </c>
      <c r="I664" s="204" t="s">
        <v>18070</v>
      </c>
      <c r="J664" s="204" t="s">
        <v>6321</v>
      </c>
      <c r="K664" s="204" t="s">
        <v>6321</v>
      </c>
      <c r="L664" s="204" t="s">
        <v>6321</v>
      </c>
      <c r="M664" s="204" t="s">
        <v>831</v>
      </c>
    </row>
    <row r="665" spans="1:13" ht="56.25" x14ac:dyDescent="0.25">
      <c r="A665" s="206" t="s">
        <v>12233</v>
      </c>
      <c r="B665">
        <v>1494</v>
      </c>
      <c r="C665" s="207" t="s">
        <v>12230</v>
      </c>
      <c r="D665" s="208" t="s">
        <v>12231</v>
      </c>
      <c r="E665" s="206" t="s">
        <v>12232</v>
      </c>
      <c r="F665" s="209" t="s">
        <v>8551</v>
      </c>
      <c r="G665" s="209" t="s">
        <v>8552</v>
      </c>
      <c r="H665" s="209" t="s">
        <v>6439</v>
      </c>
      <c r="I665" s="209" t="s">
        <v>8553</v>
      </c>
      <c r="J665" s="209" t="s">
        <v>6321</v>
      </c>
      <c r="K665" s="209" t="s">
        <v>6321</v>
      </c>
      <c r="L665" s="209" t="s">
        <v>6321</v>
      </c>
      <c r="M665" s="209" t="s">
        <v>831</v>
      </c>
    </row>
    <row r="666" spans="1:13" ht="45" x14ac:dyDescent="0.25">
      <c r="A666" s="202" t="s">
        <v>11447</v>
      </c>
      <c r="B666">
        <v>1283</v>
      </c>
      <c r="C666" s="203" t="s">
        <v>11444</v>
      </c>
      <c r="D666" s="205" t="s">
        <v>11445</v>
      </c>
      <c r="E666" s="202" t="s">
        <v>11446</v>
      </c>
      <c r="F666" s="204" t="s">
        <v>9289</v>
      </c>
      <c r="G666" s="204" t="s">
        <v>9290</v>
      </c>
      <c r="H666" s="204" t="s">
        <v>6473</v>
      </c>
      <c r="I666" s="204" t="s">
        <v>9291</v>
      </c>
      <c r="J666" s="204" t="s">
        <v>6321</v>
      </c>
      <c r="K666" s="204" t="s">
        <v>6321</v>
      </c>
      <c r="L666" s="204" t="s">
        <v>6321</v>
      </c>
      <c r="M666" s="204" t="s">
        <v>831</v>
      </c>
    </row>
    <row r="667" spans="1:13" ht="45" x14ac:dyDescent="0.25">
      <c r="A667" s="202" t="s">
        <v>5562</v>
      </c>
      <c r="B667">
        <v>1686</v>
      </c>
      <c r="C667" s="203" t="s">
        <v>13005</v>
      </c>
      <c r="D667" s="205" t="s">
        <v>13006</v>
      </c>
      <c r="E667" s="202" t="s">
        <v>5819</v>
      </c>
      <c r="F667" s="204" t="s">
        <v>13007</v>
      </c>
      <c r="G667" s="204" t="s">
        <v>13008</v>
      </c>
      <c r="H667" s="204" t="s">
        <v>8416</v>
      </c>
      <c r="I667" s="204" t="s">
        <v>13008</v>
      </c>
      <c r="J667" s="204" t="s">
        <v>6321</v>
      </c>
      <c r="K667" s="204" t="s">
        <v>6321</v>
      </c>
      <c r="L667" s="204" t="s">
        <v>6321</v>
      </c>
      <c r="M667" s="204" t="s">
        <v>831</v>
      </c>
    </row>
    <row r="668" spans="1:13" ht="101.25" x14ac:dyDescent="0.25">
      <c r="A668" s="225">
        <v>33457</v>
      </c>
      <c r="B668">
        <v>3602</v>
      </c>
      <c r="C668" s="203" t="s">
        <v>20133</v>
      </c>
      <c r="D668" s="202" t="s">
        <v>30535</v>
      </c>
      <c r="E668" s="202" t="s">
        <v>30536</v>
      </c>
      <c r="F668" s="204" t="s">
        <v>20134</v>
      </c>
      <c r="G668" s="204" t="s">
        <v>20135</v>
      </c>
      <c r="H668" s="204" t="s">
        <v>6369</v>
      </c>
      <c r="I668" s="204" t="s">
        <v>20136</v>
      </c>
      <c r="J668" s="204" t="s">
        <v>6321</v>
      </c>
      <c r="K668" s="204" t="s">
        <v>20137</v>
      </c>
      <c r="L668" s="204" t="s">
        <v>6655</v>
      </c>
      <c r="M668" s="204" t="s">
        <v>831</v>
      </c>
    </row>
    <row r="669" spans="1:13" ht="56.25" x14ac:dyDescent="0.25">
      <c r="A669" s="206" t="s">
        <v>1357</v>
      </c>
      <c r="B669">
        <v>1043</v>
      </c>
      <c r="C669" s="207" t="s">
        <v>10439</v>
      </c>
      <c r="D669" s="208" t="s">
        <v>10440</v>
      </c>
      <c r="E669" s="206" t="s">
        <v>1358</v>
      </c>
      <c r="F669" s="209" t="s">
        <v>6618</v>
      </c>
      <c r="G669" s="209" t="s">
        <v>6619</v>
      </c>
      <c r="H669" s="209" t="s">
        <v>10441</v>
      </c>
      <c r="I669" s="209" t="s">
        <v>6620</v>
      </c>
      <c r="J669" s="209" t="s">
        <v>6321</v>
      </c>
      <c r="K669" s="209" t="s">
        <v>6321</v>
      </c>
      <c r="L669" s="209" t="s">
        <v>6321</v>
      </c>
      <c r="M669" s="209" t="s">
        <v>831</v>
      </c>
    </row>
    <row r="670" spans="1:13" ht="90" x14ac:dyDescent="0.25">
      <c r="A670" s="206" t="s">
        <v>1321</v>
      </c>
      <c r="B670">
        <v>3504</v>
      </c>
      <c r="C670" s="207" t="s">
        <v>19846</v>
      </c>
      <c r="D670" s="208" t="s">
        <v>19847</v>
      </c>
      <c r="E670" s="206" t="s">
        <v>1322</v>
      </c>
      <c r="F670" s="209" t="s">
        <v>19848</v>
      </c>
      <c r="G670" s="209" t="s">
        <v>19849</v>
      </c>
      <c r="H670" s="209" t="s">
        <v>6634</v>
      </c>
      <c r="I670" s="209" t="s">
        <v>19850</v>
      </c>
      <c r="J670" s="209" t="s">
        <v>6321</v>
      </c>
      <c r="K670" s="209" t="s">
        <v>6321</v>
      </c>
      <c r="L670" s="209" t="s">
        <v>6321</v>
      </c>
      <c r="M670" s="209" t="s">
        <v>6363</v>
      </c>
    </row>
    <row r="671" spans="1:13" ht="33.75" x14ac:dyDescent="0.25">
      <c r="A671" s="202" t="s">
        <v>16626</v>
      </c>
      <c r="B671">
        <v>2670</v>
      </c>
      <c r="C671" s="203" t="s">
        <v>16623</v>
      </c>
      <c r="D671" s="205" t="s">
        <v>16624</v>
      </c>
      <c r="E671" s="202" t="s">
        <v>16625</v>
      </c>
      <c r="F671" s="204" t="s">
        <v>16627</v>
      </c>
      <c r="G671" s="204" t="s">
        <v>16628</v>
      </c>
      <c r="H671" s="204" t="s">
        <v>7479</v>
      </c>
      <c r="I671" s="204" t="s">
        <v>16628</v>
      </c>
      <c r="J671" s="204" t="s">
        <v>6321</v>
      </c>
      <c r="K671" s="204" t="s">
        <v>6321</v>
      </c>
      <c r="L671" s="204" t="s">
        <v>6321</v>
      </c>
      <c r="M671" s="204" t="s">
        <v>831</v>
      </c>
    </row>
    <row r="672" spans="1:13" ht="45" x14ac:dyDescent="0.25">
      <c r="A672" s="202" t="s">
        <v>5068</v>
      </c>
      <c r="B672">
        <v>3233</v>
      </c>
      <c r="C672" s="203" t="s">
        <v>18715</v>
      </c>
      <c r="D672" s="205" t="s">
        <v>18716</v>
      </c>
      <c r="E672" s="202" t="s">
        <v>5070</v>
      </c>
      <c r="F672" s="204" t="s">
        <v>6673</v>
      </c>
      <c r="G672" s="204" t="s">
        <v>6674</v>
      </c>
      <c r="H672" s="204" t="s">
        <v>6473</v>
      </c>
      <c r="I672" s="204" t="s">
        <v>6674</v>
      </c>
      <c r="J672" s="204" t="s">
        <v>6321</v>
      </c>
      <c r="K672" s="204" t="s">
        <v>6321</v>
      </c>
      <c r="L672" s="204" t="s">
        <v>6321</v>
      </c>
      <c r="M672" s="204" t="s">
        <v>831</v>
      </c>
    </row>
    <row r="673" spans="1:13" ht="45" x14ac:dyDescent="0.25">
      <c r="A673" s="202" t="s">
        <v>2217</v>
      </c>
      <c r="B673">
        <v>2922</v>
      </c>
      <c r="C673" s="203" t="s">
        <v>17560</v>
      </c>
      <c r="D673" s="205" t="s">
        <v>17561</v>
      </c>
      <c r="E673" s="202" t="s">
        <v>5072</v>
      </c>
      <c r="F673" s="204" t="s">
        <v>17562</v>
      </c>
      <c r="G673" s="204" t="s">
        <v>17563</v>
      </c>
      <c r="H673" s="204" t="s">
        <v>6634</v>
      </c>
      <c r="I673" s="204" t="s">
        <v>17563</v>
      </c>
      <c r="J673" s="204" t="s">
        <v>6321</v>
      </c>
      <c r="K673" s="204" t="s">
        <v>17564</v>
      </c>
      <c r="L673" s="204" t="s">
        <v>6321</v>
      </c>
      <c r="M673" s="204" t="s">
        <v>831</v>
      </c>
    </row>
    <row r="674" spans="1:13" ht="67.5" x14ac:dyDescent="0.25">
      <c r="A674" s="202" t="s">
        <v>17685</v>
      </c>
      <c r="B674">
        <v>2962</v>
      </c>
      <c r="C674" s="203" t="s">
        <v>17682</v>
      </c>
      <c r="D674" s="205" t="s">
        <v>17683</v>
      </c>
      <c r="E674" s="202" t="s">
        <v>17684</v>
      </c>
      <c r="F674" s="204" t="s">
        <v>16461</v>
      </c>
      <c r="G674" s="204" t="s">
        <v>16462</v>
      </c>
      <c r="H674" s="204" t="s">
        <v>6375</v>
      </c>
      <c r="I674" s="204" t="s">
        <v>16462</v>
      </c>
      <c r="J674" s="204" t="s">
        <v>6321</v>
      </c>
      <c r="K674" s="204" t="s">
        <v>7085</v>
      </c>
      <c r="L674" s="204" t="s">
        <v>6321</v>
      </c>
      <c r="M674" s="204" t="s">
        <v>831</v>
      </c>
    </row>
    <row r="675" spans="1:13" ht="67.5" x14ac:dyDescent="0.25">
      <c r="A675" s="206" t="s">
        <v>18833</v>
      </c>
      <c r="B675">
        <v>3259</v>
      </c>
      <c r="C675" s="207" t="s">
        <v>18830</v>
      </c>
      <c r="D675" s="208" t="s">
        <v>18831</v>
      </c>
      <c r="E675" s="206" t="s">
        <v>18832</v>
      </c>
      <c r="F675" s="209" t="s">
        <v>6824</v>
      </c>
      <c r="G675" s="209" t="s">
        <v>6825</v>
      </c>
      <c r="H675" s="209" t="s">
        <v>6473</v>
      </c>
      <c r="I675" s="209" t="s">
        <v>6825</v>
      </c>
      <c r="J675" s="209" t="s">
        <v>6321</v>
      </c>
      <c r="K675" s="209" t="s">
        <v>6321</v>
      </c>
      <c r="L675" s="209" t="s">
        <v>6321</v>
      </c>
      <c r="M675" s="209" t="s">
        <v>831</v>
      </c>
    </row>
    <row r="676" spans="1:13" ht="67.5" x14ac:dyDescent="0.25">
      <c r="A676" s="206" t="s">
        <v>2220</v>
      </c>
      <c r="B676">
        <v>2981</v>
      </c>
      <c r="C676" s="207" t="s">
        <v>17745</v>
      </c>
      <c r="D676" s="208" t="s">
        <v>17746</v>
      </c>
      <c r="E676" s="206" t="s">
        <v>5077</v>
      </c>
      <c r="F676" s="209" t="s">
        <v>17747</v>
      </c>
      <c r="G676" s="209" t="s">
        <v>17748</v>
      </c>
      <c r="H676" s="209" t="s">
        <v>6634</v>
      </c>
      <c r="I676" s="209" t="s">
        <v>17749</v>
      </c>
      <c r="J676" s="209" t="s">
        <v>6321</v>
      </c>
      <c r="K676" s="209" t="s">
        <v>6321</v>
      </c>
      <c r="L676" s="209" t="s">
        <v>6321</v>
      </c>
      <c r="M676" s="209" t="s">
        <v>831</v>
      </c>
    </row>
    <row r="677" spans="1:13" ht="33.75" x14ac:dyDescent="0.25">
      <c r="A677" s="202" t="s">
        <v>5078</v>
      </c>
      <c r="B677">
        <v>3169</v>
      </c>
      <c r="C677" s="203" t="s">
        <v>18472</v>
      </c>
      <c r="D677" s="205" t="s">
        <v>18473</v>
      </c>
      <c r="E677" s="202" t="s">
        <v>5080</v>
      </c>
      <c r="F677" s="204" t="s">
        <v>18474</v>
      </c>
      <c r="G677" s="204" t="s">
        <v>18475</v>
      </c>
      <c r="H677" s="204" t="s">
        <v>6427</v>
      </c>
      <c r="I677" s="204" t="s">
        <v>18475</v>
      </c>
      <c r="J677" s="204" t="s">
        <v>6321</v>
      </c>
      <c r="K677" s="204" t="s">
        <v>6321</v>
      </c>
      <c r="L677" s="204" t="s">
        <v>6321</v>
      </c>
      <c r="M677" s="204" t="s">
        <v>6363</v>
      </c>
    </row>
    <row r="678" spans="1:13" ht="33.75" x14ac:dyDescent="0.25">
      <c r="A678" s="206" t="s">
        <v>20063</v>
      </c>
      <c r="B678">
        <v>3580</v>
      </c>
      <c r="C678" s="207" t="s">
        <v>20060</v>
      </c>
      <c r="D678" s="208" t="s">
        <v>20061</v>
      </c>
      <c r="E678" s="206" t="s">
        <v>20062</v>
      </c>
      <c r="F678" s="209" t="s">
        <v>20038</v>
      </c>
      <c r="G678" s="209" t="s">
        <v>20039</v>
      </c>
      <c r="H678" s="209" t="s">
        <v>6555</v>
      </c>
      <c r="I678" s="209" t="s">
        <v>20039</v>
      </c>
      <c r="J678" s="209" t="s">
        <v>6321</v>
      </c>
      <c r="K678" s="209" t="s">
        <v>6321</v>
      </c>
      <c r="L678" s="209" t="s">
        <v>6321</v>
      </c>
      <c r="M678" s="209" t="s">
        <v>831</v>
      </c>
    </row>
    <row r="679" spans="1:13" ht="33.75" x14ac:dyDescent="0.25">
      <c r="A679" s="206" t="s">
        <v>12783</v>
      </c>
      <c r="B679">
        <v>1635</v>
      </c>
      <c r="C679" s="207" t="s">
        <v>12780</v>
      </c>
      <c r="D679" s="208" t="s">
        <v>12781</v>
      </c>
      <c r="E679" s="206" t="s">
        <v>12782</v>
      </c>
      <c r="F679" s="209" t="s">
        <v>6695</v>
      </c>
      <c r="G679" s="209" t="s">
        <v>6696</v>
      </c>
      <c r="H679" s="209" t="s">
        <v>6439</v>
      </c>
      <c r="I679" s="209" t="s">
        <v>6696</v>
      </c>
      <c r="J679" s="209" t="s">
        <v>6321</v>
      </c>
      <c r="K679" s="209" t="s">
        <v>6321</v>
      </c>
      <c r="L679" s="209" t="s">
        <v>6321</v>
      </c>
      <c r="M679" s="209" t="s">
        <v>831</v>
      </c>
    </row>
    <row r="680" spans="1:13" ht="67.5" x14ac:dyDescent="0.25">
      <c r="A680" s="202" t="s">
        <v>2223</v>
      </c>
      <c r="B680">
        <v>1034</v>
      </c>
      <c r="C680" s="203" t="s">
        <v>10388</v>
      </c>
      <c r="D680" s="205" t="s">
        <v>10389</v>
      </c>
      <c r="E680" s="202" t="s">
        <v>10390</v>
      </c>
      <c r="F680" s="204" t="s">
        <v>6781</v>
      </c>
      <c r="G680" s="204" t="s">
        <v>6782</v>
      </c>
      <c r="H680" s="204" t="s">
        <v>6439</v>
      </c>
      <c r="I680" s="204" t="s">
        <v>6783</v>
      </c>
      <c r="J680" s="204" t="s">
        <v>6321</v>
      </c>
      <c r="K680" s="204" t="s">
        <v>6321</v>
      </c>
      <c r="L680" s="204" t="s">
        <v>6321</v>
      </c>
      <c r="M680" s="204" t="s">
        <v>831</v>
      </c>
    </row>
    <row r="681" spans="1:13" ht="33.75" x14ac:dyDescent="0.25">
      <c r="A681" s="206" t="s">
        <v>2226</v>
      </c>
      <c r="B681">
        <v>2989</v>
      </c>
      <c r="C681" s="207" t="s">
        <v>17754</v>
      </c>
      <c r="D681" s="208" t="s">
        <v>17755</v>
      </c>
      <c r="E681" s="206" t="s">
        <v>5094</v>
      </c>
      <c r="F681" s="209" t="s">
        <v>17756</v>
      </c>
      <c r="G681" s="209" t="s">
        <v>16628</v>
      </c>
      <c r="H681" s="209" t="s">
        <v>7479</v>
      </c>
      <c r="I681" s="209" t="s">
        <v>16628</v>
      </c>
      <c r="J681" s="209" t="s">
        <v>6321</v>
      </c>
      <c r="K681" s="209" t="s">
        <v>6321</v>
      </c>
      <c r="L681" s="209" t="s">
        <v>6321</v>
      </c>
      <c r="M681" s="209" t="s">
        <v>831</v>
      </c>
    </row>
    <row r="682" spans="1:13" ht="56.25" x14ac:dyDescent="0.25">
      <c r="A682" s="206" t="s">
        <v>2229</v>
      </c>
      <c r="B682">
        <v>2948</v>
      </c>
      <c r="C682" s="207" t="s">
        <v>17641</v>
      </c>
      <c r="D682" s="208" t="s">
        <v>17642</v>
      </c>
      <c r="E682" s="206" t="s">
        <v>5114</v>
      </c>
      <c r="F682" s="209" t="s">
        <v>17643</v>
      </c>
      <c r="G682" s="209" t="s">
        <v>6713</v>
      </c>
      <c r="H682" s="209" t="s">
        <v>6634</v>
      </c>
      <c r="I682" s="209" t="s">
        <v>6714</v>
      </c>
      <c r="J682" s="209" t="s">
        <v>6321</v>
      </c>
      <c r="K682" s="209" t="s">
        <v>17564</v>
      </c>
      <c r="L682" s="209" t="s">
        <v>6321</v>
      </c>
      <c r="M682" s="209" t="s">
        <v>831</v>
      </c>
    </row>
    <row r="683" spans="1:13" ht="33.75" x14ac:dyDescent="0.25">
      <c r="A683" s="202" t="s">
        <v>5115</v>
      </c>
      <c r="B683">
        <v>2662</v>
      </c>
      <c r="C683" s="203" t="s">
        <v>16594</v>
      </c>
      <c r="D683" s="205" t="s">
        <v>16595</v>
      </c>
      <c r="E683" s="202" t="s">
        <v>5117</v>
      </c>
      <c r="F683" s="204" t="s">
        <v>16592</v>
      </c>
      <c r="G683" s="204" t="s">
        <v>16593</v>
      </c>
      <c r="H683" s="204" t="s">
        <v>7589</v>
      </c>
      <c r="I683" s="204" t="s">
        <v>16593</v>
      </c>
      <c r="J683" s="204" t="s">
        <v>6321</v>
      </c>
      <c r="K683" s="204" t="s">
        <v>6321</v>
      </c>
      <c r="L683" s="204" t="s">
        <v>6321</v>
      </c>
      <c r="M683" s="204" t="s">
        <v>831</v>
      </c>
    </row>
    <row r="684" spans="1:13" ht="45" x14ac:dyDescent="0.25">
      <c r="A684" s="206" t="s">
        <v>17790</v>
      </c>
      <c r="B684">
        <v>2997</v>
      </c>
      <c r="C684" s="207" t="s">
        <v>17787</v>
      </c>
      <c r="D684" s="208" t="s">
        <v>17788</v>
      </c>
      <c r="E684" s="206" t="s">
        <v>17789</v>
      </c>
      <c r="F684" s="209" t="s">
        <v>7243</v>
      </c>
      <c r="G684" s="209" t="s">
        <v>7244</v>
      </c>
      <c r="H684" s="209" t="s">
        <v>6402</v>
      </c>
      <c r="I684" s="209" t="s">
        <v>7244</v>
      </c>
      <c r="J684" s="209" t="s">
        <v>6321</v>
      </c>
      <c r="K684" s="209" t="s">
        <v>6321</v>
      </c>
      <c r="L684" s="209" t="s">
        <v>6321</v>
      </c>
      <c r="M684" s="209" t="s">
        <v>831</v>
      </c>
    </row>
    <row r="685" spans="1:13" ht="67.5" x14ac:dyDescent="0.25">
      <c r="A685" s="202" t="s">
        <v>20309</v>
      </c>
      <c r="B685">
        <v>3643</v>
      </c>
      <c r="C685" s="203" t="s">
        <v>20306</v>
      </c>
      <c r="D685" s="205" t="s">
        <v>20307</v>
      </c>
      <c r="E685" s="202" t="s">
        <v>20308</v>
      </c>
      <c r="F685" s="204" t="s">
        <v>12838</v>
      </c>
      <c r="G685" s="204" t="s">
        <v>12839</v>
      </c>
      <c r="H685" s="204" t="s">
        <v>6439</v>
      </c>
      <c r="I685" s="204" t="s">
        <v>12840</v>
      </c>
      <c r="J685" s="204" t="s">
        <v>6321</v>
      </c>
      <c r="K685" s="204" t="s">
        <v>6321</v>
      </c>
      <c r="L685" s="204" t="s">
        <v>6321</v>
      </c>
      <c r="M685" s="204" t="s">
        <v>831</v>
      </c>
    </row>
    <row r="686" spans="1:13" ht="56.25" x14ac:dyDescent="0.25">
      <c r="A686" s="202" t="s">
        <v>13521</v>
      </c>
      <c r="B686">
        <v>1821</v>
      </c>
      <c r="C686" s="203" t="s">
        <v>13518</v>
      </c>
      <c r="D686" s="205" t="s">
        <v>13519</v>
      </c>
      <c r="E686" s="202" t="s">
        <v>13520</v>
      </c>
      <c r="F686" s="204" t="s">
        <v>11021</v>
      </c>
      <c r="G686" s="204" t="s">
        <v>11022</v>
      </c>
      <c r="H686" s="204" t="s">
        <v>6439</v>
      </c>
      <c r="I686" s="204" t="s">
        <v>11023</v>
      </c>
      <c r="J686" s="204" t="s">
        <v>6321</v>
      </c>
      <c r="K686" s="204" t="s">
        <v>6321</v>
      </c>
      <c r="L686" s="204" t="s">
        <v>6321</v>
      </c>
      <c r="M686" s="204" t="s">
        <v>831</v>
      </c>
    </row>
    <row r="687" spans="1:13" ht="45" x14ac:dyDescent="0.25">
      <c r="A687" s="206" t="s">
        <v>18741</v>
      </c>
      <c r="B687">
        <v>3238</v>
      </c>
      <c r="C687" s="207" t="s">
        <v>18738</v>
      </c>
      <c r="D687" s="208" t="s">
        <v>18739</v>
      </c>
      <c r="E687" s="206" t="s">
        <v>18740</v>
      </c>
      <c r="F687" s="209" t="s">
        <v>6673</v>
      </c>
      <c r="G687" s="209" t="s">
        <v>6674</v>
      </c>
      <c r="H687" s="209" t="s">
        <v>6473</v>
      </c>
      <c r="I687" s="209" t="s">
        <v>6674</v>
      </c>
      <c r="J687" s="209" t="s">
        <v>6321</v>
      </c>
      <c r="K687" s="209" t="s">
        <v>6321</v>
      </c>
      <c r="L687" s="209" t="s">
        <v>6321</v>
      </c>
      <c r="M687" s="209" t="s">
        <v>831</v>
      </c>
    </row>
    <row r="688" spans="1:13" ht="78.75" x14ac:dyDescent="0.25">
      <c r="A688" s="202" t="s">
        <v>2232</v>
      </c>
      <c r="B688">
        <v>1814</v>
      </c>
      <c r="C688" s="203" t="s">
        <v>13499</v>
      </c>
      <c r="D688" s="205" t="s">
        <v>13500</v>
      </c>
      <c r="E688" s="202" t="s">
        <v>5125</v>
      </c>
      <c r="F688" s="204" t="s">
        <v>10110</v>
      </c>
      <c r="G688" s="204" t="s">
        <v>10111</v>
      </c>
      <c r="H688" s="204" t="s">
        <v>6439</v>
      </c>
      <c r="I688" s="204" t="s">
        <v>10112</v>
      </c>
      <c r="J688" s="204" t="s">
        <v>6321</v>
      </c>
      <c r="K688" s="204" t="s">
        <v>6321</v>
      </c>
      <c r="L688" s="204" t="s">
        <v>6321</v>
      </c>
      <c r="M688" s="204" t="s">
        <v>831</v>
      </c>
    </row>
    <row r="689" spans="1:13" ht="45" x14ac:dyDescent="0.25">
      <c r="A689" s="202" t="s">
        <v>2233</v>
      </c>
      <c r="B689">
        <v>3873</v>
      </c>
      <c r="C689" s="203" t="s">
        <v>21169</v>
      </c>
      <c r="D689" s="205" t="s">
        <v>21170</v>
      </c>
      <c r="E689" s="202" t="s">
        <v>21171</v>
      </c>
      <c r="F689" s="204" t="s">
        <v>21172</v>
      </c>
      <c r="G689" s="204" t="s">
        <v>21173</v>
      </c>
      <c r="H689" s="204" t="s">
        <v>21174</v>
      </c>
      <c r="I689" s="204" t="s">
        <v>21173</v>
      </c>
      <c r="J689" s="204" t="s">
        <v>6321</v>
      </c>
      <c r="K689" s="204" t="s">
        <v>6321</v>
      </c>
      <c r="L689" s="204" t="s">
        <v>6321</v>
      </c>
      <c r="M689" s="204" t="s">
        <v>6423</v>
      </c>
    </row>
    <row r="690" spans="1:13" ht="56.25" x14ac:dyDescent="0.25">
      <c r="A690" s="202" t="s">
        <v>19145</v>
      </c>
      <c r="B690">
        <v>3336</v>
      </c>
      <c r="C690" s="203" t="s">
        <v>19142</v>
      </c>
      <c r="D690" s="205" t="s">
        <v>19143</v>
      </c>
      <c r="E690" s="202" t="s">
        <v>19144</v>
      </c>
      <c r="F690" s="204" t="s">
        <v>19146</v>
      </c>
      <c r="G690" s="204" t="s">
        <v>19147</v>
      </c>
      <c r="H690" s="204" t="s">
        <v>6473</v>
      </c>
      <c r="I690" s="204" t="s">
        <v>19148</v>
      </c>
      <c r="J690" s="204" t="s">
        <v>6321</v>
      </c>
      <c r="K690" s="204" t="s">
        <v>6321</v>
      </c>
      <c r="L690" s="204" t="s">
        <v>6321</v>
      </c>
      <c r="M690" s="204" t="s">
        <v>831</v>
      </c>
    </row>
    <row r="691" spans="1:13" ht="45" x14ac:dyDescent="0.25">
      <c r="A691" s="202" t="s">
        <v>12609</v>
      </c>
      <c r="B691">
        <v>1592</v>
      </c>
      <c r="C691" s="203" t="s">
        <v>12606</v>
      </c>
      <c r="D691" s="205" t="s">
        <v>12607</v>
      </c>
      <c r="E691" s="202" t="s">
        <v>12608</v>
      </c>
      <c r="F691" s="204" t="s">
        <v>12610</v>
      </c>
      <c r="G691" s="204" t="s">
        <v>12611</v>
      </c>
      <c r="H691" s="204" t="s">
        <v>7479</v>
      </c>
      <c r="I691" s="204" t="s">
        <v>12611</v>
      </c>
      <c r="J691" s="204" t="s">
        <v>6321</v>
      </c>
      <c r="K691" s="204" t="s">
        <v>6321</v>
      </c>
      <c r="L691" s="204" t="s">
        <v>6321</v>
      </c>
      <c r="M691" s="204" t="s">
        <v>831</v>
      </c>
    </row>
    <row r="692" spans="1:13" ht="56.25" x14ac:dyDescent="0.25">
      <c r="A692" s="202" t="s">
        <v>17630</v>
      </c>
      <c r="B692">
        <v>2945</v>
      </c>
      <c r="C692" s="203" t="s">
        <v>17627</v>
      </c>
      <c r="D692" s="205" t="s">
        <v>17628</v>
      </c>
      <c r="E692" s="202" t="s">
        <v>17629</v>
      </c>
      <c r="F692" s="204" t="s">
        <v>17631</v>
      </c>
      <c r="G692" s="204" t="s">
        <v>17632</v>
      </c>
      <c r="H692" s="204" t="s">
        <v>6369</v>
      </c>
      <c r="I692" s="204" t="s">
        <v>17632</v>
      </c>
      <c r="J692" s="204" t="s">
        <v>6321</v>
      </c>
      <c r="K692" s="204" t="s">
        <v>6321</v>
      </c>
      <c r="L692" s="204" t="s">
        <v>6321</v>
      </c>
      <c r="M692" s="204" t="s">
        <v>831</v>
      </c>
    </row>
    <row r="693" spans="1:13" ht="67.5" x14ac:dyDescent="0.25">
      <c r="A693" s="202" t="s">
        <v>13530</v>
      </c>
      <c r="B693">
        <v>1826</v>
      </c>
      <c r="C693" s="203" t="s">
        <v>13527</v>
      </c>
      <c r="D693" s="205" t="s">
        <v>13528</v>
      </c>
      <c r="E693" s="202" t="s">
        <v>13529</v>
      </c>
      <c r="F693" s="204" t="s">
        <v>12317</v>
      </c>
      <c r="G693" s="204" t="s">
        <v>12318</v>
      </c>
      <c r="H693" s="204" t="s">
        <v>6578</v>
      </c>
      <c r="I693" s="204" t="s">
        <v>12319</v>
      </c>
      <c r="J693" s="204" t="s">
        <v>6321</v>
      </c>
      <c r="K693" s="204" t="s">
        <v>6321</v>
      </c>
      <c r="L693" s="204" t="s">
        <v>6321</v>
      </c>
      <c r="M693" s="204" t="s">
        <v>6330</v>
      </c>
    </row>
    <row r="694" spans="1:13" ht="67.5" x14ac:dyDescent="0.25">
      <c r="A694" s="202" t="s">
        <v>2236</v>
      </c>
      <c r="B694">
        <v>1812</v>
      </c>
      <c r="C694" s="203" t="s">
        <v>13492</v>
      </c>
      <c r="D694" s="205" t="s">
        <v>13493</v>
      </c>
      <c r="E694" s="202" t="s">
        <v>13494</v>
      </c>
      <c r="F694" s="204" t="s">
        <v>13495</v>
      </c>
      <c r="G694" s="204" t="s">
        <v>13496</v>
      </c>
      <c r="H694" s="204" t="s">
        <v>6480</v>
      </c>
      <c r="I694" s="204" t="s">
        <v>13496</v>
      </c>
      <c r="J694" s="204" t="s">
        <v>6321</v>
      </c>
      <c r="K694" s="204" t="s">
        <v>6321</v>
      </c>
      <c r="L694" s="204" t="s">
        <v>6321</v>
      </c>
      <c r="M694" s="204" t="s">
        <v>831</v>
      </c>
    </row>
    <row r="695" spans="1:13" ht="33.75" x14ac:dyDescent="0.25">
      <c r="A695" s="202" t="s">
        <v>13536</v>
      </c>
      <c r="B695">
        <v>1828</v>
      </c>
      <c r="C695" s="203" t="s">
        <v>13533</v>
      </c>
      <c r="D695" s="205" t="s">
        <v>13534</v>
      </c>
      <c r="E695" s="202" t="s">
        <v>13535</v>
      </c>
      <c r="F695" s="204" t="s">
        <v>6689</v>
      </c>
      <c r="G695" s="204" t="s">
        <v>6690</v>
      </c>
      <c r="H695" s="204" t="s">
        <v>6691</v>
      </c>
      <c r="I695" s="204" t="s">
        <v>6692</v>
      </c>
      <c r="J695" s="204" t="s">
        <v>6321</v>
      </c>
      <c r="K695" s="204" t="s">
        <v>6321</v>
      </c>
      <c r="L695" s="204" t="s">
        <v>6321</v>
      </c>
      <c r="M695" s="204" t="s">
        <v>831</v>
      </c>
    </row>
    <row r="696" spans="1:13" ht="33.75" x14ac:dyDescent="0.25">
      <c r="A696" s="202" t="s">
        <v>13670</v>
      </c>
      <c r="B696">
        <v>1860</v>
      </c>
      <c r="C696" s="203" t="s">
        <v>13667</v>
      </c>
      <c r="D696" s="205" t="s">
        <v>13668</v>
      </c>
      <c r="E696" s="202" t="s">
        <v>13669</v>
      </c>
      <c r="F696" s="204" t="s">
        <v>6695</v>
      </c>
      <c r="G696" s="204" t="s">
        <v>6696</v>
      </c>
      <c r="H696" s="204" t="s">
        <v>6439</v>
      </c>
      <c r="I696" s="204" t="s">
        <v>6696</v>
      </c>
      <c r="J696" s="204" t="s">
        <v>6321</v>
      </c>
      <c r="K696" s="204" t="s">
        <v>6321</v>
      </c>
      <c r="L696" s="204" t="s">
        <v>6321</v>
      </c>
      <c r="M696" s="204" t="s">
        <v>831</v>
      </c>
    </row>
    <row r="697" spans="1:13" ht="33.75" x14ac:dyDescent="0.25">
      <c r="A697" s="202" t="s">
        <v>11541</v>
      </c>
      <c r="B697">
        <v>1301</v>
      </c>
      <c r="C697" s="203" t="s">
        <v>11538</v>
      </c>
      <c r="D697" s="205" t="s">
        <v>11539</v>
      </c>
      <c r="E697" s="202" t="s">
        <v>11540</v>
      </c>
      <c r="F697" s="204" t="s">
        <v>6884</v>
      </c>
      <c r="G697" s="204" t="s">
        <v>6885</v>
      </c>
      <c r="H697" s="204" t="s">
        <v>6886</v>
      </c>
      <c r="I697" s="204" t="s">
        <v>6885</v>
      </c>
      <c r="J697" s="204" t="s">
        <v>6321</v>
      </c>
      <c r="K697" s="204" t="s">
        <v>6321</v>
      </c>
      <c r="L697" s="204" t="s">
        <v>6321</v>
      </c>
      <c r="M697" s="204" t="s">
        <v>831</v>
      </c>
    </row>
    <row r="698" spans="1:13" ht="56.25" x14ac:dyDescent="0.25">
      <c r="A698" s="206" t="s">
        <v>6711</v>
      </c>
      <c r="B698">
        <v>79</v>
      </c>
      <c r="C698" s="207" t="s">
        <v>6708</v>
      </c>
      <c r="D698" s="208" t="s">
        <v>6709</v>
      </c>
      <c r="E698" s="206" t="s">
        <v>6710</v>
      </c>
      <c r="F698" s="209" t="s">
        <v>6712</v>
      </c>
      <c r="G698" s="209" t="s">
        <v>6713</v>
      </c>
      <c r="H698" s="209" t="s">
        <v>6634</v>
      </c>
      <c r="I698" s="209" t="s">
        <v>6714</v>
      </c>
      <c r="J698" s="209" t="s">
        <v>6321</v>
      </c>
      <c r="K698" s="209" t="s">
        <v>6321</v>
      </c>
      <c r="L698" s="209" t="s">
        <v>6321</v>
      </c>
      <c r="M698" s="209" t="s">
        <v>831</v>
      </c>
    </row>
    <row r="699" spans="1:13" ht="45" x14ac:dyDescent="0.25">
      <c r="A699" s="206" t="s">
        <v>1188</v>
      </c>
      <c r="B699">
        <v>3363</v>
      </c>
      <c r="C699" s="207" t="s">
        <v>19257</v>
      </c>
      <c r="D699" s="208" t="s">
        <v>19258</v>
      </c>
      <c r="E699" s="206" t="s">
        <v>1189</v>
      </c>
      <c r="F699" s="209" t="s">
        <v>6437</v>
      </c>
      <c r="G699" s="209" t="s">
        <v>6438</v>
      </c>
      <c r="H699" s="209" t="s">
        <v>6439</v>
      </c>
      <c r="I699" s="209" t="s">
        <v>6440</v>
      </c>
      <c r="J699" s="209" t="s">
        <v>6321</v>
      </c>
      <c r="K699" s="209" t="s">
        <v>6321</v>
      </c>
      <c r="L699" s="209" t="s">
        <v>6321</v>
      </c>
      <c r="M699" s="209" t="s">
        <v>831</v>
      </c>
    </row>
    <row r="700" spans="1:13" ht="56.25" x14ac:dyDescent="0.25">
      <c r="A700" s="206" t="s">
        <v>30537</v>
      </c>
      <c r="B700">
        <v>1009</v>
      </c>
      <c r="C700" s="207" t="s">
        <v>10303</v>
      </c>
      <c r="D700" s="206" t="s">
        <v>30538</v>
      </c>
      <c r="E700" s="206" t="s">
        <v>30539</v>
      </c>
      <c r="F700" s="209" t="s">
        <v>10304</v>
      </c>
      <c r="G700" s="209" t="s">
        <v>10305</v>
      </c>
      <c r="H700" s="209" t="s">
        <v>6416</v>
      </c>
      <c r="I700" s="209" t="s">
        <v>10305</v>
      </c>
      <c r="J700" s="209" t="s">
        <v>6321</v>
      </c>
      <c r="K700" s="209" t="s">
        <v>7085</v>
      </c>
      <c r="L700" s="209" t="s">
        <v>6655</v>
      </c>
      <c r="M700" s="209" t="s">
        <v>831</v>
      </c>
    </row>
    <row r="701" spans="1:13" ht="33.75" x14ac:dyDescent="0.25">
      <c r="A701" s="206" t="s">
        <v>30540</v>
      </c>
      <c r="B701">
        <v>1128</v>
      </c>
      <c r="C701" s="207" t="s">
        <v>10786</v>
      </c>
      <c r="D701" s="208" t="s">
        <v>30541</v>
      </c>
      <c r="E701" s="206" t="s">
        <v>30542</v>
      </c>
      <c r="F701" s="209" t="s">
        <v>6695</v>
      </c>
      <c r="G701" s="209" t="s">
        <v>8781</v>
      </c>
      <c r="H701" s="209" t="s">
        <v>6439</v>
      </c>
      <c r="I701" s="209" t="s">
        <v>8781</v>
      </c>
      <c r="J701" s="209" t="s">
        <v>6321</v>
      </c>
      <c r="K701" s="209" t="s">
        <v>6321</v>
      </c>
      <c r="L701" s="209" t="s">
        <v>6655</v>
      </c>
      <c r="M701" s="209" t="s">
        <v>831</v>
      </c>
    </row>
    <row r="702" spans="1:13" ht="78.75" x14ac:dyDescent="0.25">
      <c r="A702" s="206" t="s">
        <v>2240</v>
      </c>
      <c r="B702">
        <v>1122</v>
      </c>
      <c r="C702" s="207" t="s">
        <v>10759</v>
      </c>
      <c r="D702" s="208" t="s">
        <v>10760</v>
      </c>
      <c r="E702" s="206" t="s">
        <v>6059</v>
      </c>
      <c r="F702" s="209" t="s">
        <v>10110</v>
      </c>
      <c r="G702" s="209" t="s">
        <v>10111</v>
      </c>
      <c r="H702" s="209" t="s">
        <v>6439</v>
      </c>
      <c r="I702" s="209" t="s">
        <v>10112</v>
      </c>
      <c r="J702" s="209" t="s">
        <v>6321</v>
      </c>
      <c r="K702" s="209" t="s">
        <v>7085</v>
      </c>
      <c r="L702" s="209" t="s">
        <v>6321</v>
      </c>
      <c r="M702" s="209" t="s">
        <v>831</v>
      </c>
    </row>
    <row r="703" spans="1:13" ht="67.5" x14ac:dyDescent="0.25">
      <c r="A703" s="202" t="s">
        <v>2243</v>
      </c>
      <c r="B703">
        <v>3010</v>
      </c>
      <c r="C703" s="203" t="s">
        <v>17828</v>
      </c>
      <c r="D703" s="205" t="s">
        <v>17829</v>
      </c>
      <c r="E703" s="202" t="s">
        <v>5823</v>
      </c>
      <c r="F703" s="204" t="s">
        <v>17830</v>
      </c>
      <c r="G703" s="204" t="s">
        <v>17831</v>
      </c>
      <c r="H703" s="204" t="s">
        <v>6375</v>
      </c>
      <c r="I703" s="204" t="s">
        <v>17831</v>
      </c>
      <c r="J703" s="204" t="s">
        <v>6321</v>
      </c>
      <c r="K703" s="204" t="s">
        <v>6321</v>
      </c>
      <c r="L703" s="204" t="s">
        <v>6321</v>
      </c>
      <c r="M703" s="204" t="s">
        <v>831</v>
      </c>
    </row>
    <row r="704" spans="1:13" ht="112.5" x14ac:dyDescent="0.25">
      <c r="A704" s="206" t="s">
        <v>18087</v>
      </c>
      <c r="B704">
        <v>3071</v>
      </c>
      <c r="C704" s="207" t="s">
        <v>18084</v>
      </c>
      <c r="D704" s="208" t="s">
        <v>18085</v>
      </c>
      <c r="E704" s="206" t="s">
        <v>18086</v>
      </c>
      <c r="F704" s="209" t="s">
        <v>18088</v>
      </c>
      <c r="G704" s="209" t="s">
        <v>18089</v>
      </c>
      <c r="H704" s="209" t="s">
        <v>6375</v>
      </c>
      <c r="I704" s="209" t="s">
        <v>18090</v>
      </c>
      <c r="J704" s="209" t="s">
        <v>6321</v>
      </c>
      <c r="K704" s="209" t="s">
        <v>6321</v>
      </c>
      <c r="L704" s="209" t="s">
        <v>6321</v>
      </c>
      <c r="M704" s="209" t="s">
        <v>831</v>
      </c>
    </row>
    <row r="705" spans="1:13" ht="45" x14ac:dyDescent="0.25">
      <c r="A705" s="206" t="s">
        <v>17600</v>
      </c>
      <c r="B705">
        <v>2938</v>
      </c>
      <c r="C705" s="207" t="s">
        <v>17597</v>
      </c>
      <c r="D705" s="208" t="s">
        <v>17598</v>
      </c>
      <c r="E705" s="206" t="s">
        <v>17599</v>
      </c>
      <c r="F705" s="209" t="s">
        <v>17601</v>
      </c>
      <c r="G705" s="209" t="s">
        <v>17602</v>
      </c>
      <c r="H705" s="209" t="s">
        <v>6998</v>
      </c>
      <c r="I705" s="209" t="s">
        <v>17602</v>
      </c>
      <c r="J705" s="209" t="s">
        <v>6321</v>
      </c>
      <c r="K705" s="209" t="s">
        <v>6321</v>
      </c>
      <c r="L705" s="209" t="s">
        <v>6321</v>
      </c>
      <c r="M705" s="209" t="s">
        <v>831</v>
      </c>
    </row>
    <row r="706" spans="1:13" ht="56.25" x14ac:dyDescent="0.25">
      <c r="A706" s="206" t="s">
        <v>30543</v>
      </c>
      <c r="B706">
        <v>1479</v>
      </c>
      <c r="C706" s="207" t="s">
        <v>12167</v>
      </c>
      <c r="D706" s="206" t="s">
        <v>30544</v>
      </c>
      <c r="E706" s="206" t="s">
        <v>30545</v>
      </c>
      <c r="F706" s="209" t="s">
        <v>12168</v>
      </c>
      <c r="G706" s="209" t="s">
        <v>12169</v>
      </c>
      <c r="H706" s="209" t="s">
        <v>6439</v>
      </c>
      <c r="I706" s="209" t="s">
        <v>12169</v>
      </c>
      <c r="J706" s="209" t="s">
        <v>6321</v>
      </c>
      <c r="K706" s="209" t="s">
        <v>6321</v>
      </c>
      <c r="L706" s="209" t="s">
        <v>6655</v>
      </c>
      <c r="M706" s="209" t="s">
        <v>831</v>
      </c>
    </row>
    <row r="707" spans="1:13" ht="78.75" x14ac:dyDescent="0.25">
      <c r="A707" s="206" t="s">
        <v>2244</v>
      </c>
      <c r="B707">
        <v>1035</v>
      </c>
      <c r="C707" s="207" t="s">
        <v>10391</v>
      </c>
      <c r="D707" s="208" t="s">
        <v>10392</v>
      </c>
      <c r="E707" s="206" t="s">
        <v>10393</v>
      </c>
      <c r="F707" s="209" t="s">
        <v>10394</v>
      </c>
      <c r="G707" s="209" t="s">
        <v>10395</v>
      </c>
      <c r="H707" s="209" t="s">
        <v>9559</v>
      </c>
      <c r="I707" s="209" t="s">
        <v>10396</v>
      </c>
      <c r="J707" s="209" t="s">
        <v>6321</v>
      </c>
      <c r="K707" s="209" t="s">
        <v>6321</v>
      </c>
      <c r="L707" s="209" t="s">
        <v>6321</v>
      </c>
      <c r="M707" s="209" t="s">
        <v>831</v>
      </c>
    </row>
    <row r="708" spans="1:13" ht="56.25" x14ac:dyDescent="0.25">
      <c r="A708" s="206" t="s">
        <v>30546</v>
      </c>
      <c r="B708">
        <v>1471</v>
      </c>
      <c r="C708" s="207" t="s">
        <v>12160</v>
      </c>
      <c r="D708" s="206" t="s">
        <v>30547</v>
      </c>
      <c r="E708" s="212" t="s">
        <v>30548</v>
      </c>
      <c r="F708" s="209" t="s">
        <v>12161</v>
      </c>
      <c r="G708" s="209" t="s">
        <v>12162</v>
      </c>
      <c r="H708" s="209" t="s">
        <v>8304</v>
      </c>
      <c r="I708" s="209" t="s">
        <v>12162</v>
      </c>
      <c r="J708" s="209" t="s">
        <v>6321</v>
      </c>
      <c r="K708" s="209" t="s">
        <v>6321</v>
      </c>
      <c r="L708" s="209" t="s">
        <v>6655</v>
      </c>
      <c r="M708" s="209" t="s">
        <v>831</v>
      </c>
    </row>
    <row r="709" spans="1:13" ht="90" x14ac:dyDescent="0.25">
      <c r="A709" s="202" t="s">
        <v>30549</v>
      </c>
      <c r="B709">
        <v>3124</v>
      </c>
      <c r="C709" s="203" t="s">
        <v>18307</v>
      </c>
      <c r="D709" s="202" t="s">
        <v>30550</v>
      </c>
      <c r="E709" s="202" t="s">
        <v>30551</v>
      </c>
      <c r="F709" s="204" t="s">
        <v>18308</v>
      </c>
      <c r="G709" s="204" t="s">
        <v>18309</v>
      </c>
      <c r="H709" s="204" t="s">
        <v>6375</v>
      </c>
      <c r="I709" s="204" t="s">
        <v>18310</v>
      </c>
      <c r="J709" s="204" t="s">
        <v>6321</v>
      </c>
      <c r="K709" s="204" t="s">
        <v>6321</v>
      </c>
      <c r="L709" s="204" t="s">
        <v>6321</v>
      </c>
      <c r="M709" s="204" t="s">
        <v>831</v>
      </c>
    </row>
    <row r="710" spans="1:13" ht="67.5" x14ac:dyDescent="0.25">
      <c r="A710" s="206" t="s">
        <v>17994</v>
      </c>
      <c r="B710">
        <v>3047</v>
      </c>
      <c r="C710" s="207" t="s">
        <v>17991</v>
      </c>
      <c r="D710" s="208" t="s">
        <v>17992</v>
      </c>
      <c r="E710" s="206" t="s">
        <v>17993</v>
      </c>
      <c r="F710" s="209" t="s">
        <v>17590</v>
      </c>
      <c r="G710" s="209" t="s">
        <v>17591</v>
      </c>
      <c r="H710" s="209" t="s">
        <v>6536</v>
      </c>
      <c r="I710" s="209" t="s">
        <v>17591</v>
      </c>
      <c r="J710" s="209" t="s">
        <v>6321</v>
      </c>
      <c r="K710" s="209" t="s">
        <v>6321</v>
      </c>
      <c r="L710" s="209" t="s">
        <v>6321</v>
      </c>
      <c r="M710" s="209" t="s">
        <v>831</v>
      </c>
    </row>
    <row r="711" spans="1:13" ht="90" x14ac:dyDescent="0.25">
      <c r="A711" s="202" t="s">
        <v>18328</v>
      </c>
      <c r="B711">
        <v>3133</v>
      </c>
      <c r="C711" s="203" t="s">
        <v>18325</v>
      </c>
      <c r="D711" s="205" t="s">
        <v>18326</v>
      </c>
      <c r="E711" s="202" t="s">
        <v>18327</v>
      </c>
      <c r="F711" s="204" t="s">
        <v>18329</v>
      </c>
      <c r="G711" s="204" t="s">
        <v>18330</v>
      </c>
      <c r="H711" s="204" t="s">
        <v>8304</v>
      </c>
      <c r="I711" s="204" t="s">
        <v>18331</v>
      </c>
      <c r="J711" s="204" t="s">
        <v>6321</v>
      </c>
      <c r="K711" s="204" t="s">
        <v>6321</v>
      </c>
      <c r="L711" s="204" t="s">
        <v>6321</v>
      </c>
      <c r="M711" s="204" t="s">
        <v>831</v>
      </c>
    </row>
    <row r="712" spans="1:13" ht="101.25" x14ac:dyDescent="0.25">
      <c r="A712" s="202" t="s">
        <v>5566</v>
      </c>
      <c r="B712">
        <v>3018</v>
      </c>
      <c r="C712" s="203" t="s">
        <v>17864</v>
      </c>
      <c r="D712" s="205" t="s">
        <v>17865</v>
      </c>
      <c r="E712" s="202" t="s">
        <v>5824</v>
      </c>
      <c r="F712" s="204" t="s">
        <v>17866</v>
      </c>
      <c r="G712" s="204" t="s">
        <v>17867</v>
      </c>
      <c r="H712" s="204" t="s">
        <v>6375</v>
      </c>
      <c r="I712" s="204" t="s">
        <v>17867</v>
      </c>
      <c r="J712" s="204" t="s">
        <v>6321</v>
      </c>
      <c r="K712" s="204" t="s">
        <v>6321</v>
      </c>
      <c r="L712" s="204" t="s">
        <v>6321</v>
      </c>
      <c r="M712" s="204" t="s">
        <v>6330</v>
      </c>
    </row>
    <row r="713" spans="1:13" ht="33.75" x14ac:dyDescent="0.25">
      <c r="A713" s="206" t="s">
        <v>13933</v>
      </c>
      <c r="B713">
        <v>1943</v>
      </c>
      <c r="C713" s="207" t="s">
        <v>13930</v>
      </c>
      <c r="D713" s="208" t="s">
        <v>13931</v>
      </c>
      <c r="E713" s="206" t="s">
        <v>13932</v>
      </c>
      <c r="F713" s="209" t="s">
        <v>9049</v>
      </c>
      <c r="G713" s="209" t="s">
        <v>9050</v>
      </c>
      <c r="H713" s="209" t="s">
        <v>6473</v>
      </c>
      <c r="I713" s="209" t="s">
        <v>9050</v>
      </c>
      <c r="J713" s="209" t="s">
        <v>6321</v>
      </c>
      <c r="K713" s="209" t="s">
        <v>6321</v>
      </c>
      <c r="L713" s="209" t="s">
        <v>6321</v>
      </c>
      <c r="M713" s="209" t="s">
        <v>831</v>
      </c>
    </row>
    <row r="714" spans="1:13" ht="67.5" x14ac:dyDescent="0.25">
      <c r="A714" s="202" t="s">
        <v>12215</v>
      </c>
      <c r="B714">
        <v>1491</v>
      </c>
      <c r="C714" s="203" t="s">
        <v>12212</v>
      </c>
      <c r="D714" s="205" t="s">
        <v>12213</v>
      </c>
      <c r="E714" s="202" t="s">
        <v>12214</v>
      </c>
      <c r="F714" s="204" t="s">
        <v>9564</v>
      </c>
      <c r="G714" s="204" t="s">
        <v>9565</v>
      </c>
      <c r="H714" s="204" t="s">
        <v>6439</v>
      </c>
      <c r="I714" s="204" t="s">
        <v>9566</v>
      </c>
      <c r="J714" s="204" t="s">
        <v>6321</v>
      </c>
      <c r="K714" s="204" t="s">
        <v>12201</v>
      </c>
      <c r="L714" s="204" t="s">
        <v>6321</v>
      </c>
      <c r="M714" s="204" t="s">
        <v>831</v>
      </c>
    </row>
    <row r="715" spans="1:13" ht="67.5" x14ac:dyDescent="0.25">
      <c r="A715" s="202" t="s">
        <v>14321</v>
      </c>
      <c r="B715">
        <v>2050</v>
      </c>
      <c r="C715" s="203" t="s">
        <v>14318</v>
      </c>
      <c r="D715" s="205" t="s">
        <v>14319</v>
      </c>
      <c r="E715" s="202" t="s">
        <v>14320</v>
      </c>
      <c r="F715" s="204" t="s">
        <v>14322</v>
      </c>
      <c r="G715" s="204" t="s">
        <v>14323</v>
      </c>
      <c r="H715" s="204" t="s">
        <v>6530</v>
      </c>
      <c r="I715" s="204" t="s">
        <v>14323</v>
      </c>
      <c r="J715" s="204" t="s">
        <v>6321</v>
      </c>
      <c r="K715" s="204" t="s">
        <v>6321</v>
      </c>
      <c r="L715" s="204" t="s">
        <v>6321</v>
      </c>
      <c r="M715" s="204" t="s">
        <v>831</v>
      </c>
    </row>
    <row r="716" spans="1:13" ht="45" x14ac:dyDescent="0.25">
      <c r="A716" s="206" t="s">
        <v>11524</v>
      </c>
      <c r="B716">
        <v>1298</v>
      </c>
      <c r="C716" s="207" t="s">
        <v>11521</v>
      </c>
      <c r="D716" s="208" t="s">
        <v>11522</v>
      </c>
      <c r="E716" s="206" t="s">
        <v>11523</v>
      </c>
      <c r="F716" s="209" t="s">
        <v>11525</v>
      </c>
      <c r="G716" s="209" t="s">
        <v>11526</v>
      </c>
      <c r="H716" s="209" t="s">
        <v>7479</v>
      </c>
      <c r="I716" s="209" t="s">
        <v>11526</v>
      </c>
      <c r="J716" s="209" t="s">
        <v>6321</v>
      </c>
      <c r="K716" s="209" t="s">
        <v>6321</v>
      </c>
      <c r="L716" s="209" t="s">
        <v>6321</v>
      </c>
      <c r="M716" s="209" t="s">
        <v>831</v>
      </c>
    </row>
    <row r="717" spans="1:13" ht="78.75" x14ac:dyDescent="0.25">
      <c r="A717" s="202" t="s">
        <v>2246</v>
      </c>
      <c r="B717">
        <v>1104</v>
      </c>
      <c r="C717" s="203" t="s">
        <v>10698</v>
      </c>
      <c r="D717" s="205" t="s">
        <v>10699</v>
      </c>
      <c r="E717" s="202" t="s">
        <v>10700</v>
      </c>
      <c r="F717" s="204" t="s">
        <v>10701</v>
      </c>
      <c r="G717" s="204" t="s">
        <v>10702</v>
      </c>
      <c r="H717" s="204" t="s">
        <v>6369</v>
      </c>
      <c r="I717" s="204" t="s">
        <v>10702</v>
      </c>
      <c r="J717" s="204" t="s">
        <v>6321</v>
      </c>
      <c r="K717" s="204" t="s">
        <v>6321</v>
      </c>
      <c r="L717" s="204" t="s">
        <v>6321</v>
      </c>
      <c r="M717" s="204" t="s">
        <v>831</v>
      </c>
    </row>
    <row r="718" spans="1:13" ht="78.75" x14ac:dyDescent="0.25">
      <c r="A718" s="206" t="s">
        <v>11027</v>
      </c>
      <c r="B718">
        <v>1179</v>
      </c>
      <c r="C718" s="207" t="s">
        <v>11024</v>
      </c>
      <c r="D718" s="208" t="s">
        <v>11025</v>
      </c>
      <c r="E718" s="206" t="s">
        <v>11026</v>
      </c>
      <c r="F718" s="209" t="s">
        <v>11028</v>
      </c>
      <c r="G718" s="209" t="s">
        <v>11029</v>
      </c>
      <c r="H718" s="209" t="s">
        <v>7479</v>
      </c>
      <c r="I718" s="209" t="s">
        <v>11029</v>
      </c>
      <c r="J718" s="209" t="s">
        <v>6321</v>
      </c>
      <c r="K718" s="209" t="s">
        <v>6321</v>
      </c>
      <c r="L718" s="209" t="s">
        <v>6321</v>
      </c>
      <c r="M718" s="209" t="s">
        <v>831</v>
      </c>
    </row>
    <row r="719" spans="1:13" ht="67.5" x14ac:dyDescent="0.25">
      <c r="A719" s="206" t="s">
        <v>5567</v>
      </c>
      <c r="B719">
        <v>1153</v>
      </c>
      <c r="C719" s="207" t="s">
        <v>10892</v>
      </c>
      <c r="D719" s="208" t="s">
        <v>5692</v>
      </c>
      <c r="E719" s="206" t="s">
        <v>5825</v>
      </c>
      <c r="F719" s="209" t="s">
        <v>10893</v>
      </c>
      <c r="G719" s="209" t="s">
        <v>10894</v>
      </c>
      <c r="H719" s="209" t="s">
        <v>7479</v>
      </c>
      <c r="I719" s="209" t="s">
        <v>10894</v>
      </c>
      <c r="J719" s="209" t="s">
        <v>6321</v>
      </c>
      <c r="K719" s="209" t="s">
        <v>6321</v>
      </c>
      <c r="L719" s="209" t="s">
        <v>10272</v>
      </c>
      <c r="M719" s="209" t="s">
        <v>831</v>
      </c>
    </row>
    <row r="720" spans="1:13" ht="56.25" x14ac:dyDescent="0.25">
      <c r="A720" s="206" t="s">
        <v>12711</v>
      </c>
      <c r="B720">
        <v>1621</v>
      </c>
      <c r="C720" s="207" t="s">
        <v>12708</v>
      </c>
      <c r="D720" s="208" t="s">
        <v>12709</v>
      </c>
      <c r="E720" s="212" t="s">
        <v>12710</v>
      </c>
      <c r="F720" s="209" t="s">
        <v>12712</v>
      </c>
      <c r="G720" s="209" t="s">
        <v>12713</v>
      </c>
      <c r="H720" s="209" t="s">
        <v>7135</v>
      </c>
      <c r="I720" s="209" t="s">
        <v>12714</v>
      </c>
      <c r="J720" s="209" t="s">
        <v>10249</v>
      </c>
      <c r="K720" s="209" t="s">
        <v>6321</v>
      </c>
      <c r="L720" s="209" t="s">
        <v>6321</v>
      </c>
      <c r="M720" s="209" t="s">
        <v>831</v>
      </c>
    </row>
    <row r="721" spans="1:13" ht="45" x14ac:dyDescent="0.25">
      <c r="A721" s="206" t="s">
        <v>10905</v>
      </c>
      <c r="B721">
        <v>1155</v>
      </c>
      <c r="C721" s="207" t="s">
        <v>10902</v>
      </c>
      <c r="D721" s="208" t="s">
        <v>10903</v>
      </c>
      <c r="E721" s="206" t="s">
        <v>10904</v>
      </c>
      <c r="F721" s="209" t="s">
        <v>10906</v>
      </c>
      <c r="G721" s="209" t="s">
        <v>10907</v>
      </c>
      <c r="H721" s="209" t="s">
        <v>6369</v>
      </c>
      <c r="I721" s="209" t="s">
        <v>10907</v>
      </c>
      <c r="J721" s="209" t="s">
        <v>6321</v>
      </c>
      <c r="K721" s="209" t="s">
        <v>6321</v>
      </c>
      <c r="L721" s="209" t="s">
        <v>6321</v>
      </c>
      <c r="M721" s="209" t="s">
        <v>831</v>
      </c>
    </row>
    <row r="722" spans="1:13" ht="123.75" x14ac:dyDescent="0.25">
      <c r="A722" s="202" t="s">
        <v>1066</v>
      </c>
      <c r="B722">
        <v>3653</v>
      </c>
      <c r="C722" s="203" t="s">
        <v>20346</v>
      </c>
      <c r="D722" s="205" t="s">
        <v>30552</v>
      </c>
      <c r="E722" s="202" t="s">
        <v>20347</v>
      </c>
      <c r="F722" s="204" t="s">
        <v>30553</v>
      </c>
      <c r="G722" s="204" t="s">
        <v>30554</v>
      </c>
      <c r="H722" s="204" t="s">
        <v>9950</v>
      </c>
      <c r="I722" s="204" t="s">
        <v>30555</v>
      </c>
      <c r="J722" s="204" t="s">
        <v>6321</v>
      </c>
      <c r="K722" s="204" t="s">
        <v>30556</v>
      </c>
      <c r="L722" s="204" t="s">
        <v>6321</v>
      </c>
      <c r="M722" s="204" t="s">
        <v>30457</v>
      </c>
    </row>
    <row r="723" spans="1:13" ht="101.25" x14ac:dyDescent="0.25">
      <c r="A723" s="206" t="s">
        <v>2249</v>
      </c>
      <c r="B723">
        <v>1807</v>
      </c>
      <c r="C723" s="207" t="s">
        <v>13473</v>
      </c>
      <c r="D723" s="208" t="s">
        <v>13474</v>
      </c>
      <c r="E723" s="206" t="s">
        <v>13475</v>
      </c>
      <c r="F723" s="209" t="s">
        <v>13462</v>
      </c>
      <c r="G723" s="209" t="s">
        <v>13463</v>
      </c>
      <c r="H723" s="209" t="s">
        <v>7135</v>
      </c>
      <c r="I723" s="209" t="s">
        <v>13464</v>
      </c>
      <c r="J723" s="209" t="s">
        <v>6321</v>
      </c>
      <c r="K723" s="209" t="s">
        <v>6321</v>
      </c>
      <c r="L723" s="209" t="s">
        <v>10272</v>
      </c>
      <c r="M723" s="209" t="s">
        <v>831</v>
      </c>
    </row>
    <row r="724" spans="1:13" ht="78.75" x14ac:dyDescent="0.25">
      <c r="A724" s="202" t="s">
        <v>14149</v>
      </c>
      <c r="B724">
        <v>1999</v>
      </c>
      <c r="C724" s="203" t="s">
        <v>14146</v>
      </c>
      <c r="D724" s="205" t="s">
        <v>14147</v>
      </c>
      <c r="E724" s="202" t="s">
        <v>14148</v>
      </c>
      <c r="F724" s="204" t="s">
        <v>14150</v>
      </c>
      <c r="G724" s="204" t="s">
        <v>14151</v>
      </c>
      <c r="H724" s="204" t="s">
        <v>13420</v>
      </c>
      <c r="I724" s="204" t="s">
        <v>14151</v>
      </c>
      <c r="J724" s="204" t="s">
        <v>6321</v>
      </c>
      <c r="K724" s="204" t="s">
        <v>6321</v>
      </c>
      <c r="L724" s="204" t="s">
        <v>6321</v>
      </c>
      <c r="M724" s="204" t="s">
        <v>831</v>
      </c>
    </row>
    <row r="725" spans="1:13" ht="45" x14ac:dyDescent="0.25">
      <c r="A725" s="202" t="s">
        <v>1207</v>
      </c>
      <c r="B725">
        <v>3260</v>
      </c>
      <c r="C725" s="203" t="s">
        <v>18834</v>
      </c>
      <c r="D725" s="205" t="s">
        <v>18835</v>
      </c>
      <c r="E725" s="202" t="s">
        <v>1208</v>
      </c>
      <c r="F725" s="204" t="s">
        <v>18836</v>
      </c>
      <c r="G725" s="204" t="s">
        <v>18837</v>
      </c>
      <c r="H725" s="204" t="s">
        <v>7479</v>
      </c>
      <c r="I725" s="204" t="s">
        <v>18837</v>
      </c>
      <c r="J725" s="204" t="s">
        <v>6321</v>
      </c>
      <c r="K725" s="204" t="s">
        <v>6321</v>
      </c>
      <c r="L725" s="204" t="s">
        <v>6321</v>
      </c>
      <c r="M725" s="204" t="s">
        <v>831</v>
      </c>
    </row>
    <row r="726" spans="1:13" ht="67.5" x14ac:dyDescent="0.25">
      <c r="A726" s="202" t="s">
        <v>17606</v>
      </c>
      <c r="B726">
        <v>2939</v>
      </c>
      <c r="C726" s="203" t="s">
        <v>17603</v>
      </c>
      <c r="D726" s="205" t="s">
        <v>17604</v>
      </c>
      <c r="E726" s="202" t="s">
        <v>17605</v>
      </c>
      <c r="F726" s="204" t="s">
        <v>17607</v>
      </c>
      <c r="G726" s="204" t="s">
        <v>17608</v>
      </c>
      <c r="H726" s="204" t="s">
        <v>16516</v>
      </c>
      <c r="I726" s="204" t="s">
        <v>17608</v>
      </c>
      <c r="J726" s="204" t="s">
        <v>6321</v>
      </c>
      <c r="K726" s="204" t="s">
        <v>6321</v>
      </c>
      <c r="L726" s="204" t="s">
        <v>6321</v>
      </c>
      <c r="M726" s="204" t="s">
        <v>6330</v>
      </c>
    </row>
    <row r="727" spans="1:13" ht="56.25" x14ac:dyDescent="0.25">
      <c r="A727" s="206" t="s">
        <v>17606</v>
      </c>
      <c r="B727">
        <v>2940</v>
      </c>
      <c r="C727" s="207" t="s">
        <v>17609</v>
      </c>
      <c r="D727" s="208" t="s">
        <v>25918</v>
      </c>
      <c r="E727" s="206" t="s">
        <v>17605</v>
      </c>
      <c r="F727" s="209" t="s">
        <v>17610</v>
      </c>
      <c r="G727" s="209" t="s">
        <v>17611</v>
      </c>
      <c r="H727" s="209" t="s">
        <v>6473</v>
      </c>
      <c r="I727" s="209" t="s">
        <v>17611</v>
      </c>
      <c r="J727" s="209" t="s">
        <v>6321</v>
      </c>
      <c r="K727" s="209" t="s">
        <v>6321</v>
      </c>
      <c r="L727" s="209" t="s">
        <v>9578</v>
      </c>
      <c r="M727" s="209" t="s">
        <v>831</v>
      </c>
    </row>
    <row r="728" spans="1:13" ht="67.5" x14ac:dyDescent="0.25">
      <c r="A728" s="206" t="s">
        <v>17623</v>
      </c>
      <c r="B728">
        <v>2944</v>
      </c>
      <c r="C728" s="207" t="s">
        <v>17620</v>
      </c>
      <c r="D728" s="208" t="s">
        <v>17621</v>
      </c>
      <c r="E728" s="206" t="s">
        <v>17622</v>
      </c>
      <c r="F728" s="209" t="s">
        <v>17624</v>
      </c>
      <c r="G728" s="209" t="s">
        <v>17625</v>
      </c>
      <c r="H728" s="209" t="s">
        <v>6369</v>
      </c>
      <c r="I728" s="209" t="s">
        <v>17626</v>
      </c>
      <c r="J728" s="209" t="s">
        <v>6321</v>
      </c>
      <c r="K728" s="209" t="s">
        <v>6321</v>
      </c>
      <c r="L728" s="209" t="s">
        <v>6321</v>
      </c>
      <c r="M728" s="209" t="s">
        <v>831</v>
      </c>
    </row>
    <row r="729" spans="1:13" ht="67.5" x14ac:dyDescent="0.25">
      <c r="A729" s="206" t="s">
        <v>17636</v>
      </c>
      <c r="B729">
        <v>2946</v>
      </c>
      <c r="C729" s="207" t="s">
        <v>17633</v>
      </c>
      <c r="D729" s="208" t="s">
        <v>17634</v>
      </c>
      <c r="E729" s="206" t="s">
        <v>17635</v>
      </c>
      <c r="F729" s="209" t="s">
        <v>16773</v>
      </c>
      <c r="G729" s="209" t="s">
        <v>16774</v>
      </c>
      <c r="H729" s="209" t="s">
        <v>6375</v>
      </c>
      <c r="I729" s="209" t="s">
        <v>16775</v>
      </c>
      <c r="J729" s="209" t="s">
        <v>6321</v>
      </c>
      <c r="K729" s="209" t="s">
        <v>6321</v>
      </c>
      <c r="L729" s="209" t="s">
        <v>6321</v>
      </c>
      <c r="M729" s="209" t="s">
        <v>831</v>
      </c>
    </row>
    <row r="730" spans="1:13" ht="45" x14ac:dyDescent="0.25">
      <c r="A730" s="206" t="s">
        <v>7935</v>
      </c>
      <c r="B730">
        <v>332</v>
      </c>
      <c r="C730" s="207" t="s">
        <v>7932</v>
      </c>
      <c r="D730" s="208" t="s">
        <v>7933</v>
      </c>
      <c r="E730" s="206" t="s">
        <v>7934</v>
      </c>
      <c r="F730" s="209" t="s">
        <v>6766</v>
      </c>
      <c r="G730" s="209" t="s">
        <v>6767</v>
      </c>
      <c r="H730" s="209" t="s">
        <v>6439</v>
      </c>
      <c r="I730" s="209" t="s">
        <v>6767</v>
      </c>
      <c r="J730" s="209" t="s">
        <v>6321</v>
      </c>
      <c r="K730" s="209" t="s">
        <v>6321</v>
      </c>
      <c r="L730" s="209" t="s">
        <v>6321</v>
      </c>
      <c r="M730" s="209" t="s">
        <v>831</v>
      </c>
    </row>
    <row r="731" spans="1:13" s="226" customFormat="1" ht="56.25" x14ac:dyDescent="0.25">
      <c r="A731" s="202" t="s">
        <v>12226</v>
      </c>
      <c r="B731">
        <v>1493</v>
      </c>
      <c r="C731" s="203" t="s">
        <v>12223</v>
      </c>
      <c r="D731" s="205" t="s">
        <v>12224</v>
      </c>
      <c r="E731" s="202" t="s">
        <v>12225</v>
      </c>
      <c r="F731" s="204" t="s">
        <v>12227</v>
      </c>
      <c r="G731" s="204" t="s">
        <v>12228</v>
      </c>
      <c r="H731" s="204" t="s">
        <v>6439</v>
      </c>
      <c r="I731" s="204" t="s">
        <v>12229</v>
      </c>
      <c r="J731" s="204" t="s">
        <v>6321</v>
      </c>
      <c r="K731" s="204" t="s">
        <v>6321</v>
      </c>
      <c r="L731" s="204" t="s">
        <v>6321</v>
      </c>
      <c r="M731" s="204" t="s">
        <v>831</v>
      </c>
    </row>
    <row r="732" spans="1:13" s="226" customFormat="1" ht="33.75" x14ac:dyDescent="0.25">
      <c r="A732" s="202" t="s">
        <v>30557</v>
      </c>
      <c r="B732">
        <v>1569</v>
      </c>
      <c r="C732" s="203" t="s">
        <v>25745</v>
      </c>
      <c r="D732" s="202" t="s">
        <v>30558</v>
      </c>
      <c r="E732" s="202" t="s">
        <v>30559</v>
      </c>
      <c r="F732" s="204" t="s">
        <v>25746</v>
      </c>
      <c r="G732" s="204" t="s">
        <v>6472</v>
      </c>
      <c r="H732" s="204" t="s">
        <v>6473</v>
      </c>
      <c r="I732" s="204" t="s">
        <v>6472</v>
      </c>
      <c r="J732" s="204" t="s">
        <v>6321</v>
      </c>
      <c r="K732" s="204" t="s">
        <v>25747</v>
      </c>
      <c r="L732" s="204" t="s">
        <v>6321</v>
      </c>
      <c r="M732" s="204" t="s">
        <v>25748</v>
      </c>
    </row>
    <row r="733" spans="1:13" s="226" customFormat="1" ht="78.75" x14ac:dyDescent="0.25">
      <c r="A733" s="206" t="s">
        <v>5568</v>
      </c>
      <c r="B733">
        <v>2715</v>
      </c>
      <c r="C733" s="207" t="s">
        <v>16819</v>
      </c>
      <c r="D733" s="208" t="s">
        <v>16820</v>
      </c>
      <c r="E733" s="206" t="s">
        <v>5826</v>
      </c>
      <c r="F733" s="209" t="s">
        <v>16821</v>
      </c>
      <c r="G733" s="209" t="s">
        <v>16822</v>
      </c>
      <c r="H733" s="209" t="s">
        <v>6427</v>
      </c>
      <c r="I733" s="209" t="s">
        <v>16822</v>
      </c>
      <c r="J733" s="209" t="s">
        <v>6321</v>
      </c>
      <c r="K733" s="209" t="s">
        <v>6321</v>
      </c>
      <c r="L733" s="209" t="s">
        <v>6321</v>
      </c>
      <c r="M733" s="209" t="s">
        <v>831</v>
      </c>
    </row>
    <row r="734" spans="1:13" s="226" customFormat="1" ht="67.5" x14ac:dyDescent="0.25">
      <c r="A734" s="202" t="s">
        <v>13616</v>
      </c>
      <c r="B734">
        <v>1848</v>
      </c>
      <c r="C734" s="203" t="s">
        <v>13613</v>
      </c>
      <c r="D734" s="205" t="s">
        <v>13614</v>
      </c>
      <c r="E734" s="202" t="s">
        <v>13615</v>
      </c>
      <c r="F734" s="204" t="s">
        <v>13617</v>
      </c>
      <c r="G734" s="204" t="s">
        <v>13618</v>
      </c>
      <c r="H734" s="204" t="s">
        <v>7135</v>
      </c>
      <c r="I734" s="204" t="s">
        <v>13619</v>
      </c>
      <c r="J734" s="204" t="s">
        <v>6321</v>
      </c>
      <c r="K734" s="204" t="s">
        <v>6321</v>
      </c>
      <c r="L734" s="204" t="s">
        <v>10272</v>
      </c>
      <c r="M734" s="204" t="s">
        <v>831</v>
      </c>
    </row>
    <row r="735" spans="1:13" s="226" customFormat="1" ht="45" x14ac:dyDescent="0.25">
      <c r="A735" s="206" t="s">
        <v>30560</v>
      </c>
      <c r="B735">
        <v>1918</v>
      </c>
      <c r="C735" s="207" t="s">
        <v>13856</v>
      </c>
      <c r="D735" s="206" t="s">
        <v>30561</v>
      </c>
      <c r="E735" s="206" t="s">
        <v>30562</v>
      </c>
      <c r="F735" s="209" t="s">
        <v>13857</v>
      </c>
      <c r="G735" s="209" t="s">
        <v>13858</v>
      </c>
      <c r="H735" s="209" t="s">
        <v>7294</v>
      </c>
      <c r="I735" s="209" t="s">
        <v>13858</v>
      </c>
      <c r="J735" s="209" t="s">
        <v>6321</v>
      </c>
      <c r="K735" s="209" t="s">
        <v>6321</v>
      </c>
      <c r="L735" s="209" t="s">
        <v>6655</v>
      </c>
      <c r="M735" s="209" t="s">
        <v>831</v>
      </c>
    </row>
    <row r="736" spans="1:13" s="226" customFormat="1" ht="45" x14ac:dyDescent="0.25">
      <c r="A736" s="202" t="s">
        <v>5342</v>
      </c>
      <c r="B736">
        <v>120</v>
      </c>
      <c r="C736" s="203" t="s">
        <v>6912</v>
      </c>
      <c r="D736" s="205" t="s">
        <v>6913</v>
      </c>
      <c r="E736" s="202" t="s">
        <v>5344</v>
      </c>
      <c r="F736" s="204" t="s">
        <v>6878</v>
      </c>
      <c r="G736" s="204" t="s">
        <v>6879</v>
      </c>
      <c r="H736" s="204" t="s">
        <v>6439</v>
      </c>
      <c r="I736" s="204" t="s">
        <v>6879</v>
      </c>
      <c r="J736" s="204" t="s">
        <v>6321</v>
      </c>
      <c r="K736" s="204" t="s">
        <v>6321</v>
      </c>
      <c r="L736" s="204" t="s">
        <v>6321</v>
      </c>
      <c r="M736" s="204" t="s">
        <v>831</v>
      </c>
    </row>
    <row r="737" spans="1:13" s="226" customFormat="1" ht="67.5" x14ac:dyDescent="0.25">
      <c r="A737" s="206" t="s">
        <v>5337</v>
      </c>
      <c r="B737">
        <v>119</v>
      </c>
      <c r="C737" s="207" t="s">
        <v>6910</v>
      </c>
      <c r="D737" s="208" t="s">
        <v>6911</v>
      </c>
      <c r="E737" s="206" t="s">
        <v>5338</v>
      </c>
      <c r="F737" s="209" t="s">
        <v>6719</v>
      </c>
      <c r="G737" s="209" t="s">
        <v>6720</v>
      </c>
      <c r="H737" s="209" t="s">
        <v>6522</v>
      </c>
      <c r="I737" s="209" t="s">
        <v>6721</v>
      </c>
      <c r="J737" s="209" t="s">
        <v>6321</v>
      </c>
      <c r="K737" s="209" t="s">
        <v>6321</v>
      </c>
      <c r="L737" s="209" t="s">
        <v>6321</v>
      </c>
      <c r="M737" s="209" t="s">
        <v>831</v>
      </c>
    </row>
    <row r="738" spans="1:13" s="226" customFormat="1" ht="56.25" x14ac:dyDescent="0.25">
      <c r="A738" s="206" t="s">
        <v>13792</v>
      </c>
      <c r="B738">
        <v>1901</v>
      </c>
      <c r="C738" s="207" t="s">
        <v>13789</v>
      </c>
      <c r="D738" s="208" t="s">
        <v>13790</v>
      </c>
      <c r="E738" s="206" t="s">
        <v>13791</v>
      </c>
      <c r="F738" s="209" t="s">
        <v>25802</v>
      </c>
      <c r="G738" s="209" t="s">
        <v>25803</v>
      </c>
      <c r="H738" s="209" t="s">
        <v>6416</v>
      </c>
      <c r="I738" s="209" t="s">
        <v>25804</v>
      </c>
      <c r="J738" s="209" t="s">
        <v>6321</v>
      </c>
      <c r="K738" s="209" t="s">
        <v>6321</v>
      </c>
      <c r="L738" s="209" t="s">
        <v>10272</v>
      </c>
      <c r="M738" s="209" t="s">
        <v>25579</v>
      </c>
    </row>
    <row r="739" spans="1:13" s="226" customFormat="1" ht="67.5" x14ac:dyDescent="0.25">
      <c r="A739" s="202" t="s">
        <v>13469</v>
      </c>
      <c r="B739">
        <v>1806</v>
      </c>
      <c r="C739" s="203" t="s">
        <v>13466</v>
      </c>
      <c r="D739" s="205" t="s">
        <v>13467</v>
      </c>
      <c r="E739" s="202" t="s">
        <v>13468</v>
      </c>
      <c r="F739" s="204" t="s">
        <v>13470</v>
      </c>
      <c r="G739" s="204" t="s">
        <v>13471</v>
      </c>
      <c r="H739" s="204" t="s">
        <v>6416</v>
      </c>
      <c r="I739" s="204" t="s">
        <v>13472</v>
      </c>
      <c r="J739" s="204" t="s">
        <v>6321</v>
      </c>
      <c r="K739" s="204" t="s">
        <v>6321</v>
      </c>
      <c r="L739" s="204" t="s">
        <v>10272</v>
      </c>
      <c r="M739" s="204" t="s">
        <v>831</v>
      </c>
    </row>
    <row r="740" spans="1:13" s="226" customFormat="1" ht="33.75" x14ac:dyDescent="0.25">
      <c r="A740" s="202" t="s">
        <v>13796</v>
      </c>
      <c r="B740">
        <v>1902</v>
      </c>
      <c r="C740" s="203" t="s">
        <v>13793</v>
      </c>
      <c r="D740" s="205" t="s">
        <v>13794</v>
      </c>
      <c r="E740" s="202" t="s">
        <v>13795</v>
      </c>
      <c r="F740" s="204" t="s">
        <v>6908</v>
      </c>
      <c r="G740" s="204" t="s">
        <v>6909</v>
      </c>
      <c r="H740" s="204" t="s">
        <v>6473</v>
      </c>
      <c r="I740" s="204" t="s">
        <v>6909</v>
      </c>
      <c r="J740" s="204" t="s">
        <v>6321</v>
      </c>
      <c r="K740" s="204" t="s">
        <v>11380</v>
      </c>
      <c r="L740" s="204" t="s">
        <v>10272</v>
      </c>
      <c r="M740" s="204" t="s">
        <v>831</v>
      </c>
    </row>
    <row r="741" spans="1:13" s="226" customFormat="1" ht="33.75" x14ac:dyDescent="0.25">
      <c r="A741" s="202" t="s">
        <v>11366</v>
      </c>
      <c r="B741">
        <v>1262</v>
      </c>
      <c r="C741" s="203" t="s">
        <v>11363</v>
      </c>
      <c r="D741" s="205" t="s">
        <v>11364</v>
      </c>
      <c r="E741" s="202" t="s">
        <v>11365</v>
      </c>
      <c r="F741" s="204" t="s">
        <v>7052</v>
      </c>
      <c r="G741" s="204" t="s">
        <v>7053</v>
      </c>
      <c r="H741" s="204" t="s">
        <v>6473</v>
      </c>
      <c r="I741" s="204" t="s">
        <v>7053</v>
      </c>
      <c r="J741" s="204" t="s">
        <v>6321</v>
      </c>
      <c r="K741" s="204" t="s">
        <v>6321</v>
      </c>
      <c r="L741" s="204" t="s">
        <v>6321</v>
      </c>
      <c r="M741" s="204" t="s">
        <v>831</v>
      </c>
    </row>
    <row r="742" spans="1:13" s="226" customFormat="1" ht="45" x14ac:dyDescent="0.25">
      <c r="A742" s="202" t="s">
        <v>11407</v>
      </c>
      <c r="B742">
        <v>1275</v>
      </c>
      <c r="C742" s="203" t="s">
        <v>11404</v>
      </c>
      <c r="D742" s="205" t="s">
        <v>11405</v>
      </c>
      <c r="E742" s="202" t="s">
        <v>11406</v>
      </c>
      <c r="F742" s="204" t="s">
        <v>11408</v>
      </c>
      <c r="G742" s="204" t="s">
        <v>11409</v>
      </c>
      <c r="H742" s="204" t="s">
        <v>11410</v>
      </c>
      <c r="I742" s="204" t="s">
        <v>11411</v>
      </c>
      <c r="J742" s="204" t="s">
        <v>6321</v>
      </c>
      <c r="K742" s="204" t="s">
        <v>6321</v>
      </c>
      <c r="L742" s="204" t="s">
        <v>6321</v>
      </c>
      <c r="M742" s="204" t="s">
        <v>6946</v>
      </c>
    </row>
    <row r="743" spans="1:13" s="226" customFormat="1" ht="90" x14ac:dyDescent="0.25">
      <c r="A743" s="206" t="s">
        <v>2252</v>
      </c>
      <c r="B743">
        <v>1221</v>
      </c>
      <c r="C743" s="207" t="s">
        <v>11199</v>
      </c>
      <c r="D743" s="208" t="s">
        <v>11200</v>
      </c>
      <c r="E743" s="206" t="s">
        <v>11201</v>
      </c>
      <c r="F743" s="209" t="s">
        <v>11202</v>
      </c>
      <c r="G743" s="209" t="s">
        <v>11203</v>
      </c>
      <c r="H743" s="209" t="s">
        <v>6369</v>
      </c>
      <c r="I743" s="209" t="s">
        <v>11204</v>
      </c>
      <c r="J743" s="209" t="s">
        <v>6321</v>
      </c>
      <c r="K743" s="209" t="s">
        <v>6321</v>
      </c>
      <c r="L743" s="209" t="s">
        <v>6321</v>
      </c>
      <c r="M743" s="209" t="s">
        <v>6330</v>
      </c>
    </row>
    <row r="744" spans="1:13" s="226" customFormat="1" ht="90" x14ac:dyDescent="0.25">
      <c r="A744" s="202" t="s">
        <v>2255</v>
      </c>
      <c r="B744">
        <v>1582</v>
      </c>
      <c r="C744" s="203" t="s">
        <v>12561</v>
      </c>
      <c r="D744" s="205" t="s">
        <v>12562</v>
      </c>
      <c r="E744" s="202" t="s">
        <v>12563</v>
      </c>
      <c r="F744" s="204" t="s">
        <v>12564</v>
      </c>
      <c r="G744" s="204" t="s">
        <v>12565</v>
      </c>
      <c r="H744" s="204" t="s">
        <v>6369</v>
      </c>
      <c r="I744" s="204" t="s">
        <v>12566</v>
      </c>
      <c r="J744" s="204" t="s">
        <v>6321</v>
      </c>
      <c r="K744" s="204" t="s">
        <v>6321</v>
      </c>
      <c r="L744" s="204" t="s">
        <v>6321</v>
      </c>
      <c r="M744" s="204" t="s">
        <v>6330</v>
      </c>
    </row>
    <row r="745" spans="1:13" s="226" customFormat="1" ht="78.75" x14ac:dyDescent="0.25">
      <c r="A745" s="206" t="s">
        <v>10780</v>
      </c>
      <c r="B745">
        <v>1126</v>
      </c>
      <c r="C745" s="207" t="s">
        <v>10777</v>
      </c>
      <c r="D745" s="208" t="s">
        <v>10778</v>
      </c>
      <c r="E745" s="206" t="s">
        <v>10779</v>
      </c>
      <c r="F745" s="209" t="s">
        <v>10781</v>
      </c>
      <c r="G745" s="209" t="s">
        <v>10782</v>
      </c>
      <c r="H745" s="209" t="s">
        <v>7675</v>
      </c>
      <c r="I745" s="209" t="s">
        <v>10782</v>
      </c>
      <c r="J745" s="209" t="s">
        <v>6321</v>
      </c>
      <c r="K745" s="209" t="s">
        <v>6321</v>
      </c>
      <c r="L745" s="209" t="s">
        <v>6321</v>
      </c>
      <c r="M745" s="209" t="s">
        <v>831</v>
      </c>
    </row>
    <row r="746" spans="1:13" s="226" customFormat="1" ht="33.75" x14ac:dyDescent="0.25">
      <c r="A746" s="206" t="s">
        <v>10862</v>
      </c>
      <c r="B746">
        <v>1147</v>
      </c>
      <c r="C746" s="207" t="s">
        <v>10859</v>
      </c>
      <c r="D746" s="208" t="s">
        <v>10860</v>
      </c>
      <c r="E746" s="206" t="s">
        <v>10861</v>
      </c>
      <c r="F746" s="209" t="s">
        <v>10350</v>
      </c>
      <c r="G746" s="209" t="s">
        <v>10351</v>
      </c>
      <c r="H746" s="209" t="s">
        <v>9215</v>
      </c>
      <c r="I746" s="209" t="s">
        <v>10351</v>
      </c>
      <c r="J746" s="209" t="s">
        <v>6321</v>
      </c>
      <c r="K746" s="209" t="s">
        <v>6321</v>
      </c>
      <c r="L746" s="209" t="s">
        <v>6321</v>
      </c>
      <c r="M746" s="209" t="s">
        <v>831</v>
      </c>
    </row>
    <row r="747" spans="1:13" s="226" customFormat="1" ht="56.25" x14ac:dyDescent="0.25">
      <c r="A747" s="202" t="s">
        <v>12513</v>
      </c>
      <c r="B747">
        <v>1561</v>
      </c>
      <c r="C747" s="203" t="s">
        <v>12510</v>
      </c>
      <c r="D747" s="205" t="s">
        <v>12511</v>
      </c>
      <c r="E747" s="202" t="s">
        <v>12512</v>
      </c>
      <c r="F747" s="204" t="s">
        <v>25730</v>
      </c>
      <c r="G747" s="204" t="s">
        <v>25731</v>
      </c>
      <c r="H747" s="204" t="s">
        <v>7161</v>
      </c>
      <c r="I747" s="204" t="s">
        <v>25732</v>
      </c>
      <c r="J747" s="204" t="s">
        <v>6321</v>
      </c>
      <c r="K747" s="204" t="s">
        <v>16152</v>
      </c>
      <c r="L747" s="204" t="s">
        <v>6321</v>
      </c>
      <c r="M747" s="204" t="s">
        <v>25733</v>
      </c>
    </row>
    <row r="748" spans="1:13" s="226" customFormat="1" ht="45" x14ac:dyDescent="0.25">
      <c r="A748" s="206" t="s">
        <v>16084</v>
      </c>
      <c r="B748">
        <v>2500</v>
      </c>
      <c r="C748" s="207" t="s">
        <v>16081</v>
      </c>
      <c r="D748" s="208" t="s">
        <v>16082</v>
      </c>
      <c r="E748" s="206" t="s">
        <v>16083</v>
      </c>
      <c r="F748" s="209" t="s">
        <v>16085</v>
      </c>
      <c r="G748" s="209" t="s">
        <v>16086</v>
      </c>
      <c r="H748" s="209" t="s">
        <v>16087</v>
      </c>
      <c r="I748" s="209" t="s">
        <v>16088</v>
      </c>
      <c r="J748" s="209" t="s">
        <v>6321</v>
      </c>
      <c r="K748" s="209" t="s">
        <v>6321</v>
      </c>
      <c r="L748" s="209" t="s">
        <v>6321</v>
      </c>
      <c r="M748" s="209" t="s">
        <v>8515</v>
      </c>
    </row>
    <row r="749" spans="1:13" s="226" customFormat="1" ht="56.25" x14ac:dyDescent="0.25">
      <c r="A749" s="206" t="s">
        <v>2258</v>
      </c>
      <c r="B749">
        <v>1014</v>
      </c>
      <c r="C749" s="207" t="s">
        <v>10312</v>
      </c>
      <c r="D749" s="206" t="s">
        <v>30563</v>
      </c>
      <c r="E749" s="206" t="s">
        <v>30564</v>
      </c>
      <c r="F749" s="209" t="s">
        <v>10313</v>
      </c>
      <c r="G749" s="209" t="s">
        <v>10314</v>
      </c>
      <c r="H749" s="209" t="s">
        <v>6981</v>
      </c>
      <c r="I749" s="209" t="s">
        <v>10314</v>
      </c>
      <c r="J749" s="209" t="s">
        <v>6321</v>
      </c>
      <c r="K749" s="209" t="s">
        <v>6321</v>
      </c>
      <c r="L749" s="209" t="s">
        <v>6655</v>
      </c>
      <c r="M749" s="209" t="s">
        <v>831</v>
      </c>
    </row>
    <row r="750" spans="1:13" s="226" customFormat="1" ht="56.25" x14ac:dyDescent="0.25">
      <c r="A750" s="202" t="s">
        <v>2261</v>
      </c>
      <c r="B750">
        <v>1018</v>
      </c>
      <c r="C750" s="203" t="s">
        <v>10326</v>
      </c>
      <c r="D750" s="205" t="s">
        <v>10327</v>
      </c>
      <c r="E750" s="202" t="s">
        <v>10328</v>
      </c>
      <c r="F750" s="204" t="s">
        <v>10329</v>
      </c>
      <c r="G750" s="204" t="s">
        <v>10330</v>
      </c>
      <c r="H750" s="204" t="s">
        <v>9559</v>
      </c>
      <c r="I750" s="204" t="s">
        <v>10331</v>
      </c>
      <c r="J750" s="204" t="s">
        <v>6321</v>
      </c>
      <c r="K750" s="204" t="s">
        <v>10320</v>
      </c>
      <c r="L750" s="204" t="s">
        <v>6321</v>
      </c>
      <c r="M750" s="204" t="s">
        <v>831</v>
      </c>
    </row>
    <row r="751" spans="1:13" s="226" customFormat="1" ht="45" x14ac:dyDescent="0.25">
      <c r="A751" s="202" t="s">
        <v>30565</v>
      </c>
      <c r="B751">
        <v>3026</v>
      </c>
      <c r="C751" s="213" t="s">
        <v>17899</v>
      </c>
      <c r="D751" s="202" t="s">
        <v>30566</v>
      </c>
      <c r="E751" s="202" t="s">
        <v>30567</v>
      </c>
      <c r="F751" s="204" t="s">
        <v>8381</v>
      </c>
      <c r="G751" s="204" t="s">
        <v>7197</v>
      </c>
      <c r="H751" s="204" t="s">
        <v>6480</v>
      </c>
      <c r="I751" s="204" t="s">
        <v>7197</v>
      </c>
      <c r="J751" s="204" t="s">
        <v>6321</v>
      </c>
      <c r="K751" s="204" t="s">
        <v>6321</v>
      </c>
      <c r="L751" s="204" t="s">
        <v>6321</v>
      </c>
      <c r="M751" s="204" t="s">
        <v>831</v>
      </c>
    </row>
    <row r="752" spans="1:13" s="226" customFormat="1" ht="33.75" x14ac:dyDescent="0.25">
      <c r="A752" s="206" t="s">
        <v>2264</v>
      </c>
      <c r="B752">
        <v>1655</v>
      </c>
      <c r="C752" s="207" t="s">
        <v>12877</v>
      </c>
      <c r="D752" s="208" t="s">
        <v>12878</v>
      </c>
      <c r="E752" s="206" t="s">
        <v>12879</v>
      </c>
      <c r="F752" s="209" t="s">
        <v>9049</v>
      </c>
      <c r="G752" s="209" t="s">
        <v>9050</v>
      </c>
      <c r="H752" s="209" t="s">
        <v>6473</v>
      </c>
      <c r="I752" s="209" t="s">
        <v>9050</v>
      </c>
      <c r="J752" s="209" t="s">
        <v>6321</v>
      </c>
      <c r="K752" s="209" t="s">
        <v>6321</v>
      </c>
      <c r="L752" s="209" t="s">
        <v>6321</v>
      </c>
      <c r="M752" s="209" t="s">
        <v>831</v>
      </c>
    </row>
    <row r="753" spans="1:13" s="226" customFormat="1" ht="78.75" x14ac:dyDescent="0.25">
      <c r="A753" s="206" t="s">
        <v>10870</v>
      </c>
      <c r="B753">
        <v>1149</v>
      </c>
      <c r="C753" s="207" t="s">
        <v>10867</v>
      </c>
      <c r="D753" s="208" t="s">
        <v>10868</v>
      </c>
      <c r="E753" s="206" t="s">
        <v>10869</v>
      </c>
      <c r="F753" s="209" t="s">
        <v>10871</v>
      </c>
      <c r="G753" s="209" t="s">
        <v>10872</v>
      </c>
      <c r="H753" s="209" t="s">
        <v>7675</v>
      </c>
      <c r="I753" s="209" t="s">
        <v>10872</v>
      </c>
      <c r="J753" s="209" t="s">
        <v>6321</v>
      </c>
      <c r="K753" s="209" t="s">
        <v>6321</v>
      </c>
      <c r="L753" s="209" t="s">
        <v>6321</v>
      </c>
      <c r="M753" s="209" t="s">
        <v>831</v>
      </c>
    </row>
    <row r="754" spans="1:13" s="226" customFormat="1" ht="67.5" x14ac:dyDescent="0.25">
      <c r="A754" s="206" t="s">
        <v>2267</v>
      </c>
      <c r="B754">
        <v>1776</v>
      </c>
      <c r="C754" s="207" t="s">
        <v>13384</v>
      </c>
      <c r="D754" s="208" t="s">
        <v>13385</v>
      </c>
      <c r="E754" s="206" t="s">
        <v>13386</v>
      </c>
      <c r="F754" s="209" t="s">
        <v>13387</v>
      </c>
      <c r="G754" s="209" t="s">
        <v>13388</v>
      </c>
      <c r="H754" s="209" t="s">
        <v>6480</v>
      </c>
      <c r="I754" s="209" t="s">
        <v>13388</v>
      </c>
      <c r="J754" s="209" t="s">
        <v>6321</v>
      </c>
      <c r="K754" s="209" t="s">
        <v>6321</v>
      </c>
      <c r="L754" s="209" t="s">
        <v>6321</v>
      </c>
      <c r="M754" s="209" t="s">
        <v>6330</v>
      </c>
    </row>
    <row r="755" spans="1:13" s="226" customFormat="1" ht="90" x14ac:dyDescent="0.25">
      <c r="A755" s="206" t="s">
        <v>2270</v>
      </c>
      <c r="B755">
        <v>2621</v>
      </c>
      <c r="C755" s="207" t="s">
        <v>16443</v>
      </c>
      <c r="D755" s="208" t="s">
        <v>16444</v>
      </c>
      <c r="E755" s="206" t="s">
        <v>16445</v>
      </c>
      <c r="F755" s="209" t="s">
        <v>16446</v>
      </c>
      <c r="G755" s="209" t="s">
        <v>16447</v>
      </c>
      <c r="H755" s="209" t="s">
        <v>6369</v>
      </c>
      <c r="I755" s="209" t="s">
        <v>16448</v>
      </c>
      <c r="J755" s="209" t="s">
        <v>6321</v>
      </c>
      <c r="K755" s="209" t="s">
        <v>6321</v>
      </c>
      <c r="L755" s="209" t="s">
        <v>6321</v>
      </c>
      <c r="M755" s="209" t="s">
        <v>7658</v>
      </c>
    </row>
    <row r="756" spans="1:13" s="226" customFormat="1" ht="90" x14ac:dyDescent="0.25">
      <c r="A756" s="206" t="s">
        <v>16453</v>
      </c>
      <c r="B756">
        <v>2626</v>
      </c>
      <c r="C756" s="207" t="s">
        <v>16450</v>
      </c>
      <c r="D756" s="208" t="s">
        <v>16451</v>
      </c>
      <c r="E756" s="206" t="s">
        <v>16452</v>
      </c>
      <c r="F756" s="209" t="s">
        <v>16454</v>
      </c>
      <c r="G756" s="209" t="s">
        <v>16455</v>
      </c>
      <c r="H756" s="209" t="s">
        <v>7190</v>
      </c>
      <c r="I756" s="209" t="s">
        <v>16456</v>
      </c>
      <c r="J756" s="209" t="s">
        <v>6321</v>
      </c>
      <c r="K756" s="209" t="s">
        <v>6321</v>
      </c>
      <c r="L756" s="209" t="s">
        <v>6321</v>
      </c>
      <c r="M756" s="209" t="s">
        <v>6330</v>
      </c>
    </row>
    <row r="757" spans="1:13" s="226" customFormat="1" ht="45" x14ac:dyDescent="0.25">
      <c r="A757" s="202" t="s">
        <v>30568</v>
      </c>
      <c r="B757">
        <v>1759</v>
      </c>
      <c r="C757" s="203" t="s">
        <v>13324</v>
      </c>
      <c r="D757" s="202" t="s">
        <v>30569</v>
      </c>
      <c r="E757" s="202" t="s">
        <v>30570</v>
      </c>
      <c r="F757" s="204" t="s">
        <v>6471</v>
      </c>
      <c r="G757" s="204" t="s">
        <v>6472</v>
      </c>
      <c r="H757" s="204" t="s">
        <v>6473</v>
      </c>
      <c r="I757" s="204" t="s">
        <v>6472</v>
      </c>
      <c r="J757" s="204" t="s">
        <v>6321</v>
      </c>
      <c r="K757" s="204" t="s">
        <v>6321</v>
      </c>
      <c r="L757" s="204" t="s">
        <v>6321</v>
      </c>
      <c r="M757" s="204" t="s">
        <v>9110</v>
      </c>
    </row>
    <row r="758" spans="1:13" s="226" customFormat="1" ht="67.5" x14ac:dyDescent="0.25">
      <c r="A758" s="202" t="s">
        <v>30571</v>
      </c>
      <c r="B758">
        <v>3141</v>
      </c>
      <c r="C758" s="203" t="s">
        <v>18360</v>
      </c>
      <c r="D758" s="202" t="s">
        <v>30572</v>
      </c>
      <c r="E758" s="202" t="s">
        <v>30573</v>
      </c>
      <c r="F758" s="204" t="s">
        <v>18361</v>
      </c>
      <c r="G758" s="204" t="s">
        <v>18362</v>
      </c>
      <c r="H758" s="204" t="s">
        <v>6369</v>
      </c>
      <c r="I758" s="204" t="s">
        <v>18362</v>
      </c>
      <c r="J758" s="204" t="s">
        <v>6321</v>
      </c>
      <c r="K758" s="204" t="s">
        <v>6321</v>
      </c>
      <c r="L758" s="204" t="s">
        <v>6321</v>
      </c>
      <c r="M758" s="204" t="s">
        <v>831</v>
      </c>
    </row>
    <row r="759" spans="1:13" s="226" customFormat="1" ht="67.5" x14ac:dyDescent="0.25">
      <c r="A759" s="202" t="s">
        <v>30574</v>
      </c>
      <c r="B759">
        <v>2966</v>
      </c>
      <c r="C759" s="203" t="s">
        <v>17687</v>
      </c>
      <c r="D759" s="205" t="s">
        <v>30575</v>
      </c>
      <c r="E759" s="202" t="s">
        <v>30576</v>
      </c>
      <c r="F759" s="204" t="s">
        <v>17525</v>
      </c>
      <c r="G759" s="204" t="s">
        <v>17526</v>
      </c>
      <c r="H759" s="204" t="s">
        <v>6369</v>
      </c>
      <c r="I759" s="204" t="s">
        <v>17526</v>
      </c>
      <c r="J759" s="204" t="s">
        <v>6321</v>
      </c>
      <c r="K759" s="204" t="s">
        <v>7085</v>
      </c>
      <c r="L759" s="204" t="s">
        <v>6655</v>
      </c>
      <c r="M759" s="204" t="s">
        <v>831</v>
      </c>
    </row>
    <row r="760" spans="1:13" s="226" customFormat="1" ht="67.5" x14ac:dyDescent="0.25">
      <c r="A760" s="202" t="s">
        <v>16460</v>
      </c>
      <c r="B760">
        <v>2627</v>
      </c>
      <c r="C760" s="203" t="s">
        <v>16457</v>
      </c>
      <c r="D760" s="205" t="s">
        <v>16458</v>
      </c>
      <c r="E760" s="202" t="s">
        <v>16459</v>
      </c>
      <c r="F760" s="204" t="s">
        <v>16461</v>
      </c>
      <c r="G760" s="204" t="s">
        <v>16462</v>
      </c>
      <c r="H760" s="204" t="s">
        <v>6375</v>
      </c>
      <c r="I760" s="204" t="s">
        <v>16462</v>
      </c>
      <c r="J760" s="204" t="s">
        <v>6321</v>
      </c>
      <c r="K760" s="204" t="s">
        <v>6321</v>
      </c>
      <c r="L760" s="204" t="s">
        <v>6321</v>
      </c>
      <c r="M760" s="204" t="s">
        <v>831</v>
      </c>
    </row>
    <row r="761" spans="1:13" s="226" customFormat="1" ht="90" x14ac:dyDescent="0.25">
      <c r="A761" s="202" t="s">
        <v>1451</v>
      </c>
      <c r="B761">
        <v>2704</v>
      </c>
      <c r="C761" s="203" t="s">
        <v>16766</v>
      </c>
      <c r="D761" s="205" t="s">
        <v>16767</v>
      </c>
      <c r="E761" s="202" t="s">
        <v>16768</v>
      </c>
      <c r="F761" s="204" t="s">
        <v>16769</v>
      </c>
      <c r="G761" s="204" t="s">
        <v>16770</v>
      </c>
      <c r="H761" s="204" t="s">
        <v>6375</v>
      </c>
      <c r="I761" s="204" t="s">
        <v>16770</v>
      </c>
      <c r="J761" s="204" t="s">
        <v>6321</v>
      </c>
      <c r="K761" s="204" t="s">
        <v>6321</v>
      </c>
      <c r="L761" s="204" t="s">
        <v>6321</v>
      </c>
      <c r="M761" s="204" t="s">
        <v>831</v>
      </c>
    </row>
    <row r="762" spans="1:13" s="226" customFormat="1" ht="56.25" x14ac:dyDescent="0.25">
      <c r="A762" s="202" t="s">
        <v>16505</v>
      </c>
      <c r="B762">
        <v>2636</v>
      </c>
      <c r="C762" s="203" t="s">
        <v>16502</v>
      </c>
      <c r="D762" s="205" t="s">
        <v>16503</v>
      </c>
      <c r="E762" s="202" t="s">
        <v>16504</v>
      </c>
      <c r="F762" s="204" t="s">
        <v>16506</v>
      </c>
      <c r="G762" s="204" t="s">
        <v>16507</v>
      </c>
      <c r="H762" s="204" t="s">
        <v>6998</v>
      </c>
      <c r="I762" s="204" t="s">
        <v>16507</v>
      </c>
      <c r="J762" s="204" t="s">
        <v>6321</v>
      </c>
      <c r="K762" s="204" t="s">
        <v>6321</v>
      </c>
      <c r="L762" s="204" t="s">
        <v>6321</v>
      </c>
      <c r="M762" s="204" t="s">
        <v>831</v>
      </c>
    </row>
    <row r="763" spans="1:13" ht="45" x14ac:dyDescent="0.25">
      <c r="A763" s="202" t="s">
        <v>17596</v>
      </c>
      <c r="B763">
        <v>2937</v>
      </c>
      <c r="C763" s="203" t="s">
        <v>17593</v>
      </c>
      <c r="D763" s="205" t="s">
        <v>17594</v>
      </c>
      <c r="E763" s="202" t="s">
        <v>17595</v>
      </c>
      <c r="F763" s="204" t="s">
        <v>7823</v>
      </c>
      <c r="G763" s="204" t="s">
        <v>7824</v>
      </c>
      <c r="H763" s="204" t="s">
        <v>6473</v>
      </c>
      <c r="I763" s="204" t="s">
        <v>7824</v>
      </c>
      <c r="J763" s="204" t="s">
        <v>6321</v>
      </c>
      <c r="K763" s="204" t="s">
        <v>6321</v>
      </c>
      <c r="L763" s="204" t="s">
        <v>6321</v>
      </c>
      <c r="M763" s="204" t="s">
        <v>831</v>
      </c>
    </row>
    <row r="764" spans="1:13" ht="67.5" x14ac:dyDescent="0.25">
      <c r="A764" s="206" t="s">
        <v>11354</v>
      </c>
      <c r="B764">
        <v>1259</v>
      </c>
      <c r="C764" s="207" t="s">
        <v>11351</v>
      </c>
      <c r="D764" s="208" t="s">
        <v>11352</v>
      </c>
      <c r="E764" s="206" t="s">
        <v>11353</v>
      </c>
      <c r="F764" s="209" t="s">
        <v>11349</v>
      </c>
      <c r="G764" s="209" t="s">
        <v>11350</v>
      </c>
      <c r="H764" s="209" t="s">
        <v>6361</v>
      </c>
      <c r="I764" s="209" t="s">
        <v>11350</v>
      </c>
      <c r="J764" s="209" t="s">
        <v>6321</v>
      </c>
      <c r="K764" s="209" t="s">
        <v>7040</v>
      </c>
      <c r="L764" s="209" t="s">
        <v>6321</v>
      </c>
      <c r="M764" s="209" t="s">
        <v>831</v>
      </c>
    </row>
    <row r="765" spans="1:13" ht="45" x14ac:dyDescent="0.25">
      <c r="A765" s="202" t="s">
        <v>10866</v>
      </c>
      <c r="B765">
        <v>1148</v>
      </c>
      <c r="C765" s="203" t="s">
        <v>10863</v>
      </c>
      <c r="D765" s="205" t="s">
        <v>10864</v>
      </c>
      <c r="E765" s="202" t="s">
        <v>10865</v>
      </c>
      <c r="F765" s="204" t="s">
        <v>7407</v>
      </c>
      <c r="G765" s="204" t="s">
        <v>7408</v>
      </c>
      <c r="H765" s="204" t="s">
        <v>6473</v>
      </c>
      <c r="I765" s="204" t="s">
        <v>7409</v>
      </c>
      <c r="J765" s="204" t="s">
        <v>6321</v>
      </c>
      <c r="K765" s="204" t="s">
        <v>6321</v>
      </c>
      <c r="L765" s="204" t="s">
        <v>6321</v>
      </c>
      <c r="M765" s="204" t="s">
        <v>831</v>
      </c>
    </row>
    <row r="766" spans="1:13" ht="22.5" x14ac:dyDescent="0.25">
      <c r="A766" s="206" t="s">
        <v>10589</v>
      </c>
      <c r="B766">
        <v>1078</v>
      </c>
      <c r="C766" s="207" t="s">
        <v>10586</v>
      </c>
      <c r="D766" s="208" t="s">
        <v>10587</v>
      </c>
      <c r="E766" s="206" t="s">
        <v>10588</v>
      </c>
      <c r="F766" s="209" t="s">
        <v>8513</v>
      </c>
      <c r="G766" s="209" t="s">
        <v>8514</v>
      </c>
      <c r="H766" s="209" t="s">
        <v>7494</v>
      </c>
      <c r="I766" s="209" t="s">
        <v>8514</v>
      </c>
      <c r="J766" s="209" t="s">
        <v>6321</v>
      </c>
      <c r="K766" s="209" t="s">
        <v>6321</v>
      </c>
      <c r="L766" s="209" t="s">
        <v>6321</v>
      </c>
      <c r="M766" s="209" t="s">
        <v>9943</v>
      </c>
    </row>
    <row r="767" spans="1:13" ht="56.25" x14ac:dyDescent="0.25">
      <c r="A767" s="202" t="s">
        <v>1067</v>
      </c>
      <c r="B767">
        <v>1013</v>
      </c>
      <c r="C767" s="203" t="s">
        <v>10306</v>
      </c>
      <c r="D767" s="205" t="s">
        <v>10307</v>
      </c>
      <c r="E767" s="202" t="s">
        <v>5316</v>
      </c>
      <c r="F767" s="204" t="s">
        <v>10308</v>
      </c>
      <c r="G767" s="204" t="s">
        <v>10309</v>
      </c>
      <c r="H767" s="204" t="s">
        <v>10310</v>
      </c>
      <c r="I767" s="204" t="s">
        <v>10311</v>
      </c>
      <c r="J767" s="204" t="s">
        <v>6321</v>
      </c>
      <c r="K767" s="204" t="s">
        <v>6321</v>
      </c>
      <c r="L767" s="204" t="s">
        <v>6321</v>
      </c>
      <c r="M767" s="204" t="s">
        <v>6946</v>
      </c>
    </row>
    <row r="768" spans="1:13" ht="78.75" x14ac:dyDescent="0.25">
      <c r="A768" s="206" t="s">
        <v>1199</v>
      </c>
      <c r="B768">
        <v>1017</v>
      </c>
      <c r="C768" s="207" t="s">
        <v>10321</v>
      </c>
      <c r="D768" s="208" t="s">
        <v>10322</v>
      </c>
      <c r="E768" s="206" t="s">
        <v>1200</v>
      </c>
      <c r="F768" s="209" t="s">
        <v>10323</v>
      </c>
      <c r="G768" s="209" t="s">
        <v>10324</v>
      </c>
      <c r="H768" s="209" t="s">
        <v>6510</v>
      </c>
      <c r="I768" s="209" t="s">
        <v>10325</v>
      </c>
      <c r="J768" s="209" t="s">
        <v>6321</v>
      </c>
      <c r="K768" s="209" t="s">
        <v>7085</v>
      </c>
      <c r="L768" s="209" t="s">
        <v>10272</v>
      </c>
      <c r="M768" s="209" t="s">
        <v>6946</v>
      </c>
    </row>
    <row r="769" spans="1:13" ht="90" x14ac:dyDescent="0.25">
      <c r="A769" s="202" t="s">
        <v>1480</v>
      </c>
      <c r="B769">
        <v>1125</v>
      </c>
      <c r="C769" s="203" t="s">
        <v>10771</v>
      </c>
      <c r="D769" s="205" t="s">
        <v>10772</v>
      </c>
      <c r="E769" s="202" t="s">
        <v>10773</v>
      </c>
      <c r="F769" s="204" t="s">
        <v>10774</v>
      </c>
      <c r="G769" s="204" t="s">
        <v>10775</v>
      </c>
      <c r="H769" s="204" t="s">
        <v>7675</v>
      </c>
      <c r="I769" s="204" t="s">
        <v>10776</v>
      </c>
      <c r="J769" s="204" t="s">
        <v>6321</v>
      </c>
      <c r="K769" s="204" t="s">
        <v>6321</v>
      </c>
      <c r="L769" s="204" t="s">
        <v>6321</v>
      </c>
      <c r="M769" s="204" t="s">
        <v>831</v>
      </c>
    </row>
    <row r="770" spans="1:13" ht="45" x14ac:dyDescent="0.25">
      <c r="A770" s="206" t="s">
        <v>17662</v>
      </c>
      <c r="B770">
        <v>2952</v>
      </c>
      <c r="C770" s="207" t="s">
        <v>17659</v>
      </c>
      <c r="D770" s="208" t="s">
        <v>17660</v>
      </c>
      <c r="E770" s="206" t="s">
        <v>17661</v>
      </c>
      <c r="F770" s="209" t="s">
        <v>8381</v>
      </c>
      <c r="G770" s="209" t="s">
        <v>7197</v>
      </c>
      <c r="H770" s="209" t="s">
        <v>6480</v>
      </c>
      <c r="I770" s="209" t="s">
        <v>7197</v>
      </c>
      <c r="J770" s="209" t="s">
        <v>6321</v>
      </c>
      <c r="K770" s="209" t="s">
        <v>6321</v>
      </c>
      <c r="L770" s="209" t="s">
        <v>6321</v>
      </c>
      <c r="M770" s="209" t="s">
        <v>831</v>
      </c>
    </row>
    <row r="771" spans="1:13" ht="33.75" x14ac:dyDescent="0.25">
      <c r="A771" s="206" t="s">
        <v>16222</v>
      </c>
      <c r="B771">
        <v>2563</v>
      </c>
      <c r="C771" s="207" t="s">
        <v>16219</v>
      </c>
      <c r="D771" s="208" t="s">
        <v>16220</v>
      </c>
      <c r="E771" s="206" t="s">
        <v>16221</v>
      </c>
      <c r="F771" s="209" t="s">
        <v>7052</v>
      </c>
      <c r="G771" s="209" t="s">
        <v>7053</v>
      </c>
      <c r="H771" s="209" t="s">
        <v>6473</v>
      </c>
      <c r="I771" s="209" t="s">
        <v>7053</v>
      </c>
      <c r="J771" s="209" t="s">
        <v>6321</v>
      </c>
      <c r="K771" s="209" t="s">
        <v>6321</v>
      </c>
      <c r="L771" s="209" t="s">
        <v>6321</v>
      </c>
      <c r="M771" s="209" t="s">
        <v>831</v>
      </c>
    </row>
    <row r="772" spans="1:13" ht="33.75" x14ac:dyDescent="0.25">
      <c r="A772" s="202" t="s">
        <v>11389</v>
      </c>
      <c r="B772">
        <v>1271</v>
      </c>
      <c r="C772" s="203" t="s">
        <v>11386</v>
      </c>
      <c r="D772" s="205" t="s">
        <v>11387</v>
      </c>
      <c r="E772" s="202" t="s">
        <v>11388</v>
      </c>
      <c r="F772" s="204" t="s">
        <v>7052</v>
      </c>
      <c r="G772" s="204" t="s">
        <v>7084</v>
      </c>
      <c r="H772" s="204" t="s">
        <v>6473</v>
      </c>
      <c r="I772" s="204" t="s">
        <v>7084</v>
      </c>
      <c r="J772" s="204" t="s">
        <v>6321</v>
      </c>
      <c r="K772" s="204" t="s">
        <v>6321</v>
      </c>
      <c r="L772" s="204" t="s">
        <v>6321</v>
      </c>
      <c r="M772" s="204" t="s">
        <v>831</v>
      </c>
    </row>
    <row r="773" spans="1:13" ht="22.5" x14ac:dyDescent="0.25">
      <c r="A773" s="202" t="s">
        <v>1484</v>
      </c>
      <c r="B773">
        <v>1584</v>
      </c>
      <c r="C773" s="203" t="s">
        <v>12571</v>
      </c>
      <c r="D773" s="205" t="s">
        <v>12572</v>
      </c>
      <c r="E773" s="202" t="s">
        <v>12573</v>
      </c>
      <c r="F773" s="204" t="s">
        <v>6673</v>
      </c>
      <c r="G773" s="204" t="s">
        <v>6674</v>
      </c>
      <c r="H773" s="204" t="s">
        <v>6473</v>
      </c>
      <c r="I773" s="204" t="s">
        <v>6674</v>
      </c>
      <c r="J773" s="204" t="s">
        <v>6321</v>
      </c>
      <c r="K773" s="204" t="s">
        <v>6321</v>
      </c>
      <c r="L773" s="204" t="s">
        <v>6321</v>
      </c>
      <c r="M773" s="204" t="s">
        <v>831</v>
      </c>
    </row>
    <row r="774" spans="1:13" ht="78.75" x14ac:dyDescent="0.25">
      <c r="A774" s="202" t="s">
        <v>5917</v>
      </c>
      <c r="B774">
        <v>2916</v>
      </c>
      <c r="C774" s="203" t="s">
        <v>17535</v>
      </c>
      <c r="D774" s="205" t="s">
        <v>17536</v>
      </c>
      <c r="E774" s="202" t="s">
        <v>5916</v>
      </c>
      <c r="F774" s="204" t="s">
        <v>16509</v>
      </c>
      <c r="G774" s="204" t="s">
        <v>16510</v>
      </c>
      <c r="H774" s="204" t="s">
        <v>6375</v>
      </c>
      <c r="I774" s="204" t="s">
        <v>16511</v>
      </c>
      <c r="J774" s="204" t="s">
        <v>6321</v>
      </c>
      <c r="K774" s="204" t="s">
        <v>6321</v>
      </c>
      <c r="L774" s="204" t="s">
        <v>6321</v>
      </c>
      <c r="M774" s="204" t="s">
        <v>831</v>
      </c>
    </row>
    <row r="775" spans="1:13" ht="123.75" x14ac:dyDescent="0.25">
      <c r="A775" s="206" t="s">
        <v>30577</v>
      </c>
      <c r="B775">
        <v>2923</v>
      </c>
      <c r="C775" s="207" t="s">
        <v>17565</v>
      </c>
      <c r="D775" s="206" t="s">
        <v>30578</v>
      </c>
      <c r="E775" s="206" t="s">
        <v>30579</v>
      </c>
      <c r="F775" s="209" t="s">
        <v>17566</v>
      </c>
      <c r="G775" s="209" t="s">
        <v>17567</v>
      </c>
      <c r="H775" s="209" t="s">
        <v>6375</v>
      </c>
      <c r="I775" s="209" t="s">
        <v>17568</v>
      </c>
      <c r="J775" s="209" t="s">
        <v>6321</v>
      </c>
      <c r="K775" s="209" t="s">
        <v>6321</v>
      </c>
      <c r="L775" s="209" t="s">
        <v>6321</v>
      </c>
      <c r="M775" s="209" t="s">
        <v>831</v>
      </c>
    </row>
    <row r="776" spans="1:13" ht="33.75" x14ac:dyDescent="0.25">
      <c r="A776" s="202" t="s">
        <v>17875</v>
      </c>
      <c r="B776">
        <v>3020</v>
      </c>
      <c r="C776" s="203" t="s">
        <v>17872</v>
      </c>
      <c r="D776" s="205" t="s">
        <v>17873</v>
      </c>
      <c r="E776" s="202" t="s">
        <v>17874</v>
      </c>
      <c r="F776" s="204" t="s">
        <v>17876</v>
      </c>
      <c r="G776" s="204" t="s">
        <v>14980</v>
      </c>
      <c r="H776" s="204" t="s">
        <v>6416</v>
      </c>
      <c r="I776" s="204" t="s">
        <v>14980</v>
      </c>
      <c r="J776" s="204" t="s">
        <v>6321</v>
      </c>
      <c r="K776" s="204" t="s">
        <v>6321</v>
      </c>
      <c r="L776" s="204" t="s">
        <v>6321</v>
      </c>
      <c r="M776" s="204" t="s">
        <v>6330</v>
      </c>
    </row>
    <row r="777" spans="1:13" ht="56.25" x14ac:dyDescent="0.25">
      <c r="A777" s="202" t="s">
        <v>8089</v>
      </c>
      <c r="B777">
        <v>369</v>
      </c>
      <c r="C777" s="203" t="s">
        <v>8086</v>
      </c>
      <c r="D777" s="205" t="s">
        <v>8087</v>
      </c>
      <c r="E777" s="202" t="s">
        <v>8088</v>
      </c>
      <c r="F777" s="204" t="s">
        <v>8090</v>
      </c>
      <c r="G777" s="204" t="s">
        <v>8091</v>
      </c>
      <c r="H777" s="204" t="s">
        <v>6439</v>
      </c>
      <c r="I777" s="204" t="s">
        <v>8092</v>
      </c>
      <c r="J777" s="204" t="s">
        <v>6321</v>
      </c>
      <c r="K777" s="204" t="s">
        <v>8093</v>
      </c>
      <c r="L777" s="204" t="s">
        <v>6321</v>
      </c>
      <c r="M777" s="204" t="s">
        <v>831</v>
      </c>
    </row>
    <row r="778" spans="1:13" ht="56.25" x14ac:dyDescent="0.25">
      <c r="A778" s="206" t="s">
        <v>18914</v>
      </c>
      <c r="B778">
        <v>3277</v>
      </c>
      <c r="C778" s="207" t="s">
        <v>18911</v>
      </c>
      <c r="D778" s="208" t="s">
        <v>18912</v>
      </c>
      <c r="E778" s="206" t="s">
        <v>18913</v>
      </c>
      <c r="F778" s="209" t="s">
        <v>8090</v>
      </c>
      <c r="G778" s="209" t="s">
        <v>8091</v>
      </c>
      <c r="H778" s="209" t="s">
        <v>6439</v>
      </c>
      <c r="I778" s="209" t="s">
        <v>8092</v>
      </c>
      <c r="J778" s="209" t="s">
        <v>6321</v>
      </c>
      <c r="K778" s="209" t="s">
        <v>6321</v>
      </c>
      <c r="L778" s="209" t="s">
        <v>6321</v>
      </c>
      <c r="M778" s="209" t="s">
        <v>831</v>
      </c>
    </row>
    <row r="779" spans="1:13" ht="56.25" x14ac:dyDescent="0.25">
      <c r="A779" s="206" t="s">
        <v>5455</v>
      </c>
      <c r="B779">
        <v>2995</v>
      </c>
      <c r="C779" s="207" t="s">
        <v>17783</v>
      </c>
      <c r="D779" s="208" t="s">
        <v>17784</v>
      </c>
      <c r="E779" s="206" t="s">
        <v>5697</v>
      </c>
      <c r="F779" s="209" t="s">
        <v>6712</v>
      </c>
      <c r="G779" s="209" t="s">
        <v>6713</v>
      </c>
      <c r="H779" s="209" t="s">
        <v>6634</v>
      </c>
      <c r="I779" s="209" t="s">
        <v>6714</v>
      </c>
      <c r="J779" s="209" t="s">
        <v>6321</v>
      </c>
      <c r="K779" s="209" t="s">
        <v>6321</v>
      </c>
      <c r="L779" s="209" t="s">
        <v>6321</v>
      </c>
      <c r="M779" s="209" t="s">
        <v>831</v>
      </c>
    </row>
    <row r="780" spans="1:13" ht="45" x14ac:dyDescent="0.25">
      <c r="A780" s="206" t="s">
        <v>6989</v>
      </c>
      <c r="B780">
        <v>135</v>
      </c>
      <c r="C780" s="207" t="s">
        <v>6986</v>
      </c>
      <c r="D780" s="208" t="s">
        <v>6987</v>
      </c>
      <c r="E780" s="206" t="s">
        <v>6988</v>
      </c>
      <c r="F780" s="209" t="s">
        <v>6990</v>
      </c>
      <c r="G780" s="209" t="s">
        <v>6991</v>
      </c>
      <c r="H780" s="209" t="s">
        <v>6746</v>
      </c>
      <c r="I780" s="209" t="s">
        <v>6991</v>
      </c>
      <c r="J780" s="209" t="s">
        <v>6321</v>
      </c>
      <c r="K780" s="209" t="s">
        <v>6321</v>
      </c>
      <c r="L780" s="209" t="s">
        <v>6321</v>
      </c>
      <c r="M780" s="209" t="s">
        <v>6363</v>
      </c>
    </row>
    <row r="781" spans="1:13" ht="56.25" x14ac:dyDescent="0.25">
      <c r="A781" s="202" t="s">
        <v>6624</v>
      </c>
      <c r="B781">
        <v>60</v>
      </c>
      <c r="C781" s="203" t="s">
        <v>6621</v>
      </c>
      <c r="D781" s="205" t="s">
        <v>6622</v>
      </c>
      <c r="E781" s="202" t="s">
        <v>6623</v>
      </c>
      <c r="F781" s="204" t="s">
        <v>6625</v>
      </c>
      <c r="G781" s="204" t="s">
        <v>6626</v>
      </c>
      <c r="H781" s="204" t="s">
        <v>6439</v>
      </c>
      <c r="I781" s="204" t="s">
        <v>6627</v>
      </c>
      <c r="J781" s="204" t="s">
        <v>6321</v>
      </c>
      <c r="K781" s="204" t="s">
        <v>6321</v>
      </c>
      <c r="L781" s="204" t="s">
        <v>6321</v>
      </c>
      <c r="M781" s="204" t="s">
        <v>831</v>
      </c>
    </row>
    <row r="782" spans="1:13" ht="33.75" x14ac:dyDescent="0.25">
      <c r="A782" s="206" t="s">
        <v>20051</v>
      </c>
      <c r="B782">
        <v>3576</v>
      </c>
      <c r="C782" s="207" t="s">
        <v>20048</v>
      </c>
      <c r="D782" s="208" t="s">
        <v>20049</v>
      </c>
      <c r="E782" s="206" t="s">
        <v>20050</v>
      </c>
      <c r="F782" s="209" t="s">
        <v>20038</v>
      </c>
      <c r="G782" s="209" t="s">
        <v>20039</v>
      </c>
      <c r="H782" s="209" t="s">
        <v>6555</v>
      </c>
      <c r="I782" s="209" t="s">
        <v>20039</v>
      </c>
      <c r="J782" s="209" t="s">
        <v>6321</v>
      </c>
      <c r="K782" s="209" t="s">
        <v>6321</v>
      </c>
      <c r="L782" s="209" t="s">
        <v>6321</v>
      </c>
      <c r="M782" s="209" t="s">
        <v>831</v>
      </c>
    </row>
    <row r="783" spans="1:13" ht="45" x14ac:dyDescent="0.25">
      <c r="A783" s="206" t="s">
        <v>5458</v>
      </c>
      <c r="B783">
        <v>3132</v>
      </c>
      <c r="C783" s="207" t="s">
        <v>18323</v>
      </c>
      <c r="D783" s="208" t="s">
        <v>18324</v>
      </c>
      <c r="E783" s="206" t="s">
        <v>5700</v>
      </c>
      <c r="F783" s="209" t="s">
        <v>10362</v>
      </c>
      <c r="G783" s="209" t="s">
        <v>10363</v>
      </c>
      <c r="H783" s="209" t="s">
        <v>7589</v>
      </c>
      <c r="I783" s="209" t="s">
        <v>10364</v>
      </c>
      <c r="J783" s="209" t="s">
        <v>6321</v>
      </c>
      <c r="K783" s="209" t="s">
        <v>6321</v>
      </c>
      <c r="L783" s="209" t="s">
        <v>6321</v>
      </c>
      <c r="M783" s="209" t="s">
        <v>831</v>
      </c>
    </row>
    <row r="784" spans="1:13" ht="101.25" x14ac:dyDescent="0.25">
      <c r="A784" s="206" t="s">
        <v>30580</v>
      </c>
      <c r="B784">
        <v>3598</v>
      </c>
      <c r="C784" s="207" t="s">
        <v>20127</v>
      </c>
      <c r="D784" s="206" t="s">
        <v>30581</v>
      </c>
      <c r="E784" s="206" t="s">
        <v>1268</v>
      </c>
      <c r="F784" s="209" t="s">
        <v>20128</v>
      </c>
      <c r="G784" s="209" t="s">
        <v>20129</v>
      </c>
      <c r="H784" s="209" t="s">
        <v>7479</v>
      </c>
      <c r="I784" s="209" t="s">
        <v>20130</v>
      </c>
      <c r="J784" s="209" t="s">
        <v>6321</v>
      </c>
      <c r="K784" s="209" t="s">
        <v>20131</v>
      </c>
      <c r="L784" s="209" t="s">
        <v>20132</v>
      </c>
      <c r="M784" s="209" t="s">
        <v>6330</v>
      </c>
    </row>
    <row r="785" spans="1:13" ht="56.25" x14ac:dyDescent="0.25">
      <c r="A785" s="202" t="s">
        <v>1205</v>
      </c>
      <c r="B785">
        <v>3062</v>
      </c>
      <c r="C785" s="203" t="s">
        <v>18041</v>
      </c>
      <c r="D785" s="205" t="s">
        <v>18042</v>
      </c>
      <c r="E785" s="202" t="s">
        <v>1206</v>
      </c>
      <c r="F785" s="204" t="s">
        <v>6625</v>
      </c>
      <c r="G785" s="204" t="s">
        <v>6626</v>
      </c>
      <c r="H785" s="204" t="s">
        <v>6439</v>
      </c>
      <c r="I785" s="204" t="s">
        <v>6627</v>
      </c>
      <c r="J785" s="204" t="s">
        <v>6321</v>
      </c>
      <c r="K785" s="204" t="s">
        <v>18043</v>
      </c>
      <c r="L785" s="204" t="s">
        <v>6321</v>
      </c>
      <c r="M785" s="204" t="s">
        <v>831</v>
      </c>
    </row>
    <row r="786" spans="1:13" ht="78.75" x14ac:dyDescent="0.25">
      <c r="A786" s="206" t="s">
        <v>1499</v>
      </c>
      <c r="B786">
        <v>2957</v>
      </c>
      <c r="C786" s="207" t="s">
        <v>17671</v>
      </c>
      <c r="D786" s="208" t="s">
        <v>17672</v>
      </c>
      <c r="E786" s="206" t="s">
        <v>5701</v>
      </c>
      <c r="F786" s="209" t="s">
        <v>17673</v>
      </c>
      <c r="G786" s="209" t="s">
        <v>17674</v>
      </c>
      <c r="H786" s="209" t="s">
        <v>6634</v>
      </c>
      <c r="I786" s="209" t="s">
        <v>17674</v>
      </c>
      <c r="J786" s="209" t="s">
        <v>6321</v>
      </c>
      <c r="K786" s="209" t="s">
        <v>6321</v>
      </c>
      <c r="L786" s="209" t="s">
        <v>6321</v>
      </c>
      <c r="M786" s="209" t="s">
        <v>831</v>
      </c>
    </row>
    <row r="787" spans="1:13" ht="90" x14ac:dyDescent="0.25">
      <c r="A787" s="206" t="s">
        <v>5459</v>
      </c>
      <c r="B787">
        <v>3129</v>
      </c>
      <c r="C787" s="207" t="s">
        <v>18316</v>
      </c>
      <c r="D787" s="208" t="s">
        <v>18317</v>
      </c>
      <c r="E787" s="206" t="s">
        <v>5702</v>
      </c>
      <c r="F787" s="209" t="s">
        <v>18318</v>
      </c>
      <c r="G787" s="209" t="s">
        <v>18319</v>
      </c>
      <c r="H787" s="209" t="s">
        <v>6375</v>
      </c>
      <c r="I787" s="209" t="s">
        <v>18319</v>
      </c>
      <c r="J787" s="209" t="s">
        <v>6321</v>
      </c>
      <c r="K787" s="209" t="s">
        <v>6321</v>
      </c>
      <c r="L787" s="209" t="s">
        <v>6321</v>
      </c>
      <c r="M787" s="209" t="s">
        <v>831</v>
      </c>
    </row>
    <row r="788" spans="1:13" ht="56.25" x14ac:dyDescent="0.25">
      <c r="A788" s="206" t="s">
        <v>17738</v>
      </c>
      <c r="B788">
        <v>2979</v>
      </c>
      <c r="C788" s="207" t="s">
        <v>17735</v>
      </c>
      <c r="D788" s="208" t="s">
        <v>17736</v>
      </c>
      <c r="E788" s="206" t="s">
        <v>17737</v>
      </c>
      <c r="F788" s="209" t="s">
        <v>8237</v>
      </c>
      <c r="G788" s="209" t="s">
        <v>8238</v>
      </c>
      <c r="H788" s="209" t="s">
        <v>6578</v>
      </c>
      <c r="I788" s="209" t="s">
        <v>9621</v>
      </c>
      <c r="J788" s="209" t="s">
        <v>6321</v>
      </c>
      <c r="K788" s="209" t="s">
        <v>6321</v>
      </c>
      <c r="L788" s="209" t="s">
        <v>6321</v>
      </c>
      <c r="M788" s="209" t="s">
        <v>831</v>
      </c>
    </row>
    <row r="789" spans="1:13" ht="101.25" x14ac:dyDescent="0.25">
      <c r="A789" s="202" t="s">
        <v>11428</v>
      </c>
      <c r="B789">
        <v>1279</v>
      </c>
      <c r="C789" s="203" t="s">
        <v>11426</v>
      </c>
      <c r="D789" s="205" t="s">
        <v>30582</v>
      </c>
      <c r="E789" s="202" t="s">
        <v>11427</v>
      </c>
      <c r="F789" s="204" t="s">
        <v>30583</v>
      </c>
      <c r="G789" s="204" t="s">
        <v>30584</v>
      </c>
      <c r="H789" s="204" t="s">
        <v>25724</v>
      </c>
      <c r="I789" s="204" t="s">
        <v>30585</v>
      </c>
      <c r="J789" s="204" t="s">
        <v>6321</v>
      </c>
      <c r="K789" s="204" t="s">
        <v>30586</v>
      </c>
      <c r="L789" s="204" t="s">
        <v>6321</v>
      </c>
      <c r="M789" s="204" t="s">
        <v>30457</v>
      </c>
    </row>
    <row r="790" spans="1:13" ht="78.75" x14ac:dyDescent="0.25">
      <c r="A790" s="212" t="s">
        <v>1390</v>
      </c>
      <c r="B790">
        <v>3075</v>
      </c>
      <c r="C790" s="207" t="s">
        <v>18106</v>
      </c>
      <c r="D790" s="208" t="s">
        <v>18107</v>
      </c>
      <c r="E790" s="206" t="s">
        <v>1391</v>
      </c>
      <c r="F790" s="209" t="s">
        <v>18108</v>
      </c>
      <c r="G790" s="209" t="s">
        <v>18109</v>
      </c>
      <c r="H790" s="209" t="s">
        <v>6522</v>
      </c>
      <c r="I790" s="209" t="s">
        <v>18110</v>
      </c>
      <c r="J790" s="209" t="s">
        <v>6321</v>
      </c>
      <c r="K790" s="209" t="s">
        <v>6321</v>
      </c>
      <c r="L790" s="209" t="s">
        <v>6321</v>
      </c>
      <c r="M790" s="209" t="s">
        <v>831</v>
      </c>
    </row>
    <row r="791" spans="1:13" ht="56.25" x14ac:dyDescent="0.25">
      <c r="A791" s="202" t="s">
        <v>5334</v>
      </c>
      <c r="B791">
        <v>3340</v>
      </c>
      <c r="C791" s="203" t="s">
        <v>19162</v>
      </c>
      <c r="D791" s="205" t="s">
        <v>19163</v>
      </c>
      <c r="E791" s="202" t="s">
        <v>19164</v>
      </c>
      <c r="F791" s="204" t="s">
        <v>11472</v>
      </c>
      <c r="G791" s="204" t="s">
        <v>11473</v>
      </c>
      <c r="H791" s="204" t="s">
        <v>6439</v>
      </c>
      <c r="I791" s="204" t="s">
        <v>11474</v>
      </c>
      <c r="J791" s="204" t="s">
        <v>6321</v>
      </c>
      <c r="K791" s="204" t="s">
        <v>6321</v>
      </c>
      <c r="L791" s="204" t="s">
        <v>6321</v>
      </c>
      <c r="M791" s="204" t="s">
        <v>831</v>
      </c>
    </row>
    <row r="792" spans="1:13" ht="45" x14ac:dyDescent="0.25">
      <c r="A792" s="206" t="s">
        <v>13764</v>
      </c>
      <c r="B792">
        <v>1893</v>
      </c>
      <c r="C792" s="207" t="s">
        <v>13761</v>
      </c>
      <c r="D792" s="208" t="s">
        <v>13762</v>
      </c>
      <c r="E792" s="206" t="s">
        <v>13763</v>
      </c>
      <c r="F792" s="209" t="s">
        <v>13765</v>
      </c>
      <c r="G792" s="209" t="s">
        <v>13766</v>
      </c>
      <c r="H792" s="209" t="s">
        <v>6473</v>
      </c>
      <c r="I792" s="209" t="s">
        <v>13766</v>
      </c>
      <c r="J792" s="209" t="s">
        <v>6321</v>
      </c>
      <c r="K792" s="209" t="s">
        <v>6321</v>
      </c>
      <c r="L792" s="209" t="s">
        <v>10272</v>
      </c>
      <c r="M792" s="209" t="s">
        <v>831</v>
      </c>
    </row>
    <row r="793" spans="1:13" ht="45" x14ac:dyDescent="0.25">
      <c r="A793" s="202" t="s">
        <v>12327</v>
      </c>
      <c r="B793">
        <v>1519</v>
      </c>
      <c r="C793" s="203" t="s">
        <v>12324</v>
      </c>
      <c r="D793" s="205" t="s">
        <v>12325</v>
      </c>
      <c r="E793" s="202" t="s">
        <v>12326</v>
      </c>
      <c r="F793" s="204" t="s">
        <v>8771</v>
      </c>
      <c r="G793" s="204" t="s">
        <v>8772</v>
      </c>
      <c r="H793" s="204" t="s">
        <v>6473</v>
      </c>
      <c r="I793" s="204" t="s">
        <v>8772</v>
      </c>
      <c r="J793" s="204" t="s">
        <v>6321</v>
      </c>
      <c r="K793" s="204" t="s">
        <v>6321</v>
      </c>
      <c r="L793" s="204" t="s">
        <v>6321</v>
      </c>
      <c r="M793" s="204" t="s">
        <v>831</v>
      </c>
    </row>
    <row r="794" spans="1:13" ht="90" x14ac:dyDescent="0.25">
      <c r="A794" s="202" t="s">
        <v>16795</v>
      </c>
      <c r="B794">
        <v>2710</v>
      </c>
      <c r="C794" s="203" t="s">
        <v>16792</v>
      </c>
      <c r="D794" s="205" t="s">
        <v>16793</v>
      </c>
      <c r="E794" s="202" t="s">
        <v>16794</v>
      </c>
      <c r="F794" s="204" t="s">
        <v>16796</v>
      </c>
      <c r="G794" s="204" t="s">
        <v>16797</v>
      </c>
      <c r="H794" s="204" t="s">
        <v>6634</v>
      </c>
      <c r="I794" s="204" t="s">
        <v>16798</v>
      </c>
      <c r="J794" s="204" t="s">
        <v>6321</v>
      </c>
      <c r="K794" s="204" t="s">
        <v>6321</v>
      </c>
      <c r="L794" s="204" t="s">
        <v>6321</v>
      </c>
      <c r="M794" s="204" t="s">
        <v>831</v>
      </c>
    </row>
    <row r="795" spans="1:13" ht="56.25" x14ac:dyDescent="0.25">
      <c r="A795" s="206" t="s">
        <v>17681</v>
      </c>
      <c r="B795">
        <v>2961</v>
      </c>
      <c r="C795" s="207" t="s">
        <v>17678</v>
      </c>
      <c r="D795" s="208" t="s">
        <v>17679</v>
      </c>
      <c r="E795" s="206" t="s">
        <v>17680</v>
      </c>
      <c r="F795" s="209" t="s">
        <v>17631</v>
      </c>
      <c r="G795" s="209" t="s">
        <v>17632</v>
      </c>
      <c r="H795" s="209" t="s">
        <v>6369</v>
      </c>
      <c r="I795" s="209" t="s">
        <v>17632</v>
      </c>
      <c r="J795" s="209" t="s">
        <v>6321</v>
      </c>
      <c r="K795" s="209" t="s">
        <v>6321</v>
      </c>
      <c r="L795" s="209" t="s">
        <v>6321</v>
      </c>
      <c r="M795" s="209" t="s">
        <v>831</v>
      </c>
    </row>
    <row r="796" spans="1:13" ht="78.75" x14ac:dyDescent="0.25">
      <c r="A796" s="206" t="s">
        <v>17762</v>
      </c>
      <c r="B796">
        <v>2991</v>
      </c>
      <c r="C796" s="207" t="s">
        <v>17759</v>
      </c>
      <c r="D796" s="208" t="s">
        <v>17760</v>
      </c>
      <c r="E796" s="206" t="s">
        <v>17761</v>
      </c>
      <c r="F796" s="209" t="s">
        <v>17763</v>
      </c>
      <c r="G796" s="209" t="s">
        <v>17764</v>
      </c>
      <c r="H796" s="209" t="s">
        <v>7294</v>
      </c>
      <c r="I796" s="209" t="s">
        <v>17764</v>
      </c>
      <c r="J796" s="209" t="s">
        <v>6321</v>
      </c>
      <c r="K796" s="209" t="s">
        <v>6321</v>
      </c>
      <c r="L796" s="209" t="s">
        <v>6321</v>
      </c>
      <c r="M796" s="209" t="s">
        <v>831</v>
      </c>
    </row>
    <row r="797" spans="1:13" ht="101.25" x14ac:dyDescent="0.25">
      <c r="A797" s="206" t="s">
        <v>20288</v>
      </c>
      <c r="B797">
        <v>3638</v>
      </c>
      <c r="C797" s="207" t="s">
        <v>20285</v>
      </c>
      <c r="D797" s="208" t="s">
        <v>20286</v>
      </c>
      <c r="E797" s="206" t="s">
        <v>20287</v>
      </c>
      <c r="F797" s="209" t="s">
        <v>20289</v>
      </c>
      <c r="G797" s="209" t="s">
        <v>20290</v>
      </c>
      <c r="H797" s="209" t="s">
        <v>9851</v>
      </c>
      <c r="I797" s="209" t="s">
        <v>20291</v>
      </c>
      <c r="J797" s="209" t="s">
        <v>6321</v>
      </c>
      <c r="K797" s="209" t="s">
        <v>6321</v>
      </c>
      <c r="L797" s="209" t="s">
        <v>6321</v>
      </c>
      <c r="M797" s="209" t="s">
        <v>6363</v>
      </c>
    </row>
    <row r="798" spans="1:13" ht="45" x14ac:dyDescent="0.25">
      <c r="A798" s="202" t="s">
        <v>8685</v>
      </c>
      <c r="B798">
        <v>497</v>
      </c>
      <c r="C798" s="203" t="s">
        <v>8683</v>
      </c>
      <c r="D798" s="205" t="s">
        <v>25601</v>
      </c>
      <c r="E798" s="202" t="s">
        <v>8684</v>
      </c>
      <c r="F798" s="204" t="s">
        <v>7407</v>
      </c>
      <c r="G798" s="204" t="s">
        <v>7408</v>
      </c>
      <c r="H798" s="204" t="s">
        <v>6473</v>
      </c>
      <c r="I798" s="204" t="s">
        <v>7409</v>
      </c>
      <c r="J798" s="204" t="s">
        <v>6321</v>
      </c>
      <c r="K798" s="204" t="s">
        <v>8686</v>
      </c>
      <c r="L798" s="204" t="s">
        <v>6321</v>
      </c>
      <c r="M798" s="204" t="s">
        <v>831</v>
      </c>
    </row>
    <row r="799" spans="1:13" ht="67.5" x14ac:dyDescent="0.25">
      <c r="A799" s="206" t="s">
        <v>17717</v>
      </c>
      <c r="B799">
        <v>2975</v>
      </c>
      <c r="C799" s="207" t="s">
        <v>17714</v>
      </c>
      <c r="D799" s="208" t="s">
        <v>17715</v>
      </c>
      <c r="E799" s="206" t="s">
        <v>17716</v>
      </c>
      <c r="F799" s="209" t="s">
        <v>17718</v>
      </c>
      <c r="G799" s="209" t="s">
        <v>17719</v>
      </c>
      <c r="H799" s="209" t="s">
        <v>7294</v>
      </c>
      <c r="I799" s="209" t="s">
        <v>17719</v>
      </c>
      <c r="J799" s="209" t="s">
        <v>6321</v>
      </c>
      <c r="K799" s="209" t="s">
        <v>6321</v>
      </c>
      <c r="L799" s="209" t="s">
        <v>6321</v>
      </c>
      <c r="M799" s="209" t="s">
        <v>831</v>
      </c>
    </row>
    <row r="800" spans="1:13" ht="45" x14ac:dyDescent="0.25">
      <c r="A800" s="206" t="s">
        <v>11415</v>
      </c>
      <c r="B800">
        <v>1276</v>
      </c>
      <c r="C800" s="207" t="s">
        <v>11412</v>
      </c>
      <c r="D800" s="208" t="s">
        <v>11413</v>
      </c>
      <c r="E800" s="206" t="s">
        <v>11414</v>
      </c>
      <c r="F800" s="209" t="s">
        <v>7407</v>
      </c>
      <c r="G800" s="209" t="s">
        <v>7408</v>
      </c>
      <c r="H800" s="209" t="s">
        <v>6473</v>
      </c>
      <c r="I800" s="209" t="s">
        <v>7409</v>
      </c>
      <c r="J800" s="209" t="s">
        <v>6321</v>
      </c>
      <c r="K800" s="209" t="s">
        <v>11380</v>
      </c>
      <c r="L800" s="209" t="s">
        <v>6321</v>
      </c>
      <c r="M800" s="209" t="s">
        <v>831</v>
      </c>
    </row>
    <row r="801" spans="1:13" ht="56.25" x14ac:dyDescent="0.25">
      <c r="A801" s="206" t="s">
        <v>6131</v>
      </c>
      <c r="B801">
        <v>1518</v>
      </c>
      <c r="C801" s="207" t="s">
        <v>12320</v>
      </c>
      <c r="D801" s="208" t="s">
        <v>12321</v>
      </c>
      <c r="E801" s="206" t="s">
        <v>6132</v>
      </c>
      <c r="F801" s="209" t="s">
        <v>12322</v>
      </c>
      <c r="G801" s="209" t="s">
        <v>12323</v>
      </c>
      <c r="H801" s="209" t="s">
        <v>7182</v>
      </c>
      <c r="I801" s="209" t="s">
        <v>12323</v>
      </c>
      <c r="J801" s="209" t="s">
        <v>6321</v>
      </c>
      <c r="K801" s="209" t="s">
        <v>6321</v>
      </c>
      <c r="L801" s="209" t="s">
        <v>6321</v>
      </c>
      <c r="M801" s="209" t="s">
        <v>831</v>
      </c>
    </row>
    <row r="802" spans="1:13" ht="67.5" x14ac:dyDescent="0.25">
      <c r="A802" s="206" t="s">
        <v>17926</v>
      </c>
      <c r="B802">
        <v>3032</v>
      </c>
      <c r="C802" s="207" t="s">
        <v>17923</v>
      </c>
      <c r="D802" s="208" t="s">
        <v>17924</v>
      </c>
      <c r="E802" s="206" t="s">
        <v>17925</v>
      </c>
      <c r="F802" s="209" t="s">
        <v>17927</v>
      </c>
      <c r="G802" s="209" t="s">
        <v>17928</v>
      </c>
      <c r="H802" s="209" t="s">
        <v>6375</v>
      </c>
      <c r="I802" s="209" t="s">
        <v>17929</v>
      </c>
      <c r="J802" s="209" t="s">
        <v>6321</v>
      </c>
      <c r="K802" s="209" t="s">
        <v>6321</v>
      </c>
      <c r="L802" s="209" t="s">
        <v>6321</v>
      </c>
      <c r="M802" s="209" t="s">
        <v>831</v>
      </c>
    </row>
    <row r="803" spans="1:13" ht="56.25" x14ac:dyDescent="0.25">
      <c r="A803" s="206" t="s">
        <v>13849</v>
      </c>
      <c r="B803">
        <v>1916</v>
      </c>
      <c r="C803" s="207" t="s">
        <v>13846</v>
      </c>
      <c r="D803" s="208" t="s">
        <v>13847</v>
      </c>
      <c r="E803" s="206" t="s">
        <v>13848</v>
      </c>
      <c r="F803" s="209" t="s">
        <v>12305</v>
      </c>
      <c r="G803" s="209" t="s">
        <v>13850</v>
      </c>
      <c r="H803" s="209" t="s">
        <v>6473</v>
      </c>
      <c r="I803" s="209" t="s">
        <v>13851</v>
      </c>
      <c r="J803" s="209" t="s">
        <v>6321</v>
      </c>
      <c r="K803" s="209" t="s">
        <v>6321</v>
      </c>
      <c r="L803" s="209" t="s">
        <v>10272</v>
      </c>
      <c r="M803" s="209" t="s">
        <v>831</v>
      </c>
    </row>
    <row r="804" spans="1:13" ht="45" x14ac:dyDescent="0.25">
      <c r="A804" s="202" t="s">
        <v>13606</v>
      </c>
      <c r="B804">
        <v>1846</v>
      </c>
      <c r="C804" s="203" t="s">
        <v>13603</v>
      </c>
      <c r="D804" s="205" t="s">
        <v>13604</v>
      </c>
      <c r="E804" s="202" t="s">
        <v>13605</v>
      </c>
      <c r="F804" s="204" t="s">
        <v>7732</v>
      </c>
      <c r="G804" s="204" t="s">
        <v>7733</v>
      </c>
      <c r="H804" s="204" t="s">
        <v>6555</v>
      </c>
      <c r="I804" s="204" t="s">
        <v>7734</v>
      </c>
      <c r="J804" s="204" t="s">
        <v>6321</v>
      </c>
      <c r="K804" s="204" t="s">
        <v>6321</v>
      </c>
      <c r="L804" s="204" t="s">
        <v>6321</v>
      </c>
      <c r="M804" s="204" t="s">
        <v>831</v>
      </c>
    </row>
    <row r="805" spans="1:13" ht="22.5" x14ac:dyDescent="0.25">
      <c r="A805" s="206" t="s">
        <v>13449</v>
      </c>
      <c r="B805">
        <v>1799</v>
      </c>
      <c r="C805" s="207" t="s">
        <v>13446</v>
      </c>
      <c r="D805" s="208" t="s">
        <v>13447</v>
      </c>
      <c r="E805" s="206" t="s">
        <v>13448</v>
      </c>
      <c r="F805" s="209" t="s">
        <v>10877</v>
      </c>
      <c r="G805" s="209" t="s">
        <v>10878</v>
      </c>
      <c r="H805" s="209" t="s">
        <v>6337</v>
      </c>
      <c r="I805" s="209" t="s">
        <v>10878</v>
      </c>
      <c r="J805" s="209" t="s">
        <v>6321</v>
      </c>
      <c r="K805" s="209" t="s">
        <v>6321</v>
      </c>
      <c r="L805" s="209" t="s">
        <v>6321</v>
      </c>
      <c r="M805" s="209" t="s">
        <v>831</v>
      </c>
    </row>
    <row r="806" spans="1:13" ht="56.25" x14ac:dyDescent="0.25">
      <c r="A806" s="206" t="s">
        <v>13610</v>
      </c>
      <c r="B806">
        <v>1847</v>
      </c>
      <c r="C806" s="207" t="s">
        <v>13607</v>
      </c>
      <c r="D806" s="208" t="s">
        <v>13608</v>
      </c>
      <c r="E806" s="206" t="s">
        <v>13609</v>
      </c>
      <c r="F806" s="209" t="s">
        <v>13611</v>
      </c>
      <c r="G806" s="209" t="s">
        <v>13612</v>
      </c>
      <c r="H806" s="209" t="s">
        <v>6536</v>
      </c>
      <c r="I806" s="209" t="s">
        <v>13612</v>
      </c>
      <c r="J806" s="209" t="s">
        <v>6321</v>
      </c>
      <c r="K806" s="209" t="s">
        <v>6321</v>
      </c>
      <c r="L806" s="209" t="s">
        <v>6321</v>
      </c>
      <c r="M806" s="209" t="s">
        <v>831</v>
      </c>
    </row>
    <row r="807" spans="1:13" ht="22.5" x14ac:dyDescent="0.25">
      <c r="A807" s="206" t="s">
        <v>13886</v>
      </c>
      <c r="B807">
        <v>1933</v>
      </c>
      <c r="C807" s="207" t="s">
        <v>13883</v>
      </c>
      <c r="D807" s="208" t="s">
        <v>13884</v>
      </c>
      <c r="E807" s="206" t="s">
        <v>13885</v>
      </c>
      <c r="F807" s="209" t="s">
        <v>7319</v>
      </c>
      <c r="G807" s="209" t="s">
        <v>7320</v>
      </c>
      <c r="H807" s="209" t="s">
        <v>6473</v>
      </c>
      <c r="I807" s="209" t="s">
        <v>7320</v>
      </c>
      <c r="J807" s="209" t="s">
        <v>6321</v>
      </c>
      <c r="K807" s="209" t="s">
        <v>6321</v>
      </c>
      <c r="L807" s="209" t="s">
        <v>6321</v>
      </c>
      <c r="M807" s="209" t="s">
        <v>831</v>
      </c>
    </row>
    <row r="808" spans="1:13" ht="33.75" x14ac:dyDescent="0.25">
      <c r="A808" s="206" t="s">
        <v>30587</v>
      </c>
      <c r="B808">
        <v>1795</v>
      </c>
      <c r="C808" s="207" t="s">
        <v>13441</v>
      </c>
      <c r="D808" s="206" t="s">
        <v>30588</v>
      </c>
      <c r="E808" s="206" t="s">
        <v>30589</v>
      </c>
      <c r="F808" s="209" t="s">
        <v>10877</v>
      </c>
      <c r="G808" s="209" t="s">
        <v>10878</v>
      </c>
      <c r="H808" s="209" t="s">
        <v>6337</v>
      </c>
      <c r="I808" s="209" t="s">
        <v>11593</v>
      </c>
      <c r="J808" s="209" t="s">
        <v>10249</v>
      </c>
      <c r="K808" s="209" t="s">
        <v>6321</v>
      </c>
      <c r="L808" s="209" t="s">
        <v>6655</v>
      </c>
      <c r="M808" s="209" t="s">
        <v>831</v>
      </c>
    </row>
    <row r="809" spans="1:13" ht="67.5" x14ac:dyDescent="0.25">
      <c r="A809" s="206" t="s">
        <v>14155</v>
      </c>
      <c r="B809">
        <v>2000</v>
      </c>
      <c r="C809" s="207" t="s">
        <v>14152</v>
      </c>
      <c r="D809" s="208" t="s">
        <v>14153</v>
      </c>
      <c r="E809" s="206" t="s">
        <v>14154</v>
      </c>
      <c r="F809" s="209" t="s">
        <v>14156</v>
      </c>
      <c r="G809" s="209" t="s">
        <v>14157</v>
      </c>
      <c r="H809" s="209" t="s">
        <v>7122</v>
      </c>
      <c r="I809" s="209" t="s">
        <v>14158</v>
      </c>
      <c r="J809" s="209" t="s">
        <v>6321</v>
      </c>
      <c r="K809" s="209" t="s">
        <v>6321</v>
      </c>
      <c r="L809" s="209" t="s">
        <v>6321</v>
      </c>
      <c r="M809" s="209" t="s">
        <v>831</v>
      </c>
    </row>
    <row r="810" spans="1:13" ht="45" x14ac:dyDescent="0.25">
      <c r="A810" s="206" t="s">
        <v>12585</v>
      </c>
      <c r="B810">
        <v>1587</v>
      </c>
      <c r="C810" s="207" t="s">
        <v>12582</v>
      </c>
      <c r="D810" s="208" t="s">
        <v>12583</v>
      </c>
      <c r="E810" s="206" t="s">
        <v>12584</v>
      </c>
      <c r="F810" s="209" t="s">
        <v>12586</v>
      </c>
      <c r="G810" s="209" t="s">
        <v>12587</v>
      </c>
      <c r="H810" s="209" t="s">
        <v>7135</v>
      </c>
      <c r="I810" s="209" t="s">
        <v>12588</v>
      </c>
      <c r="J810" s="209" t="s">
        <v>6321</v>
      </c>
      <c r="K810" s="209" t="s">
        <v>6321</v>
      </c>
      <c r="L810" s="209" t="s">
        <v>6321</v>
      </c>
      <c r="M810" s="209" t="s">
        <v>831</v>
      </c>
    </row>
    <row r="811" spans="1:13" ht="45" x14ac:dyDescent="0.25">
      <c r="A811" s="202" t="s">
        <v>11504</v>
      </c>
      <c r="B811">
        <v>1293</v>
      </c>
      <c r="C811" s="203" t="s">
        <v>11501</v>
      </c>
      <c r="D811" s="205" t="s">
        <v>11502</v>
      </c>
      <c r="E811" s="202" t="s">
        <v>11503</v>
      </c>
      <c r="F811" s="204" t="s">
        <v>7319</v>
      </c>
      <c r="G811" s="204" t="s">
        <v>7320</v>
      </c>
      <c r="H811" s="204" t="s">
        <v>6473</v>
      </c>
      <c r="I811" s="204" t="s">
        <v>7320</v>
      </c>
      <c r="J811" s="204" t="s">
        <v>6321</v>
      </c>
      <c r="K811" s="204" t="s">
        <v>6321</v>
      </c>
      <c r="L811" s="204" t="s">
        <v>6321</v>
      </c>
      <c r="M811" s="204" t="s">
        <v>831</v>
      </c>
    </row>
    <row r="812" spans="1:13" ht="67.5" x14ac:dyDescent="0.25">
      <c r="A812" s="202" t="s">
        <v>1503</v>
      </c>
      <c r="B812">
        <v>3292</v>
      </c>
      <c r="C812" s="203" t="s">
        <v>18968</v>
      </c>
      <c r="D812" s="205" t="s">
        <v>18969</v>
      </c>
      <c r="E812" s="202" t="s">
        <v>18970</v>
      </c>
      <c r="F812" s="204" t="s">
        <v>18971</v>
      </c>
      <c r="G812" s="204" t="s">
        <v>18972</v>
      </c>
      <c r="H812" s="204" t="s">
        <v>6473</v>
      </c>
      <c r="I812" s="204" t="s">
        <v>18973</v>
      </c>
      <c r="J812" s="204" t="s">
        <v>6321</v>
      </c>
      <c r="K812" s="204" t="s">
        <v>6321</v>
      </c>
      <c r="L812" s="204" t="s">
        <v>6321</v>
      </c>
      <c r="M812" s="204" t="s">
        <v>831</v>
      </c>
    </row>
    <row r="813" spans="1:13" ht="22.5" x14ac:dyDescent="0.25">
      <c r="A813" s="206" t="s">
        <v>30590</v>
      </c>
      <c r="B813">
        <v>1925</v>
      </c>
      <c r="C813" s="207" t="s">
        <v>13861</v>
      </c>
      <c r="D813" s="206" t="s">
        <v>30591</v>
      </c>
      <c r="E813" s="206" t="s">
        <v>30592</v>
      </c>
      <c r="F813" s="209" t="s">
        <v>11837</v>
      </c>
      <c r="G813" s="209" t="s">
        <v>11838</v>
      </c>
      <c r="H813" s="209" t="s">
        <v>11839</v>
      </c>
      <c r="I813" s="209" t="s">
        <v>11838</v>
      </c>
      <c r="J813" s="209" t="s">
        <v>6321</v>
      </c>
      <c r="K813" s="209" t="s">
        <v>6321</v>
      </c>
      <c r="L813" s="209" t="s">
        <v>6655</v>
      </c>
      <c r="M813" s="209" t="s">
        <v>831</v>
      </c>
    </row>
    <row r="814" spans="1:13" ht="22.5" x14ac:dyDescent="0.25">
      <c r="A814" s="202" t="s">
        <v>21149</v>
      </c>
      <c r="B814">
        <v>3869</v>
      </c>
      <c r="C814" s="203" t="s">
        <v>21146</v>
      </c>
      <c r="D814" s="205" t="s">
        <v>21147</v>
      </c>
      <c r="E814" s="202" t="s">
        <v>21148</v>
      </c>
      <c r="F814" s="204" t="s">
        <v>21150</v>
      </c>
      <c r="G814" s="204" t="s">
        <v>21151</v>
      </c>
      <c r="H814" s="204" t="s">
        <v>6337</v>
      </c>
      <c r="I814" s="204" t="s">
        <v>21151</v>
      </c>
      <c r="J814" s="204" t="s">
        <v>6321</v>
      </c>
      <c r="K814" s="204" t="s">
        <v>6321</v>
      </c>
      <c r="L814" s="204" t="s">
        <v>6321</v>
      </c>
      <c r="M814" s="204" t="s">
        <v>831</v>
      </c>
    </row>
    <row r="815" spans="1:13" ht="56.25" x14ac:dyDescent="0.25">
      <c r="A815" s="206" t="s">
        <v>17880</v>
      </c>
      <c r="B815">
        <v>3021</v>
      </c>
      <c r="C815" s="207" t="s">
        <v>17877</v>
      </c>
      <c r="D815" s="208" t="s">
        <v>17878</v>
      </c>
      <c r="E815" s="206" t="s">
        <v>17879</v>
      </c>
      <c r="F815" s="209" t="s">
        <v>17881</v>
      </c>
      <c r="G815" s="209" t="s">
        <v>17882</v>
      </c>
      <c r="H815" s="209" t="s">
        <v>6402</v>
      </c>
      <c r="I815" s="209" t="s">
        <v>17882</v>
      </c>
      <c r="J815" s="209" t="s">
        <v>6321</v>
      </c>
      <c r="K815" s="209" t="s">
        <v>6321</v>
      </c>
      <c r="L815" s="209" t="s">
        <v>6321</v>
      </c>
      <c r="M815" s="209" t="s">
        <v>831</v>
      </c>
    </row>
    <row r="816" spans="1:13" ht="33.75" x14ac:dyDescent="0.25">
      <c r="A816" s="206" t="s">
        <v>5862</v>
      </c>
      <c r="B816">
        <v>1461</v>
      </c>
      <c r="C816" s="207" t="s">
        <v>30593</v>
      </c>
      <c r="D816" s="208" t="s">
        <v>30594</v>
      </c>
      <c r="E816" s="206" t="s">
        <v>5861</v>
      </c>
      <c r="F816" s="209" t="s">
        <v>6471</v>
      </c>
      <c r="G816" s="209" t="s">
        <v>6472</v>
      </c>
      <c r="H816" s="209" t="s">
        <v>6473</v>
      </c>
      <c r="I816" s="209" t="s">
        <v>6472</v>
      </c>
      <c r="J816" s="209" t="s">
        <v>6321</v>
      </c>
      <c r="K816" s="209" t="s">
        <v>6321</v>
      </c>
      <c r="L816" s="209" t="s">
        <v>6321</v>
      </c>
      <c r="M816" s="209" t="s">
        <v>29562</v>
      </c>
    </row>
    <row r="817" spans="1:13" ht="45" x14ac:dyDescent="0.25">
      <c r="A817" s="202" t="s">
        <v>1507</v>
      </c>
      <c r="B817">
        <v>1618</v>
      </c>
      <c r="C817" s="203" t="s">
        <v>12696</v>
      </c>
      <c r="D817" s="205" t="s">
        <v>12697</v>
      </c>
      <c r="E817" s="202" t="s">
        <v>12698</v>
      </c>
      <c r="F817" s="204" t="s">
        <v>12699</v>
      </c>
      <c r="G817" s="204" t="s">
        <v>12700</v>
      </c>
      <c r="H817" s="204" t="s">
        <v>6416</v>
      </c>
      <c r="I817" s="204" t="s">
        <v>12700</v>
      </c>
      <c r="J817" s="204" t="s">
        <v>6321</v>
      </c>
      <c r="K817" s="204" t="s">
        <v>6321</v>
      </c>
      <c r="L817" s="204" t="s">
        <v>6321</v>
      </c>
      <c r="M817" s="204" t="s">
        <v>831</v>
      </c>
    </row>
    <row r="818" spans="1:13" ht="33.75" x14ac:dyDescent="0.25">
      <c r="A818" s="206" t="s">
        <v>13454</v>
      </c>
      <c r="B818">
        <v>1803</v>
      </c>
      <c r="C818" s="207" t="s">
        <v>13451</v>
      </c>
      <c r="D818" s="208" t="s">
        <v>13452</v>
      </c>
      <c r="E818" s="206" t="s">
        <v>13453</v>
      </c>
      <c r="F818" s="209" t="s">
        <v>6414</v>
      </c>
      <c r="G818" s="209" t="s">
        <v>12727</v>
      </c>
      <c r="H818" s="209" t="s">
        <v>6416</v>
      </c>
      <c r="I818" s="209" t="s">
        <v>12727</v>
      </c>
      <c r="J818" s="209" t="s">
        <v>6321</v>
      </c>
      <c r="K818" s="209" t="s">
        <v>6321</v>
      </c>
      <c r="L818" s="209" t="s">
        <v>6321</v>
      </c>
      <c r="M818" s="209" t="s">
        <v>831</v>
      </c>
    </row>
    <row r="819" spans="1:13" ht="56.25" x14ac:dyDescent="0.25">
      <c r="A819" s="202" t="s">
        <v>1511</v>
      </c>
      <c r="B819">
        <v>1123</v>
      </c>
      <c r="C819" s="203" t="s">
        <v>10761</v>
      </c>
      <c r="D819" s="205" t="s">
        <v>10762</v>
      </c>
      <c r="E819" s="202" t="s">
        <v>6063</v>
      </c>
      <c r="F819" s="204" t="s">
        <v>10763</v>
      </c>
      <c r="G819" s="204" t="s">
        <v>10764</v>
      </c>
      <c r="H819" s="204" t="s">
        <v>6746</v>
      </c>
      <c r="I819" s="204" t="s">
        <v>10765</v>
      </c>
      <c r="J819" s="204" t="s">
        <v>6321</v>
      </c>
      <c r="K819" s="204" t="s">
        <v>6321</v>
      </c>
      <c r="L819" s="204" t="s">
        <v>6321</v>
      </c>
      <c r="M819" s="204" t="s">
        <v>831</v>
      </c>
    </row>
    <row r="820" spans="1:13" ht="90" x14ac:dyDescent="0.25">
      <c r="A820" s="206" t="s">
        <v>1513</v>
      </c>
      <c r="B820">
        <v>3063</v>
      </c>
      <c r="C820" s="207" t="s">
        <v>18044</v>
      </c>
      <c r="D820" s="208" t="s">
        <v>18045</v>
      </c>
      <c r="E820" s="206" t="s">
        <v>18046</v>
      </c>
      <c r="F820" s="209" t="s">
        <v>7106</v>
      </c>
      <c r="G820" s="209" t="s">
        <v>7107</v>
      </c>
      <c r="H820" s="209" t="s">
        <v>6375</v>
      </c>
      <c r="I820" s="209" t="s">
        <v>7108</v>
      </c>
      <c r="J820" s="209" t="s">
        <v>6321</v>
      </c>
      <c r="K820" s="209" t="s">
        <v>6321</v>
      </c>
      <c r="L820" s="209" t="s">
        <v>6321</v>
      </c>
      <c r="M820" s="209" t="s">
        <v>831</v>
      </c>
    </row>
    <row r="821" spans="1:13" ht="90" x14ac:dyDescent="0.25">
      <c r="A821" s="202" t="s">
        <v>30595</v>
      </c>
      <c r="B821">
        <v>3086</v>
      </c>
      <c r="C821" s="203" t="s">
        <v>18150</v>
      </c>
      <c r="D821" s="202" t="s">
        <v>30596</v>
      </c>
      <c r="E821" s="202" t="s">
        <v>30597</v>
      </c>
      <c r="F821" s="204" t="s">
        <v>18151</v>
      </c>
      <c r="G821" s="204" t="s">
        <v>18152</v>
      </c>
      <c r="H821" s="204" t="s">
        <v>6375</v>
      </c>
      <c r="I821" s="204" t="s">
        <v>18152</v>
      </c>
      <c r="J821" s="204" t="s">
        <v>6321</v>
      </c>
      <c r="K821" s="204" t="s">
        <v>6321</v>
      </c>
      <c r="L821" s="204" t="s">
        <v>6321</v>
      </c>
      <c r="M821" s="204" t="s">
        <v>831</v>
      </c>
    </row>
    <row r="822" spans="1:13" ht="90" x14ac:dyDescent="0.25">
      <c r="A822" s="202" t="s">
        <v>17581</v>
      </c>
      <c r="B822">
        <v>2931</v>
      </c>
      <c r="C822" s="203" t="s">
        <v>17578</v>
      </c>
      <c r="D822" s="205" t="s">
        <v>17579</v>
      </c>
      <c r="E822" s="202" t="s">
        <v>17580</v>
      </c>
      <c r="F822" s="204" t="s">
        <v>17582</v>
      </c>
      <c r="G822" s="204" t="s">
        <v>17583</v>
      </c>
      <c r="H822" s="204" t="s">
        <v>6536</v>
      </c>
      <c r="I822" s="204" t="s">
        <v>17584</v>
      </c>
      <c r="J822" s="204" t="s">
        <v>6321</v>
      </c>
      <c r="K822" s="204" t="s">
        <v>6321</v>
      </c>
      <c r="L822" s="204" t="s">
        <v>6321</v>
      </c>
      <c r="M822" s="204" t="s">
        <v>831</v>
      </c>
    </row>
    <row r="823" spans="1:13" ht="78.75" x14ac:dyDescent="0.25">
      <c r="A823" s="206" t="s">
        <v>12742</v>
      </c>
      <c r="B823">
        <v>1627</v>
      </c>
      <c r="C823" s="207" t="s">
        <v>12739</v>
      </c>
      <c r="D823" s="208" t="s">
        <v>12740</v>
      </c>
      <c r="E823" s="206" t="s">
        <v>12741</v>
      </c>
      <c r="F823" s="209" t="s">
        <v>12743</v>
      </c>
      <c r="G823" s="209" t="s">
        <v>12744</v>
      </c>
      <c r="H823" s="209" t="s">
        <v>6536</v>
      </c>
      <c r="I823" s="209" t="s">
        <v>12745</v>
      </c>
      <c r="J823" s="209" t="s">
        <v>6321</v>
      </c>
      <c r="K823" s="209" t="s">
        <v>6524</v>
      </c>
      <c r="L823" s="209" t="s">
        <v>6321</v>
      </c>
      <c r="M823" s="209" t="s">
        <v>6330</v>
      </c>
    </row>
    <row r="824" spans="1:13" ht="67.5" x14ac:dyDescent="0.25">
      <c r="A824" s="206" t="s">
        <v>13800</v>
      </c>
      <c r="B824">
        <v>1903</v>
      </c>
      <c r="C824" s="207" t="s">
        <v>13797</v>
      </c>
      <c r="D824" s="208" t="s">
        <v>13798</v>
      </c>
      <c r="E824" s="206" t="s">
        <v>13799</v>
      </c>
      <c r="F824" s="209" t="s">
        <v>13801</v>
      </c>
      <c r="G824" s="209" t="s">
        <v>13802</v>
      </c>
      <c r="H824" s="209" t="s">
        <v>6416</v>
      </c>
      <c r="I824" s="209" t="s">
        <v>13802</v>
      </c>
      <c r="J824" s="209" t="s">
        <v>6321</v>
      </c>
      <c r="K824" s="209" t="s">
        <v>6321</v>
      </c>
      <c r="L824" s="209" t="s">
        <v>10272</v>
      </c>
      <c r="M824" s="209" t="s">
        <v>831</v>
      </c>
    </row>
    <row r="825" spans="1:13" ht="56.25" x14ac:dyDescent="0.25">
      <c r="A825" s="206" t="s">
        <v>13905</v>
      </c>
      <c r="B825">
        <v>1937</v>
      </c>
      <c r="C825" s="207" t="s">
        <v>13902</v>
      </c>
      <c r="D825" s="208" t="s">
        <v>13903</v>
      </c>
      <c r="E825" s="206" t="s">
        <v>13904</v>
      </c>
      <c r="F825" s="209" t="s">
        <v>13906</v>
      </c>
      <c r="G825" s="209" t="s">
        <v>13907</v>
      </c>
      <c r="H825" s="209" t="s">
        <v>6578</v>
      </c>
      <c r="I825" s="209" t="s">
        <v>13907</v>
      </c>
      <c r="J825" s="209" t="s">
        <v>6321</v>
      </c>
      <c r="K825" s="209" t="s">
        <v>6321</v>
      </c>
      <c r="L825" s="209" t="s">
        <v>6321</v>
      </c>
      <c r="M825" s="209" t="s">
        <v>831</v>
      </c>
    </row>
    <row r="826" spans="1:13" ht="56.25" x14ac:dyDescent="0.25">
      <c r="A826" s="206" t="s">
        <v>11432</v>
      </c>
      <c r="B826">
        <v>1280</v>
      </c>
      <c r="C826" s="207" t="s">
        <v>11429</v>
      </c>
      <c r="D826" s="208" t="s">
        <v>11430</v>
      </c>
      <c r="E826" s="206" t="s">
        <v>11431</v>
      </c>
      <c r="F826" s="209" t="s">
        <v>11433</v>
      </c>
      <c r="G826" s="209" t="s">
        <v>11434</v>
      </c>
      <c r="H826" s="209" t="s">
        <v>6369</v>
      </c>
      <c r="I826" s="209" t="s">
        <v>11434</v>
      </c>
      <c r="J826" s="209" t="s">
        <v>6321</v>
      </c>
      <c r="K826" s="209" t="s">
        <v>7085</v>
      </c>
      <c r="L826" s="209" t="s">
        <v>6321</v>
      </c>
      <c r="M826" s="209" t="s">
        <v>6330</v>
      </c>
    </row>
    <row r="827" spans="1:13" ht="101.25" x14ac:dyDescent="0.25">
      <c r="A827" s="206" t="s">
        <v>11600</v>
      </c>
      <c r="B827">
        <v>1316</v>
      </c>
      <c r="C827" s="207" t="s">
        <v>11597</v>
      </c>
      <c r="D827" s="208" t="s">
        <v>11598</v>
      </c>
      <c r="E827" s="206" t="s">
        <v>11599</v>
      </c>
      <c r="F827" s="209" t="s">
        <v>11601</v>
      </c>
      <c r="G827" s="209" t="s">
        <v>11602</v>
      </c>
      <c r="H827" s="209" t="s">
        <v>6510</v>
      </c>
      <c r="I827" s="209" t="s">
        <v>11603</v>
      </c>
      <c r="J827" s="209" t="s">
        <v>6321</v>
      </c>
      <c r="K827" s="209" t="s">
        <v>6321</v>
      </c>
      <c r="L827" s="209" t="s">
        <v>6321</v>
      </c>
      <c r="M827" s="209" t="s">
        <v>7057</v>
      </c>
    </row>
    <row r="828" spans="1:13" ht="90" x14ac:dyDescent="0.25">
      <c r="A828" s="206" t="s">
        <v>1518</v>
      </c>
      <c r="B828">
        <v>1229</v>
      </c>
      <c r="C828" s="207" t="s">
        <v>11234</v>
      </c>
      <c r="D828" s="208" t="s">
        <v>11235</v>
      </c>
      <c r="E828" s="206" t="s">
        <v>11236</v>
      </c>
      <c r="F828" s="209" t="s">
        <v>11237</v>
      </c>
      <c r="G828" s="209" t="s">
        <v>11238</v>
      </c>
      <c r="H828" s="209" t="s">
        <v>11239</v>
      </c>
      <c r="I828" s="209" t="s">
        <v>11238</v>
      </c>
      <c r="J828" s="209" t="s">
        <v>6321</v>
      </c>
      <c r="K828" s="209" t="s">
        <v>7085</v>
      </c>
      <c r="L828" s="209" t="s">
        <v>6321</v>
      </c>
      <c r="M828" s="209" t="s">
        <v>831</v>
      </c>
    </row>
    <row r="829" spans="1:13" ht="67.5" x14ac:dyDescent="0.25">
      <c r="A829" s="206" t="s">
        <v>13812</v>
      </c>
      <c r="B829">
        <v>1905</v>
      </c>
      <c r="C829" s="207" t="s">
        <v>13809</v>
      </c>
      <c r="D829" s="208" t="s">
        <v>13810</v>
      </c>
      <c r="E829" s="206" t="s">
        <v>13811</v>
      </c>
      <c r="F829" s="209" t="s">
        <v>13768</v>
      </c>
      <c r="G829" s="209" t="s">
        <v>13769</v>
      </c>
      <c r="H829" s="209" t="s">
        <v>6402</v>
      </c>
      <c r="I829" s="209" t="s">
        <v>13769</v>
      </c>
      <c r="J829" s="209" t="s">
        <v>6321</v>
      </c>
      <c r="K829" s="209" t="s">
        <v>13626</v>
      </c>
      <c r="L829" s="209" t="s">
        <v>10272</v>
      </c>
      <c r="M829" s="209" t="s">
        <v>831</v>
      </c>
    </row>
    <row r="830" spans="1:13" ht="135" x14ac:dyDescent="0.25">
      <c r="A830" s="206" t="s">
        <v>871</v>
      </c>
      <c r="B830">
        <v>1911</v>
      </c>
      <c r="C830" s="207" t="s">
        <v>13836</v>
      </c>
      <c r="D830" s="208" t="s">
        <v>13837</v>
      </c>
      <c r="E830" s="206" t="s">
        <v>13838</v>
      </c>
      <c r="F830" s="209" t="s">
        <v>25805</v>
      </c>
      <c r="G830" s="209" t="s">
        <v>25806</v>
      </c>
      <c r="H830" s="209" t="s">
        <v>9950</v>
      </c>
      <c r="I830" s="209" t="s">
        <v>25807</v>
      </c>
      <c r="J830" s="209" t="s">
        <v>6321</v>
      </c>
      <c r="K830" s="209" t="s">
        <v>6321</v>
      </c>
      <c r="L830" s="209" t="s">
        <v>10272</v>
      </c>
      <c r="M830" s="209" t="s">
        <v>25584</v>
      </c>
    </row>
    <row r="831" spans="1:13" ht="135" x14ac:dyDescent="0.25">
      <c r="A831" s="206" t="s">
        <v>11308</v>
      </c>
      <c r="B831">
        <v>1245</v>
      </c>
      <c r="C831" s="207" t="s">
        <v>11305</v>
      </c>
      <c r="D831" s="208" t="s">
        <v>11306</v>
      </c>
      <c r="E831" s="206" t="s">
        <v>11307</v>
      </c>
      <c r="F831" s="209" t="s">
        <v>11309</v>
      </c>
      <c r="G831" s="209" t="s">
        <v>11310</v>
      </c>
      <c r="H831" s="209" t="s">
        <v>10984</v>
      </c>
      <c r="I831" s="209" t="s">
        <v>11310</v>
      </c>
      <c r="J831" s="209" t="s">
        <v>6321</v>
      </c>
      <c r="K831" s="209" t="s">
        <v>6321</v>
      </c>
      <c r="L831" s="209" t="s">
        <v>6321</v>
      </c>
      <c r="M831" s="209" t="s">
        <v>831</v>
      </c>
    </row>
    <row r="832" spans="1:13" ht="101.25" x14ac:dyDescent="0.25">
      <c r="A832" s="206" t="s">
        <v>1520</v>
      </c>
      <c r="B832">
        <v>1092</v>
      </c>
      <c r="C832" s="207" t="s">
        <v>10644</v>
      </c>
      <c r="D832" s="208" t="s">
        <v>10645</v>
      </c>
      <c r="E832" s="206" t="s">
        <v>2632</v>
      </c>
      <c r="F832" s="209" t="s">
        <v>10646</v>
      </c>
      <c r="G832" s="209" t="s">
        <v>10647</v>
      </c>
      <c r="H832" s="209" t="s">
        <v>6375</v>
      </c>
      <c r="I832" s="209" t="s">
        <v>10648</v>
      </c>
      <c r="J832" s="209" t="s">
        <v>6321</v>
      </c>
      <c r="K832" s="209" t="s">
        <v>7085</v>
      </c>
      <c r="L832" s="209" t="s">
        <v>6321</v>
      </c>
      <c r="M832" s="209" t="s">
        <v>831</v>
      </c>
    </row>
    <row r="833" spans="1:13" ht="90" x14ac:dyDescent="0.25">
      <c r="A833" s="202" t="s">
        <v>5461</v>
      </c>
      <c r="B833">
        <v>1102</v>
      </c>
      <c r="C833" s="203" t="s">
        <v>10690</v>
      </c>
      <c r="D833" s="205" t="s">
        <v>10691</v>
      </c>
      <c r="E833" s="202" t="s">
        <v>5703</v>
      </c>
      <c r="F833" s="204" t="s">
        <v>10692</v>
      </c>
      <c r="G833" s="204" t="s">
        <v>10693</v>
      </c>
      <c r="H833" s="204" t="s">
        <v>6510</v>
      </c>
      <c r="I833" s="204" t="s">
        <v>10694</v>
      </c>
      <c r="J833" s="204" t="s">
        <v>6321</v>
      </c>
      <c r="K833" s="204" t="s">
        <v>6321</v>
      </c>
      <c r="L833" s="204" t="s">
        <v>6321</v>
      </c>
      <c r="M833" s="204" t="s">
        <v>831</v>
      </c>
    </row>
    <row r="834" spans="1:13" ht="33.75" x14ac:dyDescent="0.25">
      <c r="A834" s="202" t="s">
        <v>30598</v>
      </c>
      <c r="B834">
        <v>973</v>
      </c>
      <c r="C834" s="203" t="s">
        <v>10228</v>
      </c>
      <c r="D834" s="202" t="s">
        <v>30599</v>
      </c>
      <c r="E834" s="202" t="s">
        <v>30600</v>
      </c>
      <c r="F834" s="204" t="s">
        <v>6317</v>
      </c>
      <c r="G834" s="204" t="s">
        <v>6318</v>
      </c>
      <c r="H834" s="204" t="s">
        <v>6319</v>
      </c>
      <c r="I834" s="204" t="s">
        <v>6320</v>
      </c>
      <c r="J834" s="204" t="s">
        <v>6321</v>
      </c>
      <c r="K834" s="204" t="s">
        <v>6321</v>
      </c>
      <c r="L834" s="204" t="s">
        <v>10229</v>
      </c>
      <c r="M834" s="204" t="s">
        <v>831</v>
      </c>
    </row>
    <row r="835" spans="1:13" ht="56.25" x14ac:dyDescent="0.25">
      <c r="A835" s="206" t="s">
        <v>1309</v>
      </c>
      <c r="B835">
        <v>975</v>
      </c>
      <c r="C835" s="207" t="s">
        <v>10230</v>
      </c>
      <c r="D835" s="206" t="s">
        <v>30601</v>
      </c>
      <c r="E835" s="206" t="s">
        <v>30600</v>
      </c>
      <c r="F835" s="209" t="s">
        <v>10231</v>
      </c>
      <c r="G835" s="209" t="s">
        <v>10232</v>
      </c>
      <c r="H835" s="209" t="s">
        <v>10233</v>
      </c>
      <c r="I835" s="209" t="s">
        <v>10234</v>
      </c>
      <c r="J835" s="209" t="s">
        <v>6321</v>
      </c>
      <c r="K835" s="209" t="s">
        <v>6321</v>
      </c>
      <c r="L835" s="209" t="s">
        <v>10235</v>
      </c>
      <c r="M835" s="209" t="s">
        <v>831</v>
      </c>
    </row>
    <row r="836" spans="1:13" ht="33.75" x14ac:dyDescent="0.25">
      <c r="A836" s="206" t="s">
        <v>30602</v>
      </c>
      <c r="B836">
        <v>995</v>
      </c>
      <c r="C836" s="207" t="s">
        <v>10264</v>
      </c>
      <c r="D836" s="206" t="s">
        <v>30603</v>
      </c>
      <c r="E836" s="206" t="s">
        <v>30604</v>
      </c>
      <c r="F836" s="209" t="s">
        <v>6317</v>
      </c>
      <c r="G836" s="209" t="s">
        <v>6318</v>
      </c>
      <c r="H836" s="209" t="s">
        <v>6319</v>
      </c>
      <c r="I836" s="209" t="s">
        <v>6320</v>
      </c>
      <c r="J836" s="209" t="s">
        <v>6321</v>
      </c>
      <c r="K836" s="209" t="s">
        <v>6321</v>
      </c>
      <c r="L836" s="209" t="s">
        <v>10229</v>
      </c>
      <c r="M836" s="209" t="s">
        <v>831</v>
      </c>
    </row>
    <row r="837" spans="1:13" ht="56.25" x14ac:dyDescent="0.25">
      <c r="A837" s="202" t="s">
        <v>1354</v>
      </c>
      <c r="B837">
        <v>1000</v>
      </c>
      <c r="C837" s="203" t="s">
        <v>10265</v>
      </c>
      <c r="D837" s="205" t="s">
        <v>10266</v>
      </c>
      <c r="E837" s="202" t="s">
        <v>1355</v>
      </c>
      <c r="F837" s="204" t="s">
        <v>10231</v>
      </c>
      <c r="G837" s="204" t="s">
        <v>10232</v>
      </c>
      <c r="H837" s="204" t="s">
        <v>10233</v>
      </c>
      <c r="I837" s="204" t="s">
        <v>10234</v>
      </c>
      <c r="J837" s="204" t="s">
        <v>6321</v>
      </c>
      <c r="K837" s="204" t="s">
        <v>6321</v>
      </c>
      <c r="L837" s="204" t="s">
        <v>10267</v>
      </c>
      <c r="M837" s="204" t="s">
        <v>831</v>
      </c>
    </row>
    <row r="838" spans="1:13" ht="90" x14ac:dyDescent="0.25">
      <c r="A838" s="202" t="s">
        <v>1526</v>
      </c>
      <c r="B838">
        <v>1579</v>
      </c>
      <c r="C838" s="203" t="s">
        <v>12551</v>
      </c>
      <c r="D838" s="205" t="s">
        <v>12552</v>
      </c>
      <c r="E838" s="202" t="s">
        <v>12553</v>
      </c>
      <c r="F838" s="204" t="s">
        <v>12554</v>
      </c>
      <c r="G838" s="204" t="s">
        <v>12555</v>
      </c>
      <c r="H838" s="204" t="s">
        <v>7637</v>
      </c>
      <c r="I838" s="204" t="s">
        <v>12556</v>
      </c>
      <c r="J838" s="204" t="s">
        <v>7056</v>
      </c>
      <c r="K838" s="204" t="s">
        <v>25754</v>
      </c>
      <c r="L838" s="204" t="s">
        <v>10272</v>
      </c>
      <c r="M838" s="204" t="s">
        <v>6946</v>
      </c>
    </row>
    <row r="839" spans="1:13" ht="135" x14ac:dyDescent="0.25">
      <c r="A839" s="202" t="s">
        <v>1529</v>
      </c>
      <c r="B839">
        <v>1116</v>
      </c>
      <c r="C839" s="203" t="s">
        <v>10732</v>
      </c>
      <c r="D839" s="205" t="s">
        <v>10733</v>
      </c>
      <c r="E839" s="202" t="s">
        <v>10734</v>
      </c>
      <c r="F839" s="204" t="s">
        <v>10735</v>
      </c>
      <c r="G839" s="204" t="s">
        <v>10736</v>
      </c>
      <c r="H839" s="204" t="s">
        <v>6981</v>
      </c>
      <c r="I839" s="204" t="s">
        <v>10737</v>
      </c>
      <c r="J839" s="204" t="s">
        <v>6321</v>
      </c>
      <c r="K839" s="204" t="s">
        <v>6321</v>
      </c>
      <c r="L839" s="204" t="s">
        <v>10272</v>
      </c>
      <c r="M839" s="204" t="s">
        <v>831</v>
      </c>
    </row>
    <row r="840" spans="1:13" ht="78.75" x14ac:dyDescent="0.25">
      <c r="A840" s="206" t="s">
        <v>1532</v>
      </c>
      <c r="B840">
        <v>1094</v>
      </c>
      <c r="C840" s="207" t="s">
        <v>10655</v>
      </c>
      <c r="D840" s="208" t="s">
        <v>10656</v>
      </c>
      <c r="E840" s="206" t="s">
        <v>2634</v>
      </c>
      <c r="F840" s="209" t="s">
        <v>10657</v>
      </c>
      <c r="G840" s="209" t="s">
        <v>10658</v>
      </c>
      <c r="H840" s="209" t="s">
        <v>6510</v>
      </c>
      <c r="I840" s="209" t="s">
        <v>10659</v>
      </c>
      <c r="J840" s="209" t="s">
        <v>6321</v>
      </c>
      <c r="K840" s="209" t="s">
        <v>6321</v>
      </c>
      <c r="L840" s="209" t="s">
        <v>6321</v>
      </c>
      <c r="M840" s="209" t="s">
        <v>831</v>
      </c>
    </row>
    <row r="841" spans="1:13" ht="45" x14ac:dyDescent="0.25">
      <c r="A841" s="206" t="s">
        <v>11245</v>
      </c>
      <c r="B841">
        <v>1231</v>
      </c>
      <c r="C841" s="207" t="s">
        <v>11242</v>
      </c>
      <c r="D841" s="208" t="s">
        <v>11243</v>
      </c>
      <c r="E841" s="206" t="s">
        <v>11244</v>
      </c>
      <c r="F841" s="209" t="s">
        <v>7732</v>
      </c>
      <c r="G841" s="209" t="s">
        <v>7733</v>
      </c>
      <c r="H841" s="209" t="s">
        <v>6555</v>
      </c>
      <c r="I841" s="209" t="s">
        <v>7734</v>
      </c>
      <c r="J841" s="209" t="s">
        <v>6321</v>
      </c>
      <c r="K841" s="209" t="s">
        <v>6321</v>
      </c>
      <c r="L841" s="209" t="s">
        <v>6321</v>
      </c>
      <c r="M841" s="209" t="s">
        <v>831</v>
      </c>
    </row>
    <row r="842" spans="1:13" ht="67.5" x14ac:dyDescent="0.25">
      <c r="A842" s="202" t="s">
        <v>17656</v>
      </c>
      <c r="B842">
        <v>2951</v>
      </c>
      <c r="C842" s="203" t="s">
        <v>17653</v>
      </c>
      <c r="D842" s="205" t="s">
        <v>17654</v>
      </c>
      <c r="E842" s="202" t="s">
        <v>17655</v>
      </c>
      <c r="F842" s="204" t="s">
        <v>17657</v>
      </c>
      <c r="G842" s="204" t="s">
        <v>17658</v>
      </c>
      <c r="H842" s="204" t="s">
        <v>6530</v>
      </c>
      <c r="I842" s="204" t="s">
        <v>17658</v>
      </c>
      <c r="J842" s="204" t="s">
        <v>6321</v>
      </c>
      <c r="K842" s="204" t="s">
        <v>6321</v>
      </c>
      <c r="L842" s="204" t="s">
        <v>6321</v>
      </c>
      <c r="M842" s="204" t="s">
        <v>831</v>
      </c>
    </row>
    <row r="843" spans="1:13" ht="123.75" x14ac:dyDescent="0.25">
      <c r="A843" s="202" t="s">
        <v>1534</v>
      </c>
      <c r="B843">
        <v>2554</v>
      </c>
      <c r="C843" s="203" t="s">
        <v>16175</v>
      </c>
      <c r="D843" s="205" t="s">
        <v>16176</v>
      </c>
      <c r="E843" s="202" t="s">
        <v>6151</v>
      </c>
      <c r="F843" s="204" t="s">
        <v>16177</v>
      </c>
      <c r="G843" s="204" t="s">
        <v>16178</v>
      </c>
      <c r="H843" s="204" t="s">
        <v>7077</v>
      </c>
      <c r="I843" s="204" t="s">
        <v>16178</v>
      </c>
      <c r="J843" s="204" t="s">
        <v>6321</v>
      </c>
      <c r="K843" s="204" t="s">
        <v>7085</v>
      </c>
      <c r="L843" s="204" t="s">
        <v>10272</v>
      </c>
      <c r="M843" s="204" t="s">
        <v>831</v>
      </c>
    </row>
    <row r="844" spans="1:13" ht="56.25" x14ac:dyDescent="0.25">
      <c r="A844" s="206" t="s">
        <v>16204</v>
      </c>
      <c r="B844">
        <v>2559</v>
      </c>
      <c r="C844" s="207" t="s">
        <v>16201</v>
      </c>
      <c r="D844" s="208" t="s">
        <v>16202</v>
      </c>
      <c r="E844" s="206" t="s">
        <v>16203</v>
      </c>
      <c r="F844" s="209" t="s">
        <v>9967</v>
      </c>
      <c r="G844" s="209" t="s">
        <v>9968</v>
      </c>
      <c r="H844" s="209" t="s">
        <v>6536</v>
      </c>
      <c r="I844" s="209" t="s">
        <v>9968</v>
      </c>
      <c r="J844" s="209" t="s">
        <v>6321</v>
      </c>
      <c r="K844" s="209" t="s">
        <v>6321</v>
      </c>
      <c r="L844" s="209" t="s">
        <v>6321</v>
      </c>
      <c r="M844" s="209" t="s">
        <v>831</v>
      </c>
    </row>
    <row r="845" spans="1:13" ht="78.75" x14ac:dyDescent="0.25">
      <c r="A845" s="206" t="s">
        <v>1428</v>
      </c>
      <c r="B845">
        <v>2905</v>
      </c>
      <c r="C845" s="207" t="s">
        <v>17503</v>
      </c>
      <c r="D845" s="208" t="s">
        <v>17504</v>
      </c>
      <c r="E845" s="206" t="s">
        <v>1429</v>
      </c>
      <c r="F845" s="209" t="s">
        <v>17505</v>
      </c>
      <c r="G845" s="209" t="s">
        <v>17506</v>
      </c>
      <c r="H845" s="209" t="s">
        <v>10984</v>
      </c>
      <c r="I845" s="209" t="s">
        <v>17506</v>
      </c>
      <c r="J845" s="209" t="s">
        <v>6321</v>
      </c>
      <c r="K845" s="209" t="s">
        <v>6321</v>
      </c>
      <c r="L845" s="209" t="s">
        <v>6321</v>
      </c>
      <c r="M845" s="209" t="s">
        <v>831</v>
      </c>
    </row>
    <row r="846" spans="1:13" ht="101.25" x14ac:dyDescent="0.25">
      <c r="A846" s="206" t="s">
        <v>1537</v>
      </c>
      <c r="B846">
        <v>1219</v>
      </c>
      <c r="C846" s="207" t="s">
        <v>11188</v>
      </c>
      <c r="D846" s="208" t="s">
        <v>11189</v>
      </c>
      <c r="E846" s="206" t="s">
        <v>11190</v>
      </c>
      <c r="F846" s="209" t="s">
        <v>11191</v>
      </c>
      <c r="G846" s="209" t="s">
        <v>11192</v>
      </c>
      <c r="H846" s="209" t="s">
        <v>6530</v>
      </c>
      <c r="I846" s="209" t="s">
        <v>11193</v>
      </c>
      <c r="J846" s="209" t="s">
        <v>6321</v>
      </c>
      <c r="K846" s="209" t="s">
        <v>6321</v>
      </c>
      <c r="L846" s="209" t="s">
        <v>6321</v>
      </c>
      <c r="M846" s="209" t="s">
        <v>831</v>
      </c>
    </row>
    <row r="847" spans="1:13" ht="78.75" x14ac:dyDescent="0.25">
      <c r="A847" s="206" t="s">
        <v>11498</v>
      </c>
      <c r="B847">
        <v>1292</v>
      </c>
      <c r="C847" s="207" t="s">
        <v>11495</v>
      </c>
      <c r="D847" s="208" t="s">
        <v>11496</v>
      </c>
      <c r="E847" s="206" t="s">
        <v>11497</v>
      </c>
      <c r="F847" s="209" t="s">
        <v>11499</v>
      </c>
      <c r="G847" s="209" t="s">
        <v>11500</v>
      </c>
      <c r="H847" s="209" t="s">
        <v>7637</v>
      </c>
      <c r="I847" s="209" t="s">
        <v>11500</v>
      </c>
      <c r="J847" s="209" t="s">
        <v>6321</v>
      </c>
      <c r="K847" s="209" t="s">
        <v>6321</v>
      </c>
      <c r="L847" s="209" t="s">
        <v>6321</v>
      </c>
      <c r="M847" s="209" t="s">
        <v>831</v>
      </c>
    </row>
    <row r="848" spans="1:13" ht="78.75" x14ac:dyDescent="0.25">
      <c r="A848" s="206" t="s">
        <v>12630</v>
      </c>
      <c r="B848">
        <v>1597</v>
      </c>
      <c r="C848" s="207" t="s">
        <v>12627</v>
      </c>
      <c r="D848" s="208" t="s">
        <v>12628</v>
      </c>
      <c r="E848" s="206" t="s">
        <v>12629</v>
      </c>
      <c r="F848" s="209" t="s">
        <v>12631</v>
      </c>
      <c r="G848" s="209" t="s">
        <v>12632</v>
      </c>
      <c r="H848" s="209" t="s">
        <v>6570</v>
      </c>
      <c r="I848" s="209" t="s">
        <v>12632</v>
      </c>
      <c r="J848" s="209" t="s">
        <v>6321</v>
      </c>
      <c r="K848" s="209" t="s">
        <v>7040</v>
      </c>
      <c r="L848" s="209" t="s">
        <v>6321</v>
      </c>
      <c r="M848" s="209" t="s">
        <v>831</v>
      </c>
    </row>
    <row r="849" spans="1:13" ht="22.5" x14ac:dyDescent="0.25">
      <c r="A849" s="202" t="s">
        <v>1083</v>
      </c>
      <c r="B849">
        <v>1230</v>
      </c>
      <c r="C849" s="203" t="s">
        <v>11240</v>
      </c>
      <c r="D849" s="205" t="s">
        <v>11241</v>
      </c>
      <c r="E849" s="202" t="s">
        <v>1085</v>
      </c>
      <c r="F849" s="204" t="s">
        <v>6673</v>
      </c>
      <c r="G849" s="204" t="s">
        <v>6674</v>
      </c>
      <c r="H849" s="204" t="s">
        <v>6473</v>
      </c>
      <c r="I849" s="204" t="s">
        <v>6674</v>
      </c>
      <c r="J849" s="204" t="s">
        <v>6321</v>
      </c>
      <c r="K849" s="204" t="s">
        <v>6321</v>
      </c>
      <c r="L849" s="204" t="s">
        <v>6321</v>
      </c>
      <c r="M849" s="204" t="s">
        <v>831</v>
      </c>
    </row>
    <row r="850" spans="1:13" ht="67.5" x14ac:dyDescent="0.25">
      <c r="A850" s="202" t="s">
        <v>12592</v>
      </c>
      <c r="B850">
        <v>1588</v>
      </c>
      <c r="C850" s="203" t="s">
        <v>12589</v>
      </c>
      <c r="D850" s="205" t="s">
        <v>12590</v>
      </c>
      <c r="E850" s="202" t="s">
        <v>12591</v>
      </c>
      <c r="F850" s="204" t="s">
        <v>12593</v>
      </c>
      <c r="G850" s="204" t="s">
        <v>12594</v>
      </c>
      <c r="H850" s="204" t="s">
        <v>12595</v>
      </c>
      <c r="I850" s="204" t="s">
        <v>12596</v>
      </c>
      <c r="J850" s="204" t="s">
        <v>6321</v>
      </c>
      <c r="K850" s="204" t="s">
        <v>7085</v>
      </c>
      <c r="L850" s="204" t="s">
        <v>6538</v>
      </c>
      <c r="M850" s="204" t="s">
        <v>831</v>
      </c>
    </row>
    <row r="851" spans="1:13" ht="33.75" x14ac:dyDescent="0.25">
      <c r="A851" s="202" t="s">
        <v>11214</v>
      </c>
      <c r="B851">
        <v>1224</v>
      </c>
      <c r="C851" s="203" t="s">
        <v>11211</v>
      </c>
      <c r="D851" s="205" t="s">
        <v>11212</v>
      </c>
      <c r="E851" s="202" t="s">
        <v>11213</v>
      </c>
      <c r="F851" s="204" t="s">
        <v>6317</v>
      </c>
      <c r="G851" s="204" t="s">
        <v>6318</v>
      </c>
      <c r="H851" s="204" t="s">
        <v>6319</v>
      </c>
      <c r="I851" s="204" t="s">
        <v>6320</v>
      </c>
      <c r="J851" s="204" t="s">
        <v>6321</v>
      </c>
      <c r="K851" s="204" t="s">
        <v>6321</v>
      </c>
      <c r="L851" s="204" t="s">
        <v>10267</v>
      </c>
      <c r="M851" s="204" t="s">
        <v>831</v>
      </c>
    </row>
    <row r="852" spans="1:13" ht="67.5" x14ac:dyDescent="0.25">
      <c r="A852" s="202" t="s">
        <v>11478</v>
      </c>
      <c r="B852">
        <v>1289</v>
      </c>
      <c r="C852" s="203" t="s">
        <v>11475</v>
      </c>
      <c r="D852" s="205" t="s">
        <v>11476</v>
      </c>
      <c r="E852" s="202" t="s">
        <v>11477</v>
      </c>
      <c r="F852" s="204" t="s">
        <v>11479</v>
      </c>
      <c r="G852" s="204" t="s">
        <v>11480</v>
      </c>
      <c r="H852" s="204" t="s">
        <v>6510</v>
      </c>
      <c r="I852" s="204" t="s">
        <v>11480</v>
      </c>
      <c r="J852" s="204" t="s">
        <v>6321</v>
      </c>
      <c r="K852" s="204" t="s">
        <v>6321</v>
      </c>
      <c r="L852" s="204" t="s">
        <v>6321</v>
      </c>
      <c r="M852" s="204" t="s">
        <v>831</v>
      </c>
    </row>
    <row r="853" spans="1:13" ht="67.5" x14ac:dyDescent="0.25">
      <c r="A853" s="206" t="s">
        <v>6154</v>
      </c>
      <c r="B853">
        <v>1778</v>
      </c>
      <c r="C853" s="207" t="s">
        <v>13393</v>
      </c>
      <c r="D853" s="208" t="s">
        <v>13394</v>
      </c>
      <c r="E853" s="206" t="s">
        <v>13395</v>
      </c>
      <c r="F853" s="209" t="s">
        <v>13396</v>
      </c>
      <c r="G853" s="209" t="s">
        <v>13397</v>
      </c>
      <c r="H853" s="209" t="s">
        <v>7135</v>
      </c>
      <c r="I853" s="209" t="s">
        <v>13398</v>
      </c>
      <c r="J853" s="209" t="s">
        <v>6321</v>
      </c>
      <c r="K853" s="209" t="s">
        <v>6321</v>
      </c>
      <c r="L853" s="209" t="s">
        <v>6321</v>
      </c>
      <c r="M853" s="209" t="s">
        <v>831</v>
      </c>
    </row>
    <row r="854" spans="1:13" ht="33.75" x14ac:dyDescent="0.25">
      <c r="A854" s="202" t="s">
        <v>10349</v>
      </c>
      <c r="B854">
        <v>1026</v>
      </c>
      <c r="C854" s="203" t="s">
        <v>10346</v>
      </c>
      <c r="D854" s="205" t="s">
        <v>10347</v>
      </c>
      <c r="E854" s="202" t="s">
        <v>10348</v>
      </c>
      <c r="F854" s="204" t="s">
        <v>10350</v>
      </c>
      <c r="G854" s="204" t="s">
        <v>10351</v>
      </c>
      <c r="H854" s="204" t="s">
        <v>9215</v>
      </c>
      <c r="I854" s="204" t="s">
        <v>10351</v>
      </c>
      <c r="J854" s="204" t="s">
        <v>6321</v>
      </c>
      <c r="K854" s="204" t="s">
        <v>6321</v>
      </c>
      <c r="L854" s="204" t="s">
        <v>6321</v>
      </c>
      <c r="M854" s="204" t="s">
        <v>831</v>
      </c>
    </row>
    <row r="855" spans="1:13" ht="33.75" x14ac:dyDescent="0.25">
      <c r="A855" s="202" t="s">
        <v>751</v>
      </c>
      <c r="B855">
        <v>1264</v>
      </c>
      <c r="C855" s="203" t="s">
        <v>11372</v>
      </c>
      <c r="D855" s="205" t="s">
        <v>752</v>
      </c>
      <c r="E855" s="219" t="s">
        <v>753</v>
      </c>
      <c r="F855" s="204" t="s">
        <v>11369</v>
      </c>
      <c r="G855" s="204" t="s">
        <v>11370</v>
      </c>
      <c r="H855" s="204" t="s">
        <v>6473</v>
      </c>
      <c r="I855" s="204" t="s">
        <v>11371</v>
      </c>
      <c r="J855" s="204" t="s">
        <v>6321</v>
      </c>
      <c r="K855" s="204" t="s">
        <v>6321</v>
      </c>
      <c r="L855" s="204" t="s">
        <v>6321</v>
      </c>
      <c r="M855" s="204" t="s">
        <v>831</v>
      </c>
    </row>
    <row r="856" spans="1:13" ht="45" x14ac:dyDescent="0.25">
      <c r="A856" s="202" t="s">
        <v>7741</v>
      </c>
      <c r="B856">
        <v>289</v>
      </c>
      <c r="C856" s="203" t="s">
        <v>7738</v>
      </c>
      <c r="D856" s="205" t="s">
        <v>7739</v>
      </c>
      <c r="E856" s="202" t="s">
        <v>7740</v>
      </c>
      <c r="F856" s="204" t="s">
        <v>7742</v>
      </c>
      <c r="G856" s="204" t="s">
        <v>7743</v>
      </c>
      <c r="H856" s="204" t="s">
        <v>6536</v>
      </c>
      <c r="I856" s="204" t="s">
        <v>7743</v>
      </c>
      <c r="J856" s="204" t="s">
        <v>6321</v>
      </c>
      <c r="K856" s="204" t="s">
        <v>6321</v>
      </c>
      <c r="L856" s="204" t="s">
        <v>6321</v>
      </c>
      <c r="M856" s="204" t="s">
        <v>831</v>
      </c>
    </row>
    <row r="857" spans="1:13" ht="45" x14ac:dyDescent="0.25">
      <c r="A857" s="202" t="s">
        <v>18162</v>
      </c>
      <c r="B857">
        <v>3090</v>
      </c>
      <c r="C857" s="203" t="s">
        <v>18159</v>
      </c>
      <c r="D857" s="205" t="s">
        <v>18160</v>
      </c>
      <c r="E857" s="202" t="s">
        <v>18161</v>
      </c>
      <c r="F857" s="204" t="s">
        <v>8356</v>
      </c>
      <c r="G857" s="204" t="s">
        <v>8357</v>
      </c>
      <c r="H857" s="204" t="s">
        <v>7039</v>
      </c>
      <c r="I857" s="204" t="s">
        <v>8358</v>
      </c>
      <c r="J857" s="204" t="s">
        <v>6321</v>
      </c>
      <c r="K857" s="204" t="s">
        <v>6321</v>
      </c>
      <c r="L857" s="204" t="s">
        <v>6321</v>
      </c>
      <c r="M857" s="204" t="s">
        <v>831</v>
      </c>
    </row>
    <row r="858" spans="1:13" ht="33.75" x14ac:dyDescent="0.25">
      <c r="A858" s="202" t="s">
        <v>12787</v>
      </c>
      <c r="B858">
        <v>1636</v>
      </c>
      <c r="C858" s="203" t="s">
        <v>12784</v>
      </c>
      <c r="D858" s="205" t="s">
        <v>12785</v>
      </c>
      <c r="E858" s="202" t="s">
        <v>12786</v>
      </c>
      <c r="F858" s="204" t="s">
        <v>6414</v>
      </c>
      <c r="G858" s="204" t="s">
        <v>12727</v>
      </c>
      <c r="H858" s="204" t="s">
        <v>6416</v>
      </c>
      <c r="I858" s="204" t="s">
        <v>12727</v>
      </c>
      <c r="J858" s="204" t="s">
        <v>6321</v>
      </c>
      <c r="K858" s="204" t="s">
        <v>6321</v>
      </c>
      <c r="L858" s="204" t="s">
        <v>6321</v>
      </c>
      <c r="M858" s="204" t="s">
        <v>831</v>
      </c>
    </row>
    <row r="859" spans="1:13" ht="67.5" x14ac:dyDescent="0.25">
      <c r="A859" s="202" t="s">
        <v>30605</v>
      </c>
      <c r="B859">
        <v>979</v>
      </c>
      <c r="C859" s="203" t="s">
        <v>10250</v>
      </c>
      <c r="D859" s="202" t="s">
        <v>30606</v>
      </c>
      <c r="E859" s="202" t="s">
        <v>30607</v>
      </c>
      <c r="F859" s="204" t="s">
        <v>10251</v>
      </c>
      <c r="G859" s="204" t="s">
        <v>10252</v>
      </c>
      <c r="H859" s="204" t="s">
        <v>6981</v>
      </c>
      <c r="I859" s="204" t="s">
        <v>10253</v>
      </c>
      <c r="J859" s="204" t="s">
        <v>6321</v>
      </c>
      <c r="K859" s="204" t="s">
        <v>6321</v>
      </c>
      <c r="L859" s="204" t="s">
        <v>6655</v>
      </c>
      <c r="M859" s="204" t="s">
        <v>6330</v>
      </c>
    </row>
    <row r="860" spans="1:13" ht="22.5" x14ac:dyDescent="0.25">
      <c r="A860" s="206" t="s">
        <v>13878</v>
      </c>
      <c r="B860">
        <v>1931</v>
      </c>
      <c r="C860" s="207" t="s">
        <v>13875</v>
      </c>
      <c r="D860" s="208" t="s">
        <v>13876</v>
      </c>
      <c r="E860" s="206" t="s">
        <v>13877</v>
      </c>
      <c r="F860" s="209" t="s">
        <v>7257</v>
      </c>
      <c r="G860" s="209" t="s">
        <v>7258</v>
      </c>
      <c r="H860" s="209" t="s">
        <v>6886</v>
      </c>
      <c r="I860" s="209" t="s">
        <v>7258</v>
      </c>
      <c r="J860" s="209" t="s">
        <v>6321</v>
      </c>
      <c r="K860" s="209" t="s">
        <v>6321</v>
      </c>
      <c r="L860" s="209" t="s">
        <v>6321</v>
      </c>
      <c r="M860" s="209" t="s">
        <v>831</v>
      </c>
    </row>
    <row r="861" spans="1:13" ht="45" x14ac:dyDescent="0.25">
      <c r="A861" s="206" t="s">
        <v>1120</v>
      </c>
      <c r="B861">
        <v>1278</v>
      </c>
      <c r="C861" s="207" t="s">
        <v>11423</v>
      </c>
      <c r="D861" s="208" t="s">
        <v>11424</v>
      </c>
      <c r="E861" s="206" t="s">
        <v>1121</v>
      </c>
      <c r="F861" s="209" t="s">
        <v>11164</v>
      </c>
      <c r="G861" s="209" t="s">
        <v>11425</v>
      </c>
      <c r="H861" s="209" t="s">
        <v>6416</v>
      </c>
      <c r="I861" s="209" t="s">
        <v>11425</v>
      </c>
      <c r="J861" s="209" t="s">
        <v>6321</v>
      </c>
      <c r="K861" s="209" t="s">
        <v>6321</v>
      </c>
      <c r="L861" s="209" t="s">
        <v>6321</v>
      </c>
      <c r="M861" s="209" t="s">
        <v>6330</v>
      </c>
    </row>
    <row r="862" spans="1:13" ht="56.25" x14ac:dyDescent="0.25">
      <c r="A862" s="202" t="s">
        <v>17768</v>
      </c>
      <c r="B862">
        <v>2992</v>
      </c>
      <c r="C862" s="203" t="s">
        <v>17765</v>
      </c>
      <c r="D862" s="205" t="s">
        <v>17766</v>
      </c>
      <c r="E862" s="202" t="s">
        <v>17767</v>
      </c>
      <c r="F862" s="204" t="s">
        <v>17769</v>
      </c>
      <c r="G862" s="204" t="s">
        <v>17770</v>
      </c>
      <c r="H862" s="204" t="s">
        <v>7294</v>
      </c>
      <c r="I862" s="204" t="s">
        <v>17770</v>
      </c>
      <c r="J862" s="204" t="s">
        <v>6321</v>
      </c>
      <c r="K862" s="204" t="s">
        <v>6321</v>
      </c>
      <c r="L862" s="204" t="s">
        <v>6321</v>
      </c>
      <c r="M862" s="204" t="s">
        <v>831</v>
      </c>
    </row>
    <row r="863" spans="1:13" ht="67.5" x14ac:dyDescent="0.25">
      <c r="A863" s="202" t="s">
        <v>11348</v>
      </c>
      <c r="B863">
        <v>1258</v>
      </c>
      <c r="C863" s="203" t="s">
        <v>11345</v>
      </c>
      <c r="D863" s="205" t="s">
        <v>11346</v>
      </c>
      <c r="E863" s="202" t="s">
        <v>11347</v>
      </c>
      <c r="F863" s="204" t="s">
        <v>11349</v>
      </c>
      <c r="G863" s="204" t="s">
        <v>11350</v>
      </c>
      <c r="H863" s="204" t="s">
        <v>7294</v>
      </c>
      <c r="I863" s="204" t="s">
        <v>11350</v>
      </c>
      <c r="J863" s="204" t="s">
        <v>6321</v>
      </c>
      <c r="K863" s="204" t="s">
        <v>7040</v>
      </c>
      <c r="L863" s="204" t="s">
        <v>6321</v>
      </c>
      <c r="M863" s="204" t="s">
        <v>831</v>
      </c>
    </row>
    <row r="864" spans="1:13" ht="56.25" x14ac:dyDescent="0.25">
      <c r="A864" s="206" t="s">
        <v>1544</v>
      </c>
      <c r="B864">
        <v>2619</v>
      </c>
      <c r="C864" s="207" t="s">
        <v>16435</v>
      </c>
      <c r="D864" s="208" t="s">
        <v>16436</v>
      </c>
      <c r="E864" s="206" t="s">
        <v>16437</v>
      </c>
      <c r="F864" s="209" t="s">
        <v>12723</v>
      </c>
      <c r="G864" s="209" t="s">
        <v>12724</v>
      </c>
      <c r="H864" s="209" t="s">
        <v>6416</v>
      </c>
      <c r="I864" s="209" t="s">
        <v>12724</v>
      </c>
      <c r="J864" s="209" t="s">
        <v>6321</v>
      </c>
      <c r="K864" s="209" t="s">
        <v>7085</v>
      </c>
      <c r="L864" s="209" t="s">
        <v>6321</v>
      </c>
      <c r="M864" s="209" t="s">
        <v>831</v>
      </c>
    </row>
    <row r="865" spans="1:13" ht="56.25" x14ac:dyDescent="0.25">
      <c r="A865" s="202" t="s">
        <v>1548</v>
      </c>
      <c r="B865">
        <v>1791</v>
      </c>
      <c r="C865" s="203" t="s">
        <v>13431</v>
      </c>
      <c r="D865" s="205" t="s">
        <v>13432</v>
      </c>
      <c r="E865" s="202" t="s">
        <v>13433</v>
      </c>
      <c r="F865" s="204" t="s">
        <v>13434</v>
      </c>
      <c r="G865" s="204" t="s">
        <v>13435</v>
      </c>
      <c r="H865" s="204" t="s">
        <v>6510</v>
      </c>
      <c r="I865" s="204" t="s">
        <v>13436</v>
      </c>
      <c r="J865" s="204" t="s">
        <v>6321</v>
      </c>
      <c r="K865" s="204" t="s">
        <v>6321</v>
      </c>
      <c r="L865" s="204" t="s">
        <v>10272</v>
      </c>
      <c r="M865" s="204" t="s">
        <v>7658</v>
      </c>
    </row>
    <row r="866" spans="1:13" ht="56.25" x14ac:dyDescent="0.25">
      <c r="A866" s="206" t="s">
        <v>1551</v>
      </c>
      <c r="B866">
        <v>1619</v>
      </c>
      <c r="C866" s="207" t="s">
        <v>12701</v>
      </c>
      <c r="D866" s="208" t="s">
        <v>12702</v>
      </c>
      <c r="E866" s="206" t="s">
        <v>12703</v>
      </c>
      <c r="F866" s="209" t="s">
        <v>11145</v>
      </c>
      <c r="G866" s="209" t="s">
        <v>11146</v>
      </c>
      <c r="H866" s="209" t="s">
        <v>7135</v>
      </c>
      <c r="I866" s="209" t="s">
        <v>11147</v>
      </c>
      <c r="J866" s="209" t="s">
        <v>10249</v>
      </c>
      <c r="K866" s="209" t="s">
        <v>6321</v>
      </c>
      <c r="L866" s="209" t="s">
        <v>6321</v>
      </c>
      <c r="M866" s="209" t="s">
        <v>831</v>
      </c>
    </row>
    <row r="867" spans="1:13" ht="33.75" x14ac:dyDescent="0.25">
      <c r="A867" s="202" t="s">
        <v>11163</v>
      </c>
      <c r="B867">
        <v>1210</v>
      </c>
      <c r="C867" s="203" t="s">
        <v>11160</v>
      </c>
      <c r="D867" s="205" t="s">
        <v>11161</v>
      </c>
      <c r="E867" s="202" t="s">
        <v>11162</v>
      </c>
      <c r="F867" s="204" t="s">
        <v>11164</v>
      </c>
      <c r="G867" s="204" t="s">
        <v>11165</v>
      </c>
      <c r="H867" s="204" t="s">
        <v>6416</v>
      </c>
      <c r="I867" s="204" t="s">
        <v>11165</v>
      </c>
      <c r="J867" s="204" t="s">
        <v>6321</v>
      </c>
      <c r="K867" s="204" t="s">
        <v>10320</v>
      </c>
      <c r="L867" s="204" t="s">
        <v>6321</v>
      </c>
      <c r="M867" s="204" t="s">
        <v>831</v>
      </c>
    </row>
    <row r="868" spans="1:13" ht="45" x14ac:dyDescent="0.25">
      <c r="A868" s="202" t="s">
        <v>11492</v>
      </c>
      <c r="B868">
        <v>1291</v>
      </c>
      <c r="C868" s="203" t="s">
        <v>11489</v>
      </c>
      <c r="D868" s="205" t="s">
        <v>11490</v>
      </c>
      <c r="E868" s="202" t="s">
        <v>11491</v>
      </c>
      <c r="F868" s="204" t="s">
        <v>11493</v>
      </c>
      <c r="G868" s="204" t="s">
        <v>11494</v>
      </c>
      <c r="H868" s="204" t="s">
        <v>7294</v>
      </c>
      <c r="I868" s="204" t="s">
        <v>11494</v>
      </c>
      <c r="J868" s="204" t="s">
        <v>6321</v>
      </c>
      <c r="K868" s="204" t="s">
        <v>6321</v>
      </c>
      <c r="L868" s="204" t="s">
        <v>6321</v>
      </c>
      <c r="M868" s="204" t="s">
        <v>831</v>
      </c>
    </row>
    <row r="869" spans="1:13" ht="56.25" x14ac:dyDescent="0.25">
      <c r="A869" s="206" t="s">
        <v>18015</v>
      </c>
      <c r="B869">
        <v>3051</v>
      </c>
      <c r="C869" s="207" t="s">
        <v>18012</v>
      </c>
      <c r="D869" s="208" t="s">
        <v>18013</v>
      </c>
      <c r="E869" s="206" t="s">
        <v>18014</v>
      </c>
      <c r="F869" s="209" t="s">
        <v>17775</v>
      </c>
      <c r="G869" s="209" t="s">
        <v>17776</v>
      </c>
      <c r="H869" s="209" t="s">
        <v>7294</v>
      </c>
      <c r="I869" s="209" t="s">
        <v>17776</v>
      </c>
      <c r="J869" s="209" t="s">
        <v>6321</v>
      </c>
      <c r="K869" s="209" t="s">
        <v>7040</v>
      </c>
      <c r="L869" s="209" t="s">
        <v>6321</v>
      </c>
      <c r="M869" s="209" t="s">
        <v>831</v>
      </c>
    </row>
    <row r="870" spans="1:13" ht="56.25" x14ac:dyDescent="0.25">
      <c r="A870" s="202" t="s">
        <v>30608</v>
      </c>
      <c r="B870">
        <v>1255</v>
      </c>
      <c r="C870" s="203" t="s">
        <v>11335</v>
      </c>
      <c r="D870" s="202" t="s">
        <v>30609</v>
      </c>
      <c r="E870" s="202" t="s">
        <v>30610</v>
      </c>
      <c r="F870" s="204" t="s">
        <v>11336</v>
      </c>
      <c r="G870" s="204" t="s">
        <v>11337</v>
      </c>
      <c r="H870" s="204" t="s">
        <v>7135</v>
      </c>
      <c r="I870" s="204" t="s">
        <v>11338</v>
      </c>
      <c r="J870" s="204" t="s">
        <v>11221</v>
      </c>
      <c r="K870" s="204" t="s">
        <v>6321</v>
      </c>
      <c r="L870" s="204" t="s">
        <v>6655</v>
      </c>
      <c r="M870" s="204" t="s">
        <v>831</v>
      </c>
    </row>
    <row r="871" spans="1:13" ht="123.75" x14ac:dyDescent="0.25">
      <c r="A871" s="206" t="s">
        <v>1556</v>
      </c>
      <c r="B871">
        <v>1772</v>
      </c>
      <c r="C871" s="207" t="s">
        <v>13364</v>
      </c>
      <c r="D871" s="208" t="s">
        <v>13365</v>
      </c>
      <c r="E871" s="206" t="s">
        <v>13366</v>
      </c>
      <c r="F871" s="209" t="s">
        <v>13367</v>
      </c>
      <c r="G871" s="209" t="s">
        <v>13368</v>
      </c>
      <c r="H871" s="209" t="s">
        <v>7294</v>
      </c>
      <c r="I871" s="209" t="s">
        <v>13368</v>
      </c>
      <c r="J871" s="209" t="s">
        <v>6321</v>
      </c>
      <c r="K871" s="209" t="s">
        <v>13369</v>
      </c>
      <c r="L871" s="209" t="s">
        <v>6321</v>
      </c>
      <c r="M871" s="209" t="s">
        <v>831</v>
      </c>
    </row>
    <row r="872" spans="1:13" ht="67.5" x14ac:dyDescent="0.25">
      <c r="A872" s="206" t="s">
        <v>13749</v>
      </c>
      <c r="B872">
        <v>1887</v>
      </c>
      <c r="C872" s="207" t="s">
        <v>13746</v>
      </c>
      <c r="D872" s="208" t="s">
        <v>13747</v>
      </c>
      <c r="E872" s="206" t="s">
        <v>13748</v>
      </c>
      <c r="F872" s="209" t="s">
        <v>25800</v>
      </c>
      <c r="G872" s="209" t="s">
        <v>25801</v>
      </c>
      <c r="H872" s="209" t="s">
        <v>15766</v>
      </c>
      <c r="I872" s="209" t="s">
        <v>13717</v>
      </c>
      <c r="J872" s="209" t="s">
        <v>7056</v>
      </c>
      <c r="K872" s="209" t="s">
        <v>6321</v>
      </c>
      <c r="L872" s="209" t="s">
        <v>6321</v>
      </c>
      <c r="M872" s="209" t="s">
        <v>25579</v>
      </c>
    </row>
    <row r="873" spans="1:13" ht="90" x14ac:dyDescent="0.25">
      <c r="A873" s="202" t="s">
        <v>899</v>
      </c>
      <c r="B873">
        <v>1875</v>
      </c>
      <c r="C873" s="203" t="s">
        <v>13715</v>
      </c>
      <c r="D873" s="205" t="s">
        <v>13716</v>
      </c>
      <c r="E873" s="202" t="s">
        <v>900</v>
      </c>
      <c r="F873" s="204" t="s">
        <v>25795</v>
      </c>
      <c r="G873" s="204" t="s">
        <v>25796</v>
      </c>
      <c r="H873" s="204" t="s">
        <v>25797</v>
      </c>
      <c r="I873" s="204" t="s">
        <v>25798</v>
      </c>
      <c r="J873" s="204" t="s">
        <v>7056</v>
      </c>
      <c r="K873" s="204" t="s">
        <v>25799</v>
      </c>
      <c r="L873" s="204" t="s">
        <v>6321</v>
      </c>
      <c r="M873" s="204" t="s">
        <v>25579</v>
      </c>
    </row>
    <row r="874" spans="1:13" ht="22.5" x14ac:dyDescent="0.25">
      <c r="A874" s="202" t="s">
        <v>14109</v>
      </c>
      <c r="B874">
        <v>1989</v>
      </c>
      <c r="C874" s="203" t="s">
        <v>14106</v>
      </c>
      <c r="D874" s="205" t="s">
        <v>14107</v>
      </c>
      <c r="E874" s="202" t="s">
        <v>14108</v>
      </c>
      <c r="F874" s="204" t="s">
        <v>7319</v>
      </c>
      <c r="G874" s="204" t="s">
        <v>7320</v>
      </c>
      <c r="H874" s="204" t="s">
        <v>6473</v>
      </c>
      <c r="I874" s="204" t="s">
        <v>7320</v>
      </c>
      <c r="J874" s="204" t="s">
        <v>6321</v>
      </c>
      <c r="K874" s="204" t="s">
        <v>6321</v>
      </c>
      <c r="L874" s="204" t="s">
        <v>6321</v>
      </c>
      <c r="M874" s="204" t="s">
        <v>831</v>
      </c>
    </row>
    <row r="875" spans="1:13" ht="45" x14ac:dyDescent="0.25">
      <c r="A875" s="206" t="s">
        <v>30611</v>
      </c>
      <c r="B875">
        <v>1466</v>
      </c>
      <c r="C875" s="207" t="s">
        <v>12151</v>
      </c>
      <c r="D875" s="206" t="s">
        <v>30612</v>
      </c>
      <c r="E875" s="206" t="s">
        <v>30613</v>
      </c>
      <c r="F875" s="209" t="s">
        <v>12152</v>
      </c>
      <c r="G875" s="209" t="s">
        <v>12153</v>
      </c>
      <c r="H875" s="209" t="s">
        <v>6402</v>
      </c>
      <c r="I875" s="209" t="s">
        <v>12153</v>
      </c>
      <c r="J875" s="209" t="s">
        <v>6321</v>
      </c>
      <c r="K875" s="209" t="s">
        <v>7085</v>
      </c>
      <c r="L875" s="209" t="s">
        <v>6655</v>
      </c>
      <c r="M875" s="209" t="s">
        <v>831</v>
      </c>
    </row>
    <row r="876" spans="1:13" ht="67.5" x14ac:dyDescent="0.25">
      <c r="A876" s="202" t="s">
        <v>1564</v>
      </c>
      <c r="B876">
        <v>2927</v>
      </c>
      <c r="C876" s="203" t="s">
        <v>17569</v>
      </c>
      <c r="D876" s="205" t="s">
        <v>17570</v>
      </c>
      <c r="E876" s="202" t="s">
        <v>17571</v>
      </c>
      <c r="F876" s="204" t="s">
        <v>16605</v>
      </c>
      <c r="G876" s="204" t="s">
        <v>16606</v>
      </c>
      <c r="H876" s="204" t="s">
        <v>6375</v>
      </c>
      <c r="I876" s="204" t="s">
        <v>16606</v>
      </c>
      <c r="J876" s="204" t="s">
        <v>6321</v>
      </c>
      <c r="K876" s="204" t="s">
        <v>6321</v>
      </c>
      <c r="L876" s="204" t="s">
        <v>6321</v>
      </c>
      <c r="M876" s="204" t="s">
        <v>831</v>
      </c>
    </row>
    <row r="877" spans="1:13" ht="101.25" x14ac:dyDescent="0.25">
      <c r="A877" s="206" t="s">
        <v>18098</v>
      </c>
      <c r="B877">
        <v>3073</v>
      </c>
      <c r="C877" s="207" t="s">
        <v>18095</v>
      </c>
      <c r="D877" s="208" t="s">
        <v>18096</v>
      </c>
      <c r="E877" s="206" t="s">
        <v>18097</v>
      </c>
      <c r="F877" s="209" t="s">
        <v>18099</v>
      </c>
      <c r="G877" s="209" t="s">
        <v>18100</v>
      </c>
      <c r="H877" s="209" t="s">
        <v>6375</v>
      </c>
      <c r="I877" s="209" t="s">
        <v>18101</v>
      </c>
      <c r="J877" s="209" t="s">
        <v>6321</v>
      </c>
      <c r="K877" s="209" t="s">
        <v>6321</v>
      </c>
      <c r="L877" s="209" t="s">
        <v>6321</v>
      </c>
      <c r="M877" s="209" t="s">
        <v>831</v>
      </c>
    </row>
    <row r="878" spans="1:13" ht="56.25" x14ac:dyDescent="0.25">
      <c r="A878" s="206" t="s">
        <v>1567</v>
      </c>
      <c r="B878">
        <v>1484</v>
      </c>
      <c r="C878" s="207" t="s">
        <v>12176</v>
      </c>
      <c r="D878" s="208" t="s">
        <v>12177</v>
      </c>
      <c r="E878" s="206" t="s">
        <v>12178</v>
      </c>
      <c r="F878" s="209" t="s">
        <v>12179</v>
      </c>
      <c r="G878" s="209" t="s">
        <v>12180</v>
      </c>
      <c r="H878" s="209" t="s">
        <v>6439</v>
      </c>
      <c r="I878" s="209" t="s">
        <v>12181</v>
      </c>
      <c r="J878" s="209" t="s">
        <v>6321</v>
      </c>
      <c r="K878" s="209" t="s">
        <v>7085</v>
      </c>
      <c r="L878" s="209" t="s">
        <v>6321</v>
      </c>
      <c r="M878" s="209" t="s">
        <v>831</v>
      </c>
    </row>
    <row r="879" spans="1:13" ht="56.25" x14ac:dyDescent="0.25">
      <c r="A879" s="206" t="s">
        <v>12542</v>
      </c>
      <c r="B879">
        <v>1576</v>
      </c>
      <c r="C879" s="207" t="s">
        <v>12540</v>
      </c>
      <c r="D879" s="208" t="s">
        <v>30614</v>
      </c>
      <c r="E879" s="206" t="s">
        <v>12541</v>
      </c>
      <c r="F879" s="209" t="s">
        <v>30615</v>
      </c>
      <c r="G879" s="209" t="s">
        <v>30616</v>
      </c>
      <c r="H879" s="209" t="s">
        <v>11129</v>
      </c>
      <c r="I879" s="209" t="s">
        <v>30617</v>
      </c>
      <c r="J879" s="209" t="s">
        <v>6321</v>
      </c>
      <c r="K879" s="209" t="s">
        <v>30618</v>
      </c>
      <c r="L879" s="209" t="s">
        <v>6321</v>
      </c>
      <c r="M879" s="209" t="s">
        <v>30489</v>
      </c>
    </row>
    <row r="880" spans="1:13" ht="22.5" x14ac:dyDescent="0.25">
      <c r="A880" s="206" t="s">
        <v>1570</v>
      </c>
      <c r="B880">
        <v>1990</v>
      </c>
      <c r="C880" s="207" t="s">
        <v>14110</v>
      </c>
      <c r="D880" s="208" t="s">
        <v>14111</v>
      </c>
      <c r="E880" s="206" t="s">
        <v>6157</v>
      </c>
      <c r="F880" s="209" t="s">
        <v>11837</v>
      </c>
      <c r="G880" s="209" t="s">
        <v>11838</v>
      </c>
      <c r="H880" s="209" t="s">
        <v>11839</v>
      </c>
      <c r="I880" s="209" t="s">
        <v>11838</v>
      </c>
      <c r="J880" s="209" t="s">
        <v>6321</v>
      </c>
      <c r="K880" s="209" t="s">
        <v>6321</v>
      </c>
      <c r="L880" s="209" t="s">
        <v>6321</v>
      </c>
      <c r="M880" s="209" t="s">
        <v>6330</v>
      </c>
    </row>
    <row r="881" spans="1:13" ht="45" x14ac:dyDescent="0.25">
      <c r="A881" s="202" t="s">
        <v>1573</v>
      </c>
      <c r="B881">
        <v>1016</v>
      </c>
      <c r="C881" s="203" t="s">
        <v>10315</v>
      </c>
      <c r="D881" s="205" t="s">
        <v>10316</v>
      </c>
      <c r="E881" s="202" t="s">
        <v>10317</v>
      </c>
      <c r="F881" s="204" t="s">
        <v>10318</v>
      </c>
      <c r="G881" s="204" t="s">
        <v>10319</v>
      </c>
      <c r="H881" s="204" t="s">
        <v>9559</v>
      </c>
      <c r="I881" s="204" t="s">
        <v>10319</v>
      </c>
      <c r="J881" s="204" t="s">
        <v>6321</v>
      </c>
      <c r="K881" s="204" t="s">
        <v>10320</v>
      </c>
      <c r="L881" s="204" t="s">
        <v>6321</v>
      </c>
      <c r="M881" s="204" t="s">
        <v>831</v>
      </c>
    </row>
    <row r="882" spans="1:13" ht="45" x14ac:dyDescent="0.25">
      <c r="A882" s="202" t="s">
        <v>6226</v>
      </c>
      <c r="B882">
        <v>1511</v>
      </c>
      <c r="C882" s="203" t="s">
        <v>12302</v>
      </c>
      <c r="D882" s="205" t="s">
        <v>12303</v>
      </c>
      <c r="E882" s="202" t="s">
        <v>6227</v>
      </c>
      <c r="F882" s="204" t="s">
        <v>12152</v>
      </c>
      <c r="G882" s="204" t="s">
        <v>12153</v>
      </c>
      <c r="H882" s="204" t="s">
        <v>6402</v>
      </c>
      <c r="I882" s="204" t="s">
        <v>12153</v>
      </c>
      <c r="J882" s="204" t="s">
        <v>6321</v>
      </c>
      <c r="K882" s="204" t="s">
        <v>6321</v>
      </c>
      <c r="L882" s="204" t="s">
        <v>6321</v>
      </c>
      <c r="M882" s="204" t="s">
        <v>831</v>
      </c>
    </row>
    <row r="883" spans="1:13" ht="67.5" x14ac:dyDescent="0.25">
      <c r="A883" s="206" t="s">
        <v>18696</v>
      </c>
      <c r="B883">
        <v>3228</v>
      </c>
      <c r="C883" s="207" t="s">
        <v>18693</v>
      </c>
      <c r="D883" s="208" t="s">
        <v>18694</v>
      </c>
      <c r="E883" s="206" t="s">
        <v>18695</v>
      </c>
      <c r="F883" s="209" t="s">
        <v>18697</v>
      </c>
      <c r="G883" s="209" t="s">
        <v>18698</v>
      </c>
      <c r="H883" s="209" t="s">
        <v>6402</v>
      </c>
      <c r="I883" s="209" t="s">
        <v>18699</v>
      </c>
      <c r="J883" s="209" t="s">
        <v>6347</v>
      </c>
      <c r="K883" s="209" t="s">
        <v>7040</v>
      </c>
      <c r="L883" s="209" t="s">
        <v>6321</v>
      </c>
      <c r="M883" s="209" t="s">
        <v>831</v>
      </c>
    </row>
    <row r="884" spans="1:13" ht="33.75" x14ac:dyDescent="0.25">
      <c r="A884" s="202" t="s">
        <v>12707</v>
      </c>
      <c r="B884">
        <v>1620</v>
      </c>
      <c r="C884" s="203" t="s">
        <v>12704</v>
      </c>
      <c r="D884" s="205" t="s">
        <v>12705</v>
      </c>
      <c r="E884" s="202" t="s">
        <v>12706</v>
      </c>
      <c r="F884" s="204" t="s">
        <v>11164</v>
      </c>
      <c r="G884" s="204" t="s">
        <v>11165</v>
      </c>
      <c r="H884" s="204" t="s">
        <v>6416</v>
      </c>
      <c r="I884" s="204" t="s">
        <v>11165</v>
      </c>
      <c r="J884" s="204" t="s">
        <v>6321</v>
      </c>
      <c r="K884" s="204" t="s">
        <v>11380</v>
      </c>
      <c r="L884" s="204" t="s">
        <v>6321</v>
      </c>
      <c r="M884" s="204" t="s">
        <v>831</v>
      </c>
    </row>
    <row r="885" spans="1:13" ht="45" x14ac:dyDescent="0.25">
      <c r="A885" s="206" t="s">
        <v>10882</v>
      </c>
      <c r="B885">
        <v>1151</v>
      </c>
      <c r="C885" s="207" t="s">
        <v>10879</v>
      </c>
      <c r="D885" s="208" t="s">
        <v>10880</v>
      </c>
      <c r="E885" s="206" t="s">
        <v>10881</v>
      </c>
      <c r="F885" s="209" t="s">
        <v>10883</v>
      </c>
      <c r="G885" s="209" t="s">
        <v>10884</v>
      </c>
      <c r="H885" s="209" t="s">
        <v>9559</v>
      </c>
      <c r="I885" s="209" t="s">
        <v>10884</v>
      </c>
      <c r="J885" s="209" t="s">
        <v>6321</v>
      </c>
      <c r="K885" s="209" t="s">
        <v>6321</v>
      </c>
      <c r="L885" s="209" t="s">
        <v>6321</v>
      </c>
      <c r="M885" s="209" t="s">
        <v>831</v>
      </c>
    </row>
    <row r="886" spans="1:13" ht="67.5" x14ac:dyDescent="0.25">
      <c r="A886" s="206" t="s">
        <v>10287</v>
      </c>
      <c r="B886">
        <v>1005</v>
      </c>
      <c r="C886" s="207" t="s">
        <v>10284</v>
      </c>
      <c r="D886" s="208" t="s">
        <v>10285</v>
      </c>
      <c r="E886" s="206" t="s">
        <v>10286</v>
      </c>
      <c r="F886" s="209" t="s">
        <v>10251</v>
      </c>
      <c r="G886" s="209" t="s">
        <v>10252</v>
      </c>
      <c r="H886" s="209" t="s">
        <v>6981</v>
      </c>
      <c r="I886" s="209" t="s">
        <v>10253</v>
      </c>
      <c r="J886" s="209" t="s">
        <v>6321</v>
      </c>
      <c r="K886" s="209" t="s">
        <v>6321</v>
      </c>
      <c r="L886" s="209" t="s">
        <v>6321</v>
      </c>
      <c r="M886" s="209" t="s">
        <v>831</v>
      </c>
    </row>
    <row r="887" spans="1:13" ht="78.75" x14ac:dyDescent="0.25">
      <c r="A887" s="202" t="s">
        <v>46</v>
      </c>
      <c r="B887">
        <v>1008</v>
      </c>
      <c r="C887" s="203" t="s">
        <v>10298</v>
      </c>
      <c r="D887" s="205" t="s">
        <v>10299</v>
      </c>
      <c r="E887" s="202" t="s">
        <v>1074</v>
      </c>
      <c r="F887" s="204" t="s">
        <v>10300</v>
      </c>
      <c r="G887" s="204" t="s">
        <v>10301</v>
      </c>
      <c r="H887" s="204" t="s">
        <v>6510</v>
      </c>
      <c r="I887" s="204" t="s">
        <v>10302</v>
      </c>
      <c r="J887" s="204" t="s">
        <v>6321</v>
      </c>
      <c r="K887" s="204" t="s">
        <v>6321</v>
      </c>
      <c r="L887" s="204" t="s">
        <v>6321</v>
      </c>
      <c r="M887" s="204" t="s">
        <v>831</v>
      </c>
    </row>
    <row r="888" spans="1:13" ht="90" x14ac:dyDescent="0.25">
      <c r="A888" s="202" t="s">
        <v>18826</v>
      </c>
      <c r="B888">
        <v>3258</v>
      </c>
      <c r="C888" s="203" t="s">
        <v>18823</v>
      </c>
      <c r="D888" s="205" t="s">
        <v>18824</v>
      </c>
      <c r="E888" s="202" t="s">
        <v>18825</v>
      </c>
      <c r="F888" s="204" t="s">
        <v>18827</v>
      </c>
      <c r="G888" s="204" t="s">
        <v>18828</v>
      </c>
      <c r="H888" s="204" t="s">
        <v>7122</v>
      </c>
      <c r="I888" s="204" t="s">
        <v>18829</v>
      </c>
      <c r="J888" s="204" t="s">
        <v>6321</v>
      </c>
      <c r="K888" s="204" t="s">
        <v>6321</v>
      </c>
      <c r="L888" s="204" t="s">
        <v>6321</v>
      </c>
      <c r="M888" s="204" t="s">
        <v>831</v>
      </c>
    </row>
    <row r="889" spans="1:13" ht="56.25" x14ac:dyDescent="0.25">
      <c r="A889" s="202" t="s">
        <v>1578</v>
      </c>
      <c r="B889">
        <v>1121</v>
      </c>
      <c r="C889" s="203" t="s">
        <v>10755</v>
      </c>
      <c r="D889" s="205" t="s">
        <v>10756</v>
      </c>
      <c r="E889" s="202" t="s">
        <v>10757</v>
      </c>
      <c r="F889" s="204" t="s">
        <v>25703</v>
      </c>
      <c r="G889" s="204" t="s">
        <v>25704</v>
      </c>
      <c r="H889" s="204" t="s">
        <v>9559</v>
      </c>
      <c r="I889" s="204" t="s">
        <v>25704</v>
      </c>
      <c r="J889" s="204" t="s">
        <v>6321</v>
      </c>
      <c r="K889" s="204" t="s">
        <v>6321</v>
      </c>
      <c r="L889" s="204" t="s">
        <v>6321</v>
      </c>
      <c r="M889" s="204" t="s">
        <v>25575</v>
      </c>
    </row>
    <row r="890" spans="1:13" ht="67.5" x14ac:dyDescent="0.25">
      <c r="A890" s="202" t="s">
        <v>1581</v>
      </c>
      <c r="B890">
        <v>2956</v>
      </c>
      <c r="C890" s="203" t="s">
        <v>17666</v>
      </c>
      <c r="D890" s="205" t="s">
        <v>17667</v>
      </c>
      <c r="E890" s="202" t="s">
        <v>17668</v>
      </c>
      <c r="F890" s="204" t="s">
        <v>17669</v>
      </c>
      <c r="G890" s="204" t="s">
        <v>17670</v>
      </c>
      <c r="H890" s="204" t="s">
        <v>6466</v>
      </c>
      <c r="I890" s="204" t="s">
        <v>17670</v>
      </c>
      <c r="J890" s="204" t="s">
        <v>6321</v>
      </c>
      <c r="K890" s="204" t="s">
        <v>6321</v>
      </c>
      <c r="L890" s="204" t="s">
        <v>6321</v>
      </c>
      <c r="M890" s="204" t="s">
        <v>6423</v>
      </c>
    </row>
    <row r="891" spans="1:13" ht="56.25" x14ac:dyDescent="0.25">
      <c r="A891" s="206" t="s">
        <v>1584</v>
      </c>
      <c r="B891">
        <v>1211</v>
      </c>
      <c r="C891" s="207" t="s">
        <v>11166</v>
      </c>
      <c r="D891" s="208" t="s">
        <v>11167</v>
      </c>
      <c r="E891" s="206" t="s">
        <v>11168</v>
      </c>
      <c r="F891" s="209" t="s">
        <v>11169</v>
      </c>
      <c r="G891" s="209" t="s">
        <v>11170</v>
      </c>
      <c r="H891" s="209" t="s">
        <v>6473</v>
      </c>
      <c r="I891" s="209" t="s">
        <v>11170</v>
      </c>
      <c r="J891" s="209" t="s">
        <v>6321</v>
      </c>
      <c r="K891" s="209" t="s">
        <v>6321</v>
      </c>
      <c r="L891" s="209" t="s">
        <v>6321</v>
      </c>
      <c r="M891" s="209" t="s">
        <v>831</v>
      </c>
    </row>
    <row r="892" spans="1:13" ht="33.75" x14ac:dyDescent="0.25">
      <c r="A892" s="202" t="s">
        <v>1318</v>
      </c>
      <c r="B892">
        <v>1624</v>
      </c>
      <c r="C892" s="203" t="s">
        <v>12725</v>
      </c>
      <c r="D892" s="205" t="s">
        <v>12726</v>
      </c>
      <c r="E892" s="202" t="s">
        <v>1319</v>
      </c>
      <c r="F892" s="204" t="s">
        <v>6414</v>
      </c>
      <c r="G892" s="204" t="s">
        <v>12727</v>
      </c>
      <c r="H892" s="204" t="s">
        <v>6416</v>
      </c>
      <c r="I892" s="204" t="s">
        <v>12727</v>
      </c>
      <c r="J892" s="204" t="s">
        <v>6321</v>
      </c>
      <c r="K892" s="204" t="s">
        <v>6321</v>
      </c>
      <c r="L892" s="204" t="s">
        <v>6321</v>
      </c>
      <c r="M892" s="204" t="s">
        <v>831</v>
      </c>
    </row>
    <row r="893" spans="1:13" ht="90" x14ac:dyDescent="0.25">
      <c r="A893" s="202" t="s">
        <v>1591</v>
      </c>
      <c r="B893">
        <v>1462</v>
      </c>
      <c r="C893" s="203" t="s">
        <v>12140</v>
      </c>
      <c r="D893" s="205" t="s">
        <v>12141</v>
      </c>
      <c r="E893" s="202" t="s">
        <v>6204</v>
      </c>
      <c r="F893" s="204" t="s">
        <v>12142</v>
      </c>
      <c r="G893" s="204" t="s">
        <v>12143</v>
      </c>
      <c r="H893" s="204" t="s">
        <v>7675</v>
      </c>
      <c r="I893" s="204" t="s">
        <v>12143</v>
      </c>
      <c r="J893" s="204" t="s">
        <v>6321</v>
      </c>
      <c r="K893" s="204" t="s">
        <v>12144</v>
      </c>
      <c r="L893" s="204" t="s">
        <v>6321</v>
      </c>
      <c r="M893" s="204" t="s">
        <v>831</v>
      </c>
    </row>
    <row r="894" spans="1:13" ht="78.75" x14ac:dyDescent="0.25">
      <c r="A894" s="206" t="s">
        <v>18819</v>
      </c>
      <c r="B894">
        <v>3257</v>
      </c>
      <c r="C894" s="207" t="s">
        <v>18816</v>
      </c>
      <c r="D894" s="208" t="s">
        <v>18817</v>
      </c>
      <c r="E894" s="206" t="s">
        <v>18818</v>
      </c>
      <c r="F894" s="209" t="s">
        <v>18820</v>
      </c>
      <c r="G894" s="209" t="s">
        <v>18821</v>
      </c>
      <c r="H894" s="209" t="s">
        <v>6416</v>
      </c>
      <c r="I894" s="209" t="s">
        <v>18822</v>
      </c>
      <c r="J894" s="209" t="s">
        <v>6321</v>
      </c>
      <c r="K894" s="209" t="s">
        <v>6321</v>
      </c>
      <c r="L894" s="209" t="s">
        <v>6321</v>
      </c>
      <c r="M894" s="209" t="s">
        <v>831</v>
      </c>
    </row>
    <row r="895" spans="1:13" ht="22.5" x14ac:dyDescent="0.25">
      <c r="A895" s="202" t="s">
        <v>13458</v>
      </c>
      <c r="B895">
        <v>1804</v>
      </c>
      <c r="C895" s="203" t="s">
        <v>13455</v>
      </c>
      <c r="D895" s="205" t="s">
        <v>13456</v>
      </c>
      <c r="E895" s="202" t="s">
        <v>13457</v>
      </c>
      <c r="F895" s="204" t="s">
        <v>11837</v>
      </c>
      <c r="G895" s="204" t="s">
        <v>11838</v>
      </c>
      <c r="H895" s="204" t="s">
        <v>11839</v>
      </c>
      <c r="I895" s="204" t="s">
        <v>11838</v>
      </c>
      <c r="J895" s="204" t="s">
        <v>6321</v>
      </c>
      <c r="K895" s="204" t="s">
        <v>6321</v>
      </c>
      <c r="L895" s="204" t="s">
        <v>6655</v>
      </c>
      <c r="M895" s="204" t="s">
        <v>831</v>
      </c>
    </row>
    <row r="896" spans="1:13" ht="33.75" x14ac:dyDescent="0.25">
      <c r="A896" s="206" t="s">
        <v>13917</v>
      </c>
      <c r="B896">
        <v>1939</v>
      </c>
      <c r="C896" s="207" t="s">
        <v>13914</v>
      </c>
      <c r="D896" s="208" t="s">
        <v>13915</v>
      </c>
      <c r="E896" s="206" t="s">
        <v>13916</v>
      </c>
      <c r="F896" s="209" t="s">
        <v>9843</v>
      </c>
      <c r="G896" s="209" t="s">
        <v>9844</v>
      </c>
      <c r="H896" s="209" t="s">
        <v>6886</v>
      </c>
      <c r="I896" s="209" t="s">
        <v>9844</v>
      </c>
      <c r="J896" s="209" t="s">
        <v>6321</v>
      </c>
      <c r="K896" s="209" t="s">
        <v>6321</v>
      </c>
      <c r="L896" s="209" t="s">
        <v>6321</v>
      </c>
      <c r="M896" s="209" t="s">
        <v>831</v>
      </c>
    </row>
    <row r="897" spans="1:13" ht="56.25" x14ac:dyDescent="0.25">
      <c r="A897" s="202" t="s">
        <v>17712</v>
      </c>
      <c r="B897">
        <v>2974</v>
      </c>
      <c r="C897" s="203" t="s">
        <v>17709</v>
      </c>
      <c r="D897" s="205" t="s">
        <v>17710</v>
      </c>
      <c r="E897" s="202" t="s">
        <v>17711</v>
      </c>
      <c r="F897" s="204" t="s">
        <v>17713</v>
      </c>
      <c r="G897" s="204" t="s">
        <v>12023</v>
      </c>
      <c r="H897" s="204" t="s">
        <v>7294</v>
      </c>
      <c r="I897" s="204" t="s">
        <v>12023</v>
      </c>
      <c r="J897" s="204" t="s">
        <v>6321</v>
      </c>
      <c r="K897" s="204" t="s">
        <v>6321</v>
      </c>
      <c r="L897" s="204" t="s">
        <v>6321</v>
      </c>
      <c r="M897" s="204" t="s">
        <v>831</v>
      </c>
    </row>
    <row r="898" spans="1:13" ht="45" x14ac:dyDescent="0.25">
      <c r="A898" s="206" t="s">
        <v>11184</v>
      </c>
      <c r="B898">
        <v>1217</v>
      </c>
      <c r="C898" s="207" t="s">
        <v>11181</v>
      </c>
      <c r="D898" s="208" t="s">
        <v>11182</v>
      </c>
      <c r="E898" s="206" t="s">
        <v>11183</v>
      </c>
      <c r="F898" s="209" t="s">
        <v>11185</v>
      </c>
      <c r="G898" s="209" t="s">
        <v>11186</v>
      </c>
      <c r="H898" s="209" t="s">
        <v>6473</v>
      </c>
      <c r="I898" s="209" t="s">
        <v>11186</v>
      </c>
      <c r="J898" s="209" t="s">
        <v>6321</v>
      </c>
      <c r="K898" s="209" t="s">
        <v>6321</v>
      </c>
      <c r="L898" s="209" t="s">
        <v>6321</v>
      </c>
      <c r="M898" s="209" t="s">
        <v>831</v>
      </c>
    </row>
    <row r="899" spans="1:13" ht="56.25" x14ac:dyDescent="0.25">
      <c r="A899" s="206" t="s">
        <v>1595</v>
      </c>
      <c r="B899">
        <v>1792</v>
      </c>
      <c r="C899" s="207" t="s">
        <v>13437</v>
      </c>
      <c r="D899" s="206" t="s">
        <v>30619</v>
      </c>
      <c r="E899" s="206" t="s">
        <v>30620</v>
      </c>
      <c r="F899" s="209" t="s">
        <v>7568</v>
      </c>
      <c r="G899" s="209" t="s">
        <v>7569</v>
      </c>
      <c r="H899" s="209" t="s">
        <v>7135</v>
      </c>
      <c r="I899" s="209" t="s">
        <v>12693</v>
      </c>
      <c r="J899" s="209" t="s">
        <v>10249</v>
      </c>
      <c r="K899" s="209" t="s">
        <v>6321</v>
      </c>
      <c r="L899" s="209" t="s">
        <v>6655</v>
      </c>
      <c r="M899" s="209" t="s">
        <v>831</v>
      </c>
    </row>
    <row r="900" spans="1:13" ht="45" x14ac:dyDescent="0.25">
      <c r="A900" s="202" t="s">
        <v>13911</v>
      </c>
      <c r="B900">
        <v>1938</v>
      </c>
      <c r="C900" s="203" t="s">
        <v>13908</v>
      </c>
      <c r="D900" s="205" t="s">
        <v>13909</v>
      </c>
      <c r="E900" s="202" t="s">
        <v>13910</v>
      </c>
      <c r="F900" s="204" t="s">
        <v>13912</v>
      </c>
      <c r="G900" s="204" t="s">
        <v>13913</v>
      </c>
      <c r="H900" s="204" t="s">
        <v>13420</v>
      </c>
      <c r="I900" s="204" t="s">
        <v>13913</v>
      </c>
      <c r="J900" s="204" t="s">
        <v>6321</v>
      </c>
      <c r="K900" s="204" t="s">
        <v>6321</v>
      </c>
      <c r="L900" s="204" t="s">
        <v>6321</v>
      </c>
      <c r="M900" s="204" t="s">
        <v>6330</v>
      </c>
    </row>
    <row r="901" spans="1:13" ht="67.5" x14ac:dyDescent="0.25">
      <c r="A901" s="206" t="s">
        <v>1598</v>
      </c>
      <c r="B901">
        <v>978</v>
      </c>
      <c r="C901" s="207" t="s">
        <v>10243</v>
      </c>
      <c r="D901" s="208" t="s">
        <v>10244</v>
      </c>
      <c r="E901" s="206" t="s">
        <v>10245</v>
      </c>
      <c r="F901" s="209" t="s">
        <v>10246</v>
      </c>
      <c r="G901" s="209" t="s">
        <v>10247</v>
      </c>
      <c r="H901" s="209" t="s">
        <v>6981</v>
      </c>
      <c r="I901" s="209" t="s">
        <v>10248</v>
      </c>
      <c r="J901" s="209" t="s">
        <v>10249</v>
      </c>
      <c r="K901" s="209" t="s">
        <v>6321</v>
      </c>
      <c r="L901" s="209" t="s">
        <v>6655</v>
      </c>
      <c r="M901" s="209" t="s">
        <v>831</v>
      </c>
    </row>
    <row r="902" spans="1:13" ht="22.5" x14ac:dyDescent="0.25">
      <c r="A902" s="202" t="s">
        <v>10876</v>
      </c>
      <c r="B902">
        <v>1150</v>
      </c>
      <c r="C902" s="203" t="s">
        <v>10873</v>
      </c>
      <c r="D902" s="205" t="s">
        <v>10874</v>
      </c>
      <c r="E902" s="202" t="s">
        <v>10875</v>
      </c>
      <c r="F902" s="204" t="s">
        <v>10877</v>
      </c>
      <c r="G902" s="204" t="s">
        <v>10878</v>
      </c>
      <c r="H902" s="204" t="s">
        <v>6337</v>
      </c>
      <c r="I902" s="204" t="s">
        <v>10878</v>
      </c>
      <c r="J902" s="204" t="s">
        <v>6321</v>
      </c>
      <c r="K902" s="204" t="s">
        <v>6321</v>
      </c>
      <c r="L902" s="204" t="s">
        <v>6321</v>
      </c>
      <c r="M902" s="204" t="s">
        <v>831</v>
      </c>
    </row>
    <row r="903" spans="1:13" ht="67.5" x14ac:dyDescent="0.25">
      <c r="A903" s="202" t="s">
        <v>1420</v>
      </c>
      <c r="B903">
        <v>2904</v>
      </c>
      <c r="C903" s="203" t="s">
        <v>17502</v>
      </c>
      <c r="D903" s="205" t="s">
        <v>5982</v>
      </c>
      <c r="E903" s="202" t="s">
        <v>1421</v>
      </c>
      <c r="F903" s="204" t="s">
        <v>17498</v>
      </c>
      <c r="G903" s="204" t="s">
        <v>17499</v>
      </c>
      <c r="H903" s="204" t="s">
        <v>7294</v>
      </c>
      <c r="I903" s="204" t="s">
        <v>17499</v>
      </c>
      <c r="J903" s="204" t="s">
        <v>6321</v>
      </c>
      <c r="K903" s="204" t="s">
        <v>8603</v>
      </c>
      <c r="L903" s="204" t="s">
        <v>6321</v>
      </c>
      <c r="M903" s="204" t="s">
        <v>831</v>
      </c>
    </row>
    <row r="904" spans="1:13" ht="56.25" x14ac:dyDescent="0.25">
      <c r="A904" s="202" t="s">
        <v>16184</v>
      </c>
      <c r="B904">
        <v>2556</v>
      </c>
      <c r="C904" s="203" t="s">
        <v>16182</v>
      </c>
      <c r="D904" s="205" t="s">
        <v>16183</v>
      </c>
      <c r="E904" s="202" t="s">
        <v>6147</v>
      </c>
      <c r="F904" s="204" t="s">
        <v>16185</v>
      </c>
      <c r="G904" s="204" t="s">
        <v>16186</v>
      </c>
      <c r="H904" s="204" t="s">
        <v>7122</v>
      </c>
      <c r="I904" s="204" t="s">
        <v>16186</v>
      </c>
      <c r="J904" s="204" t="s">
        <v>6321</v>
      </c>
      <c r="K904" s="204" t="s">
        <v>6321</v>
      </c>
      <c r="L904" s="204" t="s">
        <v>6321</v>
      </c>
      <c r="M904" s="204" t="s">
        <v>6330</v>
      </c>
    </row>
    <row r="905" spans="1:13" ht="67.5" x14ac:dyDescent="0.25">
      <c r="A905" s="202" t="s">
        <v>16208</v>
      </c>
      <c r="B905">
        <v>2560</v>
      </c>
      <c r="C905" s="203" t="s">
        <v>16205</v>
      </c>
      <c r="D905" s="205" t="s">
        <v>16206</v>
      </c>
      <c r="E905" s="202" t="s">
        <v>16207</v>
      </c>
      <c r="F905" s="204" t="s">
        <v>7797</v>
      </c>
      <c r="G905" s="204" t="s">
        <v>7798</v>
      </c>
      <c r="H905" s="204" t="s">
        <v>6536</v>
      </c>
      <c r="I905" s="204" t="s">
        <v>7799</v>
      </c>
      <c r="J905" s="204" t="s">
        <v>6321</v>
      </c>
      <c r="K905" s="204" t="s">
        <v>6321</v>
      </c>
      <c r="L905" s="204" t="s">
        <v>6321</v>
      </c>
      <c r="M905" s="204" t="s">
        <v>831</v>
      </c>
    </row>
    <row r="906" spans="1:13" ht="112.5" x14ac:dyDescent="0.25">
      <c r="A906" s="206" t="s">
        <v>11508</v>
      </c>
      <c r="B906">
        <v>1294</v>
      </c>
      <c r="C906" s="207" t="s">
        <v>11505</v>
      </c>
      <c r="D906" s="208" t="s">
        <v>11506</v>
      </c>
      <c r="E906" s="206" t="s">
        <v>11507</v>
      </c>
      <c r="F906" s="209" t="s">
        <v>8381</v>
      </c>
      <c r="G906" s="209" t="s">
        <v>7197</v>
      </c>
      <c r="H906" s="209" t="s">
        <v>6480</v>
      </c>
      <c r="I906" s="209" t="s">
        <v>7197</v>
      </c>
      <c r="J906" s="209" t="s">
        <v>6321</v>
      </c>
      <c r="K906" s="209" t="s">
        <v>7040</v>
      </c>
      <c r="L906" s="209" t="s">
        <v>6321</v>
      </c>
      <c r="M906" s="209" t="s">
        <v>831</v>
      </c>
    </row>
    <row r="907" spans="1:13" ht="67.5" x14ac:dyDescent="0.25">
      <c r="A907" s="206" t="s">
        <v>1086</v>
      </c>
      <c r="B907">
        <v>1215</v>
      </c>
      <c r="C907" s="207" t="s">
        <v>11172</v>
      </c>
      <c r="D907" s="208" t="s">
        <v>11173</v>
      </c>
      <c r="E907" s="206" t="s">
        <v>1088</v>
      </c>
      <c r="F907" s="209" t="s">
        <v>11174</v>
      </c>
      <c r="G907" s="209" t="s">
        <v>11175</v>
      </c>
      <c r="H907" s="209" t="s">
        <v>6510</v>
      </c>
      <c r="I907" s="209" t="s">
        <v>11175</v>
      </c>
      <c r="J907" s="209" t="s">
        <v>6321</v>
      </c>
      <c r="K907" s="209" t="s">
        <v>6321</v>
      </c>
      <c r="L907" s="209" t="s">
        <v>6321</v>
      </c>
      <c r="M907" s="209" t="s">
        <v>831</v>
      </c>
    </row>
    <row r="908" spans="1:13" ht="67.5" x14ac:dyDescent="0.25">
      <c r="A908" s="219" t="s">
        <v>1417</v>
      </c>
      <c r="B908">
        <v>2902</v>
      </c>
      <c r="C908" s="203" t="s">
        <v>17496</v>
      </c>
      <c r="D908" s="205" t="s">
        <v>17497</v>
      </c>
      <c r="E908" s="202" t="s">
        <v>1418</v>
      </c>
      <c r="F908" s="204" t="s">
        <v>17498</v>
      </c>
      <c r="G908" s="204" t="s">
        <v>17499</v>
      </c>
      <c r="H908" s="204" t="s">
        <v>7294</v>
      </c>
      <c r="I908" s="204" t="s">
        <v>17499</v>
      </c>
      <c r="J908" s="204" t="s">
        <v>6321</v>
      </c>
      <c r="K908" s="204" t="s">
        <v>8603</v>
      </c>
      <c r="L908" s="204" t="s">
        <v>6321</v>
      </c>
      <c r="M908" s="204" t="s">
        <v>831</v>
      </c>
    </row>
    <row r="909" spans="1:13" ht="67.5" x14ac:dyDescent="0.25">
      <c r="A909" s="202" t="s">
        <v>13402</v>
      </c>
      <c r="B909">
        <v>1779</v>
      </c>
      <c r="C909" s="203" t="s">
        <v>13399</v>
      </c>
      <c r="D909" s="205" t="s">
        <v>13400</v>
      </c>
      <c r="E909" s="202" t="s">
        <v>13401</v>
      </c>
      <c r="F909" s="204" t="s">
        <v>13403</v>
      </c>
      <c r="G909" s="204" t="s">
        <v>13404</v>
      </c>
      <c r="H909" s="204" t="s">
        <v>7135</v>
      </c>
      <c r="I909" s="204" t="s">
        <v>13405</v>
      </c>
      <c r="J909" s="204" t="s">
        <v>6321</v>
      </c>
      <c r="K909" s="204" t="s">
        <v>6321</v>
      </c>
      <c r="L909" s="204" t="s">
        <v>6321</v>
      </c>
      <c r="M909" s="204" t="s">
        <v>831</v>
      </c>
    </row>
    <row r="910" spans="1:13" ht="67.5" x14ac:dyDescent="0.25">
      <c r="A910" s="206" t="s">
        <v>7061</v>
      </c>
      <c r="B910">
        <v>148</v>
      </c>
      <c r="C910" s="207" t="s">
        <v>7058</v>
      </c>
      <c r="D910" s="208" t="s">
        <v>7059</v>
      </c>
      <c r="E910" s="206" t="s">
        <v>7060</v>
      </c>
      <c r="F910" s="209" t="s">
        <v>7062</v>
      </c>
      <c r="G910" s="209" t="s">
        <v>7063</v>
      </c>
      <c r="H910" s="209" t="s">
        <v>7064</v>
      </c>
      <c r="I910" s="209" t="s">
        <v>7065</v>
      </c>
      <c r="J910" s="209" t="s">
        <v>6321</v>
      </c>
      <c r="K910" s="209" t="s">
        <v>6321</v>
      </c>
      <c r="L910" s="209" t="s">
        <v>6322</v>
      </c>
      <c r="M910" s="209" t="s">
        <v>831</v>
      </c>
    </row>
    <row r="911" spans="1:13" ht="56.25" x14ac:dyDescent="0.25">
      <c r="A911" s="202" t="s">
        <v>1604</v>
      </c>
      <c r="B911">
        <v>1228</v>
      </c>
      <c r="C911" s="203" t="s">
        <v>11229</v>
      </c>
      <c r="D911" s="205" t="s">
        <v>11230</v>
      </c>
      <c r="E911" s="202" t="s">
        <v>11231</v>
      </c>
      <c r="F911" s="204" t="s">
        <v>11226</v>
      </c>
      <c r="G911" s="204" t="s">
        <v>11227</v>
      </c>
      <c r="H911" s="204" t="s">
        <v>10310</v>
      </c>
      <c r="I911" s="204" t="s">
        <v>11232</v>
      </c>
      <c r="J911" s="204" t="s">
        <v>10411</v>
      </c>
      <c r="K911" s="204" t="s">
        <v>11233</v>
      </c>
      <c r="L911" s="204" t="s">
        <v>6321</v>
      </c>
      <c r="M911" s="204" t="s">
        <v>7287</v>
      </c>
    </row>
    <row r="912" spans="1:13" ht="101.25" x14ac:dyDescent="0.25">
      <c r="A912" s="202" t="s">
        <v>5462</v>
      </c>
      <c r="B912">
        <v>1319</v>
      </c>
      <c r="C912" s="203" t="s">
        <v>11613</v>
      </c>
      <c r="D912" s="205" t="s">
        <v>11614</v>
      </c>
      <c r="E912" s="202" t="s">
        <v>5704</v>
      </c>
      <c r="F912" s="204" t="s">
        <v>11615</v>
      </c>
      <c r="G912" s="204" t="s">
        <v>11616</v>
      </c>
      <c r="H912" s="204" t="s">
        <v>6510</v>
      </c>
      <c r="I912" s="204" t="s">
        <v>11616</v>
      </c>
      <c r="J912" s="204" t="s">
        <v>10411</v>
      </c>
      <c r="K912" s="204" t="s">
        <v>6321</v>
      </c>
      <c r="L912" s="204" t="s">
        <v>6321</v>
      </c>
      <c r="M912" s="204" t="s">
        <v>831</v>
      </c>
    </row>
    <row r="913" spans="1:13" ht="90" x14ac:dyDescent="0.25">
      <c r="A913" s="202" t="s">
        <v>19056</v>
      </c>
      <c r="B913">
        <v>3310</v>
      </c>
      <c r="C913" s="203" t="s">
        <v>19053</v>
      </c>
      <c r="D913" s="205" t="s">
        <v>19054</v>
      </c>
      <c r="E913" s="202" t="s">
        <v>19055</v>
      </c>
      <c r="F913" s="204" t="s">
        <v>19057</v>
      </c>
      <c r="G913" s="204" t="s">
        <v>19058</v>
      </c>
      <c r="H913" s="204" t="s">
        <v>7135</v>
      </c>
      <c r="I913" s="204" t="s">
        <v>19059</v>
      </c>
      <c r="J913" s="204" t="s">
        <v>6321</v>
      </c>
      <c r="K913" s="204" t="s">
        <v>6321</v>
      </c>
      <c r="L913" s="204" t="s">
        <v>6321</v>
      </c>
      <c r="M913" s="204" t="s">
        <v>831</v>
      </c>
    </row>
    <row r="914" spans="1:13" ht="45" x14ac:dyDescent="0.25">
      <c r="A914" s="202" t="s">
        <v>21135</v>
      </c>
      <c r="B914">
        <v>3867</v>
      </c>
      <c r="C914" s="203" t="s">
        <v>21132</v>
      </c>
      <c r="D914" s="205" t="s">
        <v>21133</v>
      </c>
      <c r="E914" s="202" t="s">
        <v>21134</v>
      </c>
      <c r="F914" s="204" t="s">
        <v>21136</v>
      </c>
      <c r="G914" s="204" t="s">
        <v>21137</v>
      </c>
      <c r="H914" s="204" t="s">
        <v>8969</v>
      </c>
      <c r="I914" s="204" t="s">
        <v>21138</v>
      </c>
      <c r="J914" s="204" t="s">
        <v>6321</v>
      </c>
      <c r="K914" s="204" t="s">
        <v>6321</v>
      </c>
      <c r="L914" s="204" t="s">
        <v>6321</v>
      </c>
      <c r="M914" s="204" t="s">
        <v>7287</v>
      </c>
    </row>
    <row r="915" spans="1:13" ht="33.75" x14ac:dyDescent="0.25">
      <c r="A915" s="206" t="s">
        <v>1607</v>
      </c>
      <c r="B915">
        <v>1639</v>
      </c>
      <c r="C915" s="207" t="s">
        <v>12800</v>
      </c>
      <c r="D915" s="208" t="s">
        <v>12801</v>
      </c>
      <c r="E915" s="206" t="s">
        <v>12802</v>
      </c>
      <c r="F915" s="209" t="s">
        <v>6414</v>
      </c>
      <c r="G915" s="209" t="s">
        <v>12727</v>
      </c>
      <c r="H915" s="209" t="s">
        <v>6416</v>
      </c>
      <c r="I915" s="209" t="s">
        <v>12727</v>
      </c>
      <c r="J915" s="209" t="s">
        <v>6321</v>
      </c>
      <c r="K915" s="209" t="s">
        <v>6321</v>
      </c>
      <c r="L915" s="209" t="s">
        <v>6321</v>
      </c>
      <c r="M915" s="209" t="s">
        <v>831</v>
      </c>
    </row>
    <row r="916" spans="1:13" ht="67.5" x14ac:dyDescent="0.25">
      <c r="A916" s="206" t="s">
        <v>13710</v>
      </c>
      <c r="B916">
        <v>1874</v>
      </c>
      <c r="C916" s="207" t="s">
        <v>13707</v>
      </c>
      <c r="D916" s="208" t="s">
        <v>13708</v>
      </c>
      <c r="E916" s="206" t="s">
        <v>13709</v>
      </c>
      <c r="F916" s="209" t="s">
        <v>13711</v>
      </c>
      <c r="G916" s="209" t="s">
        <v>13712</v>
      </c>
      <c r="H916" s="209" t="s">
        <v>6473</v>
      </c>
      <c r="I916" s="209" t="s">
        <v>13713</v>
      </c>
      <c r="J916" s="209" t="s">
        <v>6321</v>
      </c>
      <c r="K916" s="209" t="s">
        <v>13714</v>
      </c>
      <c r="L916" s="209" t="s">
        <v>6321</v>
      </c>
      <c r="M916" s="209" t="s">
        <v>6330</v>
      </c>
    </row>
    <row r="917" spans="1:13" ht="22.5" x14ac:dyDescent="0.25">
      <c r="A917" s="202" t="s">
        <v>13929</v>
      </c>
      <c r="B917">
        <v>1942</v>
      </c>
      <c r="C917" s="203" t="s">
        <v>13926</v>
      </c>
      <c r="D917" s="205" t="s">
        <v>13927</v>
      </c>
      <c r="E917" s="202" t="s">
        <v>13928</v>
      </c>
      <c r="F917" s="204" t="s">
        <v>7319</v>
      </c>
      <c r="G917" s="204" t="s">
        <v>7320</v>
      </c>
      <c r="H917" s="204" t="s">
        <v>6473</v>
      </c>
      <c r="I917" s="204" t="s">
        <v>7320</v>
      </c>
      <c r="J917" s="204" t="s">
        <v>6321</v>
      </c>
      <c r="K917" s="204" t="s">
        <v>6321</v>
      </c>
      <c r="L917" s="204" t="s">
        <v>6321</v>
      </c>
      <c r="M917" s="204" t="s">
        <v>831</v>
      </c>
    </row>
    <row r="918" spans="1:13" ht="56.25" x14ac:dyDescent="0.25">
      <c r="A918" s="202" t="s">
        <v>17886</v>
      </c>
      <c r="B918">
        <v>3022</v>
      </c>
      <c r="C918" s="203" t="s">
        <v>17883</v>
      </c>
      <c r="D918" s="205" t="s">
        <v>17884</v>
      </c>
      <c r="E918" s="202" t="s">
        <v>17885</v>
      </c>
      <c r="F918" s="204" t="s">
        <v>17775</v>
      </c>
      <c r="G918" s="204" t="s">
        <v>17776</v>
      </c>
      <c r="H918" s="204" t="s">
        <v>7294</v>
      </c>
      <c r="I918" s="204" t="s">
        <v>17776</v>
      </c>
      <c r="J918" s="204" t="s">
        <v>6321</v>
      </c>
      <c r="K918" s="204" t="s">
        <v>6321</v>
      </c>
      <c r="L918" s="204" t="s">
        <v>6321</v>
      </c>
      <c r="M918" s="204" t="s">
        <v>831</v>
      </c>
    </row>
    <row r="919" spans="1:13" ht="45" x14ac:dyDescent="0.25">
      <c r="A919" s="206" t="s">
        <v>1610</v>
      </c>
      <c r="B919">
        <v>1637</v>
      </c>
      <c r="C919" s="207" t="s">
        <v>12788</v>
      </c>
      <c r="D919" s="208" t="s">
        <v>12789</v>
      </c>
      <c r="E919" s="206" t="s">
        <v>12790</v>
      </c>
      <c r="F919" s="209" t="s">
        <v>12791</v>
      </c>
      <c r="G919" s="209" t="s">
        <v>12792</v>
      </c>
      <c r="H919" s="209" t="s">
        <v>6416</v>
      </c>
      <c r="I919" s="209" t="s">
        <v>12792</v>
      </c>
      <c r="J919" s="209" t="s">
        <v>6321</v>
      </c>
      <c r="K919" s="209" t="s">
        <v>6321</v>
      </c>
      <c r="L919" s="209" t="s">
        <v>6321</v>
      </c>
      <c r="M919" s="209" t="s">
        <v>831</v>
      </c>
    </row>
    <row r="920" spans="1:13" ht="45" x14ac:dyDescent="0.25">
      <c r="A920" s="206" t="s">
        <v>30621</v>
      </c>
      <c r="B920">
        <v>1785</v>
      </c>
      <c r="C920" s="207" t="s">
        <v>13413</v>
      </c>
      <c r="D920" s="206" t="s">
        <v>30622</v>
      </c>
      <c r="E920" s="206" t="s">
        <v>30623</v>
      </c>
      <c r="F920" s="209" t="s">
        <v>7568</v>
      </c>
      <c r="G920" s="209" t="s">
        <v>13411</v>
      </c>
      <c r="H920" s="209" t="s">
        <v>7135</v>
      </c>
      <c r="I920" s="209" t="s">
        <v>13412</v>
      </c>
      <c r="J920" s="209" t="s">
        <v>6321</v>
      </c>
      <c r="K920" s="209" t="s">
        <v>6321</v>
      </c>
      <c r="L920" s="209" t="s">
        <v>6655</v>
      </c>
      <c r="M920" s="209" t="s">
        <v>831</v>
      </c>
    </row>
    <row r="921" spans="1:13" ht="56.25" x14ac:dyDescent="0.25">
      <c r="A921" s="206" t="s">
        <v>1613</v>
      </c>
      <c r="B921">
        <v>1809</v>
      </c>
      <c r="C921" s="207" t="s">
        <v>13481</v>
      </c>
      <c r="D921" s="208" t="s">
        <v>13482</v>
      </c>
      <c r="E921" s="206" t="s">
        <v>13483</v>
      </c>
      <c r="F921" s="209" t="s">
        <v>13484</v>
      </c>
      <c r="G921" s="209" t="s">
        <v>13485</v>
      </c>
      <c r="H921" s="209" t="s">
        <v>7479</v>
      </c>
      <c r="I921" s="209" t="s">
        <v>13485</v>
      </c>
      <c r="J921" s="209" t="s">
        <v>6321</v>
      </c>
      <c r="K921" s="209" t="s">
        <v>6321</v>
      </c>
      <c r="L921" s="209" t="s">
        <v>6321</v>
      </c>
      <c r="M921" s="209" t="s">
        <v>831</v>
      </c>
    </row>
    <row r="922" spans="1:13" ht="90" x14ac:dyDescent="0.25">
      <c r="A922" s="202" t="s">
        <v>1075</v>
      </c>
      <c r="B922">
        <v>1032</v>
      </c>
      <c r="C922" s="203" t="s">
        <v>10377</v>
      </c>
      <c r="D922" s="205" t="s">
        <v>10378</v>
      </c>
      <c r="E922" s="202" t="s">
        <v>1076</v>
      </c>
      <c r="F922" s="204" t="s">
        <v>10379</v>
      </c>
      <c r="G922" s="204" t="s">
        <v>10380</v>
      </c>
      <c r="H922" s="204" t="s">
        <v>6981</v>
      </c>
      <c r="I922" s="204" t="s">
        <v>10381</v>
      </c>
      <c r="J922" s="204" t="s">
        <v>6321</v>
      </c>
      <c r="K922" s="204" t="s">
        <v>10382</v>
      </c>
      <c r="L922" s="204" t="s">
        <v>6321</v>
      </c>
      <c r="M922" s="204" t="s">
        <v>831</v>
      </c>
    </row>
    <row r="923" spans="1:13" ht="78.75" x14ac:dyDescent="0.25">
      <c r="A923" s="206" t="s">
        <v>11484</v>
      </c>
      <c r="B923">
        <v>1290</v>
      </c>
      <c r="C923" s="207" t="s">
        <v>11481</v>
      </c>
      <c r="D923" s="208" t="s">
        <v>11482</v>
      </c>
      <c r="E923" s="206" t="s">
        <v>11483</v>
      </c>
      <c r="F923" s="209" t="s">
        <v>11485</v>
      </c>
      <c r="G923" s="209" t="s">
        <v>11486</v>
      </c>
      <c r="H923" s="209" t="s">
        <v>8703</v>
      </c>
      <c r="I923" s="209" t="s">
        <v>11487</v>
      </c>
      <c r="J923" s="209" t="s">
        <v>6321</v>
      </c>
      <c r="K923" s="209" t="s">
        <v>11488</v>
      </c>
      <c r="L923" s="209" t="s">
        <v>10272</v>
      </c>
      <c r="M923" s="209" t="s">
        <v>831</v>
      </c>
    </row>
    <row r="924" spans="1:13" ht="45" x14ac:dyDescent="0.25">
      <c r="A924" s="206" t="s">
        <v>20343</v>
      </c>
      <c r="B924">
        <v>3652</v>
      </c>
      <c r="C924" s="207" t="s">
        <v>20340</v>
      </c>
      <c r="D924" s="208" t="s">
        <v>20341</v>
      </c>
      <c r="E924" s="206" t="s">
        <v>20342</v>
      </c>
      <c r="F924" s="209" t="s">
        <v>20344</v>
      </c>
      <c r="G924" s="209" t="s">
        <v>20345</v>
      </c>
      <c r="H924" s="209" t="s">
        <v>6555</v>
      </c>
      <c r="I924" s="209" t="s">
        <v>20345</v>
      </c>
      <c r="J924" s="209" t="s">
        <v>6321</v>
      </c>
      <c r="K924" s="209" t="s">
        <v>6321</v>
      </c>
      <c r="L924" s="209" t="s">
        <v>6321</v>
      </c>
      <c r="M924" s="209" t="s">
        <v>831</v>
      </c>
    </row>
    <row r="925" spans="1:13" ht="67.5" x14ac:dyDescent="0.25">
      <c r="A925" s="202" t="s">
        <v>1103</v>
      </c>
      <c r="B925">
        <v>1234</v>
      </c>
      <c r="C925" s="203" t="s">
        <v>11257</v>
      </c>
      <c r="D925" s="205" t="s">
        <v>11258</v>
      </c>
      <c r="E925" s="202" t="s">
        <v>1105</v>
      </c>
      <c r="F925" s="204" t="s">
        <v>11259</v>
      </c>
      <c r="G925" s="204" t="s">
        <v>11260</v>
      </c>
      <c r="H925" s="204" t="s">
        <v>6510</v>
      </c>
      <c r="I925" s="204" t="s">
        <v>11261</v>
      </c>
      <c r="J925" s="204" t="s">
        <v>10411</v>
      </c>
      <c r="K925" s="204" t="s">
        <v>6321</v>
      </c>
      <c r="L925" s="204" t="s">
        <v>6321</v>
      </c>
      <c r="M925" s="204" t="s">
        <v>831</v>
      </c>
    </row>
    <row r="926" spans="1:13" ht="56.25" x14ac:dyDescent="0.25">
      <c r="A926" s="206" t="s">
        <v>30624</v>
      </c>
      <c r="B926">
        <v>1780</v>
      </c>
      <c r="C926" s="207" t="s">
        <v>13406</v>
      </c>
      <c r="D926" s="206" t="s">
        <v>30625</v>
      </c>
      <c r="E926" s="206" t="s">
        <v>30626</v>
      </c>
      <c r="F926" s="209" t="s">
        <v>13407</v>
      </c>
      <c r="G926" s="209" t="s">
        <v>13408</v>
      </c>
      <c r="H926" s="209" t="s">
        <v>7135</v>
      </c>
      <c r="I926" s="209" t="s">
        <v>13409</v>
      </c>
      <c r="J926" s="209" t="s">
        <v>6321</v>
      </c>
      <c r="K926" s="209" t="s">
        <v>6321</v>
      </c>
      <c r="L926" s="209" t="s">
        <v>6655</v>
      </c>
      <c r="M926" s="209" t="s">
        <v>831</v>
      </c>
    </row>
    <row r="927" spans="1:13" ht="56.25" x14ac:dyDescent="0.25">
      <c r="A927" s="202" t="s">
        <v>1089</v>
      </c>
      <c r="B927">
        <v>1216</v>
      </c>
      <c r="C927" s="203" t="s">
        <v>11176</v>
      </c>
      <c r="D927" s="205" t="s">
        <v>11177</v>
      </c>
      <c r="E927" s="202" t="s">
        <v>1091</v>
      </c>
      <c r="F927" s="204" t="s">
        <v>11178</v>
      </c>
      <c r="G927" s="204" t="s">
        <v>11179</v>
      </c>
      <c r="H927" s="204" t="s">
        <v>11180</v>
      </c>
      <c r="I927" s="204" t="s">
        <v>11179</v>
      </c>
      <c r="J927" s="204" t="s">
        <v>6321</v>
      </c>
      <c r="K927" s="204" t="s">
        <v>6321</v>
      </c>
      <c r="L927" s="204" t="s">
        <v>6321</v>
      </c>
      <c r="M927" s="204" t="s">
        <v>7287</v>
      </c>
    </row>
    <row r="928" spans="1:13" ht="78.75" x14ac:dyDescent="0.25">
      <c r="A928" s="202" t="s">
        <v>1213</v>
      </c>
      <c r="B928">
        <v>1004</v>
      </c>
      <c r="C928" s="203" t="s">
        <v>10282</v>
      </c>
      <c r="D928" s="205" t="s">
        <v>10283</v>
      </c>
      <c r="E928" s="202" t="s">
        <v>1214</v>
      </c>
      <c r="F928" s="204" t="s">
        <v>10255</v>
      </c>
      <c r="G928" s="204" t="s">
        <v>10256</v>
      </c>
      <c r="H928" s="204" t="s">
        <v>6981</v>
      </c>
      <c r="I928" s="204" t="s">
        <v>10257</v>
      </c>
      <c r="J928" s="204" t="s">
        <v>6321</v>
      </c>
      <c r="K928" s="204" t="s">
        <v>6321</v>
      </c>
      <c r="L928" s="204" t="s">
        <v>6321</v>
      </c>
      <c r="M928" s="204" t="s">
        <v>831</v>
      </c>
    </row>
    <row r="929" spans="1:13" ht="56.25" x14ac:dyDescent="0.25">
      <c r="A929" s="202" t="s">
        <v>1620</v>
      </c>
      <c r="B929">
        <v>2970</v>
      </c>
      <c r="C929" s="203" t="s">
        <v>17693</v>
      </c>
      <c r="D929" s="205" t="s">
        <v>17694</v>
      </c>
      <c r="E929" s="202" t="s">
        <v>17690</v>
      </c>
      <c r="F929" s="204" t="s">
        <v>17691</v>
      </c>
      <c r="G929" s="204" t="s">
        <v>17692</v>
      </c>
      <c r="H929" s="204" t="s">
        <v>8511</v>
      </c>
      <c r="I929" s="204" t="s">
        <v>17692</v>
      </c>
      <c r="J929" s="204" t="s">
        <v>6321</v>
      </c>
      <c r="K929" s="204" t="s">
        <v>6321</v>
      </c>
      <c r="L929" s="204" t="s">
        <v>6321</v>
      </c>
      <c r="M929" s="204" t="s">
        <v>6363</v>
      </c>
    </row>
    <row r="930" spans="1:13" ht="56.25" x14ac:dyDescent="0.25">
      <c r="A930" s="206" t="s">
        <v>1620</v>
      </c>
      <c r="B930">
        <v>2969</v>
      </c>
      <c r="C930" s="207" t="s">
        <v>17688</v>
      </c>
      <c r="D930" s="208" t="s">
        <v>17689</v>
      </c>
      <c r="E930" s="206" t="s">
        <v>17690</v>
      </c>
      <c r="F930" s="209" t="s">
        <v>17691</v>
      </c>
      <c r="G930" s="209" t="s">
        <v>17692</v>
      </c>
      <c r="H930" s="209" t="s">
        <v>8511</v>
      </c>
      <c r="I930" s="209" t="s">
        <v>17692</v>
      </c>
      <c r="J930" s="209" t="s">
        <v>6321</v>
      </c>
      <c r="K930" s="209" t="s">
        <v>6321</v>
      </c>
      <c r="L930" s="209" t="s">
        <v>6321</v>
      </c>
      <c r="M930" s="209" t="s">
        <v>6330</v>
      </c>
    </row>
    <row r="931" spans="1:13" ht="56.25" x14ac:dyDescent="0.25">
      <c r="A931" s="202" t="s">
        <v>1623</v>
      </c>
      <c r="B931">
        <v>3223</v>
      </c>
      <c r="C931" s="203" t="s">
        <v>18677</v>
      </c>
      <c r="D931" s="205" t="s">
        <v>18678</v>
      </c>
      <c r="E931" s="202" t="s">
        <v>18679</v>
      </c>
      <c r="F931" s="204" t="s">
        <v>10688</v>
      </c>
      <c r="G931" s="204" t="s">
        <v>10689</v>
      </c>
      <c r="H931" s="204" t="s">
        <v>7135</v>
      </c>
      <c r="I931" s="204" t="s">
        <v>10689</v>
      </c>
      <c r="J931" s="204" t="s">
        <v>6321</v>
      </c>
      <c r="K931" s="204" t="s">
        <v>7085</v>
      </c>
      <c r="L931" s="204" t="s">
        <v>6321</v>
      </c>
      <c r="M931" s="204" t="s">
        <v>831</v>
      </c>
    </row>
    <row r="932" spans="1:13" ht="45" x14ac:dyDescent="0.25">
      <c r="A932" s="202" t="s">
        <v>12531</v>
      </c>
      <c r="B932">
        <v>1573</v>
      </c>
      <c r="C932" s="203" t="s">
        <v>12528</v>
      </c>
      <c r="D932" s="205" t="s">
        <v>12529</v>
      </c>
      <c r="E932" s="202" t="s">
        <v>12530</v>
      </c>
      <c r="F932" s="204" t="s">
        <v>12532</v>
      </c>
      <c r="G932" s="204" t="s">
        <v>12533</v>
      </c>
      <c r="H932" s="204" t="s">
        <v>6510</v>
      </c>
      <c r="I932" s="204" t="s">
        <v>12533</v>
      </c>
      <c r="J932" s="204" t="s">
        <v>6321</v>
      </c>
      <c r="K932" s="204" t="s">
        <v>6321</v>
      </c>
      <c r="L932" s="204" t="s">
        <v>6517</v>
      </c>
      <c r="M932" s="204" t="s">
        <v>831</v>
      </c>
    </row>
    <row r="933" spans="1:13" ht="56.25" x14ac:dyDescent="0.25">
      <c r="A933" s="206" t="s">
        <v>18772</v>
      </c>
      <c r="B933">
        <v>3246</v>
      </c>
      <c r="C933" s="207" t="s">
        <v>18769</v>
      </c>
      <c r="D933" s="208" t="s">
        <v>18770</v>
      </c>
      <c r="E933" s="206" t="s">
        <v>18771</v>
      </c>
      <c r="F933" s="209" t="s">
        <v>18773</v>
      </c>
      <c r="G933" s="209" t="s">
        <v>18774</v>
      </c>
      <c r="H933" s="209" t="s">
        <v>13420</v>
      </c>
      <c r="I933" s="209" t="s">
        <v>18774</v>
      </c>
      <c r="J933" s="209" t="s">
        <v>6321</v>
      </c>
      <c r="K933" s="209" t="s">
        <v>7085</v>
      </c>
      <c r="L933" s="209" t="s">
        <v>6321</v>
      </c>
      <c r="M933" s="209" t="s">
        <v>831</v>
      </c>
    </row>
    <row r="934" spans="1:13" ht="67.5" x14ac:dyDescent="0.25">
      <c r="A934" s="202" t="s">
        <v>1626</v>
      </c>
      <c r="B934">
        <v>3247</v>
      </c>
      <c r="C934" s="203" t="s">
        <v>18775</v>
      </c>
      <c r="D934" s="205" t="s">
        <v>18776</v>
      </c>
      <c r="E934" s="202" t="s">
        <v>18777</v>
      </c>
      <c r="F934" s="204" t="s">
        <v>11349</v>
      </c>
      <c r="G934" s="204" t="s">
        <v>11350</v>
      </c>
      <c r="H934" s="204" t="s">
        <v>7294</v>
      </c>
      <c r="I934" s="204" t="s">
        <v>11350</v>
      </c>
      <c r="J934" s="204" t="s">
        <v>6321</v>
      </c>
      <c r="K934" s="204" t="s">
        <v>6321</v>
      </c>
      <c r="L934" s="204" t="s">
        <v>6321</v>
      </c>
      <c r="M934" s="204" t="s">
        <v>831</v>
      </c>
    </row>
    <row r="935" spans="1:13" ht="33.75" x14ac:dyDescent="0.25">
      <c r="A935" s="202" t="s">
        <v>11520</v>
      </c>
      <c r="B935">
        <v>1297</v>
      </c>
      <c r="C935" s="203" t="s">
        <v>11517</v>
      </c>
      <c r="D935" s="205" t="s">
        <v>11518</v>
      </c>
      <c r="E935" s="202" t="s">
        <v>11519</v>
      </c>
      <c r="F935" s="204" t="s">
        <v>7319</v>
      </c>
      <c r="G935" s="204" t="s">
        <v>7320</v>
      </c>
      <c r="H935" s="204" t="s">
        <v>6473</v>
      </c>
      <c r="I935" s="204" t="s">
        <v>7320</v>
      </c>
      <c r="J935" s="204" t="s">
        <v>6321</v>
      </c>
      <c r="K935" s="204" t="s">
        <v>6321</v>
      </c>
      <c r="L935" s="204" t="s">
        <v>6321</v>
      </c>
      <c r="M935" s="204" t="s">
        <v>831</v>
      </c>
    </row>
    <row r="936" spans="1:13" ht="22.5" x14ac:dyDescent="0.25">
      <c r="A936" s="202" t="s">
        <v>14115</v>
      </c>
      <c r="B936">
        <v>1991</v>
      </c>
      <c r="C936" s="203" t="s">
        <v>14112</v>
      </c>
      <c r="D936" s="205" t="s">
        <v>14113</v>
      </c>
      <c r="E936" s="202" t="s">
        <v>14114</v>
      </c>
      <c r="F936" s="204" t="s">
        <v>7257</v>
      </c>
      <c r="G936" s="204" t="s">
        <v>7258</v>
      </c>
      <c r="H936" s="204" t="s">
        <v>6886</v>
      </c>
      <c r="I936" s="204" t="s">
        <v>7258</v>
      </c>
      <c r="J936" s="204" t="s">
        <v>6321</v>
      </c>
      <c r="K936" s="204" t="s">
        <v>6321</v>
      </c>
      <c r="L936" s="204" t="s">
        <v>6321</v>
      </c>
      <c r="M936" s="204" t="s">
        <v>831</v>
      </c>
    </row>
    <row r="937" spans="1:13" ht="67.5" x14ac:dyDescent="0.25">
      <c r="A937" s="202" t="s">
        <v>1630</v>
      </c>
      <c r="B937">
        <v>1810</v>
      </c>
      <c r="C937" s="203" t="s">
        <v>13486</v>
      </c>
      <c r="D937" s="205" t="s">
        <v>13487</v>
      </c>
      <c r="E937" s="202" t="s">
        <v>5707</v>
      </c>
      <c r="F937" s="204" t="s">
        <v>11174</v>
      </c>
      <c r="G937" s="204" t="s">
        <v>11175</v>
      </c>
      <c r="H937" s="204" t="s">
        <v>6510</v>
      </c>
      <c r="I937" s="204" t="s">
        <v>11175</v>
      </c>
      <c r="J937" s="204" t="s">
        <v>6321</v>
      </c>
      <c r="K937" s="204" t="s">
        <v>6321</v>
      </c>
      <c r="L937" s="204" t="s">
        <v>6321</v>
      </c>
      <c r="M937" s="204" t="s">
        <v>6330</v>
      </c>
    </row>
    <row r="938" spans="1:13" ht="22.5" x14ac:dyDescent="0.25">
      <c r="A938" s="202" t="s">
        <v>11397</v>
      </c>
      <c r="B938">
        <v>1273</v>
      </c>
      <c r="C938" s="203" t="s">
        <v>11394</v>
      </c>
      <c r="D938" s="205" t="s">
        <v>11395</v>
      </c>
      <c r="E938" s="202" t="s">
        <v>11396</v>
      </c>
      <c r="F938" s="204" t="s">
        <v>6673</v>
      </c>
      <c r="G938" s="204" t="s">
        <v>6674</v>
      </c>
      <c r="H938" s="204" t="s">
        <v>6473</v>
      </c>
      <c r="I938" s="204" t="s">
        <v>6674</v>
      </c>
      <c r="J938" s="204" t="s">
        <v>6321</v>
      </c>
      <c r="K938" s="204" t="s">
        <v>6321</v>
      </c>
      <c r="L938" s="204" t="s">
        <v>6321</v>
      </c>
      <c r="M938" s="204" t="s">
        <v>831</v>
      </c>
    </row>
    <row r="939" spans="1:13" ht="101.25" x14ac:dyDescent="0.25">
      <c r="A939" s="202" t="s">
        <v>12619</v>
      </c>
      <c r="B939">
        <v>1594</v>
      </c>
      <c r="C939" s="203" t="s">
        <v>12616</v>
      </c>
      <c r="D939" s="205" t="s">
        <v>12617</v>
      </c>
      <c r="E939" s="202" t="s">
        <v>12618</v>
      </c>
      <c r="F939" s="204" t="s">
        <v>25758</v>
      </c>
      <c r="G939" s="204" t="s">
        <v>25759</v>
      </c>
      <c r="H939" s="204" t="s">
        <v>9851</v>
      </c>
      <c r="I939" s="204" t="s">
        <v>25760</v>
      </c>
      <c r="J939" s="204" t="s">
        <v>7056</v>
      </c>
      <c r="K939" s="204" t="s">
        <v>25761</v>
      </c>
      <c r="L939" s="204" t="s">
        <v>6321</v>
      </c>
      <c r="M939" s="204" t="s">
        <v>25575</v>
      </c>
    </row>
    <row r="940" spans="1:13" ht="56.25" x14ac:dyDescent="0.25">
      <c r="A940" s="206" t="s">
        <v>1632</v>
      </c>
      <c r="B940">
        <v>2971</v>
      </c>
      <c r="C940" s="207" t="s">
        <v>17695</v>
      </c>
      <c r="D940" s="208" t="s">
        <v>17696</v>
      </c>
      <c r="E940" s="206" t="s">
        <v>17697</v>
      </c>
      <c r="F940" s="209" t="s">
        <v>17698</v>
      </c>
      <c r="G940" s="209" t="s">
        <v>17699</v>
      </c>
      <c r="H940" s="209" t="s">
        <v>6480</v>
      </c>
      <c r="I940" s="209" t="s">
        <v>17699</v>
      </c>
      <c r="J940" s="209" t="s">
        <v>6321</v>
      </c>
      <c r="K940" s="209" t="s">
        <v>6321</v>
      </c>
      <c r="L940" s="209" t="s">
        <v>6321</v>
      </c>
      <c r="M940" s="209" t="s">
        <v>831</v>
      </c>
    </row>
    <row r="941" spans="1:13" ht="45" x14ac:dyDescent="0.25">
      <c r="A941" s="202" t="s">
        <v>11971</v>
      </c>
      <c r="B941">
        <v>1411</v>
      </c>
      <c r="C941" s="203" t="s">
        <v>11968</v>
      </c>
      <c r="D941" s="205" t="s">
        <v>11969</v>
      </c>
      <c r="E941" s="202" t="s">
        <v>11970</v>
      </c>
      <c r="F941" s="204" t="s">
        <v>11972</v>
      </c>
      <c r="G941" s="204" t="s">
        <v>11973</v>
      </c>
      <c r="H941" s="204" t="s">
        <v>6491</v>
      </c>
      <c r="I941" s="204" t="s">
        <v>11974</v>
      </c>
      <c r="J941" s="204" t="s">
        <v>6321</v>
      </c>
      <c r="K941" s="204" t="s">
        <v>13348</v>
      </c>
      <c r="L941" s="204" t="s">
        <v>6321</v>
      </c>
      <c r="M941" s="204" t="s">
        <v>6429</v>
      </c>
    </row>
    <row r="942" spans="1:13" ht="56.25" x14ac:dyDescent="0.25">
      <c r="A942" s="202" t="s">
        <v>738</v>
      </c>
      <c r="B942">
        <v>1285</v>
      </c>
      <c r="C942" s="203" t="s">
        <v>11452</v>
      </c>
      <c r="D942" s="205" t="s">
        <v>11453</v>
      </c>
      <c r="E942" s="202" t="s">
        <v>6189</v>
      </c>
      <c r="F942" s="204" t="s">
        <v>11454</v>
      </c>
      <c r="G942" s="204" t="s">
        <v>11455</v>
      </c>
      <c r="H942" s="204" t="s">
        <v>6447</v>
      </c>
      <c r="I942" s="204" t="s">
        <v>11455</v>
      </c>
      <c r="J942" s="204" t="s">
        <v>6321</v>
      </c>
      <c r="K942" s="204" t="s">
        <v>6321</v>
      </c>
      <c r="L942" s="204" t="s">
        <v>6321</v>
      </c>
      <c r="M942" s="204" t="s">
        <v>831</v>
      </c>
    </row>
    <row r="943" spans="1:13" ht="56.25" x14ac:dyDescent="0.25">
      <c r="A943" s="202" t="s">
        <v>11249</v>
      </c>
      <c r="B943">
        <v>1232</v>
      </c>
      <c r="C943" s="203" t="s">
        <v>11246</v>
      </c>
      <c r="D943" s="205" t="s">
        <v>11247</v>
      </c>
      <c r="E943" s="202" t="s">
        <v>11248</v>
      </c>
      <c r="F943" s="204" t="s">
        <v>11250</v>
      </c>
      <c r="G943" s="204" t="s">
        <v>11251</v>
      </c>
      <c r="H943" s="204" t="s">
        <v>6369</v>
      </c>
      <c r="I943" s="204" t="s">
        <v>11252</v>
      </c>
      <c r="J943" s="204" t="s">
        <v>6321</v>
      </c>
      <c r="K943" s="204" t="s">
        <v>6321</v>
      </c>
      <c r="L943" s="204" t="s">
        <v>6321</v>
      </c>
      <c r="M943" s="204" t="s">
        <v>6330</v>
      </c>
    </row>
    <row r="944" spans="1:13" ht="22.5" x14ac:dyDescent="0.25">
      <c r="A944" s="206" t="s">
        <v>801</v>
      </c>
      <c r="B944">
        <v>1357</v>
      </c>
      <c r="C944" s="207" t="s">
        <v>11752</v>
      </c>
      <c r="D944" s="208" t="s">
        <v>11753</v>
      </c>
      <c r="E944" s="206" t="s">
        <v>1096</v>
      </c>
      <c r="F944" s="209" t="s">
        <v>6673</v>
      </c>
      <c r="G944" s="209" t="s">
        <v>6674</v>
      </c>
      <c r="H944" s="209" t="s">
        <v>6473</v>
      </c>
      <c r="I944" s="209" t="s">
        <v>6674</v>
      </c>
      <c r="J944" s="209" t="s">
        <v>6321</v>
      </c>
      <c r="K944" s="209" t="s">
        <v>6321</v>
      </c>
      <c r="L944" s="209" t="s">
        <v>6321</v>
      </c>
      <c r="M944" s="209" t="s">
        <v>831</v>
      </c>
    </row>
    <row r="945" spans="1:13" ht="22.5" x14ac:dyDescent="0.25">
      <c r="A945" s="202" t="s">
        <v>11512</v>
      </c>
      <c r="B945">
        <v>1295</v>
      </c>
      <c r="C945" s="203" t="s">
        <v>11509</v>
      </c>
      <c r="D945" s="205" t="s">
        <v>11510</v>
      </c>
      <c r="E945" s="202" t="s">
        <v>11511</v>
      </c>
      <c r="F945" s="204" t="s">
        <v>7319</v>
      </c>
      <c r="G945" s="204" t="s">
        <v>7320</v>
      </c>
      <c r="H945" s="204" t="s">
        <v>6473</v>
      </c>
      <c r="I945" s="204" t="s">
        <v>7320</v>
      </c>
      <c r="J945" s="204" t="s">
        <v>6321</v>
      </c>
      <c r="K945" s="204" t="s">
        <v>6321</v>
      </c>
      <c r="L945" s="204" t="s">
        <v>6321</v>
      </c>
      <c r="M945" s="204" t="s">
        <v>831</v>
      </c>
    </row>
    <row r="946" spans="1:13" ht="56.25" x14ac:dyDescent="0.25">
      <c r="A946" s="202" t="s">
        <v>1065</v>
      </c>
      <c r="B946">
        <v>1218</v>
      </c>
      <c r="C946" s="203" t="s">
        <v>11187</v>
      </c>
      <c r="D946" s="205" t="s">
        <v>30627</v>
      </c>
      <c r="E946" s="202" t="s">
        <v>1093</v>
      </c>
      <c r="F946" s="204" t="s">
        <v>30628</v>
      </c>
      <c r="G946" s="204" t="s">
        <v>30629</v>
      </c>
      <c r="H946" s="204" t="s">
        <v>6473</v>
      </c>
      <c r="I946" s="204" t="s">
        <v>30629</v>
      </c>
      <c r="J946" s="204" t="s">
        <v>6321</v>
      </c>
      <c r="K946" s="204" t="s">
        <v>30630</v>
      </c>
      <c r="L946" s="204" t="s">
        <v>6321</v>
      </c>
      <c r="M946" s="204" t="s">
        <v>30457</v>
      </c>
    </row>
    <row r="947" spans="1:13" ht="45" x14ac:dyDescent="0.25">
      <c r="A947" s="202" t="s">
        <v>1097</v>
      </c>
      <c r="B947">
        <v>1321</v>
      </c>
      <c r="C947" s="203" t="s">
        <v>11621</v>
      </c>
      <c r="D947" s="205" t="s">
        <v>11622</v>
      </c>
      <c r="E947" s="202" t="s">
        <v>1099</v>
      </c>
      <c r="F947" s="204" t="s">
        <v>8532</v>
      </c>
      <c r="G947" s="204" t="s">
        <v>11623</v>
      </c>
      <c r="H947" s="204" t="s">
        <v>7494</v>
      </c>
      <c r="I947" s="204" t="s">
        <v>11623</v>
      </c>
      <c r="J947" s="204" t="s">
        <v>6321</v>
      </c>
      <c r="K947" s="204" t="s">
        <v>6321</v>
      </c>
      <c r="L947" s="204" t="s">
        <v>6321</v>
      </c>
      <c r="M947" s="204" t="s">
        <v>831</v>
      </c>
    </row>
    <row r="948" spans="1:13" ht="56.25" x14ac:dyDescent="0.25">
      <c r="A948" s="202" t="s">
        <v>5467</v>
      </c>
      <c r="B948">
        <v>1356</v>
      </c>
      <c r="C948" s="203" t="s">
        <v>11747</v>
      </c>
      <c r="D948" s="205" t="s">
        <v>11748</v>
      </c>
      <c r="E948" s="219" t="s">
        <v>5710</v>
      </c>
      <c r="F948" s="204" t="s">
        <v>11749</v>
      </c>
      <c r="G948" s="204" t="s">
        <v>11750</v>
      </c>
      <c r="H948" s="204" t="s">
        <v>8969</v>
      </c>
      <c r="I948" s="204" t="s">
        <v>11751</v>
      </c>
      <c r="J948" s="204" t="s">
        <v>10411</v>
      </c>
      <c r="K948" s="204" t="s">
        <v>6321</v>
      </c>
      <c r="L948" s="204" t="s">
        <v>6321</v>
      </c>
      <c r="M948" s="204" t="s">
        <v>831</v>
      </c>
    </row>
    <row r="949" spans="1:13" ht="45" x14ac:dyDescent="0.25">
      <c r="A949" s="206" t="s">
        <v>14119</v>
      </c>
      <c r="B949">
        <v>1992</v>
      </c>
      <c r="C949" s="207" t="s">
        <v>14116</v>
      </c>
      <c r="D949" s="208" t="s">
        <v>14117</v>
      </c>
      <c r="E949" s="206" t="s">
        <v>14118</v>
      </c>
      <c r="F949" s="209" t="s">
        <v>8668</v>
      </c>
      <c r="G949" s="209" t="s">
        <v>8669</v>
      </c>
      <c r="H949" s="209" t="s">
        <v>6473</v>
      </c>
      <c r="I949" s="209" t="s">
        <v>8669</v>
      </c>
      <c r="J949" s="209" t="s">
        <v>6321</v>
      </c>
      <c r="K949" s="209" t="s">
        <v>6321</v>
      </c>
      <c r="L949" s="209" t="s">
        <v>6321</v>
      </c>
      <c r="M949" s="209" t="s">
        <v>7057</v>
      </c>
    </row>
    <row r="950" spans="1:13" ht="33.75" x14ac:dyDescent="0.25">
      <c r="A950" s="206" t="s">
        <v>1642</v>
      </c>
      <c r="B950">
        <v>1811</v>
      </c>
      <c r="C950" s="207" t="s">
        <v>13488</v>
      </c>
      <c r="D950" s="208" t="s">
        <v>13489</v>
      </c>
      <c r="E950" s="206" t="s">
        <v>13490</v>
      </c>
      <c r="F950" s="209" t="s">
        <v>7052</v>
      </c>
      <c r="G950" s="209" t="s">
        <v>13491</v>
      </c>
      <c r="H950" s="209" t="s">
        <v>6473</v>
      </c>
      <c r="I950" s="209" t="s">
        <v>13491</v>
      </c>
      <c r="J950" s="209" t="s">
        <v>6321</v>
      </c>
      <c r="K950" s="209" t="s">
        <v>6321</v>
      </c>
      <c r="L950" s="209" t="s">
        <v>6321</v>
      </c>
      <c r="M950" s="209" t="s">
        <v>831</v>
      </c>
    </row>
    <row r="951" spans="1:13" ht="56.25" x14ac:dyDescent="0.25">
      <c r="A951" s="202" t="s">
        <v>17703</v>
      </c>
      <c r="B951">
        <v>2972</v>
      </c>
      <c r="C951" s="203" t="s">
        <v>17700</v>
      </c>
      <c r="D951" s="205" t="s">
        <v>17701</v>
      </c>
      <c r="E951" s="202" t="s">
        <v>17702</v>
      </c>
      <c r="F951" s="204" t="s">
        <v>8981</v>
      </c>
      <c r="G951" s="204" t="s">
        <v>17704</v>
      </c>
      <c r="H951" s="204" t="s">
        <v>6480</v>
      </c>
      <c r="I951" s="204" t="s">
        <v>17704</v>
      </c>
      <c r="J951" s="204" t="s">
        <v>6321</v>
      </c>
      <c r="K951" s="204" t="s">
        <v>6321</v>
      </c>
      <c r="L951" s="204" t="s">
        <v>6321</v>
      </c>
      <c r="M951" s="204" t="s">
        <v>831</v>
      </c>
    </row>
    <row r="952" spans="1:13" ht="45" x14ac:dyDescent="0.25">
      <c r="A952" s="202" t="s">
        <v>11905</v>
      </c>
      <c r="B952">
        <v>1395</v>
      </c>
      <c r="C952" s="203" t="s">
        <v>11902</v>
      </c>
      <c r="D952" s="205" t="s">
        <v>11903</v>
      </c>
      <c r="E952" s="202" t="s">
        <v>11904</v>
      </c>
      <c r="F952" s="204" t="s">
        <v>8381</v>
      </c>
      <c r="G952" s="204" t="s">
        <v>7197</v>
      </c>
      <c r="H952" s="204" t="s">
        <v>6480</v>
      </c>
      <c r="I952" s="204" t="s">
        <v>7197</v>
      </c>
      <c r="J952" s="204" t="s">
        <v>6321</v>
      </c>
      <c r="K952" s="204" t="s">
        <v>6321</v>
      </c>
      <c r="L952" s="204" t="s">
        <v>6321</v>
      </c>
      <c r="M952" s="204" t="s">
        <v>831</v>
      </c>
    </row>
    <row r="953" spans="1:13" ht="45" x14ac:dyDescent="0.25">
      <c r="A953" s="206" t="s">
        <v>733</v>
      </c>
      <c r="B953">
        <v>1310</v>
      </c>
      <c r="C953" s="207" t="s">
        <v>11576</v>
      </c>
      <c r="D953" s="208" t="s">
        <v>11577</v>
      </c>
      <c r="E953" s="206" t="s">
        <v>735</v>
      </c>
      <c r="F953" s="209" t="s">
        <v>7319</v>
      </c>
      <c r="G953" s="209" t="s">
        <v>7320</v>
      </c>
      <c r="H953" s="209" t="s">
        <v>6473</v>
      </c>
      <c r="I953" s="209" t="s">
        <v>7320</v>
      </c>
      <c r="J953" s="209" t="s">
        <v>6321</v>
      </c>
      <c r="K953" s="209" t="s">
        <v>6321</v>
      </c>
      <c r="L953" s="209" t="s">
        <v>6321</v>
      </c>
      <c r="M953" s="209" t="s">
        <v>831</v>
      </c>
    </row>
    <row r="954" spans="1:13" ht="67.5" x14ac:dyDescent="0.25">
      <c r="A954" s="202" t="s">
        <v>5468</v>
      </c>
      <c r="B954">
        <v>1392</v>
      </c>
      <c r="C954" s="203" t="s">
        <v>11898</v>
      </c>
      <c r="D954" s="205" t="s">
        <v>11899</v>
      </c>
      <c r="E954" s="202" t="s">
        <v>5711</v>
      </c>
      <c r="F954" s="204" t="s">
        <v>6425</v>
      </c>
      <c r="G954" s="204" t="s">
        <v>11060</v>
      </c>
      <c r="H954" s="204" t="s">
        <v>6427</v>
      </c>
      <c r="I954" s="204" t="s">
        <v>11900</v>
      </c>
      <c r="J954" s="204" t="s">
        <v>10411</v>
      </c>
      <c r="K954" s="204" t="s">
        <v>6321</v>
      </c>
      <c r="L954" s="204" t="s">
        <v>6321</v>
      </c>
      <c r="M954" s="204" t="s">
        <v>831</v>
      </c>
    </row>
    <row r="955" spans="1:13" ht="45" x14ac:dyDescent="0.25">
      <c r="A955" s="202" t="s">
        <v>20194</v>
      </c>
      <c r="B955">
        <v>3617</v>
      </c>
      <c r="C955" s="203" t="s">
        <v>20191</v>
      </c>
      <c r="D955" s="205" t="s">
        <v>20192</v>
      </c>
      <c r="E955" s="202" t="s">
        <v>20193</v>
      </c>
      <c r="F955" s="204" t="s">
        <v>20195</v>
      </c>
      <c r="G955" s="204" t="s">
        <v>20196</v>
      </c>
      <c r="H955" s="204" t="s">
        <v>7122</v>
      </c>
      <c r="I955" s="204" t="s">
        <v>20196</v>
      </c>
      <c r="J955" s="204" t="s">
        <v>6321</v>
      </c>
      <c r="K955" s="204" t="s">
        <v>6321</v>
      </c>
      <c r="L955" s="204" t="s">
        <v>6321</v>
      </c>
      <c r="M955" s="204" t="s">
        <v>831</v>
      </c>
    </row>
    <row r="956" spans="1:13" ht="67.5" x14ac:dyDescent="0.25">
      <c r="A956" s="206" t="s">
        <v>17708</v>
      </c>
      <c r="B956">
        <v>2973</v>
      </c>
      <c r="C956" s="207" t="s">
        <v>17705</v>
      </c>
      <c r="D956" s="208" t="s">
        <v>17706</v>
      </c>
      <c r="E956" s="206" t="s">
        <v>17707</v>
      </c>
      <c r="F956" s="209" t="s">
        <v>15467</v>
      </c>
      <c r="G956" s="209" t="s">
        <v>15468</v>
      </c>
      <c r="H956" s="209" t="s">
        <v>6578</v>
      </c>
      <c r="I956" s="209" t="s">
        <v>15468</v>
      </c>
      <c r="J956" s="209" t="s">
        <v>6321</v>
      </c>
      <c r="K956" s="209" t="s">
        <v>6321</v>
      </c>
      <c r="L956" s="209" t="s">
        <v>6321</v>
      </c>
      <c r="M956" s="209" t="s">
        <v>831</v>
      </c>
    </row>
    <row r="957" spans="1:13" ht="90" x14ac:dyDescent="0.25">
      <c r="A957" s="206" t="s">
        <v>11896</v>
      </c>
      <c r="B957">
        <v>1391</v>
      </c>
      <c r="C957" s="207" t="s">
        <v>11893</v>
      </c>
      <c r="D957" s="208" t="s">
        <v>11894</v>
      </c>
      <c r="E957" s="206" t="s">
        <v>11895</v>
      </c>
      <c r="F957" s="209" t="s">
        <v>8835</v>
      </c>
      <c r="G957" s="209" t="s">
        <v>11897</v>
      </c>
      <c r="H957" s="209" t="s">
        <v>6480</v>
      </c>
      <c r="I957" s="209" t="s">
        <v>11897</v>
      </c>
      <c r="J957" s="209" t="s">
        <v>6321</v>
      </c>
      <c r="K957" s="209" t="s">
        <v>6321</v>
      </c>
      <c r="L957" s="209" t="s">
        <v>6321</v>
      </c>
      <c r="M957" s="209" t="s">
        <v>831</v>
      </c>
    </row>
    <row r="958" spans="1:13" ht="112.5" x14ac:dyDescent="0.25">
      <c r="A958" s="206" t="s">
        <v>5932</v>
      </c>
      <c r="B958">
        <v>3210</v>
      </c>
      <c r="C958" s="207" t="s">
        <v>18649</v>
      </c>
      <c r="D958" s="208" t="s">
        <v>5931</v>
      </c>
      <c r="E958" s="206" t="s">
        <v>5933</v>
      </c>
      <c r="F958" s="209" t="s">
        <v>18650</v>
      </c>
      <c r="G958" s="209" t="s">
        <v>18651</v>
      </c>
      <c r="H958" s="209" t="s">
        <v>18652</v>
      </c>
      <c r="I958" s="209" t="s">
        <v>18653</v>
      </c>
      <c r="J958" s="209" t="s">
        <v>6321</v>
      </c>
      <c r="K958" s="209" t="s">
        <v>12521</v>
      </c>
      <c r="L958" s="209" t="s">
        <v>6321</v>
      </c>
      <c r="M958" s="209" t="s">
        <v>930</v>
      </c>
    </row>
    <row r="959" spans="1:13" ht="56.25" x14ac:dyDescent="0.25">
      <c r="A959" s="202" t="s">
        <v>6598</v>
      </c>
      <c r="B959">
        <v>56</v>
      </c>
      <c r="C959" s="203" t="s">
        <v>6595</v>
      </c>
      <c r="D959" s="205" t="s">
        <v>6596</v>
      </c>
      <c r="E959" s="202" t="s">
        <v>6597</v>
      </c>
      <c r="F959" s="204" t="s">
        <v>6599</v>
      </c>
      <c r="G959" s="204" t="s">
        <v>6600</v>
      </c>
      <c r="H959" s="204" t="s">
        <v>6536</v>
      </c>
      <c r="I959" s="204" t="s">
        <v>6601</v>
      </c>
      <c r="J959" s="204" t="s">
        <v>6321</v>
      </c>
      <c r="K959" s="204" t="s">
        <v>6321</v>
      </c>
      <c r="L959" s="204" t="s">
        <v>6321</v>
      </c>
      <c r="M959" s="204" t="s">
        <v>831</v>
      </c>
    </row>
    <row r="960" spans="1:13" ht="33.75" x14ac:dyDescent="0.25">
      <c r="A960" s="202" t="s">
        <v>5361</v>
      </c>
      <c r="B960">
        <v>994</v>
      </c>
      <c r="C960" s="203" t="s">
        <v>10262</v>
      </c>
      <c r="D960" s="205" t="s">
        <v>10263</v>
      </c>
      <c r="E960" s="202" t="s">
        <v>5362</v>
      </c>
      <c r="F960" s="204" t="s">
        <v>6317</v>
      </c>
      <c r="G960" s="204" t="s">
        <v>6318</v>
      </c>
      <c r="H960" s="204" t="s">
        <v>6319</v>
      </c>
      <c r="I960" s="204" t="s">
        <v>6320</v>
      </c>
      <c r="J960" s="204" t="s">
        <v>6321</v>
      </c>
      <c r="K960" s="204" t="s">
        <v>6321</v>
      </c>
      <c r="L960" s="204" t="s">
        <v>6322</v>
      </c>
      <c r="M960" s="204" t="s">
        <v>831</v>
      </c>
    </row>
    <row r="961" spans="1:13" ht="123.75" x14ac:dyDescent="0.25">
      <c r="A961" s="202" t="s">
        <v>2671</v>
      </c>
      <c r="B961">
        <v>949</v>
      </c>
      <c r="C961" s="203" t="s">
        <v>30631</v>
      </c>
      <c r="D961" s="205" t="s">
        <v>30632</v>
      </c>
      <c r="E961" s="202" t="s">
        <v>2673</v>
      </c>
      <c r="F961" s="204" t="s">
        <v>30633</v>
      </c>
      <c r="G961" s="204" t="s">
        <v>30634</v>
      </c>
      <c r="H961" s="204" t="s">
        <v>6375</v>
      </c>
      <c r="I961" s="204" t="s">
        <v>30635</v>
      </c>
      <c r="J961" s="204" t="s">
        <v>6321</v>
      </c>
      <c r="K961" s="204" t="s">
        <v>30636</v>
      </c>
      <c r="L961" s="204" t="s">
        <v>736</v>
      </c>
      <c r="M961" s="204" t="s">
        <v>29558</v>
      </c>
    </row>
    <row r="962" spans="1:13" ht="33.75" x14ac:dyDescent="0.25">
      <c r="A962" s="202" t="s">
        <v>1647</v>
      </c>
      <c r="B962">
        <v>1222</v>
      </c>
      <c r="C962" s="203" t="s">
        <v>11205</v>
      </c>
      <c r="D962" s="205" t="s">
        <v>11206</v>
      </c>
      <c r="E962" s="202" t="s">
        <v>11207</v>
      </c>
      <c r="F962" s="204" t="s">
        <v>6317</v>
      </c>
      <c r="G962" s="204" t="s">
        <v>6318</v>
      </c>
      <c r="H962" s="204" t="s">
        <v>6319</v>
      </c>
      <c r="I962" s="204" t="s">
        <v>6320</v>
      </c>
      <c r="J962" s="204" t="s">
        <v>6321</v>
      </c>
      <c r="K962" s="204" t="s">
        <v>6321</v>
      </c>
      <c r="L962" s="204" t="s">
        <v>6322</v>
      </c>
      <c r="M962" s="204" t="s">
        <v>831</v>
      </c>
    </row>
    <row r="963" spans="1:13" ht="33.75" x14ac:dyDescent="0.25">
      <c r="A963" s="202" t="s">
        <v>7904</v>
      </c>
      <c r="B963">
        <v>325</v>
      </c>
      <c r="C963" s="203" t="s">
        <v>7901</v>
      </c>
      <c r="D963" s="205" t="s">
        <v>7902</v>
      </c>
      <c r="E963" s="202" t="s">
        <v>7903</v>
      </c>
      <c r="F963" s="204" t="s">
        <v>6553</v>
      </c>
      <c r="G963" s="204" t="s">
        <v>6554</v>
      </c>
      <c r="H963" s="204" t="s">
        <v>6555</v>
      </c>
      <c r="I963" s="204" t="s">
        <v>6554</v>
      </c>
      <c r="J963" s="204" t="s">
        <v>6321</v>
      </c>
      <c r="K963" s="204" t="s">
        <v>6321</v>
      </c>
      <c r="L963" s="204" t="s">
        <v>6321</v>
      </c>
      <c r="M963" s="204" t="s">
        <v>831</v>
      </c>
    </row>
    <row r="964" spans="1:13" ht="78.75" x14ac:dyDescent="0.25">
      <c r="A964" s="206" t="s">
        <v>13744</v>
      </c>
      <c r="B964">
        <v>1883</v>
      </c>
      <c r="C964" s="207" t="s">
        <v>13741</v>
      </c>
      <c r="D964" s="208" t="s">
        <v>13742</v>
      </c>
      <c r="E964" s="206" t="s">
        <v>13743</v>
      </c>
      <c r="F964" s="209" t="s">
        <v>7407</v>
      </c>
      <c r="G964" s="209" t="s">
        <v>7408</v>
      </c>
      <c r="H964" s="209" t="s">
        <v>6473</v>
      </c>
      <c r="I964" s="209" t="s">
        <v>7409</v>
      </c>
      <c r="J964" s="209" t="s">
        <v>6321</v>
      </c>
      <c r="K964" s="209" t="s">
        <v>7421</v>
      </c>
      <c r="L964" s="209" t="s">
        <v>6321</v>
      </c>
      <c r="M964" s="209" t="s">
        <v>831</v>
      </c>
    </row>
    <row r="965" spans="1:13" ht="112.5" x14ac:dyDescent="0.25">
      <c r="A965" s="206" t="s">
        <v>2674</v>
      </c>
      <c r="B965">
        <v>1143</v>
      </c>
      <c r="C965" s="207" t="s">
        <v>10839</v>
      </c>
      <c r="D965" s="208" t="s">
        <v>10840</v>
      </c>
      <c r="E965" s="206" t="s">
        <v>2676</v>
      </c>
      <c r="F965" s="209" t="s">
        <v>10841</v>
      </c>
      <c r="G965" s="209" t="s">
        <v>10842</v>
      </c>
      <c r="H965" s="209" t="s">
        <v>6536</v>
      </c>
      <c r="I965" s="209" t="s">
        <v>10843</v>
      </c>
      <c r="J965" s="209" t="s">
        <v>6321</v>
      </c>
      <c r="K965" s="209" t="s">
        <v>6321</v>
      </c>
      <c r="L965" s="209" t="s">
        <v>6321</v>
      </c>
      <c r="M965" s="209" t="s">
        <v>6330</v>
      </c>
    </row>
    <row r="966" spans="1:13" ht="67.5" x14ac:dyDescent="0.25">
      <c r="A966" s="206" t="s">
        <v>20183</v>
      </c>
      <c r="B966">
        <v>3614</v>
      </c>
      <c r="C966" s="207" t="s">
        <v>20180</v>
      </c>
      <c r="D966" s="208" t="s">
        <v>20181</v>
      </c>
      <c r="E966" s="206" t="s">
        <v>20182</v>
      </c>
      <c r="F966" s="209" t="s">
        <v>6766</v>
      </c>
      <c r="G966" s="209" t="s">
        <v>6767</v>
      </c>
      <c r="H966" s="209" t="s">
        <v>6439</v>
      </c>
      <c r="I966" s="209" t="s">
        <v>6768</v>
      </c>
      <c r="J966" s="209" t="s">
        <v>6321</v>
      </c>
      <c r="K966" s="209" t="s">
        <v>6321</v>
      </c>
      <c r="L966" s="209" t="s">
        <v>6321</v>
      </c>
      <c r="M966" s="209" t="s">
        <v>831</v>
      </c>
    </row>
    <row r="967" spans="1:13" ht="78.75" x14ac:dyDescent="0.25">
      <c r="A967" s="206" t="s">
        <v>2677</v>
      </c>
      <c r="B967">
        <v>1254</v>
      </c>
      <c r="C967" s="207" t="s">
        <v>11330</v>
      </c>
      <c r="D967" s="208" t="s">
        <v>11331</v>
      </c>
      <c r="E967" s="206" t="s">
        <v>2679</v>
      </c>
      <c r="F967" s="209" t="s">
        <v>11332</v>
      </c>
      <c r="G967" s="209" t="s">
        <v>11333</v>
      </c>
      <c r="H967" s="209" t="s">
        <v>6439</v>
      </c>
      <c r="I967" s="209" t="s">
        <v>11334</v>
      </c>
      <c r="J967" s="209" t="s">
        <v>6321</v>
      </c>
      <c r="K967" s="209" t="s">
        <v>6321</v>
      </c>
      <c r="L967" s="209" t="s">
        <v>6321</v>
      </c>
      <c r="M967" s="209" t="s">
        <v>831</v>
      </c>
    </row>
    <row r="968" spans="1:13" ht="56.25" x14ac:dyDescent="0.25">
      <c r="A968" s="202" t="s">
        <v>7998</v>
      </c>
      <c r="B968">
        <v>349</v>
      </c>
      <c r="C968" s="203" t="s">
        <v>7995</v>
      </c>
      <c r="D968" s="205" t="s">
        <v>7996</v>
      </c>
      <c r="E968" s="202" t="s">
        <v>7997</v>
      </c>
      <c r="F968" s="204" t="s">
        <v>7999</v>
      </c>
      <c r="G968" s="204" t="s">
        <v>8000</v>
      </c>
      <c r="H968" s="204" t="s">
        <v>6555</v>
      </c>
      <c r="I968" s="204" t="s">
        <v>8001</v>
      </c>
      <c r="J968" s="204" t="s">
        <v>6321</v>
      </c>
      <c r="K968" s="204" t="s">
        <v>6321</v>
      </c>
      <c r="L968" s="204" t="s">
        <v>6321</v>
      </c>
      <c r="M968" s="204" t="s">
        <v>831</v>
      </c>
    </row>
    <row r="969" spans="1:13" ht="56.25" x14ac:dyDescent="0.25">
      <c r="A969" s="206" t="s">
        <v>8020</v>
      </c>
      <c r="B969">
        <v>354</v>
      </c>
      <c r="C969" s="207" t="s">
        <v>8017</v>
      </c>
      <c r="D969" s="208" t="s">
        <v>8018</v>
      </c>
      <c r="E969" s="206" t="s">
        <v>8019</v>
      </c>
      <c r="F969" s="209" t="s">
        <v>6839</v>
      </c>
      <c r="G969" s="209" t="s">
        <v>6840</v>
      </c>
      <c r="H969" s="209" t="s">
        <v>6536</v>
      </c>
      <c r="I969" s="209" t="s">
        <v>6841</v>
      </c>
      <c r="J969" s="209" t="s">
        <v>6321</v>
      </c>
      <c r="K969" s="209" t="s">
        <v>6321</v>
      </c>
      <c r="L969" s="209" t="s">
        <v>6321</v>
      </c>
      <c r="M969" s="209" t="s">
        <v>831</v>
      </c>
    </row>
    <row r="970" spans="1:13" ht="56.25" x14ac:dyDescent="0.25">
      <c r="A970" s="206" t="s">
        <v>1033</v>
      </c>
      <c r="B970">
        <v>366</v>
      </c>
      <c r="C970" s="207" t="s">
        <v>8072</v>
      </c>
      <c r="D970" s="208" t="s">
        <v>8073</v>
      </c>
      <c r="E970" s="206" t="s">
        <v>1035</v>
      </c>
      <c r="F970" s="209" t="s">
        <v>7490</v>
      </c>
      <c r="G970" s="209" t="s">
        <v>8074</v>
      </c>
      <c r="H970" s="209" t="s">
        <v>6634</v>
      </c>
      <c r="I970" s="209" t="s">
        <v>8074</v>
      </c>
      <c r="J970" s="209" t="s">
        <v>6321</v>
      </c>
      <c r="K970" s="209" t="s">
        <v>6321</v>
      </c>
      <c r="L970" s="209" t="s">
        <v>6321</v>
      </c>
      <c r="M970" s="209" t="s">
        <v>6330</v>
      </c>
    </row>
    <row r="971" spans="1:13" ht="45" x14ac:dyDescent="0.25">
      <c r="A971" s="202" t="s">
        <v>8016</v>
      </c>
      <c r="B971">
        <v>353</v>
      </c>
      <c r="C971" s="203" t="s">
        <v>8013</v>
      </c>
      <c r="D971" s="205" t="s">
        <v>8014</v>
      </c>
      <c r="E971" s="202" t="s">
        <v>8015</v>
      </c>
      <c r="F971" s="204" t="s">
        <v>7052</v>
      </c>
      <c r="G971" s="204" t="s">
        <v>7053</v>
      </c>
      <c r="H971" s="204" t="s">
        <v>6473</v>
      </c>
      <c r="I971" s="204" t="s">
        <v>7053</v>
      </c>
      <c r="J971" s="204" t="s">
        <v>6321</v>
      </c>
      <c r="K971" s="204" t="s">
        <v>6321</v>
      </c>
      <c r="L971" s="204" t="s">
        <v>6321</v>
      </c>
      <c r="M971" s="204" t="s">
        <v>831</v>
      </c>
    </row>
    <row r="972" spans="1:13" ht="67.5" x14ac:dyDescent="0.25">
      <c r="A972" s="206" t="s">
        <v>2681</v>
      </c>
      <c r="B972">
        <v>57</v>
      </c>
      <c r="C972" s="207" t="s">
        <v>6602</v>
      </c>
      <c r="D972" s="208" t="s">
        <v>6603</v>
      </c>
      <c r="E972" s="206" t="s">
        <v>2683</v>
      </c>
      <c r="F972" s="209" t="s">
        <v>6604</v>
      </c>
      <c r="G972" s="209" t="s">
        <v>6605</v>
      </c>
      <c r="H972" s="209" t="s">
        <v>6536</v>
      </c>
      <c r="I972" s="209" t="s">
        <v>6606</v>
      </c>
      <c r="J972" s="209" t="s">
        <v>6321</v>
      </c>
      <c r="K972" s="209" t="s">
        <v>6321</v>
      </c>
      <c r="L972" s="209" t="s">
        <v>6321</v>
      </c>
      <c r="M972" s="209" t="s">
        <v>831</v>
      </c>
    </row>
    <row r="973" spans="1:13" ht="45" x14ac:dyDescent="0.25">
      <c r="A973" s="202" t="s">
        <v>10888</v>
      </c>
      <c r="B973">
        <v>1152</v>
      </c>
      <c r="C973" s="203" t="s">
        <v>10885</v>
      </c>
      <c r="D973" s="205" t="s">
        <v>10886</v>
      </c>
      <c r="E973" s="202" t="s">
        <v>10887</v>
      </c>
      <c r="F973" s="204" t="s">
        <v>10889</v>
      </c>
      <c r="G973" s="204" t="s">
        <v>10890</v>
      </c>
      <c r="H973" s="204" t="s">
        <v>6473</v>
      </c>
      <c r="I973" s="204" t="s">
        <v>10891</v>
      </c>
      <c r="J973" s="204" t="s">
        <v>6321</v>
      </c>
      <c r="K973" s="204" t="s">
        <v>6321</v>
      </c>
      <c r="L973" s="204" t="s">
        <v>6322</v>
      </c>
      <c r="M973" s="204" t="s">
        <v>831</v>
      </c>
    </row>
    <row r="974" spans="1:13" ht="33.75" x14ac:dyDescent="0.25">
      <c r="A974" s="206" t="s">
        <v>12833</v>
      </c>
      <c r="B974">
        <v>1645</v>
      </c>
      <c r="C974" s="207" t="s">
        <v>12830</v>
      </c>
      <c r="D974" s="208" t="s">
        <v>12831</v>
      </c>
      <c r="E974" s="206" t="s">
        <v>12832</v>
      </c>
      <c r="F974" s="209" t="s">
        <v>6695</v>
      </c>
      <c r="G974" s="209" t="s">
        <v>6696</v>
      </c>
      <c r="H974" s="209" t="s">
        <v>6439</v>
      </c>
      <c r="I974" s="209" t="s">
        <v>6696</v>
      </c>
      <c r="J974" s="209" t="s">
        <v>6321</v>
      </c>
      <c r="K974" s="209" t="s">
        <v>6321</v>
      </c>
      <c r="L974" s="209" t="s">
        <v>6321</v>
      </c>
      <c r="M974" s="209" t="s">
        <v>831</v>
      </c>
    </row>
    <row r="975" spans="1:13" ht="67.5" x14ac:dyDescent="0.25">
      <c r="A975" s="202" t="s">
        <v>14302</v>
      </c>
      <c r="B975">
        <v>2044</v>
      </c>
      <c r="C975" s="203" t="s">
        <v>14299</v>
      </c>
      <c r="D975" s="205" t="s">
        <v>14300</v>
      </c>
      <c r="E975" s="202" t="s">
        <v>14301</v>
      </c>
      <c r="F975" s="204" t="s">
        <v>14303</v>
      </c>
      <c r="G975" s="204" t="s">
        <v>14304</v>
      </c>
      <c r="H975" s="204" t="s">
        <v>7161</v>
      </c>
      <c r="I975" s="204" t="s">
        <v>14305</v>
      </c>
      <c r="J975" s="204" t="s">
        <v>6321</v>
      </c>
      <c r="K975" s="204" t="s">
        <v>6321</v>
      </c>
      <c r="L975" s="204" t="s">
        <v>6321</v>
      </c>
      <c r="M975" s="204" t="s">
        <v>831</v>
      </c>
    </row>
    <row r="976" spans="1:13" ht="56.25" x14ac:dyDescent="0.25">
      <c r="A976" s="206" t="s">
        <v>2684</v>
      </c>
      <c r="B976">
        <v>2667</v>
      </c>
      <c r="C976" s="207" t="s">
        <v>16613</v>
      </c>
      <c r="D976" s="208" t="s">
        <v>16614</v>
      </c>
      <c r="E976" s="206" t="s">
        <v>2686</v>
      </c>
      <c r="F976" s="209" t="s">
        <v>6625</v>
      </c>
      <c r="G976" s="209" t="s">
        <v>6626</v>
      </c>
      <c r="H976" s="209" t="s">
        <v>6439</v>
      </c>
      <c r="I976" s="209" t="s">
        <v>6627</v>
      </c>
      <c r="J976" s="209" t="s">
        <v>6321</v>
      </c>
      <c r="K976" s="209" t="s">
        <v>6321</v>
      </c>
      <c r="L976" s="209" t="s">
        <v>6321</v>
      </c>
      <c r="M976" s="209" t="s">
        <v>831</v>
      </c>
    </row>
    <row r="977" spans="1:13" ht="78.75" x14ac:dyDescent="0.25">
      <c r="A977" s="206" t="s">
        <v>2687</v>
      </c>
      <c r="B977">
        <v>1835</v>
      </c>
      <c r="C977" s="207" t="s">
        <v>13553</v>
      </c>
      <c r="D977" s="208" t="s">
        <v>13554</v>
      </c>
      <c r="E977" s="206" t="s">
        <v>2689</v>
      </c>
      <c r="F977" s="209" t="s">
        <v>9906</v>
      </c>
      <c r="G977" s="209" t="s">
        <v>13555</v>
      </c>
      <c r="H977" s="209" t="s">
        <v>6369</v>
      </c>
      <c r="I977" s="209" t="s">
        <v>13555</v>
      </c>
      <c r="J977" s="209" t="s">
        <v>6321</v>
      </c>
      <c r="K977" s="209" t="s">
        <v>6321</v>
      </c>
      <c r="L977" s="209" t="s">
        <v>6321</v>
      </c>
      <c r="M977" s="209" t="s">
        <v>831</v>
      </c>
    </row>
    <row r="978" spans="1:13" ht="67.5" x14ac:dyDescent="0.25">
      <c r="A978" s="206" t="s">
        <v>12763</v>
      </c>
      <c r="B978">
        <v>1631</v>
      </c>
      <c r="C978" s="207" t="s">
        <v>12760</v>
      </c>
      <c r="D978" s="208" t="s">
        <v>12761</v>
      </c>
      <c r="E978" s="206" t="s">
        <v>12762</v>
      </c>
      <c r="F978" s="209" t="s">
        <v>9564</v>
      </c>
      <c r="G978" s="209" t="s">
        <v>9565</v>
      </c>
      <c r="H978" s="209" t="s">
        <v>6439</v>
      </c>
      <c r="I978" s="209" t="s">
        <v>9566</v>
      </c>
      <c r="J978" s="209" t="s">
        <v>6321</v>
      </c>
      <c r="K978" s="209" t="s">
        <v>6321</v>
      </c>
      <c r="L978" s="209" t="s">
        <v>6321</v>
      </c>
      <c r="M978" s="209" t="s">
        <v>831</v>
      </c>
    </row>
    <row r="979" spans="1:13" ht="45" x14ac:dyDescent="0.25">
      <c r="A979" s="206" t="s">
        <v>935</v>
      </c>
      <c r="B979">
        <v>2122</v>
      </c>
      <c r="C979" s="207" t="s">
        <v>14586</v>
      </c>
      <c r="D979" s="208" t="s">
        <v>14587</v>
      </c>
      <c r="E979" s="206" t="s">
        <v>5713</v>
      </c>
      <c r="F979" s="209" t="s">
        <v>6425</v>
      </c>
      <c r="G979" s="209" t="s">
        <v>6426</v>
      </c>
      <c r="H979" s="209" t="s">
        <v>6427</v>
      </c>
      <c r="I979" s="209" t="s">
        <v>6428</v>
      </c>
      <c r="J979" s="209" t="s">
        <v>6321</v>
      </c>
      <c r="K979" s="209" t="s">
        <v>6321</v>
      </c>
      <c r="L979" s="209" t="s">
        <v>6321</v>
      </c>
      <c r="M979" s="209" t="s">
        <v>831</v>
      </c>
    </row>
    <row r="980" spans="1:13" ht="33.75" x14ac:dyDescent="0.25">
      <c r="A980" s="202" t="s">
        <v>5470</v>
      </c>
      <c r="B980">
        <v>2021</v>
      </c>
      <c r="C980" s="203" t="s">
        <v>14247</v>
      </c>
      <c r="D980" s="205" t="s">
        <v>14248</v>
      </c>
      <c r="E980" s="202" t="s">
        <v>5714</v>
      </c>
      <c r="F980" s="204" t="s">
        <v>6425</v>
      </c>
      <c r="G980" s="204" t="s">
        <v>11060</v>
      </c>
      <c r="H980" s="204" t="s">
        <v>6427</v>
      </c>
      <c r="I980" s="204" t="s">
        <v>11061</v>
      </c>
      <c r="J980" s="204" t="s">
        <v>6321</v>
      </c>
      <c r="K980" s="204" t="s">
        <v>6321</v>
      </c>
      <c r="L980" s="204" t="s">
        <v>6321</v>
      </c>
      <c r="M980" s="204" t="s">
        <v>831</v>
      </c>
    </row>
    <row r="981" spans="1:13" ht="33.75" x14ac:dyDescent="0.25">
      <c r="A981" s="202" t="s">
        <v>14339</v>
      </c>
      <c r="B981">
        <v>2054</v>
      </c>
      <c r="C981" s="203" t="s">
        <v>14336</v>
      </c>
      <c r="D981" s="205" t="s">
        <v>14337</v>
      </c>
      <c r="E981" s="202" t="s">
        <v>14338</v>
      </c>
      <c r="F981" s="204" t="s">
        <v>8771</v>
      </c>
      <c r="G981" s="204" t="s">
        <v>8772</v>
      </c>
      <c r="H981" s="204" t="s">
        <v>6473</v>
      </c>
      <c r="I981" s="204" t="s">
        <v>8772</v>
      </c>
      <c r="J981" s="204" t="s">
        <v>6321</v>
      </c>
      <c r="K981" s="204" t="s">
        <v>6321</v>
      </c>
      <c r="L981" s="204" t="s">
        <v>6321</v>
      </c>
      <c r="M981" s="204" t="s">
        <v>831</v>
      </c>
    </row>
    <row r="982" spans="1:13" ht="56.25" x14ac:dyDescent="0.25">
      <c r="A982" s="202" t="s">
        <v>1653</v>
      </c>
      <c r="B982">
        <v>1156</v>
      </c>
      <c r="C982" s="203" t="s">
        <v>10908</v>
      </c>
      <c r="D982" s="205" t="s">
        <v>10909</v>
      </c>
      <c r="E982" s="202" t="s">
        <v>2694</v>
      </c>
      <c r="F982" s="204" t="s">
        <v>10910</v>
      </c>
      <c r="G982" s="204" t="s">
        <v>10911</v>
      </c>
      <c r="H982" s="204" t="s">
        <v>7589</v>
      </c>
      <c r="I982" s="204" t="s">
        <v>10912</v>
      </c>
      <c r="J982" s="204" t="s">
        <v>6321</v>
      </c>
      <c r="K982" s="204" t="s">
        <v>6321</v>
      </c>
      <c r="L982" s="204" t="s">
        <v>6321</v>
      </c>
      <c r="M982" s="204" t="s">
        <v>831</v>
      </c>
    </row>
    <row r="983" spans="1:13" ht="56.25" x14ac:dyDescent="0.25">
      <c r="A983" s="206" t="s">
        <v>10916</v>
      </c>
      <c r="B983">
        <v>1157</v>
      </c>
      <c r="C983" s="207" t="s">
        <v>10913</v>
      </c>
      <c r="D983" s="208" t="s">
        <v>10914</v>
      </c>
      <c r="E983" s="206" t="s">
        <v>10915</v>
      </c>
      <c r="F983" s="209" t="s">
        <v>8090</v>
      </c>
      <c r="G983" s="209" t="s">
        <v>8091</v>
      </c>
      <c r="H983" s="209" t="s">
        <v>6439</v>
      </c>
      <c r="I983" s="209" t="s">
        <v>8092</v>
      </c>
      <c r="J983" s="209" t="s">
        <v>6321</v>
      </c>
      <c r="K983" s="209" t="s">
        <v>6321</v>
      </c>
      <c r="L983" s="209" t="s">
        <v>6321</v>
      </c>
      <c r="M983" s="209" t="s">
        <v>831</v>
      </c>
    </row>
    <row r="984" spans="1:13" ht="78.75" x14ac:dyDescent="0.25">
      <c r="A984" s="202" t="s">
        <v>1655</v>
      </c>
      <c r="B984">
        <v>2630</v>
      </c>
      <c r="C984" s="203" t="s">
        <v>16467</v>
      </c>
      <c r="D984" s="205" t="s">
        <v>16468</v>
      </c>
      <c r="E984" s="202" t="s">
        <v>16469</v>
      </c>
      <c r="F984" s="204" t="s">
        <v>16470</v>
      </c>
      <c r="G984" s="204" t="s">
        <v>16471</v>
      </c>
      <c r="H984" s="204" t="s">
        <v>7190</v>
      </c>
      <c r="I984" s="204" t="s">
        <v>16471</v>
      </c>
      <c r="J984" s="204" t="s">
        <v>6321</v>
      </c>
      <c r="K984" s="204" t="s">
        <v>6321</v>
      </c>
      <c r="L984" s="204" t="s">
        <v>6321</v>
      </c>
      <c r="M984" s="204" t="s">
        <v>831</v>
      </c>
    </row>
    <row r="985" spans="1:13" ht="45" x14ac:dyDescent="0.25">
      <c r="A985" s="206" t="s">
        <v>6552</v>
      </c>
      <c r="B985">
        <v>49</v>
      </c>
      <c r="C985" s="207" t="s">
        <v>6549</v>
      </c>
      <c r="D985" s="208" t="s">
        <v>6550</v>
      </c>
      <c r="E985" s="206" t="s">
        <v>6551</v>
      </c>
      <c r="F985" s="209" t="s">
        <v>6553</v>
      </c>
      <c r="G985" s="209" t="s">
        <v>6554</v>
      </c>
      <c r="H985" s="209" t="s">
        <v>6555</v>
      </c>
      <c r="I985" s="209" t="s">
        <v>6554</v>
      </c>
      <c r="J985" s="209" t="s">
        <v>6321</v>
      </c>
      <c r="K985" s="209" t="s">
        <v>6321</v>
      </c>
      <c r="L985" s="209" t="s">
        <v>6321</v>
      </c>
      <c r="M985" s="209" t="s">
        <v>831</v>
      </c>
    </row>
    <row r="986" spans="1:13" ht="45" x14ac:dyDescent="0.25">
      <c r="A986" s="206" t="s">
        <v>10407</v>
      </c>
      <c r="B986">
        <v>1037</v>
      </c>
      <c r="C986" s="207" t="s">
        <v>10404</v>
      </c>
      <c r="D986" s="208" t="s">
        <v>10405</v>
      </c>
      <c r="E986" s="206" t="s">
        <v>10406</v>
      </c>
      <c r="F986" s="209" t="s">
        <v>10408</v>
      </c>
      <c r="G986" s="209" t="s">
        <v>10409</v>
      </c>
      <c r="H986" s="209" t="s">
        <v>6439</v>
      </c>
      <c r="I986" s="209" t="s">
        <v>10410</v>
      </c>
      <c r="J986" s="209" t="s">
        <v>10411</v>
      </c>
      <c r="K986" s="209" t="s">
        <v>6321</v>
      </c>
      <c r="L986" s="209" t="s">
        <v>6321</v>
      </c>
      <c r="M986" s="209" t="s">
        <v>831</v>
      </c>
    </row>
    <row r="987" spans="1:13" ht="33.75" x14ac:dyDescent="0.25">
      <c r="A987" s="206" t="s">
        <v>2707</v>
      </c>
      <c r="B987">
        <v>2942</v>
      </c>
      <c r="C987" s="207" t="s">
        <v>17616</v>
      </c>
      <c r="D987" s="208" t="s">
        <v>17617</v>
      </c>
      <c r="E987" s="206" t="s">
        <v>2709</v>
      </c>
      <c r="F987" s="209" t="s">
        <v>16627</v>
      </c>
      <c r="G987" s="209" t="s">
        <v>16628</v>
      </c>
      <c r="H987" s="209" t="s">
        <v>7479</v>
      </c>
      <c r="I987" s="209" t="s">
        <v>16628</v>
      </c>
      <c r="J987" s="209" t="s">
        <v>6321</v>
      </c>
      <c r="K987" s="209" t="s">
        <v>6321</v>
      </c>
      <c r="L987" s="209" t="s">
        <v>6321</v>
      </c>
      <c r="M987" s="209" t="s">
        <v>831</v>
      </c>
    </row>
    <row r="988" spans="1:13" ht="45" x14ac:dyDescent="0.25">
      <c r="A988" s="202" t="s">
        <v>2710</v>
      </c>
      <c r="B988">
        <v>2947</v>
      </c>
      <c r="C988" s="203" t="s">
        <v>17637</v>
      </c>
      <c r="D988" s="205" t="s">
        <v>17638</v>
      </c>
      <c r="E988" s="202" t="s">
        <v>17639</v>
      </c>
      <c r="F988" s="204" t="s">
        <v>17640</v>
      </c>
      <c r="G988" s="204" t="s">
        <v>17563</v>
      </c>
      <c r="H988" s="204" t="s">
        <v>6634</v>
      </c>
      <c r="I988" s="204" t="s">
        <v>17563</v>
      </c>
      <c r="J988" s="204" t="s">
        <v>6321</v>
      </c>
      <c r="K988" s="204" t="s">
        <v>6321</v>
      </c>
      <c r="L988" s="204" t="s">
        <v>6321</v>
      </c>
      <c r="M988" s="204" t="s">
        <v>831</v>
      </c>
    </row>
    <row r="989" spans="1:13" ht="112.5" x14ac:dyDescent="0.25">
      <c r="A989" s="206" t="s">
        <v>25740</v>
      </c>
      <c r="B989">
        <v>1568</v>
      </c>
      <c r="C989" s="207" t="s">
        <v>25738</v>
      </c>
      <c r="D989" s="208" t="s">
        <v>30637</v>
      </c>
      <c r="E989" s="206" t="s">
        <v>25739</v>
      </c>
      <c r="F989" s="209" t="s">
        <v>25741</v>
      </c>
      <c r="G989" s="209" t="s">
        <v>25742</v>
      </c>
      <c r="H989" s="209" t="s">
        <v>7182</v>
      </c>
      <c r="I989" s="209" t="s">
        <v>25743</v>
      </c>
      <c r="J989" s="209" t="s">
        <v>6321</v>
      </c>
      <c r="K989" s="209" t="s">
        <v>25744</v>
      </c>
      <c r="L989" s="209" t="s">
        <v>6321</v>
      </c>
      <c r="M989" s="209" t="s">
        <v>25671</v>
      </c>
    </row>
    <row r="990" spans="1:13" ht="56.25" x14ac:dyDescent="0.25">
      <c r="A990" s="202" t="s">
        <v>13513</v>
      </c>
      <c r="B990">
        <v>1819</v>
      </c>
      <c r="C990" s="203" t="s">
        <v>13510</v>
      </c>
      <c r="D990" s="205" t="s">
        <v>13511</v>
      </c>
      <c r="E990" s="202" t="s">
        <v>13512</v>
      </c>
      <c r="F990" s="204" t="s">
        <v>13514</v>
      </c>
      <c r="G990" s="204" t="s">
        <v>13515</v>
      </c>
      <c r="H990" s="204" t="s">
        <v>6480</v>
      </c>
      <c r="I990" s="204" t="s">
        <v>13515</v>
      </c>
      <c r="J990" s="204" t="s">
        <v>6321</v>
      </c>
      <c r="K990" s="204" t="s">
        <v>6321</v>
      </c>
      <c r="L990" s="204" t="s">
        <v>6321</v>
      </c>
      <c r="M990" s="204" t="s">
        <v>831</v>
      </c>
    </row>
    <row r="991" spans="1:13" ht="33.75" x14ac:dyDescent="0.25">
      <c r="A991" s="202" t="s">
        <v>13676</v>
      </c>
      <c r="B991">
        <v>1862</v>
      </c>
      <c r="C991" s="203" t="s">
        <v>13673</v>
      </c>
      <c r="D991" s="205" t="s">
        <v>13674</v>
      </c>
      <c r="E991" s="202" t="s">
        <v>13675</v>
      </c>
      <c r="F991" s="204" t="s">
        <v>6695</v>
      </c>
      <c r="G991" s="204" t="s">
        <v>6696</v>
      </c>
      <c r="H991" s="204" t="s">
        <v>6439</v>
      </c>
      <c r="I991" s="204" t="s">
        <v>6696</v>
      </c>
      <c r="J991" s="204" t="s">
        <v>6321</v>
      </c>
      <c r="K991" s="204" t="s">
        <v>6321</v>
      </c>
      <c r="L991" s="204" t="s">
        <v>6321</v>
      </c>
      <c r="M991" s="204" t="s">
        <v>6330</v>
      </c>
    </row>
    <row r="992" spans="1:13" ht="33.75" x14ac:dyDescent="0.25">
      <c r="A992" s="206" t="s">
        <v>5475</v>
      </c>
      <c r="B992">
        <v>3140</v>
      </c>
      <c r="C992" s="207" t="s">
        <v>18358</v>
      </c>
      <c r="D992" s="208" t="s">
        <v>18359</v>
      </c>
      <c r="E992" s="206" t="s">
        <v>5719</v>
      </c>
      <c r="F992" s="209" t="s">
        <v>16627</v>
      </c>
      <c r="G992" s="209" t="s">
        <v>16628</v>
      </c>
      <c r="H992" s="209" t="s">
        <v>7479</v>
      </c>
      <c r="I992" s="209" t="s">
        <v>16628</v>
      </c>
      <c r="J992" s="209" t="s">
        <v>6321</v>
      </c>
      <c r="K992" s="209" t="s">
        <v>6321</v>
      </c>
      <c r="L992" s="209" t="s">
        <v>6321</v>
      </c>
      <c r="M992" s="209" t="s">
        <v>831</v>
      </c>
    </row>
    <row r="993" spans="1:13" ht="45" x14ac:dyDescent="0.25">
      <c r="A993" s="202" t="s">
        <v>1192</v>
      </c>
      <c r="B993">
        <v>3362</v>
      </c>
      <c r="C993" s="203" t="s">
        <v>19254</v>
      </c>
      <c r="D993" s="205" t="s">
        <v>19255</v>
      </c>
      <c r="E993" s="202" t="s">
        <v>1193</v>
      </c>
      <c r="F993" s="204" t="s">
        <v>6437</v>
      </c>
      <c r="G993" s="204" t="s">
        <v>6438</v>
      </c>
      <c r="H993" s="204" t="s">
        <v>6439</v>
      </c>
      <c r="I993" s="204" t="s">
        <v>19256</v>
      </c>
      <c r="J993" s="204" t="s">
        <v>6580</v>
      </c>
      <c r="K993" s="204" t="s">
        <v>6321</v>
      </c>
      <c r="L993" s="204" t="s">
        <v>6321</v>
      </c>
      <c r="M993" s="204" t="s">
        <v>831</v>
      </c>
    </row>
    <row r="994" spans="1:13" ht="78.75" x14ac:dyDescent="0.25">
      <c r="A994" s="206" t="s">
        <v>12211</v>
      </c>
      <c r="B994">
        <v>1490</v>
      </c>
      <c r="C994" s="207" t="s">
        <v>12209</v>
      </c>
      <c r="D994" s="208" t="s">
        <v>25721</v>
      </c>
      <c r="E994" s="206" t="s">
        <v>12210</v>
      </c>
      <c r="F994" s="209" t="s">
        <v>25722</v>
      </c>
      <c r="G994" s="209" t="s">
        <v>25723</v>
      </c>
      <c r="H994" s="209" t="s">
        <v>25724</v>
      </c>
      <c r="I994" s="209" t="s">
        <v>25725</v>
      </c>
      <c r="J994" s="209" t="s">
        <v>6321</v>
      </c>
      <c r="K994" s="209" t="s">
        <v>30638</v>
      </c>
      <c r="L994" s="209" t="s">
        <v>6321</v>
      </c>
      <c r="M994" s="209" t="s">
        <v>25579</v>
      </c>
    </row>
    <row r="995" spans="1:13" ht="56.25" x14ac:dyDescent="0.25">
      <c r="A995" s="202" t="s">
        <v>1660</v>
      </c>
      <c r="B995">
        <v>1178</v>
      </c>
      <c r="C995" s="203" t="s">
        <v>11019</v>
      </c>
      <c r="D995" s="205" t="s">
        <v>11020</v>
      </c>
      <c r="E995" s="202" t="s">
        <v>6067</v>
      </c>
      <c r="F995" s="204" t="s">
        <v>11021</v>
      </c>
      <c r="G995" s="204" t="s">
        <v>11022</v>
      </c>
      <c r="H995" s="204" t="s">
        <v>6439</v>
      </c>
      <c r="I995" s="204" t="s">
        <v>11023</v>
      </c>
      <c r="J995" s="204" t="s">
        <v>6321</v>
      </c>
      <c r="K995" s="204" t="s">
        <v>6321</v>
      </c>
      <c r="L995" s="204" t="s">
        <v>6321</v>
      </c>
      <c r="M995" s="204" t="s">
        <v>831</v>
      </c>
    </row>
    <row r="996" spans="1:13" ht="56.25" x14ac:dyDescent="0.25">
      <c r="A996" s="202" t="s">
        <v>12185</v>
      </c>
      <c r="B996">
        <v>1485</v>
      </c>
      <c r="C996" s="203" t="s">
        <v>12182</v>
      </c>
      <c r="D996" s="205" t="s">
        <v>12183</v>
      </c>
      <c r="E996" s="202" t="s">
        <v>12184</v>
      </c>
      <c r="F996" s="204" t="s">
        <v>12186</v>
      </c>
      <c r="G996" s="204" t="s">
        <v>12187</v>
      </c>
      <c r="H996" s="204" t="s">
        <v>8304</v>
      </c>
      <c r="I996" s="204" t="s">
        <v>12187</v>
      </c>
      <c r="J996" s="204" t="s">
        <v>6321</v>
      </c>
      <c r="K996" s="204" t="s">
        <v>6321</v>
      </c>
      <c r="L996" s="204" t="s">
        <v>6321</v>
      </c>
      <c r="M996" s="204" t="s">
        <v>831</v>
      </c>
    </row>
    <row r="997" spans="1:13" ht="45" x14ac:dyDescent="0.25">
      <c r="A997" s="202" t="s">
        <v>12796</v>
      </c>
      <c r="B997">
        <v>1638</v>
      </c>
      <c r="C997" s="203" t="s">
        <v>12793</v>
      </c>
      <c r="D997" s="205" t="s">
        <v>12794</v>
      </c>
      <c r="E997" s="202" t="s">
        <v>12795</v>
      </c>
      <c r="F997" s="204" t="s">
        <v>12797</v>
      </c>
      <c r="G997" s="204" t="s">
        <v>12798</v>
      </c>
      <c r="H997" s="204" t="s">
        <v>6416</v>
      </c>
      <c r="I997" s="204" t="s">
        <v>12799</v>
      </c>
      <c r="J997" s="204" t="s">
        <v>6321</v>
      </c>
      <c r="K997" s="204" t="s">
        <v>6321</v>
      </c>
      <c r="L997" s="204" t="s">
        <v>6321</v>
      </c>
      <c r="M997" s="204" t="s">
        <v>831</v>
      </c>
    </row>
    <row r="998" spans="1:13" ht="112.5" x14ac:dyDescent="0.25">
      <c r="A998" s="206" t="s">
        <v>30639</v>
      </c>
      <c r="B998">
        <v>2628</v>
      </c>
      <c r="C998" s="207" t="s">
        <v>16463</v>
      </c>
      <c r="D998" s="206" t="s">
        <v>30640</v>
      </c>
      <c r="E998" s="206" t="s">
        <v>30641</v>
      </c>
      <c r="F998" s="209" t="s">
        <v>16464</v>
      </c>
      <c r="G998" s="209" t="s">
        <v>16465</v>
      </c>
      <c r="H998" s="209" t="s">
        <v>6375</v>
      </c>
      <c r="I998" s="209" t="s">
        <v>16466</v>
      </c>
      <c r="J998" s="209" t="s">
        <v>6321</v>
      </c>
      <c r="K998" s="209" t="s">
        <v>6321</v>
      </c>
      <c r="L998" s="209" t="s">
        <v>6321</v>
      </c>
      <c r="M998" s="209" t="s">
        <v>6330</v>
      </c>
    </row>
    <row r="999" spans="1:13" ht="90" x14ac:dyDescent="0.25">
      <c r="A999" s="202" t="s">
        <v>18768</v>
      </c>
      <c r="B999">
        <v>3245</v>
      </c>
      <c r="C999" s="203" t="s">
        <v>18765</v>
      </c>
      <c r="D999" s="205" t="s">
        <v>18766</v>
      </c>
      <c r="E999" s="202" t="s">
        <v>18767</v>
      </c>
      <c r="F999" s="204" t="s">
        <v>6766</v>
      </c>
      <c r="G999" s="204" t="s">
        <v>6767</v>
      </c>
      <c r="H999" s="204" t="s">
        <v>6439</v>
      </c>
      <c r="I999" s="204" t="s">
        <v>6768</v>
      </c>
      <c r="J999" s="204" t="s">
        <v>6321</v>
      </c>
      <c r="K999" s="204" t="s">
        <v>6321</v>
      </c>
      <c r="L999" s="204" t="s">
        <v>6321</v>
      </c>
      <c r="M999" s="204" t="s">
        <v>831</v>
      </c>
    </row>
    <row r="1000" spans="1:13" ht="78.75" x14ac:dyDescent="0.25">
      <c r="A1000" s="206" t="s">
        <v>18756</v>
      </c>
      <c r="B1000">
        <v>3242</v>
      </c>
      <c r="C1000" s="207" t="s">
        <v>18753</v>
      </c>
      <c r="D1000" s="208" t="s">
        <v>18754</v>
      </c>
      <c r="E1000" s="206" t="s">
        <v>18755</v>
      </c>
      <c r="F1000" s="209" t="s">
        <v>7817</v>
      </c>
      <c r="G1000" s="209" t="s">
        <v>7818</v>
      </c>
      <c r="H1000" s="209" t="s">
        <v>6439</v>
      </c>
      <c r="I1000" s="209" t="s">
        <v>7819</v>
      </c>
      <c r="J1000" s="209" t="s">
        <v>6321</v>
      </c>
      <c r="K1000" s="209" t="s">
        <v>6321</v>
      </c>
      <c r="L1000" s="209" t="s">
        <v>6321</v>
      </c>
      <c r="M1000" s="209" t="s">
        <v>831</v>
      </c>
    </row>
    <row r="1001" spans="1:13" ht="112.5" x14ac:dyDescent="0.25">
      <c r="A1001" s="202" t="s">
        <v>18760</v>
      </c>
      <c r="B1001">
        <v>3243</v>
      </c>
      <c r="C1001" s="203" t="s">
        <v>18757</v>
      </c>
      <c r="D1001" s="205" t="s">
        <v>18758</v>
      </c>
      <c r="E1001" s="202" t="s">
        <v>18759</v>
      </c>
      <c r="F1001" s="204" t="s">
        <v>7817</v>
      </c>
      <c r="G1001" s="204" t="s">
        <v>7818</v>
      </c>
      <c r="H1001" s="204" t="s">
        <v>6439</v>
      </c>
      <c r="I1001" s="204" t="s">
        <v>7819</v>
      </c>
      <c r="J1001" s="204" t="s">
        <v>6321</v>
      </c>
      <c r="K1001" s="204" t="s">
        <v>6321</v>
      </c>
      <c r="L1001" s="204" t="s">
        <v>6321</v>
      </c>
      <c r="M1001" s="204" t="s">
        <v>831</v>
      </c>
    </row>
    <row r="1002" spans="1:13" ht="33.75" x14ac:dyDescent="0.25">
      <c r="A1002" s="206" t="s">
        <v>6413</v>
      </c>
      <c r="B1002">
        <v>16</v>
      </c>
      <c r="C1002" s="207" t="s">
        <v>6410</v>
      </c>
      <c r="D1002" s="208" t="s">
        <v>6411</v>
      </c>
      <c r="E1002" s="206" t="s">
        <v>6412</v>
      </c>
      <c r="F1002" s="209" t="s">
        <v>6414</v>
      </c>
      <c r="G1002" s="209" t="s">
        <v>6415</v>
      </c>
      <c r="H1002" s="209" t="s">
        <v>6416</v>
      </c>
      <c r="I1002" s="209" t="s">
        <v>6415</v>
      </c>
      <c r="J1002" s="209" t="s">
        <v>6321</v>
      </c>
      <c r="K1002" s="209" t="s">
        <v>6321</v>
      </c>
      <c r="L1002" s="209" t="s">
        <v>6321</v>
      </c>
      <c r="M1002" s="209" t="s">
        <v>831</v>
      </c>
    </row>
    <row r="1003" spans="1:13" ht="67.5" x14ac:dyDescent="0.25">
      <c r="A1003" s="206" t="s">
        <v>43</v>
      </c>
      <c r="B1003">
        <v>2903</v>
      </c>
      <c r="C1003" s="207" t="s">
        <v>17500</v>
      </c>
      <c r="D1003" s="208" t="s">
        <v>17501</v>
      </c>
      <c r="E1003" s="206" t="s">
        <v>1077</v>
      </c>
      <c r="F1003" s="209" t="s">
        <v>17498</v>
      </c>
      <c r="G1003" s="209" t="s">
        <v>17499</v>
      </c>
      <c r="H1003" s="209" t="s">
        <v>7294</v>
      </c>
      <c r="I1003" s="209" t="s">
        <v>17499</v>
      </c>
      <c r="J1003" s="209" t="s">
        <v>6321</v>
      </c>
      <c r="K1003" s="209" t="s">
        <v>8603</v>
      </c>
      <c r="L1003" s="209" t="s">
        <v>6321</v>
      </c>
      <c r="M1003" s="209" t="s">
        <v>831</v>
      </c>
    </row>
    <row r="1004" spans="1:13" ht="45" x14ac:dyDescent="0.25">
      <c r="A1004" s="202" t="s">
        <v>17530</v>
      </c>
      <c r="B1004">
        <v>2914</v>
      </c>
      <c r="C1004" s="203" t="s">
        <v>17527</v>
      </c>
      <c r="D1004" s="205" t="s">
        <v>17528</v>
      </c>
      <c r="E1004" s="202" t="s">
        <v>17529</v>
      </c>
      <c r="F1004" s="204" t="s">
        <v>7823</v>
      </c>
      <c r="G1004" s="204" t="s">
        <v>7824</v>
      </c>
      <c r="H1004" s="204" t="s">
        <v>6473</v>
      </c>
      <c r="I1004" s="204" t="s">
        <v>7824</v>
      </c>
      <c r="J1004" s="204" t="s">
        <v>6321</v>
      </c>
      <c r="K1004" s="204" t="s">
        <v>6321</v>
      </c>
      <c r="L1004" s="204" t="s">
        <v>6321</v>
      </c>
      <c r="M1004" s="204" t="s">
        <v>831</v>
      </c>
    </row>
    <row r="1005" spans="1:13" ht="45" x14ac:dyDescent="0.25">
      <c r="A1005" s="206" t="s">
        <v>17534</v>
      </c>
      <c r="B1005">
        <v>2915</v>
      </c>
      <c r="C1005" s="207" t="s">
        <v>17531</v>
      </c>
      <c r="D1005" s="208" t="s">
        <v>17532</v>
      </c>
      <c r="E1005" s="206" t="s">
        <v>17533</v>
      </c>
      <c r="F1005" s="209" t="s">
        <v>8739</v>
      </c>
      <c r="G1005" s="209" t="s">
        <v>8740</v>
      </c>
      <c r="H1005" s="209" t="s">
        <v>6473</v>
      </c>
      <c r="I1005" s="209" t="s">
        <v>8741</v>
      </c>
      <c r="J1005" s="209" t="s">
        <v>6321</v>
      </c>
      <c r="K1005" s="209" t="s">
        <v>6321</v>
      </c>
      <c r="L1005" s="209" t="s">
        <v>6321</v>
      </c>
      <c r="M1005" s="209" t="s">
        <v>831</v>
      </c>
    </row>
    <row r="1006" spans="1:13" ht="67.5" x14ac:dyDescent="0.25">
      <c r="A1006" s="206" t="s">
        <v>1222</v>
      </c>
      <c r="B1006">
        <v>2917</v>
      </c>
      <c r="C1006" s="207" t="s">
        <v>17537</v>
      </c>
      <c r="D1006" s="208" t="s">
        <v>17538</v>
      </c>
      <c r="E1006" s="206" t="s">
        <v>1223</v>
      </c>
      <c r="F1006" s="209" t="s">
        <v>17539</v>
      </c>
      <c r="G1006" s="209" t="s">
        <v>17540</v>
      </c>
      <c r="H1006" s="209" t="s">
        <v>6375</v>
      </c>
      <c r="I1006" s="209" t="s">
        <v>17540</v>
      </c>
      <c r="J1006" s="209" t="s">
        <v>6321</v>
      </c>
      <c r="K1006" s="209" t="s">
        <v>6321</v>
      </c>
      <c r="L1006" s="209" t="s">
        <v>6321</v>
      </c>
      <c r="M1006" s="209" t="s">
        <v>831</v>
      </c>
    </row>
    <row r="1007" spans="1:13" ht="67.5" x14ac:dyDescent="0.25">
      <c r="A1007" s="202" t="s">
        <v>2815</v>
      </c>
      <c r="B1007">
        <v>305</v>
      </c>
      <c r="C1007" s="203" t="s">
        <v>7811</v>
      </c>
      <c r="D1007" s="205" t="s">
        <v>7812</v>
      </c>
      <c r="E1007" s="202" t="s">
        <v>2817</v>
      </c>
      <c r="F1007" s="204" t="s">
        <v>6625</v>
      </c>
      <c r="G1007" s="204" t="s">
        <v>6626</v>
      </c>
      <c r="H1007" s="204" t="s">
        <v>6439</v>
      </c>
      <c r="I1007" s="204" t="s">
        <v>6627</v>
      </c>
      <c r="J1007" s="204" t="s">
        <v>6321</v>
      </c>
      <c r="K1007" s="204" t="s">
        <v>7591</v>
      </c>
      <c r="L1007" s="204" t="s">
        <v>6321</v>
      </c>
      <c r="M1007" s="204" t="s">
        <v>6330</v>
      </c>
    </row>
    <row r="1008" spans="1:13" ht="33.75" x14ac:dyDescent="0.25">
      <c r="A1008" s="202" t="s">
        <v>14123</v>
      </c>
      <c r="B1008">
        <v>1993</v>
      </c>
      <c r="C1008" s="203" t="s">
        <v>14120</v>
      </c>
      <c r="D1008" s="205" t="s">
        <v>14121</v>
      </c>
      <c r="E1008" s="202" t="s">
        <v>14122</v>
      </c>
      <c r="F1008" s="204" t="s">
        <v>7612</v>
      </c>
      <c r="G1008" s="204" t="s">
        <v>7613</v>
      </c>
      <c r="H1008" s="204" t="s">
        <v>6473</v>
      </c>
      <c r="I1008" s="204" t="s">
        <v>7613</v>
      </c>
      <c r="J1008" s="204" t="s">
        <v>6321</v>
      </c>
      <c r="K1008" s="204" t="s">
        <v>6321</v>
      </c>
      <c r="L1008" s="204" t="s">
        <v>6321</v>
      </c>
      <c r="M1008" s="204" t="s">
        <v>831</v>
      </c>
    </row>
    <row r="1009" spans="1:13" ht="33.75" x14ac:dyDescent="0.25">
      <c r="A1009" s="202" t="s">
        <v>16787</v>
      </c>
      <c r="B1009">
        <v>2708</v>
      </c>
      <c r="C1009" s="203" t="s">
        <v>16784</v>
      </c>
      <c r="D1009" s="205" t="s">
        <v>16785</v>
      </c>
      <c r="E1009" s="202" t="s">
        <v>16786</v>
      </c>
      <c r="F1009" s="204" t="s">
        <v>6695</v>
      </c>
      <c r="G1009" s="204" t="s">
        <v>6696</v>
      </c>
      <c r="H1009" s="204" t="s">
        <v>6439</v>
      </c>
      <c r="I1009" s="204" t="s">
        <v>6696</v>
      </c>
      <c r="J1009" s="204" t="s">
        <v>6321</v>
      </c>
      <c r="K1009" s="204" t="s">
        <v>6321</v>
      </c>
      <c r="L1009" s="204" t="s">
        <v>6321</v>
      </c>
      <c r="M1009" s="204" t="s">
        <v>831</v>
      </c>
    </row>
    <row r="1010" spans="1:13" ht="45" x14ac:dyDescent="0.25">
      <c r="A1010" s="206" t="s">
        <v>2827</v>
      </c>
      <c r="B1010">
        <v>318</v>
      </c>
      <c r="C1010" s="207" t="s">
        <v>7873</v>
      </c>
      <c r="D1010" s="208" t="s">
        <v>7874</v>
      </c>
      <c r="E1010" s="206" t="s">
        <v>2829</v>
      </c>
      <c r="F1010" s="209" t="s">
        <v>6766</v>
      </c>
      <c r="G1010" s="209" t="s">
        <v>6767</v>
      </c>
      <c r="H1010" s="209" t="s">
        <v>6439</v>
      </c>
      <c r="I1010" s="209" t="s">
        <v>6768</v>
      </c>
      <c r="J1010" s="209" t="s">
        <v>6321</v>
      </c>
      <c r="K1010" s="209" t="s">
        <v>6321</v>
      </c>
      <c r="L1010" s="209" t="s">
        <v>6321</v>
      </c>
      <c r="M1010" s="209" t="s">
        <v>831</v>
      </c>
    </row>
    <row r="1011" spans="1:13" ht="90" x14ac:dyDescent="0.25">
      <c r="A1011" s="202" t="s">
        <v>6559</v>
      </c>
      <c r="B1011">
        <v>50</v>
      </c>
      <c r="C1011" s="203" t="s">
        <v>6556</v>
      </c>
      <c r="D1011" s="205" t="s">
        <v>6557</v>
      </c>
      <c r="E1011" s="202" t="s">
        <v>6558</v>
      </c>
      <c r="F1011" s="204" t="s">
        <v>6560</v>
      </c>
      <c r="G1011" s="204" t="s">
        <v>6561</v>
      </c>
      <c r="H1011" s="204" t="s">
        <v>6555</v>
      </c>
      <c r="I1011" s="204" t="s">
        <v>6561</v>
      </c>
      <c r="J1011" s="204" t="s">
        <v>6321</v>
      </c>
      <c r="K1011" s="204" t="s">
        <v>6321</v>
      </c>
      <c r="L1011" s="204" t="s">
        <v>6321</v>
      </c>
      <c r="M1011" s="204" t="s">
        <v>831</v>
      </c>
    </row>
    <row r="1012" spans="1:13" ht="33.75" x14ac:dyDescent="0.25">
      <c r="A1012" s="202" t="s">
        <v>11581</v>
      </c>
      <c r="B1012">
        <v>1311</v>
      </c>
      <c r="C1012" s="203" t="s">
        <v>11578</v>
      </c>
      <c r="D1012" s="205" t="s">
        <v>11579</v>
      </c>
      <c r="E1012" s="202" t="s">
        <v>11580</v>
      </c>
      <c r="F1012" s="204" t="s">
        <v>7319</v>
      </c>
      <c r="G1012" s="204" t="s">
        <v>7320</v>
      </c>
      <c r="H1012" s="204" t="s">
        <v>6473</v>
      </c>
      <c r="I1012" s="204" t="s">
        <v>7320</v>
      </c>
      <c r="J1012" s="204" t="s">
        <v>6321</v>
      </c>
      <c r="K1012" s="204" t="s">
        <v>6321</v>
      </c>
      <c r="L1012" s="204" t="s">
        <v>6321</v>
      </c>
      <c r="M1012" s="204" t="s">
        <v>7658</v>
      </c>
    </row>
    <row r="1013" spans="1:13" ht="45" x14ac:dyDescent="0.25">
      <c r="A1013" s="206" t="s">
        <v>2830</v>
      </c>
      <c r="B1013">
        <v>3007</v>
      </c>
      <c r="C1013" s="207" t="s">
        <v>17818</v>
      </c>
      <c r="D1013" s="208" t="s">
        <v>17819</v>
      </c>
      <c r="E1013" s="206" t="s">
        <v>2832</v>
      </c>
      <c r="F1013" s="209" t="s">
        <v>6744</v>
      </c>
      <c r="G1013" s="209" t="s">
        <v>6745</v>
      </c>
      <c r="H1013" s="209" t="s">
        <v>6746</v>
      </c>
      <c r="I1013" s="209" t="s">
        <v>6747</v>
      </c>
      <c r="J1013" s="209" t="s">
        <v>6321</v>
      </c>
      <c r="K1013" s="209" t="s">
        <v>6321</v>
      </c>
      <c r="L1013" s="209" t="s">
        <v>6321</v>
      </c>
      <c r="M1013" s="209" t="s">
        <v>831</v>
      </c>
    </row>
    <row r="1014" spans="1:13" ht="78.75" x14ac:dyDescent="0.25">
      <c r="A1014" s="202" t="s">
        <v>2836</v>
      </c>
      <c r="B1014">
        <v>2929</v>
      </c>
      <c r="C1014" s="203" t="s">
        <v>17574</v>
      </c>
      <c r="D1014" s="205" t="s">
        <v>17575</v>
      </c>
      <c r="E1014" s="202" t="s">
        <v>2838</v>
      </c>
      <c r="F1014" s="204" t="s">
        <v>16509</v>
      </c>
      <c r="G1014" s="204" t="s">
        <v>16510</v>
      </c>
      <c r="H1014" s="204" t="s">
        <v>6375</v>
      </c>
      <c r="I1014" s="204" t="s">
        <v>16511</v>
      </c>
      <c r="J1014" s="204" t="s">
        <v>6321</v>
      </c>
      <c r="K1014" s="204" t="s">
        <v>6321</v>
      </c>
      <c r="L1014" s="204" t="s">
        <v>6321</v>
      </c>
      <c r="M1014" s="204" t="s">
        <v>831</v>
      </c>
    </row>
    <row r="1015" spans="1:13" ht="90" x14ac:dyDescent="0.25">
      <c r="A1015" s="202" t="s">
        <v>11438</v>
      </c>
      <c r="B1015">
        <v>1281</v>
      </c>
      <c r="C1015" s="203" t="s">
        <v>11435</v>
      </c>
      <c r="D1015" s="205" t="s">
        <v>11436</v>
      </c>
      <c r="E1015" s="202" t="s">
        <v>11437</v>
      </c>
      <c r="F1015" s="204" t="s">
        <v>11439</v>
      </c>
      <c r="G1015" s="204" t="s">
        <v>11440</v>
      </c>
      <c r="H1015" s="204" t="s">
        <v>7479</v>
      </c>
      <c r="I1015" s="204" t="s">
        <v>11440</v>
      </c>
      <c r="J1015" s="204" t="s">
        <v>6321</v>
      </c>
      <c r="K1015" s="204" t="s">
        <v>6321</v>
      </c>
      <c r="L1015" s="204" t="s">
        <v>6321</v>
      </c>
      <c r="M1015" s="204" t="s">
        <v>831</v>
      </c>
    </row>
    <row r="1016" spans="1:13" ht="56.25" x14ac:dyDescent="0.25">
      <c r="A1016" s="202" t="s">
        <v>7144</v>
      </c>
      <c r="B1016">
        <v>164</v>
      </c>
      <c r="C1016" s="203" t="s">
        <v>7141</v>
      </c>
      <c r="D1016" s="205" t="s">
        <v>7142</v>
      </c>
      <c r="E1016" s="202" t="s">
        <v>7143</v>
      </c>
      <c r="F1016" s="204" t="s">
        <v>6712</v>
      </c>
      <c r="G1016" s="204" t="s">
        <v>6713</v>
      </c>
      <c r="H1016" s="204" t="s">
        <v>6634</v>
      </c>
      <c r="I1016" s="204" t="s">
        <v>6714</v>
      </c>
      <c r="J1016" s="204" t="s">
        <v>6321</v>
      </c>
      <c r="K1016" s="204" t="s">
        <v>6321</v>
      </c>
      <c r="L1016" s="204" t="s">
        <v>6321</v>
      </c>
      <c r="M1016" s="204" t="s">
        <v>831</v>
      </c>
    </row>
    <row r="1017" spans="1:13" ht="33.75" x14ac:dyDescent="0.25">
      <c r="A1017" s="202" t="s">
        <v>13630</v>
      </c>
      <c r="B1017">
        <v>1850</v>
      </c>
      <c r="C1017" s="203" t="s">
        <v>13627</v>
      </c>
      <c r="D1017" s="205" t="s">
        <v>13628</v>
      </c>
      <c r="E1017" s="202" t="s">
        <v>13629</v>
      </c>
      <c r="F1017" s="204" t="s">
        <v>6673</v>
      </c>
      <c r="G1017" s="204" t="s">
        <v>6674</v>
      </c>
      <c r="H1017" s="204" t="s">
        <v>6473</v>
      </c>
      <c r="I1017" s="204" t="s">
        <v>6674</v>
      </c>
      <c r="J1017" s="204" t="s">
        <v>6321</v>
      </c>
      <c r="K1017" s="204" t="s">
        <v>6321</v>
      </c>
      <c r="L1017" s="204" t="s">
        <v>6321</v>
      </c>
      <c r="M1017" s="204" t="s">
        <v>831</v>
      </c>
    </row>
    <row r="1018" spans="1:13" ht="33.75" x14ac:dyDescent="0.25">
      <c r="A1018" s="206" t="s">
        <v>757</v>
      </c>
      <c r="B1018">
        <v>1312</v>
      </c>
      <c r="C1018" s="207" t="s">
        <v>11582</v>
      </c>
      <c r="D1018" s="208" t="s">
        <v>11583</v>
      </c>
      <c r="E1018" s="206" t="s">
        <v>11584</v>
      </c>
      <c r="F1018" s="209" t="s">
        <v>9049</v>
      </c>
      <c r="G1018" s="209" t="s">
        <v>9050</v>
      </c>
      <c r="H1018" s="209" t="s">
        <v>6473</v>
      </c>
      <c r="I1018" s="209" t="s">
        <v>9050</v>
      </c>
      <c r="J1018" s="209" t="s">
        <v>6321</v>
      </c>
      <c r="K1018" s="209" t="s">
        <v>6321</v>
      </c>
      <c r="L1018" s="209" t="s">
        <v>6321</v>
      </c>
      <c r="M1018" s="209" t="s">
        <v>831</v>
      </c>
    </row>
    <row r="1019" spans="1:13" ht="33.75" x14ac:dyDescent="0.25">
      <c r="A1019" s="202" t="s">
        <v>12806</v>
      </c>
      <c r="B1019">
        <v>1640</v>
      </c>
      <c r="C1019" s="203" t="s">
        <v>12803</v>
      </c>
      <c r="D1019" s="205" t="s">
        <v>12804</v>
      </c>
      <c r="E1019" s="202" t="s">
        <v>12805</v>
      </c>
      <c r="F1019" s="204" t="s">
        <v>6414</v>
      </c>
      <c r="G1019" s="204" t="s">
        <v>12727</v>
      </c>
      <c r="H1019" s="204" t="s">
        <v>6416</v>
      </c>
      <c r="I1019" s="204" t="s">
        <v>12727</v>
      </c>
      <c r="J1019" s="204" t="s">
        <v>6321</v>
      </c>
      <c r="K1019" s="204" t="s">
        <v>6321</v>
      </c>
      <c r="L1019" s="204" t="s">
        <v>6321</v>
      </c>
      <c r="M1019" s="204" t="s">
        <v>831</v>
      </c>
    </row>
    <row r="1020" spans="1:13" ht="67.5" x14ac:dyDescent="0.25">
      <c r="A1020" s="202" t="s">
        <v>18008</v>
      </c>
      <c r="B1020">
        <v>3050</v>
      </c>
      <c r="C1020" s="203" t="s">
        <v>18005</v>
      </c>
      <c r="D1020" s="205" t="s">
        <v>18006</v>
      </c>
      <c r="E1020" s="202" t="s">
        <v>18007</v>
      </c>
      <c r="F1020" s="204" t="s">
        <v>18009</v>
      </c>
      <c r="G1020" s="204" t="s">
        <v>18010</v>
      </c>
      <c r="H1020" s="204" t="s">
        <v>6522</v>
      </c>
      <c r="I1020" s="204" t="s">
        <v>18011</v>
      </c>
      <c r="J1020" s="204" t="s">
        <v>6321</v>
      </c>
      <c r="K1020" s="204" t="s">
        <v>6321</v>
      </c>
      <c r="L1020" s="204" t="s">
        <v>6321</v>
      </c>
      <c r="M1020" s="204" t="s">
        <v>831</v>
      </c>
    </row>
    <row r="1021" spans="1:13" ht="78.75" x14ac:dyDescent="0.25">
      <c r="A1021" s="202" t="s">
        <v>12157</v>
      </c>
      <c r="B1021">
        <v>1470</v>
      </c>
      <c r="C1021" s="203" t="s">
        <v>12154</v>
      </c>
      <c r="D1021" s="205" t="s">
        <v>12155</v>
      </c>
      <c r="E1021" s="202" t="s">
        <v>12156</v>
      </c>
      <c r="F1021" s="204" t="s">
        <v>12158</v>
      </c>
      <c r="G1021" s="204" t="s">
        <v>12159</v>
      </c>
      <c r="H1021" s="204" t="s">
        <v>6421</v>
      </c>
      <c r="I1021" s="204" t="s">
        <v>12159</v>
      </c>
      <c r="J1021" s="204" t="s">
        <v>6321</v>
      </c>
      <c r="K1021" s="204" t="s">
        <v>6524</v>
      </c>
      <c r="L1021" s="204" t="s">
        <v>6321</v>
      </c>
      <c r="M1021" s="204" t="s">
        <v>6330</v>
      </c>
    </row>
    <row r="1022" spans="1:13" ht="56.25" x14ac:dyDescent="0.25">
      <c r="A1022" s="202" t="s">
        <v>12603</v>
      </c>
      <c r="B1022">
        <v>1590</v>
      </c>
      <c r="C1022" s="203" t="s">
        <v>12600</v>
      </c>
      <c r="D1022" s="205" t="s">
        <v>12601</v>
      </c>
      <c r="E1022" s="202" t="s">
        <v>12602</v>
      </c>
      <c r="F1022" s="204" t="s">
        <v>7414</v>
      </c>
      <c r="G1022" s="204" t="s">
        <v>7415</v>
      </c>
      <c r="H1022" s="204" t="s">
        <v>7135</v>
      </c>
      <c r="I1022" s="204" t="s">
        <v>7416</v>
      </c>
      <c r="J1022" s="204" t="s">
        <v>6321</v>
      </c>
      <c r="K1022" s="204" t="s">
        <v>6321</v>
      </c>
      <c r="L1022" s="204" t="s">
        <v>6321</v>
      </c>
      <c r="M1022" s="204" t="s">
        <v>831</v>
      </c>
    </row>
    <row r="1023" spans="1:13" ht="33.75" x14ac:dyDescent="0.25">
      <c r="A1023" s="202" t="s">
        <v>20510</v>
      </c>
      <c r="B1023">
        <v>3695</v>
      </c>
      <c r="C1023" s="203" t="s">
        <v>20507</v>
      </c>
      <c r="D1023" s="205" t="s">
        <v>20508</v>
      </c>
      <c r="E1023" s="202" t="s">
        <v>20509</v>
      </c>
      <c r="F1023" s="204" t="s">
        <v>18836</v>
      </c>
      <c r="G1023" s="204" t="s">
        <v>20511</v>
      </c>
      <c r="H1023" s="204" t="s">
        <v>7479</v>
      </c>
      <c r="I1023" s="204" t="s">
        <v>20511</v>
      </c>
      <c r="J1023" s="204" t="s">
        <v>6321</v>
      </c>
      <c r="K1023" s="204" t="s">
        <v>6321</v>
      </c>
      <c r="L1023" s="204" t="s">
        <v>6321</v>
      </c>
      <c r="M1023" s="204" t="s">
        <v>831</v>
      </c>
    </row>
    <row r="1024" spans="1:13" ht="33.75" x14ac:dyDescent="0.25">
      <c r="A1024" s="202" t="s">
        <v>11197</v>
      </c>
      <c r="B1024">
        <v>1220</v>
      </c>
      <c r="C1024" s="203" t="s">
        <v>11194</v>
      </c>
      <c r="D1024" s="205" t="s">
        <v>11195</v>
      </c>
      <c r="E1024" s="202" t="s">
        <v>11196</v>
      </c>
      <c r="F1024" s="204" t="s">
        <v>7319</v>
      </c>
      <c r="G1024" s="204" t="s">
        <v>7320</v>
      </c>
      <c r="H1024" s="204" t="s">
        <v>6473</v>
      </c>
      <c r="I1024" s="204" t="s">
        <v>7320</v>
      </c>
      <c r="J1024" s="204" t="s">
        <v>6321</v>
      </c>
      <c r="K1024" s="204" t="s">
        <v>11198</v>
      </c>
      <c r="L1024" s="204" t="s">
        <v>6321</v>
      </c>
      <c r="M1024" s="204" t="s">
        <v>831</v>
      </c>
    </row>
    <row r="1025" spans="1:13" ht="33.75" x14ac:dyDescent="0.25">
      <c r="A1025" s="202" t="s">
        <v>12816</v>
      </c>
      <c r="B1025">
        <v>1642</v>
      </c>
      <c r="C1025" s="203" t="s">
        <v>12813</v>
      </c>
      <c r="D1025" s="205" t="s">
        <v>12814</v>
      </c>
      <c r="E1025" s="202" t="s">
        <v>12815</v>
      </c>
      <c r="F1025" s="204" t="s">
        <v>6414</v>
      </c>
      <c r="G1025" s="204" t="s">
        <v>12817</v>
      </c>
      <c r="H1025" s="204" t="s">
        <v>6416</v>
      </c>
      <c r="I1025" s="204" t="s">
        <v>12817</v>
      </c>
      <c r="J1025" s="204" t="s">
        <v>6321</v>
      </c>
      <c r="K1025" s="204" t="s">
        <v>6321</v>
      </c>
      <c r="L1025" s="204" t="s">
        <v>6321</v>
      </c>
      <c r="M1025" s="204" t="s">
        <v>831</v>
      </c>
    </row>
    <row r="1026" spans="1:13" ht="78.75" x14ac:dyDescent="0.25">
      <c r="A1026" s="206" t="s">
        <v>13378</v>
      </c>
      <c r="B1026">
        <v>1774</v>
      </c>
      <c r="C1026" s="207" t="s">
        <v>13375</v>
      </c>
      <c r="D1026" s="208" t="s">
        <v>13376</v>
      </c>
      <c r="E1026" s="206" t="s">
        <v>13377</v>
      </c>
      <c r="F1026" s="209" t="s">
        <v>7257</v>
      </c>
      <c r="G1026" s="209" t="s">
        <v>7258</v>
      </c>
      <c r="H1026" s="209" t="s">
        <v>6886</v>
      </c>
      <c r="I1026" s="209" t="s">
        <v>7258</v>
      </c>
      <c r="J1026" s="209" t="s">
        <v>6321</v>
      </c>
      <c r="K1026" s="209" t="s">
        <v>9992</v>
      </c>
      <c r="L1026" s="209" t="s">
        <v>6321</v>
      </c>
      <c r="M1026" s="209" t="s">
        <v>831</v>
      </c>
    </row>
    <row r="1027" spans="1:13" ht="22.5" x14ac:dyDescent="0.25">
      <c r="A1027" s="202" t="s">
        <v>12539</v>
      </c>
      <c r="B1027">
        <v>1575</v>
      </c>
      <c r="C1027" s="203" t="s">
        <v>12536</v>
      </c>
      <c r="D1027" s="205" t="s">
        <v>12537</v>
      </c>
      <c r="E1027" s="202" t="s">
        <v>12538</v>
      </c>
      <c r="F1027" s="204" t="s">
        <v>11837</v>
      </c>
      <c r="G1027" s="204" t="s">
        <v>11838</v>
      </c>
      <c r="H1027" s="204" t="s">
        <v>11839</v>
      </c>
      <c r="I1027" s="204" t="s">
        <v>11838</v>
      </c>
      <c r="J1027" s="204" t="s">
        <v>6321</v>
      </c>
      <c r="K1027" s="204" t="s">
        <v>6321</v>
      </c>
      <c r="L1027" s="204" t="s">
        <v>6321</v>
      </c>
      <c r="M1027" s="204" t="s">
        <v>6330</v>
      </c>
    </row>
    <row r="1028" spans="1:13" ht="22.5" x14ac:dyDescent="0.25">
      <c r="A1028" s="202" t="s">
        <v>12546</v>
      </c>
      <c r="B1028">
        <v>1577</v>
      </c>
      <c r="C1028" s="203" t="s">
        <v>12543</v>
      </c>
      <c r="D1028" s="205" t="s">
        <v>12544</v>
      </c>
      <c r="E1028" s="202" t="s">
        <v>12545</v>
      </c>
      <c r="F1028" s="204" t="s">
        <v>10877</v>
      </c>
      <c r="G1028" s="204" t="s">
        <v>10878</v>
      </c>
      <c r="H1028" s="204" t="s">
        <v>6337</v>
      </c>
      <c r="I1028" s="204" t="s">
        <v>10878</v>
      </c>
      <c r="J1028" s="204" t="s">
        <v>6321</v>
      </c>
      <c r="K1028" s="204" t="s">
        <v>6321</v>
      </c>
      <c r="L1028" s="204" t="s">
        <v>6321</v>
      </c>
      <c r="M1028" s="204" t="s">
        <v>831</v>
      </c>
    </row>
    <row r="1029" spans="1:13" ht="22.5" x14ac:dyDescent="0.25">
      <c r="A1029" s="206" t="s">
        <v>5481</v>
      </c>
      <c r="B1029">
        <v>2737</v>
      </c>
      <c r="C1029" s="207" t="s">
        <v>16901</v>
      </c>
      <c r="D1029" s="208" t="s">
        <v>16902</v>
      </c>
      <c r="E1029" s="206" t="s">
        <v>5724</v>
      </c>
      <c r="F1029" s="209" t="s">
        <v>14754</v>
      </c>
      <c r="G1029" s="209" t="s">
        <v>14755</v>
      </c>
      <c r="H1029" s="209" t="s">
        <v>6427</v>
      </c>
      <c r="I1029" s="209" t="s">
        <v>14755</v>
      </c>
      <c r="J1029" s="209" t="s">
        <v>6321</v>
      </c>
      <c r="K1029" s="209" t="s">
        <v>6321</v>
      </c>
      <c r="L1029" s="209" t="s">
        <v>9578</v>
      </c>
      <c r="M1029" s="209" t="s">
        <v>6423</v>
      </c>
    </row>
    <row r="1030" spans="1:13" ht="45" x14ac:dyDescent="0.25">
      <c r="A1030" s="202" t="s">
        <v>1255</v>
      </c>
      <c r="B1030">
        <v>1794</v>
      </c>
      <c r="C1030" s="203" t="s">
        <v>13438</v>
      </c>
      <c r="D1030" s="205" t="s">
        <v>13439</v>
      </c>
      <c r="E1030" s="202" t="s">
        <v>1256</v>
      </c>
      <c r="F1030" s="204" t="s">
        <v>11164</v>
      </c>
      <c r="G1030" s="204" t="s">
        <v>11425</v>
      </c>
      <c r="H1030" s="204" t="s">
        <v>6416</v>
      </c>
      <c r="I1030" s="204" t="s">
        <v>13440</v>
      </c>
      <c r="J1030" s="204" t="s">
        <v>10249</v>
      </c>
      <c r="K1030" s="204" t="s">
        <v>6321</v>
      </c>
      <c r="L1030" s="204" t="s">
        <v>6321</v>
      </c>
      <c r="M1030" s="204" t="s">
        <v>831</v>
      </c>
    </row>
    <row r="1031" spans="1:13" ht="67.5" x14ac:dyDescent="0.25">
      <c r="A1031" s="206" t="s">
        <v>2889</v>
      </c>
      <c r="B1031">
        <v>946</v>
      </c>
      <c r="C1031" s="207" t="s">
        <v>10132</v>
      </c>
      <c r="D1031" s="208" t="s">
        <v>10133</v>
      </c>
      <c r="E1031" s="206" t="s">
        <v>2891</v>
      </c>
      <c r="F1031" s="209" t="s">
        <v>10129</v>
      </c>
      <c r="G1031" s="209" t="s">
        <v>10130</v>
      </c>
      <c r="H1031" s="209" t="s">
        <v>6570</v>
      </c>
      <c r="I1031" s="209" t="s">
        <v>10131</v>
      </c>
      <c r="J1031" s="209" t="s">
        <v>6321</v>
      </c>
      <c r="K1031" s="209" t="s">
        <v>6321</v>
      </c>
      <c r="L1031" s="209" t="s">
        <v>6321</v>
      </c>
      <c r="M1031" s="209" t="s">
        <v>831</v>
      </c>
    </row>
    <row r="1032" spans="1:13" ht="67.5" x14ac:dyDescent="0.25">
      <c r="A1032" s="206" t="s">
        <v>1671</v>
      </c>
      <c r="B1032">
        <v>1227</v>
      </c>
      <c r="C1032" s="207" t="s">
        <v>11223</v>
      </c>
      <c r="D1032" s="208" t="s">
        <v>11224</v>
      </c>
      <c r="E1032" s="206" t="s">
        <v>11225</v>
      </c>
      <c r="F1032" s="209" t="s">
        <v>11226</v>
      </c>
      <c r="G1032" s="209" t="s">
        <v>11227</v>
      </c>
      <c r="H1032" s="209" t="s">
        <v>6510</v>
      </c>
      <c r="I1032" s="209" t="s">
        <v>11228</v>
      </c>
      <c r="J1032" s="209" t="s">
        <v>11221</v>
      </c>
      <c r="K1032" s="209" t="s">
        <v>6321</v>
      </c>
      <c r="L1032" s="209" t="s">
        <v>10272</v>
      </c>
      <c r="M1032" s="209" t="s">
        <v>831</v>
      </c>
    </row>
    <row r="1033" spans="1:13" ht="22.5" x14ac:dyDescent="0.25">
      <c r="A1033" s="202" t="s">
        <v>13921</v>
      </c>
      <c r="B1033">
        <v>1940</v>
      </c>
      <c r="C1033" s="203" t="s">
        <v>13918</v>
      </c>
      <c r="D1033" s="205" t="s">
        <v>13919</v>
      </c>
      <c r="E1033" s="202" t="s">
        <v>13920</v>
      </c>
      <c r="F1033" s="204" t="s">
        <v>7319</v>
      </c>
      <c r="G1033" s="204" t="s">
        <v>7320</v>
      </c>
      <c r="H1033" s="204" t="s">
        <v>6473</v>
      </c>
      <c r="I1033" s="204" t="s">
        <v>7320</v>
      </c>
      <c r="J1033" s="204" t="s">
        <v>6321</v>
      </c>
      <c r="K1033" s="204" t="s">
        <v>6321</v>
      </c>
      <c r="L1033" s="204" t="s">
        <v>6321</v>
      </c>
      <c r="M1033" s="204" t="s">
        <v>831</v>
      </c>
    </row>
    <row r="1034" spans="1:13" ht="33.75" x14ac:dyDescent="0.25">
      <c r="A1034" s="202" t="s">
        <v>16131</v>
      </c>
      <c r="B1034">
        <v>2510</v>
      </c>
      <c r="C1034" s="203" t="s">
        <v>16128</v>
      </c>
      <c r="D1034" s="205" t="s">
        <v>16129</v>
      </c>
      <c r="E1034" s="202" t="s">
        <v>16130</v>
      </c>
      <c r="F1034" s="204" t="s">
        <v>16132</v>
      </c>
      <c r="G1034" s="204" t="s">
        <v>9844</v>
      </c>
      <c r="H1034" s="204" t="s">
        <v>6886</v>
      </c>
      <c r="I1034" s="204" t="s">
        <v>9844</v>
      </c>
      <c r="J1034" s="204" t="s">
        <v>6321</v>
      </c>
      <c r="K1034" s="204" t="s">
        <v>6321</v>
      </c>
      <c r="L1034" s="204" t="s">
        <v>6321</v>
      </c>
      <c r="M1034" s="204" t="s">
        <v>9110</v>
      </c>
    </row>
    <row r="1035" spans="1:13" ht="56.25" x14ac:dyDescent="0.25">
      <c r="A1035" s="206" t="s">
        <v>1431</v>
      </c>
      <c r="B1035">
        <v>3023</v>
      </c>
      <c r="C1035" s="207" t="s">
        <v>17887</v>
      </c>
      <c r="D1035" s="208" t="s">
        <v>17888</v>
      </c>
      <c r="E1035" s="206" t="s">
        <v>1432</v>
      </c>
      <c r="F1035" s="209" t="s">
        <v>17889</v>
      </c>
      <c r="G1035" s="209" t="s">
        <v>17890</v>
      </c>
      <c r="H1035" s="209" t="s">
        <v>6480</v>
      </c>
      <c r="I1035" s="209" t="s">
        <v>17890</v>
      </c>
      <c r="J1035" s="209" t="s">
        <v>6321</v>
      </c>
      <c r="K1035" s="209" t="s">
        <v>6321</v>
      </c>
      <c r="L1035" s="209" t="s">
        <v>6321</v>
      </c>
      <c r="M1035" s="209" t="s">
        <v>831</v>
      </c>
    </row>
    <row r="1036" spans="1:13" ht="101.25" x14ac:dyDescent="0.25">
      <c r="A1036" s="202" t="s">
        <v>5935</v>
      </c>
      <c r="B1036">
        <v>3209</v>
      </c>
      <c r="C1036" s="203" t="s">
        <v>18645</v>
      </c>
      <c r="D1036" s="205" t="s">
        <v>5934</v>
      </c>
      <c r="E1036" s="202" t="s">
        <v>5936</v>
      </c>
      <c r="F1036" s="204" t="s">
        <v>18646</v>
      </c>
      <c r="G1036" s="204" t="s">
        <v>18647</v>
      </c>
      <c r="H1036" s="204" t="s">
        <v>7026</v>
      </c>
      <c r="I1036" s="204" t="s">
        <v>18648</v>
      </c>
      <c r="J1036" s="204" t="s">
        <v>6321</v>
      </c>
      <c r="K1036" s="204" t="s">
        <v>12521</v>
      </c>
      <c r="L1036" s="204" t="s">
        <v>6321</v>
      </c>
      <c r="M1036" s="204" t="s">
        <v>930</v>
      </c>
    </row>
    <row r="1037" spans="1:13" ht="45" x14ac:dyDescent="0.25">
      <c r="A1037" s="206" t="s">
        <v>30642</v>
      </c>
      <c r="B1037">
        <v>1247</v>
      </c>
      <c r="C1037" s="207" t="s">
        <v>11318</v>
      </c>
      <c r="D1037" s="206" t="s">
        <v>30643</v>
      </c>
      <c r="E1037" s="206" t="s">
        <v>30644</v>
      </c>
      <c r="F1037" s="209" t="s">
        <v>25709</v>
      </c>
      <c r="G1037" s="209" t="s">
        <v>25710</v>
      </c>
      <c r="H1037" s="209" t="s">
        <v>6329</v>
      </c>
      <c r="I1037" s="209" t="s">
        <v>11319</v>
      </c>
      <c r="J1037" s="209" t="s">
        <v>6347</v>
      </c>
      <c r="K1037" s="209" t="s">
        <v>6321</v>
      </c>
      <c r="L1037" s="209" t="s">
        <v>6517</v>
      </c>
      <c r="M1037" s="209" t="s">
        <v>831</v>
      </c>
    </row>
    <row r="1038" spans="1:13" ht="45" x14ac:dyDescent="0.25">
      <c r="A1038" s="206" t="s">
        <v>11451</v>
      </c>
      <c r="B1038">
        <v>1284</v>
      </c>
      <c r="C1038" s="207" t="s">
        <v>11448</v>
      </c>
      <c r="D1038" s="208" t="s">
        <v>11449</v>
      </c>
      <c r="E1038" s="206" t="s">
        <v>11450</v>
      </c>
      <c r="F1038" s="209" t="s">
        <v>8668</v>
      </c>
      <c r="G1038" s="209" t="s">
        <v>8669</v>
      </c>
      <c r="H1038" s="209" t="s">
        <v>6473</v>
      </c>
      <c r="I1038" s="209" t="s">
        <v>8670</v>
      </c>
      <c r="J1038" s="209" t="s">
        <v>6321</v>
      </c>
      <c r="K1038" s="209" t="s">
        <v>6321</v>
      </c>
      <c r="L1038" s="209" t="s">
        <v>6321</v>
      </c>
      <c r="M1038" s="209" t="s">
        <v>831</v>
      </c>
    </row>
    <row r="1039" spans="1:13" ht="33.75" x14ac:dyDescent="0.25">
      <c r="A1039" s="206" t="s">
        <v>8690</v>
      </c>
      <c r="B1039">
        <v>498</v>
      </c>
      <c r="C1039" s="207" t="s">
        <v>8687</v>
      </c>
      <c r="D1039" s="208" t="s">
        <v>8688</v>
      </c>
      <c r="E1039" s="206" t="s">
        <v>8689</v>
      </c>
      <c r="F1039" s="209" t="s">
        <v>6673</v>
      </c>
      <c r="G1039" s="209" t="s">
        <v>6674</v>
      </c>
      <c r="H1039" s="209" t="s">
        <v>6473</v>
      </c>
      <c r="I1039" s="209" t="s">
        <v>6674</v>
      </c>
      <c r="J1039" s="209" t="s">
        <v>6321</v>
      </c>
      <c r="K1039" s="209" t="s">
        <v>6321</v>
      </c>
      <c r="L1039" s="209" t="s">
        <v>6321</v>
      </c>
      <c r="M1039" s="209" t="s">
        <v>831</v>
      </c>
    </row>
    <row r="1040" spans="1:13" ht="45" x14ac:dyDescent="0.25">
      <c r="A1040" s="206" t="s">
        <v>961</v>
      </c>
      <c r="B1040">
        <v>280</v>
      </c>
      <c r="C1040" s="207" t="s">
        <v>7701</v>
      </c>
      <c r="D1040" s="208" t="s">
        <v>962</v>
      </c>
      <c r="E1040" s="206" t="s">
        <v>963</v>
      </c>
      <c r="F1040" s="209" t="s">
        <v>7702</v>
      </c>
      <c r="G1040" s="209" t="s">
        <v>7703</v>
      </c>
      <c r="H1040" s="209" t="s">
        <v>6998</v>
      </c>
      <c r="I1040" s="209" t="s">
        <v>7703</v>
      </c>
      <c r="J1040" s="209" t="s">
        <v>6321</v>
      </c>
      <c r="K1040" s="209" t="s">
        <v>6321</v>
      </c>
      <c r="L1040" s="209" t="s">
        <v>6321</v>
      </c>
      <c r="M1040" s="209" t="s">
        <v>831</v>
      </c>
    </row>
    <row r="1041" spans="1:13" ht="45" x14ac:dyDescent="0.25">
      <c r="A1041" s="202" t="s">
        <v>7758</v>
      </c>
      <c r="B1041">
        <v>293</v>
      </c>
      <c r="C1041" s="203" t="s">
        <v>7755</v>
      </c>
      <c r="D1041" s="205" t="s">
        <v>7756</v>
      </c>
      <c r="E1041" s="202" t="s">
        <v>7757</v>
      </c>
      <c r="F1041" s="204" t="s">
        <v>6553</v>
      </c>
      <c r="G1041" s="204" t="s">
        <v>6554</v>
      </c>
      <c r="H1041" s="204" t="s">
        <v>6555</v>
      </c>
      <c r="I1041" s="204" t="s">
        <v>6554</v>
      </c>
      <c r="J1041" s="204" t="s">
        <v>6321</v>
      </c>
      <c r="K1041" s="204" t="s">
        <v>6321</v>
      </c>
      <c r="L1041" s="204" t="s">
        <v>6321</v>
      </c>
      <c r="M1041" s="204" t="s">
        <v>831</v>
      </c>
    </row>
    <row r="1042" spans="1:13" ht="67.5" x14ac:dyDescent="0.25">
      <c r="A1042" s="206" t="s">
        <v>16212</v>
      </c>
      <c r="B1042">
        <v>2561</v>
      </c>
      <c r="C1042" s="207" t="s">
        <v>16209</v>
      </c>
      <c r="D1042" s="208" t="s">
        <v>16210</v>
      </c>
      <c r="E1042" s="206" t="s">
        <v>16211</v>
      </c>
      <c r="F1042" s="209" t="s">
        <v>16213</v>
      </c>
      <c r="G1042" s="209" t="s">
        <v>16214</v>
      </c>
      <c r="H1042" s="209" t="s">
        <v>7122</v>
      </c>
      <c r="I1042" s="209" t="s">
        <v>16214</v>
      </c>
      <c r="J1042" s="209" t="s">
        <v>6321</v>
      </c>
      <c r="K1042" s="209" t="s">
        <v>13626</v>
      </c>
      <c r="L1042" s="209" t="s">
        <v>10272</v>
      </c>
      <c r="M1042" s="209" t="s">
        <v>831</v>
      </c>
    </row>
    <row r="1043" spans="1:13" ht="101.25" x14ac:dyDescent="0.25">
      <c r="A1043" s="206" t="s">
        <v>1687</v>
      </c>
      <c r="B1043">
        <v>1124</v>
      </c>
      <c r="C1043" s="207" t="s">
        <v>10766</v>
      </c>
      <c r="D1043" s="208" t="s">
        <v>10767</v>
      </c>
      <c r="E1043" s="206" t="s">
        <v>5357</v>
      </c>
      <c r="F1043" s="209" t="s">
        <v>10768</v>
      </c>
      <c r="G1043" s="209" t="s">
        <v>10769</v>
      </c>
      <c r="H1043" s="209" t="s">
        <v>6510</v>
      </c>
      <c r="I1043" s="209" t="s">
        <v>10770</v>
      </c>
      <c r="J1043" s="209" t="s">
        <v>6321</v>
      </c>
      <c r="K1043" s="209" t="s">
        <v>6321</v>
      </c>
      <c r="L1043" s="209" t="s">
        <v>10272</v>
      </c>
      <c r="M1043" s="209" t="s">
        <v>831</v>
      </c>
    </row>
    <row r="1044" spans="1:13" ht="33.75" x14ac:dyDescent="0.25">
      <c r="A1044" s="206" t="s">
        <v>1690</v>
      </c>
      <c r="B1044">
        <v>1115</v>
      </c>
      <c r="C1044" s="207" t="s">
        <v>10727</v>
      </c>
      <c r="D1044" s="208" t="s">
        <v>10728</v>
      </c>
      <c r="E1044" s="206" t="s">
        <v>10729</v>
      </c>
      <c r="F1044" s="209" t="s">
        <v>10730</v>
      </c>
      <c r="G1044" s="209" t="s">
        <v>10731</v>
      </c>
      <c r="H1044" s="209" t="s">
        <v>6746</v>
      </c>
      <c r="I1044" s="209" t="s">
        <v>10731</v>
      </c>
      <c r="J1044" s="209" t="s">
        <v>6321</v>
      </c>
      <c r="K1044" s="209" t="s">
        <v>6321</v>
      </c>
      <c r="L1044" s="209" t="s">
        <v>6321</v>
      </c>
      <c r="M1044" s="209" t="s">
        <v>831</v>
      </c>
    </row>
    <row r="1045" spans="1:13" ht="45" x14ac:dyDescent="0.25">
      <c r="A1045" s="206" t="s">
        <v>1693</v>
      </c>
      <c r="B1045">
        <v>3650</v>
      </c>
      <c r="C1045" s="207" t="s">
        <v>20333</v>
      </c>
      <c r="D1045" s="208" t="s">
        <v>5599</v>
      </c>
      <c r="E1045" s="206" t="s">
        <v>5728</v>
      </c>
      <c r="F1045" s="209" t="s">
        <v>20334</v>
      </c>
      <c r="G1045" s="209" t="s">
        <v>20335</v>
      </c>
      <c r="H1045" s="209" t="s">
        <v>7479</v>
      </c>
      <c r="I1045" s="209" t="s">
        <v>20335</v>
      </c>
      <c r="J1045" s="209" t="s">
        <v>6321</v>
      </c>
      <c r="K1045" s="209" t="s">
        <v>6321</v>
      </c>
      <c r="L1045" s="209" t="s">
        <v>6321</v>
      </c>
      <c r="M1045" s="209" t="s">
        <v>25575</v>
      </c>
    </row>
    <row r="1046" spans="1:13" ht="56.25" x14ac:dyDescent="0.25">
      <c r="A1046" s="202" t="s">
        <v>20329</v>
      </c>
      <c r="B1046">
        <v>3649</v>
      </c>
      <c r="C1046" s="203" t="s">
        <v>20326</v>
      </c>
      <c r="D1046" s="205" t="s">
        <v>20327</v>
      </c>
      <c r="E1046" s="202" t="s">
        <v>20328</v>
      </c>
      <c r="F1046" s="204" t="s">
        <v>20330</v>
      </c>
      <c r="G1046" s="204" t="s">
        <v>20331</v>
      </c>
      <c r="H1046" s="204" t="s">
        <v>6447</v>
      </c>
      <c r="I1046" s="204" t="s">
        <v>20332</v>
      </c>
      <c r="J1046" s="204" t="s">
        <v>6580</v>
      </c>
      <c r="K1046" s="204" t="s">
        <v>6321</v>
      </c>
      <c r="L1046" s="204" t="s">
        <v>6321</v>
      </c>
      <c r="M1046" s="204" t="s">
        <v>831</v>
      </c>
    </row>
    <row r="1047" spans="1:13" ht="33.75" x14ac:dyDescent="0.25">
      <c r="A1047" s="206" t="s">
        <v>16632</v>
      </c>
      <c r="B1047">
        <v>2671</v>
      </c>
      <c r="C1047" s="207" t="s">
        <v>16629</v>
      </c>
      <c r="D1047" s="208" t="s">
        <v>16630</v>
      </c>
      <c r="E1047" s="206" t="s">
        <v>16631</v>
      </c>
      <c r="F1047" s="209" t="s">
        <v>8771</v>
      </c>
      <c r="G1047" s="209" t="s">
        <v>8772</v>
      </c>
      <c r="H1047" s="209" t="s">
        <v>6473</v>
      </c>
      <c r="I1047" s="209" t="s">
        <v>8772</v>
      </c>
      <c r="J1047" s="209" t="s">
        <v>6321</v>
      </c>
      <c r="K1047" s="209" t="s">
        <v>6321</v>
      </c>
      <c r="L1047" s="209" t="s">
        <v>6321</v>
      </c>
      <c r="M1047" s="209" t="s">
        <v>831</v>
      </c>
    </row>
    <row r="1048" spans="1:13" ht="45" x14ac:dyDescent="0.25">
      <c r="A1048" s="206" t="s">
        <v>30645</v>
      </c>
      <c r="B1048">
        <v>1889</v>
      </c>
      <c r="C1048" s="207" t="s">
        <v>13754</v>
      </c>
      <c r="D1048" s="206" t="s">
        <v>30646</v>
      </c>
      <c r="E1048" s="206" t="s">
        <v>30647</v>
      </c>
      <c r="F1048" s="209" t="s">
        <v>13728</v>
      </c>
      <c r="G1048" s="209" t="s">
        <v>13729</v>
      </c>
      <c r="H1048" s="209" t="s">
        <v>8416</v>
      </c>
      <c r="I1048" s="209" t="s">
        <v>13729</v>
      </c>
      <c r="J1048" s="209" t="s">
        <v>6321</v>
      </c>
      <c r="K1048" s="209" t="s">
        <v>6321</v>
      </c>
      <c r="L1048" s="209" t="s">
        <v>6655</v>
      </c>
      <c r="M1048" s="209" t="s">
        <v>831</v>
      </c>
    </row>
    <row r="1049" spans="1:13" ht="67.5" x14ac:dyDescent="0.25">
      <c r="A1049" s="202" t="s">
        <v>13542</v>
      </c>
      <c r="B1049">
        <v>1830</v>
      </c>
      <c r="C1049" s="203" t="s">
        <v>13539</v>
      </c>
      <c r="D1049" s="205" t="s">
        <v>13540</v>
      </c>
      <c r="E1049" s="202" t="s">
        <v>13541</v>
      </c>
      <c r="F1049" s="204" t="s">
        <v>13543</v>
      </c>
      <c r="G1049" s="204" t="s">
        <v>13544</v>
      </c>
      <c r="H1049" s="204" t="s">
        <v>6555</v>
      </c>
      <c r="I1049" s="204" t="s">
        <v>13545</v>
      </c>
      <c r="J1049" s="204" t="s">
        <v>6321</v>
      </c>
      <c r="K1049" s="204" t="s">
        <v>6321</v>
      </c>
      <c r="L1049" s="204" t="s">
        <v>6321</v>
      </c>
      <c r="M1049" s="204" t="s">
        <v>831</v>
      </c>
    </row>
    <row r="1050" spans="1:13" ht="45" x14ac:dyDescent="0.25">
      <c r="A1050" s="206" t="s">
        <v>18642</v>
      </c>
      <c r="B1050">
        <v>3208</v>
      </c>
      <c r="C1050" s="207" t="s">
        <v>18639</v>
      </c>
      <c r="D1050" s="208" t="s">
        <v>18640</v>
      </c>
      <c r="E1050" s="206" t="s">
        <v>18641</v>
      </c>
      <c r="F1050" s="209" t="s">
        <v>18643</v>
      </c>
      <c r="G1050" s="209" t="s">
        <v>18644</v>
      </c>
      <c r="H1050" s="209" t="s">
        <v>7494</v>
      </c>
      <c r="I1050" s="209" t="s">
        <v>18644</v>
      </c>
      <c r="J1050" s="209" t="s">
        <v>6321</v>
      </c>
      <c r="K1050" s="209" t="s">
        <v>6321</v>
      </c>
      <c r="L1050" s="209" t="s">
        <v>6321</v>
      </c>
      <c r="M1050" s="209" t="s">
        <v>8515</v>
      </c>
    </row>
    <row r="1051" spans="1:13" ht="78.75" x14ac:dyDescent="0.25">
      <c r="A1051" s="202" t="s">
        <v>15790</v>
      </c>
      <c r="B1051">
        <v>2421</v>
      </c>
      <c r="C1051" s="203" t="s">
        <v>15787</v>
      </c>
      <c r="D1051" s="205" t="s">
        <v>15788</v>
      </c>
      <c r="E1051" s="202" t="s">
        <v>15789</v>
      </c>
      <c r="F1051" s="204" t="s">
        <v>8090</v>
      </c>
      <c r="G1051" s="204" t="s">
        <v>8091</v>
      </c>
      <c r="H1051" s="204" t="s">
        <v>6439</v>
      </c>
      <c r="I1051" s="204" t="s">
        <v>8092</v>
      </c>
      <c r="J1051" s="204" t="s">
        <v>6321</v>
      </c>
      <c r="K1051" s="204" t="s">
        <v>6321</v>
      </c>
      <c r="L1051" s="204" t="s">
        <v>6321</v>
      </c>
      <c r="M1051" s="204" t="s">
        <v>6363</v>
      </c>
    </row>
    <row r="1052" spans="1:13" ht="45" x14ac:dyDescent="0.25">
      <c r="A1052" s="206" t="s">
        <v>13680</v>
      </c>
      <c r="B1052">
        <v>1863</v>
      </c>
      <c r="C1052" s="207" t="s">
        <v>13677</v>
      </c>
      <c r="D1052" s="208" t="s">
        <v>13678</v>
      </c>
      <c r="E1052" s="206" t="s">
        <v>13679</v>
      </c>
      <c r="F1052" s="209" t="s">
        <v>6766</v>
      </c>
      <c r="G1052" s="209" t="s">
        <v>6767</v>
      </c>
      <c r="H1052" s="209" t="s">
        <v>6439</v>
      </c>
      <c r="I1052" s="209" t="s">
        <v>6768</v>
      </c>
      <c r="J1052" s="209" t="s">
        <v>6321</v>
      </c>
      <c r="K1052" s="209" t="s">
        <v>6321</v>
      </c>
      <c r="L1052" s="209" t="s">
        <v>6321</v>
      </c>
      <c r="M1052" s="209" t="s">
        <v>831</v>
      </c>
    </row>
    <row r="1053" spans="1:13" ht="112.5" x14ac:dyDescent="0.25">
      <c r="A1053" s="202" t="s">
        <v>30648</v>
      </c>
      <c r="B1053">
        <v>1464</v>
      </c>
      <c r="C1053" s="203" t="s">
        <v>12150</v>
      </c>
      <c r="D1053" s="202" t="s">
        <v>30649</v>
      </c>
      <c r="E1053" s="202" t="s">
        <v>30650</v>
      </c>
      <c r="F1053" s="204" t="s">
        <v>12147</v>
      </c>
      <c r="G1053" s="204" t="s">
        <v>12148</v>
      </c>
      <c r="H1053" s="204" t="s">
        <v>6375</v>
      </c>
      <c r="I1053" s="204" t="s">
        <v>12149</v>
      </c>
      <c r="J1053" s="204" t="s">
        <v>6321</v>
      </c>
      <c r="K1053" s="204" t="s">
        <v>6321</v>
      </c>
      <c r="L1053" s="204" t="s">
        <v>6321</v>
      </c>
      <c r="M1053" s="204" t="s">
        <v>831</v>
      </c>
    </row>
    <row r="1054" spans="1:13" ht="78.75" x14ac:dyDescent="0.25">
      <c r="A1054" s="206" t="s">
        <v>17550</v>
      </c>
      <c r="B1054">
        <v>2919</v>
      </c>
      <c r="C1054" s="207" t="s">
        <v>17547</v>
      </c>
      <c r="D1054" s="208" t="s">
        <v>17548</v>
      </c>
      <c r="E1054" s="206" t="s">
        <v>17549</v>
      </c>
      <c r="F1054" s="209" t="s">
        <v>17551</v>
      </c>
      <c r="G1054" s="209" t="s">
        <v>11289</v>
      </c>
      <c r="H1054" s="209" t="s">
        <v>7190</v>
      </c>
      <c r="I1054" s="209" t="s">
        <v>11290</v>
      </c>
      <c r="J1054" s="209" t="s">
        <v>6321</v>
      </c>
      <c r="K1054" s="209" t="s">
        <v>6321</v>
      </c>
      <c r="L1054" s="209" t="s">
        <v>6321</v>
      </c>
      <c r="M1054" s="209" t="s">
        <v>6330</v>
      </c>
    </row>
    <row r="1055" spans="1:13" ht="67.5" x14ac:dyDescent="0.25">
      <c r="A1055" s="206" t="s">
        <v>16556</v>
      </c>
      <c r="B1055">
        <v>2651</v>
      </c>
      <c r="C1055" s="207" t="s">
        <v>16553</v>
      </c>
      <c r="D1055" s="208" t="s">
        <v>16554</v>
      </c>
      <c r="E1055" s="206" t="s">
        <v>16555</v>
      </c>
      <c r="F1055" s="209" t="s">
        <v>7797</v>
      </c>
      <c r="G1055" s="209" t="s">
        <v>7798</v>
      </c>
      <c r="H1055" s="209" t="s">
        <v>6536</v>
      </c>
      <c r="I1055" s="209" t="s">
        <v>7799</v>
      </c>
      <c r="J1055" s="209" t="s">
        <v>6321</v>
      </c>
      <c r="K1055" s="209" t="s">
        <v>6321</v>
      </c>
      <c r="L1055" s="209" t="s">
        <v>6321</v>
      </c>
      <c r="M1055" s="209" t="s">
        <v>831</v>
      </c>
    </row>
    <row r="1056" spans="1:13" ht="67.5" x14ac:dyDescent="0.25">
      <c r="A1056" s="202" t="s">
        <v>12237</v>
      </c>
      <c r="B1056">
        <v>1495</v>
      </c>
      <c r="C1056" s="203" t="s">
        <v>12234</v>
      </c>
      <c r="D1056" s="205" t="s">
        <v>12235</v>
      </c>
      <c r="E1056" s="202" t="s">
        <v>12236</v>
      </c>
      <c r="F1056" s="204" t="s">
        <v>12238</v>
      </c>
      <c r="G1056" s="204" t="s">
        <v>12239</v>
      </c>
      <c r="H1056" s="204" t="s">
        <v>12240</v>
      </c>
      <c r="I1056" s="204" t="s">
        <v>12239</v>
      </c>
      <c r="J1056" s="204" t="s">
        <v>6321</v>
      </c>
      <c r="K1056" s="204" t="s">
        <v>6321</v>
      </c>
      <c r="L1056" s="204" t="s">
        <v>6321</v>
      </c>
      <c r="M1056" s="204" t="s">
        <v>831</v>
      </c>
    </row>
    <row r="1057" spans="1:13" ht="45" x14ac:dyDescent="0.25">
      <c r="A1057" s="202" t="s">
        <v>18638</v>
      </c>
      <c r="B1057">
        <v>3207</v>
      </c>
      <c r="C1057" s="203" t="s">
        <v>18635</v>
      </c>
      <c r="D1057" s="205" t="s">
        <v>18636</v>
      </c>
      <c r="E1057" s="202" t="s">
        <v>18637</v>
      </c>
      <c r="F1057" s="204" t="s">
        <v>6857</v>
      </c>
      <c r="G1057" s="204" t="s">
        <v>6858</v>
      </c>
      <c r="H1057" s="204" t="s">
        <v>6427</v>
      </c>
      <c r="I1057" s="204" t="s">
        <v>6858</v>
      </c>
      <c r="J1057" s="204" t="s">
        <v>6321</v>
      </c>
      <c r="K1057" s="204" t="s">
        <v>6321</v>
      </c>
      <c r="L1057" s="204" t="s">
        <v>6321</v>
      </c>
      <c r="M1057" s="204" t="s">
        <v>6363</v>
      </c>
    </row>
    <row r="1058" spans="1:13" ht="45" x14ac:dyDescent="0.25">
      <c r="A1058" s="202" t="s">
        <v>14331</v>
      </c>
      <c r="B1058">
        <v>2052</v>
      </c>
      <c r="C1058" s="203" t="s">
        <v>14328</v>
      </c>
      <c r="D1058" s="205" t="s">
        <v>14329</v>
      </c>
      <c r="E1058" s="202" t="s">
        <v>14330</v>
      </c>
      <c r="F1058" s="204" t="s">
        <v>6673</v>
      </c>
      <c r="G1058" s="204" t="s">
        <v>6674</v>
      </c>
      <c r="H1058" s="204" t="s">
        <v>6473</v>
      </c>
      <c r="I1058" s="204" t="s">
        <v>6674</v>
      </c>
      <c r="J1058" s="204" t="s">
        <v>6321</v>
      </c>
      <c r="K1058" s="204" t="s">
        <v>6321</v>
      </c>
      <c r="L1058" s="204" t="s">
        <v>6321</v>
      </c>
      <c r="M1058" s="204" t="s">
        <v>831</v>
      </c>
    </row>
    <row r="1059" spans="1:13" ht="67.5" x14ac:dyDescent="0.25">
      <c r="A1059" s="202" t="s">
        <v>18863</v>
      </c>
      <c r="B1059">
        <v>3268</v>
      </c>
      <c r="C1059" s="203" t="s">
        <v>18860</v>
      </c>
      <c r="D1059" s="205" t="s">
        <v>18861</v>
      </c>
      <c r="E1059" s="202" t="s">
        <v>18862</v>
      </c>
      <c r="F1059" s="204" t="s">
        <v>18864</v>
      </c>
      <c r="G1059" s="204" t="s">
        <v>18865</v>
      </c>
      <c r="H1059" s="204" t="s">
        <v>9851</v>
      </c>
      <c r="I1059" s="204" t="s">
        <v>18865</v>
      </c>
      <c r="J1059" s="204" t="s">
        <v>6321</v>
      </c>
      <c r="K1059" s="204" t="s">
        <v>6524</v>
      </c>
      <c r="L1059" s="204" t="s">
        <v>6321</v>
      </c>
      <c r="M1059" s="204" t="s">
        <v>6330</v>
      </c>
    </row>
    <row r="1060" spans="1:13" ht="67.5" x14ac:dyDescent="0.25">
      <c r="A1060" s="206" t="s">
        <v>18869</v>
      </c>
      <c r="B1060">
        <v>3269</v>
      </c>
      <c r="C1060" s="207" t="s">
        <v>18866</v>
      </c>
      <c r="D1060" s="208" t="s">
        <v>18867</v>
      </c>
      <c r="E1060" s="206" t="s">
        <v>18868</v>
      </c>
      <c r="F1060" s="209" t="s">
        <v>18870</v>
      </c>
      <c r="G1060" s="209" t="s">
        <v>18871</v>
      </c>
      <c r="H1060" s="209" t="s">
        <v>6522</v>
      </c>
      <c r="I1060" s="209" t="s">
        <v>18871</v>
      </c>
      <c r="J1060" s="209" t="s">
        <v>6321</v>
      </c>
      <c r="K1060" s="209" t="s">
        <v>6524</v>
      </c>
      <c r="L1060" s="209" t="s">
        <v>6321</v>
      </c>
      <c r="M1060" s="209" t="s">
        <v>6330</v>
      </c>
    </row>
    <row r="1061" spans="1:13" ht="33.75" x14ac:dyDescent="0.25">
      <c r="A1061" s="206" t="s">
        <v>18731</v>
      </c>
      <c r="B1061">
        <v>3236</v>
      </c>
      <c r="C1061" s="207" t="s">
        <v>18728</v>
      </c>
      <c r="D1061" s="208" t="s">
        <v>18729</v>
      </c>
      <c r="E1061" s="206" t="s">
        <v>18730</v>
      </c>
      <c r="F1061" s="209" t="s">
        <v>6673</v>
      </c>
      <c r="G1061" s="209" t="s">
        <v>6674</v>
      </c>
      <c r="H1061" s="209" t="s">
        <v>6473</v>
      </c>
      <c r="I1061" s="209" t="s">
        <v>6674</v>
      </c>
      <c r="J1061" s="209" t="s">
        <v>6321</v>
      </c>
      <c r="K1061" s="209" t="s">
        <v>6321</v>
      </c>
      <c r="L1061" s="209" t="s">
        <v>6321</v>
      </c>
      <c r="M1061" s="209" t="s">
        <v>831</v>
      </c>
    </row>
    <row r="1062" spans="1:13" ht="33.75" x14ac:dyDescent="0.25">
      <c r="A1062" s="206" t="s">
        <v>17559</v>
      </c>
      <c r="B1062">
        <v>2921</v>
      </c>
      <c r="C1062" s="207" t="s">
        <v>17556</v>
      </c>
      <c r="D1062" s="208" t="s">
        <v>17557</v>
      </c>
      <c r="E1062" s="206" t="s">
        <v>17558</v>
      </c>
      <c r="F1062" s="209" t="s">
        <v>6695</v>
      </c>
      <c r="G1062" s="209" t="s">
        <v>6696</v>
      </c>
      <c r="H1062" s="209" t="s">
        <v>6439</v>
      </c>
      <c r="I1062" s="209" t="s">
        <v>6696</v>
      </c>
      <c r="J1062" s="209" t="s">
        <v>6321</v>
      </c>
      <c r="K1062" s="209" t="s">
        <v>6321</v>
      </c>
      <c r="L1062" s="209" t="s">
        <v>6321</v>
      </c>
      <c r="M1062" s="209" t="s">
        <v>831</v>
      </c>
    </row>
    <row r="1063" spans="1:13" ht="45" x14ac:dyDescent="0.25">
      <c r="A1063" s="202" t="s">
        <v>20361</v>
      </c>
      <c r="B1063">
        <v>3657</v>
      </c>
      <c r="C1063" s="203" t="s">
        <v>20359</v>
      </c>
      <c r="D1063" s="205" t="s">
        <v>30651</v>
      </c>
      <c r="E1063" s="202" t="s">
        <v>20360</v>
      </c>
      <c r="F1063" s="204" t="s">
        <v>30652</v>
      </c>
      <c r="G1063" s="204" t="s">
        <v>9290</v>
      </c>
      <c r="H1063" s="204" t="s">
        <v>6473</v>
      </c>
      <c r="I1063" s="204" t="s">
        <v>9290</v>
      </c>
      <c r="J1063" s="204" t="s">
        <v>6321</v>
      </c>
      <c r="K1063" s="204" t="s">
        <v>30653</v>
      </c>
      <c r="L1063" s="204" t="s">
        <v>6321</v>
      </c>
      <c r="M1063" s="204" t="s">
        <v>30489</v>
      </c>
    </row>
    <row r="1064" spans="1:13" ht="45" x14ac:dyDescent="0.25">
      <c r="A1064" s="202" t="s">
        <v>12166</v>
      </c>
      <c r="B1064">
        <v>1478</v>
      </c>
      <c r="C1064" s="203" t="s">
        <v>12163</v>
      </c>
      <c r="D1064" s="205" t="s">
        <v>12164</v>
      </c>
      <c r="E1064" s="202" t="s">
        <v>12165</v>
      </c>
      <c r="F1064" s="204" t="s">
        <v>8545</v>
      </c>
      <c r="G1064" s="204" t="s">
        <v>8546</v>
      </c>
      <c r="H1064" s="204" t="s">
        <v>6439</v>
      </c>
      <c r="I1064" s="204" t="s">
        <v>8546</v>
      </c>
      <c r="J1064" s="204" t="s">
        <v>6321</v>
      </c>
      <c r="K1064" s="204" t="s">
        <v>6321</v>
      </c>
      <c r="L1064" s="204" t="s">
        <v>6321</v>
      </c>
      <c r="M1064" s="204" t="s">
        <v>831</v>
      </c>
    </row>
    <row r="1065" spans="1:13" ht="67.5" x14ac:dyDescent="0.25">
      <c r="A1065" s="206" t="s">
        <v>18037</v>
      </c>
      <c r="B1065">
        <v>3061</v>
      </c>
      <c r="C1065" s="207" t="s">
        <v>18034</v>
      </c>
      <c r="D1065" s="208" t="s">
        <v>18035</v>
      </c>
      <c r="E1065" s="206" t="s">
        <v>18036</v>
      </c>
      <c r="F1065" s="209" t="s">
        <v>18038</v>
      </c>
      <c r="G1065" s="209" t="s">
        <v>18039</v>
      </c>
      <c r="H1065" s="209" t="s">
        <v>6522</v>
      </c>
      <c r="I1065" s="209" t="s">
        <v>18040</v>
      </c>
      <c r="J1065" s="209" t="s">
        <v>6321</v>
      </c>
      <c r="K1065" s="209" t="s">
        <v>6321</v>
      </c>
      <c r="L1065" s="209" t="s">
        <v>6321</v>
      </c>
      <c r="M1065" s="209" t="s">
        <v>831</v>
      </c>
    </row>
    <row r="1066" spans="1:13" ht="78.75" x14ac:dyDescent="0.25">
      <c r="A1066" s="206" t="s">
        <v>5387</v>
      </c>
      <c r="B1066">
        <v>121</v>
      </c>
      <c r="C1066" s="207" t="s">
        <v>6914</v>
      </c>
      <c r="D1066" s="208" t="s">
        <v>6915</v>
      </c>
      <c r="E1066" s="206" t="s">
        <v>6916</v>
      </c>
      <c r="F1066" s="209" t="s">
        <v>6917</v>
      </c>
      <c r="G1066" s="209" t="s">
        <v>6918</v>
      </c>
      <c r="H1066" s="209" t="s">
        <v>6439</v>
      </c>
      <c r="I1066" s="209" t="s">
        <v>6919</v>
      </c>
      <c r="J1066" s="209" t="s">
        <v>6321</v>
      </c>
      <c r="K1066" s="209" t="s">
        <v>6321</v>
      </c>
      <c r="L1066" s="209" t="s">
        <v>6321</v>
      </c>
      <c r="M1066" s="209" t="s">
        <v>831</v>
      </c>
    </row>
    <row r="1067" spans="1:13" ht="45" x14ac:dyDescent="0.25">
      <c r="A1067" s="206" t="s">
        <v>8661</v>
      </c>
      <c r="B1067">
        <v>492</v>
      </c>
      <c r="C1067" s="207" t="s">
        <v>8658</v>
      </c>
      <c r="D1067" s="208" t="s">
        <v>8659</v>
      </c>
      <c r="E1067" s="206" t="s">
        <v>8660</v>
      </c>
      <c r="F1067" s="209" t="s">
        <v>8662</v>
      </c>
      <c r="G1067" s="209" t="s">
        <v>8663</v>
      </c>
      <c r="H1067" s="209" t="s">
        <v>6480</v>
      </c>
      <c r="I1067" s="209" t="s">
        <v>8663</v>
      </c>
      <c r="J1067" s="209" t="s">
        <v>6321</v>
      </c>
      <c r="K1067" s="209" t="s">
        <v>6321</v>
      </c>
      <c r="L1067" s="209" t="s">
        <v>6321</v>
      </c>
      <c r="M1067" s="209" t="s">
        <v>831</v>
      </c>
    </row>
    <row r="1068" spans="1:13" ht="45" x14ac:dyDescent="0.25">
      <c r="A1068" s="212" t="s">
        <v>14280</v>
      </c>
      <c r="B1068">
        <v>2028</v>
      </c>
      <c r="C1068" s="207" t="s">
        <v>14277</v>
      </c>
      <c r="D1068" s="208" t="s">
        <v>14278</v>
      </c>
      <c r="E1068" s="206" t="s">
        <v>14279</v>
      </c>
      <c r="F1068" s="209" t="s">
        <v>7407</v>
      </c>
      <c r="G1068" s="209" t="s">
        <v>7408</v>
      </c>
      <c r="H1068" s="209" t="s">
        <v>6473</v>
      </c>
      <c r="I1068" s="209" t="s">
        <v>7409</v>
      </c>
      <c r="J1068" s="209" t="s">
        <v>6321</v>
      </c>
      <c r="K1068" s="209" t="s">
        <v>11380</v>
      </c>
      <c r="L1068" s="209" t="s">
        <v>6321</v>
      </c>
      <c r="M1068" s="209" t="s">
        <v>831</v>
      </c>
    </row>
    <row r="1069" spans="1:13" ht="67.5" x14ac:dyDescent="0.25">
      <c r="A1069" s="206" t="s">
        <v>30654</v>
      </c>
      <c r="B1069">
        <v>3126</v>
      </c>
      <c r="C1069" s="207" t="s">
        <v>18311</v>
      </c>
      <c r="D1069" s="206" t="s">
        <v>30655</v>
      </c>
      <c r="E1069" s="206" t="s">
        <v>30656</v>
      </c>
      <c r="F1069" s="209" t="s">
        <v>7101</v>
      </c>
      <c r="G1069" s="209" t="s">
        <v>7102</v>
      </c>
      <c r="H1069" s="209" t="s">
        <v>6375</v>
      </c>
      <c r="I1069" s="209" t="s">
        <v>7102</v>
      </c>
      <c r="J1069" s="209" t="s">
        <v>6321</v>
      </c>
      <c r="K1069" s="209" t="s">
        <v>6321</v>
      </c>
      <c r="L1069" s="209" t="s">
        <v>6321</v>
      </c>
      <c r="M1069" s="209" t="s">
        <v>831</v>
      </c>
    </row>
    <row r="1070" spans="1:13" ht="101.25" x14ac:dyDescent="0.25">
      <c r="A1070" s="202" t="s">
        <v>1211</v>
      </c>
      <c r="B1070">
        <v>44</v>
      </c>
      <c r="C1070" s="203" t="s">
        <v>6518</v>
      </c>
      <c r="D1070" s="205" t="s">
        <v>6519</v>
      </c>
      <c r="E1070" s="202" t="s">
        <v>5340</v>
      </c>
      <c r="F1070" s="204" t="s">
        <v>6520</v>
      </c>
      <c r="G1070" s="204" t="s">
        <v>6521</v>
      </c>
      <c r="H1070" s="204" t="s">
        <v>6522</v>
      </c>
      <c r="I1070" s="204" t="s">
        <v>6523</v>
      </c>
      <c r="J1070" s="204" t="s">
        <v>6321</v>
      </c>
      <c r="K1070" s="204" t="s">
        <v>6524</v>
      </c>
      <c r="L1070" s="204" t="s">
        <v>6321</v>
      </c>
      <c r="M1070" s="204" t="s">
        <v>831</v>
      </c>
    </row>
    <row r="1071" spans="1:13" ht="101.25" x14ac:dyDescent="0.25">
      <c r="A1071" s="202" t="s">
        <v>5350</v>
      </c>
      <c r="B1071">
        <v>52</v>
      </c>
      <c r="C1071" s="203" t="s">
        <v>6567</v>
      </c>
      <c r="D1071" s="205" t="s">
        <v>25569</v>
      </c>
      <c r="E1071" s="202" t="s">
        <v>5351</v>
      </c>
      <c r="F1071" s="204" t="s">
        <v>6568</v>
      </c>
      <c r="G1071" s="204" t="s">
        <v>6569</v>
      </c>
      <c r="H1071" s="204" t="s">
        <v>6570</v>
      </c>
      <c r="I1071" s="204" t="s">
        <v>6571</v>
      </c>
      <c r="J1071" s="204" t="s">
        <v>6321</v>
      </c>
      <c r="K1071" s="204" t="s">
        <v>6566</v>
      </c>
      <c r="L1071" s="204" t="s">
        <v>6321</v>
      </c>
      <c r="M1071" s="204" t="s">
        <v>831</v>
      </c>
    </row>
    <row r="1072" spans="1:13" ht="67.5" x14ac:dyDescent="0.25">
      <c r="A1072" s="206" t="s">
        <v>6575</v>
      </c>
      <c r="B1072">
        <v>53</v>
      </c>
      <c r="C1072" s="207" t="s">
        <v>6572</v>
      </c>
      <c r="D1072" s="208" t="s">
        <v>6573</v>
      </c>
      <c r="E1072" s="206" t="s">
        <v>6574</v>
      </c>
      <c r="F1072" s="209" t="s">
        <v>6576</v>
      </c>
      <c r="G1072" s="209" t="s">
        <v>6577</v>
      </c>
      <c r="H1072" s="209" t="s">
        <v>6578</v>
      </c>
      <c r="I1072" s="209" t="s">
        <v>6579</v>
      </c>
      <c r="J1072" s="209" t="s">
        <v>6580</v>
      </c>
      <c r="K1072" s="209" t="s">
        <v>6321</v>
      </c>
      <c r="L1072" s="209" t="s">
        <v>6321</v>
      </c>
      <c r="M1072" s="209" t="s">
        <v>831</v>
      </c>
    </row>
    <row r="1073" spans="1:13" ht="33.75" x14ac:dyDescent="0.25">
      <c r="A1073" s="219" t="s">
        <v>17990</v>
      </c>
      <c r="B1073">
        <v>3046</v>
      </c>
      <c r="C1073" s="203" t="s">
        <v>17987</v>
      </c>
      <c r="D1073" s="205" t="s">
        <v>17988</v>
      </c>
      <c r="E1073" s="202" t="s">
        <v>17989</v>
      </c>
      <c r="F1073" s="204" t="s">
        <v>7851</v>
      </c>
      <c r="G1073" s="204" t="s">
        <v>7852</v>
      </c>
      <c r="H1073" s="204" t="s">
        <v>6555</v>
      </c>
      <c r="I1073" s="204" t="s">
        <v>7852</v>
      </c>
      <c r="J1073" s="204" t="s">
        <v>6321</v>
      </c>
      <c r="K1073" s="204" t="s">
        <v>6321</v>
      </c>
      <c r="L1073" s="204" t="s">
        <v>6321</v>
      </c>
      <c r="M1073" s="204" t="s">
        <v>831</v>
      </c>
    </row>
    <row r="1074" spans="1:13" ht="67.5" x14ac:dyDescent="0.25">
      <c r="A1074" s="202" t="s">
        <v>30657</v>
      </c>
      <c r="B1074">
        <v>1020</v>
      </c>
      <c r="C1074" s="203" t="s">
        <v>10336</v>
      </c>
      <c r="D1074" s="202" t="s">
        <v>30658</v>
      </c>
      <c r="E1074" s="202" t="s">
        <v>30659</v>
      </c>
      <c r="F1074" s="204" t="s">
        <v>10337</v>
      </c>
      <c r="G1074" s="204" t="s">
        <v>10338</v>
      </c>
      <c r="H1074" s="204" t="s">
        <v>9559</v>
      </c>
      <c r="I1074" s="204" t="s">
        <v>10339</v>
      </c>
      <c r="J1074" s="204" t="s">
        <v>6321</v>
      </c>
      <c r="K1074" s="204" t="s">
        <v>6321</v>
      </c>
      <c r="L1074" s="204" t="s">
        <v>6655</v>
      </c>
      <c r="M1074" s="204" t="s">
        <v>831</v>
      </c>
    </row>
    <row r="1075" spans="1:13" ht="45" x14ac:dyDescent="0.25">
      <c r="A1075" s="202" t="s">
        <v>18965</v>
      </c>
      <c r="B1075">
        <v>3290</v>
      </c>
      <c r="C1075" s="203" t="s">
        <v>18962</v>
      </c>
      <c r="D1075" s="205" t="s">
        <v>18963</v>
      </c>
      <c r="E1075" s="202" t="s">
        <v>18964</v>
      </c>
      <c r="F1075" s="204" t="s">
        <v>6744</v>
      </c>
      <c r="G1075" s="204" t="s">
        <v>6745</v>
      </c>
      <c r="H1075" s="204" t="s">
        <v>6746</v>
      </c>
      <c r="I1075" s="204" t="s">
        <v>6747</v>
      </c>
      <c r="J1075" s="204" t="s">
        <v>6321</v>
      </c>
      <c r="K1075" s="204" t="s">
        <v>6321</v>
      </c>
      <c r="L1075" s="204" t="s">
        <v>6321</v>
      </c>
      <c r="M1075" s="204" t="s">
        <v>831</v>
      </c>
    </row>
    <row r="1076" spans="1:13" ht="45" x14ac:dyDescent="0.25">
      <c r="A1076" s="202" t="s">
        <v>18315</v>
      </c>
      <c r="B1076">
        <v>3128</v>
      </c>
      <c r="C1076" s="203" t="s">
        <v>18312</v>
      </c>
      <c r="D1076" s="205" t="s">
        <v>18313</v>
      </c>
      <c r="E1076" s="202" t="s">
        <v>18314</v>
      </c>
      <c r="F1076" s="204" t="s">
        <v>17640</v>
      </c>
      <c r="G1076" s="204" t="s">
        <v>17563</v>
      </c>
      <c r="H1076" s="204" t="s">
        <v>6634</v>
      </c>
      <c r="I1076" s="204" t="s">
        <v>17563</v>
      </c>
      <c r="J1076" s="204" t="s">
        <v>6321</v>
      </c>
      <c r="K1076" s="204" t="s">
        <v>6321</v>
      </c>
      <c r="L1076" s="204" t="s">
        <v>6321</v>
      </c>
      <c r="M1076" s="204" t="s">
        <v>831</v>
      </c>
    </row>
    <row r="1077" spans="1:13" ht="45" x14ac:dyDescent="0.25">
      <c r="A1077" s="202" t="s">
        <v>30660</v>
      </c>
      <c r="B1077">
        <v>2542</v>
      </c>
      <c r="C1077" s="203" t="s">
        <v>30661</v>
      </c>
      <c r="D1077" s="205" t="s">
        <v>30662</v>
      </c>
      <c r="E1077" s="202" t="s">
        <v>30663</v>
      </c>
      <c r="F1077" s="204" t="s">
        <v>30664</v>
      </c>
      <c r="G1077" s="204" t="s">
        <v>30665</v>
      </c>
      <c r="H1077" s="204" t="s">
        <v>16087</v>
      </c>
      <c r="I1077" s="204" t="s">
        <v>30665</v>
      </c>
      <c r="J1077" s="204" t="s">
        <v>6321</v>
      </c>
      <c r="K1077" s="204" t="s">
        <v>30473</v>
      </c>
      <c r="L1077" s="204" t="s">
        <v>6321</v>
      </c>
      <c r="M1077" s="204" t="s">
        <v>29558</v>
      </c>
    </row>
    <row r="1078" spans="1:13" ht="67.5" x14ac:dyDescent="0.25">
      <c r="A1078" s="202" t="s">
        <v>17894</v>
      </c>
      <c r="B1078">
        <v>3024</v>
      </c>
      <c r="C1078" s="203" t="s">
        <v>17891</v>
      </c>
      <c r="D1078" s="205" t="s">
        <v>17892</v>
      </c>
      <c r="E1078" s="202" t="s">
        <v>17893</v>
      </c>
      <c r="F1078" s="204" t="s">
        <v>17743</v>
      </c>
      <c r="G1078" s="204" t="s">
        <v>17744</v>
      </c>
      <c r="H1078" s="204" t="s">
        <v>6480</v>
      </c>
      <c r="I1078" s="204" t="s">
        <v>17744</v>
      </c>
      <c r="J1078" s="204" t="s">
        <v>6321</v>
      </c>
      <c r="K1078" s="204" t="s">
        <v>6321</v>
      </c>
      <c r="L1078" s="204" t="s">
        <v>6321</v>
      </c>
      <c r="M1078" s="204" t="s">
        <v>831</v>
      </c>
    </row>
    <row r="1079" spans="1:13" ht="45" x14ac:dyDescent="0.25">
      <c r="A1079" s="202" t="s">
        <v>16806</v>
      </c>
      <c r="B1079">
        <v>2712</v>
      </c>
      <c r="C1079" s="203" t="s">
        <v>16803</v>
      </c>
      <c r="D1079" s="205" t="s">
        <v>16804</v>
      </c>
      <c r="E1079" s="202" t="s">
        <v>16805</v>
      </c>
      <c r="F1079" s="204" t="s">
        <v>16807</v>
      </c>
      <c r="G1079" s="204" t="s">
        <v>16808</v>
      </c>
      <c r="H1079" s="204" t="s">
        <v>6555</v>
      </c>
      <c r="I1079" s="204" t="s">
        <v>16808</v>
      </c>
      <c r="J1079" s="204" t="s">
        <v>6321</v>
      </c>
      <c r="K1079" s="204" t="s">
        <v>6321</v>
      </c>
      <c r="L1079" s="204" t="s">
        <v>6321</v>
      </c>
      <c r="M1079" s="204" t="s">
        <v>831</v>
      </c>
    </row>
    <row r="1080" spans="1:13" ht="56.25" x14ac:dyDescent="0.25">
      <c r="A1080" s="206" t="s">
        <v>5498</v>
      </c>
      <c r="B1080">
        <v>1550</v>
      </c>
      <c r="C1080" s="207" t="s">
        <v>12455</v>
      </c>
      <c r="D1080" s="208" t="s">
        <v>12456</v>
      </c>
      <c r="E1080" s="206" t="s">
        <v>5741</v>
      </c>
      <c r="F1080" s="209" t="s">
        <v>7561</v>
      </c>
      <c r="G1080" s="209" t="s">
        <v>7562</v>
      </c>
      <c r="H1080" s="209" t="s">
        <v>7039</v>
      </c>
      <c r="I1080" s="209" t="s">
        <v>7563</v>
      </c>
      <c r="J1080" s="209" t="s">
        <v>6321</v>
      </c>
      <c r="K1080" s="209" t="s">
        <v>6524</v>
      </c>
      <c r="L1080" s="209" t="s">
        <v>6321</v>
      </c>
      <c r="M1080" s="209" t="s">
        <v>6363</v>
      </c>
    </row>
    <row r="1081" spans="1:13" ht="101.25" x14ac:dyDescent="0.25">
      <c r="A1081" s="206" t="s">
        <v>1755</v>
      </c>
      <c r="B1081">
        <v>1805</v>
      </c>
      <c r="C1081" s="207" t="s">
        <v>13459</v>
      </c>
      <c r="D1081" s="208" t="s">
        <v>13460</v>
      </c>
      <c r="E1081" s="206" t="s">
        <v>13461</v>
      </c>
      <c r="F1081" s="209" t="s">
        <v>13462</v>
      </c>
      <c r="G1081" s="209" t="s">
        <v>13463</v>
      </c>
      <c r="H1081" s="209" t="s">
        <v>7135</v>
      </c>
      <c r="I1081" s="209" t="s">
        <v>13464</v>
      </c>
      <c r="J1081" s="209" t="s">
        <v>6321</v>
      </c>
      <c r="K1081" s="209" t="s">
        <v>13465</v>
      </c>
      <c r="L1081" s="209" t="s">
        <v>10272</v>
      </c>
      <c r="M1081" s="209" t="s">
        <v>831</v>
      </c>
    </row>
    <row r="1082" spans="1:13" ht="45" x14ac:dyDescent="0.25">
      <c r="A1082" s="202" t="s">
        <v>6648</v>
      </c>
      <c r="B1082">
        <v>64</v>
      </c>
      <c r="C1082" s="203" t="s">
        <v>6645</v>
      </c>
      <c r="D1082" s="205" t="s">
        <v>6646</v>
      </c>
      <c r="E1082" s="202" t="s">
        <v>6647</v>
      </c>
      <c r="F1082" s="204" t="s">
        <v>6649</v>
      </c>
      <c r="G1082" s="204" t="s">
        <v>6650</v>
      </c>
      <c r="H1082" s="204" t="s">
        <v>6439</v>
      </c>
      <c r="I1082" s="204" t="s">
        <v>6650</v>
      </c>
      <c r="J1082" s="204" t="s">
        <v>6321</v>
      </c>
      <c r="K1082" s="204" t="s">
        <v>6321</v>
      </c>
      <c r="L1082" s="204" t="s">
        <v>6321</v>
      </c>
      <c r="M1082" s="204" t="s">
        <v>831</v>
      </c>
    </row>
    <row r="1083" spans="1:13" ht="67.5" x14ac:dyDescent="0.25">
      <c r="A1083" s="206" t="s">
        <v>783</v>
      </c>
      <c r="B1083">
        <v>1839</v>
      </c>
      <c r="C1083" s="207" t="s">
        <v>13572</v>
      </c>
      <c r="D1083" s="208" t="s">
        <v>13573</v>
      </c>
      <c r="E1083" s="206" t="s">
        <v>13574</v>
      </c>
      <c r="F1083" s="209" t="s">
        <v>13470</v>
      </c>
      <c r="G1083" s="209" t="s">
        <v>13471</v>
      </c>
      <c r="H1083" s="209" t="s">
        <v>6416</v>
      </c>
      <c r="I1083" s="209" t="s">
        <v>13472</v>
      </c>
      <c r="J1083" s="209" t="s">
        <v>6321</v>
      </c>
      <c r="K1083" s="209" t="s">
        <v>6321</v>
      </c>
      <c r="L1083" s="209" t="s">
        <v>10272</v>
      </c>
      <c r="M1083" s="209" t="s">
        <v>831</v>
      </c>
    </row>
    <row r="1084" spans="1:13" ht="56.25" x14ac:dyDescent="0.25">
      <c r="A1084" s="206" t="s">
        <v>1760</v>
      </c>
      <c r="B1084">
        <v>1233</v>
      </c>
      <c r="C1084" s="207" t="s">
        <v>11253</v>
      </c>
      <c r="D1084" s="208" t="s">
        <v>11254</v>
      </c>
      <c r="E1084" s="206" t="s">
        <v>6165</v>
      </c>
      <c r="F1084" s="209" t="s">
        <v>11255</v>
      </c>
      <c r="G1084" s="209" t="s">
        <v>11256</v>
      </c>
      <c r="H1084" s="209" t="s">
        <v>6480</v>
      </c>
      <c r="I1084" s="209" t="s">
        <v>11256</v>
      </c>
      <c r="J1084" s="209" t="s">
        <v>6321</v>
      </c>
      <c r="K1084" s="209" t="s">
        <v>7040</v>
      </c>
      <c r="L1084" s="209" t="s">
        <v>6321</v>
      </c>
      <c r="M1084" s="209" t="s">
        <v>831</v>
      </c>
    </row>
    <row r="1085" spans="1:13" ht="56.25" x14ac:dyDescent="0.25">
      <c r="A1085" s="202" t="s">
        <v>7954</v>
      </c>
      <c r="B1085">
        <v>337</v>
      </c>
      <c r="C1085" s="203" t="s">
        <v>7951</v>
      </c>
      <c r="D1085" s="205" t="s">
        <v>7952</v>
      </c>
      <c r="E1085" s="202" t="s">
        <v>7953</v>
      </c>
      <c r="F1085" s="204" t="s">
        <v>7882</v>
      </c>
      <c r="G1085" s="204" t="s">
        <v>7883</v>
      </c>
      <c r="H1085" s="204" t="s">
        <v>6536</v>
      </c>
      <c r="I1085" s="204" t="s">
        <v>7884</v>
      </c>
      <c r="J1085" s="204" t="s">
        <v>6321</v>
      </c>
      <c r="K1085" s="204" t="s">
        <v>6321</v>
      </c>
      <c r="L1085" s="204" t="s">
        <v>6321</v>
      </c>
      <c r="M1085" s="204" t="s">
        <v>831</v>
      </c>
    </row>
    <row r="1086" spans="1:13" ht="33.75" x14ac:dyDescent="0.25">
      <c r="A1086" s="202" t="s">
        <v>13882</v>
      </c>
      <c r="B1086">
        <v>1932</v>
      </c>
      <c r="C1086" s="203" t="s">
        <v>13879</v>
      </c>
      <c r="D1086" s="205" t="s">
        <v>13880</v>
      </c>
      <c r="E1086" s="202" t="s">
        <v>13881</v>
      </c>
      <c r="F1086" s="204" t="s">
        <v>10852</v>
      </c>
      <c r="G1086" s="204" t="s">
        <v>10853</v>
      </c>
      <c r="H1086" s="204" t="s">
        <v>6329</v>
      </c>
      <c r="I1086" s="204" t="s">
        <v>10853</v>
      </c>
      <c r="J1086" s="204" t="s">
        <v>6321</v>
      </c>
      <c r="K1086" s="204" t="s">
        <v>6321</v>
      </c>
      <c r="L1086" s="204" t="s">
        <v>6321</v>
      </c>
      <c r="M1086" s="204" t="s">
        <v>831</v>
      </c>
    </row>
    <row r="1087" spans="1:13" ht="56.25" x14ac:dyDescent="0.25">
      <c r="A1087" s="206" t="s">
        <v>47</v>
      </c>
      <c r="B1087">
        <v>1790</v>
      </c>
      <c r="C1087" s="207" t="s">
        <v>13429</v>
      </c>
      <c r="D1087" s="208" t="s">
        <v>13430</v>
      </c>
      <c r="E1087" s="206" t="s">
        <v>1216</v>
      </c>
      <c r="F1087" s="209" t="s">
        <v>7568</v>
      </c>
      <c r="G1087" s="209" t="s">
        <v>7569</v>
      </c>
      <c r="H1087" s="209" t="s">
        <v>7135</v>
      </c>
      <c r="I1087" s="209" t="s">
        <v>12693</v>
      </c>
      <c r="J1087" s="209" t="s">
        <v>10249</v>
      </c>
      <c r="K1087" s="209" t="s">
        <v>6321</v>
      </c>
      <c r="L1087" s="209" t="s">
        <v>6321</v>
      </c>
      <c r="M1087" s="209" t="s">
        <v>831</v>
      </c>
    </row>
    <row r="1088" spans="1:13" ht="56.25" x14ac:dyDescent="0.25">
      <c r="A1088" s="206" t="s">
        <v>12722</v>
      </c>
      <c r="B1088">
        <v>1623</v>
      </c>
      <c r="C1088" s="207" t="s">
        <v>12719</v>
      </c>
      <c r="D1088" s="208" t="s">
        <v>12720</v>
      </c>
      <c r="E1088" s="206" t="s">
        <v>12721</v>
      </c>
      <c r="F1088" s="209" t="s">
        <v>12723</v>
      </c>
      <c r="G1088" s="209" t="s">
        <v>12724</v>
      </c>
      <c r="H1088" s="209" t="s">
        <v>6416</v>
      </c>
      <c r="I1088" s="209" t="s">
        <v>12724</v>
      </c>
      <c r="J1088" s="209" t="s">
        <v>6321</v>
      </c>
      <c r="K1088" s="209" t="s">
        <v>7085</v>
      </c>
      <c r="L1088" s="209" t="s">
        <v>6321</v>
      </c>
      <c r="M1088" s="209" t="s">
        <v>831</v>
      </c>
    </row>
    <row r="1089" spans="1:13" ht="67.5" x14ac:dyDescent="0.25">
      <c r="A1089" s="202" t="s">
        <v>6584</v>
      </c>
      <c r="B1089">
        <v>54</v>
      </c>
      <c r="C1089" s="203" t="s">
        <v>6581</v>
      </c>
      <c r="D1089" s="205" t="s">
        <v>6582</v>
      </c>
      <c r="E1089" s="202" t="s">
        <v>6583</v>
      </c>
      <c r="F1089" s="204" t="s">
        <v>6585</v>
      </c>
      <c r="G1089" s="204" t="s">
        <v>6586</v>
      </c>
      <c r="H1089" s="204" t="s">
        <v>6439</v>
      </c>
      <c r="I1089" s="204" t="s">
        <v>6587</v>
      </c>
      <c r="J1089" s="204" t="s">
        <v>6321</v>
      </c>
      <c r="K1089" s="204" t="s">
        <v>6321</v>
      </c>
      <c r="L1089" s="204" t="s">
        <v>6321</v>
      </c>
      <c r="M1089" s="204" t="s">
        <v>831</v>
      </c>
    </row>
    <row r="1090" spans="1:13" ht="78.75" x14ac:dyDescent="0.25">
      <c r="A1090" s="206" t="s">
        <v>30666</v>
      </c>
      <c r="B1090">
        <v>983</v>
      </c>
      <c r="C1090" s="207" t="s">
        <v>10254</v>
      </c>
      <c r="D1090" s="206" t="s">
        <v>30667</v>
      </c>
      <c r="E1090" s="206" t="s">
        <v>30668</v>
      </c>
      <c r="F1090" s="209" t="s">
        <v>10255</v>
      </c>
      <c r="G1090" s="209" t="s">
        <v>10256</v>
      </c>
      <c r="H1090" s="209" t="s">
        <v>6981</v>
      </c>
      <c r="I1090" s="209" t="s">
        <v>10257</v>
      </c>
      <c r="J1090" s="209" t="s">
        <v>6321</v>
      </c>
      <c r="K1090" s="209" t="s">
        <v>6321</v>
      </c>
      <c r="L1090" s="209" t="s">
        <v>6655</v>
      </c>
      <c r="M1090" s="209" t="s">
        <v>6330</v>
      </c>
    </row>
    <row r="1091" spans="1:13" ht="67.5" x14ac:dyDescent="0.25">
      <c r="A1091" s="202" t="s">
        <v>1423</v>
      </c>
      <c r="B1091">
        <v>2953</v>
      </c>
      <c r="C1091" s="203" t="s">
        <v>17663</v>
      </c>
      <c r="D1091" s="205" t="s">
        <v>17664</v>
      </c>
      <c r="E1091" s="202" t="s">
        <v>1424</v>
      </c>
      <c r="F1091" s="204" t="s">
        <v>17498</v>
      </c>
      <c r="G1091" s="204" t="s">
        <v>17499</v>
      </c>
      <c r="H1091" s="204" t="s">
        <v>7294</v>
      </c>
      <c r="I1091" s="204" t="s">
        <v>17499</v>
      </c>
      <c r="J1091" s="204" t="s">
        <v>6321</v>
      </c>
      <c r="K1091" s="204" t="s">
        <v>8603</v>
      </c>
      <c r="L1091" s="204" t="s">
        <v>6321</v>
      </c>
      <c r="M1091" s="204" t="s">
        <v>831</v>
      </c>
    </row>
    <row r="1092" spans="1:13" ht="33.75" x14ac:dyDescent="0.25">
      <c r="A1092" s="206" t="s">
        <v>14327</v>
      </c>
      <c r="B1092">
        <v>2051</v>
      </c>
      <c r="C1092" s="207" t="s">
        <v>14324</v>
      </c>
      <c r="D1092" s="208" t="s">
        <v>14325</v>
      </c>
      <c r="E1092" s="206" t="s">
        <v>14326</v>
      </c>
      <c r="F1092" s="209" t="s">
        <v>30669</v>
      </c>
      <c r="G1092" s="209" t="s">
        <v>30670</v>
      </c>
      <c r="H1092" s="209" t="s">
        <v>6473</v>
      </c>
      <c r="I1092" s="209" t="s">
        <v>30671</v>
      </c>
      <c r="J1092" s="209" t="s">
        <v>6321</v>
      </c>
      <c r="K1092" s="209" t="s">
        <v>25771</v>
      </c>
      <c r="L1092" s="209" t="s">
        <v>6321</v>
      </c>
      <c r="M1092" s="209" t="s">
        <v>30489</v>
      </c>
    </row>
    <row r="1093" spans="1:13" ht="67.5" x14ac:dyDescent="0.25">
      <c r="A1093" s="206" t="s">
        <v>11376</v>
      </c>
      <c r="B1093">
        <v>1265</v>
      </c>
      <c r="C1093" s="207" t="s">
        <v>11373</v>
      </c>
      <c r="D1093" s="208" t="s">
        <v>11374</v>
      </c>
      <c r="E1093" s="206" t="s">
        <v>11375</v>
      </c>
      <c r="F1093" s="209" t="s">
        <v>11377</v>
      </c>
      <c r="G1093" s="209" t="s">
        <v>11378</v>
      </c>
      <c r="H1093" s="209" t="s">
        <v>6416</v>
      </c>
      <c r="I1093" s="209" t="s">
        <v>11379</v>
      </c>
      <c r="J1093" s="209" t="s">
        <v>6321</v>
      </c>
      <c r="K1093" s="209" t="s">
        <v>11380</v>
      </c>
      <c r="L1093" s="209" t="s">
        <v>6321</v>
      </c>
      <c r="M1093" s="209" t="s">
        <v>831</v>
      </c>
    </row>
    <row r="1094" spans="1:13" ht="78.75" x14ac:dyDescent="0.25">
      <c r="A1094" s="206" t="s">
        <v>11922</v>
      </c>
      <c r="B1094">
        <v>1400</v>
      </c>
      <c r="C1094" s="207" t="s">
        <v>11919</v>
      </c>
      <c r="D1094" s="208" t="s">
        <v>11920</v>
      </c>
      <c r="E1094" s="206" t="s">
        <v>11921</v>
      </c>
      <c r="F1094" s="209" t="s">
        <v>6884</v>
      </c>
      <c r="G1094" s="209" t="s">
        <v>6885</v>
      </c>
      <c r="H1094" s="209" t="s">
        <v>6886</v>
      </c>
      <c r="I1094" s="209" t="s">
        <v>6885</v>
      </c>
      <c r="J1094" s="209" t="s">
        <v>6321</v>
      </c>
      <c r="K1094" s="209" t="s">
        <v>11923</v>
      </c>
      <c r="L1094" s="209" t="s">
        <v>6321</v>
      </c>
      <c r="M1094" s="209" t="s">
        <v>831</v>
      </c>
    </row>
    <row r="1095" spans="1:13" ht="33.75" x14ac:dyDescent="0.25">
      <c r="A1095" s="202" t="s">
        <v>27875</v>
      </c>
      <c r="B1095">
        <v>1458</v>
      </c>
      <c r="C1095" s="203" t="s">
        <v>30672</v>
      </c>
      <c r="D1095" s="205" t="s">
        <v>30673</v>
      </c>
      <c r="E1095" s="202" t="s">
        <v>27874</v>
      </c>
      <c r="F1095" s="204" t="s">
        <v>6425</v>
      </c>
      <c r="G1095" s="204" t="s">
        <v>6426</v>
      </c>
      <c r="H1095" s="204" t="s">
        <v>6427</v>
      </c>
      <c r="I1095" s="204" t="s">
        <v>6426</v>
      </c>
      <c r="J1095" s="204" t="s">
        <v>6321</v>
      </c>
      <c r="K1095" s="204" t="s">
        <v>6321</v>
      </c>
      <c r="L1095" s="204" t="s">
        <v>6321</v>
      </c>
      <c r="M1095" s="204" t="s">
        <v>29562</v>
      </c>
    </row>
    <row r="1096" spans="1:13" ht="78.75" x14ac:dyDescent="0.25">
      <c r="A1096" s="202" t="s">
        <v>3177</v>
      </c>
      <c r="B1096">
        <v>1632</v>
      </c>
      <c r="C1096" s="203" t="s">
        <v>12764</v>
      </c>
      <c r="D1096" s="205" t="s">
        <v>12765</v>
      </c>
      <c r="E1096" s="202" t="s">
        <v>3179</v>
      </c>
      <c r="F1096" s="204" t="s">
        <v>12766</v>
      </c>
      <c r="G1096" s="204" t="s">
        <v>12767</v>
      </c>
      <c r="H1096" s="204" t="s">
        <v>6375</v>
      </c>
      <c r="I1096" s="204" t="s">
        <v>12768</v>
      </c>
      <c r="J1096" s="204" t="s">
        <v>6321</v>
      </c>
      <c r="K1096" s="204" t="s">
        <v>6321</v>
      </c>
      <c r="L1096" s="204" t="s">
        <v>6321</v>
      </c>
      <c r="M1096" s="204" t="s">
        <v>831</v>
      </c>
    </row>
    <row r="1097" spans="1:13" ht="67.5" x14ac:dyDescent="0.25">
      <c r="A1097" s="206" t="s">
        <v>7892</v>
      </c>
      <c r="B1097">
        <v>322</v>
      </c>
      <c r="C1097" s="207" t="s">
        <v>7889</v>
      </c>
      <c r="D1097" s="208" t="s">
        <v>7890</v>
      </c>
      <c r="E1097" s="206" t="s">
        <v>7891</v>
      </c>
      <c r="F1097" s="209" t="s">
        <v>7797</v>
      </c>
      <c r="G1097" s="209" t="s">
        <v>7798</v>
      </c>
      <c r="H1097" s="209" t="s">
        <v>6536</v>
      </c>
      <c r="I1097" s="209" t="s">
        <v>7799</v>
      </c>
      <c r="J1097" s="209" t="s">
        <v>6321</v>
      </c>
      <c r="K1097" s="209" t="s">
        <v>6321</v>
      </c>
      <c r="L1097" s="209" t="s">
        <v>6321</v>
      </c>
      <c r="M1097" s="209" t="s">
        <v>831</v>
      </c>
    </row>
    <row r="1098" spans="1:13" ht="33.75" x14ac:dyDescent="0.25">
      <c r="A1098" s="202" t="s">
        <v>13662</v>
      </c>
      <c r="B1098">
        <v>1858</v>
      </c>
      <c r="C1098" s="203" t="s">
        <v>13659</v>
      </c>
      <c r="D1098" s="205" t="s">
        <v>13660</v>
      </c>
      <c r="E1098" s="202" t="s">
        <v>13661</v>
      </c>
      <c r="F1098" s="204" t="s">
        <v>13663</v>
      </c>
      <c r="G1098" s="204" t="s">
        <v>13664</v>
      </c>
      <c r="H1098" s="204" t="s">
        <v>6536</v>
      </c>
      <c r="I1098" s="204" t="s">
        <v>13664</v>
      </c>
      <c r="J1098" s="204" t="s">
        <v>6321</v>
      </c>
      <c r="K1098" s="204" t="s">
        <v>6321</v>
      </c>
      <c r="L1098" s="204" t="s">
        <v>6321</v>
      </c>
      <c r="M1098" s="204" t="s">
        <v>831</v>
      </c>
    </row>
    <row r="1099" spans="1:13" ht="33.75" x14ac:dyDescent="0.25">
      <c r="A1099" s="206" t="s">
        <v>1363</v>
      </c>
      <c r="B1099">
        <v>1770</v>
      </c>
      <c r="C1099" s="207" t="s">
        <v>13360</v>
      </c>
      <c r="D1099" s="208" t="s">
        <v>13361</v>
      </c>
      <c r="E1099" s="206" t="s">
        <v>1364</v>
      </c>
      <c r="F1099" s="209" t="s">
        <v>7052</v>
      </c>
      <c r="G1099" s="209" t="s">
        <v>7053</v>
      </c>
      <c r="H1099" s="209" t="s">
        <v>6473</v>
      </c>
      <c r="I1099" s="209" t="s">
        <v>7053</v>
      </c>
      <c r="J1099" s="209" t="s">
        <v>6321</v>
      </c>
      <c r="K1099" s="209" t="s">
        <v>7085</v>
      </c>
      <c r="L1099" s="209" t="s">
        <v>6321</v>
      </c>
      <c r="M1099" s="209" t="s">
        <v>831</v>
      </c>
    </row>
    <row r="1100" spans="1:13" ht="67.5" x14ac:dyDescent="0.25">
      <c r="A1100" s="202" t="s">
        <v>13945</v>
      </c>
      <c r="B1100">
        <v>1946</v>
      </c>
      <c r="C1100" s="203" t="s">
        <v>13942</v>
      </c>
      <c r="D1100" s="205" t="s">
        <v>13943</v>
      </c>
      <c r="E1100" s="202" t="s">
        <v>13944</v>
      </c>
      <c r="F1100" s="204" t="s">
        <v>13543</v>
      </c>
      <c r="G1100" s="204" t="s">
        <v>13544</v>
      </c>
      <c r="H1100" s="204" t="s">
        <v>6555</v>
      </c>
      <c r="I1100" s="204" t="s">
        <v>13545</v>
      </c>
      <c r="J1100" s="204" t="s">
        <v>6321</v>
      </c>
      <c r="K1100" s="204" t="s">
        <v>6321</v>
      </c>
      <c r="L1100" s="204" t="s">
        <v>6321</v>
      </c>
      <c r="M1100" s="204" t="s">
        <v>831</v>
      </c>
    </row>
    <row r="1101" spans="1:13" ht="78.75" x14ac:dyDescent="0.25">
      <c r="A1101" s="206" t="s">
        <v>25982</v>
      </c>
      <c r="B1101">
        <v>3549</v>
      </c>
      <c r="C1101" s="207" t="s">
        <v>25980</v>
      </c>
      <c r="D1101" s="208" t="s">
        <v>30674</v>
      </c>
      <c r="E1101" s="206" t="s">
        <v>25981</v>
      </c>
      <c r="F1101" s="209" t="s">
        <v>25983</v>
      </c>
      <c r="G1101" s="209" t="s">
        <v>25984</v>
      </c>
      <c r="H1101" s="209" t="s">
        <v>18855</v>
      </c>
      <c r="I1101" s="209" t="s">
        <v>25985</v>
      </c>
      <c r="J1101" s="209" t="s">
        <v>6321</v>
      </c>
      <c r="K1101" s="209" t="s">
        <v>16100</v>
      </c>
      <c r="L1101" s="209" t="s">
        <v>6321</v>
      </c>
      <c r="M1101" s="209" t="s">
        <v>25671</v>
      </c>
    </row>
    <row r="1102" spans="1:13" ht="33.75" x14ac:dyDescent="0.25">
      <c r="A1102" s="202" t="s">
        <v>18917</v>
      </c>
      <c r="B1102">
        <v>3278</v>
      </c>
      <c r="C1102" s="203" t="s">
        <v>18915</v>
      </c>
      <c r="D1102" s="205" t="s">
        <v>30675</v>
      </c>
      <c r="E1102" s="202" t="s">
        <v>18916</v>
      </c>
      <c r="F1102" s="204" t="s">
        <v>6689</v>
      </c>
      <c r="G1102" s="204" t="s">
        <v>6690</v>
      </c>
      <c r="H1102" s="204" t="s">
        <v>6691</v>
      </c>
      <c r="I1102" s="204" t="s">
        <v>6692</v>
      </c>
      <c r="J1102" s="204" t="s">
        <v>6321</v>
      </c>
      <c r="K1102" s="204" t="s">
        <v>16100</v>
      </c>
      <c r="L1102" s="204" t="s">
        <v>6321</v>
      </c>
      <c r="M1102" s="204" t="s">
        <v>30489</v>
      </c>
    </row>
    <row r="1103" spans="1:13" ht="45" x14ac:dyDescent="0.25">
      <c r="A1103" s="206" t="s">
        <v>1378</v>
      </c>
      <c r="B1103">
        <v>3335</v>
      </c>
      <c r="C1103" s="207" t="s">
        <v>19140</v>
      </c>
      <c r="D1103" s="208" t="s">
        <v>19141</v>
      </c>
      <c r="E1103" s="206" t="s">
        <v>1379</v>
      </c>
      <c r="F1103" s="209" t="s">
        <v>6437</v>
      </c>
      <c r="G1103" s="209" t="s">
        <v>6438</v>
      </c>
      <c r="H1103" s="209" t="s">
        <v>6439</v>
      </c>
      <c r="I1103" s="209" t="s">
        <v>6440</v>
      </c>
      <c r="J1103" s="209" t="s">
        <v>6321</v>
      </c>
      <c r="K1103" s="209" t="s">
        <v>6321</v>
      </c>
      <c r="L1103" s="209" t="s">
        <v>6321</v>
      </c>
      <c r="M1103" s="209" t="s">
        <v>831</v>
      </c>
    </row>
    <row r="1104" spans="1:13" ht="22.5" x14ac:dyDescent="0.25">
      <c r="A1104" s="202" t="s">
        <v>14259</v>
      </c>
      <c r="B1104">
        <v>2023</v>
      </c>
      <c r="C1104" s="203" t="s">
        <v>14256</v>
      </c>
      <c r="D1104" s="205" t="s">
        <v>14257</v>
      </c>
      <c r="E1104" s="202" t="s">
        <v>14258</v>
      </c>
      <c r="F1104" s="204" t="s">
        <v>8532</v>
      </c>
      <c r="G1104" s="204" t="s">
        <v>11623</v>
      </c>
      <c r="H1104" s="204" t="s">
        <v>7494</v>
      </c>
      <c r="I1104" s="204" t="s">
        <v>11623</v>
      </c>
      <c r="J1104" s="204" t="s">
        <v>6321</v>
      </c>
      <c r="K1104" s="204" t="s">
        <v>6321</v>
      </c>
      <c r="L1104" s="204" t="s">
        <v>6321</v>
      </c>
      <c r="M1104" s="204" t="s">
        <v>831</v>
      </c>
    </row>
    <row r="1105" spans="1:13" ht="56.25" x14ac:dyDescent="0.25">
      <c r="A1105" s="206" t="s">
        <v>3228</v>
      </c>
      <c r="B1105">
        <v>83</v>
      </c>
      <c r="C1105" s="207" t="s">
        <v>6733</v>
      </c>
      <c r="D1105" s="208" t="s">
        <v>6734</v>
      </c>
      <c r="E1105" s="206" t="s">
        <v>3230</v>
      </c>
      <c r="F1105" s="209" t="s">
        <v>6618</v>
      </c>
      <c r="G1105" s="209" t="s">
        <v>6619</v>
      </c>
      <c r="H1105" s="209" t="s">
        <v>6522</v>
      </c>
      <c r="I1105" s="209" t="s">
        <v>6620</v>
      </c>
      <c r="J1105" s="209" t="s">
        <v>6321</v>
      </c>
      <c r="K1105" s="209" t="s">
        <v>6321</v>
      </c>
      <c r="L1105" s="209" t="s">
        <v>6321</v>
      </c>
      <c r="M1105" s="209" t="s">
        <v>831</v>
      </c>
    </row>
    <row r="1106" spans="1:13" ht="45" x14ac:dyDescent="0.25">
      <c r="A1106" s="206" t="s">
        <v>12331</v>
      </c>
      <c r="B1106">
        <v>1520</v>
      </c>
      <c r="C1106" s="207" t="s">
        <v>12328</v>
      </c>
      <c r="D1106" s="208" t="s">
        <v>12329</v>
      </c>
      <c r="E1106" s="206" t="s">
        <v>12330</v>
      </c>
      <c r="F1106" s="209" t="s">
        <v>8446</v>
      </c>
      <c r="G1106" s="209" t="s">
        <v>8447</v>
      </c>
      <c r="H1106" s="209" t="s">
        <v>6473</v>
      </c>
      <c r="I1106" s="209" t="s">
        <v>8447</v>
      </c>
      <c r="J1106" s="209" t="s">
        <v>6321</v>
      </c>
      <c r="K1106" s="209" t="s">
        <v>6321</v>
      </c>
      <c r="L1106" s="209" t="s">
        <v>6321</v>
      </c>
      <c r="M1106" s="209" t="s">
        <v>831</v>
      </c>
    </row>
    <row r="1107" spans="1:13" ht="101.25" x14ac:dyDescent="0.25">
      <c r="A1107" s="206" t="s">
        <v>1771</v>
      </c>
      <c r="B1107">
        <v>3222</v>
      </c>
      <c r="C1107" s="207" t="s">
        <v>18671</v>
      </c>
      <c r="D1107" s="208" t="s">
        <v>18672</v>
      </c>
      <c r="E1107" s="206" t="s">
        <v>18673</v>
      </c>
      <c r="F1107" s="209" t="s">
        <v>18674</v>
      </c>
      <c r="G1107" s="209" t="s">
        <v>18675</v>
      </c>
      <c r="H1107" s="209" t="s">
        <v>7077</v>
      </c>
      <c r="I1107" s="209" t="s">
        <v>18676</v>
      </c>
      <c r="J1107" s="209" t="s">
        <v>6321</v>
      </c>
      <c r="K1107" s="209" t="s">
        <v>6321</v>
      </c>
      <c r="L1107" s="209" t="s">
        <v>10272</v>
      </c>
      <c r="M1107" s="209" t="s">
        <v>831</v>
      </c>
    </row>
    <row r="1108" spans="1:13" ht="33.75" x14ac:dyDescent="0.25">
      <c r="A1108" s="206" t="s">
        <v>7747</v>
      </c>
      <c r="B1108">
        <v>290</v>
      </c>
      <c r="C1108" s="207" t="s">
        <v>7744</v>
      </c>
      <c r="D1108" s="208" t="s">
        <v>7745</v>
      </c>
      <c r="E1108" s="206" t="s">
        <v>7746</v>
      </c>
      <c r="F1108" s="209" t="s">
        <v>6553</v>
      </c>
      <c r="G1108" s="209" t="s">
        <v>6554</v>
      </c>
      <c r="H1108" s="209" t="s">
        <v>6555</v>
      </c>
      <c r="I1108" s="209" t="s">
        <v>6554</v>
      </c>
      <c r="J1108" s="209" t="s">
        <v>6321</v>
      </c>
      <c r="K1108" s="209" t="s">
        <v>6321</v>
      </c>
      <c r="L1108" s="209" t="s">
        <v>6321</v>
      </c>
      <c r="M1108" s="209" t="s">
        <v>831</v>
      </c>
    </row>
    <row r="1109" spans="1:13" ht="78.75" x14ac:dyDescent="0.25">
      <c r="A1109" s="206" t="s">
        <v>18352</v>
      </c>
      <c r="B1109">
        <v>3138</v>
      </c>
      <c r="C1109" s="207" t="s">
        <v>18349</v>
      </c>
      <c r="D1109" s="208" t="s">
        <v>18350</v>
      </c>
      <c r="E1109" s="206" t="s">
        <v>18351</v>
      </c>
      <c r="F1109" s="209" t="s">
        <v>18353</v>
      </c>
      <c r="G1109" s="209" t="s">
        <v>18354</v>
      </c>
      <c r="H1109" s="209" t="s">
        <v>6998</v>
      </c>
      <c r="I1109" s="209" t="s">
        <v>18354</v>
      </c>
      <c r="J1109" s="209" t="s">
        <v>6321</v>
      </c>
      <c r="K1109" s="209" t="s">
        <v>6321</v>
      </c>
      <c r="L1109" s="209" t="s">
        <v>6321</v>
      </c>
      <c r="M1109" s="209" t="s">
        <v>831</v>
      </c>
    </row>
    <row r="1110" spans="1:13" ht="45" x14ac:dyDescent="0.25">
      <c r="A1110" s="206" t="s">
        <v>1777</v>
      </c>
      <c r="B1110">
        <v>3616</v>
      </c>
      <c r="C1110" s="207" t="s">
        <v>20188</v>
      </c>
      <c r="D1110" s="208" t="s">
        <v>20189</v>
      </c>
      <c r="E1110" s="206" t="s">
        <v>20190</v>
      </c>
      <c r="F1110" s="209" t="s">
        <v>8952</v>
      </c>
      <c r="G1110" s="209" t="s">
        <v>8953</v>
      </c>
      <c r="H1110" s="209" t="s">
        <v>6480</v>
      </c>
      <c r="I1110" s="209" t="s">
        <v>8953</v>
      </c>
      <c r="J1110" s="209" t="s">
        <v>6321</v>
      </c>
      <c r="K1110" s="209" t="s">
        <v>6321</v>
      </c>
      <c r="L1110" s="209" t="s">
        <v>6321</v>
      </c>
      <c r="M1110" s="209" t="s">
        <v>831</v>
      </c>
    </row>
    <row r="1111" spans="1:13" ht="33.75" x14ac:dyDescent="0.25">
      <c r="A1111" s="206" t="s">
        <v>30676</v>
      </c>
      <c r="B1111">
        <v>1080</v>
      </c>
      <c r="C1111" s="207" t="s">
        <v>30677</v>
      </c>
      <c r="D1111" s="208" t="s">
        <v>30678</v>
      </c>
      <c r="E1111" s="206" t="s">
        <v>30679</v>
      </c>
      <c r="F1111" s="209" t="s">
        <v>18474</v>
      </c>
      <c r="G1111" s="209" t="s">
        <v>18475</v>
      </c>
      <c r="H1111" s="209" t="s">
        <v>6427</v>
      </c>
      <c r="I1111" s="209" t="s">
        <v>30680</v>
      </c>
      <c r="J1111" s="209" t="s">
        <v>6321</v>
      </c>
      <c r="K1111" s="209" t="s">
        <v>6321</v>
      </c>
      <c r="L1111" s="209" t="s">
        <v>6321</v>
      </c>
      <c r="M1111" s="209" t="s">
        <v>29558</v>
      </c>
    </row>
    <row r="1112" spans="1:13" ht="33.75" x14ac:dyDescent="0.25">
      <c r="A1112" s="202" t="s">
        <v>30681</v>
      </c>
      <c r="B1112">
        <v>1081</v>
      </c>
      <c r="C1112" s="203" t="s">
        <v>30682</v>
      </c>
      <c r="D1112" s="205" t="s">
        <v>30683</v>
      </c>
      <c r="E1112" s="202" t="s">
        <v>30684</v>
      </c>
      <c r="F1112" s="204" t="s">
        <v>18474</v>
      </c>
      <c r="G1112" s="204" t="s">
        <v>18475</v>
      </c>
      <c r="H1112" s="204" t="s">
        <v>6427</v>
      </c>
      <c r="I1112" s="204" t="s">
        <v>30680</v>
      </c>
      <c r="J1112" s="204" t="s">
        <v>6321</v>
      </c>
      <c r="K1112" s="204" t="s">
        <v>6321</v>
      </c>
      <c r="L1112" s="204" t="s">
        <v>6321</v>
      </c>
      <c r="M1112" s="204" t="s">
        <v>29558</v>
      </c>
    </row>
    <row r="1113" spans="1:13" ht="33.75" x14ac:dyDescent="0.25">
      <c r="A1113" s="206" t="s">
        <v>30685</v>
      </c>
      <c r="B1113">
        <v>1082</v>
      </c>
      <c r="C1113" s="207" t="s">
        <v>30686</v>
      </c>
      <c r="D1113" s="208" t="s">
        <v>30687</v>
      </c>
      <c r="E1113" s="206" t="s">
        <v>30688</v>
      </c>
      <c r="F1113" s="209" t="s">
        <v>18474</v>
      </c>
      <c r="G1113" s="209" t="s">
        <v>18475</v>
      </c>
      <c r="H1113" s="209" t="s">
        <v>6427</v>
      </c>
      <c r="I1113" s="209" t="s">
        <v>30680</v>
      </c>
      <c r="J1113" s="209" t="s">
        <v>6321</v>
      </c>
      <c r="K1113" s="209" t="s">
        <v>17863</v>
      </c>
      <c r="L1113" s="209" t="s">
        <v>6321</v>
      </c>
      <c r="M1113" s="209" t="s">
        <v>29562</v>
      </c>
    </row>
    <row r="1114" spans="1:13" ht="45" x14ac:dyDescent="0.25">
      <c r="A1114" s="206" t="s">
        <v>10434</v>
      </c>
      <c r="B1114">
        <v>1041</v>
      </c>
      <c r="C1114" s="207" t="s">
        <v>10431</v>
      </c>
      <c r="D1114" s="208" t="s">
        <v>10432</v>
      </c>
      <c r="E1114" s="206" t="s">
        <v>10433</v>
      </c>
      <c r="F1114" s="209" t="s">
        <v>10362</v>
      </c>
      <c r="G1114" s="209" t="s">
        <v>10363</v>
      </c>
      <c r="H1114" s="209" t="s">
        <v>7589</v>
      </c>
      <c r="I1114" s="209" t="s">
        <v>10364</v>
      </c>
      <c r="J1114" s="209" t="s">
        <v>6321</v>
      </c>
      <c r="K1114" s="209" t="s">
        <v>6321</v>
      </c>
      <c r="L1114" s="209" t="s">
        <v>6321</v>
      </c>
      <c r="M1114" s="209" t="s">
        <v>831</v>
      </c>
    </row>
    <row r="1115" spans="1:13" ht="45" x14ac:dyDescent="0.25">
      <c r="A1115" s="202" t="s">
        <v>10372</v>
      </c>
      <c r="B1115">
        <v>1030</v>
      </c>
      <c r="C1115" s="203" t="s">
        <v>10369</v>
      </c>
      <c r="D1115" s="205" t="s">
        <v>10370</v>
      </c>
      <c r="E1115" s="202" t="s">
        <v>10371</v>
      </c>
      <c r="F1115" s="204" t="s">
        <v>10362</v>
      </c>
      <c r="G1115" s="204" t="s">
        <v>10363</v>
      </c>
      <c r="H1115" s="204" t="s">
        <v>7589</v>
      </c>
      <c r="I1115" s="204" t="s">
        <v>10364</v>
      </c>
      <c r="J1115" s="204" t="s">
        <v>6321</v>
      </c>
      <c r="K1115" s="204" t="s">
        <v>6321</v>
      </c>
      <c r="L1115" s="204" t="s">
        <v>6321</v>
      </c>
      <c r="M1115" s="204" t="s">
        <v>831</v>
      </c>
    </row>
    <row r="1116" spans="1:13" ht="45" x14ac:dyDescent="0.25">
      <c r="A1116" s="206" t="s">
        <v>10368</v>
      </c>
      <c r="B1116">
        <v>1029</v>
      </c>
      <c r="C1116" s="207" t="s">
        <v>10365</v>
      </c>
      <c r="D1116" s="208" t="s">
        <v>10366</v>
      </c>
      <c r="E1116" s="206" t="s">
        <v>10367</v>
      </c>
      <c r="F1116" s="209" t="s">
        <v>10362</v>
      </c>
      <c r="G1116" s="209" t="s">
        <v>10363</v>
      </c>
      <c r="H1116" s="209" t="s">
        <v>7589</v>
      </c>
      <c r="I1116" s="209" t="s">
        <v>10364</v>
      </c>
      <c r="J1116" s="209" t="s">
        <v>6321</v>
      </c>
      <c r="K1116" s="209" t="s">
        <v>6321</v>
      </c>
      <c r="L1116" s="209" t="s">
        <v>6321</v>
      </c>
      <c r="M1116" s="209" t="s">
        <v>831</v>
      </c>
    </row>
    <row r="1117" spans="1:13" ht="45" x14ac:dyDescent="0.25">
      <c r="A1117" s="206" t="s">
        <v>10376</v>
      </c>
      <c r="B1117">
        <v>1031</v>
      </c>
      <c r="C1117" s="207" t="s">
        <v>10373</v>
      </c>
      <c r="D1117" s="208" t="s">
        <v>10374</v>
      </c>
      <c r="E1117" s="206" t="s">
        <v>10375</v>
      </c>
      <c r="F1117" s="209" t="s">
        <v>10362</v>
      </c>
      <c r="G1117" s="209" t="s">
        <v>10363</v>
      </c>
      <c r="H1117" s="209" t="s">
        <v>7589</v>
      </c>
      <c r="I1117" s="209" t="s">
        <v>10364</v>
      </c>
      <c r="J1117" s="209" t="s">
        <v>6321</v>
      </c>
      <c r="K1117" s="209" t="s">
        <v>6321</v>
      </c>
      <c r="L1117" s="209" t="s">
        <v>6321</v>
      </c>
      <c r="M1117" s="209" t="s">
        <v>831</v>
      </c>
    </row>
    <row r="1118" spans="1:13" ht="56.25" x14ac:dyDescent="0.25">
      <c r="A1118" s="202" t="s">
        <v>10427</v>
      </c>
      <c r="B1118">
        <v>1040</v>
      </c>
      <c r="C1118" s="203" t="s">
        <v>10424</v>
      </c>
      <c r="D1118" s="205" t="s">
        <v>10425</v>
      </c>
      <c r="E1118" s="202" t="s">
        <v>10426</v>
      </c>
      <c r="F1118" s="204" t="s">
        <v>10428</v>
      </c>
      <c r="G1118" s="204" t="s">
        <v>10429</v>
      </c>
      <c r="H1118" s="204" t="s">
        <v>7589</v>
      </c>
      <c r="I1118" s="204" t="s">
        <v>10430</v>
      </c>
      <c r="J1118" s="204" t="s">
        <v>6321</v>
      </c>
      <c r="K1118" s="204" t="s">
        <v>6321</v>
      </c>
      <c r="L1118" s="204" t="s">
        <v>6321</v>
      </c>
      <c r="M1118" s="204" t="s">
        <v>831</v>
      </c>
    </row>
    <row r="1119" spans="1:13" ht="33.75" x14ac:dyDescent="0.25">
      <c r="A1119" s="206" t="s">
        <v>10343</v>
      </c>
      <c r="B1119">
        <v>1025</v>
      </c>
      <c r="C1119" s="207" t="s">
        <v>10340</v>
      </c>
      <c r="D1119" s="208" t="s">
        <v>10341</v>
      </c>
      <c r="E1119" s="206" t="s">
        <v>10342</v>
      </c>
      <c r="F1119" s="209" t="s">
        <v>10344</v>
      </c>
      <c r="G1119" s="209" t="s">
        <v>10345</v>
      </c>
      <c r="H1119" s="209" t="s">
        <v>6337</v>
      </c>
      <c r="I1119" s="209" t="s">
        <v>10345</v>
      </c>
      <c r="J1119" s="209" t="s">
        <v>6321</v>
      </c>
      <c r="K1119" s="209" t="s">
        <v>6321</v>
      </c>
      <c r="L1119" s="209" t="s">
        <v>6321</v>
      </c>
      <c r="M1119" s="209" t="s">
        <v>831</v>
      </c>
    </row>
    <row r="1120" spans="1:13" ht="45" x14ac:dyDescent="0.25">
      <c r="A1120" s="202" t="s">
        <v>20006</v>
      </c>
      <c r="B1120">
        <v>3544</v>
      </c>
      <c r="C1120" s="203" t="s">
        <v>20003</v>
      </c>
      <c r="D1120" s="205" t="s">
        <v>20004</v>
      </c>
      <c r="E1120" s="202" t="s">
        <v>20005</v>
      </c>
      <c r="F1120" s="204" t="s">
        <v>20007</v>
      </c>
      <c r="G1120" s="204" t="s">
        <v>20008</v>
      </c>
      <c r="H1120" s="204" t="s">
        <v>16107</v>
      </c>
      <c r="I1120" s="204" t="s">
        <v>20009</v>
      </c>
      <c r="J1120" s="204" t="s">
        <v>6321</v>
      </c>
      <c r="K1120" s="204" t="s">
        <v>6321</v>
      </c>
      <c r="L1120" s="204" t="s">
        <v>6321</v>
      </c>
      <c r="M1120" s="204" t="s">
        <v>9110</v>
      </c>
    </row>
    <row r="1121" spans="1:13" ht="45" x14ac:dyDescent="0.25">
      <c r="A1121" s="202" t="s">
        <v>19156</v>
      </c>
      <c r="B1121">
        <v>3338</v>
      </c>
      <c r="C1121" s="203" t="s">
        <v>19153</v>
      </c>
      <c r="D1121" s="205" t="s">
        <v>19154</v>
      </c>
      <c r="E1121" s="202" t="s">
        <v>19155</v>
      </c>
      <c r="F1121" s="204" t="s">
        <v>19157</v>
      </c>
      <c r="G1121" s="204" t="s">
        <v>19158</v>
      </c>
      <c r="H1121" s="204" t="s">
        <v>6998</v>
      </c>
      <c r="I1121" s="204" t="s">
        <v>19158</v>
      </c>
      <c r="J1121" s="204" t="s">
        <v>6321</v>
      </c>
      <c r="K1121" s="204" t="s">
        <v>6321</v>
      </c>
      <c r="L1121" s="204" t="s">
        <v>6321</v>
      </c>
      <c r="M1121" s="204" t="s">
        <v>831</v>
      </c>
    </row>
    <row r="1122" spans="1:13" ht="78.75" x14ac:dyDescent="0.25">
      <c r="A1122" s="202" t="s">
        <v>10847</v>
      </c>
      <c r="B1122">
        <v>1144</v>
      </c>
      <c r="C1122" s="203" t="s">
        <v>10844</v>
      </c>
      <c r="D1122" s="205" t="s">
        <v>10845</v>
      </c>
      <c r="E1122" s="202" t="s">
        <v>10846</v>
      </c>
      <c r="F1122" s="204" t="s">
        <v>7742</v>
      </c>
      <c r="G1122" s="204" t="s">
        <v>7743</v>
      </c>
      <c r="H1122" s="204" t="s">
        <v>6536</v>
      </c>
      <c r="I1122" s="204" t="s">
        <v>7743</v>
      </c>
      <c r="J1122" s="204" t="s">
        <v>6321</v>
      </c>
      <c r="K1122" s="204" t="s">
        <v>6321</v>
      </c>
      <c r="L1122" s="204" t="s">
        <v>6321</v>
      </c>
      <c r="M1122" s="204" t="s">
        <v>831</v>
      </c>
    </row>
    <row r="1123" spans="1:13" ht="33.75" x14ac:dyDescent="0.25">
      <c r="A1123" s="206" t="s">
        <v>8128</v>
      </c>
      <c r="B1123">
        <v>376</v>
      </c>
      <c r="C1123" s="207" t="s">
        <v>8125</v>
      </c>
      <c r="D1123" s="208" t="s">
        <v>8126</v>
      </c>
      <c r="E1123" s="206" t="s">
        <v>8127</v>
      </c>
      <c r="F1123" s="209" t="s">
        <v>6553</v>
      </c>
      <c r="G1123" s="209" t="s">
        <v>6554</v>
      </c>
      <c r="H1123" s="209" t="s">
        <v>6555</v>
      </c>
      <c r="I1123" s="209" t="s">
        <v>6554</v>
      </c>
      <c r="J1123" s="209" t="s">
        <v>6321</v>
      </c>
      <c r="K1123" s="209" t="s">
        <v>6321</v>
      </c>
      <c r="L1123" s="209" t="s">
        <v>6321</v>
      </c>
      <c r="M1123" s="209" t="s">
        <v>831</v>
      </c>
    </row>
    <row r="1124" spans="1:13" ht="90" x14ac:dyDescent="0.25">
      <c r="A1124" s="202" t="s">
        <v>1803</v>
      </c>
      <c r="B1124">
        <v>299</v>
      </c>
      <c r="C1124" s="203" t="s">
        <v>7784</v>
      </c>
      <c r="D1124" s="205" t="s">
        <v>7785</v>
      </c>
      <c r="E1124" s="202" t="s">
        <v>3721</v>
      </c>
      <c r="F1124" s="204" t="s">
        <v>7786</v>
      </c>
      <c r="G1124" s="204" t="s">
        <v>7787</v>
      </c>
      <c r="H1124" s="204" t="s">
        <v>7115</v>
      </c>
      <c r="I1124" s="204" t="s">
        <v>7788</v>
      </c>
      <c r="J1124" s="204" t="s">
        <v>6321</v>
      </c>
      <c r="K1124" s="204" t="s">
        <v>6566</v>
      </c>
      <c r="L1124" s="204" t="s">
        <v>6321</v>
      </c>
      <c r="M1124" s="204" t="s">
        <v>831</v>
      </c>
    </row>
    <row r="1125" spans="1:13" ht="56.25" x14ac:dyDescent="0.25">
      <c r="A1125" s="202" t="s">
        <v>7778</v>
      </c>
      <c r="B1125">
        <v>297</v>
      </c>
      <c r="C1125" s="203" t="s">
        <v>7775</v>
      </c>
      <c r="D1125" s="205" t="s">
        <v>7776</v>
      </c>
      <c r="E1125" s="202" t="s">
        <v>7777</v>
      </c>
      <c r="F1125" s="204" t="s">
        <v>6839</v>
      </c>
      <c r="G1125" s="204" t="s">
        <v>6840</v>
      </c>
      <c r="H1125" s="204" t="s">
        <v>6536</v>
      </c>
      <c r="I1125" s="204" t="s">
        <v>6841</v>
      </c>
      <c r="J1125" s="204" t="s">
        <v>6321</v>
      </c>
      <c r="K1125" s="204" t="s">
        <v>7591</v>
      </c>
      <c r="L1125" s="204" t="s">
        <v>6321</v>
      </c>
      <c r="M1125" s="204" t="s">
        <v>831</v>
      </c>
    </row>
    <row r="1126" spans="1:13" ht="45" x14ac:dyDescent="0.25">
      <c r="A1126" s="206" t="s">
        <v>7754</v>
      </c>
      <c r="B1126">
        <v>292</v>
      </c>
      <c r="C1126" s="207" t="s">
        <v>7751</v>
      </c>
      <c r="D1126" s="208" t="s">
        <v>7752</v>
      </c>
      <c r="E1126" s="206" t="s">
        <v>7753</v>
      </c>
      <c r="F1126" s="209" t="s">
        <v>7742</v>
      </c>
      <c r="G1126" s="209" t="s">
        <v>7743</v>
      </c>
      <c r="H1126" s="209" t="s">
        <v>6536</v>
      </c>
      <c r="I1126" s="209" t="s">
        <v>7743</v>
      </c>
      <c r="J1126" s="209" t="s">
        <v>6321</v>
      </c>
      <c r="K1126" s="209" t="s">
        <v>6321</v>
      </c>
      <c r="L1126" s="209" t="s">
        <v>6321</v>
      </c>
      <c r="M1126" s="209" t="s">
        <v>831</v>
      </c>
    </row>
    <row r="1127" spans="1:13" ht="56.25" x14ac:dyDescent="0.25">
      <c r="A1127" s="206" t="s">
        <v>7900</v>
      </c>
      <c r="B1127">
        <v>324</v>
      </c>
      <c r="C1127" s="207" t="s">
        <v>7897</v>
      </c>
      <c r="D1127" s="208" t="s">
        <v>7898</v>
      </c>
      <c r="E1127" s="206" t="s">
        <v>7899</v>
      </c>
      <c r="F1127" s="209" t="s">
        <v>6839</v>
      </c>
      <c r="G1127" s="209" t="s">
        <v>6840</v>
      </c>
      <c r="H1127" s="209" t="s">
        <v>6536</v>
      </c>
      <c r="I1127" s="209" t="s">
        <v>6841</v>
      </c>
      <c r="J1127" s="209" t="s">
        <v>6321</v>
      </c>
      <c r="K1127" s="209" t="s">
        <v>6321</v>
      </c>
      <c r="L1127" s="209" t="s">
        <v>6321</v>
      </c>
      <c r="M1127" s="209" t="s">
        <v>831</v>
      </c>
    </row>
    <row r="1128" spans="1:13" ht="33.75" x14ac:dyDescent="0.25">
      <c r="A1128" s="202" t="s">
        <v>30689</v>
      </c>
      <c r="B1128">
        <v>2550</v>
      </c>
      <c r="C1128" s="203" t="s">
        <v>30690</v>
      </c>
      <c r="D1128" s="205" t="s">
        <v>30691</v>
      </c>
      <c r="E1128" s="202" t="s">
        <v>30692</v>
      </c>
      <c r="F1128" s="204" t="s">
        <v>30693</v>
      </c>
      <c r="G1128" s="204" t="s">
        <v>7175</v>
      </c>
      <c r="H1128" s="204" t="s">
        <v>6480</v>
      </c>
      <c r="I1128" s="204" t="s">
        <v>7175</v>
      </c>
      <c r="J1128" s="204" t="s">
        <v>6321</v>
      </c>
      <c r="K1128" s="204" t="s">
        <v>6321</v>
      </c>
      <c r="L1128" s="204" t="s">
        <v>6538</v>
      </c>
      <c r="M1128" s="204" t="s">
        <v>29562</v>
      </c>
    </row>
    <row r="1129" spans="1:13" ht="22.5" x14ac:dyDescent="0.25">
      <c r="A1129" s="202" t="s">
        <v>20087</v>
      </c>
      <c r="B1129">
        <v>3587</v>
      </c>
      <c r="C1129" s="203" t="s">
        <v>20084</v>
      </c>
      <c r="D1129" s="205" t="s">
        <v>20085</v>
      </c>
      <c r="E1129" s="202" t="s">
        <v>20086</v>
      </c>
      <c r="F1129" s="204" t="s">
        <v>6673</v>
      </c>
      <c r="G1129" s="204" t="s">
        <v>6674</v>
      </c>
      <c r="H1129" s="204" t="s">
        <v>6473</v>
      </c>
      <c r="I1129" s="204" t="s">
        <v>6674</v>
      </c>
      <c r="J1129" s="204" t="s">
        <v>6321</v>
      </c>
      <c r="K1129" s="204" t="s">
        <v>6321</v>
      </c>
      <c r="L1129" s="204" t="s">
        <v>6321</v>
      </c>
      <c r="M1129" s="204" t="s">
        <v>831</v>
      </c>
    </row>
    <row r="1130" spans="1:13" ht="56.25" x14ac:dyDescent="0.25">
      <c r="A1130" s="206" t="s">
        <v>7866</v>
      </c>
      <c r="B1130">
        <v>316</v>
      </c>
      <c r="C1130" s="207" t="s">
        <v>7863</v>
      </c>
      <c r="D1130" s="208" t="s">
        <v>7864</v>
      </c>
      <c r="E1130" s="206" t="s">
        <v>7865</v>
      </c>
      <c r="F1130" s="209" t="s">
        <v>6652</v>
      </c>
      <c r="G1130" s="209" t="s">
        <v>7867</v>
      </c>
      <c r="H1130" s="209" t="s">
        <v>6439</v>
      </c>
      <c r="I1130" s="209" t="s">
        <v>7868</v>
      </c>
      <c r="J1130" s="209" t="s">
        <v>6321</v>
      </c>
      <c r="K1130" s="209" t="s">
        <v>6321</v>
      </c>
      <c r="L1130" s="209" t="s">
        <v>6321</v>
      </c>
      <c r="M1130" s="209" t="s">
        <v>831</v>
      </c>
    </row>
    <row r="1131" spans="1:13" ht="56.25" x14ac:dyDescent="0.25">
      <c r="A1131" s="206" t="s">
        <v>7958</v>
      </c>
      <c r="B1131">
        <v>338</v>
      </c>
      <c r="C1131" s="207" t="s">
        <v>7955</v>
      </c>
      <c r="D1131" s="208" t="s">
        <v>7956</v>
      </c>
      <c r="E1131" s="206" t="s">
        <v>7957</v>
      </c>
      <c r="F1131" s="209" t="s">
        <v>6652</v>
      </c>
      <c r="G1131" s="209" t="s">
        <v>7867</v>
      </c>
      <c r="H1131" s="209" t="s">
        <v>6439</v>
      </c>
      <c r="I1131" s="209" t="s">
        <v>7868</v>
      </c>
      <c r="J1131" s="209" t="s">
        <v>6321</v>
      </c>
      <c r="K1131" s="209" t="s">
        <v>6321</v>
      </c>
      <c r="L1131" s="209" t="s">
        <v>6321</v>
      </c>
      <c r="M1131" s="209" t="s">
        <v>831</v>
      </c>
    </row>
    <row r="1132" spans="1:13" ht="67.5" x14ac:dyDescent="0.25">
      <c r="A1132" s="202" t="s">
        <v>3735</v>
      </c>
      <c r="B1132">
        <v>319</v>
      </c>
      <c r="C1132" s="203" t="s">
        <v>7875</v>
      </c>
      <c r="D1132" s="205" t="s">
        <v>7876</v>
      </c>
      <c r="E1132" s="202" t="s">
        <v>3737</v>
      </c>
      <c r="F1132" s="204" t="s">
        <v>7877</v>
      </c>
      <c r="G1132" s="204" t="s">
        <v>7878</v>
      </c>
      <c r="H1132" s="204" t="s">
        <v>6439</v>
      </c>
      <c r="I1132" s="204" t="s">
        <v>7879</v>
      </c>
      <c r="J1132" s="204" t="s">
        <v>6321</v>
      </c>
      <c r="K1132" s="204" t="s">
        <v>7591</v>
      </c>
      <c r="L1132" s="204" t="s">
        <v>6321</v>
      </c>
      <c r="M1132" s="204" t="s">
        <v>831</v>
      </c>
    </row>
    <row r="1133" spans="1:13" ht="67.5" x14ac:dyDescent="0.25">
      <c r="A1133" s="206" t="s">
        <v>5516</v>
      </c>
      <c r="B1133">
        <v>958</v>
      </c>
      <c r="C1133" s="207" t="s">
        <v>10179</v>
      </c>
      <c r="D1133" s="208" t="s">
        <v>10180</v>
      </c>
      <c r="E1133" s="206" t="s">
        <v>5760</v>
      </c>
      <c r="F1133" s="209" t="s">
        <v>10181</v>
      </c>
      <c r="G1133" s="209" t="s">
        <v>10182</v>
      </c>
      <c r="H1133" s="209" t="s">
        <v>7589</v>
      </c>
      <c r="I1133" s="209" t="s">
        <v>10183</v>
      </c>
      <c r="J1133" s="209" t="s">
        <v>6321</v>
      </c>
      <c r="K1133" s="209" t="s">
        <v>6321</v>
      </c>
      <c r="L1133" s="209" t="s">
        <v>7273</v>
      </c>
      <c r="M1133" s="209" t="s">
        <v>831</v>
      </c>
    </row>
    <row r="1134" spans="1:13" ht="56.25" x14ac:dyDescent="0.25">
      <c r="A1134" s="206" t="s">
        <v>3738</v>
      </c>
      <c r="B1134">
        <v>310</v>
      </c>
      <c r="C1134" s="207" t="s">
        <v>7833</v>
      </c>
      <c r="D1134" s="208" t="s">
        <v>7834</v>
      </c>
      <c r="E1134" s="206" t="s">
        <v>3740</v>
      </c>
      <c r="F1134" s="209" t="s">
        <v>7835</v>
      </c>
      <c r="G1134" s="209" t="s">
        <v>7836</v>
      </c>
      <c r="H1134" s="209" t="s">
        <v>6536</v>
      </c>
      <c r="I1134" s="209" t="s">
        <v>7836</v>
      </c>
      <c r="J1134" s="209" t="s">
        <v>6321</v>
      </c>
      <c r="K1134" s="209" t="s">
        <v>6321</v>
      </c>
      <c r="L1134" s="209" t="s">
        <v>6321</v>
      </c>
      <c r="M1134" s="209" t="s">
        <v>831</v>
      </c>
    </row>
    <row r="1135" spans="1:13" ht="112.5" x14ac:dyDescent="0.25">
      <c r="A1135" s="206" t="s">
        <v>1399</v>
      </c>
      <c r="B1135">
        <v>150</v>
      </c>
      <c r="C1135" s="207" t="s">
        <v>7073</v>
      </c>
      <c r="D1135" s="208" t="s">
        <v>7074</v>
      </c>
      <c r="E1135" s="206" t="s">
        <v>1400</v>
      </c>
      <c r="F1135" s="209" t="s">
        <v>7075</v>
      </c>
      <c r="G1135" s="209" t="s">
        <v>7076</v>
      </c>
      <c r="H1135" s="209" t="s">
        <v>7077</v>
      </c>
      <c r="I1135" s="209" t="s">
        <v>7078</v>
      </c>
      <c r="J1135" s="209" t="s">
        <v>6321</v>
      </c>
      <c r="K1135" s="209" t="s">
        <v>7079</v>
      </c>
      <c r="L1135" s="209" t="s">
        <v>6321</v>
      </c>
      <c r="M1135" s="209" t="s">
        <v>831</v>
      </c>
    </row>
    <row r="1136" spans="1:13" ht="45" x14ac:dyDescent="0.25">
      <c r="A1136" s="202" t="s">
        <v>12581</v>
      </c>
      <c r="B1136">
        <v>1586</v>
      </c>
      <c r="C1136" s="203" t="s">
        <v>12578</v>
      </c>
      <c r="D1136" s="205" t="s">
        <v>12579</v>
      </c>
      <c r="E1136" s="202" t="s">
        <v>12580</v>
      </c>
      <c r="F1136" s="204" t="s">
        <v>7228</v>
      </c>
      <c r="G1136" s="204" t="s">
        <v>7229</v>
      </c>
      <c r="H1136" s="204" t="s">
        <v>6555</v>
      </c>
      <c r="I1136" s="204" t="s">
        <v>7230</v>
      </c>
      <c r="J1136" s="204" t="s">
        <v>6321</v>
      </c>
      <c r="K1136" s="204" t="s">
        <v>6321</v>
      </c>
      <c r="L1136" s="204" t="s">
        <v>6321</v>
      </c>
      <c r="M1136" s="204" t="s">
        <v>831</v>
      </c>
    </row>
    <row r="1137" spans="1:13" ht="33.75" x14ac:dyDescent="0.25">
      <c r="A1137" s="206" t="s">
        <v>20037</v>
      </c>
      <c r="B1137">
        <v>3572</v>
      </c>
      <c r="C1137" s="207" t="s">
        <v>20034</v>
      </c>
      <c r="D1137" s="208" t="s">
        <v>20035</v>
      </c>
      <c r="E1137" s="206" t="s">
        <v>20036</v>
      </c>
      <c r="F1137" s="209" t="s">
        <v>20038</v>
      </c>
      <c r="G1137" s="209" t="s">
        <v>20039</v>
      </c>
      <c r="H1137" s="209" t="s">
        <v>6555</v>
      </c>
      <c r="I1137" s="209" t="s">
        <v>20039</v>
      </c>
      <c r="J1137" s="209" t="s">
        <v>6321</v>
      </c>
      <c r="K1137" s="209" t="s">
        <v>6321</v>
      </c>
      <c r="L1137" s="209" t="s">
        <v>6321</v>
      </c>
      <c r="M1137" s="209" t="s">
        <v>831</v>
      </c>
    </row>
    <row r="1138" spans="1:13" ht="78.75" x14ac:dyDescent="0.25">
      <c r="A1138" s="206" t="s">
        <v>1809</v>
      </c>
      <c r="B1138">
        <v>1139</v>
      </c>
      <c r="C1138" s="207" t="s">
        <v>10823</v>
      </c>
      <c r="D1138" s="208" t="s">
        <v>10824</v>
      </c>
      <c r="E1138" s="206" t="s">
        <v>3760</v>
      </c>
      <c r="F1138" s="209" t="s">
        <v>10825</v>
      </c>
      <c r="G1138" s="209" t="s">
        <v>10826</v>
      </c>
      <c r="H1138" s="209" t="s">
        <v>6375</v>
      </c>
      <c r="I1138" s="209" t="s">
        <v>10827</v>
      </c>
      <c r="J1138" s="209" t="s">
        <v>6321</v>
      </c>
      <c r="K1138" s="209" t="s">
        <v>6321</v>
      </c>
      <c r="L1138" s="209" t="s">
        <v>6321</v>
      </c>
      <c r="M1138" s="209" t="s">
        <v>831</v>
      </c>
    </row>
    <row r="1139" spans="1:13" ht="56.25" x14ac:dyDescent="0.25">
      <c r="A1139" s="206" t="s">
        <v>6795</v>
      </c>
      <c r="B1139">
        <v>95</v>
      </c>
      <c r="C1139" s="207" t="s">
        <v>6792</v>
      </c>
      <c r="D1139" s="208" t="s">
        <v>6793</v>
      </c>
      <c r="E1139" s="206" t="s">
        <v>6794</v>
      </c>
      <c r="F1139" s="209" t="s">
        <v>6796</v>
      </c>
      <c r="G1139" s="209" t="s">
        <v>6797</v>
      </c>
      <c r="H1139" s="209" t="s">
        <v>6536</v>
      </c>
      <c r="I1139" s="209" t="s">
        <v>6798</v>
      </c>
      <c r="J1139" s="209" t="s">
        <v>6321</v>
      </c>
      <c r="K1139" s="209" t="s">
        <v>6321</v>
      </c>
      <c r="L1139" s="209" t="s">
        <v>6321</v>
      </c>
      <c r="M1139" s="209" t="s">
        <v>831</v>
      </c>
    </row>
    <row r="1140" spans="1:13" ht="56.25" x14ac:dyDescent="0.25">
      <c r="A1140" s="206" t="s">
        <v>8057</v>
      </c>
      <c r="B1140">
        <v>362</v>
      </c>
      <c r="C1140" s="207" t="s">
        <v>8054</v>
      </c>
      <c r="D1140" s="208" t="s">
        <v>8055</v>
      </c>
      <c r="E1140" s="206" t="s">
        <v>8056</v>
      </c>
      <c r="F1140" s="209" t="s">
        <v>7882</v>
      </c>
      <c r="G1140" s="209" t="s">
        <v>7883</v>
      </c>
      <c r="H1140" s="209" t="s">
        <v>6536</v>
      </c>
      <c r="I1140" s="209" t="s">
        <v>7884</v>
      </c>
      <c r="J1140" s="209" t="s">
        <v>6321</v>
      </c>
      <c r="K1140" s="209" t="s">
        <v>6321</v>
      </c>
      <c r="L1140" s="209" t="s">
        <v>6321</v>
      </c>
      <c r="M1140" s="209" t="s">
        <v>831</v>
      </c>
    </row>
    <row r="1141" spans="1:13" ht="67.5" x14ac:dyDescent="0.25">
      <c r="A1141" s="206" t="s">
        <v>6591</v>
      </c>
      <c r="B1141">
        <v>55</v>
      </c>
      <c r="C1141" s="207" t="s">
        <v>6588</v>
      </c>
      <c r="D1141" s="208" t="s">
        <v>6589</v>
      </c>
      <c r="E1141" s="206" t="s">
        <v>6590</v>
      </c>
      <c r="F1141" s="209" t="s">
        <v>6592</v>
      </c>
      <c r="G1141" s="209" t="s">
        <v>6593</v>
      </c>
      <c r="H1141" s="209" t="s">
        <v>6522</v>
      </c>
      <c r="I1141" s="209" t="s">
        <v>6594</v>
      </c>
      <c r="J1141" s="209" t="s">
        <v>6321</v>
      </c>
      <c r="K1141" s="209" t="s">
        <v>6524</v>
      </c>
      <c r="L1141" s="209" t="s">
        <v>6321</v>
      </c>
      <c r="M1141" s="209" t="s">
        <v>6423</v>
      </c>
    </row>
    <row r="1142" spans="1:13" ht="78.75" x14ac:dyDescent="0.25">
      <c r="A1142" s="206" t="s">
        <v>6631</v>
      </c>
      <c r="B1142">
        <v>61</v>
      </c>
      <c r="C1142" s="207" t="s">
        <v>6628</v>
      </c>
      <c r="D1142" s="208" t="s">
        <v>6629</v>
      </c>
      <c r="E1142" s="206" t="s">
        <v>6630</v>
      </c>
      <c r="F1142" s="209" t="s">
        <v>6632</v>
      </c>
      <c r="G1142" s="209" t="s">
        <v>6633</v>
      </c>
      <c r="H1142" s="209" t="s">
        <v>6634</v>
      </c>
      <c r="I1142" s="209" t="s">
        <v>6635</v>
      </c>
      <c r="J1142" s="209" t="s">
        <v>6321</v>
      </c>
      <c r="K1142" s="209" t="s">
        <v>6321</v>
      </c>
      <c r="L1142" s="209" t="s">
        <v>6321</v>
      </c>
      <c r="M1142" s="209" t="s">
        <v>831</v>
      </c>
    </row>
    <row r="1143" spans="1:13" ht="45" x14ac:dyDescent="0.25">
      <c r="A1143" s="206" t="s">
        <v>1813</v>
      </c>
      <c r="B1143">
        <v>304</v>
      </c>
      <c r="C1143" s="207" t="s">
        <v>7809</v>
      </c>
      <c r="D1143" s="208" t="s">
        <v>7810</v>
      </c>
      <c r="E1143" s="206" t="s">
        <v>3830</v>
      </c>
      <c r="F1143" s="209" t="s">
        <v>6766</v>
      </c>
      <c r="G1143" s="209" t="s">
        <v>6767</v>
      </c>
      <c r="H1143" s="209" t="s">
        <v>6439</v>
      </c>
      <c r="I1143" s="209" t="s">
        <v>6767</v>
      </c>
      <c r="J1143" s="209" t="s">
        <v>6321</v>
      </c>
      <c r="K1143" s="209" t="s">
        <v>6321</v>
      </c>
      <c r="L1143" s="209" t="s">
        <v>6321</v>
      </c>
      <c r="M1143" s="209" t="s">
        <v>831</v>
      </c>
    </row>
    <row r="1144" spans="1:13" ht="45" x14ac:dyDescent="0.25">
      <c r="A1144" s="206" t="s">
        <v>16136</v>
      </c>
      <c r="B1144">
        <v>2511</v>
      </c>
      <c r="C1144" s="207" t="s">
        <v>16133</v>
      </c>
      <c r="D1144" s="208" t="s">
        <v>16134</v>
      </c>
      <c r="E1144" s="206" t="s">
        <v>16135</v>
      </c>
      <c r="F1144" s="209" t="s">
        <v>8668</v>
      </c>
      <c r="G1144" s="209" t="s">
        <v>8669</v>
      </c>
      <c r="H1144" s="209" t="s">
        <v>6473</v>
      </c>
      <c r="I1144" s="209" t="s">
        <v>8669</v>
      </c>
      <c r="J1144" s="209" t="s">
        <v>6321</v>
      </c>
      <c r="K1144" s="209" t="s">
        <v>6321</v>
      </c>
      <c r="L1144" s="209" t="s">
        <v>6321</v>
      </c>
      <c r="M1144" s="209" t="s">
        <v>9110</v>
      </c>
    </row>
    <row r="1145" spans="1:13" ht="22.5" x14ac:dyDescent="0.25">
      <c r="A1145" s="206" t="s">
        <v>1816</v>
      </c>
      <c r="B1145">
        <v>109</v>
      </c>
      <c r="C1145" s="207" t="s">
        <v>6854</v>
      </c>
      <c r="D1145" s="208" t="s">
        <v>6855</v>
      </c>
      <c r="E1145" s="206" t="s">
        <v>6856</v>
      </c>
      <c r="F1145" s="209" t="s">
        <v>6857</v>
      </c>
      <c r="G1145" s="209" t="s">
        <v>6858</v>
      </c>
      <c r="H1145" s="209" t="s">
        <v>6427</v>
      </c>
      <c r="I1145" s="209" t="s">
        <v>6858</v>
      </c>
      <c r="J1145" s="209" t="s">
        <v>6321</v>
      </c>
      <c r="K1145" s="209" t="s">
        <v>6321</v>
      </c>
      <c r="L1145" s="209" t="s">
        <v>6321</v>
      </c>
      <c r="M1145" s="209" t="s">
        <v>831</v>
      </c>
    </row>
    <row r="1146" spans="1:13" ht="90" x14ac:dyDescent="0.25">
      <c r="A1146" s="202" t="s">
        <v>5519</v>
      </c>
      <c r="B1146">
        <v>2506</v>
      </c>
      <c r="C1146" s="203" t="s">
        <v>16109</v>
      </c>
      <c r="D1146" s="205" t="s">
        <v>16110</v>
      </c>
      <c r="E1146" s="202" t="s">
        <v>5763</v>
      </c>
      <c r="F1146" s="204" t="s">
        <v>16105</v>
      </c>
      <c r="G1146" s="204" t="s">
        <v>16106</v>
      </c>
      <c r="H1146" s="204" t="s">
        <v>16107</v>
      </c>
      <c r="I1146" s="204" t="s">
        <v>16108</v>
      </c>
      <c r="J1146" s="204" t="s">
        <v>6321</v>
      </c>
      <c r="K1146" s="204" t="s">
        <v>6321</v>
      </c>
      <c r="L1146" s="204" t="s">
        <v>6321</v>
      </c>
      <c r="M1146" s="204" t="s">
        <v>930</v>
      </c>
    </row>
    <row r="1147" spans="1:13" ht="56.25" x14ac:dyDescent="0.25">
      <c r="A1147" s="202" t="s">
        <v>30694</v>
      </c>
      <c r="B1147">
        <v>2525</v>
      </c>
      <c r="C1147" s="203" t="s">
        <v>25844</v>
      </c>
      <c r="D1147" s="205" t="s">
        <v>30695</v>
      </c>
      <c r="E1147" s="202" t="s">
        <v>30696</v>
      </c>
      <c r="F1147" s="204" t="s">
        <v>25845</v>
      </c>
      <c r="G1147" s="204" t="s">
        <v>25846</v>
      </c>
      <c r="H1147" s="204" t="s">
        <v>6427</v>
      </c>
      <c r="I1147" s="204" t="s">
        <v>25846</v>
      </c>
      <c r="J1147" s="204" t="s">
        <v>6321</v>
      </c>
      <c r="K1147" s="204" t="s">
        <v>6321</v>
      </c>
      <c r="L1147" s="204" t="s">
        <v>6321</v>
      </c>
      <c r="M1147" s="204" t="s">
        <v>25671</v>
      </c>
    </row>
    <row r="1148" spans="1:13" ht="45" x14ac:dyDescent="0.25">
      <c r="A1148" s="202" t="s">
        <v>30697</v>
      </c>
      <c r="B1148">
        <v>2524</v>
      </c>
      <c r="C1148" s="203" t="s">
        <v>25844</v>
      </c>
      <c r="D1148" s="205" t="s">
        <v>30698</v>
      </c>
      <c r="E1148" s="202" t="s">
        <v>30696</v>
      </c>
      <c r="F1148" s="204" t="s">
        <v>25845</v>
      </c>
      <c r="G1148" s="204" t="s">
        <v>25846</v>
      </c>
      <c r="H1148" s="204" t="s">
        <v>6427</v>
      </c>
      <c r="I1148" s="204" t="s">
        <v>25846</v>
      </c>
      <c r="J1148" s="204" t="s">
        <v>6321</v>
      </c>
      <c r="K1148" s="204" t="s">
        <v>6321</v>
      </c>
      <c r="L1148" s="204" t="s">
        <v>6321</v>
      </c>
      <c r="M1148" s="204" t="s">
        <v>25671</v>
      </c>
    </row>
    <row r="1149" spans="1:13" ht="45" x14ac:dyDescent="0.25">
      <c r="A1149" s="206" t="s">
        <v>20030</v>
      </c>
      <c r="B1149">
        <v>3567</v>
      </c>
      <c r="C1149" s="207" t="s">
        <v>20027</v>
      </c>
      <c r="D1149" s="208" t="s">
        <v>20028</v>
      </c>
      <c r="E1149" s="206" t="s">
        <v>20029</v>
      </c>
      <c r="F1149" s="209" t="s">
        <v>20031</v>
      </c>
      <c r="G1149" s="209" t="s">
        <v>20032</v>
      </c>
      <c r="H1149" s="209" t="s">
        <v>6555</v>
      </c>
      <c r="I1149" s="209" t="s">
        <v>20032</v>
      </c>
      <c r="J1149" s="209" t="s">
        <v>6321</v>
      </c>
      <c r="K1149" s="209" t="s">
        <v>6321</v>
      </c>
      <c r="L1149" s="209" t="s">
        <v>6321</v>
      </c>
      <c r="M1149" s="209" t="s">
        <v>831</v>
      </c>
    </row>
    <row r="1150" spans="1:13" ht="45" x14ac:dyDescent="0.25">
      <c r="A1150" s="206" t="s">
        <v>7908</v>
      </c>
      <c r="B1150">
        <v>326</v>
      </c>
      <c r="C1150" s="207" t="s">
        <v>7905</v>
      </c>
      <c r="D1150" s="208" t="s">
        <v>7906</v>
      </c>
      <c r="E1150" s="206" t="s">
        <v>7907</v>
      </c>
      <c r="F1150" s="209" t="s">
        <v>7909</v>
      </c>
      <c r="G1150" s="209" t="s">
        <v>7910</v>
      </c>
      <c r="H1150" s="209" t="s">
        <v>6427</v>
      </c>
      <c r="I1150" s="209" t="s">
        <v>7910</v>
      </c>
      <c r="J1150" s="209" t="s">
        <v>6321</v>
      </c>
      <c r="K1150" s="209" t="s">
        <v>6321</v>
      </c>
      <c r="L1150" s="209" t="s">
        <v>6321</v>
      </c>
      <c r="M1150" s="209" t="s">
        <v>831</v>
      </c>
    </row>
    <row r="1151" spans="1:13" ht="123.75" x14ac:dyDescent="0.25">
      <c r="A1151" s="206" t="s">
        <v>30699</v>
      </c>
      <c r="B1151">
        <v>678</v>
      </c>
      <c r="C1151" s="207" t="s">
        <v>9428</v>
      </c>
      <c r="D1151" s="206" t="s">
        <v>30700</v>
      </c>
      <c r="E1151" s="206" t="s">
        <v>30701</v>
      </c>
      <c r="F1151" s="209" t="s">
        <v>9416</v>
      </c>
      <c r="G1151" s="209" t="s">
        <v>9417</v>
      </c>
      <c r="H1151" s="209" t="s">
        <v>6634</v>
      </c>
      <c r="I1151" s="209" t="s">
        <v>9429</v>
      </c>
      <c r="J1151" s="209" t="s">
        <v>6321</v>
      </c>
      <c r="K1151" s="209" t="s">
        <v>9400</v>
      </c>
      <c r="L1151" s="209" t="s">
        <v>6321</v>
      </c>
      <c r="M1151" s="209" t="s">
        <v>6429</v>
      </c>
    </row>
    <row r="1152" spans="1:13" ht="101.25" x14ac:dyDescent="0.25">
      <c r="A1152" s="202" t="s">
        <v>30702</v>
      </c>
      <c r="B1152">
        <v>2520</v>
      </c>
      <c r="C1152" s="203" t="s">
        <v>25837</v>
      </c>
      <c r="D1152" s="205" t="s">
        <v>30703</v>
      </c>
      <c r="E1152" s="202" t="s">
        <v>30704</v>
      </c>
      <c r="F1152" s="204" t="s">
        <v>16105</v>
      </c>
      <c r="G1152" s="204" t="s">
        <v>25838</v>
      </c>
      <c r="H1152" s="204" t="s">
        <v>16107</v>
      </c>
      <c r="I1152" s="204" t="s">
        <v>25839</v>
      </c>
      <c r="J1152" s="204" t="s">
        <v>6321</v>
      </c>
      <c r="K1152" s="204" t="s">
        <v>6321</v>
      </c>
      <c r="L1152" s="204" t="s">
        <v>6321</v>
      </c>
      <c r="M1152" s="204" t="s">
        <v>25568</v>
      </c>
    </row>
    <row r="1153" spans="1:13" ht="56.25" x14ac:dyDescent="0.25">
      <c r="A1153" s="206" t="s">
        <v>30705</v>
      </c>
      <c r="B1153">
        <v>264</v>
      </c>
      <c r="C1153" s="207" t="s">
        <v>30706</v>
      </c>
      <c r="D1153" s="208" t="s">
        <v>30707</v>
      </c>
      <c r="E1153" s="206" t="s">
        <v>30708</v>
      </c>
      <c r="F1153" s="209" t="s">
        <v>6857</v>
      </c>
      <c r="G1153" s="209" t="s">
        <v>23943</v>
      </c>
      <c r="H1153" s="209" t="s">
        <v>6427</v>
      </c>
      <c r="I1153" s="209" t="s">
        <v>23943</v>
      </c>
      <c r="J1153" s="209" t="s">
        <v>6321</v>
      </c>
      <c r="K1153" s="209" t="s">
        <v>6321</v>
      </c>
      <c r="L1153" s="209" t="s">
        <v>6321</v>
      </c>
      <c r="M1153" s="209" t="s">
        <v>29562</v>
      </c>
    </row>
    <row r="1154" spans="1:13" ht="112.5" x14ac:dyDescent="0.25">
      <c r="A1154" s="206" t="s">
        <v>1826</v>
      </c>
      <c r="B1154">
        <v>3612</v>
      </c>
      <c r="C1154" s="207" t="s">
        <v>20176</v>
      </c>
      <c r="D1154" s="208" t="s">
        <v>26007</v>
      </c>
      <c r="E1154" s="206" t="s">
        <v>3953</v>
      </c>
      <c r="F1154" s="209" t="s">
        <v>26008</v>
      </c>
      <c r="G1154" s="209" t="s">
        <v>26009</v>
      </c>
      <c r="H1154" s="209" t="s">
        <v>9950</v>
      </c>
      <c r="I1154" s="209" t="s">
        <v>26010</v>
      </c>
      <c r="J1154" s="209" t="s">
        <v>6321</v>
      </c>
      <c r="K1154" s="209" t="s">
        <v>6321</v>
      </c>
      <c r="L1154" s="209" t="s">
        <v>6321</v>
      </c>
      <c r="M1154" s="209" t="s">
        <v>25584</v>
      </c>
    </row>
    <row r="1155" spans="1:13" ht="67.5" x14ac:dyDescent="0.25">
      <c r="A1155" s="202" t="s">
        <v>16218</v>
      </c>
      <c r="B1155">
        <v>2562</v>
      </c>
      <c r="C1155" s="203" t="s">
        <v>16215</v>
      </c>
      <c r="D1155" s="205" t="s">
        <v>16216</v>
      </c>
      <c r="E1155" s="202" t="s">
        <v>16217</v>
      </c>
      <c r="F1155" s="204" t="s">
        <v>8640</v>
      </c>
      <c r="G1155" s="204" t="s">
        <v>8641</v>
      </c>
      <c r="H1155" s="204" t="s">
        <v>8539</v>
      </c>
      <c r="I1155" s="204" t="s">
        <v>8642</v>
      </c>
      <c r="J1155" s="204" t="s">
        <v>6321</v>
      </c>
      <c r="K1155" s="204" t="s">
        <v>6321</v>
      </c>
      <c r="L1155" s="204" t="s">
        <v>6322</v>
      </c>
      <c r="M1155" s="204" t="s">
        <v>6423</v>
      </c>
    </row>
    <row r="1156" spans="1:13" ht="45" x14ac:dyDescent="0.25">
      <c r="A1156" s="206" t="s">
        <v>30709</v>
      </c>
      <c r="B1156">
        <v>162</v>
      </c>
      <c r="C1156" s="207" t="s">
        <v>7140</v>
      </c>
      <c r="D1156" s="206" t="s">
        <v>30710</v>
      </c>
      <c r="E1156" s="206" t="s">
        <v>30711</v>
      </c>
      <c r="F1156" s="209" t="s">
        <v>7133</v>
      </c>
      <c r="G1156" s="209" t="s">
        <v>7134</v>
      </c>
      <c r="H1156" s="209" t="s">
        <v>7135</v>
      </c>
      <c r="I1156" s="209" t="s">
        <v>7134</v>
      </c>
      <c r="J1156" s="209" t="s">
        <v>6321</v>
      </c>
      <c r="K1156" s="209" t="s">
        <v>6321</v>
      </c>
      <c r="L1156" s="209" t="s">
        <v>6321</v>
      </c>
      <c r="M1156" s="209" t="s">
        <v>831</v>
      </c>
    </row>
    <row r="1157" spans="1:13" ht="56.25" x14ac:dyDescent="0.25">
      <c r="A1157" s="206" t="s">
        <v>20124</v>
      </c>
      <c r="B1157">
        <v>3596</v>
      </c>
      <c r="C1157" s="207" t="s">
        <v>20121</v>
      </c>
      <c r="D1157" s="208" t="s">
        <v>20122</v>
      </c>
      <c r="E1157" s="206" t="s">
        <v>20123</v>
      </c>
      <c r="F1157" s="209" t="s">
        <v>17610</v>
      </c>
      <c r="G1157" s="209" t="s">
        <v>17611</v>
      </c>
      <c r="H1157" s="209" t="s">
        <v>6473</v>
      </c>
      <c r="I1157" s="209" t="s">
        <v>17611</v>
      </c>
      <c r="J1157" s="209" t="s">
        <v>6541</v>
      </c>
      <c r="K1157" s="209" t="s">
        <v>6321</v>
      </c>
      <c r="L1157" s="209" t="s">
        <v>6321</v>
      </c>
      <c r="M1157" s="209" t="s">
        <v>831</v>
      </c>
    </row>
    <row r="1158" spans="1:13" ht="67.5" x14ac:dyDescent="0.25">
      <c r="A1158" s="206" t="s">
        <v>14135</v>
      </c>
      <c r="B1158">
        <v>1996</v>
      </c>
      <c r="C1158" s="207" t="s">
        <v>14132</v>
      </c>
      <c r="D1158" s="208" t="s">
        <v>14133</v>
      </c>
      <c r="E1158" s="206" t="s">
        <v>14134</v>
      </c>
      <c r="F1158" s="209" t="s">
        <v>13543</v>
      </c>
      <c r="G1158" s="209" t="s">
        <v>14136</v>
      </c>
      <c r="H1158" s="209" t="s">
        <v>6555</v>
      </c>
      <c r="I1158" s="209" t="s">
        <v>14137</v>
      </c>
      <c r="J1158" s="209" t="s">
        <v>6321</v>
      </c>
      <c r="K1158" s="209" t="s">
        <v>6321</v>
      </c>
      <c r="L1158" s="209" t="s">
        <v>6321</v>
      </c>
      <c r="M1158" s="209" t="s">
        <v>831</v>
      </c>
    </row>
    <row r="1159" spans="1:13" ht="45" x14ac:dyDescent="0.25">
      <c r="A1159" s="202" t="s">
        <v>1829</v>
      </c>
      <c r="B1159">
        <v>977</v>
      </c>
      <c r="C1159" s="203" t="s">
        <v>10236</v>
      </c>
      <c r="D1159" s="205" t="s">
        <v>10237</v>
      </c>
      <c r="E1159" s="202" t="s">
        <v>10238</v>
      </c>
      <c r="F1159" s="204" t="s">
        <v>10239</v>
      </c>
      <c r="G1159" s="204" t="s">
        <v>10240</v>
      </c>
      <c r="H1159" s="204" t="s">
        <v>10241</v>
      </c>
      <c r="I1159" s="204" t="s">
        <v>10242</v>
      </c>
      <c r="J1159" s="204" t="s">
        <v>6321</v>
      </c>
      <c r="K1159" s="204" t="s">
        <v>6321</v>
      </c>
      <c r="L1159" s="204" t="s">
        <v>6322</v>
      </c>
      <c r="M1159" s="204" t="s">
        <v>831</v>
      </c>
    </row>
    <row r="1160" spans="1:13" ht="90" x14ac:dyDescent="0.25">
      <c r="A1160" s="206" t="s">
        <v>10836</v>
      </c>
      <c r="B1160">
        <v>1141</v>
      </c>
      <c r="C1160" s="207" t="s">
        <v>10833</v>
      </c>
      <c r="D1160" s="208" t="s">
        <v>10834</v>
      </c>
      <c r="E1160" s="206" t="s">
        <v>10835</v>
      </c>
      <c r="F1160" s="209" t="s">
        <v>6534</v>
      </c>
      <c r="G1160" s="209" t="s">
        <v>6535</v>
      </c>
      <c r="H1160" s="209" t="s">
        <v>6536</v>
      </c>
      <c r="I1160" s="209" t="s">
        <v>6537</v>
      </c>
      <c r="J1160" s="209" t="s">
        <v>6321</v>
      </c>
      <c r="K1160" s="209" t="s">
        <v>6566</v>
      </c>
      <c r="L1160" s="209" t="s">
        <v>6321</v>
      </c>
      <c r="M1160" s="209" t="s">
        <v>6330</v>
      </c>
    </row>
    <row r="1161" spans="1:13" ht="33.75" x14ac:dyDescent="0.25">
      <c r="A1161" s="202" t="s">
        <v>3983</v>
      </c>
      <c r="B1161">
        <v>2027</v>
      </c>
      <c r="C1161" s="203" t="s">
        <v>14275</v>
      </c>
      <c r="D1161" s="205" t="s">
        <v>14276</v>
      </c>
      <c r="E1161" s="202" t="s">
        <v>3985</v>
      </c>
      <c r="F1161" s="204" t="s">
        <v>7010</v>
      </c>
      <c r="G1161" s="204" t="s">
        <v>7011</v>
      </c>
      <c r="H1161" s="204" t="s">
        <v>7012</v>
      </c>
      <c r="I1161" s="204" t="s">
        <v>7011</v>
      </c>
      <c r="J1161" s="204" t="s">
        <v>6321</v>
      </c>
      <c r="K1161" s="204" t="s">
        <v>6321</v>
      </c>
      <c r="L1161" s="204" t="s">
        <v>6321</v>
      </c>
      <c r="M1161" s="204" t="s">
        <v>831</v>
      </c>
    </row>
    <row r="1162" spans="1:13" ht="56.25" x14ac:dyDescent="0.25">
      <c r="A1162" s="202" t="s">
        <v>3989</v>
      </c>
      <c r="B1162">
        <v>335</v>
      </c>
      <c r="C1162" s="203" t="s">
        <v>7944</v>
      </c>
      <c r="D1162" s="205" t="s">
        <v>7945</v>
      </c>
      <c r="E1162" s="202" t="s">
        <v>3991</v>
      </c>
      <c r="F1162" s="204" t="s">
        <v>7882</v>
      </c>
      <c r="G1162" s="204" t="s">
        <v>7883</v>
      </c>
      <c r="H1162" s="204" t="s">
        <v>6536</v>
      </c>
      <c r="I1162" s="204" t="s">
        <v>7884</v>
      </c>
      <c r="J1162" s="204" t="s">
        <v>6321</v>
      </c>
      <c r="K1162" s="204" t="s">
        <v>6321</v>
      </c>
      <c r="L1162" s="204" t="s">
        <v>6321</v>
      </c>
      <c r="M1162" s="204" t="s">
        <v>831</v>
      </c>
    </row>
    <row r="1163" spans="1:13" ht="67.5" x14ac:dyDescent="0.25">
      <c r="A1163" s="202" t="s">
        <v>17544</v>
      </c>
      <c r="B1163">
        <v>2918</v>
      </c>
      <c r="C1163" s="203" t="s">
        <v>17541</v>
      </c>
      <c r="D1163" s="205" t="s">
        <v>17542</v>
      </c>
      <c r="E1163" s="202" t="s">
        <v>17543</v>
      </c>
      <c r="F1163" s="204" t="s">
        <v>17545</v>
      </c>
      <c r="G1163" s="204" t="s">
        <v>17546</v>
      </c>
      <c r="H1163" s="204" t="s">
        <v>11268</v>
      </c>
      <c r="I1163" s="204" t="s">
        <v>17546</v>
      </c>
      <c r="J1163" s="204" t="s">
        <v>6321</v>
      </c>
      <c r="K1163" s="204" t="s">
        <v>6321</v>
      </c>
      <c r="L1163" s="204" t="s">
        <v>6321</v>
      </c>
      <c r="M1163" s="204" t="s">
        <v>6330</v>
      </c>
    </row>
    <row r="1164" spans="1:13" ht="67.5" x14ac:dyDescent="0.25">
      <c r="A1164" s="206" t="s">
        <v>3998</v>
      </c>
      <c r="B1164">
        <v>2647</v>
      </c>
      <c r="C1164" s="207" t="s">
        <v>16538</v>
      </c>
      <c r="D1164" s="208" t="s">
        <v>16539</v>
      </c>
      <c r="E1164" s="206" t="s">
        <v>4000</v>
      </c>
      <c r="F1164" s="209" t="s">
        <v>16540</v>
      </c>
      <c r="G1164" s="209" t="s">
        <v>16541</v>
      </c>
      <c r="H1164" s="209" t="s">
        <v>6634</v>
      </c>
      <c r="I1164" s="209" t="s">
        <v>16542</v>
      </c>
      <c r="J1164" s="209" t="s">
        <v>6321</v>
      </c>
      <c r="K1164" s="209" t="s">
        <v>6321</v>
      </c>
      <c r="L1164" s="209" t="s">
        <v>6321</v>
      </c>
      <c r="M1164" s="209" t="s">
        <v>831</v>
      </c>
    </row>
    <row r="1165" spans="1:13" ht="56.25" x14ac:dyDescent="0.25">
      <c r="A1165" s="206" t="s">
        <v>17854</v>
      </c>
      <c r="B1165">
        <v>3015</v>
      </c>
      <c r="C1165" s="207" t="s">
        <v>17851</v>
      </c>
      <c r="D1165" s="208" t="s">
        <v>17852</v>
      </c>
      <c r="E1165" s="206" t="s">
        <v>17853</v>
      </c>
      <c r="F1165" s="209" t="s">
        <v>17855</v>
      </c>
      <c r="G1165" s="209" t="s">
        <v>17856</v>
      </c>
      <c r="H1165" s="209" t="s">
        <v>6522</v>
      </c>
      <c r="I1165" s="209" t="s">
        <v>17856</v>
      </c>
      <c r="J1165" s="209" t="s">
        <v>6321</v>
      </c>
      <c r="K1165" s="209" t="s">
        <v>6321</v>
      </c>
      <c r="L1165" s="209" t="s">
        <v>6321</v>
      </c>
      <c r="M1165" s="209" t="s">
        <v>831</v>
      </c>
    </row>
    <row r="1166" spans="1:13" ht="33.75" x14ac:dyDescent="0.25">
      <c r="A1166" s="206" t="s">
        <v>16802</v>
      </c>
      <c r="B1166">
        <v>2711</v>
      </c>
      <c r="C1166" s="207" t="s">
        <v>16799</v>
      </c>
      <c r="D1166" s="208" t="s">
        <v>16800</v>
      </c>
      <c r="E1166" s="206" t="s">
        <v>16801</v>
      </c>
      <c r="F1166" s="209" t="s">
        <v>7052</v>
      </c>
      <c r="G1166" s="209" t="s">
        <v>7084</v>
      </c>
      <c r="H1166" s="209" t="s">
        <v>6473</v>
      </c>
      <c r="I1166" s="209" t="s">
        <v>7084</v>
      </c>
      <c r="J1166" s="209" t="s">
        <v>6321</v>
      </c>
      <c r="K1166" s="209" t="s">
        <v>6321</v>
      </c>
      <c r="L1166" s="209" t="s">
        <v>6321</v>
      </c>
      <c r="M1166" s="209" t="s">
        <v>831</v>
      </c>
    </row>
    <row r="1167" spans="1:13" ht="67.5" x14ac:dyDescent="0.25">
      <c r="A1167" s="202" t="s">
        <v>17368</v>
      </c>
      <c r="B1167">
        <v>2858</v>
      </c>
      <c r="C1167" s="203" t="s">
        <v>17365</v>
      </c>
      <c r="D1167" s="205" t="s">
        <v>17366</v>
      </c>
      <c r="E1167" s="202" t="s">
        <v>17367</v>
      </c>
      <c r="F1167" s="204" t="s">
        <v>17369</v>
      </c>
      <c r="G1167" s="204" t="s">
        <v>17370</v>
      </c>
      <c r="H1167" s="204" t="s">
        <v>6522</v>
      </c>
      <c r="I1167" s="204" t="s">
        <v>17371</v>
      </c>
      <c r="J1167" s="204" t="s">
        <v>6321</v>
      </c>
      <c r="K1167" s="204" t="s">
        <v>6321</v>
      </c>
      <c r="L1167" s="204" t="s">
        <v>6321</v>
      </c>
      <c r="M1167" s="204" t="s">
        <v>6363</v>
      </c>
    </row>
    <row r="1168" spans="1:13" ht="45" x14ac:dyDescent="0.25">
      <c r="A1168" s="206" t="s">
        <v>23914</v>
      </c>
      <c r="B1168">
        <v>4618</v>
      </c>
      <c r="C1168" s="207" t="s">
        <v>23911</v>
      </c>
      <c r="D1168" s="208" t="s">
        <v>23912</v>
      </c>
      <c r="E1168" s="206" t="s">
        <v>23913</v>
      </c>
      <c r="F1168" s="209" t="s">
        <v>7857</v>
      </c>
      <c r="G1168" s="209" t="s">
        <v>7858</v>
      </c>
      <c r="H1168" s="209" t="s">
        <v>6555</v>
      </c>
      <c r="I1168" s="209" t="s">
        <v>7858</v>
      </c>
      <c r="J1168" s="209" t="s">
        <v>6321</v>
      </c>
      <c r="K1168" s="209" t="s">
        <v>6321</v>
      </c>
      <c r="L1168" s="209" t="s">
        <v>6321</v>
      </c>
      <c r="M1168" s="209" t="s">
        <v>831</v>
      </c>
    </row>
    <row r="1169" spans="1:13" ht="22.5" x14ac:dyDescent="0.25">
      <c r="A1169" s="202" t="s">
        <v>829</v>
      </c>
      <c r="B1169">
        <v>201</v>
      </c>
      <c r="C1169" s="203" t="s">
        <v>7317</v>
      </c>
      <c r="D1169" s="205" t="s">
        <v>7318</v>
      </c>
      <c r="E1169" s="202" t="s">
        <v>830</v>
      </c>
      <c r="F1169" s="204" t="s">
        <v>7319</v>
      </c>
      <c r="G1169" s="204" t="s">
        <v>7320</v>
      </c>
      <c r="H1169" s="204" t="s">
        <v>6473</v>
      </c>
      <c r="I1169" s="204" t="s">
        <v>7320</v>
      </c>
      <c r="J1169" s="204" t="s">
        <v>6321</v>
      </c>
      <c r="K1169" s="204" t="s">
        <v>6321</v>
      </c>
      <c r="L1169" s="204" t="s">
        <v>6321</v>
      </c>
      <c r="M1169" s="204" t="s">
        <v>831</v>
      </c>
    </row>
    <row r="1170" spans="1:13" ht="67.5" x14ac:dyDescent="0.25">
      <c r="A1170" s="206" t="s">
        <v>7816</v>
      </c>
      <c r="B1170">
        <v>306</v>
      </c>
      <c r="C1170" s="207" t="s">
        <v>7813</v>
      </c>
      <c r="D1170" s="208" t="s">
        <v>7814</v>
      </c>
      <c r="E1170" s="206" t="s">
        <v>7815</v>
      </c>
      <c r="F1170" s="209" t="s">
        <v>7817</v>
      </c>
      <c r="G1170" s="209" t="s">
        <v>7818</v>
      </c>
      <c r="H1170" s="209" t="s">
        <v>6439</v>
      </c>
      <c r="I1170" s="209" t="s">
        <v>7819</v>
      </c>
      <c r="J1170" s="209" t="s">
        <v>6321</v>
      </c>
      <c r="K1170" s="209" t="s">
        <v>6566</v>
      </c>
      <c r="L1170" s="209" t="s">
        <v>6321</v>
      </c>
      <c r="M1170" s="209" t="s">
        <v>831</v>
      </c>
    </row>
    <row r="1171" spans="1:13" ht="45" x14ac:dyDescent="0.25">
      <c r="A1171" s="206" t="s">
        <v>13582</v>
      </c>
      <c r="B1171">
        <v>1841</v>
      </c>
      <c r="C1171" s="207" t="s">
        <v>13579</v>
      </c>
      <c r="D1171" s="208" t="s">
        <v>13580</v>
      </c>
      <c r="E1171" s="206" t="s">
        <v>13581</v>
      </c>
      <c r="F1171" s="209" t="s">
        <v>8272</v>
      </c>
      <c r="G1171" s="209" t="s">
        <v>8273</v>
      </c>
      <c r="H1171" s="209" t="s">
        <v>7039</v>
      </c>
      <c r="I1171" s="209" t="s">
        <v>8274</v>
      </c>
      <c r="J1171" s="209" t="s">
        <v>6321</v>
      </c>
      <c r="K1171" s="209" t="s">
        <v>7040</v>
      </c>
      <c r="L1171" s="209" t="s">
        <v>6321</v>
      </c>
      <c r="M1171" s="209" t="s">
        <v>831</v>
      </c>
    </row>
    <row r="1172" spans="1:13" ht="33.75" x14ac:dyDescent="0.25">
      <c r="A1172" s="202" t="s">
        <v>6772</v>
      </c>
      <c r="B1172">
        <v>90</v>
      </c>
      <c r="C1172" s="203" t="s">
        <v>6769</v>
      </c>
      <c r="D1172" s="205" t="s">
        <v>6770</v>
      </c>
      <c r="E1172" s="202" t="s">
        <v>6771</v>
      </c>
      <c r="F1172" s="204" t="s">
        <v>6673</v>
      </c>
      <c r="G1172" s="204" t="s">
        <v>6674</v>
      </c>
      <c r="H1172" s="204" t="s">
        <v>6473</v>
      </c>
      <c r="I1172" s="204" t="s">
        <v>6674</v>
      </c>
      <c r="J1172" s="204" t="s">
        <v>6321</v>
      </c>
      <c r="K1172" s="204" t="s">
        <v>6321</v>
      </c>
      <c r="L1172" s="204" t="s">
        <v>6321</v>
      </c>
      <c r="M1172" s="204" t="s">
        <v>831</v>
      </c>
    </row>
    <row r="1173" spans="1:13" ht="56.25" x14ac:dyDescent="0.25">
      <c r="A1173" s="206" t="s">
        <v>11393</v>
      </c>
      <c r="B1173">
        <v>1272</v>
      </c>
      <c r="C1173" s="207" t="s">
        <v>11390</v>
      </c>
      <c r="D1173" s="208" t="s">
        <v>11391</v>
      </c>
      <c r="E1173" s="206" t="s">
        <v>11392</v>
      </c>
      <c r="F1173" s="209" t="s">
        <v>10688</v>
      </c>
      <c r="G1173" s="209" t="s">
        <v>10689</v>
      </c>
      <c r="H1173" s="209" t="s">
        <v>7135</v>
      </c>
      <c r="I1173" s="209" t="s">
        <v>10689</v>
      </c>
      <c r="J1173" s="209" t="s">
        <v>6321</v>
      </c>
      <c r="K1173" s="209" t="s">
        <v>6321</v>
      </c>
      <c r="L1173" s="209" t="s">
        <v>6321</v>
      </c>
      <c r="M1173" s="209" t="s">
        <v>831</v>
      </c>
    </row>
    <row r="1174" spans="1:13" ht="78.75" x14ac:dyDescent="0.25">
      <c r="A1174" s="202" t="s">
        <v>4047</v>
      </c>
      <c r="B1174">
        <v>3591</v>
      </c>
      <c r="C1174" s="203" t="s">
        <v>20098</v>
      </c>
      <c r="D1174" s="205" t="s">
        <v>20099</v>
      </c>
      <c r="E1174" s="202" t="s">
        <v>4049</v>
      </c>
      <c r="F1174" s="204" t="s">
        <v>7549</v>
      </c>
      <c r="G1174" s="204" t="s">
        <v>7550</v>
      </c>
      <c r="H1174" s="204" t="s">
        <v>6555</v>
      </c>
      <c r="I1174" s="204" t="s">
        <v>7550</v>
      </c>
      <c r="J1174" s="204" t="s">
        <v>6321</v>
      </c>
      <c r="K1174" s="204" t="s">
        <v>6321</v>
      </c>
      <c r="L1174" s="204" t="s">
        <v>6321</v>
      </c>
      <c r="M1174" s="204" t="s">
        <v>831</v>
      </c>
    </row>
    <row r="1175" spans="1:13" ht="56.25" x14ac:dyDescent="0.25">
      <c r="A1175" s="206" t="s">
        <v>1841</v>
      </c>
      <c r="B1175">
        <v>1955</v>
      </c>
      <c r="C1175" s="207" t="s">
        <v>13979</v>
      </c>
      <c r="D1175" s="208" t="s">
        <v>13980</v>
      </c>
      <c r="E1175" s="206" t="s">
        <v>4051</v>
      </c>
      <c r="F1175" s="209" t="s">
        <v>6766</v>
      </c>
      <c r="G1175" s="209" t="s">
        <v>6767</v>
      </c>
      <c r="H1175" s="209" t="s">
        <v>6439</v>
      </c>
      <c r="I1175" s="209" t="s">
        <v>6768</v>
      </c>
      <c r="J1175" s="209" t="s">
        <v>6321</v>
      </c>
      <c r="K1175" s="209" t="s">
        <v>6321</v>
      </c>
      <c r="L1175" s="209" t="s">
        <v>6321</v>
      </c>
      <c r="M1175" s="209" t="s">
        <v>831</v>
      </c>
    </row>
    <row r="1176" spans="1:13" ht="67.5" x14ac:dyDescent="0.25">
      <c r="A1176" s="202" t="s">
        <v>30712</v>
      </c>
      <c r="B1176">
        <v>2958</v>
      </c>
      <c r="C1176" s="203" t="s">
        <v>17675</v>
      </c>
      <c r="D1176" s="205" t="s">
        <v>30713</v>
      </c>
      <c r="E1176" s="202" t="s">
        <v>30714</v>
      </c>
      <c r="F1176" s="204" t="s">
        <v>17676</v>
      </c>
      <c r="G1176" s="204" t="s">
        <v>17677</v>
      </c>
      <c r="H1176" s="204" t="s">
        <v>6361</v>
      </c>
      <c r="I1176" s="204" t="s">
        <v>17677</v>
      </c>
      <c r="J1176" s="204" t="s">
        <v>6321</v>
      </c>
      <c r="K1176" s="204" t="s">
        <v>6321</v>
      </c>
      <c r="L1176" s="204" t="s">
        <v>6655</v>
      </c>
      <c r="M1176" s="204" t="s">
        <v>831</v>
      </c>
    </row>
    <row r="1177" spans="1:13" ht="22.5" x14ac:dyDescent="0.25">
      <c r="A1177" s="206" t="s">
        <v>10018</v>
      </c>
      <c r="B1177">
        <v>915</v>
      </c>
      <c r="C1177" s="207" t="s">
        <v>10015</v>
      </c>
      <c r="D1177" s="208" t="s">
        <v>10016</v>
      </c>
      <c r="E1177" s="206" t="s">
        <v>10017</v>
      </c>
      <c r="F1177" s="209" t="s">
        <v>6673</v>
      </c>
      <c r="G1177" s="209" t="s">
        <v>6674</v>
      </c>
      <c r="H1177" s="209" t="s">
        <v>6473</v>
      </c>
      <c r="I1177" s="209" t="s">
        <v>6674</v>
      </c>
      <c r="J1177" s="209" t="s">
        <v>6321</v>
      </c>
      <c r="K1177" s="209" t="s">
        <v>6321</v>
      </c>
      <c r="L1177" s="209" t="s">
        <v>6321</v>
      </c>
      <c r="M1177" s="209" t="s">
        <v>831</v>
      </c>
    </row>
    <row r="1178" spans="1:13" ht="101.25" x14ac:dyDescent="0.25">
      <c r="A1178" s="206" t="s">
        <v>4064</v>
      </c>
      <c r="B1178">
        <v>865</v>
      </c>
      <c r="C1178" s="207" t="s">
        <v>25673</v>
      </c>
      <c r="D1178" s="208" t="s">
        <v>25674</v>
      </c>
      <c r="E1178" s="206" t="s">
        <v>4066</v>
      </c>
      <c r="F1178" s="209" t="s">
        <v>25675</v>
      </c>
      <c r="G1178" s="209" t="s">
        <v>25676</v>
      </c>
      <c r="H1178" s="209" t="s">
        <v>6634</v>
      </c>
      <c r="I1178" s="209" t="s">
        <v>25677</v>
      </c>
      <c r="J1178" s="209" t="s">
        <v>6321</v>
      </c>
      <c r="K1178" s="209" t="s">
        <v>6321</v>
      </c>
      <c r="L1178" s="209" t="s">
        <v>9674</v>
      </c>
      <c r="M1178" s="209" t="s">
        <v>25671</v>
      </c>
    </row>
    <row r="1179" spans="1:13" ht="90" x14ac:dyDescent="0.25">
      <c r="A1179" s="206" t="s">
        <v>5525</v>
      </c>
      <c r="B1179">
        <v>644</v>
      </c>
      <c r="C1179" s="207" t="s">
        <v>9334</v>
      </c>
      <c r="D1179" s="208" t="s">
        <v>9335</v>
      </c>
      <c r="E1179" s="206" t="s">
        <v>5769</v>
      </c>
      <c r="F1179" s="209" t="s">
        <v>9323</v>
      </c>
      <c r="G1179" s="209" t="s">
        <v>9324</v>
      </c>
      <c r="H1179" s="209" t="s">
        <v>7589</v>
      </c>
      <c r="I1179" s="209" t="s">
        <v>9336</v>
      </c>
      <c r="J1179" s="209" t="s">
        <v>6321</v>
      </c>
      <c r="K1179" s="209" t="s">
        <v>9318</v>
      </c>
      <c r="L1179" s="209" t="s">
        <v>7273</v>
      </c>
      <c r="M1179" s="209" t="s">
        <v>6363</v>
      </c>
    </row>
    <row r="1180" spans="1:13" ht="33.75" x14ac:dyDescent="0.25">
      <c r="A1180" s="206" t="s">
        <v>13990</v>
      </c>
      <c r="B1180">
        <v>1960</v>
      </c>
      <c r="C1180" s="207" t="s">
        <v>13987</v>
      </c>
      <c r="D1180" s="208" t="s">
        <v>13988</v>
      </c>
      <c r="E1180" s="206" t="s">
        <v>13989</v>
      </c>
      <c r="F1180" s="209" t="s">
        <v>6673</v>
      </c>
      <c r="G1180" s="209" t="s">
        <v>6674</v>
      </c>
      <c r="H1180" s="209" t="s">
        <v>6473</v>
      </c>
      <c r="I1180" s="209" t="s">
        <v>6674</v>
      </c>
      <c r="J1180" s="209" t="s">
        <v>6321</v>
      </c>
      <c r="K1180" s="209" t="s">
        <v>6321</v>
      </c>
      <c r="L1180" s="209" t="s">
        <v>6321</v>
      </c>
      <c r="M1180" s="209" t="s">
        <v>831</v>
      </c>
    </row>
    <row r="1181" spans="1:13" ht="56.25" x14ac:dyDescent="0.25">
      <c r="A1181" s="206" t="s">
        <v>30715</v>
      </c>
      <c r="B1181">
        <v>2983</v>
      </c>
      <c r="C1181" s="207" t="s">
        <v>17752</v>
      </c>
      <c r="D1181" s="208" t="s">
        <v>30716</v>
      </c>
      <c r="E1181" s="206" t="s">
        <v>30717</v>
      </c>
      <c r="F1181" s="209" t="s">
        <v>17643</v>
      </c>
      <c r="G1181" s="209" t="s">
        <v>6713</v>
      </c>
      <c r="H1181" s="209" t="s">
        <v>6634</v>
      </c>
      <c r="I1181" s="209" t="s">
        <v>6714</v>
      </c>
      <c r="J1181" s="209" t="s">
        <v>6321</v>
      </c>
      <c r="K1181" s="209" t="s">
        <v>6321</v>
      </c>
      <c r="L1181" s="209" t="s">
        <v>6377</v>
      </c>
      <c r="M1181" s="209" t="s">
        <v>831</v>
      </c>
    </row>
    <row r="1182" spans="1:13" ht="78.75" x14ac:dyDescent="0.25">
      <c r="A1182" s="206" t="s">
        <v>30718</v>
      </c>
      <c r="B1182">
        <v>2859</v>
      </c>
      <c r="C1182" s="207" t="s">
        <v>17372</v>
      </c>
      <c r="D1182" s="206" t="s">
        <v>30719</v>
      </c>
      <c r="E1182" s="206" t="s">
        <v>30720</v>
      </c>
      <c r="F1182" s="209" t="s">
        <v>17373</v>
      </c>
      <c r="G1182" s="209" t="s">
        <v>17374</v>
      </c>
      <c r="H1182" s="209" t="s">
        <v>6421</v>
      </c>
      <c r="I1182" s="209" t="s">
        <v>17375</v>
      </c>
      <c r="J1182" s="209" t="s">
        <v>6321</v>
      </c>
      <c r="K1182" s="209" t="s">
        <v>6321</v>
      </c>
      <c r="L1182" s="209" t="s">
        <v>6321</v>
      </c>
      <c r="M1182" s="209" t="s">
        <v>6363</v>
      </c>
    </row>
    <row r="1183" spans="1:13" ht="56.25" x14ac:dyDescent="0.25">
      <c r="A1183" s="202" t="s">
        <v>18692</v>
      </c>
      <c r="B1183">
        <v>3227</v>
      </c>
      <c r="C1183" s="203" t="s">
        <v>18689</v>
      </c>
      <c r="D1183" s="205" t="s">
        <v>18690</v>
      </c>
      <c r="E1183" s="202" t="s">
        <v>18691</v>
      </c>
      <c r="F1183" s="204" t="s">
        <v>12227</v>
      </c>
      <c r="G1183" s="204" t="s">
        <v>12228</v>
      </c>
      <c r="H1183" s="204" t="s">
        <v>6439</v>
      </c>
      <c r="I1183" s="204" t="s">
        <v>12229</v>
      </c>
      <c r="J1183" s="204" t="s">
        <v>6321</v>
      </c>
      <c r="K1183" s="204" t="s">
        <v>6321</v>
      </c>
      <c r="L1183" s="204" t="s">
        <v>6321</v>
      </c>
      <c r="M1183" s="204" t="s">
        <v>831</v>
      </c>
    </row>
    <row r="1184" spans="1:13" ht="22.5" x14ac:dyDescent="0.25">
      <c r="A1184" s="206" t="s">
        <v>12550</v>
      </c>
      <c r="B1184">
        <v>1578</v>
      </c>
      <c r="C1184" s="207" t="s">
        <v>12547</v>
      </c>
      <c r="D1184" s="208" t="s">
        <v>12548</v>
      </c>
      <c r="E1184" s="206" t="s">
        <v>12549</v>
      </c>
      <c r="F1184" s="209" t="s">
        <v>10877</v>
      </c>
      <c r="G1184" s="209" t="s">
        <v>10878</v>
      </c>
      <c r="H1184" s="209" t="s">
        <v>6337</v>
      </c>
      <c r="I1184" s="209" t="s">
        <v>10878</v>
      </c>
      <c r="J1184" s="209" t="s">
        <v>6321</v>
      </c>
      <c r="K1184" s="209" t="s">
        <v>6321</v>
      </c>
      <c r="L1184" s="209" t="s">
        <v>6321</v>
      </c>
      <c r="M1184" s="209" t="s">
        <v>831</v>
      </c>
    </row>
    <row r="1185" spans="1:13" ht="112.5" x14ac:dyDescent="0.25">
      <c r="A1185" s="206" t="s">
        <v>1845</v>
      </c>
      <c r="B1185">
        <v>2642</v>
      </c>
      <c r="C1185" s="207" t="s">
        <v>16522</v>
      </c>
      <c r="D1185" s="208" t="s">
        <v>16523</v>
      </c>
      <c r="E1185" s="206" t="s">
        <v>4115</v>
      </c>
      <c r="F1185" s="209" t="s">
        <v>16524</v>
      </c>
      <c r="G1185" s="209" t="s">
        <v>16525</v>
      </c>
      <c r="H1185" s="209" t="s">
        <v>16526</v>
      </c>
      <c r="I1185" s="209" t="s">
        <v>16527</v>
      </c>
      <c r="J1185" s="209" t="s">
        <v>12503</v>
      </c>
      <c r="K1185" s="209" t="s">
        <v>6321</v>
      </c>
      <c r="L1185" s="209" t="s">
        <v>6321</v>
      </c>
      <c r="M1185" s="209" t="s">
        <v>831</v>
      </c>
    </row>
    <row r="1186" spans="1:13" ht="45" x14ac:dyDescent="0.25">
      <c r="A1186" s="202" t="s">
        <v>4116</v>
      </c>
      <c r="B1186">
        <v>3225</v>
      </c>
      <c r="C1186" s="203" t="s">
        <v>18683</v>
      </c>
      <c r="D1186" s="205" t="s">
        <v>18684</v>
      </c>
      <c r="E1186" s="202" t="s">
        <v>4118</v>
      </c>
      <c r="F1186" s="204" t="s">
        <v>7549</v>
      </c>
      <c r="G1186" s="204" t="s">
        <v>7550</v>
      </c>
      <c r="H1186" s="204" t="s">
        <v>6555</v>
      </c>
      <c r="I1186" s="204" t="s">
        <v>7550</v>
      </c>
      <c r="J1186" s="204" t="s">
        <v>6321</v>
      </c>
      <c r="K1186" s="204" t="s">
        <v>6321</v>
      </c>
      <c r="L1186" s="204" t="s">
        <v>6321</v>
      </c>
      <c r="M1186" s="204" t="s">
        <v>831</v>
      </c>
    </row>
    <row r="1187" spans="1:13" ht="56.25" x14ac:dyDescent="0.25">
      <c r="A1187" s="206" t="s">
        <v>20200</v>
      </c>
      <c r="B1187">
        <v>3618</v>
      </c>
      <c r="C1187" s="207" t="s">
        <v>20197</v>
      </c>
      <c r="D1187" s="208" t="s">
        <v>20198</v>
      </c>
      <c r="E1187" s="206" t="s">
        <v>20199</v>
      </c>
      <c r="F1187" s="209" t="s">
        <v>20201</v>
      </c>
      <c r="G1187" s="209" t="s">
        <v>20202</v>
      </c>
      <c r="H1187" s="209" t="s">
        <v>6402</v>
      </c>
      <c r="I1187" s="209" t="s">
        <v>20202</v>
      </c>
      <c r="J1187" s="209" t="s">
        <v>6321</v>
      </c>
      <c r="K1187" s="209" t="s">
        <v>6321</v>
      </c>
      <c r="L1187" s="209" t="s">
        <v>6321</v>
      </c>
      <c r="M1187" s="209" t="s">
        <v>831</v>
      </c>
    </row>
    <row r="1188" spans="1:13" ht="56.25" x14ac:dyDescent="0.25">
      <c r="A1188" s="206" t="s">
        <v>30721</v>
      </c>
      <c r="B1188">
        <v>1100</v>
      </c>
      <c r="C1188" s="207" t="s">
        <v>10687</v>
      </c>
      <c r="D1188" s="206" t="s">
        <v>30722</v>
      </c>
      <c r="E1188" s="206" t="s">
        <v>30723</v>
      </c>
      <c r="F1188" s="209" t="s">
        <v>10688</v>
      </c>
      <c r="G1188" s="209" t="s">
        <v>10689</v>
      </c>
      <c r="H1188" s="209" t="s">
        <v>7135</v>
      </c>
      <c r="I1188" s="209" t="s">
        <v>10689</v>
      </c>
      <c r="J1188" s="209" t="s">
        <v>6321</v>
      </c>
      <c r="K1188" s="209" t="s">
        <v>6321</v>
      </c>
      <c r="L1188" s="209" t="s">
        <v>6655</v>
      </c>
      <c r="M1188" s="209" t="s">
        <v>831</v>
      </c>
    </row>
    <row r="1189" spans="1:13" ht="45" x14ac:dyDescent="0.25">
      <c r="A1189" s="206" t="s">
        <v>30724</v>
      </c>
      <c r="B1189">
        <v>1111</v>
      </c>
      <c r="C1189" s="207" t="s">
        <v>10719</v>
      </c>
      <c r="D1189" s="206" t="s">
        <v>30725</v>
      </c>
      <c r="E1189" s="206" t="s">
        <v>30726</v>
      </c>
      <c r="F1189" s="209" t="s">
        <v>10720</v>
      </c>
      <c r="G1189" s="209" t="s">
        <v>10721</v>
      </c>
      <c r="H1189" s="209" t="s">
        <v>7135</v>
      </c>
      <c r="I1189" s="209" t="s">
        <v>10721</v>
      </c>
      <c r="J1189" s="209" t="s">
        <v>6321</v>
      </c>
      <c r="K1189" s="209" t="s">
        <v>7085</v>
      </c>
      <c r="L1189" s="209" t="s">
        <v>6655</v>
      </c>
      <c r="M1189" s="209" t="s">
        <v>831</v>
      </c>
    </row>
    <row r="1190" spans="1:13" ht="45" x14ac:dyDescent="0.25">
      <c r="A1190" s="202" t="s">
        <v>7139</v>
      </c>
      <c r="B1190">
        <v>161</v>
      </c>
      <c r="C1190" s="203" t="s">
        <v>7136</v>
      </c>
      <c r="D1190" s="205" t="s">
        <v>7137</v>
      </c>
      <c r="E1190" s="202" t="s">
        <v>7138</v>
      </c>
      <c r="F1190" s="204" t="s">
        <v>7133</v>
      </c>
      <c r="G1190" s="204" t="s">
        <v>7134</v>
      </c>
      <c r="H1190" s="204" t="s">
        <v>7135</v>
      </c>
      <c r="I1190" s="204" t="s">
        <v>7134</v>
      </c>
      <c r="J1190" s="204" t="s">
        <v>6321</v>
      </c>
      <c r="K1190" s="204" t="s">
        <v>6321</v>
      </c>
      <c r="L1190" s="204" t="s">
        <v>6321</v>
      </c>
      <c r="M1190" s="204" t="s">
        <v>831</v>
      </c>
    </row>
    <row r="1191" spans="1:13" ht="56.25" x14ac:dyDescent="0.25">
      <c r="A1191" s="206" t="s">
        <v>13424</v>
      </c>
      <c r="B1191">
        <v>1788</v>
      </c>
      <c r="C1191" s="207" t="s">
        <v>13421</v>
      </c>
      <c r="D1191" s="208" t="s">
        <v>13422</v>
      </c>
      <c r="E1191" s="206" t="s">
        <v>13423</v>
      </c>
      <c r="F1191" s="209" t="s">
        <v>13425</v>
      </c>
      <c r="G1191" s="209" t="s">
        <v>13426</v>
      </c>
      <c r="H1191" s="209" t="s">
        <v>13420</v>
      </c>
      <c r="I1191" s="209" t="s">
        <v>13426</v>
      </c>
      <c r="J1191" s="209" t="s">
        <v>6321</v>
      </c>
      <c r="K1191" s="209" t="s">
        <v>6321</v>
      </c>
      <c r="L1191" s="209" t="s">
        <v>6321</v>
      </c>
      <c r="M1191" s="209" t="s">
        <v>831</v>
      </c>
    </row>
    <row r="1192" spans="1:13" ht="101.25" x14ac:dyDescent="0.25">
      <c r="A1192" s="202" t="s">
        <v>18105</v>
      </c>
      <c r="B1192">
        <v>3074</v>
      </c>
      <c r="C1192" s="203" t="s">
        <v>18102</v>
      </c>
      <c r="D1192" s="205" t="s">
        <v>18103</v>
      </c>
      <c r="E1192" s="202" t="s">
        <v>18104</v>
      </c>
      <c r="F1192" s="204" t="s">
        <v>18099</v>
      </c>
      <c r="G1192" s="204" t="s">
        <v>18100</v>
      </c>
      <c r="H1192" s="204" t="s">
        <v>6375</v>
      </c>
      <c r="I1192" s="204" t="s">
        <v>18101</v>
      </c>
      <c r="J1192" s="204" t="s">
        <v>6321</v>
      </c>
      <c r="K1192" s="204" t="s">
        <v>6321</v>
      </c>
      <c r="L1192" s="204" t="s">
        <v>6321</v>
      </c>
      <c r="M1192" s="204" t="s">
        <v>831</v>
      </c>
    </row>
    <row r="1193" spans="1:13" ht="33.75" x14ac:dyDescent="0.25">
      <c r="A1193" s="202" t="s">
        <v>1857</v>
      </c>
      <c r="B1193">
        <v>1158</v>
      </c>
      <c r="C1193" s="203" t="s">
        <v>10917</v>
      </c>
      <c r="D1193" s="205" t="s">
        <v>10918</v>
      </c>
      <c r="E1193" s="202" t="s">
        <v>6061</v>
      </c>
      <c r="F1193" s="204" t="s">
        <v>6695</v>
      </c>
      <c r="G1193" s="204" t="s">
        <v>6696</v>
      </c>
      <c r="H1193" s="204" t="s">
        <v>6439</v>
      </c>
      <c r="I1193" s="204" t="s">
        <v>6696</v>
      </c>
      <c r="J1193" s="204" t="s">
        <v>6321</v>
      </c>
      <c r="K1193" s="204" t="s">
        <v>6321</v>
      </c>
      <c r="L1193" s="204" t="s">
        <v>6321</v>
      </c>
      <c r="M1193" s="204" t="s">
        <v>831</v>
      </c>
    </row>
    <row r="1194" spans="1:13" ht="45" x14ac:dyDescent="0.25">
      <c r="A1194" s="212" t="s">
        <v>1860</v>
      </c>
      <c r="B1194">
        <v>1633</v>
      </c>
      <c r="C1194" s="207" t="s">
        <v>12769</v>
      </c>
      <c r="D1194" s="208" t="s">
        <v>12770</v>
      </c>
      <c r="E1194" s="206" t="s">
        <v>12771</v>
      </c>
      <c r="F1194" s="209" t="s">
        <v>12772</v>
      </c>
      <c r="G1194" s="209" t="s">
        <v>12773</v>
      </c>
      <c r="H1194" s="209" t="s">
        <v>6416</v>
      </c>
      <c r="I1194" s="209" t="s">
        <v>12774</v>
      </c>
      <c r="J1194" s="209" t="s">
        <v>6321</v>
      </c>
      <c r="K1194" s="209" t="s">
        <v>11380</v>
      </c>
      <c r="L1194" s="209" t="s">
        <v>6321</v>
      </c>
      <c r="M1194" s="209" t="s">
        <v>831</v>
      </c>
    </row>
    <row r="1195" spans="1:13" ht="67.5" x14ac:dyDescent="0.25">
      <c r="A1195" s="202" t="s">
        <v>7126</v>
      </c>
      <c r="B1195">
        <v>159</v>
      </c>
      <c r="C1195" s="203" t="s">
        <v>7123</v>
      </c>
      <c r="D1195" s="205" t="s">
        <v>7124</v>
      </c>
      <c r="E1195" s="202" t="s">
        <v>7125</v>
      </c>
      <c r="F1195" s="204" t="s">
        <v>7127</v>
      </c>
      <c r="G1195" s="204" t="s">
        <v>7128</v>
      </c>
      <c r="H1195" s="204" t="s">
        <v>6510</v>
      </c>
      <c r="I1195" s="204" t="s">
        <v>7128</v>
      </c>
      <c r="J1195" s="204" t="s">
        <v>6321</v>
      </c>
      <c r="K1195" s="204" t="s">
        <v>6321</v>
      </c>
      <c r="L1195" s="204" t="s">
        <v>6321</v>
      </c>
      <c r="M1195" s="204" t="s">
        <v>831</v>
      </c>
    </row>
    <row r="1196" spans="1:13" ht="135" x14ac:dyDescent="0.25">
      <c r="A1196" s="206" t="s">
        <v>30727</v>
      </c>
      <c r="B1196">
        <v>1117</v>
      </c>
      <c r="C1196" s="207" t="s">
        <v>10738</v>
      </c>
      <c r="D1196" s="206" t="s">
        <v>30728</v>
      </c>
      <c r="E1196" s="206" t="s">
        <v>30729</v>
      </c>
      <c r="F1196" s="209" t="s">
        <v>10739</v>
      </c>
      <c r="G1196" s="209" t="s">
        <v>10740</v>
      </c>
      <c r="H1196" s="209" t="s">
        <v>7115</v>
      </c>
      <c r="I1196" s="209" t="s">
        <v>10741</v>
      </c>
      <c r="J1196" s="209" t="s">
        <v>6321</v>
      </c>
      <c r="K1196" s="209" t="s">
        <v>6321</v>
      </c>
      <c r="L1196" s="209" t="s">
        <v>10742</v>
      </c>
      <c r="M1196" s="209" t="s">
        <v>6330</v>
      </c>
    </row>
    <row r="1197" spans="1:13" ht="90" x14ac:dyDescent="0.25">
      <c r="A1197" s="206" t="s">
        <v>4136</v>
      </c>
      <c r="B1197">
        <v>857</v>
      </c>
      <c r="C1197" s="207" t="s">
        <v>9808</v>
      </c>
      <c r="D1197" s="208" t="s">
        <v>9809</v>
      </c>
      <c r="E1197" s="206" t="s">
        <v>4138</v>
      </c>
      <c r="F1197" s="209" t="s">
        <v>9810</v>
      </c>
      <c r="G1197" s="209" t="s">
        <v>9811</v>
      </c>
      <c r="H1197" s="209" t="s">
        <v>6375</v>
      </c>
      <c r="I1197" s="209" t="s">
        <v>9812</v>
      </c>
      <c r="J1197" s="209" t="s">
        <v>6541</v>
      </c>
      <c r="K1197" s="209" t="s">
        <v>9813</v>
      </c>
      <c r="L1197" s="209" t="s">
        <v>6321</v>
      </c>
      <c r="M1197" s="209" t="s">
        <v>831</v>
      </c>
    </row>
    <row r="1198" spans="1:13" ht="67.5" x14ac:dyDescent="0.25">
      <c r="A1198" s="206" t="s">
        <v>1863</v>
      </c>
      <c r="B1198">
        <v>1257</v>
      </c>
      <c r="C1198" s="207" t="s">
        <v>11339</v>
      </c>
      <c r="D1198" s="208" t="s">
        <v>11340</v>
      </c>
      <c r="E1198" s="206" t="s">
        <v>11341</v>
      </c>
      <c r="F1198" s="209" t="s">
        <v>11342</v>
      </c>
      <c r="G1198" s="209" t="s">
        <v>11343</v>
      </c>
      <c r="H1198" s="209" t="s">
        <v>11129</v>
      </c>
      <c r="I1198" s="209" t="s">
        <v>11343</v>
      </c>
      <c r="J1198" s="209" t="s">
        <v>6321</v>
      </c>
      <c r="K1198" s="209" t="s">
        <v>11344</v>
      </c>
      <c r="L1198" s="209" t="s">
        <v>6321</v>
      </c>
      <c r="M1198" s="209" t="s">
        <v>6330</v>
      </c>
    </row>
    <row r="1199" spans="1:13" ht="56.25" x14ac:dyDescent="0.25">
      <c r="A1199" s="206" t="s">
        <v>30730</v>
      </c>
      <c r="B1199">
        <v>1105</v>
      </c>
      <c r="C1199" s="207" t="s">
        <v>10703</v>
      </c>
      <c r="D1199" s="206" t="s">
        <v>30731</v>
      </c>
      <c r="E1199" s="206" t="s">
        <v>30732</v>
      </c>
      <c r="F1199" s="209" t="s">
        <v>10688</v>
      </c>
      <c r="G1199" s="209" t="s">
        <v>10689</v>
      </c>
      <c r="H1199" s="209" t="s">
        <v>7135</v>
      </c>
      <c r="I1199" s="209" t="s">
        <v>10689</v>
      </c>
      <c r="J1199" s="209" t="s">
        <v>6321</v>
      </c>
      <c r="K1199" s="209" t="s">
        <v>6321</v>
      </c>
      <c r="L1199" s="209" t="s">
        <v>6655</v>
      </c>
      <c r="M1199" s="209" t="s">
        <v>831</v>
      </c>
    </row>
    <row r="1200" spans="1:13" ht="45" x14ac:dyDescent="0.25">
      <c r="A1200" s="206" t="s">
        <v>7119</v>
      </c>
      <c r="B1200">
        <v>158</v>
      </c>
      <c r="C1200" s="207" t="s">
        <v>7116</v>
      </c>
      <c r="D1200" s="208" t="s">
        <v>7117</v>
      </c>
      <c r="E1200" s="206" t="s">
        <v>7118</v>
      </c>
      <c r="F1200" s="209" t="s">
        <v>7120</v>
      </c>
      <c r="G1200" s="209" t="s">
        <v>7121</v>
      </c>
      <c r="H1200" s="209" t="s">
        <v>7122</v>
      </c>
      <c r="I1200" s="209" t="s">
        <v>7121</v>
      </c>
      <c r="J1200" s="209" t="s">
        <v>6321</v>
      </c>
      <c r="K1200" s="209" t="s">
        <v>6321</v>
      </c>
      <c r="L1200" s="209" t="s">
        <v>6321</v>
      </c>
      <c r="M1200" s="209" t="s">
        <v>831</v>
      </c>
    </row>
    <row r="1201" spans="1:13" ht="67.5" x14ac:dyDescent="0.25">
      <c r="A1201" s="206" t="s">
        <v>30733</v>
      </c>
      <c r="B1201">
        <v>812</v>
      </c>
      <c r="C1201" s="207" t="s">
        <v>9622</v>
      </c>
      <c r="D1201" s="206" t="s">
        <v>30734</v>
      </c>
      <c r="E1201" s="206" t="s">
        <v>30735</v>
      </c>
      <c r="F1201" s="209" t="s">
        <v>9623</v>
      </c>
      <c r="G1201" s="209" t="s">
        <v>9624</v>
      </c>
      <c r="H1201" s="209" t="s">
        <v>7382</v>
      </c>
      <c r="I1201" s="209" t="s">
        <v>9625</v>
      </c>
      <c r="J1201" s="209" t="s">
        <v>6347</v>
      </c>
      <c r="K1201" s="209" t="s">
        <v>6321</v>
      </c>
      <c r="L1201" s="209" t="s">
        <v>6321</v>
      </c>
      <c r="M1201" s="209" t="s">
        <v>831</v>
      </c>
    </row>
    <row r="1202" spans="1:13" ht="56.25" x14ac:dyDescent="0.25">
      <c r="A1202" s="206" t="s">
        <v>16174</v>
      </c>
      <c r="B1202">
        <v>2553</v>
      </c>
      <c r="C1202" s="207" t="s">
        <v>16171</v>
      </c>
      <c r="D1202" s="208" t="s">
        <v>16172</v>
      </c>
      <c r="E1202" s="206" t="s">
        <v>16173</v>
      </c>
      <c r="F1202" s="209" t="s">
        <v>9967</v>
      </c>
      <c r="G1202" s="209" t="s">
        <v>9968</v>
      </c>
      <c r="H1202" s="209" t="s">
        <v>6536</v>
      </c>
      <c r="I1202" s="209" t="s">
        <v>9968</v>
      </c>
      <c r="J1202" s="209" t="s">
        <v>6321</v>
      </c>
      <c r="K1202" s="209" t="s">
        <v>6321</v>
      </c>
      <c r="L1202" s="209" t="s">
        <v>6321</v>
      </c>
      <c r="M1202" s="209" t="s">
        <v>831</v>
      </c>
    </row>
    <row r="1203" spans="1:13" ht="45" x14ac:dyDescent="0.25">
      <c r="A1203" s="202" t="s">
        <v>30736</v>
      </c>
      <c r="B1203">
        <v>1868</v>
      </c>
      <c r="C1203" s="203" t="s">
        <v>13697</v>
      </c>
      <c r="D1203" s="202" t="s">
        <v>30737</v>
      </c>
      <c r="E1203" s="202" t="s">
        <v>30738</v>
      </c>
      <c r="F1203" s="204" t="s">
        <v>12772</v>
      </c>
      <c r="G1203" s="204" t="s">
        <v>12773</v>
      </c>
      <c r="H1203" s="204" t="s">
        <v>6416</v>
      </c>
      <c r="I1203" s="204" t="s">
        <v>12774</v>
      </c>
      <c r="J1203" s="204" t="s">
        <v>6321</v>
      </c>
      <c r="K1203" s="204" t="s">
        <v>6321</v>
      </c>
      <c r="L1203" s="204" t="s">
        <v>6655</v>
      </c>
      <c r="M1203" s="204" t="s">
        <v>831</v>
      </c>
    </row>
    <row r="1204" spans="1:13" ht="67.5" x14ac:dyDescent="0.25">
      <c r="A1204" s="206" t="s">
        <v>30739</v>
      </c>
      <c r="B1204">
        <v>710</v>
      </c>
      <c r="C1204" s="207" t="s">
        <v>9483</v>
      </c>
      <c r="D1204" s="206" t="s">
        <v>30740</v>
      </c>
      <c r="E1204" s="206" t="s">
        <v>30741</v>
      </c>
      <c r="F1204" s="209" t="s">
        <v>9393</v>
      </c>
      <c r="G1204" s="209" t="s">
        <v>9394</v>
      </c>
      <c r="H1204" s="209" t="s">
        <v>6634</v>
      </c>
      <c r="I1204" s="209" t="s">
        <v>9395</v>
      </c>
      <c r="J1204" s="209" t="s">
        <v>6321</v>
      </c>
      <c r="K1204" s="209" t="s">
        <v>6321</v>
      </c>
      <c r="L1204" s="209" t="s">
        <v>6321</v>
      </c>
      <c r="M1204" s="209" t="s">
        <v>6363</v>
      </c>
    </row>
    <row r="1205" spans="1:13" ht="67.5" x14ac:dyDescent="0.25">
      <c r="A1205" s="206" t="s">
        <v>5527</v>
      </c>
      <c r="B1205">
        <v>3136</v>
      </c>
      <c r="C1205" s="207" t="s">
        <v>18342</v>
      </c>
      <c r="D1205" s="208" t="s">
        <v>25923</v>
      </c>
      <c r="E1205" s="206" t="s">
        <v>5771</v>
      </c>
      <c r="F1205" s="209" t="s">
        <v>18343</v>
      </c>
      <c r="G1205" s="209" t="s">
        <v>18344</v>
      </c>
      <c r="H1205" s="209" t="s">
        <v>7182</v>
      </c>
      <c r="I1205" s="209" t="s">
        <v>18345</v>
      </c>
      <c r="J1205" s="209" t="s">
        <v>6321</v>
      </c>
      <c r="K1205" s="209" t="s">
        <v>6321</v>
      </c>
      <c r="L1205" s="209" t="s">
        <v>6321</v>
      </c>
      <c r="M1205" s="209" t="s">
        <v>831</v>
      </c>
    </row>
    <row r="1206" spans="1:13" ht="78.75" x14ac:dyDescent="0.25">
      <c r="A1206" s="202" t="s">
        <v>5527</v>
      </c>
      <c r="B1206">
        <v>3135</v>
      </c>
      <c r="C1206" s="203" t="s">
        <v>18337</v>
      </c>
      <c r="D1206" s="205" t="s">
        <v>18338</v>
      </c>
      <c r="E1206" s="202" t="s">
        <v>5771</v>
      </c>
      <c r="F1206" s="204" t="s">
        <v>18339</v>
      </c>
      <c r="G1206" s="204" t="s">
        <v>18340</v>
      </c>
      <c r="H1206" s="204" t="s">
        <v>7182</v>
      </c>
      <c r="I1206" s="204" t="s">
        <v>18341</v>
      </c>
      <c r="J1206" s="204" t="s">
        <v>6321</v>
      </c>
      <c r="K1206" s="204" t="s">
        <v>6321</v>
      </c>
      <c r="L1206" s="204" t="s">
        <v>6321</v>
      </c>
      <c r="M1206" s="204" t="s">
        <v>831</v>
      </c>
    </row>
    <row r="1207" spans="1:13" ht="56.25" x14ac:dyDescent="0.25">
      <c r="A1207" s="206" t="s">
        <v>13721</v>
      </c>
      <c r="B1207">
        <v>1876</v>
      </c>
      <c r="C1207" s="207" t="s">
        <v>13718</v>
      </c>
      <c r="D1207" s="208" t="s">
        <v>13719</v>
      </c>
      <c r="E1207" s="206" t="s">
        <v>13720</v>
      </c>
      <c r="F1207" s="209" t="s">
        <v>13722</v>
      </c>
      <c r="G1207" s="209" t="s">
        <v>13723</v>
      </c>
      <c r="H1207" s="209" t="s">
        <v>6447</v>
      </c>
      <c r="I1207" s="209" t="s">
        <v>13723</v>
      </c>
      <c r="J1207" s="209" t="s">
        <v>6321</v>
      </c>
      <c r="K1207" s="209" t="s">
        <v>6321</v>
      </c>
      <c r="L1207" s="209" t="s">
        <v>6321</v>
      </c>
      <c r="M1207" s="209" t="s">
        <v>831</v>
      </c>
    </row>
    <row r="1208" spans="1:13" ht="101.25" x14ac:dyDescent="0.25">
      <c r="A1208" s="202" t="s">
        <v>9433</v>
      </c>
      <c r="B1208">
        <v>680</v>
      </c>
      <c r="C1208" s="203" t="s">
        <v>9430</v>
      </c>
      <c r="D1208" s="205" t="s">
        <v>9431</v>
      </c>
      <c r="E1208" s="202" t="s">
        <v>9432</v>
      </c>
      <c r="F1208" s="204" t="s">
        <v>9422</v>
      </c>
      <c r="G1208" s="204" t="s">
        <v>9406</v>
      </c>
      <c r="H1208" s="204" t="s">
        <v>7589</v>
      </c>
      <c r="I1208" s="204" t="s">
        <v>9407</v>
      </c>
      <c r="J1208" s="204" t="s">
        <v>6321</v>
      </c>
      <c r="K1208" s="204" t="s">
        <v>9400</v>
      </c>
      <c r="L1208" s="204" t="s">
        <v>6321</v>
      </c>
      <c r="M1208" s="204" t="s">
        <v>6363</v>
      </c>
    </row>
    <row r="1209" spans="1:13" ht="33.75" x14ac:dyDescent="0.25">
      <c r="A1209" s="202" t="s">
        <v>13445</v>
      </c>
      <c r="B1209">
        <v>1798</v>
      </c>
      <c r="C1209" s="203" t="s">
        <v>13442</v>
      </c>
      <c r="D1209" s="205" t="s">
        <v>13443</v>
      </c>
      <c r="E1209" s="202" t="s">
        <v>13444</v>
      </c>
      <c r="F1209" s="204" t="s">
        <v>12811</v>
      </c>
      <c r="G1209" s="204" t="s">
        <v>12812</v>
      </c>
      <c r="H1209" s="204" t="s">
        <v>7135</v>
      </c>
      <c r="I1209" s="204" t="s">
        <v>12812</v>
      </c>
      <c r="J1209" s="204" t="s">
        <v>6321</v>
      </c>
      <c r="K1209" s="204" t="s">
        <v>6321</v>
      </c>
      <c r="L1209" s="204" t="s">
        <v>6321</v>
      </c>
      <c r="M1209" s="204" t="s">
        <v>831</v>
      </c>
    </row>
    <row r="1210" spans="1:13" ht="22.5" x14ac:dyDescent="0.25">
      <c r="A1210" s="206" t="s">
        <v>11324</v>
      </c>
      <c r="B1210">
        <v>1252</v>
      </c>
      <c r="C1210" s="207" t="s">
        <v>11321</v>
      </c>
      <c r="D1210" s="208" t="s">
        <v>11322</v>
      </c>
      <c r="E1210" s="206" t="s">
        <v>11323</v>
      </c>
      <c r="F1210" s="209" t="s">
        <v>11325</v>
      </c>
      <c r="G1210" s="209" t="s">
        <v>11326</v>
      </c>
      <c r="H1210" s="209" t="s">
        <v>6337</v>
      </c>
      <c r="I1210" s="209" t="s">
        <v>11326</v>
      </c>
      <c r="J1210" s="209" t="s">
        <v>6321</v>
      </c>
      <c r="K1210" s="209" t="s">
        <v>6321</v>
      </c>
      <c r="L1210" s="209" t="s">
        <v>6517</v>
      </c>
      <c r="M1210" s="209" t="s">
        <v>831</v>
      </c>
    </row>
    <row r="1211" spans="1:13" ht="112.5" x14ac:dyDescent="0.25">
      <c r="A1211" s="219" t="s">
        <v>11419</v>
      </c>
      <c r="B1211">
        <v>1277</v>
      </c>
      <c r="C1211" s="203" t="s">
        <v>11416</v>
      </c>
      <c r="D1211" s="205" t="s">
        <v>11417</v>
      </c>
      <c r="E1211" s="202" t="s">
        <v>11418</v>
      </c>
      <c r="F1211" s="204" t="s">
        <v>11420</v>
      </c>
      <c r="G1211" s="204" t="s">
        <v>11421</v>
      </c>
      <c r="H1211" s="204" t="s">
        <v>6369</v>
      </c>
      <c r="I1211" s="204" t="s">
        <v>11422</v>
      </c>
      <c r="J1211" s="204" t="s">
        <v>6321</v>
      </c>
      <c r="K1211" s="204" t="s">
        <v>6321</v>
      </c>
      <c r="L1211" s="204" t="s">
        <v>6321</v>
      </c>
      <c r="M1211" s="204" t="s">
        <v>831</v>
      </c>
    </row>
    <row r="1212" spans="1:13" ht="33.75" x14ac:dyDescent="0.25">
      <c r="A1212" s="206" t="s">
        <v>10851</v>
      </c>
      <c r="B1212">
        <v>1145</v>
      </c>
      <c r="C1212" s="207" t="s">
        <v>10848</v>
      </c>
      <c r="D1212" s="208" t="s">
        <v>10849</v>
      </c>
      <c r="E1212" s="206" t="s">
        <v>10850</v>
      </c>
      <c r="F1212" s="209" t="s">
        <v>10852</v>
      </c>
      <c r="G1212" s="209" t="s">
        <v>10853</v>
      </c>
      <c r="H1212" s="209" t="s">
        <v>6329</v>
      </c>
      <c r="I1212" s="209" t="s">
        <v>10853</v>
      </c>
      <c r="J1212" s="209" t="s">
        <v>6321</v>
      </c>
      <c r="K1212" s="209" t="s">
        <v>6321</v>
      </c>
      <c r="L1212" s="209" t="s">
        <v>6321</v>
      </c>
      <c r="M1212" s="209" t="s">
        <v>6330</v>
      </c>
    </row>
    <row r="1213" spans="1:13" ht="78.75" x14ac:dyDescent="0.25">
      <c r="A1213" s="202" t="s">
        <v>20117</v>
      </c>
      <c r="B1213">
        <v>3595</v>
      </c>
      <c r="C1213" s="203" t="s">
        <v>20114</v>
      </c>
      <c r="D1213" s="205" t="s">
        <v>20115</v>
      </c>
      <c r="E1213" s="202" t="s">
        <v>20116</v>
      </c>
      <c r="F1213" s="204" t="s">
        <v>20118</v>
      </c>
      <c r="G1213" s="204" t="s">
        <v>20119</v>
      </c>
      <c r="H1213" s="204" t="s">
        <v>8304</v>
      </c>
      <c r="I1213" s="204" t="s">
        <v>20120</v>
      </c>
      <c r="J1213" s="204" t="s">
        <v>6321</v>
      </c>
      <c r="K1213" s="204" t="s">
        <v>6321</v>
      </c>
      <c r="L1213" s="204" t="s">
        <v>6321</v>
      </c>
      <c r="M1213" s="204" t="s">
        <v>831</v>
      </c>
    </row>
    <row r="1214" spans="1:13" ht="33.75" x14ac:dyDescent="0.25">
      <c r="A1214" s="202" t="s">
        <v>1345</v>
      </c>
      <c r="B1214">
        <v>235</v>
      </c>
      <c r="C1214" s="203" t="s">
        <v>7492</v>
      </c>
      <c r="D1214" s="205" t="s">
        <v>30742</v>
      </c>
      <c r="E1214" s="202" t="s">
        <v>1346</v>
      </c>
      <c r="F1214" s="204" t="s">
        <v>30743</v>
      </c>
      <c r="G1214" s="204" t="s">
        <v>30744</v>
      </c>
      <c r="H1214" s="204" t="s">
        <v>6746</v>
      </c>
      <c r="I1214" s="204" t="s">
        <v>30744</v>
      </c>
      <c r="J1214" s="204" t="s">
        <v>6321</v>
      </c>
      <c r="K1214" s="204" t="s">
        <v>6524</v>
      </c>
      <c r="L1214" s="204" t="s">
        <v>6321</v>
      </c>
      <c r="M1214" s="204" t="s">
        <v>30457</v>
      </c>
    </row>
    <row r="1215" spans="1:13" ht="78.75" x14ac:dyDescent="0.25">
      <c r="A1215" s="202" t="s">
        <v>9469</v>
      </c>
      <c r="B1215">
        <v>700</v>
      </c>
      <c r="C1215" s="203" t="s">
        <v>9466</v>
      </c>
      <c r="D1215" s="205" t="s">
        <v>9467</v>
      </c>
      <c r="E1215" s="202" t="s">
        <v>9468</v>
      </c>
      <c r="F1215" s="204" t="s">
        <v>9460</v>
      </c>
      <c r="G1215" s="204" t="s">
        <v>9461</v>
      </c>
      <c r="H1215" s="204" t="s">
        <v>7589</v>
      </c>
      <c r="I1215" s="204" t="s">
        <v>9462</v>
      </c>
      <c r="J1215" s="204" t="s">
        <v>6541</v>
      </c>
      <c r="K1215" s="204" t="s">
        <v>6321</v>
      </c>
      <c r="L1215" s="204" t="s">
        <v>6321</v>
      </c>
      <c r="M1215" s="204" t="s">
        <v>6363</v>
      </c>
    </row>
    <row r="1216" spans="1:13" ht="56.25" x14ac:dyDescent="0.25">
      <c r="A1216" s="202" t="s">
        <v>4187</v>
      </c>
      <c r="B1216">
        <v>311</v>
      </c>
      <c r="C1216" s="203" t="s">
        <v>7837</v>
      </c>
      <c r="D1216" s="205" t="s">
        <v>7838</v>
      </c>
      <c r="E1216" s="202" t="s">
        <v>4189</v>
      </c>
      <c r="F1216" s="204" t="s">
        <v>7839</v>
      </c>
      <c r="G1216" s="204" t="s">
        <v>7840</v>
      </c>
      <c r="H1216" s="204" t="s">
        <v>6536</v>
      </c>
      <c r="I1216" s="204" t="s">
        <v>7841</v>
      </c>
      <c r="J1216" s="204" t="s">
        <v>6321</v>
      </c>
      <c r="K1216" s="204" t="s">
        <v>7721</v>
      </c>
      <c r="L1216" s="204" t="s">
        <v>6321</v>
      </c>
      <c r="M1216" s="204" t="s">
        <v>831</v>
      </c>
    </row>
    <row r="1217" spans="1:13" ht="78.75" x14ac:dyDescent="0.25">
      <c r="A1217" s="212" t="s">
        <v>10752</v>
      </c>
      <c r="B1217">
        <v>1120</v>
      </c>
      <c r="C1217" s="207" t="s">
        <v>10749</v>
      </c>
      <c r="D1217" s="208" t="s">
        <v>10750</v>
      </c>
      <c r="E1217" s="206" t="s">
        <v>10751</v>
      </c>
      <c r="F1217" s="209" t="s">
        <v>10753</v>
      </c>
      <c r="G1217" s="209" t="s">
        <v>10754</v>
      </c>
      <c r="H1217" s="209" t="s">
        <v>6361</v>
      </c>
      <c r="I1217" s="209" t="s">
        <v>10754</v>
      </c>
      <c r="J1217" s="209" t="s">
        <v>6321</v>
      </c>
      <c r="K1217" s="209" t="s">
        <v>6321</v>
      </c>
      <c r="L1217" s="209" t="s">
        <v>6321</v>
      </c>
      <c r="M1217" s="209" t="s">
        <v>831</v>
      </c>
    </row>
    <row r="1218" spans="1:13" ht="45" x14ac:dyDescent="0.25">
      <c r="A1218" s="202" t="s">
        <v>10746</v>
      </c>
      <c r="B1218">
        <v>1119</v>
      </c>
      <c r="C1218" s="203" t="s">
        <v>10743</v>
      </c>
      <c r="D1218" s="205" t="s">
        <v>10744</v>
      </c>
      <c r="E1218" s="202" t="s">
        <v>10745</v>
      </c>
      <c r="F1218" s="204" t="s">
        <v>10747</v>
      </c>
      <c r="G1218" s="204" t="s">
        <v>10748</v>
      </c>
      <c r="H1218" s="204" t="s">
        <v>7122</v>
      </c>
      <c r="I1218" s="204" t="s">
        <v>10748</v>
      </c>
      <c r="J1218" s="204" t="s">
        <v>6321</v>
      </c>
      <c r="K1218" s="204" t="s">
        <v>6321</v>
      </c>
      <c r="L1218" s="204" t="s">
        <v>6321</v>
      </c>
      <c r="M1218" s="204" t="s">
        <v>831</v>
      </c>
    </row>
    <row r="1219" spans="1:13" ht="33.75" x14ac:dyDescent="0.25">
      <c r="A1219" s="202" t="s">
        <v>12718</v>
      </c>
      <c r="B1219">
        <v>1622</v>
      </c>
      <c r="C1219" s="203" t="s">
        <v>12715</v>
      </c>
      <c r="D1219" s="205" t="s">
        <v>12716</v>
      </c>
      <c r="E1219" s="202" t="s">
        <v>12717</v>
      </c>
      <c r="F1219" s="204" t="s">
        <v>10877</v>
      </c>
      <c r="G1219" s="204" t="s">
        <v>10878</v>
      </c>
      <c r="H1219" s="204" t="s">
        <v>6337</v>
      </c>
      <c r="I1219" s="204" t="s">
        <v>10878</v>
      </c>
      <c r="J1219" s="204" t="s">
        <v>6321</v>
      </c>
      <c r="K1219" s="204" t="s">
        <v>6321</v>
      </c>
      <c r="L1219" s="204" t="s">
        <v>6321</v>
      </c>
      <c r="M1219" s="204" t="s">
        <v>831</v>
      </c>
    </row>
    <row r="1220" spans="1:13" ht="33.75" x14ac:dyDescent="0.25">
      <c r="A1220" s="206" t="s">
        <v>12810</v>
      </c>
      <c r="B1220">
        <v>1641</v>
      </c>
      <c r="C1220" s="207" t="s">
        <v>12807</v>
      </c>
      <c r="D1220" s="208" t="s">
        <v>12808</v>
      </c>
      <c r="E1220" s="206" t="s">
        <v>12809</v>
      </c>
      <c r="F1220" s="209" t="s">
        <v>12811</v>
      </c>
      <c r="G1220" s="209" t="s">
        <v>12812</v>
      </c>
      <c r="H1220" s="209" t="s">
        <v>7135</v>
      </c>
      <c r="I1220" s="209" t="s">
        <v>12812</v>
      </c>
      <c r="J1220" s="209" t="s">
        <v>6321</v>
      </c>
      <c r="K1220" s="209" t="s">
        <v>6321</v>
      </c>
      <c r="L1220" s="209" t="s">
        <v>6321</v>
      </c>
      <c r="M1220" s="209" t="s">
        <v>831</v>
      </c>
    </row>
    <row r="1221" spans="1:13" ht="67.5" x14ac:dyDescent="0.25">
      <c r="A1221" s="202" t="s">
        <v>16910</v>
      </c>
      <c r="B1221">
        <v>2740</v>
      </c>
      <c r="C1221" s="203" t="s">
        <v>16907</v>
      </c>
      <c r="D1221" s="205" t="s">
        <v>16908</v>
      </c>
      <c r="E1221" s="202" t="s">
        <v>16909</v>
      </c>
      <c r="F1221" s="204" t="s">
        <v>6857</v>
      </c>
      <c r="G1221" s="204" t="s">
        <v>6858</v>
      </c>
      <c r="H1221" s="204" t="s">
        <v>6427</v>
      </c>
      <c r="I1221" s="204" t="s">
        <v>6858</v>
      </c>
      <c r="J1221" s="204" t="s">
        <v>6321</v>
      </c>
      <c r="K1221" s="204" t="s">
        <v>6321</v>
      </c>
      <c r="L1221" s="204" t="s">
        <v>6321</v>
      </c>
      <c r="M1221" s="204" t="s">
        <v>831</v>
      </c>
    </row>
    <row r="1222" spans="1:13" ht="67.5" x14ac:dyDescent="0.25">
      <c r="A1222" s="206" t="s">
        <v>30745</v>
      </c>
      <c r="B1222">
        <v>1187</v>
      </c>
      <c r="C1222" s="207" t="s">
        <v>11069</v>
      </c>
      <c r="D1222" s="208" t="s">
        <v>30746</v>
      </c>
      <c r="E1222" s="206" t="s">
        <v>30747</v>
      </c>
      <c r="F1222" s="209" t="s">
        <v>11070</v>
      </c>
      <c r="G1222" s="209" t="s">
        <v>11071</v>
      </c>
      <c r="H1222" s="209" t="s">
        <v>7182</v>
      </c>
      <c r="I1222" s="209" t="s">
        <v>11072</v>
      </c>
      <c r="J1222" s="209" t="s">
        <v>6321</v>
      </c>
      <c r="K1222" s="209" t="s">
        <v>6321</v>
      </c>
      <c r="L1222" s="209" t="s">
        <v>6321</v>
      </c>
      <c r="M1222" s="209" t="s">
        <v>831</v>
      </c>
    </row>
    <row r="1223" spans="1:13" ht="67.5" x14ac:dyDescent="0.25">
      <c r="A1223" s="202" t="s">
        <v>5530</v>
      </c>
      <c r="B1223">
        <v>2736</v>
      </c>
      <c r="C1223" s="203" t="s">
        <v>16899</v>
      </c>
      <c r="D1223" s="205" t="s">
        <v>16900</v>
      </c>
      <c r="E1223" s="202" t="s">
        <v>5774</v>
      </c>
      <c r="F1223" s="204" t="s">
        <v>16893</v>
      </c>
      <c r="G1223" s="204" t="s">
        <v>16894</v>
      </c>
      <c r="H1223" s="204" t="s">
        <v>6427</v>
      </c>
      <c r="I1223" s="204" t="s">
        <v>16894</v>
      </c>
      <c r="J1223" s="204" t="s">
        <v>6321</v>
      </c>
      <c r="K1223" s="204" t="s">
        <v>6321</v>
      </c>
      <c r="L1223" s="204" t="s">
        <v>6321</v>
      </c>
      <c r="M1223" s="204" t="s">
        <v>831</v>
      </c>
    </row>
    <row r="1224" spans="1:13" ht="22.5" x14ac:dyDescent="0.25">
      <c r="A1224" s="206" t="s">
        <v>17898</v>
      </c>
      <c r="B1224">
        <v>3025</v>
      </c>
      <c r="C1224" s="207" t="s">
        <v>17895</v>
      </c>
      <c r="D1224" s="208" t="s">
        <v>17896</v>
      </c>
      <c r="E1224" s="206" t="s">
        <v>17897</v>
      </c>
      <c r="F1224" s="209" t="s">
        <v>6673</v>
      </c>
      <c r="G1224" s="209" t="s">
        <v>6674</v>
      </c>
      <c r="H1224" s="209" t="s">
        <v>6321</v>
      </c>
      <c r="I1224" s="209" t="s">
        <v>6674</v>
      </c>
      <c r="J1224" s="209" t="s">
        <v>6321</v>
      </c>
      <c r="K1224" s="209" t="s">
        <v>6321</v>
      </c>
      <c r="L1224" s="209" t="s">
        <v>6321</v>
      </c>
      <c r="M1224" s="209" t="s">
        <v>831</v>
      </c>
    </row>
    <row r="1225" spans="1:13" ht="33.75" x14ac:dyDescent="0.25">
      <c r="A1225" s="206" t="s">
        <v>1886</v>
      </c>
      <c r="B1225">
        <v>2661</v>
      </c>
      <c r="C1225" s="207" t="s">
        <v>16589</v>
      </c>
      <c r="D1225" s="208" t="s">
        <v>16590</v>
      </c>
      <c r="E1225" s="206" t="s">
        <v>16591</v>
      </c>
      <c r="F1225" s="209" t="s">
        <v>16592</v>
      </c>
      <c r="G1225" s="209" t="s">
        <v>16593</v>
      </c>
      <c r="H1225" s="209" t="s">
        <v>7589</v>
      </c>
      <c r="I1225" s="209" t="s">
        <v>16593</v>
      </c>
      <c r="J1225" s="209" t="s">
        <v>6321</v>
      </c>
      <c r="K1225" s="209" t="s">
        <v>6321</v>
      </c>
      <c r="L1225" s="209" t="s">
        <v>6321</v>
      </c>
      <c r="M1225" s="209" t="s">
        <v>831</v>
      </c>
    </row>
    <row r="1226" spans="1:13" ht="33.75" x14ac:dyDescent="0.25">
      <c r="A1226" s="202" t="s">
        <v>30748</v>
      </c>
      <c r="B1226">
        <v>1212</v>
      </c>
      <c r="C1226" s="203" t="s">
        <v>11171</v>
      </c>
      <c r="D1226" s="202" t="s">
        <v>30749</v>
      </c>
      <c r="E1226" s="202" t="s">
        <v>30750</v>
      </c>
      <c r="F1226" s="204" t="s">
        <v>6673</v>
      </c>
      <c r="G1226" s="204" t="s">
        <v>7502</v>
      </c>
      <c r="H1226" s="204" t="s">
        <v>6473</v>
      </c>
      <c r="I1226" s="204" t="s">
        <v>7502</v>
      </c>
      <c r="J1226" s="204" t="s">
        <v>6321</v>
      </c>
      <c r="K1226" s="204" t="s">
        <v>6321</v>
      </c>
      <c r="L1226" s="204" t="s">
        <v>6655</v>
      </c>
      <c r="M1226" s="204" t="s">
        <v>831</v>
      </c>
    </row>
    <row r="1227" spans="1:13" ht="33.75" x14ac:dyDescent="0.25">
      <c r="A1227" s="206" t="s">
        <v>12731</v>
      </c>
      <c r="B1227">
        <v>1625</v>
      </c>
      <c r="C1227" s="207" t="s">
        <v>12728</v>
      </c>
      <c r="D1227" s="208" t="s">
        <v>12729</v>
      </c>
      <c r="E1227" s="206" t="s">
        <v>12730</v>
      </c>
      <c r="F1227" s="209" t="s">
        <v>6414</v>
      </c>
      <c r="G1227" s="209" t="s">
        <v>12727</v>
      </c>
      <c r="H1227" s="209" t="s">
        <v>6416</v>
      </c>
      <c r="I1227" s="209" t="s">
        <v>12727</v>
      </c>
      <c r="J1227" s="209" t="s">
        <v>6321</v>
      </c>
      <c r="K1227" s="209" t="s">
        <v>6321</v>
      </c>
      <c r="L1227" s="209" t="s">
        <v>6321</v>
      </c>
      <c r="M1227" s="209" t="s">
        <v>831</v>
      </c>
    </row>
    <row r="1228" spans="1:13" ht="180" x14ac:dyDescent="0.25">
      <c r="A1228" s="206" t="s">
        <v>30751</v>
      </c>
      <c r="B1228">
        <v>65</v>
      </c>
      <c r="C1228" s="207" t="s">
        <v>6651</v>
      </c>
      <c r="D1228" s="208" t="s">
        <v>30752</v>
      </c>
      <c r="E1228" s="206" t="s">
        <v>30753</v>
      </c>
      <c r="F1228" s="209" t="s">
        <v>6652</v>
      </c>
      <c r="G1228" s="209" t="s">
        <v>6653</v>
      </c>
      <c r="H1228" s="209" t="s">
        <v>6439</v>
      </c>
      <c r="I1228" s="209" t="s">
        <v>6654</v>
      </c>
      <c r="J1228" s="209" t="s">
        <v>6321</v>
      </c>
      <c r="K1228" s="209" t="s">
        <v>6321</v>
      </c>
      <c r="L1228" s="209" t="s">
        <v>6655</v>
      </c>
      <c r="M1228" s="209" t="s">
        <v>831</v>
      </c>
    </row>
    <row r="1229" spans="1:13" ht="67.5" x14ac:dyDescent="0.25">
      <c r="A1229" s="202" t="s">
        <v>10291</v>
      </c>
      <c r="B1229">
        <v>1006</v>
      </c>
      <c r="C1229" s="203" t="s">
        <v>10288</v>
      </c>
      <c r="D1229" s="205" t="s">
        <v>10289</v>
      </c>
      <c r="E1229" s="202" t="s">
        <v>10290</v>
      </c>
      <c r="F1229" s="204" t="s">
        <v>10251</v>
      </c>
      <c r="G1229" s="204" t="s">
        <v>10252</v>
      </c>
      <c r="H1229" s="204" t="s">
        <v>6981</v>
      </c>
      <c r="I1229" s="204" t="s">
        <v>10253</v>
      </c>
      <c r="J1229" s="204" t="s">
        <v>6321</v>
      </c>
      <c r="K1229" s="204" t="s">
        <v>6321</v>
      </c>
      <c r="L1229" s="204" t="s">
        <v>6321</v>
      </c>
      <c r="M1229" s="204" t="s">
        <v>831</v>
      </c>
    </row>
    <row r="1230" spans="1:13" ht="22.5" x14ac:dyDescent="0.25">
      <c r="A1230" s="202" t="s">
        <v>30754</v>
      </c>
      <c r="B1230">
        <v>1800</v>
      </c>
      <c r="C1230" s="203" t="s">
        <v>13450</v>
      </c>
      <c r="D1230" s="202" t="s">
        <v>30755</v>
      </c>
      <c r="E1230" s="202" t="s">
        <v>30756</v>
      </c>
      <c r="F1230" s="204" t="s">
        <v>11837</v>
      </c>
      <c r="G1230" s="204" t="s">
        <v>11838</v>
      </c>
      <c r="H1230" s="204" t="s">
        <v>11839</v>
      </c>
      <c r="I1230" s="204" t="s">
        <v>11838</v>
      </c>
      <c r="J1230" s="204" t="s">
        <v>6321</v>
      </c>
      <c r="K1230" s="204" t="s">
        <v>6321</v>
      </c>
      <c r="L1230" s="204" t="s">
        <v>6655</v>
      </c>
      <c r="M1230" s="204" t="s">
        <v>831</v>
      </c>
    </row>
    <row r="1231" spans="1:13" ht="22.5" x14ac:dyDescent="0.25">
      <c r="A1231" s="202" t="s">
        <v>20187</v>
      </c>
      <c r="B1231">
        <v>3615</v>
      </c>
      <c r="C1231" s="203" t="s">
        <v>20184</v>
      </c>
      <c r="D1231" s="205" t="s">
        <v>20185</v>
      </c>
      <c r="E1231" s="202" t="s">
        <v>20186</v>
      </c>
      <c r="F1231" s="204" t="s">
        <v>6673</v>
      </c>
      <c r="G1231" s="204" t="s">
        <v>6674</v>
      </c>
      <c r="H1231" s="204" t="s">
        <v>6473</v>
      </c>
      <c r="I1231" s="204" t="s">
        <v>6674</v>
      </c>
      <c r="J1231" s="204" t="s">
        <v>6321</v>
      </c>
      <c r="K1231" s="204" t="s">
        <v>6321</v>
      </c>
      <c r="L1231" s="204" t="s">
        <v>6321</v>
      </c>
      <c r="M1231" s="204" t="s">
        <v>831</v>
      </c>
    </row>
    <row r="1232" spans="1:13" ht="45" x14ac:dyDescent="0.25">
      <c r="A1232" s="206" t="s">
        <v>18004</v>
      </c>
      <c r="B1232">
        <v>3049</v>
      </c>
      <c r="C1232" s="207" t="s">
        <v>18001</v>
      </c>
      <c r="D1232" s="208" t="s">
        <v>18002</v>
      </c>
      <c r="E1232" s="206" t="s">
        <v>18003</v>
      </c>
      <c r="F1232" s="209" t="s">
        <v>7711</v>
      </c>
      <c r="G1232" s="209" t="s">
        <v>9962</v>
      </c>
      <c r="H1232" s="209" t="s">
        <v>6439</v>
      </c>
      <c r="I1232" s="209" t="s">
        <v>9962</v>
      </c>
      <c r="J1232" s="209" t="s">
        <v>6321</v>
      </c>
      <c r="K1232" s="209" t="s">
        <v>6321</v>
      </c>
      <c r="L1232" s="209" t="s">
        <v>6321</v>
      </c>
      <c r="M1232" s="209" t="s">
        <v>831</v>
      </c>
    </row>
    <row r="1233" spans="1:13" ht="56.25" x14ac:dyDescent="0.25">
      <c r="A1233" s="206" t="s">
        <v>1893</v>
      </c>
      <c r="B1233">
        <v>1643</v>
      </c>
      <c r="C1233" s="207" t="s">
        <v>12818</v>
      </c>
      <c r="D1233" s="208" t="s">
        <v>12819</v>
      </c>
      <c r="E1233" s="206" t="s">
        <v>12820</v>
      </c>
      <c r="F1233" s="209" t="s">
        <v>12821</v>
      </c>
      <c r="G1233" s="209" t="s">
        <v>12822</v>
      </c>
      <c r="H1233" s="209" t="s">
        <v>6510</v>
      </c>
      <c r="I1233" s="209" t="s">
        <v>12823</v>
      </c>
      <c r="J1233" s="209" t="s">
        <v>6321</v>
      </c>
      <c r="K1233" s="209" t="s">
        <v>6321</v>
      </c>
      <c r="L1233" s="209" t="s">
        <v>6321</v>
      </c>
      <c r="M1233" s="209" t="s">
        <v>831</v>
      </c>
    </row>
    <row r="1234" spans="1:13" ht="45" x14ac:dyDescent="0.25">
      <c r="A1234" s="202" t="s">
        <v>9120</v>
      </c>
      <c r="B1234">
        <v>595</v>
      </c>
      <c r="C1234" s="203" t="s">
        <v>9117</v>
      </c>
      <c r="D1234" s="205" t="s">
        <v>9118</v>
      </c>
      <c r="E1234" s="202" t="s">
        <v>9119</v>
      </c>
      <c r="F1234" s="204" t="s">
        <v>6750</v>
      </c>
      <c r="G1234" s="204" t="s">
        <v>6751</v>
      </c>
      <c r="H1234" s="204" t="s">
        <v>6536</v>
      </c>
      <c r="I1234" s="204" t="s">
        <v>9121</v>
      </c>
      <c r="J1234" s="204" t="s">
        <v>6541</v>
      </c>
      <c r="K1234" s="204" t="s">
        <v>6321</v>
      </c>
      <c r="L1234" s="204" t="s">
        <v>6321</v>
      </c>
      <c r="M1234" s="204" t="s">
        <v>831</v>
      </c>
    </row>
    <row r="1235" spans="1:13" ht="45" x14ac:dyDescent="0.25">
      <c r="A1235" s="202" t="s">
        <v>13890</v>
      </c>
      <c r="B1235">
        <v>1934</v>
      </c>
      <c r="C1235" s="203" t="s">
        <v>13887</v>
      </c>
      <c r="D1235" s="205" t="s">
        <v>13888</v>
      </c>
      <c r="E1235" s="202" t="s">
        <v>13889</v>
      </c>
      <c r="F1235" s="204" t="s">
        <v>13891</v>
      </c>
      <c r="G1235" s="204" t="s">
        <v>13892</v>
      </c>
      <c r="H1235" s="204" t="s">
        <v>13420</v>
      </c>
      <c r="I1235" s="204" t="s">
        <v>13892</v>
      </c>
      <c r="J1235" s="204" t="s">
        <v>6321</v>
      </c>
      <c r="K1235" s="204" t="s">
        <v>6321</v>
      </c>
      <c r="L1235" s="204" t="s">
        <v>6321</v>
      </c>
      <c r="M1235" s="204" t="s">
        <v>831</v>
      </c>
    </row>
    <row r="1236" spans="1:13" ht="45" x14ac:dyDescent="0.25">
      <c r="A1236" s="206" t="s">
        <v>16812</v>
      </c>
      <c r="B1236">
        <v>2713</v>
      </c>
      <c r="C1236" s="207" t="s">
        <v>16809</v>
      </c>
      <c r="D1236" s="208" t="s">
        <v>16810</v>
      </c>
      <c r="E1236" s="206" t="s">
        <v>16811</v>
      </c>
      <c r="F1236" s="209" t="s">
        <v>16813</v>
      </c>
      <c r="G1236" s="209" t="s">
        <v>16814</v>
      </c>
      <c r="H1236" s="209" t="s">
        <v>6427</v>
      </c>
      <c r="I1236" s="209" t="s">
        <v>16814</v>
      </c>
      <c r="J1236" s="209" t="s">
        <v>6321</v>
      </c>
      <c r="K1236" s="209" t="s">
        <v>6321</v>
      </c>
      <c r="L1236" s="209" t="s">
        <v>6321</v>
      </c>
      <c r="M1236" s="209" t="s">
        <v>831</v>
      </c>
    </row>
    <row r="1237" spans="1:13" ht="45" x14ac:dyDescent="0.25">
      <c r="A1237" s="202" t="s">
        <v>30757</v>
      </c>
      <c r="B1237">
        <v>1782</v>
      </c>
      <c r="C1237" s="203" t="s">
        <v>13410</v>
      </c>
      <c r="D1237" s="202" t="s">
        <v>30758</v>
      </c>
      <c r="E1237" s="202" t="s">
        <v>30759</v>
      </c>
      <c r="F1237" s="204" t="s">
        <v>7568</v>
      </c>
      <c r="G1237" s="204" t="s">
        <v>13411</v>
      </c>
      <c r="H1237" s="204" t="s">
        <v>7135</v>
      </c>
      <c r="I1237" s="204" t="s">
        <v>13412</v>
      </c>
      <c r="J1237" s="204" t="s">
        <v>6321</v>
      </c>
      <c r="K1237" s="204" t="s">
        <v>6321</v>
      </c>
      <c r="L1237" s="204" t="s">
        <v>6655</v>
      </c>
      <c r="M1237" s="204" t="s">
        <v>831</v>
      </c>
    </row>
    <row r="1238" spans="1:13" ht="45" x14ac:dyDescent="0.25">
      <c r="A1238" s="206" t="s">
        <v>1896</v>
      </c>
      <c r="B1238">
        <v>1109</v>
      </c>
      <c r="C1238" s="207" t="s">
        <v>10710</v>
      </c>
      <c r="D1238" s="208" t="s">
        <v>10711</v>
      </c>
      <c r="E1238" s="206" t="s">
        <v>10712</v>
      </c>
      <c r="F1238" s="209" t="s">
        <v>10713</v>
      </c>
      <c r="G1238" s="209" t="s">
        <v>10708</v>
      </c>
      <c r="H1238" s="209" t="s">
        <v>8969</v>
      </c>
      <c r="I1238" s="209" t="s">
        <v>10709</v>
      </c>
      <c r="J1238" s="209" t="s">
        <v>6321</v>
      </c>
      <c r="K1238" s="209" t="s">
        <v>6321</v>
      </c>
      <c r="L1238" s="209" t="s">
        <v>6322</v>
      </c>
      <c r="M1238" s="209" t="s">
        <v>831</v>
      </c>
    </row>
    <row r="1239" spans="1:13" ht="78.75" x14ac:dyDescent="0.25">
      <c r="A1239" s="206" t="s">
        <v>30760</v>
      </c>
      <c r="B1239">
        <v>941</v>
      </c>
      <c r="C1239" s="207" t="s">
        <v>10126</v>
      </c>
      <c r="D1239" s="206" t="s">
        <v>30761</v>
      </c>
      <c r="E1239" s="206" t="s">
        <v>30762</v>
      </c>
      <c r="F1239" s="209" t="s">
        <v>10105</v>
      </c>
      <c r="G1239" s="209" t="s">
        <v>10106</v>
      </c>
      <c r="H1239" s="209" t="s">
        <v>6375</v>
      </c>
      <c r="I1239" s="209" t="s">
        <v>10107</v>
      </c>
      <c r="J1239" s="209" t="s">
        <v>6321</v>
      </c>
      <c r="K1239" s="209" t="s">
        <v>10127</v>
      </c>
      <c r="L1239" s="209" t="s">
        <v>7273</v>
      </c>
      <c r="M1239" s="209" t="s">
        <v>831</v>
      </c>
    </row>
    <row r="1240" spans="1:13" ht="45" x14ac:dyDescent="0.25">
      <c r="A1240" s="206" t="s">
        <v>16755</v>
      </c>
      <c r="B1240">
        <v>2701</v>
      </c>
      <c r="C1240" s="207" t="s">
        <v>16752</v>
      </c>
      <c r="D1240" s="208" t="s">
        <v>16753</v>
      </c>
      <c r="E1240" s="206" t="s">
        <v>16754</v>
      </c>
      <c r="F1240" s="209" t="s">
        <v>6639</v>
      </c>
      <c r="G1240" s="209" t="s">
        <v>6640</v>
      </c>
      <c r="H1240" s="209" t="s">
        <v>6555</v>
      </c>
      <c r="I1240" s="209" t="s">
        <v>6640</v>
      </c>
      <c r="J1240" s="209" t="s">
        <v>6321</v>
      </c>
      <c r="K1240" s="209" t="s">
        <v>6321</v>
      </c>
      <c r="L1240" s="209" t="s">
        <v>6321</v>
      </c>
      <c r="M1240" s="209" t="s">
        <v>831</v>
      </c>
    </row>
    <row r="1241" spans="1:13" ht="56.25" x14ac:dyDescent="0.25">
      <c r="A1241" s="206" t="s">
        <v>17774</v>
      </c>
      <c r="B1241">
        <v>2993</v>
      </c>
      <c r="C1241" s="207" t="s">
        <v>17771</v>
      </c>
      <c r="D1241" s="208" t="s">
        <v>17772</v>
      </c>
      <c r="E1241" s="206" t="s">
        <v>17773</v>
      </c>
      <c r="F1241" s="209" t="s">
        <v>17775</v>
      </c>
      <c r="G1241" s="209" t="s">
        <v>17776</v>
      </c>
      <c r="H1241" s="209" t="s">
        <v>7294</v>
      </c>
      <c r="I1241" s="209" t="s">
        <v>17776</v>
      </c>
      <c r="J1241" s="209" t="s">
        <v>6321</v>
      </c>
      <c r="K1241" s="209" t="s">
        <v>6321</v>
      </c>
      <c r="L1241" s="209" t="s">
        <v>6321</v>
      </c>
      <c r="M1241" s="209" t="s">
        <v>6330</v>
      </c>
    </row>
    <row r="1242" spans="1:13" ht="33.75" x14ac:dyDescent="0.25">
      <c r="A1242" s="206" t="s">
        <v>13896</v>
      </c>
      <c r="B1242">
        <v>1935</v>
      </c>
      <c r="C1242" s="207" t="s">
        <v>13893</v>
      </c>
      <c r="D1242" s="208" t="s">
        <v>13894</v>
      </c>
      <c r="E1242" s="206" t="s">
        <v>13895</v>
      </c>
      <c r="F1242" s="209" t="s">
        <v>8314</v>
      </c>
      <c r="G1242" s="209" t="s">
        <v>8315</v>
      </c>
      <c r="H1242" s="209" t="s">
        <v>6480</v>
      </c>
      <c r="I1242" s="209" t="s">
        <v>8315</v>
      </c>
      <c r="J1242" s="209" t="s">
        <v>6321</v>
      </c>
      <c r="K1242" s="209" t="s">
        <v>6321</v>
      </c>
      <c r="L1242" s="209" t="s">
        <v>6321</v>
      </c>
      <c r="M1242" s="209" t="s">
        <v>831</v>
      </c>
    </row>
    <row r="1243" spans="1:13" ht="33.75" x14ac:dyDescent="0.25">
      <c r="A1243" s="202" t="s">
        <v>16779</v>
      </c>
      <c r="B1243">
        <v>2706</v>
      </c>
      <c r="C1243" s="203" t="s">
        <v>16776</v>
      </c>
      <c r="D1243" s="205" t="s">
        <v>16777</v>
      </c>
      <c r="E1243" s="202" t="s">
        <v>16778</v>
      </c>
      <c r="F1243" s="204" t="s">
        <v>7052</v>
      </c>
      <c r="G1243" s="204" t="s">
        <v>7084</v>
      </c>
      <c r="H1243" s="204" t="s">
        <v>6473</v>
      </c>
      <c r="I1243" s="204" t="s">
        <v>7084</v>
      </c>
      <c r="J1243" s="204" t="s">
        <v>6321</v>
      </c>
      <c r="K1243" s="204" t="s">
        <v>7085</v>
      </c>
      <c r="L1243" s="204" t="s">
        <v>6321</v>
      </c>
      <c r="M1243" s="204" t="s">
        <v>831</v>
      </c>
    </row>
    <row r="1244" spans="1:13" ht="112.5" x14ac:dyDescent="0.25">
      <c r="A1244" s="206" t="s">
        <v>16642</v>
      </c>
      <c r="B1244">
        <v>2673</v>
      </c>
      <c r="C1244" s="207" t="s">
        <v>16639</v>
      </c>
      <c r="D1244" s="208" t="s">
        <v>16640</v>
      </c>
      <c r="E1244" s="206" t="s">
        <v>16641</v>
      </c>
      <c r="F1244" s="209" t="s">
        <v>16464</v>
      </c>
      <c r="G1244" s="209" t="s">
        <v>16465</v>
      </c>
      <c r="H1244" s="209" t="s">
        <v>6375</v>
      </c>
      <c r="I1244" s="209" t="s">
        <v>16466</v>
      </c>
      <c r="J1244" s="209" t="s">
        <v>6321</v>
      </c>
      <c r="K1244" s="209" t="s">
        <v>6321</v>
      </c>
      <c r="L1244" s="209" t="s">
        <v>6321</v>
      </c>
      <c r="M1244" s="209" t="s">
        <v>831</v>
      </c>
    </row>
    <row r="1245" spans="1:13" ht="22.5" x14ac:dyDescent="0.25">
      <c r="A1245" s="202" t="s">
        <v>16588</v>
      </c>
      <c r="B1245">
        <v>2660</v>
      </c>
      <c r="C1245" s="203" t="s">
        <v>16585</v>
      </c>
      <c r="D1245" s="205" t="s">
        <v>16586</v>
      </c>
      <c r="E1245" s="202" t="s">
        <v>16587</v>
      </c>
      <c r="F1245" s="204" t="s">
        <v>6857</v>
      </c>
      <c r="G1245" s="204" t="s">
        <v>6858</v>
      </c>
      <c r="H1245" s="204" t="s">
        <v>6427</v>
      </c>
      <c r="I1245" s="204" t="s">
        <v>6858</v>
      </c>
      <c r="J1245" s="204" t="s">
        <v>6321</v>
      </c>
      <c r="K1245" s="204" t="s">
        <v>6321</v>
      </c>
      <c r="L1245" s="204" t="s">
        <v>6321</v>
      </c>
      <c r="M1245" s="204" t="s">
        <v>831</v>
      </c>
    </row>
    <row r="1246" spans="1:13" ht="56.25" x14ac:dyDescent="0.25">
      <c r="A1246" s="202" t="s">
        <v>16491</v>
      </c>
      <c r="B1246">
        <v>2634</v>
      </c>
      <c r="C1246" s="203" t="s">
        <v>16488</v>
      </c>
      <c r="D1246" s="205" t="s">
        <v>16489</v>
      </c>
      <c r="E1246" s="202" t="s">
        <v>16490</v>
      </c>
      <c r="F1246" s="204" t="s">
        <v>16492</v>
      </c>
      <c r="G1246" s="204" t="s">
        <v>16493</v>
      </c>
      <c r="H1246" s="204" t="s">
        <v>16494</v>
      </c>
      <c r="I1246" s="204" t="s">
        <v>16493</v>
      </c>
      <c r="J1246" s="204" t="s">
        <v>6321</v>
      </c>
      <c r="K1246" s="204" t="s">
        <v>6321</v>
      </c>
      <c r="L1246" s="204" t="s">
        <v>6321</v>
      </c>
      <c r="M1246" s="204" t="s">
        <v>831</v>
      </c>
    </row>
    <row r="1247" spans="1:13" ht="101.25" x14ac:dyDescent="0.25">
      <c r="A1247" s="202" t="s">
        <v>16636</v>
      </c>
      <c r="B1247">
        <v>2672</v>
      </c>
      <c r="C1247" s="203" t="s">
        <v>16633</v>
      </c>
      <c r="D1247" s="205" t="s">
        <v>16634</v>
      </c>
      <c r="E1247" s="202" t="s">
        <v>16635</v>
      </c>
      <c r="F1247" s="204" t="s">
        <v>16637</v>
      </c>
      <c r="G1247" s="204" t="s">
        <v>16638</v>
      </c>
      <c r="H1247" s="204" t="s">
        <v>6369</v>
      </c>
      <c r="I1247" s="204" t="s">
        <v>16638</v>
      </c>
      <c r="J1247" s="204" t="s">
        <v>6321</v>
      </c>
      <c r="K1247" s="204" t="s">
        <v>6321</v>
      </c>
      <c r="L1247" s="204" t="s">
        <v>6321</v>
      </c>
      <c r="M1247" s="204" t="s">
        <v>831</v>
      </c>
    </row>
    <row r="1248" spans="1:13" ht="56.25" x14ac:dyDescent="0.25">
      <c r="A1248" s="206" t="s">
        <v>4297</v>
      </c>
      <c r="B1248">
        <v>1165</v>
      </c>
      <c r="C1248" s="207" t="s">
        <v>10950</v>
      </c>
      <c r="D1248" s="208" t="s">
        <v>10951</v>
      </c>
      <c r="E1248" s="206" t="s">
        <v>4299</v>
      </c>
      <c r="F1248" s="209" t="s">
        <v>9636</v>
      </c>
      <c r="G1248" s="209" t="s">
        <v>9637</v>
      </c>
      <c r="H1248" s="209" t="s">
        <v>7699</v>
      </c>
      <c r="I1248" s="209" t="s">
        <v>9638</v>
      </c>
      <c r="J1248" s="209" t="s">
        <v>6321</v>
      </c>
      <c r="K1248" s="209" t="s">
        <v>6321</v>
      </c>
      <c r="L1248" s="209" t="s">
        <v>6517</v>
      </c>
      <c r="M1248" s="209" t="s">
        <v>831</v>
      </c>
    </row>
    <row r="1249" spans="1:13" ht="101.25" x14ac:dyDescent="0.25">
      <c r="A1249" s="202" t="s">
        <v>16646</v>
      </c>
      <c r="B1249">
        <v>2674</v>
      </c>
      <c r="C1249" s="203" t="s">
        <v>16643</v>
      </c>
      <c r="D1249" s="205" t="s">
        <v>16644</v>
      </c>
      <c r="E1249" s="202" t="s">
        <v>16645</v>
      </c>
      <c r="F1249" s="204" t="s">
        <v>16647</v>
      </c>
      <c r="G1249" s="204" t="s">
        <v>16648</v>
      </c>
      <c r="H1249" s="204" t="s">
        <v>6375</v>
      </c>
      <c r="I1249" s="204" t="s">
        <v>16648</v>
      </c>
      <c r="J1249" s="204" t="s">
        <v>6321</v>
      </c>
      <c r="K1249" s="204" t="s">
        <v>6321</v>
      </c>
      <c r="L1249" s="204" t="s">
        <v>6321</v>
      </c>
      <c r="M1249" s="204" t="s">
        <v>831</v>
      </c>
    </row>
    <row r="1250" spans="1:13" ht="33.75" x14ac:dyDescent="0.25">
      <c r="A1250" s="206" t="s">
        <v>10335</v>
      </c>
      <c r="B1250">
        <v>1019</v>
      </c>
      <c r="C1250" s="207" t="s">
        <v>10332</v>
      </c>
      <c r="D1250" s="208" t="s">
        <v>10333</v>
      </c>
      <c r="E1250" s="206" t="s">
        <v>10334</v>
      </c>
      <c r="F1250" s="209" t="s">
        <v>6695</v>
      </c>
      <c r="G1250" s="209" t="s">
        <v>8781</v>
      </c>
      <c r="H1250" s="209" t="s">
        <v>6439</v>
      </c>
      <c r="I1250" s="209" t="s">
        <v>8781</v>
      </c>
      <c r="J1250" s="209" t="s">
        <v>6321</v>
      </c>
      <c r="K1250" s="209" t="s">
        <v>6321</v>
      </c>
      <c r="L1250" s="209" t="s">
        <v>6321</v>
      </c>
      <c r="M1250" s="209" t="s">
        <v>831</v>
      </c>
    </row>
    <row r="1251" spans="1:13" ht="67.5" x14ac:dyDescent="0.25">
      <c r="A1251" s="206" t="s">
        <v>30763</v>
      </c>
      <c r="B1251">
        <v>2963</v>
      </c>
      <c r="C1251" s="207" t="s">
        <v>17686</v>
      </c>
      <c r="D1251" s="208" t="s">
        <v>30764</v>
      </c>
      <c r="E1251" s="206" t="s">
        <v>30765</v>
      </c>
      <c r="F1251" s="209" t="s">
        <v>17525</v>
      </c>
      <c r="G1251" s="209" t="s">
        <v>17526</v>
      </c>
      <c r="H1251" s="209" t="s">
        <v>6369</v>
      </c>
      <c r="I1251" s="209" t="s">
        <v>17526</v>
      </c>
      <c r="J1251" s="209" t="s">
        <v>6321</v>
      </c>
      <c r="K1251" s="209" t="s">
        <v>6321</v>
      </c>
      <c r="L1251" s="209" t="s">
        <v>6655</v>
      </c>
      <c r="M1251" s="209" t="s">
        <v>831</v>
      </c>
    </row>
    <row r="1252" spans="1:13" ht="45" x14ac:dyDescent="0.25">
      <c r="A1252" s="202" t="s">
        <v>30766</v>
      </c>
      <c r="B1252">
        <v>2998</v>
      </c>
      <c r="C1252" s="203" t="s">
        <v>17791</v>
      </c>
      <c r="D1252" s="205" t="s">
        <v>30767</v>
      </c>
      <c r="E1252" s="202" t="s">
        <v>30768</v>
      </c>
      <c r="F1252" s="204" t="s">
        <v>17640</v>
      </c>
      <c r="G1252" s="204" t="s">
        <v>17563</v>
      </c>
      <c r="H1252" s="204" t="s">
        <v>6634</v>
      </c>
      <c r="I1252" s="204" t="s">
        <v>17563</v>
      </c>
      <c r="J1252" s="204" t="s">
        <v>6321</v>
      </c>
      <c r="K1252" s="204" t="s">
        <v>6321</v>
      </c>
      <c r="L1252" s="204" t="s">
        <v>6377</v>
      </c>
      <c r="M1252" s="204" t="s">
        <v>831</v>
      </c>
    </row>
    <row r="1253" spans="1:13" ht="67.5" x14ac:dyDescent="0.25">
      <c r="A1253" s="206" t="s">
        <v>17650</v>
      </c>
      <c r="B1253">
        <v>2950</v>
      </c>
      <c r="C1253" s="207" t="s">
        <v>17647</v>
      </c>
      <c r="D1253" s="208" t="s">
        <v>17648</v>
      </c>
      <c r="E1253" s="206" t="s">
        <v>17649</v>
      </c>
      <c r="F1253" s="209" t="s">
        <v>17651</v>
      </c>
      <c r="G1253" s="209" t="s">
        <v>17652</v>
      </c>
      <c r="H1253" s="209" t="s">
        <v>7479</v>
      </c>
      <c r="I1253" s="209" t="s">
        <v>17652</v>
      </c>
      <c r="J1253" s="209" t="s">
        <v>6321</v>
      </c>
      <c r="K1253" s="209" t="s">
        <v>6321</v>
      </c>
      <c r="L1253" s="209" t="s">
        <v>6321</v>
      </c>
      <c r="M1253" s="209" t="s">
        <v>6330</v>
      </c>
    </row>
    <row r="1254" spans="1:13" ht="56.25" x14ac:dyDescent="0.25">
      <c r="A1254" s="202" t="s">
        <v>30769</v>
      </c>
      <c r="B1254">
        <v>3130</v>
      </c>
      <c r="C1254" s="203" t="s">
        <v>18320</v>
      </c>
      <c r="D1254" s="202" t="s">
        <v>30770</v>
      </c>
      <c r="E1254" s="202" t="s">
        <v>30771</v>
      </c>
      <c r="F1254" s="204" t="s">
        <v>18321</v>
      </c>
      <c r="G1254" s="204" t="s">
        <v>18322</v>
      </c>
      <c r="H1254" s="204" t="s">
        <v>6634</v>
      </c>
      <c r="I1254" s="204" t="s">
        <v>18322</v>
      </c>
      <c r="J1254" s="204" t="s">
        <v>6321</v>
      </c>
      <c r="K1254" s="204" t="s">
        <v>6321</v>
      </c>
      <c r="L1254" s="204" t="s">
        <v>6321</v>
      </c>
      <c r="M1254" s="204" t="s">
        <v>831</v>
      </c>
    </row>
    <row r="1255" spans="1:13" ht="112.5" x14ac:dyDescent="0.25">
      <c r="A1255" s="202" t="s">
        <v>18094</v>
      </c>
      <c r="B1255">
        <v>3072</v>
      </c>
      <c r="C1255" s="203" t="s">
        <v>18091</v>
      </c>
      <c r="D1255" s="205" t="s">
        <v>18092</v>
      </c>
      <c r="E1255" s="202" t="s">
        <v>18093</v>
      </c>
      <c r="F1255" s="204" t="s">
        <v>18088</v>
      </c>
      <c r="G1255" s="204" t="s">
        <v>18089</v>
      </c>
      <c r="H1255" s="204" t="s">
        <v>6375</v>
      </c>
      <c r="I1255" s="204" t="s">
        <v>18090</v>
      </c>
      <c r="J1255" s="204" t="s">
        <v>6321</v>
      </c>
      <c r="K1255" s="204" t="s">
        <v>6321</v>
      </c>
      <c r="L1255" s="204" t="s">
        <v>6321</v>
      </c>
      <c r="M1255" s="204" t="s">
        <v>831</v>
      </c>
    </row>
    <row r="1256" spans="1:13" ht="67.5" x14ac:dyDescent="0.25">
      <c r="A1256" s="202" t="s">
        <v>30772</v>
      </c>
      <c r="B1256">
        <v>2933</v>
      </c>
      <c r="C1256" s="203" t="s">
        <v>17589</v>
      </c>
      <c r="D1256" s="205" t="s">
        <v>30773</v>
      </c>
      <c r="E1256" s="202" t="s">
        <v>30774</v>
      </c>
      <c r="F1256" s="204" t="s">
        <v>17590</v>
      </c>
      <c r="G1256" s="204" t="s">
        <v>17591</v>
      </c>
      <c r="H1256" s="204" t="s">
        <v>6536</v>
      </c>
      <c r="I1256" s="204" t="s">
        <v>17591</v>
      </c>
      <c r="J1256" s="204" t="s">
        <v>6321</v>
      </c>
      <c r="K1256" s="204" t="s">
        <v>6321</v>
      </c>
      <c r="L1256" s="204" t="s">
        <v>6321</v>
      </c>
      <c r="M1256" s="204" t="s">
        <v>831</v>
      </c>
    </row>
    <row r="1257" spans="1:13" ht="67.5" x14ac:dyDescent="0.25">
      <c r="A1257" s="202" t="s">
        <v>30775</v>
      </c>
      <c r="B1257">
        <v>2934</v>
      </c>
      <c r="C1257" s="203" t="s">
        <v>17589</v>
      </c>
      <c r="D1257" s="205" t="s">
        <v>30776</v>
      </c>
      <c r="E1257" s="202" t="s">
        <v>30777</v>
      </c>
      <c r="F1257" s="204" t="s">
        <v>17590</v>
      </c>
      <c r="G1257" s="204" t="s">
        <v>17591</v>
      </c>
      <c r="H1257" s="204" t="s">
        <v>6536</v>
      </c>
      <c r="I1257" s="204" t="s">
        <v>17591</v>
      </c>
      <c r="J1257" s="204" t="s">
        <v>6321</v>
      </c>
      <c r="K1257" s="204" t="s">
        <v>6321</v>
      </c>
      <c r="L1257" s="204" t="s">
        <v>6321</v>
      </c>
      <c r="M1257" s="204" t="s">
        <v>831</v>
      </c>
    </row>
    <row r="1258" spans="1:13" ht="22.5" x14ac:dyDescent="0.25">
      <c r="A1258" s="202" t="s">
        <v>13392</v>
      </c>
      <c r="B1258">
        <v>1777</v>
      </c>
      <c r="C1258" s="203" t="s">
        <v>13389</v>
      </c>
      <c r="D1258" s="205" t="s">
        <v>13390</v>
      </c>
      <c r="E1258" s="202" t="s">
        <v>13391</v>
      </c>
      <c r="F1258" s="204" t="s">
        <v>10877</v>
      </c>
      <c r="G1258" s="204" t="s">
        <v>10878</v>
      </c>
      <c r="H1258" s="204" t="s">
        <v>6337</v>
      </c>
      <c r="I1258" s="204" t="s">
        <v>10878</v>
      </c>
      <c r="J1258" s="204" t="s">
        <v>6321</v>
      </c>
      <c r="K1258" s="204" t="s">
        <v>6321</v>
      </c>
      <c r="L1258" s="204" t="s">
        <v>6321</v>
      </c>
      <c r="M1258" s="204" t="s">
        <v>831</v>
      </c>
    </row>
    <row r="1259" spans="1:13" ht="45" x14ac:dyDescent="0.25">
      <c r="A1259" s="202" t="s">
        <v>18815</v>
      </c>
      <c r="B1259">
        <v>3256</v>
      </c>
      <c r="C1259" s="203" t="s">
        <v>18812</v>
      </c>
      <c r="D1259" s="205" t="s">
        <v>18813</v>
      </c>
      <c r="E1259" s="202" t="s">
        <v>18814</v>
      </c>
      <c r="F1259" s="204" t="s">
        <v>8381</v>
      </c>
      <c r="G1259" s="204" t="s">
        <v>7197</v>
      </c>
      <c r="H1259" s="204" t="s">
        <v>6480</v>
      </c>
      <c r="I1259" s="204" t="s">
        <v>7197</v>
      </c>
      <c r="J1259" s="204" t="s">
        <v>6321</v>
      </c>
      <c r="K1259" s="204" t="s">
        <v>6321</v>
      </c>
      <c r="L1259" s="204" t="s">
        <v>6321</v>
      </c>
      <c r="M1259" s="204" t="s">
        <v>831</v>
      </c>
    </row>
    <row r="1260" spans="1:13" ht="101.25" x14ac:dyDescent="0.25">
      <c r="A1260" s="206" t="s">
        <v>16652</v>
      </c>
      <c r="B1260">
        <v>2675</v>
      </c>
      <c r="C1260" s="207" t="s">
        <v>16649</v>
      </c>
      <c r="D1260" s="208" t="s">
        <v>16650</v>
      </c>
      <c r="E1260" s="206" t="s">
        <v>16651</v>
      </c>
      <c r="F1260" s="209" t="s">
        <v>16637</v>
      </c>
      <c r="G1260" s="209" t="s">
        <v>16638</v>
      </c>
      <c r="H1260" s="209" t="s">
        <v>6369</v>
      </c>
      <c r="I1260" s="209" t="s">
        <v>16638</v>
      </c>
      <c r="J1260" s="209" t="s">
        <v>6321</v>
      </c>
      <c r="K1260" s="209" t="s">
        <v>6321</v>
      </c>
      <c r="L1260" s="209" t="s">
        <v>6321</v>
      </c>
      <c r="M1260" s="209" t="s">
        <v>831</v>
      </c>
    </row>
    <row r="1261" spans="1:13" ht="101.25" x14ac:dyDescent="0.25">
      <c r="A1261" s="202" t="s">
        <v>16662</v>
      </c>
      <c r="B1261">
        <v>2682</v>
      </c>
      <c r="C1261" s="203" t="s">
        <v>16659</v>
      </c>
      <c r="D1261" s="205" t="s">
        <v>16660</v>
      </c>
      <c r="E1261" s="202" t="s">
        <v>16661</v>
      </c>
      <c r="F1261" s="204" t="s">
        <v>16647</v>
      </c>
      <c r="G1261" s="204" t="s">
        <v>16648</v>
      </c>
      <c r="H1261" s="204" t="s">
        <v>6375</v>
      </c>
      <c r="I1261" s="204" t="s">
        <v>16648</v>
      </c>
      <c r="J1261" s="204" t="s">
        <v>6321</v>
      </c>
      <c r="K1261" s="204" t="s">
        <v>6321</v>
      </c>
      <c r="L1261" s="204" t="s">
        <v>6321</v>
      </c>
      <c r="M1261" s="204" t="s">
        <v>831</v>
      </c>
    </row>
    <row r="1262" spans="1:13" ht="45" x14ac:dyDescent="0.25">
      <c r="A1262" s="206" t="s">
        <v>17862</v>
      </c>
      <c r="B1262">
        <v>3017</v>
      </c>
      <c r="C1262" s="207" t="s">
        <v>17859</v>
      </c>
      <c r="D1262" s="208" t="s">
        <v>17860</v>
      </c>
      <c r="E1262" s="206" t="s">
        <v>17861</v>
      </c>
      <c r="F1262" s="209" t="s">
        <v>17640</v>
      </c>
      <c r="G1262" s="209" t="s">
        <v>17563</v>
      </c>
      <c r="H1262" s="209" t="s">
        <v>6634</v>
      </c>
      <c r="I1262" s="209" t="s">
        <v>17563</v>
      </c>
      <c r="J1262" s="209" t="s">
        <v>6321</v>
      </c>
      <c r="K1262" s="209" t="s">
        <v>17863</v>
      </c>
      <c r="L1262" s="209" t="s">
        <v>6321</v>
      </c>
      <c r="M1262" s="209" t="s">
        <v>6330</v>
      </c>
    </row>
    <row r="1263" spans="1:13" ht="90" x14ac:dyDescent="0.25">
      <c r="A1263" s="206" t="s">
        <v>17588</v>
      </c>
      <c r="B1263">
        <v>2932</v>
      </c>
      <c r="C1263" s="207" t="s">
        <v>17585</v>
      </c>
      <c r="D1263" s="208" t="s">
        <v>17586</v>
      </c>
      <c r="E1263" s="206" t="s">
        <v>17587</v>
      </c>
      <c r="F1263" s="209" t="s">
        <v>17582</v>
      </c>
      <c r="G1263" s="209" t="s">
        <v>17583</v>
      </c>
      <c r="H1263" s="209" t="s">
        <v>6536</v>
      </c>
      <c r="I1263" s="209" t="s">
        <v>17584</v>
      </c>
      <c r="J1263" s="209" t="s">
        <v>6321</v>
      </c>
      <c r="K1263" s="209" t="s">
        <v>6321</v>
      </c>
      <c r="L1263" s="209" t="s">
        <v>6321</v>
      </c>
      <c r="M1263" s="209" t="s">
        <v>831</v>
      </c>
    </row>
    <row r="1264" spans="1:13" ht="123.75" x14ac:dyDescent="0.25">
      <c r="A1264" s="206" t="s">
        <v>1911</v>
      </c>
      <c r="B1264">
        <v>3594</v>
      </c>
      <c r="C1264" s="207" t="s">
        <v>20107</v>
      </c>
      <c r="D1264" s="208" t="s">
        <v>20108</v>
      </c>
      <c r="E1264" s="206" t="s">
        <v>20109</v>
      </c>
      <c r="F1264" s="209" t="s">
        <v>20110</v>
      </c>
      <c r="G1264" s="209" t="s">
        <v>20111</v>
      </c>
      <c r="H1264" s="209" t="s">
        <v>20112</v>
      </c>
      <c r="I1264" s="209" t="s">
        <v>20113</v>
      </c>
      <c r="J1264" s="209" t="s">
        <v>6321</v>
      </c>
      <c r="K1264" s="209" t="s">
        <v>6321</v>
      </c>
      <c r="L1264" s="209" t="s">
        <v>6321</v>
      </c>
      <c r="M1264" s="209" t="s">
        <v>6330</v>
      </c>
    </row>
    <row r="1265" spans="1:13" ht="135" x14ac:dyDescent="0.25">
      <c r="A1265" s="202" t="s">
        <v>30778</v>
      </c>
      <c r="B1265">
        <v>565</v>
      </c>
      <c r="C1265" s="203" t="s">
        <v>30779</v>
      </c>
      <c r="D1265" s="205" t="s">
        <v>30780</v>
      </c>
      <c r="E1265" s="202" t="s">
        <v>30781</v>
      </c>
      <c r="F1265" s="204" t="s">
        <v>30782</v>
      </c>
      <c r="G1265" s="204" t="s">
        <v>30783</v>
      </c>
      <c r="H1265" s="204" t="s">
        <v>7115</v>
      </c>
      <c r="I1265" s="204" t="s">
        <v>30784</v>
      </c>
      <c r="J1265" s="204" t="s">
        <v>6321</v>
      </c>
      <c r="K1265" s="204" t="s">
        <v>30785</v>
      </c>
      <c r="L1265" s="204" t="s">
        <v>6321</v>
      </c>
      <c r="M1265" s="204" t="s">
        <v>29562</v>
      </c>
    </row>
    <row r="1266" spans="1:13" ht="56.25" x14ac:dyDescent="0.25">
      <c r="A1266" s="202" t="s">
        <v>5534</v>
      </c>
      <c r="B1266">
        <v>2117</v>
      </c>
      <c r="C1266" s="203" t="s">
        <v>14566</v>
      </c>
      <c r="D1266" s="205" t="s">
        <v>14567</v>
      </c>
      <c r="E1266" s="202" t="s">
        <v>5778</v>
      </c>
      <c r="F1266" s="204" t="s">
        <v>14568</v>
      </c>
      <c r="G1266" s="204" t="s">
        <v>14569</v>
      </c>
      <c r="H1266" s="204" t="s">
        <v>6447</v>
      </c>
      <c r="I1266" s="204" t="s">
        <v>14570</v>
      </c>
      <c r="J1266" s="204" t="s">
        <v>6321</v>
      </c>
      <c r="K1266" s="204" t="s">
        <v>7040</v>
      </c>
      <c r="L1266" s="204" t="s">
        <v>6321</v>
      </c>
      <c r="M1266" s="204" t="s">
        <v>831</v>
      </c>
    </row>
    <row r="1267" spans="1:13" ht="22.5" x14ac:dyDescent="0.25">
      <c r="A1267" s="202" t="s">
        <v>7069</v>
      </c>
      <c r="B1267">
        <v>149</v>
      </c>
      <c r="C1267" s="203" t="s">
        <v>7066</v>
      </c>
      <c r="D1267" s="205" t="s">
        <v>7067</v>
      </c>
      <c r="E1267" s="202" t="s">
        <v>7068</v>
      </c>
      <c r="F1267" s="204" t="s">
        <v>7070</v>
      </c>
      <c r="G1267" s="204" t="s">
        <v>7071</v>
      </c>
      <c r="H1267" s="204" t="s">
        <v>7072</v>
      </c>
      <c r="I1267" s="204" t="s">
        <v>7071</v>
      </c>
      <c r="J1267" s="204" t="s">
        <v>6321</v>
      </c>
      <c r="K1267" s="204" t="s">
        <v>6321</v>
      </c>
      <c r="L1267" s="204" t="s">
        <v>6321</v>
      </c>
      <c r="M1267" s="204" t="s">
        <v>6423</v>
      </c>
    </row>
    <row r="1268" spans="1:13" ht="33.75" x14ac:dyDescent="0.25">
      <c r="A1268" s="202" t="s">
        <v>30786</v>
      </c>
      <c r="B1268">
        <v>1920</v>
      </c>
      <c r="C1268" s="203" t="s">
        <v>13859</v>
      </c>
      <c r="D1268" s="202" t="s">
        <v>30787</v>
      </c>
      <c r="E1268" s="202" t="s">
        <v>30788</v>
      </c>
      <c r="F1268" s="204" t="s">
        <v>11837</v>
      </c>
      <c r="G1268" s="204" t="s">
        <v>11838</v>
      </c>
      <c r="H1268" s="204" t="s">
        <v>11839</v>
      </c>
      <c r="I1268" s="204" t="s">
        <v>13860</v>
      </c>
      <c r="J1268" s="204" t="s">
        <v>10249</v>
      </c>
      <c r="K1268" s="204" t="s">
        <v>6321</v>
      </c>
      <c r="L1268" s="204" t="s">
        <v>6655</v>
      </c>
      <c r="M1268" s="204" t="s">
        <v>831</v>
      </c>
    </row>
    <row r="1269" spans="1:13" ht="90" x14ac:dyDescent="0.25">
      <c r="A1269" s="202" t="s">
        <v>4366</v>
      </c>
      <c r="B1269">
        <v>938</v>
      </c>
      <c r="C1269" s="203" t="s">
        <v>10115</v>
      </c>
      <c r="D1269" s="205" t="s">
        <v>10116</v>
      </c>
      <c r="E1269" s="202" t="s">
        <v>4368</v>
      </c>
      <c r="F1269" s="204" t="s">
        <v>10117</v>
      </c>
      <c r="G1269" s="204" t="s">
        <v>10118</v>
      </c>
      <c r="H1269" s="204" t="s">
        <v>7190</v>
      </c>
      <c r="I1269" s="204" t="s">
        <v>10118</v>
      </c>
      <c r="J1269" s="204" t="s">
        <v>6321</v>
      </c>
      <c r="K1269" s="204" t="s">
        <v>6321</v>
      </c>
      <c r="L1269" s="204" t="s">
        <v>6321</v>
      </c>
      <c r="M1269" s="204" t="s">
        <v>831</v>
      </c>
    </row>
    <row r="1270" spans="1:13" ht="90" x14ac:dyDescent="0.25">
      <c r="A1270" s="206" t="s">
        <v>4366</v>
      </c>
      <c r="B1270">
        <v>939</v>
      </c>
      <c r="C1270" s="207" t="s">
        <v>10119</v>
      </c>
      <c r="D1270" s="208" t="s">
        <v>25690</v>
      </c>
      <c r="E1270" s="206" t="s">
        <v>4368</v>
      </c>
      <c r="F1270" s="209" t="s">
        <v>10120</v>
      </c>
      <c r="G1270" s="209" t="s">
        <v>10121</v>
      </c>
      <c r="H1270" s="209" t="s">
        <v>7190</v>
      </c>
      <c r="I1270" s="209" t="s">
        <v>10121</v>
      </c>
      <c r="J1270" s="209" t="s">
        <v>6321</v>
      </c>
      <c r="K1270" s="209" t="s">
        <v>6321</v>
      </c>
      <c r="L1270" s="209" t="s">
        <v>6321</v>
      </c>
      <c r="M1270" s="209" t="s">
        <v>831</v>
      </c>
    </row>
    <row r="1271" spans="1:13" ht="67.5" x14ac:dyDescent="0.25">
      <c r="A1271" s="206" t="s">
        <v>11265</v>
      </c>
      <c r="B1271">
        <v>1235</v>
      </c>
      <c r="C1271" s="207" t="s">
        <v>11262</v>
      </c>
      <c r="D1271" s="208" t="s">
        <v>11263</v>
      </c>
      <c r="E1271" s="206" t="s">
        <v>11264</v>
      </c>
      <c r="F1271" s="209" t="s">
        <v>11266</v>
      </c>
      <c r="G1271" s="209" t="s">
        <v>11267</v>
      </c>
      <c r="H1271" s="209" t="s">
        <v>11268</v>
      </c>
      <c r="I1271" s="209" t="s">
        <v>11269</v>
      </c>
      <c r="J1271" s="209" t="s">
        <v>6321</v>
      </c>
      <c r="K1271" s="209" t="s">
        <v>6321</v>
      </c>
      <c r="L1271" s="209" t="s">
        <v>6321</v>
      </c>
      <c r="M1271" s="209" t="s">
        <v>6330</v>
      </c>
    </row>
    <row r="1272" spans="1:13" ht="67.5" x14ac:dyDescent="0.25">
      <c r="A1272" s="206" t="s">
        <v>1106</v>
      </c>
      <c r="B1272">
        <v>1425</v>
      </c>
      <c r="C1272" s="207" t="s">
        <v>12029</v>
      </c>
      <c r="D1272" s="208" t="s">
        <v>1107</v>
      </c>
      <c r="E1272" s="206" t="s">
        <v>1108</v>
      </c>
      <c r="F1272" s="209" t="s">
        <v>12030</v>
      </c>
      <c r="G1272" s="209" t="s">
        <v>12031</v>
      </c>
      <c r="H1272" s="209" t="s">
        <v>6510</v>
      </c>
      <c r="I1272" s="209" t="s">
        <v>12032</v>
      </c>
      <c r="J1272" s="209" t="s">
        <v>10411</v>
      </c>
      <c r="K1272" s="209" t="s">
        <v>6321</v>
      </c>
      <c r="L1272" s="209" t="s">
        <v>6321</v>
      </c>
      <c r="M1272" s="209" t="s">
        <v>6363</v>
      </c>
    </row>
    <row r="1273" spans="1:13" ht="67.5" x14ac:dyDescent="0.25">
      <c r="A1273" s="202" t="s">
        <v>1928</v>
      </c>
      <c r="B1273">
        <v>40</v>
      </c>
      <c r="C1273" s="203" t="s">
        <v>6493</v>
      </c>
      <c r="D1273" s="205" t="s">
        <v>6494</v>
      </c>
      <c r="E1273" s="202" t="s">
        <v>6495</v>
      </c>
      <c r="F1273" s="204" t="s">
        <v>6496</v>
      </c>
      <c r="G1273" s="204" t="s">
        <v>6497</v>
      </c>
      <c r="H1273" s="204" t="s">
        <v>6498</v>
      </c>
      <c r="I1273" s="204" t="s">
        <v>6499</v>
      </c>
      <c r="J1273" s="204" t="s">
        <v>6321</v>
      </c>
      <c r="K1273" s="204" t="s">
        <v>6321</v>
      </c>
      <c r="L1273" s="204" t="s">
        <v>6322</v>
      </c>
      <c r="M1273" s="204" t="s">
        <v>831</v>
      </c>
    </row>
    <row r="1274" spans="1:13" ht="45" x14ac:dyDescent="0.25">
      <c r="A1274" s="202" t="s">
        <v>20093</v>
      </c>
      <c r="B1274">
        <v>3589</v>
      </c>
      <c r="C1274" s="203" t="s">
        <v>20090</v>
      </c>
      <c r="D1274" s="205" t="s">
        <v>20091</v>
      </c>
      <c r="E1274" s="202" t="s">
        <v>20092</v>
      </c>
      <c r="F1274" s="204" t="s">
        <v>20082</v>
      </c>
      <c r="G1274" s="204" t="s">
        <v>20083</v>
      </c>
      <c r="H1274" s="204" t="s">
        <v>6369</v>
      </c>
      <c r="I1274" s="204" t="s">
        <v>20083</v>
      </c>
      <c r="J1274" s="204" t="s">
        <v>6321</v>
      </c>
      <c r="K1274" s="204" t="s">
        <v>6321</v>
      </c>
      <c r="L1274" s="204"/>
      <c r="M1274" s="204" t="s">
        <v>831</v>
      </c>
    </row>
    <row r="1275" spans="1:13" ht="67.5" x14ac:dyDescent="0.25">
      <c r="A1275" s="206" t="s">
        <v>16498</v>
      </c>
      <c r="B1275">
        <v>2635</v>
      </c>
      <c r="C1275" s="207" t="s">
        <v>16495</v>
      </c>
      <c r="D1275" s="208" t="s">
        <v>16496</v>
      </c>
      <c r="E1275" s="206" t="s">
        <v>16497</v>
      </c>
      <c r="F1275" s="209" t="s">
        <v>16499</v>
      </c>
      <c r="G1275" s="209" t="s">
        <v>16500</v>
      </c>
      <c r="H1275" s="209" t="s">
        <v>16501</v>
      </c>
      <c r="I1275" s="209" t="s">
        <v>16500</v>
      </c>
      <c r="J1275" s="209" t="s">
        <v>6321</v>
      </c>
      <c r="K1275" s="209" t="s">
        <v>6321</v>
      </c>
      <c r="L1275" s="209" t="s">
        <v>6321</v>
      </c>
      <c r="M1275" s="209" t="s">
        <v>831</v>
      </c>
    </row>
    <row r="1276" spans="1:13" ht="22.5" x14ac:dyDescent="0.25">
      <c r="A1276" s="206" t="s">
        <v>14364</v>
      </c>
      <c r="B1276">
        <v>2061</v>
      </c>
      <c r="C1276" s="207" t="s">
        <v>14361</v>
      </c>
      <c r="D1276" s="208" t="s">
        <v>14362</v>
      </c>
      <c r="E1276" s="206" t="s">
        <v>14363</v>
      </c>
      <c r="F1276" s="209" t="s">
        <v>10877</v>
      </c>
      <c r="G1276" s="209" t="s">
        <v>10878</v>
      </c>
      <c r="H1276" s="209" t="s">
        <v>6337</v>
      </c>
      <c r="I1276" s="209" t="s">
        <v>10878</v>
      </c>
      <c r="J1276" s="209" t="s">
        <v>6321</v>
      </c>
      <c r="K1276" s="209" t="s">
        <v>6321</v>
      </c>
      <c r="L1276" s="209" t="s">
        <v>6321</v>
      </c>
      <c r="M1276" s="209" t="s">
        <v>831</v>
      </c>
    </row>
    <row r="1277" spans="1:13" ht="45" x14ac:dyDescent="0.25">
      <c r="A1277" s="206" t="s">
        <v>16077</v>
      </c>
      <c r="B1277">
        <v>2498</v>
      </c>
      <c r="C1277" s="207" t="s">
        <v>16074</v>
      </c>
      <c r="D1277" s="208" t="s">
        <v>16075</v>
      </c>
      <c r="E1277" s="206" t="s">
        <v>16076</v>
      </c>
      <c r="F1277" s="209" t="s">
        <v>12772</v>
      </c>
      <c r="G1277" s="209" t="s">
        <v>12773</v>
      </c>
      <c r="H1277" s="209" t="s">
        <v>7135</v>
      </c>
      <c r="I1277" s="209" t="s">
        <v>12774</v>
      </c>
      <c r="J1277" s="209" t="s">
        <v>6321</v>
      </c>
      <c r="K1277" s="209" t="s">
        <v>6321</v>
      </c>
      <c r="L1277" s="209" t="s">
        <v>6655</v>
      </c>
      <c r="M1277" s="209" t="s">
        <v>831</v>
      </c>
    </row>
    <row r="1278" spans="1:13" ht="45" x14ac:dyDescent="0.25">
      <c r="A1278" s="206" t="s">
        <v>7856</v>
      </c>
      <c r="B1278">
        <v>314</v>
      </c>
      <c r="C1278" s="207" t="s">
        <v>7853</v>
      </c>
      <c r="D1278" s="208" t="s">
        <v>7854</v>
      </c>
      <c r="E1278" s="206" t="s">
        <v>7855</v>
      </c>
      <c r="F1278" s="209" t="s">
        <v>7857</v>
      </c>
      <c r="G1278" s="209" t="s">
        <v>7858</v>
      </c>
      <c r="H1278" s="209" t="s">
        <v>6555</v>
      </c>
      <c r="I1278" s="209" t="s">
        <v>7858</v>
      </c>
      <c r="J1278" s="209" t="s">
        <v>6321</v>
      </c>
      <c r="K1278" s="209" t="s">
        <v>6321</v>
      </c>
      <c r="L1278" s="209" t="s">
        <v>6321</v>
      </c>
      <c r="M1278" s="209" t="s">
        <v>831</v>
      </c>
    </row>
    <row r="1279" spans="1:13" ht="33.75" x14ac:dyDescent="0.25">
      <c r="A1279" s="202" t="s">
        <v>1934</v>
      </c>
      <c r="B1279">
        <v>3641</v>
      </c>
      <c r="C1279" s="203" t="s">
        <v>20299</v>
      </c>
      <c r="D1279" s="205" t="s">
        <v>20300</v>
      </c>
      <c r="E1279" s="202" t="s">
        <v>4402</v>
      </c>
      <c r="F1279" s="204" t="s">
        <v>7942</v>
      </c>
      <c r="G1279" s="204" t="s">
        <v>7943</v>
      </c>
      <c r="H1279" s="204" t="s">
        <v>6555</v>
      </c>
      <c r="I1279" s="204" t="s">
        <v>7943</v>
      </c>
      <c r="J1279" s="204" t="s">
        <v>6321</v>
      </c>
      <c r="K1279" s="204" t="s">
        <v>6321</v>
      </c>
      <c r="L1279" s="204" t="s">
        <v>6321</v>
      </c>
      <c r="M1279" s="204" t="s">
        <v>831</v>
      </c>
    </row>
    <row r="1280" spans="1:13" ht="56.25" x14ac:dyDescent="0.25">
      <c r="A1280" s="206" t="s">
        <v>18879</v>
      </c>
      <c r="B1280">
        <v>3271</v>
      </c>
      <c r="C1280" s="207" t="s">
        <v>18876</v>
      </c>
      <c r="D1280" s="208" t="s">
        <v>18877</v>
      </c>
      <c r="E1280" s="206" t="s">
        <v>18878</v>
      </c>
      <c r="F1280" s="209" t="s">
        <v>7839</v>
      </c>
      <c r="G1280" s="209" t="s">
        <v>7840</v>
      </c>
      <c r="H1280" s="209" t="s">
        <v>6536</v>
      </c>
      <c r="I1280" s="209" t="s">
        <v>7841</v>
      </c>
      <c r="J1280" s="209" t="s">
        <v>6321</v>
      </c>
      <c r="K1280" s="209" t="s">
        <v>6321</v>
      </c>
      <c r="L1280" s="209" t="s">
        <v>6321</v>
      </c>
      <c r="M1280" s="209" t="s">
        <v>831</v>
      </c>
    </row>
    <row r="1281" spans="1:13" ht="22.5" x14ac:dyDescent="0.25">
      <c r="A1281" s="206" t="s">
        <v>1942</v>
      </c>
      <c r="B1281">
        <v>1589</v>
      </c>
      <c r="C1281" s="207" t="s">
        <v>12597</v>
      </c>
      <c r="D1281" s="208" t="s">
        <v>12598</v>
      </c>
      <c r="E1281" s="206" t="s">
        <v>12599</v>
      </c>
      <c r="F1281" s="209" t="s">
        <v>10877</v>
      </c>
      <c r="G1281" s="209" t="s">
        <v>10878</v>
      </c>
      <c r="H1281" s="209" t="s">
        <v>6337</v>
      </c>
      <c r="I1281" s="209" t="s">
        <v>10878</v>
      </c>
      <c r="J1281" s="209" t="s">
        <v>6321</v>
      </c>
      <c r="K1281" s="209" t="s">
        <v>6321</v>
      </c>
      <c r="L1281" s="209" t="s">
        <v>6321</v>
      </c>
      <c r="M1281" s="209" t="s">
        <v>831</v>
      </c>
    </row>
    <row r="1282" spans="1:13" ht="45" x14ac:dyDescent="0.25">
      <c r="A1282" s="202" t="s">
        <v>13356</v>
      </c>
      <c r="B1282">
        <v>1769</v>
      </c>
      <c r="C1282" s="203" t="s">
        <v>13353</v>
      </c>
      <c r="D1282" s="205" t="s">
        <v>13354</v>
      </c>
      <c r="E1282" s="202" t="s">
        <v>13355</v>
      </c>
      <c r="F1282" s="204" t="s">
        <v>13357</v>
      </c>
      <c r="G1282" s="204" t="s">
        <v>13358</v>
      </c>
      <c r="H1282" s="204" t="s">
        <v>6439</v>
      </c>
      <c r="I1282" s="204" t="s">
        <v>13359</v>
      </c>
      <c r="J1282" s="204" t="s">
        <v>6321</v>
      </c>
      <c r="K1282" s="204" t="s">
        <v>6321</v>
      </c>
      <c r="L1282" s="204" t="s">
        <v>6321</v>
      </c>
      <c r="M1282" s="204" t="s">
        <v>831</v>
      </c>
    </row>
    <row r="1283" spans="1:13" ht="45" x14ac:dyDescent="0.25">
      <c r="A1283" s="202" t="s">
        <v>17523</v>
      </c>
      <c r="B1283">
        <v>2910</v>
      </c>
      <c r="C1283" s="203" t="s">
        <v>17520</v>
      </c>
      <c r="D1283" s="205" t="s">
        <v>17521</v>
      </c>
      <c r="E1283" s="202" t="s">
        <v>17522</v>
      </c>
      <c r="F1283" s="204" t="s">
        <v>7823</v>
      </c>
      <c r="G1283" s="204" t="s">
        <v>7824</v>
      </c>
      <c r="H1283" s="204" t="s">
        <v>6473</v>
      </c>
      <c r="I1283" s="204" t="s">
        <v>7824</v>
      </c>
      <c r="J1283" s="204" t="s">
        <v>6321</v>
      </c>
      <c r="K1283" s="204" t="s">
        <v>6321</v>
      </c>
      <c r="L1283" s="204" t="s">
        <v>6321</v>
      </c>
      <c r="M1283" s="204" t="s">
        <v>831</v>
      </c>
    </row>
    <row r="1284" spans="1:13" ht="33.75" x14ac:dyDescent="0.25">
      <c r="A1284" s="202" t="s">
        <v>12759</v>
      </c>
      <c r="B1284">
        <v>1630</v>
      </c>
      <c r="C1284" s="203" t="s">
        <v>12756</v>
      </c>
      <c r="D1284" s="205" t="s">
        <v>12757</v>
      </c>
      <c r="E1284" s="202" t="s">
        <v>12758</v>
      </c>
      <c r="F1284" s="204" t="s">
        <v>6414</v>
      </c>
      <c r="G1284" s="204" t="s">
        <v>12727</v>
      </c>
      <c r="H1284" s="204" t="s">
        <v>6416</v>
      </c>
      <c r="I1284" s="204" t="s">
        <v>12727</v>
      </c>
      <c r="J1284" s="204" t="s">
        <v>6321</v>
      </c>
      <c r="K1284" s="204" t="s">
        <v>6321</v>
      </c>
      <c r="L1284" s="204" t="s">
        <v>10272</v>
      </c>
      <c r="M1284" s="204" t="s">
        <v>831</v>
      </c>
    </row>
    <row r="1285" spans="1:13" ht="45" x14ac:dyDescent="0.25">
      <c r="A1285" s="206" t="s">
        <v>8097</v>
      </c>
      <c r="B1285">
        <v>370</v>
      </c>
      <c r="C1285" s="207" t="s">
        <v>8094</v>
      </c>
      <c r="D1285" s="208" t="s">
        <v>8095</v>
      </c>
      <c r="E1285" s="206" t="s">
        <v>8096</v>
      </c>
      <c r="F1285" s="209" t="s">
        <v>8098</v>
      </c>
      <c r="G1285" s="209" t="s">
        <v>8099</v>
      </c>
      <c r="H1285" s="209" t="s">
        <v>6427</v>
      </c>
      <c r="I1285" s="209" t="s">
        <v>8099</v>
      </c>
      <c r="J1285" s="209" t="s">
        <v>6321</v>
      </c>
      <c r="K1285" s="209" t="s">
        <v>7103</v>
      </c>
      <c r="L1285" s="209" t="s">
        <v>6321</v>
      </c>
      <c r="M1285" s="209" t="s">
        <v>831</v>
      </c>
    </row>
    <row r="1286" spans="1:13" ht="45" x14ac:dyDescent="0.25">
      <c r="A1286" s="206" t="s">
        <v>8143</v>
      </c>
      <c r="B1286">
        <v>380</v>
      </c>
      <c r="C1286" s="207" t="s">
        <v>8140</v>
      </c>
      <c r="D1286" s="208" t="s">
        <v>8141</v>
      </c>
      <c r="E1286" s="206" t="s">
        <v>8142</v>
      </c>
      <c r="F1286" s="209" t="s">
        <v>7942</v>
      </c>
      <c r="G1286" s="209" t="s">
        <v>7943</v>
      </c>
      <c r="H1286" s="209" t="s">
        <v>6555</v>
      </c>
      <c r="I1286" s="209" t="s">
        <v>7943</v>
      </c>
      <c r="J1286" s="209" t="s">
        <v>6321</v>
      </c>
      <c r="K1286" s="209" t="s">
        <v>6321</v>
      </c>
      <c r="L1286" s="209" t="s">
        <v>6321</v>
      </c>
      <c r="M1286" s="209" t="s">
        <v>831</v>
      </c>
    </row>
    <row r="1287" spans="1:13" ht="112.5" x14ac:dyDescent="0.25">
      <c r="A1287" s="202" t="s">
        <v>5539</v>
      </c>
      <c r="B1287">
        <v>889</v>
      </c>
      <c r="C1287" s="203" t="s">
        <v>9907</v>
      </c>
      <c r="D1287" s="205" t="s">
        <v>9908</v>
      </c>
      <c r="E1287" s="202" t="s">
        <v>5784</v>
      </c>
      <c r="F1287" s="204" t="s">
        <v>9909</v>
      </c>
      <c r="G1287" s="204" t="s">
        <v>9910</v>
      </c>
      <c r="H1287" s="204" t="s">
        <v>9851</v>
      </c>
      <c r="I1287" s="204" t="s">
        <v>9911</v>
      </c>
      <c r="J1287" s="204" t="s">
        <v>6321</v>
      </c>
      <c r="K1287" s="204" t="s">
        <v>9912</v>
      </c>
      <c r="L1287" s="204" t="s">
        <v>6321</v>
      </c>
      <c r="M1287" s="204" t="s">
        <v>6363</v>
      </c>
    </row>
    <row r="1288" spans="1:13" ht="78.75" x14ac:dyDescent="0.25">
      <c r="A1288" s="202" t="s">
        <v>11273</v>
      </c>
      <c r="B1288">
        <v>1236</v>
      </c>
      <c r="C1288" s="203" t="s">
        <v>11270</v>
      </c>
      <c r="D1288" s="205" t="s">
        <v>11271</v>
      </c>
      <c r="E1288" s="202" t="s">
        <v>11272</v>
      </c>
      <c r="F1288" s="204" t="s">
        <v>11274</v>
      </c>
      <c r="G1288" s="204" t="s">
        <v>11275</v>
      </c>
      <c r="H1288" s="204" t="s">
        <v>11268</v>
      </c>
      <c r="I1288" s="204" t="s">
        <v>11276</v>
      </c>
      <c r="J1288" s="204" t="s">
        <v>6321</v>
      </c>
      <c r="K1288" s="204" t="s">
        <v>6321</v>
      </c>
      <c r="L1288" s="204" t="s">
        <v>6321</v>
      </c>
      <c r="M1288" s="204" t="s">
        <v>831</v>
      </c>
    </row>
    <row r="1289" spans="1:13" ht="78.75" x14ac:dyDescent="0.25">
      <c r="A1289" s="206" t="s">
        <v>11273</v>
      </c>
      <c r="B1289">
        <v>1237</v>
      </c>
      <c r="C1289" s="207" t="s">
        <v>11277</v>
      </c>
      <c r="D1289" s="208" t="s">
        <v>25705</v>
      </c>
      <c r="E1289" s="206" t="s">
        <v>11272</v>
      </c>
      <c r="F1289" s="209" t="s">
        <v>11278</v>
      </c>
      <c r="G1289" s="209" t="s">
        <v>11279</v>
      </c>
      <c r="H1289" s="209" t="s">
        <v>11268</v>
      </c>
      <c r="I1289" s="209" t="s">
        <v>11280</v>
      </c>
      <c r="J1289" s="209" t="s">
        <v>6321</v>
      </c>
      <c r="K1289" s="209" t="s">
        <v>6321</v>
      </c>
      <c r="L1289" s="209" t="s">
        <v>6321</v>
      </c>
      <c r="M1289" s="209" t="s">
        <v>831</v>
      </c>
    </row>
    <row r="1290" spans="1:13" ht="22.5" x14ac:dyDescent="0.25">
      <c r="A1290" s="206" t="s">
        <v>27886</v>
      </c>
      <c r="B1290">
        <v>3555</v>
      </c>
      <c r="C1290" s="207" t="s">
        <v>30789</v>
      </c>
      <c r="D1290" s="208" t="s">
        <v>27884</v>
      </c>
      <c r="E1290" s="206" t="s">
        <v>27885</v>
      </c>
      <c r="F1290" s="209" t="s">
        <v>6425</v>
      </c>
      <c r="G1290" s="209" t="s">
        <v>11060</v>
      </c>
      <c r="H1290" s="209" t="s">
        <v>6427</v>
      </c>
      <c r="I1290" s="209" t="s">
        <v>11060</v>
      </c>
      <c r="J1290" s="209" t="s">
        <v>6321</v>
      </c>
      <c r="K1290" s="209" t="s">
        <v>6321</v>
      </c>
      <c r="L1290" s="209" t="s">
        <v>6321</v>
      </c>
      <c r="M1290" s="209" t="s">
        <v>29558</v>
      </c>
    </row>
    <row r="1291" spans="1:13" ht="90" x14ac:dyDescent="0.25">
      <c r="A1291" s="202" t="s">
        <v>12335</v>
      </c>
      <c r="B1291">
        <v>1521</v>
      </c>
      <c r="C1291" s="203" t="s">
        <v>12332</v>
      </c>
      <c r="D1291" s="205" t="s">
        <v>12333</v>
      </c>
      <c r="E1291" s="202" t="s">
        <v>12334</v>
      </c>
      <c r="F1291" s="204" t="s">
        <v>12336</v>
      </c>
      <c r="G1291" s="204" t="s">
        <v>12337</v>
      </c>
      <c r="H1291" s="204" t="s">
        <v>6578</v>
      </c>
      <c r="I1291" s="204" t="s">
        <v>12338</v>
      </c>
      <c r="J1291" s="204" t="s">
        <v>6321</v>
      </c>
      <c r="K1291" s="204" t="s">
        <v>6321</v>
      </c>
      <c r="L1291" s="204" t="s">
        <v>6321</v>
      </c>
      <c r="M1291" s="204" t="s">
        <v>831</v>
      </c>
    </row>
    <row r="1292" spans="1:13" ht="33.75" x14ac:dyDescent="0.25">
      <c r="A1292" s="206" t="s">
        <v>4643</v>
      </c>
      <c r="B1292">
        <v>3648</v>
      </c>
      <c r="C1292" s="207" t="s">
        <v>20324</v>
      </c>
      <c r="D1292" s="208" t="s">
        <v>20325</v>
      </c>
      <c r="E1292" s="206" t="s">
        <v>4645</v>
      </c>
      <c r="F1292" s="209" t="s">
        <v>19235</v>
      </c>
      <c r="G1292" s="209" t="s">
        <v>19236</v>
      </c>
      <c r="H1292" s="209" t="s">
        <v>6439</v>
      </c>
      <c r="I1292" s="209" t="s">
        <v>19236</v>
      </c>
      <c r="J1292" s="209" t="s">
        <v>6321</v>
      </c>
      <c r="K1292" s="209" t="s">
        <v>6524</v>
      </c>
      <c r="L1292" s="209" t="s">
        <v>6321</v>
      </c>
      <c r="M1292" s="209" t="s">
        <v>6330</v>
      </c>
    </row>
    <row r="1293" spans="1:13" ht="56.25" x14ac:dyDescent="0.25">
      <c r="A1293" s="202" t="s">
        <v>20339</v>
      </c>
      <c r="B1293">
        <v>3651</v>
      </c>
      <c r="C1293" s="203" t="s">
        <v>20336</v>
      </c>
      <c r="D1293" s="205" t="s">
        <v>20337</v>
      </c>
      <c r="E1293" s="202" t="s">
        <v>20338</v>
      </c>
      <c r="F1293" s="204" t="s">
        <v>7438</v>
      </c>
      <c r="G1293" s="204" t="s">
        <v>7439</v>
      </c>
      <c r="H1293" s="204" t="s">
        <v>6473</v>
      </c>
      <c r="I1293" s="204" t="s">
        <v>7439</v>
      </c>
      <c r="J1293" s="204" t="s">
        <v>6321</v>
      </c>
      <c r="K1293" s="204" t="s">
        <v>6321</v>
      </c>
      <c r="L1293" s="204" t="s">
        <v>6321</v>
      </c>
      <c r="M1293" s="204" t="s">
        <v>831</v>
      </c>
    </row>
    <row r="1294" spans="1:13" ht="112.5" x14ac:dyDescent="0.25">
      <c r="A1294" s="206" t="s">
        <v>4678</v>
      </c>
      <c r="B1294">
        <v>3343</v>
      </c>
      <c r="C1294" s="207" t="s">
        <v>19173</v>
      </c>
      <c r="D1294" s="208" t="s">
        <v>30790</v>
      </c>
      <c r="E1294" s="206" t="s">
        <v>4680</v>
      </c>
      <c r="F1294" s="209" t="s">
        <v>19174</v>
      </c>
      <c r="G1294" s="209" t="s">
        <v>19175</v>
      </c>
      <c r="H1294" s="209" t="s">
        <v>6375</v>
      </c>
      <c r="I1294" s="209" t="s">
        <v>19176</v>
      </c>
      <c r="J1294" s="209" t="s">
        <v>6321</v>
      </c>
      <c r="K1294" s="209" t="s">
        <v>6524</v>
      </c>
      <c r="L1294" s="209" t="s">
        <v>6321</v>
      </c>
      <c r="M1294" s="209" t="s">
        <v>6330</v>
      </c>
    </row>
    <row r="1295" spans="1:13" ht="112.5" x14ac:dyDescent="0.25">
      <c r="A1295" s="202" t="s">
        <v>4678</v>
      </c>
      <c r="B1295">
        <v>3344</v>
      </c>
      <c r="C1295" s="203" t="s">
        <v>19177</v>
      </c>
      <c r="D1295" s="205" t="s">
        <v>19178</v>
      </c>
      <c r="E1295" s="202" t="s">
        <v>4680</v>
      </c>
      <c r="F1295" s="204" t="s">
        <v>19179</v>
      </c>
      <c r="G1295" s="204" t="s">
        <v>19180</v>
      </c>
      <c r="H1295" s="204" t="s">
        <v>6439</v>
      </c>
      <c r="I1295" s="204" t="s">
        <v>19181</v>
      </c>
      <c r="J1295" s="204" t="s">
        <v>6321</v>
      </c>
      <c r="K1295" s="204" t="s">
        <v>6524</v>
      </c>
      <c r="L1295" s="204" t="s">
        <v>6321</v>
      </c>
      <c r="M1295" s="204" t="s">
        <v>6363</v>
      </c>
    </row>
    <row r="1296" spans="1:13" ht="101.25" x14ac:dyDescent="0.25">
      <c r="A1296" s="202" t="s">
        <v>8071</v>
      </c>
      <c r="B1296">
        <v>365</v>
      </c>
      <c r="C1296" s="203" t="s">
        <v>8069</v>
      </c>
      <c r="D1296" s="205" t="s">
        <v>25593</v>
      </c>
      <c r="E1296" s="202" t="s">
        <v>8070</v>
      </c>
      <c r="F1296" s="204" t="s">
        <v>25594</v>
      </c>
      <c r="G1296" s="204" t="s">
        <v>25595</v>
      </c>
      <c r="H1296" s="204" t="s">
        <v>25573</v>
      </c>
      <c r="I1296" s="204" t="s">
        <v>25596</v>
      </c>
      <c r="J1296" s="204" t="s">
        <v>6321</v>
      </c>
      <c r="K1296" s="204" t="s">
        <v>8176</v>
      </c>
      <c r="L1296" s="204" t="s">
        <v>6321</v>
      </c>
      <c r="M1296" s="204" t="s">
        <v>25579</v>
      </c>
    </row>
    <row r="1297" spans="1:13" ht="56.25" x14ac:dyDescent="0.25">
      <c r="A1297" s="202" t="s">
        <v>7990</v>
      </c>
      <c r="B1297">
        <v>347</v>
      </c>
      <c r="C1297" s="203" t="s">
        <v>7987</v>
      </c>
      <c r="D1297" s="205" t="s">
        <v>7988</v>
      </c>
      <c r="E1297" s="202" t="s">
        <v>7989</v>
      </c>
      <c r="F1297" s="204" t="s">
        <v>6766</v>
      </c>
      <c r="G1297" s="204" t="s">
        <v>6767</v>
      </c>
      <c r="H1297" s="204" t="s">
        <v>6439</v>
      </c>
      <c r="I1297" s="204" t="s">
        <v>6768</v>
      </c>
      <c r="J1297" s="204" t="s">
        <v>6321</v>
      </c>
      <c r="K1297" s="204" t="s">
        <v>6321</v>
      </c>
      <c r="L1297" s="204" t="s">
        <v>6321</v>
      </c>
      <c r="M1297" s="204" t="s">
        <v>831</v>
      </c>
    </row>
    <row r="1298" spans="1:13" ht="101.25" x14ac:dyDescent="0.25">
      <c r="A1298" s="206" t="s">
        <v>9947</v>
      </c>
      <c r="B1298">
        <v>896</v>
      </c>
      <c r="C1298" s="207" t="s">
        <v>9944</v>
      </c>
      <c r="D1298" s="208" t="s">
        <v>9945</v>
      </c>
      <c r="E1298" s="206" t="s">
        <v>9946</v>
      </c>
      <c r="F1298" s="209" t="s">
        <v>9948</v>
      </c>
      <c r="G1298" s="209" t="s">
        <v>9949</v>
      </c>
      <c r="H1298" s="209" t="s">
        <v>9950</v>
      </c>
      <c r="I1298" s="209" t="s">
        <v>9951</v>
      </c>
      <c r="J1298" s="209" t="s">
        <v>7056</v>
      </c>
      <c r="K1298" s="209" t="s">
        <v>6321</v>
      </c>
      <c r="L1298" s="209" t="s">
        <v>6321</v>
      </c>
      <c r="M1298" s="209" t="s">
        <v>9943</v>
      </c>
    </row>
    <row r="1299" spans="1:13" ht="33.75" x14ac:dyDescent="0.25">
      <c r="A1299" s="206" t="s">
        <v>6672</v>
      </c>
      <c r="B1299">
        <v>71</v>
      </c>
      <c r="C1299" s="207" t="s">
        <v>6669</v>
      </c>
      <c r="D1299" s="208" t="s">
        <v>6670</v>
      </c>
      <c r="E1299" s="206" t="s">
        <v>6671</v>
      </c>
      <c r="F1299" s="209" t="s">
        <v>6673</v>
      </c>
      <c r="G1299" s="209" t="s">
        <v>6674</v>
      </c>
      <c r="H1299" s="209" t="s">
        <v>6473</v>
      </c>
      <c r="I1299" s="209" t="s">
        <v>6674</v>
      </c>
      <c r="J1299" s="209" t="s">
        <v>6321</v>
      </c>
      <c r="K1299" s="209" t="s">
        <v>6321</v>
      </c>
      <c r="L1299" s="209" t="s">
        <v>6321</v>
      </c>
      <c r="M1299" s="209" t="s">
        <v>831</v>
      </c>
    </row>
    <row r="1300" spans="1:13" ht="90" x14ac:dyDescent="0.25">
      <c r="A1300" s="202" t="s">
        <v>10945</v>
      </c>
      <c r="B1300">
        <v>1164</v>
      </c>
      <c r="C1300" s="203" t="s">
        <v>10942</v>
      </c>
      <c r="D1300" s="205" t="s">
        <v>10943</v>
      </c>
      <c r="E1300" s="202" t="s">
        <v>10944</v>
      </c>
      <c r="F1300" s="204" t="s">
        <v>10946</v>
      </c>
      <c r="G1300" s="204" t="s">
        <v>10947</v>
      </c>
      <c r="H1300" s="204" t="s">
        <v>6570</v>
      </c>
      <c r="I1300" s="204" t="s">
        <v>10948</v>
      </c>
      <c r="J1300" s="204" t="s">
        <v>6321</v>
      </c>
      <c r="K1300" s="204" t="s">
        <v>10949</v>
      </c>
      <c r="L1300" s="204" t="s">
        <v>6321</v>
      </c>
      <c r="M1300" s="204" t="s">
        <v>831</v>
      </c>
    </row>
    <row r="1301" spans="1:13" ht="67.5" x14ac:dyDescent="0.25">
      <c r="A1301" s="206" t="s">
        <v>21155</v>
      </c>
      <c r="B1301">
        <v>3870</v>
      </c>
      <c r="C1301" s="207" t="s">
        <v>21152</v>
      </c>
      <c r="D1301" s="208" t="s">
        <v>21153</v>
      </c>
      <c r="E1301" s="206" t="s">
        <v>21154</v>
      </c>
      <c r="F1301" s="209" t="s">
        <v>21156</v>
      </c>
      <c r="G1301" s="209" t="s">
        <v>21157</v>
      </c>
      <c r="H1301" s="209" t="s">
        <v>6361</v>
      </c>
      <c r="I1301" s="209" t="s">
        <v>21158</v>
      </c>
      <c r="J1301" s="209" t="s">
        <v>6321</v>
      </c>
      <c r="K1301" s="209" t="s">
        <v>7040</v>
      </c>
      <c r="L1301" s="209" t="s">
        <v>6321</v>
      </c>
      <c r="M1301" s="209" t="s">
        <v>831</v>
      </c>
    </row>
    <row r="1302" spans="1:13" ht="56.25" x14ac:dyDescent="0.25">
      <c r="A1302" s="206" t="s">
        <v>7828</v>
      </c>
      <c r="B1302">
        <v>308</v>
      </c>
      <c r="C1302" s="207" t="s">
        <v>7825</v>
      </c>
      <c r="D1302" s="208" t="s">
        <v>7826</v>
      </c>
      <c r="E1302" s="206" t="s">
        <v>7827</v>
      </c>
      <c r="F1302" s="209" t="s">
        <v>6611</v>
      </c>
      <c r="G1302" s="209" t="s">
        <v>6612</v>
      </c>
      <c r="H1302" s="209" t="s">
        <v>6536</v>
      </c>
      <c r="I1302" s="209" t="s">
        <v>6613</v>
      </c>
      <c r="J1302" s="209" t="s">
        <v>6321</v>
      </c>
      <c r="K1302" s="209" t="s">
        <v>6321</v>
      </c>
      <c r="L1302" s="209" t="s">
        <v>6321</v>
      </c>
      <c r="M1302" s="209" t="s">
        <v>831</v>
      </c>
    </row>
    <row r="1303" spans="1:13" ht="56.25" x14ac:dyDescent="0.25">
      <c r="A1303" s="206" t="s">
        <v>13623</v>
      </c>
      <c r="B1303">
        <v>1849</v>
      </c>
      <c r="C1303" s="207" t="s">
        <v>13620</v>
      </c>
      <c r="D1303" s="208" t="s">
        <v>13621</v>
      </c>
      <c r="E1303" s="206" t="s">
        <v>13622</v>
      </c>
      <c r="F1303" s="209" t="s">
        <v>13624</v>
      </c>
      <c r="G1303" s="209" t="s">
        <v>13625</v>
      </c>
      <c r="H1303" s="209" t="s">
        <v>8304</v>
      </c>
      <c r="I1303" s="209" t="s">
        <v>13625</v>
      </c>
      <c r="J1303" s="209" t="s">
        <v>6321</v>
      </c>
      <c r="K1303" s="209" t="s">
        <v>13626</v>
      </c>
      <c r="L1303" s="209" t="s">
        <v>10272</v>
      </c>
      <c r="M1303" s="209" t="s">
        <v>831</v>
      </c>
    </row>
    <row r="1304" spans="1:13" ht="78.75" x14ac:dyDescent="0.25">
      <c r="A1304" s="206" t="s">
        <v>2194</v>
      </c>
      <c r="B1304">
        <v>3610</v>
      </c>
      <c r="C1304" s="207" t="s">
        <v>20165</v>
      </c>
      <c r="D1304" s="208" t="s">
        <v>20166</v>
      </c>
      <c r="E1304" s="206" t="s">
        <v>20167</v>
      </c>
      <c r="F1304" s="209" t="s">
        <v>20157</v>
      </c>
      <c r="G1304" s="209" t="s">
        <v>20158</v>
      </c>
      <c r="H1304" s="209" t="s">
        <v>6369</v>
      </c>
      <c r="I1304" s="209" t="s">
        <v>20159</v>
      </c>
      <c r="J1304" s="209" t="s">
        <v>6321</v>
      </c>
      <c r="K1304" s="209" t="s">
        <v>20160</v>
      </c>
      <c r="L1304" s="209" t="s">
        <v>20152</v>
      </c>
      <c r="M1304" s="209" t="s">
        <v>831</v>
      </c>
    </row>
    <row r="1305" spans="1:13" ht="67.5" x14ac:dyDescent="0.25">
      <c r="A1305" s="202" t="s">
        <v>17920</v>
      </c>
      <c r="B1305">
        <v>3031</v>
      </c>
      <c r="C1305" s="203" t="s">
        <v>17917</v>
      </c>
      <c r="D1305" s="205" t="s">
        <v>17918</v>
      </c>
      <c r="E1305" s="202" t="s">
        <v>17919</v>
      </c>
      <c r="F1305" s="204" t="s">
        <v>17921</v>
      </c>
      <c r="G1305" s="204" t="s">
        <v>17922</v>
      </c>
      <c r="H1305" s="204" t="s">
        <v>6522</v>
      </c>
      <c r="I1305" s="204" t="s">
        <v>17922</v>
      </c>
      <c r="J1305" s="204" t="s">
        <v>6321</v>
      </c>
      <c r="K1305" s="204" t="s">
        <v>6321</v>
      </c>
      <c r="L1305" s="204" t="s">
        <v>6321</v>
      </c>
      <c r="M1305" s="204" t="s">
        <v>831</v>
      </c>
    </row>
    <row r="1306" spans="1:13" ht="45" x14ac:dyDescent="0.25">
      <c r="A1306" s="219" t="s">
        <v>4901</v>
      </c>
      <c r="B1306">
        <v>3229</v>
      </c>
      <c r="C1306" s="203" t="s">
        <v>18700</v>
      </c>
      <c r="D1306" s="205" t="s">
        <v>18701</v>
      </c>
      <c r="E1306" s="202" t="s">
        <v>4903</v>
      </c>
      <c r="F1306" s="204" t="s">
        <v>6766</v>
      </c>
      <c r="G1306" s="204" t="s">
        <v>6767</v>
      </c>
      <c r="H1306" s="204" t="s">
        <v>6439</v>
      </c>
      <c r="I1306" s="204" t="s">
        <v>6768</v>
      </c>
      <c r="J1306" s="204" t="s">
        <v>6321</v>
      </c>
      <c r="K1306" s="204" t="s">
        <v>6566</v>
      </c>
      <c r="L1306" s="204" t="s">
        <v>6321</v>
      </c>
      <c r="M1306" s="204" t="s">
        <v>6423</v>
      </c>
    </row>
    <row r="1307" spans="1:13" ht="67.5" x14ac:dyDescent="0.25">
      <c r="A1307" s="202" t="s">
        <v>5557</v>
      </c>
      <c r="B1307">
        <v>3004</v>
      </c>
      <c r="C1307" s="203" t="s">
        <v>17810</v>
      </c>
      <c r="D1307" s="205" t="s">
        <v>5675</v>
      </c>
      <c r="E1307" s="202" t="s">
        <v>5811</v>
      </c>
      <c r="F1307" s="204" t="s">
        <v>17747</v>
      </c>
      <c r="G1307" s="204" t="s">
        <v>9197</v>
      </c>
      <c r="H1307" s="204" t="s">
        <v>6634</v>
      </c>
      <c r="I1307" s="204" t="s">
        <v>9198</v>
      </c>
      <c r="J1307" s="204" t="s">
        <v>6321</v>
      </c>
      <c r="K1307" s="204" t="s">
        <v>6321</v>
      </c>
      <c r="L1307" s="204" t="s">
        <v>6321</v>
      </c>
      <c r="M1307" s="204" t="s">
        <v>831</v>
      </c>
    </row>
    <row r="1308" spans="1:13" ht="56.25" x14ac:dyDescent="0.25">
      <c r="A1308" s="202" t="s">
        <v>17005</v>
      </c>
      <c r="B1308">
        <v>2764</v>
      </c>
      <c r="C1308" s="203" t="s">
        <v>17002</v>
      </c>
      <c r="D1308" s="205" t="s">
        <v>17003</v>
      </c>
      <c r="E1308" s="202" t="s">
        <v>17004</v>
      </c>
      <c r="F1308" s="204" t="s">
        <v>17006</v>
      </c>
      <c r="G1308" s="204" t="s">
        <v>17007</v>
      </c>
      <c r="H1308" s="204" t="s">
        <v>6998</v>
      </c>
      <c r="I1308" s="204" t="s">
        <v>17007</v>
      </c>
      <c r="J1308" s="204" t="s">
        <v>6321</v>
      </c>
      <c r="K1308" s="204" t="s">
        <v>6321</v>
      </c>
      <c r="L1308" s="204" t="s">
        <v>6321</v>
      </c>
      <c r="M1308" s="204" t="s">
        <v>831</v>
      </c>
    </row>
    <row r="1309" spans="1:13" ht="56.25" x14ac:dyDescent="0.25">
      <c r="A1309" s="206" t="s">
        <v>7762</v>
      </c>
      <c r="B1309">
        <v>294</v>
      </c>
      <c r="C1309" s="207" t="s">
        <v>7759</v>
      </c>
      <c r="D1309" s="208" t="s">
        <v>7760</v>
      </c>
      <c r="E1309" s="206" t="s">
        <v>7761</v>
      </c>
      <c r="F1309" s="209" t="s">
        <v>6560</v>
      </c>
      <c r="G1309" s="209" t="s">
        <v>6561</v>
      </c>
      <c r="H1309" s="209" t="s">
        <v>6555</v>
      </c>
      <c r="I1309" s="209" t="s">
        <v>6561</v>
      </c>
      <c r="J1309" s="209" t="s">
        <v>6321</v>
      </c>
      <c r="K1309" s="209" t="s">
        <v>6321</v>
      </c>
      <c r="L1309" s="209" t="s">
        <v>6321</v>
      </c>
      <c r="M1309" s="209" t="s">
        <v>831</v>
      </c>
    </row>
    <row r="1310" spans="1:13" ht="45" x14ac:dyDescent="0.25">
      <c r="A1310" s="202" t="s">
        <v>847</v>
      </c>
      <c r="B1310">
        <v>1912</v>
      </c>
      <c r="C1310" s="203" t="s">
        <v>13839</v>
      </c>
      <c r="D1310" s="205" t="s">
        <v>13840</v>
      </c>
      <c r="E1310" s="202" t="s">
        <v>849</v>
      </c>
      <c r="F1310" s="204" t="s">
        <v>8739</v>
      </c>
      <c r="G1310" s="204" t="s">
        <v>8740</v>
      </c>
      <c r="H1310" s="204" t="s">
        <v>6473</v>
      </c>
      <c r="I1310" s="204" t="s">
        <v>8741</v>
      </c>
      <c r="J1310" s="204" t="s">
        <v>6321</v>
      </c>
      <c r="K1310" s="204" t="s">
        <v>6321</v>
      </c>
      <c r="L1310" s="204" t="s">
        <v>10272</v>
      </c>
      <c r="M1310" s="204" t="s">
        <v>831</v>
      </c>
    </row>
    <row r="1311" spans="1:13" ht="56.25" x14ac:dyDescent="0.25">
      <c r="A1311" s="202" t="s">
        <v>2199</v>
      </c>
      <c r="B1311">
        <v>1634</v>
      </c>
      <c r="C1311" s="203" t="s">
        <v>12775</v>
      </c>
      <c r="D1311" s="205" t="s">
        <v>12776</v>
      </c>
      <c r="E1311" s="202" t="s">
        <v>5815</v>
      </c>
      <c r="F1311" s="204" t="s">
        <v>12777</v>
      </c>
      <c r="G1311" s="204" t="s">
        <v>12778</v>
      </c>
      <c r="H1311" s="204" t="s">
        <v>7479</v>
      </c>
      <c r="I1311" s="204" t="s">
        <v>12779</v>
      </c>
      <c r="J1311" s="204" t="s">
        <v>6321</v>
      </c>
      <c r="K1311" s="204" t="s">
        <v>25771</v>
      </c>
      <c r="L1311" s="204" t="s">
        <v>6321</v>
      </c>
      <c r="M1311" s="204" t="s">
        <v>25575</v>
      </c>
    </row>
    <row r="1312" spans="1:13" ht="45" x14ac:dyDescent="0.25">
      <c r="A1312" s="202" t="s">
        <v>16226</v>
      </c>
      <c r="B1312">
        <v>2564</v>
      </c>
      <c r="C1312" s="203" t="s">
        <v>16223</v>
      </c>
      <c r="D1312" s="205" t="s">
        <v>16224</v>
      </c>
      <c r="E1312" s="202" t="s">
        <v>16225</v>
      </c>
      <c r="F1312" s="204" t="s">
        <v>11185</v>
      </c>
      <c r="G1312" s="204" t="s">
        <v>16227</v>
      </c>
      <c r="H1312" s="204" t="s">
        <v>6473</v>
      </c>
      <c r="I1312" s="204" t="s">
        <v>16227</v>
      </c>
      <c r="J1312" s="204" t="s">
        <v>6321</v>
      </c>
      <c r="K1312" s="204" t="s">
        <v>6321</v>
      </c>
      <c r="L1312" s="204" t="s">
        <v>6321</v>
      </c>
      <c r="M1312" s="204" t="s">
        <v>831</v>
      </c>
    </row>
    <row r="1313" spans="1:13" ht="135" x14ac:dyDescent="0.25">
      <c r="A1313" s="202" t="s">
        <v>5005</v>
      </c>
      <c r="B1313">
        <v>870</v>
      </c>
      <c r="C1313" s="203" t="s">
        <v>9847</v>
      </c>
      <c r="D1313" s="205" t="s">
        <v>9848</v>
      </c>
      <c r="E1313" s="202" t="s">
        <v>5007</v>
      </c>
      <c r="F1313" s="204" t="s">
        <v>9849</v>
      </c>
      <c r="G1313" s="204" t="s">
        <v>9850</v>
      </c>
      <c r="H1313" s="204" t="s">
        <v>9851</v>
      </c>
      <c r="I1313" s="204" t="s">
        <v>9852</v>
      </c>
      <c r="J1313" s="204" t="s">
        <v>6321</v>
      </c>
      <c r="K1313" s="204" t="s">
        <v>6524</v>
      </c>
      <c r="L1313" s="204" t="s">
        <v>6321</v>
      </c>
      <c r="M1313" s="204" t="s">
        <v>6330</v>
      </c>
    </row>
    <row r="1314" spans="1:13" ht="45" x14ac:dyDescent="0.25">
      <c r="A1314" s="202" t="s">
        <v>30791</v>
      </c>
      <c r="B1314">
        <v>1250</v>
      </c>
      <c r="C1314" s="203" t="s">
        <v>11320</v>
      </c>
      <c r="D1314" s="202" t="s">
        <v>30792</v>
      </c>
      <c r="E1314" s="202" t="s">
        <v>30793</v>
      </c>
      <c r="F1314" s="204" t="s">
        <v>25709</v>
      </c>
      <c r="G1314" s="204" t="s">
        <v>25710</v>
      </c>
      <c r="H1314" s="204" t="s">
        <v>6329</v>
      </c>
      <c r="I1314" s="204" t="s">
        <v>11319</v>
      </c>
      <c r="J1314" s="204" t="s">
        <v>6347</v>
      </c>
      <c r="K1314" s="204" t="s">
        <v>6321</v>
      </c>
      <c r="L1314" s="204" t="s">
        <v>6517</v>
      </c>
      <c r="M1314" s="204" t="s">
        <v>831</v>
      </c>
    </row>
    <row r="1315" spans="1:13" ht="33.75" x14ac:dyDescent="0.25">
      <c r="A1315" s="206" t="s">
        <v>7324</v>
      </c>
      <c r="B1315">
        <v>202</v>
      </c>
      <c r="C1315" s="207" t="s">
        <v>7321</v>
      </c>
      <c r="D1315" s="208" t="s">
        <v>7322</v>
      </c>
      <c r="E1315" s="206" t="s">
        <v>7323</v>
      </c>
      <c r="F1315" s="209" t="s">
        <v>6824</v>
      </c>
      <c r="G1315" s="209" t="s">
        <v>6825</v>
      </c>
      <c r="H1315" s="209" t="s">
        <v>6473</v>
      </c>
      <c r="I1315" s="209" t="s">
        <v>6825</v>
      </c>
      <c r="J1315" s="209" t="s">
        <v>6321</v>
      </c>
      <c r="K1315" s="209" t="s">
        <v>6321</v>
      </c>
      <c r="L1315" s="209" t="s">
        <v>6321</v>
      </c>
      <c r="M1315" s="209" t="s">
        <v>831</v>
      </c>
    </row>
    <row r="1316" spans="1:13" ht="33.75" x14ac:dyDescent="0.25">
      <c r="A1316" s="206" t="s">
        <v>17903</v>
      </c>
      <c r="B1316">
        <v>3028</v>
      </c>
      <c r="C1316" s="207" t="s">
        <v>17900</v>
      </c>
      <c r="D1316" s="208" t="s">
        <v>17901</v>
      </c>
      <c r="E1316" s="206" t="s">
        <v>17902</v>
      </c>
      <c r="F1316" s="209" t="s">
        <v>17904</v>
      </c>
      <c r="G1316" s="209" t="s">
        <v>8315</v>
      </c>
      <c r="H1316" s="209" t="s">
        <v>6480</v>
      </c>
      <c r="I1316" s="209" t="s">
        <v>8315</v>
      </c>
      <c r="J1316" s="209" t="s">
        <v>6321</v>
      </c>
      <c r="K1316" s="209" t="s">
        <v>6321</v>
      </c>
      <c r="L1316" s="209" t="s">
        <v>6321</v>
      </c>
      <c r="M1316" s="209" t="s">
        <v>831</v>
      </c>
    </row>
    <row r="1317" spans="1:13" ht="56.25" x14ac:dyDescent="0.25">
      <c r="A1317" s="202" t="s">
        <v>7766</v>
      </c>
      <c r="B1317">
        <v>295</v>
      </c>
      <c r="C1317" s="203" t="s">
        <v>7763</v>
      </c>
      <c r="D1317" s="205" t="s">
        <v>7764</v>
      </c>
      <c r="E1317" s="202" t="s">
        <v>7765</v>
      </c>
      <c r="F1317" s="204" t="s">
        <v>7767</v>
      </c>
      <c r="G1317" s="204" t="s">
        <v>7768</v>
      </c>
      <c r="H1317" s="204" t="s">
        <v>6536</v>
      </c>
      <c r="I1317" s="204" t="s">
        <v>7768</v>
      </c>
      <c r="J1317" s="204" t="s">
        <v>6321</v>
      </c>
      <c r="K1317" s="204" t="s">
        <v>6321</v>
      </c>
      <c r="L1317" s="204" t="s">
        <v>6321</v>
      </c>
      <c r="M1317" s="204" t="s">
        <v>831</v>
      </c>
    </row>
    <row r="1318" spans="1:13" ht="33.75" x14ac:dyDescent="0.25">
      <c r="A1318" s="206" t="s">
        <v>30794</v>
      </c>
      <c r="B1318">
        <v>1913</v>
      </c>
      <c r="C1318" s="207" t="s">
        <v>13841</v>
      </c>
      <c r="D1318" s="206" t="s">
        <v>30795</v>
      </c>
      <c r="E1318" s="206" t="s">
        <v>30796</v>
      </c>
      <c r="F1318" s="209" t="s">
        <v>8771</v>
      </c>
      <c r="G1318" s="209" t="s">
        <v>8772</v>
      </c>
      <c r="H1318" s="209" t="s">
        <v>6473</v>
      </c>
      <c r="I1318" s="209" t="s">
        <v>8772</v>
      </c>
      <c r="J1318" s="209" t="s">
        <v>6321</v>
      </c>
      <c r="K1318" s="209" t="s">
        <v>6321</v>
      </c>
      <c r="L1318" s="209" t="s">
        <v>10742</v>
      </c>
      <c r="M1318" s="209" t="s">
        <v>831</v>
      </c>
    </row>
    <row r="1319" spans="1:13" ht="56.25" x14ac:dyDescent="0.25">
      <c r="A1319" s="202" t="s">
        <v>30797</v>
      </c>
      <c r="B1319">
        <v>3863</v>
      </c>
      <c r="C1319" s="203" t="s">
        <v>30798</v>
      </c>
      <c r="D1319" s="205" t="s">
        <v>30799</v>
      </c>
      <c r="E1319" s="202" t="s">
        <v>30800</v>
      </c>
      <c r="F1319" s="204" t="s">
        <v>30801</v>
      </c>
      <c r="G1319" s="204" t="s">
        <v>30802</v>
      </c>
      <c r="H1319" s="204" t="s">
        <v>6427</v>
      </c>
      <c r="I1319" s="204" t="s">
        <v>30803</v>
      </c>
      <c r="J1319" s="204" t="s">
        <v>6321</v>
      </c>
      <c r="K1319" s="204" t="s">
        <v>6321</v>
      </c>
      <c r="L1319" s="204" t="s">
        <v>6321</v>
      </c>
      <c r="M1319" s="204" t="s">
        <v>29562</v>
      </c>
    </row>
    <row r="1320" spans="1:13" ht="45" x14ac:dyDescent="0.25">
      <c r="A1320" s="206" t="s">
        <v>7132</v>
      </c>
      <c r="B1320">
        <v>160</v>
      </c>
      <c r="C1320" s="207" t="s">
        <v>7129</v>
      </c>
      <c r="D1320" s="208" t="s">
        <v>7130</v>
      </c>
      <c r="E1320" s="206" t="s">
        <v>7131</v>
      </c>
      <c r="F1320" s="209" t="s">
        <v>7133</v>
      </c>
      <c r="G1320" s="209" t="s">
        <v>7134</v>
      </c>
      <c r="H1320" s="209" t="s">
        <v>7135</v>
      </c>
      <c r="I1320" s="209" t="s">
        <v>7134</v>
      </c>
      <c r="J1320" s="209" t="s">
        <v>6321</v>
      </c>
      <c r="K1320" s="209" t="s">
        <v>6321</v>
      </c>
      <c r="L1320" s="209" t="s">
        <v>6321</v>
      </c>
      <c r="M1320" s="209" t="s">
        <v>831</v>
      </c>
    </row>
    <row r="1321" spans="1:13" ht="56.25" x14ac:dyDescent="0.25">
      <c r="A1321" s="202" t="s">
        <v>8024</v>
      </c>
      <c r="B1321">
        <v>355</v>
      </c>
      <c r="C1321" s="203" t="s">
        <v>8021</v>
      </c>
      <c r="D1321" s="205" t="s">
        <v>8022</v>
      </c>
      <c r="E1321" s="202" t="s">
        <v>8023</v>
      </c>
      <c r="F1321" s="204" t="s">
        <v>6839</v>
      </c>
      <c r="G1321" s="204" t="s">
        <v>6840</v>
      </c>
      <c r="H1321" s="204" t="s">
        <v>6536</v>
      </c>
      <c r="I1321" s="204" t="s">
        <v>6841</v>
      </c>
      <c r="J1321" s="204" t="s">
        <v>6321</v>
      </c>
      <c r="K1321" s="204" t="s">
        <v>6321</v>
      </c>
      <c r="L1321" s="204" t="s">
        <v>6321</v>
      </c>
      <c r="M1321" s="204" t="s">
        <v>831</v>
      </c>
    </row>
    <row r="1322" spans="1:13" ht="56.25" x14ac:dyDescent="0.25">
      <c r="A1322" s="202" t="s">
        <v>8124</v>
      </c>
      <c r="B1322">
        <v>375</v>
      </c>
      <c r="C1322" s="203" t="s">
        <v>8121</v>
      </c>
      <c r="D1322" s="205" t="s">
        <v>8122</v>
      </c>
      <c r="E1322" s="202" t="s">
        <v>8123</v>
      </c>
      <c r="F1322" s="204" t="s">
        <v>6553</v>
      </c>
      <c r="G1322" s="204" t="s">
        <v>6554</v>
      </c>
      <c r="H1322" s="204" t="s">
        <v>6555</v>
      </c>
      <c r="I1322" s="204" t="s">
        <v>6554</v>
      </c>
      <c r="J1322" s="204" t="s">
        <v>6321</v>
      </c>
      <c r="K1322" s="204" t="s">
        <v>6321</v>
      </c>
      <c r="L1322" s="204" t="s">
        <v>6321</v>
      </c>
      <c r="M1322" s="204" t="s">
        <v>831</v>
      </c>
    </row>
    <row r="1323" spans="1:13" ht="56.25" x14ac:dyDescent="0.25">
      <c r="A1323" s="206" t="s">
        <v>8039</v>
      </c>
      <c r="B1323">
        <v>358</v>
      </c>
      <c r="C1323" s="207" t="s">
        <v>8036</v>
      </c>
      <c r="D1323" s="208" t="s">
        <v>8037</v>
      </c>
      <c r="E1323" s="206" t="s">
        <v>8038</v>
      </c>
      <c r="F1323" s="209" t="s">
        <v>8040</v>
      </c>
      <c r="G1323" s="209" t="s">
        <v>8041</v>
      </c>
      <c r="H1323" s="209" t="s">
        <v>6536</v>
      </c>
      <c r="I1323" s="209" t="s">
        <v>8041</v>
      </c>
      <c r="J1323" s="209" t="s">
        <v>6321</v>
      </c>
      <c r="K1323" s="209" t="s">
        <v>6321</v>
      </c>
      <c r="L1323" s="209" t="s">
        <v>6321</v>
      </c>
      <c r="M1323" s="209" t="s">
        <v>831</v>
      </c>
    </row>
    <row r="1324" spans="1:13" ht="78.75" x14ac:dyDescent="0.25">
      <c r="A1324" s="202" t="s">
        <v>5234</v>
      </c>
      <c r="B1324">
        <v>333</v>
      </c>
      <c r="C1324" s="203" t="s">
        <v>7936</v>
      </c>
      <c r="D1324" s="205" t="s">
        <v>7937</v>
      </c>
      <c r="E1324" s="202" t="s">
        <v>5236</v>
      </c>
      <c r="F1324" s="204" t="s">
        <v>6796</v>
      </c>
      <c r="G1324" s="204" t="s">
        <v>6797</v>
      </c>
      <c r="H1324" s="204" t="s">
        <v>6536</v>
      </c>
      <c r="I1324" s="204" t="s">
        <v>6798</v>
      </c>
      <c r="J1324" s="204" t="s">
        <v>6321</v>
      </c>
      <c r="K1324" s="204" t="s">
        <v>6321</v>
      </c>
      <c r="L1324" s="204" t="s">
        <v>6321</v>
      </c>
      <c r="M1324" s="204" t="s">
        <v>831</v>
      </c>
    </row>
    <row r="1325" spans="1:13" ht="33.75" x14ac:dyDescent="0.25">
      <c r="A1325" s="206" t="s">
        <v>20321</v>
      </c>
      <c r="B1325">
        <v>3646</v>
      </c>
      <c r="C1325" s="207" t="s">
        <v>20318</v>
      </c>
      <c r="D1325" s="208" t="s">
        <v>20319</v>
      </c>
      <c r="E1325" s="206" t="s">
        <v>20320</v>
      </c>
      <c r="F1325" s="209" t="s">
        <v>6824</v>
      </c>
      <c r="G1325" s="209" t="s">
        <v>6825</v>
      </c>
      <c r="H1325" s="209" t="s">
        <v>6473</v>
      </c>
      <c r="I1325" s="209" t="s">
        <v>6825</v>
      </c>
      <c r="J1325" s="209" t="s">
        <v>6321</v>
      </c>
      <c r="K1325" s="209" t="s">
        <v>6321</v>
      </c>
      <c r="L1325" s="209" t="s">
        <v>6321</v>
      </c>
      <c r="M1325" s="209" t="s">
        <v>831</v>
      </c>
    </row>
    <row r="1326" spans="1:13" ht="45" x14ac:dyDescent="0.25">
      <c r="A1326" s="206" t="s">
        <v>5251</v>
      </c>
      <c r="B1326">
        <v>69</v>
      </c>
      <c r="C1326" s="207" t="s">
        <v>6661</v>
      </c>
      <c r="D1326" s="208" t="s">
        <v>6662</v>
      </c>
      <c r="E1326" s="206" t="s">
        <v>5253</v>
      </c>
      <c r="F1326" s="209" t="s">
        <v>6599</v>
      </c>
      <c r="G1326" s="209" t="s">
        <v>6600</v>
      </c>
      <c r="H1326" s="209" t="s">
        <v>6536</v>
      </c>
      <c r="I1326" s="209" t="s">
        <v>6601</v>
      </c>
      <c r="J1326" s="209" t="s">
        <v>6321</v>
      </c>
      <c r="K1326" s="209" t="s">
        <v>6321</v>
      </c>
      <c r="L1326" s="209" t="s">
        <v>6321</v>
      </c>
      <c r="M1326" s="209" t="s">
        <v>831</v>
      </c>
    </row>
    <row r="1327" spans="1:13" ht="67.5" x14ac:dyDescent="0.25">
      <c r="A1327" s="206" t="s">
        <v>23905</v>
      </c>
      <c r="B1327">
        <v>4616</v>
      </c>
      <c r="C1327" s="207" t="s">
        <v>23902</v>
      </c>
      <c r="D1327" s="208" t="s">
        <v>23903</v>
      </c>
      <c r="E1327" s="206" t="s">
        <v>23904</v>
      </c>
      <c r="F1327" s="209" t="s">
        <v>6673</v>
      </c>
      <c r="G1327" s="209" t="s">
        <v>6674</v>
      </c>
      <c r="H1327" s="209" t="s">
        <v>6473</v>
      </c>
      <c r="I1327" s="209" t="s">
        <v>6674</v>
      </c>
      <c r="J1327" s="209" t="s">
        <v>6321</v>
      </c>
      <c r="K1327" s="209" t="s">
        <v>6321</v>
      </c>
      <c r="L1327" s="209" t="s">
        <v>6321</v>
      </c>
      <c r="M1327" s="209" t="s">
        <v>831</v>
      </c>
    </row>
    <row r="1328" spans="1:13" ht="22.5" x14ac:dyDescent="0.25">
      <c r="A1328" s="206" t="s">
        <v>9928</v>
      </c>
      <c r="B1328">
        <v>892</v>
      </c>
      <c r="C1328" s="207" t="s">
        <v>9925</v>
      </c>
      <c r="D1328" s="208" t="s">
        <v>9926</v>
      </c>
      <c r="E1328" s="206" t="s">
        <v>9927</v>
      </c>
      <c r="F1328" s="209" t="s">
        <v>8532</v>
      </c>
      <c r="G1328" s="209" t="s">
        <v>9929</v>
      </c>
      <c r="H1328" s="209" t="s">
        <v>7494</v>
      </c>
      <c r="I1328" s="209" t="s">
        <v>9929</v>
      </c>
      <c r="J1328" s="209" t="s">
        <v>6321</v>
      </c>
      <c r="K1328" s="209" t="s">
        <v>6321</v>
      </c>
      <c r="L1328" s="209" t="s">
        <v>6321</v>
      </c>
      <c r="M1328" s="209" t="s">
        <v>930</v>
      </c>
    </row>
    <row r="1329" spans="1:13" ht="45" x14ac:dyDescent="0.25">
      <c r="A1329" s="202" t="s">
        <v>12052</v>
      </c>
      <c r="B1329">
        <v>1432</v>
      </c>
      <c r="C1329" s="203" t="s">
        <v>12049</v>
      </c>
      <c r="D1329" s="205" t="s">
        <v>12050</v>
      </c>
      <c r="E1329" s="202" t="s">
        <v>12051</v>
      </c>
      <c r="F1329" s="204" t="s">
        <v>12053</v>
      </c>
      <c r="G1329" s="204" t="s">
        <v>12054</v>
      </c>
      <c r="H1329" s="204" t="s">
        <v>7135</v>
      </c>
      <c r="I1329" s="204" t="s">
        <v>12054</v>
      </c>
      <c r="J1329" s="204" t="s">
        <v>6321</v>
      </c>
      <c r="K1329" s="204" t="s">
        <v>6321</v>
      </c>
      <c r="L1329" s="204" t="s">
        <v>6321</v>
      </c>
      <c r="M1329" s="204" t="s">
        <v>6363</v>
      </c>
    </row>
    <row r="1330" spans="1:13" ht="45" x14ac:dyDescent="0.25">
      <c r="A1330" s="206" t="s">
        <v>7051</v>
      </c>
      <c r="B1330">
        <v>146</v>
      </c>
      <c r="C1330" s="207" t="s">
        <v>7048</v>
      </c>
      <c r="D1330" s="208" t="s">
        <v>7049</v>
      </c>
      <c r="E1330" s="206" t="s">
        <v>7050</v>
      </c>
      <c r="F1330" s="209" t="s">
        <v>7052</v>
      </c>
      <c r="G1330" s="209" t="s">
        <v>7053</v>
      </c>
      <c r="H1330" s="209" t="s">
        <v>6473</v>
      </c>
      <c r="I1330" s="209" t="s">
        <v>7053</v>
      </c>
      <c r="J1330" s="209" t="s">
        <v>6321</v>
      </c>
      <c r="K1330" s="209" t="s">
        <v>6321</v>
      </c>
      <c r="L1330" s="209" t="s">
        <v>6321</v>
      </c>
      <c r="M1330" s="209" t="s">
        <v>831</v>
      </c>
    </row>
    <row r="1331" spans="1:13" ht="56.25" x14ac:dyDescent="0.25">
      <c r="A1331" s="206" t="s">
        <v>18688</v>
      </c>
      <c r="B1331">
        <v>3226</v>
      </c>
      <c r="C1331" s="207" t="s">
        <v>18685</v>
      </c>
      <c r="D1331" s="208" t="s">
        <v>18686</v>
      </c>
      <c r="E1331" s="206" t="s">
        <v>18687</v>
      </c>
      <c r="F1331" s="209" t="s">
        <v>6652</v>
      </c>
      <c r="G1331" s="209" t="s">
        <v>7867</v>
      </c>
      <c r="H1331" s="209" t="s">
        <v>6439</v>
      </c>
      <c r="I1331" s="209" t="s">
        <v>7868</v>
      </c>
      <c r="J1331" s="209" t="s">
        <v>6321</v>
      </c>
      <c r="K1331" s="209" t="s">
        <v>6321</v>
      </c>
      <c r="L1331" s="209" t="s">
        <v>6321</v>
      </c>
      <c r="M1331" s="209" t="s">
        <v>831</v>
      </c>
    </row>
    <row r="1332" spans="1:13" ht="45" x14ac:dyDescent="0.25">
      <c r="A1332" s="202" t="s">
        <v>18957</v>
      </c>
      <c r="B1332">
        <v>3288</v>
      </c>
      <c r="C1332" s="203" t="s">
        <v>18954</v>
      </c>
      <c r="D1332" s="205" t="s">
        <v>18955</v>
      </c>
      <c r="E1332" s="202" t="s">
        <v>18956</v>
      </c>
      <c r="F1332" s="204" t="s">
        <v>6766</v>
      </c>
      <c r="G1332" s="204" t="s">
        <v>6767</v>
      </c>
      <c r="H1332" s="204" t="s">
        <v>6439</v>
      </c>
      <c r="I1332" s="204" t="s">
        <v>6768</v>
      </c>
      <c r="J1332" s="204" t="s">
        <v>6321</v>
      </c>
      <c r="K1332" s="204" t="s">
        <v>6321</v>
      </c>
      <c r="L1332" s="204" t="s">
        <v>6321</v>
      </c>
      <c r="M1332" s="204" t="s">
        <v>831</v>
      </c>
    </row>
    <row r="1333" spans="1:13" ht="67.5" x14ac:dyDescent="0.25">
      <c r="A1333" s="202" t="s">
        <v>10898</v>
      </c>
      <c r="B1333">
        <v>1154</v>
      </c>
      <c r="C1333" s="203" t="s">
        <v>10895</v>
      </c>
      <c r="D1333" s="205" t="s">
        <v>10896</v>
      </c>
      <c r="E1333" s="202" t="s">
        <v>10897</v>
      </c>
      <c r="F1333" s="204" t="s">
        <v>10899</v>
      </c>
      <c r="G1333" s="204" t="s">
        <v>10900</v>
      </c>
      <c r="H1333" s="204" t="s">
        <v>6375</v>
      </c>
      <c r="I1333" s="204" t="s">
        <v>10901</v>
      </c>
      <c r="J1333" s="204" t="s">
        <v>6321</v>
      </c>
      <c r="K1333" s="204" t="s">
        <v>6321</v>
      </c>
      <c r="L1333" s="204" t="s">
        <v>6321</v>
      </c>
      <c r="M1333" s="204" t="s">
        <v>831</v>
      </c>
    </row>
    <row r="1334" spans="1:13" ht="33.75" x14ac:dyDescent="0.25">
      <c r="A1334" s="206" t="s">
        <v>14127</v>
      </c>
      <c r="B1334">
        <v>1994</v>
      </c>
      <c r="C1334" s="207" t="s">
        <v>14124</v>
      </c>
      <c r="D1334" s="208" t="s">
        <v>14125</v>
      </c>
      <c r="E1334" s="206" t="s">
        <v>14126</v>
      </c>
      <c r="F1334" s="209" t="s">
        <v>7612</v>
      </c>
      <c r="G1334" s="209" t="s">
        <v>7613</v>
      </c>
      <c r="H1334" s="209" t="s">
        <v>6473</v>
      </c>
      <c r="I1334" s="209" t="s">
        <v>7613</v>
      </c>
      <c r="J1334" s="209" t="s">
        <v>6321</v>
      </c>
      <c r="K1334" s="209" t="s">
        <v>6321</v>
      </c>
      <c r="L1334" s="209" t="s">
        <v>6321</v>
      </c>
      <c r="M1334" s="209" t="s">
        <v>831</v>
      </c>
    </row>
    <row r="1335" spans="1:13" ht="78.75" x14ac:dyDescent="0.25">
      <c r="A1335" s="206" t="s">
        <v>30804</v>
      </c>
      <c r="B1335">
        <v>266</v>
      </c>
      <c r="C1335" s="207" t="s">
        <v>30805</v>
      </c>
      <c r="D1335" s="208" t="s">
        <v>30806</v>
      </c>
      <c r="E1335" s="206" t="s">
        <v>30807</v>
      </c>
      <c r="F1335" s="209" t="s">
        <v>6425</v>
      </c>
      <c r="G1335" s="209" t="s">
        <v>6426</v>
      </c>
      <c r="H1335" s="209" t="s">
        <v>6427</v>
      </c>
      <c r="I1335" s="209" t="s">
        <v>6426</v>
      </c>
      <c r="J1335" s="209" t="s">
        <v>6321</v>
      </c>
      <c r="K1335" s="209" t="s">
        <v>6321</v>
      </c>
      <c r="L1335" s="209" t="s">
        <v>6321</v>
      </c>
      <c r="M1335" s="209" t="s">
        <v>29562</v>
      </c>
    </row>
    <row r="1336" spans="1:13" ht="45" x14ac:dyDescent="0.25">
      <c r="A1336" s="206" t="s">
        <v>13822</v>
      </c>
      <c r="B1336">
        <v>1907</v>
      </c>
      <c r="C1336" s="207" t="s">
        <v>13819</v>
      </c>
      <c r="D1336" s="208" t="s">
        <v>13820</v>
      </c>
      <c r="E1336" s="206" t="s">
        <v>13821</v>
      </c>
      <c r="F1336" s="209" t="s">
        <v>13817</v>
      </c>
      <c r="G1336" s="209" t="s">
        <v>13818</v>
      </c>
      <c r="H1336" s="209" t="s">
        <v>6480</v>
      </c>
      <c r="I1336" s="209" t="s">
        <v>13818</v>
      </c>
      <c r="J1336" s="209" t="s">
        <v>6321</v>
      </c>
      <c r="K1336" s="209" t="s">
        <v>6321</v>
      </c>
      <c r="L1336" s="209" t="s">
        <v>10272</v>
      </c>
      <c r="M1336" s="209" t="s">
        <v>831</v>
      </c>
    </row>
    <row r="1337" spans="1:13" ht="33.75" x14ac:dyDescent="0.25">
      <c r="A1337" s="206" t="s">
        <v>14582</v>
      </c>
      <c r="B1337">
        <v>2120</v>
      </c>
      <c r="C1337" s="207" t="s">
        <v>14579</v>
      </c>
      <c r="D1337" s="208" t="s">
        <v>14580</v>
      </c>
      <c r="E1337" s="206" t="s">
        <v>14581</v>
      </c>
      <c r="F1337" s="209" t="s">
        <v>7466</v>
      </c>
      <c r="G1337" s="209" t="s">
        <v>7467</v>
      </c>
      <c r="H1337" s="209" t="s">
        <v>7039</v>
      </c>
      <c r="I1337" s="209" t="s">
        <v>7467</v>
      </c>
      <c r="J1337" s="209" t="s">
        <v>6321</v>
      </c>
      <c r="K1337" s="209" t="s">
        <v>6321</v>
      </c>
      <c r="L1337" s="209" t="s">
        <v>6321</v>
      </c>
      <c r="M1337" s="209" t="s">
        <v>831</v>
      </c>
    </row>
    <row r="1338" spans="1:13" ht="33.75" x14ac:dyDescent="0.25">
      <c r="A1338" s="206" t="s">
        <v>26003</v>
      </c>
      <c r="B1338">
        <v>3553</v>
      </c>
      <c r="C1338" s="207" t="s">
        <v>26000</v>
      </c>
      <c r="D1338" s="208" t="s">
        <v>26001</v>
      </c>
      <c r="E1338" s="206" t="s">
        <v>26002</v>
      </c>
      <c r="F1338" s="209" t="s">
        <v>6425</v>
      </c>
      <c r="G1338" s="209" t="s">
        <v>9935</v>
      </c>
      <c r="H1338" s="209" t="s">
        <v>6427</v>
      </c>
      <c r="I1338" s="209" t="s">
        <v>9935</v>
      </c>
      <c r="J1338" s="209" t="s">
        <v>6321</v>
      </c>
      <c r="K1338" s="209" t="s">
        <v>26004</v>
      </c>
      <c r="L1338" s="209" t="s">
        <v>6321</v>
      </c>
      <c r="M1338" s="209" t="s">
        <v>25748</v>
      </c>
    </row>
    <row r="1339" spans="1:13" ht="56.25" x14ac:dyDescent="0.25">
      <c r="A1339" s="202" t="s">
        <v>20316</v>
      </c>
      <c r="B1339">
        <v>3645</v>
      </c>
      <c r="C1339" s="203" t="s">
        <v>20314</v>
      </c>
      <c r="D1339" s="205" t="s">
        <v>26011</v>
      </c>
      <c r="E1339" s="202" t="s">
        <v>20315</v>
      </c>
      <c r="F1339" s="204" t="s">
        <v>26012</v>
      </c>
      <c r="G1339" s="204" t="s">
        <v>20317</v>
      </c>
      <c r="H1339" s="204" t="s">
        <v>6439</v>
      </c>
      <c r="I1339" s="204" t="s">
        <v>20317</v>
      </c>
      <c r="J1339" s="204" t="s">
        <v>6321</v>
      </c>
      <c r="K1339" s="204" t="s">
        <v>6524</v>
      </c>
      <c r="L1339" s="204" t="s">
        <v>6321</v>
      </c>
      <c r="M1339" s="204" t="s">
        <v>25584</v>
      </c>
    </row>
    <row r="1340" spans="1:13" ht="33.75" x14ac:dyDescent="0.25">
      <c r="A1340" s="206" t="s">
        <v>25626</v>
      </c>
      <c r="B1340">
        <v>797</v>
      </c>
      <c r="C1340" s="207" t="s">
        <v>25623</v>
      </c>
      <c r="D1340" s="208" t="s">
        <v>25624</v>
      </c>
      <c r="E1340" s="206" t="s">
        <v>25625</v>
      </c>
      <c r="F1340" s="209" t="s">
        <v>6689</v>
      </c>
      <c r="G1340" s="209" t="s">
        <v>6690</v>
      </c>
      <c r="H1340" s="209" t="s">
        <v>6691</v>
      </c>
      <c r="I1340" s="209" t="s">
        <v>6692</v>
      </c>
      <c r="J1340" s="209" t="s">
        <v>6541</v>
      </c>
      <c r="K1340" s="209" t="s">
        <v>6524</v>
      </c>
      <c r="L1340" s="209" t="s">
        <v>6321</v>
      </c>
      <c r="M1340" s="209" t="s">
        <v>25568</v>
      </c>
    </row>
    <row r="1341" spans="1:13" ht="45" x14ac:dyDescent="0.25">
      <c r="A1341" s="206" t="s">
        <v>2660</v>
      </c>
      <c r="B1341">
        <v>330</v>
      </c>
      <c r="C1341" s="207" t="s">
        <v>7925</v>
      </c>
      <c r="D1341" s="208" t="s">
        <v>7926</v>
      </c>
      <c r="E1341" s="206" t="s">
        <v>2662</v>
      </c>
      <c r="F1341" s="209" t="s">
        <v>7895</v>
      </c>
      <c r="G1341" s="209" t="s">
        <v>7896</v>
      </c>
      <c r="H1341" s="209" t="s">
        <v>6536</v>
      </c>
      <c r="I1341" s="209" t="s">
        <v>7896</v>
      </c>
      <c r="J1341" s="209" t="s">
        <v>6321</v>
      </c>
      <c r="K1341" s="209" t="s">
        <v>6321</v>
      </c>
      <c r="L1341" s="209" t="s">
        <v>6321</v>
      </c>
      <c r="M1341" s="209" t="s">
        <v>831</v>
      </c>
    </row>
    <row r="1342" spans="1:13" ht="33.75" x14ac:dyDescent="0.25">
      <c r="A1342" s="206" t="s">
        <v>2663</v>
      </c>
      <c r="B1342">
        <v>75</v>
      </c>
      <c r="C1342" s="207" t="s">
        <v>6693</v>
      </c>
      <c r="D1342" s="208" t="s">
        <v>6694</v>
      </c>
      <c r="E1342" s="206" t="s">
        <v>2665</v>
      </c>
      <c r="F1342" s="209" t="s">
        <v>6695</v>
      </c>
      <c r="G1342" s="209" t="s">
        <v>6696</v>
      </c>
      <c r="H1342" s="209" t="s">
        <v>6439</v>
      </c>
      <c r="I1342" s="209" t="s">
        <v>6696</v>
      </c>
      <c r="J1342" s="209" t="s">
        <v>6321</v>
      </c>
      <c r="K1342" s="209" t="s">
        <v>6321</v>
      </c>
      <c r="L1342" s="209" t="s">
        <v>6321</v>
      </c>
      <c r="M1342" s="209" t="s">
        <v>831</v>
      </c>
    </row>
    <row r="1343" spans="1:13" ht="53.25" customHeight="1" x14ac:dyDescent="0.25">
      <c r="A1343" s="206" t="s">
        <v>17827</v>
      </c>
      <c r="B1343">
        <v>3009</v>
      </c>
      <c r="C1343" s="207" t="s">
        <v>17824</v>
      </c>
      <c r="D1343" s="208" t="s">
        <v>17825</v>
      </c>
      <c r="E1343" s="206" t="s">
        <v>17826</v>
      </c>
      <c r="F1343" s="209" t="s">
        <v>6857</v>
      </c>
      <c r="G1343" s="209" t="s">
        <v>6858</v>
      </c>
      <c r="H1343" s="209" t="s">
        <v>6427</v>
      </c>
      <c r="I1343" s="209" t="s">
        <v>6858</v>
      </c>
      <c r="J1343" s="209" t="s">
        <v>6321</v>
      </c>
      <c r="K1343" s="209" t="s">
        <v>6321</v>
      </c>
      <c r="L1343" s="209" t="s">
        <v>6321</v>
      </c>
      <c r="M1343" s="209" t="s">
        <v>831</v>
      </c>
    </row>
    <row r="1344" spans="1:13" ht="45" x14ac:dyDescent="0.25">
      <c r="A1344" s="202" t="s">
        <v>8694</v>
      </c>
      <c r="B1344">
        <v>499</v>
      </c>
      <c r="C1344" s="203" t="s">
        <v>8691</v>
      </c>
      <c r="D1344" s="205" t="s">
        <v>8692</v>
      </c>
      <c r="E1344" s="202" t="s">
        <v>8693</v>
      </c>
      <c r="F1344" s="204" t="s">
        <v>8695</v>
      </c>
      <c r="G1344" s="204" t="s">
        <v>8696</v>
      </c>
      <c r="H1344" s="204" t="s">
        <v>7479</v>
      </c>
      <c r="I1344" s="204" t="s">
        <v>8696</v>
      </c>
      <c r="J1344" s="204" t="s">
        <v>6321</v>
      </c>
      <c r="K1344" s="204" t="s">
        <v>7103</v>
      </c>
      <c r="L1344" s="204" t="s">
        <v>6321</v>
      </c>
      <c r="M1344" s="204" t="s">
        <v>831</v>
      </c>
    </row>
    <row r="1345" spans="1:13" ht="45" x14ac:dyDescent="0.25">
      <c r="A1345" s="206" t="s">
        <v>6806</v>
      </c>
      <c r="B1345">
        <v>97</v>
      </c>
      <c r="C1345" s="207" t="s">
        <v>6803</v>
      </c>
      <c r="D1345" s="208" t="s">
        <v>6804</v>
      </c>
      <c r="E1345" s="206" t="s">
        <v>6805</v>
      </c>
      <c r="F1345" s="209" t="s">
        <v>6695</v>
      </c>
      <c r="G1345" s="209" t="s">
        <v>6696</v>
      </c>
      <c r="H1345" s="209" t="s">
        <v>6439</v>
      </c>
      <c r="I1345" s="209" t="s">
        <v>6696</v>
      </c>
      <c r="J1345" s="209" t="s">
        <v>6321</v>
      </c>
      <c r="K1345" s="209" t="s">
        <v>6321</v>
      </c>
      <c r="L1345" s="209" t="s">
        <v>6321</v>
      </c>
      <c r="M1345" s="209" t="s">
        <v>831</v>
      </c>
    </row>
    <row r="1346" spans="1:13" ht="90" x14ac:dyDescent="0.25">
      <c r="A1346" s="202" t="s">
        <v>25885</v>
      </c>
      <c r="B1346">
        <v>2534</v>
      </c>
      <c r="C1346" s="203" t="s">
        <v>25882</v>
      </c>
      <c r="D1346" s="205" t="s">
        <v>25883</v>
      </c>
      <c r="E1346" s="202" t="s">
        <v>25884</v>
      </c>
      <c r="F1346" s="204" t="s">
        <v>25879</v>
      </c>
      <c r="G1346" s="204" t="s">
        <v>25880</v>
      </c>
      <c r="H1346" s="204" t="s">
        <v>6522</v>
      </c>
      <c r="I1346" s="204" t="s">
        <v>25881</v>
      </c>
      <c r="J1346" s="204" t="s">
        <v>6321</v>
      </c>
      <c r="K1346" s="204" t="s">
        <v>8176</v>
      </c>
      <c r="L1346" s="204" t="s">
        <v>6321</v>
      </c>
      <c r="M1346" s="204" t="s">
        <v>25748</v>
      </c>
    </row>
    <row r="1347" spans="1:13" ht="22.5" x14ac:dyDescent="0.25">
      <c r="A1347" s="202" t="s">
        <v>14131</v>
      </c>
      <c r="B1347">
        <v>1995</v>
      </c>
      <c r="C1347" s="203" t="s">
        <v>14128</v>
      </c>
      <c r="D1347" s="205" t="s">
        <v>14129</v>
      </c>
      <c r="E1347" s="202" t="s">
        <v>14130</v>
      </c>
      <c r="F1347" s="204" t="s">
        <v>6471</v>
      </c>
      <c r="G1347" s="204" t="s">
        <v>6472</v>
      </c>
      <c r="H1347" s="204" t="s">
        <v>6473</v>
      </c>
      <c r="I1347" s="204" t="s">
        <v>6472</v>
      </c>
      <c r="J1347" s="204" t="s">
        <v>6321</v>
      </c>
      <c r="K1347" s="204" t="s">
        <v>6321</v>
      </c>
      <c r="L1347" s="204" t="s">
        <v>6321</v>
      </c>
      <c r="M1347" s="204" t="s">
        <v>831</v>
      </c>
    </row>
    <row r="1348" spans="1:13" ht="33.75" x14ac:dyDescent="0.25">
      <c r="A1348" s="202" t="s">
        <v>2704</v>
      </c>
      <c r="B1348">
        <v>2566</v>
      </c>
      <c r="C1348" s="203" t="s">
        <v>16235</v>
      </c>
      <c r="D1348" s="205" t="s">
        <v>16236</v>
      </c>
      <c r="E1348" s="202" t="s">
        <v>2706</v>
      </c>
      <c r="F1348" s="204" t="s">
        <v>6695</v>
      </c>
      <c r="G1348" s="204" t="s">
        <v>16237</v>
      </c>
      <c r="H1348" s="204" t="s">
        <v>6439</v>
      </c>
      <c r="I1348" s="204" t="s">
        <v>16237</v>
      </c>
      <c r="J1348" s="204" t="s">
        <v>6321</v>
      </c>
      <c r="K1348" s="204" t="s">
        <v>6321</v>
      </c>
      <c r="L1348" s="204" t="s">
        <v>6321</v>
      </c>
      <c r="M1348" s="204" t="s">
        <v>831</v>
      </c>
    </row>
    <row r="1349" spans="1:13" ht="56.25" x14ac:dyDescent="0.25">
      <c r="A1349" s="206" t="s">
        <v>12048</v>
      </c>
      <c r="B1349">
        <v>1431</v>
      </c>
      <c r="C1349" s="207" t="s">
        <v>12045</v>
      </c>
      <c r="D1349" s="208" t="s">
        <v>12046</v>
      </c>
      <c r="E1349" s="206" t="s">
        <v>12047</v>
      </c>
      <c r="F1349" s="209" t="s">
        <v>6689</v>
      </c>
      <c r="G1349" s="209" t="s">
        <v>6690</v>
      </c>
      <c r="H1349" s="209" t="s">
        <v>6691</v>
      </c>
      <c r="I1349" s="209" t="s">
        <v>6692</v>
      </c>
      <c r="J1349" s="209" t="s">
        <v>6321</v>
      </c>
      <c r="K1349" s="209" t="s">
        <v>6321</v>
      </c>
      <c r="L1349" s="209" t="s">
        <v>6321</v>
      </c>
      <c r="M1349" s="209" t="s">
        <v>6363</v>
      </c>
    </row>
    <row r="1350" spans="1:13" ht="45" x14ac:dyDescent="0.25">
      <c r="A1350" s="202" t="s">
        <v>18625</v>
      </c>
      <c r="B1350">
        <v>3205</v>
      </c>
      <c r="C1350" s="203" t="s">
        <v>18622</v>
      </c>
      <c r="D1350" s="205" t="s">
        <v>18623</v>
      </c>
      <c r="E1350" s="202" t="s">
        <v>18624</v>
      </c>
      <c r="F1350" s="204" t="s">
        <v>18626</v>
      </c>
      <c r="G1350" s="204" t="s">
        <v>18627</v>
      </c>
      <c r="H1350" s="204" t="s">
        <v>6369</v>
      </c>
      <c r="I1350" s="204" t="s">
        <v>18627</v>
      </c>
      <c r="J1350" s="204" t="s">
        <v>6321</v>
      </c>
      <c r="K1350" s="204" t="s">
        <v>6321</v>
      </c>
      <c r="L1350" s="204" t="s">
        <v>6321</v>
      </c>
      <c r="M1350" s="204" t="s">
        <v>6363</v>
      </c>
    </row>
    <row r="1351" spans="1:13" ht="90" x14ac:dyDescent="0.25">
      <c r="A1351" s="227" t="s">
        <v>30808</v>
      </c>
      <c r="B1351">
        <v>2930</v>
      </c>
      <c r="C1351" s="207" t="s">
        <v>17576</v>
      </c>
      <c r="D1351" s="206" t="s">
        <v>17577</v>
      </c>
      <c r="E1351" s="227" t="s">
        <v>30809</v>
      </c>
      <c r="F1351" s="209" t="s">
        <v>16461</v>
      </c>
      <c r="G1351" s="209" t="s">
        <v>16462</v>
      </c>
      <c r="H1351" s="209" t="s">
        <v>6375</v>
      </c>
      <c r="I1351" s="209" t="s">
        <v>16462</v>
      </c>
      <c r="J1351" s="209" t="s">
        <v>6321</v>
      </c>
      <c r="K1351" s="209" t="s">
        <v>6321</v>
      </c>
      <c r="L1351" s="209" t="s">
        <v>6655</v>
      </c>
      <c r="M1351" s="209" t="s">
        <v>831</v>
      </c>
    </row>
    <row r="1352" spans="1:13" ht="67.5" x14ac:dyDescent="0.25">
      <c r="A1352" s="202" t="s">
        <v>2932</v>
      </c>
      <c r="B1352">
        <v>825</v>
      </c>
      <c r="C1352" s="203" t="s">
        <v>9663</v>
      </c>
      <c r="D1352" s="205" t="s">
        <v>9664</v>
      </c>
      <c r="E1352" s="202" t="s">
        <v>2934</v>
      </c>
      <c r="F1352" s="204" t="s">
        <v>9665</v>
      </c>
      <c r="G1352" s="204" t="s">
        <v>9666</v>
      </c>
      <c r="H1352" s="204" t="s">
        <v>6427</v>
      </c>
      <c r="I1352" s="204" t="s">
        <v>9666</v>
      </c>
      <c r="J1352" s="204" t="s">
        <v>6321</v>
      </c>
      <c r="K1352" s="204" t="s">
        <v>6321</v>
      </c>
      <c r="L1352" s="204" t="s">
        <v>6321</v>
      </c>
      <c r="M1352" s="204" t="s">
        <v>9667</v>
      </c>
    </row>
    <row r="1353" spans="1:13" ht="67.5" x14ac:dyDescent="0.25">
      <c r="A1353" s="202" t="s">
        <v>1698</v>
      </c>
      <c r="B1353">
        <v>829</v>
      </c>
      <c r="C1353" s="203" t="s">
        <v>9680</v>
      </c>
      <c r="D1353" s="205" t="s">
        <v>9681</v>
      </c>
      <c r="E1353" s="202" t="s">
        <v>2939</v>
      </c>
      <c r="F1353" s="204" t="s">
        <v>9682</v>
      </c>
      <c r="G1353" s="204" t="s">
        <v>9683</v>
      </c>
      <c r="H1353" s="204" t="s">
        <v>6375</v>
      </c>
      <c r="I1353" s="204" t="s">
        <v>9684</v>
      </c>
      <c r="J1353" s="204" t="s">
        <v>6321</v>
      </c>
      <c r="K1353" s="204" t="s">
        <v>6321</v>
      </c>
      <c r="L1353" s="204" t="s">
        <v>6321</v>
      </c>
      <c r="M1353" s="204" t="s">
        <v>831</v>
      </c>
    </row>
    <row r="1354" spans="1:13" ht="33.75" x14ac:dyDescent="0.25">
      <c r="A1354" s="202" t="s">
        <v>5485</v>
      </c>
      <c r="B1354">
        <v>20</v>
      </c>
      <c r="C1354" s="203" t="s">
        <v>6430</v>
      </c>
      <c r="D1354" s="205" t="s">
        <v>6431</v>
      </c>
      <c r="E1354" s="202" t="s">
        <v>5729</v>
      </c>
      <c r="F1354" s="204" t="s">
        <v>6425</v>
      </c>
      <c r="G1354" s="204" t="s">
        <v>6426</v>
      </c>
      <c r="H1354" s="204" t="s">
        <v>6427</v>
      </c>
      <c r="I1354" s="204" t="s">
        <v>6428</v>
      </c>
      <c r="J1354" s="204" t="s">
        <v>6321</v>
      </c>
      <c r="K1354" s="204" t="s">
        <v>6432</v>
      </c>
      <c r="L1354" s="204" t="s">
        <v>6321</v>
      </c>
      <c r="M1354" s="204" t="s">
        <v>6363</v>
      </c>
    </row>
    <row r="1355" spans="1:13" ht="45" x14ac:dyDescent="0.25">
      <c r="A1355" s="206" t="s">
        <v>10010</v>
      </c>
      <c r="B1355">
        <v>913</v>
      </c>
      <c r="C1355" s="207" t="s">
        <v>10007</v>
      </c>
      <c r="D1355" s="208" t="s">
        <v>10008</v>
      </c>
      <c r="E1355" s="206" t="s">
        <v>10009</v>
      </c>
      <c r="F1355" s="209" t="s">
        <v>10011</v>
      </c>
      <c r="G1355" s="209" t="s">
        <v>10012</v>
      </c>
      <c r="H1355" s="209" t="s">
        <v>9016</v>
      </c>
      <c r="I1355" s="209" t="s">
        <v>10012</v>
      </c>
      <c r="J1355" s="209" t="s">
        <v>6321</v>
      </c>
      <c r="K1355" s="209" t="s">
        <v>6321</v>
      </c>
      <c r="L1355" s="209" t="s">
        <v>6321</v>
      </c>
      <c r="M1355" s="209" t="s">
        <v>831</v>
      </c>
    </row>
    <row r="1356" spans="1:13" ht="101.25" x14ac:dyDescent="0.25">
      <c r="A1356" s="206" t="s">
        <v>6381</v>
      </c>
      <c r="B1356">
        <v>10</v>
      </c>
      <c r="C1356" s="207" t="s">
        <v>6378</v>
      </c>
      <c r="D1356" s="208" t="s">
        <v>6379</v>
      </c>
      <c r="E1356" s="206" t="s">
        <v>6380</v>
      </c>
      <c r="F1356" s="209" t="s">
        <v>6367</v>
      </c>
      <c r="G1356" s="209" t="s">
        <v>6368</v>
      </c>
      <c r="H1356" s="209" t="s">
        <v>6369</v>
      </c>
      <c r="I1356" s="209" t="s">
        <v>6370</v>
      </c>
      <c r="J1356" s="209" t="s">
        <v>6321</v>
      </c>
      <c r="K1356" s="209" t="s">
        <v>6321</v>
      </c>
      <c r="L1356" s="209" t="s">
        <v>6321</v>
      </c>
      <c r="M1356" s="209" t="s">
        <v>831</v>
      </c>
    </row>
    <row r="1357" spans="1:13" ht="78.75" x14ac:dyDescent="0.25">
      <c r="A1357" s="202" t="s">
        <v>7646</v>
      </c>
      <c r="B1357">
        <v>269</v>
      </c>
      <c r="C1357" s="203" t="s">
        <v>7643</v>
      </c>
      <c r="D1357" s="205" t="s">
        <v>7644</v>
      </c>
      <c r="E1357" s="202" t="s">
        <v>7645</v>
      </c>
      <c r="F1357" s="204" t="s">
        <v>7647</v>
      </c>
      <c r="G1357" s="204" t="s">
        <v>7648</v>
      </c>
      <c r="H1357" s="204" t="s">
        <v>7637</v>
      </c>
      <c r="I1357" s="204" t="s">
        <v>7649</v>
      </c>
      <c r="J1357" s="204" t="s">
        <v>7650</v>
      </c>
      <c r="K1357" s="204" t="s">
        <v>6566</v>
      </c>
      <c r="L1357" s="204" t="s">
        <v>6321</v>
      </c>
      <c r="M1357" s="204" t="s">
        <v>7057</v>
      </c>
    </row>
    <row r="1358" spans="1:13" ht="90" x14ac:dyDescent="0.25">
      <c r="A1358" s="206" t="s">
        <v>2948</v>
      </c>
      <c r="B1358">
        <v>863</v>
      </c>
      <c r="C1358" s="207" t="s">
        <v>9829</v>
      </c>
      <c r="D1358" s="208" t="s">
        <v>9830</v>
      </c>
      <c r="E1358" s="206" t="s">
        <v>2950</v>
      </c>
      <c r="F1358" s="209" t="s">
        <v>9831</v>
      </c>
      <c r="G1358" s="209" t="s">
        <v>9832</v>
      </c>
      <c r="H1358" s="209" t="s">
        <v>7479</v>
      </c>
      <c r="I1358" s="209" t="s">
        <v>9833</v>
      </c>
      <c r="J1358" s="209" t="s">
        <v>6321</v>
      </c>
      <c r="K1358" s="209" t="s">
        <v>9834</v>
      </c>
      <c r="L1358" s="209" t="s">
        <v>7273</v>
      </c>
      <c r="M1358" s="209" t="s">
        <v>831</v>
      </c>
    </row>
    <row r="1359" spans="1:13" ht="56.25" x14ac:dyDescent="0.25">
      <c r="A1359" s="206" t="s">
        <v>9308</v>
      </c>
      <c r="B1359">
        <v>636</v>
      </c>
      <c r="C1359" s="207" t="s">
        <v>9305</v>
      </c>
      <c r="D1359" s="208" t="s">
        <v>9306</v>
      </c>
      <c r="E1359" s="206" t="s">
        <v>9307</v>
      </c>
      <c r="F1359" s="209" t="s">
        <v>6625</v>
      </c>
      <c r="G1359" s="209" t="s">
        <v>6626</v>
      </c>
      <c r="H1359" s="209" t="s">
        <v>6439</v>
      </c>
      <c r="I1359" s="209" t="s">
        <v>6627</v>
      </c>
      <c r="J1359" s="209" t="s">
        <v>6321</v>
      </c>
      <c r="K1359" s="209" t="s">
        <v>6524</v>
      </c>
      <c r="L1359" s="209" t="s">
        <v>6321</v>
      </c>
      <c r="M1359" s="209" t="s">
        <v>6330</v>
      </c>
    </row>
    <row r="1360" spans="1:13" ht="22.5" x14ac:dyDescent="0.25">
      <c r="A1360" s="202" t="s">
        <v>1711</v>
      </c>
      <c r="B1360">
        <v>904</v>
      </c>
      <c r="C1360" s="203" t="s">
        <v>9969</v>
      </c>
      <c r="D1360" s="205" t="s">
        <v>9970</v>
      </c>
      <c r="E1360" s="202" t="s">
        <v>9971</v>
      </c>
      <c r="F1360" s="204" t="s">
        <v>8513</v>
      </c>
      <c r="G1360" s="204" t="s">
        <v>8514</v>
      </c>
      <c r="H1360" s="204" t="s">
        <v>7494</v>
      </c>
      <c r="I1360" s="204" t="s">
        <v>8514</v>
      </c>
      <c r="J1360" s="204" t="s">
        <v>6321</v>
      </c>
      <c r="K1360" s="204" t="s">
        <v>6321</v>
      </c>
      <c r="L1360" s="204" t="s">
        <v>6321</v>
      </c>
      <c r="M1360" s="204" t="s">
        <v>831</v>
      </c>
    </row>
    <row r="1361" spans="1:13" ht="101.25" x14ac:dyDescent="0.25">
      <c r="A1361" s="206" t="s">
        <v>1713</v>
      </c>
      <c r="B1361">
        <v>592</v>
      </c>
      <c r="C1361" s="207" t="s">
        <v>9104</v>
      </c>
      <c r="D1361" s="208" t="s">
        <v>9105</v>
      </c>
      <c r="E1361" s="206" t="s">
        <v>5403</v>
      </c>
      <c r="F1361" s="209" t="s">
        <v>8314</v>
      </c>
      <c r="G1361" s="209" t="s">
        <v>8315</v>
      </c>
      <c r="H1361" s="209" t="s">
        <v>6480</v>
      </c>
      <c r="I1361" s="209" t="s">
        <v>8315</v>
      </c>
      <c r="J1361" s="209" t="s">
        <v>6321</v>
      </c>
      <c r="K1361" s="209" t="s">
        <v>7307</v>
      </c>
      <c r="L1361" s="209" t="s">
        <v>6321</v>
      </c>
      <c r="M1361" s="209" t="s">
        <v>831</v>
      </c>
    </row>
    <row r="1362" spans="1:13" ht="101.25" x14ac:dyDescent="0.25">
      <c r="A1362" s="206" t="s">
        <v>833</v>
      </c>
      <c r="B1362">
        <v>198</v>
      </c>
      <c r="C1362" s="207" t="s">
        <v>7303</v>
      </c>
      <c r="D1362" s="208" t="s">
        <v>7304</v>
      </c>
      <c r="E1362" s="206" t="s">
        <v>7305</v>
      </c>
      <c r="F1362" s="209" t="s">
        <v>7306</v>
      </c>
      <c r="G1362" s="209" t="s">
        <v>7258</v>
      </c>
      <c r="H1362" s="209" t="s">
        <v>6886</v>
      </c>
      <c r="I1362" s="209" t="s">
        <v>7258</v>
      </c>
      <c r="J1362" s="209" t="s">
        <v>6321</v>
      </c>
      <c r="K1362" s="209" t="s">
        <v>7307</v>
      </c>
      <c r="L1362" s="209" t="s">
        <v>6321</v>
      </c>
      <c r="M1362" s="209" t="s">
        <v>831</v>
      </c>
    </row>
    <row r="1363" spans="1:13" ht="45" x14ac:dyDescent="0.25">
      <c r="A1363" s="202" t="s">
        <v>8565</v>
      </c>
      <c r="B1363">
        <v>473</v>
      </c>
      <c r="C1363" s="203" t="s">
        <v>8562</v>
      </c>
      <c r="D1363" s="205" t="s">
        <v>8563</v>
      </c>
      <c r="E1363" s="202" t="s">
        <v>8564</v>
      </c>
      <c r="F1363" s="204" t="s">
        <v>7037</v>
      </c>
      <c r="G1363" s="204" t="s">
        <v>7038</v>
      </c>
      <c r="H1363" s="204" t="s">
        <v>7039</v>
      </c>
      <c r="I1363" s="204" t="s">
        <v>8566</v>
      </c>
      <c r="J1363" s="204" t="s">
        <v>6580</v>
      </c>
      <c r="K1363" s="204" t="s">
        <v>6321</v>
      </c>
      <c r="L1363" s="204" t="s">
        <v>6321</v>
      </c>
      <c r="M1363" s="204" t="s">
        <v>831</v>
      </c>
    </row>
    <row r="1364" spans="1:13" ht="33.75" x14ac:dyDescent="0.25">
      <c r="A1364" s="202" t="s">
        <v>9264</v>
      </c>
      <c r="B1364">
        <v>625</v>
      </c>
      <c r="C1364" s="203" t="s">
        <v>9261</v>
      </c>
      <c r="D1364" s="205" t="s">
        <v>9262</v>
      </c>
      <c r="E1364" s="202" t="s">
        <v>9263</v>
      </c>
      <c r="F1364" s="204" t="s">
        <v>7052</v>
      </c>
      <c r="G1364" s="204" t="s">
        <v>7084</v>
      </c>
      <c r="H1364" s="204" t="s">
        <v>6473</v>
      </c>
      <c r="I1364" s="204" t="s">
        <v>7084</v>
      </c>
      <c r="J1364" s="204" t="s">
        <v>6321</v>
      </c>
      <c r="K1364" s="204" t="s">
        <v>6321</v>
      </c>
      <c r="L1364" s="204" t="s">
        <v>6321</v>
      </c>
      <c r="M1364" s="204" t="s">
        <v>831</v>
      </c>
    </row>
    <row r="1365" spans="1:13" ht="45" x14ac:dyDescent="0.25">
      <c r="A1365" s="206" t="s">
        <v>9755</v>
      </c>
      <c r="B1365">
        <v>844</v>
      </c>
      <c r="C1365" s="207" t="s">
        <v>9752</v>
      </c>
      <c r="D1365" s="208" t="s">
        <v>9753</v>
      </c>
      <c r="E1365" s="206" t="s">
        <v>9754</v>
      </c>
      <c r="F1365" s="209" t="s">
        <v>9756</v>
      </c>
      <c r="G1365" s="209" t="s">
        <v>9757</v>
      </c>
      <c r="H1365" s="209" t="s">
        <v>6998</v>
      </c>
      <c r="I1365" s="209" t="s">
        <v>9758</v>
      </c>
      <c r="J1365" s="209" t="s">
        <v>6321</v>
      </c>
      <c r="K1365" s="209" t="s">
        <v>6321</v>
      </c>
      <c r="L1365" s="209" t="s">
        <v>6321</v>
      </c>
      <c r="M1365" s="209" t="s">
        <v>6330</v>
      </c>
    </row>
    <row r="1366" spans="1:13" ht="33.75" x14ac:dyDescent="0.25">
      <c r="A1366" s="202" t="s">
        <v>7311</v>
      </c>
      <c r="B1366">
        <v>199</v>
      </c>
      <c r="C1366" s="203" t="s">
        <v>7308</v>
      </c>
      <c r="D1366" s="205" t="s">
        <v>7309</v>
      </c>
      <c r="E1366" s="202" t="s">
        <v>7310</v>
      </c>
      <c r="F1366" s="204" t="s">
        <v>7312</v>
      </c>
      <c r="G1366" s="204" t="s">
        <v>7313</v>
      </c>
      <c r="H1366" s="204" t="s">
        <v>7055</v>
      </c>
      <c r="I1366" s="204" t="s">
        <v>7313</v>
      </c>
      <c r="J1366" s="204" t="s">
        <v>6321</v>
      </c>
      <c r="K1366" s="204" t="s">
        <v>6321</v>
      </c>
      <c r="L1366" s="204" t="s">
        <v>6321</v>
      </c>
      <c r="M1366" s="204" t="s">
        <v>831</v>
      </c>
    </row>
    <row r="1367" spans="1:13" ht="67.5" x14ac:dyDescent="0.25">
      <c r="A1367" s="206" t="s">
        <v>8579</v>
      </c>
      <c r="B1367">
        <v>476</v>
      </c>
      <c r="C1367" s="207" t="s">
        <v>8576</v>
      </c>
      <c r="D1367" s="208" t="s">
        <v>8577</v>
      </c>
      <c r="E1367" s="206" t="s">
        <v>8578</v>
      </c>
      <c r="F1367" s="209" t="s">
        <v>8580</v>
      </c>
      <c r="G1367" s="209" t="s">
        <v>8581</v>
      </c>
      <c r="H1367" s="209" t="s">
        <v>8304</v>
      </c>
      <c r="I1367" s="209" t="s">
        <v>8582</v>
      </c>
      <c r="J1367" s="209" t="s">
        <v>6321</v>
      </c>
      <c r="K1367" s="209" t="s">
        <v>6321</v>
      </c>
      <c r="L1367" s="209" t="s">
        <v>6321</v>
      </c>
      <c r="M1367" s="209" t="s">
        <v>6330</v>
      </c>
    </row>
    <row r="1368" spans="1:13" ht="56.25" x14ac:dyDescent="0.25">
      <c r="A1368" s="206" t="s">
        <v>30810</v>
      </c>
      <c r="B1368">
        <v>648</v>
      </c>
      <c r="C1368" s="207" t="s">
        <v>9353</v>
      </c>
      <c r="D1368" s="206" t="s">
        <v>30811</v>
      </c>
      <c r="E1368" s="206" t="s">
        <v>30812</v>
      </c>
      <c r="F1368" s="209" t="s">
        <v>9354</v>
      </c>
      <c r="G1368" s="209" t="s">
        <v>9355</v>
      </c>
      <c r="H1368" s="209" t="s">
        <v>7479</v>
      </c>
      <c r="I1368" s="209" t="s">
        <v>9355</v>
      </c>
      <c r="J1368" s="209" t="s">
        <v>6321</v>
      </c>
      <c r="K1368" s="209" t="s">
        <v>6321</v>
      </c>
      <c r="L1368" s="209" t="s">
        <v>6321</v>
      </c>
      <c r="M1368" s="209" t="s">
        <v>6330</v>
      </c>
    </row>
    <row r="1369" spans="1:13" ht="67.5" x14ac:dyDescent="0.25">
      <c r="A1369" s="206" t="s">
        <v>9520</v>
      </c>
      <c r="B1369">
        <v>723</v>
      </c>
      <c r="C1369" s="207" t="s">
        <v>9517</v>
      </c>
      <c r="D1369" s="208" t="s">
        <v>9518</v>
      </c>
      <c r="E1369" s="206" t="s">
        <v>9519</v>
      </c>
      <c r="F1369" s="209" t="s">
        <v>9393</v>
      </c>
      <c r="G1369" s="209" t="s">
        <v>9394</v>
      </c>
      <c r="H1369" s="209" t="s">
        <v>6634</v>
      </c>
      <c r="I1369" s="209" t="s">
        <v>9395</v>
      </c>
      <c r="J1369" s="209" t="s">
        <v>6321</v>
      </c>
      <c r="K1369" s="209" t="s">
        <v>6321</v>
      </c>
      <c r="L1369" s="209" t="s">
        <v>6321</v>
      </c>
      <c r="M1369" s="209" t="s">
        <v>6363</v>
      </c>
    </row>
    <row r="1370" spans="1:13" ht="56.25" x14ac:dyDescent="0.25">
      <c r="A1370" s="206" t="s">
        <v>1719</v>
      </c>
      <c r="B1370">
        <v>652</v>
      </c>
      <c r="C1370" s="207" t="s">
        <v>9360</v>
      </c>
      <c r="D1370" s="208" t="s">
        <v>9361</v>
      </c>
      <c r="E1370" s="206" t="s">
        <v>9362</v>
      </c>
      <c r="F1370" s="209" t="s">
        <v>9354</v>
      </c>
      <c r="G1370" s="209" t="s">
        <v>9355</v>
      </c>
      <c r="H1370" s="209" t="s">
        <v>7479</v>
      </c>
      <c r="I1370" s="209" t="s">
        <v>9355</v>
      </c>
      <c r="J1370" s="209" t="s">
        <v>6321</v>
      </c>
      <c r="K1370" s="209" t="s">
        <v>6321</v>
      </c>
      <c r="L1370" s="209" t="s">
        <v>6321</v>
      </c>
      <c r="M1370" s="209" t="s">
        <v>6330</v>
      </c>
    </row>
    <row r="1371" spans="1:13" ht="33.75" x14ac:dyDescent="0.25">
      <c r="A1371" s="202" t="s">
        <v>1194</v>
      </c>
      <c r="B1371">
        <v>823</v>
      </c>
      <c r="C1371" s="203" t="s">
        <v>9658</v>
      </c>
      <c r="D1371" s="205" t="s">
        <v>9659</v>
      </c>
      <c r="E1371" s="202" t="s">
        <v>1195</v>
      </c>
      <c r="F1371" s="204" t="s">
        <v>6689</v>
      </c>
      <c r="G1371" s="204" t="s">
        <v>6690</v>
      </c>
      <c r="H1371" s="204" t="s">
        <v>6691</v>
      </c>
      <c r="I1371" s="204" t="s">
        <v>6692</v>
      </c>
      <c r="J1371" s="204" t="s">
        <v>6321</v>
      </c>
      <c r="K1371" s="204" t="s">
        <v>6321</v>
      </c>
      <c r="L1371" s="204" t="s">
        <v>6321</v>
      </c>
      <c r="M1371" s="204" t="s">
        <v>831</v>
      </c>
    </row>
    <row r="1372" spans="1:13" ht="22.5" x14ac:dyDescent="0.25">
      <c r="A1372" s="206" t="s">
        <v>1722</v>
      </c>
      <c r="B1372">
        <v>276</v>
      </c>
      <c r="C1372" s="207" t="s">
        <v>7689</v>
      </c>
      <c r="D1372" s="208" t="s">
        <v>7690</v>
      </c>
      <c r="E1372" s="206" t="s">
        <v>7691</v>
      </c>
      <c r="F1372" s="209" t="s">
        <v>7306</v>
      </c>
      <c r="G1372" s="209" t="s">
        <v>7258</v>
      </c>
      <c r="H1372" s="209" t="s">
        <v>6886</v>
      </c>
      <c r="I1372" s="209" t="s">
        <v>7258</v>
      </c>
      <c r="J1372" s="209" t="s">
        <v>6321</v>
      </c>
      <c r="K1372" s="209" t="s">
        <v>6321</v>
      </c>
      <c r="L1372" s="209" t="s">
        <v>6321</v>
      </c>
      <c r="M1372" s="209" t="s">
        <v>831</v>
      </c>
    </row>
    <row r="1373" spans="1:13" ht="90" x14ac:dyDescent="0.25">
      <c r="A1373" s="202" t="s">
        <v>1725</v>
      </c>
      <c r="B1373">
        <v>603</v>
      </c>
      <c r="C1373" s="203" t="s">
        <v>9150</v>
      </c>
      <c r="D1373" s="205" t="s">
        <v>9151</v>
      </c>
      <c r="E1373" s="202" t="s">
        <v>9152</v>
      </c>
      <c r="F1373" s="204" t="s">
        <v>9153</v>
      </c>
      <c r="G1373" s="204" t="s">
        <v>9154</v>
      </c>
      <c r="H1373" s="204" t="s">
        <v>6634</v>
      </c>
      <c r="I1373" s="204" t="s">
        <v>9155</v>
      </c>
      <c r="J1373" s="204" t="s">
        <v>6321</v>
      </c>
      <c r="K1373" s="204" t="s">
        <v>6321</v>
      </c>
      <c r="L1373" s="204" t="s">
        <v>6321</v>
      </c>
      <c r="M1373" s="204" t="s">
        <v>831</v>
      </c>
    </row>
    <row r="1374" spans="1:13" ht="67.5" x14ac:dyDescent="0.25">
      <c r="A1374" s="206" t="s">
        <v>1728</v>
      </c>
      <c r="B1374">
        <v>368</v>
      </c>
      <c r="C1374" s="207" t="s">
        <v>8080</v>
      </c>
      <c r="D1374" s="208" t="s">
        <v>8081</v>
      </c>
      <c r="E1374" s="206" t="s">
        <v>8082</v>
      </c>
      <c r="F1374" s="209" t="s">
        <v>8083</v>
      </c>
      <c r="G1374" s="209" t="s">
        <v>8084</v>
      </c>
      <c r="H1374" s="209" t="s">
        <v>7699</v>
      </c>
      <c r="I1374" s="209" t="s">
        <v>8084</v>
      </c>
      <c r="J1374" s="209" t="s">
        <v>8085</v>
      </c>
      <c r="K1374" s="209" t="s">
        <v>6321</v>
      </c>
      <c r="L1374" s="209" t="s">
        <v>6517</v>
      </c>
      <c r="M1374" s="209" t="s">
        <v>831</v>
      </c>
    </row>
    <row r="1375" spans="1:13" ht="56.25" x14ac:dyDescent="0.25">
      <c r="A1375" s="206" t="s">
        <v>7666</v>
      </c>
      <c r="B1375">
        <v>272</v>
      </c>
      <c r="C1375" s="207" t="s">
        <v>7663</v>
      </c>
      <c r="D1375" s="208" t="s">
        <v>7664</v>
      </c>
      <c r="E1375" s="206" t="s">
        <v>7665</v>
      </c>
      <c r="F1375" s="209" t="s">
        <v>7667</v>
      </c>
      <c r="G1375" s="209" t="s">
        <v>7668</v>
      </c>
      <c r="H1375" s="209" t="s">
        <v>6530</v>
      </c>
      <c r="I1375" s="209" t="s">
        <v>7669</v>
      </c>
      <c r="J1375" s="209" t="s">
        <v>7650</v>
      </c>
      <c r="K1375" s="209" t="s">
        <v>6566</v>
      </c>
      <c r="L1375" s="209" t="s">
        <v>6517</v>
      </c>
      <c r="M1375" s="209" t="s">
        <v>6330</v>
      </c>
    </row>
    <row r="1376" spans="1:13" ht="56.25" x14ac:dyDescent="0.25">
      <c r="A1376" s="206" t="s">
        <v>7696</v>
      </c>
      <c r="B1376">
        <v>278</v>
      </c>
      <c r="C1376" s="207" t="s">
        <v>7693</v>
      </c>
      <c r="D1376" s="208" t="s">
        <v>7694</v>
      </c>
      <c r="E1376" s="206" t="s">
        <v>7695</v>
      </c>
      <c r="F1376" s="209" t="s">
        <v>7697</v>
      </c>
      <c r="G1376" s="209" t="s">
        <v>7698</v>
      </c>
      <c r="H1376" s="209" t="s">
        <v>7699</v>
      </c>
      <c r="I1376" s="209" t="s">
        <v>7698</v>
      </c>
      <c r="J1376" s="209" t="s">
        <v>6321</v>
      </c>
      <c r="K1376" s="209" t="s">
        <v>6321</v>
      </c>
      <c r="L1376" s="209" t="s">
        <v>6517</v>
      </c>
      <c r="M1376" s="209" t="s">
        <v>831</v>
      </c>
    </row>
    <row r="1377" spans="1:13" ht="33.75" x14ac:dyDescent="0.25">
      <c r="A1377" s="202" t="s">
        <v>25630</v>
      </c>
      <c r="B1377">
        <v>798</v>
      </c>
      <c r="C1377" s="203" t="s">
        <v>25627</v>
      </c>
      <c r="D1377" s="205" t="s">
        <v>25628</v>
      </c>
      <c r="E1377" s="202" t="s">
        <v>25629</v>
      </c>
      <c r="F1377" s="204" t="s">
        <v>6689</v>
      </c>
      <c r="G1377" s="204" t="s">
        <v>6690</v>
      </c>
      <c r="H1377" s="204" t="s">
        <v>6691</v>
      </c>
      <c r="I1377" s="204" t="s">
        <v>6692</v>
      </c>
      <c r="J1377" s="204" t="s">
        <v>6321</v>
      </c>
      <c r="K1377" s="204" t="s">
        <v>6566</v>
      </c>
      <c r="L1377" s="204" t="s">
        <v>6321</v>
      </c>
      <c r="M1377" s="204" t="s">
        <v>25568</v>
      </c>
    </row>
    <row r="1378" spans="1:13" ht="67.5" x14ac:dyDescent="0.25">
      <c r="A1378" s="202" t="s">
        <v>9552</v>
      </c>
      <c r="B1378">
        <v>784</v>
      </c>
      <c r="C1378" s="203" t="s">
        <v>9549</v>
      </c>
      <c r="D1378" s="205" t="s">
        <v>9550</v>
      </c>
      <c r="E1378" s="202" t="s">
        <v>9551</v>
      </c>
      <c r="F1378" s="204" t="s">
        <v>25621</v>
      </c>
      <c r="G1378" s="204" t="s">
        <v>18305</v>
      </c>
      <c r="H1378" s="204" t="s">
        <v>25622</v>
      </c>
      <c r="I1378" s="204" t="s">
        <v>18306</v>
      </c>
      <c r="J1378" s="204" t="s">
        <v>6321</v>
      </c>
      <c r="K1378" s="204" t="s">
        <v>6566</v>
      </c>
      <c r="L1378" s="204" t="s">
        <v>6321</v>
      </c>
      <c r="M1378" s="204" t="s">
        <v>25575</v>
      </c>
    </row>
    <row r="1379" spans="1:13" ht="45" x14ac:dyDescent="0.25">
      <c r="A1379" s="202" t="s">
        <v>9312</v>
      </c>
      <c r="B1379">
        <v>637</v>
      </c>
      <c r="C1379" s="203" t="s">
        <v>9309</v>
      </c>
      <c r="D1379" s="205" t="s">
        <v>9310</v>
      </c>
      <c r="E1379" s="202" t="s">
        <v>9311</v>
      </c>
      <c r="F1379" s="204" t="s">
        <v>6437</v>
      </c>
      <c r="G1379" s="204" t="s">
        <v>6438</v>
      </c>
      <c r="H1379" s="204" t="s">
        <v>6439</v>
      </c>
      <c r="I1379" s="204" t="s">
        <v>6440</v>
      </c>
      <c r="J1379" s="204" t="s">
        <v>6321</v>
      </c>
      <c r="K1379" s="204" t="s">
        <v>6524</v>
      </c>
      <c r="L1379" s="204" t="s">
        <v>6321</v>
      </c>
      <c r="M1379" s="204" t="s">
        <v>6330</v>
      </c>
    </row>
    <row r="1380" spans="1:13" ht="78.75" x14ac:dyDescent="0.25">
      <c r="A1380" s="202" t="s">
        <v>1739</v>
      </c>
      <c r="B1380">
        <v>1132</v>
      </c>
      <c r="C1380" s="203" t="s">
        <v>10787</v>
      </c>
      <c r="D1380" s="205" t="s">
        <v>10788</v>
      </c>
      <c r="E1380" s="202" t="s">
        <v>10789</v>
      </c>
      <c r="F1380" s="204" t="s">
        <v>10790</v>
      </c>
      <c r="G1380" s="204" t="s">
        <v>10791</v>
      </c>
      <c r="H1380" s="204" t="s">
        <v>6439</v>
      </c>
      <c r="I1380" s="204" t="s">
        <v>10792</v>
      </c>
      <c r="J1380" s="204" t="s">
        <v>6321</v>
      </c>
      <c r="K1380" s="204" t="s">
        <v>6321</v>
      </c>
      <c r="L1380" s="204" t="s">
        <v>6655</v>
      </c>
      <c r="M1380" s="204" t="s">
        <v>831</v>
      </c>
    </row>
    <row r="1381" spans="1:13" ht="67.5" x14ac:dyDescent="0.25">
      <c r="A1381" s="206" t="s">
        <v>1744</v>
      </c>
      <c r="B1381">
        <v>828</v>
      </c>
      <c r="C1381" s="207" t="s">
        <v>9675</v>
      </c>
      <c r="D1381" s="208" t="s">
        <v>9676</v>
      </c>
      <c r="E1381" s="206" t="s">
        <v>2998</v>
      </c>
      <c r="F1381" s="209" t="s">
        <v>9677</v>
      </c>
      <c r="G1381" s="209" t="s">
        <v>9678</v>
      </c>
      <c r="H1381" s="209" t="s">
        <v>6570</v>
      </c>
      <c r="I1381" s="209" t="s">
        <v>9679</v>
      </c>
      <c r="J1381" s="209" t="s">
        <v>6321</v>
      </c>
      <c r="K1381" s="209" t="s">
        <v>6321</v>
      </c>
      <c r="L1381" s="209" t="s">
        <v>6321</v>
      </c>
      <c r="M1381" s="209" t="s">
        <v>831</v>
      </c>
    </row>
    <row r="1382" spans="1:13" ht="33.75" x14ac:dyDescent="0.25">
      <c r="A1382" s="202" t="s">
        <v>5486</v>
      </c>
      <c r="B1382">
        <v>26</v>
      </c>
      <c r="C1382" s="203" t="s">
        <v>6450</v>
      </c>
      <c r="D1382" s="205" t="s">
        <v>6451</v>
      </c>
      <c r="E1382" s="202" t="s">
        <v>5730</v>
      </c>
      <c r="F1382" s="204" t="s">
        <v>6425</v>
      </c>
      <c r="G1382" s="204" t="s">
        <v>6426</v>
      </c>
      <c r="H1382" s="204" t="s">
        <v>6427</v>
      </c>
      <c r="I1382" s="204" t="s">
        <v>6428</v>
      </c>
      <c r="J1382" s="204" t="s">
        <v>6321</v>
      </c>
      <c r="K1382" s="204" t="s">
        <v>6452</v>
      </c>
      <c r="L1382" s="204" t="s">
        <v>6321</v>
      </c>
      <c r="M1382" s="204" t="s">
        <v>6363</v>
      </c>
    </row>
    <row r="1383" spans="1:13" ht="33.75" x14ac:dyDescent="0.25">
      <c r="A1383" s="206" t="s">
        <v>5478</v>
      </c>
      <c r="B1383">
        <v>27</v>
      </c>
      <c r="C1383" s="207" t="s">
        <v>6453</v>
      </c>
      <c r="D1383" s="208" t="s">
        <v>6454</v>
      </c>
      <c r="E1383" s="206" t="s">
        <v>5730</v>
      </c>
      <c r="F1383" s="209" t="s">
        <v>6425</v>
      </c>
      <c r="G1383" s="209" t="s">
        <v>6426</v>
      </c>
      <c r="H1383" s="209" t="s">
        <v>6427</v>
      </c>
      <c r="I1383" s="209" t="s">
        <v>6428</v>
      </c>
      <c r="J1383" s="209" t="s">
        <v>6321</v>
      </c>
      <c r="K1383" s="209" t="s">
        <v>6455</v>
      </c>
      <c r="L1383" s="209" t="s">
        <v>6321</v>
      </c>
      <c r="M1383" s="209" t="s">
        <v>6363</v>
      </c>
    </row>
    <row r="1384" spans="1:13" ht="45" x14ac:dyDescent="0.25">
      <c r="A1384" s="206" t="s">
        <v>30813</v>
      </c>
      <c r="B1384">
        <v>23</v>
      </c>
      <c r="C1384" s="207" t="s">
        <v>6448</v>
      </c>
      <c r="D1384" s="208" t="s">
        <v>30814</v>
      </c>
      <c r="E1384" s="206" t="s">
        <v>30815</v>
      </c>
      <c r="F1384" s="209" t="s">
        <v>6425</v>
      </c>
      <c r="G1384" s="209" t="s">
        <v>6426</v>
      </c>
      <c r="H1384" s="209" t="s">
        <v>6427</v>
      </c>
      <c r="I1384" s="209" t="s">
        <v>6428</v>
      </c>
      <c r="J1384" s="209" t="s">
        <v>6321</v>
      </c>
      <c r="K1384" s="209" t="s">
        <v>6449</v>
      </c>
      <c r="L1384" s="209" t="s">
        <v>6321</v>
      </c>
      <c r="M1384" s="209" t="s">
        <v>6363</v>
      </c>
    </row>
    <row r="1385" spans="1:13" ht="56.25" x14ac:dyDescent="0.25">
      <c r="A1385" s="206" t="s">
        <v>25634</v>
      </c>
      <c r="B1385">
        <v>799</v>
      </c>
      <c r="C1385" s="207" t="s">
        <v>25631</v>
      </c>
      <c r="D1385" s="208" t="s">
        <v>25632</v>
      </c>
      <c r="E1385" s="206" t="s">
        <v>25633</v>
      </c>
      <c r="F1385" s="209" t="s">
        <v>25635</v>
      </c>
      <c r="G1385" s="209" t="s">
        <v>19356</v>
      </c>
      <c r="H1385" s="209" t="s">
        <v>6536</v>
      </c>
      <c r="I1385" s="209" t="s">
        <v>25636</v>
      </c>
      <c r="J1385" s="209" t="s">
        <v>6321</v>
      </c>
      <c r="K1385" s="209" t="s">
        <v>6524</v>
      </c>
      <c r="L1385" s="209" t="s">
        <v>6321</v>
      </c>
      <c r="M1385" s="209" t="s">
        <v>25568</v>
      </c>
    </row>
    <row r="1386" spans="1:13" ht="45" x14ac:dyDescent="0.25">
      <c r="A1386" s="202" t="s">
        <v>30816</v>
      </c>
      <c r="B1386">
        <v>800</v>
      </c>
      <c r="C1386" s="203" t="s">
        <v>25637</v>
      </c>
      <c r="D1386" s="202" t="s">
        <v>30817</v>
      </c>
      <c r="E1386" s="202" t="s">
        <v>30818</v>
      </c>
      <c r="F1386" s="204" t="s">
        <v>21131</v>
      </c>
      <c r="G1386" s="204" t="s">
        <v>6767</v>
      </c>
      <c r="H1386" s="204" t="s">
        <v>6439</v>
      </c>
      <c r="I1386" s="204" t="s">
        <v>6768</v>
      </c>
      <c r="J1386" s="204" t="s">
        <v>6321</v>
      </c>
      <c r="K1386" s="204" t="s">
        <v>6524</v>
      </c>
      <c r="L1386" s="204" t="s">
        <v>6321</v>
      </c>
      <c r="M1386" s="204" t="s">
        <v>25568</v>
      </c>
    </row>
    <row r="1387" spans="1:13" ht="33.75" x14ac:dyDescent="0.25">
      <c r="A1387" s="202" t="s">
        <v>6316</v>
      </c>
      <c r="B1387">
        <v>1</v>
      </c>
      <c r="C1387" s="203" t="s">
        <v>6313</v>
      </c>
      <c r="D1387" s="205" t="s">
        <v>6314</v>
      </c>
      <c r="E1387" s="202" t="s">
        <v>6315</v>
      </c>
      <c r="F1387" s="204" t="s">
        <v>6317</v>
      </c>
      <c r="G1387" s="204" t="s">
        <v>6318</v>
      </c>
      <c r="H1387" s="204" t="s">
        <v>6319</v>
      </c>
      <c r="I1387" s="204" t="s">
        <v>6320</v>
      </c>
      <c r="J1387" s="204" t="s">
        <v>6321</v>
      </c>
      <c r="K1387" s="204" t="s">
        <v>6321</v>
      </c>
      <c r="L1387" s="204" t="s">
        <v>6322</v>
      </c>
      <c r="M1387" s="204" t="s">
        <v>831</v>
      </c>
    </row>
    <row r="1388" spans="1:13" ht="157.5" x14ac:dyDescent="0.25">
      <c r="A1388" s="206" t="s">
        <v>1746</v>
      </c>
      <c r="B1388">
        <v>604</v>
      </c>
      <c r="C1388" s="207" t="s">
        <v>9156</v>
      </c>
      <c r="D1388" s="208" t="s">
        <v>9157</v>
      </c>
      <c r="E1388" s="206" t="s">
        <v>5736</v>
      </c>
      <c r="F1388" s="209" t="s">
        <v>9158</v>
      </c>
      <c r="G1388" s="209" t="s">
        <v>9159</v>
      </c>
      <c r="H1388" s="209" t="s">
        <v>9160</v>
      </c>
      <c r="I1388" s="209" t="s">
        <v>9161</v>
      </c>
      <c r="J1388" s="209" t="s">
        <v>6321</v>
      </c>
      <c r="K1388" s="209" t="s">
        <v>8603</v>
      </c>
      <c r="L1388" s="209" t="s">
        <v>6321</v>
      </c>
      <c r="M1388" s="209" t="s">
        <v>831</v>
      </c>
    </row>
    <row r="1389" spans="1:13" ht="90" x14ac:dyDescent="0.25">
      <c r="A1389" s="202" t="s">
        <v>7242</v>
      </c>
      <c r="B1389">
        <v>182</v>
      </c>
      <c r="C1389" s="203" t="s">
        <v>7239</v>
      </c>
      <c r="D1389" s="205" t="s">
        <v>7240</v>
      </c>
      <c r="E1389" s="202" t="s">
        <v>7241</v>
      </c>
      <c r="F1389" s="204" t="s">
        <v>7243</v>
      </c>
      <c r="G1389" s="204" t="s">
        <v>7244</v>
      </c>
      <c r="H1389" s="204" t="s">
        <v>6402</v>
      </c>
      <c r="I1389" s="204" t="s">
        <v>7244</v>
      </c>
      <c r="J1389" s="204" t="s">
        <v>6321</v>
      </c>
      <c r="K1389" s="204" t="s">
        <v>7245</v>
      </c>
      <c r="L1389" s="204" t="s">
        <v>6321</v>
      </c>
      <c r="M1389" s="204" t="s">
        <v>831</v>
      </c>
    </row>
    <row r="1390" spans="1:13" ht="90" x14ac:dyDescent="0.25">
      <c r="A1390" s="202" t="s">
        <v>3008</v>
      </c>
      <c r="B1390">
        <v>940</v>
      </c>
      <c r="C1390" s="203" t="s">
        <v>10122</v>
      </c>
      <c r="D1390" s="205" t="s">
        <v>10123</v>
      </c>
      <c r="E1390" s="202" t="s">
        <v>3010</v>
      </c>
      <c r="F1390" s="204" t="s">
        <v>10124</v>
      </c>
      <c r="G1390" s="204" t="s">
        <v>10121</v>
      </c>
      <c r="H1390" s="204" t="s">
        <v>7190</v>
      </c>
      <c r="I1390" s="204" t="s">
        <v>10125</v>
      </c>
      <c r="J1390" s="204" t="s">
        <v>6321</v>
      </c>
      <c r="K1390" s="204" t="s">
        <v>6321</v>
      </c>
      <c r="L1390" s="204" t="s">
        <v>6321</v>
      </c>
      <c r="M1390" s="204" t="s">
        <v>6330</v>
      </c>
    </row>
    <row r="1391" spans="1:13" ht="78.75" x14ac:dyDescent="0.25">
      <c r="A1391" s="206" t="s">
        <v>10191</v>
      </c>
      <c r="B1391">
        <v>960</v>
      </c>
      <c r="C1391" s="207" t="s">
        <v>10188</v>
      </c>
      <c r="D1391" s="208" t="s">
        <v>10189</v>
      </c>
      <c r="E1391" s="206" t="s">
        <v>10190</v>
      </c>
      <c r="F1391" s="209" t="s">
        <v>10192</v>
      </c>
      <c r="G1391" s="209" t="s">
        <v>10193</v>
      </c>
      <c r="H1391" s="209" t="s">
        <v>7589</v>
      </c>
      <c r="I1391" s="209" t="s">
        <v>10194</v>
      </c>
      <c r="J1391" s="209" t="s">
        <v>6321</v>
      </c>
      <c r="K1391" s="209" t="s">
        <v>6321</v>
      </c>
      <c r="L1391" s="209" t="s">
        <v>7273</v>
      </c>
      <c r="M1391" s="209" t="s">
        <v>831</v>
      </c>
    </row>
    <row r="1392" spans="1:13" ht="33.75" x14ac:dyDescent="0.25">
      <c r="A1392" s="206" t="s">
        <v>1061</v>
      </c>
      <c r="B1392">
        <v>143</v>
      </c>
      <c r="C1392" s="207" t="s">
        <v>7035</v>
      </c>
      <c r="D1392" s="208" t="s">
        <v>7036</v>
      </c>
      <c r="E1392" s="206" t="s">
        <v>6294</v>
      </c>
      <c r="F1392" s="209" t="s">
        <v>7037</v>
      </c>
      <c r="G1392" s="209" t="s">
        <v>7038</v>
      </c>
      <c r="H1392" s="209" t="s">
        <v>7039</v>
      </c>
      <c r="I1392" s="209" t="s">
        <v>7038</v>
      </c>
      <c r="J1392" s="209" t="s">
        <v>6321</v>
      </c>
      <c r="K1392" s="209" t="s">
        <v>7040</v>
      </c>
      <c r="L1392" s="209" t="s">
        <v>6538</v>
      </c>
      <c r="M1392" s="209" t="s">
        <v>831</v>
      </c>
    </row>
    <row r="1393" spans="1:13" ht="45" x14ac:dyDescent="0.25">
      <c r="A1393" s="202" t="s">
        <v>3017</v>
      </c>
      <c r="B1393">
        <v>1127</v>
      </c>
      <c r="C1393" s="203" t="s">
        <v>10783</v>
      </c>
      <c r="D1393" s="205" t="s">
        <v>10784</v>
      </c>
      <c r="E1393" s="202" t="s">
        <v>3019</v>
      </c>
      <c r="F1393" s="204" t="s">
        <v>9916</v>
      </c>
      <c r="G1393" s="204" t="s">
        <v>9917</v>
      </c>
      <c r="H1393" s="204" t="s">
        <v>6746</v>
      </c>
      <c r="I1393" s="204" t="s">
        <v>9918</v>
      </c>
      <c r="J1393" s="204" t="s">
        <v>6321</v>
      </c>
      <c r="K1393" s="204" t="s">
        <v>10785</v>
      </c>
      <c r="L1393" s="204" t="s">
        <v>6655</v>
      </c>
      <c r="M1393" s="204" t="s">
        <v>831</v>
      </c>
    </row>
    <row r="1394" spans="1:13" ht="56.25" x14ac:dyDescent="0.25">
      <c r="A1394" s="206" t="s">
        <v>9556</v>
      </c>
      <c r="B1394">
        <v>785</v>
      </c>
      <c r="C1394" s="207" t="s">
        <v>9553</v>
      </c>
      <c r="D1394" s="208" t="s">
        <v>9554</v>
      </c>
      <c r="E1394" s="206" t="s">
        <v>9555</v>
      </c>
      <c r="F1394" s="209" t="s">
        <v>9557</v>
      </c>
      <c r="G1394" s="209" t="s">
        <v>9558</v>
      </c>
      <c r="H1394" s="209" t="s">
        <v>9559</v>
      </c>
      <c r="I1394" s="209" t="s">
        <v>9560</v>
      </c>
      <c r="J1394" s="209" t="s">
        <v>6321</v>
      </c>
      <c r="K1394" s="209" t="s">
        <v>6321</v>
      </c>
      <c r="L1394" s="209" t="s">
        <v>6321</v>
      </c>
      <c r="M1394" s="209" t="s">
        <v>831</v>
      </c>
    </row>
    <row r="1395" spans="1:13" ht="90" x14ac:dyDescent="0.25">
      <c r="A1395" s="202" t="s">
        <v>7253</v>
      </c>
      <c r="B1395">
        <v>184</v>
      </c>
      <c r="C1395" s="203" t="s">
        <v>7250</v>
      </c>
      <c r="D1395" s="205" t="s">
        <v>7251</v>
      </c>
      <c r="E1395" s="202" t="s">
        <v>7252</v>
      </c>
      <c r="F1395" s="204" t="s">
        <v>7243</v>
      </c>
      <c r="G1395" s="204" t="s">
        <v>7244</v>
      </c>
      <c r="H1395" s="204" t="s">
        <v>6402</v>
      </c>
      <c r="I1395" s="204" t="s">
        <v>7244</v>
      </c>
      <c r="J1395" s="204" t="s">
        <v>6321</v>
      </c>
      <c r="K1395" s="204" t="s">
        <v>7245</v>
      </c>
      <c r="L1395" s="204" t="s">
        <v>6321</v>
      </c>
      <c r="M1395" s="204" t="s">
        <v>831</v>
      </c>
    </row>
    <row r="1396" spans="1:13" ht="56.25" x14ac:dyDescent="0.25">
      <c r="A1396" s="202" t="s">
        <v>8586</v>
      </c>
      <c r="B1396">
        <v>477</v>
      </c>
      <c r="C1396" s="203" t="s">
        <v>8583</v>
      </c>
      <c r="D1396" s="205" t="s">
        <v>8584</v>
      </c>
      <c r="E1396" s="202" t="s">
        <v>8585</v>
      </c>
      <c r="F1396" s="204" t="s">
        <v>8587</v>
      </c>
      <c r="G1396" s="204" t="s">
        <v>8588</v>
      </c>
      <c r="H1396" s="204" t="s">
        <v>8304</v>
      </c>
      <c r="I1396" s="204" t="s">
        <v>8589</v>
      </c>
      <c r="J1396" s="204" t="s">
        <v>6580</v>
      </c>
      <c r="K1396" s="204" t="s">
        <v>6321</v>
      </c>
      <c r="L1396" s="204" t="s">
        <v>6321</v>
      </c>
      <c r="M1396" s="204" t="s">
        <v>831</v>
      </c>
    </row>
    <row r="1397" spans="1:13" ht="90" x14ac:dyDescent="0.25">
      <c r="A1397" s="206" t="s">
        <v>5495</v>
      </c>
      <c r="B1397">
        <v>962</v>
      </c>
      <c r="C1397" s="207" t="s">
        <v>10200</v>
      </c>
      <c r="D1397" s="208" t="s">
        <v>10201</v>
      </c>
      <c r="E1397" s="206" t="s">
        <v>5738</v>
      </c>
      <c r="F1397" s="209" t="s">
        <v>10176</v>
      </c>
      <c r="G1397" s="209" t="s">
        <v>10177</v>
      </c>
      <c r="H1397" s="209" t="s">
        <v>7589</v>
      </c>
      <c r="I1397" s="209" t="s">
        <v>10178</v>
      </c>
      <c r="J1397" s="209" t="s">
        <v>6321</v>
      </c>
      <c r="K1397" s="209" t="s">
        <v>6321</v>
      </c>
      <c r="L1397" s="209" t="s">
        <v>7273</v>
      </c>
      <c r="M1397" s="209" t="s">
        <v>6330</v>
      </c>
    </row>
    <row r="1398" spans="1:13" ht="56.25" x14ac:dyDescent="0.25">
      <c r="A1398" s="206" t="s">
        <v>8561</v>
      </c>
      <c r="B1398">
        <v>472</v>
      </c>
      <c r="C1398" s="207" t="s">
        <v>8558</v>
      </c>
      <c r="D1398" s="208" t="s">
        <v>8559</v>
      </c>
      <c r="E1398" s="206" t="s">
        <v>8560</v>
      </c>
      <c r="F1398" s="209" t="s">
        <v>8551</v>
      </c>
      <c r="G1398" s="209" t="s">
        <v>8552</v>
      </c>
      <c r="H1398" s="209" t="s">
        <v>6439</v>
      </c>
      <c r="I1398" s="209" t="s">
        <v>8553</v>
      </c>
      <c r="J1398" s="209" t="s">
        <v>6580</v>
      </c>
      <c r="K1398" s="209" t="s">
        <v>6321</v>
      </c>
      <c r="L1398" s="209" t="s">
        <v>6321</v>
      </c>
      <c r="M1398" s="209" t="s">
        <v>831</v>
      </c>
    </row>
    <row r="1399" spans="1:13" ht="45" x14ac:dyDescent="0.25">
      <c r="A1399" s="202" t="s">
        <v>18910</v>
      </c>
      <c r="B1399">
        <v>3276</v>
      </c>
      <c r="C1399" s="203" t="s">
        <v>18907</v>
      </c>
      <c r="D1399" s="205" t="s">
        <v>18908</v>
      </c>
      <c r="E1399" s="202" t="s">
        <v>18909</v>
      </c>
      <c r="F1399" s="204" t="s">
        <v>6766</v>
      </c>
      <c r="G1399" s="204" t="s">
        <v>6767</v>
      </c>
      <c r="H1399" s="204" t="s">
        <v>6439</v>
      </c>
      <c r="I1399" s="204" t="s">
        <v>6768</v>
      </c>
      <c r="J1399" s="204" t="s">
        <v>6321</v>
      </c>
      <c r="K1399" s="204" t="s">
        <v>6321</v>
      </c>
      <c r="L1399" s="204" t="s">
        <v>6321</v>
      </c>
      <c r="M1399" s="204" t="s">
        <v>831</v>
      </c>
    </row>
    <row r="1400" spans="1:13" ht="67.5" x14ac:dyDescent="0.25">
      <c r="A1400" s="206" t="s">
        <v>3157</v>
      </c>
      <c r="B1400">
        <v>2653</v>
      </c>
      <c r="C1400" s="207" t="s">
        <v>16559</v>
      </c>
      <c r="D1400" s="208" t="s">
        <v>16560</v>
      </c>
      <c r="E1400" s="206" t="s">
        <v>3159</v>
      </c>
      <c r="F1400" s="209" t="s">
        <v>16561</v>
      </c>
      <c r="G1400" s="209" t="s">
        <v>16562</v>
      </c>
      <c r="H1400" s="209" t="s">
        <v>6375</v>
      </c>
      <c r="I1400" s="209" t="s">
        <v>16563</v>
      </c>
      <c r="J1400" s="209" t="s">
        <v>12503</v>
      </c>
      <c r="K1400" s="209" t="s">
        <v>6321</v>
      </c>
      <c r="L1400" s="209" t="s">
        <v>6321</v>
      </c>
      <c r="M1400" s="209" t="s">
        <v>831</v>
      </c>
    </row>
    <row r="1401" spans="1:13" ht="67.5" x14ac:dyDescent="0.25">
      <c r="A1401" s="206" t="s">
        <v>30819</v>
      </c>
      <c r="B1401">
        <v>880</v>
      </c>
      <c r="C1401" s="207" t="s">
        <v>9874</v>
      </c>
      <c r="D1401" s="206" t="s">
        <v>30820</v>
      </c>
      <c r="E1401" s="206" t="s">
        <v>30821</v>
      </c>
      <c r="F1401" s="209" t="s">
        <v>7817</v>
      </c>
      <c r="G1401" s="209" t="s">
        <v>7818</v>
      </c>
      <c r="H1401" s="209" t="s">
        <v>6439</v>
      </c>
      <c r="I1401" s="209" t="s">
        <v>7819</v>
      </c>
      <c r="J1401" s="209" t="s">
        <v>6321</v>
      </c>
      <c r="K1401" s="209" t="s">
        <v>7085</v>
      </c>
      <c r="L1401" s="209" t="s">
        <v>9674</v>
      </c>
      <c r="M1401" s="209" t="s">
        <v>831</v>
      </c>
    </row>
    <row r="1402" spans="1:13" ht="78.75" x14ac:dyDescent="0.25">
      <c r="A1402" s="206" t="s">
        <v>11401</v>
      </c>
      <c r="B1402">
        <v>1274</v>
      </c>
      <c r="C1402" s="207" t="s">
        <v>11398</v>
      </c>
      <c r="D1402" s="208" t="s">
        <v>11399</v>
      </c>
      <c r="E1402" s="206" t="s">
        <v>11400</v>
      </c>
      <c r="F1402" s="209" t="s">
        <v>11402</v>
      </c>
      <c r="G1402" s="209" t="s">
        <v>11403</v>
      </c>
      <c r="H1402" s="209" t="s">
        <v>7675</v>
      </c>
      <c r="I1402" s="209" t="s">
        <v>11403</v>
      </c>
      <c r="J1402" s="209" t="s">
        <v>6321</v>
      </c>
      <c r="K1402" s="209" t="s">
        <v>6321</v>
      </c>
      <c r="L1402" s="209" t="s">
        <v>6321</v>
      </c>
      <c r="M1402" s="209" t="s">
        <v>831</v>
      </c>
    </row>
    <row r="1403" spans="1:13" ht="45" x14ac:dyDescent="0.25">
      <c r="A1403" s="202" t="s">
        <v>8657</v>
      </c>
      <c r="B1403">
        <v>491</v>
      </c>
      <c r="C1403" s="203" t="s">
        <v>8654</v>
      </c>
      <c r="D1403" s="205" t="s">
        <v>8655</v>
      </c>
      <c r="E1403" s="202" t="s">
        <v>8656</v>
      </c>
      <c r="F1403" s="204" t="s">
        <v>6766</v>
      </c>
      <c r="G1403" s="204" t="s">
        <v>6767</v>
      </c>
      <c r="H1403" s="204" t="s">
        <v>6439</v>
      </c>
      <c r="I1403" s="204" t="s">
        <v>6768</v>
      </c>
      <c r="J1403" s="204" t="s">
        <v>6321</v>
      </c>
      <c r="K1403" s="204" t="s">
        <v>6321</v>
      </c>
      <c r="L1403" s="204" t="s">
        <v>6321</v>
      </c>
      <c r="M1403" s="204" t="s">
        <v>831</v>
      </c>
    </row>
    <row r="1404" spans="1:13" ht="90" x14ac:dyDescent="0.25">
      <c r="A1404" s="202" t="s">
        <v>19393</v>
      </c>
      <c r="B1404">
        <v>3396</v>
      </c>
      <c r="C1404" s="203" t="s">
        <v>19390</v>
      </c>
      <c r="D1404" s="205" t="s">
        <v>19391</v>
      </c>
      <c r="E1404" s="202" t="s">
        <v>19392</v>
      </c>
      <c r="F1404" s="204" t="s">
        <v>19394</v>
      </c>
      <c r="G1404" s="204" t="s">
        <v>19395</v>
      </c>
      <c r="H1404" s="204" t="s">
        <v>6522</v>
      </c>
      <c r="I1404" s="204" t="s">
        <v>19396</v>
      </c>
      <c r="J1404" s="204" t="s">
        <v>6321</v>
      </c>
      <c r="K1404" s="204" t="s">
        <v>6566</v>
      </c>
      <c r="L1404" s="204" t="s">
        <v>6321</v>
      </c>
      <c r="M1404" s="204" t="s">
        <v>6330</v>
      </c>
    </row>
    <row r="1405" spans="1:13" ht="56.25" x14ac:dyDescent="0.25">
      <c r="A1405" s="202" t="s">
        <v>3256</v>
      </c>
      <c r="B1405">
        <v>68</v>
      </c>
      <c r="C1405" s="203" t="s">
        <v>6656</v>
      </c>
      <c r="D1405" s="205" t="s">
        <v>6657</v>
      </c>
      <c r="E1405" s="202" t="s">
        <v>3258</v>
      </c>
      <c r="F1405" s="204" t="s">
        <v>6658</v>
      </c>
      <c r="G1405" s="204" t="s">
        <v>6659</v>
      </c>
      <c r="H1405" s="204" t="s">
        <v>6536</v>
      </c>
      <c r="I1405" s="204" t="s">
        <v>6660</v>
      </c>
      <c r="J1405" s="204" t="s">
        <v>6321</v>
      </c>
      <c r="K1405" s="204" t="s">
        <v>6321</v>
      </c>
      <c r="L1405" s="204" t="s">
        <v>6321</v>
      </c>
      <c r="M1405" s="204" t="s">
        <v>831</v>
      </c>
    </row>
    <row r="1406" spans="1:13" ht="67.5" x14ac:dyDescent="0.25">
      <c r="A1406" s="206" t="s">
        <v>30822</v>
      </c>
      <c r="B1406">
        <v>1393</v>
      </c>
      <c r="C1406" s="207" t="s">
        <v>11901</v>
      </c>
      <c r="D1406" s="206" t="s">
        <v>30823</v>
      </c>
      <c r="E1406" s="206" t="s">
        <v>30824</v>
      </c>
      <c r="F1406" s="209" t="s">
        <v>11164</v>
      </c>
      <c r="G1406" s="209" t="s">
        <v>11425</v>
      </c>
      <c r="H1406" s="209" t="s">
        <v>6416</v>
      </c>
      <c r="I1406" s="209" t="s">
        <v>11425</v>
      </c>
      <c r="J1406" s="209" t="s">
        <v>6321</v>
      </c>
      <c r="K1406" s="209" t="s">
        <v>6321</v>
      </c>
      <c r="L1406" s="209" t="s">
        <v>6321</v>
      </c>
      <c r="M1406" s="209" t="s">
        <v>831</v>
      </c>
    </row>
    <row r="1407" spans="1:13" ht="45" x14ac:dyDescent="0.25">
      <c r="A1407" s="206" t="s">
        <v>12191</v>
      </c>
      <c r="B1407">
        <v>1486</v>
      </c>
      <c r="C1407" s="207" t="s">
        <v>12188</v>
      </c>
      <c r="D1407" s="208" t="s">
        <v>12189</v>
      </c>
      <c r="E1407" s="206" t="s">
        <v>12190</v>
      </c>
      <c r="F1407" s="209" t="s">
        <v>12192</v>
      </c>
      <c r="G1407" s="209" t="s">
        <v>12193</v>
      </c>
      <c r="H1407" s="209" t="s">
        <v>8304</v>
      </c>
      <c r="I1407" s="209" t="s">
        <v>12193</v>
      </c>
      <c r="J1407" s="209" t="s">
        <v>6321</v>
      </c>
      <c r="K1407" s="209" t="s">
        <v>8603</v>
      </c>
      <c r="L1407" s="209" t="s">
        <v>6321</v>
      </c>
      <c r="M1407" s="209" t="s">
        <v>831</v>
      </c>
    </row>
    <row r="1408" spans="1:13" ht="180" x14ac:dyDescent="0.25">
      <c r="A1408" s="206" t="s">
        <v>3271</v>
      </c>
      <c r="B1408">
        <v>2669</v>
      </c>
      <c r="C1408" s="207" t="s">
        <v>16618</v>
      </c>
      <c r="D1408" s="208" t="s">
        <v>16619</v>
      </c>
      <c r="E1408" s="206" t="s">
        <v>3273</v>
      </c>
      <c r="F1408" s="209" t="s">
        <v>16620</v>
      </c>
      <c r="G1408" s="209" t="s">
        <v>16621</v>
      </c>
      <c r="H1408" s="209" t="s">
        <v>6522</v>
      </c>
      <c r="I1408" s="209" t="s">
        <v>16622</v>
      </c>
      <c r="J1408" s="209" t="s">
        <v>6321</v>
      </c>
      <c r="K1408" s="209" t="s">
        <v>6524</v>
      </c>
      <c r="L1408" s="209" t="s">
        <v>6321</v>
      </c>
      <c r="M1408" s="209" t="s">
        <v>6330</v>
      </c>
    </row>
    <row r="1409" spans="1:13" ht="67.5" x14ac:dyDescent="0.25">
      <c r="A1409" s="206" t="s">
        <v>1122</v>
      </c>
      <c r="B1409">
        <v>1320</v>
      </c>
      <c r="C1409" s="207" t="s">
        <v>11617</v>
      </c>
      <c r="D1409" s="208" t="s">
        <v>11618</v>
      </c>
      <c r="E1409" s="206" t="s">
        <v>1123</v>
      </c>
      <c r="F1409" s="209" t="s">
        <v>11619</v>
      </c>
      <c r="G1409" s="209" t="s">
        <v>11620</v>
      </c>
      <c r="H1409" s="209" t="s">
        <v>10984</v>
      </c>
      <c r="I1409" s="209" t="s">
        <v>11620</v>
      </c>
      <c r="J1409" s="209" t="s">
        <v>6321</v>
      </c>
      <c r="K1409" s="209" t="s">
        <v>6321</v>
      </c>
      <c r="L1409" s="209" t="s">
        <v>6321</v>
      </c>
      <c r="M1409" s="209" t="s">
        <v>831</v>
      </c>
    </row>
    <row r="1410" spans="1:13" ht="78.75" x14ac:dyDescent="0.25">
      <c r="A1410" s="202" t="s">
        <v>18925</v>
      </c>
      <c r="B1410">
        <v>3280</v>
      </c>
      <c r="C1410" s="203" t="s">
        <v>18922</v>
      </c>
      <c r="D1410" s="205" t="s">
        <v>18923</v>
      </c>
      <c r="E1410" s="202" t="s">
        <v>18924</v>
      </c>
      <c r="F1410" s="204" t="s">
        <v>18926</v>
      </c>
      <c r="G1410" s="204" t="s">
        <v>18927</v>
      </c>
      <c r="H1410" s="204" t="s">
        <v>7182</v>
      </c>
      <c r="I1410" s="204" t="s">
        <v>16151</v>
      </c>
      <c r="J1410" s="204" t="s">
        <v>7056</v>
      </c>
      <c r="K1410" s="204" t="s">
        <v>16100</v>
      </c>
      <c r="L1410" s="204" t="s">
        <v>6321</v>
      </c>
      <c r="M1410" s="204" t="s">
        <v>7057</v>
      </c>
    </row>
    <row r="1411" spans="1:13" ht="45" x14ac:dyDescent="0.25">
      <c r="A1411" s="206" t="s">
        <v>1780</v>
      </c>
      <c r="B1411">
        <v>1398</v>
      </c>
      <c r="C1411" s="207" t="s">
        <v>11911</v>
      </c>
      <c r="D1411" s="208" t="s">
        <v>11912</v>
      </c>
      <c r="E1411" s="206" t="s">
        <v>11913</v>
      </c>
      <c r="F1411" s="209" t="s">
        <v>11914</v>
      </c>
      <c r="G1411" s="209" t="s">
        <v>11915</v>
      </c>
      <c r="H1411" s="209" t="s">
        <v>7135</v>
      </c>
      <c r="I1411" s="209" t="s">
        <v>11915</v>
      </c>
      <c r="J1411" s="209" t="s">
        <v>6321</v>
      </c>
      <c r="K1411" s="209" t="s">
        <v>6321</v>
      </c>
      <c r="L1411" s="209" t="s">
        <v>6321</v>
      </c>
      <c r="M1411" s="209" t="s">
        <v>831</v>
      </c>
    </row>
    <row r="1412" spans="1:13" ht="101.25" x14ac:dyDescent="0.25">
      <c r="A1412" s="206" t="s">
        <v>14314</v>
      </c>
      <c r="B1412">
        <v>2049</v>
      </c>
      <c r="C1412" s="207" t="s">
        <v>14311</v>
      </c>
      <c r="D1412" s="208" t="s">
        <v>14312</v>
      </c>
      <c r="E1412" s="206" t="s">
        <v>14313</v>
      </c>
      <c r="F1412" s="209" t="s">
        <v>14315</v>
      </c>
      <c r="G1412" s="209" t="s">
        <v>14316</v>
      </c>
      <c r="H1412" s="209" t="s">
        <v>7699</v>
      </c>
      <c r="I1412" s="209" t="s">
        <v>14317</v>
      </c>
      <c r="J1412" s="209" t="s">
        <v>6321</v>
      </c>
      <c r="K1412" s="209" t="s">
        <v>6321</v>
      </c>
      <c r="L1412" s="209" t="s">
        <v>10272</v>
      </c>
      <c r="M1412" s="209" t="s">
        <v>6423</v>
      </c>
    </row>
    <row r="1413" spans="1:13" ht="56.25" x14ac:dyDescent="0.25">
      <c r="A1413" s="202" t="s">
        <v>11466</v>
      </c>
      <c r="B1413">
        <v>1287</v>
      </c>
      <c r="C1413" s="203" t="s">
        <v>11463</v>
      </c>
      <c r="D1413" s="205" t="s">
        <v>11464</v>
      </c>
      <c r="E1413" s="202" t="s">
        <v>11465</v>
      </c>
      <c r="F1413" s="204" t="s">
        <v>8739</v>
      </c>
      <c r="G1413" s="204" t="s">
        <v>8740</v>
      </c>
      <c r="H1413" s="204" t="s">
        <v>6473</v>
      </c>
      <c r="I1413" s="204" t="s">
        <v>8741</v>
      </c>
      <c r="J1413" s="204" t="s">
        <v>6321</v>
      </c>
      <c r="K1413" s="204" t="s">
        <v>11467</v>
      </c>
      <c r="L1413" s="204" t="s">
        <v>6321</v>
      </c>
      <c r="M1413" s="204" t="s">
        <v>831</v>
      </c>
    </row>
    <row r="1414" spans="1:13" ht="56.25" x14ac:dyDescent="0.25">
      <c r="A1414" s="202" t="s">
        <v>13845</v>
      </c>
      <c r="B1414">
        <v>1915</v>
      </c>
      <c r="C1414" s="203" t="s">
        <v>13842</v>
      </c>
      <c r="D1414" s="205" t="s">
        <v>13843</v>
      </c>
      <c r="E1414" s="202" t="s">
        <v>13844</v>
      </c>
      <c r="F1414" s="204" t="s">
        <v>8739</v>
      </c>
      <c r="G1414" s="204" t="s">
        <v>8740</v>
      </c>
      <c r="H1414" s="204" t="s">
        <v>6473</v>
      </c>
      <c r="I1414" s="204" t="s">
        <v>8741</v>
      </c>
      <c r="J1414" s="204" t="s">
        <v>6321</v>
      </c>
      <c r="K1414" s="204" t="s">
        <v>6321</v>
      </c>
      <c r="L1414" s="204" t="s">
        <v>10272</v>
      </c>
      <c r="M1414" s="204" t="s">
        <v>831</v>
      </c>
    </row>
    <row r="1415" spans="1:13" ht="101.25" x14ac:dyDescent="0.25">
      <c r="A1415" s="202" t="s">
        <v>16197</v>
      </c>
      <c r="B1415">
        <v>2558</v>
      </c>
      <c r="C1415" s="203" t="s">
        <v>16194</v>
      </c>
      <c r="D1415" s="205" t="s">
        <v>16195</v>
      </c>
      <c r="E1415" s="202" t="s">
        <v>16196</v>
      </c>
      <c r="F1415" s="204" t="s">
        <v>16198</v>
      </c>
      <c r="G1415" s="204" t="s">
        <v>16199</v>
      </c>
      <c r="H1415" s="204" t="s">
        <v>6375</v>
      </c>
      <c r="I1415" s="204" t="s">
        <v>16200</v>
      </c>
      <c r="J1415" s="204" t="s">
        <v>6321</v>
      </c>
      <c r="K1415" s="204" t="s">
        <v>6524</v>
      </c>
      <c r="L1415" s="204" t="s">
        <v>6321</v>
      </c>
      <c r="M1415" s="204" t="s">
        <v>831</v>
      </c>
    </row>
    <row r="1416" spans="1:13" ht="78.75" x14ac:dyDescent="0.25">
      <c r="A1416" s="206" t="s">
        <v>16190</v>
      </c>
      <c r="B1416">
        <v>2557</v>
      </c>
      <c r="C1416" s="207" t="s">
        <v>16187</v>
      </c>
      <c r="D1416" s="208" t="s">
        <v>16188</v>
      </c>
      <c r="E1416" s="206" t="s">
        <v>16189</v>
      </c>
      <c r="F1416" s="209" t="s">
        <v>16191</v>
      </c>
      <c r="G1416" s="209" t="s">
        <v>16192</v>
      </c>
      <c r="H1416" s="209" t="s">
        <v>6375</v>
      </c>
      <c r="I1416" s="209" t="s">
        <v>16193</v>
      </c>
      <c r="J1416" s="209" t="s">
        <v>6321</v>
      </c>
      <c r="K1416" s="209" t="s">
        <v>6524</v>
      </c>
      <c r="L1416" s="209" t="s">
        <v>6321</v>
      </c>
      <c r="M1416" s="209" t="s">
        <v>831</v>
      </c>
    </row>
    <row r="1417" spans="1:13" ht="78.75" x14ac:dyDescent="0.25">
      <c r="A1417" s="202" t="s">
        <v>16245</v>
      </c>
      <c r="B1417">
        <v>2568</v>
      </c>
      <c r="C1417" s="203" t="s">
        <v>16242</v>
      </c>
      <c r="D1417" s="205" t="s">
        <v>16243</v>
      </c>
      <c r="E1417" s="202" t="s">
        <v>16244</v>
      </c>
      <c r="F1417" s="204" t="s">
        <v>16246</v>
      </c>
      <c r="G1417" s="204" t="s">
        <v>16247</v>
      </c>
      <c r="H1417" s="204" t="s">
        <v>6375</v>
      </c>
      <c r="I1417" s="204" t="s">
        <v>16248</v>
      </c>
      <c r="J1417" s="204" t="s">
        <v>6321</v>
      </c>
      <c r="K1417" s="204" t="s">
        <v>6524</v>
      </c>
      <c r="L1417" s="204" t="s">
        <v>6321</v>
      </c>
      <c r="M1417" s="204" t="s">
        <v>831</v>
      </c>
    </row>
    <row r="1418" spans="1:13" ht="112.5" x14ac:dyDescent="0.25">
      <c r="A1418" s="206" t="s">
        <v>23928</v>
      </c>
      <c r="B1418">
        <v>4622</v>
      </c>
      <c r="C1418" s="207" t="s">
        <v>23925</v>
      </c>
      <c r="D1418" s="208" t="s">
        <v>23926</v>
      </c>
      <c r="E1418" s="206" t="s">
        <v>23927</v>
      </c>
      <c r="F1418" s="209" t="s">
        <v>8513</v>
      </c>
      <c r="G1418" s="209" t="s">
        <v>8514</v>
      </c>
      <c r="H1418" s="209" t="s">
        <v>7494</v>
      </c>
      <c r="I1418" s="209" t="s">
        <v>8514</v>
      </c>
      <c r="J1418" s="209" t="s">
        <v>6321</v>
      </c>
      <c r="K1418" s="209" t="s">
        <v>6321</v>
      </c>
      <c r="L1418" s="209" t="s">
        <v>6321</v>
      </c>
      <c r="M1418" s="209" t="s">
        <v>831</v>
      </c>
    </row>
    <row r="1419" spans="1:13" ht="45" x14ac:dyDescent="0.25">
      <c r="A1419" s="202" t="s">
        <v>30825</v>
      </c>
      <c r="B1419">
        <v>2033</v>
      </c>
      <c r="C1419" s="203" t="s">
        <v>14297</v>
      </c>
      <c r="D1419" s="202" t="s">
        <v>30826</v>
      </c>
      <c r="E1419" s="202" t="s">
        <v>30827</v>
      </c>
      <c r="F1419" s="204" t="s">
        <v>13728</v>
      </c>
      <c r="G1419" s="204" t="s">
        <v>13729</v>
      </c>
      <c r="H1419" s="204" t="s">
        <v>8416</v>
      </c>
      <c r="I1419" s="204" t="s">
        <v>13729</v>
      </c>
      <c r="J1419" s="204" t="s">
        <v>6321</v>
      </c>
      <c r="K1419" s="204" t="s">
        <v>6321</v>
      </c>
      <c r="L1419" s="204" t="s">
        <v>6655</v>
      </c>
      <c r="M1419" s="204" t="s">
        <v>831</v>
      </c>
    </row>
    <row r="1420" spans="1:13" ht="45" x14ac:dyDescent="0.25">
      <c r="A1420" s="202" t="s">
        <v>12848</v>
      </c>
      <c r="B1420">
        <v>1648</v>
      </c>
      <c r="C1420" s="203" t="s">
        <v>12845</v>
      </c>
      <c r="D1420" s="205" t="s">
        <v>12846</v>
      </c>
      <c r="E1420" s="202" t="s">
        <v>12847</v>
      </c>
      <c r="F1420" s="204" t="s">
        <v>6437</v>
      </c>
      <c r="G1420" s="204" t="s">
        <v>6438</v>
      </c>
      <c r="H1420" s="204" t="s">
        <v>6439</v>
      </c>
      <c r="I1420" s="204" t="s">
        <v>6440</v>
      </c>
      <c r="J1420" s="204" t="s">
        <v>6321</v>
      </c>
      <c r="K1420" s="204" t="s">
        <v>6321</v>
      </c>
      <c r="L1420" s="204" t="s">
        <v>6321</v>
      </c>
      <c r="M1420" s="204" t="s">
        <v>831</v>
      </c>
    </row>
    <row r="1421" spans="1:13" ht="33.75" x14ac:dyDescent="0.25">
      <c r="A1421" s="206" t="s">
        <v>14263</v>
      </c>
      <c r="B1421">
        <v>2024</v>
      </c>
      <c r="C1421" s="207" t="s">
        <v>14260</v>
      </c>
      <c r="D1421" s="208" t="s">
        <v>14261</v>
      </c>
      <c r="E1421" s="206" t="s">
        <v>14262</v>
      </c>
      <c r="F1421" s="209" t="s">
        <v>6884</v>
      </c>
      <c r="G1421" s="209" t="s">
        <v>6885</v>
      </c>
      <c r="H1421" s="209" t="s">
        <v>6886</v>
      </c>
      <c r="I1421" s="209" t="s">
        <v>6885</v>
      </c>
      <c r="J1421" s="209" t="s">
        <v>6321</v>
      </c>
      <c r="K1421" s="209" t="s">
        <v>6321</v>
      </c>
      <c r="L1421" s="209" t="s">
        <v>6321</v>
      </c>
      <c r="M1421" s="209" t="s">
        <v>6330</v>
      </c>
    </row>
    <row r="1422" spans="1:13" ht="45" x14ac:dyDescent="0.25">
      <c r="A1422" s="206" t="s">
        <v>18811</v>
      </c>
      <c r="B1422">
        <v>3255</v>
      </c>
      <c r="C1422" s="207" t="s">
        <v>18808</v>
      </c>
      <c r="D1422" s="208" t="s">
        <v>18809</v>
      </c>
      <c r="E1422" s="206" t="s">
        <v>18810</v>
      </c>
      <c r="F1422" s="209" t="s">
        <v>8662</v>
      </c>
      <c r="G1422" s="209" t="s">
        <v>8663</v>
      </c>
      <c r="H1422" s="209" t="s">
        <v>6480</v>
      </c>
      <c r="I1422" s="209" t="s">
        <v>8663</v>
      </c>
      <c r="J1422" s="209" t="s">
        <v>6321</v>
      </c>
      <c r="K1422" s="209" t="s">
        <v>6321</v>
      </c>
      <c r="L1422" s="209" t="s">
        <v>6321</v>
      </c>
      <c r="M1422" s="209" t="s">
        <v>831</v>
      </c>
    </row>
    <row r="1423" spans="1:13" ht="56.25" x14ac:dyDescent="0.25">
      <c r="A1423" s="206" t="s">
        <v>3328</v>
      </c>
      <c r="B1423">
        <v>73</v>
      </c>
      <c r="C1423" s="207" t="s">
        <v>6682</v>
      </c>
      <c r="D1423" s="208" t="s">
        <v>6683</v>
      </c>
      <c r="E1423" s="206" t="s">
        <v>3330</v>
      </c>
      <c r="F1423" s="209" t="s">
        <v>6684</v>
      </c>
      <c r="G1423" s="209" t="s">
        <v>6685</v>
      </c>
      <c r="H1423" s="209" t="s">
        <v>6522</v>
      </c>
      <c r="I1423" s="209" t="s">
        <v>6686</v>
      </c>
      <c r="J1423" s="209" t="s">
        <v>6321</v>
      </c>
      <c r="K1423" s="209" t="s">
        <v>6321</v>
      </c>
      <c r="L1423" s="209" t="s">
        <v>6321</v>
      </c>
      <c r="M1423" s="209" t="s">
        <v>831</v>
      </c>
    </row>
    <row r="1424" spans="1:13" ht="90" x14ac:dyDescent="0.25">
      <c r="A1424" s="202" t="s">
        <v>30828</v>
      </c>
      <c r="B1424">
        <v>2427</v>
      </c>
      <c r="C1424" s="203" t="s">
        <v>15810</v>
      </c>
      <c r="D1424" s="202" t="s">
        <v>30829</v>
      </c>
      <c r="E1424" s="202" t="s">
        <v>30830</v>
      </c>
      <c r="F1424" s="204" t="s">
        <v>15811</v>
      </c>
      <c r="G1424" s="204" t="s">
        <v>15812</v>
      </c>
      <c r="H1424" s="204" t="s">
        <v>6634</v>
      </c>
      <c r="I1424" s="204" t="s">
        <v>15813</v>
      </c>
      <c r="J1424" s="204"/>
      <c r="K1424" s="204" t="s">
        <v>6321</v>
      </c>
      <c r="L1424" s="204" t="s">
        <v>6321</v>
      </c>
      <c r="M1424" s="204" t="s">
        <v>6363</v>
      </c>
    </row>
    <row r="1425" spans="1:13" ht="67.5" x14ac:dyDescent="0.25">
      <c r="A1425" s="206" t="s">
        <v>3343</v>
      </c>
      <c r="B1425">
        <v>2663</v>
      </c>
      <c r="C1425" s="207" t="s">
        <v>16596</v>
      </c>
      <c r="D1425" s="208" t="s">
        <v>16597</v>
      </c>
      <c r="E1425" s="206" t="s">
        <v>3345</v>
      </c>
      <c r="F1425" s="209" t="s">
        <v>16598</v>
      </c>
      <c r="G1425" s="209" t="s">
        <v>16599</v>
      </c>
      <c r="H1425" s="209" t="s">
        <v>6634</v>
      </c>
      <c r="I1425" s="209" t="s">
        <v>16600</v>
      </c>
      <c r="J1425" s="209" t="s">
        <v>6321</v>
      </c>
      <c r="K1425" s="209" t="s">
        <v>6321</v>
      </c>
      <c r="L1425" s="209" t="s">
        <v>6321</v>
      </c>
      <c r="M1425" s="209" t="s">
        <v>831</v>
      </c>
    </row>
    <row r="1426" spans="1:13" ht="90" x14ac:dyDescent="0.25">
      <c r="A1426" s="206" t="s">
        <v>16231</v>
      </c>
      <c r="B1426">
        <v>2565</v>
      </c>
      <c r="C1426" s="207" t="s">
        <v>16228</v>
      </c>
      <c r="D1426" s="208" t="s">
        <v>16229</v>
      </c>
      <c r="E1426" s="206" t="s">
        <v>16230</v>
      </c>
      <c r="F1426" s="209" t="s">
        <v>16232</v>
      </c>
      <c r="G1426" s="209" t="s">
        <v>16233</v>
      </c>
      <c r="H1426" s="209" t="s">
        <v>9851</v>
      </c>
      <c r="I1426" s="209" t="s">
        <v>16234</v>
      </c>
      <c r="J1426" s="209" t="s">
        <v>6321</v>
      </c>
      <c r="K1426" s="209" t="s">
        <v>6524</v>
      </c>
      <c r="L1426" s="209" t="s">
        <v>6321</v>
      </c>
      <c r="M1426" s="209" t="s">
        <v>6330</v>
      </c>
    </row>
    <row r="1427" spans="1:13" ht="112.5" x14ac:dyDescent="0.25">
      <c r="A1427" s="206" t="s">
        <v>30831</v>
      </c>
      <c r="B1427">
        <v>3315</v>
      </c>
      <c r="C1427" s="207" t="s">
        <v>19070</v>
      </c>
      <c r="D1427" s="206" t="s">
        <v>30832</v>
      </c>
      <c r="E1427" s="206" t="s">
        <v>30833</v>
      </c>
      <c r="F1427" s="209" t="s">
        <v>19071</v>
      </c>
      <c r="G1427" s="209" t="s">
        <v>19072</v>
      </c>
      <c r="H1427" s="209" t="s">
        <v>6375</v>
      </c>
      <c r="I1427" s="209" t="s">
        <v>19073</v>
      </c>
      <c r="J1427" s="209" t="s">
        <v>6321</v>
      </c>
      <c r="K1427" s="209" t="s">
        <v>6321</v>
      </c>
      <c r="L1427" s="209" t="s">
        <v>6321</v>
      </c>
      <c r="M1427" s="209" t="s">
        <v>831</v>
      </c>
    </row>
    <row r="1428" spans="1:13" ht="56.25" x14ac:dyDescent="0.25">
      <c r="A1428" s="206" t="s">
        <v>3377</v>
      </c>
      <c r="B1428">
        <v>3291</v>
      </c>
      <c r="C1428" s="207" t="s">
        <v>18966</v>
      </c>
      <c r="D1428" s="208" t="s">
        <v>18967</v>
      </c>
      <c r="E1428" s="206" t="s">
        <v>3379</v>
      </c>
      <c r="F1428" s="209" t="s">
        <v>10937</v>
      </c>
      <c r="G1428" s="209" t="s">
        <v>10938</v>
      </c>
      <c r="H1428" s="209" t="s">
        <v>6746</v>
      </c>
      <c r="I1428" s="209" t="s">
        <v>10939</v>
      </c>
      <c r="J1428" s="209" t="s">
        <v>6321</v>
      </c>
      <c r="K1428" s="209" t="s">
        <v>6321</v>
      </c>
      <c r="L1428" s="209" t="s">
        <v>6321</v>
      </c>
      <c r="M1428" s="209" t="s">
        <v>831</v>
      </c>
    </row>
    <row r="1429" spans="1:13" s="228" customFormat="1" ht="56.25" x14ac:dyDescent="0.25">
      <c r="A1429" s="202" t="s">
        <v>13506</v>
      </c>
      <c r="B1429">
        <v>1816</v>
      </c>
      <c r="C1429" s="203" t="s">
        <v>13503</v>
      </c>
      <c r="D1429" s="205" t="s">
        <v>13504</v>
      </c>
      <c r="E1429" s="202" t="s">
        <v>13505</v>
      </c>
      <c r="F1429" s="204" t="s">
        <v>6961</v>
      </c>
      <c r="G1429" s="204" t="s">
        <v>9282</v>
      </c>
      <c r="H1429" s="204" t="s">
        <v>6480</v>
      </c>
      <c r="I1429" s="204" t="s">
        <v>9282</v>
      </c>
      <c r="J1429" s="204" t="s">
        <v>6321</v>
      </c>
      <c r="K1429" s="204" t="s">
        <v>6321</v>
      </c>
      <c r="L1429" s="204" t="s">
        <v>6321</v>
      </c>
      <c r="M1429" s="204" t="s">
        <v>831</v>
      </c>
    </row>
    <row r="1430" spans="1:13" s="228" customFormat="1" ht="33.75" x14ac:dyDescent="0.25">
      <c r="A1430" s="206" t="s">
        <v>20313</v>
      </c>
      <c r="B1430">
        <v>3644</v>
      </c>
      <c r="C1430" s="207" t="s">
        <v>20310</v>
      </c>
      <c r="D1430" s="208" t="s">
        <v>20311</v>
      </c>
      <c r="E1430" s="206" t="s">
        <v>20312</v>
      </c>
      <c r="F1430" s="209" t="s">
        <v>6673</v>
      </c>
      <c r="G1430" s="209" t="s">
        <v>6674</v>
      </c>
      <c r="H1430" s="209" t="s">
        <v>6473</v>
      </c>
      <c r="I1430" s="209" t="s">
        <v>6674</v>
      </c>
      <c r="J1430" s="209" t="s">
        <v>6321</v>
      </c>
      <c r="K1430" s="209" t="s">
        <v>6321</v>
      </c>
      <c r="L1430" s="209" t="s">
        <v>6321</v>
      </c>
      <c r="M1430" s="209" t="s">
        <v>831</v>
      </c>
    </row>
    <row r="1431" spans="1:13" s="228" customFormat="1" ht="67.5" x14ac:dyDescent="0.25">
      <c r="A1431" s="202" t="s">
        <v>3382</v>
      </c>
      <c r="B1431">
        <v>3647</v>
      </c>
      <c r="C1431" s="203" t="s">
        <v>20322</v>
      </c>
      <c r="D1431" s="205" t="s">
        <v>20323</v>
      </c>
      <c r="E1431" s="202" t="s">
        <v>3384</v>
      </c>
      <c r="F1431" s="204" t="s">
        <v>8814</v>
      </c>
      <c r="G1431" s="204" t="s">
        <v>8815</v>
      </c>
      <c r="H1431" s="204" t="s">
        <v>6439</v>
      </c>
      <c r="I1431" s="204" t="s">
        <v>8816</v>
      </c>
      <c r="J1431" s="204" t="s">
        <v>6321</v>
      </c>
      <c r="K1431" s="204" t="s">
        <v>6321</v>
      </c>
      <c r="L1431" s="204" t="s">
        <v>6321</v>
      </c>
      <c r="M1431" s="204" t="s">
        <v>831</v>
      </c>
    </row>
    <row r="1432" spans="1:13" ht="45" x14ac:dyDescent="0.25">
      <c r="A1432" s="206" t="s">
        <v>6850</v>
      </c>
      <c r="B1432">
        <v>107</v>
      </c>
      <c r="C1432" s="207" t="s">
        <v>6847</v>
      </c>
      <c r="D1432" s="208" t="s">
        <v>6848</v>
      </c>
      <c r="E1432" s="206" t="s">
        <v>6849</v>
      </c>
      <c r="F1432" s="209" t="s">
        <v>6695</v>
      </c>
      <c r="G1432" s="209" t="s">
        <v>6696</v>
      </c>
      <c r="H1432" s="209" t="s">
        <v>6439</v>
      </c>
      <c r="I1432" s="209" t="s">
        <v>6696</v>
      </c>
      <c r="J1432" s="209" t="s">
        <v>6321</v>
      </c>
      <c r="K1432" s="209" t="s">
        <v>6321</v>
      </c>
      <c r="L1432" s="209" t="s">
        <v>6321</v>
      </c>
      <c r="M1432" s="209" t="s">
        <v>831</v>
      </c>
    </row>
    <row r="1433" spans="1:13" ht="45" x14ac:dyDescent="0.25">
      <c r="A1433" s="202" t="s">
        <v>6810</v>
      </c>
      <c r="B1433">
        <v>98</v>
      </c>
      <c r="C1433" s="203" t="s">
        <v>6807</v>
      </c>
      <c r="D1433" s="205" t="s">
        <v>6808</v>
      </c>
      <c r="E1433" s="202" t="s">
        <v>6809</v>
      </c>
      <c r="F1433" s="204" t="s">
        <v>6695</v>
      </c>
      <c r="G1433" s="204" t="s">
        <v>6696</v>
      </c>
      <c r="H1433" s="204" t="s">
        <v>6439</v>
      </c>
      <c r="I1433" s="204" t="s">
        <v>6696</v>
      </c>
      <c r="J1433" s="204" t="s">
        <v>6321</v>
      </c>
      <c r="K1433" s="204" t="s">
        <v>6321</v>
      </c>
      <c r="L1433" s="204" t="s">
        <v>6321</v>
      </c>
      <c r="M1433" s="204" t="s">
        <v>831</v>
      </c>
    </row>
    <row r="1434" spans="1:13" ht="33.75" x14ac:dyDescent="0.25">
      <c r="A1434" s="206" t="s">
        <v>6703</v>
      </c>
      <c r="B1434">
        <v>77</v>
      </c>
      <c r="C1434" s="207" t="s">
        <v>6700</v>
      </c>
      <c r="D1434" s="208" t="s">
        <v>6701</v>
      </c>
      <c r="E1434" s="206" t="s">
        <v>6702</v>
      </c>
      <c r="F1434" s="209" t="s">
        <v>6673</v>
      </c>
      <c r="G1434" s="209" t="s">
        <v>6674</v>
      </c>
      <c r="H1434" s="209" t="s">
        <v>6473</v>
      </c>
      <c r="I1434" s="209" t="s">
        <v>6674</v>
      </c>
      <c r="J1434" s="209" t="s">
        <v>6321</v>
      </c>
      <c r="K1434" s="209" t="s">
        <v>6321</v>
      </c>
      <c r="L1434" s="209" t="s">
        <v>6321</v>
      </c>
      <c r="M1434" s="209" t="s">
        <v>831</v>
      </c>
    </row>
    <row r="1435" spans="1:13" ht="90" x14ac:dyDescent="0.25">
      <c r="A1435" s="202" t="s">
        <v>5506</v>
      </c>
      <c r="B1435">
        <v>2734</v>
      </c>
      <c r="C1435" s="203" t="s">
        <v>16891</v>
      </c>
      <c r="D1435" s="205" t="s">
        <v>16892</v>
      </c>
      <c r="E1435" s="202" t="s">
        <v>5749</v>
      </c>
      <c r="F1435" s="204" t="s">
        <v>16893</v>
      </c>
      <c r="G1435" s="204" t="s">
        <v>16894</v>
      </c>
      <c r="H1435" s="204" t="s">
        <v>6427</v>
      </c>
      <c r="I1435" s="204" t="s">
        <v>16894</v>
      </c>
      <c r="J1435" s="204" t="s">
        <v>6321</v>
      </c>
      <c r="K1435" s="204" t="s">
        <v>6321</v>
      </c>
      <c r="L1435" s="204" t="s">
        <v>6321</v>
      </c>
      <c r="M1435" s="204" t="s">
        <v>831</v>
      </c>
    </row>
    <row r="1436" spans="1:13" ht="22.5" x14ac:dyDescent="0.25">
      <c r="A1436" s="206" t="s">
        <v>30834</v>
      </c>
      <c r="B1436">
        <v>2045</v>
      </c>
      <c r="C1436" s="207" t="s">
        <v>14306</v>
      </c>
      <c r="D1436" s="206" t="s">
        <v>30835</v>
      </c>
      <c r="E1436" s="206" t="s">
        <v>30836</v>
      </c>
      <c r="F1436" s="209" t="s">
        <v>8320</v>
      </c>
      <c r="G1436" s="209" t="s">
        <v>8321</v>
      </c>
      <c r="H1436" s="209" t="s">
        <v>6321</v>
      </c>
      <c r="I1436" s="209" t="s">
        <v>8321</v>
      </c>
      <c r="J1436" s="209" t="s">
        <v>6321</v>
      </c>
      <c r="K1436" s="209" t="s">
        <v>6321</v>
      </c>
      <c r="L1436" s="209" t="s">
        <v>6321</v>
      </c>
      <c r="M1436" s="209" t="s">
        <v>831</v>
      </c>
    </row>
    <row r="1437" spans="1:13" ht="56.25" x14ac:dyDescent="0.25">
      <c r="A1437" s="202" t="s">
        <v>6610</v>
      </c>
      <c r="B1437">
        <v>58</v>
      </c>
      <c r="C1437" s="203" t="s">
        <v>6607</v>
      </c>
      <c r="D1437" s="205" t="s">
        <v>6608</v>
      </c>
      <c r="E1437" s="202" t="s">
        <v>6609</v>
      </c>
      <c r="F1437" s="204" t="s">
        <v>6611</v>
      </c>
      <c r="G1437" s="204" t="s">
        <v>6612</v>
      </c>
      <c r="H1437" s="204" t="s">
        <v>6536</v>
      </c>
      <c r="I1437" s="204" t="s">
        <v>6613</v>
      </c>
      <c r="J1437" s="204" t="s">
        <v>6321</v>
      </c>
      <c r="K1437" s="204" t="s">
        <v>6321</v>
      </c>
      <c r="L1437" s="204" t="s">
        <v>6321</v>
      </c>
      <c r="M1437" s="204" t="s">
        <v>831</v>
      </c>
    </row>
    <row r="1438" spans="1:13" ht="56.25" x14ac:dyDescent="0.25">
      <c r="A1438" s="206" t="s">
        <v>6644</v>
      </c>
      <c r="B1438">
        <v>63</v>
      </c>
      <c r="C1438" s="207" t="s">
        <v>6641</v>
      </c>
      <c r="D1438" s="208" t="s">
        <v>6642</v>
      </c>
      <c r="E1438" s="206" t="s">
        <v>6643</v>
      </c>
      <c r="F1438" s="209" t="s">
        <v>6599</v>
      </c>
      <c r="G1438" s="209" t="s">
        <v>6600</v>
      </c>
      <c r="H1438" s="209" t="s">
        <v>6536</v>
      </c>
      <c r="I1438" s="209" t="s">
        <v>6601</v>
      </c>
      <c r="J1438" s="209" t="s">
        <v>6321</v>
      </c>
      <c r="K1438" s="209" t="s">
        <v>6321</v>
      </c>
      <c r="L1438" s="209" t="s">
        <v>6321</v>
      </c>
      <c r="M1438" s="209" t="s">
        <v>831</v>
      </c>
    </row>
    <row r="1439" spans="1:13" ht="67.5" x14ac:dyDescent="0.25">
      <c r="A1439" s="206" t="s">
        <v>18074</v>
      </c>
      <c r="B1439">
        <v>3069</v>
      </c>
      <c r="C1439" s="207" t="s">
        <v>18071</v>
      </c>
      <c r="D1439" s="208" t="s">
        <v>18072</v>
      </c>
      <c r="E1439" s="206" t="s">
        <v>18073</v>
      </c>
      <c r="F1439" s="209" t="s">
        <v>18075</v>
      </c>
      <c r="G1439" s="209" t="s">
        <v>18076</v>
      </c>
      <c r="H1439" s="209" t="s">
        <v>6536</v>
      </c>
      <c r="I1439" s="209" t="s">
        <v>18077</v>
      </c>
      <c r="J1439" s="209" t="s">
        <v>6321</v>
      </c>
      <c r="K1439" s="209" t="s">
        <v>6321</v>
      </c>
      <c r="L1439" s="209" t="s">
        <v>6321</v>
      </c>
      <c r="M1439" s="209" t="s">
        <v>831</v>
      </c>
    </row>
    <row r="1440" spans="1:13" ht="78.75" x14ac:dyDescent="0.25">
      <c r="A1440" s="225">
        <v>71228</v>
      </c>
      <c r="B1440">
        <v>3052</v>
      </c>
      <c r="C1440" s="203" t="s">
        <v>18016</v>
      </c>
      <c r="D1440" s="202" t="s">
        <v>30837</v>
      </c>
      <c r="E1440" s="202" t="s">
        <v>30838</v>
      </c>
      <c r="F1440" s="204" t="s">
        <v>18017</v>
      </c>
      <c r="G1440" s="204" t="s">
        <v>18018</v>
      </c>
      <c r="H1440" s="204" t="s">
        <v>6522</v>
      </c>
      <c r="I1440" s="204" t="s">
        <v>18019</v>
      </c>
      <c r="J1440" s="204" t="s">
        <v>6321</v>
      </c>
      <c r="K1440" s="204" t="s">
        <v>6321</v>
      </c>
      <c r="L1440" s="204" t="s">
        <v>6655</v>
      </c>
      <c r="M1440" s="204" t="s">
        <v>831</v>
      </c>
    </row>
    <row r="1441" spans="1:13" ht="78.75" x14ac:dyDescent="0.25">
      <c r="A1441" s="202" t="s">
        <v>30839</v>
      </c>
      <c r="B1441">
        <v>3054</v>
      </c>
      <c r="C1441" s="203" t="s">
        <v>18016</v>
      </c>
      <c r="D1441" s="202" t="s">
        <v>30837</v>
      </c>
      <c r="E1441" s="202" t="s">
        <v>30840</v>
      </c>
      <c r="F1441" s="204" t="s">
        <v>18017</v>
      </c>
      <c r="G1441" s="204" t="s">
        <v>18018</v>
      </c>
      <c r="H1441" s="204" t="s">
        <v>6522</v>
      </c>
      <c r="I1441" s="204" t="s">
        <v>18019</v>
      </c>
      <c r="J1441" s="204" t="s">
        <v>6321</v>
      </c>
      <c r="K1441" s="204" t="s">
        <v>6321</v>
      </c>
      <c r="L1441" s="204" t="s">
        <v>6655</v>
      </c>
      <c r="M1441" s="204" t="s">
        <v>831</v>
      </c>
    </row>
    <row r="1442" spans="1:13" ht="56.25" x14ac:dyDescent="0.25">
      <c r="A1442" s="206" t="s">
        <v>7792</v>
      </c>
      <c r="B1442">
        <v>300</v>
      </c>
      <c r="C1442" s="207" t="s">
        <v>7789</v>
      </c>
      <c r="D1442" s="208" t="s">
        <v>7790</v>
      </c>
      <c r="E1442" s="206" t="s">
        <v>7791</v>
      </c>
      <c r="F1442" s="209" t="s">
        <v>6839</v>
      </c>
      <c r="G1442" s="209" t="s">
        <v>6840</v>
      </c>
      <c r="H1442" s="209" t="s">
        <v>6536</v>
      </c>
      <c r="I1442" s="209" t="s">
        <v>6841</v>
      </c>
      <c r="J1442" s="209" t="s">
        <v>6321</v>
      </c>
      <c r="K1442" s="209" t="s">
        <v>6321</v>
      </c>
      <c r="L1442" s="209" t="s">
        <v>6321</v>
      </c>
      <c r="M1442" s="209" t="s">
        <v>831</v>
      </c>
    </row>
    <row r="1443" spans="1:13" ht="56.25" x14ac:dyDescent="0.25">
      <c r="A1443" s="206" t="s">
        <v>8110</v>
      </c>
      <c r="B1443">
        <v>372</v>
      </c>
      <c r="C1443" s="207" t="s">
        <v>8107</v>
      </c>
      <c r="D1443" s="208" t="s">
        <v>8108</v>
      </c>
      <c r="E1443" s="206" t="s">
        <v>8109</v>
      </c>
      <c r="F1443" s="209" t="s">
        <v>6766</v>
      </c>
      <c r="G1443" s="209" t="s">
        <v>6767</v>
      </c>
      <c r="H1443" s="209" t="s">
        <v>6439</v>
      </c>
      <c r="I1443" s="209" t="s">
        <v>6768</v>
      </c>
      <c r="J1443" s="209" t="s">
        <v>6321</v>
      </c>
      <c r="K1443" s="209" t="s">
        <v>6566</v>
      </c>
      <c r="L1443" s="209" t="s">
        <v>6321</v>
      </c>
      <c r="M1443" s="209" t="s">
        <v>831</v>
      </c>
    </row>
    <row r="1444" spans="1:13" ht="56.25" x14ac:dyDescent="0.25">
      <c r="A1444" s="206" t="s">
        <v>20013</v>
      </c>
      <c r="B1444">
        <v>3545</v>
      </c>
      <c r="C1444" s="207" t="s">
        <v>20010</v>
      </c>
      <c r="D1444" s="208" t="s">
        <v>20011</v>
      </c>
      <c r="E1444" s="206" t="s">
        <v>20012</v>
      </c>
      <c r="F1444" s="209" t="s">
        <v>6744</v>
      </c>
      <c r="G1444" s="209" t="s">
        <v>6745</v>
      </c>
      <c r="H1444" s="209" t="s">
        <v>6746</v>
      </c>
      <c r="I1444" s="209" t="s">
        <v>6747</v>
      </c>
      <c r="J1444" s="209" t="s">
        <v>6321</v>
      </c>
      <c r="K1444" s="209" t="s">
        <v>12521</v>
      </c>
      <c r="L1444" s="209" t="s">
        <v>6321</v>
      </c>
      <c r="M1444" s="209" t="s">
        <v>9110</v>
      </c>
    </row>
    <row r="1445" spans="1:13" ht="56.25" x14ac:dyDescent="0.25">
      <c r="A1445" s="206" t="s">
        <v>30841</v>
      </c>
      <c r="B1445">
        <v>1267</v>
      </c>
      <c r="C1445" s="207" t="s">
        <v>11383</v>
      </c>
      <c r="D1445" s="206" t="s">
        <v>30842</v>
      </c>
      <c r="E1445" s="206" t="s">
        <v>30843</v>
      </c>
      <c r="F1445" s="209" t="s">
        <v>11384</v>
      </c>
      <c r="G1445" s="209" t="s">
        <v>11385</v>
      </c>
      <c r="H1445" s="209" t="s">
        <v>6522</v>
      </c>
      <c r="I1445" s="209" t="s">
        <v>11385</v>
      </c>
      <c r="J1445" s="209" t="s">
        <v>6321</v>
      </c>
      <c r="K1445" s="209" t="s">
        <v>6321</v>
      </c>
      <c r="L1445" s="209" t="s">
        <v>6655</v>
      </c>
      <c r="M1445" s="209" t="s">
        <v>831</v>
      </c>
    </row>
    <row r="1446" spans="1:13" ht="101.25" x14ac:dyDescent="0.25">
      <c r="A1446" s="206" t="s">
        <v>18903</v>
      </c>
      <c r="B1446">
        <v>3275</v>
      </c>
      <c r="C1446" s="207" t="s">
        <v>18900</v>
      </c>
      <c r="D1446" s="208" t="s">
        <v>18901</v>
      </c>
      <c r="E1446" s="206" t="s">
        <v>18902</v>
      </c>
      <c r="F1446" s="209" t="s">
        <v>18904</v>
      </c>
      <c r="G1446" s="209" t="s">
        <v>18905</v>
      </c>
      <c r="H1446" s="209" t="s">
        <v>6522</v>
      </c>
      <c r="I1446" s="209" t="s">
        <v>18906</v>
      </c>
      <c r="J1446" s="209" t="s">
        <v>6321</v>
      </c>
      <c r="K1446" s="209" t="s">
        <v>6566</v>
      </c>
      <c r="L1446" s="209" t="s">
        <v>6321</v>
      </c>
      <c r="M1446" s="209" t="s">
        <v>831</v>
      </c>
    </row>
    <row r="1447" spans="1:13" ht="56.25" x14ac:dyDescent="0.25">
      <c r="A1447" s="202" t="s">
        <v>13785</v>
      </c>
      <c r="B1447">
        <v>1900</v>
      </c>
      <c r="C1447" s="203" t="s">
        <v>13782</v>
      </c>
      <c r="D1447" s="205" t="s">
        <v>13783</v>
      </c>
      <c r="E1447" s="202" t="s">
        <v>13784</v>
      </c>
      <c r="F1447" s="204" t="s">
        <v>13786</v>
      </c>
      <c r="G1447" s="204" t="s">
        <v>13787</v>
      </c>
      <c r="H1447" s="204" t="s">
        <v>6555</v>
      </c>
      <c r="I1447" s="204" t="s">
        <v>13788</v>
      </c>
      <c r="J1447" s="204" t="s">
        <v>6321</v>
      </c>
      <c r="K1447" s="204" t="s">
        <v>7085</v>
      </c>
      <c r="L1447" s="204" t="s">
        <v>10272</v>
      </c>
      <c r="M1447" s="204" t="s">
        <v>831</v>
      </c>
    </row>
    <row r="1448" spans="1:13" ht="101.25" x14ac:dyDescent="0.25">
      <c r="A1448" s="202" t="s">
        <v>9441</v>
      </c>
      <c r="B1448">
        <v>682</v>
      </c>
      <c r="C1448" s="203" t="s">
        <v>9438</v>
      </c>
      <c r="D1448" s="205" t="s">
        <v>9439</v>
      </c>
      <c r="E1448" s="202" t="s">
        <v>9440</v>
      </c>
      <c r="F1448" s="204" t="s">
        <v>9422</v>
      </c>
      <c r="G1448" s="204" t="s">
        <v>9406</v>
      </c>
      <c r="H1448" s="204" t="s">
        <v>7589</v>
      </c>
      <c r="I1448" s="204" t="s">
        <v>9407</v>
      </c>
      <c r="J1448" s="204" t="s">
        <v>6321</v>
      </c>
      <c r="K1448" s="204" t="s">
        <v>9400</v>
      </c>
      <c r="L1448" s="204" t="s">
        <v>6321</v>
      </c>
      <c r="M1448" s="204" t="s">
        <v>6363</v>
      </c>
    </row>
    <row r="1449" spans="1:13" ht="45" x14ac:dyDescent="0.25">
      <c r="A1449" s="202" t="s">
        <v>17823</v>
      </c>
      <c r="B1449">
        <v>3008</v>
      </c>
      <c r="C1449" s="203" t="s">
        <v>17820</v>
      </c>
      <c r="D1449" s="205" t="s">
        <v>17821</v>
      </c>
      <c r="E1449" s="202" t="s">
        <v>17822</v>
      </c>
      <c r="F1449" s="204" t="s">
        <v>6744</v>
      </c>
      <c r="G1449" s="204" t="s">
        <v>6745</v>
      </c>
      <c r="H1449" s="204" t="s">
        <v>6746</v>
      </c>
      <c r="I1449" s="204" t="s">
        <v>6747</v>
      </c>
      <c r="J1449" s="204" t="s">
        <v>6321</v>
      </c>
      <c r="K1449" s="204" t="s">
        <v>6321</v>
      </c>
      <c r="L1449" s="204" t="s">
        <v>6321</v>
      </c>
      <c r="M1449" s="204" t="s">
        <v>831</v>
      </c>
    </row>
    <row r="1450" spans="1:13" ht="78.75" x14ac:dyDescent="0.25">
      <c r="A1450" s="202" t="s">
        <v>30844</v>
      </c>
      <c r="B1450">
        <v>3249</v>
      </c>
      <c r="C1450" s="203" t="s">
        <v>18785</v>
      </c>
      <c r="D1450" s="202" t="s">
        <v>30845</v>
      </c>
      <c r="E1450" s="202" t="s">
        <v>30846</v>
      </c>
      <c r="F1450" s="204" t="s">
        <v>18782</v>
      </c>
      <c r="G1450" s="204" t="s">
        <v>18783</v>
      </c>
      <c r="H1450" s="204" t="s">
        <v>8999</v>
      </c>
      <c r="I1450" s="204" t="s">
        <v>18786</v>
      </c>
      <c r="J1450" s="204" t="s">
        <v>6580</v>
      </c>
      <c r="K1450" s="204" t="s">
        <v>18787</v>
      </c>
      <c r="L1450" s="204" t="s">
        <v>9578</v>
      </c>
      <c r="M1450" s="204" t="s">
        <v>6330</v>
      </c>
    </row>
    <row r="1451" spans="1:13" ht="67.5" x14ac:dyDescent="0.25">
      <c r="A1451" s="202" t="s">
        <v>7796</v>
      </c>
      <c r="B1451">
        <v>301</v>
      </c>
      <c r="C1451" s="203" t="s">
        <v>7793</v>
      </c>
      <c r="D1451" s="205" t="s">
        <v>7794</v>
      </c>
      <c r="E1451" s="202" t="s">
        <v>7795</v>
      </c>
      <c r="F1451" s="204" t="s">
        <v>7797</v>
      </c>
      <c r="G1451" s="204" t="s">
        <v>7798</v>
      </c>
      <c r="H1451" s="204" t="s">
        <v>6536</v>
      </c>
      <c r="I1451" s="204" t="s">
        <v>7799</v>
      </c>
      <c r="J1451" s="204" t="s">
        <v>6321</v>
      </c>
      <c r="K1451" s="204" t="s">
        <v>6321</v>
      </c>
      <c r="L1451" s="204" t="s">
        <v>6321</v>
      </c>
      <c r="M1451" s="204" t="s">
        <v>831</v>
      </c>
    </row>
    <row r="1452" spans="1:13" ht="56.25" x14ac:dyDescent="0.25">
      <c r="A1452" s="206" t="s">
        <v>7772</v>
      </c>
      <c r="B1452">
        <v>296</v>
      </c>
      <c r="C1452" s="207" t="s">
        <v>7769</v>
      </c>
      <c r="D1452" s="208" t="s">
        <v>7770</v>
      </c>
      <c r="E1452" s="206" t="s">
        <v>7771</v>
      </c>
      <c r="F1452" s="209" t="s">
        <v>7773</v>
      </c>
      <c r="G1452" s="209" t="s">
        <v>7774</v>
      </c>
      <c r="H1452" s="209" t="s">
        <v>6555</v>
      </c>
      <c r="I1452" s="209" t="s">
        <v>7774</v>
      </c>
      <c r="J1452" s="209" t="s">
        <v>6321</v>
      </c>
      <c r="K1452" s="209" t="s">
        <v>6321</v>
      </c>
      <c r="L1452" s="209" t="s">
        <v>6321</v>
      </c>
      <c r="M1452" s="209" t="s">
        <v>831</v>
      </c>
    </row>
    <row r="1453" spans="1:13" ht="56.25" x14ac:dyDescent="0.25">
      <c r="A1453" s="202" t="s">
        <v>3467</v>
      </c>
      <c r="B1453">
        <v>323</v>
      </c>
      <c r="C1453" s="203" t="s">
        <v>7893</v>
      </c>
      <c r="D1453" s="205" t="s">
        <v>7894</v>
      </c>
      <c r="E1453" s="202" t="s">
        <v>3469</v>
      </c>
      <c r="F1453" s="204" t="s">
        <v>7895</v>
      </c>
      <c r="G1453" s="204" t="s">
        <v>7896</v>
      </c>
      <c r="H1453" s="204" t="s">
        <v>6536</v>
      </c>
      <c r="I1453" s="204" t="s">
        <v>7896</v>
      </c>
      <c r="J1453" s="204" t="s">
        <v>6321</v>
      </c>
      <c r="K1453" s="204" t="s">
        <v>6321</v>
      </c>
      <c r="L1453" s="204" t="s">
        <v>6321</v>
      </c>
      <c r="M1453" s="204" t="s">
        <v>831</v>
      </c>
    </row>
    <row r="1454" spans="1:13" ht="33.75" x14ac:dyDescent="0.25">
      <c r="A1454" s="206" t="s">
        <v>30847</v>
      </c>
      <c r="B1454">
        <v>1817</v>
      </c>
      <c r="C1454" s="207" t="s">
        <v>13507</v>
      </c>
      <c r="D1454" s="206" t="s">
        <v>30848</v>
      </c>
      <c r="E1454" s="206" t="s">
        <v>30849</v>
      </c>
      <c r="F1454" s="209" t="s">
        <v>13508</v>
      </c>
      <c r="G1454" s="209" t="s">
        <v>13509</v>
      </c>
      <c r="H1454" s="209" t="s">
        <v>6473</v>
      </c>
      <c r="I1454" s="209" t="s">
        <v>13509</v>
      </c>
      <c r="J1454" s="209" t="s">
        <v>6321</v>
      </c>
      <c r="K1454" s="209" t="s">
        <v>6321</v>
      </c>
      <c r="L1454" s="209" t="s">
        <v>6321</v>
      </c>
      <c r="M1454" s="209" t="s">
        <v>831</v>
      </c>
    </row>
    <row r="1455" spans="1:13" ht="67.5" x14ac:dyDescent="0.25">
      <c r="A1455" s="206" t="s">
        <v>3478</v>
      </c>
      <c r="B1455">
        <v>2537</v>
      </c>
      <c r="C1455" s="207" t="s">
        <v>25895</v>
      </c>
      <c r="D1455" s="208" t="s">
        <v>25896</v>
      </c>
      <c r="E1455" s="206" t="s">
        <v>3480</v>
      </c>
      <c r="F1455" s="209" t="s">
        <v>6437</v>
      </c>
      <c r="G1455" s="209" t="s">
        <v>6438</v>
      </c>
      <c r="H1455" s="209" t="s">
        <v>6439</v>
      </c>
      <c r="I1455" s="209" t="s">
        <v>6440</v>
      </c>
      <c r="J1455" s="209" t="s">
        <v>6321</v>
      </c>
      <c r="K1455" s="209" t="s">
        <v>16100</v>
      </c>
      <c r="L1455" s="209" t="s">
        <v>6321</v>
      </c>
      <c r="M1455" s="209" t="s">
        <v>25748</v>
      </c>
    </row>
    <row r="1456" spans="1:13" ht="56.25" x14ac:dyDescent="0.25">
      <c r="A1456" s="206" t="s">
        <v>6617</v>
      </c>
      <c r="B1456">
        <v>59</v>
      </c>
      <c r="C1456" s="207" t="s">
        <v>6614</v>
      </c>
      <c r="D1456" s="208" t="s">
        <v>6615</v>
      </c>
      <c r="E1456" s="206" t="s">
        <v>6616</v>
      </c>
      <c r="F1456" s="209" t="s">
        <v>6618</v>
      </c>
      <c r="G1456" s="209" t="s">
        <v>6619</v>
      </c>
      <c r="H1456" s="209" t="s">
        <v>6522</v>
      </c>
      <c r="I1456" s="209" t="s">
        <v>6620</v>
      </c>
      <c r="J1456" s="209" t="s">
        <v>6321</v>
      </c>
      <c r="K1456" s="209" t="s">
        <v>6321</v>
      </c>
      <c r="L1456" s="209" t="s">
        <v>6321</v>
      </c>
      <c r="M1456" s="209" t="s">
        <v>831</v>
      </c>
    </row>
    <row r="1457" spans="1:13" ht="67.5" x14ac:dyDescent="0.25">
      <c r="A1457" s="202" t="s">
        <v>6718</v>
      </c>
      <c r="B1457">
        <v>80</v>
      </c>
      <c r="C1457" s="203" t="s">
        <v>6715</v>
      </c>
      <c r="D1457" s="205" t="s">
        <v>6716</v>
      </c>
      <c r="E1457" s="202" t="s">
        <v>6717</v>
      </c>
      <c r="F1457" s="204" t="s">
        <v>6719</v>
      </c>
      <c r="G1457" s="204" t="s">
        <v>6720</v>
      </c>
      <c r="H1457" s="204" t="s">
        <v>6522</v>
      </c>
      <c r="I1457" s="204" t="s">
        <v>6721</v>
      </c>
      <c r="J1457" s="204" t="s">
        <v>6321</v>
      </c>
      <c r="K1457" s="204" t="s">
        <v>6321</v>
      </c>
      <c r="L1457" s="204" t="s">
        <v>6321</v>
      </c>
      <c r="M1457" s="204" t="s">
        <v>831</v>
      </c>
    </row>
    <row r="1458" spans="1:13" ht="78.75" x14ac:dyDescent="0.25">
      <c r="A1458" s="202" t="s">
        <v>3484</v>
      </c>
      <c r="B1458">
        <v>331</v>
      </c>
      <c r="C1458" s="203" t="s">
        <v>7927</v>
      </c>
      <c r="D1458" s="205" t="s">
        <v>7928</v>
      </c>
      <c r="E1458" s="202" t="s">
        <v>3486</v>
      </c>
      <c r="F1458" s="204" t="s">
        <v>7929</v>
      </c>
      <c r="G1458" s="204" t="s">
        <v>7930</v>
      </c>
      <c r="H1458" s="204" t="s">
        <v>6536</v>
      </c>
      <c r="I1458" s="204" t="s">
        <v>7931</v>
      </c>
      <c r="J1458" s="204" t="s">
        <v>6321</v>
      </c>
      <c r="K1458" s="204" t="s">
        <v>7591</v>
      </c>
      <c r="L1458" s="204" t="s">
        <v>6321</v>
      </c>
      <c r="M1458" s="204" t="s">
        <v>6330</v>
      </c>
    </row>
    <row r="1459" spans="1:13" ht="78.75" x14ac:dyDescent="0.25">
      <c r="A1459" s="206" t="s">
        <v>3487</v>
      </c>
      <c r="B1459">
        <v>1947</v>
      </c>
      <c r="C1459" s="207" t="s">
        <v>13946</v>
      </c>
      <c r="D1459" s="208" t="s">
        <v>13947</v>
      </c>
      <c r="E1459" s="206" t="s">
        <v>3489</v>
      </c>
      <c r="F1459" s="209" t="s">
        <v>13948</v>
      </c>
      <c r="G1459" s="209" t="s">
        <v>13949</v>
      </c>
      <c r="H1459" s="209" t="s">
        <v>6570</v>
      </c>
      <c r="I1459" s="209" t="s">
        <v>13950</v>
      </c>
      <c r="J1459" s="209" t="s">
        <v>6321</v>
      </c>
      <c r="K1459" s="209" t="s">
        <v>6524</v>
      </c>
      <c r="L1459" s="209" t="s">
        <v>6321</v>
      </c>
      <c r="M1459" s="209" t="s">
        <v>831</v>
      </c>
    </row>
    <row r="1460" spans="1:13" ht="78.75" x14ac:dyDescent="0.25">
      <c r="A1460" s="202" t="s">
        <v>30850</v>
      </c>
      <c r="B1460">
        <v>2643</v>
      </c>
      <c r="C1460" s="203" t="s">
        <v>16528</v>
      </c>
      <c r="D1460" s="202" t="s">
        <v>30851</v>
      </c>
      <c r="E1460" s="202" t="s">
        <v>30852</v>
      </c>
      <c r="F1460" s="204" t="s">
        <v>16509</v>
      </c>
      <c r="G1460" s="204" t="s">
        <v>16510</v>
      </c>
      <c r="H1460" s="204" t="s">
        <v>6375</v>
      </c>
      <c r="I1460" s="204" t="s">
        <v>16511</v>
      </c>
      <c r="J1460" s="204" t="s">
        <v>6321</v>
      </c>
      <c r="K1460" s="204" t="s">
        <v>6321</v>
      </c>
      <c r="L1460" s="204" t="s">
        <v>6321</v>
      </c>
      <c r="M1460" s="204" t="s">
        <v>831</v>
      </c>
    </row>
    <row r="1461" spans="1:13" ht="22.5" x14ac:dyDescent="0.25">
      <c r="A1461" s="206" t="s">
        <v>11018</v>
      </c>
      <c r="B1461">
        <v>1177</v>
      </c>
      <c r="C1461" s="207" t="s">
        <v>11015</v>
      </c>
      <c r="D1461" s="208" t="s">
        <v>11016</v>
      </c>
      <c r="E1461" s="206" t="s">
        <v>11017</v>
      </c>
      <c r="F1461" s="209" t="s">
        <v>9220</v>
      </c>
      <c r="G1461" s="209" t="s">
        <v>9221</v>
      </c>
      <c r="H1461" s="209" t="s">
        <v>7494</v>
      </c>
      <c r="I1461" s="209" t="s">
        <v>9221</v>
      </c>
      <c r="J1461" s="209" t="s">
        <v>6321</v>
      </c>
      <c r="K1461" s="209" t="s">
        <v>6321</v>
      </c>
      <c r="L1461" s="209" t="s">
        <v>6321</v>
      </c>
      <c r="M1461" s="209" t="s">
        <v>831</v>
      </c>
    </row>
    <row r="1462" spans="1:13" ht="90" x14ac:dyDescent="0.25">
      <c r="A1462" s="202" t="s">
        <v>1793</v>
      </c>
      <c r="B1462">
        <v>1168</v>
      </c>
      <c r="C1462" s="203" t="s">
        <v>10966</v>
      </c>
      <c r="D1462" s="205" t="s">
        <v>10967</v>
      </c>
      <c r="E1462" s="202" t="s">
        <v>3511</v>
      </c>
      <c r="F1462" s="204" t="s">
        <v>10968</v>
      </c>
      <c r="G1462" s="204" t="s">
        <v>10969</v>
      </c>
      <c r="H1462" s="204" t="s">
        <v>6522</v>
      </c>
      <c r="I1462" s="204" t="s">
        <v>10970</v>
      </c>
      <c r="J1462" s="204" t="s">
        <v>6321</v>
      </c>
      <c r="K1462" s="204" t="s">
        <v>6321</v>
      </c>
      <c r="L1462" s="204" t="s">
        <v>6321</v>
      </c>
      <c r="M1462" s="204" t="s">
        <v>831</v>
      </c>
    </row>
    <row r="1463" spans="1:13" ht="67.5" x14ac:dyDescent="0.25">
      <c r="A1463" s="202" t="s">
        <v>13736</v>
      </c>
      <c r="B1463">
        <v>1882</v>
      </c>
      <c r="C1463" s="203" t="s">
        <v>13733</v>
      </c>
      <c r="D1463" s="205" t="s">
        <v>13734</v>
      </c>
      <c r="E1463" s="202" t="s">
        <v>13735</v>
      </c>
      <c r="F1463" s="204" t="s">
        <v>13737</v>
      </c>
      <c r="G1463" s="204" t="s">
        <v>13738</v>
      </c>
      <c r="H1463" s="204" t="s">
        <v>6473</v>
      </c>
      <c r="I1463" s="204" t="s">
        <v>13739</v>
      </c>
      <c r="J1463" s="204" t="s">
        <v>6321</v>
      </c>
      <c r="K1463" s="204" t="s">
        <v>13740</v>
      </c>
      <c r="L1463" s="204" t="s">
        <v>6321</v>
      </c>
      <c r="M1463" s="204" t="s">
        <v>831</v>
      </c>
    </row>
    <row r="1464" spans="1:13" ht="56.25" x14ac:dyDescent="0.25">
      <c r="A1464" s="202" t="s">
        <v>1795</v>
      </c>
      <c r="B1464">
        <v>3270</v>
      </c>
      <c r="C1464" s="203" t="s">
        <v>18872</v>
      </c>
      <c r="D1464" s="205" t="s">
        <v>18873</v>
      </c>
      <c r="E1464" s="202" t="s">
        <v>2424</v>
      </c>
      <c r="F1464" s="204" t="s">
        <v>9242</v>
      </c>
      <c r="G1464" s="204" t="s">
        <v>18874</v>
      </c>
      <c r="H1464" s="204" t="s">
        <v>7589</v>
      </c>
      <c r="I1464" s="204" t="s">
        <v>18875</v>
      </c>
      <c r="J1464" s="204" t="s">
        <v>6321</v>
      </c>
      <c r="K1464" s="204" t="s">
        <v>6321</v>
      </c>
      <c r="L1464" s="204" t="s">
        <v>6321</v>
      </c>
      <c r="M1464" s="204" t="s">
        <v>831</v>
      </c>
    </row>
    <row r="1465" spans="1:13" ht="67.5" x14ac:dyDescent="0.25">
      <c r="A1465" s="202" t="s">
        <v>6802</v>
      </c>
      <c r="B1465">
        <v>96</v>
      </c>
      <c r="C1465" s="203" t="s">
        <v>6799</v>
      </c>
      <c r="D1465" s="205" t="s">
        <v>6800</v>
      </c>
      <c r="E1465" s="202" t="s">
        <v>6801</v>
      </c>
      <c r="F1465" s="204" t="s">
        <v>6766</v>
      </c>
      <c r="G1465" s="204" t="s">
        <v>6767</v>
      </c>
      <c r="H1465" s="204" t="s">
        <v>6439</v>
      </c>
      <c r="I1465" s="204" t="s">
        <v>6768</v>
      </c>
      <c r="J1465" s="204" t="s">
        <v>6321</v>
      </c>
      <c r="K1465" s="204" t="s">
        <v>6321</v>
      </c>
      <c r="L1465" s="204" t="s">
        <v>6321</v>
      </c>
      <c r="M1465" s="204" t="s">
        <v>831</v>
      </c>
    </row>
    <row r="1466" spans="1:13" ht="67.5" x14ac:dyDescent="0.25">
      <c r="A1466" s="206" t="s">
        <v>11459</v>
      </c>
      <c r="B1466">
        <v>1286</v>
      </c>
      <c r="C1466" s="207" t="s">
        <v>11456</v>
      </c>
      <c r="D1466" s="208" t="s">
        <v>11457</v>
      </c>
      <c r="E1466" s="206" t="s">
        <v>11458</v>
      </c>
      <c r="F1466" s="209" t="s">
        <v>11460</v>
      </c>
      <c r="G1466" s="209" t="s">
        <v>11461</v>
      </c>
      <c r="H1466" s="209" t="s">
        <v>6473</v>
      </c>
      <c r="I1466" s="209" t="s">
        <v>11462</v>
      </c>
      <c r="J1466" s="209" t="s">
        <v>6321</v>
      </c>
      <c r="K1466" s="209" t="s">
        <v>6321</v>
      </c>
      <c r="L1466" s="209" t="s">
        <v>6321</v>
      </c>
      <c r="M1466" s="209" t="s">
        <v>831</v>
      </c>
    </row>
    <row r="1467" spans="1:13" ht="101.25" x14ac:dyDescent="0.25">
      <c r="A1467" s="202" t="s">
        <v>11314</v>
      </c>
      <c r="B1467">
        <v>1246</v>
      </c>
      <c r="C1467" s="203" t="s">
        <v>11311</v>
      </c>
      <c r="D1467" s="205" t="s">
        <v>11312</v>
      </c>
      <c r="E1467" s="202" t="s">
        <v>11313</v>
      </c>
      <c r="F1467" s="204" t="s">
        <v>11315</v>
      </c>
      <c r="G1467" s="204" t="s">
        <v>11316</v>
      </c>
      <c r="H1467" s="204" t="s">
        <v>11317</v>
      </c>
      <c r="I1467" s="204" t="s">
        <v>11316</v>
      </c>
      <c r="J1467" s="204" t="s">
        <v>6321</v>
      </c>
      <c r="K1467" s="204" t="s">
        <v>6321</v>
      </c>
      <c r="L1467" s="204" t="s">
        <v>6321</v>
      </c>
      <c r="M1467" s="204" t="s">
        <v>831</v>
      </c>
    </row>
    <row r="1468" spans="1:13" ht="101.25" x14ac:dyDescent="0.25">
      <c r="A1468" s="206" t="s">
        <v>10961</v>
      </c>
      <c r="B1468">
        <v>1167</v>
      </c>
      <c r="C1468" s="207" t="s">
        <v>10958</v>
      </c>
      <c r="D1468" s="208" t="s">
        <v>10959</v>
      </c>
      <c r="E1468" s="206" t="s">
        <v>10960</v>
      </c>
      <c r="F1468" s="209" t="s">
        <v>10962</v>
      </c>
      <c r="G1468" s="209" t="s">
        <v>10963</v>
      </c>
      <c r="H1468" s="209" t="s">
        <v>6375</v>
      </c>
      <c r="I1468" s="209" t="s">
        <v>10964</v>
      </c>
      <c r="J1468" s="209" t="s">
        <v>6321</v>
      </c>
      <c r="K1468" s="209" t="s">
        <v>10965</v>
      </c>
      <c r="L1468" s="209" t="s">
        <v>6321</v>
      </c>
      <c r="M1468" s="209" t="s">
        <v>6330</v>
      </c>
    </row>
    <row r="1469" spans="1:13" ht="112.5" x14ac:dyDescent="0.25">
      <c r="A1469" s="206" t="s">
        <v>2425</v>
      </c>
      <c r="B1469">
        <v>1649</v>
      </c>
      <c r="C1469" s="207" t="s">
        <v>12849</v>
      </c>
      <c r="D1469" s="208" t="s">
        <v>12850</v>
      </c>
      <c r="E1469" s="206" t="s">
        <v>2427</v>
      </c>
      <c r="F1469" s="209" t="s">
        <v>12851</v>
      </c>
      <c r="G1469" s="209" t="s">
        <v>12852</v>
      </c>
      <c r="H1469" s="209" t="s">
        <v>6522</v>
      </c>
      <c r="I1469" s="209" t="s">
        <v>12853</v>
      </c>
      <c r="J1469" s="209" t="s">
        <v>6321</v>
      </c>
      <c r="K1469" s="209" t="s">
        <v>6321</v>
      </c>
      <c r="L1469" s="209" t="s">
        <v>6321</v>
      </c>
      <c r="M1469" s="209" t="s">
        <v>831</v>
      </c>
    </row>
    <row r="1470" spans="1:13" ht="67.5" x14ac:dyDescent="0.25">
      <c r="A1470" s="206" t="s">
        <v>13642</v>
      </c>
      <c r="B1470">
        <v>1853</v>
      </c>
      <c r="C1470" s="207" t="s">
        <v>13639</v>
      </c>
      <c r="D1470" s="208" t="s">
        <v>13640</v>
      </c>
      <c r="E1470" s="206" t="s">
        <v>13641</v>
      </c>
      <c r="F1470" s="209" t="s">
        <v>9564</v>
      </c>
      <c r="G1470" s="209" t="s">
        <v>9565</v>
      </c>
      <c r="H1470" s="209" t="s">
        <v>6439</v>
      </c>
      <c r="I1470" s="209" t="s">
        <v>9566</v>
      </c>
      <c r="J1470" s="209" t="s">
        <v>6321</v>
      </c>
      <c r="K1470" s="209" t="s">
        <v>6321</v>
      </c>
      <c r="L1470" s="209" t="s">
        <v>6321</v>
      </c>
      <c r="M1470" s="209" t="s">
        <v>831</v>
      </c>
    </row>
    <row r="1471" spans="1:13" ht="33.75" x14ac:dyDescent="0.25">
      <c r="A1471" s="202" t="s">
        <v>8184</v>
      </c>
      <c r="B1471">
        <v>389</v>
      </c>
      <c r="C1471" s="203" t="s">
        <v>8181</v>
      </c>
      <c r="D1471" s="205" t="s">
        <v>8182</v>
      </c>
      <c r="E1471" s="202" t="s">
        <v>8183</v>
      </c>
      <c r="F1471" s="204" t="s">
        <v>6884</v>
      </c>
      <c r="G1471" s="204" t="s">
        <v>6885</v>
      </c>
      <c r="H1471" s="204" t="s">
        <v>6886</v>
      </c>
      <c r="I1471" s="204" t="s">
        <v>6885</v>
      </c>
      <c r="J1471" s="204" t="s">
        <v>6321</v>
      </c>
      <c r="K1471" s="204" t="s">
        <v>6321</v>
      </c>
      <c r="L1471" s="204" t="s">
        <v>6321</v>
      </c>
      <c r="M1471" s="204" t="s">
        <v>831</v>
      </c>
    </row>
    <row r="1472" spans="1:13" ht="90" x14ac:dyDescent="0.25">
      <c r="A1472" s="206" t="s">
        <v>5510</v>
      </c>
      <c r="B1472">
        <v>3620</v>
      </c>
      <c r="C1472" s="207" t="s">
        <v>20209</v>
      </c>
      <c r="D1472" s="208" t="s">
        <v>20210</v>
      </c>
      <c r="E1472" s="206" t="s">
        <v>5753</v>
      </c>
      <c r="F1472" s="209" t="s">
        <v>20211</v>
      </c>
      <c r="G1472" s="209" t="s">
        <v>20212</v>
      </c>
      <c r="H1472" s="209" t="s">
        <v>7675</v>
      </c>
      <c r="I1472" s="209" t="s">
        <v>20212</v>
      </c>
      <c r="J1472" s="209" t="s">
        <v>6321</v>
      </c>
      <c r="K1472" s="209" t="s">
        <v>6321</v>
      </c>
      <c r="L1472" s="209" t="s">
        <v>6321</v>
      </c>
      <c r="M1472" s="209" t="s">
        <v>831</v>
      </c>
    </row>
    <row r="1473" spans="1:13" ht="56.25" x14ac:dyDescent="0.25">
      <c r="A1473" s="206" t="s">
        <v>16914</v>
      </c>
      <c r="B1473">
        <v>2741</v>
      </c>
      <c r="C1473" s="207" t="s">
        <v>16911</v>
      </c>
      <c r="D1473" s="208" t="s">
        <v>16912</v>
      </c>
      <c r="E1473" s="206" t="s">
        <v>16913</v>
      </c>
      <c r="F1473" s="209" t="s">
        <v>16915</v>
      </c>
      <c r="G1473" s="209" t="s">
        <v>16916</v>
      </c>
      <c r="H1473" s="209" t="s">
        <v>6447</v>
      </c>
      <c r="I1473" s="209" t="s">
        <v>16916</v>
      </c>
      <c r="J1473" s="209" t="s">
        <v>6321</v>
      </c>
      <c r="K1473" s="209" t="s">
        <v>6321</v>
      </c>
      <c r="L1473" s="209" t="s">
        <v>6321</v>
      </c>
      <c r="M1473" s="209" t="s">
        <v>831</v>
      </c>
    </row>
    <row r="1474" spans="1:13" ht="45" x14ac:dyDescent="0.25">
      <c r="A1474" s="202" t="s">
        <v>14002</v>
      </c>
      <c r="B1474">
        <v>1963</v>
      </c>
      <c r="C1474" s="203" t="s">
        <v>13999</v>
      </c>
      <c r="D1474" s="205" t="s">
        <v>14000</v>
      </c>
      <c r="E1474" s="202" t="s">
        <v>14001</v>
      </c>
      <c r="F1474" s="204" t="s">
        <v>7857</v>
      </c>
      <c r="G1474" s="204" t="s">
        <v>7858</v>
      </c>
      <c r="H1474" s="204" t="s">
        <v>6555</v>
      </c>
      <c r="I1474" s="204" t="s">
        <v>7858</v>
      </c>
      <c r="J1474" s="204" t="s">
        <v>6321</v>
      </c>
      <c r="K1474" s="204" t="s">
        <v>6321</v>
      </c>
      <c r="L1474" s="204" t="s">
        <v>6321</v>
      </c>
      <c r="M1474" s="204" t="s">
        <v>831</v>
      </c>
    </row>
    <row r="1475" spans="1:13" ht="56.25" x14ac:dyDescent="0.25">
      <c r="A1475" s="206" t="s">
        <v>8049</v>
      </c>
      <c r="B1475">
        <v>360</v>
      </c>
      <c r="C1475" s="207" t="s">
        <v>8046</v>
      </c>
      <c r="D1475" s="208" t="s">
        <v>8047</v>
      </c>
      <c r="E1475" s="206" t="s">
        <v>8048</v>
      </c>
      <c r="F1475" s="209" t="s">
        <v>7882</v>
      </c>
      <c r="G1475" s="209" t="s">
        <v>7883</v>
      </c>
      <c r="H1475" s="209" t="s">
        <v>6536</v>
      </c>
      <c r="I1475" s="209" t="s">
        <v>7884</v>
      </c>
      <c r="J1475" s="209" t="s">
        <v>6321</v>
      </c>
      <c r="K1475" s="209" t="s">
        <v>6524</v>
      </c>
      <c r="L1475" s="209" t="s">
        <v>6321</v>
      </c>
      <c r="M1475" s="209" t="s">
        <v>831</v>
      </c>
    </row>
    <row r="1476" spans="1:13" ht="67.5" x14ac:dyDescent="0.25">
      <c r="A1476" s="206" t="s">
        <v>14271</v>
      </c>
      <c r="B1476">
        <v>2026</v>
      </c>
      <c r="C1476" s="207" t="s">
        <v>14268</v>
      </c>
      <c r="D1476" s="208" t="s">
        <v>14269</v>
      </c>
      <c r="E1476" s="206" t="s">
        <v>14270</v>
      </c>
      <c r="F1476" s="209" t="s">
        <v>14272</v>
      </c>
      <c r="G1476" s="209" t="s">
        <v>14273</v>
      </c>
      <c r="H1476" s="209" t="s">
        <v>6439</v>
      </c>
      <c r="I1476" s="209" t="s">
        <v>14274</v>
      </c>
      <c r="J1476" s="209" t="s">
        <v>6321</v>
      </c>
      <c r="K1476" s="209" t="s">
        <v>6321</v>
      </c>
      <c r="L1476" s="209" t="s">
        <v>6321</v>
      </c>
      <c r="M1476" s="209" t="s">
        <v>831</v>
      </c>
    </row>
    <row r="1477" spans="1:13" ht="22.5" x14ac:dyDescent="0.25">
      <c r="A1477" s="206" t="s">
        <v>10922</v>
      </c>
      <c r="B1477">
        <v>1159</v>
      </c>
      <c r="C1477" s="207" t="s">
        <v>10919</v>
      </c>
      <c r="D1477" s="208" t="s">
        <v>10920</v>
      </c>
      <c r="E1477" s="206" t="s">
        <v>10921</v>
      </c>
      <c r="F1477" s="209" t="s">
        <v>7438</v>
      </c>
      <c r="G1477" s="209" t="s">
        <v>7439</v>
      </c>
      <c r="H1477" s="209" t="s">
        <v>6473</v>
      </c>
      <c r="I1477" s="209" t="s">
        <v>7439</v>
      </c>
      <c r="J1477" s="209" t="s">
        <v>6321</v>
      </c>
      <c r="K1477" s="209" t="s">
        <v>6321</v>
      </c>
      <c r="L1477" s="209" t="s">
        <v>6321</v>
      </c>
      <c r="M1477" s="209" t="s">
        <v>831</v>
      </c>
    </row>
    <row r="1478" spans="1:13" ht="56.25" x14ac:dyDescent="0.25">
      <c r="A1478" s="202" t="s">
        <v>7888</v>
      </c>
      <c r="B1478">
        <v>321</v>
      </c>
      <c r="C1478" s="203" t="s">
        <v>7885</v>
      </c>
      <c r="D1478" s="205" t="s">
        <v>7886</v>
      </c>
      <c r="E1478" s="202" t="s">
        <v>7887</v>
      </c>
      <c r="F1478" s="204" t="s">
        <v>7052</v>
      </c>
      <c r="G1478" s="204" t="s">
        <v>7053</v>
      </c>
      <c r="H1478" s="204" t="s">
        <v>6473</v>
      </c>
      <c r="I1478" s="204" t="s">
        <v>7053</v>
      </c>
      <c r="J1478" s="204" t="s">
        <v>6321</v>
      </c>
      <c r="K1478" s="204" t="s">
        <v>6321</v>
      </c>
      <c r="L1478" s="204" t="s">
        <v>6321</v>
      </c>
      <c r="M1478" s="204" t="s">
        <v>831</v>
      </c>
    </row>
    <row r="1479" spans="1:13" ht="45" x14ac:dyDescent="0.25">
      <c r="A1479" s="202" t="s">
        <v>8147</v>
      </c>
      <c r="B1479">
        <v>381</v>
      </c>
      <c r="C1479" s="203" t="s">
        <v>8144</v>
      </c>
      <c r="D1479" s="205" t="s">
        <v>8145</v>
      </c>
      <c r="E1479" s="202" t="s">
        <v>8146</v>
      </c>
      <c r="F1479" s="204" t="s">
        <v>7942</v>
      </c>
      <c r="G1479" s="204" t="s">
        <v>7943</v>
      </c>
      <c r="H1479" s="204" t="s">
        <v>6555</v>
      </c>
      <c r="I1479" s="204" t="s">
        <v>7943</v>
      </c>
      <c r="J1479" s="204" t="s">
        <v>6321</v>
      </c>
      <c r="K1479" s="204" t="s">
        <v>6321</v>
      </c>
      <c r="L1479" s="204" t="s">
        <v>6321</v>
      </c>
      <c r="M1479" s="204" t="s">
        <v>831</v>
      </c>
    </row>
    <row r="1480" spans="1:13" ht="45" x14ac:dyDescent="0.25">
      <c r="A1480" s="206" t="s">
        <v>30853</v>
      </c>
      <c r="B1480">
        <v>3508</v>
      </c>
      <c r="C1480" s="207" t="s">
        <v>19866</v>
      </c>
      <c r="D1480" s="206" t="s">
        <v>30854</v>
      </c>
      <c r="E1480" s="206" t="s">
        <v>30855</v>
      </c>
      <c r="F1480" s="209" t="s">
        <v>19867</v>
      </c>
      <c r="G1480" s="209" t="s">
        <v>19868</v>
      </c>
      <c r="H1480" s="209" t="s">
        <v>7072</v>
      </c>
      <c r="I1480" s="209" t="s">
        <v>19868</v>
      </c>
      <c r="J1480" s="209" t="s">
        <v>6321</v>
      </c>
      <c r="K1480" s="209" t="s">
        <v>6321</v>
      </c>
      <c r="L1480" s="209" t="s">
        <v>6321</v>
      </c>
      <c r="M1480" s="209" t="s">
        <v>6363</v>
      </c>
    </row>
    <row r="1481" spans="1:13" ht="67.5" x14ac:dyDescent="0.25">
      <c r="A1481" s="202" t="s">
        <v>19245</v>
      </c>
      <c r="B1481">
        <v>3360</v>
      </c>
      <c r="C1481" s="203" t="s">
        <v>19242</v>
      </c>
      <c r="D1481" s="205" t="s">
        <v>19243</v>
      </c>
      <c r="E1481" s="202" t="s">
        <v>19244</v>
      </c>
      <c r="F1481" s="204" t="s">
        <v>19246</v>
      </c>
      <c r="G1481" s="204" t="s">
        <v>19247</v>
      </c>
      <c r="H1481" s="204" t="s">
        <v>6522</v>
      </c>
      <c r="I1481" s="204" t="s">
        <v>19248</v>
      </c>
      <c r="J1481" s="204" t="s">
        <v>6321</v>
      </c>
      <c r="K1481" s="204" t="s">
        <v>16100</v>
      </c>
      <c r="L1481" s="204" t="s">
        <v>6321</v>
      </c>
      <c r="M1481" s="204" t="s">
        <v>7057</v>
      </c>
    </row>
    <row r="1482" spans="1:13" ht="56.25" x14ac:dyDescent="0.25">
      <c r="A1482" s="202" t="s">
        <v>7832</v>
      </c>
      <c r="B1482">
        <v>309</v>
      </c>
      <c r="C1482" s="203" t="s">
        <v>7829</v>
      </c>
      <c r="D1482" s="205" t="s">
        <v>7830</v>
      </c>
      <c r="E1482" s="202" t="s">
        <v>7831</v>
      </c>
      <c r="F1482" s="204" t="s">
        <v>6611</v>
      </c>
      <c r="G1482" s="204" t="s">
        <v>6612</v>
      </c>
      <c r="H1482" s="204" t="s">
        <v>6536</v>
      </c>
      <c r="I1482" s="204" t="s">
        <v>6612</v>
      </c>
      <c r="J1482" s="204" t="s">
        <v>6321</v>
      </c>
      <c r="K1482" s="204" t="s">
        <v>6321</v>
      </c>
      <c r="L1482" s="204" t="s">
        <v>6321</v>
      </c>
      <c r="M1482" s="204" t="s">
        <v>831</v>
      </c>
    </row>
    <row r="1483" spans="1:13" ht="56.25" x14ac:dyDescent="0.25">
      <c r="A1483" s="202" t="s">
        <v>8053</v>
      </c>
      <c r="B1483">
        <v>361</v>
      </c>
      <c r="C1483" s="203" t="s">
        <v>8050</v>
      </c>
      <c r="D1483" s="205" t="s">
        <v>8051</v>
      </c>
      <c r="E1483" s="202" t="s">
        <v>8052</v>
      </c>
      <c r="F1483" s="204" t="s">
        <v>6652</v>
      </c>
      <c r="G1483" s="204" t="s">
        <v>7867</v>
      </c>
      <c r="H1483" s="204" t="s">
        <v>6439</v>
      </c>
      <c r="I1483" s="204" t="s">
        <v>7868</v>
      </c>
      <c r="J1483" s="204" t="s">
        <v>6321</v>
      </c>
      <c r="K1483" s="204" t="s">
        <v>6566</v>
      </c>
      <c r="L1483" s="204" t="s">
        <v>6321</v>
      </c>
      <c r="M1483" s="204" t="s">
        <v>831</v>
      </c>
    </row>
    <row r="1484" spans="1:13" ht="78.75" x14ac:dyDescent="0.25">
      <c r="A1484" s="206" t="s">
        <v>16898</v>
      </c>
      <c r="B1484">
        <v>2735</v>
      </c>
      <c r="C1484" s="207" t="s">
        <v>16895</v>
      </c>
      <c r="D1484" s="208" t="s">
        <v>16896</v>
      </c>
      <c r="E1484" s="206" t="s">
        <v>16897</v>
      </c>
      <c r="F1484" s="209" t="s">
        <v>16893</v>
      </c>
      <c r="G1484" s="209" t="s">
        <v>16894</v>
      </c>
      <c r="H1484" s="209" t="s">
        <v>6427</v>
      </c>
      <c r="I1484" s="209" t="s">
        <v>16894</v>
      </c>
      <c r="J1484" s="209" t="s">
        <v>6321</v>
      </c>
      <c r="K1484" s="209" t="s">
        <v>6321</v>
      </c>
      <c r="L1484" s="209" t="s">
        <v>6321</v>
      </c>
      <c r="M1484" s="209" t="s">
        <v>831</v>
      </c>
    </row>
    <row r="1485" spans="1:13" ht="45" x14ac:dyDescent="0.25">
      <c r="A1485" s="202" t="s">
        <v>6707</v>
      </c>
      <c r="B1485">
        <v>78</v>
      </c>
      <c r="C1485" s="203" t="s">
        <v>6704</v>
      </c>
      <c r="D1485" s="205" t="s">
        <v>6705</v>
      </c>
      <c r="E1485" s="202" t="s">
        <v>6706</v>
      </c>
      <c r="F1485" s="204" t="s">
        <v>6599</v>
      </c>
      <c r="G1485" s="204" t="s">
        <v>6600</v>
      </c>
      <c r="H1485" s="204" t="s">
        <v>6536</v>
      </c>
      <c r="I1485" s="204" t="s">
        <v>6601</v>
      </c>
      <c r="J1485" s="204" t="s">
        <v>6321</v>
      </c>
      <c r="K1485" s="204" t="s">
        <v>6321</v>
      </c>
      <c r="L1485" s="204" t="s">
        <v>6321</v>
      </c>
      <c r="M1485" s="204" t="s">
        <v>831</v>
      </c>
    </row>
    <row r="1486" spans="1:13" ht="45" x14ac:dyDescent="0.25">
      <c r="A1486" s="202" t="s">
        <v>6791</v>
      </c>
      <c r="B1486">
        <v>94</v>
      </c>
      <c r="C1486" s="203" t="s">
        <v>6788</v>
      </c>
      <c r="D1486" s="205" t="s">
        <v>6789</v>
      </c>
      <c r="E1486" s="202" t="s">
        <v>6790</v>
      </c>
      <c r="F1486" s="204" t="s">
        <v>6766</v>
      </c>
      <c r="G1486" s="204" t="s">
        <v>6767</v>
      </c>
      <c r="H1486" s="204" t="s">
        <v>6439</v>
      </c>
      <c r="I1486" s="204" t="s">
        <v>6768</v>
      </c>
      <c r="J1486" s="204" t="s">
        <v>6321</v>
      </c>
      <c r="K1486" s="204" t="s">
        <v>6321</v>
      </c>
      <c r="L1486" s="204" t="s">
        <v>6321</v>
      </c>
      <c r="M1486" s="204" t="s">
        <v>831</v>
      </c>
    </row>
    <row r="1487" spans="1:13" ht="67.5" x14ac:dyDescent="0.25">
      <c r="A1487" s="206" t="s">
        <v>775</v>
      </c>
      <c r="B1487">
        <v>3311</v>
      </c>
      <c r="C1487" s="207" t="s">
        <v>19060</v>
      </c>
      <c r="D1487" s="208" t="s">
        <v>19061</v>
      </c>
      <c r="E1487" s="206" t="s">
        <v>19062</v>
      </c>
      <c r="F1487" s="209" t="s">
        <v>19063</v>
      </c>
      <c r="G1487" s="209" t="s">
        <v>19064</v>
      </c>
      <c r="H1487" s="209" t="s">
        <v>6578</v>
      </c>
      <c r="I1487" s="209" t="s">
        <v>19064</v>
      </c>
      <c r="J1487" s="209" t="s">
        <v>6321</v>
      </c>
      <c r="K1487" s="209" t="s">
        <v>19065</v>
      </c>
      <c r="L1487" s="209" t="s">
        <v>6321</v>
      </c>
      <c r="M1487" s="209" t="s">
        <v>831</v>
      </c>
    </row>
    <row r="1488" spans="1:13" ht="56.25" x14ac:dyDescent="0.25">
      <c r="A1488" s="202" t="s">
        <v>8008</v>
      </c>
      <c r="B1488">
        <v>351</v>
      </c>
      <c r="C1488" s="203" t="s">
        <v>8005</v>
      </c>
      <c r="D1488" s="205" t="s">
        <v>8006</v>
      </c>
      <c r="E1488" s="202" t="s">
        <v>8007</v>
      </c>
      <c r="F1488" s="204" t="s">
        <v>6652</v>
      </c>
      <c r="G1488" s="204" t="s">
        <v>7867</v>
      </c>
      <c r="H1488" s="204" t="s">
        <v>6439</v>
      </c>
      <c r="I1488" s="204" t="s">
        <v>7868</v>
      </c>
      <c r="J1488" s="204" t="s">
        <v>6321</v>
      </c>
      <c r="K1488" s="204" t="s">
        <v>6321</v>
      </c>
      <c r="L1488" s="204" t="s">
        <v>6321</v>
      </c>
      <c r="M1488" s="204" t="s">
        <v>831</v>
      </c>
    </row>
    <row r="1489" spans="1:13" ht="56.25" x14ac:dyDescent="0.25">
      <c r="A1489" s="206" t="s">
        <v>3607</v>
      </c>
      <c r="B1489">
        <v>320</v>
      </c>
      <c r="C1489" s="207" t="s">
        <v>7880</v>
      </c>
      <c r="D1489" s="208" t="s">
        <v>7881</v>
      </c>
      <c r="E1489" s="206" t="s">
        <v>3609</v>
      </c>
      <c r="F1489" s="209" t="s">
        <v>7882</v>
      </c>
      <c r="G1489" s="209" t="s">
        <v>7883</v>
      </c>
      <c r="H1489" s="209" t="s">
        <v>6536</v>
      </c>
      <c r="I1489" s="209" t="s">
        <v>7884</v>
      </c>
      <c r="J1489" s="209" t="s">
        <v>6321</v>
      </c>
      <c r="K1489" s="209" t="s">
        <v>6566</v>
      </c>
      <c r="L1489" s="209" t="s">
        <v>6321</v>
      </c>
      <c r="M1489" s="209" t="s">
        <v>6330</v>
      </c>
    </row>
    <row r="1490" spans="1:13" ht="101.25" x14ac:dyDescent="0.25">
      <c r="A1490" s="206" t="s">
        <v>745</v>
      </c>
      <c r="B1490">
        <v>3551</v>
      </c>
      <c r="C1490" s="207" t="s">
        <v>25991</v>
      </c>
      <c r="D1490" s="208" t="s">
        <v>25992</v>
      </c>
      <c r="E1490" s="206" t="s">
        <v>746</v>
      </c>
      <c r="F1490" s="209" t="s">
        <v>25993</v>
      </c>
      <c r="G1490" s="209" t="s">
        <v>25994</v>
      </c>
      <c r="H1490" s="209" t="s">
        <v>8485</v>
      </c>
      <c r="I1490" s="209" t="s">
        <v>25995</v>
      </c>
      <c r="J1490" s="209" t="s">
        <v>7056</v>
      </c>
      <c r="K1490" s="209" t="s">
        <v>25996</v>
      </c>
      <c r="L1490" s="209" t="s">
        <v>6321</v>
      </c>
      <c r="M1490" s="209" t="s">
        <v>25748</v>
      </c>
    </row>
    <row r="1491" spans="1:13" ht="67.5" x14ac:dyDescent="0.25">
      <c r="A1491" s="202" t="s">
        <v>30856</v>
      </c>
      <c r="B1491">
        <v>980</v>
      </c>
      <c r="C1491" s="203" t="s">
        <v>10250</v>
      </c>
      <c r="D1491" s="202" t="s">
        <v>30857</v>
      </c>
      <c r="E1491" s="202" t="s">
        <v>30858</v>
      </c>
      <c r="F1491" s="204" t="s">
        <v>10251</v>
      </c>
      <c r="G1491" s="204" t="s">
        <v>10252</v>
      </c>
      <c r="H1491" s="204" t="s">
        <v>6981</v>
      </c>
      <c r="I1491" s="204" t="s">
        <v>10253</v>
      </c>
      <c r="J1491" s="204" t="s">
        <v>6321</v>
      </c>
      <c r="K1491" s="204" t="s">
        <v>6321</v>
      </c>
      <c r="L1491" s="204" t="s">
        <v>6655</v>
      </c>
      <c r="M1491" s="204" t="s">
        <v>6330</v>
      </c>
    </row>
    <row r="1492" spans="1:13" ht="33.75" x14ac:dyDescent="0.25">
      <c r="A1492" s="206" t="s">
        <v>21090</v>
      </c>
      <c r="B1492">
        <v>3841</v>
      </c>
      <c r="C1492" s="207" t="s">
        <v>21087</v>
      </c>
      <c r="D1492" s="208" t="s">
        <v>21088</v>
      </c>
      <c r="E1492" s="206" t="s">
        <v>21089</v>
      </c>
      <c r="F1492" s="209" t="s">
        <v>6425</v>
      </c>
      <c r="G1492" s="209" t="s">
        <v>9935</v>
      </c>
      <c r="H1492" s="209" t="s">
        <v>6427</v>
      </c>
      <c r="I1492" s="209" t="s">
        <v>9935</v>
      </c>
      <c r="J1492" s="209" t="s">
        <v>6321</v>
      </c>
      <c r="K1492" s="209" t="s">
        <v>6321</v>
      </c>
      <c r="L1492" s="209" t="s">
        <v>6321</v>
      </c>
      <c r="M1492" s="209" t="s">
        <v>930</v>
      </c>
    </row>
    <row r="1493" spans="1:13" ht="56.25" x14ac:dyDescent="0.25">
      <c r="A1493" s="202" t="s">
        <v>7277</v>
      </c>
      <c r="B1493">
        <v>192</v>
      </c>
      <c r="C1493" s="203" t="s">
        <v>7274</v>
      </c>
      <c r="D1493" s="205" t="s">
        <v>7275</v>
      </c>
      <c r="E1493" s="202" t="s">
        <v>7276</v>
      </c>
      <c r="F1493" s="204" t="s">
        <v>7278</v>
      </c>
      <c r="G1493" s="204" t="s">
        <v>7279</v>
      </c>
      <c r="H1493" s="204" t="s">
        <v>7280</v>
      </c>
      <c r="I1493" s="204" t="s">
        <v>7281</v>
      </c>
      <c r="J1493" s="204" t="s">
        <v>6321</v>
      </c>
      <c r="K1493" s="204" t="s">
        <v>6321</v>
      </c>
      <c r="L1493" s="204" t="s">
        <v>6322</v>
      </c>
      <c r="M1493" s="204" t="s">
        <v>831</v>
      </c>
    </row>
    <row r="1494" spans="1:13" ht="45" x14ac:dyDescent="0.25">
      <c r="A1494" s="202" t="s">
        <v>30859</v>
      </c>
      <c r="B1494">
        <v>265</v>
      </c>
      <c r="C1494" s="203" t="s">
        <v>30860</v>
      </c>
      <c r="D1494" s="205" t="s">
        <v>30861</v>
      </c>
      <c r="E1494" s="202" t="s">
        <v>30862</v>
      </c>
      <c r="F1494" s="204" t="s">
        <v>10594</v>
      </c>
      <c r="G1494" s="204" t="s">
        <v>6472</v>
      </c>
      <c r="H1494" s="204" t="s">
        <v>6473</v>
      </c>
      <c r="I1494" s="204" t="s">
        <v>6472</v>
      </c>
      <c r="J1494" s="204" t="s">
        <v>6321</v>
      </c>
      <c r="K1494" s="204" t="s">
        <v>6321</v>
      </c>
      <c r="L1494" s="204" t="s">
        <v>6321</v>
      </c>
      <c r="M1494" s="204" t="s">
        <v>29562</v>
      </c>
    </row>
    <row r="1495" spans="1:13" ht="45" x14ac:dyDescent="0.25">
      <c r="A1495" s="202" t="s">
        <v>7850</v>
      </c>
      <c r="B1495">
        <v>313</v>
      </c>
      <c r="C1495" s="203" t="s">
        <v>7847</v>
      </c>
      <c r="D1495" s="205" t="s">
        <v>7848</v>
      </c>
      <c r="E1495" s="202" t="s">
        <v>7849</v>
      </c>
      <c r="F1495" s="204" t="s">
        <v>7851</v>
      </c>
      <c r="G1495" s="204" t="s">
        <v>7852</v>
      </c>
      <c r="H1495" s="204" t="s">
        <v>6555</v>
      </c>
      <c r="I1495" s="204" t="s">
        <v>7852</v>
      </c>
      <c r="J1495" s="204" t="s">
        <v>6321</v>
      </c>
      <c r="K1495" s="204" t="s">
        <v>6321</v>
      </c>
      <c r="L1495" s="204" t="s">
        <v>6321</v>
      </c>
      <c r="M1495" s="204" t="s">
        <v>831</v>
      </c>
    </row>
    <row r="1496" spans="1:13" ht="78.75" x14ac:dyDescent="0.25">
      <c r="A1496" s="206" t="s">
        <v>18781</v>
      </c>
      <c r="B1496">
        <v>3248</v>
      </c>
      <c r="C1496" s="207" t="s">
        <v>18778</v>
      </c>
      <c r="D1496" s="208" t="s">
        <v>18779</v>
      </c>
      <c r="E1496" s="206" t="s">
        <v>18780</v>
      </c>
      <c r="F1496" s="209" t="s">
        <v>18782</v>
      </c>
      <c r="G1496" s="209" t="s">
        <v>18783</v>
      </c>
      <c r="H1496" s="209" t="s">
        <v>8999</v>
      </c>
      <c r="I1496" s="209" t="s">
        <v>18784</v>
      </c>
      <c r="J1496" s="209" t="s">
        <v>6580</v>
      </c>
      <c r="K1496" s="209" t="s">
        <v>6321</v>
      </c>
      <c r="L1496" s="209" t="s">
        <v>6517</v>
      </c>
      <c r="M1496" s="209" t="s">
        <v>831</v>
      </c>
    </row>
    <row r="1497" spans="1:13" ht="33.75" x14ac:dyDescent="0.25">
      <c r="A1497" s="202" t="s">
        <v>11574</v>
      </c>
      <c r="B1497">
        <v>1309</v>
      </c>
      <c r="C1497" s="203" t="s">
        <v>11571</v>
      </c>
      <c r="D1497" s="205" t="s">
        <v>11572</v>
      </c>
      <c r="E1497" s="202" t="s">
        <v>11573</v>
      </c>
      <c r="F1497" s="204" t="s">
        <v>9049</v>
      </c>
      <c r="G1497" s="204" t="s">
        <v>11575</v>
      </c>
      <c r="H1497" s="204" t="s">
        <v>6473</v>
      </c>
      <c r="I1497" s="204" t="s">
        <v>11575</v>
      </c>
      <c r="J1497" s="204" t="s">
        <v>6321</v>
      </c>
      <c r="K1497" s="204" t="s">
        <v>6321</v>
      </c>
      <c r="L1497" s="204" t="s">
        <v>6321</v>
      </c>
      <c r="M1497" s="204" t="s">
        <v>831</v>
      </c>
    </row>
    <row r="1498" spans="1:13" ht="56.25" x14ac:dyDescent="0.25">
      <c r="A1498" s="206" t="s">
        <v>17001</v>
      </c>
      <c r="B1498">
        <v>2763</v>
      </c>
      <c r="C1498" s="207" t="s">
        <v>16998</v>
      </c>
      <c r="D1498" s="208" t="s">
        <v>16999</v>
      </c>
      <c r="E1498" s="206" t="s">
        <v>17000</v>
      </c>
      <c r="F1498" s="209" t="s">
        <v>12374</v>
      </c>
      <c r="G1498" s="209" t="s">
        <v>12375</v>
      </c>
      <c r="H1498" s="209" t="s">
        <v>6998</v>
      </c>
      <c r="I1498" s="209" t="s">
        <v>12375</v>
      </c>
      <c r="J1498" s="209" t="s">
        <v>6321</v>
      </c>
      <c r="K1498" s="209" t="s">
        <v>6321</v>
      </c>
      <c r="L1498" s="209" t="s">
        <v>6321</v>
      </c>
      <c r="M1498" s="209" t="s">
        <v>831</v>
      </c>
    </row>
    <row r="1499" spans="1:13" ht="45" x14ac:dyDescent="0.25">
      <c r="A1499" s="202" t="s">
        <v>18186</v>
      </c>
      <c r="B1499">
        <v>3096</v>
      </c>
      <c r="C1499" s="203" t="s">
        <v>18183</v>
      </c>
      <c r="D1499" s="205" t="s">
        <v>18184</v>
      </c>
      <c r="E1499" s="202" t="s">
        <v>18185</v>
      </c>
      <c r="F1499" s="204" t="s">
        <v>7711</v>
      </c>
      <c r="G1499" s="204" t="s">
        <v>7712</v>
      </c>
      <c r="H1499" s="204" t="s">
        <v>6439</v>
      </c>
      <c r="I1499" s="204" t="s">
        <v>7712</v>
      </c>
      <c r="J1499" s="204" t="s">
        <v>6321</v>
      </c>
      <c r="K1499" s="204" t="s">
        <v>6321</v>
      </c>
      <c r="L1499" s="204" t="s">
        <v>6321</v>
      </c>
      <c r="M1499" s="204" t="s">
        <v>831</v>
      </c>
    </row>
    <row r="1500" spans="1:13" ht="78.75" x14ac:dyDescent="0.25">
      <c r="A1500" s="202" t="s">
        <v>17555</v>
      </c>
      <c r="B1500">
        <v>2920</v>
      </c>
      <c r="C1500" s="203" t="s">
        <v>17552</v>
      </c>
      <c r="D1500" s="205" t="s">
        <v>17553</v>
      </c>
      <c r="E1500" s="202" t="s">
        <v>17554</v>
      </c>
      <c r="F1500" s="204" t="s">
        <v>17551</v>
      </c>
      <c r="G1500" s="204" t="s">
        <v>11289</v>
      </c>
      <c r="H1500" s="204" t="s">
        <v>7190</v>
      </c>
      <c r="I1500" s="204" t="s">
        <v>11290</v>
      </c>
      <c r="J1500" s="204" t="s">
        <v>6321</v>
      </c>
      <c r="K1500" s="204" t="s">
        <v>6321</v>
      </c>
      <c r="L1500" s="204" t="s">
        <v>6321</v>
      </c>
      <c r="M1500" s="204" t="s">
        <v>6330</v>
      </c>
    </row>
    <row r="1501" spans="1:13" ht="67.5" x14ac:dyDescent="0.25">
      <c r="A1501" s="202" t="s">
        <v>17742</v>
      </c>
      <c r="B1501">
        <v>2980</v>
      </c>
      <c r="C1501" s="203" t="s">
        <v>17739</v>
      </c>
      <c r="D1501" s="205" t="s">
        <v>17740</v>
      </c>
      <c r="E1501" s="202" t="s">
        <v>17741</v>
      </c>
      <c r="F1501" s="204" t="s">
        <v>17743</v>
      </c>
      <c r="G1501" s="204" t="s">
        <v>17744</v>
      </c>
      <c r="H1501" s="204" t="s">
        <v>6480</v>
      </c>
      <c r="I1501" s="204" t="s">
        <v>17744</v>
      </c>
      <c r="J1501" s="204" t="s">
        <v>6321</v>
      </c>
      <c r="K1501" s="204" t="s">
        <v>6321</v>
      </c>
      <c r="L1501" s="204" t="s">
        <v>6321</v>
      </c>
      <c r="M1501" s="204" t="s">
        <v>831</v>
      </c>
    </row>
    <row r="1502" spans="1:13" ht="67.5" x14ac:dyDescent="0.25">
      <c r="A1502" s="202" t="s">
        <v>13865</v>
      </c>
      <c r="B1502">
        <v>1928</v>
      </c>
      <c r="C1502" s="203" t="s">
        <v>13862</v>
      </c>
      <c r="D1502" s="205" t="s">
        <v>13863</v>
      </c>
      <c r="E1502" s="202" t="s">
        <v>13864</v>
      </c>
      <c r="F1502" s="204" t="s">
        <v>11460</v>
      </c>
      <c r="G1502" s="204" t="s">
        <v>13866</v>
      </c>
      <c r="H1502" s="204" t="s">
        <v>6473</v>
      </c>
      <c r="I1502" s="204" t="s">
        <v>13867</v>
      </c>
      <c r="J1502" s="204" t="s">
        <v>6321</v>
      </c>
      <c r="K1502" s="204" t="s">
        <v>6321</v>
      </c>
      <c r="L1502" s="204" t="s">
        <v>10272</v>
      </c>
      <c r="M1502" s="204" t="s">
        <v>831</v>
      </c>
    </row>
    <row r="1503" spans="1:13" ht="67.5" x14ac:dyDescent="0.25">
      <c r="A1503" s="206" t="s">
        <v>18790</v>
      </c>
      <c r="B1503">
        <v>3251</v>
      </c>
      <c r="C1503" s="207" t="s">
        <v>18788</v>
      </c>
      <c r="D1503" s="208" t="s">
        <v>18789</v>
      </c>
      <c r="E1503" s="206" t="s">
        <v>6112</v>
      </c>
      <c r="F1503" s="209" t="s">
        <v>18791</v>
      </c>
      <c r="G1503" s="209" t="s">
        <v>18792</v>
      </c>
      <c r="H1503" s="209" t="s">
        <v>6439</v>
      </c>
      <c r="I1503" s="209" t="s">
        <v>18793</v>
      </c>
      <c r="J1503" s="209" t="s">
        <v>6580</v>
      </c>
      <c r="K1503" s="209" t="s">
        <v>6321</v>
      </c>
      <c r="L1503" s="209" t="s">
        <v>6321</v>
      </c>
      <c r="M1503" s="209" t="s">
        <v>831</v>
      </c>
    </row>
    <row r="1504" spans="1:13" ht="45" x14ac:dyDescent="0.25">
      <c r="A1504" s="202" t="s">
        <v>16119</v>
      </c>
      <c r="B1504">
        <v>2508</v>
      </c>
      <c r="C1504" s="203" t="s">
        <v>16116</v>
      </c>
      <c r="D1504" s="205" t="s">
        <v>16117</v>
      </c>
      <c r="E1504" s="202" t="s">
        <v>16118</v>
      </c>
      <c r="F1504" s="204" t="s">
        <v>16120</v>
      </c>
      <c r="G1504" s="204" t="s">
        <v>16121</v>
      </c>
      <c r="H1504" s="204" t="s">
        <v>6439</v>
      </c>
      <c r="I1504" s="204" t="s">
        <v>16121</v>
      </c>
      <c r="J1504" s="204" t="s">
        <v>6321</v>
      </c>
      <c r="K1504" s="204" t="s">
        <v>6321</v>
      </c>
      <c r="L1504" s="204" t="s">
        <v>6321</v>
      </c>
      <c r="M1504" s="204" t="s">
        <v>9943</v>
      </c>
    </row>
    <row r="1505" spans="1:13" ht="67.5" x14ac:dyDescent="0.25">
      <c r="A1505" s="202" t="s">
        <v>30863</v>
      </c>
      <c r="B1505">
        <v>1894</v>
      </c>
      <c r="C1505" s="203" t="s">
        <v>13767</v>
      </c>
      <c r="D1505" s="202" t="s">
        <v>30864</v>
      </c>
      <c r="E1505" s="202" t="s">
        <v>30865</v>
      </c>
      <c r="F1505" s="204" t="s">
        <v>13768</v>
      </c>
      <c r="G1505" s="204" t="s">
        <v>13769</v>
      </c>
      <c r="H1505" s="204" t="s">
        <v>6402</v>
      </c>
      <c r="I1505" s="204" t="s">
        <v>13769</v>
      </c>
      <c r="J1505" s="204" t="s">
        <v>6321</v>
      </c>
      <c r="K1505" s="204" t="s">
        <v>13626</v>
      </c>
      <c r="L1505" s="204" t="s">
        <v>10742</v>
      </c>
      <c r="M1505" s="204" t="s">
        <v>831</v>
      </c>
    </row>
    <row r="1506" spans="1:13" ht="45" x14ac:dyDescent="0.25">
      <c r="A1506" s="206" t="s">
        <v>7994</v>
      </c>
      <c r="B1506">
        <v>348</v>
      </c>
      <c r="C1506" s="207" t="s">
        <v>7991</v>
      </c>
      <c r="D1506" s="208" t="s">
        <v>7992</v>
      </c>
      <c r="E1506" s="206" t="s">
        <v>7993</v>
      </c>
      <c r="F1506" s="209" t="s">
        <v>6599</v>
      </c>
      <c r="G1506" s="209" t="s">
        <v>6600</v>
      </c>
      <c r="H1506" s="209" t="s">
        <v>6536</v>
      </c>
      <c r="I1506" s="209" t="s">
        <v>6600</v>
      </c>
      <c r="J1506" s="209" t="s">
        <v>6321</v>
      </c>
      <c r="K1506" s="209" t="s">
        <v>7721</v>
      </c>
      <c r="L1506" s="209" t="s">
        <v>6321</v>
      </c>
      <c r="M1506" s="209" t="s">
        <v>831</v>
      </c>
    </row>
    <row r="1507" spans="1:13" ht="78.75" x14ac:dyDescent="0.25">
      <c r="A1507" s="206" t="s">
        <v>3723</v>
      </c>
      <c r="B1507">
        <v>2645</v>
      </c>
      <c r="C1507" s="207" t="s">
        <v>16529</v>
      </c>
      <c r="D1507" s="208" t="s">
        <v>16530</v>
      </c>
      <c r="E1507" s="206" t="s">
        <v>3725</v>
      </c>
      <c r="F1507" s="209" t="s">
        <v>10105</v>
      </c>
      <c r="G1507" s="209" t="s">
        <v>10106</v>
      </c>
      <c r="H1507" s="209" t="s">
        <v>6375</v>
      </c>
      <c r="I1507" s="209" t="s">
        <v>10107</v>
      </c>
      <c r="J1507" s="209" t="s">
        <v>6321</v>
      </c>
      <c r="K1507" s="209" t="s">
        <v>6321</v>
      </c>
      <c r="L1507" s="209" t="s">
        <v>6321</v>
      </c>
      <c r="M1507" s="209" t="s">
        <v>831</v>
      </c>
    </row>
    <row r="1508" spans="1:13" ht="33.75" x14ac:dyDescent="0.25">
      <c r="A1508" s="202" t="s">
        <v>16997</v>
      </c>
      <c r="B1508">
        <v>2762</v>
      </c>
      <c r="C1508" s="203" t="s">
        <v>16994</v>
      </c>
      <c r="D1508" s="205" t="s">
        <v>16995</v>
      </c>
      <c r="E1508" s="202" t="s">
        <v>16996</v>
      </c>
      <c r="F1508" s="204" t="s">
        <v>7612</v>
      </c>
      <c r="G1508" s="204" t="s">
        <v>7613</v>
      </c>
      <c r="H1508" s="204" t="s">
        <v>6473</v>
      </c>
      <c r="I1508" s="204" t="s">
        <v>7613</v>
      </c>
      <c r="J1508" s="204" t="s">
        <v>6321</v>
      </c>
      <c r="K1508" s="204" t="s">
        <v>6321</v>
      </c>
      <c r="L1508" s="204" t="s">
        <v>6321</v>
      </c>
      <c r="M1508" s="204" t="s">
        <v>831</v>
      </c>
    </row>
    <row r="1509" spans="1:13" ht="78.75" x14ac:dyDescent="0.25">
      <c r="A1509" s="202" t="s">
        <v>30866</v>
      </c>
      <c r="B1509">
        <v>3221</v>
      </c>
      <c r="C1509" s="203" t="s">
        <v>30867</v>
      </c>
      <c r="D1509" s="205" t="s">
        <v>30868</v>
      </c>
      <c r="E1509" s="202" t="s">
        <v>30869</v>
      </c>
      <c r="F1509" s="204" t="s">
        <v>30870</v>
      </c>
      <c r="G1509" s="204" t="s">
        <v>25609</v>
      </c>
      <c r="H1509" s="204" t="s">
        <v>7039</v>
      </c>
      <c r="I1509" s="204" t="s">
        <v>8274</v>
      </c>
      <c r="J1509" s="204" t="s">
        <v>7056</v>
      </c>
      <c r="K1509" s="204" t="s">
        <v>12519</v>
      </c>
      <c r="L1509" s="204" t="s">
        <v>6321</v>
      </c>
      <c r="M1509" s="204" t="s">
        <v>29562</v>
      </c>
    </row>
    <row r="1510" spans="1:13" ht="45" x14ac:dyDescent="0.25">
      <c r="A1510" s="202" t="s">
        <v>17908</v>
      </c>
      <c r="B1510">
        <v>3029</v>
      </c>
      <c r="C1510" s="203" t="s">
        <v>17905</v>
      </c>
      <c r="D1510" s="205" t="s">
        <v>17906</v>
      </c>
      <c r="E1510" s="202" t="s">
        <v>17907</v>
      </c>
      <c r="F1510" s="204" t="s">
        <v>17909</v>
      </c>
      <c r="G1510" s="204" t="s">
        <v>17910</v>
      </c>
      <c r="H1510" s="204" t="s">
        <v>6402</v>
      </c>
      <c r="I1510" s="204" t="s">
        <v>17910</v>
      </c>
      <c r="J1510" s="204" t="s">
        <v>6321</v>
      </c>
      <c r="K1510" s="204" t="s">
        <v>6321</v>
      </c>
      <c r="L1510" s="204" t="s">
        <v>6321</v>
      </c>
      <c r="M1510" s="204" t="s">
        <v>831</v>
      </c>
    </row>
    <row r="1511" spans="1:13" ht="112.5" x14ac:dyDescent="0.25">
      <c r="A1511" s="202" t="s">
        <v>12042</v>
      </c>
      <c r="B1511">
        <v>1430</v>
      </c>
      <c r="C1511" s="203" t="s">
        <v>12039</v>
      </c>
      <c r="D1511" s="205" t="s">
        <v>12040</v>
      </c>
      <c r="E1511" s="202" t="s">
        <v>12041</v>
      </c>
      <c r="F1511" s="204" t="s">
        <v>12043</v>
      </c>
      <c r="G1511" s="204" t="s">
        <v>12044</v>
      </c>
      <c r="H1511" s="204" t="s">
        <v>6491</v>
      </c>
      <c r="I1511" s="204" t="s">
        <v>12044</v>
      </c>
      <c r="J1511" s="204" t="s">
        <v>6321</v>
      </c>
      <c r="K1511" s="204" t="s">
        <v>6321</v>
      </c>
      <c r="L1511" s="204" t="s">
        <v>6538</v>
      </c>
      <c r="M1511" s="204" t="s">
        <v>6363</v>
      </c>
    </row>
    <row r="1512" spans="1:13" ht="45" x14ac:dyDescent="0.25">
      <c r="A1512" s="202" t="s">
        <v>13806</v>
      </c>
      <c r="B1512">
        <v>1904</v>
      </c>
      <c r="C1512" s="203" t="s">
        <v>13803</v>
      </c>
      <c r="D1512" s="205" t="s">
        <v>13804</v>
      </c>
      <c r="E1512" s="202" t="s">
        <v>13805</v>
      </c>
      <c r="F1512" s="204" t="s">
        <v>13807</v>
      </c>
      <c r="G1512" s="204" t="s">
        <v>13808</v>
      </c>
      <c r="H1512" s="204" t="s">
        <v>6439</v>
      </c>
      <c r="I1512" s="204" t="s">
        <v>13808</v>
      </c>
      <c r="J1512" s="204" t="s">
        <v>6321</v>
      </c>
      <c r="K1512" s="204" t="s">
        <v>11380</v>
      </c>
      <c r="L1512" s="204" t="s">
        <v>10272</v>
      </c>
      <c r="M1512" s="204" t="s">
        <v>831</v>
      </c>
    </row>
    <row r="1513" spans="1:13" ht="101.25" x14ac:dyDescent="0.25">
      <c r="A1513" s="206" t="s">
        <v>30871</v>
      </c>
      <c r="B1513">
        <v>2549</v>
      </c>
      <c r="C1513" s="207" t="s">
        <v>30872</v>
      </c>
      <c r="D1513" s="208" t="s">
        <v>30873</v>
      </c>
      <c r="E1513" s="206" t="s">
        <v>30874</v>
      </c>
      <c r="F1513" s="209" t="s">
        <v>30875</v>
      </c>
      <c r="G1513" s="209" t="s">
        <v>30876</v>
      </c>
      <c r="H1513" s="209" t="s">
        <v>30486</v>
      </c>
      <c r="I1513" s="209" t="s">
        <v>30877</v>
      </c>
      <c r="J1513" s="209" t="s">
        <v>7056</v>
      </c>
      <c r="K1513" s="209" t="s">
        <v>30878</v>
      </c>
      <c r="L1513" s="209" t="s">
        <v>6321</v>
      </c>
      <c r="M1513" s="209" t="s">
        <v>29562</v>
      </c>
    </row>
    <row r="1514" spans="1:13" ht="33.75" x14ac:dyDescent="0.25">
      <c r="A1514" s="202" t="s">
        <v>7083</v>
      </c>
      <c r="B1514">
        <v>151</v>
      </c>
      <c r="C1514" s="203" t="s">
        <v>7080</v>
      </c>
      <c r="D1514" s="205" t="s">
        <v>7081</v>
      </c>
      <c r="E1514" s="202" t="s">
        <v>7082</v>
      </c>
      <c r="F1514" s="204" t="s">
        <v>7052</v>
      </c>
      <c r="G1514" s="204" t="s">
        <v>7084</v>
      </c>
      <c r="H1514" s="204" t="s">
        <v>6473</v>
      </c>
      <c r="I1514" s="204" t="s">
        <v>7084</v>
      </c>
      <c r="J1514" s="204" t="s">
        <v>6321</v>
      </c>
      <c r="K1514" s="204" t="s">
        <v>7085</v>
      </c>
      <c r="L1514" s="204" t="s">
        <v>6321</v>
      </c>
      <c r="M1514" s="204" t="s">
        <v>831</v>
      </c>
    </row>
    <row r="1515" spans="1:13" ht="78.75" x14ac:dyDescent="0.25">
      <c r="A1515" s="206" t="s">
        <v>1811</v>
      </c>
      <c r="B1515">
        <v>3605</v>
      </c>
      <c r="C1515" s="207" t="s">
        <v>20138</v>
      </c>
      <c r="D1515" s="208" t="s">
        <v>20139</v>
      </c>
      <c r="E1515" s="206" t="s">
        <v>20140</v>
      </c>
      <c r="F1515" s="209" t="s">
        <v>20141</v>
      </c>
      <c r="G1515" s="209" t="s">
        <v>20142</v>
      </c>
      <c r="H1515" s="209" t="s">
        <v>7479</v>
      </c>
      <c r="I1515" s="209" t="s">
        <v>20143</v>
      </c>
      <c r="J1515" s="209" t="s">
        <v>6321</v>
      </c>
      <c r="K1515" s="209" t="s">
        <v>6321</v>
      </c>
      <c r="L1515" s="209" t="s">
        <v>6321</v>
      </c>
      <c r="M1515" s="209" t="s">
        <v>831</v>
      </c>
    </row>
    <row r="1516" spans="1:13" ht="56.25" x14ac:dyDescent="0.25">
      <c r="A1516" s="202" t="s">
        <v>7982</v>
      </c>
      <c r="B1516">
        <v>345</v>
      </c>
      <c r="C1516" s="203" t="s">
        <v>7979</v>
      </c>
      <c r="D1516" s="205" t="s">
        <v>7980</v>
      </c>
      <c r="E1516" s="202" t="s">
        <v>7981</v>
      </c>
      <c r="F1516" s="204" t="s">
        <v>6652</v>
      </c>
      <c r="G1516" s="204" t="s">
        <v>7867</v>
      </c>
      <c r="H1516" s="204" t="s">
        <v>6439</v>
      </c>
      <c r="I1516" s="204" t="s">
        <v>7868</v>
      </c>
      <c r="J1516" s="204" t="s">
        <v>6321</v>
      </c>
      <c r="K1516" s="204" t="s">
        <v>6321</v>
      </c>
      <c r="L1516" s="204" t="s">
        <v>6321</v>
      </c>
      <c r="M1516" s="204" t="s">
        <v>831</v>
      </c>
    </row>
    <row r="1517" spans="1:13" ht="33.75" x14ac:dyDescent="0.25">
      <c r="A1517" s="202" t="s">
        <v>30879</v>
      </c>
      <c r="B1517">
        <v>1460</v>
      </c>
      <c r="C1517" s="203" t="s">
        <v>30880</v>
      </c>
      <c r="D1517" s="205" t="s">
        <v>30881</v>
      </c>
      <c r="E1517" s="202" t="s">
        <v>30882</v>
      </c>
      <c r="F1517" s="204" t="s">
        <v>8098</v>
      </c>
      <c r="G1517" s="204" t="s">
        <v>8099</v>
      </c>
      <c r="H1517" s="204" t="s">
        <v>6427</v>
      </c>
      <c r="I1517" s="204" t="s">
        <v>30883</v>
      </c>
      <c r="J1517" s="204" t="s">
        <v>6321</v>
      </c>
      <c r="K1517" s="204" t="s">
        <v>6321</v>
      </c>
      <c r="L1517" s="204" t="s">
        <v>6321</v>
      </c>
      <c r="M1517" s="204" t="s">
        <v>29562</v>
      </c>
    </row>
    <row r="1518" spans="1:13" ht="45" x14ac:dyDescent="0.25">
      <c r="A1518" s="206" t="s">
        <v>18469</v>
      </c>
      <c r="B1518">
        <v>3168</v>
      </c>
      <c r="C1518" s="207" t="s">
        <v>18466</v>
      </c>
      <c r="D1518" s="208" t="s">
        <v>18467</v>
      </c>
      <c r="E1518" s="206" t="s">
        <v>18468</v>
      </c>
      <c r="F1518" s="209" t="s">
        <v>18470</v>
      </c>
      <c r="G1518" s="209" t="s">
        <v>18471</v>
      </c>
      <c r="H1518" s="209" t="s">
        <v>7494</v>
      </c>
      <c r="I1518" s="209" t="s">
        <v>18471</v>
      </c>
      <c r="J1518" s="209" t="s">
        <v>6321</v>
      </c>
      <c r="K1518" s="209" t="s">
        <v>6321</v>
      </c>
      <c r="L1518" s="209" t="s">
        <v>6538</v>
      </c>
      <c r="M1518" s="209" t="s">
        <v>6363</v>
      </c>
    </row>
    <row r="1519" spans="1:13" ht="135" x14ac:dyDescent="0.25">
      <c r="A1519" s="202" t="s">
        <v>30884</v>
      </c>
      <c r="B1519">
        <v>661</v>
      </c>
      <c r="C1519" s="203" t="s">
        <v>9375</v>
      </c>
      <c r="D1519" s="202" t="s">
        <v>30885</v>
      </c>
      <c r="E1519" s="202" t="s">
        <v>30886</v>
      </c>
      <c r="F1519" s="204" t="s">
        <v>9369</v>
      </c>
      <c r="G1519" s="204" t="s">
        <v>9370</v>
      </c>
      <c r="H1519" s="204" t="s">
        <v>6634</v>
      </c>
      <c r="I1519" s="204" t="s">
        <v>9376</v>
      </c>
      <c r="J1519" s="204" t="s">
        <v>6321</v>
      </c>
      <c r="K1519" s="204" t="s">
        <v>6321</v>
      </c>
      <c r="L1519" s="204" t="s">
        <v>6321</v>
      </c>
      <c r="M1519" s="204" t="s">
        <v>6330</v>
      </c>
    </row>
    <row r="1520" spans="1:13" ht="56.25" x14ac:dyDescent="0.25">
      <c r="A1520" s="206" t="s">
        <v>18750</v>
      </c>
      <c r="B1520">
        <v>3240</v>
      </c>
      <c r="C1520" s="207" t="s">
        <v>18747</v>
      </c>
      <c r="D1520" s="208" t="s">
        <v>18748</v>
      </c>
      <c r="E1520" s="206" t="s">
        <v>18749</v>
      </c>
      <c r="F1520" s="209" t="s">
        <v>6766</v>
      </c>
      <c r="G1520" s="209" t="s">
        <v>6767</v>
      </c>
      <c r="H1520" s="209" t="s">
        <v>6439</v>
      </c>
      <c r="I1520" s="209" t="s">
        <v>6768</v>
      </c>
      <c r="J1520" s="209" t="s">
        <v>6321</v>
      </c>
      <c r="K1520" s="209" t="s">
        <v>6321</v>
      </c>
      <c r="L1520" s="209" t="s">
        <v>6321</v>
      </c>
      <c r="M1520" s="209" t="s">
        <v>831</v>
      </c>
    </row>
    <row r="1521" spans="1:13" ht="101.25" x14ac:dyDescent="0.25">
      <c r="A1521" s="202" t="s">
        <v>30887</v>
      </c>
      <c r="B1521">
        <v>676</v>
      </c>
      <c r="C1521" s="203" t="s">
        <v>9427</v>
      </c>
      <c r="D1521" s="202" t="s">
        <v>30888</v>
      </c>
      <c r="E1521" s="202" t="s">
        <v>30889</v>
      </c>
      <c r="F1521" s="204" t="s">
        <v>9422</v>
      </c>
      <c r="G1521" s="204" t="s">
        <v>9406</v>
      </c>
      <c r="H1521" s="204" t="s">
        <v>7589</v>
      </c>
      <c r="I1521" s="204" t="s">
        <v>9407</v>
      </c>
      <c r="J1521" s="204" t="s">
        <v>6321</v>
      </c>
      <c r="K1521" s="204" t="s">
        <v>9400</v>
      </c>
      <c r="L1521" s="204" t="s">
        <v>6321</v>
      </c>
      <c r="M1521" s="204" t="s">
        <v>6363</v>
      </c>
    </row>
    <row r="1522" spans="1:13" ht="67.5" x14ac:dyDescent="0.25">
      <c r="A1522" s="202" t="s">
        <v>12435</v>
      </c>
      <c r="B1522">
        <v>1545</v>
      </c>
      <c r="C1522" s="203" t="s">
        <v>12432</v>
      </c>
      <c r="D1522" s="205" t="s">
        <v>12433</v>
      </c>
      <c r="E1522" s="202" t="s">
        <v>12434</v>
      </c>
      <c r="F1522" s="204" t="s">
        <v>8090</v>
      </c>
      <c r="G1522" s="204" t="s">
        <v>8091</v>
      </c>
      <c r="H1522" s="204" t="s">
        <v>6439</v>
      </c>
      <c r="I1522" s="204" t="s">
        <v>8092</v>
      </c>
      <c r="J1522" s="204" t="s">
        <v>6321</v>
      </c>
      <c r="K1522" s="204" t="s">
        <v>6566</v>
      </c>
      <c r="L1522" s="204" t="s">
        <v>6321</v>
      </c>
      <c r="M1522" s="204" t="s">
        <v>831</v>
      </c>
    </row>
    <row r="1523" spans="1:13" ht="45" x14ac:dyDescent="0.25">
      <c r="A1523" s="206" t="s">
        <v>21166</v>
      </c>
      <c r="B1523">
        <v>3872</v>
      </c>
      <c r="C1523" s="207" t="s">
        <v>21163</v>
      </c>
      <c r="D1523" s="208" t="s">
        <v>21164</v>
      </c>
      <c r="E1523" s="206" t="s">
        <v>21165</v>
      </c>
      <c r="F1523" s="209" t="s">
        <v>21167</v>
      </c>
      <c r="G1523" s="209" t="s">
        <v>21168</v>
      </c>
      <c r="H1523" s="209" t="s">
        <v>9559</v>
      </c>
      <c r="I1523" s="209" t="s">
        <v>21168</v>
      </c>
      <c r="J1523" s="209" t="s">
        <v>6321</v>
      </c>
      <c r="K1523" s="209" t="s">
        <v>6321</v>
      </c>
      <c r="L1523" s="209" t="s">
        <v>6321</v>
      </c>
      <c r="M1523" s="209" t="s">
        <v>831</v>
      </c>
    </row>
    <row r="1524" spans="1:13" ht="45" x14ac:dyDescent="0.25">
      <c r="A1524" s="202" t="s">
        <v>13777</v>
      </c>
      <c r="B1524">
        <v>1898</v>
      </c>
      <c r="C1524" s="203" t="s">
        <v>13774</v>
      </c>
      <c r="D1524" s="205" t="s">
        <v>13775</v>
      </c>
      <c r="E1524" s="202" t="s">
        <v>13776</v>
      </c>
      <c r="F1524" s="204" t="s">
        <v>8739</v>
      </c>
      <c r="G1524" s="204" t="s">
        <v>8740</v>
      </c>
      <c r="H1524" s="204" t="s">
        <v>6473</v>
      </c>
      <c r="I1524" s="204" t="s">
        <v>8741</v>
      </c>
      <c r="J1524" s="204" t="s">
        <v>6321</v>
      </c>
      <c r="K1524" s="204" t="s">
        <v>6321</v>
      </c>
      <c r="L1524" s="204" t="s">
        <v>10272</v>
      </c>
      <c r="M1524" s="204" t="s">
        <v>831</v>
      </c>
    </row>
    <row r="1525" spans="1:13" ht="67.5" x14ac:dyDescent="0.25">
      <c r="A1525" s="202" t="s">
        <v>20258</v>
      </c>
      <c r="B1525">
        <v>3629</v>
      </c>
      <c r="C1525" s="203" t="s">
        <v>20255</v>
      </c>
      <c r="D1525" s="205" t="s">
        <v>20256</v>
      </c>
      <c r="E1525" s="202" t="s">
        <v>20257</v>
      </c>
      <c r="F1525" s="204" t="s">
        <v>20259</v>
      </c>
      <c r="G1525" s="204" t="s">
        <v>20260</v>
      </c>
      <c r="H1525" s="204" t="s">
        <v>6375</v>
      </c>
      <c r="I1525" s="204" t="s">
        <v>20260</v>
      </c>
      <c r="J1525" s="204" t="s">
        <v>6321</v>
      </c>
      <c r="K1525" s="204" t="s">
        <v>6321</v>
      </c>
      <c r="L1525" s="204" t="s">
        <v>6321</v>
      </c>
      <c r="M1525" s="204" t="s">
        <v>6330</v>
      </c>
    </row>
    <row r="1526" spans="1:13" ht="67.5" x14ac:dyDescent="0.25">
      <c r="A1526" s="206" t="s">
        <v>9905</v>
      </c>
      <c r="B1526">
        <v>888</v>
      </c>
      <c r="C1526" s="207" t="s">
        <v>9903</v>
      </c>
      <c r="D1526" s="208" t="s">
        <v>30890</v>
      </c>
      <c r="E1526" s="206" t="s">
        <v>9904</v>
      </c>
      <c r="F1526" s="209" t="s">
        <v>30891</v>
      </c>
      <c r="G1526" s="209" t="s">
        <v>30892</v>
      </c>
      <c r="H1526" s="209" t="s">
        <v>25724</v>
      </c>
      <c r="I1526" s="209" t="s">
        <v>30893</v>
      </c>
      <c r="J1526" s="209" t="s">
        <v>6321</v>
      </c>
      <c r="K1526" s="209" t="s">
        <v>30894</v>
      </c>
      <c r="L1526" s="209" t="s">
        <v>6321</v>
      </c>
      <c r="M1526" s="209" t="s">
        <v>30895</v>
      </c>
    </row>
    <row r="1527" spans="1:13" ht="33.75" x14ac:dyDescent="0.25">
      <c r="A1527" s="206" t="s">
        <v>11545</v>
      </c>
      <c r="B1527">
        <v>1302</v>
      </c>
      <c r="C1527" s="207" t="s">
        <v>11542</v>
      </c>
      <c r="D1527" s="208" t="s">
        <v>11543</v>
      </c>
      <c r="E1527" s="206" t="s">
        <v>11544</v>
      </c>
      <c r="F1527" s="209" t="s">
        <v>6884</v>
      </c>
      <c r="G1527" s="209" t="s">
        <v>6885</v>
      </c>
      <c r="H1527" s="209" t="s">
        <v>6886</v>
      </c>
      <c r="I1527" s="209" t="s">
        <v>6885</v>
      </c>
      <c r="J1527" s="209" t="s">
        <v>6321</v>
      </c>
      <c r="K1527" s="209" t="s">
        <v>6321</v>
      </c>
      <c r="L1527" s="209" t="s">
        <v>6321</v>
      </c>
      <c r="M1527" s="209" t="s">
        <v>831</v>
      </c>
    </row>
    <row r="1528" spans="1:13" ht="45" x14ac:dyDescent="0.25">
      <c r="A1528" s="206" t="s">
        <v>30896</v>
      </c>
      <c r="B1528">
        <v>898</v>
      </c>
      <c r="C1528" s="207" t="s">
        <v>30424</v>
      </c>
      <c r="D1528" s="206" t="s">
        <v>30897</v>
      </c>
      <c r="E1528" s="206" t="s">
        <v>30898</v>
      </c>
      <c r="F1528" s="209" t="s">
        <v>30427</v>
      </c>
      <c r="G1528" s="209" t="s">
        <v>30428</v>
      </c>
      <c r="H1528" s="209" t="s">
        <v>6427</v>
      </c>
      <c r="I1528" s="209" t="s">
        <v>30428</v>
      </c>
      <c r="J1528" s="209" t="s">
        <v>6321</v>
      </c>
      <c r="K1528" s="209" t="s">
        <v>6321</v>
      </c>
      <c r="L1528" s="209" t="s">
        <v>6321</v>
      </c>
      <c r="M1528" s="209" t="s">
        <v>29562</v>
      </c>
    </row>
    <row r="1529" spans="1:13" ht="56.25" x14ac:dyDescent="0.25">
      <c r="A1529" s="202" t="s">
        <v>1823</v>
      </c>
      <c r="B1529">
        <v>291</v>
      </c>
      <c r="C1529" s="203" t="s">
        <v>7748</v>
      </c>
      <c r="D1529" s="205" t="s">
        <v>7749</v>
      </c>
      <c r="E1529" s="202" t="s">
        <v>7750</v>
      </c>
      <c r="F1529" s="204" t="s">
        <v>6839</v>
      </c>
      <c r="G1529" s="204" t="s">
        <v>6840</v>
      </c>
      <c r="H1529" s="204" t="s">
        <v>6536</v>
      </c>
      <c r="I1529" s="204" t="s">
        <v>6841</v>
      </c>
      <c r="J1529" s="204" t="s">
        <v>6321</v>
      </c>
      <c r="K1529" s="204" t="s">
        <v>7591</v>
      </c>
      <c r="L1529" s="204" t="s">
        <v>6321</v>
      </c>
      <c r="M1529" s="204" t="s">
        <v>831</v>
      </c>
    </row>
    <row r="1530" spans="1:13" ht="101.25" x14ac:dyDescent="0.25">
      <c r="A1530" s="202" t="s">
        <v>12748</v>
      </c>
      <c r="B1530">
        <v>1628</v>
      </c>
      <c r="C1530" s="203" t="s">
        <v>12746</v>
      </c>
      <c r="D1530" s="205" t="s">
        <v>25766</v>
      </c>
      <c r="E1530" s="202" t="s">
        <v>12747</v>
      </c>
      <c r="F1530" s="204" t="s">
        <v>25767</v>
      </c>
      <c r="G1530" s="204" t="s">
        <v>25768</v>
      </c>
      <c r="H1530" s="204" t="s">
        <v>25573</v>
      </c>
      <c r="I1530" s="204" t="s">
        <v>25769</v>
      </c>
      <c r="J1530" s="204" t="s">
        <v>6321</v>
      </c>
      <c r="K1530" s="204" t="s">
        <v>25770</v>
      </c>
      <c r="L1530" s="204" t="s">
        <v>6321</v>
      </c>
      <c r="M1530" s="204" t="s">
        <v>25575</v>
      </c>
    </row>
    <row r="1531" spans="1:13" ht="56.25" x14ac:dyDescent="0.25">
      <c r="A1531" s="206" t="s">
        <v>7941</v>
      </c>
      <c r="B1531">
        <v>334</v>
      </c>
      <c r="C1531" s="207" t="s">
        <v>7938</v>
      </c>
      <c r="D1531" s="208" t="s">
        <v>7939</v>
      </c>
      <c r="E1531" s="206" t="s">
        <v>7940</v>
      </c>
      <c r="F1531" s="209" t="s">
        <v>7942</v>
      </c>
      <c r="G1531" s="209" t="s">
        <v>7943</v>
      </c>
      <c r="H1531" s="209" t="s">
        <v>6555</v>
      </c>
      <c r="I1531" s="209" t="s">
        <v>7943</v>
      </c>
      <c r="J1531" s="209" t="s">
        <v>6321</v>
      </c>
      <c r="K1531" s="209" t="s">
        <v>6321</v>
      </c>
      <c r="L1531" s="209" t="s">
        <v>6321</v>
      </c>
      <c r="M1531" s="209" t="s">
        <v>831</v>
      </c>
    </row>
    <row r="1532" spans="1:13" ht="45" x14ac:dyDescent="0.25">
      <c r="A1532" s="206" t="s">
        <v>6940</v>
      </c>
      <c r="B1532">
        <v>125</v>
      </c>
      <c r="C1532" s="207" t="s">
        <v>6937</v>
      </c>
      <c r="D1532" s="208" t="s">
        <v>6938</v>
      </c>
      <c r="E1532" s="206" t="s">
        <v>6939</v>
      </c>
      <c r="F1532" s="209" t="s">
        <v>6766</v>
      </c>
      <c r="G1532" s="209" t="s">
        <v>6767</v>
      </c>
      <c r="H1532" s="209" t="s">
        <v>6439</v>
      </c>
      <c r="I1532" s="209" t="s">
        <v>6768</v>
      </c>
      <c r="J1532" s="209" t="s">
        <v>6321</v>
      </c>
      <c r="K1532" s="209" t="s">
        <v>6321</v>
      </c>
      <c r="L1532" s="209" t="s">
        <v>6321</v>
      </c>
      <c r="M1532" s="209" t="s">
        <v>831</v>
      </c>
    </row>
    <row r="1533" spans="1:13" ht="45" x14ac:dyDescent="0.25">
      <c r="A1533" s="202" t="s">
        <v>13855</v>
      </c>
      <c r="B1533">
        <v>1917</v>
      </c>
      <c r="C1533" s="203" t="s">
        <v>13852</v>
      </c>
      <c r="D1533" s="205" t="s">
        <v>13853</v>
      </c>
      <c r="E1533" s="202" t="s">
        <v>13854</v>
      </c>
      <c r="F1533" s="204" t="s">
        <v>8739</v>
      </c>
      <c r="G1533" s="204" t="s">
        <v>8740</v>
      </c>
      <c r="H1533" s="204" t="s">
        <v>6473</v>
      </c>
      <c r="I1533" s="204" t="s">
        <v>8741</v>
      </c>
      <c r="J1533" s="204" t="s">
        <v>6321</v>
      </c>
      <c r="K1533" s="204" t="s">
        <v>6321</v>
      </c>
      <c r="L1533" s="204" t="s">
        <v>10272</v>
      </c>
      <c r="M1533" s="204" t="s">
        <v>831</v>
      </c>
    </row>
    <row r="1534" spans="1:13" ht="56.25" x14ac:dyDescent="0.25">
      <c r="A1534" s="206" t="s">
        <v>3910</v>
      </c>
      <c r="B1534">
        <v>570</v>
      </c>
      <c r="C1534" s="207" t="s">
        <v>9000</v>
      </c>
      <c r="D1534" s="208" t="s">
        <v>9001</v>
      </c>
      <c r="E1534" s="206" t="s">
        <v>3912</v>
      </c>
      <c r="F1534" s="209" t="s">
        <v>8997</v>
      </c>
      <c r="G1534" s="209" t="s">
        <v>8998</v>
      </c>
      <c r="H1534" s="209" t="s">
        <v>8999</v>
      </c>
      <c r="I1534" s="209" t="s">
        <v>8998</v>
      </c>
      <c r="J1534" s="209" t="s">
        <v>6321</v>
      </c>
      <c r="K1534" s="209" t="s">
        <v>6321</v>
      </c>
      <c r="L1534" s="209" t="s">
        <v>6321</v>
      </c>
      <c r="M1534" s="209" t="s">
        <v>831</v>
      </c>
    </row>
    <row r="1535" spans="1:13" ht="56.25" x14ac:dyDescent="0.25">
      <c r="A1535" s="206" t="s">
        <v>8288</v>
      </c>
      <c r="B1535">
        <v>416</v>
      </c>
      <c r="C1535" s="207" t="s">
        <v>8285</v>
      </c>
      <c r="D1535" s="208" t="s">
        <v>8286</v>
      </c>
      <c r="E1535" s="206" t="s">
        <v>8287</v>
      </c>
      <c r="F1535" s="209" t="s">
        <v>8289</v>
      </c>
      <c r="G1535" s="209" t="s">
        <v>8290</v>
      </c>
      <c r="H1535" s="209" t="s">
        <v>6375</v>
      </c>
      <c r="I1535" s="209" t="s">
        <v>8290</v>
      </c>
      <c r="J1535" s="209" t="s">
        <v>6321</v>
      </c>
      <c r="K1535" s="209" t="s">
        <v>6321</v>
      </c>
      <c r="L1535" s="209" t="s">
        <v>6321</v>
      </c>
      <c r="M1535" s="209" t="s">
        <v>831</v>
      </c>
    </row>
    <row r="1536" spans="1:13" ht="45" x14ac:dyDescent="0.25">
      <c r="A1536" s="206" t="s">
        <v>13958</v>
      </c>
      <c r="B1536">
        <v>1949</v>
      </c>
      <c r="C1536" s="207" t="s">
        <v>13955</v>
      </c>
      <c r="D1536" s="208" t="s">
        <v>13956</v>
      </c>
      <c r="E1536" s="206" t="s">
        <v>13957</v>
      </c>
      <c r="F1536" s="209" t="s">
        <v>8668</v>
      </c>
      <c r="G1536" s="209" t="s">
        <v>8669</v>
      </c>
      <c r="H1536" s="209" t="s">
        <v>6473</v>
      </c>
      <c r="I1536" s="209" t="s">
        <v>8670</v>
      </c>
      <c r="J1536" s="209" t="s">
        <v>6321</v>
      </c>
      <c r="K1536" s="209" t="s">
        <v>6321</v>
      </c>
      <c r="L1536" s="209" t="s">
        <v>6321</v>
      </c>
      <c r="M1536" s="209" t="s">
        <v>831</v>
      </c>
    </row>
    <row r="1537" spans="1:13" ht="90" x14ac:dyDescent="0.25">
      <c r="A1537" s="206" t="s">
        <v>5521</v>
      </c>
      <c r="B1537">
        <v>2505</v>
      </c>
      <c r="C1537" s="207" t="s">
        <v>16103</v>
      </c>
      <c r="D1537" s="208" t="s">
        <v>16104</v>
      </c>
      <c r="E1537" s="206" t="s">
        <v>5765</v>
      </c>
      <c r="F1537" s="209" t="s">
        <v>16105</v>
      </c>
      <c r="G1537" s="209" t="s">
        <v>16106</v>
      </c>
      <c r="H1537" s="209" t="s">
        <v>16107</v>
      </c>
      <c r="I1537" s="209" t="s">
        <v>16108</v>
      </c>
      <c r="J1537" s="209" t="s">
        <v>6321</v>
      </c>
      <c r="K1537" s="209" t="s">
        <v>6321</v>
      </c>
      <c r="L1537" s="209" t="s">
        <v>6321</v>
      </c>
      <c r="M1537" s="209" t="s">
        <v>930</v>
      </c>
    </row>
    <row r="1538" spans="1:13" ht="78.75" x14ac:dyDescent="0.25">
      <c r="A1538" s="206" t="s">
        <v>16252</v>
      </c>
      <c r="B1538">
        <v>2569</v>
      </c>
      <c r="C1538" s="207" t="s">
        <v>16249</v>
      </c>
      <c r="D1538" s="208" t="s">
        <v>16250</v>
      </c>
      <c r="E1538" s="206" t="s">
        <v>16251</v>
      </c>
      <c r="F1538" s="209" t="s">
        <v>16253</v>
      </c>
      <c r="G1538" s="209" t="s">
        <v>16254</v>
      </c>
      <c r="H1538" s="209" t="s">
        <v>6375</v>
      </c>
      <c r="I1538" s="209" t="s">
        <v>16255</v>
      </c>
      <c r="J1538" s="209" t="s">
        <v>6321</v>
      </c>
      <c r="K1538" s="209" t="s">
        <v>6524</v>
      </c>
      <c r="L1538" s="209" t="s">
        <v>6321</v>
      </c>
      <c r="M1538" s="209" t="s">
        <v>831</v>
      </c>
    </row>
    <row r="1539" spans="1:13" ht="78.75" x14ac:dyDescent="0.25">
      <c r="A1539" s="202" t="s">
        <v>18724</v>
      </c>
      <c r="B1539">
        <v>3235</v>
      </c>
      <c r="C1539" s="203" t="s">
        <v>18721</v>
      </c>
      <c r="D1539" s="205" t="s">
        <v>18722</v>
      </c>
      <c r="E1539" s="202" t="s">
        <v>18723</v>
      </c>
      <c r="F1539" s="204" t="s">
        <v>18725</v>
      </c>
      <c r="G1539" s="204" t="s">
        <v>18726</v>
      </c>
      <c r="H1539" s="204" t="s">
        <v>10441</v>
      </c>
      <c r="I1539" s="204" t="s">
        <v>18727</v>
      </c>
      <c r="J1539" s="204" t="s">
        <v>6321</v>
      </c>
      <c r="K1539" s="204" t="s">
        <v>16152</v>
      </c>
      <c r="L1539" s="204" t="s">
        <v>6321</v>
      </c>
      <c r="M1539" s="204" t="s">
        <v>7287</v>
      </c>
    </row>
    <row r="1540" spans="1:13" ht="101.25" x14ac:dyDescent="0.25">
      <c r="A1540" s="206" t="s">
        <v>9437</v>
      </c>
      <c r="B1540">
        <v>681</v>
      </c>
      <c r="C1540" s="207" t="s">
        <v>9434</v>
      </c>
      <c r="D1540" s="208" t="s">
        <v>9435</v>
      </c>
      <c r="E1540" s="206" t="s">
        <v>9436</v>
      </c>
      <c r="F1540" s="209" t="s">
        <v>9422</v>
      </c>
      <c r="G1540" s="209" t="s">
        <v>9406</v>
      </c>
      <c r="H1540" s="209" t="s">
        <v>7589</v>
      </c>
      <c r="I1540" s="209" t="s">
        <v>9407</v>
      </c>
      <c r="J1540" s="209" t="s">
        <v>6321</v>
      </c>
      <c r="K1540" s="209" t="s">
        <v>9400</v>
      </c>
      <c r="L1540" s="209" t="s">
        <v>6321</v>
      </c>
      <c r="M1540" s="209" t="s">
        <v>6363</v>
      </c>
    </row>
    <row r="1541" spans="1:13" ht="45" x14ac:dyDescent="0.25">
      <c r="A1541" s="202" t="s">
        <v>13976</v>
      </c>
      <c r="B1541">
        <v>1954</v>
      </c>
      <c r="C1541" s="203" t="s">
        <v>13973</v>
      </c>
      <c r="D1541" s="205" t="s">
        <v>13974</v>
      </c>
      <c r="E1541" s="202" t="s">
        <v>13975</v>
      </c>
      <c r="F1541" s="204" t="s">
        <v>13977</v>
      </c>
      <c r="G1541" s="204" t="s">
        <v>13978</v>
      </c>
      <c r="H1541" s="204" t="s">
        <v>6536</v>
      </c>
      <c r="I1541" s="204" t="s">
        <v>13978</v>
      </c>
      <c r="J1541" s="204" t="s">
        <v>6321</v>
      </c>
      <c r="K1541" s="204" t="s">
        <v>6321</v>
      </c>
      <c r="L1541" s="204" t="s">
        <v>6321</v>
      </c>
      <c r="M1541" s="204" t="s">
        <v>831</v>
      </c>
    </row>
    <row r="1542" spans="1:13" ht="56.25" x14ac:dyDescent="0.25">
      <c r="A1542" s="206" t="s">
        <v>17729</v>
      </c>
      <c r="B1542">
        <v>2977</v>
      </c>
      <c r="C1542" s="207" t="s">
        <v>17726</v>
      </c>
      <c r="D1542" s="208" t="s">
        <v>17727</v>
      </c>
      <c r="E1542" s="206" t="s">
        <v>17728</v>
      </c>
      <c r="F1542" s="209" t="s">
        <v>13032</v>
      </c>
      <c r="G1542" s="209" t="s">
        <v>13033</v>
      </c>
      <c r="H1542" s="209" t="s">
        <v>6578</v>
      </c>
      <c r="I1542" s="209" t="s">
        <v>13034</v>
      </c>
      <c r="J1542" s="209" t="s">
        <v>6321</v>
      </c>
      <c r="K1542" s="209" t="s">
        <v>6321</v>
      </c>
      <c r="L1542" s="209" t="s">
        <v>6321</v>
      </c>
      <c r="M1542" s="209" t="s">
        <v>831</v>
      </c>
    </row>
    <row r="1543" spans="1:13" ht="56.25" x14ac:dyDescent="0.25">
      <c r="A1543" s="202" t="s">
        <v>13826</v>
      </c>
      <c r="B1543">
        <v>1908</v>
      </c>
      <c r="C1543" s="203" t="s">
        <v>13823</v>
      </c>
      <c r="D1543" s="205" t="s">
        <v>13824</v>
      </c>
      <c r="E1543" s="202" t="s">
        <v>13825</v>
      </c>
      <c r="F1543" s="204" t="s">
        <v>13786</v>
      </c>
      <c r="G1543" s="204" t="s">
        <v>13787</v>
      </c>
      <c r="H1543" s="204" t="s">
        <v>6555</v>
      </c>
      <c r="I1543" s="204" t="s">
        <v>13788</v>
      </c>
      <c r="J1543" s="204" t="s">
        <v>6321</v>
      </c>
      <c r="K1543" s="204" t="s">
        <v>13626</v>
      </c>
      <c r="L1543" s="204" t="s">
        <v>10272</v>
      </c>
      <c r="M1543" s="204" t="s">
        <v>831</v>
      </c>
    </row>
    <row r="1544" spans="1:13" ht="78.75" x14ac:dyDescent="0.25">
      <c r="A1544" s="202" t="s">
        <v>20171</v>
      </c>
      <c r="B1544">
        <v>3611</v>
      </c>
      <c r="C1544" s="203" t="s">
        <v>20168</v>
      </c>
      <c r="D1544" s="205" t="s">
        <v>20169</v>
      </c>
      <c r="E1544" s="202" t="s">
        <v>20170</v>
      </c>
      <c r="F1544" s="204" t="s">
        <v>20172</v>
      </c>
      <c r="G1544" s="204" t="s">
        <v>20173</v>
      </c>
      <c r="H1544" s="204" t="s">
        <v>7479</v>
      </c>
      <c r="I1544" s="204" t="s">
        <v>20174</v>
      </c>
      <c r="J1544" s="204" t="s">
        <v>6347</v>
      </c>
      <c r="K1544" s="204" t="s">
        <v>20175</v>
      </c>
      <c r="L1544" s="204" t="s">
        <v>6321</v>
      </c>
      <c r="M1544" s="204" t="s">
        <v>831</v>
      </c>
    </row>
    <row r="1545" spans="1:13" ht="90" x14ac:dyDescent="0.25">
      <c r="A1545" s="202" t="s">
        <v>20147</v>
      </c>
      <c r="B1545">
        <v>3606</v>
      </c>
      <c r="C1545" s="203" t="s">
        <v>20144</v>
      </c>
      <c r="D1545" s="205" t="s">
        <v>20145</v>
      </c>
      <c r="E1545" s="202" t="s">
        <v>20146</v>
      </c>
      <c r="F1545" s="204" t="s">
        <v>20148</v>
      </c>
      <c r="G1545" s="204" t="s">
        <v>20149</v>
      </c>
      <c r="H1545" s="204" t="s">
        <v>6375</v>
      </c>
      <c r="I1545" s="204" t="s">
        <v>20150</v>
      </c>
      <c r="J1545" s="204" t="s">
        <v>6321</v>
      </c>
      <c r="K1545" s="204" t="s">
        <v>20151</v>
      </c>
      <c r="L1545" s="204" t="s">
        <v>20152</v>
      </c>
      <c r="M1545" s="204" t="s">
        <v>831</v>
      </c>
    </row>
    <row r="1546" spans="1:13" ht="56.25" x14ac:dyDescent="0.25">
      <c r="A1546" s="206" t="s">
        <v>8028</v>
      </c>
      <c r="B1546">
        <v>356</v>
      </c>
      <c r="C1546" s="207" t="s">
        <v>8025</v>
      </c>
      <c r="D1546" s="208" t="s">
        <v>8026</v>
      </c>
      <c r="E1546" s="206" t="s">
        <v>8027</v>
      </c>
      <c r="F1546" s="209" t="s">
        <v>6839</v>
      </c>
      <c r="G1546" s="209" t="s">
        <v>6840</v>
      </c>
      <c r="H1546" s="209" t="s">
        <v>6536</v>
      </c>
      <c r="I1546" s="209" t="s">
        <v>6841</v>
      </c>
      <c r="J1546" s="209" t="s">
        <v>6321</v>
      </c>
      <c r="K1546" s="209" t="s">
        <v>6321</v>
      </c>
      <c r="L1546" s="209" t="s">
        <v>6321</v>
      </c>
      <c r="M1546" s="209" t="s">
        <v>831</v>
      </c>
    </row>
    <row r="1547" spans="1:13" ht="123.75" x14ac:dyDescent="0.25">
      <c r="A1547" s="206" t="s">
        <v>30899</v>
      </c>
      <c r="B1547">
        <v>1580</v>
      </c>
      <c r="C1547" s="207" t="s">
        <v>12557</v>
      </c>
      <c r="D1547" s="206" t="s">
        <v>30900</v>
      </c>
      <c r="E1547" s="206" t="s">
        <v>30901</v>
      </c>
      <c r="F1547" s="209" t="s">
        <v>12558</v>
      </c>
      <c r="G1547" s="209" t="s">
        <v>12559</v>
      </c>
      <c r="H1547" s="209" t="s">
        <v>7077</v>
      </c>
      <c r="I1547" s="209" t="s">
        <v>12560</v>
      </c>
      <c r="J1547" s="209" t="s">
        <v>6321</v>
      </c>
      <c r="K1547" s="209" t="s">
        <v>6321</v>
      </c>
      <c r="L1547" s="209" t="s">
        <v>6321</v>
      </c>
      <c r="M1547" s="209" t="s">
        <v>831</v>
      </c>
    </row>
    <row r="1548" spans="1:13" ht="56.25" x14ac:dyDescent="0.25">
      <c r="A1548" s="202" t="s">
        <v>13994</v>
      </c>
      <c r="B1548">
        <v>1961</v>
      </c>
      <c r="C1548" s="203" t="s">
        <v>13991</v>
      </c>
      <c r="D1548" s="205" t="s">
        <v>13992</v>
      </c>
      <c r="E1548" s="202" t="s">
        <v>13993</v>
      </c>
      <c r="F1548" s="204" t="s">
        <v>6673</v>
      </c>
      <c r="G1548" s="204" t="s">
        <v>6674</v>
      </c>
      <c r="H1548" s="204" t="s">
        <v>6473</v>
      </c>
      <c r="I1548" s="204" t="s">
        <v>6674</v>
      </c>
      <c r="J1548" s="204" t="s">
        <v>6321</v>
      </c>
      <c r="K1548" s="204" t="s">
        <v>6321</v>
      </c>
      <c r="L1548" s="204" t="s">
        <v>6321</v>
      </c>
      <c r="M1548" s="204" t="s">
        <v>831</v>
      </c>
    </row>
    <row r="1549" spans="1:13" ht="78.75" x14ac:dyDescent="0.25">
      <c r="A1549" s="202" t="s">
        <v>3969</v>
      </c>
      <c r="B1549">
        <v>856</v>
      </c>
      <c r="C1549" s="203" t="s">
        <v>9802</v>
      </c>
      <c r="D1549" s="205" t="s">
        <v>9803</v>
      </c>
      <c r="E1549" s="202" t="s">
        <v>3971</v>
      </c>
      <c r="F1549" s="204" t="s">
        <v>9804</v>
      </c>
      <c r="G1549" s="204" t="s">
        <v>9805</v>
      </c>
      <c r="H1549" s="204" t="s">
        <v>6375</v>
      </c>
      <c r="I1549" s="204" t="s">
        <v>9806</v>
      </c>
      <c r="J1549" s="204" t="s">
        <v>6321</v>
      </c>
      <c r="K1549" s="204" t="s">
        <v>9807</v>
      </c>
      <c r="L1549" s="204" t="s">
        <v>6321</v>
      </c>
      <c r="M1549" s="204" t="s">
        <v>831</v>
      </c>
    </row>
    <row r="1550" spans="1:13" ht="67.5" x14ac:dyDescent="0.25">
      <c r="A1550" s="202" t="s">
        <v>30902</v>
      </c>
      <c r="B1550">
        <v>3317</v>
      </c>
      <c r="C1550" s="203" t="s">
        <v>19074</v>
      </c>
      <c r="D1550" s="202" t="s">
        <v>30903</v>
      </c>
      <c r="E1550" s="202" t="s">
        <v>30904</v>
      </c>
      <c r="F1550" s="204" t="s">
        <v>18735</v>
      </c>
      <c r="G1550" s="204" t="s">
        <v>18736</v>
      </c>
      <c r="H1550" s="204" t="s">
        <v>6473</v>
      </c>
      <c r="I1550" s="204" t="s">
        <v>18737</v>
      </c>
      <c r="J1550" s="204" t="s">
        <v>6321</v>
      </c>
      <c r="K1550" s="204" t="s">
        <v>6321</v>
      </c>
      <c r="L1550" s="204" t="s">
        <v>6321</v>
      </c>
      <c r="M1550" s="204" t="s">
        <v>831</v>
      </c>
    </row>
    <row r="1551" spans="1:13" ht="67.5" x14ac:dyDescent="0.25">
      <c r="A1551" s="206" t="s">
        <v>19168</v>
      </c>
      <c r="B1551">
        <v>3341</v>
      </c>
      <c r="C1551" s="207" t="s">
        <v>19165</v>
      </c>
      <c r="D1551" s="208" t="s">
        <v>19166</v>
      </c>
      <c r="E1551" s="206" t="s">
        <v>19167</v>
      </c>
      <c r="F1551" s="209" t="s">
        <v>7612</v>
      </c>
      <c r="G1551" s="209" t="s">
        <v>7613</v>
      </c>
      <c r="H1551" s="209" t="s">
        <v>6473</v>
      </c>
      <c r="I1551" s="209" t="s">
        <v>7613</v>
      </c>
      <c r="J1551" s="209" t="s">
        <v>6321</v>
      </c>
      <c r="K1551" s="209" t="s">
        <v>18043</v>
      </c>
      <c r="L1551" s="209" t="s">
        <v>6321</v>
      </c>
      <c r="M1551" s="209" t="s">
        <v>831</v>
      </c>
    </row>
    <row r="1552" spans="1:13" ht="56.25" x14ac:dyDescent="0.25">
      <c r="A1552" s="206" t="s">
        <v>7918</v>
      </c>
      <c r="B1552">
        <v>328</v>
      </c>
      <c r="C1552" s="207" t="s">
        <v>7915</v>
      </c>
      <c r="D1552" s="208" t="s">
        <v>7916</v>
      </c>
      <c r="E1552" s="206" t="s">
        <v>7917</v>
      </c>
      <c r="F1552" s="209" t="s">
        <v>7839</v>
      </c>
      <c r="G1552" s="209" t="s">
        <v>7840</v>
      </c>
      <c r="H1552" s="209" t="s">
        <v>6536</v>
      </c>
      <c r="I1552" s="209" t="s">
        <v>7841</v>
      </c>
      <c r="J1552" s="209" t="s">
        <v>6321</v>
      </c>
      <c r="K1552" s="209" t="s">
        <v>6321</v>
      </c>
      <c r="L1552" s="209" t="s">
        <v>6321</v>
      </c>
      <c r="M1552" s="209" t="s">
        <v>831</v>
      </c>
    </row>
    <row r="1553" spans="1:13" ht="45" x14ac:dyDescent="0.25">
      <c r="A1553" s="202" t="s">
        <v>30905</v>
      </c>
      <c r="B1553">
        <v>3568</v>
      </c>
      <c r="C1553" s="203" t="s">
        <v>20033</v>
      </c>
      <c r="D1553" s="202" t="s">
        <v>30906</v>
      </c>
      <c r="E1553" s="202" t="s">
        <v>30907</v>
      </c>
      <c r="F1553" s="204" t="s">
        <v>20031</v>
      </c>
      <c r="G1553" s="204" t="s">
        <v>20032</v>
      </c>
      <c r="H1553" s="204" t="s">
        <v>6555</v>
      </c>
      <c r="I1553" s="204" t="s">
        <v>20032</v>
      </c>
      <c r="J1553" s="204" t="s">
        <v>6321</v>
      </c>
      <c r="K1553" s="204" t="s">
        <v>6321</v>
      </c>
      <c r="L1553" s="204" t="s">
        <v>6377</v>
      </c>
      <c r="M1553" s="204" t="s">
        <v>831</v>
      </c>
    </row>
    <row r="1554" spans="1:13" ht="45" x14ac:dyDescent="0.25">
      <c r="A1554" s="202" t="s">
        <v>13835</v>
      </c>
      <c r="B1554">
        <v>1910</v>
      </c>
      <c r="C1554" s="203" t="s">
        <v>13832</v>
      </c>
      <c r="D1554" s="205" t="s">
        <v>13833</v>
      </c>
      <c r="E1554" s="202" t="s">
        <v>13834</v>
      </c>
      <c r="F1554" s="204" t="s">
        <v>8739</v>
      </c>
      <c r="G1554" s="204" t="s">
        <v>8740</v>
      </c>
      <c r="H1554" s="204" t="s">
        <v>6473</v>
      </c>
      <c r="I1554" s="204" t="s">
        <v>8741</v>
      </c>
      <c r="J1554" s="204" t="s">
        <v>6321</v>
      </c>
      <c r="K1554" s="204" t="s">
        <v>6321</v>
      </c>
      <c r="L1554" s="204" t="s">
        <v>10272</v>
      </c>
      <c r="M1554" s="204" t="s">
        <v>831</v>
      </c>
    </row>
    <row r="1555" spans="1:13" ht="112.5" x14ac:dyDescent="0.25">
      <c r="A1555" s="202" t="s">
        <v>9448</v>
      </c>
      <c r="B1555">
        <v>684</v>
      </c>
      <c r="C1555" s="203" t="s">
        <v>9445</v>
      </c>
      <c r="D1555" s="205" t="s">
        <v>9446</v>
      </c>
      <c r="E1555" s="202" t="s">
        <v>9447</v>
      </c>
      <c r="F1555" s="204" t="s">
        <v>9449</v>
      </c>
      <c r="G1555" s="204" t="s">
        <v>9413</v>
      </c>
      <c r="H1555" s="204" t="s">
        <v>7026</v>
      </c>
      <c r="I1555" s="204" t="s">
        <v>9414</v>
      </c>
      <c r="J1555" s="204" t="s">
        <v>6321</v>
      </c>
      <c r="K1555" s="204" t="s">
        <v>9400</v>
      </c>
      <c r="L1555" s="204" t="s">
        <v>6321</v>
      </c>
      <c r="M1555" s="204" t="s">
        <v>6363</v>
      </c>
    </row>
    <row r="1556" spans="1:13" ht="45" x14ac:dyDescent="0.25">
      <c r="A1556" s="202" t="s">
        <v>15798</v>
      </c>
      <c r="B1556">
        <v>2423</v>
      </c>
      <c r="C1556" s="203" t="s">
        <v>15795</v>
      </c>
      <c r="D1556" s="205" t="s">
        <v>15796</v>
      </c>
      <c r="E1556" s="202" t="s">
        <v>15797</v>
      </c>
      <c r="F1556" s="204" t="s">
        <v>15799</v>
      </c>
      <c r="G1556" s="204" t="s">
        <v>15800</v>
      </c>
      <c r="H1556" s="204" t="s">
        <v>6998</v>
      </c>
      <c r="I1556" s="204" t="s">
        <v>15800</v>
      </c>
      <c r="J1556" s="204" t="s">
        <v>6321</v>
      </c>
      <c r="K1556" s="204" t="s">
        <v>15801</v>
      </c>
      <c r="L1556" s="204" t="s">
        <v>6321</v>
      </c>
      <c r="M1556" s="204" t="s">
        <v>6363</v>
      </c>
    </row>
    <row r="1557" spans="1:13" ht="78.75" x14ac:dyDescent="0.25">
      <c r="A1557" s="206" t="s">
        <v>20156</v>
      </c>
      <c r="B1557">
        <v>3607</v>
      </c>
      <c r="C1557" s="207" t="s">
        <v>20153</v>
      </c>
      <c r="D1557" s="208" t="s">
        <v>20154</v>
      </c>
      <c r="E1557" s="206" t="s">
        <v>20155</v>
      </c>
      <c r="F1557" s="209" t="s">
        <v>20157</v>
      </c>
      <c r="G1557" s="209" t="s">
        <v>20158</v>
      </c>
      <c r="H1557" s="209" t="s">
        <v>6369</v>
      </c>
      <c r="I1557" s="209" t="s">
        <v>20159</v>
      </c>
      <c r="J1557" s="209" t="s">
        <v>6321</v>
      </c>
      <c r="K1557" s="209" t="s">
        <v>20160</v>
      </c>
      <c r="L1557" s="209" t="s">
        <v>20152</v>
      </c>
      <c r="M1557" s="209" t="s">
        <v>831</v>
      </c>
    </row>
    <row r="1558" spans="1:13" ht="45" x14ac:dyDescent="0.25">
      <c r="A1558" s="206" t="s">
        <v>8157</v>
      </c>
      <c r="B1558">
        <v>384</v>
      </c>
      <c r="C1558" s="207" t="s">
        <v>8154</v>
      </c>
      <c r="D1558" s="208" t="s">
        <v>8155</v>
      </c>
      <c r="E1558" s="206" t="s">
        <v>8156</v>
      </c>
      <c r="F1558" s="209" t="s">
        <v>7153</v>
      </c>
      <c r="G1558" s="209" t="s">
        <v>7154</v>
      </c>
      <c r="H1558" s="209" t="s">
        <v>6473</v>
      </c>
      <c r="I1558" s="209" t="s">
        <v>7154</v>
      </c>
      <c r="J1558" s="209" t="s">
        <v>6321</v>
      </c>
      <c r="K1558" s="209" t="s">
        <v>6321</v>
      </c>
      <c r="L1558" s="209" t="s">
        <v>6321</v>
      </c>
      <c r="M1558" s="209" t="s">
        <v>831</v>
      </c>
    </row>
    <row r="1559" spans="1:13" ht="33.75" x14ac:dyDescent="0.25">
      <c r="A1559" s="206" t="s">
        <v>1124</v>
      </c>
      <c r="B1559">
        <v>1263</v>
      </c>
      <c r="C1559" s="207" t="s">
        <v>11367</v>
      </c>
      <c r="D1559" s="208" t="s">
        <v>11368</v>
      </c>
      <c r="E1559" s="206" t="s">
        <v>1126</v>
      </c>
      <c r="F1559" s="209" t="s">
        <v>11369</v>
      </c>
      <c r="G1559" s="209" t="s">
        <v>11370</v>
      </c>
      <c r="H1559" s="209" t="s">
        <v>6473</v>
      </c>
      <c r="I1559" s="209" t="s">
        <v>11371</v>
      </c>
      <c r="J1559" s="209" t="s">
        <v>6321</v>
      </c>
      <c r="K1559" s="209" t="s">
        <v>6321</v>
      </c>
      <c r="L1559" s="209" t="s">
        <v>6321</v>
      </c>
      <c r="M1559" s="209" t="s">
        <v>831</v>
      </c>
    </row>
    <row r="1560" spans="1:13" ht="22.5" x14ac:dyDescent="0.25">
      <c r="A1560" s="202" t="s">
        <v>25910</v>
      </c>
      <c r="B1560">
        <v>2616</v>
      </c>
      <c r="C1560" s="203" t="s">
        <v>25907</v>
      </c>
      <c r="D1560" s="205" t="s">
        <v>25908</v>
      </c>
      <c r="E1560" s="202" t="s">
        <v>25909</v>
      </c>
      <c r="F1560" s="204" t="s">
        <v>25911</v>
      </c>
      <c r="G1560" s="204" t="s">
        <v>25912</v>
      </c>
      <c r="H1560" s="204" t="s">
        <v>6427</v>
      </c>
      <c r="I1560" s="204" t="s">
        <v>25912</v>
      </c>
      <c r="J1560" s="204" t="s">
        <v>6321</v>
      </c>
      <c r="K1560" s="204" t="s">
        <v>6321</v>
      </c>
      <c r="L1560" s="204" t="s">
        <v>6321</v>
      </c>
      <c r="M1560" s="204" t="s">
        <v>25568</v>
      </c>
    </row>
    <row r="1561" spans="1:13" ht="90" x14ac:dyDescent="0.25">
      <c r="A1561" s="202" t="s">
        <v>11054</v>
      </c>
      <c r="B1561">
        <v>1184</v>
      </c>
      <c r="C1561" s="203" t="s">
        <v>11051</v>
      </c>
      <c r="D1561" s="205" t="s">
        <v>11052</v>
      </c>
      <c r="E1561" s="202" t="s">
        <v>11053</v>
      </c>
      <c r="F1561" s="204" t="s">
        <v>11055</v>
      </c>
      <c r="G1561" s="204" t="s">
        <v>11056</v>
      </c>
      <c r="H1561" s="204" t="s">
        <v>7479</v>
      </c>
      <c r="I1561" s="204" t="s">
        <v>11057</v>
      </c>
      <c r="J1561" s="204" t="s">
        <v>6321</v>
      </c>
      <c r="K1561" s="204" t="s">
        <v>6321</v>
      </c>
      <c r="L1561" s="204" t="s">
        <v>6321</v>
      </c>
      <c r="M1561" s="204" t="s">
        <v>831</v>
      </c>
    </row>
    <row r="1562" spans="1:13" ht="90" x14ac:dyDescent="0.25">
      <c r="A1562" s="206" t="s">
        <v>30908</v>
      </c>
      <c r="B1562">
        <v>3859</v>
      </c>
      <c r="C1562" s="207" t="s">
        <v>30909</v>
      </c>
      <c r="D1562" s="208" t="s">
        <v>30910</v>
      </c>
      <c r="E1562" s="206" t="s">
        <v>30911</v>
      </c>
      <c r="F1562" s="209" t="s">
        <v>16125</v>
      </c>
      <c r="G1562" s="209" t="s">
        <v>30912</v>
      </c>
      <c r="H1562" s="209" t="s">
        <v>10441</v>
      </c>
      <c r="I1562" s="209" t="s">
        <v>16127</v>
      </c>
      <c r="J1562" s="209" t="s">
        <v>6321</v>
      </c>
      <c r="K1562" s="209" t="s">
        <v>16100</v>
      </c>
      <c r="L1562" s="209" t="s">
        <v>6321</v>
      </c>
      <c r="M1562" s="209" t="s">
        <v>29558</v>
      </c>
    </row>
    <row r="1563" spans="1:13" ht="56.25" x14ac:dyDescent="0.25">
      <c r="A1563" s="206" t="s">
        <v>6823</v>
      </c>
      <c r="B1563">
        <v>101</v>
      </c>
      <c r="C1563" s="207" t="s">
        <v>6820</v>
      </c>
      <c r="D1563" s="208" t="s">
        <v>6821</v>
      </c>
      <c r="E1563" s="206" t="s">
        <v>6822</v>
      </c>
      <c r="F1563" s="209" t="s">
        <v>6824</v>
      </c>
      <c r="G1563" s="209" t="s">
        <v>6825</v>
      </c>
      <c r="H1563" s="209" t="s">
        <v>6473</v>
      </c>
      <c r="I1563" s="209" t="s">
        <v>6825</v>
      </c>
      <c r="J1563" s="209" t="s">
        <v>6321</v>
      </c>
      <c r="K1563" s="209" t="s">
        <v>6321</v>
      </c>
      <c r="L1563" s="209" t="s">
        <v>6321</v>
      </c>
      <c r="M1563" s="209" t="s">
        <v>831</v>
      </c>
    </row>
    <row r="1564" spans="1:13" ht="45" x14ac:dyDescent="0.25">
      <c r="A1564" s="202" t="s">
        <v>8667</v>
      </c>
      <c r="B1564">
        <v>493</v>
      </c>
      <c r="C1564" s="203" t="s">
        <v>8664</v>
      </c>
      <c r="D1564" s="205" t="s">
        <v>8665</v>
      </c>
      <c r="E1564" s="202" t="s">
        <v>8666</v>
      </c>
      <c r="F1564" s="204" t="s">
        <v>8668</v>
      </c>
      <c r="G1564" s="204" t="s">
        <v>8669</v>
      </c>
      <c r="H1564" s="204" t="s">
        <v>6473</v>
      </c>
      <c r="I1564" s="204" t="s">
        <v>8670</v>
      </c>
      <c r="J1564" s="204" t="s">
        <v>6321</v>
      </c>
      <c r="K1564" s="204" t="s">
        <v>6321</v>
      </c>
      <c r="L1564" s="204" t="s">
        <v>6321</v>
      </c>
      <c r="M1564" s="204" t="s">
        <v>831</v>
      </c>
    </row>
    <row r="1565" spans="1:13" ht="33.75" x14ac:dyDescent="0.25">
      <c r="A1565" s="206" t="s">
        <v>5876</v>
      </c>
      <c r="B1565">
        <v>1591</v>
      </c>
      <c r="C1565" s="207" t="s">
        <v>12604</v>
      </c>
      <c r="D1565" s="208" t="s">
        <v>12605</v>
      </c>
      <c r="E1565" s="206" t="s">
        <v>5877</v>
      </c>
      <c r="F1565" s="209" t="s">
        <v>7153</v>
      </c>
      <c r="G1565" s="209" t="s">
        <v>7154</v>
      </c>
      <c r="H1565" s="209" t="s">
        <v>6473</v>
      </c>
      <c r="I1565" s="209" t="s">
        <v>7154</v>
      </c>
      <c r="J1565" s="209" t="s">
        <v>6321</v>
      </c>
      <c r="K1565" s="209" t="s">
        <v>6321</v>
      </c>
      <c r="L1565" s="209" t="s">
        <v>6321</v>
      </c>
      <c r="M1565" s="209" t="s">
        <v>831</v>
      </c>
    </row>
    <row r="1566" spans="1:13" ht="112.5" x14ac:dyDescent="0.25">
      <c r="A1566" s="211">
        <v>1304222</v>
      </c>
      <c r="B1566">
        <v>3044</v>
      </c>
      <c r="C1566" s="207" t="s">
        <v>17982</v>
      </c>
      <c r="D1566" s="206" t="s">
        <v>30913</v>
      </c>
      <c r="E1566" s="206" t="s">
        <v>30914</v>
      </c>
      <c r="F1566" s="209" t="s">
        <v>17983</v>
      </c>
      <c r="G1566" s="209" t="s">
        <v>17984</v>
      </c>
      <c r="H1566" s="209" t="s">
        <v>17985</v>
      </c>
      <c r="I1566" s="209" t="s">
        <v>17986</v>
      </c>
      <c r="J1566" s="209" t="s">
        <v>6321</v>
      </c>
      <c r="K1566" s="209" t="s">
        <v>6321</v>
      </c>
      <c r="L1566" s="209" t="s">
        <v>6321</v>
      </c>
      <c r="M1566" s="209" t="s">
        <v>6330</v>
      </c>
    </row>
    <row r="1567" spans="1:13" ht="56.25" x14ac:dyDescent="0.25">
      <c r="A1567" s="202" t="s">
        <v>8457</v>
      </c>
      <c r="B1567">
        <v>451</v>
      </c>
      <c r="C1567" s="203" t="s">
        <v>8454</v>
      </c>
      <c r="D1567" s="205" t="s">
        <v>8455</v>
      </c>
      <c r="E1567" s="202" t="s">
        <v>8456</v>
      </c>
      <c r="F1567" s="204" t="s">
        <v>6437</v>
      </c>
      <c r="G1567" s="204" t="s">
        <v>6438</v>
      </c>
      <c r="H1567" s="204" t="s">
        <v>6439</v>
      </c>
      <c r="I1567" s="204" t="s">
        <v>6440</v>
      </c>
      <c r="J1567" s="204" t="s">
        <v>6321</v>
      </c>
      <c r="K1567" s="204" t="s">
        <v>7721</v>
      </c>
      <c r="L1567" s="204" t="s">
        <v>6321</v>
      </c>
      <c r="M1567" s="204" t="s">
        <v>831</v>
      </c>
    </row>
    <row r="1568" spans="1:13" ht="135" x14ac:dyDescent="0.25">
      <c r="A1568" s="206" t="s">
        <v>24742</v>
      </c>
      <c r="B1568">
        <v>2527</v>
      </c>
      <c r="C1568" s="207" t="s">
        <v>25847</v>
      </c>
      <c r="D1568" s="208" t="s">
        <v>30915</v>
      </c>
      <c r="E1568" s="206" t="s">
        <v>24743</v>
      </c>
      <c r="F1568" s="209" t="s">
        <v>25848</v>
      </c>
      <c r="G1568" s="209" t="s">
        <v>25849</v>
      </c>
      <c r="H1568" s="209" t="s">
        <v>16107</v>
      </c>
      <c r="I1568" s="209" t="s">
        <v>25850</v>
      </c>
      <c r="J1568" s="209" t="s">
        <v>7056</v>
      </c>
      <c r="K1568" s="209" t="s">
        <v>6321</v>
      </c>
      <c r="L1568" s="209" t="s">
        <v>25851</v>
      </c>
      <c r="M1568" s="209" t="s">
        <v>25671</v>
      </c>
    </row>
    <row r="1569" spans="1:13" ht="56.25" x14ac:dyDescent="0.25">
      <c r="A1569" s="206" t="s">
        <v>23920</v>
      </c>
      <c r="B1569">
        <v>4620</v>
      </c>
      <c r="C1569" s="207" t="s">
        <v>23917</v>
      </c>
      <c r="D1569" s="208" t="s">
        <v>23918</v>
      </c>
      <c r="E1569" s="206" t="s">
        <v>23919</v>
      </c>
      <c r="F1569" s="209" t="s">
        <v>6599</v>
      </c>
      <c r="G1569" s="209" t="s">
        <v>6600</v>
      </c>
      <c r="H1569" s="209" t="s">
        <v>6536</v>
      </c>
      <c r="I1569" s="209" t="s">
        <v>6601</v>
      </c>
      <c r="J1569" s="209" t="s">
        <v>6321</v>
      </c>
      <c r="K1569" s="209" t="s">
        <v>6321</v>
      </c>
      <c r="L1569" s="209" t="s">
        <v>6321</v>
      </c>
      <c r="M1569" s="209" t="s">
        <v>831</v>
      </c>
    </row>
    <row r="1570" spans="1:13" ht="56.25" x14ac:dyDescent="0.25">
      <c r="A1570" s="206" t="s">
        <v>7986</v>
      </c>
      <c r="B1570">
        <v>346</v>
      </c>
      <c r="C1570" s="207" t="s">
        <v>7983</v>
      </c>
      <c r="D1570" s="208" t="s">
        <v>7984</v>
      </c>
      <c r="E1570" s="206" t="s">
        <v>7985</v>
      </c>
      <c r="F1570" s="209" t="s">
        <v>7052</v>
      </c>
      <c r="G1570" s="209" t="s">
        <v>7084</v>
      </c>
      <c r="H1570" s="209" t="s">
        <v>6473</v>
      </c>
      <c r="I1570" s="209" t="s">
        <v>7084</v>
      </c>
      <c r="J1570" s="209" t="s">
        <v>6321</v>
      </c>
      <c r="K1570" s="209" t="s">
        <v>6321</v>
      </c>
      <c r="L1570" s="209" t="s">
        <v>6321</v>
      </c>
      <c r="M1570" s="209" t="s">
        <v>831</v>
      </c>
    </row>
    <row r="1571" spans="1:13" ht="90" x14ac:dyDescent="0.25">
      <c r="A1571" s="202" t="s">
        <v>13558</v>
      </c>
      <c r="B1571">
        <v>1836</v>
      </c>
      <c r="C1571" s="203" t="s">
        <v>13556</v>
      </c>
      <c r="D1571" s="205" t="s">
        <v>25789</v>
      </c>
      <c r="E1571" s="202" t="s">
        <v>13557</v>
      </c>
      <c r="F1571" s="204" t="s">
        <v>25790</v>
      </c>
      <c r="G1571" s="204" t="s">
        <v>25791</v>
      </c>
      <c r="H1571" s="204" t="s">
        <v>25573</v>
      </c>
      <c r="I1571" s="204" t="s">
        <v>30916</v>
      </c>
      <c r="J1571" s="204" t="s">
        <v>6321</v>
      </c>
      <c r="K1571" s="204" t="s">
        <v>25792</v>
      </c>
      <c r="L1571" s="204" t="s">
        <v>6321</v>
      </c>
      <c r="M1571" s="204" t="s">
        <v>25575</v>
      </c>
    </row>
    <row r="1572" spans="1:13" ht="56.25" x14ac:dyDescent="0.25">
      <c r="A1572" s="202" t="s">
        <v>25976</v>
      </c>
      <c r="B1572">
        <v>3548</v>
      </c>
      <c r="C1572" s="203" t="s">
        <v>25974</v>
      </c>
      <c r="D1572" s="205" t="s">
        <v>30917</v>
      </c>
      <c r="E1572" s="202" t="s">
        <v>25975</v>
      </c>
      <c r="F1572" s="204" t="s">
        <v>25977</v>
      </c>
      <c r="G1572" s="204" t="s">
        <v>25978</v>
      </c>
      <c r="H1572" s="204" t="s">
        <v>10441</v>
      </c>
      <c r="I1572" s="204" t="s">
        <v>25979</v>
      </c>
      <c r="J1572" s="204" t="s">
        <v>6321</v>
      </c>
      <c r="K1572" s="204" t="s">
        <v>12521</v>
      </c>
      <c r="L1572" s="204" t="s">
        <v>6321</v>
      </c>
      <c r="M1572" s="204" t="s">
        <v>25671</v>
      </c>
    </row>
    <row r="1573" spans="1:13" ht="56.25" x14ac:dyDescent="0.25">
      <c r="A1573" s="202" t="s">
        <v>13753</v>
      </c>
      <c r="B1573">
        <v>1888</v>
      </c>
      <c r="C1573" s="203" t="s">
        <v>13750</v>
      </c>
      <c r="D1573" s="205" t="s">
        <v>13751</v>
      </c>
      <c r="E1573" s="202" t="s">
        <v>13752</v>
      </c>
      <c r="F1573" s="204" t="s">
        <v>13737</v>
      </c>
      <c r="G1573" s="204" t="s">
        <v>13738</v>
      </c>
      <c r="H1573" s="204" t="s">
        <v>6473</v>
      </c>
      <c r="I1573" s="204" t="s">
        <v>13739</v>
      </c>
      <c r="J1573" s="204" t="s">
        <v>6321</v>
      </c>
      <c r="K1573" s="204" t="s">
        <v>13740</v>
      </c>
      <c r="L1573" s="204" t="s">
        <v>6321</v>
      </c>
      <c r="M1573" s="204" t="s">
        <v>831</v>
      </c>
    </row>
    <row r="1574" spans="1:13" ht="78.75" x14ac:dyDescent="0.25">
      <c r="A1574" s="202" t="s">
        <v>30918</v>
      </c>
      <c r="B1574">
        <v>3171</v>
      </c>
      <c r="C1574" s="203" t="s">
        <v>18479</v>
      </c>
      <c r="D1574" s="202" t="s">
        <v>30919</v>
      </c>
      <c r="E1574" s="202" t="s">
        <v>30920</v>
      </c>
      <c r="F1574" s="204" t="s">
        <v>18480</v>
      </c>
      <c r="G1574" s="204" t="s">
        <v>18481</v>
      </c>
      <c r="H1574" s="204" t="s">
        <v>6427</v>
      </c>
      <c r="I1574" s="204" t="s">
        <v>18482</v>
      </c>
      <c r="J1574" s="204" t="s">
        <v>6321</v>
      </c>
      <c r="K1574" s="204" t="s">
        <v>6321</v>
      </c>
      <c r="L1574" s="204" t="s">
        <v>6321</v>
      </c>
      <c r="M1574" s="204" t="s">
        <v>6363</v>
      </c>
    </row>
    <row r="1575" spans="1:13" ht="67.5" x14ac:dyDescent="0.25">
      <c r="A1575" s="202" t="s">
        <v>4314</v>
      </c>
      <c r="B1575">
        <v>4619</v>
      </c>
      <c r="C1575" s="203" t="s">
        <v>23915</v>
      </c>
      <c r="D1575" s="205" t="s">
        <v>23916</v>
      </c>
      <c r="E1575" s="202" t="s">
        <v>4316</v>
      </c>
      <c r="F1575" s="204" t="s">
        <v>10820</v>
      </c>
      <c r="G1575" s="204" t="s">
        <v>10821</v>
      </c>
      <c r="H1575" s="204" t="s">
        <v>6522</v>
      </c>
      <c r="I1575" s="204" t="s">
        <v>10822</v>
      </c>
      <c r="J1575" s="204" t="s">
        <v>6321</v>
      </c>
      <c r="K1575" s="204" t="s">
        <v>6321</v>
      </c>
      <c r="L1575" s="204" t="s">
        <v>6321</v>
      </c>
      <c r="M1575" s="204" t="s">
        <v>831</v>
      </c>
    </row>
    <row r="1576" spans="1:13" ht="67.5" x14ac:dyDescent="0.25">
      <c r="A1576" s="202" t="s">
        <v>20206</v>
      </c>
      <c r="B1576">
        <v>3619</v>
      </c>
      <c r="C1576" s="203" t="s">
        <v>20203</v>
      </c>
      <c r="D1576" s="205" t="s">
        <v>20204</v>
      </c>
      <c r="E1576" s="202" t="s">
        <v>20205</v>
      </c>
      <c r="F1576" s="204" t="s">
        <v>20207</v>
      </c>
      <c r="G1576" s="204" t="s">
        <v>20208</v>
      </c>
      <c r="H1576" s="204" t="s">
        <v>8304</v>
      </c>
      <c r="I1576" s="204" t="s">
        <v>20208</v>
      </c>
      <c r="J1576" s="204" t="s">
        <v>6321</v>
      </c>
      <c r="K1576" s="204" t="s">
        <v>6321</v>
      </c>
      <c r="L1576" s="204" t="s">
        <v>6321</v>
      </c>
      <c r="M1576" s="204" t="s">
        <v>831</v>
      </c>
    </row>
    <row r="1577" spans="1:13" ht="90" x14ac:dyDescent="0.25">
      <c r="A1577" s="202" t="s">
        <v>18897</v>
      </c>
      <c r="B1577">
        <v>3274</v>
      </c>
      <c r="C1577" s="203" t="s">
        <v>18894</v>
      </c>
      <c r="D1577" s="205" t="s">
        <v>18895</v>
      </c>
      <c r="E1577" s="202" t="s">
        <v>18896</v>
      </c>
      <c r="F1577" s="204" t="s">
        <v>18898</v>
      </c>
      <c r="G1577" s="204" t="s">
        <v>18899</v>
      </c>
      <c r="H1577" s="204" t="s">
        <v>6510</v>
      </c>
      <c r="I1577" s="204" t="s">
        <v>18899</v>
      </c>
      <c r="J1577" s="204" t="s">
        <v>6321</v>
      </c>
      <c r="K1577" s="204" t="s">
        <v>6321</v>
      </c>
      <c r="L1577" s="204" t="s">
        <v>6517</v>
      </c>
      <c r="M1577" s="204" t="s">
        <v>831</v>
      </c>
    </row>
    <row r="1578" spans="1:13" ht="33.75" x14ac:dyDescent="0.25">
      <c r="A1578" s="202" t="s">
        <v>7453</v>
      </c>
      <c r="B1578">
        <v>227</v>
      </c>
      <c r="C1578" s="203" t="s">
        <v>7450</v>
      </c>
      <c r="D1578" s="205" t="s">
        <v>7451</v>
      </c>
      <c r="E1578" s="202" t="s">
        <v>7452</v>
      </c>
      <c r="F1578" s="204" t="s">
        <v>7454</v>
      </c>
      <c r="G1578" s="204" t="s">
        <v>7455</v>
      </c>
      <c r="H1578" s="204" t="s">
        <v>6480</v>
      </c>
      <c r="I1578" s="204" t="s">
        <v>7456</v>
      </c>
      <c r="J1578" s="204" t="s">
        <v>6321</v>
      </c>
      <c r="K1578" s="204" t="s">
        <v>6321</v>
      </c>
      <c r="L1578" s="204" t="s">
        <v>6321</v>
      </c>
      <c r="M1578" s="204" t="s">
        <v>831</v>
      </c>
    </row>
    <row r="1579" spans="1:13" ht="67.5" x14ac:dyDescent="0.25">
      <c r="A1579" s="206" t="s">
        <v>17914</v>
      </c>
      <c r="B1579">
        <v>3030</v>
      </c>
      <c r="C1579" s="207" t="s">
        <v>17911</v>
      </c>
      <c r="D1579" s="208" t="s">
        <v>17912</v>
      </c>
      <c r="E1579" s="206" t="s">
        <v>17913</v>
      </c>
      <c r="F1579" s="209" t="s">
        <v>17915</v>
      </c>
      <c r="G1579" s="209" t="s">
        <v>17916</v>
      </c>
      <c r="H1579" s="209" t="s">
        <v>8304</v>
      </c>
      <c r="I1579" s="209" t="s">
        <v>17916</v>
      </c>
      <c r="J1579" s="209" t="s">
        <v>6321</v>
      </c>
      <c r="K1579" s="209" t="s">
        <v>6321</v>
      </c>
      <c r="L1579" s="209" t="s">
        <v>6321</v>
      </c>
      <c r="M1579" s="209" t="s">
        <v>831</v>
      </c>
    </row>
    <row r="1580" spans="1:13" ht="78.75" x14ac:dyDescent="0.25">
      <c r="A1580" s="206" t="s">
        <v>1966</v>
      </c>
      <c r="B1580">
        <v>336</v>
      </c>
      <c r="C1580" s="207" t="s">
        <v>7946</v>
      </c>
      <c r="D1580" s="208" t="s">
        <v>7947</v>
      </c>
      <c r="E1580" s="206" t="s">
        <v>4621</v>
      </c>
      <c r="F1580" s="209" t="s">
        <v>7948</v>
      </c>
      <c r="G1580" s="209" t="s">
        <v>7949</v>
      </c>
      <c r="H1580" s="209" t="s">
        <v>6375</v>
      </c>
      <c r="I1580" s="209" t="s">
        <v>7950</v>
      </c>
      <c r="J1580" s="209" t="s">
        <v>6321</v>
      </c>
      <c r="K1580" s="209" t="s">
        <v>6321</v>
      </c>
      <c r="L1580" s="209" t="s">
        <v>6321</v>
      </c>
      <c r="M1580" s="209" t="s">
        <v>831</v>
      </c>
    </row>
    <row r="1581" spans="1:13" ht="45" x14ac:dyDescent="0.25">
      <c r="A1581" s="202" t="s">
        <v>6666</v>
      </c>
      <c r="B1581">
        <v>70</v>
      </c>
      <c r="C1581" s="203" t="s">
        <v>6663</v>
      </c>
      <c r="D1581" s="205" t="s">
        <v>6664</v>
      </c>
      <c r="E1581" s="202" t="s">
        <v>6665</v>
      </c>
      <c r="F1581" s="204" t="s">
        <v>6667</v>
      </c>
      <c r="G1581" s="204" t="s">
        <v>6668</v>
      </c>
      <c r="H1581" s="204" t="s">
        <v>6536</v>
      </c>
      <c r="I1581" s="204" t="s">
        <v>6668</v>
      </c>
      <c r="J1581" s="204" t="s">
        <v>6321</v>
      </c>
      <c r="K1581" s="204" t="s">
        <v>6321</v>
      </c>
      <c r="L1581" s="204" t="s">
        <v>6321</v>
      </c>
      <c r="M1581" s="204" t="s">
        <v>831</v>
      </c>
    </row>
    <row r="1582" spans="1:13" ht="78.75" x14ac:dyDescent="0.25">
      <c r="A1582" s="202" t="s">
        <v>30921</v>
      </c>
      <c r="B1582">
        <v>1823</v>
      </c>
      <c r="C1582" s="203" t="s">
        <v>13524</v>
      </c>
      <c r="D1582" s="202" t="s">
        <v>30922</v>
      </c>
      <c r="E1582" s="202" t="s">
        <v>30923</v>
      </c>
      <c r="F1582" s="204" t="s">
        <v>12317</v>
      </c>
      <c r="G1582" s="204" t="s">
        <v>12318</v>
      </c>
      <c r="H1582" s="204" t="s">
        <v>6578</v>
      </c>
      <c r="I1582" s="204" t="s">
        <v>12319</v>
      </c>
      <c r="J1582" s="204" t="s">
        <v>6321</v>
      </c>
      <c r="K1582" s="204" t="s">
        <v>6566</v>
      </c>
      <c r="L1582" s="204" t="s">
        <v>6321</v>
      </c>
      <c r="M1582" s="204" t="s">
        <v>831</v>
      </c>
    </row>
    <row r="1583" spans="1:13" ht="45" x14ac:dyDescent="0.25">
      <c r="A1583" s="202" t="s">
        <v>14284</v>
      </c>
      <c r="B1583">
        <v>2029</v>
      </c>
      <c r="C1583" s="203" t="s">
        <v>14281</v>
      </c>
      <c r="D1583" s="205" t="s">
        <v>14282</v>
      </c>
      <c r="E1583" s="202" t="s">
        <v>14283</v>
      </c>
      <c r="F1583" s="204" t="s">
        <v>7407</v>
      </c>
      <c r="G1583" s="204" t="s">
        <v>7408</v>
      </c>
      <c r="H1583" s="204" t="s">
        <v>6473</v>
      </c>
      <c r="I1583" s="204" t="s">
        <v>7409</v>
      </c>
      <c r="J1583" s="204" t="s">
        <v>6321</v>
      </c>
      <c r="K1583" s="204" t="s">
        <v>11380</v>
      </c>
      <c r="L1583" s="204" t="s">
        <v>6321</v>
      </c>
      <c r="M1583" s="204" t="s">
        <v>831</v>
      </c>
    </row>
    <row r="1584" spans="1:13" ht="33.75" x14ac:dyDescent="0.25">
      <c r="A1584" s="206" t="s">
        <v>4658</v>
      </c>
      <c r="B1584">
        <v>3057</v>
      </c>
      <c r="C1584" s="207" t="s">
        <v>18020</v>
      </c>
      <c r="D1584" s="208" t="s">
        <v>18021</v>
      </c>
      <c r="E1584" s="206" t="s">
        <v>4660</v>
      </c>
      <c r="F1584" s="209" t="s">
        <v>17904</v>
      </c>
      <c r="G1584" s="209" t="s">
        <v>8315</v>
      </c>
      <c r="H1584" s="209" t="s">
        <v>6480</v>
      </c>
      <c r="I1584" s="209" t="s">
        <v>8315</v>
      </c>
      <c r="J1584" s="209" t="s">
        <v>6321</v>
      </c>
      <c r="K1584" s="209" t="s">
        <v>6321</v>
      </c>
      <c r="L1584" s="209" t="s">
        <v>6321</v>
      </c>
      <c r="M1584" s="209" t="s">
        <v>831</v>
      </c>
    </row>
    <row r="1585" spans="1:13" ht="56.25" x14ac:dyDescent="0.25">
      <c r="A1585" s="202" t="s">
        <v>19843</v>
      </c>
      <c r="B1585">
        <v>3503</v>
      </c>
      <c r="C1585" s="203" t="s">
        <v>19840</v>
      </c>
      <c r="D1585" s="205" t="s">
        <v>19841</v>
      </c>
      <c r="E1585" s="202" t="s">
        <v>19842</v>
      </c>
      <c r="F1585" s="204" t="s">
        <v>19844</v>
      </c>
      <c r="G1585" s="204" t="s">
        <v>19845</v>
      </c>
      <c r="H1585" s="204" t="s">
        <v>6491</v>
      </c>
      <c r="I1585" s="204" t="s">
        <v>19845</v>
      </c>
      <c r="J1585" s="204" t="s">
        <v>6321</v>
      </c>
      <c r="K1585" s="204" t="s">
        <v>6321</v>
      </c>
      <c r="L1585" s="204" t="s">
        <v>6321</v>
      </c>
      <c r="M1585" s="204" t="s">
        <v>6363</v>
      </c>
    </row>
    <row r="1586" spans="1:13" ht="22.5" x14ac:dyDescent="0.25">
      <c r="A1586" s="202" t="s">
        <v>15807</v>
      </c>
      <c r="B1586">
        <v>2425</v>
      </c>
      <c r="C1586" s="203" t="s">
        <v>15804</v>
      </c>
      <c r="D1586" s="205" t="s">
        <v>15805</v>
      </c>
      <c r="E1586" s="202" t="s">
        <v>15806</v>
      </c>
      <c r="F1586" s="204" t="s">
        <v>8532</v>
      </c>
      <c r="G1586" s="204" t="s">
        <v>11623</v>
      </c>
      <c r="H1586" s="204" t="s">
        <v>7494</v>
      </c>
      <c r="I1586" s="204" t="s">
        <v>11623</v>
      </c>
      <c r="J1586" s="204" t="s">
        <v>6321</v>
      </c>
      <c r="K1586" s="204" t="s">
        <v>6321</v>
      </c>
      <c r="L1586" s="204" t="s">
        <v>6321</v>
      </c>
      <c r="M1586" s="204" t="s">
        <v>6363</v>
      </c>
    </row>
    <row r="1587" spans="1:13" ht="33.75" x14ac:dyDescent="0.25">
      <c r="A1587" s="206" t="s">
        <v>1977</v>
      </c>
      <c r="B1587">
        <v>208</v>
      </c>
      <c r="C1587" s="207" t="s">
        <v>7346</v>
      </c>
      <c r="D1587" s="208" t="s">
        <v>7347</v>
      </c>
      <c r="E1587" s="206" t="s">
        <v>7348</v>
      </c>
      <c r="F1587" s="209" t="s">
        <v>7349</v>
      </c>
      <c r="G1587" s="209" t="s">
        <v>7350</v>
      </c>
      <c r="H1587" s="209" t="s">
        <v>6337</v>
      </c>
      <c r="I1587" s="209" t="s">
        <v>7351</v>
      </c>
      <c r="J1587" s="209" t="s">
        <v>6321</v>
      </c>
      <c r="K1587" s="209" t="s">
        <v>6321</v>
      </c>
      <c r="L1587" s="209" t="s">
        <v>6517</v>
      </c>
      <c r="M1587" s="209" t="s">
        <v>831</v>
      </c>
    </row>
    <row r="1588" spans="1:13" ht="33.75" x14ac:dyDescent="0.25">
      <c r="A1588" s="202" t="s">
        <v>1977</v>
      </c>
      <c r="B1588">
        <v>209</v>
      </c>
      <c r="C1588" s="203" t="s">
        <v>7352</v>
      </c>
      <c r="D1588" s="205" t="s">
        <v>7353</v>
      </c>
      <c r="E1588" s="202" t="s">
        <v>7348</v>
      </c>
      <c r="F1588" s="204" t="s">
        <v>7354</v>
      </c>
      <c r="G1588" s="204" t="s">
        <v>7355</v>
      </c>
      <c r="H1588" s="204" t="s">
        <v>6337</v>
      </c>
      <c r="I1588" s="204" t="s">
        <v>7356</v>
      </c>
      <c r="J1588" s="204" t="s">
        <v>6321</v>
      </c>
      <c r="K1588" s="204" t="s">
        <v>6321</v>
      </c>
      <c r="L1588" s="204" t="s">
        <v>6517</v>
      </c>
      <c r="M1588" s="204" t="s">
        <v>6330</v>
      </c>
    </row>
    <row r="1589" spans="1:13" ht="33.75" x14ac:dyDescent="0.25">
      <c r="A1589" s="202" t="s">
        <v>1979</v>
      </c>
      <c r="B1589">
        <v>967</v>
      </c>
      <c r="C1589" s="203" t="s">
        <v>25696</v>
      </c>
      <c r="D1589" s="205" t="s">
        <v>25697</v>
      </c>
      <c r="E1589" s="202" t="s">
        <v>24898</v>
      </c>
      <c r="F1589" s="204" t="s">
        <v>25694</v>
      </c>
      <c r="G1589" s="204" t="s">
        <v>25695</v>
      </c>
      <c r="H1589" s="204" t="s">
        <v>6427</v>
      </c>
      <c r="I1589" s="204" t="s">
        <v>25695</v>
      </c>
      <c r="J1589" s="204" t="s">
        <v>6321</v>
      </c>
      <c r="K1589" s="204" t="s">
        <v>6321</v>
      </c>
      <c r="L1589" s="204" t="s">
        <v>6321</v>
      </c>
      <c r="M1589" s="204" t="s">
        <v>25568</v>
      </c>
    </row>
    <row r="1590" spans="1:13" ht="56.25" x14ac:dyDescent="0.25">
      <c r="A1590" s="206" t="s">
        <v>1979</v>
      </c>
      <c r="B1590">
        <v>966</v>
      </c>
      <c r="C1590" s="207" t="s">
        <v>25692</v>
      </c>
      <c r="D1590" s="208" t="s">
        <v>25693</v>
      </c>
      <c r="E1590" s="206" t="s">
        <v>24898</v>
      </c>
      <c r="F1590" s="209" t="s">
        <v>30924</v>
      </c>
      <c r="G1590" s="209" t="s">
        <v>30925</v>
      </c>
      <c r="H1590" s="209" t="s">
        <v>7589</v>
      </c>
      <c r="I1590" s="209" t="s">
        <v>30926</v>
      </c>
      <c r="J1590" s="209" t="s">
        <v>6321</v>
      </c>
      <c r="K1590" s="209" t="s">
        <v>30927</v>
      </c>
      <c r="L1590" s="209" t="s">
        <v>6321</v>
      </c>
      <c r="M1590" s="209" t="s">
        <v>30928</v>
      </c>
    </row>
    <row r="1591" spans="1:13" ht="33.75" x14ac:dyDescent="0.25">
      <c r="A1591" s="202" t="s">
        <v>6345</v>
      </c>
      <c r="B1591">
        <v>5</v>
      </c>
      <c r="C1591" s="203" t="s">
        <v>6342</v>
      </c>
      <c r="D1591" s="205" t="s">
        <v>6343</v>
      </c>
      <c r="E1591" s="202" t="s">
        <v>6344</v>
      </c>
      <c r="F1591" s="204" t="s">
        <v>6346</v>
      </c>
      <c r="G1591" s="204" t="s">
        <v>6328</v>
      </c>
      <c r="H1591" s="204" t="s">
        <v>6329</v>
      </c>
      <c r="I1591" s="204" t="s">
        <v>6328</v>
      </c>
      <c r="J1591" s="204" t="s">
        <v>6347</v>
      </c>
      <c r="K1591" s="204" t="s">
        <v>6321</v>
      </c>
      <c r="L1591" s="204" t="s">
        <v>6321</v>
      </c>
      <c r="M1591" s="204" t="s">
        <v>831</v>
      </c>
    </row>
    <row r="1592" spans="1:13" ht="33.75" x14ac:dyDescent="0.25">
      <c r="A1592" s="206" t="s">
        <v>7331</v>
      </c>
      <c r="B1592">
        <v>204</v>
      </c>
      <c r="C1592" s="207" t="s">
        <v>7328</v>
      </c>
      <c r="D1592" s="208" t="s">
        <v>7329</v>
      </c>
      <c r="E1592" s="206" t="s">
        <v>7330</v>
      </c>
      <c r="F1592" s="209" t="s">
        <v>7332</v>
      </c>
      <c r="G1592" s="209" t="s">
        <v>7333</v>
      </c>
      <c r="H1592" s="209" t="s">
        <v>6337</v>
      </c>
      <c r="I1592" s="209" t="s">
        <v>7334</v>
      </c>
      <c r="J1592" s="209" t="s">
        <v>6321</v>
      </c>
      <c r="K1592" s="209" t="s">
        <v>6321</v>
      </c>
      <c r="L1592" s="209" t="s">
        <v>6517</v>
      </c>
      <c r="M1592" s="209" t="s">
        <v>831</v>
      </c>
    </row>
    <row r="1593" spans="1:13" ht="45" x14ac:dyDescent="0.25">
      <c r="A1593" s="220" t="s">
        <v>7331</v>
      </c>
      <c r="B1593">
        <v>205</v>
      </c>
      <c r="C1593" s="203" t="s">
        <v>7335</v>
      </c>
      <c r="D1593" s="205" t="s">
        <v>7336</v>
      </c>
      <c r="E1593" s="202" t="s">
        <v>7330</v>
      </c>
      <c r="F1593" s="204" t="s">
        <v>7337</v>
      </c>
      <c r="G1593" s="204" t="s">
        <v>7338</v>
      </c>
      <c r="H1593" s="204" t="s">
        <v>6337</v>
      </c>
      <c r="I1593" s="204" t="s">
        <v>7339</v>
      </c>
      <c r="J1593" s="204" t="s">
        <v>6321</v>
      </c>
      <c r="K1593" s="204" t="s">
        <v>6321</v>
      </c>
      <c r="L1593" s="204" t="s">
        <v>6517</v>
      </c>
      <c r="M1593" s="204" t="s">
        <v>831</v>
      </c>
    </row>
    <row r="1594" spans="1:13" ht="67.5" x14ac:dyDescent="0.25">
      <c r="A1594" s="202" t="s">
        <v>1298</v>
      </c>
      <c r="B1594">
        <v>934</v>
      </c>
      <c r="C1594" s="203" t="s">
        <v>10098</v>
      </c>
      <c r="D1594" s="205" t="s">
        <v>10099</v>
      </c>
      <c r="E1594" s="202" t="s">
        <v>1299</v>
      </c>
      <c r="F1594" s="204" t="s">
        <v>10100</v>
      </c>
      <c r="G1594" s="204" t="s">
        <v>10101</v>
      </c>
      <c r="H1594" s="204" t="s">
        <v>6375</v>
      </c>
      <c r="I1594" s="204" t="s">
        <v>10102</v>
      </c>
      <c r="J1594" s="204" t="s">
        <v>6321</v>
      </c>
      <c r="K1594" s="204" t="s">
        <v>6321</v>
      </c>
      <c r="L1594" s="204" t="s">
        <v>6321</v>
      </c>
      <c r="M1594" s="204" t="s">
        <v>6330</v>
      </c>
    </row>
    <row r="1595" spans="1:13" ht="45" x14ac:dyDescent="0.25">
      <c r="A1595" s="206" t="s">
        <v>1985</v>
      </c>
      <c r="B1595">
        <v>646</v>
      </c>
      <c r="C1595" s="207" t="s">
        <v>9343</v>
      </c>
      <c r="D1595" s="208" t="s">
        <v>9344</v>
      </c>
      <c r="E1595" s="206" t="s">
        <v>9345</v>
      </c>
      <c r="F1595" s="209" t="s">
        <v>9346</v>
      </c>
      <c r="G1595" s="209" t="s">
        <v>9347</v>
      </c>
      <c r="H1595" s="209" t="s">
        <v>7479</v>
      </c>
      <c r="I1595" s="209" t="s">
        <v>9347</v>
      </c>
      <c r="J1595" s="209" t="s">
        <v>6321</v>
      </c>
      <c r="K1595" s="209" t="s">
        <v>6321</v>
      </c>
      <c r="L1595" s="209" t="s">
        <v>9348</v>
      </c>
      <c r="M1595" s="209" t="s">
        <v>6330</v>
      </c>
    </row>
    <row r="1596" spans="1:13" ht="56.25" x14ac:dyDescent="0.25">
      <c r="A1596" s="202" t="s">
        <v>1985</v>
      </c>
      <c r="B1596">
        <v>647</v>
      </c>
      <c r="C1596" s="203" t="s">
        <v>9349</v>
      </c>
      <c r="D1596" s="205" t="s">
        <v>9350</v>
      </c>
      <c r="E1596" s="202" t="s">
        <v>9345</v>
      </c>
      <c r="F1596" s="204" t="s">
        <v>9351</v>
      </c>
      <c r="G1596" s="204" t="s">
        <v>9352</v>
      </c>
      <c r="H1596" s="204" t="s">
        <v>7479</v>
      </c>
      <c r="I1596" s="204" t="s">
        <v>9352</v>
      </c>
      <c r="J1596" s="204" t="s">
        <v>6321</v>
      </c>
      <c r="K1596" s="204" t="s">
        <v>6321</v>
      </c>
      <c r="L1596" s="204" t="s">
        <v>6321</v>
      </c>
      <c r="M1596" s="204" t="s">
        <v>6363</v>
      </c>
    </row>
    <row r="1597" spans="1:13" ht="33.75" x14ac:dyDescent="0.25">
      <c r="A1597" s="202" t="s">
        <v>9103</v>
      </c>
      <c r="B1597">
        <v>591</v>
      </c>
      <c r="C1597" s="203" t="s">
        <v>9100</v>
      </c>
      <c r="D1597" s="205" t="s">
        <v>9101</v>
      </c>
      <c r="E1597" s="202" t="s">
        <v>9102</v>
      </c>
      <c r="F1597" s="204" t="s">
        <v>6346</v>
      </c>
      <c r="G1597" s="204" t="s">
        <v>6328</v>
      </c>
      <c r="H1597" s="204" t="s">
        <v>6329</v>
      </c>
      <c r="I1597" s="204" t="s">
        <v>6328</v>
      </c>
      <c r="J1597" s="204" t="s">
        <v>6347</v>
      </c>
      <c r="K1597" s="204" t="s">
        <v>6321</v>
      </c>
      <c r="L1597" s="204" t="s">
        <v>6321</v>
      </c>
      <c r="M1597" s="204" t="s">
        <v>831</v>
      </c>
    </row>
    <row r="1598" spans="1:13" ht="33.75" x14ac:dyDescent="0.25">
      <c r="A1598" s="202" t="s">
        <v>7302</v>
      </c>
      <c r="B1598">
        <v>197</v>
      </c>
      <c r="C1598" s="203" t="s">
        <v>7299</v>
      </c>
      <c r="D1598" s="205" t="s">
        <v>7300</v>
      </c>
      <c r="E1598" s="202" t="s">
        <v>7301</v>
      </c>
      <c r="F1598" s="204" t="s">
        <v>6346</v>
      </c>
      <c r="G1598" s="204" t="s">
        <v>6328</v>
      </c>
      <c r="H1598" s="204" t="s">
        <v>6329</v>
      </c>
      <c r="I1598" s="204" t="s">
        <v>6328</v>
      </c>
      <c r="J1598" s="204" t="s">
        <v>6347</v>
      </c>
      <c r="K1598" s="204" t="s">
        <v>6321</v>
      </c>
      <c r="L1598" s="204" t="s">
        <v>6321</v>
      </c>
      <c r="M1598" s="204" t="s">
        <v>831</v>
      </c>
    </row>
    <row r="1599" spans="1:13" ht="56.25" x14ac:dyDescent="0.25">
      <c r="A1599" s="206" t="s">
        <v>10144</v>
      </c>
      <c r="B1599">
        <v>950</v>
      </c>
      <c r="C1599" s="207" t="s">
        <v>10141</v>
      </c>
      <c r="D1599" s="208" t="s">
        <v>10142</v>
      </c>
      <c r="E1599" s="206" t="s">
        <v>10143</v>
      </c>
      <c r="F1599" s="209" t="s">
        <v>10145</v>
      </c>
      <c r="G1599" s="209" t="s">
        <v>10146</v>
      </c>
      <c r="H1599" s="209" t="s">
        <v>6369</v>
      </c>
      <c r="I1599" s="209" t="s">
        <v>10146</v>
      </c>
      <c r="J1599" s="209" t="s">
        <v>6321</v>
      </c>
      <c r="K1599" s="209" t="s">
        <v>6321</v>
      </c>
      <c r="L1599" s="209" t="s">
        <v>6321</v>
      </c>
      <c r="M1599" s="209" t="s">
        <v>831</v>
      </c>
    </row>
    <row r="1600" spans="1:13" ht="56.25" x14ac:dyDescent="0.25">
      <c r="A1600" s="206" t="s">
        <v>1997</v>
      </c>
      <c r="B1600">
        <v>826</v>
      </c>
      <c r="C1600" s="207" t="s">
        <v>9668</v>
      </c>
      <c r="D1600" s="208" t="s">
        <v>9669</v>
      </c>
      <c r="E1600" s="206" t="s">
        <v>4693</v>
      </c>
      <c r="F1600" s="209" t="s">
        <v>6611</v>
      </c>
      <c r="G1600" s="209" t="s">
        <v>9670</v>
      </c>
      <c r="H1600" s="209" t="s">
        <v>6536</v>
      </c>
      <c r="I1600" s="209" t="s">
        <v>9671</v>
      </c>
      <c r="J1600" s="209" t="s">
        <v>6321</v>
      </c>
      <c r="K1600" s="209" t="s">
        <v>6321</v>
      </c>
      <c r="L1600" s="209" t="s">
        <v>6321</v>
      </c>
      <c r="M1600" s="209" t="s">
        <v>831</v>
      </c>
    </row>
    <row r="1601" spans="1:13" ht="101.25" x14ac:dyDescent="0.25">
      <c r="A1601" s="206" t="s">
        <v>1999</v>
      </c>
      <c r="B1601">
        <v>8</v>
      </c>
      <c r="C1601" s="207" t="s">
        <v>6364</v>
      </c>
      <c r="D1601" s="208" t="s">
        <v>6365</v>
      </c>
      <c r="E1601" s="206" t="s">
        <v>6366</v>
      </c>
      <c r="F1601" s="209" t="s">
        <v>6367</v>
      </c>
      <c r="G1601" s="209" t="s">
        <v>6368</v>
      </c>
      <c r="H1601" s="209" t="s">
        <v>6369</v>
      </c>
      <c r="I1601" s="209" t="s">
        <v>6370</v>
      </c>
      <c r="J1601" s="209" t="s">
        <v>6321</v>
      </c>
      <c r="K1601" s="209" t="s">
        <v>6321</v>
      </c>
      <c r="L1601" s="209" t="s">
        <v>6321</v>
      </c>
      <c r="M1601" s="209" t="s">
        <v>831</v>
      </c>
    </row>
    <row r="1602" spans="1:13" ht="101.25" x14ac:dyDescent="0.25">
      <c r="A1602" s="202" t="s">
        <v>2002</v>
      </c>
      <c r="B1602">
        <v>864</v>
      </c>
      <c r="C1602" s="203" t="s">
        <v>9835</v>
      </c>
      <c r="D1602" s="205" t="s">
        <v>9836</v>
      </c>
      <c r="E1602" s="202" t="s">
        <v>4695</v>
      </c>
      <c r="F1602" s="204" t="s">
        <v>9837</v>
      </c>
      <c r="G1602" s="204" t="s">
        <v>9838</v>
      </c>
      <c r="H1602" s="204" t="s">
        <v>7115</v>
      </c>
      <c r="I1602" s="204" t="s">
        <v>9839</v>
      </c>
      <c r="J1602" s="204" t="s">
        <v>6321</v>
      </c>
      <c r="K1602" s="204" t="s">
        <v>6321</v>
      </c>
      <c r="L1602" s="204" t="s">
        <v>6321</v>
      </c>
      <c r="M1602" s="204" t="s">
        <v>831</v>
      </c>
    </row>
    <row r="1603" spans="1:13" ht="90" x14ac:dyDescent="0.25">
      <c r="A1603" s="206" t="s">
        <v>30929</v>
      </c>
      <c r="B1603">
        <v>854</v>
      </c>
      <c r="C1603" s="207" t="s">
        <v>9798</v>
      </c>
      <c r="D1603" s="206" t="s">
        <v>30930</v>
      </c>
      <c r="E1603" s="206" t="s">
        <v>30931</v>
      </c>
      <c r="F1603" s="209" t="s">
        <v>9799</v>
      </c>
      <c r="G1603" s="209" t="s">
        <v>9800</v>
      </c>
      <c r="H1603" s="209" t="s">
        <v>6375</v>
      </c>
      <c r="I1603" s="209" t="s">
        <v>9801</v>
      </c>
      <c r="J1603" s="209" t="s">
        <v>6321</v>
      </c>
      <c r="K1603" s="209" t="s">
        <v>6321</v>
      </c>
      <c r="L1603" s="209" t="s">
        <v>6321</v>
      </c>
      <c r="M1603" s="209" t="s">
        <v>831</v>
      </c>
    </row>
    <row r="1604" spans="1:13" ht="78.75" x14ac:dyDescent="0.25">
      <c r="A1604" s="202" t="s">
        <v>2007</v>
      </c>
      <c r="B1604">
        <v>635</v>
      </c>
      <c r="C1604" s="203" t="s">
        <v>9300</v>
      </c>
      <c r="D1604" s="205" t="s">
        <v>9301</v>
      </c>
      <c r="E1604" s="202" t="s">
        <v>9302</v>
      </c>
      <c r="F1604" s="204" t="s">
        <v>30932</v>
      </c>
      <c r="G1604" s="204" t="s">
        <v>30933</v>
      </c>
      <c r="H1604" s="204" t="s">
        <v>6427</v>
      </c>
      <c r="I1604" s="204" t="s">
        <v>30934</v>
      </c>
      <c r="J1604" s="204" t="s">
        <v>6321</v>
      </c>
      <c r="K1604" s="204" t="s">
        <v>6321</v>
      </c>
      <c r="L1604" s="204" t="s">
        <v>6321</v>
      </c>
      <c r="M1604" s="204" t="s">
        <v>30489</v>
      </c>
    </row>
    <row r="1605" spans="1:13" ht="56.25" x14ac:dyDescent="0.25">
      <c r="A1605" s="202" t="s">
        <v>2010</v>
      </c>
      <c r="B1605">
        <v>807</v>
      </c>
      <c r="C1605" s="203" t="s">
        <v>30935</v>
      </c>
      <c r="D1605" s="205" t="s">
        <v>30936</v>
      </c>
      <c r="E1605" s="202" t="s">
        <v>30937</v>
      </c>
      <c r="F1605" s="204" t="s">
        <v>7010</v>
      </c>
      <c r="G1605" s="204" t="s">
        <v>7011</v>
      </c>
      <c r="H1605" s="204" t="s">
        <v>7012</v>
      </c>
      <c r="I1605" s="204" t="s">
        <v>7011</v>
      </c>
      <c r="J1605" s="204" t="s">
        <v>6321</v>
      </c>
      <c r="K1605" s="204" t="s">
        <v>6321</v>
      </c>
      <c r="L1605" s="204" t="s">
        <v>6321</v>
      </c>
      <c r="M1605" s="204" t="s">
        <v>29562</v>
      </c>
    </row>
    <row r="1606" spans="1:13" ht="56.25" x14ac:dyDescent="0.25">
      <c r="A1606" s="206" t="s">
        <v>10218</v>
      </c>
      <c r="B1606">
        <v>968</v>
      </c>
      <c r="C1606" s="207" t="s">
        <v>10215</v>
      </c>
      <c r="D1606" s="208" t="s">
        <v>10216</v>
      </c>
      <c r="E1606" s="206" t="s">
        <v>10217</v>
      </c>
      <c r="F1606" s="209" t="s">
        <v>10145</v>
      </c>
      <c r="G1606" s="209" t="s">
        <v>10146</v>
      </c>
      <c r="H1606" s="209" t="s">
        <v>6369</v>
      </c>
      <c r="I1606" s="209" t="s">
        <v>10146</v>
      </c>
      <c r="J1606" s="209" t="s">
        <v>6321</v>
      </c>
      <c r="K1606" s="209" t="s">
        <v>6321</v>
      </c>
      <c r="L1606" s="209" t="s">
        <v>6321</v>
      </c>
      <c r="M1606" s="209" t="s">
        <v>831</v>
      </c>
    </row>
    <row r="1607" spans="1:13" ht="56.25" x14ac:dyDescent="0.25">
      <c r="A1607" s="202" t="s">
        <v>9613</v>
      </c>
      <c r="B1607">
        <v>809</v>
      </c>
      <c r="C1607" s="203" t="s">
        <v>9610</v>
      </c>
      <c r="D1607" s="205" t="s">
        <v>9611</v>
      </c>
      <c r="E1607" s="202" t="s">
        <v>9612</v>
      </c>
      <c r="F1607" s="204" t="s">
        <v>9614</v>
      </c>
      <c r="G1607" s="204" t="s">
        <v>9615</v>
      </c>
      <c r="H1607" s="204" t="s">
        <v>9215</v>
      </c>
      <c r="I1607" s="204" t="s">
        <v>9616</v>
      </c>
      <c r="J1607" s="204" t="s">
        <v>6321</v>
      </c>
      <c r="K1607" s="204" t="s">
        <v>6321</v>
      </c>
      <c r="L1607" s="204" t="s">
        <v>6517</v>
      </c>
      <c r="M1607" s="204" t="s">
        <v>831</v>
      </c>
    </row>
    <row r="1608" spans="1:13" ht="33.75" x14ac:dyDescent="0.25">
      <c r="A1608" s="206" t="s">
        <v>9613</v>
      </c>
      <c r="B1608">
        <v>810</v>
      </c>
      <c r="C1608" s="207" t="s">
        <v>9617</v>
      </c>
      <c r="D1608" s="208" t="s">
        <v>9618</v>
      </c>
      <c r="E1608" s="206" t="s">
        <v>9612</v>
      </c>
      <c r="F1608" s="209" t="s">
        <v>6689</v>
      </c>
      <c r="G1608" s="209" t="s">
        <v>6690</v>
      </c>
      <c r="H1608" s="209" t="s">
        <v>6691</v>
      </c>
      <c r="I1608" s="209" t="s">
        <v>6692</v>
      </c>
      <c r="J1608" s="209" t="s">
        <v>6321</v>
      </c>
      <c r="K1608" s="209" t="s">
        <v>6321</v>
      </c>
      <c r="L1608" s="209" t="s">
        <v>6321</v>
      </c>
      <c r="M1608" s="209" t="s">
        <v>831</v>
      </c>
    </row>
    <row r="1609" spans="1:13" ht="33.75" x14ac:dyDescent="0.25">
      <c r="A1609" s="202" t="s">
        <v>9743</v>
      </c>
      <c r="B1609">
        <v>841</v>
      </c>
      <c r="C1609" s="203" t="s">
        <v>9740</v>
      </c>
      <c r="D1609" s="205" t="s">
        <v>9741</v>
      </c>
      <c r="E1609" s="202" t="s">
        <v>9742</v>
      </c>
      <c r="F1609" s="204" t="s">
        <v>7332</v>
      </c>
      <c r="G1609" s="204" t="s">
        <v>7333</v>
      </c>
      <c r="H1609" s="204" t="s">
        <v>6337</v>
      </c>
      <c r="I1609" s="204" t="s">
        <v>7334</v>
      </c>
      <c r="J1609" s="204" t="s">
        <v>6321</v>
      </c>
      <c r="K1609" s="204" t="s">
        <v>6321</v>
      </c>
      <c r="L1609" s="204" t="s">
        <v>6517</v>
      </c>
      <c r="M1609" s="204" t="s">
        <v>831</v>
      </c>
    </row>
    <row r="1610" spans="1:13" ht="22.5" x14ac:dyDescent="0.25">
      <c r="A1610" s="206" t="s">
        <v>9114</v>
      </c>
      <c r="B1610">
        <v>594</v>
      </c>
      <c r="C1610" s="207" t="s">
        <v>9111</v>
      </c>
      <c r="D1610" s="208" t="s">
        <v>9112</v>
      </c>
      <c r="E1610" s="206" t="s">
        <v>9113</v>
      </c>
      <c r="F1610" s="209" t="s">
        <v>9115</v>
      </c>
      <c r="G1610" s="209" t="s">
        <v>9116</v>
      </c>
      <c r="H1610" s="209" t="s">
        <v>6337</v>
      </c>
      <c r="I1610" s="209" t="s">
        <v>9116</v>
      </c>
      <c r="J1610" s="209" t="s">
        <v>6321</v>
      </c>
      <c r="K1610" s="209" t="s">
        <v>6321</v>
      </c>
      <c r="L1610" s="209" t="s">
        <v>6321</v>
      </c>
      <c r="M1610" s="209" t="s">
        <v>831</v>
      </c>
    </row>
    <row r="1611" spans="1:13" ht="45" x14ac:dyDescent="0.25">
      <c r="A1611" s="206" t="s">
        <v>2014</v>
      </c>
      <c r="B1611">
        <v>478</v>
      </c>
      <c r="C1611" s="207" t="s">
        <v>8590</v>
      </c>
      <c r="D1611" s="208" t="s">
        <v>8591</v>
      </c>
      <c r="E1611" s="206" t="s">
        <v>8592</v>
      </c>
      <c r="F1611" s="209" t="s">
        <v>8593</v>
      </c>
      <c r="G1611" s="209" t="s">
        <v>8594</v>
      </c>
      <c r="H1611" s="209" t="s">
        <v>6388</v>
      </c>
      <c r="I1611" s="209" t="s">
        <v>8595</v>
      </c>
      <c r="J1611" s="209" t="s">
        <v>6321</v>
      </c>
      <c r="K1611" s="209" t="s">
        <v>7085</v>
      </c>
      <c r="L1611" s="209" t="s">
        <v>8596</v>
      </c>
      <c r="M1611" s="209" t="s">
        <v>831</v>
      </c>
    </row>
    <row r="1612" spans="1:13" ht="56.25" x14ac:dyDescent="0.25">
      <c r="A1612" s="206" t="s">
        <v>4697</v>
      </c>
      <c r="B1612">
        <v>952</v>
      </c>
      <c r="C1612" s="207" t="s">
        <v>10151</v>
      </c>
      <c r="D1612" s="208" t="s">
        <v>10152</v>
      </c>
      <c r="E1612" s="206" t="s">
        <v>4699</v>
      </c>
      <c r="F1612" s="209" t="s">
        <v>10153</v>
      </c>
      <c r="G1612" s="209" t="s">
        <v>10154</v>
      </c>
      <c r="H1612" s="209" t="s">
        <v>6375</v>
      </c>
      <c r="I1612" s="209" t="s">
        <v>10154</v>
      </c>
      <c r="J1612" s="209" t="s">
        <v>6321</v>
      </c>
      <c r="K1612" s="209" t="s">
        <v>6321</v>
      </c>
      <c r="L1612" s="209" t="s">
        <v>6321</v>
      </c>
      <c r="M1612" s="209" t="s">
        <v>831</v>
      </c>
    </row>
    <row r="1613" spans="1:13" ht="67.5" x14ac:dyDescent="0.25">
      <c r="A1613" s="202" t="s">
        <v>10187</v>
      </c>
      <c r="B1613">
        <v>959</v>
      </c>
      <c r="C1613" s="203" t="s">
        <v>10184</v>
      </c>
      <c r="D1613" s="205" t="s">
        <v>10185</v>
      </c>
      <c r="E1613" s="202" t="s">
        <v>10186</v>
      </c>
      <c r="F1613" s="204" t="s">
        <v>10181</v>
      </c>
      <c r="G1613" s="204" t="s">
        <v>10182</v>
      </c>
      <c r="H1613" s="204" t="s">
        <v>7589</v>
      </c>
      <c r="I1613" s="204" t="s">
        <v>10183</v>
      </c>
      <c r="J1613" s="204" t="s">
        <v>6321</v>
      </c>
      <c r="K1613" s="204" t="s">
        <v>6321</v>
      </c>
      <c r="L1613" s="204" t="s">
        <v>7273</v>
      </c>
      <c r="M1613" s="204" t="s">
        <v>831</v>
      </c>
    </row>
    <row r="1614" spans="1:13" ht="22.5" x14ac:dyDescent="0.25">
      <c r="A1614" s="206" t="s">
        <v>7360</v>
      </c>
      <c r="B1614">
        <v>210</v>
      </c>
      <c r="C1614" s="207" t="s">
        <v>7357</v>
      </c>
      <c r="D1614" s="208" t="s">
        <v>7358</v>
      </c>
      <c r="E1614" s="206" t="s">
        <v>7359</v>
      </c>
      <c r="F1614" s="209" t="s">
        <v>7257</v>
      </c>
      <c r="G1614" s="209" t="s">
        <v>7258</v>
      </c>
      <c r="H1614" s="209" t="s">
        <v>6886</v>
      </c>
      <c r="I1614" s="209" t="s">
        <v>7258</v>
      </c>
      <c r="J1614" s="209" t="s">
        <v>6321</v>
      </c>
      <c r="K1614" s="209" t="s">
        <v>6321</v>
      </c>
      <c r="L1614" s="209" t="s">
        <v>6321</v>
      </c>
      <c r="M1614" s="209" t="s">
        <v>831</v>
      </c>
    </row>
    <row r="1615" spans="1:13" ht="90" x14ac:dyDescent="0.25">
      <c r="A1615" s="202" t="s">
        <v>4708</v>
      </c>
      <c r="B1615">
        <v>947</v>
      </c>
      <c r="C1615" s="203" t="s">
        <v>10134</v>
      </c>
      <c r="D1615" s="205" t="s">
        <v>10135</v>
      </c>
      <c r="E1615" s="202" t="s">
        <v>4710</v>
      </c>
      <c r="F1615" s="204" t="s">
        <v>10136</v>
      </c>
      <c r="G1615" s="204" t="s">
        <v>10137</v>
      </c>
      <c r="H1615" s="204" t="s">
        <v>9851</v>
      </c>
      <c r="I1615" s="204" t="s">
        <v>10138</v>
      </c>
      <c r="J1615" s="204" t="s">
        <v>6321</v>
      </c>
      <c r="K1615" s="204" t="s">
        <v>6321</v>
      </c>
      <c r="L1615" s="204" t="s">
        <v>6321</v>
      </c>
      <c r="M1615" s="204" t="s">
        <v>6330</v>
      </c>
    </row>
    <row r="1616" spans="1:13" ht="33.75" x14ac:dyDescent="0.25">
      <c r="A1616" s="202" t="s">
        <v>9128</v>
      </c>
      <c r="B1616">
        <v>597</v>
      </c>
      <c r="C1616" s="203" t="s">
        <v>9125</v>
      </c>
      <c r="D1616" s="205" t="s">
        <v>9126</v>
      </c>
      <c r="E1616" s="202" t="s">
        <v>9127</v>
      </c>
      <c r="F1616" s="204" t="s">
        <v>7257</v>
      </c>
      <c r="G1616" s="204" t="s">
        <v>7258</v>
      </c>
      <c r="H1616" s="204" t="s">
        <v>6886</v>
      </c>
      <c r="I1616" s="204" t="s">
        <v>9129</v>
      </c>
      <c r="J1616" s="204" t="s">
        <v>6347</v>
      </c>
      <c r="K1616" s="204" t="s">
        <v>6321</v>
      </c>
      <c r="L1616" s="204" t="s">
        <v>6321</v>
      </c>
      <c r="M1616" s="204" t="s">
        <v>831</v>
      </c>
    </row>
    <row r="1617" spans="1:13" ht="45" x14ac:dyDescent="0.25">
      <c r="A1617" s="206" t="s">
        <v>2069</v>
      </c>
      <c r="B1617">
        <v>907</v>
      </c>
      <c r="C1617" s="207" t="s">
        <v>9979</v>
      </c>
      <c r="D1617" s="208" t="s">
        <v>9980</v>
      </c>
      <c r="E1617" s="206" t="s">
        <v>9981</v>
      </c>
      <c r="F1617" s="209" t="s">
        <v>8545</v>
      </c>
      <c r="G1617" s="209" t="s">
        <v>9982</v>
      </c>
      <c r="H1617" s="209" t="s">
        <v>6439</v>
      </c>
      <c r="I1617" s="209" t="s">
        <v>9982</v>
      </c>
      <c r="J1617" s="209" t="s">
        <v>6321</v>
      </c>
      <c r="K1617" s="209" t="s">
        <v>6321</v>
      </c>
      <c r="L1617" s="209" t="s">
        <v>6321</v>
      </c>
      <c r="M1617" s="209" t="s">
        <v>831</v>
      </c>
    </row>
    <row r="1618" spans="1:13" ht="33.75" x14ac:dyDescent="0.25">
      <c r="A1618" s="206" t="s">
        <v>9032</v>
      </c>
      <c r="B1618">
        <v>576</v>
      </c>
      <c r="C1618" s="207" t="s">
        <v>9029</v>
      </c>
      <c r="D1618" s="208" t="s">
        <v>9030</v>
      </c>
      <c r="E1618" s="206" t="s">
        <v>9031</v>
      </c>
      <c r="F1618" s="209" t="s">
        <v>9021</v>
      </c>
      <c r="G1618" s="209" t="s">
        <v>9022</v>
      </c>
      <c r="H1618" s="209" t="s">
        <v>9016</v>
      </c>
      <c r="I1618" s="209" t="s">
        <v>9022</v>
      </c>
      <c r="J1618" s="209" t="s">
        <v>6321</v>
      </c>
      <c r="K1618" s="209" t="s">
        <v>6321</v>
      </c>
      <c r="L1618" s="209" t="s">
        <v>6321</v>
      </c>
      <c r="M1618" s="209" t="s">
        <v>831</v>
      </c>
    </row>
    <row r="1619" spans="1:13" ht="146.25" x14ac:dyDescent="0.25">
      <c r="A1619" s="206" t="s">
        <v>1407</v>
      </c>
      <c r="B1619">
        <v>572</v>
      </c>
      <c r="C1619" s="207" t="s">
        <v>9006</v>
      </c>
      <c r="D1619" s="208" t="s">
        <v>25606</v>
      </c>
      <c r="E1619" s="206" t="s">
        <v>1408</v>
      </c>
      <c r="F1619" s="209" t="s">
        <v>9007</v>
      </c>
      <c r="G1619" s="209" t="s">
        <v>7313</v>
      </c>
      <c r="H1619" s="209" t="s">
        <v>7055</v>
      </c>
      <c r="I1619" s="209" t="s">
        <v>9008</v>
      </c>
      <c r="J1619" s="209" t="s">
        <v>6321</v>
      </c>
      <c r="K1619" s="209" t="s">
        <v>9009</v>
      </c>
      <c r="L1619" s="209" t="s">
        <v>6538</v>
      </c>
      <c r="M1619" s="209" t="s">
        <v>831</v>
      </c>
    </row>
    <row r="1620" spans="1:13" ht="45" x14ac:dyDescent="0.25">
      <c r="A1620" s="202" t="s">
        <v>8840</v>
      </c>
      <c r="B1620">
        <v>531</v>
      </c>
      <c r="C1620" s="203" t="s">
        <v>8838</v>
      </c>
      <c r="D1620" s="205" t="s">
        <v>25603</v>
      </c>
      <c r="E1620" s="202" t="s">
        <v>8839</v>
      </c>
      <c r="F1620" s="204" t="s">
        <v>6673</v>
      </c>
      <c r="G1620" s="204" t="s">
        <v>6674</v>
      </c>
      <c r="H1620" s="204" t="s">
        <v>6473</v>
      </c>
      <c r="I1620" s="204" t="s">
        <v>8841</v>
      </c>
      <c r="J1620" s="204" t="s">
        <v>6580</v>
      </c>
      <c r="K1620" s="204" t="s">
        <v>6321</v>
      </c>
      <c r="L1620" s="204" t="s">
        <v>6538</v>
      </c>
      <c r="M1620" s="204" t="s">
        <v>831</v>
      </c>
    </row>
    <row r="1621" spans="1:13" ht="45" x14ac:dyDescent="0.25">
      <c r="A1621" s="206" t="s">
        <v>1071</v>
      </c>
      <c r="B1621">
        <v>152</v>
      </c>
      <c r="C1621" s="207" t="s">
        <v>7086</v>
      </c>
      <c r="D1621" s="208" t="s">
        <v>7087</v>
      </c>
      <c r="E1621" s="206" t="s">
        <v>1072</v>
      </c>
      <c r="F1621" s="209" t="s">
        <v>7088</v>
      </c>
      <c r="G1621" s="209" t="s">
        <v>7089</v>
      </c>
      <c r="H1621" s="209" t="s">
        <v>7090</v>
      </c>
      <c r="I1621" s="209" t="s">
        <v>7089</v>
      </c>
      <c r="J1621" s="209" t="s">
        <v>6321</v>
      </c>
      <c r="K1621" s="209" t="s">
        <v>7085</v>
      </c>
      <c r="L1621" s="209" t="s">
        <v>6321</v>
      </c>
      <c r="M1621" s="209" t="s">
        <v>831</v>
      </c>
    </row>
    <row r="1622" spans="1:13" ht="45" x14ac:dyDescent="0.25">
      <c r="A1622" s="202" t="s">
        <v>6385</v>
      </c>
      <c r="B1622">
        <v>11</v>
      </c>
      <c r="C1622" s="203" t="s">
        <v>6382</v>
      </c>
      <c r="D1622" s="205" t="s">
        <v>6383</v>
      </c>
      <c r="E1622" s="202" t="s">
        <v>6384</v>
      </c>
      <c r="F1622" s="204" t="s">
        <v>6386</v>
      </c>
      <c r="G1622" s="204" t="s">
        <v>6387</v>
      </c>
      <c r="H1622" s="204" t="s">
        <v>6388</v>
      </c>
      <c r="I1622" s="204" t="s">
        <v>6389</v>
      </c>
      <c r="J1622" s="204" t="s">
        <v>6347</v>
      </c>
      <c r="K1622" s="204" t="s">
        <v>6321</v>
      </c>
      <c r="L1622" s="204" t="s">
        <v>6322</v>
      </c>
      <c r="M1622" s="204" t="s">
        <v>831</v>
      </c>
    </row>
    <row r="1623" spans="1:13" ht="22.5" x14ac:dyDescent="0.25">
      <c r="A1623" s="202" t="s">
        <v>6334</v>
      </c>
      <c r="B1623">
        <v>3</v>
      </c>
      <c r="C1623" s="203" t="s">
        <v>6331</v>
      </c>
      <c r="D1623" s="205" t="s">
        <v>6332</v>
      </c>
      <c r="E1623" s="202" t="s">
        <v>6333</v>
      </c>
      <c r="F1623" s="204" t="s">
        <v>6335</v>
      </c>
      <c r="G1623" s="204" t="s">
        <v>6336</v>
      </c>
      <c r="H1623" s="204" t="s">
        <v>6337</v>
      </c>
      <c r="I1623" s="204" t="s">
        <v>6336</v>
      </c>
      <c r="J1623" s="204" t="s">
        <v>6321</v>
      </c>
      <c r="K1623" s="204" t="s">
        <v>6321</v>
      </c>
      <c r="L1623" s="204" t="s">
        <v>6321</v>
      </c>
      <c r="M1623" s="204" t="s">
        <v>831</v>
      </c>
    </row>
    <row r="1624" spans="1:13" ht="33.75" x14ac:dyDescent="0.25">
      <c r="A1624" s="202" t="s">
        <v>9842</v>
      </c>
      <c r="B1624">
        <v>868</v>
      </c>
      <c r="C1624" s="203" t="s">
        <v>9840</v>
      </c>
      <c r="D1624" s="205" t="s">
        <v>9841</v>
      </c>
      <c r="E1624" s="202" t="s">
        <v>1360</v>
      </c>
      <c r="F1624" s="204" t="s">
        <v>9843</v>
      </c>
      <c r="G1624" s="204" t="s">
        <v>9844</v>
      </c>
      <c r="H1624" s="204" t="s">
        <v>6886</v>
      </c>
      <c r="I1624" s="204" t="s">
        <v>9844</v>
      </c>
      <c r="J1624" s="204" t="s">
        <v>6321</v>
      </c>
      <c r="K1624" s="204" t="s">
        <v>7040</v>
      </c>
      <c r="L1624" s="204" t="s">
        <v>6321</v>
      </c>
      <c r="M1624" s="204" t="s">
        <v>831</v>
      </c>
    </row>
    <row r="1625" spans="1:13" ht="101.25" x14ac:dyDescent="0.25">
      <c r="A1625" s="206" t="s">
        <v>5546</v>
      </c>
      <c r="B1625">
        <v>638</v>
      </c>
      <c r="C1625" s="207" t="s">
        <v>9313</v>
      </c>
      <c r="D1625" s="208" t="s">
        <v>9314</v>
      </c>
      <c r="E1625" s="206" t="s">
        <v>5796</v>
      </c>
      <c r="F1625" s="209" t="s">
        <v>9315</v>
      </c>
      <c r="G1625" s="209" t="s">
        <v>9316</v>
      </c>
      <c r="H1625" s="209" t="s">
        <v>6634</v>
      </c>
      <c r="I1625" s="209" t="s">
        <v>9317</v>
      </c>
      <c r="J1625" s="209" t="s">
        <v>6321</v>
      </c>
      <c r="K1625" s="209" t="s">
        <v>9318</v>
      </c>
      <c r="L1625" s="209" t="s">
        <v>7273</v>
      </c>
      <c r="M1625" s="209" t="s">
        <v>6330</v>
      </c>
    </row>
    <row r="1626" spans="1:13" ht="56.25" x14ac:dyDescent="0.25">
      <c r="A1626" s="202" t="s">
        <v>1402</v>
      </c>
      <c r="B1626">
        <v>811</v>
      </c>
      <c r="C1626" s="203" t="s">
        <v>9619</v>
      </c>
      <c r="D1626" s="205" t="s">
        <v>9620</v>
      </c>
      <c r="E1626" s="202" t="s">
        <v>1403</v>
      </c>
      <c r="F1626" s="204" t="s">
        <v>8237</v>
      </c>
      <c r="G1626" s="204" t="s">
        <v>8238</v>
      </c>
      <c r="H1626" s="204" t="s">
        <v>6578</v>
      </c>
      <c r="I1626" s="204" t="s">
        <v>9621</v>
      </c>
      <c r="J1626" s="204" t="s">
        <v>6321</v>
      </c>
      <c r="K1626" s="204" t="s">
        <v>7040</v>
      </c>
      <c r="L1626" s="204" t="s">
        <v>6321</v>
      </c>
      <c r="M1626" s="204" t="s">
        <v>831</v>
      </c>
    </row>
    <row r="1627" spans="1:13" ht="33.75" x14ac:dyDescent="0.25">
      <c r="A1627" s="202" t="s">
        <v>8798</v>
      </c>
      <c r="B1627">
        <v>523</v>
      </c>
      <c r="C1627" s="203" t="s">
        <v>8795</v>
      </c>
      <c r="D1627" s="205" t="s">
        <v>8796</v>
      </c>
      <c r="E1627" s="202" t="s">
        <v>8797</v>
      </c>
      <c r="F1627" s="204" t="s">
        <v>7454</v>
      </c>
      <c r="G1627" s="204" t="s">
        <v>7455</v>
      </c>
      <c r="H1627" s="204" t="s">
        <v>6480</v>
      </c>
      <c r="I1627" s="204" t="s">
        <v>7456</v>
      </c>
      <c r="J1627" s="204" t="s">
        <v>6321</v>
      </c>
      <c r="K1627" s="204" t="s">
        <v>6321</v>
      </c>
      <c r="L1627" s="204" t="s">
        <v>6321</v>
      </c>
      <c r="M1627" s="204" t="s">
        <v>831</v>
      </c>
    </row>
    <row r="1628" spans="1:13" ht="101.25" x14ac:dyDescent="0.25">
      <c r="A1628" s="220" t="s">
        <v>1336</v>
      </c>
      <c r="B1628">
        <v>568</v>
      </c>
      <c r="C1628" s="207" t="s">
        <v>8993</v>
      </c>
      <c r="D1628" s="208" t="s">
        <v>25605</v>
      </c>
      <c r="E1628" s="206" t="s">
        <v>1337</v>
      </c>
      <c r="F1628" s="209" t="s">
        <v>7454</v>
      </c>
      <c r="G1628" s="209" t="s">
        <v>7455</v>
      </c>
      <c r="H1628" s="209" t="s">
        <v>6480</v>
      </c>
      <c r="I1628" s="209" t="s">
        <v>7456</v>
      </c>
      <c r="J1628" s="209" t="s">
        <v>6321</v>
      </c>
      <c r="K1628" s="209" t="s">
        <v>8994</v>
      </c>
      <c r="L1628" s="209" t="s">
        <v>6538</v>
      </c>
      <c r="M1628" s="209" t="s">
        <v>831</v>
      </c>
    </row>
    <row r="1629" spans="1:13" ht="45" x14ac:dyDescent="0.25">
      <c r="A1629" s="202" t="s">
        <v>1336</v>
      </c>
      <c r="B1629">
        <v>567</v>
      </c>
      <c r="C1629" s="203" t="s">
        <v>8990</v>
      </c>
      <c r="D1629" s="205" t="s">
        <v>8991</v>
      </c>
      <c r="E1629" s="202" t="s">
        <v>1337</v>
      </c>
      <c r="F1629" s="204" t="s">
        <v>8992</v>
      </c>
      <c r="G1629" s="204" t="s">
        <v>8594</v>
      </c>
      <c r="H1629" s="204" t="s">
        <v>6388</v>
      </c>
      <c r="I1629" s="204" t="s">
        <v>8595</v>
      </c>
      <c r="J1629" s="204" t="s">
        <v>6321</v>
      </c>
      <c r="K1629" s="204" t="s">
        <v>6321</v>
      </c>
      <c r="L1629" s="204" t="s">
        <v>8596</v>
      </c>
      <c r="M1629" s="204" t="s">
        <v>831</v>
      </c>
    </row>
    <row r="1630" spans="1:13" ht="33.75" x14ac:dyDescent="0.25">
      <c r="A1630" s="206" t="s">
        <v>9959</v>
      </c>
      <c r="B1630">
        <v>901</v>
      </c>
      <c r="C1630" s="207" t="s">
        <v>9956</v>
      </c>
      <c r="D1630" s="208" t="s">
        <v>9957</v>
      </c>
      <c r="E1630" s="206" t="s">
        <v>9958</v>
      </c>
      <c r="F1630" s="209" t="s">
        <v>8766</v>
      </c>
      <c r="G1630" s="209" t="s">
        <v>8767</v>
      </c>
      <c r="H1630" s="209" t="s">
        <v>7039</v>
      </c>
      <c r="I1630" s="209" t="s">
        <v>8767</v>
      </c>
      <c r="J1630" s="209" t="s">
        <v>6321</v>
      </c>
      <c r="K1630" s="209" t="s">
        <v>7040</v>
      </c>
      <c r="L1630" s="209" t="s">
        <v>6321</v>
      </c>
      <c r="M1630" s="209" t="s">
        <v>831</v>
      </c>
    </row>
    <row r="1631" spans="1:13" ht="78.75" x14ac:dyDescent="0.25">
      <c r="A1631" s="202" t="s">
        <v>821</v>
      </c>
      <c r="B1631">
        <v>277</v>
      </c>
      <c r="C1631" s="203" t="s">
        <v>7692</v>
      </c>
      <c r="D1631" s="205" t="s">
        <v>25592</v>
      </c>
      <c r="E1631" s="202" t="s">
        <v>822</v>
      </c>
      <c r="F1631" s="204" t="s">
        <v>7257</v>
      </c>
      <c r="G1631" s="204" t="s">
        <v>7258</v>
      </c>
      <c r="H1631" s="204" t="s">
        <v>6886</v>
      </c>
      <c r="I1631" s="204" t="s">
        <v>7258</v>
      </c>
      <c r="J1631" s="204" t="s">
        <v>6321</v>
      </c>
      <c r="K1631" s="204" t="s">
        <v>7259</v>
      </c>
      <c r="L1631" s="204" t="s">
        <v>6538</v>
      </c>
      <c r="M1631" s="204" t="s">
        <v>831</v>
      </c>
    </row>
    <row r="1632" spans="1:13" ht="78.75" x14ac:dyDescent="0.25">
      <c r="A1632" s="202" t="s">
        <v>1404</v>
      </c>
      <c r="B1632">
        <v>178</v>
      </c>
      <c r="C1632" s="203" t="s">
        <v>7222</v>
      </c>
      <c r="D1632" s="205" t="s">
        <v>25585</v>
      </c>
      <c r="E1632" s="202" t="s">
        <v>1405</v>
      </c>
      <c r="F1632" s="204" t="s">
        <v>7219</v>
      </c>
      <c r="G1632" s="204" t="s">
        <v>7220</v>
      </c>
      <c r="H1632" s="204" t="s">
        <v>6402</v>
      </c>
      <c r="I1632" s="204" t="s">
        <v>7221</v>
      </c>
      <c r="J1632" s="204" t="s">
        <v>6321</v>
      </c>
      <c r="K1632" s="204" t="s">
        <v>7223</v>
      </c>
      <c r="L1632" s="204" t="s">
        <v>6538</v>
      </c>
      <c r="M1632" s="204" t="s">
        <v>831</v>
      </c>
    </row>
    <row r="1633" spans="1:13" ht="56.25" x14ac:dyDescent="0.25">
      <c r="A1633" s="206" t="s">
        <v>1404</v>
      </c>
      <c r="B1633">
        <v>177</v>
      </c>
      <c r="C1633" s="207" t="s">
        <v>7217</v>
      </c>
      <c r="D1633" s="208" t="s">
        <v>7218</v>
      </c>
      <c r="E1633" s="206" t="s">
        <v>1405</v>
      </c>
      <c r="F1633" s="209" t="s">
        <v>7219</v>
      </c>
      <c r="G1633" s="209" t="s">
        <v>7220</v>
      </c>
      <c r="H1633" s="209" t="s">
        <v>6402</v>
      </c>
      <c r="I1633" s="209" t="s">
        <v>7221</v>
      </c>
      <c r="J1633" s="209" t="s">
        <v>6321</v>
      </c>
      <c r="K1633" s="209" t="s">
        <v>6321</v>
      </c>
      <c r="L1633" s="209" t="s">
        <v>6321</v>
      </c>
      <c r="M1633" s="209" t="s">
        <v>831</v>
      </c>
    </row>
    <row r="1634" spans="1:13" ht="67.5" x14ac:dyDescent="0.25">
      <c r="A1634" s="202" t="s">
        <v>42</v>
      </c>
      <c r="B1634">
        <v>142</v>
      </c>
      <c r="C1634" s="203" t="s">
        <v>7028</v>
      </c>
      <c r="D1634" s="205" t="s">
        <v>7029</v>
      </c>
      <c r="E1634" s="202" t="s">
        <v>7030</v>
      </c>
      <c r="F1634" s="204" t="s">
        <v>7031</v>
      </c>
      <c r="G1634" s="204" t="s">
        <v>7032</v>
      </c>
      <c r="H1634" s="204" t="s">
        <v>7033</v>
      </c>
      <c r="I1634" s="204" t="s">
        <v>7034</v>
      </c>
      <c r="J1634" s="204" t="s">
        <v>6321</v>
      </c>
      <c r="K1634" s="204" t="s">
        <v>6321</v>
      </c>
      <c r="L1634" s="204" t="s">
        <v>6322</v>
      </c>
      <c r="M1634" s="204" t="s">
        <v>831</v>
      </c>
    </row>
    <row r="1635" spans="1:13" ht="78.75" x14ac:dyDescent="0.25">
      <c r="A1635" s="202" t="s">
        <v>840</v>
      </c>
      <c r="B1635">
        <v>487</v>
      </c>
      <c r="C1635" s="203" t="s">
        <v>8635</v>
      </c>
      <c r="D1635" s="205" t="s">
        <v>25599</v>
      </c>
      <c r="E1635" s="202" t="s">
        <v>6290</v>
      </c>
      <c r="F1635" s="204" t="s">
        <v>7306</v>
      </c>
      <c r="G1635" s="204" t="s">
        <v>7258</v>
      </c>
      <c r="H1635" s="204" t="s">
        <v>6886</v>
      </c>
      <c r="I1635" s="204" t="s">
        <v>7258</v>
      </c>
      <c r="J1635" s="204" t="s">
        <v>6321</v>
      </c>
      <c r="K1635" s="204" t="s">
        <v>8636</v>
      </c>
      <c r="L1635" s="204" t="s">
        <v>6538</v>
      </c>
      <c r="M1635" s="204" t="s">
        <v>831</v>
      </c>
    </row>
    <row r="1636" spans="1:13" ht="22.5" x14ac:dyDescent="0.25">
      <c r="A1636" s="202" t="s">
        <v>8755</v>
      </c>
      <c r="B1636">
        <v>513</v>
      </c>
      <c r="C1636" s="203" t="s">
        <v>8752</v>
      </c>
      <c r="D1636" s="205" t="s">
        <v>8753</v>
      </c>
      <c r="E1636" s="202" t="s">
        <v>8754</v>
      </c>
      <c r="F1636" s="204" t="s">
        <v>6884</v>
      </c>
      <c r="G1636" s="204" t="s">
        <v>6885</v>
      </c>
      <c r="H1636" s="204" t="s">
        <v>6886</v>
      </c>
      <c r="I1636" s="204" t="s">
        <v>6885</v>
      </c>
      <c r="J1636" s="204" t="s">
        <v>6321</v>
      </c>
      <c r="K1636" s="204" t="s">
        <v>6321</v>
      </c>
      <c r="L1636" s="204" t="s">
        <v>6321</v>
      </c>
      <c r="M1636" s="204" t="s">
        <v>831</v>
      </c>
    </row>
    <row r="1637" spans="1:13" ht="45" x14ac:dyDescent="0.25">
      <c r="A1637" s="206" t="s">
        <v>7227</v>
      </c>
      <c r="B1637">
        <v>179</v>
      </c>
      <c r="C1637" s="207" t="s">
        <v>7224</v>
      </c>
      <c r="D1637" s="208" t="s">
        <v>7225</v>
      </c>
      <c r="E1637" s="206" t="s">
        <v>7226</v>
      </c>
      <c r="F1637" s="209" t="s">
        <v>7228</v>
      </c>
      <c r="G1637" s="209" t="s">
        <v>7229</v>
      </c>
      <c r="H1637" s="209" t="s">
        <v>6555</v>
      </c>
      <c r="I1637" s="209" t="s">
        <v>7230</v>
      </c>
      <c r="J1637" s="209" t="s">
        <v>6541</v>
      </c>
      <c r="K1637" s="209" t="s">
        <v>6321</v>
      </c>
      <c r="L1637" s="209" t="s">
        <v>6321</v>
      </c>
      <c r="M1637" s="209" t="s">
        <v>831</v>
      </c>
    </row>
    <row r="1638" spans="1:13" ht="56.25" x14ac:dyDescent="0.25">
      <c r="A1638" s="202" t="s">
        <v>835</v>
      </c>
      <c r="B1638">
        <v>577</v>
      </c>
      <c r="C1638" s="203" t="s">
        <v>9033</v>
      </c>
      <c r="D1638" s="205" t="s">
        <v>25607</v>
      </c>
      <c r="E1638" s="202" t="s">
        <v>9034</v>
      </c>
      <c r="F1638" s="204" t="s">
        <v>25608</v>
      </c>
      <c r="G1638" s="204" t="s">
        <v>25609</v>
      </c>
      <c r="H1638" s="204" t="s">
        <v>7039</v>
      </c>
      <c r="I1638" s="204" t="s">
        <v>30938</v>
      </c>
      <c r="J1638" s="204" t="s">
        <v>6580</v>
      </c>
      <c r="K1638" s="204" t="s">
        <v>25610</v>
      </c>
      <c r="L1638" s="204" t="s">
        <v>6538</v>
      </c>
      <c r="M1638" s="204" t="s">
        <v>25579</v>
      </c>
    </row>
    <row r="1639" spans="1:13" ht="45" x14ac:dyDescent="0.25">
      <c r="A1639" s="206" t="s">
        <v>8834</v>
      </c>
      <c r="B1639">
        <v>530</v>
      </c>
      <c r="C1639" s="207" t="s">
        <v>8831</v>
      </c>
      <c r="D1639" s="208" t="s">
        <v>8832</v>
      </c>
      <c r="E1639" s="206" t="s">
        <v>8833</v>
      </c>
      <c r="F1639" s="209" t="s">
        <v>8835</v>
      </c>
      <c r="G1639" s="209" t="s">
        <v>8836</v>
      </c>
      <c r="H1639" s="209" t="s">
        <v>6480</v>
      </c>
      <c r="I1639" s="209" t="s">
        <v>8837</v>
      </c>
      <c r="J1639" s="209" t="s">
        <v>6580</v>
      </c>
      <c r="K1639" s="209" t="s">
        <v>6321</v>
      </c>
      <c r="L1639" s="209" t="s">
        <v>6321</v>
      </c>
      <c r="M1639" s="209" t="s">
        <v>831</v>
      </c>
    </row>
    <row r="1640" spans="1:13" ht="90" x14ac:dyDescent="0.25">
      <c r="A1640" s="206" t="s">
        <v>25878</v>
      </c>
      <c r="B1640">
        <v>2533</v>
      </c>
      <c r="C1640" s="207" t="s">
        <v>25875</v>
      </c>
      <c r="D1640" s="208" t="s">
        <v>25876</v>
      </c>
      <c r="E1640" s="206" t="s">
        <v>25877</v>
      </c>
      <c r="F1640" s="209" t="s">
        <v>25879</v>
      </c>
      <c r="G1640" s="209" t="s">
        <v>25880</v>
      </c>
      <c r="H1640" s="209" t="s">
        <v>6522</v>
      </c>
      <c r="I1640" s="209" t="s">
        <v>25881</v>
      </c>
      <c r="J1640" s="209" t="s">
        <v>6321</v>
      </c>
      <c r="K1640" s="209" t="s">
        <v>8176</v>
      </c>
      <c r="L1640" s="209" t="s">
        <v>6321</v>
      </c>
      <c r="M1640" s="209" t="s">
        <v>25748</v>
      </c>
    </row>
    <row r="1641" spans="1:13" ht="56.25" x14ac:dyDescent="0.25">
      <c r="A1641" s="202" t="s">
        <v>1395</v>
      </c>
      <c r="B1641">
        <v>147</v>
      </c>
      <c r="C1641" s="203" t="s">
        <v>7054</v>
      </c>
      <c r="D1641" s="205" t="s">
        <v>30939</v>
      </c>
      <c r="E1641" s="202" t="s">
        <v>1396</v>
      </c>
      <c r="F1641" s="204" t="s">
        <v>30940</v>
      </c>
      <c r="G1641" s="204" t="s">
        <v>30941</v>
      </c>
      <c r="H1641" s="204" t="s">
        <v>30942</v>
      </c>
      <c r="I1641" s="204" t="s">
        <v>30941</v>
      </c>
      <c r="J1641" s="204" t="s">
        <v>7056</v>
      </c>
      <c r="K1641" s="204" t="s">
        <v>30943</v>
      </c>
      <c r="L1641" s="204" t="s">
        <v>6538</v>
      </c>
      <c r="M1641" s="204" t="s">
        <v>30457</v>
      </c>
    </row>
    <row r="1642" spans="1:13" ht="101.25" x14ac:dyDescent="0.25">
      <c r="A1642" s="206" t="s">
        <v>1395</v>
      </c>
      <c r="B1642">
        <v>173</v>
      </c>
      <c r="C1642" s="207" t="s">
        <v>30944</v>
      </c>
      <c r="D1642" s="208" t="s">
        <v>30945</v>
      </c>
      <c r="E1642" s="206" t="s">
        <v>1396</v>
      </c>
      <c r="F1642" s="209" t="s">
        <v>30946</v>
      </c>
      <c r="G1642" s="209" t="s">
        <v>30947</v>
      </c>
      <c r="H1642" s="209" t="s">
        <v>30942</v>
      </c>
      <c r="I1642" s="209" t="s">
        <v>30947</v>
      </c>
      <c r="J1642" s="209" t="s">
        <v>7056</v>
      </c>
      <c r="K1642" s="209" t="s">
        <v>30948</v>
      </c>
      <c r="L1642" s="209" t="s">
        <v>6538</v>
      </c>
      <c r="M1642" s="209" t="s">
        <v>29562</v>
      </c>
    </row>
    <row r="1643" spans="1:13" ht="56.25" x14ac:dyDescent="0.25">
      <c r="A1643" s="202" t="s">
        <v>8114</v>
      </c>
      <c r="B1643">
        <v>373</v>
      </c>
      <c r="C1643" s="203" t="s">
        <v>8111</v>
      </c>
      <c r="D1643" s="205" t="s">
        <v>8112</v>
      </c>
      <c r="E1643" s="202" t="s">
        <v>8113</v>
      </c>
      <c r="F1643" s="204" t="s">
        <v>6611</v>
      </c>
      <c r="G1643" s="204" t="s">
        <v>6612</v>
      </c>
      <c r="H1643" s="204" t="s">
        <v>6536</v>
      </c>
      <c r="I1643" s="204" t="s">
        <v>6613</v>
      </c>
      <c r="J1643" s="204" t="s">
        <v>6321</v>
      </c>
      <c r="K1643" s="204" t="s">
        <v>6524</v>
      </c>
      <c r="L1643" s="204" t="s">
        <v>6321</v>
      </c>
      <c r="M1643" s="204" t="s">
        <v>831</v>
      </c>
    </row>
    <row r="1644" spans="1:13" ht="22.5" x14ac:dyDescent="0.25">
      <c r="A1644" s="202" t="s">
        <v>1197</v>
      </c>
      <c r="B1644">
        <v>561</v>
      </c>
      <c r="C1644" s="203" t="s">
        <v>8970</v>
      </c>
      <c r="D1644" s="205" t="s">
        <v>8971</v>
      </c>
      <c r="E1644" s="202" t="s">
        <v>1198</v>
      </c>
      <c r="F1644" s="204" t="s">
        <v>7438</v>
      </c>
      <c r="G1644" s="204" t="s">
        <v>7439</v>
      </c>
      <c r="H1644" s="204" t="s">
        <v>6473</v>
      </c>
      <c r="I1644" s="204" t="s">
        <v>7439</v>
      </c>
      <c r="J1644" s="204" t="s">
        <v>6321</v>
      </c>
      <c r="K1644" s="204" t="s">
        <v>6321</v>
      </c>
      <c r="L1644" s="204" t="s">
        <v>6321</v>
      </c>
      <c r="M1644" s="204" t="s">
        <v>6363</v>
      </c>
    </row>
    <row r="1645" spans="1:13" ht="135" x14ac:dyDescent="0.25">
      <c r="A1645" s="206" t="s">
        <v>9380</v>
      </c>
      <c r="B1645">
        <v>665</v>
      </c>
      <c r="C1645" s="207" t="s">
        <v>9377</v>
      </c>
      <c r="D1645" s="208" t="s">
        <v>9378</v>
      </c>
      <c r="E1645" s="206" t="s">
        <v>9379</v>
      </c>
      <c r="F1645" s="209" t="s">
        <v>9381</v>
      </c>
      <c r="G1645" s="209" t="s">
        <v>9382</v>
      </c>
      <c r="H1645" s="209" t="s">
        <v>6375</v>
      </c>
      <c r="I1645" s="209" t="s">
        <v>9383</v>
      </c>
      <c r="J1645" s="209" t="s">
        <v>6321</v>
      </c>
      <c r="K1645" s="209" t="s">
        <v>25619</v>
      </c>
      <c r="L1645" s="209" t="s">
        <v>6321</v>
      </c>
      <c r="M1645" s="209" t="s">
        <v>6429</v>
      </c>
    </row>
    <row r="1646" spans="1:13" ht="56.25" x14ac:dyDescent="0.25">
      <c r="A1646" s="206" t="s">
        <v>8617</v>
      </c>
      <c r="B1646">
        <v>482</v>
      </c>
      <c r="C1646" s="207" t="s">
        <v>8614</v>
      </c>
      <c r="D1646" s="208" t="s">
        <v>8615</v>
      </c>
      <c r="E1646" s="206" t="s">
        <v>8616</v>
      </c>
      <c r="F1646" s="209" t="s">
        <v>7196</v>
      </c>
      <c r="G1646" s="209" t="s">
        <v>8618</v>
      </c>
      <c r="H1646" s="209" t="s">
        <v>6480</v>
      </c>
      <c r="I1646" s="209" t="s">
        <v>8619</v>
      </c>
      <c r="J1646" s="209" t="s">
        <v>7401</v>
      </c>
      <c r="K1646" s="209" t="s">
        <v>8603</v>
      </c>
      <c r="L1646" s="209" t="s">
        <v>6321</v>
      </c>
      <c r="M1646" s="209" t="s">
        <v>831</v>
      </c>
    </row>
    <row r="1647" spans="1:13" ht="56.25" x14ac:dyDescent="0.25">
      <c r="A1647" s="202" t="s">
        <v>2109</v>
      </c>
      <c r="B1647">
        <v>273</v>
      </c>
      <c r="C1647" s="203" t="s">
        <v>7670</v>
      </c>
      <c r="D1647" s="205" t="s">
        <v>7671</v>
      </c>
      <c r="E1647" s="202" t="s">
        <v>7672</v>
      </c>
      <c r="F1647" s="204" t="s">
        <v>7673</v>
      </c>
      <c r="G1647" s="204" t="s">
        <v>7674</v>
      </c>
      <c r="H1647" s="204" t="s">
        <v>7675</v>
      </c>
      <c r="I1647" s="204" t="s">
        <v>7674</v>
      </c>
      <c r="J1647" s="204" t="s">
        <v>7401</v>
      </c>
      <c r="K1647" s="204" t="s">
        <v>6321</v>
      </c>
      <c r="L1647" s="204" t="s">
        <v>6321</v>
      </c>
      <c r="M1647" s="204" t="s">
        <v>831</v>
      </c>
    </row>
    <row r="1648" spans="1:13" ht="45" x14ac:dyDescent="0.25">
      <c r="A1648" s="206" t="s">
        <v>1327</v>
      </c>
      <c r="B1648">
        <v>632</v>
      </c>
      <c r="C1648" s="207" t="s">
        <v>9287</v>
      </c>
      <c r="D1648" s="208" t="s">
        <v>9288</v>
      </c>
      <c r="E1648" s="206" t="s">
        <v>1328</v>
      </c>
      <c r="F1648" s="209" t="s">
        <v>9289</v>
      </c>
      <c r="G1648" s="209" t="s">
        <v>9290</v>
      </c>
      <c r="H1648" s="209" t="s">
        <v>6473</v>
      </c>
      <c r="I1648" s="209" t="s">
        <v>9291</v>
      </c>
      <c r="J1648" s="209" t="s">
        <v>6321</v>
      </c>
      <c r="K1648" s="209" t="s">
        <v>6321</v>
      </c>
      <c r="L1648" s="209" t="s">
        <v>6321</v>
      </c>
      <c r="M1648" s="209" t="s">
        <v>6363</v>
      </c>
    </row>
    <row r="1649" spans="1:13" ht="67.5" x14ac:dyDescent="0.25">
      <c r="A1649" s="202" t="s">
        <v>9294</v>
      </c>
      <c r="B1649">
        <v>633</v>
      </c>
      <c r="C1649" s="203" t="s">
        <v>9292</v>
      </c>
      <c r="D1649" s="205" t="s">
        <v>9293</v>
      </c>
      <c r="E1649" s="202" t="s">
        <v>1328</v>
      </c>
      <c r="F1649" s="204" t="s">
        <v>9289</v>
      </c>
      <c r="G1649" s="204" t="s">
        <v>9290</v>
      </c>
      <c r="H1649" s="204" t="s">
        <v>6473</v>
      </c>
      <c r="I1649" s="204" t="s">
        <v>9291</v>
      </c>
      <c r="J1649" s="204" t="s">
        <v>6321</v>
      </c>
      <c r="K1649" s="204" t="s">
        <v>9295</v>
      </c>
      <c r="L1649" s="204" t="s">
        <v>6321</v>
      </c>
      <c r="M1649" s="204" t="s">
        <v>6363</v>
      </c>
    </row>
    <row r="1650" spans="1:13" ht="67.5" x14ac:dyDescent="0.25">
      <c r="A1650" s="206" t="s">
        <v>44</v>
      </c>
      <c r="B1650">
        <v>626</v>
      </c>
      <c r="C1650" s="207" t="s">
        <v>9265</v>
      </c>
      <c r="D1650" s="208" t="s">
        <v>9266</v>
      </c>
      <c r="E1650" s="206" t="s">
        <v>823</v>
      </c>
      <c r="F1650" s="209" t="s">
        <v>25614</v>
      </c>
      <c r="G1650" s="209" t="s">
        <v>25615</v>
      </c>
      <c r="H1650" s="209" t="s">
        <v>25616</v>
      </c>
      <c r="I1650" s="209" t="s">
        <v>25617</v>
      </c>
      <c r="J1650" s="209" t="s">
        <v>6321</v>
      </c>
      <c r="K1650" s="209" t="s">
        <v>6321</v>
      </c>
      <c r="L1650" s="209" t="s">
        <v>6321</v>
      </c>
      <c r="M1650" s="209" t="s">
        <v>25579</v>
      </c>
    </row>
    <row r="1651" spans="1:13" ht="213.75" x14ac:dyDescent="0.25">
      <c r="A1651" s="206" t="s">
        <v>808</v>
      </c>
      <c r="B1651">
        <v>175</v>
      </c>
      <c r="C1651" s="207" t="s">
        <v>7206</v>
      </c>
      <c r="D1651" s="208" t="s">
        <v>7207</v>
      </c>
      <c r="E1651" s="206" t="s">
        <v>7208</v>
      </c>
      <c r="F1651" s="209" t="s">
        <v>7209</v>
      </c>
      <c r="G1651" s="209" t="s">
        <v>7210</v>
      </c>
      <c r="H1651" s="209" t="s">
        <v>7211</v>
      </c>
      <c r="I1651" s="209" t="s">
        <v>7210</v>
      </c>
      <c r="J1651" s="209" t="s">
        <v>6321</v>
      </c>
      <c r="K1651" s="209" t="s">
        <v>7212</v>
      </c>
      <c r="L1651" s="209" t="s">
        <v>6538</v>
      </c>
      <c r="M1651" s="209" t="s">
        <v>831</v>
      </c>
    </row>
    <row r="1652" spans="1:13" ht="45" x14ac:dyDescent="0.25">
      <c r="A1652" s="206" t="s">
        <v>2112</v>
      </c>
      <c r="B1652">
        <v>268</v>
      </c>
      <c r="C1652" s="207" t="s">
        <v>7638</v>
      </c>
      <c r="D1652" s="208" t="s">
        <v>7639</v>
      </c>
      <c r="E1652" s="206" t="s">
        <v>7633</v>
      </c>
      <c r="F1652" s="209" t="s">
        <v>7640</v>
      </c>
      <c r="G1652" s="209" t="s">
        <v>7641</v>
      </c>
      <c r="H1652" s="209" t="s">
        <v>6337</v>
      </c>
      <c r="I1652" s="209" t="s">
        <v>7642</v>
      </c>
      <c r="J1652" s="209" t="s">
        <v>6321</v>
      </c>
      <c r="K1652" s="209" t="s">
        <v>6321</v>
      </c>
      <c r="L1652" s="209" t="s">
        <v>6321</v>
      </c>
      <c r="M1652" s="209" t="s">
        <v>831</v>
      </c>
    </row>
    <row r="1653" spans="1:13" ht="67.5" x14ac:dyDescent="0.25">
      <c r="A1653" s="202" t="s">
        <v>7634</v>
      </c>
      <c r="B1653">
        <v>267</v>
      </c>
      <c r="C1653" s="203" t="s">
        <v>7631</v>
      </c>
      <c r="D1653" s="205" t="s">
        <v>7632</v>
      </c>
      <c r="E1653" s="202" t="s">
        <v>7633</v>
      </c>
      <c r="F1653" s="204" t="s">
        <v>7635</v>
      </c>
      <c r="G1653" s="204" t="s">
        <v>7636</v>
      </c>
      <c r="H1653" s="204" t="s">
        <v>7637</v>
      </c>
      <c r="I1653" s="204" t="s">
        <v>7636</v>
      </c>
      <c r="J1653" s="204" t="s">
        <v>6321</v>
      </c>
      <c r="K1653" s="204" t="s">
        <v>6321</v>
      </c>
      <c r="L1653" s="204" t="s">
        <v>6321</v>
      </c>
      <c r="M1653" s="204" t="s">
        <v>831</v>
      </c>
    </row>
    <row r="1654" spans="1:13" ht="45" x14ac:dyDescent="0.25">
      <c r="A1654" s="206" t="s">
        <v>2116</v>
      </c>
      <c r="B1654">
        <v>836</v>
      </c>
      <c r="C1654" s="207" t="s">
        <v>9718</v>
      </c>
      <c r="D1654" s="208" t="s">
        <v>5370</v>
      </c>
      <c r="E1654" s="206" t="s">
        <v>5371</v>
      </c>
      <c r="F1654" s="209" t="s">
        <v>9719</v>
      </c>
      <c r="G1654" s="209" t="s">
        <v>9720</v>
      </c>
      <c r="H1654" s="209" t="s">
        <v>8304</v>
      </c>
      <c r="I1654" s="209" t="s">
        <v>9720</v>
      </c>
      <c r="J1654" s="209"/>
      <c r="K1654" s="209" t="s">
        <v>6321</v>
      </c>
      <c r="L1654" s="209" t="s">
        <v>6321</v>
      </c>
      <c r="M1654" s="209" t="s">
        <v>831</v>
      </c>
    </row>
    <row r="1655" spans="1:13" ht="90" x14ac:dyDescent="0.25">
      <c r="A1655" s="206" t="s">
        <v>8828</v>
      </c>
      <c r="B1655">
        <v>528</v>
      </c>
      <c r="C1655" s="207" t="s">
        <v>8825</v>
      </c>
      <c r="D1655" s="208" t="s">
        <v>8826</v>
      </c>
      <c r="E1655" s="206" t="s">
        <v>8827</v>
      </c>
      <c r="F1655" s="209" t="s">
        <v>8821</v>
      </c>
      <c r="G1655" s="209" t="s">
        <v>8822</v>
      </c>
      <c r="H1655" s="209" t="s">
        <v>8823</v>
      </c>
      <c r="I1655" s="209" t="s">
        <v>8824</v>
      </c>
      <c r="J1655" s="209" t="s">
        <v>6321</v>
      </c>
      <c r="K1655" s="209" t="s">
        <v>6321</v>
      </c>
      <c r="L1655" s="209" t="s">
        <v>6321</v>
      </c>
      <c r="M1655" s="209" t="s">
        <v>831</v>
      </c>
    </row>
    <row r="1656" spans="1:13" ht="90" x14ac:dyDescent="0.25">
      <c r="A1656" s="202" t="s">
        <v>8820</v>
      </c>
      <c r="B1656">
        <v>527</v>
      </c>
      <c r="C1656" s="203" t="s">
        <v>8817</v>
      </c>
      <c r="D1656" s="205" t="s">
        <v>8818</v>
      </c>
      <c r="E1656" s="202" t="s">
        <v>8819</v>
      </c>
      <c r="F1656" s="204" t="s">
        <v>8821</v>
      </c>
      <c r="G1656" s="204" t="s">
        <v>8822</v>
      </c>
      <c r="H1656" s="204" t="s">
        <v>8823</v>
      </c>
      <c r="I1656" s="204" t="s">
        <v>8824</v>
      </c>
      <c r="J1656" s="204" t="s">
        <v>6321</v>
      </c>
      <c r="K1656" s="204" t="s">
        <v>6321</v>
      </c>
      <c r="L1656" s="204" t="s">
        <v>6321</v>
      </c>
      <c r="M1656" s="204" t="s">
        <v>831</v>
      </c>
    </row>
    <row r="1657" spans="1:13" ht="56.25" x14ac:dyDescent="0.25">
      <c r="A1657" s="206" t="s">
        <v>30949</v>
      </c>
      <c r="B1657">
        <v>815</v>
      </c>
      <c r="C1657" s="207" t="s">
        <v>9631</v>
      </c>
      <c r="D1657" s="206" t="s">
        <v>30950</v>
      </c>
      <c r="E1657" s="206" t="s">
        <v>30951</v>
      </c>
      <c r="F1657" s="209" t="s">
        <v>9583</v>
      </c>
      <c r="G1657" s="209" t="s">
        <v>9584</v>
      </c>
      <c r="H1657" s="209" t="s">
        <v>6578</v>
      </c>
      <c r="I1657" s="209" t="s">
        <v>9585</v>
      </c>
      <c r="J1657" s="209" t="s">
        <v>6321</v>
      </c>
      <c r="K1657" s="209" t="s">
        <v>6321</v>
      </c>
      <c r="L1657" s="209" t="s">
        <v>6321</v>
      </c>
      <c r="M1657" s="209" t="s">
        <v>831</v>
      </c>
    </row>
    <row r="1658" spans="1:13" ht="78.75" x14ac:dyDescent="0.25">
      <c r="A1658" s="206" t="s">
        <v>30952</v>
      </c>
      <c r="B1658">
        <v>760</v>
      </c>
      <c r="C1658" s="207" t="s">
        <v>9536</v>
      </c>
      <c r="D1658" s="206" t="s">
        <v>30953</v>
      </c>
      <c r="E1658" s="206" t="s">
        <v>30954</v>
      </c>
      <c r="F1658" s="209" t="s">
        <v>9460</v>
      </c>
      <c r="G1658" s="209" t="s">
        <v>9461</v>
      </c>
      <c r="H1658" s="209" t="s">
        <v>7589</v>
      </c>
      <c r="I1658" s="209" t="s">
        <v>9462</v>
      </c>
      <c r="J1658" s="209" t="s">
        <v>6321</v>
      </c>
      <c r="K1658" s="209" t="s">
        <v>6321</v>
      </c>
      <c r="L1658" s="209" t="s">
        <v>6321</v>
      </c>
      <c r="M1658" s="209" t="s">
        <v>6363</v>
      </c>
    </row>
    <row r="1659" spans="1:13" ht="45" x14ac:dyDescent="0.25">
      <c r="A1659" s="202" t="s">
        <v>9731</v>
      </c>
      <c r="B1659">
        <v>839</v>
      </c>
      <c r="C1659" s="203" t="s">
        <v>9728</v>
      </c>
      <c r="D1659" s="205" t="s">
        <v>9729</v>
      </c>
      <c r="E1659" s="202" t="s">
        <v>9730</v>
      </c>
      <c r="F1659" s="204" t="s">
        <v>9732</v>
      </c>
      <c r="G1659" s="204" t="s">
        <v>9733</v>
      </c>
      <c r="H1659" s="204" t="s">
        <v>9734</v>
      </c>
      <c r="I1659" s="204" t="s">
        <v>9733</v>
      </c>
      <c r="J1659" s="204" t="s">
        <v>6321</v>
      </c>
      <c r="K1659" s="204" t="s">
        <v>6321</v>
      </c>
      <c r="L1659" s="204" t="s">
        <v>6321</v>
      </c>
      <c r="M1659" s="204" t="s">
        <v>831</v>
      </c>
    </row>
    <row r="1660" spans="1:13" ht="45" x14ac:dyDescent="0.25">
      <c r="A1660" s="202" t="s">
        <v>1069</v>
      </c>
      <c r="B1660">
        <v>153</v>
      </c>
      <c r="C1660" s="203" t="s">
        <v>7091</v>
      </c>
      <c r="D1660" s="205" t="s">
        <v>7092</v>
      </c>
      <c r="E1660" s="202" t="s">
        <v>1070</v>
      </c>
      <c r="F1660" s="204" t="s">
        <v>7093</v>
      </c>
      <c r="G1660" s="204" t="s">
        <v>7089</v>
      </c>
      <c r="H1660" s="204" t="s">
        <v>7090</v>
      </c>
      <c r="I1660" s="204" t="s">
        <v>7089</v>
      </c>
      <c r="J1660" s="204" t="s">
        <v>6321</v>
      </c>
      <c r="K1660" s="204" t="s">
        <v>7085</v>
      </c>
      <c r="L1660" s="204" t="s">
        <v>6321</v>
      </c>
      <c r="M1660" s="204" t="s">
        <v>831</v>
      </c>
    </row>
    <row r="1661" spans="1:13" ht="45" x14ac:dyDescent="0.25">
      <c r="A1661" s="206" t="s">
        <v>9548</v>
      </c>
      <c r="B1661">
        <v>783</v>
      </c>
      <c r="C1661" s="207" t="s">
        <v>9545</v>
      </c>
      <c r="D1661" s="208" t="s">
        <v>9546</v>
      </c>
      <c r="E1661" s="206" t="s">
        <v>9547</v>
      </c>
      <c r="F1661" s="209" t="s">
        <v>6766</v>
      </c>
      <c r="G1661" s="209" t="s">
        <v>6767</v>
      </c>
      <c r="H1661" s="209" t="s">
        <v>6439</v>
      </c>
      <c r="I1661" s="209" t="s">
        <v>6767</v>
      </c>
      <c r="J1661" s="209" t="s">
        <v>6321</v>
      </c>
      <c r="K1661" s="209" t="s">
        <v>6321</v>
      </c>
      <c r="L1661" s="209" t="s">
        <v>6321</v>
      </c>
      <c r="M1661" s="209" t="s">
        <v>831</v>
      </c>
    </row>
    <row r="1662" spans="1:13" ht="67.5" x14ac:dyDescent="0.25">
      <c r="A1662" s="202" t="s">
        <v>5549</v>
      </c>
      <c r="B1662">
        <v>957</v>
      </c>
      <c r="C1662" s="203" t="s">
        <v>10174</v>
      </c>
      <c r="D1662" s="205" t="s">
        <v>10175</v>
      </c>
      <c r="E1662" s="202" t="s">
        <v>5799</v>
      </c>
      <c r="F1662" s="204" t="s">
        <v>10176</v>
      </c>
      <c r="G1662" s="204" t="s">
        <v>10177</v>
      </c>
      <c r="H1662" s="204" t="s">
        <v>7589</v>
      </c>
      <c r="I1662" s="204" t="s">
        <v>10178</v>
      </c>
      <c r="J1662" s="204" t="s">
        <v>6321</v>
      </c>
      <c r="K1662" s="204" t="s">
        <v>6321</v>
      </c>
      <c r="L1662" s="204" t="s">
        <v>7273</v>
      </c>
      <c r="M1662" s="204" t="s">
        <v>6330</v>
      </c>
    </row>
    <row r="1663" spans="1:13" ht="67.5" x14ac:dyDescent="0.25">
      <c r="A1663" s="202" t="s">
        <v>9563</v>
      </c>
      <c r="B1663">
        <v>786</v>
      </c>
      <c r="C1663" s="203" t="s">
        <v>9561</v>
      </c>
      <c r="D1663" s="205" t="s">
        <v>9562</v>
      </c>
      <c r="E1663" s="202" t="s">
        <v>1324</v>
      </c>
      <c r="F1663" s="204" t="s">
        <v>9564</v>
      </c>
      <c r="G1663" s="204" t="s">
        <v>9565</v>
      </c>
      <c r="H1663" s="204" t="s">
        <v>6439</v>
      </c>
      <c r="I1663" s="204" t="s">
        <v>9566</v>
      </c>
      <c r="J1663" s="204" t="s">
        <v>6321</v>
      </c>
      <c r="K1663" s="204" t="s">
        <v>6321</v>
      </c>
      <c r="L1663" s="204" t="s">
        <v>6321</v>
      </c>
      <c r="M1663" s="204" t="s">
        <v>831</v>
      </c>
    </row>
    <row r="1664" spans="1:13" ht="56.25" x14ac:dyDescent="0.25">
      <c r="A1664" s="206" t="s">
        <v>1323</v>
      </c>
      <c r="B1664">
        <v>806</v>
      </c>
      <c r="C1664" s="207" t="s">
        <v>25662</v>
      </c>
      <c r="D1664" s="208" t="s">
        <v>25663</v>
      </c>
      <c r="E1664" s="206" t="s">
        <v>1324</v>
      </c>
      <c r="F1664" s="209" t="s">
        <v>25659</v>
      </c>
      <c r="G1664" s="209" t="s">
        <v>9584</v>
      </c>
      <c r="H1664" s="209" t="s">
        <v>25622</v>
      </c>
      <c r="I1664" s="209" t="s">
        <v>9585</v>
      </c>
      <c r="J1664" s="209" t="s">
        <v>6321</v>
      </c>
      <c r="K1664" s="209" t="s">
        <v>6524</v>
      </c>
      <c r="L1664" s="209" t="s">
        <v>6321</v>
      </c>
      <c r="M1664" s="209" t="s">
        <v>25568</v>
      </c>
    </row>
    <row r="1665" spans="1:13" ht="56.25" x14ac:dyDescent="0.25">
      <c r="A1665" s="206" t="s">
        <v>1232</v>
      </c>
      <c r="B1665">
        <v>850</v>
      </c>
      <c r="C1665" s="207" t="s">
        <v>9787</v>
      </c>
      <c r="D1665" s="208" t="s">
        <v>9788</v>
      </c>
      <c r="E1665" s="206" t="s">
        <v>1233</v>
      </c>
      <c r="F1665" s="209" t="s">
        <v>9789</v>
      </c>
      <c r="G1665" s="209" t="s">
        <v>9790</v>
      </c>
      <c r="H1665" s="209" t="s">
        <v>9791</v>
      </c>
      <c r="I1665" s="209" t="s">
        <v>9792</v>
      </c>
      <c r="J1665" s="209" t="s">
        <v>6321</v>
      </c>
      <c r="K1665" s="209" t="s">
        <v>6321</v>
      </c>
      <c r="L1665" s="209" t="s">
        <v>6321</v>
      </c>
      <c r="M1665" s="209" t="s">
        <v>6330</v>
      </c>
    </row>
    <row r="1666" spans="1:13" ht="45" x14ac:dyDescent="0.25">
      <c r="A1666" s="202" t="s">
        <v>4760</v>
      </c>
      <c r="B1666">
        <v>571</v>
      </c>
      <c r="C1666" s="203" t="s">
        <v>9002</v>
      </c>
      <c r="D1666" s="205" t="s">
        <v>9003</v>
      </c>
      <c r="E1666" s="202" t="s">
        <v>4762</v>
      </c>
      <c r="F1666" s="204" t="s">
        <v>9004</v>
      </c>
      <c r="G1666" s="204" t="s">
        <v>9005</v>
      </c>
      <c r="H1666" s="204" t="s">
        <v>8999</v>
      </c>
      <c r="I1666" s="204" t="s">
        <v>9005</v>
      </c>
      <c r="J1666" s="204" t="s">
        <v>6321</v>
      </c>
      <c r="K1666" s="204" t="s">
        <v>6321</v>
      </c>
      <c r="L1666" s="204" t="s">
        <v>6321</v>
      </c>
      <c r="M1666" s="204" t="s">
        <v>831</v>
      </c>
    </row>
    <row r="1667" spans="1:13" ht="146.25" x14ac:dyDescent="0.25">
      <c r="A1667" s="202" t="s">
        <v>9247</v>
      </c>
      <c r="B1667">
        <v>621</v>
      </c>
      <c r="C1667" s="203" t="s">
        <v>9245</v>
      </c>
      <c r="D1667" s="205" t="s">
        <v>9246</v>
      </c>
      <c r="E1667" s="202" t="s">
        <v>5695</v>
      </c>
      <c r="F1667" s="204" t="s">
        <v>9248</v>
      </c>
      <c r="G1667" s="204" t="s">
        <v>9249</v>
      </c>
      <c r="H1667" s="204" t="s">
        <v>6570</v>
      </c>
      <c r="I1667" s="204" t="s">
        <v>9250</v>
      </c>
      <c r="J1667" s="204" t="s">
        <v>6321</v>
      </c>
      <c r="K1667" s="204" t="s">
        <v>9251</v>
      </c>
      <c r="L1667" s="204" t="s">
        <v>9167</v>
      </c>
      <c r="M1667" s="204" t="s">
        <v>831</v>
      </c>
    </row>
    <row r="1668" spans="1:13" ht="45" x14ac:dyDescent="0.25">
      <c r="A1668" s="202" t="s">
        <v>8678</v>
      </c>
      <c r="B1668">
        <v>495</v>
      </c>
      <c r="C1668" s="203" t="s">
        <v>8675</v>
      </c>
      <c r="D1668" s="205" t="s">
        <v>8676</v>
      </c>
      <c r="E1668" s="202" t="s">
        <v>8677</v>
      </c>
      <c r="F1668" s="204" t="s">
        <v>8679</v>
      </c>
      <c r="G1668" s="204" t="s">
        <v>8680</v>
      </c>
      <c r="H1668" s="204" t="s">
        <v>7135</v>
      </c>
      <c r="I1668" s="204" t="s">
        <v>8681</v>
      </c>
      <c r="J1668" s="204" t="s">
        <v>6580</v>
      </c>
      <c r="K1668" s="204" t="s">
        <v>6321</v>
      </c>
      <c r="L1668" s="204" t="s">
        <v>6321</v>
      </c>
      <c r="M1668" s="204" t="s">
        <v>831</v>
      </c>
    </row>
    <row r="1669" spans="1:13" ht="157.5" x14ac:dyDescent="0.25">
      <c r="A1669" s="202" t="s">
        <v>5550</v>
      </c>
      <c r="B1669">
        <v>605</v>
      </c>
      <c r="C1669" s="203" t="s">
        <v>9162</v>
      </c>
      <c r="D1669" s="205" t="s">
        <v>9163</v>
      </c>
      <c r="E1669" s="202" t="s">
        <v>5801</v>
      </c>
      <c r="F1669" s="204" t="s">
        <v>9164</v>
      </c>
      <c r="G1669" s="204" t="s">
        <v>9165</v>
      </c>
      <c r="H1669" s="204" t="s">
        <v>9160</v>
      </c>
      <c r="I1669" s="204" t="s">
        <v>9166</v>
      </c>
      <c r="J1669" s="204" t="s">
        <v>6321</v>
      </c>
      <c r="K1669" s="204" t="s">
        <v>7040</v>
      </c>
      <c r="L1669" s="204" t="s">
        <v>9167</v>
      </c>
      <c r="M1669" s="204" t="s">
        <v>831</v>
      </c>
    </row>
    <row r="1670" spans="1:13" ht="112.5" x14ac:dyDescent="0.25">
      <c r="A1670" s="206" t="s">
        <v>9037</v>
      </c>
      <c r="B1670">
        <v>578</v>
      </c>
      <c r="C1670" s="207" t="s">
        <v>9035</v>
      </c>
      <c r="D1670" s="208" t="s">
        <v>9036</v>
      </c>
      <c r="E1670" s="206" t="s">
        <v>1361</v>
      </c>
      <c r="F1670" s="209" t="s">
        <v>9038</v>
      </c>
      <c r="G1670" s="209" t="s">
        <v>9039</v>
      </c>
      <c r="H1670" s="209" t="s">
        <v>9040</v>
      </c>
      <c r="I1670" s="209" t="s">
        <v>9039</v>
      </c>
      <c r="J1670" s="209" t="s">
        <v>6580</v>
      </c>
      <c r="K1670" s="209" t="s">
        <v>25611</v>
      </c>
      <c r="L1670" s="209" t="s">
        <v>6517</v>
      </c>
      <c r="M1670" s="209" t="s">
        <v>6423</v>
      </c>
    </row>
    <row r="1671" spans="1:13" ht="33.75" x14ac:dyDescent="0.25">
      <c r="A1671" s="206" t="s">
        <v>9020</v>
      </c>
      <c r="B1671">
        <v>574</v>
      </c>
      <c r="C1671" s="207" t="s">
        <v>9017</v>
      </c>
      <c r="D1671" s="208" t="s">
        <v>9018</v>
      </c>
      <c r="E1671" s="206" t="s">
        <v>9019</v>
      </c>
      <c r="F1671" s="209" t="s">
        <v>9021</v>
      </c>
      <c r="G1671" s="209" t="s">
        <v>9022</v>
      </c>
      <c r="H1671" s="209" t="s">
        <v>9016</v>
      </c>
      <c r="I1671" s="209" t="s">
        <v>9022</v>
      </c>
      <c r="J1671" s="209" t="s">
        <v>6321</v>
      </c>
      <c r="K1671" s="209" t="s">
        <v>6321</v>
      </c>
      <c r="L1671" s="209" t="s">
        <v>6321</v>
      </c>
      <c r="M1671" s="209" t="s">
        <v>831</v>
      </c>
    </row>
    <row r="1672" spans="1:13" ht="33.75" x14ac:dyDescent="0.25">
      <c r="A1672" s="202" t="s">
        <v>9652</v>
      </c>
      <c r="B1672">
        <v>821</v>
      </c>
      <c r="C1672" s="203" t="s">
        <v>9649</v>
      </c>
      <c r="D1672" s="205" t="s">
        <v>9650</v>
      </c>
      <c r="E1672" s="202" t="s">
        <v>9651</v>
      </c>
      <c r="F1672" s="204" t="s">
        <v>6689</v>
      </c>
      <c r="G1672" s="204" t="s">
        <v>6690</v>
      </c>
      <c r="H1672" s="204" t="s">
        <v>6691</v>
      </c>
      <c r="I1672" s="204" t="s">
        <v>6692</v>
      </c>
      <c r="J1672" s="204" t="s">
        <v>6321</v>
      </c>
      <c r="K1672" s="204" t="s">
        <v>6321</v>
      </c>
      <c r="L1672" s="204" t="s">
        <v>6321</v>
      </c>
      <c r="M1672" s="204" t="s">
        <v>831</v>
      </c>
    </row>
    <row r="1673" spans="1:13" ht="56.25" x14ac:dyDescent="0.25">
      <c r="A1673" s="202" t="s">
        <v>2125</v>
      </c>
      <c r="B1673">
        <v>176</v>
      </c>
      <c r="C1673" s="203" t="s">
        <v>7213</v>
      </c>
      <c r="D1673" s="205" t="s">
        <v>7214</v>
      </c>
      <c r="E1673" s="202" t="s">
        <v>7215</v>
      </c>
      <c r="F1673" s="204" t="s">
        <v>7216</v>
      </c>
      <c r="G1673" s="204" t="s">
        <v>7043</v>
      </c>
      <c r="H1673" s="204" t="s">
        <v>7044</v>
      </c>
      <c r="I1673" s="204" t="s">
        <v>7045</v>
      </c>
      <c r="J1673" s="204" t="s">
        <v>6321</v>
      </c>
      <c r="K1673" s="204" t="s">
        <v>6321</v>
      </c>
      <c r="L1673" s="204" t="s">
        <v>6321</v>
      </c>
      <c r="M1673" s="204" t="s">
        <v>6330</v>
      </c>
    </row>
    <row r="1674" spans="1:13" ht="33.75" x14ac:dyDescent="0.25">
      <c r="A1674" s="202" t="s">
        <v>7201</v>
      </c>
      <c r="B1674">
        <v>174</v>
      </c>
      <c r="C1674" s="203" t="s">
        <v>7198</v>
      </c>
      <c r="D1674" s="205" t="s">
        <v>7199</v>
      </c>
      <c r="E1674" s="202" t="s">
        <v>7200</v>
      </c>
      <c r="F1674" s="204" t="s">
        <v>7202</v>
      </c>
      <c r="G1674" s="204" t="s">
        <v>7203</v>
      </c>
      <c r="H1674" s="204" t="s">
        <v>7204</v>
      </c>
      <c r="I1674" s="204" t="s">
        <v>7205</v>
      </c>
      <c r="J1674" s="204" t="s">
        <v>6321</v>
      </c>
      <c r="K1674" s="204" t="s">
        <v>6321</v>
      </c>
      <c r="L1674" s="204" t="s">
        <v>6322</v>
      </c>
      <c r="M1674" s="204" t="s">
        <v>831</v>
      </c>
    </row>
    <row r="1675" spans="1:13" ht="56.25" x14ac:dyDescent="0.25">
      <c r="A1675" s="202" t="s">
        <v>9703</v>
      </c>
      <c r="B1675">
        <v>833</v>
      </c>
      <c r="C1675" s="203" t="s">
        <v>9700</v>
      </c>
      <c r="D1675" s="205" t="s">
        <v>9701</v>
      </c>
      <c r="E1675" s="202" t="s">
        <v>9702</v>
      </c>
      <c r="F1675" s="204" t="s">
        <v>9704</v>
      </c>
      <c r="G1675" s="204" t="s">
        <v>9705</v>
      </c>
      <c r="H1675" s="204" t="s">
        <v>6369</v>
      </c>
      <c r="I1675" s="204" t="s">
        <v>9705</v>
      </c>
      <c r="J1675" s="204" t="s">
        <v>6321</v>
      </c>
      <c r="K1675" s="204" t="s">
        <v>6321</v>
      </c>
      <c r="L1675" s="204" t="s">
        <v>6321</v>
      </c>
      <c r="M1675" s="204" t="s">
        <v>831</v>
      </c>
    </row>
    <row r="1676" spans="1:13" ht="90" x14ac:dyDescent="0.25">
      <c r="A1676" s="206" t="s">
        <v>2128</v>
      </c>
      <c r="B1676">
        <v>566</v>
      </c>
      <c r="C1676" s="207" t="s">
        <v>8983</v>
      </c>
      <c r="D1676" s="208" t="s">
        <v>8984</v>
      </c>
      <c r="E1676" s="206" t="s">
        <v>8985</v>
      </c>
      <c r="F1676" s="209" t="s">
        <v>8986</v>
      </c>
      <c r="G1676" s="209" t="s">
        <v>8987</v>
      </c>
      <c r="H1676" s="209" t="s">
        <v>8988</v>
      </c>
      <c r="I1676" s="209" t="s">
        <v>8989</v>
      </c>
      <c r="J1676" s="209" t="s">
        <v>6321</v>
      </c>
      <c r="K1676" s="209" t="s">
        <v>6566</v>
      </c>
      <c r="L1676" s="209" t="s">
        <v>6322</v>
      </c>
      <c r="M1676" s="209" t="s">
        <v>6423</v>
      </c>
    </row>
    <row r="1677" spans="1:13" ht="56.25" x14ac:dyDescent="0.25">
      <c r="A1677" s="206" t="s">
        <v>2131</v>
      </c>
      <c r="B1677">
        <v>468</v>
      </c>
      <c r="C1677" s="207" t="s">
        <v>8534</v>
      </c>
      <c r="D1677" s="208" t="s">
        <v>8535</v>
      </c>
      <c r="E1677" s="206" t="s">
        <v>8536</v>
      </c>
      <c r="F1677" s="209" t="s">
        <v>8537</v>
      </c>
      <c r="G1677" s="209" t="s">
        <v>8538</v>
      </c>
      <c r="H1677" s="209" t="s">
        <v>8539</v>
      </c>
      <c r="I1677" s="209" t="s">
        <v>8540</v>
      </c>
      <c r="J1677" s="209" t="s">
        <v>6321</v>
      </c>
      <c r="K1677" s="209" t="s">
        <v>6321</v>
      </c>
      <c r="L1677" s="209" t="s">
        <v>6322</v>
      </c>
      <c r="M1677" s="209" t="s">
        <v>831</v>
      </c>
    </row>
    <row r="1678" spans="1:13" ht="56.25" x14ac:dyDescent="0.25">
      <c r="A1678" s="206" t="s">
        <v>9966</v>
      </c>
      <c r="B1678">
        <v>903</v>
      </c>
      <c r="C1678" s="207" t="s">
        <v>9963</v>
      </c>
      <c r="D1678" s="208" t="s">
        <v>9964</v>
      </c>
      <c r="E1678" s="206" t="s">
        <v>9965</v>
      </c>
      <c r="F1678" s="209" t="s">
        <v>9967</v>
      </c>
      <c r="G1678" s="209" t="s">
        <v>9968</v>
      </c>
      <c r="H1678" s="209" t="s">
        <v>6536</v>
      </c>
      <c r="I1678" s="209" t="s">
        <v>9968</v>
      </c>
      <c r="J1678" s="209" t="s">
        <v>6321</v>
      </c>
      <c r="K1678" s="209" t="s">
        <v>6321</v>
      </c>
      <c r="L1678" s="209" t="s">
        <v>6321</v>
      </c>
      <c r="M1678" s="209" t="s">
        <v>831</v>
      </c>
    </row>
    <row r="1679" spans="1:13" ht="90" x14ac:dyDescent="0.25">
      <c r="A1679" s="206" t="s">
        <v>4824</v>
      </c>
      <c r="B1679">
        <v>964</v>
      </c>
      <c r="C1679" s="207" t="s">
        <v>10204</v>
      </c>
      <c r="D1679" s="208" t="s">
        <v>10205</v>
      </c>
      <c r="E1679" s="206" t="s">
        <v>4826</v>
      </c>
      <c r="F1679" s="209" t="s">
        <v>10206</v>
      </c>
      <c r="G1679" s="209" t="s">
        <v>10207</v>
      </c>
      <c r="H1679" s="209" t="s">
        <v>6375</v>
      </c>
      <c r="I1679" s="209" t="s">
        <v>10208</v>
      </c>
      <c r="J1679" s="209" t="s">
        <v>6321</v>
      </c>
      <c r="K1679" s="209" t="s">
        <v>6321</v>
      </c>
      <c r="L1679" s="209" t="s">
        <v>7273</v>
      </c>
      <c r="M1679" s="209" t="s">
        <v>831</v>
      </c>
    </row>
    <row r="1680" spans="1:13" ht="78.75" x14ac:dyDescent="0.25">
      <c r="A1680" s="202" t="s">
        <v>2137</v>
      </c>
      <c r="B1680">
        <v>831</v>
      </c>
      <c r="C1680" s="203" t="s">
        <v>9687</v>
      </c>
      <c r="D1680" s="205" t="s">
        <v>9688</v>
      </c>
      <c r="E1680" s="202" t="s">
        <v>9689</v>
      </c>
      <c r="F1680" s="204" t="s">
        <v>9690</v>
      </c>
      <c r="G1680" s="204" t="s">
        <v>9691</v>
      </c>
      <c r="H1680" s="204" t="s">
        <v>9692</v>
      </c>
      <c r="I1680" s="204" t="s">
        <v>9693</v>
      </c>
      <c r="J1680" s="204" t="s">
        <v>6321</v>
      </c>
      <c r="K1680" s="204" t="s">
        <v>6321</v>
      </c>
      <c r="L1680" s="204" t="s">
        <v>6322</v>
      </c>
      <c r="M1680" s="204" t="s">
        <v>831</v>
      </c>
    </row>
    <row r="1681" spans="1:13" ht="33.75" x14ac:dyDescent="0.25">
      <c r="A1681" s="202" t="s">
        <v>1334</v>
      </c>
      <c r="B1681">
        <v>627</v>
      </c>
      <c r="C1681" s="203" t="s">
        <v>9267</v>
      </c>
      <c r="D1681" s="205" t="s">
        <v>9268</v>
      </c>
      <c r="E1681" s="202" t="s">
        <v>1335</v>
      </c>
      <c r="F1681" s="204" t="s">
        <v>9269</v>
      </c>
      <c r="G1681" s="204" t="s">
        <v>9270</v>
      </c>
      <c r="H1681" s="204" t="s">
        <v>6746</v>
      </c>
      <c r="I1681" s="204" t="s">
        <v>9270</v>
      </c>
      <c r="J1681" s="204" t="s">
        <v>6321</v>
      </c>
      <c r="K1681" s="204" t="s">
        <v>6321</v>
      </c>
      <c r="L1681" s="204" t="s">
        <v>6321</v>
      </c>
      <c r="M1681" s="204" t="s">
        <v>831</v>
      </c>
    </row>
    <row r="1682" spans="1:13" ht="56.25" x14ac:dyDescent="0.25">
      <c r="A1682" s="206" t="s">
        <v>7720</v>
      </c>
      <c r="B1682">
        <v>284</v>
      </c>
      <c r="C1682" s="207" t="s">
        <v>7717</v>
      </c>
      <c r="D1682" s="208" t="s">
        <v>7718</v>
      </c>
      <c r="E1682" s="206" t="s">
        <v>7719</v>
      </c>
      <c r="F1682" s="209" t="s">
        <v>6839</v>
      </c>
      <c r="G1682" s="209" t="s">
        <v>6840</v>
      </c>
      <c r="H1682" s="209" t="s">
        <v>6536</v>
      </c>
      <c r="I1682" s="209" t="s">
        <v>6841</v>
      </c>
      <c r="J1682" s="209" t="s">
        <v>6321</v>
      </c>
      <c r="K1682" s="209" t="s">
        <v>7721</v>
      </c>
      <c r="L1682" s="209" t="s">
        <v>6321</v>
      </c>
      <c r="M1682" s="209" t="s">
        <v>831</v>
      </c>
    </row>
    <row r="1683" spans="1:13" ht="135" x14ac:dyDescent="0.25">
      <c r="A1683" s="206" t="s">
        <v>1339</v>
      </c>
      <c r="B1683">
        <v>660</v>
      </c>
      <c r="C1683" s="207" t="s">
        <v>9372</v>
      </c>
      <c r="D1683" s="208" t="s">
        <v>9373</v>
      </c>
      <c r="E1683" s="206" t="s">
        <v>1340</v>
      </c>
      <c r="F1683" s="209" t="s">
        <v>9369</v>
      </c>
      <c r="G1683" s="209" t="s">
        <v>9370</v>
      </c>
      <c r="H1683" s="209" t="s">
        <v>6634</v>
      </c>
      <c r="I1683" s="209" t="s">
        <v>9374</v>
      </c>
      <c r="J1683" s="209" t="s">
        <v>6321</v>
      </c>
      <c r="K1683" s="209" t="s">
        <v>25618</v>
      </c>
      <c r="L1683" s="209" t="s">
        <v>6321</v>
      </c>
      <c r="M1683" s="209" t="s">
        <v>6423</v>
      </c>
    </row>
    <row r="1684" spans="1:13" ht="101.25" x14ac:dyDescent="0.25">
      <c r="A1684" s="202" t="s">
        <v>5551</v>
      </c>
      <c r="B1684">
        <v>609</v>
      </c>
      <c r="C1684" s="203" t="s">
        <v>9188</v>
      </c>
      <c r="D1684" s="205" t="s">
        <v>9189</v>
      </c>
      <c r="E1684" s="202" t="s">
        <v>5802</v>
      </c>
      <c r="F1684" s="204" t="s">
        <v>9190</v>
      </c>
      <c r="G1684" s="204" t="s">
        <v>9191</v>
      </c>
      <c r="H1684" s="204" t="s">
        <v>6634</v>
      </c>
      <c r="I1684" s="204" t="s">
        <v>9192</v>
      </c>
      <c r="J1684" s="204" t="s">
        <v>6321</v>
      </c>
      <c r="K1684" s="204" t="s">
        <v>9193</v>
      </c>
      <c r="L1684" s="204" t="s">
        <v>9167</v>
      </c>
      <c r="M1684" s="204" t="s">
        <v>831</v>
      </c>
    </row>
    <row r="1685" spans="1:13" ht="56.25" x14ac:dyDescent="0.25">
      <c r="A1685" s="206" t="s">
        <v>2140</v>
      </c>
      <c r="B1685">
        <v>612</v>
      </c>
      <c r="C1685" s="207" t="s">
        <v>9202</v>
      </c>
      <c r="D1685" s="208" t="s">
        <v>9203</v>
      </c>
      <c r="E1685" s="206" t="s">
        <v>5803</v>
      </c>
      <c r="F1685" s="209" t="s">
        <v>6712</v>
      </c>
      <c r="G1685" s="209" t="s">
        <v>6713</v>
      </c>
      <c r="H1685" s="209" t="s">
        <v>6634</v>
      </c>
      <c r="I1685" s="209" t="s">
        <v>6713</v>
      </c>
      <c r="J1685" s="209" t="s">
        <v>6321</v>
      </c>
      <c r="K1685" s="209" t="s">
        <v>6321</v>
      </c>
      <c r="L1685" s="209" t="s">
        <v>6321</v>
      </c>
      <c r="M1685" s="209" t="s">
        <v>831</v>
      </c>
    </row>
    <row r="1686" spans="1:13" ht="157.5" x14ac:dyDescent="0.25">
      <c r="A1686" s="206" t="s">
        <v>5552</v>
      </c>
      <c r="B1686">
        <v>606</v>
      </c>
      <c r="C1686" s="207" t="s">
        <v>9168</v>
      </c>
      <c r="D1686" s="208" t="s">
        <v>9169</v>
      </c>
      <c r="E1686" s="206" t="s">
        <v>5804</v>
      </c>
      <c r="F1686" s="209" t="s">
        <v>9170</v>
      </c>
      <c r="G1686" s="209" t="s">
        <v>9165</v>
      </c>
      <c r="H1686" s="209" t="s">
        <v>9160</v>
      </c>
      <c r="I1686" s="209" t="s">
        <v>9171</v>
      </c>
      <c r="J1686" s="209" t="s">
        <v>6321</v>
      </c>
      <c r="K1686" s="209" t="s">
        <v>9172</v>
      </c>
      <c r="L1686" s="209" t="s">
        <v>9173</v>
      </c>
      <c r="M1686" s="209" t="s">
        <v>831</v>
      </c>
    </row>
    <row r="1687" spans="1:13" ht="33.75" x14ac:dyDescent="0.25">
      <c r="A1687" s="202" t="s">
        <v>8632</v>
      </c>
      <c r="B1687">
        <v>485</v>
      </c>
      <c r="C1687" s="203" t="s">
        <v>8629</v>
      </c>
      <c r="D1687" s="205" t="s">
        <v>8630</v>
      </c>
      <c r="E1687" s="202" t="s">
        <v>8631</v>
      </c>
      <c r="F1687" s="204" t="s">
        <v>8314</v>
      </c>
      <c r="G1687" s="204" t="s">
        <v>8633</v>
      </c>
      <c r="H1687" s="204" t="s">
        <v>6480</v>
      </c>
      <c r="I1687" s="204" t="s">
        <v>8633</v>
      </c>
      <c r="J1687" s="204" t="s">
        <v>6321</v>
      </c>
      <c r="K1687" s="204" t="s">
        <v>6321</v>
      </c>
      <c r="L1687" s="204" t="s">
        <v>6321</v>
      </c>
      <c r="M1687" s="204" t="s">
        <v>831</v>
      </c>
    </row>
    <row r="1688" spans="1:13" ht="45" x14ac:dyDescent="0.25">
      <c r="A1688" s="202" t="s">
        <v>7234</v>
      </c>
      <c r="B1688">
        <v>180</v>
      </c>
      <c r="C1688" s="203" t="s">
        <v>7231</v>
      </c>
      <c r="D1688" s="205" t="s">
        <v>7232</v>
      </c>
      <c r="E1688" s="202" t="s">
        <v>7233</v>
      </c>
      <c r="F1688" s="204" t="s">
        <v>6639</v>
      </c>
      <c r="G1688" s="204" t="s">
        <v>6640</v>
      </c>
      <c r="H1688" s="204" t="s">
        <v>6555</v>
      </c>
      <c r="I1688" s="204" t="s">
        <v>6640</v>
      </c>
      <c r="J1688" s="204" t="s">
        <v>6321</v>
      </c>
      <c r="K1688" s="204" t="s">
        <v>6321</v>
      </c>
      <c r="L1688" s="204" t="s">
        <v>6321</v>
      </c>
      <c r="M1688" s="204" t="s">
        <v>831</v>
      </c>
    </row>
    <row r="1689" spans="1:13" ht="90" x14ac:dyDescent="0.25">
      <c r="A1689" s="206" t="s">
        <v>7249</v>
      </c>
      <c r="B1689">
        <v>183</v>
      </c>
      <c r="C1689" s="207" t="s">
        <v>7246</v>
      </c>
      <c r="D1689" s="208" t="s">
        <v>7247</v>
      </c>
      <c r="E1689" s="206" t="s">
        <v>7248</v>
      </c>
      <c r="F1689" s="209" t="s">
        <v>7243</v>
      </c>
      <c r="G1689" s="209" t="s">
        <v>7244</v>
      </c>
      <c r="H1689" s="209" t="s">
        <v>6402</v>
      </c>
      <c r="I1689" s="209" t="s">
        <v>7244</v>
      </c>
      <c r="J1689" s="209" t="s">
        <v>6321</v>
      </c>
      <c r="K1689" s="209" t="s">
        <v>7245</v>
      </c>
      <c r="L1689" s="209" t="s">
        <v>6321</v>
      </c>
      <c r="M1689" s="209" t="s">
        <v>831</v>
      </c>
    </row>
    <row r="1690" spans="1:13" ht="45" x14ac:dyDescent="0.25">
      <c r="A1690" s="202" t="s">
        <v>8078</v>
      </c>
      <c r="B1690">
        <v>367</v>
      </c>
      <c r="C1690" s="203" t="s">
        <v>8075</v>
      </c>
      <c r="D1690" s="205" t="s">
        <v>8076</v>
      </c>
      <c r="E1690" s="202" t="s">
        <v>8077</v>
      </c>
      <c r="F1690" s="204" t="s">
        <v>7454</v>
      </c>
      <c r="G1690" s="204" t="s">
        <v>7455</v>
      </c>
      <c r="H1690" s="204" t="s">
        <v>6480</v>
      </c>
      <c r="I1690" s="204" t="s">
        <v>8079</v>
      </c>
      <c r="J1690" s="204" t="s">
        <v>6347</v>
      </c>
      <c r="K1690" s="204" t="s">
        <v>6321</v>
      </c>
      <c r="L1690" s="204" t="s">
        <v>6321</v>
      </c>
      <c r="M1690" s="204" t="s">
        <v>831</v>
      </c>
    </row>
    <row r="1691" spans="1:13" ht="22.5" x14ac:dyDescent="0.25">
      <c r="A1691" s="206" t="s">
        <v>6341</v>
      </c>
      <c r="B1691">
        <v>4</v>
      </c>
      <c r="C1691" s="207" t="s">
        <v>6338</v>
      </c>
      <c r="D1691" s="208" t="s">
        <v>6339</v>
      </c>
      <c r="E1691" s="206" t="s">
        <v>6340</v>
      </c>
      <c r="F1691" s="209" t="s">
        <v>6335</v>
      </c>
      <c r="G1691" s="209" t="s">
        <v>6336</v>
      </c>
      <c r="H1691" s="209" t="s">
        <v>6337</v>
      </c>
      <c r="I1691" s="209" t="s">
        <v>6336</v>
      </c>
      <c r="J1691" s="209" t="s">
        <v>6321</v>
      </c>
      <c r="K1691" s="209" t="s">
        <v>6321</v>
      </c>
      <c r="L1691" s="209" t="s">
        <v>6321</v>
      </c>
      <c r="M1691" s="209" t="s">
        <v>831</v>
      </c>
    </row>
    <row r="1692" spans="1:13" ht="101.25" x14ac:dyDescent="0.25">
      <c r="A1692" s="206" t="s">
        <v>2142</v>
      </c>
      <c r="B1692">
        <v>859</v>
      </c>
      <c r="C1692" s="207" t="s">
        <v>9817</v>
      </c>
      <c r="D1692" s="208" t="s">
        <v>9818</v>
      </c>
      <c r="E1692" s="206" t="s">
        <v>4854</v>
      </c>
      <c r="F1692" s="209" t="s">
        <v>9819</v>
      </c>
      <c r="G1692" s="209" t="s">
        <v>9820</v>
      </c>
      <c r="H1692" s="209" t="s">
        <v>6375</v>
      </c>
      <c r="I1692" s="209" t="s">
        <v>9821</v>
      </c>
      <c r="J1692" s="209" t="s">
        <v>6321</v>
      </c>
      <c r="K1692" s="209" t="s">
        <v>25672</v>
      </c>
      <c r="L1692" s="209" t="s">
        <v>6321</v>
      </c>
      <c r="M1692" s="209" t="s">
        <v>831</v>
      </c>
    </row>
    <row r="1693" spans="1:13" ht="78.75" x14ac:dyDescent="0.25">
      <c r="A1693" s="202" t="s">
        <v>4855</v>
      </c>
      <c r="B1693">
        <v>860</v>
      </c>
      <c r="C1693" s="203" t="s">
        <v>9822</v>
      </c>
      <c r="D1693" s="205" t="s">
        <v>9823</v>
      </c>
      <c r="E1693" s="202" t="s">
        <v>4857</v>
      </c>
      <c r="F1693" s="204" t="s">
        <v>9804</v>
      </c>
      <c r="G1693" s="204" t="s">
        <v>9805</v>
      </c>
      <c r="H1693" s="204" t="s">
        <v>6375</v>
      </c>
      <c r="I1693" s="204" t="s">
        <v>9806</v>
      </c>
      <c r="J1693" s="204" t="s">
        <v>6321</v>
      </c>
      <c r="K1693" s="204" t="s">
        <v>9816</v>
      </c>
      <c r="L1693" s="204" t="s">
        <v>6321</v>
      </c>
      <c r="M1693" s="204" t="s">
        <v>831</v>
      </c>
    </row>
    <row r="1694" spans="1:13" ht="45" x14ac:dyDescent="0.25">
      <c r="A1694" s="206" t="s">
        <v>8627</v>
      </c>
      <c r="B1694">
        <v>484</v>
      </c>
      <c r="C1694" s="207" t="s">
        <v>8624</v>
      </c>
      <c r="D1694" s="208" t="s">
        <v>8625</v>
      </c>
      <c r="E1694" s="206" t="s">
        <v>8626</v>
      </c>
      <c r="F1694" s="209" t="s">
        <v>8628</v>
      </c>
      <c r="G1694" s="209" t="s">
        <v>7455</v>
      </c>
      <c r="H1694" s="209" t="s">
        <v>6480</v>
      </c>
      <c r="I1694" s="209" t="s">
        <v>8079</v>
      </c>
      <c r="J1694" s="209" t="s">
        <v>6347</v>
      </c>
      <c r="K1694" s="209" t="s">
        <v>6321</v>
      </c>
      <c r="L1694" s="209" t="s">
        <v>6321</v>
      </c>
      <c r="M1694" s="209" t="s">
        <v>831</v>
      </c>
    </row>
    <row r="1695" spans="1:13" ht="45" x14ac:dyDescent="0.25">
      <c r="A1695" s="202" t="s">
        <v>9026</v>
      </c>
      <c r="B1695">
        <v>575</v>
      </c>
      <c r="C1695" s="203" t="s">
        <v>9023</v>
      </c>
      <c r="D1695" s="205" t="s">
        <v>9024</v>
      </c>
      <c r="E1695" s="202" t="s">
        <v>9025</v>
      </c>
      <c r="F1695" s="204" t="s">
        <v>9027</v>
      </c>
      <c r="G1695" s="204" t="s">
        <v>9028</v>
      </c>
      <c r="H1695" s="204" t="s">
        <v>7072</v>
      </c>
      <c r="I1695" s="204" t="s">
        <v>9028</v>
      </c>
      <c r="J1695" s="204" t="s">
        <v>6321</v>
      </c>
      <c r="K1695" s="204" t="s">
        <v>6321</v>
      </c>
      <c r="L1695" s="204" t="s">
        <v>6517</v>
      </c>
      <c r="M1695" s="204" t="s">
        <v>6330</v>
      </c>
    </row>
    <row r="1696" spans="1:13" ht="45" x14ac:dyDescent="0.25">
      <c r="A1696" s="202" t="s">
        <v>8623</v>
      </c>
      <c r="B1696">
        <v>483</v>
      </c>
      <c r="C1696" s="203" t="s">
        <v>8620</v>
      </c>
      <c r="D1696" s="205" t="s">
        <v>8621</v>
      </c>
      <c r="E1696" s="202" t="s">
        <v>8622</v>
      </c>
      <c r="F1696" s="204" t="s">
        <v>7454</v>
      </c>
      <c r="G1696" s="204" t="s">
        <v>7455</v>
      </c>
      <c r="H1696" s="204" t="s">
        <v>6480</v>
      </c>
      <c r="I1696" s="204" t="s">
        <v>8079</v>
      </c>
      <c r="J1696" s="204" t="s">
        <v>6347</v>
      </c>
      <c r="K1696" s="204" t="s">
        <v>6321</v>
      </c>
      <c r="L1696" s="204" t="s">
        <v>6321</v>
      </c>
      <c r="M1696" s="204" t="s">
        <v>831</v>
      </c>
    </row>
    <row r="1697" spans="1:13" ht="135" x14ac:dyDescent="0.25">
      <c r="A1697" s="206" t="s">
        <v>17973</v>
      </c>
      <c r="B1697">
        <v>3042</v>
      </c>
      <c r="C1697" s="207" t="s">
        <v>17970</v>
      </c>
      <c r="D1697" s="208" t="s">
        <v>17971</v>
      </c>
      <c r="E1697" s="206" t="s">
        <v>17972</v>
      </c>
      <c r="F1697" s="209" t="s">
        <v>17974</v>
      </c>
      <c r="G1697" s="209" t="s">
        <v>17975</v>
      </c>
      <c r="H1697" s="209" t="s">
        <v>12065</v>
      </c>
      <c r="I1697" s="209" t="s">
        <v>17976</v>
      </c>
      <c r="J1697" s="209" t="s">
        <v>6321</v>
      </c>
      <c r="K1697" s="209" t="s">
        <v>6321</v>
      </c>
      <c r="L1697" s="209" t="s">
        <v>6538</v>
      </c>
      <c r="M1697" s="209" t="s">
        <v>6330</v>
      </c>
    </row>
    <row r="1698" spans="1:13" ht="123.75" x14ac:dyDescent="0.25">
      <c r="A1698" s="202" t="s">
        <v>17973</v>
      </c>
      <c r="B1698">
        <v>3043</v>
      </c>
      <c r="C1698" s="203" t="s">
        <v>17977</v>
      </c>
      <c r="D1698" s="205" t="s">
        <v>17978</v>
      </c>
      <c r="E1698" s="202" t="s">
        <v>17972</v>
      </c>
      <c r="F1698" s="204" t="s">
        <v>17979</v>
      </c>
      <c r="G1698" s="204" t="s">
        <v>17980</v>
      </c>
      <c r="H1698" s="204" t="s">
        <v>6421</v>
      </c>
      <c r="I1698" s="204" t="s">
        <v>17981</v>
      </c>
      <c r="J1698" s="204" t="s">
        <v>6321</v>
      </c>
      <c r="K1698" s="204" t="s">
        <v>6321</v>
      </c>
      <c r="L1698" s="204" t="s">
        <v>6538</v>
      </c>
      <c r="M1698" s="204" t="s">
        <v>6363</v>
      </c>
    </row>
    <row r="1699" spans="1:13" ht="67.5" x14ac:dyDescent="0.25">
      <c r="A1699" s="202" t="s">
        <v>2147</v>
      </c>
      <c r="B1699">
        <v>447</v>
      </c>
      <c r="C1699" s="203" t="s">
        <v>8436</v>
      </c>
      <c r="D1699" s="205" t="s">
        <v>8437</v>
      </c>
      <c r="E1699" s="202" t="s">
        <v>8438</v>
      </c>
      <c r="F1699" s="204" t="s">
        <v>30955</v>
      </c>
      <c r="G1699" s="204" t="s">
        <v>8439</v>
      </c>
      <c r="H1699" s="204" t="s">
        <v>8440</v>
      </c>
      <c r="I1699" s="204" t="s">
        <v>8441</v>
      </c>
      <c r="J1699" s="204" t="s">
        <v>6321</v>
      </c>
      <c r="K1699" s="204" t="s">
        <v>30956</v>
      </c>
      <c r="L1699" s="204" t="s">
        <v>6322</v>
      </c>
      <c r="M1699" s="204" t="s">
        <v>30457</v>
      </c>
    </row>
    <row r="1700" spans="1:13" ht="90" x14ac:dyDescent="0.25">
      <c r="A1700" s="206" t="s">
        <v>2182</v>
      </c>
      <c r="B1700">
        <v>1135</v>
      </c>
      <c r="C1700" s="207" t="s">
        <v>10804</v>
      </c>
      <c r="D1700" s="208" t="s">
        <v>10805</v>
      </c>
      <c r="E1700" s="206" t="s">
        <v>4878</v>
      </c>
      <c r="F1700" s="209" t="s">
        <v>10806</v>
      </c>
      <c r="G1700" s="209" t="s">
        <v>10807</v>
      </c>
      <c r="H1700" s="209" t="s">
        <v>6375</v>
      </c>
      <c r="I1700" s="209" t="s">
        <v>10808</v>
      </c>
      <c r="J1700" s="209" t="s">
        <v>6321</v>
      </c>
      <c r="K1700" s="209" t="s">
        <v>6321</v>
      </c>
      <c r="L1700" s="209" t="s">
        <v>6321</v>
      </c>
      <c r="M1700" s="209" t="s">
        <v>831</v>
      </c>
    </row>
    <row r="1701" spans="1:13" ht="112.5" x14ac:dyDescent="0.25">
      <c r="A1701" s="202" t="s">
        <v>4879</v>
      </c>
      <c r="B1701">
        <v>4009</v>
      </c>
      <c r="C1701" s="203" t="s">
        <v>21660</v>
      </c>
      <c r="D1701" s="205" t="s">
        <v>21661</v>
      </c>
      <c r="E1701" s="202" t="s">
        <v>4881</v>
      </c>
      <c r="F1701" s="204" t="s">
        <v>6857</v>
      </c>
      <c r="G1701" s="204" t="s">
        <v>6858</v>
      </c>
      <c r="H1701" s="204" t="s">
        <v>6427</v>
      </c>
      <c r="I1701" s="204" t="s">
        <v>6858</v>
      </c>
      <c r="J1701" s="204" t="s">
        <v>6321</v>
      </c>
      <c r="K1701" s="204" t="s">
        <v>6321</v>
      </c>
      <c r="L1701" s="204" t="s">
        <v>6321</v>
      </c>
      <c r="M1701" s="204" t="s">
        <v>831</v>
      </c>
    </row>
    <row r="1702" spans="1:13" ht="360" x14ac:dyDescent="0.25">
      <c r="A1702" s="202" t="s">
        <v>22025</v>
      </c>
      <c r="B1702">
        <v>4113</v>
      </c>
      <c r="C1702" s="203" t="s">
        <v>22022</v>
      </c>
      <c r="D1702" s="205" t="s">
        <v>22023</v>
      </c>
      <c r="E1702" s="202" t="s">
        <v>22024</v>
      </c>
      <c r="F1702" s="204" t="s">
        <v>6857</v>
      </c>
      <c r="G1702" s="204" t="s">
        <v>6858</v>
      </c>
      <c r="H1702" s="204" t="s">
        <v>6427</v>
      </c>
      <c r="I1702" s="204" t="s">
        <v>6858</v>
      </c>
      <c r="J1702" s="204" t="s">
        <v>6321</v>
      </c>
      <c r="K1702" s="204" t="s">
        <v>6321</v>
      </c>
      <c r="L1702" s="204" t="s">
        <v>6321</v>
      </c>
      <c r="M1702" s="204" t="s">
        <v>831</v>
      </c>
    </row>
    <row r="1703" spans="1:13" ht="236.25" x14ac:dyDescent="0.25">
      <c r="A1703" s="206" t="s">
        <v>22838</v>
      </c>
      <c r="B1703">
        <v>4324</v>
      </c>
      <c r="C1703" s="207" t="s">
        <v>22835</v>
      </c>
      <c r="D1703" s="208" t="s">
        <v>22836</v>
      </c>
      <c r="E1703" s="206" t="s">
        <v>22837</v>
      </c>
      <c r="F1703" s="209" t="s">
        <v>22839</v>
      </c>
      <c r="G1703" s="209" t="s">
        <v>22840</v>
      </c>
      <c r="H1703" s="209" t="s">
        <v>6427</v>
      </c>
      <c r="I1703" s="209" t="s">
        <v>22840</v>
      </c>
      <c r="J1703" s="209" t="s">
        <v>6321</v>
      </c>
      <c r="K1703" s="209" t="s">
        <v>6321</v>
      </c>
      <c r="L1703" s="209" t="s">
        <v>2115</v>
      </c>
      <c r="M1703" s="209" t="s">
        <v>6330</v>
      </c>
    </row>
    <row r="1704" spans="1:13" ht="112.5" x14ac:dyDescent="0.25">
      <c r="A1704" s="206" t="s">
        <v>2190</v>
      </c>
      <c r="B1704">
        <v>4614</v>
      </c>
      <c r="C1704" s="207" t="s">
        <v>23893</v>
      </c>
      <c r="D1704" s="208" t="s">
        <v>23894</v>
      </c>
      <c r="E1704" s="206" t="s">
        <v>5832</v>
      </c>
      <c r="F1704" s="209" t="s">
        <v>23895</v>
      </c>
      <c r="G1704" s="209" t="s">
        <v>23896</v>
      </c>
      <c r="H1704" s="209" t="s">
        <v>6981</v>
      </c>
      <c r="I1704" s="209" t="s">
        <v>23897</v>
      </c>
      <c r="J1704" s="209" t="s">
        <v>6321</v>
      </c>
      <c r="K1704" s="209" t="s">
        <v>6321</v>
      </c>
      <c r="L1704" s="209" t="s">
        <v>6321</v>
      </c>
      <c r="M1704" s="209" t="s">
        <v>831</v>
      </c>
    </row>
    <row r="1705" spans="1:13" ht="123.75" x14ac:dyDescent="0.25">
      <c r="A1705" s="202" t="s">
        <v>21591</v>
      </c>
      <c r="B1705">
        <v>3989</v>
      </c>
      <c r="C1705" s="203" t="s">
        <v>21588</v>
      </c>
      <c r="D1705" s="205" t="s">
        <v>21589</v>
      </c>
      <c r="E1705" s="202" t="s">
        <v>21590</v>
      </c>
      <c r="F1705" s="204" t="s">
        <v>21592</v>
      </c>
      <c r="G1705" s="204" t="s">
        <v>6858</v>
      </c>
      <c r="H1705" s="204" t="s">
        <v>6427</v>
      </c>
      <c r="I1705" s="204" t="s">
        <v>6858</v>
      </c>
      <c r="J1705" s="204" t="s">
        <v>6321</v>
      </c>
      <c r="K1705" s="204" t="s">
        <v>6321</v>
      </c>
      <c r="L1705" s="204" t="s">
        <v>6321</v>
      </c>
      <c r="M1705" s="204" t="s">
        <v>831</v>
      </c>
    </row>
    <row r="1706" spans="1:13" ht="191.25" x14ac:dyDescent="0.25">
      <c r="A1706" s="202" t="s">
        <v>23412</v>
      </c>
      <c r="B1706">
        <v>4467</v>
      </c>
      <c r="C1706" s="203" t="s">
        <v>23410</v>
      </c>
      <c r="D1706" s="205" t="s">
        <v>26155</v>
      </c>
      <c r="E1706" s="202" t="s">
        <v>23411</v>
      </c>
      <c r="F1706" s="204" t="s">
        <v>23413</v>
      </c>
      <c r="G1706" s="204" t="s">
        <v>23414</v>
      </c>
      <c r="H1706" s="204" t="s">
        <v>6427</v>
      </c>
      <c r="I1706" s="204" t="s">
        <v>23414</v>
      </c>
      <c r="J1706" s="204" t="s">
        <v>6321</v>
      </c>
      <c r="K1706" s="204" t="s">
        <v>6321</v>
      </c>
      <c r="L1706" s="204" t="s">
        <v>6321</v>
      </c>
      <c r="M1706" s="204" t="s">
        <v>831</v>
      </c>
    </row>
    <row r="1707" spans="1:13" ht="168.75" x14ac:dyDescent="0.25">
      <c r="A1707" s="202" t="s">
        <v>22812</v>
      </c>
      <c r="B1707">
        <v>4317</v>
      </c>
      <c r="C1707" s="203" t="s">
        <v>22809</v>
      </c>
      <c r="D1707" s="205" t="s">
        <v>22810</v>
      </c>
      <c r="E1707" s="202" t="s">
        <v>22811</v>
      </c>
      <c r="F1707" s="204" t="s">
        <v>6857</v>
      </c>
      <c r="G1707" s="204" t="s">
        <v>6858</v>
      </c>
      <c r="H1707" s="204" t="s">
        <v>6427</v>
      </c>
      <c r="I1707" s="204" t="s">
        <v>6858</v>
      </c>
      <c r="J1707" s="204" t="s">
        <v>6321</v>
      </c>
      <c r="K1707" s="204" t="s">
        <v>6321</v>
      </c>
      <c r="L1707" s="204" t="s">
        <v>22668</v>
      </c>
      <c r="M1707" s="204" t="s">
        <v>831</v>
      </c>
    </row>
    <row r="1708" spans="1:13" ht="191.25" x14ac:dyDescent="0.25">
      <c r="A1708" s="202" t="s">
        <v>22844</v>
      </c>
      <c r="B1708">
        <v>4325</v>
      </c>
      <c r="C1708" s="203" t="s">
        <v>22841</v>
      </c>
      <c r="D1708" s="205" t="s">
        <v>22842</v>
      </c>
      <c r="E1708" s="202" t="s">
        <v>22843</v>
      </c>
      <c r="F1708" s="204" t="s">
        <v>22839</v>
      </c>
      <c r="G1708" s="204" t="s">
        <v>22840</v>
      </c>
      <c r="H1708" s="204" t="s">
        <v>6427</v>
      </c>
      <c r="I1708" s="204" t="s">
        <v>22840</v>
      </c>
      <c r="J1708" s="204" t="s">
        <v>6321</v>
      </c>
      <c r="K1708" s="204" t="s">
        <v>6321</v>
      </c>
      <c r="L1708" s="204" t="s">
        <v>2115</v>
      </c>
      <c r="M1708" s="204" t="s">
        <v>6330</v>
      </c>
    </row>
    <row r="1709" spans="1:13" ht="135" x14ac:dyDescent="0.25">
      <c r="A1709" s="206" t="s">
        <v>22848</v>
      </c>
      <c r="B1709">
        <v>4326</v>
      </c>
      <c r="C1709" s="207" t="s">
        <v>22845</v>
      </c>
      <c r="D1709" s="208" t="s">
        <v>22846</v>
      </c>
      <c r="E1709" s="206" t="s">
        <v>22847</v>
      </c>
      <c r="F1709" s="209" t="s">
        <v>22839</v>
      </c>
      <c r="G1709" s="209" t="s">
        <v>22840</v>
      </c>
      <c r="H1709" s="209" t="s">
        <v>6427</v>
      </c>
      <c r="I1709" s="209" t="s">
        <v>22840</v>
      </c>
      <c r="J1709" s="209" t="s">
        <v>6321</v>
      </c>
      <c r="K1709" s="209" t="s">
        <v>6321</v>
      </c>
      <c r="L1709" s="209" t="s">
        <v>2115</v>
      </c>
      <c r="M1709" s="209" t="s">
        <v>6330</v>
      </c>
    </row>
    <row r="1710" spans="1:13" ht="22.5" x14ac:dyDescent="0.25">
      <c r="A1710" s="206" t="s">
        <v>30957</v>
      </c>
      <c r="B1710">
        <v>4632</v>
      </c>
      <c r="C1710" s="207" t="s">
        <v>23938</v>
      </c>
      <c r="D1710" s="206" t="s">
        <v>30958</v>
      </c>
      <c r="E1710" s="206" t="s">
        <v>30959</v>
      </c>
      <c r="F1710" s="209" t="s">
        <v>6471</v>
      </c>
      <c r="G1710" s="209" t="s">
        <v>6472</v>
      </c>
      <c r="H1710" s="209" t="s">
        <v>6473</v>
      </c>
      <c r="I1710" s="209" t="s">
        <v>6472</v>
      </c>
      <c r="J1710" s="209" t="s">
        <v>6321</v>
      </c>
      <c r="K1710" s="209" t="s">
        <v>6321</v>
      </c>
      <c r="L1710" s="209" t="s">
        <v>6321</v>
      </c>
      <c r="M1710" s="209" t="s">
        <v>831</v>
      </c>
    </row>
    <row r="1711" spans="1:13" ht="146.25" x14ac:dyDescent="0.25">
      <c r="A1711" s="206" t="s">
        <v>23177</v>
      </c>
      <c r="B1711">
        <v>4408</v>
      </c>
      <c r="C1711" s="207" t="s">
        <v>23174</v>
      </c>
      <c r="D1711" s="208" t="s">
        <v>23175</v>
      </c>
      <c r="E1711" s="206" t="s">
        <v>23176</v>
      </c>
      <c r="F1711" s="209" t="s">
        <v>23115</v>
      </c>
      <c r="G1711" s="209" t="s">
        <v>23116</v>
      </c>
      <c r="H1711" s="209" t="s">
        <v>6427</v>
      </c>
      <c r="I1711" s="209" t="s">
        <v>23117</v>
      </c>
      <c r="J1711" s="209" t="s">
        <v>6321</v>
      </c>
      <c r="K1711" s="209" t="s">
        <v>6321</v>
      </c>
      <c r="L1711" s="209" t="s">
        <v>2115</v>
      </c>
      <c r="M1711" s="209" t="s">
        <v>7658</v>
      </c>
    </row>
    <row r="1712" spans="1:13" ht="22.5" x14ac:dyDescent="0.25">
      <c r="A1712" s="206" t="s">
        <v>772</v>
      </c>
      <c r="B1712">
        <v>3908</v>
      </c>
      <c r="C1712" s="207" t="s">
        <v>21296</v>
      </c>
      <c r="D1712" s="208" t="s">
        <v>21297</v>
      </c>
      <c r="E1712" s="206" t="s">
        <v>21298</v>
      </c>
      <c r="F1712" s="209" t="s">
        <v>14754</v>
      </c>
      <c r="G1712" s="209" t="s">
        <v>14755</v>
      </c>
      <c r="H1712" s="209" t="s">
        <v>6427</v>
      </c>
      <c r="I1712" s="209" t="s">
        <v>14755</v>
      </c>
      <c r="J1712" s="209" t="s">
        <v>6321</v>
      </c>
      <c r="K1712" s="209" t="s">
        <v>6321</v>
      </c>
      <c r="L1712" s="209" t="s">
        <v>6321</v>
      </c>
      <c r="M1712" s="209" t="s">
        <v>831</v>
      </c>
    </row>
    <row r="1713" spans="1:13" ht="56.25" x14ac:dyDescent="0.25">
      <c r="A1713" s="206" t="s">
        <v>21261</v>
      </c>
      <c r="B1713">
        <v>3898</v>
      </c>
      <c r="C1713" s="207" t="s">
        <v>21258</v>
      </c>
      <c r="D1713" s="208" t="s">
        <v>21259</v>
      </c>
      <c r="E1713" s="206" t="s">
        <v>21260</v>
      </c>
      <c r="F1713" s="209" t="s">
        <v>20172</v>
      </c>
      <c r="G1713" s="209" t="s">
        <v>20173</v>
      </c>
      <c r="H1713" s="209" t="s">
        <v>7479</v>
      </c>
      <c r="I1713" s="209" t="s">
        <v>20174</v>
      </c>
      <c r="J1713" s="209" t="s">
        <v>6321</v>
      </c>
      <c r="K1713" s="209" t="s">
        <v>6321</v>
      </c>
      <c r="L1713" s="209" t="s">
        <v>6321</v>
      </c>
      <c r="M1713" s="209" t="s">
        <v>831</v>
      </c>
    </row>
    <row r="1714" spans="1:13" ht="22.5" x14ac:dyDescent="0.25">
      <c r="A1714" s="206" t="s">
        <v>21249</v>
      </c>
      <c r="B1714">
        <v>3894</v>
      </c>
      <c r="C1714" s="207" t="s">
        <v>21246</v>
      </c>
      <c r="D1714" s="208" t="s">
        <v>21247</v>
      </c>
      <c r="E1714" s="206" t="s">
        <v>21248</v>
      </c>
      <c r="F1714" s="209" t="s">
        <v>14754</v>
      </c>
      <c r="G1714" s="209" t="s">
        <v>14755</v>
      </c>
      <c r="H1714" s="209" t="s">
        <v>6427</v>
      </c>
      <c r="I1714" s="209" t="s">
        <v>14755</v>
      </c>
      <c r="J1714" s="209" t="s">
        <v>6321</v>
      </c>
      <c r="K1714" s="209" t="s">
        <v>6321</v>
      </c>
      <c r="L1714" s="209" t="s">
        <v>6321</v>
      </c>
      <c r="M1714" s="209" t="s">
        <v>831</v>
      </c>
    </row>
    <row r="1715" spans="1:13" ht="56.25" x14ac:dyDescent="0.25">
      <c r="A1715" s="202" t="s">
        <v>21265</v>
      </c>
      <c r="B1715">
        <v>3899</v>
      </c>
      <c r="C1715" s="203" t="s">
        <v>21262</v>
      </c>
      <c r="D1715" s="205" t="s">
        <v>21263</v>
      </c>
      <c r="E1715" s="202" t="s">
        <v>21264</v>
      </c>
      <c r="F1715" s="204" t="s">
        <v>20172</v>
      </c>
      <c r="G1715" s="204" t="s">
        <v>20173</v>
      </c>
      <c r="H1715" s="204" t="s">
        <v>7479</v>
      </c>
      <c r="I1715" s="204" t="s">
        <v>20174</v>
      </c>
      <c r="J1715" s="204" t="s">
        <v>6321</v>
      </c>
      <c r="K1715" s="204" t="s">
        <v>6321</v>
      </c>
      <c r="L1715" s="204" t="s">
        <v>6321</v>
      </c>
      <c r="M1715" s="204" t="s">
        <v>831</v>
      </c>
    </row>
    <row r="1716" spans="1:13" ht="56.25" x14ac:dyDescent="0.25">
      <c r="A1716" s="206" t="s">
        <v>21269</v>
      </c>
      <c r="B1716">
        <v>3900</v>
      </c>
      <c r="C1716" s="207" t="s">
        <v>21266</v>
      </c>
      <c r="D1716" s="208" t="s">
        <v>21267</v>
      </c>
      <c r="E1716" s="206" t="s">
        <v>21268</v>
      </c>
      <c r="F1716" s="209" t="s">
        <v>20172</v>
      </c>
      <c r="G1716" s="209" t="s">
        <v>20173</v>
      </c>
      <c r="H1716" s="209" t="s">
        <v>7479</v>
      </c>
      <c r="I1716" s="209" t="s">
        <v>20174</v>
      </c>
      <c r="J1716" s="209" t="s">
        <v>6321</v>
      </c>
      <c r="K1716" s="209" t="s">
        <v>6321</v>
      </c>
      <c r="L1716" s="209" t="s">
        <v>6321</v>
      </c>
      <c r="M1716" s="209" t="s">
        <v>831</v>
      </c>
    </row>
    <row r="1717" spans="1:13" ht="56.25" x14ac:dyDescent="0.25">
      <c r="A1717" s="202" t="s">
        <v>21273</v>
      </c>
      <c r="B1717">
        <v>3901</v>
      </c>
      <c r="C1717" s="203" t="s">
        <v>21270</v>
      </c>
      <c r="D1717" s="205" t="s">
        <v>21271</v>
      </c>
      <c r="E1717" s="202" t="s">
        <v>21272</v>
      </c>
      <c r="F1717" s="204" t="s">
        <v>20172</v>
      </c>
      <c r="G1717" s="204" t="s">
        <v>20173</v>
      </c>
      <c r="H1717" s="204" t="s">
        <v>7479</v>
      </c>
      <c r="I1717" s="204" t="s">
        <v>20174</v>
      </c>
      <c r="J1717" s="204" t="s">
        <v>6321</v>
      </c>
      <c r="K1717" s="204" t="s">
        <v>6321</v>
      </c>
      <c r="L1717" s="204" t="s">
        <v>6321</v>
      </c>
      <c r="M1717" s="204" t="s">
        <v>831</v>
      </c>
    </row>
    <row r="1718" spans="1:13" ht="56.25" x14ac:dyDescent="0.25">
      <c r="A1718" s="206" t="s">
        <v>21277</v>
      </c>
      <c r="B1718">
        <v>3902</v>
      </c>
      <c r="C1718" s="207" t="s">
        <v>21274</v>
      </c>
      <c r="D1718" s="208" t="s">
        <v>21275</v>
      </c>
      <c r="E1718" s="206" t="s">
        <v>21276</v>
      </c>
      <c r="F1718" s="209" t="s">
        <v>20172</v>
      </c>
      <c r="G1718" s="209" t="s">
        <v>20173</v>
      </c>
      <c r="H1718" s="209" t="s">
        <v>7479</v>
      </c>
      <c r="I1718" s="209" t="s">
        <v>20174</v>
      </c>
      <c r="J1718" s="209" t="s">
        <v>6321</v>
      </c>
      <c r="K1718" s="209" t="s">
        <v>6321</v>
      </c>
      <c r="L1718" s="209" t="s">
        <v>6321</v>
      </c>
      <c r="M1718" s="209" t="s">
        <v>831</v>
      </c>
    </row>
    <row r="1719" spans="1:13" ht="56.25" x14ac:dyDescent="0.25">
      <c r="A1719" s="202" t="s">
        <v>21281</v>
      </c>
      <c r="B1719">
        <v>3903</v>
      </c>
      <c r="C1719" s="203" t="s">
        <v>21278</v>
      </c>
      <c r="D1719" s="205" t="s">
        <v>21279</v>
      </c>
      <c r="E1719" s="202" t="s">
        <v>21280</v>
      </c>
      <c r="F1719" s="204" t="s">
        <v>20172</v>
      </c>
      <c r="G1719" s="204" t="s">
        <v>20173</v>
      </c>
      <c r="H1719" s="204" t="s">
        <v>7479</v>
      </c>
      <c r="I1719" s="204" t="s">
        <v>20174</v>
      </c>
      <c r="J1719" s="204" t="s">
        <v>6321</v>
      </c>
      <c r="K1719" s="204" t="s">
        <v>6321</v>
      </c>
      <c r="L1719" s="204" t="s">
        <v>6321</v>
      </c>
      <c r="M1719" s="204" t="s">
        <v>831</v>
      </c>
    </row>
    <row r="1720" spans="1:13" ht="56.25" x14ac:dyDescent="0.25">
      <c r="A1720" s="206" t="s">
        <v>21285</v>
      </c>
      <c r="B1720">
        <v>3904</v>
      </c>
      <c r="C1720" s="207" t="s">
        <v>21282</v>
      </c>
      <c r="D1720" s="208" t="s">
        <v>21283</v>
      </c>
      <c r="E1720" s="206" t="s">
        <v>21284</v>
      </c>
      <c r="F1720" s="209" t="s">
        <v>20172</v>
      </c>
      <c r="G1720" s="209" t="s">
        <v>20173</v>
      </c>
      <c r="H1720" s="209" t="s">
        <v>7479</v>
      </c>
      <c r="I1720" s="209" t="s">
        <v>20174</v>
      </c>
      <c r="J1720" s="209" t="s">
        <v>6321</v>
      </c>
      <c r="K1720" s="209" t="s">
        <v>6321</v>
      </c>
      <c r="L1720" s="209" t="s">
        <v>6321</v>
      </c>
      <c r="M1720" s="209" t="s">
        <v>831</v>
      </c>
    </row>
    <row r="1721" spans="1:13" ht="22.5" x14ac:dyDescent="0.25">
      <c r="A1721" s="202" t="s">
        <v>792</v>
      </c>
      <c r="B1721">
        <v>3895</v>
      </c>
      <c r="C1721" s="203" t="s">
        <v>21250</v>
      </c>
      <c r="D1721" s="205" t="s">
        <v>21251</v>
      </c>
      <c r="E1721" s="202" t="s">
        <v>794</v>
      </c>
      <c r="F1721" s="204" t="s">
        <v>14754</v>
      </c>
      <c r="G1721" s="204" t="s">
        <v>14755</v>
      </c>
      <c r="H1721" s="204" t="s">
        <v>6427</v>
      </c>
      <c r="I1721" s="204" t="s">
        <v>14755</v>
      </c>
      <c r="J1721" s="204" t="s">
        <v>6321</v>
      </c>
      <c r="K1721" s="204" t="s">
        <v>6321</v>
      </c>
      <c r="L1721" s="204" t="s">
        <v>6321</v>
      </c>
      <c r="M1721" s="204" t="s">
        <v>831</v>
      </c>
    </row>
    <row r="1722" spans="1:13" ht="56.25" x14ac:dyDescent="0.25">
      <c r="A1722" s="202" t="s">
        <v>6203</v>
      </c>
      <c r="B1722">
        <v>3905</v>
      </c>
      <c r="C1722" s="203" t="s">
        <v>21286</v>
      </c>
      <c r="D1722" s="205" t="s">
        <v>21287</v>
      </c>
      <c r="E1722" s="202" t="s">
        <v>6078</v>
      </c>
      <c r="F1722" s="204" t="s">
        <v>21288</v>
      </c>
      <c r="G1722" s="204" t="s">
        <v>21289</v>
      </c>
      <c r="H1722" s="204" t="s">
        <v>6447</v>
      </c>
      <c r="I1722" s="204" t="s">
        <v>21289</v>
      </c>
      <c r="J1722" s="204" t="s">
        <v>6321</v>
      </c>
      <c r="K1722" s="204" t="s">
        <v>6321</v>
      </c>
      <c r="L1722" s="204" t="s">
        <v>6321</v>
      </c>
      <c r="M1722" s="204" t="s">
        <v>831</v>
      </c>
    </row>
    <row r="1723" spans="1:13" ht="56.25" x14ac:dyDescent="0.25">
      <c r="A1723" s="206" t="s">
        <v>21293</v>
      </c>
      <c r="B1723">
        <v>3906</v>
      </c>
      <c r="C1723" s="207" t="s">
        <v>21290</v>
      </c>
      <c r="D1723" s="208" t="s">
        <v>21291</v>
      </c>
      <c r="E1723" s="206" t="s">
        <v>21292</v>
      </c>
      <c r="F1723" s="209" t="s">
        <v>20172</v>
      </c>
      <c r="G1723" s="209" t="s">
        <v>20173</v>
      </c>
      <c r="H1723" s="209" t="s">
        <v>7479</v>
      </c>
      <c r="I1723" s="209" t="s">
        <v>20174</v>
      </c>
      <c r="J1723" s="209" t="s">
        <v>6321</v>
      </c>
      <c r="K1723" s="209" t="s">
        <v>6321</v>
      </c>
      <c r="L1723" s="209" t="s">
        <v>6321</v>
      </c>
      <c r="M1723" s="209" t="s">
        <v>831</v>
      </c>
    </row>
    <row r="1724" spans="1:13" ht="45" x14ac:dyDescent="0.25">
      <c r="A1724" s="202" t="s">
        <v>8574</v>
      </c>
      <c r="B1724">
        <v>475</v>
      </c>
      <c r="C1724" s="203" t="s">
        <v>8571</v>
      </c>
      <c r="D1724" s="205" t="s">
        <v>8572</v>
      </c>
      <c r="E1724" s="202" t="s">
        <v>8573</v>
      </c>
      <c r="F1724" s="204" t="s">
        <v>7037</v>
      </c>
      <c r="G1724" s="204" t="s">
        <v>7038</v>
      </c>
      <c r="H1724" s="204" t="s">
        <v>7039</v>
      </c>
      <c r="I1724" s="204" t="s">
        <v>8566</v>
      </c>
      <c r="J1724" s="204" t="s">
        <v>6580</v>
      </c>
      <c r="K1724" s="204" t="s">
        <v>8575</v>
      </c>
      <c r="L1724" s="204" t="s">
        <v>6321</v>
      </c>
      <c r="M1724" s="204" t="s">
        <v>831</v>
      </c>
    </row>
    <row r="1725" spans="1:13" ht="67.5" x14ac:dyDescent="0.25">
      <c r="A1725" s="202" t="s">
        <v>19172</v>
      </c>
      <c r="B1725">
        <v>3342</v>
      </c>
      <c r="C1725" s="203" t="s">
        <v>19169</v>
      </c>
      <c r="D1725" s="205" t="s">
        <v>19170</v>
      </c>
      <c r="E1725" s="202" t="s">
        <v>19171</v>
      </c>
      <c r="F1725" s="204" t="s">
        <v>30960</v>
      </c>
      <c r="G1725" s="204" t="s">
        <v>30961</v>
      </c>
      <c r="H1725" s="204" t="s">
        <v>18669</v>
      </c>
      <c r="I1725" s="204" t="s">
        <v>30962</v>
      </c>
      <c r="J1725" s="204" t="s">
        <v>6321</v>
      </c>
      <c r="K1725" s="204" t="s">
        <v>30963</v>
      </c>
      <c r="L1725" s="204" t="s">
        <v>6321</v>
      </c>
      <c r="M1725" s="204" t="s">
        <v>30457</v>
      </c>
    </row>
    <row r="1726" spans="1:13" ht="78.75" x14ac:dyDescent="0.25">
      <c r="A1726" s="202" t="s">
        <v>1462</v>
      </c>
      <c r="B1726">
        <v>479</v>
      </c>
      <c r="C1726" s="203" t="s">
        <v>8597</v>
      </c>
      <c r="D1726" s="205" t="s">
        <v>8598</v>
      </c>
      <c r="E1726" s="202" t="s">
        <v>8599</v>
      </c>
      <c r="F1726" s="204" t="s">
        <v>8600</v>
      </c>
      <c r="G1726" s="204" t="s">
        <v>8601</v>
      </c>
      <c r="H1726" s="204" t="s">
        <v>8304</v>
      </c>
      <c r="I1726" s="204" t="s">
        <v>8602</v>
      </c>
      <c r="J1726" s="204" t="s">
        <v>7401</v>
      </c>
      <c r="K1726" s="204" t="s">
        <v>8603</v>
      </c>
      <c r="L1726" s="204" t="s">
        <v>6321</v>
      </c>
      <c r="M1726" s="204" t="s">
        <v>831</v>
      </c>
    </row>
    <row r="1727" spans="1:13" ht="78.75" x14ac:dyDescent="0.25">
      <c r="A1727" s="206" t="s">
        <v>7397</v>
      </c>
      <c r="B1727">
        <v>218</v>
      </c>
      <c r="C1727" s="207" t="s">
        <v>7394</v>
      </c>
      <c r="D1727" s="208" t="s">
        <v>7395</v>
      </c>
      <c r="E1727" s="206" t="s">
        <v>7396</v>
      </c>
      <c r="F1727" s="209" t="s">
        <v>7398</v>
      </c>
      <c r="G1727" s="209" t="s">
        <v>7399</v>
      </c>
      <c r="H1727" s="209" t="s">
        <v>7294</v>
      </c>
      <c r="I1727" s="209" t="s">
        <v>7400</v>
      </c>
      <c r="J1727" s="209" t="s">
        <v>7401</v>
      </c>
      <c r="K1727" s="209" t="s">
        <v>7402</v>
      </c>
      <c r="L1727" s="209" t="s">
        <v>6517</v>
      </c>
      <c r="M1727" s="209" t="s">
        <v>831</v>
      </c>
    </row>
    <row r="1728" spans="1:13" ht="67.5" x14ac:dyDescent="0.25">
      <c r="A1728" s="202" t="s">
        <v>7685</v>
      </c>
      <c r="B1728">
        <v>275</v>
      </c>
      <c r="C1728" s="203" t="s">
        <v>7682</v>
      </c>
      <c r="D1728" s="205" t="s">
        <v>7683</v>
      </c>
      <c r="E1728" s="202" t="s">
        <v>7684</v>
      </c>
      <c r="F1728" s="204" t="s">
        <v>7686</v>
      </c>
      <c r="G1728" s="204" t="s">
        <v>7687</v>
      </c>
      <c r="H1728" s="204" t="s">
        <v>7675</v>
      </c>
      <c r="I1728" s="204" t="s">
        <v>7688</v>
      </c>
      <c r="J1728" s="204" t="s">
        <v>7401</v>
      </c>
      <c r="K1728" s="204" t="s">
        <v>6321</v>
      </c>
      <c r="L1728" s="204" t="s">
        <v>6321</v>
      </c>
      <c r="M1728" s="204" t="s">
        <v>831</v>
      </c>
    </row>
    <row r="1729" spans="1:13" ht="33.75" x14ac:dyDescent="0.25">
      <c r="A1729" s="202" t="s">
        <v>9955</v>
      </c>
      <c r="B1729">
        <v>900</v>
      </c>
      <c r="C1729" s="203" t="s">
        <v>9952</v>
      </c>
      <c r="D1729" s="205" t="s">
        <v>9953</v>
      </c>
      <c r="E1729" s="202" t="s">
        <v>9954</v>
      </c>
      <c r="F1729" s="204" t="s">
        <v>8766</v>
      </c>
      <c r="G1729" s="204" t="s">
        <v>8767</v>
      </c>
      <c r="H1729" s="204" t="s">
        <v>7039</v>
      </c>
      <c r="I1729" s="204" t="s">
        <v>8767</v>
      </c>
      <c r="J1729" s="204" t="s">
        <v>6321</v>
      </c>
      <c r="K1729" s="204" t="s">
        <v>7040</v>
      </c>
      <c r="L1729" s="204" t="s">
        <v>6321</v>
      </c>
      <c r="M1729" s="204" t="s">
        <v>831</v>
      </c>
    </row>
    <row r="1730" spans="1:13" ht="67.5" x14ac:dyDescent="0.25">
      <c r="A1730" s="206" t="s">
        <v>10063</v>
      </c>
      <c r="B1730">
        <v>925</v>
      </c>
      <c r="C1730" s="207" t="s">
        <v>10060</v>
      </c>
      <c r="D1730" s="208" t="s">
        <v>10061</v>
      </c>
      <c r="E1730" s="206" t="s">
        <v>10062</v>
      </c>
      <c r="F1730" s="209" t="s">
        <v>10054</v>
      </c>
      <c r="G1730" s="209" t="s">
        <v>10055</v>
      </c>
      <c r="H1730" s="209" t="s">
        <v>8703</v>
      </c>
      <c r="I1730" s="209" t="s">
        <v>10055</v>
      </c>
      <c r="J1730" s="209" t="s">
        <v>6321</v>
      </c>
      <c r="K1730" s="209" t="s">
        <v>6321</v>
      </c>
      <c r="L1730" s="209" t="s">
        <v>6321</v>
      </c>
      <c r="M1730" s="209" t="s">
        <v>831</v>
      </c>
    </row>
    <row r="1731" spans="1:13" ht="67.5" x14ac:dyDescent="0.25">
      <c r="A1731" s="202" t="s">
        <v>10059</v>
      </c>
      <c r="B1731">
        <v>924</v>
      </c>
      <c r="C1731" s="203" t="s">
        <v>10056</v>
      </c>
      <c r="D1731" s="205" t="s">
        <v>10057</v>
      </c>
      <c r="E1731" s="202" t="s">
        <v>10058</v>
      </c>
      <c r="F1731" s="204" t="s">
        <v>10054</v>
      </c>
      <c r="G1731" s="204" t="s">
        <v>10055</v>
      </c>
      <c r="H1731" s="204" t="s">
        <v>8703</v>
      </c>
      <c r="I1731" s="204" t="s">
        <v>10055</v>
      </c>
      <c r="J1731" s="204" t="s">
        <v>6321</v>
      </c>
      <c r="K1731" s="204" t="s">
        <v>6321</v>
      </c>
      <c r="L1731" s="204" t="s">
        <v>6321</v>
      </c>
      <c r="M1731" s="204" t="s">
        <v>831</v>
      </c>
    </row>
    <row r="1732" spans="1:13" ht="45" x14ac:dyDescent="0.25">
      <c r="A1732" s="202" t="s">
        <v>7406</v>
      </c>
      <c r="B1732">
        <v>219</v>
      </c>
      <c r="C1732" s="203" t="s">
        <v>7403</v>
      </c>
      <c r="D1732" s="205" t="s">
        <v>7404</v>
      </c>
      <c r="E1732" s="202" t="s">
        <v>7405</v>
      </c>
      <c r="F1732" s="204" t="s">
        <v>7407</v>
      </c>
      <c r="G1732" s="204" t="s">
        <v>7408</v>
      </c>
      <c r="H1732" s="204" t="s">
        <v>6473</v>
      </c>
      <c r="I1732" s="204" t="s">
        <v>7409</v>
      </c>
      <c r="J1732" s="204" t="s">
        <v>6347</v>
      </c>
      <c r="K1732" s="204" t="s">
        <v>6321</v>
      </c>
      <c r="L1732" s="204" t="s">
        <v>6321</v>
      </c>
      <c r="M1732" s="204" t="s">
        <v>831</v>
      </c>
    </row>
    <row r="1733" spans="1:13" ht="67.5" x14ac:dyDescent="0.25">
      <c r="A1733" s="206" t="s">
        <v>1466</v>
      </c>
      <c r="B1733">
        <v>274</v>
      </c>
      <c r="C1733" s="207" t="s">
        <v>7676</v>
      </c>
      <c r="D1733" s="208" t="s">
        <v>7677</v>
      </c>
      <c r="E1733" s="206" t="s">
        <v>7678</v>
      </c>
      <c r="F1733" s="209" t="s">
        <v>7679</v>
      </c>
      <c r="G1733" s="209" t="s">
        <v>7680</v>
      </c>
      <c r="H1733" s="209" t="s">
        <v>7675</v>
      </c>
      <c r="I1733" s="209" t="s">
        <v>7681</v>
      </c>
      <c r="J1733" s="209" t="s">
        <v>7401</v>
      </c>
      <c r="K1733" s="209" t="s">
        <v>6321</v>
      </c>
      <c r="L1733" s="209" t="s">
        <v>6321</v>
      </c>
      <c r="M1733" s="209" t="s">
        <v>831</v>
      </c>
    </row>
    <row r="1734" spans="1:13" ht="101.25" x14ac:dyDescent="0.25">
      <c r="A1734" s="206" t="s">
        <v>30964</v>
      </c>
      <c r="B1734">
        <v>685</v>
      </c>
      <c r="C1734" s="207" t="s">
        <v>9450</v>
      </c>
      <c r="D1734" s="206" t="s">
        <v>30965</v>
      </c>
      <c r="E1734" s="206" t="s">
        <v>30966</v>
      </c>
      <c r="F1734" s="209" t="s">
        <v>9422</v>
      </c>
      <c r="G1734" s="209" t="s">
        <v>9406</v>
      </c>
      <c r="H1734" s="209" t="s">
        <v>7589</v>
      </c>
      <c r="I1734" s="209" t="s">
        <v>9407</v>
      </c>
      <c r="J1734" s="209" t="s">
        <v>6321</v>
      </c>
      <c r="K1734" s="209" t="s">
        <v>9400</v>
      </c>
      <c r="L1734" s="209" t="s">
        <v>6321</v>
      </c>
      <c r="M1734" s="209" t="s">
        <v>6363</v>
      </c>
    </row>
    <row r="1735" spans="1:13" ht="123.75" x14ac:dyDescent="0.25">
      <c r="A1735" s="202" t="s">
        <v>9986</v>
      </c>
      <c r="B1735">
        <v>908</v>
      </c>
      <c r="C1735" s="203" t="s">
        <v>9983</v>
      </c>
      <c r="D1735" s="205" t="s">
        <v>9984</v>
      </c>
      <c r="E1735" s="202" t="s">
        <v>9985</v>
      </c>
      <c r="F1735" s="204" t="s">
        <v>9987</v>
      </c>
      <c r="G1735" s="204" t="s">
        <v>9988</v>
      </c>
      <c r="H1735" s="204" t="s">
        <v>9989</v>
      </c>
      <c r="I1735" s="204" t="s">
        <v>7258</v>
      </c>
      <c r="J1735" s="204" t="s">
        <v>6321</v>
      </c>
      <c r="K1735" s="204" t="s">
        <v>9990</v>
      </c>
      <c r="L1735" s="204" t="s">
        <v>8596</v>
      </c>
      <c r="M1735" s="204" t="s">
        <v>831</v>
      </c>
    </row>
    <row r="1736" spans="1:13" ht="45" x14ac:dyDescent="0.25">
      <c r="A1736" s="202" t="s">
        <v>1411</v>
      </c>
      <c r="B1736">
        <v>837</v>
      </c>
      <c r="C1736" s="203" t="s">
        <v>9721</v>
      </c>
      <c r="D1736" s="205" t="s">
        <v>9722</v>
      </c>
      <c r="E1736" s="202" t="s">
        <v>1412</v>
      </c>
      <c r="F1736" s="204" t="s">
        <v>9723</v>
      </c>
      <c r="G1736" s="204" t="s">
        <v>9724</v>
      </c>
      <c r="H1736" s="204" t="s">
        <v>9725</v>
      </c>
      <c r="I1736" s="204" t="s">
        <v>7456</v>
      </c>
      <c r="J1736" s="204" t="s">
        <v>6321</v>
      </c>
      <c r="K1736" s="204" t="s">
        <v>6321</v>
      </c>
      <c r="L1736" s="204" t="s">
        <v>6322</v>
      </c>
      <c r="M1736" s="204" t="s">
        <v>831</v>
      </c>
    </row>
    <row r="1737" spans="1:13" ht="33.75" x14ac:dyDescent="0.25">
      <c r="A1737" s="206" t="s">
        <v>30967</v>
      </c>
      <c r="B1737">
        <v>18</v>
      </c>
      <c r="C1737" s="207" t="s">
        <v>6424</v>
      </c>
      <c r="D1737" s="208" t="s">
        <v>30968</v>
      </c>
      <c r="E1737" s="206" t="s">
        <v>30969</v>
      </c>
      <c r="F1737" s="209" t="s">
        <v>6425</v>
      </c>
      <c r="G1737" s="209" t="s">
        <v>6426</v>
      </c>
      <c r="H1737" s="209" t="s">
        <v>6427</v>
      </c>
      <c r="I1737" s="209" t="s">
        <v>6428</v>
      </c>
      <c r="J1737" s="209" t="s">
        <v>6321</v>
      </c>
      <c r="K1737" s="209" t="s">
        <v>25564</v>
      </c>
      <c r="L1737" s="209" t="s">
        <v>6321</v>
      </c>
      <c r="M1737" s="209" t="s">
        <v>6429</v>
      </c>
    </row>
    <row r="1738" spans="1:13" ht="22.5" x14ac:dyDescent="0.25">
      <c r="A1738" s="202" t="s">
        <v>9044</v>
      </c>
      <c r="B1738">
        <v>579</v>
      </c>
      <c r="C1738" s="203" t="s">
        <v>9041</v>
      </c>
      <c r="D1738" s="205" t="s">
        <v>9042</v>
      </c>
      <c r="E1738" s="202" t="s">
        <v>9043</v>
      </c>
      <c r="F1738" s="204" t="s">
        <v>7319</v>
      </c>
      <c r="G1738" s="204" t="s">
        <v>7320</v>
      </c>
      <c r="H1738" s="204" t="s">
        <v>6473</v>
      </c>
      <c r="I1738" s="204" t="s">
        <v>7320</v>
      </c>
      <c r="J1738" s="204" t="s">
        <v>6321</v>
      </c>
      <c r="K1738" s="204" t="s">
        <v>6321</v>
      </c>
      <c r="L1738" s="204" t="s">
        <v>6321</v>
      </c>
      <c r="M1738" s="204" t="s">
        <v>831</v>
      </c>
    </row>
    <row r="1739" spans="1:13" ht="112.5" x14ac:dyDescent="0.25">
      <c r="A1739" s="202" t="s">
        <v>30970</v>
      </c>
      <c r="B1739">
        <v>3164</v>
      </c>
      <c r="C1739" s="203" t="s">
        <v>18462</v>
      </c>
      <c r="D1739" s="202" t="s">
        <v>30971</v>
      </c>
      <c r="E1739" s="202" t="s">
        <v>30972</v>
      </c>
      <c r="F1739" s="204" t="s">
        <v>18463</v>
      </c>
      <c r="G1739" s="204" t="s">
        <v>18464</v>
      </c>
      <c r="H1739" s="204" t="s">
        <v>10168</v>
      </c>
      <c r="I1739" s="204" t="s">
        <v>18465</v>
      </c>
      <c r="J1739" s="204" t="s">
        <v>6321</v>
      </c>
      <c r="K1739" s="204" t="s">
        <v>6321</v>
      </c>
      <c r="L1739" s="204" t="s">
        <v>6517</v>
      </c>
      <c r="M1739" s="204" t="s">
        <v>6429</v>
      </c>
    </row>
    <row r="1740" spans="1:13" ht="67.5" x14ac:dyDescent="0.25">
      <c r="A1740" s="202" t="s">
        <v>9092</v>
      </c>
      <c r="B1740">
        <v>589</v>
      </c>
      <c r="C1740" s="203" t="s">
        <v>9089</v>
      </c>
      <c r="D1740" s="205" t="s">
        <v>9090</v>
      </c>
      <c r="E1740" s="202" t="s">
        <v>9091</v>
      </c>
      <c r="F1740" s="204" t="s">
        <v>9093</v>
      </c>
      <c r="G1740" s="204" t="s">
        <v>9094</v>
      </c>
      <c r="H1740" s="204" t="s">
        <v>9095</v>
      </c>
      <c r="I1740" s="204" t="s">
        <v>9096</v>
      </c>
      <c r="J1740" s="204" t="s">
        <v>6321</v>
      </c>
      <c r="K1740" s="204" t="s">
        <v>6524</v>
      </c>
      <c r="L1740" s="204" t="s">
        <v>9097</v>
      </c>
      <c r="M1740" s="204" t="s">
        <v>6423</v>
      </c>
    </row>
    <row r="1741" spans="1:13" ht="135" x14ac:dyDescent="0.25">
      <c r="A1741" s="206" t="s">
        <v>9092</v>
      </c>
      <c r="B1741">
        <v>590</v>
      </c>
      <c r="C1741" s="207" t="s">
        <v>9098</v>
      </c>
      <c r="D1741" s="208" t="s">
        <v>9099</v>
      </c>
      <c r="E1741" s="206" t="s">
        <v>9091</v>
      </c>
      <c r="F1741" s="209" t="s">
        <v>8587</v>
      </c>
      <c r="G1741" s="209" t="s">
        <v>8588</v>
      </c>
      <c r="H1741" s="209" t="s">
        <v>8304</v>
      </c>
      <c r="I1741" s="209" t="s">
        <v>8588</v>
      </c>
      <c r="J1741" s="209" t="s">
        <v>6321</v>
      </c>
      <c r="K1741" s="209" t="s">
        <v>25612</v>
      </c>
      <c r="L1741" s="209" t="s">
        <v>6538</v>
      </c>
      <c r="M1741" s="209" t="s">
        <v>6423</v>
      </c>
    </row>
    <row r="1742" spans="1:13" ht="78.75" x14ac:dyDescent="0.25">
      <c r="A1742" s="202" t="s">
        <v>9516</v>
      </c>
      <c r="B1742">
        <v>722</v>
      </c>
      <c r="C1742" s="203" t="s">
        <v>9513</v>
      </c>
      <c r="D1742" s="205" t="s">
        <v>9514</v>
      </c>
      <c r="E1742" s="202" t="s">
        <v>9515</v>
      </c>
      <c r="F1742" s="204" t="s">
        <v>9460</v>
      </c>
      <c r="G1742" s="204" t="s">
        <v>9461</v>
      </c>
      <c r="H1742" s="204" t="s">
        <v>7589</v>
      </c>
      <c r="I1742" s="204" t="s">
        <v>9462</v>
      </c>
      <c r="J1742" s="204" t="s">
        <v>6321</v>
      </c>
      <c r="K1742" s="204" t="s">
        <v>6321</v>
      </c>
      <c r="L1742" s="204" t="s">
        <v>6321</v>
      </c>
      <c r="M1742" s="204" t="s">
        <v>6363</v>
      </c>
    </row>
    <row r="1743" spans="1:13" ht="67.5" x14ac:dyDescent="0.25">
      <c r="A1743" s="202" t="s">
        <v>9714</v>
      </c>
      <c r="B1743">
        <v>835</v>
      </c>
      <c r="C1743" s="203" t="s">
        <v>9711</v>
      </c>
      <c r="D1743" s="205" t="s">
        <v>9712</v>
      </c>
      <c r="E1743" s="202" t="s">
        <v>9713</v>
      </c>
      <c r="F1743" s="204" t="s">
        <v>9715</v>
      </c>
      <c r="G1743" s="204" t="s">
        <v>9716</v>
      </c>
      <c r="H1743" s="204" t="s">
        <v>6536</v>
      </c>
      <c r="I1743" s="204" t="s">
        <v>9717</v>
      </c>
      <c r="J1743" s="204" t="s">
        <v>6580</v>
      </c>
      <c r="K1743" s="204" t="s">
        <v>6321</v>
      </c>
      <c r="L1743" s="204" t="s">
        <v>6321</v>
      </c>
      <c r="M1743" s="204" t="s">
        <v>831</v>
      </c>
    </row>
    <row r="1744" spans="1:13" ht="56.25" x14ac:dyDescent="0.25">
      <c r="A1744" s="202" t="s">
        <v>30973</v>
      </c>
      <c r="B1744">
        <v>144</v>
      </c>
      <c r="C1744" s="203" t="s">
        <v>7041</v>
      </c>
      <c r="D1744" s="202" t="s">
        <v>30974</v>
      </c>
      <c r="E1744" s="202" t="s">
        <v>30975</v>
      </c>
      <c r="F1744" s="204" t="s">
        <v>7042</v>
      </c>
      <c r="G1744" s="204" t="s">
        <v>7043</v>
      </c>
      <c r="H1744" s="204" t="s">
        <v>7044</v>
      </c>
      <c r="I1744" s="204" t="s">
        <v>7045</v>
      </c>
      <c r="J1744" s="204" t="s">
        <v>6321</v>
      </c>
      <c r="K1744" s="204" t="s">
        <v>7046</v>
      </c>
      <c r="L1744" s="204" t="s">
        <v>7047</v>
      </c>
      <c r="M1744" s="204" t="s">
        <v>6330</v>
      </c>
    </row>
    <row r="1745" spans="1:13" ht="101.25" x14ac:dyDescent="0.25">
      <c r="A1745" s="206" t="s">
        <v>1494</v>
      </c>
      <c r="B1745">
        <v>861</v>
      </c>
      <c r="C1745" s="207" t="s">
        <v>9824</v>
      </c>
      <c r="D1745" s="208" t="s">
        <v>9825</v>
      </c>
      <c r="E1745" s="206" t="s">
        <v>2516</v>
      </c>
      <c r="F1745" s="209" t="s">
        <v>9819</v>
      </c>
      <c r="G1745" s="209" t="s">
        <v>9820</v>
      </c>
      <c r="H1745" s="209" t="s">
        <v>6375</v>
      </c>
      <c r="I1745" s="209" t="s">
        <v>9821</v>
      </c>
      <c r="J1745" s="209" t="s">
        <v>6321</v>
      </c>
      <c r="K1745" s="209" t="s">
        <v>9826</v>
      </c>
      <c r="L1745" s="209" t="s">
        <v>6321</v>
      </c>
      <c r="M1745" s="209" t="s">
        <v>831</v>
      </c>
    </row>
    <row r="1746" spans="1:13" ht="78.75" x14ac:dyDescent="0.25">
      <c r="A1746" s="202" t="s">
        <v>2517</v>
      </c>
      <c r="B1746">
        <v>936</v>
      </c>
      <c r="C1746" s="203" t="s">
        <v>10108</v>
      </c>
      <c r="D1746" s="205" t="s">
        <v>10109</v>
      </c>
      <c r="E1746" s="202" t="s">
        <v>2519</v>
      </c>
      <c r="F1746" s="204" t="s">
        <v>10110</v>
      </c>
      <c r="G1746" s="204" t="s">
        <v>10111</v>
      </c>
      <c r="H1746" s="204" t="s">
        <v>6439</v>
      </c>
      <c r="I1746" s="204" t="s">
        <v>10112</v>
      </c>
      <c r="J1746" s="204" t="s">
        <v>6321</v>
      </c>
      <c r="K1746" s="204" t="s">
        <v>6321</v>
      </c>
      <c r="L1746" s="204" t="s">
        <v>6321</v>
      </c>
      <c r="M1746" s="204" t="s">
        <v>831</v>
      </c>
    </row>
    <row r="1747" spans="1:13" ht="101.25" x14ac:dyDescent="0.25">
      <c r="A1747" s="202" t="s">
        <v>2520</v>
      </c>
      <c r="B1747">
        <v>862</v>
      </c>
      <c r="C1747" s="203" t="s">
        <v>9827</v>
      </c>
      <c r="D1747" s="205" t="s">
        <v>9828</v>
      </c>
      <c r="E1747" s="202" t="s">
        <v>2522</v>
      </c>
      <c r="F1747" s="204" t="s">
        <v>9819</v>
      </c>
      <c r="G1747" s="204" t="s">
        <v>9820</v>
      </c>
      <c r="H1747" s="204" t="s">
        <v>6375</v>
      </c>
      <c r="I1747" s="204" t="s">
        <v>9821</v>
      </c>
      <c r="J1747" s="204" t="s">
        <v>6321</v>
      </c>
      <c r="K1747" s="204" t="s">
        <v>9826</v>
      </c>
      <c r="L1747" s="204" t="s">
        <v>6321</v>
      </c>
      <c r="M1747" s="204" t="s">
        <v>831</v>
      </c>
    </row>
    <row r="1748" spans="1:13" ht="101.25" x14ac:dyDescent="0.25">
      <c r="A1748" s="202" t="s">
        <v>5456</v>
      </c>
      <c r="B1748">
        <v>639</v>
      </c>
      <c r="C1748" s="203" t="s">
        <v>9319</v>
      </c>
      <c r="D1748" s="205" t="s">
        <v>9320</v>
      </c>
      <c r="E1748" s="202" t="s">
        <v>5698</v>
      </c>
      <c r="F1748" s="204" t="s">
        <v>9315</v>
      </c>
      <c r="G1748" s="204" t="s">
        <v>9316</v>
      </c>
      <c r="H1748" s="204" t="s">
        <v>6634</v>
      </c>
      <c r="I1748" s="204" t="s">
        <v>9317</v>
      </c>
      <c r="J1748" s="204" t="s">
        <v>6321</v>
      </c>
      <c r="K1748" s="204" t="s">
        <v>30976</v>
      </c>
      <c r="L1748" s="204" t="s">
        <v>7273</v>
      </c>
      <c r="M1748" s="204" t="s">
        <v>6330</v>
      </c>
    </row>
    <row r="1749" spans="1:13" ht="90" x14ac:dyDescent="0.25">
      <c r="A1749" s="202" t="s">
        <v>5457</v>
      </c>
      <c r="B1749">
        <v>643</v>
      </c>
      <c r="C1749" s="203" t="s">
        <v>9332</v>
      </c>
      <c r="D1749" s="205" t="s">
        <v>9333</v>
      </c>
      <c r="E1749" s="202" t="s">
        <v>5699</v>
      </c>
      <c r="F1749" s="204" t="s">
        <v>9323</v>
      </c>
      <c r="G1749" s="204" t="s">
        <v>9324</v>
      </c>
      <c r="H1749" s="204" t="s">
        <v>7589</v>
      </c>
      <c r="I1749" s="204" t="s">
        <v>9325</v>
      </c>
      <c r="J1749" s="204" t="s">
        <v>6321</v>
      </c>
      <c r="K1749" s="204" t="s">
        <v>9318</v>
      </c>
      <c r="L1749" s="204" t="s">
        <v>736</v>
      </c>
      <c r="M1749" s="204" t="s">
        <v>6429</v>
      </c>
    </row>
    <row r="1750" spans="1:13" ht="56.25" x14ac:dyDescent="0.25">
      <c r="A1750" s="202" t="s">
        <v>1501</v>
      </c>
      <c r="B1750">
        <v>359</v>
      </c>
      <c r="C1750" s="203" t="s">
        <v>8042</v>
      </c>
      <c r="D1750" s="205" t="s">
        <v>8043</v>
      </c>
      <c r="E1750" s="202" t="s">
        <v>2569</v>
      </c>
      <c r="F1750" s="204" t="s">
        <v>8044</v>
      </c>
      <c r="G1750" s="204" t="s">
        <v>8045</v>
      </c>
      <c r="H1750" s="204" t="s">
        <v>6536</v>
      </c>
      <c r="I1750" s="204" t="s">
        <v>8045</v>
      </c>
      <c r="J1750" s="204" t="s">
        <v>6321</v>
      </c>
      <c r="K1750" s="204" t="s">
        <v>6321</v>
      </c>
      <c r="L1750" s="204" t="s">
        <v>6321</v>
      </c>
      <c r="M1750" s="204" t="s">
        <v>831</v>
      </c>
    </row>
    <row r="1751" spans="1:13" ht="45" x14ac:dyDescent="0.25">
      <c r="A1751" s="202" t="s">
        <v>6400</v>
      </c>
      <c r="B1751">
        <v>13</v>
      </c>
      <c r="C1751" s="203" t="s">
        <v>6397</v>
      </c>
      <c r="D1751" s="205" t="s">
        <v>6398</v>
      </c>
      <c r="E1751" s="202" t="s">
        <v>6399</v>
      </c>
      <c r="F1751" s="204" t="s">
        <v>6401</v>
      </c>
      <c r="G1751" s="204" t="s">
        <v>6396</v>
      </c>
      <c r="H1751" s="204" t="s">
        <v>6402</v>
      </c>
      <c r="I1751" s="204" t="s">
        <v>6396</v>
      </c>
      <c r="J1751" s="204" t="s">
        <v>6347</v>
      </c>
      <c r="K1751" s="204" t="s">
        <v>6321</v>
      </c>
      <c r="L1751" s="204" t="s">
        <v>6321</v>
      </c>
      <c r="M1751" s="204" t="s">
        <v>831</v>
      </c>
    </row>
    <row r="1752" spans="1:13" ht="56.25" x14ac:dyDescent="0.25">
      <c r="A1752" s="206" t="s">
        <v>6393</v>
      </c>
      <c r="B1752">
        <v>12</v>
      </c>
      <c r="C1752" s="207" t="s">
        <v>6390</v>
      </c>
      <c r="D1752" s="208" t="s">
        <v>6391</v>
      </c>
      <c r="E1752" s="206" t="s">
        <v>6392</v>
      </c>
      <c r="F1752" s="209" t="s">
        <v>6394</v>
      </c>
      <c r="G1752" s="209" t="s">
        <v>6395</v>
      </c>
      <c r="H1752" s="209" t="s">
        <v>6388</v>
      </c>
      <c r="I1752" s="209" t="s">
        <v>6396</v>
      </c>
      <c r="J1752" s="209" t="s">
        <v>6347</v>
      </c>
      <c r="K1752" s="209" t="s">
        <v>6321</v>
      </c>
      <c r="L1752" s="209" t="s">
        <v>6322</v>
      </c>
      <c r="M1752" s="209" t="s">
        <v>831</v>
      </c>
    </row>
    <row r="1753" spans="1:13" ht="56.25" x14ac:dyDescent="0.25">
      <c r="A1753" s="206" t="s">
        <v>8012</v>
      </c>
      <c r="B1753">
        <v>352</v>
      </c>
      <c r="C1753" s="207" t="s">
        <v>8009</v>
      </c>
      <c r="D1753" s="208" t="s">
        <v>8010</v>
      </c>
      <c r="E1753" s="206" t="s">
        <v>8011</v>
      </c>
      <c r="F1753" s="209" t="s">
        <v>7882</v>
      </c>
      <c r="G1753" s="209" t="s">
        <v>7883</v>
      </c>
      <c r="H1753" s="209" t="s">
        <v>6536</v>
      </c>
      <c r="I1753" s="209" t="s">
        <v>7883</v>
      </c>
      <c r="J1753" s="209" t="s">
        <v>6321</v>
      </c>
      <c r="K1753" s="209" t="s">
        <v>6321</v>
      </c>
      <c r="L1753" s="209" t="s">
        <v>6321</v>
      </c>
      <c r="M1753" s="209" t="s">
        <v>831</v>
      </c>
    </row>
    <row r="1754" spans="1:13" ht="101.25" x14ac:dyDescent="0.25">
      <c r="A1754" s="206" t="s">
        <v>2576</v>
      </c>
      <c r="B1754">
        <v>867</v>
      </c>
      <c r="C1754" s="207" t="s">
        <v>25679</v>
      </c>
      <c r="D1754" s="208" t="s">
        <v>25680</v>
      </c>
      <c r="E1754" s="206" t="s">
        <v>2455</v>
      </c>
      <c r="F1754" s="209" t="s">
        <v>25675</v>
      </c>
      <c r="G1754" s="209" t="s">
        <v>25676</v>
      </c>
      <c r="H1754" s="209" t="s">
        <v>6634</v>
      </c>
      <c r="I1754" s="209" t="s">
        <v>25677</v>
      </c>
      <c r="J1754" s="209" t="s">
        <v>6321</v>
      </c>
      <c r="K1754" s="209" t="s">
        <v>17805</v>
      </c>
      <c r="L1754" s="209" t="s">
        <v>9674</v>
      </c>
      <c r="M1754" s="209" t="s">
        <v>25671</v>
      </c>
    </row>
    <row r="1755" spans="1:13" ht="33.75" x14ac:dyDescent="0.25">
      <c r="A1755" s="202" t="s">
        <v>10022</v>
      </c>
      <c r="B1755">
        <v>916</v>
      </c>
      <c r="C1755" s="203" t="s">
        <v>10019</v>
      </c>
      <c r="D1755" s="205" t="s">
        <v>10020</v>
      </c>
      <c r="E1755" s="202" t="s">
        <v>10021</v>
      </c>
      <c r="F1755" s="204" t="s">
        <v>7857</v>
      </c>
      <c r="G1755" s="204" t="s">
        <v>10023</v>
      </c>
      <c r="H1755" s="204" t="s">
        <v>6555</v>
      </c>
      <c r="I1755" s="204" t="s">
        <v>10023</v>
      </c>
      <c r="J1755" s="204" t="s">
        <v>6321</v>
      </c>
      <c r="K1755" s="204" t="s">
        <v>6321</v>
      </c>
      <c r="L1755" s="204" t="s">
        <v>6321</v>
      </c>
      <c r="M1755" s="204" t="s">
        <v>831</v>
      </c>
    </row>
    <row r="1756" spans="1:13" ht="45" x14ac:dyDescent="0.25">
      <c r="A1756" s="206" t="s">
        <v>18940</v>
      </c>
      <c r="B1756">
        <v>3283</v>
      </c>
      <c r="C1756" s="207" t="s">
        <v>18937</v>
      </c>
      <c r="D1756" s="208" t="s">
        <v>18938</v>
      </c>
      <c r="E1756" s="206" t="s">
        <v>18939</v>
      </c>
      <c r="F1756" s="209" t="s">
        <v>6766</v>
      </c>
      <c r="G1756" s="209" t="s">
        <v>6767</v>
      </c>
      <c r="H1756" s="209" t="s">
        <v>6439</v>
      </c>
      <c r="I1756" s="209" t="s">
        <v>6768</v>
      </c>
      <c r="J1756" s="209" t="s">
        <v>6321</v>
      </c>
      <c r="K1756" s="209" t="s">
        <v>7591</v>
      </c>
      <c r="L1756" s="209" t="s">
        <v>6321</v>
      </c>
      <c r="M1756" s="209" t="s">
        <v>6330</v>
      </c>
    </row>
    <row r="1757" spans="1:13" ht="56.25" x14ac:dyDescent="0.25">
      <c r="A1757" s="206" t="s">
        <v>8607</v>
      </c>
      <c r="B1757">
        <v>480</v>
      </c>
      <c r="C1757" s="207" t="s">
        <v>8604</v>
      </c>
      <c r="D1757" s="208" t="s">
        <v>8605</v>
      </c>
      <c r="E1757" s="206" t="s">
        <v>8606</v>
      </c>
      <c r="F1757" s="209" t="s">
        <v>8608</v>
      </c>
      <c r="G1757" s="209" t="s">
        <v>8609</v>
      </c>
      <c r="H1757" s="209" t="s">
        <v>6578</v>
      </c>
      <c r="I1757" s="209" t="s">
        <v>8610</v>
      </c>
      <c r="J1757" s="209" t="s">
        <v>6347</v>
      </c>
      <c r="K1757" s="209" t="s">
        <v>7040</v>
      </c>
      <c r="L1757" s="209" t="s">
        <v>6321</v>
      </c>
      <c r="M1757" s="209" t="s">
        <v>831</v>
      </c>
    </row>
    <row r="1758" spans="1:13" ht="157.5" x14ac:dyDescent="0.25">
      <c r="A1758" s="202" t="s">
        <v>5460</v>
      </c>
      <c r="B1758">
        <v>607</v>
      </c>
      <c r="C1758" s="203" t="s">
        <v>9174</v>
      </c>
      <c r="D1758" s="205" t="s">
        <v>9175</v>
      </c>
      <c r="E1758" s="202" t="s">
        <v>5805</v>
      </c>
      <c r="F1758" s="204" t="s">
        <v>9164</v>
      </c>
      <c r="G1758" s="204" t="s">
        <v>9165</v>
      </c>
      <c r="H1758" s="204" t="s">
        <v>9176</v>
      </c>
      <c r="I1758" s="204" t="s">
        <v>9177</v>
      </c>
      <c r="J1758" s="204" t="s">
        <v>6321</v>
      </c>
      <c r="K1758" s="204" t="s">
        <v>25613</v>
      </c>
      <c r="L1758" s="204" t="s">
        <v>6190</v>
      </c>
      <c r="M1758" s="204" t="s">
        <v>6423</v>
      </c>
    </row>
    <row r="1759" spans="1:13" ht="56.25" x14ac:dyDescent="0.25">
      <c r="A1759" s="202" t="s">
        <v>18883</v>
      </c>
      <c r="B1759">
        <v>3272</v>
      </c>
      <c r="C1759" s="203" t="s">
        <v>18880</v>
      </c>
      <c r="D1759" s="205" t="s">
        <v>18881</v>
      </c>
      <c r="E1759" s="202" t="s">
        <v>18882</v>
      </c>
      <c r="F1759" s="204" t="s">
        <v>18884</v>
      </c>
      <c r="G1759" s="204" t="s">
        <v>18885</v>
      </c>
      <c r="H1759" s="204" t="s">
        <v>7589</v>
      </c>
      <c r="I1759" s="204" t="s">
        <v>18886</v>
      </c>
      <c r="J1759" s="204" t="s">
        <v>6321</v>
      </c>
      <c r="K1759" s="204" t="s">
        <v>6321</v>
      </c>
      <c r="L1759" s="204" t="s">
        <v>6321</v>
      </c>
      <c r="M1759" s="204" t="s">
        <v>831</v>
      </c>
    </row>
    <row r="1760" spans="1:13" ht="45" x14ac:dyDescent="0.25">
      <c r="A1760" s="206" t="s">
        <v>20097</v>
      </c>
      <c r="B1760">
        <v>3590</v>
      </c>
      <c r="C1760" s="207" t="s">
        <v>20094</v>
      </c>
      <c r="D1760" s="208" t="s">
        <v>20095</v>
      </c>
      <c r="E1760" s="206" t="s">
        <v>20096</v>
      </c>
      <c r="F1760" s="209" t="s">
        <v>20082</v>
      </c>
      <c r="G1760" s="209" t="s">
        <v>20083</v>
      </c>
      <c r="H1760" s="209" t="s">
        <v>6369</v>
      </c>
      <c r="I1760" s="209" t="s">
        <v>20083</v>
      </c>
      <c r="J1760" s="209" t="s">
        <v>6321</v>
      </c>
      <c r="K1760" s="209" t="s">
        <v>6321</v>
      </c>
      <c r="L1760" s="209"/>
      <c r="M1760" s="209" t="s">
        <v>831</v>
      </c>
    </row>
    <row r="1761" spans="1:13" ht="45" x14ac:dyDescent="0.25">
      <c r="A1761" s="206" t="s">
        <v>30977</v>
      </c>
      <c r="B1761">
        <v>772</v>
      </c>
      <c r="C1761" s="207" t="s">
        <v>9538</v>
      </c>
      <c r="D1761" s="206" t="s">
        <v>30978</v>
      </c>
      <c r="E1761" s="206" t="s">
        <v>30979</v>
      </c>
      <c r="F1761" s="209" t="s">
        <v>9495</v>
      </c>
      <c r="G1761" s="209" t="s">
        <v>9496</v>
      </c>
      <c r="H1761" s="209" t="s">
        <v>7479</v>
      </c>
      <c r="I1761" s="209" t="s">
        <v>9496</v>
      </c>
      <c r="J1761" s="209" t="s">
        <v>6321</v>
      </c>
      <c r="K1761" s="209" t="s">
        <v>6321</v>
      </c>
      <c r="L1761" s="209" t="s">
        <v>6321</v>
      </c>
      <c r="M1761" s="209" t="s">
        <v>6363</v>
      </c>
    </row>
    <row r="1762" spans="1:13" ht="67.5" x14ac:dyDescent="0.25">
      <c r="A1762" s="202" t="s">
        <v>30980</v>
      </c>
      <c r="B1762">
        <v>764</v>
      </c>
      <c r="C1762" s="203" t="s">
        <v>9537</v>
      </c>
      <c r="D1762" s="202" t="s">
        <v>30981</v>
      </c>
      <c r="E1762" s="202" t="s">
        <v>30982</v>
      </c>
      <c r="F1762" s="204" t="s">
        <v>9393</v>
      </c>
      <c r="G1762" s="204" t="s">
        <v>9394</v>
      </c>
      <c r="H1762" s="204" t="s">
        <v>6634</v>
      </c>
      <c r="I1762" s="204" t="s">
        <v>9395</v>
      </c>
      <c r="J1762" s="204" t="s">
        <v>6321</v>
      </c>
      <c r="K1762" s="204" t="s">
        <v>6321</v>
      </c>
      <c r="L1762" s="204" t="s">
        <v>6321</v>
      </c>
      <c r="M1762" s="204" t="s">
        <v>6363</v>
      </c>
    </row>
    <row r="1763" spans="1:13" ht="33.75" x14ac:dyDescent="0.25">
      <c r="A1763" s="206" t="s">
        <v>30983</v>
      </c>
      <c r="B1763">
        <v>38</v>
      </c>
      <c r="C1763" s="207" t="s">
        <v>25567</v>
      </c>
      <c r="D1763" s="208" t="s">
        <v>30984</v>
      </c>
      <c r="E1763" s="206" t="s">
        <v>30985</v>
      </c>
      <c r="F1763" s="209" t="s">
        <v>6425</v>
      </c>
      <c r="G1763" s="209" t="s">
        <v>6426</v>
      </c>
      <c r="H1763" s="209" t="s">
        <v>6427</v>
      </c>
      <c r="I1763" s="209" t="s">
        <v>6426</v>
      </c>
      <c r="J1763" s="209" t="s">
        <v>6321</v>
      </c>
      <c r="K1763" s="209" t="s">
        <v>6321</v>
      </c>
      <c r="L1763" s="209" t="s">
        <v>6321</v>
      </c>
      <c r="M1763" s="209" t="s">
        <v>25568</v>
      </c>
    </row>
    <row r="1764" spans="1:13" ht="33.75" x14ac:dyDescent="0.25">
      <c r="A1764" s="206" t="s">
        <v>30986</v>
      </c>
      <c r="B1764">
        <v>39</v>
      </c>
      <c r="C1764" s="207" t="s">
        <v>25567</v>
      </c>
      <c r="D1764" s="208" t="s">
        <v>30984</v>
      </c>
      <c r="E1764" s="206" t="s">
        <v>30985</v>
      </c>
      <c r="F1764" s="209" t="s">
        <v>6425</v>
      </c>
      <c r="G1764" s="209" t="s">
        <v>6426</v>
      </c>
      <c r="H1764" s="209" t="s">
        <v>6427</v>
      </c>
      <c r="I1764" s="209" t="s">
        <v>6426</v>
      </c>
      <c r="J1764" s="209" t="s">
        <v>6321</v>
      </c>
      <c r="K1764" s="209" t="s">
        <v>6321</v>
      </c>
      <c r="L1764" s="209" t="s">
        <v>6321</v>
      </c>
      <c r="M1764" s="209" t="s">
        <v>25568</v>
      </c>
    </row>
    <row r="1765" spans="1:13" ht="56.25" x14ac:dyDescent="0.25">
      <c r="A1765" s="202" t="s">
        <v>9359</v>
      </c>
      <c r="B1765">
        <v>651</v>
      </c>
      <c r="C1765" s="203" t="s">
        <v>9356</v>
      </c>
      <c r="D1765" s="205" t="s">
        <v>9357</v>
      </c>
      <c r="E1765" s="202" t="s">
        <v>9358</v>
      </c>
      <c r="F1765" s="204" t="s">
        <v>9354</v>
      </c>
      <c r="G1765" s="204" t="s">
        <v>9355</v>
      </c>
      <c r="H1765" s="204" t="s">
        <v>7479</v>
      </c>
      <c r="I1765" s="204" t="s">
        <v>9355</v>
      </c>
      <c r="J1765" s="204" t="s">
        <v>6321</v>
      </c>
      <c r="K1765" s="204" t="s">
        <v>6321</v>
      </c>
      <c r="L1765" s="204" t="s">
        <v>6321</v>
      </c>
      <c r="M1765" s="204" t="s">
        <v>6330</v>
      </c>
    </row>
    <row r="1766" spans="1:13" ht="45" x14ac:dyDescent="0.25">
      <c r="A1766" s="202" t="s">
        <v>9500</v>
      </c>
      <c r="B1766">
        <v>718</v>
      </c>
      <c r="C1766" s="203" t="s">
        <v>9497</v>
      </c>
      <c r="D1766" s="205" t="s">
        <v>9498</v>
      </c>
      <c r="E1766" s="202" t="s">
        <v>9499</v>
      </c>
      <c r="F1766" s="204" t="s">
        <v>9495</v>
      </c>
      <c r="G1766" s="204" t="s">
        <v>9496</v>
      </c>
      <c r="H1766" s="204" t="s">
        <v>7479</v>
      </c>
      <c r="I1766" s="204" t="s">
        <v>9496</v>
      </c>
      <c r="J1766" s="204" t="s">
        <v>6321</v>
      </c>
      <c r="K1766" s="204" t="s">
        <v>6321</v>
      </c>
      <c r="L1766" s="204" t="s">
        <v>6321</v>
      </c>
      <c r="M1766" s="204" t="s">
        <v>6363</v>
      </c>
    </row>
    <row r="1767" spans="1:13" ht="78.75" x14ac:dyDescent="0.25">
      <c r="A1767" s="206" t="s">
        <v>30987</v>
      </c>
      <c r="B1767">
        <v>656</v>
      </c>
      <c r="C1767" s="207" t="s">
        <v>9367</v>
      </c>
      <c r="D1767" s="206" t="s">
        <v>30988</v>
      </c>
      <c r="E1767" s="206" t="s">
        <v>30989</v>
      </c>
      <c r="F1767" s="209" t="s">
        <v>9364</v>
      </c>
      <c r="G1767" s="209" t="s">
        <v>9365</v>
      </c>
      <c r="H1767" s="209" t="s">
        <v>6634</v>
      </c>
      <c r="I1767" s="209" t="s">
        <v>9366</v>
      </c>
      <c r="J1767" s="209" t="s">
        <v>6321</v>
      </c>
      <c r="K1767" s="209" t="s">
        <v>6321</v>
      </c>
      <c r="L1767" s="209" t="s">
        <v>6321</v>
      </c>
      <c r="M1767" s="209" t="s">
        <v>6330</v>
      </c>
    </row>
    <row r="1768" spans="1:13" ht="135" x14ac:dyDescent="0.25">
      <c r="A1768" s="202" t="s">
        <v>30990</v>
      </c>
      <c r="B1768">
        <v>658</v>
      </c>
      <c r="C1768" s="203" t="s">
        <v>9368</v>
      </c>
      <c r="D1768" s="202" t="s">
        <v>30991</v>
      </c>
      <c r="E1768" s="202" t="s">
        <v>30992</v>
      </c>
      <c r="F1768" s="204" t="s">
        <v>9369</v>
      </c>
      <c r="G1768" s="204" t="s">
        <v>9370</v>
      </c>
      <c r="H1768" s="204" t="s">
        <v>6634</v>
      </c>
      <c r="I1768" s="204" t="s">
        <v>9371</v>
      </c>
      <c r="J1768" s="204" t="s">
        <v>6321</v>
      </c>
      <c r="K1768" s="204" t="s">
        <v>6321</v>
      </c>
      <c r="L1768" s="204" t="s">
        <v>6321</v>
      </c>
      <c r="M1768" s="204" t="s">
        <v>6330</v>
      </c>
    </row>
    <row r="1769" spans="1:13" ht="67.5" x14ac:dyDescent="0.25">
      <c r="A1769" s="202" t="s">
        <v>7662</v>
      </c>
      <c r="B1769">
        <v>271</v>
      </c>
      <c r="C1769" s="203" t="s">
        <v>7659</v>
      </c>
      <c r="D1769" s="205" t="s">
        <v>7660</v>
      </c>
      <c r="E1769" s="202" t="s">
        <v>7661</v>
      </c>
      <c r="F1769" s="204" t="s">
        <v>7655</v>
      </c>
      <c r="G1769" s="204" t="s">
        <v>7656</v>
      </c>
      <c r="H1769" s="204" t="s">
        <v>6530</v>
      </c>
      <c r="I1769" s="204" t="s">
        <v>7657</v>
      </c>
      <c r="J1769" s="204" t="s">
        <v>7650</v>
      </c>
      <c r="K1769" s="204" t="s">
        <v>6566</v>
      </c>
      <c r="L1769" s="204" t="s">
        <v>6321</v>
      </c>
      <c r="M1769" s="204" t="s">
        <v>7658</v>
      </c>
    </row>
    <row r="1770" spans="1:13" ht="67.5" x14ac:dyDescent="0.25">
      <c r="A1770" s="206" t="s">
        <v>2799</v>
      </c>
      <c r="B1770">
        <v>725</v>
      </c>
      <c r="C1770" s="207" t="s">
        <v>9527</v>
      </c>
      <c r="D1770" s="206" t="s">
        <v>30993</v>
      </c>
      <c r="E1770" s="206" t="s">
        <v>30994</v>
      </c>
      <c r="F1770" s="209" t="s">
        <v>9393</v>
      </c>
      <c r="G1770" s="209" t="s">
        <v>9394</v>
      </c>
      <c r="H1770" s="209" t="s">
        <v>6634</v>
      </c>
      <c r="I1770" s="209" t="s">
        <v>9395</v>
      </c>
      <c r="J1770" s="209" t="s">
        <v>6321</v>
      </c>
      <c r="K1770" s="209" t="s">
        <v>6321</v>
      </c>
      <c r="L1770" s="209" t="s">
        <v>6321</v>
      </c>
      <c r="M1770" s="209" t="s">
        <v>6363</v>
      </c>
    </row>
    <row r="1771" spans="1:13" ht="67.5" x14ac:dyDescent="0.25">
      <c r="A1771" s="202" t="s">
        <v>25646</v>
      </c>
      <c r="B1771">
        <v>803</v>
      </c>
      <c r="C1771" s="203" t="s">
        <v>25643</v>
      </c>
      <c r="D1771" s="205" t="s">
        <v>25644</v>
      </c>
      <c r="E1771" s="202" t="s">
        <v>25645</v>
      </c>
      <c r="F1771" s="204" t="s">
        <v>25647</v>
      </c>
      <c r="G1771" s="204" t="s">
        <v>25648</v>
      </c>
      <c r="H1771" s="204" t="s">
        <v>6439</v>
      </c>
      <c r="I1771" s="204" t="s">
        <v>25649</v>
      </c>
      <c r="J1771" s="204" t="s">
        <v>6321</v>
      </c>
      <c r="K1771" s="204" t="s">
        <v>6524</v>
      </c>
      <c r="L1771" s="204" t="s">
        <v>6321</v>
      </c>
      <c r="M1771" s="204" t="s">
        <v>25568</v>
      </c>
    </row>
    <row r="1772" spans="1:13" ht="33.75" x14ac:dyDescent="0.25">
      <c r="A1772" s="202" t="s">
        <v>2807</v>
      </c>
      <c r="B1772">
        <v>118</v>
      </c>
      <c r="C1772" s="203" t="s">
        <v>6906</v>
      </c>
      <c r="D1772" s="205" t="s">
        <v>6907</v>
      </c>
      <c r="E1772" s="202" t="s">
        <v>2809</v>
      </c>
      <c r="F1772" s="204" t="s">
        <v>6908</v>
      </c>
      <c r="G1772" s="204" t="s">
        <v>6909</v>
      </c>
      <c r="H1772" s="204" t="s">
        <v>6473</v>
      </c>
      <c r="I1772" s="204" t="s">
        <v>6909</v>
      </c>
      <c r="J1772" s="204" t="s">
        <v>6321</v>
      </c>
      <c r="K1772" s="204" t="s">
        <v>6321</v>
      </c>
      <c r="L1772" s="204" t="s">
        <v>6321</v>
      </c>
      <c r="M1772" s="204" t="s">
        <v>831</v>
      </c>
    </row>
    <row r="1773" spans="1:13" ht="45" x14ac:dyDescent="0.25">
      <c r="A1773" s="206" t="s">
        <v>7238</v>
      </c>
      <c r="B1773">
        <v>181</v>
      </c>
      <c r="C1773" s="207" t="s">
        <v>7235</v>
      </c>
      <c r="D1773" s="208" t="s">
        <v>7236</v>
      </c>
      <c r="E1773" s="206" t="s">
        <v>7237</v>
      </c>
      <c r="F1773" s="209" t="s">
        <v>6639</v>
      </c>
      <c r="G1773" s="209" t="s">
        <v>6640</v>
      </c>
      <c r="H1773" s="209" t="s">
        <v>6555</v>
      </c>
      <c r="I1773" s="209" t="s">
        <v>6640</v>
      </c>
      <c r="J1773" s="209" t="s">
        <v>6321</v>
      </c>
      <c r="K1773" s="209" t="s">
        <v>6321</v>
      </c>
      <c r="L1773" s="209" t="s">
        <v>6321</v>
      </c>
      <c r="M1773" s="209" t="s">
        <v>831</v>
      </c>
    </row>
    <row r="1774" spans="1:13" ht="33.75" x14ac:dyDescent="0.25">
      <c r="A1774" s="206" t="s">
        <v>9048</v>
      </c>
      <c r="B1774">
        <v>580</v>
      </c>
      <c r="C1774" s="207" t="s">
        <v>9045</v>
      </c>
      <c r="D1774" s="208" t="s">
        <v>9046</v>
      </c>
      <c r="E1774" s="206" t="s">
        <v>9047</v>
      </c>
      <c r="F1774" s="209" t="s">
        <v>9049</v>
      </c>
      <c r="G1774" s="209" t="s">
        <v>9050</v>
      </c>
      <c r="H1774" s="209" t="s">
        <v>6473</v>
      </c>
      <c r="I1774" s="209" t="s">
        <v>9050</v>
      </c>
      <c r="J1774" s="209" t="s">
        <v>6321</v>
      </c>
      <c r="K1774" s="209" t="s">
        <v>6321</v>
      </c>
      <c r="L1774" s="209" t="s">
        <v>6321</v>
      </c>
      <c r="M1774" s="209" t="s">
        <v>831</v>
      </c>
    </row>
    <row r="1775" spans="1:13" ht="67.5" x14ac:dyDescent="0.25">
      <c r="A1775" s="202" t="s">
        <v>9487</v>
      </c>
      <c r="B1775">
        <v>712</v>
      </c>
      <c r="C1775" s="203" t="s">
        <v>9484</v>
      </c>
      <c r="D1775" s="205" t="s">
        <v>9485</v>
      </c>
      <c r="E1775" s="202" t="s">
        <v>9486</v>
      </c>
      <c r="F1775" s="204" t="s">
        <v>9393</v>
      </c>
      <c r="G1775" s="204" t="s">
        <v>9394</v>
      </c>
      <c r="H1775" s="204" t="s">
        <v>6634</v>
      </c>
      <c r="I1775" s="204" t="s">
        <v>9395</v>
      </c>
      <c r="J1775" s="204" t="s">
        <v>6321</v>
      </c>
      <c r="K1775" s="204" t="s">
        <v>6321</v>
      </c>
      <c r="L1775" s="204" t="s">
        <v>6321</v>
      </c>
      <c r="M1775" s="204" t="s">
        <v>6363</v>
      </c>
    </row>
    <row r="1776" spans="1:13" ht="78.75" x14ac:dyDescent="0.25">
      <c r="A1776" s="206" t="s">
        <v>6902</v>
      </c>
      <c r="B1776">
        <v>117</v>
      </c>
      <c r="C1776" s="207" t="s">
        <v>6899</v>
      </c>
      <c r="D1776" s="208" t="s">
        <v>6900</v>
      </c>
      <c r="E1776" s="206" t="s">
        <v>6901</v>
      </c>
      <c r="F1776" s="209" t="s">
        <v>6903</v>
      </c>
      <c r="G1776" s="209" t="s">
        <v>6904</v>
      </c>
      <c r="H1776" s="209" t="s">
        <v>6522</v>
      </c>
      <c r="I1776" s="209" t="s">
        <v>6905</v>
      </c>
      <c r="J1776" s="209" t="s">
        <v>6321</v>
      </c>
      <c r="K1776" s="209" t="s">
        <v>6524</v>
      </c>
      <c r="L1776" s="209" t="s">
        <v>6321</v>
      </c>
      <c r="M1776" s="209" t="s">
        <v>6330</v>
      </c>
    </row>
    <row r="1777" spans="1:13" ht="101.25" x14ac:dyDescent="0.25">
      <c r="A1777" s="202" t="s">
        <v>5484</v>
      </c>
      <c r="B1777">
        <v>963</v>
      </c>
      <c r="C1777" s="203" t="s">
        <v>10202</v>
      </c>
      <c r="D1777" s="205" t="s">
        <v>10203</v>
      </c>
      <c r="E1777" s="202" t="s">
        <v>5727</v>
      </c>
      <c r="F1777" s="204" t="s">
        <v>10176</v>
      </c>
      <c r="G1777" s="204" t="s">
        <v>10177</v>
      </c>
      <c r="H1777" s="204" t="s">
        <v>7589</v>
      </c>
      <c r="I1777" s="204" t="s">
        <v>10178</v>
      </c>
      <c r="J1777" s="204" t="s">
        <v>6321</v>
      </c>
      <c r="K1777" s="204" t="s">
        <v>6321</v>
      </c>
      <c r="L1777" s="204" t="s">
        <v>7273</v>
      </c>
      <c r="M1777" s="204" t="s">
        <v>6330</v>
      </c>
    </row>
    <row r="1778" spans="1:13" ht="45" x14ac:dyDescent="0.25">
      <c r="A1778" s="206" t="s">
        <v>13773</v>
      </c>
      <c r="B1778">
        <v>1897</v>
      </c>
      <c r="C1778" s="207" t="s">
        <v>13770</v>
      </c>
      <c r="D1778" s="208" t="s">
        <v>13771</v>
      </c>
      <c r="E1778" s="206" t="s">
        <v>13772</v>
      </c>
      <c r="F1778" s="209" t="s">
        <v>8739</v>
      </c>
      <c r="G1778" s="209" t="s">
        <v>8740</v>
      </c>
      <c r="H1778" s="209" t="s">
        <v>6473</v>
      </c>
      <c r="I1778" s="209" t="s">
        <v>8741</v>
      </c>
      <c r="J1778" s="209" t="s">
        <v>6321</v>
      </c>
      <c r="K1778" s="209" t="s">
        <v>6321</v>
      </c>
      <c r="L1778" s="209" t="s">
        <v>10272</v>
      </c>
      <c r="M1778" s="209" t="s">
        <v>831</v>
      </c>
    </row>
    <row r="1779" spans="1:13" ht="56.25" x14ac:dyDescent="0.25">
      <c r="A1779" s="202" t="s">
        <v>2956</v>
      </c>
      <c r="B1779">
        <v>403</v>
      </c>
      <c r="C1779" s="203" t="s">
        <v>8230</v>
      </c>
      <c r="D1779" s="205" t="s">
        <v>8231</v>
      </c>
      <c r="E1779" s="202" t="s">
        <v>2958</v>
      </c>
      <c r="F1779" s="204" t="s">
        <v>6839</v>
      </c>
      <c r="G1779" s="204" t="s">
        <v>6840</v>
      </c>
      <c r="H1779" s="204" t="s">
        <v>6536</v>
      </c>
      <c r="I1779" s="204" t="s">
        <v>6841</v>
      </c>
      <c r="J1779" s="204" t="s">
        <v>6321</v>
      </c>
      <c r="K1779" s="204" t="s">
        <v>7591</v>
      </c>
      <c r="L1779" s="204" t="s">
        <v>6321</v>
      </c>
      <c r="M1779" s="204" t="s">
        <v>831</v>
      </c>
    </row>
    <row r="1780" spans="1:13" ht="67.5" x14ac:dyDescent="0.25">
      <c r="A1780" s="206" t="s">
        <v>18799</v>
      </c>
      <c r="B1780">
        <v>3253</v>
      </c>
      <c r="C1780" s="207" t="s">
        <v>18796</v>
      </c>
      <c r="D1780" s="208" t="s">
        <v>18797</v>
      </c>
      <c r="E1780" s="206" t="s">
        <v>18798</v>
      </c>
      <c r="F1780" s="209" t="s">
        <v>18800</v>
      </c>
      <c r="G1780" s="209" t="s">
        <v>18801</v>
      </c>
      <c r="H1780" s="209" t="s">
        <v>6473</v>
      </c>
      <c r="I1780" s="209" t="s">
        <v>18801</v>
      </c>
      <c r="J1780" s="209" t="s">
        <v>6321</v>
      </c>
      <c r="K1780" s="209" t="s">
        <v>6321</v>
      </c>
      <c r="L1780" s="209" t="s">
        <v>6321</v>
      </c>
      <c r="M1780" s="209" t="s">
        <v>831</v>
      </c>
    </row>
    <row r="1781" spans="1:13" ht="67.5" x14ac:dyDescent="0.25">
      <c r="A1781" s="206" t="s">
        <v>2965</v>
      </c>
      <c r="B1781">
        <v>869</v>
      </c>
      <c r="C1781" s="207" t="s">
        <v>9845</v>
      </c>
      <c r="D1781" s="208" t="s">
        <v>9846</v>
      </c>
      <c r="E1781" s="206" t="s">
        <v>2967</v>
      </c>
      <c r="F1781" s="209" t="s">
        <v>7817</v>
      </c>
      <c r="G1781" s="209" t="s">
        <v>7818</v>
      </c>
      <c r="H1781" s="209" t="s">
        <v>6439</v>
      </c>
      <c r="I1781" s="209" t="s">
        <v>7819</v>
      </c>
      <c r="J1781" s="209" t="s">
        <v>6321</v>
      </c>
      <c r="K1781" s="209" t="s">
        <v>7591</v>
      </c>
      <c r="L1781" s="209" t="s">
        <v>6321</v>
      </c>
      <c r="M1781" s="209" t="s">
        <v>6330</v>
      </c>
    </row>
    <row r="1782" spans="1:13" ht="157.5" x14ac:dyDescent="0.25">
      <c r="A1782" s="202" t="s">
        <v>30995</v>
      </c>
      <c r="B1782">
        <v>666</v>
      </c>
      <c r="C1782" s="203" t="s">
        <v>9384</v>
      </c>
      <c r="D1782" s="202" t="s">
        <v>30996</v>
      </c>
      <c r="E1782" s="202" t="s">
        <v>30997</v>
      </c>
      <c r="F1782" s="204" t="s">
        <v>9385</v>
      </c>
      <c r="G1782" s="204" t="s">
        <v>9386</v>
      </c>
      <c r="H1782" s="204" t="s">
        <v>9387</v>
      </c>
      <c r="I1782" s="204" t="s">
        <v>9388</v>
      </c>
      <c r="J1782" s="204" t="s">
        <v>6321</v>
      </c>
      <c r="K1782" s="204" t="s">
        <v>25620</v>
      </c>
      <c r="L1782" s="204" t="s">
        <v>6321</v>
      </c>
      <c r="M1782" s="204" t="s">
        <v>6429</v>
      </c>
    </row>
    <row r="1783" spans="1:13" ht="67.5" x14ac:dyDescent="0.25">
      <c r="A1783" s="206" t="s">
        <v>1731</v>
      </c>
      <c r="B1783">
        <v>286</v>
      </c>
      <c r="C1783" s="207" t="s">
        <v>7724</v>
      </c>
      <c r="D1783" s="208" t="s">
        <v>7725</v>
      </c>
      <c r="E1783" s="206" t="s">
        <v>2976</v>
      </c>
      <c r="F1783" s="209" t="s">
        <v>7726</v>
      </c>
      <c r="G1783" s="209" t="s">
        <v>7727</v>
      </c>
      <c r="H1783" s="209" t="s">
        <v>6375</v>
      </c>
      <c r="I1783" s="209" t="s">
        <v>7728</v>
      </c>
      <c r="J1783" s="209" t="s">
        <v>6321</v>
      </c>
      <c r="K1783" s="209" t="s">
        <v>6321</v>
      </c>
      <c r="L1783" s="209" t="s">
        <v>6321</v>
      </c>
      <c r="M1783" s="209" t="s">
        <v>831</v>
      </c>
    </row>
    <row r="1784" spans="1:13" ht="56.25" x14ac:dyDescent="0.25">
      <c r="A1784" s="206" t="s">
        <v>16570</v>
      </c>
      <c r="B1784">
        <v>2655</v>
      </c>
      <c r="C1784" s="207" t="s">
        <v>16567</v>
      </c>
      <c r="D1784" s="208" t="s">
        <v>16568</v>
      </c>
      <c r="E1784" s="206" t="s">
        <v>16569</v>
      </c>
      <c r="F1784" s="209" t="s">
        <v>6766</v>
      </c>
      <c r="G1784" s="209" t="s">
        <v>6767</v>
      </c>
      <c r="H1784" s="209" t="s">
        <v>6439</v>
      </c>
      <c r="I1784" s="209" t="s">
        <v>6768</v>
      </c>
      <c r="J1784" s="209" t="s">
        <v>6321</v>
      </c>
      <c r="K1784" s="209" t="s">
        <v>6321</v>
      </c>
      <c r="L1784" s="209" t="s">
        <v>6321</v>
      </c>
      <c r="M1784" s="209" t="s">
        <v>831</v>
      </c>
    </row>
    <row r="1785" spans="1:13" ht="78.75" x14ac:dyDescent="0.25">
      <c r="A1785" s="202" t="s">
        <v>8103</v>
      </c>
      <c r="B1785">
        <v>371</v>
      </c>
      <c r="C1785" s="203" t="s">
        <v>8100</v>
      </c>
      <c r="D1785" s="205" t="s">
        <v>8101</v>
      </c>
      <c r="E1785" s="202" t="s">
        <v>8102</v>
      </c>
      <c r="F1785" s="204" t="s">
        <v>8104</v>
      </c>
      <c r="G1785" s="204" t="s">
        <v>8105</v>
      </c>
      <c r="H1785" s="204" t="s">
        <v>6536</v>
      </c>
      <c r="I1785" s="204" t="s">
        <v>8106</v>
      </c>
      <c r="J1785" s="204" t="s">
        <v>6321</v>
      </c>
      <c r="K1785" s="204" t="s">
        <v>6321</v>
      </c>
      <c r="L1785" s="204" t="s">
        <v>6321</v>
      </c>
      <c r="M1785" s="204" t="s">
        <v>831</v>
      </c>
    </row>
    <row r="1786" spans="1:13" ht="67.5" x14ac:dyDescent="0.25">
      <c r="A1786" s="206" t="s">
        <v>3011</v>
      </c>
      <c r="B1786">
        <v>884</v>
      </c>
      <c r="C1786" s="207" t="s">
        <v>9880</v>
      </c>
      <c r="D1786" s="208" t="s">
        <v>9881</v>
      </c>
      <c r="E1786" s="206" t="s">
        <v>3013</v>
      </c>
      <c r="F1786" s="209" t="s">
        <v>9882</v>
      </c>
      <c r="G1786" s="209" t="s">
        <v>9883</v>
      </c>
      <c r="H1786" s="209" t="s">
        <v>6536</v>
      </c>
      <c r="I1786" s="209" t="s">
        <v>9884</v>
      </c>
      <c r="J1786" s="209" t="s">
        <v>6321</v>
      </c>
      <c r="K1786" s="209" t="s">
        <v>6321</v>
      </c>
      <c r="L1786" s="209" t="s">
        <v>6321</v>
      </c>
      <c r="M1786" s="209" t="s">
        <v>831</v>
      </c>
    </row>
    <row r="1787" spans="1:13" ht="67.5" x14ac:dyDescent="0.25">
      <c r="A1787" s="206" t="s">
        <v>8700</v>
      </c>
      <c r="B1787">
        <v>500</v>
      </c>
      <c r="C1787" s="207" t="s">
        <v>8697</v>
      </c>
      <c r="D1787" s="208" t="s">
        <v>8698</v>
      </c>
      <c r="E1787" s="206" t="s">
        <v>8699</v>
      </c>
      <c r="F1787" s="209" t="s">
        <v>8701</v>
      </c>
      <c r="G1787" s="209" t="s">
        <v>8702</v>
      </c>
      <c r="H1787" s="209" t="s">
        <v>8703</v>
      </c>
      <c r="I1787" s="209" t="s">
        <v>8702</v>
      </c>
      <c r="J1787" s="209" t="s">
        <v>6321</v>
      </c>
      <c r="K1787" s="209" t="s">
        <v>6321</v>
      </c>
      <c r="L1787" s="209" t="s">
        <v>6321</v>
      </c>
      <c r="M1787" s="209" t="s">
        <v>831</v>
      </c>
    </row>
    <row r="1788" spans="1:13" ht="90" x14ac:dyDescent="0.25">
      <c r="A1788" s="202" t="s">
        <v>5494</v>
      </c>
      <c r="B1788">
        <v>955</v>
      </c>
      <c r="C1788" s="203" t="s">
        <v>10164</v>
      </c>
      <c r="D1788" s="205" t="s">
        <v>10165</v>
      </c>
      <c r="E1788" s="202" t="s">
        <v>5737</v>
      </c>
      <c r="F1788" s="204" t="s">
        <v>10166</v>
      </c>
      <c r="G1788" s="204" t="s">
        <v>10167</v>
      </c>
      <c r="H1788" s="204" t="s">
        <v>10168</v>
      </c>
      <c r="I1788" s="204" t="s">
        <v>10169</v>
      </c>
      <c r="J1788" s="204" t="s">
        <v>6321</v>
      </c>
      <c r="K1788" s="204" t="s">
        <v>6321</v>
      </c>
      <c r="L1788" s="204" t="s">
        <v>7273</v>
      </c>
      <c r="M1788" s="204" t="s">
        <v>831</v>
      </c>
    </row>
    <row r="1789" spans="1:13" ht="90" x14ac:dyDescent="0.25">
      <c r="A1789" s="206" t="s">
        <v>5494</v>
      </c>
      <c r="B1789">
        <v>956</v>
      </c>
      <c r="C1789" s="207" t="s">
        <v>10170</v>
      </c>
      <c r="D1789" s="208" t="s">
        <v>25691</v>
      </c>
      <c r="E1789" s="206" t="s">
        <v>5737</v>
      </c>
      <c r="F1789" s="209" t="s">
        <v>10171</v>
      </c>
      <c r="G1789" s="209" t="s">
        <v>10172</v>
      </c>
      <c r="H1789" s="209" t="s">
        <v>10168</v>
      </c>
      <c r="I1789" s="209" t="s">
        <v>10173</v>
      </c>
      <c r="J1789" s="209" t="s">
        <v>6321</v>
      </c>
      <c r="K1789" s="209" t="s">
        <v>6321</v>
      </c>
      <c r="L1789" s="209" t="s">
        <v>7273</v>
      </c>
      <c r="M1789" s="209" t="s">
        <v>831</v>
      </c>
    </row>
    <row r="1790" spans="1:13" ht="67.5" x14ac:dyDescent="0.25">
      <c r="A1790" s="202" t="s">
        <v>3032</v>
      </c>
      <c r="B1790">
        <v>401</v>
      </c>
      <c r="C1790" s="203" t="s">
        <v>8224</v>
      </c>
      <c r="D1790" s="205" t="s">
        <v>8225</v>
      </c>
      <c r="E1790" s="202" t="s">
        <v>3034</v>
      </c>
      <c r="F1790" s="204" t="s">
        <v>6652</v>
      </c>
      <c r="G1790" s="204" t="s">
        <v>6653</v>
      </c>
      <c r="H1790" s="204" t="s">
        <v>6439</v>
      </c>
      <c r="I1790" s="204" t="s">
        <v>6654</v>
      </c>
      <c r="J1790" s="204" t="s">
        <v>6321</v>
      </c>
      <c r="K1790" s="204" t="s">
        <v>6321</v>
      </c>
      <c r="L1790" s="204" t="s">
        <v>6321</v>
      </c>
      <c r="M1790" s="204" t="s">
        <v>831</v>
      </c>
    </row>
    <row r="1791" spans="1:13" ht="78.75" x14ac:dyDescent="0.25">
      <c r="A1791" s="202" t="s">
        <v>1752</v>
      </c>
      <c r="B1791">
        <v>645</v>
      </c>
      <c r="C1791" s="203" t="s">
        <v>9337</v>
      </c>
      <c r="D1791" s="205" t="s">
        <v>9338</v>
      </c>
      <c r="E1791" s="202" t="s">
        <v>9339</v>
      </c>
      <c r="F1791" s="204" t="s">
        <v>9340</v>
      </c>
      <c r="G1791" s="204" t="s">
        <v>9341</v>
      </c>
      <c r="H1791" s="204" t="s">
        <v>7115</v>
      </c>
      <c r="I1791" s="204" t="s">
        <v>9342</v>
      </c>
      <c r="J1791" s="204" t="s">
        <v>6321</v>
      </c>
      <c r="K1791" s="204" t="s">
        <v>6321</v>
      </c>
      <c r="L1791" s="204" t="s">
        <v>6321</v>
      </c>
      <c r="M1791" s="204" t="s">
        <v>831</v>
      </c>
    </row>
    <row r="1792" spans="1:13" ht="90" x14ac:dyDescent="0.25">
      <c r="A1792" s="202" t="s">
        <v>25400</v>
      </c>
      <c r="B1792">
        <v>3558</v>
      </c>
      <c r="C1792" s="203" t="s">
        <v>30998</v>
      </c>
      <c r="D1792" s="205" t="s">
        <v>30999</v>
      </c>
      <c r="E1792" s="202" t="s">
        <v>25402</v>
      </c>
      <c r="F1792" s="204" t="s">
        <v>31000</v>
      </c>
      <c r="G1792" s="204" t="s">
        <v>31001</v>
      </c>
      <c r="H1792" s="204" t="s">
        <v>18855</v>
      </c>
      <c r="I1792" s="204" t="s">
        <v>31002</v>
      </c>
      <c r="J1792" s="204" t="s">
        <v>6321</v>
      </c>
      <c r="K1792" s="204" t="s">
        <v>31003</v>
      </c>
      <c r="L1792" s="204" t="s">
        <v>6321</v>
      </c>
      <c r="M1792" s="204" t="s">
        <v>29562</v>
      </c>
    </row>
    <row r="1793" spans="1:13" ht="67.5" x14ac:dyDescent="0.25">
      <c r="A1793" s="206" t="s">
        <v>843</v>
      </c>
      <c r="B1793">
        <v>602</v>
      </c>
      <c r="C1793" s="207" t="s">
        <v>31004</v>
      </c>
      <c r="D1793" s="208" t="s">
        <v>31005</v>
      </c>
      <c r="E1793" s="206" t="s">
        <v>6264</v>
      </c>
      <c r="F1793" s="209" t="s">
        <v>8513</v>
      </c>
      <c r="G1793" s="209" t="s">
        <v>25591</v>
      </c>
      <c r="H1793" s="209" t="s">
        <v>7494</v>
      </c>
      <c r="I1793" s="209" t="s">
        <v>25591</v>
      </c>
      <c r="J1793" s="209" t="s">
        <v>6321</v>
      </c>
      <c r="K1793" s="209" t="s">
        <v>6321</v>
      </c>
      <c r="L1793" s="209" t="s">
        <v>6321</v>
      </c>
      <c r="M1793" s="209" t="s">
        <v>29558</v>
      </c>
    </row>
    <row r="1794" spans="1:13" ht="112.5" x14ac:dyDescent="0.25">
      <c r="A1794" s="206" t="s">
        <v>7187</v>
      </c>
      <c r="B1794">
        <v>171</v>
      </c>
      <c r="C1794" s="207" t="s">
        <v>7184</v>
      </c>
      <c r="D1794" s="208" t="s">
        <v>7185</v>
      </c>
      <c r="E1794" s="206" t="s">
        <v>7186</v>
      </c>
      <c r="F1794" s="209" t="s">
        <v>7188</v>
      </c>
      <c r="G1794" s="209" t="s">
        <v>7189</v>
      </c>
      <c r="H1794" s="209" t="s">
        <v>7190</v>
      </c>
      <c r="I1794" s="209" t="s">
        <v>7191</v>
      </c>
      <c r="J1794" s="209" t="s">
        <v>6321</v>
      </c>
      <c r="K1794" s="209" t="s">
        <v>6321</v>
      </c>
      <c r="L1794" s="209" t="s">
        <v>6321</v>
      </c>
      <c r="M1794" s="209" t="s">
        <v>6363</v>
      </c>
    </row>
    <row r="1795" spans="1:13" ht="45" x14ac:dyDescent="0.25">
      <c r="A1795" s="202" t="s">
        <v>9013</v>
      </c>
      <c r="B1795">
        <v>573</v>
      </c>
      <c r="C1795" s="203" t="s">
        <v>9010</v>
      </c>
      <c r="D1795" s="205" t="s">
        <v>9011</v>
      </c>
      <c r="E1795" s="202" t="s">
        <v>9012</v>
      </c>
      <c r="F1795" s="204" t="s">
        <v>9014</v>
      </c>
      <c r="G1795" s="204" t="s">
        <v>9015</v>
      </c>
      <c r="H1795" s="204" t="s">
        <v>9016</v>
      </c>
      <c r="I1795" s="204" t="s">
        <v>9015</v>
      </c>
      <c r="J1795" s="204" t="s">
        <v>6321</v>
      </c>
      <c r="K1795" s="204" t="s">
        <v>6321</v>
      </c>
      <c r="L1795" s="204" t="s">
        <v>6321</v>
      </c>
      <c r="M1795" s="204" t="s">
        <v>831</v>
      </c>
    </row>
    <row r="1796" spans="1:13" ht="56.25" x14ac:dyDescent="0.25">
      <c r="A1796" s="202" t="s">
        <v>3056</v>
      </c>
      <c r="B1796">
        <v>569</v>
      </c>
      <c r="C1796" s="203" t="s">
        <v>8995</v>
      </c>
      <c r="D1796" s="205" t="s">
        <v>8996</v>
      </c>
      <c r="E1796" s="202" t="s">
        <v>3058</v>
      </c>
      <c r="F1796" s="204" t="s">
        <v>8997</v>
      </c>
      <c r="G1796" s="204" t="s">
        <v>8998</v>
      </c>
      <c r="H1796" s="204" t="s">
        <v>8999</v>
      </c>
      <c r="I1796" s="204" t="s">
        <v>8998</v>
      </c>
      <c r="J1796" s="204" t="s">
        <v>6321</v>
      </c>
      <c r="K1796" s="204" t="s">
        <v>6321</v>
      </c>
      <c r="L1796" s="204" t="s">
        <v>6321</v>
      </c>
      <c r="M1796" s="204" t="s">
        <v>831</v>
      </c>
    </row>
    <row r="1797" spans="1:13" ht="67.5" x14ac:dyDescent="0.25">
      <c r="A1797" s="202" t="s">
        <v>3071</v>
      </c>
      <c r="B1797">
        <v>709</v>
      </c>
      <c r="C1797" s="203" t="s">
        <v>9479</v>
      </c>
      <c r="D1797" s="205" t="s">
        <v>9480</v>
      </c>
      <c r="E1797" s="202" t="s">
        <v>3073</v>
      </c>
      <c r="F1797" s="204" t="s">
        <v>9393</v>
      </c>
      <c r="G1797" s="204" t="s">
        <v>9481</v>
      </c>
      <c r="H1797" s="204" t="s">
        <v>6634</v>
      </c>
      <c r="I1797" s="204" t="s">
        <v>9482</v>
      </c>
      <c r="J1797" s="204" t="s">
        <v>6321</v>
      </c>
      <c r="K1797" s="204" t="s">
        <v>6321</v>
      </c>
      <c r="L1797" s="204" t="s">
        <v>6321</v>
      </c>
      <c r="M1797" s="204" t="s">
        <v>6363</v>
      </c>
    </row>
    <row r="1798" spans="1:13" ht="56.25" x14ac:dyDescent="0.25">
      <c r="A1798" s="206" t="s">
        <v>8229</v>
      </c>
      <c r="B1798">
        <v>402</v>
      </c>
      <c r="C1798" s="207" t="s">
        <v>8226</v>
      </c>
      <c r="D1798" s="208" t="s">
        <v>8227</v>
      </c>
      <c r="E1798" s="206" t="s">
        <v>8228</v>
      </c>
      <c r="F1798" s="209" t="s">
        <v>7839</v>
      </c>
      <c r="G1798" s="209" t="s">
        <v>7840</v>
      </c>
      <c r="H1798" s="209" t="s">
        <v>6536</v>
      </c>
      <c r="I1798" s="209" t="s">
        <v>7841</v>
      </c>
      <c r="J1798" s="209" t="s">
        <v>6321</v>
      </c>
      <c r="K1798" s="209" t="s">
        <v>7591</v>
      </c>
      <c r="L1798" s="209" t="s">
        <v>6321</v>
      </c>
      <c r="M1798" s="209" t="s">
        <v>831</v>
      </c>
    </row>
    <row r="1799" spans="1:13" ht="33.75" x14ac:dyDescent="0.25">
      <c r="A1799" s="202" t="s">
        <v>31006</v>
      </c>
      <c r="B1799">
        <v>422</v>
      </c>
      <c r="C1799" s="203" t="s">
        <v>8313</v>
      </c>
      <c r="D1799" s="202" t="s">
        <v>31007</v>
      </c>
      <c r="E1799" s="202" t="s">
        <v>31008</v>
      </c>
      <c r="F1799" s="204" t="s">
        <v>8314</v>
      </c>
      <c r="G1799" s="204" t="s">
        <v>8315</v>
      </c>
      <c r="H1799" s="204" t="s">
        <v>6480</v>
      </c>
      <c r="I1799" s="204" t="s">
        <v>8315</v>
      </c>
      <c r="J1799" s="204" t="s">
        <v>6321</v>
      </c>
      <c r="K1799" s="204" t="s">
        <v>6321</v>
      </c>
      <c r="L1799" s="204" t="s">
        <v>6321</v>
      </c>
      <c r="M1799" s="204" t="s">
        <v>831</v>
      </c>
    </row>
    <row r="1800" spans="1:13" ht="112.5" x14ac:dyDescent="0.25">
      <c r="A1800" s="202" t="s">
        <v>9411</v>
      </c>
      <c r="B1800">
        <v>671</v>
      </c>
      <c r="C1800" s="203" t="s">
        <v>9408</v>
      </c>
      <c r="D1800" s="205" t="s">
        <v>9409</v>
      </c>
      <c r="E1800" s="202" t="s">
        <v>9410</v>
      </c>
      <c r="F1800" s="204" t="s">
        <v>9412</v>
      </c>
      <c r="G1800" s="204" t="s">
        <v>9413</v>
      </c>
      <c r="H1800" s="204" t="s">
        <v>7026</v>
      </c>
      <c r="I1800" s="204" t="s">
        <v>9414</v>
      </c>
      <c r="J1800" s="204" t="s">
        <v>6321</v>
      </c>
      <c r="K1800" s="204" t="s">
        <v>9400</v>
      </c>
      <c r="L1800" s="204" t="s">
        <v>6321</v>
      </c>
      <c r="M1800" s="204" t="s">
        <v>6363</v>
      </c>
    </row>
    <row r="1801" spans="1:13" ht="33.75" x14ac:dyDescent="0.25">
      <c r="A1801" s="202" t="s">
        <v>1039</v>
      </c>
      <c r="B1801">
        <v>463</v>
      </c>
      <c r="C1801" s="203" t="s">
        <v>8512</v>
      </c>
      <c r="D1801" s="205" t="s">
        <v>1040</v>
      </c>
      <c r="E1801" s="202" t="s">
        <v>1041</v>
      </c>
      <c r="F1801" s="204" t="s">
        <v>8513</v>
      </c>
      <c r="G1801" s="204" t="s">
        <v>8514</v>
      </c>
      <c r="H1801" s="204" t="s">
        <v>7494</v>
      </c>
      <c r="I1801" s="204" t="s">
        <v>8514</v>
      </c>
      <c r="J1801" s="204" t="s">
        <v>6321</v>
      </c>
      <c r="K1801" s="204" t="s">
        <v>6321</v>
      </c>
      <c r="L1801" s="204" t="s">
        <v>6321</v>
      </c>
      <c r="M1801" s="204" t="s">
        <v>8515</v>
      </c>
    </row>
    <row r="1802" spans="1:13" ht="45" x14ac:dyDescent="0.25">
      <c r="A1802" s="206" t="s">
        <v>20736</v>
      </c>
      <c r="B1802">
        <v>3752</v>
      </c>
      <c r="C1802" s="207" t="s">
        <v>20733</v>
      </c>
      <c r="D1802" s="208" t="s">
        <v>20734</v>
      </c>
      <c r="E1802" s="206" t="s">
        <v>20735</v>
      </c>
      <c r="F1802" s="209" t="s">
        <v>6689</v>
      </c>
      <c r="G1802" s="209" t="s">
        <v>6690</v>
      </c>
      <c r="H1802" s="209" t="s">
        <v>6691</v>
      </c>
      <c r="I1802" s="209" t="s">
        <v>6692</v>
      </c>
      <c r="J1802" s="209" t="s">
        <v>6321</v>
      </c>
      <c r="K1802" s="209" t="s">
        <v>6524</v>
      </c>
      <c r="L1802" s="209" t="s">
        <v>6321</v>
      </c>
      <c r="M1802" s="209" t="s">
        <v>831</v>
      </c>
    </row>
    <row r="1803" spans="1:13" ht="45" x14ac:dyDescent="0.25">
      <c r="A1803" s="202" t="s">
        <v>20715</v>
      </c>
      <c r="B1803">
        <v>3745</v>
      </c>
      <c r="C1803" s="203" t="s">
        <v>20712</v>
      </c>
      <c r="D1803" s="205" t="s">
        <v>20713</v>
      </c>
      <c r="E1803" s="202" t="s">
        <v>20714</v>
      </c>
      <c r="F1803" s="204" t="s">
        <v>6689</v>
      </c>
      <c r="G1803" s="204" t="s">
        <v>6690</v>
      </c>
      <c r="H1803" s="204" t="s">
        <v>6691</v>
      </c>
      <c r="I1803" s="204" t="s">
        <v>6692</v>
      </c>
      <c r="J1803" s="204" t="s">
        <v>6321</v>
      </c>
      <c r="K1803" s="204" t="s">
        <v>6321</v>
      </c>
      <c r="L1803" s="204" t="s">
        <v>6321</v>
      </c>
      <c r="M1803" s="204" t="s">
        <v>831</v>
      </c>
    </row>
    <row r="1804" spans="1:13" ht="101.25" x14ac:dyDescent="0.25">
      <c r="A1804" s="202" t="s">
        <v>9508</v>
      </c>
      <c r="B1804">
        <v>720</v>
      </c>
      <c r="C1804" s="203" t="s">
        <v>9505</v>
      </c>
      <c r="D1804" s="205" t="s">
        <v>9506</v>
      </c>
      <c r="E1804" s="202" t="s">
        <v>9507</v>
      </c>
      <c r="F1804" s="204" t="s">
        <v>9422</v>
      </c>
      <c r="G1804" s="204" t="s">
        <v>9406</v>
      </c>
      <c r="H1804" s="204" t="s">
        <v>7589</v>
      </c>
      <c r="I1804" s="204" t="s">
        <v>9407</v>
      </c>
      <c r="J1804" s="204" t="s">
        <v>6541</v>
      </c>
      <c r="K1804" s="204" t="s">
        <v>9400</v>
      </c>
      <c r="L1804" s="204" t="s">
        <v>6321</v>
      </c>
      <c r="M1804" s="204" t="s">
        <v>6363</v>
      </c>
    </row>
    <row r="1805" spans="1:13" ht="56.25" x14ac:dyDescent="0.25">
      <c r="A1805" s="202" t="s">
        <v>1754</v>
      </c>
      <c r="B1805">
        <v>611</v>
      </c>
      <c r="C1805" s="203" t="s">
        <v>9199</v>
      </c>
      <c r="D1805" s="205" t="s">
        <v>9200</v>
      </c>
      <c r="E1805" s="202" t="s">
        <v>9201</v>
      </c>
      <c r="F1805" s="204" t="s">
        <v>6712</v>
      </c>
      <c r="G1805" s="204" t="s">
        <v>6713</v>
      </c>
      <c r="H1805" s="204" t="s">
        <v>6634</v>
      </c>
      <c r="I1805" s="204" t="s">
        <v>6714</v>
      </c>
      <c r="J1805" s="204" t="s">
        <v>6321</v>
      </c>
      <c r="K1805" s="204" t="s">
        <v>6321</v>
      </c>
      <c r="L1805" s="204" t="s">
        <v>6321</v>
      </c>
      <c r="M1805" s="204" t="s">
        <v>831</v>
      </c>
    </row>
    <row r="1806" spans="1:13" ht="112.5" x14ac:dyDescent="0.25">
      <c r="A1806" s="202" t="s">
        <v>9421</v>
      </c>
      <c r="B1806">
        <v>674</v>
      </c>
      <c r="C1806" s="203" t="s">
        <v>9419</v>
      </c>
      <c r="D1806" s="205" t="s">
        <v>31009</v>
      </c>
      <c r="E1806" s="202" t="s">
        <v>9420</v>
      </c>
      <c r="F1806" s="204" t="s">
        <v>31010</v>
      </c>
      <c r="G1806" s="204" t="s">
        <v>31011</v>
      </c>
      <c r="H1806" s="204" t="s">
        <v>7285</v>
      </c>
      <c r="I1806" s="204" t="s">
        <v>31012</v>
      </c>
      <c r="J1806" s="204" t="s">
        <v>6321</v>
      </c>
      <c r="K1806" s="204" t="s">
        <v>31013</v>
      </c>
      <c r="L1806" s="204" t="s">
        <v>6321</v>
      </c>
      <c r="M1806" s="204" t="s">
        <v>31014</v>
      </c>
    </row>
    <row r="1807" spans="1:13" ht="45" x14ac:dyDescent="0.25">
      <c r="A1807" s="206" t="s">
        <v>31015</v>
      </c>
      <c r="B1807">
        <v>193</v>
      </c>
      <c r="C1807" s="207" t="s">
        <v>7282</v>
      </c>
      <c r="D1807" s="206" t="s">
        <v>31016</v>
      </c>
      <c r="E1807" s="206" t="s">
        <v>31017</v>
      </c>
      <c r="F1807" s="209" t="s">
        <v>7283</v>
      </c>
      <c r="G1807" s="209" t="s">
        <v>7284</v>
      </c>
      <c r="H1807" s="209" t="s">
        <v>7285</v>
      </c>
      <c r="I1807" s="209" t="s">
        <v>7286</v>
      </c>
      <c r="J1807" s="209" t="s">
        <v>6321</v>
      </c>
      <c r="K1807" s="209" t="s">
        <v>6321</v>
      </c>
      <c r="L1807" s="209" t="s">
        <v>6321</v>
      </c>
      <c r="M1807" s="209" t="s">
        <v>7287</v>
      </c>
    </row>
    <row r="1808" spans="1:13" ht="67.5" x14ac:dyDescent="0.25">
      <c r="A1808" s="202" t="s">
        <v>30109</v>
      </c>
      <c r="B1808">
        <v>703</v>
      </c>
      <c r="C1808" s="203" t="s">
        <v>9474</v>
      </c>
      <c r="D1808" s="202" t="s">
        <v>31018</v>
      </c>
      <c r="E1808" s="202" t="s">
        <v>31019</v>
      </c>
      <c r="F1808" s="204" t="s">
        <v>9393</v>
      </c>
      <c r="G1808" s="204" t="s">
        <v>9394</v>
      </c>
      <c r="H1808" s="204" t="s">
        <v>6634</v>
      </c>
      <c r="I1808" s="204" t="s">
        <v>9395</v>
      </c>
      <c r="J1808" s="204" t="s">
        <v>6321</v>
      </c>
      <c r="K1808" s="204" t="s">
        <v>6321</v>
      </c>
      <c r="L1808" s="204" t="s">
        <v>6321</v>
      </c>
      <c r="M1808" s="204" t="s">
        <v>6363</v>
      </c>
    </row>
    <row r="1809" spans="1:13" ht="67.5" x14ac:dyDescent="0.25">
      <c r="A1809" s="206" t="s">
        <v>10053</v>
      </c>
      <c r="B1809">
        <v>923</v>
      </c>
      <c r="C1809" s="207" t="s">
        <v>10050</v>
      </c>
      <c r="D1809" s="208" t="s">
        <v>10051</v>
      </c>
      <c r="E1809" s="206" t="s">
        <v>10052</v>
      </c>
      <c r="F1809" s="209" t="s">
        <v>10054</v>
      </c>
      <c r="G1809" s="209" t="s">
        <v>10055</v>
      </c>
      <c r="H1809" s="209" t="s">
        <v>8703</v>
      </c>
      <c r="I1809" s="209" t="s">
        <v>10055</v>
      </c>
      <c r="J1809" s="209" t="s">
        <v>6321</v>
      </c>
      <c r="K1809" s="209" t="s">
        <v>6321</v>
      </c>
      <c r="L1809" s="209" t="s">
        <v>6321</v>
      </c>
      <c r="M1809" s="209" t="s">
        <v>831</v>
      </c>
    </row>
    <row r="1810" spans="1:13" ht="123.75" x14ac:dyDescent="0.25">
      <c r="A1810" s="206" t="s">
        <v>31020</v>
      </c>
      <c r="B1810">
        <v>672</v>
      </c>
      <c r="C1810" s="207" t="s">
        <v>9415</v>
      </c>
      <c r="D1810" s="206" t="s">
        <v>31021</v>
      </c>
      <c r="E1810" s="206" t="s">
        <v>31022</v>
      </c>
      <c r="F1810" s="209" t="s">
        <v>9416</v>
      </c>
      <c r="G1810" s="209" t="s">
        <v>9417</v>
      </c>
      <c r="H1810" s="209" t="s">
        <v>6634</v>
      </c>
      <c r="I1810" s="209" t="s">
        <v>9418</v>
      </c>
      <c r="J1810" s="209" t="s">
        <v>6321</v>
      </c>
      <c r="K1810" s="209" t="s">
        <v>9400</v>
      </c>
      <c r="L1810" s="209" t="s">
        <v>6321</v>
      </c>
      <c r="M1810" s="209" t="s">
        <v>6363</v>
      </c>
    </row>
    <row r="1811" spans="1:13" ht="56.25" x14ac:dyDescent="0.25">
      <c r="A1811" s="206" t="s">
        <v>18720</v>
      </c>
      <c r="B1811">
        <v>3234</v>
      </c>
      <c r="C1811" s="207" t="s">
        <v>18717</v>
      </c>
      <c r="D1811" s="208" t="s">
        <v>18718</v>
      </c>
      <c r="E1811" s="206" t="s">
        <v>18719</v>
      </c>
      <c r="F1811" s="209" t="s">
        <v>6652</v>
      </c>
      <c r="G1811" s="209" t="s">
        <v>7867</v>
      </c>
      <c r="H1811" s="209" t="s">
        <v>6439</v>
      </c>
      <c r="I1811" s="209" t="s">
        <v>7868</v>
      </c>
      <c r="J1811" s="209" t="s">
        <v>6321</v>
      </c>
      <c r="K1811" s="209" t="s">
        <v>6321</v>
      </c>
      <c r="L1811" s="209" t="s">
        <v>6321</v>
      </c>
      <c r="M1811" s="209" t="s">
        <v>831</v>
      </c>
    </row>
    <row r="1812" spans="1:13" ht="90" x14ac:dyDescent="0.25">
      <c r="A1812" s="202" t="s">
        <v>5346</v>
      </c>
      <c r="B1812">
        <v>122</v>
      </c>
      <c r="C1812" s="203" t="s">
        <v>6920</v>
      </c>
      <c r="D1812" s="205" t="s">
        <v>6921</v>
      </c>
      <c r="E1812" s="202" t="s">
        <v>5348</v>
      </c>
      <c r="F1812" s="204" t="s">
        <v>6922</v>
      </c>
      <c r="G1812" s="204" t="s">
        <v>6923</v>
      </c>
      <c r="H1812" s="204" t="s">
        <v>6439</v>
      </c>
      <c r="I1812" s="204" t="s">
        <v>6924</v>
      </c>
      <c r="J1812" s="204" t="s">
        <v>6321</v>
      </c>
      <c r="K1812" s="204" t="s">
        <v>6321</v>
      </c>
      <c r="L1812" s="204" t="s">
        <v>6321</v>
      </c>
      <c r="M1812" s="204" t="s">
        <v>831</v>
      </c>
    </row>
    <row r="1813" spans="1:13" ht="78.75" x14ac:dyDescent="0.25">
      <c r="A1813" s="202" t="s">
        <v>31023</v>
      </c>
      <c r="B1813">
        <v>691</v>
      </c>
      <c r="C1813" s="203" t="s">
        <v>9459</v>
      </c>
      <c r="D1813" s="202" t="s">
        <v>31024</v>
      </c>
      <c r="E1813" s="202" t="s">
        <v>31025</v>
      </c>
      <c r="F1813" s="204" t="s">
        <v>9460</v>
      </c>
      <c r="G1813" s="204" t="s">
        <v>9461</v>
      </c>
      <c r="H1813" s="204" t="s">
        <v>7589</v>
      </c>
      <c r="I1813" s="204" t="s">
        <v>9462</v>
      </c>
      <c r="J1813" s="204" t="s">
        <v>6321</v>
      </c>
      <c r="K1813" s="204" t="s">
        <v>6321</v>
      </c>
      <c r="L1813" s="204" t="s">
        <v>6321</v>
      </c>
      <c r="M1813" s="204" t="s">
        <v>6363</v>
      </c>
    </row>
    <row r="1814" spans="1:13" ht="56.25" x14ac:dyDescent="0.25">
      <c r="A1814" s="202" t="s">
        <v>13638</v>
      </c>
      <c r="B1814">
        <v>1852</v>
      </c>
      <c r="C1814" s="203" t="s">
        <v>13635</v>
      </c>
      <c r="D1814" s="205" t="s">
        <v>13636</v>
      </c>
      <c r="E1814" s="202" t="s">
        <v>13637</v>
      </c>
      <c r="F1814" s="204" t="s">
        <v>6652</v>
      </c>
      <c r="G1814" s="204" t="s">
        <v>7867</v>
      </c>
      <c r="H1814" s="204" t="s">
        <v>6439</v>
      </c>
      <c r="I1814" s="204" t="s">
        <v>7868</v>
      </c>
      <c r="J1814" s="204" t="s">
        <v>6321</v>
      </c>
      <c r="K1814" s="204" t="s">
        <v>6321</v>
      </c>
      <c r="L1814" s="204" t="s">
        <v>6321</v>
      </c>
      <c r="M1814" s="204" t="s">
        <v>831</v>
      </c>
    </row>
    <row r="1815" spans="1:13" ht="67.5" x14ac:dyDescent="0.25">
      <c r="A1815" s="202" t="s">
        <v>3186</v>
      </c>
      <c r="B1815">
        <v>92</v>
      </c>
      <c r="C1815" s="203" t="s">
        <v>6779</v>
      </c>
      <c r="D1815" s="205" t="s">
        <v>6780</v>
      </c>
      <c r="E1815" s="202" t="s">
        <v>3188</v>
      </c>
      <c r="F1815" s="204" t="s">
        <v>6781</v>
      </c>
      <c r="G1815" s="204" t="s">
        <v>6782</v>
      </c>
      <c r="H1815" s="204" t="s">
        <v>6439</v>
      </c>
      <c r="I1815" s="204" t="s">
        <v>6783</v>
      </c>
      <c r="J1815" s="204" t="s">
        <v>6321</v>
      </c>
      <c r="K1815" s="204" t="s">
        <v>6321</v>
      </c>
      <c r="L1815" s="204" t="s">
        <v>6321</v>
      </c>
      <c r="M1815" s="204" t="s">
        <v>831</v>
      </c>
    </row>
    <row r="1816" spans="1:13" ht="101.25" x14ac:dyDescent="0.25">
      <c r="A1816" s="206" t="s">
        <v>9426</v>
      </c>
      <c r="B1816">
        <v>675</v>
      </c>
      <c r="C1816" s="207" t="s">
        <v>9423</v>
      </c>
      <c r="D1816" s="208" t="s">
        <v>9424</v>
      </c>
      <c r="E1816" s="206" t="s">
        <v>9425</v>
      </c>
      <c r="F1816" s="209" t="s">
        <v>9422</v>
      </c>
      <c r="G1816" s="209" t="s">
        <v>9406</v>
      </c>
      <c r="H1816" s="209" t="s">
        <v>7589</v>
      </c>
      <c r="I1816" s="209" t="s">
        <v>9407</v>
      </c>
      <c r="J1816" s="209" t="s">
        <v>6321</v>
      </c>
      <c r="K1816" s="209" t="s">
        <v>9400</v>
      </c>
      <c r="L1816" s="209" t="s">
        <v>6321</v>
      </c>
      <c r="M1816" s="209" t="s">
        <v>6363</v>
      </c>
    </row>
    <row r="1817" spans="1:13" ht="78.75" x14ac:dyDescent="0.25">
      <c r="A1817" s="206" t="s">
        <v>9473</v>
      </c>
      <c r="B1817">
        <v>701</v>
      </c>
      <c r="C1817" s="207" t="s">
        <v>9470</v>
      </c>
      <c r="D1817" s="208" t="s">
        <v>9471</v>
      </c>
      <c r="E1817" s="206" t="s">
        <v>9472</v>
      </c>
      <c r="F1817" s="209" t="s">
        <v>9460</v>
      </c>
      <c r="G1817" s="209" t="s">
        <v>9461</v>
      </c>
      <c r="H1817" s="209" t="s">
        <v>7589</v>
      </c>
      <c r="I1817" s="209" t="s">
        <v>9462</v>
      </c>
      <c r="J1817" s="209" t="s">
        <v>6321</v>
      </c>
      <c r="K1817" s="209" t="s">
        <v>6321</v>
      </c>
      <c r="L1817" s="209" t="s">
        <v>6321</v>
      </c>
      <c r="M1817" s="209" t="s">
        <v>6363</v>
      </c>
    </row>
    <row r="1818" spans="1:13" ht="67.5" x14ac:dyDescent="0.25">
      <c r="A1818" s="206" t="s">
        <v>8065</v>
      </c>
      <c r="B1818">
        <v>364</v>
      </c>
      <c r="C1818" s="207" t="s">
        <v>8062</v>
      </c>
      <c r="D1818" s="208" t="s">
        <v>8063</v>
      </c>
      <c r="E1818" s="206" t="s">
        <v>8064</v>
      </c>
      <c r="F1818" s="209" t="s">
        <v>8066</v>
      </c>
      <c r="G1818" s="209" t="s">
        <v>8067</v>
      </c>
      <c r="H1818" s="209" t="s">
        <v>6522</v>
      </c>
      <c r="I1818" s="209" t="s">
        <v>8068</v>
      </c>
      <c r="J1818" s="209" t="s">
        <v>6321</v>
      </c>
      <c r="K1818" s="209" t="s">
        <v>7591</v>
      </c>
      <c r="L1818" s="209" t="s">
        <v>6321</v>
      </c>
      <c r="M1818" s="209" t="s">
        <v>6330</v>
      </c>
    </row>
    <row r="1819" spans="1:13" ht="67.5" x14ac:dyDescent="0.25">
      <c r="A1819" s="206" t="s">
        <v>9478</v>
      </c>
      <c r="B1819">
        <v>708</v>
      </c>
      <c r="C1819" s="207" t="s">
        <v>9475</v>
      </c>
      <c r="D1819" s="208" t="s">
        <v>9476</v>
      </c>
      <c r="E1819" s="206" t="s">
        <v>9477</v>
      </c>
      <c r="F1819" s="209" t="s">
        <v>9393</v>
      </c>
      <c r="G1819" s="209" t="s">
        <v>9394</v>
      </c>
      <c r="H1819" s="209" t="s">
        <v>6634</v>
      </c>
      <c r="I1819" s="209" t="s">
        <v>9395</v>
      </c>
      <c r="J1819" s="209" t="s">
        <v>6321</v>
      </c>
      <c r="K1819" s="209" t="s">
        <v>6321</v>
      </c>
      <c r="L1819" s="209" t="s">
        <v>6321</v>
      </c>
      <c r="M1819" s="209" t="s">
        <v>6363</v>
      </c>
    </row>
    <row r="1820" spans="1:13" ht="146.25" x14ac:dyDescent="0.25">
      <c r="A1820" s="206" t="s">
        <v>9181</v>
      </c>
      <c r="B1820">
        <v>608</v>
      </c>
      <c r="C1820" s="207" t="s">
        <v>9178</v>
      </c>
      <c r="D1820" s="208" t="s">
        <v>9179</v>
      </c>
      <c r="E1820" s="206" t="s">
        <v>9180</v>
      </c>
      <c r="F1820" s="209" t="s">
        <v>9182</v>
      </c>
      <c r="G1820" s="209" t="s">
        <v>9183</v>
      </c>
      <c r="H1820" s="209" t="s">
        <v>9184</v>
      </c>
      <c r="I1820" s="209" t="s">
        <v>9185</v>
      </c>
      <c r="J1820" s="209" t="s">
        <v>6321</v>
      </c>
      <c r="K1820" s="209" t="s">
        <v>9186</v>
      </c>
      <c r="L1820" s="209" t="s">
        <v>9187</v>
      </c>
      <c r="M1820" s="209" t="s">
        <v>831</v>
      </c>
    </row>
    <row r="1821" spans="1:13" ht="101.25" x14ac:dyDescent="0.25">
      <c r="A1821" s="206" t="s">
        <v>9458</v>
      </c>
      <c r="B1821">
        <v>690</v>
      </c>
      <c r="C1821" s="207" t="s">
        <v>9455</v>
      </c>
      <c r="D1821" s="208" t="s">
        <v>9456</v>
      </c>
      <c r="E1821" s="206" t="s">
        <v>9457</v>
      </c>
      <c r="F1821" s="209" t="s">
        <v>9422</v>
      </c>
      <c r="G1821" s="209" t="s">
        <v>9406</v>
      </c>
      <c r="H1821" s="209" t="s">
        <v>7589</v>
      </c>
      <c r="I1821" s="209" t="s">
        <v>9407</v>
      </c>
      <c r="J1821" s="209" t="s">
        <v>6321</v>
      </c>
      <c r="K1821" s="209" t="s">
        <v>9400</v>
      </c>
      <c r="L1821" s="209" t="s">
        <v>6321</v>
      </c>
      <c r="M1821" s="209" t="s">
        <v>6363</v>
      </c>
    </row>
    <row r="1822" spans="1:13" ht="101.25" x14ac:dyDescent="0.25">
      <c r="A1822" s="206" t="s">
        <v>31026</v>
      </c>
      <c r="B1822">
        <v>35</v>
      </c>
      <c r="C1822" s="207" t="s">
        <v>6490</v>
      </c>
      <c r="D1822" s="208" t="s">
        <v>31027</v>
      </c>
      <c r="E1822" s="206" t="s">
        <v>31028</v>
      </c>
      <c r="F1822" s="209" t="s">
        <v>31029</v>
      </c>
      <c r="G1822" s="209" t="s">
        <v>30006</v>
      </c>
      <c r="H1822" s="209" t="s">
        <v>6491</v>
      </c>
      <c r="I1822" s="209" t="s">
        <v>6492</v>
      </c>
      <c r="J1822" s="209" t="s">
        <v>6321</v>
      </c>
      <c r="K1822" s="209" t="s">
        <v>25566</v>
      </c>
      <c r="L1822" s="209" t="s">
        <v>6321</v>
      </c>
      <c r="M1822" s="209" t="s">
        <v>6429</v>
      </c>
    </row>
    <row r="1823" spans="1:13" ht="101.25" x14ac:dyDescent="0.25">
      <c r="A1823" s="206" t="s">
        <v>31030</v>
      </c>
      <c r="B1823">
        <v>33</v>
      </c>
      <c r="C1823" s="207" t="s">
        <v>6487</v>
      </c>
      <c r="D1823" s="208" t="s">
        <v>31031</v>
      </c>
      <c r="E1823" s="206" t="s">
        <v>31032</v>
      </c>
      <c r="F1823" s="209" t="s">
        <v>30010</v>
      </c>
      <c r="G1823" s="209" t="s">
        <v>30011</v>
      </c>
      <c r="H1823" s="209" t="s">
        <v>6488</v>
      </c>
      <c r="I1823" s="209" t="s">
        <v>6489</v>
      </c>
      <c r="J1823" s="209" t="s">
        <v>6321</v>
      </c>
      <c r="K1823" s="209" t="s">
        <v>25565</v>
      </c>
      <c r="L1823" s="209" t="s">
        <v>6321</v>
      </c>
      <c r="M1823" s="209" t="s">
        <v>6429</v>
      </c>
    </row>
    <row r="1824" spans="1:13" ht="45" x14ac:dyDescent="0.25">
      <c r="A1824" s="202" t="s">
        <v>18845</v>
      </c>
      <c r="B1824">
        <v>3262</v>
      </c>
      <c r="C1824" s="203" t="s">
        <v>18842</v>
      </c>
      <c r="D1824" s="205" t="s">
        <v>18843</v>
      </c>
      <c r="E1824" s="202" t="s">
        <v>18844</v>
      </c>
      <c r="F1824" s="204" t="s">
        <v>18846</v>
      </c>
      <c r="G1824" s="204" t="s">
        <v>18847</v>
      </c>
      <c r="H1824" s="204" t="s">
        <v>7494</v>
      </c>
      <c r="I1824" s="204" t="s">
        <v>18848</v>
      </c>
      <c r="J1824" s="204" t="s">
        <v>6347</v>
      </c>
      <c r="K1824" s="204" t="s">
        <v>6321</v>
      </c>
      <c r="L1824" s="204" t="s">
        <v>6321</v>
      </c>
      <c r="M1824" s="204" t="s">
        <v>831</v>
      </c>
    </row>
    <row r="1825" spans="1:13" ht="90" x14ac:dyDescent="0.25">
      <c r="A1825" s="206" t="s">
        <v>5502</v>
      </c>
      <c r="B1825">
        <v>2640</v>
      </c>
      <c r="C1825" s="207" t="s">
        <v>16517</v>
      </c>
      <c r="D1825" s="208" t="s">
        <v>16518</v>
      </c>
      <c r="E1825" s="206" t="s">
        <v>5745</v>
      </c>
      <c r="F1825" s="209" t="s">
        <v>16519</v>
      </c>
      <c r="G1825" s="209" t="s">
        <v>16520</v>
      </c>
      <c r="H1825" s="209" t="s">
        <v>10168</v>
      </c>
      <c r="I1825" s="209" t="s">
        <v>10169</v>
      </c>
      <c r="J1825" s="209" t="s">
        <v>6321</v>
      </c>
      <c r="K1825" s="209" t="s">
        <v>6321</v>
      </c>
      <c r="L1825" s="209" t="s">
        <v>7273</v>
      </c>
      <c r="M1825" s="209" t="s">
        <v>831</v>
      </c>
    </row>
    <row r="1826" spans="1:13" ht="90" x14ac:dyDescent="0.25">
      <c r="A1826" s="202" t="s">
        <v>5502</v>
      </c>
      <c r="B1826">
        <v>2641</v>
      </c>
      <c r="C1826" s="203" t="s">
        <v>16521</v>
      </c>
      <c r="D1826" s="205" t="s">
        <v>25917</v>
      </c>
      <c r="E1826" s="202" t="s">
        <v>5745</v>
      </c>
      <c r="F1826" s="204" t="s">
        <v>10171</v>
      </c>
      <c r="G1826" s="204" t="s">
        <v>10172</v>
      </c>
      <c r="H1826" s="204" t="s">
        <v>10168</v>
      </c>
      <c r="I1826" s="204" t="s">
        <v>10173</v>
      </c>
      <c r="J1826" s="204" t="s">
        <v>6321</v>
      </c>
      <c r="K1826" s="204" t="s">
        <v>6321</v>
      </c>
      <c r="L1826" s="204" t="s">
        <v>7273</v>
      </c>
      <c r="M1826" s="204" t="s">
        <v>831</v>
      </c>
    </row>
    <row r="1827" spans="1:13" ht="56.25" x14ac:dyDescent="0.25">
      <c r="A1827" s="206" t="s">
        <v>20358</v>
      </c>
      <c r="B1827">
        <v>3656</v>
      </c>
      <c r="C1827" s="207" t="s">
        <v>20355</v>
      </c>
      <c r="D1827" s="208" t="s">
        <v>20356</v>
      </c>
      <c r="E1827" s="206" t="s">
        <v>20357</v>
      </c>
      <c r="F1827" s="209" t="s">
        <v>6652</v>
      </c>
      <c r="G1827" s="209" t="s">
        <v>7867</v>
      </c>
      <c r="H1827" s="209" t="s">
        <v>6439</v>
      </c>
      <c r="I1827" s="209" t="s">
        <v>7868</v>
      </c>
      <c r="J1827" s="209" t="s">
        <v>6321</v>
      </c>
      <c r="K1827" s="209" t="s">
        <v>6321</v>
      </c>
      <c r="L1827" s="209" t="s">
        <v>6321</v>
      </c>
      <c r="M1827" s="209" t="s">
        <v>831</v>
      </c>
    </row>
    <row r="1828" spans="1:13" ht="56.25" x14ac:dyDescent="0.25">
      <c r="A1828" s="206" t="s">
        <v>20708</v>
      </c>
      <c r="B1828">
        <v>3744</v>
      </c>
      <c r="C1828" s="207" t="s">
        <v>20705</v>
      </c>
      <c r="D1828" s="208" t="s">
        <v>20706</v>
      </c>
      <c r="E1828" s="206" t="s">
        <v>20707</v>
      </c>
      <c r="F1828" s="209" t="s">
        <v>20709</v>
      </c>
      <c r="G1828" s="209" t="s">
        <v>20710</v>
      </c>
      <c r="H1828" s="209" t="s">
        <v>6746</v>
      </c>
      <c r="I1828" s="209" t="s">
        <v>20711</v>
      </c>
      <c r="J1828" s="209" t="s">
        <v>6321</v>
      </c>
      <c r="K1828" s="209" t="s">
        <v>6321</v>
      </c>
      <c r="L1828" s="209" t="s">
        <v>6321</v>
      </c>
      <c r="M1828" s="209" t="s">
        <v>831</v>
      </c>
    </row>
    <row r="1829" spans="1:13" ht="67.5" x14ac:dyDescent="0.25">
      <c r="A1829" s="206" t="s">
        <v>5503</v>
      </c>
      <c r="B1829">
        <v>894</v>
      </c>
      <c r="C1829" s="207" t="s">
        <v>9934</v>
      </c>
      <c r="D1829" s="208" t="s">
        <v>31033</v>
      </c>
      <c r="E1829" s="206" t="s">
        <v>5746</v>
      </c>
      <c r="F1829" s="209" t="s">
        <v>31034</v>
      </c>
      <c r="G1829" s="209" t="s">
        <v>31035</v>
      </c>
      <c r="H1829" s="209" t="s">
        <v>7589</v>
      </c>
      <c r="I1829" s="209" t="s">
        <v>31036</v>
      </c>
      <c r="J1829" s="209" t="s">
        <v>6321</v>
      </c>
      <c r="K1829" s="209" t="s">
        <v>6321</v>
      </c>
      <c r="L1829" s="209" t="s">
        <v>6321</v>
      </c>
      <c r="M1829" s="209" t="s">
        <v>31037</v>
      </c>
    </row>
    <row r="1830" spans="1:13" ht="101.25" x14ac:dyDescent="0.25">
      <c r="A1830" s="206" t="s">
        <v>9512</v>
      </c>
      <c r="B1830">
        <v>721</v>
      </c>
      <c r="C1830" s="207" t="s">
        <v>9509</v>
      </c>
      <c r="D1830" s="208" t="s">
        <v>9510</v>
      </c>
      <c r="E1830" s="206" t="s">
        <v>9511</v>
      </c>
      <c r="F1830" s="209" t="s">
        <v>9422</v>
      </c>
      <c r="G1830" s="209" t="s">
        <v>9406</v>
      </c>
      <c r="H1830" s="209" t="s">
        <v>7589</v>
      </c>
      <c r="I1830" s="209" t="s">
        <v>9407</v>
      </c>
      <c r="J1830" s="209" t="s">
        <v>6321</v>
      </c>
      <c r="K1830" s="209" t="s">
        <v>9400</v>
      </c>
      <c r="L1830" s="209" t="s">
        <v>6321</v>
      </c>
      <c r="M1830" s="209" t="s">
        <v>6363</v>
      </c>
    </row>
    <row r="1831" spans="1:13" ht="56.25" x14ac:dyDescent="0.25">
      <c r="A1831" s="206" t="s">
        <v>13781</v>
      </c>
      <c r="B1831">
        <v>1899</v>
      </c>
      <c r="C1831" s="207" t="s">
        <v>13778</v>
      </c>
      <c r="D1831" s="208" t="s">
        <v>13779</v>
      </c>
      <c r="E1831" s="206" t="s">
        <v>13780</v>
      </c>
      <c r="F1831" s="209" t="s">
        <v>8739</v>
      </c>
      <c r="G1831" s="209" t="s">
        <v>8740</v>
      </c>
      <c r="H1831" s="209" t="s">
        <v>6473</v>
      </c>
      <c r="I1831" s="209" t="s">
        <v>8741</v>
      </c>
      <c r="J1831" s="209" t="s">
        <v>6321</v>
      </c>
      <c r="K1831" s="209" t="s">
        <v>6321</v>
      </c>
      <c r="L1831" s="209" t="s">
        <v>10272</v>
      </c>
      <c r="M1831" s="209" t="s">
        <v>831</v>
      </c>
    </row>
    <row r="1832" spans="1:13" ht="78.75" x14ac:dyDescent="0.25">
      <c r="A1832" s="206" t="s">
        <v>31038</v>
      </c>
      <c r="B1832">
        <v>808</v>
      </c>
      <c r="C1832" s="207" t="s">
        <v>31039</v>
      </c>
      <c r="D1832" s="208" t="s">
        <v>31040</v>
      </c>
      <c r="E1832" s="206" t="s">
        <v>31041</v>
      </c>
      <c r="F1832" s="209" t="s">
        <v>31042</v>
      </c>
      <c r="G1832" s="209" t="s">
        <v>31043</v>
      </c>
      <c r="H1832" s="209" t="s">
        <v>31044</v>
      </c>
      <c r="I1832" s="209" t="s">
        <v>31045</v>
      </c>
      <c r="J1832" s="209" t="s">
        <v>6321</v>
      </c>
      <c r="K1832" s="209" t="s">
        <v>31046</v>
      </c>
      <c r="L1832" s="209" t="s">
        <v>6321</v>
      </c>
      <c r="M1832" s="209" t="s">
        <v>29562</v>
      </c>
    </row>
    <row r="1833" spans="1:13" ht="90" x14ac:dyDescent="0.25">
      <c r="A1833" s="202" t="s">
        <v>18944</v>
      </c>
      <c r="B1833">
        <v>3284</v>
      </c>
      <c r="C1833" s="203" t="s">
        <v>18941</v>
      </c>
      <c r="D1833" s="205" t="s">
        <v>18942</v>
      </c>
      <c r="E1833" s="202" t="s">
        <v>18943</v>
      </c>
      <c r="F1833" s="204" t="s">
        <v>6652</v>
      </c>
      <c r="G1833" s="204" t="s">
        <v>7867</v>
      </c>
      <c r="H1833" s="204" t="s">
        <v>6439</v>
      </c>
      <c r="I1833" s="204" t="s">
        <v>7868</v>
      </c>
      <c r="J1833" s="204" t="s">
        <v>6321</v>
      </c>
      <c r="K1833" s="204" t="s">
        <v>6321</v>
      </c>
      <c r="L1833" s="204" t="s">
        <v>6321</v>
      </c>
      <c r="M1833" s="204" t="s">
        <v>831</v>
      </c>
    </row>
    <row r="1834" spans="1:13" ht="45" x14ac:dyDescent="0.25">
      <c r="A1834" s="206" t="s">
        <v>9504</v>
      </c>
      <c r="B1834">
        <v>719</v>
      </c>
      <c r="C1834" s="207" t="s">
        <v>9501</v>
      </c>
      <c r="D1834" s="208" t="s">
        <v>9502</v>
      </c>
      <c r="E1834" s="206" t="s">
        <v>9503</v>
      </c>
      <c r="F1834" s="209" t="s">
        <v>9495</v>
      </c>
      <c r="G1834" s="209" t="s">
        <v>9496</v>
      </c>
      <c r="H1834" s="209" t="s">
        <v>7479</v>
      </c>
      <c r="I1834" s="209" t="s">
        <v>9496</v>
      </c>
      <c r="J1834" s="209" t="s">
        <v>6321</v>
      </c>
      <c r="K1834" s="209" t="s">
        <v>6321</v>
      </c>
      <c r="L1834" s="209" t="s">
        <v>6321</v>
      </c>
      <c r="M1834" s="209" t="s">
        <v>6363</v>
      </c>
    </row>
    <row r="1835" spans="1:13" ht="22.5" x14ac:dyDescent="0.25">
      <c r="A1835" s="202" t="s">
        <v>11301</v>
      </c>
      <c r="B1835">
        <v>1242</v>
      </c>
      <c r="C1835" s="203" t="s">
        <v>11298</v>
      </c>
      <c r="D1835" s="205" t="s">
        <v>11299</v>
      </c>
      <c r="E1835" s="202" t="s">
        <v>11300</v>
      </c>
      <c r="F1835" s="204" t="s">
        <v>7070</v>
      </c>
      <c r="G1835" s="204" t="s">
        <v>7071</v>
      </c>
      <c r="H1835" s="204" t="s">
        <v>7072</v>
      </c>
      <c r="I1835" s="204" t="s">
        <v>7071</v>
      </c>
      <c r="J1835" s="204" t="s">
        <v>6321</v>
      </c>
      <c r="K1835" s="204" t="s">
        <v>6321</v>
      </c>
      <c r="L1835" s="204" t="s">
        <v>6321</v>
      </c>
      <c r="M1835" s="204" t="s">
        <v>831</v>
      </c>
    </row>
    <row r="1836" spans="1:13" ht="33.75" x14ac:dyDescent="0.25">
      <c r="A1836" s="206" t="s">
        <v>11301</v>
      </c>
      <c r="B1836">
        <v>1243</v>
      </c>
      <c r="C1836" s="207" t="s">
        <v>11302</v>
      </c>
      <c r="D1836" s="208" t="s">
        <v>25708</v>
      </c>
      <c r="E1836" s="206" t="s">
        <v>11300</v>
      </c>
      <c r="F1836" s="209" t="s">
        <v>11296</v>
      </c>
      <c r="G1836" s="209" t="s">
        <v>11297</v>
      </c>
      <c r="H1836" s="209" t="s">
        <v>7072</v>
      </c>
      <c r="I1836" s="209" t="s">
        <v>11297</v>
      </c>
      <c r="J1836" s="209" t="s">
        <v>6321</v>
      </c>
      <c r="K1836" s="209" t="s">
        <v>6321</v>
      </c>
      <c r="L1836" s="209" t="s">
        <v>6321</v>
      </c>
      <c r="M1836" s="209" t="s">
        <v>831</v>
      </c>
    </row>
    <row r="1837" spans="1:13" ht="67.5" x14ac:dyDescent="0.25">
      <c r="A1837" s="206" t="s">
        <v>12577</v>
      </c>
      <c r="B1837">
        <v>1585</v>
      </c>
      <c r="C1837" s="207" t="s">
        <v>12574</v>
      </c>
      <c r="D1837" s="208" t="s">
        <v>12575</v>
      </c>
      <c r="E1837" s="206" t="s">
        <v>12576</v>
      </c>
      <c r="F1837" s="209" t="s">
        <v>25755</v>
      </c>
      <c r="G1837" s="209" t="s">
        <v>25756</v>
      </c>
      <c r="H1837" s="209" t="s">
        <v>6536</v>
      </c>
      <c r="I1837" s="209" t="s">
        <v>25757</v>
      </c>
      <c r="J1837" s="209" t="s">
        <v>6321</v>
      </c>
      <c r="K1837" s="209" t="s">
        <v>12521</v>
      </c>
      <c r="L1837" s="209" t="s">
        <v>6655</v>
      </c>
      <c r="M1837" s="209" t="s">
        <v>25575</v>
      </c>
    </row>
    <row r="1838" spans="1:13" ht="67.5" x14ac:dyDescent="0.25">
      <c r="A1838" s="206" t="s">
        <v>3283</v>
      </c>
      <c r="B1838">
        <v>3654</v>
      </c>
      <c r="C1838" s="207" t="s">
        <v>20348</v>
      </c>
      <c r="D1838" s="208" t="s">
        <v>20349</v>
      </c>
      <c r="E1838" s="206" t="s">
        <v>3285</v>
      </c>
      <c r="F1838" s="209" t="s">
        <v>20350</v>
      </c>
      <c r="G1838" s="209" t="s">
        <v>19247</v>
      </c>
      <c r="H1838" s="209" t="s">
        <v>6522</v>
      </c>
      <c r="I1838" s="209" t="s">
        <v>20351</v>
      </c>
      <c r="J1838" s="209" t="s">
        <v>6321</v>
      </c>
      <c r="K1838" s="209" t="s">
        <v>6524</v>
      </c>
      <c r="L1838" s="209" t="s">
        <v>6321</v>
      </c>
      <c r="M1838" s="209" t="s">
        <v>831</v>
      </c>
    </row>
    <row r="1839" spans="1:13" ht="101.25" x14ac:dyDescent="0.25">
      <c r="A1839" s="202" t="s">
        <v>16818</v>
      </c>
      <c r="B1839">
        <v>2714</v>
      </c>
      <c r="C1839" s="203" t="s">
        <v>16815</v>
      </c>
      <c r="D1839" s="205" t="s">
        <v>16816</v>
      </c>
      <c r="E1839" s="202" t="s">
        <v>16817</v>
      </c>
      <c r="F1839" s="204" t="s">
        <v>6857</v>
      </c>
      <c r="G1839" s="204" t="s">
        <v>6858</v>
      </c>
      <c r="H1839" s="204" t="s">
        <v>6427</v>
      </c>
      <c r="I1839" s="204" t="s">
        <v>6858</v>
      </c>
      <c r="J1839" s="204" t="s">
        <v>6321</v>
      </c>
      <c r="K1839" s="204" t="s">
        <v>6321</v>
      </c>
      <c r="L1839" s="204" t="s">
        <v>6321</v>
      </c>
      <c r="M1839" s="204" t="s">
        <v>831</v>
      </c>
    </row>
    <row r="1840" spans="1:13" ht="101.25" x14ac:dyDescent="0.25">
      <c r="A1840" s="215" t="s">
        <v>31047</v>
      </c>
      <c r="B1840">
        <v>731</v>
      </c>
      <c r="C1840" s="216" t="s">
        <v>9535</v>
      </c>
      <c r="D1840" s="215" t="s">
        <v>31048</v>
      </c>
      <c r="E1840" s="215" t="s">
        <v>31049</v>
      </c>
      <c r="F1840" s="217" t="s">
        <v>9422</v>
      </c>
      <c r="G1840" s="217" t="s">
        <v>9406</v>
      </c>
      <c r="H1840" s="217" t="s">
        <v>7589</v>
      </c>
      <c r="I1840" s="217" t="s">
        <v>9407</v>
      </c>
      <c r="J1840" s="217" t="s">
        <v>6321</v>
      </c>
      <c r="K1840" s="217" t="s">
        <v>9400</v>
      </c>
      <c r="L1840" s="217" t="s">
        <v>6321</v>
      </c>
      <c r="M1840" s="217" t="s">
        <v>6363</v>
      </c>
    </row>
    <row r="1841" spans="1:13" ht="78.75" x14ac:dyDescent="0.25">
      <c r="A1841" s="202" t="s">
        <v>26038</v>
      </c>
      <c r="B1841">
        <v>3856</v>
      </c>
      <c r="C1841" s="203" t="s">
        <v>26036</v>
      </c>
      <c r="D1841" s="205" t="s">
        <v>31050</v>
      </c>
      <c r="E1841" s="202" t="s">
        <v>26037</v>
      </c>
      <c r="F1841" s="204" t="s">
        <v>26039</v>
      </c>
      <c r="G1841" s="204" t="s">
        <v>26040</v>
      </c>
      <c r="H1841" s="204" t="s">
        <v>6634</v>
      </c>
      <c r="I1841" s="204" t="s">
        <v>26041</v>
      </c>
      <c r="J1841" s="204" t="s">
        <v>6321</v>
      </c>
      <c r="K1841" s="204" t="s">
        <v>6321</v>
      </c>
      <c r="L1841" s="204" t="s">
        <v>6321</v>
      </c>
      <c r="M1841" s="204" t="s">
        <v>25671</v>
      </c>
    </row>
    <row r="1842" spans="1:13" ht="56.25" x14ac:dyDescent="0.25">
      <c r="A1842" s="202" t="s">
        <v>15061</v>
      </c>
      <c r="B1842">
        <v>2241</v>
      </c>
      <c r="C1842" s="203" t="s">
        <v>15058</v>
      </c>
      <c r="D1842" s="205" t="s">
        <v>15059</v>
      </c>
      <c r="E1842" s="202" t="s">
        <v>15060</v>
      </c>
      <c r="F1842" s="204" t="s">
        <v>9232</v>
      </c>
      <c r="G1842" s="204" t="s">
        <v>11698</v>
      </c>
      <c r="H1842" s="204" t="s">
        <v>6578</v>
      </c>
      <c r="I1842" s="204" t="s">
        <v>11698</v>
      </c>
      <c r="J1842" s="204" t="s">
        <v>6321</v>
      </c>
      <c r="K1842" s="204" t="s">
        <v>6321</v>
      </c>
      <c r="L1842" s="204" t="s">
        <v>6321</v>
      </c>
      <c r="M1842" s="204" t="s">
        <v>831</v>
      </c>
    </row>
    <row r="1843" spans="1:13" ht="67.5" x14ac:dyDescent="0.25">
      <c r="A1843" s="206" t="s">
        <v>8301</v>
      </c>
      <c r="B1843">
        <v>418</v>
      </c>
      <c r="C1843" s="207" t="s">
        <v>8298</v>
      </c>
      <c r="D1843" s="208" t="s">
        <v>8299</v>
      </c>
      <c r="E1843" s="206" t="s">
        <v>8300</v>
      </c>
      <c r="F1843" s="209" t="s">
        <v>8302</v>
      </c>
      <c r="G1843" s="209" t="s">
        <v>8303</v>
      </c>
      <c r="H1843" s="209" t="s">
        <v>8304</v>
      </c>
      <c r="I1843" s="209" t="s">
        <v>8305</v>
      </c>
      <c r="J1843" s="209" t="s">
        <v>7056</v>
      </c>
      <c r="K1843" s="209" t="s">
        <v>7040</v>
      </c>
      <c r="L1843" s="209" t="s">
        <v>6321</v>
      </c>
      <c r="M1843" s="209" t="s">
        <v>6946</v>
      </c>
    </row>
    <row r="1844" spans="1:13" ht="45" x14ac:dyDescent="0.25">
      <c r="A1844" s="202" t="s">
        <v>3306</v>
      </c>
      <c r="B1844">
        <v>86</v>
      </c>
      <c r="C1844" s="203" t="s">
        <v>6748</v>
      </c>
      <c r="D1844" s="205" t="s">
        <v>6749</v>
      </c>
      <c r="E1844" s="202" t="s">
        <v>3308</v>
      </c>
      <c r="F1844" s="204" t="s">
        <v>6750</v>
      </c>
      <c r="G1844" s="204" t="s">
        <v>6751</v>
      </c>
      <c r="H1844" s="204" t="s">
        <v>6536</v>
      </c>
      <c r="I1844" s="204" t="s">
        <v>6752</v>
      </c>
      <c r="J1844" s="204" t="s">
        <v>6321</v>
      </c>
      <c r="K1844" s="204" t="s">
        <v>6566</v>
      </c>
      <c r="L1844" s="204" t="s">
        <v>6321</v>
      </c>
      <c r="M1844" s="204" t="s">
        <v>6330</v>
      </c>
    </row>
    <row r="1845" spans="1:13" ht="78.75" x14ac:dyDescent="0.25">
      <c r="A1845" s="202" t="s">
        <v>31051</v>
      </c>
      <c r="B1845">
        <v>653</v>
      </c>
      <c r="C1845" s="203" t="s">
        <v>9363</v>
      </c>
      <c r="D1845" s="202" t="s">
        <v>31052</v>
      </c>
      <c r="E1845" s="202" t="s">
        <v>31053</v>
      </c>
      <c r="F1845" s="204" t="s">
        <v>9364</v>
      </c>
      <c r="G1845" s="204" t="s">
        <v>9365</v>
      </c>
      <c r="H1845" s="204" t="s">
        <v>6634</v>
      </c>
      <c r="I1845" s="204" t="s">
        <v>9366</v>
      </c>
      <c r="J1845" s="204" t="s">
        <v>6321</v>
      </c>
      <c r="K1845" s="204" t="s">
        <v>6321</v>
      </c>
      <c r="L1845" s="204" t="s">
        <v>6321</v>
      </c>
      <c r="M1845" s="204" t="s">
        <v>6330</v>
      </c>
    </row>
    <row r="1846" spans="1:13" ht="33.75" x14ac:dyDescent="0.25">
      <c r="A1846" s="206" t="s">
        <v>6326</v>
      </c>
      <c r="B1846">
        <v>2</v>
      </c>
      <c r="C1846" s="207" t="s">
        <v>6323</v>
      </c>
      <c r="D1846" s="208" t="s">
        <v>6324</v>
      </c>
      <c r="E1846" s="206" t="s">
        <v>6325</v>
      </c>
      <c r="F1846" s="209" t="s">
        <v>6327</v>
      </c>
      <c r="G1846" s="209" t="s">
        <v>6328</v>
      </c>
      <c r="H1846" s="209" t="s">
        <v>6329</v>
      </c>
      <c r="I1846" s="209" t="s">
        <v>6328</v>
      </c>
      <c r="J1846" s="209" t="s">
        <v>6321</v>
      </c>
      <c r="K1846" s="209" t="s">
        <v>6321</v>
      </c>
      <c r="L1846" s="209" t="s">
        <v>6321</v>
      </c>
      <c r="M1846" s="209" t="s">
        <v>6330</v>
      </c>
    </row>
    <row r="1847" spans="1:13" ht="78.75" x14ac:dyDescent="0.25">
      <c r="A1847" s="206" t="s">
        <v>7256</v>
      </c>
      <c r="B1847">
        <v>185</v>
      </c>
      <c r="C1847" s="207" t="s">
        <v>7254</v>
      </c>
      <c r="D1847" s="208" t="s">
        <v>25586</v>
      </c>
      <c r="E1847" s="206" t="s">
        <v>7255</v>
      </c>
      <c r="F1847" s="209" t="s">
        <v>7257</v>
      </c>
      <c r="G1847" s="209" t="s">
        <v>7258</v>
      </c>
      <c r="H1847" s="209" t="s">
        <v>6886</v>
      </c>
      <c r="I1847" s="209" t="s">
        <v>7258</v>
      </c>
      <c r="J1847" s="209" t="s">
        <v>6321</v>
      </c>
      <c r="K1847" s="209" t="s">
        <v>7259</v>
      </c>
      <c r="L1847" s="209" t="s">
        <v>6538</v>
      </c>
      <c r="M1847" s="209" t="s">
        <v>831</v>
      </c>
    </row>
    <row r="1848" spans="1:13" ht="45" x14ac:dyDescent="0.25">
      <c r="A1848" s="206" t="s">
        <v>31054</v>
      </c>
      <c r="B1848">
        <v>187</v>
      </c>
      <c r="C1848" s="207" t="s">
        <v>7263</v>
      </c>
      <c r="D1848" s="206" t="s">
        <v>31055</v>
      </c>
      <c r="E1848" s="206" t="s">
        <v>31056</v>
      </c>
      <c r="F1848" s="209" t="s">
        <v>6639</v>
      </c>
      <c r="G1848" s="209" t="s">
        <v>6640</v>
      </c>
      <c r="H1848" s="209" t="s">
        <v>6555</v>
      </c>
      <c r="I1848" s="209" t="s">
        <v>6640</v>
      </c>
      <c r="J1848" s="209" t="s">
        <v>6321</v>
      </c>
      <c r="K1848" s="209" t="s">
        <v>7085</v>
      </c>
      <c r="L1848" s="209" t="s">
        <v>6377</v>
      </c>
      <c r="M1848" s="209" t="s">
        <v>831</v>
      </c>
    </row>
    <row r="1849" spans="1:13" ht="56.25" x14ac:dyDescent="0.25">
      <c r="A1849" s="206" t="s">
        <v>10077</v>
      </c>
      <c r="B1849">
        <v>929</v>
      </c>
      <c r="C1849" s="207" t="s">
        <v>10074</v>
      </c>
      <c r="D1849" s="208" t="s">
        <v>10075</v>
      </c>
      <c r="E1849" s="206" t="s">
        <v>10076</v>
      </c>
      <c r="F1849" s="209" t="s">
        <v>10048</v>
      </c>
      <c r="G1849" s="209" t="s">
        <v>10049</v>
      </c>
      <c r="H1849" s="209" t="s">
        <v>8703</v>
      </c>
      <c r="I1849" s="209" t="s">
        <v>10049</v>
      </c>
      <c r="J1849" s="209" t="s">
        <v>6321</v>
      </c>
      <c r="K1849" s="209" t="s">
        <v>6321</v>
      </c>
      <c r="L1849" s="209" t="s">
        <v>6321</v>
      </c>
      <c r="M1849" s="209" t="s">
        <v>831</v>
      </c>
    </row>
    <row r="1850" spans="1:13" ht="56.25" x14ac:dyDescent="0.25">
      <c r="A1850" s="202" t="s">
        <v>10073</v>
      </c>
      <c r="B1850">
        <v>928</v>
      </c>
      <c r="C1850" s="203" t="s">
        <v>10070</v>
      </c>
      <c r="D1850" s="205" t="s">
        <v>10071</v>
      </c>
      <c r="E1850" s="202" t="s">
        <v>10072</v>
      </c>
      <c r="F1850" s="204" t="s">
        <v>10048</v>
      </c>
      <c r="G1850" s="204" t="s">
        <v>10049</v>
      </c>
      <c r="H1850" s="204" t="s">
        <v>8703</v>
      </c>
      <c r="I1850" s="204" t="s">
        <v>10049</v>
      </c>
      <c r="J1850" s="204" t="s">
        <v>6321</v>
      </c>
      <c r="K1850" s="204" t="s">
        <v>6321</v>
      </c>
      <c r="L1850" s="204" t="s">
        <v>6321</v>
      </c>
      <c r="M1850" s="204" t="s">
        <v>831</v>
      </c>
    </row>
    <row r="1851" spans="1:13" ht="56.25" x14ac:dyDescent="0.25">
      <c r="A1851" s="206" t="s">
        <v>10069</v>
      </c>
      <c r="B1851">
        <v>927</v>
      </c>
      <c r="C1851" s="207" t="s">
        <v>10066</v>
      </c>
      <c r="D1851" s="208" t="s">
        <v>10067</v>
      </c>
      <c r="E1851" s="206" t="s">
        <v>10068</v>
      </c>
      <c r="F1851" s="209" t="s">
        <v>10048</v>
      </c>
      <c r="G1851" s="209" t="s">
        <v>10049</v>
      </c>
      <c r="H1851" s="209" t="s">
        <v>8703</v>
      </c>
      <c r="I1851" s="209" t="s">
        <v>10049</v>
      </c>
      <c r="J1851" s="209" t="s">
        <v>6321</v>
      </c>
      <c r="K1851" s="209" t="s">
        <v>6321</v>
      </c>
      <c r="L1851" s="209" t="s">
        <v>6321</v>
      </c>
      <c r="M1851" s="209" t="s">
        <v>831</v>
      </c>
    </row>
    <row r="1852" spans="1:13" ht="67.5" x14ac:dyDescent="0.25">
      <c r="A1852" s="202" t="s">
        <v>31057</v>
      </c>
      <c r="B1852">
        <v>3608</v>
      </c>
      <c r="C1852" s="203" t="s">
        <v>20161</v>
      </c>
      <c r="D1852" s="202" t="s">
        <v>31058</v>
      </c>
      <c r="E1852" s="202" t="s">
        <v>31059</v>
      </c>
      <c r="F1852" s="204" t="s">
        <v>20162</v>
      </c>
      <c r="G1852" s="204" t="s">
        <v>20163</v>
      </c>
      <c r="H1852" s="204" t="s">
        <v>6369</v>
      </c>
      <c r="I1852" s="204" t="s">
        <v>20164</v>
      </c>
      <c r="J1852" s="204" t="s">
        <v>6321</v>
      </c>
      <c r="K1852" s="204" t="s">
        <v>20160</v>
      </c>
      <c r="L1852" s="204" t="s">
        <v>20132</v>
      </c>
      <c r="M1852" s="204" t="s">
        <v>831</v>
      </c>
    </row>
    <row r="1853" spans="1:13" ht="56.25" x14ac:dyDescent="0.25">
      <c r="A1853" s="202" t="s">
        <v>10081</v>
      </c>
      <c r="B1853">
        <v>930</v>
      </c>
      <c r="C1853" s="203" t="s">
        <v>10078</v>
      </c>
      <c r="D1853" s="205" t="s">
        <v>10079</v>
      </c>
      <c r="E1853" s="202" t="s">
        <v>10080</v>
      </c>
      <c r="F1853" s="204" t="s">
        <v>10082</v>
      </c>
      <c r="G1853" s="204" t="s">
        <v>10083</v>
      </c>
      <c r="H1853" s="204" t="s">
        <v>8703</v>
      </c>
      <c r="I1853" s="204" t="s">
        <v>10083</v>
      </c>
      <c r="J1853" s="204" t="s">
        <v>6321</v>
      </c>
      <c r="K1853" s="204" t="s">
        <v>6321</v>
      </c>
      <c r="L1853" s="204" t="s">
        <v>6321</v>
      </c>
      <c r="M1853" s="204" t="s">
        <v>831</v>
      </c>
    </row>
    <row r="1854" spans="1:13" ht="22.5" x14ac:dyDescent="0.25">
      <c r="A1854" s="206" t="s">
        <v>7298</v>
      </c>
      <c r="B1854">
        <v>196</v>
      </c>
      <c r="C1854" s="207" t="s">
        <v>7295</v>
      </c>
      <c r="D1854" s="208" t="s">
        <v>7296</v>
      </c>
      <c r="E1854" s="206" t="s">
        <v>7297</v>
      </c>
      <c r="F1854" s="209" t="s">
        <v>6560</v>
      </c>
      <c r="G1854" s="209" t="s">
        <v>6561</v>
      </c>
      <c r="H1854" s="209" t="s">
        <v>6555</v>
      </c>
      <c r="I1854" s="209" t="s">
        <v>6561</v>
      </c>
      <c r="J1854" s="209" t="s">
        <v>6321</v>
      </c>
      <c r="K1854" s="209" t="s">
        <v>7085</v>
      </c>
      <c r="L1854" s="209" t="s">
        <v>6321</v>
      </c>
      <c r="M1854" s="209" t="s">
        <v>831</v>
      </c>
    </row>
    <row r="1855" spans="1:13" ht="22.5" x14ac:dyDescent="0.25">
      <c r="A1855" s="202" t="s">
        <v>7262</v>
      </c>
      <c r="B1855">
        <v>186</v>
      </c>
      <c r="C1855" s="203" t="s">
        <v>7260</v>
      </c>
      <c r="D1855" s="205" t="s">
        <v>25587</v>
      </c>
      <c r="E1855" s="202" t="s">
        <v>7261</v>
      </c>
      <c r="F1855" s="204" t="s">
        <v>7257</v>
      </c>
      <c r="G1855" s="204" t="s">
        <v>7258</v>
      </c>
      <c r="H1855" s="204" t="s">
        <v>6886</v>
      </c>
      <c r="I1855" s="204" t="s">
        <v>7258</v>
      </c>
      <c r="J1855" s="204" t="s">
        <v>6321</v>
      </c>
      <c r="K1855" s="204" t="s">
        <v>6321</v>
      </c>
      <c r="L1855" s="204" t="s">
        <v>6538</v>
      </c>
      <c r="M1855" s="204" t="s">
        <v>831</v>
      </c>
    </row>
    <row r="1856" spans="1:13" ht="78.75" x14ac:dyDescent="0.25">
      <c r="A1856" s="202" t="s">
        <v>3315</v>
      </c>
      <c r="B1856">
        <v>858</v>
      </c>
      <c r="C1856" s="203" t="s">
        <v>9814</v>
      </c>
      <c r="D1856" s="205" t="s">
        <v>9815</v>
      </c>
      <c r="E1856" s="202" t="s">
        <v>3317</v>
      </c>
      <c r="F1856" s="204" t="s">
        <v>9804</v>
      </c>
      <c r="G1856" s="204" t="s">
        <v>9805</v>
      </c>
      <c r="H1856" s="204" t="s">
        <v>6375</v>
      </c>
      <c r="I1856" s="204" t="s">
        <v>9806</v>
      </c>
      <c r="J1856" s="204" t="s">
        <v>6321</v>
      </c>
      <c r="K1856" s="204" t="s">
        <v>9816</v>
      </c>
      <c r="L1856" s="204" t="s">
        <v>6321</v>
      </c>
      <c r="M1856" s="204" t="s">
        <v>831</v>
      </c>
    </row>
    <row r="1857" spans="1:13" ht="67.5" x14ac:dyDescent="0.25">
      <c r="A1857" s="206" t="s">
        <v>7971</v>
      </c>
      <c r="B1857">
        <v>342</v>
      </c>
      <c r="C1857" s="207" t="s">
        <v>7968</v>
      </c>
      <c r="D1857" s="208" t="s">
        <v>7969</v>
      </c>
      <c r="E1857" s="206" t="s">
        <v>7970</v>
      </c>
      <c r="F1857" s="209" t="s">
        <v>7972</v>
      </c>
      <c r="G1857" s="209" t="s">
        <v>7973</v>
      </c>
      <c r="H1857" s="209" t="s">
        <v>6536</v>
      </c>
      <c r="I1857" s="209" t="s">
        <v>7973</v>
      </c>
      <c r="J1857" s="209" t="s">
        <v>6321</v>
      </c>
      <c r="K1857" s="209" t="s">
        <v>6321</v>
      </c>
      <c r="L1857" s="209" t="s">
        <v>6321</v>
      </c>
      <c r="M1857" s="209" t="s">
        <v>831</v>
      </c>
    </row>
    <row r="1858" spans="1:13" ht="78.75" x14ac:dyDescent="0.25">
      <c r="A1858" s="202" t="s">
        <v>8161</v>
      </c>
      <c r="B1858">
        <v>385</v>
      </c>
      <c r="C1858" s="203" t="s">
        <v>8158</v>
      </c>
      <c r="D1858" s="205" t="s">
        <v>8159</v>
      </c>
      <c r="E1858" s="202" t="s">
        <v>8160</v>
      </c>
      <c r="F1858" s="204" t="s">
        <v>8162</v>
      </c>
      <c r="G1858" s="204" t="s">
        <v>8163</v>
      </c>
      <c r="H1858" s="204" t="s">
        <v>6536</v>
      </c>
      <c r="I1858" s="204" t="s">
        <v>8164</v>
      </c>
      <c r="J1858" s="204" t="s">
        <v>6321</v>
      </c>
      <c r="K1858" s="204" t="s">
        <v>6321</v>
      </c>
      <c r="L1858" s="204" t="s">
        <v>6321</v>
      </c>
      <c r="M1858" s="204" t="s">
        <v>831</v>
      </c>
    </row>
    <row r="1859" spans="1:13" ht="33.75" x14ac:dyDescent="0.25">
      <c r="A1859" s="206" t="s">
        <v>11570</v>
      </c>
      <c r="B1859">
        <v>1308</v>
      </c>
      <c r="C1859" s="207" t="s">
        <v>11567</v>
      </c>
      <c r="D1859" s="208" t="s">
        <v>11568</v>
      </c>
      <c r="E1859" s="206" t="s">
        <v>11569</v>
      </c>
      <c r="F1859" s="209" t="s">
        <v>7153</v>
      </c>
      <c r="G1859" s="209" t="s">
        <v>7154</v>
      </c>
      <c r="H1859" s="209" t="s">
        <v>6473</v>
      </c>
      <c r="I1859" s="209" t="s">
        <v>7154</v>
      </c>
      <c r="J1859" s="209" t="s">
        <v>6321</v>
      </c>
      <c r="K1859" s="209" t="s">
        <v>6321</v>
      </c>
      <c r="L1859" s="209" t="s">
        <v>6321</v>
      </c>
      <c r="M1859" s="209" t="s">
        <v>831</v>
      </c>
    </row>
    <row r="1860" spans="1:13" ht="90" x14ac:dyDescent="0.25">
      <c r="A1860" s="206" t="s">
        <v>18890</v>
      </c>
      <c r="B1860">
        <v>3273</v>
      </c>
      <c r="C1860" s="207" t="s">
        <v>18887</v>
      </c>
      <c r="D1860" s="208" t="s">
        <v>18888</v>
      </c>
      <c r="E1860" s="206" t="s">
        <v>18889</v>
      </c>
      <c r="F1860" s="209" t="s">
        <v>18891</v>
      </c>
      <c r="G1860" s="209" t="s">
        <v>18892</v>
      </c>
      <c r="H1860" s="209" t="s">
        <v>6634</v>
      </c>
      <c r="I1860" s="209" t="s">
        <v>18893</v>
      </c>
      <c r="J1860" s="209" t="s">
        <v>6321</v>
      </c>
      <c r="K1860" s="209" t="s">
        <v>6524</v>
      </c>
      <c r="L1860" s="209" t="s">
        <v>6321</v>
      </c>
      <c r="M1860" s="209" t="s">
        <v>831</v>
      </c>
    </row>
    <row r="1861" spans="1:13" ht="45" x14ac:dyDescent="0.25">
      <c r="A1861" s="202" t="s">
        <v>19262</v>
      </c>
      <c r="B1861">
        <v>3364</v>
      </c>
      <c r="C1861" s="203" t="s">
        <v>19259</v>
      </c>
      <c r="D1861" s="205" t="s">
        <v>19260</v>
      </c>
      <c r="E1861" s="202" t="s">
        <v>19261</v>
      </c>
      <c r="F1861" s="204" t="s">
        <v>6689</v>
      </c>
      <c r="G1861" s="204" t="s">
        <v>6690</v>
      </c>
      <c r="H1861" s="204" t="s">
        <v>6691</v>
      </c>
      <c r="I1861" s="204" t="s">
        <v>6692</v>
      </c>
      <c r="J1861" s="204" t="s">
        <v>6321</v>
      </c>
      <c r="K1861" s="204" t="s">
        <v>6321</v>
      </c>
      <c r="L1861" s="204" t="s">
        <v>6321</v>
      </c>
      <c r="M1861" s="204" t="s">
        <v>831</v>
      </c>
    </row>
    <row r="1862" spans="1:13" ht="56.25" x14ac:dyDescent="0.25">
      <c r="A1862" s="202" t="s">
        <v>3352</v>
      </c>
      <c r="B1862">
        <v>395</v>
      </c>
      <c r="C1862" s="203" t="s">
        <v>8205</v>
      </c>
      <c r="D1862" s="205" t="s">
        <v>8206</v>
      </c>
      <c r="E1862" s="202" t="s">
        <v>3354</v>
      </c>
      <c r="F1862" s="204" t="s">
        <v>6611</v>
      </c>
      <c r="G1862" s="204" t="s">
        <v>6612</v>
      </c>
      <c r="H1862" s="204" t="s">
        <v>6536</v>
      </c>
      <c r="I1862" s="204" t="s">
        <v>6613</v>
      </c>
      <c r="J1862" s="204" t="s">
        <v>6321</v>
      </c>
      <c r="K1862" s="204" t="s">
        <v>6321</v>
      </c>
      <c r="L1862" s="204" t="s">
        <v>6321</v>
      </c>
      <c r="M1862" s="204" t="s">
        <v>831</v>
      </c>
    </row>
    <row r="1863" spans="1:13" ht="45" x14ac:dyDescent="0.25">
      <c r="A1863" s="206" t="s">
        <v>31060</v>
      </c>
      <c r="B1863">
        <v>2040</v>
      </c>
      <c r="C1863" s="207" t="s">
        <v>14298</v>
      </c>
      <c r="D1863" s="206" t="s">
        <v>31061</v>
      </c>
      <c r="E1863" s="206" t="s">
        <v>31062</v>
      </c>
      <c r="F1863" s="209" t="s">
        <v>13728</v>
      </c>
      <c r="G1863" s="209" t="s">
        <v>13729</v>
      </c>
      <c r="H1863" s="209" t="s">
        <v>8416</v>
      </c>
      <c r="I1863" s="209" t="s">
        <v>13729</v>
      </c>
      <c r="J1863" s="209" t="s">
        <v>6321</v>
      </c>
      <c r="K1863" s="209" t="s">
        <v>6321</v>
      </c>
      <c r="L1863" s="209" t="s">
        <v>6655</v>
      </c>
      <c r="M1863" s="209" t="s">
        <v>831</v>
      </c>
    </row>
    <row r="1864" spans="1:13" ht="45" x14ac:dyDescent="0.25">
      <c r="A1864" s="202" t="s">
        <v>13816</v>
      </c>
      <c r="B1864">
        <v>1906</v>
      </c>
      <c r="C1864" s="203" t="s">
        <v>13813</v>
      </c>
      <c r="D1864" s="205" t="s">
        <v>13814</v>
      </c>
      <c r="E1864" s="202" t="s">
        <v>13815</v>
      </c>
      <c r="F1864" s="204" t="s">
        <v>13817</v>
      </c>
      <c r="G1864" s="204" t="s">
        <v>13818</v>
      </c>
      <c r="H1864" s="204" t="s">
        <v>6480</v>
      </c>
      <c r="I1864" s="204" t="s">
        <v>13818</v>
      </c>
      <c r="J1864" s="204" t="s">
        <v>6321</v>
      </c>
      <c r="K1864" s="204" t="s">
        <v>6321</v>
      </c>
      <c r="L1864" s="204" t="s">
        <v>10272</v>
      </c>
      <c r="M1864" s="204" t="s">
        <v>831</v>
      </c>
    </row>
    <row r="1865" spans="1:13" ht="56.25" x14ac:dyDescent="0.25">
      <c r="A1865" s="202" t="s">
        <v>6829</v>
      </c>
      <c r="B1865">
        <v>102</v>
      </c>
      <c r="C1865" s="203" t="s">
        <v>6826</v>
      </c>
      <c r="D1865" s="205" t="s">
        <v>6827</v>
      </c>
      <c r="E1865" s="202" t="s">
        <v>6828</v>
      </c>
      <c r="F1865" s="204" t="s">
        <v>6695</v>
      </c>
      <c r="G1865" s="204" t="s">
        <v>6696</v>
      </c>
      <c r="H1865" s="204" t="s">
        <v>6439</v>
      </c>
      <c r="I1865" s="204" t="s">
        <v>6696</v>
      </c>
      <c r="J1865" s="204" t="s">
        <v>6321</v>
      </c>
      <c r="K1865" s="204" t="s">
        <v>6321</v>
      </c>
      <c r="L1865" s="204" t="s">
        <v>6321</v>
      </c>
      <c r="M1865" s="204" t="s">
        <v>831</v>
      </c>
    </row>
    <row r="1866" spans="1:13" ht="67.5" x14ac:dyDescent="0.25">
      <c r="A1866" s="202" t="s">
        <v>12891</v>
      </c>
      <c r="B1866">
        <v>1658</v>
      </c>
      <c r="C1866" s="203" t="s">
        <v>12888</v>
      </c>
      <c r="D1866" s="205" t="s">
        <v>12889</v>
      </c>
      <c r="E1866" s="202" t="s">
        <v>12890</v>
      </c>
      <c r="F1866" s="204" t="s">
        <v>6689</v>
      </c>
      <c r="G1866" s="204" t="s">
        <v>6690</v>
      </c>
      <c r="H1866" s="204" t="s">
        <v>6691</v>
      </c>
      <c r="I1866" s="204" t="s">
        <v>6692</v>
      </c>
      <c r="J1866" s="204" t="s">
        <v>6321</v>
      </c>
      <c r="K1866" s="204" t="s">
        <v>6321</v>
      </c>
      <c r="L1866" s="204" t="s">
        <v>6321</v>
      </c>
      <c r="M1866" s="204" t="s">
        <v>831</v>
      </c>
    </row>
    <row r="1867" spans="1:13" ht="101.25" x14ac:dyDescent="0.25">
      <c r="A1867" s="202" t="s">
        <v>23924</v>
      </c>
      <c r="B1867">
        <v>4621</v>
      </c>
      <c r="C1867" s="203" t="s">
        <v>23921</v>
      </c>
      <c r="D1867" s="205" t="s">
        <v>23922</v>
      </c>
      <c r="E1867" s="202" t="s">
        <v>23923</v>
      </c>
      <c r="F1867" s="204" t="s">
        <v>6618</v>
      </c>
      <c r="G1867" s="204" t="s">
        <v>6619</v>
      </c>
      <c r="H1867" s="204" t="s">
        <v>6522</v>
      </c>
      <c r="I1867" s="204" t="s">
        <v>6620</v>
      </c>
      <c r="J1867" s="204" t="s">
        <v>6321</v>
      </c>
      <c r="K1867" s="204" t="s">
        <v>6321</v>
      </c>
      <c r="L1867" s="204" t="s">
        <v>6321</v>
      </c>
      <c r="M1867" s="204" t="s">
        <v>831</v>
      </c>
    </row>
    <row r="1868" spans="1:13" ht="56.25" x14ac:dyDescent="0.25">
      <c r="A1868" s="206" t="s">
        <v>18064</v>
      </c>
      <c r="B1868">
        <v>3067</v>
      </c>
      <c r="C1868" s="207" t="s">
        <v>18061</v>
      </c>
      <c r="D1868" s="208" t="s">
        <v>18062</v>
      </c>
      <c r="E1868" s="206" t="s">
        <v>18063</v>
      </c>
      <c r="F1868" s="209" t="s">
        <v>6618</v>
      </c>
      <c r="G1868" s="209" t="s">
        <v>6619</v>
      </c>
      <c r="H1868" s="209" t="s">
        <v>6522</v>
      </c>
      <c r="I1868" s="209" t="s">
        <v>6620</v>
      </c>
      <c r="J1868" s="209" t="s">
        <v>6321</v>
      </c>
      <c r="K1868" s="209" t="s">
        <v>6321</v>
      </c>
      <c r="L1868" s="209" t="s">
        <v>6321</v>
      </c>
      <c r="M1868" s="209" t="s">
        <v>831</v>
      </c>
    </row>
    <row r="1869" spans="1:13" ht="45" x14ac:dyDescent="0.25">
      <c r="A1869" s="202" t="s">
        <v>3400</v>
      </c>
      <c r="B1869">
        <v>74</v>
      </c>
      <c r="C1869" s="203" t="s">
        <v>6687</v>
      </c>
      <c r="D1869" s="205" t="s">
        <v>6688</v>
      </c>
      <c r="E1869" s="202" t="s">
        <v>3402</v>
      </c>
      <c r="F1869" s="204" t="s">
        <v>6689</v>
      </c>
      <c r="G1869" s="204" t="s">
        <v>6690</v>
      </c>
      <c r="H1869" s="204" t="s">
        <v>6691</v>
      </c>
      <c r="I1869" s="204" t="s">
        <v>6692</v>
      </c>
      <c r="J1869" s="204" t="s">
        <v>6321</v>
      </c>
      <c r="K1869" s="204" t="s">
        <v>6321</v>
      </c>
      <c r="L1869" s="204" t="s">
        <v>6321</v>
      </c>
      <c r="M1869" s="204" t="s">
        <v>831</v>
      </c>
    </row>
    <row r="1870" spans="1:13" ht="67.5" x14ac:dyDescent="0.25">
      <c r="A1870" s="202" t="s">
        <v>31063</v>
      </c>
      <c r="B1870">
        <v>876</v>
      </c>
      <c r="C1870" s="203" t="s">
        <v>9866</v>
      </c>
      <c r="D1870" s="202" t="s">
        <v>31064</v>
      </c>
      <c r="E1870" s="202" t="s">
        <v>31065</v>
      </c>
      <c r="F1870" s="204" t="s">
        <v>7817</v>
      </c>
      <c r="G1870" s="204" t="s">
        <v>7818</v>
      </c>
      <c r="H1870" s="204" t="s">
        <v>6439</v>
      </c>
      <c r="I1870" s="204" t="s">
        <v>7819</v>
      </c>
      <c r="J1870" s="204" t="s">
        <v>6321</v>
      </c>
      <c r="K1870" s="204" t="s">
        <v>7085</v>
      </c>
      <c r="L1870" s="204" t="s">
        <v>7273</v>
      </c>
      <c r="M1870" s="204" t="s">
        <v>831</v>
      </c>
    </row>
    <row r="1871" spans="1:13" ht="67.5" x14ac:dyDescent="0.25">
      <c r="A1871" s="206" t="s">
        <v>9870</v>
      </c>
      <c r="B1871">
        <v>878</v>
      </c>
      <c r="C1871" s="207" t="s">
        <v>9867</v>
      </c>
      <c r="D1871" s="208" t="s">
        <v>9868</v>
      </c>
      <c r="E1871" s="206" t="s">
        <v>9869</v>
      </c>
      <c r="F1871" s="209" t="s">
        <v>7817</v>
      </c>
      <c r="G1871" s="209" t="s">
        <v>7818</v>
      </c>
      <c r="H1871" s="209" t="s">
        <v>6439</v>
      </c>
      <c r="I1871" s="209" t="s">
        <v>7819</v>
      </c>
      <c r="J1871" s="209" t="s">
        <v>6321</v>
      </c>
      <c r="K1871" s="209" t="s">
        <v>7085</v>
      </c>
      <c r="L1871" s="209" t="s">
        <v>7273</v>
      </c>
      <c r="M1871" s="209" t="s">
        <v>831</v>
      </c>
    </row>
    <row r="1872" spans="1:13" ht="67.5" x14ac:dyDescent="0.25">
      <c r="A1872" s="202" t="s">
        <v>12837</v>
      </c>
      <c r="B1872">
        <v>1646</v>
      </c>
      <c r="C1872" s="203" t="s">
        <v>12834</v>
      </c>
      <c r="D1872" s="205" t="s">
        <v>12835</v>
      </c>
      <c r="E1872" s="202" t="s">
        <v>12836</v>
      </c>
      <c r="F1872" s="204" t="s">
        <v>12838</v>
      </c>
      <c r="G1872" s="204" t="s">
        <v>12839</v>
      </c>
      <c r="H1872" s="204" t="s">
        <v>6439</v>
      </c>
      <c r="I1872" s="204" t="s">
        <v>12840</v>
      </c>
      <c r="J1872" s="204" t="s">
        <v>6321</v>
      </c>
      <c r="K1872" s="204" t="s">
        <v>6321</v>
      </c>
      <c r="L1872" s="204" t="s">
        <v>6321</v>
      </c>
      <c r="M1872" s="204" t="s">
        <v>831</v>
      </c>
    </row>
    <row r="1873" spans="1:13" ht="67.5" x14ac:dyDescent="0.25">
      <c r="A1873" s="206" t="s">
        <v>25653</v>
      </c>
      <c r="B1873">
        <v>804</v>
      </c>
      <c r="C1873" s="207" t="s">
        <v>25650</v>
      </c>
      <c r="D1873" s="208" t="s">
        <v>25651</v>
      </c>
      <c r="E1873" s="206" t="s">
        <v>25652</v>
      </c>
      <c r="F1873" s="209" t="s">
        <v>25654</v>
      </c>
      <c r="G1873" s="209" t="s">
        <v>25655</v>
      </c>
      <c r="H1873" s="209" t="s">
        <v>8304</v>
      </c>
      <c r="I1873" s="209" t="s">
        <v>25656</v>
      </c>
      <c r="J1873" s="209" t="s">
        <v>6321</v>
      </c>
      <c r="K1873" s="209" t="s">
        <v>6524</v>
      </c>
      <c r="L1873" s="209" t="s">
        <v>6321</v>
      </c>
      <c r="M1873" s="209" t="s">
        <v>25568</v>
      </c>
    </row>
    <row r="1874" spans="1:13" ht="56.25" x14ac:dyDescent="0.25">
      <c r="A1874" s="202" t="s">
        <v>8557</v>
      </c>
      <c r="B1874">
        <v>471</v>
      </c>
      <c r="C1874" s="203" t="s">
        <v>8554</v>
      </c>
      <c r="D1874" s="205" t="s">
        <v>8555</v>
      </c>
      <c r="E1874" s="202" t="s">
        <v>8556</v>
      </c>
      <c r="F1874" s="204" t="s">
        <v>8551</v>
      </c>
      <c r="G1874" s="204" t="s">
        <v>8552</v>
      </c>
      <c r="H1874" s="204" t="s">
        <v>6439</v>
      </c>
      <c r="I1874" s="204" t="s">
        <v>8553</v>
      </c>
      <c r="J1874" s="204" t="s">
        <v>6580</v>
      </c>
      <c r="K1874" s="204" t="s">
        <v>6321</v>
      </c>
      <c r="L1874" s="204" t="s">
        <v>6321</v>
      </c>
      <c r="M1874" s="204" t="s">
        <v>831</v>
      </c>
    </row>
    <row r="1875" spans="1:13" ht="56.25" x14ac:dyDescent="0.25">
      <c r="A1875" s="206" t="s">
        <v>1790</v>
      </c>
      <c r="B1875">
        <v>921</v>
      </c>
      <c r="C1875" s="207" t="s">
        <v>10042</v>
      </c>
      <c r="D1875" s="208" t="s">
        <v>10043</v>
      </c>
      <c r="E1875" s="206" t="s">
        <v>10044</v>
      </c>
      <c r="F1875" s="209" t="s">
        <v>10045</v>
      </c>
      <c r="G1875" s="209" t="s">
        <v>7220</v>
      </c>
      <c r="H1875" s="209" t="s">
        <v>6402</v>
      </c>
      <c r="I1875" s="209" t="s">
        <v>7221</v>
      </c>
      <c r="J1875" s="209" t="s">
        <v>6321</v>
      </c>
      <c r="K1875" s="209" t="s">
        <v>6321</v>
      </c>
      <c r="L1875" s="209" t="s">
        <v>6321</v>
      </c>
      <c r="M1875" s="209" t="s">
        <v>831</v>
      </c>
    </row>
    <row r="1876" spans="1:13" ht="67.5" x14ac:dyDescent="0.25">
      <c r="A1876" s="206" t="s">
        <v>7654</v>
      </c>
      <c r="B1876">
        <v>270</v>
      </c>
      <c r="C1876" s="207" t="s">
        <v>7651</v>
      </c>
      <c r="D1876" s="208" t="s">
        <v>7652</v>
      </c>
      <c r="E1876" s="206" t="s">
        <v>7653</v>
      </c>
      <c r="F1876" s="209" t="s">
        <v>7655</v>
      </c>
      <c r="G1876" s="209" t="s">
        <v>7656</v>
      </c>
      <c r="H1876" s="209" t="s">
        <v>6530</v>
      </c>
      <c r="I1876" s="209" t="s">
        <v>7657</v>
      </c>
      <c r="J1876" s="209" t="s">
        <v>7650</v>
      </c>
      <c r="K1876" s="209" t="s">
        <v>6566</v>
      </c>
      <c r="L1876" s="209" t="s">
        <v>6321</v>
      </c>
      <c r="M1876" s="209" t="s">
        <v>7658</v>
      </c>
    </row>
    <row r="1877" spans="1:13" ht="101.25" x14ac:dyDescent="0.25">
      <c r="A1877" s="202" t="s">
        <v>3432</v>
      </c>
      <c r="B1877">
        <v>866</v>
      </c>
      <c r="C1877" s="203" t="s">
        <v>25678</v>
      </c>
      <c r="D1877" s="205" t="s">
        <v>31066</v>
      </c>
      <c r="E1877" s="202" t="s">
        <v>3434</v>
      </c>
      <c r="F1877" s="204" t="s">
        <v>25675</v>
      </c>
      <c r="G1877" s="204" t="s">
        <v>25676</v>
      </c>
      <c r="H1877" s="204" t="s">
        <v>6634</v>
      </c>
      <c r="I1877" s="204" t="s">
        <v>25677</v>
      </c>
      <c r="J1877" s="204" t="s">
        <v>6321</v>
      </c>
      <c r="K1877" s="204" t="s">
        <v>6321</v>
      </c>
      <c r="L1877" s="204" t="s">
        <v>9674</v>
      </c>
      <c r="M1877" s="204" t="s">
        <v>25671</v>
      </c>
    </row>
    <row r="1878" spans="1:13" ht="90" x14ac:dyDescent="0.25">
      <c r="A1878" s="206" t="s">
        <v>12844</v>
      </c>
      <c r="B1878">
        <v>1647</v>
      </c>
      <c r="C1878" s="207" t="s">
        <v>12841</v>
      </c>
      <c r="D1878" s="208" t="s">
        <v>12842</v>
      </c>
      <c r="E1878" s="206" t="s">
        <v>12843</v>
      </c>
      <c r="F1878" s="209" t="s">
        <v>6766</v>
      </c>
      <c r="G1878" s="209" t="s">
        <v>6767</v>
      </c>
      <c r="H1878" s="209" t="s">
        <v>6439</v>
      </c>
      <c r="I1878" s="209" t="s">
        <v>6768</v>
      </c>
      <c r="J1878" s="209" t="s">
        <v>6321</v>
      </c>
      <c r="K1878" s="209" t="s">
        <v>6524</v>
      </c>
      <c r="L1878" s="209" t="s">
        <v>6321</v>
      </c>
      <c r="M1878" s="209" t="s">
        <v>6330</v>
      </c>
    </row>
    <row r="1879" spans="1:13" ht="45" x14ac:dyDescent="0.25">
      <c r="A1879" s="202" t="s">
        <v>8544</v>
      </c>
      <c r="B1879">
        <v>469</v>
      </c>
      <c r="C1879" s="203" t="s">
        <v>8541</v>
      </c>
      <c r="D1879" s="205" t="s">
        <v>8542</v>
      </c>
      <c r="E1879" s="202" t="s">
        <v>8543</v>
      </c>
      <c r="F1879" s="204" t="s">
        <v>8545</v>
      </c>
      <c r="G1879" s="204" t="s">
        <v>8546</v>
      </c>
      <c r="H1879" s="204" t="s">
        <v>6439</v>
      </c>
      <c r="I1879" s="204" t="s">
        <v>8546</v>
      </c>
      <c r="J1879" s="204" t="s">
        <v>6580</v>
      </c>
      <c r="K1879" s="204" t="s">
        <v>6321</v>
      </c>
      <c r="L1879" s="204" t="s">
        <v>6321</v>
      </c>
      <c r="M1879" s="204" t="s">
        <v>831</v>
      </c>
    </row>
    <row r="1880" spans="1:13" ht="56.25" x14ac:dyDescent="0.25">
      <c r="A1880" s="206" t="s">
        <v>8180</v>
      </c>
      <c r="B1880">
        <v>388</v>
      </c>
      <c r="C1880" s="207" t="s">
        <v>8177</v>
      </c>
      <c r="D1880" s="208" t="s">
        <v>8178</v>
      </c>
      <c r="E1880" s="206" t="s">
        <v>8179</v>
      </c>
      <c r="F1880" s="209" t="s">
        <v>6553</v>
      </c>
      <c r="G1880" s="209" t="s">
        <v>6554</v>
      </c>
      <c r="H1880" s="209" t="s">
        <v>6555</v>
      </c>
      <c r="I1880" s="209" t="s">
        <v>6554</v>
      </c>
      <c r="J1880" s="209" t="s">
        <v>6321</v>
      </c>
      <c r="K1880" s="209" t="s">
        <v>6321</v>
      </c>
      <c r="L1880" s="209" t="s">
        <v>6321</v>
      </c>
      <c r="M1880" s="209" t="s">
        <v>831</v>
      </c>
    </row>
    <row r="1881" spans="1:13" ht="90" x14ac:dyDescent="0.25">
      <c r="A1881" s="206" t="s">
        <v>19192</v>
      </c>
      <c r="B1881">
        <v>3347</v>
      </c>
      <c r="C1881" s="207" t="s">
        <v>19189</v>
      </c>
      <c r="D1881" s="208" t="s">
        <v>19190</v>
      </c>
      <c r="E1881" s="206" t="s">
        <v>19191</v>
      </c>
      <c r="F1881" s="209" t="s">
        <v>19193</v>
      </c>
      <c r="G1881" s="209" t="s">
        <v>19194</v>
      </c>
      <c r="H1881" s="209" t="s">
        <v>6536</v>
      </c>
      <c r="I1881" s="209" t="s">
        <v>19195</v>
      </c>
      <c r="J1881" s="209" t="s">
        <v>6321</v>
      </c>
      <c r="K1881" s="209" t="s">
        <v>6321</v>
      </c>
      <c r="L1881" s="209" t="s">
        <v>6321</v>
      </c>
      <c r="M1881" s="209" t="s">
        <v>831</v>
      </c>
    </row>
    <row r="1882" spans="1:13" ht="67.5" x14ac:dyDescent="0.25">
      <c r="A1882" s="202" t="s">
        <v>8032</v>
      </c>
      <c r="B1882">
        <v>357</v>
      </c>
      <c r="C1882" s="203" t="s">
        <v>8029</v>
      </c>
      <c r="D1882" s="205" t="s">
        <v>8030</v>
      </c>
      <c r="E1882" s="202" t="s">
        <v>8031</v>
      </c>
      <c r="F1882" s="204" t="s">
        <v>8033</v>
      </c>
      <c r="G1882" s="204" t="s">
        <v>8034</v>
      </c>
      <c r="H1882" s="204" t="s">
        <v>6375</v>
      </c>
      <c r="I1882" s="204" t="s">
        <v>8035</v>
      </c>
      <c r="J1882" s="204" t="s">
        <v>6321</v>
      </c>
      <c r="K1882" s="204" t="s">
        <v>6321</v>
      </c>
      <c r="L1882" s="204" t="s">
        <v>6321</v>
      </c>
      <c r="M1882" s="204" t="s">
        <v>831</v>
      </c>
    </row>
    <row r="1883" spans="1:13" ht="56.25" x14ac:dyDescent="0.25">
      <c r="A1883" s="206" t="s">
        <v>3447</v>
      </c>
      <c r="B1883">
        <v>3232</v>
      </c>
      <c r="C1883" s="207" t="s">
        <v>18713</v>
      </c>
      <c r="D1883" s="208" t="s">
        <v>18714</v>
      </c>
      <c r="E1883" s="206" t="s">
        <v>3449</v>
      </c>
      <c r="F1883" s="209" t="s">
        <v>6766</v>
      </c>
      <c r="G1883" s="209" t="s">
        <v>6767</v>
      </c>
      <c r="H1883" s="209" t="s">
        <v>6439</v>
      </c>
      <c r="I1883" s="209" t="s">
        <v>6768</v>
      </c>
      <c r="J1883" s="209" t="s">
        <v>6321</v>
      </c>
      <c r="K1883" s="209" t="s">
        <v>6321</v>
      </c>
      <c r="L1883" s="209" t="s">
        <v>6321</v>
      </c>
      <c r="M1883" s="209" t="s">
        <v>831</v>
      </c>
    </row>
    <row r="1884" spans="1:13" ht="67.5" x14ac:dyDescent="0.25">
      <c r="A1884" s="202" t="s">
        <v>31067</v>
      </c>
      <c r="B1884">
        <v>702</v>
      </c>
      <c r="C1884" s="203" t="s">
        <v>9474</v>
      </c>
      <c r="D1884" s="202" t="s">
        <v>31068</v>
      </c>
      <c r="E1884" s="202" t="s">
        <v>31069</v>
      </c>
      <c r="F1884" s="204" t="s">
        <v>9393</v>
      </c>
      <c r="G1884" s="204" t="s">
        <v>9394</v>
      </c>
      <c r="H1884" s="204" t="s">
        <v>6634</v>
      </c>
      <c r="I1884" s="204" t="s">
        <v>9395</v>
      </c>
      <c r="J1884" s="204" t="s">
        <v>6321</v>
      </c>
      <c r="K1884" s="204" t="s">
        <v>6321</v>
      </c>
      <c r="L1884" s="204" t="s">
        <v>6321</v>
      </c>
      <c r="M1884" s="204" t="s">
        <v>6363</v>
      </c>
    </row>
    <row r="1885" spans="1:13" ht="67.5" x14ac:dyDescent="0.25">
      <c r="A1885" s="202" t="s">
        <v>31070</v>
      </c>
      <c r="B1885">
        <v>704</v>
      </c>
      <c r="C1885" s="203" t="s">
        <v>9474</v>
      </c>
      <c r="D1885" s="202" t="s">
        <v>31068</v>
      </c>
      <c r="E1885" s="202" t="s">
        <v>31069</v>
      </c>
      <c r="F1885" s="204" t="s">
        <v>9393</v>
      </c>
      <c r="G1885" s="204" t="s">
        <v>9394</v>
      </c>
      <c r="H1885" s="204" t="s">
        <v>6634</v>
      </c>
      <c r="I1885" s="204" t="s">
        <v>9395</v>
      </c>
      <c r="J1885" s="204" t="s">
        <v>6321</v>
      </c>
      <c r="K1885" s="204" t="s">
        <v>6321</v>
      </c>
      <c r="L1885" s="204" t="s">
        <v>6321</v>
      </c>
      <c r="M1885" s="204" t="s">
        <v>6363</v>
      </c>
    </row>
    <row r="1886" spans="1:13" ht="90" x14ac:dyDescent="0.25">
      <c r="A1886" s="202" t="s">
        <v>8139</v>
      </c>
      <c r="B1886">
        <v>379</v>
      </c>
      <c r="C1886" s="203" t="s">
        <v>8136</v>
      </c>
      <c r="D1886" s="205" t="s">
        <v>8137</v>
      </c>
      <c r="E1886" s="202" t="s">
        <v>8138</v>
      </c>
      <c r="F1886" s="204" t="s">
        <v>7882</v>
      </c>
      <c r="G1886" s="204" t="s">
        <v>7883</v>
      </c>
      <c r="H1886" s="204" t="s">
        <v>6536</v>
      </c>
      <c r="I1886" s="204" t="s">
        <v>7884</v>
      </c>
      <c r="J1886" s="204" t="s">
        <v>6321</v>
      </c>
      <c r="K1886" s="204" t="s">
        <v>7591</v>
      </c>
      <c r="L1886" s="204" t="s">
        <v>6321</v>
      </c>
      <c r="M1886" s="204" t="s">
        <v>6423</v>
      </c>
    </row>
    <row r="1887" spans="1:13" ht="56.25" x14ac:dyDescent="0.25">
      <c r="A1887" s="202" t="s">
        <v>13962</v>
      </c>
      <c r="B1887">
        <v>1950</v>
      </c>
      <c r="C1887" s="203" t="s">
        <v>13959</v>
      </c>
      <c r="D1887" s="205" t="s">
        <v>13960</v>
      </c>
      <c r="E1887" s="202" t="s">
        <v>13961</v>
      </c>
      <c r="F1887" s="204" t="s">
        <v>6766</v>
      </c>
      <c r="G1887" s="204" t="s">
        <v>6767</v>
      </c>
      <c r="H1887" s="204" t="s">
        <v>6439</v>
      </c>
      <c r="I1887" s="204" t="s">
        <v>6768</v>
      </c>
      <c r="J1887" s="204" t="s">
        <v>6321</v>
      </c>
      <c r="K1887" s="204" t="s">
        <v>6321</v>
      </c>
      <c r="L1887" s="204" t="s">
        <v>6321</v>
      </c>
      <c r="M1887" s="204" t="s">
        <v>831</v>
      </c>
    </row>
    <row r="1888" spans="1:13" ht="78.75" x14ac:dyDescent="0.25">
      <c r="A1888" s="202" t="s">
        <v>8172</v>
      </c>
      <c r="B1888">
        <v>387</v>
      </c>
      <c r="C1888" s="203" t="s">
        <v>8169</v>
      </c>
      <c r="D1888" s="205" t="s">
        <v>8170</v>
      </c>
      <c r="E1888" s="202" t="s">
        <v>8171</v>
      </c>
      <c r="F1888" s="204" t="s">
        <v>8173</v>
      </c>
      <c r="G1888" s="204" t="s">
        <v>8174</v>
      </c>
      <c r="H1888" s="204" t="s">
        <v>6536</v>
      </c>
      <c r="I1888" s="204" t="s">
        <v>8175</v>
      </c>
      <c r="J1888" s="204" t="s">
        <v>6321</v>
      </c>
      <c r="K1888" s="204" t="s">
        <v>8176</v>
      </c>
      <c r="L1888" s="204" t="s">
        <v>6321</v>
      </c>
      <c r="M1888" s="204" t="s">
        <v>7658</v>
      </c>
    </row>
    <row r="1889" spans="1:13" ht="67.5" x14ac:dyDescent="0.25">
      <c r="A1889" s="202" t="s">
        <v>6678</v>
      </c>
      <c r="B1889">
        <v>72</v>
      </c>
      <c r="C1889" s="203" t="s">
        <v>6675</v>
      </c>
      <c r="D1889" s="205" t="s">
        <v>6676</v>
      </c>
      <c r="E1889" s="202" t="s">
        <v>6677</v>
      </c>
      <c r="F1889" s="204" t="s">
        <v>6679</v>
      </c>
      <c r="G1889" s="204" t="s">
        <v>6680</v>
      </c>
      <c r="H1889" s="204" t="s">
        <v>6536</v>
      </c>
      <c r="I1889" s="204" t="s">
        <v>6681</v>
      </c>
      <c r="J1889" s="204" t="s">
        <v>6321</v>
      </c>
      <c r="K1889" s="204" t="s">
        <v>6321</v>
      </c>
      <c r="L1889" s="204" t="s">
        <v>6321</v>
      </c>
      <c r="M1889" s="204" t="s">
        <v>831</v>
      </c>
    </row>
    <row r="1890" spans="1:13" ht="78.75" x14ac:dyDescent="0.25">
      <c r="A1890" s="206" t="s">
        <v>8519</v>
      </c>
      <c r="B1890">
        <v>464</v>
      </c>
      <c r="C1890" s="207" t="s">
        <v>8516</v>
      </c>
      <c r="D1890" s="208" t="s">
        <v>8517</v>
      </c>
      <c r="E1890" s="206" t="s">
        <v>8518</v>
      </c>
      <c r="F1890" s="209" t="s">
        <v>8520</v>
      </c>
      <c r="G1890" s="209" t="s">
        <v>8521</v>
      </c>
      <c r="H1890" s="209" t="s">
        <v>6427</v>
      </c>
      <c r="I1890" s="209" t="s">
        <v>8521</v>
      </c>
      <c r="J1890" s="209" t="s">
        <v>6321</v>
      </c>
      <c r="K1890" s="209" t="s">
        <v>25597</v>
      </c>
      <c r="L1890" s="209" t="s">
        <v>6321</v>
      </c>
      <c r="M1890" s="209" t="s">
        <v>8515</v>
      </c>
    </row>
    <row r="1891" spans="1:13" ht="45" x14ac:dyDescent="0.25">
      <c r="A1891" s="202" t="s">
        <v>27878</v>
      </c>
      <c r="B1891">
        <v>4651</v>
      </c>
      <c r="C1891" s="203" t="s">
        <v>31071</v>
      </c>
      <c r="D1891" s="205" t="s">
        <v>31072</v>
      </c>
      <c r="E1891" s="202" t="s">
        <v>27877</v>
      </c>
      <c r="F1891" s="204" t="s">
        <v>30427</v>
      </c>
      <c r="G1891" s="204" t="s">
        <v>31073</v>
      </c>
      <c r="H1891" s="204" t="s">
        <v>6427</v>
      </c>
      <c r="I1891" s="204" t="s">
        <v>31073</v>
      </c>
      <c r="J1891" s="204" t="s">
        <v>6321</v>
      </c>
      <c r="K1891" s="204" t="s">
        <v>6321</v>
      </c>
      <c r="L1891" s="204" t="s">
        <v>6321</v>
      </c>
      <c r="M1891" s="204" t="s">
        <v>29558</v>
      </c>
    </row>
    <row r="1892" spans="1:13" ht="78.75" x14ac:dyDescent="0.25">
      <c r="A1892" s="206" t="s">
        <v>6755</v>
      </c>
      <c r="B1892">
        <v>87</v>
      </c>
      <c r="C1892" s="207" t="s">
        <v>6753</v>
      </c>
      <c r="D1892" s="208" t="s">
        <v>25580</v>
      </c>
      <c r="E1892" s="206" t="s">
        <v>6754</v>
      </c>
      <c r="F1892" s="209" t="s">
        <v>25581</v>
      </c>
      <c r="G1892" s="209" t="s">
        <v>25582</v>
      </c>
      <c r="H1892" s="209" t="s">
        <v>6536</v>
      </c>
      <c r="I1892" s="209" t="s">
        <v>25583</v>
      </c>
      <c r="J1892" s="209" t="s">
        <v>6321</v>
      </c>
      <c r="K1892" s="209" t="s">
        <v>12926</v>
      </c>
      <c r="L1892" s="209" t="s">
        <v>6321</v>
      </c>
      <c r="M1892" s="209" t="s">
        <v>25584</v>
      </c>
    </row>
    <row r="1893" spans="1:13" ht="90" x14ac:dyDescent="0.25">
      <c r="A1893" s="206" t="s">
        <v>15049</v>
      </c>
      <c r="B1893">
        <v>2237</v>
      </c>
      <c r="C1893" s="207" t="s">
        <v>15046</v>
      </c>
      <c r="D1893" s="208" t="s">
        <v>15047</v>
      </c>
      <c r="E1893" s="206" t="s">
        <v>15048</v>
      </c>
      <c r="F1893" s="209" t="s">
        <v>7839</v>
      </c>
      <c r="G1893" s="209" t="s">
        <v>15050</v>
      </c>
      <c r="H1893" s="209" t="s">
        <v>6536</v>
      </c>
      <c r="I1893" s="209" t="s">
        <v>15051</v>
      </c>
      <c r="J1893" s="209" t="s">
        <v>6321</v>
      </c>
      <c r="K1893" s="209" t="s">
        <v>6321</v>
      </c>
      <c r="L1893" s="209" t="s">
        <v>6321</v>
      </c>
      <c r="M1893" s="209" t="s">
        <v>831</v>
      </c>
    </row>
    <row r="1894" spans="1:13" ht="78.75" x14ac:dyDescent="0.25">
      <c r="A1894" s="202" t="s">
        <v>6699</v>
      </c>
      <c r="B1894">
        <v>76</v>
      </c>
      <c r="C1894" s="203" t="s">
        <v>6697</v>
      </c>
      <c r="D1894" s="205" t="s">
        <v>25570</v>
      </c>
      <c r="E1894" s="202" t="s">
        <v>6698</v>
      </c>
      <c r="F1894" s="204" t="s">
        <v>25571</v>
      </c>
      <c r="G1894" s="204" t="s">
        <v>25572</v>
      </c>
      <c r="H1894" s="204" t="s">
        <v>25573</v>
      </c>
      <c r="I1894" s="204" t="s">
        <v>25574</v>
      </c>
      <c r="J1894" s="204" t="s">
        <v>6321</v>
      </c>
      <c r="K1894" s="204" t="s">
        <v>12926</v>
      </c>
      <c r="L1894" s="204" t="s">
        <v>6321</v>
      </c>
      <c r="M1894" s="204" t="s">
        <v>25575</v>
      </c>
    </row>
    <row r="1895" spans="1:13" ht="56.25" x14ac:dyDescent="0.25">
      <c r="A1895" s="202" t="s">
        <v>6817</v>
      </c>
      <c r="B1895">
        <v>100</v>
      </c>
      <c r="C1895" s="203" t="s">
        <v>6814</v>
      </c>
      <c r="D1895" s="205" t="s">
        <v>6815</v>
      </c>
      <c r="E1895" s="202" t="s">
        <v>6816</v>
      </c>
      <c r="F1895" s="204" t="s">
        <v>6818</v>
      </c>
      <c r="G1895" s="204" t="s">
        <v>6819</v>
      </c>
      <c r="H1895" s="204" t="s">
        <v>6536</v>
      </c>
      <c r="I1895" s="204" t="s">
        <v>6819</v>
      </c>
      <c r="J1895" s="204" t="s">
        <v>6321</v>
      </c>
      <c r="K1895" s="204" t="s">
        <v>6321</v>
      </c>
      <c r="L1895" s="204" t="s">
        <v>6321</v>
      </c>
      <c r="M1895" s="204" t="s">
        <v>831</v>
      </c>
    </row>
    <row r="1896" spans="1:13" ht="67.5" x14ac:dyDescent="0.25">
      <c r="A1896" s="206" t="s">
        <v>6787</v>
      </c>
      <c r="B1896">
        <v>93</v>
      </c>
      <c r="C1896" s="207" t="s">
        <v>6784</v>
      </c>
      <c r="D1896" s="208" t="s">
        <v>6785</v>
      </c>
      <c r="E1896" s="206" t="s">
        <v>6786</v>
      </c>
      <c r="F1896" s="209" t="s">
        <v>6679</v>
      </c>
      <c r="G1896" s="209" t="s">
        <v>6680</v>
      </c>
      <c r="H1896" s="209" t="s">
        <v>6536</v>
      </c>
      <c r="I1896" s="209" t="s">
        <v>6681</v>
      </c>
      <c r="J1896" s="209" t="s">
        <v>6321</v>
      </c>
      <c r="K1896" s="209" t="s">
        <v>6321</v>
      </c>
      <c r="L1896" s="209" t="s">
        <v>6321</v>
      </c>
      <c r="M1896" s="209" t="s">
        <v>831</v>
      </c>
    </row>
    <row r="1897" spans="1:13" ht="56.25" x14ac:dyDescent="0.25">
      <c r="A1897" s="202" t="s">
        <v>8061</v>
      </c>
      <c r="B1897">
        <v>363</v>
      </c>
      <c r="C1897" s="203" t="s">
        <v>8058</v>
      </c>
      <c r="D1897" s="205" t="s">
        <v>8059</v>
      </c>
      <c r="E1897" s="202" t="s">
        <v>8060</v>
      </c>
      <c r="F1897" s="204" t="s">
        <v>7839</v>
      </c>
      <c r="G1897" s="204" t="s">
        <v>7840</v>
      </c>
      <c r="H1897" s="204" t="s">
        <v>6536</v>
      </c>
      <c r="I1897" s="204" t="s">
        <v>7841</v>
      </c>
      <c r="J1897" s="204" t="s">
        <v>6321</v>
      </c>
      <c r="K1897" s="204" t="s">
        <v>6321</v>
      </c>
      <c r="L1897" s="204" t="s">
        <v>6321</v>
      </c>
      <c r="M1897" s="204" t="s">
        <v>831</v>
      </c>
    </row>
    <row r="1898" spans="1:13" ht="45" x14ac:dyDescent="0.25">
      <c r="A1898" s="206" t="s">
        <v>8188</v>
      </c>
      <c r="B1898">
        <v>390</v>
      </c>
      <c r="C1898" s="207" t="s">
        <v>8185</v>
      </c>
      <c r="D1898" s="208" t="s">
        <v>8186</v>
      </c>
      <c r="E1898" s="206" t="s">
        <v>8187</v>
      </c>
      <c r="F1898" s="209" t="s">
        <v>6599</v>
      </c>
      <c r="G1898" s="209" t="s">
        <v>6600</v>
      </c>
      <c r="H1898" s="209" t="s">
        <v>6536</v>
      </c>
      <c r="I1898" s="209" t="s">
        <v>6601</v>
      </c>
      <c r="J1898" s="209" t="s">
        <v>6321</v>
      </c>
      <c r="K1898" s="209" t="s">
        <v>6566</v>
      </c>
      <c r="L1898" s="209" t="s">
        <v>6321</v>
      </c>
      <c r="M1898" s="209" t="s">
        <v>831</v>
      </c>
    </row>
    <row r="1899" spans="1:13" ht="67.5" x14ac:dyDescent="0.25">
      <c r="A1899" s="202" t="s">
        <v>6862</v>
      </c>
      <c r="B1899">
        <v>110</v>
      </c>
      <c r="C1899" s="203" t="s">
        <v>6859</v>
      </c>
      <c r="D1899" s="205" t="s">
        <v>6860</v>
      </c>
      <c r="E1899" s="202" t="s">
        <v>6861</v>
      </c>
      <c r="F1899" s="204" t="s">
        <v>6863</v>
      </c>
      <c r="G1899" s="204" t="s">
        <v>6864</v>
      </c>
      <c r="H1899" s="204" t="s">
        <v>6522</v>
      </c>
      <c r="I1899" s="204" t="s">
        <v>6865</v>
      </c>
      <c r="J1899" s="204" t="s">
        <v>6321</v>
      </c>
      <c r="K1899" s="204" t="s">
        <v>6321</v>
      </c>
      <c r="L1899" s="204" t="s">
        <v>6321</v>
      </c>
      <c r="M1899" s="204" t="s">
        <v>831</v>
      </c>
    </row>
    <row r="1900" spans="1:13" ht="33.75" x14ac:dyDescent="0.25">
      <c r="A1900" s="206" t="s">
        <v>11536</v>
      </c>
      <c r="B1900">
        <v>1300</v>
      </c>
      <c r="C1900" s="207" t="s">
        <v>11533</v>
      </c>
      <c r="D1900" s="208" t="s">
        <v>11534</v>
      </c>
      <c r="E1900" s="206" t="s">
        <v>11535</v>
      </c>
      <c r="F1900" s="209" t="s">
        <v>6673</v>
      </c>
      <c r="G1900" s="209" t="s">
        <v>11537</v>
      </c>
      <c r="H1900" s="209" t="s">
        <v>6473</v>
      </c>
      <c r="I1900" s="209" t="s">
        <v>11537</v>
      </c>
      <c r="J1900" s="209" t="s">
        <v>6321</v>
      </c>
      <c r="K1900" s="209" t="s">
        <v>6321</v>
      </c>
      <c r="L1900" s="209" t="s">
        <v>6321</v>
      </c>
      <c r="M1900" s="209" t="s">
        <v>831</v>
      </c>
    </row>
    <row r="1901" spans="1:13" ht="45" x14ac:dyDescent="0.25">
      <c r="A1901" s="206" t="s">
        <v>20506</v>
      </c>
      <c r="B1901">
        <v>3694</v>
      </c>
      <c r="C1901" s="207" t="s">
        <v>20503</v>
      </c>
      <c r="D1901" s="208" t="s">
        <v>20504</v>
      </c>
      <c r="E1901" s="206" t="s">
        <v>20505</v>
      </c>
      <c r="F1901" s="209" t="s">
        <v>6744</v>
      </c>
      <c r="G1901" s="209" t="s">
        <v>6745</v>
      </c>
      <c r="H1901" s="209" t="s">
        <v>6746</v>
      </c>
      <c r="I1901" s="209" t="s">
        <v>6747</v>
      </c>
      <c r="J1901" s="209" t="s">
        <v>6321</v>
      </c>
      <c r="K1901" s="209" t="s">
        <v>6321</v>
      </c>
      <c r="L1901" s="209" t="s">
        <v>6321</v>
      </c>
      <c r="M1901" s="209" t="s">
        <v>831</v>
      </c>
    </row>
    <row r="1902" spans="1:13" ht="67.5" x14ac:dyDescent="0.25">
      <c r="A1902" s="206" t="s">
        <v>3512</v>
      </c>
      <c r="B1902">
        <v>404</v>
      </c>
      <c r="C1902" s="207" t="s">
        <v>8232</v>
      </c>
      <c r="D1902" s="208" t="s">
        <v>8233</v>
      </c>
      <c r="E1902" s="206" t="s">
        <v>3514</v>
      </c>
      <c r="F1902" s="209" t="s">
        <v>6756</v>
      </c>
      <c r="G1902" s="209" t="s">
        <v>6757</v>
      </c>
      <c r="H1902" s="209" t="s">
        <v>6536</v>
      </c>
      <c r="I1902" s="209" t="s">
        <v>6758</v>
      </c>
      <c r="J1902" s="209" t="s">
        <v>6321</v>
      </c>
      <c r="K1902" s="209" t="s">
        <v>6566</v>
      </c>
      <c r="L1902" s="209" t="s">
        <v>6321</v>
      </c>
      <c r="M1902" s="209" t="s">
        <v>6330</v>
      </c>
    </row>
    <row r="1903" spans="1:13" ht="33.75" x14ac:dyDescent="0.25">
      <c r="A1903" s="206" t="s">
        <v>11362</v>
      </c>
      <c r="B1903">
        <v>1261</v>
      </c>
      <c r="C1903" s="207" t="s">
        <v>11359</v>
      </c>
      <c r="D1903" s="208" t="s">
        <v>11360</v>
      </c>
      <c r="E1903" s="206" t="s">
        <v>11361</v>
      </c>
      <c r="F1903" s="209" t="s">
        <v>7052</v>
      </c>
      <c r="G1903" s="209" t="s">
        <v>7053</v>
      </c>
      <c r="H1903" s="209" t="s">
        <v>6473</v>
      </c>
      <c r="I1903" s="209" t="s">
        <v>7053</v>
      </c>
      <c r="J1903" s="209" t="s">
        <v>6321</v>
      </c>
      <c r="K1903" s="209" t="s">
        <v>6321</v>
      </c>
      <c r="L1903" s="209" t="s">
        <v>6321</v>
      </c>
      <c r="M1903" s="209" t="s">
        <v>831</v>
      </c>
    </row>
    <row r="1904" spans="1:13" ht="45" x14ac:dyDescent="0.25">
      <c r="A1904" s="206" t="s">
        <v>19226</v>
      </c>
      <c r="B1904">
        <v>3355</v>
      </c>
      <c r="C1904" s="207" t="s">
        <v>19223</v>
      </c>
      <c r="D1904" s="208" t="s">
        <v>19224</v>
      </c>
      <c r="E1904" s="206" t="s">
        <v>19225</v>
      </c>
      <c r="F1904" s="209" t="s">
        <v>6824</v>
      </c>
      <c r="G1904" s="209" t="s">
        <v>6825</v>
      </c>
      <c r="H1904" s="209" t="s">
        <v>6473</v>
      </c>
      <c r="I1904" s="209" t="s">
        <v>6825</v>
      </c>
      <c r="J1904" s="209" t="s">
        <v>6321</v>
      </c>
      <c r="K1904" s="209" t="s">
        <v>6321</v>
      </c>
      <c r="L1904" s="209" t="s">
        <v>6321</v>
      </c>
      <c r="M1904" s="209" t="s">
        <v>831</v>
      </c>
    </row>
    <row r="1905" spans="1:13" ht="78.75" x14ac:dyDescent="0.25">
      <c r="A1905" s="202" t="s">
        <v>3539</v>
      </c>
      <c r="B1905">
        <v>3239</v>
      </c>
      <c r="C1905" s="203" t="s">
        <v>18742</v>
      </c>
      <c r="D1905" s="205" t="s">
        <v>18743</v>
      </c>
      <c r="E1905" s="202" t="s">
        <v>3541</v>
      </c>
      <c r="F1905" s="204" t="s">
        <v>18744</v>
      </c>
      <c r="G1905" s="204" t="s">
        <v>18745</v>
      </c>
      <c r="H1905" s="204" t="s">
        <v>6634</v>
      </c>
      <c r="I1905" s="204" t="s">
        <v>18746</v>
      </c>
      <c r="J1905" s="204" t="s">
        <v>6321</v>
      </c>
      <c r="K1905" s="204" t="s">
        <v>6321</v>
      </c>
      <c r="L1905" s="204" t="s">
        <v>6321</v>
      </c>
      <c r="M1905" s="204" t="s">
        <v>831</v>
      </c>
    </row>
    <row r="1906" spans="1:13" ht="78.75" x14ac:dyDescent="0.25">
      <c r="A1906" s="202" t="s">
        <v>1798</v>
      </c>
      <c r="B1906">
        <v>613</v>
      </c>
      <c r="C1906" s="203" t="s">
        <v>9204</v>
      </c>
      <c r="D1906" s="205" t="s">
        <v>9205</v>
      </c>
      <c r="E1906" s="202" t="s">
        <v>5754</v>
      </c>
      <c r="F1906" s="204" t="s">
        <v>9206</v>
      </c>
      <c r="G1906" s="204" t="s">
        <v>9207</v>
      </c>
      <c r="H1906" s="204" t="s">
        <v>9184</v>
      </c>
      <c r="I1906" s="204" t="s">
        <v>9208</v>
      </c>
      <c r="J1906" s="204" t="s">
        <v>6321</v>
      </c>
      <c r="K1906" s="204" t="s">
        <v>6321</v>
      </c>
      <c r="L1906" s="204" t="s">
        <v>6517</v>
      </c>
      <c r="M1906" s="204" t="s">
        <v>831</v>
      </c>
    </row>
    <row r="1907" spans="1:13" ht="22.5" x14ac:dyDescent="0.25">
      <c r="A1907" s="202" t="s">
        <v>9109</v>
      </c>
      <c r="B1907">
        <v>593</v>
      </c>
      <c r="C1907" s="203" t="s">
        <v>9106</v>
      </c>
      <c r="D1907" s="205" t="s">
        <v>9107</v>
      </c>
      <c r="E1907" s="202" t="s">
        <v>9108</v>
      </c>
      <c r="F1907" s="204" t="s">
        <v>7319</v>
      </c>
      <c r="G1907" s="204" t="s">
        <v>7320</v>
      </c>
      <c r="H1907" s="204" t="s">
        <v>6473</v>
      </c>
      <c r="I1907" s="204" t="s">
        <v>7320</v>
      </c>
      <c r="J1907" s="204" t="s">
        <v>6321</v>
      </c>
      <c r="K1907" s="204" t="s">
        <v>6321</v>
      </c>
      <c r="L1907" s="204" t="s">
        <v>6321</v>
      </c>
      <c r="M1907" s="204" t="s">
        <v>9110</v>
      </c>
    </row>
    <row r="1908" spans="1:13" ht="45" x14ac:dyDescent="0.25">
      <c r="A1908" s="202" t="s">
        <v>20427</v>
      </c>
      <c r="B1908">
        <v>3673</v>
      </c>
      <c r="C1908" s="203" t="s">
        <v>20424</v>
      </c>
      <c r="D1908" s="205" t="s">
        <v>20425</v>
      </c>
      <c r="E1908" s="202" t="s">
        <v>20426</v>
      </c>
      <c r="F1908" s="204" t="s">
        <v>8320</v>
      </c>
      <c r="G1908" s="204" t="s">
        <v>8321</v>
      </c>
      <c r="H1908" s="204" t="s">
        <v>6321</v>
      </c>
      <c r="I1908" s="204" t="s">
        <v>8321</v>
      </c>
      <c r="J1908" s="204" t="s">
        <v>6321</v>
      </c>
      <c r="K1908" s="204" t="s">
        <v>6321</v>
      </c>
      <c r="L1908" s="204" t="s">
        <v>6321</v>
      </c>
      <c r="M1908" s="204" t="s">
        <v>831</v>
      </c>
    </row>
    <row r="1909" spans="1:13" ht="56.25" x14ac:dyDescent="0.25">
      <c r="A1909" s="206" t="s">
        <v>3554</v>
      </c>
      <c r="B1909">
        <v>378</v>
      </c>
      <c r="C1909" s="207" t="s">
        <v>8133</v>
      </c>
      <c r="D1909" s="208" t="s">
        <v>8134</v>
      </c>
      <c r="E1909" s="206" t="s">
        <v>3556</v>
      </c>
      <c r="F1909" s="209" t="s">
        <v>6839</v>
      </c>
      <c r="G1909" s="209" t="s">
        <v>6840</v>
      </c>
      <c r="H1909" s="209" t="s">
        <v>6536</v>
      </c>
      <c r="I1909" s="209" t="s">
        <v>8135</v>
      </c>
      <c r="J1909" s="209" t="s">
        <v>6321</v>
      </c>
      <c r="K1909" s="209" t="s">
        <v>6524</v>
      </c>
      <c r="L1909" s="209" t="s">
        <v>6321</v>
      </c>
      <c r="M1909" s="209" t="s">
        <v>6423</v>
      </c>
    </row>
    <row r="1910" spans="1:13" ht="56.25" x14ac:dyDescent="0.25">
      <c r="A1910" s="202" t="s">
        <v>18710</v>
      </c>
      <c r="B1910">
        <v>3231</v>
      </c>
      <c r="C1910" s="203" t="s">
        <v>18707</v>
      </c>
      <c r="D1910" s="205" t="s">
        <v>18708</v>
      </c>
      <c r="E1910" s="202" t="s">
        <v>18709</v>
      </c>
      <c r="F1910" s="204" t="s">
        <v>18711</v>
      </c>
      <c r="G1910" s="204" t="s">
        <v>18712</v>
      </c>
      <c r="H1910" s="204" t="s">
        <v>6473</v>
      </c>
      <c r="I1910" s="204" t="s">
        <v>18712</v>
      </c>
      <c r="J1910" s="204" t="s">
        <v>6321</v>
      </c>
      <c r="K1910" s="204" t="s">
        <v>6321</v>
      </c>
      <c r="L1910" s="204" t="s">
        <v>6321</v>
      </c>
      <c r="M1910" s="204" t="s">
        <v>831</v>
      </c>
    </row>
    <row r="1911" spans="1:13" ht="45" x14ac:dyDescent="0.25">
      <c r="A1911" s="206" t="s">
        <v>14565</v>
      </c>
      <c r="B1911">
        <v>2116</v>
      </c>
      <c r="C1911" s="207" t="s">
        <v>14562</v>
      </c>
      <c r="D1911" s="208" t="s">
        <v>14563</v>
      </c>
      <c r="E1911" s="206" t="s">
        <v>14564</v>
      </c>
      <c r="F1911" s="209" t="s">
        <v>7010</v>
      </c>
      <c r="G1911" s="209" t="s">
        <v>7011</v>
      </c>
      <c r="H1911" s="209" t="s">
        <v>7012</v>
      </c>
      <c r="I1911" s="209" t="s">
        <v>7011</v>
      </c>
      <c r="J1911" s="209" t="s">
        <v>6321</v>
      </c>
      <c r="K1911" s="209" t="s">
        <v>6321</v>
      </c>
      <c r="L1911" s="209" t="s">
        <v>6321</v>
      </c>
      <c r="M1911" s="209" t="s">
        <v>831</v>
      </c>
    </row>
    <row r="1912" spans="1:13" ht="67.5" x14ac:dyDescent="0.25">
      <c r="A1912" s="202" t="s">
        <v>31074</v>
      </c>
      <c r="B1912">
        <v>1044</v>
      </c>
      <c r="C1912" s="203" t="s">
        <v>10442</v>
      </c>
      <c r="D1912" s="202" t="s">
        <v>31075</v>
      </c>
      <c r="E1912" s="202" t="s">
        <v>31076</v>
      </c>
      <c r="F1912" s="204" t="s">
        <v>10443</v>
      </c>
      <c r="G1912" s="204" t="s">
        <v>10444</v>
      </c>
      <c r="H1912" s="204" t="s">
        <v>7182</v>
      </c>
      <c r="I1912" s="204" t="s">
        <v>10445</v>
      </c>
      <c r="J1912" s="204" t="s">
        <v>6321</v>
      </c>
      <c r="K1912" s="204" t="s">
        <v>6321</v>
      </c>
      <c r="L1912" s="204" t="s">
        <v>6321</v>
      </c>
      <c r="M1912" s="204" t="s">
        <v>831</v>
      </c>
    </row>
    <row r="1913" spans="1:13" ht="78.75" x14ac:dyDescent="0.25">
      <c r="A1913" s="202" t="s">
        <v>31077</v>
      </c>
      <c r="B1913">
        <v>2622</v>
      </c>
      <c r="C1913" s="203" t="s">
        <v>16449</v>
      </c>
      <c r="D1913" s="202" t="s">
        <v>31078</v>
      </c>
      <c r="E1913" s="202" t="s">
        <v>31079</v>
      </c>
      <c r="F1913" s="204" t="s">
        <v>10105</v>
      </c>
      <c r="G1913" s="204" t="s">
        <v>10106</v>
      </c>
      <c r="H1913" s="204" t="s">
        <v>6375</v>
      </c>
      <c r="I1913" s="204" t="s">
        <v>10107</v>
      </c>
      <c r="J1913" s="204" t="s">
        <v>6321</v>
      </c>
      <c r="K1913" s="204" t="s">
        <v>6321</v>
      </c>
      <c r="L1913" s="204" t="s">
        <v>6321</v>
      </c>
      <c r="M1913" s="204" t="s">
        <v>831</v>
      </c>
    </row>
    <row r="1914" spans="1:13" ht="22.5" x14ac:dyDescent="0.25">
      <c r="A1914" s="202" t="s">
        <v>1011</v>
      </c>
      <c r="B1914">
        <v>465</v>
      </c>
      <c r="C1914" s="203" t="s">
        <v>8522</v>
      </c>
      <c r="D1914" s="205" t="s">
        <v>1012</v>
      </c>
      <c r="E1914" s="202" t="s">
        <v>1013</v>
      </c>
      <c r="F1914" s="204" t="s">
        <v>6425</v>
      </c>
      <c r="G1914" s="204" t="s">
        <v>8523</v>
      </c>
      <c r="H1914" s="204" t="s">
        <v>6427</v>
      </c>
      <c r="I1914" s="204" t="s">
        <v>8523</v>
      </c>
      <c r="J1914" s="204" t="s">
        <v>6321</v>
      </c>
      <c r="K1914" s="204" t="s">
        <v>6321</v>
      </c>
      <c r="L1914" s="204" t="s">
        <v>6321</v>
      </c>
      <c r="M1914" s="204" t="s">
        <v>8515</v>
      </c>
    </row>
    <row r="1915" spans="1:13" ht="45" x14ac:dyDescent="0.25">
      <c r="A1915" s="202" t="s">
        <v>10582</v>
      </c>
      <c r="B1915">
        <v>1077</v>
      </c>
      <c r="C1915" s="203" t="s">
        <v>10579</v>
      </c>
      <c r="D1915" s="205" t="s">
        <v>10580</v>
      </c>
      <c r="E1915" s="202" t="s">
        <v>10581</v>
      </c>
      <c r="F1915" s="204" t="s">
        <v>10583</v>
      </c>
      <c r="G1915" s="204" t="s">
        <v>10584</v>
      </c>
      <c r="H1915" s="204" t="s">
        <v>10310</v>
      </c>
      <c r="I1915" s="204" t="s">
        <v>10585</v>
      </c>
      <c r="J1915" s="204" t="s">
        <v>6321</v>
      </c>
      <c r="K1915" s="204" t="s">
        <v>6321</v>
      </c>
      <c r="L1915" s="204" t="s">
        <v>10272</v>
      </c>
      <c r="M1915" s="204" t="s">
        <v>930</v>
      </c>
    </row>
    <row r="1916" spans="1:13" ht="67.5" x14ac:dyDescent="0.25">
      <c r="A1916" s="202" t="s">
        <v>8201</v>
      </c>
      <c r="B1916">
        <v>393</v>
      </c>
      <c r="C1916" s="203" t="s">
        <v>8198</v>
      </c>
      <c r="D1916" s="205" t="s">
        <v>8199</v>
      </c>
      <c r="E1916" s="202" t="s">
        <v>8200</v>
      </c>
      <c r="F1916" s="204" t="s">
        <v>6611</v>
      </c>
      <c r="G1916" s="204" t="s">
        <v>6612</v>
      </c>
      <c r="H1916" s="204" t="s">
        <v>6536</v>
      </c>
      <c r="I1916" s="204" t="s">
        <v>6613</v>
      </c>
      <c r="J1916" s="204" t="s">
        <v>6321</v>
      </c>
      <c r="K1916" s="204" t="s">
        <v>6566</v>
      </c>
      <c r="L1916" s="204" t="s">
        <v>6321</v>
      </c>
      <c r="M1916" s="204" t="s">
        <v>831</v>
      </c>
    </row>
    <row r="1917" spans="1:13" ht="78.75" x14ac:dyDescent="0.25">
      <c r="A1917" s="202" t="s">
        <v>31080</v>
      </c>
      <c r="B1917">
        <v>2544</v>
      </c>
      <c r="C1917" s="203" t="s">
        <v>31081</v>
      </c>
      <c r="D1917" s="205" t="s">
        <v>31082</v>
      </c>
      <c r="E1917" s="202" t="s">
        <v>31083</v>
      </c>
      <c r="F1917" s="204" t="s">
        <v>25977</v>
      </c>
      <c r="G1917" s="204" t="s">
        <v>31084</v>
      </c>
      <c r="H1917" s="204" t="s">
        <v>10441</v>
      </c>
      <c r="I1917" s="204" t="s">
        <v>31085</v>
      </c>
      <c r="J1917" s="204" t="s">
        <v>6321</v>
      </c>
      <c r="K1917" s="204" t="s">
        <v>31086</v>
      </c>
      <c r="L1917" s="204" t="s">
        <v>6321</v>
      </c>
      <c r="M1917" s="204" t="s">
        <v>29562</v>
      </c>
    </row>
    <row r="1918" spans="1:13" ht="45" x14ac:dyDescent="0.25">
      <c r="A1918" s="206" t="s">
        <v>20373</v>
      </c>
      <c r="B1918">
        <v>3660</v>
      </c>
      <c r="C1918" s="207" t="s">
        <v>20370</v>
      </c>
      <c r="D1918" s="208" t="s">
        <v>20371</v>
      </c>
      <c r="E1918" s="206" t="s">
        <v>20372</v>
      </c>
      <c r="F1918" s="209" t="s">
        <v>6766</v>
      </c>
      <c r="G1918" s="209" t="s">
        <v>6767</v>
      </c>
      <c r="H1918" s="209" t="s">
        <v>6439</v>
      </c>
      <c r="I1918" s="209" t="s">
        <v>6768</v>
      </c>
      <c r="J1918" s="209" t="s">
        <v>6321</v>
      </c>
      <c r="K1918" s="209" t="s">
        <v>6321</v>
      </c>
      <c r="L1918" s="209" t="s">
        <v>6321</v>
      </c>
      <c r="M1918" s="209" t="s">
        <v>831</v>
      </c>
    </row>
    <row r="1919" spans="1:13" ht="78.75" x14ac:dyDescent="0.25">
      <c r="A1919" s="206" t="s">
        <v>18764</v>
      </c>
      <c r="B1919">
        <v>3244</v>
      </c>
      <c r="C1919" s="207" t="s">
        <v>18761</v>
      </c>
      <c r="D1919" s="208" t="s">
        <v>18762</v>
      </c>
      <c r="E1919" s="206" t="s">
        <v>18763</v>
      </c>
      <c r="F1919" s="209" t="s">
        <v>6766</v>
      </c>
      <c r="G1919" s="209" t="s">
        <v>6767</v>
      </c>
      <c r="H1919" s="209" t="s">
        <v>6439</v>
      </c>
      <c r="I1919" s="209" t="s">
        <v>6768</v>
      </c>
      <c r="J1919" s="209" t="s">
        <v>6321</v>
      </c>
      <c r="K1919" s="209" t="s">
        <v>6321</v>
      </c>
      <c r="L1919" s="209" t="s">
        <v>6321</v>
      </c>
      <c r="M1919" s="209" t="s">
        <v>831</v>
      </c>
    </row>
    <row r="1920" spans="1:13" ht="78.75" x14ac:dyDescent="0.25">
      <c r="A1920" s="206" t="s">
        <v>31087</v>
      </c>
      <c r="B1920">
        <v>2637</v>
      </c>
      <c r="C1920" s="207" t="s">
        <v>16508</v>
      </c>
      <c r="D1920" s="206" t="s">
        <v>31088</v>
      </c>
      <c r="E1920" s="206" t="s">
        <v>31089</v>
      </c>
      <c r="F1920" s="209" t="s">
        <v>16509</v>
      </c>
      <c r="G1920" s="209" t="s">
        <v>16510</v>
      </c>
      <c r="H1920" s="209" t="s">
        <v>6375</v>
      </c>
      <c r="I1920" s="209" t="s">
        <v>16511</v>
      </c>
      <c r="J1920" s="209" t="s">
        <v>6321</v>
      </c>
      <c r="K1920" s="209" t="s">
        <v>6321</v>
      </c>
      <c r="L1920" s="209" t="s">
        <v>6321</v>
      </c>
      <c r="M1920" s="209" t="s">
        <v>831</v>
      </c>
    </row>
    <row r="1921" spans="1:13" ht="78.75" x14ac:dyDescent="0.25">
      <c r="A1921" s="218" t="s">
        <v>31090</v>
      </c>
      <c r="B1921">
        <v>2702</v>
      </c>
      <c r="C1921" s="203" t="s">
        <v>16756</v>
      </c>
      <c r="D1921" s="202" t="s">
        <v>16757</v>
      </c>
      <c r="E1921" s="218" t="s">
        <v>31091</v>
      </c>
      <c r="F1921" s="204" t="s">
        <v>16509</v>
      </c>
      <c r="G1921" s="204" t="s">
        <v>16510</v>
      </c>
      <c r="H1921" s="204" t="s">
        <v>6375</v>
      </c>
      <c r="I1921" s="204" t="s">
        <v>16511</v>
      </c>
      <c r="J1921" s="204" t="s">
        <v>6321</v>
      </c>
      <c r="K1921" s="204" t="s">
        <v>6321</v>
      </c>
      <c r="L1921" s="204" t="s">
        <v>6655</v>
      </c>
      <c r="M1921" s="204" t="s">
        <v>831</v>
      </c>
    </row>
    <row r="1922" spans="1:13" ht="33.75" x14ac:dyDescent="0.25">
      <c r="A1922" s="202" t="s">
        <v>31092</v>
      </c>
      <c r="B1922">
        <v>1201</v>
      </c>
      <c r="C1922" s="203" t="s">
        <v>11122</v>
      </c>
      <c r="D1922" s="202" t="s">
        <v>31093</v>
      </c>
      <c r="E1922" s="202" t="s">
        <v>31094</v>
      </c>
      <c r="F1922" s="204" t="s">
        <v>11123</v>
      </c>
      <c r="G1922" s="204" t="s">
        <v>11124</v>
      </c>
      <c r="H1922" s="204" t="s">
        <v>7494</v>
      </c>
      <c r="I1922" s="204" t="s">
        <v>11124</v>
      </c>
      <c r="J1922" s="204" t="s">
        <v>6321</v>
      </c>
      <c r="K1922" s="204" t="s">
        <v>6321</v>
      </c>
      <c r="L1922" s="204" t="s">
        <v>6321</v>
      </c>
      <c r="M1922" s="204" t="s">
        <v>8515</v>
      </c>
    </row>
    <row r="1923" spans="1:13" ht="123.75" x14ac:dyDescent="0.25">
      <c r="A1923" s="202" t="s">
        <v>18033</v>
      </c>
      <c r="B1923">
        <v>3060</v>
      </c>
      <c r="C1923" s="203" t="s">
        <v>18030</v>
      </c>
      <c r="D1923" s="205" t="s">
        <v>18031</v>
      </c>
      <c r="E1923" s="202" t="s">
        <v>18032</v>
      </c>
      <c r="F1923" s="204" t="s">
        <v>6625</v>
      </c>
      <c r="G1923" s="204" t="s">
        <v>6626</v>
      </c>
      <c r="H1923" s="204" t="s">
        <v>6439</v>
      </c>
      <c r="I1923" s="204" t="s">
        <v>6627</v>
      </c>
      <c r="J1923" s="204" t="s">
        <v>6321</v>
      </c>
      <c r="K1923" s="204" t="s">
        <v>6321</v>
      </c>
      <c r="L1923" s="204" t="s">
        <v>6321</v>
      </c>
      <c r="M1923" s="204" t="s">
        <v>831</v>
      </c>
    </row>
    <row r="1924" spans="1:13" ht="90" x14ac:dyDescent="0.25">
      <c r="A1924" s="206" t="s">
        <v>18029</v>
      </c>
      <c r="B1924">
        <v>3059</v>
      </c>
      <c r="C1924" s="207" t="s">
        <v>18026</v>
      </c>
      <c r="D1924" s="208" t="s">
        <v>18027</v>
      </c>
      <c r="E1924" s="206" t="s">
        <v>18028</v>
      </c>
      <c r="F1924" s="209" t="s">
        <v>16969</v>
      </c>
      <c r="G1924" s="209" t="s">
        <v>16970</v>
      </c>
      <c r="H1924" s="209" t="s">
        <v>6375</v>
      </c>
      <c r="I1924" s="209" t="s">
        <v>16971</v>
      </c>
      <c r="J1924" s="209" t="s">
        <v>6321</v>
      </c>
      <c r="K1924" s="209" t="s">
        <v>6321</v>
      </c>
      <c r="L1924" s="209" t="s">
        <v>6321</v>
      </c>
      <c r="M1924" s="209" t="s">
        <v>831</v>
      </c>
    </row>
    <row r="1925" spans="1:13" ht="78.75" x14ac:dyDescent="0.25">
      <c r="A1925" s="206" t="s">
        <v>7269</v>
      </c>
      <c r="B1925">
        <v>191</v>
      </c>
      <c r="C1925" s="207" t="s">
        <v>7266</v>
      </c>
      <c r="D1925" s="208" t="s">
        <v>7267</v>
      </c>
      <c r="E1925" s="206" t="s">
        <v>7268</v>
      </c>
      <c r="F1925" s="209" t="s">
        <v>7270</v>
      </c>
      <c r="G1925" s="209" t="s">
        <v>7271</v>
      </c>
      <c r="H1925" s="209" t="s">
        <v>6634</v>
      </c>
      <c r="I1925" s="209" t="s">
        <v>7272</v>
      </c>
      <c r="J1925" s="209" t="s">
        <v>6321</v>
      </c>
      <c r="K1925" s="209" t="s">
        <v>6321</v>
      </c>
      <c r="L1925" s="209" t="s">
        <v>7273</v>
      </c>
      <c r="M1925" s="209" t="s">
        <v>831</v>
      </c>
    </row>
    <row r="1926" spans="1:13" ht="101.25" x14ac:dyDescent="0.25">
      <c r="A1926" s="202" t="s">
        <v>9454</v>
      </c>
      <c r="B1926">
        <v>689</v>
      </c>
      <c r="C1926" s="203" t="s">
        <v>9451</v>
      </c>
      <c r="D1926" s="205" t="s">
        <v>9452</v>
      </c>
      <c r="E1926" s="202" t="s">
        <v>9453</v>
      </c>
      <c r="F1926" s="204" t="s">
        <v>9422</v>
      </c>
      <c r="G1926" s="204" t="s">
        <v>9406</v>
      </c>
      <c r="H1926" s="204" t="s">
        <v>7589</v>
      </c>
      <c r="I1926" s="204" t="s">
        <v>9407</v>
      </c>
      <c r="J1926" s="204" t="s">
        <v>6321</v>
      </c>
      <c r="K1926" s="204" t="s">
        <v>9400</v>
      </c>
      <c r="L1926" s="204" t="s">
        <v>6321</v>
      </c>
      <c r="M1926" s="204" t="s">
        <v>6363</v>
      </c>
    </row>
    <row r="1927" spans="1:13" ht="33.75" x14ac:dyDescent="0.25">
      <c r="A1927" s="202" t="s">
        <v>8192</v>
      </c>
      <c r="B1927">
        <v>391</v>
      </c>
      <c r="C1927" s="203" t="s">
        <v>8189</v>
      </c>
      <c r="D1927" s="205" t="s">
        <v>8190</v>
      </c>
      <c r="E1927" s="202" t="s">
        <v>8191</v>
      </c>
      <c r="F1927" s="204" t="s">
        <v>6695</v>
      </c>
      <c r="G1927" s="204" t="s">
        <v>6696</v>
      </c>
      <c r="H1927" s="204" t="s">
        <v>6439</v>
      </c>
      <c r="I1927" s="204" t="s">
        <v>6696</v>
      </c>
      <c r="J1927" s="204" t="s">
        <v>6321</v>
      </c>
      <c r="K1927" s="204" t="s">
        <v>6321</v>
      </c>
      <c r="L1927" s="204" t="s">
        <v>6321</v>
      </c>
      <c r="M1927" s="204" t="s">
        <v>831</v>
      </c>
    </row>
    <row r="1928" spans="1:13" ht="56.25" x14ac:dyDescent="0.25">
      <c r="A1928" s="202" t="s">
        <v>14578</v>
      </c>
      <c r="B1928">
        <v>2119</v>
      </c>
      <c r="C1928" s="203" t="s">
        <v>14576</v>
      </c>
      <c r="D1928" s="205" t="s">
        <v>31095</v>
      </c>
      <c r="E1928" s="202" t="s">
        <v>14577</v>
      </c>
      <c r="F1928" s="204" t="s">
        <v>6689</v>
      </c>
      <c r="G1928" s="204" t="s">
        <v>6690</v>
      </c>
      <c r="H1928" s="204" t="s">
        <v>6691</v>
      </c>
      <c r="I1928" s="204" t="s">
        <v>6692</v>
      </c>
      <c r="J1928" s="204" t="s">
        <v>6321</v>
      </c>
      <c r="K1928" s="204" t="s">
        <v>16100</v>
      </c>
      <c r="L1928" s="204" t="s">
        <v>6321</v>
      </c>
      <c r="M1928" s="204" t="s">
        <v>30457</v>
      </c>
    </row>
    <row r="1929" spans="1:13" ht="56.25" x14ac:dyDescent="0.25">
      <c r="A1929" s="202" t="s">
        <v>18950</v>
      </c>
      <c r="B1929">
        <v>3286</v>
      </c>
      <c r="C1929" s="203" t="s">
        <v>18947</v>
      </c>
      <c r="D1929" s="205" t="s">
        <v>18948</v>
      </c>
      <c r="E1929" s="202" t="s">
        <v>18949</v>
      </c>
      <c r="F1929" s="204" t="s">
        <v>12227</v>
      </c>
      <c r="G1929" s="204" t="s">
        <v>12228</v>
      </c>
      <c r="H1929" s="204" t="s">
        <v>6439</v>
      </c>
      <c r="I1929" s="204" t="s">
        <v>12229</v>
      </c>
      <c r="J1929" s="204" t="s">
        <v>6321</v>
      </c>
      <c r="K1929" s="204" t="s">
        <v>6321</v>
      </c>
      <c r="L1929" s="204" t="s">
        <v>6321</v>
      </c>
      <c r="M1929" s="204" t="s">
        <v>831</v>
      </c>
    </row>
    <row r="1930" spans="1:13" ht="56.25" x14ac:dyDescent="0.25">
      <c r="A1930" s="202" t="s">
        <v>18936</v>
      </c>
      <c r="B1930">
        <v>3282</v>
      </c>
      <c r="C1930" s="203" t="s">
        <v>18933</v>
      </c>
      <c r="D1930" s="205" t="s">
        <v>18934</v>
      </c>
      <c r="E1930" s="202" t="s">
        <v>18935</v>
      </c>
      <c r="F1930" s="204" t="s">
        <v>13202</v>
      </c>
      <c r="G1930" s="204" t="s">
        <v>13203</v>
      </c>
      <c r="H1930" s="204" t="s">
        <v>6439</v>
      </c>
      <c r="I1930" s="204" t="s">
        <v>13204</v>
      </c>
      <c r="J1930" s="204" t="s">
        <v>6321</v>
      </c>
      <c r="K1930" s="204" t="s">
        <v>6321</v>
      </c>
      <c r="L1930" s="204" t="s">
        <v>6321</v>
      </c>
      <c r="M1930" s="204" t="s">
        <v>831</v>
      </c>
    </row>
    <row r="1931" spans="1:13" ht="45" x14ac:dyDescent="0.25">
      <c r="A1931" s="206" t="s">
        <v>8527</v>
      </c>
      <c r="B1931">
        <v>466</v>
      </c>
      <c r="C1931" s="207" t="s">
        <v>8524</v>
      </c>
      <c r="D1931" s="208" t="s">
        <v>8525</v>
      </c>
      <c r="E1931" s="206" t="s">
        <v>8526</v>
      </c>
      <c r="F1931" s="209" t="s">
        <v>6437</v>
      </c>
      <c r="G1931" s="209" t="s">
        <v>6438</v>
      </c>
      <c r="H1931" s="209" t="s">
        <v>6439</v>
      </c>
      <c r="I1931" s="209" t="s">
        <v>6440</v>
      </c>
      <c r="J1931" s="209" t="s">
        <v>6321</v>
      </c>
      <c r="K1931" s="209" t="s">
        <v>6321</v>
      </c>
      <c r="L1931" s="209" t="s">
        <v>6321</v>
      </c>
      <c r="M1931" s="209" t="s">
        <v>8515</v>
      </c>
    </row>
    <row r="1932" spans="1:13" ht="135" x14ac:dyDescent="0.25">
      <c r="A1932" s="206" t="s">
        <v>19161</v>
      </c>
      <c r="B1932">
        <v>3339</v>
      </c>
      <c r="C1932" s="207" t="s">
        <v>19159</v>
      </c>
      <c r="D1932" s="208" t="s">
        <v>31096</v>
      </c>
      <c r="E1932" s="206" t="s">
        <v>19160</v>
      </c>
      <c r="F1932" s="209" t="s">
        <v>31097</v>
      </c>
      <c r="G1932" s="209" t="s">
        <v>25994</v>
      </c>
      <c r="H1932" s="209" t="s">
        <v>8304</v>
      </c>
      <c r="I1932" s="209" t="s">
        <v>25995</v>
      </c>
      <c r="J1932" s="209" t="s">
        <v>7056</v>
      </c>
      <c r="K1932" s="209" t="s">
        <v>31098</v>
      </c>
      <c r="L1932" s="209" t="s">
        <v>6321</v>
      </c>
      <c r="M1932" s="209" t="s">
        <v>30457</v>
      </c>
    </row>
    <row r="1933" spans="1:13" ht="45" x14ac:dyDescent="0.25">
      <c r="A1933" s="206" t="s">
        <v>1800</v>
      </c>
      <c r="B1933">
        <v>200</v>
      </c>
      <c r="C1933" s="207" t="s">
        <v>7314</v>
      </c>
      <c r="D1933" s="208" t="s">
        <v>7315</v>
      </c>
      <c r="E1933" s="206" t="s">
        <v>7316</v>
      </c>
      <c r="F1933" s="209" t="s">
        <v>6750</v>
      </c>
      <c r="G1933" s="209" t="s">
        <v>6751</v>
      </c>
      <c r="H1933" s="209" t="s">
        <v>6536</v>
      </c>
      <c r="I1933" s="209" t="s">
        <v>6751</v>
      </c>
      <c r="J1933" s="209" t="s">
        <v>6541</v>
      </c>
      <c r="K1933" s="209" t="s">
        <v>6321</v>
      </c>
      <c r="L1933" s="209" t="s">
        <v>6321</v>
      </c>
      <c r="M1933" s="209" t="s">
        <v>831</v>
      </c>
    </row>
    <row r="1934" spans="1:13" ht="22.5" x14ac:dyDescent="0.25">
      <c r="A1934" s="202" t="s">
        <v>10593</v>
      </c>
      <c r="B1934">
        <v>1079</v>
      </c>
      <c r="C1934" s="203" t="s">
        <v>10590</v>
      </c>
      <c r="D1934" s="205" t="s">
        <v>10591</v>
      </c>
      <c r="E1934" s="202" t="s">
        <v>10592</v>
      </c>
      <c r="F1934" s="204" t="s">
        <v>10594</v>
      </c>
      <c r="G1934" s="204" t="s">
        <v>6472</v>
      </c>
      <c r="H1934" s="204" t="s">
        <v>6473</v>
      </c>
      <c r="I1934" s="204" t="s">
        <v>6472</v>
      </c>
      <c r="J1934" s="204" t="s">
        <v>6321</v>
      </c>
      <c r="K1934" s="204" t="s">
        <v>6321</v>
      </c>
      <c r="L1934" s="204" t="s">
        <v>6321</v>
      </c>
      <c r="M1934" s="204" t="s">
        <v>9943</v>
      </c>
    </row>
    <row r="1935" spans="1:13" ht="22.5" x14ac:dyDescent="0.25">
      <c r="A1935" s="206" t="s">
        <v>31099</v>
      </c>
      <c r="B1935">
        <v>2545</v>
      </c>
      <c r="C1935" s="207" t="s">
        <v>31100</v>
      </c>
      <c r="D1935" s="208" t="s">
        <v>31101</v>
      </c>
      <c r="E1935" s="206" t="s">
        <v>31102</v>
      </c>
      <c r="F1935" s="209" t="s">
        <v>6425</v>
      </c>
      <c r="G1935" s="209" t="s">
        <v>6426</v>
      </c>
      <c r="H1935" s="209" t="s">
        <v>6427</v>
      </c>
      <c r="I1935" s="209" t="s">
        <v>6426</v>
      </c>
      <c r="J1935" s="209" t="s">
        <v>6321</v>
      </c>
      <c r="K1935" s="209" t="s">
        <v>6321</v>
      </c>
      <c r="L1935" s="209" t="s">
        <v>6321</v>
      </c>
      <c r="M1935" s="209" t="s">
        <v>29562</v>
      </c>
    </row>
    <row r="1936" spans="1:13" ht="45" x14ac:dyDescent="0.25">
      <c r="A1936" s="202" t="s">
        <v>3679</v>
      </c>
      <c r="B1936">
        <v>104</v>
      </c>
      <c r="C1936" s="203" t="s">
        <v>6833</v>
      </c>
      <c r="D1936" s="205" t="s">
        <v>6834</v>
      </c>
      <c r="E1936" s="202" t="s">
        <v>3681</v>
      </c>
      <c r="F1936" s="204" t="s">
        <v>6766</v>
      </c>
      <c r="G1936" s="204" t="s">
        <v>6767</v>
      </c>
      <c r="H1936" s="204" t="s">
        <v>6439</v>
      </c>
      <c r="I1936" s="204" t="s">
        <v>6768</v>
      </c>
      <c r="J1936" s="204" t="s">
        <v>6321</v>
      </c>
      <c r="K1936" s="204" t="s">
        <v>6321</v>
      </c>
      <c r="L1936" s="204" t="s">
        <v>6321</v>
      </c>
      <c r="M1936" s="204" t="s">
        <v>831</v>
      </c>
    </row>
    <row r="1937" spans="1:13" ht="78.75" x14ac:dyDescent="0.25">
      <c r="A1937" s="202" t="s">
        <v>19199</v>
      </c>
      <c r="B1937">
        <v>3348</v>
      </c>
      <c r="C1937" s="203" t="s">
        <v>19196</v>
      </c>
      <c r="D1937" s="205" t="s">
        <v>19197</v>
      </c>
      <c r="E1937" s="202" t="s">
        <v>19198</v>
      </c>
      <c r="F1937" s="204" t="s">
        <v>6689</v>
      </c>
      <c r="G1937" s="204" t="s">
        <v>6690</v>
      </c>
      <c r="H1937" s="204" t="s">
        <v>6691</v>
      </c>
      <c r="I1937" s="204" t="s">
        <v>6692</v>
      </c>
      <c r="J1937" s="204" t="s">
        <v>6321</v>
      </c>
      <c r="K1937" s="204" t="s">
        <v>7591</v>
      </c>
      <c r="L1937" s="204" t="s">
        <v>6321</v>
      </c>
      <c r="M1937" s="204" t="s">
        <v>6423</v>
      </c>
    </row>
    <row r="1938" spans="1:13" ht="112.5" x14ac:dyDescent="0.25">
      <c r="A1938" s="202" t="s">
        <v>25831</v>
      </c>
      <c r="B1938">
        <v>2518</v>
      </c>
      <c r="C1938" s="203" t="s">
        <v>25828</v>
      </c>
      <c r="D1938" s="205" t="s">
        <v>25829</v>
      </c>
      <c r="E1938" s="202" t="s">
        <v>25830</v>
      </c>
      <c r="F1938" s="204" t="s">
        <v>25767</v>
      </c>
      <c r="G1938" s="204" t="s">
        <v>25768</v>
      </c>
      <c r="H1938" s="204" t="s">
        <v>25573</v>
      </c>
      <c r="I1938" s="204" t="s">
        <v>25769</v>
      </c>
      <c r="J1938" s="204" t="s">
        <v>6321</v>
      </c>
      <c r="K1938" s="204" t="s">
        <v>25832</v>
      </c>
      <c r="L1938" s="204" t="s">
        <v>6321</v>
      </c>
      <c r="M1938" s="204" t="s">
        <v>25568</v>
      </c>
    </row>
    <row r="1939" spans="1:13" ht="67.5" x14ac:dyDescent="0.25">
      <c r="A1939" s="206" t="s">
        <v>8215</v>
      </c>
      <c r="B1939">
        <v>398</v>
      </c>
      <c r="C1939" s="207" t="s">
        <v>8213</v>
      </c>
      <c r="D1939" s="208" t="s">
        <v>31103</v>
      </c>
      <c r="E1939" s="206" t="s">
        <v>8214</v>
      </c>
      <c r="F1939" s="209" t="s">
        <v>31104</v>
      </c>
      <c r="G1939" s="209" t="s">
        <v>31105</v>
      </c>
      <c r="H1939" s="209" t="s">
        <v>7285</v>
      </c>
      <c r="I1939" s="209" t="s">
        <v>31106</v>
      </c>
      <c r="J1939" s="209" t="s">
        <v>6321</v>
      </c>
      <c r="K1939" s="209" t="s">
        <v>31107</v>
      </c>
      <c r="L1939" s="209" t="s">
        <v>6321</v>
      </c>
      <c r="M1939" s="209" t="s">
        <v>30457</v>
      </c>
    </row>
    <row r="1940" spans="1:13" ht="67.5" x14ac:dyDescent="0.25">
      <c r="A1940" s="202" t="s">
        <v>14310</v>
      </c>
      <c r="B1940">
        <v>2048</v>
      </c>
      <c r="C1940" s="203" t="s">
        <v>14307</v>
      </c>
      <c r="D1940" s="205" t="s">
        <v>14308</v>
      </c>
      <c r="E1940" s="202" t="s">
        <v>14309</v>
      </c>
      <c r="F1940" s="204" t="s">
        <v>6781</v>
      </c>
      <c r="G1940" s="204" t="s">
        <v>6782</v>
      </c>
      <c r="H1940" s="204" t="s">
        <v>6439</v>
      </c>
      <c r="I1940" s="204" t="s">
        <v>6783</v>
      </c>
      <c r="J1940" s="204" t="s">
        <v>6321</v>
      </c>
      <c r="K1940" s="204" t="s">
        <v>11380</v>
      </c>
      <c r="L1940" s="204" t="s">
        <v>6321</v>
      </c>
      <c r="M1940" s="204" t="s">
        <v>831</v>
      </c>
    </row>
    <row r="1941" spans="1:13" ht="45" x14ac:dyDescent="0.25">
      <c r="A1941" s="206" t="s">
        <v>6765</v>
      </c>
      <c r="B1941">
        <v>89</v>
      </c>
      <c r="C1941" s="207" t="s">
        <v>6762</v>
      </c>
      <c r="D1941" s="208" t="s">
        <v>6763</v>
      </c>
      <c r="E1941" s="206" t="s">
        <v>6764</v>
      </c>
      <c r="F1941" s="209" t="s">
        <v>6766</v>
      </c>
      <c r="G1941" s="209" t="s">
        <v>6767</v>
      </c>
      <c r="H1941" s="209" t="s">
        <v>6439</v>
      </c>
      <c r="I1941" s="209" t="s">
        <v>6768</v>
      </c>
      <c r="J1941" s="209" t="s">
        <v>6321</v>
      </c>
      <c r="K1941" s="209" t="s">
        <v>6321</v>
      </c>
      <c r="L1941" s="209" t="s">
        <v>6321</v>
      </c>
      <c r="M1941" s="209" t="s">
        <v>831</v>
      </c>
    </row>
    <row r="1942" spans="1:13" ht="45" x14ac:dyDescent="0.25">
      <c r="A1942" s="202" t="s">
        <v>20412</v>
      </c>
      <c r="B1942">
        <v>3669</v>
      </c>
      <c r="C1942" s="203" t="s">
        <v>20409</v>
      </c>
      <c r="D1942" s="205" t="s">
        <v>20410</v>
      </c>
      <c r="E1942" s="202" t="s">
        <v>20411</v>
      </c>
      <c r="F1942" s="204" t="s">
        <v>6437</v>
      </c>
      <c r="G1942" s="204" t="s">
        <v>6438</v>
      </c>
      <c r="H1942" s="204" t="s">
        <v>6439</v>
      </c>
      <c r="I1942" s="204" t="s">
        <v>6440</v>
      </c>
      <c r="J1942" s="204" t="s">
        <v>6321</v>
      </c>
      <c r="K1942" s="204" t="s">
        <v>6321</v>
      </c>
      <c r="L1942" s="204" t="s">
        <v>6321</v>
      </c>
      <c r="M1942" s="204" t="s">
        <v>831</v>
      </c>
    </row>
    <row r="1943" spans="1:13" ht="45" x14ac:dyDescent="0.25">
      <c r="A1943" s="202" t="s">
        <v>3747</v>
      </c>
      <c r="B1943">
        <v>343</v>
      </c>
      <c r="C1943" s="203" t="s">
        <v>7974</v>
      </c>
      <c r="D1943" s="205" t="s">
        <v>7975</v>
      </c>
      <c r="E1943" s="202" t="s">
        <v>3749</v>
      </c>
      <c r="F1943" s="204" t="s">
        <v>6673</v>
      </c>
      <c r="G1943" s="204" t="s">
        <v>6674</v>
      </c>
      <c r="H1943" s="204" t="s">
        <v>6473</v>
      </c>
      <c r="I1943" s="204" t="s">
        <v>6674</v>
      </c>
      <c r="J1943" s="204" t="s">
        <v>6321</v>
      </c>
      <c r="K1943" s="204" t="s">
        <v>6321</v>
      </c>
      <c r="L1943" s="204" t="s">
        <v>6321</v>
      </c>
      <c r="M1943" s="204" t="s">
        <v>831</v>
      </c>
    </row>
    <row r="1944" spans="1:13" ht="56.25" x14ac:dyDescent="0.25">
      <c r="A1944" s="206" t="s">
        <v>31108</v>
      </c>
      <c r="B1944">
        <v>420</v>
      </c>
      <c r="C1944" s="207" t="s">
        <v>8312</v>
      </c>
      <c r="D1944" s="206" t="s">
        <v>31109</v>
      </c>
      <c r="E1944" s="206" t="s">
        <v>31110</v>
      </c>
      <c r="F1944" s="210" t="s">
        <v>6625</v>
      </c>
      <c r="G1944" s="209" t="s">
        <v>6626</v>
      </c>
      <c r="H1944" s="209" t="s">
        <v>6439</v>
      </c>
      <c r="I1944" s="209" t="s">
        <v>6627</v>
      </c>
      <c r="J1944" s="209" t="s">
        <v>6321</v>
      </c>
      <c r="K1944" s="209" t="s">
        <v>6321</v>
      </c>
      <c r="L1944" s="209" t="s">
        <v>6321</v>
      </c>
      <c r="M1944" s="209" t="s">
        <v>831</v>
      </c>
    </row>
    <row r="1945" spans="1:13" ht="56.25" x14ac:dyDescent="0.25">
      <c r="A1945" s="220" t="s">
        <v>31111</v>
      </c>
      <c r="B1945">
        <v>1208</v>
      </c>
      <c r="C1945" s="203" t="s">
        <v>11148</v>
      </c>
      <c r="D1945" s="205" t="s">
        <v>11149</v>
      </c>
      <c r="E1945" s="202" t="s">
        <v>11150</v>
      </c>
      <c r="F1945" s="204" t="s">
        <v>11151</v>
      </c>
      <c r="G1945" s="204" t="s">
        <v>11152</v>
      </c>
      <c r="H1945" s="204" t="s">
        <v>6416</v>
      </c>
      <c r="I1945" s="204" t="s">
        <v>11153</v>
      </c>
      <c r="J1945" s="204" t="s">
        <v>10249</v>
      </c>
      <c r="K1945" s="204" t="s">
        <v>6321</v>
      </c>
      <c r="L1945" s="204" t="s">
        <v>6655</v>
      </c>
      <c r="M1945" s="204" t="s">
        <v>831</v>
      </c>
    </row>
    <row r="1946" spans="1:13" ht="90" x14ac:dyDescent="0.25">
      <c r="A1946" s="206" t="s">
        <v>8223</v>
      </c>
      <c r="B1946">
        <v>400</v>
      </c>
      <c r="C1946" s="207" t="s">
        <v>8220</v>
      </c>
      <c r="D1946" s="208" t="s">
        <v>8221</v>
      </c>
      <c r="E1946" s="206" t="s">
        <v>8222</v>
      </c>
      <c r="F1946" s="209" t="s">
        <v>6599</v>
      </c>
      <c r="G1946" s="209" t="s">
        <v>6600</v>
      </c>
      <c r="H1946" s="209" t="s">
        <v>6536</v>
      </c>
      <c r="I1946" s="209" t="s">
        <v>6601</v>
      </c>
      <c r="J1946" s="209" t="s">
        <v>6321</v>
      </c>
      <c r="K1946" s="209" t="s">
        <v>6566</v>
      </c>
      <c r="L1946" s="209" t="s">
        <v>6321</v>
      </c>
      <c r="M1946" s="209" t="s">
        <v>831</v>
      </c>
    </row>
    <row r="1947" spans="1:13" ht="67.5" x14ac:dyDescent="0.25">
      <c r="A1947" s="202" t="s">
        <v>16148</v>
      </c>
      <c r="B1947">
        <v>2514</v>
      </c>
      <c r="C1947" s="203" t="s">
        <v>16145</v>
      </c>
      <c r="D1947" s="205" t="s">
        <v>16146</v>
      </c>
      <c r="E1947" s="202" t="s">
        <v>16147</v>
      </c>
      <c r="F1947" s="204" t="s">
        <v>16149</v>
      </c>
      <c r="G1947" s="204" t="s">
        <v>16150</v>
      </c>
      <c r="H1947" s="204" t="s">
        <v>7182</v>
      </c>
      <c r="I1947" s="204" t="s">
        <v>16151</v>
      </c>
      <c r="J1947" s="204" t="s">
        <v>7056</v>
      </c>
      <c r="K1947" s="204" t="s">
        <v>16152</v>
      </c>
      <c r="L1947" s="204" t="s">
        <v>6321</v>
      </c>
      <c r="M1947" s="204" t="s">
        <v>9110</v>
      </c>
    </row>
    <row r="1948" spans="1:13" ht="56.25" x14ac:dyDescent="0.25">
      <c r="A1948" s="202" t="s">
        <v>3790</v>
      </c>
      <c r="B1948">
        <v>1967</v>
      </c>
      <c r="C1948" s="203" t="s">
        <v>14018</v>
      </c>
      <c r="D1948" s="205" t="s">
        <v>14019</v>
      </c>
      <c r="E1948" s="202" t="s">
        <v>3792</v>
      </c>
      <c r="F1948" s="204" t="s">
        <v>6652</v>
      </c>
      <c r="G1948" s="204" t="s">
        <v>7867</v>
      </c>
      <c r="H1948" s="204" t="s">
        <v>6439</v>
      </c>
      <c r="I1948" s="204" t="s">
        <v>7868</v>
      </c>
      <c r="J1948" s="204" t="s">
        <v>6321</v>
      </c>
      <c r="K1948" s="204" t="s">
        <v>6321</v>
      </c>
      <c r="L1948" s="204" t="s">
        <v>6321</v>
      </c>
      <c r="M1948" s="204" t="s">
        <v>831</v>
      </c>
    </row>
    <row r="1949" spans="1:13" ht="56.25" x14ac:dyDescent="0.25">
      <c r="A1949" s="202" t="s">
        <v>31112</v>
      </c>
      <c r="B1949">
        <v>1613</v>
      </c>
      <c r="C1949" s="203" t="s">
        <v>25765</v>
      </c>
      <c r="D1949" s="202" t="s">
        <v>31113</v>
      </c>
      <c r="E1949" s="202" t="s">
        <v>31114</v>
      </c>
      <c r="F1949" s="204" t="s">
        <v>25746</v>
      </c>
      <c r="G1949" s="204" t="s">
        <v>6472</v>
      </c>
      <c r="H1949" s="204" t="s">
        <v>6473</v>
      </c>
      <c r="I1949" s="204" t="s">
        <v>6472</v>
      </c>
      <c r="J1949" s="204" t="s">
        <v>6321</v>
      </c>
      <c r="K1949" s="204" t="s">
        <v>6321</v>
      </c>
      <c r="L1949" s="204" t="s">
        <v>6321</v>
      </c>
      <c r="M1949" s="204" t="s">
        <v>25568</v>
      </c>
    </row>
    <row r="1950" spans="1:13" ht="56.25" x14ac:dyDescent="0.25">
      <c r="A1950" s="202" t="s">
        <v>3802</v>
      </c>
      <c r="B1950">
        <v>1174</v>
      </c>
      <c r="C1950" s="203" t="s">
        <v>10997</v>
      </c>
      <c r="D1950" s="205" t="s">
        <v>10998</v>
      </c>
      <c r="E1950" s="202" t="s">
        <v>3804</v>
      </c>
      <c r="F1950" s="204" t="s">
        <v>10999</v>
      </c>
      <c r="G1950" s="204" t="s">
        <v>11000</v>
      </c>
      <c r="H1950" s="204" t="s">
        <v>6746</v>
      </c>
      <c r="I1950" s="204" t="s">
        <v>11001</v>
      </c>
      <c r="J1950" s="204" t="s">
        <v>6321</v>
      </c>
      <c r="K1950" s="204" t="s">
        <v>6321</v>
      </c>
      <c r="L1950" s="204" t="s">
        <v>6321</v>
      </c>
      <c r="M1950" s="204" t="s">
        <v>831</v>
      </c>
    </row>
    <row r="1951" spans="1:13" ht="33.75" x14ac:dyDescent="0.25">
      <c r="A1951" s="206" t="s">
        <v>3805</v>
      </c>
      <c r="B1951">
        <v>1185</v>
      </c>
      <c r="C1951" s="207" t="s">
        <v>11058</v>
      </c>
      <c r="D1951" s="208" t="s">
        <v>11059</v>
      </c>
      <c r="E1951" s="206" t="s">
        <v>3807</v>
      </c>
      <c r="F1951" s="209" t="s">
        <v>6425</v>
      </c>
      <c r="G1951" s="209" t="s">
        <v>11060</v>
      </c>
      <c r="H1951" s="209" t="s">
        <v>6427</v>
      </c>
      <c r="I1951" s="209" t="s">
        <v>11061</v>
      </c>
      <c r="J1951" s="209" t="s">
        <v>6321</v>
      </c>
      <c r="K1951" s="209" t="s">
        <v>6321</v>
      </c>
      <c r="L1951" s="209" t="s">
        <v>6321</v>
      </c>
      <c r="M1951" s="209" t="s">
        <v>831</v>
      </c>
    </row>
    <row r="1952" spans="1:13" ht="67.5" x14ac:dyDescent="0.25">
      <c r="A1952" s="206" t="s">
        <v>3826</v>
      </c>
      <c r="B1952">
        <v>3005</v>
      </c>
      <c r="C1952" s="207" t="s">
        <v>17811</v>
      </c>
      <c r="D1952" s="208" t="s">
        <v>17812</v>
      </c>
      <c r="E1952" s="206" t="s">
        <v>3828</v>
      </c>
      <c r="F1952" s="209" t="s">
        <v>6719</v>
      </c>
      <c r="G1952" s="209" t="s">
        <v>6720</v>
      </c>
      <c r="H1952" s="209" t="s">
        <v>6522</v>
      </c>
      <c r="I1952" s="209" t="s">
        <v>6721</v>
      </c>
      <c r="J1952" s="209" t="s">
        <v>6321</v>
      </c>
      <c r="K1952" s="209" t="s">
        <v>6524</v>
      </c>
      <c r="L1952" s="209" t="s">
        <v>6321</v>
      </c>
      <c r="M1952" s="209" t="s">
        <v>831</v>
      </c>
    </row>
    <row r="1953" spans="1:13" ht="56.25" x14ac:dyDescent="0.25">
      <c r="A1953" s="206" t="s">
        <v>18961</v>
      </c>
      <c r="B1953">
        <v>3289</v>
      </c>
      <c r="C1953" s="207" t="s">
        <v>18958</v>
      </c>
      <c r="D1953" s="208" t="s">
        <v>18959</v>
      </c>
      <c r="E1953" s="206" t="s">
        <v>18960</v>
      </c>
      <c r="F1953" s="209" t="s">
        <v>6766</v>
      </c>
      <c r="G1953" s="209" t="s">
        <v>6767</v>
      </c>
      <c r="H1953" s="209" t="s">
        <v>6439</v>
      </c>
      <c r="I1953" s="209" t="s">
        <v>6768</v>
      </c>
      <c r="J1953" s="209" t="s">
        <v>6321</v>
      </c>
      <c r="K1953" s="209" t="s">
        <v>6321</v>
      </c>
      <c r="L1953" s="209" t="s">
        <v>6321</v>
      </c>
      <c r="M1953" s="209" t="s">
        <v>831</v>
      </c>
    </row>
    <row r="1954" spans="1:13" ht="45" x14ac:dyDescent="0.25">
      <c r="A1954" s="206" t="s">
        <v>19210</v>
      </c>
      <c r="B1954">
        <v>3351</v>
      </c>
      <c r="C1954" s="207" t="s">
        <v>19207</v>
      </c>
      <c r="D1954" s="208" t="s">
        <v>19208</v>
      </c>
      <c r="E1954" s="206" t="s">
        <v>19209</v>
      </c>
      <c r="F1954" s="209" t="s">
        <v>6766</v>
      </c>
      <c r="G1954" s="209" t="s">
        <v>6767</v>
      </c>
      <c r="H1954" s="209" t="s">
        <v>6439</v>
      </c>
      <c r="I1954" s="209" t="s">
        <v>6768</v>
      </c>
      <c r="J1954" s="209" t="s">
        <v>6321</v>
      </c>
      <c r="K1954" s="209" t="s">
        <v>6321</v>
      </c>
      <c r="L1954" s="209" t="s">
        <v>6321</v>
      </c>
      <c r="M1954" s="209" t="s">
        <v>831</v>
      </c>
    </row>
    <row r="1955" spans="1:13" ht="45" x14ac:dyDescent="0.25">
      <c r="A1955" s="202" t="s">
        <v>20369</v>
      </c>
      <c r="B1955">
        <v>3659</v>
      </c>
      <c r="C1955" s="203" t="s">
        <v>20366</v>
      </c>
      <c r="D1955" s="205" t="s">
        <v>20367</v>
      </c>
      <c r="E1955" s="202" t="s">
        <v>20368</v>
      </c>
      <c r="F1955" s="204" t="s">
        <v>6766</v>
      </c>
      <c r="G1955" s="204" t="s">
        <v>6767</v>
      </c>
      <c r="H1955" s="204" t="s">
        <v>6439</v>
      </c>
      <c r="I1955" s="204" t="s">
        <v>6768</v>
      </c>
      <c r="J1955" s="204" t="s">
        <v>6321</v>
      </c>
      <c r="K1955" s="204" t="s">
        <v>6321</v>
      </c>
      <c r="L1955" s="204" t="s">
        <v>6321</v>
      </c>
      <c r="M1955" s="204" t="s">
        <v>831</v>
      </c>
    </row>
    <row r="1956" spans="1:13" ht="56.25" x14ac:dyDescent="0.25">
      <c r="A1956" s="206" t="s">
        <v>6743</v>
      </c>
      <c r="B1956">
        <v>85</v>
      </c>
      <c r="C1956" s="207" t="s">
        <v>6741</v>
      </c>
      <c r="D1956" s="208" t="s">
        <v>25576</v>
      </c>
      <c r="E1956" s="206" t="s">
        <v>6742</v>
      </c>
      <c r="F1956" s="209" t="s">
        <v>21116</v>
      </c>
      <c r="G1956" s="209" t="s">
        <v>25577</v>
      </c>
      <c r="H1956" s="209" t="s">
        <v>6746</v>
      </c>
      <c r="I1956" s="209" t="s">
        <v>25578</v>
      </c>
      <c r="J1956" s="209" t="s">
        <v>6321</v>
      </c>
      <c r="K1956" s="209" t="s">
        <v>12521</v>
      </c>
      <c r="L1956" s="209" t="s">
        <v>6321</v>
      </c>
      <c r="M1956" s="209" t="s">
        <v>25579</v>
      </c>
    </row>
    <row r="1957" spans="1:13" ht="112.5" x14ac:dyDescent="0.25">
      <c r="A1957" s="206" t="s">
        <v>3855</v>
      </c>
      <c r="B1957">
        <v>3676</v>
      </c>
      <c r="C1957" s="207" t="s">
        <v>20441</v>
      </c>
      <c r="D1957" s="208" t="s">
        <v>20442</v>
      </c>
      <c r="E1957" s="206" t="s">
        <v>3857</v>
      </c>
      <c r="F1957" s="209" t="s">
        <v>26013</v>
      </c>
      <c r="G1957" s="209" t="s">
        <v>26014</v>
      </c>
      <c r="H1957" s="209" t="s">
        <v>6522</v>
      </c>
      <c r="I1957" s="209" t="s">
        <v>26015</v>
      </c>
      <c r="J1957" s="209" t="s">
        <v>6321</v>
      </c>
      <c r="K1957" s="209" t="s">
        <v>21119</v>
      </c>
      <c r="L1957" s="209" t="s">
        <v>6321</v>
      </c>
      <c r="M1957" s="209" t="s">
        <v>25575</v>
      </c>
    </row>
    <row r="1958" spans="1:13" ht="90" x14ac:dyDescent="0.25">
      <c r="A1958" s="206" t="s">
        <v>6928</v>
      </c>
      <c r="B1958">
        <v>123</v>
      </c>
      <c r="C1958" s="207" t="s">
        <v>6925</v>
      </c>
      <c r="D1958" s="208" t="s">
        <v>6926</v>
      </c>
      <c r="E1958" s="206" t="s">
        <v>6927</v>
      </c>
      <c r="F1958" s="209" t="s">
        <v>6929</v>
      </c>
      <c r="G1958" s="209" t="s">
        <v>6930</v>
      </c>
      <c r="H1958" s="209" t="s">
        <v>6530</v>
      </c>
      <c r="I1958" s="209" t="s">
        <v>6931</v>
      </c>
      <c r="J1958" s="209" t="s">
        <v>6321</v>
      </c>
      <c r="K1958" s="209" t="s">
        <v>6321</v>
      </c>
      <c r="L1958" s="209" t="s">
        <v>6321</v>
      </c>
      <c r="M1958" s="209" t="s">
        <v>831</v>
      </c>
    </row>
    <row r="1959" spans="1:13" ht="67.5" x14ac:dyDescent="0.25">
      <c r="A1959" s="206" t="s">
        <v>18852</v>
      </c>
      <c r="B1959">
        <v>3263</v>
      </c>
      <c r="C1959" s="207" t="s">
        <v>18849</v>
      </c>
      <c r="D1959" s="208" t="s">
        <v>18850</v>
      </c>
      <c r="E1959" s="206" t="s">
        <v>18851</v>
      </c>
      <c r="F1959" s="209" t="s">
        <v>18853</v>
      </c>
      <c r="G1959" s="209" t="s">
        <v>18854</v>
      </c>
      <c r="H1959" s="209" t="s">
        <v>18855</v>
      </c>
      <c r="I1959" s="209" t="s">
        <v>18856</v>
      </c>
      <c r="J1959" s="209" t="s">
        <v>6321</v>
      </c>
      <c r="K1959" s="209" t="s">
        <v>6524</v>
      </c>
      <c r="L1959" s="209" t="s">
        <v>6321</v>
      </c>
      <c r="M1959" s="209" t="s">
        <v>7057</v>
      </c>
    </row>
    <row r="1960" spans="1:13" ht="56.25" x14ac:dyDescent="0.25">
      <c r="A1960" s="202" t="s">
        <v>20502</v>
      </c>
      <c r="B1960">
        <v>3693</v>
      </c>
      <c r="C1960" s="203" t="s">
        <v>20499</v>
      </c>
      <c r="D1960" s="205" t="s">
        <v>20500</v>
      </c>
      <c r="E1960" s="202" t="s">
        <v>20501</v>
      </c>
      <c r="F1960" s="204" t="s">
        <v>6744</v>
      </c>
      <c r="G1960" s="204" t="s">
        <v>6745</v>
      </c>
      <c r="H1960" s="204" t="s">
        <v>6746</v>
      </c>
      <c r="I1960" s="204" t="s">
        <v>6747</v>
      </c>
      <c r="J1960" s="204" t="s">
        <v>6321</v>
      </c>
      <c r="K1960" s="204" t="s">
        <v>6321</v>
      </c>
      <c r="L1960" s="204" t="s">
        <v>6321</v>
      </c>
      <c r="M1960" s="204" t="s">
        <v>831</v>
      </c>
    </row>
    <row r="1961" spans="1:13" ht="45" x14ac:dyDescent="0.25">
      <c r="A1961" s="206" t="s">
        <v>8570</v>
      </c>
      <c r="B1961">
        <v>474</v>
      </c>
      <c r="C1961" s="207" t="s">
        <v>8567</v>
      </c>
      <c r="D1961" s="208" t="s">
        <v>8568</v>
      </c>
      <c r="E1961" s="206" t="s">
        <v>8569</v>
      </c>
      <c r="F1961" s="209" t="s">
        <v>7037</v>
      </c>
      <c r="G1961" s="209" t="s">
        <v>7038</v>
      </c>
      <c r="H1961" s="209" t="s">
        <v>7039</v>
      </c>
      <c r="I1961" s="209" t="s">
        <v>8566</v>
      </c>
      <c r="J1961" s="209" t="s">
        <v>6580</v>
      </c>
      <c r="K1961" s="209" t="s">
        <v>6321</v>
      </c>
      <c r="L1961" s="209" t="s">
        <v>6321</v>
      </c>
      <c r="M1961" s="209" t="s">
        <v>831</v>
      </c>
    </row>
    <row r="1962" spans="1:13" ht="67.5" x14ac:dyDescent="0.25">
      <c r="A1962" s="202" t="s">
        <v>31115</v>
      </c>
      <c r="B1962">
        <v>705</v>
      </c>
      <c r="C1962" s="203" t="s">
        <v>9474</v>
      </c>
      <c r="D1962" s="202" t="s">
        <v>31116</v>
      </c>
      <c r="E1962" s="220" t="s">
        <v>31117</v>
      </c>
      <c r="F1962" s="204" t="s">
        <v>9393</v>
      </c>
      <c r="G1962" s="204" t="s">
        <v>9394</v>
      </c>
      <c r="H1962" s="204" t="s">
        <v>6634</v>
      </c>
      <c r="I1962" s="204" t="s">
        <v>9395</v>
      </c>
      <c r="J1962" s="204" t="s">
        <v>6321</v>
      </c>
      <c r="K1962" s="204" t="s">
        <v>6321</v>
      </c>
      <c r="L1962" s="204" t="s">
        <v>6321</v>
      </c>
      <c r="M1962" s="204" t="s">
        <v>6363</v>
      </c>
    </row>
    <row r="1963" spans="1:13" ht="22.5" x14ac:dyDescent="0.25">
      <c r="A1963" s="206" t="s">
        <v>21255</v>
      </c>
      <c r="B1963">
        <v>3896</v>
      </c>
      <c r="C1963" s="207" t="s">
        <v>21252</v>
      </c>
      <c r="D1963" s="208" t="s">
        <v>21253</v>
      </c>
      <c r="E1963" s="206" t="s">
        <v>21254</v>
      </c>
      <c r="F1963" s="209" t="s">
        <v>14754</v>
      </c>
      <c r="G1963" s="209" t="s">
        <v>14755</v>
      </c>
      <c r="H1963" s="209" t="s">
        <v>6427</v>
      </c>
      <c r="I1963" s="209" t="s">
        <v>14755</v>
      </c>
      <c r="J1963" s="209" t="s">
        <v>6321</v>
      </c>
      <c r="K1963" s="209" t="s">
        <v>6321</v>
      </c>
      <c r="L1963" s="209" t="s">
        <v>6321</v>
      </c>
      <c r="M1963" s="209" t="s">
        <v>831</v>
      </c>
    </row>
    <row r="1964" spans="1:13" ht="56.25" x14ac:dyDescent="0.25">
      <c r="A1964" s="202" t="s">
        <v>19188</v>
      </c>
      <c r="B1964">
        <v>3346</v>
      </c>
      <c r="C1964" s="203" t="s">
        <v>19185</v>
      </c>
      <c r="D1964" s="205" t="s">
        <v>19186</v>
      </c>
      <c r="E1964" s="202" t="s">
        <v>19187</v>
      </c>
      <c r="F1964" s="204" t="s">
        <v>13202</v>
      </c>
      <c r="G1964" s="204" t="s">
        <v>13203</v>
      </c>
      <c r="H1964" s="204" t="s">
        <v>6439</v>
      </c>
      <c r="I1964" s="204" t="s">
        <v>13204</v>
      </c>
      <c r="J1964" s="204" t="s">
        <v>6321</v>
      </c>
      <c r="K1964" s="204" t="s">
        <v>6321</v>
      </c>
      <c r="L1964" s="204" t="s">
        <v>6321</v>
      </c>
      <c r="M1964" s="204" t="s">
        <v>831</v>
      </c>
    </row>
    <row r="1965" spans="1:13" ht="56.25" x14ac:dyDescent="0.25">
      <c r="A1965" s="202" t="s">
        <v>7476</v>
      </c>
      <c r="B1965">
        <v>231</v>
      </c>
      <c r="C1965" s="203" t="s">
        <v>7473</v>
      </c>
      <c r="D1965" s="205" t="s">
        <v>7474</v>
      </c>
      <c r="E1965" s="202" t="s">
        <v>7475</v>
      </c>
      <c r="F1965" s="204" t="s">
        <v>7477</v>
      </c>
      <c r="G1965" s="204" t="s">
        <v>7478</v>
      </c>
      <c r="H1965" s="204" t="s">
        <v>7479</v>
      </c>
      <c r="I1965" s="204" t="s">
        <v>7478</v>
      </c>
      <c r="J1965" s="204" t="s">
        <v>6321</v>
      </c>
      <c r="K1965" s="204" t="s">
        <v>6321</v>
      </c>
      <c r="L1965" s="204" t="s">
        <v>6321</v>
      </c>
      <c r="M1965" s="204" t="s">
        <v>831</v>
      </c>
    </row>
    <row r="1966" spans="1:13" ht="56.25" x14ac:dyDescent="0.25">
      <c r="A1966" s="206" t="s">
        <v>20365</v>
      </c>
      <c r="B1966">
        <v>3658</v>
      </c>
      <c r="C1966" s="207" t="s">
        <v>20362</v>
      </c>
      <c r="D1966" s="208" t="s">
        <v>20363</v>
      </c>
      <c r="E1966" s="206" t="s">
        <v>20364</v>
      </c>
      <c r="F1966" s="209" t="s">
        <v>9049</v>
      </c>
      <c r="G1966" s="209" t="s">
        <v>9050</v>
      </c>
      <c r="H1966" s="209" t="s">
        <v>6473</v>
      </c>
      <c r="I1966" s="209" t="s">
        <v>9050</v>
      </c>
      <c r="J1966" s="209" t="s">
        <v>6321</v>
      </c>
      <c r="K1966" s="209" t="s">
        <v>6321</v>
      </c>
      <c r="L1966" s="209" t="s">
        <v>6321</v>
      </c>
      <c r="M1966" s="209" t="s">
        <v>831</v>
      </c>
    </row>
    <row r="1967" spans="1:13" ht="67.5" x14ac:dyDescent="0.25">
      <c r="A1967" s="206" t="s">
        <v>8168</v>
      </c>
      <c r="B1967">
        <v>386</v>
      </c>
      <c r="C1967" s="207" t="s">
        <v>8165</v>
      </c>
      <c r="D1967" s="208" t="s">
        <v>8166</v>
      </c>
      <c r="E1967" s="206" t="s">
        <v>8167</v>
      </c>
      <c r="F1967" s="209" t="s">
        <v>6766</v>
      </c>
      <c r="G1967" s="209" t="s">
        <v>6767</v>
      </c>
      <c r="H1967" s="209" t="s">
        <v>6439</v>
      </c>
      <c r="I1967" s="209" t="s">
        <v>6768</v>
      </c>
      <c r="J1967" s="209" t="s">
        <v>6321</v>
      </c>
      <c r="K1967" s="209" t="s">
        <v>6524</v>
      </c>
      <c r="L1967" s="209" t="s">
        <v>6321</v>
      </c>
      <c r="M1967" s="209" t="s">
        <v>831</v>
      </c>
    </row>
    <row r="1968" spans="1:13" ht="45" x14ac:dyDescent="0.25">
      <c r="A1968" s="202" t="s">
        <v>6985</v>
      </c>
      <c r="B1968">
        <v>134</v>
      </c>
      <c r="C1968" s="203" t="s">
        <v>6982</v>
      </c>
      <c r="D1968" s="205" t="s">
        <v>6983</v>
      </c>
      <c r="E1968" s="202" t="s">
        <v>6984</v>
      </c>
      <c r="F1968" s="204" t="s">
        <v>6884</v>
      </c>
      <c r="G1968" s="204" t="s">
        <v>6885</v>
      </c>
      <c r="H1968" s="204" t="s">
        <v>6886</v>
      </c>
      <c r="I1968" s="204" t="s">
        <v>6885</v>
      </c>
      <c r="J1968" s="204" t="s">
        <v>6321</v>
      </c>
      <c r="K1968" s="204" t="s">
        <v>6321</v>
      </c>
      <c r="L1968" s="204" t="s">
        <v>6321</v>
      </c>
      <c r="M1968" s="204" t="s">
        <v>6363</v>
      </c>
    </row>
    <row r="1969" spans="1:13" ht="67.5" x14ac:dyDescent="0.25">
      <c r="A1969" s="206" t="s">
        <v>6838</v>
      </c>
      <c r="B1969">
        <v>105</v>
      </c>
      <c r="C1969" s="207" t="s">
        <v>6835</v>
      </c>
      <c r="D1969" s="208" t="s">
        <v>6836</v>
      </c>
      <c r="E1969" s="206" t="s">
        <v>6837</v>
      </c>
      <c r="F1969" s="209" t="s">
        <v>6839</v>
      </c>
      <c r="G1969" s="209" t="s">
        <v>6840</v>
      </c>
      <c r="H1969" s="209" t="s">
        <v>6536</v>
      </c>
      <c r="I1969" s="209" t="s">
        <v>6841</v>
      </c>
      <c r="J1969" s="209" t="s">
        <v>6321</v>
      </c>
      <c r="K1969" s="209" t="s">
        <v>6321</v>
      </c>
      <c r="L1969" s="209" t="s">
        <v>6321</v>
      </c>
      <c r="M1969" s="209" t="s">
        <v>831</v>
      </c>
    </row>
    <row r="1970" spans="1:13" ht="135" x14ac:dyDescent="0.25">
      <c r="A1970" s="202" t="s">
        <v>16534</v>
      </c>
      <c r="B1970">
        <v>2646</v>
      </c>
      <c r="C1970" s="203" t="s">
        <v>16531</v>
      </c>
      <c r="D1970" s="205" t="s">
        <v>16532</v>
      </c>
      <c r="E1970" s="202" t="s">
        <v>16533</v>
      </c>
      <c r="F1970" s="204" t="s">
        <v>16535</v>
      </c>
      <c r="G1970" s="204" t="s">
        <v>16536</v>
      </c>
      <c r="H1970" s="204" t="s">
        <v>6634</v>
      </c>
      <c r="I1970" s="204" t="s">
        <v>16537</v>
      </c>
      <c r="J1970" s="204" t="s">
        <v>6321</v>
      </c>
      <c r="K1970" s="204" t="s">
        <v>6566</v>
      </c>
      <c r="L1970" s="204" t="s">
        <v>6321</v>
      </c>
      <c r="M1970" s="204" t="s">
        <v>6330</v>
      </c>
    </row>
    <row r="1971" spans="1:13" ht="67.5" x14ac:dyDescent="0.25">
      <c r="A1971" s="206" t="s">
        <v>3925</v>
      </c>
      <c r="B1971">
        <v>2032</v>
      </c>
      <c r="C1971" s="207" t="s">
        <v>14292</v>
      </c>
      <c r="D1971" s="208" t="s">
        <v>14293</v>
      </c>
      <c r="E1971" s="206" t="s">
        <v>3927</v>
      </c>
      <c r="F1971" s="209" t="s">
        <v>14294</v>
      </c>
      <c r="G1971" s="209" t="s">
        <v>14295</v>
      </c>
      <c r="H1971" s="209" t="s">
        <v>6536</v>
      </c>
      <c r="I1971" s="209" t="s">
        <v>14296</v>
      </c>
      <c r="J1971" s="209" t="s">
        <v>6321</v>
      </c>
      <c r="K1971" s="209" t="s">
        <v>6321</v>
      </c>
      <c r="L1971" s="209" t="s">
        <v>6321</v>
      </c>
      <c r="M1971" s="209" t="s">
        <v>831</v>
      </c>
    </row>
    <row r="1972" spans="1:13" ht="67.5" x14ac:dyDescent="0.25">
      <c r="A1972" s="206" t="s">
        <v>3928</v>
      </c>
      <c r="B1972">
        <v>3432</v>
      </c>
      <c r="C1972" s="207" t="s">
        <v>19545</v>
      </c>
      <c r="D1972" s="208" t="s">
        <v>19546</v>
      </c>
      <c r="E1972" s="206" t="s">
        <v>3930</v>
      </c>
      <c r="F1972" s="209" t="s">
        <v>19547</v>
      </c>
      <c r="G1972" s="209" t="s">
        <v>19548</v>
      </c>
      <c r="H1972" s="209" t="s">
        <v>6746</v>
      </c>
      <c r="I1972" s="209" t="s">
        <v>19549</v>
      </c>
      <c r="J1972" s="209" t="s">
        <v>6321</v>
      </c>
      <c r="K1972" s="209" t="s">
        <v>7591</v>
      </c>
      <c r="L1972" s="209" t="s">
        <v>6321</v>
      </c>
      <c r="M1972" s="209" t="s">
        <v>6423</v>
      </c>
    </row>
    <row r="1973" spans="1:13" ht="45" x14ac:dyDescent="0.25">
      <c r="A1973" s="206" t="s">
        <v>14574</v>
      </c>
      <c r="B1973">
        <v>2118</v>
      </c>
      <c r="C1973" s="207" t="s">
        <v>14571</v>
      </c>
      <c r="D1973" s="208" t="s">
        <v>14572</v>
      </c>
      <c r="E1973" s="206" t="s">
        <v>14573</v>
      </c>
      <c r="F1973" s="209" t="s">
        <v>10956</v>
      </c>
      <c r="G1973" s="209" t="s">
        <v>10957</v>
      </c>
      <c r="H1973" s="209" t="s">
        <v>14575</v>
      </c>
      <c r="I1973" s="209" t="s">
        <v>10957</v>
      </c>
      <c r="J1973" s="209" t="s">
        <v>6321</v>
      </c>
      <c r="K1973" s="209" t="s">
        <v>7040</v>
      </c>
      <c r="L1973" s="209" t="s">
        <v>6321</v>
      </c>
      <c r="M1973" s="209" t="s">
        <v>831</v>
      </c>
    </row>
    <row r="1974" spans="1:13" ht="45" x14ac:dyDescent="0.25">
      <c r="A1974" s="206" t="s">
        <v>16610</v>
      </c>
      <c r="B1974">
        <v>2665</v>
      </c>
      <c r="C1974" s="207" t="s">
        <v>16607</v>
      </c>
      <c r="D1974" s="208" t="s">
        <v>16608</v>
      </c>
      <c r="E1974" s="206" t="s">
        <v>16609</v>
      </c>
      <c r="F1974" s="209" t="s">
        <v>6437</v>
      </c>
      <c r="G1974" s="209" t="s">
        <v>6438</v>
      </c>
      <c r="H1974" s="209" t="s">
        <v>6439</v>
      </c>
      <c r="I1974" s="209" t="s">
        <v>6440</v>
      </c>
      <c r="J1974" s="209" t="s">
        <v>6321</v>
      </c>
      <c r="K1974" s="209" t="s">
        <v>6321</v>
      </c>
      <c r="L1974" s="209" t="s">
        <v>6321</v>
      </c>
      <c r="M1974" s="209" t="s">
        <v>831</v>
      </c>
    </row>
    <row r="1975" spans="1:13" ht="90" x14ac:dyDescent="0.25">
      <c r="A1975" s="206" t="s">
        <v>3940</v>
      </c>
      <c r="B1975">
        <v>886</v>
      </c>
      <c r="C1975" s="207" t="s">
        <v>9892</v>
      </c>
      <c r="D1975" s="208" t="s">
        <v>9893</v>
      </c>
      <c r="E1975" s="206" t="s">
        <v>3942</v>
      </c>
      <c r="F1975" s="209" t="s">
        <v>9894</v>
      </c>
      <c r="G1975" s="209" t="s">
        <v>9895</v>
      </c>
      <c r="H1975" s="209" t="s">
        <v>8304</v>
      </c>
      <c r="I1975" s="209" t="s">
        <v>9896</v>
      </c>
      <c r="J1975" s="209" t="s">
        <v>6321</v>
      </c>
      <c r="K1975" s="209" t="s">
        <v>6321</v>
      </c>
      <c r="L1975" s="209" t="s">
        <v>6321</v>
      </c>
      <c r="M1975" s="209" t="s">
        <v>831</v>
      </c>
    </row>
    <row r="1976" spans="1:13" ht="67.5" x14ac:dyDescent="0.25">
      <c r="A1976" s="202" t="s">
        <v>8219</v>
      </c>
      <c r="B1976">
        <v>399</v>
      </c>
      <c r="C1976" s="203" t="s">
        <v>8216</v>
      </c>
      <c r="D1976" s="205" t="s">
        <v>8217</v>
      </c>
      <c r="E1976" s="202" t="s">
        <v>8218</v>
      </c>
      <c r="F1976" s="204" t="s">
        <v>7817</v>
      </c>
      <c r="G1976" s="204" t="s">
        <v>7818</v>
      </c>
      <c r="H1976" s="204" t="s">
        <v>6439</v>
      </c>
      <c r="I1976" s="204" t="s">
        <v>7819</v>
      </c>
      <c r="J1976" s="204" t="s">
        <v>6321</v>
      </c>
      <c r="K1976" s="204" t="s">
        <v>7591</v>
      </c>
      <c r="L1976" s="204" t="s">
        <v>6321</v>
      </c>
      <c r="M1976" s="204" t="s">
        <v>831</v>
      </c>
    </row>
    <row r="1977" spans="1:13" ht="45" x14ac:dyDescent="0.25">
      <c r="A1977" s="206" t="s">
        <v>19234</v>
      </c>
      <c r="B1977">
        <v>3357</v>
      </c>
      <c r="C1977" s="207" t="s">
        <v>19231</v>
      </c>
      <c r="D1977" s="208" t="s">
        <v>19232</v>
      </c>
      <c r="E1977" s="206" t="s">
        <v>19233</v>
      </c>
      <c r="F1977" s="209" t="s">
        <v>19235</v>
      </c>
      <c r="G1977" s="209" t="s">
        <v>19236</v>
      </c>
      <c r="H1977" s="209" t="s">
        <v>6439</v>
      </c>
      <c r="I1977" s="209" t="s">
        <v>19236</v>
      </c>
      <c r="J1977" s="209" t="s">
        <v>6321</v>
      </c>
      <c r="K1977" s="209" t="s">
        <v>6321</v>
      </c>
      <c r="L1977" s="209" t="s">
        <v>6321</v>
      </c>
      <c r="M1977" s="209" t="s">
        <v>831</v>
      </c>
    </row>
    <row r="1978" spans="1:13" ht="45" x14ac:dyDescent="0.25">
      <c r="A1978" s="202" t="s">
        <v>25927</v>
      </c>
      <c r="B1978">
        <v>3215</v>
      </c>
      <c r="C1978" s="203" t="s">
        <v>25924</v>
      </c>
      <c r="D1978" s="205" t="s">
        <v>25925</v>
      </c>
      <c r="E1978" s="202" t="s">
        <v>25926</v>
      </c>
      <c r="F1978" s="204" t="s">
        <v>25928</v>
      </c>
      <c r="G1978" s="204" t="s">
        <v>16622</v>
      </c>
      <c r="H1978" s="204" t="s">
        <v>6522</v>
      </c>
      <c r="I1978" s="204" t="s">
        <v>17965</v>
      </c>
      <c r="J1978" s="204" t="s">
        <v>6321</v>
      </c>
      <c r="K1978" s="204" t="s">
        <v>16152</v>
      </c>
      <c r="L1978" s="204" t="s">
        <v>6321</v>
      </c>
      <c r="M1978" s="204" t="s">
        <v>25568</v>
      </c>
    </row>
    <row r="1979" spans="1:13" ht="45" x14ac:dyDescent="0.25">
      <c r="A1979" s="202" t="s">
        <v>3949</v>
      </c>
      <c r="B1979">
        <v>2716</v>
      </c>
      <c r="C1979" s="203" t="s">
        <v>16823</v>
      </c>
      <c r="D1979" s="205" t="s">
        <v>16824</v>
      </c>
      <c r="E1979" s="202" t="s">
        <v>3951</v>
      </c>
      <c r="F1979" s="204" t="s">
        <v>6673</v>
      </c>
      <c r="G1979" s="204" t="s">
        <v>6674</v>
      </c>
      <c r="H1979" s="204" t="s">
        <v>6473</v>
      </c>
      <c r="I1979" s="204" t="s">
        <v>6674</v>
      </c>
      <c r="J1979" s="204" t="s">
        <v>6321</v>
      </c>
      <c r="K1979" s="204" t="s">
        <v>6321</v>
      </c>
      <c r="L1979" s="204" t="s">
        <v>6321</v>
      </c>
      <c r="M1979" s="204" t="s">
        <v>831</v>
      </c>
    </row>
    <row r="1980" spans="1:13" ht="67.5" x14ac:dyDescent="0.25">
      <c r="A1980" s="202" t="s">
        <v>31118</v>
      </c>
      <c r="B1980">
        <v>706</v>
      </c>
      <c r="C1980" s="203" t="s">
        <v>9474</v>
      </c>
      <c r="D1980" s="202" t="s">
        <v>31119</v>
      </c>
      <c r="E1980" s="202" t="s">
        <v>31120</v>
      </c>
      <c r="F1980" s="204" t="s">
        <v>9393</v>
      </c>
      <c r="G1980" s="204" t="s">
        <v>9394</v>
      </c>
      <c r="H1980" s="204" t="s">
        <v>6634</v>
      </c>
      <c r="I1980" s="204" t="s">
        <v>9395</v>
      </c>
      <c r="J1980" s="204" t="s">
        <v>6321</v>
      </c>
      <c r="K1980" s="204" t="s">
        <v>6321</v>
      </c>
      <c r="L1980" s="204" t="s">
        <v>6321</v>
      </c>
      <c r="M1980" s="204" t="s">
        <v>6363</v>
      </c>
    </row>
    <row r="1981" spans="1:13" ht="90" x14ac:dyDescent="0.25">
      <c r="A1981" s="202" t="s">
        <v>8294</v>
      </c>
      <c r="B1981">
        <v>417</v>
      </c>
      <c r="C1981" s="203" t="s">
        <v>8291</v>
      </c>
      <c r="D1981" s="205" t="s">
        <v>8292</v>
      </c>
      <c r="E1981" s="202" t="s">
        <v>8293</v>
      </c>
      <c r="F1981" s="204" t="s">
        <v>8295</v>
      </c>
      <c r="G1981" s="204" t="s">
        <v>8296</v>
      </c>
      <c r="H1981" s="204" t="s">
        <v>6375</v>
      </c>
      <c r="I1981" s="204" t="s">
        <v>8297</v>
      </c>
      <c r="J1981" s="204" t="s">
        <v>6321</v>
      </c>
      <c r="K1981" s="204" t="s">
        <v>6321</v>
      </c>
      <c r="L1981" s="204" t="s">
        <v>6321</v>
      </c>
      <c r="M1981" s="204" t="s">
        <v>831</v>
      </c>
    </row>
    <row r="1982" spans="1:13" ht="67.5" x14ac:dyDescent="0.25">
      <c r="A1982" s="206" t="s">
        <v>14335</v>
      </c>
      <c r="B1982">
        <v>2053</v>
      </c>
      <c r="C1982" s="207" t="s">
        <v>14332</v>
      </c>
      <c r="D1982" s="208" t="s">
        <v>14333</v>
      </c>
      <c r="E1982" s="206" t="s">
        <v>14334</v>
      </c>
      <c r="F1982" s="209" t="s">
        <v>14272</v>
      </c>
      <c r="G1982" s="209" t="s">
        <v>14273</v>
      </c>
      <c r="H1982" s="209" t="s">
        <v>6439</v>
      </c>
      <c r="I1982" s="209" t="s">
        <v>14274</v>
      </c>
      <c r="J1982" s="209" t="s">
        <v>6321</v>
      </c>
      <c r="K1982" s="209" t="s">
        <v>11380</v>
      </c>
      <c r="L1982" s="209" t="s">
        <v>6321</v>
      </c>
      <c r="M1982" s="209" t="s">
        <v>831</v>
      </c>
    </row>
    <row r="1983" spans="1:13" ht="45" x14ac:dyDescent="0.25">
      <c r="A1983" s="202" t="s">
        <v>12857</v>
      </c>
      <c r="B1983">
        <v>1650</v>
      </c>
      <c r="C1983" s="203" t="s">
        <v>12854</v>
      </c>
      <c r="D1983" s="205" t="s">
        <v>12855</v>
      </c>
      <c r="E1983" s="202" t="s">
        <v>12856</v>
      </c>
      <c r="F1983" s="204" t="s">
        <v>6878</v>
      </c>
      <c r="G1983" s="204" t="s">
        <v>6879</v>
      </c>
      <c r="H1983" s="204" t="s">
        <v>6439</v>
      </c>
      <c r="I1983" s="204" t="s">
        <v>6879</v>
      </c>
      <c r="J1983" s="204" t="s">
        <v>6321</v>
      </c>
      <c r="K1983" s="204" t="s">
        <v>6321</v>
      </c>
      <c r="L1983" s="204" t="s">
        <v>6321</v>
      </c>
      <c r="M1983" s="204" t="s">
        <v>831</v>
      </c>
    </row>
    <row r="1984" spans="1:13" ht="56.25" x14ac:dyDescent="0.25">
      <c r="A1984" s="206" t="s">
        <v>18921</v>
      </c>
      <c r="B1984">
        <v>3279</v>
      </c>
      <c r="C1984" s="207" t="s">
        <v>18918</v>
      </c>
      <c r="D1984" s="208" t="s">
        <v>18919</v>
      </c>
      <c r="E1984" s="206" t="s">
        <v>18920</v>
      </c>
      <c r="F1984" s="209" t="s">
        <v>6766</v>
      </c>
      <c r="G1984" s="209" t="s">
        <v>6767</v>
      </c>
      <c r="H1984" s="209" t="s">
        <v>6691</v>
      </c>
      <c r="I1984" s="209" t="s">
        <v>6768</v>
      </c>
      <c r="J1984" s="209" t="s">
        <v>6321</v>
      </c>
      <c r="K1984" s="209" t="s">
        <v>6321</v>
      </c>
      <c r="L1984" s="209" t="s">
        <v>6321</v>
      </c>
      <c r="M1984" s="209" t="s">
        <v>831</v>
      </c>
    </row>
    <row r="1985" spans="1:13" ht="67.5" x14ac:dyDescent="0.25">
      <c r="A1985" s="206" t="s">
        <v>4032</v>
      </c>
      <c r="B1985">
        <v>2112</v>
      </c>
      <c r="C1985" s="207" t="s">
        <v>14549</v>
      </c>
      <c r="D1985" s="208" t="s">
        <v>14550</v>
      </c>
      <c r="E1985" s="206" t="s">
        <v>4034</v>
      </c>
      <c r="F1985" s="209" t="s">
        <v>14551</v>
      </c>
      <c r="G1985" s="209" t="s">
        <v>14552</v>
      </c>
      <c r="H1985" s="209" t="s">
        <v>6634</v>
      </c>
      <c r="I1985" s="209" t="s">
        <v>14553</v>
      </c>
      <c r="J1985" s="209" t="s">
        <v>6321</v>
      </c>
      <c r="K1985" s="209" t="s">
        <v>6321</v>
      </c>
      <c r="L1985" s="209" t="s">
        <v>6321</v>
      </c>
      <c r="M1985" s="209" t="s">
        <v>831</v>
      </c>
    </row>
    <row r="1986" spans="1:13" ht="56.25" x14ac:dyDescent="0.25">
      <c r="A1986" s="206" t="s">
        <v>20416</v>
      </c>
      <c r="B1986">
        <v>3670</v>
      </c>
      <c r="C1986" s="207" t="s">
        <v>20413</v>
      </c>
      <c r="D1986" s="208" t="s">
        <v>20414</v>
      </c>
      <c r="E1986" s="206" t="s">
        <v>20415</v>
      </c>
      <c r="F1986" s="209" t="s">
        <v>6625</v>
      </c>
      <c r="G1986" s="209" t="s">
        <v>6626</v>
      </c>
      <c r="H1986" s="209" t="s">
        <v>6439</v>
      </c>
      <c r="I1986" s="209" t="s">
        <v>6627</v>
      </c>
      <c r="J1986" s="209" t="s">
        <v>6321</v>
      </c>
      <c r="K1986" s="209" t="s">
        <v>6321</v>
      </c>
      <c r="L1986" s="209" t="s">
        <v>6321</v>
      </c>
      <c r="M1986" s="209" t="s">
        <v>831</v>
      </c>
    </row>
    <row r="1987" spans="1:13" ht="67.5" x14ac:dyDescent="0.25">
      <c r="A1987" s="202" t="s">
        <v>4035</v>
      </c>
      <c r="B1987">
        <v>1516</v>
      </c>
      <c r="C1987" s="203" t="s">
        <v>12316</v>
      </c>
      <c r="D1987" s="202" t="s">
        <v>31121</v>
      </c>
      <c r="E1987" s="202" t="s">
        <v>31122</v>
      </c>
      <c r="F1987" s="204" t="s">
        <v>12317</v>
      </c>
      <c r="G1987" s="204" t="s">
        <v>12318</v>
      </c>
      <c r="H1987" s="204" t="s">
        <v>6578</v>
      </c>
      <c r="I1987" s="204" t="s">
        <v>12319</v>
      </c>
      <c r="J1987" s="204" t="s">
        <v>6321</v>
      </c>
      <c r="K1987" s="204" t="s">
        <v>6321</v>
      </c>
      <c r="L1987" s="204" t="s">
        <v>6321</v>
      </c>
      <c r="M1987" s="204" t="s">
        <v>831</v>
      </c>
    </row>
    <row r="1988" spans="1:13" ht="56.25" x14ac:dyDescent="0.25">
      <c r="A1988" s="206" t="s">
        <v>8550</v>
      </c>
      <c r="B1988">
        <v>470</v>
      </c>
      <c r="C1988" s="207" t="s">
        <v>8547</v>
      </c>
      <c r="D1988" s="208" t="s">
        <v>8548</v>
      </c>
      <c r="E1988" s="206" t="s">
        <v>8549</v>
      </c>
      <c r="F1988" s="209" t="s">
        <v>8551</v>
      </c>
      <c r="G1988" s="209" t="s">
        <v>8552</v>
      </c>
      <c r="H1988" s="209" t="s">
        <v>6439</v>
      </c>
      <c r="I1988" s="209" t="s">
        <v>8553</v>
      </c>
      <c r="J1988" s="209" t="s">
        <v>6580</v>
      </c>
      <c r="K1988" s="209" t="s">
        <v>6321</v>
      </c>
      <c r="L1988" s="209" t="s">
        <v>6321</v>
      </c>
      <c r="M1988" s="209" t="s">
        <v>831</v>
      </c>
    </row>
    <row r="1989" spans="1:13" ht="67.5" x14ac:dyDescent="0.25">
      <c r="A1989" s="206" t="s">
        <v>4061</v>
      </c>
      <c r="B1989">
        <v>3359</v>
      </c>
      <c r="C1989" s="207" t="s">
        <v>19240</v>
      </c>
      <c r="D1989" s="208" t="s">
        <v>19241</v>
      </c>
      <c r="E1989" s="206" t="s">
        <v>4063</v>
      </c>
      <c r="F1989" s="209" t="s">
        <v>12227</v>
      </c>
      <c r="G1989" s="209" t="s">
        <v>12228</v>
      </c>
      <c r="H1989" s="209" t="s">
        <v>6439</v>
      </c>
      <c r="I1989" s="209" t="s">
        <v>12229</v>
      </c>
      <c r="J1989" s="209" t="s">
        <v>6321</v>
      </c>
      <c r="K1989" s="209" t="s">
        <v>6321</v>
      </c>
      <c r="L1989" s="209" t="s">
        <v>6321</v>
      </c>
      <c r="M1989" s="209" t="s">
        <v>831</v>
      </c>
    </row>
    <row r="1990" spans="1:13" ht="90" x14ac:dyDescent="0.25">
      <c r="A1990" s="206" t="s">
        <v>13998</v>
      </c>
      <c r="B1990">
        <v>1962</v>
      </c>
      <c r="C1990" s="207" t="s">
        <v>13995</v>
      </c>
      <c r="D1990" s="208" t="s">
        <v>13996</v>
      </c>
      <c r="E1990" s="206" t="s">
        <v>13997</v>
      </c>
      <c r="F1990" s="209" t="s">
        <v>6625</v>
      </c>
      <c r="G1990" s="209" t="s">
        <v>6626</v>
      </c>
      <c r="H1990" s="209" t="s">
        <v>6439</v>
      </c>
      <c r="I1990" s="209" t="s">
        <v>6627</v>
      </c>
      <c r="J1990" s="209" t="s">
        <v>6321</v>
      </c>
      <c r="K1990" s="209" t="s">
        <v>6321</v>
      </c>
      <c r="L1990" s="209" t="s">
        <v>6321</v>
      </c>
      <c r="M1990" s="209" t="s">
        <v>831</v>
      </c>
    </row>
    <row r="1991" spans="1:13" ht="45" x14ac:dyDescent="0.25">
      <c r="A1991" s="206" t="s">
        <v>19992</v>
      </c>
      <c r="B1991">
        <v>3541</v>
      </c>
      <c r="C1991" s="207" t="s">
        <v>19989</v>
      </c>
      <c r="D1991" s="208" t="s">
        <v>19990</v>
      </c>
      <c r="E1991" s="206" t="s">
        <v>19991</v>
      </c>
      <c r="F1991" s="209" t="s">
        <v>19993</v>
      </c>
      <c r="G1991" s="209" t="s">
        <v>19994</v>
      </c>
      <c r="H1991" s="209" t="s">
        <v>6491</v>
      </c>
      <c r="I1991" s="209" t="s">
        <v>19994</v>
      </c>
      <c r="J1991" s="209" t="s">
        <v>6321</v>
      </c>
      <c r="K1991" s="209" t="s">
        <v>6321</v>
      </c>
      <c r="L1991" s="209" t="s">
        <v>6321</v>
      </c>
      <c r="M1991" s="209" t="s">
        <v>6363</v>
      </c>
    </row>
    <row r="1992" spans="1:13" ht="101.25" x14ac:dyDescent="0.25">
      <c r="A1992" s="206" t="s">
        <v>15005</v>
      </c>
      <c r="B1992">
        <v>2224</v>
      </c>
      <c r="C1992" s="207" t="s">
        <v>15002</v>
      </c>
      <c r="D1992" s="208" t="s">
        <v>15003</v>
      </c>
      <c r="E1992" s="206" t="s">
        <v>15004</v>
      </c>
      <c r="F1992" s="209" t="s">
        <v>15006</v>
      </c>
      <c r="G1992" s="209" t="s">
        <v>15007</v>
      </c>
      <c r="H1992" s="209" t="s">
        <v>6439</v>
      </c>
      <c r="I1992" s="209" t="s">
        <v>15008</v>
      </c>
      <c r="J1992" s="209" t="s">
        <v>6321</v>
      </c>
      <c r="K1992" s="209" t="s">
        <v>6321</v>
      </c>
      <c r="L1992" s="209" t="s">
        <v>6321</v>
      </c>
      <c r="M1992" s="209" t="s">
        <v>831</v>
      </c>
    </row>
    <row r="1993" spans="1:13" ht="90" x14ac:dyDescent="0.25">
      <c r="A1993" s="206" t="s">
        <v>15005</v>
      </c>
      <c r="B1993">
        <v>2240</v>
      </c>
      <c r="C1993" s="207" t="s">
        <v>15053</v>
      </c>
      <c r="D1993" s="208" t="s">
        <v>15054</v>
      </c>
      <c r="E1993" s="206" t="s">
        <v>15004</v>
      </c>
      <c r="F1993" s="209" t="s">
        <v>15055</v>
      </c>
      <c r="G1993" s="209" t="s">
        <v>15056</v>
      </c>
      <c r="H1993" s="209" t="s">
        <v>6439</v>
      </c>
      <c r="I1993" s="209" t="s">
        <v>15057</v>
      </c>
      <c r="J1993" s="209" t="s">
        <v>6321</v>
      </c>
      <c r="K1993" s="209" t="s">
        <v>6321</v>
      </c>
      <c r="L1993" s="209" t="s">
        <v>6321</v>
      </c>
      <c r="M1993" s="209" t="s">
        <v>831</v>
      </c>
    </row>
    <row r="1994" spans="1:13" ht="157.5" x14ac:dyDescent="0.25">
      <c r="A1994" s="202" t="s">
        <v>15011</v>
      </c>
      <c r="B1994">
        <v>2225</v>
      </c>
      <c r="C1994" s="203" t="s">
        <v>15009</v>
      </c>
      <c r="D1994" s="205" t="s">
        <v>15010</v>
      </c>
      <c r="E1994" s="202" t="s">
        <v>15004</v>
      </c>
      <c r="F1994" s="204" t="s">
        <v>15012</v>
      </c>
      <c r="G1994" s="204" t="s">
        <v>15013</v>
      </c>
      <c r="H1994" s="204" t="s">
        <v>6375</v>
      </c>
      <c r="I1994" s="204" t="s">
        <v>15014</v>
      </c>
      <c r="J1994" s="204" t="s">
        <v>6321</v>
      </c>
      <c r="K1994" s="204" t="s">
        <v>7591</v>
      </c>
      <c r="L1994" s="204" t="s">
        <v>6321</v>
      </c>
      <c r="M1994" s="204" t="s">
        <v>6330</v>
      </c>
    </row>
    <row r="1995" spans="1:13" ht="67.5" x14ac:dyDescent="0.25">
      <c r="A1995" s="206" t="s">
        <v>4082</v>
      </c>
      <c r="B1995">
        <v>3281</v>
      </c>
      <c r="C1995" s="207" t="s">
        <v>18928</v>
      </c>
      <c r="D1995" s="208" t="s">
        <v>18929</v>
      </c>
      <c r="E1995" s="206" t="s">
        <v>4084</v>
      </c>
      <c r="F1995" s="209" t="s">
        <v>18930</v>
      </c>
      <c r="G1995" s="209" t="s">
        <v>18931</v>
      </c>
      <c r="H1995" s="209" t="s">
        <v>6439</v>
      </c>
      <c r="I1995" s="209" t="s">
        <v>18932</v>
      </c>
      <c r="J1995" s="209" t="s">
        <v>6321</v>
      </c>
      <c r="K1995" s="209" t="s">
        <v>7591</v>
      </c>
      <c r="L1995" s="209" t="s">
        <v>6321</v>
      </c>
      <c r="M1995" s="209" t="s">
        <v>831</v>
      </c>
    </row>
    <row r="1996" spans="1:13" ht="78.75" x14ac:dyDescent="0.25">
      <c r="A1996" s="206" t="s">
        <v>14596</v>
      </c>
      <c r="B1996">
        <v>2124</v>
      </c>
      <c r="C1996" s="207" t="s">
        <v>14593</v>
      </c>
      <c r="D1996" s="208" t="s">
        <v>14594</v>
      </c>
      <c r="E1996" s="206" t="s">
        <v>14595</v>
      </c>
      <c r="F1996" s="209" t="s">
        <v>6611</v>
      </c>
      <c r="G1996" s="209" t="s">
        <v>9670</v>
      </c>
      <c r="H1996" s="209" t="s">
        <v>6536</v>
      </c>
      <c r="I1996" s="209" t="s">
        <v>9671</v>
      </c>
      <c r="J1996" s="209" t="s">
        <v>6321</v>
      </c>
      <c r="K1996" s="209" t="s">
        <v>14597</v>
      </c>
      <c r="L1996" s="209" t="s">
        <v>6321</v>
      </c>
      <c r="M1996" s="209" t="s">
        <v>6330</v>
      </c>
    </row>
    <row r="1997" spans="1:13" ht="112.5" x14ac:dyDescent="0.25">
      <c r="A1997" s="206" t="s">
        <v>25970</v>
      </c>
      <c r="B1997">
        <v>3547</v>
      </c>
      <c r="C1997" s="207" t="s">
        <v>25968</v>
      </c>
      <c r="D1997" s="208" t="s">
        <v>31123</v>
      </c>
      <c r="E1997" s="206" t="s">
        <v>25969</v>
      </c>
      <c r="F1997" s="209" t="s">
        <v>25971</v>
      </c>
      <c r="G1997" s="209" t="s">
        <v>25972</v>
      </c>
      <c r="H1997" s="209" t="s">
        <v>6634</v>
      </c>
      <c r="I1997" s="209" t="s">
        <v>25973</v>
      </c>
      <c r="J1997" s="209" t="s">
        <v>6321</v>
      </c>
      <c r="K1997" s="209" t="s">
        <v>6321</v>
      </c>
      <c r="L1997" s="209" t="s">
        <v>6321</v>
      </c>
      <c r="M1997" s="209" t="s">
        <v>25671</v>
      </c>
    </row>
    <row r="1998" spans="1:13" ht="67.5" x14ac:dyDescent="0.25">
      <c r="A1998" s="202" t="s">
        <v>4165</v>
      </c>
      <c r="B1998">
        <v>124</v>
      </c>
      <c r="C1998" s="203" t="s">
        <v>6932</v>
      </c>
      <c r="D1998" s="205" t="s">
        <v>6933</v>
      </c>
      <c r="E1998" s="202" t="s">
        <v>4167</v>
      </c>
      <c r="F1998" s="204" t="s">
        <v>6934</v>
      </c>
      <c r="G1998" s="204" t="s">
        <v>6935</v>
      </c>
      <c r="H1998" s="204" t="s">
        <v>6536</v>
      </c>
      <c r="I1998" s="204" t="s">
        <v>6936</v>
      </c>
      <c r="J1998" s="204" t="s">
        <v>6321</v>
      </c>
      <c r="K1998" s="204" t="s">
        <v>6321</v>
      </c>
      <c r="L1998" s="204" t="s">
        <v>6321</v>
      </c>
      <c r="M1998" s="204" t="s">
        <v>6330</v>
      </c>
    </row>
    <row r="1999" spans="1:13" ht="90" x14ac:dyDescent="0.25">
      <c r="A1999" s="206" t="s">
        <v>1078</v>
      </c>
      <c r="B1999">
        <v>3845</v>
      </c>
      <c r="C1999" s="207" t="s">
        <v>21104</v>
      </c>
      <c r="D1999" s="208" t="s">
        <v>21105</v>
      </c>
      <c r="E1999" s="206" t="s">
        <v>1079</v>
      </c>
      <c r="F1999" s="209" t="s">
        <v>21106</v>
      </c>
      <c r="G1999" s="209" t="s">
        <v>21107</v>
      </c>
      <c r="H1999" s="209" t="s">
        <v>6570</v>
      </c>
      <c r="I1999" s="209" t="s">
        <v>21108</v>
      </c>
      <c r="J1999" s="209" t="s">
        <v>6321</v>
      </c>
      <c r="K1999" s="209" t="s">
        <v>21109</v>
      </c>
      <c r="L1999" s="209" t="s">
        <v>6321</v>
      </c>
      <c r="M1999" s="209" t="s">
        <v>9943</v>
      </c>
    </row>
    <row r="2000" spans="1:13" ht="67.5" x14ac:dyDescent="0.25">
      <c r="A2000" s="202" t="s">
        <v>14267</v>
      </c>
      <c r="B2000">
        <v>2025</v>
      </c>
      <c r="C2000" s="203" t="s">
        <v>14264</v>
      </c>
      <c r="D2000" s="205" t="s">
        <v>14265</v>
      </c>
      <c r="E2000" s="202" t="s">
        <v>14266</v>
      </c>
      <c r="F2000" s="204" t="s">
        <v>31124</v>
      </c>
      <c r="G2000" s="204" t="s">
        <v>31125</v>
      </c>
      <c r="H2000" s="204" t="s">
        <v>6439</v>
      </c>
      <c r="I2000" s="204" t="s">
        <v>31126</v>
      </c>
      <c r="J2000" s="204" t="s">
        <v>6321</v>
      </c>
      <c r="K2000" s="204" t="s">
        <v>31127</v>
      </c>
      <c r="L2000" s="204" t="s">
        <v>6321</v>
      </c>
      <c r="M2000" s="204" t="s">
        <v>30489</v>
      </c>
    </row>
    <row r="2001" spans="1:13" ht="101.25" x14ac:dyDescent="0.25">
      <c r="A2001" s="206" t="s">
        <v>13972</v>
      </c>
      <c r="B2001">
        <v>1953</v>
      </c>
      <c r="C2001" s="207" t="s">
        <v>13970</v>
      </c>
      <c r="D2001" s="208" t="s">
        <v>25808</v>
      </c>
      <c r="E2001" s="206" t="s">
        <v>13971</v>
      </c>
      <c r="F2001" s="209" t="s">
        <v>25767</v>
      </c>
      <c r="G2001" s="209" t="s">
        <v>25768</v>
      </c>
      <c r="H2001" s="209" t="s">
        <v>25573</v>
      </c>
      <c r="I2001" s="209" t="s">
        <v>25769</v>
      </c>
      <c r="J2001" s="209" t="s">
        <v>6321</v>
      </c>
      <c r="K2001" s="209" t="s">
        <v>25809</v>
      </c>
      <c r="L2001" s="209" t="s">
        <v>6321</v>
      </c>
      <c r="M2001" s="209" t="s">
        <v>25575</v>
      </c>
    </row>
    <row r="2002" spans="1:13" ht="101.25" x14ac:dyDescent="0.25">
      <c r="A2002" s="206" t="s">
        <v>14022</v>
      </c>
      <c r="B2002">
        <v>1968</v>
      </c>
      <c r="C2002" s="207" t="s">
        <v>14020</v>
      </c>
      <c r="D2002" s="208" t="s">
        <v>25810</v>
      </c>
      <c r="E2002" s="206" t="s">
        <v>14021</v>
      </c>
      <c r="F2002" s="209" t="s">
        <v>25811</v>
      </c>
      <c r="G2002" s="209" t="s">
        <v>25768</v>
      </c>
      <c r="H2002" s="209" t="s">
        <v>25573</v>
      </c>
      <c r="I2002" s="209" t="s">
        <v>25769</v>
      </c>
      <c r="J2002" s="209" t="s">
        <v>6321</v>
      </c>
      <c r="K2002" s="209" t="s">
        <v>25812</v>
      </c>
      <c r="L2002" s="209" t="s">
        <v>6321</v>
      </c>
      <c r="M2002" s="209" t="s">
        <v>25575</v>
      </c>
    </row>
    <row r="2003" spans="1:13" ht="78.75" x14ac:dyDescent="0.25">
      <c r="A2003" s="206" t="s">
        <v>15030</v>
      </c>
      <c r="B2003">
        <v>2233</v>
      </c>
      <c r="C2003" s="207" t="s">
        <v>15027</v>
      </c>
      <c r="D2003" s="208" t="s">
        <v>15028</v>
      </c>
      <c r="E2003" s="206" t="s">
        <v>15029</v>
      </c>
      <c r="F2003" s="209" t="s">
        <v>15031</v>
      </c>
      <c r="G2003" s="209" t="s">
        <v>15032</v>
      </c>
      <c r="H2003" s="209" t="s">
        <v>6522</v>
      </c>
      <c r="I2003" s="209" t="s">
        <v>15033</v>
      </c>
      <c r="J2003" s="209" t="s">
        <v>6321</v>
      </c>
      <c r="K2003" s="209" t="s">
        <v>6321</v>
      </c>
      <c r="L2003" s="209" t="s">
        <v>6321</v>
      </c>
      <c r="M2003" s="209" t="s">
        <v>831</v>
      </c>
    </row>
    <row r="2004" spans="1:13" ht="45" x14ac:dyDescent="0.25">
      <c r="A2004" s="202" t="s">
        <v>8132</v>
      </c>
      <c r="B2004">
        <v>377</v>
      </c>
      <c r="C2004" s="203" t="s">
        <v>8129</v>
      </c>
      <c r="D2004" s="205" t="s">
        <v>8130</v>
      </c>
      <c r="E2004" s="202" t="s">
        <v>8131</v>
      </c>
      <c r="F2004" s="204" t="s">
        <v>6437</v>
      </c>
      <c r="G2004" s="204" t="s">
        <v>6438</v>
      </c>
      <c r="H2004" s="204" t="s">
        <v>6439</v>
      </c>
      <c r="I2004" s="204" t="s">
        <v>6440</v>
      </c>
      <c r="J2004" s="204" t="s">
        <v>6321</v>
      </c>
      <c r="K2004" s="204" t="s">
        <v>6321</v>
      </c>
      <c r="L2004" s="204" t="s">
        <v>6321</v>
      </c>
      <c r="M2004" s="204" t="s">
        <v>6363</v>
      </c>
    </row>
    <row r="2005" spans="1:13" ht="78.75" x14ac:dyDescent="0.25">
      <c r="A2005" s="202" t="s">
        <v>9933</v>
      </c>
      <c r="B2005">
        <v>893</v>
      </c>
      <c r="C2005" s="203" t="s">
        <v>9930</v>
      </c>
      <c r="D2005" s="205" t="s">
        <v>9931</v>
      </c>
      <c r="E2005" s="202" t="s">
        <v>9932</v>
      </c>
      <c r="F2005" s="204" t="s">
        <v>8532</v>
      </c>
      <c r="G2005" s="204" t="s">
        <v>9929</v>
      </c>
      <c r="H2005" s="204" t="s">
        <v>7494</v>
      </c>
      <c r="I2005" s="204" t="s">
        <v>9929</v>
      </c>
      <c r="J2005" s="204" t="s">
        <v>6321</v>
      </c>
      <c r="K2005" s="204" t="s">
        <v>6321</v>
      </c>
      <c r="L2005" s="204" t="s">
        <v>6321</v>
      </c>
      <c r="M2005" s="204" t="s">
        <v>930</v>
      </c>
    </row>
    <row r="2006" spans="1:13" ht="78.75" x14ac:dyDescent="0.25">
      <c r="A2006" s="202" t="s">
        <v>9939</v>
      </c>
      <c r="B2006">
        <v>895</v>
      </c>
      <c r="C2006" s="203" t="s">
        <v>9936</v>
      </c>
      <c r="D2006" s="205" t="s">
        <v>9937</v>
      </c>
      <c r="E2006" s="202" t="s">
        <v>9938</v>
      </c>
      <c r="F2006" s="204" t="s">
        <v>9940</v>
      </c>
      <c r="G2006" s="204" t="s">
        <v>9941</v>
      </c>
      <c r="H2006" s="204" t="s">
        <v>7479</v>
      </c>
      <c r="I2006" s="204" t="s">
        <v>9942</v>
      </c>
      <c r="J2006" s="204" t="s">
        <v>6321</v>
      </c>
      <c r="K2006" s="204" t="s">
        <v>6321</v>
      </c>
      <c r="L2006" s="204" t="s">
        <v>6321</v>
      </c>
      <c r="M2006" s="204" t="s">
        <v>9943</v>
      </c>
    </row>
    <row r="2007" spans="1:13" ht="56.25" x14ac:dyDescent="0.25">
      <c r="A2007" s="202" t="s">
        <v>18050</v>
      </c>
      <c r="B2007">
        <v>3064</v>
      </c>
      <c r="C2007" s="203" t="s">
        <v>18047</v>
      </c>
      <c r="D2007" s="205" t="s">
        <v>18048</v>
      </c>
      <c r="E2007" s="202" t="s">
        <v>18049</v>
      </c>
      <c r="F2007" s="204" t="s">
        <v>6824</v>
      </c>
      <c r="G2007" s="204" t="s">
        <v>6825</v>
      </c>
      <c r="H2007" s="204" t="s">
        <v>6473</v>
      </c>
      <c r="I2007" s="204" t="s">
        <v>6825</v>
      </c>
      <c r="J2007" s="204" t="s">
        <v>6321</v>
      </c>
      <c r="K2007" s="204" t="s">
        <v>6321</v>
      </c>
      <c r="L2007" s="204" t="s">
        <v>6321</v>
      </c>
      <c r="M2007" s="204" t="s">
        <v>831</v>
      </c>
    </row>
    <row r="2008" spans="1:13" ht="56.25" x14ac:dyDescent="0.25">
      <c r="A2008" s="206" t="s">
        <v>15023</v>
      </c>
      <c r="B2008">
        <v>2228</v>
      </c>
      <c r="C2008" s="207" t="s">
        <v>15020</v>
      </c>
      <c r="D2008" s="208" t="s">
        <v>15021</v>
      </c>
      <c r="E2008" s="206" t="s">
        <v>15022</v>
      </c>
      <c r="F2008" s="209" t="s">
        <v>11703</v>
      </c>
      <c r="G2008" s="209" t="s">
        <v>11704</v>
      </c>
      <c r="H2008" s="209" t="s">
        <v>6473</v>
      </c>
      <c r="I2008" s="209" t="s">
        <v>11704</v>
      </c>
      <c r="J2008" s="209" t="s">
        <v>6321</v>
      </c>
      <c r="K2008" s="209" t="s">
        <v>6321</v>
      </c>
      <c r="L2008" s="209" t="s">
        <v>6321</v>
      </c>
      <c r="M2008" s="209" t="s">
        <v>831</v>
      </c>
    </row>
    <row r="2009" spans="1:13" ht="78.75" x14ac:dyDescent="0.25">
      <c r="A2009" s="206" t="s">
        <v>20431</v>
      </c>
      <c r="B2009">
        <v>3674</v>
      </c>
      <c r="C2009" s="207" t="s">
        <v>20428</v>
      </c>
      <c r="D2009" s="208" t="s">
        <v>20429</v>
      </c>
      <c r="E2009" s="206" t="s">
        <v>20430</v>
      </c>
      <c r="F2009" s="209" t="s">
        <v>20432</v>
      </c>
      <c r="G2009" s="209" t="s">
        <v>20433</v>
      </c>
      <c r="H2009" s="209" t="s">
        <v>6522</v>
      </c>
      <c r="I2009" s="209" t="s">
        <v>20434</v>
      </c>
      <c r="J2009" s="209" t="s">
        <v>6321</v>
      </c>
      <c r="K2009" s="209" t="s">
        <v>16100</v>
      </c>
      <c r="L2009" s="209" t="s">
        <v>6321</v>
      </c>
      <c r="M2009" s="209" t="s">
        <v>6946</v>
      </c>
    </row>
    <row r="2010" spans="1:13" ht="78.75" x14ac:dyDescent="0.25">
      <c r="A2010" s="202" t="s">
        <v>31128</v>
      </c>
      <c r="B2010">
        <v>3264</v>
      </c>
      <c r="C2010" s="203" t="s">
        <v>18857</v>
      </c>
      <c r="D2010" s="202" t="s">
        <v>31129</v>
      </c>
      <c r="E2010" s="202" t="s">
        <v>31130</v>
      </c>
      <c r="F2010" s="204" t="s">
        <v>6625</v>
      </c>
      <c r="G2010" s="204" t="s">
        <v>6626</v>
      </c>
      <c r="H2010" s="204" t="s">
        <v>6439</v>
      </c>
      <c r="I2010" s="204" t="s">
        <v>6627</v>
      </c>
      <c r="J2010" s="204" t="s">
        <v>6321</v>
      </c>
      <c r="K2010" s="204" t="s">
        <v>6321</v>
      </c>
      <c r="L2010" s="204" t="s">
        <v>6321</v>
      </c>
      <c r="M2010" s="204" t="s">
        <v>831</v>
      </c>
    </row>
    <row r="2011" spans="1:13" ht="101.25" x14ac:dyDescent="0.25">
      <c r="A2011" s="206" t="s">
        <v>31131</v>
      </c>
      <c r="B2011">
        <v>3266</v>
      </c>
      <c r="C2011" s="207" t="s">
        <v>18858</v>
      </c>
      <c r="D2011" s="206" t="s">
        <v>31132</v>
      </c>
      <c r="E2011" s="206" t="s">
        <v>31130</v>
      </c>
      <c r="F2011" s="209" t="s">
        <v>6576</v>
      </c>
      <c r="G2011" s="209" t="s">
        <v>6577</v>
      </c>
      <c r="H2011" s="209" t="s">
        <v>12240</v>
      </c>
      <c r="I2011" s="209" t="s">
        <v>16675</v>
      </c>
      <c r="J2011" s="209" t="s">
        <v>6321</v>
      </c>
      <c r="K2011" s="209" t="s">
        <v>18859</v>
      </c>
      <c r="L2011" s="209" t="s">
        <v>6321</v>
      </c>
      <c r="M2011" s="209" t="s">
        <v>831</v>
      </c>
    </row>
    <row r="2012" spans="1:13" ht="56.25" x14ac:dyDescent="0.25">
      <c r="A2012" s="206" t="s">
        <v>4290</v>
      </c>
      <c r="B2012">
        <v>1318</v>
      </c>
      <c r="C2012" s="207" t="s">
        <v>11608</v>
      </c>
      <c r="D2012" s="208" t="s">
        <v>11609</v>
      </c>
      <c r="E2012" s="206" t="s">
        <v>4292</v>
      </c>
      <c r="F2012" s="209" t="s">
        <v>11610</v>
      </c>
      <c r="G2012" s="209" t="s">
        <v>11611</v>
      </c>
      <c r="H2012" s="209" t="s">
        <v>6746</v>
      </c>
      <c r="I2012" s="209" t="s">
        <v>11612</v>
      </c>
      <c r="J2012" s="209" t="s">
        <v>6321</v>
      </c>
      <c r="K2012" s="209" t="s">
        <v>6321</v>
      </c>
      <c r="L2012" s="209" t="s">
        <v>6321</v>
      </c>
      <c r="M2012" s="209" t="s">
        <v>831</v>
      </c>
    </row>
    <row r="2013" spans="1:13" ht="67.5" x14ac:dyDescent="0.25">
      <c r="A2013" s="206" t="s">
        <v>18841</v>
      </c>
      <c r="B2013">
        <v>3261</v>
      </c>
      <c r="C2013" s="207" t="s">
        <v>18838</v>
      </c>
      <c r="D2013" s="208" t="s">
        <v>18839</v>
      </c>
      <c r="E2013" s="206" t="s">
        <v>18840</v>
      </c>
      <c r="F2013" s="209" t="s">
        <v>6673</v>
      </c>
      <c r="G2013" s="209" t="s">
        <v>6674</v>
      </c>
      <c r="H2013" s="209" t="s">
        <v>6473</v>
      </c>
      <c r="I2013" s="209" t="s">
        <v>6674</v>
      </c>
      <c r="J2013" s="209" t="s">
        <v>6321</v>
      </c>
      <c r="K2013" s="209" t="s">
        <v>6321</v>
      </c>
      <c r="L2013" s="209" t="s">
        <v>6321</v>
      </c>
      <c r="M2013" s="209" t="s">
        <v>831</v>
      </c>
    </row>
    <row r="2014" spans="1:13" ht="78.75" x14ac:dyDescent="0.25">
      <c r="A2014" s="202" t="s">
        <v>19552</v>
      </c>
      <c r="B2014">
        <v>3433</v>
      </c>
      <c r="C2014" s="203" t="s">
        <v>19550</v>
      </c>
      <c r="D2014" s="205" t="s">
        <v>25957</v>
      </c>
      <c r="E2014" s="202" t="s">
        <v>19551</v>
      </c>
      <c r="F2014" s="204" t="s">
        <v>25958</v>
      </c>
      <c r="G2014" s="204" t="s">
        <v>25959</v>
      </c>
      <c r="H2014" s="204" t="s">
        <v>6634</v>
      </c>
      <c r="I2014" s="204" t="s">
        <v>25960</v>
      </c>
      <c r="J2014" s="204" t="s">
        <v>6321</v>
      </c>
      <c r="K2014" s="204" t="s">
        <v>16100</v>
      </c>
      <c r="L2014" s="204" t="s">
        <v>6321</v>
      </c>
      <c r="M2014" s="204" t="s">
        <v>25579</v>
      </c>
    </row>
    <row r="2015" spans="1:13" ht="45" x14ac:dyDescent="0.25">
      <c r="A2015" s="206" t="s">
        <v>6869</v>
      </c>
      <c r="B2015">
        <v>111</v>
      </c>
      <c r="C2015" s="207" t="s">
        <v>6866</v>
      </c>
      <c r="D2015" s="208" t="s">
        <v>6867</v>
      </c>
      <c r="E2015" s="206" t="s">
        <v>6868</v>
      </c>
      <c r="F2015" s="209" t="s">
        <v>6744</v>
      </c>
      <c r="G2015" s="209" t="s">
        <v>6745</v>
      </c>
      <c r="H2015" s="209" t="s">
        <v>6746</v>
      </c>
      <c r="I2015" s="209" t="s">
        <v>6747</v>
      </c>
      <c r="J2015" s="209" t="s">
        <v>6321</v>
      </c>
      <c r="K2015" s="209" t="s">
        <v>6321</v>
      </c>
      <c r="L2015" s="209" t="s">
        <v>6321</v>
      </c>
      <c r="M2015" s="209" t="s">
        <v>831</v>
      </c>
    </row>
    <row r="2016" spans="1:13" ht="67.5" x14ac:dyDescent="0.25">
      <c r="A2016" s="206" t="s">
        <v>31133</v>
      </c>
      <c r="B2016">
        <v>3559</v>
      </c>
      <c r="C2016" s="207" t="s">
        <v>31134</v>
      </c>
      <c r="D2016" s="208" t="s">
        <v>31135</v>
      </c>
      <c r="E2016" s="206" t="s">
        <v>31136</v>
      </c>
      <c r="F2016" s="209" t="s">
        <v>25958</v>
      </c>
      <c r="G2016" s="209" t="s">
        <v>31137</v>
      </c>
      <c r="H2016" s="209" t="s">
        <v>6634</v>
      </c>
      <c r="I2016" s="209" t="s">
        <v>31138</v>
      </c>
      <c r="J2016" s="209" t="s">
        <v>6321</v>
      </c>
      <c r="K2016" s="209" t="s">
        <v>31139</v>
      </c>
      <c r="L2016" s="209" t="s">
        <v>6321</v>
      </c>
      <c r="M2016" s="209" t="s">
        <v>29562</v>
      </c>
    </row>
    <row r="2017" spans="1:13" ht="56.25" x14ac:dyDescent="0.25">
      <c r="A2017" s="206" t="s">
        <v>19152</v>
      </c>
      <c r="B2017">
        <v>3337</v>
      </c>
      <c r="C2017" s="207" t="s">
        <v>19149</v>
      </c>
      <c r="D2017" s="208" t="s">
        <v>19150</v>
      </c>
      <c r="E2017" s="206" t="s">
        <v>19151</v>
      </c>
      <c r="F2017" s="209" t="s">
        <v>6695</v>
      </c>
      <c r="G2017" s="209" t="s">
        <v>6696</v>
      </c>
      <c r="H2017" s="209" t="s">
        <v>6439</v>
      </c>
      <c r="I2017" s="209" t="s">
        <v>6696</v>
      </c>
      <c r="J2017" s="209" t="s">
        <v>6321</v>
      </c>
      <c r="K2017" s="209" t="s">
        <v>6321</v>
      </c>
      <c r="L2017" s="209" t="s">
        <v>6321</v>
      </c>
      <c r="M2017" s="209" t="s">
        <v>831</v>
      </c>
    </row>
    <row r="2018" spans="1:13" ht="101.25" x14ac:dyDescent="0.25">
      <c r="A2018" s="202" t="s">
        <v>5921</v>
      </c>
      <c r="B2018">
        <v>3211</v>
      </c>
      <c r="C2018" s="203" t="s">
        <v>18654</v>
      </c>
      <c r="D2018" s="205" t="s">
        <v>18655</v>
      </c>
      <c r="E2018" s="202" t="s">
        <v>5927</v>
      </c>
      <c r="F2018" s="204" t="s">
        <v>18646</v>
      </c>
      <c r="G2018" s="204" t="s">
        <v>18647</v>
      </c>
      <c r="H2018" s="204" t="s">
        <v>7161</v>
      </c>
      <c r="I2018" s="204" t="s">
        <v>18648</v>
      </c>
      <c r="J2018" s="204" t="s">
        <v>6321</v>
      </c>
      <c r="K2018" s="204" t="s">
        <v>12521</v>
      </c>
      <c r="L2018" s="204" t="s">
        <v>6321</v>
      </c>
      <c r="M2018" s="204" t="s">
        <v>930</v>
      </c>
    </row>
    <row r="2019" spans="1:13" ht="101.25" x14ac:dyDescent="0.25">
      <c r="A2019" s="206" t="s">
        <v>5928</v>
      </c>
      <c r="B2019">
        <v>3212</v>
      </c>
      <c r="C2019" s="207" t="s">
        <v>18656</v>
      </c>
      <c r="D2019" s="208" t="s">
        <v>18657</v>
      </c>
      <c r="E2019" s="206" t="s">
        <v>5930</v>
      </c>
      <c r="F2019" s="209" t="s">
        <v>18650</v>
      </c>
      <c r="G2019" s="209" t="s">
        <v>18658</v>
      </c>
      <c r="H2019" s="209" t="s">
        <v>18652</v>
      </c>
      <c r="I2019" s="209" t="s">
        <v>18653</v>
      </c>
      <c r="J2019" s="209" t="s">
        <v>6321</v>
      </c>
      <c r="K2019" s="209" t="s">
        <v>12521</v>
      </c>
      <c r="L2019" s="209" t="s">
        <v>6321</v>
      </c>
      <c r="M2019" s="209" t="s">
        <v>930</v>
      </c>
    </row>
    <row r="2020" spans="1:13" ht="168.75" x14ac:dyDescent="0.25">
      <c r="A2020" s="202" t="s">
        <v>4322</v>
      </c>
      <c r="B2020">
        <v>4007</v>
      </c>
      <c r="C2020" s="203" t="s">
        <v>21656</v>
      </c>
      <c r="D2020" s="205" t="s">
        <v>21657</v>
      </c>
      <c r="E2020" s="202" t="s">
        <v>4324</v>
      </c>
      <c r="F2020" s="204" t="s">
        <v>6857</v>
      </c>
      <c r="G2020" s="204" t="s">
        <v>6858</v>
      </c>
      <c r="H2020" s="204" t="s">
        <v>6427</v>
      </c>
      <c r="I2020" s="204" t="s">
        <v>6858</v>
      </c>
      <c r="J2020" s="204" t="s">
        <v>6321</v>
      </c>
      <c r="K2020" s="204" t="s">
        <v>6321</v>
      </c>
      <c r="L2020" s="204" t="s">
        <v>21459</v>
      </c>
      <c r="M2020" s="204" t="s">
        <v>6330</v>
      </c>
    </row>
    <row r="2021" spans="1:13" ht="22.5" x14ac:dyDescent="0.25">
      <c r="A2021" s="206" t="s">
        <v>21503</v>
      </c>
      <c r="B2021">
        <v>3962</v>
      </c>
      <c r="C2021" s="207" t="s">
        <v>21500</v>
      </c>
      <c r="D2021" s="208" t="s">
        <v>21501</v>
      </c>
      <c r="E2021" s="206" t="s">
        <v>21502</v>
      </c>
      <c r="F2021" s="209" t="s">
        <v>6857</v>
      </c>
      <c r="G2021" s="209" t="s">
        <v>6858</v>
      </c>
      <c r="H2021" s="209" t="s">
        <v>6427</v>
      </c>
      <c r="I2021" s="209" t="s">
        <v>6858</v>
      </c>
      <c r="J2021" s="209" t="s">
        <v>6321</v>
      </c>
      <c r="K2021" s="209" t="s">
        <v>6321</v>
      </c>
      <c r="L2021" s="209" t="s">
        <v>21459</v>
      </c>
      <c r="M2021" s="209" t="s">
        <v>831</v>
      </c>
    </row>
    <row r="2022" spans="1:13" ht="101.25" x14ac:dyDescent="0.25">
      <c r="A2022" s="202" t="s">
        <v>5938</v>
      </c>
      <c r="B2022">
        <v>3213</v>
      </c>
      <c r="C2022" s="203" t="s">
        <v>18659</v>
      </c>
      <c r="D2022" s="205" t="s">
        <v>18660</v>
      </c>
      <c r="E2022" s="202" t="s">
        <v>5939</v>
      </c>
      <c r="F2022" s="204" t="s">
        <v>18661</v>
      </c>
      <c r="G2022" s="204" t="s">
        <v>18662</v>
      </c>
      <c r="H2022" s="204" t="s">
        <v>18652</v>
      </c>
      <c r="I2022" s="204" t="s">
        <v>18663</v>
      </c>
      <c r="J2022" s="204" t="s">
        <v>6321</v>
      </c>
      <c r="K2022" s="204" t="s">
        <v>12521</v>
      </c>
      <c r="L2022" s="204" t="s">
        <v>6321</v>
      </c>
      <c r="M2022" s="204" t="s">
        <v>930</v>
      </c>
    </row>
    <row r="2023" spans="1:13" ht="56.25" x14ac:dyDescent="0.25">
      <c r="A2023" s="202" t="s">
        <v>18058</v>
      </c>
      <c r="B2023">
        <v>3066</v>
      </c>
      <c r="C2023" s="203" t="s">
        <v>18055</v>
      </c>
      <c r="D2023" s="205" t="s">
        <v>18056</v>
      </c>
      <c r="E2023" s="202" t="s">
        <v>18057</v>
      </c>
      <c r="F2023" s="204" t="s">
        <v>18059</v>
      </c>
      <c r="G2023" s="204" t="s">
        <v>18060</v>
      </c>
      <c r="H2023" s="204" t="s">
        <v>6578</v>
      </c>
      <c r="I2023" s="204" t="s">
        <v>18060</v>
      </c>
      <c r="J2023" s="204" t="s">
        <v>6321</v>
      </c>
      <c r="K2023" s="204" t="s">
        <v>6321</v>
      </c>
      <c r="L2023" s="204" t="s">
        <v>6321</v>
      </c>
      <c r="M2023" s="204" t="s">
        <v>831</v>
      </c>
    </row>
    <row r="2024" spans="1:13" ht="157.5" x14ac:dyDescent="0.25">
      <c r="A2024" s="202" t="s">
        <v>31140</v>
      </c>
      <c r="B2024">
        <v>3560</v>
      </c>
      <c r="C2024" s="203" t="s">
        <v>31141</v>
      </c>
      <c r="D2024" s="205" t="s">
        <v>31142</v>
      </c>
      <c r="E2024" s="202" t="s">
        <v>31143</v>
      </c>
      <c r="F2024" s="204" t="s">
        <v>31144</v>
      </c>
      <c r="G2024" s="204" t="s">
        <v>31145</v>
      </c>
      <c r="H2024" s="204" t="s">
        <v>8304</v>
      </c>
      <c r="I2024" s="204" t="s">
        <v>31146</v>
      </c>
      <c r="J2024" s="204" t="s">
        <v>7056</v>
      </c>
      <c r="K2024" s="204" t="s">
        <v>31147</v>
      </c>
      <c r="L2024" s="204" t="s">
        <v>6321</v>
      </c>
      <c r="M2024" s="204" t="s">
        <v>29562</v>
      </c>
    </row>
    <row r="2025" spans="1:13" ht="202.5" x14ac:dyDescent="0.25">
      <c r="A2025" s="202" t="s">
        <v>22852</v>
      </c>
      <c r="B2025">
        <v>4327</v>
      </c>
      <c r="C2025" s="203" t="s">
        <v>22849</v>
      </c>
      <c r="D2025" s="205" t="s">
        <v>22850</v>
      </c>
      <c r="E2025" s="202" t="s">
        <v>22851</v>
      </c>
      <c r="F2025" s="204" t="s">
        <v>22839</v>
      </c>
      <c r="G2025" s="204" t="s">
        <v>22840</v>
      </c>
      <c r="H2025" s="204" t="s">
        <v>6427</v>
      </c>
      <c r="I2025" s="204" t="s">
        <v>22840</v>
      </c>
      <c r="J2025" s="204" t="s">
        <v>6321</v>
      </c>
      <c r="K2025" s="204" t="s">
        <v>6321</v>
      </c>
      <c r="L2025" s="204" t="s">
        <v>2115</v>
      </c>
      <c r="M2025" s="204" t="s">
        <v>6330</v>
      </c>
    </row>
    <row r="2026" spans="1:13" ht="202.5" x14ac:dyDescent="0.25">
      <c r="A2026" s="206" t="s">
        <v>22856</v>
      </c>
      <c r="B2026">
        <v>4328</v>
      </c>
      <c r="C2026" s="207" t="s">
        <v>22853</v>
      </c>
      <c r="D2026" s="208" t="s">
        <v>22854</v>
      </c>
      <c r="E2026" s="206" t="s">
        <v>22855</v>
      </c>
      <c r="F2026" s="209" t="s">
        <v>22839</v>
      </c>
      <c r="G2026" s="209" t="s">
        <v>22840</v>
      </c>
      <c r="H2026" s="209" t="s">
        <v>6427</v>
      </c>
      <c r="I2026" s="209" t="s">
        <v>22840</v>
      </c>
      <c r="J2026" s="209" t="s">
        <v>6321</v>
      </c>
      <c r="K2026" s="209" t="s">
        <v>6321</v>
      </c>
      <c r="L2026" s="209" t="s">
        <v>2115</v>
      </c>
      <c r="M2026" s="209" t="s">
        <v>6330</v>
      </c>
    </row>
    <row r="2027" spans="1:13" ht="213.75" x14ac:dyDescent="0.25">
      <c r="A2027" s="206" t="s">
        <v>21895</v>
      </c>
      <c r="B2027">
        <v>4072</v>
      </c>
      <c r="C2027" s="207" t="s">
        <v>21893</v>
      </c>
      <c r="D2027" s="208" t="s">
        <v>26083</v>
      </c>
      <c r="E2027" s="206" t="s">
        <v>21894</v>
      </c>
      <c r="F2027" s="209" t="s">
        <v>6857</v>
      </c>
      <c r="G2027" s="209" t="s">
        <v>6858</v>
      </c>
      <c r="H2027" s="209" t="s">
        <v>6427</v>
      </c>
      <c r="I2027" s="209" t="s">
        <v>6858</v>
      </c>
      <c r="J2027" s="209" t="s">
        <v>6321</v>
      </c>
      <c r="K2027" s="209" t="s">
        <v>6321</v>
      </c>
      <c r="L2027" s="209" t="s">
        <v>6321</v>
      </c>
      <c r="M2027" s="209" t="s">
        <v>831</v>
      </c>
    </row>
    <row r="2028" spans="1:13" ht="225" x14ac:dyDescent="0.25">
      <c r="A2028" s="202" t="s">
        <v>22860</v>
      </c>
      <c r="B2028">
        <v>4329</v>
      </c>
      <c r="C2028" s="203" t="s">
        <v>22857</v>
      </c>
      <c r="D2028" s="205" t="s">
        <v>22858</v>
      </c>
      <c r="E2028" s="202" t="s">
        <v>22859</v>
      </c>
      <c r="F2028" s="204" t="s">
        <v>22839</v>
      </c>
      <c r="G2028" s="204" t="s">
        <v>22840</v>
      </c>
      <c r="H2028" s="204" t="s">
        <v>6427</v>
      </c>
      <c r="I2028" s="204" t="s">
        <v>22840</v>
      </c>
      <c r="J2028" s="204" t="s">
        <v>6321</v>
      </c>
      <c r="K2028" s="204" t="s">
        <v>6321</v>
      </c>
      <c r="L2028" s="204" t="s">
        <v>2115</v>
      </c>
      <c r="M2028" s="204" t="s">
        <v>6330</v>
      </c>
    </row>
    <row r="2029" spans="1:13" ht="236.25" x14ac:dyDescent="0.25">
      <c r="A2029" s="202" t="s">
        <v>23181</v>
      </c>
      <c r="B2029">
        <v>4409</v>
      </c>
      <c r="C2029" s="203" t="s">
        <v>23178</v>
      </c>
      <c r="D2029" s="205" t="s">
        <v>23179</v>
      </c>
      <c r="E2029" s="202" t="s">
        <v>23180</v>
      </c>
      <c r="F2029" s="204" t="s">
        <v>22839</v>
      </c>
      <c r="G2029" s="204" t="s">
        <v>22840</v>
      </c>
      <c r="H2029" s="204" t="s">
        <v>6427</v>
      </c>
      <c r="I2029" s="204" t="s">
        <v>22840</v>
      </c>
      <c r="J2029" s="204" t="s">
        <v>6321</v>
      </c>
      <c r="K2029" s="204" t="s">
        <v>6321</v>
      </c>
      <c r="L2029" s="204" t="s">
        <v>2115</v>
      </c>
      <c r="M2029" s="204" t="s">
        <v>6330</v>
      </c>
    </row>
    <row r="2030" spans="1:13" ht="213.75" x14ac:dyDescent="0.25">
      <c r="A2030" s="206" t="s">
        <v>23185</v>
      </c>
      <c r="B2030">
        <v>4410</v>
      </c>
      <c r="C2030" s="207" t="s">
        <v>23182</v>
      </c>
      <c r="D2030" s="208" t="s">
        <v>23183</v>
      </c>
      <c r="E2030" s="206" t="s">
        <v>23184</v>
      </c>
      <c r="F2030" s="209" t="s">
        <v>22839</v>
      </c>
      <c r="G2030" s="209" t="s">
        <v>22840</v>
      </c>
      <c r="H2030" s="209" t="s">
        <v>6427</v>
      </c>
      <c r="I2030" s="209" t="s">
        <v>22840</v>
      </c>
      <c r="J2030" s="209" t="s">
        <v>6321</v>
      </c>
      <c r="K2030" s="209" t="s">
        <v>6321</v>
      </c>
      <c r="L2030" s="209" t="s">
        <v>2115</v>
      </c>
      <c r="M2030" s="209" t="s">
        <v>6330</v>
      </c>
    </row>
    <row r="2031" spans="1:13" ht="326.25" x14ac:dyDescent="0.25">
      <c r="A2031" s="206" t="s">
        <v>22028</v>
      </c>
      <c r="B2031">
        <v>4114</v>
      </c>
      <c r="C2031" s="207" t="s">
        <v>22026</v>
      </c>
      <c r="D2031" s="208" t="s">
        <v>26118</v>
      </c>
      <c r="E2031" s="206" t="s">
        <v>22027</v>
      </c>
      <c r="F2031" s="209" t="s">
        <v>21592</v>
      </c>
      <c r="G2031" s="209" t="s">
        <v>6858</v>
      </c>
      <c r="H2031" s="209" t="s">
        <v>6427</v>
      </c>
      <c r="I2031" s="209" t="s">
        <v>6858</v>
      </c>
      <c r="J2031" s="209" t="s">
        <v>6321</v>
      </c>
      <c r="K2031" s="209" t="s">
        <v>6321</v>
      </c>
      <c r="L2031" s="209" t="s">
        <v>6321</v>
      </c>
      <c r="M2031" s="209" t="s">
        <v>831</v>
      </c>
    </row>
    <row r="2032" spans="1:13" ht="292.5" x14ac:dyDescent="0.25">
      <c r="A2032" s="202" t="s">
        <v>22031</v>
      </c>
      <c r="B2032">
        <v>4115</v>
      </c>
      <c r="C2032" s="203" t="s">
        <v>22029</v>
      </c>
      <c r="D2032" s="205" t="s">
        <v>26119</v>
      </c>
      <c r="E2032" s="202" t="s">
        <v>22030</v>
      </c>
      <c r="F2032" s="204" t="s">
        <v>21592</v>
      </c>
      <c r="G2032" s="204" t="s">
        <v>6858</v>
      </c>
      <c r="H2032" s="204" t="s">
        <v>6427</v>
      </c>
      <c r="I2032" s="204" t="s">
        <v>6858</v>
      </c>
      <c r="J2032" s="204" t="s">
        <v>6321</v>
      </c>
      <c r="K2032" s="204" t="s">
        <v>6321</v>
      </c>
      <c r="L2032" s="204" t="s">
        <v>6321</v>
      </c>
      <c r="M2032" s="204" t="s">
        <v>831</v>
      </c>
    </row>
    <row r="2033" spans="1:13" ht="270" x14ac:dyDescent="0.25">
      <c r="A2033" s="206" t="s">
        <v>22034</v>
      </c>
      <c r="B2033">
        <v>4116</v>
      </c>
      <c r="C2033" s="207" t="s">
        <v>22032</v>
      </c>
      <c r="D2033" s="208" t="s">
        <v>26120</v>
      </c>
      <c r="E2033" s="206" t="s">
        <v>22033</v>
      </c>
      <c r="F2033" s="209" t="s">
        <v>21592</v>
      </c>
      <c r="G2033" s="209" t="s">
        <v>6858</v>
      </c>
      <c r="H2033" s="209" t="s">
        <v>6427</v>
      </c>
      <c r="I2033" s="209" t="s">
        <v>6858</v>
      </c>
      <c r="J2033" s="209" t="s">
        <v>6321</v>
      </c>
      <c r="K2033" s="209" t="s">
        <v>6321</v>
      </c>
      <c r="L2033" s="209" t="s">
        <v>6321</v>
      </c>
      <c r="M2033" s="209" t="s">
        <v>831</v>
      </c>
    </row>
    <row r="2034" spans="1:13" ht="270" x14ac:dyDescent="0.25">
      <c r="A2034" s="202" t="s">
        <v>22037</v>
      </c>
      <c r="B2034">
        <v>4117</v>
      </c>
      <c r="C2034" s="203" t="s">
        <v>22035</v>
      </c>
      <c r="D2034" s="205" t="s">
        <v>26121</v>
      </c>
      <c r="E2034" s="202" t="s">
        <v>22036</v>
      </c>
      <c r="F2034" s="204" t="s">
        <v>21592</v>
      </c>
      <c r="G2034" s="204" t="s">
        <v>6858</v>
      </c>
      <c r="H2034" s="204" t="s">
        <v>6427</v>
      </c>
      <c r="I2034" s="204" t="s">
        <v>6858</v>
      </c>
      <c r="J2034" s="204" t="s">
        <v>6321</v>
      </c>
      <c r="K2034" s="204" t="s">
        <v>6321</v>
      </c>
      <c r="L2034" s="204" t="s">
        <v>6321</v>
      </c>
      <c r="M2034" s="204" t="s">
        <v>831</v>
      </c>
    </row>
    <row r="2035" spans="1:13" ht="281.25" x14ac:dyDescent="0.25">
      <c r="A2035" s="206" t="s">
        <v>22952</v>
      </c>
      <c r="B2035">
        <v>4352</v>
      </c>
      <c r="C2035" s="207" t="s">
        <v>22949</v>
      </c>
      <c r="D2035" s="208" t="s">
        <v>22950</v>
      </c>
      <c r="E2035" s="206" t="s">
        <v>22951</v>
      </c>
      <c r="F2035" s="209" t="s">
        <v>22839</v>
      </c>
      <c r="G2035" s="209" t="s">
        <v>22840</v>
      </c>
      <c r="H2035" s="209" t="s">
        <v>6427</v>
      </c>
      <c r="I2035" s="209" t="s">
        <v>22840</v>
      </c>
      <c r="J2035" s="209" t="s">
        <v>6321</v>
      </c>
      <c r="K2035" s="209" t="s">
        <v>6321</v>
      </c>
      <c r="L2035" s="209" t="s">
        <v>2115</v>
      </c>
      <c r="M2035" s="209" t="s">
        <v>6330</v>
      </c>
    </row>
    <row r="2036" spans="1:13" ht="281.25" x14ac:dyDescent="0.25">
      <c r="A2036" s="202" t="s">
        <v>22956</v>
      </c>
      <c r="B2036">
        <v>4353</v>
      </c>
      <c r="C2036" s="203" t="s">
        <v>22953</v>
      </c>
      <c r="D2036" s="205" t="s">
        <v>22954</v>
      </c>
      <c r="E2036" s="202" t="s">
        <v>22955</v>
      </c>
      <c r="F2036" s="204" t="s">
        <v>22839</v>
      </c>
      <c r="G2036" s="204" t="s">
        <v>22840</v>
      </c>
      <c r="H2036" s="204" t="s">
        <v>6427</v>
      </c>
      <c r="I2036" s="204" t="s">
        <v>22840</v>
      </c>
      <c r="J2036" s="204" t="s">
        <v>6321</v>
      </c>
      <c r="K2036" s="204" t="s">
        <v>6321</v>
      </c>
      <c r="L2036" s="204" t="s">
        <v>2115</v>
      </c>
      <c r="M2036" s="204" t="s">
        <v>6330</v>
      </c>
    </row>
    <row r="2037" spans="1:13" ht="292.5" x14ac:dyDescent="0.25">
      <c r="A2037" s="202" t="s">
        <v>21898</v>
      </c>
      <c r="B2037">
        <v>4073</v>
      </c>
      <c r="C2037" s="203" t="s">
        <v>21896</v>
      </c>
      <c r="D2037" s="205" t="s">
        <v>26084</v>
      </c>
      <c r="E2037" s="202" t="s">
        <v>21897</v>
      </c>
      <c r="F2037" s="204" t="s">
        <v>6857</v>
      </c>
      <c r="G2037" s="204" t="s">
        <v>6858</v>
      </c>
      <c r="H2037" s="204" t="s">
        <v>6427</v>
      </c>
      <c r="I2037" s="204" t="s">
        <v>6858</v>
      </c>
      <c r="J2037" s="204" t="s">
        <v>6321</v>
      </c>
      <c r="K2037" s="204" t="s">
        <v>6321</v>
      </c>
      <c r="L2037" s="204" t="s">
        <v>6321</v>
      </c>
      <c r="M2037" s="204" t="s">
        <v>831</v>
      </c>
    </row>
    <row r="2038" spans="1:13" ht="270" x14ac:dyDescent="0.25">
      <c r="A2038" s="206" t="s">
        <v>23515</v>
      </c>
      <c r="B2038">
        <v>4498</v>
      </c>
      <c r="C2038" s="207" t="s">
        <v>23513</v>
      </c>
      <c r="D2038" s="208" t="s">
        <v>26181</v>
      </c>
      <c r="E2038" s="206" t="s">
        <v>23514</v>
      </c>
      <c r="F2038" s="209" t="s">
        <v>6857</v>
      </c>
      <c r="G2038" s="209" t="s">
        <v>6858</v>
      </c>
      <c r="H2038" s="209" t="s">
        <v>6427</v>
      </c>
      <c r="I2038" s="209" t="s">
        <v>6858</v>
      </c>
      <c r="J2038" s="209" t="s">
        <v>6321</v>
      </c>
      <c r="K2038" s="209" t="s">
        <v>6321</v>
      </c>
      <c r="L2038" s="209" t="s">
        <v>6321</v>
      </c>
      <c r="M2038" s="209" t="s">
        <v>831</v>
      </c>
    </row>
    <row r="2039" spans="1:13" ht="281.25" x14ac:dyDescent="0.25">
      <c r="A2039" s="202" t="s">
        <v>23518</v>
      </c>
      <c r="B2039">
        <v>4499</v>
      </c>
      <c r="C2039" s="203" t="s">
        <v>23516</v>
      </c>
      <c r="D2039" s="205" t="s">
        <v>26182</v>
      </c>
      <c r="E2039" s="202" t="s">
        <v>23517</v>
      </c>
      <c r="F2039" s="204" t="s">
        <v>6857</v>
      </c>
      <c r="G2039" s="204" t="s">
        <v>6858</v>
      </c>
      <c r="H2039" s="204" t="s">
        <v>6427</v>
      </c>
      <c r="I2039" s="204" t="s">
        <v>6858</v>
      </c>
      <c r="J2039" s="204" t="s">
        <v>6321</v>
      </c>
      <c r="K2039" s="204" t="s">
        <v>6321</v>
      </c>
      <c r="L2039" s="204" t="s">
        <v>6321</v>
      </c>
      <c r="M2039" s="204" t="s">
        <v>831</v>
      </c>
    </row>
    <row r="2040" spans="1:13" ht="292.5" x14ac:dyDescent="0.25">
      <c r="A2040" s="206" t="s">
        <v>21901</v>
      </c>
      <c r="B2040">
        <v>4074</v>
      </c>
      <c r="C2040" s="207" t="s">
        <v>21899</v>
      </c>
      <c r="D2040" s="208" t="s">
        <v>26085</v>
      </c>
      <c r="E2040" s="206" t="s">
        <v>21900</v>
      </c>
      <c r="F2040" s="209" t="s">
        <v>6857</v>
      </c>
      <c r="G2040" s="209" t="s">
        <v>6858</v>
      </c>
      <c r="H2040" s="209" t="s">
        <v>6427</v>
      </c>
      <c r="I2040" s="209" t="s">
        <v>6858</v>
      </c>
      <c r="J2040" s="209" t="s">
        <v>6321</v>
      </c>
      <c r="K2040" s="209" t="s">
        <v>6321</v>
      </c>
      <c r="L2040" s="209" t="s">
        <v>6321</v>
      </c>
      <c r="M2040" s="209" t="s">
        <v>831</v>
      </c>
    </row>
    <row r="2041" spans="1:13" ht="270" x14ac:dyDescent="0.25">
      <c r="A2041" s="202" t="s">
        <v>21904</v>
      </c>
      <c r="B2041">
        <v>4075</v>
      </c>
      <c r="C2041" s="203" t="s">
        <v>21902</v>
      </c>
      <c r="D2041" s="205" t="s">
        <v>26086</v>
      </c>
      <c r="E2041" s="202" t="s">
        <v>21903</v>
      </c>
      <c r="F2041" s="204" t="s">
        <v>6857</v>
      </c>
      <c r="G2041" s="204" t="s">
        <v>6858</v>
      </c>
      <c r="H2041" s="204" t="s">
        <v>6427</v>
      </c>
      <c r="I2041" s="204" t="s">
        <v>6858</v>
      </c>
      <c r="J2041" s="204" t="s">
        <v>6321</v>
      </c>
      <c r="K2041" s="204" t="s">
        <v>6321</v>
      </c>
      <c r="L2041" s="204" t="s">
        <v>6321</v>
      </c>
      <c r="M2041" s="204" t="s">
        <v>831</v>
      </c>
    </row>
    <row r="2042" spans="1:13" ht="315" x14ac:dyDescent="0.25">
      <c r="A2042" s="206" t="s">
        <v>22992</v>
      </c>
      <c r="B2042">
        <v>4362</v>
      </c>
      <c r="C2042" s="207" t="s">
        <v>22989</v>
      </c>
      <c r="D2042" s="208" t="s">
        <v>22990</v>
      </c>
      <c r="E2042" s="206" t="s">
        <v>22991</v>
      </c>
      <c r="F2042" s="209" t="s">
        <v>22839</v>
      </c>
      <c r="G2042" s="209" t="s">
        <v>22840</v>
      </c>
      <c r="H2042" s="209" t="s">
        <v>6427</v>
      </c>
      <c r="I2042" s="209" t="s">
        <v>22840</v>
      </c>
      <c r="J2042" s="209" t="s">
        <v>6321</v>
      </c>
      <c r="K2042" s="209" t="s">
        <v>6321</v>
      </c>
      <c r="L2042" s="209" t="s">
        <v>2115</v>
      </c>
      <c r="M2042" s="209" t="s">
        <v>6330</v>
      </c>
    </row>
    <row r="2043" spans="1:13" ht="315" x14ac:dyDescent="0.25">
      <c r="A2043" s="202" t="s">
        <v>22892</v>
      </c>
      <c r="B2043">
        <v>4337</v>
      </c>
      <c r="C2043" s="203" t="s">
        <v>22889</v>
      </c>
      <c r="D2043" s="205" t="s">
        <v>22890</v>
      </c>
      <c r="E2043" s="202" t="s">
        <v>22891</v>
      </c>
      <c r="F2043" s="204" t="s">
        <v>22839</v>
      </c>
      <c r="G2043" s="204" t="s">
        <v>22840</v>
      </c>
      <c r="H2043" s="204" t="s">
        <v>6427</v>
      </c>
      <c r="I2043" s="204" t="s">
        <v>22840</v>
      </c>
      <c r="J2043" s="204" t="s">
        <v>6321</v>
      </c>
      <c r="K2043" s="204" t="s">
        <v>6321</v>
      </c>
      <c r="L2043" s="204" t="s">
        <v>2115</v>
      </c>
      <c r="M2043" s="204" t="s">
        <v>6330</v>
      </c>
    </row>
    <row r="2044" spans="1:13" ht="303.75" x14ac:dyDescent="0.25">
      <c r="A2044" s="206" t="s">
        <v>22896</v>
      </c>
      <c r="B2044">
        <v>4338</v>
      </c>
      <c r="C2044" s="207" t="s">
        <v>22893</v>
      </c>
      <c r="D2044" s="208" t="s">
        <v>22894</v>
      </c>
      <c r="E2044" s="206" t="s">
        <v>22895</v>
      </c>
      <c r="F2044" s="209" t="s">
        <v>22839</v>
      </c>
      <c r="G2044" s="209" t="s">
        <v>22840</v>
      </c>
      <c r="H2044" s="209" t="s">
        <v>6427</v>
      </c>
      <c r="I2044" s="209" t="s">
        <v>22840</v>
      </c>
      <c r="J2044" s="209" t="s">
        <v>6321</v>
      </c>
      <c r="K2044" s="209" t="s">
        <v>6321</v>
      </c>
      <c r="L2044" s="209" t="s">
        <v>2115</v>
      </c>
      <c r="M2044" s="209" t="s">
        <v>6330</v>
      </c>
    </row>
    <row r="2045" spans="1:13" ht="315" x14ac:dyDescent="0.25">
      <c r="A2045" s="202" t="s">
        <v>22900</v>
      </c>
      <c r="B2045">
        <v>4339</v>
      </c>
      <c r="C2045" s="203" t="s">
        <v>22897</v>
      </c>
      <c r="D2045" s="205" t="s">
        <v>22898</v>
      </c>
      <c r="E2045" s="202" t="s">
        <v>22899</v>
      </c>
      <c r="F2045" s="204" t="s">
        <v>22839</v>
      </c>
      <c r="G2045" s="204" t="s">
        <v>22840</v>
      </c>
      <c r="H2045" s="204" t="s">
        <v>6427</v>
      </c>
      <c r="I2045" s="204" t="s">
        <v>22840</v>
      </c>
      <c r="J2045" s="204" t="s">
        <v>6321</v>
      </c>
      <c r="K2045" s="204" t="s">
        <v>6321</v>
      </c>
      <c r="L2045" s="204" t="s">
        <v>2115</v>
      </c>
      <c r="M2045" s="204" t="s">
        <v>6330</v>
      </c>
    </row>
    <row r="2046" spans="1:13" ht="326.25" x14ac:dyDescent="0.25">
      <c r="A2046" s="206" t="s">
        <v>22021</v>
      </c>
      <c r="B2046">
        <v>4112</v>
      </c>
      <c r="C2046" s="207" t="s">
        <v>22019</v>
      </c>
      <c r="D2046" s="208" t="s">
        <v>26117</v>
      </c>
      <c r="E2046" s="206" t="s">
        <v>22020</v>
      </c>
      <c r="F2046" s="209" t="s">
        <v>6857</v>
      </c>
      <c r="G2046" s="209" t="s">
        <v>6858</v>
      </c>
      <c r="H2046" s="209" t="s">
        <v>6427</v>
      </c>
      <c r="I2046" s="209" t="s">
        <v>6858</v>
      </c>
      <c r="J2046" s="209" t="s">
        <v>6321</v>
      </c>
      <c r="K2046" s="209" t="s">
        <v>6321</v>
      </c>
      <c r="L2046" s="209" t="s">
        <v>6321</v>
      </c>
      <c r="M2046" s="209" t="s">
        <v>831</v>
      </c>
    </row>
    <row r="2047" spans="1:13" ht="258.75" x14ac:dyDescent="0.25">
      <c r="A2047" s="202" t="s">
        <v>22996</v>
      </c>
      <c r="B2047">
        <v>4363</v>
      </c>
      <c r="C2047" s="203" t="s">
        <v>22993</v>
      </c>
      <c r="D2047" s="205" t="s">
        <v>22994</v>
      </c>
      <c r="E2047" s="202" t="s">
        <v>22995</v>
      </c>
      <c r="F2047" s="204" t="s">
        <v>22839</v>
      </c>
      <c r="G2047" s="204" t="s">
        <v>22840</v>
      </c>
      <c r="H2047" s="204" t="s">
        <v>6427</v>
      </c>
      <c r="I2047" s="204" t="s">
        <v>22840</v>
      </c>
      <c r="J2047" s="204" t="s">
        <v>6321</v>
      </c>
      <c r="K2047" s="204" t="s">
        <v>6321</v>
      </c>
      <c r="L2047" s="204" t="s">
        <v>2115</v>
      </c>
      <c r="M2047" s="204" t="s">
        <v>6330</v>
      </c>
    </row>
    <row r="2048" spans="1:13" ht="236.25" x14ac:dyDescent="0.25">
      <c r="A2048" s="202" t="s">
        <v>23189</v>
      </c>
      <c r="B2048">
        <v>4411</v>
      </c>
      <c r="C2048" s="203" t="s">
        <v>23186</v>
      </c>
      <c r="D2048" s="205" t="s">
        <v>23187</v>
      </c>
      <c r="E2048" s="202" t="s">
        <v>23188</v>
      </c>
      <c r="F2048" s="204" t="s">
        <v>22839</v>
      </c>
      <c r="G2048" s="204" t="s">
        <v>22840</v>
      </c>
      <c r="H2048" s="204" t="s">
        <v>6427</v>
      </c>
      <c r="I2048" s="204" t="s">
        <v>22840</v>
      </c>
      <c r="J2048" s="204" t="s">
        <v>6321</v>
      </c>
      <c r="K2048" s="204" t="s">
        <v>6321</v>
      </c>
      <c r="L2048" s="204" t="s">
        <v>2115</v>
      </c>
      <c r="M2048" s="204" t="s">
        <v>6330</v>
      </c>
    </row>
    <row r="2049" spans="1:13" ht="213.75" x14ac:dyDescent="0.25">
      <c r="A2049" s="206" t="s">
        <v>22904</v>
      </c>
      <c r="B2049">
        <v>4340</v>
      </c>
      <c r="C2049" s="207" t="s">
        <v>22901</v>
      </c>
      <c r="D2049" s="208" t="s">
        <v>22902</v>
      </c>
      <c r="E2049" s="206" t="s">
        <v>22903</v>
      </c>
      <c r="F2049" s="209" t="s">
        <v>22839</v>
      </c>
      <c r="G2049" s="209" t="s">
        <v>22840</v>
      </c>
      <c r="H2049" s="209" t="s">
        <v>6427</v>
      </c>
      <c r="I2049" s="209" t="s">
        <v>22840</v>
      </c>
      <c r="J2049" s="209" t="s">
        <v>6321</v>
      </c>
      <c r="K2049" s="209" t="s">
        <v>6321</v>
      </c>
      <c r="L2049" s="209" t="s">
        <v>2115</v>
      </c>
      <c r="M2049" s="209" t="s">
        <v>6330</v>
      </c>
    </row>
    <row r="2050" spans="1:13" ht="315" x14ac:dyDescent="0.25">
      <c r="A2050" s="206" t="s">
        <v>23465</v>
      </c>
      <c r="B2050">
        <v>4482</v>
      </c>
      <c r="C2050" s="207" t="s">
        <v>23463</v>
      </c>
      <c r="D2050" s="208" t="s">
        <v>26167</v>
      </c>
      <c r="E2050" s="206" t="s">
        <v>23464</v>
      </c>
      <c r="F2050" s="209" t="s">
        <v>23413</v>
      </c>
      <c r="G2050" s="209" t="s">
        <v>23414</v>
      </c>
      <c r="H2050" s="209" t="s">
        <v>6427</v>
      </c>
      <c r="I2050" s="209" t="s">
        <v>23414</v>
      </c>
      <c r="J2050" s="209" t="s">
        <v>6321</v>
      </c>
      <c r="K2050" s="209" t="s">
        <v>6321</v>
      </c>
      <c r="L2050" s="209" t="s">
        <v>6321</v>
      </c>
      <c r="M2050" s="209" t="s">
        <v>831</v>
      </c>
    </row>
    <row r="2051" spans="1:13" ht="247.5" x14ac:dyDescent="0.25">
      <c r="A2051" s="202" t="s">
        <v>23060</v>
      </c>
      <c r="B2051">
        <v>4379</v>
      </c>
      <c r="C2051" s="203" t="s">
        <v>23057</v>
      </c>
      <c r="D2051" s="205" t="s">
        <v>23058</v>
      </c>
      <c r="E2051" s="202" t="s">
        <v>23059</v>
      </c>
      <c r="F2051" s="204" t="s">
        <v>22839</v>
      </c>
      <c r="G2051" s="204" t="s">
        <v>22840</v>
      </c>
      <c r="H2051" s="204" t="s">
        <v>6427</v>
      </c>
      <c r="I2051" s="204" t="s">
        <v>22840</v>
      </c>
      <c r="J2051" s="204" t="s">
        <v>6321</v>
      </c>
      <c r="K2051" s="204" t="s">
        <v>6321</v>
      </c>
      <c r="L2051" s="204" t="s">
        <v>2115</v>
      </c>
      <c r="M2051" s="204" t="s">
        <v>6330</v>
      </c>
    </row>
    <row r="2052" spans="1:13" ht="191.25" x14ac:dyDescent="0.25">
      <c r="A2052" s="206" t="s">
        <v>21907</v>
      </c>
      <c r="B2052">
        <v>4076</v>
      </c>
      <c r="C2052" s="207" t="s">
        <v>21905</v>
      </c>
      <c r="D2052" s="208" t="s">
        <v>26087</v>
      </c>
      <c r="E2052" s="206" t="s">
        <v>21906</v>
      </c>
      <c r="F2052" s="209" t="s">
        <v>6857</v>
      </c>
      <c r="G2052" s="209" t="s">
        <v>6858</v>
      </c>
      <c r="H2052" s="209" t="s">
        <v>6427</v>
      </c>
      <c r="I2052" s="209" t="s">
        <v>6858</v>
      </c>
      <c r="J2052" s="209" t="s">
        <v>6321</v>
      </c>
      <c r="K2052" s="209" t="s">
        <v>6321</v>
      </c>
      <c r="L2052" s="209" t="s">
        <v>6321</v>
      </c>
      <c r="M2052" s="209" t="s">
        <v>831</v>
      </c>
    </row>
    <row r="2053" spans="1:13" ht="213.75" x14ac:dyDescent="0.25">
      <c r="A2053" s="206" t="s">
        <v>23572</v>
      </c>
      <c r="B2053">
        <v>4516</v>
      </c>
      <c r="C2053" s="207" t="s">
        <v>23570</v>
      </c>
      <c r="D2053" s="208" t="s">
        <v>26196</v>
      </c>
      <c r="E2053" s="206" t="s">
        <v>23571</v>
      </c>
      <c r="F2053" s="209" t="s">
        <v>6857</v>
      </c>
      <c r="G2053" s="209" t="s">
        <v>6858</v>
      </c>
      <c r="H2053" s="209" t="s">
        <v>6427</v>
      </c>
      <c r="I2053" s="209" t="s">
        <v>6858</v>
      </c>
      <c r="J2053" s="209" t="s">
        <v>6321</v>
      </c>
      <c r="K2053" s="209" t="s">
        <v>6321</v>
      </c>
      <c r="L2053" s="209" t="s">
        <v>22664</v>
      </c>
      <c r="M2053" s="209" t="s">
        <v>831</v>
      </c>
    </row>
    <row r="2054" spans="1:13" ht="236.25" x14ac:dyDescent="0.25">
      <c r="A2054" s="206" t="s">
        <v>23521</v>
      </c>
      <c r="B2054">
        <v>4500</v>
      </c>
      <c r="C2054" s="207" t="s">
        <v>23519</v>
      </c>
      <c r="D2054" s="208" t="s">
        <v>26183</v>
      </c>
      <c r="E2054" s="206" t="s">
        <v>23520</v>
      </c>
      <c r="F2054" s="209" t="s">
        <v>8513</v>
      </c>
      <c r="G2054" s="209" t="s">
        <v>8514</v>
      </c>
      <c r="H2054" s="209" t="s">
        <v>7494</v>
      </c>
      <c r="I2054" s="209" t="s">
        <v>8514</v>
      </c>
      <c r="J2054" s="209" t="s">
        <v>6321</v>
      </c>
      <c r="K2054" s="209" t="s">
        <v>6321</v>
      </c>
      <c r="L2054" s="209" t="s">
        <v>6321</v>
      </c>
      <c r="M2054" s="209" t="s">
        <v>831</v>
      </c>
    </row>
    <row r="2055" spans="1:13" ht="247.5" x14ac:dyDescent="0.25">
      <c r="A2055" s="206" t="s">
        <v>23193</v>
      </c>
      <c r="B2055">
        <v>4412</v>
      </c>
      <c r="C2055" s="207" t="s">
        <v>23190</v>
      </c>
      <c r="D2055" s="208" t="s">
        <v>23191</v>
      </c>
      <c r="E2055" s="206" t="s">
        <v>23192</v>
      </c>
      <c r="F2055" s="209" t="s">
        <v>22839</v>
      </c>
      <c r="G2055" s="209" t="s">
        <v>22840</v>
      </c>
      <c r="H2055" s="209" t="s">
        <v>6427</v>
      </c>
      <c r="I2055" s="209" t="s">
        <v>22840</v>
      </c>
      <c r="J2055" s="209" t="s">
        <v>6321</v>
      </c>
      <c r="K2055" s="209" t="s">
        <v>6321</v>
      </c>
      <c r="L2055" s="209" t="s">
        <v>2115</v>
      </c>
      <c r="M2055" s="209" t="s">
        <v>6330</v>
      </c>
    </row>
    <row r="2056" spans="1:13" ht="281.25" x14ac:dyDescent="0.25">
      <c r="A2056" s="202" t="s">
        <v>21910</v>
      </c>
      <c r="B2056">
        <v>4077</v>
      </c>
      <c r="C2056" s="203" t="s">
        <v>21908</v>
      </c>
      <c r="D2056" s="205" t="s">
        <v>26088</v>
      </c>
      <c r="E2056" s="202" t="s">
        <v>21909</v>
      </c>
      <c r="F2056" s="204" t="s">
        <v>6857</v>
      </c>
      <c r="G2056" s="204" t="s">
        <v>6858</v>
      </c>
      <c r="H2056" s="204" t="s">
        <v>6427</v>
      </c>
      <c r="I2056" s="204" t="s">
        <v>6858</v>
      </c>
      <c r="J2056" s="204" t="s">
        <v>6321</v>
      </c>
      <c r="K2056" s="204" t="s">
        <v>6321</v>
      </c>
      <c r="L2056" s="204" t="s">
        <v>6321</v>
      </c>
      <c r="M2056" s="204" t="s">
        <v>831</v>
      </c>
    </row>
    <row r="2057" spans="1:13" ht="303.75" x14ac:dyDescent="0.25">
      <c r="A2057" s="206" t="s">
        <v>21913</v>
      </c>
      <c r="B2057">
        <v>4078</v>
      </c>
      <c r="C2057" s="207" t="s">
        <v>21911</v>
      </c>
      <c r="D2057" s="208" t="s">
        <v>26089</v>
      </c>
      <c r="E2057" s="206" t="s">
        <v>21912</v>
      </c>
      <c r="F2057" s="209" t="s">
        <v>6857</v>
      </c>
      <c r="G2057" s="209" t="s">
        <v>6858</v>
      </c>
      <c r="H2057" s="209" t="s">
        <v>6427</v>
      </c>
      <c r="I2057" s="209" t="s">
        <v>6858</v>
      </c>
      <c r="J2057" s="209" t="s">
        <v>6321</v>
      </c>
      <c r="K2057" s="209" t="s">
        <v>6321</v>
      </c>
      <c r="L2057" s="209" t="s">
        <v>6321</v>
      </c>
      <c r="M2057" s="209" t="s">
        <v>831</v>
      </c>
    </row>
    <row r="2058" spans="1:13" ht="236.25" x14ac:dyDescent="0.25">
      <c r="A2058" s="202" t="s">
        <v>23524</v>
      </c>
      <c r="B2058">
        <v>4501</v>
      </c>
      <c r="C2058" s="203" t="s">
        <v>23522</v>
      </c>
      <c r="D2058" s="205" t="s">
        <v>26184</v>
      </c>
      <c r="E2058" s="202" t="s">
        <v>23523</v>
      </c>
      <c r="F2058" s="204" t="s">
        <v>6857</v>
      </c>
      <c r="G2058" s="204" t="s">
        <v>6858</v>
      </c>
      <c r="H2058" s="204" t="s">
        <v>6427</v>
      </c>
      <c r="I2058" s="204" t="s">
        <v>6858</v>
      </c>
      <c r="J2058" s="204" t="s">
        <v>6321</v>
      </c>
      <c r="K2058" s="204" t="s">
        <v>6321</v>
      </c>
      <c r="L2058" s="204" t="s">
        <v>6321</v>
      </c>
      <c r="M2058" s="204" t="s">
        <v>831</v>
      </c>
    </row>
    <row r="2059" spans="1:13" ht="247.5" x14ac:dyDescent="0.25">
      <c r="A2059" s="206" t="s">
        <v>23064</v>
      </c>
      <c r="B2059">
        <v>4380</v>
      </c>
      <c r="C2059" s="207" t="s">
        <v>23061</v>
      </c>
      <c r="D2059" s="208" t="s">
        <v>23062</v>
      </c>
      <c r="E2059" s="206" t="s">
        <v>23063</v>
      </c>
      <c r="F2059" s="209" t="s">
        <v>22839</v>
      </c>
      <c r="G2059" s="209" t="s">
        <v>22840</v>
      </c>
      <c r="H2059" s="209" t="s">
        <v>6427</v>
      </c>
      <c r="I2059" s="209" t="s">
        <v>22840</v>
      </c>
      <c r="J2059" s="209" t="s">
        <v>6321</v>
      </c>
      <c r="K2059" s="209" t="s">
        <v>6321</v>
      </c>
      <c r="L2059" s="209" t="s">
        <v>2115</v>
      </c>
      <c r="M2059" s="209" t="s">
        <v>6330</v>
      </c>
    </row>
    <row r="2060" spans="1:13" ht="236.25" x14ac:dyDescent="0.25">
      <c r="A2060" s="202" t="s">
        <v>22908</v>
      </c>
      <c r="B2060">
        <v>4341</v>
      </c>
      <c r="C2060" s="203" t="s">
        <v>22905</v>
      </c>
      <c r="D2060" s="205" t="s">
        <v>22906</v>
      </c>
      <c r="E2060" s="202" t="s">
        <v>22907</v>
      </c>
      <c r="F2060" s="204" t="s">
        <v>22839</v>
      </c>
      <c r="G2060" s="204" t="s">
        <v>22840</v>
      </c>
      <c r="H2060" s="204" t="s">
        <v>6427</v>
      </c>
      <c r="I2060" s="204" t="s">
        <v>22840</v>
      </c>
      <c r="J2060" s="204" t="s">
        <v>6321</v>
      </c>
      <c r="K2060" s="204" t="s">
        <v>6321</v>
      </c>
      <c r="L2060" s="204" t="s">
        <v>2115</v>
      </c>
      <c r="M2060" s="204" t="s">
        <v>6330</v>
      </c>
    </row>
    <row r="2061" spans="1:13" ht="270" x14ac:dyDescent="0.25">
      <c r="A2061" s="202" t="s">
        <v>22667</v>
      </c>
      <c r="B2061">
        <v>4275</v>
      </c>
      <c r="C2061" s="203" t="s">
        <v>22665</v>
      </c>
      <c r="D2061" s="205" t="s">
        <v>26130</v>
      </c>
      <c r="E2061" s="202" t="s">
        <v>22666</v>
      </c>
      <c r="F2061" s="204" t="s">
        <v>6857</v>
      </c>
      <c r="G2061" s="204" t="s">
        <v>6858</v>
      </c>
      <c r="H2061" s="204" t="s">
        <v>6427</v>
      </c>
      <c r="I2061" s="204" t="s">
        <v>6858</v>
      </c>
      <c r="J2061" s="204" t="s">
        <v>6321</v>
      </c>
      <c r="K2061" s="204" t="s">
        <v>6321</v>
      </c>
      <c r="L2061" s="204" t="s">
        <v>22668</v>
      </c>
      <c r="M2061" s="204" t="s">
        <v>831</v>
      </c>
    </row>
    <row r="2062" spans="1:13" ht="258.75" x14ac:dyDescent="0.25">
      <c r="A2062" s="202" t="s">
        <v>23197</v>
      </c>
      <c r="B2062">
        <v>4413</v>
      </c>
      <c r="C2062" s="203" t="s">
        <v>23194</v>
      </c>
      <c r="D2062" s="205" t="s">
        <v>23195</v>
      </c>
      <c r="E2062" s="202" t="s">
        <v>23196</v>
      </c>
      <c r="F2062" s="204" t="s">
        <v>22839</v>
      </c>
      <c r="G2062" s="204" t="s">
        <v>22840</v>
      </c>
      <c r="H2062" s="204" t="s">
        <v>6427</v>
      </c>
      <c r="I2062" s="204" t="s">
        <v>22840</v>
      </c>
      <c r="J2062" s="204" t="s">
        <v>6321</v>
      </c>
      <c r="K2062" s="204" t="s">
        <v>6321</v>
      </c>
      <c r="L2062" s="204" t="s">
        <v>2115</v>
      </c>
      <c r="M2062" s="204" t="s">
        <v>6330</v>
      </c>
    </row>
    <row r="2063" spans="1:13" ht="247.5" x14ac:dyDescent="0.25">
      <c r="A2063" s="202" t="s">
        <v>23575</v>
      </c>
      <c r="B2063">
        <v>4517</v>
      </c>
      <c r="C2063" s="203" t="s">
        <v>23573</v>
      </c>
      <c r="D2063" s="205" t="s">
        <v>26197</v>
      </c>
      <c r="E2063" s="202" t="s">
        <v>23574</v>
      </c>
      <c r="F2063" s="204" t="s">
        <v>6857</v>
      </c>
      <c r="G2063" s="204" t="s">
        <v>6858</v>
      </c>
      <c r="H2063" s="204" t="s">
        <v>6427</v>
      </c>
      <c r="I2063" s="204" t="s">
        <v>6858</v>
      </c>
      <c r="J2063" s="204" t="s">
        <v>6321</v>
      </c>
      <c r="K2063" s="204" t="s">
        <v>6321</v>
      </c>
      <c r="L2063" s="204" t="s">
        <v>22664</v>
      </c>
      <c r="M2063" s="204" t="s">
        <v>831</v>
      </c>
    </row>
    <row r="2064" spans="1:13" ht="247.5" x14ac:dyDescent="0.25">
      <c r="A2064" s="206" t="s">
        <v>23578</v>
      </c>
      <c r="B2064">
        <v>4518</v>
      </c>
      <c r="C2064" s="207" t="s">
        <v>23576</v>
      </c>
      <c r="D2064" s="208" t="s">
        <v>26198</v>
      </c>
      <c r="E2064" s="206" t="s">
        <v>23577</v>
      </c>
      <c r="F2064" s="209" t="s">
        <v>6857</v>
      </c>
      <c r="G2064" s="209" t="s">
        <v>6858</v>
      </c>
      <c r="H2064" s="209" t="s">
        <v>6427</v>
      </c>
      <c r="I2064" s="209" t="s">
        <v>6858</v>
      </c>
      <c r="J2064" s="209" t="s">
        <v>6321</v>
      </c>
      <c r="K2064" s="209" t="s">
        <v>6321</v>
      </c>
      <c r="L2064" s="209" t="s">
        <v>22664</v>
      </c>
      <c r="M2064" s="209" t="s">
        <v>831</v>
      </c>
    </row>
    <row r="2065" spans="1:13" ht="225" x14ac:dyDescent="0.25">
      <c r="A2065" s="206" t="s">
        <v>22671</v>
      </c>
      <c r="B2065">
        <v>4276</v>
      </c>
      <c r="C2065" s="207" t="s">
        <v>22669</v>
      </c>
      <c r="D2065" s="208" t="s">
        <v>26131</v>
      </c>
      <c r="E2065" s="206" t="s">
        <v>22670</v>
      </c>
      <c r="F2065" s="209" t="s">
        <v>6857</v>
      </c>
      <c r="G2065" s="209" t="s">
        <v>6858</v>
      </c>
      <c r="H2065" s="209" t="s">
        <v>6427</v>
      </c>
      <c r="I2065" s="209" t="s">
        <v>6858</v>
      </c>
      <c r="J2065" s="209" t="s">
        <v>6321</v>
      </c>
      <c r="K2065" s="209" t="s">
        <v>6321</v>
      </c>
      <c r="L2065" s="209" t="s">
        <v>22668</v>
      </c>
      <c r="M2065" s="209" t="s">
        <v>831</v>
      </c>
    </row>
    <row r="2066" spans="1:13" ht="236.25" x14ac:dyDescent="0.25">
      <c r="A2066" s="202" t="s">
        <v>22674</v>
      </c>
      <c r="B2066">
        <v>4277</v>
      </c>
      <c r="C2066" s="203" t="s">
        <v>22672</v>
      </c>
      <c r="D2066" s="205" t="s">
        <v>26132</v>
      </c>
      <c r="E2066" s="202" t="s">
        <v>22673</v>
      </c>
      <c r="F2066" s="204" t="s">
        <v>6857</v>
      </c>
      <c r="G2066" s="204" t="s">
        <v>6858</v>
      </c>
      <c r="H2066" s="204" t="s">
        <v>6427</v>
      </c>
      <c r="I2066" s="204" t="s">
        <v>6858</v>
      </c>
      <c r="J2066" s="204" t="s">
        <v>6321</v>
      </c>
      <c r="K2066" s="204" t="s">
        <v>6321</v>
      </c>
      <c r="L2066" s="204" t="s">
        <v>22668</v>
      </c>
      <c r="M2066" s="204" t="s">
        <v>831</v>
      </c>
    </row>
    <row r="2067" spans="1:13" ht="236.25" x14ac:dyDescent="0.25">
      <c r="A2067" s="206" t="s">
        <v>22912</v>
      </c>
      <c r="B2067">
        <v>4342</v>
      </c>
      <c r="C2067" s="207" t="s">
        <v>22909</v>
      </c>
      <c r="D2067" s="208" t="s">
        <v>22910</v>
      </c>
      <c r="E2067" s="206" t="s">
        <v>22911</v>
      </c>
      <c r="F2067" s="209" t="s">
        <v>22839</v>
      </c>
      <c r="G2067" s="209" t="s">
        <v>22840</v>
      </c>
      <c r="H2067" s="209" t="s">
        <v>6427</v>
      </c>
      <c r="I2067" s="209" t="s">
        <v>22840</v>
      </c>
      <c r="J2067" s="209" t="s">
        <v>6321</v>
      </c>
      <c r="K2067" s="209" t="s">
        <v>6321</v>
      </c>
      <c r="L2067" s="209" t="s">
        <v>2115</v>
      </c>
      <c r="M2067" s="209" t="s">
        <v>6330</v>
      </c>
    </row>
    <row r="2068" spans="1:13" ht="202.5" x14ac:dyDescent="0.25">
      <c r="A2068" s="202" t="s">
        <v>5377</v>
      </c>
      <c r="B2068">
        <v>4519</v>
      </c>
      <c r="C2068" s="203" t="s">
        <v>23579</v>
      </c>
      <c r="D2068" s="205" t="s">
        <v>26199</v>
      </c>
      <c r="E2068" s="202" t="s">
        <v>6296</v>
      </c>
      <c r="F2068" s="204" t="s">
        <v>6857</v>
      </c>
      <c r="G2068" s="204" t="s">
        <v>6858</v>
      </c>
      <c r="H2068" s="204" t="s">
        <v>6427</v>
      </c>
      <c r="I2068" s="204" t="s">
        <v>6858</v>
      </c>
      <c r="J2068" s="204" t="s">
        <v>6321</v>
      </c>
      <c r="K2068" s="204" t="s">
        <v>6321</v>
      </c>
      <c r="L2068" s="204" t="s">
        <v>22664</v>
      </c>
      <c r="M2068" s="204" t="s">
        <v>831</v>
      </c>
    </row>
    <row r="2069" spans="1:13" ht="247.5" x14ac:dyDescent="0.25">
      <c r="A2069" s="206" t="s">
        <v>23582</v>
      </c>
      <c r="B2069">
        <v>4520</v>
      </c>
      <c r="C2069" s="207" t="s">
        <v>23580</v>
      </c>
      <c r="D2069" s="208" t="s">
        <v>26200</v>
      </c>
      <c r="E2069" s="206" t="s">
        <v>23581</v>
      </c>
      <c r="F2069" s="209" t="s">
        <v>6857</v>
      </c>
      <c r="G2069" s="209" t="s">
        <v>6858</v>
      </c>
      <c r="H2069" s="209" t="s">
        <v>6427</v>
      </c>
      <c r="I2069" s="209" t="s">
        <v>6858</v>
      </c>
      <c r="J2069" s="209" t="s">
        <v>6321</v>
      </c>
      <c r="K2069" s="209" t="s">
        <v>6321</v>
      </c>
      <c r="L2069" s="209" t="s">
        <v>22664</v>
      </c>
      <c r="M2069" s="209" t="s">
        <v>831</v>
      </c>
    </row>
    <row r="2070" spans="1:13" ht="247.5" x14ac:dyDescent="0.25">
      <c r="A2070" s="202" t="s">
        <v>23585</v>
      </c>
      <c r="B2070">
        <v>4521</v>
      </c>
      <c r="C2070" s="203" t="s">
        <v>23583</v>
      </c>
      <c r="D2070" s="205" t="s">
        <v>26201</v>
      </c>
      <c r="E2070" s="202" t="s">
        <v>23584</v>
      </c>
      <c r="F2070" s="204" t="s">
        <v>6857</v>
      </c>
      <c r="G2070" s="204" t="s">
        <v>6858</v>
      </c>
      <c r="H2070" s="204" t="s">
        <v>6427</v>
      </c>
      <c r="I2070" s="204" t="s">
        <v>6858</v>
      </c>
      <c r="J2070" s="204" t="s">
        <v>6321</v>
      </c>
      <c r="K2070" s="204" t="s">
        <v>6321</v>
      </c>
      <c r="L2070" s="204" t="s">
        <v>22664</v>
      </c>
      <c r="M2070" s="204" t="s">
        <v>831</v>
      </c>
    </row>
    <row r="2071" spans="1:13" ht="236.25" x14ac:dyDescent="0.25">
      <c r="A2071" s="202" t="s">
        <v>23468</v>
      </c>
      <c r="B2071">
        <v>4483</v>
      </c>
      <c r="C2071" s="203" t="s">
        <v>23466</v>
      </c>
      <c r="D2071" s="205" t="s">
        <v>26168</v>
      </c>
      <c r="E2071" s="202" t="s">
        <v>23467</v>
      </c>
      <c r="F2071" s="204" t="s">
        <v>23413</v>
      </c>
      <c r="G2071" s="204" t="s">
        <v>23414</v>
      </c>
      <c r="H2071" s="204" t="s">
        <v>6427</v>
      </c>
      <c r="I2071" s="204" t="s">
        <v>23414</v>
      </c>
      <c r="J2071" s="204" t="s">
        <v>6321</v>
      </c>
      <c r="K2071" s="204" t="s">
        <v>6321</v>
      </c>
      <c r="L2071" s="204" t="s">
        <v>6321</v>
      </c>
      <c r="M2071" s="204" t="s">
        <v>831</v>
      </c>
    </row>
    <row r="2072" spans="1:13" ht="225" x14ac:dyDescent="0.25">
      <c r="A2072" s="206" t="s">
        <v>23588</v>
      </c>
      <c r="B2072">
        <v>4522</v>
      </c>
      <c r="C2072" s="207" t="s">
        <v>23586</v>
      </c>
      <c r="D2072" s="208" t="s">
        <v>26202</v>
      </c>
      <c r="E2072" s="206" t="s">
        <v>23587</v>
      </c>
      <c r="F2072" s="209" t="s">
        <v>6857</v>
      </c>
      <c r="G2072" s="209" t="s">
        <v>6858</v>
      </c>
      <c r="H2072" s="209" t="s">
        <v>6427</v>
      </c>
      <c r="I2072" s="209" t="s">
        <v>6858</v>
      </c>
      <c r="J2072" s="209" t="s">
        <v>6321</v>
      </c>
      <c r="K2072" s="209" t="s">
        <v>6321</v>
      </c>
      <c r="L2072" s="209" t="s">
        <v>22664</v>
      </c>
      <c r="M2072" s="209" t="s">
        <v>831</v>
      </c>
    </row>
    <row r="2073" spans="1:13" ht="33.75" x14ac:dyDescent="0.25">
      <c r="A2073" s="202" t="s">
        <v>21869</v>
      </c>
      <c r="B2073">
        <v>4065</v>
      </c>
      <c r="C2073" s="203" t="s">
        <v>21866</v>
      </c>
      <c r="D2073" s="205" t="s">
        <v>21867</v>
      </c>
      <c r="E2073" s="202" t="s">
        <v>21868</v>
      </c>
      <c r="F2073" s="204" t="s">
        <v>6857</v>
      </c>
      <c r="G2073" s="204" t="s">
        <v>6858</v>
      </c>
      <c r="H2073" s="204" t="s">
        <v>6427</v>
      </c>
      <c r="I2073" s="204" t="s">
        <v>6858</v>
      </c>
      <c r="J2073" s="204" t="s">
        <v>6321</v>
      </c>
      <c r="K2073" s="204" t="s">
        <v>6321</v>
      </c>
      <c r="L2073" s="204" t="s">
        <v>6321</v>
      </c>
      <c r="M2073" s="204" t="s">
        <v>831</v>
      </c>
    </row>
    <row r="2074" spans="1:13" ht="33.75" x14ac:dyDescent="0.25">
      <c r="A2074" s="206" t="s">
        <v>21873</v>
      </c>
      <c r="B2074">
        <v>4066</v>
      </c>
      <c r="C2074" s="207" t="s">
        <v>21870</v>
      </c>
      <c r="D2074" s="208" t="s">
        <v>21871</v>
      </c>
      <c r="E2074" s="206" t="s">
        <v>21872</v>
      </c>
      <c r="F2074" s="209" t="s">
        <v>6857</v>
      </c>
      <c r="G2074" s="209" t="s">
        <v>6858</v>
      </c>
      <c r="H2074" s="209" t="s">
        <v>6427</v>
      </c>
      <c r="I2074" s="209" t="s">
        <v>6858</v>
      </c>
      <c r="J2074" s="209" t="s">
        <v>6321</v>
      </c>
      <c r="K2074" s="209" t="s">
        <v>6321</v>
      </c>
      <c r="L2074" s="209" t="s">
        <v>6321</v>
      </c>
      <c r="M2074" s="209" t="s">
        <v>831</v>
      </c>
    </row>
    <row r="2075" spans="1:13" ht="33.75" x14ac:dyDescent="0.25">
      <c r="A2075" s="202" t="s">
        <v>21877</v>
      </c>
      <c r="B2075">
        <v>4067</v>
      </c>
      <c r="C2075" s="203" t="s">
        <v>21874</v>
      </c>
      <c r="D2075" s="205" t="s">
        <v>21875</v>
      </c>
      <c r="E2075" s="202" t="s">
        <v>21876</v>
      </c>
      <c r="F2075" s="204" t="s">
        <v>6857</v>
      </c>
      <c r="G2075" s="204" t="s">
        <v>6858</v>
      </c>
      <c r="H2075" s="204" t="s">
        <v>6427</v>
      </c>
      <c r="I2075" s="204" t="s">
        <v>6858</v>
      </c>
      <c r="J2075" s="204" t="s">
        <v>6321</v>
      </c>
      <c r="K2075" s="204" t="s">
        <v>6321</v>
      </c>
      <c r="L2075" s="204" t="s">
        <v>6321</v>
      </c>
      <c r="M2075" s="204" t="s">
        <v>831</v>
      </c>
    </row>
    <row r="2076" spans="1:13" ht="33.75" x14ac:dyDescent="0.25">
      <c r="A2076" s="206" t="s">
        <v>21881</v>
      </c>
      <c r="B2076">
        <v>4068</v>
      </c>
      <c r="C2076" s="207" t="s">
        <v>21878</v>
      </c>
      <c r="D2076" s="208" t="s">
        <v>21879</v>
      </c>
      <c r="E2076" s="206" t="s">
        <v>21880</v>
      </c>
      <c r="F2076" s="209" t="s">
        <v>6857</v>
      </c>
      <c r="G2076" s="209" t="s">
        <v>6858</v>
      </c>
      <c r="H2076" s="209" t="s">
        <v>6427</v>
      </c>
      <c r="I2076" s="209" t="s">
        <v>6858</v>
      </c>
      <c r="J2076" s="209" t="s">
        <v>6321</v>
      </c>
      <c r="K2076" s="209" t="s">
        <v>6321</v>
      </c>
      <c r="L2076" s="209" t="s">
        <v>6321</v>
      </c>
      <c r="M2076" s="209" t="s">
        <v>831</v>
      </c>
    </row>
    <row r="2077" spans="1:13" ht="202.5" x14ac:dyDescent="0.25">
      <c r="A2077" s="206" t="s">
        <v>22677</v>
      </c>
      <c r="B2077">
        <v>4278</v>
      </c>
      <c r="C2077" s="207" t="s">
        <v>22675</v>
      </c>
      <c r="D2077" s="208" t="s">
        <v>26133</v>
      </c>
      <c r="E2077" s="206" t="s">
        <v>22676</v>
      </c>
      <c r="F2077" s="209" t="s">
        <v>6857</v>
      </c>
      <c r="G2077" s="209" t="s">
        <v>6858</v>
      </c>
      <c r="H2077" s="209" t="s">
        <v>6427</v>
      </c>
      <c r="I2077" s="209" t="s">
        <v>6858</v>
      </c>
      <c r="J2077" s="209" t="s">
        <v>6321</v>
      </c>
      <c r="K2077" s="209" t="s">
        <v>6321</v>
      </c>
      <c r="L2077" s="209" t="s">
        <v>22668</v>
      </c>
      <c r="M2077" s="209" t="s">
        <v>831</v>
      </c>
    </row>
    <row r="2078" spans="1:13" ht="213.75" x14ac:dyDescent="0.25">
      <c r="A2078" s="202" t="s">
        <v>22680</v>
      </c>
      <c r="B2078">
        <v>4279</v>
      </c>
      <c r="C2078" s="203" t="s">
        <v>22678</v>
      </c>
      <c r="D2078" s="205" t="s">
        <v>26134</v>
      </c>
      <c r="E2078" s="202" t="s">
        <v>22679</v>
      </c>
      <c r="F2078" s="204" t="s">
        <v>6857</v>
      </c>
      <c r="G2078" s="204" t="s">
        <v>6858</v>
      </c>
      <c r="H2078" s="204" t="s">
        <v>6427</v>
      </c>
      <c r="I2078" s="204" t="s">
        <v>6858</v>
      </c>
      <c r="J2078" s="204" t="s">
        <v>6321</v>
      </c>
      <c r="K2078" s="204" t="s">
        <v>6321</v>
      </c>
      <c r="L2078" s="204" t="s">
        <v>22668</v>
      </c>
      <c r="M2078" s="204" t="s">
        <v>831</v>
      </c>
    </row>
    <row r="2079" spans="1:13" ht="213.75" x14ac:dyDescent="0.25">
      <c r="A2079" s="206" t="s">
        <v>22683</v>
      </c>
      <c r="B2079">
        <v>4280</v>
      </c>
      <c r="C2079" s="207" t="s">
        <v>22681</v>
      </c>
      <c r="D2079" s="208" t="s">
        <v>26135</v>
      </c>
      <c r="E2079" s="206" t="s">
        <v>22682</v>
      </c>
      <c r="F2079" s="209" t="s">
        <v>6857</v>
      </c>
      <c r="G2079" s="209" t="s">
        <v>6858</v>
      </c>
      <c r="H2079" s="209" t="s">
        <v>6427</v>
      </c>
      <c r="I2079" s="209" t="s">
        <v>6858</v>
      </c>
      <c r="J2079" s="209" t="s">
        <v>6321</v>
      </c>
      <c r="K2079" s="209" t="s">
        <v>6321</v>
      </c>
      <c r="L2079" s="209" t="s">
        <v>22668</v>
      </c>
      <c r="M2079" s="209" t="s">
        <v>831</v>
      </c>
    </row>
    <row r="2080" spans="1:13" ht="213.75" x14ac:dyDescent="0.25">
      <c r="A2080" s="206" t="s">
        <v>23201</v>
      </c>
      <c r="B2080">
        <v>4414</v>
      </c>
      <c r="C2080" s="207" t="s">
        <v>23198</v>
      </c>
      <c r="D2080" s="208" t="s">
        <v>23199</v>
      </c>
      <c r="E2080" s="206" t="s">
        <v>23200</v>
      </c>
      <c r="F2080" s="209" t="s">
        <v>22839</v>
      </c>
      <c r="G2080" s="209" t="s">
        <v>22840</v>
      </c>
      <c r="H2080" s="209" t="s">
        <v>6427</v>
      </c>
      <c r="I2080" s="209" t="s">
        <v>22840</v>
      </c>
      <c r="J2080" s="209" t="s">
        <v>6321</v>
      </c>
      <c r="K2080" s="209" t="s">
        <v>6321</v>
      </c>
      <c r="L2080" s="209" t="s">
        <v>2115</v>
      </c>
      <c r="M2080" s="209" t="s">
        <v>6330</v>
      </c>
    </row>
    <row r="2081" spans="1:13" ht="247.5" x14ac:dyDescent="0.25">
      <c r="A2081" s="206" t="s">
        <v>22040</v>
      </c>
      <c r="B2081">
        <v>4118</v>
      </c>
      <c r="C2081" s="207" t="s">
        <v>22038</v>
      </c>
      <c r="D2081" s="208" t="s">
        <v>26122</v>
      </c>
      <c r="E2081" s="206" t="s">
        <v>22039</v>
      </c>
      <c r="F2081" s="209" t="s">
        <v>21592</v>
      </c>
      <c r="G2081" s="209" t="s">
        <v>6858</v>
      </c>
      <c r="H2081" s="209" t="s">
        <v>6427</v>
      </c>
      <c r="I2081" s="209" t="s">
        <v>6858</v>
      </c>
      <c r="J2081" s="209" t="s">
        <v>6321</v>
      </c>
      <c r="K2081" s="209" t="s">
        <v>6321</v>
      </c>
      <c r="L2081" s="209" t="s">
        <v>6321</v>
      </c>
      <c r="M2081" s="209" t="s">
        <v>831</v>
      </c>
    </row>
    <row r="2082" spans="1:13" ht="247.5" x14ac:dyDescent="0.25">
      <c r="A2082" s="202" t="s">
        <v>22043</v>
      </c>
      <c r="B2082">
        <v>4119</v>
      </c>
      <c r="C2082" s="203" t="s">
        <v>22041</v>
      </c>
      <c r="D2082" s="205" t="s">
        <v>26123</v>
      </c>
      <c r="E2082" s="202" t="s">
        <v>22042</v>
      </c>
      <c r="F2082" s="204" t="s">
        <v>21592</v>
      </c>
      <c r="G2082" s="204" t="s">
        <v>6858</v>
      </c>
      <c r="H2082" s="204" t="s">
        <v>6427</v>
      </c>
      <c r="I2082" s="204" t="s">
        <v>6858</v>
      </c>
      <c r="J2082" s="204" t="s">
        <v>6321</v>
      </c>
      <c r="K2082" s="204" t="s">
        <v>6321</v>
      </c>
      <c r="L2082" s="204" t="s">
        <v>6321</v>
      </c>
      <c r="M2082" s="204" t="s">
        <v>831</v>
      </c>
    </row>
    <row r="2083" spans="1:13" ht="247.5" x14ac:dyDescent="0.25">
      <c r="A2083" s="206" t="s">
        <v>22046</v>
      </c>
      <c r="B2083">
        <v>4120</v>
      </c>
      <c r="C2083" s="207" t="s">
        <v>22044</v>
      </c>
      <c r="D2083" s="208" t="s">
        <v>26124</v>
      </c>
      <c r="E2083" s="206" t="s">
        <v>22045</v>
      </c>
      <c r="F2083" s="209" t="s">
        <v>21592</v>
      </c>
      <c r="G2083" s="209" t="s">
        <v>6858</v>
      </c>
      <c r="H2083" s="209" t="s">
        <v>6427</v>
      </c>
      <c r="I2083" s="209" t="s">
        <v>6858</v>
      </c>
      <c r="J2083" s="209" t="s">
        <v>6321</v>
      </c>
      <c r="K2083" s="209" t="s">
        <v>6321</v>
      </c>
      <c r="L2083" s="209" t="s">
        <v>6321</v>
      </c>
      <c r="M2083" s="209" t="s">
        <v>831</v>
      </c>
    </row>
    <row r="2084" spans="1:13" ht="247.5" x14ac:dyDescent="0.25">
      <c r="A2084" s="202" t="s">
        <v>22049</v>
      </c>
      <c r="B2084">
        <v>4121</v>
      </c>
      <c r="C2084" s="203" t="s">
        <v>22047</v>
      </c>
      <c r="D2084" s="205" t="s">
        <v>26125</v>
      </c>
      <c r="E2084" s="202" t="s">
        <v>22048</v>
      </c>
      <c r="F2084" s="204" t="s">
        <v>21592</v>
      </c>
      <c r="G2084" s="204" t="s">
        <v>6858</v>
      </c>
      <c r="H2084" s="204" t="s">
        <v>6427</v>
      </c>
      <c r="I2084" s="204" t="s">
        <v>6858</v>
      </c>
      <c r="J2084" s="204" t="s">
        <v>6321</v>
      </c>
      <c r="K2084" s="204" t="s">
        <v>6321</v>
      </c>
      <c r="L2084" s="204" t="s">
        <v>6321</v>
      </c>
      <c r="M2084" s="204" t="s">
        <v>831</v>
      </c>
    </row>
    <row r="2085" spans="1:13" ht="225" x14ac:dyDescent="0.25">
      <c r="A2085" s="202" t="s">
        <v>23205</v>
      </c>
      <c r="B2085">
        <v>4415</v>
      </c>
      <c r="C2085" s="203" t="s">
        <v>23202</v>
      </c>
      <c r="D2085" s="205" t="s">
        <v>23203</v>
      </c>
      <c r="E2085" s="202" t="s">
        <v>23204</v>
      </c>
      <c r="F2085" s="204" t="s">
        <v>22839</v>
      </c>
      <c r="G2085" s="204" t="s">
        <v>22840</v>
      </c>
      <c r="H2085" s="204" t="s">
        <v>6427</v>
      </c>
      <c r="I2085" s="204" t="s">
        <v>22840</v>
      </c>
      <c r="J2085" s="204" t="s">
        <v>6321</v>
      </c>
      <c r="K2085" s="204" t="s">
        <v>6321</v>
      </c>
      <c r="L2085" s="204" t="s">
        <v>2115</v>
      </c>
      <c r="M2085" s="204" t="s">
        <v>6330</v>
      </c>
    </row>
    <row r="2086" spans="1:13" ht="225" x14ac:dyDescent="0.25">
      <c r="A2086" s="206" t="s">
        <v>23209</v>
      </c>
      <c r="B2086">
        <v>4416</v>
      </c>
      <c r="C2086" s="207" t="s">
        <v>23206</v>
      </c>
      <c r="D2086" s="208" t="s">
        <v>23207</v>
      </c>
      <c r="E2086" s="206" t="s">
        <v>23208</v>
      </c>
      <c r="F2086" s="209" t="s">
        <v>22839</v>
      </c>
      <c r="G2086" s="209" t="s">
        <v>22840</v>
      </c>
      <c r="H2086" s="209" t="s">
        <v>6427</v>
      </c>
      <c r="I2086" s="209" t="s">
        <v>22840</v>
      </c>
      <c r="J2086" s="209" t="s">
        <v>6321</v>
      </c>
      <c r="K2086" s="209" t="s">
        <v>6321</v>
      </c>
      <c r="L2086" s="209" t="s">
        <v>2115</v>
      </c>
      <c r="M2086" s="209" t="s">
        <v>6330</v>
      </c>
    </row>
    <row r="2087" spans="1:13" ht="292.5" x14ac:dyDescent="0.25">
      <c r="A2087" s="206" t="s">
        <v>22052</v>
      </c>
      <c r="B2087">
        <v>4122</v>
      </c>
      <c r="C2087" s="207" t="s">
        <v>22050</v>
      </c>
      <c r="D2087" s="208" t="s">
        <v>26126</v>
      </c>
      <c r="E2087" s="206" t="s">
        <v>22051</v>
      </c>
      <c r="F2087" s="209" t="s">
        <v>21592</v>
      </c>
      <c r="G2087" s="209" t="s">
        <v>6858</v>
      </c>
      <c r="H2087" s="209" t="s">
        <v>6427</v>
      </c>
      <c r="I2087" s="209" t="s">
        <v>6858</v>
      </c>
      <c r="J2087" s="209" t="s">
        <v>6321</v>
      </c>
      <c r="K2087" s="209" t="s">
        <v>6321</v>
      </c>
      <c r="L2087" s="209" t="s">
        <v>6321</v>
      </c>
      <c r="M2087" s="209" t="s">
        <v>831</v>
      </c>
    </row>
    <row r="2088" spans="1:13" ht="236.25" x14ac:dyDescent="0.25">
      <c r="A2088" s="202" t="s">
        <v>22055</v>
      </c>
      <c r="B2088">
        <v>4123</v>
      </c>
      <c r="C2088" s="203" t="s">
        <v>22053</v>
      </c>
      <c r="D2088" s="205" t="s">
        <v>26127</v>
      </c>
      <c r="E2088" s="202" t="s">
        <v>22054</v>
      </c>
      <c r="F2088" s="204" t="s">
        <v>21592</v>
      </c>
      <c r="G2088" s="204" t="s">
        <v>6858</v>
      </c>
      <c r="H2088" s="204" t="s">
        <v>6427</v>
      </c>
      <c r="I2088" s="204" t="s">
        <v>6858</v>
      </c>
      <c r="J2088" s="204" t="s">
        <v>6321</v>
      </c>
      <c r="K2088" s="204" t="s">
        <v>6321</v>
      </c>
      <c r="L2088" s="204" t="s">
        <v>6321</v>
      </c>
      <c r="M2088" s="204" t="s">
        <v>831</v>
      </c>
    </row>
    <row r="2089" spans="1:13" ht="213.75" x14ac:dyDescent="0.25">
      <c r="A2089" s="202" t="s">
        <v>22686</v>
      </c>
      <c r="B2089">
        <v>4281</v>
      </c>
      <c r="C2089" s="203" t="s">
        <v>22684</v>
      </c>
      <c r="D2089" s="205" t="s">
        <v>26136</v>
      </c>
      <c r="E2089" s="202" t="s">
        <v>22685</v>
      </c>
      <c r="F2089" s="204" t="s">
        <v>6857</v>
      </c>
      <c r="G2089" s="204" t="s">
        <v>6858</v>
      </c>
      <c r="H2089" s="204" t="s">
        <v>6427</v>
      </c>
      <c r="I2089" s="204" t="s">
        <v>6858</v>
      </c>
      <c r="J2089" s="204" t="s">
        <v>6321</v>
      </c>
      <c r="K2089" s="204" t="s">
        <v>6321</v>
      </c>
      <c r="L2089" s="204" t="s">
        <v>22668</v>
      </c>
      <c r="M2089" s="204" t="s">
        <v>831</v>
      </c>
    </row>
    <row r="2090" spans="1:13" ht="225" x14ac:dyDescent="0.25">
      <c r="A2090" s="206" t="s">
        <v>22689</v>
      </c>
      <c r="B2090">
        <v>4282</v>
      </c>
      <c r="C2090" s="207" t="s">
        <v>22687</v>
      </c>
      <c r="D2090" s="208" t="s">
        <v>26137</v>
      </c>
      <c r="E2090" s="206" t="s">
        <v>22688</v>
      </c>
      <c r="F2090" s="209" t="s">
        <v>6857</v>
      </c>
      <c r="G2090" s="209" t="s">
        <v>6858</v>
      </c>
      <c r="H2090" s="209" t="s">
        <v>6427</v>
      </c>
      <c r="I2090" s="209" t="s">
        <v>6858</v>
      </c>
      <c r="J2090" s="209" t="s">
        <v>6321</v>
      </c>
      <c r="K2090" s="209" t="s">
        <v>6321</v>
      </c>
      <c r="L2090" s="209" t="s">
        <v>22668</v>
      </c>
      <c r="M2090" s="209" t="s">
        <v>831</v>
      </c>
    </row>
    <row r="2091" spans="1:13" ht="225" x14ac:dyDescent="0.25">
      <c r="A2091" s="206" t="s">
        <v>23471</v>
      </c>
      <c r="B2091">
        <v>4484</v>
      </c>
      <c r="C2091" s="207" t="s">
        <v>23469</v>
      </c>
      <c r="D2091" s="208" t="s">
        <v>26169</v>
      </c>
      <c r="E2091" s="206" t="s">
        <v>23470</v>
      </c>
      <c r="F2091" s="209" t="s">
        <v>23413</v>
      </c>
      <c r="G2091" s="209" t="s">
        <v>23414</v>
      </c>
      <c r="H2091" s="209" t="s">
        <v>6427</v>
      </c>
      <c r="I2091" s="209" t="s">
        <v>23414</v>
      </c>
      <c r="J2091" s="209" t="s">
        <v>6321</v>
      </c>
      <c r="K2091" s="209" t="s">
        <v>6321</v>
      </c>
      <c r="L2091" s="209" t="s">
        <v>6321</v>
      </c>
      <c r="M2091" s="209" t="s">
        <v>831</v>
      </c>
    </row>
    <row r="2092" spans="1:13" ht="258.75" x14ac:dyDescent="0.25">
      <c r="A2092" s="206" t="s">
        <v>22058</v>
      </c>
      <c r="B2092">
        <v>4124</v>
      </c>
      <c r="C2092" s="207" t="s">
        <v>22056</v>
      </c>
      <c r="D2092" s="208" t="s">
        <v>26128</v>
      </c>
      <c r="E2092" s="206" t="s">
        <v>22057</v>
      </c>
      <c r="F2092" s="209" t="s">
        <v>21592</v>
      </c>
      <c r="G2092" s="209" t="s">
        <v>6858</v>
      </c>
      <c r="H2092" s="209" t="s">
        <v>6427</v>
      </c>
      <c r="I2092" s="209" t="s">
        <v>6858</v>
      </c>
      <c r="J2092" s="209" t="s">
        <v>6321</v>
      </c>
      <c r="K2092" s="209" t="s">
        <v>6321</v>
      </c>
      <c r="L2092" s="209" t="s">
        <v>6321</v>
      </c>
      <c r="M2092" s="209" t="s">
        <v>831</v>
      </c>
    </row>
    <row r="2093" spans="1:13" ht="258.75" x14ac:dyDescent="0.25">
      <c r="A2093" s="202" t="s">
        <v>22061</v>
      </c>
      <c r="B2093">
        <v>4125</v>
      </c>
      <c r="C2093" s="203" t="s">
        <v>22059</v>
      </c>
      <c r="D2093" s="205" t="s">
        <v>26129</v>
      </c>
      <c r="E2093" s="202" t="s">
        <v>22060</v>
      </c>
      <c r="F2093" s="204" t="s">
        <v>21592</v>
      </c>
      <c r="G2093" s="204" t="s">
        <v>6858</v>
      </c>
      <c r="H2093" s="204" t="s">
        <v>6427</v>
      </c>
      <c r="I2093" s="204" t="s">
        <v>6858</v>
      </c>
      <c r="J2093" s="204" t="s">
        <v>6321</v>
      </c>
      <c r="K2093" s="204" t="s">
        <v>6321</v>
      </c>
      <c r="L2093" s="204" t="s">
        <v>6321</v>
      </c>
      <c r="M2093" s="204" t="s">
        <v>831</v>
      </c>
    </row>
    <row r="2094" spans="1:13" ht="348.75" x14ac:dyDescent="0.25">
      <c r="A2094" s="202" t="s">
        <v>23591</v>
      </c>
      <c r="B2094">
        <v>4523</v>
      </c>
      <c r="C2094" s="203" t="s">
        <v>23589</v>
      </c>
      <c r="D2094" s="205" t="s">
        <v>26203</v>
      </c>
      <c r="E2094" s="202" t="s">
        <v>23590</v>
      </c>
      <c r="F2094" s="204" t="s">
        <v>6857</v>
      </c>
      <c r="G2094" s="204" t="s">
        <v>6858</v>
      </c>
      <c r="H2094" s="204" t="s">
        <v>6427</v>
      </c>
      <c r="I2094" s="204" t="s">
        <v>6858</v>
      </c>
      <c r="J2094" s="204" t="s">
        <v>6321</v>
      </c>
      <c r="K2094" s="204" t="s">
        <v>6321</v>
      </c>
      <c r="L2094" s="204" t="s">
        <v>22664</v>
      </c>
      <c r="M2094" s="204" t="s">
        <v>831</v>
      </c>
    </row>
    <row r="2095" spans="1:13" ht="360" x14ac:dyDescent="0.25">
      <c r="A2095" s="206" t="s">
        <v>23594</v>
      </c>
      <c r="B2095">
        <v>4524</v>
      </c>
      <c r="C2095" s="207" t="s">
        <v>23592</v>
      </c>
      <c r="D2095" s="208" t="s">
        <v>26204</v>
      </c>
      <c r="E2095" s="206" t="s">
        <v>23593</v>
      </c>
      <c r="F2095" s="209" t="s">
        <v>6857</v>
      </c>
      <c r="G2095" s="209" t="s">
        <v>6858</v>
      </c>
      <c r="H2095" s="209" t="s">
        <v>6427</v>
      </c>
      <c r="I2095" s="209" t="s">
        <v>6858</v>
      </c>
      <c r="J2095" s="209" t="s">
        <v>6321</v>
      </c>
      <c r="K2095" s="209" t="s">
        <v>6321</v>
      </c>
      <c r="L2095" s="209" t="s">
        <v>22664</v>
      </c>
      <c r="M2095" s="209" t="s">
        <v>831</v>
      </c>
    </row>
    <row r="2096" spans="1:13" ht="292.5" x14ac:dyDescent="0.25">
      <c r="A2096" s="202" t="s">
        <v>22692</v>
      </c>
      <c r="B2096">
        <v>4283</v>
      </c>
      <c r="C2096" s="203" t="s">
        <v>22690</v>
      </c>
      <c r="D2096" s="205" t="s">
        <v>26138</v>
      </c>
      <c r="E2096" s="202" t="s">
        <v>22691</v>
      </c>
      <c r="F2096" s="204" t="s">
        <v>6857</v>
      </c>
      <c r="G2096" s="204" t="s">
        <v>6858</v>
      </c>
      <c r="H2096" s="204" t="s">
        <v>6427</v>
      </c>
      <c r="I2096" s="204" t="s">
        <v>6858</v>
      </c>
      <c r="J2096" s="204" t="s">
        <v>6321</v>
      </c>
      <c r="K2096" s="204" t="s">
        <v>6321</v>
      </c>
      <c r="L2096" s="204" t="s">
        <v>22668</v>
      </c>
      <c r="M2096" s="204" t="s">
        <v>831</v>
      </c>
    </row>
    <row r="2097" spans="1:13" ht="258.75" x14ac:dyDescent="0.25">
      <c r="A2097" s="202" t="s">
        <v>23597</v>
      </c>
      <c r="B2097">
        <v>4525</v>
      </c>
      <c r="C2097" s="203" t="s">
        <v>23595</v>
      </c>
      <c r="D2097" s="205" t="s">
        <v>26205</v>
      </c>
      <c r="E2097" s="202" t="s">
        <v>23596</v>
      </c>
      <c r="F2097" s="204" t="s">
        <v>6857</v>
      </c>
      <c r="G2097" s="204" t="s">
        <v>6858</v>
      </c>
      <c r="H2097" s="204" t="s">
        <v>6427</v>
      </c>
      <c r="I2097" s="204" t="s">
        <v>6858</v>
      </c>
      <c r="J2097" s="204" t="s">
        <v>6321</v>
      </c>
      <c r="K2097" s="204" t="s">
        <v>6321</v>
      </c>
      <c r="L2097" s="204" t="s">
        <v>22664</v>
      </c>
      <c r="M2097" s="204" t="s">
        <v>831</v>
      </c>
    </row>
    <row r="2098" spans="1:13" ht="337.5" x14ac:dyDescent="0.25">
      <c r="A2098" s="206" t="s">
        <v>23600</v>
      </c>
      <c r="B2098">
        <v>4526</v>
      </c>
      <c r="C2098" s="207" t="s">
        <v>23598</v>
      </c>
      <c r="D2098" s="208" t="s">
        <v>26206</v>
      </c>
      <c r="E2098" s="206" t="s">
        <v>23599</v>
      </c>
      <c r="F2098" s="209" t="s">
        <v>6857</v>
      </c>
      <c r="G2098" s="209" t="s">
        <v>6858</v>
      </c>
      <c r="H2098" s="209" t="s">
        <v>6427</v>
      </c>
      <c r="I2098" s="209" t="s">
        <v>6858</v>
      </c>
      <c r="J2098" s="209" t="s">
        <v>6321</v>
      </c>
      <c r="K2098" s="209" t="s">
        <v>6321</v>
      </c>
      <c r="L2098" s="209" t="s">
        <v>22664</v>
      </c>
      <c r="M2098" s="209" t="s">
        <v>831</v>
      </c>
    </row>
    <row r="2099" spans="1:13" ht="337.5" x14ac:dyDescent="0.25">
      <c r="A2099" s="202" t="s">
        <v>23603</v>
      </c>
      <c r="B2099">
        <v>4527</v>
      </c>
      <c r="C2099" s="203" t="s">
        <v>23601</v>
      </c>
      <c r="D2099" s="205" t="s">
        <v>26207</v>
      </c>
      <c r="E2099" s="202" t="s">
        <v>23602</v>
      </c>
      <c r="F2099" s="204" t="s">
        <v>6857</v>
      </c>
      <c r="G2099" s="204" t="s">
        <v>6858</v>
      </c>
      <c r="H2099" s="204" t="s">
        <v>6427</v>
      </c>
      <c r="I2099" s="204" t="s">
        <v>6858</v>
      </c>
      <c r="J2099" s="204" t="s">
        <v>6321</v>
      </c>
      <c r="K2099" s="204" t="s">
        <v>6321</v>
      </c>
      <c r="L2099" s="204" t="s">
        <v>22664</v>
      </c>
      <c r="M2099" s="204" t="s">
        <v>831</v>
      </c>
    </row>
    <row r="2100" spans="1:13" ht="236.25" x14ac:dyDescent="0.25">
      <c r="A2100" s="206" t="s">
        <v>22695</v>
      </c>
      <c r="B2100">
        <v>4284</v>
      </c>
      <c r="C2100" s="207" t="s">
        <v>22693</v>
      </c>
      <c r="D2100" s="208" t="s">
        <v>26139</v>
      </c>
      <c r="E2100" s="206" t="s">
        <v>22694</v>
      </c>
      <c r="F2100" s="209" t="s">
        <v>6857</v>
      </c>
      <c r="G2100" s="209" t="s">
        <v>6858</v>
      </c>
      <c r="H2100" s="209" t="s">
        <v>6427</v>
      </c>
      <c r="I2100" s="209" t="s">
        <v>6858</v>
      </c>
      <c r="J2100" s="209" t="s">
        <v>6321</v>
      </c>
      <c r="K2100" s="209" t="s">
        <v>6321</v>
      </c>
      <c r="L2100" s="209" t="s">
        <v>22668</v>
      </c>
      <c r="M2100" s="209" t="s">
        <v>831</v>
      </c>
    </row>
    <row r="2101" spans="1:13" ht="236.25" x14ac:dyDescent="0.25">
      <c r="A2101" s="202" t="s">
        <v>23474</v>
      </c>
      <c r="B2101">
        <v>4485</v>
      </c>
      <c r="C2101" s="203" t="s">
        <v>23472</v>
      </c>
      <c r="D2101" s="205" t="s">
        <v>26170</v>
      </c>
      <c r="E2101" s="202" t="s">
        <v>23473</v>
      </c>
      <c r="F2101" s="204" t="s">
        <v>23413</v>
      </c>
      <c r="G2101" s="204" t="s">
        <v>23414</v>
      </c>
      <c r="H2101" s="204" t="s">
        <v>6427</v>
      </c>
      <c r="I2101" s="204" t="s">
        <v>23414</v>
      </c>
      <c r="J2101" s="204" t="s">
        <v>6321</v>
      </c>
      <c r="K2101" s="204" t="s">
        <v>6321</v>
      </c>
      <c r="L2101" s="204" t="s">
        <v>6321</v>
      </c>
      <c r="M2101" s="204" t="s">
        <v>831</v>
      </c>
    </row>
    <row r="2102" spans="1:13" ht="236.25" x14ac:dyDescent="0.25">
      <c r="A2102" s="206" t="s">
        <v>1225</v>
      </c>
      <c r="B2102">
        <v>4390</v>
      </c>
      <c r="C2102" s="207" t="s">
        <v>23101</v>
      </c>
      <c r="D2102" s="208" t="s">
        <v>23102</v>
      </c>
      <c r="E2102" s="206" t="s">
        <v>1226</v>
      </c>
      <c r="F2102" s="209" t="s">
        <v>22839</v>
      </c>
      <c r="G2102" s="209" t="s">
        <v>22840</v>
      </c>
      <c r="H2102" s="209" t="s">
        <v>6427</v>
      </c>
      <c r="I2102" s="209" t="s">
        <v>22840</v>
      </c>
      <c r="J2102" s="209" t="s">
        <v>6321</v>
      </c>
      <c r="K2102" s="209" t="s">
        <v>6321</v>
      </c>
      <c r="L2102" s="209" t="s">
        <v>2115</v>
      </c>
      <c r="M2102" s="209" t="s">
        <v>6330</v>
      </c>
    </row>
    <row r="2103" spans="1:13" ht="236.25" x14ac:dyDescent="0.25">
      <c r="A2103" s="202" t="s">
        <v>23106</v>
      </c>
      <c r="B2103">
        <v>4391</v>
      </c>
      <c r="C2103" s="203" t="s">
        <v>23103</v>
      </c>
      <c r="D2103" s="205" t="s">
        <v>23104</v>
      </c>
      <c r="E2103" s="202" t="s">
        <v>23105</v>
      </c>
      <c r="F2103" s="204" t="s">
        <v>22839</v>
      </c>
      <c r="G2103" s="204" t="s">
        <v>22840</v>
      </c>
      <c r="H2103" s="204" t="s">
        <v>6427</v>
      </c>
      <c r="I2103" s="204" t="s">
        <v>22840</v>
      </c>
      <c r="J2103" s="204" t="s">
        <v>6321</v>
      </c>
      <c r="K2103" s="204" t="s">
        <v>6321</v>
      </c>
      <c r="L2103" s="204" t="s">
        <v>2115</v>
      </c>
      <c r="M2103" s="204" t="s">
        <v>6330</v>
      </c>
    </row>
    <row r="2104" spans="1:13" ht="247.5" x14ac:dyDescent="0.25">
      <c r="A2104" s="206" t="s">
        <v>23606</v>
      </c>
      <c r="B2104">
        <v>4528</v>
      </c>
      <c r="C2104" s="207" t="s">
        <v>23604</v>
      </c>
      <c r="D2104" s="208" t="s">
        <v>26208</v>
      </c>
      <c r="E2104" s="206" t="s">
        <v>23605</v>
      </c>
      <c r="F2104" s="209" t="s">
        <v>6857</v>
      </c>
      <c r="G2104" s="209" t="s">
        <v>6858</v>
      </c>
      <c r="H2104" s="209" t="s">
        <v>6427</v>
      </c>
      <c r="I2104" s="209" t="s">
        <v>6858</v>
      </c>
      <c r="J2104" s="209" t="s">
        <v>6321</v>
      </c>
      <c r="K2104" s="209" t="s">
        <v>6321</v>
      </c>
      <c r="L2104" s="209" t="s">
        <v>22664</v>
      </c>
      <c r="M2104" s="209" t="s">
        <v>831</v>
      </c>
    </row>
    <row r="2105" spans="1:13" ht="258.75" x14ac:dyDescent="0.25">
      <c r="A2105" s="202" t="s">
        <v>23609</v>
      </c>
      <c r="B2105">
        <v>4529</v>
      </c>
      <c r="C2105" s="203" t="s">
        <v>23607</v>
      </c>
      <c r="D2105" s="205" t="s">
        <v>26209</v>
      </c>
      <c r="E2105" s="202" t="s">
        <v>23608</v>
      </c>
      <c r="F2105" s="204" t="s">
        <v>6857</v>
      </c>
      <c r="G2105" s="204" t="s">
        <v>6858</v>
      </c>
      <c r="H2105" s="204" t="s">
        <v>6427</v>
      </c>
      <c r="I2105" s="204" t="s">
        <v>6858</v>
      </c>
      <c r="J2105" s="204" t="s">
        <v>6321</v>
      </c>
      <c r="K2105" s="204" t="s">
        <v>6321</v>
      </c>
      <c r="L2105" s="204" t="s">
        <v>22664</v>
      </c>
      <c r="M2105" s="204" t="s">
        <v>831</v>
      </c>
    </row>
    <row r="2106" spans="1:13" ht="270" x14ac:dyDescent="0.25">
      <c r="A2106" s="206" t="s">
        <v>6270</v>
      </c>
      <c r="B2106">
        <v>4530</v>
      </c>
      <c r="C2106" s="207" t="s">
        <v>23610</v>
      </c>
      <c r="D2106" s="208" t="s">
        <v>26210</v>
      </c>
      <c r="E2106" s="206" t="s">
        <v>6271</v>
      </c>
      <c r="F2106" s="209" t="s">
        <v>6857</v>
      </c>
      <c r="G2106" s="209" t="s">
        <v>6858</v>
      </c>
      <c r="H2106" s="209" t="s">
        <v>6427</v>
      </c>
      <c r="I2106" s="209" t="s">
        <v>6858</v>
      </c>
      <c r="J2106" s="209" t="s">
        <v>6321</v>
      </c>
      <c r="K2106" s="209" t="s">
        <v>6321</v>
      </c>
      <c r="L2106" s="209" t="s">
        <v>22664</v>
      </c>
      <c r="M2106" s="209" t="s">
        <v>831</v>
      </c>
    </row>
    <row r="2107" spans="1:13" ht="281.25" x14ac:dyDescent="0.25">
      <c r="A2107" s="202" t="s">
        <v>23613</v>
      </c>
      <c r="B2107">
        <v>4531</v>
      </c>
      <c r="C2107" s="203" t="s">
        <v>23611</v>
      </c>
      <c r="D2107" s="205" t="s">
        <v>26211</v>
      </c>
      <c r="E2107" s="202" t="s">
        <v>23612</v>
      </c>
      <c r="F2107" s="204" t="s">
        <v>6857</v>
      </c>
      <c r="G2107" s="204" t="s">
        <v>6858</v>
      </c>
      <c r="H2107" s="204" t="s">
        <v>6427</v>
      </c>
      <c r="I2107" s="204" t="s">
        <v>6858</v>
      </c>
      <c r="J2107" s="204" t="s">
        <v>6321</v>
      </c>
      <c r="K2107" s="204" t="s">
        <v>6321</v>
      </c>
      <c r="L2107" s="204" t="s">
        <v>22664</v>
      </c>
      <c r="M2107" s="204" t="s">
        <v>831</v>
      </c>
    </row>
    <row r="2108" spans="1:13" ht="258.75" x14ac:dyDescent="0.25">
      <c r="A2108" s="206" t="s">
        <v>23616</v>
      </c>
      <c r="B2108">
        <v>4532</v>
      </c>
      <c r="C2108" s="207" t="s">
        <v>23614</v>
      </c>
      <c r="D2108" s="208" t="s">
        <v>26212</v>
      </c>
      <c r="E2108" s="206" t="s">
        <v>23615</v>
      </c>
      <c r="F2108" s="209" t="s">
        <v>6857</v>
      </c>
      <c r="G2108" s="209" t="s">
        <v>6858</v>
      </c>
      <c r="H2108" s="209" t="s">
        <v>6427</v>
      </c>
      <c r="I2108" s="209" t="s">
        <v>6858</v>
      </c>
      <c r="J2108" s="209" t="s">
        <v>6321</v>
      </c>
      <c r="K2108" s="209" t="s">
        <v>6321</v>
      </c>
      <c r="L2108" s="209" t="s">
        <v>22664</v>
      </c>
      <c r="M2108" s="209" t="s">
        <v>831</v>
      </c>
    </row>
    <row r="2109" spans="1:13" ht="191.25" x14ac:dyDescent="0.25">
      <c r="A2109" s="202" t="s">
        <v>23619</v>
      </c>
      <c r="B2109">
        <v>4533</v>
      </c>
      <c r="C2109" s="203" t="s">
        <v>23617</v>
      </c>
      <c r="D2109" s="205" t="s">
        <v>26213</v>
      </c>
      <c r="E2109" s="202" t="s">
        <v>23618</v>
      </c>
      <c r="F2109" s="204" t="s">
        <v>6857</v>
      </c>
      <c r="G2109" s="204" t="s">
        <v>6858</v>
      </c>
      <c r="H2109" s="204" t="s">
        <v>6427</v>
      </c>
      <c r="I2109" s="204" t="s">
        <v>6858</v>
      </c>
      <c r="J2109" s="204" t="s">
        <v>6321</v>
      </c>
      <c r="K2109" s="204" t="s">
        <v>6321</v>
      </c>
      <c r="L2109" s="204" t="s">
        <v>22664</v>
      </c>
      <c r="M2109" s="204" t="s">
        <v>831</v>
      </c>
    </row>
    <row r="2110" spans="1:13" ht="281.25" x14ac:dyDescent="0.25">
      <c r="A2110" s="202" t="s">
        <v>21916</v>
      </c>
      <c r="B2110">
        <v>4079</v>
      </c>
      <c r="C2110" s="203" t="s">
        <v>21914</v>
      </c>
      <c r="D2110" s="205" t="s">
        <v>26090</v>
      </c>
      <c r="E2110" s="202" t="s">
        <v>21915</v>
      </c>
      <c r="F2110" s="204" t="s">
        <v>6857</v>
      </c>
      <c r="G2110" s="204" t="s">
        <v>6858</v>
      </c>
      <c r="H2110" s="204" t="s">
        <v>6427</v>
      </c>
      <c r="I2110" s="204" t="s">
        <v>6858</v>
      </c>
      <c r="J2110" s="204" t="s">
        <v>6321</v>
      </c>
      <c r="K2110" s="204" t="s">
        <v>6321</v>
      </c>
      <c r="L2110" s="204" t="s">
        <v>6321</v>
      </c>
      <c r="M2110" s="204" t="s">
        <v>831</v>
      </c>
    </row>
    <row r="2111" spans="1:13" ht="213.75" x14ac:dyDescent="0.25">
      <c r="A2111" s="202" t="s">
        <v>22772</v>
      </c>
      <c r="B2111">
        <v>4307</v>
      </c>
      <c r="C2111" s="203" t="s">
        <v>22769</v>
      </c>
      <c r="D2111" s="205" t="s">
        <v>22770</v>
      </c>
      <c r="E2111" s="202" t="s">
        <v>22771</v>
      </c>
      <c r="F2111" s="204" t="s">
        <v>6857</v>
      </c>
      <c r="G2111" s="204" t="s">
        <v>6858</v>
      </c>
      <c r="H2111" s="204" t="s">
        <v>6427</v>
      </c>
      <c r="I2111" s="204" t="s">
        <v>6858</v>
      </c>
      <c r="J2111" s="204" t="s">
        <v>6321</v>
      </c>
      <c r="K2111" s="204" t="s">
        <v>6321</v>
      </c>
      <c r="L2111" s="204" t="s">
        <v>22668</v>
      </c>
      <c r="M2111" s="204" t="s">
        <v>831</v>
      </c>
    </row>
    <row r="2112" spans="1:13" ht="213.75" x14ac:dyDescent="0.25">
      <c r="A2112" s="206" t="s">
        <v>23622</v>
      </c>
      <c r="B2112">
        <v>4534</v>
      </c>
      <c r="C2112" s="207" t="s">
        <v>23620</v>
      </c>
      <c r="D2112" s="208" t="s">
        <v>26214</v>
      </c>
      <c r="E2112" s="206" t="s">
        <v>23621</v>
      </c>
      <c r="F2112" s="209" t="s">
        <v>6857</v>
      </c>
      <c r="G2112" s="209" t="s">
        <v>6858</v>
      </c>
      <c r="H2112" s="209" t="s">
        <v>6427</v>
      </c>
      <c r="I2112" s="209" t="s">
        <v>6858</v>
      </c>
      <c r="J2112" s="209" t="s">
        <v>6321</v>
      </c>
      <c r="K2112" s="209" t="s">
        <v>6321</v>
      </c>
      <c r="L2112" s="209" t="s">
        <v>22664</v>
      </c>
      <c r="M2112" s="209" t="s">
        <v>831</v>
      </c>
    </row>
    <row r="2113" spans="1:13" ht="270" x14ac:dyDescent="0.25">
      <c r="A2113" s="202" t="s">
        <v>23625</v>
      </c>
      <c r="B2113">
        <v>4535</v>
      </c>
      <c r="C2113" s="203" t="s">
        <v>23623</v>
      </c>
      <c r="D2113" s="205" t="s">
        <v>26215</v>
      </c>
      <c r="E2113" s="202" t="s">
        <v>23624</v>
      </c>
      <c r="F2113" s="204" t="s">
        <v>6857</v>
      </c>
      <c r="G2113" s="204" t="s">
        <v>6858</v>
      </c>
      <c r="H2113" s="204" t="s">
        <v>6427</v>
      </c>
      <c r="I2113" s="204" t="s">
        <v>6858</v>
      </c>
      <c r="J2113" s="204" t="s">
        <v>6321</v>
      </c>
      <c r="K2113" s="204" t="s">
        <v>6321</v>
      </c>
      <c r="L2113" s="204" t="s">
        <v>22664</v>
      </c>
      <c r="M2113" s="204" t="s">
        <v>831</v>
      </c>
    </row>
    <row r="2114" spans="1:13" ht="270" x14ac:dyDescent="0.25">
      <c r="A2114" s="206" t="s">
        <v>23628</v>
      </c>
      <c r="B2114">
        <v>4536</v>
      </c>
      <c r="C2114" s="207" t="s">
        <v>23626</v>
      </c>
      <c r="D2114" s="208" t="s">
        <v>26216</v>
      </c>
      <c r="E2114" s="206" t="s">
        <v>23627</v>
      </c>
      <c r="F2114" s="209" t="s">
        <v>6857</v>
      </c>
      <c r="G2114" s="209" t="s">
        <v>6858</v>
      </c>
      <c r="H2114" s="209" t="s">
        <v>6427</v>
      </c>
      <c r="I2114" s="209" t="s">
        <v>6858</v>
      </c>
      <c r="J2114" s="209" t="s">
        <v>6321</v>
      </c>
      <c r="K2114" s="209" t="s">
        <v>6321</v>
      </c>
      <c r="L2114" s="209" t="s">
        <v>22664</v>
      </c>
      <c r="M2114" s="209" t="s">
        <v>831</v>
      </c>
    </row>
    <row r="2115" spans="1:13" ht="258.75" x14ac:dyDescent="0.25">
      <c r="A2115" s="202" t="s">
        <v>23631</v>
      </c>
      <c r="B2115">
        <v>4537</v>
      </c>
      <c r="C2115" s="203" t="s">
        <v>23629</v>
      </c>
      <c r="D2115" s="205" t="s">
        <v>26217</v>
      </c>
      <c r="E2115" s="202" t="s">
        <v>23630</v>
      </c>
      <c r="F2115" s="204" t="s">
        <v>6857</v>
      </c>
      <c r="G2115" s="204" t="s">
        <v>6858</v>
      </c>
      <c r="H2115" s="204" t="s">
        <v>6427</v>
      </c>
      <c r="I2115" s="204" t="s">
        <v>6858</v>
      </c>
      <c r="J2115" s="204" t="s">
        <v>6321</v>
      </c>
      <c r="K2115" s="204" t="s">
        <v>6321</v>
      </c>
      <c r="L2115" s="204" t="s">
        <v>22664</v>
      </c>
      <c r="M2115" s="204" t="s">
        <v>831</v>
      </c>
    </row>
    <row r="2116" spans="1:13" ht="236.25" x14ac:dyDescent="0.25">
      <c r="A2116" s="202" t="s">
        <v>23213</v>
      </c>
      <c r="B2116">
        <v>4417</v>
      </c>
      <c r="C2116" s="203" t="s">
        <v>23210</v>
      </c>
      <c r="D2116" s="205" t="s">
        <v>23211</v>
      </c>
      <c r="E2116" s="202" t="s">
        <v>23212</v>
      </c>
      <c r="F2116" s="204" t="s">
        <v>22839</v>
      </c>
      <c r="G2116" s="204" t="s">
        <v>22840</v>
      </c>
      <c r="H2116" s="204" t="s">
        <v>6427</v>
      </c>
      <c r="I2116" s="204" t="s">
        <v>22840</v>
      </c>
      <c r="J2116" s="204" t="s">
        <v>6321</v>
      </c>
      <c r="K2116" s="204" t="s">
        <v>6321</v>
      </c>
      <c r="L2116" s="204" t="s">
        <v>2115</v>
      </c>
      <c r="M2116" s="204" t="s">
        <v>6330</v>
      </c>
    </row>
    <row r="2117" spans="1:13" ht="180" x14ac:dyDescent="0.25">
      <c r="A2117" s="206" t="s">
        <v>23889</v>
      </c>
      <c r="B2117">
        <v>4612</v>
      </c>
      <c r="C2117" s="207" t="s">
        <v>23886</v>
      </c>
      <c r="D2117" s="208" t="s">
        <v>23887</v>
      </c>
      <c r="E2117" s="206" t="s">
        <v>23888</v>
      </c>
      <c r="F2117" s="209" t="s">
        <v>6857</v>
      </c>
      <c r="G2117" s="209" t="s">
        <v>6858</v>
      </c>
      <c r="H2117" s="209" t="s">
        <v>6427</v>
      </c>
      <c r="I2117" s="209" t="s">
        <v>6858</v>
      </c>
      <c r="J2117" s="209" t="s">
        <v>6321</v>
      </c>
      <c r="K2117" s="209" t="s">
        <v>6321</v>
      </c>
      <c r="L2117" s="209" t="s">
        <v>22664</v>
      </c>
      <c r="M2117" s="209" t="s">
        <v>831</v>
      </c>
    </row>
    <row r="2118" spans="1:13" ht="247.5" x14ac:dyDescent="0.25">
      <c r="A2118" s="206" t="s">
        <v>23634</v>
      </c>
      <c r="B2118">
        <v>4538</v>
      </c>
      <c r="C2118" s="207" t="s">
        <v>23632</v>
      </c>
      <c r="D2118" s="208" t="s">
        <v>26218</v>
      </c>
      <c r="E2118" s="206" t="s">
        <v>23633</v>
      </c>
      <c r="F2118" s="209" t="s">
        <v>6857</v>
      </c>
      <c r="G2118" s="209" t="s">
        <v>6858</v>
      </c>
      <c r="H2118" s="209" t="s">
        <v>6427</v>
      </c>
      <c r="I2118" s="209" t="s">
        <v>6858</v>
      </c>
      <c r="J2118" s="209" t="s">
        <v>6321</v>
      </c>
      <c r="K2118" s="209" t="s">
        <v>6321</v>
      </c>
      <c r="L2118" s="209" t="s">
        <v>22664</v>
      </c>
      <c r="M2118" s="209" t="s">
        <v>831</v>
      </c>
    </row>
    <row r="2119" spans="1:13" ht="225" x14ac:dyDescent="0.25">
      <c r="A2119" s="202" t="s">
        <v>23637</v>
      </c>
      <c r="B2119">
        <v>4539</v>
      </c>
      <c r="C2119" s="203" t="s">
        <v>23635</v>
      </c>
      <c r="D2119" s="205" t="s">
        <v>26219</v>
      </c>
      <c r="E2119" s="202" t="s">
        <v>23636</v>
      </c>
      <c r="F2119" s="204" t="s">
        <v>6857</v>
      </c>
      <c r="G2119" s="204" t="s">
        <v>6858</v>
      </c>
      <c r="H2119" s="204" t="s">
        <v>6427</v>
      </c>
      <c r="I2119" s="204" t="s">
        <v>6858</v>
      </c>
      <c r="J2119" s="204" t="s">
        <v>6321</v>
      </c>
      <c r="K2119" s="204" t="s">
        <v>6321</v>
      </c>
      <c r="L2119" s="204" t="s">
        <v>22664</v>
      </c>
      <c r="M2119" s="204" t="s">
        <v>831</v>
      </c>
    </row>
    <row r="2120" spans="1:13" ht="225" x14ac:dyDescent="0.25">
      <c r="A2120" s="206" t="s">
        <v>23640</v>
      </c>
      <c r="B2120">
        <v>4540</v>
      </c>
      <c r="C2120" s="207" t="s">
        <v>23638</v>
      </c>
      <c r="D2120" s="208" t="s">
        <v>26220</v>
      </c>
      <c r="E2120" s="206" t="s">
        <v>23639</v>
      </c>
      <c r="F2120" s="209" t="s">
        <v>6857</v>
      </c>
      <c r="G2120" s="209" t="s">
        <v>6858</v>
      </c>
      <c r="H2120" s="209" t="s">
        <v>6427</v>
      </c>
      <c r="I2120" s="209" t="s">
        <v>6858</v>
      </c>
      <c r="J2120" s="209" t="s">
        <v>6321</v>
      </c>
      <c r="K2120" s="209" t="s">
        <v>6321</v>
      </c>
      <c r="L2120" s="209" t="s">
        <v>22664</v>
      </c>
      <c r="M2120" s="209" t="s">
        <v>831</v>
      </c>
    </row>
    <row r="2121" spans="1:13" ht="213.75" x14ac:dyDescent="0.25">
      <c r="A2121" s="202" t="s">
        <v>23643</v>
      </c>
      <c r="B2121">
        <v>4541</v>
      </c>
      <c r="C2121" s="203" t="s">
        <v>23641</v>
      </c>
      <c r="D2121" s="205" t="s">
        <v>26221</v>
      </c>
      <c r="E2121" s="202" t="s">
        <v>23642</v>
      </c>
      <c r="F2121" s="204" t="s">
        <v>6857</v>
      </c>
      <c r="G2121" s="204" t="s">
        <v>6858</v>
      </c>
      <c r="H2121" s="204" t="s">
        <v>6427</v>
      </c>
      <c r="I2121" s="204" t="s">
        <v>6858</v>
      </c>
      <c r="J2121" s="204" t="s">
        <v>6321</v>
      </c>
      <c r="K2121" s="204" t="s">
        <v>6321</v>
      </c>
      <c r="L2121" s="204" t="s">
        <v>22664</v>
      </c>
      <c r="M2121" s="204" t="s">
        <v>831</v>
      </c>
    </row>
    <row r="2122" spans="1:13" ht="225" x14ac:dyDescent="0.25">
      <c r="A2122" s="206" t="s">
        <v>23110</v>
      </c>
      <c r="B2122">
        <v>4392</v>
      </c>
      <c r="C2122" s="207" t="s">
        <v>23107</v>
      </c>
      <c r="D2122" s="208" t="s">
        <v>23108</v>
      </c>
      <c r="E2122" s="206" t="s">
        <v>23109</v>
      </c>
      <c r="F2122" s="209" t="s">
        <v>22839</v>
      </c>
      <c r="G2122" s="209" t="s">
        <v>22840</v>
      </c>
      <c r="H2122" s="209" t="s">
        <v>6427</v>
      </c>
      <c r="I2122" s="209" t="s">
        <v>22840</v>
      </c>
      <c r="J2122" s="209" t="s">
        <v>6321</v>
      </c>
      <c r="K2122" s="209" t="s">
        <v>6321</v>
      </c>
      <c r="L2122" s="209" t="s">
        <v>2115</v>
      </c>
      <c r="M2122" s="209" t="s">
        <v>6330</v>
      </c>
    </row>
    <row r="2123" spans="1:13" ht="270" x14ac:dyDescent="0.25">
      <c r="A2123" s="206" t="s">
        <v>23646</v>
      </c>
      <c r="B2123">
        <v>4542</v>
      </c>
      <c r="C2123" s="207" t="s">
        <v>23644</v>
      </c>
      <c r="D2123" s="208" t="s">
        <v>26222</v>
      </c>
      <c r="E2123" s="206" t="s">
        <v>23645</v>
      </c>
      <c r="F2123" s="209" t="s">
        <v>6857</v>
      </c>
      <c r="G2123" s="209" t="s">
        <v>6858</v>
      </c>
      <c r="H2123" s="209" t="s">
        <v>6427</v>
      </c>
      <c r="I2123" s="209" t="s">
        <v>6858</v>
      </c>
      <c r="J2123" s="209" t="s">
        <v>6321</v>
      </c>
      <c r="K2123" s="209" t="s">
        <v>6321</v>
      </c>
      <c r="L2123" s="209" t="s">
        <v>22664</v>
      </c>
      <c r="M2123" s="209" t="s">
        <v>831</v>
      </c>
    </row>
    <row r="2124" spans="1:13" ht="225" x14ac:dyDescent="0.25">
      <c r="A2124" s="202" t="s">
        <v>23649</v>
      </c>
      <c r="B2124">
        <v>4543</v>
      </c>
      <c r="C2124" s="203" t="s">
        <v>23647</v>
      </c>
      <c r="D2124" s="205" t="s">
        <v>26223</v>
      </c>
      <c r="E2124" s="202" t="s">
        <v>23648</v>
      </c>
      <c r="F2124" s="204" t="s">
        <v>6857</v>
      </c>
      <c r="G2124" s="204" t="s">
        <v>6858</v>
      </c>
      <c r="H2124" s="204" t="s">
        <v>6427</v>
      </c>
      <c r="I2124" s="204" t="s">
        <v>6858</v>
      </c>
      <c r="J2124" s="204" t="s">
        <v>6321</v>
      </c>
      <c r="K2124" s="204" t="s">
        <v>6321</v>
      </c>
      <c r="L2124" s="204" t="s">
        <v>22664</v>
      </c>
      <c r="M2124" s="204" t="s">
        <v>831</v>
      </c>
    </row>
    <row r="2125" spans="1:13" ht="315" x14ac:dyDescent="0.25">
      <c r="A2125" s="206" t="s">
        <v>21919</v>
      </c>
      <c r="B2125">
        <v>4080</v>
      </c>
      <c r="C2125" s="207" t="s">
        <v>21917</v>
      </c>
      <c r="D2125" s="208" t="s">
        <v>26091</v>
      </c>
      <c r="E2125" s="206" t="s">
        <v>21918</v>
      </c>
      <c r="F2125" s="209" t="s">
        <v>6857</v>
      </c>
      <c r="G2125" s="209" t="s">
        <v>6858</v>
      </c>
      <c r="H2125" s="209" t="s">
        <v>6427</v>
      </c>
      <c r="I2125" s="209" t="s">
        <v>6858</v>
      </c>
      <c r="J2125" s="209" t="s">
        <v>6321</v>
      </c>
      <c r="K2125" s="209" t="s">
        <v>6321</v>
      </c>
      <c r="L2125" s="209" t="s">
        <v>6321</v>
      </c>
      <c r="M2125" s="209" t="s">
        <v>831</v>
      </c>
    </row>
    <row r="2126" spans="1:13" ht="258.75" x14ac:dyDescent="0.25">
      <c r="A2126" s="202" t="s">
        <v>22698</v>
      </c>
      <c r="B2126">
        <v>4285</v>
      </c>
      <c r="C2126" s="203" t="s">
        <v>22696</v>
      </c>
      <c r="D2126" s="205" t="s">
        <v>26140</v>
      </c>
      <c r="E2126" s="202" t="s">
        <v>22697</v>
      </c>
      <c r="F2126" s="204" t="s">
        <v>6857</v>
      </c>
      <c r="G2126" s="204" t="s">
        <v>6858</v>
      </c>
      <c r="H2126" s="204" t="s">
        <v>6427</v>
      </c>
      <c r="I2126" s="204" t="s">
        <v>6858</v>
      </c>
      <c r="J2126" s="204" t="s">
        <v>6321</v>
      </c>
      <c r="K2126" s="204" t="s">
        <v>6321</v>
      </c>
      <c r="L2126" s="204" t="s">
        <v>22668</v>
      </c>
      <c r="M2126" s="204" t="s">
        <v>831</v>
      </c>
    </row>
    <row r="2127" spans="1:13" ht="270" x14ac:dyDescent="0.25">
      <c r="A2127" s="206" t="s">
        <v>22701</v>
      </c>
      <c r="B2127">
        <v>4286</v>
      </c>
      <c r="C2127" s="207" t="s">
        <v>22699</v>
      </c>
      <c r="D2127" s="208" t="s">
        <v>26141</v>
      </c>
      <c r="E2127" s="206" t="s">
        <v>22700</v>
      </c>
      <c r="F2127" s="209" t="s">
        <v>6857</v>
      </c>
      <c r="G2127" s="209" t="s">
        <v>6858</v>
      </c>
      <c r="H2127" s="209" t="s">
        <v>6427</v>
      </c>
      <c r="I2127" s="209" t="s">
        <v>6858</v>
      </c>
      <c r="J2127" s="209" t="s">
        <v>6321</v>
      </c>
      <c r="K2127" s="209" t="s">
        <v>6321</v>
      </c>
      <c r="L2127" s="209" t="s">
        <v>22668</v>
      </c>
      <c r="M2127" s="209" t="s">
        <v>831</v>
      </c>
    </row>
    <row r="2128" spans="1:13" ht="258.75" x14ac:dyDescent="0.25">
      <c r="A2128" s="206" t="s">
        <v>23477</v>
      </c>
      <c r="B2128">
        <v>4486</v>
      </c>
      <c r="C2128" s="207" t="s">
        <v>23475</v>
      </c>
      <c r="D2128" s="208" t="s">
        <v>26171</v>
      </c>
      <c r="E2128" s="206" t="s">
        <v>23476</v>
      </c>
      <c r="F2128" s="209" t="s">
        <v>23413</v>
      </c>
      <c r="G2128" s="209" t="s">
        <v>23414</v>
      </c>
      <c r="H2128" s="209" t="s">
        <v>6427</v>
      </c>
      <c r="I2128" s="209" t="s">
        <v>23414</v>
      </c>
      <c r="J2128" s="209" t="s">
        <v>6321</v>
      </c>
      <c r="K2128" s="209" t="s">
        <v>6321</v>
      </c>
      <c r="L2128" s="209" t="s">
        <v>6321</v>
      </c>
      <c r="M2128" s="209" t="s">
        <v>831</v>
      </c>
    </row>
    <row r="2129" spans="1:13" ht="225" x14ac:dyDescent="0.25">
      <c r="A2129" s="202" t="s">
        <v>23114</v>
      </c>
      <c r="B2129">
        <v>4393</v>
      </c>
      <c r="C2129" s="203" t="s">
        <v>23111</v>
      </c>
      <c r="D2129" s="205" t="s">
        <v>23112</v>
      </c>
      <c r="E2129" s="202" t="s">
        <v>23113</v>
      </c>
      <c r="F2129" s="204" t="s">
        <v>23115</v>
      </c>
      <c r="G2129" s="204" t="s">
        <v>23116</v>
      </c>
      <c r="H2129" s="204" t="s">
        <v>6427</v>
      </c>
      <c r="I2129" s="204" t="s">
        <v>23117</v>
      </c>
      <c r="J2129" s="204" t="s">
        <v>6321</v>
      </c>
      <c r="K2129" s="204" t="s">
        <v>6321</v>
      </c>
      <c r="L2129" s="204" t="s">
        <v>2115</v>
      </c>
      <c r="M2129" s="204" t="s">
        <v>7658</v>
      </c>
    </row>
    <row r="2130" spans="1:13" ht="281.25" x14ac:dyDescent="0.25">
      <c r="A2130" s="206" t="s">
        <v>23217</v>
      </c>
      <c r="B2130">
        <v>4418</v>
      </c>
      <c r="C2130" s="207" t="s">
        <v>23214</v>
      </c>
      <c r="D2130" s="208" t="s">
        <v>23215</v>
      </c>
      <c r="E2130" s="206" t="s">
        <v>23216</v>
      </c>
      <c r="F2130" s="209" t="s">
        <v>22839</v>
      </c>
      <c r="G2130" s="209" t="s">
        <v>22840</v>
      </c>
      <c r="H2130" s="209" t="s">
        <v>6427</v>
      </c>
      <c r="I2130" s="209" t="s">
        <v>22840</v>
      </c>
      <c r="J2130" s="209" t="s">
        <v>6321</v>
      </c>
      <c r="K2130" s="209" t="s">
        <v>6321</v>
      </c>
      <c r="L2130" s="209" t="s">
        <v>2115</v>
      </c>
      <c r="M2130" s="209" t="s">
        <v>6330</v>
      </c>
    </row>
    <row r="2131" spans="1:13" ht="270" x14ac:dyDescent="0.25">
      <c r="A2131" s="202" t="s">
        <v>21922</v>
      </c>
      <c r="B2131">
        <v>4081</v>
      </c>
      <c r="C2131" s="203" t="s">
        <v>21920</v>
      </c>
      <c r="D2131" s="205" t="s">
        <v>26092</v>
      </c>
      <c r="E2131" s="202" t="s">
        <v>21921</v>
      </c>
      <c r="F2131" s="204" t="s">
        <v>6857</v>
      </c>
      <c r="G2131" s="204" t="s">
        <v>6858</v>
      </c>
      <c r="H2131" s="204" t="s">
        <v>6427</v>
      </c>
      <c r="I2131" s="204" t="s">
        <v>6858</v>
      </c>
      <c r="J2131" s="204" t="s">
        <v>6321</v>
      </c>
      <c r="K2131" s="204" t="s">
        <v>6321</v>
      </c>
      <c r="L2131" s="204" t="s">
        <v>6321</v>
      </c>
      <c r="M2131" s="204" t="s">
        <v>831</v>
      </c>
    </row>
    <row r="2132" spans="1:13" ht="225" x14ac:dyDescent="0.25">
      <c r="A2132" s="206" t="s">
        <v>23418</v>
      </c>
      <c r="B2132">
        <v>4468</v>
      </c>
      <c r="C2132" s="207" t="s">
        <v>23415</v>
      </c>
      <c r="D2132" s="208" t="s">
        <v>23416</v>
      </c>
      <c r="E2132" s="206" t="s">
        <v>23417</v>
      </c>
      <c r="F2132" s="209" t="s">
        <v>23419</v>
      </c>
      <c r="G2132" s="209" t="s">
        <v>23420</v>
      </c>
      <c r="H2132" s="209" t="s">
        <v>6427</v>
      </c>
      <c r="I2132" s="209" t="s">
        <v>23421</v>
      </c>
      <c r="J2132" s="209" t="s">
        <v>6321</v>
      </c>
      <c r="K2132" s="209" t="s">
        <v>6321</v>
      </c>
      <c r="L2132" s="209" t="s">
        <v>6321</v>
      </c>
      <c r="M2132" s="209" t="s">
        <v>7658</v>
      </c>
    </row>
    <row r="2133" spans="1:13" ht="236.25" x14ac:dyDescent="0.25">
      <c r="A2133" s="206" t="s">
        <v>22864</v>
      </c>
      <c r="B2133">
        <v>4330</v>
      </c>
      <c r="C2133" s="207" t="s">
        <v>22861</v>
      </c>
      <c r="D2133" s="208" t="s">
        <v>22862</v>
      </c>
      <c r="E2133" s="206" t="s">
        <v>22863</v>
      </c>
      <c r="F2133" s="209" t="s">
        <v>22839</v>
      </c>
      <c r="G2133" s="209" t="s">
        <v>22840</v>
      </c>
      <c r="H2133" s="209" t="s">
        <v>6427</v>
      </c>
      <c r="I2133" s="209" t="s">
        <v>22840</v>
      </c>
      <c r="J2133" s="209" t="s">
        <v>6321</v>
      </c>
      <c r="K2133" s="209" t="s">
        <v>6321</v>
      </c>
      <c r="L2133" s="209" t="s">
        <v>2115</v>
      </c>
      <c r="M2133" s="209" t="s">
        <v>6330</v>
      </c>
    </row>
    <row r="2134" spans="1:13" ht="303.75" x14ac:dyDescent="0.25">
      <c r="A2134" s="206" t="s">
        <v>21925</v>
      </c>
      <c r="B2134">
        <v>4082</v>
      </c>
      <c r="C2134" s="207" t="s">
        <v>21923</v>
      </c>
      <c r="D2134" s="208" t="s">
        <v>26093</v>
      </c>
      <c r="E2134" s="206" t="s">
        <v>21924</v>
      </c>
      <c r="F2134" s="209" t="s">
        <v>6857</v>
      </c>
      <c r="G2134" s="209" t="s">
        <v>6858</v>
      </c>
      <c r="H2134" s="209" t="s">
        <v>6427</v>
      </c>
      <c r="I2134" s="209" t="s">
        <v>6858</v>
      </c>
      <c r="J2134" s="209" t="s">
        <v>6321</v>
      </c>
      <c r="K2134" s="209" t="s">
        <v>6321</v>
      </c>
      <c r="L2134" s="209" t="s">
        <v>6321</v>
      </c>
      <c r="M2134" s="209" t="s">
        <v>831</v>
      </c>
    </row>
    <row r="2135" spans="1:13" ht="236.25" x14ac:dyDescent="0.25">
      <c r="A2135" s="202" t="s">
        <v>23430</v>
      </c>
      <c r="B2135">
        <v>4471</v>
      </c>
      <c r="C2135" s="203" t="s">
        <v>23428</v>
      </c>
      <c r="D2135" s="205" t="s">
        <v>26158</v>
      </c>
      <c r="E2135" s="202" t="s">
        <v>23429</v>
      </c>
      <c r="F2135" s="204" t="s">
        <v>23413</v>
      </c>
      <c r="G2135" s="204" t="s">
        <v>23414</v>
      </c>
      <c r="H2135" s="204" t="s">
        <v>6427</v>
      </c>
      <c r="I2135" s="204" t="s">
        <v>23414</v>
      </c>
      <c r="J2135" s="204" t="s">
        <v>6321</v>
      </c>
      <c r="K2135" s="204" t="s">
        <v>6321</v>
      </c>
      <c r="L2135" s="204" t="s">
        <v>6321</v>
      </c>
      <c r="M2135" s="204" t="s">
        <v>831</v>
      </c>
    </row>
    <row r="2136" spans="1:13" ht="236.25" x14ac:dyDescent="0.25">
      <c r="A2136" s="202" t="s">
        <v>23480</v>
      </c>
      <c r="B2136">
        <v>4487</v>
      </c>
      <c r="C2136" s="203" t="s">
        <v>23478</v>
      </c>
      <c r="D2136" s="205" t="s">
        <v>26172</v>
      </c>
      <c r="E2136" s="202" t="s">
        <v>23479</v>
      </c>
      <c r="F2136" s="204" t="s">
        <v>23413</v>
      </c>
      <c r="G2136" s="204" t="s">
        <v>23414</v>
      </c>
      <c r="H2136" s="204" t="s">
        <v>6427</v>
      </c>
      <c r="I2136" s="204" t="s">
        <v>23414</v>
      </c>
      <c r="J2136" s="204" t="s">
        <v>6321</v>
      </c>
      <c r="K2136" s="204" t="s">
        <v>6321</v>
      </c>
      <c r="L2136" s="204" t="s">
        <v>6321</v>
      </c>
      <c r="M2136" s="204" t="s">
        <v>831</v>
      </c>
    </row>
    <row r="2137" spans="1:13" ht="247.5" x14ac:dyDescent="0.25">
      <c r="A2137" s="202" t="s">
        <v>6191</v>
      </c>
      <c r="B2137">
        <v>4419</v>
      </c>
      <c r="C2137" s="203" t="s">
        <v>23218</v>
      </c>
      <c r="D2137" s="205" t="s">
        <v>23219</v>
      </c>
      <c r="E2137" s="202" t="s">
        <v>23220</v>
      </c>
      <c r="F2137" s="204" t="s">
        <v>22839</v>
      </c>
      <c r="G2137" s="204" t="s">
        <v>22840</v>
      </c>
      <c r="H2137" s="204" t="s">
        <v>6427</v>
      </c>
      <c r="I2137" s="204" t="s">
        <v>22840</v>
      </c>
      <c r="J2137" s="204" t="s">
        <v>6321</v>
      </c>
      <c r="K2137" s="204" t="s">
        <v>6321</v>
      </c>
      <c r="L2137" s="204" t="s">
        <v>2115</v>
      </c>
      <c r="M2137" s="204" t="s">
        <v>6330</v>
      </c>
    </row>
    <row r="2138" spans="1:13" ht="225" x14ac:dyDescent="0.25">
      <c r="A2138" s="202" t="s">
        <v>23424</v>
      </c>
      <c r="B2138">
        <v>4469</v>
      </c>
      <c r="C2138" s="203" t="s">
        <v>23422</v>
      </c>
      <c r="D2138" s="205" t="s">
        <v>26156</v>
      </c>
      <c r="E2138" s="202" t="s">
        <v>23423</v>
      </c>
      <c r="F2138" s="204" t="s">
        <v>23413</v>
      </c>
      <c r="G2138" s="204" t="s">
        <v>23414</v>
      </c>
      <c r="H2138" s="204" t="s">
        <v>6427</v>
      </c>
      <c r="I2138" s="204" t="s">
        <v>23414</v>
      </c>
      <c r="J2138" s="204" t="s">
        <v>6321</v>
      </c>
      <c r="K2138" s="204" t="s">
        <v>6321</v>
      </c>
      <c r="L2138" s="204" t="s">
        <v>6321</v>
      </c>
      <c r="M2138" s="204" t="s">
        <v>831</v>
      </c>
    </row>
    <row r="2139" spans="1:13" ht="135" x14ac:dyDescent="0.25">
      <c r="A2139" s="206" t="s">
        <v>22816</v>
      </c>
      <c r="B2139">
        <v>4318</v>
      </c>
      <c r="C2139" s="207" t="s">
        <v>22813</v>
      </c>
      <c r="D2139" s="208" t="s">
        <v>22814</v>
      </c>
      <c r="E2139" s="206" t="s">
        <v>22815</v>
      </c>
      <c r="F2139" s="209" t="s">
        <v>6857</v>
      </c>
      <c r="G2139" s="209" t="s">
        <v>6858</v>
      </c>
      <c r="H2139" s="209" t="s">
        <v>6427</v>
      </c>
      <c r="I2139" s="209" t="s">
        <v>6858</v>
      </c>
      <c r="J2139" s="209" t="s">
        <v>6321</v>
      </c>
      <c r="K2139" s="209" t="s">
        <v>6321</v>
      </c>
      <c r="L2139" s="209" t="s">
        <v>22668</v>
      </c>
      <c r="M2139" s="209" t="s">
        <v>831</v>
      </c>
    </row>
    <row r="2140" spans="1:13" ht="67.5" x14ac:dyDescent="0.25">
      <c r="A2140" s="206" t="s">
        <v>19203</v>
      </c>
      <c r="B2140">
        <v>3349</v>
      </c>
      <c r="C2140" s="207" t="s">
        <v>19200</v>
      </c>
      <c r="D2140" s="208" t="s">
        <v>19201</v>
      </c>
      <c r="E2140" s="206" t="s">
        <v>19202</v>
      </c>
      <c r="F2140" s="209" t="s">
        <v>6689</v>
      </c>
      <c r="G2140" s="209" t="s">
        <v>6690</v>
      </c>
      <c r="H2140" s="209" t="s">
        <v>6691</v>
      </c>
      <c r="I2140" s="209" t="s">
        <v>6692</v>
      </c>
      <c r="J2140" s="209" t="s">
        <v>6321</v>
      </c>
      <c r="K2140" s="209" t="s">
        <v>21119</v>
      </c>
      <c r="L2140" s="209" t="s">
        <v>6321</v>
      </c>
      <c r="M2140" s="209" t="s">
        <v>25575</v>
      </c>
    </row>
    <row r="2141" spans="1:13" ht="78.75" x14ac:dyDescent="0.25">
      <c r="A2141" s="206" t="s">
        <v>19857</v>
      </c>
      <c r="B2141">
        <v>3506</v>
      </c>
      <c r="C2141" s="207" t="s">
        <v>19854</v>
      </c>
      <c r="D2141" s="208" t="s">
        <v>19855</v>
      </c>
      <c r="E2141" s="206" t="s">
        <v>19856</v>
      </c>
      <c r="F2141" s="209" t="s">
        <v>19858</v>
      </c>
      <c r="G2141" s="209" t="s">
        <v>19859</v>
      </c>
      <c r="H2141" s="209" t="s">
        <v>6375</v>
      </c>
      <c r="I2141" s="209" t="s">
        <v>19860</v>
      </c>
      <c r="J2141" s="209" t="s">
        <v>6321</v>
      </c>
      <c r="K2141" s="209" t="s">
        <v>6321</v>
      </c>
      <c r="L2141" s="209" t="s">
        <v>6321</v>
      </c>
      <c r="M2141" s="209" t="s">
        <v>6363</v>
      </c>
    </row>
    <row r="2142" spans="1:13" ht="78.75" x14ac:dyDescent="0.25">
      <c r="A2142" s="202" t="s">
        <v>17998</v>
      </c>
      <c r="B2142">
        <v>3048</v>
      </c>
      <c r="C2142" s="203" t="s">
        <v>17995</v>
      </c>
      <c r="D2142" s="205" t="s">
        <v>17996</v>
      </c>
      <c r="E2142" s="202" t="s">
        <v>17997</v>
      </c>
      <c r="F2142" s="204" t="s">
        <v>17999</v>
      </c>
      <c r="G2142" s="204" t="s">
        <v>18000</v>
      </c>
      <c r="H2142" s="204" t="s">
        <v>6375</v>
      </c>
      <c r="I2142" s="204" t="s">
        <v>18000</v>
      </c>
      <c r="J2142" s="204" t="s">
        <v>6321</v>
      </c>
      <c r="K2142" s="204" t="s">
        <v>6321</v>
      </c>
      <c r="L2142" s="204" t="s">
        <v>6321</v>
      </c>
      <c r="M2142" s="204" t="s">
        <v>831</v>
      </c>
    </row>
    <row r="2143" spans="1:13" ht="101.25" x14ac:dyDescent="0.25">
      <c r="A2143" s="206" t="s">
        <v>4440</v>
      </c>
      <c r="B2143">
        <v>127</v>
      </c>
      <c r="C2143" s="207" t="s">
        <v>6947</v>
      </c>
      <c r="D2143" s="208" t="s">
        <v>6948</v>
      </c>
      <c r="E2143" s="206" t="s">
        <v>4442</v>
      </c>
      <c r="F2143" s="209" t="s">
        <v>6949</v>
      </c>
      <c r="G2143" s="209" t="s">
        <v>6950</v>
      </c>
      <c r="H2143" s="209" t="s">
        <v>6375</v>
      </c>
      <c r="I2143" s="209" t="s">
        <v>6951</v>
      </c>
      <c r="J2143" s="209" t="s">
        <v>6321</v>
      </c>
      <c r="K2143" s="209" t="s">
        <v>6566</v>
      </c>
      <c r="L2143" s="209" t="s">
        <v>6321</v>
      </c>
      <c r="M2143" s="209" t="s">
        <v>6423</v>
      </c>
    </row>
    <row r="2144" spans="1:13" ht="168.75" x14ac:dyDescent="0.25">
      <c r="A2144" s="202" t="s">
        <v>21832</v>
      </c>
      <c r="B2144">
        <v>4055</v>
      </c>
      <c r="C2144" s="203" t="s">
        <v>21829</v>
      </c>
      <c r="D2144" s="205" t="s">
        <v>21830</v>
      </c>
      <c r="E2144" s="202" t="s">
        <v>21831</v>
      </c>
      <c r="F2144" s="204" t="s">
        <v>8098</v>
      </c>
      <c r="G2144" s="204" t="s">
        <v>8099</v>
      </c>
      <c r="H2144" s="204" t="s">
        <v>6427</v>
      </c>
      <c r="I2144" s="204" t="s">
        <v>8099</v>
      </c>
      <c r="J2144" s="204" t="s">
        <v>6321</v>
      </c>
      <c r="K2144" s="204" t="s">
        <v>6321</v>
      </c>
      <c r="L2144" s="204" t="s">
        <v>21311</v>
      </c>
      <c r="M2144" s="204" t="s">
        <v>6330</v>
      </c>
    </row>
    <row r="2145" spans="1:13" ht="247.5" x14ac:dyDescent="0.25">
      <c r="A2145" s="202" t="s">
        <v>21379</v>
      </c>
      <c r="B2145">
        <v>3929</v>
      </c>
      <c r="C2145" s="203" t="s">
        <v>21376</v>
      </c>
      <c r="D2145" s="205" t="s">
        <v>21377</v>
      </c>
      <c r="E2145" s="202" t="s">
        <v>21378</v>
      </c>
      <c r="F2145" s="204" t="s">
        <v>8098</v>
      </c>
      <c r="G2145" s="204" t="s">
        <v>8099</v>
      </c>
      <c r="H2145" s="204" t="s">
        <v>6427</v>
      </c>
      <c r="I2145" s="204" t="s">
        <v>8099</v>
      </c>
      <c r="J2145" s="204" t="s">
        <v>6321</v>
      </c>
      <c r="K2145" s="204" t="s">
        <v>6321</v>
      </c>
      <c r="L2145" s="204" t="s">
        <v>21311</v>
      </c>
      <c r="M2145" s="204" t="s">
        <v>6330</v>
      </c>
    </row>
    <row r="2146" spans="1:13" ht="168.75" x14ac:dyDescent="0.25">
      <c r="A2146" s="202" t="s">
        <v>21395</v>
      </c>
      <c r="B2146">
        <v>3933</v>
      </c>
      <c r="C2146" s="203" t="s">
        <v>21392</v>
      </c>
      <c r="D2146" s="205" t="s">
        <v>21393</v>
      </c>
      <c r="E2146" s="202" t="s">
        <v>21394</v>
      </c>
      <c r="F2146" s="204" t="s">
        <v>8098</v>
      </c>
      <c r="G2146" s="204" t="s">
        <v>8099</v>
      </c>
      <c r="H2146" s="204" t="s">
        <v>6427</v>
      </c>
      <c r="I2146" s="204" t="s">
        <v>8099</v>
      </c>
      <c r="J2146" s="204" t="s">
        <v>6321</v>
      </c>
      <c r="K2146" s="204" t="s">
        <v>6321</v>
      </c>
      <c r="L2146" s="204" t="s">
        <v>21311</v>
      </c>
      <c r="M2146" s="204" t="s">
        <v>6330</v>
      </c>
    </row>
    <row r="2147" spans="1:13" ht="123.75" x14ac:dyDescent="0.25">
      <c r="A2147" s="202" t="s">
        <v>21699</v>
      </c>
      <c r="B2147">
        <v>4021</v>
      </c>
      <c r="C2147" s="203" t="s">
        <v>21696</v>
      </c>
      <c r="D2147" s="205" t="s">
        <v>21697</v>
      </c>
      <c r="E2147" s="202" t="s">
        <v>21698</v>
      </c>
      <c r="F2147" s="204" t="s">
        <v>8098</v>
      </c>
      <c r="G2147" s="204" t="s">
        <v>8099</v>
      </c>
      <c r="H2147" s="204" t="s">
        <v>6427</v>
      </c>
      <c r="I2147" s="204" t="s">
        <v>8099</v>
      </c>
      <c r="J2147" s="204" t="s">
        <v>6321</v>
      </c>
      <c r="K2147" s="204" t="s">
        <v>6321</v>
      </c>
      <c r="L2147" s="204" t="s">
        <v>21603</v>
      </c>
      <c r="M2147" s="204" t="s">
        <v>6330</v>
      </c>
    </row>
    <row r="2148" spans="1:13" ht="191.25" x14ac:dyDescent="0.25">
      <c r="A2148" s="202" t="s">
        <v>21809</v>
      </c>
      <c r="B2148">
        <v>4049</v>
      </c>
      <c r="C2148" s="203" t="s">
        <v>21806</v>
      </c>
      <c r="D2148" s="205" t="s">
        <v>21807</v>
      </c>
      <c r="E2148" s="202" t="s">
        <v>21808</v>
      </c>
      <c r="F2148" s="204" t="s">
        <v>8098</v>
      </c>
      <c r="G2148" s="204" t="s">
        <v>8099</v>
      </c>
      <c r="H2148" s="204" t="s">
        <v>6427</v>
      </c>
      <c r="I2148" s="204" t="s">
        <v>8099</v>
      </c>
      <c r="J2148" s="204" t="s">
        <v>6321</v>
      </c>
      <c r="K2148" s="204" t="s">
        <v>6321</v>
      </c>
      <c r="L2148" s="204" t="s">
        <v>21603</v>
      </c>
      <c r="M2148" s="204" t="s">
        <v>6330</v>
      </c>
    </row>
    <row r="2149" spans="1:13" ht="168.75" x14ac:dyDescent="0.25">
      <c r="A2149" s="206" t="s">
        <v>4443</v>
      </c>
      <c r="B2149">
        <v>4024</v>
      </c>
      <c r="C2149" s="207" t="s">
        <v>21708</v>
      </c>
      <c r="D2149" s="208" t="s">
        <v>21709</v>
      </c>
      <c r="E2149" s="206" t="s">
        <v>4445</v>
      </c>
      <c r="F2149" s="209" t="s">
        <v>8098</v>
      </c>
      <c r="G2149" s="209" t="s">
        <v>8099</v>
      </c>
      <c r="H2149" s="209" t="s">
        <v>6427</v>
      </c>
      <c r="I2149" s="209" t="s">
        <v>8099</v>
      </c>
      <c r="J2149" s="209" t="s">
        <v>6321</v>
      </c>
      <c r="K2149" s="209" t="s">
        <v>6321</v>
      </c>
      <c r="L2149" s="209" t="s">
        <v>21603</v>
      </c>
      <c r="M2149" s="209" t="s">
        <v>6330</v>
      </c>
    </row>
    <row r="2150" spans="1:13" ht="191.25" x14ac:dyDescent="0.25">
      <c r="A2150" s="206" t="s">
        <v>21805</v>
      </c>
      <c r="B2150">
        <v>4048</v>
      </c>
      <c r="C2150" s="207" t="s">
        <v>21802</v>
      </c>
      <c r="D2150" s="208" t="s">
        <v>21803</v>
      </c>
      <c r="E2150" s="206" t="s">
        <v>21804</v>
      </c>
      <c r="F2150" s="209" t="s">
        <v>8098</v>
      </c>
      <c r="G2150" s="209" t="s">
        <v>8099</v>
      </c>
      <c r="H2150" s="209" t="s">
        <v>6427</v>
      </c>
      <c r="I2150" s="209" t="s">
        <v>8099</v>
      </c>
      <c r="J2150" s="209" t="s">
        <v>6321</v>
      </c>
      <c r="K2150" s="209" t="s">
        <v>6321</v>
      </c>
      <c r="L2150" s="209" t="s">
        <v>21603</v>
      </c>
      <c r="M2150" s="209" t="s">
        <v>6330</v>
      </c>
    </row>
    <row r="2151" spans="1:13" ht="157.5" x14ac:dyDescent="0.25">
      <c r="A2151" s="202" t="s">
        <v>21403</v>
      </c>
      <c r="B2151">
        <v>3935</v>
      </c>
      <c r="C2151" s="203" t="s">
        <v>21400</v>
      </c>
      <c r="D2151" s="205" t="s">
        <v>21401</v>
      </c>
      <c r="E2151" s="202" t="s">
        <v>21402</v>
      </c>
      <c r="F2151" s="204" t="s">
        <v>8098</v>
      </c>
      <c r="G2151" s="204" t="s">
        <v>8099</v>
      </c>
      <c r="H2151" s="204" t="s">
        <v>6427</v>
      </c>
      <c r="I2151" s="204" t="s">
        <v>8099</v>
      </c>
      <c r="J2151" s="204" t="s">
        <v>6321</v>
      </c>
      <c r="K2151" s="204" t="s">
        <v>6321</v>
      </c>
      <c r="L2151" s="204" t="s">
        <v>21311</v>
      </c>
      <c r="M2151" s="204" t="s">
        <v>6330</v>
      </c>
    </row>
    <row r="2152" spans="1:13" ht="135" x14ac:dyDescent="0.25">
      <c r="A2152" s="202" t="s">
        <v>21315</v>
      </c>
      <c r="B2152">
        <v>3913</v>
      </c>
      <c r="C2152" s="203" t="s">
        <v>21312</v>
      </c>
      <c r="D2152" s="205" t="s">
        <v>21313</v>
      </c>
      <c r="E2152" s="202" t="s">
        <v>21314</v>
      </c>
      <c r="F2152" s="204" t="s">
        <v>8098</v>
      </c>
      <c r="G2152" s="204" t="s">
        <v>8099</v>
      </c>
      <c r="H2152" s="204" t="s">
        <v>6427</v>
      </c>
      <c r="I2152" s="204" t="s">
        <v>8099</v>
      </c>
      <c r="J2152" s="204" t="s">
        <v>6321</v>
      </c>
      <c r="K2152" s="204" t="s">
        <v>6321</v>
      </c>
      <c r="L2152" s="204" t="s">
        <v>21311</v>
      </c>
      <c r="M2152" s="204" t="s">
        <v>6330</v>
      </c>
    </row>
    <row r="2153" spans="1:13" ht="258.75" x14ac:dyDescent="0.25">
      <c r="A2153" s="206" t="s">
        <v>21595</v>
      </c>
      <c r="B2153">
        <v>3990</v>
      </c>
      <c r="C2153" s="207" t="s">
        <v>21593</v>
      </c>
      <c r="D2153" s="208" t="s">
        <v>26077</v>
      </c>
      <c r="E2153" s="206" t="s">
        <v>21594</v>
      </c>
      <c r="F2153" s="209" t="s">
        <v>21592</v>
      </c>
      <c r="G2153" s="209" t="s">
        <v>6858</v>
      </c>
      <c r="H2153" s="209" t="s">
        <v>6427</v>
      </c>
      <c r="I2153" s="209" t="s">
        <v>6858</v>
      </c>
      <c r="J2153" s="209" t="s">
        <v>6321</v>
      </c>
      <c r="K2153" s="209" t="s">
        <v>6321</v>
      </c>
      <c r="L2153" s="209" t="s">
        <v>6321</v>
      </c>
      <c r="M2153" s="209" t="s">
        <v>831</v>
      </c>
    </row>
    <row r="2154" spans="1:13" ht="236.25" x14ac:dyDescent="0.25">
      <c r="A2154" s="202" t="s">
        <v>21598</v>
      </c>
      <c r="B2154">
        <v>3991</v>
      </c>
      <c r="C2154" s="203" t="s">
        <v>21596</v>
      </c>
      <c r="D2154" s="205" t="s">
        <v>26078</v>
      </c>
      <c r="E2154" s="202" t="s">
        <v>21597</v>
      </c>
      <c r="F2154" s="204" t="s">
        <v>21592</v>
      </c>
      <c r="G2154" s="204" t="s">
        <v>6858</v>
      </c>
      <c r="H2154" s="204" t="s">
        <v>6427</v>
      </c>
      <c r="I2154" s="204" t="s">
        <v>6858</v>
      </c>
      <c r="J2154" s="204" t="s">
        <v>6321</v>
      </c>
      <c r="K2154" s="204" t="s">
        <v>6321</v>
      </c>
      <c r="L2154" s="204" t="s">
        <v>6321</v>
      </c>
      <c r="M2154" s="204" t="s">
        <v>831</v>
      </c>
    </row>
    <row r="2155" spans="1:13" ht="168.75" x14ac:dyDescent="0.25">
      <c r="A2155" s="202" t="s">
        <v>21473</v>
      </c>
      <c r="B2155">
        <v>3953</v>
      </c>
      <c r="C2155" s="203" t="s">
        <v>21471</v>
      </c>
      <c r="D2155" s="205" t="s">
        <v>26054</v>
      </c>
      <c r="E2155" s="202" t="s">
        <v>21472</v>
      </c>
      <c r="F2155" s="204" t="s">
        <v>6857</v>
      </c>
      <c r="G2155" s="204" t="s">
        <v>6858</v>
      </c>
      <c r="H2155" s="204" t="s">
        <v>6427</v>
      </c>
      <c r="I2155" s="204" t="s">
        <v>6858</v>
      </c>
      <c r="J2155" s="204" t="s">
        <v>6321</v>
      </c>
      <c r="K2155" s="204" t="s">
        <v>6321</v>
      </c>
      <c r="L2155" s="204" t="s">
        <v>21459</v>
      </c>
      <c r="M2155" s="204" t="s">
        <v>831</v>
      </c>
    </row>
    <row r="2156" spans="1:13" ht="180" x14ac:dyDescent="0.25">
      <c r="A2156" s="202" t="s">
        <v>21479</v>
      </c>
      <c r="B2156">
        <v>3955</v>
      </c>
      <c r="C2156" s="203" t="s">
        <v>21477</v>
      </c>
      <c r="D2156" s="205" t="s">
        <v>26056</v>
      </c>
      <c r="E2156" s="202" t="s">
        <v>21478</v>
      </c>
      <c r="F2156" s="204" t="s">
        <v>6857</v>
      </c>
      <c r="G2156" s="204" t="s">
        <v>6858</v>
      </c>
      <c r="H2156" s="204" t="s">
        <v>6427</v>
      </c>
      <c r="I2156" s="204" t="s">
        <v>6858</v>
      </c>
      <c r="J2156" s="204" t="s">
        <v>6321</v>
      </c>
      <c r="K2156" s="204" t="s">
        <v>6321</v>
      </c>
      <c r="L2156" s="204" t="s">
        <v>21459</v>
      </c>
      <c r="M2156" s="204" t="s">
        <v>831</v>
      </c>
    </row>
    <row r="2157" spans="1:13" ht="168.75" x14ac:dyDescent="0.25">
      <c r="A2157" s="202" t="s">
        <v>5537</v>
      </c>
      <c r="B2157">
        <v>3963</v>
      </c>
      <c r="C2157" s="203" t="s">
        <v>21504</v>
      </c>
      <c r="D2157" s="205" t="s">
        <v>26060</v>
      </c>
      <c r="E2157" s="202" t="s">
        <v>5781</v>
      </c>
      <c r="F2157" s="204" t="s">
        <v>26061</v>
      </c>
      <c r="G2157" s="204" t="s">
        <v>20884</v>
      </c>
      <c r="H2157" s="204" t="s">
        <v>6427</v>
      </c>
      <c r="I2157" s="204" t="s">
        <v>26062</v>
      </c>
      <c r="J2157" s="204" t="s">
        <v>6321</v>
      </c>
      <c r="K2157" s="204" t="s">
        <v>6321</v>
      </c>
      <c r="L2157" s="204" t="s">
        <v>6321</v>
      </c>
      <c r="M2157" s="204" t="s">
        <v>30489</v>
      </c>
    </row>
    <row r="2158" spans="1:13" ht="56.25" x14ac:dyDescent="0.25">
      <c r="A2158" s="206" t="s">
        <v>26030</v>
      </c>
      <c r="B2158">
        <v>3853</v>
      </c>
      <c r="C2158" s="207" t="s">
        <v>26027</v>
      </c>
      <c r="D2158" s="208" t="s">
        <v>26028</v>
      </c>
      <c r="E2158" s="206" t="s">
        <v>26029</v>
      </c>
      <c r="F2158" s="209" t="s">
        <v>6689</v>
      </c>
      <c r="G2158" s="209" t="s">
        <v>6690</v>
      </c>
      <c r="H2158" s="209" t="s">
        <v>6691</v>
      </c>
      <c r="I2158" s="209" t="s">
        <v>6692</v>
      </c>
      <c r="J2158" s="209" t="s">
        <v>6321</v>
      </c>
      <c r="K2158" s="209" t="s">
        <v>16100</v>
      </c>
      <c r="L2158" s="209" t="s">
        <v>6321</v>
      </c>
      <c r="M2158" s="209" t="s">
        <v>25568</v>
      </c>
    </row>
    <row r="2159" spans="1:13" ht="56.25" x14ac:dyDescent="0.25">
      <c r="A2159" s="202" t="s">
        <v>19997</v>
      </c>
      <c r="B2159">
        <v>3542</v>
      </c>
      <c r="C2159" s="203" t="s">
        <v>19995</v>
      </c>
      <c r="D2159" s="205" t="s">
        <v>19996</v>
      </c>
      <c r="E2159" s="218" t="s">
        <v>31148</v>
      </c>
      <c r="F2159" s="204" t="s">
        <v>19998</v>
      </c>
      <c r="G2159" s="204" t="s">
        <v>19999</v>
      </c>
      <c r="H2159" s="204" t="s">
        <v>6522</v>
      </c>
      <c r="I2159" s="204" t="s">
        <v>20000</v>
      </c>
      <c r="J2159" s="204" t="s">
        <v>6321</v>
      </c>
      <c r="K2159" s="204" t="s">
        <v>16100</v>
      </c>
      <c r="L2159" s="204" t="s">
        <v>6321</v>
      </c>
      <c r="M2159" s="204" t="s">
        <v>9943</v>
      </c>
    </row>
    <row r="2160" spans="1:13" ht="56.25" x14ac:dyDescent="0.25">
      <c r="A2160" s="202" t="s">
        <v>12311</v>
      </c>
      <c r="B2160">
        <v>1514</v>
      </c>
      <c r="C2160" s="203" t="s">
        <v>12308</v>
      </c>
      <c r="D2160" s="205" t="s">
        <v>12309</v>
      </c>
      <c r="E2160" s="202" t="s">
        <v>12310</v>
      </c>
      <c r="F2160" s="204" t="s">
        <v>6437</v>
      </c>
      <c r="G2160" s="204" t="s">
        <v>6438</v>
      </c>
      <c r="H2160" s="204" t="s">
        <v>6439</v>
      </c>
      <c r="I2160" s="204" t="s">
        <v>6440</v>
      </c>
      <c r="J2160" s="204" t="s">
        <v>6321</v>
      </c>
      <c r="K2160" s="204" t="s">
        <v>6321</v>
      </c>
      <c r="L2160" s="204" t="s">
        <v>6321</v>
      </c>
      <c r="M2160" s="204" t="s">
        <v>831</v>
      </c>
    </row>
    <row r="2161" spans="1:13" ht="56.25" x14ac:dyDescent="0.25">
      <c r="A2161" s="202" t="s">
        <v>21081</v>
      </c>
      <c r="B2161">
        <v>3837</v>
      </c>
      <c r="C2161" s="203" t="s">
        <v>21078</v>
      </c>
      <c r="D2161" s="205" t="s">
        <v>21079</v>
      </c>
      <c r="E2161" s="202" t="s">
        <v>21080</v>
      </c>
      <c r="F2161" s="204" t="s">
        <v>21082</v>
      </c>
      <c r="G2161" s="204" t="s">
        <v>16621</v>
      </c>
      <c r="H2161" s="204" t="s">
        <v>10441</v>
      </c>
      <c r="I2161" s="204" t="s">
        <v>17965</v>
      </c>
      <c r="J2161" s="204" t="s">
        <v>6321</v>
      </c>
      <c r="K2161" s="204" t="s">
        <v>8176</v>
      </c>
      <c r="L2161" s="204" t="s">
        <v>6321</v>
      </c>
      <c r="M2161" s="204" t="s">
        <v>8515</v>
      </c>
    </row>
    <row r="2162" spans="1:13" ht="56.25" x14ac:dyDescent="0.25">
      <c r="A2162" s="202" t="s">
        <v>19214</v>
      </c>
      <c r="B2162">
        <v>3352</v>
      </c>
      <c r="C2162" s="203" t="s">
        <v>19211</v>
      </c>
      <c r="D2162" s="205" t="s">
        <v>19212</v>
      </c>
      <c r="E2162" s="202" t="s">
        <v>19213</v>
      </c>
      <c r="F2162" s="204" t="s">
        <v>19215</v>
      </c>
      <c r="G2162" s="204" t="s">
        <v>19216</v>
      </c>
      <c r="H2162" s="204" t="s">
        <v>6522</v>
      </c>
      <c r="I2162" s="204" t="s">
        <v>19216</v>
      </c>
      <c r="J2162" s="204" t="s">
        <v>6321</v>
      </c>
      <c r="K2162" s="204" t="s">
        <v>6321</v>
      </c>
      <c r="L2162" s="204" t="s">
        <v>6321</v>
      </c>
      <c r="M2162" s="204" t="s">
        <v>831</v>
      </c>
    </row>
    <row r="2163" spans="1:13" ht="56.25" x14ac:dyDescent="0.25">
      <c r="A2163" s="202" t="s">
        <v>19230</v>
      </c>
      <c r="B2163">
        <v>3356</v>
      </c>
      <c r="C2163" s="203" t="s">
        <v>19227</v>
      </c>
      <c r="D2163" s="205" t="s">
        <v>19228</v>
      </c>
      <c r="E2163" s="202" t="s">
        <v>19229</v>
      </c>
      <c r="F2163" s="204" t="s">
        <v>6766</v>
      </c>
      <c r="G2163" s="204" t="s">
        <v>6767</v>
      </c>
      <c r="H2163" s="204" t="s">
        <v>6439</v>
      </c>
      <c r="I2163" s="204" t="s">
        <v>6768</v>
      </c>
      <c r="J2163" s="204" t="s">
        <v>6321</v>
      </c>
      <c r="K2163" s="204" t="s">
        <v>6321</v>
      </c>
      <c r="L2163" s="204" t="s">
        <v>6321</v>
      </c>
      <c r="M2163" s="204" t="s">
        <v>831</v>
      </c>
    </row>
    <row r="2164" spans="1:13" ht="270" x14ac:dyDescent="0.25">
      <c r="A2164" s="202" t="s">
        <v>23068</v>
      </c>
      <c r="B2164">
        <v>4381</v>
      </c>
      <c r="C2164" s="203" t="s">
        <v>23065</v>
      </c>
      <c r="D2164" s="205" t="s">
        <v>23066</v>
      </c>
      <c r="E2164" s="202" t="s">
        <v>23067</v>
      </c>
      <c r="F2164" s="204" t="s">
        <v>22839</v>
      </c>
      <c r="G2164" s="204" t="s">
        <v>22840</v>
      </c>
      <c r="H2164" s="204" t="s">
        <v>6427</v>
      </c>
      <c r="I2164" s="204" t="s">
        <v>22840</v>
      </c>
      <c r="J2164" s="204" t="s">
        <v>6321</v>
      </c>
      <c r="K2164" s="204" t="s">
        <v>6321</v>
      </c>
      <c r="L2164" s="204" t="s">
        <v>2115</v>
      </c>
      <c r="M2164" s="204" t="s">
        <v>6330</v>
      </c>
    </row>
    <row r="2165" spans="1:13" ht="270" x14ac:dyDescent="0.25">
      <c r="A2165" s="206" t="s">
        <v>23072</v>
      </c>
      <c r="B2165">
        <v>4382</v>
      </c>
      <c r="C2165" s="207" t="s">
        <v>23069</v>
      </c>
      <c r="D2165" s="208" t="s">
        <v>23070</v>
      </c>
      <c r="E2165" s="206" t="s">
        <v>23071</v>
      </c>
      <c r="F2165" s="209" t="s">
        <v>22839</v>
      </c>
      <c r="G2165" s="209" t="s">
        <v>22840</v>
      </c>
      <c r="H2165" s="209" t="s">
        <v>6427</v>
      </c>
      <c r="I2165" s="209" t="s">
        <v>22840</v>
      </c>
      <c r="J2165" s="209" t="s">
        <v>6321</v>
      </c>
      <c r="K2165" s="209" t="s">
        <v>6321</v>
      </c>
      <c r="L2165" s="209" t="s">
        <v>2115</v>
      </c>
      <c r="M2165" s="209" t="s">
        <v>6330</v>
      </c>
    </row>
    <row r="2166" spans="1:13" ht="101.25" x14ac:dyDescent="0.25">
      <c r="A2166" s="221" t="s">
        <v>31149</v>
      </c>
      <c r="B2166">
        <v>728</v>
      </c>
      <c r="C2166" s="222" t="s">
        <v>9533</v>
      </c>
      <c r="D2166" s="221" t="s">
        <v>31150</v>
      </c>
      <c r="E2166" s="221" t="s">
        <v>31151</v>
      </c>
      <c r="F2166" s="223" t="s">
        <v>9422</v>
      </c>
      <c r="G2166" s="223" t="s">
        <v>9406</v>
      </c>
      <c r="H2166" s="223" t="s">
        <v>7589</v>
      </c>
      <c r="I2166" s="223" t="s">
        <v>9407</v>
      </c>
      <c r="J2166" s="223" t="s">
        <v>6321</v>
      </c>
      <c r="K2166" s="223" t="s">
        <v>9534</v>
      </c>
      <c r="L2166" s="223" t="s">
        <v>6321</v>
      </c>
      <c r="M2166" s="223" t="s">
        <v>6363</v>
      </c>
    </row>
    <row r="2167" spans="1:13" ht="45" x14ac:dyDescent="0.25">
      <c r="A2167" s="206" t="s">
        <v>31152</v>
      </c>
      <c r="B2167">
        <v>776</v>
      </c>
      <c r="C2167" s="207" t="s">
        <v>9538</v>
      </c>
      <c r="D2167" s="206" t="s">
        <v>31153</v>
      </c>
      <c r="E2167" s="206" t="s">
        <v>31154</v>
      </c>
      <c r="F2167" s="209" t="s">
        <v>9495</v>
      </c>
      <c r="G2167" s="209" t="s">
        <v>9496</v>
      </c>
      <c r="H2167" s="209" t="s">
        <v>7479</v>
      </c>
      <c r="I2167" s="209" t="s">
        <v>9496</v>
      </c>
      <c r="J2167" s="209" t="s">
        <v>6321</v>
      </c>
      <c r="K2167" s="209" t="s">
        <v>6321</v>
      </c>
      <c r="L2167" s="209" t="s">
        <v>6321</v>
      </c>
      <c r="M2167" s="209" t="s">
        <v>6363</v>
      </c>
    </row>
    <row r="2168" spans="1:13" ht="67.5" x14ac:dyDescent="0.25">
      <c r="A2168" s="206" t="s">
        <v>23224</v>
      </c>
      <c r="B2168">
        <v>4420</v>
      </c>
      <c r="C2168" s="207" t="s">
        <v>23221</v>
      </c>
      <c r="D2168" s="208" t="s">
        <v>23222</v>
      </c>
      <c r="E2168" s="206" t="s">
        <v>23223</v>
      </c>
      <c r="F2168" s="209" t="s">
        <v>22839</v>
      </c>
      <c r="G2168" s="209" t="s">
        <v>22840</v>
      </c>
      <c r="H2168" s="209" t="s">
        <v>6427</v>
      </c>
      <c r="I2168" s="209" t="s">
        <v>22840</v>
      </c>
      <c r="J2168" s="209" t="s">
        <v>6321</v>
      </c>
      <c r="K2168" s="209" t="s">
        <v>6321</v>
      </c>
      <c r="L2168" s="209" t="s">
        <v>2115</v>
      </c>
      <c r="M2168" s="209" t="s">
        <v>6330</v>
      </c>
    </row>
    <row r="2169" spans="1:13" ht="78.75" x14ac:dyDescent="0.25">
      <c r="A2169" s="202" t="s">
        <v>17969</v>
      </c>
      <c r="B2169">
        <v>3041</v>
      </c>
      <c r="C2169" s="203" t="s">
        <v>17966</v>
      </c>
      <c r="D2169" s="205" t="s">
        <v>17967</v>
      </c>
      <c r="E2169" s="202" t="s">
        <v>17968</v>
      </c>
      <c r="F2169" s="204" t="s">
        <v>17732</v>
      </c>
      <c r="G2169" s="204" t="s">
        <v>17733</v>
      </c>
      <c r="H2169" s="204" t="s">
        <v>6578</v>
      </c>
      <c r="I2169" s="204" t="s">
        <v>17734</v>
      </c>
      <c r="J2169" s="204" t="s">
        <v>6321</v>
      </c>
      <c r="K2169" s="204" t="s">
        <v>6321</v>
      </c>
      <c r="L2169" s="204" t="s">
        <v>6321</v>
      </c>
      <c r="M2169" s="204" t="s">
        <v>831</v>
      </c>
    </row>
    <row r="2170" spans="1:13" ht="213.75" x14ac:dyDescent="0.25">
      <c r="A2170" s="202" t="s">
        <v>22531</v>
      </c>
      <c r="B2170">
        <v>4241</v>
      </c>
      <c r="C2170" s="203" t="s">
        <v>22528</v>
      </c>
      <c r="D2170" s="205" t="s">
        <v>22529</v>
      </c>
      <c r="E2170" s="202" t="s">
        <v>22530</v>
      </c>
      <c r="F2170" s="204" t="s">
        <v>10231</v>
      </c>
      <c r="G2170" s="204" t="s">
        <v>10232</v>
      </c>
      <c r="H2170" s="204" t="s">
        <v>22066</v>
      </c>
      <c r="I2170" s="204" t="s">
        <v>22067</v>
      </c>
      <c r="J2170" s="204" t="s">
        <v>6321</v>
      </c>
      <c r="K2170" s="204" t="s">
        <v>6321</v>
      </c>
      <c r="L2170" s="204" t="s">
        <v>22068</v>
      </c>
      <c r="M2170" s="204" t="s">
        <v>6423</v>
      </c>
    </row>
    <row r="2171" spans="1:13" ht="56.25" x14ac:dyDescent="0.25">
      <c r="A2171" s="206" t="s">
        <v>31155</v>
      </c>
      <c r="B2171">
        <v>715</v>
      </c>
      <c r="C2171" s="207" t="s">
        <v>9494</v>
      </c>
      <c r="D2171" s="206" t="s">
        <v>31156</v>
      </c>
      <c r="E2171" s="206" t="s">
        <v>31157</v>
      </c>
      <c r="F2171" s="209" t="s">
        <v>9495</v>
      </c>
      <c r="G2171" s="209" t="s">
        <v>9496</v>
      </c>
      <c r="H2171" s="209" t="s">
        <v>7479</v>
      </c>
      <c r="I2171" s="209" t="s">
        <v>9496</v>
      </c>
      <c r="J2171" s="209" t="s">
        <v>6321</v>
      </c>
      <c r="K2171" s="209" t="s">
        <v>6321</v>
      </c>
      <c r="L2171" s="209" t="s">
        <v>6321</v>
      </c>
      <c r="M2171" s="209" t="s">
        <v>6363</v>
      </c>
    </row>
    <row r="2172" spans="1:13" ht="45" x14ac:dyDescent="0.25">
      <c r="A2172" s="206" t="s">
        <v>31158</v>
      </c>
      <c r="B2172">
        <v>716</v>
      </c>
      <c r="C2172" s="207" t="s">
        <v>9494</v>
      </c>
      <c r="D2172" s="206" t="s">
        <v>31159</v>
      </c>
      <c r="E2172" s="206" t="s">
        <v>31160</v>
      </c>
      <c r="F2172" s="209" t="s">
        <v>9495</v>
      </c>
      <c r="G2172" s="209" t="s">
        <v>9496</v>
      </c>
      <c r="H2172" s="209" t="s">
        <v>7479</v>
      </c>
      <c r="I2172" s="209" t="s">
        <v>9496</v>
      </c>
      <c r="J2172" s="209" t="s">
        <v>6321</v>
      </c>
      <c r="K2172" s="209" t="s">
        <v>6321</v>
      </c>
      <c r="L2172" s="209" t="s">
        <v>6321</v>
      </c>
      <c r="M2172" s="209" t="s">
        <v>6363</v>
      </c>
    </row>
    <row r="2173" spans="1:13" ht="191.25" x14ac:dyDescent="0.25">
      <c r="A2173" s="206" t="s">
        <v>21575</v>
      </c>
      <c r="B2173">
        <v>3984</v>
      </c>
      <c r="C2173" s="207" t="s">
        <v>21573</v>
      </c>
      <c r="D2173" s="208" t="s">
        <v>26075</v>
      </c>
      <c r="E2173" s="206" t="s">
        <v>21574</v>
      </c>
      <c r="F2173" s="209" t="s">
        <v>6857</v>
      </c>
      <c r="G2173" s="209" t="s">
        <v>6858</v>
      </c>
      <c r="H2173" s="209" t="s">
        <v>6427</v>
      </c>
      <c r="I2173" s="209" t="s">
        <v>6858</v>
      </c>
      <c r="J2173" s="209" t="s">
        <v>6321</v>
      </c>
      <c r="K2173" s="209" t="s">
        <v>6321</v>
      </c>
      <c r="L2173" s="209" t="s">
        <v>21459</v>
      </c>
      <c r="M2173" s="209" t="s">
        <v>831</v>
      </c>
    </row>
    <row r="2174" spans="1:13" ht="191.25" x14ac:dyDescent="0.25">
      <c r="A2174" s="206" t="s">
        <v>21563</v>
      </c>
      <c r="B2174">
        <v>3980</v>
      </c>
      <c r="C2174" s="207" t="s">
        <v>21561</v>
      </c>
      <c r="D2174" s="208" t="s">
        <v>26071</v>
      </c>
      <c r="E2174" s="206" t="s">
        <v>21562</v>
      </c>
      <c r="F2174" s="209" t="s">
        <v>6857</v>
      </c>
      <c r="G2174" s="209" t="s">
        <v>6858</v>
      </c>
      <c r="H2174" s="209" t="s">
        <v>6427</v>
      </c>
      <c r="I2174" s="209" t="s">
        <v>6858</v>
      </c>
      <c r="J2174" s="209" t="s">
        <v>6321</v>
      </c>
      <c r="K2174" s="209" t="s">
        <v>6321</v>
      </c>
      <c r="L2174" s="209" t="s">
        <v>21459</v>
      </c>
      <c r="M2174" s="209" t="s">
        <v>831</v>
      </c>
    </row>
    <row r="2175" spans="1:13" ht="225" x14ac:dyDescent="0.25">
      <c r="A2175" s="206" t="s">
        <v>22535</v>
      </c>
      <c r="B2175">
        <v>4242</v>
      </c>
      <c r="C2175" s="207" t="s">
        <v>22532</v>
      </c>
      <c r="D2175" s="208" t="s">
        <v>22533</v>
      </c>
      <c r="E2175" s="206" t="s">
        <v>22534</v>
      </c>
      <c r="F2175" s="209" t="s">
        <v>10231</v>
      </c>
      <c r="G2175" s="209" t="s">
        <v>10232</v>
      </c>
      <c r="H2175" s="209" t="s">
        <v>22066</v>
      </c>
      <c r="I2175" s="209" t="s">
        <v>22067</v>
      </c>
      <c r="J2175" s="209" t="s">
        <v>6321</v>
      </c>
      <c r="K2175" s="209" t="s">
        <v>6321</v>
      </c>
      <c r="L2175" s="209" t="s">
        <v>22068</v>
      </c>
      <c r="M2175" s="209" t="s">
        <v>6423</v>
      </c>
    </row>
    <row r="2176" spans="1:13" ht="180" x14ac:dyDescent="0.25">
      <c r="A2176" s="202" t="s">
        <v>22539</v>
      </c>
      <c r="B2176">
        <v>4243</v>
      </c>
      <c r="C2176" s="203" t="s">
        <v>22536</v>
      </c>
      <c r="D2176" s="205" t="s">
        <v>22537</v>
      </c>
      <c r="E2176" s="202" t="s">
        <v>22538</v>
      </c>
      <c r="F2176" s="204" t="s">
        <v>10231</v>
      </c>
      <c r="G2176" s="204" t="s">
        <v>10232</v>
      </c>
      <c r="H2176" s="204" t="s">
        <v>22066</v>
      </c>
      <c r="I2176" s="204" t="s">
        <v>22067</v>
      </c>
      <c r="J2176" s="204" t="s">
        <v>6321</v>
      </c>
      <c r="K2176" s="204" t="s">
        <v>6321</v>
      </c>
      <c r="L2176" s="204" t="s">
        <v>22068</v>
      </c>
      <c r="M2176" s="204" t="s">
        <v>6423</v>
      </c>
    </row>
    <row r="2177" spans="1:13" ht="258.75" x14ac:dyDescent="0.25">
      <c r="A2177" s="206" t="s">
        <v>22543</v>
      </c>
      <c r="B2177">
        <v>4244</v>
      </c>
      <c r="C2177" s="207" t="s">
        <v>22540</v>
      </c>
      <c r="D2177" s="208" t="s">
        <v>22541</v>
      </c>
      <c r="E2177" s="206" t="s">
        <v>22542</v>
      </c>
      <c r="F2177" s="209" t="s">
        <v>10231</v>
      </c>
      <c r="G2177" s="209" t="s">
        <v>10232</v>
      </c>
      <c r="H2177" s="209" t="s">
        <v>22066</v>
      </c>
      <c r="I2177" s="209" t="s">
        <v>22067</v>
      </c>
      <c r="J2177" s="209" t="s">
        <v>6321</v>
      </c>
      <c r="K2177" s="209" t="s">
        <v>6321</v>
      </c>
      <c r="L2177" s="209" t="s">
        <v>22068</v>
      </c>
      <c r="M2177" s="209" t="s">
        <v>6423</v>
      </c>
    </row>
    <row r="2178" spans="1:13" ht="213.75" x14ac:dyDescent="0.25">
      <c r="A2178" s="202" t="s">
        <v>22547</v>
      </c>
      <c r="B2178">
        <v>4245</v>
      </c>
      <c r="C2178" s="203" t="s">
        <v>22544</v>
      </c>
      <c r="D2178" s="205" t="s">
        <v>22545</v>
      </c>
      <c r="E2178" s="202" t="s">
        <v>22546</v>
      </c>
      <c r="F2178" s="204" t="s">
        <v>10231</v>
      </c>
      <c r="G2178" s="204" t="s">
        <v>10232</v>
      </c>
      <c r="H2178" s="204" t="s">
        <v>22066</v>
      </c>
      <c r="I2178" s="204" t="s">
        <v>22067</v>
      </c>
      <c r="J2178" s="204" t="s">
        <v>6321</v>
      </c>
      <c r="K2178" s="204" t="s">
        <v>6321</v>
      </c>
      <c r="L2178" s="204" t="s">
        <v>22068</v>
      </c>
      <c r="M2178" s="204" t="s">
        <v>6423</v>
      </c>
    </row>
    <row r="2179" spans="1:13" ht="191.25" x14ac:dyDescent="0.25">
      <c r="A2179" s="202" t="s">
        <v>22555</v>
      </c>
      <c r="B2179">
        <v>4247</v>
      </c>
      <c r="C2179" s="203" t="s">
        <v>22552</v>
      </c>
      <c r="D2179" s="205" t="s">
        <v>22553</v>
      </c>
      <c r="E2179" s="202" t="s">
        <v>22554</v>
      </c>
      <c r="F2179" s="204" t="s">
        <v>10231</v>
      </c>
      <c r="G2179" s="204" t="s">
        <v>10232</v>
      </c>
      <c r="H2179" s="204" t="s">
        <v>22066</v>
      </c>
      <c r="I2179" s="204" t="s">
        <v>22067</v>
      </c>
      <c r="J2179" s="204" t="s">
        <v>6321</v>
      </c>
      <c r="K2179" s="204" t="s">
        <v>6321</v>
      </c>
      <c r="L2179" s="204" t="s">
        <v>22068</v>
      </c>
      <c r="M2179" s="204" t="s">
        <v>6423</v>
      </c>
    </row>
    <row r="2180" spans="1:13" ht="180" x14ac:dyDescent="0.25">
      <c r="A2180" s="206" t="s">
        <v>22559</v>
      </c>
      <c r="B2180">
        <v>4248</v>
      </c>
      <c r="C2180" s="207" t="s">
        <v>22556</v>
      </c>
      <c r="D2180" s="208" t="s">
        <v>22557</v>
      </c>
      <c r="E2180" s="206" t="s">
        <v>22558</v>
      </c>
      <c r="F2180" s="209" t="s">
        <v>10231</v>
      </c>
      <c r="G2180" s="209" t="s">
        <v>10232</v>
      </c>
      <c r="H2180" s="209" t="s">
        <v>22066</v>
      </c>
      <c r="I2180" s="209" t="s">
        <v>22067</v>
      </c>
      <c r="J2180" s="209" t="s">
        <v>6321</v>
      </c>
      <c r="K2180" s="209" t="s">
        <v>6321</v>
      </c>
      <c r="L2180" s="209" t="s">
        <v>22068</v>
      </c>
      <c r="M2180" s="209" t="s">
        <v>6423</v>
      </c>
    </row>
    <row r="2181" spans="1:13" ht="180" x14ac:dyDescent="0.25">
      <c r="A2181" s="202" t="s">
        <v>22563</v>
      </c>
      <c r="B2181">
        <v>4249</v>
      </c>
      <c r="C2181" s="203" t="s">
        <v>22560</v>
      </c>
      <c r="D2181" s="205" t="s">
        <v>22561</v>
      </c>
      <c r="E2181" s="202" t="s">
        <v>22562</v>
      </c>
      <c r="F2181" s="204" t="s">
        <v>10231</v>
      </c>
      <c r="G2181" s="204" t="s">
        <v>10232</v>
      </c>
      <c r="H2181" s="204" t="s">
        <v>22066</v>
      </c>
      <c r="I2181" s="204" t="s">
        <v>22067</v>
      </c>
      <c r="J2181" s="204" t="s">
        <v>6321</v>
      </c>
      <c r="K2181" s="204" t="s">
        <v>6321</v>
      </c>
      <c r="L2181" s="204" t="s">
        <v>22068</v>
      </c>
      <c r="M2181" s="204" t="s">
        <v>6423</v>
      </c>
    </row>
    <row r="2182" spans="1:13" ht="247.5" x14ac:dyDescent="0.25">
      <c r="A2182" s="206" t="s">
        <v>22567</v>
      </c>
      <c r="B2182">
        <v>4250</v>
      </c>
      <c r="C2182" s="207" t="s">
        <v>22564</v>
      </c>
      <c r="D2182" s="208" t="s">
        <v>22565</v>
      </c>
      <c r="E2182" s="206" t="s">
        <v>22566</v>
      </c>
      <c r="F2182" s="209" t="s">
        <v>10231</v>
      </c>
      <c r="G2182" s="209" t="s">
        <v>10232</v>
      </c>
      <c r="H2182" s="209" t="s">
        <v>22066</v>
      </c>
      <c r="I2182" s="209" t="s">
        <v>22067</v>
      </c>
      <c r="J2182" s="209" t="s">
        <v>6321</v>
      </c>
      <c r="K2182" s="209" t="s">
        <v>6321</v>
      </c>
      <c r="L2182" s="209" t="s">
        <v>22068</v>
      </c>
      <c r="M2182" s="209" t="s">
        <v>6423</v>
      </c>
    </row>
    <row r="2183" spans="1:13" ht="258.75" x14ac:dyDescent="0.25">
      <c r="A2183" s="202" t="s">
        <v>22571</v>
      </c>
      <c r="B2183">
        <v>4251</v>
      </c>
      <c r="C2183" s="203" t="s">
        <v>22568</v>
      </c>
      <c r="D2183" s="205" t="s">
        <v>22569</v>
      </c>
      <c r="E2183" s="202" t="s">
        <v>22570</v>
      </c>
      <c r="F2183" s="204" t="s">
        <v>10231</v>
      </c>
      <c r="G2183" s="204" t="s">
        <v>10232</v>
      </c>
      <c r="H2183" s="204" t="s">
        <v>22066</v>
      </c>
      <c r="I2183" s="204" t="s">
        <v>22067</v>
      </c>
      <c r="J2183" s="204" t="s">
        <v>6321</v>
      </c>
      <c r="K2183" s="204" t="s">
        <v>6321</v>
      </c>
      <c r="L2183" s="204" t="s">
        <v>22068</v>
      </c>
      <c r="M2183" s="204" t="s">
        <v>6423</v>
      </c>
    </row>
    <row r="2184" spans="1:13" ht="202.5" x14ac:dyDescent="0.25">
      <c r="A2184" s="202" t="s">
        <v>22659</v>
      </c>
      <c r="B2184">
        <v>4273</v>
      </c>
      <c r="C2184" s="203" t="s">
        <v>22656</v>
      </c>
      <c r="D2184" s="205" t="s">
        <v>22657</v>
      </c>
      <c r="E2184" s="202" t="s">
        <v>22658</v>
      </c>
      <c r="F2184" s="204" t="s">
        <v>10231</v>
      </c>
      <c r="G2184" s="204" t="s">
        <v>10232</v>
      </c>
      <c r="H2184" s="204" t="s">
        <v>22066</v>
      </c>
      <c r="I2184" s="204" t="s">
        <v>22067</v>
      </c>
      <c r="J2184" s="204" t="s">
        <v>6321</v>
      </c>
      <c r="K2184" s="204" t="s">
        <v>6321</v>
      </c>
      <c r="L2184" s="204" t="s">
        <v>22068</v>
      </c>
      <c r="M2184" s="204" t="s">
        <v>6423</v>
      </c>
    </row>
    <row r="2185" spans="1:13" ht="247.5" x14ac:dyDescent="0.25">
      <c r="A2185" s="206" t="s">
        <v>22575</v>
      </c>
      <c r="B2185">
        <v>4252</v>
      </c>
      <c r="C2185" s="207" t="s">
        <v>22572</v>
      </c>
      <c r="D2185" s="208" t="s">
        <v>22573</v>
      </c>
      <c r="E2185" s="206" t="s">
        <v>22574</v>
      </c>
      <c r="F2185" s="209" t="s">
        <v>10231</v>
      </c>
      <c r="G2185" s="209" t="s">
        <v>10232</v>
      </c>
      <c r="H2185" s="209" t="s">
        <v>22066</v>
      </c>
      <c r="I2185" s="209" t="s">
        <v>22067</v>
      </c>
      <c r="J2185" s="209" t="s">
        <v>6321</v>
      </c>
      <c r="K2185" s="209" t="s">
        <v>6321</v>
      </c>
      <c r="L2185" s="209" t="s">
        <v>22068</v>
      </c>
      <c r="M2185" s="209" t="s">
        <v>6423</v>
      </c>
    </row>
    <row r="2186" spans="1:13" ht="247.5" x14ac:dyDescent="0.25">
      <c r="A2186" s="206" t="s">
        <v>22551</v>
      </c>
      <c r="B2186">
        <v>4246</v>
      </c>
      <c r="C2186" s="207" t="s">
        <v>22548</v>
      </c>
      <c r="D2186" s="208" t="s">
        <v>22549</v>
      </c>
      <c r="E2186" s="206" t="s">
        <v>22550</v>
      </c>
      <c r="F2186" s="209" t="s">
        <v>10231</v>
      </c>
      <c r="G2186" s="209" t="s">
        <v>10232</v>
      </c>
      <c r="H2186" s="209" t="s">
        <v>22066</v>
      </c>
      <c r="I2186" s="209" t="s">
        <v>22067</v>
      </c>
      <c r="J2186" s="209" t="s">
        <v>6321</v>
      </c>
      <c r="K2186" s="209" t="s">
        <v>6321</v>
      </c>
      <c r="L2186" s="209" t="s">
        <v>22068</v>
      </c>
      <c r="M2186" s="209" t="s">
        <v>6423</v>
      </c>
    </row>
    <row r="2187" spans="1:13" ht="202.5" x14ac:dyDescent="0.25">
      <c r="A2187" s="202" t="s">
        <v>22579</v>
      </c>
      <c r="B2187">
        <v>4253</v>
      </c>
      <c r="C2187" s="203" t="s">
        <v>22576</v>
      </c>
      <c r="D2187" s="205" t="s">
        <v>22577</v>
      </c>
      <c r="E2187" s="202" t="s">
        <v>22578</v>
      </c>
      <c r="F2187" s="204" t="s">
        <v>10231</v>
      </c>
      <c r="G2187" s="204" t="s">
        <v>10232</v>
      </c>
      <c r="H2187" s="204" t="s">
        <v>22066</v>
      </c>
      <c r="I2187" s="204" t="s">
        <v>22067</v>
      </c>
      <c r="J2187" s="204" t="s">
        <v>6321</v>
      </c>
      <c r="K2187" s="204" t="s">
        <v>6321</v>
      </c>
      <c r="L2187" s="204" t="s">
        <v>22068</v>
      </c>
      <c r="M2187" s="204" t="s">
        <v>6423</v>
      </c>
    </row>
    <row r="2188" spans="1:13" ht="236.25" x14ac:dyDescent="0.25">
      <c r="A2188" s="206" t="s">
        <v>22583</v>
      </c>
      <c r="B2188">
        <v>4254</v>
      </c>
      <c r="C2188" s="207" t="s">
        <v>22580</v>
      </c>
      <c r="D2188" s="208" t="s">
        <v>22581</v>
      </c>
      <c r="E2188" s="206" t="s">
        <v>22582</v>
      </c>
      <c r="F2188" s="209" t="s">
        <v>10231</v>
      </c>
      <c r="G2188" s="209" t="s">
        <v>10232</v>
      </c>
      <c r="H2188" s="209" t="s">
        <v>22066</v>
      </c>
      <c r="I2188" s="209" t="s">
        <v>22067</v>
      </c>
      <c r="J2188" s="209" t="s">
        <v>6321</v>
      </c>
      <c r="K2188" s="209" t="s">
        <v>6321</v>
      </c>
      <c r="L2188" s="209" t="s">
        <v>22068</v>
      </c>
      <c r="M2188" s="209" t="s">
        <v>6423</v>
      </c>
    </row>
    <row r="2189" spans="1:13" ht="213.75" x14ac:dyDescent="0.25">
      <c r="A2189" s="202" t="s">
        <v>21928</v>
      </c>
      <c r="B2189">
        <v>4083</v>
      </c>
      <c r="C2189" s="203" t="s">
        <v>21926</v>
      </c>
      <c r="D2189" s="205" t="s">
        <v>26094</v>
      </c>
      <c r="E2189" s="202" t="s">
        <v>21927</v>
      </c>
      <c r="F2189" s="204" t="s">
        <v>6857</v>
      </c>
      <c r="G2189" s="204" t="s">
        <v>6858</v>
      </c>
      <c r="H2189" s="204" t="s">
        <v>6427</v>
      </c>
      <c r="I2189" s="204" t="s">
        <v>6858</v>
      </c>
      <c r="J2189" s="204" t="s">
        <v>6321</v>
      </c>
      <c r="K2189" s="204" t="s">
        <v>6321</v>
      </c>
      <c r="L2189" s="204" t="s">
        <v>6321</v>
      </c>
      <c r="M2189" s="204" t="s">
        <v>831</v>
      </c>
    </row>
    <row r="2190" spans="1:13" ht="213.75" x14ac:dyDescent="0.25">
      <c r="A2190" s="206" t="s">
        <v>23483</v>
      </c>
      <c r="B2190">
        <v>4488</v>
      </c>
      <c r="C2190" s="207" t="s">
        <v>23481</v>
      </c>
      <c r="D2190" s="208" t="s">
        <v>26173</v>
      </c>
      <c r="E2190" s="206" t="s">
        <v>23482</v>
      </c>
      <c r="F2190" s="209" t="s">
        <v>23413</v>
      </c>
      <c r="G2190" s="209" t="s">
        <v>23414</v>
      </c>
      <c r="H2190" s="209" t="s">
        <v>6427</v>
      </c>
      <c r="I2190" s="209" t="s">
        <v>23414</v>
      </c>
      <c r="J2190" s="209" t="s">
        <v>6321</v>
      </c>
      <c r="K2190" s="209" t="s">
        <v>6321</v>
      </c>
      <c r="L2190" s="209" t="s">
        <v>6321</v>
      </c>
      <c r="M2190" s="209" t="s">
        <v>831</v>
      </c>
    </row>
    <row r="2191" spans="1:13" ht="315" x14ac:dyDescent="0.25">
      <c r="A2191" s="206" t="s">
        <v>23527</v>
      </c>
      <c r="B2191">
        <v>4502</v>
      </c>
      <c r="C2191" s="207" t="s">
        <v>23525</v>
      </c>
      <c r="D2191" s="208" t="s">
        <v>26185</v>
      </c>
      <c r="E2191" s="206" t="s">
        <v>23526</v>
      </c>
      <c r="F2191" s="209" t="s">
        <v>6857</v>
      </c>
      <c r="G2191" s="209" t="s">
        <v>6858</v>
      </c>
      <c r="H2191" s="209" t="s">
        <v>6427</v>
      </c>
      <c r="I2191" s="209" t="s">
        <v>6858</v>
      </c>
      <c r="J2191" s="209" t="s">
        <v>6321</v>
      </c>
      <c r="K2191" s="209" t="s">
        <v>6321</v>
      </c>
      <c r="L2191" s="209" t="s">
        <v>6321</v>
      </c>
      <c r="M2191" s="209" t="s">
        <v>831</v>
      </c>
    </row>
    <row r="2192" spans="1:13" ht="303.75" x14ac:dyDescent="0.25">
      <c r="A2192" s="206" t="s">
        <v>21931</v>
      </c>
      <c r="B2192">
        <v>4084</v>
      </c>
      <c r="C2192" s="207" t="s">
        <v>21929</v>
      </c>
      <c r="D2192" s="208" t="s">
        <v>26095</v>
      </c>
      <c r="E2192" s="206" t="s">
        <v>21930</v>
      </c>
      <c r="F2192" s="209" t="s">
        <v>6857</v>
      </c>
      <c r="G2192" s="209" t="s">
        <v>6858</v>
      </c>
      <c r="H2192" s="209" t="s">
        <v>6427</v>
      </c>
      <c r="I2192" s="209" t="s">
        <v>6858</v>
      </c>
      <c r="J2192" s="209" t="s">
        <v>6321</v>
      </c>
      <c r="K2192" s="209" t="s">
        <v>6321</v>
      </c>
      <c r="L2192" s="209" t="s">
        <v>6321</v>
      </c>
      <c r="M2192" s="209" t="s">
        <v>831</v>
      </c>
    </row>
    <row r="2193" spans="1:13" ht="326.25" x14ac:dyDescent="0.25">
      <c r="A2193" s="202" t="s">
        <v>21934</v>
      </c>
      <c r="B2193">
        <v>4085</v>
      </c>
      <c r="C2193" s="203" t="s">
        <v>21932</v>
      </c>
      <c r="D2193" s="205" t="s">
        <v>26096</v>
      </c>
      <c r="E2193" s="202" t="s">
        <v>21933</v>
      </c>
      <c r="F2193" s="204" t="s">
        <v>6857</v>
      </c>
      <c r="G2193" s="204" t="s">
        <v>6858</v>
      </c>
      <c r="H2193" s="204" t="s">
        <v>6427</v>
      </c>
      <c r="I2193" s="204" t="s">
        <v>6858</v>
      </c>
      <c r="J2193" s="204" t="s">
        <v>6321</v>
      </c>
      <c r="K2193" s="204" t="s">
        <v>6321</v>
      </c>
      <c r="L2193" s="204" t="s">
        <v>6321</v>
      </c>
      <c r="M2193" s="204" t="s">
        <v>831</v>
      </c>
    </row>
    <row r="2194" spans="1:13" ht="348.75" x14ac:dyDescent="0.25">
      <c r="A2194" s="206" t="s">
        <v>21937</v>
      </c>
      <c r="B2194">
        <v>4086</v>
      </c>
      <c r="C2194" s="207" t="s">
        <v>21935</v>
      </c>
      <c r="D2194" s="208" t="s">
        <v>26097</v>
      </c>
      <c r="E2194" s="206" t="s">
        <v>21936</v>
      </c>
      <c r="F2194" s="209" t="s">
        <v>6857</v>
      </c>
      <c r="G2194" s="209" t="s">
        <v>6858</v>
      </c>
      <c r="H2194" s="209" t="s">
        <v>6427</v>
      </c>
      <c r="I2194" s="209" t="s">
        <v>6858</v>
      </c>
      <c r="J2194" s="209" t="s">
        <v>6321</v>
      </c>
      <c r="K2194" s="209" t="s">
        <v>6321</v>
      </c>
      <c r="L2194" s="209" t="s">
        <v>6321</v>
      </c>
      <c r="M2194" s="209" t="s">
        <v>831</v>
      </c>
    </row>
    <row r="2195" spans="1:13" ht="180" x14ac:dyDescent="0.25">
      <c r="A2195" s="202" t="s">
        <v>22704</v>
      </c>
      <c r="B2195">
        <v>4287</v>
      </c>
      <c r="C2195" s="203" t="s">
        <v>22702</v>
      </c>
      <c r="D2195" s="205" t="s">
        <v>26142</v>
      </c>
      <c r="E2195" s="202" t="s">
        <v>22703</v>
      </c>
      <c r="F2195" s="204" t="s">
        <v>8513</v>
      </c>
      <c r="G2195" s="204" t="s">
        <v>8514</v>
      </c>
      <c r="H2195" s="204" t="s">
        <v>7494</v>
      </c>
      <c r="I2195" s="204" t="s">
        <v>8514</v>
      </c>
      <c r="J2195" s="204" t="s">
        <v>6321</v>
      </c>
      <c r="K2195" s="204" t="s">
        <v>6321</v>
      </c>
      <c r="L2195" s="204" t="s">
        <v>22668</v>
      </c>
      <c r="M2195" s="204" t="s">
        <v>831</v>
      </c>
    </row>
    <row r="2196" spans="1:13" ht="67.5" x14ac:dyDescent="0.25">
      <c r="A2196" s="206" t="s">
        <v>4510</v>
      </c>
      <c r="B2196">
        <v>2057</v>
      </c>
      <c r="C2196" s="207" t="s">
        <v>14348</v>
      </c>
      <c r="D2196" s="208" t="s">
        <v>14349</v>
      </c>
      <c r="E2196" s="206" t="s">
        <v>4512</v>
      </c>
      <c r="F2196" s="209" t="s">
        <v>7882</v>
      </c>
      <c r="G2196" s="209" t="s">
        <v>14350</v>
      </c>
      <c r="H2196" s="209" t="s">
        <v>6536</v>
      </c>
      <c r="I2196" s="209" t="s">
        <v>14351</v>
      </c>
      <c r="J2196" s="209" t="s">
        <v>6321</v>
      </c>
      <c r="K2196" s="209" t="s">
        <v>7591</v>
      </c>
      <c r="L2196" s="209" t="s">
        <v>6321</v>
      </c>
      <c r="M2196" s="209" t="s">
        <v>6330</v>
      </c>
    </row>
    <row r="2197" spans="1:13" ht="67.5" x14ac:dyDescent="0.25">
      <c r="A2197" s="202" t="s">
        <v>4510</v>
      </c>
      <c r="B2197">
        <v>2058</v>
      </c>
      <c r="C2197" s="203" t="s">
        <v>14352</v>
      </c>
      <c r="D2197" s="205" t="s">
        <v>14353</v>
      </c>
      <c r="E2197" s="202" t="s">
        <v>4512</v>
      </c>
      <c r="F2197" s="204" t="s">
        <v>6658</v>
      </c>
      <c r="G2197" s="204" t="s">
        <v>6659</v>
      </c>
      <c r="H2197" s="204" t="s">
        <v>6536</v>
      </c>
      <c r="I2197" s="204" t="s">
        <v>6660</v>
      </c>
      <c r="J2197" s="204" t="s">
        <v>6321</v>
      </c>
      <c r="K2197" s="204" t="s">
        <v>6321</v>
      </c>
      <c r="L2197" s="204" t="s">
        <v>6321</v>
      </c>
      <c r="M2197" s="204" t="s">
        <v>831</v>
      </c>
    </row>
    <row r="2198" spans="1:13" ht="168.75" x14ac:dyDescent="0.25">
      <c r="A2198" s="202" t="s">
        <v>21411</v>
      </c>
      <c r="B2198">
        <v>3937</v>
      </c>
      <c r="C2198" s="203" t="s">
        <v>21408</v>
      </c>
      <c r="D2198" s="205" t="s">
        <v>21409</v>
      </c>
      <c r="E2198" s="202" t="s">
        <v>21410</v>
      </c>
      <c r="F2198" s="204" t="s">
        <v>8098</v>
      </c>
      <c r="G2198" s="204" t="s">
        <v>8099</v>
      </c>
      <c r="H2198" s="204" t="s">
        <v>6427</v>
      </c>
      <c r="I2198" s="204" t="s">
        <v>8099</v>
      </c>
      <c r="J2198" s="204" t="s">
        <v>6321</v>
      </c>
      <c r="K2198" s="204" t="s">
        <v>6321</v>
      </c>
      <c r="L2198" s="204" t="s">
        <v>21311</v>
      </c>
      <c r="M2198" s="204" t="s">
        <v>6330</v>
      </c>
    </row>
    <row r="2199" spans="1:13" ht="225" x14ac:dyDescent="0.25">
      <c r="A2199" s="202" t="s">
        <v>22587</v>
      </c>
      <c r="B2199">
        <v>4255</v>
      </c>
      <c r="C2199" s="203" t="s">
        <v>22584</v>
      </c>
      <c r="D2199" s="205" t="s">
        <v>22585</v>
      </c>
      <c r="E2199" s="202" t="s">
        <v>22586</v>
      </c>
      <c r="F2199" s="204" t="s">
        <v>10231</v>
      </c>
      <c r="G2199" s="204" t="s">
        <v>10232</v>
      </c>
      <c r="H2199" s="204" t="s">
        <v>22066</v>
      </c>
      <c r="I2199" s="204" t="s">
        <v>22067</v>
      </c>
      <c r="J2199" s="204" t="s">
        <v>6321</v>
      </c>
      <c r="K2199" s="204" t="s">
        <v>6321</v>
      </c>
      <c r="L2199" s="204" t="s">
        <v>22068</v>
      </c>
      <c r="M2199" s="204" t="s">
        <v>6423</v>
      </c>
    </row>
    <row r="2200" spans="1:13" ht="202.5" x14ac:dyDescent="0.25">
      <c r="A2200" s="202" t="s">
        <v>22868</v>
      </c>
      <c r="B2200">
        <v>4331</v>
      </c>
      <c r="C2200" s="203" t="s">
        <v>22865</v>
      </c>
      <c r="D2200" s="205" t="s">
        <v>22866</v>
      </c>
      <c r="E2200" s="202" t="s">
        <v>22867</v>
      </c>
      <c r="F2200" s="204" t="s">
        <v>22839</v>
      </c>
      <c r="G2200" s="204" t="s">
        <v>22840</v>
      </c>
      <c r="H2200" s="204" t="s">
        <v>6427</v>
      </c>
      <c r="I2200" s="204" t="s">
        <v>22840</v>
      </c>
      <c r="J2200" s="204" t="s">
        <v>6321</v>
      </c>
      <c r="K2200" s="204" t="s">
        <v>6321</v>
      </c>
      <c r="L2200" s="204" t="s">
        <v>2115</v>
      </c>
      <c r="M2200" s="204" t="s">
        <v>6330</v>
      </c>
    </row>
    <row r="2201" spans="1:13" ht="236.25" x14ac:dyDescent="0.25">
      <c r="A2201" s="202" t="s">
        <v>22916</v>
      </c>
      <c r="B2201">
        <v>4343</v>
      </c>
      <c r="C2201" s="203" t="s">
        <v>22913</v>
      </c>
      <c r="D2201" s="205" t="s">
        <v>22914</v>
      </c>
      <c r="E2201" s="202" t="s">
        <v>22915</v>
      </c>
      <c r="F2201" s="204" t="s">
        <v>22839</v>
      </c>
      <c r="G2201" s="204" t="s">
        <v>22840</v>
      </c>
      <c r="H2201" s="204" t="s">
        <v>6427</v>
      </c>
      <c r="I2201" s="204" t="s">
        <v>22840</v>
      </c>
      <c r="J2201" s="204" t="s">
        <v>6321</v>
      </c>
      <c r="K2201" s="204" t="s">
        <v>6321</v>
      </c>
      <c r="L2201" s="204" t="s">
        <v>2115</v>
      </c>
      <c r="M2201" s="204" t="s">
        <v>6330</v>
      </c>
    </row>
    <row r="2202" spans="1:13" ht="258.75" x14ac:dyDescent="0.25">
      <c r="A2202" s="206" t="s">
        <v>23121</v>
      </c>
      <c r="B2202">
        <v>4394</v>
      </c>
      <c r="C2202" s="207" t="s">
        <v>23118</v>
      </c>
      <c r="D2202" s="208" t="s">
        <v>23119</v>
      </c>
      <c r="E2202" s="206" t="s">
        <v>23120</v>
      </c>
      <c r="F2202" s="209" t="s">
        <v>22839</v>
      </c>
      <c r="G2202" s="209" t="s">
        <v>22840</v>
      </c>
      <c r="H2202" s="209" t="s">
        <v>6427</v>
      </c>
      <c r="I2202" s="209" t="s">
        <v>22840</v>
      </c>
      <c r="J2202" s="209" t="s">
        <v>6321</v>
      </c>
      <c r="K2202" s="209" t="s">
        <v>6321</v>
      </c>
      <c r="L2202" s="209" t="s">
        <v>2115</v>
      </c>
      <c r="M2202" s="209" t="s">
        <v>6330</v>
      </c>
    </row>
    <row r="2203" spans="1:13" ht="270" x14ac:dyDescent="0.25">
      <c r="A2203" s="202" t="s">
        <v>23125</v>
      </c>
      <c r="B2203">
        <v>4395</v>
      </c>
      <c r="C2203" s="203" t="s">
        <v>23122</v>
      </c>
      <c r="D2203" s="205" t="s">
        <v>23123</v>
      </c>
      <c r="E2203" s="202" t="s">
        <v>23124</v>
      </c>
      <c r="F2203" s="204" t="s">
        <v>22839</v>
      </c>
      <c r="G2203" s="204" t="s">
        <v>22840</v>
      </c>
      <c r="H2203" s="204" t="s">
        <v>6427</v>
      </c>
      <c r="I2203" s="204" t="s">
        <v>22840</v>
      </c>
      <c r="J2203" s="204" t="s">
        <v>6321</v>
      </c>
      <c r="K2203" s="204" t="s">
        <v>6321</v>
      </c>
      <c r="L2203" s="204" t="s">
        <v>2115</v>
      </c>
      <c r="M2203" s="204" t="s">
        <v>6330</v>
      </c>
    </row>
    <row r="2204" spans="1:13" ht="270" x14ac:dyDescent="0.25">
      <c r="A2204" s="206" t="s">
        <v>23129</v>
      </c>
      <c r="B2204">
        <v>4396</v>
      </c>
      <c r="C2204" s="207" t="s">
        <v>23126</v>
      </c>
      <c r="D2204" s="208" t="s">
        <v>23127</v>
      </c>
      <c r="E2204" s="206" t="s">
        <v>23128</v>
      </c>
      <c r="F2204" s="209" t="s">
        <v>22839</v>
      </c>
      <c r="G2204" s="209" t="s">
        <v>22840</v>
      </c>
      <c r="H2204" s="209" t="s">
        <v>6427</v>
      </c>
      <c r="I2204" s="209" t="s">
        <v>22840</v>
      </c>
      <c r="J2204" s="209" t="s">
        <v>6321</v>
      </c>
      <c r="K2204" s="209" t="s">
        <v>6321</v>
      </c>
      <c r="L2204" s="209" t="s">
        <v>2115</v>
      </c>
      <c r="M2204" s="209" t="s">
        <v>6330</v>
      </c>
    </row>
    <row r="2205" spans="1:13" ht="236.25" x14ac:dyDescent="0.25">
      <c r="A2205" s="202" t="s">
        <v>23076</v>
      </c>
      <c r="B2205">
        <v>4383</v>
      </c>
      <c r="C2205" s="203" t="s">
        <v>23073</v>
      </c>
      <c r="D2205" s="205" t="s">
        <v>23074</v>
      </c>
      <c r="E2205" s="202" t="s">
        <v>23075</v>
      </c>
      <c r="F2205" s="204" t="s">
        <v>22839</v>
      </c>
      <c r="G2205" s="204" t="s">
        <v>22840</v>
      </c>
      <c r="H2205" s="204" t="s">
        <v>6427</v>
      </c>
      <c r="I2205" s="204" t="s">
        <v>22840</v>
      </c>
      <c r="J2205" s="204" t="s">
        <v>6321</v>
      </c>
      <c r="K2205" s="204" t="s">
        <v>6321</v>
      </c>
      <c r="L2205" s="204" t="s">
        <v>2115</v>
      </c>
      <c r="M2205" s="204" t="s">
        <v>6330</v>
      </c>
    </row>
    <row r="2206" spans="1:13" ht="247.5" x14ac:dyDescent="0.25">
      <c r="A2206" s="206" t="s">
        <v>22920</v>
      </c>
      <c r="B2206">
        <v>4344</v>
      </c>
      <c r="C2206" s="207" t="s">
        <v>22917</v>
      </c>
      <c r="D2206" s="208" t="s">
        <v>22918</v>
      </c>
      <c r="E2206" s="206" t="s">
        <v>22919</v>
      </c>
      <c r="F2206" s="209" t="s">
        <v>22839</v>
      </c>
      <c r="G2206" s="209" t="s">
        <v>22840</v>
      </c>
      <c r="H2206" s="209" t="s">
        <v>6427</v>
      </c>
      <c r="I2206" s="209" t="s">
        <v>22840</v>
      </c>
      <c r="J2206" s="209" t="s">
        <v>6321</v>
      </c>
      <c r="K2206" s="209" t="s">
        <v>6321</v>
      </c>
      <c r="L2206" s="209" t="s">
        <v>2115</v>
      </c>
      <c r="M2206" s="209" t="s">
        <v>6330</v>
      </c>
    </row>
    <row r="2207" spans="1:13" ht="56.25" x14ac:dyDescent="0.25">
      <c r="A2207" s="206" t="s">
        <v>22591</v>
      </c>
      <c r="B2207">
        <v>4256</v>
      </c>
      <c r="C2207" s="207" t="s">
        <v>22588</v>
      </c>
      <c r="D2207" s="208" t="s">
        <v>22589</v>
      </c>
      <c r="E2207" s="206" t="s">
        <v>22590</v>
      </c>
      <c r="F2207" s="209" t="s">
        <v>10231</v>
      </c>
      <c r="G2207" s="209" t="s">
        <v>10232</v>
      </c>
      <c r="H2207" s="209" t="s">
        <v>22066</v>
      </c>
      <c r="I2207" s="209" t="s">
        <v>22067</v>
      </c>
      <c r="J2207" s="209" t="s">
        <v>6321</v>
      </c>
      <c r="K2207" s="209" t="s">
        <v>6321</v>
      </c>
      <c r="L2207" s="209" t="s">
        <v>22068</v>
      </c>
      <c r="M2207" s="209" t="s">
        <v>6423</v>
      </c>
    </row>
    <row r="2208" spans="1:13" ht="56.25" x14ac:dyDescent="0.25">
      <c r="A2208" s="202" t="s">
        <v>22595</v>
      </c>
      <c r="B2208">
        <v>4257</v>
      </c>
      <c r="C2208" s="203" t="s">
        <v>22592</v>
      </c>
      <c r="D2208" s="205" t="s">
        <v>22593</v>
      </c>
      <c r="E2208" s="202" t="s">
        <v>22594</v>
      </c>
      <c r="F2208" s="204" t="s">
        <v>10231</v>
      </c>
      <c r="G2208" s="204" t="s">
        <v>10232</v>
      </c>
      <c r="H2208" s="204" t="s">
        <v>22066</v>
      </c>
      <c r="I2208" s="204" t="s">
        <v>22067</v>
      </c>
      <c r="J2208" s="204" t="s">
        <v>6321</v>
      </c>
      <c r="K2208" s="204" t="s">
        <v>6321</v>
      </c>
      <c r="L2208" s="204" t="s">
        <v>22068</v>
      </c>
      <c r="M2208" s="204" t="s">
        <v>6423</v>
      </c>
    </row>
    <row r="2209" spans="1:13" ht="56.25" x14ac:dyDescent="0.25">
      <c r="A2209" s="206" t="s">
        <v>22599</v>
      </c>
      <c r="B2209">
        <v>4258</v>
      </c>
      <c r="C2209" s="207" t="s">
        <v>22596</v>
      </c>
      <c r="D2209" s="208" t="s">
        <v>22597</v>
      </c>
      <c r="E2209" s="206" t="s">
        <v>22598</v>
      </c>
      <c r="F2209" s="209" t="s">
        <v>10231</v>
      </c>
      <c r="G2209" s="209" t="s">
        <v>10232</v>
      </c>
      <c r="H2209" s="209" t="s">
        <v>22241</v>
      </c>
      <c r="I2209" s="209" t="s">
        <v>10234</v>
      </c>
      <c r="J2209" s="209" t="s">
        <v>6321</v>
      </c>
      <c r="K2209" s="209" t="s">
        <v>6321</v>
      </c>
      <c r="L2209" s="209" t="s">
        <v>22068</v>
      </c>
      <c r="M2209" s="209" t="s">
        <v>6423</v>
      </c>
    </row>
    <row r="2210" spans="1:13" ht="56.25" x14ac:dyDescent="0.25">
      <c r="A2210" s="202" t="s">
        <v>22603</v>
      </c>
      <c r="B2210">
        <v>4259</v>
      </c>
      <c r="C2210" s="203" t="s">
        <v>22600</v>
      </c>
      <c r="D2210" s="205" t="s">
        <v>22601</v>
      </c>
      <c r="E2210" s="202" t="s">
        <v>22602</v>
      </c>
      <c r="F2210" s="204" t="s">
        <v>10231</v>
      </c>
      <c r="G2210" s="204" t="s">
        <v>10232</v>
      </c>
      <c r="H2210" s="204" t="s">
        <v>22066</v>
      </c>
      <c r="I2210" s="204" t="s">
        <v>22067</v>
      </c>
      <c r="J2210" s="204" t="s">
        <v>6321</v>
      </c>
      <c r="K2210" s="204" t="s">
        <v>6321</v>
      </c>
      <c r="L2210" s="204" t="s">
        <v>22068</v>
      </c>
      <c r="M2210" s="204" t="s">
        <v>6423</v>
      </c>
    </row>
    <row r="2211" spans="1:13" ht="247.5" x14ac:dyDescent="0.25">
      <c r="A2211" s="206" t="s">
        <v>23080</v>
      </c>
      <c r="B2211">
        <v>4384</v>
      </c>
      <c r="C2211" s="207" t="s">
        <v>23077</v>
      </c>
      <c r="D2211" s="208" t="s">
        <v>23078</v>
      </c>
      <c r="E2211" s="206" t="s">
        <v>23079</v>
      </c>
      <c r="F2211" s="209" t="s">
        <v>22839</v>
      </c>
      <c r="G2211" s="209" t="s">
        <v>22840</v>
      </c>
      <c r="H2211" s="209" t="s">
        <v>6427</v>
      </c>
      <c r="I2211" s="209" t="s">
        <v>22840</v>
      </c>
      <c r="J2211" s="209" t="s">
        <v>6321</v>
      </c>
      <c r="K2211" s="209" t="s">
        <v>6321</v>
      </c>
      <c r="L2211" s="209" t="s">
        <v>2115</v>
      </c>
      <c r="M2211" s="209" t="s">
        <v>6330</v>
      </c>
    </row>
    <row r="2212" spans="1:13" ht="258.75" x14ac:dyDescent="0.25">
      <c r="A2212" s="206" t="s">
        <v>23000</v>
      </c>
      <c r="B2212">
        <v>4364</v>
      </c>
      <c r="C2212" s="207" t="s">
        <v>22997</v>
      </c>
      <c r="D2212" s="208" t="s">
        <v>22998</v>
      </c>
      <c r="E2212" s="206" t="s">
        <v>22999</v>
      </c>
      <c r="F2212" s="209" t="s">
        <v>22839</v>
      </c>
      <c r="G2212" s="209" t="s">
        <v>22840</v>
      </c>
      <c r="H2212" s="209" t="s">
        <v>6427</v>
      </c>
      <c r="I2212" s="209" t="s">
        <v>22840</v>
      </c>
      <c r="J2212" s="209" t="s">
        <v>6321</v>
      </c>
      <c r="K2212" s="209" t="s">
        <v>6321</v>
      </c>
      <c r="L2212" s="209" t="s">
        <v>2115</v>
      </c>
      <c r="M2212" s="209" t="s">
        <v>6330</v>
      </c>
    </row>
    <row r="2213" spans="1:13" ht="180" x14ac:dyDescent="0.25">
      <c r="A2213" s="202" t="s">
        <v>23531</v>
      </c>
      <c r="B2213">
        <v>4503</v>
      </c>
      <c r="C2213" s="203" t="s">
        <v>23528</v>
      </c>
      <c r="D2213" s="205" t="s">
        <v>23529</v>
      </c>
      <c r="E2213" s="202" t="s">
        <v>23530</v>
      </c>
      <c r="F2213" s="204" t="s">
        <v>6857</v>
      </c>
      <c r="G2213" s="204" t="s">
        <v>6858</v>
      </c>
      <c r="H2213" s="204" t="s">
        <v>6427</v>
      </c>
      <c r="I2213" s="204" t="s">
        <v>6858</v>
      </c>
      <c r="J2213" s="204" t="s">
        <v>6321</v>
      </c>
      <c r="K2213" s="204" t="s">
        <v>6321</v>
      </c>
      <c r="L2213" s="204" t="s">
        <v>6321</v>
      </c>
      <c r="M2213" s="204" t="s">
        <v>831</v>
      </c>
    </row>
    <row r="2214" spans="1:13" ht="90" x14ac:dyDescent="0.25">
      <c r="A2214" s="206" t="s">
        <v>22607</v>
      </c>
      <c r="B2214">
        <v>4260</v>
      </c>
      <c r="C2214" s="207" t="s">
        <v>22604</v>
      </c>
      <c r="D2214" s="208" t="s">
        <v>22605</v>
      </c>
      <c r="E2214" s="206" t="s">
        <v>22606</v>
      </c>
      <c r="F2214" s="209" t="s">
        <v>10231</v>
      </c>
      <c r="G2214" s="209" t="s">
        <v>10232</v>
      </c>
      <c r="H2214" s="209" t="s">
        <v>22066</v>
      </c>
      <c r="I2214" s="209" t="s">
        <v>22067</v>
      </c>
      <c r="J2214" s="209" t="s">
        <v>6321</v>
      </c>
      <c r="K2214" s="209" t="s">
        <v>6321</v>
      </c>
      <c r="L2214" s="209" t="s">
        <v>22068</v>
      </c>
      <c r="M2214" s="209" t="s">
        <v>6423</v>
      </c>
    </row>
    <row r="2215" spans="1:13" ht="213.75" x14ac:dyDescent="0.25">
      <c r="A2215" s="202" t="s">
        <v>22611</v>
      </c>
      <c r="B2215">
        <v>4261</v>
      </c>
      <c r="C2215" s="203" t="s">
        <v>22608</v>
      </c>
      <c r="D2215" s="205" t="s">
        <v>22609</v>
      </c>
      <c r="E2215" s="202" t="s">
        <v>22610</v>
      </c>
      <c r="F2215" s="204" t="s">
        <v>10231</v>
      </c>
      <c r="G2215" s="204" t="s">
        <v>10232</v>
      </c>
      <c r="H2215" s="204" t="s">
        <v>22066</v>
      </c>
      <c r="I2215" s="204" t="s">
        <v>22067</v>
      </c>
      <c r="J2215" s="204" t="s">
        <v>6321</v>
      </c>
      <c r="K2215" s="204" t="s">
        <v>6321</v>
      </c>
      <c r="L2215" s="204" t="s">
        <v>22068</v>
      </c>
      <c r="M2215" s="204" t="s">
        <v>6423</v>
      </c>
    </row>
    <row r="2216" spans="1:13" ht="90" x14ac:dyDescent="0.25">
      <c r="A2216" s="206" t="s">
        <v>22707</v>
      </c>
      <c r="B2216">
        <v>4288</v>
      </c>
      <c r="C2216" s="207" t="s">
        <v>22705</v>
      </c>
      <c r="D2216" s="208" t="s">
        <v>26143</v>
      </c>
      <c r="E2216" s="206" t="s">
        <v>22706</v>
      </c>
      <c r="F2216" s="209" t="s">
        <v>8513</v>
      </c>
      <c r="G2216" s="209" t="s">
        <v>8514</v>
      </c>
      <c r="H2216" s="209" t="s">
        <v>7494</v>
      </c>
      <c r="I2216" s="209" t="s">
        <v>8514</v>
      </c>
      <c r="J2216" s="209" t="s">
        <v>6321</v>
      </c>
      <c r="K2216" s="209" t="s">
        <v>6321</v>
      </c>
      <c r="L2216" s="209" t="s">
        <v>6321</v>
      </c>
      <c r="M2216" s="209" t="s">
        <v>831</v>
      </c>
    </row>
    <row r="2217" spans="1:13" ht="90" x14ac:dyDescent="0.25">
      <c r="A2217" s="202" t="s">
        <v>22710</v>
      </c>
      <c r="B2217">
        <v>4289</v>
      </c>
      <c r="C2217" s="203" t="s">
        <v>22708</v>
      </c>
      <c r="D2217" s="205" t="s">
        <v>26144</v>
      </c>
      <c r="E2217" s="202" t="s">
        <v>22709</v>
      </c>
      <c r="F2217" s="204" t="s">
        <v>8513</v>
      </c>
      <c r="G2217" s="204" t="s">
        <v>8514</v>
      </c>
      <c r="H2217" s="204" t="s">
        <v>7494</v>
      </c>
      <c r="I2217" s="204" t="s">
        <v>8514</v>
      </c>
      <c r="J2217" s="204" t="s">
        <v>6321</v>
      </c>
      <c r="K2217" s="204" t="s">
        <v>6321</v>
      </c>
      <c r="L2217" s="204" t="s">
        <v>6321</v>
      </c>
      <c r="M2217" s="204" t="s">
        <v>831</v>
      </c>
    </row>
    <row r="2218" spans="1:13" ht="45" x14ac:dyDescent="0.25">
      <c r="A2218" s="202" t="s">
        <v>21941</v>
      </c>
      <c r="B2218">
        <v>4087</v>
      </c>
      <c r="C2218" s="203" t="s">
        <v>21938</v>
      </c>
      <c r="D2218" s="205" t="s">
        <v>21939</v>
      </c>
      <c r="E2218" s="202" t="s">
        <v>21940</v>
      </c>
      <c r="F2218" s="204" t="s">
        <v>6857</v>
      </c>
      <c r="G2218" s="204" t="s">
        <v>6858</v>
      </c>
      <c r="H2218" s="204" t="s">
        <v>6427</v>
      </c>
      <c r="I2218" s="204" t="s">
        <v>6858</v>
      </c>
      <c r="J2218" s="204" t="s">
        <v>6321</v>
      </c>
      <c r="K2218" s="204" t="s">
        <v>6321</v>
      </c>
      <c r="L2218" s="204" t="s">
        <v>6321</v>
      </c>
      <c r="M2218" s="204" t="s">
        <v>831</v>
      </c>
    </row>
    <row r="2219" spans="1:13" ht="112.5" x14ac:dyDescent="0.25">
      <c r="A2219" s="206" t="s">
        <v>21945</v>
      </c>
      <c r="B2219">
        <v>4088</v>
      </c>
      <c r="C2219" s="207" t="s">
        <v>21942</v>
      </c>
      <c r="D2219" s="208" t="s">
        <v>21943</v>
      </c>
      <c r="E2219" s="206" t="s">
        <v>21944</v>
      </c>
      <c r="F2219" s="209" t="s">
        <v>6857</v>
      </c>
      <c r="G2219" s="209" t="s">
        <v>6858</v>
      </c>
      <c r="H2219" s="209" t="s">
        <v>6427</v>
      </c>
      <c r="I2219" s="209" t="s">
        <v>6858</v>
      </c>
      <c r="J2219" s="209" t="s">
        <v>6321</v>
      </c>
      <c r="K2219" s="209" t="s">
        <v>6321</v>
      </c>
      <c r="L2219" s="209" t="s">
        <v>6321</v>
      </c>
      <c r="M2219" s="209" t="s">
        <v>831</v>
      </c>
    </row>
    <row r="2220" spans="1:13" ht="67.5" x14ac:dyDescent="0.25">
      <c r="A2220" s="206" t="s">
        <v>22713</v>
      </c>
      <c r="B2220">
        <v>4290</v>
      </c>
      <c r="C2220" s="207" t="s">
        <v>22711</v>
      </c>
      <c r="D2220" s="208" t="s">
        <v>26145</v>
      </c>
      <c r="E2220" s="206" t="s">
        <v>22712</v>
      </c>
      <c r="F2220" s="209" t="s">
        <v>8513</v>
      </c>
      <c r="G2220" s="209" t="s">
        <v>8514</v>
      </c>
      <c r="H2220" s="209" t="s">
        <v>7494</v>
      </c>
      <c r="I2220" s="209" t="s">
        <v>8514</v>
      </c>
      <c r="J2220" s="209" t="s">
        <v>6321</v>
      </c>
      <c r="K2220" s="209" t="s">
        <v>6321</v>
      </c>
      <c r="L2220" s="209" t="s">
        <v>6321</v>
      </c>
      <c r="M2220" s="209" t="s">
        <v>831</v>
      </c>
    </row>
    <row r="2221" spans="1:13" ht="56.25" x14ac:dyDescent="0.25">
      <c r="A2221" s="206" t="s">
        <v>22615</v>
      </c>
      <c r="B2221">
        <v>4262</v>
      </c>
      <c r="C2221" s="207" t="s">
        <v>22612</v>
      </c>
      <c r="D2221" s="208" t="s">
        <v>22613</v>
      </c>
      <c r="E2221" s="206" t="s">
        <v>22614</v>
      </c>
      <c r="F2221" s="209" t="s">
        <v>10231</v>
      </c>
      <c r="G2221" s="209" t="s">
        <v>10232</v>
      </c>
      <c r="H2221" s="209" t="s">
        <v>22066</v>
      </c>
      <c r="I2221" s="209" t="s">
        <v>22067</v>
      </c>
      <c r="J2221" s="209" t="s">
        <v>6321</v>
      </c>
      <c r="K2221" s="209" t="s">
        <v>6321</v>
      </c>
      <c r="L2221" s="209" t="s">
        <v>22068</v>
      </c>
      <c r="M2221" s="209" t="s">
        <v>6423</v>
      </c>
    </row>
    <row r="2222" spans="1:13" ht="56.25" x14ac:dyDescent="0.25">
      <c r="A2222" s="202" t="s">
        <v>22619</v>
      </c>
      <c r="B2222">
        <v>4263</v>
      </c>
      <c r="C2222" s="203" t="s">
        <v>22616</v>
      </c>
      <c r="D2222" s="205" t="s">
        <v>22617</v>
      </c>
      <c r="E2222" s="202" t="s">
        <v>22618</v>
      </c>
      <c r="F2222" s="204" t="s">
        <v>10231</v>
      </c>
      <c r="G2222" s="204" t="s">
        <v>10232</v>
      </c>
      <c r="H2222" s="204" t="s">
        <v>22066</v>
      </c>
      <c r="I2222" s="204" t="s">
        <v>22067</v>
      </c>
      <c r="J2222" s="204" t="s">
        <v>6321</v>
      </c>
      <c r="K2222" s="204" t="s">
        <v>6321</v>
      </c>
      <c r="L2222" s="204" t="s">
        <v>22068</v>
      </c>
      <c r="M2222" s="204" t="s">
        <v>6423</v>
      </c>
    </row>
    <row r="2223" spans="1:13" ht="213.75" x14ac:dyDescent="0.25">
      <c r="A2223" s="206" t="s">
        <v>22960</v>
      </c>
      <c r="B2223">
        <v>4354</v>
      </c>
      <c r="C2223" s="207" t="s">
        <v>22957</v>
      </c>
      <c r="D2223" s="208" t="s">
        <v>22958</v>
      </c>
      <c r="E2223" s="206" t="s">
        <v>22959</v>
      </c>
      <c r="F2223" s="209" t="s">
        <v>22839</v>
      </c>
      <c r="G2223" s="209" t="s">
        <v>22840</v>
      </c>
      <c r="H2223" s="209" t="s">
        <v>6427</v>
      </c>
      <c r="I2223" s="209" t="s">
        <v>22840</v>
      </c>
      <c r="J2223" s="209" t="s">
        <v>6321</v>
      </c>
      <c r="K2223" s="209" t="s">
        <v>6321</v>
      </c>
      <c r="L2223" s="209" t="s">
        <v>2115</v>
      </c>
      <c r="M2223" s="209" t="s">
        <v>6330</v>
      </c>
    </row>
    <row r="2224" spans="1:13" ht="56.25" x14ac:dyDescent="0.25">
      <c r="A2224" s="202" t="s">
        <v>23004</v>
      </c>
      <c r="B2224">
        <v>4365</v>
      </c>
      <c r="C2224" s="203" t="s">
        <v>23001</v>
      </c>
      <c r="D2224" s="205" t="s">
        <v>23002</v>
      </c>
      <c r="E2224" s="202" t="s">
        <v>23003</v>
      </c>
      <c r="F2224" s="204" t="s">
        <v>22839</v>
      </c>
      <c r="G2224" s="204" t="s">
        <v>22840</v>
      </c>
      <c r="H2224" s="204" t="s">
        <v>6427</v>
      </c>
      <c r="I2224" s="204" t="s">
        <v>22840</v>
      </c>
      <c r="J2224" s="204" t="s">
        <v>6321</v>
      </c>
      <c r="K2224" s="204" t="s">
        <v>6321</v>
      </c>
      <c r="L2224" s="204" t="s">
        <v>2115</v>
      </c>
      <c r="M2224" s="204" t="s">
        <v>6330</v>
      </c>
    </row>
    <row r="2225" spans="1:13" ht="56.25" x14ac:dyDescent="0.25">
      <c r="A2225" s="206" t="s">
        <v>22623</v>
      </c>
      <c r="B2225">
        <v>4264</v>
      </c>
      <c r="C2225" s="207" t="s">
        <v>22620</v>
      </c>
      <c r="D2225" s="208" t="s">
        <v>22621</v>
      </c>
      <c r="E2225" s="206" t="s">
        <v>22622</v>
      </c>
      <c r="F2225" s="209" t="s">
        <v>10231</v>
      </c>
      <c r="G2225" s="209" t="s">
        <v>10232</v>
      </c>
      <c r="H2225" s="209" t="s">
        <v>22066</v>
      </c>
      <c r="I2225" s="209" t="s">
        <v>22067</v>
      </c>
      <c r="J2225" s="209" t="s">
        <v>6321</v>
      </c>
      <c r="K2225" s="209" t="s">
        <v>6321</v>
      </c>
      <c r="L2225" s="209" t="s">
        <v>22068</v>
      </c>
      <c r="M2225" s="209" t="s">
        <v>6423</v>
      </c>
    </row>
    <row r="2226" spans="1:13" ht="45" x14ac:dyDescent="0.25">
      <c r="A2226" s="206" t="s">
        <v>23401</v>
      </c>
      <c r="B2226">
        <v>4464</v>
      </c>
      <c r="C2226" s="207" t="s">
        <v>23398</v>
      </c>
      <c r="D2226" s="208" t="s">
        <v>23399</v>
      </c>
      <c r="E2226" s="206" t="s">
        <v>23400</v>
      </c>
      <c r="F2226" s="209" t="s">
        <v>22839</v>
      </c>
      <c r="G2226" s="209" t="s">
        <v>22840</v>
      </c>
      <c r="H2226" s="209" t="s">
        <v>6427</v>
      </c>
      <c r="I2226" s="209" t="s">
        <v>22840</v>
      </c>
      <c r="J2226" s="209" t="s">
        <v>6321</v>
      </c>
      <c r="K2226" s="209" t="s">
        <v>6321</v>
      </c>
      <c r="L2226" s="209" t="s">
        <v>2115</v>
      </c>
      <c r="M2226" s="209" t="s">
        <v>6330</v>
      </c>
    </row>
    <row r="2227" spans="1:13" ht="45" x14ac:dyDescent="0.25">
      <c r="A2227" s="202" t="s">
        <v>23405</v>
      </c>
      <c r="B2227">
        <v>4465</v>
      </c>
      <c r="C2227" s="203" t="s">
        <v>23402</v>
      </c>
      <c r="D2227" s="205" t="s">
        <v>23403</v>
      </c>
      <c r="E2227" s="202" t="s">
        <v>23404</v>
      </c>
      <c r="F2227" s="204" t="s">
        <v>22839</v>
      </c>
      <c r="G2227" s="204" t="s">
        <v>22840</v>
      </c>
      <c r="H2227" s="204" t="s">
        <v>6427</v>
      </c>
      <c r="I2227" s="204" t="s">
        <v>22840</v>
      </c>
      <c r="J2227" s="204" t="s">
        <v>6321</v>
      </c>
      <c r="K2227" s="204" t="s">
        <v>6321</v>
      </c>
      <c r="L2227" s="204" t="s">
        <v>2115</v>
      </c>
      <c r="M2227" s="204" t="s">
        <v>6330</v>
      </c>
    </row>
    <row r="2228" spans="1:13" ht="191.25" x14ac:dyDescent="0.25">
      <c r="A2228" s="202" t="s">
        <v>22627</v>
      </c>
      <c r="B2228">
        <v>4265</v>
      </c>
      <c r="C2228" s="203" t="s">
        <v>22624</v>
      </c>
      <c r="D2228" s="205" t="s">
        <v>22625</v>
      </c>
      <c r="E2228" s="202" t="s">
        <v>22626</v>
      </c>
      <c r="F2228" s="204" t="s">
        <v>10231</v>
      </c>
      <c r="G2228" s="204" t="s">
        <v>10232</v>
      </c>
      <c r="H2228" s="204" t="s">
        <v>22066</v>
      </c>
      <c r="I2228" s="204" t="s">
        <v>22067</v>
      </c>
      <c r="J2228" s="204" t="s">
        <v>6321</v>
      </c>
      <c r="K2228" s="204" t="s">
        <v>6321</v>
      </c>
      <c r="L2228" s="204" t="s">
        <v>22290</v>
      </c>
      <c r="M2228" s="204" t="s">
        <v>6423</v>
      </c>
    </row>
    <row r="2229" spans="1:13" ht="247.5" x14ac:dyDescent="0.25">
      <c r="A2229" s="206" t="s">
        <v>22631</v>
      </c>
      <c r="B2229">
        <v>4266</v>
      </c>
      <c r="C2229" s="207" t="s">
        <v>22628</v>
      </c>
      <c r="D2229" s="208" t="s">
        <v>22629</v>
      </c>
      <c r="E2229" s="206" t="s">
        <v>22630</v>
      </c>
      <c r="F2229" s="209" t="s">
        <v>10231</v>
      </c>
      <c r="G2229" s="209" t="s">
        <v>10232</v>
      </c>
      <c r="H2229" s="209" t="s">
        <v>22066</v>
      </c>
      <c r="I2229" s="209" t="s">
        <v>22067</v>
      </c>
      <c r="J2229" s="209" t="s">
        <v>6321</v>
      </c>
      <c r="K2229" s="209" t="s">
        <v>6321</v>
      </c>
      <c r="L2229" s="209" t="s">
        <v>22290</v>
      </c>
      <c r="M2229" s="209" t="s">
        <v>6423</v>
      </c>
    </row>
    <row r="2230" spans="1:13" ht="101.25" x14ac:dyDescent="0.25">
      <c r="A2230" s="202" t="s">
        <v>21745</v>
      </c>
      <c r="B2230">
        <v>4033</v>
      </c>
      <c r="C2230" s="203" t="s">
        <v>21742</v>
      </c>
      <c r="D2230" s="205" t="s">
        <v>21743</v>
      </c>
      <c r="E2230" s="202" t="s">
        <v>21744</v>
      </c>
      <c r="F2230" s="204" t="s">
        <v>8098</v>
      </c>
      <c r="G2230" s="204" t="s">
        <v>8099</v>
      </c>
      <c r="H2230" s="204" t="s">
        <v>6427</v>
      </c>
      <c r="I2230" s="204" t="s">
        <v>8099</v>
      </c>
      <c r="J2230" s="204" t="s">
        <v>6321</v>
      </c>
      <c r="K2230" s="204" t="s">
        <v>6321</v>
      </c>
      <c r="L2230" s="204" t="s">
        <v>21603</v>
      </c>
      <c r="M2230" s="204" t="s">
        <v>6330</v>
      </c>
    </row>
    <row r="2231" spans="1:13" ht="168.75" x14ac:dyDescent="0.25">
      <c r="A2231" s="202" t="s">
        <v>22716</v>
      </c>
      <c r="B2231">
        <v>4291</v>
      </c>
      <c r="C2231" s="203" t="s">
        <v>22714</v>
      </c>
      <c r="D2231" s="205" t="s">
        <v>26146</v>
      </c>
      <c r="E2231" s="202" t="s">
        <v>22715</v>
      </c>
      <c r="F2231" s="204" t="s">
        <v>6857</v>
      </c>
      <c r="G2231" s="204" t="s">
        <v>6858</v>
      </c>
      <c r="H2231" s="204" t="s">
        <v>6427</v>
      </c>
      <c r="I2231" s="204" t="s">
        <v>6858</v>
      </c>
      <c r="J2231" s="204" t="s">
        <v>6321</v>
      </c>
      <c r="K2231" s="204" t="s">
        <v>6321</v>
      </c>
      <c r="L2231" s="204" t="s">
        <v>22668</v>
      </c>
      <c r="M2231" s="204" t="s">
        <v>831</v>
      </c>
    </row>
    <row r="2232" spans="1:13" ht="168.75" x14ac:dyDescent="0.25">
      <c r="A2232" s="206" t="s">
        <v>22719</v>
      </c>
      <c r="B2232">
        <v>4292</v>
      </c>
      <c r="C2232" s="207" t="s">
        <v>22717</v>
      </c>
      <c r="D2232" s="208" t="s">
        <v>26147</v>
      </c>
      <c r="E2232" s="206" t="s">
        <v>22718</v>
      </c>
      <c r="F2232" s="209" t="s">
        <v>6857</v>
      </c>
      <c r="G2232" s="209" t="s">
        <v>6858</v>
      </c>
      <c r="H2232" s="209" t="s">
        <v>6427</v>
      </c>
      <c r="I2232" s="209" t="s">
        <v>6858</v>
      </c>
      <c r="J2232" s="209" t="s">
        <v>6321</v>
      </c>
      <c r="K2232" s="209" t="s">
        <v>6321</v>
      </c>
      <c r="L2232" s="209" t="s">
        <v>22668</v>
      </c>
      <c r="M2232" s="209" t="s">
        <v>831</v>
      </c>
    </row>
    <row r="2233" spans="1:13" ht="157.5" x14ac:dyDescent="0.25">
      <c r="A2233" s="202" t="s">
        <v>22722</v>
      </c>
      <c r="B2233">
        <v>4293</v>
      </c>
      <c r="C2233" s="203" t="s">
        <v>22720</v>
      </c>
      <c r="D2233" s="205" t="s">
        <v>26148</v>
      </c>
      <c r="E2233" s="202" t="s">
        <v>22721</v>
      </c>
      <c r="F2233" s="204" t="s">
        <v>6857</v>
      </c>
      <c r="G2233" s="204" t="s">
        <v>6858</v>
      </c>
      <c r="H2233" s="204" t="s">
        <v>6427</v>
      </c>
      <c r="I2233" s="204" t="s">
        <v>6858</v>
      </c>
      <c r="J2233" s="204" t="s">
        <v>6321</v>
      </c>
      <c r="K2233" s="204" t="s">
        <v>6321</v>
      </c>
      <c r="L2233" s="204" t="s">
        <v>22668</v>
      </c>
      <c r="M2233" s="204" t="s">
        <v>831</v>
      </c>
    </row>
    <row r="2234" spans="1:13" ht="236.25" x14ac:dyDescent="0.25">
      <c r="A2234" s="202" t="s">
        <v>22635</v>
      </c>
      <c r="B2234">
        <v>4267</v>
      </c>
      <c r="C2234" s="203" t="s">
        <v>22632</v>
      </c>
      <c r="D2234" s="205" t="s">
        <v>22633</v>
      </c>
      <c r="E2234" s="202" t="s">
        <v>22634</v>
      </c>
      <c r="F2234" s="204" t="s">
        <v>10231</v>
      </c>
      <c r="G2234" s="204" t="s">
        <v>10232</v>
      </c>
      <c r="H2234" s="204" t="s">
        <v>22066</v>
      </c>
      <c r="I2234" s="204" t="s">
        <v>22067</v>
      </c>
      <c r="J2234" s="204" t="s">
        <v>6321</v>
      </c>
      <c r="K2234" s="204" t="s">
        <v>6321</v>
      </c>
      <c r="L2234" s="204" t="s">
        <v>22068</v>
      </c>
      <c r="M2234" s="204" t="s">
        <v>6423</v>
      </c>
    </row>
    <row r="2235" spans="1:13" ht="258.75" x14ac:dyDescent="0.25">
      <c r="A2235" s="202" t="s">
        <v>23228</v>
      </c>
      <c r="B2235">
        <v>4421</v>
      </c>
      <c r="C2235" s="203" t="s">
        <v>23225</v>
      </c>
      <c r="D2235" s="205" t="s">
        <v>23226</v>
      </c>
      <c r="E2235" s="202" t="s">
        <v>23227</v>
      </c>
      <c r="F2235" s="204" t="s">
        <v>22839</v>
      </c>
      <c r="G2235" s="204" t="s">
        <v>22840</v>
      </c>
      <c r="H2235" s="204" t="s">
        <v>6427</v>
      </c>
      <c r="I2235" s="204" t="s">
        <v>22840</v>
      </c>
      <c r="J2235" s="204" t="s">
        <v>6321</v>
      </c>
      <c r="K2235" s="204" t="s">
        <v>6321</v>
      </c>
      <c r="L2235" s="204" t="s">
        <v>2115</v>
      </c>
      <c r="M2235" s="204" t="s">
        <v>6330</v>
      </c>
    </row>
    <row r="2236" spans="1:13" ht="225" x14ac:dyDescent="0.25">
      <c r="A2236" s="206" t="s">
        <v>22639</v>
      </c>
      <c r="B2236">
        <v>4268</v>
      </c>
      <c r="C2236" s="207" t="s">
        <v>22636</v>
      </c>
      <c r="D2236" s="208" t="s">
        <v>22637</v>
      </c>
      <c r="E2236" s="206" t="s">
        <v>22638</v>
      </c>
      <c r="F2236" s="209" t="s">
        <v>10231</v>
      </c>
      <c r="G2236" s="209" t="s">
        <v>10232</v>
      </c>
      <c r="H2236" s="209" t="s">
        <v>22066</v>
      </c>
      <c r="I2236" s="209" t="s">
        <v>22067</v>
      </c>
      <c r="J2236" s="209" t="s">
        <v>6321</v>
      </c>
      <c r="K2236" s="209" t="s">
        <v>6321</v>
      </c>
      <c r="L2236" s="209" t="s">
        <v>22068</v>
      </c>
      <c r="M2236" s="209" t="s">
        <v>6423</v>
      </c>
    </row>
    <row r="2237" spans="1:13" ht="213.75" x14ac:dyDescent="0.25">
      <c r="A2237" s="206" t="s">
        <v>23535</v>
      </c>
      <c r="B2237">
        <v>4504</v>
      </c>
      <c r="C2237" s="207" t="s">
        <v>23532</v>
      </c>
      <c r="D2237" s="208" t="s">
        <v>23533</v>
      </c>
      <c r="E2237" s="206" t="s">
        <v>23534</v>
      </c>
      <c r="F2237" s="209" t="s">
        <v>6857</v>
      </c>
      <c r="G2237" s="209" t="s">
        <v>6858</v>
      </c>
      <c r="H2237" s="209" t="s">
        <v>6427</v>
      </c>
      <c r="I2237" s="209" t="s">
        <v>6858</v>
      </c>
      <c r="J2237" s="209" t="s">
        <v>6321</v>
      </c>
      <c r="K2237" s="209" t="s">
        <v>6321</v>
      </c>
      <c r="L2237" s="209" t="s">
        <v>6321</v>
      </c>
      <c r="M2237" s="209" t="s">
        <v>831</v>
      </c>
    </row>
    <row r="2238" spans="1:13" ht="236.25" x14ac:dyDescent="0.25">
      <c r="A2238" s="206" t="s">
        <v>23433</v>
      </c>
      <c r="B2238">
        <v>4472</v>
      </c>
      <c r="C2238" s="207" t="s">
        <v>23431</v>
      </c>
      <c r="D2238" s="208" t="s">
        <v>26159</v>
      </c>
      <c r="E2238" s="206" t="s">
        <v>23432</v>
      </c>
      <c r="F2238" s="209" t="s">
        <v>23413</v>
      </c>
      <c r="G2238" s="209" t="s">
        <v>23414</v>
      </c>
      <c r="H2238" s="209" t="s">
        <v>6427</v>
      </c>
      <c r="I2238" s="209" t="s">
        <v>23414</v>
      </c>
      <c r="J2238" s="209" t="s">
        <v>6321</v>
      </c>
      <c r="K2238" s="209" t="s">
        <v>6321</v>
      </c>
      <c r="L2238" s="209" t="s">
        <v>6321</v>
      </c>
      <c r="M2238" s="209" t="s">
        <v>831</v>
      </c>
    </row>
    <row r="2239" spans="1:13" ht="213.75" x14ac:dyDescent="0.25">
      <c r="A2239" s="202" t="s">
        <v>23437</v>
      </c>
      <c r="B2239">
        <v>4473</v>
      </c>
      <c r="C2239" s="203" t="s">
        <v>23434</v>
      </c>
      <c r="D2239" s="205" t="s">
        <v>23435</v>
      </c>
      <c r="E2239" s="202" t="s">
        <v>23436</v>
      </c>
      <c r="F2239" s="204" t="s">
        <v>23413</v>
      </c>
      <c r="G2239" s="204" t="s">
        <v>23414</v>
      </c>
      <c r="H2239" s="204" t="s">
        <v>6427</v>
      </c>
      <c r="I2239" s="204" t="s">
        <v>23414</v>
      </c>
      <c r="J2239" s="204" t="s">
        <v>6321</v>
      </c>
      <c r="K2239" s="204" t="s">
        <v>6321</v>
      </c>
      <c r="L2239" s="204" t="s">
        <v>6321</v>
      </c>
      <c r="M2239" s="204" t="s">
        <v>831</v>
      </c>
    </row>
    <row r="2240" spans="1:13" ht="225" x14ac:dyDescent="0.25">
      <c r="A2240" s="206" t="s">
        <v>23232</v>
      </c>
      <c r="B2240">
        <v>4422</v>
      </c>
      <c r="C2240" s="207" t="s">
        <v>23229</v>
      </c>
      <c r="D2240" s="208" t="s">
        <v>23230</v>
      </c>
      <c r="E2240" s="206" t="s">
        <v>23231</v>
      </c>
      <c r="F2240" s="209" t="s">
        <v>22839</v>
      </c>
      <c r="G2240" s="209" t="s">
        <v>22840</v>
      </c>
      <c r="H2240" s="209" t="s">
        <v>6427</v>
      </c>
      <c r="I2240" s="209" t="s">
        <v>22840</v>
      </c>
      <c r="J2240" s="209" t="s">
        <v>6321</v>
      </c>
      <c r="K2240" s="209" t="s">
        <v>6321</v>
      </c>
      <c r="L2240" s="209" t="s">
        <v>2115</v>
      </c>
      <c r="M2240" s="209" t="s">
        <v>6330</v>
      </c>
    </row>
    <row r="2241" spans="1:13" ht="202.5" x14ac:dyDescent="0.25">
      <c r="A2241" s="202" t="s">
        <v>23236</v>
      </c>
      <c r="B2241">
        <v>4423</v>
      </c>
      <c r="C2241" s="203" t="s">
        <v>23233</v>
      </c>
      <c r="D2241" s="205" t="s">
        <v>23234</v>
      </c>
      <c r="E2241" s="202" t="s">
        <v>23235</v>
      </c>
      <c r="F2241" s="204" t="s">
        <v>22839</v>
      </c>
      <c r="G2241" s="204" t="s">
        <v>22840</v>
      </c>
      <c r="H2241" s="204" t="s">
        <v>6427</v>
      </c>
      <c r="I2241" s="204" t="s">
        <v>22840</v>
      </c>
      <c r="J2241" s="204" t="s">
        <v>6321</v>
      </c>
      <c r="K2241" s="204" t="s">
        <v>6321</v>
      </c>
      <c r="L2241" s="204" t="s">
        <v>2115</v>
      </c>
      <c r="M2241" s="204" t="s">
        <v>6330</v>
      </c>
    </row>
    <row r="2242" spans="1:13" ht="202.5" x14ac:dyDescent="0.25">
      <c r="A2242" s="206" t="s">
        <v>23441</v>
      </c>
      <c r="B2242">
        <v>4474</v>
      </c>
      <c r="C2242" s="207" t="s">
        <v>23438</v>
      </c>
      <c r="D2242" s="208" t="s">
        <v>23439</v>
      </c>
      <c r="E2242" s="206" t="s">
        <v>23440</v>
      </c>
      <c r="F2242" s="209" t="s">
        <v>23413</v>
      </c>
      <c r="G2242" s="209" t="s">
        <v>23414</v>
      </c>
      <c r="H2242" s="209" t="s">
        <v>6427</v>
      </c>
      <c r="I2242" s="209" t="s">
        <v>23414</v>
      </c>
      <c r="J2242" s="209" t="s">
        <v>6321</v>
      </c>
      <c r="K2242" s="209" t="s">
        <v>6321</v>
      </c>
      <c r="L2242" s="209" t="s">
        <v>6321</v>
      </c>
      <c r="M2242" s="209" t="s">
        <v>831</v>
      </c>
    </row>
    <row r="2243" spans="1:13" ht="101.25" x14ac:dyDescent="0.25">
      <c r="A2243" s="206" t="s">
        <v>23240</v>
      </c>
      <c r="B2243">
        <v>4424</v>
      </c>
      <c r="C2243" s="207" t="s">
        <v>23237</v>
      </c>
      <c r="D2243" s="208" t="s">
        <v>23238</v>
      </c>
      <c r="E2243" s="206" t="s">
        <v>23239</v>
      </c>
      <c r="F2243" s="209" t="s">
        <v>22839</v>
      </c>
      <c r="G2243" s="209" t="s">
        <v>22840</v>
      </c>
      <c r="H2243" s="209" t="s">
        <v>6427</v>
      </c>
      <c r="I2243" s="209" t="s">
        <v>22840</v>
      </c>
      <c r="J2243" s="209" t="s">
        <v>6321</v>
      </c>
      <c r="K2243" s="209" t="s">
        <v>6321</v>
      </c>
      <c r="L2243" s="209" t="s">
        <v>2115</v>
      </c>
      <c r="M2243" s="209" t="s">
        <v>6330</v>
      </c>
    </row>
    <row r="2244" spans="1:13" ht="281.25" x14ac:dyDescent="0.25">
      <c r="A2244" s="202" t="s">
        <v>23244</v>
      </c>
      <c r="B2244">
        <v>4425</v>
      </c>
      <c r="C2244" s="203" t="s">
        <v>23241</v>
      </c>
      <c r="D2244" s="205" t="s">
        <v>23242</v>
      </c>
      <c r="E2244" s="202" t="s">
        <v>23243</v>
      </c>
      <c r="F2244" s="204" t="s">
        <v>22839</v>
      </c>
      <c r="G2244" s="204" t="s">
        <v>22840</v>
      </c>
      <c r="H2244" s="204" t="s">
        <v>6427</v>
      </c>
      <c r="I2244" s="204" t="s">
        <v>22840</v>
      </c>
      <c r="J2244" s="204" t="s">
        <v>6321</v>
      </c>
      <c r="K2244" s="204" t="s">
        <v>6321</v>
      </c>
      <c r="L2244" s="204" t="s">
        <v>2115</v>
      </c>
      <c r="M2244" s="204" t="s">
        <v>6330</v>
      </c>
    </row>
    <row r="2245" spans="1:13" ht="191.25" x14ac:dyDescent="0.25">
      <c r="A2245" s="206" t="s">
        <v>22302</v>
      </c>
      <c r="B2245">
        <v>4184</v>
      </c>
      <c r="C2245" s="207" t="s">
        <v>22299</v>
      </c>
      <c r="D2245" s="208" t="s">
        <v>22300</v>
      </c>
      <c r="E2245" s="206" t="s">
        <v>22301</v>
      </c>
      <c r="F2245" s="209" t="s">
        <v>10231</v>
      </c>
      <c r="G2245" s="209" t="s">
        <v>10232</v>
      </c>
      <c r="H2245" s="209" t="s">
        <v>22066</v>
      </c>
      <c r="I2245" s="209" t="s">
        <v>22067</v>
      </c>
      <c r="J2245" s="209" t="s">
        <v>6321</v>
      </c>
      <c r="K2245" s="209" t="s">
        <v>6321</v>
      </c>
      <c r="L2245" s="209" t="s">
        <v>22068</v>
      </c>
      <c r="M2245" s="209" t="s">
        <v>6423</v>
      </c>
    </row>
    <row r="2246" spans="1:13" ht="168.75" x14ac:dyDescent="0.25">
      <c r="A2246" s="202" t="s">
        <v>22306</v>
      </c>
      <c r="B2246">
        <v>4185</v>
      </c>
      <c r="C2246" s="203" t="s">
        <v>22303</v>
      </c>
      <c r="D2246" s="205" t="s">
        <v>22304</v>
      </c>
      <c r="E2246" s="202" t="s">
        <v>22305</v>
      </c>
      <c r="F2246" s="204" t="s">
        <v>10231</v>
      </c>
      <c r="G2246" s="204" t="s">
        <v>10232</v>
      </c>
      <c r="H2246" s="204" t="s">
        <v>22066</v>
      </c>
      <c r="I2246" s="204" t="s">
        <v>22067</v>
      </c>
      <c r="J2246" s="204" t="s">
        <v>6321</v>
      </c>
      <c r="K2246" s="204" t="s">
        <v>6321</v>
      </c>
      <c r="L2246" s="204" t="s">
        <v>22068</v>
      </c>
      <c r="M2246" s="204" t="s">
        <v>6423</v>
      </c>
    </row>
    <row r="2247" spans="1:13" ht="191.25" x14ac:dyDescent="0.25">
      <c r="A2247" s="206" t="s">
        <v>22310</v>
      </c>
      <c r="B2247">
        <v>4186</v>
      </c>
      <c r="C2247" s="207" t="s">
        <v>22307</v>
      </c>
      <c r="D2247" s="208" t="s">
        <v>22308</v>
      </c>
      <c r="E2247" s="206" t="s">
        <v>22309</v>
      </c>
      <c r="F2247" s="209" t="s">
        <v>10231</v>
      </c>
      <c r="G2247" s="209" t="s">
        <v>10232</v>
      </c>
      <c r="H2247" s="209" t="s">
        <v>22066</v>
      </c>
      <c r="I2247" s="209" t="s">
        <v>22067</v>
      </c>
      <c r="J2247" s="209" t="s">
        <v>6321</v>
      </c>
      <c r="K2247" s="209" t="s">
        <v>6321</v>
      </c>
      <c r="L2247" s="209" t="s">
        <v>22068</v>
      </c>
      <c r="M2247" s="209" t="s">
        <v>6423</v>
      </c>
    </row>
    <row r="2248" spans="1:13" ht="225" x14ac:dyDescent="0.25">
      <c r="A2248" s="202" t="s">
        <v>22314</v>
      </c>
      <c r="B2248">
        <v>4187</v>
      </c>
      <c r="C2248" s="203" t="s">
        <v>22311</v>
      </c>
      <c r="D2248" s="205" t="s">
        <v>22312</v>
      </c>
      <c r="E2248" s="202" t="s">
        <v>22313</v>
      </c>
      <c r="F2248" s="204" t="s">
        <v>10231</v>
      </c>
      <c r="G2248" s="204" t="s">
        <v>10232</v>
      </c>
      <c r="H2248" s="204" t="s">
        <v>22066</v>
      </c>
      <c r="I2248" s="204" t="s">
        <v>22067</v>
      </c>
      <c r="J2248" s="204" t="s">
        <v>6321</v>
      </c>
      <c r="K2248" s="204" t="s">
        <v>6321</v>
      </c>
      <c r="L2248" s="204" t="s">
        <v>22068</v>
      </c>
      <c r="M2248" s="204" t="s">
        <v>6423</v>
      </c>
    </row>
    <row r="2249" spans="1:13" ht="157.5" x14ac:dyDescent="0.25">
      <c r="A2249" s="202" t="s">
        <v>22643</v>
      </c>
      <c r="B2249">
        <v>4269</v>
      </c>
      <c r="C2249" s="203" t="s">
        <v>22640</v>
      </c>
      <c r="D2249" s="205" t="s">
        <v>22641</v>
      </c>
      <c r="E2249" s="202" t="s">
        <v>22642</v>
      </c>
      <c r="F2249" s="204" t="s">
        <v>10231</v>
      </c>
      <c r="G2249" s="204" t="s">
        <v>10232</v>
      </c>
      <c r="H2249" s="204" t="s">
        <v>22066</v>
      </c>
      <c r="I2249" s="204" t="s">
        <v>22067</v>
      </c>
      <c r="J2249" s="204" t="s">
        <v>6321</v>
      </c>
      <c r="K2249" s="204" t="s">
        <v>6321</v>
      </c>
      <c r="L2249" s="204" t="s">
        <v>22068</v>
      </c>
      <c r="M2249" s="204" t="s">
        <v>6423</v>
      </c>
    </row>
    <row r="2250" spans="1:13" ht="146.25" x14ac:dyDescent="0.25">
      <c r="A2250" s="206" t="s">
        <v>22647</v>
      </c>
      <c r="B2250">
        <v>4270</v>
      </c>
      <c r="C2250" s="207" t="s">
        <v>22644</v>
      </c>
      <c r="D2250" s="208" t="s">
        <v>22645</v>
      </c>
      <c r="E2250" s="206" t="s">
        <v>22646</v>
      </c>
      <c r="F2250" s="209" t="s">
        <v>10231</v>
      </c>
      <c r="G2250" s="209" t="s">
        <v>10232</v>
      </c>
      <c r="H2250" s="209" t="s">
        <v>22066</v>
      </c>
      <c r="I2250" s="209" t="s">
        <v>22067</v>
      </c>
      <c r="J2250" s="209" t="s">
        <v>6321</v>
      </c>
      <c r="K2250" s="209" t="s">
        <v>6321</v>
      </c>
      <c r="L2250" s="209" t="s">
        <v>22068</v>
      </c>
      <c r="M2250" s="209" t="s">
        <v>6423</v>
      </c>
    </row>
    <row r="2251" spans="1:13" ht="236.25" x14ac:dyDescent="0.25">
      <c r="A2251" s="202" t="s">
        <v>22651</v>
      </c>
      <c r="B2251">
        <v>4271</v>
      </c>
      <c r="C2251" s="203" t="s">
        <v>22648</v>
      </c>
      <c r="D2251" s="205" t="s">
        <v>22649</v>
      </c>
      <c r="E2251" s="202" t="s">
        <v>22650</v>
      </c>
      <c r="F2251" s="204" t="s">
        <v>10231</v>
      </c>
      <c r="G2251" s="204" t="s">
        <v>10232</v>
      </c>
      <c r="H2251" s="204" t="s">
        <v>22066</v>
      </c>
      <c r="I2251" s="204" t="s">
        <v>22067</v>
      </c>
      <c r="J2251" s="204" t="s">
        <v>6321</v>
      </c>
      <c r="K2251" s="204" t="s">
        <v>6321</v>
      </c>
      <c r="L2251" s="204" t="s">
        <v>22068</v>
      </c>
      <c r="M2251" s="204" t="s">
        <v>6423</v>
      </c>
    </row>
    <row r="2252" spans="1:13" ht="191.25" x14ac:dyDescent="0.25">
      <c r="A2252" s="206" t="s">
        <v>22655</v>
      </c>
      <c r="B2252">
        <v>4272</v>
      </c>
      <c r="C2252" s="207" t="s">
        <v>22652</v>
      </c>
      <c r="D2252" s="208" t="s">
        <v>22653</v>
      </c>
      <c r="E2252" s="206" t="s">
        <v>22654</v>
      </c>
      <c r="F2252" s="209" t="s">
        <v>10231</v>
      </c>
      <c r="G2252" s="209" t="s">
        <v>10232</v>
      </c>
      <c r="H2252" s="209" t="s">
        <v>22066</v>
      </c>
      <c r="I2252" s="209" t="s">
        <v>22067</v>
      </c>
      <c r="J2252" s="209" t="s">
        <v>6321</v>
      </c>
      <c r="K2252" s="209" t="s">
        <v>6321</v>
      </c>
      <c r="L2252" s="209" t="s">
        <v>22068</v>
      </c>
      <c r="M2252" s="209" t="s">
        <v>6423</v>
      </c>
    </row>
    <row r="2253" spans="1:13" ht="213.75" x14ac:dyDescent="0.25">
      <c r="A2253" s="206" t="s">
        <v>22065</v>
      </c>
      <c r="B2253">
        <v>4126</v>
      </c>
      <c r="C2253" s="207" t="s">
        <v>22062</v>
      </c>
      <c r="D2253" s="208" t="s">
        <v>22063</v>
      </c>
      <c r="E2253" s="206" t="s">
        <v>22064</v>
      </c>
      <c r="F2253" s="209" t="s">
        <v>10231</v>
      </c>
      <c r="G2253" s="209" t="s">
        <v>10232</v>
      </c>
      <c r="H2253" s="209" t="s">
        <v>22066</v>
      </c>
      <c r="I2253" s="209" t="s">
        <v>22067</v>
      </c>
      <c r="J2253" s="209" t="s">
        <v>6321</v>
      </c>
      <c r="K2253" s="209" t="s">
        <v>6321</v>
      </c>
      <c r="L2253" s="209" t="s">
        <v>22068</v>
      </c>
      <c r="M2253" s="209" t="s">
        <v>6423</v>
      </c>
    </row>
    <row r="2254" spans="1:13" ht="191.25" x14ac:dyDescent="0.25">
      <c r="A2254" s="202" t="s">
        <v>22072</v>
      </c>
      <c r="B2254">
        <v>4127</v>
      </c>
      <c r="C2254" s="203" t="s">
        <v>22069</v>
      </c>
      <c r="D2254" s="205" t="s">
        <v>22070</v>
      </c>
      <c r="E2254" s="202" t="s">
        <v>22071</v>
      </c>
      <c r="F2254" s="204" t="s">
        <v>10231</v>
      </c>
      <c r="G2254" s="204" t="s">
        <v>10232</v>
      </c>
      <c r="H2254" s="204" t="s">
        <v>22066</v>
      </c>
      <c r="I2254" s="204" t="s">
        <v>22067</v>
      </c>
      <c r="J2254" s="204" t="s">
        <v>6321</v>
      </c>
      <c r="K2254" s="204" t="s">
        <v>6321</v>
      </c>
      <c r="L2254" s="204" t="s">
        <v>22068</v>
      </c>
      <c r="M2254" s="204" t="s">
        <v>6423</v>
      </c>
    </row>
    <row r="2255" spans="1:13" ht="180" x14ac:dyDescent="0.25">
      <c r="A2255" s="206" t="s">
        <v>22076</v>
      </c>
      <c r="B2255">
        <v>4128</v>
      </c>
      <c r="C2255" s="207" t="s">
        <v>22073</v>
      </c>
      <c r="D2255" s="208" t="s">
        <v>22074</v>
      </c>
      <c r="E2255" s="206" t="s">
        <v>22075</v>
      </c>
      <c r="F2255" s="209" t="s">
        <v>10231</v>
      </c>
      <c r="G2255" s="209" t="s">
        <v>10232</v>
      </c>
      <c r="H2255" s="209" t="s">
        <v>22066</v>
      </c>
      <c r="I2255" s="209" t="s">
        <v>22067</v>
      </c>
      <c r="J2255" s="209" t="s">
        <v>6321</v>
      </c>
      <c r="K2255" s="209" t="s">
        <v>6321</v>
      </c>
      <c r="L2255" s="209" t="s">
        <v>22068</v>
      </c>
      <c r="M2255" s="209" t="s">
        <v>6423</v>
      </c>
    </row>
    <row r="2256" spans="1:13" ht="202.5" x14ac:dyDescent="0.25">
      <c r="A2256" s="202" t="s">
        <v>22080</v>
      </c>
      <c r="B2256">
        <v>4129</v>
      </c>
      <c r="C2256" s="203" t="s">
        <v>22077</v>
      </c>
      <c r="D2256" s="205" t="s">
        <v>22078</v>
      </c>
      <c r="E2256" s="202" t="s">
        <v>22079</v>
      </c>
      <c r="F2256" s="204" t="s">
        <v>10231</v>
      </c>
      <c r="G2256" s="204" t="s">
        <v>10232</v>
      </c>
      <c r="H2256" s="204" t="s">
        <v>22066</v>
      </c>
      <c r="I2256" s="204" t="s">
        <v>22067</v>
      </c>
      <c r="J2256" s="204" t="s">
        <v>6321</v>
      </c>
      <c r="K2256" s="204" t="s">
        <v>6321</v>
      </c>
      <c r="L2256" s="204" t="s">
        <v>22068</v>
      </c>
      <c r="M2256" s="204" t="s">
        <v>6423</v>
      </c>
    </row>
    <row r="2257" spans="1:13" ht="191.25" x14ac:dyDescent="0.25">
      <c r="A2257" s="206" t="s">
        <v>22318</v>
      </c>
      <c r="B2257">
        <v>4188</v>
      </c>
      <c r="C2257" s="207" t="s">
        <v>22315</v>
      </c>
      <c r="D2257" s="208" t="s">
        <v>22316</v>
      </c>
      <c r="E2257" s="206" t="s">
        <v>22317</v>
      </c>
      <c r="F2257" s="209" t="s">
        <v>10231</v>
      </c>
      <c r="G2257" s="209" t="s">
        <v>10232</v>
      </c>
      <c r="H2257" s="209" t="s">
        <v>22066</v>
      </c>
      <c r="I2257" s="209" t="s">
        <v>22067</v>
      </c>
      <c r="J2257" s="209" t="s">
        <v>6321</v>
      </c>
      <c r="K2257" s="209" t="s">
        <v>6321</v>
      </c>
      <c r="L2257" s="209" t="s">
        <v>22068</v>
      </c>
      <c r="M2257" s="209" t="s">
        <v>6423</v>
      </c>
    </row>
    <row r="2258" spans="1:13" ht="180" x14ac:dyDescent="0.25">
      <c r="A2258" s="206" t="s">
        <v>22084</v>
      </c>
      <c r="B2258">
        <v>4130</v>
      </c>
      <c r="C2258" s="207" t="s">
        <v>22081</v>
      </c>
      <c r="D2258" s="208" t="s">
        <v>22082</v>
      </c>
      <c r="E2258" s="206" t="s">
        <v>22083</v>
      </c>
      <c r="F2258" s="209" t="s">
        <v>10231</v>
      </c>
      <c r="G2258" s="209" t="s">
        <v>10232</v>
      </c>
      <c r="H2258" s="209" t="s">
        <v>22066</v>
      </c>
      <c r="I2258" s="209" t="s">
        <v>22067</v>
      </c>
      <c r="J2258" s="209" t="s">
        <v>6321</v>
      </c>
      <c r="K2258" s="209" t="s">
        <v>6321</v>
      </c>
      <c r="L2258" s="209" t="s">
        <v>22068</v>
      </c>
      <c r="M2258" s="209" t="s">
        <v>6423</v>
      </c>
    </row>
    <row r="2259" spans="1:13" ht="258.75" x14ac:dyDescent="0.25">
      <c r="A2259" s="202" t="s">
        <v>22322</v>
      </c>
      <c r="B2259">
        <v>4189</v>
      </c>
      <c r="C2259" s="203" t="s">
        <v>22319</v>
      </c>
      <c r="D2259" s="205" t="s">
        <v>22320</v>
      </c>
      <c r="E2259" s="202" t="s">
        <v>22321</v>
      </c>
      <c r="F2259" s="204" t="s">
        <v>10231</v>
      </c>
      <c r="G2259" s="204" t="s">
        <v>10232</v>
      </c>
      <c r="H2259" s="204" t="s">
        <v>22066</v>
      </c>
      <c r="I2259" s="204" t="s">
        <v>22067</v>
      </c>
      <c r="J2259" s="204" t="s">
        <v>6321</v>
      </c>
      <c r="K2259" s="204" t="s">
        <v>6321</v>
      </c>
      <c r="L2259" s="204" t="s">
        <v>22068</v>
      </c>
      <c r="M2259" s="204" t="s">
        <v>6423</v>
      </c>
    </row>
    <row r="2260" spans="1:13" ht="157.5" x14ac:dyDescent="0.25">
      <c r="A2260" s="206" t="s">
        <v>22326</v>
      </c>
      <c r="B2260">
        <v>4190</v>
      </c>
      <c r="C2260" s="207" t="s">
        <v>22323</v>
      </c>
      <c r="D2260" s="208" t="s">
        <v>22324</v>
      </c>
      <c r="E2260" s="206" t="s">
        <v>22325</v>
      </c>
      <c r="F2260" s="209" t="s">
        <v>10231</v>
      </c>
      <c r="G2260" s="209" t="s">
        <v>10232</v>
      </c>
      <c r="H2260" s="209" t="s">
        <v>22066</v>
      </c>
      <c r="I2260" s="209" t="s">
        <v>22067</v>
      </c>
      <c r="J2260" s="209" t="s">
        <v>6321</v>
      </c>
      <c r="K2260" s="209" t="s">
        <v>6321</v>
      </c>
      <c r="L2260" s="209" t="s">
        <v>22068</v>
      </c>
      <c r="M2260" s="209" t="s">
        <v>6423</v>
      </c>
    </row>
    <row r="2261" spans="1:13" ht="56.25" x14ac:dyDescent="0.25">
      <c r="A2261" s="202" t="s">
        <v>22330</v>
      </c>
      <c r="B2261">
        <v>4191</v>
      </c>
      <c r="C2261" s="203" t="s">
        <v>22327</v>
      </c>
      <c r="D2261" s="205" t="s">
        <v>22328</v>
      </c>
      <c r="E2261" s="202" t="s">
        <v>22329</v>
      </c>
      <c r="F2261" s="204" t="s">
        <v>10231</v>
      </c>
      <c r="G2261" s="204" t="s">
        <v>10232</v>
      </c>
      <c r="H2261" s="204" t="s">
        <v>22066</v>
      </c>
      <c r="I2261" s="204" t="s">
        <v>22067</v>
      </c>
      <c r="J2261" s="204" t="s">
        <v>6321</v>
      </c>
      <c r="K2261" s="204" t="s">
        <v>6321</v>
      </c>
      <c r="L2261" s="204" t="s">
        <v>22068</v>
      </c>
      <c r="M2261" s="204" t="s">
        <v>6423</v>
      </c>
    </row>
    <row r="2262" spans="1:13" ht="180" x14ac:dyDescent="0.25">
      <c r="A2262" s="202" t="s">
        <v>22088</v>
      </c>
      <c r="B2262">
        <v>4131</v>
      </c>
      <c r="C2262" s="203" t="s">
        <v>22085</v>
      </c>
      <c r="D2262" s="205" t="s">
        <v>22086</v>
      </c>
      <c r="E2262" s="202" t="s">
        <v>22087</v>
      </c>
      <c r="F2262" s="204" t="s">
        <v>10231</v>
      </c>
      <c r="G2262" s="204" t="s">
        <v>10232</v>
      </c>
      <c r="H2262" s="204" t="s">
        <v>22066</v>
      </c>
      <c r="I2262" s="204" t="s">
        <v>22067</v>
      </c>
      <c r="J2262" s="204" t="s">
        <v>6321</v>
      </c>
      <c r="K2262" s="204" t="s">
        <v>6321</v>
      </c>
      <c r="L2262" s="204" t="s">
        <v>22068</v>
      </c>
      <c r="M2262" s="204" t="s">
        <v>6423</v>
      </c>
    </row>
    <row r="2263" spans="1:13" ht="247.5" x14ac:dyDescent="0.25">
      <c r="A2263" s="206" t="s">
        <v>22334</v>
      </c>
      <c r="B2263">
        <v>4192</v>
      </c>
      <c r="C2263" s="207" t="s">
        <v>22331</v>
      </c>
      <c r="D2263" s="208" t="s">
        <v>22332</v>
      </c>
      <c r="E2263" s="206" t="s">
        <v>22333</v>
      </c>
      <c r="F2263" s="209" t="s">
        <v>10231</v>
      </c>
      <c r="G2263" s="209" t="s">
        <v>10232</v>
      </c>
      <c r="H2263" s="209" t="s">
        <v>22241</v>
      </c>
      <c r="I2263" s="209" t="s">
        <v>10234</v>
      </c>
      <c r="J2263" s="209" t="s">
        <v>6321</v>
      </c>
      <c r="K2263" s="209" t="s">
        <v>6321</v>
      </c>
      <c r="L2263" s="209" t="s">
        <v>22068</v>
      </c>
      <c r="M2263" s="209" t="s">
        <v>6423</v>
      </c>
    </row>
    <row r="2264" spans="1:13" ht="168.75" x14ac:dyDescent="0.25">
      <c r="A2264" s="206" t="s">
        <v>22092</v>
      </c>
      <c r="B2264">
        <v>4132</v>
      </c>
      <c r="C2264" s="207" t="s">
        <v>22089</v>
      </c>
      <c r="D2264" s="208" t="s">
        <v>22090</v>
      </c>
      <c r="E2264" s="206" t="s">
        <v>22091</v>
      </c>
      <c r="F2264" s="209" t="s">
        <v>10231</v>
      </c>
      <c r="G2264" s="209" t="s">
        <v>10232</v>
      </c>
      <c r="H2264" s="209" t="s">
        <v>22066</v>
      </c>
      <c r="I2264" s="209" t="s">
        <v>22067</v>
      </c>
      <c r="J2264" s="209" t="s">
        <v>6321</v>
      </c>
      <c r="K2264" s="209" t="s">
        <v>6321</v>
      </c>
      <c r="L2264" s="209" t="s">
        <v>22068</v>
      </c>
      <c r="M2264" s="209" t="s">
        <v>6423</v>
      </c>
    </row>
    <row r="2265" spans="1:13" ht="157.5" x14ac:dyDescent="0.25">
      <c r="A2265" s="202" t="s">
        <v>22096</v>
      </c>
      <c r="B2265">
        <v>4133</v>
      </c>
      <c r="C2265" s="203" t="s">
        <v>22093</v>
      </c>
      <c r="D2265" s="205" t="s">
        <v>22094</v>
      </c>
      <c r="E2265" s="202" t="s">
        <v>22095</v>
      </c>
      <c r="F2265" s="204" t="s">
        <v>10231</v>
      </c>
      <c r="G2265" s="204" t="s">
        <v>10232</v>
      </c>
      <c r="H2265" s="204" t="s">
        <v>22066</v>
      </c>
      <c r="I2265" s="204" t="s">
        <v>22067</v>
      </c>
      <c r="J2265" s="204" t="s">
        <v>6321</v>
      </c>
      <c r="K2265" s="204" t="s">
        <v>6321</v>
      </c>
      <c r="L2265" s="204" t="s">
        <v>22068</v>
      </c>
      <c r="M2265" s="204" t="s">
        <v>6423</v>
      </c>
    </row>
    <row r="2266" spans="1:13" ht="180" x14ac:dyDescent="0.25">
      <c r="A2266" s="206" t="s">
        <v>22100</v>
      </c>
      <c r="B2266">
        <v>4134</v>
      </c>
      <c r="C2266" s="207" t="s">
        <v>22097</v>
      </c>
      <c r="D2266" s="208" t="s">
        <v>22098</v>
      </c>
      <c r="E2266" s="206" t="s">
        <v>22099</v>
      </c>
      <c r="F2266" s="209" t="s">
        <v>10231</v>
      </c>
      <c r="G2266" s="209" t="s">
        <v>10232</v>
      </c>
      <c r="H2266" s="209" t="s">
        <v>22066</v>
      </c>
      <c r="I2266" s="209" t="s">
        <v>22067</v>
      </c>
      <c r="J2266" s="209" t="s">
        <v>6321</v>
      </c>
      <c r="K2266" s="209" t="s">
        <v>6321</v>
      </c>
      <c r="L2266" s="209" t="s">
        <v>22068</v>
      </c>
      <c r="M2266" s="209" t="s">
        <v>6423</v>
      </c>
    </row>
    <row r="2267" spans="1:13" ht="191.25" x14ac:dyDescent="0.25">
      <c r="A2267" s="206" t="s">
        <v>23248</v>
      </c>
      <c r="B2267">
        <v>4426</v>
      </c>
      <c r="C2267" s="207" t="s">
        <v>23245</v>
      </c>
      <c r="D2267" s="208" t="s">
        <v>23246</v>
      </c>
      <c r="E2267" s="206" t="s">
        <v>23247</v>
      </c>
      <c r="F2267" s="209" t="s">
        <v>22839</v>
      </c>
      <c r="G2267" s="209" t="s">
        <v>22840</v>
      </c>
      <c r="H2267" s="209" t="s">
        <v>6427</v>
      </c>
      <c r="I2267" s="209" t="s">
        <v>22840</v>
      </c>
      <c r="J2267" s="209" t="s">
        <v>6321</v>
      </c>
      <c r="K2267" s="209" t="s">
        <v>6321</v>
      </c>
      <c r="L2267" s="209" t="s">
        <v>2115</v>
      </c>
      <c r="M2267" s="209" t="s">
        <v>6330</v>
      </c>
    </row>
    <row r="2268" spans="1:13" ht="168.75" x14ac:dyDescent="0.25">
      <c r="A2268" s="202" t="s">
        <v>22104</v>
      </c>
      <c r="B2268">
        <v>4135</v>
      </c>
      <c r="C2268" s="203" t="s">
        <v>22101</v>
      </c>
      <c r="D2268" s="205" t="s">
        <v>22102</v>
      </c>
      <c r="E2268" s="202" t="s">
        <v>22103</v>
      </c>
      <c r="F2268" s="204" t="s">
        <v>10231</v>
      </c>
      <c r="G2268" s="204" t="s">
        <v>10232</v>
      </c>
      <c r="H2268" s="204" t="s">
        <v>22066</v>
      </c>
      <c r="I2268" s="204" t="s">
        <v>22067</v>
      </c>
      <c r="J2268" s="204" t="s">
        <v>6321</v>
      </c>
      <c r="K2268" s="204" t="s">
        <v>6321</v>
      </c>
      <c r="L2268" s="204" t="s">
        <v>22068</v>
      </c>
      <c r="M2268" s="204" t="s">
        <v>6423</v>
      </c>
    </row>
    <row r="2269" spans="1:13" ht="202.5" x14ac:dyDescent="0.25">
      <c r="A2269" s="206" t="s">
        <v>22108</v>
      </c>
      <c r="B2269">
        <v>4136</v>
      </c>
      <c r="C2269" s="207" t="s">
        <v>22105</v>
      </c>
      <c r="D2269" s="208" t="s">
        <v>22106</v>
      </c>
      <c r="E2269" s="206" t="s">
        <v>22107</v>
      </c>
      <c r="F2269" s="209" t="s">
        <v>10231</v>
      </c>
      <c r="G2269" s="209" t="s">
        <v>10232</v>
      </c>
      <c r="H2269" s="209" t="s">
        <v>22066</v>
      </c>
      <c r="I2269" s="209" t="s">
        <v>22067</v>
      </c>
      <c r="J2269" s="209" t="s">
        <v>6321</v>
      </c>
      <c r="K2269" s="209" t="s">
        <v>6321</v>
      </c>
      <c r="L2269" s="209" t="s">
        <v>22068</v>
      </c>
      <c r="M2269" s="209" t="s">
        <v>6423</v>
      </c>
    </row>
    <row r="2270" spans="1:13" ht="157.5" x14ac:dyDescent="0.25">
      <c r="A2270" s="202" t="s">
        <v>22338</v>
      </c>
      <c r="B2270">
        <v>4193</v>
      </c>
      <c r="C2270" s="203" t="s">
        <v>22335</v>
      </c>
      <c r="D2270" s="205" t="s">
        <v>22336</v>
      </c>
      <c r="E2270" s="202" t="s">
        <v>22337</v>
      </c>
      <c r="F2270" s="204" t="s">
        <v>10231</v>
      </c>
      <c r="G2270" s="204" t="s">
        <v>10232</v>
      </c>
      <c r="H2270" s="204" t="s">
        <v>22066</v>
      </c>
      <c r="I2270" s="204" t="s">
        <v>22067</v>
      </c>
      <c r="J2270" s="204" t="s">
        <v>6321</v>
      </c>
      <c r="K2270" s="204" t="s">
        <v>6321</v>
      </c>
      <c r="L2270" s="204" t="s">
        <v>22068</v>
      </c>
      <c r="M2270" s="204" t="s">
        <v>6423</v>
      </c>
    </row>
    <row r="2271" spans="1:13" ht="236.25" x14ac:dyDescent="0.25">
      <c r="A2271" s="206" t="s">
        <v>22342</v>
      </c>
      <c r="B2271">
        <v>4194</v>
      </c>
      <c r="C2271" s="207" t="s">
        <v>22339</v>
      </c>
      <c r="D2271" s="208" t="s">
        <v>22340</v>
      </c>
      <c r="E2271" s="206" t="s">
        <v>22341</v>
      </c>
      <c r="F2271" s="209" t="s">
        <v>10231</v>
      </c>
      <c r="G2271" s="209" t="s">
        <v>10232</v>
      </c>
      <c r="H2271" s="209" t="s">
        <v>22066</v>
      </c>
      <c r="I2271" s="209" t="s">
        <v>22067</v>
      </c>
      <c r="J2271" s="209" t="s">
        <v>6321</v>
      </c>
      <c r="K2271" s="209" t="s">
        <v>6321</v>
      </c>
      <c r="L2271" s="209" t="s">
        <v>22068</v>
      </c>
      <c r="M2271" s="209" t="s">
        <v>6423</v>
      </c>
    </row>
    <row r="2272" spans="1:13" ht="191.25" x14ac:dyDescent="0.25">
      <c r="A2272" s="202" t="s">
        <v>22112</v>
      </c>
      <c r="B2272">
        <v>4137</v>
      </c>
      <c r="C2272" s="203" t="s">
        <v>22109</v>
      </c>
      <c r="D2272" s="205" t="s">
        <v>22110</v>
      </c>
      <c r="E2272" s="202" t="s">
        <v>22111</v>
      </c>
      <c r="F2272" s="204" t="s">
        <v>10231</v>
      </c>
      <c r="G2272" s="204" t="s">
        <v>10232</v>
      </c>
      <c r="H2272" s="204" t="s">
        <v>22066</v>
      </c>
      <c r="I2272" s="204" t="s">
        <v>22067</v>
      </c>
      <c r="J2272" s="204" t="s">
        <v>6321</v>
      </c>
      <c r="K2272" s="204" t="s">
        <v>6321</v>
      </c>
      <c r="L2272" s="204" t="s">
        <v>22068</v>
      </c>
      <c r="M2272" s="204" t="s">
        <v>6423</v>
      </c>
    </row>
    <row r="2273" spans="1:13" ht="168.75" x14ac:dyDescent="0.25">
      <c r="A2273" s="206" t="s">
        <v>22116</v>
      </c>
      <c r="B2273">
        <v>4138</v>
      </c>
      <c r="C2273" s="207" t="s">
        <v>22113</v>
      </c>
      <c r="D2273" s="208" t="s">
        <v>22114</v>
      </c>
      <c r="E2273" s="206" t="s">
        <v>22115</v>
      </c>
      <c r="F2273" s="209" t="s">
        <v>10231</v>
      </c>
      <c r="G2273" s="209" t="s">
        <v>10232</v>
      </c>
      <c r="H2273" s="209" t="s">
        <v>22066</v>
      </c>
      <c r="I2273" s="209" t="s">
        <v>22067</v>
      </c>
      <c r="J2273" s="209" t="s">
        <v>6321</v>
      </c>
      <c r="K2273" s="209" t="s">
        <v>6321</v>
      </c>
      <c r="L2273" s="209" t="s">
        <v>22068</v>
      </c>
      <c r="M2273" s="209" t="s">
        <v>6423</v>
      </c>
    </row>
    <row r="2274" spans="1:13" ht="146.25" x14ac:dyDescent="0.25">
      <c r="A2274" s="202" t="s">
        <v>22346</v>
      </c>
      <c r="B2274">
        <v>4195</v>
      </c>
      <c r="C2274" s="203" t="s">
        <v>22343</v>
      </c>
      <c r="D2274" s="205" t="s">
        <v>22344</v>
      </c>
      <c r="E2274" s="202" t="s">
        <v>22345</v>
      </c>
      <c r="F2274" s="204" t="s">
        <v>10231</v>
      </c>
      <c r="G2274" s="204" t="s">
        <v>10232</v>
      </c>
      <c r="H2274" s="204" t="s">
        <v>22066</v>
      </c>
      <c r="I2274" s="204" t="s">
        <v>22067</v>
      </c>
      <c r="J2274" s="204" t="s">
        <v>6321</v>
      </c>
      <c r="K2274" s="204" t="s">
        <v>6321</v>
      </c>
      <c r="L2274" s="204" t="s">
        <v>22068</v>
      </c>
      <c r="M2274" s="204" t="s">
        <v>6423</v>
      </c>
    </row>
    <row r="2275" spans="1:13" ht="146.25" x14ac:dyDescent="0.25">
      <c r="A2275" s="206" t="s">
        <v>22350</v>
      </c>
      <c r="B2275">
        <v>4196</v>
      </c>
      <c r="C2275" s="207" t="s">
        <v>22347</v>
      </c>
      <c r="D2275" s="208" t="s">
        <v>22348</v>
      </c>
      <c r="E2275" s="206" t="s">
        <v>22349</v>
      </c>
      <c r="F2275" s="209" t="s">
        <v>10231</v>
      </c>
      <c r="G2275" s="209" t="s">
        <v>10232</v>
      </c>
      <c r="H2275" s="209" t="s">
        <v>22066</v>
      </c>
      <c r="I2275" s="209" t="s">
        <v>22067</v>
      </c>
      <c r="J2275" s="209" t="s">
        <v>6321</v>
      </c>
      <c r="K2275" s="209" t="s">
        <v>6321</v>
      </c>
      <c r="L2275" s="209" t="s">
        <v>22068</v>
      </c>
      <c r="M2275" s="209" t="s">
        <v>6423</v>
      </c>
    </row>
    <row r="2276" spans="1:13" ht="213.75" x14ac:dyDescent="0.25">
      <c r="A2276" s="202" t="s">
        <v>22354</v>
      </c>
      <c r="B2276">
        <v>4197</v>
      </c>
      <c r="C2276" s="203" t="s">
        <v>22351</v>
      </c>
      <c r="D2276" s="205" t="s">
        <v>22352</v>
      </c>
      <c r="E2276" s="202" t="s">
        <v>22353</v>
      </c>
      <c r="F2276" s="204" t="s">
        <v>10231</v>
      </c>
      <c r="G2276" s="204" t="s">
        <v>10232</v>
      </c>
      <c r="H2276" s="204" t="s">
        <v>22066</v>
      </c>
      <c r="I2276" s="204" t="s">
        <v>22067</v>
      </c>
      <c r="J2276" s="204" t="s">
        <v>6321</v>
      </c>
      <c r="K2276" s="204" t="s">
        <v>6321</v>
      </c>
      <c r="L2276" s="204" t="s">
        <v>22068</v>
      </c>
      <c r="M2276" s="204" t="s">
        <v>6423</v>
      </c>
    </row>
    <row r="2277" spans="1:13" ht="56.25" x14ac:dyDescent="0.25">
      <c r="A2277" s="202" t="s">
        <v>22120</v>
      </c>
      <c r="B2277">
        <v>4139</v>
      </c>
      <c r="C2277" s="203" t="s">
        <v>22117</v>
      </c>
      <c r="D2277" s="205" t="s">
        <v>22118</v>
      </c>
      <c r="E2277" s="202" t="s">
        <v>22119</v>
      </c>
      <c r="F2277" s="204" t="s">
        <v>10231</v>
      </c>
      <c r="G2277" s="204" t="s">
        <v>10232</v>
      </c>
      <c r="H2277" s="204" t="s">
        <v>22066</v>
      </c>
      <c r="I2277" s="204" t="s">
        <v>22067</v>
      </c>
      <c r="J2277" s="204" t="s">
        <v>6321</v>
      </c>
      <c r="K2277" s="204" t="s">
        <v>6321</v>
      </c>
      <c r="L2277" s="204" t="s">
        <v>22068</v>
      </c>
      <c r="M2277" s="204" t="s">
        <v>6423</v>
      </c>
    </row>
    <row r="2278" spans="1:13" ht="202.5" x14ac:dyDescent="0.25">
      <c r="A2278" s="206" t="s">
        <v>22358</v>
      </c>
      <c r="B2278">
        <v>4198</v>
      </c>
      <c r="C2278" s="207" t="s">
        <v>22355</v>
      </c>
      <c r="D2278" s="208" t="s">
        <v>22356</v>
      </c>
      <c r="E2278" s="206" t="s">
        <v>22357</v>
      </c>
      <c r="F2278" s="209" t="s">
        <v>10231</v>
      </c>
      <c r="G2278" s="209" t="s">
        <v>10232</v>
      </c>
      <c r="H2278" s="209" t="s">
        <v>22066</v>
      </c>
      <c r="I2278" s="209" t="s">
        <v>22067</v>
      </c>
      <c r="J2278" s="209" t="s">
        <v>6321</v>
      </c>
      <c r="K2278" s="209" t="s">
        <v>6321</v>
      </c>
      <c r="L2278" s="209" t="s">
        <v>22068</v>
      </c>
      <c r="M2278" s="209" t="s">
        <v>6423</v>
      </c>
    </row>
    <row r="2279" spans="1:13" ht="191.25" x14ac:dyDescent="0.25">
      <c r="A2279" s="202" t="s">
        <v>22362</v>
      </c>
      <c r="B2279">
        <v>4199</v>
      </c>
      <c r="C2279" s="203" t="s">
        <v>22359</v>
      </c>
      <c r="D2279" s="205" t="s">
        <v>22360</v>
      </c>
      <c r="E2279" s="202" t="s">
        <v>22361</v>
      </c>
      <c r="F2279" s="204" t="s">
        <v>10231</v>
      </c>
      <c r="G2279" s="204" t="s">
        <v>10232</v>
      </c>
      <c r="H2279" s="204" t="s">
        <v>22066</v>
      </c>
      <c r="I2279" s="204" t="s">
        <v>22067</v>
      </c>
      <c r="J2279" s="204" t="s">
        <v>6321</v>
      </c>
      <c r="K2279" s="204" t="s">
        <v>6321</v>
      </c>
      <c r="L2279" s="204" t="s">
        <v>22068</v>
      </c>
      <c r="M2279" s="204" t="s">
        <v>6423</v>
      </c>
    </row>
    <row r="2280" spans="1:13" ht="202.5" x14ac:dyDescent="0.25">
      <c r="A2280" s="206" t="s">
        <v>22366</v>
      </c>
      <c r="B2280">
        <v>4200</v>
      </c>
      <c r="C2280" s="207" t="s">
        <v>22363</v>
      </c>
      <c r="D2280" s="208" t="s">
        <v>22364</v>
      </c>
      <c r="E2280" s="206" t="s">
        <v>22365</v>
      </c>
      <c r="F2280" s="209" t="s">
        <v>10231</v>
      </c>
      <c r="G2280" s="209" t="s">
        <v>10232</v>
      </c>
      <c r="H2280" s="209" t="s">
        <v>22066</v>
      </c>
      <c r="I2280" s="209" t="s">
        <v>22067</v>
      </c>
      <c r="J2280" s="209" t="s">
        <v>6321</v>
      </c>
      <c r="K2280" s="209" t="s">
        <v>6321</v>
      </c>
      <c r="L2280" s="209" t="s">
        <v>22068</v>
      </c>
      <c r="M2280" s="209" t="s">
        <v>6423</v>
      </c>
    </row>
    <row r="2281" spans="1:13" ht="247.5" x14ac:dyDescent="0.25">
      <c r="A2281" s="202" t="s">
        <v>22370</v>
      </c>
      <c r="B2281">
        <v>4201</v>
      </c>
      <c r="C2281" s="203" t="s">
        <v>22367</v>
      </c>
      <c r="D2281" s="205" t="s">
        <v>22368</v>
      </c>
      <c r="E2281" s="202" t="s">
        <v>22369</v>
      </c>
      <c r="F2281" s="204" t="s">
        <v>10231</v>
      </c>
      <c r="G2281" s="204" t="s">
        <v>10232</v>
      </c>
      <c r="H2281" s="204" t="s">
        <v>22066</v>
      </c>
      <c r="I2281" s="204" t="s">
        <v>22067</v>
      </c>
      <c r="J2281" s="204" t="s">
        <v>6321</v>
      </c>
      <c r="K2281" s="204" t="s">
        <v>6321</v>
      </c>
      <c r="L2281" s="204" t="s">
        <v>22068</v>
      </c>
      <c r="M2281" s="204" t="s">
        <v>6423</v>
      </c>
    </row>
    <row r="2282" spans="1:13" ht="213.75" x14ac:dyDescent="0.25">
      <c r="A2282" s="206" t="s">
        <v>22374</v>
      </c>
      <c r="B2282">
        <v>4202</v>
      </c>
      <c r="C2282" s="207" t="s">
        <v>22371</v>
      </c>
      <c r="D2282" s="208" t="s">
        <v>22372</v>
      </c>
      <c r="E2282" s="206" t="s">
        <v>22373</v>
      </c>
      <c r="F2282" s="209" t="s">
        <v>10231</v>
      </c>
      <c r="G2282" s="209" t="s">
        <v>10232</v>
      </c>
      <c r="H2282" s="209" t="s">
        <v>22066</v>
      </c>
      <c r="I2282" s="209" t="s">
        <v>22067</v>
      </c>
      <c r="J2282" s="209" t="s">
        <v>6321</v>
      </c>
      <c r="K2282" s="209" t="s">
        <v>6321</v>
      </c>
      <c r="L2282" s="209" t="s">
        <v>22068</v>
      </c>
      <c r="M2282" s="209" t="s">
        <v>6423</v>
      </c>
    </row>
    <row r="2283" spans="1:13" ht="202.5" x14ac:dyDescent="0.25">
      <c r="A2283" s="202" t="s">
        <v>22378</v>
      </c>
      <c r="B2283">
        <v>4203</v>
      </c>
      <c r="C2283" s="203" t="s">
        <v>22375</v>
      </c>
      <c r="D2283" s="205" t="s">
        <v>22376</v>
      </c>
      <c r="E2283" s="202" t="s">
        <v>22377</v>
      </c>
      <c r="F2283" s="204" t="s">
        <v>10231</v>
      </c>
      <c r="G2283" s="204" t="s">
        <v>10232</v>
      </c>
      <c r="H2283" s="204" t="s">
        <v>22066</v>
      </c>
      <c r="I2283" s="204" t="s">
        <v>22067</v>
      </c>
      <c r="J2283" s="204" t="s">
        <v>6321</v>
      </c>
      <c r="K2283" s="204" t="s">
        <v>6321</v>
      </c>
      <c r="L2283" s="204" t="s">
        <v>22068</v>
      </c>
      <c r="M2283" s="204" t="s">
        <v>6423</v>
      </c>
    </row>
    <row r="2284" spans="1:13" ht="157.5" x14ac:dyDescent="0.25">
      <c r="A2284" s="202" t="s">
        <v>23252</v>
      </c>
      <c r="B2284">
        <v>4427</v>
      </c>
      <c r="C2284" s="203" t="s">
        <v>23249</v>
      </c>
      <c r="D2284" s="205" t="s">
        <v>23250</v>
      </c>
      <c r="E2284" s="202" t="s">
        <v>23251</v>
      </c>
      <c r="F2284" s="204" t="s">
        <v>22839</v>
      </c>
      <c r="G2284" s="204" t="s">
        <v>22840</v>
      </c>
      <c r="H2284" s="204" t="s">
        <v>6427</v>
      </c>
      <c r="I2284" s="204" t="s">
        <v>23253</v>
      </c>
      <c r="J2284" s="204" t="s">
        <v>6321</v>
      </c>
      <c r="K2284" s="204" t="s">
        <v>6321</v>
      </c>
      <c r="L2284" s="204" t="s">
        <v>2115</v>
      </c>
      <c r="M2284" s="204" t="s">
        <v>6423</v>
      </c>
    </row>
    <row r="2285" spans="1:13" ht="123.75" x14ac:dyDescent="0.25">
      <c r="A2285" s="202" t="s">
        <v>21948</v>
      </c>
      <c r="B2285">
        <v>4089</v>
      </c>
      <c r="C2285" s="203" t="s">
        <v>21946</v>
      </c>
      <c r="D2285" s="205" t="s">
        <v>26098</v>
      </c>
      <c r="E2285" s="202" t="s">
        <v>21947</v>
      </c>
      <c r="F2285" s="204" t="s">
        <v>6857</v>
      </c>
      <c r="G2285" s="204" t="s">
        <v>6858</v>
      </c>
      <c r="H2285" s="204" t="s">
        <v>6427</v>
      </c>
      <c r="I2285" s="204" t="s">
        <v>6858</v>
      </c>
      <c r="J2285" s="204" t="s">
        <v>6321</v>
      </c>
      <c r="K2285" s="204" t="s">
        <v>6321</v>
      </c>
      <c r="L2285" s="204" t="s">
        <v>6321</v>
      </c>
      <c r="M2285" s="204" t="s">
        <v>831</v>
      </c>
    </row>
    <row r="2286" spans="1:13" ht="157.5" x14ac:dyDescent="0.25">
      <c r="A2286" s="206" t="s">
        <v>23008</v>
      </c>
      <c r="B2286">
        <v>4366</v>
      </c>
      <c r="C2286" s="207" t="s">
        <v>23005</v>
      </c>
      <c r="D2286" s="208" t="s">
        <v>23006</v>
      </c>
      <c r="E2286" s="206" t="s">
        <v>23007</v>
      </c>
      <c r="F2286" s="209" t="s">
        <v>22839</v>
      </c>
      <c r="G2286" s="209" t="s">
        <v>22840</v>
      </c>
      <c r="H2286" s="209" t="s">
        <v>6427</v>
      </c>
      <c r="I2286" s="209" t="s">
        <v>22840</v>
      </c>
      <c r="J2286" s="209" t="s">
        <v>6321</v>
      </c>
      <c r="K2286" s="209" t="s">
        <v>6321</v>
      </c>
      <c r="L2286" s="209" t="s">
        <v>2115</v>
      </c>
      <c r="M2286" s="209" t="s">
        <v>6330</v>
      </c>
    </row>
    <row r="2287" spans="1:13" ht="180" x14ac:dyDescent="0.25">
      <c r="A2287" s="206" t="s">
        <v>23257</v>
      </c>
      <c r="B2287">
        <v>4428</v>
      </c>
      <c r="C2287" s="207" t="s">
        <v>23254</v>
      </c>
      <c r="D2287" s="208" t="s">
        <v>23255</v>
      </c>
      <c r="E2287" s="206" t="s">
        <v>23256</v>
      </c>
      <c r="F2287" s="209" t="s">
        <v>22839</v>
      </c>
      <c r="G2287" s="209" t="s">
        <v>22840</v>
      </c>
      <c r="H2287" s="209" t="s">
        <v>6427</v>
      </c>
      <c r="I2287" s="209" t="s">
        <v>22840</v>
      </c>
      <c r="J2287" s="209" t="s">
        <v>6321</v>
      </c>
      <c r="K2287" s="209" t="s">
        <v>6321</v>
      </c>
      <c r="L2287" s="209" t="s">
        <v>2115</v>
      </c>
      <c r="M2287" s="209" t="s">
        <v>6330</v>
      </c>
    </row>
    <row r="2288" spans="1:13" ht="213.75" x14ac:dyDescent="0.25">
      <c r="A2288" s="206" t="s">
        <v>21951</v>
      </c>
      <c r="B2288">
        <v>4090</v>
      </c>
      <c r="C2288" s="207" t="s">
        <v>21949</v>
      </c>
      <c r="D2288" s="208" t="s">
        <v>26099</v>
      </c>
      <c r="E2288" s="206" t="s">
        <v>21950</v>
      </c>
      <c r="F2288" s="209" t="s">
        <v>6857</v>
      </c>
      <c r="G2288" s="209" t="s">
        <v>6858</v>
      </c>
      <c r="H2288" s="209" t="s">
        <v>6427</v>
      </c>
      <c r="I2288" s="209" t="s">
        <v>6858</v>
      </c>
      <c r="J2288" s="209" t="s">
        <v>6321</v>
      </c>
      <c r="K2288" s="209" t="s">
        <v>6321</v>
      </c>
      <c r="L2288" s="209" t="s">
        <v>6321</v>
      </c>
      <c r="M2288" s="209" t="s">
        <v>831</v>
      </c>
    </row>
    <row r="2289" spans="1:13" ht="247.5" x14ac:dyDescent="0.25">
      <c r="A2289" s="206" t="s">
        <v>22124</v>
      </c>
      <c r="B2289">
        <v>4140</v>
      </c>
      <c r="C2289" s="207" t="s">
        <v>22121</v>
      </c>
      <c r="D2289" s="208" t="s">
        <v>22122</v>
      </c>
      <c r="E2289" s="206" t="s">
        <v>22123</v>
      </c>
      <c r="F2289" s="209" t="s">
        <v>10231</v>
      </c>
      <c r="G2289" s="209" t="s">
        <v>10232</v>
      </c>
      <c r="H2289" s="209" t="s">
        <v>22066</v>
      </c>
      <c r="I2289" s="209" t="s">
        <v>22067</v>
      </c>
      <c r="J2289" s="209" t="s">
        <v>6321</v>
      </c>
      <c r="K2289" s="209" t="s">
        <v>6321</v>
      </c>
      <c r="L2289" s="209" t="s">
        <v>22068</v>
      </c>
      <c r="M2289" s="209" t="s">
        <v>6423</v>
      </c>
    </row>
    <row r="2290" spans="1:13" ht="180" x14ac:dyDescent="0.25">
      <c r="A2290" s="202" t="s">
        <v>22128</v>
      </c>
      <c r="B2290">
        <v>4141</v>
      </c>
      <c r="C2290" s="203" t="s">
        <v>22125</v>
      </c>
      <c r="D2290" s="205" t="s">
        <v>22126</v>
      </c>
      <c r="E2290" s="202" t="s">
        <v>22127</v>
      </c>
      <c r="F2290" s="204" t="s">
        <v>10231</v>
      </c>
      <c r="G2290" s="204" t="s">
        <v>10232</v>
      </c>
      <c r="H2290" s="204" t="s">
        <v>22066</v>
      </c>
      <c r="I2290" s="204" t="s">
        <v>22067</v>
      </c>
      <c r="J2290" s="204" t="s">
        <v>6321</v>
      </c>
      <c r="K2290" s="204" t="s">
        <v>6321</v>
      </c>
      <c r="L2290" s="204" t="s">
        <v>22068</v>
      </c>
      <c r="M2290" s="204" t="s">
        <v>6423</v>
      </c>
    </row>
    <row r="2291" spans="1:13" ht="270" x14ac:dyDescent="0.25">
      <c r="A2291" s="206" t="s">
        <v>22132</v>
      </c>
      <c r="B2291">
        <v>4142</v>
      </c>
      <c r="C2291" s="207" t="s">
        <v>22129</v>
      </c>
      <c r="D2291" s="208" t="s">
        <v>22130</v>
      </c>
      <c r="E2291" s="206" t="s">
        <v>22131</v>
      </c>
      <c r="F2291" s="209" t="s">
        <v>10231</v>
      </c>
      <c r="G2291" s="209" t="s">
        <v>10232</v>
      </c>
      <c r="H2291" s="209" t="s">
        <v>22066</v>
      </c>
      <c r="I2291" s="209" t="s">
        <v>22067</v>
      </c>
      <c r="J2291" s="209" t="s">
        <v>6321</v>
      </c>
      <c r="K2291" s="209" t="s">
        <v>6321</v>
      </c>
      <c r="L2291" s="209" t="s">
        <v>22068</v>
      </c>
      <c r="M2291" s="209" t="s">
        <v>6423</v>
      </c>
    </row>
    <row r="2292" spans="1:13" ht="191.25" x14ac:dyDescent="0.25">
      <c r="A2292" s="206" t="s">
        <v>22382</v>
      </c>
      <c r="B2292">
        <v>4204</v>
      </c>
      <c r="C2292" s="207" t="s">
        <v>22379</v>
      </c>
      <c r="D2292" s="208" t="s">
        <v>22380</v>
      </c>
      <c r="E2292" s="206" t="s">
        <v>22381</v>
      </c>
      <c r="F2292" s="209" t="s">
        <v>10231</v>
      </c>
      <c r="G2292" s="209" t="s">
        <v>10232</v>
      </c>
      <c r="H2292" s="209" t="s">
        <v>22066</v>
      </c>
      <c r="I2292" s="209" t="s">
        <v>22067</v>
      </c>
      <c r="J2292" s="209" t="s">
        <v>6321</v>
      </c>
      <c r="K2292" s="209" t="s">
        <v>6321</v>
      </c>
      <c r="L2292" s="209" t="s">
        <v>22068</v>
      </c>
      <c r="M2292" s="209" t="s">
        <v>6423</v>
      </c>
    </row>
    <row r="2293" spans="1:13" ht="202.5" x14ac:dyDescent="0.25">
      <c r="A2293" s="202" t="s">
        <v>22136</v>
      </c>
      <c r="B2293">
        <v>4143</v>
      </c>
      <c r="C2293" s="203" t="s">
        <v>22133</v>
      </c>
      <c r="D2293" s="205" t="s">
        <v>22134</v>
      </c>
      <c r="E2293" s="202" t="s">
        <v>22135</v>
      </c>
      <c r="F2293" s="204" t="s">
        <v>10231</v>
      </c>
      <c r="G2293" s="204" t="s">
        <v>10232</v>
      </c>
      <c r="H2293" s="204" t="s">
        <v>22066</v>
      </c>
      <c r="I2293" s="204" t="s">
        <v>22067</v>
      </c>
      <c r="J2293" s="204" t="s">
        <v>6321</v>
      </c>
      <c r="K2293" s="204" t="s">
        <v>6321</v>
      </c>
      <c r="L2293" s="204" t="s">
        <v>22068</v>
      </c>
      <c r="M2293" s="204" t="s">
        <v>6423</v>
      </c>
    </row>
    <row r="2294" spans="1:13" ht="180" x14ac:dyDescent="0.25">
      <c r="A2294" s="202" t="s">
        <v>22386</v>
      </c>
      <c r="B2294">
        <v>4205</v>
      </c>
      <c r="C2294" s="203" t="s">
        <v>22383</v>
      </c>
      <c r="D2294" s="205" t="s">
        <v>22384</v>
      </c>
      <c r="E2294" s="202" t="s">
        <v>22385</v>
      </c>
      <c r="F2294" s="204" t="s">
        <v>10231</v>
      </c>
      <c r="G2294" s="204" t="s">
        <v>10232</v>
      </c>
      <c r="H2294" s="204" t="s">
        <v>22066</v>
      </c>
      <c r="I2294" s="204" t="s">
        <v>22067</v>
      </c>
      <c r="J2294" s="204" t="s">
        <v>6321</v>
      </c>
      <c r="K2294" s="204" t="s">
        <v>6321</v>
      </c>
      <c r="L2294" s="204" t="s">
        <v>22068</v>
      </c>
      <c r="M2294" s="204" t="s">
        <v>6423</v>
      </c>
    </row>
    <row r="2295" spans="1:13" ht="180" x14ac:dyDescent="0.25">
      <c r="A2295" s="206" t="s">
        <v>22390</v>
      </c>
      <c r="B2295">
        <v>4206</v>
      </c>
      <c r="C2295" s="207" t="s">
        <v>22387</v>
      </c>
      <c r="D2295" s="208" t="s">
        <v>22388</v>
      </c>
      <c r="E2295" s="206" t="s">
        <v>22389</v>
      </c>
      <c r="F2295" s="209" t="s">
        <v>10231</v>
      </c>
      <c r="G2295" s="209" t="s">
        <v>10232</v>
      </c>
      <c r="H2295" s="209" t="s">
        <v>22066</v>
      </c>
      <c r="I2295" s="209" t="s">
        <v>22067</v>
      </c>
      <c r="J2295" s="209" t="s">
        <v>6321</v>
      </c>
      <c r="K2295" s="209" t="s">
        <v>6321</v>
      </c>
      <c r="L2295" s="209" t="s">
        <v>22068</v>
      </c>
      <c r="M2295" s="209" t="s">
        <v>6423</v>
      </c>
    </row>
    <row r="2296" spans="1:13" ht="213.75" x14ac:dyDescent="0.25">
      <c r="A2296" s="202" t="s">
        <v>22394</v>
      </c>
      <c r="B2296">
        <v>4207</v>
      </c>
      <c r="C2296" s="203" t="s">
        <v>22391</v>
      </c>
      <c r="D2296" s="205" t="s">
        <v>22392</v>
      </c>
      <c r="E2296" s="202" t="s">
        <v>22393</v>
      </c>
      <c r="F2296" s="204" t="s">
        <v>10231</v>
      </c>
      <c r="G2296" s="204" t="s">
        <v>10232</v>
      </c>
      <c r="H2296" s="204" t="s">
        <v>22066</v>
      </c>
      <c r="I2296" s="204" t="s">
        <v>22067</v>
      </c>
      <c r="J2296" s="204" t="s">
        <v>6321</v>
      </c>
      <c r="K2296" s="204" t="s">
        <v>6321</v>
      </c>
      <c r="L2296" s="204" t="s">
        <v>22068</v>
      </c>
      <c r="M2296" s="204" t="s">
        <v>6423</v>
      </c>
    </row>
    <row r="2297" spans="1:13" ht="202.5" x14ac:dyDescent="0.25">
      <c r="A2297" s="206" t="s">
        <v>22398</v>
      </c>
      <c r="B2297">
        <v>4208</v>
      </c>
      <c r="C2297" s="207" t="s">
        <v>22395</v>
      </c>
      <c r="D2297" s="208" t="s">
        <v>22396</v>
      </c>
      <c r="E2297" s="206" t="s">
        <v>22397</v>
      </c>
      <c r="F2297" s="209" t="s">
        <v>10231</v>
      </c>
      <c r="G2297" s="209" t="s">
        <v>10232</v>
      </c>
      <c r="H2297" s="209" t="s">
        <v>22066</v>
      </c>
      <c r="I2297" s="209" t="s">
        <v>22067</v>
      </c>
      <c r="J2297" s="209" t="s">
        <v>6321</v>
      </c>
      <c r="K2297" s="209" t="s">
        <v>6321</v>
      </c>
      <c r="L2297" s="209" t="s">
        <v>22068</v>
      </c>
      <c r="M2297" s="209" t="s">
        <v>6423</v>
      </c>
    </row>
    <row r="2298" spans="1:13" ht="225" x14ac:dyDescent="0.25">
      <c r="A2298" s="206" t="s">
        <v>22140</v>
      </c>
      <c r="B2298">
        <v>4144</v>
      </c>
      <c r="C2298" s="207" t="s">
        <v>22137</v>
      </c>
      <c r="D2298" s="208" t="s">
        <v>22138</v>
      </c>
      <c r="E2298" s="206" t="s">
        <v>22139</v>
      </c>
      <c r="F2298" s="209" t="s">
        <v>10231</v>
      </c>
      <c r="G2298" s="209" t="s">
        <v>10232</v>
      </c>
      <c r="H2298" s="209" t="s">
        <v>22066</v>
      </c>
      <c r="I2298" s="209" t="s">
        <v>22067</v>
      </c>
      <c r="J2298" s="209" t="s">
        <v>6321</v>
      </c>
      <c r="K2298" s="209" t="s">
        <v>6321</v>
      </c>
      <c r="L2298" s="209" t="s">
        <v>22068</v>
      </c>
      <c r="M2298" s="209" t="s">
        <v>6423</v>
      </c>
    </row>
    <row r="2299" spans="1:13" ht="213.75" x14ac:dyDescent="0.25">
      <c r="A2299" s="202" t="s">
        <v>22144</v>
      </c>
      <c r="B2299">
        <v>4145</v>
      </c>
      <c r="C2299" s="203" t="s">
        <v>22141</v>
      </c>
      <c r="D2299" s="205" t="s">
        <v>22142</v>
      </c>
      <c r="E2299" s="202" t="s">
        <v>22143</v>
      </c>
      <c r="F2299" s="204" t="s">
        <v>10231</v>
      </c>
      <c r="G2299" s="204" t="s">
        <v>10232</v>
      </c>
      <c r="H2299" s="204" t="s">
        <v>22066</v>
      </c>
      <c r="I2299" s="204" t="s">
        <v>22067</v>
      </c>
      <c r="J2299" s="204" t="s">
        <v>6321</v>
      </c>
      <c r="K2299" s="204" t="s">
        <v>6321</v>
      </c>
      <c r="L2299" s="204" t="s">
        <v>22068</v>
      </c>
      <c r="M2299" s="204" t="s">
        <v>6423</v>
      </c>
    </row>
    <row r="2300" spans="1:13" ht="168.75" x14ac:dyDescent="0.25">
      <c r="A2300" s="206" t="s">
        <v>22148</v>
      </c>
      <c r="B2300">
        <v>4146</v>
      </c>
      <c r="C2300" s="207" t="s">
        <v>22145</v>
      </c>
      <c r="D2300" s="208" t="s">
        <v>22146</v>
      </c>
      <c r="E2300" s="206" t="s">
        <v>22147</v>
      </c>
      <c r="F2300" s="209" t="s">
        <v>10231</v>
      </c>
      <c r="G2300" s="209" t="s">
        <v>10232</v>
      </c>
      <c r="H2300" s="209" t="s">
        <v>22066</v>
      </c>
      <c r="I2300" s="209" t="s">
        <v>22067</v>
      </c>
      <c r="J2300" s="209" t="s">
        <v>6321</v>
      </c>
      <c r="K2300" s="209" t="s">
        <v>6321</v>
      </c>
      <c r="L2300" s="209" t="s">
        <v>22068</v>
      </c>
      <c r="M2300" s="209" t="s">
        <v>6423</v>
      </c>
    </row>
    <row r="2301" spans="1:13" ht="213.75" x14ac:dyDescent="0.25">
      <c r="A2301" s="202" t="s">
        <v>21954</v>
      </c>
      <c r="B2301">
        <v>4091</v>
      </c>
      <c r="C2301" s="203" t="s">
        <v>21952</v>
      </c>
      <c r="D2301" s="205" t="s">
        <v>26100</v>
      </c>
      <c r="E2301" s="202" t="s">
        <v>21953</v>
      </c>
      <c r="F2301" s="204" t="s">
        <v>6857</v>
      </c>
      <c r="G2301" s="204" t="s">
        <v>6858</v>
      </c>
      <c r="H2301" s="204" t="s">
        <v>6427</v>
      </c>
      <c r="I2301" s="204" t="s">
        <v>6858</v>
      </c>
      <c r="J2301" s="204" t="s">
        <v>6321</v>
      </c>
      <c r="K2301" s="204" t="s">
        <v>6321</v>
      </c>
      <c r="L2301" s="204" t="s">
        <v>6321</v>
      </c>
      <c r="M2301" s="204" t="s">
        <v>831</v>
      </c>
    </row>
    <row r="2302" spans="1:13" ht="168.75" x14ac:dyDescent="0.25">
      <c r="A2302" s="206" t="s">
        <v>21957</v>
      </c>
      <c r="B2302">
        <v>4092</v>
      </c>
      <c r="C2302" s="207" t="s">
        <v>21955</v>
      </c>
      <c r="D2302" s="208" t="s">
        <v>26101</v>
      </c>
      <c r="E2302" s="206" t="s">
        <v>21956</v>
      </c>
      <c r="F2302" s="209" t="s">
        <v>6857</v>
      </c>
      <c r="G2302" s="209" t="s">
        <v>6858</v>
      </c>
      <c r="H2302" s="209" t="s">
        <v>6427</v>
      </c>
      <c r="I2302" s="209" t="s">
        <v>6858</v>
      </c>
      <c r="J2302" s="209" t="s">
        <v>6321</v>
      </c>
      <c r="K2302" s="209" t="s">
        <v>6321</v>
      </c>
      <c r="L2302" s="209" t="s">
        <v>6321</v>
      </c>
      <c r="M2302" s="209" t="s">
        <v>831</v>
      </c>
    </row>
    <row r="2303" spans="1:13" ht="270" x14ac:dyDescent="0.25">
      <c r="A2303" s="202" t="s">
        <v>23133</v>
      </c>
      <c r="B2303">
        <v>4397</v>
      </c>
      <c r="C2303" s="203" t="s">
        <v>23130</v>
      </c>
      <c r="D2303" s="205" t="s">
        <v>23131</v>
      </c>
      <c r="E2303" s="202" t="s">
        <v>23132</v>
      </c>
      <c r="F2303" s="204" t="s">
        <v>22839</v>
      </c>
      <c r="G2303" s="204" t="s">
        <v>22840</v>
      </c>
      <c r="H2303" s="204" t="s">
        <v>6427</v>
      </c>
      <c r="I2303" s="204" t="s">
        <v>22840</v>
      </c>
      <c r="J2303" s="204" t="s">
        <v>6321</v>
      </c>
      <c r="K2303" s="204" t="s">
        <v>6321</v>
      </c>
      <c r="L2303" s="204" t="s">
        <v>2115</v>
      </c>
      <c r="M2303" s="204" t="s">
        <v>6330</v>
      </c>
    </row>
    <row r="2304" spans="1:13" ht="168.75" x14ac:dyDescent="0.25">
      <c r="A2304" s="202" t="s">
        <v>22152</v>
      </c>
      <c r="B2304">
        <v>4147</v>
      </c>
      <c r="C2304" s="203" t="s">
        <v>22149</v>
      </c>
      <c r="D2304" s="205" t="s">
        <v>22150</v>
      </c>
      <c r="E2304" s="202" t="s">
        <v>22151</v>
      </c>
      <c r="F2304" s="204" t="s">
        <v>10231</v>
      </c>
      <c r="G2304" s="204" t="s">
        <v>10232</v>
      </c>
      <c r="H2304" s="204" t="s">
        <v>22066</v>
      </c>
      <c r="I2304" s="204" t="s">
        <v>22067</v>
      </c>
      <c r="J2304" s="204" t="s">
        <v>6321</v>
      </c>
      <c r="K2304" s="204" t="s">
        <v>6321</v>
      </c>
      <c r="L2304" s="204" t="s">
        <v>22068</v>
      </c>
      <c r="M2304" s="204" t="s">
        <v>6423</v>
      </c>
    </row>
    <row r="2305" spans="1:13" ht="236.25" x14ac:dyDescent="0.25">
      <c r="A2305" s="202" t="s">
        <v>23261</v>
      </c>
      <c r="B2305">
        <v>4429</v>
      </c>
      <c r="C2305" s="203" t="s">
        <v>23258</v>
      </c>
      <c r="D2305" s="205" t="s">
        <v>23259</v>
      </c>
      <c r="E2305" s="202" t="s">
        <v>23260</v>
      </c>
      <c r="F2305" s="204" t="s">
        <v>22839</v>
      </c>
      <c r="G2305" s="204" t="s">
        <v>22840</v>
      </c>
      <c r="H2305" s="204" t="s">
        <v>6427</v>
      </c>
      <c r="I2305" s="204" t="s">
        <v>22840</v>
      </c>
      <c r="J2305" s="204" t="s">
        <v>6321</v>
      </c>
      <c r="K2305" s="204" t="s">
        <v>6321</v>
      </c>
      <c r="L2305" s="204" t="s">
        <v>2115</v>
      </c>
      <c r="M2305" s="204" t="s">
        <v>6330</v>
      </c>
    </row>
    <row r="2306" spans="1:13" ht="315" x14ac:dyDescent="0.25">
      <c r="A2306" s="202" t="s">
        <v>23012</v>
      </c>
      <c r="B2306">
        <v>4367</v>
      </c>
      <c r="C2306" s="203" t="s">
        <v>23009</v>
      </c>
      <c r="D2306" s="205" t="s">
        <v>23010</v>
      </c>
      <c r="E2306" s="202" t="s">
        <v>23011</v>
      </c>
      <c r="F2306" s="204" t="s">
        <v>22839</v>
      </c>
      <c r="G2306" s="204" t="s">
        <v>22840</v>
      </c>
      <c r="H2306" s="204" t="s">
        <v>6427</v>
      </c>
      <c r="I2306" s="204" t="s">
        <v>22840</v>
      </c>
      <c r="J2306" s="204" t="s">
        <v>6321</v>
      </c>
      <c r="K2306" s="204" t="s">
        <v>6321</v>
      </c>
      <c r="L2306" s="204" t="s">
        <v>2115</v>
      </c>
      <c r="M2306" s="204" t="s">
        <v>6330</v>
      </c>
    </row>
    <row r="2307" spans="1:13" ht="180" x14ac:dyDescent="0.25">
      <c r="A2307" s="202" t="s">
        <v>22402</v>
      </c>
      <c r="B2307">
        <v>4209</v>
      </c>
      <c r="C2307" s="203" t="s">
        <v>22399</v>
      </c>
      <c r="D2307" s="205" t="s">
        <v>22400</v>
      </c>
      <c r="E2307" s="202" t="s">
        <v>22401</v>
      </c>
      <c r="F2307" s="204" t="s">
        <v>10231</v>
      </c>
      <c r="G2307" s="204" t="s">
        <v>10232</v>
      </c>
      <c r="H2307" s="204" t="s">
        <v>22066</v>
      </c>
      <c r="I2307" s="204" t="s">
        <v>22067</v>
      </c>
      <c r="J2307" s="204" t="s">
        <v>6321</v>
      </c>
      <c r="K2307" s="204" t="s">
        <v>6321</v>
      </c>
      <c r="L2307" s="204" t="s">
        <v>22068</v>
      </c>
      <c r="M2307" s="204" t="s">
        <v>6423</v>
      </c>
    </row>
    <row r="2308" spans="1:13" ht="168.75" x14ac:dyDescent="0.25">
      <c r="A2308" s="206" t="s">
        <v>22156</v>
      </c>
      <c r="B2308">
        <v>4148</v>
      </c>
      <c r="C2308" s="207" t="s">
        <v>22153</v>
      </c>
      <c r="D2308" s="208" t="s">
        <v>22154</v>
      </c>
      <c r="E2308" s="206" t="s">
        <v>22155</v>
      </c>
      <c r="F2308" s="209" t="s">
        <v>10231</v>
      </c>
      <c r="G2308" s="209" t="s">
        <v>10232</v>
      </c>
      <c r="H2308" s="209" t="s">
        <v>22066</v>
      </c>
      <c r="I2308" s="209" t="s">
        <v>22067</v>
      </c>
      <c r="J2308" s="209" t="s">
        <v>6321</v>
      </c>
      <c r="K2308" s="209" t="s">
        <v>6321</v>
      </c>
      <c r="L2308" s="209" t="s">
        <v>22068</v>
      </c>
      <c r="M2308" s="209" t="s">
        <v>6423</v>
      </c>
    </row>
    <row r="2309" spans="1:13" ht="225" x14ac:dyDescent="0.25">
      <c r="A2309" s="202" t="s">
        <v>22160</v>
      </c>
      <c r="B2309">
        <v>4149</v>
      </c>
      <c r="C2309" s="203" t="s">
        <v>22157</v>
      </c>
      <c r="D2309" s="205" t="s">
        <v>22158</v>
      </c>
      <c r="E2309" s="202" t="s">
        <v>22159</v>
      </c>
      <c r="F2309" s="204" t="s">
        <v>10231</v>
      </c>
      <c r="G2309" s="204" t="s">
        <v>10232</v>
      </c>
      <c r="H2309" s="204" t="s">
        <v>22066</v>
      </c>
      <c r="I2309" s="204" t="s">
        <v>22067</v>
      </c>
      <c r="J2309" s="204" t="s">
        <v>6321</v>
      </c>
      <c r="K2309" s="204" t="s">
        <v>6321</v>
      </c>
      <c r="L2309" s="204" t="s">
        <v>22068</v>
      </c>
      <c r="M2309" s="204" t="s">
        <v>6423</v>
      </c>
    </row>
    <row r="2310" spans="1:13" ht="180" x14ac:dyDescent="0.25">
      <c r="A2310" s="206" t="s">
        <v>22164</v>
      </c>
      <c r="B2310">
        <v>4150</v>
      </c>
      <c r="C2310" s="207" t="s">
        <v>22161</v>
      </c>
      <c r="D2310" s="208" t="s">
        <v>22162</v>
      </c>
      <c r="E2310" s="206" t="s">
        <v>22163</v>
      </c>
      <c r="F2310" s="209" t="s">
        <v>10231</v>
      </c>
      <c r="G2310" s="209" t="s">
        <v>10232</v>
      </c>
      <c r="H2310" s="209" t="s">
        <v>22066</v>
      </c>
      <c r="I2310" s="209" t="s">
        <v>22067</v>
      </c>
      <c r="J2310" s="209" t="s">
        <v>6321</v>
      </c>
      <c r="K2310" s="209" t="s">
        <v>6321</v>
      </c>
      <c r="L2310" s="209" t="s">
        <v>22068</v>
      </c>
      <c r="M2310" s="209" t="s">
        <v>6423</v>
      </c>
    </row>
    <row r="2311" spans="1:13" ht="157.5" x14ac:dyDescent="0.25">
      <c r="A2311" s="206" t="s">
        <v>22406</v>
      </c>
      <c r="B2311">
        <v>4210</v>
      </c>
      <c r="C2311" s="207" t="s">
        <v>22403</v>
      </c>
      <c r="D2311" s="208" t="s">
        <v>22404</v>
      </c>
      <c r="E2311" s="206" t="s">
        <v>22405</v>
      </c>
      <c r="F2311" s="209" t="s">
        <v>10231</v>
      </c>
      <c r="G2311" s="209" t="s">
        <v>10232</v>
      </c>
      <c r="H2311" s="209" t="s">
        <v>22066</v>
      </c>
      <c r="I2311" s="209" t="s">
        <v>22067</v>
      </c>
      <c r="J2311" s="209" t="s">
        <v>6321</v>
      </c>
      <c r="K2311" s="209" t="s">
        <v>6321</v>
      </c>
      <c r="L2311" s="209" t="s">
        <v>22068</v>
      </c>
      <c r="M2311" s="209" t="s">
        <v>6423</v>
      </c>
    </row>
    <row r="2312" spans="1:13" ht="157.5" x14ac:dyDescent="0.25">
      <c r="A2312" s="202" t="s">
        <v>22410</v>
      </c>
      <c r="B2312">
        <v>4211</v>
      </c>
      <c r="C2312" s="203" t="s">
        <v>22407</v>
      </c>
      <c r="D2312" s="205" t="s">
        <v>22408</v>
      </c>
      <c r="E2312" s="202" t="s">
        <v>22409</v>
      </c>
      <c r="F2312" s="204" t="s">
        <v>10231</v>
      </c>
      <c r="G2312" s="204" t="s">
        <v>10232</v>
      </c>
      <c r="H2312" s="204" t="s">
        <v>22066</v>
      </c>
      <c r="I2312" s="204" t="s">
        <v>22067</v>
      </c>
      <c r="J2312" s="204" t="s">
        <v>6321</v>
      </c>
      <c r="K2312" s="204" t="s">
        <v>6321</v>
      </c>
      <c r="L2312" s="204" t="s">
        <v>22068</v>
      </c>
      <c r="M2312" s="204" t="s">
        <v>6423</v>
      </c>
    </row>
    <row r="2313" spans="1:13" ht="236.25" x14ac:dyDescent="0.25">
      <c r="A2313" s="206" t="s">
        <v>23016</v>
      </c>
      <c r="B2313">
        <v>4368</v>
      </c>
      <c r="C2313" s="207" t="s">
        <v>23013</v>
      </c>
      <c r="D2313" s="208" t="s">
        <v>23014</v>
      </c>
      <c r="E2313" s="206" t="s">
        <v>23015</v>
      </c>
      <c r="F2313" s="209" t="s">
        <v>22839</v>
      </c>
      <c r="G2313" s="209" t="s">
        <v>22840</v>
      </c>
      <c r="H2313" s="209" t="s">
        <v>6427</v>
      </c>
      <c r="I2313" s="209" t="s">
        <v>22840</v>
      </c>
      <c r="J2313" s="209" t="s">
        <v>6321</v>
      </c>
      <c r="K2313" s="209" t="s">
        <v>6321</v>
      </c>
      <c r="L2313" s="209" t="s">
        <v>2115</v>
      </c>
      <c r="M2313" s="209" t="s">
        <v>6330</v>
      </c>
    </row>
    <row r="2314" spans="1:13" ht="191.25" x14ac:dyDescent="0.25">
      <c r="A2314" s="202" t="s">
        <v>22168</v>
      </c>
      <c r="B2314">
        <v>4151</v>
      </c>
      <c r="C2314" s="203" t="s">
        <v>22165</v>
      </c>
      <c r="D2314" s="205" t="s">
        <v>22166</v>
      </c>
      <c r="E2314" s="202" t="s">
        <v>22167</v>
      </c>
      <c r="F2314" s="204" t="s">
        <v>10231</v>
      </c>
      <c r="G2314" s="204" t="s">
        <v>10232</v>
      </c>
      <c r="H2314" s="204" t="s">
        <v>22066</v>
      </c>
      <c r="I2314" s="204" t="s">
        <v>22067</v>
      </c>
      <c r="J2314" s="204" t="s">
        <v>6321</v>
      </c>
      <c r="K2314" s="204" t="s">
        <v>6321</v>
      </c>
      <c r="L2314" s="204" t="s">
        <v>22068</v>
      </c>
      <c r="M2314" s="204" t="s">
        <v>6423</v>
      </c>
    </row>
    <row r="2315" spans="1:13" ht="202.5" x14ac:dyDescent="0.25">
      <c r="A2315" s="202" t="s">
        <v>21960</v>
      </c>
      <c r="B2315">
        <v>4093</v>
      </c>
      <c r="C2315" s="203" t="s">
        <v>21958</v>
      </c>
      <c r="D2315" s="205" t="s">
        <v>26102</v>
      </c>
      <c r="E2315" s="202" t="s">
        <v>21959</v>
      </c>
      <c r="F2315" s="204" t="s">
        <v>6857</v>
      </c>
      <c r="G2315" s="204" t="s">
        <v>6858</v>
      </c>
      <c r="H2315" s="204" t="s">
        <v>6427</v>
      </c>
      <c r="I2315" s="204" t="s">
        <v>6858</v>
      </c>
      <c r="J2315" s="204" t="s">
        <v>6321</v>
      </c>
      <c r="K2315" s="204" t="s">
        <v>6321</v>
      </c>
      <c r="L2315" s="204" t="s">
        <v>6321</v>
      </c>
      <c r="M2315" s="204" t="s">
        <v>831</v>
      </c>
    </row>
    <row r="2316" spans="1:13" ht="33.75" x14ac:dyDescent="0.25">
      <c r="A2316" s="202" t="s">
        <v>21769</v>
      </c>
      <c r="B2316">
        <v>4039</v>
      </c>
      <c r="C2316" s="203" t="s">
        <v>21766</v>
      </c>
      <c r="D2316" s="205" t="s">
        <v>21767</v>
      </c>
      <c r="E2316" s="202" t="s">
        <v>21768</v>
      </c>
      <c r="F2316" s="204" t="s">
        <v>8098</v>
      </c>
      <c r="G2316" s="204" t="s">
        <v>8099</v>
      </c>
      <c r="H2316" s="204" t="s">
        <v>6427</v>
      </c>
      <c r="I2316" s="204" t="s">
        <v>8099</v>
      </c>
      <c r="J2316" s="204" t="s">
        <v>6321</v>
      </c>
      <c r="K2316" s="204" t="s">
        <v>6321</v>
      </c>
      <c r="L2316" s="204" t="s">
        <v>21603</v>
      </c>
      <c r="M2316" s="204" t="s">
        <v>6330</v>
      </c>
    </row>
    <row r="2317" spans="1:13" ht="202.5" x14ac:dyDescent="0.25">
      <c r="A2317" s="206" t="s">
        <v>22872</v>
      </c>
      <c r="B2317">
        <v>4332</v>
      </c>
      <c r="C2317" s="207" t="s">
        <v>22869</v>
      </c>
      <c r="D2317" s="208" t="s">
        <v>22870</v>
      </c>
      <c r="E2317" s="206" t="s">
        <v>22871</v>
      </c>
      <c r="F2317" s="209" t="s">
        <v>22839</v>
      </c>
      <c r="G2317" s="209" t="s">
        <v>22840</v>
      </c>
      <c r="H2317" s="209" t="s">
        <v>6427</v>
      </c>
      <c r="I2317" s="209" t="s">
        <v>22840</v>
      </c>
      <c r="J2317" s="209" t="s">
        <v>6321</v>
      </c>
      <c r="K2317" s="209" t="s">
        <v>6321</v>
      </c>
      <c r="L2317" s="209" t="s">
        <v>2115</v>
      </c>
      <c r="M2317" s="209" t="s">
        <v>6330</v>
      </c>
    </row>
    <row r="2318" spans="1:13" ht="213.75" x14ac:dyDescent="0.25">
      <c r="A2318" s="206" t="s">
        <v>22172</v>
      </c>
      <c r="B2318">
        <v>4152</v>
      </c>
      <c r="C2318" s="207" t="s">
        <v>22169</v>
      </c>
      <c r="D2318" s="208" t="s">
        <v>22170</v>
      </c>
      <c r="E2318" s="206" t="s">
        <v>22171</v>
      </c>
      <c r="F2318" s="209" t="s">
        <v>10231</v>
      </c>
      <c r="G2318" s="209" t="s">
        <v>10232</v>
      </c>
      <c r="H2318" s="209" t="s">
        <v>22066</v>
      </c>
      <c r="I2318" s="209" t="s">
        <v>22067</v>
      </c>
      <c r="J2318" s="209" t="s">
        <v>6321</v>
      </c>
      <c r="K2318" s="209" t="s">
        <v>6321</v>
      </c>
      <c r="L2318" s="209" t="s">
        <v>22068</v>
      </c>
      <c r="M2318" s="209" t="s">
        <v>6423</v>
      </c>
    </row>
    <row r="2319" spans="1:13" ht="247.5" x14ac:dyDescent="0.25">
      <c r="A2319" s="202" t="s">
        <v>22176</v>
      </c>
      <c r="B2319">
        <v>4153</v>
      </c>
      <c r="C2319" s="203" t="s">
        <v>22173</v>
      </c>
      <c r="D2319" s="205" t="s">
        <v>22174</v>
      </c>
      <c r="E2319" s="202" t="s">
        <v>22175</v>
      </c>
      <c r="F2319" s="204" t="s">
        <v>10231</v>
      </c>
      <c r="G2319" s="204" t="s">
        <v>10232</v>
      </c>
      <c r="H2319" s="204" t="s">
        <v>22066</v>
      </c>
      <c r="I2319" s="204" t="s">
        <v>22067</v>
      </c>
      <c r="J2319" s="204" t="s">
        <v>6321</v>
      </c>
      <c r="K2319" s="204" t="s">
        <v>6321</v>
      </c>
      <c r="L2319" s="204" t="s">
        <v>22068</v>
      </c>
      <c r="M2319" s="204" t="s">
        <v>6423</v>
      </c>
    </row>
    <row r="2320" spans="1:13" ht="168.75" x14ac:dyDescent="0.25">
      <c r="A2320" s="202" t="s">
        <v>23020</v>
      </c>
      <c r="B2320">
        <v>4369</v>
      </c>
      <c r="C2320" s="203" t="s">
        <v>23017</v>
      </c>
      <c r="D2320" s="205" t="s">
        <v>23018</v>
      </c>
      <c r="E2320" s="202" t="s">
        <v>23019</v>
      </c>
      <c r="F2320" s="204" t="s">
        <v>22839</v>
      </c>
      <c r="G2320" s="204" t="s">
        <v>22840</v>
      </c>
      <c r="H2320" s="204" t="s">
        <v>6427</v>
      </c>
      <c r="I2320" s="204" t="s">
        <v>22840</v>
      </c>
      <c r="J2320" s="204" t="s">
        <v>6321</v>
      </c>
      <c r="K2320" s="204" t="s">
        <v>6321</v>
      </c>
      <c r="L2320" s="204" t="s">
        <v>2115</v>
      </c>
      <c r="M2320" s="204" t="s">
        <v>6330</v>
      </c>
    </row>
    <row r="2321" spans="1:13" ht="56.25" x14ac:dyDescent="0.25">
      <c r="A2321" s="206" t="s">
        <v>938</v>
      </c>
      <c r="B2321">
        <v>2284</v>
      </c>
      <c r="C2321" s="207" t="s">
        <v>15236</v>
      </c>
      <c r="D2321" s="208" t="s">
        <v>15237</v>
      </c>
      <c r="E2321" s="206" t="s">
        <v>5785</v>
      </c>
      <c r="F2321" s="209" t="s">
        <v>6425</v>
      </c>
      <c r="G2321" s="209" t="s">
        <v>11060</v>
      </c>
      <c r="H2321" s="209" t="s">
        <v>6427</v>
      </c>
      <c r="I2321" s="209" t="s">
        <v>11061</v>
      </c>
      <c r="J2321" s="209" t="s">
        <v>6321</v>
      </c>
      <c r="K2321" s="209" t="s">
        <v>6321</v>
      </c>
      <c r="L2321" s="209" t="s">
        <v>6321</v>
      </c>
      <c r="M2321" s="209" t="s">
        <v>831</v>
      </c>
    </row>
    <row r="2322" spans="1:13" ht="45" x14ac:dyDescent="0.25">
      <c r="A2322" s="202" t="s">
        <v>931</v>
      </c>
      <c r="B2322">
        <v>2512</v>
      </c>
      <c r="C2322" s="203" t="s">
        <v>16137</v>
      </c>
      <c r="D2322" s="205" t="s">
        <v>16138</v>
      </c>
      <c r="E2322" s="202" t="s">
        <v>932</v>
      </c>
      <c r="F2322" s="204" t="s">
        <v>6425</v>
      </c>
      <c r="G2322" s="204" t="s">
        <v>6426</v>
      </c>
      <c r="H2322" s="204" t="s">
        <v>6427</v>
      </c>
      <c r="I2322" s="204" t="s">
        <v>6428</v>
      </c>
      <c r="J2322" s="204" t="s">
        <v>6321</v>
      </c>
      <c r="K2322" s="204" t="s">
        <v>6321</v>
      </c>
      <c r="L2322" s="204" t="s">
        <v>6321</v>
      </c>
      <c r="M2322" s="204" t="s">
        <v>9110</v>
      </c>
    </row>
    <row r="2323" spans="1:13" ht="247.5" x14ac:dyDescent="0.25">
      <c r="A2323" s="206" t="s">
        <v>23265</v>
      </c>
      <c r="B2323">
        <v>4430</v>
      </c>
      <c r="C2323" s="207" t="s">
        <v>23262</v>
      </c>
      <c r="D2323" s="208" t="s">
        <v>23263</v>
      </c>
      <c r="E2323" s="206" t="s">
        <v>23264</v>
      </c>
      <c r="F2323" s="209" t="s">
        <v>22839</v>
      </c>
      <c r="G2323" s="209" t="s">
        <v>22840</v>
      </c>
      <c r="H2323" s="209" t="s">
        <v>6427</v>
      </c>
      <c r="I2323" s="209" t="s">
        <v>22840</v>
      </c>
      <c r="J2323" s="209" t="s">
        <v>6321</v>
      </c>
      <c r="K2323" s="209" t="s">
        <v>6321</v>
      </c>
      <c r="L2323" s="209" t="s">
        <v>2115</v>
      </c>
      <c r="M2323" s="209" t="s">
        <v>6330</v>
      </c>
    </row>
    <row r="2324" spans="1:13" ht="258.75" x14ac:dyDescent="0.25">
      <c r="A2324" s="206" t="s">
        <v>22414</v>
      </c>
      <c r="B2324">
        <v>4212</v>
      </c>
      <c r="C2324" s="207" t="s">
        <v>22411</v>
      </c>
      <c r="D2324" s="208" t="s">
        <v>22412</v>
      </c>
      <c r="E2324" s="206" t="s">
        <v>22413</v>
      </c>
      <c r="F2324" s="209" t="s">
        <v>10231</v>
      </c>
      <c r="G2324" s="209" t="s">
        <v>10232</v>
      </c>
      <c r="H2324" s="209" t="s">
        <v>22066</v>
      </c>
      <c r="I2324" s="209" t="s">
        <v>22067</v>
      </c>
      <c r="J2324" s="209" t="s">
        <v>6321</v>
      </c>
      <c r="K2324" s="209" t="s">
        <v>6321</v>
      </c>
      <c r="L2324" s="209" t="s">
        <v>22068</v>
      </c>
      <c r="M2324" s="209" t="s">
        <v>6423</v>
      </c>
    </row>
    <row r="2325" spans="1:13" ht="157.5" x14ac:dyDescent="0.25">
      <c r="A2325" s="206" t="s">
        <v>22180</v>
      </c>
      <c r="B2325">
        <v>4154</v>
      </c>
      <c r="C2325" s="207" t="s">
        <v>22177</v>
      </c>
      <c r="D2325" s="208" t="s">
        <v>22178</v>
      </c>
      <c r="E2325" s="206" t="s">
        <v>22179</v>
      </c>
      <c r="F2325" s="209" t="s">
        <v>10231</v>
      </c>
      <c r="G2325" s="209" t="s">
        <v>10232</v>
      </c>
      <c r="H2325" s="209" t="s">
        <v>22066</v>
      </c>
      <c r="I2325" s="209" t="s">
        <v>22067</v>
      </c>
      <c r="J2325" s="209" t="s">
        <v>6321</v>
      </c>
      <c r="K2325" s="209" t="s">
        <v>6321</v>
      </c>
      <c r="L2325" s="209" t="s">
        <v>22068</v>
      </c>
      <c r="M2325" s="209" t="s">
        <v>6423</v>
      </c>
    </row>
    <row r="2326" spans="1:13" ht="202.5" x14ac:dyDescent="0.25">
      <c r="A2326" s="202" t="s">
        <v>23538</v>
      </c>
      <c r="B2326">
        <v>4505</v>
      </c>
      <c r="C2326" s="203" t="s">
        <v>23536</v>
      </c>
      <c r="D2326" s="205" t="s">
        <v>26186</v>
      </c>
      <c r="E2326" s="202" t="s">
        <v>23537</v>
      </c>
      <c r="F2326" s="204" t="s">
        <v>6857</v>
      </c>
      <c r="G2326" s="204" t="s">
        <v>6858</v>
      </c>
      <c r="H2326" s="204" t="s">
        <v>6427</v>
      </c>
      <c r="I2326" s="204" t="s">
        <v>6858</v>
      </c>
      <c r="J2326" s="204" t="s">
        <v>6321</v>
      </c>
      <c r="K2326" s="204" t="s">
        <v>6321</v>
      </c>
      <c r="L2326" s="204" t="s">
        <v>6321</v>
      </c>
      <c r="M2326" s="204" t="s">
        <v>831</v>
      </c>
    </row>
    <row r="2327" spans="1:13" ht="56.25" x14ac:dyDescent="0.25">
      <c r="A2327" s="202" t="s">
        <v>22184</v>
      </c>
      <c r="B2327">
        <v>4155</v>
      </c>
      <c r="C2327" s="203" t="s">
        <v>22181</v>
      </c>
      <c r="D2327" s="205" t="s">
        <v>22182</v>
      </c>
      <c r="E2327" s="202" t="s">
        <v>22183</v>
      </c>
      <c r="F2327" s="204" t="s">
        <v>10231</v>
      </c>
      <c r="G2327" s="204" t="s">
        <v>10232</v>
      </c>
      <c r="H2327" s="204" t="s">
        <v>22066</v>
      </c>
      <c r="I2327" s="204" t="s">
        <v>22067</v>
      </c>
      <c r="J2327" s="204" t="s">
        <v>6321</v>
      </c>
      <c r="K2327" s="204" t="s">
        <v>6321</v>
      </c>
      <c r="L2327" s="204" t="s">
        <v>22068</v>
      </c>
      <c r="M2327" s="204" t="s">
        <v>6423</v>
      </c>
    </row>
    <row r="2328" spans="1:13" ht="315" x14ac:dyDescent="0.25">
      <c r="A2328" s="202" t="s">
        <v>23269</v>
      </c>
      <c r="B2328">
        <v>4431</v>
      </c>
      <c r="C2328" s="203" t="s">
        <v>23266</v>
      </c>
      <c r="D2328" s="205" t="s">
        <v>23267</v>
      </c>
      <c r="E2328" s="202" t="s">
        <v>23268</v>
      </c>
      <c r="F2328" s="204" t="s">
        <v>22839</v>
      </c>
      <c r="G2328" s="204" t="s">
        <v>22840</v>
      </c>
      <c r="H2328" s="204" t="s">
        <v>6427</v>
      </c>
      <c r="I2328" s="204" t="s">
        <v>22840</v>
      </c>
      <c r="J2328" s="204" t="s">
        <v>6321</v>
      </c>
      <c r="K2328" s="204" t="s">
        <v>6321</v>
      </c>
      <c r="L2328" s="204" t="s">
        <v>2115</v>
      </c>
      <c r="M2328" s="204" t="s">
        <v>6330</v>
      </c>
    </row>
    <row r="2329" spans="1:13" ht="303.75" x14ac:dyDescent="0.25">
      <c r="A2329" s="206" t="s">
        <v>23273</v>
      </c>
      <c r="B2329">
        <v>4432</v>
      </c>
      <c r="C2329" s="207" t="s">
        <v>23270</v>
      </c>
      <c r="D2329" s="208" t="s">
        <v>23271</v>
      </c>
      <c r="E2329" s="206" t="s">
        <v>23272</v>
      </c>
      <c r="F2329" s="209" t="s">
        <v>22839</v>
      </c>
      <c r="G2329" s="209" t="s">
        <v>22840</v>
      </c>
      <c r="H2329" s="209" t="s">
        <v>6427</v>
      </c>
      <c r="I2329" s="209" t="s">
        <v>22840</v>
      </c>
      <c r="J2329" s="209" t="s">
        <v>6321</v>
      </c>
      <c r="K2329" s="209" t="s">
        <v>6321</v>
      </c>
      <c r="L2329" s="209" t="s">
        <v>2115</v>
      </c>
      <c r="M2329" s="209" t="s">
        <v>6330</v>
      </c>
    </row>
    <row r="2330" spans="1:13" ht="247.5" x14ac:dyDescent="0.25">
      <c r="A2330" s="202" t="s">
        <v>23277</v>
      </c>
      <c r="B2330">
        <v>4433</v>
      </c>
      <c r="C2330" s="203" t="s">
        <v>23274</v>
      </c>
      <c r="D2330" s="205" t="s">
        <v>23275</v>
      </c>
      <c r="E2330" s="202" t="s">
        <v>23276</v>
      </c>
      <c r="F2330" s="204" t="s">
        <v>22839</v>
      </c>
      <c r="G2330" s="204" t="s">
        <v>22840</v>
      </c>
      <c r="H2330" s="204" t="s">
        <v>6427</v>
      </c>
      <c r="I2330" s="204" t="s">
        <v>22840</v>
      </c>
      <c r="J2330" s="204" t="s">
        <v>6321</v>
      </c>
      <c r="K2330" s="204" t="s">
        <v>6321</v>
      </c>
      <c r="L2330" s="204" t="s">
        <v>2115</v>
      </c>
      <c r="M2330" s="204" t="s">
        <v>6330</v>
      </c>
    </row>
    <row r="2331" spans="1:13" ht="236.25" x14ac:dyDescent="0.25">
      <c r="A2331" s="206" t="s">
        <v>23281</v>
      </c>
      <c r="B2331">
        <v>4434</v>
      </c>
      <c r="C2331" s="207" t="s">
        <v>23278</v>
      </c>
      <c r="D2331" s="208" t="s">
        <v>23279</v>
      </c>
      <c r="E2331" s="206" t="s">
        <v>23280</v>
      </c>
      <c r="F2331" s="209" t="s">
        <v>22839</v>
      </c>
      <c r="G2331" s="209" t="s">
        <v>22840</v>
      </c>
      <c r="H2331" s="209" t="s">
        <v>6427</v>
      </c>
      <c r="I2331" s="209" t="s">
        <v>22840</v>
      </c>
      <c r="J2331" s="209" t="s">
        <v>6321</v>
      </c>
      <c r="K2331" s="209" t="s">
        <v>6321</v>
      </c>
      <c r="L2331" s="209" t="s">
        <v>2115</v>
      </c>
      <c r="M2331" s="209" t="s">
        <v>6330</v>
      </c>
    </row>
    <row r="2332" spans="1:13" ht="337.5" x14ac:dyDescent="0.25">
      <c r="A2332" s="202" t="s">
        <v>22924</v>
      </c>
      <c r="B2332">
        <v>4345</v>
      </c>
      <c r="C2332" s="203" t="s">
        <v>22921</v>
      </c>
      <c r="D2332" s="205" t="s">
        <v>22922</v>
      </c>
      <c r="E2332" s="202" t="s">
        <v>22923</v>
      </c>
      <c r="F2332" s="204" t="s">
        <v>22839</v>
      </c>
      <c r="G2332" s="204" t="s">
        <v>22840</v>
      </c>
      <c r="H2332" s="204" t="s">
        <v>6427</v>
      </c>
      <c r="I2332" s="204" t="s">
        <v>22840</v>
      </c>
      <c r="J2332" s="204" t="s">
        <v>6321</v>
      </c>
      <c r="K2332" s="204" t="s">
        <v>6321</v>
      </c>
      <c r="L2332" s="204" t="s">
        <v>2115</v>
      </c>
      <c r="M2332" s="204" t="s">
        <v>6330</v>
      </c>
    </row>
    <row r="2333" spans="1:13" ht="90" x14ac:dyDescent="0.25">
      <c r="A2333" s="206" t="s">
        <v>21963</v>
      </c>
      <c r="B2333">
        <v>4094</v>
      </c>
      <c r="C2333" s="207" t="s">
        <v>21961</v>
      </c>
      <c r="D2333" s="208" t="s">
        <v>26103</v>
      </c>
      <c r="E2333" s="206" t="s">
        <v>21962</v>
      </c>
      <c r="F2333" s="209" t="s">
        <v>6857</v>
      </c>
      <c r="G2333" s="209" t="s">
        <v>6858</v>
      </c>
      <c r="H2333" s="209" t="s">
        <v>6427</v>
      </c>
      <c r="I2333" s="209" t="s">
        <v>6858</v>
      </c>
      <c r="J2333" s="209" t="s">
        <v>6321</v>
      </c>
      <c r="K2333" s="209" t="s">
        <v>6321</v>
      </c>
      <c r="L2333" s="209" t="s">
        <v>6321</v>
      </c>
      <c r="M2333" s="209" t="s">
        <v>831</v>
      </c>
    </row>
    <row r="2334" spans="1:13" ht="180" x14ac:dyDescent="0.25">
      <c r="A2334" s="206" t="s">
        <v>21749</v>
      </c>
      <c r="B2334">
        <v>4034</v>
      </c>
      <c r="C2334" s="207" t="s">
        <v>21746</v>
      </c>
      <c r="D2334" s="208" t="s">
        <v>21747</v>
      </c>
      <c r="E2334" s="206" t="s">
        <v>21748</v>
      </c>
      <c r="F2334" s="209" t="s">
        <v>8098</v>
      </c>
      <c r="G2334" s="209" t="s">
        <v>8099</v>
      </c>
      <c r="H2334" s="209" t="s">
        <v>6427</v>
      </c>
      <c r="I2334" s="209" t="s">
        <v>8099</v>
      </c>
      <c r="J2334" s="209" t="s">
        <v>6321</v>
      </c>
      <c r="K2334" s="209" t="s">
        <v>6321</v>
      </c>
      <c r="L2334" s="209" t="s">
        <v>21603</v>
      </c>
      <c r="M2334" s="209" t="s">
        <v>6330</v>
      </c>
    </row>
    <row r="2335" spans="1:13" ht="303.75" x14ac:dyDescent="0.25">
      <c r="A2335" s="202" t="s">
        <v>22418</v>
      </c>
      <c r="B2335">
        <v>4213</v>
      </c>
      <c r="C2335" s="203" t="s">
        <v>22415</v>
      </c>
      <c r="D2335" s="205" t="s">
        <v>22416</v>
      </c>
      <c r="E2335" s="202" t="s">
        <v>22417</v>
      </c>
      <c r="F2335" s="204" t="s">
        <v>10231</v>
      </c>
      <c r="G2335" s="204" t="s">
        <v>10232</v>
      </c>
      <c r="H2335" s="204" t="s">
        <v>22066</v>
      </c>
      <c r="I2335" s="204" t="s">
        <v>22067</v>
      </c>
      <c r="J2335" s="204" t="s">
        <v>6321</v>
      </c>
      <c r="K2335" s="204" t="s">
        <v>6321</v>
      </c>
      <c r="L2335" s="204" t="s">
        <v>22068</v>
      </c>
      <c r="M2335" s="204" t="s">
        <v>6423</v>
      </c>
    </row>
    <row r="2336" spans="1:13" ht="168.75" x14ac:dyDescent="0.25">
      <c r="A2336" s="206" t="s">
        <v>22188</v>
      </c>
      <c r="B2336">
        <v>4156</v>
      </c>
      <c r="C2336" s="207" t="s">
        <v>22185</v>
      </c>
      <c r="D2336" s="208" t="s">
        <v>22186</v>
      </c>
      <c r="E2336" s="206" t="s">
        <v>22187</v>
      </c>
      <c r="F2336" s="209" t="s">
        <v>10231</v>
      </c>
      <c r="G2336" s="209" t="s">
        <v>10232</v>
      </c>
      <c r="H2336" s="209" t="s">
        <v>22066</v>
      </c>
      <c r="I2336" s="209" t="s">
        <v>22067</v>
      </c>
      <c r="J2336" s="209" t="s">
        <v>6321</v>
      </c>
      <c r="K2336" s="209" t="s">
        <v>6321</v>
      </c>
      <c r="L2336" s="209" t="s">
        <v>22068</v>
      </c>
      <c r="M2336" s="209" t="s">
        <v>6423</v>
      </c>
    </row>
    <row r="2337" spans="1:13" ht="236.25" x14ac:dyDescent="0.25">
      <c r="A2337" s="206" t="s">
        <v>22422</v>
      </c>
      <c r="B2337">
        <v>4214</v>
      </c>
      <c r="C2337" s="207" t="s">
        <v>22419</v>
      </c>
      <c r="D2337" s="208" t="s">
        <v>22420</v>
      </c>
      <c r="E2337" s="206" t="s">
        <v>22421</v>
      </c>
      <c r="F2337" s="209" t="s">
        <v>10231</v>
      </c>
      <c r="G2337" s="209" t="s">
        <v>10232</v>
      </c>
      <c r="H2337" s="209" t="s">
        <v>22066</v>
      </c>
      <c r="I2337" s="209" t="s">
        <v>22067</v>
      </c>
      <c r="J2337" s="209" t="s">
        <v>6321</v>
      </c>
      <c r="K2337" s="209" t="s">
        <v>6321</v>
      </c>
      <c r="L2337" s="209" t="s">
        <v>22068</v>
      </c>
      <c r="M2337" s="209" t="s">
        <v>6423</v>
      </c>
    </row>
    <row r="2338" spans="1:13" ht="236.25" x14ac:dyDescent="0.25">
      <c r="A2338" s="202" t="s">
        <v>23084</v>
      </c>
      <c r="B2338">
        <v>4385</v>
      </c>
      <c r="C2338" s="203" t="s">
        <v>23081</v>
      </c>
      <c r="D2338" s="205" t="s">
        <v>23082</v>
      </c>
      <c r="E2338" s="202" t="s">
        <v>23083</v>
      </c>
      <c r="F2338" s="204" t="s">
        <v>22839</v>
      </c>
      <c r="G2338" s="204" t="s">
        <v>22840</v>
      </c>
      <c r="H2338" s="204" t="s">
        <v>6427</v>
      </c>
      <c r="I2338" s="204" t="s">
        <v>22840</v>
      </c>
      <c r="J2338" s="204" t="s">
        <v>6321</v>
      </c>
      <c r="K2338" s="204" t="s">
        <v>6321</v>
      </c>
      <c r="L2338" s="204" t="s">
        <v>2115</v>
      </c>
      <c r="M2338" s="204" t="s">
        <v>6330</v>
      </c>
    </row>
    <row r="2339" spans="1:13" ht="258.75" x14ac:dyDescent="0.25">
      <c r="A2339" s="206" t="s">
        <v>23088</v>
      </c>
      <c r="B2339">
        <v>4386</v>
      </c>
      <c r="C2339" s="207" t="s">
        <v>23085</v>
      </c>
      <c r="D2339" s="208" t="s">
        <v>23086</v>
      </c>
      <c r="E2339" s="206" t="s">
        <v>23087</v>
      </c>
      <c r="F2339" s="209" t="s">
        <v>22839</v>
      </c>
      <c r="G2339" s="209" t="s">
        <v>22840</v>
      </c>
      <c r="H2339" s="209" t="s">
        <v>6427</v>
      </c>
      <c r="I2339" s="209" t="s">
        <v>22840</v>
      </c>
      <c r="J2339" s="209" t="s">
        <v>6321</v>
      </c>
      <c r="K2339" s="209" t="s">
        <v>6321</v>
      </c>
      <c r="L2339" s="209" t="s">
        <v>2115</v>
      </c>
      <c r="M2339" s="209" t="s">
        <v>6330</v>
      </c>
    </row>
    <row r="2340" spans="1:13" ht="281.25" x14ac:dyDescent="0.25">
      <c r="A2340" s="202" t="s">
        <v>23092</v>
      </c>
      <c r="B2340">
        <v>4387</v>
      </c>
      <c r="C2340" s="203" t="s">
        <v>23089</v>
      </c>
      <c r="D2340" s="205" t="s">
        <v>23090</v>
      </c>
      <c r="E2340" s="202" t="s">
        <v>23091</v>
      </c>
      <c r="F2340" s="204" t="s">
        <v>22839</v>
      </c>
      <c r="G2340" s="204" t="s">
        <v>22840</v>
      </c>
      <c r="H2340" s="204" t="s">
        <v>6427</v>
      </c>
      <c r="I2340" s="204" t="s">
        <v>22840</v>
      </c>
      <c r="J2340" s="204" t="s">
        <v>6321</v>
      </c>
      <c r="K2340" s="204" t="s">
        <v>6321</v>
      </c>
      <c r="L2340" s="204" t="s">
        <v>2115</v>
      </c>
      <c r="M2340" s="204" t="s">
        <v>6330</v>
      </c>
    </row>
    <row r="2341" spans="1:13" ht="45" x14ac:dyDescent="0.25">
      <c r="A2341" s="202" t="s">
        <v>23285</v>
      </c>
      <c r="B2341">
        <v>4435</v>
      </c>
      <c r="C2341" s="203" t="s">
        <v>23282</v>
      </c>
      <c r="D2341" s="205" t="s">
        <v>23283</v>
      </c>
      <c r="E2341" s="202" t="s">
        <v>23284</v>
      </c>
      <c r="F2341" s="204" t="s">
        <v>22839</v>
      </c>
      <c r="G2341" s="204" t="s">
        <v>22840</v>
      </c>
      <c r="H2341" s="204" t="s">
        <v>6427</v>
      </c>
      <c r="I2341" s="204" t="s">
        <v>22840</v>
      </c>
      <c r="J2341" s="204" t="s">
        <v>6321</v>
      </c>
      <c r="K2341" s="204" t="s">
        <v>6321</v>
      </c>
      <c r="L2341" s="204" t="s">
        <v>2115</v>
      </c>
      <c r="M2341" s="204" t="s">
        <v>6330</v>
      </c>
    </row>
    <row r="2342" spans="1:13" ht="168.75" x14ac:dyDescent="0.25">
      <c r="A2342" s="206" t="s">
        <v>23289</v>
      </c>
      <c r="B2342">
        <v>4436</v>
      </c>
      <c r="C2342" s="207" t="s">
        <v>23286</v>
      </c>
      <c r="D2342" s="208" t="s">
        <v>23287</v>
      </c>
      <c r="E2342" s="206" t="s">
        <v>23288</v>
      </c>
      <c r="F2342" s="209" t="s">
        <v>22839</v>
      </c>
      <c r="G2342" s="209" t="s">
        <v>22840</v>
      </c>
      <c r="H2342" s="209" t="s">
        <v>6427</v>
      </c>
      <c r="I2342" s="209" t="s">
        <v>22840</v>
      </c>
      <c r="J2342" s="209" t="s">
        <v>6321</v>
      </c>
      <c r="K2342" s="209" t="s">
        <v>6321</v>
      </c>
      <c r="L2342" s="209" t="s">
        <v>2115</v>
      </c>
      <c r="M2342" s="209" t="s">
        <v>6330</v>
      </c>
    </row>
    <row r="2343" spans="1:13" ht="157.5" x14ac:dyDescent="0.25">
      <c r="A2343" s="202" t="s">
        <v>22876</v>
      </c>
      <c r="B2343">
        <v>4333</v>
      </c>
      <c r="C2343" s="203" t="s">
        <v>22873</v>
      </c>
      <c r="D2343" s="205" t="s">
        <v>22874</v>
      </c>
      <c r="E2343" s="202" t="s">
        <v>22875</v>
      </c>
      <c r="F2343" s="204" t="s">
        <v>22839</v>
      </c>
      <c r="G2343" s="204" t="s">
        <v>22840</v>
      </c>
      <c r="H2343" s="204" t="s">
        <v>6427</v>
      </c>
      <c r="I2343" s="204" t="s">
        <v>22840</v>
      </c>
      <c r="J2343" s="204" t="s">
        <v>6321</v>
      </c>
      <c r="K2343" s="204" t="s">
        <v>6321</v>
      </c>
      <c r="L2343" s="204" t="s">
        <v>2115</v>
      </c>
      <c r="M2343" s="204" t="s">
        <v>6330</v>
      </c>
    </row>
    <row r="2344" spans="1:13" ht="56.25" x14ac:dyDescent="0.25">
      <c r="A2344" s="202" t="s">
        <v>22192</v>
      </c>
      <c r="B2344">
        <v>4157</v>
      </c>
      <c r="C2344" s="203" t="s">
        <v>22189</v>
      </c>
      <c r="D2344" s="205" t="s">
        <v>22190</v>
      </c>
      <c r="E2344" s="202" t="s">
        <v>22191</v>
      </c>
      <c r="F2344" s="204" t="s">
        <v>10231</v>
      </c>
      <c r="G2344" s="204" t="s">
        <v>10232</v>
      </c>
      <c r="H2344" s="204" t="s">
        <v>22066</v>
      </c>
      <c r="I2344" s="204" t="s">
        <v>22067</v>
      </c>
      <c r="J2344" s="204" t="s">
        <v>6321</v>
      </c>
      <c r="K2344" s="204" t="s">
        <v>6321</v>
      </c>
      <c r="L2344" s="204" t="s">
        <v>22068</v>
      </c>
      <c r="M2344" s="204" t="s">
        <v>6423</v>
      </c>
    </row>
    <row r="2345" spans="1:13" ht="56.25" x14ac:dyDescent="0.25">
      <c r="A2345" s="206" t="s">
        <v>22196</v>
      </c>
      <c r="B2345">
        <v>4158</v>
      </c>
      <c r="C2345" s="207" t="s">
        <v>22193</v>
      </c>
      <c r="D2345" s="208" t="s">
        <v>22194</v>
      </c>
      <c r="E2345" s="206" t="s">
        <v>22195</v>
      </c>
      <c r="F2345" s="209" t="s">
        <v>10231</v>
      </c>
      <c r="G2345" s="209" t="s">
        <v>10232</v>
      </c>
      <c r="H2345" s="209" t="s">
        <v>22066</v>
      </c>
      <c r="I2345" s="209" t="s">
        <v>22067</v>
      </c>
      <c r="J2345" s="209" t="s">
        <v>6321</v>
      </c>
      <c r="K2345" s="209" t="s">
        <v>6321</v>
      </c>
      <c r="L2345" s="209" t="s">
        <v>22068</v>
      </c>
      <c r="M2345" s="209" t="s">
        <v>6423</v>
      </c>
    </row>
    <row r="2346" spans="1:13" ht="146.25" x14ac:dyDescent="0.25">
      <c r="A2346" s="202" t="s">
        <v>22200</v>
      </c>
      <c r="B2346">
        <v>4159</v>
      </c>
      <c r="C2346" s="203" t="s">
        <v>22197</v>
      </c>
      <c r="D2346" s="205" t="s">
        <v>22198</v>
      </c>
      <c r="E2346" s="202" t="s">
        <v>22199</v>
      </c>
      <c r="F2346" s="204" t="s">
        <v>10231</v>
      </c>
      <c r="G2346" s="204" t="s">
        <v>10232</v>
      </c>
      <c r="H2346" s="204" t="s">
        <v>22066</v>
      </c>
      <c r="I2346" s="204" t="s">
        <v>22067</v>
      </c>
      <c r="J2346" s="204" t="s">
        <v>6321</v>
      </c>
      <c r="K2346" s="204" t="s">
        <v>6321</v>
      </c>
      <c r="L2346" s="204" t="s">
        <v>22068</v>
      </c>
      <c r="M2346" s="204" t="s">
        <v>6423</v>
      </c>
    </row>
    <row r="2347" spans="1:13" ht="146.25" x14ac:dyDescent="0.25">
      <c r="A2347" s="206" t="s">
        <v>22204</v>
      </c>
      <c r="B2347">
        <v>4160</v>
      </c>
      <c r="C2347" s="207" t="s">
        <v>22201</v>
      </c>
      <c r="D2347" s="208" t="s">
        <v>22202</v>
      </c>
      <c r="E2347" s="206" t="s">
        <v>22203</v>
      </c>
      <c r="F2347" s="209" t="s">
        <v>10231</v>
      </c>
      <c r="G2347" s="209" t="s">
        <v>10232</v>
      </c>
      <c r="H2347" s="209" t="s">
        <v>22066</v>
      </c>
      <c r="I2347" s="209" t="s">
        <v>22067</v>
      </c>
      <c r="J2347" s="209" t="s">
        <v>6321</v>
      </c>
      <c r="K2347" s="209" t="s">
        <v>6321</v>
      </c>
      <c r="L2347" s="209" t="s">
        <v>22068</v>
      </c>
      <c r="M2347" s="209" t="s">
        <v>6423</v>
      </c>
    </row>
    <row r="2348" spans="1:13" ht="101.25" x14ac:dyDescent="0.25">
      <c r="A2348" s="202" t="s">
        <v>22426</v>
      </c>
      <c r="B2348">
        <v>4215</v>
      </c>
      <c r="C2348" s="203" t="s">
        <v>22423</v>
      </c>
      <c r="D2348" s="205" t="s">
        <v>22424</v>
      </c>
      <c r="E2348" s="202" t="s">
        <v>22425</v>
      </c>
      <c r="F2348" s="204" t="s">
        <v>10231</v>
      </c>
      <c r="G2348" s="204" t="s">
        <v>10232</v>
      </c>
      <c r="H2348" s="204" t="s">
        <v>22066</v>
      </c>
      <c r="I2348" s="204" t="s">
        <v>22067</v>
      </c>
      <c r="J2348" s="204" t="s">
        <v>6321</v>
      </c>
      <c r="K2348" s="204" t="s">
        <v>6321</v>
      </c>
      <c r="L2348" s="204" t="s">
        <v>22068</v>
      </c>
      <c r="M2348" s="204" t="s">
        <v>6423</v>
      </c>
    </row>
    <row r="2349" spans="1:13" ht="168.75" x14ac:dyDescent="0.25">
      <c r="A2349" s="202" t="s">
        <v>21967</v>
      </c>
      <c r="B2349">
        <v>4095</v>
      </c>
      <c r="C2349" s="203" t="s">
        <v>21964</v>
      </c>
      <c r="D2349" s="205" t="s">
        <v>21965</v>
      </c>
      <c r="E2349" s="202" t="s">
        <v>21966</v>
      </c>
      <c r="F2349" s="204" t="s">
        <v>6857</v>
      </c>
      <c r="G2349" s="204" t="s">
        <v>6858</v>
      </c>
      <c r="H2349" s="204" t="s">
        <v>6427</v>
      </c>
      <c r="I2349" s="204" t="s">
        <v>6858</v>
      </c>
      <c r="J2349" s="204" t="s">
        <v>6321</v>
      </c>
      <c r="K2349" s="204" t="s">
        <v>6321</v>
      </c>
      <c r="L2349" s="204" t="s">
        <v>6321</v>
      </c>
      <c r="M2349" s="204" t="s">
        <v>831</v>
      </c>
    </row>
    <row r="2350" spans="1:13" ht="33.75" x14ac:dyDescent="0.25">
      <c r="A2350" s="202" t="s">
        <v>11607</v>
      </c>
      <c r="B2350">
        <v>1317</v>
      </c>
      <c r="C2350" s="203" t="s">
        <v>11604</v>
      </c>
      <c r="D2350" s="205" t="s">
        <v>11605</v>
      </c>
      <c r="E2350" s="202" t="s">
        <v>11606</v>
      </c>
      <c r="F2350" s="204" t="s">
        <v>7153</v>
      </c>
      <c r="G2350" s="204" t="s">
        <v>7154</v>
      </c>
      <c r="H2350" s="204" t="s">
        <v>6473</v>
      </c>
      <c r="I2350" s="204" t="s">
        <v>7154</v>
      </c>
      <c r="J2350" s="204" t="s">
        <v>6321</v>
      </c>
      <c r="K2350" s="204" t="s">
        <v>6321</v>
      </c>
      <c r="L2350" s="204" t="s">
        <v>6321</v>
      </c>
      <c r="M2350" s="204" t="s">
        <v>831</v>
      </c>
    </row>
    <row r="2351" spans="1:13" ht="45" x14ac:dyDescent="0.25">
      <c r="A2351" s="202" t="s">
        <v>9531</v>
      </c>
      <c r="B2351">
        <v>727</v>
      </c>
      <c r="C2351" s="203" t="s">
        <v>9528</v>
      </c>
      <c r="D2351" s="205" t="s">
        <v>9529</v>
      </c>
      <c r="E2351" s="202" t="s">
        <v>9530</v>
      </c>
      <c r="F2351" s="204" t="s">
        <v>9495</v>
      </c>
      <c r="G2351" s="204" t="s">
        <v>9496</v>
      </c>
      <c r="H2351" s="204" t="s">
        <v>7479</v>
      </c>
      <c r="I2351" s="204" t="s">
        <v>9532</v>
      </c>
      <c r="J2351" s="204" t="s">
        <v>6321</v>
      </c>
      <c r="K2351" s="204" t="s">
        <v>6321</v>
      </c>
      <c r="L2351" s="204" t="s">
        <v>6321</v>
      </c>
      <c r="M2351" s="204" t="s">
        <v>6429</v>
      </c>
    </row>
    <row r="2352" spans="1:13" ht="135" x14ac:dyDescent="0.25">
      <c r="A2352" s="206" t="s">
        <v>23823</v>
      </c>
      <c r="B2352">
        <v>4594</v>
      </c>
      <c r="C2352" s="207" t="s">
        <v>23820</v>
      </c>
      <c r="D2352" s="208" t="s">
        <v>23821</v>
      </c>
      <c r="E2352" s="206" t="s">
        <v>23822</v>
      </c>
      <c r="F2352" s="209" t="s">
        <v>6857</v>
      </c>
      <c r="G2352" s="209" t="s">
        <v>6858</v>
      </c>
      <c r="H2352" s="209" t="s">
        <v>6427</v>
      </c>
      <c r="I2352" s="209" t="s">
        <v>6858</v>
      </c>
      <c r="J2352" s="209" t="s">
        <v>6321</v>
      </c>
      <c r="K2352" s="209" t="s">
        <v>6321</v>
      </c>
      <c r="L2352" s="209" t="s">
        <v>22664</v>
      </c>
      <c r="M2352" s="209" t="s">
        <v>831</v>
      </c>
    </row>
    <row r="2353" spans="1:13" ht="213.75" x14ac:dyDescent="0.25">
      <c r="A2353" s="202" t="s">
        <v>23827</v>
      </c>
      <c r="B2353">
        <v>4595</v>
      </c>
      <c r="C2353" s="203" t="s">
        <v>23824</v>
      </c>
      <c r="D2353" s="205" t="s">
        <v>23825</v>
      </c>
      <c r="E2353" s="202" t="s">
        <v>23826</v>
      </c>
      <c r="F2353" s="204" t="s">
        <v>6857</v>
      </c>
      <c r="G2353" s="204" t="s">
        <v>6858</v>
      </c>
      <c r="H2353" s="204" t="s">
        <v>6427</v>
      </c>
      <c r="I2353" s="204" t="s">
        <v>6858</v>
      </c>
      <c r="J2353" s="204" t="s">
        <v>6321</v>
      </c>
      <c r="K2353" s="204" t="s">
        <v>6321</v>
      </c>
      <c r="L2353" s="204" t="s">
        <v>22664</v>
      </c>
      <c r="M2353" s="204" t="s">
        <v>831</v>
      </c>
    </row>
    <row r="2354" spans="1:13" ht="202.5" x14ac:dyDescent="0.25">
      <c r="A2354" s="206" t="s">
        <v>22430</v>
      </c>
      <c r="B2354">
        <v>4216</v>
      </c>
      <c r="C2354" s="207" t="s">
        <v>22427</v>
      </c>
      <c r="D2354" s="208" t="s">
        <v>22428</v>
      </c>
      <c r="E2354" s="206" t="s">
        <v>22429</v>
      </c>
      <c r="F2354" s="209" t="s">
        <v>10231</v>
      </c>
      <c r="G2354" s="209" t="s">
        <v>10232</v>
      </c>
      <c r="H2354" s="209" t="s">
        <v>22066</v>
      </c>
      <c r="I2354" s="209" t="s">
        <v>22067</v>
      </c>
      <c r="J2354" s="209" t="s">
        <v>6321</v>
      </c>
      <c r="K2354" s="209" t="s">
        <v>6321</v>
      </c>
      <c r="L2354" s="209" t="s">
        <v>22068</v>
      </c>
      <c r="M2354" s="209" t="s">
        <v>6423</v>
      </c>
    </row>
    <row r="2355" spans="1:13" ht="146.25" x14ac:dyDescent="0.25">
      <c r="A2355" s="202" t="s">
        <v>22208</v>
      </c>
      <c r="B2355">
        <v>4161</v>
      </c>
      <c r="C2355" s="203" t="s">
        <v>22205</v>
      </c>
      <c r="D2355" s="205" t="s">
        <v>22206</v>
      </c>
      <c r="E2355" s="202" t="s">
        <v>22207</v>
      </c>
      <c r="F2355" s="204" t="s">
        <v>10231</v>
      </c>
      <c r="G2355" s="204" t="s">
        <v>10232</v>
      </c>
      <c r="H2355" s="204" t="s">
        <v>22066</v>
      </c>
      <c r="I2355" s="204" t="s">
        <v>22067</v>
      </c>
      <c r="J2355" s="204" t="s">
        <v>6321</v>
      </c>
      <c r="K2355" s="204" t="s">
        <v>6321</v>
      </c>
      <c r="L2355" s="204" t="s">
        <v>22068</v>
      </c>
      <c r="M2355" s="204" t="s">
        <v>6423</v>
      </c>
    </row>
    <row r="2356" spans="1:13" ht="191.25" x14ac:dyDescent="0.25">
      <c r="A2356" s="206" t="s">
        <v>21970</v>
      </c>
      <c r="B2356">
        <v>4096</v>
      </c>
      <c r="C2356" s="207" t="s">
        <v>21968</v>
      </c>
      <c r="D2356" s="208" t="s">
        <v>26104</v>
      </c>
      <c r="E2356" s="206" t="s">
        <v>21969</v>
      </c>
      <c r="F2356" s="209" t="s">
        <v>6857</v>
      </c>
      <c r="G2356" s="209" t="s">
        <v>6858</v>
      </c>
      <c r="H2356" s="209" t="s">
        <v>6427</v>
      </c>
      <c r="I2356" s="209" t="s">
        <v>6858</v>
      </c>
      <c r="J2356" s="209" t="s">
        <v>6321</v>
      </c>
      <c r="K2356" s="209" t="s">
        <v>6321</v>
      </c>
      <c r="L2356" s="209" t="s">
        <v>6321</v>
      </c>
      <c r="M2356" s="209" t="s">
        <v>831</v>
      </c>
    </row>
    <row r="2357" spans="1:13" ht="191.25" x14ac:dyDescent="0.25">
      <c r="A2357" s="202" t="s">
        <v>22964</v>
      </c>
      <c r="B2357">
        <v>4355</v>
      </c>
      <c r="C2357" s="203" t="s">
        <v>22961</v>
      </c>
      <c r="D2357" s="205" t="s">
        <v>22962</v>
      </c>
      <c r="E2357" s="202" t="s">
        <v>22963</v>
      </c>
      <c r="F2357" s="204" t="s">
        <v>22839</v>
      </c>
      <c r="G2357" s="204" t="s">
        <v>22840</v>
      </c>
      <c r="H2357" s="204" t="s">
        <v>6427</v>
      </c>
      <c r="I2357" s="204" t="s">
        <v>22840</v>
      </c>
      <c r="J2357" s="204" t="s">
        <v>6321</v>
      </c>
      <c r="K2357" s="204" t="s">
        <v>6321</v>
      </c>
      <c r="L2357" s="204" t="s">
        <v>2115</v>
      </c>
      <c r="M2357" s="204" t="s">
        <v>6330</v>
      </c>
    </row>
    <row r="2358" spans="1:13" ht="225" x14ac:dyDescent="0.25">
      <c r="A2358" s="206" t="s">
        <v>22880</v>
      </c>
      <c r="B2358">
        <v>4334</v>
      </c>
      <c r="C2358" s="207" t="s">
        <v>22877</v>
      </c>
      <c r="D2358" s="208" t="s">
        <v>22878</v>
      </c>
      <c r="E2358" s="206" t="s">
        <v>22879</v>
      </c>
      <c r="F2358" s="209" t="s">
        <v>22839</v>
      </c>
      <c r="G2358" s="209" t="s">
        <v>22840</v>
      </c>
      <c r="H2358" s="209" t="s">
        <v>6427</v>
      </c>
      <c r="I2358" s="209" t="s">
        <v>22840</v>
      </c>
      <c r="J2358" s="209" t="s">
        <v>6321</v>
      </c>
      <c r="K2358" s="209" t="s">
        <v>6321</v>
      </c>
      <c r="L2358" s="209" t="s">
        <v>2115</v>
      </c>
      <c r="M2358" s="209" t="s">
        <v>6330</v>
      </c>
    </row>
    <row r="2359" spans="1:13" ht="303.75" x14ac:dyDescent="0.25">
      <c r="A2359" s="202" t="s">
        <v>21973</v>
      </c>
      <c r="B2359">
        <v>4097</v>
      </c>
      <c r="C2359" s="203" t="s">
        <v>21971</v>
      </c>
      <c r="D2359" s="205" t="s">
        <v>26105</v>
      </c>
      <c r="E2359" s="202" t="s">
        <v>21972</v>
      </c>
      <c r="F2359" s="204" t="s">
        <v>6857</v>
      </c>
      <c r="G2359" s="204" t="s">
        <v>6858</v>
      </c>
      <c r="H2359" s="204" t="s">
        <v>6427</v>
      </c>
      <c r="I2359" s="204" t="s">
        <v>6858</v>
      </c>
      <c r="J2359" s="204" t="s">
        <v>6321</v>
      </c>
      <c r="K2359" s="204" t="s">
        <v>6321</v>
      </c>
      <c r="L2359" s="204" t="s">
        <v>6321</v>
      </c>
      <c r="M2359" s="204" t="s">
        <v>831</v>
      </c>
    </row>
    <row r="2360" spans="1:13" ht="180" x14ac:dyDescent="0.25">
      <c r="A2360" s="206" t="s">
        <v>22212</v>
      </c>
      <c r="B2360">
        <v>4162</v>
      </c>
      <c r="C2360" s="207" t="s">
        <v>22209</v>
      </c>
      <c r="D2360" s="208" t="s">
        <v>22210</v>
      </c>
      <c r="E2360" s="206" t="s">
        <v>22211</v>
      </c>
      <c r="F2360" s="209" t="s">
        <v>10231</v>
      </c>
      <c r="G2360" s="209" t="s">
        <v>10232</v>
      </c>
      <c r="H2360" s="209" t="s">
        <v>22066</v>
      </c>
      <c r="I2360" s="209" t="s">
        <v>22067</v>
      </c>
      <c r="J2360" s="209" t="s">
        <v>6321</v>
      </c>
      <c r="K2360" s="209" t="s">
        <v>6321</v>
      </c>
      <c r="L2360" s="209" t="s">
        <v>22068</v>
      </c>
      <c r="M2360" s="209" t="s">
        <v>6423</v>
      </c>
    </row>
    <row r="2361" spans="1:13" ht="270" x14ac:dyDescent="0.25">
      <c r="A2361" s="202" t="s">
        <v>22216</v>
      </c>
      <c r="B2361">
        <v>4163</v>
      </c>
      <c r="C2361" s="203" t="s">
        <v>22213</v>
      </c>
      <c r="D2361" s="205" t="s">
        <v>22214</v>
      </c>
      <c r="E2361" s="202" t="s">
        <v>22215</v>
      </c>
      <c r="F2361" s="204" t="s">
        <v>10231</v>
      </c>
      <c r="G2361" s="204" t="s">
        <v>10232</v>
      </c>
      <c r="H2361" s="204" t="s">
        <v>22066</v>
      </c>
      <c r="I2361" s="204" t="s">
        <v>22067</v>
      </c>
      <c r="J2361" s="204" t="s">
        <v>6321</v>
      </c>
      <c r="K2361" s="204" t="s">
        <v>6321</v>
      </c>
      <c r="L2361" s="204" t="s">
        <v>22068</v>
      </c>
      <c r="M2361" s="204" t="s">
        <v>6423</v>
      </c>
    </row>
    <row r="2362" spans="1:13" ht="281.25" x14ac:dyDescent="0.25">
      <c r="A2362" s="202" t="s">
        <v>23293</v>
      </c>
      <c r="B2362">
        <v>4437</v>
      </c>
      <c r="C2362" s="203" t="s">
        <v>23290</v>
      </c>
      <c r="D2362" s="205" t="s">
        <v>23291</v>
      </c>
      <c r="E2362" s="202" t="s">
        <v>23292</v>
      </c>
      <c r="F2362" s="204" t="s">
        <v>22839</v>
      </c>
      <c r="G2362" s="204" t="s">
        <v>22840</v>
      </c>
      <c r="H2362" s="204" t="s">
        <v>6427</v>
      </c>
      <c r="I2362" s="204" t="s">
        <v>22840</v>
      </c>
      <c r="J2362" s="204" t="s">
        <v>6321</v>
      </c>
      <c r="K2362" s="204" t="s">
        <v>6321</v>
      </c>
      <c r="L2362" s="204" t="s">
        <v>2115</v>
      </c>
      <c r="M2362" s="204" t="s">
        <v>6330</v>
      </c>
    </row>
    <row r="2363" spans="1:13" ht="146.25" x14ac:dyDescent="0.25">
      <c r="A2363" s="202" t="s">
        <v>22434</v>
      </c>
      <c r="B2363">
        <v>4217</v>
      </c>
      <c r="C2363" s="203" t="s">
        <v>22431</v>
      </c>
      <c r="D2363" s="205" t="s">
        <v>22432</v>
      </c>
      <c r="E2363" s="202" t="s">
        <v>22433</v>
      </c>
      <c r="F2363" s="204" t="s">
        <v>10231</v>
      </c>
      <c r="G2363" s="204" t="s">
        <v>10232</v>
      </c>
      <c r="H2363" s="204" t="s">
        <v>22066</v>
      </c>
      <c r="I2363" s="204" t="s">
        <v>22067</v>
      </c>
      <c r="J2363" s="204" t="s">
        <v>6321</v>
      </c>
      <c r="K2363" s="204" t="s">
        <v>6321</v>
      </c>
      <c r="L2363" s="204" t="s">
        <v>22068</v>
      </c>
      <c r="M2363" s="204" t="s">
        <v>6423</v>
      </c>
    </row>
    <row r="2364" spans="1:13" ht="135" x14ac:dyDescent="0.25">
      <c r="A2364" s="206" t="s">
        <v>23831</v>
      </c>
      <c r="B2364">
        <v>4596</v>
      </c>
      <c r="C2364" s="207" t="s">
        <v>23828</v>
      </c>
      <c r="D2364" s="208" t="s">
        <v>23829</v>
      </c>
      <c r="E2364" s="206" t="s">
        <v>23830</v>
      </c>
      <c r="F2364" s="209" t="s">
        <v>6857</v>
      </c>
      <c r="G2364" s="209" t="s">
        <v>6858</v>
      </c>
      <c r="H2364" s="209" t="s">
        <v>6427</v>
      </c>
      <c r="I2364" s="209" t="s">
        <v>6858</v>
      </c>
      <c r="J2364" s="209" t="s">
        <v>6321</v>
      </c>
      <c r="K2364" s="209" t="s">
        <v>6321</v>
      </c>
      <c r="L2364" s="209" t="s">
        <v>22664</v>
      </c>
      <c r="M2364" s="209" t="s">
        <v>831</v>
      </c>
    </row>
    <row r="2365" spans="1:13" ht="180" x14ac:dyDescent="0.25">
      <c r="A2365" s="206" t="s">
        <v>22438</v>
      </c>
      <c r="B2365">
        <v>4218</v>
      </c>
      <c r="C2365" s="207" t="s">
        <v>22435</v>
      </c>
      <c r="D2365" s="208" t="s">
        <v>22436</v>
      </c>
      <c r="E2365" s="206" t="s">
        <v>22437</v>
      </c>
      <c r="F2365" s="209" t="s">
        <v>10231</v>
      </c>
      <c r="G2365" s="209" t="s">
        <v>10232</v>
      </c>
      <c r="H2365" s="209" t="s">
        <v>22066</v>
      </c>
      <c r="I2365" s="209" t="s">
        <v>22067</v>
      </c>
      <c r="J2365" s="209" t="s">
        <v>6321</v>
      </c>
      <c r="K2365" s="209" t="s">
        <v>6321</v>
      </c>
      <c r="L2365" s="209" t="s">
        <v>22068</v>
      </c>
      <c r="M2365" s="209" t="s">
        <v>6423</v>
      </c>
    </row>
    <row r="2366" spans="1:13" ht="45" x14ac:dyDescent="0.25">
      <c r="A2366" s="202" t="s">
        <v>21801</v>
      </c>
      <c r="B2366">
        <v>4047</v>
      </c>
      <c r="C2366" s="203" t="s">
        <v>21798</v>
      </c>
      <c r="D2366" s="205" t="s">
        <v>21799</v>
      </c>
      <c r="E2366" s="202" t="s">
        <v>21800</v>
      </c>
      <c r="F2366" s="204" t="s">
        <v>8098</v>
      </c>
      <c r="G2366" s="204" t="s">
        <v>8099</v>
      </c>
      <c r="H2366" s="204" t="s">
        <v>6427</v>
      </c>
      <c r="I2366" s="204" t="s">
        <v>8099</v>
      </c>
      <c r="J2366" s="204" t="s">
        <v>6321</v>
      </c>
      <c r="K2366" s="204" t="s">
        <v>6321</v>
      </c>
      <c r="L2366" s="204" t="s">
        <v>21603</v>
      </c>
      <c r="M2366" s="204" t="s">
        <v>6330</v>
      </c>
    </row>
    <row r="2367" spans="1:13" ht="247.5" x14ac:dyDescent="0.25">
      <c r="A2367" s="202" t="s">
        <v>22442</v>
      </c>
      <c r="B2367">
        <v>4219</v>
      </c>
      <c r="C2367" s="203" t="s">
        <v>22439</v>
      </c>
      <c r="D2367" s="205" t="s">
        <v>22440</v>
      </c>
      <c r="E2367" s="202" t="s">
        <v>22441</v>
      </c>
      <c r="F2367" s="204" t="s">
        <v>10231</v>
      </c>
      <c r="G2367" s="204" t="s">
        <v>10232</v>
      </c>
      <c r="H2367" s="204" t="s">
        <v>22066</v>
      </c>
      <c r="I2367" s="204" t="s">
        <v>22067</v>
      </c>
      <c r="J2367" s="204" t="s">
        <v>6321</v>
      </c>
      <c r="K2367" s="204" t="s">
        <v>6321</v>
      </c>
      <c r="L2367" s="204" t="s">
        <v>22068</v>
      </c>
      <c r="M2367" s="204" t="s">
        <v>6423</v>
      </c>
    </row>
    <row r="2368" spans="1:13" ht="236.25" x14ac:dyDescent="0.25">
      <c r="A2368" s="206" t="s">
        <v>22446</v>
      </c>
      <c r="B2368">
        <v>4220</v>
      </c>
      <c r="C2368" s="207" t="s">
        <v>22443</v>
      </c>
      <c r="D2368" s="208" t="s">
        <v>22444</v>
      </c>
      <c r="E2368" s="206" t="s">
        <v>22445</v>
      </c>
      <c r="F2368" s="209" t="s">
        <v>10231</v>
      </c>
      <c r="G2368" s="209" t="s">
        <v>10232</v>
      </c>
      <c r="H2368" s="209" t="s">
        <v>22066</v>
      </c>
      <c r="I2368" s="209" t="s">
        <v>22067</v>
      </c>
      <c r="J2368" s="209" t="s">
        <v>6321</v>
      </c>
      <c r="K2368" s="209" t="s">
        <v>6321</v>
      </c>
      <c r="L2368" s="209" t="s">
        <v>22068</v>
      </c>
      <c r="M2368" s="209" t="s">
        <v>6423</v>
      </c>
    </row>
    <row r="2369" spans="1:13" ht="157.5" x14ac:dyDescent="0.25">
      <c r="A2369" s="206" t="s">
        <v>22220</v>
      </c>
      <c r="B2369">
        <v>4164</v>
      </c>
      <c r="C2369" s="207" t="s">
        <v>22217</v>
      </c>
      <c r="D2369" s="208" t="s">
        <v>22218</v>
      </c>
      <c r="E2369" s="206" t="s">
        <v>22219</v>
      </c>
      <c r="F2369" s="209" t="s">
        <v>10231</v>
      </c>
      <c r="G2369" s="209" t="s">
        <v>10232</v>
      </c>
      <c r="H2369" s="209" t="s">
        <v>22066</v>
      </c>
      <c r="I2369" s="209" t="s">
        <v>22067</v>
      </c>
      <c r="J2369" s="209" t="s">
        <v>6321</v>
      </c>
      <c r="K2369" s="209" t="s">
        <v>6321</v>
      </c>
      <c r="L2369" s="209" t="s">
        <v>22068</v>
      </c>
      <c r="M2369" s="209" t="s">
        <v>6423</v>
      </c>
    </row>
    <row r="2370" spans="1:13" ht="168.75" x14ac:dyDescent="0.25">
      <c r="A2370" s="202" t="s">
        <v>22224</v>
      </c>
      <c r="B2370">
        <v>4165</v>
      </c>
      <c r="C2370" s="203" t="s">
        <v>22221</v>
      </c>
      <c r="D2370" s="205" t="s">
        <v>22222</v>
      </c>
      <c r="E2370" s="202" t="s">
        <v>22223</v>
      </c>
      <c r="F2370" s="204" t="s">
        <v>10231</v>
      </c>
      <c r="G2370" s="204" t="s">
        <v>10232</v>
      </c>
      <c r="H2370" s="204" t="s">
        <v>22066</v>
      </c>
      <c r="I2370" s="204" t="s">
        <v>22067</v>
      </c>
      <c r="J2370" s="204" t="s">
        <v>6321</v>
      </c>
      <c r="K2370" s="204" t="s">
        <v>6321</v>
      </c>
      <c r="L2370" s="204" t="s">
        <v>22068</v>
      </c>
      <c r="M2370" s="204" t="s">
        <v>6423</v>
      </c>
    </row>
    <row r="2371" spans="1:13" ht="157.5" x14ac:dyDescent="0.25">
      <c r="A2371" s="202" t="s">
        <v>22450</v>
      </c>
      <c r="B2371">
        <v>4221</v>
      </c>
      <c r="C2371" s="203" t="s">
        <v>22447</v>
      </c>
      <c r="D2371" s="205" t="s">
        <v>22448</v>
      </c>
      <c r="E2371" s="202" t="s">
        <v>22449</v>
      </c>
      <c r="F2371" s="204" t="s">
        <v>10231</v>
      </c>
      <c r="G2371" s="204" t="s">
        <v>10232</v>
      </c>
      <c r="H2371" s="204" t="s">
        <v>22066</v>
      </c>
      <c r="I2371" s="204" t="s">
        <v>22067</v>
      </c>
      <c r="J2371" s="204" t="s">
        <v>6321</v>
      </c>
      <c r="K2371" s="204" t="s">
        <v>6321</v>
      </c>
      <c r="L2371" s="204" t="s">
        <v>22068</v>
      </c>
      <c r="M2371" s="204" t="s">
        <v>6423</v>
      </c>
    </row>
    <row r="2372" spans="1:13" ht="202.5" x14ac:dyDescent="0.25">
      <c r="A2372" s="206" t="s">
        <v>22454</v>
      </c>
      <c r="B2372">
        <v>4222</v>
      </c>
      <c r="C2372" s="207" t="s">
        <v>22451</v>
      </c>
      <c r="D2372" s="208" t="s">
        <v>22452</v>
      </c>
      <c r="E2372" s="206" t="s">
        <v>22453</v>
      </c>
      <c r="F2372" s="209" t="s">
        <v>10231</v>
      </c>
      <c r="G2372" s="209" t="s">
        <v>10232</v>
      </c>
      <c r="H2372" s="209" t="s">
        <v>22066</v>
      </c>
      <c r="I2372" s="209" t="s">
        <v>22067</v>
      </c>
      <c r="J2372" s="209" t="s">
        <v>6321</v>
      </c>
      <c r="K2372" s="209" t="s">
        <v>6321</v>
      </c>
      <c r="L2372" s="209" t="s">
        <v>22068</v>
      </c>
      <c r="M2372" s="209" t="s">
        <v>6423</v>
      </c>
    </row>
    <row r="2373" spans="1:13" ht="146.25" x14ac:dyDescent="0.25">
      <c r="A2373" s="202" t="s">
        <v>22458</v>
      </c>
      <c r="B2373">
        <v>4223</v>
      </c>
      <c r="C2373" s="203" t="s">
        <v>22455</v>
      </c>
      <c r="D2373" s="205" t="s">
        <v>22456</v>
      </c>
      <c r="E2373" s="202" t="s">
        <v>22457</v>
      </c>
      <c r="F2373" s="204" t="s">
        <v>10231</v>
      </c>
      <c r="G2373" s="204" t="s">
        <v>10232</v>
      </c>
      <c r="H2373" s="204" t="s">
        <v>22066</v>
      </c>
      <c r="I2373" s="204" t="s">
        <v>22067</v>
      </c>
      <c r="J2373" s="204" t="s">
        <v>6321</v>
      </c>
      <c r="K2373" s="204" t="s">
        <v>6321</v>
      </c>
      <c r="L2373" s="204" t="s">
        <v>22068</v>
      </c>
      <c r="M2373" s="204" t="s">
        <v>6423</v>
      </c>
    </row>
    <row r="2374" spans="1:13" ht="225" x14ac:dyDescent="0.25">
      <c r="A2374" s="206" t="s">
        <v>22462</v>
      </c>
      <c r="B2374">
        <v>4224</v>
      </c>
      <c r="C2374" s="207" t="s">
        <v>22459</v>
      </c>
      <c r="D2374" s="208" t="s">
        <v>22460</v>
      </c>
      <c r="E2374" s="206" t="s">
        <v>22461</v>
      </c>
      <c r="F2374" s="209" t="s">
        <v>10231</v>
      </c>
      <c r="G2374" s="209" t="s">
        <v>10232</v>
      </c>
      <c r="H2374" s="209" t="s">
        <v>22066</v>
      </c>
      <c r="I2374" s="209" t="s">
        <v>22067</v>
      </c>
      <c r="J2374" s="209" t="s">
        <v>6321</v>
      </c>
      <c r="K2374" s="209" t="s">
        <v>6321</v>
      </c>
      <c r="L2374" s="209" t="s">
        <v>22068</v>
      </c>
      <c r="M2374" s="209" t="s">
        <v>6423</v>
      </c>
    </row>
    <row r="2375" spans="1:13" ht="191.25" x14ac:dyDescent="0.25">
      <c r="A2375" s="206" t="s">
        <v>22228</v>
      </c>
      <c r="B2375">
        <v>4166</v>
      </c>
      <c r="C2375" s="207" t="s">
        <v>22225</v>
      </c>
      <c r="D2375" s="208" t="s">
        <v>22226</v>
      </c>
      <c r="E2375" s="206" t="s">
        <v>22227</v>
      </c>
      <c r="F2375" s="209" t="s">
        <v>10231</v>
      </c>
      <c r="G2375" s="209" t="s">
        <v>10232</v>
      </c>
      <c r="H2375" s="209" t="s">
        <v>22066</v>
      </c>
      <c r="I2375" s="209" t="s">
        <v>22067</v>
      </c>
      <c r="J2375" s="209" t="s">
        <v>6321</v>
      </c>
      <c r="K2375" s="209" t="s">
        <v>6321</v>
      </c>
      <c r="L2375" s="209" t="s">
        <v>22068</v>
      </c>
      <c r="M2375" s="209" t="s">
        <v>6423</v>
      </c>
    </row>
    <row r="2376" spans="1:13" ht="213.75" x14ac:dyDescent="0.25">
      <c r="A2376" s="202" t="s">
        <v>22232</v>
      </c>
      <c r="B2376">
        <v>4167</v>
      </c>
      <c r="C2376" s="203" t="s">
        <v>22229</v>
      </c>
      <c r="D2376" s="205" t="s">
        <v>22230</v>
      </c>
      <c r="E2376" s="202" t="s">
        <v>22231</v>
      </c>
      <c r="F2376" s="204" t="s">
        <v>10231</v>
      </c>
      <c r="G2376" s="204" t="s">
        <v>10232</v>
      </c>
      <c r="H2376" s="204" t="s">
        <v>22066</v>
      </c>
      <c r="I2376" s="204" t="s">
        <v>22067</v>
      </c>
      <c r="J2376" s="204" t="s">
        <v>6321</v>
      </c>
      <c r="K2376" s="204" t="s">
        <v>6321</v>
      </c>
      <c r="L2376" s="204" t="s">
        <v>22068</v>
      </c>
      <c r="M2376" s="204" t="s">
        <v>6423</v>
      </c>
    </row>
    <row r="2377" spans="1:13" ht="157.5" x14ac:dyDescent="0.25">
      <c r="A2377" s="202" t="s">
        <v>22466</v>
      </c>
      <c r="B2377">
        <v>4225</v>
      </c>
      <c r="C2377" s="203" t="s">
        <v>22463</v>
      </c>
      <c r="D2377" s="205" t="s">
        <v>22464</v>
      </c>
      <c r="E2377" s="202" t="s">
        <v>22465</v>
      </c>
      <c r="F2377" s="204" t="s">
        <v>10231</v>
      </c>
      <c r="G2377" s="204" t="s">
        <v>10232</v>
      </c>
      <c r="H2377" s="204" t="s">
        <v>22066</v>
      </c>
      <c r="I2377" s="204" t="s">
        <v>22067</v>
      </c>
      <c r="J2377" s="204" t="s">
        <v>6321</v>
      </c>
      <c r="K2377" s="204" t="s">
        <v>6321</v>
      </c>
      <c r="L2377" s="204" t="s">
        <v>22068</v>
      </c>
      <c r="M2377" s="204" t="s">
        <v>6423</v>
      </c>
    </row>
    <row r="2378" spans="1:13" ht="168.75" x14ac:dyDescent="0.25">
      <c r="A2378" s="206" t="s">
        <v>22470</v>
      </c>
      <c r="B2378">
        <v>4226</v>
      </c>
      <c r="C2378" s="207" t="s">
        <v>22467</v>
      </c>
      <c r="D2378" s="208" t="s">
        <v>22468</v>
      </c>
      <c r="E2378" s="206" t="s">
        <v>22469</v>
      </c>
      <c r="F2378" s="209" t="s">
        <v>10231</v>
      </c>
      <c r="G2378" s="209" t="s">
        <v>10232</v>
      </c>
      <c r="H2378" s="209" t="s">
        <v>22066</v>
      </c>
      <c r="I2378" s="209" t="s">
        <v>22067</v>
      </c>
      <c r="J2378" s="209" t="s">
        <v>6321</v>
      </c>
      <c r="K2378" s="209" t="s">
        <v>6321</v>
      </c>
      <c r="L2378" s="209" t="s">
        <v>22068</v>
      </c>
      <c r="M2378" s="209" t="s">
        <v>6423</v>
      </c>
    </row>
    <row r="2379" spans="1:13" ht="146.25" x14ac:dyDescent="0.25">
      <c r="A2379" s="206" t="s">
        <v>22236</v>
      </c>
      <c r="B2379">
        <v>4168</v>
      </c>
      <c r="C2379" s="207" t="s">
        <v>22233</v>
      </c>
      <c r="D2379" s="208" t="s">
        <v>22234</v>
      </c>
      <c r="E2379" s="206" t="s">
        <v>22235</v>
      </c>
      <c r="F2379" s="209" t="s">
        <v>10231</v>
      </c>
      <c r="G2379" s="209" t="s">
        <v>10232</v>
      </c>
      <c r="H2379" s="209" t="s">
        <v>22066</v>
      </c>
      <c r="I2379" s="209" t="s">
        <v>22067</v>
      </c>
      <c r="J2379" s="209" t="s">
        <v>6321</v>
      </c>
      <c r="K2379" s="209" t="s">
        <v>6321</v>
      </c>
      <c r="L2379" s="209" t="s">
        <v>22068</v>
      </c>
      <c r="M2379" s="209" t="s">
        <v>6423</v>
      </c>
    </row>
    <row r="2380" spans="1:13" ht="191.25" x14ac:dyDescent="0.25">
      <c r="A2380" s="206" t="s">
        <v>22245</v>
      </c>
      <c r="B2380">
        <v>4170</v>
      </c>
      <c r="C2380" s="207" t="s">
        <v>22242</v>
      </c>
      <c r="D2380" s="208" t="s">
        <v>22243</v>
      </c>
      <c r="E2380" s="206" t="s">
        <v>22244</v>
      </c>
      <c r="F2380" s="209" t="s">
        <v>10231</v>
      </c>
      <c r="G2380" s="209" t="s">
        <v>10232</v>
      </c>
      <c r="H2380" s="209" t="s">
        <v>22066</v>
      </c>
      <c r="I2380" s="209" t="s">
        <v>22067</v>
      </c>
      <c r="J2380" s="209" t="s">
        <v>6321</v>
      </c>
      <c r="K2380" s="209" t="s">
        <v>6321</v>
      </c>
      <c r="L2380" s="209" t="s">
        <v>22068</v>
      </c>
      <c r="M2380" s="209" t="s">
        <v>6423</v>
      </c>
    </row>
    <row r="2381" spans="1:13" ht="146.25" x14ac:dyDescent="0.25">
      <c r="A2381" s="202" t="s">
        <v>22474</v>
      </c>
      <c r="B2381">
        <v>4227</v>
      </c>
      <c r="C2381" s="203" t="s">
        <v>22471</v>
      </c>
      <c r="D2381" s="205" t="s">
        <v>22472</v>
      </c>
      <c r="E2381" s="202" t="s">
        <v>22473</v>
      </c>
      <c r="F2381" s="204" t="s">
        <v>10231</v>
      </c>
      <c r="G2381" s="204" t="s">
        <v>10232</v>
      </c>
      <c r="H2381" s="204" t="s">
        <v>22066</v>
      </c>
      <c r="I2381" s="204" t="s">
        <v>22067</v>
      </c>
      <c r="J2381" s="204" t="s">
        <v>6321</v>
      </c>
      <c r="K2381" s="204" t="s">
        <v>6321</v>
      </c>
      <c r="L2381" s="204" t="s">
        <v>22068</v>
      </c>
      <c r="M2381" s="204" t="s">
        <v>6423</v>
      </c>
    </row>
    <row r="2382" spans="1:13" ht="101.25" x14ac:dyDescent="0.25">
      <c r="A2382" s="206" t="s">
        <v>22478</v>
      </c>
      <c r="B2382">
        <v>4228</v>
      </c>
      <c r="C2382" s="207" t="s">
        <v>22475</v>
      </c>
      <c r="D2382" s="208" t="s">
        <v>22476</v>
      </c>
      <c r="E2382" s="206" t="s">
        <v>22477</v>
      </c>
      <c r="F2382" s="209" t="s">
        <v>10231</v>
      </c>
      <c r="G2382" s="209" t="s">
        <v>10232</v>
      </c>
      <c r="H2382" s="209" t="s">
        <v>22066</v>
      </c>
      <c r="I2382" s="209" t="s">
        <v>22067</v>
      </c>
      <c r="J2382" s="209" t="s">
        <v>6321</v>
      </c>
      <c r="K2382" s="209" t="s">
        <v>6321</v>
      </c>
      <c r="L2382" s="209" t="s">
        <v>22068</v>
      </c>
      <c r="M2382" s="209" t="s">
        <v>6423</v>
      </c>
    </row>
    <row r="2383" spans="1:13" ht="146.25" x14ac:dyDescent="0.25">
      <c r="A2383" s="202" t="s">
        <v>22240</v>
      </c>
      <c r="B2383">
        <v>4169</v>
      </c>
      <c r="C2383" s="203" t="s">
        <v>22237</v>
      </c>
      <c r="D2383" s="205" t="s">
        <v>22238</v>
      </c>
      <c r="E2383" s="202" t="s">
        <v>22239</v>
      </c>
      <c r="F2383" s="204" t="s">
        <v>10231</v>
      </c>
      <c r="G2383" s="204" t="s">
        <v>10232</v>
      </c>
      <c r="H2383" s="204" t="s">
        <v>22241</v>
      </c>
      <c r="I2383" s="204" t="s">
        <v>10234</v>
      </c>
      <c r="J2383" s="204" t="s">
        <v>6321</v>
      </c>
      <c r="K2383" s="204" t="s">
        <v>6321</v>
      </c>
      <c r="L2383" s="204" t="s">
        <v>22068</v>
      </c>
      <c r="M2383" s="204" t="s">
        <v>6423</v>
      </c>
    </row>
    <row r="2384" spans="1:13" ht="225" x14ac:dyDescent="0.25">
      <c r="A2384" s="206" t="s">
        <v>23024</v>
      </c>
      <c r="B2384">
        <v>4370</v>
      </c>
      <c r="C2384" s="207" t="s">
        <v>23021</v>
      </c>
      <c r="D2384" s="208" t="s">
        <v>23022</v>
      </c>
      <c r="E2384" s="206" t="s">
        <v>23023</v>
      </c>
      <c r="F2384" s="209" t="s">
        <v>22839</v>
      </c>
      <c r="G2384" s="209" t="s">
        <v>22840</v>
      </c>
      <c r="H2384" s="209" t="s">
        <v>6427</v>
      </c>
      <c r="I2384" s="209" t="s">
        <v>22840</v>
      </c>
      <c r="J2384" s="209" t="s">
        <v>6321</v>
      </c>
      <c r="K2384" s="209" t="s">
        <v>6321</v>
      </c>
      <c r="L2384" s="209" t="s">
        <v>2115</v>
      </c>
      <c r="M2384" s="209" t="s">
        <v>6330</v>
      </c>
    </row>
    <row r="2385" spans="1:13" ht="270" x14ac:dyDescent="0.25">
      <c r="A2385" s="206" t="s">
        <v>23297</v>
      </c>
      <c r="B2385">
        <v>4438</v>
      </c>
      <c r="C2385" s="207" t="s">
        <v>23294</v>
      </c>
      <c r="D2385" s="208" t="s">
        <v>23295</v>
      </c>
      <c r="E2385" s="206" t="s">
        <v>23296</v>
      </c>
      <c r="F2385" s="209" t="s">
        <v>22839</v>
      </c>
      <c r="G2385" s="209" t="s">
        <v>22840</v>
      </c>
      <c r="H2385" s="209" t="s">
        <v>6427</v>
      </c>
      <c r="I2385" s="209" t="s">
        <v>22840</v>
      </c>
      <c r="J2385" s="209" t="s">
        <v>6321</v>
      </c>
      <c r="K2385" s="209" t="s">
        <v>6321</v>
      </c>
      <c r="L2385" s="209" t="s">
        <v>2115</v>
      </c>
      <c r="M2385" s="209" t="s">
        <v>6330</v>
      </c>
    </row>
    <row r="2386" spans="1:13" ht="202.5" x14ac:dyDescent="0.25">
      <c r="A2386" s="202" t="s">
        <v>22884</v>
      </c>
      <c r="B2386">
        <v>4335</v>
      </c>
      <c r="C2386" s="203" t="s">
        <v>22881</v>
      </c>
      <c r="D2386" s="205" t="s">
        <v>22882</v>
      </c>
      <c r="E2386" s="202" t="s">
        <v>22883</v>
      </c>
      <c r="F2386" s="204" t="s">
        <v>22839</v>
      </c>
      <c r="G2386" s="204" t="s">
        <v>22840</v>
      </c>
      <c r="H2386" s="204" t="s">
        <v>6427</v>
      </c>
      <c r="I2386" s="204" t="s">
        <v>22840</v>
      </c>
      <c r="J2386" s="204" t="s">
        <v>6321</v>
      </c>
      <c r="K2386" s="204" t="s">
        <v>6321</v>
      </c>
      <c r="L2386" s="204" t="s">
        <v>2115</v>
      </c>
      <c r="M2386" s="204" t="s">
        <v>6330</v>
      </c>
    </row>
    <row r="2387" spans="1:13" ht="191.25" x14ac:dyDescent="0.25">
      <c r="A2387" s="202" t="s">
        <v>23301</v>
      </c>
      <c r="B2387">
        <v>4439</v>
      </c>
      <c r="C2387" s="203" t="s">
        <v>23298</v>
      </c>
      <c r="D2387" s="205" t="s">
        <v>23299</v>
      </c>
      <c r="E2387" s="202" t="s">
        <v>23300</v>
      </c>
      <c r="F2387" s="204" t="s">
        <v>22839</v>
      </c>
      <c r="G2387" s="204" t="s">
        <v>22840</v>
      </c>
      <c r="H2387" s="204" t="s">
        <v>6427</v>
      </c>
      <c r="I2387" s="204" t="s">
        <v>22840</v>
      </c>
      <c r="J2387" s="204" t="s">
        <v>6321</v>
      </c>
      <c r="K2387" s="204" t="s">
        <v>6321</v>
      </c>
      <c r="L2387" s="204" t="s">
        <v>2115</v>
      </c>
      <c r="M2387" s="204" t="s">
        <v>6330</v>
      </c>
    </row>
    <row r="2388" spans="1:13" ht="168.75" x14ac:dyDescent="0.25">
      <c r="A2388" s="206" t="s">
        <v>21423</v>
      </c>
      <c r="B2388">
        <v>3940</v>
      </c>
      <c r="C2388" s="207" t="s">
        <v>21420</v>
      </c>
      <c r="D2388" s="208" t="s">
        <v>21421</v>
      </c>
      <c r="E2388" s="206" t="s">
        <v>21422</v>
      </c>
      <c r="F2388" s="209" t="s">
        <v>8098</v>
      </c>
      <c r="G2388" s="209" t="s">
        <v>8099</v>
      </c>
      <c r="H2388" s="209" t="s">
        <v>6427</v>
      </c>
      <c r="I2388" s="209" t="s">
        <v>8099</v>
      </c>
      <c r="J2388" s="209" t="s">
        <v>6321</v>
      </c>
      <c r="K2388" s="209" t="s">
        <v>6321</v>
      </c>
      <c r="L2388" s="209" t="s">
        <v>21311</v>
      </c>
      <c r="M2388" s="209" t="s">
        <v>6330</v>
      </c>
    </row>
    <row r="2389" spans="1:13" ht="168.75" x14ac:dyDescent="0.25">
      <c r="A2389" s="202" t="s">
        <v>22249</v>
      </c>
      <c r="B2389">
        <v>4171</v>
      </c>
      <c r="C2389" s="203" t="s">
        <v>22246</v>
      </c>
      <c r="D2389" s="205" t="s">
        <v>22247</v>
      </c>
      <c r="E2389" s="202" t="s">
        <v>22248</v>
      </c>
      <c r="F2389" s="204" t="s">
        <v>10231</v>
      </c>
      <c r="G2389" s="204" t="s">
        <v>10232</v>
      </c>
      <c r="H2389" s="204" t="s">
        <v>22066</v>
      </c>
      <c r="I2389" s="204" t="s">
        <v>22067</v>
      </c>
      <c r="J2389" s="204" t="s">
        <v>6321</v>
      </c>
      <c r="K2389" s="204" t="s">
        <v>6321</v>
      </c>
      <c r="L2389" s="204" t="s">
        <v>22068</v>
      </c>
      <c r="M2389" s="204" t="s">
        <v>6423</v>
      </c>
    </row>
    <row r="2390" spans="1:13" ht="191.25" x14ac:dyDescent="0.25">
      <c r="A2390" s="206" t="s">
        <v>22253</v>
      </c>
      <c r="B2390">
        <v>4172</v>
      </c>
      <c r="C2390" s="207" t="s">
        <v>22250</v>
      </c>
      <c r="D2390" s="208" t="s">
        <v>22251</v>
      </c>
      <c r="E2390" s="206" t="s">
        <v>22252</v>
      </c>
      <c r="F2390" s="209" t="s">
        <v>10231</v>
      </c>
      <c r="G2390" s="209" t="s">
        <v>10232</v>
      </c>
      <c r="H2390" s="209" t="s">
        <v>22241</v>
      </c>
      <c r="I2390" s="209" t="s">
        <v>10234</v>
      </c>
      <c r="J2390" s="209" t="s">
        <v>6321</v>
      </c>
      <c r="K2390" s="209" t="s">
        <v>6321</v>
      </c>
      <c r="L2390" s="209" t="s">
        <v>22068</v>
      </c>
      <c r="M2390" s="209" t="s">
        <v>6423</v>
      </c>
    </row>
    <row r="2391" spans="1:13" ht="146.25" x14ac:dyDescent="0.25">
      <c r="A2391" s="219" t="s">
        <v>22482</v>
      </c>
      <c r="B2391">
        <v>4229</v>
      </c>
      <c r="C2391" s="203" t="s">
        <v>22479</v>
      </c>
      <c r="D2391" s="205" t="s">
        <v>22480</v>
      </c>
      <c r="E2391" s="202" t="s">
        <v>22481</v>
      </c>
      <c r="F2391" s="204" t="s">
        <v>10231</v>
      </c>
      <c r="G2391" s="204" t="s">
        <v>10232</v>
      </c>
      <c r="H2391" s="204" t="s">
        <v>22066</v>
      </c>
      <c r="I2391" s="204" t="s">
        <v>22067</v>
      </c>
      <c r="J2391" s="204" t="s">
        <v>6321</v>
      </c>
      <c r="K2391" s="204" t="s">
        <v>6321</v>
      </c>
      <c r="L2391" s="204" t="s">
        <v>22068</v>
      </c>
      <c r="M2391" s="204" t="s">
        <v>6423</v>
      </c>
    </row>
    <row r="2392" spans="1:13" ht="168.75" x14ac:dyDescent="0.25">
      <c r="A2392" s="206" t="s">
        <v>22486</v>
      </c>
      <c r="B2392">
        <v>4230</v>
      </c>
      <c r="C2392" s="207" t="s">
        <v>22483</v>
      </c>
      <c r="D2392" s="208" t="s">
        <v>22484</v>
      </c>
      <c r="E2392" s="206" t="s">
        <v>22485</v>
      </c>
      <c r="F2392" s="209" t="s">
        <v>10231</v>
      </c>
      <c r="G2392" s="209" t="s">
        <v>10232</v>
      </c>
      <c r="H2392" s="209" t="s">
        <v>22066</v>
      </c>
      <c r="I2392" s="209" t="s">
        <v>22067</v>
      </c>
      <c r="J2392" s="209" t="s">
        <v>6321</v>
      </c>
      <c r="K2392" s="209" t="s">
        <v>6321</v>
      </c>
      <c r="L2392" s="209" t="s">
        <v>22068</v>
      </c>
      <c r="M2392" s="209" t="s">
        <v>6423</v>
      </c>
    </row>
    <row r="2393" spans="1:13" ht="202.5" x14ac:dyDescent="0.25">
      <c r="A2393" s="202" t="s">
        <v>22257</v>
      </c>
      <c r="B2393">
        <v>4173</v>
      </c>
      <c r="C2393" s="203" t="s">
        <v>22254</v>
      </c>
      <c r="D2393" s="205" t="s">
        <v>22255</v>
      </c>
      <c r="E2393" s="202" t="s">
        <v>22256</v>
      </c>
      <c r="F2393" s="204" t="s">
        <v>10231</v>
      </c>
      <c r="G2393" s="204" t="s">
        <v>10232</v>
      </c>
      <c r="H2393" s="204" t="s">
        <v>22066</v>
      </c>
      <c r="I2393" s="204" t="s">
        <v>22067</v>
      </c>
      <c r="J2393" s="204" t="s">
        <v>6321</v>
      </c>
      <c r="K2393" s="204" t="s">
        <v>6321</v>
      </c>
      <c r="L2393" s="204" t="s">
        <v>22068</v>
      </c>
      <c r="M2393" s="204" t="s">
        <v>6423</v>
      </c>
    </row>
    <row r="2394" spans="1:13" ht="236.25" x14ac:dyDescent="0.25">
      <c r="A2394" s="206" t="s">
        <v>22261</v>
      </c>
      <c r="B2394">
        <v>4174</v>
      </c>
      <c r="C2394" s="207" t="s">
        <v>22258</v>
      </c>
      <c r="D2394" s="208" t="s">
        <v>22259</v>
      </c>
      <c r="E2394" s="206" t="s">
        <v>22260</v>
      </c>
      <c r="F2394" s="209" t="s">
        <v>10231</v>
      </c>
      <c r="G2394" s="209" t="s">
        <v>10232</v>
      </c>
      <c r="H2394" s="209" t="s">
        <v>22066</v>
      </c>
      <c r="I2394" s="209" t="s">
        <v>22067</v>
      </c>
      <c r="J2394" s="209" t="s">
        <v>6321</v>
      </c>
      <c r="K2394" s="209" t="s">
        <v>6321</v>
      </c>
      <c r="L2394" s="209" t="s">
        <v>22068</v>
      </c>
      <c r="M2394" s="209" t="s">
        <v>6423</v>
      </c>
    </row>
    <row r="2395" spans="1:13" ht="146.25" x14ac:dyDescent="0.25">
      <c r="A2395" s="206" t="s">
        <v>21977</v>
      </c>
      <c r="B2395">
        <v>4098</v>
      </c>
      <c r="C2395" s="207" t="s">
        <v>21974</v>
      </c>
      <c r="D2395" s="208" t="s">
        <v>21975</v>
      </c>
      <c r="E2395" s="206" t="s">
        <v>21976</v>
      </c>
      <c r="F2395" s="209" t="s">
        <v>6857</v>
      </c>
      <c r="G2395" s="209" t="s">
        <v>6858</v>
      </c>
      <c r="H2395" s="209" t="s">
        <v>6427</v>
      </c>
      <c r="I2395" s="209" t="s">
        <v>6858</v>
      </c>
      <c r="J2395" s="209" t="s">
        <v>6321</v>
      </c>
      <c r="K2395" s="209" t="s">
        <v>6321</v>
      </c>
      <c r="L2395" s="209" t="s">
        <v>6321</v>
      </c>
      <c r="M2395" s="209" t="s">
        <v>831</v>
      </c>
    </row>
    <row r="2396" spans="1:13" ht="157.5" x14ac:dyDescent="0.25">
      <c r="A2396" s="202" t="s">
        <v>22265</v>
      </c>
      <c r="B2396">
        <v>4175</v>
      </c>
      <c r="C2396" s="203" t="s">
        <v>22262</v>
      </c>
      <c r="D2396" s="205" t="s">
        <v>22263</v>
      </c>
      <c r="E2396" s="202" t="s">
        <v>22264</v>
      </c>
      <c r="F2396" s="204" t="s">
        <v>10231</v>
      </c>
      <c r="G2396" s="204" t="s">
        <v>10232</v>
      </c>
      <c r="H2396" s="204" t="s">
        <v>22066</v>
      </c>
      <c r="I2396" s="204" t="s">
        <v>22067</v>
      </c>
      <c r="J2396" s="204" t="s">
        <v>6321</v>
      </c>
      <c r="K2396" s="204" t="s">
        <v>6321</v>
      </c>
      <c r="L2396" s="204" t="s">
        <v>22068</v>
      </c>
      <c r="M2396" s="204" t="s">
        <v>6423</v>
      </c>
    </row>
    <row r="2397" spans="1:13" ht="202.5" x14ac:dyDescent="0.25">
      <c r="A2397" s="206" t="s">
        <v>23096</v>
      </c>
      <c r="B2397">
        <v>4388</v>
      </c>
      <c r="C2397" s="207" t="s">
        <v>23093</v>
      </c>
      <c r="D2397" s="208" t="s">
        <v>23094</v>
      </c>
      <c r="E2397" s="206" t="s">
        <v>23095</v>
      </c>
      <c r="F2397" s="209" t="s">
        <v>22839</v>
      </c>
      <c r="G2397" s="209" t="s">
        <v>22840</v>
      </c>
      <c r="H2397" s="209" t="s">
        <v>6427</v>
      </c>
      <c r="I2397" s="209" t="s">
        <v>22840</v>
      </c>
      <c r="J2397" s="209" t="s">
        <v>6321</v>
      </c>
      <c r="K2397" s="209" t="s">
        <v>6321</v>
      </c>
      <c r="L2397" s="209" t="s">
        <v>2115</v>
      </c>
      <c r="M2397" s="209" t="s">
        <v>6330</v>
      </c>
    </row>
    <row r="2398" spans="1:13" ht="236.25" x14ac:dyDescent="0.25">
      <c r="A2398" s="202" t="s">
        <v>22490</v>
      </c>
      <c r="B2398">
        <v>4231</v>
      </c>
      <c r="C2398" s="203" t="s">
        <v>22487</v>
      </c>
      <c r="D2398" s="205" t="s">
        <v>22488</v>
      </c>
      <c r="E2398" s="202" t="s">
        <v>22489</v>
      </c>
      <c r="F2398" s="204" t="s">
        <v>10231</v>
      </c>
      <c r="G2398" s="204" t="s">
        <v>10232</v>
      </c>
      <c r="H2398" s="204" t="s">
        <v>22066</v>
      </c>
      <c r="I2398" s="204" t="s">
        <v>22067</v>
      </c>
      <c r="J2398" s="204" t="s">
        <v>6321</v>
      </c>
      <c r="K2398" s="204" t="s">
        <v>6321</v>
      </c>
      <c r="L2398" s="204" t="s">
        <v>22068</v>
      </c>
      <c r="M2398" s="204" t="s">
        <v>6423</v>
      </c>
    </row>
    <row r="2399" spans="1:13" ht="213.75" x14ac:dyDescent="0.25">
      <c r="A2399" s="206" t="s">
        <v>22269</v>
      </c>
      <c r="B2399">
        <v>4176</v>
      </c>
      <c r="C2399" s="207" t="s">
        <v>22266</v>
      </c>
      <c r="D2399" s="208" t="s">
        <v>22267</v>
      </c>
      <c r="E2399" s="206" t="s">
        <v>22268</v>
      </c>
      <c r="F2399" s="209" t="s">
        <v>10231</v>
      </c>
      <c r="G2399" s="209" t="s">
        <v>10232</v>
      </c>
      <c r="H2399" s="209" t="s">
        <v>22066</v>
      </c>
      <c r="I2399" s="209" t="s">
        <v>22067</v>
      </c>
      <c r="J2399" s="209" t="s">
        <v>6321</v>
      </c>
      <c r="K2399" s="209" t="s">
        <v>6321</v>
      </c>
      <c r="L2399" s="209" t="s">
        <v>22068</v>
      </c>
      <c r="M2399" s="209" t="s">
        <v>6423</v>
      </c>
    </row>
    <row r="2400" spans="1:13" ht="303.75" x14ac:dyDescent="0.25">
      <c r="A2400" s="202" t="s">
        <v>23028</v>
      </c>
      <c r="B2400">
        <v>4371</v>
      </c>
      <c r="C2400" s="203" t="s">
        <v>23025</v>
      </c>
      <c r="D2400" s="205" t="s">
        <v>23026</v>
      </c>
      <c r="E2400" s="202" t="s">
        <v>23027</v>
      </c>
      <c r="F2400" s="204" t="s">
        <v>22839</v>
      </c>
      <c r="G2400" s="204" t="s">
        <v>22840</v>
      </c>
      <c r="H2400" s="204" t="s">
        <v>6427</v>
      </c>
      <c r="I2400" s="204" t="s">
        <v>22840</v>
      </c>
      <c r="J2400" s="204" t="s">
        <v>6321</v>
      </c>
      <c r="K2400" s="204" t="s">
        <v>6321</v>
      </c>
      <c r="L2400" s="204" t="s">
        <v>2115</v>
      </c>
      <c r="M2400" s="204" t="s">
        <v>6330</v>
      </c>
    </row>
    <row r="2401" spans="1:13" ht="90" x14ac:dyDescent="0.25">
      <c r="A2401" s="202" t="s">
        <v>21981</v>
      </c>
      <c r="B2401">
        <v>4099</v>
      </c>
      <c r="C2401" s="203" t="s">
        <v>21978</v>
      </c>
      <c r="D2401" s="205" t="s">
        <v>21979</v>
      </c>
      <c r="E2401" s="202" t="s">
        <v>21980</v>
      </c>
      <c r="F2401" s="204" t="s">
        <v>6857</v>
      </c>
      <c r="G2401" s="204" t="s">
        <v>6858</v>
      </c>
      <c r="H2401" s="204" t="s">
        <v>6427</v>
      </c>
      <c r="I2401" s="204" t="s">
        <v>6858</v>
      </c>
      <c r="J2401" s="204" t="s">
        <v>6321</v>
      </c>
      <c r="K2401" s="204" t="s">
        <v>6321</v>
      </c>
      <c r="L2401" s="204" t="s">
        <v>6321</v>
      </c>
      <c r="M2401" s="204" t="s">
        <v>831</v>
      </c>
    </row>
    <row r="2402" spans="1:13" ht="213.75" x14ac:dyDescent="0.25">
      <c r="A2402" s="206" t="s">
        <v>22494</v>
      </c>
      <c r="B2402">
        <v>4232</v>
      </c>
      <c r="C2402" s="207" t="s">
        <v>22491</v>
      </c>
      <c r="D2402" s="208" t="s">
        <v>22492</v>
      </c>
      <c r="E2402" s="206" t="s">
        <v>22493</v>
      </c>
      <c r="F2402" s="209" t="s">
        <v>10231</v>
      </c>
      <c r="G2402" s="209" t="s">
        <v>10232</v>
      </c>
      <c r="H2402" s="209" t="s">
        <v>22066</v>
      </c>
      <c r="I2402" s="209" t="s">
        <v>22067</v>
      </c>
      <c r="J2402" s="209" t="s">
        <v>6321</v>
      </c>
      <c r="K2402" s="209" t="s">
        <v>6321</v>
      </c>
      <c r="L2402" s="209" t="s">
        <v>22068</v>
      </c>
      <c r="M2402" s="209" t="s">
        <v>6423</v>
      </c>
    </row>
    <row r="2403" spans="1:13" ht="213.75" x14ac:dyDescent="0.25">
      <c r="A2403" s="212" t="s">
        <v>21528</v>
      </c>
      <c r="B2403">
        <v>3970</v>
      </c>
      <c r="C2403" s="207" t="s">
        <v>21526</v>
      </c>
      <c r="D2403" s="208" t="s">
        <v>26066</v>
      </c>
      <c r="E2403" s="206" t="s">
        <v>21527</v>
      </c>
      <c r="F2403" s="209" t="s">
        <v>6857</v>
      </c>
      <c r="G2403" s="209" t="s">
        <v>6858</v>
      </c>
      <c r="H2403" s="209" t="s">
        <v>6427</v>
      </c>
      <c r="I2403" s="209" t="s">
        <v>6858</v>
      </c>
      <c r="J2403" s="209" t="s">
        <v>6321</v>
      </c>
      <c r="K2403" s="209" t="s">
        <v>6321</v>
      </c>
      <c r="L2403" s="209" t="s">
        <v>21459</v>
      </c>
      <c r="M2403" s="209" t="s">
        <v>831</v>
      </c>
    </row>
    <row r="2404" spans="1:13" ht="67.5" x14ac:dyDescent="0.25">
      <c r="A2404" s="206" t="s">
        <v>9392</v>
      </c>
      <c r="B2404">
        <v>668</v>
      </c>
      <c r="C2404" s="207" t="s">
        <v>9389</v>
      </c>
      <c r="D2404" s="208" t="s">
        <v>9390</v>
      </c>
      <c r="E2404" s="206" t="s">
        <v>9391</v>
      </c>
      <c r="F2404" s="209" t="s">
        <v>9393</v>
      </c>
      <c r="G2404" s="209" t="s">
        <v>9394</v>
      </c>
      <c r="H2404" s="209" t="s">
        <v>6634</v>
      </c>
      <c r="I2404" s="209" t="s">
        <v>9395</v>
      </c>
      <c r="J2404" s="209" t="s">
        <v>6321</v>
      </c>
      <c r="K2404" s="209" t="s">
        <v>6321</v>
      </c>
      <c r="L2404" s="209" t="s">
        <v>6321</v>
      </c>
      <c r="M2404" s="209" t="s">
        <v>6363</v>
      </c>
    </row>
    <row r="2405" spans="1:13" ht="56.25" x14ac:dyDescent="0.25">
      <c r="A2405" s="206" t="s">
        <v>20423</v>
      </c>
      <c r="B2405">
        <v>3672</v>
      </c>
      <c r="C2405" s="207" t="s">
        <v>20420</v>
      </c>
      <c r="D2405" s="208" t="s">
        <v>20421</v>
      </c>
      <c r="E2405" s="206" t="s">
        <v>20422</v>
      </c>
      <c r="F2405" s="209" t="s">
        <v>7839</v>
      </c>
      <c r="G2405" s="209" t="s">
        <v>7840</v>
      </c>
      <c r="H2405" s="209" t="s">
        <v>6536</v>
      </c>
      <c r="I2405" s="209" t="s">
        <v>7841</v>
      </c>
      <c r="J2405" s="209" t="s">
        <v>6321</v>
      </c>
      <c r="K2405" s="209" t="s">
        <v>6321</v>
      </c>
      <c r="L2405" s="209" t="s">
        <v>6321</v>
      </c>
      <c r="M2405" s="209" t="s">
        <v>831</v>
      </c>
    </row>
    <row r="2406" spans="1:13" ht="56.25" x14ac:dyDescent="0.25">
      <c r="A2406" s="202" t="s">
        <v>14541</v>
      </c>
      <c r="B2406">
        <v>2109</v>
      </c>
      <c r="C2406" s="203" t="s">
        <v>14538</v>
      </c>
      <c r="D2406" s="205" t="s">
        <v>14539</v>
      </c>
      <c r="E2406" s="202" t="s">
        <v>14540</v>
      </c>
      <c r="F2406" s="204" t="s">
        <v>7587</v>
      </c>
      <c r="G2406" s="204" t="s">
        <v>14542</v>
      </c>
      <c r="H2406" s="204" t="s">
        <v>7589</v>
      </c>
      <c r="I2406" s="204" t="s">
        <v>14543</v>
      </c>
      <c r="J2406" s="204" t="s">
        <v>6321</v>
      </c>
      <c r="K2406" s="204" t="s">
        <v>6321</v>
      </c>
      <c r="L2406" s="204" t="s">
        <v>6321</v>
      </c>
      <c r="M2406" s="204" t="s">
        <v>831</v>
      </c>
    </row>
    <row r="2407" spans="1:13" ht="101.25" x14ac:dyDescent="0.25">
      <c r="A2407" s="206" t="s">
        <v>31161</v>
      </c>
      <c r="B2407">
        <v>2551</v>
      </c>
      <c r="C2407" s="207" t="s">
        <v>31162</v>
      </c>
      <c r="D2407" s="208" t="s">
        <v>31163</v>
      </c>
      <c r="E2407" s="206" t="s">
        <v>31164</v>
      </c>
      <c r="F2407" s="209" t="s">
        <v>31165</v>
      </c>
      <c r="G2407" s="209" t="s">
        <v>31166</v>
      </c>
      <c r="H2407" s="209" t="s">
        <v>7479</v>
      </c>
      <c r="I2407" s="209" t="s">
        <v>31167</v>
      </c>
      <c r="J2407" s="209" t="s">
        <v>6321</v>
      </c>
      <c r="K2407" s="209" t="s">
        <v>31168</v>
      </c>
      <c r="L2407" s="209" t="s">
        <v>25851</v>
      </c>
      <c r="M2407" s="209" t="s">
        <v>29562</v>
      </c>
    </row>
    <row r="2408" spans="1:13" ht="45" x14ac:dyDescent="0.25">
      <c r="A2408" s="206" t="s">
        <v>21773</v>
      </c>
      <c r="B2408">
        <v>4040</v>
      </c>
      <c r="C2408" s="207" t="s">
        <v>21770</v>
      </c>
      <c r="D2408" s="208" t="s">
        <v>21771</v>
      </c>
      <c r="E2408" s="206" t="s">
        <v>21772</v>
      </c>
      <c r="F2408" s="209" t="s">
        <v>8098</v>
      </c>
      <c r="G2408" s="209" t="s">
        <v>8099</v>
      </c>
      <c r="H2408" s="209" t="s">
        <v>6427</v>
      </c>
      <c r="I2408" s="209" t="s">
        <v>8099</v>
      </c>
      <c r="J2408" s="209" t="s">
        <v>6321</v>
      </c>
      <c r="K2408" s="209" t="s">
        <v>6321</v>
      </c>
      <c r="L2408" s="209" t="s">
        <v>21603</v>
      </c>
      <c r="M2408" s="209" t="s">
        <v>6330</v>
      </c>
    </row>
    <row r="2409" spans="1:13" ht="247.5" x14ac:dyDescent="0.25">
      <c r="A2409" s="206" t="s">
        <v>4634</v>
      </c>
      <c r="B2409">
        <v>4008</v>
      </c>
      <c r="C2409" s="207" t="s">
        <v>21658</v>
      </c>
      <c r="D2409" s="208" t="s">
        <v>21659</v>
      </c>
      <c r="E2409" s="206" t="s">
        <v>4636</v>
      </c>
      <c r="F2409" s="209" t="s">
        <v>6857</v>
      </c>
      <c r="G2409" s="209" t="s">
        <v>6858</v>
      </c>
      <c r="H2409" s="209" t="s">
        <v>6427</v>
      </c>
      <c r="I2409" s="209" t="s">
        <v>6858</v>
      </c>
      <c r="J2409" s="209" t="s">
        <v>6321</v>
      </c>
      <c r="K2409" s="209" t="s">
        <v>6321</v>
      </c>
      <c r="L2409" s="209" t="s">
        <v>21459</v>
      </c>
      <c r="M2409" s="209" t="s">
        <v>6330</v>
      </c>
    </row>
    <row r="2410" spans="1:13" ht="247.5" x14ac:dyDescent="0.25">
      <c r="A2410" s="206" t="s">
        <v>21797</v>
      </c>
      <c r="B2410">
        <v>4046</v>
      </c>
      <c r="C2410" s="207" t="s">
        <v>21794</v>
      </c>
      <c r="D2410" s="208" t="s">
        <v>21795</v>
      </c>
      <c r="E2410" s="206" t="s">
        <v>21796</v>
      </c>
      <c r="F2410" s="209" t="s">
        <v>6857</v>
      </c>
      <c r="G2410" s="209" t="s">
        <v>6858</v>
      </c>
      <c r="H2410" s="209" t="s">
        <v>6427</v>
      </c>
      <c r="I2410" s="209" t="s">
        <v>6858</v>
      </c>
      <c r="J2410" s="209" t="s">
        <v>6321</v>
      </c>
      <c r="K2410" s="209" t="s">
        <v>6321</v>
      </c>
      <c r="L2410" s="209" t="s">
        <v>21459</v>
      </c>
      <c r="M2410" s="209" t="s">
        <v>6330</v>
      </c>
    </row>
    <row r="2411" spans="1:13" ht="303.75" x14ac:dyDescent="0.25">
      <c r="A2411" s="206" t="s">
        <v>21984</v>
      </c>
      <c r="B2411">
        <v>4100</v>
      </c>
      <c r="C2411" s="207" t="s">
        <v>21982</v>
      </c>
      <c r="D2411" s="208" t="s">
        <v>26106</v>
      </c>
      <c r="E2411" s="206" t="s">
        <v>21983</v>
      </c>
      <c r="F2411" s="209" t="s">
        <v>6857</v>
      </c>
      <c r="G2411" s="209" t="s">
        <v>6858</v>
      </c>
      <c r="H2411" s="209" t="s">
        <v>6427</v>
      </c>
      <c r="I2411" s="209" t="s">
        <v>6858</v>
      </c>
      <c r="J2411" s="209" t="s">
        <v>6321</v>
      </c>
      <c r="K2411" s="209" t="s">
        <v>6321</v>
      </c>
      <c r="L2411" s="209" t="s">
        <v>6321</v>
      </c>
      <c r="M2411" s="209" t="s">
        <v>831</v>
      </c>
    </row>
    <row r="2412" spans="1:13" ht="236.25" x14ac:dyDescent="0.25">
      <c r="A2412" s="202" t="s">
        <v>21987</v>
      </c>
      <c r="B2412">
        <v>4101</v>
      </c>
      <c r="C2412" s="203" t="s">
        <v>21985</v>
      </c>
      <c r="D2412" s="205" t="s">
        <v>26107</v>
      </c>
      <c r="E2412" s="202" t="s">
        <v>21986</v>
      </c>
      <c r="F2412" s="204" t="s">
        <v>6857</v>
      </c>
      <c r="G2412" s="204" t="s">
        <v>6858</v>
      </c>
      <c r="H2412" s="204" t="s">
        <v>6427</v>
      </c>
      <c r="I2412" s="204" t="s">
        <v>6858</v>
      </c>
      <c r="J2412" s="204" t="s">
        <v>6321</v>
      </c>
      <c r="K2412" s="204" t="s">
        <v>6321</v>
      </c>
      <c r="L2412" s="204" t="s">
        <v>6321</v>
      </c>
      <c r="M2412" s="204" t="s">
        <v>831</v>
      </c>
    </row>
    <row r="2413" spans="1:13" ht="292.5" x14ac:dyDescent="0.25">
      <c r="A2413" s="206" t="s">
        <v>21990</v>
      </c>
      <c r="B2413">
        <v>4102</v>
      </c>
      <c r="C2413" s="207" t="s">
        <v>21988</v>
      </c>
      <c r="D2413" s="208" t="s">
        <v>26108</v>
      </c>
      <c r="E2413" s="206" t="s">
        <v>21989</v>
      </c>
      <c r="F2413" s="209" t="s">
        <v>6857</v>
      </c>
      <c r="G2413" s="209" t="s">
        <v>6858</v>
      </c>
      <c r="H2413" s="209" t="s">
        <v>6427</v>
      </c>
      <c r="I2413" s="209" t="s">
        <v>6858</v>
      </c>
      <c r="J2413" s="209" t="s">
        <v>6321</v>
      </c>
      <c r="K2413" s="209" t="s">
        <v>6321</v>
      </c>
      <c r="L2413" s="209" t="s">
        <v>6321</v>
      </c>
      <c r="M2413" s="209" t="s">
        <v>831</v>
      </c>
    </row>
    <row r="2414" spans="1:13" ht="45" x14ac:dyDescent="0.25">
      <c r="A2414" s="206" t="s">
        <v>6159</v>
      </c>
      <c r="B2414">
        <v>2055</v>
      </c>
      <c r="C2414" s="207" t="s">
        <v>14340</v>
      </c>
      <c r="D2414" s="208" t="s">
        <v>14341</v>
      </c>
      <c r="E2414" s="206" t="s">
        <v>6160</v>
      </c>
      <c r="F2414" s="209" t="s">
        <v>14342</v>
      </c>
      <c r="G2414" s="209" t="s">
        <v>14343</v>
      </c>
      <c r="H2414" s="209" t="s">
        <v>6510</v>
      </c>
      <c r="I2414" s="209" t="s">
        <v>14343</v>
      </c>
      <c r="J2414" s="209" t="s">
        <v>6321</v>
      </c>
      <c r="K2414" s="209" t="s">
        <v>6321</v>
      </c>
      <c r="L2414" s="209" t="s">
        <v>6321</v>
      </c>
      <c r="M2414" s="209" t="s">
        <v>831</v>
      </c>
    </row>
    <row r="2415" spans="1:13" ht="56.25" x14ac:dyDescent="0.25">
      <c r="A2415" s="202" t="s">
        <v>20704</v>
      </c>
      <c r="B2415">
        <v>3743</v>
      </c>
      <c r="C2415" s="203" t="s">
        <v>20701</v>
      </c>
      <c r="D2415" s="205" t="s">
        <v>20702</v>
      </c>
      <c r="E2415" s="202" t="s">
        <v>20703</v>
      </c>
      <c r="F2415" s="204" t="s">
        <v>6689</v>
      </c>
      <c r="G2415" s="204" t="s">
        <v>6690</v>
      </c>
      <c r="H2415" s="204" t="s">
        <v>6691</v>
      </c>
      <c r="I2415" s="204" t="s">
        <v>6692</v>
      </c>
      <c r="J2415" s="204" t="s">
        <v>6321</v>
      </c>
      <c r="K2415" s="204" t="s">
        <v>6321</v>
      </c>
      <c r="L2415" s="204" t="s">
        <v>6321</v>
      </c>
      <c r="M2415" s="204" t="s">
        <v>831</v>
      </c>
    </row>
    <row r="2416" spans="1:13" ht="22.5" x14ac:dyDescent="0.25">
      <c r="A2416" s="206" t="s">
        <v>27369</v>
      </c>
      <c r="B2416">
        <v>2543</v>
      </c>
      <c r="C2416" s="207" t="s">
        <v>31169</v>
      </c>
      <c r="D2416" s="208" t="s">
        <v>31170</v>
      </c>
      <c r="E2416" s="206" t="s">
        <v>27371</v>
      </c>
      <c r="F2416" s="209" t="s">
        <v>6425</v>
      </c>
      <c r="G2416" s="209" t="s">
        <v>6426</v>
      </c>
      <c r="H2416" s="209" t="s">
        <v>6427</v>
      </c>
      <c r="I2416" s="209" t="s">
        <v>6426</v>
      </c>
      <c r="J2416" s="209" t="s">
        <v>6321</v>
      </c>
      <c r="K2416" s="209" t="s">
        <v>6321</v>
      </c>
      <c r="L2416" s="209" t="s">
        <v>6321</v>
      </c>
      <c r="M2416" s="209" t="s">
        <v>29558</v>
      </c>
    </row>
    <row r="2417" spans="1:13" ht="45" x14ac:dyDescent="0.25">
      <c r="A2417" s="202" t="s">
        <v>934</v>
      </c>
      <c r="B2417">
        <v>2287</v>
      </c>
      <c r="C2417" s="203" t="s">
        <v>15245</v>
      </c>
      <c r="D2417" s="205" t="s">
        <v>15246</v>
      </c>
      <c r="E2417" s="202" t="s">
        <v>5791</v>
      </c>
      <c r="F2417" s="204" t="s">
        <v>6425</v>
      </c>
      <c r="G2417" s="204" t="s">
        <v>15247</v>
      </c>
      <c r="H2417" s="204" t="s">
        <v>6427</v>
      </c>
      <c r="I2417" s="204" t="s">
        <v>15247</v>
      </c>
      <c r="J2417" s="204" t="s">
        <v>6321</v>
      </c>
      <c r="K2417" s="204" t="s">
        <v>6321</v>
      </c>
      <c r="L2417" s="204" t="s">
        <v>6321</v>
      </c>
      <c r="M2417" s="204" t="s">
        <v>6363</v>
      </c>
    </row>
    <row r="2418" spans="1:13" ht="67.5" x14ac:dyDescent="0.25">
      <c r="A2418" s="206" t="s">
        <v>12315</v>
      </c>
      <c r="B2418">
        <v>1515</v>
      </c>
      <c r="C2418" s="207" t="s">
        <v>12312</v>
      </c>
      <c r="D2418" s="208" t="s">
        <v>12313</v>
      </c>
      <c r="E2418" s="206" t="s">
        <v>12314</v>
      </c>
      <c r="F2418" s="209" t="s">
        <v>6673</v>
      </c>
      <c r="G2418" s="209" t="s">
        <v>6674</v>
      </c>
      <c r="H2418" s="209" t="s">
        <v>6473</v>
      </c>
      <c r="I2418" s="209" t="s">
        <v>6674</v>
      </c>
      <c r="J2418" s="209" t="s">
        <v>6321</v>
      </c>
      <c r="K2418" s="209" t="s">
        <v>6321</v>
      </c>
      <c r="L2418" s="209" t="s">
        <v>6321</v>
      </c>
      <c r="M2418" s="209" t="s">
        <v>831</v>
      </c>
    </row>
    <row r="2419" spans="1:13" ht="45" x14ac:dyDescent="0.25">
      <c r="A2419" s="219" t="s">
        <v>6944</v>
      </c>
      <c r="B2419">
        <v>126</v>
      </c>
      <c r="C2419" s="203" t="s">
        <v>6941</v>
      </c>
      <c r="D2419" s="205" t="s">
        <v>6942</v>
      </c>
      <c r="E2419" s="202" t="s">
        <v>6943</v>
      </c>
      <c r="F2419" s="204" t="s">
        <v>6744</v>
      </c>
      <c r="G2419" s="204" t="s">
        <v>6745</v>
      </c>
      <c r="H2419" s="204" t="s">
        <v>6746</v>
      </c>
      <c r="I2419" s="204" t="s">
        <v>6747</v>
      </c>
      <c r="J2419" s="204" t="s">
        <v>6321</v>
      </c>
      <c r="K2419" s="204" t="s">
        <v>6945</v>
      </c>
      <c r="L2419" s="204" t="s">
        <v>6321</v>
      </c>
      <c r="M2419" s="204" t="s">
        <v>6946</v>
      </c>
    </row>
    <row r="2420" spans="1:13" ht="382.5" x14ac:dyDescent="0.25">
      <c r="A2420" s="206" t="s">
        <v>23652</v>
      </c>
      <c r="B2420">
        <v>4544</v>
      </c>
      <c r="C2420" s="207" t="s">
        <v>23650</v>
      </c>
      <c r="D2420" s="208" t="s">
        <v>26224</v>
      </c>
      <c r="E2420" s="206" t="s">
        <v>23651</v>
      </c>
      <c r="F2420" s="209" t="s">
        <v>6857</v>
      </c>
      <c r="G2420" s="209" t="s">
        <v>6858</v>
      </c>
      <c r="H2420" s="209" t="s">
        <v>6427</v>
      </c>
      <c r="I2420" s="209" t="s">
        <v>6858</v>
      </c>
      <c r="J2420" s="209" t="s">
        <v>6321</v>
      </c>
      <c r="K2420" s="209" t="s">
        <v>6321</v>
      </c>
      <c r="L2420" s="209" t="s">
        <v>22664</v>
      </c>
      <c r="M2420" s="209" t="s">
        <v>831</v>
      </c>
    </row>
    <row r="2421" spans="1:13" ht="348.75" x14ac:dyDescent="0.25">
      <c r="A2421" s="202" t="s">
        <v>23655</v>
      </c>
      <c r="B2421">
        <v>4545</v>
      </c>
      <c r="C2421" s="203" t="s">
        <v>23653</v>
      </c>
      <c r="D2421" s="205" t="s">
        <v>26225</v>
      </c>
      <c r="E2421" s="202" t="s">
        <v>23654</v>
      </c>
      <c r="F2421" s="204" t="s">
        <v>6857</v>
      </c>
      <c r="G2421" s="204" t="s">
        <v>6858</v>
      </c>
      <c r="H2421" s="204" t="s">
        <v>6427</v>
      </c>
      <c r="I2421" s="204" t="s">
        <v>6858</v>
      </c>
      <c r="J2421" s="204" t="s">
        <v>6321</v>
      </c>
      <c r="K2421" s="204" t="s">
        <v>6321</v>
      </c>
      <c r="L2421" s="204" t="s">
        <v>22664</v>
      </c>
      <c r="M2421" s="204" t="s">
        <v>831</v>
      </c>
    </row>
    <row r="2422" spans="1:13" ht="371.25" x14ac:dyDescent="0.25">
      <c r="A2422" s="206" t="s">
        <v>6273</v>
      </c>
      <c r="B2422">
        <v>4546</v>
      </c>
      <c r="C2422" s="207" t="s">
        <v>23656</v>
      </c>
      <c r="D2422" s="208" t="s">
        <v>26226</v>
      </c>
      <c r="E2422" s="206" t="s">
        <v>6275</v>
      </c>
      <c r="F2422" s="209" t="s">
        <v>6857</v>
      </c>
      <c r="G2422" s="209" t="s">
        <v>6858</v>
      </c>
      <c r="H2422" s="209" t="s">
        <v>6427</v>
      </c>
      <c r="I2422" s="209" t="s">
        <v>6858</v>
      </c>
      <c r="J2422" s="209" t="s">
        <v>6321</v>
      </c>
      <c r="K2422" s="209" t="s">
        <v>6321</v>
      </c>
      <c r="L2422" s="209" t="s">
        <v>22664</v>
      </c>
      <c r="M2422" s="209" t="s">
        <v>831</v>
      </c>
    </row>
    <row r="2423" spans="1:13" ht="45" x14ac:dyDescent="0.25">
      <c r="A2423" s="206" t="s">
        <v>14288</v>
      </c>
      <c r="B2423">
        <v>2030</v>
      </c>
      <c r="C2423" s="207" t="s">
        <v>14285</v>
      </c>
      <c r="D2423" s="208" t="s">
        <v>14286</v>
      </c>
      <c r="E2423" s="206" t="s">
        <v>14287</v>
      </c>
      <c r="F2423" s="209" t="s">
        <v>7010</v>
      </c>
      <c r="G2423" s="209" t="s">
        <v>7011</v>
      </c>
      <c r="H2423" s="209" t="s">
        <v>7012</v>
      </c>
      <c r="I2423" s="209" t="s">
        <v>7011</v>
      </c>
      <c r="J2423" s="209" t="s">
        <v>6321</v>
      </c>
      <c r="K2423" s="209" t="s">
        <v>6321</v>
      </c>
      <c r="L2423" s="209" t="s">
        <v>6321</v>
      </c>
      <c r="M2423" s="209" t="s">
        <v>831</v>
      </c>
    </row>
    <row r="2424" spans="1:13" ht="45" x14ac:dyDescent="0.25">
      <c r="A2424" s="206" t="s">
        <v>18054</v>
      </c>
      <c r="B2424">
        <v>3065</v>
      </c>
      <c r="C2424" s="207" t="s">
        <v>18051</v>
      </c>
      <c r="D2424" s="208" t="s">
        <v>18052</v>
      </c>
      <c r="E2424" s="206" t="s">
        <v>18053</v>
      </c>
      <c r="F2424" s="209" t="s">
        <v>7010</v>
      </c>
      <c r="G2424" s="209" t="s">
        <v>7011</v>
      </c>
      <c r="H2424" s="209" t="s">
        <v>7012</v>
      </c>
      <c r="I2424" s="209" t="s">
        <v>7011</v>
      </c>
      <c r="J2424" s="209" t="s">
        <v>6321</v>
      </c>
      <c r="K2424" s="209" t="s">
        <v>6321</v>
      </c>
      <c r="L2424" s="209" t="s">
        <v>6321</v>
      </c>
      <c r="M2424" s="209" t="s">
        <v>831</v>
      </c>
    </row>
    <row r="2425" spans="1:13" ht="90" x14ac:dyDescent="0.25">
      <c r="A2425" s="206" t="s">
        <v>15794</v>
      </c>
      <c r="B2425">
        <v>2422</v>
      </c>
      <c r="C2425" s="207" t="s">
        <v>15791</v>
      </c>
      <c r="D2425" s="208" t="s">
        <v>15792</v>
      </c>
      <c r="E2425" s="206" t="s">
        <v>15793</v>
      </c>
      <c r="F2425" s="209" t="s">
        <v>8090</v>
      </c>
      <c r="G2425" s="209" t="s">
        <v>8091</v>
      </c>
      <c r="H2425" s="209" t="s">
        <v>6439</v>
      </c>
      <c r="I2425" s="209" t="s">
        <v>8092</v>
      </c>
      <c r="J2425" s="209" t="s">
        <v>6321</v>
      </c>
      <c r="K2425" s="209" t="s">
        <v>6321</v>
      </c>
      <c r="L2425" s="209" t="s">
        <v>6321</v>
      </c>
      <c r="M2425" s="209" t="s">
        <v>6363</v>
      </c>
    </row>
    <row r="2426" spans="1:13" ht="202.5" x14ac:dyDescent="0.25">
      <c r="A2426" s="202" t="s">
        <v>21793</v>
      </c>
      <c r="B2426">
        <v>4045</v>
      </c>
      <c r="C2426" s="203" t="s">
        <v>21790</v>
      </c>
      <c r="D2426" s="205" t="s">
        <v>21791</v>
      </c>
      <c r="E2426" s="202" t="s">
        <v>21792</v>
      </c>
      <c r="F2426" s="204" t="s">
        <v>8098</v>
      </c>
      <c r="G2426" s="204" t="s">
        <v>8099</v>
      </c>
      <c r="H2426" s="204" t="s">
        <v>6427</v>
      </c>
      <c r="I2426" s="204" t="s">
        <v>8099</v>
      </c>
      <c r="J2426" s="204" t="s">
        <v>6321</v>
      </c>
      <c r="K2426" s="204" t="s">
        <v>6321</v>
      </c>
      <c r="L2426" s="204" t="s">
        <v>21603</v>
      </c>
      <c r="M2426" s="204" t="s">
        <v>6330</v>
      </c>
    </row>
    <row r="2427" spans="1:13" ht="56.25" x14ac:dyDescent="0.25">
      <c r="A2427" s="206" t="s">
        <v>17963</v>
      </c>
      <c r="B2427">
        <v>3040</v>
      </c>
      <c r="C2427" s="207" t="s">
        <v>17960</v>
      </c>
      <c r="D2427" s="208" t="s">
        <v>17961</v>
      </c>
      <c r="E2427" s="206" t="s">
        <v>17962</v>
      </c>
      <c r="F2427" s="209" t="s">
        <v>17964</v>
      </c>
      <c r="G2427" s="209" t="s">
        <v>16621</v>
      </c>
      <c r="H2427" s="209" t="s">
        <v>6522</v>
      </c>
      <c r="I2427" s="209" t="s">
        <v>17965</v>
      </c>
      <c r="J2427" s="209" t="s">
        <v>6321</v>
      </c>
      <c r="K2427" s="209" t="s">
        <v>13332</v>
      </c>
      <c r="L2427" s="209" t="s">
        <v>6321</v>
      </c>
      <c r="M2427" s="209" t="s">
        <v>7658</v>
      </c>
    </row>
    <row r="2428" spans="1:13" ht="146.25" x14ac:dyDescent="0.25">
      <c r="A2428" s="206" t="s">
        <v>22768</v>
      </c>
      <c r="B2428">
        <v>4306</v>
      </c>
      <c r="C2428" s="207" t="s">
        <v>22765</v>
      </c>
      <c r="D2428" s="208" t="s">
        <v>22766</v>
      </c>
      <c r="E2428" s="206" t="s">
        <v>22767</v>
      </c>
      <c r="F2428" s="209" t="s">
        <v>6857</v>
      </c>
      <c r="G2428" s="209" t="s">
        <v>6858</v>
      </c>
      <c r="H2428" s="209" t="s">
        <v>6427</v>
      </c>
      <c r="I2428" s="209" t="s">
        <v>6858</v>
      </c>
      <c r="J2428" s="209" t="s">
        <v>6321</v>
      </c>
      <c r="K2428" s="209" t="s">
        <v>6321</v>
      </c>
      <c r="L2428" s="209" t="s">
        <v>22668</v>
      </c>
      <c r="M2428" s="209" t="s">
        <v>831</v>
      </c>
    </row>
    <row r="2429" spans="1:13" ht="168.75" x14ac:dyDescent="0.25">
      <c r="A2429" s="202" t="s">
        <v>23660</v>
      </c>
      <c r="B2429">
        <v>4547</v>
      </c>
      <c r="C2429" s="203" t="s">
        <v>23657</v>
      </c>
      <c r="D2429" s="205" t="s">
        <v>23658</v>
      </c>
      <c r="E2429" s="202" t="s">
        <v>23659</v>
      </c>
      <c r="F2429" s="204" t="s">
        <v>6857</v>
      </c>
      <c r="G2429" s="204" t="s">
        <v>6858</v>
      </c>
      <c r="H2429" s="204" t="s">
        <v>6427</v>
      </c>
      <c r="I2429" s="204" t="s">
        <v>6858</v>
      </c>
      <c r="J2429" s="204" t="s">
        <v>6321</v>
      </c>
      <c r="K2429" s="204" t="s">
        <v>6321</v>
      </c>
      <c r="L2429" s="204" t="s">
        <v>22664</v>
      </c>
      <c r="M2429" s="204" t="s">
        <v>831</v>
      </c>
    </row>
    <row r="2430" spans="1:13" ht="33.75" x14ac:dyDescent="0.25">
      <c r="A2430" s="202" t="s">
        <v>8531</v>
      </c>
      <c r="B2430">
        <v>467</v>
      </c>
      <c r="C2430" s="203" t="s">
        <v>8528</v>
      </c>
      <c r="D2430" s="205" t="s">
        <v>8529</v>
      </c>
      <c r="E2430" s="202" t="s">
        <v>8530</v>
      </c>
      <c r="F2430" s="204" t="s">
        <v>8532</v>
      </c>
      <c r="G2430" s="204" t="s">
        <v>8533</v>
      </c>
      <c r="H2430" s="204" t="s">
        <v>7494</v>
      </c>
      <c r="I2430" s="204" t="s">
        <v>8533</v>
      </c>
      <c r="J2430" s="204" t="s">
        <v>6321</v>
      </c>
      <c r="K2430" s="204" t="s">
        <v>6321</v>
      </c>
      <c r="L2430" s="204" t="s">
        <v>6321</v>
      </c>
      <c r="M2430" s="204" t="s">
        <v>8515</v>
      </c>
    </row>
    <row r="2431" spans="1:13" ht="101.25" x14ac:dyDescent="0.25">
      <c r="A2431" s="206" t="s">
        <v>4731</v>
      </c>
      <c r="B2431">
        <v>1163</v>
      </c>
      <c r="C2431" s="207" t="s">
        <v>10940</v>
      </c>
      <c r="D2431" s="208" t="s">
        <v>10941</v>
      </c>
      <c r="E2431" s="206" t="s">
        <v>4733</v>
      </c>
      <c r="F2431" s="209" t="s">
        <v>6689</v>
      </c>
      <c r="G2431" s="209" t="s">
        <v>6690</v>
      </c>
      <c r="H2431" s="209" t="s">
        <v>6691</v>
      </c>
      <c r="I2431" s="209" t="s">
        <v>6692</v>
      </c>
      <c r="J2431" s="209" t="s">
        <v>6321</v>
      </c>
      <c r="K2431" s="209" t="s">
        <v>6321</v>
      </c>
      <c r="L2431" s="209" t="s">
        <v>6321</v>
      </c>
      <c r="M2431" s="209" t="s">
        <v>831</v>
      </c>
    </row>
    <row r="2432" spans="1:13" ht="67.5" x14ac:dyDescent="0.25">
      <c r="A2432" s="202" t="s">
        <v>8309</v>
      </c>
      <c r="B2432">
        <v>419</v>
      </c>
      <c r="C2432" s="203" t="s">
        <v>8306</v>
      </c>
      <c r="D2432" s="205" t="s">
        <v>8307</v>
      </c>
      <c r="E2432" s="202" t="s">
        <v>8308</v>
      </c>
      <c r="F2432" s="204" t="s">
        <v>8310</v>
      </c>
      <c r="G2432" s="204" t="s">
        <v>8311</v>
      </c>
      <c r="H2432" s="204" t="s">
        <v>7479</v>
      </c>
      <c r="I2432" s="204" t="s">
        <v>8311</v>
      </c>
      <c r="J2432" s="204" t="s">
        <v>6321</v>
      </c>
      <c r="K2432" s="204" t="s">
        <v>6321</v>
      </c>
      <c r="L2432" s="204" t="s">
        <v>6321</v>
      </c>
      <c r="M2432" s="204" t="s">
        <v>6330</v>
      </c>
    </row>
    <row r="2433" spans="1:13" ht="56.25" x14ac:dyDescent="0.25">
      <c r="A2433" s="202" t="s">
        <v>14141</v>
      </c>
      <c r="B2433">
        <v>1997</v>
      </c>
      <c r="C2433" s="203" t="s">
        <v>14138</v>
      </c>
      <c r="D2433" s="205" t="s">
        <v>14139</v>
      </c>
      <c r="E2433" s="202" t="s">
        <v>14140</v>
      </c>
      <c r="F2433" s="204" t="s">
        <v>14142</v>
      </c>
      <c r="G2433" s="204" t="s">
        <v>14143</v>
      </c>
      <c r="H2433" s="204" t="s">
        <v>7479</v>
      </c>
      <c r="I2433" s="204" t="s">
        <v>14143</v>
      </c>
      <c r="J2433" s="204" t="s">
        <v>6321</v>
      </c>
      <c r="K2433" s="204" t="s">
        <v>6321</v>
      </c>
      <c r="L2433" s="204" t="s">
        <v>6321</v>
      </c>
      <c r="M2433" s="204" t="s">
        <v>831</v>
      </c>
    </row>
    <row r="2434" spans="1:13" ht="67.5" x14ac:dyDescent="0.25">
      <c r="A2434" s="202" t="s">
        <v>31171</v>
      </c>
      <c r="B2434">
        <v>2076</v>
      </c>
      <c r="C2434" s="203" t="s">
        <v>14424</v>
      </c>
      <c r="D2434" s="202" t="s">
        <v>31172</v>
      </c>
      <c r="E2434" s="202" t="s">
        <v>31173</v>
      </c>
      <c r="F2434" s="204" t="s">
        <v>6689</v>
      </c>
      <c r="G2434" s="204" t="s">
        <v>6690</v>
      </c>
      <c r="H2434" s="204" t="s">
        <v>6691</v>
      </c>
      <c r="I2434" s="204" t="s">
        <v>6692</v>
      </c>
      <c r="J2434" s="204" t="s">
        <v>6321</v>
      </c>
      <c r="K2434" s="204" t="s">
        <v>6321</v>
      </c>
      <c r="L2434" s="204" t="s">
        <v>6321</v>
      </c>
      <c r="M2434" s="204" t="s">
        <v>831</v>
      </c>
    </row>
    <row r="2435" spans="1:13" ht="67.5" x14ac:dyDescent="0.25">
      <c r="A2435" s="202" t="s">
        <v>4924</v>
      </c>
      <c r="B2435">
        <v>2111</v>
      </c>
      <c r="C2435" s="203" t="s">
        <v>14547</v>
      </c>
      <c r="D2435" s="205" t="s">
        <v>14548</v>
      </c>
      <c r="E2435" s="202" t="s">
        <v>4926</v>
      </c>
      <c r="F2435" s="204" t="s">
        <v>10730</v>
      </c>
      <c r="G2435" s="204" t="s">
        <v>10731</v>
      </c>
      <c r="H2435" s="204" t="s">
        <v>6746</v>
      </c>
      <c r="I2435" s="204" t="s">
        <v>10731</v>
      </c>
      <c r="J2435" s="204" t="s">
        <v>6321</v>
      </c>
      <c r="K2435" s="204" t="s">
        <v>6321</v>
      </c>
      <c r="L2435" s="204" t="s">
        <v>6321</v>
      </c>
      <c r="M2435" s="204" t="s">
        <v>831</v>
      </c>
    </row>
    <row r="2436" spans="1:13" ht="168.75" x14ac:dyDescent="0.25">
      <c r="A2436" s="202" t="s">
        <v>21306</v>
      </c>
      <c r="B2436">
        <v>3911</v>
      </c>
      <c r="C2436" s="203" t="s">
        <v>21304</v>
      </c>
      <c r="D2436" s="205" t="s">
        <v>26051</v>
      </c>
      <c r="E2436" s="202" t="s">
        <v>21305</v>
      </c>
      <c r="F2436" s="204" t="s">
        <v>6857</v>
      </c>
      <c r="G2436" s="204" t="s">
        <v>6858</v>
      </c>
      <c r="H2436" s="204" t="s">
        <v>6427</v>
      </c>
      <c r="I2436" s="204" t="s">
        <v>6858</v>
      </c>
      <c r="J2436" s="204" t="s">
        <v>6321</v>
      </c>
      <c r="K2436" s="204" t="s">
        <v>6321</v>
      </c>
      <c r="L2436" s="204" t="s">
        <v>6321</v>
      </c>
      <c r="M2436" s="204" t="s">
        <v>831</v>
      </c>
    </row>
    <row r="2437" spans="1:13" ht="180" x14ac:dyDescent="0.25">
      <c r="A2437" s="206" t="s">
        <v>21391</v>
      </c>
      <c r="B2437">
        <v>3932</v>
      </c>
      <c r="C2437" s="207" t="s">
        <v>21388</v>
      </c>
      <c r="D2437" s="208" t="s">
        <v>21389</v>
      </c>
      <c r="E2437" s="206" t="s">
        <v>21390</v>
      </c>
      <c r="F2437" s="209" t="s">
        <v>8098</v>
      </c>
      <c r="G2437" s="209" t="s">
        <v>8099</v>
      </c>
      <c r="H2437" s="209" t="s">
        <v>6427</v>
      </c>
      <c r="I2437" s="209" t="s">
        <v>8099</v>
      </c>
      <c r="J2437" s="209" t="s">
        <v>6321</v>
      </c>
      <c r="K2437" s="209" t="s">
        <v>6321</v>
      </c>
      <c r="L2437" s="209" t="s">
        <v>21311</v>
      </c>
      <c r="M2437" s="209" t="s">
        <v>6330</v>
      </c>
    </row>
    <row r="2438" spans="1:13" ht="191.25" x14ac:dyDescent="0.25">
      <c r="A2438" s="202" t="s">
        <v>4927</v>
      </c>
      <c r="B2438">
        <v>3993</v>
      </c>
      <c r="C2438" s="203" t="s">
        <v>21604</v>
      </c>
      <c r="D2438" s="205" t="s">
        <v>21605</v>
      </c>
      <c r="E2438" s="202" t="s">
        <v>4929</v>
      </c>
      <c r="F2438" s="204" t="s">
        <v>8098</v>
      </c>
      <c r="G2438" s="204" t="s">
        <v>8099</v>
      </c>
      <c r="H2438" s="204" t="s">
        <v>6427</v>
      </c>
      <c r="I2438" s="204" t="s">
        <v>8099</v>
      </c>
      <c r="J2438" s="204" t="s">
        <v>6321</v>
      </c>
      <c r="K2438" s="204" t="s">
        <v>6321</v>
      </c>
      <c r="L2438" s="204" t="s">
        <v>21603</v>
      </c>
      <c r="M2438" s="204" t="s">
        <v>6330</v>
      </c>
    </row>
    <row r="2439" spans="1:13" ht="78.75" x14ac:dyDescent="0.25">
      <c r="A2439" s="206" t="s">
        <v>31174</v>
      </c>
      <c r="B2439">
        <v>4652</v>
      </c>
      <c r="C2439" s="207" t="s">
        <v>31175</v>
      </c>
      <c r="D2439" s="208" t="s">
        <v>31176</v>
      </c>
      <c r="E2439" s="206" t="s">
        <v>31177</v>
      </c>
      <c r="F2439" s="209" t="s">
        <v>8320</v>
      </c>
      <c r="G2439" s="209" t="s">
        <v>8321</v>
      </c>
      <c r="H2439" s="209" t="s">
        <v>6321</v>
      </c>
      <c r="I2439" s="209" t="s">
        <v>8321</v>
      </c>
      <c r="J2439" s="209" t="s">
        <v>6321</v>
      </c>
      <c r="K2439" s="209" t="s">
        <v>6321</v>
      </c>
      <c r="L2439" s="209" t="s">
        <v>6321</v>
      </c>
      <c r="M2439" s="209" t="s">
        <v>29562</v>
      </c>
    </row>
    <row r="2440" spans="1:13" ht="56.25" x14ac:dyDescent="0.25">
      <c r="A2440" s="202" t="s">
        <v>31178</v>
      </c>
      <c r="B2440">
        <v>2229</v>
      </c>
      <c r="C2440" s="203" t="s">
        <v>15024</v>
      </c>
      <c r="D2440" s="205" t="s">
        <v>31179</v>
      </c>
      <c r="E2440" s="202" t="s">
        <v>31180</v>
      </c>
      <c r="F2440" s="204" t="s">
        <v>14590</v>
      </c>
      <c r="G2440" s="204" t="s">
        <v>15025</v>
      </c>
      <c r="H2440" s="204" t="s">
        <v>7589</v>
      </c>
      <c r="I2440" s="204" t="s">
        <v>15026</v>
      </c>
      <c r="J2440" s="204" t="s">
        <v>6321</v>
      </c>
      <c r="K2440" s="204" t="s">
        <v>6321</v>
      </c>
      <c r="L2440" s="204" t="s">
        <v>6321</v>
      </c>
      <c r="M2440" s="204" t="s">
        <v>831</v>
      </c>
    </row>
    <row r="2441" spans="1:13" ht="191.25" x14ac:dyDescent="0.25">
      <c r="A2441" s="202" t="s">
        <v>21691</v>
      </c>
      <c r="B2441">
        <v>4019</v>
      </c>
      <c r="C2441" s="203" t="s">
        <v>21688</v>
      </c>
      <c r="D2441" s="205" t="s">
        <v>21689</v>
      </c>
      <c r="E2441" s="202" t="s">
        <v>21690</v>
      </c>
      <c r="F2441" s="204" t="s">
        <v>8098</v>
      </c>
      <c r="G2441" s="204" t="s">
        <v>8099</v>
      </c>
      <c r="H2441" s="204" t="s">
        <v>6427</v>
      </c>
      <c r="I2441" s="204" t="s">
        <v>8099</v>
      </c>
      <c r="J2441" s="204" t="s">
        <v>6321</v>
      </c>
      <c r="K2441" s="204" t="s">
        <v>6321</v>
      </c>
      <c r="L2441" s="204" t="s">
        <v>21603</v>
      </c>
      <c r="M2441" s="204" t="s">
        <v>6330</v>
      </c>
    </row>
    <row r="2442" spans="1:13" ht="112.5" x14ac:dyDescent="0.25">
      <c r="A2442" s="202" t="s">
        <v>21737</v>
      </c>
      <c r="B2442">
        <v>4031</v>
      </c>
      <c r="C2442" s="203" t="s">
        <v>21734</v>
      </c>
      <c r="D2442" s="205" t="s">
        <v>21735</v>
      </c>
      <c r="E2442" s="202" t="s">
        <v>21736</v>
      </c>
      <c r="F2442" s="204" t="s">
        <v>8098</v>
      </c>
      <c r="G2442" s="204" t="s">
        <v>8099</v>
      </c>
      <c r="H2442" s="204" t="s">
        <v>6427</v>
      </c>
      <c r="I2442" s="204" t="s">
        <v>8099</v>
      </c>
      <c r="J2442" s="204" t="s">
        <v>6321</v>
      </c>
      <c r="K2442" s="204" t="s">
        <v>6321</v>
      </c>
      <c r="L2442" s="204" t="s">
        <v>21603</v>
      </c>
      <c r="M2442" s="204" t="s">
        <v>6330</v>
      </c>
    </row>
    <row r="2443" spans="1:13" ht="123.75" x14ac:dyDescent="0.25">
      <c r="A2443" s="206" t="s">
        <v>21725</v>
      </c>
      <c r="B2443">
        <v>4028</v>
      </c>
      <c r="C2443" s="207" t="s">
        <v>21722</v>
      </c>
      <c r="D2443" s="208" t="s">
        <v>21723</v>
      </c>
      <c r="E2443" s="206" t="s">
        <v>21724</v>
      </c>
      <c r="F2443" s="209" t="s">
        <v>8098</v>
      </c>
      <c r="G2443" s="209" t="s">
        <v>8099</v>
      </c>
      <c r="H2443" s="209" t="s">
        <v>6427</v>
      </c>
      <c r="I2443" s="209" t="s">
        <v>8099</v>
      </c>
      <c r="J2443" s="209" t="s">
        <v>6321</v>
      </c>
      <c r="K2443" s="209" t="s">
        <v>6321</v>
      </c>
      <c r="L2443" s="209" t="s">
        <v>21603</v>
      </c>
      <c r="M2443" s="209" t="s">
        <v>6330</v>
      </c>
    </row>
    <row r="2444" spans="1:13" ht="168.75" x14ac:dyDescent="0.25">
      <c r="A2444" s="202" t="s">
        <v>21729</v>
      </c>
      <c r="B2444">
        <v>4029</v>
      </c>
      <c r="C2444" s="203" t="s">
        <v>21726</v>
      </c>
      <c r="D2444" s="205" t="s">
        <v>21727</v>
      </c>
      <c r="E2444" s="202" t="s">
        <v>21728</v>
      </c>
      <c r="F2444" s="204" t="s">
        <v>8098</v>
      </c>
      <c r="G2444" s="204" t="s">
        <v>8099</v>
      </c>
      <c r="H2444" s="204" t="s">
        <v>6427</v>
      </c>
      <c r="I2444" s="204" t="s">
        <v>8099</v>
      </c>
      <c r="J2444" s="204" t="s">
        <v>6321</v>
      </c>
      <c r="K2444" s="204" t="s">
        <v>6321</v>
      </c>
      <c r="L2444" s="204" t="s">
        <v>21603</v>
      </c>
      <c r="M2444" s="204" t="s">
        <v>6330</v>
      </c>
    </row>
    <row r="2445" spans="1:13" ht="112.5" x14ac:dyDescent="0.25">
      <c r="A2445" s="206" t="s">
        <v>21733</v>
      </c>
      <c r="B2445">
        <v>4030</v>
      </c>
      <c r="C2445" s="207" t="s">
        <v>21730</v>
      </c>
      <c r="D2445" s="208" t="s">
        <v>21731</v>
      </c>
      <c r="E2445" s="206" t="s">
        <v>21732</v>
      </c>
      <c r="F2445" s="209" t="s">
        <v>8098</v>
      </c>
      <c r="G2445" s="209" t="s">
        <v>8099</v>
      </c>
      <c r="H2445" s="209" t="s">
        <v>6427</v>
      </c>
      <c r="I2445" s="209" t="s">
        <v>8099</v>
      </c>
      <c r="J2445" s="209" t="s">
        <v>6321</v>
      </c>
      <c r="K2445" s="209" t="s">
        <v>6321</v>
      </c>
      <c r="L2445" s="209" t="s">
        <v>21603</v>
      </c>
      <c r="M2445" s="209" t="s">
        <v>6330</v>
      </c>
    </row>
    <row r="2446" spans="1:13" ht="112.5" x14ac:dyDescent="0.25">
      <c r="A2446" s="206" t="s">
        <v>21741</v>
      </c>
      <c r="B2446">
        <v>4032</v>
      </c>
      <c r="C2446" s="207" t="s">
        <v>21738</v>
      </c>
      <c r="D2446" s="208" t="s">
        <v>21739</v>
      </c>
      <c r="E2446" s="206" t="s">
        <v>21740</v>
      </c>
      <c r="F2446" s="209" t="s">
        <v>8098</v>
      </c>
      <c r="G2446" s="209" t="s">
        <v>8099</v>
      </c>
      <c r="H2446" s="209" t="s">
        <v>6427</v>
      </c>
      <c r="I2446" s="209" t="s">
        <v>8099</v>
      </c>
      <c r="J2446" s="209" t="s">
        <v>6321</v>
      </c>
      <c r="K2446" s="209" t="s">
        <v>6321</v>
      </c>
      <c r="L2446" s="209" t="s">
        <v>21603</v>
      </c>
      <c r="M2446" s="209" t="s">
        <v>6330</v>
      </c>
    </row>
    <row r="2447" spans="1:13" ht="157.5" x14ac:dyDescent="0.25">
      <c r="A2447" s="206" t="s">
        <v>21609</v>
      </c>
      <c r="B2447">
        <v>3994</v>
      </c>
      <c r="C2447" s="207" t="s">
        <v>21606</v>
      </c>
      <c r="D2447" s="208" t="s">
        <v>21607</v>
      </c>
      <c r="E2447" s="206" t="s">
        <v>21608</v>
      </c>
      <c r="F2447" s="209" t="s">
        <v>8098</v>
      </c>
      <c r="G2447" s="209" t="s">
        <v>8099</v>
      </c>
      <c r="H2447" s="209" t="s">
        <v>6427</v>
      </c>
      <c r="I2447" s="209" t="s">
        <v>8099</v>
      </c>
      <c r="J2447" s="209" t="s">
        <v>6321</v>
      </c>
      <c r="K2447" s="209" t="s">
        <v>6321</v>
      </c>
      <c r="L2447" s="209" t="s">
        <v>21603</v>
      </c>
      <c r="M2447" s="209" t="s">
        <v>6330</v>
      </c>
    </row>
    <row r="2448" spans="1:13" ht="157.5" x14ac:dyDescent="0.25">
      <c r="A2448" s="206" t="s">
        <v>21582</v>
      </c>
      <c r="B2448">
        <v>3986</v>
      </c>
      <c r="C2448" s="207" t="s">
        <v>21579</v>
      </c>
      <c r="D2448" s="208" t="s">
        <v>21580</v>
      </c>
      <c r="E2448" s="206" t="s">
        <v>21581</v>
      </c>
      <c r="F2448" s="209" t="s">
        <v>6857</v>
      </c>
      <c r="G2448" s="209" t="s">
        <v>6858</v>
      </c>
      <c r="H2448" s="209" t="s">
        <v>6427</v>
      </c>
      <c r="I2448" s="209" t="s">
        <v>6858</v>
      </c>
      <c r="J2448" s="209" t="s">
        <v>6321</v>
      </c>
      <c r="K2448" s="209" t="s">
        <v>6321</v>
      </c>
      <c r="L2448" s="209" t="s">
        <v>21459</v>
      </c>
      <c r="M2448" s="209" t="s">
        <v>831</v>
      </c>
    </row>
    <row r="2449" spans="1:13" ht="146.25" x14ac:dyDescent="0.25">
      <c r="A2449" s="206" t="s">
        <v>21463</v>
      </c>
      <c r="B2449">
        <v>3950</v>
      </c>
      <c r="C2449" s="207" t="s">
        <v>21460</v>
      </c>
      <c r="D2449" s="208" t="s">
        <v>21461</v>
      </c>
      <c r="E2449" s="206" t="s">
        <v>21462</v>
      </c>
      <c r="F2449" s="209" t="s">
        <v>6857</v>
      </c>
      <c r="G2449" s="209" t="s">
        <v>6858</v>
      </c>
      <c r="H2449" s="209" t="s">
        <v>6427</v>
      </c>
      <c r="I2449" s="209" t="s">
        <v>6858</v>
      </c>
      <c r="J2449" s="209" t="s">
        <v>6321</v>
      </c>
      <c r="K2449" s="209" t="s">
        <v>6321</v>
      </c>
      <c r="L2449" s="209" t="s">
        <v>21459</v>
      </c>
      <c r="M2449" s="209" t="s">
        <v>831</v>
      </c>
    </row>
    <row r="2450" spans="1:13" ht="191.25" x14ac:dyDescent="0.25">
      <c r="A2450" s="206" t="s">
        <v>21649</v>
      </c>
      <c r="B2450">
        <v>4004</v>
      </c>
      <c r="C2450" s="207" t="s">
        <v>21646</v>
      </c>
      <c r="D2450" s="208" t="s">
        <v>21647</v>
      </c>
      <c r="E2450" s="206" t="s">
        <v>21648</v>
      </c>
      <c r="F2450" s="209" t="s">
        <v>8098</v>
      </c>
      <c r="G2450" s="209" t="s">
        <v>8099</v>
      </c>
      <c r="H2450" s="209" t="s">
        <v>6427</v>
      </c>
      <c r="I2450" s="209" t="s">
        <v>8099</v>
      </c>
      <c r="J2450" s="209" t="s">
        <v>6321</v>
      </c>
      <c r="K2450" s="209" t="s">
        <v>6321</v>
      </c>
      <c r="L2450" s="209" t="s">
        <v>21603</v>
      </c>
      <c r="M2450" s="209" t="s">
        <v>6330</v>
      </c>
    </row>
    <row r="2451" spans="1:13" ht="191.25" x14ac:dyDescent="0.25">
      <c r="A2451" s="206" t="s">
        <v>21602</v>
      </c>
      <c r="B2451">
        <v>3992</v>
      </c>
      <c r="C2451" s="207" t="s">
        <v>21599</v>
      </c>
      <c r="D2451" s="208" t="s">
        <v>21600</v>
      </c>
      <c r="E2451" s="206" t="s">
        <v>21601</v>
      </c>
      <c r="F2451" s="209" t="s">
        <v>8098</v>
      </c>
      <c r="G2451" s="209" t="s">
        <v>8099</v>
      </c>
      <c r="H2451" s="209" t="s">
        <v>6427</v>
      </c>
      <c r="I2451" s="209" t="s">
        <v>8099</v>
      </c>
      <c r="J2451" s="209" t="s">
        <v>6321</v>
      </c>
      <c r="K2451" s="209" t="s">
        <v>6321</v>
      </c>
      <c r="L2451" s="209" t="s">
        <v>21603</v>
      </c>
      <c r="M2451" s="209" t="s">
        <v>6330</v>
      </c>
    </row>
    <row r="2452" spans="1:13" ht="202.5" x14ac:dyDescent="0.25">
      <c r="A2452" s="202" t="s">
        <v>22820</v>
      </c>
      <c r="B2452">
        <v>4319</v>
      </c>
      <c r="C2452" s="203" t="s">
        <v>22817</v>
      </c>
      <c r="D2452" s="205" t="s">
        <v>22818</v>
      </c>
      <c r="E2452" s="202" t="s">
        <v>22819</v>
      </c>
      <c r="F2452" s="204" t="s">
        <v>6857</v>
      </c>
      <c r="G2452" s="204" t="s">
        <v>6858</v>
      </c>
      <c r="H2452" s="204" t="s">
        <v>6427</v>
      </c>
      <c r="I2452" s="204" t="s">
        <v>6858</v>
      </c>
      <c r="J2452" s="204" t="s">
        <v>6321</v>
      </c>
      <c r="K2452" s="204" t="s">
        <v>6321</v>
      </c>
      <c r="L2452" s="204" t="s">
        <v>22668</v>
      </c>
      <c r="M2452" s="204" t="s">
        <v>831</v>
      </c>
    </row>
    <row r="2453" spans="1:13" ht="258.75" x14ac:dyDescent="0.25">
      <c r="A2453" s="206" t="s">
        <v>23541</v>
      </c>
      <c r="B2453">
        <v>4506</v>
      </c>
      <c r="C2453" s="207" t="s">
        <v>23539</v>
      </c>
      <c r="D2453" s="208" t="s">
        <v>26187</v>
      </c>
      <c r="E2453" s="206" t="s">
        <v>23540</v>
      </c>
      <c r="F2453" s="209" t="s">
        <v>6857</v>
      </c>
      <c r="G2453" s="209" t="s">
        <v>6858</v>
      </c>
      <c r="H2453" s="209" t="s">
        <v>6427</v>
      </c>
      <c r="I2453" s="209" t="s">
        <v>6858</v>
      </c>
      <c r="J2453" s="209" t="s">
        <v>6321</v>
      </c>
      <c r="K2453" s="209" t="s">
        <v>6321</v>
      </c>
      <c r="L2453" s="209" t="s">
        <v>6321</v>
      </c>
      <c r="M2453" s="209" t="s">
        <v>831</v>
      </c>
    </row>
    <row r="2454" spans="1:13" ht="225" x14ac:dyDescent="0.25">
      <c r="A2454" s="202" t="s">
        <v>23444</v>
      </c>
      <c r="B2454">
        <v>4475</v>
      </c>
      <c r="C2454" s="203" t="s">
        <v>23442</v>
      </c>
      <c r="D2454" s="205" t="s">
        <v>26160</v>
      </c>
      <c r="E2454" s="202" t="s">
        <v>23443</v>
      </c>
      <c r="F2454" s="204" t="s">
        <v>23413</v>
      </c>
      <c r="G2454" s="204" t="s">
        <v>23414</v>
      </c>
      <c r="H2454" s="204" t="s">
        <v>6427</v>
      </c>
      <c r="I2454" s="204" t="s">
        <v>23414</v>
      </c>
      <c r="J2454" s="204" t="s">
        <v>6321</v>
      </c>
      <c r="K2454" s="204" t="s">
        <v>6321</v>
      </c>
      <c r="L2454" s="204" t="s">
        <v>6321</v>
      </c>
      <c r="M2454" s="204" t="s">
        <v>831</v>
      </c>
    </row>
    <row r="2455" spans="1:13" ht="270" x14ac:dyDescent="0.25">
      <c r="A2455" s="202" t="s">
        <v>23486</v>
      </c>
      <c r="B2455">
        <v>4489</v>
      </c>
      <c r="C2455" s="203" t="s">
        <v>23484</v>
      </c>
      <c r="D2455" s="205" t="s">
        <v>26174</v>
      </c>
      <c r="E2455" s="202" t="s">
        <v>23485</v>
      </c>
      <c r="F2455" s="204" t="s">
        <v>23413</v>
      </c>
      <c r="G2455" s="204" t="s">
        <v>23414</v>
      </c>
      <c r="H2455" s="204" t="s">
        <v>6427</v>
      </c>
      <c r="I2455" s="204" t="s">
        <v>23414</v>
      </c>
      <c r="J2455" s="204" t="s">
        <v>6321</v>
      </c>
      <c r="K2455" s="204" t="s">
        <v>6321</v>
      </c>
      <c r="L2455" s="204" t="s">
        <v>6321</v>
      </c>
      <c r="M2455" s="204" t="s">
        <v>831</v>
      </c>
    </row>
    <row r="2456" spans="1:13" ht="258.75" x14ac:dyDescent="0.25">
      <c r="A2456" s="206" t="s">
        <v>23032</v>
      </c>
      <c r="B2456">
        <v>4372</v>
      </c>
      <c r="C2456" s="207" t="s">
        <v>23029</v>
      </c>
      <c r="D2456" s="208" t="s">
        <v>23030</v>
      </c>
      <c r="E2456" s="206" t="s">
        <v>23031</v>
      </c>
      <c r="F2456" s="209" t="s">
        <v>22839</v>
      </c>
      <c r="G2456" s="209" t="s">
        <v>22840</v>
      </c>
      <c r="H2456" s="209" t="s">
        <v>6427</v>
      </c>
      <c r="I2456" s="209" t="s">
        <v>22840</v>
      </c>
      <c r="J2456" s="209" t="s">
        <v>6321</v>
      </c>
      <c r="K2456" s="209" t="s">
        <v>6321</v>
      </c>
      <c r="L2456" s="209" t="s">
        <v>2115</v>
      </c>
      <c r="M2456" s="209" t="s">
        <v>6330</v>
      </c>
    </row>
    <row r="2457" spans="1:13" ht="281.25" x14ac:dyDescent="0.25">
      <c r="A2457" s="206" t="s">
        <v>23305</v>
      </c>
      <c r="B2457">
        <v>4440</v>
      </c>
      <c r="C2457" s="207" t="s">
        <v>23302</v>
      </c>
      <c r="D2457" s="208" t="s">
        <v>23303</v>
      </c>
      <c r="E2457" s="206" t="s">
        <v>23304</v>
      </c>
      <c r="F2457" s="209" t="s">
        <v>22839</v>
      </c>
      <c r="G2457" s="209" t="s">
        <v>22840</v>
      </c>
      <c r="H2457" s="209" t="s">
        <v>6427</v>
      </c>
      <c r="I2457" s="209" t="s">
        <v>22840</v>
      </c>
      <c r="J2457" s="209" t="s">
        <v>6321</v>
      </c>
      <c r="K2457" s="209" t="s">
        <v>6321</v>
      </c>
      <c r="L2457" s="209" t="s">
        <v>2115</v>
      </c>
      <c r="M2457" s="209" t="s">
        <v>6330</v>
      </c>
    </row>
    <row r="2458" spans="1:13" ht="247.5" x14ac:dyDescent="0.25">
      <c r="A2458" s="206" t="s">
        <v>23137</v>
      </c>
      <c r="B2458">
        <v>4398</v>
      </c>
      <c r="C2458" s="207" t="s">
        <v>23134</v>
      </c>
      <c r="D2458" s="208" t="s">
        <v>23135</v>
      </c>
      <c r="E2458" s="206" t="s">
        <v>23136</v>
      </c>
      <c r="F2458" s="209" t="s">
        <v>22839</v>
      </c>
      <c r="G2458" s="209" t="s">
        <v>22840</v>
      </c>
      <c r="H2458" s="209" t="s">
        <v>6427</v>
      </c>
      <c r="I2458" s="209" t="s">
        <v>22840</v>
      </c>
      <c r="J2458" s="209" t="s">
        <v>6321</v>
      </c>
      <c r="K2458" s="209" t="s">
        <v>6321</v>
      </c>
      <c r="L2458" s="209" t="s">
        <v>2115</v>
      </c>
      <c r="M2458" s="209" t="s">
        <v>6330</v>
      </c>
    </row>
    <row r="2459" spans="1:13" ht="202.5" x14ac:dyDescent="0.25">
      <c r="A2459" s="202" t="s">
        <v>23141</v>
      </c>
      <c r="B2459">
        <v>4399</v>
      </c>
      <c r="C2459" s="203" t="s">
        <v>23138</v>
      </c>
      <c r="D2459" s="205" t="s">
        <v>23139</v>
      </c>
      <c r="E2459" s="202" t="s">
        <v>23140</v>
      </c>
      <c r="F2459" s="204" t="s">
        <v>22839</v>
      </c>
      <c r="G2459" s="204" t="s">
        <v>22840</v>
      </c>
      <c r="H2459" s="204" t="s">
        <v>6427</v>
      </c>
      <c r="I2459" s="204" t="s">
        <v>22840</v>
      </c>
      <c r="J2459" s="204" t="s">
        <v>6321</v>
      </c>
      <c r="K2459" s="204" t="s">
        <v>6321</v>
      </c>
      <c r="L2459" s="204" t="s">
        <v>2115</v>
      </c>
      <c r="M2459" s="204" t="s">
        <v>6330</v>
      </c>
    </row>
    <row r="2460" spans="1:13" ht="281.25" x14ac:dyDescent="0.25">
      <c r="A2460" s="202" t="s">
        <v>21993</v>
      </c>
      <c r="B2460">
        <v>4103</v>
      </c>
      <c r="C2460" s="203" t="s">
        <v>21991</v>
      </c>
      <c r="D2460" s="205" t="s">
        <v>26109</v>
      </c>
      <c r="E2460" s="202" t="s">
        <v>21992</v>
      </c>
      <c r="F2460" s="204" t="s">
        <v>6857</v>
      </c>
      <c r="G2460" s="204" t="s">
        <v>6858</v>
      </c>
      <c r="H2460" s="204" t="s">
        <v>6427</v>
      </c>
      <c r="I2460" s="204" t="s">
        <v>6858</v>
      </c>
      <c r="J2460" s="204" t="s">
        <v>6321</v>
      </c>
      <c r="K2460" s="204" t="s">
        <v>6321</v>
      </c>
      <c r="L2460" s="204" t="s">
        <v>6321</v>
      </c>
      <c r="M2460" s="204" t="s">
        <v>831</v>
      </c>
    </row>
    <row r="2461" spans="1:13" ht="101.25" x14ac:dyDescent="0.25">
      <c r="A2461" s="202" t="s">
        <v>31181</v>
      </c>
      <c r="B2461">
        <v>2865</v>
      </c>
      <c r="C2461" s="203" t="s">
        <v>17376</v>
      </c>
      <c r="D2461" s="202" t="s">
        <v>31182</v>
      </c>
      <c r="E2461" s="202" t="s">
        <v>31183</v>
      </c>
      <c r="F2461" s="204" t="s">
        <v>17377</v>
      </c>
      <c r="G2461" s="204" t="s">
        <v>17378</v>
      </c>
      <c r="H2461" s="204" t="s">
        <v>6491</v>
      </c>
      <c r="I2461" s="204" t="s">
        <v>17378</v>
      </c>
      <c r="J2461" s="204" t="s">
        <v>6321</v>
      </c>
      <c r="K2461" s="204" t="s">
        <v>6321</v>
      </c>
      <c r="L2461" s="204" t="s">
        <v>6321</v>
      </c>
      <c r="M2461" s="204" t="s">
        <v>6363</v>
      </c>
    </row>
    <row r="2462" spans="1:13" ht="45" x14ac:dyDescent="0.25">
      <c r="A2462" s="206" t="s">
        <v>5559</v>
      </c>
      <c r="B2462">
        <v>1171</v>
      </c>
      <c r="C2462" s="207" t="s">
        <v>10985</v>
      </c>
      <c r="D2462" s="208" t="s">
        <v>10986</v>
      </c>
      <c r="E2462" s="206" t="s">
        <v>5814</v>
      </c>
      <c r="F2462" s="209" t="s">
        <v>6744</v>
      </c>
      <c r="G2462" s="209" t="s">
        <v>6745</v>
      </c>
      <c r="H2462" s="209" t="s">
        <v>6746</v>
      </c>
      <c r="I2462" s="209" t="s">
        <v>10987</v>
      </c>
      <c r="J2462" s="209" t="s">
        <v>10249</v>
      </c>
      <c r="K2462" s="209" t="s">
        <v>6321</v>
      </c>
      <c r="L2462" s="209" t="s">
        <v>6321</v>
      </c>
      <c r="M2462" s="209" t="s">
        <v>6330</v>
      </c>
    </row>
    <row r="2463" spans="1:13" ht="45" x14ac:dyDescent="0.25">
      <c r="A2463" s="202" t="s">
        <v>11065</v>
      </c>
      <c r="B2463">
        <v>1186</v>
      </c>
      <c r="C2463" s="203" t="s">
        <v>11062</v>
      </c>
      <c r="D2463" s="205" t="s">
        <v>11063</v>
      </c>
      <c r="E2463" s="202" t="s">
        <v>11064</v>
      </c>
      <c r="F2463" s="204" t="s">
        <v>11066</v>
      </c>
      <c r="G2463" s="204" t="s">
        <v>11067</v>
      </c>
      <c r="H2463" s="204" t="s">
        <v>6691</v>
      </c>
      <c r="I2463" s="204" t="s">
        <v>11068</v>
      </c>
      <c r="J2463" s="204" t="s">
        <v>10249</v>
      </c>
      <c r="K2463" s="204" t="s">
        <v>6321</v>
      </c>
      <c r="L2463" s="204" t="s">
        <v>6321</v>
      </c>
      <c r="M2463" s="204" t="s">
        <v>6363</v>
      </c>
    </row>
    <row r="2464" spans="1:13" ht="45" x14ac:dyDescent="0.25">
      <c r="A2464" s="206" t="s">
        <v>21327</v>
      </c>
      <c r="B2464">
        <v>3916</v>
      </c>
      <c r="C2464" s="207" t="s">
        <v>21324</v>
      </c>
      <c r="D2464" s="208" t="s">
        <v>21325</v>
      </c>
      <c r="E2464" s="206" t="s">
        <v>21326</v>
      </c>
      <c r="F2464" s="209" t="s">
        <v>8098</v>
      </c>
      <c r="G2464" s="209" t="s">
        <v>8099</v>
      </c>
      <c r="H2464" s="209" t="s">
        <v>6427</v>
      </c>
      <c r="I2464" s="209" t="s">
        <v>8099</v>
      </c>
      <c r="J2464" s="209" t="s">
        <v>6321</v>
      </c>
      <c r="K2464" s="209" t="s">
        <v>6321</v>
      </c>
      <c r="L2464" s="209" t="s">
        <v>21311</v>
      </c>
      <c r="M2464" s="209" t="s">
        <v>6330</v>
      </c>
    </row>
    <row r="2465" spans="1:13" ht="56.25" x14ac:dyDescent="0.25">
      <c r="A2465" s="206" t="s">
        <v>21335</v>
      </c>
      <c r="B2465">
        <v>3918</v>
      </c>
      <c r="C2465" s="207" t="s">
        <v>21332</v>
      </c>
      <c r="D2465" s="208" t="s">
        <v>21333</v>
      </c>
      <c r="E2465" s="206" t="s">
        <v>21334</v>
      </c>
      <c r="F2465" s="209" t="s">
        <v>8098</v>
      </c>
      <c r="G2465" s="209" t="s">
        <v>8099</v>
      </c>
      <c r="H2465" s="209" t="s">
        <v>6427</v>
      </c>
      <c r="I2465" s="209" t="s">
        <v>8099</v>
      </c>
      <c r="J2465" s="209" t="s">
        <v>6321</v>
      </c>
      <c r="K2465" s="209" t="s">
        <v>6321</v>
      </c>
      <c r="L2465" s="209" t="s">
        <v>21311</v>
      </c>
      <c r="M2465" s="209" t="s">
        <v>6330</v>
      </c>
    </row>
    <row r="2466" spans="1:13" ht="56.25" x14ac:dyDescent="0.25">
      <c r="A2466" s="202" t="s">
        <v>21331</v>
      </c>
      <c r="B2466">
        <v>3917</v>
      </c>
      <c r="C2466" s="203" t="s">
        <v>21328</v>
      </c>
      <c r="D2466" s="205" t="s">
        <v>21329</v>
      </c>
      <c r="E2466" s="202" t="s">
        <v>21330</v>
      </c>
      <c r="F2466" s="204" t="s">
        <v>8098</v>
      </c>
      <c r="G2466" s="204" t="s">
        <v>8099</v>
      </c>
      <c r="H2466" s="204" t="s">
        <v>6427</v>
      </c>
      <c r="I2466" s="204" t="s">
        <v>8099</v>
      </c>
      <c r="J2466" s="204" t="s">
        <v>6321</v>
      </c>
      <c r="K2466" s="204" t="s">
        <v>6321</v>
      </c>
      <c r="L2466" s="204" t="s">
        <v>21311</v>
      </c>
      <c r="M2466" s="204" t="s">
        <v>6330</v>
      </c>
    </row>
    <row r="2467" spans="1:13" ht="180" x14ac:dyDescent="0.25">
      <c r="A2467" s="202" t="s">
        <v>23309</v>
      </c>
      <c r="B2467">
        <v>4441</v>
      </c>
      <c r="C2467" s="203" t="s">
        <v>23306</v>
      </c>
      <c r="D2467" s="205" t="s">
        <v>23307</v>
      </c>
      <c r="E2467" s="202" t="s">
        <v>23308</v>
      </c>
      <c r="F2467" s="204" t="s">
        <v>22839</v>
      </c>
      <c r="G2467" s="204" t="s">
        <v>22840</v>
      </c>
      <c r="H2467" s="204" t="s">
        <v>6427</v>
      </c>
      <c r="I2467" s="204" t="s">
        <v>22840</v>
      </c>
      <c r="J2467" s="204" t="s">
        <v>6321</v>
      </c>
      <c r="K2467" s="204" t="s">
        <v>6321</v>
      </c>
      <c r="L2467" s="204" t="s">
        <v>2115</v>
      </c>
      <c r="M2467" s="204" t="s">
        <v>6330</v>
      </c>
    </row>
    <row r="2468" spans="1:13" ht="56.25" x14ac:dyDescent="0.25">
      <c r="A2468" s="202" t="s">
        <v>22273</v>
      </c>
      <c r="B2468">
        <v>4177</v>
      </c>
      <c r="C2468" s="203" t="s">
        <v>22270</v>
      </c>
      <c r="D2468" s="205" t="s">
        <v>22271</v>
      </c>
      <c r="E2468" s="202" t="s">
        <v>22272</v>
      </c>
      <c r="F2468" s="204" t="s">
        <v>10231</v>
      </c>
      <c r="G2468" s="204" t="s">
        <v>10232</v>
      </c>
      <c r="H2468" s="204" t="s">
        <v>22066</v>
      </c>
      <c r="I2468" s="204" t="s">
        <v>22067</v>
      </c>
      <c r="J2468" s="204" t="s">
        <v>6321</v>
      </c>
      <c r="K2468" s="204" t="s">
        <v>6321</v>
      </c>
      <c r="L2468" s="204" t="s">
        <v>22068</v>
      </c>
      <c r="M2468" s="204" t="s">
        <v>6423</v>
      </c>
    </row>
    <row r="2469" spans="1:13" ht="22.5" x14ac:dyDescent="0.25">
      <c r="A2469" s="202" t="s">
        <v>22764</v>
      </c>
      <c r="B2469">
        <v>4305</v>
      </c>
      <c r="C2469" s="203" t="s">
        <v>22761</v>
      </c>
      <c r="D2469" s="205" t="s">
        <v>22762</v>
      </c>
      <c r="E2469" s="202" t="s">
        <v>22763</v>
      </c>
      <c r="F2469" s="204" t="s">
        <v>6857</v>
      </c>
      <c r="G2469" s="204" t="s">
        <v>6858</v>
      </c>
      <c r="H2469" s="204" t="s">
        <v>6427</v>
      </c>
      <c r="I2469" s="204" t="s">
        <v>6858</v>
      </c>
      <c r="J2469" s="204" t="s">
        <v>6321</v>
      </c>
      <c r="K2469" s="204" t="s">
        <v>6321</v>
      </c>
      <c r="L2469" s="204" t="s">
        <v>22668</v>
      </c>
      <c r="M2469" s="204" t="s">
        <v>831</v>
      </c>
    </row>
    <row r="2470" spans="1:13" ht="56.25" x14ac:dyDescent="0.25">
      <c r="A2470" s="206" t="s">
        <v>22277</v>
      </c>
      <c r="B2470">
        <v>4178</v>
      </c>
      <c r="C2470" s="207" t="s">
        <v>22274</v>
      </c>
      <c r="D2470" s="208" t="s">
        <v>22275</v>
      </c>
      <c r="E2470" s="206" t="s">
        <v>22276</v>
      </c>
      <c r="F2470" s="209" t="s">
        <v>10231</v>
      </c>
      <c r="G2470" s="209" t="s">
        <v>10232</v>
      </c>
      <c r="H2470" s="209" t="s">
        <v>22066</v>
      </c>
      <c r="I2470" s="209" t="s">
        <v>22067</v>
      </c>
      <c r="J2470" s="209" t="s">
        <v>6321</v>
      </c>
      <c r="K2470" s="209" t="s">
        <v>6321</v>
      </c>
      <c r="L2470" s="209" t="s">
        <v>22068</v>
      </c>
      <c r="M2470" s="209" t="s">
        <v>6423</v>
      </c>
    </row>
    <row r="2471" spans="1:13" ht="157.5" x14ac:dyDescent="0.25">
      <c r="A2471" s="202" t="s">
        <v>5053</v>
      </c>
      <c r="B2471">
        <v>3987</v>
      </c>
      <c r="C2471" s="203" t="s">
        <v>21583</v>
      </c>
      <c r="D2471" s="205" t="s">
        <v>31184</v>
      </c>
      <c r="E2471" s="202" t="s">
        <v>5055</v>
      </c>
      <c r="F2471" s="204" t="s">
        <v>6857</v>
      </c>
      <c r="G2471" s="204" t="s">
        <v>6858</v>
      </c>
      <c r="H2471" s="204" t="s">
        <v>6427</v>
      </c>
      <c r="I2471" s="204" t="s">
        <v>6858</v>
      </c>
      <c r="J2471" s="204" t="s">
        <v>6321</v>
      </c>
      <c r="K2471" s="204" t="s">
        <v>6321</v>
      </c>
      <c r="L2471" s="204" t="s">
        <v>21459</v>
      </c>
      <c r="M2471" s="204" t="s">
        <v>831</v>
      </c>
    </row>
    <row r="2472" spans="1:13" ht="146.25" x14ac:dyDescent="0.25">
      <c r="A2472" s="202" t="s">
        <v>5560</v>
      </c>
      <c r="B2472">
        <v>4011</v>
      </c>
      <c r="C2472" s="203" t="s">
        <v>21666</v>
      </c>
      <c r="D2472" s="205" t="s">
        <v>21667</v>
      </c>
      <c r="E2472" s="202" t="s">
        <v>5817</v>
      </c>
      <c r="F2472" s="204" t="s">
        <v>8098</v>
      </c>
      <c r="G2472" s="204" t="s">
        <v>8099</v>
      </c>
      <c r="H2472" s="204" t="s">
        <v>6427</v>
      </c>
      <c r="I2472" s="204" t="s">
        <v>8099</v>
      </c>
      <c r="J2472" s="204" t="s">
        <v>6321</v>
      </c>
      <c r="K2472" s="204" t="s">
        <v>6321</v>
      </c>
      <c r="L2472" s="204" t="s">
        <v>21603</v>
      </c>
      <c r="M2472" s="204" t="s">
        <v>6330</v>
      </c>
    </row>
    <row r="2473" spans="1:13" ht="180" x14ac:dyDescent="0.25">
      <c r="A2473" s="206" t="s">
        <v>5561</v>
      </c>
      <c r="B2473">
        <v>4012</v>
      </c>
      <c r="C2473" s="207" t="s">
        <v>21668</v>
      </c>
      <c r="D2473" s="208" t="s">
        <v>21669</v>
      </c>
      <c r="E2473" s="206" t="s">
        <v>5818</v>
      </c>
      <c r="F2473" s="209" t="s">
        <v>8098</v>
      </c>
      <c r="G2473" s="209" t="s">
        <v>8099</v>
      </c>
      <c r="H2473" s="209" t="s">
        <v>6427</v>
      </c>
      <c r="I2473" s="209" t="s">
        <v>8099</v>
      </c>
      <c r="J2473" s="209" t="s">
        <v>6321</v>
      </c>
      <c r="K2473" s="209" t="s">
        <v>6321</v>
      </c>
      <c r="L2473" s="209" t="s">
        <v>21603</v>
      </c>
      <c r="M2473" s="209" t="s">
        <v>6330</v>
      </c>
    </row>
    <row r="2474" spans="1:13" ht="180" x14ac:dyDescent="0.25">
      <c r="A2474" s="206" t="s">
        <v>5056</v>
      </c>
      <c r="B2474">
        <v>4006</v>
      </c>
      <c r="C2474" s="207" t="s">
        <v>21654</v>
      </c>
      <c r="D2474" s="208" t="s">
        <v>21655</v>
      </c>
      <c r="E2474" s="206" t="s">
        <v>5058</v>
      </c>
      <c r="F2474" s="209" t="s">
        <v>6857</v>
      </c>
      <c r="G2474" s="209" t="s">
        <v>6858</v>
      </c>
      <c r="H2474" s="209" t="s">
        <v>6427</v>
      </c>
      <c r="I2474" s="209" t="s">
        <v>6858</v>
      </c>
      <c r="J2474" s="209" t="s">
        <v>6321</v>
      </c>
      <c r="K2474" s="209" t="s">
        <v>6321</v>
      </c>
      <c r="L2474" s="209" t="s">
        <v>21459</v>
      </c>
      <c r="M2474" s="209" t="s">
        <v>6330</v>
      </c>
    </row>
    <row r="2475" spans="1:13" ht="157.5" x14ac:dyDescent="0.25">
      <c r="A2475" s="202" t="s">
        <v>21467</v>
      </c>
      <c r="B2475">
        <v>3951</v>
      </c>
      <c r="C2475" s="203" t="s">
        <v>21464</v>
      </c>
      <c r="D2475" s="205" t="s">
        <v>21465</v>
      </c>
      <c r="E2475" s="202" t="s">
        <v>21466</v>
      </c>
      <c r="F2475" s="204" t="s">
        <v>6857</v>
      </c>
      <c r="G2475" s="204" t="s">
        <v>6858</v>
      </c>
      <c r="H2475" s="204" t="s">
        <v>6427</v>
      </c>
      <c r="I2475" s="204" t="s">
        <v>6858</v>
      </c>
      <c r="J2475" s="204" t="s">
        <v>6321</v>
      </c>
      <c r="K2475" s="204" t="s">
        <v>6321</v>
      </c>
      <c r="L2475" s="204" t="s">
        <v>21459</v>
      </c>
      <c r="M2475" s="204" t="s">
        <v>6330</v>
      </c>
    </row>
    <row r="2476" spans="1:13" ht="168.75" x14ac:dyDescent="0.25">
      <c r="A2476" s="206" t="s">
        <v>21470</v>
      </c>
      <c r="B2476">
        <v>3952</v>
      </c>
      <c r="C2476" s="207" t="s">
        <v>21468</v>
      </c>
      <c r="D2476" s="208" t="s">
        <v>26053</v>
      </c>
      <c r="E2476" s="206" t="s">
        <v>21469</v>
      </c>
      <c r="F2476" s="209" t="s">
        <v>6857</v>
      </c>
      <c r="G2476" s="209" t="s">
        <v>6858</v>
      </c>
      <c r="H2476" s="209" t="s">
        <v>6427</v>
      </c>
      <c r="I2476" s="209" t="s">
        <v>6858</v>
      </c>
      <c r="J2476" s="209" t="s">
        <v>6321</v>
      </c>
      <c r="K2476" s="209" t="s">
        <v>6321</v>
      </c>
      <c r="L2476" s="209" t="s">
        <v>6321</v>
      </c>
      <c r="M2476" s="209" t="s">
        <v>831</v>
      </c>
    </row>
    <row r="2477" spans="1:13" ht="180" x14ac:dyDescent="0.25">
      <c r="A2477" s="202" t="s">
        <v>21387</v>
      </c>
      <c r="B2477">
        <v>3931</v>
      </c>
      <c r="C2477" s="203" t="s">
        <v>21384</v>
      </c>
      <c r="D2477" s="205" t="s">
        <v>21385</v>
      </c>
      <c r="E2477" s="202" t="s">
        <v>21386</v>
      </c>
      <c r="F2477" s="204" t="s">
        <v>8098</v>
      </c>
      <c r="G2477" s="204" t="s">
        <v>8099</v>
      </c>
      <c r="H2477" s="204" t="s">
        <v>6427</v>
      </c>
      <c r="I2477" s="204" t="s">
        <v>8099</v>
      </c>
      <c r="J2477" s="204" t="s">
        <v>6321</v>
      </c>
      <c r="K2477" s="204" t="s">
        <v>6321</v>
      </c>
      <c r="L2477" s="204" t="s">
        <v>21311</v>
      </c>
      <c r="M2477" s="204" t="s">
        <v>6330</v>
      </c>
    </row>
    <row r="2478" spans="1:13" ht="135" x14ac:dyDescent="0.25">
      <c r="A2478" s="206" t="s">
        <v>21695</v>
      </c>
      <c r="B2478">
        <v>4020</v>
      </c>
      <c r="C2478" s="207" t="s">
        <v>21692</v>
      </c>
      <c r="D2478" s="208" t="s">
        <v>21693</v>
      </c>
      <c r="E2478" s="206" t="s">
        <v>21694</v>
      </c>
      <c r="F2478" s="209" t="s">
        <v>8098</v>
      </c>
      <c r="G2478" s="209" t="s">
        <v>8099</v>
      </c>
      <c r="H2478" s="209" t="s">
        <v>6427</v>
      </c>
      <c r="I2478" s="209" t="s">
        <v>8099</v>
      </c>
      <c r="J2478" s="209" t="s">
        <v>6321</v>
      </c>
      <c r="K2478" s="209" t="s">
        <v>6321</v>
      </c>
      <c r="L2478" s="209" t="s">
        <v>21603</v>
      </c>
      <c r="M2478" s="209" t="s">
        <v>6330</v>
      </c>
    </row>
    <row r="2479" spans="1:13" ht="146.25" x14ac:dyDescent="0.25">
      <c r="A2479" s="206" t="s">
        <v>21703</v>
      </c>
      <c r="B2479">
        <v>4022</v>
      </c>
      <c r="C2479" s="207" t="s">
        <v>21700</v>
      </c>
      <c r="D2479" s="208" t="s">
        <v>21701</v>
      </c>
      <c r="E2479" s="206" t="s">
        <v>21702</v>
      </c>
      <c r="F2479" s="209" t="s">
        <v>8098</v>
      </c>
      <c r="G2479" s="209" t="s">
        <v>8099</v>
      </c>
      <c r="H2479" s="209" t="s">
        <v>6427</v>
      </c>
      <c r="I2479" s="209" t="s">
        <v>8099</v>
      </c>
      <c r="J2479" s="209" t="s">
        <v>6321</v>
      </c>
      <c r="K2479" s="209" t="s">
        <v>6321</v>
      </c>
      <c r="L2479" s="209" t="s">
        <v>21603</v>
      </c>
      <c r="M2479" s="209" t="s">
        <v>6330</v>
      </c>
    </row>
    <row r="2480" spans="1:13" ht="157.5" x14ac:dyDescent="0.25">
      <c r="A2480" s="206" t="s">
        <v>21625</v>
      </c>
      <c r="B2480">
        <v>3998</v>
      </c>
      <c r="C2480" s="207" t="s">
        <v>21622</v>
      </c>
      <c r="D2480" s="208" t="s">
        <v>21623</v>
      </c>
      <c r="E2480" s="206" t="s">
        <v>21624</v>
      </c>
      <c r="F2480" s="209" t="s">
        <v>8098</v>
      </c>
      <c r="G2480" s="209" t="s">
        <v>8099</v>
      </c>
      <c r="H2480" s="209" t="s">
        <v>6427</v>
      </c>
      <c r="I2480" s="209" t="s">
        <v>8099</v>
      </c>
      <c r="J2480" s="209" t="s">
        <v>6321</v>
      </c>
      <c r="K2480" s="209" t="s">
        <v>6321</v>
      </c>
      <c r="L2480" s="209" t="s">
        <v>21603</v>
      </c>
      <c r="M2480" s="209" t="s">
        <v>6330</v>
      </c>
    </row>
    <row r="2481" spans="1:13" ht="258.75" x14ac:dyDescent="0.25">
      <c r="A2481" s="206" t="s">
        <v>23663</v>
      </c>
      <c r="B2481">
        <v>4548</v>
      </c>
      <c r="C2481" s="207" t="s">
        <v>23661</v>
      </c>
      <c r="D2481" s="208" t="s">
        <v>26227</v>
      </c>
      <c r="E2481" s="206" t="s">
        <v>23662</v>
      </c>
      <c r="F2481" s="209" t="s">
        <v>6857</v>
      </c>
      <c r="G2481" s="209" t="s">
        <v>6858</v>
      </c>
      <c r="H2481" s="209" t="s">
        <v>6427</v>
      </c>
      <c r="I2481" s="209" t="s">
        <v>6858</v>
      </c>
      <c r="J2481" s="209" t="s">
        <v>6321</v>
      </c>
      <c r="K2481" s="209" t="s">
        <v>6321</v>
      </c>
      <c r="L2481" s="209" t="s">
        <v>22664</v>
      </c>
      <c r="M2481" s="209" t="s">
        <v>831</v>
      </c>
    </row>
    <row r="2482" spans="1:13" ht="247.5" x14ac:dyDescent="0.25">
      <c r="A2482" s="202" t="s">
        <v>23666</v>
      </c>
      <c r="B2482">
        <v>4549</v>
      </c>
      <c r="C2482" s="203" t="s">
        <v>23664</v>
      </c>
      <c r="D2482" s="205" t="s">
        <v>26228</v>
      </c>
      <c r="E2482" s="202" t="s">
        <v>23665</v>
      </c>
      <c r="F2482" s="204" t="s">
        <v>6857</v>
      </c>
      <c r="G2482" s="204" t="s">
        <v>6858</v>
      </c>
      <c r="H2482" s="204" t="s">
        <v>6427</v>
      </c>
      <c r="I2482" s="204" t="s">
        <v>6858</v>
      </c>
      <c r="J2482" s="204" t="s">
        <v>6321</v>
      </c>
      <c r="K2482" s="204" t="s">
        <v>6321</v>
      </c>
      <c r="L2482" s="204" t="s">
        <v>22664</v>
      </c>
      <c r="M2482" s="204" t="s">
        <v>831</v>
      </c>
    </row>
    <row r="2483" spans="1:13" ht="292.5" x14ac:dyDescent="0.25">
      <c r="A2483" s="206" t="s">
        <v>22726</v>
      </c>
      <c r="B2483">
        <v>4294</v>
      </c>
      <c r="C2483" s="207" t="s">
        <v>22723</v>
      </c>
      <c r="D2483" s="208" t="s">
        <v>22724</v>
      </c>
      <c r="E2483" s="206" t="s">
        <v>22725</v>
      </c>
      <c r="F2483" s="209" t="s">
        <v>6857</v>
      </c>
      <c r="G2483" s="209" t="s">
        <v>6858</v>
      </c>
      <c r="H2483" s="209" t="s">
        <v>6427</v>
      </c>
      <c r="I2483" s="209" t="s">
        <v>6858</v>
      </c>
      <c r="J2483" s="209" t="s">
        <v>6321</v>
      </c>
      <c r="K2483" s="209" t="s">
        <v>6321</v>
      </c>
      <c r="L2483" s="209" t="s">
        <v>22668</v>
      </c>
      <c r="M2483" s="209" t="s">
        <v>831</v>
      </c>
    </row>
    <row r="2484" spans="1:13" ht="247.5" x14ac:dyDescent="0.25">
      <c r="A2484" s="206" t="s">
        <v>23670</v>
      </c>
      <c r="B2484">
        <v>4550</v>
      </c>
      <c r="C2484" s="207" t="s">
        <v>23667</v>
      </c>
      <c r="D2484" s="208" t="s">
        <v>23668</v>
      </c>
      <c r="E2484" s="206" t="s">
        <v>23669</v>
      </c>
      <c r="F2484" s="209" t="s">
        <v>6857</v>
      </c>
      <c r="G2484" s="209" t="s">
        <v>6858</v>
      </c>
      <c r="H2484" s="209" t="s">
        <v>6427</v>
      </c>
      <c r="I2484" s="209" t="s">
        <v>6858</v>
      </c>
      <c r="J2484" s="209" t="s">
        <v>6321</v>
      </c>
      <c r="K2484" s="209" t="s">
        <v>6321</v>
      </c>
      <c r="L2484" s="209" t="s">
        <v>22664</v>
      </c>
      <c r="M2484" s="209" t="s">
        <v>831</v>
      </c>
    </row>
    <row r="2485" spans="1:13" ht="213.75" x14ac:dyDescent="0.25">
      <c r="A2485" s="202" t="s">
        <v>23674</v>
      </c>
      <c r="B2485">
        <v>4551</v>
      </c>
      <c r="C2485" s="203" t="s">
        <v>23671</v>
      </c>
      <c r="D2485" s="205" t="s">
        <v>23672</v>
      </c>
      <c r="E2485" s="202" t="s">
        <v>23673</v>
      </c>
      <c r="F2485" s="204" t="s">
        <v>6857</v>
      </c>
      <c r="G2485" s="204" t="s">
        <v>6858</v>
      </c>
      <c r="H2485" s="204" t="s">
        <v>6427</v>
      </c>
      <c r="I2485" s="204" t="s">
        <v>6858</v>
      </c>
      <c r="J2485" s="204" t="s">
        <v>6321</v>
      </c>
      <c r="K2485" s="204" t="s">
        <v>6321</v>
      </c>
      <c r="L2485" s="204" t="s">
        <v>22664</v>
      </c>
      <c r="M2485" s="204" t="s">
        <v>831</v>
      </c>
    </row>
    <row r="2486" spans="1:13" ht="247.5" x14ac:dyDescent="0.25">
      <c r="A2486" s="206" t="s">
        <v>23678</v>
      </c>
      <c r="B2486">
        <v>4552</v>
      </c>
      <c r="C2486" s="207" t="s">
        <v>23675</v>
      </c>
      <c r="D2486" s="208" t="s">
        <v>23676</v>
      </c>
      <c r="E2486" s="206" t="s">
        <v>23677</v>
      </c>
      <c r="F2486" s="209" t="s">
        <v>6857</v>
      </c>
      <c r="G2486" s="209" t="s">
        <v>6858</v>
      </c>
      <c r="H2486" s="209" t="s">
        <v>6427</v>
      </c>
      <c r="I2486" s="209" t="s">
        <v>6858</v>
      </c>
      <c r="J2486" s="209" t="s">
        <v>6321</v>
      </c>
      <c r="K2486" s="209" t="s">
        <v>6321</v>
      </c>
      <c r="L2486" s="209" t="s">
        <v>22664</v>
      </c>
      <c r="M2486" s="209" t="s">
        <v>831</v>
      </c>
    </row>
    <row r="2487" spans="1:13" ht="225" x14ac:dyDescent="0.25">
      <c r="A2487" s="202" t="s">
        <v>23682</v>
      </c>
      <c r="B2487">
        <v>4553</v>
      </c>
      <c r="C2487" s="203" t="s">
        <v>23679</v>
      </c>
      <c r="D2487" s="205" t="s">
        <v>23680</v>
      </c>
      <c r="E2487" s="202" t="s">
        <v>23681</v>
      </c>
      <c r="F2487" s="204" t="s">
        <v>6857</v>
      </c>
      <c r="G2487" s="204" t="s">
        <v>6858</v>
      </c>
      <c r="H2487" s="204" t="s">
        <v>6427</v>
      </c>
      <c r="I2487" s="204" t="s">
        <v>6858</v>
      </c>
      <c r="J2487" s="204" t="s">
        <v>6321</v>
      </c>
      <c r="K2487" s="204" t="s">
        <v>6321</v>
      </c>
      <c r="L2487" s="204" t="s">
        <v>22664</v>
      </c>
      <c r="M2487" s="204" t="s">
        <v>831</v>
      </c>
    </row>
    <row r="2488" spans="1:13" ht="270" x14ac:dyDescent="0.25">
      <c r="A2488" s="206" t="s">
        <v>23447</v>
      </c>
      <c r="B2488">
        <v>4476</v>
      </c>
      <c r="C2488" s="207" t="s">
        <v>23445</v>
      </c>
      <c r="D2488" s="208" t="s">
        <v>26161</v>
      </c>
      <c r="E2488" s="206" t="s">
        <v>23446</v>
      </c>
      <c r="F2488" s="209" t="s">
        <v>23413</v>
      </c>
      <c r="G2488" s="209" t="s">
        <v>23414</v>
      </c>
      <c r="H2488" s="209" t="s">
        <v>6427</v>
      </c>
      <c r="I2488" s="209" t="s">
        <v>23414</v>
      </c>
      <c r="J2488" s="209" t="s">
        <v>6321</v>
      </c>
      <c r="K2488" s="209" t="s">
        <v>6321</v>
      </c>
      <c r="L2488" s="209" t="s">
        <v>6321</v>
      </c>
      <c r="M2488" s="209" t="s">
        <v>831</v>
      </c>
    </row>
    <row r="2489" spans="1:13" ht="146.25" x14ac:dyDescent="0.25">
      <c r="A2489" s="206" t="s">
        <v>21407</v>
      </c>
      <c r="B2489">
        <v>3936</v>
      </c>
      <c r="C2489" s="207" t="s">
        <v>21404</v>
      </c>
      <c r="D2489" s="208" t="s">
        <v>21405</v>
      </c>
      <c r="E2489" s="206" t="s">
        <v>21406</v>
      </c>
      <c r="F2489" s="209" t="s">
        <v>8098</v>
      </c>
      <c r="G2489" s="209" t="s">
        <v>8099</v>
      </c>
      <c r="H2489" s="209" t="s">
        <v>6427</v>
      </c>
      <c r="I2489" s="209" t="s">
        <v>8099</v>
      </c>
      <c r="J2489" s="209" t="s">
        <v>6321</v>
      </c>
      <c r="K2489" s="209" t="s">
        <v>6321</v>
      </c>
      <c r="L2489" s="209" t="s">
        <v>21311</v>
      </c>
      <c r="M2489" s="209" t="s">
        <v>6330</v>
      </c>
    </row>
    <row r="2490" spans="1:13" ht="157.5" x14ac:dyDescent="0.25">
      <c r="A2490" s="212" t="s">
        <v>21765</v>
      </c>
      <c r="B2490">
        <v>4038</v>
      </c>
      <c r="C2490" s="207" t="s">
        <v>21762</v>
      </c>
      <c r="D2490" s="208" t="s">
        <v>21763</v>
      </c>
      <c r="E2490" s="206" t="s">
        <v>21764</v>
      </c>
      <c r="F2490" s="209" t="s">
        <v>8098</v>
      </c>
      <c r="G2490" s="209" t="s">
        <v>8099</v>
      </c>
      <c r="H2490" s="209" t="s">
        <v>6427</v>
      </c>
      <c r="I2490" s="209" t="s">
        <v>8099</v>
      </c>
      <c r="J2490" s="209" t="s">
        <v>6321</v>
      </c>
      <c r="K2490" s="209" t="s">
        <v>6321</v>
      </c>
      <c r="L2490" s="209" t="s">
        <v>21603</v>
      </c>
      <c r="M2490" s="209" t="s">
        <v>6330</v>
      </c>
    </row>
    <row r="2491" spans="1:13" ht="157.5" x14ac:dyDescent="0.25">
      <c r="A2491" s="206" t="s">
        <v>21399</v>
      </c>
      <c r="B2491">
        <v>3934</v>
      </c>
      <c r="C2491" s="207" t="s">
        <v>21396</v>
      </c>
      <c r="D2491" s="208" t="s">
        <v>21397</v>
      </c>
      <c r="E2491" s="206" t="s">
        <v>21398</v>
      </c>
      <c r="F2491" s="209" t="s">
        <v>8098</v>
      </c>
      <c r="G2491" s="209" t="s">
        <v>8099</v>
      </c>
      <c r="H2491" s="209" t="s">
        <v>6427</v>
      </c>
      <c r="I2491" s="209" t="s">
        <v>8099</v>
      </c>
      <c r="J2491" s="209" t="s">
        <v>6321</v>
      </c>
      <c r="K2491" s="209" t="s">
        <v>6321</v>
      </c>
      <c r="L2491" s="209" t="s">
        <v>21311</v>
      </c>
      <c r="M2491" s="209" t="s">
        <v>6330</v>
      </c>
    </row>
    <row r="2492" spans="1:13" ht="236.25" x14ac:dyDescent="0.25">
      <c r="A2492" s="206" t="s">
        <v>21367</v>
      </c>
      <c r="B2492">
        <v>3926</v>
      </c>
      <c r="C2492" s="207" t="s">
        <v>21364</v>
      </c>
      <c r="D2492" s="208" t="s">
        <v>21365</v>
      </c>
      <c r="E2492" s="206" t="s">
        <v>21366</v>
      </c>
      <c r="F2492" s="209" t="s">
        <v>8098</v>
      </c>
      <c r="G2492" s="209" t="s">
        <v>8099</v>
      </c>
      <c r="H2492" s="209" t="s">
        <v>6427</v>
      </c>
      <c r="I2492" s="209" t="s">
        <v>8099</v>
      </c>
      <c r="J2492" s="209" t="s">
        <v>6321</v>
      </c>
      <c r="K2492" s="209" t="s">
        <v>6321</v>
      </c>
      <c r="L2492" s="209" t="s">
        <v>21311</v>
      </c>
      <c r="M2492" s="209" t="s">
        <v>6330</v>
      </c>
    </row>
    <row r="2493" spans="1:13" ht="236.25" x14ac:dyDescent="0.25">
      <c r="A2493" s="206" t="s">
        <v>21375</v>
      </c>
      <c r="B2493">
        <v>3928</v>
      </c>
      <c r="C2493" s="207" t="s">
        <v>21372</v>
      </c>
      <c r="D2493" s="208" t="s">
        <v>21373</v>
      </c>
      <c r="E2493" s="206" t="s">
        <v>21374</v>
      </c>
      <c r="F2493" s="209" t="s">
        <v>8098</v>
      </c>
      <c r="G2493" s="209" t="s">
        <v>8099</v>
      </c>
      <c r="H2493" s="209" t="s">
        <v>6427</v>
      </c>
      <c r="I2493" s="209" t="s">
        <v>8099</v>
      </c>
      <c r="J2493" s="209" t="s">
        <v>6321</v>
      </c>
      <c r="K2493" s="209" t="s">
        <v>6321</v>
      </c>
      <c r="L2493" s="209" t="s">
        <v>21311</v>
      </c>
      <c r="M2493" s="209" t="s">
        <v>6330</v>
      </c>
    </row>
    <row r="2494" spans="1:13" ht="191.25" x14ac:dyDescent="0.25">
      <c r="A2494" s="202" t="s">
        <v>21629</v>
      </c>
      <c r="B2494">
        <v>3999</v>
      </c>
      <c r="C2494" s="203" t="s">
        <v>21626</v>
      </c>
      <c r="D2494" s="205" t="s">
        <v>21627</v>
      </c>
      <c r="E2494" s="202" t="s">
        <v>21628</v>
      </c>
      <c r="F2494" s="204" t="s">
        <v>8098</v>
      </c>
      <c r="G2494" s="204" t="s">
        <v>8099</v>
      </c>
      <c r="H2494" s="204" t="s">
        <v>6427</v>
      </c>
      <c r="I2494" s="204" t="s">
        <v>8099</v>
      </c>
      <c r="J2494" s="204" t="s">
        <v>6321</v>
      </c>
      <c r="K2494" s="204" t="s">
        <v>6321</v>
      </c>
      <c r="L2494" s="204" t="s">
        <v>21603</v>
      </c>
      <c r="M2494" s="204" t="s">
        <v>6330</v>
      </c>
    </row>
    <row r="2495" spans="1:13" ht="202.5" x14ac:dyDescent="0.25">
      <c r="A2495" s="202" t="s">
        <v>21645</v>
      </c>
      <c r="B2495">
        <v>4003</v>
      </c>
      <c r="C2495" s="203" t="s">
        <v>21642</v>
      </c>
      <c r="D2495" s="205" t="s">
        <v>21643</v>
      </c>
      <c r="E2495" s="202" t="s">
        <v>21644</v>
      </c>
      <c r="F2495" s="204" t="s">
        <v>8098</v>
      </c>
      <c r="G2495" s="204" t="s">
        <v>8099</v>
      </c>
      <c r="H2495" s="204" t="s">
        <v>6427</v>
      </c>
      <c r="I2495" s="204" t="s">
        <v>8099</v>
      </c>
      <c r="J2495" s="204" t="s">
        <v>6321</v>
      </c>
      <c r="K2495" s="204" t="s">
        <v>6321</v>
      </c>
      <c r="L2495" s="204" t="s">
        <v>21603</v>
      </c>
      <c r="M2495" s="204" t="s">
        <v>6330</v>
      </c>
    </row>
    <row r="2496" spans="1:13" ht="146.25" x14ac:dyDescent="0.25">
      <c r="A2496" s="202" t="s">
        <v>21707</v>
      </c>
      <c r="B2496">
        <v>4023</v>
      </c>
      <c r="C2496" s="203" t="s">
        <v>21704</v>
      </c>
      <c r="D2496" s="205" t="s">
        <v>21705</v>
      </c>
      <c r="E2496" s="202" t="s">
        <v>21706</v>
      </c>
      <c r="F2496" s="204" t="s">
        <v>8098</v>
      </c>
      <c r="G2496" s="204" t="s">
        <v>8099</v>
      </c>
      <c r="H2496" s="204" t="s">
        <v>6427</v>
      </c>
      <c r="I2496" s="204" t="s">
        <v>8099</v>
      </c>
      <c r="J2496" s="204" t="s">
        <v>6321</v>
      </c>
      <c r="K2496" s="204" t="s">
        <v>6321</v>
      </c>
      <c r="L2496" s="204" t="s">
        <v>21603</v>
      </c>
      <c r="M2496" s="204" t="s">
        <v>6330</v>
      </c>
    </row>
    <row r="2497" spans="1:13" ht="270" x14ac:dyDescent="0.25">
      <c r="A2497" s="202" t="s">
        <v>23834</v>
      </c>
      <c r="B2497">
        <v>4597</v>
      </c>
      <c r="C2497" s="203" t="s">
        <v>23832</v>
      </c>
      <c r="D2497" s="205" t="s">
        <v>26248</v>
      </c>
      <c r="E2497" s="202" t="s">
        <v>23833</v>
      </c>
      <c r="F2497" s="204" t="s">
        <v>6857</v>
      </c>
      <c r="G2497" s="204" t="s">
        <v>6858</v>
      </c>
      <c r="H2497" s="204" t="s">
        <v>6427</v>
      </c>
      <c r="I2497" s="204" t="s">
        <v>6858</v>
      </c>
      <c r="J2497" s="204" t="s">
        <v>6321</v>
      </c>
      <c r="K2497" s="204" t="s">
        <v>6321</v>
      </c>
      <c r="L2497" s="204" t="s">
        <v>22664</v>
      </c>
      <c r="M2497" s="204" t="s">
        <v>831</v>
      </c>
    </row>
    <row r="2498" spans="1:13" ht="270" x14ac:dyDescent="0.25">
      <c r="A2498" s="206" t="s">
        <v>23837</v>
      </c>
      <c r="B2498">
        <v>4598</v>
      </c>
      <c r="C2498" s="207" t="s">
        <v>23835</v>
      </c>
      <c r="D2498" s="208" t="s">
        <v>26249</v>
      </c>
      <c r="E2498" s="206" t="s">
        <v>23836</v>
      </c>
      <c r="F2498" s="209" t="s">
        <v>6857</v>
      </c>
      <c r="G2498" s="209" t="s">
        <v>6858</v>
      </c>
      <c r="H2498" s="209" t="s">
        <v>6427</v>
      </c>
      <c r="I2498" s="209" t="s">
        <v>6858</v>
      </c>
      <c r="J2498" s="209" t="s">
        <v>6321</v>
      </c>
      <c r="K2498" s="209" t="s">
        <v>6321</v>
      </c>
      <c r="L2498" s="209" t="s">
        <v>22664</v>
      </c>
      <c r="M2498" s="209" t="s">
        <v>831</v>
      </c>
    </row>
    <row r="2499" spans="1:13" ht="270" x14ac:dyDescent="0.25">
      <c r="A2499" s="202" t="s">
        <v>23840</v>
      </c>
      <c r="B2499">
        <v>4599</v>
      </c>
      <c r="C2499" s="203" t="s">
        <v>23838</v>
      </c>
      <c r="D2499" s="205" t="s">
        <v>26250</v>
      </c>
      <c r="E2499" s="202" t="s">
        <v>23839</v>
      </c>
      <c r="F2499" s="204" t="s">
        <v>6857</v>
      </c>
      <c r="G2499" s="204" t="s">
        <v>6858</v>
      </c>
      <c r="H2499" s="204" t="s">
        <v>6427</v>
      </c>
      <c r="I2499" s="204" t="s">
        <v>6858</v>
      </c>
      <c r="J2499" s="204" t="s">
        <v>6321</v>
      </c>
      <c r="K2499" s="204" t="s">
        <v>6321</v>
      </c>
      <c r="L2499" s="204" t="s">
        <v>22664</v>
      </c>
      <c r="M2499" s="204" t="s">
        <v>831</v>
      </c>
    </row>
    <row r="2500" spans="1:13" ht="135" x14ac:dyDescent="0.25">
      <c r="A2500" s="206" t="s">
        <v>21865</v>
      </c>
      <c r="B2500">
        <v>4064</v>
      </c>
      <c r="C2500" s="207" t="s">
        <v>21862</v>
      </c>
      <c r="D2500" s="208" t="s">
        <v>21863</v>
      </c>
      <c r="E2500" s="206" t="s">
        <v>21864</v>
      </c>
      <c r="F2500" s="209" t="s">
        <v>8098</v>
      </c>
      <c r="G2500" s="209" t="s">
        <v>8099</v>
      </c>
      <c r="H2500" s="209" t="s">
        <v>6427</v>
      </c>
      <c r="I2500" s="209" t="s">
        <v>8099</v>
      </c>
      <c r="J2500" s="209" t="s">
        <v>6321</v>
      </c>
      <c r="K2500" s="209" t="s">
        <v>6321</v>
      </c>
      <c r="L2500" s="209" t="s">
        <v>21311</v>
      </c>
      <c r="M2500" s="209" t="s">
        <v>6330</v>
      </c>
    </row>
    <row r="2501" spans="1:13" ht="135" x14ac:dyDescent="0.25">
      <c r="A2501" s="202" t="s">
        <v>21339</v>
      </c>
      <c r="B2501">
        <v>3919</v>
      </c>
      <c r="C2501" s="203" t="s">
        <v>21336</v>
      </c>
      <c r="D2501" s="205" t="s">
        <v>21337</v>
      </c>
      <c r="E2501" s="202" t="s">
        <v>21338</v>
      </c>
      <c r="F2501" s="204" t="s">
        <v>8098</v>
      </c>
      <c r="G2501" s="204" t="s">
        <v>8099</v>
      </c>
      <c r="H2501" s="204" t="s">
        <v>6427</v>
      </c>
      <c r="I2501" s="204" t="s">
        <v>8099</v>
      </c>
      <c r="J2501" s="204" t="s">
        <v>6321</v>
      </c>
      <c r="K2501" s="204" t="s">
        <v>6321</v>
      </c>
      <c r="L2501" s="204" t="s">
        <v>21311</v>
      </c>
      <c r="M2501" s="204" t="s">
        <v>6330</v>
      </c>
    </row>
    <row r="2502" spans="1:13" ht="281.25" x14ac:dyDescent="0.25">
      <c r="A2502" s="202" t="s">
        <v>23450</v>
      </c>
      <c r="B2502">
        <v>4477</v>
      </c>
      <c r="C2502" s="203" t="s">
        <v>23448</v>
      </c>
      <c r="D2502" s="205" t="s">
        <v>26162</v>
      </c>
      <c r="E2502" s="202" t="s">
        <v>23449</v>
      </c>
      <c r="F2502" s="204" t="s">
        <v>23413</v>
      </c>
      <c r="G2502" s="204" t="s">
        <v>23414</v>
      </c>
      <c r="H2502" s="204" t="s">
        <v>6427</v>
      </c>
      <c r="I2502" s="204" t="s">
        <v>23414</v>
      </c>
      <c r="J2502" s="204" t="s">
        <v>6321</v>
      </c>
      <c r="K2502" s="204" t="s">
        <v>6321</v>
      </c>
      <c r="L2502" s="204" t="s">
        <v>6321</v>
      </c>
      <c r="M2502" s="204" t="s">
        <v>831</v>
      </c>
    </row>
    <row r="2503" spans="1:13" ht="168.75" x14ac:dyDescent="0.25">
      <c r="A2503" s="202" t="s">
        <v>21554</v>
      </c>
      <c r="B2503">
        <v>3977</v>
      </c>
      <c r="C2503" s="203" t="s">
        <v>21552</v>
      </c>
      <c r="D2503" s="205" t="s">
        <v>26068</v>
      </c>
      <c r="E2503" s="202" t="s">
        <v>21553</v>
      </c>
      <c r="F2503" s="204" t="s">
        <v>6857</v>
      </c>
      <c r="G2503" s="204" t="s">
        <v>6858</v>
      </c>
      <c r="H2503" s="204" t="s">
        <v>6427</v>
      </c>
      <c r="I2503" s="204" t="s">
        <v>6858</v>
      </c>
      <c r="J2503" s="204" t="s">
        <v>6321</v>
      </c>
      <c r="K2503" s="204" t="s">
        <v>6321</v>
      </c>
      <c r="L2503" s="204" t="s">
        <v>21459</v>
      </c>
      <c r="M2503" s="204" t="s">
        <v>831</v>
      </c>
    </row>
    <row r="2504" spans="1:13" ht="202.5" x14ac:dyDescent="0.25">
      <c r="A2504" s="202" t="s">
        <v>21560</v>
      </c>
      <c r="B2504">
        <v>3979</v>
      </c>
      <c r="C2504" s="203" t="s">
        <v>21558</v>
      </c>
      <c r="D2504" s="205" t="s">
        <v>26070</v>
      </c>
      <c r="E2504" s="202" t="s">
        <v>21559</v>
      </c>
      <c r="F2504" s="204" t="s">
        <v>6857</v>
      </c>
      <c r="G2504" s="204" t="s">
        <v>6858</v>
      </c>
      <c r="H2504" s="204" t="s">
        <v>6427</v>
      </c>
      <c r="I2504" s="204" t="s">
        <v>6858</v>
      </c>
      <c r="J2504" s="204" t="s">
        <v>6321</v>
      </c>
      <c r="K2504" s="204" t="s">
        <v>6321</v>
      </c>
      <c r="L2504" s="204" t="s">
        <v>21459</v>
      </c>
      <c r="M2504" s="204" t="s">
        <v>831</v>
      </c>
    </row>
    <row r="2505" spans="1:13" ht="180" x14ac:dyDescent="0.25">
      <c r="A2505" s="206" t="s">
        <v>21557</v>
      </c>
      <c r="B2505">
        <v>3978</v>
      </c>
      <c r="C2505" s="207" t="s">
        <v>21555</v>
      </c>
      <c r="D2505" s="208" t="s">
        <v>26069</v>
      </c>
      <c r="E2505" s="206" t="s">
        <v>21556</v>
      </c>
      <c r="F2505" s="209" t="s">
        <v>6857</v>
      </c>
      <c r="G2505" s="209" t="s">
        <v>6858</v>
      </c>
      <c r="H2505" s="209" t="s">
        <v>6427</v>
      </c>
      <c r="I2505" s="209" t="s">
        <v>6858</v>
      </c>
      <c r="J2505" s="209" t="s">
        <v>6321</v>
      </c>
      <c r="K2505" s="209" t="s">
        <v>6321</v>
      </c>
      <c r="L2505" s="209" t="s">
        <v>21459</v>
      </c>
      <c r="M2505" s="209" t="s">
        <v>831</v>
      </c>
    </row>
    <row r="2506" spans="1:13" ht="56.25" x14ac:dyDescent="0.25">
      <c r="A2506" s="206" t="s">
        <v>23686</v>
      </c>
      <c r="B2506">
        <v>4554</v>
      </c>
      <c r="C2506" s="207" t="s">
        <v>23683</v>
      </c>
      <c r="D2506" s="208" t="s">
        <v>23684</v>
      </c>
      <c r="E2506" s="206" t="s">
        <v>23685</v>
      </c>
      <c r="F2506" s="209" t="s">
        <v>6857</v>
      </c>
      <c r="G2506" s="209" t="s">
        <v>6858</v>
      </c>
      <c r="H2506" s="209" t="s">
        <v>6427</v>
      </c>
      <c r="I2506" s="209" t="s">
        <v>6858</v>
      </c>
      <c r="J2506" s="209" t="s">
        <v>6321</v>
      </c>
      <c r="K2506" s="209" t="s">
        <v>6321</v>
      </c>
      <c r="L2506" s="209" t="s">
        <v>22664</v>
      </c>
      <c r="M2506" s="209" t="s">
        <v>831</v>
      </c>
    </row>
    <row r="2507" spans="1:13" ht="180" x14ac:dyDescent="0.25">
      <c r="A2507" s="206" t="s">
        <v>21997</v>
      </c>
      <c r="B2507">
        <v>4104</v>
      </c>
      <c r="C2507" s="207" t="s">
        <v>21994</v>
      </c>
      <c r="D2507" s="208" t="s">
        <v>21995</v>
      </c>
      <c r="E2507" s="206" t="s">
        <v>21996</v>
      </c>
      <c r="F2507" s="209" t="s">
        <v>6857</v>
      </c>
      <c r="G2507" s="209" t="s">
        <v>6858</v>
      </c>
      <c r="H2507" s="209" t="s">
        <v>6427</v>
      </c>
      <c r="I2507" s="209" t="s">
        <v>6858</v>
      </c>
      <c r="J2507" s="209" t="s">
        <v>6321</v>
      </c>
      <c r="K2507" s="209" t="s">
        <v>6321</v>
      </c>
      <c r="L2507" s="209" t="s">
        <v>6321</v>
      </c>
      <c r="M2507" s="209" t="s">
        <v>831</v>
      </c>
    </row>
    <row r="2508" spans="1:13" ht="180" x14ac:dyDescent="0.25">
      <c r="A2508" s="202" t="s">
        <v>22000</v>
      </c>
      <c r="B2508">
        <v>4105</v>
      </c>
      <c r="C2508" s="203" t="s">
        <v>21998</v>
      </c>
      <c r="D2508" s="205" t="s">
        <v>26110</v>
      </c>
      <c r="E2508" s="202" t="s">
        <v>21999</v>
      </c>
      <c r="F2508" s="204" t="s">
        <v>6857</v>
      </c>
      <c r="G2508" s="204" t="s">
        <v>6858</v>
      </c>
      <c r="H2508" s="204" t="s">
        <v>6427</v>
      </c>
      <c r="I2508" s="204" t="s">
        <v>6858</v>
      </c>
      <c r="J2508" s="204" t="s">
        <v>6321</v>
      </c>
      <c r="K2508" s="204" t="s">
        <v>6321</v>
      </c>
      <c r="L2508" s="204" t="s">
        <v>6321</v>
      </c>
      <c r="M2508" s="204" t="s">
        <v>831</v>
      </c>
    </row>
    <row r="2509" spans="1:13" ht="202.5" x14ac:dyDescent="0.25">
      <c r="A2509" s="206" t="s">
        <v>22776</v>
      </c>
      <c r="B2509">
        <v>4308</v>
      </c>
      <c r="C2509" s="207" t="s">
        <v>22773</v>
      </c>
      <c r="D2509" s="208" t="s">
        <v>22774</v>
      </c>
      <c r="E2509" s="206" t="s">
        <v>22775</v>
      </c>
      <c r="F2509" s="209" t="s">
        <v>6857</v>
      </c>
      <c r="G2509" s="209" t="s">
        <v>6858</v>
      </c>
      <c r="H2509" s="209" t="s">
        <v>6427</v>
      </c>
      <c r="I2509" s="209" t="s">
        <v>6858</v>
      </c>
      <c r="J2509" s="209" t="s">
        <v>6321</v>
      </c>
      <c r="K2509" s="209" t="s">
        <v>6321</v>
      </c>
      <c r="L2509" s="209" t="s">
        <v>22668</v>
      </c>
      <c r="M2509" s="209" t="s">
        <v>831</v>
      </c>
    </row>
    <row r="2510" spans="1:13" ht="225" x14ac:dyDescent="0.25">
      <c r="A2510" s="202" t="s">
        <v>22780</v>
      </c>
      <c r="B2510">
        <v>4309</v>
      </c>
      <c r="C2510" s="203" t="s">
        <v>22777</v>
      </c>
      <c r="D2510" s="205" t="s">
        <v>22778</v>
      </c>
      <c r="E2510" s="202" t="s">
        <v>22779</v>
      </c>
      <c r="F2510" s="204" t="s">
        <v>6857</v>
      </c>
      <c r="G2510" s="204" t="s">
        <v>6858</v>
      </c>
      <c r="H2510" s="204" t="s">
        <v>6427</v>
      </c>
      <c r="I2510" s="204" t="s">
        <v>6858</v>
      </c>
      <c r="J2510" s="204" t="s">
        <v>6321</v>
      </c>
      <c r="K2510" s="204" t="s">
        <v>6321</v>
      </c>
      <c r="L2510" s="204" t="s">
        <v>22668</v>
      </c>
      <c r="M2510" s="204" t="s">
        <v>831</v>
      </c>
    </row>
    <row r="2511" spans="1:13" ht="45" x14ac:dyDescent="0.25">
      <c r="A2511" s="206" t="s">
        <v>21343</v>
      </c>
      <c r="B2511">
        <v>3920</v>
      </c>
      <c r="C2511" s="207" t="s">
        <v>21340</v>
      </c>
      <c r="D2511" s="208" t="s">
        <v>21341</v>
      </c>
      <c r="E2511" s="206" t="s">
        <v>21342</v>
      </c>
      <c r="F2511" s="209" t="s">
        <v>8098</v>
      </c>
      <c r="G2511" s="209" t="s">
        <v>8099</v>
      </c>
      <c r="H2511" s="209" t="s">
        <v>6427</v>
      </c>
      <c r="I2511" s="209" t="s">
        <v>8099</v>
      </c>
      <c r="J2511" s="209" t="s">
        <v>6321</v>
      </c>
      <c r="K2511" s="209" t="s">
        <v>6321</v>
      </c>
      <c r="L2511" s="209" t="s">
        <v>21311</v>
      </c>
      <c r="M2511" s="209" t="s">
        <v>6330</v>
      </c>
    </row>
    <row r="2512" spans="1:13" ht="45" x14ac:dyDescent="0.25">
      <c r="A2512" s="206" t="s">
        <v>23409</v>
      </c>
      <c r="B2512">
        <v>4466</v>
      </c>
      <c r="C2512" s="207" t="s">
        <v>23406</v>
      </c>
      <c r="D2512" s="208" t="s">
        <v>23407</v>
      </c>
      <c r="E2512" s="206" t="s">
        <v>23408</v>
      </c>
      <c r="F2512" s="209" t="s">
        <v>22839</v>
      </c>
      <c r="G2512" s="209" t="s">
        <v>22840</v>
      </c>
      <c r="H2512" s="209" t="s">
        <v>6427</v>
      </c>
      <c r="I2512" s="209" t="s">
        <v>22840</v>
      </c>
      <c r="J2512" s="209" t="s">
        <v>6321</v>
      </c>
      <c r="K2512" s="209" t="s">
        <v>6321</v>
      </c>
      <c r="L2512" s="209" t="s">
        <v>2115</v>
      </c>
      <c r="M2512" s="209" t="s">
        <v>6330</v>
      </c>
    </row>
    <row r="2513" spans="1:13" ht="56.25" x14ac:dyDescent="0.25">
      <c r="A2513" s="202" t="s">
        <v>21323</v>
      </c>
      <c r="B2513">
        <v>3915</v>
      </c>
      <c r="C2513" s="203" t="s">
        <v>21320</v>
      </c>
      <c r="D2513" s="205" t="s">
        <v>21321</v>
      </c>
      <c r="E2513" s="202" t="s">
        <v>21322</v>
      </c>
      <c r="F2513" s="204" t="s">
        <v>8098</v>
      </c>
      <c r="G2513" s="204" t="s">
        <v>8099</v>
      </c>
      <c r="H2513" s="204" t="s">
        <v>6427</v>
      </c>
      <c r="I2513" s="204" t="s">
        <v>8099</v>
      </c>
      <c r="J2513" s="204" t="s">
        <v>6321</v>
      </c>
      <c r="K2513" s="204" t="s">
        <v>6321</v>
      </c>
      <c r="L2513" s="204" t="s">
        <v>21311</v>
      </c>
      <c r="M2513" s="204" t="s">
        <v>6330</v>
      </c>
    </row>
    <row r="2514" spans="1:13" ht="67.5" x14ac:dyDescent="0.25">
      <c r="A2514" s="206" t="s">
        <v>23313</v>
      </c>
      <c r="B2514">
        <v>4442</v>
      </c>
      <c r="C2514" s="207" t="s">
        <v>23310</v>
      </c>
      <c r="D2514" s="208" t="s">
        <v>23311</v>
      </c>
      <c r="E2514" s="206" t="s">
        <v>23312</v>
      </c>
      <c r="F2514" s="209" t="s">
        <v>22839</v>
      </c>
      <c r="G2514" s="209" t="s">
        <v>22840</v>
      </c>
      <c r="H2514" s="209" t="s">
        <v>6427</v>
      </c>
      <c r="I2514" s="209" t="s">
        <v>22840</v>
      </c>
      <c r="J2514" s="209" t="s">
        <v>6321</v>
      </c>
      <c r="K2514" s="209" t="s">
        <v>6321</v>
      </c>
      <c r="L2514" s="209" t="s">
        <v>2115</v>
      </c>
      <c r="M2514" s="209" t="s">
        <v>6330</v>
      </c>
    </row>
    <row r="2515" spans="1:13" ht="33.75" x14ac:dyDescent="0.25">
      <c r="A2515" s="202" t="s">
        <v>21753</v>
      </c>
      <c r="B2515">
        <v>4035</v>
      </c>
      <c r="C2515" s="203" t="s">
        <v>21750</v>
      </c>
      <c r="D2515" s="205" t="s">
        <v>21751</v>
      </c>
      <c r="E2515" s="202" t="s">
        <v>21752</v>
      </c>
      <c r="F2515" s="204" t="s">
        <v>8098</v>
      </c>
      <c r="G2515" s="204" t="s">
        <v>8099</v>
      </c>
      <c r="H2515" s="204" t="s">
        <v>6427</v>
      </c>
      <c r="I2515" s="204" t="s">
        <v>8099</v>
      </c>
      <c r="J2515" s="204" t="s">
        <v>6321</v>
      </c>
      <c r="K2515" s="204" t="s">
        <v>6321</v>
      </c>
      <c r="L2515" s="204" t="s">
        <v>21603</v>
      </c>
      <c r="M2515" s="204" t="s">
        <v>6330</v>
      </c>
    </row>
    <row r="2516" spans="1:13" ht="101.25" x14ac:dyDescent="0.25">
      <c r="A2516" s="206" t="s">
        <v>21521</v>
      </c>
      <c r="B2516">
        <v>3968</v>
      </c>
      <c r="C2516" s="207" t="s">
        <v>21518</v>
      </c>
      <c r="D2516" s="208" t="s">
        <v>21519</v>
      </c>
      <c r="E2516" s="206" t="s">
        <v>21520</v>
      </c>
      <c r="F2516" s="209" t="s">
        <v>6857</v>
      </c>
      <c r="G2516" s="209" t="s">
        <v>6858</v>
      </c>
      <c r="H2516" s="209" t="s">
        <v>6427</v>
      </c>
      <c r="I2516" s="209" t="s">
        <v>6858</v>
      </c>
      <c r="J2516" s="209" t="s">
        <v>6321</v>
      </c>
      <c r="K2516" s="209" t="s">
        <v>6321</v>
      </c>
      <c r="L2516" s="209" t="s">
        <v>21459</v>
      </c>
      <c r="M2516" s="209" t="s">
        <v>831</v>
      </c>
    </row>
    <row r="2517" spans="1:13" ht="33.75" x14ac:dyDescent="0.25">
      <c r="A2517" s="202" t="s">
        <v>21419</v>
      </c>
      <c r="B2517">
        <v>3939</v>
      </c>
      <c r="C2517" s="203" t="s">
        <v>21416</v>
      </c>
      <c r="D2517" s="205" t="s">
        <v>21417</v>
      </c>
      <c r="E2517" s="202" t="s">
        <v>21418</v>
      </c>
      <c r="F2517" s="204" t="s">
        <v>8098</v>
      </c>
      <c r="G2517" s="204" t="s">
        <v>8099</v>
      </c>
      <c r="H2517" s="204" t="s">
        <v>6427</v>
      </c>
      <c r="I2517" s="204" t="s">
        <v>8099</v>
      </c>
      <c r="J2517" s="204" t="s">
        <v>6321</v>
      </c>
      <c r="K2517" s="204" t="s">
        <v>6321</v>
      </c>
      <c r="L2517" s="204" t="s">
        <v>21311</v>
      </c>
      <c r="M2517" s="204" t="s">
        <v>6330</v>
      </c>
    </row>
    <row r="2518" spans="1:13" ht="33.75" x14ac:dyDescent="0.25">
      <c r="A2518" s="202" t="s">
        <v>21435</v>
      </c>
      <c r="B2518">
        <v>3943</v>
      </c>
      <c r="C2518" s="203" t="s">
        <v>21432</v>
      </c>
      <c r="D2518" s="205" t="s">
        <v>21433</v>
      </c>
      <c r="E2518" s="202" t="s">
        <v>21434</v>
      </c>
      <c r="F2518" s="204" t="s">
        <v>8098</v>
      </c>
      <c r="G2518" s="204" t="s">
        <v>8099</v>
      </c>
      <c r="H2518" s="204" t="s">
        <v>6427</v>
      </c>
      <c r="I2518" s="204" t="s">
        <v>8099</v>
      </c>
      <c r="J2518" s="204" t="s">
        <v>6321</v>
      </c>
      <c r="K2518" s="204" t="s">
        <v>6321</v>
      </c>
      <c r="L2518" s="204" t="s">
        <v>21311</v>
      </c>
      <c r="M2518" s="204" t="s">
        <v>6330</v>
      </c>
    </row>
    <row r="2519" spans="1:13" ht="33.75" x14ac:dyDescent="0.25">
      <c r="A2519" s="206" t="s">
        <v>12615</v>
      </c>
      <c r="B2519">
        <v>1593</v>
      </c>
      <c r="C2519" s="207" t="s">
        <v>12612</v>
      </c>
      <c r="D2519" s="208" t="s">
        <v>12613</v>
      </c>
      <c r="E2519" s="206" t="s">
        <v>12614</v>
      </c>
      <c r="F2519" s="209" t="s">
        <v>6471</v>
      </c>
      <c r="G2519" s="209" t="s">
        <v>6472</v>
      </c>
      <c r="H2519" s="209" t="s">
        <v>6473</v>
      </c>
      <c r="I2519" s="209" t="s">
        <v>6472</v>
      </c>
      <c r="J2519" s="209" t="s">
        <v>6321</v>
      </c>
      <c r="K2519" s="209" t="s">
        <v>6321</v>
      </c>
      <c r="L2519" s="209" t="s">
        <v>6321</v>
      </c>
      <c r="M2519" s="209" t="s">
        <v>831</v>
      </c>
    </row>
    <row r="2520" spans="1:13" ht="67.5" x14ac:dyDescent="0.25">
      <c r="A2520" s="206" t="s">
        <v>21536</v>
      </c>
      <c r="B2520">
        <v>3972</v>
      </c>
      <c r="C2520" s="207" t="s">
        <v>21533</v>
      </c>
      <c r="D2520" s="208" t="s">
        <v>21534</v>
      </c>
      <c r="E2520" s="206" t="s">
        <v>21535</v>
      </c>
      <c r="F2520" s="209" t="s">
        <v>6857</v>
      </c>
      <c r="G2520" s="209" t="s">
        <v>6858</v>
      </c>
      <c r="H2520" s="209" t="s">
        <v>6427</v>
      </c>
      <c r="I2520" s="209" t="s">
        <v>6858</v>
      </c>
      <c r="J2520" s="209" t="s">
        <v>6321</v>
      </c>
      <c r="K2520" s="209" t="s">
        <v>6321</v>
      </c>
      <c r="L2520" s="209" t="s">
        <v>21459</v>
      </c>
      <c r="M2520" s="209" t="s">
        <v>831</v>
      </c>
    </row>
    <row r="2521" spans="1:13" ht="236.25" x14ac:dyDescent="0.25">
      <c r="A2521" s="206" t="s">
        <v>23489</v>
      </c>
      <c r="B2521">
        <v>4490</v>
      </c>
      <c r="C2521" s="207" t="s">
        <v>23487</v>
      </c>
      <c r="D2521" s="208" t="s">
        <v>26175</v>
      </c>
      <c r="E2521" s="206" t="s">
        <v>23488</v>
      </c>
      <c r="F2521" s="209" t="s">
        <v>23413</v>
      </c>
      <c r="G2521" s="209" t="s">
        <v>23414</v>
      </c>
      <c r="H2521" s="209" t="s">
        <v>6427</v>
      </c>
      <c r="I2521" s="209" t="s">
        <v>23414</v>
      </c>
      <c r="J2521" s="209" t="s">
        <v>6321</v>
      </c>
      <c r="K2521" s="209" t="s">
        <v>6321</v>
      </c>
      <c r="L2521" s="209" t="s">
        <v>6321</v>
      </c>
      <c r="M2521" s="209" t="s">
        <v>831</v>
      </c>
    </row>
    <row r="2522" spans="1:13" ht="45" x14ac:dyDescent="0.25">
      <c r="A2522" s="202" t="s">
        <v>23690</v>
      </c>
      <c r="B2522">
        <v>4555</v>
      </c>
      <c r="C2522" s="203" t="s">
        <v>23687</v>
      </c>
      <c r="D2522" s="205" t="s">
        <v>23688</v>
      </c>
      <c r="E2522" s="202" t="s">
        <v>23689</v>
      </c>
      <c r="F2522" s="204" t="s">
        <v>6857</v>
      </c>
      <c r="G2522" s="204" t="s">
        <v>6858</v>
      </c>
      <c r="H2522" s="204" t="s">
        <v>6427</v>
      </c>
      <c r="I2522" s="204" t="s">
        <v>6858</v>
      </c>
      <c r="J2522" s="204" t="s">
        <v>6321</v>
      </c>
      <c r="K2522" s="204" t="s">
        <v>6321</v>
      </c>
      <c r="L2522" s="204" t="s">
        <v>22664</v>
      </c>
      <c r="M2522" s="204" t="s">
        <v>831</v>
      </c>
    </row>
    <row r="2523" spans="1:13" ht="202.5" x14ac:dyDescent="0.25">
      <c r="A2523" s="206" t="s">
        <v>21476</v>
      </c>
      <c r="B2523">
        <v>3954</v>
      </c>
      <c r="C2523" s="207" t="s">
        <v>21474</v>
      </c>
      <c r="D2523" s="208" t="s">
        <v>26055</v>
      </c>
      <c r="E2523" s="206" t="s">
        <v>21475</v>
      </c>
      <c r="F2523" s="209" t="s">
        <v>6857</v>
      </c>
      <c r="G2523" s="209" t="s">
        <v>6858</v>
      </c>
      <c r="H2523" s="209" t="s">
        <v>6427</v>
      </c>
      <c r="I2523" s="209" t="s">
        <v>6858</v>
      </c>
      <c r="J2523" s="209" t="s">
        <v>6321</v>
      </c>
      <c r="K2523" s="209" t="s">
        <v>6321</v>
      </c>
      <c r="L2523" s="209" t="s">
        <v>21459</v>
      </c>
      <c r="M2523" s="209" t="s">
        <v>831</v>
      </c>
    </row>
    <row r="2524" spans="1:13" ht="213.75" x14ac:dyDescent="0.25">
      <c r="A2524" s="206" t="s">
        <v>5564</v>
      </c>
      <c r="B2524">
        <v>4014</v>
      </c>
      <c r="C2524" s="207" t="s">
        <v>21674</v>
      </c>
      <c r="D2524" s="208" t="s">
        <v>21675</v>
      </c>
      <c r="E2524" s="206" t="s">
        <v>5821</v>
      </c>
      <c r="F2524" s="209" t="s">
        <v>8098</v>
      </c>
      <c r="G2524" s="209" t="s">
        <v>8099</v>
      </c>
      <c r="H2524" s="209" t="s">
        <v>6427</v>
      </c>
      <c r="I2524" s="209" t="s">
        <v>8099</v>
      </c>
      <c r="J2524" s="209" t="s">
        <v>6321</v>
      </c>
      <c r="K2524" s="209" t="s">
        <v>6321</v>
      </c>
      <c r="L2524" s="209" t="s">
        <v>21603</v>
      </c>
      <c r="M2524" s="209" t="s">
        <v>6330</v>
      </c>
    </row>
    <row r="2525" spans="1:13" ht="225" x14ac:dyDescent="0.25">
      <c r="A2525" s="202" t="s">
        <v>21679</v>
      </c>
      <c r="B2525">
        <v>4015</v>
      </c>
      <c r="C2525" s="203" t="s">
        <v>21676</v>
      </c>
      <c r="D2525" s="205" t="s">
        <v>21677</v>
      </c>
      <c r="E2525" s="202" t="s">
        <v>21678</v>
      </c>
      <c r="F2525" s="204" t="s">
        <v>8098</v>
      </c>
      <c r="G2525" s="204" t="s">
        <v>8099</v>
      </c>
      <c r="H2525" s="204" t="s">
        <v>6427</v>
      </c>
      <c r="I2525" s="204" t="s">
        <v>8099</v>
      </c>
      <c r="J2525" s="204" t="s">
        <v>6321</v>
      </c>
      <c r="K2525" s="204" t="s">
        <v>6321</v>
      </c>
      <c r="L2525" s="204" t="s">
        <v>21603</v>
      </c>
      <c r="M2525" s="204" t="s">
        <v>6330</v>
      </c>
    </row>
    <row r="2526" spans="1:13" ht="225" x14ac:dyDescent="0.25">
      <c r="A2526" s="206" t="s">
        <v>5565</v>
      </c>
      <c r="B2526">
        <v>4016</v>
      </c>
      <c r="C2526" s="207" t="s">
        <v>21680</v>
      </c>
      <c r="D2526" s="208" t="s">
        <v>21681</v>
      </c>
      <c r="E2526" s="206" t="s">
        <v>5822</v>
      </c>
      <c r="F2526" s="209" t="s">
        <v>8098</v>
      </c>
      <c r="G2526" s="209" t="s">
        <v>8099</v>
      </c>
      <c r="H2526" s="209" t="s">
        <v>6427</v>
      </c>
      <c r="I2526" s="209" t="s">
        <v>8099</v>
      </c>
      <c r="J2526" s="209" t="s">
        <v>6321</v>
      </c>
      <c r="K2526" s="209" t="s">
        <v>6321</v>
      </c>
      <c r="L2526" s="209" t="s">
        <v>21603</v>
      </c>
      <c r="M2526" s="209" t="s">
        <v>6330</v>
      </c>
    </row>
    <row r="2527" spans="1:13" ht="67.5" x14ac:dyDescent="0.25">
      <c r="A2527" s="202" t="s">
        <v>23036</v>
      </c>
      <c r="B2527">
        <v>4373</v>
      </c>
      <c r="C2527" s="203" t="s">
        <v>23033</v>
      </c>
      <c r="D2527" s="205" t="s">
        <v>23034</v>
      </c>
      <c r="E2527" s="202" t="s">
        <v>23035</v>
      </c>
      <c r="F2527" s="204" t="s">
        <v>22839</v>
      </c>
      <c r="G2527" s="204" t="s">
        <v>22840</v>
      </c>
      <c r="H2527" s="204" t="s">
        <v>6427</v>
      </c>
      <c r="I2527" s="204" t="s">
        <v>22840</v>
      </c>
      <c r="J2527" s="204" t="s">
        <v>6321</v>
      </c>
      <c r="K2527" s="204" t="s">
        <v>6321</v>
      </c>
      <c r="L2527" s="204" t="s">
        <v>2115</v>
      </c>
      <c r="M2527" s="204" t="s">
        <v>6330</v>
      </c>
    </row>
    <row r="2528" spans="1:13" ht="281.25" x14ac:dyDescent="0.25">
      <c r="A2528" s="202" t="s">
        <v>21347</v>
      </c>
      <c r="B2528">
        <v>3921</v>
      </c>
      <c r="C2528" s="203" t="s">
        <v>21344</v>
      </c>
      <c r="D2528" s="205" t="s">
        <v>21345</v>
      </c>
      <c r="E2528" s="202" t="s">
        <v>21346</v>
      </c>
      <c r="F2528" s="204" t="s">
        <v>8098</v>
      </c>
      <c r="G2528" s="204" t="s">
        <v>8099</v>
      </c>
      <c r="H2528" s="204" t="s">
        <v>6427</v>
      </c>
      <c r="I2528" s="204" t="s">
        <v>8099</v>
      </c>
      <c r="J2528" s="204" t="s">
        <v>6321</v>
      </c>
      <c r="K2528" s="204" t="s">
        <v>6321</v>
      </c>
      <c r="L2528" s="204" t="s">
        <v>21311</v>
      </c>
      <c r="M2528" s="204" t="s">
        <v>6330</v>
      </c>
    </row>
    <row r="2529" spans="1:13" ht="303.75" x14ac:dyDescent="0.25">
      <c r="A2529" s="206" t="s">
        <v>21439</v>
      </c>
      <c r="B2529">
        <v>3944</v>
      </c>
      <c r="C2529" s="207" t="s">
        <v>21436</v>
      </c>
      <c r="D2529" s="208" t="s">
        <v>21437</v>
      </c>
      <c r="E2529" s="206" t="s">
        <v>21438</v>
      </c>
      <c r="F2529" s="209" t="s">
        <v>8098</v>
      </c>
      <c r="G2529" s="209" t="s">
        <v>8099</v>
      </c>
      <c r="H2529" s="209" t="s">
        <v>6427</v>
      </c>
      <c r="I2529" s="209" t="s">
        <v>8099</v>
      </c>
      <c r="J2529" s="209" t="s">
        <v>6321</v>
      </c>
      <c r="K2529" s="209" t="s">
        <v>6321</v>
      </c>
      <c r="L2529" s="209" t="s">
        <v>21311</v>
      </c>
      <c r="M2529" s="209" t="s">
        <v>6330</v>
      </c>
    </row>
    <row r="2530" spans="1:13" ht="247.5" x14ac:dyDescent="0.25">
      <c r="A2530" s="202" t="s">
        <v>22729</v>
      </c>
      <c r="B2530">
        <v>4295</v>
      </c>
      <c r="C2530" s="203" t="s">
        <v>22727</v>
      </c>
      <c r="D2530" s="205" t="s">
        <v>26149</v>
      </c>
      <c r="E2530" s="202" t="s">
        <v>22728</v>
      </c>
      <c r="F2530" s="204" t="s">
        <v>6857</v>
      </c>
      <c r="G2530" s="204" t="s">
        <v>6858</v>
      </c>
      <c r="H2530" s="204" t="s">
        <v>6427</v>
      </c>
      <c r="I2530" s="204" t="s">
        <v>6858</v>
      </c>
      <c r="J2530" s="204" t="s">
        <v>6321</v>
      </c>
      <c r="K2530" s="204" t="s">
        <v>6321</v>
      </c>
      <c r="L2530" s="204" t="s">
        <v>22668</v>
      </c>
      <c r="M2530" s="204" t="s">
        <v>831</v>
      </c>
    </row>
    <row r="2531" spans="1:13" ht="202.5" x14ac:dyDescent="0.25">
      <c r="A2531" s="202" t="s">
        <v>21443</v>
      </c>
      <c r="B2531">
        <v>3945</v>
      </c>
      <c r="C2531" s="203" t="s">
        <v>21440</v>
      </c>
      <c r="D2531" s="205" t="s">
        <v>21441</v>
      </c>
      <c r="E2531" s="202" t="s">
        <v>21442</v>
      </c>
      <c r="F2531" s="204" t="s">
        <v>8098</v>
      </c>
      <c r="G2531" s="204" t="s">
        <v>8099</v>
      </c>
      <c r="H2531" s="204" t="s">
        <v>6427</v>
      </c>
      <c r="I2531" s="204" t="s">
        <v>8099</v>
      </c>
      <c r="J2531" s="204" t="s">
        <v>6321</v>
      </c>
      <c r="K2531" s="204" t="s">
        <v>6321</v>
      </c>
      <c r="L2531" s="204" t="s">
        <v>21311</v>
      </c>
      <c r="M2531" s="204" t="s">
        <v>6330</v>
      </c>
    </row>
    <row r="2532" spans="1:13" ht="292.5" x14ac:dyDescent="0.25">
      <c r="A2532" s="202" t="s">
        <v>23317</v>
      </c>
      <c r="B2532">
        <v>4443</v>
      </c>
      <c r="C2532" s="203" t="s">
        <v>23314</v>
      </c>
      <c r="D2532" s="205" t="s">
        <v>23315</v>
      </c>
      <c r="E2532" s="202" t="s">
        <v>23316</v>
      </c>
      <c r="F2532" s="204" t="s">
        <v>22839</v>
      </c>
      <c r="G2532" s="204" t="s">
        <v>22840</v>
      </c>
      <c r="H2532" s="204" t="s">
        <v>6427</v>
      </c>
      <c r="I2532" s="204" t="s">
        <v>22840</v>
      </c>
      <c r="J2532" s="204" t="s">
        <v>6321</v>
      </c>
      <c r="K2532" s="204" t="s">
        <v>6321</v>
      </c>
      <c r="L2532" s="204" t="s">
        <v>2115</v>
      </c>
      <c r="M2532" s="204" t="s">
        <v>6330</v>
      </c>
    </row>
    <row r="2533" spans="1:13" ht="270" x14ac:dyDescent="0.25">
      <c r="A2533" s="206" t="s">
        <v>23693</v>
      </c>
      <c r="B2533">
        <v>4556</v>
      </c>
      <c r="C2533" s="207" t="s">
        <v>23691</v>
      </c>
      <c r="D2533" s="208" t="s">
        <v>26229</v>
      </c>
      <c r="E2533" s="206" t="s">
        <v>23692</v>
      </c>
      <c r="F2533" s="209" t="s">
        <v>6857</v>
      </c>
      <c r="G2533" s="209" t="s">
        <v>6858</v>
      </c>
      <c r="H2533" s="209" t="s">
        <v>6427</v>
      </c>
      <c r="I2533" s="209" t="s">
        <v>6858</v>
      </c>
      <c r="J2533" s="209" t="s">
        <v>6321</v>
      </c>
      <c r="K2533" s="209" t="s">
        <v>6321</v>
      </c>
      <c r="L2533" s="209" t="s">
        <v>22664</v>
      </c>
      <c r="M2533" s="209" t="s">
        <v>831</v>
      </c>
    </row>
    <row r="2534" spans="1:13" ht="270" x14ac:dyDescent="0.25">
      <c r="A2534" s="202" t="s">
        <v>23696</v>
      </c>
      <c r="B2534">
        <v>4557</v>
      </c>
      <c r="C2534" s="203" t="s">
        <v>23694</v>
      </c>
      <c r="D2534" s="205" t="s">
        <v>26230</v>
      </c>
      <c r="E2534" s="202" t="s">
        <v>23695</v>
      </c>
      <c r="F2534" s="204" t="s">
        <v>6857</v>
      </c>
      <c r="G2534" s="204" t="s">
        <v>6858</v>
      </c>
      <c r="H2534" s="204" t="s">
        <v>6427</v>
      </c>
      <c r="I2534" s="204" t="s">
        <v>6858</v>
      </c>
      <c r="J2534" s="204" t="s">
        <v>6321</v>
      </c>
      <c r="K2534" s="204" t="s">
        <v>6321</v>
      </c>
      <c r="L2534" s="204" t="s">
        <v>22664</v>
      </c>
      <c r="M2534" s="204" t="s">
        <v>831</v>
      </c>
    </row>
    <row r="2535" spans="1:13" ht="202.5" x14ac:dyDescent="0.25">
      <c r="A2535" s="206" t="s">
        <v>23321</v>
      </c>
      <c r="B2535">
        <v>4444</v>
      </c>
      <c r="C2535" s="207" t="s">
        <v>23318</v>
      </c>
      <c r="D2535" s="208" t="s">
        <v>23319</v>
      </c>
      <c r="E2535" s="206" t="s">
        <v>23320</v>
      </c>
      <c r="F2535" s="209" t="s">
        <v>22839</v>
      </c>
      <c r="G2535" s="209" t="s">
        <v>22840</v>
      </c>
      <c r="H2535" s="209" t="s">
        <v>6427</v>
      </c>
      <c r="I2535" s="209" t="s">
        <v>22840</v>
      </c>
      <c r="J2535" s="209" t="s">
        <v>6321</v>
      </c>
      <c r="K2535" s="209" t="s">
        <v>6321</v>
      </c>
      <c r="L2535" s="209" t="s">
        <v>2115</v>
      </c>
      <c r="M2535" s="209" t="s">
        <v>6330</v>
      </c>
    </row>
    <row r="2536" spans="1:13" ht="202.5" x14ac:dyDescent="0.25">
      <c r="A2536" s="206" t="s">
        <v>21488</v>
      </c>
      <c r="B2536">
        <v>3958</v>
      </c>
      <c r="C2536" s="207" t="s">
        <v>21486</v>
      </c>
      <c r="D2536" s="208" t="s">
        <v>26059</v>
      </c>
      <c r="E2536" s="206" t="s">
        <v>21487</v>
      </c>
      <c r="F2536" s="209" t="s">
        <v>6857</v>
      </c>
      <c r="G2536" s="209" t="s">
        <v>6858</v>
      </c>
      <c r="H2536" s="209" t="s">
        <v>6427</v>
      </c>
      <c r="I2536" s="209" t="s">
        <v>6858</v>
      </c>
      <c r="J2536" s="209" t="s">
        <v>6321</v>
      </c>
      <c r="K2536" s="209" t="s">
        <v>6321</v>
      </c>
      <c r="L2536" s="209" t="s">
        <v>21459</v>
      </c>
      <c r="M2536" s="209" t="s">
        <v>831</v>
      </c>
    </row>
    <row r="2537" spans="1:13" ht="135" x14ac:dyDescent="0.25">
      <c r="A2537" s="206" t="s">
        <v>23700</v>
      </c>
      <c r="B2537">
        <v>4558</v>
      </c>
      <c r="C2537" s="207" t="s">
        <v>23697</v>
      </c>
      <c r="D2537" s="208" t="s">
        <v>23698</v>
      </c>
      <c r="E2537" s="206" t="s">
        <v>23699</v>
      </c>
      <c r="F2537" s="209" t="s">
        <v>6857</v>
      </c>
      <c r="G2537" s="209" t="s">
        <v>6858</v>
      </c>
      <c r="H2537" s="209" t="s">
        <v>6427</v>
      </c>
      <c r="I2537" s="209" t="s">
        <v>6858</v>
      </c>
      <c r="J2537" s="209" t="s">
        <v>6321</v>
      </c>
      <c r="K2537" s="209" t="s">
        <v>6321</v>
      </c>
      <c r="L2537" s="209" t="s">
        <v>22664</v>
      </c>
      <c r="M2537" s="209" t="s">
        <v>831</v>
      </c>
    </row>
    <row r="2538" spans="1:13" ht="247.5" x14ac:dyDescent="0.25">
      <c r="A2538" s="206" t="s">
        <v>21641</v>
      </c>
      <c r="B2538">
        <v>4002</v>
      </c>
      <c r="C2538" s="207" t="s">
        <v>21638</v>
      </c>
      <c r="D2538" s="208" t="s">
        <v>21639</v>
      </c>
      <c r="E2538" s="206" t="s">
        <v>21640</v>
      </c>
      <c r="F2538" s="209" t="s">
        <v>8098</v>
      </c>
      <c r="G2538" s="209" t="s">
        <v>8099</v>
      </c>
      <c r="H2538" s="209" t="s">
        <v>6427</v>
      </c>
      <c r="I2538" s="209" t="s">
        <v>8099</v>
      </c>
      <c r="J2538" s="209" t="s">
        <v>6321</v>
      </c>
      <c r="K2538" s="209" t="s">
        <v>6321</v>
      </c>
      <c r="L2538" s="209" t="s">
        <v>21603</v>
      </c>
      <c r="M2538" s="209" t="s">
        <v>6330</v>
      </c>
    </row>
    <row r="2539" spans="1:13" ht="213.75" x14ac:dyDescent="0.25">
      <c r="A2539" s="202" t="s">
        <v>21613</v>
      </c>
      <c r="B2539">
        <v>3995</v>
      </c>
      <c r="C2539" s="203" t="s">
        <v>21610</v>
      </c>
      <c r="D2539" s="205" t="s">
        <v>21611</v>
      </c>
      <c r="E2539" s="202" t="s">
        <v>21612</v>
      </c>
      <c r="F2539" s="204" t="s">
        <v>8098</v>
      </c>
      <c r="G2539" s="204" t="s">
        <v>8099</v>
      </c>
      <c r="H2539" s="204" t="s">
        <v>6427</v>
      </c>
      <c r="I2539" s="204" t="s">
        <v>8099</v>
      </c>
      <c r="J2539" s="204" t="s">
        <v>6321</v>
      </c>
      <c r="K2539" s="204" t="s">
        <v>6321</v>
      </c>
      <c r="L2539" s="204" t="s">
        <v>21603</v>
      </c>
      <c r="M2539" s="204" t="s">
        <v>6330</v>
      </c>
    </row>
    <row r="2540" spans="1:13" ht="180" x14ac:dyDescent="0.25">
      <c r="A2540" s="206" t="s">
        <v>22968</v>
      </c>
      <c r="B2540">
        <v>4356</v>
      </c>
      <c r="C2540" s="207" t="s">
        <v>22965</v>
      </c>
      <c r="D2540" s="208" t="s">
        <v>22966</v>
      </c>
      <c r="E2540" s="206" t="s">
        <v>22967</v>
      </c>
      <c r="F2540" s="209" t="s">
        <v>22839</v>
      </c>
      <c r="G2540" s="209" t="s">
        <v>22840</v>
      </c>
      <c r="H2540" s="209" t="s">
        <v>6427</v>
      </c>
      <c r="I2540" s="209" t="s">
        <v>22840</v>
      </c>
      <c r="J2540" s="209" t="s">
        <v>6321</v>
      </c>
      <c r="K2540" s="209" t="s">
        <v>6321</v>
      </c>
      <c r="L2540" s="209" t="s">
        <v>2115</v>
      </c>
      <c r="M2540" s="209" t="s">
        <v>6330</v>
      </c>
    </row>
    <row r="2541" spans="1:13" ht="202.5" x14ac:dyDescent="0.25">
      <c r="A2541" s="206" t="s">
        <v>21482</v>
      </c>
      <c r="B2541">
        <v>3956</v>
      </c>
      <c r="C2541" s="207" t="s">
        <v>21480</v>
      </c>
      <c r="D2541" s="208" t="s">
        <v>26057</v>
      </c>
      <c r="E2541" s="206" t="s">
        <v>21481</v>
      </c>
      <c r="F2541" s="209" t="s">
        <v>6857</v>
      </c>
      <c r="G2541" s="209" t="s">
        <v>6858</v>
      </c>
      <c r="H2541" s="209" t="s">
        <v>6427</v>
      </c>
      <c r="I2541" s="209" t="s">
        <v>6858</v>
      </c>
      <c r="J2541" s="209" t="s">
        <v>6321</v>
      </c>
      <c r="K2541" s="209" t="s">
        <v>6321</v>
      </c>
      <c r="L2541" s="209" t="s">
        <v>21459</v>
      </c>
      <c r="M2541" s="209" t="s">
        <v>831</v>
      </c>
    </row>
    <row r="2542" spans="1:13" ht="202.5" x14ac:dyDescent="0.25">
      <c r="A2542" s="202" t="s">
        <v>21491</v>
      </c>
      <c r="B2542">
        <v>3959</v>
      </c>
      <c r="C2542" s="203" t="s">
        <v>21489</v>
      </c>
      <c r="D2542" s="205" t="s">
        <v>31185</v>
      </c>
      <c r="E2542" s="202" t="s">
        <v>21490</v>
      </c>
      <c r="F2542" s="204" t="s">
        <v>6857</v>
      </c>
      <c r="G2542" s="204" t="s">
        <v>6858</v>
      </c>
      <c r="H2542" s="204" t="s">
        <v>6427</v>
      </c>
      <c r="I2542" s="204" t="s">
        <v>6858</v>
      </c>
      <c r="J2542" s="204" t="s">
        <v>6321</v>
      </c>
      <c r="K2542" s="204" t="s">
        <v>6321</v>
      </c>
      <c r="L2542" s="204" t="s">
        <v>21459</v>
      </c>
      <c r="M2542" s="204" t="s">
        <v>831</v>
      </c>
    </row>
    <row r="2543" spans="1:13" ht="180" x14ac:dyDescent="0.25">
      <c r="A2543" s="206" t="s">
        <v>22928</v>
      </c>
      <c r="B2543">
        <v>4346</v>
      </c>
      <c r="C2543" s="207" t="s">
        <v>22925</v>
      </c>
      <c r="D2543" s="208" t="s">
        <v>22926</v>
      </c>
      <c r="E2543" s="206" t="s">
        <v>22927</v>
      </c>
      <c r="F2543" s="209" t="s">
        <v>22839</v>
      </c>
      <c r="G2543" s="209" t="s">
        <v>22840</v>
      </c>
      <c r="H2543" s="209" t="s">
        <v>6427</v>
      </c>
      <c r="I2543" s="209" t="s">
        <v>22840</v>
      </c>
      <c r="J2543" s="209" t="s">
        <v>6321</v>
      </c>
      <c r="K2543" s="209" t="s">
        <v>6321</v>
      </c>
      <c r="L2543" s="209" t="s">
        <v>2115</v>
      </c>
      <c r="M2543" s="209" t="s">
        <v>6330</v>
      </c>
    </row>
    <row r="2544" spans="1:13" ht="303.75" x14ac:dyDescent="0.25">
      <c r="A2544" s="202" t="s">
        <v>23703</v>
      </c>
      <c r="B2544">
        <v>4559</v>
      </c>
      <c r="C2544" s="203" t="s">
        <v>23701</v>
      </c>
      <c r="D2544" s="205" t="s">
        <v>26231</v>
      </c>
      <c r="E2544" s="202" t="s">
        <v>23702</v>
      </c>
      <c r="F2544" s="204" t="s">
        <v>6857</v>
      </c>
      <c r="G2544" s="204" t="s">
        <v>6858</v>
      </c>
      <c r="H2544" s="204" t="s">
        <v>6427</v>
      </c>
      <c r="I2544" s="204" t="s">
        <v>6858</v>
      </c>
      <c r="J2544" s="204" t="s">
        <v>6321</v>
      </c>
      <c r="K2544" s="204" t="s">
        <v>6321</v>
      </c>
      <c r="L2544" s="204" t="s">
        <v>22664</v>
      </c>
      <c r="M2544" s="204" t="s">
        <v>831</v>
      </c>
    </row>
    <row r="2545" spans="1:13" ht="191.25" x14ac:dyDescent="0.25">
      <c r="A2545" s="202" t="s">
        <v>21355</v>
      </c>
      <c r="B2545">
        <v>3923</v>
      </c>
      <c r="C2545" s="203" t="s">
        <v>21352</v>
      </c>
      <c r="D2545" s="205" t="s">
        <v>21353</v>
      </c>
      <c r="E2545" s="202" t="s">
        <v>21354</v>
      </c>
      <c r="F2545" s="204" t="s">
        <v>8098</v>
      </c>
      <c r="G2545" s="204" t="s">
        <v>8099</v>
      </c>
      <c r="H2545" s="204" t="s">
        <v>6427</v>
      </c>
      <c r="I2545" s="204" t="s">
        <v>8099</v>
      </c>
      <c r="J2545" s="204" t="s">
        <v>6321</v>
      </c>
      <c r="K2545" s="204" t="s">
        <v>6321</v>
      </c>
      <c r="L2545" s="204" t="s">
        <v>21311</v>
      </c>
      <c r="M2545" s="204" t="s">
        <v>6330</v>
      </c>
    </row>
    <row r="2546" spans="1:13" ht="281.25" x14ac:dyDescent="0.25">
      <c r="A2546" s="206" t="s">
        <v>21447</v>
      </c>
      <c r="B2546">
        <v>3946</v>
      </c>
      <c r="C2546" s="207" t="s">
        <v>21444</v>
      </c>
      <c r="D2546" s="208" t="s">
        <v>21445</v>
      </c>
      <c r="E2546" s="206" t="s">
        <v>21446</v>
      </c>
      <c r="F2546" s="209" t="s">
        <v>8098</v>
      </c>
      <c r="G2546" s="209" t="s">
        <v>8099</v>
      </c>
      <c r="H2546" s="209" t="s">
        <v>6427</v>
      </c>
      <c r="I2546" s="209" t="s">
        <v>8099</v>
      </c>
      <c r="J2546" s="209" t="s">
        <v>6321</v>
      </c>
      <c r="K2546" s="209" t="s">
        <v>6321</v>
      </c>
      <c r="L2546" s="209" t="s">
        <v>21311</v>
      </c>
      <c r="M2546" s="209" t="s">
        <v>6330</v>
      </c>
    </row>
    <row r="2547" spans="1:13" ht="270" x14ac:dyDescent="0.25">
      <c r="A2547" s="202" t="s">
        <v>23325</v>
      </c>
      <c r="B2547">
        <v>4445</v>
      </c>
      <c r="C2547" s="203" t="s">
        <v>23322</v>
      </c>
      <c r="D2547" s="205" t="s">
        <v>23323</v>
      </c>
      <c r="E2547" s="202" t="s">
        <v>23324</v>
      </c>
      <c r="F2547" s="204" t="s">
        <v>22839</v>
      </c>
      <c r="G2547" s="204" t="s">
        <v>22840</v>
      </c>
      <c r="H2547" s="204" t="s">
        <v>6427</v>
      </c>
      <c r="I2547" s="204" t="s">
        <v>22840</v>
      </c>
      <c r="J2547" s="204" t="s">
        <v>6321</v>
      </c>
      <c r="K2547" s="204" t="s">
        <v>6321</v>
      </c>
      <c r="L2547" s="204" t="s">
        <v>2115</v>
      </c>
      <c r="M2547" s="204" t="s">
        <v>6330</v>
      </c>
    </row>
    <row r="2548" spans="1:13" ht="258.75" x14ac:dyDescent="0.25">
      <c r="A2548" s="206" t="s">
        <v>23844</v>
      </c>
      <c r="B2548">
        <v>4600</v>
      </c>
      <c r="C2548" s="207" t="s">
        <v>23841</v>
      </c>
      <c r="D2548" s="208" t="s">
        <v>23842</v>
      </c>
      <c r="E2548" s="206" t="s">
        <v>23843</v>
      </c>
      <c r="F2548" s="209" t="s">
        <v>6857</v>
      </c>
      <c r="G2548" s="209" t="s">
        <v>6858</v>
      </c>
      <c r="H2548" s="209" t="s">
        <v>6427</v>
      </c>
      <c r="I2548" s="209" t="s">
        <v>6858</v>
      </c>
      <c r="J2548" s="209" t="s">
        <v>6321</v>
      </c>
      <c r="K2548" s="209" t="s">
        <v>6321</v>
      </c>
      <c r="L2548" s="209" t="s">
        <v>22664</v>
      </c>
      <c r="M2548" s="209" t="s">
        <v>831</v>
      </c>
    </row>
    <row r="2549" spans="1:13" ht="348.75" x14ac:dyDescent="0.25">
      <c r="A2549" s="202" t="s">
        <v>23848</v>
      </c>
      <c r="B2549">
        <v>4601</v>
      </c>
      <c r="C2549" s="203" t="s">
        <v>23845</v>
      </c>
      <c r="D2549" s="205" t="s">
        <v>23846</v>
      </c>
      <c r="E2549" s="202" t="s">
        <v>23847</v>
      </c>
      <c r="F2549" s="204" t="s">
        <v>6857</v>
      </c>
      <c r="G2549" s="204" t="s">
        <v>6858</v>
      </c>
      <c r="H2549" s="204" t="s">
        <v>6427</v>
      </c>
      <c r="I2549" s="204" t="s">
        <v>6858</v>
      </c>
      <c r="J2549" s="204" t="s">
        <v>6321</v>
      </c>
      <c r="K2549" s="204" t="s">
        <v>6321</v>
      </c>
      <c r="L2549" s="204" t="s">
        <v>22664</v>
      </c>
      <c r="M2549" s="204" t="s">
        <v>831</v>
      </c>
    </row>
    <row r="2550" spans="1:13" ht="270" x14ac:dyDescent="0.25">
      <c r="A2550" s="206" t="s">
        <v>23852</v>
      </c>
      <c r="B2550">
        <v>4602</v>
      </c>
      <c r="C2550" s="207" t="s">
        <v>23849</v>
      </c>
      <c r="D2550" s="208" t="s">
        <v>23850</v>
      </c>
      <c r="E2550" s="206" t="s">
        <v>23851</v>
      </c>
      <c r="F2550" s="209" t="s">
        <v>6857</v>
      </c>
      <c r="G2550" s="209" t="s">
        <v>6858</v>
      </c>
      <c r="H2550" s="209" t="s">
        <v>6427</v>
      </c>
      <c r="I2550" s="209" t="s">
        <v>6858</v>
      </c>
      <c r="J2550" s="209" t="s">
        <v>6321</v>
      </c>
      <c r="K2550" s="209" t="s">
        <v>6321</v>
      </c>
      <c r="L2550" s="209" t="s">
        <v>22664</v>
      </c>
      <c r="M2550" s="209" t="s">
        <v>831</v>
      </c>
    </row>
    <row r="2551" spans="1:13" ht="281.25" x14ac:dyDescent="0.25">
      <c r="A2551" s="202" t="s">
        <v>23855</v>
      </c>
      <c r="B2551">
        <v>4603</v>
      </c>
      <c r="C2551" s="203" t="s">
        <v>23853</v>
      </c>
      <c r="D2551" s="205" t="s">
        <v>26251</v>
      </c>
      <c r="E2551" s="202" t="s">
        <v>23854</v>
      </c>
      <c r="F2551" s="204" t="s">
        <v>6857</v>
      </c>
      <c r="G2551" s="204" t="s">
        <v>6858</v>
      </c>
      <c r="H2551" s="204" t="s">
        <v>6427</v>
      </c>
      <c r="I2551" s="204" t="s">
        <v>6858</v>
      </c>
      <c r="J2551" s="204" t="s">
        <v>6321</v>
      </c>
      <c r="K2551" s="204" t="s">
        <v>6321</v>
      </c>
      <c r="L2551" s="204" t="s">
        <v>22664</v>
      </c>
      <c r="M2551" s="204" t="s">
        <v>831</v>
      </c>
    </row>
    <row r="2552" spans="1:13" ht="33.75" x14ac:dyDescent="0.25">
      <c r="A2552" s="202" t="s">
        <v>21885</v>
      </c>
      <c r="B2552">
        <v>4069</v>
      </c>
      <c r="C2552" s="203" t="s">
        <v>21882</v>
      </c>
      <c r="D2552" s="205" t="s">
        <v>21883</v>
      </c>
      <c r="E2552" s="202" t="s">
        <v>21884</v>
      </c>
      <c r="F2552" s="204" t="s">
        <v>6857</v>
      </c>
      <c r="G2552" s="204" t="s">
        <v>6858</v>
      </c>
      <c r="H2552" s="204" t="s">
        <v>6427</v>
      </c>
      <c r="I2552" s="204" t="s">
        <v>6858</v>
      </c>
      <c r="J2552" s="204" t="s">
        <v>6321</v>
      </c>
      <c r="K2552" s="204" t="s">
        <v>6321</v>
      </c>
      <c r="L2552" s="204" t="s">
        <v>6321</v>
      </c>
      <c r="M2552" s="204" t="s">
        <v>831</v>
      </c>
    </row>
    <row r="2553" spans="1:13" ht="236.25" x14ac:dyDescent="0.25">
      <c r="A2553" s="206" t="s">
        <v>23859</v>
      </c>
      <c r="B2553">
        <v>4604</v>
      </c>
      <c r="C2553" s="207" t="s">
        <v>23856</v>
      </c>
      <c r="D2553" s="208" t="s">
        <v>23857</v>
      </c>
      <c r="E2553" s="206" t="s">
        <v>23858</v>
      </c>
      <c r="F2553" s="209" t="s">
        <v>6857</v>
      </c>
      <c r="G2553" s="209" t="s">
        <v>6858</v>
      </c>
      <c r="H2553" s="209" t="s">
        <v>6427</v>
      </c>
      <c r="I2553" s="209" t="s">
        <v>6858</v>
      </c>
      <c r="J2553" s="209" t="s">
        <v>6321</v>
      </c>
      <c r="K2553" s="209" t="s">
        <v>6321</v>
      </c>
      <c r="L2553" s="209" t="s">
        <v>22664</v>
      </c>
      <c r="M2553" s="209" t="s">
        <v>831</v>
      </c>
    </row>
    <row r="2554" spans="1:13" ht="33.75" x14ac:dyDescent="0.25">
      <c r="A2554" s="202" t="s">
        <v>6281</v>
      </c>
      <c r="B2554">
        <v>4613</v>
      </c>
      <c r="C2554" s="203" t="s">
        <v>23890</v>
      </c>
      <c r="D2554" s="205" t="s">
        <v>23891</v>
      </c>
      <c r="E2554" s="202" t="s">
        <v>23892</v>
      </c>
      <c r="F2554" s="204" t="s">
        <v>6857</v>
      </c>
      <c r="G2554" s="204" t="s">
        <v>6858</v>
      </c>
      <c r="H2554" s="204" t="s">
        <v>6427</v>
      </c>
      <c r="I2554" s="204" t="s">
        <v>6858</v>
      </c>
      <c r="J2554" s="204" t="s">
        <v>6321</v>
      </c>
      <c r="K2554" s="204" t="s">
        <v>6321</v>
      </c>
      <c r="L2554" s="204" t="s">
        <v>22664</v>
      </c>
      <c r="M2554" s="204" t="s">
        <v>831</v>
      </c>
    </row>
    <row r="2555" spans="1:13" ht="191.25" x14ac:dyDescent="0.25">
      <c r="A2555" s="206" t="s">
        <v>22003</v>
      </c>
      <c r="B2555">
        <v>4106</v>
      </c>
      <c r="C2555" s="207" t="s">
        <v>22001</v>
      </c>
      <c r="D2555" s="208" t="s">
        <v>26111</v>
      </c>
      <c r="E2555" s="206" t="s">
        <v>22002</v>
      </c>
      <c r="F2555" s="209" t="s">
        <v>6857</v>
      </c>
      <c r="G2555" s="209" t="s">
        <v>6858</v>
      </c>
      <c r="H2555" s="209" t="s">
        <v>6427</v>
      </c>
      <c r="I2555" s="209" t="s">
        <v>6858</v>
      </c>
      <c r="J2555" s="209" t="s">
        <v>6321</v>
      </c>
      <c r="K2555" s="209" t="s">
        <v>6321</v>
      </c>
      <c r="L2555" s="209" t="s">
        <v>6321</v>
      </c>
      <c r="M2555" s="209" t="s">
        <v>831</v>
      </c>
    </row>
    <row r="2556" spans="1:13" ht="191.25" x14ac:dyDescent="0.25">
      <c r="A2556" s="202" t="s">
        <v>22498</v>
      </c>
      <c r="B2556">
        <v>4233</v>
      </c>
      <c r="C2556" s="203" t="s">
        <v>22495</v>
      </c>
      <c r="D2556" s="205" t="s">
        <v>22496</v>
      </c>
      <c r="E2556" s="202" t="s">
        <v>22497</v>
      </c>
      <c r="F2556" s="204" t="s">
        <v>10231</v>
      </c>
      <c r="G2556" s="204" t="s">
        <v>10232</v>
      </c>
      <c r="H2556" s="204" t="s">
        <v>22066</v>
      </c>
      <c r="I2556" s="204" t="s">
        <v>22067</v>
      </c>
      <c r="J2556" s="204" t="s">
        <v>6321</v>
      </c>
      <c r="K2556" s="204" t="s">
        <v>6321</v>
      </c>
      <c r="L2556" s="204" t="s">
        <v>22068</v>
      </c>
      <c r="M2556" s="204" t="s">
        <v>6423</v>
      </c>
    </row>
    <row r="2557" spans="1:13" ht="213.75" x14ac:dyDescent="0.25">
      <c r="A2557" s="206" t="s">
        <v>22502</v>
      </c>
      <c r="B2557">
        <v>4234</v>
      </c>
      <c r="C2557" s="207" t="s">
        <v>22499</v>
      </c>
      <c r="D2557" s="208" t="s">
        <v>22500</v>
      </c>
      <c r="E2557" s="206" t="s">
        <v>22501</v>
      </c>
      <c r="F2557" s="209" t="s">
        <v>10231</v>
      </c>
      <c r="G2557" s="209" t="s">
        <v>10232</v>
      </c>
      <c r="H2557" s="209" t="s">
        <v>22066</v>
      </c>
      <c r="I2557" s="209" t="s">
        <v>22067</v>
      </c>
      <c r="J2557" s="209" t="s">
        <v>6321</v>
      </c>
      <c r="K2557" s="209" t="s">
        <v>6321</v>
      </c>
      <c r="L2557" s="209" t="s">
        <v>22068</v>
      </c>
      <c r="M2557" s="209" t="s">
        <v>6423</v>
      </c>
    </row>
    <row r="2558" spans="1:13" ht="213.75" x14ac:dyDescent="0.25">
      <c r="A2558" s="202" t="s">
        <v>22506</v>
      </c>
      <c r="B2558">
        <v>4235</v>
      </c>
      <c r="C2558" s="203" t="s">
        <v>22503</v>
      </c>
      <c r="D2558" s="205" t="s">
        <v>22504</v>
      </c>
      <c r="E2558" s="202" t="s">
        <v>22505</v>
      </c>
      <c r="F2558" s="204" t="s">
        <v>10231</v>
      </c>
      <c r="G2558" s="204" t="s">
        <v>10232</v>
      </c>
      <c r="H2558" s="204" t="s">
        <v>22066</v>
      </c>
      <c r="I2558" s="204" t="s">
        <v>22067</v>
      </c>
      <c r="J2558" s="204" t="s">
        <v>6321</v>
      </c>
      <c r="K2558" s="204" t="s">
        <v>6321</v>
      </c>
      <c r="L2558" s="204" t="s">
        <v>22068</v>
      </c>
      <c r="M2558" s="204" t="s">
        <v>6423</v>
      </c>
    </row>
    <row r="2559" spans="1:13" ht="202.5" x14ac:dyDescent="0.25">
      <c r="A2559" s="206" t="s">
        <v>22510</v>
      </c>
      <c r="B2559">
        <v>4236</v>
      </c>
      <c r="C2559" s="207" t="s">
        <v>22507</v>
      </c>
      <c r="D2559" s="208" t="s">
        <v>22508</v>
      </c>
      <c r="E2559" s="206" t="s">
        <v>22509</v>
      </c>
      <c r="F2559" s="209" t="s">
        <v>10231</v>
      </c>
      <c r="G2559" s="209" t="s">
        <v>10232</v>
      </c>
      <c r="H2559" s="209" t="s">
        <v>22066</v>
      </c>
      <c r="I2559" s="209" t="s">
        <v>22067</v>
      </c>
      <c r="J2559" s="209" t="s">
        <v>6321</v>
      </c>
      <c r="K2559" s="209" t="s">
        <v>6321</v>
      </c>
      <c r="L2559" s="209" t="s">
        <v>22068</v>
      </c>
      <c r="M2559" s="209" t="s">
        <v>6423</v>
      </c>
    </row>
    <row r="2560" spans="1:13" ht="292.5" x14ac:dyDescent="0.25">
      <c r="A2560" s="202" t="s">
        <v>22514</v>
      </c>
      <c r="B2560">
        <v>4237</v>
      </c>
      <c r="C2560" s="203" t="s">
        <v>22511</v>
      </c>
      <c r="D2560" s="205" t="s">
        <v>22512</v>
      </c>
      <c r="E2560" s="202" t="s">
        <v>22513</v>
      </c>
      <c r="F2560" s="204" t="s">
        <v>10231</v>
      </c>
      <c r="G2560" s="204" t="s">
        <v>10232</v>
      </c>
      <c r="H2560" s="204" t="s">
        <v>22066</v>
      </c>
      <c r="I2560" s="204" t="s">
        <v>22067</v>
      </c>
      <c r="J2560" s="204" t="s">
        <v>6321</v>
      </c>
      <c r="K2560" s="204" t="s">
        <v>6321</v>
      </c>
      <c r="L2560" s="204" t="s">
        <v>22068</v>
      </c>
      <c r="M2560" s="204" t="s">
        <v>6423</v>
      </c>
    </row>
    <row r="2561" spans="1:13" ht="180" x14ac:dyDescent="0.25">
      <c r="A2561" s="206" t="s">
        <v>22518</v>
      </c>
      <c r="B2561">
        <v>4238</v>
      </c>
      <c r="C2561" s="207" t="s">
        <v>22515</v>
      </c>
      <c r="D2561" s="208" t="s">
        <v>22516</v>
      </c>
      <c r="E2561" s="206" t="s">
        <v>22517</v>
      </c>
      <c r="F2561" s="209" t="s">
        <v>10231</v>
      </c>
      <c r="G2561" s="209" t="s">
        <v>10232</v>
      </c>
      <c r="H2561" s="209" t="s">
        <v>22066</v>
      </c>
      <c r="I2561" s="209" t="s">
        <v>22067</v>
      </c>
      <c r="J2561" s="209" t="s">
        <v>6321</v>
      </c>
      <c r="K2561" s="209" t="s">
        <v>6321</v>
      </c>
      <c r="L2561" s="209" t="s">
        <v>22068</v>
      </c>
      <c r="M2561" s="209" t="s">
        <v>6423</v>
      </c>
    </row>
    <row r="2562" spans="1:13" ht="191.25" x14ac:dyDescent="0.25">
      <c r="A2562" s="202" t="s">
        <v>22281</v>
      </c>
      <c r="B2562">
        <v>4179</v>
      </c>
      <c r="C2562" s="203" t="s">
        <v>22278</v>
      </c>
      <c r="D2562" s="205" t="s">
        <v>22279</v>
      </c>
      <c r="E2562" s="202" t="s">
        <v>22280</v>
      </c>
      <c r="F2562" s="204" t="s">
        <v>10231</v>
      </c>
      <c r="G2562" s="204" t="s">
        <v>10232</v>
      </c>
      <c r="H2562" s="204" t="s">
        <v>22066</v>
      </c>
      <c r="I2562" s="204" t="s">
        <v>22067</v>
      </c>
      <c r="J2562" s="204" t="s">
        <v>6321</v>
      </c>
      <c r="K2562" s="204" t="s">
        <v>6321</v>
      </c>
      <c r="L2562" s="204" t="s">
        <v>22068</v>
      </c>
      <c r="M2562" s="204" t="s">
        <v>6423</v>
      </c>
    </row>
    <row r="2563" spans="1:13" ht="247.5" x14ac:dyDescent="0.25">
      <c r="A2563" s="206" t="s">
        <v>22285</v>
      </c>
      <c r="B2563">
        <v>4180</v>
      </c>
      <c r="C2563" s="207" t="s">
        <v>22282</v>
      </c>
      <c r="D2563" s="208" t="s">
        <v>22283</v>
      </c>
      <c r="E2563" s="206" t="s">
        <v>22284</v>
      </c>
      <c r="F2563" s="209" t="s">
        <v>10231</v>
      </c>
      <c r="G2563" s="209" t="s">
        <v>10232</v>
      </c>
      <c r="H2563" s="209" t="s">
        <v>22066</v>
      </c>
      <c r="I2563" s="209" t="s">
        <v>22067</v>
      </c>
      <c r="J2563" s="209" t="s">
        <v>6321</v>
      </c>
      <c r="K2563" s="209" t="s">
        <v>6321</v>
      </c>
      <c r="L2563" s="209" t="s">
        <v>22068</v>
      </c>
      <c r="M2563" s="209" t="s">
        <v>6423</v>
      </c>
    </row>
    <row r="2564" spans="1:13" ht="45" x14ac:dyDescent="0.25">
      <c r="A2564" s="202" t="s">
        <v>23545</v>
      </c>
      <c r="B2564">
        <v>4507</v>
      </c>
      <c r="C2564" s="203" t="s">
        <v>23542</v>
      </c>
      <c r="D2564" s="205" t="s">
        <v>23543</v>
      </c>
      <c r="E2564" s="202" t="s">
        <v>23544</v>
      </c>
      <c r="F2564" s="204" t="s">
        <v>6857</v>
      </c>
      <c r="G2564" s="204" t="s">
        <v>6858</v>
      </c>
      <c r="H2564" s="204" t="s">
        <v>6427</v>
      </c>
      <c r="I2564" s="204" t="s">
        <v>6858</v>
      </c>
      <c r="J2564" s="204" t="s">
        <v>6321</v>
      </c>
      <c r="K2564" s="204" t="s">
        <v>6321</v>
      </c>
      <c r="L2564" s="204" t="s">
        <v>6321</v>
      </c>
      <c r="M2564" s="204" t="s">
        <v>831</v>
      </c>
    </row>
    <row r="2565" spans="1:13" ht="157.5" x14ac:dyDescent="0.25">
      <c r="A2565" s="202" t="s">
        <v>23492</v>
      </c>
      <c r="B2565">
        <v>4491</v>
      </c>
      <c r="C2565" s="203" t="s">
        <v>23490</v>
      </c>
      <c r="D2565" s="205" t="s">
        <v>26176</v>
      </c>
      <c r="E2565" s="202" t="s">
        <v>23491</v>
      </c>
      <c r="F2565" s="204" t="s">
        <v>23413</v>
      </c>
      <c r="G2565" s="204" t="s">
        <v>23414</v>
      </c>
      <c r="H2565" s="204" t="s">
        <v>6427</v>
      </c>
      <c r="I2565" s="204" t="s">
        <v>23414</v>
      </c>
      <c r="J2565" s="204" t="s">
        <v>6321</v>
      </c>
      <c r="K2565" s="204" t="s">
        <v>6321</v>
      </c>
      <c r="L2565" s="204" t="s">
        <v>6321</v>
      </c>
      <c r="M2565" s="204" t="s">
        <v>831</v>
      </c>
    </row>
    <row r="2566" spans="1:13" ht="157.5" x14ac:dyDescent="0.25">
      <c r="A2566" s="206" t="s">
        <v>23427</v>
      </c>
      <c r="B2566">
        <v>4470</v>
      </c>
      <c r="C2566" s="207" t="s">
        <v>23425</v>
      </c>
      <c r="D2566" s="208" t="s">
        <v>26157</v>
      </c>
      <c r="E2566" s="206" t="s">
        <v>23426</v>
      </c>
      <c r="F2566" s="209" t="s">
        <v>23413</v>
      </c>
      <c r="G2566" s="209" t="s">
        <v>23414</v>
      </c>
      <c r="H2566" s="209" t="s">
        <v>6427</v>
      </c>
      <c r="I2566" s="209" t="s">
        <v>23414</v>
      </c>
      <c r="J2566" s="209" t="s">
        <v>6321</v>
      </c>
      <c r="K2566" s="209" t="s">
        <v>6321</v>
      </c>
      <c r="L2566" s="209" t="s">
        <v>6321</v>
      </c>
      <c r="M2566" s="209" t="s">
        <v>831</v>
      </c>
    </row>
    <row r="2567" spans="1:13" ht="67.5" x14ac:dyDescent="0.25">
      <c r="A2567" s="206" t="s">
        <v>23707</v>
      </c>
      <c r="B2567">
        <v>4560</v>
      </c>
      <c r="C2567" s="207" t="s">
        <v>23704</v>
      </c>
      <c r="D2567" s="208" t="s">
        <v>23705</v>
      </c>
      <c r="E2567" s="206" t="s">
        <v>23706</v>
      </c>
      <c r="F2567" s="209" t="s">
        <v>6857</v>
      </c>
      <c r="G2567" s="209" t="s">
        <v>6858</v>
      </c>
      <c r="H2567" s="209" t="s">
        <v>6427</v>
      </c>
      <c r="I2567" s="209" t="s">
        <v>6858</v>
      </c>
      <c r="J2567" s="209" t="s">
        <v>6321</v>
      </c>
      <c r="K2567" s="209" t="s">
        <v>6321</v>
      </c>
      <c r="L2567" s="209" t="s">
        <v>22664</v>
      </c>
      <c r="M2567" s="209" t="s">
        <v>831</v>
      </c>
    </row>
    <row r="2568" spans="1:13" ht="67.5" x14ac:dyDescent="0.25">
      <c r="A2568" s="202" t="s">
        <v>23711</v>
      </c>
      <c r="B2568">
        <v>4561</v>
      </c>
      <c r="C2568" s="203" t="s">
        <v>23708</v>
      </c>
      <c r="D2568" s="205" t="s">
        <v>23709</v>
      </c>
      <c r="E2568" s="202" t="s">
        <v>23710</v>
      </c>
      <c r="F2568" s="204" t="s">
        <v>6857</v>
      </c>
      <c r="G2568" s="204" t="s">
        <v>6858</v>
      </c>
      <c r="H2568" s="204" t="s">
        <v>6427</v>
      </c>
      <c r="I2568" s="204" t="s">
        <v>6858</v>
      </c>
      <c r="J2568" s="204" t="s">
        <v>6321</v>
      </c>
      <c r="K2568" s="204" t="s">
        <v>6321</v>
      </c>
      <c r="L2568" s="204" t="s">
        <v>22664</v>
      </c>
      <c r="M2568" s="204" t="s">
        <v>831</v>
      </c>
    </row>
    <row r="2569" spans="1:13" ht="236.25" x14ac:dyDescent="0.25">
      <c r="A2569" s="202" t="s">
        <v>22932</v>
      </c>
      <c r="B2569">
        <v>4347</v>
      </c>
      <c r="C2569" s="203" t="s">
        <v>22929</v>
      </c>
      <c r="D2569" s="205" t="s">
        <v>22930</v>
      </c>
      <c r="E2569" s="202" t="s">
        <v>22931</v>
      </c>
      <c r="F2569" s="204" t="s">
        <v>22839</v>
      </c>
      <c r="G2569" s="204" t="s">
        <v>22840</v>
      </c>
      <c r="H2569" s="204" t="s">
        <v>6427</v>
      </c>
      <c r="I2569" s="204" t="s">
        <v>22840</v>
      </c>
      <c r="J2569" s="204" t="s">
        <v>6321</v>
      </c>
      <c r="K2569" s="204" t="s">
        <v>6321</v>
      </c>
      <c r="L2569" s="204" t="s">
        <v>2115</v>
      </c>
      <c r="M2569" s="204" t="s">
        <v>6330</v>
      </c>
    </row>
    <row r="2570" spans="1:13" ht="281.25" x14ac:dyDescent="0.25">
      <c r="A2570" s="202" t="s">
        <v>22972</v>
      </c>
      <c r="B2570">
        <v>4357</v>
      </c>
      <c r="C2570" s="203" t="s">
        <v>22969</v>
      </c>
      <c r="D2570" s="205" t="s">
        <v>22970</v>
      </c>
      <c r="E2570" s="202" t="s">
        <v>22971</v>
      </c>
      <c r="F2570" s="204" t="s">
        <v>22839</v>
      </c>
      <c r="G2570" s="204" t="s">
        <v>22840</v>
      </c>
      <c r="H2570" s="204" t="s">
        <v>6427</v>
      </c>
      <c r="I2570" s="204" t="s">
        <v>22840</v>
      </c>
      <c r="J2570" s="204" t="s">
        <v>6321</v>
      </c>
      <c r="K2570" s="204" t="s">
        <v>6321</v>
      </c>
      <c r="L2570" s="204" t="s">
        <v>2115</v>
      </c>
      <c r="M2570" s="204" t="s">
        <v>6330</v>
      </c>
    </row>
    <row r="2571" spans="1:13" ht="67.5" x14ac:dyDescent="0.25">
      <c r="A2571" s="206" t="s">
        <v>23145</v>
      </c>
      <c r="B2571">
        <v>4400</v>
      </c>
      <c r="C2571" s="207" t="s">
        <v>23142</v>
      </c>
      <c r="D2571" s="208" t="s">
        <v>23143</v>
      </c>
      <c r="E2571" s="206" t="s">
        <v>23144</v>
      </c>
      <c r="F2571" s="209" t="s">
        <v>22839</v>
      </c>
      <c r="G2571" s="209" t="s">
        <v>22840</v>
      </c>
      <c r="H2571" s="209" t="s">
        <v>6427</v>
      </c>
      <c r="I2571" s="209" t="s">
        <v>22840</v>
      </c>
      <c r="J2571" s="209" t="s">
        <v>6321</v>
      </c>
      <c r="K2571" s="209" t="s">
        <v>6321</v>
      </c>
      <c r="L2571" s="209" t="s">
        <v>2115</v>
      </c>
      <c r="M2571" s="209" t="s">
        <v>6330</v>
      </c>
    </row>
    <row r="2572" spans="1:13" ht="236.25" x14ac:dyDescent="0.25">
      <c r="A2572" s="202" t="s">
        <v>23149</v>
      </c>
      <c r="B2572">
        <v>4401</v>
      </c>
      <c r="C2572" s="203" t="s">
        <v>23146</v>
      </c>
      <c r="D2572" s="205" t="s">
        <v>23147</v>
      </c>
      <c r="E2572" s="202" t="s">
        <v>23148</v>
      </c>
      <c r="F2572" s="204" t="s">
        <v>22839</v>
      </c>
      <c r="G2572" s="204" t="s">
        <v>22840</v>
      </c>
      <c r="H2572" s="204" t="s">
        <v>6427</v>
      </c>
      <c r="I2572" s="204" t="s">
        <v>22840</v>
      </c>
      <c r="J2572" s="204" t="s">
        <v>6321</v>
      </c>
      <c r="K2572" s="204" t="s">
        <v>6321</v>
      </c>
      <c r="L2572" s="204" t="s">
        <v>2115</v>
      </c>
      <c r="M2572" s="204" t="s">
        <v>6330</v>
      </c>
    </row>
    <row r="2573" spans="1:13" ht="225" x14ac:dyDescent="0.25">
      <c r="A2573" s="206" t="s">
        <v>23329</v>
      </c>
      <c r="B2573">
        <v>4446</v>
      </c>
      <c r="C2573" s="207" t="s">
        <v>23326</v>
      </c>
      <c r="D2573" s="208" t="s">
        <v>23327</v>
      </c>
      <c r="E2573" s="206" t="s">
        <v>23328</v>
      </c>
      <c r="F2573" s="209" t="s">
        <v>22839</v>
      </c>
      <c r="G2573" s="209" t="s">
        <v>22840</v>
      </c>
      <c r="H2573" s="209" t="s">
        <v>6427</v>
      </c>
      <c r="I2573" s="209" t="s">
        <v>22840</v>
      </c>
      <c r="J2573" s="209" t="s">
        <v>6321</v>
      </c>
      <c r="K2573" s="209" t="s">
        <v>6321</v>
      </c>
      <c r="L2573" s="209" t="s">
        <v>2115</v>
      </c>
      <c r="M2573" s="209" t="s">
        <v>6330</v>
      </c>
    </row>
    <row r="2574" spans="1:13" ht="236.25" x14ac:dyDescent="0.25">
      <c r="A2574" s="206" t="s">
        <v>22936</v>
      </c>
      <c r="B2574">
        <v>4348</v>
      </c>
      <c r="C2574" s="207" t="s">
        <v>22933</v>
      </c>
      <c r="D2574" s="208" t="s">
        <v>22934</v>
      </c>
      <c r="E2574" s="206" t="s">
        <v>22935</v>
      </c>
      <c r="F2574" s="209" t="s">
        <v>22839</v>
      </c>
      <c r="G2574" s="209" t="s">
        <v>22840</v>
      </c>
      <c r="H2574" s="209" t="s">
        <v>6427</v>
      </c>
      <c r="I2574" s="209" t="s">
        <v>22840</v>
      </c>
      <c r="J2574" s="209" t="s">
        <v>6321</v>
      </c>
      <c r="K2574" s="209" t="s">
        <v>6321</v>
      </c>
      <c r="L2574" s="209" t="s">
        <v>2115</v>
      </c>
      <c r="M2574" s="209" t="s">
        <v>6330</v>
      </c>
    </row>
    <row r="2575" spans="1:13" ht="292.5" x14ac:dyDescent="0.25">
      <c r="A2575" s="206" t="s">
        <v>23153</v>
      </c>
      <c r="B2575">
        <v>4402</v>
      </c>
      <c r="C2575" s="207" t="s">
        <v>23150</v>
      </c>
      <c r="D2575" s="208" t="s">
        <v>23151</v>
      </c>
      <c r="E2575" s="206" t="s">
        <v>23152</v>
      </c>
      <c r="F2575" s="209" t="s">
        <v>22839</v>
      </c>
      <c r="G2575" s="209" t="s">
        <v>22840</v>
      </c>
      <c r="H2575" s="209" t="s">
        <v>6427</v>
      </c>
      <c r="I2575" s="209" t="s">
        <v>22840</v>
      </c>
      <c r="J2575" s="209" t="s">
        <v>6321</v>
      </c>
      <c r="K2575" s="209" t="s">
        <v>6321</v>
      </c>
      <c r="L2575" s="209" t="s">
        <v>2115</v>
      </c>
      <c r="M2575" s="209" t="s">
        <v>6330</v>
      </c>
    </row>
    <row r="2576" spans="1:13" ht="202.5" x14ac:dyDescent="0.25">
      <c r="A2576" s="202" t="s">
        <v>22940</v>
      </c>
      <c r="B2576">
        <v>4349</v>
      </c>
      <c r="C2576" s="203" t="s">
        <v>22937</v>
      </c>
      <c r="D2576" s="205" t="s">
        <v>22938</v>
      </c>
      <c r="E2576" s="202" t="s">
        <v>22939</v>
      </c>
      <c r="F2576" s="204" t="s">
        <v>22839</v>
      </c>
      <c r="G2576" s="204" t="s">
        <v>22840</v>
      </c>
      <c r="H2576" s="204" t="s">
        <v>6427</v>
      </c>
      <c r="I2576" s="204" t="s">
        <v>22840</v>
      </c>
      <c r="J2576" s="204" t="s">
        <v>6321</v>
      </c>
      <c r="K2576" s="204" t="s">
        <v>6321</v>
      </c>
      <c r="L2576" s="204" t="s">
        <v>2115</v>
      </c>
      <c r="M2576" s="204" t="s">
        <v>6330</v>
      </c>
    </row>
    <row r="2577" spans="1:13" ht="236.25" x14ac:dyDescent="0.25">
      <c r="A2577" s="206" t="s">
        <v>22976</v>
      </c>
      <c r="B2577">
        <v>4358</v>
      </c>
      <c r="C2577" s="207" t="s">
        <v>22973</v>
      </c>
      <c r="D2577" s="208" t="s">
        <v>22974</v>
      </c>
      <c r="E2577" s="206" t="s">
        <v>22975</v>
      </c>
      <c r="F2577" s="209" t="s">
        <v>22839</v>
      </c>
      <c r="G2577" s="209" t="s">
        <v>22840</v>
      </c>
      <c r="H2577" s="209" t="s">
        <v>6427</v>
      </c>
      <c r="I2577" s="209" t="s">
        <v>22840</v>
      </c>
      <c r="J2577" s="209" t="s">
        <v>6321</v>
      </c>
      <c r="K2577" s="209" t="s">
        <v>6321</v>
      </c>
      <c r="L2577" s="209" t="s">
        <v>2115</v>
      </c>
      <c r="M2577" s="209" t="s">
        <v>6330</v>
      </c>
    </row>
    <row r="2578" spans="1:13" ht="281.25" x14ac:dyDescent="0.25">
      <c r="A2578" s="202" t="s">
        <v>23333</v>
      </c>
      <c r="B2578">
        <v>4447</v>
      </c>
      <c r="C2578" s="203" t="s">
        <v>23330</v>
      </c>
      <c r="D2578" s="205" t="s">
        <v>23331</v>
      </c>
      <c r="E2578" s="202" t="s">
        <v>23332</v>
      </c>
      <c r="F2578" s="204" t="s">
        <v>22839</v>
      </c>
      <c r="G2578" s="204" t="s">
        <v>22840</v>
      </c>
      <c r="H2578" s="204" t="s">
        <v>6427</v>
      </c>
      <c r="I2578" s="204" t="s">
        <v>22840</v>
      </c>
      <c r="J2578" s="204" t="s">
        <v>6321</v>
      </c>
      <c r="K2578" s="204" t="s">
        <v>6321</v>
      </c>
      <c r="L2578" s="204" t="s">
        <v>2115</v>
      </c>
      <c r="M2578" s="204" t="s">
        <v>6330</v>
      </c>
    </row>
    <row r="2579" spans="1:13" ht="292.5" x14ac:dyDescent="0.25">
      <c r="A2579" s="202" t="s">
        <v>23157</v>
      </c>
      <c r="B2579">
        <v>4403</v>
      </c>
      <c r="C2579" s="203" t="s">
        <v>23154</v>
      </c>
      <c r="D2579" s="205" t="s">
        <v>23155</v>
      </c>
      <c r="E2579" s="202" t="s">
        <v>23156</v>
      </c>
      <c r="F2579" s="204" t="s">
        <v>22839</v>
      </c>
      <c r="G2579" s="204" t="s">
        <v>22840</v>
      </c>
      <c r="H2579" s="204" t="s">
        <v>6427</v>
      </c>
      <c r="I2579" s="204" t="s">
        <v>22840</v>
      </c>
      <c r="J2579" s="204" t="s">
        <v>6321</v>
      </c>
      <c r="K2579" s="204" t="s">
        <v>6321</v>
      </c>
      <c r="L2579" s="204" t="s">
        <v>2115</v>
      </c>
      <c r="M2579" s="204" t="s">
        <v>6330</v>
      </c>
    </row>
    <row r="2580" spans="1:13" ht="247.5" x14ac:dyDescent="0.25">
      <c r="A2580" s="206" t="s">
        <v>23337</v>
      </c>
      <c r="B2580">
        <v>4448</v>
      </c>
      <c r="C2580" s="207" t="s">
        <v>23334</v>
      </c>
      <c r="D2580" s="208" t="s">
        <v>23335</v>
      </c>
      <c r="E2580" s="206" t="s">
        <v>23336</v>
      </c>
      <c r="F2580" s="209" t="s">
        <v>22839</v>
      </c>
      <c r="G2580" s="209" t="s">
        <v>22840</v>
      </c>
      <c r="H2580" s="209" t="s">
        <v>6427</v>
      </c>
      <c r="I2580" s="209" t="s">
        <v>22840</v>
      </c>
      <c r="J2580" s="209" t="s">
        <v>6321</v>
      </c>
      <c r="K2580" s="209" t="s">
        <v>6321</v>
      </c>
      <c r="L2580" s="209" t="s">
        <v>2115</v>
      </c>
      <c r="M2580" s="209" t="s">
        <v>6330</v>
      </c>
    </row>
    <row r="2581" spans="1:13" ht="292.5" x14ac:dyDescent="0.25">
      <c r="A2581" s="202" t="s">
        <v>23341</v>
      </c>
      <c r="B2581">
        <v>4449</v>
      </c>
      <c r="C2581" s="203" t="s">
        <v>23338</v>
      </c>
      <c r="D2581" s="205" t="s">
        <v>23339</v>
      </c>
      <c r="E2581" s="202" t="s">
        <v>23340</v>
      </c>
      <c r="F2581" s="204" t="s">
        <v>22839</v>
      </c>
      <c r="G2581" s="204" t="s">
        <v>22840</v>
      </c>
      <c r="H2581" s="204" t="s">
        <v>6427</v>
      </c>
      <c r="I2581" s="204" t="s">
        <v>22840</v>
      </c>
      <c r="J2581" s="204" t="s">
        <v>6321</v>
      </c>
      <c r="K2581" s="204" t="s">
        <v>6321</v>
      </c>
      <c r="L2581" s="204" t="s">
        <v>2115</v>
      </c>
      <c r="M2581" s="204" t="s">
        <v>6330</v>
      </c>
    </row>
    <row r="2582" spans="1:13" ht="326.25" x14ac:dyDescent="0.25">
      <c r="A2582" s="206" t="s">
        <v>22944</v>
      </c>
      <c r="B2582">
        <v>4350</v>
      </c>
      <c r="C2582" s="207" t="s">
        <v>22941</v>
      </c>
      <c r="D2582" s="208" t="s">
        <v>22942</v>
      </c>
      <c r="E2582" s="206" t="s">
        <v>22943</v>
      </c>
      <c r="F2582" s="209" t="s">
        <v>22839</v>
      </c>
      <c r="G2582" s="209" t="s">
        <v>22840</v>
      </c>
      <c r="H2582" s="209" t="s">
        <v>6427</v>
      </c>
      <c r="I2582" s="209" t="s">
        <v>22840</v>
      </c>
      <c r="J2582" s="209" t="s">
        <v>6321</v>
      </c>
      <c r="K2582" s="209" t="s">
        <v>6321</v>
      </c>
      <c r="L2582" s="209" t="s">
        <v>2115</v>
      </c>
      <c r="M2582" s="209" t="s">
        <v>6330</v>
      </c>
    </row>
    <row r="2583" spans="1:13" ht="281.25" x14ac:dyDescent="0.25">
      <c r="A2583" s="202" t="s">
        <v>23100</v>
      </c>
      <c r="B2583">
        <v>4389</v>
      </c>
      <c r="C2583" s="203" t="s">
        <v>23097</v>
      </c>
      <c r="D2583" s="205" t="s">
        <v>23098</v>
      </c>
      <c r="E2583" s="202" t="s">
        <v>23099</v>
      </c>
      <c r="F2583" s="204" t="s">
        <v>22839</v>
      </c>
      <c r="G2583" s="204" t="s">
        <v>22840</v>
      </c>
      <c r="H2583" s="204" t="s">
        <v>6427</v>
      </c>
      <c r="I2583" s="204" t="s">
        <v>22840</v>
      </c>
      <c r="J2583" s="204" t="s">
        <v>6321</v>
      </c>
      <c r="K2583" s="204" t="s">
        <v>6321</v>
      </c>
      <c r="L2583" s="204" t="s">
        <v>2115</v>
      </c>
      <c r="M2583" s="204" t="s">
        <v>6330</v>
      </c>
    </row>
    <row r="2584" spans="1:13" ht="225" x14ac:dyDescent="0.25">
      <c r="A2584" s="202" t="s">
        <v>21540</v>
      </c>
      <c r="B2584">
        <v>3973</v>
      </c>
      <c r="C2584" s="203" t="s">
        <v>21537</v>
      </c>
      <c r="D2584" s="205" t="s">
        <v>21538</v>
      </c>
      <c r="E2584" s="202" t="s">
        <v>21539</v>
      </c>
      <c r="F2584" s="204" t="s">
        <v>6857</v>
      </c>
      <c r="G2584" s="204" t="s">
        <v>6858</v>
      </c>
      <c r="H2584" s="204" t="s">
        <v>6427</v>
      </c>
      <c r="I2584" s="204" t="s">
        <v>6858</v>
      </c>
      <c r="J2584" s="204" t="s">
        <v>6321</v>
      </c>
      <c r="K2584" s="204" t="s">
        <v>6321</v>
      </c>
      <c r="L2584" s="204" t="s">
        <v>21459</v>
      </c>
      <c r="M2584" s="204" t="s">
        <v>831</v>
      </c>
    </row>
    <row r="2585" spans="1:13" ht="258.75" x14ac:dyDescent="0.25">
      <c r="A2585" s="206" t="s">
        <v>21544</v>
      </c>
      <c r="B2585">
        <v>3974</v>
      </c>
      <c r="C2585" s="207" t="s">
        <v>21541</v>
      </c>
      <c r="D2585" s="208" t="s">
        <v>21542</v>
      </c>
      <c r="E2585" s="206" t="s">
        <v>21543</v>
      </c>
      <c r="F2585" s="209" t="s">
        <v>6857</v>
      </c>
      <c r="G2585" s="209" t="s">
        <v>6858</v>
      </c>
      <c r="H2585" s="209" t="s">
        <v>6427</v>
      </c>
      <c r="I2585" s="209" t="s">
        <v>6858</v>
      </c>
      <c r="J2585" s="209" t="s">
        <v>6321</v>
      </c>
      <c r="K2585" s="209" t="s">
        <v>6321</v>
      </c>
      <c r="L2585" s="209" t="s">
        <v>21459</v>
      </c>
      <c r="M2585" s="209" t="s">
        <v>831</v>
      </c>
    </row>
    <row r="2586" spans="1:13" ht="225" x14ac:dyDescent="0.25">
      <c r="A2586" s="206" t="s">
        <v>6282</v>
      </c>
      <c r="B2586">
        <v>4320</v>
      </c>
      <c r="C2586" s="207" t="s">
        <v>22821</v>
      </c>
      <c r="D2586" s="208" t="s">
        <v>22822</v>
      </c>
      <c r="E2586" s="206" t="s">
        <v>6283</v>
      </c>
      <c r="F2586" s="209" t="s">
        <v>6857</v>
      </c>
      <c r="G2586" s="209" t="s">
        <v>6858</v>
      </c>
      <c r="H2586" s="209" t="s">
        <v>6427</v>
      </c>
      <c r="I2586" s="209" t="s">
        <v>6858</v>
      </c>
      <c r="J2586" s="209" t="s">
        <v>6321</v>
      </c>
      <c r="K2586" s="209" t="s">
        <v>6321</v>
      </c>
      <c r="L2586" s="209" t="s">
        <v>22668</v>
      </c>
      <c r="M2586" s="209" t="s">
        <v>831</v>
      </c>
    </row>
    <row r="2587" spans="1:13" ht="191.25" x14ac:dyDescent="0.25">
      <c r="A2587" s="202" t="s">
        <v>22289</v>
      </c>
      <c r="B2587">
        <v>4181</v>
      </c>
      <c r="C2587" s="203" t="s">
        <v>22286</v>
      </c>
      <c r="D2587" s="205" t="s">
        <v>22287</v>
      </c>
      <c r="E2587" s="202" t="s">
        <v>22288</v>
      </c>
      <c r="F2587" s="204" t="s">
        <v>10231</v>
      </c>
      <c r="G2587" s="204" t="s">
        <v>10232</v>
      </c>
      <c r="H2587" s="204" t="s">
        <v>22066</v>
      </c>
      <c r="I2587" s="204" t="s">
        <v>22067</v>
      </c>
      <c r="J2587" s="204" t="s">
        <v>6321</v>
      </c>
      <c r="K2587" s="204" t="s">
        <v>6321</v>
      </c>
      <c r="L2587" s="204" t="s">
        <v>22290</v>
      </c>
      <c r="M2587" s="204" t="s">
        <v>6423</v>
      </c>
    </row>
    <row r="2588" spans="1:13" ht="191.25" x14ac:dyDescent="0.25">
      <c r="A2588" s="206" t="s">
        <v>23714</v>
      </c>
      <c r="B2588">
        <v>4562</v>
      </c>
      <c r="C2588" s="207" t="s">
        <v>23712</v>
      </c>
      <c r="D2588" s="208" t="s">
        <v>26232</v>
      </c>
      <c r="E2588" s="206" t="s">
        <v>23713</v>
      </c>
      <c r="F2588" s="209" t="s">
        <v>6857</v>
      </c>
      <c r="G2588" s="209" t="s">
        <v>6858</v>
      </c>
      <c r="H2588" s="209" t="s">
        <v>6427</v>
      </c>
      <c r="I2588" s="209" t="s">
        <v>6858</v>
      </c>
      <c r="J2588" s="209" t="s">
        <v>6321</v>
      </c>
      <c r="K2588" s="209" t="s">
        <v>6321</v>
      </c>
      <c r="L2588" s="209" t="s">
        <v>22664</v>
      </c>
      <c r="M2588" s="209" t="s">
        <v>831</v>
      </c>
    </row>
    <row r="2589" spans="1:13" ht="180" x14ac:dyDescent="0.25">
      <c r="A2589" s="202" t="s">
        <v>21673</v>
      </c>
      <c r="B2589">
        <v>4013</v>
      </c>
      <c r="C2589" s="203" t="s">
        <v>21670</v>
      </c>
      <c r="D2589" s="205" t="s">
        <v>21671</v>
      </c>
      <c r="E2589" s="202" t="s">
        <v>21672</v>
      </c>
      <c r="F2589" s="204" t="s">
        <v>8098</v>
      </c>
      <c r="G2589" s="204" t="s">
        <v>8099</v>
      </c>
      <c r="H2589" s="204" t="s">
        <v>6427</v>
      </c>
      <c r="I2589" s="204" t="s">
        <v>8099</v>
      </c>
      <c r="J2589" s="204" t="s">
        <v>6321</v>
      </c>
      <c r="K2589" s="204" t="s">
        <v>6321</v>
      </c>
      <c r="L2589" s="204" t="s">
        <v>21603</v>
      </c>
      <c r="M2589" s="204" t="s">
        <v>6330</v>
      </c>
    </row>
    <row r="2590" spans="1:13" ht="157.5" x14ac:dyDescent="0.25">
      <c r="A2590" s="206" t="s">
        <v>21587</v>
      </c>
      <c r="B2590">
        <v>3988</v>
      </c>
      <c r="C2590" s="207" t="s">
        <v>21584</v>
      </c>
      <c r="D2590" s="208" t="s">
        <v>21585</v>
      </c>
      <c r="E2590" s="206" t="s">
        <v>21586</v>
      </c>
      <c r="F2590" s="209" t="s">
        <v>6857</v>
      </c>
      <c r="G2590" s="209" t="s">
        <v>6858</v>
      </c>
      <c r="H2590" s="209" t="s">
        <v>6427</v>
      </c>
      <c r="I2590" s="209" t="s">
        <v>6858</v>
      </c>
      <c r="J2590" s="209" t="s">
        <v>6321</v>
      </c>
      <c r="K2590" s="209" t="s">
        <v>6321</v>
      </c>
      <c r="L2590" s="209" t="s">
        <v>21459</v>
      </c>
      <c r="M2590" s="209" t="s">
        <v>6330</v>
      </c>
    </row>
    <row r="2591" spans="1:13" ht="168.75" x14ac:dyDescent="0.25">
      <c r="A2591" s="206" t="s">
        <v>21513</v>
      </c>
      <c r="B2591">
        <v>3966</v>
      </c>
      <c r="C2591" s="207" t="s">
        <v>21511</v>
      </c>
      <c r="D2591" s="208" t="s">
        <v>26065</v>
      </c>
      <c r="E2591" s="206" t="s">
        <v>21512</v>
      </c>
      <c r="F2591" s="209" t="s">
        <v>6857</v>
      </c>
      <c r="G2591" s="209" t="s">
        <v>6858</v>
      </c>
      <c r="H2591" s="209" t="s">
        <v>6427</v>
      </c>
      <c r="I2591" s="209" t="s">
        <v>6858</v>
      </c>
      <c r="J2591" s="209" t="s">
        <v>6321</v>
      </c>
      <c r="K2591" s="209" t="s">
        <v>6321</v>
      </c>
      <c r="L2591" s="209" t="s">
        <v>21459</v>
      </c>
      <c r="M2591" s="209" t="s">
        <v>831</v>
      </c>
    </row>
    <row r="2592" spans="1:13" ht="202.5" x14ac:dyDescent="0.25">
      <c r="A2592" s="202" t="s">
        <v>22006</v>
      </c>
      <c r="B2592">
        <v>4107</v>
      </c>
      <c r="C2592" s="203" t="s">
        <v>22004</v>
      </c>
      <c r="D2592" s="205" t="s">
        <v>26112</v>
      </c>
      <c r="E2592" s="202" t="s">
        <v>22005</v>
      </c>
      <c r="F2592" s="204" t="s">
        <v>6857</v>
      </c>
      <c r="G2592" s="204" t="s">
        <v>6858</v>
      </c>
      <c r="H2592" s="204" t="s">
        <v>6427</v>
      </c>
      <c r="I2592" s="204" t="s">
        <v>6858</v>
      </c>
      <c r="J2592" s="204" t="s">
        <v>6321</v>
      </c>
      <c r="K2592" s="204" t="s">
        <v>6321</v>
      </c>
      <c r="L2592" s="204" t="s">
        <v>6321</v>
      </c>
      <c r="M2592" s="204" t="s">
        <v>831</v>
      </c>
    </row>
    <row r="2593" spans="1:13" ht="202.5" x14ac:dyDescent="0.25">
      <c r="A2593" s="206" t="s">
        <v>23548</v>
      </c>
      <c r="B2593">
        <v>4508</v>
      </c>
      <c r="C2593" s="207" t="s">
        <v>23546</v>
      </c>
      <c r="D2593" s="208" t="s">
        <v>26188</v>
      </c>
      <c r="E2593" s="206" t="s">
        <v>23547</v>
      </c>
      <c r="F2593" s="209" t="s">
        <v>6857</v>
      </c>
      <c r="G2593" s="209" t="s">
        <v>6858</v>
      </c>
      <c r="H2593" s="209" t="s">
        <v>6427</v>
      </c>
      <c r="I2593" s="209" t="s">
        <v>6858</v>
      </c>
      <c r="J2593" s="209" t="s">
        <v>6321</v>
      </c>
      <c r="K2593" s="209" t="s">
        <v>6321</v>
      </c>
      <c r="L2593" s="209" t="s">
        <v>6321</v>
      </c>
      <c r="M2593" s="209" t="s">
        <v>831</v>
      </c>
    </row>
    <row r="2594" spans="1:13" ht="213.75" x14ac:dyDescent="0.25">
      <c r="A2594" s="202" t="s">
        <v>23551</v>
      </c>
      <c r="B2594">
        <v>4509</v>
      </c>
      <c r="C2594" s="203" t="s">
        <v>23549</v>
      </c>
      <c r="D2594" s="205" t="s">
        <v>26189</v>
      </c>
      <c r="E2594" s="202" t="s">
        <v>23550</v>
      </c>
      <c r="F2594" s="204" t="s">
        <v>6857</v>
      </c>
      <c r="G2594" s="204" t="s">
        <v>6858</v>
      </c>
      <c r="H2594" s="204" t="s">
        <v>6427</v>
      </c>
      <c r="I2594" s="204" t="s">
        <v>6858</v>
      </c>
      <c r="J2594" s="204" t="s">
        <v>6321</v>
      </c>
      <c r="K2594" s="204" t="s">
        <v>6321</v>
      </c>
      <c r="L2594" s="204" t="s">
        <v>6321</v>
      </c>
      <c r="M2594" s="204" t="s">
        <v>831</v>
      </c>
    </row>
    <row r="2595" spans="1:13" ht="191.25" x14ac:dyDescent="0.25">
      <c r="A2595" s="206" t="s">
        <v>22784</v>
      </c>
      <c r="B2595">
        <v>4310</v>
      </c>
      <c r="C2595" s="207" t="s">
        <v>22781</v>
      </c>
      <c r="D2595" s="208" t="s">
        <v>22782</v>
      </c>
      <c r="E2595" s="206" t="s">
        <v>22783</v>
      </c>
      <c r="F2595" s="209" t="s">
        <v>6857</v>
      </c>
      <c r="G2595" s="209" t="s">
        <v>6858</v>
      </c>
      <c r="H2595" s="209" t="s">
        <v>6427</v>
      </c>
      <c r="I2595" s="209" t="s">
        <v>6858</v>
      </c>
      <c r="J2595" s="209" t="s">
        <v>6321</v>
      </c>
      <c r="K2595" s="209" t="s">
        <v>6321</v>
      </c>
      <c r="L2595" s="209" t="s">
        <v>22668</v>
      </c>
      <c r="M2595" s="209" t="s">
        <v>831</v>
      </c>
    </row>
    <row r="2596" spans="1:13" ht="191.25" x14ac:dyDescent="0.25">
      <c r="A2596" s="202" t="s">
        <v>22788</v>
      </c>
      <c r="B2596">
        <v>4311</v>
      </c>
      <c r="C2596" s="203" t="s">
        <v>22785</v>
      </c>
      <c r="D2596" s="205" t="s">
        <v>22786</v>
      </c>
      <c r="E2596" s="202" t="s">
        <v>22787</v>
      </c>
      <c r="F2596" s="204" t="s">
        <v>6857</v>
      </c>
      <c r="G2596" s="204" t="s">
        <v>6858</v>
      </c>
      <c r="H2596" s="204" t="s">
        <v>6427</v>
      </c>
      <c r="I2596" s="204" t="s">
        <v>6858</v>
      </c>
      <c r="J2596" s="204" t="s">
        <v>6321</v>
      </c>
      <c r="K2596" s="204" t="s">
        <v>6321</v>
      </c>
      <c r="L2596" s="204" t="s">
        <v>22668</v>
      </c>
      <c r="M2596" s="204" t="s">
        <v>831</v>
      </c>
    </row>
    <row r="2597" spans="1:13" ht="213.75" x14ac:dyDescent="0.25">
      <c r="A2597" s="206" t="s">
        <v>22792</v>
      </c>
      <c r="B2597">
        <v>4312</v>
      </c>
      <c r="C2597" s="207" t="s">
        <v>22789</v>
      </c>
      <c r="D2597" s="208" t="s">
        <v>22790</v>
      </c>
      <c r="E2597" s="206" t="s">
        <v>22791</v>
      </c>
      <c r="F2597" s="209" t="s">
        <v>6857</v>
      </c>
      <c r="G2597" s="209" t="s">
        <v>6858</v>
      </c>
      <c r="H2597" s="209" t="s">
        <v>6427</v>
      </c>
      <c r="I2597" s="209" t="s">
        <v>6858</v>
      </c>
      <c r="J2597" s="209" t="s">
        <v>6321</v>
      </c>
      <c r="K2597" s="209" t="s">
        <v>6321</v>
      </c>
      <c r="L2597" s="209" t="s">
        <v>22668</v>
      </c>
      <c r="M2597" s="209" t="s">
        <v>831</v>
      </c>
    </row>
    <row r="2598" spans="1:13" ht="281.25" x14ac:dyDescent="0.25">
      <c r="A2598" s="206" t="s">
        <v>23161</v>
      </c>
      <c r="B2598">
        <v>4404</v>
      </c>
      <c r="C2598" s="207" t="s">
        <v>23158</v>
      </c>
      <c r="D2598" s="208" t="s">
        <v>23159</v>
      </c>
      <c r="E2598" s="206" t="s">
        <v>23160</v>
      </c>
      <c r="F2598" s="209" t="s">
        <v>22839</v>
      </c>
      <c r="G2598" s="209" t="s">
        <v>22840</v>
      </c>
      <c r="H2598" s="209" t="s">
        <v>6427</v>
      </c>
      <c r="I2598" s="209" t="s">
        <v>22840</v>
      </c>
      <c r="J2598" s="209" t="s">
        <v>6321</v>
      </c>
      <c r="K2598" s="209" t="s">
        <v>6321</v>
      </c>
      <c r="L2598" s="209" t="s">
        <v>2115</v>
      </c>
      <c r="M2598" s="209" t="s">
        <v>6330</v>
      </c>
    </row>
    <row r="2599" spans="1:13" ht="236.25" x14ac:dyDescent="0.25">
      <c r="A2599" s="202" t="s">
        <v>21517</v>
      </c>
      <c r="B2599">
        <v>3967</v>
      </c>
      <c r="C2599" s="203" t="s">
        <v>21514</v>
      </c>
      <c r="D2599" s="205" t="s">
        <v>21515</v>
      </c>
      <c r="E2599" s="202" t="s">
        <v>21516</v>
      </c>
      <c r="F2599" s="204" t="s">
        <v>6857</v>
      </c>
      <c r="G2599" s="204" t="s">
        <v>6858</v>
      </c>
      <c r="H2599" s="204" t="s">
        <v>6427</v>
      </c>
      <c r="I2599" s="204" t="s">
        <v>6858</v>
      </c>
      <c r="J2599" s="204" t="s">
        <v>6321</v>
      </c>
      <c r="K2599" s="204" t="s">
        <v>6321</v>
      </c>
      <c r="L2599" s="204" t="s">
        <v>21459</v>
      </c>
      <c r="M2599" s="204" t="s">
        <v>831</v>
      </c>
    </row>
    <row r="2600" spans="1:13" ht="123.75" x14ac:dyDescent="0.25">
      <c r="A2600" s="206" t="s">
        <v>21717</v>
      </c>
      <c r="B2600">
        <v>4026</v>
      </c>
      <c r="C2600" s="207" t="s">
        <v>21714</v>
      </c>
      <c r="D2600" s="208" t="s">
        <v>21715</v>
      </c>
      <c r="E2600" s="206" t="s">
        <v>21716</v>
      </c>
      <c r="F2600" s="209" t="s">
        <v>8098</v>
      </c>
      <c r="G2600" s="209" t="s">
        <v>8099</v>
      </c>
      <c r="H2600" s="209" t="s">
        <v>6427</v>
      </c>
      <c r="I2600" s="209" t="s">
        <v>8099</v>
      </c>
      <c r="J2600" s="209" t="s">
        <v>6321</v>
      </c>
      <c r="K2600" s="209" t="s">
        <v>6321</v>
      </c>
      <c r="L2600" s="209" t="s">
        <v>21603</v>
      </c>
      <c r="M2600" s="209" t="s">
        <v>6330</v>
      </c>
    </row>
    <row r="2601" spans="1:13" ht="135" x14ac:dyDescent="0.25">
      <c r="A2601" s="206" t="s">
        <v>21757</v>
      </c>
      <c r="B2601">
        <v>4036</v>
      </c>
      <c r="C2601" s="207" t="s">
        <v>21754</v>
      </c>
      <c r="D2601" s="208" t="s">
        <v>21755</v>
      </c>
      <c r="E2601" s="206" t="s">
        <v>21756</v>
      </c>
      <c r="F2601" s="209" t="s">
        <v>8098</v>
      </c>
      <c r="G2601" s="209" t="s">
        <v>8099</v>
      </c>
      <c r="H2601" s="209" t="s">
        <v>6427</v>
      </c>
      <c r="I2601" s="209" t="s">
        <v>8099</v>
      </c>
      <c r="J2601" s="209" t="s">
        <v>6321</v>
      </c>
      <c r="K2601" s="209" t="s">
        <v>6321</v>
      </c>
      <c r="L2601" s="209" t="s">
        <v>21603</v>
      </c>
      <c r="M2601" s="209" t="s">
        <v>6330</v>
      </c>
    </row>
    <row r="2602" spans="1:13" ht="191.25" x14ac:dyDescent="0.25">
      <c r="A2602" s="206" t="s">
        <v>21431</v>
      </c>
      <c r="B2602">
        <v>3942</v>
      </c>
      <c r="C2602" s="207" t="s">
        <v>21428</v>
      </c>
      <c r="D2602" s="208" t="s">
        <v>21429</v>
      </c>
      <c r="E2602" s="206" t="s">
        <v>21430</v>
      </c>
      <c r="F2602" s="209" t="s">
        <v>8098</v>
      </c>
      <c r="G2602" s="209" t="s">
        <v>8099</v>
      </c>
      <c r="H2602" s="209" t="s">
        <v>6427</v>
      </c>
      <c r="I2602" s="209" t="s">
        <v>8099</v>
      </c>
      <c r="J2602" s="209" t="s">
        <v>6321</v>
      </c>
      <c r="K2602" s="209" t="s">
        <v>6321</v>
      </c>
      <c r="L2602" s="209" t="s">
        <v>21311</v>
      </c>
      <c r="M2602" s="209" t="s">
        <v>6330</v>
      </c>
    </row>
    <row r="2603" spans="1:13" ht="191.25" x14ac:dyDescent="0.25">
      <c r="A2603" s="202" t="s">
        <v>21427</v>
      </c>
      <c r="B2603">
        <v>3941</v>
      </c>
      <c r="C2603" s="203" t="s">
        <v>21424</v>
      </c>
      <c r="D2603" s="205" t="s">
        <v>21425</v>
      </c>
      <c r="E2603" s="202" t="s">
        <v>21426</v>
      </c>
      <c r="F2603" s="204" t="s">
        <v>8098</v>
      </c>
      <c r="G2603" s="204" t="s">
        <v>8099</v>
      </c>
      <c r="H2603" s="204" t="s">
        <v>6427</v>
      </c>
      <c r="I2603" s="204" t="s">
        <v>8099</v>
      </c>
      <c r="J2603" s="204" t="s">
        <v>6321</v>
      </c>
      <c r="K2603" s="204" t="s">
        <v>6321</v>
      </c>
      <c r="L2603" s="204" t="s">
        <v>21311</v>
      </c>
      <c r="M2603" s="204" t="s">
        <v>6330</v>
      </c>
    </row>
    <row r="2604" spans="1:13" ht="191.25" x14ac:dyDescent="0.25">
      <c r="A2604" s="202" t="s">
        <v>21777</v>
      </c>
      <c r="B2604">
        <v>4041</v>
      </c>
      <c r="C2604" s="203" t="s">
        <v>21774</v>
      </c>
      <c r="D2604" s="205" t="s">
        <v>21775</v>
      </c>
      <c r="E2604" s="202" t="s">
        <v>21776</v>
      </c>
      <c r="F2604" s="204" t="s">
        <v>8098</v>
      </c>
      <c r="G2604" s="204" t="s">
        <v>8099</v>
      </c>
      <c r="H2604" s="204" t="s">
        <v>6427</v>
      </c>
      <c r="I2604" s="204" t="s">
        <v>8099</v>
      </c>
      <c r="J2604" s="204" t="s">
        <v>6321</v>
      </c>
      <c r="K2604" s="204" t="s">
        <v>6321</v>
      </c>
      <c r="L2604" s="204" t="s">
        <v>21603</v>
      </c>
      <c r="M2604" s="204" t="s">
        <v>6330</v>
      </c>
    </row>
    <row r="2605" spans="1:13" ht="202.5" x14ac:dyDescent="0.25">
      <c r="A2605" s="206" t="s">
        <v>21415</v>
      </c>
      <c r="B2605">
        <v>3938</v>
      </c>
      <c r="C2605" s="207" t="s">
        <v>21412</v>
      </c>
      <c r="D2605" s="208" t="s">
        <v>21413</v>
      </c>
      <c r="E2605" s="206" t="s">
        <v>21414</v>
      </c>
      <c r="F2605" s="209" t="s">
        <v>8098</v>
      </c>
      <c r="G2605" s="209" t="s">
        <v>8099</v>
      </c>
      <c r="H2605" s="209" t="s">
        <v>6427</v>
      </c>
      <c r="I2605" s="209" t="s">
        <v>8099</v>
      </c>
      <c r="J2605" s="209" t="s">
        <v>6321</v>
      </c>
      <c r="K2605" s="209" t="s">
        <v>6321</v>
      </c>
      <c r="L2605" s="209" t="s">
        <v>21311</v>
      </c>
      <c r="M2605" s="209" t="s">
        <v>6330</v>
      </c>
    </row>
    <row r="2606" spans="1:13" ht="112.5" x14ac:dyDescent="0.25">
      <c r="A2606" s="202" t="s">
        <v>21532</v>
      </c>
      <c r="B2606">
        <v>3971</v>
      </c>
      <c r="C2606" s="203" t="s">
        <v>21529</v>
      </c>
      <c r="D2606" s="205" t="s">
        <v>21530</v>
      </c>
      <c r="E2606" s="202" t="s">
        <v>21531</v>
      </c>
      <c r="F2606" s="204" t="s">
        <v>6857</v>
      </c>
      <c r="G2606" s="204" t="s">
        <v>6858</v>
      </c>
      <c r="H2606" s="204" t="s">
        <v>6427</v>
      </c>
      <c r="I2606" s="204" t="s">
        <v>6858</v>
      </c>
      <c r="J2606" s="204" t="s">
        <v>6321</v>
      </c>
      <c r="K2606" s="204" t="s">
        <v>6321</v>
      </c>
      <c r="L2606" s="204" t="s">
        <v>21459</v>
      </c>
      <c r="M2606" s="204" t="s">
        <v>831</v>
      </c>
    </row>
    <row r="2607" spans="1:13" ht="56.25" x14ac:dyDescent="0.25">
      <c r="A2607" s="206" t="s">
        <v>21351</v>
      </c>
      <c r="B2607">
        <v>3922</v>
      </c>
      <c r="C2607" s="207" t="s">
        <v>21348</v>
      </c>
      <c r="D2607" s="208" t="s">
        <v>21349</v>
      </c>
      <c r="E2607" s="206" t="s">
        <v>21350</v>
      </c>
      <c r="F2607" s="209" t="s">
        <v>8098</v>
      </c>
      <c r="G2607" s="209" t="s">
        <v>8099</v>
      </c>
      <c r="H2607" s="209" t="s">
        <v>6427</v>
      </c>
      <c r="I2607" s="209" t="s">
        <v>8099</v>
      </c>
      <c r="J2607" s="209" t="s">
        <v>6321</v>
      </c>
      <c r="K2607" s="209" t="s">
        <v>6321</v>
      </c>
      <c r="L2607" s="209" t="s">
        <v>21311</v>
      </c>
      <c r="M2607" s="209" t="s">
        <v>6330</v>
      </c>
    </row>
    <row r="2608" spans="1:13" ht="258.75" x14ac:dyDescent="0.25">
      <c r="A2608" s="202" t="s">
        <v>22980</v>
      </c>
      <c r="B2608">
        <v>4359</v>
      </c>
      <c r="C2608" s="203" t="s">
        <v>22977</v>
      </c>
      <c r="D2608" s="205" t="s">
        <v>22978</v>
      </c>
      <c r="E2608" s="202" t="s">
        <v>22979</v>
      </c>
      <c r="F2608" s="204" t="s">
        <v>22839</v>
      </c>
      <c r="G2608" s="204" t="s">
        <v>22840</v>
      </c>
      <c r="H2608" s="204" t="s">
        <v>6427</v>
      </c>
      <c r="I2608" s="204" t="s">
        <v>22840</v>
      </c>
      <c r="J2608" s="204" t="s">
        <v>6321</v>
      </c>
      <c r="K2608" s="204" t="s">
        <v>6321</v>
      </c>
      <c r="L2608" s="204" t="s">
        <v>2115</v>
      </c>
      <c r="M2608" s="204" t="s">
        <v>6330</v>
      </c>
    </row>
    <row r="2609" spans="1:13" ht="180" x14ac:dyDescent="0.25">
      <c r="A2609" s="202" t="s">
        <v>23717</v>
      </c>
      <c r="B2609">
        <v>4563</v>
      </c>
      <c r="C2609" s="203" t="s">
        <v>23715</v>
      </c>
      <c r="D2609" s="205" t="s">
        <v>26233</v>
      </c>
      <c r="E2609" s="202" t="s">
        <v>23716</v>
      </c>
      <c r="F2609" s="204" t="s">
        <v>6857</v>
      </c>
      <c r="G2609" s="204" t="s">
        <v>6858</v>
      </c>
      <c r="H2609" s="204" t="s">
        <v>6427</v>
      </c>
      <c r="I2609" s="204" t="s">
        <v>6858</v>
      </c>
      <c r="J2609" s="204" t="s">
        <v>6321</v>
      </c>
      <c r="K2609" s="204" t="s">
        <v>6321</v>
      </c>
      <c r="L2609" s="204" t="s">
        <v>22664</v>
      </c>
      <c r="M2609" s="204" t="s">
        <v>831</v>
      </c>
    </row>
    <row r="2610" spans="1:13" ht="135" x14ac:dyDescent="0.25">
      <c r="A2610" s="202" t="s">
        <v>9399</v>
      </c>
      <c r="B2610">
        <v>669</v>
      </c>
      <c r="C2610" s="203" t="s">
        <v>9396</v>
      </c>
      <c r="D2610" s="205" t="s">
        <v>9397</v>
      </c>
      <c r="E2610" s="202" t="s">
        <v>9398</v>
      </c>
      <c r="F2610" s="204" t="s">
        <v>9369</v>
      </c>
      <c r="G2610" s="204" t="s">
        <v>9370</v>
      </c>
      <c r="H2610" s="204" t="s">
        <v>6634</v>
      </c>
      <c r="I2610" s="204" t="s">
        <v>9376</v>
      </c>
      <c r="J2610" s="204" t="s">
        <v>6321</v>
      </c>
      <c r="K2610" s="204" t="s">
        <v>9400</v>
      </c>
      <c r="L2610" s="204" t="s">
        <v>6321</v>
      </c>
      <c r="M2610" s="204" t="s">
        <v>6363</v>
      </c>
    </row>
    <row r="2611" spans="1:13" ht="270" x14ac:dyDescent="0.25">
      <c r="A2611" s="206" t="s">
        <v>22009</v>
      </c>
      <c r="B2611">
        <v>4108</v>
      </c>
      <c r="C2611" s="207" t="s">
        <v>22007</v>
      </c>
      <c r="D2611" s="208" t="s">
        <v>26113</v>
      </c>
      <c r="E2611" s="206" t="s">
        <v>22008</v>
      </c>
      <c r="F2611" s="209" t="s">
        <v>6857</v>
      </c>
      <c r="G2611" s="209" t="s">
        <v>6858</v>
      </c>
      <c r="H2611" s="209" t="s">
        <v>6427</v>
      </c>
      <c r="I2611" s="209" t="s">
        <v>6858</v>
      </c>
      <c r="J2611" s="209" t="s">
        <v>6321</v>
      </c>
      <c r="K2611" s="209" t="s">
        <v>6321</v>
      </c>
      <c r="L2611" s="209" t="s">
        <v>6321</v>
      </c>
      <c r="M2611" s="209" t="s">
        <v>831</v>
      </c>
    </row>
    <row r="2612" spans="1:13" ht="258.75" x14ac:dyDescent="0.25">
      <c r="A2612" s="206" t="s">
        <v>23554</v>
      </c>
      <c r="B2612">
        <v>4510</v>
      </c>
      <c r="C2612" s="207" t="s">
        <v>23552</v>
      </c>
      <c r="D2612" s="208" t="s">
        <v>26190</v>
      </c>
      <c r="E2612" s="206" t="s">
        <v>23553</v>
      </c>
      <c r="F2612" s="209" t="s">
        <v>6857</v>
      </c>
      <c r="G2612" s="209" t="s">
        <v>6858</v>
      </c>
      <c r="H2612" s="209" t="s">
        <v>6427</v>
      </c>
      <c r="I2612" s="209" t="s">
        <v>6858</v>
      </c>
      <c r="J2612" s="209" t="s">
        <v>6321</v>
      </c>
      <c r="K2612" s="209" t="s">
        <v>6321</v>
      </c>
      <c r="L2612" s="209" t="s">
        <v>6321</v>
      </c>
      <c r="M2612" s="209" t="s">
        <v>831</v>
      </c>
    </row>
    <row r="2613" spans="1:13" ht="258.75" x14ac:dyDescent="0.25">
      <c r="A2613" s="206" t="s">
        <v>23345</v>
      </c>
      <c r="B2613">
        <v>4450</v>
      </c>
      <c r="C2613" s="207" t="s">
        <v>23342</v>
      </c>
      <c r="D2613" s="208" t="s">
        <v>23343</v>
      </c>
      <c r="E2613" s="206" t="s">
        <v>23344</v>
      </c>
      <c r="F2613" s="209" t="s">
        <v>22839</v>
      </c>
      <c r="G2613" s="209" t="s">
        <v>22840</v>
      </c>
      <c r="H2613" s="209" t="s">
        <v>6427</v>
      </c>
      <c r="I2613" s="209" t="s">
        <v>22840</v>
      </c>
      <c r="J2613" s="209" t="s">
        <v>6321</v>
      </c>
      <c r="K2613" s="209" t="s">
        <v>6321</v>
      </c>
      <c r="L2613" s="209" t="s">
        <v>2115</v>
      </c>
      <c r="M2613" s="209" t="s">
        <v>6330</v>
      </c>
    </row>
    <row r="2614" spans="1:13" ht="348.75" x14ac:dyDescent="0.25">
      <c r="A2614" s="202" t="s">
        <v>23863</v>
      </c>
      <c r="B2614">
        <v>4605</v>
      </c>
      <c r="C2614" s="203" t="s">
        <v>23860</v>
      </c>
      <c r="D2614" s="205" t="s">
        <v>23861</v>
      </c>
      <c r="E2614" s="202" t="s">
        <v>23862</v>
      </c>
      <c r="F2614" s="204" t="s">
        <v>6857</v>
      </c>
      <c r="G2614" s="204" t="s">
        <v>6858</v>
      </c>
      <c r="H2614" s="204" t="s">
        <v>6427</v>
      </c>
      <c r="I2614" s="204" t="s">
        <v>6858</v>
      </c>
      <c r="J2614" s="204" t="s">
        <v>6321</v>
      </c>
      <c r="K2614" s="204" t="s">
        <v>6321</v>
      </c>
      <c r="L2614" s="204" t="s">
        <v>22664</v>
      </c>
      <c r="M2614" s="204" t="s">
        <v>831</v>
      </c>
    </row>
    <row r="2615" spans="1:13" ht="213.75" x14ac:dyDescent="0.25">
      <c r="A2615" s="202" t="s">
        <v>23349</v>
      </c>
      <c r="B2615">
        <v>4451</v>
      </c>
      <c r="C2615" s="203" t="s">
        <v>23346</v>
      </c>
      <c r="D2615" s="205" t="s">
        <v>23347</v>
      </c>
      <c r="E2615" s="202" t="s">
        <v>23348</v>
      </c>
      <c r="F2615" s="204" t="s">
        <v>22839</v>
      </c>
      <c r="G2615" s="204" t="s">
        <v>22840</v>
      </c>
      <c r="H2615" s="204" t="s">
        <v>6427</v>
      </c>
      <c r="I2615" s="204" t="s">
        <v>22840</v>
      </c>
      <c r="J2615" s="204" t="s">
        <v>6321</v>
      </c>
      <c r="K2615" s="204" t="s">
        <v>6321</v>
      </c>
      <c r="L2615" s="204" t="s">
        <v>2115</v>
      </c>
      <c r="M2615" s="204" t="s">
        <v>6330</v>
      </c>
    </row>
    <row r="2616" spans="1:13" ht="409.5" x14ac:dyDescent="0.25">
      <c r="A2616" s="202" t="s">
        <v>23165</v>
      </c>
      <c r="B2616">
        <v>4405</v>
      </c>
      <c r="C2616" s="203" t="s">
        <v>23162</v>
      </c>
      <c r="D2616" s="205" t="s">
        <v>23163</v>
      </c>
      <c r="E2616" s="202" t="s">
        <v>23164</v>
      </c>
      <c r="F2616" s="204" t="s">
        <v>22839</v>
      </c>
      <c r="G2616" s="204" t="s">
        <v>22840</v>
      </c>
      <c r="H2616" s="204" t="s">
        <v>6427</v>
      </c>
      <c r="I2616" s="204" t="s">
        <v>22840</v>
      </c>
      <c r="J2616" s="204" t="s">
        <v>6321</v>
      </c>
      <c r="K2616" s="204" t="s">
        <v>6321</v>
      </c>
      <c r="L2616" s="204" t="s">
        <v>2115</v>
      </c>
      <c r="M2616" s="204" t="s">
        <v>6330</v>
      </c>
    </row>
    <row r="2617" spans="1:13" ht="281.25" x14ac:dyDescent="0.25">
      <c r="A2617" s="206" t="s">
        <v>23040</v>
      </c>
      <c r="B2617">
        <v>4374</v>
      </c>
      <c r="C2617" s="207" t="s">
        <v>23037</v>
      </c>
      <c r="D2617" s="208" t="s">
        <v>23038</v>
      </c>
      <c r="E2617" s="206" t="s">
        <v>23039</v>
      </c>
      <c r="F2617" s="209" t="s">
        <v>22839</v>
      </c>
      <c r="G2617" s="209" t="s">
        <v>22840</v>
      </c>
      <c r="H2617" s="209" t="s">
        <v>6427</v>
      </c>
      <c r="I2617" s="209" t="s">
        <v>22840</v>
      </c>
      <c r="J2617" s="209" t="s">
        <v>6321</v>
      </c>
      <c r="K2617" s="209" t="s">
        <v>6321</v>
      </c>
      <c r="L2617" s="209" t="s">
        <v>2115</v>
      </c>
      <c r="M2617" s="209" t="s">
        <v>6330</v>
      </c>
    </row>
    <row r="2618" spans="1:13" ht="270" x14ac:dyDescent="0.25">
      <c r="A2618" s="202" t="s">
        <v>23044</v>
      </c>
      <c r="B2618">
        <v>4375</v>
      </c>
      <c r="C2618" s="203" t="s">
        <v>23041</v>
      </c>
      <c r="D2618" s="205" t="s">
        <v>23042</v>
      </c>
      <c r="E2618" s="202" t="s">
        <v>23043</v>
      </c>
      <c r="F2618" s="204" t="s">
        <v>22839</v>
      </c>
      <c r="G2618" s="204" t="s">
        <v>22840</v>
      </c>
      <c r="H2618" s="204" t="s">
        <v>6427</v>
      </c>
      <c r="I2618" s="204" t="s">
        <v>22840</v>
      </c>
      <c r="J2618" s="204" t="s">
        <v>6321</v>
      </c>
      <c r="K2618" s="204" t="s">
        <v>6321</v>
      </c>
      <c r="L2618" s="204" t="s">
        <v>2115</v>
      </c>
      <c r="M2618" s="204" t="s">
        <v>6330</v>
      </c>
    </row>
    <row r="2619" spans="1:13" ht="281.25" x14ac:dyDescent="0.25">
      <c r="A2619" s="206" t="s">
        <v>23048</v>
      </c>
      <c r="B2619">
        <v>4376</v>
      </c>
      <c r="C2619" s="207" t="s">
        <v>23045</v>
      </c>
      <c r="D2619" s="208" t="s">
        <v>23046</v>
      </c>
      <c r="E2619" s="206" t="s">
        <v>23047</v>
      </c>
      <c r="F2619" s="209" t="s">
        <v>22839</v>
      </c>
      <c r="G2619" s="209" t="s">
        <v>22840</v>
      </c>
      <c r="H2619" s="209" t="s">
        <v>6427</v>
      </c>
      <c r="I2619" s="209" t="s">
        <v>22840</v>
      </c>
      <c r="J2619" s="209" t="s">
        <v>6321</v>
      </c>
      <c r="K2619" s="209" t="s">
        <v>6321</v>
      </c>
      <c r="L2619" s="209" t="s">
        <v>2115</v>
      </c>
      <c r="M2619" s="209" t="s">
        <v>6330</v>
      </c>
    </row>
    <row r="2620" spans="1:13" ht="270" x14ac:dyDescent="0.25">
      <c r="A2620" s="202" t="s">
        <v>23052</v>
      </c>
      <c r="B2620">
        <v>4377</v>
      </c>
      <c r="C2620" s="203" t="s">
        <v>23049</v>
      </c>
      <c r="D2620" s="205" t="s">
        <v>23050</v>
      </c>
      <c r="E2620" s="202" t="s">
        <v>23051</v>
      </c>
      <c r="F2620" s="204" t="s">
        <v>22839</v>
      </c>
      <c r="G2620" s="204" t="s">
        <v>22840</v>
      </c>
      <c r="H2620" s="204" t="s">
        <v>6427</v>
      </c>
      <c r="I2620" s="204" t="s">
        <v>22840</v>
      </c>
      <c r="J2620" s="204" t="s">
        <v>6321</v>
      </c>
      <c r="K2620" s="204" t="s">
        <v>6321</v>
      </c>
      <c r="L2620" s="204" t="s">
        <v>2115</v>
      </c>
      <c r="M2620" s="204" t="s">
        <v>6330</v>
      </c>
    </row>
    <row r="2621" spans="1:13" ht="191.25" x14ac:dyDescent="0.25">
      <c r="A2621" s="206" t="s">
        <v>23720</v>
      </c>
      <c r="B2621">
        <v>4564</v>
      </c>
      <c r="C2621" s="207" t="s">
        <v>23718</v>
      </c>
      <c r="D2621" s="208" t="s">
        <v>26234</v>
      </c>
      <c r="E2621" s="206" t="s">
        <v>23719</v>
      </c>
      <c r="F2621" s="209" t="s">
        <v>6857</v>
      </c>
      <c r="G2621" s="209" t="s">
        <v>6858</v>
      </c>
      <c r="H2621" s="209" t="s">
        <v>6427</v>
      </c>
      <c r="I2621" s="209" t="s">
        <v>6858</v>
      </c>
      <c r="J2621" s="209" t="s">
        <v>6321</v>
      </c>
      <c r="K2621" s="209" t="s">
        <v>6321</v>
      </c>
      <c r="L2621" s="209" t="s">
        <v>22664</v>
      </c>
      <c r="M2621" s="209" t="s">
        <v>831</v>
      </c>
    </row>
    <row r="2622" spans="1:13" ht="281.25" x14ac:dyDescent="0.25">
      <c r="A2622" s="206" t="s">
        <v>23866</v>
      </c>
      <c r="B2622">
        <v>4606</v>
      </c>
      <c r="C2622" s="207" t="s">
        <v>23864</v>
      </c>
      <c r="D2622" s="208" t="s">
        <v>26252</v>
      </c>
      <c r="E2622" s="206" t="s">
        <v>23865</v>
      </c>
      <c r="F2622" s="209" t="s">
        <v>6857</v>
      </c>
      <c r="G2622" s="209" t="s">
        <v>6858</v>
      </c>
      <c r="H2622" s="209" t="s">
        <v>6427</v>
      </c>
      <c r="I2622" s="209" t="s">
        <v>6858</v>
      </c>
      <c r="J2622" s="209" t="s">
        <v>6321</v>
      </c>
      <c r="K2622" s="209" t="s">
        <v>6321</v>
      </c>
      <c r="L2622" s="209" t="s">
        <v>22664</v>
      </c>
      <c r="M2622" s="209" t="s">
        <v>831</v>
      </c>
    </row>
    <row r="2623" spans="1:13" ht="303.75" x14ac:dyDescent="0.25">
      <c r="A2623" s="202" t="s">
        <v>23869</v>
      </c>
      <c r="B2623">
        <v>4607</v>
      </c>
      <c r="C2623" s="203" t="s">
        <v>23867</v>
      </c>
      <c r="D2623" s="205" t="s">
        <v>26253</v>
      </c>
      <c r="E2623" s="202" t="s">
        <v>23868</v>
      </c>
      <c r="F2623" s="204" t="s">
        <v>6857</v>
      </c>
      <c r="G2623" s="204" t="s">
        <v>6858</v>
      </c>
      <c r="H2623" s="204" t="s">
        <v>6427</v>
      </c>
      <c r="I2623" s="204" t="s">
        <v>6858</v>
      </c>
      <c r="J2623" s="204" t="s">
        <v>6321</v>
      </c>
      <c r="K2623" s="204" t="s">
        <v>6321</v>
      </c>
      <c r="L2623" s="204" t="s">
        <v>22664</v>
      </c>
      <c r="M2623" s="204" t="s">
        <v>831</v>
      </c>
    </row>
    <row r="2624" spans="1:13" ht="180" x14ac:dyDescent="0.25">
      <c r="A2624" s="206" t="s">
        <v>23169</v>
      </c>
      <c r="B2624">
        <v>4406</v>
      </c>
      <c r="C2624" s="207" t="s">
        <v>23166</v>
      </c>
      <c r="D2624" s="208" t="s">
        <v>23167</v>
      </c>
      <c r="E2624" s="206" t="s">
        <v>23168</v>
      </c>
      <c r="F2624" s="209" t="s">
        <v>22839</v>
      </c>
      <c r="G2624" s="209" t="s">
        <v>22840</v>
      </c>
      <c r="H2624" s="209" t="s">
        <v>6427</v>
      </c>
      <c r="I2624" s="209" t="s">
        <v>22840</v>
      </c>
      <c r="J2624" s="209" t="s">
        <v>6321</v>
      </c>
      <c r="K2624" s="209" t="s">
        <v>6321</v>
      </c>
      <c r="L2624" s="209" t="s">
        <v>2115</v>
      </c>
      <c r="M2624" s="209" t="s">
        <v>6330</v>
      </c>
    </row>
    <row r="2625" spans="1:13" ht="180" x14ac:dyDescent="0.25">
      <c r="A2625" s="202" t="s">
        <v>23173</v>
      </c>
      <c r="B2625">
        <v>4407</v>
      </c>
      <c r="C2625" s="203" t="s">
        <v>23170</v>
      </c>
      <c r="D2625" s="205" t="s">
        <v>23171</v>
      </c>
      <c r="E2625" s="202" t="s">
        <v>23172</v>
      </c>
      <c r="F2625" s="204" t="s">
        <v>22839</v>
      </c>
      <c r="G2625" s="204" t="s">
        <v>22840</v>
      </c>
      <c r="H2625" s="204" t="s">
        <v>6427</v>
      </c>
      <c r="I2625" s="204" t="s">
        <v>22840</v>
      </c>
      <c r="J2625" s="204" t="s">
        <v>6321</v>
      </c>
      <c r="K2625" s="204" t="s">
        <v>6321</v>
      </c>
      <c r="L2625" s="204" t="s">
        <v>2115</v>
      </c>
      <c r="M2625" s="204" t="s">
        <v>6330</v>
      </c>
    </row>
    <row r="2626" spans="1:13" ht="180" x14ac:dyDescent="0.25">
      <c r="A2626" s="206" t="s">
        <v>23496</v>
      </c>
      <c r="B2626">
        <v>4492</v>
      </c>
      <c r="C2626" s="207" t="s">
        <v>23493</v>
      </c>
      <c r="D2626" s="208" t="s">
        <v>23494</v>
      </c>
      <c r="E2626" s="206" t="s">
        <v>23495</v>
      </c>
      <c r="F2626" s="209" t="s">
        <v>23413</v>
      </c>
      <c r="G2626" s="209" t="s">
        <v>23414</v>
      </c>
      <c r="H2626" s="209" t="s">
        <v>6427</v>
      </c>
      <c r="I2626" s="209" t="s">
        <v>23414</v>
      </c>
      <c r="J2626" s="209" t="s">
        <v>6321</v>
      </c>
      <c r="K2626" s="209" t="s">
        <v>6321</v>
      </c>
      <c r="L2626" s="209" t="s">
        <v>6321</v>
      </c>
      <c r="M2626" s="209" t="s">
        <v>831</v>
      </c>
    </row>
    <row r="2627" spans="1:13" ht="67.5" x14ac:dyDescent="0.25">
      <c r="A2627" s="202" t="s">
        <v>23724</v>
      </c>
      <c r="B2627">
        <v>4565</v>
      </c>
      <c r="C2627" s="203" t="s">
        <v>23721</v>
      </c>
      <c r="D2627" s="205" t="s">
        <v>23722</v>
      </c>
      <c r="E2627" s="202" t="s">
        <v>23723</v>
      </c>
      <c r="F2627" s="204" t="s">
        <v>6857</v>
      </c>
      <c r="G2627" s="204" t="s">
        <v>6858</v>
      </c>
      <c r="H2627" s="204" t="s">
        <v>6427</v>
      </c>
      <c r="I2627" s="204" t="s">
        <v>6858</v>
      </c>
      <c r="J2627" s="204" t="s">
        <v>6321</v>
      </c>
      <c r="K2627" s="204" t="s">
        <v>6321</v>
      </c>
      <c r="L2627" s="204" t="s">
        <v>22664</v>
      </c>
      <c r="M2627" s="204" t="s">
        <v>831</v>
      </c>
    </row>
    <row r="2628" spans="1:13" ht="157.5" x14ac:dyDescent="0.25">
      <c r="A2628" s="202" t="s">
        <v>23557</v>
      </c>
      <c r="B2628">
        <v>4511</v>
      </c>
      <c r="C2628" s="203" t="s">
        <v>23555</v>
      </c>
      <c r="D2628" s="205" t="s">
        <v>26191</v>
      </c>
      <c r="E2628" s="202" t="s">
        <v>23556</v>
      </c>
      <c r="F2628" s="204" t="s">
        <v>6857</v>
      </c>
      <c r="G2628" s="204" t="s">
        <v>6858</v>
      </c>
      <c r="H2628" s="204" t="s">
        <v>6427</v>
      </c>
      <c r="I2628" s="204" t="s">
        <v>6858</v>
      </c>
      <c r="J2628" s="204" t="s">
        <v>6321</v>
      </c>
      <c r="K2628" s="204" t="s">
        <v>6321</v>
      </c>
      <c r="L2628" s="204" t="s">
        <v>6321</v>
      </c>
      <c r="M2628" s="204" t="s">
        <v>831</v>
      </c>
    </row>
    <row r="2629" spans="1:13" ht="135" x14ac:dyDescent="0.25">
      <c r="A2629" s="202" t="s">
        <v>21363</v>
      </c>
      <c r="B2629">
        <v>3925</v>
      </c>
      <c r="C2629" s="203" t="s">
        <v>21360</v>
      </c>
      <c r="D2629" s="205" t="s">
        <v>21361</v>
      </c>
      <c r="E2629" s="202" t="s">
        <v>21362</v>
      </c>
      <c r="F2629" s="204" t="s">
        <v>8098</v>
      </c>
      <c r="G2629" s="204" t="s">
        <v>8099</v>
      </c>
      <c r="H2629" s="204" t="s">
        <v>6427</v>
      </c>
      <c r="I2629" s="204" t="s">
        <v>8099</v>
      </c>
      <c r="J2629" s="204" t="s">
        <v>6321</v>
      </c>
      <c r="K2629" s="204" t="s">
        <v>6321</v>
      </c>
      <c r="L2629" s="204" t="s">
        <v>21311</v>
      </c>
      <c r="M2629" s="204" t="s">
        <v>6330</v>
      </c>
    </row>
    <row r="2630" spans="1:13" ht="157.5" x14ac:dyDescent="0.25">
      <c r="A2630" s="202" t="s">
        <v>22012</v>
      </c>
      <c r="B2630">
        <v>4109</v>
      </c>
      <c r="C2630" s="203" t="s">
        <v>22010</v>
      </c>
      <c r="D2630" s="205" t="s">
        <v>26114</v>
      </c>
      <c r="E2630" s="202" t="s">
        <v>22011</v>
      </c>
      <c r="F2630" s="204" t="s">
        <v>6857</v>
      </c>
      <c r="G2630" s="204" t="s">
        <v>6858</v>
      </c>
      <c r="H2630" s="204" t="s">
        <v>6427</v>
      </c>
      <c r="I2630" s="204" t="s">
        <v>6858</v>
      </c>
      <c r="J2630" s="204" t="s">
        <v>6321</v>
      </c>
      <c r="K2630" s="204" t="s">
        <v>6321</v>
      </c>
      <c r="L2630" s="204" t="s">
        <v>6321</v>
      </c>
      <c r="M2630" s="204" t="s">
        <v>831</v>
      </c>
    </row>
    <row r="2631" spans="1:13" ht="168.75" x14ac:dyDescent="0.25">
      <c r="A2631" s="202" t="s">
        <v>22522</v>
      </c>
      <c r="B2631">
        <v>4239</v>
      </c>
      <c r="C2631" s="203" t="s">
        <v>22519</v>
      </c>
      <c r="D2631" s="205" t="s">
        <v>22520</v>
      </c>
      <c r="E2631" s="202" t="s">
        <v>22521</v>
      </c>
      <c r="F2631" s="204" t="s">
        <v>10713</v>
      </c>
      <c r="G2631" s="204" t="s">
        <v>10708</v>
      </c>
      <c r="H2631" s="204" t="s">
        <v>10233</v>
      </c>
      <c r="I2631" s="204" t="s">
        <v>22067</v>
      </c>
      <c r="J2631" s="204" t="s">
        <v>6321</v>
      </c>
      <c r="K2631" s="204" t="s">
        <v>6321</v>
      </c>
      <c r="L2631" s="204" t="s">
        <v>22523</v>
      </c>
      <c r="M2631" s="204" t="s">
        <v>831</v>
      </c>
    </row>
    <row r="2632" spans="1:13" ht="247.5" x14ac:dyDescent="0.25">
      <c r="A2632" s="206" t="s">
        <v>22527</v>
      </c>
      <c r="B2632">
        <v>4240</v>
      </c>
      <c r="C2632" s="207" t="s">
        <v>22524</v>
      </c>
      <c r="D2632" s="208" t="s">
        <v>22525</v>
      </c>
      <c r="E2632" s="206" t="s">
        <v>22526</v>
      </c>
      <c r="F2632" s="209" t="s">
        <v>10713</v>
      </c>
      <c r="G2632" s="209" t="s">
        <v>10708</v>
      </c>
      <c r="H2632" s="209" t="s">
        <v>10233</v>
      </c>
      <c r="I2632" s="209" t="s">
        <v>22067</v>
      </c>
      <c r="J2632" s="209" t="s">
        <v>6321</v>
      </c>
      <c r="K2632" s="209" t="s">
        <v>6321</v>
      </c>
      <c r="L2632" s="209" t="s">
        <v>22523</v>
      </c>
      <c r="M2632" s="209" t="s">
        <v>831</v>
      </c>
    </row>
    <row r="2633" spans="1:13" ht="180" x14ac:dyDescent="0.25">
      <c r="A2633" s="206" t="s">
        <v>22732</v>
      </c>
      <c r="B2633">
        <v>4296</v>
      </c>
      <c r="C2633" s="207" t="s">
        <v>22730</v>
      </c>
      <c r="D2633" s="208" t="s">
        <v>26150</v>
      </c>
      <c r="E2633" s="206" t="s">
        <v>22731</v>
      </c>
      <c r="F2633" s="209" t="s">
        <v>6857</v>
      </c>
      <c r="G2633" s="209" t="s">
        <v>6858</v>
      </c>
      <c r="H2633" s="209" t="s">
        <v>6427</v>
      </c>
      <c r="I2633" s="209" t="s">
        <v>6858</v>
      </c>
      <c r="J2633" s="209" t="s">
        <v>6321</v>
      </c>
      <c r="K2633" s="209" t="s">
        <v>6321</v>
      </c>
      <c r="L2633" s="209" t="s">
        <v>22668</v>
      </c>
      <c r="M2633" s="209" t="s">
        <v>831</v>
      </c>
    </row>
    <row r="2634" spans="1:13" ht="56.25" x14ac:dyDescent="0.25">
      <c r="A2634" s="206" t="s">
        <v>23728</v>
      </c>
      <c r="B2634">
        <v>4566</v>
      </c>
      <c r="C2634" s="207" t="s">
        <v>23725</v>
      </c>
      <c r="D2634" s="208" t="s">
        <v>23726</v>
      </c>
      <c r="E2634" s="206" t="s">
        <v>23727</v>
      </c>
      <c r="F2634" s="209" t="s">
        <v>6857</v>
      </c>
      <c r="G2634" s="209" t="s">
        <v>6858</v>
      </c>
      <c r="H2634" s="209" t="s">
        <v>6427</v>
      </c>
      <c r="I2634" s="209" t="s">
        <v>6858</v>
      </c>
      <c r="J2634" s="209" t="s">
        <v>6321</v>
      </c>
      <c r="K2634" s="209" t="s">
        <v>6321</v>
      </c>
      <c r="L2634" s="209" t="s">
        <v>22664</v>
      </c>
      <c r="M2634" s="209" t="s">
        <v>831</v>
      </c>
    </row>
    <row r="2635" spans="1:13" ht="135" x14ac:dyDescent="0.25">
      <c r="A2635" s="206" t="s">
        <v>23353</v>
      </c>
      <c r="B2635">
        <v>4452</v>
      </c>
      <c r="C2635" s="207" t="s">
        <v>23350</v>
      </c>
      <c r="D2635" s="208" t="s">
        <v>23351</v>
      </c>
      <c r="E2635" s="206" t="s">
        <v>23352</v>
      </c>
      <c r="F2635" s="209" t="s">
        <v>22839</v>
      </c>
      <c r="G2635" s="209" t="s">
        <v>22840</v>
      </c>
      <c r="H2635" s="209" t="s">
        <v>6427</v>
      </c>
      <c r="I2635" s="209" t="s">
        <v>22840</v>
      </c>
      <c r="J2635" s="209" t="s">
        <v>6321</v>
      </c>
      <c r="K2635" s="209" t="s">
        <v>6321</v>
      </c>
      <c r="L2635" s="209" t="s">
        <v>2115</v>
      </c>
      <c r="M2635" s="209" t="s">
        <v>6330</v>
      </c>
    </row>
    <row r="2636" spans="1:13" ht="213.75" x14ac:dyDescent="0.25">
      <c r="A2636" s="202" t="s">
        <v>21510</v>
      </c>
      <c r="B2636">
        <v>3965</v>
      </c>
      <c r="C2636" s="203" t="s">
        <v>21508</v>
      </c>
      <c r="D2636" s="205" t="s">
        <v>26064</v>
      </c>
      <c r="E2636" s="202" t="s">
        <v>21509</v>
      </c>
      <c r="F2636" s="204" t="s">
        <v>6857</v>
      </c>
      <c r="G2636" s="204" t="s">
        <v>6858</v>
      </c>
      <c r="H2636" s="204" t="s">
        <v>6427</v>
      </c>
      <c r="I2636" s="204" t="s">
        <v>6858</v>
      </c>
      <c r="J2636" s="204" t="s">
        <v>6321</v>
      </c>
      <c r="K2636" s="204" t="s">
        <v>6321</v>
      </c>
      <c r="L2636" s="204" t="s">
        <v>21459</v>
      </c>
      <c r="M2636" s="204" t="s">
        <v>831</v>
      </c>
    </row>
    <row r="2637" spans="1:13" ht="168.75" x14ac:dyDescent="0.25">
      <c r="A2637" s="202" t="s">
        <v>21761</v>
      </c>
      <c r="B2637">
        <v>4037</v>
      </c>
      <c r="C2637" s="203" t="s">
        <v>21758</v>
      </c>
      <c r="D2637" s="205" t="s">
        <v>21759</v>
      </c>
      <c r="E2637" s="202" t="s">
        <v>21760</v>
      </c>
      <c r="F2637" s="204" t="s">
        <v>8098</v>
      </c>
      <c r="G2637" s="204" t="s">
        <v>8099</v>
      </c>
      <c r="H2637" s="204" t="s">
        <v>6427</v>
      </c>
      <c r="I2637" s="204" t="s">
        <v>8099</v>
      </c>
      <c r="J2637" s="204" t="s">
        <v>6321</v>
      </c>
      <c r="K2637" s="204" t="s">
        <v>6321</v>
      </c>
      <c r="L2637" s="204" t="s">
        <v>21603</v>
      </c>
      <c r="M2637" s="204" t="s">
        <v>6330</v>
      </c>
    </row>
    <row r="2638" spans="1:13" ht="135" x14ac:dyDescent="0.25">
      <c r="A2638" s="206" t="s">
        <v>21310</v>
      </c>
      <c r="B2638">
        <v>3912</v>
      </c>
      <c r="C2638" s="207" t="s">
        <v>21307</v>
      </c>
      <c r="D2638" s="208" t="s">
        <v>21308</v>
      </c>
      <c r="E2638" s="206" t="s">
        <v>21309</v>
      </c>
      <c r="F2638" s="209" t="s">
        <v>8098</v>
      </c>
      <c r="G2638" s="209" t="s">
        <v>8099</v>
      </c>
      <c r="H2638" s="209" t="s">
        <v>6427</v>
      </c>
      <c r="I2638" s="209" t="s">
        <v>8099</v>
      </c>
      <c r="J2638" s="209" t="s">
        <v>6321</v>
      </c>
      <c r="K2638" s="209" t="s">
        <v>6321</v>
      </c>
      <c r="L2638" s="209" t="s">
        <v>21311</v>
      </c>
      <c r="M2638" s="209" t="s">
        <v>6330</v>
      </c>
    </row>
    <row r="2639" spans="1:13" ht="101.25" x14ac:dyDescent="0.25">
      <c r="A2639" s="206" t="s">
        <v>21813</v>
      </c>
      <c r="B2639">
        <v>4050</v>
      </c>
      <c r="C2639" s="207" t="s">
        <v>21810</v>
      </c>
      <c r="D2639" s="208" t="s">
        <v>21811</v>
      </c>
      <c r="E2639" s="206" t="s">
        <v>21812</v>
      </c>
      <c r="F2639" s="209" t="s">
        <v>6857</v>
      </c>
      <c r="G2639" s="209" t="s">
        <v>6858</v>
      </c>
      <c r="H2639" s="209" t="s">
        <v>6427</v>
      </c>
      <c r="I2639" s="209" t="s">
        <v>6858</v>
      </c>
      <c r="J2639" s="209" t="s">
        <v>6321</v>
      </c>
      <c r="K2639" s="209" t="s">
        <v>6321</v>
      </c>
      <c r="L2639" s="209" t="s">
        <v>21459</v>
      </c>
      <c r="M2639" s="209" t="s">
        <v>831</v>
      </c>
    </row>
    <row r="2640" spans="1:13" ht="281.25" x14ac:dyDescent="0.25">
      <c r="A2640" s="202" t="s">
        <v>21817</v>
      </c>
      <c r="B2640">
        <v>4051</v>
      </c>
      <c r="C2640" s="203" t="s">
        <v>21814</v>
      </c>
      <c r="D2640" s="205" t="s">
        <v>21815</v>
      </c>
      <c r="E2640" s="202" t="s">
        <v>21816</v>
      </c>
      <c r="F2640" s="204" t="s">
        <v>6857</v>
      </c>
      <c r="G2640" s="204" t="s">
        <v>6858</v>
      </c>
      <c r="H2640" s="204" t="s">
        <v>6427</v>
      </c>
      <c r="I2640" s="204" t="s">
        <v>6858</v>
      </c>
      <c r="J2640" s="204" t="s">
        <v>6321</v>
      </c>
      <c r="K2640" s="204" t="s">
        <v>6321</v>
      </c>
      <c r="L2640" s="204" t="s">
        <v>21459</v>
      </c>
      <c r="M2640" s="204" t="s">
        <v>831</v>
      </c>
    </row>
    <row r="2641" spans="1:13" ht="270" x14ac:dyDescent="0.25">
      <c r="A2641" s="206" t="s">
        <v>21821</v>
      </c>
      <c r="B2641">
        <v>4052</v>
      </c>
      <c r="C2641" s="207" t="s">
        <v>21818</v>
      </c>
      <c r="D2641" s="208" t="s">
        <v>21819</v>
      </c>
      <c r="E2641" s="206" t="s">
        <v>21820</v>
      </c>
      <c r="F2641" s="209" t="s">
        <v>6857</v>
      </c>
      <c r="G2641" s="209" t="s">
        <v>6858</v>
      </c>
      <c r="H2641" s="209" t="s">
        <v>6427</v>
      </c>
      <c r="I2641" s="209" t="s">
        <v>6858</v>
      </c>
      <c r="J2641" s="209" t="s">
        <v>6321</v>
      </c>
      <c r="K2641" s="209" t="s">
        <v>6321</v>
      </c>
      <c r="L2641" s="209" t="s">
        <v>21459</v>
      </c>
      <c r="M2641" s="209" t="s">
        <v>831</v>
      </c>
    </row>
    <row r="2642" spans="1:13" ht="292.5" x14ac:dyDescent="0.25">
      <c r="A2642" s="206" t="s">
        <v>21836</v>
      </c>
      <c r="B2642">
        <v>4056</v>
      </c>
      <c r="C2642" s="207" t="s">
        <v>21833</v>
      </c>
      <c r="D2642" s="208" t="s">
        <v>21834</v>
      </c>
      <c r="E2642" s="206" t="s">
        <v>21835</v>
      </c>
      <c r="F2642" s="209" t="s">
        <v>8098</v>
      </c>
      <c r="G2642" s="209" t="s">
        <v>8099</v>
      </c>
      <c r="H2642" s="209" t="s">
        <v>6427</v>
      </c>
      <c r="I2642" s="209" t="s">
        <v>8099</v>
      </c>
      <c r="J2642" s="209" t="s">
        <v>6321</v>
      </c>
      <c r="K2642" s="209" t="s">
        <v>6321</v>
      </c>
      <c r="L2642" s="209" t="s">
        <v>21311</v>
      </c>
      <c r="M2642" s="209" t="s">
        <v>6330</v>
      </c>
    </row>
    <row r="2643" spans="1:13" ht="348.75" x14ac:dyDescent="0.25">
      <c r="A2643" s="202" t="s">
        <v>21840</v>
      </c>
      <c r="B2643">
        <v>4057</v>
      </c>
      <c r="C2643" s="203" t="s">
        <v>21837</v>
      </c>
      <c r="D2643" s="205" t="s">
        <v>21838</v>
      </c>
      <c r="E2643" s="202" t="s">
        <v>21839</v>
      </c>
      <c r="F2643" s="204" t="s">
        <v>8098</v>
      </c>
      <c r="G2643" s="204" t="s">
        <v>8099</v>
      </c>
      <c r="H2643" s="204" t="s">
        <v>6427</v>
      </c>
      <c r="I2643" s="204" t="s">
        <v>8099</v>
      </c>
      <c r="J2643" s="204" t="s">
        <v>6321</v>
      </c>
      <c r="K2643" s="204" t="s">
        <v>6321</v>
      </c>
      <c r="L2643" s="204" t="s">
        <v>21311</v>
      </c>
      <c r="M2643" s="204" t="s">
        <v>6330</v>
      </c>
    </row>
    <row r="2644" spans="1:13" ht="360" x14ac:dyDescent="0.25">
      <c r="A2644" s="206" t="s">
        <v>21844</v>
      </c>
      <c r="B2644">
        <v>4058</v>
      </c>
      <c r="C2644" s="207" t="s">
        <v>21841</v>
      </c>
      <c r="D2644" s="208" t="s">
        <v>21842</v>
      </c>
      <c r="E2644" s="206" t="s">
        <v>21843</v>
      </c>
      <c r="F2644" s="209" t="s">
        <v>8098</v>
      </c>
      <c r="G2644" s="209" t="s">
        <v>8099</v>
      </c>
      <c r="H2644" s="209" t="s">
        <v>6427</v>
      </c>
      <c r="I2644" s="209" t="s">
        <v>8099</v>
      </c>
      <c r="J2644" s="209" t="s">
        <v>6321</v>
      </c>
      <c r="K2644" s="209" t="s">
        <v>6321</v>
      </c>
      <c r="L2644" s="209" t="s">
        <v>21311</v>
      </c>
      <c r="M2644" s="209" t="s">
        <v>6330</v>
      </c>
    </row>
    <row r="2645" spans="1:13" ht="303.75" x14ac:dyDescent="0.25">
      <c r="A2645" s="202" t="s">
        <v>21847</v>
      </c>
      <c r="B2645">
        <v>4059</v>
      </c>
      <c r="C2645" s="203" t="s">
        <v>21845</v>
      </c>
      <c r="D2645" s="205" t="s">
        <v>26080</v>
      </c>
      <c r="E2645" s="202" t="s">
        <v>21846</v>
      </c>
      <c r="F2645" s="204" t="s">
        <v>6857</v>
      </c>
      <c r="G2645" s="204" t="s">
        <v>6858</v>
      </c>
      <c r="H2645" s="204" t="s">
        <v>6427</v>
      </c>
      <c r="I2645" s="204" t="s">
        <v>6858</v>
      </c>
      <c r="J2645" s="204" t="s">
        <v>6321</v>
      </c>
      <c r="K2645" s="204" t="s">
        <v>6321</v>
      </c>
      <c r="L2645" s="204" t="s">
        <v>6321</v>
      </c>
      <c r="M2645" s="204" t="s">
        <v>831</v>
      </c>
    </row>
    <row r="2646" spans="1:13" ht="348.75" x14ac:dyDescent="0.25">
      <c r="A2646" s="206" t="s">
        <v>21851</v>
      </c>
      <c r="B2646">
        <v>4060</v>
      </c>
      <c r="C2646" s="207" t="s">
        <v>21848</v>
      </c>
      <c r="D2646" s="208" t="s">
        <v>21849</v>
      </c>
      <c r="E2646" s="206" t="s">
        <v>21850</v>
      </c>
      <c r="F2646" s="209" t="s">
        <v>8098</v>
      </c>
      <c r="G2646" s="209" t="s">
        <v>8099</v>
      </c>
      <c r="H2646" s="209" t="s">
        <v>6427</v>
      </c>
      <c r="I2646" s="209" t="s">
        <v>8099</v>
      </c>
      <c r="J2646" s="209" t="s">
        <v>6321</v>
      </c>
      <c r="K2646" s="209" t="s">
        <v>6321</v>
      </c>
      <c r="L2646" s="209" t="s">
        <v>21311</v>
      </c>
      <c r="M2646" s="209" t="s">
        <v>6330</v>
      </c>
    </row>
    <row r="2647" spans="1:13" ht="315" x14ac:dyDescent="0.25">
      <c r="A2647" s="202" t="s">
        <v>21855</v>
      </c>
      <c r="B2647">
        <v>4061</v>
      </c>
      <c r="C2647" s="203" t="s">
        <v>21852</v>
      </c>
      <c r="D2647" s="205" t="s">
        <v>21853</v>
      </c>
      <c r="E2647" s="202" t="s">
        <v>21854</v>
      </c>
      <c r="F2647" s="204" t="s">
        <v>8098</v>
      </c>
      <c r="G2647" s="204" t="s">
        <v>8099</v>
      </c>
      <c r="H2647" s="204" t="s">
        <v>6427</v>
      </c>
      <c r="I2647" s="204" t="s">
        <v>8099</v>
      </c>
      <c r="J2647" s="204" t="s">
        <v>6321</v>
      </c>
      <c r="K2647" s="204" t="s">
        <v>6321</v>
      </c>
      <c r="L2647" s="204" t="s">
        <v>21311</v>
      </c>
      <c r="M2647" s="204" t="s">
        <v>6330</v>
      </c>
    </row>
    <row r="2648" spans="1:13" ht="326.25" x14ac:dyDescent="0.25">
      <c r="A2648" s="206" t="s">
        <v>21858</v>
      </c>
      <c r="B2648">
        <v>4062</v>
      </c>
      <c r="C2648" s="207" t="s">
        <v>21856</v>
      </c>
      <c r="D2648" s="208" t="s">
        <v>26081</v>
      </c>
      <c r="E2648" s="206" t="s">
        <v>21857</v>
      </c>
      <c r="F2648" s="209" t="s">
        <v>8513</v>
      </c>
      <c r="G2648" s="209" t="s">
        <v>8514</v>
      </c>
      <c r="H2648" s="209" t="s">
        <v>7494</v>
      </c>
      <c r="I2648" s="209" t="s">
        <v>6858</v>
      </c>
      <c r="J2648" s="209" t="s">
        <v>6321</v>
      </c>
      <c r="K2648" s="209" t="s">
        <v>6321</v>
      </c>
      <c r="L2648" s="209" t="s">
        <v>6321</v>
      </c>
      <c r="M2648" s="209" t="s">
        <v>831</v>
      </c>
    </row>
    <row r="2649" spans="1:13" ht="326.25" x14ac:dyDescent="0.25">
      <c r="A2649" s="202" t="s">
        <v>21861</v>
      </c>
      <c r="B2649">
        <v>4063</v>
      </c>
      <c r="C2649" s="203" t="s">
        <v>21859</v>
      </c>
      <c r="D2649" s="205" t="s">
        <v>26082</v>
      </c>
      <c r="E2649" s="202" t="s">
        <v>21860</v>
      </c>
      <c r="F2649" s="204" t="s">
        <v>8513</v>
      </c>
      <c r="G2649" s="204" t="s">
        <v>8514</v>
      </c>
      <c r="H2649" s="204" t="s">
        <v>7494</v>
      </c>
      <c r="I2649" s="204" t="s">
        <v>6858</v>
      </c>
      <c r="J2649" s="204" t="s">
        <v>6321</v>
      </c>
      <c r="K2649" s="204" t="s">
        <v>6321</v>
      </c>
      <c r="L2649" s="204" t="s">
        <v>6321</v>
      </c>
      <c r="M2649" s="204" t="s">
        <v>831</v>
      </c>
    </row>
    <row r="2650" spans="1:13" ht="101.25" x14ac:dyDescent="0.25">
      <c r="A2650" s="206" t="s">
        <v>9404</v>
      </c>
      <c r="B2650">
        <v>670</v>
      </c>
      <c r="C2650" s="207" t="s">
        <v>9401</v>
      </c>
      <c r="D2650" s="208" t="s">
        <v>9402</v>
      </c>
      <c r="E2650" s="206" t="s">
        <v>9403</v>
      </c>
      <c r="F2650" s="209" t="s">
        <v>9405</v>
      </c>
      <c r="G2650" s="209" t="s">
        <v>9406</v>
      </c>
      <c r="H2650" s="209" t="s">
        <v>7589</v>
      </c>
      <c r="I2650" s="209" t="s">
        <v>9407</v>
      </c>
      <c r="J2650" s="209" t="s">
        <v>6321</v>
      </c>
      <c r="K2650" s="209" t="s">
        <v>6321</v>
      </c>
      <c r="L2650" s="209" t="s">
        <v>6321</v>
      </c>
      <c r="M2650" s="209" t="s">
        <v>6363</v>
      </c>
    </row>
    <row r="2651" spans="1:13" ht="56.25" x14ac:dyDescent="0.25">
      <c r="A2651" s="202" t="s">
        <v>23732</v>
      </c>
      <c r="B2651">
        <v>4567</v>
      </c>
      <c r="C2651" s="203" t="s">
        <v>23729</v>
      </c>
      <c r="D2651" s="205" t="s">
        <v>23730</v>
      </c>
      <c r="E2651" s="202" t="s">
        <v>23731</v>
      </c>
      <c r="F2651" s="204" t="s">
        <v>6857</v>
      </c>
      <c r="G2651" s="204" t="s">
        <v>6858</v>
      </c>
      <c r="H2651" s="204" t="s">
        <v>6427</v>
      </c>
      <c r="I2651" s="204" t="s">
        <v>6858</v>
      </c>
      <c r="J2651" s="204" t="s">
        <v>6321</v>
      </c>
      <c r="K2651" s="204" t="s">
        <v>6321</v>
      </c>
      <c r="L2651" s="204" t="s">
        <v>22664</v>
      </c>
      <c r="M2651" s="204" t="s">
        <v>831</v>
      </c>
    </row>
    <row r="2652" spans="1:13" ht="247.5" x14ac:dyDescent="0.25">
      <c r="A2652" s="206" t="s">
        <v>23735</v>
      </c>
      <c r="B2652">
        <v>4568</v>
      </c>
      <c r="C2652" s="207" t="s">
        <v>23733</v>
      </c>
      <c r="D2652" s="208" t="s">
        <v>26235</v>
      </c>
      <c r="E2652" s="206" t="s">
        <v>23734</v>
      </c>
      <c r="F2652" s="209" t="s">
        <v>6857</v>
      </c>
      <c r="G2652" s="209" t="s">
        <v>6858</v>
      </c>
      <c r="H2652" s="209" t="s">
        <v>6427</v>
      </c>
      <c r="I2652" s="209" t="s">
        <v>6858</v>
      </c>
      <c r="J2652" s="209" t="s">
        <v>6321</v>
      </c>
      <c r="K2652" s="209" t="s">
        <v>6321</v>
      </c>
      <c r="L2652" s="209" t="s">
        <v>22664</v>
      </c>
      <c r="M2652" s="209" t="s">
        <v>831</v>
      </c>
    </row>
    <row r="2653" spans="1:13" ht="258.75" x14ac:dyDescent="0.25">
      <c r="A2653" s="202" t="s">
        <v>23738</v>
      </c>
      <c r="B2653">
        <v>4569</v>
      </c>
      <c r="C2653" s="203" t="s">
        <v>23736</v>
      </c>
      <c r="D2653" s="205" t="s">
        <v>26236</v>
      </c>
      <c r="E2653" s="202" t="s">
        <v>23737</v>
      </c>
      <c r="F2653" s="204" t="s">
        <v>6857</v>
      </c>
      <c r="G2653" s="204" t="s">
        <v>6858</v>
      </c>
      <c r="H2653" s="204" t="s">
        <v>6427</v>
      </c>
      <c r="I2653" s="204" t="s">
        <v>6858</v>
      </c>
      <c r="J2653" s="204" t="s">
        <v>6321</v>
      </c>
      <c r="K2653" s="204" t="s">
        <v>6321</v>
      </c>
      <c r="L2653" s="204" t="s">
        <v>22664</v>
      </c>
      <c r="M2653" s="204" t="s">
        <v>831</v>
      </c>
    </row>
    <row r="2654" spans="1:13" ht="303.75" x14ac:dyDescent="0.25">
      <c r="A2654" s="206" t="s">
        <v>23741</v>
      </c>
      <c r="B2654">
        <v>4570</v>
      </c>
      <c r="C2654" s="207" t="s">
        <v>23739</v>
      </c>
      <c r="D2654" s="208" t="s">
        <v>26237</v>
      </c>
      <c r="E2654" s="206" t="s">
        <v>23740</v>
      </c>
      <c r="F2654" s="209" t="s">
        <v>6857</v>
      </c>
      <c r="G2654" s="209" t="s">
        <v>6858</v>
      </c>
      <c r="H2654" s="209" t="s">
        <v>6427</v>
      </c>
      <c r="I2654" s="209" t="s">
        <v>6858</v>
      </c>
      <c r="J2654" s="209" t="s">
        <v>6321</v>
      </c>
      <c r="K2654" s="209" t="s">
        <v>6321</v>
      </c>
      <c r="L2654" s="209" t="s">
        <v>22664</v>
      </c>
      <c r="M2654" s="209" t="s">
        <v>831</v>
      </c>
    </row>
    <row r="2655" spans="1:13" ht="258.75" x14ac:dyDescent="0.25">
      <c r="A2655" s="202" t="s">
        <v>23357</v>
      </c>
      <c r="B2655">
        <v>4453</v>
      </c>
      <c r="C2655" s="203" t="s">
        <v>23354</v>
      </c>
      <c r="D2655" s="205" t="s">
        <v>23355</v>
      </c>
      <c r="E2655" s="202" t="s">
        <v>23356</v>
      </c>
      <c r="F2655" s="204" t="s">
        <v>22839</v>
      </c>
      <c r="G2655" s="204" t="s">
        <v>22840</v>
      </c>
      <c r="H2655" s="204" t="s">
        <v>6427</v>
      </c>
      <c r="I2655" s="204" t="s">
        <v>22840</v>
      </c>
      <c r="J2655" s="204" t="s">
        <v>6321</v>
      </c>
      <c r="K2655" s="204" t="s">
        <v>6321</v>
      </c>
      <c r="L2655" s="204" t="s">
        <v>2115</v>
      </c>
      <c r="M2655" s="204" t="s">
        <v>6330</v>
      </c>
    </row>
    <row r="2656" spans="1:13" ht="56.25" x14ac:dyDescent="0.25">
      <c r="A2656" s="202" t="s">
        <v>23745</v>
      </c>
      <c r="B2656">
        <v>4571</v>
      </c>
      <c r="C2656" s="203" t="s">
        <v>23742</v>
      </c>
      <c r="D2656" s="205" t="s">
        <v>23743</v>
      </c>
      <c r="E2656" s="202" t="s">
        <v>23744</v>
      </c>
      <c r="F2656" s="204" t="s">
        <v>6857</v>
      </c>
      <c r="G2656" s="204" t="s">
        <v>6858</v>
      </c>
      <c r="H2656" s="204" t="s">
        <v>6427</v>
      </c>
      <c r="I2656" s="204" t="s">
        <v>6858</v>
      </c>
      <c r="J2656" s="204" t="s">
        <v>6321</v>
      </c>
      <c r="K2656" s="204" t="s">
        <v>6321</v>
      </c>
      <c r="L2656" s="204" t="s">
        <v>22664</v>
      </c>
      <c r="M2656" s="204" t="s">
        <v>831</v>
      </c>
    </row>
    <row r="2657" spans="1:13" ht="56.25" x14ac:dyDescent="0.25">
      <c r="A2657" s="206" t="s">
        <v>23749</v>
      </c>
      <c r="B2657">
        <v>4572</v>
      </c>
      <c r="C2657" s="207" t="s">
        <v>23746</v>
      </c>
      <c r="D2657" s="208" t="s">
        <v>23747</v>
      </c>
      <c r="E2657" s="206" t="s">
        <v>23748</v>
      </c>
      <c r="F2657" s="209" t="s">
        <v>6857</v>
      </c>
      <c r="G2657" s="209" t="s">
        <v>6858</v>
      </c>
      <c r="H2657" s="209" t="s">
        <v>6427</v>
      </c>
      <c r="I2657" s="209" t="s">
        <v>6858</v>
      </c>
      <c r="J2657" s="209" t="s">
        <v>6321</v>
      </c>
      <c r="K2657" s="209" t="s">
        <v>6321</v>
      </c>
      <c r="L2657" s="209" t="s">
        <v>22664</v>
      </c>
      <c r="M2657" s="209" t="s">
        <v>831</v>
      </c>
    </row>
    <row r="2658" spans="1:13" ht="67.5" x14ac:dyDescent="0.25">
      <c r="A2658" s="202" t="s">
        <v>23753</v>
      </c>
      <c r="B2658">
        <v>4573</v>
      </c>
      <c r="C2658" s="203" t="s">
        <v>23750</v>
      </c>
      <c r="D2658" s="205" t="s">
        <v>23751</v>
      </c>
      <c r="E2658" s="202" t="s">
        <v>23752</v>
      </c>
      <c r="F2658" s="204" t="s">
        <v>6857</v>
      </c>
      <c r="G2658" s="204" t="s">
        <v>6858</v>
      </c>
      <c r="H2658" s="204" t="s">
        <v>6427</v>
      </c>
      <c r="I2658" s="204" t="s">
        <v>6858</v>
      </c>
      <c r="J2658" s="204" t="s">
        <v>6321</v>
      </c>
      <c r="K2658" s="204" t="s">
        <v>6321</v>
      </c>
      <c r="L2658" s="204" t="s">
        <v>22664</v>
      </c>
      <c r="M2658" s="204" t="s">
        <v>831</v>
      </c>
    </row>
    <row r="2659" spans="1:13" ht="56.25" x14ac:dyDescent="0.25">
      <c r="A2659" s="206" t="s">
        <v>23757</v>
      </c>
      <c r="B2659">
        <v>4574</v>
      </c>
      <c r="C2659" s="207" t="s">
        <v>23754</v>
      </c>
      <c r="D2659" s="208" t="s">
        <v>23755</v>
      </c>
      <c r="E2659" s="206" t="s">
        <v>23756</v>
      </c>
      <c r="F2659" s="209" t="s">
        <v>6857</v>
      </c>
      <c r="G2659" s="209" t="s">
        <v>6858</v>
      </c>
      <c r="H2659" s="209" t="s">
        <v>6427</v>
      </c>
      <c r="I2659" s="209" t="s">
        <v>6858</v>
      </c>
      <c r="J2659" s="209" t="s">
        <v>6321</v>
      </c>
      <c r="K2659" s="209" t="s">
        <v>6321</v>
      </c>
      <c r="L2659" s="209" t="s">
        <v>22664</v>
      </c>
      <c r="M2659" s="209" t="s">
        <v>831</v>
      </c>
    </row>
    <row r="2660" spans="1:13" ht="56.25" x14ac:dyDescent="0.25">
      <c r="A2660" s="206" t="s">
        <v>22294</v>
      </c>
      <c r="B2660">
        <v>4182</v>
      </c>
      <c r="C2660" s="207" t="s">
        <v>22291</v>
      </c>
      <c r="D2660" s="208" t="s">
        <v>22292</v>
      </c>
      <c r="E2660" s="206" t="s">
        <v>22293</v>
      </c>
      <c r="F2660" s="209" t="s">
        <v>10231</v>
      </c>
      <c r="G2660" s="209" t="s">
        <v>10232</v>
      </c>
      <c r="H2660" s="209" t="s">
        <v>22066</v>
      </c>
      <c r="I2660" s="209" t="s">
        <v>22067</v>
      </c>
      <c r="J2660" s="209" t="s">
        <v>6321</v>
      </c>
      <c r="K2660" s="209" t="s">
        <v>6321</v>
      </c>
      <c r="L2660" s="209" t="s">
        <v>22068</v>
      </c>
      <c r="M2660" s="209" t="s">
        <v>6423</v>
      </c>
    </row>
    <row r="2661" spans="1:13" ht="146.25" x14ac:dyDescent="0.25">
      <c r="A2661" s="202" t="s">
        <v>21721</v>
      </c>
      <c r="B2661">
        <v>4027</v>
      </c>
      <c r="C2661" s="203" t="s">
        <v>21718</v>
      </c>
      <c r="D2661" s="205" t="s">
        <v>21719</v>
      </c>
      <c r="E2661" s="202" t="s">
        <v>21720</v>
      </c>
      <c r="F2661" s="204" t="s">
        <v>8098</v>
      </c>
      <c r="G2661" s="204" t="s">
        <v>8099</v>
      </c>
      <c r="H2661" s="204" t="s">
        <v>6427</v>
      </c>
      <c r="I2661" s="204" t="s">
        <v>8099</v>
      </c>
      <c r="J2661" s="204" t="s">
        <v>6321</v>
      </c>
      <c r="K2661" s="204" t="s">
        <v>6321</v>
      </c>
      <c r="L2661" s="204" t="s">
        <v>21603</v>
      </c>
      <c r="M2661" s="204" t="s">
        <v>6330</v>
      </c>
    </row>
    <row r="2662" spans="1:13" ht="258.75" x14ac:dyDescent="0.25">
      <c r="A2662" s="202" t="s">
        <v>23760</v>
      </c>
      <c r="B2662">
        <v>4575</v>
      </c>
      <c r="C2662" s="203" t="s">
        <v>23758</v>
      </c>
      <c r="D2662" s="205" t="s">
        <v>26238</v>
      </c>
      <c r="E2662" s="202" t="s">
        <v>23759</v>
      </c>
      <c r="F2662" s="204" t="s">
        <v>6857</v>
      </c>
      <c r="G2662" s="204" t="s">
        <v>6858</v>
      </c>
      <c r="H2662" s="204" t="s">
        <v>6427</v>
      </c>
      <c r="I2662" s="204" t="s">
        <v>6858</v>
      </c>
      <c r="J2662" s="204" t="s">
        <v>6321</v>
      </c>
      <c r="K2662" s="204" t="s">
        <v>6321</v>
      </c>
      <c r="L2662" s="204" t="s">
        <v>22664</v>
      </c>
      <c r="M2662" s="204" t="s">
        <v>831</v>
      </c>
    </row>
    <row r="2663" spans="1:13" ht="258.75" x14ac:dyDescent="0.25">
      <c r="A2663" s="206" t="s">
        <v>23763</v>
      </c>
      <c r="B2663">
        <v>4576</v>
      </c>
      <c r="C2663" s="207" t="s">
        <v>23761</v>
      </c>
      <c r="D2663" s="208" t="s">
        <v>26239</v>
      </c>
      <c r="E2663" s="206" t="s">
        <v>23762</v>
      </c>
      <c r="F2663" s="209" t="s">
        <v>6857</v>
      </c>
      <c r="G2663" s="209" t="s">
        <v>6858</v>
      </c>
      <c r="H2663" s="209" t="s">
        <v>6427</v>
      </c>
      <c r="I2663" s="209" t="s">
        <v>6858</v>
      </c>
      <c r="J2663" s="209" t="s">
        <v>6321</v>
      </c>
      <c r="K2663" s="209" t="s">
        <v>6321</v>
      </c>
      <c r="L2663" s="209" t="s">
        <v>22664</v>
      </c>
      <c r="M2663" s="209" t="s">
        <v>831</v>
      </c>
    </row>
    <row r="2664" spans="1:13" ht="45" x14ac:dyDescent="0.25">
      <c r="A2664" s="202" t="s">
        <v>23500</v>
      </c>
      <c r="B2664">
        <v>4493</v>
      </c>
      <c r="C2664" s="203" t="s">
        <v>23497</v>
      </c>
      <c r="D2664" s="205" t="s">
        <v>23498</v>
      </c>
      <c r="E2664" s="202" t="s">
        <v>23499</v>
      </c>
      <c r="F2664" s="204" t="s">
        <v>23413</v>
      </c>
      <c r="G2664" s="204" t="s">
        <v>23414</v>
      </c>
      <c r="H2664" s="204" t="s">
        <v>6427</v>
      </c>
      <c r="I2664" s="204" t="s">
        <v>23414</v>
      </c>
      <c r="J2664" s="204" t="s">
        <v>6321</v>
      </c>
      <c r="K2664" s="204" t="s">
        <v>6321</v>
      </c>
      <c r="L2664" s="204" t="s">
        <v>6321</v>
      </c>
      <c r="M2664" s="204" t="s">
        <v>831</v>
      </c>
    </row>
    <row r="2665" spans="1:13" ht="56.25" x14ac:dyDescent="0.25">
      <c r="A2665" s="202" t="s">
        <v>23767</v>
      </c>
      <c r="B2665">
        <v>4577</v>
      </c>
      <c r="C2665" s="203" t="s">
        <v>23764</v>
      </c>
      <c r="D2665" s="205" t="s">
        <v>23765</v>
      </c>
      <c r="E2665" s="202" t="s">
        <v>23766</v>
      </c>
      <c r="F2665" s="204" t="s">
        <v>6857</v>
      </c>
      <c r="G2665" s="204" t="s">
        <v>6858</v>
      </c>
      <c r="H2665" s="204" t="s">
        <v>6427</v>
      </c>
      <c r="I2665" s="204" t="s">
        <v>6858</v>
      </c>
      <c r="J2665" s="204" t="s">
        <v>6321</v>
      </c>
      <c r="K2665" s="204" t="s">
        <v>6321</v>
      </c>
      <c r="L2665" s="204" t="s">
        <v>22664</v>
      </c>
      <c r="M2665" s="204" t="s">
        <v>831</v>
      </c>
    </row>
    <row r="2666" spans="1:13" ht="56.25" x14ac:dyDescent="0.25">
      <c r="A2666" s="202" t="s">
        <v>22736</v>
      </c>
      <c r="B2666">
        <v>4297</v>
      </c>
      <c r="C2666" s="203" t="s">
        <v>22733</v>
      </c>
      <c r="D2666" s="205" t="s">
        <v>22734</v>
      </c>
      <c r="E2666" s="202" t="s">
        <v>22735</v>
      </c>
      <c r="F2666" s="204" t="s">
        <v>6857</v>
      </c>
      <c r="G2666" s="204" t="s">
        <v>6858</v>
      </c>
      <c r="H2666" s="204" t="s">
        <v>6427</v>
      </c>
      <c r="I2666" s="204" t="s">
        <v>6858</v>
      </c>
      <c r="J2666" s="204" t="s">
        <v>6321</v>
      </c>
      <c r="K2666" s="204" t="s">
        <v>6321</v>
      </c>
      <c r="L2666" s="204" t="s">
        <v>22668</v>
      </c>
      <c r="M2666" s="204" t="s">
        <v>831</v>
      </c>
    </row>
    <row r="2667" spans="1:13" ht="303.75" x14ac:dyDescent="0.25">
      <c r="A2667" s="206" t="s">
        <v>22739</v>
      </c>
      <c r="B2667">
        <v>4298</v>
      </c>
      <c r="C2667" s="207" t="s">
        <v>22737</v>
      </c>
      <c r="D2667" s="208" t="s">
        <v>26151</v>
      </c>
      <c r="E2667" s="206" t="s">
        <v>22738</v>
      </c>
      <c r="F2667" s="209" t="s">
        <v>6857</v>
      </c>
      <c r="G2667" s="209" t="s">
        <v>6858</v>
      </c>
      <c r="H2667" s="209" t="s">
        <v>6427</v>
      </c>
      <c r="I2667" s="209" t="s">
        <v>6858</v>
      </c>
      <c r="J2667" s="209" t="s">
        <v>6321</v>
      </c>
      <c r="K2667" s="209" t="s">
        <v>6321</v>
      </c>
      <c r="L2667" s="209" t="s">
        <v>22668</v>
      </c>
      <c r="M2667" s="209" t="s">
        <v>831</v>
      </c>
    </row>
    <row r="2668" spans="1:13" ht="326.25" x14ac:dyDescent="0.25">
      <c r="A2668" s="202" t="s">
        <v>22742</v>
      </c>
      <c r="B2668">
        <v>4299</v>
      </c>
      <c r="C2668" s="203" t="s">
        <v>22740</v>
      </c>
      <c r="D2668" s="205" t="s">
        <v>26152</v>
      </c>
      <c r="E2668" s="202" t="s">
        <v>22741</v>
      </c>
      <c r="F2668" s="204" t="s">
        <v>6857</v>
      </c>
      <c r="G2668" s="204" t="s">
        <v>6858</v>
      </c>
      <c r="H2668" s="204" t="s">
        <v>6427</v>
      </c>
      <c r="I2668" s="204" t="s">
        <v>6858</v>
      </c>
      <c r="J2668" s="204" t="s">
        <v>6321</v>
      </c>
      <c r="K2668" s="204" t="s">
        <v>6321</v>
      </c>
      <c r="L2668" s="204" t="s">
        <v>22668</v>
      </c>
      <c r="M2668" s="204" t="s">
        <v>831</v>
      </c>
    </row>
    <row r="2669" spans="1:13" ht="348.75" x14ac:dyDescent="0.25">
      <c r="A2669" s="206" t="s">
        <v>23770</v>
      </c>
      <c r="B2669">
        <v>4578</v>
      </c>
      <c r="C2669" s="207" t="s">
        <v>23768</v>
      </c>
      <c r="D2669" s="208" t="s">
        <v>26240</v>
      </c>
      <c r="E2669" s="206" t="s">
        <v>23769</v>
      </c>
      <c r="F2669" s="209" t="s">
        <v>6857</v>
      </c>
      <c r="G2669" s="209" t="s">
        <v>6858</v>
      </c>
      <c r="H2669" s="209" t="s">
        <v>6427</v>
      </c>
      <c r="I2669" s="209" t="s">
        <v>6858</v>
      </c>
      <c r="J2669" s="209" t="s">
        <v>6321</v>
      </c>
      <c r="K2669" s="209" t="s">
        <v>6321</v>
      </c>
      <c r="L2669" s="209" t="s">
        <v>22664</v>
      </c>
      <c r="M2669" s="209" t="s">
        <v>831</v>
      </c>
    </row>
    <row r="2670" spans="1:13" ht="303.75" x14ac:dyDescent="0.25">
      <c r="A2670" s="206" t="s">
        <v>23560</v>
      </c>
      <c r="B2670">
        <v>4512</v>
      </c>
      <c r="C2670" s="207" t="s">
        <v>23558</v>
      </c>
      <c r="D2670" s="208" t="s">
        <v>26192</v>
      </c>
      <c r="E2670" s="206" t="s">
        <v>23559</v>
      </c>
      <c r="F2670" s="209" t="s">
        <v>8513</v>
      </c>
      <c r="G2670" s="209" t="s">
        <v>8514</v>
      </c>
      <c r="H2670" s="209" t="s">
        <v>7494</v>
      </c>
      <c r="I2670" s="209" t="s">
        <v>8514</v>
      </c>
      <c r="J2670" s="209" t="s">
        <v>6321</v>
      </c>
      <c r="K2670" s="209" t="s">
        <v>6321</v>
      </c>
      <c r="L2670" s="209" t="s">
        <v>6321</v>
      </c>
      <c r="M2670" s="209" t="s">
        <v>831</v>
      </c>
    </row>
    <row r="2671" spans="1:13" ht="22.5" x14ac:dyDescent="0.25">
      <c r="A2671" s="206" t="s">
        <v>21889</v>
      </c>
      <c r="B2671">
        <v>4070</v>
      </c>
      <c r="C2671" s="207" t="s">
        <v>21886</v>
      </c>
      <c r="D2671" s="208" t="s">
        <v>21887</v>
      </c>
      <c r="E2671" s="206" t="s">
        <v>21888</v>
      </c>
      <c r="F2671" s="209" t="s">
        <v>6857</v>
      </c>
      <c r="G2671" s="209" t="s">
        <v>6858</v>
      </c>
      <c r="H2671" s="209" t="s">
        <v>6427</v>
      </c>
      <c r="I2671" s="209" t="s">
        <v>6858</v>
      </c>
      <c r="J2671" s="209" t="s">
        <v>6321</v>
      </c>
      <c r="K2671" s="209" t="s">
        <v>6321</v>
      </c>
      <c r="L2671" s="209" t="s">
        <v>6321</v>
      </c>
      <c r="M2671" s="209" t="s">
        <v>831</v>
      </c>
    </row>
    <row r="2672" spans="1:13" ht="326.25" x14ac:dyDescent="0.25">
      <c r="A2672" s="202" t="s">
        <v>23773</v>
      </c>
      <c r="B2672">
        <v>4579</v>
      </c>
      <c r="C2672" s="203" t="s">
        <v>23771</v>
      </c>
      <c r="D2672" s="205" t="s">
        <v>26241</v>
      </c>
      <c r="E2672" s="202" t="s">
        <v>23772</v>
      </c>
      <c r="F2672" s="204" t="s">
        <v>6857</v>
      </c>
      <c r="G2672" s="204" t="s">
        <v>6858</v>
      </c>
      <c r="H2672" s="204" t="s">
        <v>6427</v>
      </c>
      <c r="I2672" s="204" t="s">
        <v>6858</v>
      </c>
      <c r="J2672" s="204" t="s">
        <v>6321</v>
      </c>
      <c r="K2672" s="204" t="s">
        <v>6321</v>
      </c>
      <c r="L2672" s="204" t="s">
        <v>22664</v>
      </c>
      <c r="M2672" s="204" t="s">
        <v>831</v>
      </c>
    </row>
    <row r="2673" spans="1:13" ht="258.75" x14ac:dyDescent="0.25">
      <c r="A2673" s="206" t="s">
        <v>22745</v>
      </c>
      <c r="B2673">
        <v>4300</v>
      </c>
      <c r="C2673" s="207" t="s">
        <v>22743</v>
      </c>
      <c r="D2673" s="208" t="s">
        <v>26153</v>
      </c>
      <c r="E2673" s="206" t="s">
        <v>22744</v>
      </c>
      <c r="F2673" s="209" t="s">
        <v>6857</v>
      </c>
      <c r="G2673" s="209" t="s">
        <v>6858</v>
      </c>
      <c r="H2673" s="209" t="s">
        <v>6427</v>
      </c>
      <c r="I2673" s="209" t="s">
        <v>6858</v>
      </c>
      <c r="J2673" s="209" t="s">
        <v>6321</v>
      </c>
      <c r="K2673" s="209" t="s">
        <v>6321</v>
      </c>
      <c r="L2673" s="209" t="s">
        <v>22668</v>
      </c>
      <c r="M2673" s="209" t="s">
        <v>831</v>
      </c>
    </row>
    <row r="2674" spans="1:13" ht="258.75" x14ac:dyDescent="0.25">
      <c r="A2674" s="206" t="s">
        <v>23776</v>
      </c>
      <c r="B2674">
        <v>4580</v>
      </c>
      <c r="C2674" s="207" t="s">
        <v>23774</v>
      </c>
      <c r="D2674" s="208" t="s">
        <v>26242</v>
      </c>
      <c r="E2674" s="206" t="s">
        <v>23775</v>
      </c>
      <c r="F2674" s="209" t="s">
        <v>6857</v>
      </c>
      <c r="G2674" s="209" t="s">
        <v>6858</v>
      </c>
      <c r="H2674" s="209" t="s">
        <v>6427</v>
      </c>
      <c r="I2674" s="209" t="s">
        <v>6858</v>
      </c>
      <c r="J2674" s="209" t="s">
        <v>6321</v>
      </c>
      <c r="K2674" s="209" t="s">
        <v>6321</v>
      </c>
      <c r="L2674" s="209" t="s">
        <v>22664</v>
      </c>
      <c r="M2674" s="209" t="s">
        <v>831</v>
      </c>
    </row>
    <row r="2675" spans="1:13" ht="258.75" x14ac:dyDescent="0.25">
      <c r="A2675" s="202" t="s">
        <v>23779</v>
      </c>
      <c r="B2675">
        <v>4581</v>
      </c>
      <c r="C2675" s="203" t="s">
        <v>23777</v>
      </c>
      <c r="D2675" s="205" t="s">
        <v>26243</v>
      </c>
      <c r="E2675" s="202" t="s">
        <v>23778</v>
      </c>
      <c r="F2675" s="204" t="s">
        <v>6857</v>
      </c>
      <c r="G2675" s="204" t="s">
        <v>6858</v>
      </c>
      <c r="H2675" s="204" t="s">
        <v>6427</v>
      </c>
      <c r="I2675" s="204" t="s">
        <v>6858</v>
      </c>
      <c r="J2675" s="204" t="s">
        <v>6321</v>
      </c>
      <c r="K2675" s="204" t="s">
        <v>6321</v>
      </c>
      <c r="L2675" s="204" t="s">
        <v>22664</v>
      </c>
      <c r="M2675" s="204" t="s">
        <v>831</v>
      </c>
    </row>
    <row r="2676" spans="1:13" ht="90" x14ac:dyDescent="0.25">
      <c r="A2676" s="202" t="s">
        <v>22298</v>
      </c>
      <c r="B2676">
        <v>4183</v>
      </c>
      <c r="C2676" s="203" t="s">
        <v>22295</v>
      </c>
      <c r="D2676" s="205" t="s">
        <v>22296</v>
      </c>
      <c r="E2676" s="202" t="s">
        <v>22297</v>
      </c>
      <c r="F2676" s="204" t="s">
        <v>10231</v>
      </c>
      <c r="G2676" s="204" t="s">
        <v>10232</v>
      </c>
      <c r="H2676" s="204" t="s">
        <v>22066</v>
      </c>
      <c r="I2676" s="204" t="s">
        <v>22067</v>
      </c>
      <c r="J2676" s="204" t="s">
        <v>6321</v>
      </c>
      <c r="K2676" s="204" t="s">
        <v>6321</v>
      </c>
      <c r="L2676" s="204" t="s">
        <v>22068</v>
      </c>
      <c r="M2676" s="204" t="s">
        <v>6423</v>
      </c>
    </row>
    <row r="2677" spans="1:13" ht="202.5" x14ac:dyDescent="0.25">
      <c r="A2677" s="206" t="s">
        <v>22663</v>
      </c>
      <c r="B2677">
        <v>4274</v>
      </c>
      <c r="C2677" s="207" t="s">
        <v>22660</v>
      </c>
      <c r="D2677" s="208" t="s">
        <v>22661</v>
      </c>
      <c r="E2677" s="206" t="s">
        <v>22662</v>
      </c>
      <c r="F2677" s="209" t="s">
        <v>6857</v>
      </c>
      <c r="G2677" s="209" t="s">
        <v>6858</v>
      </c>
      <c r="H2677" s="209" t="s">
        <v>6427</v>
      </c>
      <c r="I2677" s="209" t="s">
        <v>6858</v>
      </c>
      <c r="J2677" s="209" t="s">
        <v>6321</v>
      </c>
      <c r="K2677" s="209" t="s">
        <v>6321</v>
      </c>
      <c r="L2677" s="209" t="s">
        <v>22664</v>
      </c>
      <c r="M2677" s="209" t="s">
        <v>831</v>
      </c>
    </row>
    <row r="2678" spans="1:13" ht="180" x14ac:dyDescent="0.25">
      <c r="A2678" s="206" t="s">
        <v>23056</v>
      </c>
      <c r="B2678">
        <v>4378</v>
      </c>
      <c r="C2678" s="207" t="s">
        <v>23053</v>
      </c>
      <c r="D2678" s="208" t="s">
        <v>23054</v>
      </c>
      <c r="E2678" s="206" t="s">
        <v>23055</v>
      </c>
      <c r="F2678" s="209" t="s">
        <v>6857</v>
      </c>
      <c r="G2678" s="209" t="s">
        <v>6858</v>
      </c>
      <c r="H2678" s="209" t="s">
        <v>6427</v>
      </c>
      <c r="I2678" s="209" t="s">
        <v>6858</v>
      </c>
      <c r="J2678" s="209" t="s">
        <v>6321</v>
      </c>
      <c r="K2678" s="209" t="s">
        <v>6321</v>
      </c>
      <c r="L2678" s="209" t="s">
        <v>22664</v>
      </c>
      <c r="M2678" s="209" t="s">
        <v>831</v>
      </c>
    </row>
    <row r="2679" spans="1:13" ht="247.5" x14ac:dyDescent="0.25">
      <c r="A2679" s="202" t="s">
        <v>22748</v>
      </c>
      <c r="B2679">
        <v>4301</v>
      </c>
      <c r="C2679" s="203" t="s">
        <v>22746</v>
      </c>
      <c r="D2679" s="205" t="s">
        <v>26154</v>
      </c>
      <c r="E2679" s="202" t="s">
        <v>22747</v>
      </c>
      <c r="F2679" s="204" t="s">
        <v>6857</v>
      </c>
      <c r="G2679" s="204" t="s">
        <v>6858</v>
      </c>
      <c r="H2679" s="204" t="s">
        <v>6427</v>
      </c>
      <c r="I2679" s="204" t="s">
        <v>6858</v>
      </c>
      <c r="J2679" s="204" t="s">
        <v>6321</v>
      </c>
      <c r="K2679" s="204" t="s">
        <v>6321</v>
      </c>
      <c r="L2679" s="204" t="s">
        <v>22668</v>
      </c>
      <c r="M2679" s="204" t="s">
        <v>831</v>
      </c>
    </row>
    <row r="2680" spans="1:13" ht="33.75" x14ac:dyDescent="0.25">
      <c r="A2680" s="206" t="s">
        <v>23783</v>
      </c>
      <c r="B2680">
        <v>4582</v>
      </c>
      <c r="C2680" s="207" t="s">
        <v>23780</v>
      </c>
      <c r="D2680" s="208" t="s">
        <v>23781</v>
      </c>
      <c r="E2680" s="206" t="s">
        <v>23782</v>
      </c>
      <c r="F2680" s="209" t="s">
        <v>6857</v>
      </c>
      <c r="G2680" s="209" t="s">
        <v>6858</v>
      </c>
      <c r="H2680" s="209" t="s">
        <v>6427</v>
      </c>
      <c r="I2680" s="209" t="s">
        <v>6858</v>
      </c>
      <c r="J2680" s="209" t="s">
        <v>6321</v>
      </c>
      <c r="K2680" s="209" t="s">
        <v>6321</v>
      </c>
      <c r="L2680" s="209" t="s">
        <v>22664</v>
      </c>
      <c r="M2680" s="209" t="s">
        <v>831</v>
      </c>
    </row>
    <row r="2681" spans="1:13" ht="56.25" x14ac:dyDescent="0.25">
      <c r="A2681" s="202" t="s">
        <v>23787</v>
      </c>
      <c r="B2681">
        <v>4583</v>
      </c>
      <c r="C2681" s="203" t="s">
        <v>23784</v>
      </c>
      <c r="D2681" s="205" t="s">
        <v>23785</v>
      </c>
      <c r="E2681" s="202" t="s">
        <v>23786</v>
      </c>
      <c r="F2681" s="204" t="s">
        <v>6857</v>
      </c>
      <c r="G2681" s="204" t="s">
        <v>6858</v>
      </c>
      <c r="H2681" s="204" t="s">
        <v>6427</v>
      </c>
      <c r="I2681" s="204" t="s">
        <v>6858</v>
      </c>
      <c r="J2681" s="204" t="s">
        <v>6321</v>
      </c>
      <c r="K2681" s="204" t="s">
        <v>6321</v>
      </c>
      <c r="L2681" s="204" t="s">
        <v>22664</v>
      </c>
      <c r="M2681" s="204" t="s">
        <v>831</v>
      </c>
    </row>
    <row r="2682" spans="1:13" ht="45" x14ac:dyDescent="0.25">
      <c r="A2682" s="206" t="s">
        <v>23791</v>
      </c>
      <c r="B2682">
        <v>4584</v>
      </c>
      <c r="C2682" s="207" t="s">
        <v>23788</v>
      </c>
      <c r="D2682" s="208" t="s">
        <v>23789</v>
      </c>
      <c r="E2682" s="206" t="s">
        <v>23790</v>
      </c>
      <c r="F2682" s="209" t="s">
        <v>6857</v>
      </c>
      <c r="G2682" s="209" t="s">
        <v>6858</v>
      </c>
      <c r="H2682" s="209" t="s">
        <v>6427</v>
      </c>
      <c r="I2682" s="209" t="s">
        <v>6858</v>
      </c>
      <c r="J2682" s="209" t="s">
        <v>6321</v>
      </c>
      <c r="K2682" s="209" t="s">
        <v>6321</v>
      </c>
      <c r="L2682" s="209" t="s">
        <v>22664</v>
      </c>
      <c r="M2682" s="209" t="s">
        <v>831</v>
      </c>
    </row>
    <row r="2683" spans="1:13" ht="213.75" x14ac:dyDescent="0.25">
      <c r="A2683" s="202" t="s">
        <v>22826</v>
      </c>
      <c r="B2683">
        <v>4321</v>
      </c>
      <c r="C2683" s="203" t="s">
        <v>22823</v>
      </c>
      <c r="D2683" s="205" t="s">
        <v>22824</v>
      </c>
      <c r="E2683" s="202" t="s">
        <v>22825</v>
      </c>
      <c r="F2683" s="204" t="s">
        <v>6857</v>
      </c>
      <c r="G2683" s="204" t="s">
        <v>6858</v>
      </c>
      <c r="H2683" s="204" t="s">
        <v>6427</v>
      </c>
      <c r="I2683" s="204" t="s">
        <v>6858</v>
      </c>
      <c r="J2683" s="204" t="s">
        <v>6321</v>
      </c>
      <c r="K2683" s="204" t="s">
        <v>6321</v>
      </c>
      <c r="L2683" s="204" t="s">
        <v>22668</v>
      </c>
      <c r="M2683" s="204" t="s">
        <v>831</v>
      </c>
    </row>
    <row r="2684" spans="1:13" ht="213.75" x14ac:dyDescent="0.25">
      <c r="A2684" s="206" t="s">
        <v>22830</v>
      </c>
      <c r="B2684">
        <v>4322</v>
      </c>
      <c r="C2684" s="207" t="s">
        <v>22827</v>
      </c>
      <c r="D2684" s="208" t="s">
        <v>22828</v>
      </c>
      <c r="E2684" s="206" t="s">
        <v>22829</v>
      </c>
      <c r="F2684" s="209" t="s">
        <v>6857</v>
      </c>
      <c r="G2684" s="209" t="s">
        <v>6858</v>
      </c>
      <c r="H2684" s="209" t="s">
        <v>6427</v>
      </c>
      <c r="I2684" s="209" t="s">
        <v>6858</v>
      </c>
      <c r="J2684" s="209" t="s">
        <v>6321</v>
      </c>
      <c r="K2684" s="209" t="s">
        <v>6321</v>
      </c>
      <c r="L2684" s="209" t="s">
        <v>22668</v>
      </c>
      <c r="M2684" s="209" t="s">
        <v>831</v>
      </c>
    </row>
    <row r="2685" spans="1:13" ht="236.25" x14ac:dyDescent="0.25">
      <c r="A2685" s="202" t="s">
        <v>22796</v>
      </c>
      <c r="B2685">
        <v>4313</v>
      </c>
      <c r="C2685" s="203" t="s">
        <v>22793</v>
      </c>
      <c r="D2685" s="205" t="s">
        <v>22794</v>
      </c>
      <c r="E2685" s="202" t="s">
        <v>22795</v>
      </c>
      <c r="F2685" s="204" t="s">
        <v>6857</v>
      </c>
      <c r="G2685" s="204" t="s">
        <v>6858</v>
      </c>
      <c r="H2685" s="204" t="s">
        <v>6427</v>
      </c>
      <c r="I2685" s="204" t="s">
        <v>6858</v>
      </c>
      <c r="J2685" s="204" t="s">
        <v>6321</v>
      </c>
      <c r="K2685" s="204" t="s">
        <v>6321</v>
      </c>
      <c r="L2685" s="204" t="s">
        <v>22668</v>
      </c>
      <c r="M2685" s="204" t="s">
        <v>831</v>
      </c>
    </row>
    <row r="2686" spans="1:13" ht="236.25" x14ac:dyDescent="0.25">
      <c r="A2686" s="206" t="s">
        <v>22800</v>
      </c>
      <c r="B2686">
        <v>4314</v>
      </c>
      <c r="C2686" s="207" t="s">
        <v>22797</v>
      </c>
      <c r="D2686" s="208" t="s">
        <v>22798</v>
      </c>
      <c r="E2686" s="206" t="s">
        <v>22799</v>
      </c>
      <c r="F2686" s="209" t="s">
        <v>6857</v>
      </c>
      <c r="G2686" s="209" t="s">
        <v>6858</v>
      </c>
      <c r="H2686" s="209" t="s">
        <v>6427</v>
      </c>
      <c r="I2686" s="209" t="s">
        <v>6858</v>
      </c>
      <c r="J2686" s="209" t="s">
        <v>6321</v>
      </c>
      <c r="K2686" s="209" t="s">
        <v>6321</v>
      </c>
      <c r="L2686" s="209" t="s">
        <v>22668</v>
      </c>
      <c r="M2686" s="209" t="s">
        <v>831</v>
      </c>
    </row>
    <row r="2687" spans="1:13" ht="236.25" x14ac:dyDescent="0.25">
      <c r="A2687" s="202" t="s">
        <v>22804</v>
      </c>
      <c r="B2687">
        <v>4315</v>
      </c>
      <c r="C2687" s="203" t="s">
        <v>22801</v>
      </c>
      <c r="D2687" s="205" t="s">
        <v>22802</v>
      </c>
      <c r="E2687" s="202" t="s">
        <v>22803</v>
      </c>
      <c r="F2687" s="204" t="s">
        <v>6857</v>
      </c>
      <c r="G2687" s="204" t="s">
        <v>6858</v>
      </c>
      <c r="H2687" s="204" t="s">
        <v>6427</v>
      </c>
      <c r="I2687" s="204" t="s">
        <v>6858</v>
      </c>
      <c r="J2687" s="204" t="s">
        <v>6321</v>
      </c>
      <c r="K2687" s="204" t="s">
        <v>6321</v>
      </c>
      <c r="L2687" s="204" t="s">
        <v>22668</v>
      </c>
      <c r="M2687" s="204" t="s">
        <v>831</v>
      </c>
    </row>
    <row r="2688" spans="1:13" ht="45" x14ac:dyDescent="0.25">
      <c r="A2688" s="202" t="s">
        <v>31186</v>
      </c>
      <c r="B2688">
        <v>1456</v>
      </c>
      <c r="C2688" s="203" t="s">
        <v>31187</v>
      </c>
      <c r="D2688" s="205" t="s">
        <v>31188</v>
      </c>
      <c r="E2688" s="202" t="s">
        <v>31189</v>
      </c>
      <c r="F2688" s="204" t="s">
        <v>6425</v>
      </c>
      <c r="G2688" s="204" t="s">
        <v>9935</v>
      </c>
      <c r="H2688" s="204" t="s">
        <v>6427</v>
      </c>
      <c r="I2688" s="204" t="s">
        <v>9935</v>
      </c>
      <c r="J2688" s="204" t="s">
        <v>6321</v>
      </c>
      <c r="K2688" s="204" t="s">
        <v>6321</v>
      </c>
      <c r="L2688" s="204" t="s">
        <v>6321</v>
      </c>
      <c r="M2688" s="204" t="s">
        <v>29558</v>
      </c>
    </row>
    <row r="2689" spans="1:13" ht="258.75" x14ac:dyDescent="0.25">
      <c r="A2689" s="206" t="s">
        <v>23361</v>
      </c>
      <c r="B2689">
        <v>4454</v>
      </c>
      <c r="C2689" s="207" t="s">
        <v>23358</v>
      </c>
      <c r="D2689" s="208" t="s">
        <v>23359</v>
      </c>
      <c r="E2689" s="206" t="s">
        <v>23360</v>
      </c>
      <c r="F2689" s="209" t="s">
        <v>22839</v>
      </c>
      <c r="G2689" s="209" t="s">
        <v>22840</v>
      </c>
      <c r="H2689" s="209" t="s">
        <v>6427</v>
      </c>
      <c r="I2689" s="209" t="s">
        <v>22840</v>
      </c>
      <c r="J2689" s="209" t="s">
        <v>6321</v>
      </c>
      <c r="K2689" s="209" t="s">
        <v>6321</v>
      </c>
      <c r="L2689" s="209" t="s">
        <v>2115</v>
      </c>
      <c r="M2689" s="209" t="s">
        <v>6330</v>
      </c>
    </row>
    <row r="2690" spans="1:13" ht="247.5" x14ac:dyDescent="0.25">
      <c r="A2690" s="202" t="s">
        <v>23563</v>
      </c>
      <c r="B2690">
        <v>4513</v>
      </c>
      <c r="C2690" s="203" t="s">
        <v>23561</v>
      </c>
      <c r="D2690" s="205" t="s">
        <v>26193</v>
      </c>
      <c r="E2690" s="202" t="s">
        <v>23562</v>
      </c>
      <c r="F2690" s="204" t="s">
        <v>6857</v>
      </c>
      <c r="G2690" s="204" t="s">
        <v>6858</v>
      </c>
      <c r="H2690" s="204" t="s">
        <v>6427</v>
      </c>
      <c r="I2690" s="204" t="s">
        <v>6858</v>
      </c>
      <c r="J2690" s="204" t="s">
        <v>6321</v>
      </c>
      <c r="K2690" s="204" t="s">
        <v>6321</v>
      </c>
      <c r="L2690" s="204" t="s">
        <v>6321</v>
      </c>
      <c r="M2690" s="204" t="s">
        <v>831</v>
      </c>
    </row>
    <row r="2691" spans="1:13" ht="33.75" x14ac:dyDescent="0.25">
      <c r="A2691" s="202" t="s">
        <v>23795</v>
      </c>
      <c r="B2691">
        <v>4585</v>
      </c>
      <c r="C2691" s="203" t="s">
        <v>23792</v>
      </c>
      <c r="D2691" s="205" t="s">
        <v>23793</v>
      </c>
      <c r="E2691" s="202" t="s">
        <v>23794</v>
      </c>
      <c r="F2691" s="204" t="s">
        <v>6857</v>
      </c>
      <c r="G2691" s="204" t="s">
        <v>6858</v>
      </c>
      <c r="H2691" s="204" t="s">
        <v>6427</v>
      </c>
      <c r="I2691" s="204" t="s">
        <v>6858</v>
      </c>
      <c r="J2691" s="204" t="s">
        <v>6321</v>
      </c>
      <c r="K2691" s="204" t="s">
        <v>6321</v>
      </c>
      <c r="L2691" s="204" t="s">
        <v>22664</v>
      </c>
      <c r="M2691" s="204" t="s">
        <v>831</v>
      </c>
    </row>
    <row r="2692" spans="1:13" ht="33.75" x14ac:dyDescent="0.25">
      <c r="A2692" s="206" t="s">
        <v>23799</v>
      </c>
      <c r="B2692">
        <v>4586</v>
      </c>
      <c r="C2692" s="207" t="s">
        <v>23796</v>
      </c>
      <c r="D2692" s="208" t="s">
        <v>23797</v>
      </c>
      <c r="E2692" s="206" t="s">
        <v>23798</v>
      </c>
      <c r="F2692" s="209" t="s">
        <v>6857</v>
      </c>
      <c r="G2692" s="209" t="s">
        <v>6858</v>
      </c>
      <c r="H2692" s="209" t="s">
        <v>6427</v>
      </c>
      <c r="I2692" s="209" t="s">
        <v>6858</v>
      </c>
      <c r="J2692" s="209" t="s">
        <v>6321</v>
      </c>
      <c r="K2692" s="209" t="s">
        <v>6321</v>
      </c>
      <c r="L2692" s="209" t="s">
        <v>22664</v>
      </c>
      <c r="M2692" s="209" t="s">
        <v>831</v>
      </c>
    </row>
    <row r="2693" spans="1:13" ht="33.75" x14ac:dyDescent="0.25">
      <c r="A2693" s="202" t="s">
        <v>23803</v>
      </c>
      <c r="B2693">
        <v>4587</v>
      </c>
      <c r="C2693" s="203" t="s">
        <v>23800</v>
      </c>
      <c r="D2693" s="205" t="s">
        <v>23801</v>
      </c>
      <c r="E2693" s="202" t="s">
        <v>23802</v>
      </c>
      <c r="F2693" s="204" t="s">
        <v>6857</v>
      </c>
      <c r="G2693" s="204" t="s">
        <v>6858</v>
      </c>
      <c r="H2693" s="204" t="s">
        <v>6427</v>
      </c>
      <c r="I2693" s="204" t="s">
        <v>6858</v>
      </c>
      <c r="J2693" s="204" t="s">
        <v>6321</v>
      </c>
      <c r="K2693" s="204" t="s">
        <v>6321</v>
      </c>
      <c r="L2693" s="204" t="s">
        <v>22664</v>
      </c>
      <c r="M2693" s="204" t="s">
        <v>831</v>
      </c>
    </row>
    <row r="2694" spans="1:13" ht="225" x14ac:dyDescent="0.25">
      <c r="A2694" s="206" t="s">
        <v>21495</v>
      </c>
      <c r="B2694">
        <v>3960</v>
      </c>
      <c r="C2694" s="207" t="s">
        <v>21492</v>
      </c>
      <c r="D2694" s="208" t="s">
        <v>21493</v>
      </c>
      <c r="E2694" s="206" t="s">
        <v>21494</v>
      </c>
      <c r="F2694" s="209" t="s">
        <v>6857</v>
      </c>
      <c r="G2694" s="209" t="s">
        <v>6858</v>
      </c>
      <c r="H2694" s="209" t="s">
        <v>6427</v>
      </c>
      <c r="I2694" s="209" t="s">
        <v>6858</v>
      </c>
      <c r="J2694" s="209" t="s">
        <v>6321</v>
      </c>
      <c r="K2694" s="209" t="s">
        <v>6321</v>
      </c>
      <c r="L2694" s="209" t="s">
        <v>21459</v>
      </c>
      <c r="M2694" s="209" t="s">
        <v>831</v>
      </c>
    </row>
    <row r="2695" spans="1:13" ht="225" x14ac:dyDescent="0.25">
      <c r="A2695" s="202" t="s">
        <v>21499</v>
      </c>
      <c r="B2695">
        <v>3961</v>
      </c>
      <c r="C2695" s="203" t="s">
        <v>21496</v>
      </c>
      <c r="D2695" s="205" t="s">
        <v>21497</v>
      </c>
      <c r="E2695" s="202" t="s">
        <v>21498</v>
      </c>
      <c r="F2695" s="204" t="s">
        <v>6857</v>
      </c>
      <c r="G2695" s="204" t="s">
        <v>6858</v>
      </c>
      <c r="H2695" s="204" t="s">
        <v>6427</v>
      </c>
      <c r="I2695" s="204" t="s">
        <v>6858</v>
      </c>
      <c r="J2695" s="204" t="s">
        <v>6321</v>
      </c>
      <c r="K2695" s="204" t="s">
        <v>6321</v>
      </c>
      <c r="L2695" s="204" t="s">
        <v>21459</v>
      </c>
      <c r="M2695" s="204" t="s">
        <v>831</v>
      </c>
    </row>
    <row r="2696" spans="1:13" ht="225" x14ac:dyDescent="0.25">
      <c r="A2696" s="202" t="s">
        <v>21548</v>
      </c>
      <c r="B2696">
        <v>3975</v>
      </c>
      <c r="C2696" s="203" t="s">
        <v>21545</v>
      </c>
      <c r="D2696" s="205" t="s">
        <v>21546</v>
      </c>
      <c r="E2696" s="202" t="s">
        <v>21547</v>
      </c>
      <c r="F2696" s="204" t="s">
        <v>6857</v>
      </c>
      <c r="G2696" s="204" t="s">
        <v>6858</v>
      </c>
      <c r="H2696" s="204" t="s">
        <v>6427</v>
      </c>
      <c r="I2696" s="204" t="s">
        <v>6858</v>
      </c>
      <c r="J2696" s="204" t="s">
        <v>6321</v>
      </c>
      <c r="K2696" s="204" t="s">
        <v>6321</v>
      </c>
      <c r="L2696" s="204" t="s">
        <v>21459</v>
      </c>
      <c r="M2696" s="204" t="s">
        <v>831</v>
      </c>
    </row>
    <row r="2697" spans="1:13" ht="281.25" x14ac:dyDescent="0.25">
      <c r="A2697" s="202" t="s">
        <v>23365</v>
      </c>
      <c r="B2697">
        <v>4455</v>
      </c>
      <c r="C2697" s="203" t="s">
        <v>23362</v>
      </c>
      <c r="D2697" s="205" t="s">
        <v>23363</v>
      </c>
      <c r="E2697" s="202" t="s">
        <v>23364</v>
      </c>
      <c r="F2697" s="204" t="s">
        <v>22839</v>
      </c>
      <c r="G2697" s="204" t="s">
        <v>22840</v>
      </c>
      <c r="H2697" s="204" t="s">
        <v>6427</v>
      </c>
      <c r="I2697" s="204" t="s">
        <v>22840</v>
      </c>
      <c r="J2697" s="204" t="s">
        <v>6321</v>
      </c>
      <c r="K2697" s="204" t="s">
        <v>6321</v>
      </c>
      <c r="L2697" s="204" t="s">
        <v>2115</v>
      </c>
      <c r="M2697" s="204" t="s">
        <v>6330</v>
      </c>
    </row>
    <row r="2698" spans="1:13" ht="258.75" x14ac:dyDescent="0.25">
      <c r="A2698" s="206" t="s">
        <v>23369</v>
      </c>
      <c r="B2698">
        <v>4456</v>
      </c>
      <c r="C2698" s="207" t="s">
        <v>23366</v>
      </c>
      <c r="D2698" s="208" t="s">
        <v>23367</v>
      </c>
      <c r="E2698" s="206" t="s">
        <v>23368</v>
      </c>
      <c r="F2698" s="209" t="s">
        <v>22839</v>
      </c>
      <c r="G2698" s="209" t="s">
        <v>22840</v>
      </c>
      <c r="H2698" s="209" t="s">
        <v>6427</v>
      </c>
      <c r="I2698" s="209" t="s">
        <v>22840</v>
      </c>
      <c r="J2698" s="209" t="s">
        <v>6321</v>
      </c>
      <c r="K2698" s="209" t="s">
        <v>6321</v>
      </c>
      <c r="L2698" s="209" t="s">
        <v>2115</v>
      </c>
      <c r="M2698" s="209" t="s">
        <v>6330</v>
      </c>
    </row>
    <row r="2699" spans="1:13" ht="180" x14ac:dyDescent="0.25">
      <c r="A2699" s="206" t="s">
        <v>22015</v>
      </c>
      <c r="B2699">
        <v>4110</v>
      </c>
      <c r="C2699" s="207" t="s">
        <v>22013</v>
      </c>
      <c r="D2699" s="208" t="s">
        <v>26115</v>
      </c>
      <c r="E2699" s="206" t="s">
        <v>22014</v>
      </c>
      <c r="F2699" s="209" t="s">
        <v>6857</v>
      </c>
      <c r="G2699" s="209" t="s">
        <v>6858</v>
      </c>
      <c r="H2699" s="209" t="s">
        <v>6427</v>
      </c>
      <c r="I2699" s="209" t="s">
        <v>6858</v>
      </c>
      <c r="J2699" s="209" t="s">
        <v>6321</v>
      </c>
      <c r="K2699" s="209" t="s">
        <v>6321</v>
      </c>
      <c r="L2699" s="209" t="s">
        <v>6321</v>
      </c>
      <c r="M2699" s="209" t="s">
        <v>831</v>
      </c>
    </row>
    <row r="2700" spans="1:13" ht="236.25" x14ac:dyDescent="0.25">
      <c r="A2700" s="206" t="s">
        <v>22752</v>
      </c>
      <c r="B2700">
        <v>4302</v>
      </c>
      <c r="C2700" s="207" t="s">
        <v>22749</v>
      </c>
      <c r="D2700" s="208" t="s">
        <v>22750</v>
      </c>
      <c r="E2700" s="206" t="s">
        <v>22751</v>
      </c>
      <c r="F2700" s="209" t="s">
        <v>6857</v>
      </c>
      <c r="G2700" s="209" t="s">
        <v>6858</v>
      </c>
      <c r="H2700" s="209" t="s">
        <v>6427</v>
      </c>
      <c r="I2700" s="209" t="s">
        <v>6858</v>
      </c>
      <c r="J2700" s="209" t="s">
        <v>6321</v>
      </c>
      <c r="K2700" s="209" t="s">
        <v>6321</v>
      </c>
      <c r="L2700" s="209" t="s">
        <v>22668</v>
      </c>
      <c r="M2700" s="209" t="s">
        <v>831</v>
      </c>
    </row>
    <row r="2701" spans="1:13" ht="236.25" x14ac:dyDescent="0.25">
      <c r="A2701" s="202" t="s">
        <v>22756</v>
      </c>
      <c r="B2701">
        <v>4303</v>
      </c>
      <c r="C2701" s="203" t="s">
        <v>22753</v>
      </c>
      <c r="D2701" s="205" t="s">
        <v>22754</v>
      </c>
      <c r="E2701" s="202" t="s">
        <v>22755</v>
      </c>
      <c r="F2701" s="204" t="s">
        <v>6857</v>
      </c>
      <c r="G2701" s="204" t="s">
        <v>6858</v>
      </c>
      <c r="H2701" s="204" t="s">
        <v>6427</v>
      </c>
      <c r="I2701" s="204" t="s">
        <v>6858</v>
      </c>
      <c r="J2701" s="204" t="s">
        <v>6321</v>
      </c>
      <c r="K2701" s="204" t="s">
        <v>6321</v>
      </c>
      <c r="L2701" s="204" t="s">
        <v>22668</v>
      </c>
      <c r="M2701" s="204" t="s">
        <v>831</v>
      </c>
    </row>
    <row r="2702" spans="1:13" ht="236.25" x14ac:dyDescent="0.25">
      <c r="A2702" s="212" t="s">
        <v>22760</v>
      </c>
      <c r="B2702">
        <v>4304</v>
      </c>
      <c r="C2702" s="207" t="s">
        <v>22757</v>
      </c>
      <c r="D2702" s="208" t="s">
        <v>22758</v>
      </c>
      <c r="E2702" s="206" t="s">
        <v>22759</v>
      </c>
      <c r="F2702" s="209" t="s">
        <v>6857</v>
      </c>
      <c r="G2702" s="209" t="s">
        <v>6858</v>
      </c>
      <c r="H2702" s="209" t="s">
        <v>6427</v>
      </c>
      <c r="I2702" s="209" t="s">
        <v>6858</v>
      </c>
      <c r="J2702" s="209" t="s">
        <v>6321</v>
      </c>
      <c r="K2702" s="209" t="s">
        <v>6321</v>
      </c>
      <c r="L2702" s="209" t="s">
        <v>22668</v>
      </c>
      <c r="M2702" s="209" t="s">
        <v>831</v>
      </c>
    </row>
    <row r="2703" spans="1:13" ht="292.5" x14ac:dyDescent="0.25">
      <c r="A2703" s="206" t="s">
        <v>23873</v>
      </c>
      <c r="B2703">
        <v>4608</v>
      </c>
      <c r="C2703" s="207" t="s">
        <v>23870</v>
      </c>
      <c r="D2703" s="208" t="s">
        <v>23871</v>
      </c>
      <c r="E2703" s="206" t="s">
        <v>23872</v>
      </c>
      <c r="F2703" s="209" t="s">
        <v>6857</v>
      </c>
      <c r="G2703" s="209" t="s">
        <v>6858</v>
      </c>
      <c r="H2703" s="209" t="s">
        <v>6427</v>
      </c>
      <c r="I2703" s="209" t="s">
        <v>6858</v>
      </c>
      <c r="J2703" s="209" t="s">
        <v>6321</v>
      </c>
      <c r="K2703" s="209" t="s">
        <v>6321</v>
      </c>
      <c r="L2703" s="209" t="s">
        <v>22664</v>
      </c>
      <c r="M2703" s="209" t="s">
        <v>831</v>
      </c>
    </row>
    <row r="2704" spans="1:13" ht="292.5" x14ac:dyDescent="0.25">
      <c r="A2704" s="202" t="s">
        <v>23877</v>
      </c>
      <c r="B2704">
        <v>4609</v>
      </c>
      <c r="C2704" s="203" t="s">
        <v>23874</v>
      </c>
      <c r="D2704" s="205" t="s">
        <v>23875</v>
      </c>
      <c r="E2704" s="202" t="s">
        <v>23876</v>
      </c>
      <c r="F2704" s="204" t="s">
        <v>6857</v>
      </c>
      <c r="G2704" s="204" t="s">
        <v>6858</v>
      </c>
      <c r="H2704" s="204" t="s">
        <v>6427</v>
      </c>
      <c r="I2704" s="204" t="s">
        <v>6858</v>
      </c>
      <c r="J2704" s="204" t="s">
        <v>6321</v>
      </c>
      <c r="K2704" s="204" t="s">
        <v>6321</v>
      </c>
      <c r="L2704" s="204" t="s">
        <v>22664</v>
      </c>
      <c r="M2704" s="204" t="s">
        <v>831</v>
      </c>
    </row>
    <row r="2705" spans="1:13" ht="258.75" x14ac:dyDescent="0.25">
      <c r="A2705" s="206" t="s">
        <v>23881</v>
      </c>
      <c r="B2705">
        <v>4610</v>
      </c>
      <c r="C2705" s="207" t="s">
        <v>23878</v>
      </c>
      <c r="D2705" s="208" t="s">
        <v>23879</v>
      </c>
      <c r="E2705" s="206" t="s">
        <v>23880</v>
      </c>
      <c r="F2705" s="209" t="s">
        <v>6857</v>
      </c>
      <c r="G2705" s="209" t="s">
        <v>6858</v>
      </c>
      <c r="H2705" s="209" t="s">
        <v>6427</v>
      </c>
      <c r="I2705" s="209" t="s">
        <v>6858</v>
      </c>
      <c r="J2705" s="209" t="s">
        <v>6321</v>
      </c>
      <c r="K2705" s="209" t="s">
        <v>6321</v>
      </c>
      <c r="L2705" s="209" t="s">
        <v>22664</v>
      </c>
      <c r="M2705" s="209" t="s">
        <v>831</v>
      </c>
    </row>
    <row r="2706" spans="1:13" ht="247.5" x14ac:dyDescent="0.25">
      <c r="A2706" s="202" t="s">
        <v>23885</v>
      </c>
      <c r="B2706">
        <v>4611</v>
      </c>
      <c r="C2706" s="203" t="s">
        <v>23882</v>
      </c>
      <c r="D2706" s="205" t="s">
        <v>23883</v>
      </c>
      <c r="E2706" s="202" t="s">
        <v>23884</v>
      </c>
      <c r="F2706" s="204" t="s">
        <v>6857</v>
      </c>
      <c r="G2706" s="204" t="s">
        <v>6858</v>
      </c>
      <c r="H2706" s="204" t="s">
        <v>6427</v>
      </c>
      <c r="I2706" s="204" t="s">
        <v>6858</v>
      </c>
      <c r="J2706" s="204" t="s">
        <v>6321</v>
      </c>
      <c r="K2706" s="204" t="s">
        <v>6321</v>
      </c>
      <c r="L2706" s="204" t="s">
        <v>22664</v>
      </c>
      <c r="M2706" s="204" t="s">
        <v>831</v>
      </c>
    </row>
    <row r="2707" spans="1:13" ht="213.75" x14ac:dyDescent="0.25">
      <c r="A2707" s="202" t="s">
        <v>22834</v>
      </c>
      <c r="B2707">
        <v>4323</v>
      </c>
      <c r="C2707" s="203" t="s">
        <v>22831</v>
      </c>
      <c r="D2707" s="205" t="s">
        <v>22832</v>
      </c>
      <c r="E2707" s="202" t="s">
        <v>22833</v>
      </c>
      <c r="F2707" s="204" t="s">
        <v>6857</v>
      </c>
      <c r="G2707" s="204" t="s">
        <v>6858</v>
      </c>
      <c r="H2707" s="204" t="s">
        <v>6427</v>
      </c>
      <c r="I2707" s="204" t="s">
        <v>6858</v>
      </c>
      <c r="J2707" s="204" t="s">
        <v>6321</v>
      </c>
      <c r="K2707" s="204" t="s">
        <v>6321</v>
      </c>
      <c r="L2707" s="204" t="s">
        <v>22668</v>
      </c>
      <c r="M2707" s="204" t="s">
        <v>831</v>
      </c>
    </row>
    <row r="2708" spans="1:13" ht="168.75" x14ac:dyDescent="0.25">
      <c r="A2708" s="206" t="s">
        <v>23807</v>
      </c>
      <c r="B2708">
        <v>4588</v>
      </c>
      <c r="C2708" s="207" t="s">
        <v>23804</v>
      </c>
      <c r="D2708" s="208" t="s">
        <v>23805</v>
      </c>
      <c r="E2708" s="206" t="s">
        <v>23806</v>
      </c>
      <c r="F2708" s="209" t="s">
        <v>6857</v>
      </c>
      <c r="G2708" s="209" t="s">
        <v>6858</v>
      </c>
      <c r="H2708" s="209" t="s">
        <v>6427</v>
      </c>
      <c r="I2708" s="209" t="s">
        <v>6858</v>
      </c>
      <c r="J2708" s="209" t="s">
        <v>6321</v>
      </c>
      <c r="K2708" s="209" t="s">
        <v>6321</v>
      </c>
      <c r="L2708" s="209" t="s">
        <v>22664</v>
      </c>
      <c r="M2708" s="209" t="s">
        <v>831</v>
      </c>
    </row>
    <row r="2709" spans="1:13" ht="168.75" x14ac:dyDescent="0.25">
      <c r="A2709" s="202" t="s">
        <v>23811</v>
      </c>
      <c r="B2709">
        <v>4589</v>
      </c>
      <c r="C2709" s="203" t="s">
        <v>23808</v>
      </c>
      <c r="D2709" s="205" t="s">
        <v>23809</v>
      </c>
      <c r="E2709" s="202" t="s">
        <v>23810</v>
      </c>
      <c r="F2709" s="204" t="s">
        <v>6857</v>
      </c>
      <c r="G2709" s="204" t="s">
        <v>6858</v>
      </c>
      <c r="H2709" s="204" t="s">
        <v>6427</v>
      </c>
      <c r="I2709" s="204" t="s">
        <v>6858</v>
      </c>
      <c r="J2709" s="204" t="s">
        <v>6321</v>
      </c>
      <c r="K2709" s="204" t="s">
        <v>6321</v>
      </c>
      <c r="L2709" s="204" t="s">
        <v>22664</v>
      </c>
      <c r="M2709" s="204" t="s">
        <v>831</v>
      </c>
    </row>
    <row r="2710" spans="1:13" ht="135" x14ac:dyDescent="0.25">
      <c r="A2710" s="206" t="s">
        <v>22808</v>
      </c>
      <c r="B2710">
        <v>4316</v>
      </c>
      <c r="C2710" s="207" t="s">
        <v>22805</v>
      </c>
      <c r="D2710" s="208" t="s">
        <v>22806</v>
      </c>
      <c r="E2710" s="206" t="s">
        <v>22807</v>
      </c>
      <c r="F2710" s="209" t="s">
        <v>6857</v>
      </c>
      <c r="G2710" s="209" t="s">
        <v>6858</v>
      </c>
      <c r="H2710" s="209" t="s">
        <v>6427</v>
      </c>
      <c r="I2710" s="209" t="s">
        <v>6858</v>
      </c>
      <c r="J2710" s="209" t="s">
        <v>6321</v>
      </c>
      <c r="K2710" s="209" t="s">
        <v>6321</v>
      </c>
      <c r="L2710" s="209" t="s">
        <v>22668</v>
      </c>
      <c r="M2710" s="209" t="s">
        <v>831</v>
      </c>
    </row>
    <row r="2711" spans="1:13" ht="157.5" x14ac:dyDescent="0.25">
      <c r="A2711" s="202" t="s">
        <v>21525</v>
      </c>
      <c r="B2711">
        <v>3969</v>
      </c>
      <c r="C2711" s="203" t="s">
        <v>21522</v>
      </c>
      <c r="D2711" s="205" t="s">
        <v>21523</v>
      </c>
      <c r="E2711" s="202" t="s">
        <v>21524</v>
      </c>
      <c r="F2711" s="204" t="s">
        <v>6857</v>
      </c>
      <c r="G2711" s="204" t="s">
        <v>6858</v>
      </c>
      <c r="H2711" s="204" t="s">
        <v>6427</v>
      </c>
      <c r="I2711" s="204" t="s">
        <v>6858</v>
      </c>
      <c r="J2711" s="204" t="s">
        <v>6321</v>
      </c>
      <c r="K2711" s="204" t="s">
        <v>6321</v>
      </c>
      <c r="L2711" s="204" t="s">
        <v>21459</v>
      </c>
      <c r="M2711" s="204" t="s">
        <v>831</v>
      </c>
    </row>
    <row r="2712" spans="1:13" ht="247.5" x14ac:dyDescent="0.25">
      <c r="A2712" s="206" t="s">
        <v>21781</v>
      </c>
      <c r="B2712">
        <v>4042</v>
      </c>
      <c r="C2712" s="207" t="s">
        <v>21778</v>
      </c>
      <c r="D2712" s="208" t="s">
        <v>21779</v>
      </c>
      <c r="E2712" s="206" t="s">
        <v>21780</v>
      </c>
      <c r="F2712" s="209" t="s">
        <v>8098</v>
      </c>
      <c r="G2712" s="209" t="s">
        <v>8099</v>
      </c>
      <c r="H2712" s="209" t="s">
        <v>6427</v>
      </c>
      <c r="I2712" s="209" t="s">
        <v>8099</v>
      </c>
      <c r="J2712" s="209" t="s">
        <v>6321</v>
      </c>
      <c r="K2712" s="209" t="s">
        <v>6321</v>
      </c>
      <c r="L2712" s="209" t="s">
        <v>21603</v>
      </c>
      <c r="M2712" s="209" t="s">
        <v>6330</v>
      </c>
    </row>
    <row r="2713" spans="1:13" ht="213.75" x14ac:dyDescent="0.25">
      <c r="A2713" s="202" t="s">
        <v>21785</v>
      </c>
      <c r="B2713">
        <v>4043</v>
      </c>
      <c r="C2713" s="203" t="s">
        <v>21782</v>
      </c>
      <c r="D2713" s="205" t="s">
        <v>21783</v>
      </c>
      <c r="E2713" s="202" t="s">
        <v>21784</v>
      </c>
      <c r="F2713" s="204" t="s">
        <v>8098</v>
      </c>
      <c r="G2713" s="204" t="s">
        <v>8099</v>
      </c>
      <c r="H2713" s="204" t="s">
        <v>6427</v>
      </c>
      <c r="I2713" s="204" t="s">
        <v>8099</v>
      </c>
      <c r="J2713" s="204" t="s">
        <v>6321</v>
      </c>
      <c r="K2713" s="204" t="s">
        <v>6321</v>
      </c>
      <c r="L2713" s="204" t="s">
        <v>21603</v>
      </c>
      <c r="M2713" s="204" t="s">
        <v>6330</v>
      </c>
    </row>
    <row r="2714" spans="1:13" ht="213.75" x14ac:dyDescent="0.25">
      <c r="A2714" s="206" t="s">
        <v>21789</v>
      </c>
      <c r="B2714">
        <v>4044</v>
      </c>
      <c r="C2714" s="207" t="s">
        <v>21786</v>
      </c>
      <c r="D2714" s="208" t="s">
        <v>21787</v>
      </c>
      <c r="E2714" s="206" t="s">
        <v>21788</v>
      </c>
      <c r="F2714" s="209" t="s">
        <v>8098</v>
      </c>
      <c r="G2714" s="209" t="s">
        <v>8099</v>
      </c>
      <c r="H2714" s="209" t="s">
        <v>6427</v>
      </c>
      <c r="I2714" s="209" t="s">
        <v>8099</v>
      </c>
      <c r="J2714" s="209" t="s">
        <v>6321</v>
      </c>
      <c r="K2714" s="209" t="s">
        <v>6321</v>
      </c>
      <c r="L2714" s="209" t="s">
        <v>21603</v>
      </c>
      <c r="M2714" s="209" t="s">
        <v>6330</v>
      </c>
    </row>
    <row r="2715" spans="1:13" ht="213.75" x14ac:dyDescent="0.25">
      <c r="A2715" s="202" t="s">
        <v>21458</v>
      </c>
      <c r="B2715">
        <v>3949</v>
      </c>
      <c r="C2715" s="203" t="s">
        <v>21456</v>
      </c>
      <c r="D2715" s="205" t="s">
        <v>26052</v>
      </c>
      <c r="E2715" s="202" t="s">
        <v>21457</v>
      </c>
      <c r="F2715" s="204" t="s">
        <v>6857</v>
      </c>
      <c r="G2715" s="204" t="s">
        <v>6858</v>
      </c>
      <c r="H2715" s="204" t="s">
        <v>6427</v>
      </c>
      <c r="I2715" s="204" t="s">
        <v>6858</v>
      </c>
      <c r="J2715" s="204" t="s">
        <v>6321</v>
      </c>
      <c r="K2715" s="204" t="s">
        <v>6321</v>
      </c>
      <c r="L2715" s="204" t="s">
        <v>21459</v>
      </c>
      <c r="M2715" s="204" t="s">
        <v>831</v>
      </c>
    </row>
    <row r="2716" spans="1:13" ht="157.5" x14ac:dyDescent="0.25">
      <c r="A2716" s="202" t="s">
        <v>21485</v>
      </c>
      <c r="B2716">
        <v>3957</v>
      </c>
      <c r="C2716" s="203" t="s">
        <v>21483</v>
      </c>
      <c r="D2716" s="205" t="s">
        <v>26058</v>
      </c>
      <c r="E2716" s="202" t="s">
        <v>21484</v>
      </c>
      <c r="F2716" s="204" t="s">
        <v>6857</v>
      </c>
      <c r="G2716" s="204" t="s">
        <v>6858</v>
      </c>
      <c r="H2716" s="204" t="s">
        <v>6427</v>
      </c>
      <c r="I2716" s="204" t="s">
        <v>6858</v>
      </c>
      <c r="J2716" s="204" t="s">
        <v>6321</v>
      </c>
      <c r="K2716" s="204" t="s">
        <v>6321</v>
      </c>
      <c r="L2716" s="204" t="s">
        <v>21459</v>
      </c>
      <c r="M2716" s="204" t="s">
        <v>831</v>
      </c>
    </row>
    <row r="2717" spans="1:13" ht="292.5" x14ac:dyDescent="0.25">
      <c r="A2717" s="202" t="s">
        <v>23373</v>
      </c>
      <c r="B2717">
        <v>4457</v>
      </c>
      <c r="C2717" s="203" t="s">
        <v>23370</v>
      </c>
      <c r="D2717" s="205" t="s">
        <v>23371</v>
      </c>
      <c r="E2717" s="202" t="s">
        <v>23372</v>
      </c>
      <c r="F2717" s="204" t="s">
        <v>22839</v>
      </c>
      <c r="G2717" s="204" t="s">
        <v>22840</v>
      </c>
      <c r="H2717" s="204" t="s">
        <v>6427</v>
      </c>
      <c r="I2717" s="204" t="s">
        <v>22840</v>
      </c>
      <c r="J2717" s="204" t="s">
        <v>6321</v>
      </c>
      <c r="K2717" s="204" t="s">
        <v>6321</v>
      </c>
      <c r="L2717" s="204" t="s">
        <v>2115</v>
      </c>
      <c r="M2717" s="204" t="s">
        <v>6330</v>
      </c>
    </row>
    <row r="2718" spans="1:13" ht="225" x14ac:dyDescent="0.25">
      <c r="A2718" s="202" t="s">
        <v>22018</v>
      </c>
      <c r="B2718">
        <v>4111</v>
      </c>
      <c r="C2718" s="203" t="s">
        <v>22016</v>
      </c>
      <c r="D2718" s="205" t="s">
        <v>26116</v>
      </c>
      <c r="E2718" s="202" t="s">
        <v>22017</v>
      </c>
      <c r="F2718" s="204" t="s">
        <v>6857</v>
      </c>
      <c r="G2718" s="204" t="s">
        <v>6858</v>
      </c>
      <c r="H2718" s="204" t="s">
        <v>6427</v>
      </c>
      <c r="I2718" s="204" t="s">
        <v>6858</v>
      </c>
      <c r="J2718" s="204" t="s">
        <v>6321</v>
      </c>
      <c r="K2718" s="204" t="s">
        <v>6321</v>
      </c>
      <c r="L2718" s="204" t="s">
        <v>6321</v>
      </c>
      <c r="M2718" s="204" t="s">
        <v>831</v>
      </c>
    </row>
    <row r="2719" spans="1:13" ht="258.75" x14ac:dyDescent="0.25">
      <c r="A2719" s="206" t="s">
        <v>23503</v>
      </c>
      <c r="B2719">
        <v>4494</v>
      </c>
      <c r="C2719" s="207" t="s">
        <v>23501</v>
      </c>
      <c r="D2719" s="208" t="s">
        <v>26177</v>
      </c>
      <c r="E2719" s="206" t="s">
        <v>23502</v>
      </c>
      <c r="F2719" s="209" t="s">
        <v>23413</v>
      </c>
      <c r="G2719" s="209" t="s">
        <v>23414</v>
      </c>
      <c r="H2719" s="209" t="s">
        <v>6427</v>
      </c>
      <c r="I2719" s="209" t="s">
        <v>23414</v>
      </c>
      <c r="J2719" s="209" t="s">
        <v>6321</v>
      </c>
      <c r="K2719" s="209" t="s">
        <v>6321</v>
      </c>
      <c r="L2719" s="209" t="s">
        <v>6321</v>
      </c>
      <c r="M2719" s="209" t="s">
        <v>831</v>
      </c>
    </row>
    <row r="2720" spans="1:13" ht="225" x14ac:dyDescent="0.25">
      <c r="A2720" s="206" t="s">
        <v>23566</v>
      </c>
      <c r="B2720">
        <v>4514</v>
      </c>
      <c r="C2720" s="207" t="s">
        <v>23564</v>
      </c>
      <c r="D2720" s="208" t="s">
        <v>26194</v>
      </c>
      <c r="E2720" s="206" t="s">
        <v>23565</v>
      </c>
      <c r="F2720" s="209" t="s">
        <v>6857</v>
      </c>
      <c r="G2720" s="209" t="s">
        <v>6858</v>
      </c>
      <c r="H2720" s="209" t="s">
        <v>6427</v>
      </c>
      <c r="I2720" s="209" t="s">
        <v>6858</v>
      </c>
      <c r="J2720" s="209" t="s">
        <v>6321</v>
      </c>
      <c r="K2720" s="209" t="s">
        <v>6321</v>
      </c>
      <c r="L2720" s="209" t="s">
        <v>6321</v>
      </c>
      <c r="M2720" s="209" t="s">
        <v>831</v>
      </c>
    </row>
    <row r="2721" spans="1:13" ht="213.75" x14ac:dyDescent="0.25">
      <c r="A2721" s="206" t="s">
        <v>23453</v>
      </c>
      <c r="B2721">
        <v>4478</v>
      </c>
      <c r="C2721" s="207" t="s">
        <v>23451</v>
      </c>
      <c r="D2721" s="208" t="s">
        <v>26163</v>
      </c>
      <c r="E2721" s="206" t="s">
        <v>23452</v>
      </c>
      <c r="F2721" s="209" t="s">
        <v>23413</v>
      </c>
      <c r="G2721" s="209" t="s">
        <v>23414</v>
      </c>
      <c r="H2721" s="209" t="s">
        <v>6427</v>
      </c>
      <c r="I2721" s="209" t="s">
        <v>23414</v>
      </c>
      <c r="J2721" s="209" t="s">
        <v>6321</v>
      </c>
      <c r="K2721" s="209" t="s">
        <v>6321</v>
      </c>
      <c r="L2721" s="209" t="s">
        <v>6321</v>
      </c>
      <c r="M2721" s="209" t="s">
        <v>831</v>
      </c>
    </row>
    <row r="2722" spans="1:13" ht="67.5" x14ac:dyDescent="0.25">
      <c r="A2722" s="202" t="s">
        <v>21371</v>
      </c>
      <c r="B2722">
        <v>3927</v>
      </c>
      <c r="C2722" s="203" t="s">
        <v>21368</v>
      </c>
      <c r="D2722" s="205" t="s">
        <v>21369</v>
      </c>
      <c r="E2722" s="202" t="s">
        <v>21370</v>
      </c>
      <c r="F2722" s="204" t="s">
        <v>8098</v>
      </c>
      <c r="G2722" s="204" t="s">
        <v>8099</v>
      </c>
      <c r="H2722" s="204" t="s">
        <v>6427</v>
      </c>
      <c r="I2722" s="204" t="s">
        <v>8099</v>
      </c>
      <c r="J2722" s="204" t="s">
        <v>6321</v>
      </c>
      <c r="K2722" s="204" t="s">
        <v>6321</v>
      </c>
      <c r="L2722" s="204" t="s">
        <v>21311</v>
      </c>
      <c r="M2722" s="204" t="s">
        <v>6330</v>
      </c>
    </row>
    <row r="2723" spans="1:13" ht="236.25" x14ac:dyDescent="0.25">
      <c r="A2723" s="206" t="s">
        <v>21359</v>
      </c>
      <c r="B2723">
        <v>3924</v>
      </c>
      <c r="C2723" s="207" t="s">
        <v>21356</v>
      </c>
      <c r="D2723" s="208" t="s">
        <v>21357</v>
      </c>
      <c r="E2723" s="206" t="s">
        <v>21358</v>
      </c>
      <c r="F2723" s="209" t="s">
        <v>8098</v>
      </c>
      <c r="G2723" s="209" t="s">
        <v>8099</v>
      </c>
      <c r="H2723" s="209" t="s">
        <v>6427</v>
      </c>
      <c r="I2723" s="209" t="s">
        <v>8099</v>
      </c>
      <c r="J2723" s="209" t="s">
        <v>6321</v>
      </c>
      <c r="K2723" s="209" t="s">
        <v>6321</v>
      </c>
      <c r="L2723" s="209" t="s">
        <v>21311</v>
      </c>
      <c r="M2723" s="209" t="s">
        <v>6330</v>
      </c>
    </row>
    <row r="2724" spans="1:13" ht="292.5" x14ac:dyDescent="0.25">
      <c r="A2724" s="206" t="s">
        <v>23377</v>
      </c>
      <c r="B2724">
        <v>4458</v>
      </c>
      <c r="C2724" s="207" t="s">
        <v>23374</v>
      </c>
      <c r="D2724" s="208" t="s">
        <v>23375</v>
      </c>
      <c r="E2724" s="206" t="s">
        <v>23376</v>
      </c>
      <c r="F2724" s="209" t="s">
        <v>22839</v>
      </c>
      <c r="G2724" s="209" t="s">
        <v>22840</v>
      </c>
      <c r="H2724" s="209" t="s">
        <v>6427</v>
      </c>
      <c r="I2724" s="209" t="s">
        <v>22840</v>
      </c>
      <c r="J2724" s="209" t="s">
        <v>6321</v>
      </c>
      <c r="K2724" s="209" t="s">
        <v>6321</v>
      </c>
      <c r="L2724" s="209" t="s">
        <v>2115</v>
      </c>
      <c r="M2724" s="209" t="s">
        <v>6330</v>
      </c>
    </row>
    <row r="2725" spans="1:13" ht="225" x14ac:dyDescent="0.25">
      <c r="A2725" s="202" t="s">
        <v>22948</v>
      </c>
      <c r="B2725">
        <v>4351</v>
      </c>
      <c r="C2725" s="203" t="s">
        <v>22945</v>
      </c>
      <c r="D2725" s="205" t="s">
        <v>22946</v>
      </c>
      <c r="E2725" s="202" t="s">
        <v>22947</v>
      </c>
      <c r="F2725" s="204" t="s">
        <v>22839</v>
      </c>
      <c r="G2725" s="204" t="s">
        <v>22840</v>
      </c>
      <c r="H2725" s="204" t="s">
        <v>6427</v>
      </c>
      <c r="I2725" s="204" t="s">
        <v>22840</v>
      </c>
      <c r="J2725" s="204" t="s">
        <v>6321</v>
      </c>
      <c r="K2725" s="204" t="s">
        <v>6321</v>
      </c>
      <c r="L2725" s="204" t="s">
        <v>2115</v>
      </c>
      <c r="M2725" s="204" t="s">
        <v>6330</v>
      </c>
    </row>
    <row r="2726" spans="1:13" ht="258.75" x14ac:dyDescent="0.25">
      <c r="A2726" s="206" t="s">
        <v>5433</v>
      </c>
      <c r="B2726">
        <v>4590</v>
      </c>
      <c r="C2726" s="207" t="s">
        <v>23812</v>
      </c>
      <c r="D2726" s="208" t="s">
        <v>26244</v>
      </c>
      <c r="E2726" s="206" t="s">
        <v>5434</v>
      </c>
      <c r="F2726" s="209" t="s">
        <v>6857</v>
      </c>
      <c r="G2726" s="209" t="s">
        <v>6858</v>
      </c>
      <c r="H2726" s="209" t="s">
        <v>6427</v>
      </c>
      <c r="I2726" s="209" t="s">
        <v>6858</v>
      </c>
      <c r="J2726" s="209" t="s">
        <v>6321</v>
      </c>
      <c r="K2726" s="209" t="s">
        <v>6321</v>
      </c>
      <c r="L2726" s="209" t="s">
        <v>22664</v>
      </c>
      <c r="M2726" s="209" t="s">
        <v>831</v>
      </c>
    </row>
    <row r="2727" spans="1:13" ht="270" x14ac:dyDescent="0.25">
      <c r="A2727" s="202" t="s">
        <v>23815</v>
      </c>
      <c r="B2727">
        <v>4591</v>
      </c>
      <c r="C2727" s="203" t="s">
        <v>23813</v>
      </c>
      <c r="D2727" s="205" t="s">
        <v>26245</v>
      </c>
      <c r="E2727" s="202" t="s">
        <v>23814</v>
      </c>
      <c r="F2727" s="204" t="s">
        <v>6857</v>
      </c>
      <c r="G2727" s="204" t="s">
        <v>6858</v>
      </c>
      <c r="H2727" s="204" t="s">
        <v>6427</v>
      </c>
      <c r="I2727" s="204" t="s">
        <v>6858</v>
      </c>
      <c r="J2727" s="204" t="s">
        <v>6321</v>
      </c>
      <c r="K2727" s="204" t="s">
        <v>6321</v>
      </c>
      <c r="L2727" s="204" t="s">
        <v>22664</v>
      </c>
      <c r="M2727" s="204" t="s">
        <v>831</v>
      </c>
    </row>
    <row r="2728" spans="1:13" ht="270" x14ac:dyDescent="0.25">
      <c r="A2728" s="206" t="s">
        <v>23818</v>
      </c>
      <c r="B2728">
        <v>4592</v>
      </c>
      <c r="C2728" s="207" t="s">
        <v>23816</v>
      </c>
      <c r="D2728" s="208" t="s">
        <v>26246</v>
      </c>
      <c r="E2728" s="206" t="s">
        <v>23817</v>
      </c>
      <c r="F2728" s="209" t="s">
        <v>6857</v>
      </c>
      <c r="G2728" s="209" t="s">
        <v>6858</v>
      </c>
      <c r="H2728" s="209" t="s">
        <v>6427</v>
      </c>
      <c r="I2728" s="209" t="s">
        <v>6858</v>
      </c>
      <c r="J2728" s="209" t="s">
        <v>6321</v>
      </c>
      <c r="K2728" s="209" t="s">
        <v>6321</v>
      </c>
      <c r="L2728" s="209" t="s">
        <v>22664</v>
      </c>
      <c r="M2728" s="209" t="s">
        <v>831</v>
      </c>
    </row>
    <row r="2729" spans="1:13" ht="270" x14ac:dyDescent="0.25">
      <c r="A2729" s="202" t="s">
        <v>5372</v>
      </c>
      <c r="B2729">
        <v>4593</v>
      </c>
      <c r="C2729" s="203" t="s">
        <v>23819</v>
      </c>
      <c r="D2729" s="205" t="s">
        <v>26247</v>
      </c>
      <c r="E2729" s="202" t="s">
        <v>5374</v>
      </c>
      <c r="F2729" s="204" t="s">
        <v>6857</v>
      </c>
      <c r="G2729" s="204" t="s">
        <v>6858</v>
      </c>
      <c r="H2729" s="204" t="s">
        <v>6427</v>
      </c>
      <c r="I2729" s="204" t="s">
        <v>6858</v>
      </c>
      <c r="J2729" s="204" t="s">
        <v>6321</v>
      </c>
      <c r="K2729" s="204" t="s">
        <v>6321</v>
      </c>
      <c r="L2729" s="204" t="s">
        <v>22664</v>
      </c>
      <c r="M2729" s="204" t="s">
        <v>831</v>
      </c>
    </row>
    <row r="2730" spans="1:13" ht="247.5" x14ac:dyDescent="0.25">
      <c r="A2730" s="202" t="s">
        <v>23381</v>
      </c>
      <c r="B2730">
        <v>4459</v>
      </c>
      <c r="C2730" s="203" t="s">
        <v>23378</v>
      </c>
      <c r="D2730" s="205" t="s">
        <v>23379</v>
      </c>
      <c r="E2730" s="202" t="s">
        <v>23380</v>
      </c>
      <c r="F2730" s="204" t="s">
        <v>22839</v>
      </c>
      <c r="G2730" s="204" t="s">
        <v>22840</v>
      </c>
      <c r="H2730" s="204" t="s">
        <v>6427</v>
      </c>
      <c r="I2730" s="204" t="s">
        <v>22840</v>
      </c>
      <c r="J2730" s="204" t="s">
        <v>6321</v>
      </c>
      <c r="K2730" s="204" t="s">
        <v>6321</v>
      </c>
      <c r="L2730" s="204" t="s">
        <v>2115</v>
      </c>
      <c r="M2730" s="204" t="s">
        <v>6330</v>
      </c>
    </row>
    <row r="2731" spans="1:13" ht="236.25" x14ac:dyDescent="0.25">
      <c r="A2731" s="206" t="s">
        <v>23459</v>
      </c>
      <c r="B2731">
        <v>4480</v>
      </c>
      <c r="C2731" s="207" t="s">
        <v>23457</v>
      </c>
      <c r="D2731" s="208" t="s">
        <v>26165</v>
      </c>
      <c r="E2731" s="206" t="s">
        <v>23458</v>
      </c>
      <c r="F2731" s="209" t="s">
        <v>23413</v>
      </c>
      <c r="G2731" s="209" t="s">
        <v>23414</v>
      </c>
      <c r="H2731" s="209" t="s">
        <v>6427</v>
      </c>
      <c r="I2731" s="209" t="s">
        <v>23414</v>
      </c>
      <c r="J2731" s="209" t="s">
        <v>6321</v>
      </c>
      <c r="K2731" s="209" t="s">
        <v>6321</v>
      </c>
      <c r="L2731" s="209" t="s">
        <v>6321</v>
      </c>
      <c r="M2731" s="209" t="s">
        <v>831</v>
      </c>
    </row>
    <row r="2732" spans="1:13" ht="258.75" x14ac:dyDescent="0.25">
      <c r="A2732" s="202" t="s">
        <v>23506</v>
      </c>
      <c r="B2732">
        <v>4495</v>
      </c>
      <c r="C2732" s="203" t="s">
        <v>23504</v>
      </c>
      <c r="D2732" s="205" t="s">
        <v>26178</v>
      </c>
      <c r="E2732" s="202" t="s">
        <v>23505</v>
      </c>
      <c r="F2732" s="204" t="s">
        <v>23413</v>
      </c>
      <c r="G2732" s="204" t="s">
        <v>23414</v>
      </c>
      <c r="H2732" s="204" t="s">
        <v>6427</v>
      </c>
      <c r="I2732" s="204" t="s">
        <v>23414</v>
      </c>
      <c r="J2732" s="204" t="s">
        <v>6321</v>
      </c>
      <c r="K2732" s="204" t="s">
        <v>6321</v>
      </c>
      <c r="L2732" s="204" t="s">
        <v>6321</v>
      </c>
      <c r="M2732" s="204" t="s">
        <v>831</v>
      </c>
    </row>
    <row r="2733" spans="1:13" ht="247.5" x14ac:dyDescent="0.25">
      <c r="A2733" s="206" t="s">
        <v>23509</v>
      </c>
      <c r="B2733">
        <v>4496</v>
      </c>
      <c r="C2733" s="207" t="s">
        <v>23507</v>
      </c>
      <c r="D2733" s="208" t="s">
        <v>26179</v>
      </c>
      <c r="E2733" s="206" t="s">
        <v>23508</v>
      </c>
      <c r="F2733" s="209" t="s">
        <v>23413</v>
      </c>
      <c r="G2733" s="209" t="s">
        <v>23414</v>
      </c>
      <c r="H2733" s="209" t="s">
        <v>6427</v>
      </c>
      <c r="I2733" s="209" t="s">
        <v>23414</v>
      </c>
      <c r="J2733" s="209" t="s">
        <v>6321</v>
      </c>
      <c r="K2733" s="209" t="s">
        <v>6321</v>
      </c>
      <c r="L2733" s="209" t="s">
        <v>6321</v>
      </c>
      <c r="M2733" s="209" t="s">
        <v>831</v>
      </c>
    </row>
    <row r="2734" spans="1:13" ht="180" x14ac:dyDescent="0.25">
      <c r="A2734" s="202" t="s">
        <v>21824</v>
      </c>
      <c r="B2734">
        <v>4053</v>
      </c>
      <c r="C2734" s="203" t="s">
        <v>21822</v>
      </c>
      <c r="D2734" s="205" t="s">
        <v>26079</v>
      </c>
      <c r="E2734" s="202" t="s">
        <v>21823</v>
      </c>
      <c r="F2734" s="204" t="s">
        <v>21592</v>
      </c>
      <c r="G2734" s="204" t="s">
        <v>6858</v>
      </c>
      <c r="H2734" s="204" t="s">
        <v>6427</v>
      </c>
      <c r="I2734" s="204" t="s">
        <v>6858</v>
      </c>
      <c r="J2734" s="204" t="s">
        <v>6321</v>
      </c>
      <c r="K2734" s="204" t="s">
        <v>6321</v>
      </c>
      <c r="L2734" s="204" t="s">
        <v>6321</v>
      </c>
      <c r="M2734" s="204" t="s">
        <v>831</v>
      </c>
    </row>
    <row r="2735" spans="1:13" ht="157.5" x14ac:dyDescent="0.25">
      <c r="A2735" s="206" t="s">
        <v>21828</v>
      </c>
      <c r="B2735">
        <v>4054</v>
      </c>
      <c r="C2735" s="207" t="s">
        <v>21825</v>
      </c>
      <c r="D2735" s="208" t="s">
        <v>21826</v>
      </c>
      <c r="E2735" s="206" t="s">
        <v>21827</v>
      </c>
      <c r="F2735" s="209" t="s">
        <v>21592</v>
      </c>
      <c r="G2735" s="209" t="s">
        <v>6858</v>
      </c>
      <c r="H2735" s="209" t="s">
        <v>6427</v>
      </c>
      <c r="I2735" s="209" t="s">
        <v>6858</v>
      </c>
      <c r="J2735" s="209" t="s">
        <v>6321</v>
      </c>
      <c r="K2735" s="209" t="s">
        <v>6321</v>
      </c>
      <c r="L2735" s="209" t="s">
        <v>6321</v>
      </c>
      <c r="M2735" s="209" t="s">
        <v>831</v>
      </c>
    </row>
    <row r="2736" spans="1:13" ht="146.25" x14ac:dyDescent="0.25">
      <c r="A2736" s="206" t="s">
        <v>21551</v>
      </c>
      <c r="B2736">
        <v>3976</v>
      </c>
      <c r="C2736" s="207" t="s">
        <v>21549</v>
      </c>
      <c r="D2736" s="208" t="s">
        <v>26067</v>
      </c>
      <c r="E2736" s="206" t="s">
        <v>21550</v>
      </c>
      <c r="F2736" s="209" t="s">
        <v>6857</v>
      </c>
      <c r="G2736" s="209" t="s">
        <v>6858</v>
      </c>
      <c r="H2736" s="209" t="s">
        <v>6427</v>
      </c>
      <c r="I2736" s="209" t="s">
        <v>6858</v>
      </c>
      <c r="J2736" s="209" t="s">
        <v>6321</v>
      </c>
      <c r="K2736" s="209" t="s">
        <v>6321</v>
      </c>
      <c r="L2736" s="209" t="s">
        <v>21459</v>
      </c>
      <c r="M2736" s="209" t="s">
        <v>831</v>
      </c>
    </row>
    <row r="2737" spans="1:13" ht="90" x14ac:dyDescent="0.25">
      <c r="A2737" s="202" t="s">
        <v>21713</v>
      </c>
      <c r="B2737">
        <v>4025</v>
      </c>
      <c r="C2737" s="203" t="s">
        <v>21710</v>
      </c>
      <c r="D2737" s="205" t="s">
        <v>21711</v>
      </c>
      <c r="E2737" s="202" t="s">
        <v>21712</v>
      </c>
      <c r="F2737" s="204" t="s">
        <v>8098</v>
      </c>
      <c r="G2737" s="204" t="s">
        <v>8099</v>
      </c>
      <c r="H2737" s="204" t="s">
        <v>6427</v>
      </c>
      <c r="I2737" s="204" t="s">
        <v>8099</v>
      </c>
      <c r="J2737" s="204" t="s">
        <v>6321</v>
      </c>
      <c r="K2737" s="204" t="s">
        <v>6321</v>
      </c>
      <c r="L2737" s="204" t="s">
        <v>21603</v>
      </c>
      <c r="M2737" s="204" t="s">
        <v>6330</v>
      </c>
    </row>
    <row r="2738" spans="1:13" ht="157.5" x14ac:dyDescent="0.25">
      <c r="A2738" s="202" t="s">
        <v>21685</v>
      </c>
      <c r="B2738">
        <v>4017</v>
      </c>
      <c r="C2738" s="203" t="s">
        <v>21682</v>
      </c>
      <c r="D2738" s="205" t="s">
        <v>21683</v>
      </c>
      <c r="E2738" s="202" t="s">
        <v>21684</v>
      </c>
      <c r="F2738" s="204" t="s">
        <v>8098</v>
      </c>
      <c r="G2738" s="204" t="s">
        <v>8099</v>
      </c>
      <c r="H2738" s="204" t="s">
        <v>6427</v>
      </c>
      <c r="I2738" s="204" t="s">
        <v>8099</v>
      </c>
      <c r="J2738" s="204" t="s">
        <v>6321</v>
      </c>
      <c r="K2738" s="204" t="s">
        <v>6321</v>
      </c>
      <c r="L2738" s="204" t="s">
        <v>21603</v>
      </c>
      <c r="M2738" s="204" t="s">
        <v>6330</v>
      </c>
    </row>
    <row r="2739" spans="1:13" ht="202.5" x14ac:dyDescent="0.25">
      <c r="A2739" s="202" t="s">
        <v>23456</v>
      </c>
      <c r="B2739">
        <v>4479</v>
      </c>
      <c r="C2739" s="203" t="s">
        <v>23454</v>
      </c>
      <c r="D2739" s="205" t="s">
        <v>26164</v>
      </c>
      <c r="E2739" s="202" t="s">
        <v>23455</v>
      </c>
      <c r="F2739" s="204" t="s">
        <v>23413</v>
      </c>
      <c r="G2739" s="204" t="s">
        <v>23414</v>
      </c>
      <c r="H2739" s="204" t="s">
        <v>6427</v>
      </c>
      <c r="I2739" s="204" t="s">
        <v>23414</v>
      </c>
      <c r="J2739" s="204" t="s">
        <v>6321</v>
      </c>
      <c r="K2739" s="204" t="s">
        <v>6321</v>
      </c>
      <c r="L2739" s="204" t="s">
        <v>6321</v>
      </c>
      <c r="M2739" s="204" t="s">
        <v>831</v>
      </c>
    </row>
    <row r="2740" spans="1:13" ht="202.5" x14ac:dyDescent="0.25">
      <c r="A2740" s="202" t="s">
        <v>23569</v>
      </c>
      <c r="B2740">
        <v>4515</v>
      </c>
      <c r="C2740" s="203" t="s">
        <v>23567</v>
      </c>
      <c r="D2740" s="205" t="s">
        <v>26195</v>
      </c>
      <c r="E2740" s="202" t="s">
        <v>23568</v>
      </c>
      <c r="F2740" s="204" t="s">
        <v>6857</v>
      </c>
      <c r="G2740" s="204" t="s">
        <v>6858</v>
      </c>
      <c r="H2740" s="204" t="s">
        <v>6427</v>
      </c>
      <c r="I2740" s="204" t="s">
        <v>6858</v>
      </c>
      <c r="J2740" s="204" t="s">
        <v>6321</v>
      </c>
      <c r="K2740" s="204" t="s">
        <v>6321</v>
      </c>
      <c r="L2740" s="204" t="s">
        <v>6321</v>
      </c>
      <c r="M2740" s="204" t="s">
        <v>831</v>
      </c>
    </row>
    <row r="2741" spans="1:13" ht="202.5" x14ac:dyDescent="0.25">
      <c r="A2741" s="202" t="s">
        <v>23462</v>
      </c>
      <c r="B2741">
        <v>4481</v>
      </c>
      <c r="C2741" s="203" t="s">
        <v>23460</v>
      </c>
      <c r="D2741" s="205" t="s">
        <v>26166</v>
      </c>
      <c r="E2741" s="202" t="s">
        <v>23461</v>
      </c>
      <c r="F2741" s="204" t="s">
        <v>23413</v>
      </c>
      <c r="G2741" s="204" t="s">
        <v>23414</v>
      </c>
      <c r="H2741" s="204" t="s">
        <v>6427</v>
      </c>
      <c r="I2741" s="204" t="s">
        <v>23414</v>
      </c>
      <c r="J2741" s="204" t="s">
        <v>6321</v>
      </c>
      <c r="K2741" s="204" t="s">
        <v>6321</v>
      </c>
      <c r="L2741" s="204" t="s">
        <v>6321</v>
      </c>
      <c r="M2741" s="204" t="s">
        <v>831</v>
      </c>
    </row>
    <row r="2742" spans="1:13" ht="270" x14ac:dyDescent="0.25">
      <c r="A2742" s="202" t="s">
        <v>23512</v>
      </c>
      <c r="B2742">
        <v>4497</v>
      </c>
      <c r="C2742" s="203" t="s">
        <v>23510</v>
      </c>
      <c r="D2742" s="205" t="s">
        <v>26180</v>
      </c>
      <c r="E2742" s="202" t="s">
        <v>23511</v>
      </c>
      <c r="F2742" s="204" t="s">
        <v>23413</v>
      </c>
      <c r="G2742" s="204" t="s">
        <v>23414</v>
      </c>
      <c r="H2742" s="204" t="s">
        <v>6427</v>
      </c>
      <c r="I2742" s="204" t="s">
        <v>23414</v>
      </c>
      <c r="J2742" s="204" t="s">
        <v>6321</v>
      </c>
      <c r="K2742" s="204" t="s">
        <v>6321</v>
      </c>
      <c r="L2742" s="204" t="s">
        <v>6321</v>
      </c>
      <c r="M2742" s="204" t="s">
        <v>831</v>
      </c>
    </row>
    <row r="2743" spans="1:13" ht="213.75" x14ac:dyDescent="0.25">
      <c r="A2743" s="206" t="s">
        <v>22888</v>
      </c>
      <c r="B2743">
        <v>4336</v>
      </c>
      <c r="C2743" s="207" t="s">
        <v>22885</v>
      </c>
      <c r="D2743" s="208" t="s">
        <v>22886</v>
      </c>
      <c r="E2743" s="206" t="s">
        <v>22887</v>
      </c>
      <c r="F2743" s="209" t="s">
        <v>22839</v>
      </c>
      <c r="G2743" s="209" t="s">
        <v>22840</v>
      </c>
      <c r="H2743" s="209" t="s">
        <v>6427</v>
      </c>
      <c r="I2743" s="209" t="s">
        <v>22840</v>
      </c>
      <c r="J2743" s="209" t="s">
        <v>6321</v>
      </c>
      <c r="K2743" s="209" t="s">
        <v>6321</v>
      </c>
      <c r="L2743" s="209" t="s">
        <v>2115</v>
      </c>
      <c r="M2743" s="209" t="s">
        <v>6330</v>
      </c>
    </row>
    <row r="2744" spans="1:13" ht="292.5" x14ac:dyDescent="0.25">
      <c r="A2744" s="202" t="s">
        <v>21566</v>
      </c>
      <c r="B2744">
        <v>3981</v>
      </c>
      <c r="C2744" s="203" t="s">
        <v>21564</v>
      </c>
      <c r="D2744" s="205" t="s">
        <v>26072</v>
      </c>
      <c r="E2744" s="202" t="s">
        <v>21565</v>
      </c>
      <c r="F2744" s="204" t="s">
        <v>6857</v>
      </c>
      <c r="G2744" s="204" t="s">
        <v>6858</v>
      </c>
      <c r="H2744" s="204" t="s">
        <v>6427</v>
      </c>
      <c r="I2744" s="204" t="s">
        <v>6858</v>
      </c>
      <c r="J2744" s="204" t="s">
        <v>6321</v>
      </c>
      <c r="K2744" s="204" t="s">
        <v>6321</v>
      </c>
      <c r="L2744" s="204" t="s">
        <v>21459</v>
      </c>
      <c r="M2744" s="204" t="s">
        <v>831</v>
      </c>
    </row>
    <row r="2745" spans="1:13" ht="281.25" x14ac:dyDescent="0.25">
      <c r="A2745" s="206" t="s">
        <v>21569</v>
      </c>
      <c r="B2745">
        <v>3982</v>
      </c>
      <c r="C2745" s="207" t="s">
        <v>21567</v>
      </c>
      <c r="D2745" s="208" t="s">
        <v>26073</v>
      </c>
      <c r="E2745" s="206" t="s">
        <v>21568</v>
      </c>
      <c r="F2745" s="209" t="s">
        <v>6857</v>
      </c>
      <c r="G2745" s="209" t="s">
        <v>6858</v>
      </c>
      <c r="H2745" s="209" t="s">
        <v>6427</v>
      </c>
      <c r="I2745" s="209" t="s">
        <v>6858</v>
      </c>
      <c r="J2745" s="209" t="s">
        <v>6321</v>
      </c>
      <c r="K2745" s="209" t="s">
        <v>6321</v>
      </c>
      <c r="L2745" s="209" t="s">
        <v>21459</v>
      </c>
      <c r="M2745" s="209" t="s">
        <v>831</v>
      </c>
    </row>
    <row r="2746" spans="1:13" ht="270" x14ac:dyDescent="0.25">
      <c r="A2746" s="202" t="s">
        <v>21572</v>
      </c>
      <c r="B2746">
        <v>3983</v>
      </c>
      <c r="C2746" s="203" t="s">
        <v>21570</v>
      </c>
      <c r="D2746" s="205" t="s">
        <v>26074</v>
      </c>
      <c r="E2746" s="202" t="s">
        <v>21571</v>
      </c>
      <c r="F2746" s="204" t="s">
        <v>6857</v>
      </c>
      <c r="G2746" s="204" t="s">
        <v>6858</v>
      </c>
      <c r="H2746" s="204" t="s">
        <v>6427</v>
      </c>
      <c r="I2746" s="204" t="s">
        <v>6858</v>
      </c>
      <c r="J2746" s="204" t="s">
        <v>6321</v>
      </c>
      <c r="K2746" s="204" t="s">
        <v>6321</v>
      </c>
      <c r="L2746" s="204" t="s">
        <v>21459</v>
      </c>
      <c r="M2746" s="204" t="s">
        <v>831</v>
      </c>
    </row>
    <row r="2747" spans="1:13" ht="225" x14ac:dyDescent="0.25">
      <c r="A2747" s="206" t="s">
        <v>21383</v>
      </c>
      <c r="B2747">
        <v>3930</v>
      </c>
      <c r="C2747" s="207" t="s">
        <v>21380</v>
      </c>
      <c r="D2747" s="208" t="s">
        <v>21381</v>
      </c>
      <c r="E2747" s="206" t="s">
        <v>21382</v>
      </c>
      <c r="F2747" s="209" t="s">
        <v>8098</v>
      </c>
      <c r="G2747" s="209" t="s">
        <v>8099</v>
      </c>
      <c r="H2747" s="209" t="s">
        <v>6427</v>
      </c>
      <c r="I2747" s="209" t="s">
        <v>8099</v>
      </c>
      <c r="J2747" s="209" t="s">
        <v>6321</v>
      </c>
      <c r="K2747" s="209" t="s">
        <v>6321</v>
      </c>
      <c r="L2747" s="209" t="s">
        <v>21311</v>
      </c>
      <c r="M2747" s="209" t="s">
        <v>6330</v>
      </c>
    </row>
    <row r="2748" spans="1:13" ht="191.25" x14ac:dyDescent="0.25">
      <c r="A2748" s="202" t="s">
        <v>21637</v>
      </c>
      <c r="B2748">
        <v>4001</v>
      </c>
      <c r="C2748" s="203" t="s">
        <v>21634</v>
      </c>
      <c r="D2748" s="205" t="s">
        <v>21635</v>
      </c>
      <c r="E2748" s="202" t="s">
        <v>21636</v>
      </c>
      <c r="F2748" s="204" t="s">
        <v>8098</v>
      </c>
      <c r="G2748" s="204" t="s">
        <v>8099</v>
      </c>
      <c r="H2748" s="204" t="s">
        <v>6427</v>
      </c>
      <c r="I2748" s="204" t="s">
        <v>8099</v>
      </c>
      <c r="J2748" s="204" t="s">
        <v>6321</v>
      </c>
      <c r="K2748" s="204" t="s">
        <v>6321</v>
      </c>
      <c r="L2748" s="204" t="s">
        <v>21603</v>
      </c>
      <c r="M2748" s="204" t="s">
        <v>6330</v>
      </c>
    </row>
    <row r="2749" spans="1:13" ht="236.25" x14ac:dyDescent="0.25">
      <c r="A2749" s="206" t="s">
        <v>22984</v>
      </c>
      <c r="B2749">
        <v>4360</v>
      </c>
      <c r="C2749" s="207" t="s">
        <v>22981</v>
      </c>
      <c r="D2749" s="208" t="s">
        <v>22982</v>
      </c>
      <c r="E2749" s="206" t="s">
        <v>22983</v>
      </c>
      <c r="F2749" s="209" t="s">
        <v>22839</v>
      </c>
      <c r="G2749" s="209" t="s">
        <v>22840</v>
      </c>
      <c r="H2749" s="209" t="s">
        <v>6427</v>
      </c>
      <c r="I2749" s="209" t="s">
        <v>22840</v>
      </c>
      <c r="J2749" s="209" t="s">
        <v>6321</v>
      </c>
      <c r="K2749" s="209" t="s">
        <v>6321</v>
      </c>
      <c r="L2749" s="209" t="s">
        <v>2115</v>
      </c>
      <c r="M2749" s="209" t="s">
        <v>6330</v>
      </c>
    </row>
    <row r="2750" spans="1:13" ht="258.75" x14ac:dyDescent="0.25">
      <c r="A2750" s="206" t="s">
        <v>23385</v>
      </c>
      <c r="B2750">
        <v>4460</v>
      </c>
      <c r="C2750" s="207" t="s">
        <v>23382</v>
      </c>
      <c r="D2750" s="208" t="s">
        <v>23383</v>
      </c>
      <c r="E2750" s="206" t="s">
        <v>23384</v>
      </c>
      <c r="F2750" s="209" t="s">
        <v>22839</v>
      </c>
      <c r="G2750" s="209" t="s">
        <v>22840</v>
      </c>
      <c r="H2750" s="209" t="s">
        <v>6427</v>
      </c>
      <c r="I2750" s="209" t="s">
        <v>22840</v>
      </c>
      <c r="J2750" s="209" t="s">
        <v>6321</v>
      </c>
      <c r="K2750" s="209" t="s">
        <v>6321</v>
      </c>
      <c r="L2750" s="209" t="s">
        <v>2115</v>
      </c>
      <c r="M2750" s="209" t="s">
        <v>6330</v>
      </c>
    </row>
    <row r="2751" spans="1:13" ht="168.75" x14ac:dyDescent="0.25">
      <c r="A2751" s="206" t="s">
        <v>21319</v>
      </c>
      <c r="B2751">
        <v>3914</v>
      </c>
      <c r="C2751" s="207" t="s">
        <v>21316</v>
      </c>
      <c r="D2751" s="208" t="s">
        <v>21317</v>
      </c>
      <c r="E2751" s="206" t="s">
        <v>21318</v>
      </c>
      <c r="F2751" s="209" t="s">
        <v>8098</v>
      </c>
      <c r="G2751" s="209" t="s">
        <v>8099</v>
      </c>
      <c r="H2751" s="209" t="s">
        <v>6427</v>
      </c>
      <c r="I2751" s="209" t="s">
        <v>8099</v>
      </c>
      <c r="J2751" s="209" t="s">
        <v>6321</v>
      </c>
      <c r="K2751" s="209" t="s">
        <v>6321</v>
      </c>
      <c r="L2751" s="209" t="s">
        <v>21311</v>
      </c>
      <c r="M2751" s="209" t="s">
        <v>6330</v>
      </c>
    </row>
    <row r="2752" spans="1:13" ht="213.75" x14ac:dyDescent="0.25">
      <c r="A2752" s="206" t="s">
        <v>21633</v>
      </c>
      <c r="B2752">
        <v>4000</v>
      </c>
      <c r="C2752" s="207" t="s">
        <v>21630</v>
      </c>
      <c r="D2752" s="208" t="s">
        <v>21631</v>
      </c>
      <c r="E2752" s="206" t="s">
        <v>21632</v>
      </c>
      <c r="F2752" s="209" t="s">
        <v>8098</v>
      </c>
      <c r="G2752" s="209" t="s">
        <v>8099</v>
      </c>
      <c r="H2752" s="209" t="s">
        <v>6427</v>
      </c>
      <c r="I2752" s="209" t="s">
        <v>8099</v>
      </c>
      <c r="J2752" s="209" t="s">
        <v>6321</v>
      </c>
      <c r="K2752" s="209" t="s">
        <v>6321</v>
      </c>
      <c r="L2752" s="209" t="s">
        <v>21603</v>
      </c>
      <c r="M2752" s="209" t="s">
        <v>6330</v>
      </c>
    </row>
    <row r="2753" spans="1:13" ht="67.5" x14ac:dyDescent="0.25">
      <c r="A2753" s="202" t="s">
        <v>22988</v>
      </c>
      <c r="B2753">
        <v>4361</v>
      </c>
      <c r="C2753" s="203" t="s">
        <v>22985</v>
      </c>
      <c r="D2753" s="205" t="s">
        <v>22986</v>
      </c>
      <c r="E2753" s="202" t="s">
        <v>22987</v>
      </c>
      <c r="F2753" s="204" t="s">
        <v>22839</v>
      </c>
      <c r="G2753" s="204" t="s">
        <v>22840</v>
      </c>
      <c r="H2753" s="204" t="s">
        <v>6427</v>
      </c>
      <c r="I2753" s="204" t="s">
        <v>22840</v>
      </c>
      <c r="J2753" s="204" t="s">
        <v>6321</v>
      </c>
      <c r="K2753" s="204" t="s">
        <v>6321</v>
      </c>
      <c r="L2753" s="204" t="s">
        <v>2115</v>
      </c>
      <c r="M2753" s="204" t="s">
        <v>6330</v>
      </c>
    </row>
    <row r="2754" spans="1:13" ht="191.25" x14ac:dyDescent="0.25">
      <c r="A2754" s="202" t="s">
        <v>23389</v>
      </c>
      <c r="B2754">
        <v>4461</v>
      </c>
      <c r="C2754" s="203" t="s">
        <v>23386</v>
      </c>
      <c r="D2754" s="205" t="s">
        <v>23387</v>
      </c>
      <c r="E2754" s="202" t="s">
        <v>23388</v>
      </c>
      <c r="F2754" s="204" t="s">
        <v>22839</v>
      </c>
      <c r="G2754" s="204" t="s">
        <v>22840</v>
      </c>
      <c r="H2754" s="204" t="s">
        <v>6427</v>
      </c>
      <c r="I2754" s="204" t="s">
        <v>22840</v>
      </c>
      <c r="J2754" s="204" t="s">
        <v>6321</v>
      </c>
      <c r="K2754" s="204" t="s">
        <v>6321</v>
      </c>
      <c r="L2754" s="204" t="s">
        <v>2115</v>
      </c>
      <c r="M2754" s="204" t="s">
        <v>6330</v>
      </c>
    </row>
    <row r="2755" spans="1:13" ht="247.5" x14ac:dyDescent="0.25">
      <c r="A2755" s="206" t="s">
        <v>23393</v>
      </c>
      <c r="B2755">
        <v>4462</v>
      </c>
      <c r="C2755" s="207" t="s">
        <v>23390</v>
      </c>
      <c r="D2755" s="208" t="s">
        <v>23391</v>
      </c>
      <c r="E2755" s="206" t="s">
        <v>23392</v>
      </c>
      <c r="F2755" s="209" t="s">
        <v>22839</v>
      </c>
      <c r="G2755" s="209" t="s">
        <v>22840</v>
      </c>
      <c r="H2755" s="209" t="s">
        <v>6427</v>
      </c>
      <c r="I2755" s="209" t="s">
        <v>22840</v>
      </c>
      <c r="J2755" s="209" t="s">
        <v>6321</v>
      </c>
      <c r="K2755" s="209" t="s">
        <v>6321</v>
      </c>
      <c r="L2755" s="209" t="s">
        <v>2115</v>
      </c>
      <c r="M2755" s="209" t="s">
        <v>6330</v>
      </c>
    </row>
    <row r="2756" spans="1:13" ht="303.75" x14ac:dyDescent="0.25">
      <c r="A2756" s="202" t="s">
        <v>23397</v>
      </c>
      <c r="B2756">
        <v>4463</v>
      </c>
      <c r="C2756" s="203" t="s">
        <v>23394</v>
      </c>
      <c r="D2756" s="205" t="s">
        <v>23395</v>
      </c>
      <c r="E2756" s="202" t="s">
        <v>23396</v>
      </c>
      <c r="F2756" s="204" t="s">
        <v>22839</v>
      </c>
      <c r="G2756" s="204" t="s">
        <v>22840</v>
      </c>
      <c r="H2756" s="204" t="s">
        <v>6427</v>
      </c>
      <c r="I2756" s="204" t="s">
        <v>22840</v>
      </c>
      <c r="J2756" s="204" t="s">
        <v>6321</v>
      </c>
      <c r="K2756" s="204" t="s">
        <v>6321</v>
      </c>
      <c r="L2756" s="204" t="s">
        <v>2115</v>
      </c>
      <c r="M2756" s="204" t="s">
        <v>6330</v>
      </c>
    </row>
    <row r="2757" spans="1:13" ht="67.5" x14ac:dyDescent="0.25">
      <c r="A2757" s="202" t="s">
        <v>31190</v>
      </c>
      <c r="B2757">
        <v>1563</v>
      </c>
      <c r="C2757" s="203" t="s">
        <v>12520</v>
      </c>
      <c r="D2757" s="202" t="s">
        <v>31191</v>
      </c>
      <c r="E2757" s="202" t="s">
        <v>31192</v>
      </c>
      <c r="F2757" s="204" t="s">
        <v>25734</v>
      </c>
      <c r="G2757" s="204" t="s">
        <v>25735</v>
      </c>
      <c r="H2757" s="204" t="s">
        <v>7161</v>
      </c>
      <c r="I2757" s="204" t="s">
        <v>25736</v>
      </c>
      <c r="J2757" s="204" t="s">
        <v>6321</v>
      </c>
      <c r="K2757" s="204" t="s">
        <v>12521</v>
      </c>
      <c r="L2757" s="204" t="s">
        <v>6321</v>
      </c>
      <c r="M2757" s="204" t="s">
        <v>25737</v>
      </c>
    </row>
    <row r="2758" spans="1:13" ht="191.25" x14ac:dyDescent="0.25">
      <c r="A2758" s="206" t="s">
        <v>21507</v>
      </c>
      <c r="B2758">
        <v>3964</v>
      </c>
      <c r="C2758" s="207" t="s">
        <v>21505</v>
      </c>
      <c r="D2758" s="208" t="s">
        <v>26063</v>
      </c>
      <c r="E2758" s="206" t="s">
        <v>21506</v>
      </c>
      <c r="F2758" s="209" t="s">
        <v>6857</v>
      </c>
      <c r="G2758" s="209" t="s">
        <v>6858</v>
      </c>
      <c r="H2758" s="209" t="s">
        <v>6427</v>
      </c>
      <c r="I2758" s="209" t="s">
        <v>6858</v>
      </c>
      <c r="J2758" s="209" t="s">
        <v>6321</v>
      </c>
      <c r="K2758" s="209" t="s">
        <v>6321</v>
      </c>
      <c r="L2758" s="209" t="s">
        <v>21459</v>
      </c>
      <c r="M2758" s="209" t="s">
        <v>831</v>
      </c>
    </row>
    <row r="2759" spans="1:13" ht="236.25" x14ac:dyDescent="0.25">
      <c r="A2759" s="202" t="s">
        <v>21653</v>
      </c>
      <c r="B2759">
        <v>4005</v>
      </c>
      <c r="C2759" s="203" t="s">
        <v>21650</v>
      </c>
      <c r="D2759" s="205" t="s">
        <v>21651</v>
      </c>
      <c r="E2759" s="202" t="s">
        <v>21652</v>
      </c>
      <c r="F2759" s="204" t="s">
        <v>8098</v>
      </c>
      <c r="G2759" s="204" t="s">
        <v>8099</v>
      </c>
      <c r="H2759" s="204" t="s">
        <v>6427</v>
      </c>
      <c r="I2759" s="204" t="s">
        <v>8099</v>
      </c>
      <c r="J2759" s="204" t="s">
        <v>6321</v>
      </c>
      <c r="K2759" s="204" t="s">
        <v>6321</v>
      </c>
      <c r="L2759" s="204" t="s">
        <v>21603</v>
      </c>
      <c r="M2759" s="204" t="s">
        <v>6330</v>
      </c>
    </row>
    <row r="2760" spans="1:13" ht="168.75" x14ac:dyDescent="0.25">
      <c r="A2760" s="206" t="s">
        <v>21617</v>
      </c>
      <c r="B2760">
        <v>3996</v>
      </c>
      <c r="C2760" s="207" t="s">
        <v>21614</v>
      </c>
      <c r="D2760" s="208" t="s">
        <v>21615</v>
      </c>
      <c r="E2760" s="206" t="s">
        <v>21616</v>
      </c>
      <c r="F2760" s="209" t="s">
        <v>8098</v>
      </c>
      <c r="G2760" s="209" t="s">
        <v>8099</v>
      </c>
      <c r="H2760" s="209" t="s">
        <v>6427</v>
      </c>
      <c r="I2760" s="209" t="s">
        <v>8099</v>
      </c>
      <c r="J2760" s="209" t="s">
        <v>6321</v>
      </c>
      <c r="K2760" s="209" t="s">
        <v>6321</v>
      </c>
      <c r="L2760" s="209" t="s">
        <v>21603</v>
      </c>
      <c r="M2760" s="209" t="s">
        <v>6330</v>
      </c>
    </row>
    <row r="2761" spans="1:13" ht="191.25" x14ac:dyDescent="0.25">
      <c r="A2761" s="202" t="s">
        <v>21621</v>
      </c>
      <c r="B2761">
        <v>3997</v>
      </c>
      <c r="C2761" s="203" t="s">
        <v>21618</v>
      </c>
      <c r="D2761" s="205" t="s">
        <v>21619</v>
      </c>
      <c r="E2761" s="202" t="s">
        <v>21620</v>
      </c>
      <c r="F2761" s="204" t="s">
        <v>8098</v>
      </c>
      <c r="G2761" s="204" t="s">
        <v>8099</v>
      </c>
      <c r="H2761" s="204" t="s">
        <v>6427</v>
      </c>
      <c r="I2761" s="204" t="s">
        <v>8099</v>
      </c>
      <c r="J2761" s="204" t="s">
        <v>6321</v>
      </c>
      <c r="K2761" s="204" t="s">
        <v>6321</v>
      </c>
      <c r="L2761" s="204" t="s">
        <v>21603</v>
      </c>
      <c r="M2761" s="204" t="s">
        <v>6330</v>
      </c>
    </row>
    <row r="2762" spans="1:13" ht="168.75" x14ac:dyDescent="0.25">
      <c r="A2762" s="202" t="s">
        <v>21578</v>
      </c>
      <c r="B2762">
        <v>3985</v>
      </c>
      <c r="C2762" s="203" t="s">
        <v>21576</v>
      </c>
      <c r="D2762" s="205" t="s">
        <v>26076</v>
      </c>
      <c r="E2762" s="202" t="s">
        <v>21577</v>
      </c>
      <c r="F2762" s="204" t="s">
        <v>6857</v>
      </c>
      <c r="G2762" s="204" t="s">
        <v>6858</v>
      </c>
      <c r="H2762" s="204" t="s">
        <v>6427</v>
      </c>
      <c r="I2762" s="204" t="s">
        <v>6858</v>
      </c>
      <c r="J2762" s="204" t="s">
        <v>6321</v>
      </c>
      <c r="K2762" s="204" t="s">
        <v>6321</v>
      </c>
      <c r="L2762" s="204" t="s">
        <v>21459</v>
      </c>
      <c r="M2762" s="204" t="s">
        <v>831</v>
      </c>
    </row>
    <row r="2763" spans="1:13" ht="225" x14ac:dyDescent="0.25">
      <c r="A2763" s="202" t="s">
        <v>21451</v>
      </c>
      <c r="B2763">
        <v>3947</v>
      </c>
      <c r="C2763" s="203" t="s">
        <v>21448</v>
      </c>
      <c r="D2763" s="205" t="s">
        <v>21449</v>
      </c>
      <c r="E2763" s="202" t="s">
        <v>21450</v>
      </c>
      <c r="F2763" s="204" t="s">
        <v>8098</v>
      </c>
      <c r="G2763" s="204" t="s">
        <v>8099</v>
      </c>
      <c r="H2763" s="204" t="s">
        <v>6427</v>
      </c>
      <c r="I2763" s="204" t="s">
        <v>8099</v>
      </c>
      <c r="J2763" s="204" t="s">
        <v>6321</v>
      </c>
      <c r="K2763" s="204" t="s">
        <v>6321</v>
      </c>
      <c r="L2763" s="204" t="s">
        <v>21311</v>
      </c>
      <c r="M2763" s="204" t="s">
        <v>6330</v>
      </c>
    </row>
    <row r="2764" spans="1:13" ht="236.25" x14ac:dyDescent="0.25">
      <c r="A2764" s="206" t="s">
        <v>21455</v>
      </c>
      <c r="B2764">
        <v>3948</v>
      </c>
      <c r="C2764" s="207" t="s">
        <v>21452</v>
      </c>
      <c r="D2764" s="208" t="s">
        <v>21453</v>
      </c>
      <c r="E2764" s="206" t="s">
        <v>21454</v>
      </c>
      <c r="F2764" s="209" t="s">
        <v>8098</v>
      </c>
      <c r="G2764" s="209" t="s">
        <v>8099</v>
      </c>
      <c r="H2764" s="209" t="s">
        <v>6427</v>
      </c>
      <c r="I2764" s="209" t="s">
        <v>8099</v>
      </c>
      <c r="J2764" s="209" t="s">
        <v>6321</v>
      </c>
      <c r="K2764" s="209" t="s">
        <v>6321</v>
      </c>
      <c r="L2764" s="209" t="s">
        <v>21311</v>
      </c>
      <c r="M2764" s="209" t="s">
        <v>6330</v>
      </c>
    </row>
    <row r="2765" spans="1:13" ht="191.25" x14ac:dyDescent="0.25">
      <c r="A2765" s="206" t="s">
        <v>21665</v>
      </c>
      <c r="B2765">
        <v>4010</v>
      </c>
      <c r="C2765" s="207" t="s">
        <v>21662</v>
      </c>
      <c r="D2765" s="208" t="s">
        <v>21663</v>
      </c>
      <c r="E2765" s="206" t="s">
        <v>21664</v>
      </c>
      <c r="F2765" s="209" t="s">
        <v>6857</v>
      </c>
      <c r="G2765" s="209" t="s">
        <v>6858</v>
      </c>
      <c r="H2765" s="209" t="s">
        <v>6427</v>
      </c>
      <c r="I2765" s="209" t="s">
        <v>6858</v>
      </c>
      <c r="J2765" s="209" t="s">
        <v>6321</v>
      </c>
      <c r="K2765" s="209" t="s">
        <v>6321</v>
      </c>
      <c r="L2765" s="209" t="s">
        <v>21459</v>
      </c>
      <c r="M2765" s="209" t="s">
        <v>6330</v>
      </c>
    </row>
    <row r="2766" spans="1:13" ht="146.25" x14ac:dyDescent="0.25">
      <c r="A2766" s="206" t="s">
        <v>2833</v>
      </c>
      <c r="B2766">
        <v>4018</v>
      </c>
      <c r="C2766" s="207" t="s">
        <v>21686</v>
      </c>
      <c r="D2766" s="208" t="s">
        <v>21687</v>
      </c>
      <c r="E2766" s="206" t="s">
        <v>2835</v>
      </c>
      <c r="F2766" s="209" t="s">
        <v>8098</v>
      </c>
      <c r="G2766" s="209" t="s">
        <v>8099</v>
      </c>
      <c r="H2766" s="209" t="s">
        <v>6427</v>
      </c>
      <c r="I2766" s="209" t="s">
        <v>8099</v>
      </c>
      <c r="J2766" s="209" t="s">
        <v>6321</v>
      </c>
      <c r="K2766" s="209" t="s">
        <v>6321</v>
      </c>
      <c r="L2766" s="209" t="s">
        <v>21603</v>
      </c>
      <c r="M2766" s="209" t="s">
        <v>6330</v>
      </c>
    </row>
    <row r="2767" spans="1:13" ht="101.25" x14ac:dyDescent="0.25">
      <c r="A2767" s="202" t="s">
        <v>8707</v>
      </c>
      <c r="B2767">
        <v>501</v>
      </c>
      <c r="C2767" s="203" t="s">
        <v>8704</v>
      </c>
      <c r="D2767" s="205" t="s">
        <v>8705</v>
      </c>
      <c r="E2767" s="202" t="s">
        <v>8706</v>
      </c>
      <c r="F2767" s="204" t="s">
        <v>6471</v>
      </c>
      <c r="G2767" s="204" t="s">
        <v>6472</v>
      </c>
      <c r="H2767" s="204" t="s">
        <v>6473</v>
      </c>
      <c r="I2767" s="204" t="s">
        <v>6472</v>
      </c>
      <c r="J2767" s="204" t="s">
        <v>6321</v>
      </c>
      <c r="K2767" s="204" t="s">
        <v>6321</v>
      </c>
      <c r="L2767" s="204" t="s">
        <v>6321</v>
      </c>
      <c r="M2767" s="204" t="s">
        <v>831</v>
      </c>
    </row>
    <row r="2768" spans="1:13" ht="90" x14ac:dyDescent="0.25">
      <c r="A2768" s="202" t="s">
        <v>16920</v>
      </c>
      <c r="B2768">
        <v>2742</v>
      </c>
      <c r="C2768" s="203" t="s">
        <v>16917</v>
      </c>
      <c r="D2768" s="205" t="s">
        <v>16918</v>
      </c>
      <c r="E2768" s="202" t="s">
        <v>16919</v>
      </c>
      <c r="F2768" s="204" t="s">
        <v>7010</v>
      </c>
      <c r="G2768" s="204" t="s">
        <v>7011</v>
      </c>
      <c r="H2768" s="204" t="s">
        <v>7012</v>
      </c>
      <c r="I2768" s="204" t="s">
        <v>7011</v>
      </c>
      <c r="J2768" s="204" t="s">
        <v>6321</v>
      </c>
      <c r="K2768" s="204" t="s">
        <v>6321</v>
      </c>
      <c r="L2768" s="204" t="s">
        <v>6321</v>
      </c>
      <c r="M2768" s="204" t="s">
        <v>831</v>
      </c>
    </row>
    <row r="2769" spans="1:13" ht="78.75" x14ac:dyDescent="0.25">
      <c r="A2769" s="218" t="s">
        <v>31193</v>
      </c>
      <c r="B2769">
        <v>521</v>
      </c>
      <c r="C2769" s="203" t="s">
        <v>8787</v>
      </c>
      <c r="D2769" s="205" t="s">
        <v>8788</v>
      </c>
      <c r="E2769" s="202" t="s">
        <v>8789</v>
      </c>
      <c r="F2769" s="204" t="s">
        <v>8790</v>
      </c>
      <c r="G2769" s="204" t="s">
        <v>8791</v>
      </c>
      <c r="H2769" s="204" t="s">
        <v>6369</v>
      </c>
      <c r="I2769" s="204" t="s">
        <v>8792</v>
      </c>
      <c r="J2769" s="204" t="s">
        <v>6321</v>
      </c>
      <c r="K2769" s="204" t="s">
        <v>6321</v>
      </c>
      <c r="L2769" s="204" t="s">
        <v>6321</v>
      </c>
      <c r="M2769" s="204" t="s">
        <v>831</v>
      </c>
    </row>
    <row r="2770" spans="1:13" ht="56.25" x14ac:dyDescent="0.25">
      <c r="A2770" s="202" t="s">
        <v>7291</v>
      </c>
      <c r="B2770">
        <v>195</v>
      </c>
      <c r="C2770" s="203" t="s">
        <v>7288</v>
      </c>
      <c r="D2770" s="205" t="s">
        <v>7289</v>
      </c>
      <c r="E2770" s="202" t="s">
        <v>7290</v>
      </c>
      <c r="F2770" s="204" t="s">
        <v>7292</v>
      </c>
      <c r="G2770" s="204" t="s">
        <v>7293</v>
      </c>
      <c r="H2770" s="204" t="s">
        <v>7294</v>
      </c>
      <c r="I2770" s="204" t="s">
        <v>7293</v>
      </c>
      <c r="J2770" s="204" t="s">
        <v>6347</v>
      </c>
      <c r="K2770" s="204" t="s">
        <v>6321</v>
      </c>
      <c r="L2770" s="204" t="s">
        <v>6517</v>
      </c>
      <c r="M2770" s="204" t="s">
        <v>831</v>
      </c>
    </row>
    <row r="2771" spans="1:13" ht="101.25" x14ac:dyDescent="0.25">
      <c r="A2771" s="202" t="s">
        <v>19082</v>
      </c>
      <c r="B2771">
        <v>3320</v>
      </c>
      <c r="C2771" s="203" t="s">
        <v>19079</v>
      </c>
      <c r="D2771" s="205" t="s">
        <v>19080</v>
      </c>
      <c r="E2771" s="202" t="s">
        <v>19081</v>
      </c>
      <c r="F2771" s="204" t="s">
        <v>19083</v>
      </c>
      <c r="G2771" s="204" t="s">
        <v>19084</v>
      </c>
      <c r="H2771" s="204" t="s">
        <v>6427</v>
      </c>
      <c r="I2771" s="204" t="s">
        <v>19084</v>
      </c>
      <c r="J2771" s="204" t="s">
        <v>6321</v>
      </c>
      <c r="K2771" s="204" t="s">
        <v>6321</v>
      </c>
      <c r="L2771" s="204" t="s">
        <v>6321</v>
      </c>
      <c r="M2771" s="204" t="s">
        <v>831</v>
      </c>
    </row>
    <row r="2772" spans="1:13" ht="67.5" x14ac:dyDescent="0.25">
      <c r="A2772" s="206" t="s">
        <v>8845</v>
      </c>
      <c r="B2772">
        <v>532</v>
      </c>
      <c r="C2772" s="207" t="s">
        <v>8842</v>
      </c>
      <c r="D2772" s="208" t="s">
        <v>8843</v>
      </c>
      <c r="E2772" s="206" t="s">
        <v>8844</v>
      </c>
      <c r="F2772" s="209" t="s">
        <v>7010</v>
      </c>
      <c r="G2772" s="209" t="s">
        <v>7011</v>
      </c>
      <c r="H2772" s="209" t="s">
        <v>7012</v>
      </c>
      <c r="I2772" s="209" t="s">
        <v>7011</v>
      </c>
      <c r="J2772" s="209" t="s">
        <v>6321</v>
      </c>
      <c r="K2772" s="209" t="s">
        <v>6321</v>
      </c>
      <c r="L2772" s="209" t="s">
        <v>6321</v>
      </c>
      <c r="M2772" s="209" t="s">
        <v>831</v>
      </c>
    </row>
    <row r="2773" spans="1:13" ht="67.5" x14ac:dyDescent="0.25">
      <c r="A2773" s="206" t="s">
        <v>9212</v>
      </c>
      <c r="B2773">
        <v>614</v>
      </c>
      <c r="C2773" s="207" t="s">
        <v>9209</v>
      </c>
      <c r="D2773" s="208" t="s">
        <v>9210</v>
      </c>
      <c r="E2773" s="206" t="s">
        <v>9211</v>
      </c>
      <c r="F2773" s="209" t="s">
        <v>9213</v>
      </c>
      <c r="G2773" s="209" t="s">
        <v>9214</v>
      </c>
      <c r="H2773" s="209" t="s">
        <v>9215</v>
      </c>
      <c r="I2773" s="209" t="s">
        <v>9216</v>
      </c>
      <c r="J2773" s="209" t="s">
        <v>6321</v>
      </c>
      <c r="K2773" s="209" t="s">
        <v>6321</v>
      </c>
      <c r="L2773" s="209" t="s">
        <v>6321</v>
      </c>
      <c r="M2773" s="209" t="s">
        <v>831</v>
      </c>
    </row>
    <row r="2774" spans="1:13" ht="123.75" x14ac:dyDescent="0.25">
      <c r="A2774" s="206" t="s">
        <v>6321</v>
      </c>
      <c r="B2774">
        <v>502</v>
      </c>
      <c r="C2774" s="207" t="s">
        <v>8708</v>
      </c>
      <c r="D2774" s="208" t="s">
        <v>8709</v>
      </c>
      <c r="E2774" s="206" t="s">
        <v>8710</v>
      </c>
      <c r="F2774" s="209" t="s">
        <v>7319</v>
      </c>
      <c r="G2774" s="209" t="s">
        <v>7320</v>
      </c>
      <c r="H2774" s="209" t="s">
        <v>6473</v>
      </c>
      <c r="I2774" s="209" t="s">
        <v>7320</v>
      </c>
      <c r="J2774" s="209" t="s">
        <v>6321</v>
      </c>
      <c r="K2774" s="209" t="s">
        <v>6321</v>
      </c>
      <c r="L2774" s="209" t="s">
        <v>6321</v>
      </c>
      <c r="M2774" s="209" t="s">
        <v>831</v>
      </c>
    </row>
    <row r="2775" spans="1:13" ht="67.5" x14ac:dyDescent="0.25">
      <c r="A2775" s="202" t="s">
        <v>6321</v>
      </c>
      <c r="B2775">
        <v>503</v>
      </c>
      <c r="C2775" s="203" t="s">
        <v>8711</v>
      </c>
      <c r="D2775" s="205" t="s">
        <v>8712</v>
      </c>
      <c r="E2775" s="202" t="s">
        <v>8713</v>
      </c>
      <c r="F2775" s="204" t="s">
        <v>8714</v>
      </c>
      <c r="G2775" s="204" t="s">
        <v>8715</v>
      </c>
      <c r="H2775" s="204" t="s">
        <v>7589</v>
      </c>
      <c r="I2775" s="204" t="s">
        <v>8715</v>
      </c>
      <c r="J2775" s="204" t="s">
        <v>6321</v>
      </c>
      <c r="K2775" s="204" t="s">
        <v>6321</v>
      </c>
      <c r="L2775" s="204" t="s">
        <v>6321</v>
      </c>
      <c r="M2775" s="204" t="s">
        <v>831</v>
      </c>
    </row>
    <row r="2776" spans="1:13" ht="33.75" x14ac:dyDescent="0.25">
      <c r="A2776" s="206" t="s">
        <v>6321</v>
      </c>
      <c r="B2776">
        <v>1998</v>
      </c>
      <c r="C2776" s="207" t="s">
        <v>14144</v>
      </c>
      <c r="D2776" s="208" t="s">
        <v>14145</v>
      </c>
      <c r="E2776" s="206" t="s">
        <v>5300</v>
      </c>
      <c r="F2776" s="209" t="s">
        <v>6689</v>
      </c>
      <c r="G2776" s="209" t="s">
        <v>6690</v>
      </c>
      <c r="H2776" s="209" t="s">
        <v>6691</v>
      </c>
      <c r="I2776" s="209" t="s">
        <v>6692</v>
      </c>
      <c r="J2776" s="209" t="s">
        <v>6321</v>
      </c>
      <c r="K2776" s="209" t="s">
        <v>6321</v>
      </c>
      <c r="L2776" s="209" t="s">
        <v>6321</v>
      </c>
      <c r="M2776" s="209" t="s">
        <v>831</v>
      </c>
    </row>
    <row r="2777" spans="1:13" ht="45" x14ac:dyDescent="0.25">
      <c r="A2777" s="202" t="s">
        <v>6321</v>
      </c>
      <c r="B2777">
        <v>4071</v>
      </c>
      <c r="C2777" s="203" t="s">
        <v>21890</v>
      </c>
      <c r="D2777" s="205" t="s">
        <v>21891</v>
      </c>
      <c r="E2777" s="202" t="s">
        <v>21892</v>
      </c>
      <c r="F2777" s="204" t="s">
        <v>7461</v>
      </c>
      <c r="G2777" s="204" t="s">
        <v>7462</v>
      </c>
      <c r="H2777" s="204" t="s">
        <v>6439</v>
      </c>
      <c r="I2777" s="204" t="s">
        <v>7462</v>
      </c>
      <c r="J2777" s="204" t="s">
        <v>6321</v>
      </c>
      <c r="K2777" s="204" t="s">
        <v>6321</v>
      </c>
      <c r="L2777" s="204" t="s">
        <v>6321</v>
      </c>
      <c r="M2777" s="204" t="s">
        <v>831</v>
      </c>
    </row>
    <row r="2778" spans="1:13" ht="33.75" x14ac:dyDescent="0.25">
      <c r="A2778" s="218" t="s">
        <v>31194</v>
      </c>
      <c r="B2778">
        <v>1499</v>
      </c>
      <c r="C2778" s="203" t="s">
        <v>12255</v>
      </c>
      <c r="D2778" s="205" t="s">
        <v>12256</v>
      </c>
      <c r="E2778" s="202" t="s">
        <v>12257</v>
      </c>
      <c r="F2778" s="204" t="s">
        <v>7010</v>
      </c>
      <c r="G2778" s="204" t="s">
        <v>7011</v>
      </c>
      <c r="H2778" s="204" t="s">
        <v>7012</v>
      </c>
      <c r="I2778" s="204" t="s">
        <v>7011</v>
      </c>
      <c r="J2778" s="204" t="s">
        <v>6321</v>
      </c>
      <c r="K2778" s="204" t="s">
        <v>6321</v>
      </c>
      <c r="L2778" s="204" t="s">
        <v>6321</v>
      </c>
      <c r="M2778" s="204" t="s">
        <v>831</v>
      </c>
    </row>
    <row r="2779" spans="1:13" ht="33.75" x14ac:dyDescent="0.25">
      <c r="A2779" s="227" t="s">
        <v>31195</v>
      </c>
      <c r="B2779">
        <v>1500</v>
      </c>
      <c r="C2779" s="207" t="s">
        <v>12258</v>
      </c>
      <c r="D2779" s="208" t="s">
        <v>12259</v>
      </c>
      <c r="E2779" s="206" t="s">
        <v>12260</v>
      </c>
      <c r="F2779" s="209" t="s">
        <v>7010</v>
      </c>
      <c r="G2779" s="209" t="s">
        <v>7011</v>
      </c>
      <c r="H2779" s="209" t="s">
        <v>7012</v>
      </c>
      <c r="I2779" s="209" t="s">
        <v>7011</v>
      </c>
      <c r="J2779" s="209" t="s">
        <v>6321</v>
      </c>
      <c r="K2779" s="209" t="s">
        <v>6321</v>
      </c>
      <c r="L2779" s="209" t="s">
        <v>6321</v>
      </c>
      <c r="M2779" s="209" t="s">
        <v>831</v>
      </c>
    </row>
    <row r="2780" spans="1:13" ht="45" x14ac:dyDescent="0.25">
      <c r="A2780" s="202" t="s">
        <v>18982</v>
      </c>
      <c r="B2780">
        <v>3294</v>
      </c>
      <c r="C2780" s="203" t="s">
        <v>18979</v>
      </c>
      <c r="D2780" s="205" t="s">
        <v>18980</v>
      </c>
      <c r="E2780" s="202" t="s">
        <v>18981</v>
      </c>
      <c r="F2780" s="204" t="s">
        <v>18983</v>
      </c>
      <c r="G2780" s="204" t="s">
        <v>18984</v>
      </c>
      <c r="H2780" s="204" t="s">
        <v>6416</v>
      </c>
      <c r="I2780" s="204" t="s">
        <v>18984</v>
      </c>
      <c r="J2780" s="204" t="s">
        <v>6321</v>
      </c>
      <c r="K2780" s="204" t="s">
        <v>6321</v>
      </c>
      <c r="L2780" s="204" t="s">
        <v>6321</v>
      </c>
      <c r="M2780" s="204" t="s">
        <v>831</v>
      </c>
    </row>
    <row r="2781" spans="1:13" ht="67.5" x14ac:dyDescent="0.25">
      <c r="A2781" s="206" t="s">
        <v>17011</v>
      </c>
      <c r="B2781">
        <v>2765</v>
      </c>
      <c r="C2781" s="207" t="s">
        <v>17008</v>
      </c>
      <c r="D2781" s="208" t="s">
        <v>17009</v>
      </c>
      <c r="E2781" s="206" t="s">
        <v>17010</v>
      </c>
      <c r="F2781" s="209" t="s">
        <v>17012</v>
      </c>
      <c r="G2781" s="209" t="s">
        <v>17013</v>
      </c>
      <c r="H2781" s="209" t="s">
        <v>7494</v>
      </c>
      <c r="I2781" s="209" t="s">
        <v>17013</v>
      </c>
      <c r="J2781" s="209" t="s">
        <v>6321</v>
      </c>
      <c r="K2781" s="209" t="s">
        <v>6321</v>
      </c>
      <c r="L2781" s="209" t="s">
        <v>6321</v>
      </c>
      <c r="M2781" s="209" t="s">
        <v>831</v>
      </c>
    </row>
    <row r="2782" spans="1:13" ht="78.75" x14ac:dyDescent="0.25">
      <c r="A2782" s="206" t="s">
        <v>8719</v>
      </c>
      <c r="B2782">
        <v>504</v>
      </c>
      <c r="C2782" s="207" t="s">
        <v>8716</v>
      </c>
      <c r="D2782" s="208" t="s">
        <v>8717</v>
      </c>
      <c r="E2782" s="206" t="s">
        <v>8718</v>
      </c>
      <c r="F2782" s="209" t="s">
        <v>8720</v>
      </c>
      <c r="G2782" s="209" t="s">
        <v>8721</v>
      </c>
      <c r="H2782" s="209" t="s">
        <v>6886</v>
      </c>
      <c r="I2782" s="209" t="s">
        <v>8721</v>
      </c>
      <c r="J2782" s="209" t="s">
        <v>6321</v>
      </c>
      <c r="K2782" s="209" t="s">
        <v>6321</v>
      </c>
      <c r="L2782" s="209" t="s">
        <v>6321</v>
      </c>
      <c r="M2782" s="209" t="s">
        <v>831</v>
      </c>
    </row>
    <row r="2783" spans="1:13" ht="101.25" x14ac:dyDescent="0.25">
      <c r="A2783" s="202" t="s">
        <v>8725</v>
      </c>
      <c r="B2783">
        <v>505</v>
      </c>
      <c r="C2783" s="203" t="s">
        <v>8722</v>
      </c>
      <c r="D2783" s="205" t="s">
        <v>8723</v>
      </c>
      <c r="E2783" s="202" t="s">
        <v>8724</v>
      </c>
      <c r="F2783" s="204" t="s">
        <v>6471</v>
      </c>
      <c r="G2783" s="204" t="s">
        <v>6472</v>
      </c>
      <c r="H2783" s="204" t="s">
        <v>6473</v>
      </c>
      <c r="I2783" s="204" t="s">
        <v>6472</v>
      </c>
      <c r="J2783" s="204" t="s">
        <v>6321</v>
      </c>
      <c r="K2783" s="204" t="s">
        <v>6321</v>
      </c>
      <c r="L2783" s="204" t="s">
        <v>6321</v>
      </c>
      <c r="M2783" s="204" t="s">
        <v>831</v>
      </c>
    </row>
    <row r="2784" spans="1:13" ht="33.75" x14ac:dyDescent="0.25">
      <c r="A2784" s="220" t="s">
        <v>31196</v>
      </c>
      <c r="B2784">
        <v>1303</v>
      </c>
      <c r="C2784" s="203" t="s">
        <v>11546</v>
      </c>
      <c r="D2784" s="205" t="s">
        <v>11547</v>
      </c>
      <c r="E2784" s="202" t="s">
        <v>11548</v>
      </c>
      <c r="F2784" s="204" t="s">
        <v>8314</v>
      </c>
      <c r="G2784" s="204" t="s">
        <v>8315</v>
      </c>
      <c r="H2784" s="204" t="s">
        <v>6480</v>
      </c>
      <c r="I2784" s="204" t="s">
        <v>11549</v>
      </c>
      <c r="J2784" s="204" t="s">
        <v>6321</v>
      </c>
      <c r="K2784" s="204" t="s">
        <v>6321</v>
      </c>
      <c r="L2784" s="204" t="s">
        <v>6321</v>
      </c>
      <c r="M2784" s="204" t="s">
        <v>831</v>
      </c>
    </row>
    <row r="2785" spans="1:13" ht="33.75" x14ac:dyDescent="0.25">
      <c r="A2785" s="202" t="s">
        <v>14092</v>
      </c>
      <c r="B2785">
        <v>1985</v>
      </c>
      <c r="C2785" s="203" t="s">
        <v>14089</v>
      </c>
      <c r="D2785" s="205" t="s">
        <v>14090</v>
      </c>
      <c r="E2785" s="202" t="s">
        <v>14091</v>
      </c>
      <c r="F2785" s="204" t="s">
        <v>8835</v>
      </c>
      <c r="G2785" s="204" t="s">
        <v>8836</v>
      </c>
      <c r="H2785" s="204" t="s">
        <v>6480</v>
      </c>
      <c r="I2785" s="204" t="s">
        <v>8836</v>
      </c>
      <c r="J2785" s="204" t="s">
        <v>6321</v>
      </c>
      <c r="K2785" s="204" t="s">
        <v>6321</v>
      </c>
      <c r="L2785" s="204" t="s">
        <v>6321</v>
      </c>
      <c r="M2785" s="204" t="s">
        <v>6330</v>
      </c>
    </row>
    <row r="2786" spans="1:13" ht="101.25" x14ac:dyDescent="0.25">
      <c r="A2786" s="206" t="s">
        <v>6321</v>
      </c>
      <c r="B2786">
        <v>506</v>
      </c>
      <c r="C2786" s="207" t="s">
        <v>8726</v>
      </c>
      <c r="D2786" s="208" t="s">
        <v>8727</v>
      </c>
      <c r="E2786" s="206" t="s">
        <v>8728</v>
      </c>
      <c r="F2786" s="209" t="s">
        <v>6471</v>
      </c>
      <c r="G2786" s="209" t="s">
        <v>6472</v>
      </c>
      <c r="H2786" s="209" t="s">
        <v>6473</v>
      </c>
      <c r="I2786" s="209" t="s">
        <v>6472</v>
      </c>
      <c r="J2786" s="209" t="s">
        <v>6321</v>
      </c>
      <c r="K2786" s="209" t="s">
        <v>6321</v>
      </c>
      <c r="L2786" s="209" t="s">
        <v>6321</v>
      </c>
      <c r="M2786" s="209" t="s">
        <v>831</v>
      </c>
    </row>
    <row r="2787" spans="1:13" ht="56.25" x14ac:dyDescent="0.25">
      <c r="A2787" s="202" t="s">
        <v>6321</v>
      </c>
      <c r="B2787">
        <v>1969</v>
      </c>
      <c r="C2787" s="203" t="s">
        <v>14023</v>
      </c>
      <c r="D2787" s="205" t="s">
        <v>14024</v>
      </c>
      <c r="E2787" s="202" t="s">
        <v>14025</v>
      </c>
      <c r="F2787" s="204" t="s">
        <v>7581</v>
      </c>
      <c r="G2787" s="204" t="s">
        <v>7582</v>
      </c>
      <c r="H2787" s="204" t="s">
        <v>6473</v>
      </c>
      <c r="I2787" s="204" t="s">
        <v>7582</v>
      </c>
      <c r="J2787" s="204" t="s">
        <v>6321</v>
      </c>
      <c r="K2787" s="204" t="s">
        <v>6321</v>
      </c>
      <c r="L2787" s="204" t="s">
        <v>6321</v>
      </c>
      <c r="M2787" s="204" t="s">
        <v>831</v>
      </c>
    </row>
    <row r="2788" spans="1:13" ht="56.25" x14ac:dyDescent="0.25">
      <c r="A2788" s="206" t="s">
        <v>8352</v>
      </c>
      <c r="B2788">
        <v>430</v>
      </c>
      <c r="C2788" s="207" t="s">
        <v>8349</v>
      </c>
      <c r="D2788" s="208" t="s">
        <v>8350</v>
      </c>
      <c r="E2788" s="206" t="s">
        <v>8351</v>
      </c>
      <c r="F2788" s="209" t="s">
        <v>8320</v>
      </c>
      <c r="G2788" s="209" t="s">
        <v>8321</v>
      </c>
      <c r="H2788" s="209" t="s">
        <v>6321</v>
      </c>
      <c r="I2788" s="209" t="s">
        <v>8321</v>
      </c>
      <c r="J2788" s="209" t="s">
        <v>6321</v>
      </c>
      <c r="K2788" s="209" t="s">
        <v>6321</v>
      </c>
      <c r="L2788" s="209" t="s">
        <v>6321</v>
      </c>
      <c r="M2788" s="209" t="s">
        <v>831</v>
      </c>
    </row>
    <row r="2789" spans="1:13" ht="146.25" x14ac:dyDescent="0.25">
      <c r="A2789" s="206" t="s">
        <v>6321</v>
      </c>
      <c r="B2789">
        <v>522</v>
      </c>
      <c r="C2789" s="207" t="s">
        <v>8793</v>
      </c>
      <c r="D2789" s="208" t="s">
        <v>25602</v>
      </c>
      <c r="E2789" s="206" t="s">
        <v>8794</v>
      </c>
      <c r="F2789" s="209" t="s">
        <v>7174</v>
      </c>
      <c r="G2789" s="209" t="s">
        <v>7175</v>
      </c>
      <c r="H2789" s="209" t="s">
        <v>6480</v>
      </c>
      <c r="I2789" s="209" t="s">
        <v>7175</v>
      </c>
      <c r="J2789" s="209" t="s">
        <v>6321</v>
      </c>
      <c r="K2789" s="209" t="s">
        <v>6321</v>
      </c>
      <c r="L2789" s="209" t="s">
        <v>6321</v>
      </c>
      <c r="M2789" s="209" t="s">
        <v>831</v>
      </c>
    </row>
    <row r="2790" spans="1:13" ht="56.25" x14ac:dyDescent="0.25">
      <c r="A2790" s="202" t="s">
        <v>6321</v>
      </c>
      <c r="B2790">
        <v>405</v>
      </c>
      <c r="C2790" s="203" t="s">
        <v>8234</v>
      </c>
      <c r="D2790" s="205" t="s">
        <v>8235</v>
      </c>
      <c r="E2790" s="202" t="s">
        <v>8236</v>
      </c>
      <c r="F2790" s="204" t="s">
        <v>8237</v>
      </c>
      <c r="G2790" s="204" t="s">
        <v>8238</v>
      </c>
      <c r="H2790" s="204" t="s">
        <v>6578</v>
      </c>
      <c r="I2790" s="204" t="s">
        <v>8239</v>
      </c>
      <c r="J2790" s="204" t="s">
        <v>6321</v>
      </c>
      <c r="K2790" s="204" t="s">
        <v>6321</v>
      </c>
      <c r="L2790" s="204" t="s">
        <v>6321</v>
      </c>
      <c r="M2790" s="204" t="s">
        <v>831</v>
      </c>
    </row>
    <row r="2791" spans="1:13" ht="45" x14ac:dyDescent="0.25">
      <c r="A2791" s="218" t="s">
        <v>31197</v>
      </c>
      <c r="B2791">
        <v>1501</v>
      </c>
      <c r="C2791" s="203" t="s">
        <v>12261</v>
      </c>
      <c r="D2791" s="205" t="s">
        <v>12262</v>
      </c>
      <c r="E2791" s="202" t="s">
        <v>12263</v>
      </c>
      <c r="F2791" s="204" t="s">
        <v>8875</v>
      </c>
      <c r="G2791" s="204" t="s">
        <v>8876</v>
      </c>
      <c r="H2791" s="204" t="s">
        <v>6578</v>
      </c>
      <c r="I2791" s="204" t="s">
        <v>8876</v>
      </c>
      <c r="J2791" s="204" t="s">
        <v>6321</v>
      </c>
      <c r="K2791" s="204" t="s">
        <v>6321</v>
      </c>
      <c r="L2791" s="204" t="s">
        <v>6321</v>
      </c>
      <c r="M2791" s="204" t="s">
        <v>831</v>
      </c>
    </row>
    <row r="2792" spans="1:13" ht="348.75" x14ac:dyDescent="0.25">
      <c r="A2792" s="202" t="s">
        <v>6321</v>
      </c>
      <c r="B2792">
        <v>507</v>
      </c>
      <c r="C2792" s="203" t="s">
        <v>8729</v>
      </c>
      <c r="D2792" s="205" t="s">
        <v>8730</v>
      </c>
      <c r="E2792" s="202" t="s">
        <v>8731</v>
      </c>
      <c r="F2792" s="204" t="s">
        <v>7319</v>
      </c>
      <c r="G2792" s="204" t="s">
        <v>7320</v>
      </c>
      <c r="H2792" s="204" t="s">
        <v>6473</v>
      </c>
      <c r="I2792" s="204" t="s">
        <v>7320</v>
      </c>
      <c r="J2792" s="204" t="s">
        <v>6321</v>
      </c>
      <c r="K2792" s="204" t="s">
        <v>6321</v>
      </c>
      <c r="L2792" s="204" t="s">
        <v>6321</v>
      </c>
      <c r="M2792" s="204" t="s">
        <v>831</v>
      </c>
    </row>
    <row r="2793" spans="1:13" ht="146.25" x14ac:dyDescent="0.25">
      <c r="A2793" s="227" t="s">
        <v>31198</v>
      </c>
      <c r="B2793">
        <v>1970</v>
      </c>
      <c r="C2793" s="207" t="s">
        <v>14026</v>
      </c>
      <c r="D2793" s="208" t="s">
        <v>14027</v>
      </c>
      <c r="E2793" s="206" t="s">
        <v>14028</v>
      </c>
      <c r="F2793" s="209" t="s">
        <v>7461</v>
      </c>
      <c r="G2793" s="209" t="s">
        <v>7462</v>
      </c>
      <c r="H2793" s="209" t="s">
        <v>6439</v>
      </c>
      <c r="I2793" s="209" t="s">
        <v>7462</v>
      </c>
      <c r="J2793" s="209" t="s">
        <v>6321</v>
      </c>
      <c r="K2793" s="209" t="s">
        <v>6321</v>
      </c>
      <c r="L2793" s="209" t="s">
        <v>6321</v>
      </c>
      <c r="M2793" s="209" t="s">
        <v>831</v>
      </c>
    </row>
    <row r="2794" spans="1:13" ht="45" x14ac:dyDescent="0.25">
      <c r="A2794" s="202" t="s">
        <v>12876</v>
      </c>
      <c r="B2794">
        <v>1654</v>
      </c>
      <c r="C2794" s="203" t="s">
        <v>12873</v>
      </c>
      <c r="D2794" s="205" t="s">
        <v>12874</v>
      </c>
      <c r="E2794" s="202" t="s">
        <v>12875</v>
      </c>
      <c r="F2794" s="204" t="s">
        <v>25772</v>
      </c>
      <c r="G2794" s="204" t="s">
        <v>25773</v>
      </c>
      <c r="H2794" s="204" t="s">
        <v>6634</v>
      </c>
      <c r="I2794" s="204" t="s">
        <v>25774</v>
      </c>
      <c r="J2794" s="204" t="s">
        <v>6321</v>
      </c>
      <c r="K2794" s="204" t="s">
        <v>6321</v>
      </c>
      <c r="L2794" s="204" t="s">
        <v>6321</v>
      </c>
      <c r="M2794" s="204" t="s">
        <v>25584</v>
      </c>
    </row>
    <row r="2795" spans="1:13" ht="33.75" x14ac:dyDescent="0.25">
      <c r="A2795" s="202" t="s">
        <v>14032</v>
      </c>
      <c r="B2795">
        <v>1971</v>
      </c>
      <c r="C2795" s="203" t="s">
        <v>14029</v>
      </c>
      <c r="D2795" s="205" t="s">
        <v>14030</v>
      </c>
      <c r="E2795" s="202" t="s">
        <v>14031</v>
      </c>
      <c r="F2795" s="204" t="s">
        <v>8858</v>
      </c>
      <c r="G2795" s="204" t="s">
        <v>8859</v>
      </c>
      <c r="H2795" s="204" t="s">
        <v>6439</v>
      </c>
      <c r="I2795" s="204" t="s">
        <v>8859</v>
      </c>
      <c r="J2795" s="204" t="s">
        <v>6321</v>
      </c>
      <c r="K2795" s="204" t="s">
        <v>6321</v>
      </c>
      <c r="L2795" s="204" t="s">
        <v>6321</v>
      </c>
      <c r="M2795" s="204" t="s">
        <v>831</v>
      </c>
    </row>
    <row r="2796" spans="1:13" ht="67.5" x14ac:dyDescent="0.25">
      <c r="A2796" s="218" t="s">
        <v>31199</v>
      </c>
      <c r="B2796">
        <v>1652</v>
      </c>
      <c r="C2796" s="203" t="s">
        <v>12864</v>
      </c>
      <c r="D2796" s="205" t="s">
        <v>12865</v>
      </c>
      <c r="E2796" s="202" t="s">
        <v>12866</v>
      </c>
      <c r="F2796" s="204" t="s">
        <v>6766</v>
      </c>
      <c r="G2796" s="204" t="s">
        <v>12867</v>
      </c>
      <c r="H2796" s="204" t="s">
        <v>6439</v>
      </c>
      <c r="I2796" s="204" t="s">
        <v>12868</v>
      </c>
      <c r="J2796" s="204" t="s">
        <v>6321</v>
      </c>
      <c r="K2796" s="204" t="s">
        <v>6321</v>
      </c>
      <c r="L2796" s="204" t="s">
        <v>6321</v>
      </c>
      <c r="M2796" s="204" t="s">
        <v>831</v>
      </c>
    </row>
    <row r="2797" spans="1:13" ht="112.5" x14ac:dyDescent="0.25">
      <c r="A2797" s="202" t="s">
        <v>17062</v>
      </c>
      <c r="B2797">
        <v>2776</v>
      </c>
      <c r="C2797" s="203" t="s">
        <v>17059</v>
      </c>
      <c r="D2797" s="205" t="s">
        <v>17060</v>
      </c>
      <c r="E2797" s="202" t="s">
        <v>17061</v>
      </c>
      <c r="F2797" s="204" t="s">
        <v>7010</v>
      </c>
      <c r="G2797" s="204" t="s">
        <v>7011</v>
      </c>
      <c r="H2797" s="204" t="s">
        <v>7012</v>
      </c>
      <c r="I2797" s="204" t="s">
        <v>7011</v>
      </c>
      <c r="J2797" s="204" t="s">
        <v>6321</v>
      </c>
      <c r="K2797" s="204" t="s">
        <v>6321</v>
      </c>
      <c r="L2797" s="204" t="s">
        <v>6321</v>
      </c>
      <c r="M2797" s="204" t="s">
        <v>831</v>
      </c>
    </row>
    <row r="2798" spans="1:13" ht="78.75" x14ac:dyDescent="0.25">
      <c r="A2798" s="206" t="s">
        <v>6321</v>
      </c>
      <c r="B2798">
        <v>508</v>
      </c>
      <c r="C2798" s="207" t="s">
        <v>8732</v>
      </c>
      <c r="D2798" s="208" t="s">
        <v>8733</v>
      </c>
      <c r="E2798" s="206" t="s">
        <v>8734</v>
      </c>
      <c r="F2798" s="209" t="s">
        <v>6673</v>
      </c>
      <c r="G2798" s="209" t="s">
        <v>7502</v>
      </c>
      <c r="H2798" s="209" t="s">
        <v>6473</v>
      </c>
      <c r="I2798" s="209" t="s">
        <v>7502</v>
      </c>
      <c r="J2798" s="209" t="s">
        <v>6321</v>
      </c>
      <c r="K2798" s="209" t="s">
        <v>6321</v>
      </c>
      <c r="L2798" s="209" t="s">
        <v>6321</v>
      </c>
      <c r="M2798" s="209" t="s">
        <v>831</v>
      </c>
    </row>
    <row r="2799" spans="1:13" ht="78.75" x14ac:dyDescent="0.25">
      <c r="A2799" s="206" t="s">
        <v>6321</v>
      </c>
      <c r="B2799">
        <v>2761</v>
      </c>
      <c r="C2799" s="207" t="s">
        <v>16991</v>
      </c>
      <c r="D2799" s="208" t="s">
        <v>16992</v>
      </c>
      <c r="E2799" s="206" t="s">
        <v>16993</v>
      </c>
      <c r="F2799" s="209" t="s">
        <v>8320</v>
      </c>
      <c r="G2799" s="209" t="s">
        <v>8321</v>
      </c>
      <c r="H2799" s="209" t="s">
        <v>6321</v>
      </c>
      <c r="I2799" s="209" t="s">
        <v>8321</v>
      </c>
      <c r="J2799" s="209" t="s">
        <v>6321</v>
      </c>
      <c r="K2799" s="209" t="s">
        <v>6321</v>
      </c>
      <c r="L2799" s="209" t="s">
        <v>6321</v>
      </c>
      <c r="M2799" s="209" t="s">
        <v>831</v>
      </c>
    </row>
    <row r="2800" spans="1:13" ht="112.5" x14ac:dyDescent="0.25">
      <c r="A2800" s="202" t="s">
        <v>8738</v>
      </c>
      <c r="B2800">
        <v>509</v>
      </c>
      <c r="C2800" s="203" t="s">
        <v>8735</v>
      </c>
      <c r="D2800" s="205" t="s">
        <v>8736</v>
      </c>
      <c r="E2800" s="202" t="s">
        <v>8737</v>
      </c>
      <c r="F2800" s="204" t="s">
        <v>8739</v>
      </c>
      <c r="G2800" s="204" t="s">
        <v>8740</v>
      </c>
      <c r="H2800" s="204" t="s">
        <v>6473</v>
      </c>
      <c r="I2800" s="204" t="s">
        <v>8741</v>
      </c>
      <c r="J2800" s="204" t="s">
        <v>6321</v>
      </c>
      <c r="K2800" s="204" t="s">
        <v>6321</v>
      </c>
      <c r="L2800" s="204" t="s">
        <v>6321</v>
      </c>
      <c r="M2800" s="204" t="s">
        <v>831</v>
      </c>
    </row>
    <row r="2801" spans="1:13" ht="67.5" x14ac:dyDescent="0.25">
      <c r="A2801" s="220" t="s">
        <v>31200</v>
      </c>
      <c r="B2801">
        <v>615</v>
      </c>
      <c r="C2801" s="203" t="s">
        <v>9217</v>
      </c>
      <c r="D2801" s="205" t="s">
        <v>9218</v>
      </c>
      <c r="E2801" s="202" t="s">
        <v>9219</v>
      </c>
      <c r="F2801" s="204" t="s">
        <v>9220</v>
      </c>
      <c r="G2801" s="204" t="s">
        <v>9221</v>
      </c>
      <c r="H2801" s="204" t="s">
        <v>7494</v>
      </c>
      <c r="I2801" s="204" t="s">
        <v>9221</v>
      </c>
      <c r="J2801" s="204" t="s">
        <v>6321</v>
      </c>
      <c r="K2801" s="204" t="s">
        <v>6321</v>
      </c>
      <c r="L2801" s="204" t="s">
        <v>6321</v>
      </c>
      <c r="M2801" s="204" t="s">
        <v>831</v>
      </c>
    </row>
    <row r="2802" spans="1:13" ht="180" x14ac:dyDescent="0.25">
      <c r="A2802" s="206" t="s">
        <v>6321</v>
      </c>
      <c r="B2802">
        <v>1972</v>
      </c>
      <c r="C2802" s="207" t="s">
        <v>14033</v>
      </c>
      <c r="D2802" s="208" t="s">
        <v>14034</v>
      </c>
      <c r="E2802" s="206" t="s">
        <v>14035</v>
      </c>
      <c r="F2802" s="209" t="s">
        <v>8858</v>
      </c>
      <c r="G2802" s="209" t="s">
        <v>8859</v>
      </c>
      <c r="H2802" s="209" t="s">
        <v>6439</v>
      </c>
      <c r="I2802" s="209" t="s">
        <v>8859</v>
      </c>
      <c r="J2802" s="209" t="s">
        <v>6321</v>
      </c>
      <c r="K2802" s="209" t="s">
        <v>6321</v>
      </c>
      <c r="L2802" s="209" t="s">
        <v>6321</v>
      </c>
      <c r="M2802" s="209" t="s">
        <v>831</v>
      </c>
    </row>
    <row r="2803" spans="1:13" ht="22.5" x14ac:dyDescent="0.25">
      <c r="A2803" s="206" t="s">
        <v>12244</v>
      </c>
      <c r="B2803">
        <v>1496</v>
      </c>
      <c r="C2803" s="207" t="s">
        <v>12241</v>
      </c>
      <c r="D2803" s="208" t="s">
        <v>12242</v>
      </c>
      <c r="E2803" s="206" t="s">
        <v>12243</v>
      </c>
      <c r="F2803" s="209" t="s">
        <v>6884</v>
      </c>
      <c r="G2803" s="209" t="s">
        <v>6885</v>
      </c>
      <c r="H2803" s="209" t="s">
        <v>6886</v>
      </c>
      <c r="I2803" s="209" t="s">
        <v>6885</v>
      </c>
      <c r="J2803" s="209" t="s">
        <v>6321</v>
      </c>
      <c r="K2803" s="209" t="s">
        <v>6321</v>
      </c>
      <c r="L2803" s="209" t="s">
        <v>6321</v>
      </c>
      <c r="M2803" s="209" t="s">
        <v>831</v>
      </c>
    </row>
    <row r="2804" spans="1:13" ht="78.75" x14ac:dyDescent="0.25">
      <c r="A2804" s="202" t="s">
        <v>6321</v>
      </c>
      <c r="B2804">
        <v>411</v>
      </c>
      <c r="C2804" s="203" t="s">
        <v>8258</v>
      </c>
      <c r="D2804" s="205" t="s">
        <v>8259</v>
      </c>
      <c r="E2804" s="202" t="s">
        <v>8260</v>
      </c>
      <c r="F2804" s="204" t="s">
        <v>8261</v>
      </c>
      <c r="G2804" s="204" t="s">
        <v>8262</v>
      </c>
      <c r="H2804" s="204" t="s">
        <v>6578</v>
      </c>
      <c r="I2804" s="204" t="s">
        <v>8262</v>
      </c>
      <c r="J2804" s="204" t="s">
        <v>6321</v>
      </c>
      <c r="K2804" s="204" t="s">
        <v>6321</v>
      </c>
      <c r="L2804" s="204" t="s">
        <v>6321</v>
      </c>
      <c r="M2804" s="204" t="s">
        <v>831</v>
      </c>
    </row>
    <row r="2805" spans="1:13" ht="67.5" x14ac:dyDescent="0.25">
      <c r="A2805" s="206" t="s">
        <v>6321</v>
      </c>
      <c r="B2805">
        <v>510</v>
      </c>
      <c r="C2805" s="207" t="s">
        <v>8742</v>
      </c>
      <c r="D2805" s="208" t="s">
        <v>8743</v>
      </c>
      <c r="E2805" s="206" t="s">
        <v>8744</v>
      </c>
      <c r="F2805" s="209" t="s">
        <v>6471</v>
      </c>
      <c r="G2805" s="209" t="s">
        <v>6472</v>
      </c>
      <c r="H2805" s="209" t="s">
        <v>6473</v>
      </c>
      <c r="I2805" s="209" t="s">
        <v>6472</v>
      </c>
      <c r="J2805" s="209" t="s">
        <v>6321</v>
      </c>
      <c r="K2805" s="209" t="s">
        <v>6321</v>
      </c>
      <c r="L2805" s="209" t="s">
        <v>6321</v>
      </c>
      <c r="M2805" s="209" t="s">
        <v>831</v>
      </c>
    </row>
    <row r="2806" spans="1:13" ht="112.5" x14ac:dyDescent="0.25">
      <c r="A2806" s="202" t="s">
        <v>4711</v>
      </c>
      <c r="B2806">
        <v>17</v>
      </c>
      <c r="C2806" s="203" t="s">
        <v>6417</v>
      </c>
      <c r="D2806" s="205" t="s">
        <v>6418</v>
      </c>
      <c r="E2806" s="202" t="s">
        <v>4713</v>
      </c>
      <c r="F2806" s="204" t="s">
        <v>6419</v>
      </c>
      <c r="G2806" s="204" t="s">
        <v>6420</v>
      </c>
      <c r="H2806" s="204" t="s">
        <v>6421</v>
      </c>
      <c r="I2806" s="204" t="s">
        <v>6422</v>
      </c>
      <c r="J2806" s="204" t="s">
        <v>6321</v>
      </c>
      <c r="K2806" s="204" t="s">
        <v>6321</v>
      </c>
      <c r="L2806" s="204" t="s">
        <v>6321</v>
      </c>
      <c r="M2806" s="204" t="s">
        <v>6423</v>
      </c>
    </row>
    <row r="2807" spans="1:13" ht="45" x14ac:dyDescent="0.25">
      <c r="A2807" s="218" t="s">
        <v>31201</v>
      </c>
      <c r="B2807">
        <v>1497</v>
      </c>
      <c r="C2807" s="203" t="s">
        <v>12245</v>
      </c>
      <c r="D2807" s="205" t="s">
        <v>12246</v>
      </c>
      <c r="E2807" s="202" t="s">
        <v>12247</v>
      </c>
      <c r="F2807" s="204" t="s">
        <v>8272</v>
      </c>
      <c r="G2807" s="204" t="s">
        <v>8273</v>
      </c>
      <c r="H2807" s="204" t="s">
        <v>7039</v>
      </c>
      <c r="I2807" s="204" t="s">
        <v>8274</v>
      </c>
      <c r="J2807" s="204" t="s">
        <v>6321</v>
      </c>
      <c r="K2807" s="204" t="s">
        <v>6321</v>
      </c>
      <c r="L2807" s="204" t="s">
        <v>6321</v>
      </c>
      <c r="M2807" s="204" t="s">
        <v>831</v>
      </c>
    </row>
    <row r="2808" spans="1:13" ht="67.5" x14ac:dyDescent="0.25">
      <c r="A2808" s="220" t="s">
        <v>31202</v>
      </c>
      <c r="B2808">
        <v>406</v>
      </c>
      <c r="C2808" s="207" t="s">
        <v>8240</v>
      </c>
      <c r="D2808" s="208" t="s">
        <v>8241</v>
      </c>
      <c r="E2808" s="206" t="s">
        <v>8242</v>
      </c>
      <c r="F2808" s="209" t="s">
        <v>8243</v>
      </c>
      <c r="G2808" s="209" t="s">
        <v>8244</v>
      </c>
      <c r="H2808" s="209" t="s">
        <v>7699</v>
      </c>
      <c r="I2808" s="209" t="s">
        <v>8244</v>
      </c>
      <c r="J2808" s="209" t="s">
        <v>6321</v>
      </c>
      <c r="K2808" s="209" t="s">
        <v>6321</v>
      </c>
      <c r="L2808" s="209" t="s">
        <v>6517</v>
      </c>
      <c r="M2808" s="209" t="s">
        <v>831</v>
      </c>
    </row>
    <row r="2809" spans="1:13" ht="45" x14ac:dyDescent="0.25">
      <c r="A2809" s="206" t="s">
        <v>12358</v>
      </c>
      <c r="B2809">
        <v>1526</v>
      </c>
      <c r="C2809" s="207" t="s">
        <v>12355</v>
      </c>
      <c r="D2809" s="208" t="s">
        <v>12356</v>
      </c>
      <c r="E2809" s="206" t="s">
        <v>12357</v>
      </c>
      <c r="F2809" s="209" t="s">
        <v>8320</v>
      </c>
      <c r="G2809" s="209" t="s">
        <v>8321</v>
      </c>
      <c r="H2809" s="209" t="s">
        <v>6321</v>
      </c>
      <c r="I2809" s="209" t="s">
        <v>8321</v>
      </c>
      <c r="J2809" s="209" t="s">
        <v>6321</v>
      </c>
      <c r="K2809" s="209" t="s">
        <v>6321</v>
      </c>
      <c r="L2809" s="209" t="s">
        <v>6321</v>
      </c>
      <c r="M2809" s="209" t="s">
        <v>831</v>
      </c>
    </row>
    <row r="2810" spans="1:13" ht="33.75" x14ac:dyDescent="0.25">
      <c r="A2810" s="206" t="s">
        <v>20837</v>
      </c>
      <c r="B2810">
        <v>3776</v>
      </c>
      <c r="C2810" s="207" t="s">
        <v>20834</v>
      </c>
      <c r="D2810" s="208" t="s">
        <v>20835</v>
      </c>
      <c r="E2810" s="206" t="s">
        <v>20836</v>
      </c>
      <c r="F2810" s="209" t="s">
        <v>8858</v>
      </c>
      <c r="G2810" s="209" t="s">
        <v>8859</v>
      </c>
      <c r="H2810" s="209" t="s">
        <v>6439</v>
      </c>
      <c r="I2810" s="209" t="s">
        <v>8859</v>
      </c>
      <c r="J2810" s="209" t="s">
        <v>6321</v>
      </c>
      <c r="K2810" s="209" t="s">
        <v>6321</v>
      </c>
      <c r="L2810" s="209" t="s">
        <v>6321</v>
      </c>
      <c r="M2810" s="209" t="s">
        <v>6363</v>
      </c>
    </row>
    <row r="2811" spans="1:13" ht="45" x14ac:dyDescent="0.25">
      <c r="A2811" s="206" t="s">
        <v>7366</v>
      </c>
      <c r="B2811">
        <v>212</v>
      </c>
      <c r="C2811" s="207" t="s">
        <v>7363</v>
      </c>
      <c r="D2811" s="208" t="s">
        <v>7364</v>
      </c>
      <c r="E2811" s="206" t="s">
        <v>7365</v>
      </c>
      <c r="F2811" s="209" t="s">
        <v>7367</v>
      </c>
      <c r="G2811" s="209" t="s">
        <v>6353</v>
      </c>
      <c r="H2811" s="209" t="s">
        <v>6329</v>
      </c>
      <c r="I2811" s="209" t="s">
        <v>6354</v>
      </c>
      <c r="J2811" s="209" t="s">
        <v>6347</v>
      </c>
      <c r="K2811" s="209" t="s">
        <v>6321</v>
      </c>
      <c r="L2811" s="209" t="s">
        <v>6321</v>
      </c>
      <c r="M2811" s="209" t="s">
        <v>831</v>
      </c>
    </row>
    <row r="2812" spans="1:13" ht="22.5" x14ac:dyDescent="0.25">
      <c r="A2812" s="202" t="s">
        <v>12290</v>
      </c>
      <c r="B2812">
        <v>1507</v>
      </c>
      <c r="C2812" s="203" t="s">
        <v>12287</v>
      </c>
      <c r="D2812" s="205" t="s">
        <v>12288</v>
      </c>
      <c r="E2812" s="202" t="s">
        <v>12289</v>
      </c>
      <c r="F2812" s="204" t="s">
        <v>11837</v>
      </c>
      <c r="G2812" s="204" t="s">
        <v>11838</v>
      </c>
      <c r="H2812" s="204" t="s">
        <v>11839</v>
      </c>
      <c r="I2812" s="204" t="s">
        <v>11838</v>
      </c>
      <c r="J2812" s="204" t="s">
        <v>6321</v>
      </c>
      <c r="K2812" s="204" t="s">
        <v>6321</v>
      </c>
      <c r="L2812" s="204" t="s">
        <v>6321</v>
      </c>
      <c r="M2812" s="204" t="s">
        <v>831</v>
      </c>
    </row>
    <row r="2813" spans="1:13" ht="67.5" x14ac:dyDescent="0.25">
      <c r="A2813" s="202" t="s">
        <v>14039</v>
      </c>
      <c r="B2813">
        <v>1973</v>
      </c>
      <c r="C2813" s="203" t="s">
        <v>14036</v>
      </c>
      <c r="D2813" s="205" t="s">
        <v>14037</v>
      </c>
      <c r="E2813" s="202" t="s">
        <v>14038</v>
      </c>
      <c r="F2813" s="204" t="s">
        <v>16125</v>
      </c>
      <c r="G2813" s="204" t="s">
        <v>16165</v>
      </c>
      <c r="H2813" s="204" t="s">
        <v>6522</v>
      </c>
      <c r="I2813" s="204" t="s">
        <v>16166</v>
      </c>
      <c r="J2813" s="204" t="s">
        <v>6321</v>
      </c>
      <c r="K2813" s="204" t="s">
        <v>8176</v>
      </c>
      <c r="L2813" s="204" t="s">
        <v>6321</v>
      </c>
      <c r="M2813" s="204" t="s">
        <v>30457</v>
      </c>
    </row>
    <row r="2814" spans="1:13" ht="33.75" x14ac:dyDescent="0.25">
      <c r="A2814" s="202" t="s">
        <v>7443</v>
      </c>
      <c r="B2814">
        <v>225</v>
      </c>
      <c r="C2814" s="203" t="s">
        <v>7440</v>
      </c>
      <c r="D2814" s="205" t="s">
        <v>7441</v>
      </c>
      <c r="E2814" s="202" t="s">
        <v>7442</v>
      </c>
      <c r="F2814" s="204" t="s">
        <v>7010</v>
      </c>
      <c r="G2814" s="204" t="s">
        <v>7011</v>
      </c>
      <c r="H2814" s="204" t="s">
        <v>7012</v>
      </c>
      <c r="I2814" s="204" t="s">
        <v>7011</v>
      </c>
      <c r="J2814" s="204" t="s">
        <v>6321</v>
      </c>
      <c r="K2814" s="204" t="s">
        <v>6321</v>
      </c>
      <c r="L2814" s="204" t="s">
        <v>6321</v>
      </c>
      <c r="M2814" s="204" t="s">
        <v>831</v>
      </c>
    </row>
    <row r="2815" spans="1:13" ht="33.75" x14ac:dyDescent="0.25">
      <c r="A2815" s="206" t="s">
        <v>14708</v>
      </c>
      <c r="B2815">
        <v>2150</v>
      </c>
      <c r="C2815" s="207" t="s">
        <v>14705</v>
      </c>
      <c r="D2815" s="208" t="s">
        <v>14706</v>
      </c>
      <c r="E2815" s="206" t="s">
        <v>14707</v>
      </c>
      <c r="F2815" s="209" t="s">
        <v>6484</v>
      </c>
      <c r="G2815" s="209" t="s">
        <v>6485</v>
      </c>
      <c r="H2815" s="209" t="s">
        <v>6321</v>
      </c>
      <c r="I2815" s="209" t="s">
        <v>6485</v>
      </c>
      <c r="J2815" s="209" t="s">
        <v>6321</v>
      </c>
      <c r="K2815" s="209" t="s">
        <v>6321</v>
      </c>
      <c r="L2815" s="209" t="s">
        <v>6321</v>
      </c>
      <c r="M2815" s="209" t="s">
        <v>831</v>
      </c>
    </row>
    <row r="2816" spans="1:13" ht="123.75" x14ac:dyDescent="0.25">
      <c r="A2816" s="202" t="s">
        <v>6321</v>
      </c>
      <c r="B2816">
        <v>2718</v>
      </c>
      <c r="C2816" s="203" t="s">
        <v>16827</v>
      </c>
      <c r="D2816" s="205" t="s">
        <v>16828</v>
      </c>
      <c r="E2816" s="202" t="s">
        <v>16829</v>
      </c>
      <c r="F2816" s="204" t="s">
        <v>6824</v>
      </c>
      <c r="G2816" s="204" t="s">
        <v>10610</v>
      </c>
      <c r="H2816" s="204" t="s">
        <v>6473</v>
      </c>
      <c r="I2816" s="204" t="s">
        <v>10610</v>
      </c>
      <c r="J2816" s="204" t="s">
        <v>6321</v>
      </c>
      <c r="K2816" s="204" t="s">
        <v>6321</v>
      </c>
      <c r="L2816" s="204" t="s">
        <v>6321</v>
      </c>
      <c r="M2816" s="204" t="s">
        <v>831</v>
      </c>
    </row>
    <row r="2817" spans="1:13" ht="146.25" x14ac:dyDescent="0.25">
      <c r="A2817" s="218" t="s">
        <v>31203</v>
      </c>
      <c r="B2817">
        <v>2183</v>
      </c>
      <c r="C2817" s="203" t="s">
        <v>14837</v>
      </c>
      <c r="D2817" s="205" t="s">
        <v>14838</v>
      </c>
      <c r="E2817" s="202" t="s">
        <v>14839</v>
      </c>
      <c r="F2817" s="204" t="s">
        <v>8320</v>
      </c>
      <c r="G2817" s="204" t="s">
        <v>8321</v>
      </c>
      <c r="H2817" s="204" t="s">
        <v>6321</v>
      </c>
      <c r="I2817" s="204" t="s">
        <v>8321</v>
      </c>
      <c r="J2817" s="204" t="s">
        <v>6321</v>
      </c>
      <c r="K2817" s="204" t="s">
        <v>6321</v>
      </c>
      <c r="L2817" s="204" t="s">
        <v>6321</v>
      </c>
      <c r="M2817" s="204" t="s">
        <v>831</v>
      </c>
    </row>
    <row r="2818" spans="1:13" ht="67.5" x14ac:dyDescent="0.25">
      <c r="A2818" s="220" t="s">
        <v>31204</v>
      </c>
      <c r="B2818">
        <v>787</v>
      </c>
      <c r="C2818" s="207" t="s">
        <v>9567</v>
      </c>
      <c r="D2818" s="208" t="s">
        <v>9568</v>
      </c>
      <c r="E2818" s="206" t="s">
        <v>9569</v>
      </c>
      <c r="F2818" s="209" t="s">
        <v>7319</v>
      </c>
      <c r="G2818" s="209" t="s">
        <v>7320</v>
      </c>
      <c r="H2818" s="209" t="s">
        <v>6473</v>
      </c>
      <c r="I2818" s="209" t="s">
        <v>7320</v>
      </c>
      <c r="J2818" s="209" t="s">
        <v>6321</v>
      </c>
      <c r="K2818" s="209" t="s">
        <v>6321</v>
      </c>
      <c r="L2818" s="209" t="s">
        <v>6321</v>
      </c>
      <c r="M2818" s="209" t="s">
        <v>831</v>
      </c>
    </row>
    <row r="2819" spans="1:13" ht="45" x14ac:dyDescent="0.25">
      <c r="A2819" s="206" t="s">
        <v>18988</v>
      </c>
      <c r="B2819">
        <v>3295</v>
      </c>
      <c r="C2819" s="207" t="s">
        <v>18985</v>
      </c>
      <c r="D2819" s="208" t="s">
        <v>18986</v>
      </c>
      <c r="E2819" s="206" t="s">
        <v>18987</v>
      </c>
      <c r="F2819" s="209" t="s">
        <v>10481</v>
      </c>
      <c r="G2819" s="209" t="s">
        <v>10482</v>
      </c>
      <c r="H2819" s="209" t="s">
        <v>6578</v>
      </c>
      <c r="I2819" s="209" t="s">
        <v>10482</v>
      </c>
      <c r="J2819" s="209" t="s">
        <v>6321</v>
      </c>
      <c r="K2819" s="209" t="s">
        <v>6321</v>
      </c>
      <c r="L2819" s="209" t="s">
        <v>6321</v>
      </c>
      <c r="M2819" s="209" t="s">
        <v>831</v>
      </c>
    </row>
    <row r="2820" spans="1:13" ht="56.25" x14ac:dyDescent="0.25">
      <c r="A2820" s="202" t="s">
        <v>15821</v>
      </c>
      <c r="B2820">
        <v>2433</v>
      </c>
      <c r="C2820" s="203" t="s">
        <v>15818</v>
      </c>
      <c r="D2820" s="205" t="s">
        <v>15819</v>
      </c>
      <c r="E2820" s="202" t="s">
        <v>15820</v>
      </c>
      <c r="F2820" s="204" t="s">
        <v>10362</v>
      </c>
      <c r="G2820" s="204" t="s">
        <v>10363</v>
      </c>
      <c r="H2820" s="204" t="s">
        <v>7589</v>
      </c>
      <c r="I2820" s="204" t="s">
        <v>10364</v>
      </c>
      <c r="J2820" s="204" t="s">
        <v>6321</v>
      </c>
      <c r="K2820" s="204" t="s">
        <v>6321</v>
      </c>
      <c r="L2820" s="204" t="s">
        <v>6321</v>
      </c>
      <c r="M2820" s="204" t="s">
        <v>6363</v>
      </c>
    </row>
    <row r="2821" spans="1:13" ht="45" x14ac:dyDescent="0.25">
      <c r="A2821" s="218" t="s">
        <v>31205</v>
      </c>
      <c r="B2821">
        <v>511</v>
      </c>
      <c r="C2821" s="203" t="s">
        <v>8745</v>
      </c>
      <c r="D2821" s="205" t="s">
        <v>8746</v>
      </c>
      <c r="E2821" s="202" t="s">
        <v>8747</v>
      </c>
      <c r="F2821" s="204" t="s">
        <v>7581</v>
      </c>
      <c r="G2821" s="204" t="s">
        <v>7582</v>
      </c>
      <c r="H2821" s="204" t="s">
        <v>6473</v>
      </c>
      <c r="I2821" s="204" t="s">
        <v>7582</v>
      </c>
      <c r="J2821" s="204" t="s">
        <v>6321</v>
      </c>
      <c r="K2821" s="204" t="s">
        <v>6321</v>
      </c>
      <c r="L2821" s="204" t="s">
        <v>6321</v>
      </c>
      <c r="M2821" s="204" t="s">
        <v>831</v>
      </c>
    </row>
    <row r="2822" spans="1:13" ht="45" x14ac:dyDescent="0.25">
      <c r="A2822" s="206" t="s">
        <v>14043</v>
      </c>
      <c r="B2822">
        <v>1974</v>
      </c>
      <c r="C2822" s="207" t="s">
        <v>14040</v>
      </c>
      <c r="D2822" s="208" t="s">
        <v>14041</v>
      </c>
      <c r="E2822" s="206" t="s">
        <v>14042</v>
      </c>
      <c r="F2822" s="209" t="s">
        <v>8858</v>
      </c>
      <c r="G2822" s="209" t="s">
        <v>8859</v>
      </c>
      <c r="H2822" s="209" t="s">
        <v>6439</v>
      </c>
      <c r="I2822" s="209" t="s">
        <v>8859</v>
      </c>
      <c r="J2822" s="209" t="s">
        <v>6321</v>
      </c>
      <c r="K2822" s="209" t="s">
        <v>6321</v>
      </c>
      <c r="L2822" s="209" t="s">
        <v>6321</v>
      </c>
      <c r="M2822" s="209" t="s">
        <v>831</v>
      </c>
    </row>
    <row r="2823" spans="1:13" ht="33.75" x14ac:dyDescent="0.25">
      <c r="A2823" s="206" t="s">
        <v>19088</v>
      </c>
      <c r="B2823">
        <v>3321</v>
      </c>
      <c r="C2823" s="207" t="s">
        <v>19085</v>
      </c>
      <c r="D2823" s="208" t="s">
        <v>19086</v>
      </c>
      <c r="E2823" s="206" t="s">
        <v>19087</v>
      </c>
      <c r="F2823" s="209" t="s">
        <v>19089</v>
      </c>
      <c r="G2823" s="209" t="s">
        <v>19090</v>
      </c>
      <c r="H2823" s="209" t="s">
        <v>6998</v>
      </c>
      <c r="I2823" s="209" t="s">
        <v>19090</v>
      </c>
      <c r="J2823" s="209" t="s">
        <v>6321</v>
      </c>
      <c r="K2823" s="209" t="s">
        <v>6321</v>
      </c>
      <c r="L2823" s="209" t="s">
        <v>6321</v>
      </c>
      <c r="M2823" s="209" t="s">
        <v>831</v>
      </c>
    </row>
    <row r="2824" spans="1:13" ht="45" x14ac:dyDescent="0.25">
      <c r="A2824" s="220" t="s">
        <v>31206</v>
      </c>
      <c r="B2824">
        <v>223</v>
      </c>
      <c r="C2824" s="203" t="s">
        <v>7429</v>
      </c>
      <c r="D2824" s="205" t="s">
        <v>7430</v>
      </c>
      <c r="E2824" s="202" t="s">
        <v>7431</v>
      </c>
      <c r="F2824" s="204" t="s">
        <v>7432</v>
      </c>
      <c r="G2824" s="204" t="s">
        <v>7433</v>
      </c>
      <c r="H2824" s="204" t="s">
        <v>6439</v>
      </c>
      <c r="I2824" s="204" t="s">
        <v>7433</v>
      </c>
      <c r="J2824" s="204" t="s">
        <v>6321</v>
      </c>
      <c r="K2824" s="204" t="s">
        <v>6321</v>
      </c>
      <c r="L2824" s="204" t="s">
        <v>6321</v>
      </c>
      <c r="M2824" s="204" t="s">
        <v>831</v>
      </c>
    </row>
    <row r="2825" spans="1:13" ht="67.5" x14ac:dyDescent="0.25">
      <c r="A2825" s="202" t="s">
        <v>26033</v>
      </c>
      <c r="B2825">
        <v>3854</v>
      </c>
      <c r="C2825" s="203" t="s">
        <v>26031</v>
      </c>
      <c r="D2825" s="205" t="s">
        <v>31207</v>
      </c>
      <c r="E2825" s="202" t="s">
        <v>26032</v>
      </c>
      <c r="F2825" s="204" t="s">
        <v>6689</v>
      </c>
      <c r="G2825" s="204" t="s">
        <v>6690</v>
      </c>
      <c r="H2825" s="204" t="s">
        <v>6691</v>
      </c>
      <c r="I2825" s="204" t="s">
        <v>6692</v>
      </c>
      <c r="J2825" s="204" t="s">
        <v>6321</v>
      </c>
      <c r="K2825" s="204" t="s">
        <v>25906</v>
      </c>
      <c r="L2825" s="204" t="s">
        <v>6321</v>
      </c>
      <c r="M2825" s="204" t="s">
        <v>25671</v>
      </c>
    </row>
    <row r="2826" spans="1:13" ht="56.25" x14ac:dyDescent="0.25">
      <c r="A2826" s="202" t="s">
        <v>18992</v>
      </c>
      <c r="B2826">
        <v>3296</v>
      </c>
      <c r="C2826" s="203" t="s">
        <v>18989</v>
      </c>
      <c r="D2826" s="205" t="s">
        <v>18990</v>
      </c>
      <c r="E2826" s="202" t="s">
        <v>18991</v>
      </c>
      <c r="F2826" s="204" t="s">
        <v>16299</v>
      </c>
      <c r="G2826" s="204" t="s">
        <v>16300</v>
      </c>
      <c r="H2826" s="204" t="s">
        <v>6746</v>
      </c>
      <c r="I2826" s="204" t="s">
        <v>16300</v>
      </c>
      <c r="J2826" s="204" t="s">
        <v>6321</v>
      </c>
      <c r="K2826" s="204" t="s">
        <v>6321</v>
      </c>
      <c r="L2826" s="204" t="s">
        <v>6321</v>
      </c>
      <c r="M2826" s="204" t="s">
        <v>831</v>
      </c>
    </row>
    <row r="2827" spans="1:13" ht="22.5" x14ac:dyDescent="0.25">
      <c r="A2827" s="202" t="s">
        <v>14047</v>
      </c>
      <c r="B2827">
        <v>1975</v>
      </c>
      <c r="C2827" s="203" t="s">
        <v>14044</v>
      </c>
      <c r="D2827" s="205" t="s">
        <v>14045</v>
      </c>
      <c r="E2827" s="202" t="s">
        <v>14046</v>
      </c>
      <c r="F2827" s="204" t="s">
        <v>6471</v>
      </c>
      <c r="G2827" s="204" t="s">
        <v>6472</v>
      </c>
      <c r="H2827" s="204" t="s">
        <v>6473</v>
      </c>
      <c r="I2827" s="204" t="s">
        <v>6472</v>
      </c>
      <c r="J2827" s="204" t="s">
        <v>6321</v>
      </c>
      <c r="K2827" s="204" t="s">
        <v>6321</v>
      </c>
      <c r="L2827" s="204" t="s">
        <v>6321</v>
      </c>
      <c r="M2827" s="204" t="s">
        <v>831</v>
      </c>
    </row>
    <row r="2828" spans="1:13" ht="56.25" x14ac:dyDescent="0.25">
      <c r="A2828" s="206" t="s">
        <v>18996</v>
      </c>
      <c r="B2828">
        <v>3297</v>
      </c>
      <c r="C2828" s="207" t="s">
        <v>18993</v>
      </c>
      <c r="D2828" s="208" t="s">
        <v>18994</v>
      </c>
      <c r="E2828" s="206" t="s">
        <v>18995</v>
      </c>
      <c r="F2828" s="209" t="s">
        <v>18997</v>
      </c>
      <c r="G2828" s="209" t="s">
        <v>18998</v>
      </c>
      <c r="H2828" s="209" t="s">
        <v>6402</v>
      </c>
      <c r="I2828" s="209" t="s">
        <v>18998</v>
      </c>
      <c r="J2828" s="209" t="s">
        <v>6321</v>
      </c>
      <c r="K2828" s="209" t="s">
        <v>6321</v>
      </c>
      <c r="L2828" s="209" t="s">
        <v>6321</v>
      </c>
      <c r="M2828" s="209" t="s">
        <v>831</v>
      </c>
    </row>
    <row r="2829" spans="1:13" ht="33.75" x14ac:dyDescent="0.25">
      <c r="A2829" s="202" t="s">
        <v>19278</v>
      </c>
      <c r="B2829">
        <v>3368</v>
      </c>
      <c r="C2829" s="203" t="s">
        <v>19275</v>
      </c>
      <c r="D2829" s="205" t="s">
        <v>19276</v>
      </c>
      <c r="E2829" s="202" t="s">
        <v>19277</v>
      </c>
      <c r="F2829" s="204" t="s">
        <v>6484</v>
      </c>
      <c r="G2829" s="204" t="s">
        <v>6485</v>
      </c>
      <c r="H2829" s="204" t="s">
        <v>6321</v>
      </c>
      <c r="I2829" s="204" t="s">
        <v>6485</v>
      </c>
      <c r="J2829" s="204" t="s">
        <v>6321</v>
      </c>
      <c r="K2829" s="204" t="s">
        <v>6321</v>
      </c>
      <c r="L2829" s="204" t="s">
        <v>6321</v>
      </c>
      <c r="M2829" s="204" t="s">
        <v>831</v>
      </c>
    </row>
    <row r="2830" spans="1:13" ht="112.5" x14ac:dyDescent="0.25">
      <c r="A2830" s="202" t="s">
        <v>17176</v>
      </c>
      <c r="B2830">
        <v>2806</v>
      </c>
      <c r="C2830" s="203" t="s">
        <v>17173</v>
      </c>
      <c r="D2830" s="205" t="s">
        <v>17174</v>
      </c>
      <c r="E2830" s="202" t="s">
        <v>17175</v>
      </c>
      <c r="F2830" s="204" t="s">
        <v>16592</v>
      </c>
      <c r="G2830" s="204" t="s">
        <v>16593</v>
      </c>
      <c r="H2830" s="204" t="s">
        <v>7589</v>
      </c>
      <c r="I2830" s="204" t="s">
        <v>16593</v>
      </c>
      <c r="J2830" s="204" t="s">
        <v>6321</v>
      </c>
      <c r="K2830" s="204" t="s">
        <v>6321</v>
      </c>
      <c r="L2830" s="204" t="s">
        <v>6321</v>
      </c>
      <c r="M2830" s="204" t="s">
        <v>831</v>
      </c>
    </row>
    <row r="2831" spans="1:13" ht="135" x14ac:dyDescent="0.25">
      <c r="A2831" s="202" t="s">
        <v>6321</v>
      </c>
      <c r="B2831">
        <v>409</v>
      </c>
      <c r="C2831" s="203" t="s">
        <v>8252</v>
      </c>
      <c r="D2831" s="205" t="s">
        <v>8253</v>
      </c>
      <c r="E2831" s="202" t="s">
        <v>8254</v>
      </c>
      <c r="F2831" s="204" t="s">
        <v>6689</v>
      </c>
      <c r="G2831" s="204" t="s">
        <v>6690</v>
      </c>
      <c r="H2831" s="204" t="s">
        <v>6691</v>
      </c>
      <c r="I2831" s="204" t="s">
        <v>6692</v>
      </c>
      <c r="J2831" s="204" t="s">
        <v>6321</v>
      </c>
      <c r="K2831" s="204" t="s">
        <v>6321</v>
      </c>
      <c r="L2831" s="204" t="s">
        <v>6321</v>
      </c>
      <c r="M2831" s="204" t="s">
        <v>831</v>
      </c>
    </row>
    <row r="2832" spans="1:13" ht="101.25" x14ac:dyDescent="0.25">
      <c r="A2832" s="202" t="s">
        <v>6321</v>
      </c>
      <c r="B2832">
        <v>239</v>
      </c>
      <c r="C2832" s="203" t="s">
        <v>7507</v>
      </c>
      <c r="D2832" s="205" t="s">
        <v>7508</v>
      </c>
      <c r="E2832" s="202" t="s">
        <v>7509</v>
      </c>
      <c r="F2832" s="204" t="s">
        <v>7510</v>
      </c>
      <c r="G2832" s="204" t="s">
        <v>7511</v>
      </c>
      <c r="H2832" s="204" t="s">
        <v>6510</v>
      </c>
      <c r="I2832" s="204" t="s">
        <v>7512</v>
      </c>
      <c r="J2832" s="204" t="s">
        <v>6321</v>
      </c>
      <c r="K2832" s="204" t="s">
        <v>6321</v>
      </c>
      <c r="L2832" s="204" t="s">
        <v>6517</v>
      </c>
      <c r="M2832" s="204" t="s">
        <v>831</v>
      </c>
    </row>
    <row r="2833" spans="1:13" ht="45" x14ac:dyDescent="0.25">
      <c r="A2833" s="206" t="s">
        <v>16241</v>
      </c>
      <c r="B2833">
        <v>2567</v>
      </c>
      <c r="C2833" s="207" t="s">
        <v>16238</v>
      </c>
      <c r="D2833" s="208" t="s">
        <v>16239</v>
      </c>
      <c r="E2833" s="206" t="s">
        <v>16240</v>
      </c>
      <c r="F2833" s="209" t="s">
        <v>6437</v>
      </c>
      <c r="G2833" s="209" t="s">
        <v>6438</v>
      </c>
      <c r="H2833" s="209" t="s">
        <v>6439</v>
      </c>
      <c r="I2833" s="209" t="s">
        <v>6440</v>
      </c>
      <c r="J2833" s="209" t="s">
        <v>6321</v>
      </c>
      <c r="K2833" s="209" t="s">
        <v>6321</v>
      </c>
      <c r="L2833" s="209" t="s">
        <v>6321</v>
      </c>
      <c r="M2833" s="209" t="s">
        <v>831</v>
      </c>
    </row>
    <row r="2834" spans="1:13" ht="123.75" x14ac:dyDescent="0.25">
      <c r="A2834" s="206" t="s">
        <v>8751</v>
      </c>
      <c r="B2834">
        <v>512</v>
      </c>
      <c r="C2834" s="207" t="s">
        <v>8748</v>
      </c>
      <c r="D2834" s="208" t="s">
        <v>8749</v>
      </c>
      <c r="E2834" s="206" t="s">
        <v>8750</v>
      </c>
      <c r="F2834" s="209" t="s">
        <v>6471</v>
      </c>
      <c r="G2834" s="209" t="s">
        <v>6472</v>
      </c>
      <c r="H2834" s="209" t="s">
        <v>6473</v>
      </c>
      <c r="I2834" s="209" t="s">
        <v>6472</v>
      </c>
      <c r="J2834" s="209" t="s">
        <v>6321</v>
      </c>
      <c r="K2834" s="209" t="s">
        <v>6321</v>
      </c>
      <c r="L2834" s="209" t="s">
        <v>6321</v>
      </c>
      <c r="M2834" s="209" t="s">
        <v>831</v>
      </c>
    </row>
    <row r="2835" spans="1:13" ht="78.75" x14ac:dyDescent="0.25">
      <c r="A2835" s="202" t="s">
        <v>19002</v>
      </c>
      <c r="B2835">
        <v>3298</v>
      </c>
      <c r="C2835" s="203" t="s">
        <v>18999</v>
      </c>
      <c r="D2835" s="205" t="s">
        <v>19000</v>
      </c>
      <c r="E2835" s="202" t="s">
        <v>19001</v>
      </c>
      <c r="F2835" s="204" t="s">
        <v>19003</v>
      </c>
      <c r="G2835" s="204" t="s">
        <v>19004</v>
      </c>
      <c r="H2835" s="204" t="s">
        <v>19005</v>
      </c>
      <c r="I2835" s="204" t="s">
        <v>19006</v>
      </c>
      <c r="J2835" s="204" t="s">
        <v>6321</v>
      </c>
      <c r="K2835" s="204" t="s">
        <v>6321</v>
      </c>
      <c r="L2835" s="204" t="s">
        <v>6321</v>
      </c>
      <c r="M2835" s="204" t="s">
        <v>831</v>
      </c>
    </row>
    <row r="2836" spans="1:13" ht="67.5" x14ac:dyDescent="0.25">
      <c r="A2836" s="218" t="s">
        <v>31208</v>
      </c>
      <c r="B2836">
        <v>814</v>
      </c>
      <c r="C2836" s="203" t="s">
        <v>9626</v>
      </c>
      <c r="D2836" s="205" t="s">
        <v>9627</v>
      </c>
      <c r="E2836" s="202" t="s">
        <v>9628</v>
      </c>
      <c r="F2836" s="204" t="s">
        <v>9629</v>
      </c>
      <c r="G2836" s="204" t="s">
        <v>9630</v>
      </c>
      <c r="H2836" s="204" t="s">
        <v>6421</v>
      </c>
      <c r="I2836" s="204" t="s">
        <v>9630</v>
      </c>
      <c r="J2836" s="204" t="s">
        <v>6321</v>
      </c>
      <c r="K2836" s="204" t="s">
        <v>6321</v>
      </c>
      <c r="L2836" s="204" t="s">
        <v>6321</v>
      </c>
      <c r="M2836" s="204" t="s">
        <v>831</v>
      </c>
    </row>
    <row r="2837" spans="1:13" ht="22.5" x14ac:dyDescent="0.25">
      <c r="A2837" s="202" t="s">
        <v>6873</v>
      </c>
      <c r="B2837">
        <v>112</v>
      </c>
      <c r="C2837" s="203" t="s">
        <v>6870</v>
      </c>
      <c r="D2837" s="205" t="s">
        <v>6871</v>
      </c>
      <c r="E2837" s="202" t="s">
        <v>6872</v>
      </c>
      <c r="F2837" s="204" t="s">
        <v>6471</v>
      </c>
      <c r="G2837" s="204" t="s">
        <v>6472</v>
      </c>
      <c r="H2837" s="204" t="s">
        <v>6473</v>
      </c>
      <c r="I2837" s="204" t="s">
        <v>6472</v>
      </c>
      <c r="J2837" s="204" t="s">
        <v>6321</v>
      </c>
      <c r="K2837" s="204" t="s">
        <v>6321</v>
      </c>
      <c r="L2837" s="204" t="s">
        <v>6321</v>
      </c>
      <c r="M2837" s="204" t="s">
        <v>831</v>
      </c>
    </row>
    <row r="2838" spans="1:13" ht="56.25" x14ac:dyDescent="0.25">
      <c r="A2838" s="206" t="s">
        <v>14051</v>
      </c>
      <c r="B2838">
        <v>1976</v>
      </c>
      <c r="C2838" s="207" t="s">
        <v>14048</v>
      </c>
      <c r="D2838" s="208" t="s">
        <v>14049</v>
      </c>
      <c r="E2838" s="206" t="s">
        <v>14050</v>
      </c>
      <c r="F2838" s="209" t="s">
        <v>14052</v>
      </c>
      <c r="G2838" s="209" t="s">
        <v>14053</v>
      </c>
      <c r="H2838" s="209" t="s">
        <v>6473</v>
      </c>
      <c r="I2838" s="209" t="s">
        <v>14054</v>
      </c>
      <c r="J2838" s="209" t="s">
        <v>6321</v>
      </c>
      <c r="K2838" s="209" t="s">
        <v>6321</v>
      </c>
      <c r="L2838" s="209" t="s">
        <v>6321</v>
      </c>
      <c r="M2838" s="209" t="s">
        <v>831</v>
      </c>
    </row>
    <row r="2839" spans="1:13" ht="56.25" x14ac:dyDescent="0.25">
      <c r="A2839" s="202" t="s">
        <v>9888</v>
      </c>
      <c r="B2839">
        <v>885</v>
      </c>
      <c r="C2839" s="203" t="s">
        <v>9885</v>
      </c>
      <c r="D2839" s="205" t="s">
        <v>9886</v>
      </c>
      <c r="E2839" s="202" t="s">
        <v>9887</v>
      </c>
      <c r="F2839" s="204" t="s">
        <v>9889</v>
      </c>
      <c r="G2839" s="204" t="s">
        <v>9890</v>
      </c>
      <c r="H2839" s="204" t="s">
        <v>6578</v>
      </c>
      <c r="I2839" s="204" t="s">
        <v>9891</v>
      </c>
      <c r="J2839" s="204" t="s">
        <v>6321</v>
      </c>
      <c r="K2839" s="204" t="s">
        <v>6321</v>
      </c>
      <c r="L2839" s="204" t="s">
        <v>6321</v>
      </c>
      <c r="M2839" s="204" t="s">
        <v>6330</v>
      </c>
    </row>
    <row r="2840" spans="1:13" ht="101.25" x14ac:dyDescent="0.25">
      <c r="A2840" s="206" t="s">
        <v>8759</v>
      </c>
      <c r="B2840">
        <v>514</v>
      </c>
      <c r="C2840" s="207" t="s">
        <v>8756</v>
      </c>
      <c r="D2840" s="208" t="s">
        <v>8757</v>
      </c>
      <c r="E2840" s="206" t="s">
        <v>8758</v>
      </c>
      <c r="F2840" s="209" t="s">
        <v>6471</v>
      </c>
      <c r="G2840" s="209" t="s">
        <v>6472</v>
      </c>
      <c r="H2840" s="209" t="s">
        <v>6473</v>
      </c>
      <c r="I2840" s="209" t="s">
        <v>6472</v>
      </c>
      <c r="J2840" s="209" t="s">
        <v>6321</v>
      </c>
      <c r="K2840" s="209" t="s">
        <v>6321</v>
      </c>
      <c r="L2840" s="209" t="s">
        <v>6321</v>
      </c>
      <c r="M2840" s="209" t="s">
        <v>831</v>
      </c>
    </row>
    <row r="2841" spans="1:13" ht="45" x14ac:dyDescent="0.25">
      <c r="A2841" s="206" t="s">
        <v>17835</v>
      </c>
      <c r="B2841">
        <v>3011</v>
      </c>
      <c r="C2841" s="207" t="s">
        <v>17832</v>
      </c>
      <c r="D2841" s="208" t="s">
        <v>17833</v>
      </c>
      <c r="E2841" s="206" t="s">
        <v>17834</v>
      </c>
      <c r="F2841" s="209" t="s">
        <v>7153</v>
      </c>
      <c r="G2841" s="209" t="s">
        <v>7154</v>
      </c>
      <c r="H2841" s="209" t="s">
        <v>6473</v>
      </c>
      <c r="I2841" s="209" t="s">
        <v>7154</v>
      </c>
      <c r="J2841" s="209" t="s">
        <v>6321</v>
      </c>
      <c r="K2841" s="209" t="s">
        <v>6321</v>
      </c>
      <c r="L2841" s="209" t="s">
        <v>6321</v>
      </c>
      <c r="M2841" s="209" t="s">
        <v>831</v>
      </c>
    </row>
    <row r="2842" spans="1:13" ht="33.75" x14ac:dyDescent="0.25">
      <c r="A2842" s="206" t="s">
        <v>19010</v>
      </c>
      <c r="B2842">
        <v>3299</v>
      </c>
      <c r="C2842" s="207" t="s">
        <v>19007</v>
      </c>
      <c r="D2842" s="208" t="s">
        <v>19008</v>
      </c>
      <c r="E2842" s="206" t="s">
        <v>19009</v>
      </c>
      <c r="F2842" s="209" t="s">
        <v>6824</v>
      </c>
      <c r="G2842" s="209" t="s">
        <v>6825</v>
      </c>
      <c r="H2842" s="209" t="s">
        <v>6473</v>
      </c>
      <c r="I2842" s="209" t="s">
        <v>6825</v>
      </c>
      <c r="J2842" s="209" t="s">
        <v>6321</v>
      </c>
      <c r="K2842" s="209" t="s">
        <v>6321</v>
      </c>
      <c r="L2842" s="209" t="s">
        <v>6321</v>
      </c>
      <c r="M2842" s="209" t="s">
        <v>831</v>
      </c>
    </row>
    <row r="2843" spans="1:13" ht="146.25" x14ac:dyDescent="0.25">
      <c r="A2843" s="206" t="s">
        <v>6321</v>
      </c>
      <c r="B2843">
        <v>1532</v>
      </c>
      <c r="C2843" s="207" t="s">
        <v>12382</v>
      </c>
      <c r="D2843" s="208" t="s">
        <v>12383</v>
      </c>
      <c r="E2843" s="206" t="s">
        <v>12384</v>
      </c>
      <c r="F2843" s="209" t="s">
        <v>6484</v>
      </c>
      <c r="G2843" s="209" t="s">
        <v>6485</v>
      </c>
      <c r="H2843" s="209" t="s">
        <v>6321</v>
      </c>
      <c r="I2843" s="209" t="s">
        <v>6485</v>
      </c>
      <c r="J2843" s="209" t="s">
        <v>6321</v>
      </c>
      <c r="K2843" s="209" t="s">
        <v>6321</v>
      </c>
      <c r="L2843" s="209" t="s">
        <v>6321</v>
      </c>
      <c r="M2843" s="209" t="s">
        <v>25584</v>
      </c>
    </row>
    <row r="2844" spans="1:13" ht="45" x14ac:dyDescent="0.25">
      <c r="A2844" s="206" t="s">
        <v>12895</v>
      </c>
      <c r="B2844">
        <v>1659</v>
      </c>
      <c r="C2844" s="207" t="s">
        <v>12892</v>
      </c>
      <c r="D2844" s="208" t="s">
        <v>12893</v>
      </c>
      <c r="E2844" s="206" t="s">
        <v>12894</v>
      </c>
      <c r="F2844" s="209" t="s">
        <v>6689</v>
      </c>
      <c r="G2844" s="209" t="s">
        <v>6690</v>
      </c>
      <c r="H2844" s="209" t="s">
        <v>6691</v>
      </c>
      <c r="I2844" s="209" t="s">
        <v>6692</v>
      </c>
      <c r="J2844" s="209" t="s">
        <v>6321</v>
      </c>
      <c r="K2844" s="209" t="s">
        <v>6321</v>
      </c>
      <c r="L2844" s="209" t="s">
        <v>6321</v>
      </c>
      <c r="M2844" s="209" t="s">
        <v>831</v>
      </c>
    </row>
    <row r="2845" spans="1:13" ht="56.25" x14ac:dyDescent="0.25">
      <c r="A2845" s="206" t="s">
        <v>12251</v>
      </c>
      <c r="B2845">
        <v>1498</v>
      </c>
      <c r="C2845" s="207" t="s">
        <v>12248</v>
      </c>
      <c r="D2845" s="208" t="s">
        <v>12249</v>
      </c>
      <c r="E2845" s="206" t="s">
        <v>12250</v>
      </c>
      <c r="F2845" s="209" t="s">
        <v>12252</v>
      </c>
      <c r="G2845" s="209" t="s">
        <v>12253</v>
      </c>
      <c r="H2845" s="209" t="s">
        <v>7589</v>
      </c>
      <c r="I2845" s="209" t="s">
        <v>12254</v>
      </c>
      <c r="J2845" s="209" t="s">
        <v>6321</v>
      </c>
      <c r="K2845" s="209" t="s">
        <v>6321</v>
      </c>
      <c r="L2845" s="209" t="s">
        <v>6321</v>
      </c>
      <c r="M2845" s="209" t="s">
        <v>831</v>
      </c>
    </row>
    <row r="2846" spans="1:13" ht="45" x14ac:dyDescent="0.25">
      <c r="A2846" s="206" t="s">
        <v>6877</v>
      </c>
      <c r="B2846">
        <v>113</v>
      </c>
      <c r="C2846" s="207" t="s">
        <v>6874</v>
      </c>
      <c r="D2846" s="208" t="s">
        <v>6875</v>
      </c>
      <c r="E2846" s="206" t="s">
        <v>6876</v>
      </c>
      <c r="F2846" s="209" t="s">
        <v>6878</v>
      </c>
      <c r="G2846" s="209" t="s">
        <v>6879</v>
      </c>
      <c r="H2846" s="209" t="s">
        <v>6439</v>
      </c>
      <c r="I2846" s="209" t="s">
        <v>6879</v>
      </c>
      <c r="J2846" s="209" t="s">
        <v>6321</v>
      </c>
      <c r="K2846" s="209" t="s">
        <v>6321</v>
      </c>
      <c r="L2846" s="209" t="s">
        <v>6321</v>
      </c>
      <c r="M2846" s="209" t="s">
        <v>831</v>
      </c>
    </row>
    <row r="2847" spans="1:13" ht="123.75" x14ac:dyDescent="0.25">
      <c r="A2847" s="202" t="s">
        <v>6321</v>
      </c>
      <c r="B2847">
        <v>407</v>
      </c>
      <c r="C2847" s="203" t="s">
        <v>8245</v>
      </c>
      <c r="D2847" s="205" t="s">
        <v>8246</v>
      </c>
      <c r="E2847" s="202" t="s">
        <v>8247</v>
      </c>
      <c r="F2847" s="204" t="s">
        <v>6673</v>
      </c>
      <c r="G2847" s="204" t="s">
        <v>6674</v>
      </c>
      <c r="H2847" s="204" t="s">
        <v>6473</v>
      </c>
      <c r="I2847" s="204" t="s">
        <v>6674</v>
      </c>
      <c r="J2847" s="204" t="s">
        <v>6321</v>
      </c>
      <c r="K2847" s="204" t="s">
        <v>6321</v>
      </c>
      <c r="L2847" s="204" t="s">
        <v>6321</v>
      </c>
      <c r="M2847" s="204" t="s">
        <v>831</v>
      </c>
    </row>
    <row r="2848" spans="1:13" ht="101.25" x14ac:dyDescent="0.25">
      <c r="A2848" s="202" t="s">
        <v>5505</v>
      </c>
      <c r="B2848">
        <v>961</v>
      </c>
      <c r="C2848" s="203" t="s">
        <v>10195</v>
      </c>
      <c r="D2848" s="205" t="s">
        <v>10196</v>
      </c>
      <c r="E2848" s="202" t="s">
        <v>5748</v>
      </c>
      <c r="F2848" s="204" t="s">
        <v>10197</v>
      </c>
      <c r="G2848" s="204" t="s">
        <v>10198</v>
      </c>
      <c r="H2848" s="204" t="s">
        <v>6447</v>
      </c>
      <c r="I2848" s="204" t="s">
        <v>10199</v>
      </c>
      <c r="J2848" s="204" t="s">
        <v>6321</v>
      </c>
      <c r="K2848" s="204" t="s">
        <v>6321</v>
      </c>
      <c r="L2848" s="204" t="s">
        <v>7273</v>
      </c>
      <c r="M2848" s="204" t="s">
        <v>831</v>
      </c>
    </row>
    <row r="2849" spans="1:13" ht="90" x14ac:dyDescent="0.25">
      <c r="A2849" s="218" t="s">
        <v>31209</v>
      </c>
      <c r="B2849">
        <v>4631</v>
      </c>
      <c r="C2849" s="203" t="s">
        <v>23935</v>
      </c>
      <c r="D2849" s="205" t="s">
        <v>23936</v>
      </c>
      <c r="E2849" s="202" t="s">
        <v>23937</v>
      </c>
      <c r="F2849" s="204" t="s">
        <v>17904</v>
      </c>
      <c r="G2849" s="204" t="s">
        <v>8315</v>
      </c>
      <c r="H2849" s="204" t="s">
        <v>6480</v>
      </c>
      <c r="I2849" s="204" t="s">
        <v>11549</v>
      </c>
      <c r="J2849" s="204" t="s">
        <v>6321</v>
      </c>
      <c r="K2849" s="204" t="s">
        <v>6321</v>
      </c>
      <c r="L2849" s="204" t="s">
        <v>6321</v>
      </c>
      <c r="M2849" s="204" t="s">
        <v>831</v>
      </c>
    </row>
    <row r="2850" spans="1:13" ht="45" x14ac:dyDescent="0.25">
      <c r="A2850" s="202" t="s">
        <v>17839</v>
      </c>
      <c r="B2850">
        <v>3012</v>
      </c>
      <c r="C2850" s="203" t="s">
        <v>17836</v>
      </c>
      <c r="D2850" s="205" t="s">
        <v>17837</v>
      </c>
      <c r="E2850" s="202" t="s">
        <v>17838</v>
      </c>
      <c r="F2850" s="204" t="s">
        <v>6766</v>
      </c>
      <c r="G2850" s="204" t="s">
        <v>6767</v>
      </c>
      <c r="H2850" s="204" t="s">
        <v>6439</v>
      </c>
      <c r="I2850" s="204" t="s">
        <v>6768</v>
      </c>
      <c r="J2850" s="204" t="s">
        <v>6321</v>
      </c>
      <c r="K2850" s="204" t="s">
        <v>6321</v>
      </c>
      <c r="L2850" s="204" t="s">
        <v>6321</v>
      </c>
      <c r="M2850" s="204" t="s">
        <v>831</v>
      </c>
    </row>
    <row r="2851" spans="1:13" ht="78.75" x14ac:dyDescent="0.25">
      <c r="A2851" s="202" t="s">
        <v>14058</v>
      </c>
      <c r="B2851">
        <v>1977</v>
      </c>
      <c r="C2851" s="203" t="s">
        <v>14055</v>
      </c>
      <c r="D2851" s="205" t="s">
        <v>14056</v>
      </c>
      <c r="E2851" s="202" t="s">
        <v>14057</v>
      </c>
      <c r="F2851" s="204" t="s">
        <v>14059</v>
      </c>
      <c r="G2851" s="204" t="s">
        <v>14060</v>
      </c>
      <c r="H2851" s="204" t="s">
        <v>6402</v>
      </c>
      <c r="I2851" s="204" t="s">
        <v>14061</v>
      </c>
      <c r="J2851" s="204" t="s">
        <v>8085</v>
      </c>
      <c r="K2851" s="204" t="s">
        <v>6321</v>
      </c>
      <c r="L2851" s="204" t="s">
        <v>6321</v>
      </c>
      <c r="M2851" s="204" t="s">
        <v>831</v>
      </c>
    </row>
    <row r="2852" spans="1:13" ht="56.25" x14ac:dyDescent="0.25">
      <c r="A2852" s="202" t="s">
        <v>20826</v>
      </c>
      <c r="B2852">
        <v>3773</v>
      </c>
      <c r="C2852" s="203" t="s">
        <v>20823</v>
      </c>
      <c r="D2852" s="205" t="s">
        <v>20824</v>
      </c>
      <c r="E2852" s="202" t="s">
        <v>20825</v>
      </c>
      <c r="F2852" s="204" t="s">
        <v>8320</v>
      </c>
      <c r="G2852" s="204" t="s">
        <v>8321</v>
      </c>
      <c r="H2852" s="204" t="s">
        <v>6321</v>
      </c>
      <c r="I2852" s="204" t="s">
        <v>8321</v>
      </c>
      <c r="J2852" s="204" t="s">
        <v>6321</v>
      </c>
      <c r="K2852" s="204" t="s">
        <v>6321</v>
      </c>
      <c r="L2852" s="204" t="s">
        <v>6321</v>
      </c>
      <c r="M2852" s="204" t="s">
        <v>831</v>
      </c>
    </row>
    <row r="2853" spans="1:13" ht="45" x14ac:dyDescent="0.25">
      <c r="A2853" s="206" t="s">
        <v>12872</v>
      </c>
      <c r="B2853">
        <v>1653</v>
      </c>
      <c r="C2853" s="207" t="s">
        <v>12869</v>
      </c>
      <c r="D2853" s="208" t="s">
        <v>12870</v>
      </c>
      <c r="E2853" s="206" t="s">
        <v>12871</v>
      </c>
      <c r="F2853" s="209" t="s">
        <v>7466</v>
      </c>
      <c r="G2853" s="209" t="s">
        <v>7467</v>
      </c>
      <c r="H2853" s="209" t="s">
        <v>7039</v>
      </c>
      <c r="I2853" s="209" t="s">
        <v>7467</v>
      </c>
      <c r="J2853" s="209" t="s">
        <v>6321</v>
      </c>
      <c r="K2853" s="209" t="s">
        <v>6321</v>
      </c>
      <c r="L2853" s="209" t="s">
        <v>6321</v>
      </c>
      <c r="M2853" s="209" t="s">
        <v>831</v>
      </c>
    </row>
    <row r="2854" spans="1:13" ht="90" x14ac:dyDescent="0.25">
      <c r="A2854" s="206" t="s">
        <v>31210</v>
      </c>
      <c r="B2854">
        <v>410</v>
      </c>
      <c r="C2854" s="207" t="s">
        <v>8255</v>
      </c>
      <c r="D2854" s="208" t="s">
        <v>8256</v>
      </c>
      <c r="E2854" s="206" t="s">
        <v>8257</v>
      </c>
      <c r="F2854" s="209" t="s">
        <v>6689</v>
      </c>
      <c r="G2854" s="209" t="s">
        <v>6690</v>
      </c>
      <c r="H2854" s="209" t="s">
        <v>6691</v>
      </c>
      <c r="I2854" s="209" t="s">
        <v>6692</v>
      </c>
      <c r="J2854" s="209" t="s">
        <v>6321</v>
      </c>
      <c r="K2854" s="209" t="s">
        <v>6321</v>
      </c>
      <c r="L2854" s="209" t="s">
        <v>6321</v>
      </c>
      <c r="M2854" s="209" t="s">
        <v>831</v>
      </c>
    </row>
    <row r="2855" spans="1:13" ht="67.5" x14ac:dyDescent="0.25">
      <c r="A2855" s="202" t="s">
        <v>6321</v>
      </c>
      <c r="B2855">
        <v>515</v>
      </c>
      <c r="C2855" s="203" t="s">
        <v>8760</v>
      </c>
      <c r="D2855" s="205" t="s">
        <v>8761</v>
      </c>
      <c r="E2855" s="202" t="s">
        <v>8762</v>
      </c>
      <c r="F2855" s="204" t="s">
        <v>8720</v>
      </c>
      <c r="G2855" s="204" t="s">
        <v>8721</v>
      </c>
      <c r="H2855" s="204" t="s">
        <v>6886</v>
      </c>
      <c r="I2855" s="204" t="s">
        <v>8721</v>
      </c>
      <c r="J2855" s="204" t="s">
        <v>6321</v>
      </c>
      <c r="K2855" s="204" t="s">
        <v>6321</v>
      </c>
      <c r="L2855" s="204" t="s">
        <v>6321</v>
      </c>
      <c r="M2855" s="204" t="s">
        <v>831</v>
      </c>
    </row>
    <row r="2856" spans="1:13" ht="56.25" x14ac:dyDescent="0.25">
      <c r="A2856" s="206" t="s">
        <v>14095</v>
      </c>
      <c r="B2856">
        <v>1986</v>
      </c>
      <c r="C2856" s="207" t="s">
        <v>14093</v>
      </c>
      <c r="D2856" s="208" t="s">
        <v>25813</v>
      </c>
      <c r="E2856" s="206" t="s">
        <v>14094</v>
      </c>
      <c r="F2856" s="209" t="s">
        <v>14096</v>
      </c>
      <c r="G2856" s="209" t="s">
        <v>14097</v>
      </c>
      <c r="H2856" s="209" t="s">
        <v>7479</v>
      </c>
      <c r="I2856" s="209" t="s">
        <v>14097</v>
      </c>
      <c r="J2856" s="209" t="s">
        <v>6321</v>
      </c>
      <c r="K2856" s="209" t="s">
        <v>6321</v>
      </c>
      <c r="L2856" s="209" t="s">
        <v>6321</v>
      </c>
      <c r="M2856" s="209" t="s">
        <v>831</v>
      </c>
    </row>
    <row r="2857" spans="1:13" ht="56.25" x14ac:dyDescent="0.25">
      <c r="A2857" s="202" t="s">
        <v>14101</v>
      </c>
      <c r="B2857">
        <v>1987</v>
      </c>
      <c r="C2857" s="203" t="s">
        <v>14098</v>
      </c>
      <c r="D2857" s="205" t="s">
        <v>14099</v>
      </c>
      <c r="E2857" s="202" t="s">
        <v>14100</v>
      </c>
      <c r="F2857" s="204" t="s">
        <v>10467</v>
      </c>
      <c r="G2857" s="204" t="s">
        <v>10468</v>
      </c>
      <c r="H2857" s="204" t="s">
        <v>6439</v>
      </c>
      <c r="I2857" s="204" t="s">
        <v>10469</v>
      </c>
      <c r="J2857" s="204" t="s">
        <v>6321</v>
      </c>
      <c r="K2857" s="204" t="s">
        <v>6321</v>
      </c>
      <c r="L2857" s="204" t="s">
        <v>6321</v>
      </c>
      <c r="M2857" s="204" t="s">
        <v>831</v>
      </c>
    </row>
    <row r="2858" spans="1:13" ht="56.25" x14ac:dyDescent="0.25">
      <c r="A2858" s="206" t="s">
        <v>10932</v>
      </c>
      <c r="B2858">
        <v>1161</v>
      </c>
      <c r="C2858" s="207" t="s">
        <v>10929</v>
      </c>
      <c r="D2858" s="208" t="s">
        <v>10930</v>
      </c>
      <c r="E2858" s="206" t="s">
        <v>10931</v>
      </c>
      <c r="F2858" s="209" t="s">
        <v>10933</v>
      </c>
      <c r="G2858" s="209" t="s">
        <v>10934</v>
      </c>
      <c r="H2858" s="209" t="s">
        <v>9559</v>
      </c>
      <c r="I2858" s="209" t="s">
        <v>10934</v>
      </c>
      <c r="J2858" s="209" t="s">
        <v>6321</v>
      </c>
      <c r="K2858" s="209" t="s">
        <v>6321</v>
      </c>
      <c r="L2858" s="209" t="s">
        <v>6321</v>
      </c>
      <c r="M2858" s="209" t="s">
        <v>831</v>
      </c>
    </row>
    <row r="2859" spans="1:13" ht="56.25" x14ac:dyDescent="0.25">
      <c r="A2859" s="202" t="s">
        <v>6321</v>
      </c>
      <c r="B2859">
        <v>3300</v>
      </c>
      <c r="C2859" s="203" t="s">
        <v>19011</v>
      </c>
      <c r="D2859" s="205" t="s">
        <v>19012</v>
      </c>
      <c r="E2859" s="202" t="s">
        <v>19013</v>
      </c>
      <c r="F2859" s="204" t="s">
        <v>19014</v>
      </c>
      <c r="G2859" s="204" t="s">
        <v>19015</v>
      </c>
      <c r="H2859" s="204" t="s">
        <v>6439</v>
      </c>
      <c r="I2859" s="204" t="s">
        <v>19015</v>
      </c>
      <c r="J2859" s="204" t="s">
        <v>6321</v>
      </c>
      <c r="K2859" s="204" t="s">
        <v>6321</v>
      </c>
      <c r="L2859" s="204" t="s">
        <v>6321</v>
      </c>
      <c r="M2859" s="204" t="s">
        <v>831</v>
      </c>
    </row>
    <row r="2860" spans="1:13" ht="33.75" x14ac:dyDescent="0.25">
      <c r="A2860" s="202" t="s">
        <v>6883</v>
      </c>
      <c r="B2860">
        <v>114</v>
      </c>
      <c r="C2860" s="203" t="s">
        <v>6880</v>
      </c>
      <c r="D2860" s="205" t="s">
        <v>6881</v>
      </c>
      <c r="E2860" s="202" t="s">
        <v>6882</v>
      </c>
      <c r="F2860" s="204" t="s">
        <v>6884</v>
      </c>
      <c r="G2860" s="204" t="s">
        <v>6885</v>
      </c>
      <c r="H2860" s="204" t="s">
        <v>6886</v>
      </c>
      <c r="I2860" s="204" t="s">
        <v>6885</v>
      </c>
      <c r="J2860" s="204" t="s">
        <v>6321</v>
      </c>
      <c r="K2860" s="204" t="s">
        <v>6321</v>
      </c>
      <c r="L2860" s="204" t="s">
        <v>6321</v>
      </c>
      <c r="M2860" s="204" t="s">
        <v>831</v>
      </c>
    </row>
    <row r="2861" spans="1:13" ht="123.75" x14ac:dyDescent="0.25">
      <c r="A2861" s="202" t="s">
        <v>6321</v>
      </c>
      <c r="B2861">
        <v>3308</v>
      </c>
      <c r="C2861" s="203" t="s">
        <v>19046</v>
      </c>
      <c r="D2861" s="205" t="s">
        <v>19047</v>
      </c>
      <c r="E2861" s="202" t="s">
        <v>19048</v>
      </c>
      <c r="F2861" s="204" t="s">
        <v>6437</v>
      </c>
      <c r="G2861" s="204" t="s">
        <v>6438</v>
      </c>
      <c r="H2861" s="204" t="s">
        <v>6439</v>
      </c>
      <c r="I2861" s="204" t="s">
        <v>6440</v>
      </c>
      <c r="J2861" s="204" t="s">
        <v>6321</v>
      </c>
      <c r="K2861" s="204" t="s">
        <v>6321</v>
      </c>
      <c r="L2861" s="204" t="s">
        <v>6321</v>
      </c>
      <c r="M2861" s="204" t="s">
        <v>831</v>
      </c>
    </row>
    <row r="2862" spans="1:13" ht="45" x14ac:dyDescent="0.25">
      <c r="A2862" s="206" t="s">
        <v>6321</v>
      </c>
      <c r="B2862">
        <v>3662</v>
      </c>
      <c r="C2862" s="207" t="s">
        <v>20378</v>
      </c>
      <c r="D2862" s="208" t="s">
        <v>20379</v>
      </c>
      <c r="E2862" s="206" t="s">
        <v>20380</v>
      </c>
      <c r="F2862" s="209" t="s">
        <v>7153</v>
      </c>
      <c r="G2862" s="209" t="s">
        <v>7154</v>
      </c>
      <c r="H2862" s="209" t="s">
        <v>6473</v>
      </c>
      <c r="I2862" s="209" t="s">
        <v>7154</v>
      </c>
      <c r="J2862" s="209" t="s">
        <v>6321</v>
      </c>
      <c r="K2862" s="209" t="s">
        <v>6321</v>
      </c>
      <c r="L2862" s="209" t="s">
        <v>6321</v>
      </c>
      <c r="M2862" s="209" t="s">
        <v>831</v>
      </c>
    </row>
    <row r="2863" spans="1:13" ht="78.75" x14ac:dyDescent="0.25">
      <c r="A2863" s="206" t="s">
        <v>19019</v>
      </c>
      <c r="B2863">
        <v>3301</v>
      </c>
      <c r="C2863" s="207" t="s">
        <v>19016</v>
      </c>
      <c r="D2863" s="208" t="s">
        <v>19017</v>
      </c>
      <c r="E2863" s="206" t="s">
        <v>19018</v>
      </c>
      <c r="F2863" s="209" t="s">
        <v>8858</v>
      </c>
      <c r="G2863" s="209" t="s">
        <v>8859</v>
      </c>
      <c r="H2863" s="209" t="s">
        <v>6439</v>
      </c>
      <c r="I2863" s="209" t="s">
        <v>8859</v>
      </c>
      <c r="J2863" s="209" t="s">
        <v>6321</v>
      </c>
      <c r="K2863" s="209" t="s">
        <v>6321</v>
      </c>
      <c r="L2863" s="209" t="s">
        <v>6321</v>
      </c>
      <c r="M2863" s="209" t="s">
        <v>831</v>
      </c>
    </row>
    <row r="2864" spans="1:13" ht="33.75" x14ac:dyDescent="0.25">
      <c r="A2864" s="206" t="s">
        <v>11553</v>
      </c>
      <c r="B2864">
        <v>1304</v>
      </c>
      <c r="C2864" s="207" t="s">
        <v>11550</v>
      </c>
      <c r="D2864" s="208" t="s">
        <v>11551</v>
      </c>
      <c r="E2864" s="206" t="s">
        <v>11552</v>
      </c>
      <c r="F2864" s="209" t="s">
        <v>6824</v>
      </c>
      <c r="G2864" s="209" t="s">
        <v>6825</v>
      </c>
      <c r="H2864" s="209" t="s">
        <v>6473</v>
      </c>
      <c r="I2864" s="209" t="s">
        <v>6825</v>
      </c>
      <c r="J2864" s="209" t="s">
        <v>6321</v>
      </c>
      <c r="K2864" s="209" t="s">
        <v>6321</v>
      </c>
      <c r="L2864" s="209" t="s">
        <v>6321</v>
      </c>
      <c r="M2864" s="209" t="s">
        <v>831</v>
      </c>
    </row>
    <row r="2865" spans="1:13" ht="101.25" x14ac:dyDescent="0.25">
      <c r="A2865" s="202" t="s">
        <v>7112</v>
      </c>
      <c r="B2865">
        <v>157</v>
      </c>
      <c r="C2865" s="203" t="s">
        <v>7109</v>
      </c>
      <c r="D2865" s="205" t="s">
        <v>7110</v>
      </c>
      <c r="E2865" s="202" t="s">
        <v>7111</v>
      </c>
      <c r="F2865" s="204" t="s">
        <v>7113</v>
      </c>
      <c r="G2865" s="204" t="s">
        <v>7114</v>
      </c>
      <c r="H2865" s="204" t="s">
        <v>7115</v>
      </c>
      <c r="I2865" s="204" t="s">
        <v>7114</v>
      </c>
      <c r="J2865" s="204" t="s">
        <v>6321</v>
      </c>
      <c r="K2865" s="204" t="s">
        <v>6321</v>
      </c>
      <c r="L2865" s="204" t="s">
        <v>6321</v>
      </c>
      <c r="M2865" s="204" t="s">
        <v>831</v>
      </c>
    </row>
    <row r="2866" spans="1:13" ht="33.75" x14ac:dyDescent="0.25">
      <c r="A2866" s="206" t="s">
        <v>6321</v>
      </c>
      <c r="B2866">
        <v>516</v>
      </c>
      <c r="C2866" s="207" t="s">
        <v>8763</v>
      </c>
      <c r="D2866" s="208" t="s">
        <v>8764</v>
      </c>
      <c r="E2866" s="206" t="s">
        <v>8765</v>
      </c>
      <c r="F2866" s="209" t="s">
        <v>8766</v>
      </c>
      <c r="G2866" s="209" t="s">
        <v>8767</v>
      </c>
      <c r="H2866" s="209" t="s">
        <v>7039</v>
      </c>
      <c r="I2866" s="209" t="s">
        <v>8767</v>
      </c>
      <c r="J2866" s="209" t="s">
        <v>6321</v>
      </c>
      <c r="K2866" s="209" t="s">
        <v>6321</v>
      </c>
      <c r="L2866" s="209" t="s">
        <v>6321</v>
      </c>
      <c r="M2866" s="209" t="s">
        <v>831</v>
      </c>
    </row>
    <row r="2867" spans="1:13" ht="22.5" x14ac:dyDescent="0.25">
      <c r="A2867" s="206" t="s">
        <v>6321</v>
      </c>
      <c r="B2867">
        <v>1978</v>
      </c>
      <c r="C2867" s="207" t="s">
        <v>14062</v>
      </c>
      <c r="D2867" s="208" t="s">
        <v>14063</v>
      </c>
      <c r="E2867" s="206" t="s">
        <v>14064</v>
      </c>
      <c r="F2867" s="209" t="s">
        <v>6471</v>
      </c>
      <c r="G2867" s="209" t="s">
        <v>6472</v>
      </c>
      <c r="H2867" s="209" t="s">
        <v>6473</v>
      </c>
      <c r="I2867" s="209" t="s">
        <v>6472</v>
      </c>
      <c r="J2867" s="209" t="s">
        <v>6321</v>
      </c>
      <c r="K2867" s="209" t="s">
        <v>6321</v>
      </c>
      <c r="L2867" s="209" t="s">
        <v>6321</v>
      </c>
      <c r="M2867" s="209" t="s">
        <v>831</v>
      </c>
    </row>
    <row r="2868" spans="1:13" ht="90" x14ac:dyDescent="0.25">
      <c r="A2868" s="202" t="s">
        <v>17017</v>
      </c>
      <c r="B2868">
        <v>2766</v>
      </c>
      <c r="C2868" s="203" t="s">
        <v>17014</v>
      </c>
      <c r="D2868" s="205" t="s">
        <v>17015</v>
      </c>
      <c r="E2868" s="202" t="s">
        <v>17016</v>
      </c>
      <c r="F2868" s="204" t="s">
        <v>17018</v>
      </c>
      <c r="G2868" s="204" t="s">
        <v>17019</v>
      </c>
      <c r="H2868" s="204" t="s">
        <v>7161</v>
      </c>
      <c r="I2868" s="204" t="s">
        <v>17019</v>
      </c>
      <c r="J2868" s="204" t="s">
        <v>6321</v>
      </c>
      <c r="K2868" s="204" t="s">
        <v>6321</v>
      </c>
      <c r="L2868" s="204" t="s">
        <v>6321</v>
      </c>
      <c r="M2868" s="204" t="s">
        <v>831</v>
      </c>
    </row>
    <row r="2869" spans="1:13" ht="56.25" x14ac:dyDescent="0.25">
      <c r="A2869" s="206" t="s">
        <v>8251</v>
      </c>
      <c r="B2869">
        <v>408</v>
      </c>
      <c r="C2869" s="207" t="s">
        <v>8248</v>
      </c>
      <c r="D2869" s="208" t="s">
        <v>8249</v>
      </c>
      <c r="E2869" s="206" t="s">
        <v>8250</v>
      </c>
      <c r="F2869" s="209" t="s">
        <v>7257</v>
      </c>
      <c r="G2869" s="209" t="s">
        <v>7258</v>
      </c>
      <c r="H2869" s="209" t="s">
        <v>6886</v>
      </c>
      <c r="I2869" s="209" t="s">
        <v>7258</v>
      </c>
      <c r="J2869" s="209" t="s">
        <v>6321</v>
      </c>
      <c r="K2869" s="209" t="s">
        <v>6321</v>
      </c>
      <c r="L2869" s="209" t="s">
        <v>6321</v>
      </c>
      <c r="M2869" s="209" t="s">
        <v>831</v>
      </c>
    </row>
    <row r="2870" spans="1:13" ht="90" x14ac:dyDescent="0.25">
      <c r="A2870" s="206" t="s">
        <v>15258</v>
      </c>
      <c r="B2870">
        <v>2290</v>
      </c>
      <c r="C2870" s="207" t="s">
        <v>15255</v>
      </c>
      <c r="D2870" s="208" t="s">
        <v>15256</v>
      </c>
      <c r="E2870" s="206" t="s">
        <v>15257</v>
      </c>
      <c r="F2870" s="209" t="s">
        <v>8320</v>
      </c>
      <c r="G2870" s="209" t="s">
        <v>8321</v>
      </c>
      <c r="H2870" s="209" t="s">
        <v>6486</v>
      </c>
      <c r="I2870" s="209" t="s">
        <v>8321</v>
      </c>
      <c r="J2870" s="209" t="s">
        <v>6321</v>
      </c>
      <c r="K2870" s="209" t="s">
        <v>6321</v>
      </c>
      <c r="L2870" s="209" t="s">
        <v>6321</v>
      </c>
      <c r="M2870" s="209" t="s">
        <v>6363</v>
      </c>
    </row>
    <row r="2871" spans="1:13" ht="67.5" x14ac:dyDescent="0.25">
      <c r="A2871" s="218" t="s">
        <v>31211</v>
      </c>
      <c r="B2871">
        <v>3306</v>
      </c>
      <c r="C2871" s="203" t="s">
        <v>19036</v>
      </c>
      <c r="D2871" s="205" t="s">
        <v>19037</v>
      </c>
      <c r="E2871" s="202" t="s">
        <v>19038</v>
      </c>
      <c r="F2871" s="204" t="s">
        <v>19039</v>
      </c>
      <c r="G2871" s="204" t="s">
        <v>19040</v>
      </c>
      <c r="H2871" s="204" t="s">
        <v>7182</v>
      </c>
      <c r="I2871" s="204" t="s">
        <v>19041</v>
      </c>
      <c r="J2871" s="204" t="s">
        <v>6321</v>
      </c>
      <c r="K2871" s="204" t="s">
        <v>6321</v>
      </c>
      <c r="L2871" s="204" t="s">
        <v>6321</v>
      </c>
      <c r="M2871" s="204" t="s">
        <v>831</v>
      </c>
    </row>
    <row r="2872" spans="1:13" ht="33.75" x14ac:dyDescent="0.25">
      <c r="A2872" s="206" t="s">
        <v>7460</v>
      </c>
      <c r="B2872">
        <v>228</v>
      </c>
      <c r="C2872" s="207" t="s">
        <v>7457</v>
      </c>
      <c r="D2872" s="208" t="s">
        <v>7458</v>
      </c>
      <c r="E2872" s="206" t="s">
        <v>7459</v>
      </c>
      <c r="F2872" s="209" t="s">
        <v>7461</v>
      </c>
      <c r="G2872" s="209" t="s">
        <v>7462</v>
      </c>
      <c r="H2872" s="209" t="s">
        <v>6439</v>
      </c>
      <c r="I2872" s="209" t="s">
        <v>7462</v>
      </c>
      <c r="J2872" s="209" t="s">
        <v>6321</v>
      </c>
      <c r="K2872" s="209" t="s">
        <v>6321</v>
      </c>
      <c r="L2872" s="209" t="s">
        <v>6321</v>
      </c>
      <c r="M2872" s="209" t="s">
        <v>831</v>
      </c>
    </row>
    <row r="2873" spans="1:13" ht="157.5" x14ac:dyDescent="0.25">
      <c r="A2873" s="202" t="s">
        <v>6321</v>
      </c>
      <c r="B2873">
        <v>517</v>
      </c>
      <c r="C2873" s="203" t="s">
        <v>8768</v>
      </c>
      <c r="D2873" s="205" t="s">
        <v>8769</v>
      </c>
      <c r="E2873" s="202" t="s">
        <v>8770</v>
      </c>
      <c r="F2873" s="204" t="s">
        <v>8771</v>
      </c>
      <c r="G2873" s="204" t="s">
        <v>8772</v>
      </c>
      <c r="H2873" s="204" t="s">
        <v>6473</v>
      </c>
      <c r="I2873" s="204" t="s">
        <v>8772</v>
      </c>
      <c r="J2873" s="204" t="s">
        <v>6321</v>
      </c>
      <c r="K2873" s="204" t="s">
        <v>6321</v>
      </c>
      <c r="L2873" s="204" t="s">
        <v>6321</v>
      </c>
      <c r="M2873" s="204" t="s">
        <v>831</v>
      </c>
    </row>
    <row r="2874" spans="1:13" ht="90" x14ac:dyDescent="0.25">
      <c r="A2874" s="206" t="s">
        <v>8776</v>
      </c>
      <c r="B2874">
        <v>518</v>
      </c>
      <c r="C2874" s="207" t="s">
        <v>8773</v>
      </c>
      <c r="D2874" s="208" t="s">
        <v>8774</v>
      </c>
      <c r="E2874" s="206" t="s">
        <v>8775</v>
      </c>
      <c r="F2874" s="209" t="s">
        <v>6471</v>
      </c>
      <c r="G2874" s="209" t="s">
        <v>6472</v>
      </c>
      <c r="H2874" s="209" t="s">
        <v>6473</v>
      </c>
      <c r="I2874" s="209" t="s">
        <v>6472</v>
      </c>
      <c r="J2874" s="209" t="s">
        <v>6321</v>
      </c>
      <c r="K2874" s="209" t="s">
        <v>6321</v>
      </c>
      <c r="L2874" s="209" t="s">
        <v>6321</v>
      </c>
      <c r="M2874" s="209" t="s">
        <v>831</v>
      </c>
    </row>
    <row r="2875" spans="1:13" ht="90" x14ac:dyDescent="0.25">
      <c r="A2875" s="206" t="s">
        <v>17843</v>
      </c>
      <c r="B2875">
        <v>3013</v>
      </c>
      <c r="C2875" s="207" t="s">
        <v>17840</v>
      </c>
      <c r="D2875" s="208" t="s">
        <v>17841</v>
      </c>
      <c r="E2875" s="206" t="s">
        <v>17842</v>
      </c>
      <c r="F2875" s="209" t="s">
        <v>17844</v>
      </c>
      <c r="G2875" s="209" t="s">
        <v>17845</v>
      </c>
      <c r="H2875" s="209" t="s">
        <v>6421</v>
      </c>
      <c r="I2875" s="209" t="s">
        <v>17846</v>
      </c>
      <c r="J2875" s="209" t="s">
        <v>6321</v>
      </c>
      <c r="K2875" s="209" t="s">
        <v>6321</v>
      </c>
      <c r="L2875" s="209" t="s">
        <v>6321</v>
      </c>
      <c r="M2875" s="209" t="s">
        <v>6330</v>
      </c>
    </row>
    <row r="2876" spans="1:13" ht="56.25" x14ac:dyDescent="0.25">
      <c r="A2876" s="218" t="s">
        <v>31212</v>
      </c>
      <c r="B2876">
        <v>3150</v>
      </c>
      <c r="C2876" s="203" t="s">
        <v>18396</v>
      </c>
      <c r="D2876" s="205" t="s">
        <v>18397</v>
      </c>
      <c r="E2876" s="202" t="s">
        <v>18398</v>
      </c>
      <c r="F2876" s="204" t="s">
        <v>8320</v>
      </c>
      <c r="G2876" s="204" t="s">
        <v>8321</v>
      </c>
      <c r="H2876" s="204" t="s">
        <v>6486</v>
      </c>
      <c r="I2876" s="204" t="s">
        <v>8321</v>
      </c>
      <c r="J2876" s="204" t="s">
        <v>6321</v>
      </c>
      <c r="K2876" s="204" t="s">
        <v>6321</v>
      </c>
      <c r="L2876" s="204" t="s">
        <v>6321</v>
      </c>
      <c r="M2876" s="204" t="s">
        <v>6363</v>
      </c>
    </row>
    <row r="2877" spans="1:13" ht="56.25" x14ac:dyDescent="0.25">
      <c r="A2877" s="202" t="s">
        <v>5276</v>
      </c>
      <c r="B2877">
        <v>1162</v>
      </c>
      <c r="C2877" s="203" t="s">
        <v>10935</v>
      </c>
      <c r="D2877" s="205" t="s">
        <v>10936</v>
      </c>
      <c r="E2877" s="202" t="s">
        <v>5278</v>
      </c>
      <c r="F2877" s="204" t="s">
        <v>10937</v>
      </c>
      <c r="G2877" s="204" t="s">
        <v>10938</v>
      </c>
      <c r="H2877" s="204" t="s">
        <v>6522</v>
      </c>
      <c r="I2877" s="204" t="s">
        <v>10939</v>
      </c>
      <c r="J2877" s="204" t="s">
        <v>6321</v>
      </c>
      <c r="K2877" s="204" t="s">
        <v>6321</v>
      </c>
      <c r="L2877" s="204" t="s">
        <v>6321</v>
      </c>
      <c r="M2877" s="204" t="s">
        <v>831</v>
      </c>
    </row>
    <row r="2878" spans="1:13" ht="56.25" x14ac:dyDescent="0.25">
      <c r="A2878" s="212" t="s">
        <v>12267</v>
      </c>
      <c r="B2878">
        <v>1502</v>
      </c>
      <c r="C2878" s="207" t="s">
        <v>12264</v>
      </c>
      <c r="D2878" s="208" t="s">
        <v>12265</v>
      </c>
      <c r="E2878" s="206" t="s">
        <v>12266</v>
      </c>
      <c r="F2878" s="209" t="s">
        <v>12268</v>
      </c>
      <c r="G2878" s="209" t="s">
        <v>12269</v>
      </c>
      <c r="H2878" s="209" t="s">
        <v>6634</v>
      </c>
      <c r="I2878" s="209" t="s">
        <v>12269</v>
      </c>
      <c r="J2878" s="209" t="s">
        <v>6321</v>
      </c>
      <c r="K2878" s="209" t="s">
        <v>6321</v>
      </c>
      <c r="L2878" s="209" t="s">
        <v>6321</v>
      </c>
      <c r="M2878" s="209" t="s">
        <v>831</v>
      </c>
    </row>
    <row r="2879" spans="1:13" ht="45" x14ac:dyDescent="0.25">
      <c r="A2879" s="202" t="s">
        <v>8780</v>
      </c>
      <c r="B2879">
        <v>519</v>
      </c>
      <c r="C2879" s="203" t="s">
        <v>8777</v>
      </c>
      <c r="D2879" s="205" t="s">
        <v>8778</v>
      </c>
      <c r="E2879" s="202" t="s">
        <v>8779</v>
      </c>
      <c r="F2879" s="204" t="s">
        <v>6695</v>
      </c>
      <c r="G2879" s="204" t="s">
        <v>8781</v>
      </c>
      <c r="H2879" s="204" t="s">
        <v>6439</v>
      </c>
      <c r="I2879" s="204" t="s">
        <v>8781</v>
      </c>
      <c r="J2879" s="204" t="s">
        <v>6321</v>
      </c>
      <c r="K2879" s="204" t="s">
        <v>6321</v>
      </c>
      <c r="L2879" s="204" t="s">
        <v>6321</v>
      </c>
      <c r="M2879" s="204" t="s">
        <v>831</v>
      </c>
    </row>
    <row r="2880" spans="1:13" ht="78.75" x14ac:dyDescent="0.25">
      <c r="A2880" s="202" t="s">
        <v>20384</v>
      </c>
      <c r="B2880">
        <v>3663</v>
      </c>
      <c r="C2880" s="203" t="s">
        <v>20381</v>
      </c>
      <c r="D2880" s="205" t="s">
        <v>20382</v>
      </c>
      <c r="E2880" s="202" t="s">
        <v>20383</v>
      </c>
      <c r="F2880" s="204" t="s">
        <v>6484</v>
      </c>
      <c r="G2880" s="204" t="s">
        <v>6485</v>
      </c>
      <c r="H2880" s="204" t="s">
        <v>6321</v>
      </c>
      <c r="I2880" s="204" t="s">
        <v>6485</v>
      </c>
      <c r="J2880" s="204" t="s">
        <v>6321</v>
      </c>
      <c r="K2880" s="204" t="s">
        <v>6321</v>
      </c>
      <c r="L2880" s="204" t="s">
        <v>6321</v>
      </c>
      <c r="M2880" s="204" t="s">
        <v>831</v>
      </c>
    </row>
    <row r="2881" spans="1:13" ht="45" x14ac:dyDescent="0.25">
      <c r="A2881" s="218" t="s">
        <v>31213</v>
      </c>
      <c r="B2881">
        <v>1979</v>
      </c>
      <c r="C2881" s="203" t="s">
        <v>14065</v>
      </c>
      <c r="D2881" s="205" t="s">
        <v>14066</v>
      </c>
      <c r="E2881" s="202" t="s">
        <v>14067</v>
      </c>
      <c r="F2881" s="204" t="s">
        <v>10408</v>
      </c>
      <c r="G2881" s="204" t="s">
        <v>10409</v>
      </c>
      <c r="H2881" s="204" t="s">
        <v>6439</v>
      </c>
      <c r="I2881" s="204" t="s">
        <v>10410</v>
      </c>
      <c r="J2881" s="204" t="s">
        <v>6321</v>
      </c>
      <c r="K2881" s="204" t="s">
        <v>6321</v>
      </c>
      <c r="L2881" s="204" t="s">
        <v>6321</v>
      </c>
      <c r="M2881" s="204" t="s">
        <v>831</v>
      </c>
    </row>
    <row r="2882" spans="1:13" ht="90" x14ac:dyDescent="0.25">
      <c r="A2882" s="206" t="s">
        <v>14071</v>
      </c>
      <c r="B2882">
        <v>1980</v>
      </c>
      <c r="C2882" s="207" t="s">
        <v>14068</v>
      </c>
      <c r="D2882" s="208" t="s">
        <v>14069</v>
      </c>
      <c r="E2882" s="206" t="s">
        <v>14070</v>
      </c>
      <c r="F2882" s="209" t="s">
        <v>14072</v>
      </c>
      <c r="G2882" s="209" t="s">
        <v>14073</v>
      </c>
      <c r="H2882" s="209" t="s">
        <v>8969</v>
      </c>
      <c r="I2882" s="209" t="s">
        <v>14073</v>
      </c>
      <c r="J2882" s="209" t="s">
        <v>6321</v>
      </c>
      <c r="K2882" s="209" t="s">
        <v>6321</v>
      </c>
      <c r="L2882" s="209" t="s">
        <v>6321</v>
      </c>
      <c r="M2882" s="209" t="s">
        <v>831</v>
      </c>
    </row>
    <row r="2883" spans="1:13" ht="45" x14ac:dyDescent="0.25">
      <c r="A2883" s="206" t="s">
        <v>8319</v>
      </c>
      <c r="B2883">
        <v>424</v>
      </c>
      <c r="C2883" s="207" t="s">
        <v>8316</v>
      </c>
      <c r="D2883" s="208" t="s">
        <v>8317</v>
      </c>
      <c r="E2883" s="206" t="s">
        <v>8318</v>
      </c>
      <c r="F2883" s="209" t="s">
        <v>8320</v>
      </c>
      <c r="G2883" s="209" t="s">
        <v>8321</v>
      </c>
      <c r="H2883" s="209" t="s">
        <v>6321</v>
      </c>
      <c r="I2883" s="209" t="s">
        <v>8321</v>
      </c>
      <c r="J2883" s="209" t="s">
        <v>6321</v>
      </c>
      <c r="K2883" s="209" t="s">
        <v>6321</v>
      </c>
      <c r="L2883" s="209" t="s">
        <v>6321</v>
      </c>
      <c r="M2883" s="209" t="s">
        <v>831</v>
      </c>
    </row>
    <row r="2884" spans="1:13" ht="56.25" x14ac:dyDescent="0.25">
      <c r="A2884" s="206" t="s">
        <v>14105</v>
      </c>
      <c r="B2884">
        <v>1988</v>
      </c>
      <c r="C2884" s="207" t="s">
        <v>14102</v>
      </c>
      <c r="D2884" s="208" t="s">
        <v>14103</v>
      </c>
      <c r="E2884" s="206" t="s">
        <v>14104</v>
      </c>
      <c r="F2884" s="209" t="s">
        <v>6884</v>
      </c>
      <c r="G2884" s="209" t="s">
        <v>6885</v>
      </c>
      <c r="H2884" s="209" t="s">
        <v>6886</v>
      </c>
      <c r="I2884" s="209" t="s">
        <v>6885</v>
      </c>
      <c r="J2884" s="209" t="s">
        <v>6321</v>
      </c>
      <c r="K2884" s="209" t="s">
        <v>6321</v>
      </c>
      <c r="L2884" s="209" t="s">
        <v>6321</v>
      </c>
      <c r="M2884" s="209" t="s">
        <v>831</v>
      </c>
    </row>
    <row r="2885" spans="1:13" ht="90" x14ac:dyDescent="0.25">
      <c r="A2885" s="220" t="s">
        <v>31214</v>
      </c>
      <c r="B2885">
        <v>213</v>
      </c>
      <c r="C2885" s="203" t="s">
        <v>7368</v>
      </c>
      <c r="D2885" s="205" t="s">
        <v>7369</v>
      </c>
      <c r="E2885" s="202" t="s">
        <v>7370</v>
      </c>
      <c r="F2885" s="204" t="s">
        <v>7371</v>
      </c>
      <c r="G2885" s="204" t="s">
        <v>7372</v>
      </c>
      <c r="H2885" s="204" t="s">
        <v>6329</v>
      </c>
      <c r="I2885" s="204" t="s">
        <v>7372</v>
      </c>
      <c r="J2885" s="204" t="s">
        <v>6321</v>
      </c>
      <c r="K2885" s="204" t="s">
        <v>6321</v>
      </c>
      <c r="L2885" s="204" t="s">
        <v>6321</v>
      </c>
      <c r="M2885" s="204" t="s">
        <v>831</v>
      </c>
    </row>
    <row r="2886" spans="1:13" ht="67.5" x14ac:dyDescent="0.25">
      <c r="A2886" s="202" t="s">
        <v>11565</v>
      </c>
      <c r="B2886">
        <v>1307</v>
      </c>
      <c r="C2886" s="203" t="s">
        <v>11562</v>
      </c>
      <c r="D2886" s="205" t="s">
        <v>11563</v>
      </c>
      <c r="E2886" s="202" t="s">
        <v>11564</v>
      </c>
      <c r="F2886" s="204" t="s">
        <v>6695</v>
      </c>
      <c r="G2886" s="204" t="s">
        <v>8781</v>
      </c>
      <c r="H2886" s="204" t="s">
        <v>11566</v>
      </c>
      <c r="I2886" s="204" t="s">
        <v>8781</v>
      </c>
      <c r="J2886" s="204" t="s">
        <v>6321</v>
      </c>
      <c r="K2886" s="204" t="s">
        <v>6321</v>
      </c>
      <c r="L2886" s="204" t="s">
        <v>6321</v>
      </c>
      <c r="M2886" s="204" t="s">
        <v>831</v>
      </c>
    </row>
    <row r="2887" spans="1:13" ht="67.5" x14ac:dyDescent="0.25">
      <c r="A2887" s="206" t="s">
        <v>16924</v>
      </c>
      <c r="B2887">
        <v>2743</v>
      </c>
      <c r="C2887" s="207" t="s">
        <v>16921</v>
      </c>
      <c r="D2887" s="208" t="s">
        <v>16922</v>
      </c>
      <c r="E2887" s="206" t="s">
        <v>16923</v>
      </c>
      <c r="F2887" s="209" t="s">
        <v>6484</v>
      </c>
      <c r="G2887" s="209" t="s">
        <v>6485</v>
      </c>
      <c r="H2887" s="209" t="s">
        <v>6321</v>
      </c>
      <c r="I2887" s="209" t="s">
        <v>6485</v>
      </c>
      <c r="J2887" s="209" t="s">
        <v>6321</v>
      </c>
      <c r="K2887" s="209" t="s">
        <v>6321</v>
      </c>
      <c r="L2887" s="209" t="s">
        <v>6321</v>
      </c>
      <c r="M2887" s="209" t="s">
        <v>831</v>
      </c>
    </row>
    <row r="2888" spans="1:13" ht="90" x14ac:dyDescent="0.25">
      <c r="A2888" s="206" t="s">
        <v>6890</v>
      </c>
      <c r="B2888">
        <v>115</v>
      </c>
      <c r="C2888" s="207" t="s">
        <v>6887</v>
      </c>
      <c r="D2888" s="208" t="s">
        <v>6888</v>
      </c>
      <c r="E2888" s="206" t="s">
        <v>6889</v>
      </c>
      <c r="F2888" s="209" t="s">
        <v>6891</v>
      </c>
      <c r="G2888" s="209" t="s">
        <v>6892</v>
      </c>
      <c r="H2888" s="209" t="s">
        <v>6570</v>
      </c>
      <c r="I2888" s="209" t="s">
        <v>6893</v>
      </c>
      <c r="J2888" s="209" t="s">
        <v>6321</v>
      </c>
      <c r="K2888" s="209" t="s">
        <v>6321</v>
      </c>
      <c r="L2888" s="209" t="s">
        <v>6321</v>
      </c>
      <c r="M2888" s="209" t="s">
        <v>831</v>
      </c>
    </row>
    <row r="2889" spans="1:13" ht="78.75" x14ac:dyDescent="0.25">
      <c r="A2889" s="206" t="s">
        <v>6321</v>
      </c>
      <c r="B2889">
        <v>520</v>
      </c>
      <c r="C2889" s="207" t="s">
        <v>8782</v>
      </c>
      <c r="D2889" s="208" t="s">
        <v>8783</v>
      </c>
      <c r="E2889" s="206" t="s">
        <v>8784</v>
      </c>
      <c r="F2889" s="209" t="s">
        <v>8785</v>
      </c>
      <c r="G2889" s="209" t="s">
        <v>8786</v>
      </c>
      <c r="H2889" s="209" t="s">
        <v>6473</v>
      </c>
      <c r="I2889" s="209" t="s">
        <v>8786</v>
      </c>
      <c r="J2889" s="209" t="s">
        <v>6321</v>
      </c>
      <c r="K2889" s="209" t="s">
        <v>6321</v>
      </c>
      <c r="L2889" s="209" t="s">
        <v>6321</v>
      </c>
      <c r="M2889" s="209" t="s">
        <v>831</v>
      </c>
    </row>
    <row r="2890" spans="1:13" ht="45" x14ac:dyDescent="0.25">
      <c r="A2890" s="202" t="s">
        <v>11557</v>
      </c>
      <c r="B2890">
        <v>1305</v>
      </c>
      <c r="C2890" s="203" t="s">
        <v>11554</v>
      </c>
      <c r="D2890" s="205" t="s">
        <v>11555</v>
      </c>
      <c r="E2890" s="202" t="s">
        <v>11556</v>
      </c>
      <c r="F2890" s="204" t="s">
        <v>8835</v>
      </c>
      <c r="G2890" s="204" t="s">
        <v>8836</v>
      </c>
      <c r="H2890" s="204" t="s">
        <v>6480</v>
      </c>
      <c r="I2890" s="204" t="s">
        <v>8836</v>
      </c>
      <c r="J2890" s="204" t="s">
        <v>6321</v>
      </c>
      <c r="K2890" s="204" t="s">
        <v>6321</v>
      </c>
      <c r="L2890" s="204" t="s">
        <v>6321</v>
      </c>
      <c r="M2890" s="204" t="s">
        <v>831</v>
      </c>
    </row>
    <row r="2891" spans="1:13" ht="78.75" x14ac:dyDescent="0.25">
      <c r="A2891" s="206" t="s">
        <v>19045</v>
      </c>
      <c r="B2891">
        <v>3307</v>
      </c>
      <c r="C2891" s="207" t="s">
        <v>19042</v>
      </c>
      <c r="D2891" s="208" t="s">
        <v>19043</v>
      </c>
      <c r="E2891" s="206" t="s">
        <v>19044</v>
      </c>
      <c r="F2891" s="209" t="s">
        <v>13202</v>
      </c>
      <c r="G2891" s="209" t="s">
        <v>13203</v>
      </c>
      <c r="H2891" s="209" t="s">
        <v>6439</v>
      </c>
      <c r="I2891" s="209" t="s">
        <v>13204</v>
      </c>
      <c r="J2891" s="209" t="s">
        <v>6321</v>
      </c>
      <c r="K2891" s="209" t="s">
        <v>6321</v>
      </c>
      <c r="L2891" s="209" t="s">
        <v>6321</v>
      </c>
      <c r="M2891" s="209" t="s">
        <v>831</v>
      </c>
    </row>
    <row r="2892" spans="1:13" ht="90" x14ac:dyDescent="0.25">
      <c r="A2892" s="206" t="s">
        <v>31215</v>
      </c>
      <c r="B2892">
        <v>616</v>
      </c>
      <c r="C2892" s="207" t="s">
        <v>9222</v>
      </c>
      <c r="D2892" s="208" t="s">
        <v>9223</v>
      </c>
      <c r="E2892" s="206" t="s">
        <v>9224</v>
      </c>
      <c r="F2892" s="209" t="s">
        <v>7466</v>
      </c>
      <c r="G2892" s="209" t="s">
        <v>7467</v>
      </c>
      <c r="H2892" s="209" t="s">
        <v>7039</v>
      </c>
      <c r="I2892" s="209" t="s">
        <v>7467</v>
      </c>
      <c r="J2892" s="209" t="s">
        <v>6321</v>
      </c>
      <c r="K2892" s="209" t="s">
        <v>6321</v>
      </c>
      <c r="L2892" s="209" t="s">
        <v>6321</v>
      </c>
      <c r="M2892" s="209" t="s">
        <v>831</v>
      </c>
    </row>
    <row r="2893" spans="1:13" ht="56.25" x14ac:dyDescent="0.25">
      <c r="A2893" s="202" t="s">
        <v>6321</v>
      </c>
      <c r="B2893">
        <v>3683</v>
      </c>
      <c r="C2893" s="203" t="s">
        <v>20467</v>
      </c>
      <c r="D2893" s="205" t="s">
        <v>20468</v>
      </c>
      <c r="E2893" s="202" t="s">
        <v>20469</v>
      </c>
      <c r="F2893" s="204" t="s">
        <v>7010</v>
      </c>
      <c r="G2893" s="204" t="s">
        <v>7011</v>
      </c>
      <c r="H2893" s="204" t="s">
        <v>7012</v>
      </c>
      <c r="I2893" s="204" t="s">
        <v>7011</v>
      </c>
      <c r="J2893" s="204" t="s">
        <v>6321</v>
      </c>
      <c r="K2893" s="204" t="s">
        <v>6321</v>
      </c>
      <c r="L2893" s="204" t="s">
        <v>6321</v>
      </c>
      <c r="M2893" s="204" t="s">
        <v>831</v>
      </c>
    </row>
    <row r="2894" spans="1:13" ht="78.75" x14ac:dyDescent="0.25">
      <c r="A2894" s="218" t="s">
        <v>31216</v>
      </c>
      <c r="B2894">
        <v>3302</v>
      </c>
      <c r="C2894" s="203" t="s">
        <v>19020</v>
      </c>
      <c r="D2894" s="205" t="s">
        <v>19021</v>
      </c>
      <c r="E2894" s="202" t="s">
        <v>19022</v>
      </c>
      <c r="F2894" s="204" t="s">
        <v>11332</v>
      </c>
      <c r="G2894" s="204" t="s">
        <v>11333</v>
      </c>
      <c r="H2894" s="204" t="s">
        <v>6439</v>
      </c>
      <c r="I2894" s="204" t="s">
        <v>11334</v>
      </c>
      <c r="J2894" s="204" t="s">
        <v>6321</v>
      </c>
      <c r="K2894" s="204" t="s">
        <v>6321</v>
      </c>
      <c r="L2894" s="204" t="s">
        <v>6321</v>
      </c>
      <c r="M2894" s="204" t="s">
        <v>831</v>
      </c>
    </row>
    <row r="2895" spans="1:13" ht="56.25" x14ac:dyDescent="0.25">
      <c r="A2895" s="206" t="s">
        <v>19026</v>
      </c>
      <c r="B2895">
        <v>3303</v>
      </c>
      <c r="C2895" s="207" t="s">
        <v>19023</v>
      </c>
      <c r="D2895" s="208" t="s">
        <v>19024</v>
      </c>
      <c r="E2895" s="206" t="s">
        <v>19025</v>
      </c>
      <c r="F2895" s="209" t="s">
        <v>13032</v>
      </c>
      <c r="G2895" s="209" t="s">
        <v>13033</v>
      </c>
      <c r="H2895" s="209" t="s">
        <v>6578</v>
      </c>
      <c r="I2895" s="209" t="s">
        <v>13034</v>
      </c>
      <c r="J2895" s="209" t="s">
        <v>6321</v>
      </c>
      <c r="K2895" s="209" t="s">
        <v>6321</v>
      </c>
      <c r="L2895" s="209" t="s">
        <v>6321</v>
      </c>
      <c r="M2895" s="209" t="s">
        <v>831</v>
      </c>
    </row>
    <row r="2896" spans="1:13" ht="90" x14ac:dyDescent="0.25">
      <c r="A2896" s="202" t="s">
        <v>14162</v>
      </c>
      <c r="B2896">
        <v>2001</v>
      </c>
      <c r="C2896" s="203" t="s">
        <v>14159</v>
      </c>
      <c r="D2896" s="205" t="s">
        <v>14160</v>
      </c>
      <c r="E2896" s="202" t="s">
        <v>14161</v>
      </c>
      <c r="F2896" s="204" t="s">
        <v>6766</v>
      </c>
      <c r="G2896" s="204" t="s">
        <v>6767</v>
      </c>
      <c r="H2896" s="204" t="s">
        <v>6439</v>
      </c>
      <c r="I2896" s="204" t="s">
        <v>6768</v>
      </c>
      <c r="J2896" s="204" t="s">
        <v>6321</v>
      </c>
      <c r="K2896" s="204" t="s">
        <v>6321</v>
      </c>
      <c r="L2896" s="204" t="s">
        <v>6321</v>
      </c>
      <c r="M2896" s="204" t="s">
        <v>831</v>
      </c>
    </row>
    <row r="2897" spans="1:13" ht="78" customHeight="1" x14ac:dyDescent="0.25">
      <c r="A2897" s="206" t="s">
        <v>7447</v>
      </c>
      <c r="B2897">
        <v>226</v>
      </c>
      <c r="C2897" s="207" t="s">
        <v>7444</v>
      </c>
      <c r="D2897" s="208" t="s">
        <v>7445</v>
      </c>
      <c r="E2897" s="206" t="s">
        <v>7446</v>
      </c>
      <c r="F2897" s="209" t="s">
        <v>7448</v>
      </c>
      <c r="G2897" s="209" t="s">
        <v>7449</v>
      </c>
      <c r="H2897" s="209" t="s">
        <v>6416</v>
      </c>
      <c r="I2897" s="209" t="s">
        <v>7449</v>
      </c>
      <c r="J2897" s="209" t="s">
        <v>6321</v>
      </c>
      <c r="K2897" s="209" t="s">
        <v>6321</v>
      </c>
      <c r="L2897" s="209" t="s">
        <v>6321</v>
      </c>
      <c r="M2897" s="209" t="s">
        <v>831</v>
      </c>
    </row>
    <row r="2898" spans="1:13" ht="101.25" x14ac:dyDescent="0.25">
      <c r="A2898" s="202" t="s">
        <v>8930</v>
      </c>
      <c r="B2898">
        <v>553</v>
      </c>
      <c r="C2898" s="203" t="s">
        <v>8927</v>
      </c>
      <c r="D2898" s="205" t="s">
        <v>8928</v>
      </c>
      <c r="E2898" s="202" t="s">
        <v>8929</v>
      </c>
      <c r="F2898" s="204" t="s">
        <v>6884</v>
      </c>
      <c r="G2898" s="204" t="s">
        <v>6885</v>
      </c>
      <c r="H2898" s="204" t="s">
        <v>6886</v>
      </c>
      <c r="I2898" s="204" t="s">
        <v>6885</v>
      </c>
      <c r="J2898" s="204" t="s">
        <v>6321</v>
      </c>
      <c r="K2898" s="204" t="s">
        <v>6321</v>
      </c>
      <c r="L2898" s="204" t="s">
        <v>6321</v>
      </c>
      <c r="M2898" s="204" t="s">
        <v>831</v>
      </c>
    </row>
    <row r="2899" spans="1:13" ht="56.25" x14ac:dyDescent="0.25">
      <c r="A2899" s="202" t="s">
        <v>17850</v>
      </c>
      <c r="B2899">
        <v>3014</v>
      </c>
      <c r="C2899" s="203" t="s">
        <v>17847</v>
      </c>
      <c r="D2899" s="205" t="s">
        <v>17848</v>
      </c>
      <c r="E2899" s="202" t="s">
        <v>17849</v>
      </c>
      <c r="F2899" s="204" t="s">
        <v>8237</v>
      </c>
      <c r="G2899" s="204" t="s">
        <v>8238</v>
      </c>
      <c r="H2899" s="204" t="s">
        <v>6578</v>
      </c>
      <c r="I2899" s="204" t="s">
        <v>8239</v>
      </c>
      <c r="J2899" s="204" t="s">
        <v>6321</v>
      </c>
      <c r="K2899" s="204" t="s">
        <v>6321</v>
      </c>
      <c r="L2899" s="204" t="s">
        <v>6321</v>
      </c>
      <c r="M2899" s="204" t="s">
        <v>831</v>
      </c>
    </row>
    <row r="2900" spans="1:13" ht="33.75" x14ac:dyDescent="0.25">
      <c r="A2900" s="202" t="s">
        <v>14077</v>
      </c>
      <c r="B2900">
        <v>1981</v>
      </c>
      <c r="C2900" s="203" t="s">
        <v>14074</v>
      </c>
      <c r="D2900" s="205" t="s">
        <v>14075</v>
      </c>
      <c r="E2900" s="202" t="s">
        <v>14076</v>
      </c>
      <c r="F2900" s="204" t="s">
        <v>6471</v>
      </c>
      <c r="G2900" s="204" t="s">
        <v>6472</v>
      </c>
      <c r="H2900" s="204" t="s">
        <v>6473</v>
      </c>
      <c r="I2900" s="204" t="s">
        <v>6472</v>
      </c>
      <c r="J2900" s="204" t="s">
        <v>6321</v>
      </c>
      <c r="K2900" s="204" t="s">
        <v>6321</v>
      </c>
      <c r="L2900" s="204" t="s">
        <v>6321</v>
      </c>
      <c r="M2900" s="204" t="s">
        <v>831</v>
      </c>
    </row>
    <row r="2901" spans="1:13" ht="225" x14ac:dyDescent="0.25">
      <c r="A2901" s="202" t="s">
        <v>6321</v>
      </c>
      <c r="B2901">
        <v>2291</v>
      </c>
      <c r="C2901" s="203" t="s">
        <v>15259</v>
      </c>
      <c r="D2901" s="205" t="s">
        <v>15260</v>
      </c>
      <c r="E2901" s="202" t="s">
        <v>15261</v>
      </c>
      <c r="F2901" s="204" t="s">
        <v>15262</v>
      </c>
      <c r="G2901" s="204" t="s">
        <v>15263</v>
      </c>
      <c r="H2901" s="204" t="s">
        <v>6427</v>
      </c>
      <c r="I2901" s="204" t="s">
        <v>15263</v>
      </c>
      <c r="J2901" s="204" t="s">
        <v>6321</v>
      </c>
      <c r="K2901" s="204" t="s">
        <v>6321</v>
      </c>
      <c r="L2901" s="204" t="s">
        <v>6321</v>
      </c>
      <c r="M2901" s="204" t="s">
        <v>831</v>
      </c>
    </row>
    <row r="2902" spans="1:13" ht="33.75" x14ac:dyDescent="0.25">
      <c r="A2902" s="202" t="s">
        <v>19030</v>
      </c>
      <c r="B2902">
        <v>3304</v>
      </c>
      <c r="C2902" s="203" t="s">
        <v>19027</v>
      </c>
      <c r="D2902" s="205" t="s">
        <v>19028</v>
      </c>
      <c r="E2902" s="202" t="s">
        <v>19029</v>
      </c>
      <c r="F2902" s="204" t="s">
        <v>6824</v>
      </c>
      <c r="G2902" s="204" t="s">
        <v>6825</v>
      </c>
      <c r="H2902" s="204" t="s">
        <v>6473</v>
      </c>
      <c r="I2902" s="204" t="s">
        <v>6825</v>
      </c>
      <c r="J2902" s="204" t="s">
        <v>6321</v>
      </c>
      <c r="K2902" s="204" t="s">
        <v>6321</v>
      </c>
      <c r="L2902" s="204" t="s">
        <v>6321</v>
      </c>
      <c r="M2902" s="204" t="s">
        <v>831</v>
      </c>
    </row>
    <row r="2903" spans="1:13" ht="45" x14ac:dyDescent="0.25">
      <c r="A2903" s="227" t="s">
        <v>31217</v>
      </c>
      <c r="B2903">
        <v>3305</v>
      </c>
      <c r="C2903" s="207" t="s">
        <v>19031</v>
      </c>
      <c r="D2903" s="208" t="s">
        <v>19032</v>
      </c>
      <c r="E2903" s="206" t="s">
        <v>19033</v>
      </c>
      <c r="F2903" s="209" t="s">
        <v>19034</v>
      </c>
      <c r="G2903" s="209" t="s">
        <v>19035</v>
      </c>
      <c r="H2903" s="209" t="s">
        <v>6473</v>
      </c>
      <c r="I2903" s="209" t="s">
        <v>19035</v>
      </c>
      <c r="J2903" s="209" t="s">
        <v>6321</v>
      </c>
      <c r="K2903" s="209" t="s">
        <v>6321</v>
      </c>
      <c r="L2903" s="209" t="s">
        <v>6321</v>
      </c>
      <c r="M2903" s="209" t="s">
        <v>831</v>
      </c>
    </row>
    <row r="2904" spans="1:13" ht="33.75" x14ac:dyDescent="0.25">
      <c r="A2904" s="202" t="s">
        <v>12388</v>
      </c>
      <c r="B2904">
        <v>1533</v>
      </c>
      <c r="C2904" s="203" t="s">
        <v>12385</v>
      </c>
      <c r="D2904" s="205" t="s">
        <v>12386</v>
      </c>
      <c r="E2904" s="202" t="s">
        <v>12387</v>
      </c>
      <c r="F2904" s="204" t="s">
        <v>6689</v>
      </c>
      <c r="G2904" s="204" t="s">
        <v>6690</v>
      </c>
      <c r="H2904" s="204" t="s">
        <v>6691</v>
      </c>
      <c r="I2904" s="204" t="s">
        <v>6692</v>
      </c>
      <c r="J2904" s="204" t="s">
        <v>6321</v>
      </c>
      <c r="K2904" s="204" t="s">
        <v>6321</v>
      </c>
      <c r="L2904" s="204" t="s">
        <v>6321</v>
      </c>
      <c r="M2904" s="204" t="s">
        <v>831</v>
      </c>
    </row>
    <row r="2905" spans="1:13" ht="33.75" x14ac:dyDescent="0.25">
      <c r="A2905" s="206" t="s">
        <v>11561</v>
      </c>
      <c r="B2905">
        <v>1306</v>
      </c>
      <c r="C2905" s="207" t="s">
        <v>11558</v>
      </c>
      <c r="D2905" s="208" t="s">
        <v>11559</v>
      </c>
      <c r="E2905" s="206" t="s">
        <v>11560</v>
      </c>
      <c r="F2905" s="209" t="s">
        <v>8858</v>
      </c>
      <c r="G2905" s="209" t="s">
        <v>8859</v>
      </c>
      <c r="H2905" s="209" t="s">
        <v>6439</v>
      </c>
      <c r="I2905" s="209" t="s">
        <v>8859</v>
      </c>
      <c r="J2905" s="209" t="s">
        <v>6321</v>
      </c>
      <c r="K2905" s="209" t="s">
        <v>6321</v>
      </c>
      <c r="L2905" s="209" t="s">
        <v>6321</v>
      </c>
      <c r="M2905" s="209" t="s">
        <v>831</v>
      </c>
    </row>
    <row r="2906" spans="1:13" ht="33.75" x14ac:dyDescent="0.25">
      <c r="A2906" s="206" t="s">
        <v>14081</v>
      </c>
      <c r="B2906">
        <v>1982</v>
      </c>
      <c r="C2906" s="207" t="s">
        <v>14078</v>
      </c>
      <c r="D2906" s="208" t="s">
        <v>14079</v>
      </c>
      <c r="E2906" s="206" t="s">
        <v>14080</v>
      </c>
      <c r="F2906" s="209" t="s">
        <v>6471</v>
      </c>
      <c r="G2906" s="209" t="s">
        <v>6472</v>
      </c>
      <c r="H2906" s="209" t="s">
        <v>6473</v>
      </c>
      <c r="I2906" s="209" t="s">
        <v>6472</v>
      </c>
      <c r="J2906" s="209" t="s">
        <v>6321</v>
      </c>
      <c r="K2906" s="209" t="s">
        <v>6321</v>
      </c>
      <c r="L2906" s="209" t="s">
        <v>6321</v>
      </c>
      <c r="M2906" s="209" t="s">
        <v>831</v>
      </c>
    </row>
    <row r="2907" spans="1:13" ht="22.5" x14ac:dyDescent="0.25">
      <c r="A2907" s="206" t="s">
        <v>7437</v>
      </c>
      <c r="B2907">
        <v>224</v>
      </c>
      <c r="C2907" s="207" t="s">
        <v>7434</v>
      </c>
      <c r="D2907" s="208" t="s">
        <v>7435</v>
      </c>
      <c r="E2907" s="206" t="s">
        <v>7436</v>
      </c>
      <c r="F2907" s="209" t="s">
        <v>7438</v>
      </c>
      <c r="G2907" s="209" t="s">
        <v>7439</v>
      </c>
      <c r="H2907" s="209" t="s">
        <v>6473</v>
      </c>
      <c r="I2907" s="209" t="s">
        <v>7439</v>
      </c>
      <c r="J2907" s="209" t="s">
        <v>6321</v>
      </c>
      <c r="K2907" s="209" t="s">
        <v>6321</v>
      </c>
      <c r="L2907" s="209" t="s">
        <v>6321</v>
      </c>
      <c r="M2907" s="209" t="s">
        <v>831</v>
      </c>
    </row>
    <row r="2908" spans="1:13" ht="45" x14ac:dyDescent="0.25">
      <c r="A2908" s="206" t="s">
        <v>20388</v>
      </c>
      <c r="B2908">
        <v>3664</v>
      </c>
      <c r="C2908" s="207" t="s">
        <v>20385</v>
      </c>
      <c r="D2908" s="208" t="s">
        <v>20386</v>
      </c>
      <c r="E2908" s="206" t="s">
        <v>20387</v>
      </c>
      <c r="F2908" s="209" t="s">
        <v>20389</v>
      </c>
      <c r="G2908" s="209" t="s">
        <v>20390</v>
      </c>
      <c r="H2908" s="209" t="s">
        <v>7494</v>
      </c>
      <c r="I2908" s="209" t="s">
        <v>20390</v>
      </c>
      <c r="J2908" s="209" t="s">
        <v>6321</v>
      </c>
      <c r="K2908" s="209" t="s">
        <v>6321</v>
      </c>
      <c r="L2908" s="209" t="s">
        <v>6321</v>
      </c>
      <c r="M2908" s="209" t="s">
        <v>831</v>
      </c>
    </row>
    <row r="2909" spans="1:13" ht="409.5" x14ac:dyDescent="0.25">
      <c r="A2909" s="202" t="s">
        <v>6321</v>
      </c>
      <c r="B2909">
        <v>2752</v>
      </c>
      <c r="C2909" s="203" t="s">
        <v>16955</v>
      </c>
      <c r="D2909" s="205" t="s">
        <v>16956</v>
      </c>
      <c r="E2909" s="202" t="s">
        <v>16957</v>
      </c>
      <c r="F2909" s="204" t="s">
        <v>8720</v>
      </c>
      <c r="G2909" s="204" t="s">
        <v>8721</v>
      </c>
      <c r="H2909" s="204" t="s">
        <v>6886</v>
      </c>
      <c r="I2909" s="204" t="s">
        <v>8721</v>
      </c>
      <c r="J2909" s="204" t="s">
        <v>6321</v>
      </c>
      <c r="K2909" s="204" t="s">
        <v>6321</v>
      </c>
      <c r="L2909" s="204" t="s">
        <v>6321</v>
      </c>
      <c r="M2909" s="204" t="s">
        <v>831</v>
      </c>
    </row>
    <row r="2910" spans="1:13" ht="67.5" x14ac:dyDescent="0.25">
      <c r="A2910" s="202" t="s">
        <v>9228</v>
      </c>
      <c r="B2910">
        <v>617</v>
      </c>
      <c r="C2910" s="203" t="s">
        <v>9225</v>
      </c>
      <c r="D2910" s="205" t="s">
        <v>9226</v>
      </c>
      <c r="E2910" s="202" t="s">
        <v>9227</v>
      </c>
      <c r="F2910" s="204" t="s">
        <v>8720</v>
      </c>
      <c r="G2910" s="204" t="s">
        <v>8721</v>
      </c>
      <c r="H2910" s="204" t="s">
        <v>6886</v>
      </c>
      <c r="I2910" s="204" t="s">
        <v>8721</v>
      </c>
      <c r="J2910" s="204" t="s">
        <v>6321</v>
      </c>
      <c r="K2910" s="204" t="s">
        <v>6321</v>
      </c>
      <c r="L2910" s="204" t="s">
        <v>6321</v>
      </c>
      <c r="M2910" s="204" t="s">
        <v>831</v>
      </c>
    </row>
    <row r="2911" spans="1:13" ht="33.75" x14ac:dyDescent="0.25">
      <c r="A2911" s="202" t="s">
        <v>14085</v>
      </c>
      <c r="B2911">
        <v>1983</v>
      </c>
      <c r="C2911" s="203" t="s">
        <v>14082</v>
      </c>
      <c r="D2911" s="205" t="s">
        <v>14083</v>
      </c>
      <c r="E2911" s="202" t="s">
        <v>14084</v>
      </c>
      <c r="F2911" s="204" t="s">
        <v>13508</v>
      </c>
      <c r="G2911" s="204" t="s">
        <v>13509</v>
      </c>
      <c r="H2911" s="204" t="s">
        <v>6473</v>
      </c>
      <c r="I2911" s="204" t="s">
        <v>13509</v>
      </c>
      <c r="J2911" s="204" t="s">
        <v>6321</v>
      </c>
      <c r="K2911" s="204" t="s">
        <v>6321</v>
      </c>
      <c r="L2911" s="204" t="s">
        <v>6321</v>
      </c>
      <c r="M2911" s="204" t="s">
        <v>831</v>
      </c>
    </row>
    <row r="2912" spans="1:13" ht="45" x14ac:dyDescent="0.25">
      <c r="A2912" s="227" t="s">
        <v>31218</v>
      </c>
      <c r="B2912">
        <v>1984</v>
      </c>
      <c r="C2912" s="207" t="s">
        <v>14086</v>
      </c>
      <c r="D2912" s="208" t="s">
        <v>14087</v>
      </c>
      <c r="E2912" s="206" t="s">
        <v>14088</v>
      </c>
      <c r="F2912" s="209" t="s">
        <v>8858</v>
      </c>
      <c r="G2912" s="209" t="s">
        <v>8859</v>
      </c>
      <c r="H2912" s="209" t="s">
        <v>6439</v>
      </c>
      <c r="I2912" s="209" t="s">
        <v>8859</v>
      </c>
      <c r="J2912" s="209" t="s">
        <v>6321</v>
      </c>
      <c r="K2912" s="209" t="s">
        <v>6321</v>
      </c>
      <c r="L2912" s="209" t="s">
        <v>6321</v>
      </c>
      <c r="M2912" s="209" t="s">
        <v>831</v>
      </c>
    </row>
    <row r="2913" spans="1:13" ht="45" x14ac:dyDescent="0.25">
      <c r="A2913" s="206" t="s">
        <v>14166</v>
      </c>
      <c r="B2913">
        <v>2002</v>
      </c>
      <c r="C2913" s="207" t="s">
        <v>14163</v>
      </c>
      <c r="D2913" s="208" t="s">
        <v>14164</v>
      </c>
      <c r="E2913" s="206" t="s">
        <v>14165</v>
      </c>
      <c r="F2913" s="209" t="s">
        <v>6776</v>
      </c>
      <c r="G2913" s="209" t="s">
        <v>6777</v>
      </c>
      <c r="H2913" s="209" t="s">
        <v>6439</v>
      </c>
      <c r="I2913" s="209" t="s">
        <v>6778</v>
      </c>
      <c r="J2913" s="209" t="s">
        <v>6321</v>
      </c>
      <c r="K2913" s="209" t="s">
        <v>6321</v>
      </c>
      <c r="L2913" s="209" t="s">
        <v>6321</v>
      </c>
      <c r="M2913" s="209" t="s">
        <v>831</v>
      </c>
    </row>
    <row r="2914" spans="1:13" ht="56.25" x14ac:dyDescent="0.25">
      <c r="A2914" s="206" t="s">
        <v>16833</v>
      </c>
      <c r="B2914">
        <v>2719</v>
      </c>
      <c r="C2914" s="207" t="s">
        <v>16830</v>
      </c>
      <c r="D2914" s="208" t="s">
        <v>16831</v>
      </c>
      <c r="E2914" s="206" t="s">
        <v>16832</v>
      </c>
      <c r="F2914" s="209" t="s">
        <v>7581</v>
      </c>
      <c r="G2914" s="209" t="s">
        <v>7582</v>
      </c>
      <c r="H2914" s="209" t="s">
        <v>6473</v>
      </c>
      <c r="I2914" s="209" t="s">
        <v>7582</v>
      </c>
      <c r="J2914" s="209" t="s">
        <v>6321</v>
      </c>
      <c r="K2914" s="209" t="s">
        <v>6321</v>
      </c>
      <c r="L2914" s="209" t="s">
        <v>6321</v>
      </c>
      <c r="M2914" s="209" t="s">
        <v>831</v>
      </c>
    </row>
    <row r="2915" spans="1:13" ht="101.25" x14ac:dyDescent="0.25">
      <c r="A2915" s="218" t="s">
        <v>31219</v>
      </c>
      <c r="B2915">
        <v>2003</v>
      </c>
      <c r="C2915" s="203" t="s">
        <v>14167</v>
      </c>
      <c r="D2915" s="205" t="s">
        <v>14168</v>
      </c>
      <c r="E2915" s="202" t="s">
        <v>14169</v>
      </c>
      <c r="F2915" s="204" t="s">
        <v>6625</v>
      </c>
      <c r="G2915" s="204" t="s">
        <v>6626</v>
      </c>
      <c r="H2915" s="204" t="s">
        <v>6439</v>
      </c>
      <c r="I2915" s="204" t="s">
        <v>6627</v>
      </c>
      <c r="J2915" s="204" t="s">
        <v>6321</v>
      </c>
      <c r="K2915" s="204" t="s">
        <v>6321</v>
      </c>
      <c r="L2915" s="204" t="s">
        <v>6321</v>
      </c>
      <c r="M2915" s="204" t="s">
        <v>831</v>
      </c>
    </row>
    <row r="2916" spans="1:13" ht="33.75" x14ac:dyDescent="0.25">
      <c r="A2916" s="206" t="s">
        <v>8266</v>
      </c>
      <c r="B2916">
        <v>412</v>
      </c>
      <c r="C2916" s="207" t="s">
        <v>8263</v>
      </c>
      <c r="D2916" s="208" t="s">
        <v>8264</v>
      </c>
      <c r="E2916" s="206" t="s">
        <v>8265</v>
      </c>
      <c r="F2916" s="209" t="s">
        <v>8267</v>
      </c>
      <c r="G2916" s="209" t="s">
        <v>8268</v>
      </c>
      <c r="H2916" s="209" t="s">
        <v>6480</v>
      </c>
      <c r="I2916" s="209" t="s">
        <v>8268</v>
      </c>
      <c r="J2916" s="209" t="s">
        <v>6321</v>
      </c>
      <c r="K2916" s="209" t="s">
        <v>6321</v>
      </c>
      <c r="L2916" s="209" t="s">
        <v>6321</v>
      </c>
      <c r="M2916" s="209" t="s">
        <v>831</v>
      </c>
    </row>
    <row r="2917" spans="1:13" ht="56.25" x14ac:dyDescent="0.25">
      <c r="A2917" s="202" t="s">
        <v>19094</v>
      </c>
      <c r="B2917">
        <v>3322</v>
      </c>
      <c r="C2917" s="203" t="s">
        <v>19091</v>
      </c>
      <c r="D2917" s="205" t="s">
        <v>19092</v>
      </c>
      <c r="E2917" s="202" t="s">
        <v>19093</v>
      </c>
      <c r="F2917" s="204" t="s">
        <v>6884</v>
      </c>
      <c r="G2917" s="204" t="s">
        <v>6885</v>
      </c>
      <c r="H2917" s="204" t="s">
        <v>6886</v>
      </c>
      <c r="I2917" s="204" t="s">
        <v>6885</v>
      </c>
      <c r="J2917" s="204" t="s">
        <v>6321</v>
      </c>
      <c r="K2917" s="204" t="s">
        <v>6321</v>
      </c>
      <c r="L2917" s="204" t="s">
        <v>6321</v>
      </c>
      <c r="M2917" s="204" t="s">
        <v>831</v>
      </c>
    </row>
    <row r="2918" spans="1:13" ht="67.5" x14ac:dyDescent="0.25">
      <c r="A2918" s="206" t="s">
        <v>11746</v>
      </c>
      <c r="B2918">
        <v>1355</v>
      </c>
      <c r="C2918" s="207" t="s">
        <v>11743</v>
      </c>
      <c r="D2918" s="208" t="s">
        <v>11744</v>
      </c>
      <c r="E2918" s="206" t="s">
        <v>11745</v>
      </c>
      <c r="F2918" s="209" t="s">
        <v>8320</v>
      </c>
      <c r="G2918" s="209" t="s">
        <v>8321</v>
      </c>
      <c r="H2918" s="209" t="s">
        <v>6321</v>
      </c>
      <c r="I2918" s="209" t="s">
        <v>8321</v>
      </c>
      <c r="J2918" s="209" t="s">
        <v>6321</v>
      </c>
      <c r="K2918" s="209" t="s">
        <v>6321</v>
      </c>
      <c r="L2918" s="209" t="s">
        <v>6321</v>
      </c>
      <c r="M2918" s="209" t="s">
        <v>831</v>
      </c>
    </row>
    <row r="2919" spans="1:13" ht="56.25" x14ac:dyDescent="0.25">
      <c r="A2919" s="206" t="s">
        <v>12887</v>
      </c>
      <c r="B2919">
        <v>1657</v>
      </c>
      <c r="C2919" s="207" t="s">
        <v>12884</v>
      </c>
      <c r="D2919" s="208" t="s">
        <v>12885</v>
      </c>
      <c r="E2919" s="206" t="s">
        <v>12886</v>
      </c>
      <c r="F2919" s="209" t="s">
        <v>12227</v>
      </c>
      <c r="G2919" s="209" t="s">
        <v>12228</v>
      </c>
      <c r="H2919" s="209" t="s">
        <v>6439</v>
      </c>
      <c r="I2919" s="209" t="s">
        <v>12229</v>
      </c>
      <c r="J2919" s="209" t="s">
        <v>6321</v>
      </c>
      <c r="K2919" s="209" t="s">
        <v>6321</v>
      </c>
      <c r="L2919" s="209" t="s">
        <v>6321</v>
      </c>
      <c r="M2919" s="209" t="s">
        <v>831</v>
      </c>
    </row>
    <row r="2920" spans="1:13" ht="45" x14ac:dyDescent="0.25">
      <c r="A2920" s="218" t="s">
        <v>31220</v>
      </c>
      <c r="B2920">
        <v>788</v>
      </c>
      <c r="C2920" s="203" t="s">
        <v>9570</v>
      </c>
      <c r="D2920" s="205" t="s">
        <v>9571</v>
      </c>
      <c r="E2920" s="202" t="s">
        <v>9572</v>
      </c>
      <c r="F2920" s="204" t="s">
        <v>7466</v>
      </c>
      <c r="G2920" s="204" t="s">
        <v>7467</v>
      </c>
      <c r="H2920" s="204" t="s">
        <v>7039</v>
      </c>
      <c r="I2920" s="204" t="s">
        <v>7467</v>
      </c>
      <c r="J2920" s="204" t="s">
        <v>6321</v>
      </c>
      <c r="K2920" s="204" t="s">
        <v>6321</v>
      </c>
      <c r="L2920" s="204" t="s">
        <v>6321</v>
      </c>
      <c r="M2920" s="204" t="s">
        <v>831</v>
      </c>
    </row>
    <row r="2921" spans="1:13" ht="56.25" x14ac:dyDescent="0.25">
      <c r="A2921" s="206" t="s">
        <v>14172</v>
      </c>
      <c r="B2921">
        <v>2004</v>
      </c>
      <c r="C2921" s="207" t="s">
        <v>14170</v>
      </c>
      <c r="D2921" s="208" t="s">
        <v>25814</v>
      </c>
      <c r="E2921" s="206" t="s">
        <v>14171</v>
      </c>
      <c r="F2921" s="209" t="s">
        <v>14173</v>
      </c>
      <c r="G2921" s="209" t="s">
        <v>14174</v>
      </c>
      <c r="H2921" s="209" t="s">
        <v>6447</v>
      </c>
      <c r="I2921" s="209" t="s">
        <v>14174</v>
      </c>
      <c r="J2921" s="209" t="s">
        <v>6321</v>
      </c>
      <c r="K2921" s="209" t="s">
        <v>6321</v>
      </c>
      <c r="L2921" s="209" t="s">
        <v>6321</v>
      </c>
      <c r="M2921" s="209" t="s">
        <v>831</v>
      </c>
    </row>
    <row r="2922" spans="1:13" ht="56.25" x14ac:dyDescent="0.25">
      <c r="A2922" s="202" t="s">
        <v>17933</v>
      </c>
      <c r="B2922">
        <v>3033</v>
      </c>
      <c r="C2922" s="203" t="s">
        <v>17930</v>
      </c>
      <c r="D2922" s="205" t="s">
        <v>17931</v>
      </c>
      <c r="E2922" s="202" t="s">
        <v>17932</v>
      </c>
      <c r="F2922" s="204" t="s">
        <v>6625</v>
      </c>
      <c r="G2922" s="204" t="s">
        <v>6626</v>
      </c>
      <c r="H2922" s="204" t="s">
        <v>6439</v>
      </c>
      <c r="I2922" s="204" t="s">
        <v>6627</v>
      </c>
      <c r="J2922" s="204" t="s">
        <v>6321</v>
      </c>
      <c r="K2922" s="204" t="s">
        <v>6321</v>
      </c>
      <c r="L2922" s="204" t="s">
        <v>6321</v>
      </c>
      <c r="M2922" s="204" t="s">
        <v>831</v>
      </c>
    </row>
    <row r="2923" spans="1:13" ht="90" x14ac:dyDescent="0.25">
      <c r="A2923" s="206" t="s">
        <v>6321</v>
      </c>
      <c r="B2923">
        <v>236</v>
      </c>
      <c r="C2923" s="207" t="s">
        <v>7495</v>
      </c>
      <c r="D2923" s="208" t="s">
        <v>7496</v>
      </c>
      <c r="E2923" s="206" t="s">
        <v>7497</v>
      </c>
      <c r="F2923" s="209" t="s">
        <v>7490</v>
      </c>
      <c r="G2923" s="209" t="s">
        <v>7491</v>
      </c>
      <c r="H2923" s="209" t="s">
        <v>6634</v>
      </c>
      <c r="I2923" s="209" t="s">
        <v>7491</v>
      </c>
      <c r="J2923" s="209" t="s">
        <v>6321</v>
      </c>
      <c r="K2923" s="209" t="s">
        <v>6321</v>
      </c>
      <c r="L2923" s="209" t="s">
        <v>6321</v>
      </c>
      <c r="M2923" s="209" t="s">
        <v>831</v>
      </c>
    </row>
    <row r="2924" spans="1:13" ht="22.5" x14ac:dyDescent="0.25">
      <c r="A2924" s="227" t="s">
        <v>31221</v>
      </c>
      <c r="B2924">
        <v>598</v>
      </c>
      <c r="C2924" s="207" t="s">
        <v>9130</v>
      </c>
      <c r="D2924" s="208" t="s">
        <v>9131</v>
      </c>
      <c r="E2924" s="206" t="s">
        <v>9132</v>
      </c>
      <c r="F2924" s="209" t="s">
        <v>6884</v>
      </c>
      <c r="G2924" s="209" t="s">
        <v>6885</v>
      </c>
      <c r="H2924" s="209" t="s">
        <v>6886</v>
      </c>
      <c r="I2924" s="209" t="s">
        <v>6885</v>
      </c>
      <c r="J2924" s="209" t="s">
        <v>6321</v>
      </c>
      <c r="K2924" s="209" t="s">
        <v>6321</v>
      </c>
      <c r="L2924" s="209" t="s">
        <v>6321</v>
      </c>
      <c r="M2924" s="209" t="s">
        <v>831</v>
      </c>
    </row>
    <row r="2925" spans="1:13" ht="45" x14ac:dyDescent="0.25">
      <c r="A2925" s="202" t="s">
        <v>14178</v>
      </c>
      <c r="B2925">
        <v>2005</v>
      </c>
      <c r="C2925" s="203" t="s">
        <v>14175</v>
      </c>
      <c r="D2925" s="205" t="s">
        <v>14176</v>
      </c>
      <c r="E2925" s="202" t="s">
        <v>14177</v>
      </c>
      <c r="F2925" s="204" t="s">
        <v>6695</v>
      </c>
      <c r="G2925" s="204" t="s">
        <v>6696</v>
      </c>
      <c r="H2925" s="204" t="s">
        <v>6439</v>
      </c>
      <c r="I2925" s="204" t="s">
        <v>6696</v>
      </c>
      <c r="J2925" s="204" t="s">
        <v>6321</v>
      </c>
      <c r="K2925" s="204" t="s">
        <v>6321</v>
      </c>
      <c r="L2925" s="204" t="s">
        <v>6321</v>
      </c>
      <c r="M2925" s="204" t="s">
        <v>831</v>
      </c>
    </row>
    <row r="2926" spans="1:13" ht="56.25" x14ac:dyDescent="0.25">
      <c r="A2926" s="206" t="s">
        <v>6321</v>
      </c>
      <c r="B2926">
        <v>2006</v>
      </c>
      <c r="C2926" s="207" t="s">
        <v>14179</v>
      </c>
      <c r="D2926" s="208" t="s">
        <v>25815</v>
      </c>
      <c r="E2926" s="206" t="s">
        <v>14180</v>
      </c>
      <c r="F2926" s="209" t="s">
        <v>6471</v>
      </c>
      <c r="G2926" s="209" t="s">
        <v>6472</v>
      </c>
      <c r="H2926" s="209" t="s">
        <v>6473</v>
      </c>
      <c r="I2926" s="209" t="s">
        <v>6472</v>
      </c>
      <c r="J2926" s="209" t="s">
        <v>6321</v>
      </c>
      <c r="K2926" s="209" t="s">
        <v>6321</v>
      </c>
      <c r="L2926" s="209" t="s">
        <v>6321</v>
      </c>
      <c r="M2926" s="209" t="s">
        <v>831</v>
      </c>
    </row>
    <row r="2927" spans="1:13" ht="56.25" x14ac:dyDescent="0.25">
      <c r="A2927" s="202" t="s">
        <v>14184</v>
      </c>
      <c r="B2927">
        <v>2007</v>
      </c>
      <c r="C2927" s="203" t="s">
        <v>14181</v>
      </c>
      <c r="D2927" s="205" t="s">
        <v>14182</v>
      </c>
      <c r="E2927" s="202" t="s">
        <v>14183</v>
      </c>
      <c r="F2927" s="204" t="s">
        <v>14185</v>
      </c>
      <c r="G2927" s="204" t="s">
        <v>14186</v>
      </c>
      <c r="H2927" s="204" t="s">
        <v>9215</v>
      </c>
      <c r="I2927" s="204" t="s">
        <v>14187</v>
      </c>
      <c r="J2927" s="204" t="s">
        <v>6321</v>
      </c>
      <c r="K2927" s="204" t="s">
        <v>6321</v>
      </c>
      <c r="L2927" s="204" t="s">
        <v>6321</v>
      </c>
      <c r="M2927" s="204" t="s">
        <v>6330</v>
      </c>
    </row>
    <row r="2928" spans="1:13" ht="45" x14ac:dyDescent="0.25">
      <c r="A2928" s="206" t="s">
        <v>12294</v>
      </c>
      <c r="B2928">
        <v>1508</v>
      </c>
      <c r="C2928" s="207" t="s">
        <v>12291</v>
      </c>
      <c r="D2928" s="208" t="s">
        <v>12292</v>
      </c>
      <c r="E2928" s="206" t="s">
        <v>12293</v>
      </c>
      <c r="F2928" s="209" t="s">
        <v>8356</v>
      </c>
      <c r="G2928" s="209" t="s">
        <v>8357</v>
      </c>
      <c r="H2928" s="209" t="s">
        <v>7039</v>
      </c>
      <c r="I2928" s="209" t="s">
        <v>8358</v>
      </c>
      <c r="J2928" s="209" t="s">
        <v>6321</v>
      </c>
      <c r="K2928" s="209" t="s">
        <v>6321</v>
      </c>
      <c r="L2928" s="209" t="s">
        <v>6321</v>
      </c>
      <c r="M2928" s="209" t="s">
        <v>831</v>
      </c>
    </row>
    <row r="2929" spans="1:13" ht="112.5" x14ac:dyDescent="0.25">
      <c r="A2929" s="218" t="s">
        <v>31222</v>
      </c>
      <c r="B2929">
        <v>2720</v>
      </c>
      <c r="C2929" s="203" t="s">
        <v>16834</v>
      </c>
      <c r="D2929" s="205" t="s">
        <v>16835</v>
      </c>
      <c r="E2929" s="202" t="s">
        <v>16836</v>
      </c>
      <c r="F2929" s="204" t="s">
        <v>7466</v>
      </c>
      <c r="G2929" s="204" t="s">
        <v>7467</v>
      </c>
      <c r="H2929" s="204" t="s">
        <v>7039</v>
      </c>
      <c r="I2929" s="204" t="s">
        <v>7467</v>
      </c>
      <c r="J2929" s="204" t="s">
        <v>6321</v>
      </c>
      <c r="K2929" s="204" t="s">
        <v>6321</v>
      </c>
      <c r="L2929" s="204" t="s">
        <v>6321</v>
      </c>
      <c r="M2929" s="204" t="s">
        <v>831</v>
      </c>
    </row>
    <row r="2930" spans="1:13" ht="33.75" x14ac:dyDescent="0.25">
      <c r="A2930" s="206" t="s">
        <v>16783</v>
      </c>
      <c r="B2930">
        <v>2707</v>
      </c>
      <c r="C2930" s="207" t="s">
        <v>16780</v>
      </c>
      <c r="D2930" s="208" t="s">
        <v>16781</v>
      </c>
      <c r="E2930" s="206" t="s">
        <v>16782</v>
      </c>
      <c r="F2930" s="209" t="s">
        <v>6667</v>
      </c>
      <c r="G2930" s="209" t="s">
        <v>6668</v>
      </c>
      <c r="H2930" s="209" t="s">
        <v>6536</v>
      </c>
      <c r="I2930" s="209" t="s">
        <v>6668</v>
      </c>
      <c r="J2930" s="209" t="s">
        <v>6321</v>
      </c>
      <c r="K2930" s="209" t="s">
        <v>6321</v>
      </c>
      <c r="L2930" s="209" t="s">
        <v>6321</v>
      </c>
      <c r="M2930" s="209" t="s">
        <v>831</v>
      </c>
    </row>
    <row r="2931" spans="1:13" ht="56.25" x14ac:dyDescent="0.25">
      <c r="A2931" s="202" t="s">
        <v>9635</v>
      </c>
      <c r="B2931">
        <v>817</v>
      </c>
      <c r="C2931" s="203" t="s">
        <v>9632</v>
      </c>
      <c r="D2931" s="205" t="s">
        <v>9633</v>
      </c>
      <c r="E2931" s="202" t="s">
        <v>9634</v>
      </c>
      <c r="F2931" s="204" t="s">
        <v>9636</v>
      </c>
      <c r="G2931" s="204" t="s">
        <v>9637</v>
      </c>
      <c r="H2931" s="204" t="s">
        <v>7699</v>
      </c>
      <c r="I2931" s="204" t="s">
        <v>9638</v>
      </c>
      <c r="J2931" s="204" t="s">
        <v>6321</v>
      </c>
      <c r="K2931" s="204" t="s">
        <v>6321</v>
      </c>
      <c r="L2931" s="204" t="s">
        <v>6517</v>
      </c>
      <c r="M2931" s="204" t="s">
        <v>831</v>
      </c>
    </row>
    <row r="2932" spans="1:13" ht="202.5" x14ac:dyDescent="0.25">
      <c r="A2932" s="206" t="s">
        <v>16840</v>
      </c>
      <c r="B2932">
        <v>2721</v>
      </c>
      <c r="C2932" s="207" t="s">
        <v>16837</v>
      </c>
      <c r="D2932" s="208" t="s">
        <v>16838</v>
      </c>
      <c r="E2932" s="206" t="s">
        <v>16839</v>
      </c>
      <c r="F2932" s="209" t="s">
        <v>6471</v>
      </c>
      <c r="G2932" s="209" t="s">
        <v>6472</v>
      </c>
      <c r="H2932" s="209" t="s">
        <v>6473</v>
      </c>
      <c r="I2932" s="209" t="s">
        <v>6472</v>
      </c>
      <c r="J2932" s="209" t="s">
        <v>6321</v>
      </c>
      <c r="K2932" s="209" t="s">
        <v>6321</v>
      </c>
      <c r="L2932" s="209" t="s">
        <v>6321</v>
      </c>
      <c r="M2932" s="209" t="s">
        <v>831</v>
      </c>
    </row>
    <row r="2933" spans="1:13" ht="45" x14ac:dyDescent="0.25">
      <c r="A2933" s="220" t="s">
        <v>31223</v>
      </c>
      <c r="B2933">
        <v>214</v>
      </c>
      <c r="C2933" s="207" t="s">
        <v>7373</v>
      </c>
      <c r="D2933" s="208" t="s">
        <v>7374</v>
      </c>
      <c r="E2933" s="206" t="s">
        <v>7375</v>
      </c>
      <c r="F2933" s="209" t="s">
        <v>6884</v>
      </c>
      <c r="G2933" s="209" t="s">
        <v>6885</v>
      </c>
      <c r="H2933" s="209" t="s">
        <v>6886</v>
      </c>
      <c r="I2933" s="209" t="s">
        <v>6885</v>
      </c>
      <c r="J2933" s="209" t="s">
        <v>6321</v>
      </c>
      <c r="K2933" s="209" t="s">
        <v>6321</v>
      </c>
      <c r="L2933" s="209" t="s">
        <v>6321</v>
      </c>
      <c r="M2933" s="209" t="s">
        <v>831</v>
      </c>
    </row>
    <row r="2934" spans="1:13" ht="56.25" x14ac:dyDescent="0.25">
      <c r="A2934" s="202" t="s">
        <v>11588</v>
      </c>
      <c r="B2934">
        <v>1313</v>
      </c>
      <c r="C2934" s="203" t="s">
        <v>11585</v>
      </c>
      <c r="D2934" s="205" t="s">
        <v>11586</v>
      </c>
      <c r="E2934" s="202" t="s">
        <v>11587</v>
      </c>
      <c r="F2934" s="204" t="s">
        <v>6824</v>
      </c>
      <c r="G2934" s="204" t="s">
        <v>6825</v>
      </c>
      <c r="H2934" s="204" t="s">
        <v>6473</v>
      </c>
      <c r="I2934" s="204" t="s">
        <v>6825</v>
      </c>
      <c r="J2934" s="204" t="s">
        <v>6321</v>
      </c>
      <c r="K2934" s="204" t="s">
        <v>6321</v>
      </c>
      <c r="L2934" s="204" t="s">
        <v>6321</v>
      </c>
      <c r="M2934" s="204" t="s">
        <v>831</v>
      </c>
    </row>
    <row r="2935" spans="1:13" ht="78.75" x14ac:dyDescent="0.25">
      <c r="A2935" s="202" t="s">
        <v>6321</v>
      </c>
      <c r="B2935">
        <v>413</v>
      </c>
      <c r="C2935" s="203" t="s">
        <v>8269</v>
      </c>
      <c r="D2935" s="205" t="s">
        <v>8270</v>
      </c>
      <c r="E2935" s="202" t="s">
        <v>8271</v>
      </c>
      <c r="F2935" s="204" t="s">
        <v>8272</v>
      </c>
      <c r="G2935" s="204" t="s">
        <v>8273</v>
      </c>
      <c r="H2935" s="204" t="s">
        <v>7039</v>
      </c>
      <c r="I2935" s="204" t="s">
        <v>8274</v>
      </c>
      <c r="J2935" s="204" t="s">
        <v>6321</v>
      </c>
      <c r="K2935" s="204" t="s">
        <v>6321</v>
      </c>
      <c r="L2935" s="204" t="s">
        <v>6321</v>
      </c>
      <c r="M2935" s="204" t="s">
        <v>831</v>
      </c>
    </row>
    <row r="2936" spans="1:13" ht="33.75" x14ac:dyDescent="0.25">
      <c r="A2936" s="202" t="s">
        <v>6321</v>
      </c>
      <c r="B2936">
        <v>229</v>
      </c>
      <c r="C2936" s="203" t="s">
        <v>7463</v>
      </c>
      <c r="D2936" s="205" t="s">
        <v>7464</v>
      </c>
      <c r="E2936" s="202" t="s">
        <v>7465</v>
      </c>
      <c r="F2936" s="204" t="s">
        <v>7466</v>
      </c>
      <c r="G2936" s="204" t="s">
        <v>7467</v>
      </c>
      <c r="H2936" s="204" t="s">
        <v>7039</v>
      </c>
      <c r="I2936" s="204" t="s">
        <v>7467</v>
      </c>
      <c r="J2936" s="204" t="s">
        <v>6321</v>
      </c>
      <c r="K2936" s="204" t="s">
        <v>6321</v>
      </c>
      <c r="L2936" s="204" t="s">
        <v>6321</v>
      </c>
      <c r="M2936" s="204" t="s">
        <v>831</v>
      </c>
    </row>
    <row r="2937" spans="1:13" ht="123.75" x14ac:dyDescent="0.25">
      <c r="A2937" s="206" t="s">
        <v>8934</v>
      </c>
      <c r="B2937">
        <v>554</v>
      </c>
      <c r="C2937" s="207" t="s">
        <v>8931</v>
      </c>
      <c r="D2937" s="208" t="s">
        <v>8932</v>
      </c>
      <c r="E2937" s="206" t="s">
        <v>8933</v>
      </c>
      <c r="F2937" s="209" t="s">
        <v>8935</v>
      </c>
      <c r="G2937" s="209" t="s">
        <v>8936</v>
      </c>
      <c r="H2937" s="209" t="s">
        <v>6439</v>
      </c>
      <c r="I2937" s="209" t="s">
        <v>8937</v>
      </c>
      <c r="J2937" s="209" t="s">
        <v>6321</v>
      </c>
      <c r="K2937" s="209" t="s">
        <v>6321</v>
      </c>
      <c r="L2937" s="209" t="s">
        <v>6321</v>
      </c>
      <c r="M2937" s="209" t="s">
        <v>831</v>
      </c>
    </row>
    <row r="2938" spans="1:13" ht="45" x14ac:dyDescent="0.25">
      <c r="A2938" s="220" t="s">
        <v>31224</v>
      </c>
      <c r="B2938">
        <v>905</v>
      </c>
      <c r="C2938" s="207" t="s">
        <v>9972</v>
      </c>
      <c r="D2938" s="208" t="s">
        <v>9973</v>
      </c>
      <c r="E2938" s="206" t="s">
        <v>9974</v>
      </c>
      <c r="F2938" s="209" t="s">
        <v>6437</v>
      </c>
      <c r="G2938" s="209" t="s">
        <v>6438</v>
      </c>
      <c r="H2938" s="209" t="s">
        <v>6439</v>
      </c>
      <c r="I2938" s="209" t="s">
        <v>6440</v>
      </c>
      <c r="J2938" s="209" t="s">
        <v>6321</v>
      </c>
      <c r="K2938" s="209" t="s">
        <v>6321</v>
      </c>
      <c r="L2938" s="209" t="s">
        <v>6321</v>
      </c>
      <c r="M2938" s="209" t="s">
        <v>831</v>
      </c>
    </row>
    <row r="2939" spans="1:13" ht="56.25" x14ac:dyDescent="0.25">
      <c r="A2939" s="206" t="s">
        <v>14191</v>
      </c>
      <c r="B2939">
        <v>2008</v>
      </c>
      <c r="C2939" s="207" t="s">
        <v>14188</v>
      </c>
      <c r="D2939" s="208" t="s">
        <v>14189</v>
      </c>
      <c r="E2939" s="206" t="s">
        <v>14190</v>
      </c>
      <c r="F2939" s="209" t="s">
        <v>14192</v>
      </c>
      <c r="G2939" s="209" t="s">
        <v>14193</v>
      </c>
      <c r="H2939" s="209" t="s">
        <v>6369</v>
      </c>
      <c r="I2939" s="209" t="s">
        <v>14193</v>
      </c>
      <c r="J2939" s="209" t="s">
        <v>6321</v>
      </c>
      <c r="K2939" s="209" t="s">
        <v>6321</v>
      </c>
      <c r="L2939" s="209" t="s">
        <v>6321</v>
      </c>
      <c r="M2939" s="209" t="s">
        <v>831</v>
      </c>
    </row>
    <row r="2940" spans="1:13" ht="33.75" x14ac:dyDescent="0.25">
      <c r="A2940" s="206" t="s">
        <v>19098</v>
      </c>
      <c r="B2940">
        <v>3323</v>
      </c>
      <c r="C2940" s="207" t="s">
        <v>19095</v>
      </c>
      <c r="D2940" s="208" t="s">
        <v>19096</v>
      </c>
      <c r="E2940" s="206" t="s">
        <v>19097</v>
      </c>
      <c r="F2940" s="209" t="s">
        <v>6673</v>
      </c>
      <c r="G2940" s="209" t="s">
        <v>6674</v>
      </c>
      <c r="H2940" s="209" t="s">
        <v>6473</v>
      </c>
      <c r="I2940" s="209" t="s">
        <v>6674</v>
      </c>
      <c r="J2940" s="209" t="s">
        <v>6321</v>
      </c>
      <c r="K2940" s="209" t="s">
        <v>6321</v>
      </c>
      <c r="L2940" s="209" t="s">
        <v>6321</v>
      </c>
      <c r="M2940" s="209" t="s">
        <v>831</v>
      </c>
    </row>
    <row r="2941" spans="1:13" ht="45" x14ac:dyDescent="0.25">
      <c r="A2941" s="206" t="s">
        <v>16273</v>
      </c>
      <c r="B2941">
        <v>2573</v>
      </c>
      <c r="C2941" s="207" t="s">
        <v>16270</v>
      </c>
      <c r="D2941" s="208" t="s">
        <v>16271</v>
      </c>
      <c r="E2941" s="206" t="s">
        <v>16272</v>
      </c>
      <c r="F2941" s="209" t="s">
        <v>9775</v>
      </c>
      <c r="G2941" s="209" t="s">
        <v>9776</v>
      </c>
      <c r="H2941" s="209" t="s">
        <v>6439</v>
      </c>
      <c r="I2941" s="209" t="s">
        <v>9776</v>
      </c>
      <c r="J2941" s="209" t="s">
        <v>6321</v>
      </c>
      <c r="K2941" s="209" t="s">
        <v>6321</v>
      </c>
      <c r="L2941" s="209" t="s">
        <v>6321</v>
      </c>
      <c r="M2941" s="209" t="s">
        <v>831</v>
      </c>
    </row>
    <row r="2942" spans="1:13" ht="56.25" x14ac:dyDescent="0.25">
      <c r="A2942" s="206" t="s">
        <v>11986</v>
      </c>
      <c r="B2942">
        <v>1414</v>
      </c>
      <c r="C2942" s="207" t="s">
        <v>11983</v>
      </c>
      <c r="D2942" s="208" t="s">
        <v>11984</v>
      </c>
      <c r="E2942" s="206" t="s">
        <v>11985</v>
      </c>
      <c r="F2942" s="209" t="s">
        <v>19998</v>
      </c>
      <c r="G2942" s="209" t="s">
        <v>11987</v>
      </c>
      <c r="H2942" s="209" t="s">
        <v>6522</v>
      </c>
      <c r="I2942" s="209" t="s">
        <v>11988</v>
      </c>
      <c r="J2942" s="209" t="s">
        <v>6321</v>
      </c>
      <c r="K2942" s="209" t="s">
        <v>11989</v>
      </c>
      <c r="L2942" s="209" t="s">
        <v>6321</v>
      </c>
      <c r="M2942" s="209" t="s">
        <v>7057</v>
      </c>
    </row>
    <row r="2943" spans="1:13" ht="90" x14ac:dyDescent="0.25">
      <c r="A2943" s="202" t="s">
        <v>16844</v>
      </c>
      <c r="B2943">
        <v>2722</v>
      </c>
      <c r="C2943" s="203" t="s">
        <v>16841</v>
      </c>
      <c r="D2943" s="205" t="s">
        <v>16842</v>
      </c>
      <c r="E2943" s="202" t="s">
        <v>16843</v>
      </c>
      <c r="F2943" s="204" t="s">
        <v>16845</v>
      </c>
      <c r="G2943" s="204" t="s">
        <v>16846</v>
      </c>
      <c r="H2943" s="204" t="s">
        <v>16847</v>
      </c>
      <c r="I2943" s="204" t="s">
        <v>16846</v>
      </c>
      <c r="J2943" s="204" t="s">
        <v>6321</v>
      </c>
      <c r="K2943" s="204" t="s">
        <v>6321</v>
      </c>
      <c r="L2943" s="204" t="s">
        <v>6321</v>
      </c>
      <c r="M2943" s="204" t="s">
        <v>831</v>
      </c>
    </row>
    <row r="2944" spans="1:13" ht="78.75" x14ac:dyDescent="0.25">
      <c r="A2944" s="202" t="s">
        <v>16928</v>
      </c>
      <c r="B2944">
        <v>2744</v>
      </c>
      <c r="C2944" s="203" t="s">
        <v>16925</v>
      </c>
      <c r="D2944" s="205" t="s">
        <v>16926</v>
      </c>
      <c r="E2944" s="202" t="s">
        <v>16927</v>
      </c>
      <c r="F2944" s="204" t="s">
        <v>7010</v>
      </c>
      <c r="G2944" s="204" t="s">
        <v>7011</v>
      </c>
      <c r="H2944" s="204" t="s">
        <v>7012</v>
      </c>
      <c r="I2944" s="204" t="s">
        <v>7011</v>
      </c>
      <c r="J2944" s="204" t="s">
        <v>6321</v>
      </c>
      <c r="K2944" s="204" t="s">
        <v>6321</v>
      </c>
      <c r="L2944" s="204" t="s">
        <v>6321</v>
      </c>
      <c r="M2944" s="204" t="s">
        <v>6330</v>
      </c>
    </row>
    <row r="2945" spans="1:13" ht="67.5" x14ac:dyDescent="0.25">
      <c r="A2945" s="206" t="s">
        <v>17382</v>
      </c>
      <c r="B2945">
        <v>2867</v>
      </c>
      <c r="C2945" s="207" t="s">
        <v>17379</v>
      </c>
      <c r="D2945" s="208" t="s">
        <v>17380</v>
      </c>
      <c r="E2945" s="206" t="s">
        <v>17381</v>
      </c>
      <c r="F2945" s="209" t="s">
        <v>8320</v>
      </c>
      <c r="G2945" s="209" t="s">
        <v>8321</v>
      </c>
      <c r="H2945" s="209" t="s">
        <v>6486</v>
      </c>
      <c r="I2945" s="209" t="s">
        <v>8321</v>
      </c>
      <c r="J2945" s="209" t="s">
        <v>6321</v>
      </c>
      <c r="K2945" s="209" t="s">
        <v>6321</v>
      </c>
      <c r="L2945" s="209" t="s">
        <v>6321</v>
      </c>
      <c r="M2945" s="209" t="s">
        <v>6363</v>
      </c>
    </row>
    <row r="2946" spans="1:13" ht="90" x14ac:dyDescent="0.25">
      <c r="A2946" s="202" t="s">
        <v>19102</v>
      </c>
      <c r="B2946">
        <v>3324</v>
      </c>
      <c r="C2946" s="203" t="s">
        <v>19099</v>
      </c>
      <c r="D2946" s="205" t="s">
        <v>19100</v>
      </c>
      <c r="E2946" s="202" t="s">
        <v>19101</v>
      </c>
      <c r="F2946" s="204" t="s">
        <v>14406</v>
      </c>
      <c r="G2946" s="204" t="s">
        <v>14407</v>
      </c>
      <c r="H2946" s="204" t="s">
        <v>6427</v>
      </c>
      <c r="I2946" s="204" t="s">
        <v>14407</v>
      </c>
      <c r="J2946" s="204" t="s">
        <v>6321</v>
      </c>
      <c r="K2946" s="204" t="s">
        <v>6321</v>
      </c>
      <c r="L2946" s="204" t="s">
        <v>6321</v>
      </c>
      <c r="M2946" s="204" t="s">
        <v>831</v>
      </c>
    </row>
    <row r="2947" spans="1:13" ht="33.75" x14ac:dyDescent="0.25">
      <c r="A2947" s="206" t="s">
        <v>19106</v>
      </c>
      <c r="B2947">
        <v>3325</v>
      </c>
      <c r="C2947" s="207" t="s">
        <v>19103</v>
      </c>
      <c r="D2947" s="208" t="s">
        <v>19104</v>
      </c>
      <c r="E2947" s="206" t="s">
        <v>19105</v>
      </c>
      <c r="F2947" s="209" t="s">
        <v>8766</v>
      </c>
      <c r="G2947" s="209" t="s">
        <v>8767</v>
      </c>
      <c r="H2947" s="209" t="s">
        <v>7039</v>
      </c>
      <c r="I2947" s="209" t="s">
        <v>8767</v>
      </c>
      <c r="J2947" s="209" t="s">
        <v>6321</v>
      </c>
      <c r="K2947" s="209" t="s">
        <v>6321</v>
      </c>
      <c r="L2947" s="209" t="s">
        <v>6321</v>
      </c>
      <c r="M2947" s="209" t="s">
        <v>831</v>
      </c>
    </row>
    <row r="2948" spans="1:13" ht="56.25" x14ac:dyDescent="0.25">
      <c r="A2948" s="202" t="s">
        <v>16269</v>
      </c>
      <c r="B2948">
        <v>2572</v>
      </c>
      <c r="C2948" s="203" t="s">
        <v>16266</v>
      </c>
      <c r="D2948" s="205" t="s">
        <v>16267</v>
      </c>
      <c r="E2948" s="202" t="s">
        <v>16268</v>
      </c>
      <c r="F2948" s="204" t="s">
        <v>7612</v>
      </c>
      <c r="G2948" s="204" t="s">
        <v>7613</v>
      </c>
      <c r="H2948" s="204" t="s">
        <v>6473</v>
      </c>
      <c r="I2948" s="204" t="s">
        <v>7613</v>
      </c>
      <c r="J2948" s="204" t="s">
        <v>6321</v>
      </c>
      <c r="K2948" s="204" t="s">
        <v>6321</v>
      </c>
      <c r="L2948" s="204" t="s">
        <v>6321</v>
      </c>
      <c r="M2948" s="204" t="s">
        <v>831</v>
      </c>
    </row>
    <row r="2949" spans="1:13" ht="409.5" x14ac:dyDescent="0.25">
      <c r="A2949" s="206" t="s">
        <v>16961</v>
      </c>
      <c r="B2949">
        <v>2753</v>
      </c>
      <c r="C2949" s="207" t="s">
        <v>16958</v>
      </c>
      <c r="D2949" s="208" t="s">
        <v>16959</v>
      </c>
      <c r="E2949" s="206" t="s">
        <v>16960</v>
      </c>
      <c r="F2949" s="209" t="s">
        <v>7010</v>
      </c>
      <c r="G2949" s="209" t="s">
        <v>7011</v>
      </c>
      <c r="H2949" s="209" t="s">
        <v>7012</v>
      </c>
      <c r="I2949" s="209" t="s">
        <v>7011</v>
      </c>
      <c r="J2949" s="209" t="s">
        <v>6321</v>
      </c>
      <c r="K2949" s="209" t="s">
        <v>6321</v>
      </c>
      <c r="L2949" s="209" t="s">
        <v>6321</v>
      </c>
      <c r="M2949" s="209" t="s">
        <v>831</v>
      </c>
    </row>
    <row r="2950" spans="1:13" ht="56.25" x14ac:dyDescent="0.25">
      <c r="A2950" s="202" t="s">
        <v>19110</v>
      </c>
      <c r="B2950">
        <v>3326</v>
      </c>
      <c r="C2950" s="203" t="s">
        <v>19107</v>
      </c>
      <c r="D2950" s="205" t="s">
        <v>19108</v>
      </c>
      <c r="E2950" s="202" t="s">
        <v>19109</v>
      </c>
      <c r="F2950" s="204" t="s">
        <v>13032</v>
      </c>
      <c r="G2950" s="204" t="s">
        <v>13033</v>
      </c>
      <c r="H2950" s="204" t="s">
        <v>6578</v>
      </c>
      <c r="I2950" s="204" t="s">
        <v>13034</v>
      </c>
      <c r="J2950" s="204" t="s">
        <v>6321</v>
      </c>
      <c r="K2950" s="204" t="s">
        <v>6321</v>
      </c>
      <c r="L2950" s="204" t="s">
        <v>6321</v>
      </c>
      <c r="M2950" s="204" t="s">
        <v>831</v>
      </c>
    </row>
    <row r="2951" spans="1:13" ht="33.75" x14ac:dyDescent="0.25">
      <c r="A2951" s="206" t="s">
        <v>9642</v>
      </c>
      <c r="B2951">
        <v>818</v>
      </c>
      <c r="C2951" s="207" t="s">
        <v>9639</v>
      </c>
      <c r="D2951" s="208" t="s">
        <v>9640</v>
      </c>
      <c r="E2951" s="206" t="s">
        <v>9641</v>
      </c>
      <c r="F2951" s="209" t="s">
        <v>6695</v>
      </c>
      <c r="G2951" s="209" t="s">
        <v>8781</v>
      </c>
      <c r="H2951" s="209" t="s">
        <v>6439</v>
      </c>
      <c r="I2951" s="209" t="s">
        <v>8781</v>
      </c>
      <c r="J2951" s="209" t="s">
        <v>6321</v>
      </c>
      <c r="K2951" s="209" t="s">
        <v>6321</v>
      </c>
      <c r="L2951" s="209" t="s">
        <v>6321</v>
      </c>
      <c r="M2951" s="209" t="s">
        <v>831</v>
      </c>
    </row>
    <row r="2952" spans="1:13" ht="67.5" x14ac:dyDescent="0.25">
      <c r="A2952" s="227" t="s">
        <v>31225</v>
      </c>
      <c r="B2952">
        <v>3666</v>
      </c>
      <c r="C2952" s="207" t="s">
        <v>20398</v>
      </c>
      <c r="D2952" s="208" t="s">
        <v>20399</v>
      </c>
      <c r="E2952" s="206" t="s">
        <v>20400</v>
      </c>
      <c r="F2952" s="209" t="s">
        <v>6471</v>
      </c>
      <c r="G2952" s="209" t="s">
        <v>6472</v>
      </c>
      <c r="H2952" s="209" t="s">
        <v>6473</v>
      </c>
      <c r="I2952" s="209" t="s">
        <v>6472</v>
      </c>
      <c r="J2952" s="209" t="s">
        <v>6321</v>
      </c>
      <c r="K2952" s="209" t="s">
        <v>6321</v>
      </c>
      <c r="L2952" s="209" t="s">
        <v>6321</v>
      </c>
      <c r="M2952" s="209" t="s">
        <v>831</v>
      </c>
    </row>
    <row r="2953" spans="1:13" ht="67.5" x14ac:dyDescent="0.25">
      <c r="A2953" s="202" t="s">
        <v>20404</v>
      </c>
      <c r="B2953">
        <v>3667</v>
      </c>
      <c r="C2953" s="203" t="s">
        <v>20401</v>
      </c>
      <c r="D2953" s="205" t="s">
        <v>20402</v>
      </c>
      <c r="E2953" s="202" t="s">
        <v>20403</v>
      </c>
      <c r="F2953" s="204" t="s">
        <v>8465</v>
      </c>
      <c r="G2953" s="204" t="s">
        <v>8466</v>
      </c>
      <c r="H2953" s="204" t="s">
        <v>6473</v>
      </c>
      <c r="I2953" s="204" t="s">
        <v>8466</v>
      </c>
      <c r="J2953" s="204" t="s">
        <v>6321</v>
      </c>
      <c r="K2953" s="204" t="s">
        <v>6321</v>
      </c>
      <c r="L2953" s="204" t="s">
        <v>6321</v>
      </c>
      <c r="M2953" s="204" t="s">
        <v>831</v>
      </c>
    </row>
    <row r="2954" spans="1:13" ht="56.25" x14ac:dyDescent="0.25">
      <c r="A2954" s="202" t="s">
        <v>12362</v>
      </c>
      <c r="B2954">
        <v>1527</v>
      </c>
      <c r="C2954" s="203" t="s">
        <v>12359</v>
      </c>
      <c r="D2954" s="205" t="s">
        <v>12360</v>
      </c>
      <c r="E2954" s="202" t="s">
        <v>12361</v>
      </c>
      <c r="F2954" s="204" t="s">
        <v>6484</v>
      </c>
      <c r="G2954" s="204" t="s">
        <v>6485</v>
      </c>
      <c r="H2954" s="204" t="s">
        <v>6321</v>
      </c>
      <c r="I2954" s="204" t="s">
        <v>6485</v>
      </c>
      <c r="J2954" s="204" t="s">
        <v>6321</v>
      </c>
      <c r="K2954" s="204" t="s">
        <v>6321</v>
      </c>
      <c r="L2954" s="204" t="s">
        <v>6321</v>
      </c>
      <c r="M2954" s="204" t="s">
        <v>831</v>
      </c>
    </row>
    <row r="2955" spans="1:13" ht="101.25" x14ac:dyDescent="0.25">
      <c r="A2955" s="206" t="s">
        <v>17180</v>
      </c>
      <c r="B2955">
        <v>2807</v>
      </c>
      <c r="C2955" s="207" t="s">
        <v>17177</v>
      </c>
      <c r="D2955" s="208" t="s">
        <v>17178</v>
      </c>
      <c r="E2955" s="206" t="s">
        <v>17179</v>
      </c>
      <c r="F2955" s="209" t="s">
        <v>6884</v>
      </c>
      <c r="G2955" s="209" t="s">
        <v>6885</v>
      </c>
      <c r="H2955" s="209" t="s">
        <v>6886</v>
      </c>
      <c r="I2955" s="209" t="s">
        <v>6885</v>
      </c>
      <c r="J2955" s="209" t="s">
        <v>6321</v>
      </c>
      <c r="K2955" s="209" t="s">
        <v>6321</v>
      </c>
      <c r="L2955" s="209" t="s">
        <v>6321</v>
      </c>
      <c r="M2955" s="209" t="s">
        <v>831</v>
      </c>
    </row>
    <row r="2956" spans="1:13" ht="56.25" x14ac:dyDescent="0.25">
      <c r="A2956" s="202" t="s">
        <v>18257</v>
      </c>
      <c r="B2956">
        <v>3112</v>
      </c>
      <c r="C2956" s="203" t="s">
        <v>18254</v>
      </c>
      <c r="D2956" s="205" t="s">
        <v>18255</v>
      </c>
      <c r="E2956" s="202" t="s">
        <v>18256</v>
      </c>
      <c r="F2956" s="204" t="s">
        <v>8320</v>
      </c>
      <c r="G2956" s="204" t="s">
        <v>8321</v>
      </c>
      <c r="H2956" s="204" t="s">
        <v>6321</v>
      </c>
      <c r="I2956" s="204" t="s">
        <v>8321</v>
      </c>
      <c r="J2956" s="204" t="s">
        <v>6321</v>
      </c>
      <c r="K2956" s="204" t="s">
        <v>6321</v>
      </c>
      <c r="L2956" s="204" t="s">
        <v>6321</v>
      </c>
      <c r="M2956" s="204" t="s">
        <v>831</v>
      </c>
    </row>
    <row r="2957" spans="1:13" ht="33.75" x14ac:dyDescent="0.25">
      <c r="A2957" s="202" t="s">
        <v>14197</v>
      </c>
      <c r="B2957">
        <v>2009</v>
      </c>
      <c r="C2957" s="203" t="s">
        <v>14194</v>
      </c>
      <c r="D2957" s="205" t="s">
        <v>14195</v>
      </c>
      <c r="E2957" s="202" t="s">
        <v>14196</v>
      </c>
      <c r="F2957" s="204" t="s">
        <v>9049</v>
      </c>
      <c r="G2957" s="204" t="s">
        <v>9050</v>
      </c>
      <c r="H2957" s="204" t="s">
        <v>6473</v>
      </c>
      <c r="I2957" s="204" t="s">
        <v>9050</v>
      </c>
      <c r="J2957" s="204" t="s">
        <v>6321</v>
      </c>
      <c r="K2957" s="204" t="s">
        <v>6321</v>
      </c>
      <c r="L2957" s="204" t="s">
        <v>6321</v>
      </c>
      <c r="M2957" s="204" t="s">
        <v>831</v>
      </c>
    </row>
    <row r="2958" spans="1:13" ht="56.25" x14ac:dyDescent="0.25">
      <c r="A2958" s="227" t="s">
        <v>31226</v>
      </c>
      <c r="B2958">
        <v>2010</v>
      </c>
      <c r="C2958" s="207" t="s">
        <v>14198</v>
      </c>
      <c r="D2958" s="208" t="s">
        <v>14199</v>
      </c>
      <c r="E2958" s="206" t="s">
        <v>14200</v>
      </c>
      <c r="F2958" s="209" t="s">
        <v>14201</v>
      </c>
      <c r="G2958" s="209" t="s">
        <v>14202</v>
      </c>
      <c r="H2958" s="209" t="s">
        <v>8304</v>
      </c>
      <c r="I2958" s="209" t="s">
        <v>14202</v>
      </c>
      <c r="J2958" s="209" t="s">
        <v>6321</v>
      </c>
      <c r="K2958" s="209" t="s">
        <v>6321</v>
      </c>
      <c r="L2958" s="209" t="s">
        <v>6321</v>
      </c>
      <c r="M2958" s="209" t="s">
        <v>6330</v>
      </c>
    </row>
    <row r="2959" spans="1:13" ht="56.25" x14ac:dyDescent="0.25">
      <c r="A2959" s="218" t="s">
        <v>31227</v>
      </c>
      <c r="B2959">
        <v>2011</v>
      </c>
      <c r="C2959" s="203" t="s">
        <v>14203</v>
      </c>
      <c r="D2959" s="205" t="s">
        <v>14204</v>
      </c>
      <c r="E2959" s="202" t="s">
        <v>14205</v>
      </c>
      <c r="F2959" s="204" t="s">
        <v>8465</v>
      </c>
      <c r="G2959" s="204" t="s">
        <v>8466</v>
      </c>
      <c r="H2959" s="204" t="s">
        <v>6473</v>
      </c>
      <c r="I2959" s="204" t="s">
        <v>8466</v>
      </c>
      <c r="J2959" s="204" t="s">
        <v>6321</v>
      </c>
      <c r="K2959" s="204" t="s">
        <v>6321</v>
      </c>
      <c r="L2959" s="204" t="s">
        <v>6321</v>
      </c>
      <c r="M2959" s="204" t="s">
        <v>831</v>
      </c>
    </row>
    <row r="2960" spans="1:13" ht="56.25" x14ac:dyDescent="0.25">
      <c r="A2960" s="206" t="s">
        <v>14209</v>
      </c>
      <c r="B2960">
        <v>2012</v>
      </c>
      <c r="C2960" s="207" t="s">
        <v>14206</v>
      </c>
      <c r="D2960" s="208" t="s">
        <v>14207</v>
      </c>
      <c r="E2960" s="206" t="s">
        <v>14208</v>
      </c>
      <c r="F2960" s="209" t="s">
        <v>14210</v>
      </c>
      <c r="G2960" s="209" t="s">
        <v>14211</v>
      </c>
      <c r="H2960" s="209" t="s">
        <v>6480</v>
      </c>
      <c r="I2960" s="209" t="s">
        <v>14211</v>
      </c>
      <c r="J2960" s="209" t="s">
        <v>6321</v>
      </c>
      <c r="K2960" s="209" t="s">
        <v>6321</v>
      </c>
      <c r="L2960" s="209" t="s">
        <v>6321</v>
      </c>
      <c r="M2960" s="209" t="s">
        <v>831</v>
      </c>
    </row>
    <row r="2961" spans="1:13" ht="78.75" x14ac:dyDescent="0.25">
      <c r="A2961" s="202" t="s">
        <v>14368</v>
      </c>
      <c r="B2961">
        <v>2062</v>
      </c>
      <c r="C2961" s="203" t="s">
        <v>14365</v>
      </c>
      <c r="D2961" s="205" t="s">
        <v>14366</v>
      </c>
      <c r="E2961" s="202" t="s">
        <v>14367</v>
      </c>
      <c r="F2961" s="204" t="s">
        <v>6484</v>
      </c>
      <c r="G2961" s="204" t="s">
        <v>6485</v>
      </c>
      <c r="H2961" s="204" t="s">
        <v>6321</v>
      </c>
      <c r="I2961" s="204" t="s">
        <v>6485</v>
      </c>
      <c r="J2961" s="204" t="s">
        <v>6321</v>
      </c>
      <c r="K2961" s="204" t="s">
        <v>6321</v>
      </c>
      <c r="L2961" s="204" t="s">
        <v>6321</v>
      </c>
      <c r="M2961" s="204" t="s">
        <v>831</v>
      </c>
    </row>
    <row r="2962" spans="1:13" ht="78.75" x14ac:dyDescent="0.25">
      <c r="A2962" s="202" t="s">
        <v>6321</v>
      </c>
      <c r="B2962">
        <v>3731</v>
      </c>
      <c r="C2962" s="203" t="s">
        <v>20653</v>
      </c>
      <c r="D2962" s="205" t="s">
        <v>20654</v>
      </c>
      <c r="E2962" s="202" t="s">
        <v>20655</v>
      </c>
      <c r="F2962" s="204" t="s">
        <v>8465</v>
      </c>
      <c r="G2962" s="204" t="s">
        <v>8466</v>
      </c>
      <c r="H2962" s="204" t="s">
        <v>6473</v>
      </c>
      <c r="I2962" s="204" t="s">
        <v>8466</v>
      </c>
      <c r="J2962" s="204" t="s">
        <v>6321</v>
      </c>
      <c r="K2962" s="204" t="s">
        <v>6321</v>
      </c>
      <c r="L2962" s="204" t="s">
        <v>6321</v>
      </c>
      <c r="M2962" s="204" t="s">
        <v>831</v>
      </c>
    </row>
    <row r="2963" spans="1:13" ht="33.75" x14ac:dyDescent="0.25">
      <c r="A2963" s="202" t="s">
        <v>17942</v>
      </c>
      <c r="B2963">
        <v>3035</v>
      </c>
      <c r="C2963" s="203" t="s">
        <v>17939</v>
      </c>
      <c r="D2963" s="205" t="s">
        <v>17940</v>
      </c>
      <c r="E2963" s="202" t="s">
        <v>17941</v>
      </c>
      <c r="F2963" s="204" t="s">
        <v>10453</v>
      </c>
      <c r="G2963" s="204" t="s">
        <v>10454</v>
      </c>
      <c r="H2963" s="204" t="s">
        <v>6473</v>
      </c>
      <c r="I2963" s="204" t="s">
        <v>10454</v>
      </c>
      <c r="J2963" s="204" t="s">
        <v>6321</v>
      </c>
      <c r="K2963" s="204" t="s">
        <v>6321</v>
      </c>
      <c r="L2963" s="204" t="s">
        <v>6321</v>
      </c>
      <c r="M2963" s="204" t="s">
        <v>831</v>
      </c>
    </row>
    <row r="2964" spans="1:13" ht="45" x14ac:dyDescent="0.25">
      <c r="A2964" s="202" t="s">
        <v>10955</v>
      </c>
      <c r="B2964">
        <v>1166</v>
      </c>
      <c r="C2964" s="203" t="s">
        <v>10952</v>
      </c>
      <c r="D2964" s="205" t="s">
        <v>10953</v>
      </c>
      <c r="E2964" s="202" t="s">
        <v>10954</v>
      </c>
      <c r="F2964" s="204" t="s">
        <v>10956</v>
      </c>
      <c r="G2964" s="204" t="s">
        <v>10957</v>
      </c>
      <c r="H2964" s="204" t="s">
        <v>6402</v>
      </c>
      <c r="I2964" s="204" t="s">
        <v>10957</v>
      </c>
      <c r="J2964" s="204" t="s">
        <v>6321</v>
      </c>
      <c r="K2964" s="204" t="s">
        <v>6321</v>
      </c>
      <c r="L2964" s="204" t="s">
        <v>6321</v>
      </c>
      <c r="M2964" s="204" t="s">
        <v>831</v>
      </c>
    </row>
    <row r="2965" spans="1:13" ht="101.25" x14ac:dyDescent="0.25">
      <c r="A2965" s="202" t="s">
        <v>8849</v>
      </c>
      <c r="B2965">
        <v>533</v>
      </c>
      <c r="C2965" s="203" t="s">
        <v>8846</v>
      </c>
      <c r="D2965" s="205" t="s">
        <v>8847</v>
      </c>
      <c r="E2965" s="202" t="s">
        <v>8848</v>
      </c>
      <c r="F2965" s="204" t="s">
        <v>8320</v>
      </c>
      <c r="G2965" s="204" t="s">
        <v>8321</v>
      </c>
      <c r="H2965" s="204" t="s">
        <v>6321</v>
      </c>
      <c r="I2965" s="204" t="s">
        <v>8321</v>
      </c>
      <c r="J2965" s="204" t="s">
        <v>6321</v>
      </c>
      <c r="K2965" s="204" t="s">
        <v>6321</v>
      </c>
      <c r="L2965" s="204" t="s">
        <v>6321</v>
      </c>
      <c r="M2965" s="204" t="s">
        <v>831</v>
      </c>
    </row>
    <row r="2966" spans="1:13" ht="33.75" x14ac:dyDescent="0.25">
      <c r="A2966" s="206" t="s">
        <v>11005</v>
      </c>
      <c r="B2966">
        <v>1175</v>
      </c>
      <c r="C2966" s="207" t="s">
        <v>11002</v>
      </c>
      <c r="D2966" s="208" t="s">
        <v>11003</v>
      </c>
      <c r="E2966" s="206" t="s">
        <v>11004</v>
      </c>
      <c r="F2966" s="209" t="s">
        <v>11006</v>
      </c>
      <c r="G2966" s="209" t="s">
        <v>11007</v>
      </c>
      <c r="H2966" s="209" t="s">
        <v>6473</v>
      </c>
      <c r="I2966" s="209" t="s">
        <v>11007</v>
      </c>
      <c r="J2966" s="209" t="s">
        <v>6321</v>
      </c>
      <c r="K2966" s="209" t="s">
        <v>6321</v>
      </c>
      <c r="L2966" s="209" t="s">
        <v>6321</v>
      </c>
      <c r="M2966" s="209" t="s">
        <v>10605</v>
      </c>
    </row>
    <row r="2967" spans="1:13" ht="45" x14ac:dyDescent="0.25">
      <c r="A2967" s="206" t="s">
        <v>14372</v>
      </c>
      <c r="B2967">
        <v>2063</v>
      </c>
      <c r="C2967" s="207" t="s">
        <v>14369</v>
      </c>
      <c r="D2967" s="208" t="s">
        <v>14370</v>
      </c>
      <c r="E2967" s="206" t="s">
        <v>14371</v>
      </c>
      <c r="F2967" s="209" t="s">
        <v>8434</v>
      </c>
      <c r="G2967" s="209" t="s">
        <v>8435</v>
      </c>
      <c r="H2967" s="209" t="s">
        <v>6480</v>
      </c>
      <c r="I2967" s="209" t="s">
        <v>8435</v>
      </c>
      <c r="J2967" s="209" t="s">
        <v>6321</v>
      </c>
      <c r="K2967" s="209" t="s">
        <v>6321</v>
      </c>
      <c r="L2967" s="209" t="s">
        <v>6321</v>
      </c>
      <c r="M2967" s="209" t="s">
        <v>831</v>
      </c>
    </row>
    <row r="2968" spans="1:13" ht="33.75" x14ac:dyDescent="0.25">
      <c r="A2968" s="206" t="s">
        <v>10423</v>
      </c>
      <c r="B2968">
        <v>1039</v>
      </c>
      <c r="C2968" s="207" t="s">
        <v>10420</v>
      </c>
      <c r="D2968" s="208" t="s">
        <v>10421</v>
      </c>
      <c r="E2968" s="206" t="s">
        <v>10422</v>
      </c>
      <c r="F2968" s="209" t="s">
        <v>7461</v>
      </c>
      <c r="G2968" s="209" t="s">
        <v>7462</v>
      </c>
      <c r="H2968" s="209" t="s">
        <v>6439</v>
      </c>
      <c r="I2968" s="209" t="s">
        <v>7462</v>
      </c>
      <c r="J2968" s="209" t="s">
        <v>6321</v>
      </c>
      <c r="K2968" s="209" t="s">
        <v>6321</v>
      </c>
      <c r="L2968" s="209" t="s">
        <v>6321</v>
      </c>
      <c r="M2968" s="209" t="s">
        <v>831</v>
      </c>
    </row>
    <row r="2969" spans="1:13" ht="45" x14ac:dyDescent="0.25">
      <c r="A2969" s="218" t="s">
        <v>31228</v>
      </c>
      <c r="B2969">
        <v>1509</v>
      </c>
      <c r="C2969" s="203" t="s">
        <v>12295</v>
      </c>
      <c r="D2969" s="205" t="s">
        <v>12296</v>
      </c>
      <c r="E2969" s="202" t="s">
        <v>12297</v>
      </c>
      <c r="F2969" s="204" t="s">
        <v>8465</v>
      </c>
      <c r="G2969" s="204" t="s">
        <v>8466</v>
      </c>
      <c r="H2969" s="204" t="s">
        <v>6473</v>
      </c>
      <c r="I2969" s="204" t="s">
        <v>8466</v>
      </c>
      <c r="J2969" s="204" t="s">
        <v>6321</v>
      </c>
      <c r="K2969" s="204" t="s">
        <v>6321</v>
      </c>
      <c r="L2969" s="204" t="s">
        <v>6321</v>
      </c>
      <c r="M2969" s="204" t="s">
        <v>831</v>
      </c>
    </row>
    <row r="2970" spans="1:13" ht="56.25" x14ac:dyDescent="0.25">
      <c r="A2970" s="206" t="s">
        <v>19121</v>
      </c>
      <c r="B2970">
        <v>3329</v>
      </c>
      <c r="C2970" s="207" t="s">
        <v>19118</v>
      </c>
      <c r="D2970" s="208" t="s">
        <v>19119</v>
      </c>
      <c r="E2970" s="206" t="s">
        <v>19120</v>
      </c>
      <c r="F2970" s="209" t="s">
        <v>7010</v>
      </c>
      <c r="G2970" s="209" t="s">
        <v>7011</v>
      </c>
      <c r="H2970" s="209" t="s">
        <v>7012</v>
      </c>
      <c r="I2970" s="209" t="s">
        <v>7011</v>
      </c>
      <c r="J2970" s="209" t="s">
        <v>6321</v>
      </c>
      <c r="K2970" s="209" t="s">
        <v>6321</v>
      </c>
      <c r="L2970" s="209" t="s">
        <v>6321</v>
      </c>
      <c r="M2970" s="209" t="s">
        <v>831</v>
      </c>
    </row>
    <row r="2971" spans="1:13" ht="45" x14ac:dyDescent="0.25">
      <c r="A2971" s="202" t="s">
        <v>10415</v>
      </c>
      <c r="B2971">
        <v>1038</v>
      </c>
      <c r="C2971" s="203" t="s">
        <v>10412</v>
      </c>
      <c r="D2971" s="205" t="s">
        <v>10413</v>
      </c>
      <c r="E2971" s="202" t="s">
        <v>10414</v>
      </c>
      <c r="F2971" s="204" t="s">
        <v>10416</v>
      </c>
      <c r="G2971" s="204" t="s">
        <v>10417</v>
      </c>
      <c r="H2971" s="204" t="s">
        <v>10418</v>
      </c>
      <c r="I2971" s="204" t="s">
        <v>10419</v>
      </c>
      <c r="J2971" s="204" t="s">
        <v>6321</v>
      </c>
      <c r="K2971" s="204" t="s">
        <v>6321</v>
      </c>
      <c r="L2971" s="204" t="s">
        <v>6321</v>
      </c>
      <c r="M2971" s="204" t="s">
        <v>831</v>
      </c>
    </row>
    <row r="2972" spans="1:13" ht="45" x14ac:dyDescent="0.25">
      <c r="A2972" s="206" t="s">
        <v>6321</v>
      </c>
      <c r="B2972">
        <v>3327</v>
      </c>
      <c r="C2972" s="207" t="s">
        <v>19111</v>
      </c>
      <c r="D2972" s="208" t="s">
        <v>19112</v>
      </c>
      <c r="E2972" s="206" t="s">
        <v>19113</v>
      </c>
      <c r="F2972" s="209" t="s">
        <v>8465</v>
      </c>
      <c r="G2972" s="209" t="s">
        <v>8466</v>
      </c>
      <c r="H2972" s="209" t="s">
        <v>6473</v>
      </c>
      <c r="I2972" s="209" t="s">
        <v>8466</v>
      </c>
      <c r="J2972" s="209" t="s">
        <v>6321</v>
      </c>
      <c r="K2972" s="209" t="s">
        <v>6321</v>
      </c>
      <c r="L2972" s="209" t="s">
        <v>6321</v>
      </c>
      <c r="M2972" s="209" t="s">
        <v>831</v>
      </c>
    </row>
    <row r="2973" spans="1:13" ht="101.25" x14ac:dyDescent="0.25">
      <c r="A2973" s="206" t="s">
        <v>16851</v>
      </c>
      <c r="B2973">
        <v>2723</v>
      </c>
      <c r="C2973" s="207" t="s">
        <v>16848</v>
      </c>
      <c r="D2973" s="208" t="s">
        <v>16849</v>
      </c>
      <c r="E2973" s="206" t="s">
        <v>16850</v>
      </c>
      <c r="F2973" s="209" t="s">
        <v>6471</v>
      </c>
      <c r="G2973" s="209" t="s">
        <v>6472</v>
      </c>
      <c r="H2973" s="209" t="s">
        <v>6473</v>
      </c>
      <c r="I2973" s="209" t="s">
        <v>6472</v>
      </c>
      <c r="J2973" s="209" t="s">
        <v>6321</v>
      </c>
      <c r="K2973" s="209" t="s">
        <v>6321</v>
      </c>
      <c r="L2973" s="209" t="s">
        <v>6321</v>
      </c>
      <c r="M2973" s="209" t="s">
        <v>831</v>
      </c>
    </row>
    <row r="2974" spans="1:13" ht="56.25" x14ac:dyDescent="0.25">
      <c r="A2974" s="202" t="s">
        <v>31229</v>
      </c>
      <c r="B2974">
        <v>2540</v>
      </c>
      <c r="C2974" s="203" t="s">
        <v>31230</v>
      </c>
      <c r="D2974" s="205" t="s">
        <v>31231</v>
      </c>
      <c r="E2974" s="202" t="s">
        <v>31232</v>
      </c>
      <c r="F2974" s="204" t="s">
        <v>30470</v>
      </c>
      <c r="G2974" s="204" t="s">
        <v>30471</v>
      </c>
      <c r="H2974" s="204" t="s">
        <v>16087</v>
      </c>
      <c r="I2974" s="204" t="s">
        <v>30472</v>
      </c>
      <c r="J2974" s="204" t="s">
        <v>6321</v>
      </c>
      <c r="K2974" s="204" t="s">
        <v>30473</v>
      </c>
      <c r="L2974" s="204" t="s">
        <v>6321</v>
      </c>
      <c r="M2974" s="204" t="s">
        <v>29558</v>
      </c>
    </row>
    <row r="2975" spans="1:13" ht="45" x14ac:dyDescent="0.25">
      <c r="A2975" s="202" t="s">
        <v>21193</v>
      </c>
      <c r="B2975">
        <v>3883</v>
      </c>
      <c r="C2975" s="203" t="s">
        <v>21190</v>
      </c>
      <c r="D2975" s="205" t="s">
        <v>21191</v>
      </c>
      <c r="E2975" s="202" t="s">
        <v>21192</v>
      </c>
      <c r="F2975" s="204" t="s">
        <v>21194</v>
      </c>
      <c r="G2975" s="204" t="s">
        <v>9214</v>
      </c>
      <c r="H2975" s="204" t="s">
        <v>9215</v>
      </c>
      <c r="I2975" s="204" t="s">
        <v>9216</v>
      </c>
      <c r="J2975" s="204" t="s">
        <v>6321</v>
      </c>
      <c r="K2975" s="204" t="s">
        <v>6321</v>
      </c>
      <c r="L2975" s="204" t="s">
        <v>6321</v>
      </c>
      <c r="M2975" s="204" t="s">
        <v>831</v>
      </c>
    </row>
    <row r="2976" spans="1:13" ht="33.75" x14ac:dyDescent="0.25">
      <c r="A2976" s="206" t="s">
        <v>8880</v>
      </c>
      <c r="B2976">
        <v>540</v>
      </c>
      <c r="C2976" s="207" t="s">
        <v>8877</v>
      </c>
      <c r="D2976" s="208" t="s">
        <v>8878</v>
      </c>
      <c r="E2976" s="206" t="s">
        <v>8879</v>
      </c>
      <c r="F2976" s="209" t="s">
        <v>6484</v>
      </c>
      <c r="G2976" s="209" t="s">
        <v>6485</v>
      </c>
      <c r="H2976" s="209" t="s">
        <v>6321</v>
      </c>
      <c r="I2976" s="209" t="s">
        <v>6485</v>
      </c>
      <c r="J2976" s="209" t="s">
        <v>6321</v>
      </c>
      <c r="K2976" s="209" t="s">
        <v>6321</v>
      </c>
      <c r="L2976" s="209" t="s">
        <v>6321</v>
      </c>
      <c r="M2976" s="209" t="s">
        <v>831</v>
      </c>
    </row>
    <row r="2977" spans="1:13" ht="101.25" x14ac:dyDescent="0.25">
      <c r="A2977" s="202" t="s">
        <v>16855</v>
      </c>
      <c r="B2977">
        <v>2724</v>
      </c>
      <c r="C2977" s="203" t="s">
        <v>16852</v>
      </c>
      <c r="D2977" s="205" t="s">
        <v>16853</v>
      </c>
      <c r="E2977" s="202" t="s">
        <v>16854</v>
      </c>
      <c r="F2977" s="204" t="s">
        <v>6471</v>
      </c>
      <c r="G2977" s="204" t="s">
        <v>6472</v>
      </c>
      <c r="H2977" s="204" t="s">
        <v>6473</v>
      </c>
      <c r="I2977" s="204" t="s">
        <v>6472</v>
      </c>
      <c r="J2977" s="204" t="s">
        <v>6321</v>
      </c>
      <c r="K2977" s="204" t="s">
        <v>6321</v>
      </c>
      <c r="L2977" s="204" t="s">
        <v>6321</v>
      </c>
      <c r="M2977" s="204" t="s">
        <v>831</v>
      </c>
    </row>
    <row r="2978" spans="1:13" ht="45" x14ac:dyDescent="0.25">
      <c r="A2978" s="202" t="s">
        <v>12898</v>
      </c>
      <c r="B2978">
        <v>1660</v>
      </c>
      <c r="C2978" s="203" t="s">
        <v>12896</v>
      </c>
      <c r="D2978" s="205" t="s">
        <v>25775</v>
      </c>
      <c r="E2978" s="202" t="s">
        <v>12897</v>
      </c>
      <c r="F2978" s="204" t="s">
        <v>7587</v>
      </c>
      <c r="G2978" s="204" t="s">
        <v>25776</v>
      </c>
      <c r="H2978" s="204" t="s">
        <v>7589</v>
      </c>
      <c r="I2978" s="204" t="s">
        <v>25777</v>
      </c>
      <c r="J2978" s="204" t="s">
        <v>6321</v>
      </c>
      <c r="K2978" s="204" t="s">
        <v>6321</v>
      </c>
      <c r="L2978" s="204" t="s">
        <v>6321</v>
      </c>
      <c r="M2978" s="204" t="s">
        <v>30489</v>
      </c>
    </row>
    <row r="2979" spans="1:13" ht="56.25" x14ac:dyDescent="0.25">
      <c r="A2979" s="202" t="s">
        <v>7560</v>
      </c>
      <c r="B2979">
        <v>249</v>
      </c>
      <c r="C2979" s="203" t="s">
        <v>7557</v>
      </c>
      <c r="D2979" s="205" t="s">
        <v>7558</v>
      </c>
      <c r="E2979" s="202" t="s">
        <v>7559</v>
      </c>
      <c r="F2979" s="204" t="s">
        <v>7561</v>
      </c>
      <c r="G2979" s="204" t="s">
        <v>7562</v>
      </c>
      <c r="H2979" s="204" t="s">
        <v>7039</v>
      </c>
      <c r="I2979" s="204" t="s">
        <v>7563</v>
      </c>
      <c r="J2979" s="204" t="s">
        <v>6321</v>
      </c>
      <c r="K2979" s="204" t="s">
        <v>6321</v>
      </c>
      <c r="L2979" s="204" t="s">
        <v>6321</v>
      </c>
      <c r="M2979" s="204" t="s">
        <v>831</v>
      </c>
    </row>
    <row r="2980" spans="1:13" ht="33.75" x14ac:dyDescent="0.25">
      <c r="A2980" s="202" t="s">
        <v>19117</v>
      </c>
      <c r="B2980">
        <v>3328</v>
      </c>
      <c r="C2980" s="203" t="s">
        <v>19114</v>
      </c>
      <c r="D2980" s="205" t="s">
        <v>19115</v>
      </c>
      <c r="E2980" s="202" t="s">
        <v>19116</v>
      </c>
      <c r="F2980" s="204" t="s">
        <v>7581</v>
      </c>
      <c r="G2980" s="204" t="s">
        <v>7582</v>
      </c>
      <c r="H2980" s="204" t="s">
        <v>6473</v>
      </c>
      <c r="I2980" s="204" t="s">
        <v>7582</v>
      </c>
      <c r="J2980" s="204" t="s">
        <v>6321</v>
      </c>
      <c r="K2980" s="204" t="s">
        <v>6321</v>
      </c>
      <c r="L2980" s="204" t="s">
        <v>6321</v>
      </c>
      <c r="M2980" s="204" t="s">
        <v>831</v>
      </c>
    </row>
    <row r="2981" spans="1:13" ht="78.75" x14ac:dyDescent="0.25">
      <c r="A2981" s="206" t="s">
        <v>6321</v>
      </c>
      <c r="B2981">
        <v>3034</v>
      </c>
      <c r="C2981" s="207" t="s">
        <v>17934</v>
      </c>
      <c r="D2981" s="208" t="s">
        <v>17935</v>
      </c>
      <c r="E2981" s="206" t="s">
        <v>17936</v>
      </c>
      <c r="F2981" s="209" t="s">
        <v>17937</v>
      </c>
      <c r="G2981" s="209" t="s">
        <v>17938</v>
      </c>
      <c r="H2981" s="209" t="s">
        <v>6416</v>
      </c>
      <c r="I2981" s="209" t="s">
        <v>17938</v>
      </c>
      <c r="J2981" s="209" t="s">
        <v>6321</v>
      </c>
      <c r="K2981" s="209" t="s">
        <v>6321</v>
      </c>
      <c r="L2981" s="209" t="s">
        <v>6321</v>
      </c>
      <c r="M2981" s="209" t="s">
        <v>831</v>
      </c>
    </row>
    <row r="2982" spans="1:13" ht="45" x14ac:dyDescent="0.25">
      <c r="A2982" s="202" t="s">
        <v>9978</v>
      </c>
      <c r="B2982">
        <v>906</v>
      </c>
      <c r="C2982" s="203" t="s">
        <v>9975</v>
      </c>
      <c r="D2982" s="205" t="s">
        <v>9976</v>
      </c>
      <c r="E2982" s="202" t="s">
        <v>9977</v>
      </c>
      <c r="F2982" s="204" t="s">
        <v>7581</v>
      </c>
      <c r="G2982" s="204" t="s">
        <v>7582</v>
      </c>
      <c r="H2982" s="204" t="s">
        <v>6473</v>
      </c>
      <c r="I2982" s="204" t="s">
        <v>7582</v>
      </c>
      <c r="J2982" s="204" t="s">
        <v>6321</v>
      </c>
      <c r="K2982" s="204" t="s">
        <v>6321</v>
      </c>
      <c r="L2982" s="204" t="s">
        <v>6321</v>
      </c>
      <c r="M2982" s="204" t="s">
        <v>831</v>
      </c>
    </row>
    <row r="2983" spans="1:13" ht="56.25" x14ac:dyDescent="0.25">
      <c r="A2983" s="202" t="s">
        <v>19125</v>
      </c>
      <c r="B2983">
        <v>3330</v>
      </c>
      <c r="C2983" s="203" t="s">
        <v>19122</v>
      </c>
      <c r="D2983" s="205" t="s">
        <v>19123</v>
      </c>
      <c r="E2983" s="202" t="s">
        <v>19124</v>
      </c>
      <c r="F2983" s="204" t="s">
        <v>9889</v>
      </c>
      <c r="G2983" s="204" t="s">
        <v>9890</v>
      </c>
      <c r="H2983" s="204" t="s">
        <v>6578</v>
      </c>
      <c r="I2983" s="204" t="s">
        <v>9890</v>
      </c>
      <c r="J2983" s="204" t="s">
        <v>6321</v>
      </c>
      <c r="K2983" s="204" t="s">
        <v>6321</v>
      </c>
      <c r="L2983" s="204" t="s">
        <v>6321</v>
      </c>
      <c r="M2983" s="204" t="s">
        <v>831</v>
      </c>
    </row>
    <row r="2984" spans="1:13" ht="45" x14ac:dyDescent="0.25">
      <c r="A2984" s="202" t="s">
        <v>14376</v>
      </c>
      <c r="B2984">
        <v>2064</v>
      </c>
      <c r="C2984" s="203" t="s">
        <v>14373</v>
      </c>
      <c r="D2984" s="205" t="s">
        <v>14374</v>
      </c>
      <c r="E2984" s="202" t="s">
        <v>14375</v>
      </c>
      <c r="F2984" s="204" t="s">
        <v>8434</v>
      </c>
      <c r="G2984" s="204" t="s">
        <v>8435</v>
      </c>
      <c r="H2984" s="204" t="s">
        <v>6480</v>
      </c>
      <c r="I2984" s="204" t="s">
        <v>8435</v>
      </c>
      <c r="J2984" s="204" t="s">
        <v>6321</v>
      </c>
      <c r="K2984" s="204" t="s">
        <v>6321</v>
      </c>
      <c r="L2984" s="204" t="s">
        <v>6321</v>
      </c>
      <c r="M2984" s="204" t="s">
        <v>831</v>
      </c>
    </row>
    <row r="2985" spans="1:13" ht="56.25" x14ac:dyDescent="0.25">
      <c r="A2985" s="206" t="s">
        <v>19400</v>
      </c>
      <c r="B2985">
        <v>3397</v>
      </c>
      <c r="C2985" s="207" t="s">
        <v>19397</v>
      </c>
      <c r="D2985" s="208" t="s">
        <v>19398</v>
      </c>
      <c r="E2985" s="206" t="s">
        <v>19399</v>
      </c>
      <c r="F2985" s="209" t="s">
        <v>8338</v>
      </c>
      <c r="G2985" s="209" t="s">
        <v>8339</v>
      </c>
      <c r="H2985" s="209" t="s">
        <v>6578</v>
      </c>
      <c r="I2985" s="209" t="s">
        <v>8339</v>
      </c>
      <c r="J2985" s="209" t="s">
        <v>6321</v>
      </c>
      <c r="K2985" s="209" t="s">
        <v>6321</v>
      </c>
      <c r="L2985" s="209" t="s">
        <v>6321</v>
      </c>
      <c r="M2985" s="209" t="s">
        <v>831</v>
      </c>
    </row>
    <row r="2986" spans="1:13" ht="45" x14ac:dyDescent="0.25">
      <c r="A2986" s="202" t="s">
        <v>14215</v>
      </c>
      <c r="B2986">
        <v>2013</v>
      </c>
      <c r="C2986" s="203" t="s">
        <v>14212</v>
      </c>
      <c r="D2986" s="205" t="s">
        <v>14213</v>
      </c>
      <c r="E2986" s="202" t="s">
        <v>14214</v>
      </c>
      <c r="F2986" s="204" t="s">
        <v>6878</v>
      </c>
      <c r="G2986" s="204" t="s">
        <v>6879</v>
      </c>
      <c r="H2986" s="204" t="s">
        <v>6439</v>
      </c>
      <c r="I2986" s="204" t="s">
        <v>6879</v>
      </c>
      <c r="J2986" s="204" t="s">
        <v>6321</v>
      </c>
      <c r="K2986" s="204" t="s">
        <v>6321</v>
      </c>
      <c r="L2986" s="204" t="s">
        <v>6321</v>
      </c>
      <c r="M2986" s="204" t="s">
        <v>831</v>
      </c>
    </row>
    <row r="2987" spans="1:13" ht="78.75" x14ac:dyDescent="0.25">
      <c r="A2987" s="206" t="s">
        <v>6321</v>
      </c>
      <c r="B2987">
        <v>2078</v>
      </c>
      <c r="C2987" s="207" t="s">
        <v>14425</v>
      </c>
      <c r="D2987" s="208" t="s">
        <v>14426</v>
      </c>
      <c r="E2987" s="206" t="s">
        <v>14427</v>
      </c>
      <c r="F2987" s="209" t="s">
        <v>8320</v>
      </c>
      <c r="G2987" s="209" t="s">
        <v>8321</v>
      </c>
      <c r="H2987" s="209" t="s">
        <v>6321</v>
      </c>
      <c r="I2987" s="209" t="s">
        <v>8321</v>
      </c>
      <c r="J2987" s="209" t="s">
        <v>6321</v>
      </c>
      <c r="K2987" s="209" t="s">
        <v>6321</v>
      </c>
      <c r="L2987" s="209" t="s">
        <v>6321</v>
      </c>
      <c r="M2987" s="209" t="s">
        <v>831</v>
      </c>
    </row>
    <row r="2988" spans="1:13" ht="303.75" x14ac:dyDescent="0.25">
      <c r="A2988" s="206" t="s">
        <v>6321</v>
      </c>
      <c r="B2988">
        <v>2725</v>
      </c>
      <c r="C2988" s="207" t="s">
        <v>16856</v>
      </c>
      <c r="D2988" s="208" t="s">
        <v>16857</v>
      </c>
      <c r="E2988" s="206" t="s">
        <v>16858</v>
      </c>
      <c r="F2988" s="209" t="s">
        <v>6471</v>
      </c>
      <c r="G2988" s="209" t="s">
        <v>6472</v>
      </c>
      <c r="H2988" s="209" t="s">
        <v>6473</v>
      </c>
      <c r="I2988" s="209" t="s">
        <v>6472</v>
      </c>
      <c r="J2988" s="209" t="s">
        <v>6321</v>
      </c>
      <c r="K2988" s="209" t="s">
        <v>6321</v>
      </c>
      <c r="L2988" s="209" t="s">
        <v>6321</v>
      </c>
      <c r="M2988" s="209" t="s">
        <v>831</v>
      </c>
    </row>
    <row r="2989" spans="1:13" ht="90" x14ac:dyDescent="0.25">
      <c r="A2989" s="227" t="s">
        <v>31233</v>
      </c>
      <c r="B2989">
        <v>2014</v>
      </c>
      <c r="C2989" s="207" t="s">
        <v>14216</v>
      </c>
      <c r="D2989" s="208" t="s">
        <v>14217</v>
      </c>
      <c r="E2989" s="206" t="s">
        <v>14218</v>
      </c>
      <c r="F2989" s="209" t="s">
        <v>8465</v>
      </c>
      <c r="G2989" s="209" t="s">
        <v>8466</v>
      </c>
      <c r="H2989" s="209" t="s">
        <v>6473</v>
      </c>
      <c r="I2989" s="209" t="s">
        <v>8466</v>
      </c>
      <c r="J2989" s="209" t="s">
        <v>6321</v>
      </c>
      <c r="K2989" s="209" t="s">
        <v>6321</v>
      </c>
      <c r="L2989" s="209" t="s">
        <v>6321</v>
      </c>
      <c r="M2989" s="209" t="s">
        <v>831</v>
      </c>
    </row>
    <row r="2990" spans="1:13" ht="33.75" x14ac:dyDescent="0.25">
      <c r="A2990" s="206" t="s">
        <v>12301</v>
      </c>
      <c r="B2990">
        <v>1510</v>
      </c>
      <c r="C2990" s="207" t="s">
        <v>12298</v>
      </c>
      <c r="D2990" s="208" t="s">
        <v>12299</v>
      </c>
      <c r="E2990" s="206" t="s">
        <v>12300</v>
      </c>
      <c r="F2990" s="209" t="s">
        <v>8858</v>
      </c>
      <c r="G2990" s="209" t="s">
        <v>8859</v>
      </c>
      <c r="H2990" s="209" t="s">
        <v>6439</v>
      </c>
      <c r="I2990" s="209" t="s">
        <v>8859</v>
      </c>
      <c r="J2990" s="209" t="s">
        <v>6321</v>
      </c>
      <c r="K2990" s="209" t="s">
        <v>6321</v>
      </c>
      <c r="L2990" s="209" t="s">
        <v>6321</v>
      </c>
      <c r="M2990" s="209" t="s">
        <v>831</v>
      </c>
    </row>
    <row r="2991" spans="1:13" ht="90" x14ac:dyDescent="0.25">
      <c r="A2991" s="218" t="s">
        <v>31234</v>
      </c>
      <c r="B2991">
        <v>2732</v>
      </c>
      <c r="C2991" s="203" t="s">
        <v>16886</v>
      </c>
      <c r="D2991" s="205" t="s">
        <v>16887</v>
      </c>
      <c r="E2991" s="202" t="s">
        <v>16888</v>
      </c>
      <c r="F2991" s="204" t="s">
        <v>6471</v>
      </c>
      <c r="G2991" s="204" t="s">
        <v>6472</v>
      </c>
      <c r="H2991" s="204" t="s">
        <v>6473</v>
      </c>
      <c r="I2991" s="204" t="s">
        <v>6472</v>
      </c>
      <c r="J2991" s="204" t="s">
        <v>6321</v>
      </c>
      <c r="K2991" s="204" t="s">
        <v>6321</v>
      </c>
      <c r="L2991" s="204" t="s">
        <v>6321</v>
      </c>
      <c r="M2991" s="204" t="s">
        <v>831</v>
      </c>
    </row>
    <row r="2992" spans="1:13" ht="33.75" x14ac:dyDescent="0.25">
      <c r="A2992" s="206" t="s">
        <v>12934</v>
      </c>
      <c r="B2992">
        <v>1669</v>
      </c>
      <c r="C2992" s="207" t="s">
        <v>12931</v>
      </c>
      <c r="D2992" s="208" t="s">
        <v>12932</v>
      </c>
      <c r="E2992" s="206" t="s">
        <v>12933</v>
      </c>
      <c r="F2992" s="209" t="s">
        <v>6689</v>
      </c>
      <c r="G2992" s="209" t="s">
        <v>6690</v>
      </c>
      <c r="H2992" s="209" t="s">
        <v>6691</v>
      </c>
      <c r="I2992" s="209" t="s">
        <v>6692</v>
      </c>
      <c r="J2992" s="209" t="s">
        <v>6321</v>
      </c>
      <c r="K2992" s="209" t="s">
        <v>6321</v>
      </c>
      <c r="L2992" s="209" t="s">
        <v>6321</v>
      </c>
      <c r="M2992" s="209" t="s">
        <v>831</v>
      </c>
    </row>
    <row r="2993" spans="1:13" ht="33.75" x14ac:dyDescent="0.25">
      <c r="A2993" s="206" t="s">
        <v>11592</v>
      </c>
      <c r="B2993">
        <v>1314</v>
      </c>
      <c r="C2993" s="207" t="s">
        <v>11589</v>
      </c>
      <c r="D2993" s="208" t="s">
        <v>11590</v>
      </c>
      <c r="E2993" s="206" t="s">
        <v>11591</v>
      </c>
      <c r="F2993" s="209" t="s">
        <v>10877</v>
      </c>
      <c r="G2993" s="209" t="s">
        <v>10878</v>
      </c>
      <c r="H2993" s="209" t="s">
        <v>6337</v>
      </c>
      <c r="I2993" s="209" t="s">
        <v>11593</v>
      </c>
      <c r="J2993" s="209" t="s">
        <v>10411</v>
      </c>
      <c r="K2993" s="209" t="s">
        <v>6321</v>
      </c>
      <c r="L2993" s="209" t="s">
        <v>6321</v>
      </c>
      <c r="M2993" s="209" t="s">
        <v>831</v>
      </c>
    </row>
    <row r="2994" spans="1:13" ht="101.25" x14ac:dyDescent="0.25">
      <c r="A2994" s="202" t="s">
        <v>11766</v>
      </c>
      <c r="B2994">
        <v>1360</v>
      </c>
      <c r="C2994" s="203" t="s">
        <v>11763</v>
      </c>
      <c r="D2994" s="205" t="s">
        <v>11764</v>
      </c>
      <c r="E2994" s="202" t="s">
        <v>11765</v>
      </c>
      <c r="F2994" s="204" t="s">
        <v>11767</v>
      </c>
      <c r="G2994" s="204" t="s">
        <v>11768</v>
      </c>
      <c r="H2994" s="204" t="s">
        <v>11239</v>
      </c>
      <c r="I2994" s="204" t="s">
        <v>11768</v>
      </c>
      <c r="J2994" s="204" t="s">
        <v>6321</v>
      </c>
      <c r="K2994" s="204" t="s">
        <v>6321</v>
      </c>
      <c r="L2994" s="204" t="s">
        <v>6321</v>
      </c>
      <c r="M2994" s="204" t="s">
        <v>831</v>
      </c>
    </row>
    <row r="2995" spans="1:13" ht="112.5" x14ac:dyDescent="0.25">
      <c r="A2995" s="206" t="s">
        <v>9576</v>
      </c>
      <c r="B2995">
        <v>789</v>
      </c>
      <c r="C2995" s="207" t="s">
        <v>9573</v>
      </c>
      <c r="D2995" s="208" t="s">
        <v>9574</v>
      </c>
      <c r="E2995" s="206" t="s">
        <v>9575</v>
      </c>
      <c r="F2995" s="209" t="s">
        <v>6471</v>
      </c>
      <c r="G2995" s="209" t="s">
        <v>6472</v>
      </c>
      <c r="H2995" s="209" t="s">
        <v>6473</v>
      </c>
      <c r="I2995" s="209" t="s">
        <v>9577</v>
      </c>
      <c r="J2995" s="209" t="s">
        <v>6321</v>
      </c>
      <c r="K2995" s="209" t="s">
        <v>6321</v>
      </c>
      <c r="L2995" s="209" t="s">
        <v>9578</v>
      </c>
      <c r="M2995" s="209" t="s">
        <v>831</v>
      </c>
    </row>
    <row r="2996" spans="1:13" ht="45" x14ac:dyDescent="0.25">
      <c r="A2996" s="206" t="s">
        <v>11665</v>
      </c>
      <c r="B2996">
        <v>1332</v>
      </c>
      <c r="C2996" s="207" t="s">
        <v>11662</v>
      </c>
      <c r="D2996" s="208" t="s">
        <v>11663</v>
      </c>
      <c r="E2996" s="206" t="s">
        <v>11664</v>
      </c>
      <c r="F2996" s="209" t="s">
        <v>11666</v>
      </c>
      <c r="G2996" s="209" t="s">
        <v>11085</v>
      </c>
      <c r="H2996" s="209" t="s">
        <v>6480</v>
      </c>
      <c r="I2996" s="209" t="s">
        <v>11085</v>
      </c>
      <c r="J2996" s="209" t="s">
        <v>6321</v>
      </c>
      <c r="K2996" s="209" t="s">
        <v>6321</v>
      </c>
      <c r="L2996" s="209" t="s">
        <v>6321</v>
      </c>
      <c r="M2996" s="209" t="s">
        <v>831</v>
      </c>
    </row>
    <row r="2997" spans="1:13" ht="67.5" x14ac:dyDescent="0.25">
      <c r="A2997" s="206" t="s">
        <v>17946</v>
      </c>
      <c r="B2997">
        <v>3036</v>
      </c>
      <c r="C2997" s="207" t="s">
        <v>17943</v>
      </c>
      <c r="D2997" s="208" t="s">
        <v>17944</v>
      </c>
      <c r="E2997" s="206" t="s">
        <v>17945</v>
      </c>
      <c r="F2997" s="209" t="s">
        <v>17947</v>
      </c>
      <c r="G2997" s="209" t="s">
        <v>17948</v>
      </c>
      <c r="H2997" s="209" t="s">
        <v>8304</v>
      </c>
      <c r="I2997" s="209" t="s">
        <v>17949</v>
      </c>
      <c r="J2997" s="209" t="s">
        <v>6321</v>
      </c>
      <c r="K2997" s="209" t="s">
        <v>6321</v>
      </c>
      <c r="L2997" s="209" t="s">
        <v>6321</v>
      </c>
      <c r="M2997" s="209" t="s">
        <v>831</v>
      </c>
    </row>
    <row r="2998" spans="1:13" ht="45" x14ac:dyDescent="0.25">
      <c r="A2998" s="202" t="s">
        <v>17953</v>
      </c>
      <c r="B2998">
        <v>3037</v>
      </c>
      <c r="C2998" s="203" t="s">
        <v>17950</v>
      </c>
      <c r="D2998" s="205" t="s">
        <v>17951</v>
      </c>
      <c r="E2998" s="202" t="s">
        <v>17952</v>
      </c>
      <c r="F2998" s="204" t="s">
        <v>12083</v>
      </c>
      <c r="G2998" s="204" t="s">
        <v>12084</v>
      </c>
      <c r="H2998" s="204" t="s">
        <v>6578</v>
      </c>
      <c r="I2998" s="204" t="s">
        <v>12084</v>
      </c>
      <c r="J2998" s="204" t="s">
        <v>6321</v>
      </c>
      <c r="K2998" s="204" t="s">
        <v>6321</v>
      </c>
      <c r="L2998" s="204" t="s">
        <v>6321</v>
      </c>
      <c r="M2998" s="204" t="s">
        <v>831</v>
      </c>
    </row>
    <row r="2999" spans="1:13" ht="67.5" x14ac:dyDescent="0.25">
      <c r="A2999" s="202" t="s">
        <v>9762</v>
      </c>
      <c r="B2999">
        <v>845</v>
      </c>
      <c r="C2999" s="203" t="s">
        <v>9759</v>
      </c>
      <c r="D2999" s="205" t="s">
        <v>9760</v>
      </c>
      <c r="E2999" s="202" t="s">
        <v>9761</v>
      </c>
      <c r="F2999" s="204" t="s">
        <v>9763</v>
      </c>
      <c r="G2999" s="204" t="s">
        <v>9764</v>
      </c>
      <c r="H2999" s="204" t="s">
        <v>6402</v>
      </c>
      <c r="I2999" s="204" t="s">
        <v>9764</v>
      </c>
      <c r="J2999" s="204" t="s">
        <v>6321</v>
      </c>
      <c r="K2999" s="204" t="s">
        <v>6321</v>
      </c>
      <c r="L2999" s="204" t="s">
        <v>6321</v>
      </c>
      <c r="M2999" s="204" t="s">
        <v>6330</v>
      </c>
    </row>
    <row r="3000" spans="1:13" ht="45" x14ac:dyDescent="0.25">
      <c r="A3000" s="206" t="s">
        <v>8802</v>
      </c>
      <c r="B3000">
        <v>524</v>
      </c>
      <c r="C3000" s="207" t="s">
        <v>8799</v>
      </c>
      <c r="D3000" s="208" t="s">
        <v>8800</v>
      </c>
      <c r="E3000" s="206" t="s">
        <v>8801</v>
      </c>
      <c r="F3000" s="209" t="s">
        <v>8803</v>
      </c>
      <c r="G3000" s="209" t="s">
        <v>8804</v>
      </c>
      <c r="H3000" s="209" t="s">
        <v>6480</v>
      </c>
      <c r="I3000" s="209" t="s">
        <v>8804</v>
      </c>
      <c r="J3000" s="209" t="s">
        <v>6321</v>
      </c>
      <c r="K3000" s="209" t="s">
        <v>6321</v>
      </c>
      <c r="L3000" s="209" t="s">
        <v>6321</v>
      </c>
      <c r="M3000" s="209" t="s">
        <v>831</v>
      </c>
    </row>
    <row r="3001" spans="1:13" ht="33.75" x14ac:dyDescent="0.25">
      <c r="A3001" s="206" t="s">
        <v>20408</v>
      </c>
      <c r="B3001">
        <v>3668</v>
      </c>
      <c r="C3001" s="207" t="s">
        <v>20405</v>
      </c>
      <c r="D3001" s="208" t="s">
        <v>20406</v>
      </c>
      <c r="E3001" s="206" t="s">
        <v>20407</v>
      </c>
      <c r="F3001" s="209" t="s">
        <v>7174</v>
      </c>
      <c r="G3001" s="209" t="s">
        <v>7175</v>
      </c>
      <c r="H3001" s="209" t="s">
        <v>6480</v>
      </c>
      <c r="I3001" s="209" t="s">
        <v>7175</v>
      </c>
      <c r="J3001" s="209" t="s">
        <v>6321</v>
      </c>
      <c r="K3001" s="209" t="s">
        <v>6321</v>
      </c>
      <c r="L3001" s="209" t="s">
        <v>6321</v>
      </c>
      <c r="M3001" s="209" t="s">
        <v>831</v>
      </c>
    </row>
    <row r="3002" spans="1:13" ht="45" x14ac:dyDescent="0.25">
      <c r="A3002" s="206" t="s">
        <v>14380</v>
      </c>
      <c r="B3002">
        <v>2065</v>
      </c>
      <c r="C3002" s="207" t="s">
        <v>14377</v>
      </c>
      <c r="D3002" s="208" t="s">
        <v>14378</v>
      </c>
      <c r="E3002" s="206" t="s">
        <v>14379</v>
      </c>
      <c r="F3002" s="209" t="s">
        <v>6689</v>
      </c>
      <c r="G3002" s="209" t="s">
        <v>6690</v>
      </c>
      <c r="H3002" s="209" t="s">
        <v>6691</v>
      </c>
      <c r="I3002" s="209" t="s">
        <v>6692</v>
      </c>
      <c r="J3002" s="209" t="s">
        <v>6321</v>
      </c>
      <c r="K3002" s="209" t="s">
        <v>6321</v>
      </c>
      <c r="L3002" s="209" t="s">
        <v>6321</v>
      </c>
      <c r="M3002" s="209" t="s">
        <v>831</v>
      </c>
    </row>
    <row r="3003" spans="1:13" ht="67.5" x14ac:dyDescent="0.25">
      <c r="A3003" s="206" t="s">
        <v>19430</v>
      </c>
      <c r="B3003">
        <v>3403</v>
      </c>
      <c r="C3003" s="207" t="s">
        <v>19427</v>
      </c>
      <c r="D3003" s="208" t="s">
        <v>19428</v>
      </c>
      <c r="E3003" s="206" t="s">
        <v>19429</v>
      </c>
      <c r="F3003" s="209" t="s">
        <v>19431</v>
      </c>
      <c r="G3003" s="209" t="s">
        <v>19432</v>
      </c>
      <c r="H3003" s="209" t="s">
        <v>10984</v>
      </c>
      <c r="I3003" s="209" t="s">
        <v>19432</v>
      </c>
      <c r="J3003" s="209" t="s">
        <v>6321</v>
      </c>
      <c r="K3003" s="209" t="s">
        <v>6321</v>
      </c>
      <c r="L3003" s="209" t="s">
        <v>6321</v>
      </c>
      <c r="M3003" s="209" t="s">
        <v>831</v>
      </c>
    </row>
    <row r="3004" spans="1:13" ht="67.5" x14ac:dyDescent="0.25">
      <c r="A3004" s="202"/>
      <c r="B3004">
        <v>525</v>
      </c>
      <c r="C3004" s="203" t="s">
        <v>8805</v>
      </c>
      <c r="D3004" s="205" t="s">
        <v>8806</v>
      </c>
      <c r="E3004" s="202" t="s">
        <v>8807</v>
      </c>
      <c r="F3004" s="204" t="s">
        <v>8808</v>
      </c>
      <c r="G3004" s="204" t="s">
        <v>8809</v>
      </c>
      <c r="H3004" s="204" t="s">
        <v>6473</v>
      </c>
      <c r="I3004" s="204" t="s">
        <v>8809</v>
      </c>
      <c r="J3004" s="204" t="s">
        <v>6321</v>
      </c>
      <c r="K3004" s="204" t="s">
        <v>6321</v>
      </c>
      <c r="L3004" s="204" t="s">
        <v>6321</v>
      </c>
      <c r="M3004" s="204" t="s">
        <v>831</v>
      </c>
    </row>
    <row r="3005" spans="1:13" ht="67.5" x14ac:dyDescent="0.25">
      <c r="A3005" s="202" t="s">
        <v>6321</v>
      </c>
      <c r="B3005">
        <v>2754</v>
      </c>
      <c r="C3005" s="203" t="s">
        <v>16962</v>
      </c>
      <c r="D3005" s="205" t="s">
        <v>16963</v>
      </c>
      <c r="E3005" s="202" t="s">
        <v>16964</v>
      </c>
      <c r="F3005" s="204" t="s">
        <v>6484</v>
      </c>
      <c r="G3005" s="204" t="s">
        <v>6485</v>
      </c>
      <c r="H3005" s="204" t="s">
        <v>6321</v>
      </c>
      <c r="I3005" s="204" t="s">
        <v>6485</v>
      </c>
      <c r="J3005" s="204" t="s">
        <v>6321</v>
      </c>
      <c r="K3005" s="204" t="s">
        <v>6321</v>
      </c>
      <c r="L3005" s="204" t="s">
        <v>6321</v>
      </c>
      <c r="M3005" s="204" t="s">
        <v>831</v>
      </c>
    </row>
    <row r="3006" spans="1:13" ht="56.25" x14ac:dyDescent="0.25">
      <c r="A3006" s="227" t="s">
        <v>31235</v>
      </c>
      <c r="B3006">
        <v>3331</v>
      </c>
      <c r="C3006" s="207" t="s">
        <v>19126</v>
      </c>
      <c r="D3006" s="208" t="s">
        <v>19127</v>
      </c>
      <c r="E3006" s="206" t="s">
        <v>19128</v>
      </c>
      <c r="F3006" s="209" t="s">
        <v>8279</v>
      </c>
      <c r="G3006" s="209" t="s">
        <v>8280</v>
      </c>
      <c r="H3006" s="209" t="s">
        <v>6447</v>
      </c>
      <c r="I3006" s="209" t="s">
        <v>8280</v>
      </c>
      <c r="J3006" s="209" t="s">
        <v>6321</v>
      </c>
      <c r="K3006" s="209" t="s">
        <v>6321</v>
      </c>
      <c r="L3006" s="209" t="s">
        <v>6321</v>
      </c>
      <c r="M3006" s="209" t="s">
        <v>831</v>
      </c>
    </row>
    <row r="3007" spans="1:13" ht="67.5" x14ac:dyDescent="0.25">
      <c r="A3007" s="206" t="s">
        <v>9768</v>
      </c>
      <c r="B3007">
        <v>846</v>
      </c>
      <c r="C3007" s="207" t="s">
        <v>9765</v>
      </c>
      <c r="D3007" s="208" t="s">
        <v>9766</v>
      </c>
      <c r="E3007" s="206" t="s">
        <v>9767</v>
      </c>
      <c r="F3007" s="209" t="s">
        <v>9769</v>
      </c>
      <c r="G3007" s="209" t="s">
        <v>9770</v>
      </c>
      <c r="H3007" s="209" t="s">
        <v>7382</v>
      </c>
      <c r="I3007" s="209" t="s">
        <v>9771</v>
      </c>
      <c r="J3007" s="209" t="s">
        <v>6321</v>
      </c>
      <c r="K3007" s="209" t="s">
        <v>6321</v>
      </c>
      <c r="L3007" s="209" t="s">
        <v>6517</v>
      </c>
      <c r="M3007" s="209" t="s">
        <v>831</v>
      </c>
    </row>
    <row r="3008" spans="1:13" ht="33.75" x14ac:dyDescent="0.25">
      <c r="A3008" s="202" t="s">
        <v>14222</v>
      </c>
      <c r="B3008">
        <v>2015</v>
      </c>
      <c r="C3008" s="203" t="s">
        <v>14219</v>
      </c>
      <c r="D3008" s="205" t="s">
        <v>14220</v>
      </c>
      <c r="E3008" s="202" t="s">
        <v>14221</v>
      </c>
      <c r="F3008" s="204" t="s">
        <v>8858</v>
      </c>
      <c r="G3008" s="204" t="s">
        <v>8859</v>
      </c>
      <c r="H3008" s="204" t="s">
        <v>6439</v>
      </c>
      <c r="I3008" s="204" t="s">
        <v>8859</v>
      </c>
      <c r="J3008" s="204" t="s">
        <v>6321</v>
      </c>
      <c r="K3008" s="204" t="s">
        <v>6321</v>
      </c>
      <c r="L3008" s="204" t="s">
        <v>6321</v>
      </c>
      <c r="M3008" s="204" t="s">
        <v>831</v>
      </c>
    </row>
    <row r="3009" spans="1:13" ht="67.5" x14ac:dyDescent="0.25">
      <c r="A3009" s="218" t="s">
        <v>31236</v>
      </c>
      <c r="B3009">
        <v>2726</v>
      </c>
      <c r="C3009" s="203" t="s">
        <v>16859</v>
      </c>
      <c r="D3009" s="205" t="s">
        <v>16860</v>
      </c>
      <c r="E3009" s="202" t="s">
        <v>16861</v>
      </c>
      <c r="F3009" s="204" t="s">
        <v>8858</v>
      </c>
      <c r="G3009" s="204" t="s">
        <v>8859</v>
      </c>
      <c r="H3009" s="204" t="s">
        <v>6439</v>
      </c>
      <c r="I3009" s="204" t="s">
        <v>8859</v>
      </c>
      <c r="J3009" s="204" t="s">
        <v>6321</v>
      </c>
      <c r="K3009" s="204" t="s">
        <v>6321</v>
      </c>
      <c r="L3009" s="204" t="s">
        <v>6321</v>
      </c>
      <c r="M3009" s="204" t="s">
        <v>831</v>
      </c>
    </row>
    <row r="3010" spans="1:13" ht="78.75" x14ac:dyDescent="0.25">
      <c r="A3010" s="206" t="s">
        <v>6321</v>
      </c>
      <c r="B3010">
        <v>230</v>
      </c>
      <c r="C3010" s="207" t="s">
        <v>7468</v>
      </c>
      <c r="D3010" s="208" t="s">
        <v>7469</v>
      </c>
      <c r="E3010" s="206" t="s">
        <v>7470</v>
      </c>
      <c r="F3010" s="209" t="s">
        <v>7471</v>
      </c>
      <c r="G3010" s="209" t="s">
        <v>7472</v>
      </c>
      <c r="H3010" s="209" t="s">
        <v>6578</v>
      </c>
      <c r="I3010" s="209" t="s">
        <v>7472</v>
      </c>
      <c r="J3010" s="209" t="s">
        <v>6321</v>
      </c>
      <c r="K3010" s="209" t="s">
        <v>6321</v>
      </c>
      <c r="L3010" s="209" t="s">
        <v>6321</v>
      </c>
      <c r="M3010" s="209" t="s">
        <v>831</v>
      </c>
    </row>
    <row r="3011" spans="1:13" ht="101.25" x14ac:dyDescent="0.25">
      <c r="A3011" s="220" t="s">
        <v>31237</v>
      </c>
      <c r="B3011">
        <v>618</v>
      </c>
      <c r="C3011" s="207" t="s">
        <v>9229</v>
      </c>
      <c r="D3011" s="208" t="s">
        <v>9230</v>
      </c>
      <c r="E3011" s="206" t="s">
        <v>9231</v>
      </c>
      <c r="F3011" s="209" t="s">
        <v>9232</v>
      </c>
      <c r="G3011" s="209" t="s">
        <v>9233</v>
      </c>
      <c r="H3011" s="209" t="s">
        <v>6578</v>
      </c>
      <c r="I3011" s="209" t="s">
        <v>9233</v>
      </c>
      <c r="J3011" s="209" t="s">
        <v>6321</v>
      </c>
      <c r="K3011" s="209" t="s">
        <v>6321</v>
      </c>
      <c r="L3011" s="209" t="s">
        <v>6321</v>
      </c>
      <c r="M3011" s="209" t="s">
        <v>831</v>
      </c>
    </row>
    <row r="3012" spans="1:13" ht="56.25" x14ac:dyDescent="0.25">
      <c r="A3012" s="206" t="s">
        <v>8278</v>
      </c>
      <c r="B3012">
        <v>414</v>
      </c>
      <c r="C3012" s="207" t="s">
        <v>8275</v>
      </c>
      <c r="D3012" s="208" t="s">
        <v>8276</v>
      </c>
      <c r="E3012" s="206" t="s">
        <v>8277</v>
      </c>
      <c r="F3012" s="209" t="s">
        <v>8279</v>
      </c>
      <c r="G3012" s="209" t="s">
        <v>8280</v>
      </c>
      <c r="H3012" s="209" t="s">
        <v>6447</v>
      </c>
      <c r="I3012" s="209" t="s">
        <v>8281</v>
      </c>
      <c r="J3012" s="209" t="s">
        <v>6321</v>
      </c>
      <c r="K3012" s="209" t="s">
        <v>6321</v>
      </c>
      <c r="L3012" s="209" t="s">
        <v>6321</v>
      </c>
      <c r="M3012" s="209" t="s">
        <v>831</v>
      </c>
    </row>
    <row r="3013" spans="1:13" ht="45" x14ac:dyDescent="0.25">
      <c r="A3013" s="206" t="s">
        <v>6351</v>
      </c>
      <c r="B3013">
        <v>6</v>
      </c>
      <c r="C3013" s="207" t="s">
        <v>6348</v>
      </c>
      <c r="D3013" s="208" t="s">
        <v>6349</v>
      </c>
      <c r="E3013" s="206" t="s">
        <v>6350</v>
      </c>
      <c r="F3013" s="209" t="s">
        <v>6352</v>
      </c>
      <c r="G3013" s="209" t="s">
        <v>6353</v>
      </c>
      <c r="H3013" s="209" t="s">
        <v>6329</v>
      </c>
      <c r="I3013" s="209" t="s">
        <v>6354</v>
      </c>
      <c r="J3013" s="209" t="s">
        <v>6347</v>
      </c>
      <c r="K3013" s="209" t="s">
        <v>6321</v>
      </c>
      <c r="L3013" s="209" t="s">
        <v>6321</v>
      </c>
      <c r="M3013" s="209" t="s">
        <v>831</v>
      </c>
    </row>
    <row r="3014" spans="1:13" ht="112.5" x14ac:dyDescent="0.25">
      <c r="A3014" s="227" t="s">
        <v>31238</v>
      </c>
      <c r="B3014">
        <v>2731</v>
      </c>
      <c r="C3014" s="207" t="s">
        <v>16880</v>
      </c>
      <c r="D3014" s="208" t="s">
        <v>16881</v>
      </c>
      <c r="E3014" s="206" t="s">
        <v>16882</v>
      </c>
      <c r="F3014" s="209" t="s">
        <v>16883</v>
      </c>
      <c r="G3014" s="209" t="s">
        <v>16884</v>
      </c>
      <c r="H3014" s="209" t="s">
        <v>7077</v>
      </c>
      <c r="I3014" s="209" t="s">
        <v>16885</v>
      </c>
      <c r="J3014" s="209" t="s">
        <v>6321</v>
      </c>
      <c r="K3014" s="209" t="s">
        <v>6321</v>
      </c>
      <c r="L3014" s="209" t="s">
        <v>6517</v>
      </c>
      <c r="M3014" s="209" t="s">
        <v>831</v>
      </c>
    </row>
    <row r="3015" spans="1:13" ht="112.5" x14ac:dyDescent="0.25">
      <c r="A3015" s="202" t="s">
        <v>6321</v>
      </c>
      <c r="B3015">
        <v>431</v>
      </c>
      <c r="C3015" s="203" t="s">
        <v>8353</v>
      </c>
      <c r="D3015" s="205" t="s">
        <v>8354</v>
      </c>
      <c r="E3015" s="202" t="s">
        <v>8355</v>
      </c>
      <c r="F3015" s="204" t="s">
        <v>8356</v>
      </c>
      <c r="G3015" s="204" t="s">
        <v>8357</v>
      </c>
      <c r="H3015" s="204" t="s">
        <v>7039</v>
      </c>
      <c r="I3015" s="204" t="s">
        <v>8358</v>
      </c>
      <c r="J3015" s="214" t="s">
        <v>6265</v>
      </c>
      <c r="K3015" s="204" t="s">
        <v>6321</v>
      </c>
      <c r="L3015" s="204" t="s">
        <v>6321</v>
      </c>
      <c r="M3015" s="204" t="s">
        <v>831</v>
      </c>
    </row>
    <row r="3016" spans="1:13" ht="33.75" x14ac:dyDescent="0.25">
      <c r="A3016" s="202" t="s">
        <v>6321</v>
      </c>
      <c r="B3016">
        <v>415</v>
      </c>
      <c r="C3016" s="203" t="s">
        <v>8282</v>
      </c>
      <c r="D3016" s="205" t="s">
        <v>8283</v>
      </c>
      <c r="E3016" s="202" t="s">
        <v>8284</v>
      </c>
      <c r="F3016" s="204" t="s">
        <v>7010</v>
      </c>
      <c r="G3016" s="204" t="s">
        <v>7011</v>
      </c>
      <c r="H3016" s="204" t="s">
        <v>7012</v>
      </c>
      <c r="I3016" s="204" t="s">
        <v>7011</v>
      </c>
      <c r="J3016" s="204" t="s">
        <v>6321</v>
      </c>
      <c r="K3016" s="204" t="s">
        <v>6321</v>
      </c>
      <c r="L3016" s="204" t="s">
        <v>6321</v>
      </c>
      <c r="M3016" s="204" t="s">
        <v>831</v>
      </c>
    </row>
    <row r="3017" spans="1:13" ht="45" x14ac:dyDescent="0.25">
      <c r="A3017" s="202" t="s">
        <v>7586</v>
      </c>
      <c r="B3017">
        <v>253</v>
      </c>
      <c r="C3017" s="203" t="s">
        <v>7583</v>
      </c>
      <c r="D3017" s="205" t="s">
        <v>7584</v>
      </c>
      <c r="E3017" s="202" t="s">
        <v>7585</v>
      </c>
      <c r="F3017" s="204" t="s">
        <v>7587</v>
      </c>
      <c r="G3017" s="204" t="s">
        <v>7588</v>
      </c>
      <c r="H3017" s="204" t="s">
        <v>7589</v>
      </c>
      <c r="I3017" s="204" t="s">
        <v>7590</v>
      </c>
      <c r="J3017" s="204" t="s">
        <v>6321</v>
      </c>
      <c r="K3017" s="204" t="s">
        <v>7591</v>
      </c>
      <c r="L3017" s="204" t="s">
        <v>6321</v>
      </c>
      <c r="M3017" s="204" t="s">
        <v>6363</v>
      </c>
    </row>
    <row r="3018" spans="1:13" ht="67.5" x14ac:dyDescent="0.25">
      <c r="A3018" s="220" t="s">
        <v>31239</v>
      </c>
      <c r="B3018">
        <v>165</v>
      </c>
      <c r="C3018" s="207" t="s">
        <v>7145</v>
      </c>
      <c r="D3018" s="208" t="s">
        <v>7146</v>
      </c>
      <c r="E3018" s="206" t="s">
        <v>7147</v>
      </c>
      <c r="F3018" s="209" t="s">
        <v>7148</v>
      </c>
      <c r="G3018" s="209" t="s">
        <v>7149</v>
      </c>
      <c r="H3018" s="209" t="s">
        <v>6447</v>
      </c>
      <c r="I3018" s="209" t="s">
        <v>7149</v>
      </c>
      <c r="J3018" s="209" t="s">
        <v>6321</v>
      </c>
      <c r="K3018" s="209" t="s">
        <v>6321</v>
      </c>
      <c r="L3018" s="209" t="s">
        <v>6321</v>
      </c>
      <c r="M3018" s="209" t="s">
        <v>831</v>
      </c>
    </row>
    <row r="3019" spans="1:13" ht="45" x14ac:dyDescent="0.25">
      <c r="A3019" s="218" t="s">
        <v>31240</v>
      </c>
      <c r="B3019">
        <v>1315</v>
      </c>
      <c r="C3019" s="203" t="s">
        <v>11594</v>
      </c>
      <c r="D3019" s="205" t="s">
        <v>11595</v>
      </c>
      <c r="E3019" s="202" t="s">
        <v>11596</v>
      </c>
      <c r="F3019" s="204" t="s">
        <v>7319</v>
      </c>
      <c r="G3019" s="204" t="s">
        <v>7320</v>
      </c>
      <c r="H3019" s="204" t="s">
        <v>6473</v>
      </c>
      <c r="I3019" s="204" t="s">
        <v>7320</v>
      </c>
      <c r="J3019" s="204" t="s">
        <v>6321</v>
      </c>
      <c r="K3019" s="204" t="s">
        <v>6321</v>
      </c>
      <c r="L3019" s="204" t="s">
        <v>6321</v>
      </c>
      <c r="M3019" s="204" t="s">
        <v>831</v>
      </c>
    </row>
    <row r="3020" spans="1:13" ht="56.25" x14ac:dyDescent="0.25">
      <c r="A3020" s="202" t="s">
        <v>14384</v>
      </c>
      <c r="B3020">
        <v>2066</v>
      </c>
      <c r="C3020" s="203" t="s">
        <v>14381</v>
      </c>
      <c r="D3020" s="205" t="s">
        <v>14382</v>
      </c>
      <c r="E3020" s="202" t="s">
        <v>14383</v>
      </c>
      <c r="F3020" s="204" t="s">
        <v>6824</v>
      </c>
      <c r="G3020" s="204" t="s">
        <v>6825</v>
      </c>
      <c r="H3020" s="204" t="s">
        <v>6473</v>
      </c>
      <c r="I3020" s="204" t="s">
        <v>6825</v>
      </c>
      <c r="J3020" s="204" t="s">
        <v>6321</v>
      </c>
      <c r="K3020" s="204" t="s">
        <v>6321</v>
      </c>
      <c r="L3020" s="204" t="s">
        <v>6321</v>
      </c>
      <c r="M3020" s="204" t="s">
        <v>831</v>
      </c>
    </row>
    <row r="3021" spans="1:13" ht="78.75" x14ac:dyDescent="0.25">
      <c r="A3021" s="206" t="s">
        <v>14226</v>
      </c>
      <c r="B3021">
        <v>2016</v>
      </c>
      <c r="C3021" s="207" t="s">
        <v>14223</v>
      </c>
      <c r="D3021" s="208" t="s">
        <v>14224</v>
      </c>
      <c r="E3021" s="206" t="s">
        <v>14225</v>
      </c>
      <c r="F3021" s="209" t="s">
        <v>6776</v>
      </c>
      <c r="G3021" s="209" t="s">
        <v>6777</v>
      </c>
      <c r="H3021" s="209" t="s">
        <v>6439</v>
      </c>
      <c r="I3021" s="209" t="s">
        <v>6778</v>
      </c>
      <c r="J3021" s="209" t="s">
        <v>6321</v>
      </c>
      <c r="K3021" s="209" t="s">
        <v>6321</v>
      </c>
      <c r="L3021" s="209" t="s">
        <v>6321</v>
      </c>
      <c r="M3021" s="209" t="s">
        <v>831</v>
      </c>
    </row>
    <row r="3022" spans="1:13" ht="123.75" x14ac:dyDescent="0.25">
      <c r="A3022" s="206" t="s">
        <v>6321</v>
      </c>
      <c r="B3022">
        <v>3038</v>
      </c>
      <c r="C3022" s="207" t="s">
        <v>17954</v>
      </c>
      <c r="D3022" s="208" t="s">
        <v>17955</v>
      </c>
      <c r="E3022" s="206" t="s">
        <v>17956</v>
      </c>
      <c r="F3022" s="209" t="s">
        <v>8356</v>
      </c>
      <c r="G3022" s="209" t="s">
        <v>8357</v>
      </c>
      <c r="H3022" s="209" t="s">
        <v>7039</v>
      </c>
      <c r="I3022" s="209" t="s">
        <v>8358</v>
      </c>
      <c r="J3022" s="209" t="s">
        <v>6321</v>
      </c>
      <c r="K3022" s="209" t="s">
        <v>6321</v>
      </c>
      <c r="L3022" s="209" t="s">
        <v>6321</v>
      </c>
      <c r="M3022" s="209" t="s">
        <v>831</v>
      </c>
    </row>
    <row r="3023" spans="1:13" ht="78.75" x14ac:dyDescent="0.25">
      <c r="A3023" s="202" t="s">
        <v>19454</v>
      </c>
      <c r="B3023">
        <v>3408</v>
      </c>
      <c r="C3023" s="203" t="s">
        <v>19451</v>
      </c>
      <c r="D3023" s="205" t="s">
        <v>19452</v>
      </c>
      <c r="E3023" s="202" t="s">
        <v>19453</v>
      </c>
      <c r="F3023" s="204" t="s">
        <v>19455</v>
      </c>
      <c r="G3023" s="204" t="s">
        <v>19456</v>
      </c>
      <c r="H3023" s="204" t="s">
        <v>6634</v>
      </c>
      <c r="I3023" s="204" t="s">
        <v>19457</v>
      </c>
      <c r="J3023" s="204" t="s">
        <v>6321</v>
      </c>
      <c r="K3023" s="204" t="s">
        <v>6321</v>
      </c>
      <c r="L3023" s="204" t="s">
        <v>6321</v>
      </c>
      <c r="M3023" s="204" t="s">
        <v>831</v>
      </c>
    </row>
    <row r="3024" spans="1:13" ht="67.5" x14ac:dyDescent="0.25">
      <c r="A3024" s="202" t="s">
        <v>20554</v>
      </c>
      <c r="B3024">
        <v>3705</v>
      </c>
      <c r="C3024" s="203" t="s">
        <v>20551</v>
      </c>
      <c r="D3024" s="205" t="s">
        <v>20552</v>
      </c>
      <c r="E3024" s="202" t="s">
        <v>20553</v>
      </c>
      <c r="F3024" s="204" t="s">
        <v>8532</v>
      </c>
      <c r="G3024" s="204" t="s">
        <v>13264</v>
      </c>
      <c r="H3024" s="204" t="s">
        <v>7494</v>
      </c>
      <c r="I3024" s="204" t="s">
        <v>13264</v>
      </c>
      <c r="J3024" s="204" t="s">
        <v>6321</v>
      </c>
      <c r="K3024" s="204" t="s">
        <v>6321</v>
      </c>
      <c r="L3024" s="204" t="s">
        <v>6321</v>
      </c>
      <c r="M3024" s="204" t="s">
        <v>831</v>
      </c>
    </row>
    <row r="3025" spans="1:13" ht="56.25" x14ac:dyDescent="0.25">
      <c r="A3025" s="202" t="s">
        <v>9237</v>
      </c>
      <c r="B3025">
        <v>619</v>
      </c>
      <c r="C3025" s="203" t="s">
        <v>9234</v>
      </c>
      <c r="D3025" s="205" t="s">
        <v>9235</v>
      </c>
      <c r="E3025" s="202" t="s">
        <v>9236</v>
      </c>
      <c r="F3025" s="204" t="s">
        <v>9238</v>
      </c>
      <c r="G3025" s="204" t="s">
        <v>9239</v>
      </c>
      <c r="H3025" s="204" t="s">
        <v>7494</v>
      </c>
      <c r="I3025" s="204" t="s">
        <v>9239</v>
      </c>
      <c r="J3025" s="204" t="s">
        <v>6321</v>
      </c>
      <c r="K3025" s="204" t="s">
        <v>6321</v>
      </c>
      <c r="L3025" s="204" t="s">
        <v>6321</v>
      </c>
      <c r="M3025" s="204" t="s">
        <v>831</v>
      </c>
    </row>
    <row r="3026" spans="1:13" ht="78.75" x14ac:dyDescent="0.25">
      <c r="A3026" s="227" t="s">
        <v>31241</v>
      </c>
      <c r="B3026">
        <v>2727</v>
      </c>
      <c r="C3026" s="207" t="s">
        <v>16862</v>
      </c>
      <c r="D3026" s="208" t="s">
        <v>16863</v>
      </c>
      <c r="E3026" s="206" t="s">
        <v>16864</v>
      </c>
      <c r="F3026" s="209" t="s">
        <v>6471</v>
      </c>
      <c r="G3026" s="209" t="s">
        <v>6472</v>
      </c>
      <c r="H3026" s="209" t="s">
        <v>6473</v>
      </c>
      <c r="I3026" s="209" t="s">
        <v>6472</v>
      </c>
      <c r="J3026" s="209" t="s">
        <v>6321</v>
      </c>
      <c r="K3026" s="209" t="s">
        <v>6321</v>
      </c>
      <c r="L3026" s="209" t="s">
        <v>6321</v>
      </c>
      <c r="M3026" s="209" t="s">
        <v>831</v>
      </c>
    </row>
    <row r="3027" spans="1:13" ht="78.75" x14ac:dyDescent="0.25">
      <c r="A3027" s="202" t="s">
        <v>16868</v>
      </c>
      <c r="B3027">
        <v>2728</v>
      </c>
      <c r="C3027" s="203" t="s">
        <v>16865</v>
      </c>
      <c r="D3027" s="205" t="s">
        <v>16866</v>
      </c>
      <c r="E3027" s="202" t="s">
        <v>16867</v>
      </c>
      <c r="F3027" s="204" t="s">
        <v>6471</v>
      </c>
      <c r="G3027" s="204" t="s">
        <v>6472</v>
      </c>
      <c r="H3027" s="204" t="s">
        <v>6473</v>
      </c>
      <c r="I3027" s="204" t="s">
        <v>6472</v>
      </c>
      <c r="J3027" s="204" t="s">
        <v>6321</v>
      </c>
      <c r="K3027" s="204" t="s">
        <v>6321</v>
      </c>
      <c r="L3027" s="204" t="s">
        <v>6321</v>
      </c>
      <c r="M3027" s="204" t="s">
        <v>831</v>
      </c>
    </row>
    <row r="3028" spans="1:13" ht="123.75" x14ac:dyDescent="0.25">
      <c r="A3028" s="202" t="s">
        <v>19132</v>
      </c>
      <c r="B3028">
        <v>3332</v>
      </c>
      <c r="C3028" s="203" t="s">
        <v>19129</v>
      </c>
      <c r="D3028" s="205" t="s">
        <v>19130</v>
      </c>
      <c r="E3028" s="202" t="s">
        <v>19131</v>
      </c>
      <c r="F3028" s="204" t="s">
        <v>16873</v>
      </c>
      <c r="G3028" s="204" t="s">
        <v>16874</v>
      </c>
      <c r="H3028" s="204" t="s">
        <v>6555</v>
      </c>
      <c r="I3028" s="204" t="s">
        <v>16874</v>
      </c>
      <c r="J3028" s="204" t="s">
        <v>6321</v>
      </c>
      <c r="K3028" s="204" t="s">
        <v>6321</v>
      </c>
      <c r="L3028" s="204" t="s">
        <v>6321</v>
      </c>
      <c r="M3028" s="204" t="s">
        <v>831</v>
      </c>
    </row>
    <row r="3029" spans="1:13" ht="90" x14ac:dyDescent="0.25">
      <c r="A3029" s="206" t="s">
        <v>16872</v>
      </c>
      <c r="B3029">
        <v>2729</v>
      </c>
      <c r="C3029" s="207" t="s">
        <v>16869</v>
      </c>
      <c r="D3029" s="208" t="s">
        <v>16870</v>
      </c>
      <c r="E3029" s="206" t="s">
        <v>16871</v>
      </c>
      <c r="F3029" s="209" t="s">
        <v>16873</v>
      </c>
      <c r="G3029" s="209" t="s">
        <v>16874</v>
      </c>
      <c r="H3029" s="209" t="s">
        <v>6555</v>
      </c>
      <c r="I3029" s="209" t="s">
        <v>16874</v>
      </c>
      <c r="J3029" s="209" t="s">
        <v>6321</v>
      </c>
      <c r="K3029" s="209" t="s">
        <v>6321</v>
      </c>
      <c r="L3029" s="209" t="s">
        <v>6321</v>
      </c>
      <c r="M3029" s="209" t="s">
        <v>831</v>
      </c>
    </row>
    <row r="3030" spans="1:13" ht="56.25" x14ac:dyDescent="0.25">
      <c r="A3030" s="206" t="s">
        <v>20473</v>
      </c>
      <c r="B3030">
        <v>3684</v>
      </c>
      <c r="C3030" s="207" t="s">
        <v>20470</v>
      </c>
      <c r="D3030" s="208" t="s">
        <v>20471</v>
      </c>
      <c r="E3030" s="206" t="s">
        <v>20472</v>
      </c>
      <c r="F3030" s="209" t="s">
        <v>8465</v>
      </c>
      <c r="G3030" s="209" t="s">
        <v>8466</v>
      </c>
      <c r="H3030" s="209" t="s">
        <v>6473</v>
      </c>
      <c r="I3030" s="209" t="s">
        <v>8466</v>
      </c>
      <c r="J3030" s="209" t="s">
        <v>6321</v>
      </c>
      <c r="K3030" s="209" t="s">
        <v>6321</v>
      </c>
      <c r="L3030" s="209" t="s">
        <v>6321</v>
      </c>
      <c r="M3030" s="209" t="s">
        <v>831</v>
      </c>
    </row>
    <row r="3031" spans="1:13" ht="56.25" x14ac:dyDescent="0.25">
      <c r="A3031" s="202" t="s">
        <v>17184</v>
      </c>
      <c r="B3031">
        <v>2808</v>
      </c>
      <c r="C3031" s="203" t="s">
        <v>17181</v>
      </c>
      <c r="D3031" s="205" t="s">
        <v>17182</v>
      </c>
      <c r="E3031" s="202" t="s">
        <v>17183</v>
      </c>
      <c r="F3031" s="204" t="s">
        <v>6471</v>
      </c>
      <c r="G3031" s="204" t="s">
        <v>6472</v>
      </c>
      <c r="H3031" s="204" t="s">
        <v>6473</v>
      </c>
      <c r="I3031" s="204" t="s">
        <v>6472</v>
      </c>
      <c r="J3031" s="204" t="s">
        <v>6321</v>
      </c>
      <c r="K3031" s="204" t="s">
        <v>6321</v>
      </c>
      <c r="L3031" s="204" t="s">
        <v>6321</v>
      </c>
      <c r="M3031" s="204" t="s">
        <v>831</v>
      </c>
    </row>
    <row r="3032" spans="1:13" ht="90" x14ac:dyDescent="0.25">
      <c r="A3032" s="206" t="s">
        <v>13323</v>
      </c>
      <c r="B3032">
        <v>1758</v>
      </c>
      <c r="C3032" s="207" t="s">
        <v>13320</v>
      </c>
      <c r="D3032" s="208" t="s">
        <v>13321</v>
      </c>
      <c r="E3032" s="206" t="s">
        <v>13322</v>
      </c>
      <c r="F3032" s="209" t="s">
        <v>8532</v>
      </c>
      <c r="G3032" s="209" t="s">
        <v>9929</v>
      </c>
      <c r="H3032" s="209" t="s">
        <v>7494</v>
      </c>
      <c r="I3032" s="209" t="s">
        <v>9929</v>
      </c>
      <c r="J3032" s="209" t="s">
        <v>6321</v>
      </c>
      <c r="K3032" s="209" t="s">
        <v>6321</v>
      </c>
      <c r="L3032" s="209" t="s">
        <v>6321</v>
      </c>
      <c r="M3032" s="209" t="s">
        <v>9943</v>
      </c>
    </row>
    <row r="3033" spans="1:13" ht="123.75" x14ac:dyDescent="0.25">
      <c r="A3033" s="206" t="s">
        <v>6321</v>
      </c>
      <c r="B3033">
        <v>3333</v>
      </c>
      <c r="C3033" s="207" t="s">
        <v>19133</v>
      </c>
      <c r="D3033" s="208" t="s">
        <v>19134</v>
      </c>
      <c r="E3033" s="206" t="s">
        <v>19135</v>
      </c>
      <c r="F3033" s="209" t="s">
        <v>6471</v>
      </c>
      <c r="G3033" s="209" t="s">
        <v>6472</v>
      </c>
      <c r="H3033" s="209" t="s">
        <v>6473</v>
      </c>
      <c r="I3033" s="209" t="s">
        <v>6472</v>
      </c>
      <c r="J3033" s="209" t="s">
        <v>6321</v>
      </c>
      <c r="K3033" s="209" t="s">
        <v>6321</v>
      </c>
      <c r="L3033" s="209" t="s">
        <v>6321</v>
      </c>
      <c r="M3033" s="209" t="s">
        <v>831</v>
      </c>
    </row>
    <row r="3034" spans="1:13" ht="78.75" x14ac:dyDescent="0.25">
      <c r="A3034" s="206" t="s">
        <v>6321</v>
      </c>
      <c r="B3034">
        <v>1406</v>
      </c>
      <c r="C3034" s="207" t="s">
        <v>11946</v>
      </c>
      <c r="D3034" s="208" t="s">
        <v>11947</v>
      </c>
      <c r="E3034" s="206" t="s">
        <v>11948</v>
      </c>
      <c r="F3034" s="209" t="s">
        <v>7010</v>
      </c>
      <c r="G3034" s="209" t="s">
        <v>7011</v>
      </c>
      <c r="H3034" s="209" t="s">
        <v>7012</v>
      </c>
      <c r="I3034" s="209" t="s">
        <v>7011</v>
      </c>
      <c r="J3034" s="209" t="s">
        <v>6321</v>
      </c>
      <c r="K3034" s="209" t="s">
        <v>6321</v>
      </c>
      <c r="L3034" s="209" t="s">
        <v>6321</v>
      </c>
      <c r="M3034" s="209" t="s">
        <v>831</v>
      </c>
    </row>
    <row r="3035" spans="1:13" ht="56.25" x14ac:dyDescent="0.25">
      <c r="A3035" s="218" t="s">
        <v>31242</v>
      </c>
      <c r="B3035">
        <v>3098</v>
      </c>
      <c r="C3035" s="203" t="s">
        <v>18194</v>
      </c>
      <c r="D3035" s="205" t="s">
        <v>18195</v>
      </c>
      <c r="E3035" s="202" t="s">
        <v>18196</v>
      </c>
      <c r="F3035" s="204" t="s">
        <v>6625</v>
      </c>
      <c r="G3035" s="204" t="s">
        <v>6626</v>
      </c>
      <c r="H3035" s="204" t="s">
        <v>6439</v>
      </c>
      <c r="I3035" s="204" t="s">
        <v>6627</v>
      </c>
      <c r="J3035" s="204" t="s">
        <v>6321</v>
      </c>
      <c r="K3035" s="204" t="s">
        <v>6321</v>
      </c>
      <c r="L3035" s="204" t="s">
        <v>6321</v>
      </c>
      <c r="M3035" s="204" t="s">
        <v>831</v>
      </c>
    </row>
    <row r="3036" spans="1:13" ht="45" x14ac:dyDescent="0.25">
      <c r="A3036" s="202" t="s">
        <v>14230</v>
      </c>
      <c r="B3036">
        <v>2017</v>
      </c>
      <c r="C3036" s="203" t="s">
        <v>14227</v>
      </c>
      <c r="D3036" s="205" t="s">
        <v>14228</v>
      </c>
      <c r="E3036" s="202" t="s">
        <v>14229</v>
      </c>
      <c r="F3036" s="204" t="s">
        <v>6437</v>
      </c>
      <c r="G3036" s="204" t="s">
        <v>6438</v>
      </c>
      <c r="H3036" s="204" t="s">
        <v>6439</v>
      </c>
      <c r="I3036" s="204" t="s">
        <v>6440</v>
      </c>
      <c r="J3036" s="204" t="s">
        <v>6321</v>
      </c>
      <c r="K3036" s="204" t="s">
        <v>6321</v>
      </c>
      <c r="L3036" s="204" t="s">
        <v>6321</v>
      </c>
      <c r="M3036" s="204" t="s">
        <v>831</v>
      </c>
    </row>
    <row r="3037" spans="1:13" ht="101.25" x14ac:dyDescent="0.25">
      <c r="A3037" s="202" t="s">
        <v>19139</v>
      </c>
      <c r="B3037">
        <v>3334</v>
      </c>
      <c r="C3037" s="203" t="s">
        <v>19136</v>
      </c>
      <c r="D3037" s="205" t="s">
        <v>19137</v>
      </c>
      <c r="E3037" s="202" t="s">
        <v>19138</v>
      </c>
      <c r="F3037" s="204" t="s">
        <v>7319</v>
      </c>
      <c r="G3037" s="204" t="s">
        <v>7320</v>
      </c>
      <c r="H3037" s="204" t="s">
        <v>6473</v>
      </c>
      <c r="I3037" s="204" t="s">
        <v>7320</v>
      </c>
      <c r="J3037" s="204" t="s">
        <v>6321</v>
      </c>
      <c r="K3037" s="204" t="s">
        <v>6321</v>
      </c>
      <c r="L3037" s="204" t="s">
        <v>6321</v>
      </c>
      <c r="M3037" s="204" t="s">
        <v>831</v>
      </c>
    </row>
    <row r="3038" spans="1:13" ht="67.5" x14ac:dyDescent="0.25">
      <c r="A3038" s="206" t="s">
        <v>8813</v>
      </c>
      <c r="B3038">
        <v>526</v>
      </c>
      <c r="C3038" s="207" t="s">
        <v>8810</v>
      </c>
      <c r="D3038" s="208" t="s">
        <v>8811</v>
      </c>
      <c r="E3038" s="206" t="s">
        <v>8812</v>
      </c>
      <c r="F3038" s="209" t="s">
        <v>8814</v>
      </c>
      <c r="G3038" s="209" t="s">
        <v>8815</v>
      </c>
      <c r="H3038" s="209" t="s">
        <v>6439</v>
      </c>
      <c r="I3038" s="209" t="s">
        <v>8816</v>
      </c>
      <c r="J3038" s="209" t="s">
        <v>6321</v>
      </c>
      <c r="K3038" s="209" t="s">
        <v>6321</v>
      </c>
      <c r="L3038" s="209" t="s">
        <v>6321</v>
      </c>
      <c r="M3038" s="209" t="s">
        <v>831</v>
      </c>
    </row>
    <row r="3039" spans="1:13" ht="56.25" x14ac:dyDescent="0.25">
      <c r="A3039" s="206" t="s">
        <v>14234</v>
      </c>
      <c r="B3039">
        <v>2018</v>
      </c>
      <c r="C3039" s="207" t="s">
        <v>14231</v>
      </c>
      <c r="D3039" s="208" t="s">
        <v>14232</v>
      </c>
      <c r="E3039" s="206" t="s">
        <v>14233</v>
      </c>
      <c r="F3039" s="209" t="s">
        <v>14235</v>
      </c>
      <c r="G3039" s="209" t="s">
        <v>14236</v>
      </c>
      <c r="H3039" s="209" t="s">
        <v>10984</v>
      </c>
      <c r="I3039" s="209" t="s">
        <v>14237</v>
      </c>
      <c r="J3039" s="209" t="s">
        <v>6321</v>
      </c>
      <c r="K3039" s="209" t="s">
        <v>6321</v>
      </c>
      <c r="L3039" s="209" t="s">
        <v>6321</v>
      </c>
      <c r="M3039" s="209" t="s">
        <v>831</v>
      </c>
    </row>
    <row r="3040" spans="1:13" ht="56.25" x14ac:dyDescent="0.25">
      <c r="A3040" s="218" t="s">
        <v>31243</v>
      </c>
      <c r="B3040">
        <v>3039</v>
      </c>
      <c r="C3040" s="203" t="s">
        <v>17957</v>
      </c>
      <c r="D3040" s="205" t="s">
        <v>17958</v>
      </c>
      <c r="E3040" s="202" t="s">
        <v>17959</v>
      </c>
      <c r="F3040" s="204" t="s">
        <v>7561</v>
      </c>
      <c r="G3040" s="204" t="s">
        <v>7562</v>
      </c>
      <c r="H3040" s="204" t="s">
        <v>7039</v>
      </c>
      <c r="I3040" s="204" t="s">
        <v>7563</v>
      </c>
      <c r="J3040" s="204" t="s">
        <v>6321</v>
      </c>
      <c r="K3040" s="204" t="s">
        <v>6321</v>
      </c>
      <c r="L3040" s="204" t="s">
        <v>6321</v>
      </c>
      <c r="M3040" s="204" t="s">
        <v>831</v>
      </c>
    </row>
    <row r="3041" spans="1:13" ht="33.75" x14ac:dyDescent="0.25">
      <c r="A3041" s="202" t="s">
        <v>12883</v>
      </c>
      <c r="B3041">
        <v>1656</v>
      </c>
      <c r="C3041" s="203" t="s">
        <v>12880</v>
      </c>
      <c r="D3041" s="205" t="s">
        <v>12881</v>
      </c>
      <c r="E3041" s="202" t="s">
        <v>12882</v>
      </c>
      <c r="F3041" s="204" t="s">
        <v>7461</v>
      </c>
      <c r="G3041" s="204" t="s">
        <v>7462</v>
      </c>
      <c r="H3041" s="204" t="s">
        <v>6439</v>
      </c>
      <c r="I3041" s="204" t="s">
        <v>7462</v>
      </c>
      <c r="J3041" s="204" t="s">
        <v>6321</v>
      </c>
      <c r="K3041" s="204" t="s">
        <v>6321</v>
      </c>
      <c r="L3041" s="204" t="s">
        <v>6321</v>
      </c>
      <c r="M3041" s="204" t="s">
        <v>831</v>
      </c>
    </row>
    <row r="3042" spans="1:13" ht="33.75" x14ac:dyDescent="0.25">
      <c r="A3042" s="202" t="s">
        <v>14431</v>
      </c>
      <c r="B3042">
        <v>2079</v>
      </c>
      <c r="C3042" s="203" t="s">
        <v>14428</v>
      </c>
      <c r="D3042" s="205" t="s">
        <v>14429</v>
      </c>
      <c r="E3042" s="202" t="s">
        <v>14430</v>
      </c>
      <c r="F3042" s="204" t="s">
        <v>8858</v>
      </c>
      <c r="G3042" s="204" t="s">
        <v>8859</v>
      </c>
      <c r="H3042" s="204" t="s">
        <v>6439</v>
      </c>
      <c r="I3042" s="204" t="s">
        <v>8859</v>
      </c>
      <c r="J3042" s="204" t="s">
        <v>6321</v>
      </c>
      <c r="K3042" s="204" t="s">
        <v>6321</v>
      </c>
      <c r="L3042" s="204" t="s">
        <v>6321</v>
      </c>
      <c r="M3042" s="204" t="s">
        <v>831</v>
      </c>
    </row>
    <row r="3043" spans="1:13" ht="90" x14ac:dyDescent="0.25">
      <c r="A3043" s="202" t="s">
        <v>6321</v>
      </c>
      <c r="B3043">
        <v>2019</v>
      </c>
      <c r="C3043" s="203" t="s">
        <v>14238</v>
      </c>
      <c r="D3043" s="205" t="s">
        <v>14239</v>
      </c>
      <c r="E3043" s="202" t="s">
        <v>14240</v>
      </c>
      <c r="F3043" s="204" t="s">
        <v>14241</v>
      </c>
      <c r="G3043" s="204" t="s">
        <v>14242</v>
      </c>
      <c r="H3043" s="204" t="s">
        <v>6480</v>
      </c>
      <c r="I3043" s="204" t="s">
        <v>14242</v>
      </c>
      <c r="J3043" s="204" t="s">
        <v>6321</v>
      </c>
      <c r="K3043" s="204" t="s">
        <v>6321</v>
      </c>
      <c r="L3043" s="204" t="s">
        <v>6321</v>
      </c>
      <c r="M3043" s="204" t="s">
        <v>831</v>
      </c>
    </row>
    <row r="3044" spans="1:13" ht="56.25" x14ac:dyDescent="0.25">
      <c r="A3044" s="218" t="s">
        <v>31244</v>
      </c>
      <c r="B3044">
        <v>1172</v>
      </c>
      <c r="C3044" s="203" t="s">
        <v>10988</v>
      </c>
      <c r="D3044" s="205" t="s">
        <v>10989</v>
      </c>
      <c r="E3044" s="202" t="s">
        <v>10990</v>
      </c>
      <c r="F3044" s="204" t="s">
        <v>10991</v>
      </c>
      <c r="G3044" s="204" t="s">
        <v>10992</v>
      </c>
      <c r="H3044" s="204" t="s">
        <v>6480</v>
      </c>
      <c r="I3044" s="204" t="s">
        <v>10992</v>
      </c>
      <c r="J3044" s="204" t="s">
        <v>6321</v>
      </c>
      <c r="K3044" s="204" t="s">
        <v>6321</v>
      </c>
      <c r="L3044" s="204" t="s">
        <v>6321</v>
      </c>
      <c r="M3044" s="204" t="s">
        <v>831</v>
      </c>
    </row>
    <row r="3045" spans="1:13" ht="56.25" x14ac:dyDescent="0.25">
      <c r="A3045" s="202" t="s">
        <v>9582</v>
      </c>
      <c r="B3045">
        <v>790</v>
      </c>
      <c r="C3045" s="203" t="s">
        <v>9579</v>
      </c>
      <c r="D3045" s="205" t="s">
        <v>9580</v>
      </c>
      <c r="E3045" s="202" t="s">
        <v>9581</v>
      </c>
      <c r="F3045" s="204" t="s">
        <v>9583</v>
      </c>
      <c r="G3045" s="204" t="s">
        <v>9584</v>
      </c>
      <c r="H3045" s="204" t="s">
        <v>6578</v>
      </c>
      <c r="I3045" s="204" t="s">
        <v>9585</v>
      </c>
      <c r="J3045" s="204" t="s">
        <v>6321</v>
      </c>
      <c r="K3045" s="204" t="s">
        <v>6321</v>
      </c>
      <c r="L3045" s="204" t="s">
        <v>6321</v>
      </c>
      <c r="M3045" s="204" t="s">
        <v>831</v>
      </c>
    </row>
    <row r="3046" spans="1:13" ht="56.25" x14ac:dyDescent="0.25">
      <c r="A3046" s="220" t="s">
        <v>31245</v>
      </c>
      <c r="B3046">
        <v>541</v>
      </c>
      <c r="C3046" s="203" t="s">
        <v>8881</v>
      </c>
      <c r="D3046" s="205" t="s">
        <v>8882</v>
      </c>
      <c r="E3046" s="202" t="s">
        <v>8883</v>
      </c>
      <c r="F3046" s="204" t="s">
        <v>8261</v>
      </c>
      <c r="G3046" s="204" t="s">
        <v>8262</v>
      </c>
      <c r="H3046" s="204" t="s">
        <v>6578</v>
      </c>
      <c r="I3046" s="204" t="s">
        <v>8262</v>
      </c>
      <c r="J3046" s="204" t="s">
        <v>6321</v>
      </c>
      <c r="K3046" s="204" t="s">
        <v>6321</v>
      </c>
      <c r="L3046" s="204" t="s">
        <v>6321</v>
      </c>
      <c r="M3046" s="204" t="s">
        <v>831</v>
      </c>
    </row>
    <row r="3047" spans="1:13" ht="67.5" x14ac:dyDescent="0.25">
      <c r="A3047" s="227" t="s">
        <v>31246</v>
      </c>
      <c r="B3047">
        <v>2745</v>
      </c>
      <c r="C3047" s="207" t="s">
        <v>16929</v>
      </c>
      <c r="D3047" s="208" t="s">
        <v>16930</v>
      </c>
      <c r="E3047" s="206" t="s">
        <v>16931</v>
      </c>
      <c r="F3047" s="209" t="s">
        <v>6471</v>
      </c>
      <c r="G3047" s="209" t="s">
        <v>6472</v>
      </c>
      <c r="H3047" s="209" t="s">
        <v>6473</v>
      </c>
      <c r="I3047" s="209" t="s">
        <v>6472</v>
      </c>
      <c r="J3047" s="209" t="s">
        <v>6321</v>
      </c>
      <c r="K3047" s="209" t="s">
        <v>6321</v>
      </c>
      <c r="L3047" s="209" t="s">
        <v>6321</v>
      </c>
      <c r="M3047" s="209" t="s">
        <v>831</v>
      </c>
    </row>
    <row r="3048" spans="1:13" ht="33.75" x14ac:dyDescent="0.25">
      <c r="A3048" s="206" t="s">
        <v>14435</v>
      </c>
      <c r="B3048">
        <v>2080</v>
      </c>
      <c r="C3048" s="207" t="s">
        <v>14432</v>
      </c>
      <c r="D3048" s="208" t="s">
        <v>14433</v>
      </c>
      <c r="E3048" s="206" t="s">
        <v>14434</v>
      </c>
      <c r="F3048" s="209" t="s">
        <v>6471</v>
      </c>
      <c r="G3048" s="209" t="s">
        <v>6472</v>
      </c>
      <c r="H3048" s="209" t="s">
        <v>6473</v>
      </c>
      <c r="I3048" s="209" t="s">
        <v>6472</v>
      </c>
      <c r="J3048" s="209" t="s">
        <v>6321</v>
      </c>
      <c r="K3048" s="209" t="s">
        <v>6321</v>
      </c>
      <c r="L3048" s="209" t="s">
        <v>6321</v>
      </c>
      <c r="M3048" s="209" t="s">
        <v>831</v>
      </c>
    </row>
    <row r="3049" spans="1:13" ht="67.5" x14ac:dyDescent="0.25">
      <c r="A3049" s="206" t="s">
        <v>10458</v>
      </c>
      <c r="B3049">
        <v>1048</v>
      </c>
      <c r="C3049" s="207" t="s">
        <v>10455</v>
      </c>
      <c r="D3049" s="208" t="s">
        <v>10456</v>
      </c>
      <c r="E3049" s="206" t="s">
        <v>10457</v>
      </c>
      <c r="F3049" s="209" t="s">
        <v>6776</v>
      </c>
      <c r="G3049" s="209" t="s">
        <v>6777</v>
      </c>
      <c r="H3049" s="209" t="s">
        <v>6439</v>
      </c>
      <c r="I3049" s="209" t="s">
        <v>6778</v>
      </c>
      <c r="J3049" s="209" t="s">
        <v>6321</v>
      </c>
      <c r="K3049" s="209" t="s">
        <v>6321</v>
      </c>
      <c r="L3049" s="209" t="s">
        <v>6321</v>
      </c>
      <c r="M3049" s="209" t="s">
        <v>831</v>
      </c>
    </row>
    <row r="3050" spans="1:13" ht="56.25" x14ac:dyDescent="0.25">
      <c r="A3050" s="218" t="s">
        <v>31247</v>
      </c>
      <c r="B3050">
        <v>2730</v>
      </c>
      <c r="C3050" s="203" t="s">
        <v>16875</v>
      </c>
      <c r="D3050" s="205" t="s">
        <v>16876</v>
      </c>
      <c r="E3050" s="202" t="s">
        <v>16877</v>
      </c>
      <c r="F3050" s="204" t="s">
        <v>16878</v>
      </c>
      <c r="G3050" s="204" t="s">
        <v>16879</v>
      </c>
      <c r="H3050" s="204" t="s">
        <v>6998</v>
      </c>
      <c r="I3050" s="204" t="s">
        <v>16879</v>
      </c>
      <c r="J3050" s="204" t="s">
        <v>6321</v>
      </c>
      <c r="K3050" s="204" t="s">
        <v>6321</v>
      </c>
      <c r="L3050" s="204" t="s">
        <v>6321</v>
      </c>
      <c r="M3050" s="204" t="s">
        <v>831</v>
      </c>
    </row>
    <row r="3051" spans="1:13" ht="33.75" x14ac:dyDescent="0.25">
      <c r="A3051" s="206" t="s">
        <v>11712</v>
      </c>
      <c r="B3051">
        <v>1345</v>
      </c>
      <c r="C3051" s="207" t="s">
        <v>11709</v>
      </c>
      <c r="D3051" s="208" t="s">
        <v>11710</v>
      </c>
      <c r="E3051" s="206" t="s">
        <v>11711</v>
      </c>
      <c r="F3051" s="209" t="s">
        <v>6484</v>
      </c>
      <c r="G3051" s="209" t="s">
        <v>6485</v>
      </c>
      <c r="H3051" s="209" t="s">
        <v>6321</v>
      </c>
      <c r="I3051" s="209" t="s">
        <v>6485</v>
      </c>
      <c r="J3051" s="209" t="s">
        <v>6321</v>
      </c>
      <c r="K3051" s="209" t="s">
        <v>6321</v>
      </c>
      <c r="L3051" s="209" t="s">
        <v>6321</v>
      </c>
      <c r="M3051" s="209" t="s">
        <v>831</v>
      </c>
    </row>
    <row r="3052" spans="1:13" ht="56.25" x14ac:dyDescent="0.25">
      <c r="A3052" s="220" t="s">
        <v>31248</v>
      </c>
      <c r="B3052">
        <v>166</v>
      </c>
      <c r="C3052" s="203" t="s">
        <v>7150</v>
      </c>
      <c r="D3052" s="205" t="s">
        <v>7151</v>
      </c>
      <c r="E3052" s="202" t="s">
        <v>7152</v>
      </c>
      <c r="F3052" s="204" t="s">
        <v>7153</v>
      </c>
      <c r="G3052" s="204" t="s">
        <v>7154</v>
      </c>
      <c r="H3052" s="204" t="s">
        <v>6473</v>
      </c>
      <c r="I3052" s="204" t="s">
        <v>7154</v>
      </c>
      <c r="J3052" s="204" t="s">
        <v>6321</v>
      </c>
      <c r="K3052" s="204" t="s">
        <v>6321</v>
      </c>
      <c r="L3052" s="204" t="s">
        <v>6321</v>
      </c>
      <c r="M3052" s="204" t="s">
        <v>831</v>
      </c>
    </row>
    <row r="3053" spans="1:13" ht="33.75" x14ac:dyDescent="0.25">
      <c r="A3053" s="206" t="s">
        <v>12342</v>
      </c>
      <c r="B3053">
        <v>1522</v>
      </c>
      <c r="C3053" s="207" t="s">
        <v>12339</v>
      </c>
      <c r="D3053" s="208" t="s">
        <v>12340</v>
      </c>
      <c r="E3053" s="206" t="s">
        <v>12341</v>
      </c>
      <c r="F3053" s="209" t="s">
        <v>7010</v>
      </c>
      <c r="G3053" s="209" t="s">
        <v>7011</v>
      </c>
      <c r="H3053" s="209" t="s">
        <v>7012</v>
      </c>
      <c r="I3053" s="209" t="s">
        <v>7011</v>
      </c>
      <c r="J3053" s="209" t="s">
        <v>6321</v>
      </c>
      <c r="K3053" s="209" t="s">
        <v>6321</v>
      </c>
      <c r="L3053" s="209" t="s">
        <v>6321</v>
      </c>
      <c r="M3053" s="209" t="s">
        <v>831</v>
      </c>
    </row>
    <row r="3054" spans="1:13" ht="33.75" x14ac:dyDescent="0.25">
      <c r="A3054" s="206" t="s">
        <v>14246</v>
      </c>
      <c r="B3054">
        <v>2020</v>
      </c>
      <c r="C3054" s="207" t="s">
        <v>14243</v>
      </c>
      <c r="D3054" s="208" t="s">
        <v>14244</v>
      </c>
      <c r="E3054" s="206" t="s">
        <v>14245</v>
      </c>
      <c r="F3054" s="209" t="s">
        <v>8314</v>
      </c>
      <c r="G3054" s="209" t="s">
        <v>8315</v>
      </c>
      <c r="H3054" s="209" t="s">
        <v>6480</v>
      </c>
      <c r="I3054" s="209" t="s">
        <v>8315</v>
      </c>
      <c r="J3054" s="209" t="s">
        <v>6321</v>
      </c>
      <c r="K3054" s="209" t="s">
        <v>6321</v>
      </c>
      <c r="L3054" s="209" t="s">
        <v>6321</v>
      </c>
      <c r="M3054" s="209" t="s">
        <v>831</v>
      </c>
    </row>
    <row r="3055" spans="1:13" ht="101.25" x14ac:dyDescent="0.25">
      <c r="A3055" s="206" t="s">
        <v>6321</v>
      </c>
      <c r="B3055">
        <v>1046</v>
      </c>
      <c r="C3055" s="207" t="s">
        <v>10446</v>
      </c>
      <c r="D3055" s="208" t="s">
        <v>10447</v>
      </c>
      <c r="E3055" s="206" t="s">
        <v>10448</v>
      </c>
      <c r="F3055" s="209" t="s">
        <v>6689</v>
      </c>
      <c r="G3055" s="209" t="s">
        <v>6690</v>
      </c>
      <c r="H3055" s="209" t="s">
        <v>6691</v>
      </c>
      <c r="I3055" s="209" t="s">
        <v>6692</v>
      </c>
      <c r="J3055" s="209" t="s">
        <v>6321</v>
      </c>
      <c r="K3055" s="209" t="s">
        <v>6321</v>
      </c>
      <c r="L3055" s="209" t="s">
        <v>6321</v>
      </c>
      <c r="M3055" s="209" t="s">
        <v>831</v>
      </c>
    </row>
    <row r="3056" spans="1:13" ht="56.25" x14ac:dyDescent="0.25">
      <c r="A3056" s="202" t="s">
        <v>11033</v>
      </c>
      <c r="B3056">
        <v>1180</v>
      </c>
      <c r="C3056" s="203" t="s">
        <v>11030</v>
      </c>
      <c r="D3056" s="205" t="s">
        <v>11031</v>
      </c>
      <c r="E3056" s="202" t="s">
        <v>11032</v>
      </c>
      <c r="F3056" s="204" t="s">
        <v>11021</v>
      </c>
      <c r="G3056" s="204" t="s">
        <v>11022</v>
      </c>
      <c r="H3056" s="204" t="s">
        <v>6439</v>
      </c>
      <c r="I3056" s="204" t="s">
        <v>11023</v>
      </c>
      <c r="J3056" s="204" t="s">
        <v>6321</v>
      </c>
      <c r="K3056" s="204" t="s">
        <v>6321</v>
      </c>
      <c r="L3056" s="204" t="s">
        <v>6321</v>
      </c>
      <c r="M3056" s="204" t="s">
        <v>831</v>
      </c>
    </row>
    <row r="3057" spans="1:13" ht="56.25" x14ac:dyDescent="0.25">
      <c r="A3057" s="202" t="s">
        <v>6321</v>
      </c>
      <c r="B3057">
        <v>3082</v>
      </c>
      <c r="C3057" s="203" t="s">
        <v>18136</v>
      </c>
      <c r="D3057" s="205" t="s">
        <v>18137</v>
      </c>
      <c r="E3057" s="202" t="s">
        <v>18138</v>
      </c>
      <c r="F3057" s="204" t="s">
        <v>8356</v>
      </c>
      <c r="G3057" s="204" t="s">
        <v>8357</v>
      </c>
      <c r="H3057" s="204" t="s">
        <v>7039</v>
      </c>
      <c r="I3057" s="204" t="s">
        <v>8358</v>
      </c>
      <c r="J3057" s="204" t="s">
        <v>6321</v>
      </c>
      <c r="K3057" s="204" t="s">
        <v>6321</v>
      </c>
      <c r="L3057" s="204" t="s">
        <v>6321</v>
      </c>
      <c r="M3057" s="204" t="s">
        <v>831</v>
      </c>
    </row>
    <row r="3058" spans="1:13" ht="56.25" x14ac:dyDescent="0.25">
      <c r="A3058" s="202" t="s">
        <v>6321</v>
      </c>
      <c r="B3058">
        <v>2081</v>
      </c>
      <c r="C3058" s="203" t="s">
        <v>14436</v>
      </c>
      <c r="D3058" s="205" t="s">
        <v>14437</v>
      </c>
      <c r="E3058" s="202" t="s">
        <v>14438</v>
      </c>
      <c r="F3058" s="204" t="s">
        <v>7561</v>
      </c>
      <c r="G3058" s="204" t="s">
        <v>7562</v>
      </c>
      <c r="H3058" s="204" t="s">
        <v>7039</v>
      </c>
      <c r="I3058" s="204" t="s">
        <v>7563</v>
      </c>
      <c r="J3058" s="204" t="s">
        <v>6321</v>
      </c>
      <c r="K3058" s="204" t="s">
        <v>6321</v>
      </c>
      <c r="L3058" s="204" t="s">
        <v>6321</v>
      </c>
      <c r="M3058" s="204" t="s">
        <v>831</v>
      </c>
    </row>
    <row r="3059" spans="1:13" ht="67.5" x14ac:dyDescent="0.25">
      <c r="A3059" s="206" t="s">
        <v>7158</v>
      </c>
      <c r="B3059">
        <v>167</v>
      </c>
      <c r="C3059" s="207" t="s">
        <v>7155</v>
      </c>
      <c r="D3059" s="208" t="s">
        <v>7156</v>
      </c>
      <c r="E3059" s="206" t="s">
        <v>7157</v>
      </c>
      <c r="F3059" s="209" t="s">
        <v>7159</v>
      </c>
      <c r="G3059" s="209" t="s">
        <v>7160</v>
      </c>
      <c r="H3059" s="209" t="s">
        <v>7161</v>
      </c>
      <c r="I3059" s="209" t="s">
        <v>7162</v>
      </c>
      <c r="J3059" s="209" t="s">
        <v>6321</v>
      </c>
      <c r="K3059" s="209" t="s">
        <v>6321</v>
      </c>
      <c r="L3059" s="209" t="s">
        <v>6321</v>
      </c>
      <c r="M3059" s="209" t="s">
        <v>831</v>
      </c>
    </row>
    <row r="3060" spans="1:13" ht="33.75" x14ac:dyDescent="0.25">
      <c r="A3060" s="206" t="s">
        <v>6321</v>
      </c>
      <c r="B3060">
        <v>584</v>
      </c>
      <c r="C3060" s="207" t="s">
        <v>9067</v>
      </c>
      <c r="D3060" s="208" t="s">
        <v>9068</v>
      </c>
      <c r="E3060" s="206" t="s">
        <v>9069</v>
      </c>
      <c r="F3060" s="209" t="s">
        <v>7010</v>
      </c>
      <c r="G3060" s="209" t="s">
        <v>7011</v>
      </c>
      <c r="H3060" s="209" t="s">
        <v>7012</v>
      </c>
      <c r="I3060" s="209" t="s">
        <v>7011</v>
      </c>
      <c r="J3060" s="209" t="s">
        <v>6321</v>
      </c>
      <c r="K3060" s="209" t="s">
        <v>6321</v>
      </c>
      <c r="L3060" s="209" t="s">
        <v>6321</v>
      </c>
      <c r="M3060" s="209" t="s">
        <v>831</v>
      </c>
    </row>
    <row r="3061" spans="1:13" ht="180" x14ac:dyDescent="0.25">
      <c r="A3061" s="218" t="s">
        <v>31249</v>
      </c>
      <c r="B3061">
        <v>2778</v>
      </c>
      <c r="C3061" s="203" t="s">
        <v>17066</v>
      </c>
      <c r="D3061" s="205" t="s">
        <v>17067</v>
      </c>
      <c r="E3061" s="202" t="s">
        <v>17068</v>
      </c>
      <c r="F3061" s="204" t="s">
        <v>6437</v>
      </c>
      <c r="G3061" s="204" t="s">
        <v>6438</v>
      </c>
      <c r="H3061" s="204" t="s">
        <v>6439</v>
      </c>
      <c r="I3061" s="204" t="s">
        <v>6440</v>
      </c>
      <c r="J3061" s="204" t="s">
        <v>6321</v>
      </c>
      <c r="K3061" s="204" t="s">
        <v>6321</v>
      </c>
      <c r="L3061" s="204" t="s">
        <v>6321</v>
      </c>
      <c r="M3061" s="204" t="s">
        <v>831</v>
      </c>
    </row>
    <row r="3062" spans="1:13" ht="78.75" x14ac:dyDescent="0.25">
      <c r="A3062" s="202" t="s">
        <v>6321</v>
      </c>
      <c r="B3062">
        <v>2137</v>
      </c>
      <c r="C3062" s="203" t="s">
        <v>14652</v>
      </c>
      <c r="D3062" s="205" t="s">
        <v>14653</v>
      </c>
      <c r="E3062" s="202" t="s">
        <v>14654</v>
      </c>
      <c r="F3062" s="204" t="s">
        <v>14655</v>
      </c>
      <c r="G3062" s="204" t="s">
        <v>14656</v>
      </c>
      <c r="H3062" s="204" t="s">
        <v>7182</v>
      </c>
      <c r="I3062" s="204" t="s">
        <v>14657</v>
      </c>
      <c r="J3062" s="204" t="s">
        <v>6321</v>
      </c>
      <c r="K3062" s="204" t="s">
        <v>6321</v>
      </c>
      <c r="L3062" s="204" t="s">
        <v>6321</v>
      </c>
      <c r="M3062" s="204" t="s">
        <v>831</v>
      </c>
    </row>
    <row r="3063" spans="1:13" ht="45" x14ac:dyDescent="0.25">
      <c r="A3063" s="227" t="s">
        <v>31250</v>
      </c>
      <c r="B3063">
        <v>2067</v>
      </c>
      <c r="C3063" s="207" t="s">
        <v>14385</v>
      </c>
      <c r="D3063" s="208" t="s">
        <v>14386</v>
      </c>
      <c r="E3063" s="206" t="s">
        <v>14387</v>
      </c>
      <c r="F3063" s="209" t="s">
        <v>14388</v>
      </c>
      <c r="G3063" s="209" t="s">
        <v>14389</v>
      </c>
      <c r="H3063" s="209" t="s">
        <v>10418</v>
      </c>
      <c r="I3063" s="209" t="s">
        <v>14389</v>
      </c>
      <c r="J3063" s="209" t="s">
        <v>6321</v>
      </c>
      <c r="K3063" s="209" t="s">
        <v>6321</v>
      </c>
      <c r="L3063" s="209" t="s">
        <v>6321</v>
      </c>
      <c r="M3063" s="209" t="s">
        <v>831</v>
      </c>
    </row>
    <row r="3064" spans="1:13" ht="45" x14ac:dyDescent="0.25">
      <c r="A3064" s="202" t="s">
        <v>12636</v>
      </c>
      <c r="B3064">
        <v>1598</v>
      </c>
      <c r="C3064" s="203" t="s">
        <v>12633</v>
      </c>
      <c r="D3064" s="205" t="s">
        <v>12634</v>
      </c>
      <c r="E3064" s="202" t="s">
        <v>12635</v>
      </c>
      <c r="F3064" s="204" t="s">
        <v>9775</v>
      </c>
      <c r="G3064" s="204" t="s">
        <v>9776</v>
      </c>
      <c r="H3064" s="204" t="s">
        <v>6439</v>
      </c>
      <c r="I3064" s="204" t="s">
        <v>9776</v>
      </c>
      <c r="J3064" s="204" t="s">
        <v>6321</v>
      </c>
      <c r="K3064" s="204" t="s">
        <v>6321</v>
      </c>
      <c r="L3064" s="204" t="s">
        <v>6321</v>
      </c>
      <c r="M3064" s="204" t="s">
        <v>831</v>
      </c>
    </row>
    <row r="3065" spans="1:13" ht="56.25" x14ac:dyDescent="0.25">
      <c r="A3065" s="202" t="s">
        <v>19308</v>
      </c>
      <c r="B3065">
        <v>3376</v>
      </c>
      <c r="C3065" s="203" t="s">
        <v>19305</v>
      </c>
      <c r="D3065" s="205" t="s">
        <v>19306</v>
      </c>
      <c r="E3065" s="202" t="s">
        <v>19307</v>
      </c>
      <c r="F3065" s="204" t="s">
        <v>19309</v>
      </c>
      <c r="G3065" s="204" t="s">
        <v>9670</v>
      </c>
      <c r="H3065" s="204" t="s">
        <v>6536</v>
      </c>
      <c r="I3065" s="204" t="s">
        <v>9671</v>
      </c>
      <c r="J3065" s="204" t="s">
        <v>6321</v>
      </c>
      <c r="K3065" s="204" t="s">
        <v>19310</v>
      </c>
      <c r="L3065" s="204" t="s">
        <v>6321</v>
      </c>
      <c r="M3065" s="204" t="s">
        <v>7057</v>
      </c>
    </row>
    <row r="3066" spans="1:13" ht="56.25" x14ac:dyDescent="0.25">
      <c r="A3066" s="202" t="s">
        <v>8325</v>
      </c>
      <c r="B3066">
        <v>425</v>
      </c>
      <c r="C3066" s="203" t="s">
        <v>8322</v>
      </c>
      <c r="D3066" s="205" t="s">
        <v>8323</v>
      </c>
      <c r="E3066" s="202" t="s">
        <v>8324</v>
      </c>
      <c r="F3066" s="204" t="s">
        <v>8326</v>
      </c>
      <c r="G3066" s="204" t="s">
        <v>8327</v>
      </c>
      <c r="H3066" s="204" t="s">
        <v>6447</v>
      </c>
      <c r="I3066" s="204" t="s">
        <v>8327</v>
      </c>
      <c r="J3066" s="204" t="s">
        <v>6321</v>
      </c>
      <c r="K3066" s="204" t="s">
        <v>6321</v>
      </c>
      <c r="L3066" s="204" t="s">
        <v>6321</v>
      </c>
      <c r="M3066" s="204" t="s">
        <v>831</v>
      </c>
    </row>
    <row r="3067" spans="1:13" ht="56.25" x14ac:dyDescent="0.25">
      <c r="A3067" s="206" t="s">
        <v>6321</v>
      </c>
      <c r="B3067">
        <v>2082</v>
      </c>
      <c r="C3067" s="207" t="s">
        <v>14439</v>
      </c>
      <c r="D3067" s="208" t="s">
        <v>14440</v>
      </c>
      <c r="E3067" s="206" t="s">
        <v>14441</v>
      </c>
      <c r="F3067" s="209" t="s">
        <v>8338</v>
      </c>
      <c r="G3067" s="209" t="s">
        <v>8339</v>
      </c>
      <c r="H3067" s="209" t="s">
        <v>6578</v>
      </c>
      <c r="I3067" s="209" t="s">
        <v>8339</v>
      </c>
      <c r="J3067" s="209" t="s">
        <v>6321</v>
      </c>
      <c r="K3067" s="209" t="s">
        <v>6321</v>
      </c>
      <c r="L3067" s="209" t="s">
        <v>6321</v>
      </c>
      <c r="M3067" s="209" t="s">
        <v>831</v>
      </c>
    </row>
    <row r="3068" spans="1:13" ht="33.75" x14ac:dyDescent="0.25">
      <c r="A3068" s="202" t="s">
        <v>12346</v>
      </c>
      <c r="B3068">
        <v>1523</v>
      </c>
      <c r="C3068" s="203" t="s">
        <v>12343</v>
      </c>
      <c r="D3068" s="205" t="s">
        <v>12344</v>
      </c>
      <c r="E3068" s="202" t="s">
        <v>12345</v>
      </c>
      <c r="F3068" s="204" t="s">
        <v>9238</v>
      </c>
      <c r="G3068" s="204" t="s">
        <v>9239</v>
      </c>
      <c r="H3068" s="204" t="s">
        <v>7494</v>
      </c>
      <c r="I3068" s="204" t="s">
        <v>9239</v>
      </c>
      <c r="J3068" s="204" t="s">
        <v>6321</v>
      </c>
      <c r="K3068" s="204" t="s">
        <v>6321</v>
      </c>
      <c r="L3068" s="204" t="s">
        <v>6321</v>
      </c>
      <c r="M3068" s="204" t="s">
        <v>831</v>
      </c>
    </row>
    <row r="3069" spans="1:13" ht="78.75" x14ac:dyDescent="0.25">
      <c r="A3069" s="206" t="s">
        <v>20235</v>
      </c>
      <c r="B3069">
        <v>3624</v>
      </c>
      <c r="C3069" s="207" t="s">
        <v>20232</v>
      </c>
      <c r="D3069" s="208" t="s">
        <v>20233</v>
      </c>
      <c r="E3069" s="206" t="s">
        <v>20234</v>
      </c>
      <c r="F3069" s="209" t="s">
        <v>18414</v>
      </c>
      <c r="G3069" s="209" t="s">
        <v>20236</v>
      </c>
      <c r="H3069" s="209" t="s">
        <v>7182</v>
      </c>
      <c r="I3069" s="209" t="s">
        <v>20237</v>
      </c>
      <c r="J3069" s="209" t="s">
        <v>6321</v>
      </c>
      <c r="K3069" s="209" t="s">
        <v>6321</v>
      </c>
      <c r="L3069" s="209" t="s">
        <v>6321</v>
      </c>
      <c r="M3069" s="209" t="s">
        <v>831</v>
      </c>
    </row>
    <row r="3070" spans="1:13" ht="67.5" x14ac:dyDescent="0.25">
      <c r="A3070" s="202" t="s">
        <v>6321</v>
      </c>
      <c r="B3070">
        <v>2083</v>
      </c>
      <c r="C3070" s="203" t="s">
        <v>14442</v>
      </c>
      <c r="D3070" s="205" t="s">
        <v>14443</v>
      </c>
      <c r="E3070" s="202" t="s">
        <v>14444</v>
      </c>
      <c r="F3070" s="204" t="s">
        <v>8434</v>
      </c>
      <c r="G3070" s="204" t="s">
        <v>8435</v>
      </c>
      <c r="H3070" s="204" t="s">
        <v>6480</v>
      </c>
      <c r="I3070" s="204" t="s">
        <v>8435</v>
      </c>
      <c r="J3070" s="204" t="s">
        <v>6321</v>
      </c>
      <c r="K3070" s="204" t="s">
        <v>6321</v>
      </c>
      <c r="L3070" s="204" t="s">
        <v>6321</v>
      </c>
      <c r="M3070" s="204" t="s">
        <v>831</v>
      </c>
    </row>
    <row r="3071" spans="1:13" ht="33.75" x14ac:dyDescent="0.25">
      <c r="A3071" s="202" t="s">
        <v>20241</v>
      </c>
      <c r="B3071">
        <v>3625</v>
      </c>
      <c r="C3071" s="203" t="s">
        <v>20238</v>
      </c>
      <c r="D3071" s="205" t="s">
        <v>20239</v>
      </c>
      <c r="E3071" s="202" t="s">
        <v>20240</v>
      </c>
      <c r="F3071" s="204" t="s">
        <v>7581</v>
      </c>
      <c r="G3071" s="204" t="s">
        <v>7582</v>
      </c>
      <c r="H3071" s="204" t="s">
        <v>6473</v>
      </c>
      <c r="I3071" s="204" t="s">
        <v>7582</v>
      </c>
      <c r="J3071" s="204" t="s">
        <v>6321</v>
      </c>
      <c r="K3071" s="204" t="s">
        <v>6321</v>
      </c>
      <c r="L3071" s="204" t="s">
        <v>6321</v>
      </c>
      <c r="M3071" s="204" t="s">
        <v>831</v>
      </c>
    </row>
    <row r="3072" spans="1:13" ht="22.5" x14ac:dyDescent="0.25">
      <c r="A3072" s="206" t="s">
        <v>12350</v>
      </c>
      <c r="B3072">
        <v>1524</v>
      </c>
      <c r="C3072" s="207" t="s">
        <v>12347</v>
      </c>
      <c r="D3072" s="208" t="s">
        <v>12348</v>
      </c>
      <c r="E3072" s="206" t="s">
        <v>12349</v>
      </c>
      <c r="F3072" s="209" t="s">
        <v>7010</v>
      </c>
      <c r="G3072" s="209" t="s">
        <v>7011</v>
      </c>
      <c r="H3072" s="209" t="s">
        <v>7012</v>
      </c>
      <c r="I3072" s="209" t="s">
        <v>7011</v>
      </c>
      <c r="J3072" s="209" t="s">
        <v>6321</v>
      </c>
      <c r="K3072" s="209" t="s">
        <v>6321</v>
      </c>
      <c r="L3072" s="209" t="s">
        <v>6321</v>
      </c>
      <c r="M3072" s="209" t="s">
        <v>831</v>
      </c>
    </row>
    <row r="3073" spans="1:13" ht="56.25" x14ac:dyDescent="0.25">
      <c r="A3073" s="218" t="s">
        <v>31251</v>
      </c>
      <c r="B3073">
        <v>1333</v>
      </c>
      <c r="C3073" s="203" t="s">
        <v>11667</v>
      </c>
      <c r="D3073" s="205" t="s">
        <v>11668</v>
      </c>
      <c r="E3073" s="202" t="s">
        <v>11669</v>
      </c>
      <c r="F3073" s="204" t="s">
        <v>6437</v>
      </c>
      <c r="G3073" s="204" t="s">
        <v>6438</v>
      </c>
      <c r="H3073" s="204" t="s">
        <v>6439</v>
      </c>
      <c r="I3073" s="204" t="s">
        <v>6440</v>
      </c>
      <c r="J3073" s="204" t="s">
        <v>6321</v>
      </c>
      <c r="K3073" s="204" t="s">
        <v>6321</v>
      </c>
      <c r="L3073" s="204" t="s">
        <v>6321</v>
      </c>
      <c r="M3073" s="204" t="s">
        <v>831</v>
      </c>
    </row>
    <row r="3074" spans="1:13" ht="78.75" x14ac:dyDescent="0.25">
      <c r="A3074" s="227" t="s">
        <v>31252</v>
      </c>
      <c r="B3074">
        <v>3369</v>
      </c>
      <c r="C3074" s="207" t="s">
        <v>19279</v>
      </c>
      <c r="D3074" s="208" t="s">
        <v>19280</v>
      </c>
      <c r="E3074" s="206" t="s">
        <v>19281</v>
      </c>
      <c r="F3074" s="209" t="s">
        <v>8858</v>
      </c>
      <c r="G3074" s="209" t="s">
        <v>8859</v>
      </c>
      <c r="H3074" s="209" t="s">
        <v>6439</v>
      </c>
      <c r="I3074" s="209" t="s">
        <v>8859</v>
      </c>
      <c r="J3074" s="209" t="s">
        <v>6321</v>
      </c>
      <c r="K3074" s="209" t="s">
        <v>6321</v>
      </c>
      <c r="L3074" s="209" t="s">
        <v>6321</v>
      </c>
      <c r="M3074" s="209" t="s">
        <v>831</v>
      </c>
    </row>
    <row r="3075" spans="1:13" ht="45" x14ac:dyDescent="0.25">
      <c r="A3075" s="206" t="s">
        <v>14661</v>
      </c>
      <c r="B3075">
        <v>2138</v>
      </c>
      <c r="C3075" s="207" t="s">
        <v>14658</v>
      </c>
      <c r="D3075" s="208" t="s">
        <v>14659</v>
      </c>
      <c r="E3075" s="206" t="s">
        <v>14660</v>
      </c>
      <c r="F3075" s="209" t="s">
        <v>7581</v>
      </c>
      <c r="G3075" s="209" t="s">
        <v>7582</v>
      </c>
      <c r="H3075" s="209" t="s">
        <v>6473</v>
      </c>
      <c r="I3075" s="209" t="s">
        <v>7582</v>
      </c>
      <c r="J3075" s="209" t="s">
        <v>6321</v>
      </c>
      <c r="K3075" s="209" t="s">
        <v>6321</v>
      </c>
      <c r="L3075" s="209" t="s">
        <v>6321</v>
      </c>
      <c r="M3075" s="209" t="s">
        <v>831</v>
      </c>
    </row>
    <row r="3076" spans="1:13" ht="33.75" x14ac:dyDescent="0.25">
      <c r="A3076" s="206" t="s">
        <v>11673</v>
      </c>
      <c r="B3076">
        <v>1334</v>
      </c>
      <c r="C3076" s="207" t="s">
        <v>11670</v>
      </c>
      <c r="D3076" s="208" t="s">
        <v>11671</v>
      </c>
      <c r="E3076" s="206" t="s">
        <v>11672</v>
      </c>
      <c r="F3076" s="209" t="s">
        <v>11369</v>
      </c>
      <c r="G3076" s="209" t="s">
        <v>11370</v>
      </c>
      <c r="H3076" s="209" t="s">
        <v>6473</v>
      </c>
      <c r="I3076" s="209" t="s">
        <v>11371</v>
      </c>
      <c r="J3076" s="209" t="s">
        <v>6321</v>
      </c>
      <c r="K3076" s="209" t="s">
        <v>6321</v>
      </c>
      <c r="L3076" s="209" t="s">
        <v>6321</v>
      </c>
      <c r="M3076" s="209" t="s">
        <v>831</v>
      </c>
    </row>
    <row r="3077" spans="1:13" ht="45" x14ac:dyDescent="0.25">
      <c r="A3077" s="202" t="s">
        <v>19285</v>
      </c>
      <c r="B3077">
        <v>3370</v>
      </c>
      <c r="C3077" s="203" t="s">
        <v>19282</v>
      </c>
      <c r="D3077" s="205" t="s">
        <v>19283</v>
      </c>
      <c r="E3077" s="202" t="s">
        <v>19284</v>
      </c>
      <c r="F3077" s="204" t="s">
        <v>13171</v>
      </c>
      <c r="G3077" s="204" t="s">
        <v>13172</v>
      </c>
      <c r="H3077" s="204" t="s">
        <v>6473</v>
      </c>
      <c r="I3077" s="204" t="s">
        <v>13172</v>
      </c>
      <c r="J3077" s="204" t="s">
        <v>6321</v>
      </c>
      <c r="K3077" s="204" t="s">
        <v>6321</v>
      </c>
      <c r="L3077" s="204" t="s">
        <v>6321</v>
      </c>
      <c r="M3077" s="204" t="s">
        <v>831</v>
      </c>
    </row>
    <row r="3078" spans="1:13" ht="101.25" x14ac:dyDescent="0.25">
      <c r="A3078" s="206" t="s">
        <v>17172</v>
      </c>
      <c r="B3078">
        <v>2805</v>
      </c>
      <c r="C3078" s="207" t="s">
        <v>17169</v>
      </c>
      <c r="D3078" s="208" t="s">
        <v>17170</v>
      </c>
      <c r="E3078" s="206" t="s">
        <v>17171</v>
      </c>
      <c r="F3078" s="209" t="s">
        <v>17073</v>
      </c>
      <c r="G3078" s="209" t="s">
        <v>17074</v>
      </c>
      <c r="H3078" s="209" t="s">
        <v>6555</v>
      </c>
      <c r="I3078" s="209" t="s">
        <v>17074</v>
      </c>
      <c r="J3078" s="209" t="s">
        <v>6321</v>
      </c>
      <c r="K3078" s="209" t="s">
        <v>6321</v>
      </c>
      <c r="L3078" s="209" t="s">
        <v>6321</v>
      </c>
      <c r="M3078" s="209" t="s">
        <v>831</v>
      </c>
    </row>
    <row r="3079" spans="1:13" ht="78.75" x14ac:dyDescent="0.25">
      <c r="A3079" s="206" t="s">
        <v>6321</v>
      </c>
      <c r="B3079">
        <v>2084</v>
      </c>
      <c r="C3079" s="207" t="s">
        <v>14445</v>
      </c>
      <c r="D3079" s="208" t="s">
        <v>14446</v>
      </c>
      <c r="E3079" s="206" t="s">
        <v>14447</v>
      </c>
      <c r="F3079" s="209" t="s">
        <v>8858</v>
      </c>
      <c r="G3079" s="209" t="s">
        <v>8859</v>
      </c>
      <c r="H3079" s="209" t="s">
        <v>6439</v>
      </c>
      <c r="I3079" s="209" t="s">
        <v>8859</v>
      </c>
      <c r="J3079" s="209" t="s">
        <v>6321</v>
      </c>
      <c r="K3079" s="209" t="s">
        <v>6321</v>
      </c>
      <c r="L3079" s="209" t="s">
        <v>6321</v>
      </c>
      <c r="M3079" s="209" t="s">
        <v>831</v>
      </c>
    </row>
    <row r="3080" spans="1:13" ht="33.75" x14ac:dyDescent="0.25">
      <c r="A3080" s="202" t="s">
        <v>10438</v>
      </c>
      <c r="B3080">
        <v>1042</v>
      </c>
      <c r="C3080" s="203" t="s">
        <v>10435</v>
      </c>
      <c r="D3080" s="205" t="s">
        <v>10436</v>
      </c>
      <c r="E3080" s="202" t="s">
        <v>10437</v>
      </c>
      <c r="F3080" s="204" t="s">
        <v>7461</v>
      </c>
      <c r="G3080" s="204" t="s">
        <v>7462</v>
      </c>
      <c r="H3080" s="204" t="s">
        <v>6439</v>
      </c>
      <c r="I3080" s="204" t="s">
        <v>7462</v>
      </c>
      <c r="J3080" s="204" t="s">
        <v>6321</v>
      </c>
      <c r="K3080" s="204" t="s">
        <v>6321</v>
      </c>
      <c r="L3080" s="204" t="s">
        <v>6321</v>
      </c>
      <c r="M3080" s="204" t="s">
        <v>831</v>
      </c>
    </row>
    <row r="3081" spans="1:13" ht="33.75" x14ac:dyDescent="0.25">
      <c r="A3081" s="206" t="s">
        <v>14835</v>
      </c>
      <c r="B3081">
        <v>2182</v>
      </c>
      <c r="C3081" s="207" t="s">
        <v>14832</v>
      </c>
      <c r="D3081" s="208" t="s">
        <v>14833</v>
      </c>
      <c r="E3081" s="206" t="s">
        <v>14834</v>
      </c>
      <c r="F3081" s="209" t="s">
        <v>14836</v>
      </c>
      <c r="G3081" s="209" t="s">
        <v>11326</v>
      </c>
      <c r="H3081" s="209" t="s">
        <v>6337</v>
      </c>
      <c r="I3081" s="209" t="s">
        <v>11326</v>
      </c>
      <c r="J3081" s="209" t="s">
        <v>6321</v>
      </c>
      <c r="K3081" s="209" t="s">
        <v>6321</v>
      </c>
      <c r="L3081" s="209" t="s">
        <v>6517</v>
      </c>
      <c r="M3081" s="209" t="s">
        <v>831</v>
      </c>
    </row>
    <row r="3082" spans="1:13" ht="247.5" x14ac:dyDescent="0.25">
      <c r="A3082" s="227" t="s">
        <v>31253</v>
      </c>
      <c r="B3082">
        <v>2783</v>
      </c>
      <c r="C3082" s="207" t="s">
        <v>17086</v>
      </c>
      <c r="D3082" s="208" t="s">
        <v>17087</v>
      </c>
      <c r="E3082" s="206" t="s">
        <v>17088</v>
      </c>
      <c r="F3082" s="209" t="s">
        <v>7466</v>
      </c>
      <c r="G3082" s="209" t="s">
        <v>7467</v>
      </c>
      <c r="H3082" s="209" t="s">
        <v>7039</v>
      </c>
      <c r="I3082" s="209" t="s">
        <v>7467</v>
      </c>
      <c r="J3082" s="209" t="s">
        <v>6321</v>
      </c>
      <c r="K3082" s="209" t="s">
        <v>6321</v>
      </c>
      <c r="L3082" s="209" t="s">
        <v>6321</v>
      </c>
      <c r="M3082" s="209" t="s">
        <v>831</v>
      </c>
    </row>
    <row r="3083" spans="1:13" ht="45" x14ac:dyDescent="0.25">
      <c r="A3083" s="202" t="s">
        <v>20446</v>
      </c>
      <c r="B3083">
        <v>3677</v>
      </c>
      <c r="C3083" s="203" t="s">
        <v>20443</v>
      </c>
      <c r="D3083" s="205" t="s">
        <v>20444</v>
      </c>
      <c r="E3083" s="202" t="s">
        <v>20445</v>
      </c>
      <c r="F3083" s="204" t="s">
        <v>8875</v>
      </c>
      <c r="G3083" s="204" t="s">
        <v>8876</v>
      </c>
      <c r="H3083" s="204" t="s">
        <v>6578</v>
      </c>
      <c r="I3083" s="204" t="s">
        <v>8876</v>
      </c>
      <c r="J3083" s="204" t="s">
        <v>6321</v>
      </c>
      <c r="K3083" s="204" t="s">
        <v>6321</v>
      </c>
      <c r="L3083" s="204" t="s">
        <v>6321</v>
      </c>
      <c r="M3083" s="204" t="s">
        <v>831</v>
      </c>
    </row>
    <row r="3084" spans="1:13" ht="45" x14ac:dyDescent="0.25">
      <c r="A3084" s="202" t="s">
        <v>11784</v>
      </c>
      <c r="B3084">
        <v>1364</v>
      </c>
      <c r="C3084" s="203" t="s">
        <v>11781</v>
      </c>
      <c r="D3084" s="205" t="s">
        <v>11782</v>
      </c>
      <c r="E3084" s="202" t="s">
        <v>11783</v>
      </c>
      <c r="F3084" s="204" t="s">
        <v>9232</v>
      </c>
      <c r="G3084" s="204" t="s">
        <v>11698</v>
      </c>
      <c r="H3084" s="204" t="s">
        <v>6578</v>
      </c>
      <c r="I3084" s="204" t="s">
        <v>11698</v>
      </c>
      <c r="J3084" s="204" t="s">
        <v>6321</v>
      </c>
      <c r="K3084" s="204" t="s">
        <v>6321</v>
      </c>
      <c r="L3084" s="204" t="s">
        <v>6321</v>
      </c>
      <c r="M3084" s="204" t="s">
        <v>831</v>
      </c>
    </row>
    <row r="3085" spans="1:13" ht="56.25" x14ac:dyDescent="0.25">
      <c r="A3085" s="206" t="s">
        <v>15428</v>
      </c>
      <c r="B3085">
        <v>2334</v>
      </c>
      <c r="C3085" s="207" t="s">
        <v>15425</v>
      </c>
      <c r="D3085" s="208" t="s">
        <v>15426</v>
      </c>
      <c r="E3085" s="206" t="s">
        <v>15427</v>
      </c>
      <c r="F3085" s="209" t="s">
        <v>6484</v>
      </c>
      <c r="G3085" s="209" t="s">
        <v>6485</v>
      </c>
      <c r="H3085" s="209" t="s">
        <v>6486</v>
      </c>
      <c r="I3085" s="209" t="s">
        <v>6485</v>
      </c>
      <c r="J3085" s="209" t="s">
        <v>6321</v>
      </c>
      <c r="K3085" s="209" t="s">
        <v>6321</v>
      </c>
      <c r="L3085" s="209" t="s">
        <v>6321</v>
      </c>
      <c r="M3085" s="209" t="s">
        <v>6363</v>
      </c>
    </row>
    <row r="3086" spans="1:13" ht="67.5" x14ac:dyDescent="0.25">
      <c r="A3086" s="202" t="s">
        <v>14673</v>
      </c>
      <c r="B3086">
        <v>2141</v>
      </c>
      <c r="C3086" s="203" t="s">
        <v>14670</v>
      </c>
      <c r="D3086" s="205" t="s">
        <v>14671</v>
      </c>
      <c r="E3086" s="202" t="s">
        <v>14672</v>
      </c>
      <c r="F3086" s="204" t="s">
        <v>14674</v>
      </c>
      <c r="G3086" s="204" t="s">
        <v>14675</v>
      </c>
      <c r="H3086" s="204" t="s">
        <v>6361</v>
      </c>
      <c r="I3086" s="204" t="s">
        <v>14675</v>
      </c>
      <c r="J3086" s="204" t="s">
        <v>6321</v>
      </c>
      <c r="K3086" s="204" t="s">
        <v>6321</v>
      </c>
      <c r="L3086" s="204" t="s">
        <v>6321</v>
      </c>
      <c r="M3086" s="204" t="s">
        <v>831</v>
      </c>
    </row>
    <row r="3087" spans="1:13" ht="67.5" x14ac:dyDescent="0.25">
      <c r="A3087" s="202" t="s">
        <v>16935</v>
      </c>
      <c r="B3087">
        <v>2746</v>
      </c>
      <c r="C3087" s="203" t="s">
        <v>16932</v>
      </c>
      <c r="D3087" s="205" t="s">
        <v>16933</v>
      </c>
      <c r="E3087" s="202" t="s">
        <v>16934</v>
      </c>
      <c r="F3087" s="204" t="s">
        <v>8338</v>
      </c>
      <c r="G3087" s="204" t="s">
        <v>8339</v>
      </c>
      <c r="H3087" s="204" t="s">
        <v>6578</v>
      </c>
      <c r="I3087" s="204" t="s">
        <v>8339</v>
      </c>
      <c r="J3087" s="204" t="s">
        <v>6321</v>
      </c>
      <c r="K3087" s="204" t="s">
        <v>6321</v>
      </c>
      <c r="L3087" s="204" t="s">
        <v>6321</v>
      </c>
      <c r="M3087" s="204" t="s">
        <v>831</v>
      </c>
    </row>
    <row r="3088" spans="1:13" ht="56.25" x14ac:dyDescent="0.25">
      <c r="A3088" s="202" t="s">
        <v>11677</v>
      </c>
      <c r="B3088">
        <v>1335</v>
      </c>
      <c r="C3088" s="203" t="s">
        <v>11674</v>
      </c>
      <c r="D3088" s="205" t="s">
        <v>11675</v>
      </c>
      <c r="E3088" s="202" t="s">
        <v>11676</v>
      </c>
      <c r="F3088" s="204" t="s">
        <v>11678</v>
      </c>
      <c r="G3088" s="204" t="s">
        <v>11679</v>
      </c>
      <c r="H3088" s="204" t="s">
        <v>6998</v>
      </c>
      <c r="I3088" s="204" t="s">
        <v>11679</v>
      </c>
      <c r="J3088" s="204" t="s">
        <v>6321</v>
      </c>
      <c r="K3088" s="204" t="s">
        <v>6321</v>
      </c>
      <c r="L3088" s="204" t="s">
        <v>6321</v>
      </c>
      <c r="M3088" s="204" t="s">
        <v>831</v>
      </c>
    </row>
    <row r="3089" spans="1:13" ht="78.75" x14ac:dyDescent="0.25">
      <c r="A3089" s="206" t="s">
        <v>17072</v>
      </c>
      <c r="B3089">
        <v>2779</v>
      </c>
      <c r="C3089" s="207" t="s">
        <v>17069</v>
      </c>
      <c r="D3089" s="208" t="s">
        <v>17070</v>
      </c>
      <c r="E3089" s="206" t="s">
        <v>17071</v>
      </c>
      <c r="F3089" s="209" t="s">
        <v>17073</v>
      </c>
      <c r="G3089" s="209" t="s">
        <v>17074</v>
      </c>
      <c r="H3089" s="209" t="s">
        <v>6555</v>
      </c>
      <c r="I3089" s="209" t="s">
        <v>17074</v>
      </c>
      <c r="J3089" s="209" t="s">
        <v>6321</v>
      </c>
      <c r="K3089" s="209" t="s">
        <v>6321</v>
      </c>
      <c r="L3089" s="209" t="s">
        <v>6321</v>
      </c>
      <c r="M3089" s="209" t="s">
        <v>831</v>
      </c>
    </row>
    <row r="3090" spans="1:13" ht="45" x14ac:dyDescent="0.25">
      <c r="A3090" s="206" t="s">
        <v>11780</v>
      </c>
      <c r="B3090">
        <v>1363</v>
      </c>
      <c r="C3090" s="207" t="s">
        <v>11777</v>
      </c>
      <c r="D3090" s="208" t="s">
        <v>11778</v>
      </c>
      <c r="E3090" s="206" t="s">
        <v>11779</v>
      </c>
      <c r="F3090" s="209" t="s">
        <v>11666</v>
      </c>
      <c r="G3090" s="209" t="s">
        <v>11085</v>
      </c>
      <c r="H3090" s="209" t="s">
        <v>6480</v>
      </c>
      <c r="I3090" s="209" t="s">
        <v>11085</v>
      </c>
      <c r="J3090" s="209" t="s">
        <v>6321</v>
      </c>
      <c r="K3090" s="209" t="s">
        <v>6321</v>
      </c>
      <c r="L3090" s="209" t="s">
        <v>6321</v>
      </c>
      <c r="M3090" s="209" t="s">
        <v>831</v>
      </c>
    </row>
    <row r="3091" spans="1:13" ht="78.75" x14ac:dyDescent="0.25">
      <c r="A3091" s="202" t="s">
        <v>7166</v>
      </c>
      <c r="B3091">
        <v>168</v>
      </c>
      <c r="C3091" s="203" t="s">
        <v>7163</v>
      </c>
      <c r="D3091" s="205" t="s">
        <v>7164</v>
      </c>
      <c r="E3091" s="202" t="s">
        <v>7165</v>
      </c>
      <c r="F3091" s="204" t="s">
        <v>7167</v>
      </c>
      <c r="G3091" s="204" t="s">
        <v>7168</v>
      </c>
      <c r="H3091" s="204" t="s">
        <v>6375</v>
      </c>
      <c r="I3091" s="204" t="s">
        <v>7169</v>
      </c>
      <c r="J3091" s="204" t="s">
        <v>6321</v>
      </c>
      <c r="K3091" s="204" t="s">
        <v>6321</v>
      </c>
      <c r="L3091" s="204" t="s">
        <v>6321</v>
      </c>
      <c r="M3091" s="204" t="s">
        <v>831</v>
      </c>
    </row>
    <row r="3092" spans="1:13" ht="56.25" x14ac:dyDescent="0.25">
      <c r="A3092" s="202" t="s">
        <v>16694</v>
      </c>
      <c r="B3092">
        <v>2688</v>
      </c>
      <c r="C3092" s="203" t="s">
        <v>16691</v>
      </c>
      <c r="D3092" s="205" t="s">
        <v>16692</v>
      </c>
      <c r="E3092" s="202" t="s">
        <v>16693</v>
      </c>
      <c r="F3092" s="204" t="s">
        <v>6437</v>
      </c>
      <c r="G3092" s="204" t="s">
        <v>6438</v>
      </c>
      <c r="H3092" s="204" t="s">
        <v>6439</v>
      </c>
      <c r="I3092" s="204" t="s">
        <v>6440</v>
      </c>
      <c r="J3092" s="204" t="s">
        <v>6321</v>
      </c>
      <c r="K3092" s="204" t="s">
        <v>6321</v>
      </c>
      <c r="L3092" s="204" t="s">
        <v>6321</v>
      </c>
      <c r="M3092" s="204" t="s">
        <v>831</v>
      </c>
    </row>
    <row r="3093" spans="1:13" ht="78.75" x14ac:dyDescent="0.25">
      <c r="A3093" s="206" t="s">
        <v>16791</v>
      </c>
      <c r="B3093">
        <v>2709</v>
      </c>
      <c r="C3093" s="207" t="s">
        <v>16788</v>
      </c>
      <c r="D3093" s="208" t="s">
        <v>16789</v>
      </c>
      <c r="E3093" s="206" t="s">
        <v>16790</v>
      </c>
      <c r="F3093" s="209" t="s">
        <v>8375</v>
      </c>
      <c r="G3093" s="209" t="s">
        <v>8376</v>
      </c>
      <c r="H3093" s="209" t="s">
        <v>7182</v>
      </c>
      <c r="I3093" s="209" t="s">
        <v>8377</v>
      </c>
      <c r="J3093" s="209" t="s">
        <v>6321</v>
      </c>
      <c r="K3093" s="209" t="s">
        <v>6321</v>
      </c>
      <c r="L3093" s="209" t="s">
        <v>6321</v>
      </c>
      <c r="M3093" s="209" t="s">
        <v>831</v>
      </c>
    </row>
    <row r="3094" spans="1:13" ht="67.5" x14ac:dyDescent="0.25">
      <c r="A3094" s="202" t="s">
        <v>16277</v>
      </c>
      <c r="B3094">
        <v>2574</v>
      </c>
      <c r="C3094" s="203" t="s">
        <v>16274</v>
      </c>
      <c r="D3094" s="205" t="s">
        <v>16275</v>
      </c>
      <c r="E3094" s="202" t="s">
        <v>16276</v>
      </c>
      <c r="F3094" s="204" t="s">
        <v>6689</v>
      </c>
      <c r="G3094" s="204" t="s">
        <v>6690</v>
      </c>
      <c r="H3094" s="204" t="s">
        <v>6691</v>
      </c>
      <c r="I3094" s="204" t="s">
        <v>6692</v>
      </c>
      <c r="J3094" s="204" t="s">
        <v>6321</v>
      </c>
      <c r="K3094" s="204" t="s">
        <v>6321</v>
      </c>
      <c r="L3094" s="204" t="s">
        <v>6321</v>
      </c>
      <c r="M3094" s="204" t="s">
        <v>831</v>
      </c>
    </row>
    <row r="3095" spans="1:13" ht="45" x14ac:dyDescent="0.25">
      <c r="A3095" s="206" t="s">
        <v>11683</v>
      </c>
      <c r="B3095">
        <v>1336</v>
      </c>
      <c r="C3095" s="207" t="s">
        <v>11680</v>
      </c>
      <c r="D3095" s="208" t="s">
        <v>11681</v>
      </c>
      <c r="E3095" s="206" t="s">
        <v>11682</v>
      </c>
      <c r="F3095" s="209" t="s">
        <v>11684</v>
      </c>
      <c r="G3095" s="209" t="s">
        <v>11685</v>
      </c>
      <c r="H3095" s="209" t="s">
        <v>6329</v>
      </c>
      <c r="I3095" s="209" t="s">
        <v>11685</v>
      </c>
      <c r="J3095" s="209" t="s">
        <v>6321</v>
      </c>
      <c r="K3095" s="209" t="s">
        <v>6321</v>
      </c>
      <c r="L3095" s="209" t="s">
        <v>6517</v>
      </c>
      <c r="M3095" s="209" t="s">
        <v>831</v>
      </c>
    </row>
    <row r="3096" spans="1:13" ht="56.25" x14ac:dyDescent="0.25">
      <c r="A3096" s="202" t="s">
        <v>11041</v>
      </c>
      <c r="B3096">
        <v>1182</v>
      </c>
      <c r="C3096" s="203" t="s">
        <v>11038</v>
      </c>
      <c r="D3096" s="205" t="s">
        <v>11039</v>
      </c>
      <c r="E3096" s="202" t="s">
        <v>11040</v>
      </c>
      <c r="F3096" s="204" t="s">
        <v>11042</v>
      </c>
      <c r="G3096" s="204" t="s">
        <v>11043</v>
      </c>
      <c r="H3096" s="204" t="s">
        <v>6998</v>
      </c>
      <c r="I3096" s="204" t="s">
        <v>11043</v>
      </c>
      <c r="J3096" s="204" t="s">
        <v>6321</v>
      </c>
      <c r="K3096" s="204" t="s">
        <v>6321</v>
      </c>
      <c r="L3096" s="204" t="s">
        <v>6321</v>
      </c>
      <c r="M3096" s="204" t="s">
        <v>831</v>
      </c>
    </row>
    <row r="3097" spans="1:13" ht="33.75" x14ac:dyDescent="0.25">
      <c r="A3097" s="202" t="s">
        <v>11716</v>
      </c>
      <c r="B3097">
        <v>1346</v>
      </c>
      <c r="C3097" s="203" t="s">
        <v>11713</v>
      </c>
      <c r="D3097" s="205" t="s">
        <v>11714</v>
      </c>
      <c r="E3097" s="202" t="s">
        <v>11715</v>
      </c>
      <c r="F3097" s="204" t="s">
        <v>7371</v>
      </c>
      <c r="G3097" s="204" t="s">
        <v>7372</v>
      </c>
      <c r="H3097" s="204" t="s">
        <v>6329</v>
      </c>
      <c r="I3097" s="204" t="s">
        <v>7372</v>
      </c>
      <c r="J3097" s="204" t="s">
        <v>6321</v>
      </c>
      <c r="K3097" s="204" t="s">
        <v>6321</v>
      </c>
      <c r="L3097" s="204" t="s">
        <v>6321</v>
      </c>
      <c r="M3097" s="204" t="s">
        <v>831</v>
      </c>
    </row>
    <row r="3098" spans="1:13" ht="45" x14ac:dyDescent="0.25">
      <c r="A3098" s="202" t="s">
        <v>14451</v>
      </c>
      <c r="B3098">
        <v>2085</v>
      </c>
      <c r="C3098" s="203" t="s">
        <v>14448</v>
      </c>
      <c r="D3098" s="205" t="s">
        <v>14449</v>
      </c>
      <c r="E3098" s="202" t="s">
        <v>14450</v>
      </c>
      <c r="F3098" s="204" t="s">
        <v>8446</v>
      </c>
      <c r="G3098" s="204" t="s">
        <v>8447</v>
      </c>
      <c r="H3098" s="204" t="s">
        <v>6473</v>
      </c>
      <c r="I3098" s="204" t="s">
        <v>8447</v>
      </c>
      <c r="J3098" s="204" t="s">
        <v>6321</v>
      </c>
      <c r="K3098" s="204" t="s">
        <v>6321</v>
      </c>
      <c r="L3098" s="204" t="s">
        <v>6321</v>
      </c>
      <c r="M3098" s="204" t="s">
        <v>831</v>
      </c>
    </row>
    <row r="3099" spans="1:13" ht="33.75" x14ac:dyDescent="0.25">
      <c r="A3099" s="206" t="s">
        <v>20450</v>
      </c>
      <c r="B3099">
        <v>3678</v>
      </c>
      <c r="C3099" s="207" t="s">
        <v>20447</v>
      </c>
      <c r="D3099" s="208" t="s">
        <v>20448</v>
      </c>
      <c r="E3099" s="206" t="s">
        <v>20449</v>
      </c>
      <c r="F3099" s="209" t="s">
        <v>6471</v>
      </c>
      <c r="G3099" s="209" t="s">
        <v>6472</v>
      </c>
      <c r="H3099" s="209" t="s">
        <v>6473</v>
      </c>
      <c r="I3099" s="209" t="s">
        <v>6472</v>
      </c>
      <c r="J3099" s="209" t="s">
        <v>6321</v>
      </c>
      <c r="K3099" s="209" t="s">
        <v>6321</v>
      </c>
      <c r="L3099" s="209" t="s">
        <v>6321</v>
      </c>
      <c r="M3099" s="209" t="s">
        <v>831</v>
      </c>
    </row>
    <row r="3100" spans="1:13" ht="56.25" x14ac:dyDescent="0.25">
      <c r="A3100" s="206" t="s">
        <v>20566</v>
      </c>
      <c r="B3100">
        <v>3708</v>
      </c>
      <c r="C3100" s="207" t="s">
        <v>20563</v>
      </c>
      <c r="D3100" s="208" t="s">
        <v>20564</v>
      </c>
      <c r="E3100" s="206" t="s">
        <v>20565</v>
      </c>
      <c r="F3100" s="209" t="s">
        <v>6484</v>
      </c>
      <c r="G3100" s="209" t="s">
        <v>6485</v>
      </c>
      <c r="H3100" s="209" t="s">
        <v>6321</v>
      </c>
      <c r="I3100" s="209" t="s">
        <v>6485</v>
      </c>
      <c r="J3100" s="209" t="s">
        <v>6321</v>
      </c>
      <c r="K3100" s="209" t="s">
        <v>6321</v>
      </c>
      <c r="L3100" s="209" t="s">
        <v>6321</v>
      </c>
      <c r="M3100" s="209" t="s">
        <v>831</v>
      </c>
    </row>
    <row r="3101" spans="1:13" ht="78.75" x14ac:dyDescent="0.25">
      <c r="A3101" s="206" t="s">
        <v>19461</v>
      </c>
      <c r="B3101">
        <v>3409</v>
      </c>
      <c r="C3101" s="207" t="s">
        <v>19458</v>
      </c>
      <c r="D3101" s="208" t="s">
        <v>19459</v>
      </c>
      <c r="E3101" s="206" t="s">
        <v>19460</v>
      </c>
      <c r="F3101" s="209" t="s">
        <v>19462</v>
      </c>
      <c r="G3101" s="209" t="s">
        <v>19463</v>
      </c>
      <c r="H3101" s="209" t="s">
        <v>6447</v>
      </c>
      <c r="I3101" s="209" t="s">
        <v>19463</v>
      </c>
      <c r="J3101" s="209" t="s">
        <v>6321</v>
      </c>
      <c r="K3101" s="209" t="s">
        <v>6321</v>
      </c>
      <c r="L3101" s="209" t="s">
        <v>6321</v>
      </c>
      <c r="M3101" s="209" t="s">
        <v>831</v>
      </c>
    </row>
    <row r="3102" spans="1:13" ht="90" x14ac:dyDescent="0.25">
      <c r="A3102" s="218" t="s">
        <v>31254</v>
      </c>
      <c r="B3102">
        <v>4637</v>
      </c>
      <c r="C3102" s="203" t="s">
        <v>23945</v>
      </c>
      <c r="D3102" s="205" t="s">
        <v>23946</v>
      </c>
      <c r="E3102" s="202" t="s">
        <v>23947</v>
      </c>
      <c r="F3102" s="204" t="s">
        <v>23948</v>
      </c>
      <c r="G3102" s="204" t="s">
        <v>23949</v>
      </c>
      <c r="H3102" s="204" t="s">
        <v>23950</v>
      </c>
      <c r="I3102" s="204" t="s">
        <v>23951</v>
      </c>
      <c r="J3102" s="204" t="s">
        <v>6321</v>
      </c>
      <c r="K3102" s="204" t="s">
        <v>6321</v>
      </c>
      <c r="L3102" s="204" t="s">
        <v>6321</v>
      </c>
      <c r="M3102" s="204" t="s">
        <v>831</v>
      </c>
    </row>
    <row r="3103" spans="1:13" ht="33.75" x14ac:dyDescent="0.25">
      <c r="A3103" s="206" t="s">
        <v>14679</v>
      </c>
      <c r="B3103">
        <v>2142</v>
      </c>
      <c r="C3103" s="207" t="s">
        <v>14676</v>
      </c>
      <c r="D3103" s="208" t="s">
        <v>14677</v>
      </c>
      <c r="E3103" s="206" t="s">
        <v>14678</v>
      </c>
      <c r="F3103" s="209" t="s">
        <v>11369</v>
      </c>
      <c r="G3103" s="209" t="s">
        <v>11370</v>
      </c>
      <c r="H3103" s="209" t="s">
        <v>6473</v>
      </c>
      <c r="I3103" s="209" t="s">
        <v>11371</v>
      </c>
      <c r="J3103" s="209" t="s">
        <v>6321</v>
      </c>
      <c r="K3103" s="209" t="s">
        <v>6321</v>
      </c>
      <c r="L3103" s="209" t="s">
        <v>6321</v>
      </c>
      <c r="M3103" s="209" t="s">
        <v>831</v>
      </c>
    </row>
    <row r="3104" spans="1:13" ht="146.25" x14ac:dyDescent="0.25">
      <c r="A3104" s="206" t="s">
        <v>6321</v>
      </c>
      <c r="B3104">
        <v>438</v>
      </c>
      <c r="C3104" s="207" t="s">
        <v>8385</v>
      </c>
      <c r="D3104" s="208" t="s">
        <v>8386</v>
      </c>
      <c r="E3104" s="206" t="s">
        <v>8387</v>
      </c>
      <c r="F3104" s="209" t="s">
        <v>8388</v>
      </c>
      <c r="G3104" s="209" t="s">
        <v>8389</v>
      </c>
      <c r="H3104" s="209" t="s">
        <v>7382</v>
      </c>
      <c r="I3104" s="209" t="s">
        <v>8389</v>
      </c>
      <c r="J3104" s="209" t="s">
        <v>6321</v>
      </c>
      <c r="K3104" s="209" t="s">
        <v>6321</v>
      </c>
      <c r="L3104" s="209" t="s">
        <v>6321</v>
      </c>
      <c r="M3104" s="209" t="s">
        <v>831</v>
      </c>
    </row>
    <row r="3105" spans="1:13" ht="56.25" x14ac:dyDescent="0.25">
      <c r="A3105" s="202" t="s">
        <v>14665</v>
      </c>
      <c r="B3105">
        <v>2139</v>
      </c>
      <c r="C3105" s="203" t="s">
        <v>14662</v>
      </c>
      <c r="D3105" s="205" t="s">
        <v>14663</v>
      </c>
      <c r="E3105" s="202" t="s">
        <v>14664</v>
      </c>
      <c r="F3105" s="204" t="s">
        <v>6766</v>
      </c>
      <c r="G3105" s="204" t="s">
        <v>6767</v>
      </c>
      <c r="H3105" s="204" t="s">
        <v>6439</v>
      </c>
      <c r="I3105" s="204" t="s">
        <v>6768</v>
      </c>
      <c r="J3105" s="204" t="s">
        <v>6321</v>
      </c>
      <c r="K3105" s="204" t="s">
        <v>6321</v>
      </c>
      <c r="L3105" s="204" t="s">
        <v>6321</v>
      </c>
      <c r="M3105" s="204" t="s">
        <v>831</v>
      </c>
    </row>
    <row r="3106" spans="1:13" ht="45" x14ac:dyDescent="0.25">
      <c r="A3106" s="206" t="s">
        <v>8331</v>
      </c>
      <c r="B3106">
        <v>426</v>
      </c>
      <c r="C3106" s="207" t="s">
        <v>8328</v>
      </c>
      <c r="D3106" s="208" t="s">
        <v>8329</v>
      </c>
      <c r="E3106" s="206" t="s">
        <v>8330</v>
      </c>
      <c r="F3106" s="209" t="s">
        <v>8332</v>
      </c>
      <c r="G3106" s="209" t="s">
        <v>8333</v>
      </c>
      <c r="H3106" s="209" t="s">
        <v>6473</v>
      </c>
      <c r="I3106" s="209" t="s">
        <v>8333</v>
      </c>
      <c r="J3106" s="209" t="s">
        <v>6321</v>
      </c>
      <c r="K3106" s="209" t="s">
        <v>6321</v>
      </c>
      <c r="L3106" s="209" t="s">
        <v>6321</v>
      </c>
      <c r="M3106" s="209" t="s">
        <v>831</v>
      </c>
    </row>
    <row r="3107" spans="1:13" ht="45" x14ac:dyDescent="0.25">
      <c r="A3107" s="202" t="s">
        <v>17092</v>
      </c>
      <c r="B3107">
        <v>2784</v>
      </c>
      <c r="C3107" s="203" t="s">
        <v>17089</v>
      </c>
      <c r="D3107" s="205" t="s">
        <v>17090</v>
      </c>
      <c r="E3107" s="202" t="s">
        <v>17091</v>
      </c>
      <c r="F3107" s="204" t="s">
        <v>6689</v>
      </c>
      <c r="G3107" s="204" t="s">
        <v>6690</v>
      </c>
      <c r="H3107" s="204" t="s">
        <v>6691</v>
      </c>
      <c r="I3107" s="204" t="s">
        <v>6692</v>
      </c>
      <c r="J3107" s="204" t="s">
        <v>6321</v>
      </c>
      <c r="K3107" s="204" t="s">
        <v>6321</v>
      </c>
      <c r="L3107" s="204" t="s">
        <v>6321</v>
      </c>
      <c r="M3107" s="204" t="s">
        <v>831</v>
      </c>
    </row>
    <row r="3108" spans="1:13" ht="78.75" x14ac:dyDescent="0.25">
      <c r="A3108" s="206" t="s">
        <v>31255</v>
      </c>
      <c r="B3108">
        <v>3377</v>
      </c>
      <c r="C3108" s="207" t="s">
        <v>19311</v>
      </c>
      <c r="D3108" s="208" t="s">
        <v>19312</v>
      </c>
      <c r="E3108" s="206" t="s">
        <v>19313</v>
      </c>
      <c r="F3108" s="209" t="s">
        <v>6484</v>
      </c>
      <c r="G3108" s="209" t="s">
        <v>6485</v>
      </c>
      <c r="H3108" s="209" t="s">
        <v>6321</v>
      </c>
      <c r="I3108" s="209" t="s">
        <v>6485</v>
      </c>
      <c r="J3108" s="209" t="s">
        <v>6321</v>
      </c>
      <c r="K3108" s="209" t="s">
        <v>6321</v>
      </c>
      <c r="L3108" s="209" t="s">
        <v>6321</v>
      </c>
      <c r="M3108" s="209" t="s">
        <v>831</v>
      </c>
    </row>
    <row r="3109" spans="1:13" ht="33.75" x14ac:dyDescent="0.25">
      <c r="A3109" s="206" t="s">
        <v>16690</v>
      </c>
      <c r="B3109">
        <v>2687</v>
      </c>
      <c r="C3109" s="207" t="s">
        <v>16687</v>
      </c>
      <c r="D3109" s="208" t="s">
        <v>16688</v>
      </c>
      <c r="E3109" s="206" t="s">
        <v>16689</v>
      </c>
      <c r="F3109" s="209" t="s">
        <v>7461</v>
      </c>
      <c r="G3109" s="209" t="s">
        <v>7462</v>
      </c>
      <c r="H3109" s="209" t="s">
        <v>6439</v>
      </c>
      <c r="I3109" s="209" t="s">
        <v>7462</v>
      </c>
      <c r="J3109" s="209" t="s">
        <v>6321</v>
      </c>
      <c r="K3109" s="209" t="s">
        <v>6321</v>
      </c>
      <c r="L3109" s="209" t="s">
        <v>6321</v>
      </c>
      <c r="M3109" s="209" t="s">
        <v>831</v>
      </c>
    </row>
    <row r="3110" spans="1:13" ht="67.5" x14ac:dyDescent="0.25">
      <c r="A3110" s="206" t="s">
        <v>6321</v>
      </c>
      <c r="B3110">
        <v>1347</v>
      </c>
      <c r="C3110" s="207" t="s">
        <v>11717</v>
      </c>
      <c r="D3110" s="208" t="s">
        <v>11718</v>
      </c>
      <c r="E3110" s="206" t="s">
        <v>11719</v>
      </c>
      <c r="F3110" s="209" t="s">
        <v>6824</v>
      </c>
      <c r="G3110" s="209" t="s">
        <v>6825</v>
      </c>
      <c r="H3110" s="209" t="s">
        <v>6473</v>
      </c>
      <c r="I3110" s="209" t="s">
        <v>6825</v>
      </c>
      <c r="J3110" s="209" t="s">
        <v>6321</v>
      </c>
      <c r="K3110" s="209" t="s">
        <v>6321</v>
      </c>
      <c r="L3110" s="209" t="s">
        <v>6321</v>
      </c>
      <c r="M3110" s="209" t="s">
        <v>831</v>
      </c>
    </row>
    <row r="3111" spans="1:13" ht="45" x14ac:dyDescent="0.25">
      <c r="A3111" s="202" t="s">
        <v>11689</v>
      </c>
      <c r="B3111">
        <v>1337</v>
      </c>
      <c r="C3111" s="203" t="s">
        <v>11686</v>
      </c>
      <c r="D3111" s="205" t="s">
        <v>11687</v>
      </c>
      <c r="E3111" s="202" t="s">
        <v>11688</v>
      </c>
      <c r="F3111" s="204" t="s">
        <v>9775</v>
      </c>
      <c r="G3111" s="204" t="s">
        <v>9776</v>
      </c>
      <c r="H3111" s="204" t="s">
        <v>6439</v>
      </c>
      <c r="I3111" s="204" t="s">
        <v>9776</v>
      </c>
      <c r="J3111" s="204" t="s">
        <v>6321</v>
      </c>
      <c r="K3111" s="204" t="s">
        <v>6321</v>
      </c>
      <c r="L3111" s="204" t="s">
        <v>6321</v>
      </c>
      <c r="M3111" s="204" t="s">
        <v>831</v>
      </c>
    </row>
    <row r="3112" spans="1:13" ht="33.75" x14ac:dyDescent="0.25">
      <c r="A3112" s="202" t="s">
        <v>19317</v>
      </c>
      <c r="B3112">
        <v>3378</v>
      </c>
      <c r="C3112" s="203" t="s">
        <v>19314</v>
      </c>
      <c r="D3112" s="205" t="s">
        <v>19315</v>
      </c>
      <c r="E3112" s="202" t="s">
        <v>19316</v>
      </c>
      <c r="F3112" s="204" t="s">
        <v>6484</v>
      </c>
      <c r="G3112" s="204" t="s">
        <v>6485</v>
      </c>
      <c r="H3112" s="204" t="s">
        <v>6321</v>
      </c>
      <c r="I3112" s="204" t="s">
        <v>6485</v>
      </c>
      <c r="J3112" s="204" t="s">
        <v>6321</v>
      </c>
      <c r="K3112" s="204" t="s">
        <v>6321</v>
      </c>
      <c r="L3112" s="204" t="s">
        <v>6321</v>
      </c>
      <c r="M3112" s="204" t="s">
        <v>831</v>
      </c>
    </row>
    <row r="3113" spans="1:13" ht="33.75" x14ac:dyDescent="0.25">
      <c r="A3113" s="202" t="s">
        <v>20663</v>
      </c>
      <c r="B3113">
        <v>3733</v>
      </c>
      <c r="C3113" s="203" t="s">
        <v>20660</v>
      </c>
      <c r="D3113" s="205" t="s">
        <v>20661</v>
      </c>
      <c r="E3113" s="202" t="s">
        <v>20662</v>
      </c>
      <c r="F3113" s="204" t="s">
        <v>6484</v>
      </c>
      <c r="G3113" s="204" t="s">
        <v>6485</v>
      </c>
      <c r="H3113" s="204" t="s">
        <v>6321</v>
      </c>
      <c r="I3113" s="204" t="s">
        <v>26016</v>
      </c>
      <c r="J3113" s="204" t="s">
        <v>6321</v>
      </c>
      <c r="K3113" s="204" t="s">
        <v>6321</v>
      </c>
      <c r="L3113" s="204" t="s">
        <v>6321</v>
      </c>
      <c r="M3113" s="204" t="s">
        <v>25584</v>
      </c>
    </row>
    <row r="3114" spans="1:13" ht="78.75" x14ac:dyDescent="0.25">
      <c r="A3114" s="202" t="s">
        <v>6321</v>
      </c>
      <c r="B3114">
        <v>3685</v>
      </c>
      <c r="C3114" s="203" t="s">
        <v>20474</v>
      </c>
      <c r="D3114" s="205" t="s">
        <v>20475</v>
      </c>
      <c r="E3114" s="202" t="s">
        <v>20476</v>
      </c>
      <c r="F3114" s="204" t="s">
        <v>6689</v>
      </c>
      <c r="G3114" s="204" t="s">
        <v>6690</v>
      </c>
      <c r="H3114" s="204" t="s">
        <v>6691</v>
      </c>
      <c r="I3114" s="204" t="s">
        <v>6692</v>
      </c>
      <c r="J3114" s="204" t="s">
        <v>6321</v>
      </c>
      <c r="K3114" s="204" t="s">
        <v>6321</v>
      </c>
      <c r="L3114" s="204" t="s">
        <v>6321</v>
      </c>
      <c r="M3114" s="204" t="s">
        <v>831</v>
      </c>
    </row>
    <row r="3115" spans="1:13" ht="56.25" x14ac:dyDescent="0.25">
      <c r="A3115" s="227" t="s">
        <v>31256</v>
      </c>
      <c r="B3115">
        <v>1534</v>
      </c>
      <c r="C3115" s="207" t="s">
        <v>12389</v>
      </c>
      <c r="D3115" s="208" t="s">
        <v>12390</v>
      </c>
      <c r="E3115" s="206" t="s">
        <v>12391</v>
      </c>
      <c r="F3115" s="209" t="s">
        <v>12392</v>
      </c>
      <c r="G3115" s="209" t="s">
        <v>12393</v>
      </c>
      <c r="H3115" s="209" t="s">
        <v>6998</v>
      </c>
      <c r="I3115" s="209" t="s">
        <v>12393</v>
      </c>
      <c r="J3115" s="209" t="s">
        <v>6321</v>
      </c>
      <c r="K3115" s="209" t="s">
        <v>6321</v>
      </c>
      <c r="L3115" s="209" t="s">
        <v>6321</v>
      </c>
      <c r="M3115" s="209" t="s">
        <v>831</v>
      </c>
    </row>
    <row r="3116" spans="1:13" ht="78.75" x14ac:dyDescent="0.25">
      <c r="A3116" s="206" t="s">
        <v>7483</v>
      </c>
      <c r="B3116">
        <v>232</v>
      </c>
      <c r="C3116" s="207" t="s">
        <v>7480</v>
      </c>
      <c r="D3116" s="208" t="s">
        <v>7481</v>
      </c>
      <c r="E3116" s="206" t="s">
        <v>7482</v>
      </c>
      <c r="F3116" s="209" t="s">
        <v>6484</v>
      </c>
      <c r="G3116" s="209" t="s">
        <v>6485</v>
      </c>
      <c r="H3116" s="209" t="s">
        <v>6321</v>
      </c>
      <c r="I3116" s="209" t="s">
        <v>6485</v>
      </c>
      <c r="J3116" s="209" t="s">
        <v>6321</v>
      </c>
      <c r="K3116" s="209" t="s">
        <v>6321</v>
      </c>
      <c r="L3116" s="209" t="s">
        <v>6321</v>
      </c>
      <c r="M3116" s="209" t="s">
        <v>831</v>
      </c>
    </row>
    <row r="3117" spans="1:13" ht="78.75" x14ac:dyDescent="0.25">
      <c r="A3117" s="206" t="s">
        <v>19289</v>
      </c>
      <c r="B3117">
        <v>3371</v>
      </c>
      <c r="C3117" s="207" t="s">
        <v>19286</v>
      </c>
      <c r="D3117" s="208" t="s">
        <v>19287</v>
      </c>
      <c r="E3117" s="206" t="s">
        <v>19288</v>
      </c>
      <c r="F3117" s="209" t="s">
        <v>8320</v>
      </c>
      <c r="G3117" s="209" t="s">
        <v>8321</v>
      </c>
      <c r="H3117" s="209" t="s">
        <v>6321</v>
      </c>
      <c r="I3117" s="209" t="s">
        <v>8321</v>
      </c>
      <c r="J3117" s="209" t="s">
        <v>6321</v>
      </c>
      <c r="K3117" s="209" t="s">
        <v>6321</v>
      </c>
      <c r="L3117" s="209" t="s">
        <v>6321</v>
      </c>
      <c r="M3117" s="209" t="s">
        <v>831</v>
      </c>
    </row>
    <row r="3118" spans="1:13" ht="56.25" x14ac:dyDescent="0.25">
      <c r="A3118" s="206" t="s">
        <v>6321</v>
      </c>
      <c r="B3118">
        <v>1661</v>
      </c>
      <c r="C3118" s="207" t="s">
        <v>12899</v>
      </c>
      <c r="D3118" s="208" t="s">
        <v>12900</v>
      </c>
      <c r="E3118" s="206" t="s">
        <v>12901</v>
      </c>
      <c r="F3118" s="209" t="s">
        <v>6484</v>
      </c>
      <c r="G3118" s="209" t="s">
        <v>6485</v>
      </c>
      <c r="H3118" s="209" t="s">
        <v>6321</v>
      </c>
      <c r="I3118" s="209" t="s">
        <v>6485</v>
      </c>
      <c r="J3118" s="209" t="s">
        <v>6321</v>
      </c>
      <c r="K3118" s="209" t="s">
        <v>6321</v>
      </c>
      <c r="L3118" s="209" t="s">
        <v>6321</v>
      </c>
      <c r="M3118" s="209" t="s">
        <v>831</v>
      </c>
    </row>
    <row r="3119" spans="1:13" ht="78.75" x14ac:dyDescent="0.25">
      <c r="A3119" s="202" t="s">
        <v>6321</v>
      </c>
      <c r="B3119">
        <v>233</v>
      </c>
      <c r="C3119" s="203" t="s">
        <v>7484</v>
      </c>
      <c r="D3119" s="205" t="s">
        <v>7485</v>
      </c>
      <c r="E3119" s="202" t="s">
        <v>7486</v>
      </c>
      <c r="F3119" s="204" t="s">
        <v>7010</v>
      </c>
      <c r="G3119" s="204" t="s">
        <v>7011</v>
      </c>
      <c r="H3119" s="204" t="s">
        <v>7012</v>
      </c>
      <c r="I3119" s="204" t="s">
        <v>7011</v>
      </c>
      <c r="J3119" s="204" t="s">
        <v>6321</v>
      </c>
      <c r="K3119" s="204" t="s">
        <v>6321</v>
      </c>
      <c r="L3119" s="204" t="s">
        <v>6321</v>
      </c>
      <c r="M3119" s="204" t="s">
        <v>831</v>
      </c>
    </row>
    <row r="3120" spans="1:13" ht="45" x14ac:dyDescent="0.25">
      <c r="A3120" s="202" t="s">
        <v>20562</v>
      </c>
      <c r="B3120">
        <v>3707</v>
      </c>
      <c r="C3120" s="203" t="s">
        <v>20559</v>
      </c>
      <c r="D3120" s="205" t="s">
        <v>20560</v>
      </c>
      <c r="E3120" s="202" t="s">
        <v>20561</v>
      </c>
      <c r="F3120" s="204" t="s">
        <v>6471</v>
      </c>
      <c r="G3120" s="204" t="s">
        <v>6472</v>
      </c>
      <c r="H3120" s="204" t="s">
        <v>6473</v>
      </c>
      <c r="I3120" s="204" t="s">
        <v>6472</v>
      </c>
      <c r="J3120" s="204" t="s">
        <v>6321</v>
      </c>
      <c r="K3120" s="204" t="s">
        <v>6321</v>
      </c>
      <c r="L3120" s="204" t="s">
        <v>6321</v>
      </c>
      <c r="M3120" s="204" t="s">
        <v>831</v>
      </c>
    </row>
    <row r="3121" spans="1:13" ht="33.75" x14ac:dyDescent="0.25">
      <c r="A3121" s="202" t="s">
        <v>14393</v>
      </c>
      <c r="B3121">
        <v>2068</v>
      </c>
      <c r="C3121" s="203" t="s">
        <v>14390</v>
      </c>
      <c r="D3121" s="205" t="s">
        <v>14391</v>
      </c>
      <c r="E3121" s="202" t="s">
        <v>14392</v>
      </c>
      <c r="F3121" s="204" t="s">
        <v>6884</v>
      </c>
      <c r="G3121" s="204" t="s">
        <v>6885</v>
      </c>
      <c r="H3121" s="204" t="s">
        <v>6886</v>
      </c>
      <c r="I3121" s="204" t="s">
        <v>6885</v>
      </c>
      <c r="J3121" s="204" t="s">
        <v>6321</v>
      </c>
      <c r="K3121" s="204" t="s">
        <v>6321</v>
      </c>
      <c r="L3121" s="204" t="s">
        <v>6321</v>
      </c>
      <c r="M3121" s="204" t="s">
        <v>831</v>
      </c>
    </row>
    <row r="3122" spans="1:13" ht="112.5" x14ac:dyDescent="0.25">
      <c r="A3122" s="202" t="s">
        <v>6321</v>
      </c>
      <c r="B3122">
        <v>3709</v>
      </c>
      <c r="C3122" s="203" t="s">
        <v>20567</v>
      </c>
      <c r="D3122" s="205" t="s">
        <v>20568</v>
      </c>
      <c r="E3122" s="202" t="s">
        <v>20569</v>
      </c>
      <c r="F3122" s="204" t="s">
        <v>6484</v>
      </c>
      <c r="G3122" s="204" t="s">
        <v>6485</v>
      </c>
      <c r="H3122" s="204" t="s">
        <v>6321</v>
      </c>
      <c r="I3122" s="204" t="s">
        <v>6485</v>
      </c>
      <c r="J3122" s="204" t="s">
        <v>6321</v>
      </c>
      <c r="K3122" s="204" t="s">
        <v>6321</v>
      </c>
      <c r="L3122" s="204" t="s">
        <v>6321</v>
      </c>
      <c r="M3122" s="204" t="s">
        <v>831</v>
      </c>
    </row>
    <row r="3123" spans="1:13" ht="112.5" x14ac:dyDescent="0.25">
      <c r="A3123" s="206" t="s">
        <v>6321</v>
      </c>
      <c r="B3123">
        <v>3710</v>
      </c>
      <c r="C3123" s="207" t="s">
        <v>20570</v>
      </c>
      <c r="D3123" s="208" t="s">
        <v>20571</v>
      </c>
      <c r="E3123" s="206" t="s">
        <v>20572</v>
      </c>
      <c r="F3123" s="209" t="s">
        <v>8465</v>
      </c>
      <c r="G3123" s="209" t="s">
        <v>8466</v>
      </c>
      <c r="H3123" s="209" t="s">
        <v>6473</v>
      </c>
      <c r="I3123" s="209" t="s">
        <v>8466</v>
      </c>
      <c r="J3123" s="209" t="s">
        <v>6321</v>
      </c>
      <c r="K3123" s="209" t="s">
        <v>6321</v>
      </c>
      <c r="L3123" s="209" t="s">
        <v>6321</v>
      </c>
      <c r="M3123" s="209" t="s">
        <v>831</v>
      </c>
    </row>
    <row r="3124" spans="1:13" ht="45" x14ac:dyDescent="0.25">
      <c r="A3124" s="206" t="s">
        <v>14669</v>
      </c>
      <c r="B3124">
        <v>2140</v>
      </c>
      <c r="C3124" s="207" t="s">
        <v>14666</v>
      </c>
      <c r="D3124" s="208" t="s">
        <v>14667</v>
      </c>
      <c r="E3124" s="206" t="s">
        <v>14668</v>
      </c>
      <c r="F3124" s="209" t="s">
        <v>9775</v>
      </c>
      <c r="G3124" s="209" t="s">
        <v>9776</v>
      </c>
      <c r="H3124" s="209" t="s">
        <v>6439</v>
      </c>
      <c r="I3124" s="209" t="s">
        <v>9776</v>
      </c>
      <c r="J3124" s="209" t="s">
        <v>6321</v>
      </c>
      <c r="K3124" s="209" t="s">
        <v>6321</v>
      </c>
      <c r="L3124" s="209" t="s">
        <v>6321</v>
      </c>
      <c r="M3124" s="209" t="s">
        <v>831</v>
      </c>
    </row>
    <row r="3125" spans="1:13" ht="33.75" x14ac:dyDescent="0.25">
      <c r="A3125" s="206" t="s">
        <v>14397</v>
      </c>
      <c r="B3125">
        <v>2069</v>
      </c>
      <c r="C3125" s="207" t="s">
        <v>14394</v>
      </c>
      <c r="D3125" s="208" t="s">
        <v>14395</v>
      </c>
      <c r="E3125" s="206" t="s">
        <v>14396</v>
      </c>
      <c r="F3125" s="209" t="s">
        <v>8472</v>
      </c>
      <c r="G3125" s="209" t="s">
        <v>8473</v>
      </c>
      <c r="H3125" s="209" t="s">
        <v>6473</v>
      </c>
      <c r="I3125" s="209" t="s">
        <v>8473</v>
      </c>
      <c r="J3125" s="209" t="s">
        <v>6321</v>
      </c>
      <c r="K3125" s="209" t="s">
        <v>6321</v>
      </c>
      <c r="L3125" s="209" t="s">
        <v>6321</v>
      </c>
      <c r="M3125" s="209" t="s">
        <v>831</v>
      </c>
    </row>
    <row r="3126" spans="1:13" ht="33.75" x14ac:dyDescent="0.25">
      <c r="A3126" s="206" t="s">
        <v>19321</v>
      </c>
      <c r="B3126">
        <v>3379</v>
      </c>
      <c r="C3126" s="207" t="s">
        <v>19318</v>
      </c>
      <c r="D3126" s="208" t="s">
        <v>19319</v>
      </c>
      <c r="E3126" s="206" t="s">
        <v>19320</v>
      </c>
      <c r="F3126" s="209" t="s">
        <v>8858</v>
      </c>
      <c r="G3126" s="209" t="s">
        <v>8859</v>
      </c>
      <c r="H3126" s="209" t="s">
        <v>6439</v>
      </c>
      <c r="I3126" s="209" t="s">
        <v>8859</v>
      </c>
      <c r="J3126" s="209" t="s">
        <v>6321</v>
      </c>
      <c r="K3126" s="209" t="s">
        <v>6321</v>
      </c>
      <c r="L3126" s="209" t="s">
        <v>6321</v>
      </c>
      <c r="M3126" s="209" t="s">
        <v>831</v>
      </c>
    </row>
    <row r="3127" spans="1:13" ht="78.75" x14ac:dyDescent="0.25">
      <c r="A3127" s="202" t="s">
        <v>18121</v>
      </c>
      <c r="B3127">
        <v>3078</v>
      </c>
      <c r="C3127" s="203" t="s">
        <v>18118</v>
      </c>
      <c r="D3127" s="205" t="s">
        <v>18119</v>
      </c>
      <c r="E3127" s="202" t="s">
        <v>18120</v>
      </c>
      <c r="F3127" s="204" t="s">
        <v>18122</v>
      </c>
      <c r="G3127" s="204" t="s">
        <v>18123</v>
      </c>
      <c r="H3127" s="204" t="s">
        <v>10984</v>
      </c>
      <c r="I3127" s="204" t="s">
        <v>18123</v>
      </c>
      <c r="J3127" s="204" t="s">
        <v>6321</v>
      </c>
      <c r="K3127" s="204" t="s">
        <v>6321</v>
      </c>
      <c r="L3127" s="204" t="s">
        <v>6321</v>
      </c>
      <c r="M3127" s="204" t="s">
        <v>831</v>
      </c>
    </row>
    <row r="3128" spans="1:13" ht="56.25" x14ac:dyDescent="0.25">
      <c r="A3128" s="206" t="s">
        <v>20659</v>
      </c>
      <c r="B3128">
        <v>3732</v>
      </c>
      <c r="C3128" s="207" t="s">
        <v>20656</v>
      </c>
      <c r="D3128" s="208" t="s">
        <v>20657</v>
      </c>
      <c r="E3128" s="206" t="s">
        <v>20658</v>
      </c>
      <c r="F3128" s="209" t="s">
        <v>8858</v>
      </c>
      <c r="G3128" s="209" t="s">
        <v>8859</v>
      </c>
      <c r="H3128" s="209" t="s">
        <v>6439</v>
      </c>
      <c r="I3128" s="209" t="s">
        <v>8859</v>
      </c>
      <c r="J3128" s="209" t="s">
        <v>6321</v>
      </c>
      <c r="K3128" s="209" t="s">
        <v>6321</v>
      </c>
      <c r="L3128" s="209" t="s">
        <v>6321</v>
      </c>
      <c r="M3128" s="209" t="s">
        <v>831</v>
      </c>
    </row>
    <row r="3129" spans="1:13" ht="33.75" x14ac:dyDescent="0.25">
      <c r="A3129" s="206" t="s">
        <v>11037</v>
      </c>
      <c r="B3129">
        <v>1181</v>
      </c>
      <c r="C3129" s="207" t="s">
        <v>11034</v>
      </c>
      <c r="D3129" s="208" t="s">
        <v>11035</v>
      </c>
      <c r="E3129" s="206" t="s">
        <v>11036</v>
      </c>
      <c r="F3129" s="209" t="s">
        <v>7461</v>
      </c>
      <c r="G3129" s="209" t="s">
        <v>7462</v>
      </c>
      <c r="H3129" s="209" t="s">
        <v>6439</v>
      </c>
      <c r="I3129" s="209" t="s">
        <v>7462</v>
      </c>
      <c r="J3129" s="209" t="s">
        <v>6321</v>
      </c>
      <c r="K3129" s="209" t="s">
        <v>6321</v>
      </c>
      <c r="L3129" s="209" t="s">
        <v>6321</v>
      </c>
      <c r="M3129" s="209" t="s">
        <v>831</v>
      </c>
    </row>
    <row r="3130" spans="1:13" ht="101.25" x14ac:dyDescent="0.25">
      <c r="A3130" s="227" t="s">
        <v>31257</v>
      </c>
      <c r="B3130">
        <v>3686</v>
      </c>
      <c r="C3130" s="207" t="s">
        <v>20477</v>
      </c>
      <c r="D3130" s="208" t="s">
        <v>20478</v>
      </c>
      <c r="E3130" s="206" t="s">
        <v>20479</v>
      </c>
      <c r="F3130" s="209" t="s">
        <v>6471</v>
      </c>
      <c r="G3130" s="209" t="s">
        <v>6472</v>
      </c>
      <c r="H3130" s="209" t="s">
        <v>6473</v>
      </c>
      <c r="I3130" s="209" t="s">
        <v>6472</v>
      </c>
      <c r="J3130" s="209" t="s">
        <v>6321</v>
      </c>
      <c r="K3130" s="209" t="s">
        <v>6321</v>
      </c>
      <c r="L3130" s="209" t="s">
        <v>6321</v>
      </c>
      <c r="M3130" s="209" t="s">
        <v>831</v>
      </c>
    </row>
    <row r="3131" spans="1:13" ht="33.75" x14ac:dyDescent="0.25">
      <c r="A3131" s="202" t="s">
        <v>20454</v>
      </c>
      <c r="B3131">
        <v>3679</v>
      </c>
      <c r="C3131" s="203" t="s">
        <v>20451</v>
      </c>
      <c r="D3131" s="205" t="s">
        <v>20452</v>
      </c>
      <c r="E3131" s="202" t="s">
        <v>20453</v>
      </c>
      <c r="F3131" s="204" t="s">
        <v>6884</v>
      </c>
      <c r="G3131" s="204" t="s">
        <v>6885</v>
      </c>
      <c r="H3131" s="204" t="s">
        <v>6886</v>
      </c>
      <c r="I3131" s="204" t="s">
        <v>6885</v>
      </c>
      <c r="J3131" s="204" t="s">
        <v>6321</v>
      </c>
      <c r="K3131" s="204" t="s">
        <v>6321</v>
      </c>
      <c r="L3131" s="204" t="s">
        <v>6321</v>
      </c>
      <c r="M3131" s="204" t="s">
        <v>831</v>
      </c>
    </row>
    <row r="3132" spans="1:13" ht="22.5" x14ac:dyDescent="0.25">
      <c r="A3132" s="202" t="s">
        <v>12913</v>
      </c>
      <c r="B3132">
        <v>1664</v>
      </c>
      <c r="C3132" s="203" t="s">
        <v>12910</v>
      </c>
      <c r="D3132" s="205" t="s">
        <v>12911</v>
      </c>
      <c r="E3132" s="202" t="s">
        <v>12912</v>
      </c>
      <c r="F3132" s="204" t="s">
        <v>7010</v>
      </c>
      <c r="G3132" s="204" t="s">
        <v>7011</v>
      </c>
      <c r="H3132" s="204" t="s">
        <v>7012</v>
      </c>
      <c r="I3132" s="204" t="s">
        <v>7011</v>
      </c>
      <c r="J3132" s="204" t="s">
        <v>6321</v>
      </c>
      <c r="K3132" s="204" t="s">
        <v>6321</v>
      </c>
      <c r="L3132" s="204" t="s">
        <v>6321</v>
      </c>
      <c r="M3132" s="204" t="s">
        <v>831</v>
      </c>
    </row>
    <row r="3133" spans="1:13" ht="56.25" x14ac:dyDescent="0.25">
      <c r="A3133" s="206" t="s">
        <v>21198</v>
      </c>
      <c r="B3133">
        <v>3884</v>
      </c>
      <c r="C3133" s="207" t="s">
        <v>21195</v>
      </c>
      <c r="D3133" s="208" t="s">
        <v>21196</v>
      </c>
      <c r="E3133" s="206" t="s">
        <v>21197</v>
      </c>
      <c r="F3133" s="209" t="s">
        <v>21199</v>
      </c>
      <c r="G3133" s="209" t="s">
        <v>21200</v>
      </c>
      <c r="H3133" s="209" t="s">
        <v>6361</v>
      </c>
      <c r="I3133" s="209" t="s">
        <v>21200</v>
      </c>
      <c r="J3133" s="209" t="s">
        <v>6321</v>
      </c>
      <c r="K3133" s="209" t="s">
        <v>6321</v>
      </c>
      <c r="L3133" s="209" t="s">
        <v>6321</v>
      </c>
      <c r="M3133" s="209" t="s">
        <v>831</v>
      </c>
    </row>
    <row r="3134" spans="1:13" ht="33.75" x14ac:dyDescent="0.25">
      <c r="A3134" s="206" t="s">
        <v>20667</v>
      </c>
      <c r="B3134">
        <v>3734</v>
      </c>
      <c r="C3134" s="207" t="s">
        <v>20664</v>
      </c>
      <c r="D3134" s="208" t="s">
        <v>20665</v>
      </c>
      <c r="E3134" s="206" t="s">
        <v>20666</v>
      </c>
      <c r="F3134" s="209" t="s">
        <v>6484</v>
      </c>
      <c r="G3134" s="209" t="s">
        <v>6485</v>
      </c>
      <c r="H3134" s="209" t="s">
        <v>6321</v>
      </c>
      <c r="I3134" s="209" t="s">
        <v>6485</v>
      </c>
      <c r="J3134" s="209" t="s">
        <v>6321</v>
      </c>
      <c r="K3134" s="209" t="s">
        <v>6321</v>
      </c>
      <c r="L3134" s="209" t="s">
        <v>6321</v>
      </c>
      <c r="M3134" s="209" t="s">
        <v>831</v>
      </c>
    </row>
    <row r="3135" spans="1:13" ht="33.75" x14ac:dyDescent="0.25">
      <c r="A3135" s="202" t="s">
        <v>12905</v>
      </c>
      <c r="B3135">
        <v>1662</v>
      </c>
      <c r="C3135" s="203" t="s">
        <v>12902</v>
      </c>
      <c r="D3135" s="205" t="s">
        <v>12903</v>
      </c>
      <c r="E3135" s="202" t="s">
        <v>12904</v>
      </c>
      <c r="F3135" s="204" t="s">
        <v>8465</v>
      </c>
      <c r="G3135" s="204" t="s">
        <v>8466</v>
      </c>
      <c r="H3135" s="204" t="s">
        <v>6473</v>
      </c>
      <c r="I3135" s="204" t="s">
        <v>8466</v>
      </c>
      <c r="J3135" s="204" t="s">
        <v>6321</v>
      </c>
      <c r="K3135" s="204" t="s">
        <v>6321</v>
      </c>
      <c r="L3135" s="204" t="s">
        <v>6321</v>
      </c>
      <c r="M3135" s="204" t="s">
        <v>831</v>
      </c>
    </row>
    <row r="3136" spans="1:13" ht="22.5" x14ac:dyDescent="0.25">
      <c r="A3136" s="202" t="s">
        <v>20546</v>
      </c>
      <c r="B3136">
        <v>3703</v>
      </c>
      <c r="C3136" s="203" t="s">
        <v>20543</v>
      </c>
      <c r="D3136" s="205" t="s">
        <v>20544</v>
      </c>
      <c r="E3136" s="202" t="s">
        <v>20545</v>
      </c>
      <c r="F3136" s="204" t="s">
        <v>8320</v>
      </c>
      <c r="G3136" s="204" t="s">
        <v>8321</v>
      </c>
      <c r="H3136" s="204" t="s">
        <v>6321</v>
      </c>
      <c r="I3136" s="204" t="s">
        <v>8321</v>
      </c>
      <c r="J3136" s="204" t="s">
        <v>6321</v>
      </c>
      <c r="K3136" s="204" t="s">
        <v>6321</v>
      </c>
      <c r="L3136" s="204" t="s">
        <v>6321</v>
      </c>
      <c r="M3136" s="204" t="s">
        <v>831</v>
      </c>
    </row>
    <row r="3137" spans="1:13" ht="33.75" x14ac:dyDescent="0.25">
      <c r="A3137" s="202" t="s">
        <v>20483</v>
      </c>
      <c r="B3137">
        <v>3687</v>
      </c>
      <c r="C3137" s="203" t="s">
        <v>20480</v>
      </c>
      <c r="D3137" s="205" t="s">
        <v>20481</v>
      </c>
      <c r="E3137" s="202" t="s">
        <v>20482</v>
      </c>
      <c r="F3137" s="204" t="s">
        <v>9269</v>
      </c>
      <c r="G3137" s="204" t="s">
        <v>9270</v>
      </c>
      <c r="H3137" s="204" t="s">
        <v>6746</v>
      </c>
      <c r="I3137" s="204" t="s">
        <v>9270</v>
      </c>
      <c r="J3137" s="204" t="s">
        <v>6321</v>
      </c>
      <c r="K3137" s="204" t="s">
        <v>6321</v>
      </c>
      <c r="L3137" s="204" t="s">
        <v>6321</v>
      </c>
      <c r="M3137" s="204" t="s">
        <v>831</v>
      </c>
    </row>
    <row r="3138" spans="1:13" ht="45" x14ac:dyDescent="0.25">
      <c r="A3138" s="202" t="s">
        <v>14683</v>
      </c>
      <c r="B3138">
        <v>2143</v>
      </c>
      <c r="C3138" s="203" t="s">
        <v>14680</v>
      </c>
      <c r="D3138" s="205" t="s">
        <v>14681</v>
      </c>
      <c r="E3138" s="202" t="s">
        <v>14682</v>
      </c>
      <c r="F3138" s="204" t="s">
        <v>13817</v>
      </c>
      <c r="G3138" s="204" t="s">
        <v>9056</v>
      </c>
      <c r="H3138" s="204" t="s">
        <v>6480</v>
      </c>
      <c r="I3138" s="204" t="s">
        <v>9056</v>
      </c>
      <c r="J3138" s="204" t="s">
        <v>6321</v>
      </c>
      <c r="K3138" s="204" t="s">
        <v>6321</v>
      </c>
      <c r="L3138" s="204" t="s">
        <v>6321</v>
      </c>
      <c r="M3138" s="204" t="s">
        <v>831</v>
      </c>
    </row>
    <row r="3139" spans="1:13" ht="67.5" x14ac:dyDescent="0.25">
      <c r="A3139" s="202" t="s">
        <v>18265</v>
      </c>
      <c r="B3139">
        <v>3114</v>
      </c>
      <c r="C3139" s="203" t="s">
        <v>18262</v>
      </c>
      <c r="D3139" s="205" t="s">
        <v>18263</v>
      </c>
      <c r="E3139" s="202" t="s">
        <v>18264</v>
      </c>
      <c r="F3139" s="204" t="s">
        <v>15999</v>
      </c>
      <c r="G3139" s="204" t="s">
        <v>16000</v>
      </c>
      <c r="H3139" s="204" t="s">
        <v>7182</v>
      </c>
      <c r="I3139" s="204" t="s">
        <v>16001</v>
      </c>
      <c r="J3139" s="204" t="s">
        <v>6321</v>
      </c>
      <c r="K3139" s="204" t="s">
        <v>6321</v>
      </c>
      <c r="L3139" s="204" t="s">
        <v>6321</v>
      </c>
      <c r="M3139" s="204" t="s">
        <v>831</v>
      </c>
    </row>
    <row r="3140" spans="1:13" ht="45" x14ac:dyDescent="0.25">
      <c r="A3140" s="202" t="s">
        <v>14690</v>
      </c>
      <c r="B3140">
        <v>2145</v>
      </c>
      <c r="C3140" s="203" t="s">
        <v>14687</v>
      </c>
      <c r="D3140" s="205" t="s">
        <v>14688</v>
      </c>
      <c r="E3140" s="202" t="s">
        <v>14689</v>
      </c>
      <c r="F3140" s="204" t="s">
        <v>8356</v>
      </c>
      <c r="G3140" s="204" t="s">
        <v>8357</v>
      </c>
      <c r="H3140" s="204" t="s">
        <v>7039</v>
      </c>
      <c r="I3140" s="204" t="s">
        <v>8358</v>
      </c>
      <c r="J3140" s="204" t="s">
        <v>6321</v>
      </c>
      <c r="K3140" s="204" t="s">
        <v>6321</v>
      </c>
      <c r="L3140" s="204" t="s">
        <v>6321</v>
      </c>
      <c r="M3140" s="204" t="s">
        <v>831</v>
      </c>
    </row>
    <row r="3141" spans="1:13" ht="33.75" x14ac:dyDescent="0.25">
      <c r="A3141" s="202" t="s">
        <v>12938</v>
      </c>
      <c r="B3141">
        <v>1670</v>
      </c>
      <c r="C3141" s="203" t="s">
        <v>12935</v>
      </c>
      <c r="D3141" s="205" t="s">
        <v>12936</v>
      </c>
      <c r="E3141" s="202" t="s">
        <v>12937</v>
      </c>
      <c r="F3141" s="204" t="s">
        <v>8472</v>
      </c>
      <c r="G3141" s="204" t="s">
        <v>8473</v>
      </c>
      <c r="H3141" s="204" t="s">
        <v>6473</v>
      </c>
      <c r="I3141" s="204" t="s">
        <v>8473</v>
      </c>
      <c r="J3141" s="204" t="s">
        <v>6321</v>
      </c>
      <c r="K3141" s="204" t="s">
        <v>6321</v>
      </c>
      <c r="L3141" s="204" t="s">
        <v>6321</v>
      </c>
      <c r="M3141" s="204" t="s">
        <v>831</v>
      </c>
    </row>
    <row r="3142" spans="1:13" ht="90" x14ac:dyDescent="0.25">
      <c r="A3142" s="206" t="s">
        <v>6321</v>
      </c>
      <c r="B3142">
        <v>2747</v>
      </c>
      <c r="C3142" s="207" t="s">
        <v>16936</v>
      </c>
      <c r="D3142" s="208" t="s">
        <v>16937</v>
      </c>
      <c r="E3142" s="206" t="s">
        <v>16938</v>
      </c>
      <c r="F3142" s="209" t="s">
        <v>7319</v>
      </c>
      <c r="G3142" s="209" t="s">
        <v>7320</v>
      </c>
      <c r="H3142" s="209" t="s">
        <v>6473</v>
      </c>
      <c r="I3142" s="209" t="s">
        <v>7320</v>
      </c>
      <c r="J3142" s="209" t="s">
        <v>6321</v>
      </c>
      <c r="K3142" s="209" t="s">
        <v>6321</v>
      </c>
      <c r="L3142" s="209" t="s">
        <v>6321</v>
      </c>
      <c r="M3142" s="209" t="s">
        <v>831</v>
      </c>
    </row>
    <row r="3143" spans="1:13" ht="56.25" x14ac:dyDescent="0.25">
      <c r="A3143" s="206" t="s">
        <v>20458</v>
      </c>
      <c r="B3143">
        <v>3680</v>
      </c>
      <c r="C3143" s="207" t="s">
        <v>20455</v>
      </c>
      <c r="D3143" s="208" t="s">
        <v>20456</v>
      </c>
      <c r="E3143" s="206" t="s">
        <v>20457</v>
      </c>
      <c r="F3143" s="209" t="s">
        <v>6484</v>
      </c>
      <c r="G3143" s="209" t="s">
        <v>6485</v>
      </c>
      <c r="H3143" s="209" t="s">
        <v>6321</v>
      </c>
      <c r="I3143" s="209" t="s">
        <v>6485</v>
      </c>
      <c r="J3143" s="209" t="s">
        <v>6321</v>
      </c>
      <c r="K3143" s="209" t="s">
        <v>6321</v>
      </c>
      <c r="L3143" s="209" t="s">
        <v>6321</v>
      </c>
      <c r="M3143" s="209" t="s">
        <v>831</v>
      </c>
    </row>
    <row r="3144" spans="1:13" ht="67.5" x14ac:dyDescent="0.25">
      <c r="A3144" s="202" t="s">
        <v>19423</v>
      </c>
      <c r="B3144">
        <v>3402</v>
      </c>
      <c r="C3144" s="203" t="s">
        <v>19420</v>
      </c>
      <c r="D3144" s="205" t="s">
        <v>19421</v>
      </c>
      <c r="E3144" s="202" t="s">
        <v>19422</v>
      </c>
      <c r="F3144" s="204" t="s">
        <v>19424</v>
      </c>
      <c r="G3144" s="204" t="s">
        <v>19425</v>
      </c>
      <c r="H3144" s="204" t="s">
        <v>7589</v>
      </c>
      <c r="I3144" s="204" t="s">
        <v>19426</v>
      </c>
      <c r="J3144" s="204" t="s">
        <v>6321</v>
      </c>
      <c r="K3144" s="204" t="s">
        <v>6321</v>
      </c>
      <c r="L3144" s="204" t="s">
        <v>6321</v>
      </c>
      <c r="M3144" s="204" t="s">
        <v>7658</v>
      </c>
    </row>
    <row r="3145" spans="1:13" ht="409.5" x14ac:dyDescent="0.25">
      <c r="A3145" s="227" t="s">
        <v>31258</v>
      </c>
      <c r="B3145">
        <v>2811</v>
      </c>
      <c r="C3145" s="207" t="s">
        <v>17191</v>
      </c>
      <c r="D3145" s="208" t="s">
        <v>17192</v>
      </c>
      <c r="E3145" s="206" t="s">
        <v>17193</v>
      </c>
      <c r="F3145" s="209" t="s">
        <v>8858</v>
      </c>
      <c r="G3145" s="209" t="s">
        <v>8859</v>
      </c>
      <c r="H3145" s="209" t="s">
        <v>6439</v>
      </c>
      <c r="I3145" s="209" t="s">
        <v>8859</v>
      </c>
      <c r="J3145" s="209" t="s">
        <v>6321</v>
      </c>
      <c r="K3145" s="209" t="s">
        <v>6321</v>
      </c>
      <c r="L3145" s="209" t="s">
        <v>6321</v>
      </c>
      <c r="M3145" s="209" t="s">
        <v>831</v>
      </c>
    </row>
    <row r="3146" spans="1:13" ht="67.5" x14ac:dyDescent="0.25">
      <c r="A3146" s="202" t="s">
        <v>14401</v>
      </c>
      <c r="B3146">
        <v>2070</v>
      </c>
      <c r="C3146" s="203" t="s">
        <v>14398</v>
      </c>
      <c r="D3146" s="205" t="s">
        <v>14399</v>
      </c>
      <c r="E3146" s="202" t="s">
        <v>14400</v>
      </c>
      <c r="F3146" s="204" t="s">
        <v>6766</v>
      </c>
      <c r="G3146" s="204" t="s">
        <v>6767</v>
      </c>
      <c r="H3146" s="204" t="s">
        <v>6439</v>
      </c>
      <c r="I3146" s="204" t="s">
        <v>6768</v>
      </c>
      <c r="J3146" s="204" t="s">
        <v>6321</v>
      </c>
      <c r="K3146" s="204" t="s">
        <v>6321</v>
      </c>
      <c r="L3146" s="204" t="s">
        <v>6321</v>
      </c>
      <c r="M3146" s="204" t="s">
        <v>831</v>
      </c>
    </row>
    <row r="3147" spans="1:13" ht="33.75" x14ac:dyDescent="0.25">
      <c r="A3147" s="206" t="s">
        <v>11693</v>
      </c>
      <c r="B3147">
        <v>1338</v>
      </c>
      <c r="C3147" s="207" t="s">
        <v>11690</v>
      </c>
      <c r="D3147" s="208" t="s">
        <v>11691</v>
      </c>
      <c r="E3147" s="206" t="s">
        <v>11692</v>
      </c>
      <c r="F3147" s="209" t="s">
        <v>6689</v>
      </c>
      <c r="G3147" s="209" t="s">
        <v>6690</v>
      </c>
      <c r="H3147" s="209" t="s">
        <v>6691</v>
      </c>
      <c r="I3147" s="209" t="s">
        <v>6692</v>
      </c>
      <c r="J3147" s="209" t="s">
        <v>6321</v>
      </c>
      <c r="K3147" s="209" t="s">
        <v>6321</v>
      </c>
      <c r="L3147" s="209" t="s">
        <v>6321</v>
      </c>
      <c r="M3147" s="209" t="s">
        <v>831</v>
      </c>
    </row>
    <row r="3148" spans="1:13" ht="225" x14ac:dyDescent="0.25">
      <c r="A3148" s="227" t="s">
        <v>31259</v>
      </c>
      <c r="B3148">
        <v>2775</v>
      </c>
      <c r="C3148" s="207" t="s">
        <v>17056</v>
      </c>
      <c r="D3148" s="208" t="s">
        <v>17057</v>
      </c>
      <c r="E3148" s="206" t="s">
        <v>17058</v>
      </c>
      <c r="F3148" s="209" t="s">
        <v>6824</v>
      </c>
      <c r="G3148" s="209" t="s">
        <v>6825</v>
      </c>
      <c r="H3148" s="209" t="s">
        <v>6473</v>
      </c>
      <c r="I3148" s="209" t="s">
        <v>6825</v>
      </c>
      <c r="J3148" s="209" t="s">
        <v>6321</v>
      </c>
      <c r="K3148" s="209" t="s">
        <v>6321</v>
      </c>
      <c r="L3148" s="209" t="s">
        <v>6321</v>
      </c>
      <c r="M3148" s="209" t="s">
        <v>6330</v>
      </c>
    </row>
    <row r="3149" spans="1:13" ht="56.25" x14ac:dyDescent="0.25">
      <c r="A3149" s="218" t="s">
        <v>31260</v>
      </c>
      <c r="B3149">
        <v>1694</v>
      </c>
      <c r="C3149" s="203" t="s">
        <v>13039</v>
      </c>
      <c r="D3149" s="205" t="s">
        <v>13040</v>
      </c>
      <c r="E3149" s="202" t="s">
        <v>13041</v>
      </c>
      <c r="F3149" s="204" t="s">
        <v>13042</v>
      </c>
      <c r="G3149" s="204" t="s">
        <v>13043</v>
      </c>
      <c r="H3149" s="204" t="s">
        <v>7479</v>
      </c>
      <c r="I3149" s="204" t="s">
        <v>13043</v>
      </c>
      <c r="J3149" s="204" t="s">
        <v>6321</v>
      </c>
      <c r="K3149" s="204" t="s">
        <v>6321</v>
      </c>
      <c r="L3149" s="204" t="s">
        <v>6321</v>
      </c>
      <c r="M3149" s="204" t="s">
        <v>831</v>
      </c>
    </row>
    <row r="3150" spans="1:13" ht="33.75" x14ac:dyDescent="0.25">
      <c r="A3150" s="220" t="s">
        <v>31261</v>
      </c>
      <c r="B3150">
        <v>437</v>
      </c>
      <c r="C3150" s="203" t="s">
        <v>8382</v>
      </c>
      <c r="D3150" s="205" t="s">
        <v>8383</v>
      </c>
      <c r="E3150" s="202" t="s">
        <v>8384</v>
      </c>
      <c r="F3150" s="204" t="s">
        <v>7010</v>
      </c>
      <c r="G3150" s="204" t="s">
        <v>7011</v>
      </c>
      <c r="H3150" s="204" t="s">
        <v>7012</v>
      </c>
      <c r="I3150" s="204" t="s">
        <v>7011</v>
      </c>
      <c r="J3150" s="204" t="s">
        <v>6321</v>
      </c>
      <c r="K3150" s="204" t="s">
        <v>6321</v>
      </c>
      <c r="L3150" s="204" t="s">
        <v>6321</v>
      </c>
      <c r="M3150" s="204" t="s">
        <v>831</v>
      </c>
    </row>
    <row r="3151" spans="1:13" ht="56.25" x14ac:dyDescent="0.25">
      <c r="A3151" s="202" t="s">
        <v>12397</v>
      </c>
      <c r="B3151">
        <v>1535</v>
      </c>
      <c r="C3151" s="203" t="s">
        <v>12394</v>
      </c>
      <c r="D3151" s="205" t="s">
        <v>12395</v>
      </c>
      <c r="E3151" s="202" t="s">
        <v>12396</v>
      </c>
      <c r="F3151" s="204" t="s">
        <v>8090</v>
      </c>
      <c r="G3151" s="204" t="s">
        <v>8091</v>
      </c>
      <c r="H3151" s="204" t="s">
        <v>6439</v>
      </c>
      <c r="I3151" s="204" t="s">
        <v>8092</v>
      </c>
      <c r="J3151" s="204" t="s">
        <v>6321</v>
      </c>
      <c r="K3151" s="204" t="s">
        <v>6321</v>
      </c>
      <c r="L3151" s="204" t="s">
        <v>6321</v>
      </c>
      <c r="M3151" s="204" t="s">
        <v>831</v>
      </c>
    </row>
    <row r="3152" spans="1:13" ht="67.5" x14ac:dyDescent="0.25">
      <c r="A3152" s="202" t="s">
        <v>19293</v>
      </c>
      <c r="B3152">
        <v>3372</v>
      </c>
      <c r="C3152" s="203" t="s">
        <v>19290</v>
      </c>
      <c r="D3152" s="205" t="s">
        <v>19291</v>
      </c>
      <c r="E3152" s="202" t="s">
        <v>19292</v>
      </c>
      <c r="F3152" s="204" t="s">
        <v>7010</v>
      </c>
      <c r="G3152" s="204" t="s">
        <v>7011</v>
      </c>
      <c r="H3152" s="204" t="s">
        <v>7012</v>
      </c>
      <c r="I3152" s="204" t="s">
        <v>7011</v>
      </c>
      <c r="J3152" s="204" t="s">
        <v>6321</v>
      </c>
      <c r="K3152" s="204" t="s">
        <v>6321</v>
      </c>
      <c r="L3152" s="204" t="s">
        <v>6321</v>
      </c>
      <c r="M3152" s="204" t="s">
        <v>831</v>
      </c>
    </row>
    <row r="3153" spans="1:13" ht="33.75" x14ac:dyDescent="0.25">
      <c r="A3153" s="202" t="s">
        <v>11776</v>
      </c>
      <c r="B3153">
        <v>1362</v>
      </c>
      <c r="C3153" s="203" t="s">
        <v>11773</v>
      </c>
      <c r="D3153" s="205" t="s">
        <v>11774</v>
      </c>
      <c r="E3153" s="202" t="s">
        <v>11775</v>
      </c>
      <c r="F3153" s="204" t="s">
        <v>7461</v>
      </c>
      <c r="G3153" s="204" t="s">
        <v>7462</v>
      </c>
      <c r="H3153" s="204" t="s">
        <v>6439</v>
      </c>
      <c r="I3153" s="204" t="s">
        <v>7462</v>
      </c>
      <c r="J3153" s="204" t="s">
        <v>6321</v>
      </c>
      <c r="K3153" s="204" t="s">
        <v>6321</v>
      </c>
      <c r="L3153" s="204" t="s">
        <v>6321</v>
      </c>
      <c r="M3153" s="204" t="s">
        <v>831</v>
      </c>
    </row>
    <row r="3154" spans="1:13" ht="33.75" x14ac:dyDescent="0.25">
      <c r="A3154" s="206" t="s">
        <v>6321</v>
      </c>
      <c r="B3154">
        <v>2144</v>
      </c>
      <c r="C3154" s="207" t="s">
        <v>14684</v>
      </c>
      <c r="D3154" s="208" t="s">
        <v>14685</v>
      </c>
      <c r="E3154" s="206" t="s">
        <v>14686</v>
      </c>
      <c r="F3154" s="209" t="s">
        <v>7010</v>
      </c>
      <c r="G3154" s="209" t="s">
        <v>7011</v>
      </c>
      <c r="H3154" s="209" t="s">
        <v>7012</v>
      </c>
      <c r="I3154" s="209" t="s">
        <v>7011</v>
      </c>
      <c r="J3154" s="209" t="s">
        <v>6321</v>
      </c>
      <c r="K3154" s="209" t="s">
        <v>6321</v>
      </c>
      <c r="L3154" s="209" t="s">
        <v>6321</v>
      </c>
      <c r="M3154" s="209" t="s">
        <v>831</v>
      </c>
    </row>
    <row r="3155" spans="1:13" ht="78.75" x14ac:dyDescent="0.25">
      <c r="A3155" s="206" t="s">
        <v>14455</v>
      </c>
      <c r="B3155">
        <v>2086</v>
      </c>
      <c r="C3155" s="207" t="s">
        <v>14452</v>
      </c>
      <c r="D3155" s="208" t="s">
        <v>14453</v>
      </c>
      <c r="E3155" s="206" t="s">
        <v>14454</v>
      </c>
      <c r="F3155" s="209" t="s">
        <v>7010</v>
      </c>
      <c r="G3155" s="209" t="s">
        <v>7011</v>
      </c>
      <c r="H3155" s="209" t="s">
        <v>7012</v>
      </c>
      <c r="I3155" s="209" t="s">
        <v>7011</v>
      </c>
      <c r="J3155" s="209" t="s">
        <v>6321</v>
      </c>
      <c r="K3155" s="209" t="s">
        <v>6321</v>
      </c>
      <c r="L3155" s="209" t="s">
        <v>6321</v>
      </c>
      <c r="M3155" s="209" t="s">
        <v>831</v>
      </c>
    </row>
    <row r="3156" spans="1:13" ht="67.5" x14ac:dyDescent="0.25">
      <c r="A3156" s="202" t="s">
        <v>17078</v>
      </c>
      <c r="B3156">
        <v>2780</v>
      </c>
      <c r="C3156" s="203" t="s">
        <v>17075</v>
      </c>
      <c r="D3156" s="205" t="s">
        <v>17076</v>
      </c>
      <c r="E3156" s="202" t="s">
        <v>17077</v>
      </c>
      <c r="F3156" s="204" t="s">
        <v>9232</v>
      </c>
      <c r="G3156" s="204" t="s">
        <v>11698</v>
      </c>
      <c r="H3156" s="204" t="s">
        <v>6578</v>
      </c>
      <c r="I3156" s="204" t="s">
        <v>11698</v>
      </c>
      <c r="J3156" s="204" t="s">
        <v>6321</v>
      </c>
      <c r="K3156" s="204" t="s">
        <v>6321</v>
      </c>
      <c r="L3156" s="204" t="s">
        <v>6321</v>
      </c>
      <c r="M3156" s="204" t="s">
        <v>831</v>
      </c>
    </row>
    <row r="3157" spans="1:13" ht="67.5" x14ac:dyDescent="0.25">
      <c r="A3157" s="206" t="s">
        <v>18127</v>
      </c>
      <c r="B3157">
        <v>3079</v>
      </c>
      <c r="C3157" s="207" t="s">
        <v>18124</v>
      </c>
      <c r="D3157" s="208" t="s">
        <v>18125</v>
      </c>
      <c r="E3157" s="206" t="s">
        <v>18126</v>
      </c>
      <c r="F3157" s="209" t="s">
        <v>11703</v>
      </c>
      <c r="G3157" s="209" t="s">
        <v>11704</v>
      </c>
      <c r="H3157" s="209" t="s">
        <v>6473</v>
      </c>
      <c r="I3157" s="209" t="s">
        <v>11704</v>
      </c>
      <c r="J3157" s="209" t="s">
        <v>6321</v>
      </c>
      <c r="K3157" s="209" t="s">
        <v>6321</v>
      </c>
      <c r="L3157" s="209" t="s">
        <v>6321</v>
      </c>
      <c r="M3157" s="209" t="s">
        <v>831</v>
      </c>
    </row>
    <row r="3158" spans="1:13" ht="90" x14ac:dyDescent="0.25">
      <c r="A3158" s="206" t="s">
        <v>16698</v>
      </c>
      <c r="B3158">
        <v>2689</v>
      </c>
      <c r="C3158" s="207" t="s">
        <v>16695</v>
      </c>
      <c r="D3158" s="208" t="s">
        <v>16696</v>
      </c>
      <c r="E3158" s="206" t="s">
        <v>16697</v>
      </c>
      <c r="F3158" s="209" t="s">
        <v>16699</v>
      </c>
      <c r="G3158" s="209" t="s">
        <v>16700</v>
      </c>
      <c r="H3158" s="209" t="s">
        <v>6570</v>
      </c>
      <c r="I3158" s="209" t="s">
        <v>16701</v>
      </c>
      <c r="J3158" s="209" t="s">
        <v>6321</v>
      </c>
      <c r="K3158" s="209" t="s">
        <v>6321</v>
      </c>
      <c r="L3158" s="209" t="s">
        <v>6321</v>
      </c>
      <c r="M3158" s="209" t="s">
        <v>831</v>
      </c>
    </row>
    <row r="3159" spans="1:13" ht="78.75" x14ac:dyDescent="0.25">
      <c r="A3159" s="202" t="s">
        <v>16942</v>
      </c>
      <c r="B3159">
        <v>2748</v>
      </c>
      <c r="C3159" s="203" t="s">
        <v>16939</v>
      </c>
      <c r="D3159" s="205" t="s">
        <v>16940</v>
      </c>
      <c r="E3159" s="202" t="s">
        <v>16941</v>
      </c>
      <c r="F3159" s="204" t="s">
        <v>6471</v>
      </c>
      <c r="G3159" s="204" t="s">
        <v>6472</v>
      </c>
      <c r="H3159" s="204" t="s">
        <v>6473</v>
      </c>
      <c r="I3159" s="204" t="s">
        <v>6472</v>
      </c>
      <c r="J3159" s="204" t="s">
        <v>6321</v>
      </c>
      <c r="K3159" s="204" t="s">
        <v>6321</v>
      </c>
      <c r="L3159" s="204" t="s">
        <v>6321</v>
      </c>
      <c r="M3159" s="204" t="s">
        <v>831</v>
      </c>
    </row>
    <row r="3160" spans="1:13" ht="78.75" x14ac:dyDescent="0.25">
      <c r="A3160" s="202" t="s">
        <v>20462</v>
      </c>
      <c r="B3160">
        <v>3681</v>
      </c>
      <c r="C3160" s="203" t="s">
        <v>20459</v>
      </c>
      <c r="D3160" s="205" t="s">
        <v>20460</v>
      </c>
      <c r="E3160" s="202" t="s">
        <v>20461</v>
      </c>
      <c r="F3160" s="204" t="s">
        <v>8465</v>
      </c>
      <c r="G3160" s="204" t="s">
        <v>8466</v>
      </c>
      <c r="H3160" s="204" t="s">
        <v>6473</v>
      </c>
      <c r="I3160" s="204" t="s">
        <v>8466</v>
      </c>
      <c r="J3160" s="204" t="s">
        <v>6321</v>
      </c>
      <c r="K3160" s="204" t="s">
        <v>6321</v>
      </c>
      <c r="L3160" s="204" t="s">
        <v>6321</v>
      </c>
      <c r="M3160" s="204" t="s">
        <v>831</v>
      </c>
    </row>
    <row r="3161" spans="1:13" ht="225" x14ac:dyDescent="0.25">
      <c r="A3161" s="202" t="s">
        <v>6321</v>
      </c>
      <c r="B3161">
        <v>2782</v>
      </c>
      <c r="C3161" s="203" t="s">
        <v>17083</v>
      </c>
      <c r="D3161" s="205" t="s">
        <v>17084</v>
      </c>
      <c r="E3161" s="202" t="s">
        <v>17085</v>
      </c>
      <c r="F3161" s="204" t="s">
        <v>6471</v>
      </c>
      <c r="G3161" s="204" t="s">
        <v>6472</v>
      </c>
      <c r="H3161" s="204" t="s">
        <v>6473</v>
      </c>
      <c r="I3161" s="204" t="s">
        <v>6472</v>
      </c>
      <c r="J3161" s="204" t="s">
        <v>6321</v>
      </c>
      <c r="K3161" s="204" t="s">
        <v>6321</v>
      </c>
      <c r="L3161" s="204" t="s">
        <v>6321</v>
      </c>
      <c r="M3161" s="204" t="s">
        <v>831</v>
      </c>
    </row>
    <row r="3162" spans="1:13" ht="78.75" x14ac:dyDescent="0.25">
      <c r="A3162" s="202" t="s">
        <v>31262</v>
      </c>
      <c r="B3162">
        <v>2810</v>
      </c>
      <c r="C3162" s="203" t="s">
        <v>17188</v>
      </c>
      <c r="D3162" s="205" t="s">
        <v>17189</v>
      </c>
      <c r="E3162" s="202" t="s">
        <v>17190</v>
      </c>
      <c r="F3162" s="204" t="s">
        <v>8875</v>
      </c>
      <c r="G3162" s="204" t="s">
        <v>8876</v>
      </c>
      <c r="H3162" s="204" t="s">
        <v>6578</v>
      </c>
      <c r="I3162" s="204" t="s">
        <v>8876</v>
      </c>
      <c r="J3162" s="204" t="s">
        <v>6321</v>
      </c>
      <c r="K3162" s="204" t="s">
        <v>6321</v>
      </c>
      <c r="L3162" s="204" t="s">
        <v>6321</v>
      </c>
      <c r="M3162" s="204" t="s">
        <v>831</v>
      </c>
    </row>
    <row r="3163" spans="1:13" ht="45" x14ac:dyDescent="0.25">
      <c r="A3163" s="202" t="s">
        <v>20576</v>
      </c>
      <c r="B3163">
        <v>3711</v>
      </c>
      <c r="C3163" s="203" t="s">
        <v>20573</v>
      </c>
      <c r="D3163" s="205" t="s">
        <v>20574</v>
      </c>
      <c r="E3163" s="202" t="s">
        <v>20575</v>
      </c>
      <c r="F3163" s="204" t="s">
        <v>6484</v>
      </c>
      <c r="G3163" s="204" t="s">
        <v>6485</v>
      </c>
      <c r="H3163" s="204" t="s">
        <v>6321</v>
      </c>
      <c r="I3163" s="204" t="s">
        <v>6485</v>
      </c>
      <c r="J3163" s="204" t="s">
        <v>6321</v>
      </c>
      <c r="K3163" s="204" t="s">
        <v>6321</v>
      </c>
      <c r="L3163" s="204" t="s">
        <v>6321</v>
      </c>
      <c r="M3163" s="204" t="s">
        <v>831</v>
      </c>
    </row>
    <row r="3164" spans="1:13" ht="56.25" x14ac:dyDescent="0.25">
      <c r="A3164" s="202" t="s">
        <v>8337</v>
      </c>
      <c r="B3164">
        <v>427</v>
      </c>
      <c r="C3164" s="203" t="s">
        <v>8334</v>
      </c>
      <c r="D3164" s="205" t="s">
        <v>8335</v>
      </c>
      <c r="E3164" s="202" t="s">
        <v>8336</v>
      </c>
      <c r="F3164" s="204" t="s">
        <v>8338</v>
      </c>
      <c r="G3164" s="204" t="s">
        <v>8339</v>
      </c>
      <c r="H3164" s="204" t="s">
        <v>6578</v>
      </c>
      <c r="I3164" s="204" t="s">
        <v>8339</v>
      </c>
      <c r="J3164" s="204" t="s">
        <v>6321</v>
      </c>
      <c r="K3164" s="204" t="s">
        <v>6321</v>
      </c>
      <c r="L3164" s="204" t="s">
        <v>6321</v>
      </c>
      <c r="M3164" s="204" t="s">
        <v>831</v>
      </c>
    </row>
    <row r="3165" spans="1:13" ht="33.75" x14ac:dyDescent="0.25">
      <c r="A3165" s="202" t="s">
        <v>14459</v>
      </c>
      <c r="B3165">
        <v>2087</v>
      </c>
      <c r="C3165" s="203" t="s">
        <v>14456</v>
      </c>
      <c r="D3165" s="205" t="s">
        <v>14457</v>
      </c>
      <c r="E3165" s="202" t="s">
        <v>14458</v>
      </c>
      <c r="F3165" s="204" t="s">
        <v>8320</v>
      </c>
      <c r="G3165" s="204" t="s">
        <v>8321</v>
      </c>
      <c r="H3165" s="204" t="s">
        <v>6321</v>
      </c>
      <c r="I3165" s="204" t="s">
        <v>8321</v>
      </c>
      <c r="J3165" s="204" t="s">
        <v>6321</v>
      </c>
      <c r="K3165" s="204" t="s">
        <v>6321</v>
      </c>
      <c r="L3165" s="204" t="s">
        <v>6321</v>
      </c>
      <c r="M3165" s="204" t="s">
        <v>831</v>
      </c>
    </row>
    <row r="3166" spans="1:13" ht="78.75" x14ac:dyDescent="0.25">
      <c r="A3166" s="206" t="s">
        <v>18269</v>
      </c>
      <c r="B3166">
        <v>3115</v>
      </c>
      <c r="C3166" s="207" t="s">
        <v>18266</v>
      </c>
      <c r="D3166" s="208" t="s">
        <v>18267</v>
      </c>
      <c r="E3166" s="206" t="s">
        <v>18268</v>
      </c>
      <c r="F3166" s="209" t="s">
        <v>18270</v>
      </c>
      <c r="G3166" s="209" t="s">
        <v>18271</v>
      </c>
      <c r="H3166" s="209" t="s">
        <v>7182</v>
      </c>
      <c r="I3166" s="209" t="s">
        <v>18271</v>
      </c>
      <c r="J3166" s="209" t="s">
        <v>6321</v>
      </c>
      <c r="K3166" s="209" t="s">
        <v>6321</v>
      </c>
      <c r="L3166" s="209" t="s">
        <v>6321</v>
      </c>
      <c r="M3166" s="209" t="s">
        <v>831</v>
      </c>
    </row>
    <row r="3167" spans="1:13" ht="45" x14ac:dyDescent="0.25">
      <c r="A3167" s="202" t="s">
        <v>7530</v>
      </c>
      <c r="B3167">
        <v>243</v>
      </c>
      <c r="C3167" s="203" t="s">
        <v>7527</v>
      </c>
      <c r="D3167" s="205" t="s">
        <v>7528</v>
      </c>
      <c r="E3167" s="202" t="s">
        <v>7529</v>
      </c>
      <c r="F3167" s="204" t="s">
        <v>7306</v>
      </c>
      <c r="G3167" s="204" t="s">
        <v>7258</v>
      </c>
      <c r="H3167" s="204" t="s">
        <v>6886</v>
      </c>
      <c r="I3167" s="204" t="s">
        <v>7258</v>
      </c>
      <c r="J3167" s="204" t="s">
        <v>6321</v>
      </c>
      <c r="K3167" s="204" t="s">
        <v>6321</v>
      </c>
      <c r="L3167" s="204" t="s">
        <v>6321</v>
      </c>
      <c r="M3167" s="204" t="s">
        <v>831</v>
      </c>
    </row>
    <row r="3168" spans="1:13" ht="56.25" x14ac:dyDescent="0.25">
      <c r="A3168" s="206" t="s">
        <v>20466</v>
      </c>
      <c r="B3168">
        <v>3682</v>
      </c>
      <c r="C3168" s="207" t="s">
        <v>20463</v>
      </c>
      <c r="D3168" s="208" t="s">
        <v>20464</v>
      </c>
      <c r="E3168" s="206" t="s">
        <v>20465</v>
      </c>
      <c r="F3168" s="209" t="s">
        <v>6484</v>
      </c>
      <c r="G3168" s="209" t="s">
        <v>6485</v>
      </c>
      <c r="H3168" s="209" t="s">
        <v>6321</v>
      </c>
      <c r="I3168" s="209" t="s">
        <v>6485</v>
      </c>
      <c r="J3168" s="209" t="s">
        <v>6321</v>
      </c>
      <c r="K3168" s="209" t="s">
        <v>6321</v>
      </c>
      <c r="L3168" s="209" t="s">
        <v>6321</v>
      </c>
      <c r="M3168" s="209" t="s">
        <v>831</v>
      </c>
    </row>
    <row r="3169" spans="1:13" ht="123.75" x14ac:dyDescent="0.25">
      <c r="A3169" s="206" t="s">
        <v>17096</v>
      </c>
      <c r="B3169">
        <v>2785</v>
      </c>
      <c r="C3169" s="207" t="s">
        <v>17093</v>
      </c>
      <c r="D3169" s="208" t="s">
        <v>17094</v>
      </c>
      <c r="E3169" s="206" t="s">
        <v>17095</v>
      </c>
      <c r="F3169" s="209" t="s">
        <v>7612</v>
      </c>
      <c r="G3169" s="209" t="s">
        <v>7613</v>
      </c>
      <c r="H3169" s="209" t="s">
        <v>6473</v>
      </c>
      <c r="I3169" s="209" t="s">
        <v>7613</v>
      </c>
      <c r="J3169" s="209" t="s">
        <v>6321</v>
      </c>
      <c r="K3169" s="209" t="s">
        <v>6321</v>
      </c>
      <c r="L3169" s="209" t="s">
        <v>6321</v>
      </c>
      <c r="M3169" s="209" t="s">
        <v>831</v>
      </c>
    </row>
    <row r="3170" spans="1:13" ht="123.75" x14ac:dyDescent="0.25">
      <c r="A3170" s="202" t="s">
        <v>17100</v>
      </c>
      <c r="B3170">
        <v>2786</v>
      </c>
      <c r="C3170" s="203" t="s">
        <v>17097</v>
      </c>
      <c r="D3170" s="205" t="s">
        <v>17098</v>
      </c>
      <c r="E3170" s="202" t="s">
        <v>17099</v>
      </c>
      <c r="F3170" s="204" t="s">
        <v>8858</v>
      </c>
      <c r="G3170" s="204" t="s">
        <v>8859</v>
      </c>
      <c r="H3170" s="204" t="s">
        <v>6439</v>
      </c>
      <c r="I3170" s="204" t="s">
        <v>8859</v>
      </c>
      <c r="J3170" s="204" t="s">
        <v>6321</v>
      </c>
      <c r="K3170" s="204" t="s">
        <v>6321</v>
      </c>
      <c r="L3170" s="204" t="s">
        <v>6321</v>
      </c>
      <c r="M3170" s="204" t="s">
        <v>831</v>
      </c>
    </row>
    <row r="3171" spans="1:13" ht="22.5" x14ac:dyDescent="0.25">
      <c r="A3171" s="202" t="s">
        <v>19325</v>
      </c>
      <c r="B3171">
        <v>3380</v>
      </c>
      <c r="C3171" s="203" t="s">
        <v>19322</v>
      </c>
      <c r="D3171" s="205" t="s">
        <v>19323</v>
      </c>
      <c r="E3171" s="202" t="s">
        <v>19324</v>
      </c>
      <c r="F3171" s="204" t="s">
        <v>8320</v>
      </c>
      <c r="G3171" s="204" t="s">
        <v>8321</v>
      </c>
      <c r="H3171" s="204" t="s">
        <v>6321</v>
      </c>
      <c r="I3171" s="204" t="s">
        <v>8321</v>
      </c>
      <c r="J3171" s="204" t="s">
        <v>6321</v>
      </c>
      <c r="K3171" s="204" t="s">
        <v>6321</v>
      </c>
      <c r="L3171" s="204" t="s">
        <v>6321</v>
      </c>
      <c r="M3171" s="204" t="s">
        <v>831</v>
      </c>
    </row>
    <row r="3172" spans="1:13" ht="56.25" x14ac:dyDescent="0.25">
      <c r="A3172" s="202" t="s">
        <v>8941</v>
      </c>
      <c r="B3172">
        <v>555</v>
      </c>
      <c r="C3172" s="203" t="s">
        <v>8938</v>
      </c>
      <c r="D3172" s="205" t="s">
        <v>8939</v>
      </c>
      <c r="E3172" s="202" t="s">
        <v>8940</v>
      </c>
      <c r="F3172" s="204" t="s">
        <v>8320</v>
      </c>
      <c r="G3172" s="204" t="s">
        <v>8321</v>
      </c>
      <c r="H3172" s="204" t="s">
        <v>6321</v>
      </c>
      <c r="I3172" s="204" t="s">
        <v>8321</v>
      </c>
      <c r="J3172" s="204" t="s">
        <v>6321</v>
      </c>
      <c r="K3172" s="204" t="s">
        <v>6321</v>
      </c>
      <c r="L3172" s="204" t="s">
        <v>6321</v>
      </c>
      <c r="M3172" s="204" t="s">
        <v>831</v>
      </c>
    </row>
    <row r="3173" spans="1:13" ht="78.75" x14ac:dyDescent="0.25">
      <c r="A3173" s="202" t="s">
        <v>6321</v>
      </c>
      <c r="B3173">
        <v>1348</v>
      </c>
      <c r="C3173" s="203" t="s">
        <v>11720</v>
      </c>
      <c r="D3173" s="205" t="s">
        <v>11721</v>
      </c>
      <c r="E3173" s="202" t="s">
        <v>11722</v>
      </c>
      <c r="F3173" s="204" t="s">
        <v>6884</v>
      </c>
      <c r="G3173" s="204" t="s">
        <v>6885</v>
      </c>
      <c r="H3173" s="204" t="s">
        <v>6886</v>
      </c>
      <c r="I3173" s="204" t="s">
        <v>6885</v>
      </c>
      <c r="J3173" s="204" t="s">
        <v>6321</v>
      </c>
      <c r="K3173" s="204" t="s">
        <v>6321</v>
      </c>
      <c r="L3173" s="204" t="s">
        <v>6321</v>
      </c>
      <c r="M3173" s="204" t="s">
        <v>831</v>
      </c>
    </row>
    <row r="3174" spans="1:13" ht="67.5" x14ac:dyDescent="0.25">
      <c r="A3174" s="206" t="s">
        <v>20558</v>
      </c>
      <c r="B3174">
        <v>3706</v>
      </c>
      <c r="C3174" s="207" t="s">
        <v>20555</v>
      </c>
      <c r="D3174" s="208" t="s">
        <v>20556</v>
      </c>
      <c r="E3174" s="206" t="s">
        <v>20557</v>
      </c>
      <c r="F3174" s="209" t="s">
        <v>6484</v>
      </c>
      <c r="G3174" s="209" t="s">
        <v>6485</v>
      </c>
      <c r="H3174" s="209" t="s">
        <v>6321</v>
      </c>
      <c r="I3174" s="209" t="s">
        <v>6485</v>
      </c>
      <c r="J3174" s="209" t="s">
        <v>6321</v>
      </c>
      <c r="K3174" s="209" t="s">
        <v>6321</v>
      </c>
      <c r="L3174" s="209" t="s">
        <v>6321</v>
      </c>
      <c r="M3174" s="209" t="s">
        <v>831</v>
      </c>
    </row>
    <row r="3175" spans="1:13" ht="56.25" x14ac:dyDescent="0.25">
      <c r="A3175" s="206" t="s">
        <v>17082</v>
      </c>
      <c r="B3175">
        <v>2781</v>
      </c>
      <c r="C3175" s="207" t="s">
        <v>17079</v>
      </c>
      <c r="D3175" s="208" t="s">
        <v>17080</v>
      </c>
      <c r="E3175" s="206" t="s">
        <v>17081</v>
      </c>
      <c r="F3175" s="209" t="s">
        <v>6484</v>
      </c>
      <c r="G3175" s="209" t="s">
        <v>6485</v>
      </c>
      <c r="H3175" s="209" t="s">
        <v>6321</v>
      </c>
      <c r="I3175" s="209" t="s">
        <v>6485</v>
      </c>
      <c r="J3175" s="209" t="s">
        <v>6321</v>
      </c>
      <c r="K3175" s="209" t="s">
        <v>6321</v>
      </c>
      <c r="L3175" s="209" t="s">
        <v>6321</v>
      </c>
      <c r="M3175" s="209" t="s">
        <v>831</v>
      </c>
    </row>
    <row r="3176" spans="1:13" ht="135" x14ac:dyDescent="0.25">
      <c r="A3176" s="206" t="s">
        <v>6321</v>
      </c>
      <c r="B3176">
        <v>2184</v>
      </c>
      <c r="C3176" s="207" t="s">
        <v>14840</v>
      </c>
      <c r="D3176" s="208" t="s">
        <v>14841</v>
      </c>
      <c r="E3176" s="206" t="s">
        <v>14842</v>
      </c>
      <c r="F3176" s="209" t="s">
        <v>7606</v>
      </c>
      <c r="G3176" s="209" t="s">
        <v>7607</v>
      </c>
      <c r="H3176" s="209" t="s">
        <v>6886</v>
      </c>
      <c r="I3176" s="209" t="s">
        <v>7607</v>
      </c>
      <c r="J3176" s="209" t="s">
        <v>6321</v>
      </c>
      <c r="K3176" s="209" t="s">
        <v>6321</v>
      </c>
      <c r="L3176" s="209" t="s">
        <v>6321</v>
      </c>
      <c r="M3176" s="209" t="s">
        <v>831</v>
      </c>
    </row>
    <row r="3177" spans="1:13" ht="45" x14ac:dyDescent="0.25">
      <c r="A3177" s="206" t="s">
        <v>12960</v>
      </c>
      <c r="B3177">
        <v>1675</v>
      </c>
      <c r="C3177" s="207" t="s">
        <v>12957</v>
      </c>
      <c r="D3177" s="208" t="s">
        <v>12958</v>
      </c>
      <c r="E3177" s="206" t="s">
        <v>12959</v>
      </c>
      <c r="F3177" s="209" t="s">
        <v>12961</v>
      </c>
      <c r="G3177" s="209" t="s">
        <v>12962</v>
      </c>
      <c r="H3177" s="209" t="s">
        <v>8416</v>
      </c>
      <c r="I3177" s="209" t="s">
        <v>12962</v>
      </c>
      <c r="J3177" s="209" t="s">
        <v>6321</v>
      </c>
      <c r="K3177" s="209" t="s">
        <v>6321</v>
      </c>
      <c r="L3177" s="209" t="s">
        <v>6321</v>
      </c>
      <c r="M3177" s="209" t="s">
        <v>831</v>
      </c>
    </row>
    <row r="3178" spans="1:13" ht="56.25" x14ac:dyDescent="0.25">
      <c r="A3178" s="202" t="s">
        <v>9601</v>
      </c>
      <c r="B3178">
        <v>794</v>
      </c>
      <c r="C3178" s="203" t="s">
        <v>9598</v>
      </c>
      <c r="D3178" s="205" t="s">
        <v>9599</v>
      </c>
      <c r="E3178" s="202" t="s">
        <v>9600</v>
      </c>
      <c r="F3178" s="204" t="s">
        <v>6884</v>
      </c>
      <c r="G3178" s="204" t="s">
        <v>6885</v>
      </c>
      <c r="H3178" s="204" t="s">
        <v>6886</v>
      </c>
      <c r="I3178" s="204" t="s">
        <v>6885</v>
      </c>
      <c r="J3178" s="204" t="s">
        <v>6321</v>
      </c>
      <c r="K3178" s="204" t="s">
        <v>6321</v>
      </c>
      <c r="L3178" s="204" t="s">
        <v>6321</v>
      </c>
      <c r="M3178" s="204" t="s">
        <v>831</v>
      </c>
    </row>
    <row r="3179" spans="1:13" ht="67.5" x14ac:dyDescent="0.25">
      <c r="A3179" s="206" t="s">
        <v>6321</v>
      </c>
      <c r="B3179">
        <v>428</v>
      </c>
      <c r="C3179" s="207" t="s">
        <v>8340</v>
      </c>
      <c r="D3179" s="208" t="s">
        <v>8341</v>
      </c>
      <c r="E3179" s="206" t="s">
        <v>8342</v>
      </c>
      <c r="F3179" s="209" t="s">
        <v>8343</v>
      </c>
      <c r="G3179" s="209" t="s">
        <v>8344</v>
      </c>
      <c r="H3179" s="209" t="s">
        <v>7182</v>
      </c>
      <c r="I3179" s="209" t="s">
        <v>8344</v>
      </c>
      <c r="J3179" s="209" t="s">
        <v>6321</v>
      </c>
      <c r="K3179" s="209" t="s">
        <v>6321</v>
      </c>
      <c r="L3179" s="209" t="s">
        <v>6321</v>
      </c>
      <c r="M3179" s="209" t="s">
        <v>831</v>
      </c>
    </row>
    <row r="3180" spans="1:13" ht="67.5" x14ac:dyDescent="0.25">
      <c r="A3180" s="206" t="s">
        <v>11760</v>
      </c>
      <c r="B3180">
        <v>1359</v>
      </c>
      <c r="C3180" s="207" t="s">
        <v>11757</v>
      </c>
      <c r="D3180" s="208" t="s">
        <v>11758</v>
      </c>
      <c r="E3180" s="206" t="s">
        <v>11759</v>
      </c>
      <c r="F3180" s="209" t="s">
        <v>11761</v>
      </c>
      <c r="G3180" s="209" t="s">
        <v>11762</v>
      </c>
      <c r="H3180" s="209" t="s">
        <v>7675</v>
      </c>
      <c r="I3180" s="209" t="s">
        <v>11762</v>
      </c>
      <c r="J3180" s="209" t="s">
        <v>6321</v>
      </c>
      <c r="K3180" s="209" t="s">
        <v>6321</v>
      </c>
      <c r="L3180" s="209" t="s">
        <v>6321</v>
      </c>
      <c r="M3180" s="209" t="s">
        <v>831</v>
      </c>
    </row>
    <row r="3181" spans="1:13" ht="67.5" x14ac:dyDescent="0.25">
      <c r="A3181" s="202" t="s">
        <v>21094</v>
      </c>
      <c r="B3181">
        <v>3842</v>
      </c>
      <c r="C3181" s="203" t="s">
        <v>21091</v>
      </c>
      <c r="D3181" s="205" t="s">
        <v>21092</v>
      </c>
      <c r="E3181" s="202" t="s">
        <v>21093</v>
      </c>
      <c r="F3181" s="204" t="s">
        <v>6689</v>
      </c>
      <c r="G3181" s="204" t="s">
        <v>6690</v>
      </c>
      <c r="H3181" s="204" t="s">
        <v>6691</v>
      </c>
      <c r="I3181" s="204" t="s">
        <v>6692</v>
      </c>
      <c r="J3181" s="204" t="s">
        <v>6321</v>
      </c>
      <c r="K3181" s="204" t="s">
        <v>8176</v>
      </c>
      <c r="L3181" s="204" t="s">
        <v>6321</v>
      </c>
      <c r="M3181" s="204" t="s">
        <v>930</v>
      </c>
    </row>
    <row r="3182" spans="1:13" ht="78.75" x14ac:dyDescent="0.25">
      <c r="A3182" s="206" t="s">
        <v>18261</v>
      </c>
      <c r="B3182">
        <v>3113</v>
      </c>
      <c r="C3182" s="207" t="s">
        <v>18258</v>
      </c>
      <c r="D3182" s="208" t="s">
        <v>18259</v>
      </c>
      <c r="E3182" s="206" t="s">
        <v>18260</v>
      </c>
      <c r="F3182" s="209" t="s">
        <v>8356</v>
      </c>
      <c r="G3182" s="209" t="s">
        <v>8357</v>
      </c>
      <c r="H3182" s="209" t="s">
        <v>7039</v>
      </c>
      <c r="I3182" s="209" t="s">
        <v>8358</v>
      </c>
      <c r="J3182" s="209" t="s">
        <v>6321</v>
      </c>
      <c r="K3182" s="209" t="s">
        <v>6321</v>
      </c>
      <c r="L3182" s="209" t="s">
        <v>6321</v>
      </c>
      <c r="M3182" s="209" t="s">
        <v>831</v>
      </c>
    </row>
    <row r="3183" spans="1:13" ht="56.25" x14ac:dyDescent="0.25">
      <c r="A3183" s="202" t="s">
        <v>6321</v>
      </c>
      <c r="B3183">
        <v>2147</v>
      </c>
      <c r="C3183" s="203" t="s">
        <v>14695</v>
      </c>
      <c r="D3183" s="205" t="s">
        <v>14696</v>
      </c>
      <c r="E3183" s="202" t="s">
        <v>14697</v>
      </c>
      <c r="F3183" s="204" t="s">
        <v>6484</v>
      </c>
      <c r="G3183" s="204" t="s">
        <v>6485</v>
      </c>
      <c r="H3183" s="204" t="s">
        <v>6321</v>
      </c>
      <c r="I3183" s="204" t="s">
        <v>6485</v>
      </c>
      <c r="J3183" s="204" t="s">
        <v>6321</v>
      </c>
      <c r="K3183" s="204" t="s">
        <v>6321</v>
      </c>
      <c r="L3183" s="204" t="s">
        <v>6321</v>
      </c>
      <c r="M3183" s="204" t="s">
        <v>831</v>
      </c>
    </row>
    <row r="3184" spans="1:13" ht="45" x14ac:dyDescent="0.25">
      <c r="A3184" s="206" t="s">
        <v>19450</v>
      </c>
      <c r="B3184">
        <v>3407</v>
      </c>
      <c r="C3184" s="207" t="s">
        <v>19447</v>
      </c>
      <c r="D3184" s="208" t="s">
        <v>19448</v>
      </c>
      <c r="E3184" s="206" t="s">
        <v>19449</v>
      </c>
      <c r="F3184" s="209" t="s">
        <v>6689</v>
      </c>
      <c r="G3184" s="209" t="s">
        <v>6690</v>
      </c>
      <c r="H3184" s="209" t="s">
        <v>6691</v>
      </c>
      <c r="I3184" s="209" t="s">
        <v>6692</v>
      </c>
      <c r="J3184" s="209" t="s">
        <v>6321</v>
      </c>
      <c r="K3184" s="209" t="s">
        <v>6321</v>
      </c>
      <c r="L3184" s="209" t="s">
        <v>6321</v>
      </c>
      <c r="M3184" s="209" t="s">
        <v>831</v>
      </c>
    </row>
    <row r="3185" spans="1:13" ht="67.5" x14ac:dyDescent="0.25">
      <c r="A3185" s="206" t="s">
        <v>6321</v>
      </c>
      <c r="B3185">
        <v>840</v>
      </c>
      <c r="C3185" s="207" t="s">
        <v>9735</v>
      </c>
      <c r="D3185" s="208" t="s">
        <v>9736</v>
      </c>
      <c r="E3185" s="206" t="s">
        <v>9737</v>
      </c>
      <c r="F3185" s="209" t="s">
        <v>9738</v>
      </c>
      <c r="G3185" s="209" t="s">
        <v>9739</v>
      </c>
      <c r="H3185" s="209" t="s">
        <v>9040</v>
      </c>
      <c r="I3185" s="209" t="s">
        <v>9739</v>
      </c>
      <c r="J3185" s="209" t="s">
        <v>6321</v>
      </c>
      <c r="K3185" s="209" t="s">
        <v>6321</v>
      </c>
      <c r="L3185" s="209" t="s">
        <v>6321</v>
      </c>
      <c r="M3185" s="209" t="s">
        <v>831</v>
      </c>
    </row>
    <row r="3186" spans="1:13" ht="33.75" x14ac:dyDescent="0.25">
      <c r="A3186" s="206" t="s">
        <v>12970</v>
      </c>
      <c r="B3186">
        <v>1677</v>
      </c>
      <c r="C3186" s="207" t="s">
        <v>12967</v>
      </c>
      <c r="D3186" s="208" t="s">
        <v>12968</v>
      </c>
      <c r="E3186" s="206" t="s">
        <v>12969</v>
      </c>
      <c r="F3186" s="209" t="s">
        <v>6484</v>
      </c>
      <c r="G3186" s="209" t="s">
        <v>6485</v>
      </c>
      <c r="H3186" s="209" t="s">
        <v>6321</v>
      </c>
      <c r="I3186" s="209" t="s">
        <v>6485</v>
      </c>
      <c r="J3186" s="209" t="s">
        <v>6321</v>
      </c>
      <c r="K3186" s="209" t="s">
        <v>6321</v>
      </c>
      <c r="L3186" s="209" t="s">
        <v>6321</v>
      </c>
      <c r="M3186" s="209" t="s">
        <v>831</v>
      </c>
    </row>
    <row r="3187" spans="1:13" ht="56.25" x14ac:dyDescent="0.25">
      <c r="A3187" s="206" t="s">
        <v>12415</v>
      </c>
      <c r="B3187">
        <v>1540</v>
      </c>
      <c r="C3187" s="207" t="s">
        <v>12412</v>
      </c>
      <c r="D3187" s="208" t="s">
        <v>12413</v>
      </c>
      <c r="E3187" s="206" t="s">
        <v>12414</v>
      </c>
      <c r="F3187" s="209" t="s">
        <v>7010</v>
      </c>
      <c r="G3187" s="209" t="s">
        <v>7011</v>
      </c>
      <c r="H3187" s="209" t="s">
        <v>7012</v>
      </c>
      <c r="I3187" s="209" t="s">
        <v>7011</v>
      </c>
      <c r="J3187" s="209" t="s">
        <v>6321</v>
      </c>
      <c r="K3187" s="209" t="s">
        <v>6321</v>
      </c>
      <c r="L3187" s="209" t="s">
        <v>6321</v>
      </c>
      <c r="M3187" s="209" t="s">
        <v>831</v>
      </c>
    </row>
    <row r="3188" spans="1:13" ht="33.75" x14ac:dyDescent="0.25">
      <c r="A3188" s="202" t="s">
        <v>12354</v>
      </c>
      <c r="B3188">
        <v>1525</v>
      </c>
      <c r="C3188" s="203" t="s">
        <v>12351</v>
      </c>
      <c r="D3188" s="205" t="s">
        <v>12352</v>
      </c>
      <c r="E3188" s="202" t="s">
        <v>12353</v>
      </c>
      <c r="F3188" s="204" t="s">
        <v>7010</v>
      </c>
      <c r="G3188" s="204" t="s">
        <v>7011</v>
      </c>
      <c r="H3188" s="204" t="s">
        <v>7012</v>
      </c>
      <c r="I3188" s="204" t="s">
        <v>7011</v>
      </c>
      <c r="J3188" s="204" t="s">
        <v>6321</v>
      </c>
      <c r="K3188" s="204" t="s">
        <v>6321</v>
      </c>
      <c r="L3188" s="204" t="s">
        <v>6321</v>
      </c>
      <c r="M3188" s="204" t="s">
        <v>831</v>
      </c>
    </row>
    <row r="3189" spans="1:13" ht="112.5" x14ac:dyDescent="0.25">
      <c r="A3189" s="206" t="s">
        <v>6321</v>
      </c>
      <c r="B3189">
        <v>436</v>
      </c>
      <c r="C3189" s="207" t="s">
        <v>8378</v>
      </c>
      <c r="D3189" s="208" t="s">
        <v>8379</v>
      </c>
      <c r="E3189" s="206" t="s">
        <v>8380</v>
      </c>
      <c r="F3189" s="209" t="s">
        <v>8381</v>
      </c>
      <c r="G3189" s="209" t="s">
        <v>7197</v>
      </c>
      <c r="H3189" s="209" t="s">
        <v>6480</v>
      </c>
      <c r="I3189" s="209" t="s">
        <v>7197</v>
      </c>
      <c r="J3189" s="209" t="s">
        <v>6321</v>
      </c>
      <c r="K3189" s="209" t="s">
        <v>6321</v>
      </c>
      <c r="L3189" s="209" t="s">
        <v>6321</v>
      </c>
      <c r="M3189" s="209" t="s">
        <v>831</v>
      </c>
    </row>
    <row r="3190" spans="1:13" ht="33.75" x14ac:dyDescent="0.25">
      <c r="A3190" s="206" t="s">
        <v>12942</v>
      </c>
      <c r="B3190">
        <v>1671</v>
      </c>
      <c r="C3190" s="207" t="s">
        <v>12939</v>
      </c>
      <c r="D3190" s="208" t="s">
        <v>12940</v>
      </c>
      <c r="E3190" s="206" t="s">
        <v>12941</v>
      </c>
      <c r="F3190" s="209" t="s">
        <v>7581</v>
      </c>
      <c r="G3190" s="209" t="s">
        <v>7582</v>
      </c>
      <c r="H3190" s="209" t="s">
        <v>6473</v>
      </c>
      <c r="I3190" s="209" t="s">
        <v>7582</v>
      </c>
      <c r="J3190" s="209" t="s">
        <v>6321</v>
      </c>
      <c r="K3190" s="209" t="s">
        <v>6321</v>
      </c>
      <c r="L3190" s="209" t="s">
        <v>6321</v>
      </c>
      <c r="M3190" s="209" t="s">
        <v>831</v>
      </c>
    </row>
    <row r="3191" spans="1:13" ht="101.25" x14ac:dyDescent="0.25">
      <c r="A3191" s="202" t="s">
        <v>14734</v>
      </c>
      <c r="B3191">
        <v>2157</v>
      </c>
      <c r="C3191" s="203" t="s">
        <v>14731</v>
      </c>
      <c r="D3191" s="205" t="s">
        <v>14732</v>
      </c>
      <c r="E3191" s="202" t="s">
        <v>14733</v>
      </c>
      <c r="F3191" s="204" t="s">
        <v>7461</v>
      </c>
      <c r="G3191" s="204" t="s">
        <v>7462</v>
      </c>
      <c r="H3191" s="204" t="s">
        <v>6439</v>
      </c>
      <c r="I3191" s="204" t="s">
        <v>7462</v>
      </c>
      <c r="J3191" s="204" t="s">
        <v>6321</v>
      </c>
      <c r="K3191" s="204" t="s">
        <v>6321</v>
      </c>
      <c r="L3191" s="204" t="s">
        <v>6321</v>
      </c>
      <c r="M3191" s="204" t="s">
        <v>831</v>
      </c>
    </row>
    <row r="3192" spans="1:13" ht="33.75" x14ac:dyDescent="0.25">
      <c r="A3192" s="206" t="s">
        <v>8853</v>
      </c>
      <c r="B3192">
        <v>534</v>
      </c>
      <c r="C3192" s="207" t="s">
        <v>8850</v>
      </c>
      <c r="D3192" s="208" t="s">
        <v>8851</v>
      </c>
      <c r="E3192" s="206" t="s">
        <v>8852</v>
      </c>
      <c r="F3192" s="209" t="s">
        <v>6484</v>
      </c>
      <c r="G3192" s="209" t="s">
        <v>6485</v>
      </c>
      <c r="H3192" s="209" t="s">
        <v>6321</v>
      </c>
      <c r="I3192" s="209" t="s">
        <v>6485</v>
      </c>
      <c r="J3192" s="209" t="s">
        <v>6321</v>
      </c>
      <c r="K3192" s="209" t="s">
        <v>6321</v>
      </c>
      <c r="L3192" s="209" t="s">
        <v>6321</v>
      </c>
      <c r="M3192" s="209" t="s">
        <v>831</v>
      </c>
    </row>
    <row r="3193" spans="1:13" ht="45" x14ac:dyDescent="0.25">
      <c r="A3193" s="202" t="s">
        <v>14726</v>
      </c>
      <c r="B3193">
        <v>2155</v>
      </c>
      <c r="C3193" s="203" t="s">
        <v>14723</v>
      </c>
      <c r="D3193" s="205" t="s">
        <v>14724</v>
      </c>
      <c r="E3193" s="202" t="s">
        <v>14725</v>
      </c>
      <c r="F3193" s="204" t="s">
        <v>7010</v>
      </c>
      <c r="G3193" s="204" t="s">
        <v>7011</v>
      </c>
      <c r="H3193" s="204" t="s">
        <v>7012</v>
      </c>
      <c r="I3193" s="204" t="s">
        <v>7011</v>
      </c>
      <c r="J3193" s="204" t="s">
        <v>6321</v>
      </c>
      <c r="K3193" s="204" t="s">
        <v>6321</v>
      </c>
      <c r="L3193" s="204" t="s">
        <v>6321</v>
      </c>
      <c r="M3193" s="204" t="s">
        <v>831</v>
      </c>
    </row>
    <row r="3194" spans="1:13" ht="33.75" x14ac:dyDescent="0.25">
      <c r="A3194" s="202" t="s">
        <v>18275</v>
      </c>
      <c r="B3194">
        <v>3116</v>
      </c>
      <c r="C3194" s="203" t="s">
        <v>18272</v>
      </c>
      <c r="D3194" s="205" t="s">
        <v>18273</v>
      </c>
      <c r="E3194" s="202" t="s">
        <v>18274</v>
      </c>
      <c r="F3194" s="204" t="s">
        <v>7010</v>
      </c>
      <c r="G3194" s="204" t="s">
        <v>7011</v>
      </c>
      <c r="H3194" s="204" t="s">
        <v>7012</v>
      </c>
      <c r="I3194" s="204" t="s">
        <v>7011</v>
      </c>
      <c r="J3194" s="204" t="s">
        <v>6321</v>
      </c>
      <c r="K3194" s="204" t="s">
        <v>6321</v>
      </c>
      <c r="L3194" s="204" t="s">
        <v>6321</v>
      </c>
      <c r="M3194" s="204" t="s">
        <v>831</v>
      </c>
    </row>
    <row r="3195" spans="1:13" ht="247.5" x14ac:dyDescent="0.25">
      <c r="A3195" s="202" t="s">
        <v>6321</v>
      </c>
      <c r="B3195">
        <v>2790</v>
      </c>
      <c r="C3195" s="203" t="s">
        <v>17113</v>
      </c>
      <c r="D3195" s="205" t="s">
        <v>17114</v>
      </c>
      <c r="E3195" s="202" t="s">
        <v>17115</v>
      </c>
      <c r="F3195" s="204" t="s">
        <v>7010</v>
      </c>
      <c r="G3195" s="204" t="s">
        <v>7011</v>
      </c>
      <c r="H3195" s="204" t="s">
        <v>7012</v>
      </c>
      <c r="I3195" s="204" t="s">
        <v>7011</v>
      </c>
      <c r="J3195" s="204" t="s">
        <v>6321</v>
      </c>
      <c r="K3195" s="204" t="s">
        <v>6321</v>
      </c>
      <c r="L3195" s="204" t="s">
        <v>6321</v>
      </c>
      <c r="M3195" s="204" t="s">
        <v>831</v>
      </c>
    </row>
    <row r="3196" spans="1:13" ht="123.75" x14ac:dyDescent="0.25">
      <c r="A3196" s="206" t="s">
        <v>9605</v>
      </c>
      <c r="B3196">
        <v>795</v>
      </c>
      <c r="C3196" s="207" t="s">
        <v>9602</v>
      </c>
      <c r="D3196" s="208" t="s">
        <v>9603</v>
      </c>
      <c r="E3196" s="206" t="s">
        <v>9604</v>
      </c>
      <c r="F3196" s="209" t="s">
        <v>6884</v>
      </c>
      <c r="G3196" s="209" t="s">
        <v>6885</v>
      </c>
      <c r="H3196" s="209" t="s">
        <v>6886</v>
      </c>
      <c r="I3196" s="209" t="s">
        <v>6885</v>
      </c>
      <c r="J3196" s="209" t="s">
        <v>6321</v>
      </c>
      <c r="K3196" s="209" t="s">
        <v>6321</v>
      </c>
      <c r="L3196" s="209" t="s">
        <v>6321</v>
      </c>
      <c r="M3196" s="209" t="s">
        <v>6330</v>
      </c>
    </row>
    <row r="3197" spans="1:13" ht="67.5" x14ac:dyDescent="0.25">
      <c r="A3197" s="206" t="s">
        <v>16968</v>
      </c>
      <c r="B3197">
        <v>2755</v>
      </c>
      <c r="C3197" s="207" t="s">
        <v>16965</v>
      </c>
      <c r="D3197" s="208" t="s">
        <v>16966</v>
      </c>
      <c r="E3197" s="206" t="s">
        <v>16967</v>
      </c>
      <c r="F3197" s="209" t="s">
        <v>16969</v>
      </c>
      <c r="G3197" s="209" t="s">
        <v>16970</v>
      </c>
      <c r="H3197" s="209" t="s">
        <v>6375</v>
      </c>
      <c r="I3197" s="209" t="s">
        <v>16971</v>
      </c>
      <c r="J3197" s="209" t="s">
        <v>6321</v>
      </c>
      <c r="K3197" s="209" t="s">
        <v>6321</v>
      </c>
      <c r="L3197" s="209" t="s">
        <v>6321</v>
      </c>
      <c r="M3197" s="209" t="s">
        <v>831</v>
      </c>
    </row>
    <row r="3198" spans="1:13" ht="33.75" x14ac:dyDescent="0.25">
      <c r="A3198" s="206" t="s">
        <v>20580</v>
      </c>
      <c r="B3198">
        <v>3712</v>
      </c>
      <c r="C3198" s="207" t="s">
        <v>20577</v>
      </c>
      <c r="D3198" s="208" t="s">
        <v>20578</v>
      </c>
      <c r="E3198" s="206" t="s">
        <v>20579</v>
      </c>
      <c r="F3198" s="209" t="s">
        <v>20581</v>
      </c>
      <c r="G3198" s="209" t="s">
        <v>20582</v>
      </c>
      <c r="H3198" s="209" t="s">
        <v>7494</v>
      </c>
      <c r="I3198" s="209" t="s">
        <v>20582</v>
      </c>
      <c r="J3198" s="209" t="s">
        <v>6321</v>
      </c>
      <c r="K3198" s="209" t="s">
        <v>6321</v>
      </c>
      <c r="L3198" s="209" t="s">
        <v>6321</v>
      </c>
      <c r="M3198" s="209" t="s">
        <v>831</v>
      </c>
    </row>
    <row r="3199" spans="1:13" ht="78.75" x14ac:dyDescent="0.25">
      <c r="A3199" s="206" t="s">
        <v>14405</v>
      </c>
      <c r="B3199">
        <v>2071</v>
      </c>
      <c r="C3199" s="207" t="s">
        <v>14402</v>
      </c>
      <c r="D3199" s="208" t="s">
        <v>14403</v>
      </c>
      <c r="E3199" s="206" t="s">
        <v>14404</v>
      </c>
      <c r="F3199" s="209" t="s">
        <v>14406</v>
      </c>
      <c r="G3199" s="209" t="s">
        <v>14407</v>
      </c>
      <c r="H3199" s="209" t="s">
        <v>6427</v>
      </c>
      <c r="I3199" s="209" t="s">
        <v>14407</v>
      </c>
      <c r="J3199" s="209" t="s">
        <v>6321</v>
      </c>
      <c r="K3199" s="209" t="s">
        <v>6321</v>
      </c>
      <c r="L3199" s="209" t="s">
        <v>6321</v>
      </c>
      <c r="M3199" s="209" t="s">
        <v>831</v>
      </c>
    </row>
    <row r="3200" spans="1:13" ht="67.5" x14ac:dyDescent="0.25">
      <c r="A3200" s="202" t="s">
        <v>19473</v>
      </c>
      <c r="B3200">
        <v>3412</v>
      </c>
      <c r="C3200" s="203" t="s">
        <v>19470</v>
      </c>
      <c r="D3200" s="205" t="s">
        <v>19471</v>
      </c>
      <c r="E3200" s="202" t="s">
        <v>19472</v>
      </c>
      <c r="F3200" s="204" t="s">
        <v>11932</v>
      </c>
      <c r="G3200" s="204" t="s">
        <v>11933</v>
      </c>
      <c r="H3200" s="204" t="s">
        <v>8304</v>
      </c>
      <c r="I3200" s="204" t="s">
        <v>11934</v>
      </c>
      <c r="J3200" s="204" t="s">
        <v>6321</v>
      </c>
      <c r="K3200" s="204" t="s">
        <v>6321</v>
      </c>
      <c r="L3200" s="204" t="s">
        <v>6321</v>
      </c>
      <c r="M3200" s="204" t="s">
        <v>831</v>
      </c>
    </row>
    <row r="3201" spans="1:13" ht="67.5" x14ac:dyDescent="0.25">
      <c r="A3201" s="202" t="s">
        <v>11792</v>
      </c>
      <c r="B3201">
        <v>1366</v>
      </c>
      <c r="C3201" s="203" t="s">
        <v>11789</v>
      </c>
      <c r="D3201" s="205" t="s">
        <v>11790</v>
      </c>
      <c r="E3201" s="202" t="s">
        <v>11791</v>
      </c>
      <c r="F3201" s="204" t="s">
        <v>10408</v>
      </c>
      <c r="G3201" s="204" t="s">
        <v>10409</v>
      </c>
      <c r="H3201" s="204" t="s">
        <v>6439</v>
      </c>
      <c r="I3201" s="204" t="s">
        <v>10410</v>
      </c>
      <c r="J3201" s="204" t="s">
        <v>6321</v>
      </c>
      <c r="K3201" s="204" t="s">
        <v>6321</v>
      </c>
      <c r="L3201" s="204" t="s">
        <v>6321</v>
      </c>
      <c r="M3201" s="204" t="s">
        <v>831</v>
      </c>
    </row>
    <row r="3202" spans="1:13" ht="45" x14ac:dyDescent="0.25">
      <c r="A3202" s="206" t="s">
        <v>16281</v>
      </c>
      <c r="B3202">
        <v>2575</v>
      </c>
      <c r="C3202" s="207" t="s">
        <v>16278</v>
      </c>
      <c r="D3202" s="208" t="s">
        <v>16279</v>
      </c>
      <c r="E3202" s="206" t="s">
        <v>16280</v>
      </c>
      <c r="F3202" s="209" t="s">
        <v>6484</v>
      </c>
      <c r="G3202" s="209" t="s">
        <v>6485</v>
      </c>
      <c r="H3202" s="209" t="s">
        <v>6321</v>
      </c>
      <c r="I3202" s="209" t="s">
        <v>6485</v>
      </c>
      <c r="J3202" s="209" t="s">
        <v>6321</v>
      </c>
      <c r="K3202" s="209" t="s">
        <v>6321</v>
      </c>
      <c r="L3202" s="209" t="s">
        <v>6321</v>
      </c>
      <c r="M3202" s="209" t="s">
        <v>831</v>
      </c>
    </row>
    <row r="3203" spans="1:13" ht="123.75" x14ac:dyDescent="0.25">
      <c r="A3203" s="206" t="s">
        <v>16946</v>
      </c>
      <c r="B3203">
        <v>2749</v>
      </c>
      <c r="C3203" s="207" t="s">
        <v>16943</v>
      </c>
      <c r="D3203" s="208" t="s">
        <v>16944</v>
      </c>
      <c r="E3203" s="206" t="s">
        <v>16945</v>
      </c>
      <c r="F3203" s="209" t="s">
        <v>6689</v>
      </c>
      <c r="G3203" s="209" t="s">
        <v>6690</v>
      </c>
      <c r="H3203" s="209" t="s">
        <v>6691</v>
      </c>
      <c r="I3203" s="209" t="s">
        <v>6692</v>
      </c>
      <c r="J3203" s="209" t="s">
        <v>6321</v>
      </c>
      <c r="K3203" s="209" t="s">
        <v>6321</v>
      </c>
      <c r="L3203" s="209" t="s">
        <v>6321</v>
      </c>
      <c r="M3203" s="209" t="s">
        <v>831</v>
      </c>
    </row>
    <row r="3204" spans="1:13" ht="90" x14ac:dyDescent="0.25">
      <c r="A3204" s="219" t="s">
        <v>16950</v>
      </c>
      <c r="B3204">
        <v>2750</v>
      </c>
      <c r="C3204" s="203" t="s">
        <v>16947</v>
      </c>
      <c r="D3204" s="205" t="s">
        <v>16948</v>
      </c>
      <c r="E3204" s="202" t="s">
        <v>16949</v>
      </c>
      <c r="F3204" s="204" t="s">
        <v>8875</v>
      </c>
      <c r="G3204" s="204" t="s">
        <v>8876</v>
      </c>
      <c r="H3204" s="204" t="s">
        <v>6578</v>
      </c>
      <c r="I3204" s="204" t="s">
        <v>8876</v>
      </c>
      <c r="J3204" s="204" t="s">
        <v>6321</v>
      </c>
      <c r="K3204" s="204" t="s">
        <v>6321</v>
      </c>
      <c r="L3204" s="204" t="s">
        <v>6321</v>
      </c>
      <c r="M3204" s="204" t="s">
        <v>831</v>
      </c>
    </row>
    <row r="3205" spans="1:13" ht="56.25" x14ac:dyDescent="0.25">
      <c r="A3205" s="202" t="s">
        <v>18216</v>
      </c>
      <c r="B3205">
        <v>3102</v>
      </c>
      <c r="C3205" s="203" t="s">
        <v>18213</v>
      </c>
      <c r="D3205" s="205" t="s">
        <v>18214</v>
      </c>
      <c r="E3205" s="202" t="s">
        <v>18215</v>
      </c>
      <c r="F3205" s="204" t="s">
        <v>8981</v>
      </c>
      <c r="G3205" s="204" t="s">
        <v>8982</v>
      </c>
      <c r="H3205" s="204" t="s">
        <v>6480</v>
      </c>
      <c r="I3205" s="204" t="s">
        <v>8982</v>
      </c>
      <c r="J3205" s="204" t="s">
        <v>6321</v>
      </c>
      <c r="K3205" s="204" t="s">
        <v>6321</v>
      </c>
      <c r="L3205" s="204" t="s">
        <v>6321</v>
      </c>
      <c r="M3205" s="204" t="s">
        <v>831</v>
      </c>
    </row>
    <row r="3206" spans="1:13" ht="90" x14ac:dyDescent="0.25">
      <c r="A3206" s="202" t="s">
        <v>9593</v>
      </c>
      <c r="B3206">
        <v>792</v>
      </c>
      <c r="C3206" s="203" t="s">
        <v>9590</v>
      </c>
      <c r="D3206" s="205" t="s">
        <v>9591</v>
      </c>
      <c r="E3206" s="202" t="s">
        <v>9592</v>
      </c>
      <c r="F3206" s="204" t="s">
        <v>6471</v>
      </c>
      <c r="G3206" s="204" t="s">
        <v>6472</v>
      </c>
      <c r="H3206" s="204" t="s">
        <v>6473</v>
      </c>
      <c r="I3206" s="204" t="s">
        <v>6472</v>
      </c>
      <c r="J3206" s="204" t="s">
        <v>6321</v>
      </c>
      <c r="K3206" s="204" t="s">
        <v>6321</v>
      </c>
      <c r="L3206" s="204" t="s">
        <v>6321</v>
      </c>
      <c r="M3206" s="204" t="s">
        <v>831</v>
      </c>
    </row>
    <row r="3207" spans="1:13" ht="112.5" x14ac:dyDescent="0.25">
      <c r="A3207" s="202" t="s">
        <v>6321</v>
      </c>
      <c r="B3207">
        <v>2816</v>
      </c>
      <c r="C3207" s="203" t="s">
        <v>17209</v>
      </c>
      <c r="D3207" s="205" t="s">
        <v>17210</v>
      </c>
      <c r="E3207" s="202" t="s">
        <v>17211</v>
      </c>
      <c r="F3207" s="204" t="s">
        <v>7010</v>
      </c>
      <c r="G3207" s="204" t="s">
        <v>7011</v>
      </c>
      <c r="H3207" s="204" t="s">
        <v>7012</v>
      </c>
      <c r="I3207" s="204" t="s">
        <v>7011</v>
      </c>
      <c r="J3207" s="204" t="s">
        <v>6321</v>
      </c>
      <c r="K3207" s="204" t="s">
        <v>6321</v>
      </c>
      <c r="L3207" s="204" t="s">
        <v>6321</v>
      </c>
      <c r="M3207" s="204" t="s">
        <v>831</v>
      </c>
    </row>
    <row r="3208" spans="1:13" ht="33.75" x14ac:dyDescent="0.25">
      <c r="A3208" s="202" t="s">
        <v>8857</v>
      </c>
      <c r="B3208">
        <v>535</v>
      </c>
      <c r="C3208" s="203" t="s">
        <v>8854</v>
      </c>
      <c r="D3208" s="205" t="s">
        <v>8855</v>
      </c>
      <c r="E3208" s="202" t="s">
        <v>8856</v>
      </c>
      <c r="F3208" s="204" t="s">
        <v>8858</v>
      </c>
      <c r="G3208" s="204" t="s">
        <v>8859</v>
      </c>
      <c r="H3208" s="204" t="s">
        <v>6439</v>
      </c>
      <c r="I3208" s="204" t="s">
        <v>8859</v>
      </c>
      <c r="J3208" s="204" t="s">
        <v>6321</v>
      </c>
      <c r="K3208" s="204" t="s">
        <v>6321</v>
      </c>
      <c r="L3208" s="204" t="s">
        <v>6321</v>
      </c>
      <c r="M3208" s="204" t="s">
        <v>831</v>
      </c>
    </row>
    <row r="3209" spans="1:13" ht="45" x14ac:dyDescent="0.25">
      <c r="A3209" s="202" t="s">
        <v>20586</v>
      </c>
      <c r="B3209">
        <v>3713</v>
      </c>
      <c r="C3209" s="203" t="s">
        <v>20583</v>
      </c>
      <c r="D3209" s="205" t="s">
        <v>20584</v>
      </c>
      <c r="E3209" s="202" t="s">
        <v>20585</v>
      </c>
      <c r="F3209" s="204" t="s">
        <v>8332</v>
      </c>
      <c r="G3209" s="204" t="s">
        <v>8333</v>
      </c>
      <c r="H3209" s="204" t="s">
        <v>6473</v>
      </c>
      <c r="I3209" s="204" t="s">
        <v>8333</v>
      </c>
      <c r="J3209" s="204" t="s">
        <v>6321</v>
      </c>
      <c r="K3209" s="204" t="s">
        <v>6321</v>
      </c>
      <c r="L3209" s="204" t="s">
        <v>6321</v>
      </c>
      <c r="M3209" s="204" t="s">
        <v>831</v>
      </c>
    </row>
    <row r="3210" spans="1:13" ht="123.75" x14ac:dyDescent="0.25">
      <c r="A3210" s="206" t="s">
        <v>6321</v>
      </c>
      <c r="B3210">
        <v>1536</v>
      </c>
      <c r="C3210" s="207" t="s">
        <v>12398</v>
      </c>
      <c r="D3210" s="208" t="s">
        <v>12399</v>
      </c>
      <c r="E3210" s="206" t="s">
        <v>12400</v>
      </c>
      <c r="F3210" s="209" t="s">
        <v>8808</v>
      </c>
      <c r="G3210" s="209" t="s">
        <v>8809</v>
      </c>
      <c r="H3210" s="209" t="s">
        <v>6473</v>
      </c>
      <c r="I3210" s="209" t="s">
        <v>8809</v>
      </c>
      <c r="J3210" s="209" t="s">
        <v>6321</v>
      </c>
      <c r="K3210" s="209" t="s">
        <v>6321</v>
      </c>
      <c r="L3210" s="209" t="s">
        <v>6321</v>
      </c>
      <c r="M3210" s="209" t="s">
        <v>831</v>
      </c>
    </row>
    <row r="3211" spans="1:13" ht="56.25" x14ac:dyDescent="0.25">
      <c r="A3211" s="206" t="s">
        <v>13047</v>
      </c>
      <c r="B3211">
        <v>1695</v>
      </c>
      <c r="C3211" s="207" t="s">
        <v>13044</v>
      </c>
      <c r="D3211" s="208" t="s">
        <v>13045</v>
      </c>
      <c r="E3211" s="206" t="s">
        <v>13046</v>
      </c>
      <c r="F3211" s="209" t="s">
        <v>13048</v>
      </c>
      <c r="G3211" s="209" t="s">
        <v>13049</v>
      </c>
      <c r="H3211" s="209" t="s">
        <v>6473</v>
      </c>
      <c r="I3211" s="209" t="s">
        <v>13050</v>
      </c>
      <c r="J3211" s="209" t="s">
        <v>6321</v>
      </c>
      <c r="K3211" s="209" t="s">
        <v>6321</v>
      </c>
      <c r="L3211" s="209" t="s">
        <v>6321</v>
      </c>
      <c r="M3211" s="209" t="s">
        <v>831</v>
      </c>
    </row>
    <row r="3212" spans="1:13" ht="67.5" x14ac:dyDescent="0.25">
      <c r="A3212" s="206" t="s">
        <v>19419</v>
      </c>
      <c r="B3212">
        <v>3401</v>
      </c>
      <c r="C3212" s="207" t="s">
        <v>19416</v>
      </c>
      <c r="D3212" s="208" t="s">
        <v>19417</v>
      </c>
      <c r="E3212" s="206" t="s">
        <v>19418</v>
      </c>
      <c r="F3212" s="209" t="s">
        <v>7711</v>
      </c>
      <c r="G3212" s="209" t="s">
        <v>9962</v>
      </c>
      <c r="H3212" s="209" t="s">
        <v>6439</v>
      </c>
      <c r="I3212" s="209" t="s">
        <v>9962</v>
      </c>
      <c r="J3212" s="209" t="s">
        <v>6321</v>
      </c>
      <c r="K3212" s="209" t="s">
        <v>6321</v>
      </c>
      <c r="L3212" s="209" t="s">
        <v>6321</v>
      </c>
      <c r="M3212" s="209" t="s">
        <v>6330</v>
      </c>
    </row>
    <row r="3213" spans="1:13" ht="22.5" x14ac:dyDescent="0.25">
      <c r="A3213" s="202" t="s">
        <v>14411</v>
      </c>
      <c r="B3213">
        <v>2072</v>
      </c>
      <c r="C3213" s="203" t="s">
        <v>14408</v>
      </c>
      <c r="D3213" s="205" t="s">
        <v>14409</v>
      </c>
      <c r="E3213" s="202" t="s">
        <v>14410</v>
      </c>
      <c r="F3213" s="204" t="s">
        <v>7319</v>
      </c>
      <c r="G3213" s="204" t="s">
        <v>7320</v>
      </c>
      <c r="H3213" s="204" t="s">
        <v>6473</v>
      </c>
      <c r="I3213" s="204" t="s">
        <v>7320</v>
      </c>
      <c r="J3213" s="204" t="s">
        <v>6321</v>
      </c>
      <c r="K3213" s="204" t="s">
        <v>6321</v>
      </c>
      <c r="L3213" s="204" t="s">
        <v>6321</v>
      </c>
      <c r="M3213" s="204" t="s">
        <v>831</v>
      </c>
    </row>
    <row r="3214" spans="1:13" ht="33.75" x14ac:dyDescent="0.25">
      <c r="A3214" s="206" t="s">
        <v>19297</v>
      </c>
      <c r="B3214">
        <v>3373</v>
      </c>
      <c r="C3214" s="207" t="s">
        <v>19294</v>
      </c>
      <c r="D3214" s="208" t="s">
        <v>19295</v>
      </c>
      <c r="E3214" s="206" t="s">
        <v>19296</v>
      </c>
      <c r="F3214" s="209" t="s">
        <v>6695</v>
      </c>
      <c r="G3214" s="209" t="s">
        <v>6696</v>
      </c>
      <c r="H3214" s="209" t="s">
        <v>6439</v>
      </c>
      <c r="I3214" s="209" t="s">
        <v>6696</v>
      </c>
      <c r="J3214" s="209" t="s">
        <v>6321</v>
      </c>
      <c r="K3214" s="209" t="s">
        <v>6321</v>
      </c>
      <c r="L3214" s="209" t="s">
        <v>6321</v>
      </c>
      <c r="M3214" s="209" t="s">
        <v>831</v>
      </c>
    </row>
    <row r="3215" spans="1:13" ht="90" x14ac:dyDescent="0.25">
      <c r="A3215" s="202" t="s">
        <v>17197</v>
      </c>
      <c r="B3215">
        <v>2812</v>
      </c>
      <c r="C3215" s="203" t="s">
        <v>17194</v>
      </c>
      <c r="D3215" s="205" t="s">
        <v>17195</v>
      </c>
      <c r="E3215" s="202" t="s">
        <v>17196</v>
      </c>
      <c r="F3215" s="204" t="s">
        <v>8858</v>
      </c>
      <c r="G3215" s="204" t="s">
        <v>8859</v>
      </c>
      <c r="H3215" s="204" t="s">
        <v>6439</v>
      </c>
      <c r="I3215" s="204" t="s">
        <v>8859</v>
      </c>
      <c r="J3215" s="204" t="s">
        <v>6321</v>
      </c>
      <c r="K3215" s="204" t="s">
        <v>6321</v>
      </c>
      <c r="L3215" s="204" t="s">
        <v>6321</v>
      </c>
      <c r="M3215" s="204" t="s">
        <v>831</v>
      </c>
    </row>
    <row r="3216" spans="1:13" ht="180" x14ac:dyDescent="0.25">
      <c r="A3216" s="206" t="s">
        <v>6321</v>
      </c>
      <c r="B3216">
        <v>2148</v>
      </c>
      <c r="C3216" s="207" t="s">
        <v>14698</v>
      </c>
      <c r="D3216" s="208" t="s">
        <v>14699</v>
      </c>
      <c r="E3216" s="206" t="s">
        <v>14700</v>
      </c>
      <c r="F3216" s="209" t="s">
        <v>7629</v>
      </c>
      <c r="G3216" s="209" t="s">
        <v>7630</v>
      </c>
      <c r="H3216" s="209" t="s">
        <v>7494</v>
      </c>
      <c r="I3216" s="209" t="s">
        <v>7630</v>
      </c>
      <c r="J3216" s="209" t="s">
        <v>6321</v>
      </c>
      <c r="K3216" s="209" t="s">
        <v>6321</v>
      </c>
      <c r="L3216" s="209" t="s">
        <v>6321</v>
      </c>
      <c r="M3216" s="209" t="s">
        <v>831</v>
      </c>
    </row>
    <row r="3217" spans="1:13" ht="45" x14ac:dyDescent="0.25">
      <c r="A3217" s="206" t="s">
        <v>9281</v>
      </c>
      <c r="B3217">
        <v>630</v>
      </c>
      <c r="C3217" s="207" t="s">
        <v>9278</v>
      </c>
      <c r="D3217" s="208" t="s">
        <v>9279</v>
      </c>
      <c r="E3217" s="206" t="s">
        <v>9280</v>
      </c>
      <c r="F3217" s="209" t="s">
        <v>6961</v>
      </c>
      <c r="G3217" s="209" t="s">
        <v>9282</v>
      </c>
      <c r="H3217" s="209" t="s">
        <v>6480</v>
      </c>
      <c r="I3217" s="209" t="s">
        <v>9282</v>
      </c>
      <c r="J3217" s="209" t="s">
        <v>6321</v>
      </c>
      <c r="K3217" s="209" t="s">
        <v>6321</v>
      </c>
      <c r="L3217" s="209" t="s">
        <v>6321</v>
      </c>
      <c r="M3217" s="209" t="s">
        <v>831</v>
      </c>
    </row>
    <row r="3218" spans="1:13" ht="45" x14ac:dyDescent="0.25">
      <c r="A3218" s="202" t="s">
        <v>11697</v>
      </c>
      <c r="B3218">
        <v>1339</v>
      </c>
      <c r="C3218" s="203" t="s">
        <v>11694</v>
      </c>
      <c r="D3218" s="205" t="s">
        <v>11695</v>
      </c>
      <c r="E3218" s="202" t="s">
        <v>11696</v>
      </c>
      <c r="F3218" s="204" t="s">
        <v>9232</v>
      </c>
      <c r="G3218" s="204" t="s">
        <v>11698</v>
      </c>
      <c r="H3218" s="204" t="s">
        <v>6578</v>
      </c>
      <c r="I3218" s="204" t="s">
        <v>11698</v>
      </c>
      <c r="J3218" s="204" t="s">
        <v>6321</v>
      </c>
      <c r="K3218" s="204" t="s">
        <v>6321</v>
      </c>
      <c r="L3218" s="204" t="s">
        <v>6321</v>
      </c>
      <c r="M3218" s="204" t="s">
        <v>831</v>
      </c>
    </row>
    <row r="3219" spans="1:13" ht="33.75" x14ac:dyDescent="0.25">
      <c r="A3219" s="202" t="s">
        <v>16312</v>
      </c>
      <c r="B3219">
        <v>2582</v>
      </c>
      <c r="C3219" s="203" t="s">
        <v>16309</v>
      </c>
      <c r="D3219" s="205" t="s">
        <v>16310</v>
      </c>
      <c r="E3219" s="202" t="s">
        <v>16311</v>
      </c>
      <c r="F3219" s="204" t="s">
        <v>6824</v>
      </c>
      <c r="G3219" s="204" t="s">
        <v>6825</v>
      </c>
      <c r="H3219" s="204" t="s">
        <v>6473</v>
      </c>
      <c r="I3219" s="204" t="s">
        <v>6825</v>
      </c>
      <c r="J3219" s="204" t="s">
        <v>6321</v>
      </c>
      <c r="K3219" s="204" t="s">
        <v>6321</v>
      </c>
      <c r="L3219" s="204" t="s">
        <v>6321</v>
      </c>
      <c r="M3219" s="204" t="s">
        <v>831</v>
      </c>
    </row>
    <row r="3220" spans="1:13" ht="45" x14ac:dyDescent="0.25">
      <c r="A3220" s="202" t="s">
        <v>9286</v>
      </c>
      <c r="B3220">
        <v>631</v>
      </c>
      <c r="C3220" s="203" t="s">
        <v>9283</v>
      </c>
      <c r="D3220" s="205" t="s">
        <v>9284</v>
      </c>
      <c r="E3220" s="202" t="s">
        <v>9285</v>
      </c>
      <c r="F3220" s="204" t="s">
        <v>6824</v>
      </c>
      <c r="G3220" s="204" t="s">
        <v>6825</v>
      </c>
      <c r="H3220" s="204" t="s">
        <v>6473</v>
      </c>
      <c r="I3220" s="204" t="s">
        <v>6825</v>
      </c>
      <c r="J3220" s="204" t="s">
        <v>6321</v>
      </c>
      <c r="K3220" s="204" t="s">
        <v>6321</v>
      </c>
      <c r="L3220" s="204" t="s">
        <v>6321</v>
      </c>
      <c r="M3220" s="204" t="s">
        <v>831</v>
      </c>
    </row>
    <row r="3221" spans="1:13" ht="112.5" x14ac:dyDescent="0.25">
      <c r="A3221" s="202" t="s">
        <v>16975</v>
      </c>
      <c r="B3221">
        <v>2756</v>
      </c>
      <c r="C3221" s="203" t="s">
        <v>16972</v>
      </c>
      <c r="D3221" s="205" t="s">
        <v>16973</v>
      </c>
      <c r="E3221" s="202" t="s">
        <v>16974</v>
      </c>
      <c r="F3221" s="204" t="s">
        <v>6484</v>
      </c>
      <c r="G3221" s="204" t="s">
        <v>6485</v>
      </c>
      <c r="H3221" s="204" t="s">
        <v>6321</v>
      </c>
      <c r="I3221" s="204" t="s">
        <v>6485</v>
      </c>
      <c r="J3221" s="204" t="s">
        <v>6321</v>
      </c>
      <c r="K3221" s="204" t="s">
        <v>6321</v>
      </c>
      <c r="L3221" s="204" t="s">
        <v>6321</v>
      </c>
      <c r="M3221" s="204" t="s">
        <v>831</v>
      </c>
    </row>
    <row r="3222" spans="1:13" ht="112.5" x14ac:dyDescent="0.25">
      <c r="A3222" s="206" t="s">
        <v>16979</v>
      </c>
      <c r="B3222">
        <v>2757</v>
      </c>
      <c r="C3222" s="207" t="s">
        <v>16976</v>
      </c>
      <c r="D3222" s="208" t="s">
        <v>16977</v>
      </c>
      <c r="E3222" s="206" t="s">
        <v>16978</v>
      </c>
      <c r="F3222" s="209" t="s">
        <v>6484</v>
      </c>
      <c r="G3222" s="209" t="s">
        <v>6485</v>
      </c>
      <c r="H3222" s="209" t="s">
        <v>6321</v>
      </c>
      <c r="I3222" s="209" t="s">
        <v>6485</v>
      </c>
      <c r="J3222" s="209" t="s">
        <v>6321</v>
      </c>
      <c r="K3222" s="209" t="s">
        <v>6321</v>
      </c>
      <c r="L3222" s="209" t="s">
        <v>6321</v>
      </c>
      <c r="M3222" s="209" t="s">
        <v>831</v>
      </c>
    </row>
    <row r="3223" spans="1:13" ht="33.75" x14ac:dyDescent="0.25">
      <c r="A3223" s="206" t="s">
        <v>11864</v>
      </c>
      <c r="B3223">
        <v>1383</v>
      </c>
      <c r="C3223" s="207" t="s">
        <v>11861</v>
      </c>
      <c r="D3223" s="208" t="s">
        <v>11862</v>
      </c>
      <c r="E3223" s="206" t="s">
        <v>11863</v>
      </c>
      <c r="F3223" s="209" t="s">
        <v>6484</v>
      </c>
      <c r="G3223" s="209" t="s">
        <v>6485</v>
      </c>
      <c r="H3223" s="209" t="s">
        <v>6886</v>
      </c>
      <c r="I3223" s="209" t="s">
        <v>6485</v>
      </c>
      <c r="J3223" s="209" t="s">
        <v>6321</v>
      </c>
      <c r="K3223" s="209" t="s">
        <v>6321</v>
      </c>
      <c r="L3223" s="209" t="s">
        <v>6321</v>
      </c>
      <c r="M3223" s="209" t="s">
        <v>831</v>
      </c>
    </row>
    <row r="3224" spans="1:13" ht="33.75" x14ac:dyDescent="0.25">
      <c r="A3224" s="202" t="s">
        <v>19301</v>
      </c>
      <c r="B3224">
        <v>3374</v>
      </c>
      <c r="C3224" s="203" t="s">
        <v>19298</v>
      </c>
      <c r="D3224" s="205" t="s">
        <v>19299</v>
      </c>
      <c r="E3224" s="202" t="s">
        <v>19300</v>
      </c>
      <c r="F3224" s="204" t="s">
        <v>6884</v>
      </c>
      <c r="G3224" s="204" t="s">
        <v>6885</v>
      </c>
      <c r="H3224" s="204" t="s">
        <v>6886</v>
      </c>
      <c r="I3224" s="204" t="s">
        <v>6885</v>
      </c>
      <c r="J3224" s="204" t="s">
        <v>6321</v>
      </c>
      <c r="K3224" s="204" t="s">
        <v>6321</v>
      </c>
      <c r="L3224" s="204" t="s">
        <v>6321</v>
      </c>
      <c r="M3224" s="204" t="s">
        <v>831</v>
      </c>
    </row>
    <row r="3225" spans="1:13" ht="45" x14ac:dyDescent="0.25">
      <c r="A3225" s="202" t="s">
        <v>21204</v>
      </c>
      <c r="B3225">
        <v>3885</v>
      </c>
      <c r="C3225" s="203" t="s">
        <v>21201</v>
      </c>
      <c r="D3225" s="205" t="s">
        <v>21202</v>
      </c>
      <c r="E3225" s="202" t="s">
        <v>21203</v>
      </c>
      <c r="F3225" s="204" t="s">
        <v>21205</v>
      </c>
      <c r="G3225" s="204" t="s">
        <v>21206</v>
      </c>
      <c r="H3225" s="204" t="s">
        <v>21207</v>
      </c>
      <c r="I3225" s="204" t="s">
        <v>21208</v>
      </c>
      <c r="J3225" s="204" t="s">
        <v>6321</v>
      </c>
      <c r="K3225" s="204" t="s">
        <v>6321</v>
      </c>
      <c r="L3225" s="204" t="s">
        <v>6321</v>
      </c>
      <c r="M3225" s="204" t="s">
        <v>831</v>
      </c>
    </row>
    <row r="3226" spans="1:13" ht="33.75" x14ac:dyDescent="0.25">
      <c r="A3226" s="206" t="s">
        <v>14415</v>
      </c>
      <c r="B3226">
        <v>2073</v>
      </c>
      <c r="C3226" s="207" t="s">
        <v>14412</v>
      </c>
      <c r="D3226" s="208" t="s">
        <v>14413</v>
      </c>
      <c r="E3226" s="206" t="s">
        <v>14414</v>
      </c>
      <c r="F3226" s="209" t="s">
        <v>6884</v>
      </c>
      <c r="G3226" s="209" t="s">
        <v>6885</v>
      </c>
      <c r="H3226" s="209" t="s">
        <v>6886</v>
      </c>
      <c r="I3226" s="209" t="s">
        <v>6885</v>
      </c>
      <c r="J3226" s="209" t="s">
        <v>6321</v>
      </c>
      <c r="K3226" s="209" t="s">
        <v>6321</v>
      </c>
      <c r="L3226" s="209" t="s">
        <v>6321</v>
      </c>
      <c r="M3226" s="209" t="s">
        <v>831</v>
      </c>
    </row>
    <row r="3227" spans="1:13" ht="56.25" x14ac:dyDescent="0.25">
      <c r="A3227" s="202" t="s">
        <v>16319</v>
      </c>
      <c r="B3227">
        <v>2584</v>
      </c>
      <c r="C3227" s="203" t="s">
        <v>16316</v>
      </c>
      <c r="D3227" s="205" t="s">
        <v>16317</v>
      </c>
      <c r="E3227" s="202" t="s">
        <v>16318</v>
      </c>
      <c r="F3227" s="204" t="s">
        <v>7581</v>
      </c>
      <c r="G3227" s="204" t="s">
        <v>7582</v>
      </c>
      <c r="H3227" s="204" t="s">
        <v>6473</v>
      </c>
      <c r="I3227" s="204" t="s">
        <v>7582</v>
      </c>
      <c r="J3227" s="204" t="s">
        <v>6321</v>
      </c>
      <c r="K3227" s="204" t="s">
        <v>6321</v>
      </c>
      <c r="L3227" s="204" t="s">
        <v>6321</v>
      </c>
      <c r="M3227" s="204" t="s">
        <v>831</v>
      </c>
    </row>
    <row r="3228" spans="1:13" ht="45" x14ac:dyDescent="0.25">
      <c r="A3228" s="206" t="s">
        <v>12517</v>
      </c>
      <c r="B3228">
        <v>1562</v>
      </c>
      <c r="C3228" s="207" t="s">
        <v>12514</v>
      </c>
      <c r="D3228" s="208" t="s">
        <v>12515</v>
      </c>
      <c r="E3228" s="206" t="s">
        <v>12516</v>
      </c>
      <c r="F3228" s="209" t="s">
        <v>11066</v>
      </c>
      <c r="G3228" s="209" t="s">
        <v>11067</v>
      </c>
      <c r="H3228" s="209" t="s">
        <v>6691</v>
      </c>
      <c r="I3228" s="209" t="s">
        <v>12518</v>
      </c>
      <c r="J3228" s="209" t="s">
        <v>6321</v>
      </c>
      <c r="K3228" s="209" t="s">
        <v>12519</v>
      </c>
      <c r="L3228" s="209" t="s">
        <v>6321</v>
      </c>
      <c r="M3228" s="209" t="s">
        <v>9943</v>
      </c>
    </row>
    <row r="3229" spans="1:13" ht="33.75" x14ac:dyDescent="0.25">
      <c r="A3229" s="206" t="s">
        <v>8863</v>
      </c>
      <c r="B3229">
        <v>536</v>
      </c>
      <c r="C3229" s="207" t="s">
        <v>8860</v>
      </c>
      <c r="D3229" s="208" t="s">
        <v>8861</v>
      </c>
      <c r="E3229" s="206" t="s">
        <v>8862</v>
      </c>
      <c r="F3229" s="209" t="s">
        <v>8858</v>
      </c>
      <c r="G3229" s="209" t="s">
        <v>8859</v>
      </c>
      <c r="H3229" s="209" t="s">
        <v>6439</v>
      </c>
      <c r="I3229" s="209" t="s">
        <v>8859</v>
      </c>
      <c r="J3229" s="209" t="s">
        <v>6321</v>
      </c>
      <c r="K3229" s="209" t="s">
        <v>6321</v>
      </c>
      <c r="L3229" s="209" t="s">
        <v>6321</v>
      </c>
      <c r="M3229" s="209" t="s">
        <v>831</v>
      </c>
    </row>
    <row r="3230" spans="1:13" ht="135" x14ac:dyDescent="0.25">
      <c r="A3230" s="202" t="s">
        <v>16983</v>
      </c>
      <c r="B3230">
        <v>2758</v>
      </c>
      <c r="C3230" s="203" t="s">
        <v>16980</v>
      </c>
      <c r="D3230" s="205" t="s">
        <v>16981</v>
      </c>
      <c r="E3230" s="202" t="s">
        <v>16982</v>
      </c>
      <c r="F3230" s="204" t="s">
        <v>7596</v>
      </c>
      <c r="G3230" s="204" t="s">
        <v>7597</v>
      </c>
      <c r="H3230" s="204" t="s">
        <v>7494</v>
      </c>
      <c r="I3230" s="204" t="s">
        <v>7597</v>
      </c>
      <c r="J3230" s="204" t="s">
        <v>6321</v>
      </c>
      <c r="K3230" s="204" t="s">
        <v>6321</v>
      </c>
      <c r="L3230" s="204" t="s">
        <v>6321</v>
      </c>
      <c r="M3230" s="204" t="s">
        <v>831</v>
      </c>
    </row>
    <row r="3231" spans="1:13" ht="45" x14ac:dyDescent="0.25">
      <c r="A3231" s="206" t="s">
        <v>6960</v>
      </c>
      <c r="B3231">
        <v>129</v>
      </c>
      <c r="C3231" s="207" t="s">
        <v>6957</v>
      </c>
      <c r="D3231" s="208" t="s">
        <v>6958</v>
      </c>
      <c r="E3231" s="206" t="s">
        <v>6959</v>
      </c>
      <c r="F3231" s="209" t="s">
        <v>6961</v>
      </c>
      <c r="G3231" s="209" t="s">
        <v>6962</v>
      </c>
      <c r="H3231" s="209" t="s">
        <v>6480</v>
      </c>
      <c r="I3231" s="209" t="s">
        <v>6962</v>
      </c>
      <c r="J3231" s="209" t="s">
        <v>6321</v>
      </c>
      <c r="K3231" s="209" t="s">
        <v>6321</v>
      </c>
      <c r="L3231" s="209" t="s">
        <v>6321</v>
      </c>
      <c r="M3231" s="209" t="s">
        <v>831</v>
      </c>
    </row>
    <row r="3232" spans="1:13" ht="45" x14ac:dyDescent="0.25">
      <c r="A3232" s="206" t="s">
        <v>10996</v>
      </c>
      <c r="B3232">
        <v>1173</v>
      </c>
      <c r="C3232" s="207" t="s">
        <v>10993</v>
      </c>
      <c r="D3232" s="208" t="s">
        <v>10994</v>
      </c>
      <c r="E3232" s="206" t="s">
        <v>10995</v>
      </c>
      <c r="F3232" s="209" t="s">
        <v>8858</v>
      </c>
      <c r="G3232" s="209" t="s">
        <v>8859</v>
      </c>
      <c r="H3232" s="209" t="s">
        <v>6439</v>
      </c>
      <c r="I3232" s="209" t="s">
        <v>8859</v>
      </c>
      <c r="J3232" s="209" t="s">
        <v>6321</v>
      </c>
      <c r="K3232" s="209" t="s">
        <v>6321</v>
      </c>
      <c r="L3232" s="209" t="s">
        <v>6321</v>
      </c>
      <c r="M3232" s="209" t="s">
        <v>831</v>
      </c>
    </row>
    <row r="3233" spans="1:13" ht="90" x14ac:dyDescent="0.25">
      <c r="A3233" s="206" t="s">
        <v>14463</v>
      </c>
      <c r="B3233">
        <v>2088</v>
      </c>
      <c r="C3233" s="207" t="s">
        <v>14460</v>
      </c>
      <c r="D3233" s="208" t="s">
        <v>14461</v>
      </c>
      <c r="E3233" s="206" t="s">
        <v>14462</v>
      </c>
      <c r="F3233" s="209" t="s">
        <v>14464</v>
      </c>
      <c r="G3233" s="209" t="s">
        <v>14465</v>
      </c>
      <c r="H3233" s="209" t="s">
        <v>6578</v>
      </c>
      <c r="I3233" s="209" t="s">
        <v>14466</v>
      </c>
      <c r="J3233" s="209" t="s">
        <v>6321</v>
      </c>
      <c r="K3233" s="209" t="s">
        <v>6321</v>
      </c>
      <c r="L3233" s="209" t="s">
        <v>6321</v>
      </c>
      <c r="M3233" s="209" t="s">
        <v>831</v>
      </c>
    </row>
    <row r="3234" spans="1:13" ht="56.25" x14ac:dyDescent="0.25">
      <c r="A3234" s="206" t="s">
        <v>19477</v>
      </c>
      <c r="B3234">
        <v>3413</v>
      </c>
      <c r="C3234" s="207" t="s">
        <v>19474</v>
      </c>
      <c r="D3234" s="208" t="s">
        <v>19475</v>
      </c>
      <c r="E3234" s="206" t="s">
        <v>19476</v>
      </c>
      <c r="F3234" s="209" t="s">
        <v>19478</v>
      </c>
      <c r="G3234" s="209" t="s">
        <v>19479</v>
      </c>
      <c r="H3234" s="209" t="s">
        <v>6439</v>
      </c>
      <c r="I3234" s="209" t="s">
        <v>19479</v>
      </c>
      <c r="J3234" s="209" t="s">
        <v>6321</v>
      </c>
      <c r="K3234" s="209" t="s">
        <v>6321</v>
      </c>
      <c r="L3234" s="209" t="s">
        <v>6321</v>
      </c>
      <c r="M3234" s="209" t="s">
        <v>831</v>
      </c>
    </row>
    <row r="3235" spans="1:13" ht="33.75" x14ac:dyDescent="0.25">
      <c r="A3235" s="202" t="s">
        <v>11868</v>
      </c>
      <c r="B3235">
        <v>1384</v>
      </c>
      <c r="C3235" s="203" t="s">
        <v>11865</v>
      </c>
      <c r="D3235" s="205" t="s">
        <v>11866</v>
      </c>
      <c r="E3235" s="202" t="s">
        <v>11867</v>
      </c>
      <c r="F3235" s="204" t="s">
        <v>8720</v>
      </c>
      <c r="G3235" s="204" t="s">
        <v>8721</v>
      </c>
      <c r="H3235" s="204" t="s">
        <v>6886</v>
      </c>
      <c r="I3235" s="204" t="s">
        <v>8721</v>
      </c>
      <c r="J3235" s="204" t="s">
        <v>6321</v>
      </c>
      <c r="K3235" s="204" t="s">
        <v>6321</v>
      </c>
      <c r="L3235" s="204" t="s">
        <v>6321</v>
      </c>
      <c r="M3235" s="204" t="s">
        <v>831</v>
      </c>
    </row>
    <row r="3236" spans="1:13" ht="45" x14ac:dyDescent="0.25">
      <c r="A3236" s="206" t="s">
        <v>11702</v>
      </c>
      <c r="B3236">
        <v>1340</v>
      </c>
      <c r="C3236" s="207" t="s">
        <v>11699</v>
      </c>
      <c r="D3236" s="208" t="s">
        <v>11700</v>
      </c>
      <c r="E3236" s="206" t="s">
        <v>11701</v>
      </c>
      <c r="F3236" s="209" t="s">
        <v>11703</v>
      </c>
      <c r="G3236" s="209" t="s">
        <v>11704</v>
      </c>
      <c r="H3236" s="209" t="s">
        <v>6473</v>
      </c>
      <c r="I3236" s="209" t="s">
        <v>11704</v>
      </c>
      <c r="J3236" s="209" t="s">
        <v>6321</v>
      </c>
      <c r="K3236" s="209" t="s">
        <v>6321</v>
      </c>
      <c r="L3236" s="209" t="s">
        <v>6321</v>
      </c>
      <c r="M3236" s="209" t="s">
        <v>831</v>
      </c>
    </row>
    <row r="3237" spans="1:13" ht="56.25" x14ac:dyDescent="0.25">
      <c r="A3237" s="202" t="s">
        <v>20671</v>
      </c>
      <c r="B3237">
        <v>3735</v>
      </c>
      <c r="C3237" s="203" t="s">
        <v>20668</v>
      </c>
      <c r="D3237" s="205" t="s">
        <v>20669</v>
      </c>
      <c r="E3237" s="202" t="s">
        <v>20670</v>
      </c>
      <c r="F3237" s="204" t="s">
        <v>6484</v>
      </c>
      <c r="G3237" s="204" t="s">
        <v>6485</v>
      </c>
      <c r="H3237" s="204" t="s">
        <v>6321</v>
      </c>
      <c r="I3237" s="204" t="s">
        <v>6485</v>
      </c>
      <c r="J3237" s="204" t="s">
        <v>6321</v>
      </c>
      <c r="K3237" s="204" t="s">
        <v>6321</v>
      </c>
      <c r="L3237" s="204" t="s">
        <v>6321</v>
      </c>
      <c r="M3237" s="204" t="s">
        <v>831</v>
      </c>
    </row>
    <row r="3238" spans="1:13" ht="33.75" x14ac:dyDescent="0.25">
      <c r="A3238" s="206" t="s">
        <v>20590</v>
      </c>
      <c r="B3238">
        <v>3714</v>
      </c>
      <c r="C3238" s="207" t="s">
        <v>20587</v>
      </c>
      <c r="D3238" s="208" t="s">
        <v>20588</v>
      </c>
      <c r="E3238" s="206" t="s">
        <v>20589</v>
      </c>
      <c r="F3238" s="209" t="s">
        <v>8835</v>
      </c>
      <c r="G3238" s="209" t="s">
        <v>8836</v>
      </c>
      <c r="H3238" s="209" t="s">
        <v>6480</v>
      </c>
      <c r="I3238" s="209" t="s">
        <v>8836</v>
      </c>
      <c r="J3238" s="209" t="s">
        <v>6321</v>
      </c>
      <c r="K3238" s="209" t="s">
        <v>6321</v>
      </c>
      <c r="L3238" s="209" t="s">
        <v>6321</v>
      </c>
      <c r="M3238" s="209" t="s">
        <v>831</v>
      </c>
    </row>
    <row r="3239" spans="1:13" ht="67.5" x14ac:dyDescent="0.25">
      <c r="A3239" s="206" t="s">
        <v>20487</v>
      </c>
      <c r="B3239">
        <v>3688</v>
      </c>
      <c r="C3239" s="207" t="s">
        <v>20484</v>
      </c>
      <c r="D3239" s="208" t="s">
        <v>20485</v>
      </c>
      <c r="E3239" s="206" t="s">
        <v>20486</v>
      </c>
      <c r="F3239" s="209" t="s">
        <v>6484</v>
      </c>
      <c r="G3239" s="209" t="s">
        <v>6485</v>
      </c>
      <c r="H3239" s="209" t="s">
        <v>6321</v>
      </c>
      <c r="I3239" s="209" t="s">
        <v>6485</v>
      </c>
      <c r="J3239" s="209" t="s">
        <v>6321</v>
      </c>
      <c r="K3239" s="209" t="s">
        <v>6321</v>
      </c>
      <c r="L3239" s="209" t="s">
        <v>6321</v>
      </c>
      <c r="M3239" s="209" t="s">
        <v>831</v>
      </c>
    </row>
    <row r="3240" spans="1:13" ht="101.25" x14ac:dyDescent="0.25">
      <c r="A3240" s="206" t="s">
        <v>7516</v>
      </c>
      <c r="B3240">
        <v>240</v>
      </c>
      <c r="C3240" s="207" t="s">
        <v>7513</v>
      </c>
      <c r="D3240" s="208" t="s">
        <v>7514</v>
      </c>
      <c r="E3240" s="206" t="s">
        <v>7515</v>
      </c>
      <c r="F3240" s="209" t="s">
        <v>7010</v>
      </c>
      <c r="G3240" s="209" t="s">
        <v>7011</v>
      </c>
      <c r="H3240" s="209" t="s">
        <v>7012</v>
      </c>
      <c r="I3240" s="209" t="s">
        <v>7011</v>
      </c>
      <c r="J3240" s="209" t="s">
        <v>6321</v>
      </c>
      <c r="K3240" s="209" t="s">
        <v>6321</v>
      </c>
      <c r="L3240" s="209" t="s">
        <v>6321</v>
      </c>
      <c r="M3240" s="209" t="s">
        <v>831</v>
      </c>
    </row>
    <row r="3241" spans="1:13" ht="56.25" x14ac:dyDescent="0.25">
      <c r="A3241" s="202" t="s">
        <v>7379</v>
      </c>
      <c r="B3241">
        <v>215</v>
      </c>
      <c r="C3241" s="203" t="s">
        <v>7376</v>
      </c>
      <c r="D3241" s="205" t="s">
        <v>7377</v>
      </c>
      <c r="E3241" s="202" t="s">
        <v>7378</v>
      </c>
      <c r="F3241" s="204" t="s">
        <v>7380</v>
      </c>
      <c r="G3241" s="204" t="s">
        <v>7381</v>
      </c>
      <c r="H3241" s="204" t="s">
        <v>7382</v>
      </c>
      <c r="I3241" s="204" t="s">
        <v>7383</v>
      </c>
      <c r="J3241" s="204" t="s">
        <v>6347</v>
      </c>
      <c r="K3241" s="204" t="s">
        <v>6321</v>
      </c>
      <c r="L3241" s="204" t="s">
        <v>6321</v>
      </c>
      <c r="M3241" s="204" t="s">
        <v>831</v>
      </c>
    </row>
    <row r="3242" spans="1:13" ht="45" x14ac:dyDescent="0.25">
      <c r="A3242" s="206" t="s">
        <v>11726</v>
      </c>
      <c r="B3242">
        <v>1349</v>
      </c>
      <c r="C3242" s="207" t="s">
        <v>11723</v>
      </c>
      <c r="D3242" s="208" t="s">
        <v>11724</v>
      </c>
      <c r="E3242" s="206" t="s">
        <v>11725</v>
      </c>
      <c r="F3242" s="209" t="s">
        <v>7606</v>
      </c>
      <c r="G3242" s="209" t="s">
        <v>7607</v>
      </c>
      <c r="H3242" s="209" t="s">
        <v>6886</v>
      </c>
      <c r="I3242" s="209" t="s">
        <v>7607</v>
      </c>
      <c r="J3242" s="209" t="s">
        <v>6321</v>
      </c>
      <c r="K3242" s="209" t="s">
        <v>6321</v>
      </c>
      <c r="L3242" s="209" t="s">
        <v>6321</v>
      </c>
      <c r="M3242" s="209" t="s">
        <v>831</v>
      </c>
    </row>
    <row r="3243" spans="1:13" ht="56.25" x14ac:dyDescent="0.25">
      <c r="A3243" s="206" t="s">
        <v>17215</v>
      </c>
      <c r="B3243">
        <v>2817</v>
      </c>
      <c r="C3243" s="207" t="s">
        <v>17212</v>
      </c>
      <c r="D3243" s="208" t="s">
        <v>17213</v>
      </c>
      <c r="E3243" s="206" t="s">
        <v>17214</v>
      </c>
      <c r="F3243" s="209" t="s">
        <v>8858</v>
      </c>
      <c r="G3243" s="209" t="s">
        <v>8859</v>
      </c>
      <c r="H3243" s="209" t="s">
        <v>6439</v>
      </c>
      <c r="I3243" s="209" t="s">
        <v>8859</v>
      </c>
      <c r="J3243" s="209" t="s">
        <v>6321</v>
      </c>
      <c r="K3243" s="209" t="s">
        <v>6321</v>
      </c>
      <c r="L3243" s="209" t="s">
        <v>6321</v>
      </c>
      <c r="M3243" s="209" t="s">
        <v>831</v>
      </c>
    </row>
    <row r="3244" spans="1:13" ht="45" x14ac:dyDescent="0.25">
      <c r="A3244" s="202" t="s">
        <v>31263</v>
      </c>
      <c r="B3244">
        <v>537</v>
      </c>
      <c r="C3244" s="203" t="s">
        <v>8864</v>
      </c>
      <c r="D3244" s="205" t="s">
        <v>8865</v>
      </c>
      <c r="E3244" s="202" t="s">
        <v>8866</v>
      </c>
      <c r="F3244" s="204" t="s">
        <v>6484</v>
      </c>
      <c r="G3244" s="204" t="s">
        <v>6485</v>
      </c>
      <c r="H3244" s="204" t="s">
        <v>6321</v>
      </c>
      <c r="I3244" s="204" t="s">
        <v>6485</v>
      </c>
      <c r="J3244" s="204" t="s">
        <v>6321</v>
      </c>
      <c r="K3244" s="204" t="s">
        <v>6321</v>
      </c>
      <c r="L3244" s="204" t="s">
        <v>6321</v>
      </c>
      <c r="M3244" s="204" t="s">
        <v>831</v>
      </c>
    </row>
    <row r="3245" spans="1:13" ht="78.75" x14ac:dyDescent="0.25">
      <c r="A3245" s="202" t="s">
        <v>6321</v>
      </c>
      <c r="B3245">
        <v>1350</v>
      </c>
      <c r="C3245" s="203" t="s">
        <v>11727</v>
      </c>
      <c r="D3245" s="205" t="s">
        <v>11728</v>
      </c>
      <c r="E3245" s="202" t="s">
        <v>11729</v>
      </c>
      <c r="F3245" s="204" t="s">
        <v>6824</v>
      </c>
      <c r="G3245" s="204" t="s">
        <v>6825</v>
      </c>
      <c r="H3245" s="204" t="s">
        <v>6473</v>
      </c>
      <c r="I3245" s="204" t="s">
        <v>6825</v>
      </c>
      <c r="J3245" s="204" t="s">
        <v>6321</v>
      </c>
      <c r="K3245" s="204" t="s">
        <v>6321</v>
      </c>
      <c r="L3245" s="204" t="s">
        <v>6321</v>
      </c>
      <c r="M3245" s="204" t="s">
        <v>831</v>
      </c>
    </row>
    <row r="3246" spans="1:13" ht="78.75" x14ac:dyDescent="0.25">
      <c r="A3246" s="202" t="s">
        <v>6321</v>
      </c>
      <c r="B3246">
        <v>920</v>
      </c>
      <c r="C3246" s="203" t="s">
        <v>10036</v>
      </c>
      <c r="D3246" s="205" t="s">
        <v>10037</v>
      </c>
      <c r="E3246" s="202" t="s">
        <v>10038</v>
      </c>
      <c r="F3246" s="204" t="s">
        <v>10039</v>
      </c>
      <c r="G3246" s="204" t="s">
        <v>10040</v>
      </c>
      <c r="H3246" s="204" t="s">
        <v>6361</v>
      </c>
      <c r="I3246" s="204" t="s">
        <v>10041</v>
      </c>
      <c r="J3246" s="204" t="s">
        <v>6321</v>
      </c>
      <c r="K3246" s="204" t="s">
        <v>6321</v>
      </c>
      <c r="L3246" s="204" t="s">
        <v>6321</v>
      </c>
      <c r="M3246" s="204" t="s">
        <v>831</v>
      </c>
    </row>
    <row r="3247" spans="1:13" ht="45" x14ac:dyDescent="0.25">
      <c r="A3247" s="202" t="s">
        <v>11809</v>
      </c>
      <c r="B3247">
        <v>1370</v>
      </c>
      <c r="C3247" s="203" t="s">
        <v>11806</v>
      </c>
      <c r="D3247" s="205" t="s">
        <v>11807</v>
      </c>
      <c r="E3247" s="202" t="s">
        <v>11808</v>
      </c>
      <c r="F3247" s="204" t="s">
        <v>6824</v>
      </c>
      <c r="G3247" s="204" t="s">
        <v>6825</v>
      </c>
      <c r="H3247" s="204" t="s">
        <v>6473</v>
      </c>
      <c r="I3247" s="204" t="s">
        <v>6825</v>
      </c>
      <c r="J3247" s="204" t="s">
        <v>6321</v>
      </c>
      <c r="K3247" s="204" t="s">
        <v>6321</v>
      </c>
      <c r="L3247" s="204" t="s">
        <v>6321</v>
      </c>
      <c r="M3247" s="204" t="s">
        <v>831</v>
      </c>
    </row>
    <row r="3248" spans="1:13" ht="56.25" x14ac:dyDescent="0.25">
      <c r="A3248" s="206" t="s">
        <v>11803</v>
      </c>
      <c r="B3248">
        <v>1369</v>
      </c>
      <c r="C3248" s="207" t="s">
        <v>11800</v>
      </c>
      <c r="D3248" s="208" t="s">
        <v>11801</v>
      </c>
      <c r="E3248" s="206" t="s">
        <v>11802</v>
      </c>
      <c r="F3248" s="209" t="s">
        <v>11804</v>
      </c>
      <c r="G3248" s="209" t="s">
        <v>11805</v>
      </c>
      <c r="H3248" s="209" t="s">
        <v>7161</v>
      </c>
      <c r="I3248" s="209" t="s">
        <v>11805</v>
      </c>
      <c r="J3248" s="209" t="s">
        <v>6321</v>
      </c>
      <c r="K3248" s="209" t="s">
        <v>6321</v>
      </c>
      <c r="L3248" s="209" t="s">
        <v>6321</v>
      </c>
      <c r="M3248" s="209" t="s">
        <v>831</v>
      </c>
    </row>
    <row r="3249" spans="1:13" ht="180" x14ac:dyDescent="0.25">
      <c r="A3249" s="202" t="s">
        <v>14470</v>
      </c>
      <c r="B3249">
        <v>2089</v>
      </c>
      <c r="C3249" s="203" t="s">
        <v>14467</v>
      </c>
      <c r="D3249" s="205" t="s">
        <v>14468</v>
      </c>
      <c r="E3249" s="202" t="s">
        <v>14469</v>
      </c>
      <c r="F3249" s="204" t="s">
        <v>7010</v>
      </c>
      <c r="G3249" s="204" t="s">
        <v>7011</v>
      </c>
      <c r="H3249" s="204" t="s">
        <v>7012</v>
      </c>
      <c r="I3249" s="204" t="s">
        <v>7011</v>
      </c>
      <c r="J3249" s="204" t="s">
        <v>6321</v>
      </c>
      <c r="K3249" s="204" t="s">
        <v>6321</v>
      </c>
      <c r="L3249" s="204" t="s">
        <v>6321</v>
      </c>
      <c r="M3249" s="204" t="s">
        <v>831</v>
      </c>
    </row>
    <row r="3250" spans="1:13" ht="22.5" x14ac:dyDescent="0.25">
      <c r="A3250" s="206" t="s">
        <v>19329</v>
      </c>
      <c r="B3250">
        <v>3381</v>
      </c>
      <c r="C3250" s="207" t="s">
        <v>19326</v>
      </c>
      <c r="D3250" s="208" t="s">
        <v>19327</v>
      </c>
      <c r="E3250" s="206" t="s">
        <v>19328</v>
      </c>
      <c r="F3250" s="209" t="s">
        <v>6673</v>
      </c>
      <c r="G3250" s="209" t="s">
        <v>6674</v>
      </c>
      <c r="H3250" s="209" t="s">
        <v>6473</v>
      </c>
      <c r="I3250" s="209" t="s">
        <v>6674</v>
      </c>
      <c r="J3250" s="209" t="s">
        <v>6321</v>
      </c>
      <c r="K3250" s="209" t="s">
        <v>6321</v>
      </c>
      <c r="L3250" s="209" t="s">
        <v>6321</v>
      </c>
      <c r="M3250" s="209" t="s">
        <v>831</v>
      </c>
    </row>
    <row r="3251" spans="1:13" ht="56.25" x14ac:dyDescent="0.25">
      <c r="A3251" s="206" t="s">
        <v>18200</v>
      </c>
      <c r="B3251">
        <v>3099</v>
      </c>
      <c r="C3251" s="207" t="s">
        <v>18197</v>
      </c>
      <c r="D3251" s="208" t="s">
        <v>18198</v>
      </c>
      <c r="E3251" s="206" t="s">
        <v>18199</v>
      </c>
      <c r="F3251" s="209" t="s">
        <v>18201</v>
      </c>
      <c r="G3251" s="209" t="s">
        <v>18202</v>
      </c>
      <c r="H3251" s="209" t="s">
        <v>6746</v>
      </c>
      <c r="I3251" s="209" t="s">
        <v>18202</v>
      </c>
      <c r="J3251" s="209" t="s">
        <v>6321</v>
      </c>
      <c r="K3251" s="209" t="s">
        <v>6321</v>
      </c>
      <c r="L3251" s="209" t="s">
        <v>6321</v>
      </c>
      <c r="M3251" s="209" t="s">
        <v>831</v>
      </c>
    </row>
    <row r="3252" spans="1:13" ht="146.25" x14ac:dyDescent="0.25">
      <c r="A3252" s="206" t="s">
        <v>6321</v>
      </c>
      <c r="B3252">
        <v>2090</v>
      </c>
      <c r="C3252" s="207" t="s">
        <v>14471</v>
      </c>
      <c r="D3252" s="208" t="s">
        <v>14472</v>
      </c>
      <c r="E3252" s="206" t="s">
        <v>14473</v>
      </c>
      <c r="F3252" s="209" t="s">
        <v>6471</v>
      </c>
      <c r="G3252" s="209" t="s">
        <v>6472</v>
      </c>
      <c r="H3252" s="209" t="s">
        <v>6473</v>
      </c>
      <c r="I3252" s="209" t="s">
        <v>6321</v>
      </c>
      <c r="J3252" s="209" t="s">
        <v>6321</v>
      </c>
      <c r="K3252" s="209" t="s">
        <v>6321</v>
      </c>
      <c r="L3252" s="209" t="s">
        <v>6321</v>
      </c>
      <c r="M3252" s="209" t="s">
        <v>831</v>
      </c>
    </row>
    <row r="3253" spans="1:13" ht="78.75" x14ac:dyDescent="0.25">
      <c r="A3253" s="202" t="s">
        <v>14477</v>
      </c>
      <c r="B3253">
        <v>2091</v>
      </c>
      <c r="C3253" s="203" t="s">
        <v>14474</v>
      </c>
      <c r="D3253" s="205" t="s">
        <v>14475</v>
      </c>
      <c r="E3253" s="202" t="s">
        <v>14476</v>
      </c>
      <c r="F3253" s="204" t="s">
        <v>7581</v>
      </c>
      <c r="G3253" s="204" t="s">
        <v>7582</v>
      </c>
      <c r="H3253" s="204" t="s">
        <v>6473</v>
      </c>
      <c r="I3253" s="204" t="s">
        <v>7582</v>
      </c>
      <c r="J3253" s="204" t="s">
        <v>6321</v>
      </c>
      <c r="K3253" s="204" t="s">
        <v>6321</v>
      </c>
      <c r="L3253" s="204" t="s">
        <v>6321</v>
      </c>
      <c r="M3253" s="204" t="s">
        <v>831</v>
      </c>
    </row>
    <row r="3254" spans="1:13" ht="45" x14ac:dyDescent="0.25">
      <c r="A3254" s="202" t="s">
        <v>19333</v>
      </c>
      <c r="B3254">
        <v>3382</v>
      </c>
      <c r="C3254" s="203" t="s">
        <v>19330</v>
      </c>
      <c r="D3254" s="205" t="s">
        <v>19331</v>
      </c>
      <c r="E3254" s="202" t="s">
        <v>19332</v>
      </c>
      <c r="F3254" s="204" t="s">
        <v>19334</v>
      </c>
      <c r="G3254" s="204" t="s">
        <v>19335</v>
      </c>
      <c r="H3254" s="204" t="s">
        <v>6416</v>
      </c>
      <c r="I3254" s="204" t="s">
        <v>19335</v>
      </c>
      <c r="J3254" s="204" t="s">
        <v>6321</v>
      </c>
      <c r="K3254" s="204" t="s">
        <v>6321</v>
      </c>
      <c r="L3254" s="204" t="s">
        <v>6321</v>
      </c>
      <c r="M3254" s="204" t="s">
        <v>831</v>
      </c>
    </row>
    <row r="3255" spans="1:13" ht="101.25" x14ac:dyDescent="0.25">
      <c r="A3255" s="206" t="s">
        <v>8870</v>
      </c>
      <c r="B3255">
        <v>538</v>
      </c>
      <c r="C3255" s="207" t="s">
        <v>8867</v>
      </c>
      <c r="D3255" s="208" t="s">
        <v>8868</v>
      </c>
      <c r="E3255" s="206" t="s">
        <v>8869</v>
      </c>
      <c r="F3255" s="209" t="s">
        <v>6471</v>
      </c>
      <c r="G3255" s="209" t="s">
        <v>6472</v>
      </c>
      <c r="H3255" s="209" t="s">
        <v>6473</v>
      </c>
      <c r="I3255" s="209" t="s">
        <v>6472</v>
      </c>
      <c r="J3255" s="209" t="s">
        <v>6321</v>
      </c>
      <c r="K3255" s="209" t="s">
        <v>6321</v>
      </c>
      <c r="L3255" s="209" t="s">
        <v>6321</v>
      </c>
      <c r="M3255" s="209" t="s">
        <v>831</v>
      </c>
    </row>
    <row r="3256" spans="1:13" ht="56.25" x14ac:dyDescent="0.25">
      <c r="A3256" s="206" t="s">
        <v>6321</v>
      </c>
      <c r="B3256">
        <v>2092</v>
      </c>
      <c r="C3256" s="207" t="s">
        <v>14478</v>
      </c>
      <c r="D3256" s="208" t="s">
        <v>14479</v>
      </c>
      <c r="E3256" s="206" t="s">
        <v>14480</v>
      </c>
      <c r="F3256" s="209" t="s">
        <v>8320</v>
      </c>
      <c r="G3256" s="209" t="s">
        <v>8321</v>
      </c>
      <c r="H3256" s="209" t="s">
        <v>6321</v>
      </c>
      <c r="I3256" s="209" t="s">
        <v>8321</v>
      </c>
      <c r="J3256" s="209" t="s">
        <v>6321</v>
      </c>
      <c r="K3256" s="209" t="s">
        <v>6321</v>
      </c>
      <c r="L3256" s="209" t="s">
        <v>6321</v>
      </c>
      <c r="M3256" s="209" t="s">
        <v>831</v>
      </c>
    </row>
    <row r="3257" spans="1:13" ht="56.25" x14ac:dyDescent="0.25">
      <c r="A3257" s="202" t="s">
        <v>17108</v>
      </c>
      <c r="B3257">
        <v>2788</v>
      </c>
      <c r="C3257" s="203" t="s">
        <v>17105</v>
      </c>
      <c r="D3257" s="205" t="s">
        <v>17106</v>
      </c>
      <c r="E3257" s="202" t="s">
        <v>17107</v>
      </c>
      <c r="F3257" s="204" t="s">
        <v>6471</v>
      </c>
      <c r="G3257" s="204" t="s">
        <v>6472</v>
      </c>
      <c r="H3257" s="204" t="s">
        <v>6473</v>
      </c>
      <c r="I3257" s="204" t="s">
        <v>6472</v>
      </c>
      <c r="J3257" s="204" t="s">
        <v>6321</v>
      </c>
      <c r="K3257" s="204" t="s">
        <v>6321</v>
      </c>
      <c r="L3257" s="204" t="s">
        <v>6321</v>
      </c>
      <c r="M3257" s="204" t="s">
        <v>831</v>
      </c>
    </row>
    <row r="3258" spans="1:13" ht="213.75" x14ac:dyDescent="0.25">
      <c r="A3258" s="202" t="s">
        <v>14484</v>
      </c>
      <c r="B3258">
        <v>2093</v>
      </c>
      <c r="C3258" s="203" t="s">
        <v>14481</v>
      </c>
      <c r="D3258" s="205" t="s">
        <v>14482</v>
      </c>
      <c r="E3258" s="202" t="s">
        <v>14483</v>
      </c>
      <c r="F3258" s="204" t="s">
        <v>8332</v>
      </c>
      <c r="G3258" s="204" t="s">
        <v>8333</v>
      </c>
      <c r="H3258" s="204" t="s">
        <v>6473</v>
      </c>
      <c r="I3258" s="204" t="s">
        <v>8333</v>
      </c>
      <c r="J3258" s="204" t="s">
        <v>6321</v>
      </c>
      <c r="K3258" s="204" t="s">
        <v>6321</v>
      </c>
      <c r="L3258" s="204" t="s">
        <v>6321</v>
      </c>
      <c r="M3258" s="204" t="s">
        <v>831</v>
      </c>
    </row>
    <row r="3259" spans="1:13" ht="112.5" x14ac:dyDescent="0.25">
      <c r="A3259" s="206" t="s">
        <v>17201</v>
      </c>
      <c r="B3259">
        <v>2813</v>
      </c>
      <c r="C3259" s="207" t="s">
        <v>17198</v>
      </c>
      <c r="D3259" s="208" t="s">
        <v>17199</v>
      </c>
      <c r="E3259" s="206" t="s">
        <v>17200</v>
      </c>
      <c r="F3259" s="209" t="s">
        <v>6884</v>
      </c>
      <c r="G3259" s="209" t="s">
        <v>6885</v>
      </c>
      <c r="H3259" s="209" t="s">
        <v>6886</v>
      </c>
      <c r="I3259" s="209" t="s">
        <v>6885</v>
      </c>
      <c r="J3259" s="209" t="s">
        <v>6321</v>
      </c>
      <c r="K3259" s="209" t="s">
        <v>6321</v>
      </c>
      <c r="L3259" s="209" t="s">
        <v>6321</v>
      </c>
      <c r="M3259" s="209" t="s">
        <v>831</v>
      </c>
    </row>
    <row r="3260" spans="1:13" ht="90" x14ac:dyDescent="0.25">
      <c r="A3260" s="202" t="s">
        <v>10452</v>
      </c>
      <c r="B3260">
        <v>1047</v>
      </c>
      <c r="C3260" s="203" t="s">
        <v>10449</v>
      </c>
      <c r="D3260" s="205" t="s">
        <v>10450</v>
      </c>
      <c r="E3260" s="202" t="s">
        <v>10451</v>
      </c>
      <c r="F3260" s="204" t="s">
        <v>10453</v>
      </c>
      <c r="G3260" s="204" t="s">
        <v>10454</v>
      </c>
      <c r="H3260" s="204" t="s">
        <v>6473</v>
      </c>
      <c r="I3260" s="204" t="s">
        <v>10454</v>
      </c>
      <c r="J3260" s="204" t="s">
        <v>6321</v>
      </c>
      <c r="K3260" s="204" t="s">
        <v>6321</v>
      </c>
      <c r="L3260" s="204" t="s">
        <v>6321</v>
      </c>
      <c r="M3260" s="204" t="s">
        <v>831</v>
      </c>
    </row>
    <row r="3261" spans="1:13" ht="67.5" x14ac:dyDescent="0.25">
      <c r="A3261" s="206" t="s">
        <v>20245</v>
      </c>
      <c r="B3261">
        <v>3626</v>
      </c>
      <c r="C3261" s="207" t="s">
        <v>20242</v>
      </c>
      <c r="D3261" s="208" t="s">
        <v>20243</v>
      </c>
      <c r="E3261" s="206" t="s">
        <v>20244</v>
      </c>
      <c r="F3261" s="209" t="s">
        <v>20246</v>
      </c>
      <c r="G3261" s="209" t="s">
        <v>20247</v>
      </c>
      <c r="H3261" s="209" t="s">
        <v>6491</v>
      </c>
      <c r="I3261" s="209" t="s">
        <v>20247</v>
      </c>
      <c r="J3261" s="209" t="s">
        <v>6347</v>
      </c>
      <c r="K3261" s="209" t="s">
        <v>6321</v>
      </c>
      <c r="L3261" s="209" t="s">
        <v>6321</v>
      </c>
      <c r="M3261" s="209" t="s">
        <v>6330</v>
      </c>
    </row>
    <row r="3262" spans="1:13" ht="78.75" x14ac:dyDescent="0.25">
      <c r="A3262" s="202" t="s">
        <v>6321</v>
      </c>
      <c r="B3262">
        <v>2199</v>
      </c>
      <c r="C3262" s="203" t="s">
        <v>14896</v>
      </c>
      <c r="D3262" s="205" t="s">
        <v>14897</v>
      </c>
      <c r="E3262" s="202" t="s">
        <v>14898</v>
      </c>
      <c r="F3262" s="204" t="s">
        <v>10481</v>
      </c>
      <c r="G3262" s="204" t="s">
        <v>10482</v>
      </c>
      <c r="H3262" s="204" t="s">
        <v>6578</v>
      </c>
      <c r="I3262" s="204" t="s">
        <v>10482</v>
      </c>
      <c r="J3262" s="204" t="s">
        <v>6321</v>
      </c>
      <c r="K3262" s="204" t="s">
        <v>6321</v>
      </c>
      <c r="L3262" s="204" t="s">
        <v>6321</v>
      </c>
      <c r="M3262" s="204" t="s">
        <v>831</v>
      </c>
    </row>
    <row r="3263" spans="1:13" ht="33.75" x14ac:dyDescent="0.25">
      <c r="A3263" s="206" t="s">
        <v>19339</v>
      </c>
      <c r="B3263">
        <v>3383</v>
      </c>
      <c r="C3263" s="207" t="s">
        <v>19336</v>
      </c>
      <c r="D3263" s="208" t="s">
        <v>19337</v>
      </c>
      <c r="E3263" s="206" t="s">
        <v>19338</v>
      </c>
      <c r="F3263" s="209" t="s">
        <v>8858</v>
      </c>
      <c r="G3263" s="209" t="s">
        <v>8859</v>
      </c>
      <c r="H3263" s="209" t="s">
        <v>6439</v>
      </c>
      <c r="I3263" s="209" t="s">
        <v>8859</v>
      </c>
      <c r="J3263" s="209" t="s">
        <v>6321</v>
      </c>
      <c r="K3263" s="209" t="s">
        <v>6321</v>
      </c>
      <c r="L3263" s="209" t="s">
        <v>6321</v>
      </c>
      <c r="M3263" s="209" t="s">
        <v>831</v>
      </c>
    </row>
    <row r="3264" spans="1:13" ht="33.75" x14ac:dyDescent="0.25">
      <c r="A3264" s="206" t="s">
        <v>7534</v>
      </c>
      <c r="B3264">
        <v>244</v>
      </c>
      <c r="C3264" s="207" t="s">
        <v>7531</v>
      </c>
      <c r="D3264" s="208" t="s">
        <v>7532</v>
      </c>
      <c r="E3264" s="206" t="s">
        <v>7533</v>
      </c>
      <c r="F3264" s="209" t="s">
        <v>7306</v>
      </c>
      <c r="G3264" s="209" t="s">
        <v>7258</v>
      </c>
      <c r="H3264" s="209" t="s">
        <v>6886</v>
      </c>
      <c r="I3264" s="209" t="s">
        <v>7258</v>
      </c>
      <c r="J3264" s="209" t="s">
        <v>6321</v>
      </c>
      <c r="K3264" s="209" t="s">
        <v>6321</v>
      </c>
      <c r="L3264" s="209" t="s">
        <v>6321</v>
      </c>
      <c r="M3264" s="209" t="s">
        <v>831</v>
      </c>
    </row>
    <row r="3265" spans="1:13" ht="67.5" x14ac:dyDescent="0.25">
      <c r="A3265" s="206" t="s">
        <v>8362</v>
      </c>
      <c r="B3265">
        <v>432</v>
      </c>
      <c r="C3265" s="207" t="s">
        <v>8359</v>
      </c>
      <c r="D3265" s="208" t="s">
        <v>8360</v>
      </c>
      <c r="E3265" s="206" t="s">
        <v>8361</v>
      </c>
      <c r="F3265" s="209" t="s">
        <v>6484</v>
      </c>
      <c r="G3265" s="209" t="s">
        <v>6485</v>
      </c>
      <c r="H3265" s="209" t="s">
        <v>6321</v>
      </c>
      <c r="I3265" s="209" t="s">
        <v>6485</v>
      </c>
      <c r="J3265" s="209" t="s">
        <v>6321</v>
      </c>
      <c r="K3265" s="209" t="s">
        <v>6321</v>
      </c>
      <c r="L3265" s="209" t="s">
        <v>6321</v>
      </c>
      <c r="M3265" s="209" t="s">
        <v>831</v>
      </c>
    </row>
    <row r="3266" spans="1:13" ht="67.5" x14ac:dyDescent="0.25">
      <c r="A3266" s="202" t="s">
        <v>14635</v>
      </c>
      <c r="B3266">
        <v>2133</v>
      </c>
      <c r="C3266" s="203" t="s">
        <v>14632</v>
      </c>
      <c r="D3266" s="205" t="s">
        <v>14633</v>
      </c>
      <c r="E3266" s="202" t="s">
        <v>14634</v>
      </c>
      <c r="F3266" s="204" t="s">
        <v>11961</v>
      </c>
      <c r="G3266" s="204" t="s">
        <v>11962</v>
      </c>
      <c r="H3266" s="204" t="s">
        <v>6578</v>
      </c>
      <c r="I3266" s="204" t="s">
        <v>11963</v>
      </c>
      <c r="J3266" s="204" t="s">
        <v>6321</v>
      </c>
      <c r="K3266" s="204" t="s">
        <v>6321</v>
      </c>
      <c r="L3266" s="204" t="s">
        <v>6321</v>
      </c>
      <c r="M3266" s="204" t="s">
        <v>831</v>
      </c>
    </row>
    <row r="3267" spans="1:13" ht="45" x14ac:dyDescent="0.25">
      <c r="A3267" s="202" t="s">
        <v>19343</v>
      </c>
      <c r="B3267">
        <v>3384</v>
      </c>
      <c r="C3267" s="203" t="s">
        <v>19340</v>
      </c>
      <c r="D3267" s="205" t="s">
        <v>19341</v>
      </c>
      <c r="E3267" s="202" t="s">
        <v>19342</v>
      </c>
      <c r="F3267" s="204" t="s">
        <v>19344</v>
      </c>
      <c r="G3267" s="204" t="s">
        <v>19345</v>
      </c>
      <c r="H3267" s="204" t="s">
        <v>6998</v>
      </c>
      <c r="I3267" s="204" t="s">
        <v>19345</v>
      </c>
      <c r="J3267" s="204" t="s">
        <v>6321</v>
      </c>
      <c r="K3267" s="204" t="s">
        <v>6321</v>
      </c>
      <c r="L3267" s="204" t="s">
        <v>6321</v>
      </c>
      <c r="M3267" s="204" t="s">
        <v>831</v>
      </c>
    </row>
    <row r="3268" spans="1:13" ht="67.5" x14ac:dyDescent="0.25">
      <c r="A3268" s="206" t="s">
        <v>19349</v>
      </c>
      <c r="B3268">
        <v>3385</v>
      </c>
      <c r="C3268" s="207" t="s">
        <v>19346</v>
      </c>
      <c r="D3268" s="208" t="s">
        <v>19347</v>
      </c>
      <c r="E3268" s="206" t="s">
        <v>19348</v>
      </c>
      <c r="F3268" s="209" t="s">
        <v>19350</v>
      </c>
      <c r="G3268" s="209" t="s">
        <v>19351</v>
      </c>
      <c r="H3268" s="209" t="s">
        <v>6578</v>
      </c>
      <c r="I3268" s="209" t="s">
        <v>19351</v>
      </c>
      <c r="J3268" s="209" t="s">
        <v>6321</v>
      </c>
      <c r="K3268" s="209" t="s">
        <v>6321</v>
      </c>
      <c r="L3268" s="209" t="s">
        <v>6321</v>
      </c>
      <c r="M3268" s="209" t="s">
        <v>831</v>
      </c>
    </row>
    <row r="3269" spans="1:13" ht="78.75" x14ac:dyDescent="0.25">
      <c r="A3269" s="206" t="s">
        <v>16679</v>
      </c>
      <c r="B3269">
        <v>2685</v>
      </c>
      <c r="C3269" s="207" t="s">
        <v>16676</v>
      </c>
      <c r="D3269" s="208" t="s">
        <v>16677</v>
      </c>
      <c r="E3269" s="206" t="s">
        <v>16678</v>
      </c>
      <c r="F3269" s="209" t="s">
        <v>16680</v>
      </c>
      <c r="G3269" s="209" t="s">
        <v>16681</v>
      </c>
      <c r="H3269" s="209" t="s">
        <v>6634</v>
      </c>
      <c r="I3269" s="209" t="s">
        <v>16682</v>
      </c>
      <c r="J3269" s="209" t="s">
        <v>8371</v>
      </c>
      <c r="K3269" s="209" t="s">
        <v>6321</v>
      </c>
      <c r="L3269" s="209" t="s">
        <v>6321</v>
      </c>
      <c r="M3269" s="209" t="s">
        <v>831</v>
      </c>
    </row>
    <row r="3270" spans="1:13" ht="67.5" x14ac:dyDescent="0.25">
      <c r="A3270" s="206" t="s">
        <v>14488</v>
      </c>
      <c r="B3270">
        <v>2094</v>
      </c>
      <c r="C3270" s="207" t="s">
        <v>14485</v>
      </c>
      <c r="D3270" s="208" t="s">
        <v>14486</v>
      </c>
      <c r="E3270" s="206" t="s">
        <v>14487</v>
      </c>
      <c r="F3270" s="209" t="s">
        <v>6484</v>
      </c>
      <c r="G3270" s="209" t="s">
        <v>6485</v>
      </c>
      <c r="H3270" s="209" t="s">
        <v>6321</v>
      </c>
      <c r="I3270" s="209" t="s">
        <v>6485</v>
      </c>
      <c r="J3270" s="209" t="s">
        <v>6321</v>
      </c>
      <c r="K3270" s="209" t="s">
        <v>6321</v>
      </c>
      <c r="L3270" s="209" t="s">
        <v>6321</v>
      </c>
      <c r="M3270" s="209" t="s">
        <v>831</v>
      </c>
    </row>
    <row r="3271" spans="1:13" ht="101.25" x14ac:dyDescent="0.25">
      <c r="A3271" s="206" t="s">
        <v>17104</v>
      </c>
      <c r="B3271">
        <v>2787</v>
      </c>
      <c r="C3271" s="207" t="s">
        <v>17101</v>
      </c>
      <c r="D3271" s="208" t="s">
        <v>17102</v>
      </c>
      <c r="E3271" s="206" t="s">
        <v>17103</v>
      </c>
      <c r="F3271" s="209" t="s">
        <v>6884</v>
      </c>
      <c r="G3271" s="209" t="s">
        <v>6885</v>
      </c>
      <c r="H3271" s="209" t="s">
        <v>6886</v>
      </c>
      <c r="I3271" s="209" t="s">
        <v>6885</v>
      </c>
      <c r="J3271" s="209" t="s">
        <v>6321</v>
      </c>
      <c r="K3271" s="209" t="s">
        <v>6321</v>
      </c>
      <c r="L3271" s="209" t="s">
        <v>6321</v>
      </c>
      <c r="M3271" s="209" t="s">
        <v>831</v>
      </c>
    </row>
    <row r="3272" spans="1:13" ht="33.75" x14ac:dyDescent="0.25">
      <c r="A3272" s="206" t="s">
        <v>12917</v>
      </c>
      <c r="B3272">
        <v>1665</v>
      </c>
      <c r="C3272" s="207" t="s">
        <v>12914</v>
      </c>
      <c r="D3272" s="208" t="s">
        <v>12915</v>
      </c>
      <c r="E3272" s="206" t="s">
        <v>12916</v>
      </c>
      <c r="F3272" s="209" t="s">
        <v>8320</v>
      </c>
      <c r="G3272" s="209" t="s">
        <v>8321</v>
      </c>
      <c r="H3272" s="209" t="s">
        <v>6321</v>
      </c>
      <c r="I3272" s="209" t="s">
        <v>8321</v>
      </c>
      <c r="J3272" s="209" t="s">
        <v>6321</v>
      </c>
      <c r="K3272" s="209" t="s">
        <v>6321</v>
      </c>
      <c r="L3272" s="209" t="s">
        <v>6321</v>
      </c>
      <c r="M3272" s="209" t="s">
        <v>831</v>
      </c>
    </row>
    <row r="3273" spans="1:13" ht="56.25" x14ac:dyDescent="0.25">
      <c r="A3273" s="206" t="s">
        <v>15214</v>
      </c>
      <c r="B3273">
        <v>2278</v>
      </c>
      <c r="C3273" s="207" t="s">
        <v>15211</v>
      </c>
      <c r="D3273" s="208" t="s">
        <v>15212</v>
      </c>
      <c r="E3273" s="206" t="s">
        <v>15213</v>
      </c>
      <c r="F3273" s="209" t="s">
        <v>6484</v>
      </c>
      <c r="G3273" s="209" t="s">
        <v>6485</v>
      </c>
      <c r="H3273" s="209" t="s">
        <v>6321</v>
      </c>
      <c r="I3273" s="209" t="s">
        <v>6485</v>
      </c>
      <c r="J3273" s="209" t="s">
        <v>6321</v>
      </c>
      <c r="K3273" s="209" t="s">
        <v>6321</v>
      </c>
      <c r="L3273" s="209" t="s">
        <v>6321</v>
      </c>
      <c r="M3273" s="209" t="s">
        <v>831</v>
      </c>
    </row>
    <row r="3274" spans="1:13" ht="56.25" x14ac:dyDescent="0.25">
      <c r="A3274" s="206" t="s">
        <v>12977</v>
      </c>
      <c r="B3274">
        <v>1679</v>
      </c>
      <c r="C3274" s="207" t="s">
        <v>12974</v>
      </c>
      <c r="D3274" s="208" t="s">
        <v>12975</v>
      </c>
      <c r="E3274" s="206" t="s">
        <v>12976</v>
      </c>
      <c r="F3274" s="209" t="s">
        <v>7010</v>
      </c>
      <c r="G3274" s="209" t="s">
        <v>7011</v>
      </c>
      <c r="H3274" s="209" t="s">
        <v>7012</v>
      </c>
      <c r="I3274" s="209" t="s">
        <v>7011</v>
      </c>
      <c r="J3274" s="209" t="s">
        <v>6321</v>
      </c>
      <c r="K3274" s="209" t="s">
        <v>6321</v>
      </c>
      <c r="L3274" s="209" t="s">
        <v>6321</v>
      </c>
      <c r="M3274" s="209" t="s">
        <v>831</v>
      </c>
    </row>
    <row r="3275" spans="1:13" ht="191.25" x14ac:dyDescent="0.25">
      <c r="A3275" s="206" t="s">
        <v>6321</v>
      </c>
      <c r="B3275">
        <v>1351</v>
      </c>
      <c r="C3275" s="207" t="s">
        <v>11730</v>
      </c>
      <c r="D3275" s="208" t="s">
        <v>11731</v>
      </c>
      <c r="E3275" s="206" t="s">
        <v>11732</v>
      </c>
      <c r="F3275" s="209" t="s">
        <v>6484</v>
      </c>
      <c r="G3275" s="209" t="s">
        <v>6485</v>
      </c>
      <c r="H3275" s="209" t="s">
        <v>6321</v>
      </c>
      <c r="I3275" s="209" t="s">
        <v>6485</v>
      </c>
      <c r="J3275" s="209" t="s">
        <v>6321</v>
      </c>
      <c r="K3275" s="209" t="s">
        <v>6321</v>
      </c>
      <c r="L3275" s="209" t="s">
        <v>6321</v>
      </c>
      <c r="M3275" s="209" t="s">
        <v>831</v>
      </c>
    </row>
    <row r="3276" spans="1:13" ht="33.75" x14ac:dyDescent="0.25">
      <c r="A3276" s="206" t="s">
        <v>19442</v>
      </c>
      <c r="B3276">
        <v>3405</v>
      </c>
      <c r="C3276" s="207" t="s">
        <v>19439</v>
      </c>
      <c r="D3276" s="208" t="s">
        <v>19440</v>
      </c>
      <c r="E3276" s="206" t="s">
        <v>19441</v>
      </c>
      <c r="F3276" s="209" t="s">
        <v>8267</v>
      </c>
      <c r="G3276" s="209" t="s">
        <v>8268</v>
      </c>
      <c r="H3276" s="209" t="s">
        <v>6480</v>
      </c>
      <c r="I3276" s="209" t="s">
        <v>8268</v>
      </c>
      <c r="J3276" s="209" t="s">
        <v>6321</v>
      </c>
      <c r="K3276" s="209" t="s">
        <v>7040</v>
      </c>
      <c r="L3276" s="209" t="s">
        <v>6321</v>
      </c>
      <c r="M3276" s="209" t="s">
        <v>831</v>
      </c>
    </row>
    <row r="3277" spans="1:13" ht="101.25" x14ac:dyDescent="0.25">
      <c r="A3277" s="206" t="s">
        <v>6321</v>
      </c>
      <c r="B3277">
        <v>1599</v>
      </c>
      <c r="C3277" s="207" t="s">
        <v>12637</v>
      </c>
      <c r="D3277" s="208" t="s">
        <v>12638</v>
      </c>
      <c r="E3277" s="206" t="s">
        <v>12639</v>
      </c>
      <c r="F3277" s="209" t="s">
        <v>8858</v>
      </c>
      <c r="G3277" s="209" t="s">
        <v>8859</v>
      </c>
      <c r="H3277" s="209" t="s">
        <v>6439</v>
      </c>
      <c r="I3277" s="209" t="s">
        <v>8859</v>
      </c>
      <c r="J3277" s="209" t="s">
        <v>6321</v>
      </c>
      <c r="K3277" s="209" t="s">
        <v>6321</v>
      </c>
      <c r="L3277" s="209" t="s">
        <v>6321</v>
      </c>
      <c r="M3277" s="209" t="s">
        <v>831</v>
      </c>
    </row>
    <row r="3278" spans="1:13" ht="67.5" x14ac:dyDescent="0.25">
      <c r="A3278" s="227" t="s">
        <v>31264</v>
      </c>
      <c r="B3278">
        <v>3095</v>
      </c>
      <c r="C3278" s="207" t="s">
        <v>18180</v>
      </c>
      <c r="D3278" s="208" t="s">
        <v>18181</v>
      </c>
      <c r="E3278" s="206" t="s">
        <v>18182</v>
      </c>
      <c r="F3278" s="209" t="s">
        <v>18142</v>
      </c>
      <c r="G3278" s="209" t="s">
        <v>18143</v>
      </c>
      <c r="H3278" s="209" t="s">
        <v>7182</v>
      </c>
      <c r="I3278" s="209" t="s">
        <v>18143</v>
      </c>
      <c r="J3278" s="209" t="s">
        <v>6321</v>
      </c>
      <c r="K3278" s="209" t="s">
        <v>6321</v>
      </c>
      <c r="L3278" s="209" t="s">
        <v>6321</v>
      </c>
      <c r="M3278" s="209" t="s">
        <v>831</v>
      </c>
    </row>
    <row r="3279" spans="1:13" ht="56.25" x14ac:dyDescent="0.25">
      <c r="A3279" s="202" t="s">
        <v>6321</v>
      </c>
      <c r="B3279">
        <v>1352</v>
      </c>
      <c r="C3279" s="203" t="s">
        <v>11733</v>
      </c>
      <c r="D3279" s="205" t="s">
        <v>11734</v>
      </c>
      <c r="E3279" s="202" t="s">
        <v>11735</v>
      </c>
      <c r="F3279" s="204" t="s">
        <v>7466</v>
      </c>
      <c r="G3279" s="204" t="s">
        <v>7467</v>
      </c>
      <c r="H3279" s="204" t="s">
        <v>7039</v>
      </c>
      <c r="I3279" s="204" t="s">
        <v>7467</v>
      </c>
      <c r="J3279" s="204" t="s">
        <v>6321</v>
      </c>
      <c r="K3279" s="204" t="s">
        <v>6321</v>
      </c>
      <c r="L3279" s="204" t="s">
        <v>6321</v>
      </c>
      <c r="M3279" s="204" t="s">
        <v>831</v>
      </c>
    </row>
    <row r="3280" spans="1:13" ht="90" x14ac:dyDescent="0.25">
      <c r="A3280" s="202"/>
      <c r="B3280">
        <v>3414</v>
      </c>
      <c r="C3280" s="203" t="s">
        <v>19480</v>
      </c>
      <c r="D3280" s="205" t="s">
        <v>19481</v>
      </c>
      <c r="E3280" s="202" t="s">
        <v>19482</v>
      </c>
      <c r="F3280" s="204" t="s">
        <v>6471</v>
      </c>
      <c r="G3280" s="204" t="s">
        <v>6472</v>
      </c>
      <c r="H3280" s="204" t="s">
        <v>6473</v>
      </c>
      <c r="I3280" s="204" t="s">
        <v>6472</v>
      </c>
      <c r="J3280" s="204" t="s">
        <v>6321</v>
      </c>
      <c r="K3280" s="204" t="s">
        <v>6321</v>
      </c>
      <c r="L3280" s="204" t="s">
        <v>6321</v>
      </c>
      <c r="M3280" s="204" t="s">
        <v>6363</v>
      </c>
    </row>
    <row r="3281" spans="1:13" ht="157.5" x14ac:dyDescent="0.25">
      <c r="A3281" s="218" t="s">
        <v>31265</v>
      </c>
      <c r="B3281">
        <v>2095</v>
      </c>
      <c r="C3281" s="203" t="s">
        <v>14489</v>
      </c>
      <c r="D3281" s="205" t="s">
        <v>14490</v>
      </c>
      <c r="E3281" s="202" t="s">
        <v>14491</v>
      </c>
      <c r="F3281" s="204" t="s">
        <v>10467</v>
      </c>
      <c r="G3281" s="204" t="s">
        <v>10468</v>
      </c>
      <c r="H3281" s="204" t="s">
        <v>6439</v>
      </c>
      <c r="I3281" s="204" t="s">
        <v>10469</v>
      </c>
      <c r="J3281" s="204" t="s">
        <v>6321</v>
      </c>
      <c r="K3281" s="204" t="s">
        <v>6321</v>
      </c>
      <c r="L3281" s="204" t="s">
        <v>6321</v>
      </c>
      <c r="M3281" s="204" t="s">
        <v>831</v>
      </c>
    </row>
    <row r="3282" spans="1:13" ht="45" x14ac:dyDescent="0.25">
      <c r="A3282" s="202" t="s">
        <v>20216</v>
      </c>
      <c r="B3282">
        <v>3621</v>
      </c>
      <c r="C3282" s="203" t="s">
        <v>20213</v>
      </c>
      <c r="D3282" s="205" t="s">
        <v>20214</v>
      </c>
      <c r="E3282" s="202" t="s">
        <v>20215</v>
      </c>
      <c r="F3282" s="204" t="s">
        <v>20217</v>
      </c>
      <c r="G3282" s="204" t="s">
        <v>20218</v>
      </c>
      <c r="H3282" s="204" t="s">
        <v>6427</v>
      </c>
      <c r="I3282" s="204" t="s">
        <v>20218</v>
      </c>
      <c r="J3282" s="204" t="s">
        <v>6347</v>
      </c>
      <c r="K3282" s="204" t="s">
        <v>6321</v>
      </c>
      <c r="L3282" s="204" t="s">
        <v>6321</v>
      </c>
      <c r="M3282" s="204" t="s">
        <v>6330</v>
      </c>
    </row>
    <row r="3283" spans="1:13" ht="56.25" x14ac:dyDescent="0.25">
      <c r="A3283" s="202" t="s">
        <v>18224</v>
      </c>
      <c r="B3283">
        <v>3104</v>
      </c>
      <c r="C3283" s="203" t="s">
        <v>18221</v>
      </c>
      <c r="D3283" s="205" t="s">
        <v>18222</v>
      </c>
      <c r="E3283" s="202" t="s">
        <v>18223</v>
      </c>
      <c r="F3283" s="204" t="s">
        <v>6689</v>
      </c>
      <c r="G3283" s="204" t="s">
        <v>6690</v>
      </c>
      <c r="H3283" s="204" t="s">
        <v>6691</v>
      </c>
      <c r="I3283" s="204" t="s">
        <v>6692</v>
      </c>
      <c r="J3283" s="204" t="s">
        <v>6321</v>
      </c>
      <c r="K3283" s="204" t="s">
        <v>6321</v>
      </c>
      <c r="L3283" s="204" t="s">
        <v>6321</v>
      </c>
      <c r="M3283" s="204" t="s">
        <v>831</v>
      </c>
    </row>
    <row r="3284" spans="1:13" ht="56.25" x14ac:dyDescent="0.25">
      <c r="A3284" s="202" t="s">
        <v>19355</v>
      </c>
      <c r="B3284">
        <v>3386</v>
      </c>
      <c r="C3284" s="203" t="s">
        <v>19352</v>
      </c>
      <c r="D3284" s="205" t="s">
        <v>19353</v>
      </c>
      <c r="E3284" s="202" t="s">
        <v>19354</v>
      </c>
      <c r="F3284" s="204" t="s">
        <v>7839</v>
      </c>
      <c r="G3284" s="204" t="s">
        <v>19356</v>
      </c>
      <c r="H3284" s="204" t="s">
        <v>6536</v>
      </c>
      <c r="I3284" s="204" t="s">
        <v>19357</v>
      </c>
      <c r="J3284" s="204" t="s">
        <v>6321</v>
      </c>
      <c r="K3284" s="204" t="s">
        <v>6321</v>
      </c>
      <c r="L3284" s="204" t="s">
        <v>6321</v>
      </c>
      <c r="M3284" s="204" t="s">
        <v>831</v>
      </c>
    </row>
    <row r="3285" spans="1:13" ht="56.25" x14ac:dyDescent="0.25">
      <c r="A3285" s="202" t="s">
        <v>17041</v>
      </c>
      <c r="B3285">
        <v>2772</v>
      </c>
      <c r="C3285" s="203" t="s">
        <v>17038</v>
      </c>
      <c r="D3285" s="205" t="s">
        <v>17039</v>
      </c>
      <c r="E3285" s="202" t="s">
        <v>17040</v>
      </c>
      <c r="F3285" s="204" t="s">
        <v>17042</v>
      </c>
      <c r="G3285" s="204" t="s">
        <v>17043</v>
      </c>
      <c r="H3285" s="204" t="s">
        <v>6522</v>
      </c>
      <c r="I3285" s="204" t="s">
        <v>17044</v>
      </c>
      <c r="J3285" s="204" t="s">
        <v>6321</v>
      </c>
      <c r="K3285" s="204" t="s">
        <v>6321</v>
      </c>
      <c r="L3285" s="204" t="s">
        <v>6321</v>
      </c>
      <c r="M3285" s="204" t="s">
        <v>831</v>
      </c>
    </row>
    <row r="3286" spans="1:13" ht="78.75" x14ac:dyDescent="0.25">
      <c r="A3286" s="206" t="s">
        <v>17048</v>
      </c>
      <c r="B3286">
        <v>2773</v>
      </c>
      <c r="C3286" s="207" t="s">
        <v>17045</v>
      </c>
      <c r="D3286" s="208" t="s">
        <v>17046</v>
      </c>
      <c r="E3286" s="206" t="s">
        <v>17047</v>
      </c>
      <c r="F3286" s="209" t="s">
        <v>17049</v>
      </c>
      <c r="G3286" s="209" t="s">
        <v>17050</v>
      </c>
      <c r="H3286" s="209" t="s">
        <v>6522</v>
      </c>
      <c r="I3286" s="209" t="s">
        <v>17051</v>
      </c>
      <c r="J3286" s="209" t="s">
        <v>6321</v>
      </c>
      <c r="K3286" s="209" t="s">
        <v>6321</v>
      </c>
      <c r="L3286" s="209" t="s">
        <v>6321</v>
      </c>
      <c r="M3286" s="209" t="s">
        <v>831</v>
      </c>
    </row>
    <row r="3287" spans="1:13" ht="45" x14ac:dyDescent="0.25">
      <c r="A3287" s="202" t="s">
        <v>14784</v>
      </c>
      <c r="B3287">
        <v>2169</v>
      </c>
      <c r="C3287" s="203" t="s">
        <v>14781</v>
      </c>
      <c r="D3287" s="205" t="s">
        <v>14782</v>
      </c>
      <c r="E3287" s="202" t="s">
        <v>14783</v>
      </c>
      <c r="F3287" s="204" t="s">
        <v>13817</v>
      </c>
      <c r="G3287" s="204" t="s">
        <v>9056</v>
      </c>
      <c r="H3287" s="204" t="s">
        <v>6480</v>
      </c>
      <c r="I3287" s="204" t="s">
        <v>9056</v>
      </c>
      <c r="J3287" s="204" t="s">
        <v>6321</v>
      </c>
      <c r="K3287" s="204" t="s">
        <v>6321</v>
      </c>
      <c r="L3287" s="204" t="s">
        <v>6321</v>
      </c>
      <c r="M3287" s="204" t="s">
        <v>831</v>
      </c>
    </row>
    <row r="3288" spans="1:13" ht="33.75" x14ac:dyDescent="0.25">
      <c r="A3288" s="206" t="s">
        <v>14495</v>
      </c>
      <c r="B3288">
        <v>2096</v>
      </c>
      <c r="C3288" s="207" t="s">
        <v>14492</v>
      </c>
      <c r="D3288" s="208" t="s">
        <v>14493</v>
      </c>
      <c r="E3288" s="206" t="s">
        <v>14494</v>
      </c>
      <c r="F3288" s="209" t="s">
        <v>6484</v>
      </c>
      <c r="G3288" s="209" t="s">
        <v>6485</v>
      </c>
      <c r="H3288" s="209" t="s">
        <v>6321</v>
      </c>
      <c r="I3288" s="209" t="s">
        <v>6485</v>
      </c>
      <c r="J3288" s="209" t="s">
        <v>6321</v>
      </c>
      <c r="K3288" s="209" t="s">
        <v>6321</v>
      </c>
      <c r="L3288" s="209" t="s">
        <v>6321</v>
      </c>
      <c r="M3288" s="209" t="s">
        <v>831</v>
      </c>
    </row>
    <row r="3289" spans="1:13" ht="78.75" x14ac:dyDescent="0.25">
      <c r="A3289" s="202" t="s">
        <v>6321</v>
      </c>
      <c r="B3289">
        <v>2097</v>
      </c>
      <c r="C3289" s="203" t="s">
        <v>14496</v>
      </c>
      <c r="D3289" s="205" t="s">
        <v>14497</v>
      </c>
      <c r="E3289" s="202" t="s">
        <v>14498</v>
      </c>
      <c r="F3289" s="204" t="s">
        <v>7561</v>
      </c>
      <c r="G3289" s="204" t="s">
        <v>7562</v>
      </c>
      <c r="H3289" s="204" t="s">
        <v>7039</v>
      </c>
      <c r="I3289" s="204" t="s">
        <v>7563</v>
      </c>
      <c r="J3289" s="204" t="s">
        <v>6321</v>
      </c>
      <c r="K3289" s="204" t="s">
        <v>6321</v>
      </c>
      <c r="L3289" s="204" t="s">
        <v>6321</v>
      </c>
      <c r="M3289" s="204" t="s">
        <v>831</v>
      </c>
    </row>
    <row r="3290" spans="1:13" ht="112.5" x14ac:dyDescent="0.25">
      <c r="A3290" s="206" t="s">
        <v>6321</v>
      </c>
      <c r="B3290">
        <v>2098</v>
      </c>
      <c r="C3290" s="207" t="s">
        <v>14499</v>
      </c>
      <c r="D3290" s="208" t="s">
        <v>14500</v>
      </c>
      <c r="E3290" s="206" t="s">
        <v>14501</v>
      </c>
      <c r="F3290" s="209" t="s">
        <v>8875</v>
      </c>
      <c r="G3290" s="209" t="s">
        <v>8876</v>
      </c>
      <c r="H3290" s="209" t="s">
        <v>6578</v>
      </c>
      <c r="I3290" s="209" t="s">
        <v>8876</v>
      </c>
      <c r="J3290" s="209" t="s">
        <v>6321</v>
      </c>
      <c r="K3290" s="209" t="s">
        <v>6321</v>
      </c>
      <c r="L3290" s="209" t="s">
        <v>6321</v>
      </c>
      <c r="M3290" s="209" t="s">
        <v>831</v>
      </c>
    </row>
    <row r="3291" spans="1:13" ht="33.75" x14ac:dyDescent="0.25">
      <c r="A3291" s="202" t="s">
        <v>6321</v>
      </c>
      <c r="B3291">
        <v>2099</v>
      </c>
      <c r="C3291" s="203" t="s">
        <v>14502</v>
      </c>
      <c r="D3291" s="205" t="s">
        <v>14503</v>
      </c>
      <c r="E3291" s="202" t="s">
        <v>14504</v>
      </c>
      <c r="F3291" s="204" t="s">
        <v>6471</v>
      </c>
      <c r="G3291" s="204" t="s">
        <v>6472</v>
      </c>
      <c r="H3291" s="204" t="s">
        <v>6473</v>
      </c>
      <c r="I3291" s="204" t="s">
        <v>6472</v>
      </c>
      <c r="J3291" s="204" t="s">
        <v>6321</v>
      </c>
      <c r="K3291" s="204" t="s">
        <v>6321</v>
      </c>
      <c r="L3291" s="204" t="s">
        <v>6321</v>
      </c>
      <c r="M3291" s="204" t="s">
        <v>831</v>
      </c>
    </row>
    <row r="3292" spans="1:13" ht="78.75" x14ac:dyDescent="0.25">
      <c r="A3292" s="202" t="s">
        <v>20491</v>
      </c>
      <c r="B3292">
        <v>3689</v>
      </c>
      <c r="C3292" s="203" t="s">
        <v>20488</v>
      </c>
      <c r="D3292" s="205" t="s">
        <v>20489</v>
      </c>
      <c r="E3292" s="202" t="s">
        <v>20490</v>
      </c>
      <c r="F3292" s="204" t="s">
        <v>6437</v>
      </c>
      <c r="G3292" s="204" t="s">
        <v>6438</v>
      </c>
      <c r="H3292" s="204" t="s">
        <v>6439</v>
      </c>
      <c r="I3292" s="204" t="s">
        <v>6440</v>
      </c>
      <c r="J3292" s="204" t="s">
        <v>6321</v>
      </c>
      <c r="K3292" s="204" t="s">
        <v>6321</v>
      </c>
      <c r="L3292" s="204" t="s">
        <v>6321</v>
      </c>
      <c r="M3292" s="204" t="s">
        <v>831</v>
      </c>
    </row>
    <row r="3293" spans="1:13" ht="33.75" x14ac:dyDescent="0.25">
      <c r="A3293" s="206" t="s">
        <v>20621</v>
      </c>
      <c r="B3293">
        <v>3722</v>
      </c>
      <c r="C3293" s="207" t="s">
        <v>20618</v>
      </c>
      <c r="D3293" s="208" t="s">
        <v>20619</v>
      </c>
      <c r="E3293" s="206" t="s">
        <v>20620</v>
      </c>
      <c r="F3293" s="209" t="s">
        <v>7581</v>
      </c>
      <c r="G3293" s="209" t="s">
        <v>7582</v>
      </c>
      <c r="H3293" s="209" t="s">
        <v>6473</v>
      </c>
      <c r="I3293" s="209" t="s">
        <v>7582</v>
      </c>
      <c r="J3293" s="209" t="s">
        <v>6321</v>
      </c>
      <c r="K3293" s="209" t="s">
        <v>6321</v>
      </c>
      <c r="L3293" s="209" t="s">
        <v>6321</v>
      </c>
      <c r="M3293" s="209" t="s">
        <v>831</v>
      </c>
    </row>
    <row r="3294" spans="1:13" ht="78.75" x14ac:dyDescent="0.25">
      <c r="A3294" s="202" t="s">
        <v>14627</v>
      </c>
      <c r="B3294">
        <v>2131</v>
      </c>
      <c r="C3294" s="203" t="s">
        <v>14624</v>
      </c>
      <c r="D3294" s="205" t="s">
        <v>14625</v>
      </c>
      <c r="E3294" s="202" t="s">
        <v>14626</v>
      </c>
      <c r="F3294" s="204" t="s">
        <v>7466</v>
      </c>
      <c r="G3294" s="204" t="s">
        <v>7467</v>
      </c>
      <c r="H3294" s="204" t="s">
        <v>7039</v>
      </c>
      <c r="I3294" s="204" t="s">
        <v>7467</v>
      </c>
      <c r="J3294" s="204" t="s">
        <v>6321</v>
      </c>
      <c r="K3294" s="204" t="s">
        <v>6321</v>
      </c>
      <c r="L3294" s="204" t="s">
        <v>6321</v>
      </c>
      <c r="M3294" s="204" t="s">
        <v>831</v>
      </c>
    </row>
    <row r="3295" spans="1:13" ht="90" x14ac:dyDescent="0.25">
      <c r="A3295" s="202" t="s">
        <v>14419</v>
      </c>
      <c r="B3295">
        <v>2074</v>
      </c>
      <c r="C3295" s="203" t="s">
        <v>14416</v>
      </c>
      <c r="D3295" s="205" t="s">
        <v>14417</v>
      </c>
      <c r="E3295" s="202" t="s">
        <v>14418</v>
      </c>
      <c r="F3295" s="204" t="s">
        <v>6673</v>
      </c>
      <c r="G3295" s="204" t="s">
        <v>11537</v>
      </c>
      <c r="H3295" s="204" t="s">
        <v>6473</v>
      </c>
      <c r="I3295" s="204" t="s">
        <v>11537</v>
      </c>
      <c r="J3295" s="204" t="s">
        <v>6321</v>
      </c>
      <c r="K3295" s="204" t="s">
        <v>6321</v>
      </c>
      <c r="L3295" s="204" t="s">
        <v>6321</v>
      </c>
      <c r="M3295" s="204" t="s">
        <v>831</v>
      </c>
    </row>
    <row r="3296" spans="1:13" ht="56.25" x14ac:dyDescent="0.25">
      <c r="A3296" s="206" t="s">
        <v>12366</v>
      </c>
      <c r="B3296">
        <v>1528</v>
      </c>
      <c r="C3296" s="207" t="s">
        <v>12363</v>
      </c>
      <c r="D3296" s="208" t="s">
        <v>12364</v>
      </c>
      <c r="E3296" s="206" t="s">
        <v>12365</v>
      </c>
      <c r="F3296" s="209" t="s">
        <v>10467</v>
      </c>
      <c r="G3296" s="209" t="s">
        <v>10468</v>
      </c>
      <c r="H3296" s="209" t="s">
        <v>6439</v>
      </c>
      <c r="I3296" s="209" t="s">
        <v>10469</v>
      </c>
      <c r="J3296" s="209" t="s">
        <v>6321</v>
      </c>
      <c r="K3296" s="209" t="s">
        <v>6321</v>
      </c>
      <c r="L3296" s="209" t="s">
        <v>6321</v>
      </c>
      <c r="M3296" s="209" t="s">
        <v>831</v>
      </c>
    </row>
    <row r="3297" spans="1:13" ht="90" x14ac:dyDescent="0.25">
      <c r="A3297" s="202" t="s">
        <v>17153</v>
      </c>
      <c r="B3297">
        <v>2800</v>
      </c>
      <c r="C3297" s="203" t="s">
        <v>17150</v>
      </c>
      <c r="D3297" s="205" t="s">
        <v>17151</v>
      </c>
      <c r="E3297" s="202" t="s">
        <v>17152</v>
      </c>
      <c r="F3297" s="204" t="s">
        <v>6471</v>
      </c>
      <c r="G3297" s="204" t="s">
        <v>6472</v>
      </c>
      <c r="H3297" s="204" t="s">
        <v>6473</v>
      </c>
      <c r="I3297" s="204" t="s">
        <v>6472</v>
      </c>
      <c r="J3297" s="204" t="s">
        <v>6321</v>
      </c>
      <c r="K3297" s="204" t="s">
        <v>6321</v>
      </c>
      <c r="L3297" s="204" t="s">
        <v>6321</v>
      </c>
      <c r="M3297" s="204" t="s">
        <v>831</v>
      </c>
    </row>
    <row r="3298" spans="1:13" ht="67.5" x14ac:dyDescent="0.25">
      <c r="A3298" s="206" t="s">
        <v>6321</v>
      </c>
      <c r="B3298">
        <v>3083</v>
      </c>
      <c r="C3298" s="207" t="s">
        <v>18139</v>
      </c>
      <c r="D3298" s="208" t="s">
        <v>18140</v>
      </c>
      <c r="E3298" s="206" t="s">
        <v>18141</v>
      </c>
      <c r="F3298" s="209" t="s">
        <v>18142</v>
      </c>
      <c r="G3298" s="209" t="s">
        <v>18143</v>
      </c>
      <c r="H3298" s="209" t="s">
        <v>7182</v>
      </c>
      <c r="I3298" s="209" t="s">
        <v>18143</v>
      </c>
      <c r="J3298" s="209" t="s">
        <v>6321</v>
      </c>
      <c r="K3298" s="209" t="s">
        <v>6321</v>
      </c>
      <c r="L3298" s="209" t="s">
        <v>6321</v>
      </c>
      <c r="M3298" s="209" t="s">
        <v>831</v>
      </c>
    </row>
    <row r="3299" spans="1:13" ht="90" x14ac:dyDescent="0.25">
      <c r="A3299" s="206" t="s">
        <v>6321</v>
      </c>
      <c r="B3299">
        <v>2100</v>
      </c>
      <c r="C3299" s="207" t="s">
        <v>14505</v>
      </c>
      <c r="D3299" s="208" t="s">
        <v>14506</v>
      </c>
      <c r="E3299" s="206" t="s">
        <v>14507</v>
      </c>
      <c r="F3299" s="209" t="s">
        <v>8858</v>
      </c>
      <c r="G3299" s="209" t="s">
        <v>8859</v>
      </c>
      <c r="H3299" s="209" t="s">
        <v>6439</v>
      </c>
      <c r="I3299" s="209" t="s">
        <v>8859</v>
      </c>
      <c r="J3299" s="209" t="s">
        <v>6321</v>
      </c>
      <c r="K3299" s="209" t="s">
        <v>6321</v>
      </c>
      <c r="L3299" s="209" t="s">
        <v>6321</v>
      </c>
      <c r="M3299" s="209" t="s">
        <v>831</v>
      </c>
    </row>
    <row r="3300" spans="1:13" ht="90" x14ac:dyDescent="0.25">
      <c r="A3300" s="202" t="s">
        <v>6321</v>
      </c>
      <c r="B3300">
        <v>3084</v>
      </c>
      <c r="C3300" s="203" t="s">
        <v>18144</v>
      </c>
      <c r="D3300" s="205" t="s">
        <v>18145</v>
      </c>
      <c r="E3300" s="202" t="s">
        <v>18146</v>
      </c>
      <c r="F3300" s="204" t="s">
        <v>6484</v>
      </c>
      <c r="G3300" s="204" t="s">
        <v>6485</v>
      </c>
      <c r="H3300" s="204" t="s">
        <v>6321</v>
      </c>
      <c r="I3300" s="204" t="s">
        <v>6485</v>
      </c>
      <c r="J3300" s="204" t="s">
        <v>6321</v>
      </c>
      <c r="K3300" s="204" t="s">
        <v>6321</v>
      </c>
      <c r="L3300" s="204" t="s">
        <v>6321</v>
      </c>
      <c r="M3300" s="204" t="s">
        <v>831</v>
      </c>
    </row>
    <row r="3301" spans="1:13" ht="56.25" x14ac:dyDescent="0.25">
      <c r="A3301" s="202" t="s">
        <v>6321</v>
      </c>
      <c r="B3301">
        <v>2101</v>
      </c>
      <c r="C3301" s="203" t="s">
        <v>14508</v>
      </c>
      <c r="D3301" s="205" t="s">
        <v>14509</v>
      </c>
      <c r="E3301" s="202" t="s">
        <v>14510</v>
      </c>
      <c r="F3301" s="204" t="s">
        <v>6484</v>
      </c>
      <c r="G3301" s="204" t="s">
        <v>6485</v>
      </c>
      <c r="H3301" s="204" t="s">
        <v>6321</v>
      </c>
      <c r="I3301" s="204" t="s">
        <v>6485</v>
      </c>
      <c r="J3301" s="204" t="s">
        <v>6321</v>
      </c>
      <c r="K3301" s="204" t="s">
        <v>6321</v>
      </c>
      <c r="L3301" s="204" t="s">
        <v>6321</v>
      </c>
      <c r="M3301" s="204" t="s">
        <v>831</v>
      </c>
    </row>
    <row r="3302" spans="1:13" ht="123.75" x14ac:dyDescent="0.25">
      <c r="A3302" s="206" t="s">
        <v>21222</v>
      </c>
      <c r="B3302">
        <v>3888</v>
      </c>
      <c r="C3302" s="207" t="s">
        <v>21220</v>
      </c>
      <c r="D3302" s="208" t="s">
        <v>26046</v>
      </c>
      <c r="E3302" s="206" t="s">
        <v>21221</v>
      </c>
      <c r="F3302" s="209" t="s">
        <v>21223</v>
      </c>
      <c r="G3302" s="209" t="s">
        <v>17466</v>
      </c>
      <c r="H3302" s="209" t="s">
        <v>9215</v>
      </c>
      <c r="I3302" s="209" t="s">
        <v>17466</v>
      </c>
      <c r="J3302" s="209" t="s">
        <v>6321</v>
      </c>
      <c r="K3302" s="209" t="s">
        <v>6321</v>
      </c>
      <c r="L3302" s="209" t="s">
        <v>6517</v>
      </c>
      <c r="M3302" s="209" t="s">
        <v>831</v>
      </c>
    </row>
    <row r="3303" spans="1:13" ht="45" x14ac:dyDescent="0.25">
      <c r="A3303" s="202" t="s">
        <v>21227</v>
      </c>
      <c r="B3303">
        <v>3889</v>
      </c>
      <c r="C3303" s="203" t="s">
        <v>21224</v>
      </c>
      <c r="D3303" s="205" t="s">
        <v>21225</v>
      </c>
      <c r="E3303" s="202" t="s">
        <v>21226</v>
      </c>
      <c r="F3303" s="204" t="s">
        <v>21228</v>
      </c>
      <c r="G3303" s="204" t="s">
        <v>21229</v>
      </c>
      <c r="H3303" s="204" t="s">
        <v>7382</v>
      </c>
      <c r="I3303" s="204" t="s">
        <v>21229</v>
      </c>
      <c r="J3303" s="204" t="s">
        <v>6321</v>
      </c>
      <c r="K3303" s="204" t="s">
        <v>6321</v>
      </c>
      <c r="L3303" s="204" t="s">
        <v>6517</v>
      </c>
      <c r="M3303" s="204" t="s">
        <v>831</v>
      </c>
    </row>
    <row r="3304" spans="1:13" ht="45" x14ac:dyDescent="0.25">
      <c r="A3304" s="202" t="s">
        <v>14642</v>
      </c>
      <c r="B3304">
        <v>2135</v>
      </c>
      <c r="C3304" s="203" t="s">
        <v>14639</v>
      </c>
      <c r="D3304" s="205" t="s">
        <v>14640</v>
      </c>
      <c r="E3304" s="202" t="s">
        <v>14641</v>
      </c>
      <c r="F3304" s="204" t="s">
        <v>14643</v>
      </c>
      <c r="G3304" s="204" t="s">
        <v>14644</v>
      </c>
      <c r="H3304" s="204" t="s">
        <v>6998</v>
      </c>
      <c r="I3304" s="204" t="s">
        <v>14644</v>
      </c>
      <c r="J3304" s="204" t="s">
        <v>6321</v>
      </c>
      <c r="K3304" s="204" t="s">
        <v>6321</v>
      </c>
      <c r="L3304" s="204" t="s">
        <v>6321</v>
      </c>
      <c r="M3304" s="204" t="s">
        <v>831</v>
      </c>
    </row>
    <row r="3305" spans="1:13" ht="146.25" x14ac:dyDescent="0.25">
      <c r="A3305" s="206" t="s">
        <v>6321</v>
      </c>
      <c r="B3305">
        <v>3085</v>
      </c>
      <c r="C3305" s="207" t="s">
        <v>18147</v>
      </c>
      <c r="D3305" s="208" t="s">
        <v>18148</v>
      </c>
      <c r="E3305" s="206" t="s">
        <v>18149</v>
      </c>
      <c r="F3305" s="209" t="s">
        <v>8237</v>
      </c>
      <c r="G3305" s="209" t="s">
        <v>8238</v>
      </c>
      <c r="H3305" s="209" t="s">
        <v>6578</v>
      </c>
      <c r="I3305" s="209" t="s">
        <v>9621</v>
      </c>
      <c r="J3305" s="209" t="s">
        <v>6321</v>
      </c>
      <c r="K3305" s="209" t="s">
        <v>6321</v>
      </c>
      <c r="L3305" s="209" t="s">
        <v>6321</v>
      </c>
      <c r="M3305" s="209" t="s">
        <v>831</v>
      </c>
    </row>
    <row r="3306" spans="1:13" ht="78.75" x14ac:dyDescent="0.25">
      <c r="A3306" s="202" t="s">
        <v>18131</v>
      </c>
      <c r="B3306">
        <v>3080</v>
      </c>
      <c r="C3306" s="203" t="s">
        <v>18128</v>
      </c>
      <c r="D3306" s="205" t="s">
        <v>18129</v>
      </c>
      <c r="E3306" s="202" t="s">
        <v>18130</v>
      </c>
      <c r="F3306" s="204" t="s">
        <v>6484</v>
      </c>
      <c r="G3306" s="204" t="s">
        <v>6485</v>
      </c>
      <c r="H3306" s="204" t="s">
        <v>6321</v>
      </c>
      <c r="I3306" s="204" t="s">
        <v>6485</v>
      </c>
      <c r="J3306" s="204" t="s">
        <v>6321</v>
      </c>
      <c r="K3306" s="204" t="s">
        <v>6321</v>
      </c>
      <c r="L3306" s="204" t="s">
        <v>6321</v>
      </c>
      <c r="M3306" s="204" t="s">
        <v>831</v>
      </c>
    </row>
    <row r="3307" spans="1:13" ht="90" x14ac:dyDescent="0.25">
      <c r="A3307" s="206" t="s">
        <v>20222</v>
      </c>
      <c r="B3307">
        <v>3622</v>
      </c>
      <c r="C3307" s="207" t="s">
        <v>20219</v>
      </c>
      <c r="D3307" s="208" t="s">
        <v>20220</v>
      </c>
      <c r="E3307" s="206" t="s">
        <v>20221</v>
      </c>
      <c r="F3307" s="209" t="s">
        <v>20223</v>
      </c>
      <c r="G3307" s="209" t="s">
        <v>20224</v>
      </c>
      <c r="H3307" s="209" t="s">
        <v>10984</v>
      </c>
      <c r="I3307" s="209" t="s">
        <v>20225</v>
      </c>
      <c r="J3307" s="209" t="s">
        <v>6347</v>
      </c>
      <c r="K3307" s="209" t="s">
        <v>6321</v>
      </c>
      <c r="L3307" s="209" t="s">
        <v>6321</v>
      </c>
      <c r="M3307" s="209" t="s">
        <v>831</v>
      </c>
    </row>
    <row r="3308" spans="1:13" ht="45" x14ac:dyDescent="0.25">
      <c r="A3308" s="206" t="s">
        <v>11739</v>
      </c>
      <c r="B3308">
        <v>1353</v>
      </c>
      <c r="C3308" s="207" t="s">
        <v>11736</v>
      </c>
      <c r="D3308" s="208" t="s">
        <v>11737</v>
      </c>
      <c r="E3308" s="206" t="s">
        <v>11738</v>
      </c>
      <c r="F3308" s="209" t="s">
        <v>7581</v>
      </c>
      <c r="G3308" s="209" t="s">
        <v>7582</v>
      </c>
      <c r="H3308" s="209" t="s">
        <v>6473</v>
      </c>
      <c r="I3308" s="209" t="s">
        <v>7582</v>
      </c>
      <c r="J3308" s="209" t="s">
        <v>6321</v>
      </c>
      <c r="K3308" s="209" t="s">
        <v>6321</v>
      </c>
      <c r="L3308" s="209" t="s">
        <v>6321</v>
      </c>
      <c r="M3308" s="209" t="s">
        <v>831</v>
      </c>
    </row>
    <row r="3309" spans="1:13" ht="33.75" x14ac:dyDescent="0.25">
      <c r="A3309" s="206" t="s">
        <v>14694</v>
      </c>
      <c r="B3309">
        <v>2146</v>
      </c>
      <c r="C3309" s="207" t="s">
        <v>14691</v>
      </c>
      <c r="D3309" s="208" t="s">
        <v>14692</v>
      </c>
      <c r="E3309" s="206" t="s">
        <v>14693</v>
      </c>
      <c r="F3309" s="209" t="s">
        <v>8858</v>
      </c>
      <c r="G3309" s="209" t="s">
        <v>8859</v>
      </c>
      <c r="H3309" s="209" t="s">
        <v>6439</v>
      </c>
      <c r="I3309" s="209" t="s">
        <v>8859</v>
      </c>
      <c r="J3309" s="209" t="s">
        <v>6321</v>
      </c>
      <c r="K3309" s="209" t="s">
        <v>6321</v>
      </c>
      <c r="L3309" s="209" t="s">
        <v>6321</v>
      </c>
      <c r="M3309" s="209" t="s">
        <v>831</v>
      </c>
    </row>
    <row r="3310" spans="1:13" ht="45" x14ac:dyDescent="0.25">
      <c r="A3310" s="206" t="s">
        <v>14514</v>
      </c>
      <c r="B3310">
        <v>2102</v>
      </c>
      <c r="C3310" s="207" t="s">
        <v>14511</v>
      </c>
      <c r="D3310" s="208" t="s">
        <v>14512</v>
      </c>
      <c r="E3310" s="206" t="s">
        <v>14513</v>
      </c>
      <c r="F3310" s="209" t="s">
        <v>6884</v>
      </c>
      <c r="G3310" s="209" t="s">
        <v>6885</v>
      </c>
      <c r="H3310" s="209" t="s">
        <v>6886</v>
      </c>
      <c r="I3310" s="209" t="s">
        <v>6885</v>
      </c>
      <c r="J3310" s="209" t="s">
        <v>6321</v>
      </c>
      <c r="K3310" s="209" t="s">
        <v>6321</v>
      </c>
      <c r="L3310" s="209" t="s">
        <v>6321</v>
      </c>
      <c r="M3310" s="209" t="s">
        <v>831</v>
      </c>
    </row>
    <row r="3311" spans="1:13" ht="33.75" x14ac:dyDescent="0.25">
      <c r="A3311" s="202" t="s">
        <v>16285</v>
      </c>
      <c r="B3311">
        <v>2576</v>
      </c>
      <c r="C3311" s="203" t="s">
        <v>16282</v>
      </c>
      <c r="D3311" s="205" t="s">
        <v>16283</v>
      </c>
      <c r="E3311" s="202" t="s">
        <v>16284</v>
      </c>
      <c r="F3311" s="204" t="s">
        <v>6484</v>
      </c>
      <c r="G3311" s="204" t="s">
        <v>6485</v>
      </c>
      <c r="H3311" s="204" t="s">
        <v>6321</v>
      </c>
      <c r="I3311" s="204" t="s">
        <v>6485</v>
      </c>
      <c r="J3311" s="204" t="s">
        <v>6321</v>
      </c>
      <c r="K3311" s="204" t="s">
        <v>6321</v>
      </c>
      <c r="L3311" s="204" t="s">
        <v>6321</v>
      </c>
      <c r="M3311" s="204" t="s">
        <v>831</v>
      </c>
    </row>
    <row r="3312" spans="1:13" ht="45" x14ac:dyDescent="0.25">
      <c r="A3312" s="202" t="s">
        <v>12966</v>
      </c>
      <c r="B3312">
        <v>1676</v>
      </c>
      <c r="C3312" s="203" t="s">
        <v>12963</v>
      </c>
      <c r="D3312" s="205" t="s">
        <v>12964</v>
      </c>
      <c r="E3312" s="202" t="s">
        <v>12965</v>
      </c>
      <c r="F3312" s="204" t="s">
        <v>8771</v>
      </c>
      <c r="G3312" s="204" t="s">
        <v>8772</v>
      </c>
      <c r="H3312" s="204" t="s">
        <v>6473</v>
      </c>
      <c r="I3312" s="204" t="s">
        <v>8772</v>
      </c>
      <c r="J3312" s="204" t="s">
        <v>6321</v>
      </c>
      <c r="K3312" s="204" t="s">
        <v>6321</v>
      </c>
      <c r="L3312" s="204" t="s">
        <v>6321</v>
      </c>
      <c r="M3312" s="204" t="s">
        <v>831</v>
      </c>
    </row>
    <row r="3313" spans="1:13" ht="33.75" x14ac:dyDescent="0.25">
      <c r="A3313" s="206" t="s">
        <v>19361</v>
      </c>
      <c r="B3313">
        <v>3387</v>
      </c>
      <c r="C3313" s="207" t="s">
        <v>19358</v>
      </c>
      <c r="D3313" s="208" t="s">
        <v>19359</v>
      </c>
      <c r="E3313" s="206" t="s">
        <v>19360</v>
      </c>
      <c r="F3313" s="209" t="s">
        <v>6471</v>
      </c>
      <c r="G3313" s="209" t="s">
        <v>6472</v>
      </c>
      <c r="H3313" s="209" t="s">
        <v>6473</v>
      </c>
      <c r="I3313" s="209" t="s">
        <v>6472</v>
      </c>
      <c r="J3313" s="209" t="s">
        <v>6321</v>
      </c>
      <c r="K3313" s="209" t="s">
        <v>6321</v>
      </c>
      <c r="L3313" s="209" t="s">
        <v>6321</v>
      </c>
      <c r="M3313" s="209" t="s">
        <v>831</v>
      </c>
    </row>
    <row r="3314" spans="1:13" ht="45" x14ac:dyDescent="0.25">
      <c r="A3314" s="202" t="s">
        <v>6321</v>
      </c>
      <c r="B3314">
        <v>2103</v>
      </c>
      <c r="C3314" s="203" t="s">
        <v>14515</v>
      </c>
      <c r="D3314" s="205" t="s">
        <v>14516</v>
      </c>
      <c r="E3314" s="202" t="s">
        <v>14517</v>
      </c>
      <c r="F3314" s="204" t="s">
        <v>6471</v>
      </c>
      <c r="G3314" s="204" t="s">
        <v>6472</v>
      </c>
      <c r="H3314" s="204" t="s">
        <v>6473</v>
      </c>
      <c r="I3314" s="204" t="s">
        <v>6472</v>
      </c>
      <c r="J3314" s="204" t="s">
        <v>6321</v>
      </c>
      <c r="K3314" s="204" t="s">
        <v>6321</v>
      </c>
      <c r="L3314" s="204" t="s">
        <v>6321</v>
      </c>
      <c r="M3314" s="204" t="s">
        <v>831</v>
      </c>
    </row>
    <row r="3315" spans="1:13" ht="56.25" x14ac:dyDescent="0.25">
      <c r="A3315" s="206" t="s">
        <v>14521</v>
      </c>
      <c r="B3315">
        <v>2104</v>
      </c>
      <c r="C3315" s="207" t="s">
        <v>14518</v>
      </c>
      <c r="D3315" s="208" t="s">
        <v>14519</v>
      </c>
      <c r="E3315" s="206" t="s">
        <v>14520</v>
      </c>
      <c r="F3315" s="209" t="s">
        <v>6625</v>
      </c>
      <c r="G3315" s="209" t="s">
        <v>6626</v>
      </c>
      <c r="H3315" s="209" t="s">
        <v>6439</v>
      </c>
      <c r="I3315" s="209" t="s">
        <v>6627</v>
      </c>
      <c r="J3315" s="209" t="s">
        <v>6321</v>
      </c>
      <c r="K3315" s="209" t="s">
        <v>6321</v>
      </c>
      <c r="L3315" s="209" t="s">
        <v>6321</v>
      </c>
      <c r="M3315" s="209" t="s">
        <v>831</v>
      </c>
    </row>
    <row r="3316" spans="1:13" ht="78.75" x14ac:dyDescent="0.25">
      <c r="A3316" s="206" t="s">
        <v>6321</v>
      </c>
      <c r="B3316">
        <v>3690</v>
      </c>
      <c r="C3316" s="207" t="s">
        <v>20492</v>
      </c>
      <c r="D3316" s="208" t="s">
        <v>20493</v>
      </c>
      <c r="E3316" s="206" t="s">
        <v>20494</v>
      </c>
      <c r="F3316" s="209" t="s">
        <v>6484</v>
      </c>
      <c r="G3316" s="209" t="s">
        <v>6485</v>
      </c>
      <c r="H3316" s="209" t="s">
        <v>6321</v>
      </c>
      <c r="I3316" s="209" t="s">
        <v>6485</v>
      </c>
      <c r="J3316" s="209" t="s">
        <v>6321</v>
      </c>
      <c r="K3316" s="209" t="s">
        <v>6321</v>
      </c>
      <c r="L3316" s="209" t="s">
        <v>6321</v>
      </c>
      <c r="M3316" s="209" t="s">
        <v>831</v>
      </c>
    </row>
    <row r="3317" spans="1:13" ht="67.5" x14ac:dyDescent="0.25">
      <c r="A3317" s="202" t="s">
        <v>17136</v>
      </c>
      <c r="B3317">
        <v>2796</v>
      </c>
      <c r="C3317" s="203" t="s">
        <v>17133</v>
      </c>
      <c r="D3317" s="205" t="s">
        <v>17134</v>
      </c>
      <c r="E3317" s="202" t="s">
        <v>17135</v>
      </c>
      <c r="F3317" s="204" t="s">
        <v>10937</v>
      </c>
      <c r="G3317" s="204" t="s">
        <v>10938</v>
      </c>
      <c r="H3317" s="204" t="s">
        <v>6522</v>
      </c>
      <c r="I3317" s="204" t="s">
        <v>10939</v>
      </c>
      <c r="J3317" s="204" t="s">
        <v>6321</v>
      </c>
      <c r="K3317" s="204" t="s">
        <v>6321</v>
      </c>
      <c r="L3317" s="204" t="s">
        <v>6321</v>
      </c>
      <c r="M3317" s="204" t="s">
        <v>831</v>
      </c>
    </row>
    <row r="3318" spans="1:13" ht="67.5" x14ac:dyDescent="0.25">
      <c r="A3318" s="202" t="s">
        <v>16990</v>
      </c>
      <c r="B3318">
        <v>2760</v>
      </c>
      <c r="C3318" s="203" t="s">
        <v>16987</v>
      </c>
      <c r="D3318" s="205" t="s">
        <v>16988</v>
      </c>
      <c r="E3318" s="202" t="s">
        <v>16989</v>
      </c>
      <c r="F3318" s="204" t="s">
        <v>6689</v>
      </c>
      <c r="G3318" s="204" t="s">
        <v>6690</v>
      </c>
      <c r="H3318" s="204" t="s">
        <v>6691</v>
      </c>
      <c r="I3318" s="204" t="s">
        <v>6692</v>
      </c>
      <c r="J3318" s="204" t="s">
        <v>6321</v>
      </c>
      <c r="K3318" s="204" t="s">
        <v>6321</v>
      </c>
      <c r="L3318" s="204" t="s">
        <v>6321</v>
      </c>
      <c r="M3318" s="204" t="s">
        <v>831</v>
      </c>
    </row>
    <row r="3319" spans="1:13" ht="78.75" x14ac:dyDescent="0.25">
      <c r="A3319" s="202" t="s">
        <v>6321</v>
      </c>
      <c r="B3319">
        <v>1354</v>
      </c>
      <c r="C3319" s="203" t="s">
        <v>11740</v>
      </c>
      <c r="D3319" s="205" t="s">
        <v>11741</v>
      </c>
      <c r="E3319" s="202" t="s">
        <v>11742</v>
      </c>
      <c r="F3319" s="204" t="s">
        <v>6884</v>
      </c>
      <c r="G3319" s="204" t="s">
        <v>6885</v>
      </c>
      <c r="H3319" s="204" t="s">
        <v>6886</v>
      </c>
      <c r="I3319" s="204" t="s">
        <v>6885</v>
      </c>
      <c r="J3319" s="204" t="s">
        <v>6321</v>
      </c>
      <c r="K3319" s="204" t="s">
        <v>6321</v>
      </c>
      <c r="L3319" s="204" t="s">
        <v>6321</v>
      </c>
      <c r="M3319" s="204" t="s">
        <v>831</v>
      </c>
    </row>
    <row r="3320" spans="1:13" ht="45" x14ac:dyDescent="0.25">
      <c r="A3320" s="206" t="s">
        <v>18212</v>
      </c>
      <c r="B3320">
        <v>3101</v>
      </c>
      <c r="C3320" s="207" t="s">
        <v>18209</v>
      </c>
      <c r="D3320" s="208" t="s">
        <v>18210</v>
      </c>
      <c r="E3320" s="206" t="s">
        <v>18211</v>
      </c>
      <c r="F3320" s="209" t="s">
        <v>8875</v>
      </c>
      <c r="G3320" s="209" t="s">
        <v>8876</v>
      </c>
      <c r="H3320" s="209" t="s">
        <v>6578</v>
      </c>
      <c r="I3320" s="209" t="s">
        <v>8876</v>
      </c>
      <c r="J3320" s="209" t="s">
        <v>6321</v>
      </c>
      <c r="K3320" s="209" t="s">
        <v>6321</v>
      </c>
      <c r="L3320" s="209" t="s">
        <v>6321</v>
      </c>
      <c r="M3320" s="209" t="s">
        <v>831</v>
      </c>
    </row>
    <row r="3321" spans="1:13" ht="45" x14ac:dyDescent="0.25">
      <c r="A3321" s="206" t="s">
        <v>14623</v>
      </c>
      <c r="B3321">
        <v>2130</v>
      </c>
      <c r="C3321" s="207" t="s">
        <v>14620</v>
      </c>
      <c r="D3321" s="208" t="s">
        <v>14621</v>
      </c>
      <c r="E3321" s="206" t="s">
        <v>14622</v>
      </c>
      <c r="F3321" s="209" t="s">
        <v>7196</v>
      </c>
      <c r="G3321" s="209" t="s">
        <v>7197</v>
      </c>
      <c r="H3321" s="209" t="s">
        <v>6480</v>
      </c>
      <c r="I3321" s="209" t="s">
        <v>7197</v>
      </c>
      <c r="J3321" s="209" t="s">
        <v>6321</v>
      </c>
      <c r="K3321" s="209" t="s">
        <v>6321</v>
      </c>
      <c r="L3321" s="209" t="s">
        <v>6321</v>
      </c>
      <c r="M3321" s="209" t="s">
        <v>831</v>
      </c>
    </row>
    <row r="3322" spans="1:13" ht="45" x14ac:dyDescent="0.25">
      <c r="A3322" s="202" t="s">
        <v>12930</v>
      </c>
      <c r="B3322">
        <v>1668</v>
      </c>
      <c r="C3322" s="203" t="s">
        <v>12927</v>
      </c>
      <c r="D3322" s="205" t="s">
        <v>12928</v>
      </c>
      <c r="E3322" s="202" t="s">
        <v>12929</v>
      </c>
      <c r="F3322" s="204" t="s">
        <v>10213</v>
      </c>
      <c r="G3322" s="204" t="s">
        <v>10214</v>
      </c>
      <c r="H3322" s="204" t="s">
        <v>6522</v>
      </c>
      <c r="I3322" s="204" t="s">
        <v>10214</v>
      </c>
      <c r="J3322" s="204" t="s">
        <v>6321</v>
      </c>
      <c r="K3322" s="204" t="s">
        <v>6321</v>
      </c>
      <c r="L3322" s="204" t="s">
        <v>6321</v>
      </c>
      <c r="M3322" s="204" t="s">
        <v>831</v>
      </c>
    </row>
    <row r="3323" spans="1:13" ht="33.75" x14ac:dyDescent="0.25">
      <c r="A3323" s="202" t="s">
        <v>8366</v>
      </c>
      <c r="B3323">
        <v>433</v>
      </c>
      <c r="C3323" s="203" t="s">
        <v>8363</v>
      </c>
      <c r="D3323" s="205" t="s">
        <v>8364</v>
      </c>
      <c r="E3323" s="202" t="s">
        <v>8365</v>
      </c>
      <c r="F3323" s="204" t="s">
        <v>6884</v>
      </c>
      <c r="G3323" s="204" t="s">
        <v>6885</v>
      </c>
      <c r="H3323" s="204" t="s">
        <v>6886</v>
      </c>
      <c r="I3323" s="204" t="s">
        <v>6885</v>
      </c>
      <c r="J3323" s="204" t="s">
        <v>6321</v>
      </c>
      <c r="K3323" s="204" t="s">
        <v>6321</v>
      </c>
      <c r="L3323" s="204" t="s">
        <v>6321</v>
      </c>
      <c r="M3323" s="204" t="s">
        <v>831</v>
      </c>
    </row>
    <row r="3324" spans="1:13" ht="56.25" x14ac:dyDescent="0.25">
      <c r="A3324" s="202" t="s">
        <v>11817</v>
      </c>
      <c r="B3324">
        <v>1372</v>
      </c>
      <c r="C3324" s="203" t="s">
        <v>11814</v>
      </c>
      <c r="D3324" s="205" t="s">
        <v>11815</v>
      </c>
      <c r="E3324" s="202" t="s">
        <v>11816</v>
      </c>
      <c r="F3324" s="204" t="s">
        <v>10467</v>
      </c>
      <c r="G3324" s="204" t="s">
        <v>10468</v>
      </c>
      <c r="H3324" s="204" t="s">
        <v>6439</v>
      </c>
      <c r="I3324" s="204" t="s">
        <v>10469</v>
      </c>
      <c r="J3324" s="204" t="s">
        <v>6321</v>
      </c>
      <c r="K3324" s="204" t="s">
        <v>6321</v>
      </c>
      <c r="L3324" s="204" t="s">
        <v>6321</v>
      </c>
      <c r="M3324" s="204" t="s">
        <v>831</v>
      </c>
    </row>
    <row r="3325" spans="1:13" ht="56.25" x14ac:dyDescent="0.25">
      <c r="A3325" s="202" t="s">
        <v>6321</v>
      </c>
      <c r="B3325">
        <v>1537</v>
      </c>
      <c r="C3325" s="203" t="s">
        <v>12401</v>
      </c>
      <c r="D3325" s="205" t="s">
        <v>12402</v>
      </c>
      <c r="E3325" s="202" t="s">
        <v>12403</v>
      </c>
      <c r="F3325" s="204" t="s">
        <v>10467</v>
      </c>
      <c r="G3325" s="204" t="s">
        <v>10468</v>
      </c>
      <c r="H3325" s="204" t="s">
        <v>6439</v>
      </c>
      <c r="I3325" s="204" t="s">
        <v>10469</v>
      </c>
      <c r="J3325" s="204" t="s">
        <v>6321</v>
      </c>
      <c r="K3325" s="204" t="s">
        <v>6321</v>
      </c>
      <c r="L3325" s="204" t="s">
        <v>6321</v>
      </c>
      <c r="M3325" s="204" t="s">
        <v>831</v>
      </c>
    </row>
    <row r="3326" spans="1:13" ht="101.25" x14ac:dyDescent="0.25">
      <c r="A3326" s="227" t="s">
        <v>31266</v>
      </c>
      <c r="B3326">
        <v>3375</v>
      </c>
      <c r="C3326" s="207" t="s">
        <v>19302</v>
      </c>
      <c r="D3326" s="208" t="s">
        <v>19303</v>
      </c>
      <c r="E3326" s="206" t="s">
        <v>19304</v>
      </c>
      <c r="F3326" s="209" t="s">
        <v>7581</v>
      </c>
      <c r="G3326" s="209" t="s">
        <v>7582</v>
      </c>
      <c r="H3326" s="209" t="s">
        <v>6473</v>
      </c>
      <c r="I3326" s="209" t="s">
        <v>7582</v>
      </c>
      <c r="J3326" s="209" t="s">
        <v>6321</v>
      </c>
      <c r="K3326" s="209" t="s">
        <v>6321</v>
      </c>
      <c r="L3326" s="209" t="s">
        <v>6321</v>
      </c>
      <c r="M3326" s="209" t="s">
        <v>831</v>
      </c>
    </row>
    <row r="3327" spans="1:13" ht="67.5" x14ac:dyDescent="0.25">
      <c r="A3327" s="206" t="s">
        <v>6321</v>
      </c>
      <c r="B3327">
        <v>2134</v>
      </c>
      <c r="C3327" s="207" t="s">
        <v>14636</v>
      </c>
      <c r="D3327" s="208" t="s">
        <v>14637</v>
      </c>
      <c r="E3327" s="206" t="s">
        <v>14638</v>
      </c>
      <c r="F3327" s="209" t="s">
        <v>6471</v>
      </c>
      <c r="G3327" s="209" t="s">
        <v>6472</v>
      </c>
      <c r="H3327" s="209" t="s">
        <v>6473</v>
      </c>
      <c r="I3327" s="209" t="s">
        <v>6472</v>
      </c>
      <c r="J3327" s="209" t="s">
        <v>6321</v>
      </c>
      <c r="K3327" s="209" t="s">
        <v>6321</v>
      </c>
      <c r="L3327" s="209" t="s">
        <v>6321</v>
      </c>
      <c r="M3327" s="209" t="s">
        <v>831</v>
      </c>
    </row>
    <row r="3328" spans="1:13" ht="45" x14ac:dyDescent="0.25">
      <c r="A3328" s="206" t="s">
        <v>14849</v>
      </c>
      <c r="B3328">
        <v>2186</v>
      </c>
      <c r="C3328" s="207" t="s">
        <v>14846</v>
      </c>
      <c r="D3328" s="208" t="s">
        <v>14847</v>
      </c>
      <c r="E3328" s="206" t="s">
        <v>14848</v>
      </c>
      <c r="F3328" s="209" t="s">
        <v>8434</v>
      </c>
      <c r="G3328" s="209" t="s">
        <v>8435</v>
      </c>
      <c r="H3328" s="209" t="s">
        <v>6480</v>
      </c>
      <c r="I3328" s="209" t="s">
        <v>8435</v>
      </c>
      <c r="J3328" s="209" t="s">
        <v>6321</v>
      </c>
      <c r="K3328" s="209" t="s">
        <v>6321</v>
      </c>
      <c r="L3328" s="209" t="s">
        <v>6321</v>
      </c>
      <c r="M3328" s="209" t="s">
        <v>831</v>
      </c>
    </row>
    <row r="3329" spans="1:13" ht="45" x14ac:dyDescent="0.25">
      <c r="A3329" s="202" t="s">
        <v>6321</v>
      </c>
      <c r="B3329">
        <v>2153</v>
      </c>
      <c r="C3329" s="203" t="s">
        <v>14716</v>
      </c>
      <c r="D3329" s="205" t="s">
        <v>14717</v>
      </c>
      <c r="E3329" s="202" t="s">
        <v>14718</v>
      </c>
      <c r="F3329" s="204" t="s">
        <v>8320</v>
      </c>
      <c r="G3329" s="204" t="s">
        <v>8321</v>
      </c>
      <c r="H3329" s="204" t="s">
        <v>6321</v>
      </c>
      <c r="I3329" s="204" t="s">
        <v>8321</v>
      </c>
      <c r="J3329" s="204" t="s">
        <v>6321</v>
      </c>
      <c r="K3329" s="204" t="s">
        <v>6321</v>
      </c>
      <c r="L3329" s="204" t="s">
        <v>6321</v>
      </c>
      <c r="M3329" s="204" t="s">
        <v>831</v>
      </c>
    </row>
    <row r="3330" spans="1:13" ht="78.75" x14ac:dyDescent="0.25">
      <c r="A3330" s="218" t="s">
        <v>20250</v>
      </c>
      <c r="B3330">
        <v>3627</v>
      </c>
      <c r="C3330" s="203" t="s">
        <v>20248</v>
      </c>
      <c r="D3330" s="205" t="s">
        <v>20249</v>
      </c>
      <c r="E3330" s="202" t="s">
        <v>20250</v>
      </c>
      <c r="F3330" s="204" t="s">
        <v>20251</v>
      </c>
      <c r="G3330" s="204" t="s">
        <v>20252</v>
      </c>
      <c r="H3330" s="204" t="s">
        <v>7675</v>
      </c>
      <c r="I3330" s="204" t="s">
        <v>20252</v>
      </c>
      <c r="J3330" s="204" t="s">
        <v>6321</v>
      </c>
      <c r="K3330" s="204" t="s">
        <v>6321</v>
      </c>
      <c r="L3330" s="204" t="s">
        <v>6321</v>
      </c>
      <c r="M3330" s="204" t="s">
        <v>831</v>
      </c>
    </row>
    <row r="3331" spans="1:13" ht="56.25" x14ac:dyDescent="0.25">
      <c r="A3331" s="202" t="s">
        <v>8891</v>
      </c>
      <c r="B3331">
        <v>543</v>
      </c>
      <c r="C3331" s="203" t="s">
        <v>8888</v>
      </c>
      <c r="D3331" s="205" t="s">
        <v>8889</v>
      </c>
      <c r="E3331" s="202" t="s">
        <v>8890</v>
      </c>
      <c r="F3331" s="204" t="s">
        <v>6684</v>
      </c>
      <c r="G3331" s="204" t="s">
        <v>6685</v>
      </c>
      <c r="H3331" s="204" t="s">
        <v>6522</v>
      </c>
      <c r="I3331" s="204" t="s">
        <v>6686</v>
      </c>
      <c r="J3331" s="204" t="s">
        <v>6321</v>
      </c>
      <c r="K3331" s="204" t="s">
        <v>6321</v>
      </c>
      <c r="L3331" s="204" t="s">
        <v>6321</v>
      </c>
      <c r="M3331" s="204" t="s">
        <v>831</v>
      </c>
    </row>
    <row r="3332" spans="1:13" ht="180" x14ac:dyDescent="0.25">
      <c r="A3332" s="206" t="s">
        <v>6321</v>
      </c>
      <c r="B3332">
        <v>3716</v>
      </c>
      <c r="C3332" s="207" t="s">
        <v>20595</v>
      </c>
      <c r="D3332" s="208" t="s">
        <v>20596</v>
      </c>
      <c r="E3332" s="206" t="s">
        <v>20597</v>
      </c>
      <c r="F3332" s="209" t="s">
        <v>6884</v>
      </c>
      <c r="G3332" s="209" t="s">
        <v>6885</v>
      </c>
      <c r="H3332" s="209" t="s">
        <v>6886</v>
      </c>
      <c r="I3332" s="209" t="s">
        <v>6885</v>
      </c>
      <c r="J3332" s="209" t="s">
        <v>6321</v>
      </c>
      <c r="K3332" s="209" t="s">
        <v>6321</v>
      </c>
      <c r="L3332" s="209" t="s">
        <v>6321</v>
      </c>
      <c r="M3332" s="209" t="s">
        <v>831</v>
      </c>
    </row>
    <row r="3333" spans="1:13" ht="56.25" x14ac:dyDescent="0.25">
      <c r="A3333" s="202" t="s">
        <v>20601</v>
      </c>
      <c r="B3333">
        <v>3717</v>
      </c>
      <c r="C3333" s="203" t="s">
        <v>20598</v>
      </c>
      <c r="D3333" s="205" t="s">
        <v>20599</v>
      </c>
      <c r="E3333" s="202" t="s">
        <v>20600</v>
      </c>
      <c r="F3333" s="204" t="s">
        <v>6484</v>
      </c>
      <c r="G3333" s="204" t="s">
        <v>6485</v>
      </c>
      <c r="H3333" s="204" t="s">
        <v>6321</v>
      </c>
      <c r="I3333" s="204" t="s">
        <v>6485</v>
      </c>
      <c r="J3333" s="204" t="s">
        <v>6321</v>
      </c>
      <c r="K3333" s="204" t="s">
        <v>6321</v>
      </c>
      <c r="L3333" s="204" t="s">
        <v>6321</v>
      </c>
      <c r="M3333" s="204" t="s">
        <v>831</v>
      </c>
    </row>
    <row r="3334" spans="1:13" ht="33.75" x14ac:dyDescent="0.25">
      <c r="A3334" s="206" t="s">
        <v>7506</v>
      </c>
      <c r="B3334">
        <v>238</v>
      </c>
      <c r="C3334" s="207" t="s">
        <v>7503</v>
      </c>
      <c r="D3334" s="208" t="s">
        <v>7504</v>
      </c>
      <c r="E3334" s="206" t="s">
        <v>7505</v>
      </c>
      <c r="F3334" s="209" t="s">
        <v>6689</v>
      </c>
      <c r="G3334" s="209" t="s">
        <v>6690</v>
      </c>
      <c r="H3334" s="209" t="s">
        <v>6691</v>
      </c>
      <c r="I3334" s="209" t="s">
        <v>6690</v>
      </c>
      <c r="J3334" s="209" t="s">
        <v>6321</v>
      </c>
      <c r="K3334" s="209" t="s">
        <v>6321</v>
      </c>
      <c r="L3334" s="209" t="s">
        <v>6321</v>
      </c>
      <c r="M3334" s="209" t="s">
        <v>831</v>
      </c>
    </row>
    <row r="3335" spans="1:13" ht="90" x14ac:dyDescent="0.25">
      <c r="A3335" s="206" t="s">
        <v>6321</v>
      </c>
      <c r="B3335">
        <v>2793</v>
      </c>
      <c r="C3335" s="207" t="s">
        <v>17124</v>
      </c>
      <c r="D3335" s="208" t="s">
        <v>17125</v>
      </c>
      <c r="E3335" s="206" t="s">
        <v>17126</v>
      </c>
      <c r="F3335" s="209" t="s">
        <v>8320</v>
      </c>
      <c r="G3335" s="209" t="s">
        <v>8321</v>
      </c>
      <c r="H3335" s="209" t="s">
        <v>6321</v>
      </c>
      <c r="I3335" s="209" t="s">
        <v>8321</v>
      </c>
      <c r="J3335" s="209" t="s">
        <v>6321</v>
      </c>
      <c r="K3335" s="209" t="s">
        <v>6321</v>
      </c>
      <c r="L3335" s="209" t="s">
        <v>6321</v>
      </c>
      <c r="M3335" s="209" t="s">
        <v>831</v>
      </c>
    </row>
    <row r="3336" spans="1:13" ht="45" x14ac:dyDescent="0.25">
      <c r="A3336" s="206" t="s">
        <v>8397</v>
      </c>
      <c r="B3336">
        <v>440</v>
      </c>
      <c r="C3336" s="207" t="s">
        <v>8394</v>
      </c>
      <c r="D3336" s="208" t="s">
        <v>8395</v>
      </c>
      <c r="E3336" s="206" t="s">
        <v>8396</v>
      </c>
      <c r="F3336" s="209" t="s">
        <v>8398</v>
      </c>
      <c r="G3336" s="209" t="s">
        <v>8399</v>
      </c>
      <c r="H3336" s="209" t="s">
        <v>8304</v>
      </c>
      <c r="I3336" s="209" t="s">
        <v>8399</v>
      </c>
      <c r="J3336" s="209" t="s">
        <v>6321</v>
      </c>
      <c r="K3336" s="209" t="s">
        <v>6321</v>
      </c>
      <c r="L3336" s="209" t="s">
        <v>6321</v>
      </c>
      <c r="M3336" s="209" t="s">
        <v>831</v>
      </c>
    </row>
    <row r="3337" spans="1:13" ht="33.75" x14ac:dyDescent="0.25">
      <c r="A3337" s="202" t="s">
        <v>12411</v>
      </c>
      <c r="B3337">
        <v>1539</v>
      </c>
      <c r="C3337" s="203" t="s">
        <v>12408</v>
      </c>
      <c r="D3337" s="205" t="s">
        <v>12409</v>
      </c>
      <c r="E3337" s="202" t="s">
        <v>12410</v>
      </c>
      <c r="F3337" s="204" t="s">
        <v>6484</v>
      </c>
      <c r="G3337" s="204" t="s">
        <v>6485</v>
      </c>
      <c r="H3337" s="204" t="s">
        <v>6321</v>
      </c>
      <c r="I3337" s="204" t="s">
        <v>6485</v>
      </c>
      <c r="J3337" s="204" t="s">
        <v>6321</v>
      </c>
      <c r="K3337" s="204" t="s">
        <v>6321</v>
      </c>
      <c r="L3337" s="204" t="s">
        <v>6321</v>
      </c>
      <c r="M3337" s="204" t="s">
        <v>831</v>
      </c>
    </row>
    <row r="3338" spans="1:13" ht="67.5" x14ac:dyDescent="0.25">
      <c r="A3338" s="206" t="s">
        <v>7524</v>
      </c>
      <c r="B3338">
        <v>242</v>
      </c>
      <c r="C3338" s="207" t="s">
        <v>7521</v>
      </c>
      <c r="D3338" s="208" t="s">
        <v>7522</v>
      </c>
      <c r="E3338" s="206" t="s">
        <v>7523</v>
      </c>
      <c r="F3338" s="209" t="s">
        <v>7525</v>
      </c>
      <c r="G3338" s="209" t="s">
        <v>7526</v>
      </c>
      <c r="H3338" s="209" t="s">
        <v>6447</v>
      </c>
      <c r="I3338" s="209" t="s">
        <v>7526</v>
      </c>
      <c r="J3338" s="209" t="s">
        <v>6321</v>
      </c>
      <c r="K3338" s="209" t="s">
        <v>6321</v>
      </c>
      <c r="L3338" s="209" t="s">
        <v>6321</v>
      </c>
      <c r="M3338" s="209" t="s">
        <v>831</v>
      </c>
    </row>
    <row r="3339" spans="1:13" ht="33.75" x14ac:dyDescent="0.25">
      <c r="A3339" s="206" t="s">
        <v>11828</v>
      </c>
      <c r="B3339">
        <v>1375</v>
      </c>
      <c r="C3339" s="207" t="s">
        <v>11825</v>
      </c>
      <c r="D3339" s="208" t="s">
        <v>11826</v>
      </c>
      <c r="E3339" s="206" t="s">
        <v>11827</v>
      </c>
      <c r="F3339" s="209" t="s">
        <v>6689</v>
      </c>
      <c r="G3339" s="209" t="s">
        <v>6690</v>
      </c>
      <c r="H3339" s="209" t="s">
        <v>6691</v>
      </c>
      <c r="I3339" s="209" t="s">
        <v>6692</v>
      </c>
      <c r="J3339" s="209" t="s">
        <v>6321</v>
      </c>
      <c r="K3339" s="209" t="s">
        <v>6321</v>
      </c>
      <c r="L3339" s="209" t="s">
        <v>6321</v>
      </c>
      <c r="M3339" s="209" t="s">
        <v>831</v>
      </c>
    </row>
    <row r="3340" spans="1:13" ht="157.5" x14ac:dyDescent="0.25">
      <c r="A3340" s="202" t="s">
        <v>6321</v>
      </c>
      <c r="B3340">
        <v>2105</v>
      </c>
      <c r="C3340" s="203" t="s">
        <v>14522</v>
      </c>
      <c r="D3340" s="205" t="s">
        <v>14523</v>
      </c>
      <c r="E3340" s="202" t="s">
        <v>14524</v>
      </c>
      <c r="F3340" s="204" t="s">
        <v>7174</v>
      </c>
      <c r="G3340" s="204" t="s">
        <v>7175</v>
      </c>
      <c r="H3340" s="204" t="s">
        <v>6480</v>
      </c>
      <c r="I3340" s="204" t="s">
        <v>7175</v>
      </c>
      <c r="J3340" s="204" t="s">
        <v>6321</v>
      </c>
      <c r="K3340" s="204" t="s">
        <v>6321</v>
      </c>
      <c r="L3340" s="204" t="s">
        <v>6321</v>
      </c>
      <c r="M3340" s="204" t="s">
        <v>831</v>
      </c>
    </row>
    <row r="3341" spans="1:13" ht="45" x14ac:dyDescent="0.25">
      <c r="A3341" s="202" t="s">
        <v>16686</v>
      </c>
      <c r="B3341">
        <v>2686</v>
      </c>
      <c r="C3341" s="203" t="s">
        <v>16683</v>
      </c>
      <c r="D3341" s="205" t="s">
        <v>16684</v>
      </c>
      <c r="E3341" s="202" t="s">
        <v>16685</v>
      </c>
      <c r="F3341" s="204" t="s">
        <v>6878</v>
      </c>
      <c r="G3341" s="204" t="s">
        <v>6879</v>
      </c>
      <c r="H3341" s="204" t="s">
        <v>6439</v>
      </c>
      <c r="I3341" s="204" t="s">
        <v>6879</v>
      </c>
      <c r="J3341" s="204" t="s">
        <v>6321</v>
      </c>
      <c r="K3341" s="204" t="s">
        <v>6321</v>
      </c>
      <c r="L3341" s="204" t="s">
        <v>6321</v>
      </c>
      <c r="M3341" s="204" t="s">
        <v>831</v>
      </c>
    </row>
    <row r="3342" spans="1:13" ht="45" x14ac:dyDescent="0.25">
      <c r="A3342" s="206" t="s">
        <v>11821</v>
      </c>
      <c r="B3342">
        <v>1373</v>
      </c>
      <c r="C3342" s="207" t="s">
        <v>11818</v>
      </c>
      <c r="D3342" s="208" t="s">
        <v>11819</v>
      </c>
      <c r="E3342" s="206" t="s">
        <v>11820</v>
      </c>
      <c r="F3342" s="209" t="s">
        <v>6484</v>
      </c>
      <c r="G3342" s="209" t="s">
        <v>6485</v>
      </c>
      <c r="H3342" s="209" t="s">
        <v>6321</v>
      </c>
      <c r="I3342" s="209" t="s">
        <v>6485</v>
      </c>
      <c r="J3342" s="209" t="s">
        <v>6321</v>
      </c>
      <c r="K3342" s="209" t="s">
        <v>6321</v>
      </c>
      <c r="L3342" s="209" t="s">
        <v>6321</v>
      </c>
      <c r="M3342" s="209" t="s">
        <v>831</v>
      </c>
    </row>
    <row r="3343" spans="1:13" ht="78.75" x14ac:dyDescent="0.25">
      <c r="A3343" s="206" t="s">
        <v>14649</v>
      </c>
      <c r="B3343">
        <v>2136</v>
      </c>
      <c r="C3343" s="207" t="s">
        <v>14646</v>
      </c>
      <c r="D3343" s="208" t="s">
        <v>14647</v>
      </c>
      <c r="E3343" s="206" t="s">
        <v>14648</v>
      </c>
      <c r="F3343" s="209" t="s">
        <v>14650</v>
      </c>
      <c r="G3343" s="209" t="s">
        <v>14651</v>
      </c>
      <c r="H3343" s="209" t="s">
        <v>11239</v>
      </c>
      <c r="I3343" s="209" t="s">
        <v>14651</v>
      </c>
      <c r="J3343" s="209" t="s">
        <v>6321</v>
      </c>
      <c r="K3343" s="209" t="s">
        <v>6321</v>
      </c>
      <c r="L3343" s="209" t="s">
        <v>6321</v>
      </c>
      <c r="M3343" s="209" t="s">
        <v>831</v>
      </c>
    </row>
    <row r="3344" spans="1:13" ht="123.75" x14ac:dyDescent="0.25">
      <c r="A3344" s="206" t="s">
        <v>17112</v>
      </c>
      <c r="B3344">
        <v>2789</v>
      </c>
      <c r="C3344" s="207" t="s">
        <v>17109</v>
      </c>
      <c r="D3344" s="208" t="s">
        <v>17110</v>
      </c>
      <c r="E3344" s="206" t="s">
        <v>17111</v>
      </c>
      <c r="F3344" s="209" t="s">
        <v>7581</v>
      </c>
      <c r="G3344" s="209" t="s">
        <v>7582</v>
      </c>
      <c r="H3344" s="209" t="s">
        <v>6473</v>
      </c>
      <c r="I3344" s="209" t="s">
        <v>7582</v>
      </c>
      <c r="J3344" s="209" t="s">
        <v>6321</v>
      </c>
      <c r="K3344" s="209" t="s">
        <v>6321</v>
      </c>
      <c r="L3344" s="209" t="s">
        <v>6321</v>
      </c>
      <c r="M3344" s="209" t="s">
        <v>831</v>
      </c>
    </row>
    <row r="3345" spans="1:13" ht="56.25" x14ac:dyDescent="0.25">
      <c r="A3345" s="206" t="s">
        <v>16289</v>
      </c>
      <c r="B3345">
        <v>2577</v>
      </c>
      <c r="C3345" s="207" t="s">
        <v>16286</v>
      </c>
      <c r="D3345" s="208" t="s">
        <v>16287</v>
      </c>
      <c r="E3345" s="206" t="s">
        <v>16288</v>
      </c>
      <c r="F3345" s="209" t="s">
        <v>16290</v>
      </c>
      <c r="G3345" s="209" t="s">
        <v>16291</v>
      </c>
      <c r="H3345" s="209" t="s">
        <v>6998</v>
      </c>
      <c r="I3345" s="209" t="s">
        <v>16291</v>
      </c>
      <c r="J3345" s="209" t="s">
        <v>6321</v>
      </c>
      <c r="K3345" s="209" t="s">
        <v>6321</v>
      </c>
      <c r="L3345" s="209" t="s">
        <v>6321</v>
      </c>
      <c r="M3345" s="209" t="s">
        <v>831</v>
      </c>
    </row>
    <row r="3346" spans="1:13" ht="56.25" x14ac:dyDescent="0.25">
      <c r="A3346" s="206" t="s">
        <v>19486</v>
      </c>
      <c r="B3346">
        <v>3415</v>
      </c>
      <c r="C3346" s="207" t="s">
        <v>19483</v>
      </c>
      <c r="D3346" s="208" t="s">
        <v>19484</v>
      </c>
      <c r="E3346" s="206" t="s">
        <v>19485</v>
      </c>
      <c r="F3346" s="209" t="s">
        <v>8338</v>
      </c>
      <c r="G3346" s="209" t="s">
        <v>8339</v>
      </c>
      <c r="H3346" s="209" t="s">
        <v>6578</v>
      </c>
      <c r="I3346" s="209" t="s">
        <v>8339</v>
      </c>
      <c r="J3346" s="209" t="s">
        <v>6321</v>
      </c>
      <c r="K3346" s="209" t="s">
        <v>6321</v>
      </c>
      <c r="L3346" s="209" t="s">
        <v>6321</v>
      </c>
      <c r="M3346" s="209" t="s">
        <v>831</v>
      </c>
    </row>
    <row r="3347" spans="1:13" ht="33.75" x14ac:dyDescent="0.25">
      <c r="A3347" s="202" t="s">
        <v>12651</v>
      </c>
      <c r="B3347">
        <v>1602</v>
      </c>
      <c r="C3347" s="203" t="s">
        <v>12648</v>
      </c>
      <c r="D3347" s="205" t="s">
        <v>12649</v>
      </c>
      <c r="E3347" s="202" t="s">
        <v>12650</v>
      </c>
      <c r="F3347" s="204" t="s">
        <v>6471</v>
      </c>
      <c r="G3347" s="204" t="s">
        <v>6472</v>
      </c>
      <c r="H3347" s="204" t="s">
        <v>6473</v>
      </c>
      <c r="I3347" s="204" t="s">
        <v>6472</v>
      </c>
      <c r="J3347" s="204" t="s">
        <v>6321</v>
      </c>
      <c r="K3347" s="204" t="s">
        <v>6321</v>
      </c>
      <c r="L3347" s="204" t="s">
        <v>6321</v>
      </c>
      <c r="M3347" s="204" t="s">
        <v>831</v>
      </c>
    </row>
    <row r="3348" spans="1:13" ht="45" x14ac:dyDescent="0.25">
      <c r="A3348" s="202" t="s">
        <v>8874</v>
      </c>
      <c r="B3348">
        <v>539</v>
      </c>
      <c r="C3348" s="203" t="s">
        <v>8871</v>
      </c>
      <c r="D3348" s="205" t="s">
        <v>8872</v>
      </c>
      <c r="E3348" s="202" t="s">
        <v>8873</v>
      </c>
      <c r="F3348" s="204" t="s">
        <v>8875</v>
      </c>
      <c r="G3348" s="204" t="s">
        <v>8876</v>
      </c>
      <c r="H3348" s="204" t="s">
        <v>6578</v>
      </c>
      <c r="I3348" s="204" t="s">
        <v>8876</v>
      </c>
      <c r="J3348" s="204" t="s">
        <v>6321</v>
      </c>
      <c r="K3348" s="204" t="s">
        <v>6321</v>
      </c>
      <c r="L3348" s="204" t="s">
        <v>6321</v>
      </c>
      <c r="M3348" s="204" t="s">
        <v>831</v>
      </c>
    </row>
    <row r="3349" spans="1:13" ht="45" x14ac:dyDescent="0.25">
      <c r="A3349" s="202" t="s">
        <v>14742</v>
      </c>
      <c r="B3349">
        <v>2159</v>
      </c>
      <c r="C3349" s="203" t="s">
        <v>14739</v>
      </c>
      <c r="D3349" s="205" t="s">
        <v>14740</v>
      </c>
      <c r="E3349" s="202" t="s">
        <v>14741</v>
      </c>
      <c r="F3349" s="204" t="s">
        <v>6437</v>
      </c>
      <c r="G3349" s="204" t="s">
        <v>6438</v>
      </c>
      <c r="H3349" s="204" t="s">
        <v>6439</v>
      </c>
      <c r="I3349" s="204" t="s">
        <v>6440</v>
      </c>
      <c r="J3349" s="204" t="s">
        <v>6321</v>
      </c>
      <c r="K3349" s="204" t="s">
        <v>6321</v>
      </c>
      <c r="L3349" s="204" t="s">
        <v>6321</v>
      </c>
      <c r="M3349" s="204" t="s">
        <v>831</v>
      </c>
    </row>
    <row r="3350" spans="1:13" ht="90" x14ac:dyDescent="0.25">
      <c r="A3350" s="202" t="s">
        <v>17055</v>
      </c>
      <c r="B3350">
        <v>2774</v>
      </c>
      <c r="C3350" s="203" t="s">
        <v>17052</v>
      </c>
      <c r="D3350" s="205" t="s">
        <v>17053</v>
      </c>
      <c r="E3350" s="202" t="s">
        <v>17054</v>
      </c>
      <c r="F3350" s="204" t="s">
        <v>8875</v>
      </c>
      <c r="G3350" s="204" t="s">
        <v>8876</v>
      </c>
      <c r="H3350" s="204" t="s">
        <v>6578</v>
      </c>
      <c r="I3350" s="204" t="s">
        <v>8876</v>
      </c>
      <c r="J3350" s="204" t="s">
        <v>6321</v>
      </c>
      <c r="K3350" s="204" t="s">
        <v>6321</v>
      </c>
      <c r="L3350" s="204" t="s">
        <v>6321</v>
      </c>
      <c r="M3350" s="204" t="s">
        <v>831</v>
      </c>
    </row>
    <row r="3351" spans="1:13" ht="123.75" x14ac:dyDescent="0.25">
      <c r="A3351" s="206" t="s">
        <v>6321</v>
      </c>
      <c r="B3351">
        <v>2791</v>
      </c>
      <c r="C3351" s="207" t="s">
        <v>17116</v>
      </c>
      <c r="D3351" s="208" t="s">
        <v>17117</v>
      </c>
      <c r="E3351" s="206" t="s">
        <v>17118</v>
      </c>
      <c r="F3351" s="209" t="s">
        <v>17119</v>
      </c>
      <c r="G3351" s="209" t="s">
        <v>17120</v>
      </c>
      <c r="H3351" s="209" t="s">
        <v>6634</v>
      </c>
      <c r="I3351" s="209" t="s">
        <v>17120</v>
      </c>
      <c r="J3351" s="209" t="s">
        <v>6321</v>
      </c>
      <c r="K3351" s="209" t="s">
        <v>6321</v>
      </c>
      <c r="L3351" s="209" t="s">
        <v>6321</v>
      </c>
      <c r="M3351" s="209" t="s">
        <v>831</v>
      </c>
    </row>
    <row r="3352" spans="1:13" ht="33.75" x14ac:dyDescent="0.25">
      <c r="A3352" s="206" t="s">
        <v>8887</v>
      </c>
      <c r="B3352">
        <v>542</v>
      </c>
      <c r="C3352" s="207" t="s">
        <v>8884</v>
      </c>
      <c r="D3352" s="208" t="s">
        <v>8885</v>
      </c>
      <c r="E3352" s="206" t="s">
        <v>8886</v>
      </c>
      <c r="F3352" s="209" t="s">
        <v>8858</v>
      </c>
      <c r="G3352" s="209" t="s">
        <v>8859</v>
      </c>
      <c r="H3352" s="209" t="s">
        <v>6439</v>
      </c>
      <c r="I3352" s="209" t="s">
        <v>8859</v>
      </c>
      <c r="J3352" s="209" t="s">
        <v>6321</v>
      </c>
      <c r="K3352" s="209" t="s">
        <v>6321</v>
      </c>
      <c r="L3352" s="209" t="s">
        <v>6321</v>
      </c>
      <c r="M3352" s="209" t="s">
        <v>831</v>
      </c>
    </row>
    <row r="3353" spans="1:13" ht="45" x14ac:dyDescent="0.25">
      <c r="A3353" s="206" t="s">
        <v>11796</v>
      </c>
      <c r="B3353">
        <v>1367</v>
      </c>
      <c r="C3353" s="207" t="s">
        <v>11793</v>
      </c>
      <c r="D3353" s="208" t="s">
        <v>11794</v>
      </c>
      <c r="E3353" s="206" t="s">
        <v>11795</v>
      </c>
      <c r="F3353" s="209" t="s">
        <v>6776</v>
      </c>
      <c r="G3353" s="209" t="s">
        <v>6777</v>
      </c>
      <c r="H3353" s="209" t="s">
        <v>6439</v>
      </c>
      <c r="I3353" s="209" t="s">
        <v>6778</v>
      </c>
      <c r="J3353" s="209" t="s">
        <v>6321</v>
      </c>
      <c r="K3353" s="209" t="s">
        <v>6321</v>
      </c>
      <c r="L3353" s="209" t="s">
        <v>6321</v>
      </c>
      <c r="M3353" s="209" t="s">
        <v>831</v>
      </c>
    </row>
    <row r="3354" spans="1:13" ht="56.25" x14ac:dyDescent="0.25">
      <c r="A3354" s="202" t="s">
        <v>20535</v>
      </c>
      <c r="B3354">
        <v>3701</v>
      </c>
      <c r="C3354" s="203" t="s">
        <v>20532</v>
      </c>
      <c r="D3354" s="205" t="s">
        <v>20533</v>
      </c>
      <c r="E3354" s="202" t="s">
        <v>20534</v>
      </c>
      <c r="F3354" s="204" t="s">
        <v>9843</v>
      </c>
      <c r="G3354" s="204" t="s">
        <v>9844</v>
      </c>
      <c r="H3354" s="204" t="s">
        <v>6886</v>
      </c>
      <c r="I3354" s="204" t="s">
        <v>9844</v>
      </c>
      <c r="J3354" s="204" t="s">
        <v>6321</v>
      </c>
      <c r="K3354" s="204" t="s">
        <v>6321</v>
      </c>
      <c r="L3354" s="204" t="s">
        <v>6321</v>
      </c>
      <c r="M3354" s="204" t="s">
        <v>831</v>
      </c>
    </row>
    <row r="3355" spans="1:13" ht="146.25" x14ac:dyDescent="0.25">
      <c r="A3355" s="206" t="s">
        <v>17157</v>
      </c>
      <c r="B3355">
        <v>2801</v>
      </c>
      <c r="C3355" s="207" t="s">
        <v>17154</v>
      </c>
      <c r="D3355" s="208" t="s">
        <v>17155</v>
      </c>
      <c r="E3355" s="206" t="s">
        <v>17156</v>
      </c>
      <c r="F3355" s="209" t="s">
        <v>6484</v>
      </c>
      <c r="G3355" s="209" t="s">
        <v>6485</v>
      </c>
      <c r="H3355" s="209" t="s">
        <v>6321</v>
      </c>
      <c r="I3355" s="209" t="s">
        <v>6485</v>
      </c>
      <c r="J3355" s="209" t="s">
        <v>6321</v>
      </c>
      <c r="K3355" s="209" t="s">
        <v>6321</v>
      </c>
      <c r="L3355" s="209" t="s">
        <v>6321</v>
      </c>
      <c r="M3355" s="209" t="s">
        <v>831</v>
      </c>
    </row>
    <row r="3356" spans="1:13" ht="56.25" x14ac:dyDescent="0.25">
      <c r="A3356" s="202" t="s">
        <v>14792</v>
      </c>
      <c r="B3356">
        <v>2171</v>
      </c>
      <c r="C3356" s="203" t="s">
        <v>14789</v>
      </c>
      <c r="D3356" s="205" t="s">
        <v>14790</v>
      </c>
      <c r="E3356" s="202" t="s">
        <v>14791</v>
      </c>
      <c r="F3356" s="204" t="s">
        <v>6673</v>
      </c>
      <c r="G3356" s="204" t="s">
        <v>6674</v>
      </c>
      <c r="H3356" s="204" t="s">
        <v>6473</v>
      </c>
      <c r="I3356" s="204" t="s">
        <v>6674</v>
      </c>
      <c r="J3356" s="204" t="s">
        <v>6321</v>
      </c>
      <c r="K3356" s="204" t="s">
        <v>6321</v>
      </c>
      <c r="L3356" s="204" t="s">
        <v>6321</v>
      </c>
      <c r="M3356" s="204" t="s">
        <v>831</v>
      </c>
    </row>
    <row r="3357" spans="1:13" ht="56.25" x14ac:dyDescent="0.25">
      <c r="A3357" s="206" t="s">
        <v>14796</v>
      </c>
      <c r="B3357">
        <v>2172</v>
      </c>
      <c r="C3357" s="207" t="s">
        <v>14793</v>
      </c>
      <c r="D3357" s="208" t="s">
        <v>14794</v>
      </c>
      <c r="E3357" s="206" t="s">
        <v>14795</v>
      </c>
      <c r="F3357" s="209" t="s">
        <v>6611</v>
      </c>
      <c r="G3357" s="209" t="s">
        <v>9670</v>
      </c>
      <c r="H3357" s="209" t="s">
        <v>6536</v>
      </c>
      <c r="I3357" s="209" t="s">
        <v>9671</v>
      </c>
      <c r="J3357" s="209" t="s">
        <v>6321</v>
      </c>
      <c r="K3357" s="209" t="s">
        <v>6321</v>
      </c>
      <c r="L3357" s="209" t="s">
        <v>6321</v>
      </c>
      <c r="M3357" s="209" t="s">
        <v>831</v>
      </c>
    </row>
    <row r="3358" spans="1:13" ht="78.75" x14ac:dyDescent="0.25">
      <c r="A3358" s="202" t="s">
        <v>14800</v>
      </c>
      <c r="B3358">
        <v>2173</v>
      </c>
      <c r="C3358" s="203" t="s">
        <v>14797</v>
      </c>
      <c r="D3358" s="205" t="s">
        <v>14798</v>
      </c>
      <c r="E3358" s="202" t="s">
        <v>14799</v>
      </c>
      <c r="F3358" s="204" t="s">
        <v>14210</v>
      </c>
      <c r="G3358" s="204" t="s">
        <v>14211</v>
      </c>
      <c r="H3358" s="204" t="s">
        <v>6480</v>
      </c>
      <c r="I3358" s="204" t="s">
        <v>14211</v>
      </c>
      <c r="J3358" s="204" t="s">
        <v>6321</v>
      </c>
      <c r="K3358" s="204" t="s">
        <v>6321</v>
      </c>
      <c r="L3358" s="204" t="s">
        <v>6321</v>
      </c>
      <c r="M3358" s="204" t="s">
        <v>831</v>
      </c>
    </row>
    <row r="3359" spans="1:13" ht="45" x14ac:dyDescent="0.25">
      <c r="A3359" s="206" t="s">
        <v>14763</v>
      </c>
      <c r="B3359">
        <v>2164</v>
      </c>
      <c r="C3359" s="207" t="s">
        <v>14760</v>
      </c>
      <c r="D3359" s="208" t="s">
        <v>14761</v>
      </c>
      <c r="E3359" s="206" t="s">
        <v>14762</v>
      </c>
      <c r="F3359" s="209" t="s">
        <v>6471</v>
      </c>
      <c r="G3359" s="209" t="s">
        <v>6472</v>
      </c>
      <c r="H3359" s="209" t="s">
        <v>6473</v>
      </c>
      <c r="I3359" s="209" t="s">
        <v>6472</v>
      </c>
      <c r="J3359" s="209" t="s">
        <v>6321</v>
      </c>
      <c r="K3359" s="209" t="s">
        <v>6321</v>
      </c>
      <c r="L3359" s="209" t="s">
        <v>6321</v>
      </c>
      <c r="M3359" s="209" t="s">
        <v>831</v>
      </c>
    </row>
    <row r="3360" spans="1:13" ht="56.25" x14ac:dyDescent="0.25">
      <c r="A3360" s="202" t="s">
        <v>19446</v>
      </c>
      <c r="B3360">
        <v>3406</v>
      </c>
      <c r="C3360" s="203" t="s">
        <v>19443</v>
      </c>
      <c r="D3360" s="205" t="s">
        <v>19444</v>
      </c>
      <c r="E3360" s="202" t="s">
        <v>19445</v>
      </c>
      <c r="F3360" s="204" t="s">
        <v>9889</v>
      </c>
      <c r="G3360" s="204" t="s">
        <v>9890</v>
      </c>
      <c r="H3360" s="204" t="s">
        <v>6480</v>
      </c>
      <c r="I3360" s="204" t="s">
        <v>9890</v>
      </c>
      <c r="J3360" s="204" t="s">
        <v>6321</v>
      </c>
      <c r="K3360" s="204" t="s">
        <v>6321</v>
      </c>
      <c r="L3360" s="204" t="s">
        <v>6321</v>
      </c>
      <c r="M3360" s="204" t="s">
        <v>831</v>
      </c>
    </row>
    <row r="3361" spans="1:13" ht="45" x14ac:dyDescent="0.25">
      <c r="A3361" s="206" t="s">
        <v>20605</v>
      </c>
      <c r="B3361">
        <v>3718</v>
      </c>
      <c r="C3361" s="207" t="s">
        <v>20602</v>
      </c>
      <c r="D3361" s="208" t="s">
        <v>20603</v>
      </c>
      <c r="E3361" s="206" t="s">
        <v>20604</v>
      </c>
      <c r="F3361" s="209" t="s">
        <v>6471</v>
      </c>
      <c r="G3361" s="209" t="s">
        <v>6472</v>
      </c>
      <c r="H3361" s="209" t="s">
        <v>6473</v>
      </c>
      <c r="I3361" s="209" t="s">
        <v>6472</v>
      </c>
      <c r="J3361" s="209" t="s">
        <v>6321</v>
      </c>
      <c r="K3361" s="209" t="s">
        <v>6321</v>
      </c>
      <c r="L3361" s="209" t="s">
        <v>6321</v>
      </c>
      <c r="M3361" s="209" t="s">
        <v>831</v>
      </c>
    </row>
    <row r="3362" spans="1:13" ht="157.5" x14ac:dyDescent="0.25">
      <c r="A3362" s="202" t="s">
        <v>6321</v>
      </c>
      <c r="B3362">
        <v>2794</v>
      </c>
      <c r="C3362" s="203" t="s">
        <v>17127</v>
      </c>
      <c r="D3362" s="205" t="s">
        <v>17128</v>
      </c>
      <c r="E3362" s="202" t="s">
        <v>17129</v>
      </c>
      <c r="F3362" s="204" t="s">
        <v>6484</v>
      </c>
      <c r="G3362" s="204" t="s">
        <v>6485</v>
      </c>
      <c r="H3362" s="204" t="s">
        <v>6321</v>
      </c>
      <c r="I3362" s="204" t="s">
        <v>6485</v>
      </c>
      <c r="J3362" s="204" t="s">
        <v>6321</v>
      </c>
      <c r="K3362" s="204" t="s">
        <v>6321</v>
      </c>
      <c r="L3362" s="204" t="s">
        <v>6321</v>
      </c>
      <c r="M3362" s="204" t="s">
        <v>831</v>
      </c>
    </row>
    <row r="3363" spans="1:13" ht="67.5" x14ac:dyDescent="0.25">
      <c r="A3363" s="206" t="s">
        <v>18135</v>
      </c>
      <c r="B3363">
        <v>3081</v>
      </c>
      <c r="C3363" s="207" t="s">
        <v>18132</v>
      </c>
      <c r="D3363" s="208" t="s">
        <v>18133</v>
      </c>
      <c r="E3363" s="206" t="s">
        <v>18134</v>
      </c>
      <c r="F3363" s="209" t="s">
        <v>6484</v>
      </c>
      <c r="G3363" s="209" t="s">
        <v>6485</v>
      </c>
      <c r="H3363" s="209" t="s">
        <v>6321</v>
      </c>
      <c r="I3363" s="209" t="s">
        <v>6485</v>
      </c>
      <c r="J3363" s="209" t="s">
        <v>6321</v>
      </c>
      <c r="K3363" s="209" t="s">
        <v>6321</v>
      </c>
      <c r="L3363" s="209" t="s">
        <v>6321</v>
      </c>
      <c r="M3363" s="209" t="s">
        <v>831</v>
      </c>
    </row>
    <row r="3364" spans="1:13" ht="33.75" x14ac:dyDescent="0.25">
      <c r="A3364" s="202" t="s">
        <v>10031</v>
      </c>
      <c r="B3364">
        <v>918</v>
      </c>
      <c r="C3364" s="203" t="s">
        <v>10028</v>
      </c>
      <c r="D3364" s="205" t="s">
        <v>10029</v>
      </c>
      <c r="E3364" s="202" t="s">
        <v>10030</v>
      </c>
      <c r="F3364" s="204" t="s">
        <v>7174</v>
      </c>
      <c r="G3364" s="204" t="s">
        <v>7175</v>
      </c>
      <c r="H3364" s="204" t="s">
        <v>6480</v>
      </c>
      <c r="I3364" s="204" t="s">
        <v>7175</v>
      </c>
      <c r="J3364" s="204" t="s">
        <v>6321</v>
      </c>
      <c r="K3364" s="204" t="s">
        <v>6321</v>
      </c>
      <c r="L3364" s="204" t="s">
        <v>6321</v>
      </c>
      <c r="M3364" s="204" t="s">
        <v>831</v>
      </c>
    </row>
    <row r="3365" spans="1:13" ht="78.75" x14ac:dyDescent="0.25">
      <c r="A3365" s="202" t="s">
        <v>20679</v>
      </c>
      <c r="B3365">
        <v>3737</v>
      </c>
      <c r="C3365" s="203" t="s">
        <v>20676</v>
      </c>
      <c r="D3365" s="205" t="s">
        <v>20677</v>
      </c>
      <c r="E3365" s="202" t="s">
        <v>20678</v>
      </c>
      <c r="F3365" s="204" t="s">
        <v>7010</v>
      </c>
      <c r="G3365" s="204" t="s">
        <v>7011</v>
      </c>
      <c r="H3365" s="204" t="s">
        <v>7012</v>
      </c>
      <c r="I3365" s="204" t="s">
        <v>7011</v>
      </c>
      <c r="J3365" s="204" t="s">
        <v>6321</v>
      </c>
      <c r="K3365" s="204" t="s">
        <v>6321</v>
      </c>
      <c r="L3365" s="204" t="s">
        <v>6321</v>
      </c>
      <c r="M3365" s="204" t="s">
        <v>831</v>
      </c>
    </row>
    <row r="3366" spans="1:13" ht="78.75" x14ac:dyDescent="0.25">
      <c r="A3366" s="206" t="s">
        <v>9274</v>
      </c>
      <c r="B3366">
        <v>628</v>
      </c>
      <c r="C3366" s="207" t="s">
        <v>9271</v>
      </c>
      <c r="D3366" s="208" t="s">
        <v>9272</v>
      </c>
      <c r="E3366" s="206" t="s">
        <v>9273</v>
      </c>
      <c r="F3366" s="209" t="s">
        <v>7010</v>
      </c>
      <c r="G3366" s="209" t="s">
        <v>7011</v>
      </c>
      <c r="H3366" s="209" t="s">
        <v>7012</v>
      </c>
      <c r="I3366" s="209" t="s">
        <v>7011</v>
      </c>
      <c r="J3366" s="209" t="s">
        <v>6321</v>
      </c>
      <c r="K3366" s="209" t="s">
        <v>6321</v>
      </c>
      <c r="L3366" s="209" t="s">
        <v>6321</v>
      </c>
      <c r="M3366" s="209" t="s">
        <v>831</v>
      </c>
    </row>
    <row r="3367" spans="1:13" ht="101.25" x14ac:dyDescent="0.25">
      <c r="A3367" s="206" t="s">
        <v>16954</v>
      </c>
      <c r="B3367">
        <v>2751</v>
      </c>
      <c r="C3367" s="207" t="s">
        <v>16951</v>
      </c>
      <c r="D3367" s="208" t="s">
        <v>16952</v>
      </c>
      <c r="E3367" s="206" t="s">
        <v>16953</v>
      </c>
      <c r="F3367" s="209" t="s">
        <v>8320</v>
      </c>
      <c r="G3367" s="209" t="s">
        <v>8321</v>
      </c>
      <c r="H3367" s="209" t="s">
        <v>6321</v>
      </c>
      <c r="I3367" s="209" t="s">
        <v>8321</v>
      </c>
      <c r="J3367" s="209" t="s">
        <v>6321</v>
      </c>
      <c r="K3367" s="209" t="s">
        <v>6321</v>
      </c>
      <c r="L3367" s="209" t="s">
        <v>6321</v>
      </c>
      <c r="M3367" s="209" t="s">
        <v>831</v>
      </c>
    </row>
    <row r="3368" spans="1:13" ht="33.75" x14ac:dyDescent="0.25">
      <c r="A3368" s="206" t="s">
        <v>14631</v>
      </c>
      <c r="B3368">
        <v>2132</v>
      </c>
      <c r="C3368" s="207" t="s">
        <v>14628</v>
      </c>
      <c r="D3368" s="208" t="s">
        <v>14629</v>
      </c>
      <c r="E3368" s="206" t="s">
        <v>14630</v>
      </c>
      <c r="F3368" s="209" t="s">
        <v>6695</v>
      </c>
      <c r="G3368" s="209" t="s">
        <v>6696</v>
      </c>
      <c r="H3368" s="209" t="s">
        <v>6439</v>
      </c>
      <c r="I3368" s="209" t="s">
        <v>6696</v>
      </c>
      <c r="J3368" s="209" t="s">
        <v>6321</v>
      </c>
      <c r="K3368" s="209" t="s">
        <v>6321</v>
      </c>
      <c r="L3368" s="209" t="s">
        <v>6321</v>
      </c>
      <c r="M3368" s="209" t="s">
        <v>831</v>
      </c>
    </row>
    <row r="3369" spans="1:13" ht="33.75" x14ac:dyDescent="0.25">
      <c r="A3369" s="202" t="s">
        <v>6321</v>
      </c>
      <c r="B3369">
        <v>3723</v>
      </c>
      <c r="C3369" s="203" t="s">
        <v>20622</v>
      </c>
      <c r="D3369" s="205" t="s">
        <v>20623</v>
      </c>
      <c r="E3369" s="202" t="s">
        <v>20624</v>
      </c>
      <c r="F3369" s="204" t="s">
        <v>6689</v>
      </c>
      <c r="G3369" s="204" t="s">
        <v>6690</v>
      </c>
      <c r="H3369" s="204" t="s">
        <v>6691</v>
      </c>
      <c r="I3369" s="204" t="s">
        <v>6692</v>
      </c>
      <c r="J3369" s="204" t="s">
        <v>6321</v>
      </c>
      <c r="K3369" s="204" t="s">
        <v>6321</v>
      </c>
      <c r="L3369" s="204" t="s">
        <v>6321</v>
      </c>
      <c r="M3369" s="204" t="s">
        <v>831</v>
      </c>
    </row>
    <row r="3370" spans="1:13" ht="22.5" x14ac:dyDescent="0.25">
      <c r="A3370" s="206" t="s">
        <v>11847</v>
      </c>
      <c r="B3370">
        <v>1379</v>
      </c>
      <c r="C3370" s="207" t="s">
        <v>11844</v>
      </c>
      <c r="D3370" s="208" t="s">
        <v>11845</v>
      </c>
      <c r="E3370" s="206" t="s">
        <v>11846</v>
      </c>
      <c r="F3370" s="209" t="s">
        <v>6884</v>
      </c>
      <c r="G3370" s="209" t="s">
        <v>6885</v>
      </c>
      <c r="H3370" s="209" t="s">
        <v>6886</v>
      </c>
      <c r="I3370" s="209" t="s">
        <v>6885</v>
      </c>
      <c r="J3370" s="209" t="s">
        <v>6321</v>
      </c>
      <c r="K3370" s="209" t="s">
        <v>6321</v>
      </c>
      <c r="L3370" s="209" t="s">
        <v>6321</v>
      </c>
      <c r="M3370" s="209" t="s">
        <v>831</v>
      </c>
    </row>
    <row r="3371" spans="1:13" ht="123.75" x14ac:dyDescent="0.25">
      <c r="A3371" s="202" t="s">
        <v>18179</v>
      </c>
      <c r="B3371">
        <v>3094</v>
      </c>
      <c r="C3371" s="203" t="s">
        <v>18176</v>
      </c>
      <c r="D3371" s="205" t="s">
        <v>18177</v>
      </c>
      <c r="E3371" s="202" t="s">
        <v>18178</v>
      </c>
      <c r="F3371" s="204" t="s">
        <v>8434</v>
      </c>
      <c r="G3371" s="204" t="s">
        <v>8435</v>
      </c>
      <c r="H3371" s="204" t="s">
        <v>6480</v>
      </c>
      <c r="I3371" s="204" t="s">
        <v>8435</v>
      </c>
      <c r="J3371" s="204" t="s">
        <v>6321</v>
      </c>
      <c r="K3371" s="204" t="s">
        <v>6321</v>
      </c>
      <c r="L3371" s="204" t="s">
        <v>6321</v>
      </c>
      <c r="M3371" s="204" t="s">
        <v>831</v>
      </c>
    </row>
    <row r="3372" spans="1:13" ht="56.25" x14ac:dyDescent="0.25">
      <c r="A3372" s="206" t="s">
        <v>20675</v>
      </c>
      <c r="B3372">
        <v>3736</v>
      </c>
      <c r="C3372" s="207" t="s">
        <v>20672</v>
      </c>
      <c r="D3372" s="208" t="s">
        <v>20673</v>
      </c>
      <c r="E3372" s="206" t="s">
        <v>20674</v>
      </c>
      <c r="F3372" s="209" t="s">
        <v>6484</v>
      </c>
      <c r="G3372" s="209" t="s">
        <v>6485</v>
      </c>
      <c r="H3372" s="209" t="s">
        <v>6321</v>
      </c>
      <c r="I3372" s="209" t="s">
        <v>6485</v>
      </c>
      <c r="J3372" s="209" t="s">
        <v>6321</v>
      </c>
      <c r="K3372" s="209" t="s">
        <v>6321</v>
      </c>
      <c r="L3372" s="209" t="s">
        <v>6321</v>
      </c>
      <c r="M3372" s="209" t="s">
        <v>831</v>
      </c>
    </row>
    <row r="3373" spans="1:13" ht="56.25" x14ac:dyDescent="0.25">
      <c r="A3373" s="202" t="s">
        <v>20609</v>
      </c>
      <c r="B3373">
        <v>3719</v>
      </c>
      <c r="C3373" s="203" t="s">
        <v>20606</v>
      </c>
      <c r="D3373" s="205" t="s">
        <v>20607</v>
      </c>
      <c r="E3373" s="202" t="s">
        <v>20608</v>
      </c>
      <c r="F3373" s="204" t="s">
        <v>8320</v>
      </c>
      <c r="G3373" s="204" t="s">
        <v>8321</v>
      </c>
      <c r="H3373" s="204" t="s">
        <v>6321</v>
      </c>
      <c r="I3373" s="204" t="s">
        <v>8321</v>
      </c>
      <c r="J3373" s="204" t="s">
        <v>6321</v>
      </c>
      <c r="K3373" s="204" t="s">
        <v>6321</v>
      </c>
      <c r="L3373" s="204" t="s">
        <v>6321</v>
      </c>
      <c r="M3373" s="204" t="s">
        <v>831</v>
      </c>
    </row>
    <row r="3374" spans="1:13" ht="56.25" x14ac:dyDescent="0.25">
      <c r="A3374" s="206" t="s">
        <v>6321</v>
      </c>
      <c r="B3374">
        <v>2106</v>
      </c>
      <c r="C3374" s="207" t="s">
        <v>14525</v>
      </c>
      <c r="D3374" s="208" t="s">
        <v>14526</v>
      </c>
      <c r="E3374" s="206" t="s">
        <v>14527</v>
      </c>
      <c r="F3374" s="209" t="s">
        <v>8858</v>
      </c>
      <c r="G3374" s="209" t="s">
        <v>8859</v>
      </c>
      <c r="H3374" s="209" t="s">
        <v>6439</v>
      </c>
      <c r="I3374" s="209" t="s">
        <v>14528</v>
      </c>
      <c r="J3374" s="209" t="s">
        <v>6321</v>
      </c>
      <c r="K3374" s="209" t="s">
        <v>6321</v>
      </c>
      <c r="L3374" s="209" t="s">
        <v>6321</v>
      </c>
      <c r="M3374" s="209" t="s">
        <v>831</v>
      </c>
    </row>
    <row r="3375" spans="1:13" ht="281.25" x14ac:dyDescent="0.25">
      <c r="A3375" s="202" t="s">
        <v>6321</v>
      </c>
      <c r="B3375">
        <v>2792</v>
      </c>
      <c r="C3375" s="203" t="s">
        <v>17121</v>
      </c>
      <c r="D3375" s="205" t="s">
        <v>17122</v>
      </c>
      <c r="E3375" s="202" t="s">
        <v>17123</v>
      </c>
      <c r="F3375" s="204" t="s">
        <v>8858</v>
      </c>
      <c r="G3375" s="204" t="s">
        <v>8859</v>
      </c>
      <c r="H3375" s="204" t="s">
        <v>6439</v>
      </c>
      <c r="I3375" s="204" t="s">
        <v>8859</v>
      </c>
      <c r="J3375" s="204" t="s">
        <v>6321</v>
      </c>
      <c r="K3375" s="204" t="s">
        <v>6321</v>
      </c>
      <c r="L3375" s="204" t="s">
        <v>6321</v>
      </c>
      <c r="M3375" s="204" t="s">
        <v>831</v>
      </c>
    </row>
    <row r="3376" spans="1:13" ht="191.25" x14ac:dyDescent="0.25">
      <c r="A3376" s="227" t="s">
        <v>31267</v>
      </c>
      <c r="B3376">
        <v>2795</v>
      </c>
      <c r="C3376" s="207" t="s">
        <v>17130</v>
      </c>
      <c r="D3376" s="208" t="s">
        <v>17131</v>
      </c>
      <c r="E3376" s="206" t="s">
        <v>17132</v>
      </c>
      <c r="F3376" s="209" t="s">
        <v>6961</v>
      </c>
      <c r="G3376" s="209" t="s">
        <v>9282</v>
      </c>
      <c r="H3376" s="209" t="s">
        <v>6480</v>
      </c>
      <c r="I3376" s="209" t="s">
        <v>9282</v>
      </c>
      <c r="J3376" s="209" t="s">
        <v>6321</v>
      </c>
      <c r="K3376" s="209" t="s">
        <v>6321</v>
      </c>
      <c r="L3376" s="209" t="s">
        <v>6321</v>
      </c>
      <c r="M3376" s="209" t="s">
        <v>831</v>
      </c>
    </row>
    <row r="3377" spans="1:13" ht="56.25" x14ac:dyDescent="0.25">
      <c r="A3377" s="202" t="s">
        <v>6321</v>
      </c>
      <c r="B3377">
        <v>2107</v>
      </c>
      <c r="C3377" s="203" t="s">
        <v>14529</v>
      </c>
      <c r="D3377" s="205" t="s">
        <v>14530</v>
      </c>
      <c r="E3377" s="202" t="s">
        <v>14531</v>
      </c>
      <c r="F3377" s="204" t="s">
        <v>8261</v>
      </c>
      <c r="G3377" s="204" t="s">
        <v>8262</v>
      </c>
      <c r="H3377" s="204" t="s">
        <v>6578</v>
      </c>
      <c r="I3377" s="204" t="s">
        <v>8262</v>
      </c>
      <c r="J3377" s="204" t="s">
        <v>6321</v>
      </c>
      <c r="K3377" s="204" t="s">
        <v>6321</v>
      </c>
      <c r="L3377" s="204" t="s">
        <v>6321</v>
      </c>
      <c r="M3377" s="204" t="s">
        <v>831</v>
      </c>
    </row>
    <row r="3378" spans="1:13" ht="78.75" x14ac:dyDescent="0.25">
      <c r="A3378" s="206" t="s">
        <v>20539</v>
      </c>
      <c r="B3378">
        <v>3702</v>
      </c>
      <c r="C3378" s="207" t="s">
        <v>20536</v>
      </c>
      <c r="D3378" s="208" t="s">
        <v>20537</v>
      </c>
      <c r="E3378" s="206" t="s">
        <v>20538</v>
      </c>
      <c r="F3378" s="209" t="s">
        <v>20540</v>
      </c>
      <c r="G3378" s="209" t="s">
        <v>20541</v>
      </c>
      <c r="H3378" s="209" t="s">
        <v>6570</v>
      </c>
      <c r="I3378" s="209" t="s">
        <v>20542</v>
      </c>
      <c r="J3378" s="209" t="s">
        <v>6321</v>
      </c>
      <c r="K3378" s="209" t="s">
        <v>6321</v>
      </c>
      <c r="L3378" s="209" t="s">
        <v>6321</v>
      </c>
      <c r="M3378" s="209" t="s">
        <v>831</v>
      </c>
    </row>
    <row r="3379" spans="1:13" ht="56.25" x14ac:dyDescent="0.25">
      <c r="A3379" s="206" t="s">
        <v>19645</v>
      </c>
      <c r="B3379">
        <v>3456</v>
      </c>
      <c r="C3379" s="207" t="s">
        <v>19642</v>
      </c>
      <c r="D3379" s="208" t="s">
        <v>19643</v>
      </c>
      <c r="E3379" s="206" t="s">
        <v>19644</v>
      </c>
      <c r="F3379" s="209" t="s">
        <v>10467</v>
      </c>
      <c r="G3379" s="209" t="s">
        <v>10468</v>
      </c>
      <c r="H3379" s="209" t="s">
        <v>6439</v>
      </c>
      <c r="I3379" s="209" t="s">
        <v>10469</v>
      </c>
      <c r="J3379" s="209" t="s">
        <v>6321</v>
      </c>
      <c r="K3379" s="209" t="s">
        <v>6321</v>
      </c>
      <c r="L3379" s="209" t="s">
        <v>6321</v>
      </c>
      <c r="M3379" s="209" t="s">
        <v>6363</v>
      </c>
    </row>
    <row r="3380" spans="1:13" ht="33.75" x14ac:dyDescent="0.25">
      <c r="A3380" s="202" t="s">
        <v>14767</v>
      </c>
      <c r="B3380">
        <v>2165</v>
      </c>
      <c r="C3380" s="203" t="s">
        <v>14764</v>
      </c>
      <c r="D3380" s="205" t="s">
        <v>14765</v>
      </c>
      <c r="E3380" s="202" t="s">
        <v>14766</v>
      </c>
      <c r="F3380" s="204" t="s">
        <v>8720</v>
      </c>
      <c r="G3380" s="204" t="s">
        <v>8721</v>
      </c>
      <c r="H3380" s="204" t="s">
        <v>6886</v>
      </c>
      <c r="I3380" s="204" t="s">
        <v>8721</v>
      </c>
      <c r="J3380" s="204" t="s">
        <v>6321</v>
      </c>
      <c r="K3380" s="204" t="s">
        <v>6321</v>
      </c>
      <c r="L3380" s="204" t="s">
        <v>6321</v>
      </c>
      <c r="M3380" s="204" t="s">
        <v>831</v>
      </c>
    </row>
    <row r="3381" spans="1:13" ht="90" x14ac:dyDescent="0.25">
      <c r="A3381" s="202" t="s">
        <v>19412</v>
      </c>
      <c r="B3381">
        <v>3400</v>
      </c>
      <c r="C3381" s="203" t="s">
        <v>19409</v>
      </c>
      <c r="D3381" s="205" t="s">
        <v>19410</v>
      </c>
      <c r="E3381" s="202" t="s">
        <v>19411</v>
      </c>
      <c r="F3381" s="204" t="s">
        <v>19413</v>
      </c>
      <c r="G3381" s="204" t="s">
        <v>19414</v>
      </c>
      <c r="H3381" s="204" t="s">
        <v>6375</v>
      </c>
      <c r="I3381" s="204" t="s">
        <v>19415</v>
      </c>
      <c r="J3381" s="204" t="s">
        <v>6321</v>
      </c>
      <c r="K3381" s="204" t="s">
        <v>6321</v>
      </c>
      <c r="L3381" s="204" t="s">
        <v>6321</v>
      </c>
      <c r="M3381" s="204" t="s">
        <v>831</v>
      </c>
    </row>
    <row r="3382" spans="1:13" ht="33.75" x14ac:dyDescent="0.25">
      <c r="A3382" s="206" t="s">
        <v>20550</v>
      </c>
      <c r="B3382">
        <v>3704</v>
      </c>
      <c r="C3382" s="207" t="s">
        <v>20547</v>
      </c>
      <c r="D3382" s="208" t="s">
        <v>20548</v>
      </c>
      <c r="E3382" s="206" t="s">
        <v>20549</v>
      </c>
      <c r="F3382" s="209" t="s">
        <v>19089</v>
      </c>
      <c r="G3382" s="209" t="s">
        <v>19090</v>
      </c>
      <c r="H3382" s="209" t="s">
        <v>6998</v>
      </c>
      <c r="I3382" s="209" t="s">
        <v>19090</v>
      </c>
      <c r="J3382" s="209" t="s">
        <v>6321</v>
      </c>
      <c r="K3382" s="209" t="s">
        <v>6321</v>
      </c>
      <c r="L3382" s="209" t="s">
        <v>6321</v>
      </c>
      <c r="M3382" s="209" t="s">
        <v>831</v>
      </c>
    </row>
    <row r="3383" spans="1:13" ht="67.5" x14ac:dyDescent="0.25">
      <c r="A3383" s="202" t="s">
        <v>16674</v>
      </c>
      <c r="B3383">
        <v>2684</v>
      </c>
      <c r="C3383" s="203" t="s">
        <v>16671</v>
      </c>
      <c r="D3383" s="205" t="s">
        <v>16672</v>
      </c>
      <c r="E3383" s="202" t="s">
        <v>16673</v>
      </c>
      <c r="F3383" s="204" t="s">
        <v>6576</v>
      </c>
      <c r="G3383" s="204" t="s">
        <v>6577</v>
      </c>
      <c r="H3383" s="204" t="s">
        <v>6578</v>
      </c>
      <c r="I3383" s="204" t="s">
        <v>16675</v>
      </c>
      <c r="J3383" s="204" t="s">
        <v>6321</v>
      </c>
      <c r="K3383" s="204" t="s">
        <v>6321</v>
      </c>
      <c r="L3383" s="204" t="s">
        <v>6321</v>
      </c>
      <c r="M3383" s="204" t="s">
        <v>831</v>
      </c>
    </row>
    <row r="3384" spans="1:13" ht="67.5" x14ac:dyDescent="0.25">
      <c r="A3384" s="202" t="s">
        <v>16304</v>
      </c>
      <c r="B3384">
        <v>2580</v>
      </c>
      <c r="C3384" s="203" t="s">
        <v>16301</v>
      </c>
      <c r="D3384" s="205" t="s">
        <v>16302</v>
      </c>
      <c r="E3384" s="202" t="s">
        <v>16303</v>
      </c>
      <c r="F3384" s="204" t="s">
        <v>6471</v>
      </c>
      <c r="G3384" s="204" t="s">
        <v>6472</v>
      </c>
      <c r="H3384" s="204" t="s">
        <v>6473</v>
      </c>
      <c r="I3384" s="204" t="s">
        <v>6472</v>
      </c>
      <c r="J3384" s="204" t="s">
        <v>6321</v>
      </c>
      <c r="K3384" s="204" t="s">
        <v>6321</v>
      </c>
      <c r="L3384" s="204" t="s">
        <v>6321</v>
      </c>
      <c r="M3384" s="204" t="s">
        <v>831</v>
      </c>
    </row>
    <row r="3385" spans="1:13" ht="56.25" x14ac:dyDescent="0.25">
      <c r="A3385" s="202" t="s">
        <v>9136</v>
      </c>
      <c r="B3385">
        <v>599</v>
      </c>
      <c r="C3385" s="203" t="s">
        <v>9133</v>
      </c>
      <c r="D3385" s="205" t="s">
        <v>9134</v>
      </c>
      <c r="E3385" s="202" t="s">
        <v>9135</v>
      </c>
      <c r="F3385" s="204" t="s">
        <v>9137</v>
      </c>
      <c r="G3385" s="204" t="s">
        <v>9138</v>
      </c>
      <c r="H3385" s="204" t="s">
        <v>9139</v>
      </c>
      <c r="I3385" s="204" t="s">
        <v>9138</v>
      </c>
      <c r="J3385" s="204" t="s">
        <v>6321</v>
      </c>
      <c r="K3385" s="204" t="s">
        <v>6321</v>
      </c>
      <c r="L3385" s="204" t="s">
        <v>6517</v>
      </c>
      <c r="M3385" s="204" t="s">
        <v>831</v>
      </c>
    </row>
    <row r="3386" spans="1:13" ht="56.25" x14ac:dyDescent="0.25">
      <c r="A3386" s="202" t="s">
        <v>8348</v>
      </c>
      <c r="B3386">
        <v>429</v>
      </c>
      <c r="C3386" s="203" t="s">
        <v>8345</v>
      </c>
      <c r="D3386" s="205" t="s">
        <v>8346</v>
      </c>
      <c r="E3386" s="202" t="s">
        <v>8347</v>
      </c>
      <c r="F3386" s="204" t="s">
        <v>6437</v>
      </c>
      <c r="G3386" s="204" t="s">
        <v>6438</v>
      </c>
      <c r="H3386" s="204" t="s">
        <v>6439</v>
      </c>
      <c r="I3386" s="204" t="s">
        <v>6440</v>
      </c>
      <c r="J3386" s="204" t="s">
        <v>6321</v>
      </c>
      <c r="K3386" s="204" t="s">
        <v>6321</v>
      </c>
      <c r="L3386" s="204" t="s">
        <v>6321</v>
      </c>
      <c r="M3386" s="204" t="s">
        <v>831</v>
      </c>
    </row>
    <row r="3387" spans="1:13" ht="90" x14ac:dyDescent="0.25">
      <c r="A3387" s="202" t="s">
        <v>6321</v>
      </c>
      <c r="B3387">
        <v>1529</v>
      </c>
      <c r="C3387" s="203" t="s">
        <v>12367</v>
      </c>
      <c r="D3387" s="205" t="s">
        <v>12368</v>
      </c>
      <c r="E3387" s="202" t="s">
        <v>12369</v>
      </c>
      <c r="F3387" s="204" t="s">
        <v>7581</v>
      </c>
      <c r="G3387" s="204" t="s">
        <v>7582</v>
      </c>
      <c r="H3387" s="204" t="s">
        <v>6473</v>
      </c>
      <c r="I3387" s="204" t="s">
        <v>7582</v>
      </c>
      <c r="J3387" s="204" t="s">
        <v>6321</v>
      </c>
      <c r="K3387" s="204" t="s">
        <v>6321</v>
      </c>
      <c r="L3387" s="204" t="s">
        <v>6321</v>
      </c>
      <c r="M3387" s="204" t="s">
        <v>831</v>
      </c>
    </row>
    <row r="3388" spans="1:13" ht="33.75" x14ac:dyDescent="0.25">
      <c r="A3388" s="202" t="s">
        <v>12643</v>
      </c>
      <c r="B3388">
        <v>1600</v>
      </c>
      <c r="C3388" s="203" t="s">
        <v>12640</v>
      </c>
      <c r="D3388" s="205" t="s">
        <v>12641</v>
      </c>
      <c r="E3388" s="202" t="s">
        <v>12642</v>
      </c>
      <c r="F3388" s="204" t="s">
        <v>7010</v>
      </c>
      <c r="G3388" s="204" t="s">
        <v>7011</v>
      </c>
      <c r="H3388" s="204" t="s">
        <v>7012</v>
      </c>
      <c r="I3388" s="204" t="s">
        <v>7011</v>
      </c>
      <c r="J3388" s="204" t="s">
        <v>6321</v>
      </c>
      <c r="K3388" s="204" t="s">
        <v>6321</v>
      </c>
      <c r="L3388" s="204" t="s">
        <v>6321</v>
      </c>
      <c r="M3388" s="204" t="s">
        <v>831</v>
      </c>
    </row>
    <row r="3389" spans="1:13" ht="56.25" x14ac:dyDescent="0.25">
      <c r="A3389" s="206" t="s">
        <v>14722</v>
      </c>
      <c r="B3389">
        <v>2154</v>
      </c>
      <c r="C3389" s="207" t="s">
        <v>14719</v>
      </c>
      <c r="D3389" s="208" t="s">
        <v>14720</v>
      </c>
      <c r="E3389" s="206" t="s">
        <v>14721</v>
      </c>
      <c r="F3389" s="209" t="s">
        <v>7581</v>
      </c>
      <c r="G3389" s="209" t="s">
        <v>7582</v>
      </c>
      <c r="H3389" s="209" t="s">
        <v>6473</v>
      </c>
      <c r="I3389" s="209" t="s">
        <v>7582</v>
      </c>
      <c r="J3389" s="209" t="s">
        <v>6321</v>
      </c>
      <c r="K3389" s="209" t="s">
        <v>6321</v>
      </c>
      <c r="L3389" s="209" t="s">
        <v>6321</v>
      </c>
      <c r="M3389" s="209" t="s">
        <v>831</v>
      </c>
    </row>
    <row r="3390" spans="1:13" ht="56.25" x14ac:dyDescent="0.25">
      <c r="A3390" s="202" t="s">
        <v>18232</v>
      </c>
      <c r="B3390">
        <v>3106</v>
      </c>
      <c r="C3390" s="203" t="s">
        <v>18229</v>
      </c>
      <c r="D3390" s="205" t="s">
        <v>18230</v>
      </c>
      <c r="E3390" s="202" t="s">
        <v>18231</v>
      </c>
      <c r="F3390" s="204" t="s">
        <v>18233</v>
      </c>
      <c r="G3390" s="204" t="s">
        <v>18234</v>
      </c>
      <c r="H3390" s="204" t="s">
        <v>6480</v>
      </c>
      <c r="I3390" s="204" t="s">
        <v>18234</v>
      </c>
      <c r="J3390" s="204" t="s">
        <v>6321</v>
      </c>
      <c r="K3390" s="204" t="s">
        <v>6321</v>
      </c>
      <c r="L3390" s="204" t="s">
        <v>6321</v>
      </c>
      <c r="M3390" s="204" t="s">
        <v>831</v>
      </c>
    </row>
    <row r="3391" spans="1:13" ht="45" x14ac:dyDescent="0.25">
      <c r="A3391" s="206" t="s">
        <v>14871</v>
      </c>
      <c r="B3391">
        <v>2192</v>
      </c>
      <c r="C3391" s="207" t="s">
        <v>14868</v>
      </c>
      <c r="D3391" s="208" t="s">
        <v>14869</v>
      </c>
      <c r="E3391" s="206" t="s">
        <v>14870</v>
      </c>
      <c r="F3391" s="209" t="s">
        <v>11703</v>
      </c>
      <c r="G3391" s="209" t="s">
        <v>11704</v>
      </c>
      <c r="H3391" s="209" t="s">
        <v>6473</v>
      </c>
      <c r="I3391" s="209" t="s">
        <v>11704</v>
      </c>
      <c r="J3391" s="209" t="s">
        <v>6321</v>
      </c>
      <c r="K3391" s="209" t="s">
        <v>6321</v>
      </c>
      <c r="L3391" s="209" t="s">
        <v>6321</v>
      </c>
      <c r="M3391" s="209" t="s">
        <v>831</v>
      </c>
    </row>
    <row r="3392" spans="1:13" ht="45" x14ac:dyDescent="0.25">
      <c r="A3392" s="206" t="s">
        <v>18228</v>
      </c>
      <c r="B3392">
        <v>3105</v>
      </c>
      <c r="C3392" s="207" t="s">
        <v>18225</v>
      </c>
      <c r="D3392" s="208" t="s">
        <v>18226</v>
      </c>
      <c r="E3392" s="206" t="s">
        <v>18227</v>
      </c>
      <c r="F3392" s="209" t="s">
        <v>16299</v>
      </c>
      <c r="G3392" s="209" t="s">
        <v>16300</v>
      </c>
      <c r="H3392" s="209" t="s">
        <v>6746</v>
      </c>
      <c r="I3392" s="209" t="s">
        <v>16300</v>
      </c>
      <c r="J3392" s="209" t="s">
        <v>6321</v>
      </c>
      <c r="K3392" s="209" t="s">
        <v>6321</v>
      </c>
      <c r="L3392" s="209" t="s">
        <v>6321</v>
      </c>
      <c r="M3392" s="209" t="s">
        <v>831</v>
      </c>
    </row>
    <row r="3393" spans="1:13" ht="45" x14ac:dyDescent="0.25">
      <c r="A3393" s="206" t="s">
        <v>12407</v>
      </c>
      <c r="B3393">
        <v>1538</v>
      </c>
      <c r="C3393" s="207" t="s">
        <v>12404</v>
      </c>
      <c r="D3393" s="208" t="s">
        <v>12405</v>
      </c>
      <c r="E3393" s="212" t="s">
        <v>12406</v>
      </c>
      <c r="F3393" s="209" t="s">
        <v>9232</v>
      </c>
      <c r="G3393" s="209" t="s">
        <v>11698</v>
      </c>
      <c r="H3393" s="209" t="s">
        <v>6578</v>
      </c>
      <c r="I3393" s="209" t="s">
        <v>11698</v>
      </c>
      <c r="J3393" s="209" t="s">
        <v>6321</v>
      </c>
      <c r="K3393" s="209" t="s">
        <v>6321</v>
      </c>
      <c r="L3393" s="209" t="s">
        <v>6321</v>
      </c>
      <c r="M3393" s="209" t="s">
        <v>831</v>
      </c>
    </row>
    <row r="3394" spans="1:13" ht="67.5" x14ac:dyDescent="0.25">
      <c r="A3394" s="202" t="s">
        <v>21218</v>
      </c>
      <c r="B3394">
        <v>3887</v>
      </c>
      <c r="C3394" s="203" t="s">
        <v>21215</v>
      </c>
      <c r="D3394" s="205" t="s">
        <v>21216</v>
      </c>
      <c r="E3394" s="202" t="s">
        <v>21217</v>
      </c>
      <c r="F3394" s="204" t="s">
        <v>21219</v>
      </c>
      <c r="G3394" s="204" t="s">
        <v>8946</v>
      </c>
      <c r="H3394" s="204" t="s">
        <v>6337</v>
      </c>
      <c r="I3394" s="204" t="s">
        <v>8947</v>
      </c>
      <c r="J3394" s="204" t="s">
        <v>6321</v>
      </c>
      <c r="K3394" s="204" t="s">
        <v>6321</v>
      </c>
      <c r="L3394" s="204" t="s">
        <v>6517</v>
      </c>
      <c r="M3394" s="204" t="s">
        <v>6330</v>
      </c>
    </row>
    <row r="3395" spans="1:13" ht="45" x14ac:dyDescent="0.25">
      <c r="A3395" s="202" t="s">
        <v>8413</v>
      </c>
      <c r="B3395">
        <v>443</v>
      </c>
      <c r="C3395" s="203" t="s">
        <v>8410</v>
      </c>
      <c r="D3395" s="205" t="s">
        <v>8411</v>
      </c>
      <c r="E3395" s="202" t="s">
        <v>8412</v>
      </c>
      <c r="F3395" s="204" t="s">
        <v>8414</v>
      </c>
      <c r="G3395" s="204" t="s">
        <v>8415</v>
      </c>
      <c r="H3395" s="204" t="s">
        <v>8416</v>
      </c>
      <c r="I3395" s="204" t="s">
        <v>8415</v>
      </c>
      <c r="J3395" s="204" t="s">
        <v>6321</v>
      </c>
      <c r="K3395" s="204" t="s">
        <v>6321</v>
      </c>
      <c r="L3395" s="204" t="s">
        <v>6321</v>
      </c>
      <c r="M3395" s="204" t="s">
        <v>831</v>
      </c>
    </row>
    <row r="3396" spans="1:13" ht="33.75" x14ac:dyDescent="0.25">
      <c r="A3396" s="202" t="s">
        <v>11832</v>
      </c>
      <c r="B3396">
        <v>1376</v>
      </c>
      <c r="C3396" s="203" t="s">
        <v>11829</v>
      </c>
      <c r="D3396" s="205" t="s">
        <v>11830</v>
      </c>
      <c r="E3396" s="202" t="s">
        <v>11831</v>
      </c>
      <c r="F3396" s="204" t="s">
        <v>10877</v>
      </c>
      <c r="G3396" s="204" t="s">
        <v>10878</v>
      </c>
      <c r="H3396" s="204" t="s">
        <v>6337</v>
      </c>
      <c r="I3396" s="204" t="s">
        <v>11593</v>
      </c>
      <c r="J3396" s="204" t="s">
        <v>10411</v>
      </c>
      <c r="K3396" s="204" t="s">
        <v>6321</v>
      </c>
      <c r="L3396" s="204" t="s">
        <v>6321</v>
      </c>
      <c r="M3396" s="204" t="s">
        <v>831</v>
      </c>
    </row>
    <row r="3397" spans="1:13" ht="45" x14ac:dyDescent="0.25">
      <c r="A3397" s="206" t="s">
        <v>20628</v>
      </c>
      <c r="B3397">
        <v>3724</v>
      </c>
      <c r="C3397" s="207" t="s">
        <v>20625</v>
      </c>
      <c r="D3397" s="208" t="s">
        <v>20626</v>
      </c>
      <c r="E3397" s="206" t="s">
        <v>20627</v>
      </c>
      <c r="F3397" s="209" t="s">
        <v>6689</v>
      </c>
      <c r="G3397" s="209" t="s">
        <v>6690</v>
      </c>
      <c r="H3397" s="209" t="s">
        <v>6691</v>
      </c>
      <c r="I3397" s="209" t="s">
        <v>6692</v>
      </c>
      <c r="J3397" s="209" t="s">
        <v>6321</v>
      </c>
      <c r="K3397" s="209" t="s">
        <v>6321</v>
      </c>
      <c r="L3397" s="209" t="s">
        <v>6321</v>
      </c>
      <c r="M3397" s="209" t="s">
        <v>831</v>
      </c>
    </row>
    <row r="3398" spans="1:13" ht="56.25" x14ac:dyDescent="0.25">
      <c r="A3398" s="206" t="s">
        <v>19408</v>
      </c>
      <c r="B3398">
        <v>3399</v>
      </c>
      <c r="C3398" s="207" t="s">
        <v>19405</v>
      </c>
      <c r="D3398" s="208" t="s">
        <v>19406</v>
      </c>
      <c r="E3398" s="206" t="s">
        <v>19407</v>
      </c>
      <c r="F3398" s="209" t="s">
        <v>16741</v>
      </c>
      <c r="G3398" s="209" t="s">
        <v>16742</v>
      </c>
      <c r="H3398" s="209" t="s">
        <v>6998</v>
      </c>
      <c r="I3398" s="209" t="s">
        <v>16742</v>
      </c>
      <c r="J3398" s="209" t="s">
        <v>6321</v>
      </c>
      <c r="K3398" s="209" t="s">
        <v>6321</v>
      </c>
      <c r="L3398" s="209" t="s">
        <v>6321</v>
      </c>
      <c r="M3398" s="209" t="s">
        <v>831</v>
      </c>
    </row>
    <row r="3399" spans="1:13" ht="78.75" x14ac:dyDescent="0.25">
      <c r="A3399" s="206" t="s">
        <v>14804</v>
      </c>
      <c r="B3399">
        <v>2174</v>
      </c>
      <c r="C3399" s="207" t="s">
        <v>14801</v>
      </c>
      <c r="D3399" s="208" t="s">
        <v>14802</v>
      </c>
      <c r="E3399" s="206" t="s">
        <v>14803</v>
      </c>
      <c r="F3399" s="209" t="s">
        <v>6689</v>
      </c>
      <c r="G3399" s="209" t="s">
        <v>6690</v>
      </c>
      <c r="H3399" s="209" t="s">
        <v>6691</v>
      </c>
      <c r="I3399" s="209" t="s">
        <v>6692</v>
      </c>
      <c r="J3399" s="209" t="s">
        <v>6321</v>
      </c>
      <c r="K3399" s="209" t="s">
        <v>6321</v>
      </c>
      <c r="L3399" s="209" t="s">
        <v>6321</v>
      </c>
      <c r="M3399" s="209" t="s">
        <v>831</v>
      </c>
    </row>
    <row r="3400" spans="1:13" ht="45" x14ac:dyDescent="0.25">
      <c r="A3400" s="202" t="s">
        <v>18242</v>
      </c>
      <c r="B3400">
        <v>3108</v>
      </c>
      <c r="C3400" s="203" t="s">
        <v>18239</v>
      </c>
      <c r="D3400" s="205" t="s">
        <v>18240</v>
      </c>
      <c r="E3400" s="202" t="s">
        <v>18241</v>
      </c>
      <c r="F3400" s="204" t="s">
        <v>12083</v>
      </c>
      <c r="G3400" s="204" t="s">
        <v>12084</v>
      </c>
      <c r="H3400" s="204" t="s">
        <v>6578</v>
      </c>
      <c r="I3400" s="204" t="s">
        <v>12084</v>
      </c>
      <c r="J3400" s="204" t="s">
        <v>6321</v>
      </c>
      <c r="K3400" s="204" t="s">
        <v>6321</v>
      </c>
      <c r="L3400" s="204" t="s">
        <v>6321</v>
      </c>
      <c r="M3400" s="204" t="s">
        <v>831</v>
      </c>
    </row>
    <row r="3401" spans="1:13" ht="135" x14ac:dyDescent="0.25">
      <c r="A3401" s="202" t="s">
        <v>17161</v>
      </c>
      <c r="B3401">
        <v>2802</v>
      </c>
      <c r="C3401" s="203" t="s">
        <v>17158</v>
      </c>
      <c r="D3401" s="205" t="s">
        <v>17159</v>
      </c>
      <c r="E3401" s="202" t="s">
        <v>17160</v>
      </c>
      <c r="F3401" s="204" t="s">
        <v>7010</v>
      </c>
      <c r="G3401" s="204" t="s">
        <v>7011</v>
      </c>
      <c r="H3401" s="204" t="s">
        <v>7012</v>
      </c>
      <c r="I3401" s="204" t="s">
        <v>7011</v>
      </c>
      <c r="J3401" s="204" t="s">
        <v>6321</v>
      </c>
      <c r="K3401" s="204" t="s">
        <v>6321</v>
      </c>
      <c r="L3401" s="204" t="s">
        <v>6321</v>
      </c>
      <c r="M3401" s="204" t="s">
        <v>831</v>
      </c>
    </row>
    <row r="3402" spans="1:13" ht="67.5" x14ac:dyDescent="0.25">
      <c r="A3402" s="202" t="s">
        <v>20632</v>
      </c>
      <c r="B3402">
        <v>3725</v>
      </c>
      <c r="C3402" s="203" t="s">
        <v>20629</v>
      </c>
      <c r="D3402" s="205" t="s">
        <v>20630</v>
      </c>
      <c r="E3402" s="202" t="s">
        <v>20631</v>
      </c>
      <c r="F3402" s="204" t="s">
        <v>6484</v>
      </c>
      <c r="G3402" s="204" t="s">
        <v>6485</v>
      </c>
      <c r="H3402" s="204" t="s">
        <v>6321</v>
      </c>
      <c r="I3402" s="204" t="s">
        <v>6485</v>
      </c>
      <c r="J3402" s="204" t="s">
        <v>6321</v>
      </c>
      <c r="K3402" s="204" t="s">
        <v>6321</v>
      </c>
      <c r="L3402" s="204" t="s">
        <v>6321</v>
      </c>
      <c r="M3402" s="204" t="s">
        <v>831</v>
      </c>
    </row>
    <row r="3403" spans="1:13" ht="112.5" x14ac:dyDescent="0.25">
      <c r="A3403" s="206" t="s">
        <v>20636</v>
      </c>
      <c r="B3403">
        <v>3726</v>
      </c>
      <c r="C3403" s="207" t="s">
        <v>20633</v>
      </c>
      <c r="D3403" s="208" t="s">
        <v>20634</v>
      </c>
      <c r="E3403" s="206" t="s">
        <v>20635</v>
      </c>
      <c r="F3403" s="209" t="s">
        <v>19478</v>
      </c>
      <c r="G3403" s="209" t="s">
        <v>19479</v>
      </c>
      <c r="H3403" s="209" t="s">
        <v>6439</v>
      </c>
      <c r="I3403" s="209" t="s">
        <v>19479</v>
      </c>
      <c r="J3403" s="209" t="s">
        <v>6321</v>
      </c>
      <c r="K3403" s="209" t="s">
        <v>6321</v>
      </c>
      <c r="L3403" s="209" t="s">
        <v>6321</v>
      </c>
      <c r="M3403" s="209" t="s">
        <v>831</v>
      </c>
    </row>
    <row r="3404" spans="1:13" ht="33.75" x14ac:dyDescent="0.25">
      <c r="A3404" s="206" t="s">
        <v>12647</v>
      </c>
      <c r="B3404">
        <v>1601</v>
      </c>
      <c r="C3404" s="207" t="s">
        <v>12644</v>
      </c>
      <c r="D3404" s="208" t="s">
        <v>12645</v>
      </c>
      <c r="E3404" s="206" t="s">
        <v>12646</v>
      </c>
      <c r="F3404" s="209" t="s">
        <v>8858</v>
      </c>
      <c r="G3404" s="209" t="s">
        <v>8859</v>
      </c>
      <c r="H3404" s="209" t="s">
        <v>6439</v>
      </c>
      <c r="I3404" s="209" t="s">
        <v>8859</v>
      </c>
      <c r="J3404" s="209" t="s">
        <v>6321</v>
      </c>
      <c r="K3404" s="209" t="s">
        <v>6321</v>
      </c>
      <c r="L3404" s="209" t="s">
        <v>6321</v>
      </c>
      <c r="M3404" s="209" t="s">
        <v>831</v>
      </c>
    </row>
    <row r="3405" spans="1:13" ht="22.5" x14ac:dyDescent="0.25">
      <c r="A3405" s="206" t="s">
        <v>14738</v>
      </c>
      <c r="B3405">
        <v>2158</v>
      </c>
      <c r="C3405" s="207" t="s">
        <v>14735</v>
      </c>
      <c r="D3405" s="208" t="s">
        <v>14736</v>
      </c>
      <c r="E3405" s="206" t="s">
        <v>14737</v>
      </c>
      <c r="F3405" s="209" t="s">
        <v>7010</v>
      </c>
      <c r="G3405" s="209" t="s">
        <v>7011</v>
      </c>
      <c r="H3405" s="209" t="s">
        <v>7012</v>
      </c>
      <c r="I3405" s="209" t="s">
        <v>7011</v>
      </c>
      <c r="J3405" s="209" t="s">
        <v>6321</v>
      </c>
      <c r="K3405" s="209" t="s">
        <v>6321</v>
      </c>
      <c r="L3405" s="209" t="s">
        <v>6321</v>
      </c>
      <c r="M3405" s="209" t="s">
        <v>831</v>
      </c>
    </row>
    <row r="3406" spans="1:13" ht="33.75" x14ac:dyDescent="0.25">
      <c r="A3406" s="206" t="s">
        <v>11813</v>
      </c>
      <c r="B3406">
        <v>1371</v>
      </c>
      <c r="C3406" s="207" t="s">
        <v>11810</v>
      </c>
      <c r="D3406" s="208" t="s">
        <v>11811</v>
      </c>
      <c r="E3406" s="206" t="s">
        <v>11812</v>
      </c>
      <c r="F3406" s="209" t="s">
        <v>7010</v>
      </c>
      <c r="G3406" s="209" t="s">
        <v>7011</v>
      </c>
      <c r="H3406" s="209" t="s">
        <v>7012</v>
      </c>
      <c r="I3406" s="209" t="s">
        <v>7011</v>
      </c>
      <c r="J3406" s="209" t="s">
        <v>6321</v>
      </c>
      <c r="K3406" s="209" t="s">
        <v>6321</v>
      </c>
      <c r="L3406" s="209" t="s">
        <v>6321</v>
      </c>
      <c r="M3406" s="209" t="s">
        <v>831</v>
      </c>
    </row>
    <row r="3407" spans="1:13" ht="33.75" x14ac:dyDescent="0.25">
      <c r="A3407" s="206" t="s">
        <v>18220</v>
      </c>
      <c r="B3407">
        <v>3103</v>
      </c>
      <c r="C3407" s="207" t="s">
        <v>18217</v>
      </c>
      <c r="D3407" s="208" t="s">
        <v>18218</v>
      </c>
      <c r="E3407" s="206" t="s">
        <v>18219</v>
      </c>
      <c r="F3407" s="209" t="s">
        <v>7581</v>
      </c>
      <c r="G3407" s="209" t="s">
        <v>7582</v>
      </c>
      <c r="H3407" s="209" t="s">
        <v>6473</v>
      </c>
      <c r="I3407" s="209" t="s">
        <v>7582</v>
      </c>
      <c r="J3407" s="209" t="s">
        <v>6321</v>
      </c>
      <c r="K3407" s="209" t="s">
        <v>6321</v>
      </c>
      <c r="L3407" s="209" t="s">
        <v>6321</v>
      </c>
      <c r="M3407" s="209" t="s">
        <v>831</v>
      </c>
    </row>
    <row r="3408" spans="1:13" ht="45" x14ac:dyDescent="0.25">
      <c r="A3408" s="202" t="s">
        <v>8909</v>
      </c>
      <c r="B3408">
        <v>547</v>
      </c>
      <c r="C3408" s="203" t="s">
        <v>8906</v>
      </c>
      <c r="D3408" s="205" t="s">
        <v>8907</v>
      </c>
      <c r="E3408" s="202" t="s">
        <v>8908</v>
      </c>
      <c r="F3408" s="204" t="s">
        <v>8720</v>
      </c>
      <c r="G3408" s="204" t="s">
        <v>8721</v>
      </c>
      <c r="H3408" s="204" t="s">
        <v>6886</v>
      </c>
      <c r="I3408" s="204" t="s">
        <v>8721</v>
      </c>
      <c r="J3408" s="204" t="s">
        <v>6321</v>
      </c>
      <c r="K3408" s="204" t="s">
        <v>6321</v>
      </c>
      <c r="L3408" s="204" t="s">
        <v>6321</v>
      </c>
      <c r="M3408" s="204" t="s">
        <v>831</v>
      </c>
    </row>
    <row r="3409" spans="1:13" ht="78.75" x14ac:dyDescent="0.25">
      <c r="A3409" s="206" t="s">
        <v>16308</v>
      </c>
      <c r="B3409">
        <v>2581</v>
      </c>
      <c r="C3409" s="207" t="s">
        <v>16305</v>
      </c>
      <c r="D3409" s="208" t="s">
        <v>16306</v>
      </c>
      <c r="E3409" s="206" t="s">
        <v>16307</v>
      </c>
      <c r="F3409" s="209" t="s">
        <v>6689</v>
      </c>
      <c r="G3409" s="209" t="s">
        <v>6690</v>
      </c>
      <c r="H3409" s="209" t="s">
        <v>6691</v>
      </c>
      <c r="I3409" s="209" t="s">
        <v>6692</v>
      </c>
      <c r="J3409" s="209" t="s">
        <v>6321</v>
      </c>
      <c r="K3409" s="209" t="s">
        <v>6321</v>
      </c>
      <c r="L3409" s="209" t="s">
        <v>6321</v>
      </c>
      <c r="M3409" s="209" t="s">
        <v>831</v>
      </c>
    </row>
    <row r="3410" spans="1:13" ht="101.25" x14ac:dyDescent="0.25">
      <c r="A3410" s="206" t="s">
        <v>16666</v>
      </c>
      <c r="B3410">
        <v>2683</v>
      </c>
      <c r="C3410" s="207" t="s">
        <v>16663</v>
      </c>
      <c r="D3410" s="208" t="s">
        <v>16664</v>
      </c>
      <c r="E3410" s="206" t="s">
        <v>16665</v>
      </c>
      <c r="F3410" s="209" t="s">
        <v>16667</v>
      </c>
      <c r="G3410" s="209" t="s">
        <v>16668</v>
      </c>
      <c r="H3410" s="209" t="s">
        <v>16669</v>
      </c>
      <c r="I3410" s="209" t="s">
        <v>16670</v>
      </c>
      <c r="J3410" s="209" t="s">
        <v>6321</v>
      </c>
      <c r="K3410" s="209" t="s">
        <v>7402</v>
      </c>
      <c r="L3410" s="209" t="s">
        <v>6517</v>
      </c>
      <c r="M3410" s="209" t="s">
        <v>831</v>
      </c>
    </row>
    <row r="3411" spans="1:13" ht="45" x14ac:dyDescent="0.25">
      <c r="A3411" s="202" t="s">
        <v>12946</v>
      </c>
      <c r="B3411">
        <v>1672</v>
      </c>
      <c r="C3411" s="203" t="s">
        <v>12943</v>
      </c>
      <c r="D3411" s="205" t="s">
        <v>12944</v>
      </c>
      <c r="E3411" s="202" t="s">
        <v>12945</v>
      </c>
      <c r="F3411" s="204" t="s">
        <v>12689</v>
      </c>
      <c r="G3411" s="204" t="s">
        <v>12690</v>
      </c>
      <c r="H3411" s="204" t="s">
        <v>6480</v>
      </c>
      <c r="I3411" s="204" t="s">
        <v>12690</v>
      </c>
      <c r="J3411" s="204" t="s">
        <v>6321</v>
      </c>
      <c r="K3411" s="204" t="s">
        <v>6321</v>
      </c>
      <c r="L3411" s="204" t="s">
        <v>6321</v>
      </c>
      <c r="M3411" s="204" t="s">
        <v>831</v>
      </c>
    </row>
    <row r="3412" spans="1:13" ht="45" x14ac:dyDescent="0.25">
      <c r="A3412" s="227" t="s">
        <v>31268</v>
      </c>
      <c r="B3412">
        <v>2176</v>
      </c>
      <c r="C3412" s="207" t="s">
        <v>14809</v>
      </c>
      <c r="D3412" s="208" t="s">
        <v>25816</v>
      </c>
      <c r="E3412" s="206" t="s">
        <v>14810</v>
      </c>
      <c r="F3412" s="209" t="s">
        <v>8320</v>
      </c>
      <c r="G3412" s="209" t="s">
        <v>8321</v>
      </c>
      <c r="H3412" s="209" t="s">
        <v>6321</v>
      </c>
      <c r="I3412" s="209" t="s">
        <v>8321</v>
      </c>
      <c r="J3412" s="209" t="s">
        <v>6321</v>
      </c>
      <c r="K3412" s="209" t="s">
        <v>6321</v>
      </c>
      <c r="L3412" s="209" t="s">
        <v>6321</v>
      </c>
      <c r="M3412" s="209" t="s">
        <v>831</v>
      </c>
    </row>
    <row r="3413" spans="1:13" ht="78.75" x14ac:dyDescent="0.25">
      <c r="A3413" s="202" t="s">
        <v>11851</v>
      </c>
      <c r="B3413">
        <v>1380</v>
      </c>
      <c r="C3413" s="203" t="s">
        <v>11848</v>
      </c>
      <c r="D3413" s="205" t="s">
        <v>11849</v>
      </c>
      <c r="E3413" s="202" t="s">
        <v>11850</v>
      </c>
      <c r="F3413" s="204" t="s">
        <v>6484</v>
      </c>
      <c r="G3413" s="204" t="s">
        <v>6485</v>
      </c>
      <c r="H3413" s="204" t="s">
        <v>6321</v>
      </c>
      <c r="I3413" s="204" t="s">
        <v>6485</v>
      </c>
      <c r="J3413" s="204" t="s">
        <v>6321</v>
      </c>
      <c r="K3413" s="204" t="s">
        <v>6321</v>
      </c>
      <c r="L3413" s="204" t="s">
        <v>6321</v>
      </c>
      <c r="M3413" s="204" t="s">
        <v>831</v>
      </c>
    </row>
    <row r="3414" spans="1:13" ht="78.75" x14ac:dyDescent="0.25">
      <c r="A3414" s="202" t="s">
        <v>14749</v>
      </c>
      <c r="B3414">
        <v>2161</v>
      </c>
      <c r="C3414" s="203" t="s">
        <v>14746</v>
      </c>
      <c r="D3414" s="205" t="s">
        <v>14747</v>
      </c>
      <c r="E3414" s="202" t="s">
        <v>14748</v>
      </c>
      <c r="F3414" s="204" t="s">
        <v>6471</v>
      </c>
      <c r="G3414" s="204" t="s">
        <v>6472</v>
      </c>
      <c r="H3414" s="204" t="s">
        <v>6473</v>
      </c>
      <c r="I3414" s="204" t="s">
        <v>6472</v>
      </c>
      <c r="J3414" s="204" t="s">
        <v>6321</v>
      </c>
      <c r="K3414" s="204" t="s">
        <v>6321</v>
      </c>
      <c r="L3414" s="204" t="s">
        <v>6321</v>
      </c>
      <c r="M3414" s="204" t="s">
        <v>831</v>
      </c>
    </row>
    <row r="3415" spans="1:13" ht="67.5" x14ac:dyDescent="0.25">
      <c r="A3415" s="202" t="s">
        <v>31269</v>
      </c>
      <c r="B3415">
        <v>1374</v>
      </c>
      <c r="C3415" s="203" t="s">
        <v>11822</v>
      </c>
      <c r="D3415" s="205" t="s">
        <v>11823</v>
      </c>
      <c r="E3415" s="202" t="s">
        <v>11824</v>
      </c>
      <c r="F3415" s="204" t="s">
        <v>7461</v>
      </c>
      <c r="G3415" s="204" t="s">
        <v>7462</v>
      </c>
      <c r="H3415" s="204" t="s">
        <v>6439</v>
      </c>
      <c r="I3415" s="204" t="s">
        <v>7462</v>
      </c>
      <c r="J3415" s="204" t="s">
        <v>6321</v>
      </c>
      <c r="K3415" s="204" t="s">
        <v>6321</v>
      </c>
      <c r="L3415" s="204" t="s">
        <v>6321</v>
      </c>
      <c r="M3415" s="204" t="s">
        <v>831</v>
      </c>
    </row>
    <row r="3416" spans="1:13" ht="45" x14ac:dyDescent="0.25">
      <c r="A3416" s="206" t="s">
        <v>14605</v>
      </c>
      <c r="B3416">
        <v>2126</v>
      </c>
      <c r="C3416" s="207" t="s">
        <v>14602</v>
      </c>
      <c r="D3416" s="208" t="s">
        <v>14603</v>
      </c>
      <c r="E3416" s="206" t="s">
        <v>14604</v>
      </c>
      <c r="F3416" s="209" t="s">
        <v>14606</v>
      </c>
      <c r="G3416" s="209" t="s">
        <v>14607</v>
      </c>
      <c r="H3416" s="209" t="s">
        <v>14608</v>
      </c>
      <c r="I3416" s="209" t="s">
        <v>14607</v>
      </c>
      <c r="J3416" s="209" t="s">
        <v>6321</v>
      </c>
      <c r="K3416" s="209" t="s">
        <v>6321</v>
      </c>
      <c r="L3416" s="209" t="s">
        <v>6321</v>
      </c>
      <c r="M3416" s="209" t="s">
        <v>831</v>
      </c>
    </row>
    <row r="3417" spans="1:13" ht="56.25" x14ac:dyDescent="0.25">
      <c r="A3417" s="206" t="s">
        <v>12909</v>
      </c>
      <c r="B3417">
        <v>1663</v>
      </c>
      <c r="C3417" s="207" t="s">
        <v>12906</v>
      </c>
      <c r="D3417" s="208" t="s">
        <v>12907</v>
      </c>
      <c r="E3417" s="206" t="s">
        <v>12908</v>
      </c>
      <c r="F3417" s="209" t="s">
        <v>7010</v>
      </c>
      <c r="G3417" s="209" t="s">
        <v>7011</v>
      </c>
      <c r="H3417" s="209" t="s">
        <v>7012</v>
      </c>
      <c r="I3417" s="209" t="s">
        <v>7011</v>
      </c>
      <c r="J3417" s="209" t="s">
        <v>6321</v>
      </c>
      <c r="K3417" s="209" t="s">
        <v>6321</v>
      </c>
      <c r="L3417" s="209" t="s">
        <v>6321</v>
      </c>
      <c r="M3417" s="209" t="s">
        <v>831</v>
      </c>
    </row>
    <row r="3418" spans="1:13" ht="157.5" x14ac:dyDescent="0.25">
      <c r="A3418" s="202" t="s">
        <v>6321</v>
      </c>
      <c r="B3418">
        <v>2814</v>
      </c>
      <c r="C3418" s="203" t="s">
        <v>17202</v>
      </c>
      <c r="D3418" s="205" t="s">
        <v>17203</v>
      </c>
      <c r="E3418" s="202" t="s">
        <v>17204</v>
      </c>
      <c r="F3418" s="204" t="s">
        <v>6471</v>
      </c>
      <c r="G3418" s="204" t="s">
        <v>6472</v>
      </c>
      <c r="H3418" s="204" t="s">
        <v>6473</v>
      </c>
      <c r="I3418" s="204" t="s">
        <v>6472</v>
      </c>
      <c r="J3418" s="204" t="s">
        <v>6321</v>
      </c>
      <c r="K3418" s="204" t="s">
        <v>6321</v>
      </c>
      <c r="L3418" s="204" t="s">
        <v>6321</v>
      </c>
      <c r="M3418" s="204" t="s">
        <v>831</v>
      </c>
    </row>
    <row r="3419" spans="1:13" ht="56.25" x14ac:dyDescent="0.25">
      <c r="A3419" s="206" t="s">
        <v>18279</v>
      </c>
      <c r="B3419">
        <v>3117</v>
      </c>
      <c r="C3419" s="207" t="s">
        <v>18276</v>
      </c>
      <c r="D3419" s="208" t="s">
        <v>18277</v>
      </c>
      <c r="E3419" s="206" t="s">
        <v>18278</v>
      </c>
      <c r="F3419" s="209" t="s">
        <v>6625</v>
      </c>
      <c r="G3419" s="209" t="s">
        <v>6626</v>
      </c>
      <c r="H3419" s="209" t="s">
        <v>6439</v>
      </c>
      <c r="I3419" s="209" t="s">
        <v>6627</v>
      </c>
      <c r="J3419" s="209" t="s">
        <v>6321</v>
      </c>
      <c r="K3419" s="209" t="s">
        <v>6321</v>
      </c>
      <c r="L3419" s="209" t="s">
        <v>6321</v>
      </c>
      <c r="M3419" s="209" t="s">
        <v>831</v>
      </c>
    </row>
    <row r="3420" spans="1:13" ht="45" x14ac:dyDescent="0.25">
      <c r="A3420" s="202" t="s">
        <v>12379</v>
      </c>
      <c r="B3420">
        <v>1531</v>
      </c>
      <c r="C3420" s="203" t="s">
        <v>12376</v>
      </c>
      <c r="D3420" s="205" t="s">
        <v>12377</v>
      </c>
      <c r="E3420" s="202" t="s">
        <v>12378</v>
      </c>
      <c r="F3420" s="204" t="s">
        <v>12380</v>
      </c>
      <c r="G3420" s="204" t="s">
        <v>12381</v>
      </c>
      <c r="H3420" s="204" t="s">
        <v>10310</v>
      </c>
      <c r="I3420" s="204" t="s">
        <v>12381</v>
      </c>
      <c r="J3420" s="204" t="s">
        <v>6321</v>
      </c>
      <c r="K3420" s="204" t="s">
        <v>6321</v>
      </c>
      <c r="L3420" s="204" t="s">
        <v>6321</v>
      </c>
      <c r="M3420" s="204" t="s">
        <v>831</v>
      </c>
    </row>
    <row r="3421" spans="1:13" ht="112.5" x14ac:dyDescent="0.25">
      <c r="A3421" s="227" t="s">
        <v>31270</v>
      </c>
      <c r="B3421">
        <v>2769</v>
      </c>
      <c r="C3421" s="207" t="s">
        <v>17028</v>
      </c>
      <c r="D3421" s="208" t="s">
        <v>17029</v>
      </c>
      <c r="E3421" s="206" t="s">
        <v>17030</v>
      </c>
      <c r="F3421" s="209" t="s">
        <v>7174</v>
      </c>
      <c r="G3421" s="209" t="s">
        <v>7175</v>
      </c>
      <c r="H3421" s="209" t="s">
        <v>6480</v>
      </c>
      <c r="I3421" s="209" t="s">
        <v>7175</v>
      </c>
      <c r="J3421" s="209" t="s">
        <v>6321</v>
      </c>
      <c r="K3421" s="209" t="s">
        <v>6321</v>
      </c>
      <c r="L3421" s="209" t="s">
        <v>6321</v>
      </c>
      <c r="M3421" s="209" t="s">
        <v>831</v>
      </c>
    </row>
    <row r="3422" spans="1:13" ht="33.75" x14ac:dyDescent="0.25">
      <c r="A3422" s="227" t="s">
        <v>31271</v>
      </c>
      <c r="B3422">
        <v>2160</v>
      </c>
      <c r="C3422" s="207" t="s">
        <v>14743</v>
      </c>
      <c r="D3422" s="208" t="s">
        <v>14744</v>
      </c>
      <c r="E3422" s="206" t="s">
        <v>14745</v>
      </c>
      <c r="F3422" s="209" t="s">
        <v>7461</v>
      </c>
      <c r="G3422" s="209" t="s">
        <v>7462</v>
      </c>
      <c r="H3422" s="209" t="s">
        <v>6439</v>
      </c>
      <c r="I3422" s="209" t="s">
        <v>7462</v>
      </c>
      <c r="J3422" s="209" t="s">
        <v>6321</v>
      </c>
      <c r="K3422" s="209" t="s">
        <v>6321</v>
      </c>
      <c r="L3422" s="209" t="s">
        <v>6321</v>
      </c>
      <c r="M3422" s="209" t="s">
        <v>831</v>
      </c>
    </row>
    <row r="3423" spans="1:13" ht="67.5" x14ac:dyDescent="0.25">
      <c r="A3423" s="202" t="s">
        <v>20520</v>
      </c>
      <c r="B3423">
        <v>3697</v>
      </c>
      <c r="C3423" s="203" t="s">
        <v>20517</v>
      </c>
      <c r="D3423" s="205" t="s">
        <v>20518</v>
      </c>
      <c r="E3423" s="202" t="s">
        <v>20519</v>
      </c>
      <c r="F3423" s="204" t="s">
        <v>15999</v>
      </c>
      <c r="G3423" s="204" t="s">
        <v>16000</v>
      </c>
      <c r="H3423" s="204" t="s">
        <v>7182</v>
      </c>
      <c r="I3423" s="204" t="s">
        <v>16001</v>
      </c>
      <c r="J3423" s="204" t="s">
        <v>6321</v>
      </c>
      <c r="K3423" s="204" t="s">
        <v>6321</v>
      </c>
      <c r="L3423" s="204" t="s">
        <v>6321</v>
      </c>
      <c r="M3423" s="204" t="s">
        <v>831</v>
      </c>
    </row>
    <row r="3424" spans="1:13" ht="67.5" x14ac:dyDescent="0.25">
      <c r="A3424" s="206" t="s">
        <v>14864</v>
      </c>
      <c r="B3424">
        <v>2190</v>
      </c>
      <c r="C3424" s="207" t="s">
        <v>14862</v>
      </c>
      <c r="D3424" s="208" t="s">
        <v>25823</v>
      </c>
      <c r="E3424" s="206" t="s">
        <v>14863</v>
      </c>
      <c r="F3424" s="209" t="s">
        <v>11961</v>
      </c>
      <c r="G3424" s="209" t="s">
        <v>11962</v>
      </c>
      <c r="H3424" s="209" t="s">
        <v>6578</v>
      </c>
      <c r="I3424" s="209" t="s">
        <v>11963</v>
      </c>
      <c r="J3424" s="209" t="s">
        <v>6321</v>
      </c>
      <c r="K3424" s="209" t="s">
        <v>6321</v>
      </c>
      <c r="L3424" s="209" t="s">
        <v>6321</v>
      </c>
      <c r="M3424" s="209" t="s">
        <v>831</v>
      </c>
    </row>
    <row r="3425" spans="1:13" ht="67.5" x14ac:dyDescent="0.25">
      <c r="A3425" s="202" t="s">
        <v>14867</v>
      </c>
      <c r="B3425">
        <v>2191</v>
      </c>
      <c r="C3425" s="203" t="s">
        <v>14865</v>
      </c>
      <c r="D3425" s="205" t="s">
        <v>25824</v>
      </c>
      <c r="E3425" s="202" t="s">
        <v>14866</v>
      </c>
      <c r="F3425" s="204" t="s">
        <v>11961</v>
      </c>
      <c r="G3425" s="204" t="s">
        <v>11962</v>
      </c>
      <c r="H3425" s="204" t="s">
        <v>6578</v>
      </c>
      <c r="I3425" s="204" t="s">
        <v>11963</v>
      </c>
      <c r="J3425" s="204" t="s">
        <v>6321</v>
      </c>
      <c r="K3425" s="204" t="s">
        <v>6321</v>
      </c>
      <c r="L3425" s="204" t="s">
        <v>6321</v>
      </c>
      <c r="M3425" s="204" t="s">
        <v>831</v>
      </c>
    </row>
    <row r="3426" spans="1:13" ht="45" x14ac:dyDescent="0.25">
      <c r="A3426" s="202" t="s">
        <v>7520</v>
      </c>
      <c r="B3426">
        <v>241</v>
      </c>
      <c r="C3426" s="203" t="s">
        <v>7517</v>
      </c>
      <c r="D3426" s="205" t="s">
        <v>7518</v>
      </c>
      <c r="E3426" s="202" t="s">
        <v>7519</v>
      </c>
      <c r="F3426" s="204" t="s">
        <v>7010</v>
      </c>
      <c r="G3426" s="204" t="s">
        <v>7011</v>
      </c>
      <c r="H3426" s="204" t="s">
        <v>7012</v>
      </c>
      <c r="I3426" s="204" t="s">
        <v>7011</v>
      </c>
      <c r="J3426" s="204" t="s">
        <v>6321</v>
      </c>
      <c r="K3426" s="204" t="s">
        <v>6321</v>
      </c>
      <c r="L3426" s="204" t="s">
        <v>6321</v>
      </c>
      <c r="M3426" s="204" t="s">
        <v>831</v>
      </c>
    </row>
    <row r="3427" spans="1:13" ht="78.75" x14ac:dyDescent="0.25">
      <c r="A3427" s="206" t="s">
        <v>20524</v>
      </c>
      <c r="B3427">
        <v>3698</v>
      </c>
      <c r="C3427" s="207" t="s">
        <v>20521</v>
      </c>
      <c r="D3427" s="208" t="s">
        <v>20522</v>
      </c>
      <c r="E3427" s="206" t="s">
        <v>20523</v>
      </c>
      <c r="F3427" s="209" t="s">
        <v>6484</v>
      </c>
      <c r="G3427" s="209" t="s">
        <v>6485</v>
      </c>
      <c r="H3427" s="209" t="s">
        <v>6321</v>
      </c>
      <c r="I3427" s="209" t="s">
        <v>6485</v>
      </c>
      <c r="J3427" s="209" t="s">
        <v>6321</v>
      </c>
      <c r="K3427" s="209" t="s">
        <v>6321</v>
      </c>
      <c r="L3427" s="209" t="s">
        <v>6321</v>
      </c>
      <c r="M3427" s="209" t="s">
        <v>831</v>
      </c>
    </row>
    <row r="3428" spans="1:13" ht="112.5" x14ac:dyDescent="0.25">
      <c r="A3428" s="218" t="s">
        <v>31272</v>
      </c>
      <c r="B3428">
        <v>2578</v>
      </c>
      <c r="C3428" s="203" t="s">
        <v>16292</v>
      </c>
      <c r="D3428" s="205" t="s">
        <v>16293</v>
      </c>
      <c r="E3428" s="202" t="s">
        <v>16294</v>
      </c>
      <c r="F3428" s="204" t="s">
        <v>7010</v>
      </c>
      <c r="G3428" s="204" t="s">
        <v>7011</v>
      </c>
      <c r="H3428" s="204" t="s">
        <v>7012</v>
      </c>
      <c r="I3428" s="204" t="s">
        <v>7011</v>
      </c>
      <c r="J3428" s="204" t="s">
        <v>6321</v>
      </c>
      <c r="K3428" s="204" t="s">
        <v>6321</v>
      </c>
      <c r="L3428" s="204" t="s">
        <v>6321</v>
      </c>
      <c r="M3428" s="204" t="s">
        <v>831</v>
      </c>
    </row>
    <row r="3429" spans="1:13" ht="56.25" x14ac:dyDescent="0.25">
      <c r="A3429" s="206" t="s">
        <v>14753</v>
      </c>
      <c r="B3429">
        <v>2162</v>
      </c>
      <c r="C3429" s="207" t="s">
        <v>14750</v>
      </c>
      <c r="D3429" s="208" t="s">
        <v>14751</v>
      </c>
      <c r="E3429" s="206" t="s">
        <v>14752</v>
      </c>
      <c r="F3429" s="209" t="s">
        <v>14754</v>
      </c>
      <c r="G3429" s="209" t="s">
        <v>14755</v>
      </c>
      <c r="H3429" s="209" t="s">
        <v>6427</v>
      </c>
      <c r="I3429" s="209" t="s">
        <v>14755</v>
      </c>
      <c r="J3429" s="209" t="s">
        <v>6321</v>
      </c>
      <c r="K3429" s="209" t="s">
        <v>6321</v>
      </c>
      <c r="L3429" s="209" t="s">
        <v>6321</v>
      </c>
      <c r="M3429" s="209" t="s">
        <v>831</v>
      </c>
    </row>
    <row r="3430" spans="1:13" ht="78.75" x14ac:dyDescent="0.25">
      <c r="A3430" s="202" t="s">
        <v>18169</v>
      </c>
      <c r="B3430">
        <v>3092</v>
      </c>
      <c r="C3430" s="203" t="s">
        <v>18166</v>
      </c>
      <c r="D3430" s="205" t="s">
        <v>18167</v>
      </c>
      <c r="E3430" s="202" t="s">
        <v>18168</v>
      </c>
      <c r="F3430" s="204" t="s">
        <v>18170</v>
      </c>
      <c r="G3430" s="204" t="s">
        <v>18171</v>
      </c>
      <c r="H3430" s="204" t="s">
        <v>6447</v>
      </c>
      <c r="I3430" s="204" t="s">
        <v>18171</v>
      </c>
      <c r="J3430" s="204" t="s">
        <v>6321</v>
      </c>
      <c r="K3430" s="204" t="s">
        <v>6321</v>
      </c>
      <c r="L3430" s="204" t="s">
        <v>6321</v>
      </c>
      <c r="M3430" s="204" t="s">
        <v>831</v>
      </c>
    </row>
    <row r="3431" spans="1:13" ht="90" x14ac:dyDescent="0.25">
      <c r="A3431" s="206" t="s">
        <v>9597</v>
      </c>
      <c r="B3431">
        <v>793</v>
      </c>
      <c r="C3431" s="207" t="s">
        <v>9594</v>
      </c>
      <c r="D3431" s="208" t="s">
        <v>9595</v>
      </c>
      <c r="E3431" s="206" t="s">
        <v>9596</v>
      </c>
      <c r="F3431" s="209" t="s">
        <v>7257</v>
      </c>
      <c r="G3431" s="209" t="s">
        <v>7258</v>
      </c>
      <c r="H3431" s="209" t="s">
        <v>6886</v>
      </c>
      <c r="I3431" s="209" t="s">
        <v>7258</v>
      </c>
      <c r="J3431" s="209" t="s">
        <v>6321</v>
      </c>
      <c r="K3431" s="209" t="s">
        <v>6321</v>
      </c>
      <c r="L3431" s="209" t="s">
        <v>6321</v>
      </c>
      <c r="M3431" s="209" t="s">
        <v>831</v>
      </c>
    </row>
    <row r="3432" spans="1:13" ht="33.75" x14ac:dyDescent="0.25">
      <c r="A3432" s="206" t="s">
        <v>18238</v>
      </c>
      <c r="B3432">
        <v>3107</v>
      </c>
      <c r="C3432" s="207" t="s">
        <v>18235</v>
      </c>
      <c r="D3432" s="208" t="s">
        <v>18236</v>
      </c>
      <c r="E3432" s="206" t="s">
        <v>18237</v>
      </c>
      <c r="F3432" s="209" t="s">
        <v>7612</v>
      </c>
      <c r="G3432" s="209" t="s">
        <v>7613</v>
      </c>
      <c r="H3432" s="209" t="s">
        <v>6473</v>
      </c>
      <c r="I3432" s="209" t="s">
        <v>7613</v>
      </c>
      <c r="J3432" s="209" t="s">
        <v>6321</v>
      </c>
      <c r="K3432" s="209" t="s">
        <v>6321</v>
      </c>
      <c r="L3432" s="209" t="s">
        <v>6321</v>
      </c>
      <c r="M3432" s="209" t="s">
        <v>831</v>
      </c>
    </row>
    <row r="3433" spans="1:13" ht="56.25" x14ac:dyDescent="0.25">
      <c r="A3433" s="202" t="s">
        <v>19436</v>
      </c>
      <c r="B3433">
        <v>3404</v>
      </c>
      <c r="C3433" s="203" t="s">
        <v>19433</v>
      </c>
      <c r="D3433" s="205" t="s">
        <v>19434</v>
      </c>
      <c r="E3433" s="202" t="s">
        <v>19435</v>
      </c>
      <c r="F3433" s="204" t="s">
        <v>19437</v>
      </c>
      <c r="G3433" s="204" t="s">
        <v>19438</v>
      </c>
      <c r="H3433" s="204" t="s">
        <v>6439</v>
      </c>
      <c r="I3433" s="204" t="s">
        <v>19438</v>
      </c>
      <c r="J3433" s="204" t="s">
        <v>6321</v>
      </c>
      <c r="K3433" s="204" t="s">
        <v>6321</v>
      </c>
      <c r="L3433" s="204" t="s">
        <v>6321</v>
      </c>
      <c r="M3433" s="204" t="s">
        <v>831</v>
      </c>
    </row>
    <row r="3434" spans="1:13" ht="45" x14ac:dyDescent="0.25">
      <c r="A3434" s="206" t="s">
        <v>10035</v>
      </c>
      <c r="B3434">
        <v>919</v>
      </c>
      <c r="C3434" s="207" t="s">
        <v>10032</v>
      </c>
      <c r="D3434" s="208" t="s">
        <v>10033</v>
      </c>
      <c r="E3434" s="206" t="s">
        <v>10034</v>
      </c>
      <c r="F3434" s="209" t="s">
        <v>6961</v>
      </c>
      <c r="G3434" s="209" t="s">
        <v>9282</v>
      </c>
      <c r="H3434" s="209" t="s">
        <v>6480</v>
      </c>
      <c r="I3434" s="209" t="s">
        <v>9282</v>
      </c>
      <c r="J3434" s="209" t="s">
        <v>6321</v>
      </c>
      <c r="K3434" s="209" t="s">
        <v>6321</v>
      </c>
      <c r="L3434" s="209" t="s">
        <v>6321</v>
      </c>
      <c r="M3434" s="209" t="s">
        <v>831</v>
      </c>
    </row>
    <row r="3435" spans="1:13" ht="56.25" x14ac:dyDescent="0.25">
      <c r="A3435" s="202" t="s">
        <v>6321</v>
      </c>
      <c r="B3435">
        <v>847</v>
      </c>
      <c r="C3435" s="203" t="s">
        <v>9772</v>
      </c>
      <c r="D3435" s="205" t="s">
        <v>9773</v>
      </c>
      <c r="E3435" s="202" t="s">
        <v>9774</v>
      </c>
      <c r="F3435" s="204" t="s">
        <v>9775</v>
      </c>
      <c r="G3435" s="204" t="s">
        <v>9776</v>
      </c>
      <c r="H3435" s="204" t="s">
        <v>6439</v>
      </c>
      <c r="I3435" s="204" t="s">
        <v>9776</v>
      </c>
      <c r="J3435" s="204" t="s">
        <v>6321</v>
      </c>
      <c r="K3435" s="204" t="s">
        <v>6321</v>
      </c>
      <c r="L3435" s="204" t="s">
        <v>6321</v>
      </c>
      <c r="M3435" s="204" t="s">
        <v>831</v>
      </c>
    </row>
    <row r="3436" spans="1:13" ht="213.75" x14ac:dyDescent="0.25">
      <c r="A3436" s="206" t="s">
        <v>6321</v>
      </c>
      <c r="B3436">
        <v>3696</v>
      </c>
      <c r="C3436" s="207" t="s">
        <v>20512</v>
      </c>
      <c r="D3436" s="208" t="s">
        <v>20513</v>
      </c>
      <c r="E3436" s="206" t="s">
        <v>20514</v>
      </c>
      <c r="F3436" s="209" t="s">
        <v>20515</v>
      </c>
      <c r="G3436" s="209" t="s">
        <v>20516</v>
      </c>
      <c r="H3436" s="209" t="s">
        <v>6427</v>
      </c>
      <c r="I3436" s="209" t="s">
        <v>20516</v>
      </c>
      <c r="J3436" s="209" t="s">
        <v>6321</v>
      </c>
      <c r="K3436" s="209" t="s">
        <v>6321</v>
      </c>
      <c r="L3436" s="209" t="s">
        <v>6321</v>
      </c>
      <c r="M3436" s="209" t="s">
        <v>831</v>
      </c>
    </row>
    <row r="3437" spans="1:13" ht="78.75" x14ac:dyDescent="0.25">
      <c r="A3437" s="202" t="s">
        <v>14759</v>
      </c>
      <c r="B3437">
        <v>2163</v>
      </c>
      <c r="C3437" s="203" t="s">
        <v>14756</v>
      </c>
      <c r="D3437" s="205" t="s">
        <v>14757</v>
      </c>
      <c r="E3437" s="202" t="s">
        <v>14758</v>
      </c>
      <c r="F3437" s="204" t="s">
        <v>14754</v>
      </c>
      <c r="G3437" s="204" t="s">
        <v>14755</v>
      </c>
      <c r="H3437" s="204" t="s">
        <v>6427</v>
      </c>
      <c r="I3437" s="204" t="s">
        <v>14755</v>
      </c>
      <c r="J3437" s="204" t="s">
        <v>6321</v>
      </c>
      <c r="K3437" s="204" t="s">
        <v>6321</v>
      </c>
      <c r="L3437" s="204" t="s">
        <v>6321</v>
      </c>
      <c r="M3437" s="204" t="s">
        <v>831</v>
      </c>
    </row>
    <row r="3438" spans="1:13" ht="22.5" x14ac:dyDescent="0.25">
      <c r="A3438" s="206" t="s">
        <v>14730</v>
      </c>
      <c r="B3438">
        <v>2156</v>
      </c>
      <c r="C3438" s="207" t="s">
        <v>14727</v>
      </c>
      <c r="D3438" s="208" t="s">
        <v>14728</v>
      </c>
      <c r="E3438" s="206" t="s">
        <v>14729</v>
      </c>
      <c r="F3438" s="209" t="s">
        <v>8320</v>
      </c>
      <c r="G3438" s="209" t="s">
        <v>8321</v>
      </c>
      <c r="H3438" s="209" t="s">
        <v>6321</v>
      </c>
      <c r="I3438" s="209" t="s">
        <v>8321</v>
      </c>
      <c r="J3438" s="209" t="s">
        <v>6321</v>
      </c>
      <c r="K3438" s="209" t="s">
        <v>6321</v>
      </c>
      <c r="L3438" s="209" t="s">
        <v>6321</v>
      </c>
      <c r="M3438" s="209" t="s">
        <v>831</v>
      </c>
    </row>
    <row r="3439" spans="1:13" ht="56.25" x14ac:dyDescent="0.25">
      <c r="A3439" s="202" t="s">
        <v>18206</v>
      </c>
      <c r="B3439">
        <v>3100</v>
      </c>
      <c r="C3439" s="203" t="s">
        <v>18203</v>
      </c>
      <c r="D3439" s="205" t="s">
        <v>18204</v>
      </c>
      <c r="E3439" s="202" t="s">
        <v>18205</v>
      </c>
      <c r="F3439" s="204" t="s">
        <v>18207</v>
      </c>
      <c r="G3439" s="204" t="s">
        <v>18208</v>
      </c>
      <c r="H3439" s="204" t="s">
        <v>6447</v>
      </c>
      <c r="I3439" s="204" t="s">
        <v>18208</v>
      </c>
      <c r="J3439" s="204" t="s">
        <v>6321</v>
      </c>
      <c r="K3439" s="204" t="s">
        <v>6321</v>
      </c>
      <c r="L3439" s="204" t="s">
        <v>6321</v>
      </c>
      <c r="M3439" s="204" t="s">
        <v>831</v>
      </c>
    </row>
    <row r="3440" spans="1:13" ht="56.25" x14ac:dyDescent="0.25">
      <c r="A3440" s="202" t="s">
        <v>20594</v>
      </c>
      <c r="B3440">
        <v>3715</v>
      </c>
      <c r="C3440" s="203" t="s">
        <v>20591</v>
      </c>
      <c r="D3440" s="205" t="s">
        <v>20592</v>
      </c>
      <c r="E3440" s="202" t="s">
        <v>20593</v>
      </c>
      <c r="F3440" s="204" t="s">
        <v>7010</v>
      </c>
      <c r="G3440" s="204" t="s">
        <v>7011</v>
      </c>
      <c r="H3440" s="204" t="s">
        <v>7012</v>
      </c>
      <c r="I3440" s="204" t="s">
        <v>7011</v>
      </c>
      <c r="J3440" s="204" t="s">
        <v>6321</v>
      </c>
      <c r="K3440" s="204" t="s">
        <v>6321</v>
      </c>
      <c r="L3440" s="204" t="s">
        <v>6321</v>
      </c>
      <c r="M3440" s="204" t="s">
        <v>831</v>
      </c>
    </row>
    <row r="3441" spans="1:13" ht="67.5" x14ac:dyDescent="0.25">
      <c r="A3441" s="202" t="s">
        <v>8403</v>
      </c>
      <c r="B3441">
        <v>441</v>
      </c>
      <c r="C3441" s="203" t="s">
        <v>8400</v>
      </c>
      <c r="D3441" s="205" t="s">
        <v>8401</v>
      </c>
      <c r="E3441" s="202" t="s">
        <v>8402</v>
      </c>
      <c r="F3441" s="204" t="s">
        <v>8404</v>
      </c>
      <c r="G3441" s="204" t="s">
        <v>8405</v>
      </c>
      <c r="H3441" s="204" t="s">
        <v>6375</v>
      </c>
      <c r="I3441" s="204" t="s">
        <v>8405</v>
      </c>
      <c r="J3441" s="204" t="s">
        <v>6321</v>
      </c>
      <c r="K3441" s="204" t="s">
        <v>6321</v>
      </c>
      <c r="L3441" s="204" t="s">
        <v>6321</v>
      </c>
      <c r="M3441" s="204" t="s">
        <v>831</v>
      </c>
    </row>
    <row r="3442" spans="1:13" ht="45" x14ac:dyDescent="0.25">
      <c r="A3442" s="206" t="s">
        <v>8895</v>
      </c>
      <c r="B3442">
        <v>544</v>
      </c>
      <c r="C3442" s="207" t="s">
        <v>8892</v>
      </c>
      <c r="D3442" s="208" t="s">
        <v>8893</v>
      </c>
      <c r="E3442" s="206" t="s">
        <v>8894</v>
      </c>
      <c r="F3442" s="209" t="s">
        <v>8896</v>
      </c>
      <c r="G3442" s="209" t="s">
        <v>8897</v>
      </c>
      <c r="H3442" s="209" t="s">
        <v>6480</v>
      </c>
      <c r="I3442" s="209" t="s">
        <v>8897</v>
      </c>
      <c r="J3442" s="209" t="s">
        <v>6321</v>
      </c>
      <c r="K3442" s="209" t="s">
        <v>6321</v>
      </c>
      <c r="L3442" s="209" t="s">
        <v>6321</v>
      </c>
      <c r="M3442" s="209" t="s">
        <v>831</v>
      </c>
    </row>
    <row r="3443" spans="1:13" ht="22.5" x14ac:dyDescent="0.25">
      <c r="A3443" s="202" t="s">
        <v>14776</v>
      </c>
      <c r="B3443">
        <v>2167</v>
      </c>
      <c r="C3443" s="203" t="s">
        <v>14773</v>
      </c>
      <c r="D3443" s="205" t="s">
        <v>14774</v>
      </c>
      <c r="E3443" s="202" t="s">
        <v>14775</v>
      </c>
      <c r="F3443" s="204" t="s">
        <v>6471</v>
      </c>
      <c r="G3443" s="204" t="s">
        <v>6472</v>
      </c>
      <c r="H3443" s="204" t="s">
        <v>6473</v>
      </c>
      <c r="I3443" s="204" t="s">
        <v>6472</v>
      </c>
      <c r="J3443" s="204" t="s">
        <v>6321</v>
      </c>
      <c r="K3443" s="204" t="s">
        <v>6321</v>
      </c>
      <c r="L3443" s="204" t="s">
        <v>6321</v>
      </c>
      <c r="M3443" s="204" t="s">
        <v>831</v>
      </c>
    </row>
    <row r="3444" spans="1:13" ht="45" x14ac:dyDescent="0.25">
      <c r="A3444" s="206" t="s">
        <v>8905</v>
      </c>
      <c r="B3444">
        <v>546</v>
      </c>
      <c r="C3444" s="207" t="s">
        <v>8902</v>
      </c>
      <c r="D3444" s="208" t="s">
        <v>8903</v>
      </c>
      <c r="E3444" s="206" t="s">
        <v>8904</v>
      </c>
      <c r="F3444" s="209" t="s">
        <v>8465</v>
      </c>
      <c r="G3444" s="209" t="s">
        <v>8466</v>
      </c>
      <c r="H3444" s="209" t="s">
        <v>6473</v>
      </c>
      <c r="I3444" s="209" t="s">
        <v>8466</v>
      </c>
      <c r="J3444" s="209" t="s">
        <v>6321</v>
      </c>
      <c r="K3444" s="209" t="s">
        <v>6321</v>
      </c>
      <c r="L3444" s="209" t="s">
        <v>6321</v>
      </c>
      <c r="M3444" s="209" t="s">
        <v>831</v>
      </c>
    </row>
    <row r="3445" spans="1:13" ht="191.25" x14ac:dyDescent="0.25">
      <c r="A3445" s="202" t="s">
        <v>15218</v>
      </c>
      <c r="B3445">
        <v>2279</v>
      </c>
      <c r="C3445" s="203" t="s">
        <v>15215</v>
      </c>
      <c r="D3445" s="205" t="s">
        <v>15216</v>
      </c>
      <c r="E3445" s="202" t="s">
        <v>15217</v>
      </c>
      <c r="F3445" s="204" t="s">
        <v>6471</v>
      </c>
      <c r="G3445" s="204" t="s">
        <v>6472</v>
      </c>
      <c r="H3445" s="204" t="s">
        <v>6473</v>
      </c>
      <c r="I3445" s="204" t="s">
        <v>6472</v>
      </c>
      <c r="J3445" s="204" t="s">
        <v>6321</v>
      </c>
      <c r="K3445" s="204" t="s">
        <v>6321</v>
      </c>
      <c r="L3445" s="204" t="s">
        <v>6321</v>
      </c>
      <c r="M3445" s="204" t="s">
        <v>831</v>
      </c>
    </row>
    <row r="3446" spans="1:13" ht="123.75" x14ac:dyDescent="0.25">
      <c r="A3446" s="227" t="s">
        <v>31273</v>
      </c>
      <c r="B3446">
        <v>1673</v>
      </c>
      <c r="C3446" s="207" t="s">
        <v>12947</v>
      </c>
      <c r="D3446" s="208" t="s">
        <v>12948</v>
      </c>
      <c r="E3446" s="206" t="s">
        <v>12949</v>
      </c>
      <c r="F3446" s="209" t="s">
        <v>6689</v>
      </c>
      <c r="G3446" s="209" t="s">
        <v>6690</v>
      </c>
      <c r="H3446" s="209" t="s">
        <v>6691</v>
      </c>
      <c r="I3446" s="209" t="s">
        <v>6692</v>
      </c>
      <c r="J3446" s="209" t="s">
        <v>6321</v>
      </c>
      <c r="K3446" s="209" t="s">
        <v>6321</v>
      </c>
      <c r="L3446" s="209" t="s">
        <v>6321</v>
      </c>
      <c r="M3446" s="209" t="s">
        <v>831</v>
      </c>
    </row>
    <row r="3447" spans="1:13" ht="168.75" x14ac:dyDescent="0.25">
      <c r="A3447" s="206" t="s">
        <v>17023</v>
      </c>
      <c r="B3447">
        <v>2767</v>
      </c>
      <c r="C3447" s="207" t="s">
        <v>17020</v>
      </c>
      <c r="D3447" s="208" t="s">
        <v>17021</v>
      </c>
      <c r="E3447" s="206" t="s">
        <v>17022</v>
      </c>
      <c r="F3447" s="209" t="s">
        <v>8434</v>
      </c>
      <c r="G3447" s="209" t="s">
        <v>8435</v>
      </c>
      <c r="H3447" s="209" t="s">
        <v>6480</v>
      </c>
      <c r="I3447" s="209" t="s">
        <v>8435</v>
      </c>
      <c r="J3447" s="209" t="s">
        <v>6321</v>
      </c>
      <c r="K3447" s="209" t="s">
        <v>6321</v>
      </c>
      <c r="L3447" s="209" t="s">
        <v>6321</v>
      </c>
      <c r="M3447" s="209" t="s">
        <v>831</v>
      </c>
    </row>
    <row r="3448" spans="1:13" ht="33.75" x14ac:dyDescent="0.25">
      <c r="A3448" s="206" t="s">
        <v>14788</v>
      </c>
      <c r="B3448">
        <v>2170</v>
      </c>
      <c r="C3448" s="207" t="s">
        <v>14785</v>
      </c>
      <c r="D3448" s="208" t="s">
        <v>14786</v>
      </c>
      <c r="E3448" s="206" t="s">
        <v>14787</v>
      </c>
      <c r="F3448" s="209" t="s">
        <v>8267</v>
      </c>
      <c r="G3448" s="209" t="s">
        <v>8268</v>
      </c>
      <c r="H3448" s="209" t="s">
        <v>6480</v>
      </c>
      <c r="I3448" s="209" t="s">
        <v>8268</v>
      </c>
      <c r="J3448" s="209" t="s">
        <v>6321</v>
      </c>
      <c r="K3448" s="209" t="s">
        <v>6321</v>
      </c>
      <c r="L3448" s="209" t="s">
        <v>6321</v>
      </c>
      <c r="M3448" s="209" t="s">
        <v>831</v>
      </c>
    </row>
    <row r="3449" spans="1:13" ht="33.75" x14ac:dyDescent="0.25">
      <c r="A3449" s="206" t="s">
        <v>18246</v>
      </c>
      <c r="B3449">
        <v>3109</v>
      </c>
      <c r="C3449" s="207" t="s">
        <v>18243</v>
      </c>
      <c r="D3449" s="208" t="s">
        <v>18244</v>
      </c>
      <c r="E3449" s="206" t="s">
        <v>18245</v>
      </c>
      <c r="F3449" s="209" t="s">
        <v>8858</v>
      </c>
      <c r="G3449" s="209" t="s">
        <v>8859</v>
      </c>
      <c r="H3449" s="209" t="s">
        <v>6439</v>
      </c>
      <c r="I3449" s="209" t="s">
        <v>8859</v>
      </c>
      <c r="J3449" s="209" t="s">
        <v>6321</v>
      </c>
      <c r="K3449" s="209" t="s">
        <v>6321</v>
      </c>
      <c r="L3449" s="209" t="s">
        <v>6321</v>
      </c>
      <c r="M3449" s="209" t="s">
        <v>831</v>
      </c>
    </row>
    <row r="3450" spans="1:13" ht="78.75" x14ac:dyDescent="0.25">
      <c r="A3450" s="206" t="s">
        <v>17165</v>
      </c>
      <c r="B3450">
        <v>2803</v>
      </c>
      <c r="C3450" s="207" t="s">
        <v>17162</v>
      </c>
      <c r="D3450" s="208" t="s">
        <v>17163</v>
      </c>
      <c r="E3450" s="206" t="s">
        <v>17164</v>
      </c>
      <c r="F3450" s="209" t="s">
        <v>6471</v>
      </c>
      <c r="G3450" s="209" t="s">
        <v>6472</v>
      </c>
      <c r="H3450" s="209" t="s">
        <v>6473</v>
      </c>
      <c r="I3450" s="209" t="s">
        <v>6472</v>
      </c>
      <c r="J3450" s="209" t="s">
        <v>6321</v>
      </c>
      <c r="K3450" s="209" t="s">
        <v>6321</v>
      </c>
      <c r="L3450" s="209" t="s">
        <v>6321</v>
      </c>
      <c r="M3450" s="209" t="s">
        <v>831</v>
      </c>
    </row>
    <row r="3451" spans="1:13" ht="56.25" x14ac:dyDescent="0.25">
      <c r="A3451" s="202" t="s">
        <v>19404</v>
      </c>
      <c r="B3451">
        <v>3398</v>
      </c>
      <c r="C3451" s="203" t="s">
        <v>19401</v>
      </c>
      <c r="D3451" s="205" t="s">
        <v>19402</v>
      </c>
      <c r="E3451" s="202" t="s">
        <v>19403</v>
      </c>
      <c r="F3451" s="204" t="s">
        <v>6878</v>
      </c>
      <c r="G3451" s="204" t="s">
        <v>6879</v>
      </c>
      <c r="H3451" s="204" t="s">
        <v>6439</v>
      </c>
      <c r="I3451" s="204" t="s">
        <v>6879</v>
      </c>
      <c r="J3451" s="204" t="s">
        <v>6321</v>
      </c>
      <c r="K3451" s="204" t="s">
        <v>6321</v>
      </c>
      <c r="L3451" s="204" t="s">
        <v>6321</v>
      </c>
      <c r="M3451" s="204" t="s">
        <v>831</v>
      </c>
    </row>
    <row r="3452" spans="1:13" ht="112.5" x14ac:dyDescent="0.25">
      <c r="A3452" s="206" t="s">
        <v>6321</v>
      </c>
      <c r="B3452">
        <v>2819</v>
      </c>
      <c r="C3452" s="207" t="s">
        <v>17219</v>
      </c>
      <c r="D3452" s="208" t="s">
        <v>17220</v>
      </c>
      <c r="E3452" s="206" t="s">
        <v>17221</v>
      </c>
      <c r="F3452" s="209" t="s">
        <v>6471</v>
      </c>
      <c r="G3452" s="209" t="s">
        <v>6472</v>
      </c>
      <c r="H3452" s="209" t="s">
        <v>6473</v>
      </c>
      <c r="I3452" s="209" t="s">
        <v>6472</v>
      </c>
      <c r="J3452" s="209" t="s">
        <v>6321</v>
      </c>
      <c r="K3452" s="209" t="s">
        <v>6321</v>
      </c>
      <c r="L3452" s="209" t="s">
        <v>6321</v>
      </c>
      <c r="M3452" s="209" t="s">
        <v>831</v>
      </c>
    </row>
    <row r="3453" spans="1:13" ht="78.75" x14ac:dyDescent="0.25">
      <c r="A3453" s="202" t="s">
        <v>20229</v>
      </c>
      <c r="B3453">
        <v>3623</v>
      </c>
      <c r="C3453" s="203" t="s">
        <v>20226</v>
      </c>
      <c r="D3453" s="205" t="s">
        <v>20227</v>
      </c>
      <c r="E3453" s="202" t="s">
        <v>20228</v>
      </c>
      <c r="F3453" s="204" t="s">
        <v>20230</v>
      </c>
      <c r="G3453" s="204" t="s">
        <v>20231</v>
      </c>
      <c r="H3453" s="204" t="s">
        <v>6570</v>
      </c>
      <c r="I3453" s="204" t="s">
        <v>20231</v>
      </c>
      <c r="J3453" s="204" t="s">
        <v>6321</v>
      </c>
      <c r="K3453" s="204" t="s">
        <v>6321</v>
      </c>
      <c r="L3453" s="204" t="s">
        <v>6321</v>
      </c>
      <c r="M3453" s="204" t="s">
        <v>831</v>
      </c>
    </row>
    <row r="3454" spans="1:13" ht="33.75" x14ac:dyDescent="0.25">
      <c r="A3454" s="202" t="s">
        <v>14612</v>
      </c>
      <c r="B3454">
        <v>2127</v>
      </c>
      <c r="C3454" s="203" t="s">
        <v>14609</v>
      </c>
      <c r="D3454" s="205" t="s">
        <v>14610</v>
      </c>
      <c r="E3454" s="202" t="s">
        <v>14611</v>
      </c>
      <c r="F3454" s="204" t="s">
        <v>6695</v>
      </c>
      <c r="G3454" s="204" t="s">
        <v>6696</v>
      </c>
      <c r="H3454" s="204" t="s">
        <v>6439</v>
      </c>
      <c r="I3454" s="204" t="s">
        <v>6696</v>
      </c>
      <c r="J3454" s="204" t="s">
        <v>6321</v>
      </c>
      <c r="K3454" s="204" t="s">
        <v>6321</v>
      </c>
      <c r="L3454" s="204" t="s">
        <v>6321</v>
      </c>
      <c r="M3454" s="204" t="s">
        <v>831</v>
      </c>
    </row>
    <row r="3455" spans="1:13" ht="22.5" x14ac:dyDescent="0.25">
      <c r="A3455" s="206" t="s">
        <v>11836</v>
      </c>
      <c r="B3455">
        <v>1377</v>
      </c>
      <c r="C3455" s="207" t="s">
        <v>11833</v>
      </c>
      <c r="D3455" s="208" t="s">
        <v>11834</v>
      </c>
      <c r="E3455" s="206" t="s">
        <v>11835</v>
      </c>
      <c r="F3455" s="209" t="s">
        <v>11837</v>
      </c>
      <c r="G3455" s="209" t="s">
        <v>11838</v>
      </c>
      <c r="H3455" s="209" t="s">
        <v>11839</v>
      </c>
      <c r="I3455" s="209" t="s">
        <v>11838</v>
      </c>
      <c r="J3455" s="209" t="s">
        <v>6321</v>
      </c>
      <c r="K3455" s="209" t="s">
        <v>6321</v>
      </c>
      <c r="L3455" s="209" t="s">
        <v>6321</v>
      </c>
      <c r="M3455" s="209" t="s">
        <v>831</v>
      </c>
    </row>
    <row r="3456" spans="1:13" ht="409.5" x14ac:dyDescent="0.25">
      <c r="A3456" s="202" t="s">
        <v>17027</v>
      </c>
      <c r="B3456">
        <v>2768</v>
      </c>
      <c r="C3456" s="203" t="s">
        <v>17024</v>
      </c>
      <c r="D3456" s="205" t="s">
        <v>17025</v>
      </c>
      <c r="E3456" s="202" t="s">
        <v>17026</v>
      </c>
      <c r="F3456" s="204" t="s">
        <v>6884</v>
      </c>
      <c r="G3456" s="204" t="s">
        <v>6885</v>
      </c>
      <c r="H3456" s="204" t="s">
        <v>6886</v>
      </c>
      <c r="I3456" s="204" t="s">
        <v>6885</v>
      </c>
      <c r="J3456" s="204" t="s">
        <v>6321</v>
      </c>
      <c r="K3456" s="204" t="s">
        <v>6321</v>
      </c>
      <c r="L3456" s="204" t="s">
        <v>6321</v>
      </c>
      <c r="M3456" s="204" t="s">
        <v>831</v>
      </c>
    </row>
    <row r="3457" spans="1:13" ht="67.5" x14ac:dyDescent="0.25">
      <c r="A3457" s="202" t="s">
        <v>20617</v>
      </c>
      <c r="B3457">
        <v>3721</v>
      </c>
      <c r="C3457" s="203" t="s">
        <v>20614</v>
      </c>
      <c r="D3457" s="205" t="s">
        <v>20615</v>
      </c>
      <c r="E3457" s="202" t="s">
        <v>20616</v>
      </c>
      <c r="F3457" s="204" t="s">
        <v>6471</v>
      </c>
      <c r="G3457" s="204" t="s">
        <v>6472</v>
      </c>
      <c r="H3457" s="204" t="s">
        <v>6473</v>
      </c>
      <c r="I3457" s="204" t="s">
        <v>6472</v>
      </c>
      <c r="J3457" s="204" t="s">
        <v>6321</v>
      </c>
      <c r="K3457" s="204" t="s">
        <v>6321</v>
      </c>
      <c r="L3457" s="204" t="s">
        <v>6321</v>
      </c>
      <c r="M3457" s="204" t="s">
        <v>831</v>
      </c>
    </row>
    <row r="3458" spans="1:13" ht="112.5" x14ac:dyDescent="0.25">
      <c r="A3458" s="227" t="s">
        <v>31274</v>
      </c>
      <c r="B3458">
        <v>2799</v>
      </c>
      <c r="C3458" s="207" t="s">
        <v>17147</v>
      </c>
      <c r="D3458" s="208" t="s">
        <v>17148</v>
      </c>
      <c r="E3458" s="206" t="s">
        <v>17149</v>
      </c>
      <c r="F3458" s="209" t="s">
        <v>7010</v>
      </c>
      <c r="G3458" s="209" t="s">
        <v>7011</v>
      </c>
      <c r="H3458" s="209" t="s">
        <v>7012</v>
      </c>
      <c r="I3458" s="209" t="s">
        <v>7011</v>
      </c>
      <c r="J3458" s="209" t="s">
        <v>6321</v>
      </c>
      <c r="K3458" s="209" t="s">
        <v>6321</v>
      </c>
      <c r="L3458" s="209" t="s">
        <v>6321</v>
      </c>
      <c r="M3458" s="209" t="s">
        <v>831</v>
      </c>
    </row>
    <row r="3459" spans="1:13" ht="56.25" x14ac:dyDescent="0.25">
      <c r="A3459" s="206" t="s">
        <v>7173</v>
      </c>
      <c r="B3459">
        <v>169</v>
      </c>
      <c r="C3459" s="207" t="s">
        <v>7170</v>
      </c>
      <c r="D3459" s="208" t="s">
        <v>7171</v>
      </c>
      <c r="E3459" s="206" t="s">
        <v>7172</v>
      </c>
      <c r="F3459" s="209" t="s">
        <v>7174</v>
      </c>
      <c r="G3459" s="209" t="s">
        <v>7175</v>
      </c>
      <c r="H3459" s="209" t="s">
        <v>6480</v>
      </c>
      <c r="I3459" s="209" t="s">
        <v>7175</v>
      </c>
      <c r="J3459" s="209" t="s">
        <v>6321</v>
      </c>
      <c r="K3459" s="209" t="s">
        <v>6321</v>
      </c>
      <c r="L3459" s="209" t="s">
        <v>6321</v>
      </c>
      <c r="M3459" s="209" t="s">
        <v>831</v>
      </c>
    </row>
    <row r="3460" spans="1:13" ht="22.5" x14ac:dyDescent="0.25">
      <c r="A3460" s="206" t="s">
        <v>14895</v>
      </c>
      <c r="B3460">
        <v>2198</v>
      </c>
      <c r="C3460" s="207" t="s">
        <v>14892</v>
      </c>
      <c r="D3460" s="208" t="s">
        <v>14893</v>
      </c>
      <c r="E3460" s="206" t="s">
        <v>14894</v>
      </c>
      <c r="F3460" s="209" t="s">
        <v>6884</v>
      </c>
      <c r="G3460" s="209" t="s">
        <v>6885</v>
      </c>
      <c r="H3460" s="209" t="s">
        <v>6886</v>
      </c>
      <c r="I3460" s="209" t="s">
        <v>6885</v>
      </c>
      <c r="J3460" s="209" t="s">
        <v>6321</v>
      </c>
      <c r="K3460" s="209" t="s">
        <v>6321</v>
      </c>
      <c r="L3460" s="209" t="s">
        <v>6321</v>
      </c>
      <c r="M3460" s="209" t="s">
        <v>831</v>
      </c>
    </row>
    <row r="3461" spans="1:13" ht="33.75" x14ac:dyDescent="0.25">
      <c r="A3461" s="202" t="s">
        <v>16705</v>
      </c>
      <c r="B3461">
        <v>2690</v>
      </c>
      <c r="C3461" s="203" t="s">
        <v>16702</v>
      </c>
      <c r="D3461" s="205" t="s">
        <v>16703</v>
      </c>
      <c r="E3461" s="202" t="s">
        <v>16704</v>
      </c>
      <c r="F3461" s="204" t="s">
        <v>6695</v>
      </c>
      <c r="G3461" s="204" t="s">
        <v>6696</v>
      </c>
      <c r="H3461" s="204" t="s">
        <v>6439</v>
      </c>
      <c r="I3461" s="204" t="s">
        <v>6696</v>
      </c>
      <c r="J3461" s="204" t="s">
        <v>6321</v>
      </c>
      <c r="K3461" s="204" t="s">
        <v>6321</v>
      </c>
      <c r="L3461" s="204" t="s">
        <v>6321</v>
      </c>
      <c r="M3461" s="204" t="s">
        <v>831</v>
      </c>
    </row>
    <row r="3462" spans="1:13" ht="67.5" x14ac:dyDescent="0.25">
      <c r="A3462" s="206" t="s">
        <v>17140</v>
      </c>
      <c r="B3462">
        <v>2797</v>
      </c>
      <c r="C3462" s="207" t="s">
        <v>17137</v>
      </c>
      <c r="D3462" s="208" t="s">
        <v>17138</v>
      </c>
      <c r="E3462" s="206" t="s">
        <v>17139</v>
      </c>
      <c r="F3462" s="209" t="s">
        <v>17141</v>
      </c>
      <c r="G3462" s="209" t="s">
        <v>17142</v>
      </c>
      <c r="H3462" s="209" t="s">
        <v>7294</v>
      </c>
      <c r="I3462" s="209" t="s">
        <v>17142</v>
      </c>
      <c r="J3462" s="209" t="s">
        <v>6321</v>
      </c>
      <c r="K3462" s="209" t="s">
        <v>6321</v>
      </c>
      <c r="L3462" s="209" t="s">
        <v>6517</v>
      </c>
      <c r="M3462" s="209" t="s">
        <v>831</v>
      </c>
    </row>
    <row r="3463" spans="1:13" ht="56.25" x14ac:dyDescent="0.25">
      <c r="A3463" s="202" t="s">
        <v>8901</v>
      </c>
      <c r="B3463">
        <v>545</v>
      </c>
      <c r="C3463" s="203" t="s">
        <v>8898</v>
      </c>
      <c r="D3463" s="205" t="s">
        <v>8899</v>
      </c>
      <c r="E3463" s="202" t="s">
        <v>8900</v>
      </c>
      <c r="F3463" s="204" t="s">
        <v>6484</v>
      </c>
      <c r="G3463" s="204" t="s">
        <v>6485</v>
      </c>
      <c r="H3463" s="204" t="s">
        <v>6321</v>
      </c>
      <c r="I3463" s="204" t="s">
        <v>6321</v>
      </c>
      <c r="J3463" s="204" t="s">
        <v>6321</v>
      </c>
      <c r="K3463" s="204" t="s">
        <v>6321</v>
      </c>
      <c r="L3463" s="204" t="s">
        <v>6321</v>
      </c>
      <c r="M3463" s="204" t="s">
        <v>831</v>
      </c>
    </row>
    <row r="3464" spans="1:13" ht="45" x14ac:dyDescent="0.25">
      <c r="A3464" s="202" t="s">
        <v>9900</v>
      </c>
      <c r="B3464">
        <v>887</v>
      </c>
      <c r="C3464" s="203" t="s">
        <v>9897</v>
      </c>
      <c r="D3464" s="205" t="s">
        <v>9898</v>
      </c>
      <c r="E3464" s="202" t="s">
        <v>9899</v>
      </c>
      <c r="F3464" s="204" t="s">
        <v>9901</v>
      </c>
      <c r="G3464" s="204" t="s">
        <v>9902</v>
      </c>
      <c r="H3464" s="204" t="s">
        <v>7479</v>
      </c>
      <c r="I3464" s="204" t="s">
        <v>9902</v>
      </c>
      <c r="J3464" s="204" t="s">
        <v>6321</v>
      </c>
      <c r="K3464" s="204" t="s">
        <v>6321</v>
      </c>
      <c r="L3464" s="204" t="s">
        <v>6321</v>
      </c>
      <c r="M3464" s="204" t="s">
        <v>831</v>
      </c>
    </row>
    <row r="3465" spans="1:13" ht="45" x14ac:dyDescent="0.25">
      <c r="A3465" s="206" t="s">
        <v>14780</v>
      </c>
      <c r="B3465">
        <v>2168</v>
      </c>
      <c r="C3465" s="207" t="s">
        <v>14777</v>
      </c>
      <c r="D3465" s="208" t="s">
        <v>14778</v>
      </c>
      <c r="E3465" s="206" t="s">
        <v>14779</v>
      </c>
      <c r="F3465" s="209" t="s">
        <v>6484</v>
      </c>
      <c r="G3465" s="209" t="s">
        <v>6485</v>
      </c>
      <c r="H3465" s="209" t="s">
        <v>6321</v>
      </c>
      <c r="I3465" s="209" t="s">
        <v>6485</v>
      </c>
      <c r="J3465" s="209" t="s">
        <v>6321</v>
      </c>
      <c r="K3465" s="209" t="s">
        <v>6321</v>
      </c>
      <c r="L3465" s="209" t="s">
        <v>6321</v>
      </c>
      <c r="M3465" s="209" t="s">
        <v>831</v>
      </c>
    </row>
    <row r="3466" spans="1:13" ht="56.25" x14ac:dyDescent="0.25">
      <c r="A3466" s="202" t="s">
        <v>14712</v>
      </c>
      <c r="B3466">
        <v>2151</v>
      </c>
      <c r="C3466" s="203" t="s">
        <v>14709</v>
      </c>
      <c r="D3466" s="205" t="s">
        <v>14710</v>
      </c>
      <c r="E3466" s="202" t="s">
        <v>14711</v>
      </c>
      <c r="F3466" s="204" t="s">
        <v>14210</v>
      </c>
      <c r="G3466" s="204" t="s">
        <v>14211</v>
      </c>
      <c r="H3466" s="204" t="s">
        <v>6480</v>
      </c>
      <c r="I3466" s="204" t="s">
        <v>14211</v>
      </c>
      <c r="J3466" s="204" t="s">
        <v>6321</v>
      </c>
      <c r="K3466" s="204" t="s">
        <v>6321</v>
      </c>
      <c r="L3466" s="204" t="s">
        <v>6321</v>
      </c>
      <c r="M3466" s="204" t="s">
        <v>831</v>
      </c>
    </row>
    <row r="3467" spans="1:13" ht="56.25" x14ac:dyDescent="0.25">
      <c r="A3467" s="227" t="s">
        <v>31275</v>
      </c>
      <c r="B3467">
        <v>2152</v>
      </c>
      <c r="C3467" s="207" t="s">
        <v>14713</v>
      </c>
      <c r="D3467" s="208" t="s">
        <v>14714</v>
      </c>
      <c r="E3467" s="206" t="s">
        <v>14715</v>
      </c>
      <c r="F3467" s="209" t="s">
        <v>14210</v>
      </c>
      <c r="G3467" s="209" t="s">
        <v>14211</v>
      </c>
      <c r="H3467" s="209" t="s">
        <v>6480</v>
      </c>
      <c r="I3467" s="209" t="s">
        <v>14211</v>
      </c>
      <c r="J3467" s="209" t="s">
        <v>6321</v>
      </c>
      <c r="K3467" s="209" t="s">
        <v>6321</v>
      </c>
      <c r="L3467" s="209" t="s">
        <v>6321</v>
      </c>
      <c r="M3467" s="209" t="s">
        <v>831</v>
      </c>
    </row>
    <row r="3468" spans="1:13" ht="33.75" x14ac:dyDescent="0.25">
      <c r="A3468" s="206" t="s">
        <v>11788</v>
      </c>
      <c r="B3468">
        <v>1365</v>
      </c>
      <c r="C3468" s="207" t="s">
        <v>11785</v>
      </c>
      <c r="D3468" s="208" t="s">
        <v>11786</v>
      </c>
      <c r="E3468" s="206" t="s">
        <v>11787</v>
      </c>
      <c r="F3468" s="209" t="s">
        <v>8858</v>
      </c>
      <c r="G3468" s="209" t="s">
        <v>8859</v>
      </c>
      <c r="H3468" s="209" t="s">
        <v>6439</v>
      </c>
      <c r="I3468" s="209" t="s">
        <v>8859</v>
      </c>
      <c r="J3468" s="209" t="s">
        <v>6321</v>
      </c>
      <c r="K3468" s="209" t="s">
        <v>6321</v>
      </c>
      <c r="L3468" s="209" t="s">
        <v>6321</v>
      </c>
      <c r="M3468" s="209" t="s">
        <v>831</v>
      </c>
    </row>
    <row r="3469" spans="1:13" ht="90" x14ac:dyDescent="0.25">
      <c r="A3469" s="206" t="s">
        <v>6321</v>
      </c>
      <c r="B3469">
        <v>2777</v>
      </c>
      <c r="C3469" s="207" t="s">
        <v>17063</v>
      </c>
      <c r="D3469" s="208" t="s">
        <v>17064</v>
      </c>
      <c r="E3469" s="206" t="s">
        <v>17065</v>
      </c>
      <c r="F3469" s="209" t="s">
        <v>7010</v>
      </c>
      <c r="G3469" s="209" t="s">
        <v>7011</v>
      </c>
      <c r="H3469" s="209" t="s">
        <v>7012</v>
      </c>
      <c r="I3469" s="209" t="s">
        <v>7011</v>
      </c>
      <c r="J3469" s="209" t="s">
        <v>6321</v>
      </c>
      <c r="K3469" s="209" t="s">
        <v>6321</v>
      </c>
      <c r="L3469" s="209" t="s">
        <v>6321</v>
      </c>
      <c r="M3469" s="209" t="s">
        <v>831</v>
      </c>
    </row>
    <row r="3470" spans="1:13" ht="90" x14ac:dyDescent="0.25">
      <c r="A3470" s="202" t="s">
        <v>14808</v>
      </c>
      <c r="B3470">
        <v>2175</v>
      </c>
      <c r="C3470" s="203" t="s">
        <v>14805</v>
      </c>
      <c r="D3470" s="205" t="s">
        <v>14806</v>
      </c>
      <c r="E3470" s="202" t="s">
        <v>14807</v>
      </c>
      <c r="F3470" s="204" t="s">
        <v>6484</v>
      </c>
      <c r="G3470" s="204" t="s">
        <v>6485</v>
      </c>
      <c r="H3470" s="204" t="s">
        <v>6321</v>
      </c>
      <c r="I3470" s="204" t="s">
        <v>6485</v>
      </c>
      <c r="J3470" s="204" t="s">
        <v>6321</v>
      </c>
      <c r="K3470" s="204" t="s">
        <v>6321</v>
      </c>
      <c r="L3470" s="204" t="s">
        <v>6321</v>
      </c>
      <c r="M3470" s="204" t="s">
        <v>831</v>
      </c>
    </row>
    <row r="3471" spans="1:13" ht="78.75" x14ac:dyDescent="0.25">
      <c r="A3471" s="202" t="s">
        <v>11843</v>
      </c>
      <c r="B3471">
        <v>1378</v>
      </c>
      <c r="C3471" s="203" t="s">
        <v>11840</v>
      </c>
      <c r="D3471" s="205" t="s">
        <v>11841</v>
      </c>
      <c r="E3471" s="202" t="s">
        <v>11842</v>
      </c>
      <c r="F3471" s="204" t="s">
        <v>10481</v>
      </c>
      <c r="G3471" s="204" t="s">
        <v>10482</v>
      </c>
      <c r="H3471" s="204" t="s">
        <v>6578</v>
      </c>
      <c r="I3471" s="204" t="s">
        <v>10482</v>
      </c>
      <c r="J3471" s="204" t="s">
        <v>6321</v>
      </c>
      <c r="K3471" s="204" t="s">
        <v>6321</v>
      </c>
      <c r="L3471" s="204" t="s">
        <v>6321</v>
      </c>
      <c r="M3471" s="204" t="s">
        <v>831</v>
      </c>
    </row>
    <row r="3472" spans="1:13" ht="33.75" x14ac:dyDescent="0.25">
      <c r="A3472" s="206" t="s">
        <v>8409</v>
      </c>
      <c r="B3472">
        <v>442</v>
      </c>
      <c r="C3472" s="207" t="s">
        <v>8406</v>
      </c>
      <c r="D3472" s="208" t="s">
        <v>8407</v>
      </c>
      <c r="E3472" s="206" t="s">
        <v>8408</v>
      </c>
      <c r="F3472" s="209" t="s">
        <v>6689</v>
      </c>
      <c r="G3472" s="209" t="s">
        <v>6690</v>
      </c>
      <c r="H3472" s="209" t="s">
        <v>6691</v>
      </c>
      <c r="I3472" s="209" t="s">
        <v>6692</v>
      </c>
      <c r="J3472" s="209" t="s">
        <v>6321</v>
      </c>
      <c r="K3472" s="209" t="s">
        <v>6321</v>
      </c>
      <c r="L3472" s="209" t="s">
        <v>6321</v>
      </c>
      <c r="M3472" s="209" t="s">
        <v>831</v>
      </c>
    </row>
    <row r="3473" spans="1:13" ht="33.75" x14ac:dyDescent="0.25">
      <c r="A3473" s="202" t="s">
        <v>20640</v>
      </c>
      <c r="B3473">
        <v>3727</v>
      </c>
      <c r="C3473" s="203" t="s">
        <v>20637</v>
      </c>
      <c r="D3473" s="205" t="s">
        <v>20638</v>
      </c>
      <c r="E3473" s="202" t="s">
        <v>20639</v>
      </c>
      <c r="F3473" s="204" t="s">
        <v>7581</v>
      </c>
      <c r="G3473" s="204" t="s">
        <v>7582</v>
      </c>
      <c r="H3473" s="204" t="s">
        <v>6473</v>
      </c>
      <c r="I3473" s="204" t="s">
        <v>7582</v>
      </c>
      <c r="J3473" s="204" t="s">
        <v>6321</v>
      </c>
      <c r="K3473" s="204" t="s">
        <v>6321</v>
      </c>
      <c r="L3473" s="204" t="s">
        <v>6321</v>
      </c>
      <c r="M3473" s="204" t="s">
        <v>831</v>
      </c>
    </row>
    <row r="3474" spans="1:13" ht="123.75" x14ac:dyDescent="0.25">
      <c r="A3474" s="202" t="s">
        <v>17146</v>
      </c>
      <c r="B3474">
        <v>2798</v>
      </c>
      <c r="C3474" s="203" t="s">
        <v>17143</v>
      </c>
      <c r="D3474" s="205" t="s">
        <v>17144</v>
      </c>
      <c r="E3474" s="202" t="s">
        <v>17145</v>
      </c>
      <c r="F3474" s="204" t="s">
        <v>6471</v>
      </c>
      <c r="G3474" s="204" t="s">
        <v>6472</v>
      </c>
      <c r="H3474" s="204" t="s">
        <v>6473</v>
      </c>
      <c r="I3474" s="204" t="s">
        <v>6472</v>
      </c>
      <c r="J3474" s="204" t="s">
        <v>6321</v>
      </c>
      <c r="K3474" s="204" t="s">
        <v>6321</v>
      </c>
      <c r="L3474" s="204" t="s">
        <v>6321</v>
      </c>
      <c r="M3474" s="204" t="s">
        <v>831</v>
      </c>
    </row>
    <row r="3475" spans="1:13" ht="56.25" x14ac:dyDescent="0.25">
      <c r="A3475" s="206" t="s">
        <v>20613</v>
      </c>
      <c r="B3475">
        <v>3720</v>
      </c>
      <c r="C3475" s="207" t="s">
        <v>20610</v>
      </c>
      <c r="D3475" s="208" t="s">
        <v>20611</v>
      </c>
      <c r="E3475" s="206" t="s">
        <v>20612</v>
      </c>
      <c r="F3475" s="209" t="s">
        <v>6625</v>
      </c>
      <c r="G3475" s="209" t="s">
        <v>6626</v>
      </c>
      <c r="H3475" s="209" t="s">
        <v>6439</v>
      </c>
      <c r="I3475" s="209" t="s">
        <v>6627</v>
      </c>
      <c r="J3475" s="209" t="s">
        <v>6321</v>
      </c>
      <c r="K3475" s="209" t="s">
        <v>6321</v>
      </c>
      <c r="L3475" s="209" t="s">
        <v>6321</v>
      </c>
      <c r="M3475" s="209" t="s">
        <v>831</v>
      </c>
    </row>
    <row r="3476" spans="1:13" ht="348.75" x14ac:dyDescent="0.25">
      <c r="A3476" s="206" t="s">
        <v>6321</v>
      </c>
      <c r="B3476">
        <v>2166</v>
      </c>
      <c r="C3476" s="207" t="s">
        <v>14768</v>
      </c>
      <c r="D3476" s="208" t="s">
        <v>14769</v>
      </c>
      <c r="E3476" s="206" t="s">
        <v>14770</v>
      </c>
      <c r="F3476" s="209" t="s">
        <v>14771</v>
      </c>
      <c r="G3476" s="209" t="s">
        <v>14772</v>
      </c>
      <c r="H3476" s="209" t="s">
        <v>7039</v>
      </c>
      <c r="I3476" s="209" t="s">
        <v>14772</v>
      </c>
      <c r="J3476" s="209" t="s">
        <v>6321</v>
      </c>
      <c r="K3476" s="209" t="s">
        <v>6321</v>
      </c>
      <c r="L3476" s="209" t="s">
        <v>6321</v>
      </c>
      <c r="M3476" s="209" t="s">
        <v>831</v>
      </c>
    </row>
    <row r="3477" spans="1:13" ht="78.75" x14ac:dyDescent="0.25">
      <c r="A3477" s="206" t="s">
        <v>16298</v>
      </c>
      <c r="B3477">
        <v>2579</v>
      </c>
      <c r="C3477" s="207" t="s">
        <v>16295</v>
      </c>
      <c r="D3477" s="208" t="s">
        <v>16296</v>
      </c>
      <c r="E3477" s="206" t="s">
        <v>16297</v>
      </c>
      <c r="F3477" s="209" t="s">
        <v>16299</v>
      </c>
      <c r="G3477" s="209" t="s">
        <v>16300</v>
      </c>
      <c r="H3477" s="209" t="s">
        <v>6746</v>
      </c>
      <c r="I3477" s="209" t="s">
        <v>16300</v>
      </c>
      <c r="J3477" s="209" t="s">
        <v>6321</v>
      </c>
      <c r="K3477" s="209" t="s">
        <v>6321</v>
      </c>
      <c r="L3477" s="209" t="s">
        <v>6321</v>
      </c>
      <c r="M3477" s="209" t="s">
        <v>831</v>
      </c>
    </row>
    <row r="3478" spans="1:13" ht="78.75" x14ac:dyDescent="0.25">
      <c r="A3478" s="220" t="s">
        <v>8369</v>
      </c>
      <c r="B3478">
        <v>435</v>
      </c>
      <c r="C3478" s="203" t="s">
        <v>8372</v>
      </c>
      <c r="D3478" s="205" t="s">
        <v>8373</v>
      </c>
      <c r="E3478" s="202" t="s">
        <v>8374</v>
      </c>
      <c r="F3478" s="204" t="s">
        <v>8375</v>
      </c>
      <c r="G3478" s="204" t="s">
        <v>8376</v>
      </c>
      <c r="H3478" s="204" t="s">
        <v>7182</v>
      </c>
      <c r="I3478" s="204" t="s">
        <v>8377</v>
      </c>
      <c r="J3478" s="204" t="s">
        <v>6321</v>
      </c>
      <c r="K3478" s="204" t="s">
        <v>6321</v>
      </c>
      <c r="L3478" s="204" t="s">
        <v>6321</v>
      </c>
      <c r="M3478" s="204" t="s">
        <v>831</v>
      </c>
    </row>
    <row r="3479" spans="1:13" ht="67.5" x14ac:dyDescent="0.25">
      <c r="A3479" s="206" t="s">
        <v>11772</v>
      </c>
      <c r="B3479">
        <v>1361</v>
      </c>
      <c r="C3479" s="207" t="s">
        <v>11769</v>
      </c>
      <c r="D3479" s="208" t="s">
        <v>11770</v>
      </c>
      <c r="E3479" s="206" t="s">
        <v>11771</v>
      </c>
      <c r="F3479" s="209" t="s">
        <v>7010</v>
      </c>
      <c r="G3479" s="209" t="s">
        <v>7011</v>
      </c>
      <c r="H3479" s="209" t="s">
        <v>7012</v>
      </c>
      <c r="I3479" s="209" t="s">
        <v>7011</v>
      </c>
      <c r="J3479" s="209" t="s">
        <v>6321</v>
      </c>
      <c r="K3479" s="209" t="s">
        <v>6321</v>
      </c>
      <c r="L3479" s="209" t="s">
        <v>6321</v>
      </c>
      <c r="M3479" s="209" t="s">
        <v>831</v>
      </c>
    </row>
    <row r="3480" spans="1:13" ht="180" x14ac:dyDescent="0.25">
      <c r="A3480" s="202" t="s">
        <v>6321</v>
      </c>
      <c r="B3480">
        <v>2770</v>
      </c>
      <c r="C3480" s="203" t="s">
        <v>17031</v>
      </c>
      <c r="D3480" s="205" t="s">
        <v>17032</v>
      </c>
      <c r="E3480" s="202" t="s">
        <v>17033</v>
      </c>
      <c r="F3480" s="204" t="s">
        <v>15115</v>
      </c>
      <c r="G3480" s="204" t="s">
        <v>15116</v>
      </c>
      <c r="H3480" s="204" t="s">
        <v>6886</v>
      </c>
      <c r="I3480" s="204" t="s">
        <v>15116</v>
      </c>
      <c r="J3480" s="204" t="s">
        <v>6321</v>
      </c>
      <c r="K3480" s="204" t="s">
        <v>6321</v>
      </c>
      <c r="L3480" s="204" t="s">
        <v>6321</v>
      </c>
      <c r="M3480" s="204" t="s">
        <v>831</v>
      </c>
    </row>
    <row r="3481" spans="1:13" ht="45" x14ac:dyDescent="0.25">
      <c r="A3481" s="202" t="s">
        <v>6321</v>
      </c>
      <c r="B3481">
        <v>1368</v>
      </c>
      <c r="C3481" s="203" t="s">
        <v>11797</v>
      </c>
      <c r="D3481" s="205" t="s">
        <v>11798</v>
      </c>
      <c r="E3481" s="202" t="s">
        <v>11799</v>
      </c>
      <c r="F3481" s="204" t="s">
        <v>8320</v>
      </c>
      <c r="G3481" s="204" t="s">
        <v>8321</v>
      </c>
      <c r="H3481" s="204" t="s">
        <v>6321</v>
      </c>
      <c r="I3481" s="204" t="s">
        <v>8321</v>
      </c>
      <c r="J3481" s="204" t="s">
        <v>6321</v>
      </c>
      <c r="K3481" s="204" t="s">
        <v>6321</v>
      </c>
      <c r="L3481" s="204" t="s">
        <v>6321</v>
      </c>
      <c r="M3481" s="204" t="s">
        <v>831</v>
      </c>
    </row>
    <row r="3482" spans="1:13" ht="56.25" x14ac:dyDescent="0.25">
      <c r="A3482" s="202" t="s">
        <v>14704</v>
      </c>
      <c r="B3482">
        <v>2149</v>
      </c>
      <c r="C3482" s="203" t="s">
        <v>14701</v>
      </c>
      <c r="D3482" s="205" t="s">
        <v>14702</v>
      </c>
      <c r="E3482" s="202" t="s">
        <v>14703</v>
      </c>
      <c r="F3482" s="204" t="s">
        <v>14210</v>
      </c>
      <c r="G3482" s="204" t="s">
        <v>14211</v>
      </c>
      <c r="H3482" s="204" t="s">
        <v>6480</v>
      </c>
      <c r="I3482" s="204" t="s">
        <v>14211</v>
      </c>
      <c r="J3482" s="204" t="s">
        <v>6321</v>
      </c>
      <c r="K3482" s="204" t="s">
        <v>6321</v>
      </c>
      <c r="L3482" s="204" t="s">
        <v>6321</v>
      </c>
      <c r="M3482" s="204" t="s">
        <v>831</v>
      </c>
    </row>
    <row r="3483" spans="1:13" ht="123.75" x14ac:dyDescent="0.25">
      <c r="A3483" s="206" t="s">
        <v>17037</v>
      </c>
      <c r="B3483">
        <v>2771</v>
      </c>
      <c r="C3483" s="207" t="s">
        <v>17034</v>
      </c>
      <c r="D3483" s="208" t="s">
        <v>17035</v>
      </c>
      <c r="E3483" s="206" t="s">
        <v>17036</v>
      </c>
      <c r="F3483" s="209" t="s">
        <v>6857</v>
      </c>
      <c r="G3483" s="209" t="s">
        <v>6858</v>
      </c>
      <c r="H3483" s="209" t="s">
        <v>6427</v>
      </c>
      <c r="I3483" s="209" t="s">
        <v>6858</v>
      </c>
      <c r="J3483" s="209" t="s">
        <v>6321</v>
      </c>
      <c r="K3483" s="209" t="s">
        <v>6321</v>
      </c>
      <c r="L3483" s="209" t="s">
        <v>6321</v>
      </c>
      <c r="M3483" s="209" t="s">
        <v>831</v>
      </c>
    </row>
    <row r="3484" spans="1:13" ht="67.5" x14ac:dyDescent="0.25">
      <c r="A3484" s="206" t="s">
        <v>17208</v>
      </c>
      <c r="B3484">
        <v>2815</v>
      </c>
      <c r="C3484" s="207" t="s">
        <v>17205</v>
      </c>
      <c r="D3484" s="208" t="s">
        <v>17206</v>
      </c>
      <c r="E3484" s="206" t="s">
        <v>17207</v>
      </c>
      <c r="F3484" s="209" t="s">
        <v>8320</v>
      </c>
      <c r="G3484" s="209" t="s">
        <v>8321</v>
      </c>
      <c r="H3484" s="209" t="s">
        <v>6321</v>
      </c>
      <c r="I3484" s="209" t="s">
        <v>8321</v>
      </c>
      <c r="J3484" s="209" t="s">
        <v>6321</v>
      </c>
      <c r="K3484" s="209" t="s">
        <v>6321</v>
      </c>
      <c r="L3484" s="209" t="s">
        <v>6321</v>
      </c>
      <c r="M3484" s="209" t="s">
        <v>831</v>
      </c>
    </row>
    <row r="3485" spans="1:13" ht="56.25" x14ac:dyDescent="0.25">
      <c r="A3485" s="206" t="s">
        <v>20531</v>
      </c>
      <c r="B3485">
        <v>3700</v>
      </c>
      <c r="C3485" s="207" t="s">
        <v>20528</v>
      </c>
      <c r="D3485" s="208" t="s">
        <v>20529</v>
      </c>
      <c r="E3485" s="206" t="s">
        <v>20530</v>
      </c>
      <c r="F3485" s="209" t="s">
        <v>13508</v>
      </c>
      <c r="G3485" s="209" t="s">
        <v>13509</v>
      </c>
      <c r="H3485" s="209" t="s">
        <v>6473</v>
      </c>
      <c r="I3485" s="209" t="s">
        <v>13509</v>
      </c>
      <c r="J3485" s="209" t="s">
        <v>6321</v>
      </c>
      <c r="K3485" s="209" t="s">
        <v>6321</v>
      </c>
      <c r="L3485" s="209" t="s">
        <v>6321</v>
      </c>
      <c r="M3485" s="209" t="s">
        <v>831</v>
      </c>
    </row>
    <row r="3486" spans="1:13" ht="112.5" x14ac:dyDescent="0.25">
      <c r="A3486" s="202" t="s">
        <v>6321</v>
      </c>
      <c r="B3486">
        <v>3410</v>
      </c>
      <c r="C3486" s="203" t="s">
        <v>19464</v>
      </c>
      <c r="D3486" s="205" t="s">
        <v>19465</v>
      </c>
      <c r="E3486" s="202" t="s">
        <v>19466</v>
      </c>
      <c r="F3486" s="204" t="s">
        <v>9916</v>
      </c>
      <c r="G3486" s="204" t="s">
        <v>9917</v>
      </c>
      <c r="H3486" s="204" t="s">
        <v>6746</v>
      </c>
      <c r="I3486" s="204" t="s">
        <v>9918</v>
      </c>
      <c r="J3486" s="204" t="s">
        <v>6321</v>
      </c>
      <c r="K3486" s="204" t="s">
        <v>6321</v>
      </c>
      <c r="L3486" s="204" t="s">
        <v>6321</v>
      </c>
      <c r="M3486" s="204" t="s">
        <v>831</v>
      </c>
    </row>
    <row r="3487" spans="1:13" ht="45" x14ac:dyDescent="0.25">
      <c r="A3487" s="206" t="s">
        <v>9589</v>
      </c>
      <c r="B3487">
        <v>791</v>
      </c>
      <c r="C3487" s="207" t="s">
        <v>9586</v>
      </c>
      <c r="D3487" s="208" t="s">
        <v>9587</v>
      </c>
      <c r="E3487" s="206" t="s">
        <v>9588</v>
      </c>
      <c r="F3487" s="209" t="s">
        <v>8320</v>
      </c>
      <c r="G3487" s="209" t="s">
        <v>8321</v>
      </c>
      <c r="H3487" s="209" t="s">
        <v>6321</v>
      </c>
      <c r="I3487" s="209" t="s">
        <v>8321</v>
      </c>
      <c r="J3487" s="209" t="s">
        <v>6321</v>
      </c>
      <c r="K3487" s="209" t="s">
        <v>6321</v>
      </c>
      <c r="L3487" s="209" t="s">
        <v>6321</v>
      </c>
      <c r="M3487" s="209" t="s">
        <v>831</v>
      </c>
    </row>
    <row r="3488" spans="1:13" ht="33.75" x14ac:dyDescent="0.25">
      <c r="A3488" s="227" t="s">
        <v>31276</v>
      </c>
      <c r="B3488">
        <v>3411</v>
      </c>
      <c r="C3488" s="207" t="s">
        <v>19467</v>
      </c>
      <c r="D3488" s="208" t="s">
        <v>19468</v>
      </c>
      <c r="E3488" s="206" t="s">
        <v>19469</v>
      </c>
      <c r="F3488" s="209" t="s">
        <v>8771</v>
      </c>
      <c r="G3488" s="209" t="s">
        <v>8772</v>
      </c>
      <c r="H3488" s="209" t="s">
        <v>6473</v>
      </c>
      <c r="I3488" s="209" t="s">
        <v>8772</v>
      </c>
      <c r="J3488" s="209" t="s">
        <v>6321</v>
      </c>
      <c r="K3488" s="209" t="s">
        <v>6321</v>
      </c>
      <c r="L3488" s="209" t="s">
        <v>6321</v>
      </c>
      <c r="M3488" s="209" t="s">
        <v>831</v>
      </c>
    </row>
    <row r="3489" spans="1:13" ht="67.5" x14ac:dyDescent="0.25">
      <c r="A3489" s="202" t="s">
        <v>6321</v>
      </c>
      <c r="B3489">
        <v>2185</v>
      </c>
      <c r="C3489" s="203" t="s">
        <v>14843</v>
      </c>
      <c r="D3489" s="205" t="s">
        <v>14844</v>
      </c>
      <c r="E3489" s="202" t="s">
        <v>14845</v>
      </c>
      <c r="F3489" s="204" t="s">
        <v>6484</v>
      </c>
      <c r="G3489" s="204" t="s">
        <v>6485</v>
      </c>
      <c r="H3489" s="204" t="s">
        <v>6321</v>
      </c>
      <c r="I3489" s="204" t="s">
        <v>6485</v>
      </c>
      <c r="J3489" s="204" t="s">
        <v>6321</v>
      </c>
      <c r="K3489" s="204" t="s">
        <v>6321</v>
      </c>
      <c r="L3489" s="204" t="s">
        <v>6321</v>
      </c>
      <c r="M3489" s="204" t="s">
        <v>831</v>
      </c>
    </row>
    <row r="3490" spans="1:13" ht="33.75" x14ac:dyDescent="0.25">
      <c r="A3490" s="206" t="s">
        <v>12058</v>
      </c>
      <c r="B3490">
        <v>1433</v>
      </c>
      <c r="C3490" s="207" t="s">
        <v>12055</v>
      </c>
      <c r="D3490" s="208" t="s">
        <v>12056</v>
      </c>
      <c r="E3490" s="206" t="s">
        <v>12057</v>
      </c>
      <c r="F3490" s="209" t="s">
        <v>7257</v>
      </c>
      <c r="G3490" s="209" t="s">
        <v>7258</v>
      </c>
      <c r="H3490" s="209" t="s">
        <v>6886</v>
      </c>
      <c r="I3490" s="209" t="s">
        <v>7258</v>
      </c>
      <c r="J3490" s="209" t="s">
        <v>6321</v>
      </c>
      <c r="K3490" s="209" t="s">
        <v>6321</v>
      </c>
      <c r="L3490" s="209" t="s">
        <v>6321</v>
      </c>
      <c r="M3490" s="209" t="s">
        <v>6363</v>
      </c>
    </row>
    <row r="3491" spans="1:13" ht="180" x14ac:dyDescent="0.25">
      <c r="A3491" s="206" t="s">
        <v>14857</v>
      </c>
      <c r="B3491">
        <v>2188</v>
      </c>
      <c r="C3491" s="207" t="s">
        <v>14854</v>
      </c>
      <c r="D3491" s="208" t="s">
        <v>14855</v>
      </c>
      <c r="E3491" s="206" t="s">
        <v>14856</v>
      </c>
      <c r="F3491" s="209" t="s">
        <v>6484</v>
      </c>
      <c r="G3491" s="209" t="s">
        <v>6485</v>
      </c>
      <c r="H3491" s="209" t="s">
        <v>6321</v>
      </c>
      <c r="I3491" s="209" t="s">
        <v>6485</v>
      </c>
      <c r="J3491" s="209" t="s">
        <v>6321</v>
      </c>
      <c r="K3491" s="209" t="s">
        <v>6321</v>
      </c>
      <c r="L3491" s="209" t="s">
        <v>6321</v>
      </c>
      <c r="M3491" s="209" t="s">
        <v>831</v>
      </c>
    </row>
    <row r="3492" spans="1:13" ht="45" x14ac:dyDescent="0.25">
      <c r="A3492" s="206" t="s">
        <v>14535</v>
      </c>
      <c r="B3492">
        <v>2108</v>
      </c>
      <c r="C3492" s="207" t="s">
        <v>14532</v>
      </c>
      <c r="D3492" s="208" t="s">
        <v>14533</v>
      </c>
      <c r="E3492" s="206" t="s">
        <v>14534</v>
      </c>
      <c r="F3492" s="209" t="s">
        <v>14536</v>
      </c>
      <c r="G3492" s="209" t="s">
        <v>14537</v>
      </c>
      <c r="H3492" s="209" t="s">
        <v>7494</v>
      </c>
      <c r="I3492" s="209" t="s">
        <v>14537</v>
      </c>
      <c r="J3492" s="209" t="s">
        <v>6321</v>
      </c>
      <c r="K3492" s="209" t="s">
        <v>6321</v>
      </c>
      <c r="L3492" s="209" t="s">
        <v>6321</v>
      </c>
      <c r="M3492" s="209" t="s">
        <v>831</v>
      </c>
    </row>
    <row r="3493" spans="1:13" ht="101.25" x14ac:dyDescent="0.25">
      <c r="A3493" s="202" t="s">
        <v>6321</v>
      </c>
      <c r="B3493">
        <v>3699</v>
      </c>
      <c r="C3493" s="203" t="s">
        <v>20525</v>
      </c>
      <c r="D3493" s="205" t="s">
        <v>20526</v>
      </c>
      <c r="E3493" s="202" t="s">
        <v>20527</v>
      </c>
      <c r="F3493" s="204" t="s">
        <v>6576</v>
      </c>
      <c r="G3493" s="204" t="s">
        <v>6577</v>
      </c>
      <c r="H3493" s="204" t="s">
        <v>6578</v>
      </c>
      <c r="I3493" s="204" t="s">
        <v>16675</v>
      </c>
      <c r="J3493" s="204" t="s">
        <v>6321</v>
      </c>
      <c r="K3493" s="204" t="s">
        <v>6321</v>
      </c>
      <c r="L3493" s="204" t="s">
        <v>6321</v>
      </c>
      <c r="M3493" s="204" t="s">
        <v>831</v>
      </c>
    </row>
    <row r="3494" spans="1:13" ht="101.25" x14ac:dyDescent="0.25">
      <c r="A3494" s="202" t="s">
        <v>6321</v>
      </c>
      <c r="B3494">
        <v>1358</v>
      </c>
      <c r="C3494" s="203" t="s">
        <v>11754</v>
      </c>
      <c r="D3494" s="205" t="s">
        <v>11755</v>
      </c>
      <c r="E3494" s="202" t="s">
        <v>11756</v>
      </c>
      <c r="F3494" s="204" t="s">
        <v>8320</v>
      </c>
      <c r="G3494" s="204" t="s">
        <v>8321</v>
      </c>
      <c r="H3494" s="204" t="s">
        <v>6321</v>
      </c>
      <c r="I3494" s="204" t="s">
        <v>8321</v>
      </c>
      <c r="J3494" s="204" t="s">
        <v>6321</v>
      </c>
      <c r="K3494" s="204" t="s">
        <v>6321</v>
      </c>
      <c r="L3494" s="204" t="s">
        <v>6321</v>
      </c>
      <c r="M3494" s="204" t="s">
        <v>831</v>
      </c>
    </row>
    <row r="3495" spans="1:13" ht="33.75" x14ac:dyDescent="0.25">
      <c r="A3495" s="202" t="s">
        <v>6321</v>
      </c>
      <c r="B3495">
        <v>1678</v>
      </c>
      <c r="C3495" s="203" t="s">
        <v>12971</v>
      </c>
      <c r="D3495" s="205" t="s">
        <v>12972</v>
      </c>
      <c r="E3495" s="202" t="s">
        <v>12973</v>
      </c>
      <c r="F3495" s="204" t="s">
        <v>7010</v>
      </c>
      <c r="G3495" s="204" t="s">
        <v>7011</v>
      </c>
      <c r="H3495" s="204" t="s">
        <v>7012</v>
      </c>
      <c r="I3495" s="204" t="s">
        <v>7011</v>
      </c>
      <c r="J3495" s="204" t="s">
        <v>6321</v>
      </c>
      <c r="K3495" s="204" t="s">
        <v>6321</v>
      </c>
      <c r="L3495" s="204" t="s">
        <v>6321</v>
      </c>
      <c r="M3495" s="204" t="s">
        <v>831</v>
      </c>
    </row>
    <row r="3496" spans="1:13" ht="56.25" x14ac:dyDescent="0.25">
      <c r="A3496" s="218" t="s">
        <v>31277</v>
      </c>
      <c r="B3496">
        <v>2129</v>
      </c>
      <c r="C3496" s="203" t="s">
        <v>14617</v>
      </c>
      <c r="D3496" s="205" t="s">
        <v>14618</v>
      </c>
      <c r="E3496" s="202" t="s">
        <v>14619</v>
      </c>
      <c r="F3496" s="204" t="s">
        <v>6484</v>
      </c>
      <c r="G3496" s="204" t="s">
        <v>6485</v>
      </c>
      <c r="H3496" s="204" t="s">
        <v>6321</v>
      </c>
      <c r="I3496" s="204" t="s">
        <v>6485</v>
      </c>
      <c r="J3496" s="204" t="s">
        <v>6321</v>
      </c>
      <c r="K3496" s="204" t="s">
        <v>6321</v>
      </c>
      <c r="L3496" s="204" t="s">
        <v>6321</v>
      </c>
      <c r="M3496" s="204" t="s">
        <v>831</v>
      </c>
    </row>
    <row r="3497" spans="1:13" ht="45" x14ac:dyDescent="0.25">
      <c r="A3497" s="206" t="s">
        <v>18175</v>
      </c>
      <c r="B3497">
        <v>3093</v>
      </c>
      <c r="C3497" s="207" t="s">
        <v>18172</v>
      </c>
      <c r="D3497" s="208" t="s">
        <v>18173</v>
      </c>
      <c r="E3497" s="206" t="s">
        <v>18174</v>
      </c>
      <c r="F3497" s="209" t="s">
        <v>7010</v>
      </c>
      <c r="G3497" s="209" t="s">
        <v>7011</v>
      </c>
      <c r="H3497" s="209" t="s">
        <v>7012</v>
      </c>
      <c r="I3497" s="209" t="s">
        <v>7011</v>
      </c>
      <c r="J3497" s="209" t="s">
        <v>6321</v>
      </c>
      <c r="K3497" s="209" t="s">
        <v>6321</v>
      </c>
      <c r="L3497" s="209" t="s">
        <v>6321</v>
      </c>
      <c r="M3497" s="209" t="s">
        <v>831</v>
      </c>
    </row>
    <row r="3498" spans="1:13" ht="90" x14ac:dyDescent="0.25">
      <c r="A3498" s="220" t="s">
        <v>31278</v>
      </c>
      <c r="B3498">
        <v>556</v>
      </c>
      <c r="C3498" s="207" t="s">
        <v>8942</v>
      </c>
      <c r="D3498" s="208" t="s">
        <v>8943</v>
      </c>
      <c r="E3498" s="206" t="s">
        <v>8944</v>
      </c>
      <c r="F3498" s="209" t="s">
        <v>8945</v>
      </c>
      <c r="G3498" s="209" t="s">
        <v>8946</v>
      </c>
      <c r="H3498" s="209" t="s">
        <v>6337</v>
      </c>
      <c r="I3498" s="209" t="s">
        <v>8947</v>
      </c>
      <c r="J3498" s="209" t="s">
        <v>6321</v>
      </c>
      <c r="K3498" s="209" t="s">
        <v>6321</v>
      </c>
      <c r="L3498" s="209" t="s">
        <v>6321</v>
      </c>
      <c r="M3498" s="209" t="s">
        <v>831</v>
      </c>
    </row>
    <row r="3499" spans="1:13" ht="56.25" x14ac:dyDescent="0.25">
      <c r="A3499" s="206" t="s">
        <v>14616</v>
      </c>
      <c r="B3499">
        <v>2128</v>
      </c>
      <c r="C3499" s="207" t="s">
        <v>14613</v>
      </c>
      <c r="D3499" s="208" t="s">
        <v>14614</v>
      </c>
      <c r="E3499" s="206" t="s">
        <v>14615</v>
      </c>
      <c r="F3499" s="209" t="s">
        <v>6484</v>
      </c>
      <c r="G3499" s="209" t="s">
        <v>6485</v>
      </c>
      <c r="H3499" s="209" t="s">
        <v>6321</v>
      </c>
      <c r="I3499" s="209" t="s">
        <v>6485</v>
      </c>
      <c r="J3499" s="209" t="s">
        <v>6321</v>
      </c>
      <c r="K3499" s="209" t="s">
        <v>6321</v>
      </c>
      <c r="L3499" s="209" t="s">
        <v>6321</v>
      </c>
      <c r="M3499" s="209" t="s">
        <v>831</v>
      </c>
    </row>
    <row r="3500" spans="1:13" ht="56.25" x14ac:dyDescent="0.25">
      <c r="A3500" s="206" t="s">
        <v>12373</v>
      </c>
      <c r="B3500">
        <v>1530</v>
      </c>
      <c r="C3500" s="207" t="s">
        <v>12370</v>
      </c>
      <c r="D3500" s="208" t="s">
        <v>12371</v>
      </c>
      <c r="E3500" s="206" t="s">
        <v>12372</v>
      </c>
      <c r="F3500" s="209" t="s">
        <v>12374</v>
      </c>
      <c r="G3500" s="209" t="s">
        <v>12375</v>
      </c>
      <c r="H3500" s="209" t="s">
        <v>6998</v>
      </c>
      <c r="I3500" s="209" t="s">
        <v>12375</v>
      </c>
      <c r="J3500" s="209" t="s">
        <v>6321</v>
      </c>
      <c r="K3500" s="209" t="s">
        <v>6321</v>
      </c>
      <c r="L3500" s="209" t="s">
        <v>6321</v>
      </c>
      <c r="M3500" s="209" t="s">
        <v>6330</v>
      </c>
    </row>
    <row r="3501" spans="1:13" ht="67.5" x14ac:dyDescent="0.25">
      <c r="A3501" s="227" t="s">
        <v>31279</v>
      </c>
      <c r="B3501">
        <v>3886</v>
      </c>
      <c r="C3501" s="207" t="s">
        <v>21209</v>
      </c>
      <c r="D3501" s="208" t="s">
        <v>21210</v>
      </c>
      <c r="E3501" s="206" t="s">
        <v>21211</v>
      </c>
      <c r="F3501" s="209" t="s">
        <v>21212</v>
      </c>
      <c r="G3501" s="209" t="s">
        <v>21213</v>
      </c>
      <c r="H3501" s="209" t="s">
        <v>7699</v>
      </c>
      <c r="I3501" s="209" t="s">
        <v>21214</v>
      </c>
      <c r="J3501" s="209" t="s">
        <v>6321</v>
      </c>
      <c r="K3501" s="209" t="s">
        <v>6321</v>
      </c>
      <c r="L3501" s="209" t="s">
        <v>6321</v>
      </c>
      <c r="M3501" s="209" t="s">
        <v>831</v>
      </c>
    </row>
    <row r="3502" spans="1:13" ht="45" x14ac:dyDescent="0.25">
      <c r="A3502" s="202" t="s">
        <v>14601</v>
      </c>
      <c r="B3502">
        <v>2125</v>
      </c>
      <c r="C3502" s="203" t="s">
        <v>14598</v>
      </c>
      <c r="D3502" s="205" t="s">
        <v>14599</v>
      </c>
      <c r="E3502" s="202" t="s">
        <v>14600</v>
      </c>
      <c r="F3502" s="204" t="s">
        <v>6437</v>
      </c>
      <c r="G3502" s="204" t="s">
        <v>6438</v>
      </c>
      <c r="H3502" s="204" t="s">
        <v>6439</v>
      </c>
      <c r="I3502" s="204" t="s">
        <v>6440</v>
      </c>
      <c r="J3502" s="204" t="s">
        <v>6321</v>
      </c>
      <c r="K3502" s="204" t="s">
        <v>6321</v>
      </c>
      <c r="L3502" s="204" t="s">
        <v>6321</v>
      </c>
      <c r="M3502" s="204" t="s">
        <v>831</v>
      </c>
    </row>
    <row r="3503" spans="1:13" ht="90" x14ac:dyDescent="0.25">
      <c r="A3503" s="227" t="s">
        <v>31280</v>
      </c>
      <c r="B3503">
        <v>2825</v>
      </c>
      <c r="C3503" s="207" t="s">
        <v>17241</v>
      </c>
      <c r="D3503" s="208" t="s">
        <v>17242</v>
      </c>
      <c r="E3503" s="206" t="s">
        <v>17243</v>
      </c>
      <c r="F3503" s="209" t="s">
        <v>6471</v>
      </c>
      <c r="G3503" s="209" t="s">
        <v>6472</v>
      </c>
      <c r="H3503" s="209" t="s">
        <v>6473</v>
      </c>
      <c r="I3503" s="209" t="s">
        <v>6472</v>
      </c>
      <c r="J3503" s="209" t="s">
        <v>6321</v>
      </c>
      <c r="K3503" s="209" t="s">
        <v>6321</v>
      </c>
      <c r="L3503" s="209" t="s">
        <v>6321</v>
      </c>
      <c r="M3503" s="209" t="s">
        <v>831</v>
      </c>
    </row>
    <row r="3504" spans="1:13" ht="45" x14ac:dyDescent="0.25">
      <c r="A3504" s="202" t="s">
        <v>19490</v>
      </c>
      <c r="B3504">
        <v>3416</v>
      </c>
      <c r="C3504" s="203" t="s">
        <v>19487</v>
      </c>
      <c r="D3504" s="205" t="s">
        <v>19488</v>
      </c>
      <c r="E3504" s="202" t="s">
        <v>19489</v>
      </c>
      <c r="F3504" s="204" t="s">
        <v>6437</v>
      </c>
      <c r="G3504" s="204" t="s">
        <v>6438</v>
      </c>
      <c r="H3504" s="204" t="s">
        <v>6439</v>
      </c>
      <c r="I3504" s="204" t="s">
        <v>6440</v>
      </c>
      <c r="J3504" s="204" t="s">
        <v>6321</v>
      </c>
      <c r="K3504" s="204" t="s">
        <v>6321</v>
      </c>
      <c r="L3504" s="204" t="s">
        <v>6321</v>
      </c>
      <c r="M3504" s="204" t="s">
        <v>831</v>
      </c>
    </row>
    <row r="3505" spans="1:13" ht="90" x14ac:dyDescent="0.25">
      <c r="A3505" s="206" t="s">
        <v>19494</v>
      </c>
      <c r="B3505">
        <v>3417</v>
      </c>
      <c r="C3505" s="207" t="s">
        <v>19491</v>
      </c>
      <c r="D3505" s="208" t="s">
        <v>19492</v>
      </c>
      <c r="E3505" s="206" t="s">
        <v>19493</v>
      </c>
      <c r="F3505" s="209" t="s">
        <v>7612</v>
      </c>
      <c r="G3505" s="209" t="s">
        <v>7613</v>
      </c>
      <c r="H3505" s="209" t="s">
        <v>6473</v>
      </c>
      <c r="I3505" s="209" t="s">
        <v>7613</v>
      </c>
      <c r="J3505" s="209" t="s">
        <v>6321</v>
      </c>
      <c r="K3505" s="209" t="s">
        <v>6321</v>
      </c>
      <c r="L3505" s="209" t="s">
        <v>6321</v>
      </c>
      <c r="M3505" s="209" t="s">
        <v>831</v>
      </c>
    </row>
    <row r="3506" spans="1:13" ht="33.75" x14ac:dyDescent="0.25">
      <c r="A3506" s="206" t="s">
        <v>15222</v>
      </c>
      <c r="B3506">
        <v>2280</v>
      </c>
      <c r="C3506" s="207" t="s">
        <v>15219</v>
      </c>
      <c r="D3506" s="208" t="s">
        <v>15220</v>
      </c>
      <c r="E3506" s="206" t="s">
        <v>15221</v>
      </c>
      <c r="F3506" s="209" t="s">
        <v>9843</v>
      </c>
      <c r="G3506" s="209" t="s">
        <v>9844</v>
      </c>
      <c r="H3506" s="209" t="s">
        <v>6886</v>
      </c>
      <c r="I3506" s="209" t="s">
        <v>9844</v>
      </c>
      <c r="J3506" s="209" t="s">
        <v>6321</v>
      </c>
      <c r="K3506" s="209" t="s">
        <v>6321</v>
      </c>
      <c r="L3506" s="209" t="s">
        <v>6321</v>
      </c>
      <c r="M3506" s="209" t="s">
        <v>831</v>
      </c>
    </row>
    <row r="3507" spans="1:13" ht="56.25" x14ac:dyDescent="0.25">
      <c r="A3507" s="202" t="s">
        <v>8393</v>
      </c>
      <c r="B3507">
        <v>439</v>
      </c>
      <c r="C3507" s="203" t="s">
        <v>8390</v>
      </c>
      <c r="D3507" s="205" t="s">
        <v>8391</v>
      </c>
      <c r="E3507" s="202" t="s">
        <v>8392</v>
      </c>
      <c r="F3507" s="204" t="s">
        <v>6766</v>
      </c>
      <c r="G3507" s="204" t="s">
        <v>6767</v>
      </c>
      <c r="H3507" s="204" t="s">
        <v>6439</v>
      </c>
      <c r="I3507" s="204" t="s">
        <v>6768</v>
      </c>
      <c r="J3507" s="204" t="s">
        <v>6321</v>
      </c>
      <c r="K3507" s="204" t="s">
        <v>6321</v>
      </c>
      <c r="L3507" s="204" t="s">
        <v>6321</v>
      </c>
      <c r="M3507" s="204" t="s">
        <v>831</v>
      </c>
    </row>
    <row r="3508" spans="1:13" ht="135" x14ac:dyDescent="0.25">
      <c r="A3508" s="202" t="s">
        <v>15202</v>
      </c>
      <c r="B3508">
        <v>2275</v>
      </c>
      <c r="C3508" s="203" t="s">
        <v>15199</v>
      </c>
      <c r="D3508" s="205" t="s">
        <v>15200</v>
      </c>
      <c r="E3508" s="202" t="s">
        <v>15201</v>
      </c>
      <c r="F3508" s="204" t="s">
        <v>8720</v>
      </c>
      <c r="G3508" s="204" t="s">
        <v>8721</v>
      </c>
      <c r="H3508" s="204" t="s">
        <v>6886</v>
      </c>
      <c r="I3508" s="204" t="s">
        <v>8721</v>
      </c>
      <c r="J3508" s="204" t="s">
        <v>6321</v>
      </c>
      <c r="K3508" s="204" t="s">
        <v>6321</v>
      </c>
      <c r="L3508" s="204" t="s">
        <v>6321</v>
      </c>
      <c r="M3508" s="204" t="s">
        <v>831</v>
      </c>
    </row>
    <row r="3509" spans="1:13" ht="67.5" x14ac:dyDescent="0.25">
      <c r="A3509" s="206" t="s">
        <v>6321</v>
      </c>
      <c r="B3509">
        <v>558</v>
      </c>
      <c r="C3509" s="207" t="s">
        <v>8954</v>
      </c>
      <c r="D3509" s="208" t="s">
        <v>8955</v>
      </c>
      <c r="E3509" s="206" t="s">
        <v>8956</v>
      </c>
      <c r="F3509" s="209" t="s">
        <v>8356</v>
      </c>
      <c r="G3509" s="209" t="s">
        <v>8357</v>
      </c>
      <c r="H3509" s="209" t="s">
        <v>7039</v>
      </c>
      <c r="I3509" s="209" t="s">
        <v>8358</v>
      </c>
      <c r="J3509" s="209" t="s">
        <v>6321</v>
      </c>
      <c r="K3509" s="209" t="s">
        <v>6321</v>
      </c>
      <c r="L3509" s="209" t="s">
        <v>6321</v>
      </c>
      <c r="M3509" s="209" t="s">
        <v>831</v>
      </c>
    </row>
    <row r="3510" spans="1:13" ht="45" x14ac:dyDescent="0.25">
      <c r="A3510" s="202" t="s">
        <v>14875</v>
      </c>
      <c r="B3510">
        <v>2193</v>
      </c>
      <c r="C3510" s="203" t="s">
        <v>14872</v>
      </c>
      <c r="D3510" s="205" t="s">
        <v>14873</v>
      </c>
      <c r="E3510" s="202" t="s">
        <v>14874</v>
      </c>
      <c r="F3510" s="204" t="s">
        <v>6673</v>
      </c>
      <c r="G3510" s="204" t="s">
        <v>6674</v>
      </c>
      <c r="H3510" s="204" t="s">
        <v>6473</v>
      </c>
      <c r="I3510" s="204" t="s">
        <v>6674</v>
      </c>
      <c r="J3510" s="204" t="s">
        <v>6321</v>
      </c>
      <c r="K3510" s="204" t="s">
        <v>6321</v>
      </c>
      <c r="L3510" s="204" t="s">
        <v>6321</v>
      </c>
      <c r="M3510" s="204" t="s">
        <v>831</v>
      </c>
    </row>
    <row r="3511" spans="1:13" ht="168.75" x14ac:dyDescent="0.25">
      <c r="A3511" s="202" t="s">
        <v>6321</v>
      </c>
      <c r="B3511">
        <v>2804</v>
      </c>
      <c r="C3511" s="203" t="s">
        <v>17166</v>
      </c>
      <c r="D3511" s="205" t="s">
        <v>17167</v>
      </c>
      <c r="E3511" s="202" t="s">
        <v>17168</v>
      </c>
      <c r="F3511" s="204" t="s">
        <v>8858</v>
      </c>
      <c r="G3511" s="204" t="s">
        <v>8859</v>
      </c>
      <c r="H3511" s="204" t="s">
        <v>6439</v>
      </c>
      <c r="I3511" s="204" t="s">
        <v>8859</v>
      </c>
      <c r="J3511" s="204" t="s">
        <v>6321</v>
      </c>
      <c r="K3511" s="204" t="s">
        <v>6321</v>
      </c>
      <c r="L3511" s="204" t="s">
        <v>6321</v>
      </c>
      <c r="M3511" s="204" t="s">
        <v>831</v>
      </c>
    </row>
    <row r="3512" spans="1:13" ht="101.25" x14ac:dyDescent="0.25">
      <c r="A3512" s="206" t="s">
        <v>20683</v>
      </c>
      <c r="B3512">
        <v>3738</v>
      </c>
      <c r="C3512" s="207" t="s">
        <v>20680</v>
      </c>
      <c r="D3512" s="208" t="s">
        <v>20681</v>
      </c>
      <c r="E3512" s="206" t="s">
        <v>20682</v>
      </c>
      <c r="F3512" s="209" t="s">
        <v>6484</v>
      </c>
      <c r="G3512" s="209" t="s">
        <v>6485</v>
      </c>
      <c r="H3512" s="209" t="s">
        <v>6321</v>
      </c>
      <c r="I3512" s="209" t="s">
        <v>6485</v>
      </c>
      <c r="J3512" s="209" t="s">
        <v>6321</v>
      </c>
      <c r="K3512" s="209" t="s">
        <v>6321</v>
      </c>
      <c r="L3512" s="209" t="s">
        <v>6321</v>
      </c>
      <c r="M3512" s="209" t="s">
        <v>831</v>
      </c>
    </row>
    <row r="3513" spans="1:13" ht="33.75" x14ac:dyDescent="0.25">
      <c r="A3513" s="202" t="s">
        <v>20687</v>
      </c>
      <c r="B3513">
        <v>3739</v>
      </c>
      <c r="C3513" s="203" t="s">
        <v>20684</v>
      </c>
      <c r="D3513" s="205" t="s">
        <v>20685</v>
      </c>
      <c r="E3513" s="202" t="s">
        <v>20686</v>
      </c>
      <c r="F3513" s="204" t="s">
        <v>20688</v>
      </c>
      <c r="G3513" s="204" t="s">
        <v>20689</v>
      </c>
      <c r="H3513" s="204" t="s">
        <v>6473</v>
      </c>
      <c r="I3513" s="204" t="s">
        <v>20689</v>
      </c>
      <c r="J3513" s="204" t="s">
        <v>6321</v>
      </c>
      <c r="K3513" s="204" t="s">
        <v>6321</v>
      </c>
      <c r="L3513" s="204" t="s">
        <v>6321</v>
      </c>
      <c r="M3513" s="204" t="s">
        <v>831</v>
      </c>
    </row>
    <row r="3514" spans="1:13" ht="78.75" x14ac:dyDescent="0.25">
      <c r="A3514" s="202" t="s">
        <v>31281</v>
      </c>
      <c r="B3514">
        <v>2177</v>
      </c>
      <c r="C3514" s="203" t="s">
        <v>14811</v>
      </c>
      <c r="D3514" s="205" t="s">
        <v>25817</v>
      </c>
      <c r="E3514" s="202" t="s">
        <v>14812</v>
      </c>
      <c r="F3514" s="204" t="s">
        <v>25818</v>
      </c>
      <c r="G3514" s="204" t="s">
        <v>25819</v>
      </c>
      <c r="H3514" s="204" t="s">
        <v>6522</v>
      </c>
      <c r="I3514" s="204" t="s">
        <v>25820</v>
      </c>
      <c r="J3514" s="204" t="s">
        <v>6321</v>
      </c>
      <c r="K3514" s="204" t="s">
        <v>16100</v>
      </c>
      <c r="L3514" s="204" t="s">
        <v>6321</v>
      </c>
      <c r="M3514" s="204" t="s">
        <v>25579</v>
      </c>
    </row>
    <row r="3515" spans="1:13" ht="45" x14ac:dyDescent="0.25">
      <c r="A3515" s="206" t="s">
        <v>15267</v>
      </c>
      <c r="B3515">
        <v>2292</v>
      </c>
      <c r="C3515" s="207" t="s">
        <v>15264</v>
      </c>
      <c r="D3515" s="208" t="s">
        <v>15265</v>
      </c>
      <c r="E3515" s="206" t="s">
        <v>15266</v>
      </c>
      <c r="F3515" s="209" t="s">
        <v>6689</v>
      </c>
      <c r="G3515" s="209" t="s">
        <v>6690</v>
      </c>
      <c r="H3515" s="209" t="s">
        <v>6691</v>
      </c>
      <c r="I3515" s="209" t="s">
        <v>6692</v>
      </c>
      <c r="J3515" s="209" t="s">
        <v>6321</v>
      </c>
      <c r="K3515" s="209" t="s">
        <v>6321</v>
      </c>
      <c r="L3515" s="209" t="s">
        <v>6321</v>
      </c>
      <c r="M3515" s="209" t="s">
        <v>831</v>
      </c>
    </row>
    <row r="3516" spans="1:13" ht="90" x14ac:dyDescent="0.25">
      <c r="A3516" s="202" t="s">
        <v>6321</v>
      </c>
      <c r="B3516">
        <v>2818</v>
      </c>
      <c r="C3516" s="203" t="s">
        <v>17216</v>
      </c>
      <c r="D3516" s="205" t="s">
        <v>17217</v>
      </c>
      <c r="E3516" s="202" t="s">
        <v>17218</v>
      </c>
      <c r="F3516" s="204" t="s">
        <v>6471</v>
      </c>
      <c r="G3516" s="204" t="s">
        <v>6472</v>
      </c>
      <c r="H3516" s="204" t="s">
        <v>6473</v>
      </c>
      <c r="I3516" s="204" t="s">
        <v>6472</v>
      </c>
      <c r="J3516" s="204" t="s">
        <v>6321</v>
      </c>
      <c r="K3516" s="204" t="s">
        <v>6321</v>
      </c>
      <c r="L3516" s="204" t="s">
        <v>6321</v>
      </c>
      <c r="M3516" s="204" t="s">
        <v>831</v>
      </c>
    </row>
    <row r="3517" spans="1:13" ht="22.5" x14ac:dyDescent="0.25">
      <c r="A3517" s="202" t="s">
        <v>14883</v>
      </c>
      <c r="B3517">
        <v>2195</v>
      </c>
      <c r="C3517" s="203" t="s">
        <v>14880</v>
      </c>
      <c r="D3517" s="205" t="s">
        <v>14881</v>
      </c>
      <c r="E3517" s="202" t="s">
        <v>14882</v>
      </c>
      <c r="F3517" s="204" t="s">
        <v>8320</v>
      </c>
      <c r="G3517" s="204" t="s">
        <v>8321</v>
      </c>
      <c r="H3517" s="204" t="s">
        <v>6321</v>
      </c>
      <c r="I3517" s="204" t="s">
        <v>8321</v>
      </c>
      <c r="J3517" s="204" t="s">
        <v>6321</v>
      </c>
      <c r="K3517" s="204" t="s">
        <v>6321</v>
      </c>
      <c r="L3517" s="204" t="s">
        <v>6321</v>
      </c>
      <c r="M3517" s="204" t="s">
        <v>831</v>
      </c>
    </row>
    <row r="3518" spans="1:13" ht="135" x14ac:dyDescent="0.25">
      <c r="A3518" s="206" t="s">
        <v>17229</v>
      </c>
      <c r="B3518">
        <v>2821</v>
      </c>
      <c r="C3518" s="207" t="s">
        <v>17226</v>
      </c>
      <c r="D3518" s="208" t="s">
        <v>17227</v>
      </c>
      <c r="E3518" s="206" t="s">
        <v>17228</v>
      </c>
      <c r="F3518" s="209" t="s">
        <v>6961</v>
      </c>
      <c r="G3518" s="209" t="s">
        <v>9282</v>
      </c>
      <c r="H3518" s="209" t="s">
        <v>6480</v>
      </c>
      <c r="I3518" s="209" t="s">
        <v>9282</v>
      </c>
      <c r="J3518" s="209" t="s">
        <v>6321</v>
      </c>
      <c r="K3518" s="209" t="s">
        <v>6321</v>
      </c>
      <c r="L3518" s="209" t="s">
        <v>6321</v>
      </c>
      <c r="M3518" s="209" t="s">
        <v>831</v>
      </c>
    </row>
    <row r="3519" spans="1:13" ht="67.5" x14ac:dyDescent="0.25">
      <c r="A3519" s="206" t="s">
        <v>14887</v>
      </c>
      <c r="B3519">
        <v>2196</v>
      </c>
      <c r="C3519" s="207" t="s">
        <v>14884</v>
      </c>
      <c r="D3519" s="208" t="s">
        <v>14885</v>
      </c>
      <c r="E3519" s="206" t="s">
        <v>14886</v>
      </c>
      <c r="F3519" s="209" t="s">
        <v>6484</v>
      </c>
      <c r="G3519" s="209" t="s">
        <v>6485</v>
      </c>
      <c r="H3519" s="209" t="s">
        <v>6321</v>
      </c>
      <c r="I3519" s="209" t="s">
        <v>6485</v>
      </c>
      <c r="J3519" s="209" t="s">
        <v>6321</v>
      </c>
      <c r="K3519" s="209" t="s">
        <v>6321</v>
      </c>
      <c r="L3519" s="209" t="s">
        <v>6321</v>
      </c>
      <c r="M3519" s="209" t="s">
        <v>831</v>
      </c>
    </row>
    <row r="3520" spans="1:13" ht="33.75" x14ac:dyDescent="0.25">
      <c r="A3520" s="206" t="s">
        <v>14879</v>
      </c>
      <c r="B3520">
        <v>2194</v>
      </c>
      <c r="C3520" s="207" t="s">
        <v>14876</v>
      </c>
      <c r="D3520" s="208" t="s">
        <v>14877</v>
      </c>
      <c r="E3520" s="206" t="s">
        <v>14878</v>
      </c>
      <c r="F3520" s="209" t="s">
        <v>6695</v>
      </c>
      <c r="G3520" s="209" t="s">
        <v>6696</v>
      </c>
      <c r="H3520" s="209" t="s">
        <v>6439</v>
      </c>
      <c r="I3520" s="209" t="s">
        <v>6696</v>
      </c>
      <c r="J3520" s="209" t="s">
        <v>6321</v>
      </c>
      <c r="K3520" s="209" t="s">
        <v>6321</v>
      </c>
      <c r="L3520" s="209" t="s">
        <v>6321</v>
      </c>
      <c r="M3520" s="209" t="s">
        <v>831</v>
      </c>
    </row>
    <row r="3521" spans="1:13" ht="123.75" x14ac:dyDescent="0.25">
      <c r="A3521" s="202" t="s">
        <v>17225</v>
      </c>
      <c r="B3521">
        <v>2820</v>
      </c>
      <c r="C3521" s="203" t="s">
        <v>17222</v>
      </c>
      <c r="D3521" s="205" t="s">
        <v>17223</v>
      </c>
      <c r="E3521" s="202" t="s">
        <v>17224</v>
      </c>
      <c r="F3521" s="204" t="s">
        <v>7010</v>
      </c>
      <c r="G3521" s="204" t="s">
        <v>7011</v>
      </c>
      <c r="H3521" s="204" t="s">
        <v>7012</v>
      </c>
      <c r="I3521" s="204" t="s">
        <v>7011</v>
      </c>
      <c r="J3521" s="204" t="s">
        <v>6321</v>
      </c>
      <c r="K3521" s="204" t="s">
        <v>6321</v>
      </c>
      <c r="L3521" s="204" t="s">
        <v>6321</v>
      </c>
      <c r="M3521" s="204" t="s">
        <v>831</v>
      </c>
    </row>
    <row r="3522" spans="1:13" ht="67.5" x14ac:dyDescent="0.25">
      <c r="A3522" s="202" t="s">
        <v>17233</v>
      </c>
      <c r="B3522">
        <v>2822</v>
      </c>
      <c r="C3522" s="203" t="s">
        <v>17230</v>
      </c>
      <c r="D3522" s="205" t="s">
        <v>17231</v>
      </c>
      <c r="E3522" s="202" t="s">
        <v>17232</v>
      </c>
      <c r="F3522" s="204" t="s">
        <v>6824</v>
      </c>
      <c r="G3522" s="204" t="s">
        <v>6825</v>
      </c>
      <c r="H3522" s="204" t="s">
        <v>6473</v>
      </c>
      <c r="I3522" s="204" t="s">
        <v>6825</v>
      </c>
      <c r="J3522" s="204" t="s">
        <v>6321</v>
      </c>
      <c r="K3522" s="204" t="s">
        <v>6321</v>
      </c>
      <c r="L3522" s="204" t="s">
        <v>6321</v>
      </c>
      <c r="M3522" s="204" t="s">
        <v>831</v>
      </c>
    </row>
    <row r="3523" spans="1:13" ht="213.75" x14ac:dyDescent="0.25">
      <c r="A3523" s="227" t="s">
        <v>31282</v>
      </c>
      <c r="B3523">
        <v>3159</v>
      </c>
      <c r="C3523" s="207" t="s">
        <v>18442</v>
      </c>
      <c r="D3523" s="208" t="s">
        <v>18443</v>
      </c>
      <c r="E3523" s="206" t="s">
        <v>18444</v>
      </c>
      <c r="F3523" s="209" t="s">
        <v>18445</v>
      </c>
      <c r="G3523" s="209" t="s">
        <v>18446</v>
      </c>
      <c r="H3523" s="209" t="s">
        <v>6466</v>
      </c>
      <c r="I3523" s="209" t="s">
        <v>18446</v>
      </c>
      <c r="J3523" s="209" t="s">
        <v>6321</v>
      </c>
      <c r="K3523" s="209" t="s">
        <v>6321</v>
      </c>
      <c r="L3523" s="209" t="s">
        <v>6321</v>
      </c>
      <c r="M3523" s="209" t="s">
        <v>6363</v>
      </c>
    </row>
    <row r="3524" spans="1:13" ht="56.25" x14ac:dyDescent="0.25">
      <c r="A3524" s="206" t="s">
        <v>6477</v>
      </c>
      <c r="B3524">
        <v>31</v>
      </c>
      <c r="C3524" s="207" t="s">
        <v>6474</v>
      </c>
      <c r="D3524" s="208" t="s">
        <v>6475</v>
      </c>
      <c r="E3524" s="206" t="s">
        <v>6476</v>
      </c>
      <c r="F3524" s="209" t="s">
        <v>6478</v>
      </c>
      <c r="G3524" s="209" t="s">
        <v>6479</v>
      </c>
      <c r="H3524" s="209" t="s">
        <v>6480</v>
      </c>
      <c r="I3524" s="209" t="s">
        <v>6479</v>
      </c>
      <c r="J3524" s="209" t="s">
        <v>6321</v>
      </c>
      <c r="K3524" s="209" t="s">
        <v>6321</v>
      </c>
      <c r="L3524" s="209" t="s">
        <v>6321</v>
      </c>
      <c r="M3524" s="209" t="s">
        <v>6363</v>
      </c>
    </row>
    <row r="3525" spans="1:13" ht="45" x14ac:dyDescent="0.25">
      <c r="A3525" s="206" t="s">
        <v>14919</v>
      </c>
      <c r="B3525">
        <v>2204</v>
      </c>
      <c r="C3525" s="207" t="s">
        <v>14916</v>
      </c>
      <c r="D3525" s="208" t="s">
        <v>14917</v>
      </c>
      <c r="E3525" s="206" t="s">
        <v>14918</v>
      </c>
      <c r="F3525" s="209" t="s">
        <v>6689</v>
      </c>
      <c r="G3525" s="209" t="s">
        <v>6690</v>
      </c>
      <c r="H3525" s="209" t="s">
        <v>6691</v>
      </c>
      <c r="I3525" s="209" t="s">
        <v>6692</v>
      </c>
      <c r="J3525" s="209" t="s">
        <v>6321</v>
      </c>
      <c r="K3525" s="209" t="s">
        <v>6321</v>
      </c>
      <c r="L3525" s="209" t="s">
        <v>6321</v>
      </c>
      <c r="M3525" s="209" t="s">
        <v>831</v>
      </c>
    </row>
    <row r="3526" spans="1:13" ht="101.25" x14ac:dyDescent="0.25">
      <c r="A3526" s="202"/>
      <c r="B3526">
        <v>2848</v>
      </c>
      <c r="C3526" s="203" t="s">
        <v>17332</v>
      </c>
      <c r="D3526" s="205" t="s">
        <v>17333</v>
      </c>
      <c r="E3526" s="202" t="s">
        <v>17334</v>
      </c>
      <c r="F3526" s="204" t="s">
        <v>7174</v>
      </c>
      <c r="G3526" s="204" t="s">
        <v>7175</v>
      </c>
      <c r="H3526" s="204" t="s">
        <v>6480</v>
      </c>
      <c r="I3526" s="204" t="s">
        <v>7175</v>
      </c>
      <c r="J3526" s="204" t="s">
        <v>6321</v>
      </c>
      <c r="K3526" s="204" t="s">
        <v>6321</v>
      </c>
      <c r="L3526" s="204" t="s">
        <v>6321</v>
      </c>
      <c r="M3526" s="204" t="s">
        <v>6363</v>
      </c>
    </row>
    <row r="3527" spans="1:13" ht="56.25" x14ac:dyDescent="0.25">
      <c r="A3527" s="206" t="s">
        <v>6321</v>
      </c>
      <c r="B3527">
        <v>3592</v>
      </c>
      <c r="C3527" s="207" t="s">
        <v>20100</v>
      </c>
      <c r="D3527" s="208" t="s">
        <v>20101</v>
      </c>
      <c r="E3527" s="206" t="s">
        <v>20102</v>
      </c>
      <c r="F3527" s="209" t="s">
        <v>6884</v>
      </c>
      <c r="G3527" s="209" t="s">
        <v>6885</v>
      </c>
      <c r="H3527" s="209" t="s">
        <v>6886</v>
      </c>
      <c r="I3527" s="209" t="s">
        <v>6885</v>
      </c>
      <c r="J3527" s="209" t="s">
        <v>6321</v>
      </c>
      <c r="K3527" s="209" t="s">
        <v>6321</v>
      </c>
      <c r="L3527" s="209" t="s">
        <v>6321</v>
      </c>
      <c r="M3527" s="209" t="s">
        <v>831</v>
      </c>
    </row>
    <row r="3528" spans="1:13" ht="45" x14ac:dyDescent="0.25">
      <c r="A3528" s="202" t="s">
        <v>14923</v>
      </c>
      <c r="B3528">
        <v>2205</v>
      </c>
      <c r="C3528" s="203" t="s">
        <v>14920</v>
      </c>
      <c r="D3528" s="205" t="s">
        <v>14921</v>
      </c>
      <c r="E3528" s="202" t="s">
        <v>14922</v>
      </c>
      <c r="F3528" s="204" t="s">
        <v>8803</v>
      </c>
      <c r="G3528" s="204" t="s">
        <v>8804</v>
      </c>
      <c r="H3528" s="204" t="s">
        <v>6480</v>
      </c>
      <c r="I3528" s="204" t="s">
        <v>8804</v>
      </c>
      <c r="J3528" s="204" t="s">
        <v>6321</v>
      </c>
      <c r="K3528" s="204" t="s">
        <v>6321</v>
      </c>
      <c r="L3528" s="204" t="s">
        <v>6321</v>
      </c>
      <c r="M3528" s="204" t="s">
        <v>831</v>
      </c>
    </row>
    <row r="3529" spans="1:13" ht="22.5" x14ac:dyDescent="0.25">
      <c r="A3529" s="202" t="s">
        <v>20774</v>
      </c>
      <c r="B3529">
        <v>3761</v>
      </c>
      <c r="C3529" s="203" t="s">
        <v>20771</v>
      </c>
      <c r="D3529" s="205" t="s">
        <v>20772</v>
      </c>
      <c r="E3529" s="202" t="s">
        <v>20773</v>
      </c>
      <c r="F3529" s="204" t="s">
        <v>6673</v>
      </c>
      <c r="G3529" s="204" t="s">
        <v>6674</v>
      </c>
      <c r="H3529" s="204" t="s">
        <v>6473</v>
      </c>
      <c r="I3529" s="204" t="s">
        <v>6674</v>
      </c>
      <c r="J3529" s="204" t="s">
        <v>6321</v>
      </c>
      <c r="K3529" s="204" t="s">
        <v>6321</v>
      </c>
      <c r="L3529" s="204" t="s">
        <v>6321</v>
      </c>
      <c r="M3529" s="204" t="s">
        <v>6363</v>
      </c>
    </row>
    <row r="3530" spans="1:13" ht="33.75" x14ac:dyDescent="0.25">
      <c r="A3530" s="206" t="s">
        <v>13089</v>
      </c>
      <c r="B3530">
        <v>1705</v>
      </c>
      <c r="C3530" s="207" t="s">
        <v>13086</v>
      </c>
      <c r="D3530" s="208" t="s">
        <v>13087</v>
      </c>
      <c r="E3530" s="206" t="s">
        <v>13088</v>
      </c>
      <c r="F3530" s="209" t="s">
        <v>6824</v>
      </c>
      <c r="G3530" s="209" t="s">
        <v>6825</v>
      </c>
      <c r="H3530" s="209" t="s">
        <v>6473</v>
      </c>
      <c r="I3530" s="209" t="s">
        <v>6825</v>
      </c>
      <c r="J3530" s="209" t="s">
        <v>6321</v>
      </c>
      <c r="K3530" s="209" t="s">
        <v>6321</v>
      </c>
      <c r="L3530" s="209" t="s">
        <v>6321</v>
      </c>
      <c r="M3530" s="209" t="s">
        <v>6363</v>
      </c>
    </row>
    <row r="3531" spans="1:13" ht="33.75" x14ac:dyDescent="0.25">
      <c r="A3531" s="206" t="s">
        <v>14927</v>
      </c>
      <c r="B3531">
        <v>2206</v>
      </c>
      <c r="C3531" s="207" t="s">
        <v>14924</v>
      </c>
      <c r="D3531" s="208" t="s">
        <v>14925</v>
      </c>
      <c r="E3531" s="206" t="s">
        <v>14926</v>
      </c>
      <c r="F3531" s="209" t="s">
        <v>8320</v>
      </c>
      <c r="G3531" s="209" t="s">
        <v>8321</v>
      </c>
      <c r="H3531" s="209" t="s">
        <v>6321</v>
      </c>
      <c r="I3531" s="209" t="s">
        <v>8321</v>
      </c>
      <c r="J3531" s="209" t="s">
        <v>6321</v>
      </c>
      <c r="K3531" s="209" t="s">
        <v>6321</v>
      </c>
      <c r="L3531" s="209" t="s">
        <v>6321</v>
      </c>
      <c r="M3531" s="209" t="s">
        <v>831</v>
      </c>
    </row>
    <row r="3532" spans="1:13" ht="157.5" x14ac:dyDescent="0.25">
      <c r="A3532" s="206" t="s">
        <v>6321</v>
      </c>
      <c r="B3532">
        <v>1542</v>
      </c>
      <c r="C3532" s="207" t="s">
        <v>12419</v>
      </c>
      <c r="D3532" s="208" t="s">
        <v>12420</v>
      </c>
      <c r="E3532" s="206" t="s">
        <v>12421</v>
      </c>
      <c r="F3532" s="209" t="s">
        <v>7561</v>
      </c>
      <c r="G3532" s="209" t="s">
        <v>7562</v>
      </c>
      <c r="H3532" s="209" t="s">
        <v>7039</v>
      </c>
      <c r="I3532" s="209" t="s">
        <v>7563</v>
      </c>
      <c r="J3532" s="209" t="s">
        <v>6321</v>
      </c>
      <c r="K3532" s="209" t="s">
        <v>6321</v>
      </c>
      <c r="L3532" s="209" t="s">
        <v>6321</v>
      </c>
      <c r="M3532" s="209" t="s">
        <v>831</v>
      </c>
    </row>
    <row r="3533" spans="1:13" ht="45" x14ac:dyDescent="0.25">
      <c r="A3533" s="202" t="s">
        <v>13054</v>
      </c>
      <c r="B3533">
        <v>1696</v>
      </c>
      <c r="C3533" s="203" t="s">
        <v>13051</v>
      </c>
      <c r="D3533" s="205" t="s">
        <v>13052</v>
      </c>
      <c r="E3533" s="202" t="s">
        <v>13053</v>
      </c>
      <c r="F3533" s="204" t="s">
        <v>6689</v>
      </c>
      <c r="G3533" s="204" t="s">
        <v>6690</v>
      </c>
      <c r="H3533" s="204" t="s">
        <v>6691</v>
      </c>
      <c r="I3533" s="204" t="s">
        <v>6692</v>
      </c>
      <c r="J3533" s="204" t="s">
        <v>6321</v>
      </c>
      <c r="K3533" s="204" t="s">
        <v>6321</v>
      </c>
      <c r="L3533" s="204" t="s">
        <v>6321</v>
      </c>
      <c r="M3533" s="204" t="s">
        <v>831</v>
      </c>
    </row>
    <row r="3534" spans="1:13" ht="348.75" x14ac:dyDescent="0.25">
      <c r="A3534" s="202" t="s">
        <v>6321</v>
      </c>
      <c r="B3534">
        <v>1541</v>
      </c>
      <c r="C3534" s="203" t="s">
        <v>12416</v>
      </c>
      <c r="D3534" s="205" t="s">
        <v>12417</v>
      </c>
      <c r="E3534" s="202" t="s">
        <v>12418</v>
      </c>
      <c r="F3534" s="204" t="s">
        <v>6689</v>
      </c>
      <c r="G3534" s="204" t="s">
        <v>6690</v>
      </c>
      <c r="H3534" s="204" t="s">
        <v>6691</v>
      </c>
      <c r="I3534" s="204" t="s">
        <v>6692</v>
      </c>
      <c r="J3534" s="204" t="s">
        <v>6321</v>
      </c>
      <c r="K3534" s="204" t="s">
        <v>6321</v>
      </c>
      <c r="L3534" s="204" t="s">
        <v>6321</v>
      </c>
      <c r="M3534" s="204" t="s">
        <v>831</v>
      </c>
    </row>
    <row r="3535" spans="1:13" ht="78.75" x14ac:dyDescent="0.25">
      <c r="A3535" s="206" t="s">
        <v>18295</v>
      </c>
      <c r="B3535">
        <v>3121</v>
      </c>
      <c r="C3535" s="207" t="s">
        <v>18292</v>
      </c>
      <c r="D3535" s="208" t="s">
        <v>18293</v>
      </c>
      <c r="E3535" s="206" t="s">
        <v>18294</v>
      </c>
      <c r="F3535" s="209" t="s">
        <v>17732</v>
      </c>
      <c r="G3535" s="209" t="s">
        <v>17733</v>
      </c>
      <c r="H3535" s="209" t="s">
        <v>6578</v>
      </c>
      <c r="I3535" s="209" t="s">
        <v>17734</v>
      </c>
      <c r="J3535" s="209" t="s">
        <v>6321</v>
      </c>
      <c r="K3535" s="209" t="s">
        <v>6321</v>
      </c>
      <c r="L3535" s="209" t="s">
        <v>6321</v>
      </c>
      <c r="M3535" s="209" t="s">
        <v>831</v>
      </c>
    </row>
    <row r="3536" spans="1:13" ht="78.75" x14ac:dyDescent="0.25">
      <c r="A3536" s="202" t="s">
        <v>14861</v>
      </c>
      <c r="B3536">
        <v>2189</v>
      </c>
      <c r="C3536" s="203" t="s">
        <v>14858</v>
      </c>
      <c r="D3536" s="205" t="s">
        <v>14859</v>
      </c>
      <c r="E3536" s="202" t="s">
        <v>14860</v>
      </c>
      <c r="F3536" s="204" t="s">
        <v>7010</v>
      </c>
      <c r="G3536" s="204" t="s">
        <v>7011</v>
      </c>
      <c r="H3536" s="204" t="s">
        <v>7012</v>
      </c>
      <c r="I3536" s="204" t="s">
        <v>7011</v>
      </c>
      <c r="J3536" s="204" t="s">
        <v>6321</v>
      </c>
      <c r="K3536" s="204" t="s">
        <v>6321</v>
      </c>
      <c r="L3536" s="204" t="s">
        <v>6321</v>
      </c>
      <c r="M3536" s="204" t="s">
        <v>831</v>
      </c>
    </row>
    <row r="3537" spans="1:13" ht="45" x14ac:dyDescent="0.25">
      <c r="A3537" s="206" t="s">
        <v>20693</v>
      </c>
      <c r="B3537">
        <v>3740</v>
      </c>
      <c r="C3537" s="207" t="s">
        <v>20690</v>
      </c>
      <c r="D3537" s="208" t="s">
        <v>20691</v>
      </c>
      <c r="E3537" s="206" t="s">
        <v>20692</v>
      </c>
      <c r="F3537" s="209" t="s">
        <v>6824</v>
      </c>
      <c r="G3537" s="209" t="s">
        <v>6825</v>
      </c>
      <c r="H3537" s="209" t="s">
        <v>6473</v>
      </c>
      <c r="I3537" s="209" t="s">
        <v>6825</v>
      </c>
      <c r="J3537" s="209" t="s">
        <v>6321</v>
      </c>
      <c r="K3537" s="209" t="s">
        <v>6321</v>
      </c>
      <c r="L3537" s="209" t="s">
        <v>6321</v>
      </c>
      <c r="M3537" s="209" t="s">
        <v>831</v>
      </c>
    </row>
    <row r="3538" spans="1:13" ht="409.5" x14ac:dyDescent="0.25">
      <c r="A3538" s="206" t="s">
        <v>6321</v>
      </c>
      <c r="B3538">
        <v>2823</v>
      </c>
      <c r="C3538" s="207" t="s">
        <v>17234</v>
      </c>
      <c r="D3538" s="208" t="s">
        <v>17235</v>
      </c>
      <c r="E3538" s="206" t="s">
        <v>17236</v>
      </c>
      <c r="F3538" s="209" t="s">
        <v>7174</v>
      </c>
      <c r="G3538" s="209" t="s">
        <v>7175</v>
      </c>
      <c r="H3538" s="209" t="s">
        <v>6480</v>
      </c>
      <c r="I3538" s="209" t="s">
        <v>7175</v>
      </c>
      <c r="J3538" s="209" t="s">
        <v>6321</v>
      </c>
      <c r="K3538" s="209" t="s">
        <v>6321</v>
      </c>
      <c r="L3538" s="209" t="s">
        <v>6321</v>
      </c>
      <c r="M3538" s="209" t="s">
        <v>831</v>
      </c>
    </row>
    <row r="3539" spans="1:13" ht="78.75" x14ac:dyDescent="0.25">
      <c r="A3539" s="202" t="s">
        <v>18299</v>
      </c>
      <c r="B3539">
        <v>3122</v>
      </c>
      <c r="C3539" s="203" t="s">
        <v>18296</v>
      </c>
      <c r="D3539" s="205" t="s">
        <v>18297</v>
      </c>
      <c r="E3539" s="202" t="s">
        <v>18298</v>
      </c>
      <c r="F3539" s="204" t="s">
        <v>9583</v>
      </c>
      <c r="G3539" s="204" t="s">
        <v>9584</v>
      </c>
      <c r="H3539" s="204" t="s">
        <v>6578</v>
      </c>
      <c r="I3539" s="204" t="s">
        <v>9585</v>
      </c>
      <c r="J3539" s="204" t="s">
        <v>6321</v>
      </c>
      <c r="K3539" s="204" t="s">
        <v>6321</v>
      </c>
      <c r="L3539" s="204" t="s">
        <v>6321</v>
      </c>
      <c r="M3539" s="204" t="s">
        <v>831</v>
      </c>
    </row>
    <row r="3540" spans="1:13" ht="67.5" x14ac:dyDescent="0.25">
      <c r="A3540" s="206" t="s">
        <v>20778</v>
      </c>
      <c r="B3540">
        <v>3762</v>
      </c>
      <c r="C3540" s="207" t="s">
        <v>20775</v>
      </c>
      <c r="D3540" s="208" t="s">
        <v>20776</v>
      </c>
      <c r="E3540" s="206" t="s">
        <v>20777</v>
      </c>
      <c r="F3540" s="209" t="s">
        <v>6689</v>
      </c>
      <c r="G3540" s="209" t="s">
        <v>6690</v>
      </c>
      <c r="H3540" s="209" t="s">
        <v>6691</v>
      </c>
      <c r="I3540" s="209" t="s">
        <v>6692</v>
      </c>
      <c r="J3540" s="209" t="s">
        <v>6321</v>
      </c>
      <c r="K3540" s="209" t="s">
        <v>6321</v>
      </c>
      <c r="L3540" s="209" t="s">
        <v>6321</v>
      </c>
      <c r="M3540" s="209" t="s">
        <v>831</v>
      </c>
    </row>
    <row r="3541" spans="1:13" ht="168.75" x14ac:dyDescent="0.25">
      <c r="A3541" s="206" t="s">
        <v>8966</v>
      </c>
      <c r="B3541">
        <v>560</v>
      </c>
      <c r="C3541" s="207" t="s">
        <v>8963</v>
      </c>
      <c r="D3541" s="208" t="s">
        <v>8964</v>
      </c>
      <c r="E3541" s="206" t="s">
        <v>8965</v>
      </c>
      <c r="F3541" s="209" t="s">
        <v>8967</v>
      </c>
      <c r="G3541" s="209" t="s">
        <v>8968</v>
      </c>
      <c r="H3541" s="209" t="s">
        <v>8969</v>
      </c>
      <c r="I3541" s="209" t="s">
        <v>8968</v>
      </c>
      <c r="J3541" s="209" t="s">
        <v>6321</v>
      </c>
      <c r="K3541" s="209" t="s">
        <v>6321</v>
      </c>
      <c r="L3541" s="209" t="s">
        <v>6321</v>
      </c>
      <c r="M3541" s="209" t="s">
        <v>831</v>
      </c>
    </row>
    <row r="3542" spans="1:13" ht="33.75" x14ac:dyDescent="0.25">
      <c r="A3542" s="206" t="s">
        <v>11880</v>
      </c>
      <c r="B3542">
        <v>1387</v>
      </c>
      <c r="C3542" s="207" t="s">
        <v>11877</v>
      </c>
      <c r="D3542" s="208" t="s">
        <v>11878</v>
      </c>
      <c r="E3542" s="206" t="s">
        <v>11879</v>
      </c>
      <c r="F3542" s="209" t="s">
        <v>8720</v>
      </c>
      <c r="G3542" s="209" t="s">
        <v>8721</v>
      </c>
      <c r="H3542" s="209" t="s">
        <v>6886</v>
      </c>
      <c r="I3542" s="209" t="s">
        <v>8721</v>
      </c>
      <c r="J3542" s="209" t="s">
        <v>6321</v>
      </c>
      <c r="K3542" s="209" t="s">
        <v>6321</v>
      </c>
      <c r="L3542" s="209" t="s">
        <v>6321</v>
      </c>
      <c r="M3542" s="209" t="s">
        <v>831</v>
      </c>
    </row>
    <row r="3543" spans="1:13" ht="67.5" x14ac:dyDescent="0.25">
      <c r="A3543" s="206" t="s">
        <v>12993</v>
      </c>
      <c r="B3543">
        <v>1683</v>
      </c>
      <c r="C3543" s="207" t="s">
        <v>12990</v>
      </c>
      <c r="D3543" s="208" t="s">
        <v>12991</v>
      </c>
      <c r="E3543" s="206" t="s">
        <v>12992</v>
      </c>
      <c r="F3543" s="209" t="s">
        <v>12994</v>
      </c>
      <c r="G3543" s="209" t="s">
        <v>12995</v>
      </c>
      <c r="H3543" s="209" t="s">
        <v>6522</v>
      </c>
      <c r="I3543" s="209" t="s">
        <v>12996</v>
      </c>
      <c r="J3543" s="209" t="s">
        <v>6321</v>
      </c>
      <c r="K3543" s="209" t="s">
        <v>6321</v>
      </c>
      <c r="L3543" s="209" t="s">
        <v>6321</v>
      </c>
      <c r="M3543" s="209" t="s">
        <v>831</v>
      </c>
    </row>
    <row r="3544" spans="1:13" ht="67.5" x14ac:dyDescent="0.25">
      <c r="A3544" s="202" t="s">
        <v>18291</v>
      </c>
      <c r="B3544">
        <v>3120</v>
      </c>
      <c r="C3544" s="203" t="s">
        <v>18288</v>
      </c>
      <c r="D3544" s="205" t="s">
        <v>18289</v>
      </c>
      <c r="E3544" s="202" t="s">
        <v>18290</v>
      </c>
      <c r="F3544" s="204" t="s">
        <v>9061</v>
      </c>
      <c r="G3544" s="204" t="s">
        <v>9062</v>
      </c>
      <c r="H3544" s="204" t="s">
        <v>6578</v>
      </c>
      <c r="I3544" s="204" t="s">
        <v>9062</v>
      </c>
      <c r="J3544" s="204" t="s">
        <v>6321</v>
      </c>
      <c r="K3544" s="204" t="s">
        <v>6321</v>
      </c>
      <c r="L3544" s="204" t="s">
        <v>6321</v>
      </c>
      <c r="M3544" s="204" t="s">
        <v>831</v>
      </c>
    </row>
    <row r="3545" spans="1:13" ht="90" x14ac:dyDescent="0.25">
      <c r="A3545" s="202" t="s">
        <v>6321</v>
      </c>
      <c r="B3545">
        <v>2207</v>
      </c>
      <c r="C3545" s="203" t="s">
        <v>14928</v>
      </c>
      <c r="D3545" s="205" t="s">
        <v>14929</v>
      </c>
      <c r="E3545" s="202" t="s">
        <v>14930</v>
      </c>
      <c r="F3545" s="204" t="s">
        <v>14931</v>
      </c>
      <c r="G3545" s="204" t="s">
        <v>14932</v>
      </c>
      <c r="H3545" s="204" t="s">
        <v>7161</v>
      </c>
      <c r="I3545" s="204" t="s">
        <v>14933</v>
      </c>
      <c r="J3545" s="204" t="s">
        <v>6321</v>
      </c>
      <c r="K3545" s="204" t="s">
        <v>6321</v>
      </c>
      <c r="L3545" s="204" t="s">
        <v>6321</v>
      </c>
      <c r="M3545" s="204" t="s">
        <v>831</v>
      </c>
    </row>
    <row r="3546" spans="1:13" ht="67.5" x14ac:dyDescent="0.25">
      <c r="A3546" s="206" t="s">
        <v>14911</v>
      </c>
      <c r="B3546">
        <v>2202</v>
      </c>
      <c r="C3546" s="207" t="s">
        <v>14908</v>
      </c>
      <c r="D3546" s="208" t="s">
        <v>14909</v>
      </c>
      <c r="E3546" s="206" t="s">
        <v>14910</v>
      </c>
      <c r="F3546" s="209" t="s">
        <v>6689</v>
      </c>
      <c r="G3546" s="209" t="s">
        <v>6690</v>
      </c>
      <c r="H3546" s="209" t="s">
        <v>6691</v>
      </c>
      <c r="I3546" s="209" t="s">
        <v>6692</v>
      </c>
      <c r="J3546" s="209" t="s">
        <v>6321</v>
      </c>
      <c r="K3546" s="209" t="s">
        <v>6321</v>
      </c>
      <c r="L3546" s="209" t="s">
        <v>6321</v>
      </c>
      <c r="M3546" s="209" t="s">
        <v>831</v>
      </c>
    </row>
    <row r="3547" spans="1:13" ht="56.25" x14ac:dyDescent="0.25">
      <c r="A3547" s="206" t="s">
        <v>14902</v>
      </c>
      <c r="B3547">
        <v>2200</v>
      </c>
      <c r="C3547" s="207" t="s">
        <v>14899</v>
      </c>
      <c r="D3547" s="208" t="s">
        <v>14900</v>
      </c>
      <c r="E3547" s="206" t="s">
        <v>14901</v>
      </c>
      <c r="F3547" s="209" t="s">
        <v>6689</v>
      </c>
      <c r="G3547" s="209" t="s">
        <v>6690</v>
      </c>
      <c r="H3547" s="209" t="s">
        <v>6691</v>
      </c>
      <c r="I3547" s="209" t="s">
        <v>6692</v>
      </c>
      <c r="J3547" s="209" t="s">
        <v>6321</v>
      </c>
      <c r="K3547" s="209" t="s">
        <v>6321</v>
      </c>
      <c r="L3547" s="209" t="s">
        <v>6321</v>
      </c>
      <c r="M3547" s="209" t="s">
        <v>831</v>
      </c>
    </row>
    <row r="3548" spans="1:13" ht="78.75" x14ac:dyDescent="0.25">
      <c r="A3548" s="225">
        <v>1016109</v>
      </c>
      <c r="B3548">
        <v>2676</v>
      </c>
      <c r="C3548" s="203" t="s">
        <v>16653</v>
      </c>
      <c r="D3548" s="205" t="s">
        <v>16654</v>
      </c>
      <c r="E3548" s="202" t="s">
        <v>16655</v>
      </c>
      <c r="F3548" s="204" t="s">
        <v>16656</v>
      </c>
      <c r="G3548" s="204" t="s">
        <v>16657</v>
      </c>
      <c r="H3548" s="204" t="s">
        <v>11268</v>
      </c>
      <c r="I3548" s="204" t="s">
        <v>16657</v>
      </c>
      <c r="J3548" s="204" t="s">
        <v>6321</v>
      </c>
      <c r="K3548" s="204" t="s">
        <v>6321</v>
      </c>
      <c r="L3548" s="204" t="s">
        <v>6321</v>
      </c>
      <c r="M3548" s="204" t="s">
        <v>831</v>
      </c>
    </row>
    <row r="3549" spans="1:13" ht="236.25" x14ac:dyDescent="0.25">
      <c r="A3549" s="202" t="s">
        <v>12981</v>
      </c>
      <c r="B3549">
        <v>1680</v>
      </c>
      <c r="C3549" s="203" t="s">
        <v>12978</v>
      </c>
      <c r="D3549" s="205" t="s">
        <v>12979</v>
      </c>
      <c r="E3549" s="202" t="s">
        <v>12980</v>
      </c>
      <c r="F3549" s="204" t="s">
        <v>6689</v>
      </c>
      <c r="G3549" s="204" t="s">
        <v>6690</v>
      </c>
      <c r="H3549" s="204" t="s">
        <v>6691</v>
      </c>
      <c r="I3549" s="204" t="s">
        <v>6692</v>
      </c>
      <c r="J3549" s="204" t="s">
        <v>6321</v>
      </c>
      <c r="K3549" s="204" t="s">
        <v>6321</v>
      </c>
      <c r="L3549" s="204" t="s">
        <v>6321</v>
      </c>
      <c r="M3549" s="204" t="s">
        <v>831</v>
      </c>
    </row>
    <row r="3550" spans="1:13" ht="101.25" x14ac:dyDescent="0.25">
      <c r="A3550" s="202" t="s">
        <v>15271</v>
      </c>
      <c r="B3550">
        <v>2293</v>
      </c>
      <c r="C3550" s="203" t="s">
        <v>15268</v>
      </c>
      <c r="D3550" s="205" t="s">
        <v>15269</v>
      </c>
      <c r="E3550" s="202" t="s">
        <v>15270</v>
      </c>
      <c r="F3550" s="204" t="s">
        <v>6471</v>
      </c>
      <c r="G3550" s="204" t="s">
        <v>6472</v>
      </c>
      <c r="H3550" s="204" t="s">
        <v>6473</v>
      </c>
      <c r="I3550" s="204" t="s">
        <v>6472</v>
      </c>
      <c r="J3550" s="204" t="s">
        <v>6321</v>
      </c>
      <c r="K3550" s="204" t="s">
        <v>6321</v>
      </c>
      <c r="L3550" s="204" t="s">
        <v>6321</v>
      </c>
      <c r="M3550" s="204" t="s">
        <v>831</v>
      </c>
    </row>
    <row r="3551" spans="1:13" ht="135" x14ac:dyDescent="0.25">
      <c r="A3551" s="202"/>
      <c r="B3551">
        <v>2337</v>
      </c>
      <c r="C3551" s="203" t="s">
        <v>15437</v>
      </c>
      <c r="D3551" s="205" t="s">
        <v>15438</v>
      </c>
      <c r="E3551" s="202" t="s">
        <v>15439</v>
      </c>
      <c r="F3551" s="204" t="s">
        <v>7174</v>
      </c>
      <c r="G3551" s="204" t="s">
        <v>7175</v>
      </c>
      <c r="H3551" s="204" t="s">
        <v>6480</v>
      </c>
      <c r="I3551" s="204" t="s">
        <v>7175</v>
      </c>
      <c r="J3551" s="204" t="s">
        <v>6321</v>
      </c>
      <c r="K3551" s="204" t="s">
        <v>6321</v>
      </c>
      <c r="L3551" s="204" t="s">
        <v>6321</v>
      </c>
      <c r="M3551" s="204" t="s">
        <v>6363</v>
      </c>
    </row>
    <row r="3552" spans="1:13" ht="56.25" x14ac:dyDescent="0.25">
      <c r="A3552" s="206" t="s">
        <v>15443</v>
      </c>
      <c r="B3552">
        <v>2338</v>
      </c>
      <c r="C3552" s="207" t="s">
        <v>15440</v>
      </c>
      <c r="D3552" s="208" t="s">
        <v>15441</v>
      </c>
      <c r="E3552" s="206" t="s">
        <v>15442</v>
      </c>
      <c r="F3552" s="209" t="s">
        <v>15444</v>
      </c>
      <c r="G3552" s="209" t="s">
        <v>15445</v>
      </c>
      <c r="H3552" s="209" t="s">
        <v>6375</v>
      </c>
      <c r="I3552" s="209" t="s">
        <v>15445</v>
      </c>
      <c r="J3552" s="209" t="s">
        <v>6321</v>
      </c>
      <c r="K3552" s="209" t="s">
        <v>6321</v>
      </c>
      <c r="L3552" s="209" t="s">
        <v>6321</v>
      </c>
      <c r="M3552" s="209" t="s">
        <v>6363</v>
      </c>
    </row>
    <row r="3553" spans="1:13" ht="112.5" x14ac:dyDescent="0.25">
      <c r="A3553" s="218" t="s">
        <v>31283</v>
      </c>
      <c r="B3553">
        <v>3420</v>
      </c>
      <c r="C3553" s="203" t="s">
        <v>19503</v>
      </c>
      <c r="D3553" s="205" t="s">
        <v>19504</v>
      </c>
      <c r="E3553" s="202" t="s">
        <v>19505</v>
      </c>
      <c r="F3553" s="204" t="s">
        <v>7010</v>
      </c>
      <c r="G3553" s="204" t="s">
        <v>7011</v>
      </c>
      <c r="H3553" s="204" t="s">
        <v>7012</v>
      </c>
      <c r="I3553" s="204" t="s">
        <v>7011</v>
      </c>
      <c r="J3553" s="204" t="s">
        <v>6321</v>
      </c>
      <c r="K3553" s="204" t="s">
        <v>6321</v>
      </c>
      <c r="L3553" s="204" t="s">
        <v>6321</v>
      </c>
      <c r="M3553" s="204" t="s">
        <v>831</v>
      </c>
    </row>
    <row r="3554" spans="1:13" ht="33.75" x14ac:dyDescent="0.25">
      <c r="A3554" s="202" t="s">
        <v>7501</v>
      </c>
      <c r="B3554">
        <v>237</v>
      </c>
      <c r="C3554" s="203" t="s">
        <v>7498</v>
      </c>
      <c r="D3554" s="205" t="s">
        <v>7499</v>
      </c>
      <c r="E3554" s="202" t="s">
        <v>7500</v>
      </c>
      <c r="F3554" s="204" t="s">
        <v>6673</v>
      </c>
      <c r="G3554" s="204" t="s">
        <v>7502</v>
      </c>
      <c r="H3554" s="204" t="s">
        <v>6473</v>
      </c>
      <c r="I3554" s="204" t="s">
        <v>7502</v>
      </c>
      <c r="J3554" s="204" t="s">
        <v>6321</v>
      </c>
      <c r="K3554" s="204" t="s">
        <v>6321</v>
      </c>
      <c r="L3554" s="204" t="s">
        <v>6321</v>
      </c>
      <c r="M3554" s="204" t="s">
        <v>831</v>
      </c>
    </row>
    <row r="3555" spans="1:13" ht="33.75" x14ac:dyDescent="0.25">
      <c r="A3555" s="206" t="s">
        <v>15380</v>
      </c>
      <c r="B3555">
        <v>2322</v>
      </c>
      <c r="C3555" s="207" t="s">
        <v>15377</v>
      </c>
      <c r="D3555" s="208" t="s">
        <v>15378</v>
      </c>
      <c r="E3555" s="206" t="s">
        <v>15379</v>
      </c>
      <c r="F3555" s="209" t="s">
        <v>7493</v>
      </c>
      <c r="G3555" s="209" t="s">
        <v>15381</v>
      </c>
      <c r="H3555" s="209" t="s">
        <v>7494</v>
      </c>
      <c r="I3555" s="209" t="s">
        <v>15381</v>
      </c>
      <c r="J3555" s="209" t="s">
        <v>6321</v>
      </c>
      <c r="K3555" s="209" t="s">
        <v>6321</v>
      </c>
      <c r="L3555" s="209" t="s">
        <v>6321</v>
      </c>
      <c r="M3555" s="209" t="s">
        <v>6429</v>
      </c>
    </row>
    <row r="3556" spans="1:13" ht="67.5" x14ac:dyDescent="0.25">
      <c r="A3556" s="206" t="s">
        <v>20700</v>
      </c>
      <c r="B3556">
        <v>3742</v>
      </c>
      <c r="C3556" s="207" t="s">
        <v>20697</v>
      </c>
      <c r="D3556" s="208" t="s">
        <v>20698</v>
      </c>
      <c r="E3556" s="206" t="s">
        <v>20699</v>
      </c>
      <c r="F3556" s="209" t="s">
        <v>6437</v>
      </c>
      <c r="G3556" s="209" t="s">
        <v>6438</v>
      </c>
      <c r="H3556" s="209" t="s">
        <v>6439</v>
      </c>
      <c r="I3556" s="209" t="s">
        <v>6440</v>
      </c>
      <c r="J3556" s="209" t="s">
        <v>6321</v>
      </c>
      <c r="K3556" s="209" t="s">
        <v>6321</v>
      </c>
      <c r="L3556" s="209" t="s">
        <v>6321</v>
      </c>
      <c r="M3556" s="209" t="s">
        <v>831</v>
      </c>
    </row>
    <row r="3557" spans="1:13" ht="45" x14ac:dyDescent="0.25">
      <c r="A3557" s="202" t="s">
        <v>8951</v>
      </c>
      <c r="B3557">
        <v>557</v>
      </c>
      <c r="C3557" s="203" t="s">
        <v>8948</v>
      </c>
      <c r="D3557" s="205" t="s">
        <v>8949</v>
      </c>
      <c r="E3557" s="202" t="s">
        <v>8950</v>
      </c>
      <c r="F3557" s="204" t="s">
        <v>8952</v>
      </c>
      <c r="G3557" s="204" t="s">
        <v>8953</v>
      </c>
      <c r="H3557" s="204" t="s">
        <v>6480</v>
      </c>
      <c r="I3557" s="204" t="s">
        <v>8953</v>
      </c>
      <c r="J3557" s="204" t="s">
        <v>6321</v>
      </c>
      <c r="K3557" s="204" t="s">
        <v>6321</v>
      </c>
      <c r="L3557" s="204" t="s">
        <v>6321</v>
      </c>
      <c r="M3557" s="204" t="s">
        <v>831</v>
      </c>
    </row>
    <row r="3558" spans="1:13" ht="33.75" x14ac:dyDescent="0.25">
      <c r="A3558" s="206" t="s">
        <v>18287</v>
      </c>
      <c r="B3558">
        <v>3119</v>
      </c>
      <c r="C3558" s="207" t="s">
        <v>18284</v>
      </c>
      <c r="D3558" s="208" t="s">
        <v>18285</v>
      </c>
      <c r="E3558" s="206" t="s">
        <v>18286</v>
      </c>
      <c r="F3558" s="209" t="s">
        <v>7612</v>
      </c>
      <c r="G3558" s="209" t="s">
        <v>7613</v>
      </c>
      <c r="H3558" s="209" t="s">
        <v>6473</v>
      </c>
      <c r="I3558" s="209" t="s">
        <v>7613</v>
      </c>
      <c r="J3558" s="209" t="s">
        <v>6321</v>
      </c>
      <c r="K3558" s="209" t="s">
        <v>6321</v>
      </c>
      <c r="L3558" s="209" t="s">
        <v>6321</v>
      </c>
      <c r="M3558" s="209" t="s">
        <v>831</v>
      </c>
    </row>
    <row r="3559" spans="1:13" ht="33.75" x14ac:dyDescent="0.25">
      <c r="A3559" s="206" t="s">
        <v>6321</v>
      </c>
      <c r="B3559">
        <v>2294</v>
      </c>
      <c r="C3559" s="207" t="s">
        <v>15272</v>
      </c>
      <c r="D3559" s="208" t="s">
        <v>15273</v>
      </c>
      <c r="E3559" s="206" t="s">
        <v>15274</v>
      </c>
      <c r="F3559" s="209" t="s">
        <v>7174</v>
      </c>
      <c r="G3559" s="209" t="s">
        <v>7175</v>
      </c>
      <c r="H3559" s="209" t="s">
        <v>6480</v>
      </c>
      <c r="I3559" s="209" t="s">
        <v>7175</v>
      </c>
      <c r="J3559" s="209" t="s">
        <v>6321</v>
      </c>
      <c r="K3559" s="209" t="s">
        <v>6321</v>
      </c>
      <c r="L3559" s="209" t="s">
        <v>6321</v>
      </c>
      <c r="M3559" s="209" t="s">
        <v>831</v>
      </c>
    </row>
    <row r="3560" spans="1:13" ht="101.25" x14ac:dyDescent="0.25">
      <c r="A3560" s="202" t="s">
        <v>17240</v>
      </c>
      <c r="B3560">
        <v>2824</v>
      </c>
      <c r="C3560" s="203" t="s">
        <v>17237</v>
      </c>
      <c r="D3560" s="205" t="s">
        <v>17238</v>
      </c>
      <c r="E3560" s="202" t="s">
        <v>17239</v>
      </c>
      <c r="F3560" s="204" t="s">
        <v>6471</v>
      </c>
      <c r="G3560" s="204" t="s">
        <v>6472</v>
      </c>
      <c r="H3560" s="204" t="s">
        <v>6473</v>
      </c>
      <c r="I3560" s="204" t="s">
        <v>6472</v>
      </c>
      <c r="J3560" s="204" t="s">
        <v>6321</v>
      </c>
      <c r="K3560" s="204" t="s">
        <v>6321</v>
      </c>
      <c r="L3560" s="204" t="s">
        <v>6321</v>
      </c>
      <c r="M3560" s="204" t="s">
        <v>831</v>
      </c>
    </row>
    <row r="3561" spans="1:13" ht="56.25" x14ac:dyDescent="0.25">
      <c r="A3561" s="202" t="s">
        <v>9073</v>
      </c>
      <c r="B3561">
        <v>585</v>
      </c>
      <c r="C3561" s="203" t="s">
        <v>9070</v>
      </c>
      <c r="D3561" s="205" t="s">
        <v>9071</v>
      </c>
      <c r="E3561" s="202" t="s">
        <v>9072</v>
      </c>
      <c r="F3561" s="204" t="s">
        <v>6824</v>
      </c>
      <c r="G3561" s="204" t="s">
        <v>6825</v>
      </c>
      <c r="H3561" s="204" t="s">
        <v>6473</v>
      </c>
      <c r="I3561" s="204" t="s">
        <v>6825</v>
      </c>
      <c r="J3561" s="204" t="s">
        <v>6321</v>
      </c>
      <c r="K3561" s="204" t="s">
        <v>6321</v>
      </c>
      <c r="L3561" s="204" t="s">
        <v>6321</v>
      </c>
      <c r="M3561" s="204" t="s">
        <v>831</v>
      </c>
    </row>
    <row r="3562" spans="1:13" ht="180" x14ac:dyDescent="0.25">
      <c r="A3562" s="202" t="s">
        <v>14347</v>
      </c>
      <c r="B3562">
        <v>2056</v>
      </c>
      <c r="C3562" s="203" t="s">
        <v>14344</v>
      </c>
      <c r="D3562" s="205" t="s">
        <v>14345</v>
      </c>
      <c r="E3562" s="202" t="s">
        <v>14346</v>
      </c>
      <c r="F3562" s="204" t="s">
        <v>14294</v>
      </c>
      <c r="G3562" s="204" t="s">
        <v>14295</v>
      </c>
      <c r="H3562" s="204" t="s">
        <v>6536</v>
      </c>
      <c r="I3562" s="204" t="s">
        <v>14296</v>
      </c>
      <c r="J3562" s="204" t="s">
        <v>6321</v>
      </c>
      <c r="K3562" s="204" t="s">
        <v>7721</v>
      </c>
      <c r="L3562" s="204" t="s">
        <v>6321</v>
      </c>
      <c r="M3562" s="204" t="s">
        <v>6330</v>
      </c>
    </row>
    <row r="3563" spans="1:13" ht="33.75" x14ac:dyDescent="0.25">
      <c r="A3563" s="202" t="s">
        <v>18283</v>
      </c>
      <c r="B3563">
        <v>3118</v>
      </c>
      <c r="C3563" s="203" t="s">
        <v>18280</v>
      </c>
      <c r="D3563" s="205" t="s">
        <v>18281</v>
      </c>
      <c r="E3563" s="202" t="s">
        <v>18282</v>
      </c>
      <c r="F3563" s="204" t="s">
        <v>9269</v>
      </c>
      <c r="G3563" s="204" t="s">
        <v>9270</v>
      </c>
      <c r="H3563" s="204" t="s">
        <v>6746</v>
      </c>
      <c r="I3563" s="204" t="s">
        <v>9270</v>
      </c>
      <c r="J3563" s="204" t="s">
        <v>6321</v>
      </c>
      <c r="K3563" s="204" t="s">
        <v>6321</v>
      </c>
      <c r="L3563" s="204" t="s">
        <v>6321</v>
      </c>
      <c r="M3563" s="204" t="s">
        <v>831</v>
      </c>
    </row>
    <row r="3564" spans="1:13" ht="67.5" x14ac:dyDescent="0.25">
      <c r="A3564" s="202" t="s">
        <v>12425</v>
      </c>
      <c r="B3564">
        <v>1543</v>
      </c>
      <c r="C3564" s="203" t="s">
        <v>12422</v>
      </c>
      <c r="D3564" s="205" t="s">
        <v>12423</v>
      </c>
      <c r="E3564" s="202" t="s">
        <v>12424</v>
      </c>
      <c r="F3564" s="204" t="s">
        <v>12426</v>
      </c>
      <c r="G3564" s="204" t="s">
        <v>12427</v>
      </c>
      <c r="H3564" s="204" t="s">
        <v>6473</v>
      </c>
      <c r="I3564" s="204" t="s">
        <v>12427</v>
      </c>
      <c r="J3564" s="204" t="s">
        <v>6321</v>
      </c>
      <c r="K3564" s="204" t="s">
        <v>6321</v>
      </c>
      <c r="L3564" s="204" t="s">
        <v>6321</v>
      </c>
      <c r="M3564" s="204" t="s">
        <v>831</v>
      </c>
    </row>
    <row r="3565" spans="1:13" ht="67.5" x14ac:dyDescent="0.25">
      <c r="A3565" s="202" t="s">
        <v>11884</v>
      </c>
      <c r="B3565">
        <v>1388</v>
      </c>
      <c r="C3565" s="203" t="s">
        <v>11881</v>
      </c>
      <c r="D3565" s="205" t="s">
        <v>11882</v>
      </c>
      <c r="E3565" s="202" t="s">
        <v>11883</v>
      </c>
      <c r="F3565" s="204" t="s">
        <v>9232</v>
      </c>
      <c r="G3565" s="204" t="s">
        <v>11698</v>
      </c>
      <c r="H3565" s="204" t="s">
        <v>6578</v>
      </c>
      <c r="I3565" s="204" t="s">
        <v>11698</v>
      </c>
      <c r="J3565" s="204" t="s">
        <v>6321</v>
      </c>
      <c r="K3565" s="204" t="s">
        <v>6321</v>
      </c>
      <c r="L3565" s="204" t="s">
        <v>6321</v>
      </c>
      <c r="M3565" s="204" t="s">
        <v>831</v>
      </c>
    </row>
    <row r="3566" spans="1:13" ht="180" x14ac:dyDescent="0.25">
      <c r="A3566" s="206" t="s">
        <v>6321</v>
      </c>
      <c r="B3566">
        <v>2208</v>
      </c>
      <c r="C3566" s="207" t="s">
        <v>14934</v>
      </c>
      <c r="D3566" s="208" t="s">
        <v>14935</v>
      </c>
      <c r="E3566" s="206" t="s">
        <v>14936</v>
      </c>
      <c r="F3566" s="209" t="s">
        <v>6471</v>
      </c>
      <c r="G3566" s="209" t="s">
        <v>6472</v>
      </c>
      <c r="H3566" s="209" t="s">
        <v>6473</v>
      </c>
      <c r="I3566" s="209" t="s">
        <v>6472</v>
      </c>
      <c r="J3566" s="209" t="s">
        <v>6321</v>
      </c>
      <c r="K3566" s="209" t="s">
        <v>6321</v>
      </c>
      <c r="L3566" s="209" t="s">
        <v>6321</v>
      </c>
      <c r="M3566" s="209" t="s">
        <v>831</v>
      </c>
    </row>
    <row r="3567" spans="1:13" ht="67.5" x14ac:dyDescent="0.25">
      <c r="A3567" s="206" t="s">
        <v>18303</v>
      </c>
      <c r="B3567">
        <v>3123</v>
      </c>
      <c r="C3567" s="207" t="s">
        <v>18300</v>
      </c>
      <c r="D3567" s="208" t="s">
        <v>18301</v>
      </c>
      <c r="E3567" s="206" t="s">
        <v>18302</v>
      </c>
      <c r="F3567" s="209" t="s">
        <v>18304</v>
      </c>
      <c r="G3567" s="209" t="s">
        <v>18305</v>
      </c>
      <c r="H3567" s="209" t="s">
        <v>6578</v>
      </c>
      <c r="I3567" s="209" t="s">
        <v>18306</v>
      </c>
      <c r="J3567" s="209" t="s">
        <v>6321</v>
      </c>
      <c r="K3567" s="209" t="s">
        <v>6321</v>
      </c>
      <c r="L3567" s="209" t="s">
        <v>6321</v>
      </c>
      <c r="M3567" s="209" t="s">
        <v>831</v>
      </c>
    </row>
    <row r="3568" spans="1:13" ht="56.25" x14ac:dyDescent="0.25">
      <c r="A3568" s="202" t="s">
        <v>16355</v>
      </c>
      <c r="B3568">
        <v>2594</v>
      </c>
      <c r="C3568" s="203" t="s">
        <v>16352</v>
      </c>
      <c r="D3568" s="205" t="s">
        <v>16353</v>
      </c>
      <c r="E3568" s="202" t="s">
        <v>16354</v>
      </c>
      <c r="F3568" s="204" t="s">
        <v>7839</v>
      </c>
      <c r="G3568" s="204" t="s">
        <v>15050</v>
      </c>
      <c r="H3568" s="204" t="s">
        <v>6536</v>
      </c>
      <c r="I3568" s="204" t="s">
        <v>15051</v>
      </c>
      <c r="J3568" s="204" t="s">
        <v>6321</v>
      </c>
      <c r="K3568" s="204" t="s">
        <v>6321</v>
      </c>
      <c r="L3568" s="204" t="s">
        <v>6321</v>
      </c>
      <c r="M3568" s="204" t="s">
        <v>831</v>
      </c>
    </row>
    <row r="3569" spans="1:13" ht="101.25" x14ac:dyDescent="0.25">
      <c r="A3569" s="202" t="s">
        <v>7538</v>
      </c>
      <c r="B3569">
        <v>245</v>
      </c>
      <c r="C3569" s="203" t="s">
        <v>7535</v>
      </c>
      <c r="D3569" s="205" t="s">
        <v>7536</v>
      </c>
      <c r="E3569" s="202" t="s">
        <v>7537</v>
      </c>
      <c r="F3569" s="204" t="s">
        <v>6471</v>
      </c>
      <c r="G3569" s="204" t="s">
        <v>6472</v>
      </c>
      <c r="H3569" s="204" t="s">
        <v>6473</v>
      </c>
      <c r="I3569" s="204" t="s">
        <v>6472</v>
      </c>
      <c r="J3569" s="204" t="s">
        <v>6321</v>
      </c>
      <c r="K3569" s="204" t="s">
        <v>6321</v>
      </c>
      <c r="L3569" s="204" t="s">
        <v>6321</v>
      </c>
      <c r="M3569" s="204" t="s">
        <v>831</v>
      </c>
    </row>
    <row r="3570" spans="1:13" ht="67.5" x14ac:dyDescent="0.25">
      <c r="A3570" s="202" t="s">
        <v>20782</v>
      </c>
      <c r="B3570">
        <v>3763</v>
      </c>
      <c r="C3570" s="203" t="s">
        <v>20779</v>
      </c>
      <c r="D3570" s="205" t="s">
        <v>20780</v>
      </c>
      <c r="E3570" s="202" t="s">
        <v>20781</v>
      </c>
      <c r="F3570" s="204" t="s">
        <v>20783</v>
      </c>
      <c r="G3570" s="204" t="s">
        <v>20784</v>
      </c>
      <c r="H3570" s="204" t="s">
        <v>8703</v>
      </c>
      <c r="I3570" s="204" t="s">
        <v>20784</v>
      </c>
      <c r="J3570" s="204" t="s">
        <v>6321</v>
      </c>
      <c r="K3570" s="204" t="s">
        <v>6321</v>
      </c>
      <c r="L3570" s="204" t="s">
        <v>6321</v>
      </c>
      <c r="M3570" s="204" t="s">
        <v>6330</v>
      </c>
    </row>
    <row r="3571" spans="1:13" ht="409.5" x14ac:dyDescent="0.25">
      <c r="A3571" s="206" t="s">
        <v>1053</v>
      </c>
      <c r="B3571">
        <v>2759</v>
      </c>
      <c r="C3571" s="207" t="s">
        <v>16984</v>
      </c>
      <c r="D3571" s="208" t="s">
        <v>16985</v>
      </c>
      <c r="E3571" s="206" t="s">
        <v>16986</v>
      </c>
      <c r="F3571" s="209" t="s">
        <v>8720</v>
      </c>
      <c r="G3571" s="209" t="s">
        <v>8721</v>
      </c>
      <c r="H3571" s="209" t="s">
        <v>6886</v>
      </c>
      <c r="I3571" s="209" t="s">
        <v>8721</v>
      </c>
      <c r="J3571" s="209" t="s">
        <v>6321</v>
      </c>
      <c r="K3571" s="209" t="s">
        <v>6321</v>
      </c>
      <c r="L3571" s="209" t="s">
        <v>6321</v>
      </c>
      <c r="M3571" s="209" t="s">
        <v>6363</v>
      </c>
    </row>
    <row r="3572" spans="1:13" ht="56.25" x14ac:dyDescent="0.25">
      <c r="A3572" s="206" t="s">
        <v>20644</v>
      </c>
      <c r="B3572">
        <v>3728</v>
      </c>
      <c r="C3572" s="207" t="s">
        <v>20641</v>
      </c>
      <c r="D3572" s="208" t="s">
        <v>20642</v>
      </c>
      <c r="E3572" s="206" t="s">
        <v>20643</v>
      </c>
      <c r="F3572" s="209" t="s">
        <v>9220</v>
      </c>
      <c r="G3572" s="209" t="s">
        <v>9221</v>
      </c>
      <c r="H3572" s="209" t="s">
        <v>7494</v>
      </c>
      <c r="I3572" s="209" t="s">
        <v>9221</v>
      </c>
      <c r="J3572" s="209" t="s">
        <v>6321</v>
      </c>
      <c r="K3572" s="209" t="s">
        <v>6321</v>
      </c>
      <c r="L3572" s="209" t="s">
        <v>6321</v>
      </c>
      <c r="M3572" s="209" t="s">
        <v>831</v>
      </c>
    </row>
    <row r="3573" spans="1:13" ht="22.5" x14ac:dyDescent="0.25">
      <c r="A3573" s="202" t="s">
        <v>14940</v>
      </c>
      <c r="B3573">
        <v>2209</v>
      </c>
      <c r="C3573" s="203" t="s">
        <v>14937</v>
      </c>
      <c r="D3573" s="205" t="s">
        <v>14938</v>
      </c>
      <c r="E3573" s="202" t="s">
        <v>14939</v>
      </c>
      <c r="F3573" s="204" t="s">
        <v>7010</v>
      </c>
      <c r="G3573" s="204" t="s">
        <v>7011</v>
      </c>
      <c r="H3573" s="204" t="s">
        <v>7012</v>
      </c>
      <c r="I3573" s="204" t="s">
        <v>7011</v>
      </c>
      <c r="J3573" s="204" t="s">
        <v>6321</v>
      </c>
      <c r="K3573" s="204" t="s">
        <v>6321</v>
      </c>
      <c r="L3573" s="204" t="s">
        <v>6321</v>
      </c>
      <c r="M3573" s="204" t="s">
        <v>831</v>
      </c>
    </row>
    <row r="3574" spans="1:13" ht="101.25" x14ac:dyDescent="0.25">
      <c r="A3574" s="202" t="s">
        <v>17247</v>
      </c>
      <c r="B3574">
        <v>2826</v>
      </c>
      <c r="C3574" s="203" t="s">
        <v>17244</v>
      </c>
      <c r="D3574" s="205" t="s">
        <v>17245</v>
      </c>
      <c r="E3574" s="202" t="s">
        <v>17246</v>
      </c>
      <c r="F3574" s="204" t="s">
        <v>7174</v>
      </c>
      <c r="G3574" s="204" t="s">
        <v>7175</v>
      </c>
      <c r="H3574" s="204" t="s">
        <v>6480</v>
      </c>
      <c r="I3574" s="204" t="s">
        <v>7175</v>
      </c>
      <c r="J3574" s="204" t="s">
        <v>6321</v>
      </c>
      <c r="K3574" s="204" t="s">
        <v>6321</v>
      </c>
      <c r="L3574" s="204" t="s">
        <v>6321</v>
      </c>
      <c r="M3574" s="204" t="s">
        <v>831</v>
      </c>
    </row>
    <row r="3575" spans="1:13" ht="78.75" x14ac:dyDescent="0.25">
      <c r="A3575" s="202" t="s">
        <v>14853</v>
      </c>
      <c r="B3575">
        <v>2187</v>
      </c>
      <c r="C3575" s="203" t="s">
        <v>14850</v>
      </c>
      <c r="D3575" s="205" t="s">
        <v>14851</v>
      </c>
      <c r="E3575" s="202" t="s">
        <v>14852</v>
      </c>
      <c r="F3575" s="204" t="s">
        <v>9082</v>
      </c>
      <c r="G3575" s="204" t="s">
        <v>9083</v>
      </c>
      <c r="H3575" s="204" t="s">
        <v>6578</v>
      </c>
      <c r="I3575" s="204" t="s">
        <v>9084</v>
      </c>
      <c r="J3575" s="204" t="s">
        <v>6321</v>
      </c>
      <c r="K3575" s="204" t="s">
        <v>6321</v>
      </c>
      <c r="L3575" s="204" t="s">
        <v>6321</v>
      </c>
      <c r="M3575" s="204" t="s">
        <v>831</v>
      </c>
    </row>
    <row r="3576" spans="1:13" ht="67.5" x14ac:dyDescent="0.25">
      <c r="A3576" s="202" t="s">
        <v>12989</v>
      </c>
      <c r="B3576">
        <v>1682</v>
      </c>
      <c r="C3576" s="203" t="s">
        <v>12986</v>
      </c>
      <c r="D3576" s="205" t="s">
        <v>12987</v>
      </c>
      <c r="E3576" s="202" t="s">
        <v>12988</v>
      </c>
      <c r="F3576" s="204" t="s">
        <v>7010</v>
      </c>
      <c r="G3576" s="204" t="s">
        <v>7011</v>
      </c>
      <c r="H3576" s="204" t="s">
        <v>7012</v>
      </c>
      <c r="I3576" s="204" t="s">
        <v>7011</v>
      </c>
      <c r="J3576" s="204" t="s">
        <v>6321</v>
      </c>
      <c r="K3576" s="204" t="s">
        <v>6321</v>
      </c>
      <c r="L3576" s="204" t="s">
        <v>6321</v>
      </c>
      <c r="M3576" s="204" t="s">
        <v>831</v>
      </c>
    </row>
    <row r="3577" spans="1:13" ht="45" x14ac:dyDescent="0.25">
      <c r="A3577" s="206" t="s">
        <v>15281</v>
      </c>
      <c r="B3577">
        <v>2296</v>
      </c>
      <c r="C3577" s="207" t="s">
        <v>15278</v>
      </c>
      <c r="D3577" s="208" t="s">
        <v>15279</v>
      </c>
      <c r="E3577" s="206" t="s">
        <v>15280</v>
      </c>
      <c r="F3577" s="209" t="s">
        <v>7010</v>
      </c>
      <c r="G3577" s="209" t="s">
        <v>7011</v>
      </c>
      <c r="H3577" s="209" t="s">
        <v>7012</v>
      </c>
      <c r="I3577" s="209" t="s">
        <v>7011</v>
      </c>
      <c r="J3577" s="209" t="s">
        <v>6321</v>
      </c>
      <c r="K3577" s="209" t="s">
        <v>6321</v>
      </c>
      <c r="L3577" s="209" t="s">
        <v>6321</v>
      </c>
      <c r="M3577" s="209" t="s">
        <v>831</v>
      </c>
    </row>
    <row r="3578" spans="1:13" ht="45" x14ac:dyDescent="0.25">
      <c r="A3578" s="206" t="s">
        <v>19525</v>
      </c>
      <c r="B3578">
        <v>3425</v>
      </c>
      <c r="C3578" s="207" t="s">
        <v>19522</v>
      </c>
      <c r="D3578" s="208" t="s">
        <v>19523</v>
      </c>
      <c r="E3578" s="206" t="s">
        <v>19524</v>
      </c>
      <c r="F3578" s="209" t="s">
        <v>6996</v>
      </c>
      <c r="G3578" s="209" t="s">
        <v>6997</v>
      </c>
      <c r="H3578" s="209" t="s">
        <v>6998</v>
      </c>
      <c r="I3578" s="209" t="s">
        <v>6997</v>
      </c>
      <c r="J3578" s="209" t="s">
        <v>6321</v>
      </c>
      <c r="K3578" s="209" t="s">
        <v>6321</v>
      </c>
      <c r="L3578" s="209" t="s">
        <v>6321</v>
      </c>
      <c r="M3578" s="209" t="s">
        <v>6363</v>
      </c>
    </row>
    <row r="3579" spans="1:13" ht="45" x14ac:dyDescent="0.25">
      <c r="A3579" s="206" t="s">
        <v>11872</v>
      </c>
      <c r="B3579">
        <v>1385</v>
      </c>
      <c r="C3579" s="207" t="s">
        <v>11869</v>
      </c>
      <c r="D3579" s="208" t="s">
        <v>11870</v>
      </c>
      <c r="E3579" s="206" t="s">
        <v>11871</v>
      </c>
      <c r="F3579" s="209" t="s">
        <v>9232</v>
      </c>
      <c r="G3579" s="209" t="s">
        <v>11698</v>
      </c>
      <c r="H3579" s="209" t="s">
        <v>6578</v>
      </c>
      <c r="I3579" s="209" t="s">
        <v>11698</v>
      </c>
      <c r="J3579" s="209" t="s">
        <v>6321</v>
      </c>
      <c r="K3579" s="209" t="s">
        <v>6321</v>
      </c>
      <c r="L3579" s="209" t="s">
        <v>6321</v>
      </c>
      <c r="M3579" s="209" t="s">
        <v>831</v>
      </c>
    </row>
    <row r="3580" spans="1:13" ht="56.25" x14ac:dyDescent="0.25">
      <c r="A3580" s="202" t="s">
        <v>16732</v>
      </c>
      <c r="B3580">
        <v>2696</v>
      </c>
      <c r="C3580" s="203" t="s">
        <v>16729</v>
      </c>
      <c r="D3580" s="205" t="s">
        <v>16730</v>
      </c>
      <c r="E3580" s="202" t="s">
        <v>16731</v>
      </c>
      <c r="F3580" s="204" t="s">
        <v>6625</v>
      </c>
      <c r="G3580" s="204" t="s">
        <v>6626</v>
      </c>
      <c r="H3580" s="204" t="s">
        <v>6439</v>
      </c>
      <c r="I3580" s="204" t="s">
        <v>6627</v>
      </c>
      <c r="J3580" s="204" t="s">
        <v>6321</v>
      </c>
      <c r="K3580" s="204" t="s">
        <v>6321</v>
      </c>
      <c r="L3580" s="204" t="s">
        <v>6321</v>
      </c>
      <c r="M3580" s="204" t="s">
        <v>831</v>
      </c>
    </row>
    <row r="3581" spans="1:13" ht="33.75" x14ac:dyDescent="0.25">
      <c r="A3581" s="202" t="s">
        <v>14915</v>
      </c>
      <c r="B3581">
        <v>2203</v>
      </c>
      <c r="C3581" s="203" t="s">
        <v>14912</v>
      </c>
      <c r="D3581" s="205" t="s">
        <v>14913</v>
      </c>
      <c r="E3581" s="202" t="s">
        <v>14914</v>
      </c>
      <c r="F3581" s="204" t="s">
        <v>8472</v>
      </c>
      <c r="G3581" s="204" t="s">
        <v>8473</v>
      </c>
      <c r="H3581" s="204" t="s">
        <v>6473</v>
      </c>
      <c r="I3581" s="204" t="s">
        <v>8473</v>
      </c>
      <c r="J3581" s="204" t="s">
        <v>6321</v>
      </c>
      <c r="K3581" s="204" t="s">
        <v>6321</v>
      </c>
      <c r="L3581" s="204" t="s">
        <v>6321</v>
      </c>
      <c r="M3581" s="204" t="s">
        <v>831</v>
      </c>
    </row>
    <row r="3582" spans="1:13" ht="67.5" x14ac:dyDescent="0.25">
      <c r="A3582" s="202" t="s">
        <v>20648</v>
      </c>
      <c r="B3582">
        <v>3729</v>
      </c>
      <c r="C3582" s="203" t="s">
        <v>20645</v>
      </c>
      <c r="D3582" s="205" t="s">
        <v>20646</v>
      </c>
      <c r="E3582" s="202" t="s">
        <v>20647</v>
      </c>
      <c r="F3582" s="204" t="s">
        <v>16461</v>
      </c>
      <c r="G3582" s="204" t="s">
        <v>16462</v>
      </c>
      <c r="H3582" s="204" t="s">
        <v>6375</v>
      </c>
      <c r="I3582" s="204" t="s">
        <v>16462</v>
      </c>
      <c r="J3582" s="204" t="s">
        <v>6321</v>
      </c>
      <c r="K3582" s="204" t="s">
        <v>6321</v>
      </c>
      <c r="L3582" s="204" t="s">
        <v>6321</v>
      </c>
      <c r="M3582" s="204" t="s">
        <v>831</v>
      </c>
    </row>
    <row r="3583" spans="1:13" ht="67.5" x14ac:dyDescent="0.25">
      <c r="A3583" s="202" t="s">
        <v>15285</v>
      </c>
      <c r="B3583">
        <v>2297</v>
      </c>
      <c r="C3583" s="203" t="s">
        <v>15282</v>
      </c>
      <c r="D3583" s="205" t="s">
        <v>15283</v>
      </c>
      <c r="E3583" s="202" t="s">
        <v>15284</v>
      </c>
      <c r="F3583" s="204" t="s">
        <v>6884</v>
      </c>
      <c r="G3583" s="204" t="s">
        <v>6885</v>
      </c>
      <c r="H3583" s="204" t="s">
        <v>6886</v>
      </c>
      <c r="I3583" s="204" t="s">
        <v>6885</v>
      </c>
      <c r="J3583" s="204" t="s">
        <v>6321</v>
      </c>
      <c r="K3583" s="204" t="s">
        <v>6321</v>
      </c>
      <c r="L3583" s="204" t="s">
        <v>6321</v>
      </c>
      <c r="M3583" s="204" t="s">
        <v>831</v>
      </c>
    </row>
    <row r="3584" spans="1:13" ht="45" x14ac:dyDescent="0.25">
      <c r="A3584" s="202" t="s">
        <v>14948</v>
      </c>
      <c r="B3584">
        <v>2211</v>
      </c>
      <c r="C3584" s="203" t="s">
        <v>14945</v>
      </c>
      <c r="D3584" s="205" t="s">
        <v>14946</v>
      </c>
      <c r="E3584" s="202" t="s">
        <v>14947</v>
      </c>
      <c r="F3584" s="204" t="s">
        <v>8803</v>
      </c>
      <c r="G3584" s="204" t="s">
        <v>8804</v>
      </c>
      <c r="H3584" s="204" t="s">
        <v>6480</v>
      </c>
      <c r="I3584" s="204" t="s">
        <v>8804</v>
      </c>
      <c r="J3584" s="204" t="s">
        <v>6321</v>
      </c>
      <c r="K3584" s="204" t="s">
        <v>6321</v>
      </c>
      <c r="L3584" s="204" t="s">
        <v>6321</v>
      </c>
      <c r="M3584" s="204" t="s">
        <v>831</v>
      </c>
    </row>
    <row r="3585" spans="1:13" ht="33.75" x14ac:dyDescent="0.25">
      <c r="A3585" s="206" t="s">
        <v>14944</v>
      </c>
      <c r="B3585">
        <v>2210</v>
      </c>
      <c r="C3585" s="207" t="s">
        <v>14941</v>
      </c>
      <c r="D3585" s="208" t="s">
        <v>14942</v>
      </c>
      <c r="E3585" s="206" t="s">
        <v>14943</v>
      </c>
      <c r="F3585" s="209" t="s">
        <v>8835</v>
      </c>
      <c r="G3585" s="209" t="s">
        <v>8836</v>
      </c>
      <c r="H3585" s="209" t="s">
        <v>6480</v>
      </c>
      <c r="I3585" s="209" t="s">
        <v>8836</v>
      </c>
      <c r="J3585" s="209" t="s">
        <v>6321</v>
      </c>
      <c r="K3585" s="209" t="s">
        <v>6321</v>
      </c>
      <c r="L3585" s="209" t="s">
        <v>6321</v>
      </c>
      <c r="M3585" s="209" t="s">
        <v>831</v>
      </c>
    </row>
    <row r="3586" spans="1:13" ht="56.25" x14ac:dyDescent="0.25">
      <c r="A3586" s="206" t="s">
        <v>14952</v>
      </c>
      <c r="B3586">
        <v>2212</v>
      </c>
      <c r="C3586" s="207" t="s">
        <v>14949</v>
      </c>
      <c r="D3586" s="208" t="s">
        <v>14950</v>
      </c>
      <c r="E3586" s="206" t="s">
        <v>14951</v>
      </c>
      <c r="F3586" s="209" t="s">
        <v>14953</v>
      </c>
      <c r="G3586" s="209" t="s">
        <v>14954</v>
      </c>
      <c r="H3586" s="209" t="s">
        <v>6447</v>
      </c>
      <c r="I3586" s="209" t="s">
        <v>14954</v>
      </c>
      <c r="J3586" s="209" t="s">
        <v>6321</v>
      </c>
      <c r="K3586" s="209" t="s">
        <v>6321</v>
      </c>
      <c r="L3586" s="209" t="s">
        <v>6321</v>
      </c>
      <c r="M3586" s="209" t="s">
        <v>831</v>
      </c>
    </row>
    <row r="3587" spans="1:13" ht="45" x14ac:dyDescent="0.25">
      <c r="A3587" s="206" t="s">
        <v>20788</v>
      </c>
      <c r="B3587">
        <v>3764</v>
      </c>
      <c r="C3587" s="207" t="s">
        <v>20785</v>
      </c>
      <c r="D3587" s="208" t="s">
        <v>20786</v>
      </c>
      <c r="E3587" s="206" t="s">
        <v>20787</v>
      </c>
      <c r="F3587" s="209" t="s">
        <v>6689</v>
      </c>
      <c r="G3587" s="209" t="s">
        <v>6690</v>
      </c>
      <c r="H3587" s="209" t="s">
        <v>6691</v>
      </c>
      <c r="I3587" s="209" t="s">
        <v>6692</v>
      </c>
      <c r="J3587" s="209" t="s">
        <v>6321</v>
      </c>
      <c r="K3587" s="209" t="s">
        <v>6321</v>
      </c>
      <c r="L3587" s="209" t="s">
        <v>6321</v>
      </c>
      <c r="M3587" s="209" t="s">
        <v>831</v>
      </c>
    </row>
    <row r="3588" spans="1:13" ht="56.25" x14ac:dyDescent="0.25">
      <c r="A3588" s="202" t="s">
        <v>14891</v>
      </c>
      <c r="B3588">
        <v>2197</v>
      </c>
      <c r="C3588" s="203" t="s">
        <v>14888</v>
      </c>
      <c r="D3588" s="205" t="s">
        <v>14889</v>
      </c>
      <c r="E3588" s="202" t="s">
        <v>14890</v>
      </c>
      <c r="F3588" s="204" t="s">
        <v>6471</v>
      </c>
      <c r="G3588" s="204" t="s">
        <v>6472</v>
      </c>
      <c r="H3588" s="204" t="s">
        <v>6473</v>
      </c>
      <c r="I3588" s="204" t="s">
        <v>6472</v>
      </c>
      <c r="J3588" s="204" t="s">
        <v>6321</v>
      </c>
      <c r="K3588" s="204" t="s">
        <v>6321</v>
      </c>
      <c r="L3588" s="204" t="s">
        <v>6321</v>
      </c>
      <c r="M3588" s="204" t="s">
        <v>831</v>
      </c>
    </row>
    <row r="3589" spans="1:13" ht="56.25" x14ac:dyDescent="0.25">
      <c r="A3589" s="206" t="s">
        <v>12985</v>
      </c>
      <c r="B3589">
        <v>1681</v>
      </c>
      <c r="C3589" s="207" t="s">
        <v>12982</v>
      </c>
      <c r="D3589" s="208" t="s">
        <v>12983</v>
      </c>
      <c r="E3589" s="206" t="s">
        <v>12984</v>
      </c>
      <c r="F3589" s="209" t="s">
        <v>7596</v>
      </c>
      <c r="G3589" s="209" t="s">
        <v>7597</v>
      </c>
      <c r="H3589" s="209" t="s">
        <v>6998</v>
      </c>
      <c r="I3589" s="209" t="s">
        <v>7597</v>
      </c>
      <c r="J3589" s="209" t="s">
        <v>6321</v>
      </c>
      <c r="K3589" s="209" t="s">
        <v>6321</v>
      </c>
      <c r="L3589" s="209" t="s">
        <v>6321</v>
      </c>
      <c r="M3589" s="209" t="s">
        <v>831</v>
      </c>
    </row>
    <row r="3590" spans="1:13" ht="78.75" x14ac:dyDescent="0.25">
      <c r="A3590" s="206" t="s">
        <v>8433</v>
      </c>
      <c r="B3590">
        <v>446</v>
      </c>
      <c r="C3590" s="207" t="s">
        <v>8430</v>
      </c>
      <c r="D3590" s="208" t="s">
        <v>8431</v>
      </c>
      <c r="E3590" s="206" t="s">
        <v>8432</v>
      </c>
      <c r="F3590" s="209" t="s">
        <v>8434</v>
      </c>
      <c r="G3590" s="209" t="s">
        <v>8435</v>
      </c>
      <c r="H3590" s="209" t="s">
        <v>6480</v>
      </c>
      <c r="I3590" s="209" t="s">
        <v>8435</v>
      </c>
      <c r="J3590" s="209" t="s">
        <v>6321</v>
      </c>
      <c r="K3590" s="209" t="s">
        <v>6321</v>
      </c>
      <c r="L3590" s="209" t="s">
        <v>6321</v>
      </c>
      <c r="M3590" s="209" t="s">
        <v>831</v>
      </c>
    </row>
    <row r="3591" spans="1:13" ht="123.75" x14ac:dyDescent="0.25">
      <c r="A3591" s="202" t="s">
        <v>6321</v>
      </c>
      <c r="B3591">
        <v>2213</v>
      </c>
      <c r="C3591" s="203" t="s">
        <v>14955</v>
      </c>
      <c r="D3591" s="205" t="s">
        <v>14956</v>
      </c>
      <c r="E3591" s="202" t="s">
        <v>14957</v>
      </c>
      <c r="F3591" s="204" t="s">
        <v>7581</v>
      </c>
      <c r="G3591" s="204" t="s">
        <v>7582</v>
      </c>
      <c r="H3591" s="204" t="s">
        <v>6473</v>
      </c>
      <c r="I3591" s="204" t="s">
        <v>7582</v>
      </c>
      <c r="J3591" s="204" t="s">
        <v>6321</v>
      </c>
      <c r="K3591" s="204" t="s">
        <v>6321</v>
      </c>
      <c r="L3591" s="204" t="s">
        <v>6321</v>
      </c>
      <c r="M3591" s="204" t="s">
        <v>831</v>
      </c>
    </row>
    <row r="3592" spans="1:13" ht="315" x14ac:dyDescent="0.25">
      <c r="A3592" s="202" t="s">
        <v>6321</v>
      </c>
      <c r="B3592">
        <v>3741</v>
      </c>
      <c r="C3592" s="203" t="s">
        <v>20694</v>
      </c>
      <c r="D3592" s="205" t="s">
        <v>20695</v>
      </c>
      <c r="E3592" s="202" t="s">
        <v>20696</v>
      </c>
      <c r="F3592" s="204" t="s">
        <v>8858</v>
      </c>
      <c r="G3592" s="204" t="s">
        <v>8859</v>
      </c>
      <c r="H3592" s="204" t="s">
        <v>6439</v>
      </c>
      <c r="I3592" s="204" t="s">
        <v>8859</v>
      </c>
      <c r="J3592" s="204" t="s">
        <v>6321</v>
      </c>
      <c r="K3592" s="204" t="s">
        <v>6321</v>
      </c>
      <c r="L3592" s="204" t="s">
        <v>6321</v>
      </c>
      <c r="M3592" s="204" t="s">
        <v>831</v>
      </c>
    </row>
    <row r="3593" spans="1:13" ht="112.5" x14ac:dyDescent="0.25">
      <c r="A3593" s="206" t="s">
        <v>14961</v>
      </c>
      <c r="B3593">
        <v>2214</v>
      </c>
      <c r="C3593" s="207" t="s">
        <v>14958</v>
      </c>
      <c r="D3593" s="208" t="s">
        <v>14959</v>
      </c>
      <c r="E3593" s="206" t="s">
        <v>14960</v>
      </c>
      <c r="F3593" s="209" t="s">
        <v>11961</v>
      </c>
      <c r="G3593" s="209" t="s">
        <v>11962</v>
      </c>
      <c r="H3593" s="209" t="s">
        <v>6578</v>
      </c>
      <c r="I3593" s="209" t="s">
        <v>11963</v>
      </c>
      <c r="J3593" s="209" t="s">
        <v>6321</v>
      </c>
      <c r="K3593" s="209" t="s">
        <v>6321</v>
      </c>
      <c r="L3593" s="209" t="s">
        <v>6321</v>
      </c>
      <c r="M3593" s="209" t="s">
        <v>831</v>
      </c>
    </row>
    <row r="3594" spans="1:13" ht="45" x14ac:dyDescent="0.25">
      <c r="A3594" s="206" t="s">
        <v>17323</v>
      </c>
      <c r="B3594">
        <v>2845</v>
      </c>
      <c r="C3594" s="207" t="s">
        <v>17320</v>
      </c>
      <c r="D3594" s="208" t="s">
        <v>17321</v>
      </c>
      <c r="E3594" s="206" t="s">
        <v>17322</v>
      </c>
      <c r="F3594" s="209" t="s">
        <v>8858</v>
      </c>
      <c r="G3594" s="209" t="s">
        <v>8859</v>
      </c>
      <c r="H3594" s="209" t="s">
        <v>6439</v>
      </c>
      <c r="I3594" s="209" t="s">
        <v>8859</v>
      </c>
      <c r="J3594" s="209" t="s">
        <v>6321</v>
      </c>
      <c r="K3594" s="209" t="s">
        <v>6321</v>
      </c>
      <c r="L3594" s="209" t="s">
        <v>6321</v>
      </c>
      <c r="M3594" s="209" t="s">
        <v>831</v>
      </c>
    </row>
    <row r="3595" spans="1:13" ht="112.5" x14ac:dyDescent="0.25">
      <c r="A3595" s="202"/>
      <c r="B3595">
        <v>2201</v>
      </c>
      <c r="C3595" s="203" t="s">
        <v>14903</v>
      </c>
      <c r="D3595" s="205" t="s">
        <v>14904</v>
      </c>
      <c r="E3595" s="202" t="s">
        <v>14905</v>
      </c>
      <c r="F3595" s="204" t="s">
        <v>14906</v>
      </c>
      <c r="G3595" s="204" t="s">
        <v>14907</v>
      </c>
      <c r="H3595" s="204" t="s">
        <v>6998</v>
      </c>
      <c r="I3595" s="204" t="s">
        <v>14907</v>
      </c>
      <c r="J3595" s="204" t="s">
        <v>6321</v>
      </c>
      <c r="K3595" s="204" t="s">
        <v>6321</v>
      </c>
      <c r="L3595" s="204" t="s">
        <v>6321</v>
      </c>
      <c r="M3595" s="204" t="s">
        <v>6330</v>
      </c>
    </row>
    <row r="3596" spans="1:13" ht="45" x14ac:dyDescent="0.25">
      <c r="A3596" s="206" t="s">
        <v>14971</v>
      </c>
      <c r="B3596">
        <v>2216</v>
      </c>
      <c r="C3596" s="207" t="s">
        <v>14968</v>
      </c>
      <c r="D3596" s="208" t="s">
        <v>14969</v>
      </c>
      <c r="E3596" s="206" t="s">
        <v>14970</v>
      </c>
      <c r="F3596" s="209" t="s">
        <v>6996</v>
      </c>
      <c r="G3596" s="209" t="s">
        <v>6997</v>
      </c>
      <c r="H3596" s="209" t="s">
        <v>6998</v>
      </c>
      <c r="I3596" s="209" t="s">
        <v>6997</v>
      </c>
      <c r="J3596" s="209" t="s">
        <v>6321</v>
      </c>
      <c r="K3596" s="209" t="s">
        <v>6321</v>
      </c>
      <c r="L3596" s="209" t="s">
        <v>6321</v>
      </c>
      <c r="M3596" s="209" t="s">
        <v>831</v>
      </c>
    </row>
    <row r="3597" spans="1:13" ht="146.25" x14ac:dyDescent="0.25">
      <c r="A3597" s="202" t="s">
        <v>11876</v>
      </c>
      <c r="B3597">
        <v>1386</v>
      </c>
      <c r="C3597" s="203" t="s">
        <v>11873</v>
      </c>
      <c r="D3597" s="205" t="s">
        <v>11874</v>
      </c>
      <c r="E3597" s="202" t="s">
        <v>11875</v>
      </c>
      <c r="F3597" s="204" t="s">
        <v>7432</v>
      </c>
      <c r="G3597" s="204" t="s">
        <v>7433</v>
      </c>
      <c r="H3597" s="204" t="s">
        <v>6439</v>
      </c>
      <c r="I3597" s="204" t="s">
        <v>7433</v>
      </c>
      <c r="J3597" s="204" t="s">
        <v>6321</v>
      </c>
      <c r="K3597" s="204" t="s">
        <v>6321</v>
      </c>
      <c r="L3597" s="204" t="s">
        <v>6321</v>
      </c>
      <c r="M3597" s="204" t="s">
        <v>831</v>
      </c>
    </row>
    <row r="3598" spans="1:13" ht="33.75" x14ac:dyDescent="0.25">
      <c r="A3598" s="202" t="s">
        <v>14975</v>
      </c>
      <c r="B3598">
        <v>2217</v>
      </c>
      <c r="C3598" s="203" t="s">
        <v>14972</v>
      </c>
      <c r="D3598" s="205" t="s">
        <v>14973</v>
      </c>
      <c r="E3598" s="202" t="s">
        <v>14974</v>
      </c>
      <c r="F3598" s="204" t="s">
        <v>14906</v>
      </c>
      <c r="G3598" s="204" t="s">
        <v>14907</v>
      </c>
      <c r="H3598" s="204" t="s">
        <v>6998</v>
      </c>
      <c r="I3598" s="204" t="s">
        <v>14907</v>
      </c>
      <c r="J3598" s="204" t="s">
        <v>6321</v>
      </c>
      <c r="K3598" s="204" t="s">
        <v>6321</v>
      </c>
      <c r="L3598" s="204" t="s">
        <v>6321</v>
      </c>
      <c r="M3598" s="204" t="s">
        <v>831</v>
      </c>
    </row>
    <row r="3599" spans="1:13" ht="33.75" x14ac:dyDescent="0.25">
      <c r="A3599" s="206" t="s">
        <v>19580</v>
      </c>
      <c r="B3599">
        <v>3440</v>
      </c>
      <c r="C3599" s="207" t="s">
        <v>19577</v>
      </c>
      <c r="D3599" s="208" t="s">
        <v>19578</v>
      </c>
      <c r="E3599" s="206" t="s">
        <v>19579</v>
      </c>
      <c r="F3599" s="209" t="s">
        <v>8320</v>
      </c>
      <c r="G3599" s="209" t="s">
        <v>8321</v>
      </c>
      <c r="H3599" s="209" t="s">
        <v>6321</v>
      </c>
      <c r="I3599" s="209" t="s">
        <v>8321</v>
      </c>
      <c r="J3599" s="209" t="s">
        <v>6321</v>
      </c>
      <c r="K3599" s="209" t="s">
        <v>6321</v>
      </c>
      <c r="L3599" s="209" t="s">
        <v>6321</v>
      </c>
      <c r="M3599" s="209" t="s">
        <v>831</v>
      </c>
    </row>
    <row r="3600" spans="1:13" ht="33.75" x14ac:dyDescent="0.25">
      <c r="A3600" s="202" t="s">
        <v>15094</v>
      </c>
      <c r="B3600">
        <v>2249</v>
      </c>
      <c r="C3600" s="203" t="s">
        <v>15091</v>
      </c>
      <c r="D3600" s="205" t="s">
        <v>15092</v>
      </c>
      <c r="E3600" s="202" t="s">
        <v>15093</v>
      </c>
      <c r="F3600" s="204" t="s">
        <v>6884</v>
      </c>
      <c r="G3600" s="204" t="s">
        <v>6885</v>
      </c>
      <c r="H3600" s="204" t="s">
        <v>6886</v>
      </c>
      <c r="I3600" s="204" t="s">
        <v>6885</v>
      </c>
      <c r="J3600" s="204" t="s">
        <v>6321</v>
      </c>
      <c r="K3600" s="204" t="s">
        <v>6321</v>
      </c>
      <c r="L3600" s="204" t="s">
        <v>6321</v>
      </c>
      <c r="M3600" s="204" t="s">
        <v>831</v>
      </c>
    </row>
    <row r="3601" spans="1:13" ht="45" x14ac:dyDescent="0.25">
      <c r="A3601" s="218" t="s">
        <v>31284</v>
      </c>
      <c r="B3601">
        <v>1418</v>
      </c>
      <c r="C3601" s="203" t="s">
        <v>11996</v>
      </c>
      <c r="D3601" s="205" t="s">
        <v>11997</v>
      </c>
      <c r="E3601" s="202" t="s">
        <v>11998</v>
      </c>
      <c r="F3601" s="204" t="s">
        <v>11999</v>
      </c>
      <c r="G3601" s="204" t="s">
        <v>12000</v>
      </c>
      <c r="H3601" s="204" t="s">
        <v>6473</v>
      </c>
      <c r="I3601" s="204" t="s">
        <v>12000</v>
      </c>
      <c r="J3601" s="204" t="s">
        <v>6321</v>
      </c>
      <c r="K3601" s="204" t="s">
        <v>6321</v>
      </c>
      <c r="L3601" s="204" t="s">
        <v>6321</v>
      </c>
      <c r="M3601" s="204" t="s">
        <v>6363</v>
      </c>
    </row>
    <row r="3602" spans="1:13" ht="45" x14ac:dyDescent="0.25">
      <c r="A3602" s="206" t="s">
        <v>20744</v>
      </c>
      <c r="B3602">
        <v>3754</v>
      </c>
      <c r="C3602" s="207" t="s">
        <v>20741</v>
      </c>
      <c r="D3602" s="208" t="s">
        <v>20742</v>
      </c>
      <c r="E3602" s="206" t="s">
        <v>20743</v>
      </c>
      <c r="F3602" s="209" t="s">
        <v>6484</v>
      </c>
      <c r="G3602" s="209" t="s">
        <v>6485</v>
      </c>
      <c r="H3602" s="209" t="s">
        <v>6321</v>
      </c>
      <c r="I3602" s="209" t="s">
        <v>6485</v>
      </c>
      <c r="J3602" s="209" t="s">
        <v>6321</v>
      </c>
      <c r="K3602" s="209" t="s">
        <v>6321</v>
      </c>
      <c r="L3602" s="209" t="s">
        <v>6321</v>
      </c>
      <c r="M3602" s="209" t="s">
        <v>831</v>
      </c>
    </row>
    <row r="3603" spans="1:13" ht="78.75" x14ac:dyDescent="0.25">
      <c r="A3603" s="202" t="s">
        <v>23980</v>
      </c>
      <c r="B3603">
        <v>4645</v>
      </c>
      <c r="C3603" s="203" t="s">
        <v>23977</v>
      </c>
      <c r="D3603" s="205" t="s">
        <v>23978</v>
      </c>
      <c r="E3603" s="202" t="s">
        <v>23979</v>
      </c>
      <c r="F3603" s="204" t="s">
        <v>10213</v>
      </c>
      <c r="G3603" s="204" t="s">
        <v>10214</v>
      </c>
      <c r="H3603" s="204" t="s">
        <v>6522</v>
      </c>
      <c r="I3603" s="204" t="s">
        <v>10214</v>
      </c>
      <c r="J3603" s="204" t="s">
        <v>6321</v>
      </c>
      <c r="K3603" s="204" t="s">
        <v>6321</v>
      </c>
      <c r="L3603" s="204" t="s">
        <v>6321</v>
      </c>
      <c r="M3603" s="204" t="s">
        <v>831</v>
      </c>
    </row>
    <row r="3604" spans="1:13" ht="67.5" x14ac:dyDescent="0.25">
      <c r="A3604" s="206" t="s">
        <v>15098</v>
      </c>
      <c r="B3604">
        <v>2250</v>
      </c>
      <c r="C3604" s="207" t="s">
        <v>15095</v>
      </c>
      <c r="D3604" s="208" t="s">
        <v>15096</v>
      </c>
      <c r="E3604" s="206" t="s">
        <v>15097</v>
      </c>
      <c r="F3604" s="209" t="s">
        <v>6484</v>
      </c>
      <c r="G3604" s="209" t="s">
        <v>6485</v>
      </c>
      <c r="H3604" s="209" t="s">
        <v>6321</v>
      </c>
      <c r="I3604" s="209" t="s">
        <v>6485</v>
      </c>
      <c r="J3604" s="209" t="s">
        <v>6321</v>
      </c>
      <c r="K3604" s="209" t="s">
        <v>6321</v>
      </c>
      <c r="L3604" s="209" t="s">
        <v>6321</v>
      </c>
      <c r="M3604" s="209" t="s">
        <v>831</v>
      </c>
    </row>
    <row r="3605" spans="1:13" ht="56.25" x14ac:dyDescent="0.25">
      <c r="A3605" s="206" t="s">
        <v>15106</v>
      </c>
      <c r="B3605">
        <v>2252</v>
      </c>
      <c r="C3605" s="207" t="s">
        <v>15103</v>
      </c>
      <c r="D3605" s="208" t="s">
        <v>15104</v>
      </c>
      <c r="E3605" s="206" t="s">
        <v>15105</v>
      </c>
      <c r="F3605" s="209" t="s">
        <v>8465</v>
      </c>
      <c r="G3605" s="209" t="s">
        <v>8466</v>
      </c>
      <c r="H3605" s="209" t="s">
        <v>6473</v>
      </c>
      <c r="I3605" s="209" t="s">
        <v>8466</v>
      </c>
      <c r="J3605" s="209" t="s">
        <v>6321</v>
      </c>
      <c r="K3605" s="209" t="s">
        <v>6321</v>
      </c>
      <c r="L3605" s="209" t="s">
        <v>6321</v>
      </c>
      <c r="M3605" s="209" t="s">
        <v>831</v>
      </c>
    </row>
    <row r="3606" spans="1:13" ht="67.5" x14ac:dyDescent="0.25">
      <c r="A3606" s="202" t="s">
        <v>19584</v>
      </c>
      <c r="B3606">
        <v>3441</v>
      </c>
      <c r="C3606" s="203" t="s">
        <v>19581</v>
      </c>
      <c r="D3606" s="205" t="s">
        <v>19582</v>
      </c>
      <c r="E3606" s="202" t="s">
        <v>19583</v>
      </c>
      <c r="F3606" s="204" t="s">
        <v>6484</v>
      </c>
      <c r="G3606" s="204" t="s">
        <v>6485</v>
      </c>
      <c r="H3606" s="204" t="s">
        <v>6321</v>
      </c>
      <c r="I3606" s="204" t="s">
        <v>6485</v>
      </c>
      <c r="J3606" s="204" t="s">
        <v>6321</v>
      </c>
      <c r="K3606" s="204" t="s">
        <v>6321</v>
      </c>
      <c r="L3606" s="204" t="s">
        <v>6321</v>
      </c>
      <c r="M3606" s="204" t="s">
        <v>831</v>
      </c>
    </row>
    <row r="3607" spans="1:13" ht="90" x14ac:dyDescent="0.25">
      <c r="A3607" s="206" t="s">
        <v>16718</v>
      </c>
      <c r="B3607">
        <v>2693</v>
      </c>
      <c r="C3607" s="207" t="s">
        <v>16715</v>
      </c>
      <c r="D3607" s="208" t="s">
        <v>16716</v>
      </c>
      <c r="E3607" s="206" t="s">
        <v>16717</v>
      </c>
      <c r="F3607" s="209" t="s">
        <v>6471</v>
      </c>
      <c r="G3607" s="209" t="s">
        <v>6472</v>
      </c>
      <c r="H3607" s="209" t="s">
        <v>6473</v>
      </c>
      <c r="I3607" s="209" t="s">
        <v>6472</v>
      </c>
      <c r="J3607" s="209" t="s">
        <v>6321</v>
      </c>
      <c r="K3607" s="209" t="s">
        <v>6321</v>
      </c>
      <c r="L3607" s="209" t="s">
        <v>6321</v>
      </c>
      <c r="M3607" s="209" t="s">
        <v>831</v>
      </c>
    </row>
    <row r="3608" spans="1:13" ht="45" x14ac:dyDescent="0.25">
      <c r="A3608" s="206" t="s">
        <v>15825</v>
      </c>
      <c r="B3608">
        <v>2434</v>
      </c>
      <c r="C3608" s="207" t="s">
        <v>15822</v>
      </c>
      <c r="D3608" s="208" t="s">
        <v>15823</v>
      </c>
      <c r="E3608" s="206" t="s">
        <v>15824</v>
      </c>
      <c r="F3608" s="209" t="s">
        <v>6471</v>
      </c>
      <c r="G3608" s="209" t="s">
        <v>6472</v>
      </c>
      <c r="H3608" s="209" t="s">
        <v>6473</v>
      </c>
      <c r="I3608" s="209" t="s">
        <v>6472</v>
      </c>
      <c r="J3608" s="209" t="s">
        <v>6321</v>
      </c>
      <c r="K3608" s="209" t="s">
        <v>6321</v>
      </c>
      <c r="L3608" s="209" t="s">
        <v>6321</v>
      </c>
      <c r="M3608" s="209" t="s">
        <v>6363</v>
      </c>
    </row>
    <row r="3609" spans="1:13" ht="45" x14ac:dyDescent="0.25">
      <c r="A3609" s="202" t="s">
        <v>15110</v>
      </c>
      <c r="B3609">
        <v>2253</v>
      </c>
      <c r="C3609" s="203" t="s">
        <v>15107</v>
      </c>
      <c r="D3609" s="205" t="s">
        <v>15108</v>
      </c>
      <c r="E3609" s="202" t="s">
        <v>15109</v>
      </c>
      <c r="F3609" s="204" t="s">
        <v>7581</v>
      </c>
      <c r="G3609" s="204" t="s">
        <v>7582</v>
      </c>
      <c r="H3609" s="204" t="s">
        <v>6473</v>
      </c>
      <c r="I3609" s="204" t="s">
        <v>7582</v>
      </c>
      <c r="J3609" s="204" t="s">
        <v>6321</v>
      </c>
      <c r="K3609" s="204" t="s">
        <v>6321</v>
      </c>
      <c r="L3609" s="204" t="s">
        <v>6321</v>
      </c>
      <c r="M3609" s="204" t="s">
        <v>831</v>
      </c>
    </row>
    <row r="3610" spans="1:13" ht="56.25" x14ac:dyDescent="0.25">
      <c r="A3610" s="202" t="s">
        <v>11927</v>
      </c>
      <c r="B3610">
        <v>1401</v>
      </c>
      <c r="C3610" s="203" t="s">
        <v>11924</v>
      </c>
      <c r="D3610" s="205" t="s">
        <v>11925</v>
      </c>
      <c r="E3610" s="202" t="s">
        <v>11926</v>
      </c>
      <c r="F3610" s="204" t="s">
        <v>6689</v>
      </c>
      <c r="G3610" s="204" t="s">
        <v>6690</v>
      </c>
      <c r="H3610" s="204" t="s">
        <v>6691</v>
      </c>
      <c r="I3610" s="204" t="s">
        <v>6692</v>
      </c>
      <c r="J3610" s="204" t="s">
        <v>6321</v>
      </c>
      <c r="K3610" s="204" t="s">
        <v>6321</v>
      </c>
      <c r="L3610" s="204" t="s">
        <v>6321</v>
      </c>
      <c r="M3610" s="204" t="s">
        <v>831</v>
      </c>
    </row>
    <row r="3611" spans="1:13" ht="78.75" x14ac:dyDescent="0.25">
      <c r="A3611" s="202" t="s">
        <v>18370</v>
      </c>
      <c r="B3611">
        <v>3144</v>
      </c>
      <c r="C3611" s="203" t="s">
        <v>18367</v>
      </c>
      <c r="D3611" s="205" t="s">
        <v>18368</v>
      </c>
      <c r="E3611" s="202" t="s">
        <v>18369</v>
      </c>
      <c r="F3611" s="204" t="s">
        <v>11332</v>
      </c>
      <c r="G3611" s="204" t="s">
        <v>18371</v>
      </c>
      <c r="H3611" s="204" t="s">
        <v>6439</v>
      </c>
      <c r="I3611" s="204" t="s">
        <v>18372</v>
      </c>
      <c r="J3611" s="204" t="s">
        <v>6321</v>
      </c>
      <c r="K3611" s="204" t="s">
        <v>6321</v>
      </c>
      <c r="L3611" s="204" t="s">
        <v>6321</v>
      </c>
      <c r="M3611" s="204" t="s">
        <v>831</v>
      </c>
    </row>
    <row r="3612" spans="1:13" ht="90" x14ac:dyDescent="0.25">
      <c r="A3612" s="206" t="s">
        <v>19588</v>
      </c>
      <c r="B3612">
        <v>3442</v>
      </c>
      <c r="C3612" s="207" t="s">
        <v>19585</v>
      </c>
      <c r="D3612" s="208" t="s">
        <v>19586</v>
      </c>
      <c r="E3612" s="206" t="s">
        <v>19587</v>
      </c>
      <c r="F3612" s="209" t="s">
        <v>15512</v>
      </c>
      <c r="G3612" s="209" t="s">
        <v>15513</v>
      </c>
      <c r="H3612" s="209" t="s">
        <v>7182</v>
      </c>
      <c r="I3612" s="209" t="s">
        <v>15513</v>
      </c>
      <c r="J3612" s="209" t="s">
        <v>6321</v>
      </c>
      <c r="K3612" s="209" t="s">
        <v>6321</v>
      </c>
      <c r="L3612" s="209" t="s">
        <v>6321</v>
      </c>
      <c r="M3612" s="209" t="s">
        <v>831</v>
      </c>
    </row>
    <row r="3613" spans="1:13" ht="45" x14ac:dyDescent="0.25">
      <c r="A3613" s="206" t="s">
        <v>18366</v>
      </c>
      <c r="B3613">
        <v>3143</v>
      </c>
      <c r="C3613" s="207" t="s">
        <v>18363</v>
      </c>
      <c r="D3613" s="208" t="s">
        <v>18364</v>
      </c>
      <c r="E3613" s="206" t="s">
        <v>18365</v>
      </c>
      <c r="F3613" s="209" t="s">
        <v>7432</v>
      </c>
      <c r="G3613" s="209" t="s">
        <v>7433</v>
      </c>
      <c r="H3613" s="209" t="s">
        <v>6439</v>
      </c>
      <c r="I3613" s="209" t="s">
        <v>7433</v>
      </c>
      <c r="J3613" s="209" t="s">
        <v>6321</v>
      </c>
      <c r="K3613" s="209" t="s">
        <v>6321</v>
      </c>
      <c r="L3613" s="209" t="s">
        <v>6321</v>
      </c>
      <c r="M3613" s="209" t="s">
        <v>831</v>
      </c>
    </row>
    <row r="3614" spans="1:13" ht="78.75" x14ac:dyDescent="0.25">
      <c r="A3614" s="202" t="s">
        <v>19592</v>
      </c>
      <c r="B3614">
        <v>3443</v>
      </c>
      <c r="C3614" s="203" t="s">
        <v>19589</v>
      </c>
      <c r="D3614" s="205" t="s">
        <v>19590</v>
      </c>
      <c r="E3614" s="202" t="s">
        <v>19591</v>
      </c>
      <c r="F3614" s="204" t="s">
        <v>6689</v>
      </c>
      <c r="G3614" s="204" t="s">
        <v>6690</v>
      </c>
      <c r="H3614" s="204" t="s">
        <v>6691</v>
      </c>
      <c r="I3614" s="204" t="s">
        <v>6692</v>
      </c>
      <c r="J3614" s="204" t="s">
        <v>6321</v>
      </c>
      <c r="K3614" s="204" t="s">
        <v>6321</v>
      </c>
      <c r="L3614" s="204" t="s">
        <v>6321</v>
      </c>
      <c r="M3614" s="204" t="s">
        <v>831</v>
      </c>
    </row>
    <row r="3615" spans="1:13" ht="90" x14ac:dyDescent="0.25">
      <c r="A3615" s="206" t="s">
        <v>10523</v>
      </c>
      <c r="B3615">
        <v>1064</v>
      </c>
      <c r="C3615" s="207" t="s">
        <v>10520</v>
      </c>
      <c r="D3615" s="208" t="s">
        <v>10521</v>
      </c>
      <c r="E3615" s="206" t="s">
        <v>10522</v>
      </c>
      <c r="F3615" s="209" t="s">
        <v>10524</v>
      </c>
      <c r="G3615" s="209" t="s">
        <v>10525</v>
      </c>
      <c r="H3615" s="209" t="s">
        <v>10526</v>
      </c>
      <c r="I3615" s="209" t="s">
        <v>10527</v>
      </c>
      <c r="J3615" s="209" t="s">
        <v>6321</v>
      </c>
      <c r="K3615" s="209" t="s">
        <v>6321</v>
      </c>
      <c r="L3615" s="209" t="s">
        <v>6321</v>
      </c>
      <c r="M3615" s="209" t="s">
        <v>831</v>
      </c>
    </row>
    <row r="3616" spans="1:13" ht="90" x14ac:dyDescent="0.25">
      <c r="A3616" s="206" t="s">
        <v>19596</v>
      </c>
      <c r="B3616">
        <v>3444</v>
      </c>
      <c r="C3616" s="207" t="s">
        <v>19593</v>
      </c>
      <c r="D3616" s="208" t="s">
        <v>19594</v>
      </c>
      <c r="E3616" s="206" t="s">
        <v>19595</v>
      </c>
      <c r="F3616" s="209" t="s">
        <v>6484</v>
      </c>
      <c r="G3616" s="209" t="s">
        <v>6485</v>
      </c>
      <c r="H3616" s="209" t="s">
        <v>6321</v>
      </c>
      <c r="I3616" s="209" t="s">
        <v>6485</v>
      </c>
      <c r="J3616" s="209" t="s">
        <v>6321</v>
      </c>
      <c r="K3616" s="209" t="s">
        <v>6321</v>
      </c>
      <c r="L3616" s="209" t="s">
        <v>6321</v>
      </c>
      <c r="M3616" s="209" t="s">
        <v>831</v>
      </c>
    </row>
    <row r="3617" spans="1:13" ht="78.75" x14ac:dyDescent="0.25">
      <c r="A3617" s="202" t="s">
        <v>20748</v>
      </c>
      <c r="B3617">
        <v>3755</v>
      </c>
      <c r="C3617" s="203" t="s">
        <v>20745</v>
      </c>
      <c r="D3617" s="205" t="s">
        <v>20746</v>
      </c>
      <c r="E3617" s="202" t="s">
        <v>20747</v>
      </c>
      <c r="F3617" s="204" t="s">
        <v>6484</v>
      </c>
      <c r="G3617" s="204" t="s">
        <v>6485</v>
      </c>
      <c r="H3617" s="204" t="s">
        <v>6321</v>
      </c>
      <c r="I3617" s="204" t="s">
        <v>6485</v>
      </c>
      <c r="J3617" s="204" t="s">
        <v>6321</v>
      </c>
      <c r="K3617" s="204" t="s">
        <v>6321</v>
      </c>
      <c r="L3617" s="204" t="s">
        <v>6321</v>
      </c>
      <c r="M3617" s="204" t="s">
        <v>831</v>
      </c>
    </row>
    <row r="3618" spans="1:13" ht="33.75" x14ac:dyDescent="0.25">
      <c r="A3618" s="206" t="s">
        <v>15114</v>
      </c>
      <c r="B3618">
        <v>2254</v>
      </c>
      <c r="C3618" s="207" t="s">
        <v>15111</v>
      </c>
      <c r="D3618" s="208" t="s">
        <v>15112</v>
      </c>
      <c r="E3618" s="206" t="s">
        <v>15113</v>
      </c>
      <c r="F3618" s="209" t="s">
        <v>15115</v>
      </c>
      <c r="G3618" s="209" t="s">
        <v>15116</v>
      </c>
      <c r="H3618" s="209" t="s">
        <v>6886</v>
      </c>
      <c r="I3618" s="209" t="s">
        <v>15116</v>
      </c>
      <c r="J3618" s="209" t="s">
        <v>6321</v>
      </c>
      <c r="K3618" s="209" t="s">
        <v>6321</v>
      </c>
      <c r="L3618" s="209" t="s">
        <v>6321</v>
      </c>
      <c r="M3618" s="209" t="s">
        <v>831</v>
      </c>
    </row>
    <row r="3619" spans="1:13" ht="45" x14ac:dyDescent="0.25">
      <c r="A3619" s="206" t="s">
        <v>15065</v>
      </c>
      <c r="B3619">
        <v>2242</v>
      </c>
      <c r="C3619" s="207" t="s">
        <v>15062</v>
      </c>
      <c r="D3619" s="208" t="s">
        <v>15063</v>
      </c>
      <c r="E3619" s="206" t="s">
        <v>15064</v>
      </c>
      <c r="F3619" s="209" t="s">
        <v>15066</v>
      </c>
      <c r="G3619" s="209" t="s">
        <v>15067</v>
      </c>
      <c r="H3619" s="209" t="s">
        <v>7161</v>
      </c>
      <c r="I3619" s="209" t="s">
        <v>15067</v>
      </c>
      <c r="J3619" s="209" t="s">
        <v>6321</v>
      </c>
      <c r="K3619" s="209" t="s">
        <v>6321</v>
      </c>
      <c r="L3619" s="209" t="s">
        <v>6321</v>
      </c>
      <c r="M3619" s="209" t="s">
        <v>831</v>
      </c>
    </row>
    <row r="3620" spans="1:13" ht="45" x14ac:dyDescent="0.25">
      <c r="A3620" s="202" t="s">
        <v>1053</v>
      </c>
      <c r="B3620">
        <v>851</v>
      </c>
      <c r="C3620" s="203" t="s">
        <v>9793</v>
      </c>
      <c r="D3620" s="205" t="s">
        <v>9794</v>
      </c>
      <c r="E3620" s="202" t="s">
        <v>9795</v>
      </c>
      <c r="F3620" s="204" t="s">
        <v>6689</v>
      </c>
      <c r="G3620" s="204" t="s">
        <v>6690</v>
      </c>
      <c r="H3620" s="204" t="s">
        <v>6691</v>
      </c>
      <c r="I3620" s="204" t="s">
        <v>6692</v>
      </c>
      <c r="J3620" s="204" t="s">
        <v>6321</v>
      </c>
      <c r="K3620" s="204" t="s">
        <v>6321</v>
      </c>
      <c r="L3620" s="204" t="s">
        <v>6321</v>
      </c>
      <c r="M3620" s="204" t="s">
        <v>6363</v>
      </c>
    </row>
    <row r="3621" spans="1:13" ht="56.25" x14ac:dyDescent="0.25">
      <c r="A3621" s="206" t="s">
        <v>20752</v>
      </c>
      <c r="B3621">
        <v>3756</v>
      </c>
      <c r="C3621" s="207" t="s">
        <v>20749</v>
      </c>
      <c r="D3621" s="208" t="s">
        <v>20750</v>
      </c>
      <c r="E3621" s="206" t="s">
        <v>20751</v>
      </c>
      <c r="F3621" s="209" t="s">
        <v>20753</v>
      </c>
      <c r="G3621" s="209" t="s">
        <v>20754</v>
      </c>
      <c r="H3621" s="209" t="s">
        <v>6746</v>
      </c>
      <c r="I3621" s="209" t="s">
        <v>20755</v>
      </c>
      <c r="J3621" s="209" t="s">
        <v>6321</v>
      </c>
      <c r="K3621" s="209" t="s">
        <v>6321</v>
      </c>
      <c r="L3621" s="209" t="s">
        <v>6321</v>
      </c>
      <c r="M3621" s="209" t="s">
        <v>831</v>
      </c>
    </row>
    <row r="3622" spans="1:13" ht="45" x14ac:dyDescent="0.25">
      <c r="A3622" s="206" t="s">
        <v>15229</v>
      </c>
      <c r="B3622">
        <v>2282</v>
      </c>
      <c r="C3622" s="207" t="s">
        <v>15226</v>
      </c>
      <c r="D3622" s="208" t="s">
        <v>15227</v>
      </c>
      <c r="E3622" s="206" t="s">
        <v>15228</v>
      </c>
      <c r="F3622" s="209" t="s">
        <v>15230</v>
      </c>
      <c r="G3622" s="209" t="s">
        <v>15231</v>
      </c>
      <c r="H3622" s="209" t="s">
        <v>6375</v>
      </c>
      <c r="I3622" s="209" t="s">
        <v>15231</v>
      </c>
      <c r="J3622" s="209" t="s">
        <v>6321</v>
      </c>
      <c r="K3622" s="209" t="s">
        <v>6321</v>
      </c>
      <c r="L3622" s="209" t="s">
        <v>6321</v>
      </c>
      <c r="M3622" s="209" t="s">
        <v>831</v>
      </c>
    </row>
    <row r="3623" spans="1:13" ht="123.75" x14ac:dyDescent="0.25">
      <c r="A3623" s="206"/>
      <c r="B3623">
        <v>1056</v>
      </c>
      <c r="C3623" s="207" t="s">
        <v>10491</v>
      </c>
      <c r="D3623" s="208" t="s">
        <v>10492</v>
      </c>
      <c r="E3623" s="206" t="s">
        <v>10493</v>
      </c>
      <c r="F3623" s="209" t="s">
        <v>7461</v>
      </c>
      <c r="G3623" s="209" t="s">
        <v>7462</v>
      </c>
      <c r="H3623" s="209" t="s">
        <v>6439</v>
      </c>
      <c r="I3623" s="209" t="s">
        <v>7462</v>
      </c>
      <c r="J3623" s="209" t="s">
        <v>6321</v>
      </c>
      <c r="K3623" s="209" t="s">
        <v>6321</v>
      </c>
      <c r="L3623" s="209" t="s">
        <v>6321</v>
      </c>
      <c r="M3623" s="209" t="s">
        <v>6330</v>
      </c>
    </row>
    <row r="3624" spans="1:13" ht="56.25" x14ac:dyDescent="0.25">
      <c r="A3624" s="202" t="s">
        <v>19600</v>
      </c>
      <c r="B3624">
        <v>3445</v>
      </c>
      <c r="C3624" s="203" t="s">
        <v>19597</v>
      </c>
      <c r="D3624" s="205" t="s">
        <v>19598</v>
      </c>
      <c r="E3624" s="202" t="s">
        <v>19599</v>
      </c>
      <c r="F3624" s="204" t="s">
        <v>8338</v>
      </c>
      <c r="G3624" s="204" t="s">
        <v>8339</v>
      </c>
      <c r="H3624" s="204" t="s">
        <v>6578</v>
      </c>
      <c r="I3624" s="204" t="s">
        <v>8339</v>
      </c>
      <c r="J3624" s="204" t="s">
        <v>6321</v>
      </c>
      <c r="K3624" s="204" t="s">
        <v>6321</v>
      </c>
      <c r="L3624" s="204" t="s">
        <v>6321</v>
      </c>
      <c r="M3624" s="204" t="s">
        <v>831</v>
      </c>
    </row>
    <row r="3625" spans="1:13" ht="90" x14ac:dyDescent="0.25">
      <c r="A3625" s="206" t="s">
        <v>10486</v>
      </c>
      <c r="B3625">
        <v>1054</v>
      </c>
      <c r="C3625" s="207" t="s">
        <v>10483</v>
      </c>
      <c r="D3625" s="208" t="s">
        <v>10484</v>
      </c>
      <c r="E3625" s="206" t="s">
        <v>10485</v>
      </c>
      <c r="F3625" s="209" t="s">
        <v>6484</v>
      </c>
      <c r="G3625" s="209" t="s">
        <v>6485</v>
      </c>
      <c r="H3625" s="209" t="s">
        <v>6321</v>
      </c>
      <c r="I3625" s="209" t="s">
        <v>6485</v>
      </c>
      <c r="J3625" s="209" t="s">
        <v>6321</v>
      </c>
      <c r="K3625" s="209" t="s">
        <v>6321</v>
      </c>
      <c r="L3625" s="209" t="s">
        <v>6321</v>
      </c>
      <c r="M3625" s="209" t="s">
        <v>831</v>
      </c>
    </row>
    <row r="3626" spans="1:13" ht="45" x14ac:dyDescent="0.25">
      <c r="A3626" s="202" t="s">
        <v>10511</v>
      </c>
      <c r="B3626">
        <v>1061</v>
      </c>
      <c r="C3626" s="203" t="s">
        <v>10508</v>
      </c>
      <c r="D3626" s="205" t="s">
        <v>10509</v>
      </c>
      <c r="E3626" s="202" t="s">
        <v>10510</v>
      </c>
      <c r="F3626" s="204" t="s">
        <v>7575</v>
      </c>
      <c r="G3626" s="204" t="s">
        <v>7576</v>
      </c>
      <c r="H3626" s="204" t="s">
        <v>6473</v>
      </c>
      <c r="I3626" s="204" t="s">
        <v>7576</v>
      </c>
      <c r="J3626" s="204" t="s">
        <v>6321</v>
      </c>
      <c r="K3626" s="204" t="s">
        <v>6321</v>
      </c>
      <c r="L3626" s="204" t="s">
        <v>6321</v>
      </c>
      <c r="M3626" s="204" t="s">
        <v>6363</v>
      </c>
    </row>
    <row r="3627" spans="1:13" ht="33.75" x14ac:dyDescent="0.25">
      <c r="A3627" s="202" t="s">
        <v>10490</v>
      </c>
      <c r="B3627">
        <v>1055</v>
      </c>
      <c r="C3627" s="203" t="s">
        <v>10487</v>
      </c>
      <c r="D3627" s="205" t="s">
        <v>10488</v>
      </c>
      <c r="E3627" s="202" t="s">
        <v>10489</v>
      </c>
      <c r="F3627" s="204" t="s">
        <v>7575</v>
      </c>
      <c r="G3627" s="204" t="s">
        <v>7576</v>
      </c>
      <c r="H3627" s="204" t="s">
        <v>6473</v>
      </c>
      <c r="I3627" s="204" t="s">
        <v>7576</v>
      </c>
      <c r="J3627" s="204" t="s">
        <v>6321</v>
      </c>
      <c r="K3627" s="204" t="s">
        <v>6321</v>
      </c>
      <c r="L3627" s="204" t="s">
        <v>6321</v>
      </c>
      <c r="M3627" s="204" t="s">
        <v>831</v>
      </c>
    </row>
    <row r="3628" spans="1:13" ht="337.5" x14ac:dyDescent="0.25">
      <c r="A3628" s="202" t="s">
        <v>6321</v>
      </c>
      <c r="B3628">
        <v>2255</v>
      </c>
      <c r="C3628" s="203" t="s">
        <v>15117</v>
      </c>
      <c r="D3628" s="205" t="s">
        <v>15118</v>
      </c>
      <c r="E3628" s="202" t="s">
        <v>15119</v>
      </c>
      <c r="F3628" s="204" t="s">
        <v>15120</v>
      </c>
      <c r="G3628" s="204" t="s">
        <v>15121</v>
      </c>
      <c r="H3628" s="204" t="s">
        <v>7699</v>
      </c>
      <c r="I3628" s="204" t="s">
        <v>15122</v>
      </c>
      <c r="J3628" s="204" t="s">
        <v>6321</v>
      </c>
      <c r="K3628" s="204" t="s">
        <v>6321</v>
      </c>
      <c r="L3628" s="204" t="s">
        <v>6321</v>
      </c>
      <c r="M3628" s="204" t="s">
        <v>831</v>
      </c>
    </row>
    <row r="3629" spans="1:13" ht="90" x14ac:dyDescent="0.25">
      <c r="A3629" s="206" t="s">
        <v>6321</v>
      </c>
      <c r="B3629">
        <v>4644</v>
      </c>
      <c r="C3629" s="207" t="s">
        <v>23972</v>
      </c>
      <c r="D3629" s="208" t="s">
        <v>23973</v>
      </c>
      <c r="E3629" s="206" t="s">
        <v>23974</v>
      </c>
      <c r="F3629" s="209" t="s">
        <v>23975</v>
      </c>
      <c r="G3629" s="209" t="s">
        <v>23976</v>
      </c>
      <c r="H3629" s="209" t="s">
        <v>7382</v>
      </c>
      <c r="I3629" s="209" t="s">
        <v>23976</v>
      </c>
      <c r="J3629" s="209" t="s">
        <v>6321</v>
      </c>
      <c r="K3629" s="209" t="s">
        <v>6321</v>
      </c>
      <c r="L3629" s="209" t="s">
        <v>6321</v>
      </c>
      <c r="M3629" s="209" t="s">
        <v>831</v>
      </c>
    </row>
    <row r="3630" spans="1:13" ht="45" x14ac:dyDescent="0.25">
      <c r="A3630" s="202"/>
      <c r="B3630">
        <v>819</v>
      </c>
      <c r="C3630" s="203" t="s">
        <v>9643</v>
      </c>
      <c r="D3630" s="205" t="s">
        <v>9644</v>
      </c>
      <c r="E3630" s="202" t="s">
        <v>9645</v>
      </c>
      <c r="F3630" s="204" t="s">
        <v>7466</v>
      </c>
      <c r="G3630" s="204" t="s">
        <v>7467</v>
      </c>
      <c r="H3630" s="204" t="s">
        <v>7039</v>
      </c>
      <c r="I3630" s="204" t="s">
        <v>7467</v>
      </c>
      <c r="J3630" s="204" t="s">
        <v>6321</v>
      </c>
      <c r="K3630" s="204" t="s">
        <v>6321</v>
      </c>
      <c r="L3630" s="204" t="s">
        <v>6321</v>
      </c>
      <c r="M3630" s="204" t="s">
        <v>6363</v>
      </c>
    </row>
    <row r="3631" spans="1:13" ht="56.25" x14ac:dyDescent="0.25">
      <c r="A3631" s="206" t="s">
        <v>19604</v>
      </c>
      <c r="B3631">
        <v>3446</v>
      </c>
      <c r="C3631" s="207" t="s">
        <v>19601</v>
      </c>
      <c r="D3631" s="208" t="s">
        <v>19602</v>
      </c>
      <c r="E3631" s="206" t="s">
        <v>19603</v>
      </c>
      <c r="F3631" s="209" t="s">
        <v>7461</v>
      </c>
      <c r="G3631" s="209" t="s">
        <v>7462</v>
      </c>
      <c r="H3631" s="209" t="s">
        <v>6439</v>
      </c>
      <c r="I3631" s="209" t="s">
        <v>7462</v>
      </c>
      <c r="J3631" s="209" t="s">
        <v>6321</v>
      </c>
      <c r="K3631" s="209" t="s">
        <v>6321</v>
      </c>
      <c r="L3631" s="209" t="s">
        <v>6321</v>
      </c>
      <c r="M3631" s="209" t="s">
        <v>831</v>
      </c>
    </row>
    <row r="3632" spans="1:13" ht="33.75" x14ac:dyDescent="0.25">
      <c r="A3632" s="206" t="s">
        <v>15289</v>
      </c>
      <c r="B3632">
        <v>2298</v>
      </c>
      <c r="C3632" s="207" t="s">
        <v>15286</v>
      </c>
      <c r="D3632" s="208" t="s">
        <v>15287</v>
      </c>
      <c r="E3632" s="206" t="s">
        <v>15288</v>
      </c>
      <c r="F3632" s="209" t="s">
        <v>6689</v>
      </c>
      <c r="G3632" s="209" t="s">
        <v>6690</v>
      </c>
      <c r="H3632" s="209" t="s">
        <v>6691</v>
      </c>
      <c r="I3632" s="209" t="s">
        <v>6692</v>
      </c>
      <c r="J3632" s="209" t="s">
        <v>6321</v>
      </c>
      <c r="K3632" s="209" t="s">
        <v>6321</v>
      </c>
      <c r="L3632" s="209" t="s">
        <v>6321</v>
      </c>
      <c r="M3632" s="209" t="s">
        <v>831</v>
      </c>
    </row>
    <row r="3633" spans="1:13" ht="67.5" x14ac:dyDescent="0.25">
      <c r="A3633" s="202" t="s">
        <v>14965</v>
      </c>
      <c r="B3633">
        <v>2215</v>
      </c>
      <c r="C3633" s="203" t="s">
        <v>14962</v>
      </c>
      <c r="D3633" s="205" t="s">
        <v>14963</v>
      </c>
      <c r="E3633" s="202" t="s">
        <v>14964</v>
      </c>
      <c r="F3633" s="204" t="s">
        <v>14966</v>
      </c>
      <c r="G3633" s="204" t="s">
        <v>14967</v>
      </c>
      <c r="H3633" s="204" t="s">
        <v>7182</v>
      </c>
      <c r="I3633" s="204" t="s">
        <v>14967</v>
      </c>
      <c r="J3633" s="204" t="s">
        <v>6321</v>
      </c>
      <c r="K3633" s="204" t="s">
        <v>6321</v>
      </c>
      <c r="L3633" s="204" t="s">
        <v>6321</v>
      </c>
      <c r="M3633" s="204" t="s">
        <v>831</v>
      </c>
    </row>
    <row r="3634" spans="1:13" ht="45" x14ac:dyDescent="0.25">
      <c r="A3634" s="206" t="s">
        <v>14816</v>
      </c>
      <c r="B3634">
        <v>2178</v>
      </c>
      <c r="C3634" s="207" t="s">
        <v>14813</v>
      </c>
      <c r="D3634" s="208" t="s">
        <v>14814</v>
      </c>
      <c r="E3634" s="206" t="s">
        <v>14815</v>
      </c>
      <c r="F3634" s="209" t="s">
        <v>8858</v>
      </c>
      <c r="G3634" s="209" t="s">
        <v>8859</v>
      </c>
      <c r="H3634" s="209" t="s">
        <v>6439</v>
      </c>
      <c r="I3634" s="209" t="s">
        <v>8859</v>
      </c>
      <c r="J3634" s="209" t="s">
        <v>6321</v>
      </c>
      <c r="K3634" s="209" t="s">
        <v>6321</v>
      </c>
      <c r="L3634" s="209" t="s">
        <v>6321</v>
      </c>
      <c r="M3634" s="209" t="s">
        <v>831</v>
      </c>
    </row>
    <row r="3635" spans="1:13" ht="123.75" x14ac:dyDescent="0.25">
      <c r="A3635" s="206" t="s">
        <v>17259</v>
      </c>
      <c r="B3635">
        <v>2829</v>
      </c>
      <c r="C3635" s="207" t="s">
        <v>17256</v>
      </c>
      <c r="D3635" s="208" t="s">
        <v>17257</v>
      </c>
      <c r="E3635" s="206" t="s">
        <v>17258</v>
      </c>
      <c r="F3635" s="209" t="s">
        <v>7174</v>
      </c>
      <c r="G3635" s="209" t="s">
        <v>7175</v>
      </c>
      <c r="H3635" s="209" t="s">
        <v>6480</v>
      </c>
      <c r="I3635" s="209" t="s">
        <v>7175</v>
      </c>
      <c r="J3635" s="209" t="s">
        <v>6321</v>
      </c>
      <c r="K3635" s="209" t="s">
        <v>6321</v>
      </c>
      <c r="L3635" s="209" t="s">
        <v>6321</v>
      </c>
      <c r="M3635" s="209" t="s">
        <v>831</v>
      </c>
    </row>
    <row r="3636" spans="1:13" ht="270" x14ac:dyDescent="0.25">
      <c r="A3636" s="202" t="s">
        <v>17255</v>
      </c>
      <c r="B3636">
        <v>2828</v>
      </c>
      <c r="C3636" s="203" t="s">
        <v>17252</v>
      </c>
      <c r="D3636" s="205" t="s">
        <v>17253</v>
      </c>
      <c r="E3636" s="202" t="s">
        <v>17254</v>
      </c>
      <c r="F3636" s="204" t="s">
        <v>8356</v>
      </c>
      <c r="G3636" s="204" t="s">
        <v>8357</v>
      </c>
      <c r="H3636" s="204" t="s">
        <v>7039</v>
      </c>
      <c r="I3636" s="204" t="s">
        <v>8358</v>
      </c>
      <c r="J3636" s="204" t="s">
        <v>6321</v>
      </c>
      <c r="K3636" s="204" t="s">
        <v>6321</v>
      </c>
      <c r="L3636" s="204" t="s">
        <v>6321</v>
      </c>
      <c r="M3636" s="204" t="s">
        <v>831</v>
      </c>
    </row>
    <row r="3637" spans="1:13" ht="56.25" x14ac:dyDescent="0.25">
      <c r="A3637" s="202" t="s">
        <v>19608</v>
      </c>
      <c r="B3637">
        <v>3447</v>
      </c>
      <c r="C3637" s="203" t="s">
        <v>19605</v>
      </c>
      <c r="D3637" s="205" t="s">
        <v>19606</v>
      </c>
      <c r="E3637" s="202" t="s">
        <v>19607</v>
      </c>
      <c r="F3637" s="204" t="s">
        <v>6673</v>
      </c>
      <c r="G3637" s="204" t="s">
        <v>6674</v>
      </c>
      <c r="H3637" s="204" t="s">
        <v>6473</v>
      </c>
      <c r="I3637" s="204" t="s">
        <v>6674</v>
      </c>
      <c r="J3637" s="204" t="s">
        <v>6321</v>
      </c>
      <c r="K3637" s="204" t="s">
        <v>6321</v>
      </c>
      <c r="L3637" s="204" t="s">
        <v>6321</v>
      </c>
      <c r="M3637" s="204" t="s">
        <v>831</v>
      </c>
    </row>
    <row r="3638" spans="1:13" ht="33.75" x14ac:dyDescent="0.25">
      <c r="A3638" s="206" t="s">
        <v>16005</v>
      </c>
      <c r="B3638">
        <v>2476</v>
      </c>
      <c r="C3638" s="207" t="s">
        <v>16002</v>
      </c>
      <c r="D3638" s="208" t="s">
        <v>16003</v>
      </c>
      <c r="E3638" s="206" t="s">
        <v>16004</v>
      </c>
      <c r="F3638" s="209" t="s">
        <v>7010</v>
      </c>
      <c r="G3638" s="209" t="s">
        <v>7011</v>
      </c>
      <c r="H3638" s="209" t="s">
        <v>7012</v>
      </c>
      <c r="I3638" s="209" t="s">
        <v>7011</v>
      </c>
      <c r="J3638" s="209" t="s">
        <v>6321</v>
      </c>
      <c r="K3638" s="209" t="s">
        <v>6321</v>
      </c>
      <c r="L3638" s="209" t="s">
        <v>6321</v>
      </c>
      <c r="M3638" s="209" t="s">
        <v>6363</v>
      </c>
    </row>
    <row r="3639" spans="1:13" ht="33.75" x14ac:dyDescent="0.25">
      <c r="A3639" s="202" t="s">
        <v>13015</v>
      </c>
      <c r="B3639">
        <v>1688</v>
      </c>
      <c r="C3639" s="203" t="s">
        <v>13012</v>
      </c>
      <c r="D3639" s="205" t="s">
        <v>13013</v>
      </c>
      <c r="E3639" s="202" t="s">
        <v>13014</v>
      </c>
      <c r="F3639" s="204" t="s">
        <v>6673</v>
      </c>
      <c r="G3639" s="204" t="s">
        <v>6674</v>
      </c>
      <c r="H3639" s="204" t="s">
        <v>6473</v>
      </c>
      <c r="I3639" s="204" t="s">
        <v>6674</v>
      </c>
      <c r="J3639" s="204" t="s">
        <v>6321</v>
      </c>
      <c r="K3639" s="204" t="s">
        <v>6321</v>
      </c>
      <c r="L3639" s="204" t="s">
        <v>6321</v>
      </c>
      <c r="M3639" s="204" t="s">
        <v>831</v>
      </c>
    </row>
    <row r="3640" spans="1:13" ht="56.25" x14ac:dyDescent="0.25">
      <c r="A3640" s="202" t="s">
        <v>6321</v>
      </c>
      <c r="B3640">
        <v>2243</v>
      </c>
      <c r="C3640" s="203" t="s">
        <v>15068</v>
      </c>
      <c r="D3640" s="205" t="s">
        <v>15069</v>
      </c>
      <c r="E3640" s="202" t="s">
        <v>15070</v>
      </c>
      <c r="F3640" s="204" t="s">
        <v>7561</v>
      </c>
      <c r="G3640" s="204" t="s">
        <v>7562</v>
      </c>
      <c r="H3640" s="204" t="s">
        <v>7039</v>
      </c>
      <c r="I3640" s="204" t="s">
        <v>7563</v>
      </c>
      <c r="J3640" s="204" t="s">
        <v>6321</v>
      </c>
      <c r="K3640" s="204" t="s">
        <v>6321</v>
      </c>
      <c r="L3640" s="204" t="s">
        <v>6321</v>
      </c>
      <c r="M3640" s="204" t="s">
        <v>831</v>
      </c>
    </row>
    <row r="3641" spans="1:13" ht="90" x14ac:dyDescent="0.25">
      <c r="A3641" s="206"/>
      <c r="B3641">
        <v>3134</v>
      </c>
      <c r="C3641" s="207" t="s">
        <v>18332</v>
      </c>
      <c r="D3641" s="208" t="s">
        <v>18333</v>
      </c>
      <c r="E3641" s="206" t="s">
        <v>18334</v>
      </c>
      <c r="F3641" s="209" t="s">
        <v>18335</v>
      </c>
      <c r="G3641" s="209" t="s">
        <v>18336</v>
      </c>
      <c r="H3641" s="209" t="s">
        <v>6473</v>
      </c>
      <c r="I3641" s="209" t="s">
        <v>18336</v>
      </c>
      <c r="J3641" s="209" t="s">
        <v>6321</v>
      </c>
      <c r="K3641" s="209" t="s">
        <v>6321</v>
      </c>
      <c r="L3641" s="209" t="s">
        <v>6321</v>
      </c>
      <c r="M3641" s="209" t="s">
        <v>6363</v>
      </c>
    </row>
    <row r="3642" spans="1:13" ht="45" x14ac:dyDescent="0.25">
      <c r="A3642" s="202" t="s">
        <v>9054</v>
      </c>
      <c r="B3642">
        <v>581</v>
      </c>
      <c r="C3642" s="203" t="s">
        <v>9051</v>
      </c>
      <c r="D3642" s="205" t="s">
        <v>9052</v>
      </c>
      <c r="E3642" s="202" t="s">
        <v>9053</v>
      </c>
      <c r="F3642" s="204" t="s">
        <v>9055</v>
      </c>
      <c r="G3642" s="204" t="s">
        <v>9056</v>
      </c>
      <c r="H3642" s="204" t="s">
        <v>6480</v>
      </c>
      <c r="I3642" s="204" t="s">
        <v>9056</v>
      </c>
      <c r="J3642" s="204" t="s">
        <v>6321</v>
      </c>
      <c r="K3642" s="204" t="s">
        <v>6321</v>
      </c>
      <c r="L3642" s="204" t="s">
        <v>6321</v>
      </c>
      <c r="M3642" s="204" t="s">
        <v>831</v>
      </c>
    </row>
    <row r="3643" spans="1:13" ht="45" x14ac:dyDescent="0.25">
      <c r="A3643" s="206" t="s">
        <v>14423</v>
      </c>
      <c r="B3643">
        <v>2075</v>
      </c>
      <c r="C3643" s="207" t="s">
        <v>14420</v>
      </c>
      <c r="D3643" s="208" t="s">
        <v>14421</v>
      </c>
      <c r="E3643" s="206" t="s">
        <v>14422</v>
      </c>
      <c r="F3643" s="209" t="s">
        <v>7432</v>
      </c>
      <c r="G3643" s="209" t="s">
        <v>7433</v>
      </c>
      <c r="H3643" s="209" t="s">
        <v>6439</v>
      </c>
      <c r="I3643" s="209" t="s">
        <v>7433</v>
      </c>
      <c r="J3643" s="209" t="s">
        <v>6321</v>
      </c>
      <c r="K3643" s="209" t="s">
        <v>6321</v>
      </c>
      <c r="L3643" s="209" t="s">
        <v>6321</v>
      </c>
      <c r="M3643" s="209" t="s">
        <v>831</v>
      </c>
    </row>
    <row r="3644" spans="1:13" ht="56.25" x14ac:dyDescent="0.25">
      <c r="A3644" s="206" t="s">
        <v>19562</v>
      </c>
      <c r="B3644">
        <v>3436</v>
      </c>
      <c r="C3644" s="207" t="s">
        <v>19559</v>
      </c>
      <c r="D3644" s="208" t="s">
        <v>19560</v>
      </c>
      <c r="E3644" s="206" t="s">
        <v>19561</v>
      </c>
      <c r="F3644" s="209" t="s">
        <v>19563</v>
      </c>
      <c r="G3644" s="209" t="s">
        <v>19564</v>
      </c>
      <c r="H3644" s="209" t="s">
        <v>6375</v>
      </c>
      <c r="I3644" s="209" t="s">
        <v>19564</v>
      </c>
      <c r="J3644" s="209" t="s">
        <v>6321</v>
      </c>
      <c r="K3644" s="209" t="s">
        <v>6321</v>
      </c>
      <c r="L3644" s="209" t="s">
        <v>6321</v>
      </c>
      <c r="M3644" s="209" t="s">
        <v>831</v>
      </c>
    </row>
    <row r="3645" spans="1:13" ht="67.5" x14ac:dyDescent="0.25">
      <c r="A3645" s="202" t="s">
        <v>6321</v>
      </c>
      <c r="B3645">
        <v>4641</v>
      </c>
      <c r="C3645" s="203" t="s">
        <v>23962</v>
      </c>
      <c r="D3645" s="205" t="s">
        <v>23963</v>
      </c>
      <c r="E3645" s="202" t="s">
        <v>23964</v>
      </c>
      <c r="F3645" s="204" t="s">
        <v>13048</v>
      </c>
      <c r="G3645" s="204" t="s">
        <v>13049</v>
      </c>
      <c r="H3645" s="204" t="s">
        <v>6473</v>
      </c>
      <c r="I3645" s="204" t="s">
        <v>13050</v>
      </c>
      <c r="J3645" s="204" t="s">
        <v>6321</v>
      </c>
      <c r="K3645" s="204" t="s">
        <v>6321</v>
      </c>
      <c r="L3645" s="204" t="s">
        <v>6321</v>
      </c>
      <c r="M3645" s="204" t="s">
        <v>831</v>
      </c>
    </row>
    <row r="3646" spans="1:13" ht="90" x14ac:dyDescent="0.25">
      <c r="A3646" s="202"/>
      <c r="B3646">
        <v>1706</v>
      </c>
      <c r="C3646" s="203" t="s">
        <v>13090</v>
      </c>
      <c r="D3646" s="205" t="s">
        <v>13091</v>
      </c>
      <c r="E3646" s="202" t="s">
        <v>13092</v>
      </c>
      <c r="F3646" s="204" t="s">
        <v>6484</v>
      </c>
      <c r="G3646" s="204" t="s">
        <v>6485</v>
      </c>
      <c r="H3646" s="204" t="s">
        <v>6486</v>
      </c>
      <c r="I3646" s="204" t="s">
        <v>6485</v>
      </c>
      <c r="J3646" s="204" t="s">
        <v>6321</v>
      </c>
      <c r="K3646" s="204" t="s">
        <v>6321</v>
      </c>
      <c r="L3646" s="204" t="s">
        <v>6321</v>
      </c>
      <c r="M3646" s="204" t="s">
        <v>6363</v>
      </c>
    </row>
    <row r="3647" spans="1:13" ht="337.5" x14ac:dyDescent="0.25">
      <c r="A3647" s="206" t="s">
        <v>6321</v>
      </c>
      <c r="B3647">
        <v>1381</v>
      </c>
      <c r="C3647" s="207" t="s">
        <v>11852</v>
      </c>
      <c r="D3647" s="208" t="s">
        <v>11853</v>
      </c>
      <c r="E3647" s="206" t="s">
        <v>11854</v>
      </c>
      <c r="F3647" s="209" t="s">
        <v>11855</v>
      </c>
      <c r="G3647" s="209" t="s">
        <v>11856</v>
      </c>
      <c r="H3647" s="209" t="s">
        <v>6998</v>
      </c>
      <c r="I3647" s="209" t="s">
        <v>11856</v>
      </c>
      <c r="J3647" s="209" t="s">
        <v>6321</v>
      </c>
      <c r="K3647" s="209" t="s">
        <v>6321</v>
      </c>
      <c r="L3647" s="209" t="s">
        <v>6321</v>
      </c>
      <c r="M3647" s="209" t="s">
        <v>831</v>
      </c>
    </row>
    <row r="3648" spans="1:13" ht="33.75" x14ac:dyDescent="0.25">
      <c r="A3648" s="206" t="s">
        <v>15074</v>
      </c>
      <c r="B3648">
        <v>2244</v>
      </c>
      <c r="C3648" s="207" t="s">
        <v>15071</v>
      </c>
      <c r="D3648" s="208" t="s">
        <v>15072</v>
      </c>
      <c r="E3648" s="206" t="s">
        <v>15073</v>
      </c>
      <c r="F3648" s="209" t="s">
        <v>6471</v>
      </c>
      <c r="G3648" s="209" t="s">
        <v>6472</v>
      </c>
      <c r="H3648" s="209" t="s">
        <v>6473</v>
      </c>
      <c r="I3648" s="209" t="s">
        <v>6472</v>
      </c>
      <c r="J3648" s="209" t="s">
        <v>6321</v>
      </c>
      <c r="K3648" s="209" t="s">
        <v>6321</v>
      </c>
      <c r="L3648" s="209" t="s">
        <v>6321</v>
      </c>
      <c r="M3648" s="209" t="s">
        <v>831</v>
      </c>
    </row>
    <row r="3649" spans="1:13" ht="56.25" x14ac:dyDescent="0.25">
      <c r="A3649" s="202" t="s">
        <v>20799</v>
      </c>
      <c r="B3649">
        <v>3767</v>
      </c>
      <c r="C3649" s="203" t="s">
        <v>20796</v>
      </c>
      <c r="D3649" s="205" t="s">
        <v>20797</v>
      </c>
      <c r="E3649" s="202" t="s">
        <v>20798</v>
      </c>
      <c r="F3649" s="204" t="s">
        <v>6484</v>
      </c>
      <c r="G3649" s="204" t="s">
        <v>6485</v>
      </c>
      <c r="H3649" s="204" t="s">
        <v>6321</v>
      </c>
      <c r="I3649" s="204" t="s">
        <v>6485</v>
      </c>
      <c r="J3649" s="204" t="s">
        <v>6321</v>
      </c>
      <c r="K3649" s="204" t="s">
        <v>6321</v>
      </c>
      <c r="L3649" s="204" t="s">
        <v>6321</v>
      </c>
      <c r="M3649" s="204" t="s">
        <v>831</v>
      </c>
    </row>
    <row r="3650" spans="1:13" ht="123.75" x14ac:dyDescent="0.25">
      <c r="A3650" s="206" t="s">
        <v>6321</v>
      </c>
      <c r="B3650">
        <v>452</v>
      </c>
      <c r="C3650" s="207" t="s">
        <v>8458</v>
      </c>
      <c r="D3650" s="208" t="s">
        <v>8459</v>
      </c>
      <c r="E3650" s="206" t="s">
        <v>8460</v>
      </c>
      <c r="F3650" s="209" t="s">
        <v>7466</v>
      </c>
      <c r="G3650" s="209" t="s">
        <v>7467</v>
      </c>
      <c r="H3650" s="209" t="s">
        <v>7039</v>
      </c>
      <c r="I3650" s="209" t="s">
        <v>7467</v>
      </c>
      <c r="J3650" s="209" t="s">
        <v>6321</v>
      </c>
      <c r="K3650" s="209" t="s">
        <v>6321</v>
      </c>
      <c r="L3650" s="209" t="s">
        <v>6321</v>
      </c>
      <c r="M3650" s="209" t="s">
        <v>831</v>
      </c>
    </row>
    <row r="3651" spans="1:13" ht="45" x14ac:dyDescent="0.25">
      <c r="A3651" s="202" t="s">
        <v>15293</v>
      </c>
      <c r="B3651">
        <v>2299</v>
      </c>
      <c r="C3651" s="203" t="s">
        <v>15290</v>
      </c>
      <c r="D3651" s="205" t="s">
        <v>15291</v>
      </c>
      <c r="E3651" s="202" t="s">
        <v>15292</v>
      </c>
      <c r="F3651" s="204" t="s">
        <v>6471</v>
      </c>
      <c r="G3651" s="204" t="s">
        <v>6472</v>
      </c>
      <c r="H3651" s="204" t="s">
        <v>6473</v>
      </c>
      <c r="I3651" s="204" t="s">
        <v>6472</v>
      </c>
      <c r="J3651" s="204" t="s">
        <v>6321</v>
      </c>
      <c r="K3651" s="204" t="s">
        <v>6321</v>
      </c>
      <c r="L3651" s="204" t="s">
        <v>6321</v>
      </c>
      <c r="M3651" s="204" t="s">
        <v>831</v>
      </c>
    </row>
    <row r="3652" spans="1:13" ht="135" x14ac:dyDescent="0.25">
      <c r="A3652" s="206" t="s">
        <v>10477</v>
      </c>
      <c r="B3652">
        <v>1052</v>
      </c>
      <c r="C3652" s="207" t="s">
        <v>10474</v>
      </c>
      <c r="D3652" s="208" t="s">
        <v>10475</v>
      </c>
      <c r="E3652" s="206" t="s">
        <v>10476</v>
      </c>
      <c r="F3652" s="209" t="s">
        <v>6471</v>
      </c>
      <c r="G3652" s="209" t="s">
        <v>6472</v>
      </c>
      <c r="H3652" s="209" t="s">
        <v>6473</v>
      </c>
      <c r="I3652" s="209" t="s">
        <v>6472</v>
      </c>
      <c r="J3652" s="209" t="s">
        <v>6321</v>
      </c>
      <c r="K3652" s="209" t="s">
        <v>6321</v>
      </c>
      <c r="L3652" s="209" t="s">
        <v>6321</v>
      </c>
      <c r="M3652" s="209" t="s">
        <v>831</v>
      </c>
    </row>
    <row r="3653" spans="1:13" ht="146.25" x14ac:dyDescent="0.25">
      <c r="A3653" s="202" t="s">
        <v>15130</v>
      </c>
      <c r="B3653">
        <v>2257</v>
      </c>
      <c r="C3653" s="203" t="s">
        <v>15127</v>
      </c>
      <c r="D3653" s="205" t="s">
        <v>15128</v>
      </c>
      <c r="E3653" s="202" t="s">
        <v>15129</v>
      </c>
      <c r="F3653" s="204" t="s">
        <v>7174</v>
      </c>
      <c r="G3653" s="204" t="s">
        <v>7175</v>
      </c>
      <c r="H3653" s="204" t="s">
        <v>6480</v>
      </c>
      <c r="I3653" s="204" t="s">
        <v>7175</v>
      </c>
      <c r="J3653" s="204" t="s">
        <v>6321</v>
      </c>
      <c r="K3653" s="204" t="s">
        <v>6321</v>
      </c>
      <c r="L3653" s="204" t="s">
        <v>6321</v>
      </c>
      <c r="M3653" s="204" t="s">
        <v>831</v>
      </c>
    </row>
    <row r="3654" spans="1:13" ht="33.75" x14ac:dyDescent="0.25">
      <c r="A3654" s="202" t="s">
        <v>19568</v>
      </c>
      <c r="B3654">
        <v>3437</v>
      </c>
      <c r="C3654" s="203" t="s">
        <v>19565</v>
      </c>
      <c r="D3654" s="205" t="s">
        <v>19566</v>
      </c>
      <c r="E3654" s="202" t="s">
        <v>19567</v>
      </c>
      <c r="F3654" s="204" t="s">
        <v>13551</v>
      </c>
      <c r="G3654" s="204" t="s">
        <v>13552</v>
      </c>
      <c r="H3654" s="204" t="s">
        <v>7494</v>
      </c>
      <c r="I3654" s="204" t="s">
        <v>13552</v>
      </c>
      <c r="J3654" s="204" t="s">
        <v>6321</v>
      </c>
      <c r="K3654" s="204" t="s">
        <v>6321</v>
      </c>
      <c r="L3654" s="204" t="s">
        <v>6321</v>
      </c>
      <c r="M3654" s="204" t="s">
        <v>831</v>
      </c>
    </row>
    <row r="3655" spans="1:13" ht="213.75" x14ac:dyDescent="0.25">
      <c r="A3655" s="202" t="s">
        <v>6321</v>
      </c>
      <c r="B3655">
        <v>629</v>
      </c>
      <c r="C3655" s="203" t="s">
        <v>9275</v>
      </c>
      <c r="D3655" s="205" t="s">
        <v>9276</v>
      </c>
      <c r="E3655" s="202" t="s">
        <v>9277</v>
      </c>
      <c r="F3655" s="204" t="s">
        <v>6689</v>
      </c>
      <c r="G3655" s="204" t="s">
        <v>6690</v>
      </c>
      <c r="H3655" s="204" t="s">
        <v>6691</v>
      </c>
      <c r="I3655" s="204" t="s">
        <v>6692</v>
      </c>
      <c r="J3655" s="204" t="s">
        <v>6321</v>
      </c>
      <c r="K3655" s="204" t="s">
        <v>6321</v>
      </c>
      <c r="L3655" s="204" t="s">
        <v>6321</v>
      </c>
      <c r="M3655" s="204" t="s">
        <v>831</v>
      </c>
    </row>
    <row r="3656" spans="1:13" ht="56.25" x14ac:dyDescent="0.25">
      <c r="A3656" s="206" t="s">
        <v>2547</v>
      </c>
      <c r="B3656">
        <v>3838</v>
      </c>
      <c r="C3656" s="207" t="s">
        <v>21083</v>
      </c>
      <c r="D3656" s="208" t="s">
        <v>21084</v>
      </c>
      <c r="E3656" s="206" t="s">
        <v>2549</v>
      </c>
      <c r="F3656" s="209" t="s">
        <v>11066</v>
      </c>
      <c r="G3656" s="209" t="s">
        <v>11067</v>
      </c>
      <c r="H3656" s="209" t="s">
        <v>6691</v>
      </c>
      <c r="I3656" s="209" t="s">
        <v>11068</v>
      </c>
      <c r="J3656" s="209" t="s">
        <v>6321</v>
      </c>
      <c r="K3656" s="209" t="s">
        <v>21085</v>
      </c>
      <c r="L3656" s="209" t="s">
        <v>6321</v>
      </c>
      <c r="M3656" s="209" t="s">
        <v>930</v>
      </c>
    </row>
    <row r="3657" spans="1:13" ht="67.5" x14ac:dyDescent="0.25">
      <c r="A3657" s="206" t="s">
        <v>23984</v>
      </c>
      <c r="B3657">
        <v>4646</v>
      </c>
      <c r="C3657" s="207" t="s">
        <v>23981</v>
      </c>
      <c r="D3657" s="208" t="s">
        <v>23982</v>
      </c>
      <c r="E3657" s="206" t="s">
        <v>23983</v>
      </c>
      <c r="F3657" s="209" t="s">
        <v>23985</v>
      </c>
      <c r="G3657" s="209" t="s">
        <v>23986</v>
      </c>
      <c r="H3657" s="209" t="s">
        <v>7182</v>
      </c>
      <c r="I3657" s="209" t="s">
        <v>23987</v>
      </c>
      <c r="J3657" s="209" t="s">
        <v>6321</v>
      </c>
      <c r="K3657" s="209" t="s">
        <v>6321</v>
      </c>
      <c r="L3657" s="209" t="s">
        <v>6321</v>
      </c>
      <c r="M3657" s="209" t="s">
        <v>831</v>
      </c>
    </row>
    <row r="3658" spans="1:13" ht="191.25" x14ac:dyDescent="0.25">
      <c r="A3658" s="206"/>
      <c r="B3658">
        <v>2893</v>
      </c>
      <c r="C3658" s="207" t="s">
        <v>17478</v>
      </c>
      <c r="D3658" s="208" t="s">
        <v>17479</v>
      </c>
      <c r="E3658" s="206" t="s">
        <v>17480</v>
      </c>
      <c r="F3658" s="209" t="s">
        <v>7010</v>
      </c>
      <c r="G3658" s="209" t="s">
        <v>7011</v>
      </c>
      <c r="H3658" s="209" t="s">
        <v>7012</v>
      </c>
      <c r="I3658" s="209" t="s">
        <v>7011</v>
      </c>
      <c r="J3658" s="209" t="s">
        <v>6321</v>
      </c>
      <c r="K3658" s="209" t="s">
        <v>6321</v>
      </c>
      <c r="L3658" s="209" t="s">
        <v>6321</v>
      </c>
      <c r="M3658" s="209" t="s">
        <v>6363</v>
      </c>
    </row>
    <row r="3659" spans="1:13" ht="56.25" x14ac:dyDescent="0.25">
      <c r="A3659" s="206" t="s">
        <v>10466</v>
      </c>
      <c r="B3659">
        <v>1050</v>
      </c>
      <c r="C3659" s="207" t="s">
        <v>10463</v>
      </c>
      <c r="D3659" s="208" t="s">
        <v>10464</v>
      </c>
      <c r="E3659" s="206" t="s">
        <v>10465</v>
      </c>
      <c r="F3659" s="209" t="s">
        <v>10467</v>
      </c>
      <c r="G3659" s="209" t="s">
        <v>10468</v>
      </c>
      <c r="H3659" s="209" t="s">
        <v>6439</v>
      </c>
      <c r="I3659" s="209" t="s">
        <v>10469</v>
      </c>
      <c r="J3659" s="209" t="s">
        <v>6321</v>
      </c>
      <c r="K3659" s="209" t="s">
        <v>6321</v>
      </c>
      <c r="L3659" s="209" t="s">
        <v>6321</v>
      </c>
      <c r="M3659" s="209" t="s">
        <v>831</v>
      </c>
    </row>
    <row r="3660" spans="1:13" ht="45" x14ac:dyDescent="0.25">
      <c r="A3660" s="202" t="s">
        <v>20759</v>
      </c>
      <c r="B3660">
        <v>3757</v>
      </c>
      <c r="C3660" s="203" t="s">
        <v>20756</v>
      </c>
      <c r="D3660" s="205" t="s">
        <v>20757</v>
      </c>
      <c r="E3660" s="202" t="s">
        <v>20758</v>
      </c>
      <c r="F3660" s="204" t="s">
        <v>6824</v>
      </c>
      <c r="G3660" s="204" t="s">
        <v>6825</v>
      </c>
      <c r="H3660" s="204" t="s">
        <v>6473</v>
      </c>
      <c r="I3660" s="204" t="s">
        <v>6825</v>
      </c>
      <c r="J3660" s="204" t="s">
        <v>6321</v>
      </c>
      <c r="K3660" s="204" t="s">
        <v>6321</v>
      </c>
      <c r="L3660" s="204" t="s">
        <v>6321</v>
      </c>
      <c r="M3660" s="204" t="s">
        <v>831</v>
      </c>
    </row>
    <row r="3661" spans="1:13" ht="123.75" x14ac:dyDescent="0.25">
      <c r="A3661" s="206" t="s">
        <v>6321</v>
      </c>
      <c r="B3661">
        <v>4648</v>
      </c>
      <c r="C3661" s="207" t="s">
        <v>23993</v>
      </c>
      <c r="D3661" s="208" t="s">
        <v>26257</v>
      </c>
      <c r="E3661" s="206" t="s">
        <v>23994</v>
      </c>
      <c r="F3661" s="209" t="s">
        <v>11961</v>
      </c>
      <c r="G3661" s="209" t="s">
        <v>11962</v>
      </c>
      <c r="H3661" s="209" t="s">
        <v>6578</v>
      </c>
      <c r="I3661" s="209" t="s">
        <v>11963</v>
      </c>
      <c r="J3661" s="209" t="s">
        <v>6321</v>
      </c>
      <c r="K3661" s="209" t="s">
        <v>6321</v>
      </c>
      <c r="L3661" s="209" t="s">
        <v>6321</v>
      </c>
      <c r="M3661" s="209" t="s">
        <v>831</v>
      </c>
    </row>
    <row r="3662" spans="1:13" ht="78.75" x14ac:dyDescent="0.25">
      <c r="A3662" s="202"/>
      <c r="B3662">
        <v>2341</v>
      </c>
      <c r="C3662" s="203" t="s">
        <v>15453</v>
      </c>
      <c r="D3662" s="205" t="s">
        <v>15454</v>
      </c>
      <c r="E3662" s="202" t="s">
        <v>15455</v>
      </c>
      <c r="F3662" s="204" t="s">
        <v>15456</v>
      </c>
      <c r="G3662" s="204" t="s">
        <v>15457</v>
      </c>
      <c r="H3662" s="204" t="s">
        <v>9851</v>
      </c>
      <c r="I3662" s="204" t="s">
        <v>15458</v>
      </c>
      <c r="J3662" s="204" t="s">
        <v>6321</v>
      </c>
      <c r="K3662" s="204" t="s">
        <v>6321</v>
      </c>
      <c r="L3662" s="204" t="s">
        <v>6321</v>
      </c>
      <c r="M3662" s="204" t="s">
        <v>6363</v>
      </c>
    </row>
    <row r="3663" spans="1:13" ht="191.25" x14ac:dyDescent="0.25">
      <c r="A3663" s="227" t="s">
        <v>31285</v>
      </c>
      <c r="B3663">
        <v>562</v>
      </c>
      <c r="C3663" s="207" t="s">
        <v>8972</v>
      </c>
      <c r="D3663" s="208" t="s">
        <v>8973</v>
      </c>
      <c r="E3663" s="206" t="s">
        <v>8974</v>
      </c>
      <c r="F3663" s="209" t="s">
        <v>8967</v>
      </c>
      <c r="G3663" s="209" t="s">
        <v>8968</v>
      </c>
      <c r="H3663" s="209" t="s">
        <v>8969</v>
      </c>
      <c r="I3663" s="209" t="s">
        <v>8968</v>
      </c>
      <c r="J3663" s="209" t="s">
        <v>6321</v>
      </c>
      <c r="K3663" s="209" t="s">
        <v>6321</v>
      </c>
      <c r="L3663" s="209" t="s">
        <v>6321</v>
      </c>
      <c r="M3663" s="209" t="s">
        <v>831</v>
      </c>
    </row>
    <row r="3664" spans="1:13" ht="112.5" x14ac:dyDescent="0.25">
      <c r="A3664" s="206" t="s">
        <v>19509</v>
      </c>
      <c r="B3664">
        <v>3421</v>
      </c>
      <c r="C3664" s="207" t="s">
        <v>19506</v>
      </c>
      <c r="D3664" s="208" t="s">
        <v>19507</v>
      </c>
      <c r="E3664" s="206" t="s">
        <v>19508</v>
      </c>
      <c r="F3664" s="209" t="s">
        <v>6884</v>
      </c>
      <c r="G3664" s="209" t="s">
        <v>6885</v>
      </c>
      <c r="H3664" s="209" t="s">
        <v>6886</v>
      </c>
      <c r="I3664" s="209" t="s">
        <v>6885</v>
      </c>
      <c r="J3664" s="209" t="s">
        <v>6321</v>
      </c>
      <c r="K3664" s="209" t="s">
        <v>6321</v>
      </c>
      <c r="L3664" s="209" t="s">
        <v>6321</v>
      </c>
      <c r="M3664" s="209" t="s">
        <v>831</v>
      </c>
    </row>
    <row r="3665" spans="1:13" ht="67.5" x14ac:dyDescent="0.25">
      <c r="A3665" s="202" t="s">
        <v>20740</v>
      </c>
      <c r="B3665">
        <v>3753</v>
      </c>
      <c r="C3665" s="203" t="s">
        <v>20737</v>
      </c>
      <c r="D3665" s="205" t="s">
        <v>20738</v>
      </c>
      <c r="E3665" s="202" t="s">
        <v>20739</v>
      </c>
      <c r="F3665" s="204" t="s">
        <v>6484</v>
      </c>
      <c r="G3665" s="204" t="s">
        <v>6485</v>
      </c>
      <c r="H3665" s="204" t="s">
        <v>6321</v>
      </c>
      <c r="I3665" s="204" t="s">
        <v>6485</v>
      </c>
      <c r="J3665" s="204" t="s">
        <v>6321</v>
      </c>
      <c r="K3665" s="204" t="s">
        <v>6321</v>
      </c>
      <c r="L3665" s="204" t="s">
        <v>6321</v>
      </c>
      <c r="M3665" s="204" t="s">
        <v>831</v>
      </c>
    </row>
    <row r="3666" spans="1:13" ht="56.25" x14ac:dyDescent="0.25">
      <c r="A3666" s="206" t="s">
        <v>19612</v>
      </c>
      <c r="B3666">
        <v>3448</v>
      </c>
      <c r="C3666" s="207" t="s">
        <v>19609</v>
      </c>
      <c r="D3666" s="208" t="s">
        <v>19610</v>
      </c>
      <c r="E3666" s="206" t="s">
        <v>19611</v>
      </c>
      <c r="F3666" s="209" t="s">
        <v>19613</v>
      </c>
      <c r="G3666" s="209" t="s">
        <v>19614</v>
      </c>
      <c r="H3666" s="209" t="s">
        <v>6473</v>
      </c>
      <c r="I3666" s="209" t="s">
        <v>19614</v>
      </c>
      <c r="J3666" s="209" t="s">
        <v>6321</v>
      </c>
      <c r="K3666" s="209" t="s">
        <v>6321</v>
      </c>
      <c r="L3666" s="209" t="s">
        <v>6321</v>
      </c>
      <c r="M3666" s="209" t="s">
        <v>831</v>
      </c>
    </row>
    <row r="3667" spans="1:13" ht="101.25" x14ac:dyDescent="0.25">
      <c r="A3667" s="206" t="s">
        <v>20763</v>
      </c>
      <c r="B3667">
        <v>3758</v>
      </c>
      <c r="C3667" s="207" t="s">
        <v>20760</v>
      </c>
      <c r="D3667" s="208" t="s">
        <v>20761</v>
      </c>
      <c r="E3667" s="206" t="s">
        <v>20762</v>
      </c>
      <c r="F3667" s="209" t="s">
        <v>6484</v>
      </c>
      <c r="G3667" s="209" t="s">
        <v>6485</v>
      </c>
      <c r="H3667" s="209" t="s">
        <v>6321</v>
      </c>
      <c r="I3667" s="209" t="s">
        <v>6485</v>
      </c>
      <c r="J3667" s="209" t="s">
        <v>6321</v>
      </c>
      <c r="K3667" s="209" t="s">
        <v>6321</v>
      </c>
      <c r="L3667" s="209" t="s">
        <v>6321</v>
      </c>
      <c r="M3667" s="209" t="s">
        <v>831</v>
      </c>
    </row>
    <row r="3668" spans="1:13" ht="101.25" x14ac:dyDescent="0.25">
      <c r="A3668" s="202" t="s">
        <v>6459</v>
      </c>
      <c r="B3668">
        <v>28</v>
      </c>
      <c r="C3668" s="203" t="s">
        <v>6456</v>
      </c>
      <c r="D3668" s="205" t="s">
        <v>6457</v>
      </c>
      <c r="E3668" s="202" t="s">
        <v>6458</v>
      </c>
      <c r="F3668" s="204" t="s">
        <v>6437</v>
      </c>
      <c r="G3668" s="204" t="s">
        <v>6438</v>
      </c>
      <c r="H3668" s="204" t="s">
        <v>6439</v>
      </c>
      <c r="I3668" s="204" t="s">
        <v>6440</v>
      </c>
      <c r="J3668" s="204" t="s">
        <v>6321</v>
      </c>
      <c r="K3668" s="204" t="s">
        <v>6321</v>
      </c>
      <c r="L3668" s="204" t="s">
        <v>6321</v>
      </c>
      <c r="M3668" s="204" t="s">
        <v>831</v>
      </c>
    </row>
    <row r="3669" spans="1:13" ht="45" x14ac:dyDescent="0.25">
      <c r="A3669" s="206" t="s">
        <v>6436</v>
      </c>
      <c r="B3669">
        <v>21</v>
      </c>
      <c r="C3669" s="207" t="s">
        <v>6433</v>
      </c>
      <c r="D3669" s="208" t="s">
        <v>6434</v>
      </c>
      <c r="E3669" s="206" t="s">
        <v>6435</v>
      </c>
      <c r="F3669" s="209" t="s">
        <v>6437</v>
      </c>
      <c r="G3669" s="209" t="s">
        <v>6438</v>
      </c>
      <c r="H3669" s="209" t="s">
        <v>6439</v>
      </c>
      <c r="I3669" s="209" t="s">
        <v>6440</v>
      </c>
      <c r="J3669" s="209" t="s">
        <v>6321</v>
      </c>
      <c r="K3669" s="209" t="s">
        <v>6321</v>
      </c>
      <c r="L3669" s="209" t="s">
        <v>6321</v>
      </c>
      <c r="M3669" s="209" t="s">
        <v>831</v>
      </c>
    </row>
    <row r="3670" spans="1:13" ht="45" x14ac:dyDescent="0.25">
      <c r="A3670" s="206" t="s">
        <v>15134</v>
      </c>
      <c r="B3670">
        <v>2258</v>
      </c>
      <c r="C3670" s="207" t="s">
        <v>15131</v>
      </c>
      <c r="D3670" s="208" t="s">
        <v>15132</v>
      </c>
      <c r="E3670" s="206" t="s">
        <v>15133</v>
      </c>
      <c r="F3670" s="209" t="s">
        <v>8465</v>
      </c>
      <c r="G3670" s="209" t="s">
        <v>8466</v>
      </c>
      <c r="H3670" s="209" t="s">
        <v>6473</v>
      </c>
      <c r="I3670" s="209" t="s">
        <v>8466</v>
      </c>
      <c r="J3670" s="209" t="s">
        <v>6321</v>
      </c>
      <c r="K3670" s="209" t="s">
        <v>6321</v>
      </c>
      <c r="L3670" s="209" t="s">
        <v>6321</v>
      </c>
      <c r="M3670" s="209" t="s">
        <v>831</v>
      </c>
    </row>
    <row r="3671" spans="1:13" ht="56.25" x14ac:dyDescent="0.25">
      <c r="A3671" s="202" t="s">
        <v>19618</v>
      </c>
      <c r="B3671">
        <v>3449</v>
      </c>
      <c r="C3671" s="203" t="s">
        <v>19615</v>
      </c>
      <c r="D3671" s="205" t="s">
        <v>19616</v>
      </c>
      <c r="E3671" s="202" t="s">
        <v>19617</v>
      </c>
      <c r="F3671" s="204" t="s">
        <v>7003</v>
      </c>
      <c r="G3671" s="204" t="s">
        <v>7004</v>
      </c>
      <c r="H3671" s="204" t="s">
        <v>6447</v>
      </c>
      <c r="I3671" s="204" t="s">
        <v>7004</v>
      </c>
      <c r="J3671" s="204" t="s">
        <v>6321</v>
      </c>
      <c r="K3671" s="204" t="s">
        <v>6321</v>
      </c>
      <c r="L3671" s="204" t="s">
        <v>6321</v>
      </c>
      <c r="M3671" s="204" t="s">
        <v>831</v>
      </c>
    </row>
    <row r="3672" spans="1:13" ht="90" x14ac:dyDescent="0.25">
      <c r="A3672" s="202" t="s">
        <v>15138</v>
      </c>
      <c r="B3672">
        <v>2259</v>
      </c>
      <c r="C3672" s="203" t="s">
        <v>15135</v>
      </c>
      <c r="D3672" s="205" t="s">
        <v>15136</v>
      </c>
      <c r="E3672" s="202" t="s">
        <v>15137</v>
      </c>
      <c r="F3672" s="204" t="s">
        <v>8720</v>
      </c>
      <c r="G3672" s="204" t="s">
        <v>8721</v>
      </c>
      <c r="H3672" s="204" t="s">
        <v>6886</v>
      </c>
      <c r="I3672" s="204" t="s">
        <v>8721</v>
      </c>
      <c r="J3672" s="204" t="s">
        <v>6321</v>
      </c>
      <c r="K3672" s="204" t="s">
        <v>6321</v>
      </c>
      <c r="L3672" s="204" t="s">
        <v>6321</v>
      </c>
      <c r="M3672" s="204" t="s">
        <v>831</v>
      </c>
    </row>
    <row r="3673" spans="1:13" ht="33.75" x14ac:dyDescent="0.25">
      <c r="A3673" s="206" t="s">
        <v>18253</v>
      </c>
      <c r="B3673">
        <v>3111</v>
      </c>
      <c r="C3673" s="207" t="s">
        <v>18250</v>
      </c>
      <c r="D3673" s="208" t="s">
        <v>18251</v>
      </c>
      <c r="E3673" s="206" t="s">
        <v>18252</v>
      </c>
      <c r="F3673" s="209" t="s">
        <v>9220</v>
      </c>
      <c r="G3673" s="209" t="s">
        <v>9221</v>
      </c>
      <c r="H3673" s="209" t="s">
        <v>7494</v>
      </c>
      <c r="I3673" s="209" t="s">
        <v>9221</v>
      </c>
      <c r="J3673" s="209" t="s">
        <v>6321</v>
      </c>
      <c r="K3673" s="209" t="s">
        <v>6321</v>
      </c>
      <c r="L3673" s="209" t="s">
        <v>6321</v>
      </c>
      <c r="M3673" s="209" t="s">
        <v>831</v>
      </c>
    </row>
    <row r="3674" spans="1:13" ht="90" x14ac:dyDescent="0.25">
      <c r="A3674" s="202" t="s">
        <v>6321</v>
      </c>
      <c r="B3674">
        <v>623</v>
      </c>
      <c r="C3674" s="203" t="s">
        <v>9255</v>
      </c>
      <c r="D3674" s="205" t="s">
        <v>9256</v>
      </c>
      <c r="E3674" s="202" t="s">
        <v>9257</v>
      </c>
      <c r="F3674" s="204" t="s">
        <v>7581</v>
      </c>
      <c r="G3674" s="204" t="s">
        <v>7582</v>
      </c>
      <c r="H3674" s="204" t="s">
        <v>6473</v>
      </c>
      <c r="I3674" s="204" t="s">
        <v>7582</v>
      </c>
      <c r="J3674" s="204" t="s">
        <v>6321</v>
      </c>
      <c r="K3674" s="204" t="s">
        <v>6321</v>
      </c>
      <c r="L3674" s="204" t="s">
        <v>6321</v>
      </c>
      <c r="M3674" s="204" t="s">
        <v>831</v>
      </c>
    </row>
    <row r="3675" spans="1:13" ht="168.75" x14ac:dyDescent="0.25">
      <c r="A3675" s="202" t="s">
        <v>17285</v>
      </c>
      <c r="B3675">
        <v>2836</v>
      </c>
      <c r="C3675" s="203" t="s">
        <v>17282</v>
      </c>
      <c r="D3675" s="205" t="s">
        <v>17283</v>
      </c>
      <c r="E3675" s="202" t="s">
        <v>17284</v>
      </c>
      <c r="F3675" s="204" t="s">
        <v>17286</v>
      </c>
      <c r="G3675" s="204" t="s">
        <v>17287</v>
      </c>
      <c r="H3675" s="204" t="s">
        <v>10168</v>
      </c>
      <c r="I3675" s="204" t="s">
        <v>17287</v>
      </c>
      <c r="J3675" s="204" t="s">
        <v>6321</v>
      </c>
      <c r="K3675" s="204" t="s">
        <v>6321</v>
      </c>
      <c r="L3675" s="204" t="s">
        <v>6321</v>
      </c>
      <c r="M3675" s="204" t="s">
        <v>831</v>
      </c>
    </row>
    <row r="3676" spans="1:13" ht="33.75" x14ac:dyDescent="0.25">
      <c r="A3676" s="206" t="s">
        <v>19572</v>
      </c>
      <c r="B3676">
        <v>3438</v>
      </c>
      <c r="C3676" s="207" t="s">
        <v>19569</v>
      </c>
      <c r="D3676" s="208" t="s">
        <v>19570</v>
      </c>
      <c r="E3676" s="206" t="s">
        <v>19571</v>
      </c>
      <c r="F3676" s="209" t="s">
        <v>7581</v>
      </c>
      <c r="G3676" s="209" t="s">
        <v>7582</v>
      </c>
      <c r="H3676" s="209" t="s">
        <v>6473</v>
      </c>
      <c r="I3676" s="209" t="s">
        <v>7582</v>
      </c>
      <c r="J3676" s="209" t="s">
        <v>6321</v>
      </c>
      <c r="K3676" s="209" t="s">
        <v>6321</v>
      </c>
      <c r="L3676" s="209" t="s">
        <v>6321</v>
      </c>
      <c r="M3676" s="209" t="s">
        <v>831</v>
      </c>
    </row>
    <row r="3677" spans="1:13" ht="33.75" x14ac:dyDescent="0.25">
      <c r="A3677" s="202" t="s">
        <v>18249</v>
      </c>
      <c r="B3677">
        <v>3110</v>
      </c>
      <c r="C3677" s="203" t="s">
        <v>18247</v>
      </c>
      <c r="D3677" s="205" t="s">
        <v>18248</v>
      </c>
      <c r="E3677" s="202" t="s">
        <v>25922</v>
      </c>
      <c r="F3677" s="204" t="s">
        <v>9220</v>
      </c>
      <c r="G3677" s="204" t="s">
        <v>9221</v>
      </c>
      <c r="H3677" s="204" t="s">
        <v>7494</v>
      </c>
      <c r="I3677" s="204" t="s">
        <v>9221</v>
      </c>
      <c r="J3677" s="204" t="s">
        <v>6321</v>
      </c>
      <c r="K3677" s="204" t="s">
        <v>6321</v>
      </c>
      <c r="L3677" s="204" t="s">
        <v>6321</v>
      </c>
      <c r="M3677" s="204" t="s">
        <v>831</v>
      </c>
    </row>
    <row r="3678" spans="1:13" ht="123.75" x14ac:dyDescent="0.25">
      <c r="A3678" s="202" t="s">
        <v>19872</v>
      </c>
      <c r="B3678">
        <v>3510</v>
      </c>
      <c r="C3678" s="203" t="s">
        <v>19869</v>
      </c>
      <c r="D3678" s="205" t="s">
        <v>19870</v>
      </c>
      <c r="E3678" s="202" t="s">
        <v>19871</v>
      </c>
      <c r="F3678" s="204" t="s">
        <v>6471</v>
      </c>
      <c r="G3678" s="204" t="s">
        <v>6472</v>
      </c>
      <c r="H3678" s="204" t="s">
        <v>6473</v>
      </c>
      <c r="I3678" s="204" t="s">
        <v>6472</v>
      </c>
      <c r="J3678" s="204" t="s">
        <v>6321</v>
      </c>
      <c r="K3678" s="204" t="s">
        <v>6321</v>
      </c>
      <c r="L3678" s="204" t="s">
        <v>6321</v>
      </c>
      <c r="M3678" s="204" t="s">
        <v>6363</v>
      </c>
    </row>
    <row r="3679" spans="1:13" ht="123.75" x14ac:dyDescent="0.25">
      <c r="A3679" s="206" t="s">
        <v>19872</v>
      </c>
      <c r="B3679">
        <v>3511</v>
      </c>
      <c r="C3679" s="207" t="s">
        <v>19873</v>
      </c>
      <c r="D3679" s="208" t="s">
        <v>19874</v>
      </c>
      <c r="E3679" s="206" t="s">
        <v>19871</v>
      </c>
      <c r="F3679" s="209" t="s">
        <v>19875</v>
      </c>
      <c r="G3679" s="209" t="s">
        <v>19876</v>
      </c>
      <c r="H3679" s="209" t="s">
        <v>7479</v>
      </c>
      <c r="I3679" s="209" t="s">
        <v>19876</v>
      </c>
      <c r="J3679" s="209" t="s">
        <v>6321</v>
      </c>
      <c r="K3679" s="209" t="s">
        <v>6321</v>
      </c>
      <c r="L3679" s="209" t="s">
        <v>6321</v>
      </c>
      <c r="M3679" s="209" t="s">
        <v>6363</v>
      </c>
    </row>
    <row r="3680" spans="1:13" ht="135" x14ac:dyDescent="0.25">
      <c r="A3680" s="206"/>
      <c r="B3680">
        <v>3521</v>
      </c>
      <c r="C3680" s="207" t="s">
        <v>19915</v>
      </c>
      <c r="D3680" s="208" t="s">
        <v>19916</v>
      </c>
      <c r="E3680" s="206" t="s">
        <v>19917</v>
      </c>
      <c r="F3680" s="209" t="s">
        <v>7581</v>
      </c>
      <c r="G3680" s="209" t="s">
        <v>7582</v>
      </c>
      <c r="H3680" s="209" t="s">
        <v>6473</v>
      </c>
      <c r="I3680" s="209" t="s">
        <v>7582</v>
      </c>
      <c r="J3680" s="209" t="s">
        <v>6321</v>
      </c>
      <c r="K3680" s="209" t="s">
        <v>6321</v>
      </c>
      <c r="L3680" s="209" t="s">
        <v>6321</v>
      </c>
      <c r="M3680" s="209" t="s">
        <v>6363</v>
      </c>
    </row>
    <row r="3681" spans="1:13" ht="45" x14ac:dyDescent="0.25">
      <c r="A3681" s="202" t="s">
        <v>19513</v>
      </c>
      <c r="B3681">
        <v>3422</v>
      </c>
      <c r="C3681" s="203" t="s">
        <v>19510</v>
      </c>
      <c r="D3681" s="205" t="s">
        <v>19511</v>
      </c>
      <c r="E3681" s="202" t="s">
        <v>19512</v>
      </c>
      <c r="F3681" s="204" t="s">
        <v>8465</v>
      </c>
      <c r="G3681" s="204" t="s">
        <v>8466</v>
      </c>
      <c r="H3681" s="204" t="s">
        <v>6473</v>
      </c>
      <c r="I3681" s="204" t="s">
        <v>8466</v>
      </c>
      <c r="J3681" s="204" t="s">
        <v>6321</v>
      </c>
      <c r="K3681" s="204" t="s">
        <v>6321</v>
      </c>
      <c r="L3681" s="204" t="s">
        <v>6321</v>
      </c>
      <c r="M3681" s="204" t="s">
        <v>831</v>
      </c>
    </row>
    <row r="3682" spans="1:13" ht="45" x14ac:dyDescent="0.25">
      <c r="A3682" s="206" t="s">
        <v>20952</v>
      </c>
      <c r="B3682">
        <v>3804</v>
      </c>
      <c r="C3682" s="207" t="s">
        <v>20949</v>
      </c>
      <c r="D3682" s="208" t="s">
        <v>20950</v>
      </c>
      <c r="E3682" s="206" t="s">
        <v>20951</v>
      </c>
      <c r="F3682" s="209" t="s">
        <v>8771</v>
      </c>
      <c r="G3682" s="209" t="s">
        <v>8772</v>
      </c>
      <c r="H3682" s="209" t="s">
        <v>6473</v>
      </c>
      <c r="I3682" s="209" t="s">
        <v>8772</v>
      </c>
      <c r="J3682" s="209" t="s">
        <v>6321</v>
      </c>
      <c r="K3682" s="209" t="s">
        <v>6321</v>
      </c>
      <c r="L3682" s="209" t="s">
        <v>6321</v>
      </c>
      <c r="M3682" s="209" t="s">
        <v>6363</v>
      </c>
    </row>
    <row r="3683" spans="1:13" ht="45" x14ac:dyDescent="0.25">
      <c r="A3683" s="206" t="s">
        <v>15297</v>
      </c>
      <c r="B3683">
        <v>2300</v>
      </c>
      <c r="C3683" s="207" t="s">
        <v>15294</v>
      </c>
      <c r="D3683" s="208" t="s">
        <v>15295</v>
      </c>
      <c r="E3683" s="206" t="s">
        <v>15296</v>
      </c>
      <c r="F3683" s="209" t="s">
        <v>6484</v>
      </c>
      <c r="G3683" s="209" t="s">
        <v>6485</v>
      </c>
      <c r="H3683" s="209" t="s">
        <v>6321</v>
      </c>
      <c r="I3683" s="209" t="s">
        <v>6485</v>
      </c>
      <c r="J3683" s="209" t="s">
        <v>6321</v>
      </c>
      <c r="K3683" s="209" t="s">
        <v>6321</v>
      </c>
      <c r="L3683" s="209" t="s">
        <v>6321</v>
      </c>
      <c r="M3683" s="209" t="s">
        <v>831</v>
      </c>
    </row>
    <row r="3684" spans="1:13" ht="45" x14ac:dyDescent="0.25">
      <c r="A3684" s="202" t="s">
        <v>19576</v>
      </c>
      <c r="B3684">
        <v>3439</v>
      </c>
      <c r="C3684" s="203" t="s">
        <v>19573</v>
      </c>
      <c r="D3684" s="205" t="s">
        <v>19574</v>
      </c>
      <c r="E3684" s="202" t="s">
        <v>19575</v>
      </c>
      <c r="F3684" s="204" t="s">
        <v>6766</v>
      </c>
      <c r="G3684" s="204" t="s">
        <v>6767</v>
      </c>
      <c r="H3684" s="204" t="s">
        <v>6439</v>
      </c>
      <c r="I3684" s="204" t="s">
        <v>6768</v>
      </c>
      <c r="J3684" s="204" t="s">
        <v>6321</v>
      </c>
      <c r="K3684" s="204" t="s">
        <v>6321</v>
      </c>
      <c r="L3684" s="204" t="s">
        <v>6321</v>
      </c>
      <c r="M3684" s="204" t="s">
        <v>831</v>
      </c>
    </row>
    <row r="3685" spans="1:13" ht="90" x14ac:dyDescent="0.25">
      <c r="A3685" s="202" t="s">
        <v>12062</v>
      </c>
      <c r="B3685">
        <v>1434</v>
      </c>
      <c r="C3685" s="203" t="s">
        <v>12059</v>
      </c>
      <c r="D3685" s="205" t="s">
        <v>12060</v>
      </c>
      <c r="E3685" s="202" t="s">
        <v>12061</v>
      </c>
      <c r="F3685" s="204" t="s">
        <v>12063</v>
      </c>
      <c r="G3685" s="204" t="s">
        <v>12064</v>
      </c>
      <c r="H3685" s="204" t="s">
        <v>12065</v>
      </c>
      <c r="I3685" s="204" t="s">
        <v>12066</v>
      </c>
      <c r="J3685" s="204" t="s">
        <v>6321</v>
      </c>
      <c r="K3685" s="204" t="s">
        <v>6321</v>
      </c>
      <c r="L3685" s="204" t="s">
        <v>6321</v>
      </c>
      <c r="M3685" s="204" t="s">
        <v>6363</v>
      </c>
    </row>
    <row r="3686" spans="1:13" ht="123.75" x14ac:dyDescent="0.25">
      <c r="A3686" s="206" t="s">
        <v>17251</v>
      </c>
      <c r="B3686">
        <v>2827</v>
      </c>
      <c r="C3686" s="207" t="s">
        <v>17248</v>
      </c>
      <c r="D3686" s="208" t="s">
        <v>17249</v>
      </c>
      <c r="E3686" s="206" t="s">
        <v>17250</v>
      </c>
      <c r="F3686" s="209" t="s">
        <v>8720</v>
      </c>
      <c r="G3686" s="209" t="s">
        <v>8721</v>
      </c>
      <c r="H3686" s="209" t="s">
        <v>6886</v>
      </c>
      <c r="I3686" s="209" t="s">
        <v>8721</v>
      </c>
      <c r="J3686" s="209" t="s">
        <v>6321</v>
      </c>
      <c r="K3686" s="209" t="s">
        <v>6321</v>
      </c>
      <c r="L3686" s="209" t="s">
        <v>6321</v>
      </c>
      <c r="M3686" s="209" t="s">
        <v>831</v>
      </c>
    </row>
    <row r="3687" spans="1:13" ht="67.5" x14ac:dyDescent="0.25">
      <c r="A3687" s="206" t="s">
        <v>6321</v>
      </c>
      <c r="B3687">
        <v>548</v>
      </c>
      <c r="C3687" s="207" t="s">
        <v>8910</v>
      </c>
      <c r="D3687" s="208" t="s">
        <v>8911</v>
      </c>
      <c r="E3687" s="206" t="s">
        <v>8912</v>
      </c>
      <c r="F3687" s="209" t="s">
        <v>8913</v>
      </c>
      <c r="G3687" s="209" t="s">
        <v>8914</v>
      </c>
      <c r="H3687" s="209" t="s">
        <v>6522</v>
      </c>
      <c r="I3687" s="209" t="s">
        <v>8914</v>
      </c>
      <c r="J3687" s="209" t="s">
        <v>6321</v>
      </c>
      <c r="K3687" s="209" t="s">
        <v>6321</v>
      </c>
      <c r="L3687" s="209" t="s">
        <v>6321</v>
      </c>
      <c r="M3687" s="209" t="s">
        <v>831</v>
      </c>
    </row>
    <row r="3688" spans="1:13" ht="33.75" x14ac:dyDescent="0.25">
      <c r="A3688" s="218" t="s">
        <v>31286</v>
      </c>
      <c r="B3688">
        <v>3195</v>
      </c>
      <c r="C3688" s="203" t="s">
        <v>18587</v>
      </c>
      <c r="D3688" s="205" t="s">
        <v>18588</v>
      </c>
      <c r="E3688" s="202" t="s">
        <v>18589</v>
      </c>
      <c r="F3688" s="204" t="s">
        <v>8465</v>
      </c>
      <c r="G3688" s="204" t="s">
        <v>8466</v>
      </c>
      <c r="H3688" s="204" t="s">
        <v>6473</v>
      </c>
      <c r="I3688" s="204" t="s">
        <v>8466</v>
      </c>
      <c r="J3688" s="204" t="s">
        <v>6321</v>
      </c>
      <c r="K3688" s="204" t="s">
        <v>6321</v>
      </c>
      <c r="L3688" s="204" t="s">
        <v>6321</v>
      </c>
      <c r="M3688" s="204" t="s">
        <v>6363</v>
      </c>
    </row>
    <row r="3689" spans="1:13" ht="180" x14ac:dyDescent="0.25">
      <c r="A3689" s="206" t="s">
        <v>19517</v>
      </c>
      <c r="B3689">
        <v>3423</v>
      </c>
      <c r="C3689" s="207" t="s">
        <v>19514</v>
      </c>
      <c r="D3689" s="208" t="s">
        <v>19515</v>
      </c>
      <c r="E3689" s="206" t="s">
        <v>19516</v>
      </c>
      <c r="F3689" s="209" t="s">
        <v>6884</v>
      </c>
      <c r="G3689" s="209" t="s">
        <v>6885</v>
      </c>
      <c r="H3689" s="209" t="s">
        <v>6886</v>
      </c>
      <c r="I3689" s="209" t="s">
        <v>6885</v>
      </c>
      <c r="J3689" s="209" t="s">
        <v>6321</v>
      </c>
      <c r="K3689" s="209" t="s">
        <v>6321</v>
      </c>
      <c r="L3689" s="209" t="s">
        <v>6321</v>
      </c>
      <c r="M3689" s="209" t="s">
        <v>831</v>
      </c>
    </row>
    <row r="3690" spans="1:13" ht="67.5" x14ac:dyDescent="0.25">
      <c r="A3690" s="206" t="s">
        <v>9060</v>
      </c>
      <c r="B3690">
        <v>582</v>
      </c>
      <c r="C3690" s="207" t="s">
        <v>9057</v>
      </c>
      <c r="D3690" s="208" t="s">
        <v>9058</v>
      </c>
      <c r="E3690" s="206" t="s">
        <v>9059</v>
      </c>
      <c r="F3690" s="209" t="s">
        <v>9061</v>
      </c>
      <c r="G3690" s="209" t="s">
        <v>9062</v>
      </c>
      <c r="H3690" s="209" t="s">
        <v>6578</v>
      </c>
      <c r="I3690" s="209" t="s">
        <v>9062</v>
      </c>
      <c r="J3690" s="209" t="s">
        <v>6321</v>
      </c>
      <c r="K3690" s="209" t="s">
        <v>6321</v>
      </c>
      <c r="L3690" s="209" t="s">
        <v>6321</v>
      </c>
      <c r="M3690" s="209" t="s">
        <v>831</v>
      </c>
    </row>
    <row r="3691" spans="1:13" ht="56.25" x14ac:dyDescent="0.25">
      <c r="A3691" s="227" t="s">
        <v>31287</v>
      </c>
      <c r="B3691">
        <v>1751</v>
      </c>
      <c r="C3691" s="207" t="s">
        <v>13293</v>
      </c>
      <c r="D3691" s="208" t="s">
        <v>13294</v>
      </c>
      <c r="E3691" s="206" t="s">
        <v>13295</v>
      </c>
      <c r="F3691" s="209" t="s">
        <v>7319</v>
      </c>
      <c r="G3691" s="209" t="s">
        <v>7320</v>
      </c>
      <c r="H3691" s="209" t="s">
        <v>6473</v>
      </c>
      <c r="I3691" s="209" t="s">
        <v>7320</v>
      </c>
      <c r="J3691" s="209" t="s">
        <v>6321</v>
      </c>
      <c r="K3691" s="209" t="s">
        <v>6321</v>
      </c>
      <c r="L3691" s="209" t="s">
        <v>6321</v>
      </c>
      <c r="M3691" s="209" t="s">
        <v>6363</v>
      </c>
    </row>
    <row r="3692" spans="1:13" ht="45" x14ac:dyDescent="0.25">
      <c r="A3692" s="202" t="s">
        <v>20956</v>
      </c>
      <c r="B3692">
        <v>3805</v>
      </c>
      <c r="C3692" s="203" t="s">
        <v>20953</v>
      </c>
      <c r="D3692" s="205" t="s">
        <v>20954</v>
      </c>
      <c r="E3692" s="202" t="s">
        <v>20955</v>
      </c>
      <c r="F3692" s="204" t="s">
        <v>6471</v>
      </c>
      <c r="G3692" s="204" t="s">
        <v>6472</v>
      </c>
      <c r="H3692" s="204" t="s">
        <v>6473</v>
      </c>
      <c r="I3692" s="204" t="s">
        <v>6472</v>
      </c>
      <c r="J3692" s="204" t="s">
        <v>6321</v>
      </c>
      <c r="K3692" s="204" t="s">
        <v>6321</v>
      </c>
      <c r="L3692" s="204" t="s">
        <v>6321</v>
      </c>
      <c r="M3692" s="204" t="s">
        <v>6363</v>
      </c>
    </row>
    <row r="3693" spans="1:13" ht="67.5" x14ac:dyDescent="0.25">
      <c r="A3693" s="206" t="s">
        <v>11047</v>
      </c>
      <c r="B3693">
        <v>1183</v>
      </c>
      <c r="C3693" s="207" t="s">
        <v>11044</v>
      </c>
      <c r="D3693" s="208" t="s">
        <v>11045</v>
      </c>
      <c r="E3693" s="206" t="s">
        <v>11046</v>
      </c>
      <c r="F3693" s="209" t="s">
        <v>11048</v>
      </c>
      <c r="G3693" s="209" t="s">
        <v>11049</v>
      </c>
      <c r="H3693" s="209" t="s">
        <v>11050</v>
      </c>
      <c r="I3693" s="209" t="s">
        <v>11049</v>
      </c>
      <c r="J3693" s="209" t="s">
        <v>6321</v>
      </c>
      <c r="K3693" s="209" t="s">
        <v>6321</v>
      </c>
      <c r="L3693" s="209" t="s">
        <v>6321</v>
      </c>
      <c r="M3693" s="209" t="s">
        <v>831</v>
      </c>
    </row>
    <row r="3694" spans="1:13" ht="90" x14ac:dyDescent="0.25">
      <c r="A3694" s="206" t="s">
        <v>17291</v>
      </c>
      <c r="B3694">
        <v>2837</v>
      </c>
      <c r="C3694" s="207" t="s">
        <v>17288</v>
      </c>
      <c r="D3694" s="208" t="s">
        <v>17289</v>
      </c>
      <c r="E3694" s="206" t="s">
        <v>17290</v>
      </c>
      <c r="F3694" s="209" t="s">
        <v>13508</v>
      </c>
      <c r="G3694" s="209" t="s">
        <v>13509</v>
      </c>
      <c r="H3694" s="209" t="s">
        <v>6473</v>
      </c>
      <c r="I3694" s="209" t="s">
        <v>13509</v>
      </c>
      <c r="J3694" s="209" t="s">
        <v>6321</v>
      </c>
      <c r="K3694" s="209" t="s">
        <v>6321</v>
      </c>
      <c r="L3694" s="209" t="s">
        <v>6321</v>
      </c>
      <c r="M3694" s="209" t="s">
        <v>6330</v>
      </c>
    </row>
    <row r="3695" spans="1:13" ht="45" x14ac:dyDescent="0.25">
      <c r="A3695" s="206" t="s">
        <v>13058</v>
      </c>
      <c r="B3695">
        <v>1697</v>
      </c>
      <c r="C3695" s="207" t="s">
        <v>13055</v>
      </c>
      <c r="D3695" s="208" t="s">
        <v>13056</v>
      </c>
      <c r="E3695" s="206" t="s">
        <v>13057</v>
      </c>
      <c r="F3695" s="209" t="s">
        <v>12689</v>
      </c>
      <c r="G3695" s="209" t="s">
        <v>12690</v>
      </c>
      <c r="H3695" s="209" t="s">
        <v>6480</v>
      </c>
      <c r="I3695" s="209" t="s">
        <v>12690</v>
      </c>
      <c r="J3695" s="209" t="s">
        <v>6321</v>
      </c>
      <c r="K3695" s="209" t="s">
        <v>6321</v>
      </c>
      <c r="L3695" s="209" t="s">
        <v>6321</v>
      </c>
      <c r="M3695" s="209" t="s">
        <v>831</v>
      </c>
    </row>
    <row r="3696" spans="1:13" ht="67.5" x14ac:dyDescent="0.25">
      <c r="A3696" s="202" t="s">
        <v>15235</v>
      </c>
      <c r="B3696">
        <v>2283</v>
      </c>
      <c r="C3696" s="203" t="s">
        <v>15232</v>
      </c>
      <c r="D3696" s="205" t="s">
        <v>15233</v>
      </c>
      <c r="E3696" s="202" t="s">
        <v>15234</v>
      </c>
      <c r="F3696" s="204" t="s">
        <v>6484</v>
      </c>
      <c r="G3696" s="204" t="s">
        <v>6485</v>
      </c>
      <c r="H3696" s="204" t="s">
        <v>6321</v>
      </c>
      <c r="I3696" s="204" t="s">
        <v>6485</v>
      </c>
      <c r="J3696" s="204" t="s">
        <v>6321</v>
      </c>
      <c r="K3696" s="204" t="s">
        <v>6321</v>
      </c>
      <c r="L3696" s="204" t="s">
        <v>6321</v>
      </c>
      <c r="M3696" s="204" t="s">
        <v>831</v>
      </c>
    </row>
    <row r="3697" spans="1:13" ht="56.25" x14ac:dyDescent="0.25">
      <c r="A3697" s="206" t="s">
        <v>8420</v>
      </c>
      <c r="B3697">
        <v>444</v>
      </c>
      <c r="C3697" s="207" t="s">
        <v>8417</v>
      </c>
      <c r="D3697" s="208" t="s">
        <v>8418</v>
      </c>
      <c r="E3697" s="206" t="s">
        <v>8419</v>
      </c>
      <c r="F3697" s="209" t="s">
        <v>8421</v>
      </c>
      <c r="G3697" s="209" t="s">
        <v>8422</v>
      </c>
      <c r="H3697" s="209" t="s">
        <v>6746</v>
      </c>
      <c r="I3697" s="209" t="s">
        <v>8422</v>
      </c>
      <c r="J3697" s="209" t="s">
        <v>6321</v>
      </c>
      <c r="K3697" s="209" t="s">
        <v>6321</v>
      </c>
      <c r="L3697" s="209" t="s">
        <v>6321</v>
      </c>
      <c r="M3697" s="209" t="s">
        <v>831</v>
      </c>
    </row>
    <row r="3698" spans="1:13" ht="33.75" x14ac:dyDescent="0.25">
      <c r="A3698" s="206" t="s">
        <v>13019</v>
      </c>
      <c r="B3698">
        <v>1689</v>
      </c>
      <c r="C3698" s="207" t="s">
        <v>13016</v>
      </c>
      <c r="D3698" s="208" t="s">
        <v>13017</v>
      </c>
      <c r="E3698" s="206" t="s">
        <v>13018</v>
      </c>
      <c r="F3698" s="209" t="s">
        <v>7174</v>
      </c>
      <c r="G3698" s="209" t="s">
        <v>7175</v>
      </c>
      <c r="H3698" s="209" t="s">
        <v>6480</v>
      </c>
      <c r="I3698" s="209" t="s">
        <v>7175</v>
      </c>
      <c r="J3698" s="209" t="s">
        <v>6321</v>
      </c>
      <c r="K3698" s="209" t="s">
        <v>6321</v>
      </c>
      <c r="L3698" s="209" t="s">
        <v>6321</v>
      </c>
      <c r="M3698" s="209" t="s">
        <v>831</v>
      </c>
    </row>
    <row r="3699" spans="1:13" ht="45" x14ac:dyDescent="0.25">
      <c r="A3699" s="202" t="s">
        <v>13023</v>
      </c>
      <c r="B3699">
        <v>1690</v>
      </c>
      <c r="C3699" s="203" t="s">
        <v>13020</v>
      </c>
      <c r="D3699" s="205" t="s">
        <v>13021</v>
      </c>
      <c r="E3699" s="202" t="s">
        <v>13022</v>
      </c>
      <c r="F3699" s="204" t="s">
        <v>6689</v>
      </c>
      <c r="G3699" s="204" t="s">
        <v>6690</v>
      </c>
      <c r="H3699" s="204" t="s">
        <v>6691</v>
      </c>
      <c r="I3699" s="204" t="s">
        <v>6692</v>
      </c>
      <c r="J3699" s="204" t="s">
        <v>6321</v>
      </c>
      <c r="K3699" s="204" t="s">
        <v>6321</v>
      </c>
      <c r="L3699" s="204" t="s">
        <v>6321</v>
      </c>
      <c r="M3699" s="204" t="s">
        <v>831</v>
      </c>
    </row>
    <row r="3700" spans="1:13" ht="67.5" x14ac:dyDescent="0.25">
      <c r="A3700" s="206" t="s">
        <v>6321</v>
      </c>
      <c r="B3700">
        <v>216</v>
      </c>
      <c r="C3700" s="207" t="s">
        <v>7384</v>
      </c>
      <c r="D3700" s="208" t="s">
        <v>7385</v>
      </c>
      <c r="E3700" s="206" t="s">
        <v>7386</v>
      </c>
      <c r="F3700" s="209" t="s">
        <v>7387</v>
      </c>
      <c r="G3700" s="209" t="s">
        <v>7388</v>
      </c>
      <c r="H3700" s="209" t="s">
        <v>7294</v>
      </c>
      <c r="I3700" s="209" t="s">
        <v>7389</v>
      </c>
      <c r="J3700" s="209" t="s">
        <v>6347</v>
      </c>
      <c r="K3700" s="209" t="s">
        <v>6321</v>
      </c>
      <c r="L3700" s="209" t="s">
        <v>6517</v>
      </c>
      <c r="M3700" s="209" t="s">
        <v>831</v>
      </c>
    </row>
    <row r="3701" spans="1:13" ht="56.25" x14ac:dyDescent="0.25">
      <c r="A3701" s="206" t="s">
        <v>10534</v>
      </c>
      <c r="B3701">
        <v>1066</v>
      </c>
      <c r="C3701" s="207" t="s">
        <v>10531</v>
      </c>
      <c r="D3701" s="208" t="s">
        <v>10532</v>
      </c>
      <c r="E3701" s="206" t="s">
        <v>10533</v>
      </c>
      <c r="F3701" s="209" t="s">
        <v>8513</v>
      </c>
      <c r="G3701" s="209" t="s">
        <v>8514</v>
      </c>
      <c r="H3701" s="209" t="s">
        <v>7494</v>
      </c>
      <c r="I3701" s="209" t="s">
        <v>8514</v>
      </c>
      <c r="J3701" s="209" t="s">
        <v>6321</v>
      </c>
      <c r="K3701" s="209" t="s">
        <v>6321</v>
      </c>
      <c r="L3701" s="209" t="s">
        <v>6321</v>
      </c>
      <c r="M3701" s="209" t="s">
        <v>6363</v>
      </c>
    </row>
    <row r="3702" spans="1:13" ht="33.75" x14ac:dyDescent="0.25">
      <c r="A3702" s="206" t="s">
        <v>19622</v>
      </c>
      <c r="B3702">
        <v>3450</v>
      </c>
      <c r="C3702" s="207" t="s">
        <v>19619</v>
      </c>
      <c r="D3702" s="208" t="s">
        <v>19620</v>
      </c>
      <c r="E3702" s="206" t="s">
        <v>19621</v>
      </c>
      <c r="F3702" s="209" t="s">
        <v>6484</v>
      </c>
      <c r="G3702" s="209" t="s">
        <v>6485</v>
      </c>
      <c r="H3702" s="209" t="s">
        <v>6321</v>
      </c>
      <c r="I3702" s="209" t="s">
        <v>6485</v>
      </c>
      <c r="J3702" s="209" t="s">
        <v>6321</v>
      </c>
      <c r="K3702" s="209" t="s">
        <v>6321</v>
      </c>
      <c r="L3702" s="209" t="s">
        <v>6321</v>
      </c>
      <c r="M3702" s="209" t="s">
        <v>831</v>
      </c>
    </row>
    <row r="3703" spans="1:13" ht="90" x14ac:dyDescent="0.25">
      <c r="A3703" s="206" t="s">
        <v>6321</v>
      </c>
      <c r="B3703">
        <v>2264</v>
      </c>
      <c r="C3703" s="207" t="s">
        <v>15154</v>
      </c>
      <c r="D3703" s="208" t="s">
        <v>15155</v>
      </c>
      <c r="E3703" s="206" t="s">
        <v>15156</v>
      </c>
      <c r="F3703" s="209" t="s">
        <v>6484</v>
      </c>
      <c r="G3703" s="209" t="s">
        <v>6485</v>
      </c>
      <c r="H3703" s="209" t="s">
        <v>6321</v>
      </c>
      <c r="I3703" s="209" t="s">
        <v>6485</v>
      </c>
      <c r="J3703" s="209" t="s">
        <v>6321</v>
      </c>
      <c r="K3703" s="209" t="s">
        <v>6321</v>
      </c>
      <c r="L3703" s="209" t="s">
        <v>6321</v>
      </c>
      <c r="M3703" s="209" t="s">
        <v>831</v>
      </c>
    </row>
    <row r="3704" spans="1:13" ht="90" x14ac:dyDescent="0.25">
      <c r="A3704" s="202"/>
      <c r="B3704">
        <v>1053</v>
      </c>
      <c r="C3704" s="203" t="s">
        <v>10478</v>
      </c>
      <c r="D3704" s="205" t="s">
        <v>10479</v>
      </c>
      <c r="E3704" s="202" t="s">
        <v>10480</v>
      </c>
      <c r="F3704" s="204" t="s">
        <v>10481</v>
      </c>
      <c r="G3704" s="204" t="s">
        <v>10482</v>
      </c>
      <c r="H3704" s="204" t="s">
        <v>6578</v>
      </c>
      <c r="I3704" s="204" t="s">
        <v>10482</v>
      </c>
      <c r="J3704" s="204" t="s">
        <v>6321</v>
      </c>
      <c r="K3704" s="204" t="s">
        <v>6321</v>
      </c>
      <c r="L3704" s="204" t="s">
        <v>6321</v>
      </c>
      <c r="M3704" s="204" t="s">
        <v>831</v>
      </c>
    </row>
    <row r="3705" spans="1:13" ht="67.5" x14ac:dyDescent="0.25">
      <c r="A3705" s="202" t="s">
        <v>15160</v>
      </c>
      <c r="B3705">
        <v>2265</v>
      </c>
      <c r="C3705" s="203" t="s">
        <v>15157</v>
      </c>
      <c r="D3705" s="205" t="s">
        <v>15158</v>
      </c>
      <c r="E3705" s="202" t="s">
        <v>15159</v>
      </c>
      <c r="F3705" s="204" t="s">
        <v>15161</v>
      </c>
      <c r="G3705" s="204" t="s">
        <v>15162</v>
      </c>
      <c r="H3705" s="204" t="s">
        <v>6522</v>
      </c>
      <c r="I3705" s="204" t="s">
        <v>15163</v>
      </c>
      <c r="J3705" s="204" t="s">
        <v>6321</v>
      </c>
      <c r="K3705" s="204" t="s">
        <v>6321</v>
      </c>
      <c r="L3705" s="204" t="s">
        <v>6321</v>
      </c>
      <c r="M3705" s="204" t="s">
        <v>831</v>
      </c>
    </row>
    <row r="3706" spans="1:13" ht="146.25" x14ac:dyDescent="0.25">
      <c r="A3706" s="202"/>
      <c r="B3706">
        <v>2477</v>
      </c>
      <c r="C3706" s="203" t="s">
        <v>16006</v>
      </c>
      <c r="D3706" s="205" t="s">
        <v>16007</v>
      </c>
      <c r="E3706" s="202" t="s">
        <v>16008</v>
      </c>
      <c r="F3706" s="204" t="s">
        <v>8858</v>
      </c>
      <c r="G3706" s="204" t="s">
        <v>8859</v>
      </c>
      <c r="H3706" s="204" t="s">
        <v>6439</v>
      </c>
      <c r="I3706" s="204" t="s">
        <v>8859</v>
      </c>
      <c r="J3706" s="204" t="s">
        <v>6321</v>
      </c>
      <c r="K3706" s="204" t="s">
        <v>6321</v>
      </c>
      <c r="L3706" s="204" t="s">
        <v>6321</v>
      </c>
      <c r="M3706" s="204" t="s">
        <v>6363</v>
      </c>
    </row>
    <row r="3707" spans="1:13" ht="33.75" x14ac:dyDescent="0.25">
      <c r="A3707" s="202" t="s">
        <v>15078</v>
      </c>
      <c r="B3707">
        <v>2245</v>
      </c>
      <c r="C3707" s="203" t="s">
        <v>15075</v>
      </c>
      <c r="D3707" s="205" t="s">
        <v>15076</v>
      </c>
      <c r="E3707" s="202" t="s">
        <v>15077</v>
      </c>
      <c r="F3707" s="204" t="s">
        <v>9049</v>
      </c>
      <c r="G3707" s="204" t="s">
        <v>9050</v>
      </c>
      <c r="H3707" s="204" t="s">
        <v>6473</v>
      </c>
      <c r="I3707" s="204" t="s">
        <v>9050</v>
      </c>
      <c r="J3707" s="204" t="s">
        <v>6321</v>
      </c>
      <c r="K3707" s="204" t="s">
        <v>6321</v>
      </c>
      <c r="L3707" s="204" t="s">
        <v>6321</v>
      </c>
      <c r="M3707" s="204" t="s">
        <v>831</v>
      </c>
    </row>
    <row r="3708" spans="1:13" ht="56.25" x14ac:dyDescent="0.25">
      <c r="A3708" s="206" t="s">
        <v>7567</v>
      </c>
      <c r="B3708">
        <v>250</v>
      </c>
      <c r="C3708" s="207" t="s">
        <v>7564</v>
      </c>
      <c r="D3708" s="208" t="s">
        <v>7565</v>
      </c>
      <c r="E3708" s="206" t="s">
        <v>7566</v>
      </c>
      <c r="F3708" s="209" t="s">
        <v>7568</v>
      </c>
      <c r="G3708" s="209" t="s">
        <v>7569</v>
      </c>
      <c r="H3708" s="209" t="s">
        <v>7135</v>
      </c>
      <c r="I3708" s="209" t="s">
        <v>7570</v>
      </c>
      <c r="J3708" s="209" t="s">
        <v>6321</v>
      </c>
      <c r="K3708" s="209" t="s">
        <v>6321</v>
      </c>
      <c r="L3708" s="209" t="s">
        <v>6321</v>
      </c>
      <c r="M3708" s="209" t="s">
        <v>6363</v>
      </c>
    </row>
    <row r="3709" spans="1:13" ht="78.75" x14ac:dyDescent="0.25">
      <c r="A3709" s="206" t="s">
        <v>15126</v>
      </c>
      <c r="B3709">
        <v>2256</v>
      </c>
      <c r="C3709" s="207" t="s">
        <v>15123</v>
      </c>
      <c r="D3709" s="208" t="s">
        <v>15124</v>
      </c>
      <c r="E3709" s="206" t="s">
        <v>15125</v>
      </c>
      <c r="F3709" s="209" t="s">
        <v>6484</v>
      </c>
      <c r="G3709" s="209" t="s">
        <v>6485</v>
      </c>
      <c r="H3709" s="209" t="s">
        <v>6321</v>
      </c>
      <c r="I3709" s="209" t="s">
        <v>6485</v>
      </c>
      <c r="J3709" s="209" t="s">
        <v>6321</v>
      </c>
      <c r="K3709" s="209" t="s">
        <v>6321</v>
      </c>
      <c r="L3709" s="209" t="s">
        <v>6321</v>
      </c>
      <c r="M3709" s="209" t="s">
        <v>831</v>
      </c>
    </row>
    <row r="3710" spans="1:13" ht="33.75" x14ac:dyDescent="0.25">
      <c r="A3710" s="202" t="s">
        <v>11938</v>
      </c>
      <c r="B3710">
        <v>1403</v>
      </c>
      <c r="C3710" s="203" t="s">
        <v>11935</v>
      </c>
      <c r="D3710" s="205" t="s">
        <v>11936</v>
      </c>
      <c r="E3710" s="202" t="s">
        <v>11937</v>
      </c>
      <c r="F3710" s="204" t="s">
        <v>6471</v>
      </c>
      <c r="G3710" s="204" t="s">
        <v>6472</v>
      </c>
      <c r="H3710" s="204" t="s">
        <v>6473</v>
      </c>
      <c r="I3710" s="204" t="s">
        <v>6472</v>
      </c>
      <c r="J3710" s="204" t="s">
        <v>6321</v>
      </c>
      <c r="K3710" s="204" t="s">
        <v>6321</v>
      </c>
      <c r="L3710" s="204" t="s">
        <v>6321</v>
      </c>
      <c r="M3710" s="204" t="s">
        <v>831</v>
      </c>
    </row>
    <row r="3711" spans="1:13" ht="45" x14ac:dyDescent="0.25">
      <c r="A3711" s="206" t="s">
        <v>16328</v>
      </c>
      <c r="B3711">
        <v>2587</v>
      </c>
      <c r="C3711" s="207" t="s">
        <v>16325</v>
      </c>
      <c r="D3711" s="208" t="s">
        <v>16326</v>
      </c>
      <c r="E3711" s="206" t="s">
        <v>16327</v>
      </c>
      <c r="F3711" s="209" t="s">
        <v>6484</v>
      </c>
      <c r="G3711" s="209" t="s">
        <v>6485</v>
      </c>
      <c r="H3711" s="209" t="s">
        <v>6321</v>
      </c>
      <c r="I3711" s="209" t="s">
        <v>6485</v>
      </c>
      <c r="J3711" s="209" t="s">
        <v>6321</v>
      </c>
      <c r="K3711" s="209" t="s">
        <v>6321</v>
      </c>
      <c r="L3711" s="209" t="s">
        <v>6321</v>
      </c>
      <c r="M3711" s="209" t="s">
        <v>831</v>
      </c>
    </row>
    <row r="3712" spans="1:13" ht="33.75" x14ac:dyDescent="0.25">
      <c r="A3712" s="206" t="s">
        <v>20770</v>
      </c>
      <c r="B3712">
        <v>3760</v>
      </c>
      <c r="C3712" s="207" t="s">
        <v>20767</v>
      </c>
      <c r="D3712" s="208" t="s">
        <v>20768</v>
      </c>
      <c r="E3712" s="206" t="s">
        <v>20769</v>
      </c>
      <c r="F3712" s="209" t="s">
        <v>8858</v>
      </c>
      <c r="G3712" s="209" t="s">
        <v>8859</v>
      </c>
      <c r="H3712" s="209" t="s">
        <v>6439</v>
      </c>
      <c r="I3712" s="209" t="s">
        <v>8859</v>
      </c>
      <c r="J3712" s="209" t="s">
        <v>6321</v>
      </c>
      <c r="K3712" s="209" t="s">
        <v>6321</v>
      </c>
      <c r="L3712" s="209" t="s">
        <v>6321</v>
      </c>
      <c r="M3712" s="209" t="s">
        <v>831</v>
      </c>
    </row>
    <row r="3713" spans="1:13" ht="56.25" x14ac:dyDescent="0.25">
      <c r="A3713" s="202" t="s">
        <v>2666</v>
      </c>
      <c r="B3713">
        <v>3749</v>
      </c>
      <c r="C3713" s="203" t="s">
        <v>20724</v>
      </c>
      <c r="D3713" s="205" t="s">
        <v>20725</v>
      </c>
      <c r="E3713" s="202" t="s">
        <v>2668</v>
      </c>
      <c r="F3713" s="204" t="s">
        <v>6695</v>
      </c>
      <c r="G3713" s="204" t="s">
        <v>6696</v>
      </c>
      <c r="H3713" s="204" t="s">
        <v>6439</v>
      </c>
      <c r="I3713" s="204" t="s">
        <v>6696</v>
      </c>
      <c r="J3713" s="204" t="s">
        <v>6321</v>
      </c>
      <c r="K3713" s="204" t="s">
        <v>6321</v>
      </c>
      <c r="L3713" s="204" t="s">
        <v>6321</v>
      </c>
      <c r="M3713" s="204" t="s">
        <v>831</v>
      </c>
    </row>
    <row r="3714" spans="1:13" ht="67.5" x14ac:dyDescent="0.25">
      <c r="A3714" s="202" t="s">
        <v>14829</v>
      </c>
      <c r="B3714">
        <v>2181</v>
      </c>
      <c r="C3714" s="203" t="s">
        <v>14826</v>
      </c>
      <c r="D3714" s="205" t="s">
        <v>14827</v>
      </c>
      <c r="E3714" s="202" t="s">
        <v>14828</v>
      </c>
      <c r="F3714" s="204" t="s">
        <v>14830</v>
      </c>
      <c r="G3714" s="204" t="s">
        <v>14831</v>
      </c>
      <c r="H3714" s="204" t="s">
        <v>6447</v>
      </c>
      <c r="I3714" s="204" t="s">
        <v>14831</v>
      </c>
      <c r="J3714" s="204" t="s">
        <v>6321</v>
      </c>
      <c r="K3714" s="204" t="s">
        <v>6321</v>
      </c>
      <c r="L3714" s="204" t="s">
        <v>6321</v>
      </c>
      <c r="M3714" s="204" t="s">
        <v>831</v>
      </c>
    </row>
    <row r="3715" spans="1:13" ht="135" x14ac:dyDescent="0.25">
      <c r="A3715" s="206" t="s">
        <v>17301</v>
      </c>
      <c r="B3715">
        <v>2839</v>
      </c>
      <c r="C3715" s="207" t="s">
        <v>17298</v>
      </c>
      <c r="D3715" s="208" t="s">
        <v>17299</v>
      </c>
      <c r="E3715" s="206" t="s">
        <v>17300</v>
      </c>
      <c r="F3715" s="209" t="s">
        <v>8720</v>
      </c>
      <c r="G3715" s="209" t="s">
        <v>8721</v>
      </c>
      <c r="H3715" s="209" t="s">
        <v>6886</v>
      </c>
      <c r="I3715" s="209" t="s">
        <v>8721</v>
      </c>
      <c r="J3715" s="209" t="s">
        <v>6321</v>
      </c>
      <c r="K3715" s="209" t="s">
        <v>6321</v>
      </c>
      <c r="L3715" s="209" t="s">
        <v>6321</v>
      </c>
      <c r="M3715" s="209" t="s">
        <v>831</v>
      </c>
    </row>
    <row r="3716" spans="1:13" ht="409.5" x14ac:dyDescent="0.25">
      <c r="A3716" s="206" t="s">
        <v>6321</v>
      </c>
      <c r="B3716">
        <v>622</v>
      </c>
      <c r="C3716" s="207" t="s">
        <v>9252</v>
      </c>
      <c r="D3716" s="208" t="s">
        <v>9253</v>
      </c>
      <c r="E3716" s="206" t="s">
        <v>9254</v>
      </c>
      <c r="F3716" s="209" t="s">
        <v>7581</v>
      </c>
      <c r="G3716" s="209" t="s">
        <v>7582</v>
      </c>
      <c r="H3716" s="209" t="s">
        <v>6473</v>
      </c>
      <c r="I3716" s="209" t="s">
        <v>7582</v>
      </c>
      <c r="J3716" s="209" t="s">
        <v>6321</v>
      </c>
      <c r="K3716" s="209" t="s">
        <v>6321</v>
      </c>
      <c r="L3716" s="209" t="s">
        <v>6321</v>
      </c>
      <c r="M3716" s="209" t="s">
        <v>831</v>
      </c>
    </row>
    <row r="3717" spans="1:13" ht="45" x14ac:dyDescent="0.25">
      <c r="A3717" s="202" t="s">
        <v>15829</v>
      </c>
      <c r="B3717">
        <v>2435</v>
      </c>
      <c r="C3717" s="203" t="s">
        <v>15826</v>
      </c>
      <c r="D3717" s="205" t="s">
        <v>15827</v>
      </c>
      <c r="E3717" s="202" t="s">
        <v>15828</v>
      </c>
      <c r="F3717" s="204" t="s">
        <v>6884</v>
      </c>
      <c r="G3717" s="204" t="s">
        <v>6885</v>
      </c>
      <c r="H3717" s="204" t="s">
        <v>6886</v>
      </c>
      <c r="I3717" s="204" t="s">
        <v>6885</v>
      </c>
      <c r="J3717" s="204" t="s">
        <v>6321</v>
      </c>
      <c r="K3717" s="204" t="s">
        <v>6321</v>
      </c>
      <c r="L3717" s="204" t="s">
        <v>6321</v>
      </c>
      <c r="M3717" s="204" t="s">
        <v>6363</v>
      </c>
    </row>
    <row r="3718" spans="1:13" ht="281.25" x14ac:dyDescent="0.25">
      <c r="A3718" s="202" t="s">
        <v>6321</v>
      </c>
      <c r="B3718">
        <v>2840</v>
      </c>
      <c r="C3718" s="203" t="s">
        <v>17302</v>
      </c>
      <c r="D3718" s="205" t="s">
        <v>17303</v>
      </c>
      <c r="E3718" s="202" t="s">
        <v>17304</v>
      </c>
      <c r="F3718" s="204" t="s">
        <v>7466</v>
      </c>
      <c r="G3718" s="204" t="s">
        <v>7467</v>
      </c>
      <c r="H3718" s="204" t="s">
        <v>7039</v>
      </c>
      <c r="I3718" s="204" t="s">
        <v>7467</v>
      </c>
      <c r="J3718" s="204" t="s">
        <v>6321</v>
      </c>
      <c r="K3718" s="204" t="s">
        <v>6321</v>
      </c>
      <c r="L3718" s="204" t="s">
        <v>6321</v>
      </c>
      <c r="M3718" s="204" t="s">
        <v>831</v>
      </c>
    </row>
    <row r="3719" spans="1:13" ht="56.25" x14ac:dyDescent="0.25">
      <c r="A3719" s="206" t="s">
        <v>15833</v>
      </c>
      <c r="B3719">
        <v>2436</v>
      </c>
      <c r="C3719" s="207" t="s">
        <v>15830</v>
      </c>
      <c r="D3719" s="208" t="s">
        <v>15831</v>
      </c>
      <c r="E3719" s="206" t="s">
        <v>15832</v>
      </c>
      <c r="F3719" s="209" t="s">
        <v>7319</v>
      </c>
      <c r="G3719" s="209" t="s">
        <v>7320</v>
      </c>
      <c r="H3719" s="209" t="s">
        <v>6473</v>
      </c>
      <c r="I3719" s="209" t="s">
        <v>7320</v>
      </c>
      <c r="J3719" s="209" t="s">
        <v>6321</v>
      </c>
      <c r="K3719" s="209" t="s">
        <v>6321</v>
      </c>
      <c r="L3719" s="209" t="s">
        <v>6321</v>
      </c>
      <c r="M3719" s="209" t="s">
        <v>6363</v>
      </c>
    </row>
    <row r="3720" spans="1:13" ht="56.25" x14ac:dyDescent="0.25">
      <c r="A3720" s="202" t="s">
        <v>6321</v>
      </c>
      <c r="B3720">
        <v>2586</v>
      </c>
      <c r="C3720" s="203" t="s">
        <v>16322</v>
      </c>
      <c r="D3720" s="205" t="s">
        <v>16323</v>
      </c>
      <c r="E3720" s="202" t="s">
        <v>16324</v>
      </c>
      <c r="F3720" s="204" t="s">
        <v>8465</v>
      </c>
      <c r="G3720" s="204" t="s">
        <v>8466</v>
      </c>
      <c r="H3720" s="204" t="s">
        <v>6473</v>
      </c>
      <c r="I3720" s="204" t="s">
        <v>8466</v>
      </c>
      <c r="J3720" s="204" t="s">
        <v>6321</v>
      </c>
      <c r="K3720" s="204" t="s">
        <v>6321</v>
      </c>
      <c r="L3720" s="204" t="s">
        <v>6321</v>
      </c>
      <c r="M3720" s="204" t="s">
        <v>831</v>
      </c>
    </row>
    <row r="3721" spans="1:13" ht="67.5" x14ac:dyDescent="0.25">
      <c r="A3721" s="206" t="s">
        <v>11942</v>
      </c>
      <c r="B3721">
        <v>1404</v>
      </c>
      <c r="C3721" s="207" t="s">
        <v>11939</v>
      </c>
      <c r="D3721" s="208" t="s">
        <v>11940</v>
      </c>
      <c r="E3721" s="206" t="s">
        <v>11941</v>
      </c>
      <c r="F3721" s="209" t="s">
        <v>6689</v>
      </c>
      <c r="G3721" s="209" t="s">
        <v>6690</v>
      </c>
      <c r="H3721" s="209" t="s">
        <v>6691</v>
      </c>
      <c r="I3721" s="209" t="s">
        <v>6692</v>
      </c>
      <c r="J3721" s="209" t="s">
        <v>6321</v>
      </c>
      <c r="K3721" s="209" t="s">
        <v>6321</v>
      </c>
      <c r="L3721" s="209" t="s">
        <v>6321</v>
      </c>
      <c r="M3721" s="209" t="s">
        <v>831</v>
      </c>
    </row>
    <row r="3722" spans="1:13" ht="45" x14ac:dyDescent="0.25">
      <c r="A3722" s="202" t="s">
        <v>7195</v>
      </c>
      <c r="B3722">
        <v>172</v>
      </c>
      <c r="C3722" s="203" t="s">
        <v>7192</v>
      </c>
      <c r="D3722" s="205" t="s">
        <v>7193</v>
      </c>
      <c r="E3722" s="202" t="s">
        <v>7194</v>
      </c>
      <c r="F3722" s="204" t="s">
        <v>7196</v>
      </c>
      <c r="G3722" s="204" t="s">
        <v>7197</v>
      </c>
      <c r="H3722" s="204" t="s">
        <v>6480</v>
      </c>
      <c r="I3722" s="204" t="s">
        <v>7197</v>
      </c>
      <c r="J3722" s="204" t="s">
        <v>6321</v>
      </c>
      <c r="K3722" s="204" t="s">
        <v>6321</v>
      </c>
      <c r="L3722" s="204" t="s">
        <v>6321</v>
      </c>
      <c r="M3722" s="204" t="s">
        <v>6363</v>
      </c>
    </row>
    <row r="3723" spans="1:13" ht="78.75" x14ac:dyDescent="0.25">
      <c r="A3723" s="206" t="s">
        <v>15188</v>
      </c>
      <c r="B3723">
        <v>2272</v>
      </c>
      <c r="C3723" s="207" t="s">
        <v>15185</v>
      </c>
      <c r="D3723" s="208" t="s">
        <v>15186</v>
      </c>
      <c r="E3723" s="206" t="s">
        <v>15187</v>
      </c>
      <c r="F3723" s="209" t="s">
        <v>15189</v>
      </c>
      <c r="G3723" s="209" t="s">
        <v>15190</v>
      </c>
      <c r="H3723" s="209" t="s">
        <v>7182</v>
      </c>
      <c r="I3723" s="209" t="s">
        <v>15191</v>
      </c>
      <c r="J3723" s="209" t="s">
        <v>6321</v>
      </c>
      <c r="K3723" s="209" t="s">
        <v>6321</v>
      </c>
      <c r="L3723" s="209" t="s">
        <v>6321</v>
      </c>
      <c r="M3723" s="209" t="s">
        <v>831</v>
      </c>
    </row>
    <row r="3724" spans="1:13" ht="409.5" x14ac:dyDescent="0.25">
      <c r="A3724" s="202" t="s">
        <v>6321</v>
      </c>
      <c r="B3724">
        <v>2273</v>
      </c>
      <c r="C3724" s="203" t="s">
        <v>15192</v>
      </c>
      <c r="D3724" s="205" t="s">
        <v>15193</v>
      </c>
      <c r="E3724" s="202" t="s">
        <v>15194</v>
      </c>
      <c r="F3724" s="204" t="s">
        <v>6471</v>
      </c>
      <c r="G3724" s="204" t="s">
        <v>6472</v>
      </c>
      <c r="H3724" s="204" t="s">
        <v>6473</v>
      </c>
      <c r="I3724" s="204" t="s">
        <v>6472</v>
      </c>
      <c r="J3724" s="204" t="s">
        <v>6321</v>
      </c>
      <c r="K3724" s="204" t="s">
        <v>6321</v>
      </c>
      <c r="L3724" s="204" t="s">
        <v>6321</v>
      </c>
      <c r="M3724" s="204" t="s">
        <v>831</v>
      </c>
    </row>
    <row r="3725" spans="1:13" ht="90" x14ac:dyDescent="0.25">
      <c r="A3725" s="206" t="s">
        <v>15198</v>
      </c>
      <c r="B3725">
        <v>2274</v>
      </c>
      <c r="C3725" s="207" t="s">
        <v>15195</v>
      </c>
      <c r="D3725" s="208" t="s">
        <v>15196</v>
      </c>
      <c r="E3725" s="206" t="s">
        <v>15197</v>
      </c>
      <c r="F3725" s="209" t="s">
        <v>8320</v>
      </c>
      <c r="G3725" s="209" t="s">
        <v>8321</v>
      </c>
      <c r="H3725" s="209" t="s">
        <v>6321</v>
      </c>
      <c r="I3725" s="209" t="s">
        <v>8321</v>
      </c>
      <c r="J3725" s="209" t="s">
        <v>6321</v>
      </c>
      <c r="K3725" s="209" t="s">
        <v>6321</v>
      </c>
      <c r="L3725" s="209" t="s">
        <v>6321</v>
      </c>
      <c r="M3725" s="209" t="s">
        <v>831</v>
      </c>
    </row>
    <row r="3726" spans="1:13" ht="112.5" x14ac:dyDescent="0.25">
      <c r="A3726" s="206" t="s">
        <v>17281</v>
      </c>
      <c r="B3726">
        <v>2835</v>
      </c>
      <c r="C3726" s="207" t="s">
        <v>17278</v>
      </c>
      <c r="D3726" s="208" t="s">
        <v>17279</v>
      </c>
      <c r="E3726" s="206" t="s">
        <v>17280</v>
      </c>
      <c r="F3726" s="209" t="s">
        <v>7174</v>
      </c>
      <c r="G3726" s="209" t="s">
        <v>7175</v>
      </c>
      <c r="H3726" s="209" t="s">
        <v>6480</v>
      </c>
      <c r="I3726" s="209" t="s">
        <v>7175</v>
      </c>
      <c r="J3726" s="209" t="s">
        <v>6321</v>
      </c>
      <c r="K3726" s="209" t="s">
        <v>6321</v>
      </c>
      <c r="L3726" s="209" t="s">
        <v>6321</v>
      </c>
      <c r="M3726" s="209" t="s">
        <v>831</v>
      </c>
    </row>
    <row r="3727" spans="1:13" ht="112.5" x14ac:dyDescent="0.25">
      <c r="A3727" s="206" t="s">
        <v>15142</v>
      </c>
      <c r="B3727">
        <v>2260</v>
      </c>
      <c r="C3727" s="207" t="s">
        <v>15139</v>
      </c>
      <c r="D3727" s="208" t="s">
        <v>15140</v>
      </c>
      <c r="E3727" s="206" t="s">
        <v>15141</v>
      </c>
      <c r="F3727" s="209" t="s">
        <v>6471</v>
      </c>
      <c r="G3727" s="209" t="s">
        <v>6472</v>
      </c>
      <c r="H3727" s="209" t="s">
        <v>6473</v>
      </c>
      <c r="I3727" s="209" t="s">
        <v>6472</v>
      </c>
      <c r="J3727" s="209" t="s">
        <v>6321</v>
      </c>
      <c r="K3727" s="209" t="s">
        <v>6321</v>
      </c>
      <c r="L3727" s="209" t="s">
        <v>6321</v>
      </c>
      <c r="M3727" s="209" t="s">
        <v>831</v>
      </c>
    </row>
    <row r="3728" spans="1:13" ht="45" x14ac:dyDescent="0.25">
      <c r="A3728" s="202" t="s">
        <v>19880</v>
      </c>
      <c r="B3728">
        <v>3512</v>
      </c>
      <c r="C3728" s="203" t="s">
        <v>19877</v>
      </c>
      <c r="D3728" s="205" t="s">
        <v>19878</v>
      </c>
      <c r="E3728" s="202" t="s">
        <v>19879</v>
      </c>
      <c r="F3728" s="204" t="s">
        <v>6878</v>
      </c>
      <c r="G3728" s="204" t="s">
        <v>6879</v>
      </c>
      <c r="H3728" s="204" t="s">
        <v>6439</v>
      </c>
      <c r="I3728" s="204" t="s">
        <v>6879</v>
      </c>
      <c r="J3728" s="204" t="s">
        <v>6321</v>
      </c>
      <c r="K3728" s="204" t="s">
        <v>6321</v>
      </c>
      <c r="L3728" s="204" t="s">
        <v>6321</v>
      </c>
      <c r="M3728" s="204" t="s">
        <v>6363</v>
      </c>
    </row>
    <row r="3729" spans="1:13" ht="56.25" x14ac:dyDescent="0.25">
      <c r="A3729" s="202" t="s">
        <v>15837</v>
      </c>
      <c r="B3729">
        <v>2437</v>
      </c>
      <c r="C3729" s="203" t="s">
        <v>15834</v>
      </c>
      <c r="D3729" s="205" t="s">
        <v>15835</v>
      </c>
      <c r="E3729" s="202" t="s">
        <v>15836</v>
      </c>
      <c r="F3729" s="204" t="s">
        <v>8981</v>
      </c>
      <c r="G3729" s="204" t="s">
        <v>15838</v>
      </c>
      <c r="H3729" s="204" t="s">
        <v>6480</v>
      </c>
      <c r="I3729" s="204" t="s">
        <v>15838</v>
      </c>
      <c r="J3729" s="204" t="s">
        <v>6321</v>
      </c>
      <c r="K3729" s="204" t="s">
        <v>6321</v>
      </c>
      <c r="L3729" s="204" t="s">
        <v>6321</v>
      </c>
      <c r="M3729" s="204" t="s">
        <v>6363</v>
      </c>
    </row>
    <row r="3730" spans="1:13" ht="33.75" x14ac:dyDescent="0.25">
      <c r="A3730" s="206"/>
      <c r="B3730">
        <v>2478</v>
      </c>
      <c r="C3730" s="207" t="s">
        <v>16009</v>
      </c>
      <c r="D3730" s="208" t="s">
        <v>16010</v>
      </c>
      <c r="E3730" s="206" t="s">
        <v>16011</v>
      </c>
      <c r="F3730" s="209" t="s">
        <v>6824</v>
      </c>
      <c r="G3730" s="209" t="s">
        <v>6825</v>
      </c>
      <c r="H3730" s="209" t="s">
        <v>6473</v>
      </c>
      <c r="I3730" s="209" t="s">
        <v>6825</v>
      </c>
      <c r="J3730" s="209" t="s">
        <v>6321</v>
      </c>
      <c r="K3730" s="209" t="s">
        <v>6321</v>
      </c>
      <c r="L3730" s="209" t="s">
        <v>6321</v>
      </c>
      <c r="M3730" s="209" t="s">
        <v>6363</v>
      </c>
    </row>
    <row r="3731" spans="1:13" ht="90" x14ac:dyDescent="0.25">
      <c r="A3731" s="206" t="s">
        <v>6321</v>
      </c>
      <c r="B3731">
        <v>2218</v>
      </c>
      <c r="C3731" s="207" t="s">
        <v>14976</v>
      </c>
      <c r="D3731" s="208" t="s">
        <v>14977</v>
      </c>
      <c r="E3731" s="206" t="s">
        <v>14978</v>
      </c>
      <c r="F3731" s="209" t="s">
        <v>14979</v>
      </c>
      <c r="G3731" s="209" t="s">
        <v>14980</v>
      </c>
      <c r="H3731" s="209" t="s">
        <v>7135</v>
      </c>
      <c r="I3731" s="209" t="s">
        <v>14980</v>
      </c>
      <c r="J3731" s="209" t="s">
        <v>6321</v>
      </c>
      <c r="K3731" s="209" t="s">
        <v>6321</v>
      </c>
      <c r="L3731" s="209" t="s">
        <v>6517</v>
      </c>
      <c r="M3731" s="209" t="s">
        <v>831</v>
      </c>
    </row>
    <row r="3732" spans="1:13" ht="45" x14ac:dyDescent="0.25">
      <c r="A3732" s="206" t="s">
        <v>19637</v>
      </c>
      <c r="B3732">
        <v>3454</v>
      </c>
      <c r="C3732" s="207" t="s">
        <v>19634</v>
      </c>
      <c r="D3732" s="208" t="s">
        <v>19635</v>
      </c>
      <c r="E3732" s="206" t="s">
        <v>19636</v>
      </c>
      <c r="F3732" s="209" t="s">
        <v>8858</v>
      </c>
      <c r="G3732" s="209" t="s">
        <v>8859</v>
      </c>
      <c r="H3732" s="209" t="s">
        <v>6439</v>
      </c>
      <c r="I3732" s="209" t="s">
        <v>8859</v>
      </c>
      <c r="J3732" s="209" t="s">
        <v>6321</v>
      </c>
      <c r="K3732" s="209" t="s">
        <v>6321</v>
      </c>
      <c r="L3732" s="209" t="s">
        <v>6321</v>
      </c>
      <c r="M3732" s="209" t="s">
        <v>831</v>
      </c>
    </row>
    <row r="3733" spans="1:13" ht="146.25" x14ac:dyDescent="0.25">
      <c r="A3733" s="202" t="s">
        <v>9609</v>
      </c>
      <c r="B3733">
        <v>796</v>
      </c>
      <c r="C3733" s="203" t="s">
        <v>9606</v>
      </c>
      <c r="D3733" s="205" t="s">
        <v>9607</v>
      </c>
      <c r="E3733" s="202" t="s">
        <v>9608</v>
      </c>
      <c r="F3733" s="204" t="s">
        <v>9269</v>
      </c>
      <c r="G3733" s="204" t="s">
        <v>9270</v>
      </c>
      <c r="H3733" s="204" t="s">
        <v>6746</v>
      </c>
      <c r="I3733" s="204" t="s">
        <v>9270</v>
      </c>
      <c r="J3733" s="204" t="s">
        <v>6321</v>
      </c>
      <c r="K3733" s="204" t="s">
        <v>6321</v>
      </c>
      <c r="L3733" s="204" t="s">
        <v>6321</v>
      </c>
      <c r="M3733" s="204" t="s">
        <v>6363</v>
      </c>
    </row>
    <row r="3734" spans="1:13" ht="67.5" x14ac:dyDescent="0.25">
      <c r="A3734" s="202"/>
      <c r="B3734">
        <v>1446</v>
      </c>
      <c r="C3734" s="203" t="s">
        <v>12117</v>
      </c>
      <c r="D3734" s="205" t="s">
        <v>12118</v>
      </c>
      <c r="E3734" s="202" t="s">
        <v>12119</v>
      </c>
      <c r="F3734" s="204" t="s">
        <v>8858</v>
      </c>
      <c r="G3734" s="204" t="s">
        <v>8859</v>
      </c>
      <c r="H3734" s="204" t="s">
        <v>6439</v>
      </c>
      <c r="I3734" s="204" t="s">
        <v>8859</v>
      </c>
      <c r="J3734" s="204" t="s">
        <v>6321</v>
      </c>
      <c r="K3734" s="204" t="s">
        <v>6321</v>
      </c>
      <c r="L3734" s="204" t="s">
        <v>6321</v>
      </c>
      <c r="M3734" s="204" t="s">
        <v>6363</v>
      </c>
    </row>
    <row r="3735" spans="1:13" ht="45" x14ac:dyDescent="0.25">
      <c r="A3735" s="202" t="s">
        <v>19641</v>
      </c>
      <c r="B3735">
        <v>3455</v>
      </c>
      <c r="C3735" s="203" t="s">
        <v>19638</v>
      </c>
      <c r="D3735" s="205" t="s">
        <v>19639</v>
      </c>
      <c r="E3735" s="202" t="s">
        <v>19640</v>
      </c>
      <c r="F3735" s="204" t="s">
        <v>7010</v>
      </c>
      <c r="G3735" s="204" t="s">
        <v>7011</v>
      </c>
      <c r="H3735" s="204" t="s">
        <v>7012</v>
      </c>
      <c r="I3735" s="204" t="s">
        <v>7011</v>
      </c>
      <c r="J3735" s="204" t="s">
        <v>6321</v>
      </c>
      <c r="K3735" s="204" t="s">
        <v>6321</v>
      </c>
      <c r="L3735" s="204" t="s">
        <v>6321</v>
      </c>
      <c r="M3735" s="204" t="s">
        <v>831</v>
      </c>
    </row>
    <row r="3736" spans="1:13" ht="135" x14ac:dyDescent="0.25">
      <c r="A3736" s="202" t="s">
        <v>20106</v>
      </c>
      <c r="B3736">
        <v>3593</v>
      </c>
      <c r="C3736" s="203" t="s">
        <v>20103</v>
      </c>
      <c r="D3736" s="205" t="s">
        <v>20104</v>
      </c>
      <c r="E3736" s="202" t="s">
        <v>20105</v>
      </c>
      <c r="F3736" s="204" t="s">
        <v>6673</v>
      </c>
      <c r="G3736" s="204" t="s">
        <v>6674</v>
      </c>
      <c r="H3736" s="204" t="s">
        <v>6473</v>
      </c>
      <c r="I3736" s="204" t="s">
        <v>6674</v>
      </c>
      <c r="J3736" s="204" t="s">
        <v>6321</v>
      </c>
      <c r="K3736" s="204" t="s">
        <v>6321</v>
      </c>
      <c r="L3736" s="204" t="s">
        <v>6321</v>
      </c>
      <c r="M3736" s="204" t="s">
        <v>831</v>
      </c>
    </row>
    <row r="3737" spans="1:13" ht="33.75" x14ac:dyDescent="0.25">
      <c r="A3737" s="202" t="s">
        <v>15146</v>
      </c>
      <c r="B3737">
        <v>2261</v>
      </c>
      <c r="C3737" s="203" t="s">
        <v>15143</v>
      </c>
      <c r="D3737" s="205" t="s">
        <v>15144</v>
      </c>
      <c r="E3737" s="202" t="s">
        <v>15145</v>
      </c>
      <c r="F3737" s="204" t="s">
        <v>7010</v>
      </c>
      <c r="G3737" s="204" t="s">
        <v>7011</v>
      </c>
      <c r="H3737" s="204" t="s">
        <v>7012</v>
      </c>
      <c r="I3737" s="204" t="s">
        <v>7011</v>
      </c>
      <c r="J3737" s="204" t="s">
        <v>6321</v>
      </c>
      <c r="K3737" s="204" t="s">
        <v>6321</v>
      </c>
      <c r="L3737" s="204" t="s">
        <v>6321</v>
      </c>
      <c r="M3737" s="204" t="s">
        <v>831</v>
      </c>
    </row>
    <row r="3738" spans="1:13" ht="45" x14ac:dyDescent="0.25">
      <c r="A3738" s="206" t="s">
        <v>20803</v>
      </c>
      <c r="B3738">
        <v>3768</v>
      </c>
      <c r="C3738" s="207" t="s">
        <v>20800</v>
      </c>
      <c r="D3738" s="208" t="s">
        <v>20801</v>
      </c>
      <c r="E3738" s="206" t="s">
        <v>20802</v>
      </c>
      <c r="F3738" s="209" t="s">
        <v>9049</v>
      </c>
      <c r="G3738" s="209" t="s">
        <v>9050</v>
      </c>
      <c r="H3738" s="209" t="s">
        <v>6473</v>
      </c>
      <c r="I3738" s="209" t="s">
        <v>9050</v>
      </c>
      <c r="J3738" s="209" t="s">
        <v>6321</v>
      </c>
      <c r="K3738" s="209" t="s">
        <v>6321</v>
      </c>
      <c r="L3738" s="209" t="s">
        <v>6321</v>
      </c>
      <c r="M3738" s="209" t="s">
        <v>831</v>
      </c>
    </row>
    <row r="3739" spans="1:13" ht="78.75" x14ac:dyDescent="0.25">
      <c r="A3739" s="206" t="s">
        <v>11956</v>
      </c>
      <c r="B3739">
        <v>1408</v>
      </c>
      <c r="C3739" s="207" t="s">
        <v>11953</v>
      </c>
      <c r="D3739" s="208" t="s">
        <v>11954</v>
      </c>
      <c r="E3739" s="206" t="s">
        <v>11955</v>
      </c>
      <c r="F3739" s="209" t="s">
        <v>6484</v>
      </c>
      <c r="G3739" s="209" t="s">
        <v>6485</v>
      </c>
      <c r="H3739" s="209" t="s">
        <v>6321</v>
      </c>
      <c r="I3739" s="209" t="s">
        <v>6485</v>
      </c>
      <c r="J3739" s="209" t="s">
        <v>6321</v>
      </c>
      <c r="K3739" s="209" t="s">
        <v>6321</v>
      </c>
      <c r="L3739" s="209" t="s">
        <v>6321</v>
      </c>
      <c r="M3739" s="209" t="s">
        <v>831</v>
      </c>
    </row>
    <row r="3740" spans="1:13" ht="33.75" x14ac:dyDescent="0.25">
      <c r="A3740" s="206" t="s">
        <v>12465</v>
      </c>
      <c r="B3740">
        <v>1552</v>
      </c>
      <c r="C3740" s="207" t="s">
        <v>12462</v>
      </c>
      <c r="D3740" s="208" t="s">
        <v>12463</v>
      </c>
      <c r="E3740" s="206" t="s">
        <v>12464</v>
      </c>
      <c r="F3740" s="209" t="s">
        <v>6484</v>
      </c>
      <c r="G3740" s="209" t="s">
        <v>6485</v>
      </c>
      <c r="H3740" s="209" t="s">
        <v>6486</v>
      </c>
      <c r="I3740" s="209" t="s">
        <v>6485</v>
      </c>
      <c r="J3740" s="209" t="s">
        <v>6321</v>
      </c>
      <c r="K3740" s="209" t="s">
        <v>6321</v>
      </c>
      <c r="L3740" s="209" t="s">
        <v>6321</v>
      </c>
      <c r="M3740" s="209" t="s">
        <v>6363</v>
      </c>
    </row>
    <row r="3741" spans="1:13" ht="22.5" x14ac:dyDescent="0.25">
      <c r="A3741" s="202" t="s">
        <v>6321</v>
      </c>
      <c r="B3741">
        <v>2301</v>
      </c>
      <c r="C3741" s="203" t="s">
        <v>15298</v>
      </c>
      <c r="D3741" s="205" t="s">
        <v>15299</v>
      </c>
      <c r="E3741" s="202" t="s">
        <v>15300</v>
      </c>
      <c r="F3741" s="204" t="s">
        <v>6484</v>
      </c>
      <c r="G3741" s="204" t="s">
        <v>6485</v>
      </c>
      <c r="H3741" s="204" t="s">
        <v>6321</v>
      </c>
      <c r="I3741" s="204" t="s">
        <v>6485</v>
      </c>
      <c r="J3741" s="204" t="s">
        <v>6321</v>
      </c>
      <c r="K3741" s="204" t="s">
        <v>6321</v>
      </c>
      <c r="L3741" s="204" t="s">
        <v>6321</v>
      </c>
      <c r="M3741" s="204" t="s">
        <v>831</v>
      </c>
    </row>
    <row r="3742" spans="1:13" ht="67.5" x14ac:dyDescent="0.25">
      <c r="A3742" s="202" t="s">
        <v>19626</v>
      </c>
      <c r="B3742">
        <v>3451</v>
      </c>
      <c r="C3742" s="203" t="s">
        <v>19623</v>
      </c>
      <c r="D3742" s="205" t="s">
        <v>19624</v>
      </c>
      <c r="E3742" s="202" t="s">
        <v>19625</v>
      </c>
      <c r="F3742" s="204" t="s">
        <v>6576</v>
      </c>
      <c r="G3742" s="204" t="s">
        <v>6577</v>
      </c>
      <c r="H3742" s="204" t="s">
        <v>6578</v>
      </c>
      <c r="I3742" s="204" t="s">
        <v>16675</v>
      </c>
      <c r="J3742" s="204" t="s">
        <v>6321</v>
      </c>
      <c r="K3742" s="204" t="s">
        <v>6321</v>
      </c>
      <c r="L3742" s="204" t="s">
        <v>6321</v>
      </c>
      <c r="M3742" s="204" t="s">
        <v>831</v>
      </c>
    </row>
    <row r="3743" spans="1:13" ht="45" x14ac:dyDescent="0.25">
      <c r="A3743" s="206" t="s">
        <v>13038</v>
      </c>
      <c r="B3743">
        <v>1693</v>
      </c>
      <c r="C3743" s="207" t="s">
        <v>13035</v>
      </c>
      <c r="D3743" s="208" t="s">
        <v>13036</v>
      </c>
      <c r="E3743" s="206" t="s">
        <v>13037</v>
      </c>
      <c r="F3743" s="209" t="s">
        <v>7581</v>
      </c>
      <c r="G3743" s="209" t="s">
        <v>7582</v>
      </c>
      <c r="H3743" s="209" t="s">
        <v>6473</v>
      </c>
      <c r="I3743" s="209" t="s">
        <v>7582</v>
      </c>
      <c r="J3743" s="209" t="s">
        <v>6321</v>
      </c>
      <c r="K3743" s="209" t="s">
        <v>6321</v>
      </c>
      <c r="L3743" s="209" t="s">
        <v>6321</v>
      </c>
      <c r="M3743" s="209" t="s">
        <v>831</v>
      </c>
    </row>
    <row r="3744" spans="1:13" ht="101.25" x14ac:dyDescent="0.25">
      <c r="A3744" s="202" t="s">
        <v>9147</v>
      </c>
      <c r="B3744">
        <v>601</v>
      </c>
      <c r="C3744" s="203" t="s">
        <v>9144</v>
      </c>
      <c r="D3744" s="205" t="s">
        <v>9145</v>
      </c>
      <c r="E3744" s="202" t="s">
        <v>9146</v>
      </c>
      <c r="F3744" s="204" t="s">
        <v>9148</v>
      </c>
      <c r="G3744" s="204" t="s">
        <v>9149</v>
      </c>
      <c r="H3744" s="204" t="s">
        <v>7294</v>
      </c>
      <c r="I3744" s="204" t="s">
        <v>9149</v>
      </c>
      <c r="J3744" s="204" t="s">
        <v>6321</v>
      </c>
      <c r="K3744" s="204" t="s">
        <v>6321</v>
      </c>
      <c r="L3744" s="204" t="s">
        <v>6321</v>
      </c>
      <c r="M3744" s="204" t="s">
        <v>6363</v>
      </c>
    </row>
    <row r="3745" spans="1:13" ht="56.25" x14ac:dyDescent="0.25">
      <c r="A3745" s="206" t="s">
        <v>18376</v>
      </c>
      <c r="B3745">
        <v>3145</v>
      </c>
      <c r="C3745" s="207" t="s">
        <v>18373</v>
      </c>
      <c r="D3745" s="208" t="s">
        <v>18374</v>
      </c>
      <c r="E3745" s="206" t="s">
        <v>18375</v>
      </c>
      <c r="F3745" s="209" t="s">
        <v>9843</v>
      </c>
      <c r="G3745" s="209" t="s">
        <v>9844</v>
      </c>
      <c r="H3745" s="209" t="s">
        <v>6886</v>
      </c>
      <c r="I3745" s="209" t="s">
        <v>9844</v>
      </c>
      <c r="J3745" s="209" t="s">
        <v>6321</v>
      </c>
      <c r="K3745" s="209" t="s">
        <v>6321</v>
      </c>
      <c r="L3745" s="209" t="s">
        <v>6321</v>
      </c>
      <c r="M3745" s="209" t="s">
        <v>831</v>
      </c>
    </row>
    <row r="3746" spans="1:13" ht="56.25" x14ac:dyDescent="0.25">
      <c r="A3746" s="202" t="s">
        <v>17319</v>
      </c>
      <c r="B3746">
        <v>2844</v>
      </c>
      <c r="C3746" s="203" t="s">
        <v>17316</v>
      </c>
      <c r="D3746" s="205" t="s">
        <v>17317</v>
      </c>
      <c r="E3746" s="202" t="s">
        <v>17318</v>
      </c>
      <c r="F3746" s="204" t="s">
        <v>6484</v>
      </c>
      <c r="G3746" s="204" t="s">
        <v>6485</v>
      </c>
      <c r="H3746" s="204" t="s">
        <v>6321</v>
      </c>
      <c r="I3746" s="204" t="s">
        <v>6485</v>
      </c>
      <c r="J3746" s="204" t="s">
        <v>6321</v>
      </c>
      <c r="K3746" s="204" t="s">
        <v>6321</v>
      </c>
      <c r="L3746" s="204" t="s">
        <v>6321</v>
      </c>
      <c r="M3746" s="204" t="s">
        <v>831</v>
      </c>
    </row>
    <row r="3747" spans="1:13" ht="78.75" x14ac:dyDescent="0.25">
      <c r="A3747" s="202"/>
      <c r="B3747">
        <v>3829</v>
      </c>
      <c r="C3747" s="203" t="s">
        <v>21052</v>
      </c>
      <c r="D3747" s="205" t="s">
        <v>21053</v>
      </c>
      <c r="E3747" s="202" t="s">
        <v>21054</v>
      </c>
      <c r="F3747" s="204" t="s">
        <v>6689</v>
      </c>
      <c r="G3747" s="204" t="s">
        <v>6690</v>
      </c>
      <c r="H3747" s="204" t="s">
        <v>6691</v>
      </c>
      <c r="I3747" s="204" t="s">
        <v>6692</v>
      </c>
      <c r="J3747" s="204" t="s">
        <v>6321</v>
      </c>
      <c r="K3747" s="204" t="s">
        <v>6321</v>
      </c>
      <c r="L3747" s="204" t="s">
        <v>6321</v>
      </c>
      <c r="M3747" s="204" t="s">
        <v>6363</v>
      </c>
    </row>
    <row r="3748" spans="1:13" ht="45" x14ac:dyDescent="0.25">
      <c r="A3748" s="206" t="s">
        <v>13027</v>
      </c>
      <c r="B3748">
        <v>1691</v>
      </c>
      <c r="C3748" s="207" t="s">
        <v>13024</v>
      </c>
      <c r="D3748" s="208" t="s">
        <v>13025</v>
      </c>
      <c r="E3748" s="206" t="s">
        <v>13026</v>
      </c>
      <c r="F3748" s="209" t="s">
        <v>10481</v>
      </c>
      <c r="G3748" s="209" t="s">
        <v>10482</v>
      </c>
      <c r="H3748" s="209" t="s">
        <v>6578</v>
      </c>
      <c r="I3748" s="209" t="s">
        <v>10482</v>
      </c>
      <c r="J3748" s="209" t="s">
        <v>6321</v>
      </c>
      <c r="K3748" s="209" t="s">
        <v>6321</v>
      </c>
      <c r="L3748" s="209" t="s">
        <v>6321</v>
      </c>
      <c r="M3748" s="209" t="s">
        <v>831</v>
      </c>
    </row>
    <row r="3749" spans="1:13" ht="78.75" x14ac:dyDescent="0.25">
      <c r="A3749" s="206" t="s">
        <v>8920</v>
      </c>
      <c r="B3749">
        <v>550</v>
      </c>
      <c r="C3749" s="207" t="s">
        <v>8917</v>
      </c>
      <c r="D3749" s="208" t="s">
        <v>8918</v>
      </c>
      <c r="E3749" s="206" t="s">
        <v>8919</v>
      </c>
      <c r="F3749" s="209" t="s">
        <v>6917</v>
      </c>
      <c r="G3749" s="209" t="s">
        <v>6918</v>
      </c>
      <c r="H3749" s="209" t="s">
        <v>6439</v>
      </c>
      <c r="I3749" s="209" t="s">
        <v>6919</v>
      </c>
      <c r="J3749" s="209" t="s">
        <v>6321</v>
      </c>
      <c r="K3749" s="209" t="s">
        <v>6321</v>
      </c>
      <c r="L3749" s="209" t="s">
        <v>6321</v>
      </c>
      <c r="M3749" s="209" t="s">
        <v>831</v>
      </c>
    </row>
    <row r="3750" spans="1:13" ht="45" x14ac:dyDescent="0.25">
      <c r="A3750" s="206" t="s">
        <v>21233</v>
      </c>
      <c r="B3750">
        <v>3890</v>
      </c>
      <c r="C3750" s="207" t="s">
        <v>21230</v>
      </c>
      <c r="D3750" s="208" t="s">
        <v>21231</v>
      </c>
      <c r="E3750" s="206" t="s">
        <v>21232</v>
      </c>
      <c r="F3750" s="209" t="s">
        <v>14185</v>
      </c>
      <c r="G3750" s="209" t="s">
        <v>14186</v>
      </c>
      <c r="H3750" s="209" t="s">
        <v>9215</v>
      </c>
      <c r="I3750" s="209" t="s">
        <v>14186</v>
      </c>
      <c r="J3750" s="209" t="s">
        <v>6321</v>
      </c>
      <c r="K3750" s="209" t="s">
        <v>6321</v>
      </c>
      <c r="L3750" s="209" t="s">
        <v>6321</v>
      </c>
      <c r="M3750" s="209" t="s">
        <v>831</v>
      </c>
    </row>
    <row r="3751" spans="1:13" ht="78.75" x14ac:dyDescent="0.25">
      <c r="A3751" s="202" t="s">
        <v>6321</v>
      </c>
      <c r="B3751">
        <v>4647</v>
      </c>
      <c r="C3751" s="203" t="s">
        <v>23988</v>
      </c>
      <c r="D3751" s="205" t="s">
        <v>23989</v>
      </c>
      <c r="E3751" s="202" t="s">
        <v>23990</v>
      </c>
      <c r="F3751" s="204" t="s">
        <v>23991</v>
      </c>
      <c r="G3751" s="204" t="s">
        <v>23992</v>
      </c>
      <c r="H3751" s="204" t="s">
        <v>6361</v>
      </c>
      <c r="I3751" s="204" t="s">
        <v>23992</v>
      </c>
      <c r="J3751" s="204" t="s">
        <v>6321</v>
      </c>
      <c r="K3751" s="204" t="s">
        <v>6321</v>
      </c>
      <c r="L3751" s="204" t="s">
        <v>6321</v>
      </c>
      <c r="M3751" s="204" t="s">
        <v>831</v>
      </c>
    </row>
    <row r="3752" spans="1:13" ht="22.5" x14ac:dyDescent="0.25">
      <c r="A3752" s="206" t="s">
        <v>814</v>
      </c>
      <c r="B3752">
        <v>3910</v>
      </c>
      <c r="C3752" s="207" t="s">
        <v>21301</v>
      </c>
      <c r="D3752" s="208" t="s">
        <v>21302</v>
      </c>
      <c r="E3752" s="206" t="s">
        <v>21303</v>
      </c>
      <c r="F3752" s="209" t="s">
        <v>14754</v>
      </c>
      <c r="G3752" s="209" t="s">
        <v>14755</v>
      </c>
      <c r="H3752" s="209" t="s">
        <v>6427</v>
      </c>
      <c r="I3752" s="209" t="s">
        <v>14755</v>
      </c>
      <c r="J3752" s="209" t="s">
        <v>6321</v>
      </c>
      <c r="K3752" s="209" t="s">
        <v>6321</v>
      </c>
      <c r="L3752" s="209" t="s">
        <v>6321</v>
      </c>
      <c r="M3752" s="209" t="s">
        <v>6363</v>
      </c>
    </row>
    <row r="3753" spans="1:13" ht="67.5" x14ac:dyDescent="0.25">
      <c r="A3753" s="202" t="s">
        <v>8502</v>
      </c>
      <c r="B3753">
        <v>461</v>
      </c>
      <c r="C3753" s="203" t="s">
        <v>8499</v>
      </c>
      <c r="D3753" s="205" t="s">
        <v>8500</v>
      </c>
      <c r="E3753" s="202" t="s">
        <v>8501</v>
      </c>
      <c r="F3753" s="204" t="s">
        <v>8503</v>
      </c>
      <c r="G3753" s="204" t="s">
        <v>8504</v>
      </c>
      <c r="H3753" s="204" t="s">
        <v>7637</v>
      </c>
      <c r="I3753" s="204" t="s">
        <v>8504</v>
      </c>
      <c r="J3753" s="204" t="s">
        <v>6321</v>
      </c>
      <c r="K3753" s="204" t="s">
        <v>6321</v>
      </c>
      <c r="L3753" s="204" t="s">
        <v>6321</v>
      </c>
      <c r="M3753" s="204" t="s">
        <v>6363</v>
      </c>
    </row>
    <row r="3754" spans="1:13" ht="33.75" x14ac:dyDescent="0.25">
      <c r="A3754" s="202" t="s">
        <v>14993</v>
      </c>
      <c r="B3754">
        <v>2221</v>
      </c>
      <c r="C3754" s="203" t="s">
        <v>14990</v>
      </c>
      <c r="D3754" s="205" t="s">
        <v>14991</v>
      </c>
      <c r="E3754" s="202" t="s">
        <v>14992</v>
      </c>
      <c r="F3754" s="204" t="s">
        <v>6689</v>
      </c>
      <c r="G3754" s="204" t="s">
        <v>6690</v>
      </c>
      <c r="H3754" s="204" t="s">
        <v>6691</v>
      </c>
      <c r="I3754" s="204" t="s">
        <v>6692</v>
      </c>
      <c r="J3754" s="204" t="s">
        <v>6321</v>
      </c>
      <c r="K3754" s="204" t="s">
        <v>6321</v>
      </c>
      <c r="L3754" s="204" t="s">
        <v>6321</v>
      </c>
      <c r="M3754" s="204" t="s">
        <v>831</v>
      </c>
    </row>
    <row r="3755" spans="1:13" ht="90" x14ac:dyDescent="0.25">
      <c r="A3755" s="202" t="s">
        <v>7179</v>
      </c>
      <c r="B3755">
        <v>170</v>
      </c>
      <c r="C3755" s="203" t="s">
        <v>7176</v>
      </c>
      <c r="D3755" s="205" t="s">
        <v>7177</v>
      </c>
      <c r="E3755" s="202" t="s">
        <v>7178</v>
      </c>
      <c r="F3755" s="204" t="s">
        <v>7180</v>
      </c>
      <c r="G3755" s="204" t="s">
        <v>7181</v>
      </c>
      <c r="H3755" s="204" t="s">
        <v>7182</v>
      </c>
      <c r="I3755" s="204" t="s">
        <v>7183</v>
      </c>
      <c r="J3755" s="204" t="s">
        <v>6321</v>
      </c>
      <c r="K3755" s="204" t="s">
        <v>6321</v>
      </c>
      <c r="L3755" s="204" t="s">
        <v>6321</v>
      </c>
      <c r="M3755" s="204" t="s">
        <v>831</v>
      </c>
    </row>
    <row r="3756" spans="1:13" ht="56.25" x14ac:dyDescent="0.25">
      <c r="A3756" s="206"/>
      <c r="B3756">
        <v>3537</v>
      </c>
      <c r="C3756" s="207" t="s">
        <v>19975</v>
      </c>
      <c r="D3756" s="208" t="s">
        <v>19976</v>
      </c>
      <c r="E3756" s="206" t="s">
        <v>19977</v>
      </c>
      <c r="F3756" s="209" t="s">
        <v>6478</v>
      </c>
      <c r="G3756" s="209" t="s">
        <v>6479</v>
      </c>
      <c r="H3756" s="209" t="s">
        <v>6480</v>
      </c>
      <c r="I3756" s="209" t="s">
        <v>6479</v>
      </c>
      <c r="J3756" s="209" t="s">
        <v>6321</v>
      </c>
      <c r="K3756" s="209" t="s">
        <v>6321</v>
      </c>
      <c r="L3756" s="209" t="s">
        <v>6321</v>
      </c>
      <c r="M3756" s="209" t="s">
        <v>6363</v>
      </c>
    </row>
    <row r="3757" spans="1:13" ht="78.75" x14ac:dyDescent="0.25">
      <c r="A3757" s="202" t="s">
        <v>15845</v>
      </c>
      <c r="B3757">
        <v>2439</v>
      </c>
      <c r="C3757" s="203" t="s">
        <v>15842</v>
      </c>
      <c r="D3757" s="205" t="s">
        <v>15843</v>
      </c>
      <c r="E3757" s="202" t="s">
        <v>15844</v>
      </c>
      <c r="F3757" s="204" t="s">
        <v>6484</v>
      </c>
      <c r="G3757" s="204" t="s">
        <v>6485</v>
      </c>
      <c r="H3757" s="204" t="s">
        <v>6486</v>
      </c>
      <c r="I3757" s="204" t="s">
        <v>6485</v>
      </c>
      <c r="J3757" s="204" t="s">
        <v>6321</v>
      </c>
      <c r="K3757" s="204" t="s">
        <v>6321</v>
      </c>
      <c r="L3757" s="204" t="s">
        <v>6321</v>
      </c>
      <c r="M3757" s="204" t="s">
        <v>6363</v>
      </c>
    </row>
    <row r="3758" spans="1:13" ht="101.25" x14ac:dyDescent="0.25">
      <c r="A3758" s="206" t="s">
        <v>20960</v>
      </c>
      <c r="B3758">
        <v>3806</v>
      </c>
      <c r="C3758" s="207" t="s">
        <v>20957</v>
      </c>
      <c r="D3758" s="208" t="s">
        <v>20958</v>
      </c>
      <c r="E3758" s="206" t="s">
        <v>20959</v>
      </c>
      <c r="F3758" s="209" t="s">
        <v>8465</v>
      </c>
      <c r="G3758" s="209" t="s">
        <v>8466</v>
      </c>
      <c r="H3758" s="209" t="s">
        <v>6473</v>
      </c>
      <c r="I3758" s="209" t="s">
        <v>8466</v>
      </c>
      <c r="J3758" s="209" t="s">
        <v>6321</v>
      </c>
      <c r="K3758" s="209" t="s">
        <v>6321</v>
      </c>
      <c r="L3758" s="209" t="s">
        <v>6321</v>
      </c>
      <c r="M3758" s="209" t="s">
        <v>6363</v>
      </c>
    </row>
    <row r="3759" spans="1:13" ht="67.5" x14ac:dyDescent="0.25">
      <c r="A3759" s="202" t="s">
        <v>15466</v>
      </c>
      <c r="B3759">
        <v>2343</v>
      </c>
      <c r="C3759" s="203" t="s">
        <v>15463</v>
      </c>
      <c r="D3759" s="205" t="s">
        <v>15464</v>
      </c>
      <c r="E3759" s="202" t="s">
        <v>15465</v>
      </c>
      <c r="F3759" s="204" t="s">
        <v>15467</v>
      </c>
      <c r="G3759" s="204" t="s">
        <v>15468</v>
      </c>
      <c r="H3759" s="204" t="s">
        <v>6578</v>
      </c>
      <c r="I3759" s="204" t="s">
        <v>15469</v>
      </c>
      <c r="J3759" s="204" t="s">
        <v>6321</v>
      </c>
      <c r="K3759" s="204" t="s">
        <v>6321</v>
      </c>
      <c r="L3759" s="204" t="s">
        <v>6321</v>
      </c>
      <c r="M3759" s="204" t="s">
        <v>6363</v>
      </c>
    </row>
    <row r="3760" spans="1:13" ht="45" x14ac:dyDescent="0.25">
      <c r="A3760" s="206" t="s">
        <v>6321</v>
      </c>
      <c r="B3760">
        <v>4642</v>
      </c>
      <c r="C3760" s="207" t="s">
        <v>23965</v>
      </c>
      <c r="D3760" s="208" t="s">
        <v>23966</v>
      </c>
      <c r="E3760" s="206" t="s">
        <v>23967</v>
      </c>
      <c r="F3760" s="209" t="s">
        <v>6766</v>
      </c>
      <c r="G3760" s="209" t="s">
        <v>6767</v>
      </c>
      <c r="H3760" s="209" t="s">
        <v>6439</v>
      </c>
      <c r="I3760" s="209" t="s">
        <v>6768</v>
      </c>
      <c r="J3760" s="209" t="s">
        <v>6321</v>
      </c>
      <c r="K3760" s="209" t="s">
        <v>6321</v>
      </c>
      <c r="L3760" s="209" t="s">
        <v>6321</v>
      </c>
      <c r="M3760" s="209" t="s">
        <v>831</v>
      </c>
    </row>
    <row r="3761" spans="1:13" ht="123.75" x14ac:dyDescent="0.25">
      <c r="A3761" s="206" t="s">
        <v>15150</v>
      </c>
      <c r="B3761">
        <v>2262</v>
      </c>
      <c r="C3761" s="207" t="s">
        <v>15147</v>
      </c>
      <c r="D3761" s="208" t="s">
        <v>15148</v>
      </c>
      <c r="E3761" s="206" t="s">
        <v>15149</v>
      </c>
      <c r="F3761" s="209" t="s">
        <v>7466</v>
      </c>
      <c r="G3761" s="209" t="s">
        <v>7467</v>
      </c>
      <c r="H3761" s="209" t="s">
        <v>7039</v>
      </c>
      <c r="I3761" s="209" t="s">
        <v>7467</v>
      </c>
      <c r="J3761" s="209" t="s">
        <v>6321</v>
      </c>
      <c r="K3761" s="209" t="s">
        <v>6321</v>
      </c>
      <c r="L3761" s="209" t="s">
        <v>6321</v>
      </c>
      <c r="M3761" s="209" t="s">
        <v>831</v>
      </c>
    </row>
    <row r="3762" spans="1:13" ht="33.75" x14ac:dyDescent="0.25">
      <c r="A3762" s="202" t="s">
        <v>20964</v>
      </c>
      <c r="B3762">
        <v>3807</v>
      </c>
      <c r="C3762" s="203" t="s">
        <v>20961</v>
      </c>
      <c r="D3762" s="205" t="s">
        <v>20962</v>
      </c>
      <c r="E3762" s="202" t="s">
        <v>20963</v>
      </c>
      <c r="F3762" s="204" t="s">
        <v>8771</v>
      </c>
      <c r="G3762" s="204" t="s">
        <v>8772</v>
      </c>
      <c r="H3762" s="204" t="s">
        <v>6473</v>
      </c>
      <c r="I3762" s="204" t="s">
        <v>8772</v>
      </c>
      <c r="J3762" s="204" t="s">
        <v>6321</v>
      </c>
      <c r="K3762" s="204" t="s">
        <v>6321</v>
      </c>
      <c r="L3762" s="204" t="s">
        <v>6321</v>
      </c>
      <c r="M3762" s="204" t="s">
        <v>6363</v>
      </c>
    </row>
    <row r="3763" spans="1:13" ht="45" x14ac:dyDescent="0.25">
      <c r="A3763" s="206" t="s">
        <v>20845</v>
      </c>
      <c r="B3763">
        <v>3778</v>
      </c>
      <c r="C3763" s="207" t="s">
        <v>20842</v>
      </c>
      <c r="D3763" s="208" t="s">
        <v>20843</v>
      </c>
      <c r="E3763" s="206" t="s">
        <v>20844</v>
      </c>
      <c r="F3763" s="209" t="s">
        <v>6961</v>
      </c>
      <c r="G3763" s="209" t="s">
        <v>9282</v>
      </c>
      <c r="H3763" s="209" t="s">
        <v>6480</v>
      </c>
      <c r="I3763" s="209" t="s">
        <v>9282</v>
      </c>
      <c r="J3763" s="209" t="s">
        <v>6321</v>
      </c>
      <c r="K3763" s="209" t="s">
        <v>6321</v>
      </c>
      <c r="L3763" s="209" t="s">
        <v>6321</v>
      </c>
      <c r="M3763" s="209" t="s">
        <v>6363</v>
      </c>
    </row>
    <row r="3764" spans="1:13" ht="135" x14ac:dyDescent="0.25">
      <c r="A3764" s="202" t="s">
        <v>19521</v>
      </c>
      <c r="B3764">
        <v>3424</v>
      </c>
      <c r="C3764" s="203" t="s">
        <v>19518</v>
      </c>
      <c r="D3764" s="205" t="s">
        <v>19519</v>
      </c>
      <c r="E3764" s="202" t="s">
        <v>19520</v>
      </c>
      <c r="F3764" s="204" t="s">
        <v>8858</v>
      </c>
      <c r="G3764" s="204" t="s">
        <v>8859</v>
      </c>
      <c r="H3764" s="204" t="s">
        <v>6439</v>
      </c>
      <c r="I3764" s="204" t="s">
        <v>8859</v>
      </c>
      <c r="J3764" s="204" t="s">
        <v>6321</v>
      </c>
      <c r="K3764" s="204" t="s">
        <v>6321</v>
      </c>
      <c r="L3764" s="204" t="s">
        <v>6321</v>
      </c>
      <c r="M3764" s="204" t="s">
        <v>831</v>
      </c>
    </row>
    <row r="3765" spans="1:13" ht="33.75" x14ac:dyDescent="0.25">
      <c r="A3765" s="206" t="s">
        <v>8508</v>
      </c>
      <c r="B3765">
        <v>462</v>
      </c>
      <c r="C3765" s="207" t="s">
        <v>8505</v>
      </c>
      <c r="D3765" s="208" t="s">
        <v>8506</v>
      </c>
      <c r="E3765" s="206" t="s">
        <v>8507</v>
      </c>
      <c r="F3765" s="209" t="s">
        <v>8509</v>
      </c>
      <c r="G3765" s="209" t="s">
        <v>8510</v>
      </c>
      <c r="H3765" s="209" t="s">
        <v>8511</v>
      </c>
      <c r="I3765" s="209" t="s">
        <v>8510</v>
      </c>
      <c r="J3765" s="209" t="s">
        <v>6321</v>
      </c>
      <c r="K3765" s="209" t="s">
        <v>6321</v>
      </c>
      <c r="L3765" s="209" t="s">
        <v>6321</v>
      </c>
      <c r="M3765" s="209" t="s">
        <v>6363</v>
      </c>
    </row>
    <row r="3766" spans="1:13" ht="180" x14ac:dyDescent="0.25">
      <c r="A3766" s="206" t="s">
        <v>6321</v>
      </c>
      <c r="B3766">
        <v>596</v>
      </c>
      <c r="C3766" s="207" t="s">
        <v>9122</v>
      </c>
      <c r="D3766" s="208" t="s">
        <v>9123</v>
      </c>
      <c r="E3766" s="206" t="s">
        <v>9124</v>
      </c>
      <c r="F3766" s="209" t="s">
        <v>8739</v>
      </c>
      <c r="G3766" s="209" t="s">
        <v>8740</v>
      </c>
      <c r="H3766" s="209" t="s">
        <v>6473</v>
      </c>
      <c r="I3766" s="209" t="s">
        <v>8741</v>
      </c>
      <c r="J3766" s="209" t="s">
        <v>6321</v>
      </c>
      <c r="K3766" s="209" t="s">
        <v>6321</v>
      </c>
      <c r="L3766" s="209" t="s">
        <v>6321</v>
      </c>
      <c r="M3766" s="209" t="s">
        <v>831</v>
      </c>
    </row>
    <row r="3767" spans="1:13" ht="56.25" x14ac:dyDescent="0.25">
      <c r="A3767" s="202" t="s">
        <v>23971</v>
      </c>
      <c r="B3767">
        <v>4643</v>
      </c>
      <c r="C3767" s="203" t="s">
        <v>23968</v>
      </c>
      <c r="D3767" s="205" t="s">
        <v>23969</v>
      </c>
      <c r="E3767" s="202" t="s">
        <v>23970</v>
      </c>
      <c r="F3767" s="204" t="s">
        <v>10467</v>
      </c>
      <c r="G3767" s="204" t="s">
        <v>10468</v>
      </c>
      <c r="H3767" s="204" t="s">
        <v>6439</v>
      </c>
      <c r="I3767" s="204" t="s">
        <v>10469</v>
      </c>
      <c r="J3767" s="204" t="s">
        <v>6321</v>
      </c>
      <c r="K3767" s="204" t="s">
        <v>6321</v>
      </c>
      <c r="L3767" s="204" t="s">
        <v>6321</v>
      </c>
      <c r="M3767" s="204" t="s">
        <v>831</v>
      </c>
    </row>
    <row r="3768" spans="1:13" ht="45" x14ac:dyDescent="0.25">
      <c r="A3768" s="202"/>
      <c r="B3768">
        <v>3639</v>
      </c>
      <c r="C3768" s="203" t="s">
        <v>20292</v>
      </c>
      <c r="D3768" s="205" t="s">
        <v>20293</v>
      </c>
      <c r="E3768" s="202" t="s">
        <v>20294</v>
      </c>
      <c r="F3768" s="204" t="s">
        <v>9303</v>
      </c>
      <c r="G3768" s="204" t="s">
        <v>9304</v>
      </c>
      <c r="H3768" s="204" t="s">
        <v>6427</v>
      </c>
      <c r="I3768" s="204" t="s">
        <v>9304</v>
      </c>
      <c r="J3768" s="204" t="s">
        <v>6321</v>
      </c>
      <c r="K3768" s="204" t="s">
        <v>6321</v>
      </c>
      <c r="L3768" s="204" t="s">
        <v>6321</v>
      </c>
      <c r="M3768" s="204" t="s">
        <v>6363</v>
      </c>
    </row>
    <row r="3769" spans="1:13" ht="78.75" x14ac:dyDescent="0.25">
      <c r="A3769" s="202" t="s">
        <v>18489</v>
      </c>
      <c r="B3769">
        <v>3175</v>
      </c>
      <c r="C3769" s="203" t="s">
        <v>18486</v>
      </c>
      <c r="D3769" s="205" t="s">
        <v>18487</v>
      </c>
      <c r="E3769" s="202" t="s">
        <v>18488</v>
      </c>
      <c r="F3769" s="204" t="s">
        <v>8356</v>
      </c>
      <c r="G3769" s="204" t="s">
        <v>8357</v>
      </c>
      <c r="H3769" s="204" t="s">
        <v>7039</v>
      </c>
      <c r="I3769" s="204" t="s">
        <v>8358</v>
      </c>
      <c r="J3769" s="204" t="s">
        <v>6321</v>
      </c>
      <c r="K3769" s="204" t="s">
        <v>6524</v>
      </c>
      <c r="L3769" s="204" t="s">
        <v>6321</v>
      </c>
      <c r="M3769" s="204" t="s">
        <v>6363</v>
      </c>
    </row>
    <row r="3770" spans="1:13" ht="90" x14ac:dyDescent="0.25">
      <c r="A3770" s="202" t="s">
        <v>17295</v>
      </c>
      <c r="B3770">
        <v>2838</v>
      </c>
      <c r="C3770" s="203" t="s">
        <v>17292</v>
      </c>
      <c r="D3770" s="205" t="s">
        <v>17293</v>
      </c>
      <c r="E3770" s="202" t="s">
        <v>17294</v>
      </c>
      <c r="F3770" s="204" t="s">
        <v>17296</v>
      </c>
      <c r="G3770" s="204" t="s">
        <v>17297</v>
      </c>
      <c r="H3770" s="204" t="s">
        <v>6427</v>
      </c>
      <c r="I3770" s="204" t="s">
        <v>17297</v>
      </c>
      <c r="J3770" s="204" t="s">
        <v>6321</v>
      </c>
      <c r="K3770" s="204" t="s">
        <v>6321</v>
      </c>
      <c r="L3770" s="204" t="s">
        <v>6321</v>
      </c>
      <c r="M3770" s="204" t="s">
        <v>831</v>
      </c>
    </row>
    <row r="3771" spans="1:13" ht="56.25" x14ac:dyDescent="0.25">
      <c r="A3771" s="202" t="s">
        <v>13031</v>
      </c>
      <c r="B3771">
        <v>1692</v>
      </c>
      <c r="C3771" s="203" t="s">
        <v>13028</v>
      </c>
      <c r="D3771" s="205" t="s">
        <v>13029</v>
      </c>
      <c r="E3771" s="202" t="s">
        <v>13030</v>
      </c>
      <c r="F3771" s="204" t="s">
        <v>13032</v>
      </c>
      <c r="G3771" s="204" t="s">
        <v>13033</v>
      </c>
      <c r="H3771" s="204" t="s">
        <v>6578</v>
      </c>
      <c r="I3771" s="204" t="s">
        <v>13034</v>
      </c>
      <c r="J3771" s="204" t="s">
        <v>6321</v>
      </c>
      <c r="K3771" s="204" t="s">
        <v>6321</v>
      </c>
      <c r="L3771" s="204" t="s">
        <v>6321</v>
      </c>
      <c r="M3771" s="204" t="s">
        <v>831</v>
      </c>
    </row>
    <row r="3772" spans="1:13" ht="112.5" x14ac:dyDescent="0.25">
      <c r="A3772" s="202" t="s">
        <v>6321</v>
      </c>
      <c r="B3772">
        <v>3759</v>
      </c>
      <c r="C3772" s="203" t="s">
        <v>20764</v>
      </c>
      <c r="D3772" s="205" t="s">
        <v>20765</v>
      </c>
      <c r="E3772" s="202" t="s">
        <v>20766</v>
      </c>
      <c r="F3772" s="204" t="s">
        <v>9269</v>
      </c>
      <c r="G3772" s="204" t="s">
        <v>9270</v>
      </c>
      <c r="H3772" s="204" t="s">
        <v>6746</v>
      </c>
      <c r="I3772" s="204" t="s">
        <v>9270</v>
      </c>
      <c r="J3772" s="204" t="s">
        <v>6321</v>
      </c>
      <c r="K3772" s="204" t="s">
        <v>6321</v>
      </c>
      <c r="L3772" s="204" t="s">
        <v>6321</v>
      </c>
      <c r="M3772" s="204" t="s">
        <v>831</v>
      </c>
    </row>
    <row r="3773" spans="1:13" ht="56.25" x14ac:dyDescent="0.25">
      <c r="A3773" s="202" t="s">
        <v>15853</v>
      </c>
      <c r="B3773">
        <v>2441</v>
      </c>
      <c r="C3773" s="203" t="s">
        <v>15850</v>
      </c>
      <c r="D3773" s="205" t="s">
        <v>15851</v>
      </c>
      <c r="E3773" s="202" t="s">
        <v>15852</v>
      </c>
      <c r="F3773" s="204" t="s">
        <v>13817</v>
      </c>
      <c r="G3773" s="204" t="s">
        <v>9056</v>
      </c>
      <c r="H3773" s="204" t="s">
        <v>6480</v>
      </c>
      <c r="I3773" s="204" t="s">
        <v>9056</v>
      </c>
      <c r="J3773" s="204" t="s">
        <v>6321</v>
      </c>
      <c r="K3773" s="204" t="s">
        <v>6321</v>
      </c>
      <c r="L3773" s="204" t="s">
        <v>6321</v>
      </c>
      <c r="M3773" s="204" t="s">
        <v>6363</v>
      </c>
    </row>
    <row r="3774" spans="1:13" ht="33.75" x14ac:dyDescent="0.25">
      <c r="A3774" s="202" t="s">
        <v>11892</v>
      </c>
      <c r="B3774">
        <v>1390</v>
      </c>
      <c r="C3774" s="203" t="s">
        <v>11889</v>
      </c>
      <c r="D3774" s="205" t="s">
        <v>11890</v>
      </c>
      <c r="E3774" s="202" t="s">
        <v>11891</v>
      </c>
      <c r="F3774" s="204" t="s">
        <v>7466</v>
      </c>
      <c r="G3774" s="204" t="s">
        <v>7467</v>
      </c>
      <c r="H3774" s="204" t="s">
        <v>7039</v>
      </c>
      <c r="I3774" s="204" t="s">
        <v>7467</v>
      </c>
      <c r="J3774" s="204" t="s">
        <v>6321</v>
      </c>
      <c r="K3774" s="204" t="s">
        <v>6321</v>
      </c>
      <c r="L3774" s="204" t="s">
        <v>6321</v>
      </c>
      <c r="M3774" s="204" t="s">
        <v>831</v>
      </c>
    </row>
    <row r="3775" spans="1:13" ht="78.75" x14ac:dyDescent="0.25">
      <c r="A3775" s="206" t="s">
        <v>31288</v>
      </c>
      <c r="B3775">
        <v>1192</v>
      </c>
      <c r="C3775" s="207" t="s">
        <v>11087</v>
      </c>
      <c r="D3775" s="208" t="s">
        <v>11088</v>
      </c>
      <c r="E3775" s="206" t="s">
        <v>11089</v>
      </c>
      <c r="F3775" s="209" t="s">
        <v>8320</v>
      </c>
      <c r="G3775" s="209" t="s">
        <v>8321</v>
      </c>
      <c r="H3775" s="209" t="s">
        <v>6486</v>
      </c>
      <c r="I3775" s="209" t="s">
        <v>8321</v>
      </c>
      <c r="J3775" s="209" t="s">
        <v>6321</v>
      </c>
      <c r="K3775" s="209" t="s">
        <v>6321</v>
      </c>
      <c r="L3775" s="209" t="s">
        <v>6321</v>
      </c>
      <c r="M3775" s="209" t="s">
        <v>6363</v>
      </c>
    </row>
    <row r="3776" spans="1:13" ht="22.5" x14ac:dyDescent="0.25">
      <c r="A3776" s="206" t="s">
        <v>15082</v>
      </c>
      <c r="B3776">
        <v>2246</v>
      </c>
      <c r="C3776" s="207" t="s">
        <v>15079</v>
      </c>
      <c r="D3776" s="208" t="s">
        <v>15080</v>
      </c>
      <c r="E3776" s="206" t="s">
        <v>15081</v>
      </c>
      <c r="F3776" s="209" t="s">
        <v>6884</v>
      </c>
      <c r="G3776" s="209" t="s">
        <v>6885</v>
      </c>
      <c r="H3776" s="209" t="s">
        <v>6886</v>
      </c>
      <c r="I3776" s="209" t="s">
        <v>6885</v>
      </c>
      <c r="J3776" s="209" t="s">
        <v>6321</v>
      </c>
      <c r="K3776" s="209" t="s">
        <v>6321</v>
      </c>
      <c r="L3776" s="209" t="s">
        <v>6321</v>
      </c>
      <c r="M3776" s="209" t="s">
        <v>831</v>
      </c>
    </row>
    <row r="3777" spans="1:13" ht="67.5" x14ac:dyDescent="0.25">
      <c r="A3777" s="206" t="s">
        <v>14823</v>
      </c>
      <c r="B3777">
        <v>2180</v>
      </c>
      <c r="C3777" s="207" t="s">
        <v>14820</v>
      </c>
      <c r="D3777" s="208" t="s">
        <v>14821</v>
      </c>
      <c r="E3777" s="206" t="s">
        <v>14822</v>
      </c>
      <c r="F3777" s="209" t="s">
        <v>8960</v>
      </c>
      <c r="G3777" s="209" t="s">
        <v>14824</v>
      </c>
      <c r="H3777" s="209" t="s">
        <v>6522</v>
      </c>
      <c r="I3777" s="209" t="s">
        <v>14825</v>
      </c>
      <c r="J3777" s="209" t="s">
        <v>6321</v>
      </c>
      <c r="K3777" s="209" t="s">
        <v>6321</v>
      </c>
      <c r="L3777" s="209" t="s">
        <v>6321</v>
      </c>
      <c r="M3777" s="209" t="s">
        <v>831</v>
      </c>
    </row>
    <row r="3778" spans="1:13" ht="213.75" x14ac:dyDescent="0.25">
      <c r="A3778" s="206"/>
      <c r="B3778">
        <v>3196</v>
      </c>
      <c r="C3778" s="207" t="s">
        <v>18590</v>
      </c>
      <c r="D3778" s="208" t="s">
        <v>18591</v>
      </c>
      <c r="E3778" s="206" t="s">
        <v>18592</v>
      </c>
      <c r="F3778" s="209" t="s">
        <v>6484</v>
      </c>
      <c r="G3778" s="209" t="s">
        <v>6485</v>
      </c>
      <c r="H3778" s="209" t="s">
        <v>6486</v>
      </c>
      <c r="I3778" s="209" t="s">
        <v>6485</v>
      </c>
      <c r="J3778" s="209" t="s">
        <v>6321</v>
      </c>
      <c r="K3778" s="209" t="s">
        <v>6321</v>
      </c>
      <c r="L3778" s="209" t="s">
        <v>6321</v>
      </c>
      <c r="M3778" s="209" t="s">
        <v>6363</v>
      </c>
    </row>
    <row r="3779" spans="1:13" ht="78.75" x14ac:dyDescent="0.25">
      <c r="A3779" s="202" t="s">
        <v>6321</v>
      </c>
      <c r="B3779">
        <v>2219</v>
      </c>
      <c r="C3779" s="203" t="s">
        <v>14981</v>
      </c>
      <c r="D3779" s="205" t="s">
        <v>14982</v>
      </c>
      <c r="E3779" s="202" t="s">
        <v>14983</v>
      </c>
      <c r="F3779" s="204" t="s">
        <v>6689</v>
      </c>
      <c r="G3779" s="204" t="s">
        <v>6690</v>
      </c>
      <c r="H3779" s="204" t="s">
        <v>6691</v>
      </c>
      <c r="I3779" s="204" t="s">
        <v>6692</v>
      </c>
      <c r="J3779" s="204" t="s">
        <v>6321</v>
      </c>
      <c r="K3779" s="204" t="s">
        <v>6321</v>
      </c>
      <c r="L3779" s="204" t="s">
        <v>6321</v>
      </c>
      <c r="M3779" s="204" t="s">
        <v>831</v>
      </c>
    </row>
    <row r="3780" spans="1:13" ht="67.5" x14ac:dyDescent="0.25">
      <c r="A3780" s="206" t="s">
        <v>11931</v>
      </c>
      <c r="B3780">
        <v>1402</v>
      </c>
      <c r="C3780" s="207" t="s">
        <v>11928</v>
      </c>
      <c r="D3780" s="208" t="s">
        <v>11929</v>
      </c>
      <c r="E3780" s="206" t="s">
        <v>11930</v>
      </c>
      <c r="F3780" s="209" t="s">
        <v>11932</v>
      </c>
      <c r="G3780" s="209" t="s">
        <v>11933</v>
      </c>
      <c r="H3780" s="209" t="s">
        <v>8304</v>
      </c>
      <c r="I3780" s="209" t="s">
        <v>11934</v>
      </c>
      <c r="J3780" s="209" t="s">
        <v>6321</v>
      </c>
      <c r="K3780" s="209" t="s">
        <v>6321</v>
      </c>
      <c r="L3780" s="209" t="s">
        <v>6321</v>
      </c>
      <c r="M3780" s="209" t="s">
        <v>831</v>
      </c>
    </row>
    <row r="3781" spans="1:13" ht="67.5" x14ac:dyDescent="0.25">
      <c r="A3781" s="206"/>
      <c r="B3781">
        <v>1447</v>
      </c>
      <c r="C3781" s="207" t="s">
        <v>12120</v>
      </c>
      <c r="D3781" s="208" t="s">
        <v>12121</v>
      </c>
      <c r="E3781" s="206" t="s">
        <v>12122</v>
      </c>
      <c r="F3781" s="209" t="s">
        <v>11961</v>
      </c>
      <c r="G3781" s="209" t="s">
        <v>11962</v>
      </c>
      <c r="H3781" s="209" t="s">
        <v>6578</v>
      </c>
      <c r="I3781" s="209" t="s">
        <v>11963</v>
      </c>
      <c r="J3781" s="209" t="s">
        <v>6321</v>
      </c>
      <c r="K3781" s="209" t="s">
        <v>6321</v>
      </c>
      <c r="L3781" s="209" t="s">
        <v>6321</v>
      </c>
      <c r="M3781" s="209" t="s">
        <v>6363</v>
      </c>
    </row>
    <row r="3782" spans="1:13" ht="45" x14ac:dyDescent="0.25">
      <c r="A3782" s="202"/>
      <c r="B3782">
        <v>3522</v>
      </c>
      <c r="C3782" s="203" t="s">
        <v>19918</v>
      </c>
      <c r="D3782" s="205" t="s">
        <v>19919</v>
      </c>
      <c r="E3782" s="202" t="s">
        <v>19920</v>
      </c>
      <c r="F3782" s="204" t="s">
        <v>10758</v>
      </c>
      <c r="G3782" s="204" t="s">
        <v>19921</v>
      </c>
      <c r="H3782" s="204" t="s">
        <v>9559</v>
      </c>
      <c r="I3782" s="204" t="s">
        <v>19921</v>
      </c>
      <c r="J3782" s="204" t="s">
        <v>6321</v>
      </c>
      <c r="K3782" s="204" t="s">
        <v>6321</v>
      </c>
      <c r="L3782" s="204" t="s">
        <v>6321</v>
      </c>
      <c r="M3782" s="204" t="s">
        <v>6363</v>
      </c>
    </row>
    <row r="3783" spans="1:13" ht="33.75" x14ac:dyDescent="0.25">
      <c r="A3783" s="206" t="s">
        <v>20968</v>
      </c>
      <c r="B3783">
        <v>3808</v>
      </c>
      <c r="C3783" s="207" t="s">
        <v>20965</v>
      </c>
      <c r="D3783" s="208" t="s">
        <v>20966</v>
      </c>
      <c r="E3783" s="206" t="s">
        <v>20967</v>
      </c>
      <c r="F3783" s="209" t="s">
        <v>7174</v>
      </c>
      <c r="G3783" s="209" t="s">
        <v>7175</v>
      </c>
      <c r="H3783" s="209" t="s">
        <v>6480</v>
      </c>
      <c r="I3783" s="209" t="s">
        <v>7175</v>
      </c>
      <c r="J3783" s="209" t="s">
        <v>6321</v>
      </c>
      <c r="K3783" s="209" t="s">
        <v>6321</v>
      </c>
      <c r="L3783" s="209" t="s">
        <v>6321</v>
      </c>
      <c r="M3783" s="209" t="s">
        <v>6363</v>
      </c>
    </row>
    <row r="3784" spans="1:13" ht="168.75" x14ac:dyDescent="0.25">
      <c r="A3784" s="202" t="s">
        <v>6321</v>
      </c>
      <c r="B3784">
        <v>2263</v>
      </c>
      <c r="C3784" s="203" t="s">
        <v>15151</v>
      </c>
      <c r="D3784" s="205" t="s">
        <v>15152</v>
      </c>
      <c r="E3784" s="202" t="s">
        <v>15153</v>
      </c>
      <c r="F3784" s="204" t="s">
        <v>7010</v>
      </c>
      <c r="G3784" s="204" t="s">
        <v>7011</v>
      </c>
      <c r="H3784" s="204" t="s">
        <v>7012</v>
      </c>
      <c r="I3784" s="204" t="s">
        <v>7011</v>
      </c>
      <c r="J3784" s="204" t="s">
        <v>6321</v>
      </c>
      <c r="K3784" s="204" t="s">
        <v>6321</v>
      </c>
      <c r="L3784" s="204" t="s">
        <v>6321</v>
      </c>
      <c r="M3784" s="204" t="s">
        <v>831</v>
      </c>
    </row>
    <row r="3785" spans="1:13" ht="45" x14ac:dyDescent="0.25">
      <c r="A3785" s="206" t="s">
        <v>19884</v>
      </c>
      <c r="B3785">
        <v>3513</v>
      </c>
      <c r="C3785" s="207" t="s">
        <v>19881</v>
      </c>
      <c r="D3785" s="208" t="s">
        <v>19882</v>
      </c>
      <c r="E3785" s="206" t="s">
        <v>19883</v>
      </c>
      <c r="F3785" s="209" t="s">
        <v>6961</v>
      </c>
      <c r="G3785" s="209" t="s">
        <v>9282</v>
      </c>
      <c r="H3785" s="209" t="s">
        <v>6480</v>
      </c>
      <c r="I3785" s="209" t="s">
        <v>9282</v>
      </c>
      <c r="J3785" s="209" t="s">
        <v>6321</v>
      </c>
      <c r="K3785" s="209" t="s">
        <v>6321</v>
      </c>
      <c r="L3785" s="209" t="s">
        <v>6321</v>
      </c>
      <c r="M3785" s="209" t="s">
        <v>6363</v>
      </c>
    </row>
    <row r="3786" spans="1:13" ht="45" x14ac:dyDescent="0.25">
      <c r="A3786" s="202" t="s">
        <v>10473</v>
      </c>
      <c r="B3786">
        <v>1051</v>
      </c>
      <c r="C3786" s="203" t="s">
        <v>10470</v>
      </c>
      <c r="D3786" s="205" t="s">
        <v>10471</v>
      </c>
      <c r="E3786" s="202" t="s">
        <v>10472</v>
      </c>
      <c r="F3786" s="204" t="s">
        <v>10408</v>
      </c>
      <c r="G3786" s="204" t="s">
        <v>10409</v>
      </c>
      <c r="H3786" s="204" t="s">
        <v>6439</v>
      </c>
      <c r="I3786" s="204" t="s">
        <v>10410</v>
      </c>
      <c r="J3786" s="204" t="s">
        <v>6321</v>
      </c>
      <c r="K3786" s="204" t="s">
        <v>6321</v>
      </c>
      <c r="L3786" s="204" t="s">
        <v>6321</v>
      </c>
      <c r="M3786" s="204" t="s">
        <v>831</v>
      </c>
    </row>
    <row r="3787" spans="1:13" ht="112.5" x14ac:dyDescent="0.25">
      <c r="A3787" s="202" t="s">
        <v>19633</v>
      </c>
      <c r="B3787">
        <v>3453</v>
      </c>
      <c r="C3787" s="203" t="s">
        <v>19630</v>
      </c>
      <c r="D3787" s="205" t="s">
        <v>19631</v>
      </c>
      <c r="E3787" s="202" t="s">
        <v>19632</v>
      </c>
      <c r="F3787" s="204" t="s">
        <v>8356</v>
      </c>
      <c r="G3787" s="204" t="s">
        <v>8357</v>
      </c>
      <c r="H3787" s="204" t="s">
        <v>7039</v>
      </c>
      <c r="I3787" s="204" t="s">
        <v>8358</v>
      </c>
      <c r="J3787" s="204" t="s">
        <v>6321</v>
      </c>
      <c r="K3787" s="204" t="s">
        <v>6321</v>
      </c>
      <c r="L3787" s="204" t="s">
        <v>6321</v>
      </c>
      <c r="M3787" s="204" t="s">
        <v>831</v>
      </c>
    </row>
    <row r="3788" spans="1:13" ht="33.75" x14ac:dyDescent="0.25">
      <c r="A3788" s="202" t="s">
        <v>15102</v>
      </c>
      <c r="B3788">
        <v>2251</v>
      </c>
      <c r="C3788" s="203" t="s">
        <v>15099</v>
      </c>
      <c r="D3788" s="205" t="s">
        <v>15100</v>
      </c>
      <c r="E3788" s="202" t="s">
        <v>15101</v>
      </c>
      <c r="F3788" s="204" t="s">
        <v>6884</v>
      </c>
      <c r="G3788" s="204" t="s">
        <v>6885</v>
      </c>
      <c r="H3788" s="204" t="s">
        <v>6886</v>
      </c>
      <c r="I3788" s="204" t="s">
        <v>6885</v>
      </c>
      <c r="J3788" s="204" t="s">
        <v>6321</v>
      </c>
      <c r="K3788" s="204" t="s">
        <v>6321</v>
      </c>
      <c r="L3788" s="204" t="s">
        <v>6321</v>
      </c>
      <c r="M3788" s="204" t="s">
        <v>831</v>
      </c>
    </row>
    <row r="3789" spans="1:13" ht="90" x14ac:dyDescent="0.25">
      <c r="A3789" s="206" t="s">
        <v>6321</v>
      </c>
      <c r="B3789">
        <v>3427</v>
      </c>
      <c r="C3789" s="207" t="s">
        <v>19531</v>
      </c>
      <c r="D3789" s="208" t="s">
        <v>19532</v>
      </c>
      <c r="E3789" s="206" t="s">
        <v>19533</v>
      </c>
      <c r="F3789" s="209" t="s">
        <v>6884</v>
      </c>
      <c r="G3789" s="209" t="s">
        <v>6885</v>
      </c>
      <c r="H3789" s="209" t="s">
        <v>6886</v>
      </c>
      <c r="I3789" s="209" t="s">
        <v>6885</v>
      </c>
      <c r="J3789" s="209" t="s">
        <v>6321</v>
      </c>
      <c r="K3789" s="209" t="s">
        <v>6321</v>
      </c>
      <c r="L3789" s="209" t="s">
        <v>6321</v>
      </c>
      <c r="M3789" s="209" t="s">
        <v>831</v>
      </c>
    </row>
    <row r="3790" spans="1:13" ht="45" x14ac:dyDescent="0.25">
      <c r="A3790" s="202" t="s">
        <v>13000</v>
      </c>
      <c r="B3790">
        <v>1684</v>
      </c>
      <c r="C3790" s="203" t="s">
        <v>12997</v>
      </c>
      <c r="D3790" s="205" t="s">
        <v>12998</v>
      </c>
      <c r="E3790" s="202" t="s">
        <v>12999</v>
      </c>
      <c r="F3790" s="204" t="s">
        <v>6689</v>
      </c>
      <c r="G3790" s="204" t="s">
        <v>6690</v>
      </c>
      <c r="H3790" s="204" t="s">
        <v>6691</v>
      </c>
      <c r="I3790" s="204" t="s">
        <v>6692</v>
      </c>
      <c r="J3790" s="204" t="s">
        <v>6321</v>
      </c>
      <c r="K3790" s="204" t="s">
        <v>6321</v>
      </c>
      <c r="L3790" s="204" t="s">
        <v>6321</v>
      </c>
      <c r="M3790" s="204" t="s">
        <v>831</v>
      </c>
    </row>
    <row r="3791" spans="1:13" ht="45" x14ac:dyDescent="0.25">
      <c r="A3791" s="202" t="s">
        <v>13229</v>
      </c>
      <c r="B3791">
        <v>1736</v>
      </c>
      <c r="C3791" s="203" t="s">
        <v>13226</v>
      </c>
      <c r="D3791" s="205" t="s">
        <v>13227</v>
      </c>
      <c r="E3791" s="202" t="s">
        <v>13228</v>
      </c>
      <c r="F3791" s="204" t="s">
        <v>9916</v>
      </c>
      <c r="G3791" s="204" t="s">
        <v>9917</v>
      </c>
      <c r="H3791" s="204" t="s">
        <v>6746</v>
      </c>
      <c r="I3791" s="204" t="s">
        <v>9918</v>
      </c>
      <c r="J3791" s="204" t="s">
        <v>6321</v>
      </c>
      <c r="K3791" s="204" t="s">
        <v>6321</v>
      </c>
      <c r="L3791" s="204" t="s">
        <v>6321</v>
      </c>
      <c r="M3791" s="204" t="s">
        <v>6363</v>
      </c>
    </row>
    <row r="3792" spans="1:13" ht="56.25" x14ac:dyDescent="0.25">
      <c r="A3792" s="202" t="s">
        <v>10462</v>
      </c>
      <c r="B3792">
        <v>1049</v>
      </c>
      <c r="C3792" s="203" t="s">
        <v>10459</v>
      </c>
      <c r="D3792" s="205" t="s">
        <v>10460</v>
      </c>
      <c r="E3792" s="202" t="s">
        <v>10461</v>
      </c>
      <c r="F3792" s="204" t="s">
        <v>9082</v>
      </c>
      <c r="G3792" s="204" t="s">
        <v>9083</v>
      </c>
      <c r="H3792" s="204" t="s">
        <v>6578</v>
      </c>
      <c r="I3792" s="204" t="s">
        <v>9084</v>
      </c>
      <c r="J3792" s="204" t="s">
        <v>6321</v>
      </c>
      <c r="K3792" s="204" t="s">
        <v>6321</v>
      </c>
      <c r="L3792" s="204" t="s">
        <v>6321</v>
      </c>
      <c r="M3792" s="204" t="s">
        <v>831</v>
      </c>
    </row>
    <row r="3793" spans="1:13" ht="56.25" x14ac:dyDescent="0.25">
      <c r="A3793" s="202" t="s">
        <v>5500</v>
      </c>
      <c r="B3793">
        <v>3418</v>
      </c>
      <c r="C3793" s="203" t="s">
        <v>19495</v>
      </c>
      <c r="D3793" s="205" t="s">
        <v>5614</v>
      </c>
      <c r="E3793" s="202" t="s">
        <v>5743</v>
      </c>
      <c r="F3793" s="204" t="s">
        <v>19496</v>
      </c>
      <c r="G3793" s="204" t="s">
        <v>19497</v>
      </c>
      <c r="H3793" s="204" t="s">
        <v>7161</v>
      </c>
      <c r="I3793" s="204" t="s">
        <v>19498</v>
      </c>
      <c r="J3793" s="204" t="s">
        <v>6321</v>
      </c>
      <c r="K3793" s="204" t="s">
        <v>6321</v>
      </c>
      <c r="L3793" s="204" t="s">
        <v>6321</v>
      </c>
      <c r="M3793" s="204" t="s">
        <v>831</v>
      </c>
    </row>
    <row r="3794" spans="1:13" ht="281.25" x14ac:dyDescent="0.25">
      <c r="A3794" s="206" t="s">
        <v>6321</v>
      </c>
      <c r="B3794">
        <v>2266</v>
      </c>
      <c r="C3794" s="207" t="s">
        <v>15164</v>
      </c>
      <c r="D3794" s="208" t="s">
        <v>15165</v>
      </c>
      <c r="E3794" s="206" t="s">
        <v>15166</v>
      </c>
      <c r="F3794" s="209" t="s">
        <v>8320</v>
      </c>
      <c r="G3794" s="209" t="s">
        <v>8321</v>
      </c>
      <c r="H3794" s="209" t="s">
        <v>6321</v>
      </c>
      <c r="I3794" s="209" t="s">
        <v>8321</v>
      </c>
      <c r="J3794" s="209" t="s">
        <v>6321</v>
      </c>
      <c r="K3794" s="209" t="s">
        <v>6321</v>
      </c>
      <c r="L3794" s="209" t="s">
        <v>6321</v>
      </c>
      <c r="M3794" s="209" t="s">
        <v>831</v>
      </c>
    </row>
    <row r="3795" spans="1:13" ht="33.75" x14ac:dyDescent="0.25">
      <c r="A3795" s="206" t="s">
        <v>19945</v>
      </c>
      <c r="B3795">
        <v>3529</v>
      </c>
      <c r="C3795" s="207" t="s">
        <v>19942</v>
      </c>
      <c r="D3795" s="208" t="s">
        <v>19943</v>
      </c>
      <c r="E3795" s="206" t="s">
        <v>19944</v>
      </c>
      <c r="F3795" s="209" t="s">
        <v>8835</v>
      </c>
      <c r="G3795" s="209" t="s">
        <v>8836</v>
      </c>
      <c r="H3795" s="209" t="s">
        <v>6480</v>
      </c>
      <c r="I3795" s="209" t="s">
        <v>8836</v>
      </c>
      <c r="J3795" s="209" t="s">
        <v>6321</v>
      </c>
      <c r="K3795" s="209" t="s">
        <v>6321</v>
      </c>
      <c r="L3795" s="209" t="s">
        <v>6321</v>
      </c>
      <c r="M3795" s="209" t="s">
        <v>6363</v>
      </c>
    </row>
    <row r="3796" spans="1:13" ht="45" x14ac:dyDescent="0.25">
      <c r="A3796" s="202" t="s">
        <v>15086</v>
      </c>
      <c r="B3796">
        <v>2247</v>
      </c>
      <c r="C3796" s="203" t="s">
        <v>15083</v>
      </c>
      <c r="D3796" s="205" t="s">
        <v>15084</v>
      </c>
      <c r="E3796" s="202" t="s">
        <v>15085</v>
      </c>
      <c r="F3796" s="204" t="s">
        <v>8858</v>
      </c>
      <c r="G3796" s="204" t="s">
        <v>8859</v>
      </c>
      <c r="H3796" s="204" t="s">
        <v>6439</v>
      </c>
      <c r="I3796" s="204" t="s">
        <v>8859</v>
      </c>
      <c r="J3796" s="204" t="s">
        <v>6321</v>
      </c>
      <c r="K3796" s="204" t="s">
        <v>6321</v>
      </c>
      <c r="L3796" s="204" t="s">
        <v>6321</v>
      </c>
      <c r="M3796" s="204" t="s">
        <v>831</v>
      </c>
    </row>
    <row r="3797" spans="1:13" ht="101.25" x14ac:dyDescent="0.25">
      <c r="A3797" s="202" t="s">
        <v>15170</v>
      </c>
      <c r="B3797">
        <v>2267</v>
      </c>
      <c r="C3797" s="203" t="s">
        <v>15167</v>
      </c>
      <c r="D3797" s="205" t="s">
        <v>15168</v>
      </c>
      <c r="E3797" s="202" t="s">
        <v>15169</v>
      </c>
      <c r="F3797" s="204" t="s">
        <v>7010</v>
      </c>
      <c r="G3797" s="204" t="s">
        <v>7011</v>
      </c>
      <c r="H3797" s="204" t="s">
        <v>7012</v>
      </c>
      <c r="I3797" s="204" t="s">
        <v>7011</v>
      </c>
      <c r="J3797" s="204" t="s">
        <v>6321</v>
      </c>
      <c r="K3797" s="204" t="s">
        <v>6321</v>
      </c>
      <c r="L3797" s="204" t="s">
        <v>6321</v>
      </c>
      <c r="M3797" s="204" t="s">
        <v>831</v>
      </c>
    </row>
    <row r="3798" spans="1:13" ht="56.25" x14ac:dyDescent="0.25">
      <c r="A3798" s="206" t="s">
        <v>16415</v>
      </c>
      <c r="B3798">
        <v>2609</v>
      </c>
      <c r="C3798" s="207" t="s">
        <v>16412</v>
      </c>
      <c r="D3798" s="208" t="s">
        <v>16413</v>
      </c>
      <c r="E3798" s="206" t="s">
        <v>16414</v>
      </c>
      <c r="F3798" s="209" t="s">
        <v>7010</v>
      </c>
      <c r="G3798" s="209" t="s">
        <v>7011</v>
      </c>
      <c r="H3798" s="209" t="s">
        <v>7012</v>
      </c>
      <c r="I3798" s="209" t="s">
        <v>7011</v>
      </c>
      <c r="J3798" s="209" t="s">
        <v>6321</v>
      </c>
      <c r="K3798" s="209" t="s">
        <v>6321</v>
      </c>
      <c r="L3798" s="209" t="s">
        <v>6321</v>
      </c>
      <c r="M3798" s="209" t="s">
        <v>6363</v>
      </c>
    </row>
    <row r="3799" spans="1:13" ht="22.5" x14ac:dyDescent="0.25">
      <c r="A3799" s="206" t="s">
        <v>15174</v>
      </c>
      <c r="B3799">
        <v>2268</v>
      </c>
      <c r="C3799" s="207" t="s">
        <v>15171</v>
      </c>
      <c r="D3799" s="208" t="s">
        <v>15172</v>
      </c>
      <c r="E3799" s="206" t="s">
        <v>15173</v>
      </c>
      <c r="F3799" s="209" t="s">
        <v>7010</v>
      </c>
      <c r="G3799" s="209" t="s">
        <v>7011</v>
      </c>
      <c r="H3799" s="209" t="s">
        <v>7012</v>
      </c>
      <c r="I3799" s="209" t="s">
        <v>7011</v>
      </c>
      <c r="J3799" s="209" t="s">
        <v>6321</v>
      </c>
      <c r="K3799" s="209" t="s">
        <v>6321</v>
      </c>
      <c r="L3799" s="209" t="s">
        <v>6321</v>
      </c>
      <c r="M3799" s="209" t="s">
        <v>831</v>
      </c>
    </row>
    <row r="3800" spans="1:13" ht="101.25" x14ac:dyDescent="0.25">
      <c r="A3800" s="202" t="s">
        <v>6321</v>
      </c>
      <c r="B3800">
        <v>2269</v>
      </c>
      <c r="C3800" s="203" t="s">
        <v>15175</v>
      </c>
      <c r="D3800" s="205" t="s">
        <v>15176</v>
      </c>
      <c r="E3800" s="202" t="s">
        <v>15177</v>
      </c>
      <c r="F3800" s="204" t="s">
        <v>8320</v>
      </c>
      <c r="G3800" s="204" t="s">
        <v>8321</v>
      </c>
      <c r="H3800" s="204" t="s">
        <v>6321</v>
      </c>
      <c r="I3800" s="204" t="s">
        <v>8321</v>
      </c>
      <c r="J3800" s="204" t="s">
        <v>6321</v>
      </c>
      <c r="K3800" s="204" t="s">
        <v>6321</v>
      </c>
      <c r="L3800" s="204" t="s">
        <v>6321</v>
      </c>
      <c r="M3800" s="204" t="s">
        <v>831</v>
      </c>
    </row>
    <row r="3801" spans="1:13" ht="123.75" x14ac:dyDescent="0.25">
      <c r="A3801" s="206" t="s">
        <v>6321</v>
      </c>
      <c r="B3801">
        <v>3452</v>
      </c>
      <c r="C3801" s="207" t="s">
        <v>19627</v>
      </c>
      <c r="D3801" s="208" t="s">
        <v>19628</v>
      </c>
      <c r="E3801" s="206" t="s">
        <v>19629</v>
      </c>
      <c r="F3801" s="209" t="s">
        <v>9238</v>
      </c>
      <c r="G3801" s="209" t="s">
        <v>9239</v>
      </c>
      <c r="H3801" s="209" t="s">
        <v>7494</v>
      </c>
      <c r="I3801" s="209" t="s">
        <v>9239</v>
      </c>
      <c r="J3801" s="209" t="s">
        <v>6321</v>
      </c>
      <c r="K3801" s="209" t="s">
        <v>6321</v>
      </c>
      <c r="L3801" s="209" t="s">
        <v>6321</v>
      </c>
      <c r="M3801" s="209" t="s">
        <v>831</v>
      </c>
    </row>
    <row r="3802" spans="1:13" ht="33.75" x14ac:dyDescent="0.25">
      <c r="A3802" s="202" t="s">
        <v>16419</v>
      </c>
      <c r="B3802">
        <v>2610</v>
      </c>
      <c r="C3802" s="203" t="s">
        <v>16416</v>
      </c>
      <c r="D3802" s="205" t="s">
        <v>16417</v>
      </c>
      <c r="E3802" s="202" t="s">
        <v>16418</v>
      </c>
      <c r="F3802" s="204" t="s">
        <v>6689</v>
      </c>
      <c r="G3802" s="204" t="s">
        <v>6690</v>
      </c>
      <c r="H3802" s="204" t="s">
        <v>6691</v>
      </c>
      <c r="I3802" s="204" t="s">
        <v>6692</v>
      </c>
      <c r="J3802" s="204" t="s">
        <v>6321</v>
      </c>
      <c r="K3802" s="204" t="s">
        <v>6321</v>
      </c>
      <c r="L3802" s="204" t="s">
        <v>6321</v>
      </c>
      <c r="M3802" s="204" t="s">
        <v>6363</v>
      </c>
    </row>
    <row r="3803" spans="1:13" ht="78.75" x14ac:dyDescent="0.25">
      <c r="A3803" s="206" t="s">
        <v>18493</v>
      </c>
      <c r="B3803">
        <v>3176</v>
      </c>
      <c r="C3803" s="207" t="s">
        <v>18490</v>
      </c>
      <c r="D3803" s="208" t="s">
        <v>18491</v>
      </c>
      <c r="E3803" s="206" t="s">
        <v>18492</v>
      </c>
      <c r="F3803" s="209" t="s">
        <v>6903</v>
      </c>
      <c r="G3803" s="209" t="s">
        <v>18494</v>
      </c>
      <c r="H3803" s="209" t="s">
        <v>6522</v>
      </c>
      <c r="I3803" s="209" t="s">
        <v>18495</v>
      </c>
      <c r="J3803" s="209" t="s">
        <v>6321</v>
      </c>
      <c r="K3803" s="209" t="s">
        <v>6321</v>
      </c>
      <c r="L3803" s="209" t="s">
        <v>6321</v>
      </c>
      <c r="M3803" s="209" t="s">
        <v>6363</v>
      </c>
    </row>
    <row r="3804" spans="1:13" ht="33.75" x14ac:dyDescent="0.25">
      <c r="A3804" s="206" t="s">
        <v>13082</v>
      </c>
      <c r="B3804">
        <v>1703</v>
      </c>
      <c r="C3804" s="207" t="s">
        <v>13079</v>
      </c>
      <c r="D3804" s="208" t="s">
        <v>13080</v>
      </c>
      <c r="E3804" s="206" t="s">
        <v>13081</v>
      </c>
      <c r="F3804" s="209" t="s">
        <v>6689</v>
      </c>
      <c r="G3804" s="209" t="s">
        <v>6690</v>
      </c>
      <c r="H3804" s="209" t="s">
        <v>6691</v>
      </c>
      <c r="I3804" s="209" t="s">
        <v>6692</v>
      </c>
      <c r="J3804" s="209" t="s">
        <v>6321</v>
      </c>
      <c r="K3804" s="209" t="s">
        <v>6321</v>
      </c>
      <c r="L3804" s="209" t="s">
        <v>6321</v>
      </c>
      <c r="M3804" s="209" t="s">
        <v>831</v>
      </c>
    </row>
    <row r="3805" spans="1:13" ht="22.5" x14ac:dyDescent="0.25">
      <c r="A3805" s="206" t="s">
        <v>13233</v>
      </c>
      <c r="B3805">
        <v>1737</v>
      </c>
      <c r="C3805" s="207" t="s">
        <v>13230</v>
      </c>
      <c r="D3805" s="208" t="s">
        <v>13231</v>
      </c>
      <c r="E3805" s="206" t="s">
        <v>13232</v>
      </c>
      <c r="F3805" s="209" t="s">
        <v>6673</v>
      </c>
      <c r="G3805" s="209" t="s">
        <v>6674</v>
      </c>
      <c r="H3805" s="209" t="s">
        <v>6473</v>
      </c>
      <c r="I3805" s="209" t="s">
        <v>6674</v>
      </c>
      <c r="J3805" s="209" t="s">
        <v>6321</v>
      </c>
      <c r="K3805" s="209" t="s">
        <v>6321</v>
      </c>
      <c r="L3805" s="209" t="s">
        <v>6321</v>
      </c>
      <c r="M3805" s="209" t="s">
        <v>6363</v>
      </c>
    </row>
    <row r="3806" spans="1:13" ht="33.75" x14ac:dyDescent="0.25">
      <c r="A3806" s="206" t="s">
        <v>12004</v>
      </c>
      <c r="B3806">
        <v>1419</v>
      </c>
      <c r="C3806" s="207" t="s">
        <v>12001</v>
      </c>
      <c r="D3806" s="208" t="s">
        <v>12002</v>
      </c>
      <c r="E3806" s="206" t="s">
        <v>12003</v>
      </c>
      <c r="F3806" s="209" t="s">
        <v>6824</v>
      </c>
      <c r="G3806" s="209" t="s">
        <v>6825</v>
      </c>
      <c r="H3806" s="209" t="s">
        <v>6473</v>
      </c>
      <c r="I3806" s="209" t="s">
        <v>6825</v>
      </c>
      <c r="J3806" s="209" t="s">
        <v>6321</v>
      </c>
      <c r="K3806" s="209" t="s">
        <v>6321</v>
      </c>
      <c r="L3806" s="209" t="s">
        <v>6321</v>
      </c>
      <c r="M3806" s="209" t="s">
        <v>6363</v>
      </c>
    </row>
    <row r="3807" spans="1:13" ht="33.75" x14ac:dyDescent="0.25">
      <c r="A3807" s="206" t="s">
        <v>15304</v>
      </c>
      <c r="B3807">
        <v>2302</v>
      </c>
      <c r="C3807" s="207" t="s">
        <v>15301</v>
      </c>
      <c r="D3807" s="208" t="s">
        <v>15302</v>
      </c>
      <c r="E3807" s="206" t="s">
        <v>15303</v>
      </c>
      <c r="F3807" s="209" t="s">
        <v>11999</v>
      </c>
      <c r="G3807" s="209" t="s">
        <v>12000</v>
      </c>
      <c r="H3807" s="209" t="s">
        <v>6473</v>
      </c>
      <c r="I3807" s="209" t="s">
        <v>12000</v>
      </c>
      <c r="J3807" s="209" t="s">
        <v>6321</v>
      </c>
      <c r="K3807" s="209" t="s">
        <v>6321</v>
      </c>
      <c r="L3807" s="209" t="s">
        <v>6321</v>
      </c>
      <c r="M3807" s="209" t="s">
        <v>831</v>
      </c>
    </row>
    <row r="3808" spans="1:13" ht="33.75" x14ac:dyDescent="0.25">
      <c r="A3808" s="202" t="s">
        <v>18380</v>
      </c>
      <c r="B3808">
        <v>3146</v>
      </c>
      <c r="C3808" s="203" t="s">
        <v>18377</v>
      </c>
      <c r="D3808" s="205" t="s">
        <v>18378</v>
      </c>
      <c r="E3808" s="202" t="s">
        <v>18379</v>
      </c>
      <c r="F3808" s="204" t="s">
        <v>6484</v>
      </c>
      <c r="G3808" s="204" t="s">
        <v>6485</v>
      </c>
      <c r="H3808" s="204" t="s">
        <v>6321</v>
      </c>
      <c r="I3808" s="204" t="s">
        <v>6485</v>
      </c>
      <c r="J3808" s="204" t="s">
        <v>6321</v>
      </c>
      <c r="K3808" s="204" t="s">
        <v>6321</v>
      </c>
      <c r="L3808" s="204" t="s">
        <v>6321</v>
      </c>
      <c r="M3808" s="204" t="s">
        <v>831</v>
      </c>
    </row>
    <row r="3809" spans="1:13" ht="45" x14ac:dyDescent="0.25">
      <c r="A3809" s="206" t="s">
        <v>19652</v>
      </c>
      <c r="B3809">
        <v>3458</v>
      </c>
      <c r="C3809" s="207" t="s">
        <v>19649</v>
      </c>
      <c r="D3809" s="208" t="s">
        <v>19650</v>
      </c>
      <c r="E3809" s="206" t="s">
        <v>19651</v>
      </c>
      <c r="F3809" s="209" t="s">
        <v>10213</v>
      </c>
      <c r="G3809" s="209" t="s">
        <v>10214</v>
      </c>
      <c r="H3809" s="209" t="s">
        <v>6522</v>
      </c>
      <c r="I3809" s="209" t="s">
        <v>10214</v>
      </c>
      <c r="J3809" s="209" t="s">
        <v>6321</v>
      </c>
      <c r="K3809" s="209" t="s">
        <v>6321</v>
      </c>
      <c r="L3809" s="209" t="s">
        <v>6321</v>
      </c>
      <c r="M3809" s="209" t="s">
        <v>6363</v>
      </c>
    </row>
    <row r="3810" spans="1:13" ht="112.5" x14ac:dyDescent="0.25">
      <c r="A3810" s="206" t="s">
        <v>15181</v>
      </c>
      <c r="B3810">
        <v>2270</v>
      </c>
      <c r="C3810" s="207" t="s">
        <v>15178</v>
      </c>
      <c r="D3810" s="208" t="s">
        <v>15179</v>
      </c>
      <c r="E3810" s="206" t="s">
        <v>15180</v>
      </c>
      <c r="F3810" s="209" t="s">
        <v>8320</v>
      </c>
      <c r="G3810" s="209" t="s">
        <v>8321</v>
      </c>
      <c r="H3810" s="209" t="s">
        <v>6321</v>
      </c>
      <c r="I3810" s="209" t="s">
        <v>8321</v>
      </c>
      <c r="J3810" s="209" t="s">
        <v>6321</v>
      </c>
      <c r="K3810" s="209" t="s">
        <v>6321</v>
      </c>
      <c r="L3810" s="209" t="s">
        <v>6321</v>
      </c>
      <c r="M3810" s="209" t="s">
        <v>831</v>
      </c>
    </row>
    <row r="3811" spans="1:13" ht="90" x14ac:dyDescent="0.25">
      <c r="A3811" s="202" t="s">
        <v>18499</v>
      </c>
      <c r="B3811">
        <v>3177</v>
      </c>
      <c r="C3811" s="203" t="s">
        <v>18496</v>
      </c>
      <c r="D3811" s="205" t="s">
        <v>18497</v>
      </c>
      <c r="E3811" s="202" t="s">
        <v>18498</v>
      </c>
      <c r="F3811" s="204" t="s">
        <v>18500</v>
      </c>
      <c r="G3811" s="204" t="s">
        <v>18501</v>
      </c>
      <c r="H3811" s="204" t="s">
        <v>6421</v>
      </c>
      <c r="I3811" s="204" t="s">
        <v>18502</v>
      </c>
      <c r="J3811" s="204" t="s">
        <v>6321</v>
      </c>
      <c r="K3811" s="204" t="s">
        <v>6524</v>
      </c>
      <c r="L3811" s="204" t="s">
        <v>6321</v>
      </c>
      <c r="M3811" s="204" t="s">
        <v>6363</v>
      </c>
    </row>
    <row r="3812" spans="1:13" ht="33.75" x14ac:dyDescent="0.25">
      <c r="A3812" s="202" t="s">
        <v>13237</v>
      </c>
      <c r="B3812">
        <v>1738</v>
      </c>
      <c r="C3812" s="203" t="s">
        <v>13234</v>
      </c>
      <c r="D3812" s="205" t="s">
        <v>13235</v>
      </c>
      <c r="E3812" s="202" t="s">
        <v>13236</v>
      </c>
      <c r="F3812" s="204" t="s">
        <v>7010</v>
      </c>
      <c r="G3812" s="204" t="s">
        <v>7011</v>
      </c>
      <c r="H3812" s="204" t="s">
        <v>7012</v>
      </c>
      <c r="I3812" s="204" t="s">
        <v>7011</v>
      </c>
      <c r="J3812" s="204" t="s">
        <v>6321</v>
      </c>
      <c r="K3812" s="204" t="s">
        <v>6321</v>
      </c>
      <c r="L3812" s="204" t="s">
        <v>6321</v>
      </c>
      <c r="M3812" s="204" t="s">
        <v>6363</v>
      </c>
    </row>
    <row r="3813" spans="1:13" ht="315" x14ac:dyDescent="0.25">
      <c r="A3813" s="202" t="s">
        <v>6321</v>
      </c>
      <c r="B3813">
        <v>2271</v>
      </c>
      <c r="C3813" s="203" t="s">
        <v>15182</v>
      </c>
      <c r="D3813" s="205" t="s">
        <v>15183</v>
      </c>
      <c r="E3813" s="202" t="s">
        <v>15184</v>
      </c>
      <c r="F3813" s="204" t="s">
        <v>7010</v>
      </c>
      <c r="G3813" s="204" t="s">
        <v>7011</v>
      </c>
      <c r="H3813" s="204" t="s">
        <v>7012</v>
      </c>
      <c r="I3813" s="204" t="s">
        <v>7011</v>
      </c>
      <c r="J3813" s="204" t="s">
        <v>6321</v>
      </c>
      <c r="K3813" s="204" t="s">
        <v>6321</v>
      </c>
      <c r="L3813" s="204" t="s">
        <v>6321</v>
      </c>
      <c r="M3813" s="204" t="s">
        <v>831</v>
      </c>
    </row>
    <row r="3814" spans="1:13" ht="56.25" x14ac:dyDescent="0.25">
      <c r="A3814" s="206" t="s">
        <v>15090</v>
      </c>
      <c r="B3814">
        <v>2248</v>
      </c>
      <c r="C3814" s="207" t="s">
        <v>15087</v>
      </c>
      <c r="D3814" s="208" t="s">
        <v>15088</v>
      </c>
      <c r="E3814" s="206" t="s">
        <v>15089</v>
      </c>
      <c r="F3814" s="209" t="s">
        <v>6484</v>
      </c>
      <c r="G3814" s="209" t="s">
        <v>6485</v>
      </c>
      <c r="H3814" s="209" t="s">
        <v>6321</v>
      </c>
      <c r="I3814" s="209" t="s">
        <v>6485</v>
      </c>
      <c r="J3814" s="209" t="s">
        <v>6321</v>
      </c>
      <c r="K3814" s="209" t="s">
        <v>6321</v>
      </c>
      <c r="L3814" s="209" t="s">
        <v>6321</v>
      </c>
      <c r="M3814" s="209" t="s">
        <v>831</v>
      </c>
    </row>
    <row r="3815" spans="1:13" ht="146.25" x14ac:dyDescent="0.25">
      <c r="A3815" s="206"/>
      <c r="B3815">
        <v>2871</v>
      </c>
      <c r="C3815" s="207" t="s">
        <v>17401</v>
      </c>
      <c r="D3815" s="208" t="s">
        <v>17402</v>
      </c>
      <c r="E3815" s="206" t="s">
        <v>17403</v>
      </c>
      <c r="F3815" s="209" t="s">
        <v>17404</v>
      </c>
      <c r="G3815" s="209" t="s">
        <v>17405</v>
      </c>
      <c r="H3815" s="209" t="s">
        <v>9997</v>
      </c>
      <c r="I3815" s="209" t="s">
        <v>17405</v>
      </c>
      <c r="J3815" s="209" t="s">
        <v>6321</v>
      </c>
      <c r="K3815" s="209" t="s">
        <v>6321</v>
      </c>
      <c r="L3815" s="209" t="s">
        <v>6321</v>
      </c>
      <c r="M3815" s="209" t="s">
        <v>6363</v>
      </c>
    </row>
    <row r="3816" spans="1:13" ht="56.25" x14ac:dyDescent="0.25">
      <c r="A3816" s="206" t="s">
        <v>7554</v>
      </c>
      <c r="B3816">
        <v>248</v>
      </c>
      <c r="C3816" s="207" t="s">
        <v>7551</v>
      </c>
      <c r="D3816" s="208" t="s">
        <v>7552</v>
      </c>
      <c r="E3816" s="206" t="s">
        <v>7553</v>
      </c>
      <c r="F3816" s="209" t="s">
        <v>7555</v>
      </c>
      <c r="G3816" s="209" t="s">
        <v>7556</v>
      </c>
      <c r="H3816" s="209" t="s">
        <v>6416</v>
      </c>
      <c r="I3816" s="209" t="s">
        <v>7556</v>
      </c>
      <c r="J3816" s="209" t="s">
        <v>6321</v>
      </c>
      <c r="K3816" s="209" t="s">
        <v>6321</v>
      </c>
      <c r="L3816" s="209" t="s">
        <v>6321</v>
      </c>
      <c r="M3816" s="209" t="s">
        <v>831</v>
      </c>
    </row>
    <row r="3817" spans="1:13" ht="157.5" x14ac:dyDescent="0.25">
      <c r="A3817" s="202" t="s">
        <v>6321</v>
      </c>
      <c r="B3817">
        <v>3426</v>
      </c>
      <c r="C3817" s="203" t="s">
        <v>19526</v>
      </c>
      <c r="D3817" s="205" t="s">
        <v>19527</v>
      </c>
      <c r="E3817" s="202" t="s">
        <v>19528</v>
      </c>
      <c r="F3817" s="204" t="s">
        <v>19529</v>
      </c>
      <c r="G3817" s="204" t="s">
        <v>19530</v>
      </c>
      <c r="H3817" s="204" t="s">
        <v>6427</v>
      </c>
      <c r="I3817" s="204" t="s">
        <v>19530</v>
      </c>
      <c r="J3817" s="204" t="s">
        <v>6321</v>
      </c>
      <c r="K3817" s="204" t="s">
        <v>6321</v>
      </c>
      <c r="L3817" s="204" t="s">
        <v>6321</v>
      </c>
      <c r="M3817" s="204" t="s">
        <v>831</v>
      </c>
    </row>
    <row r="3818" spans="1:13" ht="67.5" x14ac:dyDescent="0.25">
      <c r="A3818" s="206" t="s">
        <v>1053</v>
      </c>
      <c r="B3818">
        <v>3523</v>
      </c>
      <c r="C3818" s="207" t="s">
        <v>19922</v>
      </c>
      <c r="D3818" s="208" t="s">
        <v>19923</v>
      </c>
      <c r="E3818" s="206" t="s">
        <v>19924</v>
      </c>
      <c r="F3818" s="209" t="s">
        <v>15066</v>
      </c>
      <c r="G3818" s="209" t="s">
        <v>15067</v>
      </c>
      <c r="H3818" s="209" t="s">
        <v>7026</v>
      </c>
      <c r="I3818" s="209" t="s">
        <v>15067</v>
      </c>
      <c r="J3818" s="209" t="s">
        <v>6321</v>
      </c>
      <c r="K3818" s="209" t="s">
        <v>6321</v>
      </c>
      <c r="L3818" s="209" t="s">
        <v>6321</v>
      </c>
      <c r="M3818" s="209" t="s">
        <v>6363</v>
      </c>
    </row>
    <row r="3819" spans="1:13" ht="33.75" x14ac:dyDescent="0.25">
      <c r="A3819" s="206" t="s">
        <v>13004</v>
      </c>
      <c r="B3819">
        <v>1685</v>
      </c>
      <c r="C3819" s="207" t="s">
        <v>13001</v>
      </c>
      <c r="D3819" s="208" t="s">
        <v>13002</v>
      </c>
      <c r="E3819" s="206" t="s">
        <v>13003</v>
      </c>
      <c r="F3819" s="209" t="s">
        <v>9269</v>
      </c>
      <c r="G3819" s="209" t="s">
        <v>9270</v>
      </c>
      <c r="H3819" s="209" t="s">
        <v>6746</v>
      </c>
      <c r="I3819" s="209" t="s">
        <v>9270</v>
      </c>
      <c r="J3819" s="209" t="s">
        <v>6321</v>
      </c>
      <c r="K3819" s="209" t="s">
        <v>6321</v>
      </c>
      <c r="L3819" s="209" t="s">
        <v>6321</v>
      </c>
      <c r="M3819" s="209" t="s">
        <v>831</v>
      </c>
    </row>
    <row r="3820" spans="1:13" ht="56.25" x14ac:dyDescent="0.25">
      <c r="A3820" s="202" t="s">
        <v>6321</v>
      </c>
      <c r="B3820">
        <v>2303</v>
      </c>
      <c r="C3820" s="203" t="s">
        <v>15305</v>
      </c>
      <c r="D3820" s="205" t="s">
        <v>15306</v>
      </c>
      <c r="E3820" s="202" t="s">
        <v>15307</v>
      </c>
      <c r="F3820" s="204" t="s">
        <v>8875</v>
      </c>
      <c r="G3820" s="204" t="s">
        <v>8876</v>
      </c>
      <c r="H3820" s="204" t="s">
        <v>6578</v>
      </c>
      <c r="I3820" s="204" t="s">
        <v>8876</v>
      </c>
      <c r="J3820" s="204" t="s">
        <v>6321</v>
      </c>
      <c r="K3820" s="204" t="s">
        <v>6321</v>
      </c>
      <c r="L3820" s="204" t="s">
        <v>6321</v>
      </c>
      <c r="M3820" s="204" t="s">
        <v>831</v>
      </c>
    </row>
    <row r="3821" spans="1:13" ht="45" x14ac:dyDescent="0.25">
      <c r="A3821" s="206" t="s">
        <v>6321</v>
      </c>
      <c r="B3821">
        <v>2304</v>
      </c>
      <c r="C3821" s="207" t="s">
        <v>15308</v>
      </c>
      <c r="D3821" s="208" t="s">
        <v>15309</v>
      </c>
      <c r="E3821" s="206" t="s">
        <v>15310</v>
      </c>
      <c r="F3821" s="209" t="s">
        <v>6776</v>
      </c>
      <c r="G3821" s="209" t="s">
        <v>6777</v>
      </c>
      <c r="H3821" s="209" t="s">
        <v>6439</v>
      </c>
      <c r="I3821" s="209" t="s">
        <v>6778</v>
      </c>
      <c r="J3821" s="209" t="s">
        <v>6321</v>
      </c>
      <c r="K3821" s="209" t="s">
        <v>6321</v>
      </c>
      <c r="L3821" s="209" t="s">
        <v>6321</v>
      </c>
      <c r="M3821" s="209" t="s">
        <v>831</v>
      </c>
    </row>
    <row r="3822" spans="1:13" ht="33.75" x14ac:dyDescent="0.25">
      <c r="A3822" s="206" t="s">
        <v>18384</v>
      </c>
      <c r="B3822">
        <v>3147</v>
      </c>
      <c r="C3822" s="207" t="s">
        <v>18381</v>
      </c>
      <c r="D3822" s="208" t="s">
        <v>18382</v>
      </c>
      <c r="E3822" s="206" t="s">
        <v>18383</v>
      </c>
      <c r="F3822" s="209" t="s">
        <v>7461</v>
      </c>
      <c r="G3822" s="209" t="s">
        <v>7462</v>
      </c>
      <c r="H3822" s="209" t="s">
        <v>6439</v>
      </c>
      <c r="I3822" s="209" t="s">
        <v>7462</v>
      </c>
      <c r="J3822" s="209" t="s">
        <v>6321</v>
      </c>
      <c r="K3822" s="209" t="s">
        <v>6321</v>
      </c>
      <c r="L3822" s="209" t="s">
        <v>6321</v>
      </c>
      <c r="M3822" s="209" t="s">
        <v>831</v>
      </c>
    </row>
    <row r="3823" spans="1:13" ht="22.5" x14ac:dyDescent="0.25">
      <c r="A3823" s="202" t="s">
        <v>10503</v>
      </c>
      <c r="B3823">
        <v>1059</v>
      </c>
      <c r="C3823" s="203" t="s">
        <v>10500</v>
      </c>
      <c r="D3823" s="205" t="s">
        <v>10501</v>
      </c>
      <c r="E3823" s="202" t="s">
        <v>10502</v>
      </c>
      <c r="F3823" s="204" t="s">
        <v>6673</v>
      </c>
      <c r="G3823" s="204" t="s">
        <v>6674</v>
      </c>
      <c r="H3823" s="204" t="s">
        <v>6473</v>
      </c>
      <c r="I3823" s="204" t="s">
        <v>6674</v>
      </c>
      <c r="J3823" s="204" t="s">
        <v>6321</v>
      </c>
      <c r="K3823" s="204" t="s">
        <v>6321</v>
      </c>
      <c r="L3823" s="204" t="s">
        <v>6321</v>
      </c>
      <c r="M3823" s="204" t="s">
        <v>831</v>
      </c>
    </row>
    <row r="3824" spans="1:13" ht="33.75" x14ac:dyDescent="0.25">
      <c r="A3824" s="206" t="s">
        <v>12431</v>
      </c>
      <c r="B3824">
        <v>1544</v>
      </c>
      <c r="C3824" s="207" t="s">
        <v>12428</v>
      </c>
      <c r="D3824" s="208" t="s">
        <v>12429</v>
      </c>
      <c r="E3824" s="206" t="s">
        <v>12430</v>
      </c>
      <c r="F3824" s="209" t="s">
        <v>8766</v>
      </c>
      <c r="G3824" s="209" t="s">
        <v>8767</v>
      </c>
      <c r="H3824" s="209" t="s">
        <v>7039</v>
      </c>
      <c r="I3824" s="209" t="s">
        <v>8767</v>
      </c>
      <c r="J3824" s="209" t="s">
        <v>6321</v>
      </c>
      <c r="K3824" s="209" t="s">
        <v>6321</v>
      </c>
      <c r="L3824" s="209" t="s">
        <v>6321</v>
      </c>
      <c r="M3824" s="209" t="s">
        <v>831</v>
      </c>
    </row>
    <row r="3825" spans="1:13" ht="33.75" x14ac:dyDescent="0.25">
      <c r="A3825" s="206" t="s">
        <v>11888</v>
      </c>
      <c r="B3825">
        <v>1389</v>
      </c>
      <c r="C3825" s="207" t="s">
        <v>11885</v>
      </c>
      <c r="D3825" s="208" t="s">
        <v>11886</v>
      </c>
      <c r="E3825" s="206" t="s">
        <v>11887</v>
      </c>
      <c r="F3825" s="209" t="s">
        <v>8771</v>
      </c>
      <c r="G3825" s="209" t="s">
        <v>8772</v>
      </c>
      <c r="H3825" s="209" t="s">
        <v>6473</v>
      </c>
      <c r="I3825" s="209" t="s">
        <v>8772</v>
      </c>
      <c r="J3825" s="209" t="s">
        <v>6321</v>
      </c>
      <c r="K3825" s="209" t="s">
        <v>6321</v>
      </c>
      <c r="L3825" s="209" t="s">
        <v>6321</v>
      </c>
      <c r="M3825" s="209" t="s">
        <v>831</v>
      </c>
    </row>
    <row r="3826" spans="1:13" ht="67.5" x14ac:dyDescent="0.25">
      <c r="A3826" s="202" t="s">
        <v>20807</v>
      </c>
      <c r="B3826">
        <v>3769</v>
      </c>
      <c r="C3826" s="203" t="s">
        <v>20804</v>
      </c>
      <c r="D3826" s="205" t="s">
        <v>20805</v>
      </c>
      <c r="E3826" s="202" t="s">
        <v>20806</v>
      </c>
      <c r="F3826" s="204" t="s">
        <v>6484</v>
      </c>
      <c r="G3826" s="204" t="s">
        <v>6485</v>
      </c>
      <c r="H3826" s="204" t="s">
        <v>6321</v>
      </c>
      <c r="I3826" s="204" t="s">
        <v>6485</v>
      </c>
      <c r="J3826" s="204" t="s">
        <v>6321</v>
      </c>
      <c r="K3826" s="204" t="s">
        <v>6321</v>
      </c>
      <c r="L3826" s="204" t="s">
        <v>6321</v>
      </c>
      <c r="M3826" s="204" t="s">
        <v>831</v>
      </c>
    </row>
    <row r="3827" spans="1:13" ht="33.75" x14ac:dyDescent="0.25">
      <c r="A3827" s="206" t="s">
        <v>9077</v>
      </c>
      <c r="B3827">
        <v>586</v>
      </c>
      <c r="C3827" s="207" t="s">
        <v>9074</v>
      </c>
      <c r="D3827" s="208" t="s">
        <v>9075</v>
      </c>
      <c r="E3827" s="206" t="s">
        <v>9076</v>
      </c>
      <c r="F3827" s="209" t="s">
        <v>6327</v>
      </c>
      <c r="G3827" s="209" t="s">
        <v>6328</v>
      </c>
      <c r="H3827" s="209" t="s">
        <v>6329</v>
      </c>
      <c r="I3827" s="209" t="s">
        <v>6328</v>
      </c>
      <c r="J3827" s="209" t="s">
        <v>6347</v>
      </c>
      <c r="K3827" s="209" t="s">
        <v>6321</v>
      </c>
      <c r="L3827" s="209" t="s">
        <v>6321</v>
      </c>
      <c r="M3827" s="209" t="s">
        <v>831</v>
      </c>
    </row>
    <row r="3828" spans="1:13" ht="78.75" x14ac:dyDescent="0.25">
      <c r="A3828" s="206" t="s">
        <v>12678</v>
      </c>
      <c r="B3828">
        <v>1609</v>
      </c>
      <c r="C3828" s="207" t="s">
        <v>12675</v>
      </c>
      <c r="D3828" s="208" t="s">
        <v>12676</v>
      </c>
      <c r="E3828" s="206" t="s">
        <v>12677</v>
      </c>
      <c r="F3828" s="209" t="s">
        <v>6484</v>
      </c>
      <c r="G3828" s="209" t="s">
        <v>6485</v>
      </c>
      <c r="H3828" s="209" t="s">
        <v>6486</v>
      </c>
      <c r="I3828" s="209" t="s">
        <v>6485</v>
      </c>
      <c r="J3828" s="209" t="s">
        <v>6321</v>
      </c>
      <c r="K3828" s="209" t="s">
        <v>6321</v>
      </c>
      <c r="L3828" s="209" t="s">
        <v>6321</v>
      </c>
      <c r="M3828" s="209" t="s">
        <v>6363</v>
      </c>
    </row>
    <row r="3829" spans="1:13" ht="56.25" x14ac:dyDescent="0.25">
      <c r="A3829" s="206" t="s">
        <v>16351</v>
      </c>
      <c r="B3829">
        <v>2593</v>
      </c>
      <c r="C3829" s="207" t="s">
        <v>16348</v>
      </c>
      <c r="D3829" s="208" t="s">
        <v>16349</v>
      </c>
      <c r="E3829" s="206" t="s">
        <v>16350</v>
      </c>
      <c r="F3829" s="209" t="s">
        <v>8338</v>
      </c>
      <c r="G3829" s="209" t="s">
        <v>8339</v>
      </c>
      <c r="H3829" s="209" t="s">
        <v>6578</v>
      </c>
      <c r="I3829" s="209" t="s">
        <v>8339</v>
      </c>
      <c r="J3829" s="209" t="s">
        <v>6321</v>
      </c>
      <c r="K3829" s="209" t="s">
        <v>6321</v>
      </c>
      <c r="L3829" s="209" t="s">
        <v>6321</v>
      </c>
      <c r="M3829" s="209" t="s">
        <v>6363</v>
      </c>
    </row>
    <row r="3830" spans="1:13" ht="56.25" x14ac:dyDescent="0.25">
      <c r="A3830" s="202" t="s">
        <v>15314</v>
      </c>
      <c r="B3830">
        <v>2305</v>
      </c>
      <c r="C3830" s="203" t="s">
        <v>15311</v>
      </c>
      <c r="D3830" s="205" t="s">
        <v>15312</v>
      </c>
      <c r="E3830" s="202" t="s">
        <v>15313</v>
      </c>
      <c r="F3830" s="204" t="s">
        <v>6484</v>
      </c>
      <c r="G3830" s="204" t="s">
        <v>6485</v>
      </c>
      <c r="H3830" s="204" t="s">
        <v>6321</v>
      </c>
      <c r="I3830" s="204" t="s">
        <v>6485</v>
      </c>
      <c r="J3830" s="204" t="s">
        <v>6321</v>
      </c>
      <c r="K3830" s="204" t="s">
        <v>6321</v>
      </c>
      <c r="L3830" s="204" t="s">
        <v>6321</v>
      </c>
      <c r="M3830" s="204" t="s">
        <v>831</v>
      </c>
    </row>
    <row r="3831" spans="1:13" ht="33.75" x14ac:dyDescent="0.25">
      <c r="A3831" s="206" t="s">
        <v>13096</v>
      </c>
      <c r="B3831">
        <v>1707</v>
      </c>
      <c r="C3831" s="207" t="s">
        <v>13093</v>
      </c>
      <c r="D3831" s="208" t="s">
        <v>13094</v>
      </c>
      <c r="E3831" s="206" t="s">
        <v>13095</v>
      </c>
      <c r="F3831" s="209" t="s">
        <v>7612</v>
      </c>
      <c r="G3831" s="209" t="s">
        <v>7613</v>
      </c>
      <c r="H3831" s="209" t="s">
        <v>6473</v>
      </c>
      <c r="I3831" s="209" t="s">
        <v>7613</v>
      </c>
      <c r="J3831" s="209" t="s">
        <v>6321</v>
      </c>
      <c r="K3831" s="209" t="s">
        <v>6321</v>
      </c>
      <c r="L3831" s="209" t="s">
        <v>6321</v>
      </c>
      <c r="M3831" s="209" t="s">
        <v>6363</v>
      </c>
    </row>
    <row r="3832" spans="1:13" ht="45" x14ac:dyDescent="0.25">
      <c r="A3832" s="206" t="s">
        <v>7542</v>
      </c>
      <c r="B3832">
        <v>246</v>
      </c>
      <c r="C3832" s="207" t="s">
        <v>7539</v>
      </c>
      <c r="D3832" s="208" t="s">
        <v>7540</v>
      </c>
      <c r="E3832" s="206" t="s">
        <v>7541</v>
      </c>
      <c r="F3832" s="209" t="s">
        <v>7543</v>
      </c>
      <c r="G3832" s="209" t="s">
        <v>7544</v>
      </c>
      <c r="H3832" s="209" t="s">
        <v>6998</v>
      </c>
      <c r="I3832" s="209" t="s">
        <v>7544</v>
      </c>
      <c r="J3832" s="209" t="s">
        <v>6321</v>
      </c>
      <c r="K3832" s="209" t="s">
        <v>6321</v>
      </c>
      <c r="L3832" s="209" t="s">
        <v>6321</v>
      </c>
      <c r="M3832" s="209" t="s">
        <v>831</v>
      </c>
    </row>
    <row r="3833" spans="1:13" ht="101.25" x14ac:dyDescent="0.25">
      <c r="A3833" s="218" t="s">
        <v>31289</v>
      </c>
      <c r="B3833">
        <v>2872</v>
      </c>
      <c r="C3833" s="203" t="s">
        <v>17406</v>
      </c>
      <c r="D3833" s="205" t="s">
        <v>17407</v>
      </c>
      <c r="E3833" s="202" t="s">
        <v>17408</v>
      </c>
      <c r="F3833" s="204" t="s">
        <v>8720</v>
      </c>
      <c r="G3833" s="204" t="s">
        <v>8721</v>
      </c>
      <c r="H3833" s="204" t="s">
        <v>6886</v>
      </c>
      <c r="I3833" s="204" t="s">
        <v>8721</v>
      </c>
      <c r="J3833" s="204" t="s">
        <v>6321</v>
      </c>
      <c r="K3833" s="204" t="s">
        <v>6321</v>
      </c>
      <c r="L3833" s="204" t="s">
        <v>6321</v>
      </c>
      <c r="M3833" s="204" t="s">
        <v>6363</v>
      </c>
    </row>
    <row r="3834" spans="1:13" ht="191.25" x14ac:dyDescent="0.25">
      <c r="A3834" s="206" t="s">
        <v>6321</v>
      </c>
      <c r="B3834">
        <v>1603</v>
      </c>
      <c r="C3834" s="207" t="s">
        <v>12652</v>
      </c>
      <c r="D3834" s="208" t="s">
        <v>25764</v>
      </c>
      <c r="E3834" s="206" t="s">
        <v>12653</v>
      </c>
      <c r="F3834" s="209" t="s">
        <v>6471</v>
      </c>
      <c r="G3834" s="209" t="s">
        <v>6472</v>
      </c>
      <c r="H3834" s="209" t="s">
        <v>6473</v>
      </c>
      <c r="I3834" s="209" t="s">
        <v>6472</v>
      </c>
      <c r="J3834" s="209" t="s">
        <v>6321</v>
      </c>
      <c r="K3834" s="209" t="s">
        <v>6321</v>
      </c>
      <c r="L3834" s="209" t="s">
        <v>6321</v>
      </c>
      <c r="M3834" s="209" t="s">
        <v>831</v>
      </c>
    </row>
    <row r="3835" spans="1:13" ht="112.5" x14ac:dyDescent="0.25">
      <c r="A3835" s="206" t="s">
        <v>8470</v>
      </c>
      <c r="B3835">
        <v>454</v>
      </c>
      <c r="C3835" s="207" t="s">
        <v>8467</v>
      </c>
      <c r="D3835" s="208" t="s">
        <v>8468</v>
      </c>
      <c r="E3835" s="206" t="s">
        <v>8469</v>
      </c>
      <c r="F3835" s="209" t="s">
        <v>6484</v>
      </c>
      <c r="G3835" s="209" t="s">
        <v>6485</v>
      </c>
      <c r="H3835" s="209" t="s">
        <v>6486</v>
      </c>
      <c r="I3835" s="209" t="s">
        <v>6485</v>
      </c>
      <c r="J3835" s="209" t="s">
        <v>6321</v>
      </c>
      <c r="K3835" s="209" t="s">
        <v>6321</v>
      </c>
      <c r="L3835" s="209" t="s">
        <v>6321</v>
      </c>
      <c r="M3835" s="209" t="s">
        <v>6363</v>
      </c>
    </row>
    <row r="3836" spans="1:13" ht="45" x14ac:dyDescent="0.25">
      <c r="A3836" s="206" t="s">
        <v>15473</v>
      </c>
      <c r="B3836">
        <v>2344</v>
      </c>
      <c r="C3836" s="207" t="s">
        <v>15470</v>
      </c>
      <c r="D3836" s="208" t="s">
        <v>15471</v>
      </c>
      <c r="E3836" s="206" t="s">
        <v>15472</v>
      </c>
      <c r="F3836" s="209" t="s">
        <v>8356</v>
      </c>
      <c r="G3836" s="209" t="s">
        <v>8357</v>
      </c>
      <c r="H3836" s="209" t="s">
        <v>7039</v>
      </c>
      <c r="I3836" s="209" t="s">
        <v>8358</v>
      </c>
      <c r="J3836" s="209" t="s">
        <v>6321</v>
      </c>
      <c r="K3836" s="209" t="s">
        <v>6321</v>
      </c>
      <c r="L3836" s="209" t="s">
        <v>6321</v>
      </c>
      <c r="M3836" s="209" t="s">
        <v>6363</v>
      </c>
    </row>
    <row r="3837" spans="1:13" ht="146.25" x14ac:dyDescent="0.25">
      <c r="A3837" s="202" t="s">
        <v>14819</v>
      </c>
      <c r="B3837">
        <v>2179</v>
      </c>
      <c r="C3837" s="203" t="s">
        <v>14817</v>
      </c>
      <c r="D3837" s="205" t="s">
        <v>25821</v>
      </c>
      <c r="E3837" s="202" t="s">
        <v>14818</v>
      </c>
      <c r="F3837" s="204" t="s">
        <v>25767</v>
      </c>
      <c r="G3837" s="204" t="s">
        <v>25768</v>
      </c>
      <c r="H3837" s="204" t="s">
        <v>25573</v>
      </c>
      <c r="I3837" s="204" t="s">
        <v>25769</v>
      </c>
      <c r="J3837" s="204" t="s">
        <v>6321</v>
      </c>
      <c r="K3837" s="204" t="s">
        <v>25822</v>
      </c>
      <c r="L3837" s="204" t="s">
        <v>6321</v>
      </c>
      <c r="M3837" s="204" t="s">
        <v>25575</v>
      </c>
    </row>
    <row r="3838" spans="1:13" ht="247.5" x14ac:dyDescent="0.25">
      <c r="A3838" s="220" t="s">
        <v>31290</v>
      </c>
      <c r="B3838">
        <v>1065</v>
      </c>
      <c r="C3838" s="203" t="s">
        <v>10528</v>
      </c>
      <c r="D3838" s="205" t="s">
        <v>10529</v>
      </c>
      <c r="E3838" s="202" t="s">
        <v>10530</v>
      </c>
      <c r="F3838" s="204" t="s">
        <v>10408</v>
      </c>
      <c r="G3838" s="204" t="s">
        <v>10409</v>
      </c>
      <c r="H3838" s="204" t="s">
        <v>6439</v>
      </c>
      <c r="I3838" s="204" t="s">
        <v>10410</v>
      </c>
      <c r="J3838" s="204" t="s">
        <v>6321</v>
      </c>
      <c r="K3838" s="204" t="s">
        <v>6321</v>
      </c>
      <c r="L3838" s="204" t="s">
        <v>6321</v>
      </c>
      <c r="M3838" s="204" t="s">
        <v>831</v>
      </c>
    </row>
    <row r="3839" spans="1:13" ht="56.25" x14ac:dyDescent="0.25">
      <c r="A3839" s="202" t="s">
        <v>6444</v>
      </c>
      <c r="B3839">
        <v>22</v>
      </c>
      <c r="C3839" s="203" t="s">
        <v>6441</v>
      </c>
      <c r="D3839" s="205" t="s">
        <v>6442</v>
      </c>
      <c r="E3839" s="202" t="s">
        <v>6443</v>
      </c>
      <c r="F3839" s="204" t="s">
        <v>6445</v>
      </c>
      <c r="G3839" s="204" t="s">
        <v>6446</v>
      </c>
      <c r="H3839" s="204" t="s">
        <v>6447</v>
      </c>
      <c r="I3839" s="204" t="s">
        <v>6446</v>
      </c>
      <c r="J3839" s="204" t="s">
        <v>6321</v>
      </c>
      <c r="K3839" s="204" t="s">
        <v>6321</v>
      </c>
      <c r="L3839" s="204" t="s">
        <v>6321</v>
      </c>
      <c r="M3839" s="204" t="s">
        <v>831</v>
      </c>
    </row>
    <row r="3840" spans="1:13" ht="56.25" x14ac:dyDescent="0.25">
      <c r="A3840" s="202" t="s">
        <v>7548</v>
      </c>
      <c r="B3840">
        <v>247</v>
      </c>
      <c r="C3840" s="203" t="s">
        <v>7545</v>
      </c>
      <c r="D3840" s="205" t="s">
        <v>7546</v>
      </c>
      <c r="E3840" s="202" t="s">
        <v>7547</v>
      </c>
      <c r="F3840" s="204" t="s">
        <v>7549</v>
      </c>
      <c r="G3840" s="204" t="s">
        <v>7550</v>
      </c>
      <c r="H3840" s="204" t="s">
        <v>6555</v>
      </c>
      <c r="I3840" s="204" t="s">
        <v>7550</v>
      </c>
      <c r="J3840" s="204" t="s">
        <v>6321</v>
      </c>
      <c r="K3840" s="204" t="s">
        <v>6321</v>
      </c>
      <c r="L3840" s="204" t="s">
        <v>6321</v>
      </c>
      <c r="M3840" s="204" t="s">
        <v>831</v>
      </c>
    </row>
    <row r="3841" spans="1:13" ht="33.75" x14ac:dyDescent="0.25">
      <c r="A3841" s="206" t="s">
        <v>15857</v>
      </c>
      <c r="B3841">
        <v>2442</v>
      </c>
      <c r="C3841" s="207" t="s">
        <v>15854</v>
      </c>
      <c r="D3841" s="208" t="s">
        <v>15855</v>
      </c>
      <c r="E3841" s="206" t="s">
        <v>15856</v>
      </c>
      <c r="F3841" s="209" t="s">
        <v>6884</v>
      </c>
      <c r="G3841" s="209" t="s">
        <v>6885</v>
      </c>
      <c r="H3841" s="209" t="s">
        <v>6886</v>
      </c>
      <c r="I3841" s="209" t="s">
        <v>6885</v>
      </c>
      <c r="J3841" s="209" t="s">
        <v>6321</v>
      </c>
      <c r="K3841" s="209" t="s">
        <v>6321</v>
      </c>
      <c r="L3841" s="209" t="s">
        <v>6321</v>
      </c>
      <c r="M3841" s="209" t="s">
        <v>6363</v>
      </c>
    </row>
    <row r="3842" spans="1:13" ht="45" x14ac:dyDescent="0.25">
      <c r="A3842" s="202" t="s">
        <v>11109</v>
      </c>
      <c r="B3842">
        <v>1197</v>
      </c>
      <c r="C3842" s="203" t="s">
        <v>11106</v>
      </c>
      <c r="D3842" s="205" t="s">
        <v>11107</v>
      </c>
      <c r="E3842" s="202" t="s">
        <v>11108</v>
      </c>
      <c r="F3842" s="204" t="s">
        <v>7174</v>
      </c>
      <c r="G3842" s="204" t="s">
        <v>7175</v>
      </c>
      <c r="H3842" s="204" t="s">
        <v>6480</v>
      </c>
      <c r="I3842" s="204" t="s">
        <v>7175</v>
      </c>
      <c r="J3842" s="204" t="s">
        <v>6321</v>
      </c>
      <c r="K3842" s="204" t="s">
        <v>6321</v>
      </c>
      <c r="L3842" s="204" t="s">
        <v>6321</v>
      </c>
      <c r="M3842" s="204" t="s">
        <v>6363</v>
      </c>
    </row>
    <row r="3843" spans="1:13" ht="33.75" x14ac:dyDescent="0.25">
      <c r="A3843" s="202"/>
      <c r="B3843">
        <v>2345</v>
      </c>
      <c r="C3843" s="203" t="s">
        <v>15474</v>
      </c>
      <c r="D3843" s="205" t="s">
        <v>15475</v>
      </c>
      <c r="E3843" s="219" t="s">
        <v>15476</v>
      </c>
      <c r="F3843" s="204" t="s">
        <v>6689</v>
      </c>
      <c r="G3843" s="204" t="s">
        <v>6690</v>
      </c>
      <c r="H3843" s="204" t="s">
        <v>6691</v>
      </c>
      <c r="I3843" s="204" t="s">
        <v>6692</v>
      </c>
      <c r="J3843" s="204" t="s">
        <v>6321</v>
      </c>
      <c r="K3843" s="204" t="s">
        <v>6321</v>
      </c>
      <c r="L3843" s="204" t="s">
        <v>6321</v>
      </c>
      <c r="M3843" s="204" t="s">
        <v>6363</v>
      </c>
    </row>
    <row r="3844" spans="1:13" ht="33.75" x14ac:dyDescent="0.25">
      <c r="A3844" s="202"/>
      <c r="B3844">
        <v>207</v>
      </c>
      <c r="C3844" s="203" t="s">
        <v>7343</v>
      </c>
      <c r="D3844" s="205" t="s">
        <v>7344</v>
      </c>
      <c r="E3844" s="202" t="s">
        <v>7345</v>
      </c>
      <c r="F3844" s="204" t="s">
        <v>6689</v>
      </c>
      <c r="G3844" s="204" t="s">
        <v>6690</v>
      </c>
      <c r="H3844" s="204" t="s">
        <v>6691</v>
      </c>
      <c r="I3844" s="204" t="s">
        <v>6692</v>
      </c>
      <c r="J3844" s="204" t="s">
        <v>6321</v>
      </c>
      <c r="K3844" s="204" t="s">
        <v>6321</v>
      </c>
      <c r="L3844" s="204" t="s">
        <v>6321</v>
      </c>
      <c r="M3844" s="204" t="s">
        <v>6363</v>
      </c>
    </row>
    <row r="3845" spans="1:13" ht="67.5" x14ac:dyDescent="0.25">
      <c r="A3845" s="218" t="s">
        <v>31291</v>
      </c>
      <c r="B3845">
        <v>2588</v>
      </c>
      <c r="C3845" s="203" t="s">
        <v>16329</v>
      </c>
      <c r="D3845" s="205" t="s">
        <v>16330</v>
      </c>
      <c r="E3845" s="202" t="s">
        <v>16331</v>
      </c>
      <c r="F3845" s="204" t="s">
        <v>6689</v>
      </c>
      <c r="G3845" s="204" t="s">
        <v>6690</v>
      </c>
      <c r="H3845" s="204" t="s">
        <v>6691</v>
      </c>
      <c r="I3845" s="204" t="s">
        <v>6692</v>
      </c>
      <c r="J3845" s="204" t="s">
        <v>6321</v>
      </c>
      <c r="K3845" s="204" t="s">
        <v>6321</v>
      </c>
      <c r="L3845" s="204" t="s">
        <v>6321</v>
      </c>
      <c r="M3845" s="204" t="s">
        <v>831</v>
      </c>
    </row>
    <row r="3846" spans="1:13" ht="45" x14ac:dyDescent="0.25">
      <c r="A3846" s="206" t="s">
        <v>15318</v>
      </c>
      <c r="B3846">
        <v>2306</v>
      </c>
      <c r="C3846" s="207" t="s">
        <v>15315</v>
      </c>
      <c r="D3846" s="208" t="s">
        <v>15316</v>
      </c>
      <c r="E3846" s="206" t="s">
        <v>15317</v>
      </c>
      <c r="F3846" s="209" t="s">
        <v>12083</v>
      </c>
      <c r="G3846" s="209" t="s">
        <v>12084</v>
      </c>
      <c r="H3846" s="209" t="s">
        <v>6578</v>
      </c>
      <c r="I3846" s="209" t="s">
        <v>15319</v>
      </c>
      <c r="J3846" s="209" t="s">
        <v>6321</v>
      </c>
      <c r="K3846" s="209" t="s">
        <v>6321</v>
      </c>
      <c r="L3846" s="209" t="s">
        <v>6321</v>
      </c>
      <c r="M3846" s="209" t="s">
        <v>831</v>
      </c>
    </row>
    <row r="3847" spans="1:13" ht="56.25" x14ac:dyDescent="0.25">
      <c r="A3847" s="202" t="s">
        <v>15323</v>
      </c>
      <c r="B3847">
        <v>2307</v>
      </c>
      <c r="C3847" s="203" t="s">
        <v>15320</v>
      </c>
      <c r="D3847" s="205" t="s">
        <v>15321</v>
      </c>
      <c r="E3847" s="202" t="s">
        <v>15322</v>
      </c>
      <c r="F3847" s="204" t="s">
        <v>7257</v>
      </c>
      <c r="G3847" s="204" t="s">
        <v>7258</v>
      </c>
      <c r="H3847" s="204" t="s">
        <v>6886</v>
      </c>
      <c r="I3847" s="204" t="s">
        <v>7258</v>
      </c>
      <c r="J3847" s="204" t="s">
        <v>6321</v>
      </c>
      <c r="K3847" s="204" t="s">
        <v>6321</v>
      </c>
      <c r="L3847" s="204" t="s">
        <v>6321</v>
      </c>
      <c r="M3847" s="204" t="s">
        <v>831</v>
      </c>
    </row>
    <row r="3848" spans="1:13" ht="90" x14ac:dyDescent="0.25">
      <c r="A3848" s="206" t="s">
        <v>14997</v>
      </c>
      <c r="B3848">
        <v>2222</v>
      </c>
      <c r="C3848" s="207" t="s">
        <v>14994</v>
      </c>
      <c r="D3848" s="208" t="s">
        <v>14995</v>
      </c>
      <c r="E3848" s="206" t="s">
        <v>14996</v>
      </c>
      <c r="F3848" s="209" t="s">
        <v>7174</v>
      </c>
      <c r="G3848" s="209" t="s">
        <v>7175</v>
      </c>
      <c r="H3848" s="209" t="s">
        <v>6480</v>
      </c>
      <c r="I3848" s="209" t="s">
        <v>7175</v>
      </c>
      <c r="J3848" s="209" t="s">
        <v>6321</v>
      </c>
      <c r="K3848" s="209" t="s">
        <v>6321</v>
      </c>
      <c r="L3848" s="209" t="s">
        <v>6321</v>
      </c>
      <c r="M3848" s="209" t="s">
        <v>831</v>
      </c>
    </row>
    <row r="3849" spans="1:13" ht="78.75" x14ac:dyDescent="0.25">
      <c r="A3849" s="202"/>
      <c r="B3849">
        <v>2479</v>
      </c>
      <c r="C3849" s="203" t="s">
        <v>16012</v>
      </c>
      <c r="D3849" s="205" t="s">
        <v>16013</v>
      </c>
      <c r="E3849" s="202" t="s">
        <v>16014</v>
      </c>
      <c r="F3849" s="204" t="s">
        <v>8356</v>
      </c>
      <c r="G3849" s="204" t="s">
        <v>8357</v>
      </c>
      <c r="H3849" s="204" t="s">
        <v>7039</v>
      </c>
      <c r="I3849" s="204" t="s">
        <v>8358</v>
      </c>
      <c r="J3849" s="204" t="s">
        <v>6321</v>
      </c>
      <c r="K3849" s="204" t="s">
        <v>6321</v>
      </c>
      <c r="L3849" s="204" t="s">
        <v>6321</v>
      </c>
      <c r="M3849" s="204" t="s">
        <v>6363</v>
      </c>
    </row>
    <row r="3850" spans="1:13" ht="101.25" x14ac:dyDescent="0.25">
      <c r="A3850" s="218" t="s">
        <v>31292</v>
      </c>
      <c r="B3850">
        <v>1704</v>
      </c>
      <c r="C3850" s="203" t="s">
        <v>13083</v>
      </c>
      <c r="D3850" s="205" t="s">
        <v>13084</v>
      </c>
      <c r="E3850" s="202" t="s">
        <v>13085</v>
      </c>
      <c r="F3850" s="204" t="s">
        <v>6689</v>
      </c>
      <c r="G3850" s="204" t="s">
        <v>6690</v>
      </c>
      <c r="H3850" s="204" t="s">
        <v>6691</v>
      </c>
      <c r="I3850" s="204" t="s">
        <v>6692</v>
      </c>
      <c r="J3850" s="204" t="s">
        <v>6321</v>
      </c>
      <c r="K3850" s="204" t="s">
        <v>6321</v>
      </c>
      <c r="L3850" s="204" t="s">
        <v>6321</v>
      </c>
      <c r="M3850" s="204" t="s">
        <v>831</v>
      </c>
    </row>
    <row r="3851" spans="1:13" ht="33.75" x14ac:dyDescent="0.25">
      <c r="A3851" s="202" t="s">
        <v>13062</v>
      </c>
      <c r="B3851">
        <v>1698</v>
      </c>
      <c r="C3851" s="203" t="s">
        <v>13059</v>
      </c>
      <c r="D3851" s="205" t="s">
        <v>13060</v>
      </c>
      <c r="E3851" s="202" t="s">
        <v>13061</v>
      </c>
      <c r="F3851" s="204" t="s">
        <v>7010</v>
      </c>
      <c r="G3851" s="204" t="s">
        <v>7011</v>
      </c>
      <c r="H3851" s="204" t="s">
        <v>7012</v>
      </c>
      <c r="I3851" s="204" t="s">
        <v>7011</v>
      </c>
      <c r="J3851" s="204" t="s">
        <v>6321</v>
      </c>
      <c r="K3851" s="204" t="s">
        <v>6321</v>
      </c>
      <c r="L3851" s="204" t="s">
        <v>6321</v>
      </c>
      <c r="M3851" s="204" t="s">
        <v>831</v>
      </c>
    </row>
    <row r="3852" spans="1:13" ht="67.5" x14ac:dyDescent="0.25">
      <c r="A3852" s="202" t="s">
        <v>15633</v>
      </c>
      <c r="B3852">
        <v>2383</v>
      </c>
      <c r="C3852" s="203" t="s">
        <v>15630</v>
      </c>
      <c r="D3852" s="205" t="s">
        <v>15631</v>
      </c>
      <c r="E3852" s="202" t="s">
        <v>15632</v>
      </c>
      <c r="F3852" s="204" t="s">
        <v>8858</v>
      </c>
      <c r="G3852" s="204" t="s">
        <v>8859</v>
      </c>
      <c r="H3852" s="204" t="s">
        <v>6439</v>
      </c>
      <c r="I3852" s="204" t="s">
        <v>8859</v>
      </c>
      <c r="J3852" s="204" t="s">
        <v>6321</v>
      </c>
      <c r="K3852" s="204" t="s">
        <v>6321</v>
      </c>
      <c r="L3852" s="204" t="s">
        <v>6321</v>
      </c>
      <c r="M3852" s="204" t="s">
        <v>6363</v>
      </c>
    </row>
    <row r="3853" spans="1:13" ht="90" x14ac:dyDescent="0.25">
      <c r="A3853" s="202" t="s">
        <v>19537</v>
      </c>
      <c r="B3853">
        <v>3428</v>
      </c>
      <c r="C3853" s="203" t="s">
        <v>19534</v>
      </c>
      <c r="D3853" s="205" t="s">
        <v>19535</v>
      </c>
      <c r="E3853" s="202" t="s">
        <v>19536</v>
      </c>
      <c r="F3853" s="204" t="s">
        <v>19538</v>
      </c>
      <c r="G3853" s="204" t="s">
        <v>19539</v>
      </c>
      <c r="H3853" s="204" t="s">
        <v>6634</v>
      </c>
      <c r="I3853" s="204" t="s">
        <v>19540</v>
      </c>
      <c r="J3853" s="204" t="s">
        <v>8371</v>
      </c>
      <c r="K3853" s="204" t="s">
        <v>6321</v>
      </c>
      <c r="L3853" s="204" t="s">
        <v>6321</v>
      </c>
      <c r="M3853" s="204" t="s">
        <v>831</v>
      </c>
    </row>
    <row r="3854" spans="1:13" ht="45" x14ac:dyDescent="0.25">
      <c r="A3854" s="206" t="s">
        <v>13066</v>
      </c>
      <c r="B3854">
        <v>1699</v>
      </c>
      <c r="C3854" s="207" t="s">
        <v>13063</v>
      </c>
      <c r="D3854" s="208" t="s">
        <v>13064</v>
      </c>
      <c r="E3854" s="206" t="s">
        <v>13065</v>
      </c>
      <c r="F3854" s="209" t="s">
        <v>6766</v>
      </c>
      <c r="G3854" s="209" t="s">
        <v>6767</v>
      </c>
      <c r="H3854" s="209" t="s">
        <v>6439</v>
      </c>
      <c r="I3854" s="209" t="s">
        <v>6768</v>
      </c>
      <c r="J3854" s="209" t="s">
        <v>6321</v>
      </c>
      <c r="K3854" s="209" t="s">
        <v>6321</v>
      </c>
      <c r="L3854" s="209" t="s">
        <v>6321</v>
      </c>
      <c r="M3854" s="209" t="s">
        <v>831</v>
      </c>
    </row>
    <row r="3855" spans="1:13" ht="157.5" x14ac:dyDescent="0.25">
      <c r="A3855" s="206"/>
      <c r="B3855">
        <v>3830</v>
      </c>
      <c r="C3855" s="207" t="s">
        <v>21055</v>
      </c>
      <c r="D3855" s="208" t="s">
        <v>21056</v>
      </c>
      <c r="E3855" s="206" t="s">
        <v>21057</v>
      </c>
      <c r="F3855" s="209" t="s">
        <v>7629</v>
      </c>
      <c r="G3855" s="209" t="s">
        <v>7630</v>
      </c>
      <c r="H3855" s="209" t="s">
        <v>7494</v>
      </c>
      <c r="I3855" s="209" t="s">
        <v>7630</v>
      </c>
      <c r="J3855" s="209" t="s">
        <v>6321</v>
      </c>
      <c r="K3855" s="209" t="s">
        <v>6321</v>
      </c>
      <c r="L3855" s="209" t="s">
        <v>6321</v>
      </c>
      <c r="M3855" s="209" t="s">
        <v>6363</v>
      </c>
    </row>
    <row r="3856" spans="1:13" ht="33.75" x14ac:dyDescent="0.25">
      <c r="A3856" s="202" t="s">
        <v>13070</v>
      </c>
      <c r="B3856">
        <v>1700</v>
      </c>
      <c r="C3856" s="203" t="s">
        <v>13067</v>
      </c>
      <c r="D3856" s="205" t="s">
        <v>13068</v>
      </c>
      <c r="E3856" s="202" t="s">
        <v>13069</v>
      </c>
      <c r="F3856" s="204" t="s">
        <v>7461</v>
      </c>
      <c r="G3856" s="204" t="s">
        <v>7462</v>
      </c>
      <c r="H3856" s="204" t="s">
        <v>6439</v>
      </c>
      <c r="I3856" s="204" t="s">
        <v>7462</v>
      </c>
      <c r="J3856" s="204" t="s">
        <v>6321</v>
      </c>
      <c r="K3856" s="204" t="s">
        <v>6321</v>
      </c>
      <c r="L3856" s="204" t="s">
        <v>6321</v>
      </c>
      <c r="M3856" s="204" t="s">
        <v>831</v>
      </c>
    </row>
    <row r="3857" spans="1:13" ht="56.25" x14ac:dyDescent="0.25">
      <c r="A3857" s="206" t="s">
        <v>20729</v>
      </c>
      <c r="B3857">
        <v>3750</v>
      </c>
      <c r="C3857" s="207" t="s">
        <v>20726</v>
      </c>
      <c r="D3857" s="208" t="s">
        <v>20727</v>
      </c>
      <c r="E3857" s="206" t="s">
        <v>20728</v>
      </c>
      <c r="F3857" s="209" t="s">
        <v>7010</v>
      </c>
      <c r="G3857" s="209" t="s">
        <v>7011</v>
      </c>
      <c r="H3857" s="209" t="s">
        <v>7012</v>
      </c>
      <c r="I3857" s="209" t="s">
        <v>7011</v>
      </c>
      <c r="J3857" s="209" t="s">
        <v>6321</v>
      </c>
      <c r="K3857" s="209" t="s">
        <v>6321</v>
      </c>
      <c r="L3857" s="209" t="s">
        <v>6321</v>
      </c>
      <c r="M3857" s="209" t="s">
        <v>831</v>
      </c>
    </row>
    <row r="3858" spans="1:13" ht="56.25" x14ac:dyDescent="0.25">
      <c r="A3858" s="206" t="s">
        <v>18392</v>
      </c>
      <c r="B3858">
        <v>3149</v>
      </c>
      <c r="C3858" s="207" t="s">
        <v>18389</v>
      </c>
      <c r="D3858" s="208" t="s">
        <v>18390</v>
      </c>
      <c r="E3858" s="206" t="s">
        <v>18391</v>
      </c>
      <c r="F3858" s="209" t="s">
        <v>18393</v>
      </c>
      <c r="G3858" s="209" t="s">
        <v>18394</v>
      </c>
      <c r="H3858" s="209" t="s">
        <v>7294</v>
      </c>
      <c r="I3858" s="209" t="s">
        <v>18395</v>
      </c>
      <c r="J3858" s="209" t="s">
        <v>6321</v>
      </c>
      <c r="K3858" s="209" t="s">
        <v>6321</v>
      </c>
      <c r="L3858" s="209" t="s">
        <v>6321</v>
      </c>
      <c r="M3858" s="209" t="s">
        <v>831</v>
      </c>
    </row>
    <row r="3859" spans="1:13" ht="45" x14ac:dyDescent="0.25">
      <c r="A3859" s="206" t="s">
        <v>20862</v>
      </c>
      <c r="B3859">
        <v>3782</v>
      </c>
      <c r="C3859" s="207" t="s">
        <v>20859</v>
      </c>
      <c r="D3859" s="208" t="s">
        <v>20860</v>
      </c>
      <c r="E3859" s="206" t="s">
        <v>20861</v>
      </c>
      <c r="F3859" s="209" t="s">
        <v>20863</v>
      </c>
      <c r="G3859" s="209" t="s">
        <v>20864</v>
      </c>
      <c r="H3859" s="209" t="s">
        <v>7494</v>
      </c>
      <c r="I3859" s="209" t="s">
        <v>20864</v>
      </c>
      <c r="J3859" s="209" t="s">
        <v>6321</v>
      </c>
      <c r="K3859" s="209" t="s">
        <v>6321</v>
      </c>
      <c r="L3859" s="209" t="s">
        <v>6321</v>
      </c>
      <c r="M3859" s="209" t="s">
        <v>831</v>
      </c>
    </row>
    <row r="3860" spans="1:13" ht="33.75" x14ac:dyDescent="0.25">
      <c r="A3860" s="206" t="s">
        <v>31293</v>
      </c>
      <c r="B3860">
        <v>4650</v>
      </c>
      <c r="C3860" s="207" t="s">
        <v>31294</v>
      </c>
      <c r="D3860" s="208" t="s">
        <v>31295</v>
      </c>
      <c r="E3860" s="206" t="s">
        <v>31296</v>
      </c>
      <c r="F3860" s="209" t="s">
        <v>6689</v>
      </c>
      <c r="G3860" s="209" t="s">
        <v>6690</v>
      </c>
      <c r="H3860" s="209" t="s">
        <v>6691</v>
      </c>
      <c r="I3860" s="209" t="s">
        <v>6692</v>
      </c>
      <c r="J3860" s="209" t="s">
        <v>6321</v>
      </c>
      <c r="K3860" s="209" t="s">
        <v>6321</v>
      </c>
      <c r="L3860" s="209" t="s">
        <v>6321</v>
      </c>
      <c r="M3860" s="209" t="s">
        <v>831</v>
      </c>
    </row>
    <row r="3861" spans="1:13" ht="33.75" x14ac:dyDescent="0.25">
      <c r="A3861" s="206" t="s">
        <v>16335</v>
      </c>
      <c r="B3861">
        <v>2589</v>
      </c>
      <c r="C3861" s="207" t="s">
        <v>16332</v>
      </c>
      <c r="D3861" s="208" t="s">
        <v>16333</v>
      </c>
      <c r="E3861" s="206" t="s">
        <v>16334</v>
      </c>
      <c r="F3861" s="209" t="s">
        <v>6695</v>
      </c>
      <c r="G3861" s="209" t="s">
        <v>6696</v>
      </c>
      <c r="H3861" s="209" t="s">
        <v>6439</v>
      </c>
      <c r="I3861" s="209" t="s">
        <v>6696</v>
      </c>
      <c r="J3861" s="209" t="s">
        <v>6321</v>
      </c>
      <c r="K3861" s="209" t="s">
        <v>6321</v>
      </c>
      <c r="L3861" s="209" t="s">
        <v>6321</v>
      </c>
      <c r="M3861" s="209" t="s">
        <v>831</v>
      </c>
    </row>
    <row r="3862" spans="1:13" ht="409.5" x14ac:dyDescent="0.25">
      <c r="A3862" s="202"/>
      <c r="B3862">
        <v>3524</v>
      </c>
      <c r="C3862" s="203" t="s">
        <v>19925</v>
      </c>
      <c r="D3862" s="205" t="s">
        <v>19926</v>
      </c>
      <c r="E3862" s="202" t="s">
        <v>19927</v>
      </c>
      <c r="F3862" s="204" t="s">
        <v>6884</v>
      </c>
      <c r="G3862" s="204" t="s">
        <v>6885</v>
      </c>
      <c r="H3862" s="204" t="s">
        <v>6886</v>
      </c>
      <c r="I3862" s="204" t="s">
        <v>6885</v>
      </c>
      <c r="J3862" s="204" t="s">
        <v>6321</v>
      </c>
      <c r="K3862" s="204" t="s">
        <v>6321</v>
      </c>
      <c r="L3862" s="204" t="s">
        <v>6321</v>
      </c>
      <c r="M3862" s="204" t="s">
        <v>6363</v>
      </c>
    </row>
    <row r="3863" spans="1:13" ht="45" x14ac:dyDescent="0.25">
      <c r="A3863" s="206" t="s">
        <v>13241</v>
      </c>
      <c r="B3863">
        <v>1739</v>
      </c>
      <c r="C3863" s="207" t="s">
        <v>13238</v>
      </c>
      <c r="D3863" s="208" t="s">
        <v>13239</v>
      </c>
      <c r="E3863" s="206" t="s">
        <v>13240</v>
      </c>
      <c r="F3863" s="209" t="s">
        <v>6484</v>
      </c>
      <c r="G3863" s="209" t="s">
        <v>6485</v>
      </c>
      <c r="H3863" s="209" t="s">
        <v>6486</v>
      </c>
      <c r="I3863" s="209" t="s">
        <v>6485</v>
      </c>
      <c r="J3863" s="209" t="s">
        <v>6321</v>
      </c>
      <c r="K3863" s="209" t="s">
        <v>6321</v>
      </c>
      <c r="L3863" s="209" t="s">
        <v>6321</v>
      </c>
      <c r="M3863" s="209" t="s">
        <v>6363</v>
      </c>
    </row>
    <row r="3864" spans="1:13" ht="45" x14ac:dyDescent="0.25">
      <c r="A3864" s="206" t="s">
        <v>12070</v>
      </c>
      <c r="B3864">
        <v>1435</v>
      </c>
      <c r="C3864" s="207" t="s">
        <v>12067</v>
      </c>
      <c r="D3864" s="208" t="s">
        <v>12068</v>
      </c>
      <c r="E3864" s="206" t="s">
        <v>12069</v>
      </c>
      <c r="F3864" s="209" t="s">
        <v>8434</v>
      </c>
      <c r="G3864" s="209" t="s">
        <v>8435</v>
      </c>
      <c r="H3864" s="209" t="s">
        <v>6480</v>
      </c>
      <c r="I3864" s="209" t="s">
        <v>8435</v>
      </c>
      <c r="J3864" s="209" t="s">
        <v>6321</v>
      </c>
      <c r="K3864" s="209" t="s">
        <v>6321</v>
      </c>
      <c r="L3864" s="209" t="s">
        <v>6321</v>
      </c>
      <c r="M3864" s="209" t="s">
        <v>6363</v>
      </c>
    </row>
    <row r="3865" spans="1:13" ht="78.75" x14ac:dyDescent="0.25">
      <c r="A3865" s="206" t="s">
        <v>31297</v>
      </c>
      <c r="B3865">
        <v>2308</v>
      </c>
      <c r="C3865" s="207" t="s">
        <v>15324</v>
      </c>
      <c r="D3865" s="208" t="s">
        <v>15325</v>
      </c>
      <c r="E3865" s="206" t="s">
        <v>15326</v>
      </c>
      <c r="F3865" s="209" t="s">
        <v>15327</v>
      </c>
      <c r="G3865" s="209" t="s">
        <v>15328</v>
      </c>
      <c r="H3865" s="209" t="s">
        <v>6375</v>
      </c>
      <c r="I3865" s="209" t="s">
        <v>15329</v>
      </c>
      <c r="J3865" s="209" t="s">
        <v>6321</v>
      </c>
      <c r="K3865" s="209" t="s">
        <v>6321</v>
      </c>
      <c r="L3865" s="209" t="s">
        <v>6321</v>
      </c>
      <c r="M3865" s="209" t="s">
        <v>6429</v>
      </c>
    </row>
    <row r="3866" spans="1:13" ht="33.75" x14ac:dyDescent="0.25">
      <c r="A3866" s="206" t="s">
        <v>10507</v>
      </c>
      <c r="B3866">
        <v>1060</v>
      </c>
      <c r="C3866" s="207" t="s">
        <v>10504</v>
      </c>
      <c r="D3866" s="208" t="s">
        <v>10505</v>
      </c>
      <c r="E3866" s="206" t="s">
        <v>10506</v>
      </c>
      <c r="F3866" s="209" t="s">
        <v>8320</v>
      </c>
      <c r="G3866" s="209" t="s">
        <v>8321</v>
      </c>
      <c r="H3866" s="209" t="s">
        <v>6321</v>
      </c>
      <c r="I3866" s="209" t="s">
        <v>8321</v>
      </c>
      <c r="J3866" s="209" t="s">
        <v>6321</v>
      </c>
      <c r="K3866" s="209" t="s">
        <v>6321</v>
      </c>
      <c r="L3866" s="209" t="s">
        <v>6321</v>
      </c>
      <c r="M3866" s="209" t="s">
        <v>831</v>
      </c>
    </row>
    <row r="3867" spans="1:13" ht="90" x14ac:dyDescent="0.25">
      <c r="A3867" s="202" t="s">
        <v>8426</v>
      </c>
      <c r="B3867">
        <v>445</v>
      </c>
      <c r="C3867" s="203" t="s">
        <v>8423</v>
      </c>
      <c r="D3867" s="205" t="s">
        <v>8424</v>
      </c>
      <c r="E3867" s="202" t="s">
        <v>8425</v>
      </c>
      <c r="F3867" s="204" t="s">
        <v>8427</v>
      </c>
      <c r="G3867" s="204" t="s">
        <v>8428</v>
      </c>
      <c r="H3867" s="204" t="s">
        <v>7182</v>
      </c>
      <c r="I3867" s="204" t="s">
        <v>8429</v>
      </c>
      <c r="J3867" s="204" t="s">
        <v>6321</v>
      </c>
      <c r="K3867" s="204" t="s">
        <v>6321</v>
      </c>
      <c r="L3867" s="204" t="s">
        <v>6321</v>
      </c>
      <c r="M3867" s="204" t="s">
        <v>831</v>
      </c>
    </row>
    <row r="3868" spans="1:13" ht="337.5" x14ac:dyDescent="0.25">
      <c r="A3868" s="206"/>
      <c r="B3868">
        <v>2873</v>
      </c>
      <c r="C3868" s="207" t="s">
        <v>17409</v>
      </c>
      <c r="D3868" s="208" t="s">
        <v>17410</v>
      </c>
      <c r="E3868" s="206" t="s">
        <v>17411</v>
      </c>
      <c r="F3868" s="209" t="s">
        <v>17404</v>
      </c>
      <c r="G3868" s="209" t="s">
        <v>17405</v>
      </c>
      <c r="H3868" s="209" t="s">
        <v>9997</v>
      </c>
      <c r="I3868" s="209" t="s">
        <v>17405</v>
      </c>
      <c r="J3868" s="209" t="s">
        <v>6321</v>
      </c>
      <c r="K3868" s="209" t="s">
        <v>6321</v>
      </c>
      <c r="L3868" s="209" t="s">
        <v>6321</v>
      </c>
      <c r="M3868" s="209" t="s">
        <v>6363</v>
      </c>
    </row>
    <row r="3869" spans="1:13" ht="45" x14ac:dyDescent="0.25">
      <c r="A3869" s="206" t="s">
        <v>16423</v>
      </c>
      <c r="B3869">
        <v>2611</v>
      </c>
      <c r="C3869" s="207" t="s">
        <v>16420</v>
      </c>
      <c r="D3869" s="208" t="s">
        <v>16421</v>
      </c>
      <c r="E3869" s="206" t="s">
        <v>16422</v>
      </c>
      <c r="F3869" s="209" t="s">
        <v>9232</v>
      </c>
      <c r="G3869" s="209" t="s">
        <v>11698</v>
      </c>
      <c r="H3869" s="209" t="s">
        <v>6578</v>
      </c>
      <c r="I3869" s="209" t="s">
        <v>11698</v>
      </c>
      <c r="J3869" s="209" t="s">
        <v>6321</v>
      </c>
      <c r="K3869" s="209" t="s">
        <v>6321</v>
      </c>
      <c r="L3869" s="209" t="s">
        <v>6321</v>
      </c>
      <c r="M3869" s="209" t="s">
        <v>6363</v>
      </c>
    </row>
    <row r="3870" spans="1:13" ht="45" x14ac:dyDescent="0.25">
      <c r="A3870" s="202" t="s">
        <v>11076</v>
      </c>
      <c r="B3870">
        <v>1189</v>
      </c>
      <c r="C3870" s="203" t="s">
        <v>11073</v>
      </c>
      <c r="D3870" s="205" t="s">
        <v>11074</v>
      </c>
      <c r="E3870" s="202" t="s">
        <v>11075</v>
      </c>
      <c r="F3870" s="204" t="s">
        <v>6437</v>
      </c>
      <c r="G3870" s="204" t="s">
        <v>6438</v>
      </c>
      <c r="H3870" s="204" t="s">
        <v>6439</v>
      </c>
      <c r="I3870" s="204" t="s">
        <v>6440</v>
      </c>
      <c r="J3870" s="204" t="s">
        <v>6321</v>
      </c>
      <c r="K3870" s="204" t="s">
        <v>6321</v>
      </c>
      <c r="L3870" s="204" t="s">
        <v>6321</v>
      </c>
      <c r="M3870" s="204" t="s">
        <v>831</v>
      </c>
    </row>
    <row r="3871" spans="1:13" ht="56.25" x14ac:dyDescent="0.25">
      <c r="A3871" s="202" t="s">
        <v>15861</v>
      </c>
      <c r="B3871">
        <v>2443</v>
      </c>
      <c r="C3871" s="203" t="s">
        <v>15858</v>
      </c>
      <c r="D3871" s="205" t="s">
        <v>15859</v>
      </c>
      <c r="E3871" s="202" t="s">
        <v>15860</v>
      </c>
      <c r="F3871" s="204" t="s">
        <v>15862</v>
      </c>
      <c r="G3871" s="204" t="s">
        <v>15863</v>
      </c>
      <c r="H3871" s="204" t="s">
        <v>6466</v>
      </c>
      <c r="I3871" s="204" t="s">
        <v>15863</v>
      </c>
      <c r="J3871" s="204" t="s">
        <v>6321</v>
      </c>
      <c r="K3871" s="204" t="s">
        <v>6321</v>
      </c>
      <c r="L3871" s="204" t="s">
        <v>6321</v>
      </c>
      <c r="M3871" s="204" t="s">
        <v>6363</v>
      </c>
    </row>
    <row r="3872" spans="1:13" ht="157.5" x14ac:dyDescent="0.25">
      <c r="A3872" s="206"/>
      <c r="B3872">
        <v>890</v>
      </c>
      <c r="C3872" s="207" t="s">
        <v>9913</v>
      </c>
      <c r="D3872" s="208" t="s">
        <v>9914</v>
      </c>
      <c r="E3872" s="206" t="s">
        <v>9915</v>
      </c>
      <c r="F3872" s="209" t="s">
        <v>9916</v>
      </c>
      <c r="G3872" s="209" t="s">
        <v>9917</v>
      </c>
      <c r="H3872" s="209" t="s">
        <v>6746</v>
      </c>
      <c r="I3872" s="209" t="s">
        <v>9918</v>
      </c>
      <c r="J3872" s="209" t="s">
        <v>6321</v>
      </c>
      <c r="K3872" s="209" t="s">
        <v>6524</v>
      </c>
      <c r="L3872" s="209" t="s">
        <v>6321</v>
      </c>
      <c r="M3872" s="209" t="s">
        <v>6363</v>
      </c>
    </row>
    <row r="3873" spans="1:13" ht="112.5" x14ac:dyDescent="0.25">
      <c r="A3873" s="218" t="s">
        <v>31298</v>
      </c>
      <c r="B3873">
        <v>2309</v>
      </c>
      <c r="C3873" s="203" t="s">
        <v>15330</v>
      </c>
      <c r="D3873" s="205" t="s">
        <v>15331</v>
      </c>
      <c r="E3873" s="202" t="s">
        <v>15332</v>
      </c>
      <c r="F3873" s="204" t="s">
        <v>8320</v>
      </c>
      <c r="G3873" s="204" t="s">
        <v>8321</v>
      </c>
      <c r="H3873" s="204" t="s">
        <v>6321</v>
      </c>
      <c r="I3873" s="204" t="s">
        <v>8321</v>
      </c>
      <c r="J3873" s="204" t="s">
        <v>6321</v>
      </c>
      <c r="K3873" s="204" t="s">
        <v>6321</v>
      </c>
      <c r="L3873" s="204" t="s">
        <v>6321</v>
      </c>
      <c r="M3873" s="204" t="s">
        <v>831</v>
      </c>
    </row>
    <row r="3874" spans="1:13" ht="45" x14ac:dyDescent="0.25">
      <c r="A3874" s="206" t="s">
        <v>20811</v>
      </c>
      <c r="B3874">
        <v>3770</v>
      </c>
      <c r="C3874" s="207" t="s">
        <v>20808</v>
      </c>
      <c r="D3874" s="208" t="s">
        <v>20809</v>
      </c>
      <c r="E3874" s="206" t="s">
        <v>20810</v>
      </c>
      <c r="F3874" s="209" t="s">
        <v>20812</v>
      </c>
      <c r="G3874" s="209" t="s">
        <v>20813</v>
      </c>
      <c r="H3874" s="209" t="s">
        <v>6491</v>
      </c>
      <c r="I3874" s="209" t="s">
        <v>20814</v>
      </c>
      <c r="J3874" s="209" t="s">
        <v>6321</v>
      </c>
      <c r="K3874" s="209" t="s">
        <v>6321</v>
      </c>
      <c r="L3874" s="209" t="s">
        <v>6321</v>
      </c>
      <c r="M3874" s="209" t="s">
        <v>6363</v>
      </c>
    </row>
    <row r="3875" spans="1:13" ht="78.75" x14ac:dyDescent="0.25">
      <c r="A3875" s="202" t="s">
        <v>10003</v>
      </c>
      <c r="B3875">
        <v>912</v>
      </c>
      <c r="C3875" s="203" t="s">
        <v>10000</v>
      </c>
      <c r="D3875" s="205" t="s">
        <v>10001</v>
      </c>
      <c r="E3875" s="202" t="s">
        <v>10002</v>
      </c>
      <c r="F3875" s="204" t="s">
        <v>10004</v>
      </c>
      <c r="G3875" s="204" t="s">
        <v>10005</v>
      </c>
      <c r="H3875" s="204" t="s">
        <v>6522</v>
      </c>
      <c r="I3875" s="204" t="s">
        <v>10006</v>
      </c>
      <c r="J3875" s="204" t="s">
        <v>6321</v>
      </c>
      <c r="K3875" s="204" t="s">
        <v>6321</v>
      </c>
      <c r="L3875" s="204" t="s">
        <v>6321</v>
      </c>
      <c r="M3875" s="204" t="s">
        <v>831</v>
      </c>
    </row>
    <row r="3876" spans="1:13" ht="168.75" x14ac:dyDescent="0.25">
      <c r="A3876" s="206" t="s">
        <v>6321</v>
      </c>
      <c r="B3876">
        <v>2310</v>
      </c>
      <c r="C3876" s="207" t="s">
        <v>15333</v>
      </c>
      <c r="D3876" s="208" t="s">
        <v>15334</v>
      </c>
      <c r="E3876" s="206" t="s">
        <v>15335</v>
      </c>
      <c r="F3876" s="209" t="s">
        <v>7010</v>
      </c>
      <c r="G3876" s="209" t="s">
        <v>7011</v>
      </c>
      <c r="H3876" s="209" t="s">
        <v>7012</v>
      </c>
      <c r="I3876" s="209" t="s">
        <v>7011</v>
      </c>
      <c r="J3876" s="209" t="s">
        <v>6321</v>
      </c>
      <c r="K3876" s="209" t="s">
        <v>6321</v>
      </c>
      <c r="L3876" s="209" t="s">
        <v>6321</v>
      </c>
      <c r="M3876" s="209" t="s">
        <v>831</v>
      </c>
    </row>
    <row r="3877" spans="1:13" ht="90" x14ac:dyDescent="0.25">
      <c r="A3877" s="202" t="s">
        <v>15339</v>
      </c>
      <c r="B3877">
        <v>2311</v>
      </c>
      <c r="C3877" s="203" t="s">
        <v>15336</v>
      </c>
      <c r="D3877" s="205" t="s">
        <v>15337</v>
      </c>
      <c r="E3877" s="202" t="s">
        <v>15338</v>
      </c>
      <c r="F3877" s="204" t="s">
        <v>6884</v>
      </c>
      <c r="G3877" s="204" t="s">
        <v>6885</v>
      </c>
      <c r="H3877" s="204" t="s">
        <v>6886</v>
      </c>
      <c r="I3877" s="204" t="s">
        <v>6885</v>
      </c>
      <c r="J3877" s="204" t="s">
        <v>6321</v>
      </c>
      <c r="K3877" s="204" t="s">
        <v>6321</v>
      </c>
      <c r="L3877" s="204" t="s">
        <v>6321</v>
      </c>
      <c r="M3877" s="204" t="s">
        <v>831</v>
      </c>
    </row>
    <row r="3878" spans="1:13" ht="67.5" x14ac:dyDescent="0.25">
      <c r="A3878" s="206" t="s">
        <v>1053</v>
      </c>
      <c r="B3878">
        <v>258</v>
      </c>
      <c r="C3878" s="207" t="s">
        <v>7614</v>
      </c>
      <c r="D3878" s="208" t="s">
        <v>7615</v>
      </c>
      <c r="E3878" s="206" t="s">
        <v>7616</v>
      </c>
      <c r="F3878" s="209" t="s">
        <v>6884</v>
      </c>
      <c r="G3878" s="209" t="s">
        <v>6885</v>
      </c>
      <c r="H3878" s="209" t="s">
        <v>6886</v>
      </c>
      <c r="I3878" s="209" t="s">
        <v>6885</v>
      </c>
      <c r="J3878" s="209" t="s">
        <v>6321</v>
      </c>
      <c r="K3878" s="209" t="s">
        <v>6321</v>
      </c>
      <c r="L3878" s="209" t="s">
        <v>6321</v>
      </c>
      <c r="M3878" s="209" t="s">
        <v>6363</v>
      </c>
    </row>
    <row r="3879" spans="1:13" ht="123.75" x14ac:dyDescent="0.25">
      <c r="A3879" s="206"/>
      <c r="B3879">
        <v>139</v>
      </c>
      <c r="C3879" s="207" t="s">
        <v>7013</v>
      </c>
      <c r="D3879" s="208" t="s">
        <v>7014</v>
      </c>
      <c r="E3879" s="206" t="s">
        <v>7015</v>
      </c>
      <c r="F3879" s="209" t="s">
        <v>6484</v>
      </c>
      <c r="G3879" s="209" t="s">
        <v>6485</v>
      </c>
      <c r="H3879" s="209" t="s">
        <v>6486</v>
      </c>
      <c r="I3879" s="209" t="s">
        <v>6485</v>
      </c>
      <c r="J3879" s="209" t="s">
        <v>6321</v>
      </c>
      <c r="K3879" s="209" t="s">
        <v>6321</v>
      </c>
      <c r="L3879" s="209" t="s">
        <v>6321</v>
      </c>
      <c r="M3879" s="209" t="s">
        <v>6363</v>
      </c>
    </row>
    <row r="3880" spans="1:13" ht="90" x14ac:dyDescent="0.25">
      <c r="A3880" s="202" t="s">
        <v>13245</v>
      </c>
      <c r="B3880">
        <v>1740</v>
      </c>
      <c r="C3880" s="203" t="s">
        <v>13242</v>
      </c>
      <c r="D3880" s="205" t="s">
        <v>13243</v>
      </c>
      <c r="E3880" s="202" t="s">
        <v>13244</v>
      </c>
      <c r="F3880" s="204" t="s">
        <v>6484</v>
      </c>
      <c r="G3880" s="204" t="s">
        <v>6485</v>
      </c>
      <c r="H3880" s="204" t="s">
        <v>6486</v>
      </c>
      <c r="I3880" s="204" t="s">
        <v>6485</v>
      </c>
      <c r="J3880" s="204" t="s">
        <v>6321</v>
      </c>
      <c r="K3880" s="204" t="s">
        <v>6321</v>
      </c>
      <c r="L3880" s="204" t="s">
        <v>6321</v>
      </c>
      <c r="M3880" s="204" t="s">
        <v>6363</v>
      </c>
    </row>
    <row r="3881" spans="1:13" ht="123.75" x14ac:dyDescent="0.25">
      <c r="A3881" s="202"/>
      <c r="B3881">
        <v>2874</v>
      </c>
      <c r="C3881" s="203" t="s">
        <v>17412</v>
      </c>
      <c r="D3881" s="205" t="s">
        <v>17413</v>
      </c>
      <c r="E3881" s="202" t="s">
        <v>17414</v>
      </c>
      <c r="F3881" s="204" t="s">
        <v>6884</v>
      </c>
      <c r="G3881" s="204" t="s">
        <v>6885</v>
      </c>
      <c r="H3881" s="204" t="s">
        <v>6886</v>
      </c>
      <c r="I3881" s="204" t="s">
        <v>6885</v>
      </c>
      <c r="J3881" s="204" t="s">
        <v>6321</v>
      </c>
      <c r="K3881" s="204" t="s">
        <v>6321</v>
      </c>
      <c r="L3881" s="204" t="s">
        <v>6321</v>
      </c>
      <c r="M3881" s="204" t="s">
        <v>6363</v>
      </c>
    </row>
    <row r="3882" spans="1:13" ht="180" x14ac:dyDescent="0.25">
      <c r="A3882" s="206" t="s">
        <v>6321</v>
      </c>
      <c r="B3882">
        <v>2312</v>
      </c>
      <c r="C3882" s="207" t="s">
        <v>15340</v>
      </c>
      <c r="D3882" s="208" t="s">
        <v>15341</v>
      </c>
      <c r="E3882" s="206" t="s">
        <v>15342</v>
      </c>
      <c r="F3882" s="209" t="s">
        <v>6884</v>
      </c>
      <c r="G3882" s="209" t="s">
        <v>6885</v>
      </c>
      <c r="H3882" s="209" t="s">
        <v>6886</v>
      </c>
      <c r="I3882" s="209" t="s">
        <v>6885</v>
      </c>
      <c r="J3882" s="209" t="s">
        <v>6321</v>
      </c>
      <c r="K3882" s="209" t="s">
        <v>6321</v>
      </c>
      <c r="L3882" s="209" t="s">
        <v>6321</v>
      </c>
      <c r="M3882" s="209" t="s">
        <v>831</v>
      </c>
    </row>
    <row r="3883" spans="1:13" ht="90" x14ac:dyDescent="0.25">
      <c r="A3883" s="206" t="s">
        <v>18190</v>
      </c>
      <c r="B3883">
        <v>3097</v>
      </c>
      <c r="C3883" s="207" t="s">
        <v>18187</v>
      </c>
      <c r="D3883" s="208" t="s">
        <v>18188</v>
      </c>
      <c r="E3883" s="206" t="s">
        <v>18189</v>
      </c>
      <c r="F3883" s="209" t="s">
        <v>18191</v>
      </c>
      <c r="G3883" s="209" t="s">
        <v>18192</v>
      </c>
      <c r="H3883" s="209" t="s">
        <v>13283</v>
      </c>
      <c r="I3883" s="209" t="s">
        <v>18193</v>
      </c>
      <c r="J3883" s="209" t="s">
        <v>6321</v>
      </c>
      <c r="K3883" s="209" t="s">
        <v>6321</v>
      </c>
      <c r="L3883" s="209" t="s">
        <v>6321</v>
      </c>
      <c r="M3883" s="209" t="s">
        <v>6363</v>
      </c>
    </row>
    <row r="3884" spans="1:13" ht="348.75" x14ac:dyDescent="0.25">
      <c r="A3884" s="202" t="s">
        <v>6321</v>
      </c>
      <c r="B3884">
        <v>2331</v>
      </c>
      <c r="C3884" s="203" t="s">
        <v>15414</v>
      </c>
      <c r="D3884" s="205" t="s">
        <v>15415</v>
      </c>
      <c r="E3884" s="202" t="s">
        <v>15416</v>
      </c>
      <c r="F3884" s="204" t="s">
        <v>7629</v>
      </c>
      <c r="G3884" s="204" t="s">
        <v>7630</v>
      </c>
      <c r="H3884" s="204" t="s">
        <v>7494</v>
      </c>
      <c r="I3884" s="204" t="s">
        <v>7630</v>
      </c>
      <c r="J3884" s="204" t="s">
        <v>6321</v>
      </c>
      <c r="K3884" s="204" t="s">
        <v>6321</v>
      </c>
      <c r="L3884" s="204" t="s">
        <v>6321</v>
      </c>
      <c r="M3884" s="204" t="s">
        <v>831</v>
      </c>
    </row>
    <row r="3885" spans="1:13" ht="270" x14ac:dyDescent="0.25">
      <c r="A3885" s="202" t="s">
        <v>6321</v>
      </c>
      <c r="B3885">
        <v>2317</v>
      </c>
      <c r="C3885" s="203" t="s">
        <v>15358</v>
      </c>
      <c r="D3885" s="205" t="s">
        <v>15359</v>
      </c>
      <c r="E3885" s="202" t="s">
        <v>15360</v>
      </c>
      <c r="F3885" s="204" t="s">
        <v>8434</v>
      </c>
      <c r="G3885" s="204" t="s">
        <v>8435</v>
      </c>
      <c r="H3885" s="204" t="s">
        <v>6480</v>
      </c>
      <c r="I3885" s="204" t="s">
        <v>8435</v>
      </c>
      <c r="J3885" s="204" t="s">
        <v>6321</v>
      </c>
      <c r="K3885" s="204" t="s">
        <v>6321</v>
      </c>
      <c r="L3885" s="204" t="s">
        <v>6321</v>
      </c>
      <c r="M3885" s="204" t="s">
        <v>831</v>
      </c>
    </row>
    <row r="3886" spans="1:13" ht="67.5" x14ac:dyDescent="0.25">
      <c r="A3886" s="206" t="s">
        <v>13074</v>
      </c>
      <c r="B3886">
        <v>1701</v>
      </c>
      <c r="C3886" s="207" t="s">
        <v>13071</v>
      </c>
      <c r="D3886" s="208" t="s">
        <v>13072</v>
      </c>
      <c r="E3886" s="206" t="s">
        <v>13073</v>
      </c>
      <c r="F3886" s="209" t="s">
        <v>6484</v>
      </c>
      <c r="G3886" s="209" t="s">
        <v>6485</v>
      </c>
      <c r="H3886" s="209" t="s">
        <v>6321</v>
      </c>
      <c r="I3886" s="209" t="s">
        <v>6485</v>
      </c>
      <c r="J3886" s="209" t="s">
        <v>6321</v>
      </c>
      <c r="K3886" s="209" t="s">
        <v>6321</v>
      </c>
      <c r="L3886" s="209" t="s">
        <v>6321</v>
      </c>
      <c r="M3886" s="209" t="s">
        <v>831</v>
      </c>
    </row>
    <row r="3887" spans="1:13" ht="33.75" x14ac:dyDescent="0.25">
      <c r="A3887" s="206" t="s">
        <v>19662</v>
      </c>
      <c r="B3887">
        <v>3460</v>
      </c>
      <c r="C3887" s="207" t="s">
        <v>19659</v>
      </c>
      <c r="D3887" s="208" t="s">
        <v>19660</v>
      </c>
      <c r="E3887" s="206" t="s">
        <v>19661</v>
      </c>
      <c r="F3887" s="209" t="s">
        <v>6884</v>
      </c>
      <c r="G3887" s="209" t="s">
        <v>6885</v>
      </c>
      <c r="H3887" s="209" t="s">
        <v>6886</v>
      </c>
      <c r="I3887" s="209" t="s">
        <v>6885</v>
      </c>
      <c r="J3887" s="209" t="s">
        <v>6321</v>
      </c>
      <c r="K3887" s="209" t="s">
        <v>6321</v>
      </c>
      <c r="L3887" s="209" t="s">
        <v>6321</v>
      </c>
      <c r="M3887" s="209" t="s">
        <v>831</v>
      </c>
    </row>
    <row r="3888" spans="1:13" ht="67.5" x14ac:dyDescent="0.25">
      <c r="A3888" s="202" t="s">
        <v>11960</v>
      </c>
      <c r="B3888">
        <v>1409</v>
      </c>
      <c r="C3888" s="203" t="s">
        <v>11957</v>
      </c>
      <c r="D3888" s="205" t="s">
        <v>11958</v>
      </c>
      <c r="E3888" s="202" t="s">
        <v>11959</v>
      </c>
      <c r="F3888" s="204" t="s">
        <v>11961</v>
      </c>
      <c r="G3888" s="204" t="s">
        <v>11962</v>
      </c>
      <c r="H3888" s="204" t="s">
        <v>6578</v>
      </c>
      <c r="I3888" s="204" t="s">
        <v>11963</v>
      </c>
      <c r="J3888" s="204" t="s">
        <v>6321</v>
      </c>
      <c r="K3888" s="204" t="s">
        <v>6321</v>
      </c>
      <c r="L3888" s="204" t="s">
        <v>6321</v>
      </c>
      <c r="M3888" s="204" t="s">
        <v>6363</v>
      </c>
    </row>
    <row r="3889" spans="1:13" ht="56.25" x14ac:dyDescent="0.25">
      <c r="A3889" s="202" t="s">
        <v>20818</v>
      </c>
      <c r="B3889">
        <v>3771</v>
      </c>
      <c r="C3889" s="203" t="s">
        <v>20815</v>
      </c>
      <c r="D3889" s="205" t="s">
        <v>20816</v>
      </c>
      <c r="E3889" s="202" t="s">
        <v>20817</v>
      </c>
      <c r="F3889" s="204" t="s">
        <v>6689</v>
      </c>
      <c r="G3889" s="204" t="s">
        <v>6690</v>
      </c>
      <c r="H3889" s="204" t="s">
        <v>6691</v>
      </c>
      <c r="I3889" s="204" t="s">
        <v>6692</v>
      </c>
      <c r="J3889" s="204" t="s">
        <v>6321</v>
      </c>
      <c r="K3889" s="204" t="s">
        <v>6321</v>
      </c>
      <c r="L3889" s="204" t="s">
        <v>6321</v>
      </c>
      <c r="M3889" s="204" t="s">
        <v>831</v>
      </c>
    </row>
    <row r="3890" spans="1:13" ht="78.75" x14ac:dyDescent="0.25">
      <c r="A3890" s="206" t="s">
        <v>19370</v>
      </c>
      <c r="B3890">
        <v>3389</v>
      </c>
      <c r="C3890" s="207" t="s">
        <v>19367</v>
      </c>
      <c r="D3890" s="208" t="s">
        <v>19368</v>
      </c>
      <c r="E3890" s="206" t="s">
        <v>19369</v>
      </c>
      <c r="F3890" s="209" t="s">
        <v>18201</v>
      </c>
      <c r="G3890" s="209" t="s">
        <v>18202</v>
      </c>
      <c r="H3890" s="209" t="s">
        <v>6522</v>
      </c>
      <c r="I3890" s="209" t="s">
        <v>18202</v>
      </c>
      <c r="J3890" s="209" t="s">
        <v>6321</v>
      </c>
      <c r="K3890" s="209" t="s">
        <v>6321</v>
      </c>
      <c r="L3890" s="209" t="s">
        <v>6321</v>
      </c>
      <c r="M3890" s="209" t="s">
        <v>6363</v>
      </c>
    </row>
    <row r="3891" spans="1:13" ht="45" x14ac:dyDescent="0.25">
      <c r="A3891" s="202" t="s">
        <v>12953</v>
      </c>
      <c r="B3891">
        <v>1674</v>
      </c>
      <c r="C3891" s="203" t="s">
        <v>12950</v>
      </c>
      <c r="D3891" s="205" t="s">
        <v>12951</v>
      </c>
      <c r="E3891" s="202" t="s">
        <v>12952</v>
      </c>
      <c r="F3891" s="204" t="s">
        <v>12954</v>
      </c>
      <c r="G3891" s="204" t="s">
        <v>12955</v>
      </c>
      <c r="H3891" s="204" t="s">
        <v>6746</v>
      </c>
      <c r="I3891" s="204" t="s">
        <v>12956</v>
      </c>
      <c r="J3891" s="204" t="s">
        <v>6321</v>
      </c>
      <c r="K3891" s="204" t="s">
        <v>6321</v>
      </c>
      <c r="L3891" s="204" t="s">
        <v>6321</v>
      </c>
      <c r="M3891" s="204" t="s">
        <v>831</v>
      </c>
    </row>
    <row r="3892" spans="1:13" ht="33.75" x14ac:dyDescent="0.25">
      <c r="A3892" s="218" t="s">
        <v>31299</v>
      </c>
      <c r="B3892">
        <v>3831</v>
      </c>
      <c r="C3892" s="203" t="s">
        <v>21058</v>
      </c>
      <c r="D3892" s="205" t="s">
        <v>21059</v>
      </c>
      <c r="E3892" s="202" t="s">
        <v>21060</v>
      </c>
      <c r="F3892" s="204" t="s">
        <v>8465</v>
      </c>
      <c r="G3892" s="204" t="s">
        <v>8466</v>
      </c>
      <c r="H3892" s="204" t="s">
        <v>6473</v>
      </c>
      <c r="I3892" s="204" t="s">
        <v>8466</v>
      </c>
      <c r="J3892" s="204" t="s">
        <v>6321</v>
      </c>
      <c r="K3892" s="204" t="s">
        <v>6321</v>
      </c>
      <c r="L3892" s="204" t="s">
        <v>6321</v>
      </c>
      <c r="M3892" s="204" t="s">
        <v>6363</v>
      </c>
    </row>
    <row r="3893" spans="1:13" ht="78.75" x14ac:dyDescent="0.25">
      <c r="A3893" s="202" t="s">
        <v>10091</v>
      </c>
      <c r="B3893">
        <v>932</v>
      </c>
      <c r="C3893" s="203" t="s">
        <v>10088</v>
      </c>
      <c r="D3893" s="205" t="s">
        <v>10089</v>
      </c>
      <c r="E3893" s="202" t="s">
        <v>10090</v>
      </c>
      <c r="F3893" s="204" t="s">
        <v>10092</v>
      </c>
      <c r="G3893" s="204" t="s">
        <v>10093</v>
      </c>
      <c r="H3893" s="204" t="s">
        <v>6491</v>
      </c>
      <c r="I3893" s="204" t="s">
        <v>10093</v>
      </c>
      <c r="J3893" s="204" t="s">
        <v>6321</v>
      </c>
      <c r="K3893" s="204" t="s">
        <v>6321</v>
      </c>
      <c r="L3893" s="204" t="s">
        <v>6321</v>
      </c>
      <c r="M3893" s="204" t="s">
        <v>6363</v>
      </c>
    </row>
    <row r="3894" spans="1:13" ht="33.75" x14ac:dyDescent="0.25">
      <c r="A3894" s="206" t="s">
        <v>9697</v>
      </c>
      <c r="B3894">
        <v>832</v>
      </c>
      <c r="C3894" s="207" t="s">
        <v>9694</v>
      </c>
      <c r="D3894" s="208" t="s">
        <v>9695</v>
      </c>
      <c r="E3894" s="206" t="s">
        <v>9696</v>
      </c>
      <c r="F3894" s="209" t="s">
        <v>9698</v>
      </c>
      <c r="G3894" s="209" t="s">
        <v>9699</v>
      </c>
      <c r="H3894" s="209" t="s">
        <v>7122</v>
      </c>
      <c r="I3894" s="209" t="s">
        <v>9699</v>
      </c>
      <c r="J3894" s="209" t="s">
        <v>6321</v>
      </c>
      <c r="K3894" s="209" t="s">
        <v>6321</v>
      </c>
      <c r="L3894" s="209" t="s">
        <v>6321</v>
      </c>
      <c r="M3894" s="209" t="s">
        <v>831</v>
      </c>
    </row>
    <row r="3895" spans="1:13" ht="33.75" x14ac:dyDescent="0.25">
      <c r="A3895" s="202" t="s">
        <v>8464</v>
      </c>
      <c r="B3895">
        <v>453</v>
      </c>
      <c r="C3895" s="203" t="s">
        <v>8461</v>
      </c>
      <c r="D3895" s="205" t="s">
        <v>8462</v>
      </c>
      <c r="E3895" s="202" t="s">
        <v>8463</v>
      </c>
      <c r="F3895" s="204" t="s">
        <v>31300</v>
      </c>
      <c r="G3895" s="204" t="s">
        <v>8466</v>
      </c>
      <c r="H3895" s="204" t="s">
        <v>6473</v>
      </c>
      <c r="I3895" s="204" t="s">
        <v>8466</v>
      </c>
      <c r="J3895" s="204" t="s">
        <v>6321</v>
      </c>
      <c r="K3895" s="204" t="s">
        <v>6321</v>
      </c>
      <c r="L3895" s="204" t="s">
        <v>6321</v>
      </c>
      <c r="M3895" s="204" t="s">
        <v>30489</v>
      </c>
    </row>
    <row r="3896" spans="1:13" ht="78.75" x14ac:dyDescent="0.25">
      <c r="A3896" s="206" t="s">
        <v>5531</v>
      </c>
      <c r="B3896">
        <v>3730</v>
      </c>
      <c r="C3896" s="207" t="s">
        <v>20649</v>
      </c>
      <c r="D3896" s="208" t="s">
        <v>20650</v>
      </c>
      <c r="E3896" s="206" t="s">
        <v>5775</v>
      </c>
      <c r="F3896" s="209" t="s">
        <v>20651</v>
      </c>
      <c r="G3896" s="209" t="s">
        <v>20652</v>
      </c>
      <c r="H3896" s="209" t="s">
        <v>7675</v>
      </c>
      <c r="I3896" s="209" t="s">
        <v>20652</v>
      </c>
      <c r="J3896" s="209" t="s">
        <v>6321</v>
      </c>
      <c r="K3896" s="209" t="s">
        <v>6321</v>
      </c>
      <c r="L3896" s="209" t="s">
        <v>6321</v>
      </c>
      <c r="M3896" s="209" t="s">
        <v>831</v>
      </c>
    </row>
    <row r="3897" spans="1:13" ht="56.25" x14ac:dyDescent="0.25">
      <c r="A3897" s="202" t="s">
        <v>9081</v>
      </c>
      <c r="B3897">
        <v>587</v>
      </c>
      <c r="C3897" s="203" t="s">
        <v>9078</v>
      </c>
      <c r="D3897" s="205" t="s">
        <v>9079</v>
      </c>
      <c r="E3897" s="202" t="s">
        <v>9080</v>
      </c>
      <c r="F3897" s="204" t="s">
        <v>9082</v>
      </c>
      <c r="G3897" s="204" t="s">
        <v>9083</v>
      </c>
      <c r="H3897" s="204" t="s">
        <v>6578</v>
      </c>
      <c r="I3897" s="204" t="s">
        <v>9084</v>
      </c>
      <c r="J3897" s="204" t="s">
        <v>6321</v>
      </c>
      <c r="K3897" s="204" t="s">
        <v>6321</v>
      </c>
      <c r="L3897" s="204" t="s">
        <v>6321</v>
      </c>
      <c r="M3897" s="204" t="s">
        <v>831</v>
      </c>
    </row>
    <row r="3898" spans="1:13" ht="33.75" x14ac:dyDescent="0.25">
      <c r="A3898" s="202" t="s">
        <v>16339</v>
      </c>
      <c r="B3898">
        <v>2590</v>
      </c>
      <c r="C3898" s="203" t="s">
        <v>16336</v>
      </c>
      <c r="D3898" s="205" t="s">
        <v>16337</v>
      </c>
      <c r="E3898" s="202" t="s">
        <v>16338</v>
      </c>
      <c r="F3898" s="204" t="s">
        <v>31301</v>
      </c>
      <c r="G3898" s="204" t="s">
        <v>6696</v>
      </c>
      <c r="H3898" s="204" t="s">
        <v>6439</v>
      </c>
      <c r="I3898" s="204" t="s">
        <v>6696</v>
      </c>
      <c r="J3898" s="204" t="s">
        <v>6321</v>
      </c>
      <c r="K3898" s="204" t="s">
        <v>31302</v>
      </c>
      <c r="L3898" s="204" t="s">
        <v>6321</v>
      </c>
      <c r="M3898" s="204" t="s">
        <v>30489</v>
      </c>
    </row>
    <row r="3899" spans="1:13" ht="56.25" x14ac:dyDescent="0.25">
      <c r="A3899" s="206" t="s">
        <v>16343</v>
      </c>
      <c r="B3899">
        <v>2591</v>
      </c>
      <c r="C3899" s="207" t="s">
        <v>16340</v>
      </c>
      <c r="D3899" s="208" t="s">
        <v>16341</v>
      </c>
      <c r="E3899" s="206" t="s">
        <v>16342</v>
      </c>
      <c r="F3899" s="209" t="s">
        <v>6689</v>
      </c>
      <c r="G3899" s="209" t="s">
        <v>6690</v>
      </c>
      <c r="H3899" s="209" t="s">
        <v>6691</v>
      </c>
      <c r="I3899" s="209" t="s">
        <v>6692</v>
      </c>
      <c r="J3899" s="209" t="s">
        <v>6321</v>
      </c>
      <c r="K3899" s="209" t="s">
        <v>6321</v>
      </c>
      <c r="L3899" s="209" t="s">
        <v>6321</v>
      </c>
      <c r="M3899" s="209" t="s">
        <v>831</v>
      </c>
    </row>
    <row r="3900" spans="1:13" ht="56.25" x14ac:dyDescent="0.25">
      <c r="A3900" s="202" t="s">
        <v>16347</v>
      </c>
      <c r="B3900">
        <v>2592</v>
      </c>
      <c r="C3900" s="203" t="s">
        <v>16344</v>
      </c>
      <c r="D3900" s="205" t="s">
        <v>16345</v>
      </c>
      <c r="E3900" s="202" t="s">
        <v>16346</v>
      </c>
      <c r="F3900" s="204" t="s">
        <v>6689</v>
      </c>
      <c r="G3900" s="204" t="s">
        <v>6690</v>
      </c>
      <c r="H3900" s="204" t="s">
        <v>6691</v>
      </c>
      <c r="I3900" s="204" t="s">
        <v>6692</v>
      </c>
      <c r="J3900" s="204" t="s">
        <v>6321</v>
      </c>
      <c r="K3900" s="204" t="s">
        <v>6321</v>
      </c>
      <c r="L3900" s="204" t="s">
        <v>6321</v>
      </c>
      <c r="M3900" s="204" t="s">
        <v>831</v>
      </c>
    </row>
    <row r="3901" spans="1:13" ht="90" x14ac:dyDescent="0.25">
      <c r="A3901" s="206" t="s">
        <v>16736</v>
      </c>
      <c r="B3901">
        <v>2697</v>
      </c>
      <c r="C3901" s="207" t="s">
        <v>16733</v>
      </c>
      <c r="D3901" s="208" t="s">
        <v>16734</v>
      </c>
      <c r="E3901" s="206" t="s">
        <v>16735</v>
      </c>
      <c r="F3901" s="209" t="s">
        <v>6471</v>
      </c>
      <c r="G3901" s="209" t="s">
        <v>6472</v>
      </c>
      <c r="H3901" s="209" t="s">
        <v>6473</v>
      </c>
      <c r="I3901" s="209" t="s">
        <v>6472</v>
      </c>
      <c r="J3901" s="209" t="s">
        <v>6321</v>
      </c>
      <c r="K3901" s="209" t="s">
        <v>6321</v>
      </c>
      <c r="L3901" s="209" t="s">
        <v>6321</v>
      </c>
      <c r="M3901" s="209" t="s">
        <v>831</v>
      </c>
    </row>
    <row r="3902" spans="1:13" ht="67.5" x14ac:dyDescent="0.25">
      <c r="A3902" s="202" t="s">
        <v>18512</v>
      </c>
      <c r="B3902">
        <v>3179</v>
      </c>
      <c r="C3902" s="203" t="s">
        <v>18509</v>
      </c>
      <c r="D3902" s="205" t="s">
        <v>18510</v>
      </c>
      <c r="E3902" s="202" t="s">
        <v>18511</v>
      </c>
      <c r="F3902" s="204" t="s">
        <v>18513</v>
      </c>
      <c r="G3902" s="204" t="s">
        <v>18514</v>
      </c>
      <c r="H3902" s="204" t="s">
        <v>7479</v>
      </c>
      <c r="I3902" s="204" t="s">
        <v>18515</v>
      </c>
      <c r="J3902" s="204" t="s">
        <v>6321</v>
      </c>
      <c r="K3902" s="204" t="s">
        <v>6321</v>
      </c>
      <c r="L3902" s="204" t="s">
        <v>6321</v>
      </c>
      <c r="M3902" s="204" t="s">
        <v>6363</v>
      </c>
    </row>
    <row r="3903" spans="1:13" ht="45" x14ac:dyDescent="0.25">
      <c r="A3903" s="202" t="s">
        <v>12074</v>
      </c>
      <c r="B3903">
        <v>1436</v>
      </c>
      <c r="C3903" s="203" t="s">
        <v>12071</v>
      </c>
      <c r="D3903" s="205" t="s">
        <v>12072</v>
      </c>
      <c r="E3903" s="202" t="s">
        <v>12073</v>
      </c>
      <c r="F3903" s="204" t="s">
        <v>8465</v>
      </c>
      <c r="G3903" s="204" t="s">
        <v>8466</v>
      </c>
      <c r="H3903" s="204" t="s">
        <v>6473</v>
      </c>
      <c r="I3903" s="204" t="s">
        <v>8466</v>
      </c>
      <c r="J3903" s="204" t="s">
        <v>6321</v>
      </c>
      <c r="K3903" s="204" t="s">
        <v>6321</v>
      </c>
      <c r="L3903" s="204" t="s">
        <v>6321</v>
      </c>
      <c r="M3903" s="204" t="s">
        <v>6363</v>
      </c>
    </row>
    <row r="3904" spans="1:13" ht="33.75" x14ac:dyDescent="0.25">
      <c r="A3904" s="206" t="s">
        <v>9656</v>
      </c>
      <c r="B3904">
        <v>822</v>
      </c>
      <c r="C3904" s="207" t="s">
        <v>9653</v>
      </c>
      <c r="D3904" s="208" t="s">
        <v>9654</v>
      </c>
      <c r="E3904" s="206" t="s">
        <v>9655</v>
      </c>
      <c r="F3904" s="209" t="s">
        <v>6484</v>
      </c>
      <c r="G3904" s="209" t="s">
        <v>6485</v>
      </c>
      <c r="H3904" s="209" t="s">
        <v>6486</v>
      </c>
      <c r="I3904" s="209" t="s">
        <v>6485</v>
      </c>
      <c r="J3904" s="209" t="s">
        <v>6321</v>
      </c>
      <c r="K3904" s="209" t="s">
        <v>6321</v>
      </c>
      <c r="L3904" s="209" t="s">
        <v>6321</v>
      </c>
      <c r="M3904" s="209" t="s">
        <v>9657</v>
      </c>
    </row>
    <row r="3905" spans="1:13" ht="67.5" x14ac:dyDescent="0.25">
      <c r="A3905" s="202"/>
      <c r="B3905">
        <v>1329</v>
      </c>
      <c r="C3905" s="203" t="s">
        <v>11653</v>
      </c>
      <c r="D3905" s="205" t="s">
        <v>11654</v>
      </c>
      <c r="E3905" s="202" t="s">
        <v>11655</v>
      </c>
      <c r="F3905" s="204" t="s">
        <v>9238</v>
      </c>
      <c r="G3905" s="204" t="s">
        <v>9239</v>
      </c>
      <c r="H3905" s="204" t="s">
        <v>7494</v>
      </c>
      <c r="I3905" s="204" t="s">
        <v>9239</v>
      </c>
      <c r="J3905" s="204" t="s">
        <v>6321</v>
      </c>
      <c r="K3905" s="204" t="s">
        <v>6321</v>
      </c>
      <c r="L3905" s="204" t="s">
        <v>6321</v>
      </c>
      <c r="M3905" s="204" t="s">
        <v>6363</v>
      </c>
    </row>
    <row r="3906" spans="1:13" ht="213.75" x14ac:dyDescent="0.25">
      <c r="A3906" s="202" t="s">
        <v>6321</v>
      </c>
      <c r="B3906">
        <v>4649</v>
      </c>
      <c r="C3906" s="203" t="s">
        <v>23995</v>
      </c>
      <c r="D3906" s="205" t="s">
        <v>23996</v>
      </c>
      <c r="E3906" s="202" t="s">
        <v>23997</v>
      </c>
      <c r="F3906" s="204" t="s">
        <v>7010</v>
      </c>
      <c r="G3906" s="204" t="s">
        <v>7011</v>
      </c>
      <c r="H3906" s="204" t="s">
        <v>7012</v>
      </c>
      <c r="I3906" s="204" t="s">
        <v>7011</v>
      </c>
      <c r="J3906" s="204" t="s">
        <v>6321</v>
      </c>
      <c r="K3906" s="204" t="s">
        <v>6321</v>
      </c>
      <c r="L3906" s="204" t="s">
        <v>6321</v>
      </c>
      <c r="M3906" s="204" t="s">
        <v>831</v>
      </c>
    </row>
    <row r="3907" spans="1:13" ht="123.75" x14ac:dyDescent="0.25">
      <c r="A3907" s="206"/>
      <c r="B3907">
        <v>2480</v>
      </c>
      <c r="C3907" s="207" t="s">
        <v>16015</v>
      </c>
      <c r="D3907" s="208" t="s">
        <v>16016</v>
      </c>
      <c r="E3907" s="206" t="s">
        <v>16017</v>
      </c>
      <c r="F3907" s="209" t="s">
        <v>7174</v>
      </c>
      <c r="G3907" s="209" t="s">
        <v>7175</v>
      </c>
      <c r="H3907" s="209" t="s">
        <v>6480</v>
      </c>
      <c r="I3907" s="209" t="s">
        <v>7175</v>
      </c>
      <c r="J3907" s="209" t="s">
        <v>6321</v>
      </c>
      <c r="K3907" s="209" t="s">
        <v>6321</v>
      </c>
      <c r="L3907" s="209" t="s">
        <v>6321</v>
      </c>
      <c r="M3907" s="209" t="s">
        <v>6363</v>
      </c>
    </row>
    <row r="3908" spans="1:13" ht="56.25" x14ac:dyDescent="0.25">
      <c r="A3908" s="206" t="s">
        <v>15867</v>
      </c>
      <c r="B3908">
        <v>2444</v>
      </c>
      <c r="C3908" s="207" t="s">
        <v>15864</v>
      </c>
      <c r="D3908" s="208" t="s">
        <v>15865</v>
      </c>
      <c r="E3908" s="206" t="s">
        <v>15866</v>
      </c>
      <c r="F3908" s="209" t="s">
        <v>6884</v>
      </c>
      <c r="G3908" s="209" t="s">
        <v>6885</v>
      </c>
      <c r="H3908" s="209" t="s">
        <v>6886</v>
      </c>
      <c r="I3908" s="209" t="s">
        <v>6885</v>
      </c>
      <c r="J3908" s="209" t="s">
        <v>6321</v>
      </c>
      <c r="K3908" s="209" t="s">
        <v>6321</v>
      </c>
      <c r="L3908" s="209" t="s">
        <v>6321</v>
      </c>
      <c r="M3908" s="209" t="s">
        <v>6363</v>
      </c>
    </row>
    <row r="3909" spans="1:13" ht="33.75" x14ac:dyDescent="0.25">
      <c r="A3909" s="206" t="s">
        <v>16359</v>
      </c>
      <c r="B3909">
        <v>2595</v>
      </c>
      <c r="C3909" s="207" t="s">
        <v>16356</v>
      </c>
      <c r="D3909" s="208" t="s">
        <v>16357</v>
      </c>
      <c r="E3909" s="206" t="s">
        <v>16358</v>
      </c>
      <c r="F3909" s="209" t="s">
        <v>6695</v>
      </c>
      <c r="G3909" s="209" t="s">
        <v>6696</v>
      </c>
      <c r="H3909" s="209" t="s">
        <v>6439</v>
      </c>
      <c r="I3909" s="209" t="s">
        <v>6696</v>
      </c>
      <c r="J3909" s="209" t="s">
        <v>6321</v>
      </c>
      <c r="K3909" s="209" t="s">
        <v>6321</v>
      </c>
      <c r="L3909" s="209" t="s">
        <v>6321</v>
      </c>
      <c r="M3909" s="209" t="s">
        <v>6363</v>
      </c>
    </row>
    <row r="3910" spans="1:13" ht="135" x14ac:dyDescent="0.25">
      <c r="A3910" s="202"/>
      <c r="B3910">
        <v>2315</v>
      </c>
      <c r="C3910" s="203" t="s">
        <v>15351</v>
      </c>
      <c r="D3910" s="205" t="s">
        <v>15352</v>
      </c>
      <c r="E3910" s="202" t="s">
        <v>15353</v>
      </c>
      <c r="F3910" s="204" t="s">
        <v>7432</v>
      </c>
      <c r="G3910" s="204" t="s">
        <v>7433</v>
      </c>
      <c r="H3910" s="204" t="s">
        <v>6439</v>
      </c>
      <c r="I3910" s="204" t="s">
        <v>7433</v>
      </c>
      <c r="J3910" s="204" t="s">
        <v>6321</v>
      </c>
      <c r="K3910" s="204" t="s">
        <v>6321</v>
      </c>
      <c r="L3910" s="204" t="s">
        <v>6321</v>
      </c>
      <c r="M3910" s="204" t="s">
        <v>6363</v>
      </c>
    </row>
    <row r="3911" spans="1:13" ht="146.25" x14ac:dyDescent="0.25">
      <c r="A3911" s="206" t="s">
        <v>6321</v>
      </c>
      <c r="B3911">
        <v>2841</v>
      </c>
      <c r="C3911" s="207" t="s">
        <v>17305</v>
      </c>
      <c r="D3911" s="208" t="s">
        <v>17306</v>
      </c>
      <c r="E3911" s="206" t="s">
        <v>17307</v>
      </c>
      <c r="F3911" s="209" t="s">
        <v>7466</v>
      </c>
      <c r="G3911" s="209" t="s">
        <v>7467</v>
      </c>
      <c r="H3911" s="209" t="s">
        <v>7039</v>
      </c>
      <c r="I3911" s="209" t="s">
        <v>7467</v>
      </c>
      <c r="J3911" s="209" t="s">
        <v>6321</v>
      </c>
      <c r="K3911" s="209" t="s">
        <v>6321</v>
      </c>
      <c r="L3911" s="209" t="s">
        <v>6321</v>
      </c>
      <c r="M3911" s="209" t="s">
        <v>831</v>
      </c>
    </row>
    <row r="3912" spans="1:13" ht="123.75" x14ac:dyDescent="0.25">
      <c r="A3912" s="202" t="s">
        <v>6321</v>
      </c>
      <c r="B3912">
        <v>2834</v>
      </c>
      <c r="C3912" s="203" t="s">
        <v>17274</v>
      </c>
      <c r="D3912" s="205" t="s">
        <v>17275</v>
      </c>
      <c r="E3912" s="202" t="s">
        <v>17276</v>
      </c>
      <c r="F3912" s="204" t="s">
        <v>8434</v>
      </c>
      <c r="G3912" s="204" t="s">
        <v>8435</v>
      </c>
      <c r="H3912" s="204" t="s">
        <v>6480</v>
      </c>
      <c r="I3912" s="204" t="s">
        <v>17277</v>
      </c>
      <c r="J3912" s="204" t="s">
        <v>6321</v>
      </c>
      <c r="K3912" s="204" t="s">
        <v>6321</v>
      </c>
      <c r="L3912" s="204" t="s">
        <v>9578</v>
      </c>
      <c r="M3912" s="204" t="s">
        <v>831</v>
      </c>
    </row>
    <row r="3913" spans="1:13" ht="56.25" x14ac:dyDescent="0.25">
      <c r="A3913" s="206" t="s">
        <v>19960</v>
      </c>
      <c r="B3913">
        <v>3533</v>
      </c>
      <c r="C3913" s="207" t="s">
        <v>19957</v>
      </c>
      <c r="D3913" s="208" t="s">
        <v>19958</v>
      </c>
      <c r="E3913" s="206" t="s">
        <v>19959</v>
      </c>
      <c r="F3913" s="209" t="s">
        <v>6684</v>
      </c>
      <c r="G3913" s="209" t="s">
        <v>6685</v>
      </c>
      <c r="H3913" s="209" t="s">
        <v>6522</v>
      </c>
      <c r="I3913" s="209" t="s">
        <v>6686</v>
      </c>
      <c r="J3913" s="209" t="s">
        <v>6321</v>
      </c>
      <c r="K3913" s="209" t="s">
        <v>6321</v>
      </c>
      <c r="L3913" s="209" t="s">
        <v>6321</v>
      </c>
      <c r="M3913" s="209" t="s">
        <v>6363</v>
      </c>
    </row>
    <row r="3914" spans="1:13" ht="33.75" x14ac:dyDescent="0.25">
      <c r="A3914" s="206" t="s">
        <v>10515</v>
      </c>
      <c r="B3914">
        <v>1062</v>
      </c>
      <c r="C3914" s="207" t="s">
        <v>10512</v>
      </c>
      <c r="D3914" s="208" t="s">
        <v>10513</v>
      </c>
      <c r="E3914" s="206" t="s">
        <v>10514</v>
      </c>
      <c r="F3914" s="209" t="s">
        <v>8858</v>
      </c>
      <c r="G3914" s="209" t="s">
        <v>8859</v>
      </c>
      <c r="H3914" s="209" t="s">
        <v>6439</v>
      </c>
      <c r="I3914" s="209" t="s">
        <v>8859</v>
      </c>
      <c r="J3914" s="209" t="s">
        <v>6321</v>
      </c>
      <c r="K3914" s="209" t="s">
        <v>6321</v>
      </c>
      <c r="L3914" s="209" t="s">
        <v>6321</v>
      </c>
      <c r="M3914" s="209" t="s">
        <v>831</v>
      </c>
    </row>
    <row r="3915" spans="1:13" ht="78.75" x14ac:dyDescent="0.25">
      <c r="A3915" s="202" t="s">
        <v>20972</v>
      </c>
      <c r="B3915">
        <v>3809</v>
      </c>
      <c r="C3915" s="203" t="s">
        <v>20969</v>
      </c>
      <c r="D3915" s="205" t="s">
        <v>20970</v>
      </c>
      <c r="E3915" s="202" t="s">
        <v>20971</v>
      </c>
      <c r="F3915" s="204" t="s">
        <v>6673</v>
      </c>
      <c r="G3915" s="204" t="s">
        <v>6674</v>
      </c>
      <c r="H3915" s="204" t="s">
        <v>6473</v>
      </c>
      <c r="I3915" s="204" t="s">
        <v>6674</v>
      </c>
      <c r="J3915" s="204" t="s">
        <v>6321</v>
      </c>
      <c r="K3915" s="204" t="s">
        <v>6321</v>
      </c>
      <c r="L3915" s="204" t="s">
        <v>6321</v>
      </c>
      <c r="M3915" s="204" t="s">
        <v>6363</v>
      </c>
    </row>
    <row r="3916" spans="1:13" ht="33.75" x14ac:dyDescent="0.25">
      <c r="A3916" s="206" t="s">
        <v>13249</v>
      </c>
      <c r="B3916">
        <v>1741</v>
      </c>
      <c r="C3916" s="207" t="s">
        <v>13246</v>
      </c>
      <c r="D3916" s="208" t="s">
        <v>13247</v>
      </c>
      <c r="E3916" s="206" t="s">
        <v>13248</v>
      </c>
      <c r="F3916" s="209" t="s">
        <v>7581</v>
      </c>
      <c r="G3916" s="209" t="s">
        <v>7582</v>
      </c>
      <c r="H3916" s="209" t="s">
        <v>6473</v>
      </c>
      <c r="I3916" s="209" t="s">
        <v>7582</v>
      </c>
      <c r="J3916" s="209" t="s">
        <v>6321</v>
      </c>
      <c r="K3916" s="209" t="s">
        <v>6321</v>
      </c>
      <c r="L3916" s="209" t="s">
        <v>6321</v>
      </c>
      <c r="M3916" s="209" t="s">
        <v>6363</v>
      </c>
    </row>
    <row r="3917" spans="1:13" ht="247.5" x14ac:dyDescent="0.25">
      <c r="A3917" s="218" t="s">
        <v>31303</v>
      </c>
      <c r="B3917">
        <v>2832</v>
      </c>
      <c r="C3917" s="203" t="s">
        <v>17267</v>
      </c>
      <c r="D3917" s="205" t="s">
        <v>17268</v>
      </c>
      <c r="E3917" s="202" t="s">
        <v>17269</v>
      </c>
      <c r="F3917" s="204" t="s">
        <v>7466</v>
      </c>
      <c r="G3917" s="204" t="s">
        <v>7467</v>
      </c>
      <c r="H3917" s="204" t="s">
        <v>7039</v>
      </c>
      <c r="I3917" s="204" t="s">
        <v>7467</v>
      </c>
      <c r="J3917" s="204" t="s">
        <v>6321</v>
      </c>
      <c r="K3917" s="204" t="s">
        <v>6321</v>
      </c>
      <c r="L3917" s="204" t="s">
        <v>6321</v>
      </c>
      <c r="M3917" s="204" t="s">
        <v>831</v>
      </c>
    </row>
    <row r="3918" spans="1:13" ht="45" x14ac:dyDescent="0.25">
      <c r="A3918" s="202" t="s">
        <v>20792</v>
      </c>
      <c r="B3918">
        <v>3765</v>
      </c>
      <c r="C3918" s="203" t="s">
        <v>20789</v>
      </c>
      <c r="D3918" s="205" t="s">
        <v>20790</v>
      </c>
      <c r="E3918" s="202" t="s">
        <v>20791</v>
      </c>
      <c r="F3918" s="204" t="s">
        <v>6996</v>
      </c>
      <c r="G3918" s="204" t="s">
        <v>6997</v>
      </c>
      <c r="H3918" s="204" t="s">
        <v>6998</v>
      </c>
      <c r="I3918" s="204" t="s">
        <v>6997</v>
      </c>
      <c r="J3918" s="204" t="s">
        <v>6321</v>
      </c>
      <c r="K3918" s="204" t="s">
        <v>6321</v>
      </c>
      <c r="L3918" s="204" t="s">
        <v>6321</v>
      </c>
      <c r="M3918" s="204" t="s">
        <v>6363</v>
      </c>
    </row>
    <row r="3919" spans="1:13" ht="56.25" x14ac:dyDescent="0.25">
      <c r="A3919" s="206" t="s">
        <v>15357</v>
      </c>
      <c r="B3919">
        <v>2316</v>
      </c>
      <c r="C3919" s="207" t="s">
        <v>15354</v>
      </c>
      <c r="D3919" s="208" t="s">
        <v>15355</v>
      </c>
      <c r="E3919" s="206" t="s">
        <v>15356</v>
      </c>
      <c r="F3919" s="209" t="s">
        <v>8320</v>
      </c>
      <c r="G3919" s="209" t="s">
        <v>8321</v>
      </c>
      <c r="H3919" s="209" t="s">
        <v>6321</v>
      </c>
      <c r="I3919" s="209" t="s">
        <v>8321</v>
      </c>
      <c r="J3919" s="209" t="s">
        <v>6321</v>
      </c>
      <c r="K3919" s="209" t="s">
        <v>6321</v>
      </c>
      <c r="L3919" s="209" t="s">
        <v>6321</v>
      </c>
      <c r="M3919" s="209" t="s">
        <v>831</v>
      </c>
    </row>
    <row r="3920" spans="1:13" ht="56.25" x14ac:dyDescent="0.25">
      <c r="A3920" s="206" t="s">
        <v>20822</v>
      </c>
      <c r="B3920">
        <v>3772</v>
      </c>
      <c r="C3920" s="207" t="s">
        <v>20819</v>
      </c>
      <c r="D3920" s="208" t="s">
        <v>20820</v>
      </c>
      <c r="E3920" s="206" t="s">
        <v>20821</v>
      </c>
      <c r="F3920" s="209" t="s">
        <v>9583</v>
      </c>
      <c r="G3920" s="209" t="s">
        <v>9584</v>
      </c>
      <c r="H3920" s="209" t="s">
        <v>6578</v>
      </c>
      <c r="I3920" s="209" t="s">
        <v>9585</v>
      </c>
      <c r="J3920" s="209" t="s">
        <v>6321</v>
      </c>
      <c r="K3920" s="209" t="s">
        <v>6321</v>
      </c>
      <c r="L3920" s="209" t="s">
        <v>6321</v>
      </c>
      <c r="M3920" s="209" t="s">
        <v>831</v>
      </c>
    </row>
    <row r="3921" spans="1:13" ht="33.75" x14ac:dyDescent="0.25">
      <c r="A3921" s="202" t="s">
        <v>11952</v>
      </c>
      <c r="B3921">
        <v>1407</v>
      </c>
      <c r="C3921" s="203" t="s">
        <v>11949</v>
      </c>
      <c r="D3921" s="205" t="s">
        <v>11950</v>
      </c>
      <c r="E3921" s="202" t="s">
        <v>11951</v>
      </c>
      <c r="F3921" s="204" t="s">
        <v>8472</v>
      </c>
      <c r="G3921" s="204" t="s">
        <v>8473</v>
      </c>
      <c r="H3921" s="204" t="s">
        <v>6473</v>
      </c>
      <c r="I3921" s="204" t="s">
        <v>8473</v>
      </c>
      <c r="J3921" s="204" t="s">
        <v>6321</v>
      </c>
      <c r="K3921" s="204" t="s">
        <v>6321</v>
      </c>
      <c r="L3921" s="204" t="s">
        <v>6321</v>
      </c>
      <c r="M3921" s="204" t="s">
        <v>6363</v>
      </c>
    </row>
    <row r="3922" spans="1:13" ht="67.5" x14ac:dyDescent="0.25">
      <c r="A3922" s="206" t="s">
        <v>19670</v>
      </c>
      <c r="B3922">
        <v>3462</v>
      </c>
      <c r="C3922" s="207" t="s">
        <v>19667</v>
      </c>
      <c r="D3922" s="208" t="s">
        <v>19668</v>
      </c>
      <c r="E3922" s="206" t="s">
        <v>19669</v>
      </c>
      <c r="F3922" s="209" t="s">
        <v>6719</v>
      </c>
      <c r="G3922" s="209" t="s">
        <v>6720</v>
      </c>
      <c r="H3922" s="209" t="s">
        <v>6522</v>
      </c>
      <c r="I3922" s="209" t="s">
        <v>6721</v>
      </c>
      <c r="J3922" s="209" t="s">
        <v>6321</v>
      </c>
      <c r="K3922" s="209" t="s">
        <v>6321</v>
      </c>
      <c r="L3922" s="209" t="s">
        <v>6321</v>
      </c>
      <c r="M3922" s="209" t="s">
        <v>6363</v>
      </c>
    </row>
    <row r="3923" spans="1:13" ht="33.75" x14ac:dyDescent="0.25">
      <c r="A3923" s="206" t="s">
        <v>15488</v>
      </c>
      <c r="B3923">
        <v>2348</v>
      </c>
      <c r="C3923" s="207" t="s">
        <v>15485</v>
      </c>
      <c r="D3923" s="208" t="s">
        <v>15486</v>
      </c>
      <c r="E3923" s="206" t="s">
        <v>15487</v>
      </c>
      <c r="F3923" s="209" t="s">
        <v>7461</v>
      </c>
      <c r="G3923" s="209" t="s">
        <v>7462</v>
      </c>
      <c r="H3923" s="209" t="s">
        <v>6439</v>
      </c>
      <c r="I3923" s="209" t="s">
        <v>7462</v>
      </c>
      <c r="J3923" s="209" t="s">
        <v>6321</v>
      </c>
      <c r="K3923" s="209" t="s">
        <v>6321</v>
      </c>
      <c r="L3923" s="209" t="s">
        <v>6321</v>
      </c>
      <c r="M3923" s="209" t="s">
        <v>6363</v>
      </c>
    </row>
    <row r="3924" spans="1:13" ht="33.75" x14ac:dyDescent="0.25">
      <c r="A3924" s="202" t="s">
        <v>15001</v>
      </c>
      <c r="B3924">
        <v>2223</v>
      </c>
      <c r="C3924" s="203" t="s">
        <v>14998</v>
      </c>
      <c r="D3924" s="205" t="s">
        <v>14999</v>
      </c>
      <c r="E3924" s="202" t="s">
        <v>15000</v>
      </c>
      <c r="F3924" s="204" t="s">
        <v>8720</v>
      </c>
      <c r="G3924" s="204" t="s">
        <v>8721</v>
      </c>
      <c r="H3924" s="204" t="s">
        <v>6886</v>
      </c>
      <c r="I3924" s="204" t="s">
        <v>8721</v>
      </c>
      <c r="J3924" s="204" t="s">
        <v>6321</v>
      </c>
      <c r="K3924" s="204" t="s">
        <v>6321</v>
      </c>
      <c r="L3924" s="204" t="s">
        <v>6321</v>
      </c>
      <c r="M3924" s="204" t="s">
        <v>831</v>
      </c>
    </row>
    <row r="3925" spans="1:13" ht="78.75" x14ac:dyDescent="0.25">
      <c r="A3925" s="206" t="s">
        <v>17273</v>
      </c>
      <c r="B3925">
        <v>2833</v>
      </c>
      <c r="C3925" s="207" t="s">
        <v>17270</v>
      </c>
      <c r="D3925" s="208" t="s">
        <v>17271</v>
      </c>
      <c r="E3925" s="206" t="s">
        <v>17272</v>
      </c>
      <c r="F3925" s="209" t="s">
        <v>8356</v>
      </c>
      <c r="G3925" s="209" t="s">
        <v>8357</v>
      </c>
      <c r="H3925" s="209" t="s">
        <v>7039</v>
      </c>
      <c r="I3925" s="209" t="s">
        <v>8358</v>
      </c>
      <c r="J3925" s="209" t="s">
        <v>6321</v>
      </c>
      <c r="K3925" s="209" t="s">
        <v>6321</v>
      </c>
      <c r="L3925" s="209" t="s">
        <v>6321</v>
      </c>
      <c r="M3925" s="209" t="s">
        <v>831</v>
      </c>
    </row>
    <row r="3926" spans="1:13" ht="45" x14ac:dyDescent="0.25">
      <c r="A3926" s="206" t="s">
        <v>20878</v>
      </c>
      <c r="B3926">
        <v>3786</v>
      </c>
      <c r="C3926" s="207" t="s">
        <v>20875</v>
      </c>
      <c r="D3926" s="208" t="s">
        <v>20876</v>
      </c>
      <c r="E3926" s="206" t="s">
        <v>20877</v>
      </c>
      <c r="F3926" s="209" t="s">
        <v>6824</v>
      </c>
      <c r="G3926" s="209" t="s">
        <v>6825</v>
      </c>
      <c r="H3926" s="209" t="s">
        <v>6473</v>
      </c>
      <c r="I3926" s="209" t="s">
        <v>6825</v>
      </c>
      <c r="J3926" s="209" t="s">
        <v>6321</v>
      </c>
      <c r="K3926" s="209" t="s">
        <v>6321</v>
      </c>
      <c r="L3926" s="209" t="s">
        <v>6321</v>
      </c>
      <c r="M3926" s="209" t="s">
        <v>6363</v>
      </c>
    </row>
    <row r="3927" spans="1:13" ht="123.75" x14ac:dyDescent="0.25">
      <c r="A3927" s="202" t="s">
        <v>13100</v>
      </c>
      <c r="B3927">
        <v>1708</v>
      </c>
      <c r="C3927" s="203" t="s">
        <v>13097</v>
      </c>
      <c r="D3927" s="205" t="s">
        <v>13098</v>
      </c>
      <c r="E3927" s="202" t="s">
        <v>13099</v>
      </c>
      <c r="F3927" s="204" t="s">
        <v>8858</v>
      </c>
      <c r="G3927" s="204" t="s">
        <v>8859</v>
      </c>
      <c r="H3927" s="204" t="s">
        <v>6439</v>
      </c>
      <c r="I3927" s="204" t="s">
        <v>8859</v>
      </c>
      <c r="J3927" s="204" t="s">
        <v>6321</v>
      </c>
      <c r="K3927" s="204" t="s">
        <v>6321</v>
      </c>
      <c r="L3927" s="204" t="s">
        <v>6321</v>
      </c>
      <c r="M3927" s="204" t="s">
        <v>6363</v>
      </c>
    </row>
    <row r="3928" spans="1:13" ht="56.25" x14ac:dyDescent="0.25">
      <c r="A3928" s="206" t="s">
        <v>13104</v>
      </c>
      <c r="B3928">
        <v>1709</v>
      </c>
      <c r="C3928" s="207" t="s">
        <v>13101</v>
      </c>
      <c r="D3928" s="208" t="s">
        <v>13102</v>
      </c>
      <c r="E3928" s="206" t="s">
        <v>13103</v>
      </c>
      <c r="F3928" s="209" t="s">
        <v>6484</v>
      </c>
      <c r="G3928" s="209" t="s">
        <v>6485</v>
      </c>
      <c r="H3928" s="209" t="s">
        <v>6486</v>
      </c>
      <c r="I3928" s="209" t="s">
        <v>6485</v>
      </c>
      <c r="J3928" s="209" t="s">
        <v>6321</v>
      </c>
      <c r="K3928" s="209" t="s">
        <v>6321</v>
      </c>
      <c r="L3928" s="209" t="s">
        <v>6321</v>
      </c>
      <c r="M3928" s="209" t="s">
        <v>6363</v>
      </c>
    </row>
    <row r="3929" spans="1:13" ht="146.25" x14ac:dyDescent="0.25">
      <c r="A3929" s="202" t="s">
        <v>6321</v>
      </c>
      <c r="B3929">
        <v>2842</v>
      </c>
      <c r="C3929" s="203" t="s">
        <v>17308</v>
      </c>
      <c r="D3929" s="205" t="s">
        <v>17309</v>
      </c>
      <c r="E3929" s="202" t="s">
        <v>17310</v>
      </c>
      <c r="F3929" s="204" t="s">
        <v>8720</v>
      </c>
      <c r="G3929" s="204" t="s">
        <v>8721</v>
      </c>
      <c r="H3929" s="204" t="s">
        <v>6886</v>
      </c>
      <c r="I3929" s="204" t="s">
        <v>8721</v>
      </c>
      <c r="J3929" s="204" t="s">
        <v>6321</v>
      </c>
      <c r="K3929" s="204" t="s">
        <v>6321</v>
      </c>
      <c r="L3929" s="204" t="s">
        <v>6321</v>
      </c>
      <c r="M3929" s="204" t="s">
        <v>831</v>
      </c>
    </row>
    <row r="3930" spans="1:13" ht="101.25" x14ac:dyDescent="0.25">
      <c r="A3930" s="227" t="s">
        <v>31304</v>
      </c>
      <c r="B3930">
        <v>2843</v>
      </c>
      <c r="C3930" s="207" t="s">
        <v>17311</v>
      </c>
      <c r="D3930" s="208" t="s">
        <v>17312</v>
      </c>
      <c r="E3930" s="206" t="s">
        <v>17313</v>
      </c>
      <c r="F3930" s="209" t="s">
        <v>17314</v>
      </c>
      <c r="G3930" s="209" t="s">
        <v>17315</v>
      </c>
      <c r="H3930" s="209" t="s">
        <v>7026</v>
      </c>
      <c r="I3930" s="209" t="s">
        <v>17315</v>
      </c>
      <c r="J3930" s="209" t="s">
        <v>6321</v>
      </c>
      <c r="K3930" s="209" t="s">
        <v>6321</v>
      </c>
      <c r="L3930" s="209" t="s">
        <v>6321</v>
      </c>
      <c r="M3930" s="209" t="s">
        <v>831</v>
      </c>
    </row>
    <row r="3931" spans="1:13" ht="135" x14ac:dyDescent="0.25">
      <c r="A3931" s="206"/>
      <c r="B3931">
        <v>3480</v>
      </c>
      <c r="C3931" s="207" t="s">
        <v>19741</v>
      </c>
      <c r="D3931" s="208" t="s">
        <v>19742</v>
      </c>
      <c r="E3931" s="206" t="s">
        <v>19743</v>
      </c>
      <c r="F3931" s="209" t="s">
        <v>6884</v>
      </c>
      <c r="G3931" s="209" t="s">
        <v>6885</v>
      </c>
      <c r="H3931" s="209" t="s">
        <v>6886</v>
      </c>
      <c r="I3931" s="209" t="s">
        <v>6885</v>
      </c>
      <c r="J3931" s="209" t="s">
        <v>6321</v>
      </c>
      <c r="K3931" s="209" t="s">
        <v>6321</v>
      </c>
      <c r="L3931" s="209" t="s">
        <v>6321</v>
      </c>
      <c r="M3931" s="209" t="s">
        <v>6363</v>
      </c>
    </row>
    <row r="3932" spans="1:13" ht="90" x14ac:dyDescent="0.25">
      <c r="A3932" s="202" t="s">
        <v>11860</v>
      </c>
      <c r="B3932">
        <v>1382</v>
      </c>
      <c r="C3932" s="203" t="s">
        <v>11857</v>
      </c>
      <c r="D3932" s="205" t="s">
        <v>11858</v>
      </c>
      <c r="E3932" s="202" t="s">
        <v>11859</v>
      </c>
      <c r="F3932" s="204" t="s">
        <v>11237</v>
      </c>
      <c r="G3932" s="204" t="s">
        <v>11238</v>
      </c>
      <c r="H3932" s="204" t="s">
        <v>11239</v>
      </c>
      <c r="I3932" s="204" t="s">
        <v>11238</v>
      </c>
      <c r="J3932" s="204" t="s">
        <v>6321</v>
      </c>
      <c r="K3932" s="204" t="s">
        <v>6321</v>
      </c>
      <c r="L3932" s="204" t="s">
        <v>6321</v>
      </c>
      <c r="M3932" s="204" t="s">
        <v>831</v>
      </c>
    </row>
    <row r="3933" spans="1:13" ht="146.25" x14ac:dyDescent="0.25">
      <c r="A3933" s="202" t="s">
        <v>15492</v>
      </c>
      <c r="B3933">
        <v>2349</v>
      </c>
      <c r="C3933" s="203" t="s">
        <v>15489</v>
      </c>
      <c r="D3933" s="205" t="s">
        <v>15490</v>
      </c>
      <c r="E3933" s="202" t="s">
        <v>15491</v>
      </c>
      <c r="F3933" s="204" t="s">
        <v>6471</v>
      </c>
      <c r="G3933" s="204" t="s">
        <v>6472</v>
      </c>
      <c r="H3933" s="204" t="s">
        <v>6473</v>
      </c>
      <c r="I3933" s="204" t="s">
        <v>6472</v>
      </c>
      <c r="J3933" s="204" t="s">
        <v>6321</v>
      </c>
      <c r="K3933" s="204" t="s">
        <v>6321</v>
      </c>
      <c r="L3933" s="204" t="s">
        <v>6321</v>
      </c>
      <c r="M3933" s="204" t="s">
        <v>6363</v>
      </c>
    </row>
    <row r="3934" spans="1:13" ht="123.75" x14ac:dyDescent="0.25">
      <c r="A3934" s="202" t="s">
        <v>17263</v>
      </c>
      <c r="B3934">
        <v>2830</v>
      </c>
      <c r="C3934" s="203" t="s">
        <v>17260</v>
      </c>
      <c r="D3934" s="205" t="s">
        <v>17261</v>
      </c>
      <c r="E3934" s="202" t="s">
        <v>17262</v>
      </c>
      <c r="F3934" s="204" t="s">
        <v>6884</v>
      </c>
      <c r="G3934" s="204" t="s">
        <v>6885</v>
      </c>
      <c r="H3934" s="204" t="s">
        <v>6886</v>
      </c>
      <c r="I3934" s="204" t="s">
        <v>6885</v>
      </c>
      <c r="J3934" s="204" t="s">
        <v>6321</v>
      </c>
      <c r="K3934" s="204" t="s">
        <v>6321</v>
      </c>
      <c r="L3934" s="204" t="s">
        <v>6321</v>
      </c>
      <c r="M3934" s="204" t="s">
        <v>831</v>
      </c>
    </row>
    <row r="3935" spans="1:13" ht="409.5" x14ac:dyDescent="0.25">
      <c r="A3935" s="206" t="s">
        <v>6321</v>
      </c>
      <c r="B3935">
        <v>2831</v>
      </c>
      <c r="C3935" s="207" t="s">
        <v>17264</v>
      </c>
      <c r="D3935" s="208" t="s">
        <v>17265</v>
      </c>
      <c r="E3935" s="206" t="s">
        <v>17266</v>
      </c>
      <c r="F3935" s="209" t="s">
        <v>7466</v>
      </c>
      <c r="G3935" s="209" t="s">
        <v>7467</v>
      </c>
      <c r="H3935" s="209" t="s">
        <v>7039</v>
      </c>
      <c r="I3935" s="209" t="s">
        <v>7467</v>
      </c>
      <c r="J3935" s="209" t="s">
        <v>6321</v>
      </c>
      <c r="K3935" s="209" t="s">
        <v>6321</v>
      </c>
      <c r="L3935" s="209" t="s">
        <v>6321</v>
      </c>
      <c r="M3935" s="209" t="s">
        <v>831</v>
      </c>
    </row>
    <row r="3936" spans="1:13" ht="45" x14ac:dyDescent="0.25">
      <c r="A3936" s="206" t="s">
        <v>15496</v>
      </c>
      <c r="B3936">
        <v>2350</v>
      </c>
      <c r="C3936" s="207" t="s">
        <v>15493</v>
      </c>
      <c r="D3936" s="208" t="s">
        <v>15494</v>
      </c>
      <c r="E3936" s="206" t="s">
        <v>15495</v>
      </c>
      <c r="F3936" s="209" t="s">
        <v>8785</v>
      </c>
      <c r="G3936" s="209" t="s">
        <v>8786</v>
      </c>
      <c r="H3936" s="209" t="s">
        <v>6473</v>
      </c>
      <c r="I3936" s="209" t="s">
        <v>8786</v>
      </c>
      <c r="J3936" s="209" t="s">
        <v>6321</v>
      </c>
      <c r="K3936" s="209" t="s">
        <v>6321</v>
      </c>
      <c r="L3936" s="209" t="s">
        <v>6321</v>
      </c>
      <c r="M3936" s="209" t="s">
        <v>6429</v>
      </c>
    </row>
    <row r="3937" spans="1:13" ht="56.25" x14ac:dyDescent="0.25">
      <c r="A3937" s="206" t="s">
        <v>19839</v>
      </c>
      <c r="B3937">
        <v>3502</v>
      </c>
      <c r="C3937" s="207" t="s">
        <v>19836</v>
      </c>
      <c r="D3937" s="208" t="s">
        <v>19837</v>
      </c>
      <c r="E3937" s="206" t="s">
        <v>19838</v>
      </c>
      <c r="F3937" s="209" t="s">
        <v>6684</v>
      </c>
      <c r="G3937" s="209" t="s">
        <v>6685</v>
      </c>
      <c r="H3937" s="209" t="s">
        <v>6522</v>
      </c>
      <c r="I3937" s="209" t="s">
        <v>6686</v>
      </c>
      <c r="J3937" s="209" t="s">
        <v>6321</v>
      </c>
      <c r="K3937" s="209" t="s">
        <v>6321</v>
      </c>
      <c r="L3937" s="209" t="s">
        <v>6321</v>
      </c>
      <c r="M3937" s="209" t="s">
        <v>6363</v>
      </c>
    </row>
    <row r="3938" spans="1:13" ht="56.25" x14ac:dyDescent="0.25">
      <c r="A3938" s="206" t="s">
        <v>15504</v>
      </c>
      <c r="B3938">
        <v>2352</v>
      </c>
      <c r="C3938" s="207" t="s">
        <v>15501</v>
      </c>
      <c r="D3938" s="208" t="s">
        <v>15502</v>
      </c>
      <c r="E3938" s="206" t="s">
        <v>15503</v>
      </c>
      <c r="F3938" s="209" t="s">
        <v>6689</v>
      </c>
      <c r="G3938" s="209" t="s">
        <v>6690</v>
      </c>
      <c r="H3938" s="209" t="s">
        <v>6691</v>
      </c>
      <c r="I3938" s="209" t="s">
        <v>6692</v>
      </c>
      <c r="J3938" s="209" t="s">
        <v>6321</v>
      </c>
      <c r="K3938" s="209" t="s">
        <v>6321</v>
      </c>
      <c r="L3938" s="209" t="s">
        <v>6321</v>
      </c>
      <c r="M3938" s="209" t="s">
        <v>6363</v>
      </c>
    </row>
    <row r="3939" spans="1:13" ht="45" x14ac:dyDescent="0.25">
      <c r="A3939" s="202"/>
      <c r="B3939">
        <v>3139</v>
      </c>
      <c r="C3939" s="203" t="s">
        <v>18355</v>
      </c>
      <c r="D3939" s="205" t="s">
        <v>18356</v>
      </c>
      <c r="E3939" s="202" t="s">
        <v>18357</v>
      </c>
      <c r="F3939" s="204" t="s">
        <v>6878</v>
      </c>
      <c r="G3939" s="204" t="s">
        <v>6879</v>
      </c>
      <c r="H3939" s="204" t="s">
        <v>6439</v>
      </c>
      <c r="I3939" s="204" t="s">
        <v>6879</v>
      </c>
      <c r="J3939" s="204" t="s">
        <v>6321</v>
      </c>
      <c r="K3939" s="204" t="s">
        <v>6321</v>
      </c>
      <c r="L3939" s="204" t="s">
        <v>6321</v>
      </c>
      <c r="M3939" s="204" t="s">
        <v>6363</v>
      </c>
    </row>
    <row r="3940" spans="1:13" ht="213.75" x14ac:dyDescent="0.25">
      <c r="A3940" s="206"/>
      <c r="B3940">
        <v>2809</v>
      </c>
      <c r="C3940" s="207" t="s">
        <v>17185</v>
      </c>
      <c r="D3940" s="208" t="s">
        <v>17186</v>
      </c>
      <c r="E3940" s="206" t="s">
        <v>17187</v>
      </c>
      <c r="F3940" s="210" t="s">
        <v>8320</v>
      </c>
      <c r="G3940" s="209" t="s">
        <v>8321</v>
      </c>
      <c r="H3940" s="209" t="s">
        <v>6486</v>
      </c>
      <c r="I3940" s="209" t="s">
        <v>8321</v>
      </c>
      <c r="J3940" s="209" t="s">
        <v>6321</v>
      </c>
      <c r="K3940" s="209" t="s">
        <v>6321</v>
      </c>
      <c r="L3940" s="209" t="s">
        <v>6321</v>
      </c>
      <c r="M3940" s="209" t="s">
        <v>6363</v>
      </c>
    </row>
    <row r="3941" spans="1:13" ht="78.75" x14ac:dyDescent="0.25">
      <c r="A3941" s="202"/>
      <c r="B3941">
        <v>2846</v>
      </c>
      <c r="C3941" s="203" t="s">
        <v>17324</v>
      </c>
      <c r="D3941" s="205" t="s">
        <v>17325</v>
      </c>
      <c r="E3941" s="202" t="s">
        <v>17326</v>
      </c>
      <c r="F3941" s="204" t="s">
        <v>7466</v>
      </c>
      <c r="G3941" s="204" t="s">
        <v>7467</v>
      </c>
      <c r="H3941" s="204" t="s">
        <v>7039</v>
      </c>
      <c r="I3941" s="204" t="s">
        <v>7467</v>
      </c>
      <c r="J3941" s="204" t="s">
        <v>6321</v>
      </c>
      <c r="K3941" s="204" t="s">
        <v>6321</v>
      </c>
      <c r="L3941" s="204" t="s">
        <v>6321</v>
      </c>
      <c r="M3941" s="204" t="s">
        <v>6363</v>
      </c>
    </row>
    <row r="3942" spans="1:13" ht="67.5" x14ac:dyDescent="0.25">
      <c r="A3942" s="202" t="s">
        <v>19674</v>
      </c>
      <c r="B3942">
        <v>3463</v>
      </c>
      <c r="C3942" s="203" t="s">
        <v>19671</v>
      </c>
      <c r="D3942" s="205" t="s">
        <v>19672</v>
      </c>
      <c r="E3942" s="202" t="s">
        <v>19673</v>
      </c>
      <c r="F3942" s="204" t="s">
        <v>19675</v>
      </c>
      <c r="G3942" s="204" t="s">
        <v>19676</v>
      </c>
      <c r="H3942" s="204" t="s">
        <v>8703</v>
      </c>
      <c r="I3942" s="204" t="s">
        <v>19676</v>
      </c>
      <c r="J3942" s="204" t="s">
        <v>6321</v>
      </c>
      <c r="K3942" s="204" t="s">
        <v>6321</v>
      </c>
      <c r="L3942" s="204" t="s">
        <v>6321</v>
      </c>
      <c r="M3942" s="204" t="s">
        <v>6363</v>
      </c>
    </row>
    <row r="3943" spans="1:13" ht="78.75" x14ac:dyDescent="0.25">
      <c r="A3943" s="206" t="s">
        <v>19821</v>
      </c>
      <c r="B3943">
        <v>3498</v>
      </c>
      <c r="C3943" s="207" t="s">
        <v>19818</v>
      </c>
      <c r="D3943" s="208" t="s">
        <v>19819</v>
      </c>
      <c r="E3943" s="206" t="s">
        <v>19820</v>
      </c>
      <c r="F3943" s="209" t="s">
        <v>19822</v>
      </c>
      <c r="G3943" s="209" t="s">
        <v>19823</v>
      </c>
      <c r="H3943" s="209" t="s">
        <v>9851</v>
      </c>
      <c r="I3943" s="209" t="s">
        <v>19824</v>
      </c>
      <c r="J3943" s="209" t="s">
        <v>6321</v>
      </c>
      <c r="K3943" s="209" t="s">
        <v>6321</v>
      </c>
      <c r="L3943" s="209" t="s">
        <v>6321</v>
      </c>
      <c r="M3943" s="209" t="s">
        <v>6429</v>
      </c>
    </row>
    <row r="3944" spans="1:13" ht="56.25" x14ac:dyDescent="0.25">
      <c r="A3944" s="202" t="s">
        <v>20882</v>
      </c>
      <c r="B3944">
        <v>3787</v>
      </c>
      <c r="C3944" s="203" t="s">
        <v>20879</v>
      </c>
      <c r="D3944" s="205" t="s">
        <v>20880</v>
      </c>
      <c r="E3944" s="202" t="s">
        <v>20881</v>
      </c>
      <c r="F3944" s="204" t="s">
        <v>20883</v>
      </c>
      <c r="G3944" s="204" t="s">
        <v>20884</v>
      </c>
      <c r="H3944" s="204" t="s">
        <v>6427</v>
      </c>
      <c r="I3944" s="204" t="s">
        <v>20885</v>
      </c>
      <c r="J3944" s="204" t="s">
        <v>6321</v>
      </c>
      <c r="K3944" s="204" t="s">
        <v>6321</v>
      </c>
      <c r="L3944" s="204" t="s">
        <v>6321</v>
      </c>
      <c r="M3944" s="204" t="s">
        <v>6363</v>
      </c>
    </row>
    <row r="3945" spans="1:13" ht="45" x14ac:dyDescent="0.25">
      <c r="A3945" s="206" t="s">
        <v>20976</v>
      </c>
      <c r="B3945">
        <v>3810</v>
      </c>
      <c r="C3945" s="207" t="s">
        <v>20973</v>
      </c>
      <c r="D3945" s="208" t="s">
        <v>20974</v>
      </c>
      <c r="E3945" s="206" t="s">
        <v>20975</v>
      </c>
      <c r="F3945" s="209" t="s">
        <v>9049</v>
      </c>
      <c r="G3945" s="209" t="s">
        <v>9050</v>
      </c>
      <c r="H3945" s="209" t="s">
        <v>6473</v>
      </c>
      <c r="I3945" s="209" t="s">
        <v>9050</v>
      </c>
      <c r="J3945" s="209" t="s">
        <v>6321</v>
      </c>
      <c r="K3945" s="209" t="s">
        <v>6321</v>
      </c>
      <c r="L3945" s="209" t="s">
        <v>6321</v>
      </c>
      <c r="M3945" s="209" t="s">
        <v>6363</v>
      </c>
    </row>
    <row r="3946" spans="1:13" ht="78.75" x14ac:dyDescent="0.25">
      <c r="A3946" s="206" t="s">
        <v>16397</v>
      </c>
      <c r="B3946">
        <v>2605</v>
      </c>
      <c r="C3946" s="207" t="s">
        <v>16396</v>
      </c>
      <c r="D3946" s="208" t="s">
        <v>25902</v>
      </c>
      <c r="E3946" s="206" t="s">
        <v>25903</v>
      </c>
      <c r="F3946" s="209" t="s">
        <v>16398</v>
      </c>
      <c r="G3946" s="209" t="s">
        <v>25904</v>
      </c>
      <c r="H3946" s="209" t="s">
        <v>6375</v>
      </c>
      <c r="I3946" s="209" t="s">
        <v>25905</v>
      </c>
      <c r="J3946" s="209" t="s">
        <v>6321</v>
      </c>
      <c r="K3946" s="209" t="s">
        <v>25906</v>
      </c>
      <c r="L3946" s="209" t="s">
        <v>6321</v>
      </c>
      <c r="M3946" s="209" t="s">
        <v>25763</v>
      </c>
    </row>
    <row r="3947" spans="1:13" ht="45" x14ac:dyDescent="0.25">
      <c r="A3947" s="202" t="s">
        <v>6995</v>
      </c>
      <c r="B3947">
        <v>136</v>
      </c>
      <c r="C3947" s="203" t="s">
        <v>6992</v>
      </c>
      <c r="D3947" s="205" t="s">
        <v>6993</v>
      </c>
      <c r="E3947" s="202" t="s">
        <v>6994</v>
      </c>
      <c r="F3947" s="204" t="s">
        <v>6996</v>
      </c>
      <c r="G3947" s="204" t="s">
        <v>6997</v>
      </c>
      <c r="H3947" s="204" t="s">
        <v>6998</v>
      </c>
      <c r="I3947" s="204" t="s">
        <v>6997</v>
      </c>
      <c r="J3947" s="204" t="s">
        <v>6321</v>
      </c>
      <c r="K3947" s="204" t="s">
        <v>6321</v>
      </c>
      <c r="L3947" s="204" t="s">
        <v>6321</v>
      </c>
      <c r="M3947" s="204" t="s">
        <v>6363</v>
      </c>
    </row>
    <row r="3948" spans="1:13" ht="67.5" x14ac:dyDescent="0.25">
      <c r="A3948" s="202"/>
      <c r="B3948">
        <v>2481</v>
      </c>
      <c r="C3948" s="203" t="s">
        <v>16018</v>
      </c>
      <c r="D3948" s="205" t="s">
        <v>16019</v>
      </c>
      <c r="E3948" s="202" t="s">
        <v>16020</v>
      </c>
      <c r="F3948" s="204" t="s">
        <v>8414</v>
      </c>
      <c r="G3948" s="204" t="s">
        <v>8415</v>
      </c>
      <c r="H3948" s="204" t="s">
        <v>6491</v>
      </c>
      <c r="I3948" s="204" t="s">
        <v>8415</v>
      </c>
      <c r="J3948" s="204" t="s">
        <v>6321</v>
      </c>
      <c r="K3948" s="204" t="s">
        <v>6321</v>
      </c>
      <c r="L3948" s="204" t="s">
        <v>6321</v>
      </c>
      <c r="M3948" s="204" t="s">
        <v>6363</v>
      </c>
    </row>
    <row r="3949" spans="1:13" ht="33.75" x14ac:dyDescent="0.25">
      <c r="A3949" s="202" t="s">
        <v>6321</v>
      </c>
      <c r="B3949">
        <v>2353</v>
      </c>
      <c r="C3949" s="203" t="s">
        <v>15505</v>
      </c>
      <c r="D3949" s="205" t="s">
        <v>15506</v>
      </c>
      <c r="E3949" s="202" t="s">
        <v>15507</v>
      </c>
      <c r="F3949" s="204" t="s">
        <v>8720</v>
      </c>
      <c r="G3949" s="204" t="s">
        <v>8721</v>
      </c>
      <c r="H3949" s="204" t="s">
        <v>6886</v>
      </c>
      <c r="I3949" s="204" t="s">
        <v>8721</v>
      </c>
      <c r="J3949" s="204" t="s">
        <v>6321</v>
      </c>
      <c r="K3949" s="204" t="s">
        <v>6321</v>
      </c>
      <c r="L3949" s="204" t="s">
        <v>6321</v>
      </c>
      <c r="M3949" s="204" t="s">
        <v>6429</v>
      </c>
    </row>
    <row r="3950" spans="1:13" ht="90" x14ac:dyDescent="0.25">
      <c r="A3950" s="206" t="s">
        <v>15511</v>
      </c>
      <c r="B3950">
        <v>2354</v>
      </c>
      <c r="C3950" s="207" t="s">
        <v>15508</v>
      </c>
      <c r="D3950" s="208" t="s">
        <v>15509</v>
      </c>
      <c r="E3950" s="206" t="s">
        <v>15510</v>
      </c>
      <c r="F3950" s="209" t="s">
        <v>15512</v>
      </c>
      <c r="G3950" s="209" t="s">
        <v>15513</v>
      </c>
      <c r="H3950" s="209" t="s">
        <v>6421</v>
      </c>
      <c r="I3950" s="209" t="s">
        <v>15513</v>
      </c>
      <c r="J3950" s="209" t="s">
        <v>6321</v>
      </c>
      <c r="K3950" s="209" t="s">
        <v>6321</v>
      </c>
      <c r="L3950" s="209" t="s">
        <v>6321</v>
      </c>
      <c r="M3950" s="209" t="s">
        <v>6363</v>
      </c>
    </row>
    <row r="3951" spans="1:13" ht="56.25" x14ac:dyDescent="0.25">
      <c r="A3951" s="206" t="s">
        <v>11659</v>
      </c>
      <c r="B3951">
        <v>1330</v>
      </c>
      <c r="C3951" s="207" t="s">
        <v>11656</v>
      </c>
      <c r="D3951" s="208" t="s">
        <v>11657</v>
      </c>
      <c r="E3951" s="206" t="s">
        <v>11658</v>
      </c>
      <c r="F3951" s="209" t="s">
        <v>6961</v>
      </c>
      <c r="G3951" s="209" t="s">
        <v>9282</v>
      </c>
      <c r="H3951" s="209" t="s">
        <v>6480</v>
      </c>
      <c r="I3951" s="209" t="s">
        <v>9282</v>
      </c>
      <c r="J3951" s="209" t="s">
        <v>6321</v>
      </c>
      <c r="K3951" s="209" t="s">
        <v>6321</v>
      </c>
      <c r="L3951" s="209" t="s">
        <v>6321</v>
      </c>
      <c r="M3951" s="209" t="s">
        <v>6363</v>
      </c>
    </row>
    <row r="3952" spans="1:13" ht="22.5" x14ac:dyDescent="0.25">
      <c r="A3952" s="202"/>
      <c r="B3952">
        <v>2355</v>
      </c>
      <c r="C3952" s="203" t="s">
        <v>15514</v>
      </c>
      <c r="D3952" s="205" t="s">
        <v>15515</v>
      </c>
      <c r="E3952" s="202" t="s">
        <v>15516</v>
      </c>
      <c r="F3952" s="204" t="s">
        <v>6484</v>
      </c>
      <c r="G3952" s="204" t="s">
        <v>6485</v>
      </c>
      <c r="H3952" s="204" t="s">
        <v>6486</v>
      </c>
      <c r="I3952" s="204" t="s">
        <v>6485</v>
      </c>
      <c r="J3952" s="204" t="s">
        <v>6321</v>
      </c>
      <c r="K3952" s="204" t="s">
        <v>6321</v>
      </c>
      <c r="L3952" s="204" t="s">
        <v>6321</v>
      </c>
      <c r="M3952" s="204" t="s">
        <v>6363</v>
      </c>
    </row>
    <row r="3953" spans="1:13" ht="157.5" x14ac:dyDescent="0.25">
      <c r="A3953" s="206"/>
      <c r="B3953">
        <v>2356</v>
      </c>
      <c r="C3953" s="207" t="s">
        <v>15517</v>
      </c>
      <c r="D3953" s="208" t="s">
        <v>15518</v>
      </c>
      <c r="E3953" s="206" t="s">
        <v>15519</v>
      </c>
      <c r="F3953" s="209" t="s">
        <v>6884</v>
      </c>
      <c r="G3953" s="209" t="s">
        <v>6885</v>
      </c>
      <c r="H3953" s="209" t="s">
        <v>6886</v>
      </c>
      <c r="I3953" s="209" t="s">
        <v>6885</v>
      </c>
      <c r="J3953" s="209" t="s">
        <v>6321</v>
      </c>
      <c r="K3953" s="209" t="s">
        <v>6321</v>
      </c>
      <c r="L3953" s="209" t="s">
        <v>6321</v>
      </c>
      <c r="M3953" s="209" t="s">
        <v>6363</v>
      </c>
    </row>
    <row r="3954" spans="1:13" ht="56.25" x14ac:dyDescent="0.25">
      <c r="A3954" s="202" t="s">
        <v>15523</v>
      </c>
      <c r="B3954">
        <v>2357</v>
      </c>
      <c r="C3954" s="203" t="s">
        <v>15520</v>
      </c>
      <c r="D3954" s="205" t="s">
        <v>15521</v>
      </c>
      <c r="E3954" s="202" t="s">
        <v>15522</v>
      </c>
      <c r="F3954" s="204" t="s">
        <v>15524</v>
      </c>
      <c r="G3954" s="204" t="s">
        <v>15525</v>
      </c>
      <c r="H3954" s="204" t="s">
        <v>15526</v>
      </c>
      <c r="I3954" s="204" t="s">
        <v>15525</v>
      </c>
      <c r="J3954" s="204" t="s">
        <v>6321</v>
      </c>
      <c r="K3954" s="204" t="s">
        <v>6321</v>
      </c>
      <c r="L3954" s="204" t="s">
        <v>6321</v>
      </c>
      <c r="M3954" s="204" t="s">
        <v>6363</v>
      </c>
    </row>
    <row r="3955" spans="1:13" ht="56.25" x14ac:dyDescent="0.25">
      <c r="A3955" s="206" t="s">
        <v>19680</v>
      </c>
      <c r="B3955">
        <v>3464</v>
      </c>
      <c r="C3955" s="207" t="s">
        <v>19677</v>
      </c>
      <c r="D3955" s="208" t="s">
        <v>19678</v>
      </c>
      <c r="E3955" s="206" t="s">
        <v>19679</v>
      </c>
      <c r="F3955" s="209" t="s">
        <v>6484</v>
      </c>
      <c r="G3955" s="209" t="s">
        <v>6485</v>
      </c>
      <c r="H3955" s="209" t="s">
        <v>6486</v>
      </c>
      <c r="I3955" s="209" t="s">
        <v>6485</v>
      </c>
      <c r="J3955" s="209" t="s">
        <v>6321</v>
      </c>
      <c r="K3955" s="209" t="s">
        <v>6321</v>
      </c>
      <c r="L3955" s="209" t="s">
        <v>6321</v>
      </c>
      <c r="M3955" s="209" t="s">
        <v>6363</v>
      </c>
    </row>
    <row r="3956" spans="1:13" ht="67.5" x14ac:dyDescent="0.25">
      <c r="A3956" s="206" t="s">
        <v>15530</v>
      </c>
      <c r="B3956">
        <v>2358</v>
      </c>
      <c r="C3956" s="207" t="s">
        <v>15527</v>
      </c>
      <c r="D3956" s="208" t="s">
        <v>15528</v>
      </c>
      <c r="E3956" s="206" t="s">
        <v>15529</v>
      </c>
      <c r="F3956" s="209" t="s">
        <v>15531</v>
      </c>
      <c r="G3956" s="209" t="s">
        <v>15532</v>
      </c>
      <c r="H3956" s="209" t="s">
        <v>7699</v>
      </c>
      <c r="I3956" s="209" t="s">
        <v>15532</v>
      </c>
      <c r="J3956" s="209" t="s">
        <v>6321</v>
      </c>
      <c r="K3956" s="209" t="s">
        <v>6321</v>
      </c>
      <c r="L3956" s="209" t="s">
        <v>6321</v>
      </c>
      <c r="M3956" s="209" t="s">
        <v>6363</v>
      </c>
    </row>
    <row r="3957" spans="1:13" ht="33.75" x14ac:dyDescent="0.25">
      <c r="A3957" s="206" t="s">
        <v>13112</v>
      </c>
      <c r="B3957">
        <v>1711</v>
      </c>
      <c r="C3957" s="207" t="s">
        <v>13109</v>
      </c>
      <c r="D3957" s="208" t="s">
        <v>13110</v>
      </c>
      <c r="E3957" s="206" t="s">
        <v>13111</v>
      </c>
      <c r="F3957" s="209" t="s">
        <v>7010</v>
      </c>
      <c r="G3957" s="209" t="s">
        <v>7011</v>
      </c>
      <c r="H3957" s="209" t="s">
        <v>7012</v>
      </c>
      <c r="I3957" s="209" t="s">
        <v>7011</v>
      </c>
      <c r="J3957" s="209" t="s">
        <v>6321</v>
      </c>
      <c r="K3957" s="209" t="s">
        <v>6321</v>
      </c>
      <c r="L3957" s="209" t="s">
        <v>6321</v>
      </c>
      <c r="M3957" s="209" t="s">
        <v>6363</v>
      </c>
    </row>
    <row r="3958" spans="1:13" ht="67.5" x14ac:dyDescent="0.25">
      <c r="A3958" s="202" t="s">
        <v>18522</v>
      </c>
      <c r="B3958">
        <v>3181</v>
      </c>
      <c r="C3958" s="203" t="s">
        <v>18519</v>
      </c>
      <c r="D3958" s="205" t="s">
        <v>18520</v>
      </c>
      <c r="E3958" s="202" t="s">
        <v>18521</v>
      </c>
      <c r="F3958" s="204" t="s">
        <v>18523</v>
      </c>
      <c r="G3958" s="204" t="s">
        <v>18524</v>
      </c>
      <c r="H3958" s="204" t="s">
        <v>6421</v>
      </c>
      <c r="I3958" s="204" t="s">
        <v>18524</v>
      </c>
      <c r="J3958" s="204" t="s">
        <v>6321</v>
      </c>
      <c r="K3958" s="204" t="s">
        <v>6321</v>
      </c>
      <c r="L3958" s="204" t="s">
        <v>6321</v>
      </c>
      <c r="M3958" s="204" t="s">
        <v>6363</v>
      </c>
    </row>
    <row r="3959" spans="1:13" ht="33.75" x14ac:dyDescent="0.25">
      <c r="A3959" s="206" t="s">
        <v>7580</v>
      </c>
      <c r="B3959">
        <v>252</v>
      </c>
      <c r="C3959" s="207" t="s">
        <v>7577</v>
      </c>
      <c r="D3959" s="208" t="s">
        <v>7578</v>
      </c>
      <c r="E3959" s="206" t="s">
        <v>7579</v>
      </c>
      <c r="F3959" s="209" t="s">
        <v>7581</v>
      </c>
      <c r="G3959" s="209" t="s">
        <v>7582</v>
      </c>
      <c r="H3959" s="209" t="s">
        <v>6473</v>
      </c>
      <c r="I3959" s="209" t="s">
        <v>7582</v>
      </c>
      <c r="J3959" s="209" t="s">
        <v>6321</v>
      </c>
      <c r="K3959" s="209" t="s">
        <v>6321</v>
      </c>
      <c r="L3959" s="209" t="s">
        <v>6321</v>
      </c>
      <c r="M3959" s="209" t="s">
        <v>6363</v>
      </c>
    </row>
    <row r="3960" spans="1:13" ht="78.75" x14ac:dyDescent="0.25">
      <c r="A3960" s="206" t="s">
        <v>18413</v>
      </c>
      <c r="B3960">
        <v>3153</v>
      </c>
      <c r="C3960" s="207" t="s">
        <v>18410</v>
      </c>
      <c r="D3960" s="208" t="s">
        <v>18411</v>
      </c>
      <c r="E3960" s="206" t="s">
        <v>18412</v>
      </c>
      <c r="F3960" s="209" t="s">
        <v>18414</v>
      </c>
      <c r="G3960" s="209" t="s">
        <v>18415</v>
      </c>
      <c r="H3960" s="209" t="s">
        <v>6421</v>
      </c>
      <c r="I3960" s="209" t="s">
        <v>18416</v>
      </c>
      <c r="J3960" s="209" t="s">
        <v>6321</v>
      </c>
      <c r="K3960" s="209" t="s">
        <v>6321</v>
      </c>
      <c r="L3960" s="209" t="s">
        <v>6321</v>
      </c>
      <c r="M3960" s="209" t="s">
        <v>6363</v>
      </c>
    </row>
    <row r="3961" spans="1:13" ht="56.25" x14ac:dyDescent="0.25">
      <c r="A3961" s="202" t="s">
        <v>13116</v>
      </c>
      <c r="B3961">
        <v>1712</v>
      </c>
      <c r="C3961" s="203" t="s">
        <v>13113</v>
      </c>
      <c r="D3961" s="205" t="s">
        <v>13114</v>
      </c>
      <c r="E3961" s="202" t="s">
        <v>13115</v>
      </c>
      <c r="F3961" s="204" t="s">
        <v>13117</v>
      </c>
      <c r="G3961" s="204" t="s">
        <v>13118</v>
      </c>
      <c r="H3961" s="204" t="s">
        <v>7479</v>
      </c>
      <c r="I3961" s="204" t="s">
        <v>13118</v>
      </c>
      <c r="J3961" s="204" t="s">
        <v>6321</v>
      </c>
      <c r="K3961" s="204" t="s">
        <v>6321</v>
      </c>
      <c r="L3961" s="204" t="s">
        <v>6321</v>
      </c>
      <c r="M3961" s="204" t="s">
        <v>6363</v>
      </c>
    </row>
    <row r="3962" spans="1:13" ht="78.75" x14ac:dyDescent="0.25">
      <c r="A3962" s="202" t="s">
        <v>15536</v>
      </c>
      <c r="B3962">
        <v>2359</v>
      </c>
      <c r="C3962" s="203" t="s">
        <v>15533</v>
      </c>
      <c r="D3962" s="205" t="s">
        <v>15534</v>
      </c>
      <c r="E3962" s="202" t="s">
        <v>15535</v>
      </c>
      <c r="F3962" s="204" t="s">
        <v>9784</v>
      </c>
      <c r="G3962" s="204" t="s">
        <v>9785</v>
      </c>
      <c r="H3962" s="204" t="s">
        <v>6421</v>
      </c>
      <c r="I3962" s="204" t="s">
        <v>9786</v>
      </c>
      <c r="J3962" s="204" t="s">
        <v>6321</v>
      </c>
      <c r="K3962" s="204" t="s">
        <v>6321</v>
      </c>
      <c r="L3962" s="204" t="s">
        <v>6321</v>
      </c>
      <c r="M3962" s="204" t="s">
        <v>6363</v>
      </c>
    </row>
    <row r="3963" spans="1:13" ht="33.75" x14ac:dyDescent="0.25">
      <c r="A3963" s="202" t="s">
        <v>15432</v>
      </c>
      <c r="B3963">
        <v>2335</v>
      </c>
      <c r="C3963" s="203" t="s">
        <v>15429</v>
      </c>
      <c r="D3963" s="205" t="s">
        <v>15430</v>
      </c>
      <c r="E3963" s="202" t="s">
        <v>15431</v>
      </c>
      <c r="F3963" s="204" t="s">
        <v>9269</v>
      </c>
      <c r="G3963" s="204" t="s">
        <v>9270</v>
      </c>
      <c r="H3963" s="204" t="s">
        <v>6746</v>
      </c>
      <c r="I3963" s="204" t="s">
        <v>9270</v>
      </c>
      <c r="J3963" s="204" t="s">
        <v>6321</v>
      </c>
      <c r="K3963" s="204" t="s">
        <v>6321</v>
      </c>
      <c r="L3963" s="204" t="s">
        <v>6321</v>
      </c>
      <c r="M3963" s="204" t="s">
        <v>6363</v>
      </c>
    </row>
    <row r="3964" spans="1:13" ht="67.5" x14ac:dyDescent="0.25">
      <c r="A3964" s="206" t="s">
        <v>15540</v>
      </c>
      <c r="B3964">
        <v>2360</v>
      </c>
      <c r="C3964" s="207" t="s">
        <v>15537</v>
      </c>
      <c r="D3964" s="208" t="s">
        <v>15538</v>
      </c>
      <c r="E3964" s="206" t="s">
        <v>15539</v>
      </c>
      <c r="F3964" s="209" t="s">
        <v>6471</v>
      </c>
      <c r="G3964" s="209" t="s">
        <v>6472</v>
      </c>
      <c r="H3964" s="209" t="s">
        <v>6473</v>
      </c>
      <c r="I3964" s="209" t="s">
        <v>6472</v>
      </c>
      <c r="J3964" s="209" t="s">
        <v>6321</v>
      </c>
      <c r="K3964" s="209" t="s">
        <v>6321</v>
      </c>
      <c r="L3964" s="209" t="s">
        <v>6321</v>
      </c>
      <c r="M3964" s="209" t="s">
        <v>6363</v>
      </c>
    </row>
    <row r="3965" spans="1:13" ht="45" x14ac:dyDescent="0.25">
      <c r="A3965" s="202" t="s">
        <v>8451</v>
      </c>
      <c r="B3965">
        <v>449</v>
      </c>
      <c r="C3965" s="203" t="s">
        <v>8448</v>
      </c>
      <c r="D3965" s="205" t="s">
        <v>8449</v>
      </c>
      <c r="E3965" s="202" t="s">
        <v>8450</v>
      </c>
      <c r="F3965" s="204" t="s">
        <v>8272</v>
      </c>
      <c r="G3965" s="204" t="s">
        <v>8273</v>
      </c>
      <c r="H3965" s="204" t="s">
        <v>7039</v>
      </c>
      <c r="I3965" s="204" t="s">
        <v>8274</v>
      </c>
      <c r="J3965" s="204" t="s">
        <v>6321</v>
      </c>
      <c r="K3965" s="204" t="s">
        <v>6321</v>
      </c>
      <c r="L3965" s="204" t="s">
        <v>6321</v>
      </c>
      <c r="M3965" s="204" t="s">
        <v>6363</v>
      </c>
    </row>
    <row r="3966" spans="1:13" ht="56.25" x14ac:dyDescent="0.25">
      <c r="A3966" s="202"/>
      <c r="B3966">
        <v>641</v>
      </c>
      <c r="C3966" s="203" t="s">
        <v>9326</v>
      </c>
      <c r="D3966" s="205" t="s">
        <v>9327</v>
      </c>
      <c r="E3966" s="202" t="s">
        <v>9328</v>
      </c>
      <c r="F3966" s="204" t="s">
        <v>7466</v>
      </c>
      <c r="G3966" s="204" t="s">
        <v>7467</v>
      </c>
      <c r="H3966" s="204" t="s">
        <v>7039</v>
      </c>
      <c r="I3966" s="204" t="s">
        <v>7467</v>
      </c>
      <c r="J3966" s="204" t="s">
        <v>6321</v>
      </c>
      <c r="K3966" s="204" t="s">
        <v>6321</v>
      </c>
      <c r="L3966" s="204" t="s">
        <v>6321</v>
      </c>
      <c r="M3966" s="204" t="s">
        <v>6363</v>
      </c>
    </row>
    <row r="3967" spans="1:13" ht="78.75" x14ac:dyDescent="0.25">
      <c r="A3967" s="202" t="s">
        <v>15544</v>
      </c>
      <c r="B3967">
        <v>2361</v>
      </c>
      <c r="C3967" s="203" t="s">
        <v>15541</v>
      </c>
      <c r="D3967" s="205" t="s">
        <v>15542</v>
      </c>
      <c r="E3967" s="202" t="s">
        <v>15543</v>
      </c>
      <c r="F3967" s="204" t="s">
        <v>7010</v>
      </c>
      <c r="G3967" s="204" t="s">
        <v>7011</v>
      </c>
      <c r="H3967" s="204" t="s">
        <v>7012</v>
      </c>
      <c r="I3967" s="204" t="s">
        <v>7011</v>
      </c>
      <c r="J3967" s="204" t="s">
        <v>6321</v>
      </c>
      <c r="K3967" s="204" t="s">
        <v>6321</v>
      </c>
      <c r="L3967" s="204" t="s">
        <v>6321</v>
      </c>
      <c r="M3967" s="204" t="s">
        <v>6363</v>
      </c>
    </row>
    <row r="3968" spans="1:13" ht="67.5" x14ac:dyDescent="0.25">
      <c r="A3968" s="227" t="s">
        <v>31305</v>
      </c>
      <c r="B3968">
        <v>3788</v>
      </c>
      <c r="C3968" s="207" t="s">
        <v>20886</v>
      </c>
      <c r="D3968" s="208" t="s">
        <v>20887</v>
      </c>
      <c r="E3968" s="206" t="s">
        <v>20888</v>
      </c>
      <c r="F3968" s="209" t="s">
        <v>20889</v>
      </c>
      <c r="G3968" s="209" t="s">
        <v>20890</v>
      </c>
      <c r="H3968" s="209" t="s">
        <v>6421</v>
      </c>
      <c r="I3968" s="209" t="s">
        <v>20890</v>
      </c>
      <c r="J3968" s="209" t="s">
        <v>6321</v>
      </c>
      <c r="K3968" s="209" t="s">
        <v>6321</v>
      </c>
      <c r="L3968" s="209" t="s">
        <v>6321</v>
      </c>
      <c r="M3968" s="209" t="s">
        <v>6363</v>
      </c>
    </row>
    <row r="3969" spans="1:13" ht="78.75" x14ac:dyDescent="0.25">
      <c r="A3969" s="202" t="s">
        <v>9783</v>
      </c>
      <c r="B3969">
        <v>849</v>
      </c>
      <c r="C3969" s="203" t="s">
        <v>9780</v>
      </c>
      <c r="D3969" s="205" t="s">
        <v>9781</v>
      </c>
      <c r="E3969" s="202" t="s">
        <v>9782</v>
      </c>
      <c r="F3969" s="204" t="s">
        <v>9784</v>
      </c>
      <c r="G3969" s="204" t="s">
        <v>9785</v>
      </c>
      <c r="H3969" s="204" t="s">
        <v>6421</v>
      </c>
      <c r="I3969" s="204" t="s">
        <v>9786</v>
      </c>
      <c r="J3969" s="204" t="s">
        <v>6321</v>
      </c>
      <c r="K3969" s="204" t="s">
        <v>6321</v>
      </c>
      <c r="L3969" s="204" t="s">
        <v>6321</v>
      </c>
      <c r="M3969" s="204" t="s">
        <v>6363</v>
      </c>
    </row>
    <row r="3970" spans="1:13" ht="45" x14ac:dyDescent="0.25">
      <c r="A3970" s="202" t="s">
        <v>18420</v>
      </c>
      <c r="B3970">
        <v>3154</v>
      </c>
      <c r="C3970" s="203" t="s">
        <v>18417</v>
      </c>
      <c r="D3970" s="205" t="s">
        <v>18418</v>
      </c>
      <c r="E3970" s="202" t="s">
        <v>18419</v>
      </c>
      <c r="F3970" s="204" t="s">
        <v>8465</v>
      </c>
      <c r="G3970" s="204" t="s">
        <v>8466</v>
      </c>
      <c r="H3970" s="204" t="s">
        <v>6473</v>
      </c>
      <c r="I3970" s="204" t="s">
        <v>8466</v>
      </c>
      <c r="J3970" s="204" t="s">
        <v>6321</v>
      </c>
      <c r="K3970" s="204" t="s">
        <v>6321</v>
      </c>
      <c r="L3970" s="204" t="s">
        <v>6321</v>
      </c>
      <c r="M3970" s="204" t="s">
        <v>6363</v>
      </c>
    </row>
    <row r="3971" spans="1:13" ht="67.5" x14ac:dyDescent="0.25">
      <c r="A3971" s="202" t="s">
        <v>16363</v>
      </c>
      <c r="B3971">
        <v>2596</v>
      </c>
      <c r="C3971" s="203" t="s">
        <v>16360</v>
      </c>
      <c r="D3971" s="205" t="s">
        <v>16361</v>
      </c>
      <c r="E3971" s="202" t="s">
        <v>16362</v>
      </c>
      <c r="F3971" s="204" t="s">
        <v>6484</v>
      </c>
      <c r="G3971" s="204" t="s">
        <v>6485</v>
      </c>
      <c r="H3971" s="204" t="s">
        <v>6486</v>
      </c>
      <c r="I3971" s="204" t="s">
        <v>6485</v>
      </c>
      <c r="J3971" s="204" t="s">
        <v>6321</v>
      </c>
      <c r="K3971" s="204" t="s">
        <v>6321</v>
      </c>
      <c r="L3971" s="204" t="s">
        <v>6321</v>
      </c>
      <c r="M3971" s="204" t="s">
        <v>6363</v>
      </c>
    </row>
    <row r="3972" spans="1:13" ht="78.75" x14ac:dyDescent="0.25">
      <c r="A3972" s="202"/>
      <c r="B3972">
        <v>1323</v>
      </c>
      <c r="C3972" s="203" t="s">
        <v>11630</v>
      </c>
      <c r="D3972" s="205" t="s">
        <v>11631</v>
      </c>
      <c r="E3972" s="202" t="s">
        <v>11632</v>
      </c>
      <c r="F3972" s="204" t="s">
        <v>6484</v>
      </c>
      <c r="G3972" s="204" t="s">
        <v>6485</v>
      </c>
      <c r="H3972" s="204" t="s">
        <v>6486</v>
      </c>
      <c r="I3972" s="204" t="s">
        <v>6485</v>
      </c>
      <c r="J3972" s="204" t="s">
        <v>6321</v>
      </c>
      <c r="K3972" s="204" t="s">
        <v>6321</v>
      </c>
      <c r="L3972" s="204" t="s">
        <v>6321</v>
      </c>
      <c r="M3972" s="204" t="s">
        <v>6363</v>
      </c>
    </row>
    <row r="3973" spans="1:13" ht="45" x14ac:dyDescent="0.25">
      <c r="A3973" s="202" t="s">
        <v>12657</v>
      </c>
      <c r="B3973">
        <v>1604</v>
      </c>
      <c r="C3973" s="203" t="s">
        <v>12654</v>
      </c>
      <c r="D3973" s="205" t="s">
        <v>12655</v>
      </c>
      <c r="E3973" s="202" t="s">
        <v>12656</v>
      </c>
      <c r="F3973" s="204" t="s">
        <v>6437</v>
      </c>
      <c r="G3973" s="204" t="s">
        <v>6438</v>
      </c>
      <c r="H3973" s="204" t="s">
        <v>6439</v>
      </c>
      <c r="I3973" s="204" t="s">
        <v>6440</v>
      </c>
      <c r="J3973" s="204" t="s">
        <v>6321</v>
      </c>
      <c r="K3973" s="204" t="s">
        <v>6321</v>
      </c>
      <c r="L3973" s="204" t="s">
        <v>6321</v>
      </c>
      <c r="M3973" s="204" t="s">
        <v>6363</v>
      </c>
    </row>
    <row r="3974" spans="1:13" ht="101.25" x14ac:dyDescent="0.25">
      <c r="A3974" s="206" t="s">
        <v>6463</v>
      </c>
      <c r="B3974">
        <v>29</v>
      </c>
      <c r="C3974" s="207" t="s">
        <v>6460</v>
      </c>
      <c r="D3974" s="208" t="s">
        <v>6461</v>
      </c>
      <c r="E3974" s="206" t="s">
        <v>6462</v>
      </c>
      <c r="F3974" s="209" t="s">
        <v>6464</v>
      </c>
      <c r="G3974" s="209" t="s">
        <v>6465</v>
      </c>
      <c r="H3974" s="209" t="s">
        <v>6466</v>
      </c>
      <c r="I3974" s="209" t="s">
        <v>6465</v>
      </c>
      <c r="J3974" s="209" t="s">
        <v>6321</v>
      </c>
      <c r="K3974" s="209" t="s">
        <v>6321</v>
      </c>
      <c r="L3974" s="209" t="s">
        <v>6321</v>
      </c>
      <c r="M3974" s="209" t="s">
        <v>6363</v>
      </c>
    </row>
    <row r="3975" spans="1:13" ht="67.5" x14ac:dyDescent="0.25">
      <c r="A3975" s="206" t="s">
        <v>15548</v>
      </c>
      <c r="B3975">
        <v>2362</v>
      </c>
      <c r="C3975" s="207" t="s">
        <v>15545</v>
      </c>
      <c r="D3975" s="208" t="s">
        <v>15546</v>
      </c>
      <c r="E3975" s="206" t="s">
        <v>15547</v>
      </c>
      <c r="F3975" s="209" t="s">
        <v>6484</v>
      </c>
      <c r="G3975" s="209" t="s">
        <v>6485</v>
      </c>
      <c r="H3975" s="209" t="s">
        <v>6486</v>
      </c>
      <c r="I3975" s="209" t="s">
        <v>6485</v>
      </c>
      <c r="J3975" s="209" t="s">
        <v>6321</v>
      </c>
      <c r="K3975" s="209" t="s">
        <v>6321</v>
      </c>
      <c r="L3975" s="209" t="s">
        <v>6321</v>
      </c>
      <c r="M3975" s="209" t="s">
        <v>6363</v>
      </c>
    </row>
    <row r="3976" spans="1:13" ht="45" x14ac:dyDescent="0.25">
      <c r="A3976" s="206" t="s">
        <v>6971</v>
      </c>
      <c r="B3976">
        <v>131</v>
      </c>
      <c r="C3976" s="207" t="s">
        <v>6968</v>
      </c>
      <c r="D3976" s="208" t="s">
        <v>6969</v>
      </c>
      <c r="E3976" s="206" t="s">
        <v>6970</v>
      </c>
      <c r="F3976" s="209" t="s">
        <v>6689</v>
      </c>
      <c r="G3976" s="209" t="s">
        <v>6690</v>
      </c>
      <c r="H3976" s="209" t="s">
        <v>6691</v>
      </c>
      <c r="I3976" s="209" t="s">
        <v>6692</v>
      </c>
      <c r="J3976" s="209" t="s">
        <v>6321</v>
      </c>
      <c r="K3976" s="209" t="s">
        <v>6321</v>
      </c>
      <c r="L3976" s="209" t="s">
        <v>6321</v>
      </c>
      <c r="M3976" s="209" t="s">
        <v>6363</v>
      </c>
    </row>
    <row r="3977" spans="1:13" ht="67.5" x14ac:dyDescent="0.25">
      <c r="A3977" s="202" t="s">
        <v>10538</v>
      </c>
      <c r="B3977">
        <v>1067</v>
      </c>
      <c r="C3977" s="203" t="s">
        <v>10535</v>
      </c>
      <c r="D3977" s="205" t="s">
        <v>10536</v>
      </c>
      <c r="E3977" s="202" t="s">
        <v>10537</v>
      </c>
      <c r="F3977" s="204" t="s">
        <v>10539</v>
      </c>
      <c r="G3977" s="204" t="s">
        <v>10540</v>
      </c>
      <c r="H3977" s="204" t="s">
        <v>6329</v>
      </c>
      <c r="I3977" s="204" t="s">
        <v>10541</v>
      </c>
      <c r="J3977" s="204" t="s">
        <v>6321</v>
      </c>
      <c r="K3977" s="204" t="s">
        <v>6321</v>
      </c>
      <c r="L3977" s="204" t="s">
        <v>6321</v>
      </c>
      <c r="M3977" s="204" t="s">
        <v>6363</v>
      </c>
    </row>
    <row r="3978" spans="1:13" ht="67.5" x14ac:dyDescent="0.25">
      <c r="A3978" s="202" t="s">
        <v>18428</v>
      </c>
      <c r="B3978">
        <v>3156</v>
      </c>
      <c r="C3978" s="203" t="s">
        <v>18425</v>
      </c>
      <c r="D3978" s="205" t="s">
        <v>18426</v>
      </c>
      <c r="E3978" s="202" t="s">
        <v>18427</v>
      </c>
      <c r="F3978" s="204" t="s">
        <v>18429</v>
      </c>
      <c r="G3978" s="204" t="s">
        <v>18430</v>
      </c>
      <c r="H3978" s="204" t="s">
        <v>6578</v>
      </c>
      <c r="I3978" s="204" t="s">
        <v>18431</v>
      </c>
      <c r="J3978" s="204" t="s">
        <v>6321</v>
      </c>
      <c r="K3978" s="204" t="s">
        <v>6321</v>
      </c>
      <c r="L3978" s="204" t="s">
        <v>6321</v>
      </c>
      <c r="M3978" s="204" t="s">
        <v>6363</v>
      </c>
    </row>
    <row r="3979" spans="1:13" ht="67.5" x14ac:dyDescent="0.25">
      <c r="A3979" s="206"/>
      <c r="B3979">
        <v>2364</v>
      </c>
      <c r="C3979" s="207" t="s">
        <v>15553</v>
      </c>
      <c r="D3979" s="208" t="s">
        <v>15554</v>
      </c>
      <c r="E3979" s="206" t="s">
        <v>15555</v>
      </c>
      <c r="F3979" s="209" t="s">
        <v>7581</v>
      </c>
      <c r="G3979" s="209" t="s">
        <v>7582</v>
      </c>
      <c r="H3979" s="209" t="s">
        <v>6473</v>
      </c>
      <c r="I3979" s="209" t="s">
        <v>7582</v>
      </c>
      <c r="J3979" s="209" t="s">
        <v>6321</v>
      </c>
      <c r="K3979" s="209" t="s">
        <v>6321</v>
      </c>
      <c r="L3979" s="209" t="s">
        <v>6321</v>
      </c>
      <c r="M3979" s="209" t="s">
        <v>6363</v>
      </c>
    </row>
    <row r="3980" spans="1:13" ht="78.75" x14ac:dyDescent="0.25">
      <c r="A3980" s="206" t="s">
        <v>15436</v>
      </c>
      <c r="B3980">
        <v>2336</v>
      </c>
      <c r="C3980" s="207" t="s">
        <v>15433</v>
      </c>
      <c r="D3980" s="208" t="s">
        <v>15434</v>
      </c>
      <c r="E3980" s="206" t="s">
        <v>15435</v>
      </c>
      <c r="F3980" s="209" t="s">
        <v>8320</v>
      </c>
      <c r="G3980" s="209" t="s">
        <v>8321</v>
      </c>
      <c r="H3980" s="209" t="s">
        <v>6486</v>
      </c>
      <c r="I3980" s="209" t="s">
        <v>8321</v>
      </c>
      <c r="J3980" s="209" t="s">
        <v>6321</v>
      </c>
      <c r="K3980" s="209" t="s">
        <v>6321</v>
      </c>
      <c r="L3980" s="209" t="s">
        <v>6321</v>
      </c>
      <c r="M3980" s="209" t="s">
        <v>6363</v>
      </c>
    </row>
    <row r="3981" spans="1:13" ht="67.5" x14ac:dyDescent="0.25">
      <c r="A3981" s="206" t="s">
        <v>9088</v>
      </c>
      <c r="B3981">
        <v>588</v>
      </c>
      <c r="C3981" s="207" t="s">
        <v>9085</v>
      </c>
      <c r="D3981" s="208" t="s">
        <v>9086</v>
      </c>
      <c r="E3981" s="206" t="s">
        <v>9087</v>
      </c>
      <c r="F3981" s="209" t="s">
        <v>8356</v>
      </c>
      <c r="G3981" s="209" t="s">
        <v>8357</v>
      </c>
      <c r="H3981" s="209" t="s">
        <v>7039</v>
      </c>
      <c r="I3981" s="209" t="s">
        <v>8358</v>
      </c>
      <c r="J3981" s="209" t="s">
        <v>6321</v>
      </c>
      <c r="K3981" s="209" t="s">
        <v>6321</v>
      </c>
      <c r="L3981" s="209" t="s">
        <v>6321</v>
      </c>
      <c r="M3981" s="209" t="s">
        <v>6363</v>
      </c>
    </row>
    <row r="3982" spans="1:13" ht="123.75" x14ac:dyDescent="0.25">
      <c r="A3982" s="202" t="s">
        <v>15559</v>
      </c>
      <c r="B3982">
        <v>2365</v>
      </c>
      <c r="C3982" s="203" t="s">
        <v>15556</v>
      </c>
      <c r="D3982" s="205" t="s">
        <v>15557</v>
      </c>
      <c r="E3982" s="202" t="s">
        <v>15558</v>
      </c>
      <c r="F3982" s="204" t="s">
        <v>9232</v>
      </c>
      <c r="G3982" s="204" t="s">
        <v>11698</v>
      </c>
      <c r="H3982" s="204" t="s">
        <v>6578</v>
      </c>
      <c r="I3982" s="204" t="s">
        <v>11698</v>
      </c>
      <c r="J3982" s="204" t="s">
        <v>6321</v>
      </c>
      <c r="K3982" s="204" t="s">
        <v>6321</v>
      </c>
      <c r="L3982" s="204" t="s">
        <v>6321</v>
      </c>
      <c r="M3982" s="204" t="s">
        <v>6363</v>
      </c>
    </row>
    <row r="3983" spans="1:13" ht="112.5" x14ac:dyDescent="0.25">
      <c r="A3983" s="206"/>
      <c r="B3983">
        <v>1687</v>
      </c>
      <c r="C3983" s="207" t="s">
        <v>13009</v>
      </c>
      <c r="D3983" s="208" t="s">
        <v>13010</v>
      </c>
      <c r="E3983" s="206" t="s">
        <v>13011</v>
      </c>
      <c r="F3983" s="209" t="s">
        <v>6689</v>
      </c>
      <c r="G3983" s="209" t="s">
        <v>6690</v>
      </c>
      <c r="H3983" s="209" t="s">
        <v>6691</v>
      </c>
      <c r="I3983" s="209" t="s">
        <v>6692</v>
      </c>
      <c r="J3983" s="209" t="s">
        <v>6321</v>
      </c>
      <c r="K3983" s="209" t="s">
        <v>6321</v>
      </c>
      <c r="L3983" s="209" t="s">
        <v>6321</v>
      </c>
      <c r="M3983" s="209" t="s">
        <v>6363</v>
      </c>
    </row>
    <row r="3984" spans="1:13" ht="45" x14ac:dyDescent="0.25">
      <c r="A3984" s="206" t="s">
        <v>12439</v>
      </c>
      <c r="B3984">
        <v>1546</v>
      </c>
      <c r="C3984" s="207" t="s">
        <v>12436</v>
      </c>
      <c r="D3984" s="208" t="s">
        <v>12437</v>
      </c>
      <c r="E3984" s="206" t="s">
        <v>12438</v>
      </c>
      <c r="F3984" s="209" t="s">
        <v>6484</v>
      </c>
      <c r="G3984" s="209" t="s">
        <v>6485</v>
      </c>
      <c r="H3984" s="209" t="s">
        <v>6486</v>
      </c>
      <c r="I3984" s="209" t="s">
        <v>6485</v>
      </c>
      <c r="J3984" s="209" t="s">
        <v>6321</v>
      </c>
      <c r="K3984" s="209" t="s">
        <v>6321</v>
      </c>
      <c r="L3984" s="209" t="s">
        <v>6321</v>
      </c>
      <c r="M3984" s="209" t="s">
        <v>6363</v>
      </c>
    </row>
    <row r="3985" spans="1:13" ht="56.25" x14ac:dyDescent="0.25">
      <c r="A3985" s="202" t="s">
        <v>20894</v>
      </c>
      <c r="B3985">
        <v>3789</v>
      </c>
      <c r="C3985" s="203" t="s">
        <v>20891</v>
      </c>
      <c r="D3985" s="205" t="s">
        <v>20892</v>
      </c>
      <c r="E3985" s="202" t="s">
        <v>20893</v>
      </c>
      <c r="F3985" s="204" t="s">
        <v>6478</v>
      </c>
      <c r="G3985" s="204" t="s">
        <v>6479</v>
      </c>
      <c r="H3985" s="204" t="s">
        <v>6480</v>
      </c>
      <c r="I3985" s="204" t="s">
        <v>6479</v>
      </c>
      <c r="J3985" s="204" t="s">
        <v>6321</v>
      </c>
      <c r="K3985" s="204" t="s">
        <v>6321</v>
      </c>
      <c r="L3985" s="204" t="s">
        <v>6321</v>
      </c>
      <c r="M3985" s="204" t="s">
        <v>6363</v>
      </c>
    </row>
    <row r="3986" spans="1:13" ht="45" x14ac:dyDescent="0.25">
      <c r="A3986" s="202" t="s">
        <v>15567</v>
      </c>
      <c r="B3986">
        <v>2367</v>
      </c>
      <c r="C3986" s="203" t="s">
        <v>15564</v>
      </c>
      <c r="D3986" s="205" t="s">
        <v>15565</v>
      </c>
      <c r="E3986" s="202" t="s">
        <v>15566</v>
      </c>
      <c r="F3986" s="204" t="s">
        <v>6471</v>
      </c>
      <c r="G3986" s="204" t="s">
        <v>6472</v>
      </c>
      <c r="H3986" s="204" t="s">
        <v>6473</v>
      </c>
      <c r="I3986" s="204" t="s">
        <v>6472</v>
      </c>
      <c r="J3986" s="204" t="s">
        <v>6321</v>
      </c>
      <c r="K3986" s="204" t="s">
        <v>6321</v>
      </c>
      <c r="L3986" s="204" t="s">
        <v>6321</v>
      </c>
      <c r="M3986" s="204" t="s">
        <v>6363</v>
      </c>
    </row>
    <row r="3987" spans="1:13" ht="236.25" x14ac:dyDescent="0.25">
      <c r="A3987" s="206"/>
      <c r="B3987">
        <v>2849</v>
      </c>
      <c r="C3987" s="207" t="s">
        <v>17335</v>
      </c>
      <c r="D3987" s="208" t="s">
        <v>17336</v>
      </c>
      <c r="E3987" s="206" t="s">
        <v>17337</v>
      </c>
      <c r="F3987" s="209" t="s">
        <v>8720</v>
      </c>
      <c r="G3987" s="209" t="s">
        <v>8721</v>
      </c>
      <c r="H3987" s="209" t="s">
        <v>6886</v>
      </c>
      <c r="I3987" s="209" t="s">
        <v>8721</v>
      </c>
      <c r="J3987" s="209" t="s">
        <v>6321</v>
      </c>
      <c r="K3987" s="209" t="s">
        <v>6321</v>
      </c>
      <c r="L3987" s="209" t="s">
        <v>6321</v>
      </c>
      <c r="M3987" s="209" t="s">
        <v>6363</v>
      </c>
    </row>
    <row r="3988" spans="1:13" ht="33.75" x14ac:dyDescent="0.25">
      <c r="A3988" s="206" t="s">
        <v>19688</v>
      </c>
      <c r="B3988">
        <v>3466</v>
      </c>
      <c r="C3988" s="207" t="s">
        <v>19685</v>
      </c>
      <c r="D3988" s="208" t="s">
        <v>19686</v>
      </c>
      <c r="E3988" s="206" t="s">
        <v>19687</v>
      </c>
      <c r="F3988" s="209" t="s">
        <v>8720</v>
      </c>
      <c r="G3988" s="209" t="s">
        <v>8721</v>
      </c>
      <c r="H3988" s="209" t="s">
        <v>6886</v>
      </c>
      <c r="I3988" s="209" t="s">
        <v>8721</v>
      </c>
      <c r="J3988" s="209" t="s">
        <v>6321</v>
      </c>
      <c r="K3988" s="209" t="s">
        <v>6321</v>
      </c>
      <c r="L3988" s="209" t="s">
        <v>6321</v>
      </c>
      <c r="M3988" s="209" t="s">
        <v>6363</v>
      </c>
    </row>
    <row r="3989" spans="1:13" ht="78.75" x14ac:dyDescent="0.25">
      <c r="A3989" s="206" t="s">
        <v>14987</v>
      </c>
      <c r="B3989">
        <v>2220</v>
      </c>
      <c r="C3989" s="207" t="s">
        <v>14984</v>
      </c>
      <c r="D3989" s="208" t="s">
        <v>14985</v>
      </c>
      <c r="E3989" s="206" t="s">
        <v>14986</v>
      </c>
      <c r="F3989" s="209" t="s">
        <v>14988</v>
      </c>
      <c r="G3989" s="209" t="s">
        <v>14989</v>
      </c>
      <c r="H3989" s="209" t="s">
        <v>8703</v>
      </c>
      <c r="I3989" s="209" t="s">
        <v>14989</v>
      </c>
      <c r="J3989" s="209" t="s">
        <v>6321</v>
      </c>
      <c r="K3989" s="209" t="s">
        <v>6321</v>
      </c>
      <c r="L3989" s="209" t="s">
        <v>6321</v>
      </c>
      <c r="M3989" s="209" t="s">
        <v>6363</v>
      </c>
    </row>
    <row r="3990" spans="1:13" ht="22.5" x14ac:dyDescent="0.25">
      <c r="A3990" s="202" t="s">
        <v>19747</v>
      </c>
      <c r="B3990">
        <v>3481</v>
      </c>
      <c r="C3990" s="203" t="s">
        <v>19744</v>
      </c>
      <c r="D3990" s="205" t="s">
        <v>19745</v>
      </c>
      <c r="E3990" s="202" t="s">
        <v>19746</v>
      </c>
      <c r="F3990" s="204" t="s">
        <v>8320</v>
      </c>
      <c r="G3990" s="204" t="s">
        <v>8321</v>
      </c>
      <c r="H3990" s="204" t="s">
        <v>6486</v>
      </c>
      <c r="I3990" s="204" t="s">
        <v>8321</v>
      </c>
      <c r="J3990" s="204" t="s">
        <v>6321</v>
      </c>
      <c r="K3990" s="204" t="s">
        <v>6321</v>
      </c>
      <c r="L3990" s="204" t="s">
        <v>6321</v>
      </c>
      <c r="M3990" s="204" t="s">
        <v>6363</v>
      </c>
    </row>
    <row r="3991" spans="1:13" ht="67.5" x14ac:dyDescent="0.25">
      <c r="A3991" s="206" t="s">
        <v>15571</v>
      </c>
      <c r="B3991">
        <v>2368</v>
      </c>
      <c r="C3991" s="207" t="s">
        <v>15568</v>
      </c>
      <c r="D3991" s="208" t="s">
        <v>15569</v>
      </c>
      <c r="E3991" s="206" t="s">
        <v>15570</v>
      </c>
      <c r="F3991" s="209" t="s">
        <v>15572</v>
      </c>
      <c r="G3991" s="209" t="s">
        <v>15573</v>
      </c>
      <c r="H3991" s="209" t="s">
        <v>9851</v>
      </c>
      <c r="I3991" s="209" t="s">
        <v>15574</v>
      </c>
      <c r="J3991" s="209" t="s">
        <v>6321</v>
      </c>
      <c r="K3991" s="209" t="s">
        <v>6321</v>
      </c>
      <c r="L3991" s="209" t="s">
        <v>6321</v>
      </c>
      <c r="M3991" s="209" t="s">
        <v>6363</v>
      </c>
    </row>
    <row r="3992" spans="1:13" ht="78.75" x14ac:dyDescent="0.25">
      <c r="A3992" s="206"/>
      <c r="B3992">
        <v>624</v>
      </c>
      <c r="C3992" s="207" t="s">
        <v>9258</v>
      </c>
      <c r="D3992" s="208" t="s">
        <v>9259</v>
      </c>
      <c r="E3992" s="206" t="s">
        <v>9260</v>
      </c>
      <c r="F3992" s="209" t="s">
        <v>6884</v>
      </c>
      <c r="G3992" s="209" t="s">
        <v>6885</v>
      </c>
      <c r="H3992" s="209" t="s">
        <v>6886</v>
      </c>
      <c r="I3992" s="209" t="s">
        <v>6885</v>
      </c>
      <c r="J3992" s="209" t="s">
        <v>6321</v>
      </c>
      <c r="K3992" s="209" t="s">
        <v>6321</v>
      </c>
      <c r="L3992" s="209" t="s">
        <v>6321</v>
      </c>
      <c r="M3992" s="209" t="s">
        <v>6363</v>
      </c>
    </row>
    <row r="3993" spans="1:13" ht="56.25" x14ac:dyDescent="0.25">
      <c r="A3993" s="206" t="s">
        <v>20898</v>
      </c>
      <c r="B3993">
        <v>3790</v>
      </c>
      <c r="C3993" s="207" t="s">
        <v>20895</v>
      </c>
      <c r="D3993" s="208" t="s">
        <v>20896</v>
      </c>
      <c r="E3993" s="206" t="s">
        <v>20897</v>
      </c>
      <c r="F3993" s="209" t="s">
        <v>6484</v>
      </c>
      <c r="G3993" s="209" t="s">
        <v>6485</v>
      </c>
      <c r="H3993" s="209" t="s">
        <v>6486</v>
      </c>
      <c r="I3993" s="209" t="s">
        <v>6485</v>
      </c>
      <c r="J3993" s="209" t="s">
        <v>6321</v>
      </c>
      <c r="K3993" s="209" t="s">
        <v>6321</v>
      </c>
      <c r="L3993" s="209" t="s">
        <v>6321</v>
      </c>
      <c r="M3993" s="209" t="s">
        <v>6363</v>
      </c>
    </row>
    <row r="3994" spans="1:13" ht="45" x14ac:dyDescent="0.25">
      <c r="A3994" s="202" t="s">
        <v>20902</v>
      </c>
      <c r="B3994">
        <v>3791</v>
      </c>
      <c r="C3994" s="203" t="s">
        <v>20899</v>
      </c>
      <c r="D3994" s="205" t="s">
        <v>20900</v>
      </c>
      <c r="E3994" s="202" t="s">
        <v>20901</v>
      </c>
      <c r="F3994" s="204" t="s">
        <v>8858</v>
      </c>
      <c r="G3994" s="204" t="s">
        <v>8859</v>
      </c>
      <c r="H3994" s="204" t="s">
        <v>6439</v>
      </c>
      <c r="I3994" s="204" t="s">
        <v>8859</v>
      </c>
      <c r="J3994" s="204" t="s">
        <v>6321</v>
      </c>
      <c r="K3994" s="204" t="s">
        <v>6321</v>
      </c>
      <c r="L3994" s="204" t="s">
        <v>6321</v>
      </c>
      <c r="M3994" s="204" t="s">
        <v>6363</v>
      </c>
    </row>
    <row r="3995" spans="1:13" ht="33.75" x14ac:dyDescent="0.25">
      <c r="A3995" s="202" t="s">
        <v>18388</v>
      </c>
      <c r="B3995">
        <v>3148</v>
      </c>
      <c r="C3995" s="203" t="s">
        <v>18385</v>
      </c>
      <c r="D3995" s="205" t="s">
        <v>18386</v>
      </c>
      <c r="E3995" s="202" t="s">
        <v>18387</v>
      </c>
      <c r="F3995" s="204" t="s">
        <v>7581</v>
      </c>
      <c r="G3995" s="204" t="s">
        <v>7582</v>
      </c>
      <c r="H3995" s="204" t="s">
        <v>6473</v>
      </c>
      <c r="I3995" s="204" t="s">
        <v>7582</v>
      </c>
      <c r="J3995" s="204" t="s">
        <v>6321</v>
      </c>
      <c r="K3995" s="204" t="s">
        <v>6321</v>
      </c>
      <c r="L3995" s="204" t="s">
        <v>6321</v>
      </c>
      <c r="M3995" s="204" t="s">
        <v>6363</v>
      </c>
    </row>
    <row r="3996" spans="1:13" ht="67.5" x14ac:dyDescent="0.25">
      <c r="A3996" s="206" t="s">
        <v>12661</v>
      </c>
      <c r="B3996">
        <v>1605</v>
      </c>
      <c r="C3996" s="207" t="s">
        <v>12658</v>
      </c>
      <c r="D3996" s="208" t="s">
        <v>12659</v>
      </c>
      <c r="E3996" s="206" t="s">
        <v>12660</v>
      </c>
      <c r="F3996" s="209" t="s">
        <v>6776</v>
      </c>
      <c r="G3996" s="209" t="s">
        <v>6777</v>
      </c>
      <c r="H3996" s="209" t="s">
        <v>6439</v>
      </c>
      <c r="I3996" s="209" t="s">
        <v>6778</v>
      </c>
      <c r="J3996" s="209" t="s">
        <v>6321</v>
      </c>
      <c r="K3996" s="209" t="s">
        <v>6321</v>
      </c>
      <c r="L3996" s="209" t="s">
        <v>6321</v>
      </c>
      <c r="M3996" s="209" t="s">
        <v>6363</v>
      </c>
    </row>
    <row r="3997" spans="1:13" ht="67.5" x14ac:dyDescent="0.25">
      <c r="A3997" s="202" t="s">
        <v>19789</v>
      </c>
      <c r="B3997">
        <v>3491</v>
      </c>
      <c r="C3997" s="203" t="s">
        <v>19786</v>
      </c>
      <c r="D3997" s="205" t="s">
        <v>19787</v>
      </c>
      <c r="E3997" s="202" t="s">
        <v>19788</v>
      </c>
      <c r="F3997" s="204" t="s">
        <v>19790</v>
      </c>
      <c r="G3997" s="204" t="s">
        <v>19791</v>
      </c>
      <c r="H3997" s="204" t="s">
        <v>6421</v>
      </c>
      <c r="I3997" s="204" t="s">
        <v>19792</v>
      </c>
      <c r="J3997" s="204" t="s">
        <v>6321</v>
      </c>
      <c r="K3997" s="204" t="s">
        <v>6321</v>
      </c>
      <c r="L3997" s="204" t="s">
        <v>6321</v>
      </c>
      <c r="M3997" s="204" t="s">
        <v>6363</v>
      </c>
    </row>
    <row r="3998" spans="1:13" ht="56.25" x14ac:dyDescent="0.25">
      <c r="A3998" s="206" t="s">
        <v>18528</v>
      </c>
      <c r="B3998">
        <v>3182</v>
      </c>
      <c r="C3998" s="207" t="s">
        <v>18525</v>
      </c>
      <c r="D3998" s="208" t="s">
        <v>18526</v>
      </c>
      <c r="E3998" s="206" t="s">
        <v>18527</v>
      </c>
      <c r="F3998" s="209" t="s">
        <v>18529</v>
      </c>
      <c r="G3998" s="209" t="s">
        <v>18530</v>
      </c>
      <c r="H3998" s="209" t="s">
        <v>6491</v>
      </c>
      <c r="I3998" s="209" t="s">
        <v>18531</v>
      </c>
      <c r="J3998" s="209" t="s">
        <v>6347</v>
      </c>
      <c r="K3998" s="209" t="s">
        <v>6321</v>
      </c>
      <c r="L3998" s="209" t="s">
        <v>6321</v>
      </c>
      <c r="M3998" s="209" t="s">
        <v>6363</v>
      </c>
    </row>
    <row r="3999" spans="1:13" ht="78.75" x14ac:dyDescent="0.25">
      <c r="A3999" s="202" t="s">
        <v>18535</v>
      </c>
      <c r="B3999">
        <v>3183</v>
      </c>
      <c r="C3999" s="203" t="s">
        <v>18532</v>
      </c>
      <c r="D3999" s="205" t="s">
        <v>18533</v>
      </c>
      <c r="E3999" s="202" t="s">
        <v>18534</v>
      </c>
      <c r="F3999" s="204" t="s">
        <v>18536</v>
      </c>
      <c r="G3999" s="204" t="s">
        <v>18537</v>
      </c>
      <c r="H3999" s="204" t="s">
        <v>10526</v>
      </c>
      <c r="I3999" s="204" t="s">
        <v>18537</v>
      </c>
      <c r="J3999" s="204" t="s">
        <v>6321</v>
      </c>
      <c r="K3999" s="204" t="s">
        <v>6321</v>
      </c>
      <c r="L3999" s="204" t="s">
        <v>6321</v>
      </c>
      <c r="M3999" s="204" t="s">
        <v>6363</v>
      </c>
    </row>
    <row r="4000" spans="1:13" ht="22.5" x14ac:dyDescent="0.25">
      <c r="A4000" s="206" t="s">
        <v>11967</v>
      </c>
      <c r="B4000">
        <v>1410</v>
      </c>
      <c r="C4000" s="207" t="s">
        <v>11964</v>
      </c>
      <c r="D4000" s="208" t="s">
        <v>11965</v>
      </c>
      <c r="E4000" s="206" t="s">
        <v>11966</v>
      </c>
      <c r="F4000" s="209" t="s">
        <v>7306</v>
      </c>
      <c r="G4000" s="209" t="s">
        <v>7258</v>
      </c>
      <c r="H4000" s="209" t="s">
        <v>6886</v>
      </c>
      <c r="I4000" s="209" t="s">
        <v>7258</v>
      </c>
      <c r="J4000" s="209" t="s">
        <v>6321</v>
      </c>
      <c r="K4000" s="209" t="s">
        <v>6321</v>
      </c>
      <c r="L4000" s="209" t="s">
        <v>6321</v>
      </c>
      <c r="M4000" s="209" t="s">
        <v>6363</v>
      </c>
    </row>
    <row r="4001" spans="1:13" ht="326.25" x14ac:dyDescent="0.25">
      <c r="A4001" s="206" t="s">
        <v>13122</v>
      </c>
      <c r="B4001">
        <v>1713</v>
      </c>
      <c r="C4001" s="207" t="s">
        <v>13119</v>
      </c>
      <c r="D4001" s="208" t="s">
        <v>13120</v>
      </c>
      <c r="E4001" s="206" t="s">
        <v>13121</v>
      </c>
      <c r="F4001" s="209" t="s">
        <v>6689</v>
      </c>
      <c r="G4001" s="209" t="s">
        <v>6690</v>
      </c>
      <c r="H4001" s="209" t="s">
        <v>6691</v>
      </c>
      <c r="I4001" s="209" t="s">
        <v>6692</v>
      </c>
      <c r="J4001" s="209" t="s">
        <v>6321</v>
      </c>
      <c r="K4001" s="209" t="s">
        <v>6321</v>
      </c>
      <c r="L4001" s="209" t="s">
        <v>6321</v>
      </c>
      <c r="M4001" s="209" t="s">
        <v>6363</v>
      </c>
    </row>
    <row r="4002" spans="1:13" ht="56.25" x14ac:dyDescent="0.25">
      <c r="A4002" s="202" t="s">
        <v>15424</v>
      </c>
      <c r="B4002">
        <v>2333</v>
      </c>
      <c r="C4002" s="203" t="s">
        <v>15421</v>
      </c>
      <c r="D4002" s="205" t="s">
        <v>15422</v>
      </c>
      <c r="E4002" s="202" t="s">
        <v>15423</v>
      </c>
      <c r="F4002" s="204" t="s">
        <v>8320</v>
      </c>
      <c r="G4002" s="204" t="s">
        <v>8321</v>
      </c>
      <c r="H4002" s="204" t="s">
        <v>6486</v>
      </c>
      <c r="I4002" s="204" t="s">
        <v>8321</v>
      </c>
      <c r="J4002" s="204" t="s">
        <v>6321</v>
      </c>
      <c r="K4002" s="204" t="s">
        <v>6321</v>
      </c>
      <c r="L4002" s="204" t="s">
        <v>6321</v>
      </c>
      <c r="M4002" s="204" t="s">
        <v>6363</v>
      </c>
    </row>
    <row r="4003" spans="1:13" ht="33.75" x14ac:dyDescent="0.25">
      <c r="A4003" s="202" t="s">
        <v>19828</v>
      </c>
      <c r="B4003">
        <v>3499</v>
      </c>
      <c r="C4003" s="203" t="s">
        <v>19825</v>
      </c>
      <c r="D4003" s="205" t="s">
        <v>19826</v>
      </c>
      <c r="E4003" s="202" t="s">
        <v>19827</v>
      </c>
      <c r="F4003" s="204" t="s">
        <v>7581</v>
      </c>
      <c r="G4003" s="204" t="s">
        <v>7582</v>
      </c>
      <c r="H4003" s="204" t="s">
        <v>6473</v>
      </c>
      <c r="I4003" s="204" t="s">
        <v>7582</v>
      </c>
      <c r="J4003" s="204" t="s">
        <v>6321</v>
      </c>
      <c r="K4003" s="204" t="s">
        <v>6321</v>
      </c>
      <c r="L4003" s="204" t="s">
        <v>6321</v>
      </c>
      <c r="M4003" s="204" t="s">
        <v>6363</v>
      </c>
    </row>
    <row r="4004" spans="1:13" ht="56.25" x14ac:dyDescent="0.25">
      <c r="A4004" s="206" t="s">
        <v>11636</v>
      </c>
      <c r="B4004">
        <v>1324</v>
      </c>
      <c r="C4004" s="207" t="s">
        <v>11633</v>
      </c>
      <c r="D4004" s="208" t="s">
        <v>11634</v>
      </c>
      <c r="E4004" s="206" t="s">
        <v>11635</v>
      </c>
      <c r="F4004" s="209" t="s">
        <v>8472</v>
      </c>
      <c r="G4004" s="209" t="s">
        <v>8473</v>
      </c>
      <c r="H4004" s="209" t="s">
        <v>6473</v>
      </c>
      <c r="I4004" s="209" t="s">
        <v>8473</v>
      </c>
      <c r="J4004" s="209" t="s">
        <v>6321</v>
      </c>
      <c r="K4004" s="209" t="s">
        <v>6321</v>
      </c>
      <c r="L4004" s="209" t="s">
        <v>6321</v>
      </c>
      <c r="M4004" s="209" t="s">
        <v>6363</v>
      </c>
    </row>
    <row r="4005" spans="1:13" ht="90" x14ac:dyDescent="0.25">
      <c r="A4005" s="202"/>
      <c r="B4005">
        <v>2369</v>
      </c>
      <c r="C4005" s="203" t="s">
        <v>15575</v>
      </c>
      <c r="D4005" s="205" t="s">
        <v>15576</v>
      </c>
      <c r="E4005" s="202" t="s">
        <v>15577</v>
      </c>
      <c r="F4005" s="204" t="s">
        <v>6484</v>
      </c>
      <c r="G4005" s="204" t="s">
        <v>6485</v>
      </c>
      <c r="H4005" s="204" t="s">
        <v>6486</v>
      </c>
      <c r="I4005" s="204" t="s">
        <v>6485</v>
      </c>
      <c r="J4005" s="204" t="s">
        <v>6321</v>
      </c>
      <c r="K4005" s="204" t="s">
        <v>6321</v>
      </c>
      <c r="L4005" s="204" t="s">
        <v>6321</v>
      </c>
      <c r="M4005" s="204" t="s">
        <v>6363</v>
      </c>
    </row>
    <row r="4006" spans="1:13" ht="67.5" x14ac:dyDescent="0.25">
      <c r="A4006" s="206" t="s">
        <v>18424</v>
      </c>
      <c r="B4006">
        <v>3155</v>
      </c>
      <c r="C4006" s="207" t="s">
        <v>18421</v>
      </c>
      <c r="D4006" s="208" t="s">
        <v>18422</v>
      </c>
      <c r="E4006" s="206" t="s">
        <v>18423</v>
      </c>
      <c r="F4006" s="209" t="s">
        <v>6437</v>
      </c>
      <c r="G4006" s="209" t="s">
        <v>6438</v>
      </c>
      <c r="H4006" s="209" t="s">
        <v>6439</v>
      </c>
      <c r="I4006" s="209" t="s">
        <v>6440</v>
      </c>
      <c r="J4006" s="209" t="s">
        <v>6321</v>
      </c>
      <c r="K4006" s="209" t="s">
        <v>6321</v>
      </c>
      <c r="L4006" s="209" t="s">
        <v>6321</v>
      </c>
      <c r="M4006" s="209" t="s">
        <v>6363</v>
      </c>
    </row>
    <row r="4007" spans="1:13" ht="67.5" x14ac:dyDescent="0.25">
      <c r="A4007" s="202" t="s">
        <v>12014</v>
      </c>
      <c r="B4007">
        <v>1422</v>
      </c>
      <c r="C4007" s="203" t="s">
        <v>12011</v>
      </c>
      <c r="D4007" s="205" t="s">
        <v>12012</v>
      </c>
      <c r="E4007" s="202" t="s">
        <v>12013</v>
      </c>
      <c r="F4007" s="204" t="s">
        <v>12015</v>
      </c>
      <c r="G4007" s="204" t="s">
        <v>12016</v>
      </c>
      <c r="H4007" s="204" t="s">
        <v>6491</v>
      </c>
      <c r="I4007" s="204" t="s">
        <v>12017</v>
      </c>
      <c r="J4007" s="204" t="s">
        <v>6321</v>
      </c>
      <c r="K4007" s="204" t="s">
        <v>6321</v>
      </c>
      <c r="L4007" s="204" t="s">
        <v>6321</v>
      </c>
      <c r="M4007" s="204" t="s">
        <v>6363</v>
      </c>
    </row>
    <row r="4008" spans="1:13" ht="45" x14ac:dyDescent="0.25">
      <c r="A4008" s="202" t="s">
        <v>9066</v>
      </c>
      <c r="B4008">
        <v>583</v>
      </c>
      <c r="C4008" s="203" t="s">
        <v>9063</v>
      </c>
      <c r="D4008" s="205" t="s">
        <v>9064</v>
      </c>
      <c r="E4008" s="202" t="s">
        <v>9065</v>
      </c>
      <c r="F4008" s="204" t="s">
        <v>8272</v>
      </c>
      <c r="G4008" s="204" t="s">
        <v>8273</v>
      </c>
      <c r="H4008" s="204" t="s">
        <v>7039</v>
      </c>
      <c r="I4008" s="204" t="s">
        <v>8274</v>
      </c>
      <c r="J4008" s="204" t="s">
        <v>6321</v>
      </c>
      <c r="K4008" s="204" t="s">
        <v>6321</v>
      </c>
      <c r="L4008" s="204" t="s">
        <v>6321</v>
      </c>
      <c r="M4008" s="204" t="s">
        <v>831</v>
      </c>
    </row>
    <row r="4009" spans="1:13" ht="33.75" x14ac:dyDescent="0.25">
      <c r="A4009" s="206"/>
      <c r="B4009">
        <v>2370</v>
      </c>
      <c r="C4009" s="207" t="s">
        <v>15578</v>
      </c>
      <c r="D4009" s="208" t="s">
        <v>15579</v>
      </c>
      <c r="E4009" s="206" t="s">
        <v>15580</v>
      </c>
      <c r="F4009" s="209" t="s">
        <v>6884</v>
      </c>
      <c r="G4009" s="209" t="s">
        <v>6885</v>
      </c>
      <c r="H4009" s="209" t="s">
        <v>6886</v>
      </c>
      <c r="I4009" s="209" t="s">
        <v>6885</v>
      </c>
      <c r="J4009" s="209" t="s">
        <v>6321</v>
      </c>
      <c r="K4009" s="209" t="s">
        <v>6321</v>
      </c>
      <c r="L4009" s="209" t="s">
        <v>6321</v>
      </c>
      <c r="M4009" s="209" t="s">
        <v>6363</v>
      </c>
    </row>
    <row r="4010" spans="1:13" ht="67.5" x14ac:dyDescent="0.25">
      <c r="A4010" s="206" t="s">
        <v>12668</v>
      </c>
      <c r="B4010">
        <v>1607</v>
      </c>
      <c r="C4010" s="207" t="s">
        <v>12665</v>
      </c>
      <c r="D4010" s="208" t="s">
        <v>12666</v>
      </c>
      <c r="E4010" s="206" t="s">
        <v>12667</v>
      </c>
      <c r="F4010" s="209" t="s">
        <v>12669</v>
      </c>
      <c r="G4010" s="209" t="s">
        <v>12670</v>
      </c>
      <c r="H4010" s="209" t="s">
        <v>6473</v>
      </c>
      <c r="I4010" s="209" t="s">
        <v>12670</v>
      </c>
      <c r="J4010" s="209" t="s">
        <v>6321</v>
      </c>
      <c r="K4010" s="209" t="s">
        <v>6321</v>
      </c>
      <c r="L4010" s="209" t="s">
        <v>6321</v>
      </c>
      <c r="M4010" s="209" t="s">
        <v>6363</v>
      </c>
    </row>
    <row r="4011" spans="1:13" ht="56.25" x14ac:dyDescent="0.25">
      <c r="A4011" s="202" t="s">
        <v>15584</v>
      </c>
      <c r="B4011">
        <v>2371</v>
      </c>
      <c r="C4011" s="203" t="s">
        <v>15581</v>
      </c>
      <c r="D4011" s="205" t="s">
        <v>15582</v>
      </c>
      <c r="E4011" s="202" t="s">
        <v>15583</v>
      </c>
      <c r="F4011" s="204" t="s">
        <v>7003</v>
      </c>
      <c r="G4011" s="204" t="s">
        <v>7004</v>
      </c>
      <c r="H4011" s="204" t="s">
        <v>6491</v>
      </c>
      <c r="I4011" s="204" t="s">
        <v>7004</v>
      </c>
      <c r="J4011" s="204" t="s">
        <v>6321</v>
      </c>
      <c r="K4011" s="204" t="s">
        <v>6321</v>
      </c>
      <c r="L4011" s="204" t="s">
        <v>6321</v>
      </c>
      <c r="M4011" s="204" t="s">
        <v>6363</v>
      </c>
    </row>
    <row r="4012" spans="1:13" ht="67.5" x14ac:dyDescent="0.25">
      <c r="A4012" s="220" t="s">
        <v>31306</v>
      </c>
      <c r="B4012">
        <v>1191</v>
      </c>
      <c r="C4012" s="203" t="s">
        <v>11081</v>
      </c>
      <c r="D4012" s="205" t="s">
        <v>11082</v>
      </c>
      <c r="E4012" s="202" t="s">
        <v>11083</v>
      </c>
      <c r="F4012" s="204" t="s">
        <v>11084</v>
      </c>
      <c r="G4012" s="204" t="s">
        <v>11085</v>
      </c>
      <c r="H4012" s="204" t="s">
        <v>6480</v>
      </c>
      <c r="I4012" s="204" t="s">
        <v>11086</v>
      </c>
      <c r="J4012" s="204" t="s">
        <v>7401</v>
      </c>
      <c r="K4012" s="204" t="s">
        <v>6321</v>
      </c>
      <c r="L4012" s="204" t="s">
        <v>6321</v>
      </c>
      <c r="M4012" s="204" t="s">
        <v>6363</v>
      </c>
    </row>
    <row r="4013" spans="1:13" ht="56.25" x14ac:dyDescent="0.25">
      <c r="A4013" s="206" t="s">
        <v>19751</v>
      </c>
      <c r="B4013">
        <v>3482</v>
      </c>
      <c r="C4013" s="207" t="s">
        <v>19748</v>
      </c>
      <c r="D4013" s="208" t="s">
        <v>19749</v>
      </c>
      <c r="E4013" s="206" t="s">
        <v>19750</v>
      </c>
      <c r="F4013" s="209" t="s">
        <v>8465</v>
      </c>
      <c r="G4013" s="209" t="s">
        <v>8466</v>
      </c>
      <c r="H4013" s="209" t="s">
        <v>6473</v>
      </c>
      <c r="I4013" s="209" t="s">
        <v>8466</v>
      </c>
      <c r="J4013" s="209" t="s">
        <v>6321</v>
      </c>
      <c r="K4013" s="209" t="s">
        <v>6321</v>
      </c>
      <c r="L4013" s="209" t="s">
        <v>6321</v>
      </c>
      <c r="M4013" s="209" t="s">
        <v>6363</v>
      </c>
    </row>
    <row r="4014" spans="1:13" ht="33.75" x14ac:dyDescent="0.25">
      <c r="A4014" s="227" t="s">
        <v>31307</v>
      </c>
      <c r="B4014">
        <v>1715</v>
      </c>
      <c r="C4014" s="207" t="s">
        <v>13127</v>
      </c>
      <c r="D4014" s="208" t="s">
        <v>13128</v>
      </c>
      <c r="E4014" s="206" t="s">
        <v>13129</v>
      </c>
      <c r="F4014" s="209" t="s">
        <v>6471</v>
      </c>
      <c r="G4014" s="209" t="s">
        <v>6472</v>
      </c>
      <c r="H4014" s="209" t="s">
        <v>6473</v>
      </c>
      <c r="I4014" s="209" t="s">
        <v>6472</v>
      </c>
      <c r="J4014" s="209" t="s">
        <v>6321</v>
      </c>
      <c r="K4014" s="209" t="s">
        <v>6321</v>
      </c>
      <c r="L4014" s="209" t="s">
        <v>6321</v>
      </c>
      <c r="M4014" s="209" t="s">
        <v>6363</v>
      </c>
    </row>
    <row r="4015" spans="1:13" ht="112.5" x14ac:dyDescent="0.25">
      <c r="A4015" s="206"/>
      <c r="B4015">
        <v>2372</v>
      </c>
      <c r="C4015" s="207" t="s">
        <v>15585</v>
      </c>
      <c r="D4015" s="208" t="s">
        <v>15586</v>
      </c>
      <c r="E4015" s="206" t="s">
        <v>15587</v>
      </c>
      <c r="F4015" s="209" t="s">
        <v>6471</v>
      </c>
      <c r="G4015" s="209" t="s">
        <v>6472</v>
      </c>
      <c r="H4015" s="209" t="s">
        <v>6473</v>
      </c>
      <c r="I4015" s="209" t="s">
        <v>6472</v>
      </c>
      <c r="J4015" s="209" t="s">
        <v>6321</v>
      </c>
      <c r="K4015" s="209" t="s">
        <v>6321</v>
      </c>
      <c r="L4015" s="209" t="s">
        <v>6321</v>
      </c>
      <c r="M4015" s="209" t="s">
        <v>6363</v>
      </c>
    </row>
    <row r="4016" spans="1:13" ht="56.25" x14ac:dyDescent="0.25">
      <c r="A4016" s="202" t="s">
        <v>15771</v>
      </c>
      <c r="B4016">
        <v>2417</v>
      </c>
      <c r="C4016" s="203" t="s">
        <v>15768</v>
      </c>
      <c r="D4016" s="205" t="s">
        <v>15769</v>
      </c>
      <c r="E4016" s="202" t="s">
        <v>15770</v>
      </c>
      <c r="F4016" s="204" t="s">
        <v>7581</v>
      </c>
      <c r="G4016" s="204" t="s">
        <v>7582</v>
      </c>
      <c r="H4016" s="204" t="s">
        <v>6473</v>
      </c>
      <c r="I4016" s="204" t="s">
        <v>7582</v>
      </c>
      <c r="J4016" s="204" t="s">
        <v>6321</v>
      </c>
      <c r="K4016" s="204" t="s">
        <v>6321</v>
      </c>
      <c r="L4016" s="204" t="s">
        <v>6321</v>
      </c>
      <c r="M4016" s="204" t="s">
        <v>6363</v>
      </c>
    </row>
    <row r="4017" spans="1:13" ht="78.75" x14ac:dyDescent="0.25">
      <c r="A4017" s="206" t="s">
        <v>10545</v>
      </c>
      <c r="B4017">
        <v>1068</v>
      </c>
      <c r="C4017" s="207" t="s">
        <v>10542</v>
      </c>
      <c r="D4017" s="208" t="s">
        <v>10543</v>
      </c>
      <c r="E4017" s="206" t="s">
        <v>10544</v>
      </c>
      <c r="F4017" s="209" t="s">
        <v>6689</v>
      </c>
      <c r="G4017" s="209" t="s">
        <v>6690</v>
      </c>
      <c r="H4017" s="209" t="s">
        <v>6691</v>
      </c>
      <c r="I4017" s="209" t="s">
        <v>6692</v>
      </c>
      <c r="J4017" s="209" t="s">
        <v>6321</v>
      </c>
      <c r="K4017" s="209" t="s">
        <v>6321</v>
      </c>
      <c r="L4017" s="209" t="s">
        <v>6321</v>
      </c>
      <c r="M4017" s="209" t="s">
        <v>6363</v>
      </c>
    </row>
    <row r="4018" spans="1:13" ht="101.25" x14ac:dyDescent="0.25">
      <c r="A4018" s="202" t="s">
        <v>15591</v>
      </c>
      <c r="B4018">
        <v>2373</v>
      </c>
      <c r="C4018" s="203" t="s">
        <v>15588</v>
      </c>
      <c r="D4018" s="205" t="s">
        <v>15589</v>
      </c>
      <c r="E4018" s="202" t="s">
        <v>15590</v>
      </c>
      <c r="F4018" s="204" t="s">
        <v>6471</v>
      </c>
      <c r="G4018" s="204" t="s">
        <v>6472</v>
      </c>
      <c r="H4018" s="204" t="s">
        <v>6473</v>
      </c>
      <c r="I4018" s="204" t="s">
        <v>6472</v>
      </c>
      <c r="J4018" s="204" t="s">
        <v>6321</v>
      </c>
      <c r="K4018" s="204" t="s">
        <v>6321</v>
      </c>
      <c r="L4018" s="204" t="s">
        <v>6321</v>
      </c>
      <c r="M4018" s="204" t="s">
        <v>6363</v>
      </c>
    </row>
    <row r="4019" spans="1:13" ht="78.75" x14ac:dyDescent="0.25">
      <c r="A4019" s="202"/>
      <c r="B4019">
        <v>1325</v>
      </c>
      <c r="C4019" s="203" t="s">
        <v>11637</v>
      </c>
      <c r="D4019" s="205" t="s">
        <v>11638</v>
      </c>
      <c r="E4019" s="202" t="s">
        <v>11639</v>
      </c>
      <c r="F4019" s="204" t="s">
        <v>6776</v>
      </c>
      <c r="G4019" s="204" t="s">
        <v>6777</v>
      </c>
      <c r="H4019" s="204" t="s">
        <v>6439</v>
      </c>
      <c r="I4019" s="204" t="s">
        <v>6778</v>
      </c>
      <c r="J4019" s="204" t="s">
        <v>6321</v>
      </c>
      <c r="K4019" s="204" t="s">
        <v>6321</v>
      </c>
      <c r="L4019" s="204" t="s">
        <v>6321</v>
      </c>
      <c r="M4019" s="204" t="s">
        <v>6363</v>
      </c>
    </row>
    <row r="4020" spans="1:13" ht="33.75" x14ac:dyDescent="0.25">
      <c r="A4020" s="202" t="s">
        <v>12626</v>
      </c>
      <c r="B4020">
        <v>1596</v>
      </c>
      <c r="C4020" s="203" t="s">
        <v>12623</v>
      </c>
      <c r="D4020" s="205" t="s">
        <v>12624</v>
      </c>
      <c r="E4020" s="202" t="s">
        <v>12625</v>
      </c>
      <c r="F4020" s="204" t="s">
        <v>8858</v>
      </c>
      <c r="G4020" s="204" t="s">
        <v>8859</v>
      </c>
      <c r="H4020" s="204" t="s">
        <v>6439</v>
      </c>
      <c r="I4020" s="204" t="s">
        <v>8859</v>
      </c>
      <c r="J4020" s="204" t="s">
        <v>6321</v>
      </c>
      <c r="K4020" s="204" t="s">
        <v>6321</v>
      </c>
      <c r="L4020" s="204" t="s">
        <v>6321</v>
      </c>
      <c r="M4020" s="204" t="s">
        <v>6363</v>
      </c>
    </row>
    <row r="4021" spans="1:13" ht="67.5" x14ac:dyDescent="0.25">
      <c r="A4021" s="202" t="s">
        <v>15210</v>
      </c>
      <c r="B4021">
        <v>2277</v>
      </c>
      <c r="C4021" s="203" t="s">
        <v>15207</v>
      </c>
      <c r="D4021" s="205" t="s">
        <v>15208</v>
      </c>
      <c r="E4021" s="202" t="s">
        <v>15209</v>
      </c>
      <c r="F4021" s="204" t="s">
        <v>6471</v>
      </c>
      <c r="G4021" s="204" t="s">
        <v>6472</v>
      </c>
      <c r="H4021" s="204" t="s">
        <v>6473</v>
      </c>
      <c r="I4021" s="204" t="s">
        <v>6472</v>
      </c>
      <c r="J4021" s="204" t="s">
        <v>6321</v>
      </c>
      <c r="K4021" s="204" t="s">
        <v>6321</v>
      </c>
      <c r="L4021" s="204" t="s">
        <v>6321</v>
      </c>
      <c r="M4021" s="204" t="s">
        <v>6363</v>
      </c>
    </row>
    <row r="4022" spans="1:13" ht="33.75" x14ac:dyDescent="0.25">
      <c r="A4022" s="218" t="s">
        <v>31308</v>
      </c>
      <c r="B4022">
        <v>2339</v>
      </c>
      <c r="C4022" s="203" t="s">
        <v>15446</v>
      </c>
      <c r="D4022" s="205" t="s">
        <v>15447</v>
      </c>
      <c r="E4022" s="202" t="s">
        <v>15448</v>
      </c>
      <c r="F4022" s="204" t="s">
        <v>8720</v>
      </c>
      <c r="G4022" s="204" t="s">
        <v>8721</v>
      </c>
      <c r="H4022" s="204" t="s">
        <v>6886</v>
      </c>
      <c r="I4022" s="204" t="s">
        <v>8721</v>
      </c>
      <c r="J4022" s="204" t="s">
        <v>6321</v>
      </c>
      <c r="K4022" s="204" t="s">
        <v>6321</v>
      </c>
      <c r="L4022" s="204" t="s">
        <v>6321</v>
      </c>
      <c r="M4022" s="204" t="s">
        <v>6363</v>
      </c>
    </row>
    <row r="4023" spans="1:13" ht="45" x14ac:dyDescent="0.25">
      <c r="A4023" s="206" t="s">
        <v>10087</v>
      </c>
      <c r="B4023">
        <v>931</v>
      </c>
      <c r="C4023" s="207" t="s">
        <v>10084</v>
      </c>
      <c r="D4023" s="208" t="s">
        <v>10085</v>
      </c>
      <c r="E4023" s="206" t="s">
        <v>10086</v>
      </c>
      <c r="F4023" s="209" t="s">
        <v>6961</v>
      </c>
      <c r="G4023" s="209" t="s">
        <v>9282</v>
      </c>
      <c r="H4023" s="209" t="s">
        <v>6480</v>
      </c>
      <c r="I4023" s="209" t="s">
        <v>9282</v>
      </c>
      <c r="J4023" s="209" t="s">
        <v>6321</v>
      </c>
      <c r="K4023" s="209" t="s">
        <v>6321</v>
      </c>
      <c r="L4023" s="209" t="s">
        <v>6321</v>
      </c>
      <c r="M4023" s="209" t="s">
        <v>6363</v>
      </c>
    </row>
    <row r="4024" spans="1:13" ht="56.25" x14ac:dyDescent="0.25">
      <c r="A4024" s="202"/>
      <c r="B4024">
        <v>2281</v>
      </c>
      <c r="C4024" s="203" t="s">
        <v>15223</v>
      </c>
      <c r="D4024" s="205" t="s">
        <v>15224</v>
      </c>
      <c r="E4024" s="202" t="s">
        <v>15225</v>
      </c>
      <c r="F4024" s="204" t="s">
        <v>9232</v>
      </c>
      <c r="G4024" s="204" t="s">
        <v>11698</v>
      </c>
      <c r="H4024" s="204" t="s">
        <v>6578</v>
      </c>
      <c r="I4024" s="204" t="s">
        <v>11698</v>
      </c>
      <c r="J4024" s="204" t="s">
        <v>6321</v>
      </c>
      <c r="K4024" s="204" t="s">
        <v>6321</v>
      </c>
      <c r="L4024" s="204" t="s">
        <v>6321</v>
      </c>
      <c r="M4024" s="204" t="s">
        <v>6363</v>
      </c>
    </row>
    <row r="4025" spans="1:13" ht="33.75" x14ac:dyDescent="0.25">
      <c r="A4025" s="206" t="s">
        <v>19502</v>
      </c>
      <c r="B4025">
        <v>3419</v>
      </c>
      <c r="C4025" s="207" t="s">
        <v>19499</v>
      </c>
      <c r="D4025" s="208" t="s">
        <v>19500</v>
      </c>
      <c r="E4025" s="206" t="s">
        <v>19501</v>
      </c>
      <c r="F4025" s="209" t="s">
        <v>7581</v>
      </c>
      <c r="G4025" s="209" t="s">
        <v>7582</v>
      </c>
      <c r="H4025" s="209" t="s">
        <v>6473</v>
      </c>
      <c r="I4025" s="209" t="s">
        <v>7582</v>
      </c>
      <c r="J4025" s="209" t="s">
        <v>6321</v>
      </c>
      <c r="K4025" s="209" t="s">
        <v>6321</v>
      </c>
      <c r="L4025" s="209" t="s">
        <v>6321</v>
      </c>
      <c r="M4025" s="209" t="s">
        <v>6363</v>
      </c>
    </row>
    <row r="4026" spans="1:13" ht="78.75" x14ac:dyDescent="0.25">
      <c r="A4026" s="202" t="s">
        <v>15599</v>
      </c>
      <c r="B4026">
        <v>2375</v>
      </c>
      <c r="C4026" s="203" t="s">
        <v>15596</v>
      </c>
      <c r="D4026" s="205" t="s">
        <v>15597</v>
      </c>
      <c r="E4026" s="202" t="s">
        <v>15598</v>
      </c>
      <c r="F4026" s="204" t="s">
        <v>15600</v>
      </c>
      <c r="G4026" s="204" t="s">
        <v>15601</v>
      </c>
      <c r="H4026" s="204" t="s">
        <v>6522</v>
      </c>
      <c r="I4026" s="204" t="s">
        <v>15602</v>
      </c>
      <c r="J4026" s="204" t="s">
        <v>6321</v>
      </c>
      <c r="K4026" s="204" t="s">
        <v>6321</v>
      </c>
      <c r="L4026" s="204" t="s">
        <v>6321</v>
      </c>
      <c r="M4026" s="204" t="s">
        <v>6363</v>
      </c>
    </row>
    <row r="4027" spans="1:13" ht="22.5" x14ac:dyDescent="0.25">
      <c r="A4027" s="202" t="s">
        <v>19692</v>
      </c>
      <c r="B4027">
        <v>3467</v>
      </c>
      <c r="C4027" s="203" t="s">
        <v>19689</v>
      </c>
      <c r="D4027" s="205" t="s">
        <v>19690</v>
      </c>
      <c r="E4027" s="202" t="s">
        <v>19691</v>
      </c>
      <c r="F4027" s="204" t="s">
        <v>6884</v>
      </c>
      <c r="G4027" s="204" t="s">
        <v>6885</v>
      </c>
      <c r="H4027" s="204" t="s">
        <v>6886</v>
      </c>
      <c r="I4027" s="204" t="s">
        <v>6885</v>
      </c>
      <c r="J4027" s="204" t="s">
        <v>6321</v>
      </c>
      <c r="K4027" s="204" t="s">
        <v>6321</v>
      </c>
      <c r="L4027" s="204" t="s">
        <v>6321</v>
      </c>
      <c r="M4027" s="204" t="s">
        <v>6363</v>
      </c>
    </row>
    <row r="4028" spans="1:13" ht="33.75" x14ac:dyDescent="0.25">
      <c r="A4028" s="202" t="s">
        <v>10497</v>
      </c>
      <c r="B4028">
        <v>1057</v>
      </c>
      <c r="C4028" s="203" t="s">
        <v>10494</v>
      </c>
      <c r="D4028" s="205" t="s">
        <v>10495</v>
      </c>
      <c r="E4028" s="202" t="s">
        <v>10496</v>
      </c>
      <c r="F4028" s="204" t="s">
        <v>8465</v>
      </c>
      <c r="G4028" s="204" t="s">
        <v>8466</v>
      </c>
      <c r="H4028" s="204" t="s">
        <v>6473</v>
      </c>
      <c r="I4028" s="204" t="s">
        <v>8466</v>
      </c>
      <c r="J4028" s="204" t="s">
        <v>6321</v>
      </c>
      <c r="K4028" s="204" t="s">
        <v>6321</v>
      </c>
      <c r="L4028" s="204" t="s">
        <v>6321</v>
      </c>
      <c r="M4028" s="204" t="s">
        <v>831</v>
      </c>
    </row>
    <row r="4029" spans="1:13" ht="33.75" x14ac:dyDescent="0.25">
      <c r="A4029" s="202" t="s">
        <v>13133</v>
      </c>
      <c r="B4029">
        <v>1716</v>
      </c>
      <c r="C4029" s="203" t="s">
        <v>13130</v>
      </c>
      <c r="D4029" s="205" t="s">
        <v>13131</v>
      </c>
      <c r="E4029" s="202" t="s">
        <v>13132</v>
      </c>
      <c r="F4029" s="204" t="s">
        <v>8465</v>
      </c>
      <c r="G4029" s="204" t="s">
        <v>8466</v>
      </c>
      <c r="H4029" s="204" t="s">
        <v>6473</v>
      </c>
      <c r="I4029" s="204" t="s">
        <v>8466</v>
      </c>
      <c r="J4029" s="204" t="s">
        <v>6321</v>
      </c>
      <c r="K4029" s="204" t="s">
        <v>6321</v>
      </c>
      <c r="L4029" s="204" t="s">
        <v>6321</v>
      </c>
      <c r="M4029" s="204" t="s">
        <v>6363</v>
      </c>
    </row>
    <row r="4030" spans="1:13" ht="168.75" x14ac:dyDescent="0.25">
      <c r="A4030" s="206"/>
      <c r="B4030">
        <v>2376</v>
      </c>
      <c r="C4030" s="207" t="s">
        <v>15603</v>
      </c>
      <c r="D4030" s="208" t="s">
        <v>15604</v>
      </c>
      <c r="E4030" s="206" t="s">
        <v>15605</v>
      </c>
      <c r="F4030" s="209" t="s">
        <v>6884</v>
      </c>
      <c r="G4030" s="209" t="s">
        <v>6885</v>
      </c>
      <c r="H4030" s="209" t="s">
        <v>6886</v>
      </c>
      <c r="I4030" s="209" t="s">
        <v>6885</v>
      </c>
      <c r="J4030" s="209" t="s">
        <v>6321</v>
      </c>
      <c r="K4030" s="209" t="s">
        <v>6321</v>
      </c>
      <c r="L4030" s="209" t="s">
        <v>6321</v>
      </c>
      <c r="M4030" s="209" t="s">
        <v>6363</v>
      </c>
    </row>
    <row r="4031" spans="1:13" ht="67.5" x14ac:dyDescent="0.25">
      <c r="A4031" s="206" t="s">
        <v>12021</v>
      </c>
      <c r="B4031">
        <v>1423</v>
      </c>
      <c r="C4031" s="207" t="s">
        <v>12018</v>
      </c>
      <c r="D4031" s="208" t="s">
        <v>12019</v>
      </c>
      <c r="E4031" s="206" t="s">
        <v>12020</v>
      </c>
      <c r="F4031" s="209" t="s">
        <v>12022</v>
      </c>
      <c r="G4031" s="209" t="s">
        <v>12023</v>
      </c>
      <c r="H4031" s="209" t="s">
        <v>7294</v>
      </c>
      <c r="I4031" s="209" t="s">
        <v>12024</v>
      </c>
      <c r="J4031" s="209" t="s">
        <v>6347</v>
      </c>
      <c r="K4031" s="209" t="s">
        <v>6321</v>
      </c>
      <c r="L4031" s="209" t="s">
        <v>6321</v>
      </c>
      <c r="M4031" s="209" t="s">
        <v>6363</v>
      </c>
    </row>
    <row r="4032" spans="1:13" ht="157.5" x14ac:dyDescent="0.25">
      <c r="A4032" s="206" t="s">
        <v>19696</v>
      </c>
      <c r="B4032">
        <v>3468</v>
      </c>
      <c r="C4032" s="207" t="s">
        <v>19693</v>
      </c>
      <c r="D4032" s="208" t="s">
        <v>19694</v>
      </c>
      <c r="E4032" s="206" t="s">
        <v>19695</v>
      </c>
      <c r="F4032" s="209" t="s">
        <v>6884</v>
      </c>
      <c r="G4032" s="209" t="s">
        <v>6885</v>
      </c>
      <c r="H4032" s="209" t="s">
        <v>6886</v>
      </c>
      <c r="I4032" s="209" t="s">
        <v>6885</v>
      </c>
      <c r="J4032" s="209" t="s">
        <v>6321</v>
      </c>
      <c r="K4032" s="209" t="s">
        <v>6321</v>
      </c>
      <c r="L4032" s="209" t="s">
        <v>6321</v>
      </c>
      <c r="M4032" s="209" t="s">
        <v>6363</v>
      </c>
    </row>
    <row r="4033" spans="1:13" ht="45" x14ac:dyDescent="0.25">
      <c r="A4033" s="202" t="s">
        <v>15609</v>
      </c>
      <c r="B4033">
        <v>2377</v>
      </c>
      <c r="C4033" s="203" t="s">
        <v>15606</v>
      </c>
      <c r="D4033" s="205" t="s">
        <v>15607</v>
      </c>
      <c r="E4033" s="202" t="s">
        <v>15608</v>
      </c>
      <c r="F4033" s="204" t="s">
        <v>6884</v>
      </c>
      <c r="G4033" s="204" t="s">
        <v>6885</v>
      </c>
      <c r="H4033" s="204" t="s">
        <v>6886</v>
      </c>
      <c r="I4033" s="204" t="s">
        <v>6885</v>
      </c>
      <c r="J4033" s="204" t="s">
        <v>6321</v>
      </c>
      <c r="K4033" s="204" t="s">
        <v>6321</v>
      </c>
      <c r="L4033" s="204" t="s">
        <v>6321</v>
      </c>
      <c r="M4033" s="204" t="s">
        <v>6363</v>
      </c>
    </row>
    <row r="4034" spans="1:13" ht="112.5" x14ac:dyDescent="0.25">
      <c r="A4034" s="206"/>
      <c r="B4034">
        <v>2378</v>
      </c>
      <c r="C4034" s="207" t="s">
        <v>15610</v>
      </c>
      <c r="D4034" s="208" t="s">
        <v>15611</v>
      </c>
      <c r="E4034" s="206" t="s">
        <v>15612</v>
      </c>
      <c r="F4034" s="209" t="s">
        <v>15613</v>
      </c>
      <c r="G4034" s="209" t="s">
        <v>15614</v>
      </c>
      <c r="H4034" s="209" t="s">
        <v>6473</v>
      </c>
      <c r="I4034" s="209" t="s">
        <v>15614</v>
      </c>
      <c r="J4034" s="209" t="s">
        <v>6321</v>
      </c>
      <c r="K4034" s="209" t="s">
        <v>6321</v>
      </c>
      <c r="L4034" s="209" t="s">
        <v>6321</v>
      </c>
      <c r="M4034" s="209" t="s">
        <v>6363</v>
      </c>
    </row>
    <row r="4035" spans="1:13" ht="101.25" x14ac:dyDescent="0.25">
      <c r="A4035" s="218" t="s">
        <v>31309</v>
      </c>
      <c r="B4035">
        <v>1405</v>
      </c>
      <c r="C4035" s="203" t="s">
        <v>11943</v>
      </c>
      <c r="D4035" s="205" t="s">
        <v>11944</v>
      </c>
      <c r="E4035" s="202" t="s">
        <v>11945</v>
      </c>
      <c r="F4035" s="204" t="s">
        <v>6689</v>
      </c>
      <c r="G4035" s="204" t="s">
        <v>6690</v>
      </c>
      <c r="H4035" s="204" t="s">
        <v>6691</v>
      </c>
      <c r="I4035" s="204" t="s">
        <v>6692</v>
      </c>
      <c r="J4035" s="204" t="s">
        <v>6321</v>
      </c>
      <c r="K4035" s="204" t="s">
        <v>6321</v>
      </c>
      <c r="L4035" s="204" t="s">
        <v>6321</v>
      </c>
      <c r="M4035" s="204" t="s">
        <v>6363</v>
      </c>
    </row>
    <row r="4036" spans="1:13" ht="56.25" x14ac:dyDescent="0.25">
      <c r="A4036" s="202" t="s">
        <v>11093</v>
      </c>
      <c r="B4036">
        <v>1193</v>
      </c>
      <c r="C4036" s="203" t="s">
        <v>11090</v>
      </c>
      <c r="D4036" s="205" t="s">
        <v>11091</v>
      </c>
      <c r="E4036" s="202" t="s">
        <v>11092</v>
      </c>
      <c r="F4036" s="204" t="s">
        <v>10937</v>
      </c>
      <c r="G4036" s="204" t="s">
        <v>10938</v>
      </c>
      <c r="H4036" s="204" t="s">
        <v>6522</v>
      </c>
      <c r="I4036" s="204" t="s">
        <v>10939</v>
      </c>
      <c r="J4036" s="204" t="s">
        <v>6321</v>
      </c>
      <c r="K4036" s="204" t="s">
        <v>6321</v>
      </c>
      <c r="L4036" s="204" t="s">
        <v>6321</v>
      </c>
      <c r="M4036" s="204" t="s">
        <v>6363</v>
      </c>
    </row>
    <row r="4037" spans="1:13" ht="45" x14ac:dyDescent="0.25">
      <c r="A4037" s="202"/>
      <c r="B4037">
        <v>2379</v>
      </c>
      <c r="C4037" s="203" t="s">
        <v>15615</v>
      </c>
      <c r="D4037" s="205" t="s">
        <v>15616</v>
      </c>
      <c r="E4037" s="202" t="s">
        <v>15617</v>
      </c>
      <c r="F4037" s="204" t="s">
        <v>6689</v>
      </c>
      <c r="G4037" s="204" t="s">
        <v>6690</v>
      </c>
      <c r="H4037" s="204" t="s">
        <v>6691</v>
      </c>
      <c r="I4037" s="204" t="s">
        <v>6692</v>
      </c>
      <c r="J4037" s="204" t="s">
        <v>6321</v>
      </c>
      <c r="K4037" s="204" t="s">
        <v>6321</v>
      </c>
      <c r="L4037" s="204" t="s">
        <v>6321</v>
      </c>
      <c r="M4037" s="204" t="s">
        <v>6363</v>
      </c>
    </row>
    <row r="4038" spans="1:13" ht="123.75" x14ac:dyDescent="0.25">
      <c r="A4038" s="202"/>
      <c r="B4038">
        <v>1069</v>
      </c>
      <c r="C4038" s="203" t="s">
        <v>10546</v>
      </c>
      <c r="D4038" s="205" t="s">
        <v>10547</v>
      </c>
      <c r="E4038" s="202" t="s">
        <v>10548</v>
      </c>
      <c r="F4038" s="204" t="s">
        <v>8272</v>
      </c>
      <c r="G4038" s="204" t="s">
        <v>8273</v>
      </c>
      <c r="H4038" s="204" t="s">
        <v>7039</v>
      </c>
      <c r="I4038" s="204" t="s">
        <v>8274</v>
      </c>
      <c r="J4038" s="204" t="s">
        <v>6321</v>
      </c>
      <c r="K4038" s="204" t="s">
        <v>6321</v>
      </c>
      <c r="L4038" s="204" t="s">
        <v>6321</v>
      </c>
      <c r="M4038" s="204" t="s">
        <v>6363</v>
      </c>
    </row>
    <row r="4039" spans="1:13" ht="112.5" x14ac:dyDescent="0.25">
      <c r="A4039" s="220" t="s">
        <v>31310</v>
      </c>
      <c r="B4039">
        <v>559</v>
      </c>
      <c r="C4039" s="203" t="s">
        <v>8957</v>
      </c>
      <c r="D4039" s="205" t="s">
        <v>8958</v>
      </c>
      <c r="E4039" s="202" t="s">
        <v>8959</v>
      </c>
      <c r="F4039" s="204" t="s">
        <v>8960</v>
      </c>
      <c r="G4039" s="204" t="s">
        <v>8961</v>
      </c>
      <c r="H4039" s="204" t="s">
        <v>6522</v>
      </c>
      <c r="I4039" s="204" t="s">
        <v>8962</v>
      </c>
      <c r="J4039" s="204" t="s">
        <v>6321</v>
      </c>
      <c r="K4039" s="204" t="s">
        <v>6321</v>
      </c>
      <c r="L4039" s="204" t="s">
        <v>6321</v>
      </c>
      <c r="M4039" s="204" t="s">
        <v>6429</v>
      </c>
    </row>
    <row r="4040" spans="1:13" ht="67.5" x14ac:dyDescent="0.25">
      <c r="A4040" s="206"/>
      <c r="B4040">
        <v>3500</v>
      </c>
      <c r="C4040" s="207" t="s">
        <v>19829</v>
      </c>
      <c r="D4040" s="208" t="s">
        <v>19830</v>
      </c>
      <c r="E4040" s="206" t="s">
        <v>19831</v>
      </c>
      <c r="F4040" s="209" t="s">
        <v>6484</v>
      </c>
      <c r="G4040" s="209" t="s">
        <v>6485</v>
      </c>
      <c r="H4040" s="209" t="s">
        <v>6486</v>
      </c>
      <c r="I4040" s="209" t="s">
        <v>6485</v>
      </c>
      <c r="J4040" s="209" t="s">
        <v>6321</v>
      </c>
      <c r="K4040" s="209" t="s">
        <v>6321</v>
      </c>
      <c r="L4040" s="209" t="s">
        <v>6321</v>
      </c>
      <c r="M4040" s="209" t="s">
        <v>6363</v>
      </c>
    </row>
    <row r="4041" spans="1:13" ht="101.25" x14ac:dyDescent="0.25">
      <c r="A4041" s="227" t="s">
        <v>31311</v>
      </c>
      <c r="B4041">
        <v>2482</v>
      </c>
      <c r="C4041" s="207" t="s">
        <v>16021</v>
      </c>
      <c r="D4041" s="208" t="s">
        <v>16022</v>
      </c>
      <c r="E4041" s="206" t="s">
        <v>16023</v>
      </c>
      <c r="F4041" s="209" t="s">
        <v>8858</v>
      </c>
      <c r="G4041" s="209" t="s">
        <v>8859</v>
      </c>
      <c r="H4041" s="209" t="s">
        <v>6439</v>
      </c>
      <c r="I4041" s="209" t="s">
        <v>8859</v>
      </c>
      <c r="J4041" s="209" t="s">
        <v>6321</v>
      </c>
      <c r="K4041" s="209" t="s">
        <v>6321</v>
      </c>
      <c r="L4041" s="209" t="s">
        <v>6321</v>
      </c>
      <c r="M4041" s="209" t="s">
        <v>6363</v>
      </c>
    </row>
    <row r="4042" spans="1:13" ht="67.5" x14ac:dyDescent="0.25">
      <c r="A4042" s="206"/>
      <c r="B4042">
        <v>2380</v>
      </c>
      <c r="C4042" s="207" t="s">
        <v>15618</v>
      </c>
      <c r="D4042" s="208" t="s">
        <v>15619</v>
      </c>
      <c r="E4042" s="206" t="s">
        <v>15620</v>
      </c>
      <c r="F4042" s="209" t="s">
        <v>6478</v>
      </c>
      <c r="G4042" s="209" t="s">
        <v>6479</v>
      </c>
      <c r="H4042" s="209" t="s">
        <v>6480</v>
      </c>
      <c r="I4042" s="209" t="s">
        <v>6479</v>
      </c>
      <c r="J4042" s="209" t="s">
        <v>6321</v>
      </c>
      <c r="K4042" s="209" t="s">
        <v>6321</v>
      </c>
      <c r="L4042" s="209" t="s">
        <v>6321</v>
      </c>
      <c r="M4042" s="209" t="s">
        <v>6363</v>
      </c>
    </row>
    <row r="4043" spans="1:13" ht="78.75" x14ac:dyDescent="0.25">
      <c r="A4043" s="202"/>
      <c r="B4043">
        <v>2381</v>
      </c>
      <c r="C4043" s="203" t="s">
        <v>15621</v>
      </c>
      <c r="D4043" s="205" t="s">
        <v>15622</v>
      </c>
      <c r="E4043" s="202" t="s">
        <v>15623</v>
      </c>
      <c r="F4043" s="204" t="s">
        <v>15624</v>
      </c>
      <c r="G4043" s="204" t="s">
        <v>15625</v>
      </c>
      <c r="H4043" s="204" t="s">
        <v>6998</v>
      </c>
      <c r="I4043" s="204" t="s">
        <v>15625</v>
      </c>
      <c r="J4043" s="204" t="s">
        <v>6321</v>
      </c>
      <c r="K4043" s="204" t="s">
        <v>6321</v>
      </c>
      <c r="L4043" s="204" t="s">
        <v>6321</v>
      </c>
      <c r="M4043" s="204" t="s">
        <v>6363</v>
      </c>
    </row>
    <row r="4044" spans="1:13" ht="191.25" x14ac:dyDescent="0.25">
      <c r="A4044" s="202"/>
      <c r="B4044">
        <v>2295</v>
      </c>
      <c r="C4044" s="203" t="s">
        <v>15275</v>
      </c>
      <c r="D4044" s="205" t="s">
        <v>15276</v>
      </c>
      <c r="E4044" s="202" t="s">
        <v>15277</v>
      </c>
      <c r="F4044" s="204" t="s">
        <v>8513</v>
      </c>
      <c r="G4044" s="204" t="s">
        <v>8514</v>
      </c>
      <c r="H4044" s="204" t="s">
        <v>7494</v>
      </c>
      <c r="I4044" s="204" t="s">
        <v>8514</v>
      </c>
      <c r="J4044" s="204" t="s">
        <v>6321</v>
      </c>
      <c r="K4044" s="204" t="s">
        <v>6321</v>
      </c>
      <c r="L4044" s="204" t="s">
        <v>6321</v>
      </c>
      <c r="M4044" s="204" t="s">
        <v>6363</v>
      </c>
    </row>
    <row r="4045" spans="1:13" ht="56.25" x14ac:dyDescent="0.25">
      <c r="A4045" s="202"/>
      <c r="B4045">
        <v>132</v>
      </c>
      <c r="C4045" s="203" t="s">
        <v>6972</v>
      </c>
      <c r="D4045" s="205" t="s">
        <v>6973</v>
      </c>
      <c r="E4045" s="202" t="s">
        <v>6974</v>
      </c>
      <c r="F4045" s="204" t="s">
        <v>6625</v>
      </c>
      <c r="G4045" s="204" t="s">
        <v>6626</v>
      </c>
      <c r="H4045" s="204" t="s">
        <v>6439</v>
      </c>
      <c r="I4045" s="204" t="s">
        <v>6627</v>
      </c>
      <c r="J4045" s="204" t="s">
        <v>6321</v>
      </c>
      <c r="K4045" s="204" t="s">
        <v>6321</v>
      </c>
      <c r="L4045" s="204" t="s">
        <v>6321</v>
      </c>
      <c r="M4045" s="204" t="s">
        <v>6363</v>
      </c>
    </row>
    <row r="4046" spans="1:13" ht="67.5" x14ac:dyDescent="0.25">
      <c r="A4046" s="206" t="s">
        <v>15350</v>
      </c>
      <c r="B4046">
        <v>2314</v>
      </c>
      <c r="C4046" s="207" t="s">
        <v>15347</v>
      </c>
      <c r="D4046" s="208" t="s">
        <v>15348</v>
      </c>
      <c r="E4046" s="206" t="s">
        <v>15349</v>
      </c>
      <c r="F4046" s="209" t="s">
        <v>14210</v>
      </c>
      <c r="G4046" s="209" t="s">
        <v>14211</v>
      </c>
      <c r="H4046" s="209" t="s">
        <v>6480</v>
      </c>
      <c r="I4046" s="209" t="s">
        <v>14211</v>
      </c>
      <c r="J4046" s="209" t="s">
        <v>6321</v>
      </c>
      <c r="K4046" s="209" t="s">
        <v>6321</v>
      </c>
      <c r="L4046" s="209" t="s">
        <v>6321</v>
      </c>
      <c r="M4046" s="209" t="s">
        <v>6363</v>
      </c>
    </row>
    <row r="4047" spans="1:13" ht="45" x14ac:dyDescent="0.25">
      <c r="A4047" s="202" t="s">
        <v>13253</v>
      </c>
      <c r="B4047">
        <v>1742</v>
      </c>
      <c r="C4047" s="203" t="s">
        <v>13250</v>
      </c>
      <c r="D4047" s="205" t="s">
        <v>13251</v>
      </c>
      <c r="E4047" s="202" t="s">
        <v>13252</v>
      </c>
      <c r="F4047" s="204" t="s">
        <v>13254</v>
      </c>
      <c r="G4047" s="204" t="s">
        <v>13255</v>
      </c>
      <c r="H4047" s="204" t="s">
        <v>7589</v>
      </c>
      <c r="I4047" s="204" t="s">
        <v>13255</v>
      </c>
      <c r="J4047" s="204" t="s">
        <v>6321</v>
      </c>
      <c r="K4047" s="204" t="s">
        <v>6321</v>
      </c>
      <c r="L4047" s="204" t="s">
        <v>6321</v>
      </c>
      <c r="M4047" s="204" t="s">
        <v>6363</v>
      </c>
    </row>
    <row r="4048" spans="1:13" ht="33.75" x14ac:dyDescent="0.25">
      <c r="A4048" s="206" t="s">
        <v>15364</v>
      </c>
      <c r="B4048">
        <v>2318</v>
      </c>
      <c r="C4048" s="207" t="s">
        <v>15361</v>
      </c>
      <c r="D4048" s="208" t="s">
        <v>15362</v>
      </c>
      <c r="E4048" s="206" t="s">
        <v>15363</v>
      </c>
      <c r="F4048" s="209" t="s">
        <v>6471</v>
      </c>
      <c r="G4048" s="209" t="s">
        <v>6472</v>
      </c>
      <c r="H4048" s="209" t="s">
        <v>6473</v>
      </c>
      <c r="I4048" s="209" t="s">
        <v>6472</v>
      </c>
      <c r="J4048" s="209" t="s">
        <v>6321</v>
      </c>
      <c r="K4048" s="209" t="s">
        <v>6321</v>
      </c>
      <c r="L4048" s="209" t="s">
        <v>6321</v>
      </c>
      <c r="M4048" s="209" t="s">
        <v>6363</v>
      </c>
    </row>
    <row r="4049" spans="1:13" ht="101.25" x14ac:dyDescent="0.25">
      <c r="A4049" s="202" t="s">
        <v>15385</v>
      </c>
      <c r="B4049">
        <v>2323</v>
      </c>
      <c r="C4049" s="203" t="s">
        <v>15382</v>
      </c>
      <c r="D4049" s="205" t="s">
        <v>15383</v>
      </c>
      <c r="E4049" s="202" t="s">
        <v>15384</v>
      </c>
      <c r="F4049" s="204" t="s">
        <v>15386</v>
      </c>
      <c r="G4049" s="204" t="s">
        <v>15387</v>
      </c>
      <c r="H4049" s="204" t="s">
        <v>6578</v>
      </c>
      <c r="I4049" s="204" t="s">
        <v>15388</v>
      </c>
      <c r="J4049" s="204" t="s">
        <v>6321</v>
      </c>
      <c r="K4049" s="204" t="s">
        <v>6321</v>
      </c>
      <c r="L4049" s="204" t="s">
        <v>6321</v>
      </c>
      <c r="M4049" s="204" t="s">
        <v>6363</v>
      </c>
    </row>
    <row r="4050" spans="1:13" ht="33.75" x14ac:dyDescent="0.25">
      <c r="A4050" s="206" t="s">
        <v>16265</v>
      </c>
      <c r="B4050">
        <v>2571</v>
      </c>
      <c r="C4050" s="207" t="s">
        <v>16262</v>
      </c>
      <c r="D4050" s="208" t="s">
        <v>16263</v>
      </c>
      <c r="E4050" s="206" t="s">
        <v>16264</v>
      </c>
      <c r="F4050" s="209" t="s">
        <v>8720</v>
      </c>
      <c r="G4050" s="209" t="s">
        <v>8721</v>
      </c>
      <c r="H4050" s="209" t="s">
        <v>6886</v>
      </c>
      <c r="I4050" s="209" t="s">
        <v>8721</v>
      </c>
      <c r="J4050" s="209" t="s">
        <v>6321</v>
      </c>
      <c r="K4050" s="209" t="s">
        <v>6321</v>
      </c>
      <c r="L4050" s="209" t="s">
        <v>6321</v>
      </c>
      <c r="M4050" s="209" t="s">
        <v>6363</v>
      </c>
    </row>
    <row r="4051" spans="1:13" ht="78.75" x14ac:dyDescent="0.25">
      <c r="A4051" s="202" t="s">
        <v>19771</v>
      </c>
      <c r="B4051">
        <v>3487</v>
      </c>
      <c r="C4051" s="203" t="s">
        <v>19768</v>
      </c>
      <c r="D4051" s="205" t="s">
        <v>19769</v>
      </c>
      <c r="E4051" s="202" t="s">
        <v>19770</v>
      </c>
      <c r="F4051" s="204" t="s">
        <v>6884</v>
      </c>
      <c r="G4051" s="204" t="s">
        <v>6885</v>
      </c>
      <c r="H4051" s="204" t="s">
        <v>6886</v>
      </c>
      <c r="I4051" s="204" t="s">
        <v>6885</v>
      </c>
      <c r="J4051" s="204" t="s">
        <v>6321</v>
      </c>
      <c r="K4051" s="204" t="s">
        <v>6321</v>
      </c>
      <c r="L4051" s="204" t="s">
        <v>6321</v>
      </c>
      <c r="M4051" s="204" t="s">
        <v>6363</v>
      </c>
    </row>
    <row r="4052" spans="1:13" ht="33.75" x14ac:dyDescent="0.25">
      <c r="A4052" s="202" t="s">
        <v>13141</v>
      </c>
      <c r="B4052">
        <v>1718</v>
      </c>
      <c r="C4052" s="203" t="s">
        <v>13138</v>
      </c>
      <c r="D4052" s="205" t="s">
        <v>13139</v>
      </c>
      <c r="E4052" s="202" t="s">
        <v>13140</v>
      </c>
      <c r="F4052" s="204" t="s">
        <v>8465</v>
      </c>
      <c r="G4052" s="204" t="s">
        <v>8466</v>
      </c>
      <c r="H4052" s="204" t="s">
        <v>6473</v>
      </c>
      <c r="I4052" s="204" t="s">
        <v>8466</v>
      </c>
      <c r="J4052" s="204" t="s">
        <v>6321</v>
      </c>
      <c r="K4052" s="204" t="s">
        <v>6321</v>
      </c>
      <c r="L4052" s="204" t="s">
        <v>6321</v>
      </c>
      <c r="M4052" s="204" t="s">
        <v>6363</v>
      </c>
    </row>
    <row r="4053" spans="1:13" ht="22.5" x14ac:dyDescent="0.25">
      <c r="A4053" s="206" t="s">
        <v>16367</v>
      </c>
      <c r="B4053">
        <v>2597</v>
      </c>
      <c r="C4053" s="207" t="s">
        <v>16364</v>
      </c>
      <c r="D4053" s="208" t="s">
        <v>16365</v>
      </c>
      <c r="E4053" s="206" t="s">
        <v>16366</v>
      </c>
      <c r="F4053" s="209" t="s">
        <v>7010</v>
      </c>
      <c r="G4053" s="209" t="s">
        <v>7011</v>
      </c>
      <c r="H4053" s="209" t="s">
        <v>7012</v>
      </c>
      <c r="I4053" s="209" t="s">
        <v>7011</v>
      </c>
      <c r="J4053" s="209" t="s">
        <v>6321</v>
      </c>
      <c r="K4053" s="209" t="s">
        <v>6321</v>
      </c>
      <c r="L4053" s="209" t="s">
        <v>6321</v>
      </c>
      <c r="M4053" s="209" t="s">
        <v>6363</v>
      </c>
    </row>
    <row r="4054" spans="1:13" ht="56.25" x14ac:dyDescent="0.25">
      <c r="A4054" s="202" t="s">
        <v>19700</v>
      </c>
      <c r="B4054">
        <v>3469</v>
      </c>
      <c r="C4054" s="203" t="s">
        <v>19697</v>
      </c>
      <c r="D4054" s="205" t="s">
        <v>19698</v>
      </c>
      <c r="E4054" s="202" t="s">
        <v>19699</v>
      </c>
      <c r="F4054" s="204" t="s">
        <v>7010</v>
      </c>
      <c r="G4054" s="204" t="s">
        <v>7011</v>
      </c>
      <c r="H4054" s="204" t="s">
        <v>7012</v>
      </c>
      <c r="I4054" s="204" t="s">
        <v>7011</v>
      </c>
      <c r="J4054" s="204" t="s">
        <v>6321</v>
      </c>
      <c r="K4054" s="204" t="s">
        <v>6321</v>
      </c>
      <c r="L4054" s="204" t="s">
        <v>6321</v>
      </c>
      <c r="M4054" s="204" t="s">
        <v>6363</v>
      </c>
    </row>
    <row r="4055" spans="1:13" ht="78.75" x14ac:dyDescent="0.25">
      <c r="A4055" s="202" t="s">
        <v>18457</v>
      </c>
      <c r="B4055">
        <v>3162</v>
      </c>
      <c r="C4055" s="203" t="s">
        <v>18454</v>
      </c>
      <c r="D4055" s="205" t="s">
        <v>18455</v>
      </c>
      <c r="E4055" s="202" t="s">
        <v>18456</v>
      </c>
      <c r="F4055" s="204" t="s">
        <v>8356</v>
      </c>
      <c r="G4055" s="204" t="s">
        <v>8357</v>
      </c>
      <c r="H4055" s="204" t="s">
        <v>7039</v>
      </c>
      <c r="I4055" s="204" t="s">
        <v>8358</v>
      </c>
      <c r="J4055" s="204" t="s">
        <v>6321</v>
      </c>
      <c r="K4055" s="204" t="s">
        <v>6321</v>
      </c>
      <c r="L4055" s="204" t="s">
        <v>6321</v>
      </c>
      <c r="M4055" s="204" t="s">
        <v>6363</v>
      </c>
    </row>
    <row r="4056" spans="1:13" ht="78.75" x14ac:dyDescent="0.25">
      <c r="A4056" s="206"/>
      <c r="B4056">
        <v>642</v>
      </c>
      <c r="C4056" s="207" t="s">
        <v>9329</v>
      </c>
      <c r="D4056" s="208" t="s">
        <v>9330</v>
      </c>
      <c r="E4056" s="206" t="s">
        <v>9331</v>
      </c>
      <c r="F4056" s="209" t="s">
        <v>6471</v>
      </c>
      <c r="G4056" s="209" t="s">
        <v>6472</v>
      </c>
      <c r="H4056" s="209" t="s">
        <v>6473</v>
      </c>
      <c r="I4056" s="209" t="s">
        <v>6472</v>
      </c>
      <c r="J4056" s="209" t="s">
        <v>6321</v>
      </c>
      <c r="K4056" s="209" t="s">
        <v>6321</v>
      </c>
      <c r="L4056" s="209" t="s">
        <v>6321</v>
      </c>
      <c r="M4056" s="209" t="s">
        <v>6363</v>
      </c>
    </row>
    <row r="4057" spans="1:13" ht="67.5" x14ac:dyDescent="0.25">
      <c r="A4057" s="202" t="s">
        <v>19816</v>
      </c>
      <c r="B4057">
        <v>3497</v>
      </c>
      <c r="C4057" s="203" t="s">
        <v>19813</v>
      </c>
      <c r="D4057" s="205" t="s">
        <v>19814</v>
      </c>
      <c r="E4057" s="202" t="s">
        <v>19815</v>
      </c>
      <c r="F4057" s="204" t="s">
        <v>6576</v>
      </c>
      <c r="G4057" s="204" t="s">
        <v>6577</v>
      </c>
      <c r="H4057" s="204" t="s">
        <v>6578</v>
      </c>
      <c r="I4057" s="204" t="s">
        <v>19817</v>
      </c>
      <c r="J4057" s="204" t="s">
        <v>6321</v>
      </c>
      <c r="K4057" s="204" t="s">
        <v>6321</v>
      </c>
      <c r="L4057" s="204" t="s">
        <v>6321</v>
      </c>
      <c r="M4057" s="204" t="s">
        <v>6363</v>
      </c>
    </row>
    <row r="4058" spans="1:13" ht="22.5" x14ac:dyDescent="0.25">
      <c r="A4058" s="206" t="s">
        <v>19704</v>
      </c>
      <c r="B4058">
        <v>3470</v>
      </c>
      <c r="C4058" s="207" t="s">
        <v>19701</v>
      </c>
      <c r="D4058" s="208" t="s">
        <v>19702</v>
      </c>
      <c r="E4058" s="206" t="s">
        <v>19703</v>
      </c>
      <c r="F4058" s="209" t="s">
        <v>7010</v>
      </c>
      <c r="G4058" s="209" t="s">
        <v>7011</v>
      </c>
      <c r="H4058" s="209" t="s">
        <v>7012</v>
      </c>
      <c r="I4058" s="209" t="s">
        <v>7011</v>
      </c>
      <c r="J4058" s="209" t="s">
        <v>6321</v>
      </c>
      <c r="K4058" s="209" t="s">
        <v>6321</v>
      </c>
      <c r="L4058" s="209" t="s">
        <v>6321</v>
      </c>
      <c r="M4058" s="209" t="s">
        <v>6363</v>
      </c>
    </row>
    <row r="4059" spans="1:13" ht="56.25" x14ac:dyDescent="0.25">
      <c r="A4059" s="202" t="s">
        <v>16371</v>
      </c>
      <c r="B4059">
        <v>2598</v>
      </c>
      <c r="C4059" s="203" t="s">
        <v>16368</v>
      </c>
      <c r="D4059" s="205" t="s">
        <v>16369</v>
      </c>
      <c r="E4059" s="202" t="s">
        <v>16370</v>
      </c>
      <c r="F4059" s="204" t="s">
        <v>16372</v>
      </c>
      <c r="G4059" s="204" t="s">
        <v>16373</v>
      </c>
      <c r="H4059" s="204" t="s">
        <v>6522</v>
      </c>
      <c r="I4059" s="204" t="s">
        <v>16373</v>
      </c>
      <c r="J4059" s="204" t="s">
        <v>6321</v>
      </c>
      <c r="K4059" s="204" t="s">
        <v>6321</v>
      </c>
      <c r="L4059" s="204" t="s">
        <v>6321</v>
      </c>
      <c r="M4059" s="204" t="s">
        <v>6363</v>
      </c>
    </row>
    <row r="4060" spans="1:13" ht="56.25" x14ac:dyDescent="0.25">
      <c r="A4060" s="202" t="s">
        <v>18563</v>
      </c>
      <c r="B4060">
        <v>3189</v>
      </c>
      <c r="C4060" s="203" t="s">
        <v>18560</v>
      </c>
      <c r="D4060" s="205" t="s">
        <v>18561</v>
      </c>
      <c r="E4060" s="202" t="s">
        <v>18562</v>
      </c>
      <c r="F4060" s="204" t="s">
        <v>7612</v>
      </c>
      <c r="G4060" s="204" t="s">
        <v>7613</v>
      </c>
      <c r="H4060" s="204" t="s">
        <v>6473</v>
      </c>
      <c r="I4060" s="204" t="s">
        <v>7613</v>
      </c>
      <c r="J4060" s="204" t="s">
        <v>6321</v>
      </c>
      <c r="K4060" s="204" t="s">
        <v>6321</v>
      </c>
      <c r="L4060" s="204" t="s">
        <v>6321</v>
      </c>
      <c r="M4060" s="204" t="s">
        <v>6363</v>
      </c>
    </row>
    <row r="4061" spans="1:13" ht="112.5" x14ac:dyDescent="0.25">
      <c r="A4061" s="206" t="s">
        <v>15480</v>
      </c>
      <c r="B4061">
        <v>2346</v>
      </c>
      <c r="C4061" s="207" t="s">
        <v>15477</v>
      </c>
      <c r="D4061" s="208" t="s">
        <v>15478</v>
      </c>
      <c r="E4061" s="206" t="s">
        <v>15479</v>
      </c>
      <c r="F4061" s="209" t="s">
        <v>15386</v>
      </c>
      <c r="G4061" s="209" t="s">
        <v>15387</v>
      </c>
      <c r="H4061" s="209" t="s">
        <v>6578</v>
      </c>
      <c r="I4061" s="209" t="s">
        <v>15388</v>
      </c>
      <c r="J4061" s="209" t="s">
        <v>6321</v>
      </c>
      <c r="K4061" s="209" t="s">
        <v>6321</v>
      </c>
      <c r="L4061" s="209" t="s">
        <v>6321</v>
      </c>
      <c r="M4061" s="209" t="s">
        <v>6363</v>
      </c>
    </row>
    <row r="4062" spans="1:13" ht="67.5" x14ac:dyDescent="0.25">
      <c r="A4062" s="202" t="s">
        <v>15484</v>
      </c>
      <c r="B4062">
        <v>2347</v>
      </c>
      <c r="C4062" s="203" t="s">
        <v>15481</v>
      </c>
      <c r="D4062" s="205" t="s">
        <v>15482</v>
      </c>
      <c r="E4062" s="202" t="s">
        <v>15483</v>
      </c>
      <c r="F4062" s="204" t="s">
        <v>8320</v>
      </c>
      <c r="G4062" s="204" t="s">
        <v>8321</v>
      </c>
      <c r="H4062" s="204" t="s">
        <v>6486</v>
      </c>
      <c r="I4062" s="204" t="s">
        <v>8321</v>
      </c>
      <c r="J4062" s="204" t="s">
        <v>6321</v>
      </c>
      <c r="K4062" s="204" t="s">
        <v>6321</v>
      </c>
      <c r="L4062" s="204" t="s">
        <v>6321</v>
      </c>
      <c r="M4062" s="204" t="s">
        <v>6363</v>
      </c>
    </row>
    <row r="4063" spans="1:13" ht="78.75" x14ac:dyDescent="0.25">
      <c r="A4063" s="202" t="s">
        <v>17361</v>
      </c>
      <c r="B4063">
        <v>2856</v>
      </c>
      <c r="C4063" s="203" t="s">
        <v>17358</v>
      </c>
      <c r="D4063" s="205" t="s">
        <v>17359</v>
      </c>
      <c r="E4063" s="202" t="s">
        <v>17360</v>
      </c>
      <c r="F4063" s="204" t="s">
        <v>7010</v>
      </c>
      <c r="G4063" s="204" t="s">
        <v>7011</v>
      </c>
      <c r="H4063" s="204" t="s">
        <v>7012</v>
      </c>
      <c r="I4063" s="204" t="s">
        <v>7011</v>
      </c>
      <c r="J4063" s="204" t="s">
        <v>6321</v>
      </c>
      <c r="K4063" s="204" t="s">
        <v>6321</v>
      </c>
      <c r="L4063" s="204" t="s">
        <v>6321</v>
      </c>
      <c r="M4063" s="204" t="s">
        <v>6363</v>
      </c>
    </row>
    <row r="4064" spans="1:13" ht="67.5" x14ac:dyDescent="0.25">
      <c r="A4064" s="202"/>
      <c r="B4064">
        <v>1420</v>
      </c>
      <c r="C4064" s="203" t="s">
        <v>12005</v>
      </c>
      <c r="D4064" s="205" t="s">
        <v>12006</v>
      </c>
      <c r="E4064" s="202" t="s">
        <v>12007</v>
      </c>
      <c r="F4064" s="204" t="s">
        <v>7438</v>
      </c>
      <c r="G4064" s="204" t="s">
        <v>7439</v>
      </c>
      <c r="H4064" s="204" t="s">
        <v>6473</v>
      </c>
      <c r="I4064" s="204" t="s">
        <v>7439</v>
      </c>
      <c r="J4064" s="204" t="s">
        <v>6321</v>
      </c>
      <c r="K4064" s="204" t="s">
        <v>6321</v>
      </c>
      <c r="L4064" s="204" t="s">
        <v>6321</v>
      </c>
      <c r="M4064" s="204" t="s">
        <v>6363</v>
      </c>
    </row>
    <row r="4065" spans="1:13" ht="67.5" x14ac:dyDescent="0.25">
      <c r="A4065" s="206" t="s">
        <v>19812</v>
      </c>
      <c r="B4065">
        <v>3496</v>
      </c>
      <c r="C4065" s="207" t="s">
        <v>19809</v>
      </c>
      <c r="D4065" s="208" t="s">
        <v>19810</v>
      </c>
      <c r="E4065" s="206" t="s">
        <v>19811</v>
      </c>
      <c r="F4065" s="209" t="s">
        <v>7010</v>
      </c>
      <c r="G4065" s="209" t="s">
        <v>7011</v>
      </c>
      <c r="H4065" s="209" t="s">
        <v>7012</v>
      </c>
      <c r="I4065" s="209" t="s">
        <v>7011</v>
      </c>
      <c r="J4065" s="209" t="s">
        <v>6321</v>
      </c>
      <c r="K4065" s="209" t="s">
        <v>6321</v>
      </c>
      <c r="L4065" s="209" t="s">
        <v>6321</v>
      </c>
      <c r="M4065" s="209" t="s">
        <v>6363</v>
      </c>
    </row>
    <row r="4066" spans="1:13" ht="33.75" x14ac:dyDescent="0.25">
      <c r="A4066" s="206" t="s">
        <v>15637</v>
      </c>
      <c r="B4066">
        <v>2384</v>
      </c>
      <c r="C4066" s="207" t="s">
        <v>15634</v>
      </c>
      <c r="D4066" s="208" t="s">
        <v>15635</v>
      </c>
      <c r="E4066" s="206" t="s">
        <v>15636</v>
      </c>
      <c r="F4066" s="209" t="s">
        <v>6884</v>
      </c>
      <c r="G4066" s="209" t="s">
        <v>6885</v>
      </c>
      <c r="H4066" s="209" t="s">
        <v>6886</v>
      </c>
      <c r="I4066" s="209" t="s">
        <v>6885</v>
      </c>
      <c r="J4066" s="209" t="s">
        <v>6321</v>
      </c>
      <c r="K4066" s="209" t="s">
        <v>6321</v>
      </c>
      <c r="L4066" s="209" t="s">
        <v>6321</v>
      </c>
      <c r="M4066" s="209" t="s">
        <v>6363</v>
      </c>
    </row>
    <row r="4067" spans="1:13" ht="191.25" x14ac:dyDescent="0.25">
      <c r="A4067" s="202"/>
      <c r="B4067">
        <v>2385</v>
      </c>
      <c r="C4067" s="203" t="s">
        <v>15638</v>
      </c>
      <c r="D4067" s="205" t="s">
        <v>15639</v>
      </c>
      <c r="E4067" s="202" t="s">
        <v>15640</v>
      </c>
      <c r="F4067" s="204" t="s">
        <v>8320</v>
      </c>
      <c r="G4067" s="204" t="s">
        <v>8321</v>
      </c>
      <c r="H4067" s="204" t="s">
        <v>6486</v>
      </c>
      <c r="I4067" s="204" t="s">
        <v>8321</v>
      </c>
      <c r="J4067" s="204" t="s">
        <v>6321</v>
      </c>
      <c r="K4067" s="204" t="s">
        <v>6321</v>
      </c>
      <c r="L4067" s="204" t="s">
        <v>6321</v>
      </c>
      <c r="M4067" s="204" t="s">
        <v>6363</v>
      </c>
    </row>
    <row r="4068" spans="1:13" ht="56.25" x14ac:dyDescent="0.25">
      <c r="A4068" s="206" t="s">
        <v>15644</v>
      </c>
      <c r="B4068">
        <v>2386</v>
      </c>
      <c r="C4068" s="207" t="s">
        <v>15641</v>
      </c>
      <c r="D4068" s="208" t="s">
        <v>15642</v>
      </c>
      <c r="E4068" s="206" t="s">
        <v>15643</v>
      </c>
      <c r="F4068" s="209" t="s">
        <v>8434</v>
      </c>
      <c r="G4068" s="209" t="s">
        <v>8435</v>
      </c>
      <c r="H4068" s="209" t="s">
        <v>6480</v>
      </c>
      <c r="I4068" s="209" t="s">
        <v>8435</v>
      </c>
      <c r="J4068" s="209" t="s">
        <v>6321</v>
      </c>
      <c r="K4068" s="209" t="s">
        <v>6321</v>
      </c>
      <c r="L4068" s="209" t="s">
        <v>6321</v>
      </c>
      <c r="M4068" s="209" t="s">
        <v>6363</v>
      </c>
    </row>
    <row r="4069" spans="1:13" ht="67.5" x14ac:dyDescent="0.25">
      <c r="A4069" s="206" t="s">
        <v>5504</v>
      </c>
      <c r="B4069">
        <v>1058</v>
      </c>
      <c r="C4069" s="207" t="s">
        <v>10498</v>
      </c>
      <c r="D4069" s="208" t="s">
        <v>10499</v>
      </c>
      <c r="E4069" s="206" t="s">
        <v>5747</v>
      </c>
      <c r="F4069" s="209" t="s">
        <v>9682</v>
      </c>
      <c r="G4069" s="209" t="s">
        <v>9683</v>
      </c>
      <c r="H4069" s="209" t="s">
        <v>6375</v>
      </c>
      <c r="I4069" s="209" t="s">
        <v>9684</v>
      </c>
      <c r="J4069" s="209" t="s">
        <v>6321</v>
      </c>
      <c r="K4069" s="209" t="s">
        <v>6321</v>
      </c>
      <c r="L4069" s="209" t="s">
        <v>6321</v>
      </c>
      <c r="M4069" s="209" t="s">
        <v>831</v>
      </c>
    </row>
    <row r="4070" spans="1:13" ht="101.25" x14ac:dyDescent="0.25">
      <c r="A4070" s="202" t="s">
        <v>15648</v>
      </c>
      <c r="B4070">
        <v>2387</v>
      </c>
      <c r="C4070" s="203" t="s">
        <v>15645</v>
      </c>
      <c r="D4070" s="205" t="s">
        <v>15646</v>
      </c>
      <c r="E4070" s="202" t="s">
        <v>15647</v>
      </c>
      <c r="F4070" s="204" t="s">
        <v>8434</v>
      </c>
      <c r="G4070" s="204" t="s">
        <v>8435</v>
      </c>
      <c r="H4070" s="204" t="s">
        <v>6480</v>
      </c>
      <c r="I4070" s="204" t="s">
        <v>8435</v>
      </c>
      <c r="J4070" s="204" t="s">
        <v>6321</v>
      </c>
      <c r="K4070" s="204" t="s">
        <v>6321</v>
      </c>
      <c r="L4070" s="204" t="s">
        <v>6321</v>
      </c>
      <c r="M4070" s="204" t="s">
        <v>6363</v>
      </c>
    </row>
    <row r="4071" spans="1:13" ht="45" x14ac:dyDescent="0.25">
      <c r="A4071" s="206" t="s">
        <v>19796</v>
      </c>
      <c r="B4071">
        <v>3492</v>
      </c>
      <c r="C4071" s="207" t="s">
        <v>19793</v>
      </c>
      <c r="D4071" s="208" t="s">
        <v>19794</v>
      </c>
      <c r="E4071" s="206" t="s">
        <v>19795</v>
      </c>
      <c r="F4071" s="209" t="s">
        <v>6996</v>
      </c>
      <c r="G4071" s="209" t="s">
        <v>6997</v>
      </c>
      <c r="H4071" s="209" t="s">
        <v>6998</v>
      </c>
      <c r="I4071" s="209" t="s">
        <v>6997</v>
      </c>
      <c r="J4071" s="209" t="s">
        <v>6321</v>
      </c>
      <c r="K4071" s="209" t="s">
        <v>6321</v>
      </c>
      <c r="L4071" s="209" t="s">
        <v>6321</v>
      </c>
      <c r="M4071" s="209" t="s">
        <v>6363</v>
      </c>
    </row>
    <row r="4072" spans="1:13" ht="112.5" x14ac:dyDescent="0.25">
      <c r="A4072" s="202" t="s">
        <v>19755</v>
      </c>
      <c r="B4072">
        <v>3483</v>
      </c>
      <c r="C4072" s="203" t="s">
        <v>19752</v>
      </c>
      <c r="D4072" s="205" t="s">
        <v>19753</v>
      </c>
      <c r="E4072" s="202" t="s">
        <v>19754</v>
      </c>
      <c r="F4072" s="204" t="s">
        <v>9843</v>
      </c>
      <c r="G4072" s="204" t="s">
        <v>9844</v>
      </c>
      <c r="H4072" s="204" t="s">
        <v>6886</v>
      </c>
      <c r="I4072" s="204" t="s">
        <v>9844</v>
      </c>
      <c r="J4072" s="204" t="s">
        <v>6321</v>
      </c>
      <c r="K4072" s="204" t="s">
        <v>6321</v>
      </c>
      <c r="L4072" s="204" t="s">
        <v>6321</v>
      </c>
      <c r="M4072" s="204" t="s">
        <v>6363</v>
      </c>
    </row>
    <row r="4073" spans="1:13" ht="123.75" x14ac:dyDescent="0.25">
      <c r="A4073" s="206"/>
      <c r="B4073">
        <v>2324</v>
      </c>
      <c r="C4073" s="207" t="s">
        <v>15389</v>
      </c>
      <c r="D4073" s="208" t="s">
        <v>15390</v>
      </c>
      <c r="E4073" s="206" t="s">
        <v>15391</v>
      </c>
      <c r="F4073" s="209" t="s">
        <v>7174</v>
      </c>
      <c r="G4073" s="209" t="s">
        <v>7175</v>
      </c>
      <c r="H4073" s="209" t="s">
        <v>6480</v>
      </c>
      <c r="I4073" s="209" t="s">
        <v>7175</v>
      </c>
      <c r="J4073" s="209" t="s">
        <v>6321</v>
      </c>
      <c r="K4073" s="209" t="s">
        <v>6321</v>
      </c>
      <c r="L4073" s="209" t="s">
        <v>6321</v>
      </c>
      <c r="M4073" s="209" t="s">
        <v>6363</v>
      </c>
    </row>
    <row r="4074" spans="1:13" ht="33.75" x14ac:dyDescent="0.25">
      <c r="A4074" s="206" t="s">
        <v>13145</v>
      </c>
      <c r="B4074">
        <v>1719</v>
      </c>
      <c r="C4074" s="207" t="s">
        <v>13142</v>
      </c>
      <c r="D4074" s="208" t="s">
        <v>13143</v>
      </c>
      <c r="E4074" s="206" t="s">
        <v>13144</v>
      </c>
      <c r="F4074" s="209" t="s">
        <v>6667</v>
      </c>
      <c r="G4074" s="209" t="s">
        <v>6668</v>
      </c>
      <c r="H4074" s="209" t="s">
        <v>6536</v>
      </c>
      <c r="I4074" s="209" t="s">
        <v>6668</v>
      </c>
      <c r="J4074" s="209" t="s">
        <v>6321</v>
      </c>
      <c r="K4074" s="209" t="s">
        <v>6321</v>
      </c>
      <c r="L4074" s="209" t="s">
        <v>6321</v>
      </c>
      <c r="M4074" s="209" t="s">
        <v>6363</v>
      </c>
    </row>
    <row r="4075" spans="1:13" ht="56.25" x14ac:dyDescent="0.25">
      <c r="A4075" s="202" t="s">
        <v>20917</v>
      </c>
      <c r="B4075">
        <v>3795</v>
      </c>
      <c r="C4075" s="203" t="s">
        <v>20914</v>
      </c>
      <c r="D4075" s="205" t="s">
        <v>20915</v>
      </c>
      <c r="E4075" s="202" t="s">
        <v>20916</v>
      </c>
      <c r="F4075" s="204" t="s">
        <v>9583</v>
      </c>
      <c r="G4075" s="204" t="s">
        <v>9584</v>
      </c>
      <c r="H4075" s="204" t="s">
        <v>6578</v>
      </c>
      <c r="I4075" s="204" t="s">
        <v>9585</v>
      </c>
      <c r="J4075" s="204" t="s">
        <v>6321</v>
      </c>
      <c r="K4075" s="204" t="s">
        <v>6321</v>
      </c>
      <c r="L4075" s="204" t="s">
        <v>6321</v>
      </c>
      <c r="M4075" s="204" t="s">
        <v>6429</v>
      </c>
    </row>
    <row r="4076" spans="1:13" ht="112.5" x14ac:dyDescent="0.25">
      <c r="A4076" s="220" t="s">
        <v>31312</v>
      </c>
      <c r="B4076">
        <v>2699</v>
      </c>
      <c r="C4076" s="207" t="s">
        <v>16744</v>
      </c>
      <c r="D4076" s="208" t="s">
        <v>16745</v>
      </c>
      <c r="E4076" s="206" t="s">
        <v>16746</v>
      </c>
      <c r="F4076" s="209" t="s">
        <v>6471</v>
      </c>
      <c r="G4076" s="209" t="s">
        <v>6472</v>
      </c>
      <c r="H4076" s="209" t="s">
        <v>6473</v>
      </c>
      <c r="I4076" s="209" t="s">
        <v>6472</v>
      </c>
      <c r="J4076" s="209" t="s">
        <v>6321</v>
      </c>
      <c r="K4076" s="209" t="s">
        <v>6321</v>
      </c>
      <c r="L4076" s="209" t="s">
        <v>6321</v>
      </c>
      <c r="M4076" s="209" t="s">
        <v>6363</v>
      </c>
    </row>
    <row r="4077" spans="1:13" ht="56.25" x14ac:dyDescent="0.25">
      <c r="A4077" s="206" t="s">
        <v>18435</v>
      </c>
      <c r="B4077">
        <v>3157</v>
      </c>
      <c r="C4077" s="207" t="s">
        <v>18432</v>
      </c>
      <c r="D4077" s="208" t="s">
        <v>18433</v>
      </c>
      <c r="E4077" s="206" t="s">
        <v>18434</v>
      </c>
      <c r="F4077" s="209" t="s">
        <v>18436</v>
      </c>
      <c r="G4077" s="209" t="s">
        <v>18437</v>
      </c>
      <c r="H4077" s="209" t="s">
        <v>6480</v>
      </c>
      <c r="I4077" s="209" t="s">
        <v>18437</v>
      </c>
      <c r="J4077" s="209" t="s">
        <v>6321</v>
      </c>
      <c r="K4077" s="209" t="s">
        <v>6321</v>
      </c>
      <c r="L4077" s="209" t="s">
        <v>6321</v>
      </c>
      <c r="M4077" s="209" t="s">
        <v>6363</v>
      </c>
    </row>
    <row r="4078" spans="1:13" ht="33.75" x14ac:dyDescent="0.25">
      <c r="A4078" s="206" t="s">
        <v>20921</v>
      </c>
      <c r="B4078">
        <v>3796</v>
      </c>
      <c r="C4078" s="207" t="s">
        <v>20918</v>
      </c>
      <c r="D4078" s="208" t="s">
        <v>20919</v>
      </c>
      <c r="E4078" s="206" t="s">
        <v>20920</v>
      </c>
      <c r="F4078" s="209" t="s">
        <v>9269</v>
      </c>
      <c r="G4078" s="209" t="s">
        <v>9270</v>
      </c>
      <c r="H4078" s="209" t="s">
        <v>6746</v>
      </c>
      <c r="I4078" s="209" t="s">
        <v>9270</v>
      </c>
      <c r="J4078" s="209" t="s">
        <v>6321</v>
      </c>
      <c r="K4078" s="209" t="s">
        <v>6321</v>
      </c>
      <c r="L4078" s="209" t="s">
        <v>6321</v>
      </c>
      <c r="M4078" s="209" t="s">
        <v>6363</v>
      </c>
    </row>
    <row r="4079" spans="1:13" ht="56.25" x14ac:dyDescent="0.25">
      <c r="A4079" s="220" t="s">
        <v>31313</v>
      </c>
      <c r="B4079">
        <v>2388</v>
      </c>
      <c r="C4079" s="207" t="s">
        <v>15649</v>
      </c>
      <c r="D4079" s="208" t="s">
        <v>15650</v>
      </c>
      <c r="E4079" s="206" t="s">
        <v>15651</v>
      </c>
      <c r="F4079" s="209" t="s">
        <v>6471</v>
      </c>
      <c r="G4079" s="209" t="s">
        <v>6472</v>
      </c>
      <c r="H4079" s="209" t="s">
        <v>6473</v>
      </c>
      <c r="I4079" s="209" t="s">
        <v>6472</v>
      </c>
      <c r="J4079" s="209" t="s">
        <v>6321</v>
      </c>
      <c r="K4079" s="209" t="s">
        <v>6321</v>
      </c>
      <c r="L4079" s="209" t="s">
        <v>6321</v>
      </c>
      <c r="M4079" s="209" t="s">
        <v>6363</v>
      </c>
    </row>
    <row r="4080" spans="1:13" ht="67.5" x14ac:dyDescent="0.25">
      <c r="A4080" s="206" t="s">
        <v>12447</v>
      </c>
      <c r="B4080">
        <v>1548</v>
      </c>
      <c r="C4080" s="207" t="s">
        <v>12444</v>
      </c>
      <c r="D4080" s="208" t="s">
        <v>12445</v>
      </c>
      <c r="E4080" s="206" t="s">
        <v>12446</v>
      </c>
      <c r="F4080" s="209" t="s">
        <v>12448</v>
      </c>
      <c r="G4080" s="209" t="s">
        <v>12449</v>
      </c>
      <c r="H4080" s="209" t="s">
        <v>6634</v>
      </c>
      <c r="I4080" s="209" t="s">
        <v>12450</v>
      </c>
      <c r="J4080" s="209" t="s">
        <v>6321</v>
      </c>
      <c r="K4080" s="209" t="s">
        <v>6321</v>
      </c>
      <c r="L4080" s="209" t="s">
        <v>6321</v>
      </c>
      <c r="M4080" s="209" t="s">
        <v>6363</v>
      </c>
    </row>
    <row r="4081" spans="1:13" ht="33.75" x14ac:dyDescent="0.25">
      <c r="A4081" s="202" t="s">
        <v>15655</v>
      </c>
      <c r="B4081">
        <v>2389</v>
      </c>
      <c r="C4081" s="203" t="s">
        <v>15652</v>
      </c>
      <c r="D4081" s="205" t="s">
        <v>15653</v>
      </c>
      <c r="E4081" s="202" t="s">
        <v>15654</v>
      </c>
      <c r="F4081" s="204" t="s">
        <v>8465</v>
      </c>
      <c r="G4081" s="204" t="s">
        <v>8466</v>
      </c>
      <c r="H4081" s="204" t="s">
        <v>6473</v>
      </c>
      <c r="I4081" s="204" t="s">
        <v>8466</v>
      </c>
      <c r="J4081" s="204" t="s">
        <v>6321</v>
      </c>
      <c r="K4081" s="204" t="s">
        <v>6321</v>
      </c>
      <c r="L4081" s="204" t="s">
        <v>6321</v>
      </c>
      <c r="M4081" s="204" t="s">
        <v>6363</v>
      </c>
    </row>
    <row r="4082" spans="1:13" ht="90" x14ac:dyDescent="0.25">
      <c r="A4082" s="206" t="s">
        <v>15659</v>
      </c>
      <c r="B4082">
        <v>2390</v>
      </c>
      <c r="C4082" s="207" t="s">
        <v>15656</v>
      </c>
      <c r="D4082" s="208" t="s">
        <v>15657</v>
      </c>
      <c r="E4082" s="206" t="s">
        <v>15658</v>
      </c>
      <c r="F4082" s="209" t="s">
        <v>6684</v>
      </c>
      <c r="G4082" s="209" t="s">
        <v>6685</v>
      </c>
      <c r="H4082" s="209" t="s">
        <v>6522</v>
      </c>
      <c r="I4082" s="209" t="s">
        <v>6686</v>
      </c>
      <c r="J4082" s="209" t="s">
        <v>6321</v>
      </c>
      <c r="K4082" s="209" t="s">
        <v>6321</v>
      </c>
      <c r="L4082" s="209" t="s">
        <v>6321</v>
      </c>
      <c r="M4082" s="209" t="s">
        <v>6363</v>
      </c>
    </row>
    <row r="4083" spans="1:13" ht="56.25" x14ac:dyDescent="0.25">
      <c r="A4083" s="206" t="s">
        <v>18541</v>
      </c>
      <c r="B4083">
        <v>3184</v>
      </c>
      <c r="C4083" s="207" t="s">
        <v>18538</v>
      </c>
      <c r="D4083" s="208" t="s">
        <v>18539</v>
      </c>
      <c r="E4083" s="206" t="s">
        <v>18540</v>
      </c>
      <c r="F4083" s="209" t="s">
        <v>6766</v>
      </c>
      <c r="G4083" s="209" t="s">
        <v>6767</v>
      </c>
      <c r="H4083" s="209" t="s">
        <v>6439</v>
      </c>
      <c r="I4083" s="209" t="s">
        <v>6768</v>
      </c>
      <c r="J4083" s="209" t="s">
        <v>6321</v>
      </c>
      <c r="K4083" s="209" t="s">
        <v>6321</v>
      </c>
      <c r="L4083" s="209" t="s">
        <v>6321</v>
      </c>
      <c r="M4083" s="209" t="s">
        <v>6363</v>
      </c>
    </row>
    <row r="4084" spans="1:13" ht="67.5" x14ac:dyDescent="0.25">
      <c r="A4084" s="202"/>
      <c r="B4084">
        <v>2391</v>
      </c>
      <c r="C4084" s="203" t="s">
        <v>15660</v>
      </c>
      <c r="D4084" s="205" t="s">
        <v>15661</v>
      </c>
      <c r="E4084" s="202" t="s">
        <v>15662</v>
      </c>
      <c r="F4084" s="204" t="s">
        <v>6437</v>
      </c>
      <c r="G4084" s="204" t="s">
        <v>6438</v>
      </c>
      <c r="H4084" s="204" t="s">
        <v>6439</v>
      </c>
      <c r="I4084" s="204" t="s">
        <v>6440</v>
      </c>
      <c r="J4084" s="204" t="s">
        <v>6321</v>
      </c>
      <c r="K4084" s="204" t="s">
        <v>6321</v>
      </c>
      <c r="L4084" s="204" t="s">
        <v>6321</v>
      </c>
      <c r="M4084" s="204" t="s">
        <v>6363</v>
      </c>
    </row>
    <row r="4085" spans="1:13" ht="56.25" x14ac:dyDescent="0.25">
      <c r="A4085" s="206" t="s">
        <v>15666</v>
      </c>
      <c r="B4085">
        <v>2392</v>
      </c>
      <c r="C4085" s="207" t="s">
        <v>15663</v>
      </c>
      <c r="D4085" s="208" t="s">
        <v>15664</v>
      </c>
      <c r="E4085" s="206" t="s">
        <v>15665</v>
      </c>
      <c r="F4085" s="209" t="s">
        <v>15667</v>
      </c>
      <c r="G4085" s="209" t="s">
        <v>15668</v>
      </c>
      <c r="H4085" s="209" t="s">
        <v>6634</v>
      </c>
      <c r="I4085" s="209" t="s">
        <v>15669</v>
      </c>
      <c r="J4085" s="209" t="s">
        <v>6321</v>
      </c>
      <c r="K4085" s="209" t="s">
        <v>6321</v>
      </c>
      <c r="L4085" s="209" t="s">
        <v>6321</v>
      </c>
      <c r="M4085" s="209" t="s">
        <v>6363</v>
      </c>
    </row>
    <row r="4086" spans="1:13" ht="56.25" x14ac:dyDescent="0.25">
      <c r="A4086" s="202" t="s">
        <v>19708</v>
      </c>
      <c r="B4086">
        <v>3471</v>
      </c>
      <c r="C4086" s="203" t="s">
        <v>19705</v>
      </c>
      <c r="D4086" s="205" t="s">
        <v>19706</v>
      </c>
      <c r="E4086" s="202" t="s">
        <v>19707</v>
      </c>
      <c r="F4086" s="204" t="s">
        <v>19709</v>
      </c>
      <c r="G4086" s="204" t="s">
        <v>19710</v>
      </c>
      <c r="H4086" s="204" t="s">
        <v>6416</v>
      </c>
      <c r="I4086" s="204" t="s">
        <v>19710</v>
      </c>
      <c r="J4086" s="204" t="s">
        <v>6321</v>
      </c>
      <c r="K4086" s="204" t="s">
        <v>6321</v>
      </c>
      <c r="L4086" s="204" t="s">
        <v>6321</v>
      </c>
      <c r="M4086" s="204" t="s">
        <v>6363</v>
      </c>
    </row>
    <row r="4087" spans="1:13" ht="56.25" x14ac:dyDescent="0.25">
      <c r="A4087" s="206"/>
      <c r="B4087">
        <v>1421</v>
      </c>
      <c r="C4087" s="207" t="s">
        <v>12008</v>
      </c>
      <c r="D4087" s="208" t="s">
        <v>12009</v>
      </c>
      <c r="E4087" s="206" t="s">
        <v>12010</v>
      </c>
      <c r="F4087" s="209" t="s">
        <v>8320</v>
      </c>
      <c r="G4087" s="209" t="s">
        <v>8321</v>
      </c>
      <c r="H4087" s="209" t="s">
        <v>6486</v>
      </c>
      <c r="I4087" s="209" t="s">
        <v>8321</v>
      </c>
      <c r="J4087" s="209" t="s">
        <v>6321</v>
      </c>
      <c r="K4087" s="209" t="s">
        <v>6321</v>
      </c>
      <c r="L4087" s="209" t="s">
        <v>6321</v>
      </c>
      <c r="M4087" s="209" t="s">
        <v>6363</v>
      </c>
    </row>
    <row r="4088" spans="1:13" ht="67.5" x14ac:dyDescent="0.25">
      <c r="A4088" s="202" t="s">
        <v>15673</v>
      </c>
      <c r="B4088">
        <v>2393</v>
      </c>
      <c r="C4088" s="203" t="s">
        <v>15670</v>
      </c>
      <c r="D4088" s="205" t="s">
        <v>15671</v>
      </c>
      <c r="E4088" s="202" t="s">
        <v>15672</v>
      </c>
      <c r="F4088" s="204" t="s">
        <v>6484</v>
      </c>
      <c r="G4088" s="204" t="s">
        <v>6485</v>
      </c>
      <c r="H4088" s="204" t="s">
        <v>6486</v>
      </c>
      <c r="I4088" s="204" t="s">
        <v>6485</v>
      </c>
      <c r="J4088" s="204" t="s">
        <v>6321</v>
      </c>
      <c r="K4088" s="204" t="s">
        <v>6321</v>
      </c>
      <c r="L4088" s="204" t="s">
        <v>6321</v>
      </c>
      <c r="M4088" s="204" t="s">
        <v>6363</v>
      </c>
    </row>
    <row r="4089" spans="1:13" ht="56.25" x14ac:dyDescent="0.25">
      <c r="A4089" s="202" t="s">
        <v>19800</v>
      </c>
      <c r="B4089">
        <v>3493</v>
      </c>
      <c r="C4089" s="203" t="s">
        <v>19797</v>
      </c>
      <c r="D4089" s="205" t="s">
        <v>19798</v>
      </c>
      <c r="E4089" s="202" t="s">
        <v>19799</v>
      </c>
      <c r="F4089" s="204" t="s">
        <v>8320</v>
      </c>
      <c r="G4089" s="204" t="s">
        <v>8321</v>
      </c>
      <c r="H4089" s="204" t="s">
        <v>6486</v>
      </c>
      <c r="I4089" s="204" t="s">
        <v>8321</v>
      </c>
      <c r="J4089" s="204" t="s">
        <v>6321</v>
      </c>
      <c r="K4089" s="204" t="s">
        <v>6321</v>
      </c>
      <c r="L4089" s="204" t="s">
        <v>6321</v>
      </c>
      <c r="M4089" s="204" t="s">
        <v>6363</v>
      </c>
    </row>
    <row r="4090" spans="1:13" ht="45" x14ac:dyDescent="0.25">
      <c r="A4090" s="206" t="s">
        <v>19714</v>
      </c>
      <c r="B4090">
        <v>3472</v>
      </c>
      <c r="C4090" s="207" t="s">
        <v>19711</v>
      </c>
      <c r="D4090" s="208" t="s">
        <v>19712</v>
      </c>
      <c r="E4090" s="206" t="s">
        <v>19713</v>
      </c>
      <c r="F4090" s="209" t="s">
        <v>8320</v>
      </c>
      <c r="G4090" s="209" t="s">
        <v>8321</v>
      </c>
      <c r="H4090" s="209" t="s">
        <v>6486</v>
      </c>
      <c r="I4090" s="209" t="s">
        <v>8321</v>
      </c>
      <c r="J4090" s="209" t="s">
        <v>6321</v>
      </c>
      <c r="K4090" s="209" t="s">
        <v>6321</v>
      </c>
      <c r="L4090" s="209" t="s">
        <v>6321</v>
      </c>
      <c r="M4090" s="209" t="s">
        <v>6363</v>
      </c>
    </row>
    <row r="4091" spans="1:13" ht="45" x14ac:dyDescent="0.25">
      <c r="A4091" s="202" t="s">
        <v>19835</v>
      </c>
      <c r="B4091">
        <v>3501</v>
      </c>
      <c r="C4091" s="203" t="s">
        <v>19832</v>
      </c>
      <c r="D4091" s="205" t="s">
        <v>19833</v>
      </c>
      <c r="E4091" s="202" t="s">
        <v>19834</v>
      </c>
      <c r="F4091" s="204" t="s">
        <v>9916</v>
      </c>
      <c r="G4091" s="204" t="s">
        <v>9917</v>
      </c>
      <c r="H4091" s="204" t="s">
        <v>6746</v>
      </c>
      <c r="I4091" s="204" t="s">
        <v>9918</v>
      </c>
      <c r="J4091" s="204" t="s">
        <v>6321</v>
      </c>
      <c r="K4091" s="204" t="s">
        <v>6321</v>
      </c>
      <c r="L4091" s="204" t="s">
        <v>6321</v>
      </c>
      <c r="M4091" s="204" t="s">
        <v>6363</v>
      </c>
    </row>
    <row r="4092" spans="1:13" ht="213.75" x14ac:dyDescent="0.25">
      <c r="A4092" s="202"/>
      <c r="B4092">
        <v>2850</v>
      </c>
      <c r="C4092" s="203" t="s">
        <v>17338</v>
      </c>
      <c r="D4092" s="205" t="s">
        <v>17339</v>
      </c>
      <c r="E4092" s="202" t="s">
        <v>17340</v>
      </c>
      <c r="F4092" s="204" t="s">
        <v>6884</v>
      </c>
      <c r="G4092" s="204" t="s">
        <v>6885</v>
      </c>
      <c r="H4092" s="204" t="s">
        <v>6886</v>
      </c>
      <c r="I4092" s="204" t="s">
        <v>6885</v>
      </c>
      <c r="J4092" s="204" t="s">
        <v>6321</v>
      </c>
      <c r="K4092" s="204" t="s">
        <v>6321</v>
      </c>
      <c r="L4092" s="204" t="s">
        <v>6321</v>
      </c>
      <c r="M4092" s="204" t="s">
        <v>6363</v>
      </c>
    </row>
    <row r="4093" spans="1:13" ht="56.25" x14ac:dyDescent="0.25">
      <c r="A4093" s="202" t="s">
        <v>18441</v>
      </c>
      <c r="B4093">
        <v>3158</v>
      </c>
      <c r="C4093" s="203" t="s">
        <v>18438</v>
      </c>
      <c r="D4093" s="205" t="s">
        <v>18439</v>
      </c>
      <c r="E4093" s="202" t="s">
        <v>18440</v>
      </c>
      <c r="F4093" s="204" t="s">
        <v>9583</v>
      </c>
      <c r="G4093" s="204" t="s">
        <v>9584</v>
      </c>
      <c r="H4093" s="204" t="s">
        <v>6578</v>
      </c>
      <c r="I4093" s="204" t="s">
        <v>9585</v>
      </c>
      <c r="J4093" s="204" t="s">
        <v>6321</v>
      </c>
      <c r="K4093" s="204" t="s">
        <v>6321</v>
      </c>
      <c r="L4093" s="204" t="s">
        <v>6321</v>
      </c>
      <c r="M4093" s="204" t="s">
        <v>6363</v>
      </c>
    </row>
    <row r="4094" spans="1:13" ht="45" x14ac:dyDescent="0.25">
      <c r="A4094" s="206" t="s">
        <v>13153</v>
      </c>
      <c r="B4094">
        <v>1721</v>
      </c>
      <c r="C4094" s="207" t="s">
        <v>13150</v>
      </c>
      <c r="D4094" s="208" t="s">
        <v>13151</v>
      </c>
      <c r="E4094" s="206" t="s">
        <v>13152</v>
      </c>
      <c r="F4094" s="209" t="s">
        <v>13154</v>
      </c>
      <c r="G4094" s="209" t="s">
        <v>13155</v>
      </c>
      <c r="H4094" s="209" t="s">
        <v>6473</v>
      </c>
      <c r="I4094" s="209" t="s">
        <v>13155</v>
      </c>
      <c r="J4094" s="209" t="s">
        <v>6321</v>
      </c>
      <c r="K4094" s="209" t="s">
        <v>6321</v>
      </c>
      <c r="L4094" s="209" t="s">
        <v>6321</v>
      </c>
      <c r="M4094" s="209" t="s">
        <v>6429</v>
      </c>
    </row>
    <row r="4095" spans="1:13" ht="67.5" x14ac:dyDescent="0.25">
      <c r="A4095" s="202" t="s">
        <v>13159</v>
      </c>
      <c r="B4095">
        <v>1722</v>
      </c>
      <c r="C4095" s="203" t="s">
        <v>13156</v>
      </c>
      <c r="D4095" s="205" t="s">
        <v>13157</v>
      </c>
      <c r="E4095" s="202" t="s">
        <v>13158</v>
      </c>
      <c r="F4095" s="204" t="s">
        <v>13160</v>
      </c>
      <c r="G4095" s="204" t="s">
        <v>13161</v>
      </c>
      <c r="H4095" s="204" t="s">
        <v>6491</v>
      </c>
      <c r="I4095" s="204" t="s">
        <v>13162</v>
      </c>
      <c r="J4095" s="204" t="s">
        <v>6321</v>
      </c>
      <c r="K4095" s="204" t="s">
        <v>6321</v>
      </c>
      <c r="L4095" s="204" t="s">
        <v>6321</v>
      </c>
      <c r="M4095" s="204" t="s">
        <v>6363</v>
      </c>
    </row>
    <row r="4096" spans="1:13" ht="45" x14ac:dyDescent="0.25">
      <c r="A4096" s="206"/>
      <c r="B4096">
        <v>1326</v>
      </c>
      <c r="C4096" s="207" t="s">
        <v>11640</v>
      </c>
      <c r="D4096" s="208" t="s">
        <v>11641</v>
      </c>
      <c r="E4096" s="206" t="s">
        <v>11642</v>
      </c>
      <c r="F4096" s="209" t="s">
        <v>6776</v>
      </c>
      <c r="G4096" s="209" t="s">
        <v>6777</v>
      </c>
      <c r="H4096" s="209" t="s">
        <v>6439</v>
      </c>
      <c r="I4096" s="209" t="s">
        <v>6778</v>
      </c>
      <c r="J4096" s="209" t="s">
        <v>6321</v>
      </c>
      <c r="K4096" s="209" t="s">
        <v>6321</v>
      </c>
      <c r="L4096" s="209" t="s">
        <v>6321</v>
      </c>
      <c r="M4096" s="209" t="s">
        <v>6363</v>
      </c>
    </row>
    <row r="4097" spans="1:13" ht="56.25" x14ac:dyDescent="0.25">
      <c r="A4097" s="202" t="s">
        <v>20856</v>
      </c>
      <c r="B4097">
        <v>3781</v>
      </c>
      <c r="C4097" s="203" t="s">
        <v>20853</v>
      </c>
      <c r="D4097" s="205" t="s">
        <v>20854</v>
      </c>
      <c r="E4097" s="202" t="s">
        <v>20855</v>
      </c>
      <c r="F4097" s="204" t="s">
        <v>20857</v>
      </c>
      <c r="G4097" s="204" t="s">
        <v>20858</v>
      </c>
      <c r="H4097" s="204" t="s">
        <v>6447</v>
      </c>
      <c r="I4097" s="204" t="s">
        <v>20858</v>
      </c>
      <c r="J4097" s="204" t="s">
        <v>6321</v>
      </c>
      <c r="K4097" s="204" t="s">
        <v>6321</v>
      </c>
      <c r="L4097" s="204" t="s">
        <v>6321</v>
      </c>
      <c r="M4097" s="204" t="s">
        <v>831</v>
      </c>
    </row>
    <row r="4098" spans="1:13" ht="67.5" x14ac:dyDescent="0.25">
      <c r="A4098" s="202" t="s">
        <v>15780</v>
      </c>
      <c r="B4098">
        <v>2419</v>
      </c>
      <c r="C4098" s="203" t="s">
        <v>15777</v>
      </c>
      <c r="D4098" s="205" t="s">
        <v>15778</v>
      </c>
      <c r="E4098" s="202" t="s">
        <v>15779</v>
      </c>
      <c r="F4098" s="204" t="s">
        <v>15781</v>
      </c>
      <c r="G4098" s="204" t="s">
        <v>15782</v>
      </c>
      <c r="H4098" s="204" t="s">
        <v>6480</v>
      </c>
      <c r="I4098" s="204" t="s">
        <v>15782</v>
      </c>
      <c r="J4098" s="204" t="s">
        <v>6321</v>
      </c>
      <c r="K4098" s="204" t="s">
        <v>6321</v>
      </c>
      <c r="L4098" s="204" t="s">
        <v>6321</v>
      </c>
      <c r="M4098" s="204" t="s">
        <v>6363</v>
      </c>
    </row>
    <row r="4099" spans="1:13" ht="180" x14ac:dyDescent="0.25">
      <c r="A4099" s="206" t="s">
        <v>6321</v>
      </c>
      <c r="B4099">
        <v>2394</v>
      </c>
      <c r="C4099" s="207" t="s">
        <v>15674</v>
      </c>
      <c r="D4099" s="208" t="s">
        <v>15675</v>
      </c>
      <c r="E4099" s="206" t="s">
        <v>15676</v>
      </c>
      <c r="F4099" s="209" t="s">
        <v>6884</v>
      </c>
      <c r="G4099" s="209" t="s">
        <v>6885</v>
      </c>
      <c r="H4099" s="209" t="s">
        <v>6886</v>
      </c>
      <c r="I4099" s="209" t="s">
        <v>6885</v>
      </c>
      <c r="J4099" s="209" t="s">
        <v>6321</v>
      </c>
      <c r="K4099" s="209" t="s">
        <v>6321</v>
      </c>
      <c r="L4099" s="209" t="s">
        <v>6321</v>
      </c>
      <c r="M4099" s="209" t="s">
        <v>6429</v>
      </c>
    </row>
    <row r="4100" spans="1:13" ht="45" x14ac:dyDescent="0.25">
      <c r="A4100" s="206" t="s">
        <v>13166</v>
      </c>
      <c r="B4100">
        <v>1723</v>
      </c>
      <c r="C4100" s="207" t="s">
        <v>13163</v>
      </c>
      <c r="D4100" s="208" t="s">
        <v>13164</v>
      </c>
      <c r="E4100" s="206" t="s">
        <v>13165</v>
      </c>
      <c r="F4100" s="209" t="s">
        <v>6878</v>
      </c>
      <c r="G4100" s="209" t="s">
        <v>6879</v>
      </c>
      <c r="H4100" s="209" t="s">
        <v>6439</v>
      </c>
      <c r="I4100" s="209" t="s">
        <v>6879</v>
      </c>
      <c r="J4100" s="209" t="s">
        <v>6321</v>
      </c>
      <c r="K4100" s="209" t="s">
        <v>6321</v>
      </c>
      <c r="L4100" s="209" t="s">
        <v>6321</v>
      </c>
      <c r="M4100" s="209" t="s">
        <v>6363</v>
      </c>
    </row>
    <row r="4101" spans="1:13" ht="33.75" x14ac:dyDescent="0.25">
      <c r="A4101" s="202" t="s">
        <v>12443</v>
      </c>
      <c r="B4101">
        <v>1547</v>
      </c>
      <c r="C4101" s="203" t="s">
        <v>12440</v>
      </c>
      <c r="D4101" s="205" t="s">
        <v>12441</v>
      </c>
      <c r="E4101" s="202" t="s">
        <v>12442</v>
      </c>
      <c r="F4101" s="204" t="s">
        <v>6689</v>
      </c>
      <c r="G4101" s="204" t="s">
        <v>6690</v>
      </c>
      <c r="H4101" s="204" t="s">
        <v>6691</v>
      </c>
      <c r="I4101" s="204" t="s">
        <v>6692</v>
      </c>
      <c r="J4101" s="204" t="s">
        <v>6321</v>
      </c>
      <c r="K4101" s="204" t="s">
        <v>6321</v>
      </c>
      <c r="L4101" s="204" t="s">
        <v>6321</v>
      </c>
      <c r="M4101" s="204" t="s">
        <v>6363</v>
      </c>
    </row>
    <row r="4102" spans="1:13" ht="213.75" x14ac:dyDescent="0.25">
      <c r="A4102" s="202"/>
      <c r="B4102">
        <v>1399</v>
      </c>
      <c r="C4102" s="203" t="s">
        <v>11916</v>
      </c>
      <c r="D4102" s="205" t="s">
        <v>11917</v>
      </c>
      <c r="E4102" s="202" t="s">
        <v>11918</v>
      </c>
      <c r="F4102" s="204" t="s">
        <v>6471</v>
      </c>
      <c r="G4102" s="204" t="s">
        <v>6472</v>
      </c>
      <c r="H4102" s="204" t="s">
        <v>6473</v>
      </c>
      <c r="I4102" s="204" t="s">
        <v>6472</v>
      </c>
      <c r="J4102" s="204" t="s">
        <v>6321</v>
      </c>
      <c r="K4102" s="204" t="s">
        <v>6321</v>
      </c>
      <c r="L4102" s="204" t="s">
        <v>6321</v>
      </c>
      <c r="M4102" s="204" t="s">
        <v>6363</v>
      </c>
    </row>
    <row r="4103" spans="1:13" ht="67.5" x14ac:dyDescent="0.25">
      <c r="A4103" s="206" t="s">
        <v>19785</v>
      </c>
      <c r="B4103">
        <v>3490</v>
      </c>
      <c r="C4103" s="207" t="s">
        <v>19782</v>
      </c>
      <c r="D4103" s="208" t="s">
        <v>19783</v>
      </c>
      <c r="E4103" s="206" t="s">
        <v>19784</v>
      </c>
      <c r="F4103" s="209" t="s">
        <v>6766</v>
      </c>
      <c r="G4103" s="209" t="s">
        <v>6767</v>
      </c>
      <c r="H4103" s="209" t="s">
        <v>6439</v>
      </c>
      <c r="I4103" s="209" t="s">
        <v>6768</v>
      </c>
      <c r="J4103" s="209" t="s">
        <v>6321</v>
      </c>
      <c r="K4103" s="209" t="s">
        <v>6524</v>
      </c>
      <c r="L4103" s="209" t="s">
        <v>6321</v>
      </c>
      <c r="M4103" s="209" t="s">
        <v>6363</v>
      </c>
    </row>
    <row r="4104" spans="1:13" ht="78.75" x14ac:dyDescent="0.25">
      <c r="A4104" s="202" t="s">
        <v>13170</v>
      </c>
      <c r="B4104">
        <v>1724</v>
      </c>
      <c r="C4104" s="203" t="s">
        <v>13167</v>
      </c>
      <c r="D4104" s="205" t="s">
        <v>13168</v>
      </c>
      <c r="E4104" s="202" t="s">
        <v>13169</v>
      </c>
      <c r="F4104" s="204" t="s">
        <v>13171</v>
      </c>
      <c r="G4104" s="204" t="s">
        <v>13172</v>
      </c>
      <c r="H4104" s="204" t="s">
        <v>6473</v>
      </c>
      <c r="I4104" s="204" t="s">
        <v>13172</v>
      </c>
      <c r="J4104" s="204" t="s">
        <v>6321</v>
      </c>
      <c r="K4104" s="204" t="s">
        <v>6321</v>
      </c>
      <c r="L4104" s="204" t="s">
        <v>6321</v>
      </c>
      <c r="M4104" s="204" t="s">
        <v>6363</v>
      </c>
    </row>
    <row r="4105" spans="1:13" ht="33.75" x14ac:dyDescent="0.25">
      <c r="A4105" s="202" t="s">
        <v>7574</v>
      </c>
      <c r="B4105">
        <v>251</v>
      </c>
      <c r="C4105" s="203" t="s">
        <v>7571</v>
      </c>
      <c r="D4105" s="205" t="s">
        <v>7572</v>
      </c>
      <c r="E4105" s="202" t="s">
        <v>7573</v>
      </c>
      <c r="F4105" s="204" t="s">
        <v>7575</v>
      </c>
      <c r="G4105" s="204" t="s">
        <v>7576</v>
      </c>
      <c r="H4105" s="204" t="s">
        <v>6473</v>
      </c>
      <c r="I4105" s="204" t="s">
        <v>7576</v>
      </c>
      <c r="J4105" s="204" t="s">
        <v>6321</v>
      </c>
      <c r="K4105" s="204" t="s">
        <v>6321</v>
      </c>
      <c r="L4105" s="204" t="s">
        <v>6321</v>
      </c>
      <c r="M4105" s="204" t="s">
        <v>6363</v>
      </c>
    </row>
    <row r="4106" spans="1:13" ht="112.5" x14ac:dyDescent="0.25">
      <c r="A4106" s="206" t="s">
        <v>19758</v>
      </c>
      <c r="B4106">
        <v>3484</v>
      </c>
      <c r="C4106" s="207" t="s">
        <v>19756</v>
      </c>
      <c r="D4106" s="208" t="s">
        <v>31314</v>
      </c>
      <c r="E4106" s="206" t="s">
        <v>19757</v>
      </c>
      <c r="F4106" s="209" t="s">
        <v>31315</v>
      </c>
      <c r="G4106" s="209" t="s">
        <v>31316</v>
      </c>
      <c r="H4106" s="209" t="s">
        <v>6522</v>
      </c>
      <c r="I4106" s="209" t="s">
        <v>31317</v>
      </c>
      <c r="J4106" s="209" t="s">
        <v>6321</v>
      </c>
      <c r="K4106" s="209" t="s">
        <v>31318</v>
      </c>
      <c r="L4106" s="209" t="s">
        <v>6321</v>
      </c>
      <c r="M4106" s="209" t="s">
        <v>30895</v>
      </c>
    </row>
    <row r="4107" spans="1:13" ht="33.75" x14ac:dyDescent="0.25">
      <c r="A4107" s="202" t="s">
        <v>1053</v>
      </c>
      <c r="B4107">
        <v>2395</v>
      </c>
      <c r="C4107" s="203" t="s">
        <v>15677</v>
      </c>
      <c r="D4107" s="205" t="s">
        <v>15678</v>
      </c>
      <c r="E4107" s="202" t="s">
        <v>15679</v>
      </c>
      <c r="F4107" s="204" t="s">
        <v>6484</v>
      </c>
      <c r="G4107" s="204" t="s">
        <v>6485</v>
      </c>
      <c r="H4107" s="204" t="s">
        <v>6486</v>
      </c>
      <c r="I4107" s="204" t="s">
        <v>6485</v>
      </c>
      <c r="J4107" s="204" t="s">
        <v>6321</v>
      </c>
      <c r="K4107" s="204" t="s">
        <v>6321</v>
      </c>
      <c r="L4107" s="204" t="s">
        <v>6321</v>
      </c>
      <c r="M4107" s="204" t="s">
        <v>6363</v>
      </c>
    </row>
    <row r="4108" spans="1:13" ht="33.75" x14ac:dyDescent="0.25">
      <c r="A4108" s="202" t="s">
        <v>19718</v>
      </c>
      <c r="B4108">
        <v>3473</v>
      </c>
      <c r="C4108" s="203" t="s">
        <v>19715</v>
      </c>
      <c r="D4108" s="205" t="s">
        <v>19716</v>
      </c>
      <c r="E4108" s="202" t="s">
        <v>19717</v>
      </c>
      <c r="F4108" s="204" t="s">
        <v>6484</v>
      </c>
      <c r="G4108" s="204" t="s">
        <v>6485</v>
      </c>
      <c r="H4108" s="204" t="s">
        <v>6486</v>
      </c>
      <c r="I4108" s="204" t="s">
        <v>6485</v>
      </c>
      <c r="J4108" s="204" t="s">
        <v>6321</v>
      </c>
      <c r="K4108" s="204" t="s">
        <v>6321</v>
      </c>
      <c r="L4108" s="204" t="s">
        <v>6321</v>
      </c>
      <c r="M4108" s="204" t="s">
        <v>6363</v>
      </c>
    </row>
    <row r="4109" spans="1:13" ht="45" x14ac:dyDescent="0.25">
      <c r="A4109" s="202" t="s">
        <v>12469</v>
      </c>
      <c r="B4109">
        <v>1553</v>
      </c>
      <c r="C4109" s="203" t="s">
        <v>12466</v>
      </c>
      <c r="D4109" s="205" t="s">
        <v>12467</v>
      </c>
      <c r="E4109" s="202" t="s">
        <v>12468</v>
      </c>
      <c r="F4109" s="204" t="s">
        <v>12470</v>
      </c>
      <c r="G4109" s="204" t="s">
        <v>12471</v>
      </c>
      <c r="H4109" s="204" t="s">
        <v>6522</v>
      </c>
      <c r="I4109" s="204" t="s">
        <v>12472</v>
      </c>
      <c r="J4109" s="204" t="s">
        <v>6321</v>
      </c>
      <c r="K4109" s="204" t="s">
        <v>6321</v>
      </c>
      <c r="L4109" s="204" t="s">
        <v>6321</v>
      </c>
      <c r="M4109" s="204" t="s">
        <v>6429</v>
      </c>
    </row>
    <row r="4110" spans="1:13" ht="45" x14ac:dyDescent="0.25">
      <c r="A4110" s="206" t="s">
        <v>15683</v>
      </c>
      <c r="B4110">
        <v>2396</v>
      </c>
      <c r="C4110" s="207" t="s">
        <v>15680</v>
      </c>
      <c r="D4110" s="208" t="s">
        <v>15681</v>
      </c>
      <c r="E4110" s="206" t="s">
        <v>15682</v>
      </c>
      <c r="F4110" s="209" t="s">
        <v>7581</v>
      </c>
      <c r="G4110" s="209" t="s">
        <v>7582</v>
      </c>
      <c r="H4110" s="209" t="s">
        <v>6473</v>
      </c>
      <c r="I4110" s="209" t="s">
        <v>7582</v>
      </c>
      <c r="J4110" s="209" t="s">
        <v>6321</v>
      </c>
      <c r="K4110" s="209" t="s">
        <v>6321</v>
      </c>
      <c r="L4110" s="209" t="s">
        <v>6321</v>
      </c>
      <c r="M4110" s="209" t="s">
        <v>6363</v>
      </c>
    </row>
    <row r="4111" spans="1:13" ht="45" x14ac:dyDescent="0.25">
      <c r="A4111" s="202" t="s">
        <v>15687</v>
      </c>
      <c r="B4111">
        <v>2397</v>
      </c>
      <c r="C4111" s="203" t="s">
        <v>15684</v>
      </c>
      <c r="D4111" s="205" t="s">
        <v>15685</v>
      </c>
      <c r="E4111" s="202" t="s">
        <v>15686</v>
      </c>
      <c r="F4111" s="204" t="s">
        <v>15688</v>
      </c>
      <c r="G4111" s="204" t="s">
        <v>15689</v>
      </c>
      <c r="H4111" s="204" t="s">
        <v>6998</v>
      </c>
      <c r="I4111" s="204" t="s">
        <v>15689</v>
      </c>
      <c r="J4111" s="204" t="s">
        <v>6321</v>
      </c>
      <c r="K4111" s="204" t="s">
        <v>6321</v>
      </c>
      <c r="L4111" s="204" t="s">
        <v>6321</v>
      </c>
      <c r="M4111" s="204" t="s">
        <v>6363</v>
      </c>
    </row>
    <row r="4112" spans="1:13" ht="33.75" x14ac:dyDescent="0.25">
      <c r="A4112" s="206" t="s">
        <v>11080</v>
      </c>
      <c r="B4112">
        <v>1190</v>
      </c>
      <c r="C4112" s="207" t="s">
        <v>11077</v>
      </c>
      <c r="D4112" s="208" t="s">
        <v>11078</v>
      </c>
      <c r="E4112" s="206" t="s">
        <v>11079</v>
      </c>
      <c r="F4112" s="209" t="s">
        <v>8858</v>
      </c>
      <c r="G4112" s="209" t="s">
        <v>8859</v>
      </c>
      <c r="H4112" s="209" t="s">
        <v>6439</v>
      </c>
      <c r="I4112" s="209" t="s">
        <v>8859</v>
      </c>
      <c r="J4112" s="209" t="s">
        <v>6321</v>
      </c>
      <c r="K4112" s="209" t="s">
        <v>6321</v>
      </c>
      <c r="L4112" s="209" t="s">
        <v>6321</v>
      </c>
      <c r="M4112" s="209" t="s">
        <v>6363</v>
      </c>
    </row>
    <row r="4113" spans="1:13" ht="67.5" x14ac:dyDescent="0.25">
      <c r="A4113" s="206" t="s">
        <v>13176</v>
      </c>
      <c r="B4113">
        <v>1725</v>
      </c>
      <c r="C4113" s="207" t="s">
        <v>13173</v>
      </c>
      <c r="D4113" s="208" t="s">
        <v>13174</v>
      </c>
      <c r="E4113" s="206" t="s">
        <v>13175</v>
      </c>
      <c r="F4113" s="209" t="s">
        <v>13177</v>
      </c>
      <c r="G4113" s="209" t="s">
        <v>13178</v>
      </c>
      <c r="H4113" s="209" t="s">
        <v>6886</v>
      </c>
      <c r="I4113" s="209" t="s">
        <v>13178</v>
      </c>
      <c r="J4113" s="209" t="s">
        <v>6321</v>
      </c>
      <c r="K4113" s="209" t="s">
        <v>6321</v>
      </c>
      <c r="L4113" s="209" t="s">
        <v>6321</v>
      </c>
      <c r="M4113" s="209" t="s">
        <v>6429</v>
      </c>
    </row>
    <row r="4114" spans="1:13" ht="337.5" x14ac:dyDescent="0.25">
      <c r="A4114" s="206" t="s">
        <v>17344</v>
      </c>
      <c r="B4114">
        <v>2851</v>
      </c>
      <c r="C4114" s="207" t="s">
        <v>17341</v>
      </c>
      <c r="D4114" s="208" t="s">
        <v>17342</v>
      </c>
      <c r="E4114" s="206" t="s">
        <v>17343</v>
      </c>
      <c r="F4114" s="209" t="s">
        <v>6884</v>
      </c>
      <c r="G4114" s="209" t="s">
        <v>6885</v>
      </c>
      <c r="H4114" s="209" t="s">
        <v>6886</v>
      </c>
      <c r="I4114" s="209" t="s">
        <v>6885</v>
      </c>
      <c r="J4114" s="209" t="s">
        <v>6321</v>
      </c>
      <c r="K4114" s="209" t="s">
        <v>6321</v>
      </c>
      <c r="L4114" s="209" t="s">
        <v>6321</v>
      </c>
      <c r="M4114" s="209" t="s">
        <v>6363</v>
      </c>
    </row>
    <row r="4115" spans="1:13" ht="33.75" x14ac:dyDescent="0.25">
      <c r="A4115" s="202" t="s">
        <v>20925</v>
      </c>
      <c r="B4115">
        <v>3797</v>
      </c>
      <c r="C4115" s="203" t="s">
        <v>20922</v>
      </c>
      <c r="D4115" s="205" t="s">
        <v>20923</v>
      </c>
      <c r="E4115" s="202" t="s">
        <v>20924</v>
      </c>
      <c r="F4115" s="204" t="s">
        <v>7581</v>
      </c>
      <c r="G4115" s="204" t="s">
        <v>7582</v>
      </c>
      <c r="H4115" s="204" t="s">
        <v>6473</v>
      </c>
      <c r="I4115" s="204" t="s">
        <v>7582</v>
      </c>
      <c r="J4115" s="204" t="s">
        <v>6321</v>
      </c>
      <c r="K4115" s="204" t="s">
        <v>6321</v>
      </c>
      <c r="L4115" s="204" t="s">
        <v>6321</v>
      </c>
      <c r="M4115" s="204" t="s">
        <v>6363</v>
      </c>
    </row>
    <row r="4116" spans="1:13" ht="22.5" x14ac:dyDescent="0.25">
      <c r="A4116" s="206" t="s">
        <v>20929</v>
      </c>
      <c r="B4116">
        <v>3798</v>
      </c>
      <c r="C4116" s="207" t="s">
        <v>20926</v>
      </c>
      <c r="D4116" s="208" t="s">
        <v>20927</v>
      </c>
      <c r="E4116" s="206" t="s">
        <v>20928</v>
      </c>
      <c r="F4116" s="209" t="s">
        <v>8320</v>
      </c>
      <c r="G4116" s="209" t="s">
        <v>8321</v>
      </c>
      <c r="H4116" s="209" t="s">
        <v>6486</v>
      </c>
      <c r="I4116" s="209" t="s">
        <v>8321</v>
      </c>
      <c r="J4116" s="209" t="s">
        <v>6321</v>
      </c>
      <c r="K4116" s="209" t="s">
        <v>6321</v>
      </c>
      <c r="L4116" s="209" t="s">
        <v>6321</v>
      </c>
      <c r="M4116" s="209" t="s">
        <v>6363</v>
      </c>
    </row>
    <row r="4117" spans="1:13" ht="33.75" x14ac:dyDescent="0.25">
      <c r="A4117" s="206" t="s">
        <v>15693</v>
      </c>
      <c r="B4117">
        <v>2398</v>
      </c>
      <c r="C4117" s="207" t="s">
        <v>15690</v>
      </c>
      <c r="D4117" s="208" t="s">
        <v>15691</v>
      </c>
      <c r="E4117" s="206" t="s">
        <v>15692</v>
      </c>
      <c r="F4117" s="209" t="s">
        <v>6884</v>
      </c>
      <c r="G4117" s="209" t="s">
        <v>6885</v>
      </c>
      <c r="H4117" s="209" t="s">
        <v>6886</v>
      </c>
      <c r="I4117" s="209" t="s">
        <v>6885</v>
      </c>
      <c r="J4117" s="209" t="s">
        <v>6321</v>
      </c>
      <c r="K4117" s="209" t="s">
        <v>6321</v>
      </c>
      <c r="L4117" s="209" t="s">
        <v>6321</v>
      </c>
      <c r="M4117" s="209" t="s">
        <v>6363</v>
      </c>
    </row>
    <row r="4118" spans="1:13" ht="45" x14ac:dyDescent="0.25">
      <c r="A4118" s="206" t="s">
        <v>19722</v>
      </c>
      <c r="B4118">
        <v>3474</v>
      </c>
      <c r="C4118" s="207" t="s">
        <v>19719</v>
      </c>
      <c r="D4118" s="208" t="s">
        <v>19720</v>
      </c>
      <c r="E4118" s="206" t="s">
        <v>19721</v>
      </c>
      <c r="F4118" s="209" t="s">
        <v>6961</v>
      </c>
      <c r="G4118" s="209" t="s">
        <v>9282</v>
      </c>
      <c r="H4118" s="209" t="s">
        <v>6480</v>
      </c>
      <c r="I4118" s="209" t="s">
        <v>9282</v>
      </c>
      <c r="J4118" s="209" t="s">
        <v>6321</v>
      </c>
      <c r="K4118" s="209" t="s">
        <v>6321</v>
      </c>
      <c r="L4118" s="209" t="s">
        <v>6321</v>
      </c>
      <c r="M4118" s="209" t="s">
        <v>6363</v>
      </c>
    </row>
    <row r="4119" spans="1:13" ht="45" x14ac:dyDescent="0.25">
      <c r="A4119" s="202" t="s">
        <v>13182</v>
      </c>
      <c r="B4119">
        <v>1726</v>
      </c>
      <c r="C4119" s="203" t="s">
        <v>13179</v>
      </c>
      <c r="D4119" s="205" t="s">
        <v>13180</v>
      </c>
      <c r="E4119" s="202" t="s">
        <v>13181</v>
      </c>
      <c r="F4119" s="204" t="s">
        <v>6484</v>
      </c>
      <c r="G4119" s="204" t="s">
        <v>6485</v>
      </c>
      <c r="H4119" s="204" t="s">
        <v>6486</v>
      </c>
      <c r="I4119" s="204" t="s">
        <v>6485</v>
      </c>
      <c r="J4119" s="204" t="s">
        <v>6321</v>
      </c>
      <c r="K4119" s="204" t="s">
        <v>6321</v>
      </c>
      <c r="L4119" s="204" t="s">
        <v>6321</v>
      </c>
      <c r="M4119" s="204" t="s">
        <v>6363</v>
      </c>
    </row>
    <row r="4120" spans="1:13" ht="56.25" x14ac:dyDescent="0.25">
      <c r="A4120" s="206" t="s">
        <v>7002</v>
      </c>
      <c r="B4120">
        <v>137</v>
      </c>
      <c r="C4120" s="207" t="s">
        <v>6999</v>
      </c>
      <c r="D4120" s="208" t="s">
        <v>7000</v>
      </c>
      <c r="E4120" s="206" t="s">
        <v>7001</v>
      </c>
      <c r="F4120" s="209" t="s">
        <v>7003</v>
      </c>
      <c r="G4120" s="209" t="s">
        <v>7004</v>
      </c>
      <c r="H4120" s="209" t="s">
        <v>6491</v>
      </c>
      <c r="I4120" s="209" t="s">
        <v>7005</v>
      </c>
      <c r="J4120" s="209" t="s">
        <v>6321</v>
      </c>
      <c r="K4120" s="209" t="s">
        <v>6321</v>
      </c>
      <c r="L4120" s="209" t="s">
        <v>6321</v>
      </c>
      <c r="M4120" s="209" t="s">
        <v>6429</v>
      </c>
    </row>
    <row r="4121" spans="1:13" ht="67.5" x14ac:dyDescent="0.25">
      <c r="A4121" s="206" t="s">
        <v>16377</v>
      </c>
      <c r="B4121">
        <v>2599</v>
      </c>
      <c r="C4121" s="207" t="s">
        <v>16374</v>
      </c>
      <c r="D4121" s="208" t="s">
        <v>16375</v>
      </c>
      <c r="E4121" s="206" t="s">
        <v>16376</v>
      </c>
      <c r="F4121" s="209" t="s">
        <v>6437</v>
      </c>
      <c r="G4121" s="209" t="s">
        <v>6438</v>
      </c>
      <c r="H4121" s="209" t="s">
        <v>6439</v>
      </c>
      <c r="I4121" s="209" t="s">
        <v>6440</v>
      </c>
      <c r="J4121" s="209" t="s">
        <v>6321</v>
      </c>
      <c r="K4121" s="209" t="s">
        <v>6321</v>
      </c>
      <c r="L4121" s="209" t="s">
        <v>6321</v>
      </c>
      <c r="M4121" s="209" t="s">
        <v>6363</v>
      </c>
    </row>
    <row r="4122" spans="1:13" ht="45" x14ac:dyDescent="0.25">
      <c r="A4122" s="202" t="s">
        <v>15697</v>
      </c>
      <c r="B4122">
        <v>2399</v>
      </c>
      <c r="C4122" s="203" t="s">
        <v>15694</v>
      </c>
      <c r="D4122" s="205" t="s">
        <v>15695</v>
      </c>
      <c r="E4122" s="202" t="s">
        <v>15696</v>
      </c>
      <c r="F4122" s="204" t="s">
        <v>6437</v>
      </c>
      <c r="G4122" s="204" t="s">
        <v>6438</v>
      </c>
      <c r="H4122" s="204" t="s">
        <v>6439</v>
      </c>
      <c r="I4122" s="204" t="s">
        <v>6440</v>
      </c>
      <c r="J4122" s="204" t="s">
        <v>6321</v>
      </c>
      <c r="K4122" s="204" t="s">
        <v>6321</v>
      </c>
      <c r="L4122" s="204" t="s">
        <v>6321</v>
      </c>
      <c r="M4122" s="204" t="s">
        <v>6363</v>
      </c>
    </row>
    <row r="4123" spans="1:13" ht="78.75" x14ac:dyDescent="0.25">
      <c r="A4123" s="220" t="s">
        <v>31319</v>
      </c>
      <c r="B4123">
        <v>2400</v>
      </c>
      <c r="C4123" s="207" t="s">
        <v>15698</v>
      </c>
      <c r="D4123" s="208" t="s">
        <v>15699</v>
      </c>
      <c r="E4123" s="206" t="s">
        <v>15700</v>
      </c>
      <c r="F4123" s="209" t="s">
        <v>6884</v>
      </c>
      <c r="G4123" s="209" t="s">
        <v>6885</v>
      </c>
      <c r="H4123" s="209" t="s">
        <v>6886</v>
      </c>
      <c r="I4123" s="209" t="s">
        <v>6885</v>
      </c>
      <c r="J4123" s="209" t="s">
        <v>6321</v>
      </c>
      <c r="K4123" s="209" t="s">
        <v>6321</v>
      </c>
      <c r="L4123" s="209" t="s">
        <v>6321</v>
      </c>
      <c r="M4123" s="209" t="s">
        <v>6363</v>
      </c>
    </row>
    <row r="4124" spans="1:13" ht="101.25" x14ac:dyDescent="0.25">
      <c r="A4124" s="202" t="s">
        <v>15704</v>
      </c>
      <c r="B4124">
        <v>2401</v>
      </c>
      <c r="C4124" s="203" t="s">
        <v>15701</v>
      </c>
      <c r="D4124" s="205" t="s">
        <v>15702</v>
      </c>
      <c r="E4124" s="202" t="s">
        <v>15703</v>
      </c>
      <c r="F4124" s="204" t="s">
        <v>6884</v>
      </c>
      <c r="G4124" s="204" t="s">
        <v>6885</v>
      </c>
      <c r="H4124" s="204" t="s">
        <v>6886</v>
      </c>
      <c r="I4124" s="204" t="s">
        <v>6885</v>
      </c>
      <c r="J4124" s="204" t="s">
        <v>6321</v>
      </c>
      <c r="K4124" s="204" t="s">
        <v>6321</v>
      </c>
      <c r="L4124" s="204" t="s">
        <v>6321</v>
      </c>
      <c r="M4124" s="204" t="s">
        <v>6363</v>
      </c>
    </row>
    <row r="4125" spans="1:13" ht="45" x14ac:dyDescent="0.25">
      <c r="A4125" s="202" t="s">
        <v>15395</v>
      </c>
      <c r="B4125">
        <v>2325</v>
      </c>
      <c r="C4125" s="203" t="s">
        <v>15392</v>
      </c>
      <c r="D4125" s="205" t="s">
        <v>15393</v>
      </c>
      <c r="E4125" s="202" t="s">
        <v>15394</v>
      </c>
      <c r="F4125" s="204" t="s">
        <v>7581</v>
      </c>
      <c r="G4125" s="204" t="s">
        <v>7582</v>
      </c>
      <c r="H4125" s="204" t="s">
        <v>6473</v>
      </c>
      <c r="I4125" s="204" t="s">
        <v>7582</v>
      </c>
      <c r="J4125" s="204" t="s">
        <v>6321</v>
      </c>
      <c r="K4125" s="204" t="s">
        <v>6321</v>
      </c>
      <c r="L4125" s="204" t="s">
        <v>6321</v>
      </c>
      <c r="M4125" s="204" t="s">
        <v>6363</v>
      </c>
    </row>
    <row r="4126" spans="1:13" ht="45" x14ac:dyDescent="0.25">
      <c r="A4126" s="206" t="s">
        <v>15206</v>
      </c>
      <c r="B4126">
        <v>2276</v>
      </c>
      <c r="C4126" s="207" t="s">
        <v>15203</v>
      </c>
      <c r="D4126" s="208" t="s">
        <v>15204</v>
      </c>
      <c r="E4126" s="206" t="s">
        <v>15205</v>
      </c>
      <c r="F4126" s="209" t="s">
        <v>6484</v>
      </c>
      <c r="G4126" s="209" t="s">
        <v>6485</v>
      </c>
      <c r="H4126" s="209" t="s">
        <v>6486</v>
      </c>
      <c r="I4126" s="209" t="s">
        <v>6485</v>
      </c>
      <c r="J4126" s="209" t="s">
        <v>6321</v>
      </c>
      <c r="K4126" s="209" t="s">
        <v>6321</v>
      </c>
      <c r="L4126" s="209" t="s">
        <v>6321</v>
      </c>
      <c r="M4126" s="209" t="s">
        <v>6363</v>
      </c>
    </row>
    <row r="4127" spans="1:13" ht="45" x14ac:dyDescent="0.25">
      <c r="A4127" s="206" t="s">
        <v>12622</v>
      </c>
      <c r="B4127">
        <v>1595</v>
      </c>
      <c r="C4127" s="207" t="s">
        <v>12620</v>
      </c>
      <c r="D4127" s="208" t="s">
        <v>25762</v>
      </c>
      <c r="E4127" s="206" t="s">
        <v>12621</v>
      </c>
      <c r="F4127" s="209" t="s">
        <v>8356</v>
      </c>
      <c r="G4127" s="209" t="s">
        <v>8357</v>
      </c>
      <c r="H4127" s="209" t="s">
        <v>7039</v>
      </c>
      <c r="I4127" s="209" t="s">
        <v>8358</v>
      </c>
      <c r="J4127" s="209" t="s">
        <v>6321</v>
      </c>
      <c r="K4127" s="209" t="s">
        <v>12521</v>
      </c>
      <c r="L4127" s="209" t="s">
        <v>6321</v>
      </c>
      <c r="M4127" s="209" t="s">
        <v>25763</v>
      </c>
    </row>
    <row r="4128" spans="1:13" ht="45" x14ac:dyDescent="0.25">
      <c r="A4128" s="202" t="s">
        <v>19726</v>
      </c>
      <c r="B4128">
        <v>3475</v>
      </c>
      <c r="C4128" s="203" t="s">
        <v>19723</v>
      </c>
      <c r="D4128" s="205" t="s">
        <v>19724</v>
      </c>
      <c r="E4128" s="202" t="s">
        <v>19725</v>
      </c>
      <c r="F4128" s="204" t="s">
        <v>8875</v>
      </c>
      <c r="G4128" s="204" t="s">
        <v>8876</v>
      </c>
      <c r="H4128" s="204" t="s">
        <v>6578</v>
      </c>
      <c r="I4128" s="204" t="s">
        <v>8876</v>
      </c>
      <c r="J4128" s="204" t="s">
        <v>6321</v>
      </c>
      <c r="K4128" s="204" t="s">
        <v>6321</v>
      </c>
      <c r="L4128" s="204" t="s">
        <v>6321</v>
      </c>
      <c r="M4128" s="204" t="s">
        <v>6363</v>
      </c>
    </row>
    <row r="4129" spans="1:13" ht="22.5" x14ac:dyDescent="0.25">
      <c r="A4129" s="206" t="s">
        <v>12038</v>
      </c>
      <c r="B4129">
        <v>1429</v>
      </c>
      <c r="C4129" s="207" t="s">
        <v>12035</v>
      </c>
      <c r="D4129" s="208" t="s">
        <v>12036</v>
      </c>
      <c r="E4129" s="206" t="s">
        <v>12037</v>
      </c>
      <c r="F4129" s="209" t="s">
        <v>6884</v>
      </c>
      <c r="G4129" s="209" t="s">
        <v>6885</v>
      </c>
      <c r="H4129" s="209" t="s">
        <v>6886</v>
      </c>
      <c r="I4129" s="209" t="s">
        <v>6885</v>
      </c>
      <c r="J4129" s="209" t="s">
        <v>6321</v>
      </c>
      <c r="K4129" s="209" t="s">
        <v>6321</v>
      </c>
      <c r="L4129" s="209" t="s">
        <v>6321</v>
      </c>
      <c r="M4129" s="209" t="s">
        <v>6363</v>
      </c>
    </row>
    <row r="4130" spans="1:13" ht="67.5" x14ac:dyDescent="0.25">
      <c r="A4130" s="218" t="s">
        <v>31320</v>
      </c>
      <c r="B4130">
        <v>3891</v>
      </c>
      <c r="C4130" s="203" t="s">
        <v>21234</v>
      </c>
      <c r="D4130" s="205" t="s">
        <v>21235</v>
      </c>
      <c r="E4130" s="202" t="s">
        <v>21236</v>
      </c>
      <c r="F4130" s="204" t="s">
        <v>21237</v>
      </c>
      <c r="G4130" s="204" t="s">
        <v>21238</v>
      </c>
      <c r="H4130" s="204" t="s">
        <v>21239</v>
      </c>
      <c r="I4130" s="204" t="s">
        <v>21240</v>
      </c>
      <c r="J4130" s="204" t="s">
        <v>6321</v>
      </c>
      <c r="K4130" s="204" t="s">
        <v>6321</v>
      </c>
      <c r="L4130" s="204" t="s">
        <v>6321</v>
      </c>
      <c r="M4130" s="204" t="s">
        <v>6363</v>
      </c>
    </row>
    <row r="4131" spans="1:13" ht="33.75" x14ac:dyDescent="0.25">
      <c r="A4131" s="202"/>
      <c r="B4131">
        <v>2606</v>
      </c>
      <c r="C4131" s="203" t="s">
        <v>16399</v>
      </c>
      <c r="D4131" s="205" t="s">
        <v>16400</v>
      </c>
      <c r="E4131" s="202" t="s">
        <v>16401</v>
      </c>
      <c r="F4131" s="204" t="s">
        <v>8835</v>
      </c>
      <c r="G4131" s="204" t="s">
        <v>8836</v>
      </c>
      <c r="H4131" s="204" t="s">
        <v>6480</v>
      </c>
      <c r="I4131" s="204" t="s">
        <v>8836</v>
      </c>
      <c r="J4131" s="204" t="s">
        <v>6321</v>
      </c>
      <c r="K4131" s="204" t="s">
        <v>6321</v>
      </c>
      <c r="L4131" s="204" t="s">
        <v>6321</v>
      </c>
      <c r="M4131" s="204" t="s">
        <v>6363</v>
      </c>
    </row>
    <row r="4132" spans="1:13" ht="56.25" x14ac:dyDescent="0.25">
      <c r="A4132" s="206" t="s">
        <v>15716</v>
      </c>
      <c r="B4132">
        <v>2404</v>
      </c>
      <c r="C4132" s="207" t="s">
        <v>15713</v>
      </c>
      <c r="D4132" s="208" t="s">
        <v>15714</v>
      </c>
      <c r="E4132" s="206" t="s">
        <v>15715</v>
      </c>
      <c r="F4132" s="209" t="s">
        <v>6673</v>
      </c>
      <c r="G4132" s="209" t="s">
        <v>6674</v>
      </c>
      <c r="H4132" s="209" t="s">
        <v>6473</v>
      </c>
      <c r="I4132" s="209" t="s">
        <v>6674</v>
      </c>
      <c r="J4132" s="209" t="s">
        <v>6321</v>
      </c>
      <c r="K4132" s="209" t="s">
        <v>6321</v>
      </c>
      <c r="L4132" s="209" t="s">
        <v>6321</v>
      </c>
      <c r="M4132" s="209" t="s">
        <v>6363</v>
      </c>
    </row>
    <row r="4133" spans="1:13" ht="45" x14ac:dyDescent="0.25">
      <c r="A4133" s="202" t="s">
        <v>20849</v>
      </c>
      <c r="B4133">
        <v>3779</v>
      </c>
      <c r="C4133" s="203" t="s">
        <v>20846</v>
      </c>
      <c r="D4133" s="205" t="s">
        <v>20847</v>
      </c>
      <c r="E4133" s="202" t="s">
        <v>20848</v>
      </c>
      <c r="F4133" s="204" t="s">
        <v>8465</v>
      </c>
      <c r="G4133" s="204" t="s">
        <v>8466</v>
      </c>
      <c r="H4133" s="204" t="s">
        <v>6473</v>
      </c>
      <c r="I4133" s="204" t="s">
        <v>8466</v>
      </c>
      <c r="J4133" s="204" t="s">
        <v>6321</v>
      </c>
      <c r="K4133" s="204" t="s">
        <v>6321</v>
      </c>
      <c r="L4133" s="204" t="s">
        <v>6321</v>
      </c>
      <c r="M4133" s="204" t="s">
        <v>6363</v>
      </c>
    </row>
    <row r="4134" spans="1:13" ht="78.75" x14ac:dyDescent="0.25">
      <c r="A4134" s="202" t="s">
        <v>18545</v>
      </c>
      <c r="B4134">
        <v>3185</v>
      </c>
      <c r="C4134" s="203" t="s">
        <v>18542</v>
      </c>
      <c r="D4134" s="205" t="s">
        <v>18543</v>
      </c>
      <c r="E4134" s="202" t="s">
        <v>18544</v>
      </c>
      <c r="F4134" s="204" t="s">
        <v>8320</v>
      </c>
      <c r="G4134" s="204" t="s">
        <v>8321</v>
      </c>
      <c r="H4134" s="204" t="s">
        <v>6486</v>
      </c>
      <c r="I4134" s="204" t="s">
        <v>8321</v>
      </c>
      <c r="J4134" s="204" t="s">
        <v>6321</v>
      </c>
      <c r="K4134" s="204" t="s">
        <v>6321</v>
      </c>
      <c r="L4134" s="204" t="s">
        <v>6321</v>
      </c>
      <c r="M4134" s="204" t="s">
        <v>6363</v>
      </c>
    </row>
    <row r="4135" spans="1:13" ht="78.75" x14ac:dyDescent="0.25">
      <c r="A4135" s="206" t="s">
        <v>18545</v>
      </c>
      <c r="B4135">
        <v>3186</v>
      </c>
      <c r="C4135" s="207" t="s">
        <v>18546</v>
      </c>
      <c r="D4135" s="208" t="s">
        <v>18547</v>
      </c>
      <c r="E4135" s="206" t="s">
        <v>18544</v>
      </c>
      <c r="F4135" s="209" t="s">
        <v>15262</v>
      </c>
      <c r="G4135" s="209" t="s">
        <v>15263</v>
      </c>
      <c r="H4135" s="209" t="s">
        <v>6427</v>
      </c>
      <c r="I4135" s="209" t="s">
        <v>15263</v>
      </c>
      <c r="J4135" s="209" t="s">
        <v>6321</v>
      </c>
      <c r="K4135" s="209" t="s">
        <v>6321</v>
      </c>
      <c r="L4135" s="209" t="s">
        <v>6321</v>
      </c>
      <c r="M4135" s="209" t="s">
        <v>6363</v>
      </c>
    </row>
    <row r="4136" spans="1:13" ht="33.75" x14ac:dyDescent="0.25">
      <c r="A4136" s="206" t="s">
        <v>11113</v>
      </c>
      <c r="B4136">
        <v>1198</v>
      </c>
      <c r="C4136" s="207" t="s">
        <v>11110</v>
      </c>
      <c r="D4136" s="208" t="s">
        <v>11111</v>
      </c>
      <c r="E4136" s="206" t="s">
        <v>11112</v>
      </c>
      <c r="F4136" s="209" t="s">
        <v>6695</v>
      </c>
      <c r="G4136" s="209" t="s">
        <v>6696</v>
      </c>
      <c r="H4136" s="209" t="s">
        <v>6439</v>
      </c>
      <c r="I4136" s="209" t="s">
        <v>6696</v>
      </c>
      <c r="J4136" s="209" t="s">
        <v>6321</v>
      </c>
      <c r="K4136" s="209" t="s">
        <v>6321</v>
      </c>
      <c r="L4136" s="209" t="s">
        <v>6321</v>
      </c>
      <c r="M4136" s="209" t="s">
        <v>6363</v>
      </c>
    </row>
    <row r="4137" spans="1:13" ht="213.75" x14ac:dyDescent="0.25">
      <c r="A4137" s="202"/>
      <c r="B4137">
        <v>2852</v>
      </c>
      <c r="C4137" s="203" t="s">
        <v>17345</v>
      </c>
      <c r="D4137" s="205" t="s">
        <v>17346</v>
      </c>
      <c r="E4137" s="202" t="s">
        <v>17347</v>
      </c>
      <c r="F4137" s="204" t="s">
        <v>6884</v>
      </c>
      <c r="G4137" s="204" t="s">
        <v>6885</v>
      </c>
      <c r="H4137" s="204" t="s">
        <v>6886</v>
      </c>
      <c r="I4137" s="204" t="s">
        <v>6885</v>
      </c>
      <c r="J4137" s="204" t="s">
        <v>6321</v>
      </c>
      <c r="K4137" s="204" t="s">
        <v>6321</v>
      </c>
      <c r="L4137" s="204" t="s">
        <v>6321</v>
      </c>
      <c r="M4137" s="204" t="s">
        <v>6363</v>
      </c>
    </row>
    <row r="4138" spans="1:13" ht="56.25" x14ac:dyDescent="0.25">
      <c r="A4138" s="206" t="s">
        <v>13197</v>
      </c>
      <c r="B4138">
        <v>1729</v>
      </c>
      <c r="C4138" s="207" t="s">
        <v>13194</v>
      </c>
      <c r="D4138" s="208" t="s">
        <v>13195</v>
      </c>
      <c r="E4138" s="206" t="s">
        <v>13196</v>
      </c>
      <c r="F4138" s="209" t="s">
        <v>8465</v>
      </c>
      <c r="G4138" s="209" t="s">
        <v>8466</v>
      </c>
      <c r="H4138" s="209" t="s">
        <v>6473</v>
      </c>
      <c r="I4138" s="209" t="s">
        <v>8466</v>
      </c>
      <c r="J4138" s="209" t="s">
        <v>6321</v>
      </c>
      <c r="K4138" s="209" t="s">
        <v>6321</v>
      </c>
      <c r="L4138" s="209" t="s">
        <v>6321</v>
      </c>
      <c r="M4138" s="209" t="s">
        <v>6363</v>
      </c>
    </row>
    <row r="4139" spans="1:13" ht="67.5" x14ac:dyDescent="0.25">
      <c r="A4139" s="206" t="s">
        <v>19765</v>
      </c>
      <c r="B4139">
        <v>3486</v>
      </c>
      <c r="C4139" s="207" t="s">
        <v>19762</v>
      </c>
      <c r="D4139" s="208" t="s">
        <v>19763</v>
      </c>
      <c r="E4139" s="206" t="s">
        <v>19764</v>
      </c>
      <c r="F4139" s="209" t="s">
        <v>19766</v>
      </c>
      <c r="G4139" s="209" t="s">
        <v>19767</v>
      </c>
      <c r="H4139" s="209" t="s">
        <v>6491</v>
      </c>
      <c r="I4139" s="209" t="s">
        <v>19767</v>
      </c>
      <c r="J4139" s="209" t="s">
        <v>6321</v>
      </c>
      <c r="K4139" s="209" t="s">
        <v>6321</v>
      </c>
      <c r="L4139" s="209" t="s">
        <v>6321</v>
      </c>
      <c r="M4139" s="209" t="s">
        <v>6363</v>
      </c>
    </row>
    <row r="4140" spans="1:13" ht="90" x14ac:dyDescent="0.25">
      <c r="A4140" s="202" t="s">
        <v>18406</v>
      </c>
      <c r="B4140">
        <v>3152</v>
      </c>
      <c r="C4140" s="203" t="s">
        <v>18403</v>
      </c>
      <c r="D4140" s="205" t="s">
        <v>18404</v>
      </c>
      <c r="E4140" s="202" t="s">
        <v>18405</v>
      </c>
      <c r="F4140" s="204" t="s">
        <v>18407</v>
      </c>
      <c r="G4140" s="204" t="s">
        <v>18408</v>
      </c>
      <c r="H4140" s="204" t="s">
        <v>6421</v>
      </c>
      <c r="I4140" s="204" t="s">
        <v>18409</v>
      </c>
      <c r="J4140" s="204" t="s">
        <v>6321</v>
      </c>
      <c r="K4140" s="204" t="s">
        <v>6321</v>
      </c>
      <c r="L4140" s="204" t="s">
        <v>6321</v>
      </c>
      <c r="M4140" s="204" t="s">
        <v>6363</v>
      </c>
    </row>
    <row r="4141" spans="1:13" ht="45" x14ac:dyDescent="0.25">
      <c r="A4141" s="206"/>
      <c r="B4141">
        <v>3488</v>
      </c>
      <c r="C4141" s="207" t="s">
        <v>19772</v>
      </c>
      <c r="D4141" s="208" t="s">
        <v>19773</v>
      </c>
      <c r="E4141" s="206" t="s">
        <v>19774</v>
      </c>
      <c r="F4141" s="209" t="s">
        <v>6471</v>
      </c>
      <c r="G4141" s="209" t="s">
        <v>6472</v>
      </c>
      <c r="H4141" s="209" t="s">
        <v>6473</v>
      </c>
      <c r="I4141" s="209" t="s">
        <v>6472</v>
      </c>
      <c r="J4141" s="209" t="s">
        <v>6321</v>
      </c>
      <c r="K4141" s="209" t="s">
        <v>6321</v>
      </c>
      <c r="L4141" s="209" t="s">
        <v>6321</v>
      </c>
      <c r="M4141" s="209" t="s">
        <v>6363</v>
      </c>
    </row>
    <row r="4142" spans="1:13" ht="123.75" x14ac:dyDescent="0.25">
      <c r="A4142" s="206"/>
      <c r="B4142">
        <v>2855</v>
      </c>
      <c r="C4142" s="207" t="s">
        <v>17355</v>
      </c>
      <c r="D4142" s="208" t="s">
        <v>17356</v>
      </c>
      <c r="E4142" s="206" t="s">
        <v>17357</v>
      </c>
      <c r="F4142" s="209" t="s">
        <v>6437</v>
      </c>
      <c r="G4142" s="209" t="s">
        <v>6438</v>
      </c>
      <c r="H4142" s="209" t="s">
        <v>6439</v>
      </c>
      <c r="I4142" s="209" t="s">
        <v>6440</v>
      </c>
      <c r="J4142" s="209" t="s">
        <v>6321</v>
      </c>
      <c r="K4142" s="209" t="s">
        <v>6321</v>
      </c>
      <c r="L4142" s="209" t="s">
        <v>6321</v>
      </c>
      <c r="M4142" s="209" t="s">
        <v>6363</v>
      </c>
    </row>
    <row r="4143" spans="1:13" ht="67.5" x14ac:dyDescent="0.25">
      <c r="A4143" s="220" t="s">
        <v>31321</v>
      </c>
      <c r="B4143">
        <v>2875</v>
      </c>
      <c r="C4143" s="207" t="s">
        <v>17415</v>
      </c>
      <c r="D4143" s="208" t="s">
        <v>17416</v>
      </c>
      <c r="E4143" s="206" t="s">
        <v>17417</v>
      </c>
      <c r="F4143" s="209" t="s">
        <v>9232</v>
      </c>
      <c r="G4143" s="209" t="s">
        <v>11698</v>
      </c>
      <c r="H4143" s="209" t="s">
        <v>6578</v>
      </c>
      <c r="I4143" s="209" t="s">
        <v>11698</v>
      </c>
      <c r="J4143" s="209" t="s">
        <v>6321</v>
      </c>
      <c r="K4143" s="209" t="s">
        <v>6321</v>
      </c>
      <c r="L4143" s="209" t="s">
        <v>6321</v>
      </c>
      <c r="M4143" s="209" t="s">
        <v>6363</v>
      </c>
    </row>
    <row r="4144" spans="1:13" ht="56.25" x14ac:dyDescent="0.25">
      <c r="A4144" s="202"/>
      <c r="B4144">
        <v>2876</v>
      </c>
      <c r="C4144" s="203" t="s">
        <v>17418</v>
      </c>
      <c r="D4144" s="205" t="s">
        <v>17419</v>
      </c>
      <c r="E4144" s="202" t="s">
        <v>17420</v>
      </c>
      <c r="F4144" s="204" t="s">
        <v>9232</v>
      </c>
      <c r="G4144" s="204" t="s">
        <v>11698</v>
      </c>
      <c r="H4144" s="204" t="s">
        <v>6578</v>
      </c>
      <c r="I4144" s="204" t="s">
        <v>11698</v>
      </c>
      <c r="J4144" s="204" t="s">
        <v>6321</v>
      </c>
      <c r="K4144" s="204" t="s">
        <v>6321</v>
      </c>
      <c r="L4144" s="204" t="s">
        <v>6321</v>
      </c>
      <c r="M4144" s="204" t="s">
        <v>6363</v>
      </c>
    </row>
    <row r="4145" spans="1:13" ht="67.5" x14ac:dyDescent="0.25">
      <c r="A4145" s="220" t="s">
        <v>31322</v>
      </c>
      <c r="B4145">
        <v>1070</v>
      </c>
      <c r="C4145" s="207" t="s">
        <v>10549</v>
      </c>
      <c r="D4145" s="208" t="s">
        <v>10550</v>
      </c>
      <c r="E4145" s="206" t="s">
        <v>10551</v>
      </c>
      <c r="F4145" s="209" t="s">
        <v>8785</v>
      </c>
      <c r="G4145" s="209" t="s">
        <v>8786</v>
      </c>
      <c r="H4145" s="209" t="s">
        <v>6473</v>
      </c>
      <c r="I4145" s="209" t="s">
        <v>8786</v>
      </c>
      <c r="J4145" s="209" t="s">
        <v>6321</v>
      </c>
      <c r="K4145" s="209" t="s">
        <v>6321</v>
      </c>
      <c r="L4145" s="209" t="s">
        <v>6321</v>
      </c>
      <c r="M4145" s="209" t="s">
        <v>6363</v>
      </c>
    </row>
    <row r="4146" spans="1:13" ht="45" x14ac:dyDescent="0.25">
      <c r="A4146" s="202" t="s">
        <v>13201</v>
      </c>
      <c r="B4146">
        <v>1730</v>
      </c>
      <c r="C4146" s="203" t="s">
        <v>13198</v>
      </c>
      <c r="D4146" s="205" t="s">
        <v>13199</v>
      </c>
      <c r="E4146" s="202" t="s">
        <v>13200</v>
      </c>
      <c r="F4146" s="204" t="s">
        <v>13202</v>
      </c>
      <c r="G4146" s="204" t="s">
        <v>13203</v>
      </c>
      <c r="H4146" s="204" t="s">
        <v>6439</v>
      </c>
      <c r="I4146" s="204" t="s">
        <v>13204</v>
      </c>
      <c r="J4146" s="204" t="s">
        <v>6321</v>
      </c>
      <c r="K4146" s="204" t="s">
        <v>6321</v>
      </c>
      <c r="L4146" s="204" t="s">
        <v>6321</v>
      </c>
      <c r="M4146" s="204" t="s">
        <v>6363</v>
      </c>
    </row>
    <row r="4147" spans="1:13" ht="67.5" x14ac:dyDescent="0.25">
      <c r="A4147" s="202" t="s">
        <v>15368</v>
      </c>
      <c r="B4147">
        <v>2319</v>
      </c>
      <c r="C4147" s="203" t="s">
        <v>15365</v>
      </c>
      <c r="D4147" s="205" t="s">
        <v>15366</v>
      </c>
      <c r="E4147" s="202" t="s">
        <v>15367</v>
      </c>
      <c r="F4147" s="204" t="s">
        <v>7432</v>
      </c>
      <c r="G4147" s="204" t="s">
        <v>7433</v>
      </c>
      <c r="H4147" s="204" t="s">
        <v>6439</v>
      </c>
      <c r="I4147" s="204" t="s">
        <v>7433</v>
      </c>
      <c r="J4147" s="204" t="s">
        <v>6321</v>
      </c>
      <c r="K4147" s="204" t="s">
        <v>6321</v>
      </c>
      <c r="L4147" s="204" t="s">
        <v>6321</v>
      </c>
      <c r="M4147" s="204" t="s">
        <v>831</v>
      </c>
    </row>
    <row r="4148" spans="1:13" ht="45" x14ac:dyDescent="0.25">
      <c r="A4148" s="206" t="s">
        <v>15372</v>
      </c>
      <c r="B4148">
        <v>2320</v>
      </c>
      <c r="C4148" s="207" t="s">
        <v>15369</v>
      </c>
      <c r="D4148" s="208" t="s">
        <v>15370</v>
      </c>
      <c r="E4148" s="206" t="s">
        <v>15371</v>
      </c>
      <c r="F4148" s="209" t="s">
        <v>7174</v>
      </c>
      <c r="G4148" s="209" t="s">
        <v>7175</v>
      </c>
      <c r="H4148" s="209" t="s">
        <v>6480</v>
      </c>
      <c r="I4148" s="209" t="s">
        <v>7175</v>
      </c>
      <c r="J4148" s="209" t="s">
        <v>6321</v>
      </c>
      <c r="K4148" s="209" t="s">
        <v>6321</v>
      </c>
      <c r="L4148" s="209" t="s">
        <v>6321</v>
      </c>
      <c r="M4148" s="209" t="s">
        <v>831</v>
      </c>
    </row>
    <row r="4149" spans="1:13" ht="45" x14ac:dyDescent="0.25">
      <c r="A4149" s="202" t="s">
        <v>15720</v>
      </c>
      <c r="B4149">
        <v>2405</v>
      </c>
      <c r="C4149" s="203" t="s">
        <v>15717</v>
      </c>
      <c r="D4149" s="205" t="s">
        <v>15718</v>
      </c>
      <c r="E4149" s="202" t="s">
        <v>15719</v>
      </c>
      <c r="F4149" s="204" t="s">
        <v>7581</v>
      </c>
      <c r="G4149" s="204" t="s">
        <v>7582</v>
      </c>
      <c r="H4149" s="204" t="s">
        <v>6473</v>
      </c>
      <c r="I4149" s="204" t="s">
        <v>7582</v>
      </c>
      <c r="J4149" s="204" t="s">
        <v>6321</v>
      </c>
      <c r="K4149" s="204" t="s">
        <v>6321</v>
      </c>
      <c r="L4149" s="204" t="s">
        <v>6321</v>
      </c>
      <c r="M4149" s="204" t="s">
        <v>6363</v>
      </c>
    </row>
    <row r="4150" spans="1:13" ht="168.75" x14ac:dyDescent="0.25">
      <c r="A4150" s="206" t="s">
        <v>6321</v>
      </c>
      <c r="B4150">
        <v>2877</v>
      </c>
      <c r="C4150" s="207" t="s">
        <v>17421</v>
      </c>
      <c r="D4150" s="208" t="s">
        <v>17422</v>
      </c>
      <c r="E4150" s="206" t="s">
        <v>17423</v>
      </c>
      <c r="F4150" s="209" t="s">
        <v>17424</v>
      </c>
      <c r="G4150" s="209" t="s">
        <v>17425</v>
      </c>
      <c r="H4150" s="209" t="s">
        <v>7699</v>
      </c>
      <c r="I4150" s="209" t="s">
        <v>17425</v>
      </c>
      <c r="J4150" s="209" t="s">
        <v>6321</v>
      </c>
      <c r="K4150" s="209" t="s">
        <v>6321</v>
      </c>
      <c r="L4150" s="209" t="s">
        <v>6321</v>
      </c>
      <c r="M4150" s="209" t="s">
        <v>6429</v>
      </c>
    </row>
    <row r="4151" spans="1:13" ht="78.75" x14ac:dyDescent="0.25">
      <c r="A4151" s="206" t="s">
        <v>15399</v>
      </c>
      <c r="B4151">
        <v>2326</v>
      </c>
      <c r="C4151" s="207" t="s">
        <v>15396</v>
      </c>
      <c r="D4151" s="208" t="s">
        <v>15397</v>
      </c>
      <c r="E4151" s="206" t="s">
        <v>15398</v>
      </c>
      <c r="F4151" s="209" t="s">
        <v>8320</v>
      </c>
      <c r="G4151" s="209" t="s">
        <v>8321</v>
      </c>
      <c r="H4151" s="209" t="s">
        <v>6486</v>
      </c>
      <c r="I4151" s="209" t="s">
        <v>8321</v>
      </c>
      <c r="J4151" s="209" t="s">
        <v>6321</v>
      </c>
      <c r="K4151" s="209" t="s">
        <v>6321</v>
      </c>
      <c r="L4151" s="209" t="s">
        <v>6321</v>
      </c>
      <c r="M4151" s="209" t="s">
        <v>6363</v>
      </c>
    </row>
    <row r="4152" spans="1:13" ht="112.5" x14ac:dyDescent="0.25">
      <c r="A4152" s="206" t="s">
        <v>15724</v>
      </c>
      <c r="B4152">
        <v>2406</v>
      </c>
      <c r="C4152" s="207" t="s">
        <v>15721</v>
      </c>
      <c r="D4152" s="208" t="s">
        <v>15722</v>
      </c>
      <c r="E4152" s="206" t="s">
        <v>15723</v>
      </c>
      <c r="F4152" s="209" t="s">
        <v>7174</v>
      </c>
      <c r="G4152" s="209" t="s">
        <v>7175</v>
      </c>
      <c r="H4152" s="209" t="s">
        <v>6480</v>
      </c>
      <c r="I4152" s="209" t="s">
        <v>7175</v>
      </c>
      <c r="J4152" s="209" t="s">
        <v>6321</v>
      </c>
      <c r="K4152" s="209" t="s">
        <v>6321</v>
      </c>
      <c r="L4152" s="209" t="s">
        <v>6321</v>
      </c>
      <c r="M4152" s="209" t="s">
        <v>6363</v>
      </c>
    </row>
    <row r="4153" spans="1:13" ht="67.5" x14ac:dyDescent="0.25">
      <c r="A4153" s="206" t="s">
        <v>18506</v>
      </c>
      <c r="B4153">
        <v>3178</v>
      </c>
      <c r="C4153" s="207" t="s">
        <v>18503</v>
      </c>
      <c r="D4153" s="208" t="s">
        <v>18504</v>
      </c>
      <c r="E4153" s="206" t="s">
        <v>18505</v>
      </c>
      <c r="F4153" s="209" t="s">
        <v>18507</v>
      </c>
      <c r="G4153" s="209" t="s">
        <v>18508</v>
      </c>
      <c r="H4153" s="209" t="s">
        <v>7479</v>
      </c>
      <c r="I4153" s="209" t="s">
        <v>18508</v>
      </c>
      <c r="J4153" s="209" t="s">
        <v>6321</v>
      </c>
      <c r="K4153" s="209" t="s">
        <v>6321</v>
      </c>
      <c r="L4153" s="209" t="s">
        <v>6321</v>
      </c>
      <c r="M4153" s="209" t="s">
        <v>6363</v>
      </c>
    </row>
    <row r="4154" spans="1:13" ht="157.5" x14ac:dyDescent="0.25">
      <c r="A4154" s="202"/>
      <c r="B4154">
        <v>2600</v>
      </c>
      <c r="C4154" s="203" t="s">
        <v>16378</v>
      </c>
      <c r="D4154" s="205" t="s">
        <v>16379</v>
      </c>
      <c r="E4154" s="202" t="s">
        <v>16380</v>
      </c>
      <c r="F4154" s="204" t="s">
        <v>6484</v>
      </c>
      <c r="G4154" s="204" t="s">
        <v>6485</v>
      </c>
      <c r="H4154" s="204" t="s">
        <v>6486</v>
      </c>
      <c r="I4154" s="204" t="s">
        <v>6485</v>
      </c>
      <c r="J4154" s="204" t="s">
        <v>6265</v>
      </c>
      <c r="K4154" s="204" t="s">
        <v>6321</v>
      </c>
      <c r="L4154" s="204" t="s">
        <v>6321</v>
      </c>
      <c r="M4154" s="204" t="s">
        <v>6363</v>
      </c>
    </row>
    <row r="4155" spans="1:13" ht="33.75" x14ac:dyDescent="0.25">
      <c r="A4155" s="202" t="s">
        <v>19941</v>
      </c>
      <c r="B4155">
        <v>3528</v>
      </c>
      <c r="C4155" s="203" t="s">
        <v>19938</v>
      </c>
      <c r="D4155" s="205" t="s">
        <v>19939</v>
      </c>
      <c r="E4155" s="202" t="s">
        <v>19940</v>
      </c>
      <c r="F4155" s="204" t="s">
        <v>6689</v>
      </c>
      <c r="G4155" s="204" t="s">
        <v>6690</v>
      </c>
      <c r="H4155" s="204" t="s">
        <v>6691</v>
      </c>
      <c r="I4155" s="204" t="s">
        <v>6692</v>
      </c>
      <c r="J4155" s="204" t="s">
        <v>6321</v>
      </c>
      <c r="K4155" s="204" t="s">
        <v>6321</v>
      </c>
      <c r="L4155" s="204" t="s">
        <v>6321</v>
      </c>
      <c r="M4155" s="204" t="s">
        <v>6363</v>
      </c>
    </row>
    <row r="4156" spans="1:13" ht="22.5" x14ac:dyDescent="0.25">
      <c r="A4156" s="202" t="s">
        <v>15728</v>
      </c>
      <c r="B4156">
        <v>2407</v>
      </c>
      <c r="C4156" s="203" t="s">
        <v>15725</v>
      </c>
      <c r="D4156" s="205" t="s">
        <v>15726</v>
      </c>
      <c r="E4156" s="202" t="s">
        <v>15727</v>
      </c>
      <c r="F4156" s="204" t="s">
        <v>6673</v>
      </c>
      <c r="G4156" s="204" t="s">
        <v>6674</v>
      </c>
      <c r="H4156" s="204" t="s">
        <v>6473</v>
      </c>
      <c r="I4156" s="204" t="s">
        <v>6674</v>
      </c>
      <c r="J4156" s="204" t="s">
        <v>6321</v>
      </c>
      <c r="K4156" s="204" t="s">
        <v>6321</v>
      </c>
      <c r="L4156" s="204" t="s">
        <v>6321</v>
      </c>
      <c r="M4156" s="204" t="s">
        <v>6363</v>
      </c>
    </row>
    <row r="4157" spans="1:13" ht="67.5" x14ac:dyDescent="0.25">
      <c r="A4157" s="202" t="s">
        <v>19778</v>
      </c>
      <c r="B4157">
        <v>3489</v>
      </c>
      <c r="C4157" s="203" t="s">
        <v>19775</v>
      </c>
      <c r="D4157" s="205" t="s">
        <v>19776</v>
      </c>
      <c r="E4157" s="202" t="s">
        <v>19777</v>
      </c>
      <c r="F4157" s="204" t="s">
        <v>19779</v>
      </c>
      <c r="G4157" s="204" t="s">
        <v>19780</v>
      </c>
      <c r="H4157" s="204" t="s">
        <v>8304</v>
      </c>
      <c r="I4157" s="204" t="s">
        <v>19781</v>
      </c>
      <c r="J4157" s="204" t="s">
        <v>6321</v>
      </c>
      <c r="K4157" s="204" t="s">
        <v>6321</v>
      </c>
      <c r="L4157" s="204" t="s">
        <v>6321</v>
      </c>
      <c r="M4157" s="204" t="s">
        <v>6363</v>
      </c>
    </row>
    <row r="4158" spans="1:13" ht="180" x14ac:dyDescent="0.25">
      <c r="A4158" s="202"/>
      <c r="B4158">
        <v>1606</v>
      </c>
      <c r="C4158" s="203" t="s">
        <v>12662</v>
      </c>
      <c r="D4158" s="205" t="s">
        <v>12663</v>
      </c>
      <c r="E4158" s="202" t="s">
        <v>12664</v>
      </c>
      <c r="F4158" s="204" t="s">
        <v>8858</v>
      </c>
      <c r="G4158" s="204" t="s">
        <v>8859</v>
      </c>
      <c r="H4158" s="204" t="s">
        <v>6439</v>
      </c>
      <c r="I4158" s="204" t="s">
        <v>8859</v>
      </c>
      <c r="J4158" s="204" t="s">
        <v>6321</v>
      </c>
      <c r="K4158" s="204" t="s">
        <v>6321</v>
      </c>
      <c r="L4158" s="204" t="s">
        <v>6321</v>
      </c>
      <c r="M4158" s="204" t="s">
        <v>6363</v>
      </c>
    </row>
    <row r="4159" spans="1:13" ht="56.25" x14ac:dyDescent="0.25">
      <c r="A4159" s="206" t="s">
        <v>15732</v>
      </c>
      <c r="B4159">
        <v>2408</v>
      </c>
      <c r="C4159" s="207" t="s">
        <v>15729</v>
      </c>
      <c r="D4159" s="208" t="s">
        <v>15730</v>
      </c>
      <c r="E4159" s="206" t="s">
        <v>15731</v>
      </c>
      <c r="F4159" s="209" t="s">
        <v>6689</v>
      </c>
      <c r="G4159" s="209" t="s">
        <v>6690</v>
      </c>
      <c r="H4159" s="209" t="s">
        <v>6691</v>
      </c>
      <c r="I4159" s="209" t="s">
        <v>6692</v>
      </c>
      <c r="J4159" s="209" t="s">
        <v>6321</v>
      </c>
      <c r="K4159" s="209" t="s">
        <v>6321</v>
      </c>
      <c r="L4159" s="209" t="s">
        <v>6321</v>
      </c>
      <c r="M4159" s="209" t="s">
        <v>6363</v>
      </c>
    </row>
    <row r="4160" spans="1:13" ht="45" x14ac:dyDescent="0.25">
      <c r="A4160" s="227" t="s">
        <v>31323</v>
      </c>
      <c r="B4160">
        <v>1731</v>
      </c>
      <c r="C4160" s="207" t="s">
        <v>13205</v>
      </c>
      <c r="D4160" s="208" t="s">
        <v>13206</v>
      </c>
      <c r="E4160" s="206" t="s">
        <v>13207</v>
      </c>
      <c r="F4160" s="209" t="s">
        <v>6437</v>
      </c>
      <c r="G4160" s="209" t="s">
        <v>6438</v>
      </c>
      <c r="H4160" s="209" t="s">
        <v>6439</v>
      </c>
      <c r="I4160" s="209" t="s">
        <v>6440</v>
      </c>
      <c r="J4160" s="209" t="s">
        <v>6321</v>
      </c>
      <c r="K4160" s="209" t="s">
        <v>6321</v>
      </c>
      <c r="L4160" s="209" t="s">
        <v>6321</v>
      </c>
      <c r="M4160" s="209" t="s">
        <v>6363</v>
      </c>
    </row>
    <row r="4161" spans="1:13" ht="67.5" x14ac:dyDescent="0.25">
      <c r="A4161" s="202" t="s">
        <v>11646</v>
      </c>
      <c r="B4161">
        <v>1327</v>
      </c>
      <c r="C4161" s="203" t="s">
        <v>11643</v>
      </c>
      <c r="D4161" s="205" t="s">
        <v>11644</v>
      </c>
      <c r="E4161" s="202" t="s">
        <v>11645</v>
      </c>
      <c r="F4161" s="204" t="s">
        <v>11647</v>
      </c>
      <c r="G4161" s="204" t="s">
        <v>11648</v>
      </c>
      <c r="H4161" s="204" t="s">
        <v>6998</v>
      </c>
      <c r="I4161" s="204" t="s">
        <v>11648</v>
      </c>
      <c r="J4161" s="204" t="s">
        <v>6321</v>
      </c>
      <c r="K4161" s="204" t="s">
        <v>6321</v>
      </c>
      <c r="L4161" s="204" t="s">
        <v>6321</v>
      </c>
      <c r="M4161" s="204" t="s">
        <v>6363</v>
      </c>
    </row>
    <row r="4162" spans="1:13" ht="112.5" x14ac:dyDescent="0.25">
      <c r="A4162" s="206"/>
      <c r="B4162">
        <v>3476</v>
      </c>
      <c r="C4162" s="207" t="s">
        <v>19727</v>
      </c>
      <c r="D4162" s="208" t="s">
        <v>19728</v>
      </c>
      <c r="E4162" s="206" t="s">
        <v>19729</v>
      </c>
      <c r="F4162" s="209" t="s">
        <v>8434</v>
      </c>
      <c r="G4162" s="209" t="s">
        <v>8435</v>
      </c>
      <c r="H4162" s="209" t="s">
        <v>6480</v>
      </c>
      <c r="I4162" s="209" t="s">
        <v>8435</v>
      </c>
      <c r="J4162" s="209" t="s">
        <v>6321</v>
      </c>
      <c r="K4162" s="209" t="s">
        <v>6321</v>
      </c>
      <c r="L4162" s="209" t="s">
        <v>6321</v>
      </c>
      <c r="M4162" s="209" t="s">
        <v>6363</v>
      </c>
    </row>
    <row r="4163" spans="1:13" ht="33.75" x14ac:dyDescent="0.25">
      <c r="A4163" s="206" t="s">
        <v>9299</v>
      </c>
      <c r="B4163">
        <v>634</v>
      </c>
      <c r="C4163" s="207" t="s">
        <v>9296</v>
      </c>
      <c r="D4163" s="208" t="s">
        <v>9297</v>
      </c>
      <c r="E4163" s="206" t="s">
        <v>9298</v>
      </c>
      <c r="F4163" s="209" t="s">
        <v>8267</v>
      </c>
      <c r="G4163" s="209" t="s">
        <v>8268</v>
      </c>
      <c r="H4163" s="209" t="s">
        <v>6480</v>
      </c>
      <c r="I4163" s="209" t="s">
        <v>8268</v>
      </c>
      <c r="J4163" s="209" t="s">
        <v>6321</v>
      </c>
      <c r="K4163" s="209" t="s">
        <v>6321</v>
      </c>
      <c r="L4163" s="209" t="s">
        <v>6321</v>
      </c>
      <c r="M4163" s="209" t="s">
        <v>6363</v>
      </c>
    </row>
    <row r="4164" spans="1:13" ht="101.25" x14ac:dyDescent="0.25">
      <c r="A4164" s="206" t="s">
        <v>6321</v>
      </c>
      <c r="B4164">
        <v>3766</v>
      </c>
      <c r="C4164" s="207" t="s">
        <v>20793</v>
      </c>
      <c r="D4164" s="208" t="s">
        <v>20794</v>
      </c>
      <c r="E4164" s="206" t="s">
        <v>20795</v>
      </c>
      <c r="F4164" s="209" t="s">
        <v>8858</v>
      </c>
      <c r="G4164" s="209" t="s">
        <v>8859</v>
      </c>
      <c r="H4164" s="209" t="s">
        <v>6439</v>
      </c>
      <c r="I4164" s="209" t="s">
        <v>8859</v>
      </c>
      <c r="J4164" s="209" t="s">
        <v>6321</v>
      </c>
      <c r="K4164" s="209" t="s">
        <v>6321</v>
      </c>
      <c r="L4164" s="209" t="s">
        <v>6321</v>
      </c>
      <c r="M4164" s="209" t="s">
        <v>831</v>
      </c>
    </row>
    <row r="4165" spans="1:13" ht="409.5" x14ac:dyDescent="0.25">
      <c r="A4165" s="206"/>
      <c r="B4165">
        <v>2853</v>
      </c>
      <c r="C4165" s="207" t="s">
        <v>17348</v>
      </c>
      <c r="D4165" s="208" t="s">
        <v>17349</v>
      </c>
      <c r="E4165" s="206" t="s">
        <v>17350</v>
      </c>
      <c r="F4165" s="209" t="s">
        <v>7010</v>
      </c>
      <c r="G4165" s="209" t="s">
        <v>7011</v>
      </c>
      <c r="H4165" s="209" t="s">
        <v>7012</v>
      </c>
      <c r="I4165" s="209" t="s">
        <v>7011</v>
      </c>
      <c r="J4165" s="209" t="s">
        <v>6321</v>
      </c>
      <c r="K4165" s="209" t="s">
        <v>6321</v>
      </c>
      <c r="L4165" s="209" t="s">
        <v>6321</v>
      </c>
      <c r="M4165" s="209" t="s">
        <v>6363</v>
      </c>
    </row>
    <row r="4166" spans="1:13" ht="123.75" x14ac:dyDescent="0.25">
      <c r="A4166" s="202" t="s">
        <v>17354</v>
      </c>
      <c r="B4166">
        <v>2854</v>
      </c>
      <c r="C4166" s="203" t="s">
        <v>17351</v>
      </c>
      <c r="D4166" s="205" t="s">
        <v>17352</v>
      </c>
      <c r="E4166" s="202" t="s">
        <v>17353</v>
      </c>
      <c r="F4166" s="204" t="s">
        <v>7174</v>
      </c>
      <c r="G4166" s="204" t="s">
        <v>7175</v>
      </c>
      <c r="H4166" s="204" t="s">
        <v>6480</v>
      </c>
      <c r="I4166" s="204" t="s">
        <v>7175</v>
      </c>
      <c r="J4166" s="204" t="s">
        <v>6321</v>
      </c>
      <c r="K4166" s="204" t="s">
        <v>6321</v>
      </c>
      <c r="L4166" s="204" t="s">
        <v>6321</v>
      </c>
      <c r="M4166" s="204" t="s">
        <v>6363</v>
      </c>
    </row>
    <row r="4167" spans="1:13" ht="45" x14ac:dyDescent="0.25">
      <c r="A4167" s="202" t="s">
        <v>15736</v>
      </c>
      <c r="B4167">
        <v>2409</v>
      </c>
      <c r="C4167" s="203" t="s">
        <v>15733</v>
      </c>
      <c r="D4167" s="205" t="s">
        <v>15734</v>
      </c>
      <c r="E4167" s="202" t="s">
        <v>15735</v>
      </c>
      <c r="F4167" s="204" t="s">
        <v>6673</v>
      </c>
      <c r="G4167" s="204" t="s">
        <v>6674</v>
      </c>
      <c r="H4167" s="204" t="s">
        <v>6473</v>
      </c>
      <c r="I4167" s="204" t="s">
        <v>6674</v>
      </c>
      <c r="J4167" s="204" t="s">
        <v>6321</v>
      </c>
      <c r="K4167" s="204" t="s">
        <v>6321</v>
      </c>
      <c r="L4167" s="204" t="s">
        <v>6321</v>
      </c>
      <c r="M4167" s="204" t="s">
        <v>6363</v>
      </c>
    </row>
    <row r="4168" spans="1:13" ht="45" x14ac:dyDescent="0.25">
      <c r="A4168" s="202" t="s">
        <v>13211</v>
      </c>
      <c r="B4168">
        <v>1732</v>
      </c>
      <c r="C4168" s="203" t="s">
        <v>13208</v>
      </c>
      <c r="D4168" s="205" t="s">
        <v>13209</v>
      </c>
      <c r="E4168" s="202" t="s">
        <v>13210</v>
      </c>
      <c r="F4168" s="204" t="s">
        <v>6824</v>
      </c>
      <c r="G4168" s="204" t="s">
        <v>6825</v>
      </c>
      <c r="H4168" s="204" t="s">
        <v>6473</v>
      </c>
      <c r="I4168" s="204" t="s">
        <v>6825</v>
      </c>
      <c r="J4168" s="204" t="s">
        <v>6321</v>
      </c>
      <c r="K4168" s="204" t="s">
        <v>6321</v>
      </c>
      <c r="L4168" s="204" t="s">
        <v>6321</v>
      </c>
      <c r="M4168" s="204" t="s">
        <v>6363</v>
      </c>
    </row>
    <row r="4169" spans="1:13" ht="225" x14ac:dyDescent="0.25">
      <c r="A4169" s="206" t="s">
        <v>1053</v>
      </c>
      <c r="B4169">
        <v>2410</v>
      </c>
      <c r="C4169" s="207" t="s">
        <v>15737</v>
      </c>
      <c r="D4169" s="208" t="s">
        <v>15738</v>
      </c>
      <c r="E4169" s="206" t="s">
        <v>15739</v>
      </c>
      <c r="F4169" s="209" t="s">
        <v>7461</v>
      </c>
      <c r="G4169" s="209" t="s">
        <v>7462</v>
      </c>
      <c r="H4169" s="209" t="s">
        <v>6439</v>
      </c>
      <c r="I4169" s="209" t="s">
        <v>7462</v>
      </c>
      <c r="J4169" s="209" t="s">
        <v>6321</v>
      </c>
      <c r="K4169" s="209" t="s">
        <v>6321</v>
      </c>
      <c r="L4169" s="209" t="s">
        <v>6321</v>
      </c>
      <c r="M4169" s="209" t="s">
        <v>6363</v>
      </c>
    </row>
    <row r="4170" spans="1:13" ht="409.5" x14ac:dyDescent="0.25">
      <c r="A4170" s="202"/>
      <c r="B4170">
        <v>2327</v>
      </c>
      <c r="C4170" s="203" t="s">
        <v>15400</v>
      </c>
      <c r="D4170" s="205" t="s">
        <v>15401</v>
      </c>
      <c r="E4170" s="202" t="s">
        <v>15402</v>
      </c>
      <c r="F4170" s="204" t="s">
        <v>8720</v>
      </c>
      <c r="G4170" s="204" t="s">
        <v>8721</v>
      </c>
      <c r="H4170" s="204" t="s">
        <v>6886</v>
      </c>
      <c r="I4170" s="204" t="s">
        <v>8721</v>
      </c>
      <c r="J4170" s="204" t="s">
        <v>6321</v>
      </c>
      <c r="K4170" s="204" t="s">
        <v>6321</v>
      </c>
      <c r="L4170" s="204" t="s">
        <v>6321</v>
      </c>
      <c r="M4170" s="204" t="s">
        <v>6363</v>
      </c>
    </row>
    <row r="4171" spans="1:13" ht="135" x14ac:dyDescent="0.25">
      <c r="A4171" s="202"/>
      <c r="B4171">
        <v>2411</v>
      </c>
      <c r="C4171" s="203" t="s">
        <v>15740</v>
      </c>
      <c r="D4171" s="205" t="s">
        <v>15741</v>
      </c>
      <c r="E4171" s="202" t="s">
        <v>15742</v>
      </c>
      <c r="F4171" s="204" t="s">
        <v>6689</v>
      </c>
      <c r="G4171" s="204" t="s">
        <v>6690</v>
      </c>
      <c r="H4171" s="204" t="s">
        <v>6691</v>
      </c>
      <c r="I4171" s="204" t="s">
        <v>6692</v>
      </c>
      <c r="J4171" s="204" t="s">
        <v>6321</v>
      </c>
      <c r="K4171" s="204" t="s">
        <v>6321</v>
      </c>
      <c r="L4171" s="204" t="s">
        <v>6321</v>
      </c>
      <c r="M4171" s="204" t="s">
        <v>6363</v>
      </c>
    </row>
    <row r="4172" spans="1:13" ht="22.5" x14ac:dyDescent="0.25">
      <c r="A4172" s="206" t="s">
        <v>15746</v>
      </c>
      <c r="B4172">
        <v>2412</v>
      </c>
      <c r="C4172" s="207" t="s">
        <v>15743</v>
      </c>
      <c r="D4172" s="208" t="s">
        <v>15744</v>
      </c>
      <c r="E4172" s="206" t="s">
        <v>15745</v>
      </c>
      <c r="F4172" s="209" t="s">
        <v>7319</v>
      </c>
      <c r="G4172" s="209" t="s">
        <v>7320</v>
      </c>
      <c r="H4172" s="209" t="s">
        <v>6473</v>
      </c>
      <c r="I4172" s="209" t="s">
        <v>7320</v>
      </c>
      <c r="J4172" s="209" t="s">
        <v>6321</v>
      </c>
      <c r="K4172" s="209" t="s">
        <v>6321</v>
      </c>
      <c r="L4172" s="209" t="s">
        <v>6321</v>
      </c>
      <c r="M4172" s="209" t="s">
        <v>6363</v>
      </c>
    </row>
    <row r="4173" spans="1:13" ht="67.5" x14ac:dyDescent="0.25">
      <c r="A4173" s="206" t="s">
        <v>20830</v>
      </c>
      <c r="B4173">
        <v>3774</v>
      </c>
      <c r="C4173" s="207" t="s">
        <v>20827</v>
      </c>
      <c r="D4173" s="208" t="s">
        <v>20828</v>
      </c>
      <c r="E4173" s="206" t="s">
        <v>20829</v>
      </c>
      <c r="F4173" s="209" t="s">
        <v>6824</v>
      </c>
      <c r="G4173" s="209" t="s">
        <v>6825</v>
      </c>
      <c r="H4173" s="209" t="s">
        <v>6473</v>
      </c>
      <c r="I4173" s="209" t="s">
        <v>6825</v>
      </c>
      <c r="J4173" s="209" t="s">
        <v>6321</v>
      </c>
      <c r="K4173" s="209" t="s">
        <v>6321</v>
      </c>
      <c r="L4173" s="209" t="s">
        <v>6321</v>
      </c>
      <c r="M4173" s="209" t="s">
        <v>831</v>
      </c>
    </row>
    <row r="4174" spans="1:13" ht="22.5" x14ac:dyDescent="0.25">
      <c r="A4174" s="206" t="s">
        <v>11097</v>
      </c>
      <c r="B4174">
        <v>1194</v>
      </c>
      <c r="C4174" s="207" t="s">
        <v>11094</v>
      </c>
      <c r="D4174" s="208" t="s">
        <v>11095</v>
      </c>
      <c r="E4174" s="206" t="s">
        <v>11096</v>
      </c>
      <c r="F4174" s="209" t="s">
        <v>10877</v>
      </c>
      <c r="G4174" s="209" t="s">
        <v>10878</v>
      </c>
      <c r="H4174" s="209" t="s">
        <v>6337</v>
      </c>
      <c r="I4174" s="209" t="s">
        <v>10878</v>
      </c>
      <c r="J4174" s="209" t="s">
        <v>6321</v>
      </c>
      <c r="K4174" s="209" t="s">
        <v>6321</v>
      </c>
      <c r="L4174" s="209" t="s">
        <v>6321</v>
      </c>
      <c r="M4174" s="209" t="s">
        <v>6363</v>
      </c>
    </row>
    <row r="4175" spans="1:13" ht="78.75" x14ac:dyDescent="0.25">
      <c r="A4175" s="202"/>
      <c r="B4175">
        <v>2413</v>
      </c>
      <c r="C4175" s="203" t="s">
        <v>15747</v>
      </c>
      <c r="D4175" s="205" t="s">
        <v>15748</v>
      </c>
      <c r="E4175" s="202" t="s">
        <v>15749</v>
      </c>
      <c r="F4175" s="204" t="s">
        <v>6471</v>
      </c>
      <c r="G4175" s="204" t="s">
        <v>6472</v>
      </c>
      <c r="H4175" s="204" t="s">
        <v>6473</v>
      </c>
      <c r="I4175" s="204" t="s">
        <v>6472</v>
      </c>
      <c r="J4175" s="204" t="s">
        <v>6321</v>
      </c>
      <c r="K4175" s="204" t="s">
        <v>6321</v>
      </c>
      <c r="L4175" s="204" t="s">
        <v>6321</v>
      </c>
      <c r="M4175" s="204" t="s">
        <v>6363</v>
      </c>
    </row>
    <row r="4176" spans="1:13" ht="56.25" x14ac:dyDescent="0.25">
      <c r="A4176" s="202"/>
      <c r="B4176">
        <v>2285</v>
      </c>
      <c r="C4176" s="203" t="s">
        <v>15238</v>
      </c>
      <c r="D4176" s="205" t="s">
        <v>15239</v>
      </c>
      <c r="E4176" s="202" t="s">
        <v>15240</v>
      </c>
      <c r="F4176" s="204" t="s">
        <v>6484</v>
      </c>
      <c r="G4176" s="204" t="s">
        <v>6485</v>
      </c>
      <c r="H4176" s="204" t="s">
        <v>6486</v>
      </c>
      <c r="I4176" s="204" t="s">
        <v>6485</v>
      </c>
      <c r="J4176" s="204" t="s">
        <v>6321</v>
      </c>
      <c r="K4176" s="204" t="s">
        <v>6321</v>
      </c>
      <c r="L4176" s="204" t="s">
        <v>6321</v>
      </c>
      <c r="M4176" s="204" t="s">
        <v>6363</v>
      </c>
    </row>
    <row r="4177" spans="1:13" ht="45" x14ac:dyDescent="0.25">
      <c r="A4177" s="202" t="s">
        <v>15376</v>
      </c>
      <c r="B4177">
        <v>2321</v>
      </c>
      <c r="C4177" s="203" t="s">
        <v>15373</v>
      </c>
      <c r="D4177" s="205" t="s">
        <v>15374</v>
      </c>
      <c r="E4177" s="202" t="s">
        <v>15375</v>
      </c>
      <c r="F4177" s="204" t="s">
        <v>12689</v>
      </c>
      <c r="G4177" s="204" t="s">
        <v>12690</v>
      </c>
      <c r="H4177" s="204" t="s">
        <v>6480</v>
      </c>
      <c r="I4177" s="204" t="s">
        <v>12690</v>
      </c>
      <c r="J4177" s="204" t="s">
        <v>6321</v>
      </c>
      <c r="K4177" s="204" t="s">
        <v>6321</v>
      </c>
      <c r="L4177" s="204" t="s">
        <v>6321</v>
      </c>
      <c r="M4177" s="204" t="s">
        <v>831</v>
      </c>
    </row>
    <row r="4178" spans="1:13" ht="33.75" x14ac:dyDescent="0.25">
      <c r="A4178" s="206"/>
      <c r="B4178">
        <v>2328</v>
      </c>
      <c r="C4178" s="207" t="s">
        <v>15403</v>
      </c>
      <c r="D4178" s="208" t="s">
        <v>15404</v>
      </c>
      <c r="E4178" s="206" t="s">
        <v>15405</v>
      </c>
      <c r="F4178" s="209" t="s">
        <v>6484</v>
      </c>
      <c r="G4178" s="209" t="s">
        <v>6485</v>
      </c>
      <c r="H4178" s="209" t="s">
        <v>6321</v>
      </c>
      <c r="I4178" s="209" t="s">
        <v>6485</v>
      </c>
      <c r="J4178" s="209" t="s">
        <v>6321</v>
      </c>
      <c r="K4178" s="209" t="s">
        <v>6321</v>
      </c>
      <c r="L4178" s="209" t="s">
        <v>6321</v>
      </c>
      <c r="M4178" s="209" t="s">
        <v>6363</v>
      </c>
    </row>
    <row r="4179" spans="1:13" ht="45" x14ac:dyDescent="0.25">
      <c r="A4179" s="206" t="s">
        <v>20936</v>
      </c>
      <c r="B4179">
        <v>3800</v>
      </c>
      <c r="C4179" s="207" t="s">
        <v>20933</v>
      </c>
      <c r="D4179" s="208" t="s">
        <v>20934</v>
      </c>
      <c r="E4179" s="206" t="s">
        <v>20935</v>
      </c>
      <c r="F4179" s="209" t="s">
        <v>6484</v>
      </c>
      <c r="G4179" s="209" t="s">
        <v>6485</v>
      </c>
      <c r="H4179" s="209" t="s">
        <v>6486</v>
      </c>
      <c r="I4179" s="209" t="s">
        <v>6485</v>
      </c>
      <c r="J4179" s="209" t="s">
        <v>6321</v>
      </c>
      <c r="K4179" s="209" t="s">
        <v>6321</v>
      </c>
      <c r="L4179" s="209" t="s">
        <v>6321</v>
      </c>
      <c r="M4179" s="209" t="s">
        <v>6363</v>
      </c>
    </row>
    <row r="4180" spans="1:13" ht="56.25" x14ac:dyDescent="0.25">
      <c r="A4180" s="206" t="s">
        <v>15244</v>
      </c>
      <c r="B4180">
        <v>2286</v>
      </c>
      <c r="C4180" s="207" t="s">
        <v>15241</v>
      </c>
      <c r="D4180" s="208" t="s">
        <v>15242</v>
      </c>
      <c r="E4180" s="206" t="s">
        <v>15243</v>
      </c>
      <c r="F4180" s="209" t="s">
        <v>7174</v>
      </c>
      <c r="G4180" s="209" t="s">
        <v>7175</v>
      </c>
      <c r="H4180" s="209" t="s">
        <v>6480</v>
      </c>
      <c r="I4180" s="209" t="s">
        <v>7175</v>
      </c>
      <c r="J4180" s="209" t="s">
        <v>6321</v>
      </c>
      <c r="K4180" s="209" t="s">
        <v>6321</v>
      </c>
      <c r="L4180" s="209" t="s">
        <v>6321</v>
      </c>
      <c r="M4180" s="209" t="s">
        <v>6363</v>
      </c>
    </row>
    <row r="4181" spans="1:13" ht="90" x14ac:dyDescent="0.25">
      <c r="A4181" s="218" t="s">
        <v>31324</v>
      </c>
      <c r="B4181">
        <v>3775</v>
      </c>
      <c r="C4181" s="203" t="s">
        <v>20831</v>
      </c>
      <c r="D4181" s="205" t="s">
        <v>20832</v>
      </c>
      <c r="E4181" s="202" t="s">
        <v>20833</v>
      </c>
      <c r="F4181" s="204" t="s">
        <v>7010</v>
      </c>
      <c r="G4181" s="204" t="s">
        <v>7011</v>
      </c>
      <c r="H4181" s="204" t="s">
        <v>7012</v>
      </c>
      <c r="I4181" s="204" t="s">
        <v>7011</v>
      </c>
      <c r="J4181" s="204" t="s">
        <v>6321</v>
      </c>
      <c r="K4181" s="204" t="s">
        <v>6321</v>
      </c>
      <c r="L4181" s="204" t="s">
        <v>6321</v>
      </c>
      <c r="M4181" s="204" t="s">
        <v>6363</v>
      </c>
    </row>
    <row r="4182" spans="1:13" ht="112.5" x14ac:dyDescent="0.25">
      <c r="A4182" s="202"/>
      <c r="B4182">
        <v>3540</v>
      </c>
      <c r="C4182" s="203" t="s">
        <v>19986</v>
      </c>
      <c r="D4182" s="205" t="s">
        <v>19987</v>
      </c>
      <c r="E4182" s="202" t="s">
        <v>19988</v>
      </c>
      <c r="F4182" s="204" t="s">
        <v>6824</v>
      </c>
      <c r="G4182" s="204" t="s">
        <v>10610</v>
      </c>
      <c r="H4182" s="204" t="s">
        <v>6473</v>
      </c>
      <c r="I4182" s="204" t="s">
        <v>10610</v>
      </c>
      <c r="J4182" s="204" t="s">
        <v>6321</v>
      </c>
      <c r="K4182" s="204" t="s">
        <v>6321</v>
      </c>
      <c r="L4182" s="204" t="s">
        <v>6321</v>
      </c>
      <c r="M4182" s="204" t="s">
        <v>6363</v>
      </c>
    </row>
    <row r="4183" spans="1:13" ht="135" x14ac:dyDescent="0.25">
      <c r="A4183" s="206" t="s">
        <v>18461</v>
      </c>
      <c r="B4183">
        <v>3163</v>
      </c>
      <c r="C4183" s="207" t="s">
        <v>18458</v>
      </c>
      <c r="D4183" s="208" t="s">
        <v>18459</v>
      </c>
      <c r="E4183" s="206" t="s">
        <v>18460</v>
      </c>
      <c r="F4183" s="209" t="s">
        <v>8320</v>
      </c>
      <c r="G4183" s="209" t="s">
        <v>8321</v>
      </c>
      <c r="H4183" s="209" t="s">
        <v>6486</v>
      </c>
      <c r="I4183" s="209" t="s">
        <v>8321</v>
      </c>
      <c r="J4183" s="209" t="s">
        <v>6321</v>
      </c>
      <c r="K4183" s="209" t="s">
        <v>6321</v>
      </c>
      <c r="L4183" s="209" t="s">
        <v>6321</v>
      </c>
      <c r="M4183" s="209" t="s">
        <v>6363</v>
      </c>
    </row>
    <row r="4184" spans="1:13" ht="67.5" x14ac:dyDescent="0.25">
      <c r="A4184" s="206" t="s">
        <v>13215</v>
      </c>
      <c r="B4184">
        <v>1733</v>
      </c>
      <c r="C4184" s="207" t="s">
        <v>13212</v>
      </c>
      <c r="D4184" s="208" t="s">
        <v>13213</v>
      </c>
      <c r="E4184" s="206" t="s">
        <v>13214</v>
      </c>
      <c r="F4184" s="209" t="s">
        <v>13032</v>
      </c>
      <c r="G4184" s="209" t="s">
        <v>13033</v>
      </c>
      <c r="H4184" s="209" t="s">
        <v>6578</v>
      </c>
      <c r="I4184" s="209" t="s">
        <v>13034</v>
      </c>
      <c r="J4184" s="209" t="s">
        <v>6321</v>
      </c>
      <c r="K4184" s="209" t="s">
        <v>6321</v>
      </c>
      <c r="L4184" s="209" t="s">
        <v>6321</v>
      </c>
      <c r="M4184" s="209" t="s">
        <v>6363</v>
      </c>
    </row>
    <row r="4185" spans="1:13" ht="33.75" x14ac:dyDescent="0.25">
      <c r="A4185" s="202" t="s">
        <v>12674</v>
      </c>
      <c r="B4185">
        <v>1608</v>
      </c>
      <c r="C4185" s="203" t="s">
        <v>12671</v>
      </c>
      <c r="D4185" s="205" t="s">
        <v>12672</v>
      </c>
      <c r="E4185" s="202" t="s">
        <v>12673</v>
      </c>
      <c r="F4185" s="204" t="s">
        <v>8835</v>
      </c>
      <c r="G4185" s="204" t="s">
        <v>8836</v>
      </c>
      <c r="H4185" s="204" t="s">
        <v>6480</v>
      </c>
      <c r="I4185" s="204" t="s">
        <v>8836</v>
      </c>
      <c r="J4185" s="204" t="s">
        <v>6321</v>
      </c>
      <c r="K4185" s="204" t="s">
        <v>6321</v>
      </c>
      <c r="L4185" s="204" t="s">
        <v>6321</v>
      </c>
      <c r="M4185" s="204" t="s">
        <v>6363</v>
      </c>
    </row>
    <row r="4186" spans="1:13" ht="78.75" x14ac:dyDescent="0.25">
      <c r="A4186" s="206" t="s">
        <v>15251</v>
      </c>
      <c r="B4186">
        <v>2288</v>
      </c>
      <c r="C4186" s="207" t="s">
        <v>15248</v>
      </c>
      <c r="D4186" s="208" t="s">
        <v>15249</v>
      </c>
      <c r="E4186" s="206" t="s">
        <v>15250</v>
      </c>
      <c r="F4186" s="209" t="s">
        <v>6484</v>
      </c>
      <c r="G4186" s="209" t="s">
        <v>6485</v>
      </c>
      <c r="H4186" s="209" t="s">
        <v>6486</v>
      </c>
      <c r="I4186" s="209" t="s">
        <v>6485</v>
      </c>
      <c r="J4186" s="209" t="s">
        <v>6321</v>
      </c>
      <c r="K4186" s="209" t="s">
        <v>6321</v>
      </c>
      <c r="L4186" s="209" t="s">
        <v>6321</v>
      </c>
      <c r="M4186" s="209" t="s">
        <v>6363</v>
      </c>
    </row>
    <row r="4187" spans="1:13" ht="78.75" x14ac:dyDescent="0.25">
      <c r="A4187" s="206" t="s">
        <v>20913</v>
      </c>
      <c r="B4187">
        <v>3794</v>
      </c>
      <c r="C4187" s="207" t="s">
        <v>20910</v>
      </c>
      <c r="D4187" s="208" t="s">
        <v>20911</v>
      </c>
      <c r="E4187" s="206" t="s">
        <v>20912</v>
      </c>
      <c r="F4187" s="209" t="s">
        <v>6484</v>
      </c>
      <c r="G4187" s="209" t="s">
        <v>6485</v>
      </c>
      <c r="H4187" s="209" t="s">
        <v>6486</v>
      </c>
      <c r="I4187" s="209" t="s">
        <v>6485</v>
      </c>
      <c r="J4187" s="209" t="s">
        <v>6321</v>
      </c>
      <c r="K4187" s="209" t="s">
        <v>6321</v>
      </c>
      <c r="L4187" s="209" t="s">
        <v>6321</v>
      </c>
      <c r="M4187" s="209" t="s">
        <v>6363</v>
      </c>
    </row>
    <row r="4188" spans="1:13" ht="56.25" x14ac:dyDescent="0.25">
      <c r="A4188" s="202"/>
      <c r="B4188">
        <v>2289</v>
      </c>
      <c r="C4188" s="203" t="s">
        <v>15252</v>
      </c>
      <c r="D4188" s="205" t="s">
        <v>15253</v>
      </c>
      <c r="E4188" s="202" t="s">
        <v>15254</v>
      </c>
      <c r="F4188" s="204" t="s">
        <v>6484</v>
      </c>
      <c r="G4188" s="204" t="s">
        <v>6485</v>
      </c>
      <c r="H4188" s="204" t="s">
        <v>6486</v>
      </c>
      <c r="I4188" s="204" t="s">
        <v>6485</v>
      </c>
      <c r="J4188" s="204" t="s">
        <v>6321</v>
      </c>
      <c r="K4188" s="204" t="s">
        <v>6321</v>
      </c>
      <c r="L4188" s="204" t="s">
        <v>6321</v>
      </c>
      <c r="M4188" s="204" t="s">
        <v>6363</v>
      </c>
    </row>
    <row r="4189" spans="1:13" ht="56.25" x14ac:dyDescent="0.25">
      <c r="A4189" s="202" t="s">
        <v>16740</v>
      </c>
      <c r="B4189">
        <v>2698</v>
      </c>
      <c r="C4189" s="203" t="s">
        <v>16737</v>
      </c>
      <c r="D4189" s="205" t="s">
        <v>16738</v>
      </c>
      <c r="E4189" s="202" t="s">
        <v>16739</v>
      </c>
      <c r="F4189" s="204" t="s">
        <v>16741</v>
      </c>
      <c r="G4189" s="204" t="s">
        <v>16742</v>
      </c>
      <c r="H4189" s="204" t="s">
        <v>6998</v>
      </c>
      <c r="I4189" s="204" t="s">
        <v>16743</v>
      </c>
      <c r="J4189" s="204" t="s">
        <v>6321</v>
      </c>
      <c r="K4189" s="204" t="s">
        <v>6321</v>
      </c>
      <c r="L4189" s="204" t="s">
        <v>6321</v>
      </c>
      <c r="M4189" s="204" t="s">
        <v>6429</v>
      </c>
    </row>
    <row r="4190" spans="1:13" ht="56.25" x14ac:dyDescent="0.25">
      <c r="A4190" s="202" t="s">
        <v>19733</v>
      </c>
      <c r="B4190">
        <v>3477</v>
      </c>
      <c r="C4190" s="203" t="s">
        <v>19730</v>
      </c>
      <c r="D4190" s="205" t="s">
        <v>19731</v>
      </c>
      <c r="E4190" s="202" t="s">
        <v>19732</v>
      </c>
      <c r="F4190" s="204" t="s">
        <v>7003</v>
      </c>
      <c r="G4190" s="204" t="s">
        <v>7004</v>
      </c>
      <c r="H4190" s="204" t="s">
        <v>6491</v>
      </c>
      <c r="I4190" s="204" t="s">
        <v>7004</v>
      </c>
      <c r="J4190" s="204" t="s">
        <v>6321</v>
      </c>
      <c r="K4190" s="204" t="s">
        <v>6321</v>
      </c>
      <c r="L4190" s="204" t="s">
        <v>6321</v>
      </c>
      <c r="M4190" s="204" t="s">
        <v>6363</v>
      </c>
    </row>
    <row r="4191" spans="1:13" ht="101.25" x14ac:dyDescent="0.25">
      <c r="A4191" s="206"/>
      <c r="B4191">
        <v>3478</v>
      </c>
      <c r="C4191" s="207" t="s">
        <v>19734</v>
      </c>
      <c r="D4191" s="208" t="s">
        <v>19735</v>
      </c>
      <c r="E4191" s="206" t="s">
        <v>19736</v>
      </c>
      <c r="F4191" s="209" t="s">
        <v>7461</v>
      </c>
      <c r="G4191" s="209" t="s">
        <v>7462</v>
      </c>
      <c r="H4191" s="209" t="s">
        <v>6439</v>
      </c>
      <c r="I4191" s="209" t="s">
        <v>19737</v>
      </c>
      <c r="J4191" s="209" t="s">
        <v>10411</v>
      </c>
      <c r="K4191" s="209" t="s">
        <v>6321</v>
      </c>
      <c r="L4191" s="209" t="s">
        <v>6321</v>
      </c>
      <c r="M4191" s="209" t="s">
        <v>6363</v>
      </c>
    </row>
    <row r="4192" spans="1:13" ht="90" x14ac:dyDescent="0.25">
      <c r="A4192" s="202" t="s">
        <v>9751</v>
      </c>
      <c r="B4192">
        <v>843</v>
      </c>
      <c r="C4192" s="203" t="s">
        <v>9748</v>
      </c>
      <c r="D4192" s="205" t="s">
        <v>9749</v>
      </c>
      <c r="E4192" s="202" t="s">
        <v>9750</v>
      </c>
      <c r="F4192" s="204" t="s">
        <v>6689</v>
      </c>
      <c r="G4192" s="204" t="s">
        <v>6690</v>
      </c>
      <c r="H4192" s="204" t="s">
        <v>6691</v>
      </c>
      <c r="I4192" s="204" t="s">
        <v>6692</v>
      </c>
      <c r="J4192" s="204" t="s">
        <v>6321</v>
      </c>
      <c r="K4192" s="204" t="s">
        <v>6321</v>
      </c>
      <c r="L4192" s="204" t="s">
        <v>6321</v>
      </c>
      <c r="M4192" s="204" t="s">
        <v>6363</v>
      </c>
    </row>
    <row r="4193" spans="1:13" ht="45" x14ac:dyDescent="0.25">
      <c r="A4193" s="202" t="s">
        <v>19365</v>
      </c>
      <c r="B4193">
        <v>3388</v>
      </c>
      <c r="C4193" s="203" t="s">
        <v>19362</v>
      </c>
      <c r="D4193" s="205" t="s">
        <v>19363</v>
      </c>
      <c r="E4193" s="202" t="s">
        <v>19364</v>
      </c>
      <c r="F4193" s="204" t="s">
        <v>7596</v>
      </c>
      <c r="G4193" s="204" t="s">
        <v>7597</v>
      </c>
      <c r="H4193" s="204" t="s">
        <v>6998</v>
      </c>
      <c r="I4193" s="204" t="s">
        <v>19366</v>
      </c>
      <c r="J4193" s="204" t="s">
        <v>6321</v>
      </c>
      <c r="K4193" s="204" t="s">
        <v>6321</v>
      </c>
      <c r="L4193" s="204" t="s">
        <v>6321</v>
      </c>
      <c r="M4193" s="204" t="s">
        <v>6429</v>
      </c>
    </row>
    <row r="4194" spans="1:13" ht="45" x14ac:dyDescent="0.25">
      <c r="A4194" s="206" t="s">
        <v>8445</v>
      </c>
      <c r="B4194">
        <v>448</v>
      </c>
      <c r="C4194" s="207" t="s">
        <v>8442</v>
      </c>
      <c r="D4194" s="208" t="s">
        <v>8443</v>
      </c>
      <c r="E4194" s="206" t="s">
        <v>8444</v>
      </c>
      <c r="F4194" s="209" t="s">
        <v>8446</v>
      </c>
      <c r="G4194" s="209" t="s">
        <v>8447</v>
      </c>
      <c r="H4194" s="209" t="s">
        <v>6473</v>
      </c>
      <c r="I4194" s="209" t="s">
        <v>8447</v>
      </c>
      <c r="J4194" s="209" t="s">
        <v>6321</v>
      </c>
      <c r="K4194" s="209" t="s">
        <v>6321</v>
      </c>
      <c r="L4194" s="209" t="s">
        <v>6321</v>
      </c>
      <c r="M4194" s="209" t="s">
        <v>6429</v>
      </c>
    </row>
    <row r="4195" spans="1:13" ht="67.5" x14ac:dyDescent="0.25">
      <c r="A4195" s="202" t="s">
        <v>7393</v>
      </c>
      <c r="B4195">
        <v>217</v>
      </c>
      <c r="C4195" s="203" t="s">
        <v>7390</v>
      </c>
      <c r="D4195" s="205" t="s">
        <v>7391</v>
      </c>
      <c r="E4195" s="202" t="s">
        <v>7392</v>
      </c>
      <c r="F4195" s="204" t="s">
        <v>7010</v>
      </c>
      <c r="G4195" s="204" t="s">
        <v>7011</v>
      </c>
      <c r="H4195" s="204" t="s">
        <v>7012</v>
      </c>
      <c r="I4195" s="204" t="s">
        <v>7011</v>
      </c>
      <c r="J4195" s="204" t="s">
        <v>6321</v>
      </c>
      <c r="K4195" s="204" t="s">
        <v>6321</v>
      </c>
      <c r="L4195" s="204" t="s">
        <v>6321</v>
      </c>
      <c r="M4195" s="204" t="s">
        <v>6363</v>
      </c>
    </row>
    <row r="4196" spans="1:13" ht="78.75" x14ac:dyDescent="0.25">
      <c r="A4196" s="202" t="s">
        <v>10519</v>
      </c>
      <c r="B4196">
        <v>1063</v>
      </c>
      <c r="C4196" s="203" t="s">
        <v>10516</v>
      </c>
      <c r="D4196" s="205" t="s">
        <v>10517</v>
      </c>
      <c r="E4196" s="202" t="s">
        <v>10518</v>
      </c>
      <c r="F4196" s="204" t="s">
        <v>6776</v>
      </c>
      <c r="G4196" s="204" t="s">
        <v>6777</v>
      </c>
      <c r="H4196" s="204" t="s">
        <v>6439</v>
      </c>
      <c r="I4196" s="204" t="s">
        <v>6778</v>
      </c>
      <c r="J4196" s="204" t="s">
        <v>6321</v>
      </c>
      <c r="K4196" s="204" t="s">
        <v>6321</v>
      </c>
      <c r="L4196" s="204" t="s">
        <v>6321</v>
      </c>
      <c r="M4196" s="204" t="s">
        <v>6363</v>
      </c>
    </row>
    <row r="4197" spans="1:13" ht="33.75" x14ac:dyDescent="0.25">
      <c r="A4197" s="206" t="s">
        <v>15786</v>
      </c>
      <c r="B4197">
        <v>2420</v>
      </c>
      <c r="C4197" s="207" t="s">
        <v>15783</v>
      </c>
      <c r="D4197" s="208" t="s">
        <v>15784</v>
      </c>
      <c r="E4197" s="206" t="s">
        <v>15785</v>
      </c>
      <c r="F4197" s="209" t="s">
        <v>6471</v>
      </c>
      <c r="G4197" s="209" t="s">
        <v>6472</v>
      </c>
      <c r="H4197" s="209" t="s">
        <v>6473</v>
      </c>
      <c r="I4197" s="209" t="s">
        <v>6472</v>
      </c>
      <c r="J4197" s="209" t="s">
        <v>6321</v>
      </c>
      <c r="K4197" s="209" t="s">
        <v>6321</v>
      </c>
      <c r="L4197" s="209" t="s">
        <v>6321</v>
      </c>
      <c r="M4197" s="209" t="s">
        <v>6363</v>
      </c>
    </row>
    <row r="4198" spans="1:13" ht="33.75" x14ac:dyDescent="0.25">
      <c r="A4198" s="206" t="s">
        <v>11105</v>
      </c>
      <c r="B4198">
        <v>1196</v>
      </c>
      <c r="C4198" s="207" t="s">
        <v>11102</v>
      </c>
      <c r="D4198" s="208" t="s">
        <v>11103</v>
      </c>
      <c r="E4198" s="206" t="s">
        <v>11104</v>
      </c>
      <c r="F4198" s="209" t="s">
        <v>8320</v>
      </c>
      <c r="G4198" s="209" t="s">
        <v>8321</v>
      </c>
      <c r="H4198" s="209" t="s">
        <v>6321</v>
      </c>
      <c r="I4198" s="209" t="s">
        <v>8321</v>
      </c>
      <c r="J4198" s="209" t="s">
        <v>6321</v>
      </c>
      <c r="K4198" s="209" t="s">
        <v>6321</v>
      </c>
      <c r="L4198" s="209" t="s">
        <v>6321</v>
      </c>
      <c r="M4198" s="209" t="s">
        <v>6363</v>
      </c>
    </row>
    <row r="4199" spans="1:13" ht="78.75" x14ac:dyDescent="0.25">
      <c r="A4199" s="202"/>
      <c r="B4199">
        <v>3485</v>
      </c>
      <c r="C4199" s="203" t="s">
        <v>19759</v>
      </c>
      <c r="D4199" s="205" t="s">
        <v>19760</v>
      </c>
      <c r="E4199" s="202" t="s">
        <v>19761</v>
      </c>
      <c r="F4199" s="204" t="s">
        <v>8356</v>
      </c>
      <c r="G4199" s="204" t="s">
        <v>8357</v>
      </c>
      <c r="H4199" s="204" t="s">
        <v>7039</v>
      </c>
      <c r="I4199" s="204" t="s">
        <v>8358</v>
      </c>
      <c r="J4199" s="204" t="s">
        <v>6321</v>
      </c>
      <c r="K4199" s="204" t="s">
        <v>6321</v>
      </c>
      <c r="L4199" s="204" t="s">
        <v>6321</v>
      </c>
      <c r="M4199" s="204" t="s">
        <v>6363</v>
      </c>
    </row>
    <row r="4200" spans="1:13" ht="45" x14ac:dyDescent="0.25">
      <c r="A4200" s="206"/>
      <c r="B4200">
        <v>820</v>
      </c>
      <c r="C4200" s="207" t="s">
        <v>9646</v>
      </c>
      <c r="D4200" s="208" t="s">
        <v>9647</v>
      </c>
      <c r="E4200" s="206" t="s">
        <v>9648</v>
      </c>
      <c r="F4200" s="209" t="s">
        <v>7010</v>
      </c>
      <c r="G4200" s="209" t="s">
        <v>7011</v>
      </c>
      <c r="H4200" s="209" t="s">
        <v>7012</v>
      </c>
      <c r="I4200" s="209" t="s">
        <v>7011</v>
      </c>
      <c r="J4200" s="209" t="s">
        <v>6321</v>
      </c>
      <c r="K4200" s="209" t="s">
        <v>6321</v>
      </c>
      <c r="L4200" s="209" t="s">
        <v>6321</v>
      </c>
      <c r="M4200" s="209" t="s">
        <v>6363</v>
      </c>
    </row>
    <row r="4201" spans="1:13" ht="67.5" x14ac:dyDescent="0.25">
      <c r="A4201" s="206"/>
      <c r="B4201">
        <v>3632</v>
      </c>
      <c r="C4201" s="207" t="s">
        <v>20266</v>
      </c>
      <c r="D4201" s="208" t="s">
        <v>20267</v>
      </c>
      <c r="E4201" s="206" t="s">
        <v>20268</v>
      </c>
      <c r="F4201" s="209" t="s">
        <v>6484</v>
      </c>
      <c r="G4201" s="209" t="s">
        <v>6485</v>
      </c>
      <c r="H4201" s="209" t="s">
        <v>6486</v>
      </c>
      <c r="I4201" s="209" t="s">
        <v>6485</v>
      </c>
      <c r="J4201" s="209" t="s">
        <v>6321</v>
      </c>
      <c r="K4201" s="209" t="s">
        <v>6321</v>
      </c>
      <c r="L4201" s="209" t="s">
        <v>6321</v>
      </c>
      <c r="M4201" s="209" t="s">
        <v>6363</v>
      </c>
    </row>
    <row r="4202" spans="1:13" ht="67.5" x14ac:dyDescent="0.25">
      <c r="A4202" s="206" t="s">
        <v>16384</v>
      </c>
      <c r="B4202">
        <v>2601</v>
      </c>
      <c r="C4202" s="207" t="s">
        <v>16381</v>
      </c>
      <c r="D4202" s="208" t="s">
        <v>16382</v>
      </c>
      <c r="E4202" s="206" t="s">
        <v>16383</v>
      </c>
      <c r="F4202" s="209" t="s">
        <v>6878</v>
      </c>
      <c r="G4202" s="209" t="s">
        <v>6879</v>
      </c>
      <c r="H4202" s="209" t="s">
        <v>6439</v>
      </c>
      <c r="I4202" s="209" t="s">
        <v>6879</v>
      </c>
      <c r="J4202" s="209" t="s">
        <v>6321</v>
      </c>
      <c r="K4202" s="209" t="s">
        <v>6321</v>
      </c>
      <c r="L4202" s="209" t="s">
        <v>6321</v>
      </c>
      <c r="M4202" s="209" t="s">
        <v>6363</v>
      </c>
    </row>
    <row r="4203" spans="1:13" ht="67.5" x14ac:dyDescent="0.25">
      <c r="A4203" s="202" t="s">
        <v>16388</v>
      </c>
      <c r="B4203">
        <v>2602</v>
      </c>
      <c r="C4203" s="203" t="s">
        <v>16385</v>
      </c>
      <c r="D4203" s="205" t="s">
        <v>16386</v>
      </c>
      <c r="E4203" s="202" t="s">
        <v>16387</v>
      </c>
      <c r="F4203" s="204" t="s">
        <v>6878</v>
      </c>
      <c r="G4203" s="204" t="s">
        <v>6879</v>
      </c>
      <c r="H4203" s="204" t="s">
        <v>6439</v>
      </c>
      <c r="I4203" s="204" t="s">
        <v>6879</v>
      </c>
      <c r="J4203" s="204" t="s">
        <v>6321</v>
      </c>
      <c r="K4203" s="204" t="s">
        <v>6321</v>
      </c>
      <c r="L4203" s="204" t="s">
        <v>6321</v>
      </c>
      <c r="M4203" s="204" t="s">
        <v>6363</v>
      </c>
    </row>
    <row r="4204" spans="1:13" ht="67.5" x14ac:dyDescent="0.25">
      <c r="A4204" s="206" t="s">
        <v>16392</v>
      </c>
      <c r="B4204">
        <v>2603</v>
      </c>
      <c r="C4204" s="207" t="s">
        <v>16389</v>
      </c>
      <c r="D4204" s="208" t="s">
        <v>16390</v>
      </c>
      <c r="E4204" s="206" t="s">
        <v>16391</v>
      </c>
      <c r="F4204" s="209" t="s">
        <v>6878</v>
      </c>
      <c r="G4204" s="209" t="s">
        <v>6879</v>
      </c>
      <c r="H4204" s="209" t="s">
        <v>6439</v>
      </c>
      <c r="I4204" s="209" t="s">
        <v>6879</v>
      </c>
      <c r="J4204" s="209" t="s">
        <v>6321</v>
      </c>
      <c r="K4204" s="209" t="s">
        <v>6321</v>
      </c>
      <c r="L4204" s="209" t="s">
        <v>6321</v>
      </c>
      <c r="M4204" s="209" t="s">
        <v>6363</v>
      </c>
    </row>
    <row r="4205" spans="1:13" ht="67.5" x14ac:dyDescent="0.25">
      <c r="A4205" s="202"/>
      <c r="B4205">
        <v>2604</v>
      </c>
      <c r="C4205" s="203" t="s">
        <v>16393</v>
      </c>
      <c r="D4205" s="205" t="s">
        <v>16394</v>
      </c>
      <c r="E4205" s="202" t="s">
        <v>16395</v>
      </c>
      <c r="F4205" s="204" t="s">
        <v>8338</v>
      </c>
      <c r="G4205" s="204" t="s">
        <v>8339</v>
      </c>
      <c r="H4205" s="204" t="s">
        <v>6578</v>
      </c>
      <c r="I4205" s="204" t="s">
        <v>8339</v>
      </c>
      <c r="J4205" s="204" t="s">
        <v>6321</v>
      </c>
      <c r="K4205" s="204" t="s">
        <v>6321</v>
      </c>
      <c r="L4205" s="204" t="s">
        <v>6321</v>
      </c>
      <c r="M4205" s="204" t="s">
        <v>6363</v>
      </c>
    </row>
    <row r="4206" spans="1:13" ht="33.75" x14ac:dyDescent="0.25">
      <c r="A4206" s="202" t="s">
        <v>12028</v>
      </c>
      <c r="B4206">
        <v>1424</v>
      </c>
      <c r="C4206" s="203" t="s">
        <v>12025</v>
      </c>
      <c r="D4206" s="205" t="s">
        <v>12026</v>
      </c>
      <c r="E4206" s="202" t="s">
        <v>12027</v>
      </c>
      <c r="F4206" s="204" t="s">
        <v>7461</v>
      </c>
      <c r="G4206" s="204" t="s">
        <v>7462</v>
      </c>
      <c r="H4206" s="204" t="s">
        <v>6439</v>
      </c>
      <c r="I4206" s="204" t="s">
        <v>7462</v>
      </c>
      <c r="J4206" s="204" t="s">
        <v>6321</v>
      </c>
      <c r="K4206" s="204" t="s">
        <v>6321</v>
      </c>
      <c r="L4206" s="204" t="s">
        <v>6321</v>
      </c>
      <c r="M4206" s="204" t="s">
        <v>6363</v>
      </c>
    </row>
    <row r="4207" spans="1:13" ht="45" x14ac:dyDescent="0.25">
      <c r="A4207" s="206" t="s">
        <v>11978</v>
      </c>
      <c r="B4207">
        <v>1412</v>
      </c>
      <c r="C4207" s="207" t="s">
        <v>11975</v>
      </c>
      <c r="D4207" s="208" t="s">
        <v>11976</v>
      </c>
      <c r="E4207" s="206" t="s">
        <v>11977</v>
      </c>
      <c r="F4207" s="209" t="s">
        <v>8320</v>
      </c>
      <c r="G4207" s="209" t="s">
        <v>8321</v>
      </c>
      <c r="H4207" s="209" t="s">
        <v>6321</v>
      </c>
      <c r="I4207" s="209" t="s">
        <v>8321</v>
      </c>
      <c r="J4207" s="209" t="s">
        <v>6321</v>
      </c>
      <c r="K4207" s="209" t="s">
        <v>6321</v>
      </c>
      <c r="L4207" s="209" t="s">
        <v>6321</v>
      </c>
      <c r="M4207" s="209" t="s">
        <v>831</v>
      </c>
    </row>
    <row r="4208" spans="1:13" ht="90" x14ac:dyDescent="0.25">
      <c r="A4208" s="202" t="s">
        <v>13219</v>
      </c>
      <c r="B4208">
        <v>1734</v>
      </c>
      <c r="C4208" s="203" t="s">
        <v>13216</v>
      </c>
      <c r="D4208" s="205" t="s">
        <v>13217</v>
      </c>
      <c r="E4208" s="202" t="s">
        <v>13218</v>
      </c>
      <c r="F4208" s="204" t="s">
        <v>13220</v>
      </c>
      <c r="G4208" s="204" t="s">
        <v>13221</v>
      </c>
      <c r="H4208" s="204" t="s">
        <v>6421</v>
      </c>
      <c r="I4208" s="204" t="s">
        <v>13222</v>
      </c>
      <c r="J4208" s="204" t="s">
        <v>6321</v>
      </c>
      <c r="K4208" s="204" t="s">
        <v>6321</v>
      </c>
      <c r="L4208" s="204" t="s">
        <v>6321</v>
      </c>
      <c r="M4208" s="204" t="s">
        <v>6363</v>
      </c>
    </row>
    <row r="4209" spans="1:13" ht="45" x14ac:dyDescent="0.25">
      <c r="A4209" s="206" t="s">
        <v>11652</v>
      </c>
      <c r="B4209">
        <v>1328</v>
      </c>
      <c r="C4209" s="207" t="s">
        <v>11649</v>
      </c>
      <c r="D4209" s="208" t="s">
        <v>11650</v>
      </c>
      <c r="E4209" s="206" t="s">
        <v>11651</v>
      </c>
      <c r="F4209" s="209" t="s">
        <v>7461</v>
      </c>
      <c r="G4209" s="209" t="s">
        <v>7462</v>
      </c>
      <c r="H4209" s="209" t="s">
        <v>6439</v>
      </c>
      <c r="I4209" s="209" t="s">
        <v>7462</v>
      </c>
      <c r="J4209" s="209" t="s">
        <v>6321</v>
      </c>
      <c r="K4209" s="209" t="s">
        <v>6321</v>
      </c>
      <c r="L4209" s="209" t="s">
        <v>6321</v>
      </c>
      <c r="M4209" s="209" t="s">
        <v>6363</v>
      </c>
    </row>
    <row r="4210" spans="1:13" ht="33.75" x14ac:dyDescent="0.25">
      <c r="A4210" s="206"/>
      <c r="B4210">
        <v>1735</v>
      </c>
      <c r="C4210" s="207" t="s">
        <v>13223</v>
      </c>
      <c r="D4210" s="208" t="s">
        <v>13224</v>
      </c>
      <c r="E4210" s="206" t="s">
        <v>13225</v>
      </c>
      <c r="F4210" s="209" t="s">
        <v>8465</v>
      </c>
      <c r="G4210" s="209" t="s">
        <v>8466</v>
      </c>
      <c r="H4210" s="209" t="s">
        <v>6473</v>
      </c>
      <c r="I4210" s="209" t="s">
        <v>8466</v>
      </c>
      <c r="J4210" s="209" t="s">
        <v>6321</v>
      </c>
      <c r="K4210" s="209" t="s">
        <v>6321</v>
      </c>
      <c r="L4210" s="209" t="s">
        <v>6321</v>
      </c>
      <c r="M4210" s="209" t="s">
        <v>6363</v>
      </c>
    </row>
    <row r="4211" spans="1:13" ht="22.5" x14ac:dyDescent="0.25">
      <c r="A4211" s="202" t="s">
        <v>15346</v>
      </c>
      <c r="B4211">
        <v>2313</v>
      </c>
      <c r="C4211" s="203" t="s">
        <v>15343</v>
      </c>
      <c r="D4211" s="205" t="s">
        <v>15344</v>
      </c>
      <c r="E4211" s="202" t="s">
        <v>15345</v>
      </c>
      <c r="F4211" s="204" t="s">
        <v>7010</v>
      </c>
      <c r="G4211" s="204" t="s">
        <v>7011</v>
      </c>
      <c r="H4211" s="204" t="s">
        <v>7012</v>
      </c>
      <c r="I4211" s="204" t="s">
        <v>7011</v>
      </c>
      <c r="J4211" s="204" t="s">
        <v>6321</v>
      </c>
      <c r="K4211" s="204" t="s">
        <v>6321</v>
      </c>
      <c r="L4211" s="204" t="s">
        <v>6321</v>
      </c>
      <c r="M4211" s="204" t="s">
        <v>6363</v>
      </c>
    </row>
    <row r="4212" spans="1:13" ht="56.25" x14ac:dyDescent="0.25">
      <c r="A4212" s="202" t="s">
        <v>19684</v>
      </c>
      <c r="B4212">
        <v>3465</v>
      </c>
      <c r="C4212" s="203" t="s">
        <v>19681</v>
      </c>
      <c r="D4212" s="205" t="s">
        <v>19682</v>
      </c>
      <c r="E4212" s="202" t="s">
        <v>19683</v>
      </c>
      <c r="F4212" s="204" t="s">
        <v>6437</v>
      </c>
      <c r="G4212" s="204" t="s">
        <v>6438</v>
      </c>
      <c r="H4212" s="204" t="s">
        <v>6439</v>
      </c>
      <c r="I4212" s="204" t="s">
        <v>6440</v>
      </c>
      <c r="J4212" s="204" t="s">
        <v>6321</v>
      </c>
      <c r="K4212" s="204" t="s">
        <v>6321</v>
      </c>
      <c r="L4212" s="204" t="s">
        <v>6321</v>
      </c>
      <c r="M4212" s="204" t="s">
        <v>6363</v>
      </c>
    </row>
    <row r="4213" spans="1:13" ht="33.75" x14ac:dyDescent="0.25">
      <c r="A4213" s="206" t="s">
        <v>15420</v>
      </c>
      <c r="B4213">
        <v>2332</v>
      </c>
      <c r="C4213" s="207" t="s">
        <v>15417</v>
      </c>
      <c r="D4213" s="208" t="s">
        <v>15418</v>
      </c>
      <c r="E4213" s="206" t="s">
        <v>15419</v>
      </c>
      <c r="F4213" s="209" t="s">
        <v>6884</v>
      </c>
      <c r="G4213" s="209" t="s">
        <v>6885</v>
      </c>
      <c r="H4213" s="209" t="s">
        <v>6886</v>
      </c>
      <c r="I4213" s="209" t="s">
        <v>6885</v>
      </c>
      <c r="J4213" s="209" t="s">
        <v>6321</v>
      </c>
      <c r="K4213" s="209" t="s">
        <v>6321</v>
      </c>
      <c r="L4213" s="209" t="s">
        <v>6321</v>
      </c>
      <c r="M4213" s="209" t="s">
        <v>6363</v>
      </c>
    </row>
    <row r="4214" spans="1:13" ht="45" x14ac:dyDescent="0.25">
      <c r="A4214" s="206" t="s">
        <v>15452</v>
      </c>
      <c r="B4214">
        <v>2340</v>
      </c>
      <c r="C4214" s="207" t="s">
        <v>15449</v>
      </c>
      <c r="D4214" s="208" t="s">
        <v>15450</v>
      </c>
      <c r="E4214" s="206" t="s">
        <v>15451</v>
      </c>
      <c r="F4214" s="209" t="s">
        <v>6961</v>
      </c>
      <c r="G4214" s="209" t="s">
        <v>9282</v>
      </c>
      <c r="H4214" s="209" t="s">
        <v>6480</v>
      </c>
      <c r="I4214" s="209" t="s">
        <v>9282</v>
      </c>
      <c r="J4214" s="209" t="s">
        <v>6321</v>
      </c>
      <c r="K4214" s="209" t="s">
        <v>6321</v>
      </c>
      <c r="L4214" s="209" t="s">
        <v>6321</v>
      </c>
      <c r="M4214" s="209" t="s">
        <v>6363</v>
      </c>
    </row>
    <row r="4215" spans="1:13" ht="56.25" x14ac:dyDescent="0.25">
      <c r="A4215" s="202" t="s">
        <v>13078</v>
      </c>
      <c r="B4215">
        <v>1702</v>
      </c>
      <c r="C4215" s="203" t="s">
        <v>13075</v>
      </c>
      <c r="D4215" s="205" t="s">
        <v>13076</v>
      </c>
      <c r="E4215" s="202" t="s">
        <v>13077</v>
      </c>
      <c r="F4215" s="204" t="s">
        <v>6961</v>
      </c>
      <c r="G4215" s="204" t="s">
        <v>9282</v>
      </c>
      <c r="H4215" s="204" t="s">
        <v>6480</v>
      </c>
      <c r="I4215" s="204" t="s">
        <v>9282</v>
      </c>
      <c r="J4215" s="204" t="s">
        <v>6321</v>
      </c>
      <c r="K4215" s="204" t="s">
        <v>6321</v>
      </c>
      <c r="L4215" s="204" t="s">
        <v>6321</v>
      </c>
      <c r="M4215" s="204" t="s">
        <v>6363</v>
      </c>
    </row>
    <row r="4216" spans="1:13" ht="56.25" x14ac:dyDescent="0.25">
      <c r="A4216" s="202" t="s">
        <v>20272</v>
      </c>
      <c r="B4216">
        <v>3633</v>
      </c>
      <c r="C4216" s="203" t="s">
        <v>20269</v>
      </c>
      <c r="D4216" s="205" t="s">
        <v>20270</v>
      </c>
      <c r="E4216" s="202" t="s">
        <v>20271</v>
      </c>
      <c r="F4216" s="204" t="s">
        <v>6484</v>
      </c>
      <c r="G4216" s="204" t="s">
        <v>6485</v>
      </c>
      <c r="H4216" s="204" t="s">
        <v>6486</v>
      </c>
      <c r="I4216" s="204" t="s">
        <v>6485</v>
      </c>
      <c r="J4216" s="204" t="s">
        <v>6321</v>
      </c>
      <c r="K4216" s="204" t="s">
        <v>6321</v>
      </c>
      <c r="L4216" s="204" t="s">
        <v>6321</v>
      </c>
      <c r="M4216" s="204" t="s">
        <v>6363</v>
      </c>
    </row>
    <row r="4217" spans="1:13" ht="135" x14ac:dyDescent="0.25">
      <c r="A4217" s="206"/>
      <c r="B4217">
        <v>3634</v>
      </c>
      <c r="C4217" s="207" t="s">
        <v>20273</v>
      </c>
      <c r="D4217" s="208" t="s">
        <v>20274</v>
      </c>
      <c r="E4217" s="206" t="s">
        <v>20275</v>
      </c>
      <c r="F4217" s="209" t="s">
        <v>6484</v>
      </c>
      <c r="G4217" s="209" t="s">
        <v>6485</v>
      </c>
      <c r="H4217" s="209" t="s">
        <v>6486</v>
      </c>
      <c r="I4217" s="209" t="s">
        <v>6485</v>
      </c>
      <c r="J4217" s="209" t="s">
        <v>6321</v>
      </c>
      <c r="K4217" s="209" t="s">
        <v>6321</v>
      </c>
      <c r="L4217" s="209" t="s">
        <v>6321</v>
      </c>
      <c r="M4217" s="209" t="s">
        <v>6363</v>
      </c>
    </row>
    <row r="4218" spans="1:13" ht="123.75" x14ac:dyDescent="0.25">
      <c r="A4218" s="202"/>
      <c r="B4218">
        <v>3635</v>
      </c>
      <c r="C4218" s="203" t="s">
        <v>20276</v>
      </c>
      <c r="D4218" s="205" t="s">
        <v>20277</v>
      </c>
      <c r="E4218" s="202" t="s">
        <v>20278</v>
      </c>
      <c r="F4218" s="204" t="s">
        <v>6484</v>
      </c>
      <c r="G4218" s="204" t="s">
        <v>6485</v>
      </c>
      <c r="H4218" s="204" t="s">
        <v>6486</v>
      </c>
      <c r="I4218" s="204" t="s">
        <v>6485</v>
      </c>
      <c r="J4218" s="204" t="s">
        <v>6321</v>
      </c>
      <c r="K4218" s="204" t="s">
        <v>6321</v>
      </c>
      <c r="L4218" s="204" t="s">
        <v>6321</v>
      </c>
      <c r="M4218" s="204" t="s">
        <v>6363</v>
      </c>
    </row>
    <row r="4219" spans="1:13" ht="90" x14ac:dyDescent="0.25">
      <c r="A4219" s="206"/>
      <c r="B4219">
        <v>3636</v>
      </c>
      <c r="C4219" s="207" t="s">
        <v>20279</v>
      </c>
      <c r="D4219" s="208" t="s">
        <v>20280</v>
      </c>
      <c r="E4219" s="206" t="s">
        <v>20281</v>
      </c>
      <c r="F4219" s="209" t="s">
        <v>6484</v>
      </c>
      <c r="G4219" s="209" t="s">
        <v>6485</v>
      </c>
      <c r="H4219" s="209" t="s">
        <v>6486</v>
      </c>
      <c r="I4219" s="209" t="s">
        <v>6485</v>
      </c>
      <c r="J4219" s="209" t="s">
        <v>6321</v>
      </c>
      <c r="K4219" s="209" t="s">
        <v>6321</v>
      </c>
      <c r="L4219" s="209" t="s">
        <v>6321</v>
      </c>
      <c r="M4219" s="209" t="s">
        <v>6363</v>
      </c>
    </row>
    <row r="4220" spans="1:13" ht="157.5" x14ac:dyDescent="0.25">
      <c r="A4220" s="202"/>
      <c r="B4220">
        <v>3637</v>
      </c>
      <c r="C4220" s="203" t="s">
        <v>20282</v>
      </c>
      <c r="D4220" s="205" t="s">
        <v>20283</v>
      </c>
      <c r="E4220" s="202" t="s">
        <v>20284</v>
      </c>
      <c r="F4220" s="204" t="s">
        <v>6484</v>
      </c>
      <c r="G4220" s="204" t="s">
        <v>6485</v>
      </c>
      <c r="H4220" s="204" t="s">
        <v>6486</v>
      </c>
      <c r="I4220" s="204" t="s">
        <v>6485</v>
      </c>
      <c r="J4220" s="204" t="s">
        <v>6321</v>
      </c>
      <c r="K4220" s="204" t="s">
        <v>6321</v>
      </c>
      <c r="L4220" s="204" t="s">
        <v>6321</v>
      </c>
      <c r="M4220" s="204" t="s">
        <v>6363</v>
      </c>
    </row>
    <row r="4221" spans="1:13" ht="67.5" x14ac:dyDescent="0.25">
      <c r="A4221" s="202"/>
      <c r="B4221">
        <v>3631</v>
      </c>
      <c r="C4221" s="203" t="s">
        <v>20263</v>
      </c>
      <c r="D4221" s="205" t="s">
        <v>20264</v>
      </c>
      <c r="E4221" s="202" t="s">
        <v>20265</v>
      </c>
      <c r="F4221" s="204" t="s">
        <v>6484</v>
      </c>
      <c r="G4221" s="204" t="s">
        <v>6485</v>
      </c>
      <c r="H4221" s="204" t="s">
        <v>6486</v>
      </c>
      <c r="I4221" s="204" t="s">
        <v>6485</v>
      </c>
      <c r="J4221" s="204" t="s">
        <v>6321</v>
      </c>
      <c r="K4221" s="204" t="s">
        <v>6321</v>
      </c>
      <c r="L4221" s="204" t="s">
        <v>6321</v>
      </c>
      <c r="M4221" s="204" t="s">
        <v>6363</v>
      </c>
    </row>
    <row r="4222" spans="1:13" ht="56.25" x14ac:dyDescent="0.25">
      <c r="A4222" s="206" t="s">
        <v>15462</v>
      </c>
      <c r="B4222">
        <v>2342</v>
      </c>
      <c r="C4222" s="207" t="s">
        <v>15459</v>
      </c>
      <c r="D4222" s="208" t="s">
        <v>15460</v>
      </c>
      <c r="E4222" s="206" t="s">
        <v>15461</v>
      </c>
      <c r="F4222" s="209" t="s">
        <v>6484</v>
      </c>
      <c r="G4222" s="209" t="s">
        <v>6485</v>
      </c>
      <c r="H4222" s="209" t="s">
        <v>6486</v>
      </c>
      <c r="I4222" s="209" t="s">
        <v>6485</v>
      </c>
      <c r="J4222" s="209" t="s">
        <v>6321</v>
      </c>
      <c r="K4222" s="209" t="s">
        <v>6321</v>
      </c>
      <c r="L4222" s="209" t="s">
        <v>6321</v>
      </c>
      <c r="M4222" s="209" t="s">
        <v>6363</v>
      </c>
    </row>
    <row r="4223" spans="1:13" ht="56.25" x14ac:dyDescent="0.25">
      <c r="A4223" s="202" t="s">
        <v>15500</v>
      </c>
      <c r="B4223">
        <v>2351</v>
      </c>
      <c r="C4223" s="203" t="s">
        <v>15497</v>
      </c>
      <c r="D4223" s="205" t="s">
        <v>15498</v>
      </c>
      <c r="E4223" s="202" t="s">
        <v>15499</v>
      </c>
      <c r="F4223" s="204" t="s">
        <v>9232</v>
      </c>
      <c r="G4223" s="204" t="s">
        <v>11698</v>
      </c>
      <c r="H4223" s="204" t="s">
        <v>6578</v>
      </c>
      <c r="I4223" s="204" t="s">
        <v>11698</v>
      </c>
      <c r="J4223" s="204" t="s">
        <v>6321</v>
      </c>
      <c r="K4223" s="204" t="s">
        <v>6321</v>
      </c>
      <c r="L4223" s="204" t="s">
        <v>6321</v>
      </c>
      <c r="M4223" s="204" t="s">
        <v>6363</v>
      </c>
    </row>
    <row r="4224" spans="1:13" ht="45" x14ac:dyDescent="0.25">
      <c r="A4224" s="202" t="s">
        <v>11982</v>
      </c>
      <c r="B4224">
        <v>1413</v>
      </c>
      <c r="C4224" s="203" t="s">
        <v>11979</v>
      </c>
      <c r="D4224" s="205" t="s">
        <v>11980</v>
      </c>
      <c r="E4224" s="202" t="s">
        <v>11981</v>
      </c>
      <c r="F4224" s="204" t="s">
        <v>10213</v>
      </c>
      <c r="G4224" s="204" t="s">
        <v>10214</v>
      </c>
      <c r="H4224" s="204" t="s">
        <v>6522</v>
      </c>
      <c r="I4224" s="204" t="s">
        <v>10214</v>
      </c>
      <c r="J4224" s="204" t="s">
        <v>6321</v>
      </c>
      <c r="K4224" s="204" t="s">
        <v>6321</v>
      </c>
      <c r="L4224" s="204" t="s">
        <v>6321</v>
      </c>
      <c r="M4224" s="204" t="s">
        <v>831</v>
      </c>
    </row>
    <row r="4225" spans="1:13" ht="67.5" x14ac:dyDescent="0.25">
      <c r="A4225" s="202" t="s">
        <v>19656</v>
      </c>
      <c r="B4225">
        <v>3459</v>
      </c>
      <c r="C4225" s="203" t="s">
        <v>19653</v>
      </c>
      <c r="D4225" s="205" t="s">
        <v>19654</v>
      </c>
      <c r="E4225" s="202" t="s">
        <v>19655</v>
      </c>
      <c r="F4225" s="204" t="s">
        <v>15572</v>
      </c>
      <c r="G4225" s="204" t="s">
        <v>19657</v>
      </c>
      <c r="H4225" s="204" t="s">
        <v>9851</v>
      </c>
      <c r="I4225" s="204" t="s">
        <v>19658</v>
      </c>
      <c r="J4225" s="204" t="s">
        <v>6321</v>
      </c>
      <c r="K4225" s="204" t="s">
        <v>6321</v>
      </c>
      <c r="L4225" s="204" t="s">
        <v>6321</v>
      </c>
      <c r="M4225" s="204" t="s">
        <v>6363</v>
      </c>
    </row>
    <row r="4226" spans="1:13" ht="33.75" x14ac:dyDescent="0.25">
      <c r="A4226" s="202" t="s">
        <v>20909</v>
      </c>
      <c r="B4226">
        <v>3793</v>
      </c>
      <c r="C4226" s="203" t="s">
        <v>20906</v>
      </c>
      <c r="D4226" s="205" t="s">
        <v>20907</v>
      </c>
      <c r="E4226" s="202" t="s">
        <v>20908</v>
      </c>
      <c r="F4226" s="204" t="s">
        <v>6689</v>
      </c>
      <c r="G4226" s="204" t="s">
        <v>6690</v>
      </c>
      <c r="H4226" s="204" t="s">
        <v>6691</v>
      </c>
      <c r="I4226" s="204" t="s">
        <v>6692</v>
      </c>
      <c r="J4226" s="204" t="s">
        <v>6321</v>
      </c>
      <c r="K4226" s="204" t="s">
        <v>6321</v>
      </c>
      <c r="L4226" s="204" t="s">
        <v>6321</v>
      </c>
      <c r="M4226" s="204" t="s">
        <v>6363</v>
      </c>
    </row>
    <row r="4227" spans="1:13" ht="45" x14ac:dyDescent="0.25">
      <c r="A4227" s="206" t="s">
        <v>18402</v>
      </c>
      <c r="B4227">
        <v>3151</v>
      </c>
      <c r="C4227" s="207" t="s">
        <v>18399</v>
      </c>
      <c r="D4227" s="208" t="s">
        <v>18400</v>
      </c>
      <c r="E4227" s="206" t="s">
        <v>18401</v>
      </c>
      <c r="F4227" s="209" t="s">
        <v>11703</v>
      </c>
      <c r="G4227" s="209" t="s">
        <v>11704</v>
      </c>
      <c r="H4227" s="209" t="s">
        <v>6473</v>
      </c>
      <c r="I4227" s="209" t="s">
        <v>11704</v>
      </c>
      <c r="J4227" s="209" t="s">
        <v>6321</v>
      </c>
      <c r="K4227" s="209" t="s">
        <v>6321</v>
      </c>
      <c r="L4227" s="209" t="s">
        <v>6321</v>
      </c>
      <c r="M4227" s="209" t="s">
        <v>6363</v>
      </c>
    </row>
    <row r="4228" spans="1:13" ht="22.5" x14ac:dyDescent="0.25">
      <c r="A4228" s="202" t="s">
        <v>15871</v>
      </c>
      <c r="B4228">
        <v>2445</v>
      </c>
      <c r="C4228" s="203" t="s">
        <v>15868</v>
      </c>
      <c r="D4228" s="205" t="s">
        <v>15869</v>
      </c>
      <c r="E4228" s="202" t="s">
        <v>15870</v>
      </c>
      <c r="F4228" s="204" t="s">
        <v>6484</v>
      </c>
      <c r="G4228" s="204" t="s">
        <v>6485</v>
      </c>
      <c r="H4228" s="204" t="s">
        <v>6486</v>
      </c>
      <c r="I4228" s="204" t="s">
        <v>6485</v>
      </c>
      <c r="J4228" s="204" t="s">
        <v>6321</v>
      </c>
      <c r="K4228" s="204" t="s">
        <v>6321</v>
      </c>
      <c r="L4228" s="204" t="s">
        <v>6321</v>
      </c>
      <c r="M4228" s="204" t="s">
        <v>6363</v>
      </c>
    </row>
    <row r="4229" spans="1:13" ht="112.5" x14ac:dyDescent="0.25">
      <c r="A4229" s="202"/>
      <c r="B4229">
        <v>1071</v>
      </c>
      <c r="C4229" s="203" t="s">
        <v>10552</v>
      </c>
      <c r="D4229" s="205" t="s">
        <v>10553</v>
      </c>
      <c r="E4229" s="202" t="s">
        <v>10554</v>
      </c>
      <c r="F4229" s="204" t="s">
        <v>6689</v>
      </c>
      <c r="G4229" s="204" t="s">
        <v>6690</v>
      </c>
      <c r="H4229" s="204" t="s">
        <v>6691</v>
      </c>
      <c r="I4229" s="204" t="s">
        <v>6692</v>
      </c>
      <c r="J4229" s="204" t="s">
        <v>6321</v>
      </c>
      <c r="K4229" s="204" t="s">
        <v>6321</v>
      </c>
      <c r="L4229" s="204" t="s">
        <v>6321</v>
      </c>
      <c r="M4229" s="204" t="s">
        <v>6363</v>
      </c>
    </row>
    <row r="4230" spans="1:13" ht="78.75" x14ac:dyDescent="0.25">
      <c r="A4230" s="206"/>
      <c r="B4230">
        <v>3792</v>
      </c>
      <c r="C4230" s="207" t="s">
        <v>20903</v>
      </c>
      <c r="D4230" s="208" t="s">
        <v>20904</v>
      </c>
      <c r="E4230" s="206" t="s">
        <v>20905</v>
      </c>
      <c r="F4230" s="209" t="s">
        <v>6484</v>
      </c>
      <c r="G4230" s="209" t="s">
        <v>6485</v>
      </c>
      <c r="H4230" s="209" t="s">
        <v>6486</v>
      </c>
      <c r="I4230" s="209" t="s">
        <v>6485</v>
      </c>
      <c r="J4230" s="209" t="s">
        <v>6321</v>
      </c>
      <c r="K4230" s="209" t="s">
        <v>6321</v>
      </c>
      <c r="L4230" s="209" t="s">
        <v>6321</v>
      </c>
      <c r="M4230" s="209" t="s">
        <v>6363</v>
      </c>
    </row>
    <row r="4231" spans="1:13" ht="90" x14ac:dyDescent="0.25">
      <c r="A4231" s="206"/>
      <c r="B4231">
        <v>2418</v>
      </c>
      <c r="C4231" s="207" t="s">
        <v>15772</v>
      </c>
      <c r="D4231" s="208" t="s">
        <v>15773</v>
      </c>
      <c r="E4231" s="206" t="s">
        <v>15774</v>
      </c>
      <c r="F4231" s="209" t="s">
        <v>15775</v>
      </c>
      <c r="G4231" s="209" t="s">
        <v>15776</v>
      </c>
      <c r="H4231" s="209" t="s">
        <v>6555</v>
      </c>
      <c r="I4231" s="209" t="s">
        <v>15776</v>
      </c>
      <c r="J4231" s="209" t="s">
        <v>6321</v>
      </c>
      <c r="K4231" s="209" t="s">
        <v>6321</v>
      </c>
      <c r="L4231" s="209" t="s">
        <v>6321</v>
      </c>
      <c r="M4231" s="209" t="s">
        <v>6363</v>
      </c>
    </row>
    <row r="4232" spans="1:13" ht="67.5" x14ac:dyDescent="0.25">
      <c r="A4232" s="202"/>
      <c r="B4232">
        <v>3783</v>
      </c>
      <c r="C4232" s="203" t="s">
        <v>20865</v>
      </c>
      <c r="D4232" s="205" t="s">
        <v>20866</v>
      </c>
      <c r="E4232" s="202" t="s">
        <v>20867</v>
      </c>
      <c r="F4232" s="204" t="s">
        <v>6484</v>
      </c>
      <c r="G4232" s="204" t="s">
        <v>6485</v>
      </c>
      <c r="H4232" s="204" t="s">
        <v>6486</v>
      </c>
      <c r="I4232" s="204" t="s">
        <v>6485</v>
      </c>
      <c r="J4232" s="204" t="s">
        <v>6321</v>
      </c>
      <c r="K4232" s="204" t="s">
        <v>6321</v>
      </c>
      <c r="L4232" s="204" t="s">
        <v>6321</v>
      </c>
      <c r="M4232" s="204" t="s">
        <v>6363</v>
      </c>
    </row>
    <row r="4233" spans="1:13" ht="67.5" x14ac:dyDescent="0.25">
      <c r="A4233" s="202" t="s">
        <v>19964</v>
      </c>
      <c r="B4233">
        <v>3534</v>
      </c>
      <c r="C4233" s="203" t="s">
        <v>19961</v>
      </c>
      <c r="D4233" s="205" t="s">
        <v>19962</v>
      </c>
      <c r="E4233" s="202" t="s">
        <v>19963</v>
      </c>
      <c r="F4233" s="204" t="s">
        <v>19965</v>
      </c>
      <c r="G4233" s="204" t="s">
        <v>19966</v>
      </c>
      <c r="H4233" s="204" t="s">
        <v>6480</v>
      </c>
      <c r="I4233" s="204" t="s">
        <v>19966</v>
      </c>
      <c r="J4233" s="204" t="s">
        <v>6321</v>
      </c>
      <c r="K4233" s="204" t="s">
        <v>6321</v>
      </c>
      <c r="L4233" s="204" t="s">
        <v>6321</v>
      </c>
      <c r="M4233" s="204" t="s">
        <v>6363</v>
      </c>
    </row>
    <row r="4234" spans="1:13" ht="45" x14ac:dyDescent="0.25">
      <c r="A4234" s="206" t="s">
        <v>16405</v>
      </c>
      <c r="B4234">
        <v>2607</v>
      </c>
      <c r="C4234" s="207" t="s">
        <v>16402</v>
      </c>
      <c r="D4234" s="208" t="s">
        <v>16403</v>
      </c>
      <c r="E4234" s="206" t="s">
        <v>16404</v>
      </c>
      <c r="F4234" s="209" t="s">
        <v>12689</v>
      </c>
      <c r="G4234" s="209" t="s">
        <v>12690</v>
      </c>
      <c r="H4234" s="209" t="s">
        <v>6480</v>
      </c>
      <c r="I4234" s="209" t="s">
        <v>12690</v>
      </c>
      <c r="J4234" s="209" t="s">
        <v>6321</v>
      </c>
      <c r="K4234" s="209" t="s">
        <v>6321</v>
      </c>
      <c r="L4234" s="209" t="s">
        <v>6321</v>
      </c>
      <c r="M4234" s="209" t="s">
        <v>6429</v>
      </c>
    </row>
    <row r="4235" spans="1:13" ht="22.5" x14ac:dyDescent="0.25">
      <c r="A4235" s="202" t="s">
        <v>15552</v>
      </c>
      <c r="B4235">
        <v>2363</v>
      </c>
      <c r="C4235" s="203" t="s">
        <v>15549</v>
      </c>
      <c r="D4235" s="205" t="s">
        <v>15550</v>
      </c>
      <c r="E4235" s="202" t="s">
        <v>15551</v>
      </c>
      <c r="F4235" s="204" t="s">
        <v>6884</v>
      </c>
      <c r="G4235" s="204" t="s">
        <v>6885</v>
      </c>
      <c r="H4235" s="204" t="s">
        <v>6886</v>
      </c>
      <c r="I4235" s="204" t="s">
        <v>6885</v>
      </c>
      <c r="J4235" s="204" t="s">
        <v>6321</v>
      </c>
      <c r="K4235" s="204" t="s">
        <v>6321</v>
      </c>
      <c r="L4235" s="204" t="s">
        <v>6321</v>
      </c>
      <c r="M4235" s="204" t="s">
        <v>6363</v>
      </c>
    </row>
    <row r="4236" spans="1:13" ht="33.75" x14ac:dyDescent="0.25">
      <c r="A4236" s="202" t="s">
        <v>13108</v>
      </c>
      <c r="B4236">
        <v>1710</v>
      </c>
      <c r="C4236" s="203" t="s">
        <v>13105</v>
      </c>
      <c r="D4236" s="205" t="s">
        <v>13106</v>
      </c>
      <c r="E4236" s="202" t="s">
        <v>13107</v>
      </c>
      <c r="F4236" s="204" t="s">
        <v>6484</v>
      </c>
      <c r="G4236" s="204" t="s">
        <v>6485</v>
      </c>
      <c r="H4236" s="204" t="s">
        <v>6486</v>
      </c>
      <c r="I4236" s="204" t="s">
        <v>6485</v>
      </c>
      <c r="J4236" s="204" t="s">
        <v>6321</v>
      </c>
      <c r="K4236" s="204" t="s">
        <v>6321</v>
      </c>
      <c r="L4236" s="204" t="s">
        <v>6321</v>
      </c>
      <c r="M4236" s="204" t="s">
        <v>6363</v>
      </c>
    </row>
    <row r="4237" spans="1:13" ht="33.75" x14ac:dyDescent="0.25">
      <c r="A4237" s="202" t="s">
        <v>20980</v>
      </c>
      <c r="B4237">
        <v>3811</v>
      </c>
      <c r="C4237" s="203" t="s">
        <v>20977</v>
      </c>
      <c r="D4237" s="205" t="s">
        <v>20978</v>
      </c>
      <c r="E4237" s="202" t="s">
        <v>20979</v>
      </c>
      <c r="F4237" s="204" t="s">
        <v>6484</v>
      </c>
      <c r="G4237" s="204" t="s">
        <v>6485</v>
      </c>
      <c r="H4237" s="204" t="s">
        <v>6486</v>
      </c>
      <c r="I4237" s="204" t="s">
        <v>6485</v>
      </c>
      <c r="J4237" s="204" t="s">
        <v>6321</v>
      </c>
      <c r="K4237" s="204" t="s">
        <v>6321</v>
      </c>
      <c r="L4237" s="204" t="s">
        <v>6321</v>
      </c>
      <c r="M4237" s="204" t="s">
        <v>6363</v>
      </c>
    </row>
    <row r="4238" spans="1:13" ht="33.75" x14ac:dyDescent="0.25">
      <c r="A4238" s="206" t="s">
        <v>15563</v>
      </c>
      <c r="B4238">
        <v>2366</v>
      </c>
      <c r="C4238" s="207" t="s">
        <v>15560</v>
      </c>
      <c r="D4238" s="208" t="s">
        <v>15561</v>
      </c>
      <c r="E4238" s="206" t="s">
        <v>15562</v>
      </c>
      <c r="F4238" s="209" t="s">
        <v>7010</v>
      </c>
      <c r="G4238" s="209" t="s">
        <v>7011</v>
      </c>
      <c r="H4238" s="209" t="s">
        <v>7012</v>
      </c>
      <c r="I4238" s="209" t="s">
        <v>7011</v>
      </c>
      <c r="J4238" s="209" t="s">
        <v>6321</v>
      </c>
      <c r="K4238" s="209" t="s">
        <v>6321</v>
      </c>
      <c r="L4238" s="209" t="s">
        <v>6321</v>
      </c>
      <c r="M4238" s="209" t="s">
        <v>6363</v>
      </c>
    </row>
    <row r="4239" spans="1:13" ht="78.75" x14ac:dyDescent="0.25">
      <c r="A4239" s="202" t="s">
        <v>20874</v>
      </c>
      <c r="B4239">
        <v>3785</v>
      </c>
      <c r="C4239" s="203" t="s">
        <v>20871</v>
      </c>
      <c r="D4239" s="205" t="s">
        <v>20872</v>
      </c>
      <c r="E4239" s="202" t="s">
        <v>20873</v>
      </c>
      <c r="F4239" s="204" t="s">
        <v>6484</v>
      </c>
      <c r="G4239" s="204" t="s">
        <v>6485</v>
      </c>
      <c r="H4239" s="204" t="s">
        <v>6486</v>
      </c>
      <c r="I4239" s="204" t="s">
        <v>6485</v>
      </c>
      <c r="J4239" s="204" t="s">
        <v>6321</v>
      </c>
      <c r="K4239" s="204" t="s">
        <v>6321</v>
      </c>
      <c r="L4239" s="204" t="s">
        <v>6321</v>
      </c>
      <c r="M4239" s="204" t="s">
        <v>6363</v>
      </c>
    </row>
    <row r="4240" spans="1:13" ht="33.75" x14ac:dyDescent="0.25">
      <c r="A4240" s="202"/>
      <c r="B4240">
        <v>32</v>
      </c>
      <c r="C4240" s="203" t="s">
        <v>6481</v>
      </c>
      <c r="D4240" s="205" t="s">
        <v>6482</v>
      </c>
      <c r="E4240" s="202" t="s">
        <v>6483</v>
      </c>
      <c r="F4240" s="204" t="s">
        <v>6484</v>
      </c>
      <c r="G4240" s="204" t="s">
        <v>6485</v>
      </c>
      <c r="H4240" s="204" t="s">
        <v>6486</v>
      </c>
      <c r="I4240" s="204" t="s">
        <v>6485</v>
      </c>
      <c r="J4240" s="204" t="s">
        <v>6321</v>
      </c>
      <c r="K4240" s="204" t="s">
        <v>6321</v>
      </c>
      <c r="L4240" s="204" t="s">
        <v>6321</v>
      </c>
      <c r="M4240" s="204" t="s">
        <v>6363</v>
      </c>
    </row>
    <row r="4241" spans="1:13" ht="45" x14ac:dyDescent="0.25">
      <c r="A4241" s="206" t="s">
        <v>15595</v>
      </c>
      <c r="B4241">
        <v>2374</v>
      </c>
      <c r="C4241" s="207" t="s">
        <v>15592</v>
      </c>
      <c r="D4241" s="208" t="s">
        <v>15593</v>
      </c>
      <c r="E4241" s="206" t="s">
        <v>15594</v>
      </c>
      <c r="F4241" s="209" t="s">
        <v>8858</v>
      </c>
      <c r="G4241" s="209" t="s">
        <v>8859</v>
      </c>
      <c r="H4241" s="209" t="s">
        <v>6439</v>
      </c>
      <c r="I4241" s="209" t="s">
        <v>8859</v>
      </c>
      <c r="J4241" s="209" t="s">
        <v>6321</v>
      </c>
      <c r="K4241" s="209" t="s">
        <v>6321</v>
      </c>
      <c r="L4241" s="209" t="s">
        <v>6321</v>
      </c>
      <c r="M4241" s="209" t="s">
        <v>6363</v>
      </c>
    </row>
    <row r="4242" spans="1:13" ht="33.75" x14ac:dyDescent="0.25">
      <c r="A4242" s="206" t="s">
        <v>15629</v>
      </c>
      <c r="B4242">
        <v>2382</v>
      </c>
      <c r="C4242" s="207" t="s">
        <v>15626</v>
      </c>
      <c r="D4242" s="208" t="s">
        <v>15627</v>
      </c>
      <c r="E4242" s="206" t="s">
        <v>15628</v>
      </c>
      <c r="F4242" s="209" t="s">
        <v>6695</v>
      </c>
      <c r="G4242" s="209" t="s">
        <v>6696</v>
      </c>
      <c r="H4242" s="209" t="s">
        <v>6439</v>
      </c>
      <c r="I4242" s="209" t="s">
        <v>6696</v>
      </c>
      <c r="J4242" s="209" t="s">
        <v>6321</v>
      </c>
      <c r="K4242" s="209" t="s">
        <v>6321</v>
      </c>
      <c r="L4242" s="209" t="s">
        <v>6321</v>
      </c>
      <c r="M4242" s="209" t="s">
        <v>6363</v>
      </c>
    </row>
    <row r="4243" spans="1:13" ht="409.5" x14ac:dyDescent="0.25">
      <c r="A4243" s="202"/>
      <c r="B4243">
        <v>2483</v>
      </c>
      <c r="C4243" s="203" t="s">
        <v>16024</v>
      </c>
      <c r="D4243" s="205" t="s">
        <v>16025</v>
      </c>
      <c r="E4243" s="202" t="s">
        <v>16026</v>
      </c>
      <c r="F4243" s="204" t="s">
        <v>7466</v>
      </c>
      <c r="G4243" s="204" t="s">
        <v>7467</v>
      </c>
      <c r="H4243" s="204" t="s">
        <v>7039</v>
      </c>
      <c r="I4243" s="204" t="s">
        <v>7467</v>
      </c>
      <c r="J4243" s="204" t="s">
        <v>6321</v>
      </c>
      <c r="K4243" s="204" t="s">
        <v>6321</v>
      </c>
      <c r="L4243" s="204" t="s">
        <v>6321</v>
      </c>
      <c r="M4243" s="204" t="s">
        <v>6363</v>
      </c>
    </row>
    <row r="4244" spans="1:13" ht="45" x14ac:dyDescent="0.25">
      <c r="A4244" s="202" t="s">
        <v>11101</v>
      </c>
      <c r="B4244">
        <v>1195</v>
      </c>
      <c r="C4244" s="203" t="s">
        <v>11098</v>
      </c>
      <c r="D4244" s="205" t="s">
        <v>11099</v>
      </c>
      <c r="E4244" s="202" t="s">
        <v>11100</v>
      </c>
      <c r="F4244" s="204" t="s">
        <v>6776</v>
      </c>
      <c r="G4244" s="204" t="s">
        <v>6777</v>
      </c>
      <c r="H4244" s="204" t="s">
        <v>6439</v>
      </c>
      <c r="I4244" s="204" t="s">
        <v>6778</v>
      </c>
      <c r="J4244" s="204" t="s">
        <v>6321</v>
      </c>
      <c r="K4244" s="204" t="s">
        <v>6321</v>
      </c>
      <c r="L4244" s="204" t="s">
        <v>6321</v>
      </c>
      <c r="M4244" s="204" t="s">
        <v>6363</v>
      </c>
    </row>
    <row r="4245" spans="1:13" ht="56.25" x14ac:dyDescent="0.25">
      <c r="A4245" s="202" t="s">
        <v>13126</v>
      </c>
      <c r="B4245">
        <v>1714</v>
      </c>
      <c r="C4245" s="203" t="s">
        <v>13123</v>
      </c>
      <c r="D4245" s="205" t="s">
        <v>13124</v>
      </c>
      <c r="E4245" s="202" t="s">
        <v>13125</v>
      </c>
      <c r="F4245" s="204" t="s">
        <v>7010</v>
      </c>
      <c r="G4245" s="204" t="s">
        <v>7011</v>
      </c>
      <c r="H4245" s="204" t="s">
        <v>7012</v>
      </c>
      <c r="I4245" s="204" t="s">
        <v>7011</v>
      </c>
      <c r="J4245" s="204" t="s">
        <v>6321</v>
      </c>
      <c r="K4245" s="204" t="s">
        <v>6321</v>
      </c>
      <c r="L4245" s="204" t="s">
        <v>6321</v>
      </c>
      <c r="M4245" s="204" t="s">
        <v>6363</v>
      </c>
    </row>
    <row r="4246" spans="1:13" ht="33.75" x14ac:dyDescent="0.25">
      <c r="A4246" s="206" t="s">
        <v>13137</v>
      </c>
      <c r="B4246">
        <v>1717</v>
      </c>
      <c r="C4246" s="207" t="s">
        <v>13134</v>
      </c>
      <c r="D4246" s="208" t="s">
        <v>13135</v>
      </c>
      <c r="E4246" s="206" t="s">
        <v>13136</v>
      </c>
      <c r="F4246" s="209" t="s">
        <v>8465</v>
      </c>
      <c r="G4246" s="209" t="s">
        <v>8466</v>
      </c>
      <c r="H4246" s="209" t="s">
        <v>6473</v>
      </c>
      <c r="I4246" s="209" t="s">
        <v>8466</v>
      </c>
      <c r="J4246" s="209" t="s">
        <v>6321</v>
      </c>
      <c r="K4246" s="209" t="s">
        <v>6321</v>
      </c>
      <c r="L4246" s="209" t="s">
        <v>6321</v>
      </c>
      <c r="M4246" s="209" t="s">
        <v>6363</v>
      </c>
    </row>
    <row r="4247" spans="1:13" ht="33.75" x14ac:dyDescent="0.25">
      <c r="A4247" s="202" t="s">
        <v>19666</v>
      </c>
      <c r="B4247">
        <v>3461</v>
      </c>
      <c r="C4247" s="203" t="s">
        <v>19663</v>
      </c>
      <c r="D4247" s="205" t="s">
        <v>19664</v>
      </c>
      <c r="E4247" s="202" t="s">
        <v>19665</v>
      </c>
      <c r="F4247" s="204" t="s">
        <v>9049</v>
      </c>
      <c r="G4247" s="204" t="s">
        <v>9050</v>
      </c>
      <c r="H4247" s="204" t="s">
        <v>6473</v>
      </c>
      <c r="I4247" s="204" t="s">
        <v>9050</v>
      </c>
      <c r="J4247" s="204" t="s">
        <v>6321</v>
      </c>
      <c r="K4247" s="204" t="s">
        <v>6321</v>
      </c>
      <c r="L4247" s="204" t="s">
        <v>6321</v>
      </c>
      <c r="M4247" s="204" t="s">
        <v>6363</v>
      </c>
    </row>
    <row r="4248" spans="1:13" ht="45" x14ac:dyDescent="0.25">
      <c r="A4248" s="202" t="s">
        <v>15409</v>
      </c>
      <c r="B4248">
        <v>2329</v>
      </c>
      <c r="C4248" s="203" t="s">
        <v>15406</v>
      </c>
      <c r="D4248" s="205" t="s">
        <v>15407</v>
      </c>
      <c r="E4248" s="202" t="s">
        <v>15408</v>
      </c>
      <c r="F4248" s="204" t="s">
        <v>15410</v>
      </c>
      <c r="G4248" s="204" t="s">
        <v>15411</v>
      </c>
      <c r="H4248" s="204" t="s">
        <v>8969</v>
      </c>
      <c r="I4248" s="204" t="s">
        <v>15411</v>
      </c>
      <c r="J4248" s="204" t="s">
        <v>6321</v>
      </c>
      <c r="K4248" s="204" t="s">
        <v>6321</v>
      </c>
      <c r="L4248" s="204" t="s">
        <v>6321</v>
      </c>
      <c r="M4248" s="204" t="s">
        <v>6363</v>
      </c>
    </row>
    <row r="4249" spans="1:13" ht="56.25" x14ac:dyDescent="0.25">
      <c r="A4249" s="206"/>
      <c r="B4249">
        <v>3161</v>
      </c>
      <c r="C4249" s="207" t="s">
        <v>18450</v>
      </c>
      <c r="D4249" s="208" t="s">
        <v>18451</v>
      </c>
      <c r="E4249" s="206" t="s">
        <v>18452</v>
      </c>
      <c r="F4249" s="209" t="s">
        <v>18453</v>
      </c>
      <c r="G4249" s="209" t="s">
        <v>13033</v>
      </c>
      <c r="H4249" s="209" t="s">
        <v>6578</v>
      </c>
      <c r="I4249" s="209" t="s">
        <v>13034</v>
      </c>
      <c r="J4249" s="209" t="s">
        <v>6321</v>
      </c>
      <c r="K4249" s="209" t="s">
        <v>6321</v>
      </c>
      <c r="L4249" s="209" t="s">
        <v>6321</v>
      </c>
      <c r="M4249" s="209" t="s">
        <v>6363</v>
      </c>
    </row>
    <row r="4250" spans="1:13" ht="33.75" x14ac:dyDescent="0.25">
      <c r="A4250" s="202"/>
      <c r="B4250">
        <v>3799</v>
      </c>
      <c r="C4250" s="203" t="s">
        <v>20930</v>
      </c>
      <c r="D4250" s="205" t="s">
        <v>20931</v>
      </c>
      <c r="E4250" s="202" t="s">
        <v>20932</v>
      </c>
      <c r="F4250" s="204" t="s">
        <v>7461</v>
      </c>
      <c r="G4250" s="204" t="s">
        <v>7462</v>
      </c>
      <c r="H4250" s="204" t="s">
        <v>6439</v>
      </c>
      <c r="I4250" s="204" t="s">
        <v>7462</v>
      </c>
      <c r="J4250" s="204" t="s">
        <v>6321</v>
      </c>
      <c r="K4250" s="204" t="s">
        <v>6321</v>
      </c>
      <c r="L4250" s="204" t="s">
        <v>6321</v>
      </c>
      <c r="M4250" s="204" t="s">
        <v>6363</v>
      </c>
    </row>
    <row r="4251" spans="1:13" ht="45" x14ac:dyDescent="0.25">
      <c r="A4251" s="202" t="s">
        <v>20841</v>
      </c>
      <c r="B4251">
        <v>3777</v>
      </c>
      <c r="C4251" s="203" t="s">
        <v>20838</v>
      </c>
      <c r="D4251" s="205" t="s">
        <v>20839</v>
      </c>
      <c r="E4251" s="202" t="s">
        <v>20840</v>
      </c>
      <c r="F4251" s="204" t="s">
        <v>8858</v>
      </c>
      <c r="G4251" s="204" t="s">
        <v>8859</v>
      </c>
      <c r="H4251" s="204" t="s">
        <v>6439</v>
      </c>
      <c r="I4251" s="204" t="s">
        <v>8859</v>
      </c>
      <c r="J4251" s="204" t="s">
        <v>6321</v>
      </c>
      <c r="K4251" s="204" t="s">
        <v>6321</v>
      </c>
      <c r="L4251" s="204" t="s">
        <v>6321</v>
      </c>
      <c r="M4251" s="204" t="s">
        <v>6363</v>
      </c>
    </row>
    <row r="4252" spans="1:13" ht="56.25" x14ac:dyDescent="0.25">
      <c r="A4252" s="206" t="s">
        <v>15708</v>
      </c>
      <c r="B4252">
        <v>2402</v>
      </c>
      <c r="C4252" s="207" t="s">
        <v>15705</v>
      </c>
      <c r="D4252" s="208" t="s">
        <v>15706</v>
      </c>
      <c r="E4252" s="206" t="s">
        <v>15707</v>
      </c>
      <c r="F4252" s="209" t="s">
        <v>15709</v>
      </c>
      <c r="G4252" s="209" t="s">
        <v>15121</v>
      </c>
      <c r="H4252" s="209" t="s">
        <v>7699</v>
      </c>
      <c r="I4252" s="209" t="s">
        <v>15122</v>
      </c>
      <c r="J4252" s="209" t="s">
        <v>6321</v>
      </c>
      <c r="K4252" s="209" t="s">
        <v>6321</v>
      </c>
      <c r="L4252" s="209" t="s">
        <v>6321</v>
      </c>
      <c r="M4252" s="209" t="s">
        <v>6363</v>
      </c>
    </row>
    <row r="4253" spans="1:13" ht="56.25" x14ac:dyDescent="0.25">
      <c r="A4253" s="202"/>
      <c r="B4253">
        <v>2403</v>
      </c>
      <c r="C4253" s="203" t="s">
        <v>15710</v>
      </c>
      <c r="D4253" s="205" t="s">
        <v>15711</v>
      </c>
      <c r="E4253" s="202" t="s">
        <v>15712</v>
      </c>
      <c r="F4253" s="204" t="s">
        <v>7010</v>
      </c>
      <c r="G4253" s="204" t="s">
        <v>7011</v>
      </c>
      <c r="H4253" s="204" t="s">
        <v>7012</v>
      </c>
      <c r="I4253" s="204" t="s">
        <v>7011</v>
      </c>
      <c r="J4253" s="204" t="s">
        <v>6321</v>
      </c>
      <c r="K4253" s="204" t="s">
        <v>6321</v>
      </c>
      <c r="L4253" s="204" t="s">
        <v>6321</v>
      </c>
      <c r="M4253" s="204" t="s">
        <v>6363</v>
      </c>
    </row>
    <row r="4254" spans="1:13" ht="45" x14ac:dyDescent="0.25">
      <c r="A4254" s="206" t="s">
        <v>15753</v>
      </c>
      <c r="B4254">
        <v>2414</v>
      </c>
      <c r="C4254" s="207" t="s">
        <v>15750</v>
      </c>
      <c r="D4254" s="208" t="s">
        <v>15751</v>
      </c>
      <c r="E4254" s="206" t="s">
        <v>15752</v>
      </c>
      <c r="F4254" s="209" t="s">
        <v>11666</v>
      </c>
      <c r="G4254" s="209" t="s">
        <v>11085</v>
      </c>
      <c r="H4254" s="209" t="s">
        <v>6480</v>
      </c>
      <c r="I4254" s="209" t="s">
        <v>15754</v>
      </c>
      <c r="J4254" s="209" t="s">
        <v>6321</v>
      </c>
      <c r="K4254" s="209" t="s">
        <v>6321</v>
      </c>
      <c r="L4254" s="209" t="s">
        <v>6321</v>
      </c>
      <c r="M4254" s="209" t="s">
        <v>6363</v>
      </c>
    </row>
    <row r="4255" spans="1:13" ht="45" x14ac:dyDescent="0.25">
      <c r="A4255" s="206" t="s">
        <v>10558</v>
      </c>
      <c r="B4255">
        <v>1072</v>
      </c>
      <c r="C4255" s="207" t="s">
        <v>10555</v>
      </c>
      <c r="D4255" s="208" t="s">
        <v>10556</v>
      </c>
      <c r="E4255" s="206" t="s">
        <v>10557</v>
      </c>
      <c r="F4255" s="209" t="s">
        <v>8785</v>
      </c>
      <c r="G4255" s="209" t="s">
        <v>8786</v>
      </c>
      <c r="H4255" s="209" t="s">
        <v>6473</v>
      </c>
      <c r="I4255" s="209" t="s">
        <v>8786</v>
      </c>
      <c r="J4255" s="209" t="s">
        <v>6321</v>
      </c>
      <c r="K4255" s="209" t="s">
        <v>6321</v>
      </c>
      <c r="L4255" s="209" t="s">
        <v>6321</v>
      </c>
      <c r="M4255" s="209" t="s">
        <v>6363</v>
      </c>
    </row>
    <row r="4256" spans="1:13" ht="33.75" x14ac:dyDescent="0.25">
      <c r="A4256" s="202" t="s">
        <v>981</v>
      </c>
      <c r="B4256">
        <v>455</v>
      </c>
      <c r="C4256" s="203" t="s">
        <v>8471</v>
      </c>
      <c r="D4256" s="205" t="s">
        <v>982</v>
      </c>
      <c r="E4256" s="202" t="s">
        <v>983</v>
      </c>
      <c r="F4256" s="204" t="s">
        <v>8472</v>
      </c>
      <c r="G4256" s="204" t="s">
        <v>8473</v>
      </c>
      <c r="H4256" s="204" t="s">
        <v>6473</v>
      </c>
      <c r="I4256" s="204" t="s">
        <v>8473</v>
      </c>
      <c r="J4256" s="204" t="s">
        <v>6321</v>
      </c>
      <c r="K4256" s="204" t="s">
        <v>6321</v>
      </c>
      <c r="L4256" s="204" t="s">
        <v>6321</v>
      </c>
      <c r="M4256" s="204" t="s">
        <v>6363</v>
      </c>
    </row>
    <row r="4257" spans="1:13" ht="67.5" x14ac:dyDescent="0.25">
      <c r="A4257" s="206" t="s">
        <v>15875</v>
      </c>
      <c r="B4257">
        <v>2446</v>
      </c>
      <c r="C4257" s="207" t="s">
        <v>15872</v>
      </c>
      <c r="D4257" s="208" t="s">
        <v>15873</v>
      </c>
      <c r="E4257" s="206" t="s">
        <v>15874</v>
      </c>
      <c r="F4257" s="209" t="s">
        <v>6484</v>
      </c>
      <c r="G4257" s="209" t="s">
        <v>6485</v>
      </c>
      <c r="H4257" s="209" t="s">
        <v>6486</v>
      </c>
      <c r="I4257" s="209" t="s">
        <v>6485</v>
      </c>
      <c r="J4257" s="209" t="s">
        <v>6321</v>
      </c>
      <c r="K4257" s="209" t="s">
        <v>6321</v>
      </c>
      <c r="L4257" s="209" t="s">
        <v>6321</v>
      </c>
      <c r="M4257" s="209" t="s">
        <v>6363</v>
      </c>
    </row>
    <row r="4258" spans="1:13" ht="56.25" x14ac:dyDescent="0.25">
      <c r="A4258" s="202" t="s">
        <v>10212</v>
      </c>
      <c r="B4258">
        <v>965</v>
      </c>
      <c r="C4258" s="203" t="s">
        <v>10209</v>
      </c>
      <c r="D4258" s="205" t="s">
        <v>10210</v>
      </c>
      <c r="E4258" s="202" t="s">
        <v>10211</v>
      </c>
      <c r="F4258" s="204" t="s">
        <v>10213</v>
      </c>
      <c r="G4258" s="204" t="s">
        <v>10214</v>
      </c>
      <c r="H4258" s="204" t="s">
        <v>6522</v>
      </c>
      <c r="I4258" s="204" t="s">
        <v>10214</v>
      </c>
      <c r="J4258" s="204" t="s">
        <v>6321</v>
      </c>
      <c r="K4258" s="204" t="s">
        <v>6321</v>
      </c>
      <c r="L4258" s="204" t="s">
        <v>6321</v>
      </c>
      <c r="M4258" s="204" t="s">
        <v>6363</v>
      </c>
    </row>
    <row r="4259" spans="1:13" ht="213.75" x14ac:dyDescent="0.25">
      <c r="A4259" s="202"/>
      <c r="B4259">
        <v>2878</v>
      </c>
      <c r="C4259" s="203" t="s">
        <v>17426</v>
      </c>
      <c r="D4259" s="205" t="s">
        <v>17427</v>
      </c>
      <c r="E4259" s="202" t="s">
        <v>17428</v>
      </c>
      <c r="F4259" s="204" t="s">
        <v>8320</v>
      </c>
      <c r="G4259" s="204" t="s">
        <v>8321</v>
      </c>
      <c r="H4259" s="204" t="s">
        <v>6486</v>
      </c>
      <c r="I4259" s="204" t="s">
        <v>8321</v>
      </c>
      <c r="J4259" s="204" t="s">
        <v>6321</v>
      </c>
      <c r="K4259" s="204" t="s">
        <v>6321</v>
      </c>
      <c r="L4259" s="204" t="s">
        <v>6321</v>
      </c>
      <c r="M4259" s="204" t="s">
        <v>6363</v>
      </c>
    </row>
    <row r="4260" spans="1:13" ht="56.25" x14ac:dyDescent="0.25">
      <c r="A4260" s="202" t="s">
        <v>17386</v>
      </c>
      <c r="B4260">
        <v>2868</v>
      </c>
      <c r="C4260" s="203" t="s">
        <v>17383</v>
      </c>
      <c r="D4260" s="205" t="s">
        <v>17384</v>
      </c>
      <c r="E4260" s="202" t="s">
        <v>17385</v>
      </c>
      <c r="F4260" s="204" t="s">
        <v>17387</v>
      </c>
      <c r="G4260" s="204" t="s">
        <v>17388</v>
      </c>
      <c r="H4260" s="204" t="s">
        <v>17389</v>
      </c>
      <c r="I4260" s="204" t="s">
        <v>17390</v>
      </c>
      <c r="J4260" s="204" t="s">
        <v>6321</v>
      </c>
      <c r="K4260" s="204" t="s">
        <v>6321</v>
      </c>
      <c r="L4260" s="204" t="s">
        <v>6321</v>
      </c>
      <c r="M4260" s="204" t="s">
        <v>6363</v>
      </c>
    </row>
    <row r="4261" spans="1:13" ht="56.25" x14ac:dyDescent="0.25">
      <c r="A4261" s="202" t="s">
        <v>15879</v>
      </c>
      <c r="B4261">
        <v>2447</v>
      </c>
      <c r="C4261" s="203" t="s">
        <v>15876</v>
      </c>
      <c r="D4261" s="205" t="s">
        <v>15877</v>
      </c>
      <c r="E4261" s="202" t="s">
        <v>15878</v>
      </c>
      <c r="F4261" s="204" t="s">
        <v>7612</v>
      </c>
      <c r="G4261" s="204" t="s">
        <v>7613</v>
      </c>
      <c r="H4261" s="204" t="s">
        <v>6473</v>
      </c>
      <c r="I4261" s="204" t="s">
        <v>7613</v>
      </c>
      <c r="J4261" s="204" t="s">
        <v>6321</v>
      </c>
      <c r="K4261" s="204" t="s">
        <v>6321</v>
      </c>
      <c r="L4261" s="204" t="s">
        <v>6321</v>
      </c>
      <c r="M4261" s="204" t="s">
        <v>6363</v>
      </c>
    </row>
    <row r="4262" spans="1:13" ht="56.25" x14ac:dyDescent="0.25">
      <c r="A4262" s="206" t="s">
        <v>18557</v>
      </c>
      <c r="B4262">
        <v>3188</v>
      </c>
      <c r="C4262" s="207" t="s">
        <v>18554</v>
      </c>
      <c r="D4262" s="208" t="s">
        <v>18555</v>
      </c>
      <c r="E4262" s="206" t="s">
        <v>18556</v>
      </c>
      <c r="F4262" s="209" t="s">
        <v>18558</v>
      </c>
      <c r="G4262" s="209" t="s">
        <v>18559</v>
      </c>
      <c r="H4262" s="209" t="s">
        <v>6480</v>
      </c>
      <c r="I4262" s="209" t="s">
        <v>18559</v>
      </c>
      <c r="J4262" s="209" t="s">
        <v>6321</v>
      </c>
      <c r="K4262" s="209" t="s">
        <v>6321</v>
      </c>
      <c r="L4262" s="209" t="s">
        <v>6321</v>
      </c>
      <c r="M4262" s="209" t="s">
        <v>6363</v>
      </c>
    </row>
    <row r="4263" spans="1:13" ht="56.25" x14ac:dyDescent="0.25">
      <c r="A4263" s="202" t="s">
        <v>19888</v>
      </c>
      <c r="B4263">
        <v>3514</v>
      </c>
      <c r="C4263" s="203" t="s">
        <v>19885</v>
      </c>
      <c r="D4263" s="205" t="s">
        <v>19886</v>
      </c>
      <c r="E4263" s="202" t="s">
        <v>19887</v>
      </c>
      <c r="F4263" s="204" t="s">
        <v>6689</v>
      </c>
      <c r="G4263" s="204" t="s">
        <v>6690</v>
      </c>
      <c r="H4263" s="204" t="s">
        <v>6691</v>
      </c>
      <c r="I4263" s="204" t="s">
        <v>6692</v>
      </c>
      <c r="J4263" s="204" t="s">
        <v>6321</v>
      </c>
      <c r="K4263" s="204" t="s">
        <v>6321</v>
      </c>
      <c r="L4263" s="204" t="s">
        <v>6321</v>
      </c>
      <c r="M4263" s="204" t="s">
        <v>6363</v>
      </c>
    </row>
    <row r="4264" spans="1:13" ht="326.25" x14ac:dyDescent="0.25">
      <c r="A4264" s="206"/>
      <c r="B4264">
        <v>2879</v>
      </c>
      <c r="C4264" s="207" t="s">
        <v>17429</v>
      </c>
      <c r="D4264" s="208" t="s">
        <v>17430</v>
      </c>
      <c r="E4264" s="206" t="s">
        <v>17431</v>
      </c>
      <c r="F4264" s="209" t="s">
        <v>8720</v>
      </c>
      <c r="G4264" s="209" t="s">
        <v>8721</v>
      </c>
      <c r="H4264" s="209" t="s">
        <v>6886</v>
      </c>
      <c r="I4264" s="209" t="s">
        <v>8721</v>
      </c>
      <c r="J4264" s="209" t="s">
        <v>6321</v>
      </c>
      <c r="K4264" s="209" t="s">
        <v>6321</v>
      </c>
      <c r="L4264" s="209" t="s">
        <v>6321</v>
      </c>
      <c r="M4264" s="209" t="s">
        <v>6363</v>
      </c>
    </row>
    <row r="4265" spans="1:13" ht="90" x14ac:dyDescent="0.25">
      <c r="A4265" s="202" t="s">
        <v>15758</v>
      </c>
      <c r="B4265">
        <v>2415</v>
      </c>
      <c r="C4265" s="203" t="s">
        <v>15755</v>
      </c>
      <c r="D4265" s="205" t="s">
        <v>15756</v>
      </c>
      <c r="E4265" s="202" t="s">
        <v>15757</v>
      </c>
      <c r="F4265" s="204" t="s">
        <v>15759</v>
      </c>
      <c r="G4265" s="204" t="s">
        <v>15760</v>
      </c>
      <c r="H4265" s="204" t="s">
        <v>6491</v>
      </c>
      <c r="I4265" s="204" t="s">
        <v>15760</v>
      </c>
      <c r="J4265" s="204" t="s">
        <v>6321</v>
      </c>
      <c r="K4265" s="204" t="s">
        <v>6321</v>
      </c>
      <c r="L4265" s="204" t="s">
        <v>6321</v>
      </c>
      <c r="M4265" s="204" t="s">
        <v>6363</v>
      </c>
    </row>
    <row r="4266" spans="1:13" ht="101.25" x14ac:dyDescent="0.25">
      <c r="A4266" s="202" t="s">
        <v>6321</v>
      </c>
      <c r="B4266">
        <v>259</v>
      </c>
      <c r="C4266" s="203" t="s">
        <v>7617</v>
      </c>
      <c r="D4266" s="205" t="s">
        <v>7618</v>
      </c>
      <c r="E4266" s="202" t="s">
        <v>7619</v>
      </c>
      <c r="F4266" s="204" t="s">
        <v>7620</v>
      </c>
      <c r="G4266" s="204" t="s">
        <v>7621</v>
      </c>
      <c r="H4266" s="204" t="s">
        <v>6480</v>
      </c>
      <c r="I4266" s="204" t="s">
        <v>7622</v>
      </c>
      <c r="J4266" s="204" t="s">
        <v>6321</v>
      </c>
      <c r="K4266" s="204" t="s">
        <v>6321</v>
      </c>
      <c r="L4266" s="204" t="s">
        <v>6321</v>
      </c>
      <c r="M4266" s="204" t="s">
        <v>6429</v>
      </c>
    </row>
    <row r="4267" spans="1:13" ht="33.75" x14ac:dyDescent="0.25">
      <c r="A4267" s="206" t="s">
        <v>15883</v>
      </c>
      <c r="B4267">
        <v>2448</v>
      </c>
      <c r="C4267" s="207" t="s">
        <v>15880</v>
      </c>
      <c r="D4267" s="208" t="s">
        <v>15881</v>
      </c>
      <c r="E4267" s="206" t="s">
        <v>15882</v>
      </c>
      <c r="F4267" s="209" t="s">
        <v>6689</v>
      </c>
      <c r="G4267" s="209" t="s">
        <v>6690</v>
      </c>
      <c r="H4267" s="209" t="s">
        <v>6691</v>
      </c>
      <c r="I4267" s="209" t="s">
        <v>6692</v>
      </c>
      <c r="J4267" s="209" t="s">
        <v>6321</v>
      </c>
      <c r="K4267" s="209" t="s">
        <v>6321</v>
      </c>
      <c r="L4267" s="209" t="s">
        <v>6321</v>
      </c>
      <c r="M4267" s="209" t="s">
        <v>6363</v>
      </c>
    </row>
    <row r="4268" spans="1:13" ht="90" x14ac:dyDescent="0.25">
      <c r="A4268" s="202"/>
      <c r="B4268">
        <v>891</v>
      </c>
      <c r="C4268" s="203" t="s">
        <v>9919</v>
      </c>
      <c r="D4268" s="205" t="s">
        <v>9920</v>
      </c>
      <c r="E4268" s="202" t="s">
        <v>9921</v>
      </c>
      <c r="F4268" s="204" t="s">
        <v>9922</v>
      </c>
      <c r="G4268" s="204" t="s">
        <v>9923</v>
      </c>
      <c r="H4268" s="204" t="s">
        <v>6421</v>
      </c>
      <c r="I4268" s="204" t="s">
        <v>9924</v>
      </c>
      <c r="J4268" s="204" t="s">
        <v>6321</v>
      </c>
      <c r="K4268" s="204" t="s">
        <v>6321</v>
      </c>
      <c r="L4268" s="204" t="s">
        <v>6321</v>
      </c>
      <c r="M4268" s="204" t="s">
        <v>6363</v>
      </c>
    </row>
    <row r="4269" spans="1:13" ht="22.5" x14ac:dyDescent="0.25">
      <c r="A4269" s="206" t="s">
        <v>9143</v>
      </c>
      <c r="B4269">
        <v>600</v>
      </c>
      <c r="C4269" s="207" t="s">
        <v>9140</v>
      </c>
      <c r="D4269" s="208" t="s">
        <v>9141</v>
      </c>
      <c r="E4269" s="206" t="s">
        <v>9142</v>
      </c>
      <c r="F4269" s="209" t="s">
        <v>8513</v>
      </c>
      <c r="G4269" s="209" t="s">
        <v>8514</v>
      </c>
      <c r="H4269" s="209" t="s">
        <v>7494</v>
      </c>
      <c r="I4269" s="209" t="s">
        <v>8514</v>
      </c>
      <c r="J4269" s="209" t="s">
        <v>6321</v>
      </c>
      <c r="K4269" s="209" t="s">
        <v>6321</v>
      </c>
      <c r="L4269" s="209" t="s">
        <v>6321</v>
      </c>
      <c r="M4269" s="209" t="s">
        <v>6429</v>
      </c>
    </row>
    <row r="4270" spans="1:13" ht="78.75" x14ac:dyDescent="0.25">
      <c r="A4270" s="206" t="s">
        <v>17394</v>
      </c>
      <c r="B4270">
        <v>2869</v>
      </c>
      <c r="C4270" s="207" t="s">
        <v>17391</v>
      </c>
      <c r="D4270" s="208" t="s">
        <v>17392</v>
      </c>
      <c r="E4270" s="206" t="s">
        <v>17393</v>
      </c>
      <c r="F4270" s="209" t="s">
        <v>17395</v>
      </c>
      <c r="G4270" s="209" t="s">
        <v>17396</v>
      </c>
      <c r="H4270" s="209" t="s">
        <v>6746</v>
      </c>
      <c r="I4270" s="209" t="s">
        <v>17396</v>
      </c>
      <c r="J4270" s="209" t="s">
        <v>6321</v>
      </c>
      <c r="K4270" s="209" t="s">
        <v>6321</v>
      </c>
      <c r="L4270" s="209" t="s">
        <v>6321</v>
      </c>
      <c r="M4270" s="209" t="s">
        <v>6363</v>
      </c>
    </row>
    <row r="4271" spans="1:13" ht="45" x14ac:dyDescent="0.25">
      <c r="A4271" s="202" t="s">
        <v>15887</v>
      </c>
      <c r="B4271">
        <v>2449</v>
      </c>
      <c r="C4271" s="203" t="s">
        <v>15884</v>
      </c>
      <c r="D4271" s="205" t="s">
        <v>15885</v>
      </c>
      <c r="E4271" s="202" t="s">
        <v>15886</v>
      </c>
      <c r="F4271" s="204" t="s">
        <v>15888</v>
      </c>
      <c r="G4271" s="204" t="s">
        <v>15889</v>
      </c>
      <c r="H4271" s="204" t="s">
        <v>7294</v>
      </c>
      <c r="I4271" s="204" t="s">
        <v>15889</v>
      </c>
      <c r="J4271" s="204" t="s">
        <v>6321</v>
      </c>
      <c r="K4271" s="204" t="s">
        <v>6321</v>
      </c>
      <c r="L4271" s="204" t="s">
        <v>6321</v>
      </c>
      <c r="M4271" s="204" t="s">
        <v>6363</v>
      </c>
    </row>
    <row r="4272" spans="1:13" ht="45" x14ac:dyDescent="0.25">
      <c r="A4272" s="206" t="s">
        <v>15893</v>
      </c>
      <c r="B4272">
        <v>2450</v>
      </c>
      <c r="C4272" s="207" t="s">
        <v>15890</v>
      </c>
      <c r="D4272" s="208" t="s">
        <v>15891</v>
      </c>
      <c r="E4272" s="206" t="s">
        <v>15892</v>
      </c>
      <c r="F4272" s="209" t="s">
        <v>7438</v>
      </c>
      <c r="G4272" s="209" t="s">
        <v>7439</v>
      </c>
      <c r="H4272" s="209" t="s">
        <v>6473</v>
      </c>
      <c r="I4272" s="209" t="s">
        <v>7439</v>
      </c>
      <c r="J4272" s="209" t="s">
        <v>6321</v>
      </c>
      <c r="K4272" s="209" t="s">
        <v>6321</v>
      </c>
      <c r="L4272" s="209" t="s">
        <v>6321</v>
      </c>
      <c r="M4272" s="209" t="s">
        <v>6363</v>
      </c>
    </row>
    <row r="4273" spans="1:13" ht="67.5" x14ac:dyDescent="0.25">
      <c r="A4273" s="206" t="s">
        <v>19970</v>
      </c>
      <c r="B4273">
        <v>3535</v>
      </c>
      <c r="C4273" s="207" t="s">
        <v>19967</v>
      </c>
      <c r="D4273" s="208" t="s">
        <v>19968</v>
      </c>
      <c r="E4273" s="206" t="s">
        <v>19969</v>
      </c>
      <c r="F4273" s="209" t="s">
        <v>6625</v>
      </c>
      <c r="G4273" s="209" t="s">
        <v>6626</v>
      </c>
      <c r="H4273" s="209" t="s">
        <v>6439</v>
      </c>
      <c r="I4273" s="209" t="s">
        <v>6627</v>
      </c>
      <c r="J4273" s="209" t="s">
        <v>6321</v>
      </c>
      <c r="K4273" s="209" t="s">
        <v>6321</v>
      </c>
      <c r="L4273" s="209" t="s">
        <v>6321</v>
      </c>
      <c r="M4273" s="209" t="s">
        <v>6363</v>
      </c>
    </row>
    <row r="4274" spans="1:13" ht="45" x14ac:dyDescent="0.25">
      <c r="A4274" s="206"/>
      <c r="B4274">
        <v>933</v>
      </c>
      <c r="C4274" s="207" t="s">
        <v>10094</v>
      </c>
      <c r="D4274" s="208" t="s">
        <v>10095</v>
      </c>
      <c r="E4274" s="206" t="s">
        <v>10096</v>
      </c>
      <c r="F4274" s="209" t="s">
        <v>10097</v>
      </c>
      <c r="G4274" s="209" t="s">
        <v>8273</v>
      </c>
      <c r="H4274" s="209" t="s">
        <v>7039</v>
      </c>
      <c r="I4274" s="209" t="s">
        <v>8274</v>
      </c>
      <c r="J4274" s="209" t="s">
        <v>6321</v>
      </c>
      <c r="K4274" s="209" t="s">
        <v>6321</v>
      </c>
      <c r="L4274" s="209" t="s">
        <v>6321</v>
      </c>
      <c r="M4274" s="209" t="s">
        <v>6363</v>
      </c>
    </row>
    <row r="4275" spans="1:13" ht="123.75" x14ac:dyDescent="0.25">
      <c r="A4275" s="206"/>
      <c r="B4275">
        <v>3832</v>
      </c>
      <c r="C4275" s="207" t="s">
        <v>21061</v>
      </c>
      <c r="D4275" s="208" t="s">
        <v>21062</v>
      </c>
      <c r="E4275" s="206" t="s">
        <v>21063</v>
      </c>
      <c r="F4275" s="209" t="s">
        <v>6484</v>
      </c>
      <c r="G4275" s="209" t="s">
        <v>6485</v>
      </c>
      <c r="H4275" s="209" t="s">
        <v>21064</v>
      </c>
      <c r="I4275" s="209" t="s">
        <v>6485</v>
      </c>
      <c r="J4275" s="209" t="s">
        <v>6321</v>
      </c>
      <c r="K4275" s="209" t="s">
        <v>6321</v>
      </c>
      <c r="L4275" s="209" t="s">
        <v>6321</v>
      </c>
      <c r="M4275" s="209" t="s">
        <v>9657</v>
      </c>
    </row>
    <row r="4276" spans="1:13" ht="67.5" x14ac:dyDescent="0.25">
      <c r="A4276" s="202" t="s">
        <v>18551</v>
      </c>
      <c r="B4276">
        <v>3187</v>
      </c>
      <c r="C4276" s="203" t="s">
        <v>18548</v>
      </c>
      <c r="D4276" s="205" t="s">
        <v>18549</v>
      </c>
      <c r="E4276" s="202" t="s">
        <v>18550</v>
      </c>
      <c r="F4276" s="204" t="s">
        <v>18552</v>
      </c>
      <c r="G4276" s="204" t="s">
        <v>18553</v>
      </c>
      <c r="H4276" s="204" t="s">
        <v>6421</v>
      </c>
      <c r="I4276" s="204" t="s">
        <v>18553</v>
      </c>
      <c r="J4276" s="204" t="s">
        <v>6321</v>
      </c>
      <c r="K4276" s="204" t="s">
        <v>6321</v>
      </c>
      <c r="L4276" s="204" t="s">
        <v>6321</v>
      </c>
      <c r="M4276" s="204" t="s">
        <v>6363</v>
      </c>
    </row>
    <row r="4277" spans="1:13" ht="56.25" x14ac:dyDescent="0.25">
      <c r="A4277" s="206" t="s">
        <v>19892</v>
      </c>
      <c r="B4277">
        <v>3515</v>
      </c>
      <c r="C4277" s="207" t="s">
        <v>19889</v>
      </c>
      <c r="D4277" s="208" t="s">
        <v>19890</v>
      </c>
      <c r="E4277" s="206" t="s">
        <v>19891</v>
      </c>
      <c r="F4277" s="209" t="s">
        <v>9082</v>
      </c>
      <c r="G4277" s="209" t="s">
        <v>9083</v>
      </c>
      <c r="H4277" s="209" t="s">
        <v>6578</v>
      </c>
      <c r="I4277" s="209" t="s">
        <v>9084</v>
      </c>
      <c r="J4277" s="209" t="s">
        <v>6321</v>
      </c>
      <c r="K4277" s="209" t="s">
        <v>6321</v>
      </c>
      <c r="L4277" s="209" t="s">
        <v>6321</v>
      </c>
      <c r="M4277" s="209" t="s">
        <v>6363</v>
      </c>
    </row>
    <row r="4278" spans="1:13" ht="101.25" x14ac:dyDescent="0.25">
      <c r="A4278" s="202" t="s">
        <v>7009</v>
      </c>
      <c r="B4278">
        <v>138</v>
      </c>
      <c r="C4278" s="203" t="s">
        <v>7006</v>
      </c>
      <c r="D4278" s="205" t="s">
        <v>7007</v>
      </c>
      <c r="E4278" s="202" t="s">
        <v>7008</v>
      </c>
      <c r="F4278" s="204" t="s">
        <v>7010</v>
      </c>
      <c r="G4278" s="204" t="s">
        <v>7011</v>
      </c>
      <c r="H4278" s="204" t="s">
        <v>7012</v>
      </c>
      <c r="I4278" s="204" t="s">
        <v>7011</v>
      </c>
      <c r="J4278" s="204" t="s">
        <v>6321</v>
      </c>
      <c r="K4278" s="204" t="s">
        <v>6321</v>
      </c>
      <c r="L4278" s="204" t="s">
        <v>6321</v>
      </c>
      <c r="M4278" s="204" t="s">
        <v>6363</v>
      </c>
    </row>
    <row r="4279" spans="1:13" ht="33.75" x14ac:dyDescent="0.25">
      <c r="A4279" s="206" t="s">
        <v>20984</v>
      </c>
      <c r="B4279">
        <v>3812</v>
      </c>
      <c r="C4279" s="207" t="s">
        <v>20981</v>
      </c>
      <c r="D4279" s="208" t="s">
        <v>20982</v>
      </c>
      <c r="E4279" s="206" t="s">
        <v>20983</v>
      </c>
      <c r="F4279" s="209" t="s">
        <v>6824</v>
      </c>
      <c r="G4279" s="209" t="s">
        <v>6825</v>
      </c>
      <c r="H4279" s="209" t="s">
        <v>6473</v>
      </c>
      <c r="I4279" s="209" t="s">
        <v>6825</v>
      </c>
      <c r="J4279" s="209" t="s">
        <v>6321</v>
      </c>
      <c r="K4279" s="209" t="s">
        <v>6321</v>
      </c>
      <c r="L4279" s="209" t="s">
        <v>6321</v>
      </c>
      <c r="M4279" s="209" t="s">
        <v>6363</v>
      </c>
    </row>
    <row r="4280" spans="1:13" ht="112.5" x14ac:dyDescent="0.25">
      <c r="A4280" s="202" t="s">
        <v>15897</v>
      </c>
      <c r="B4280">
        <v>2451</v>
      </c>
      <c r="C4280" s="203" t="s">
        <v>15894</v>
      </c>
      <c r="D4280" s="205" t="s">
        <v>15895</v>
      </c>
      <c r="E4280" s="202" t="s">
        <v>15896</v>
      </c>
      <c r="F4280" s="204" t="s">
        <v>6884</v>
      </c>
      <c r="G4280" s="204" t="s">
        <v>6885</v>
      </c>
      <c r="H4280" s="204" t="s">
        <v>6886</v>
      </c>
      <c r="I4280" s="204" t="s">
        <v>6885</v>
      </c>
      <c r="J4280" s="204" t="s">
        <v>6321</v>
      </c>
      <c r="K4280" s="204" t="s">
        <v>6321</v>
      </c>
      <c r="L4280" s="204" t="s">
        <v>6321</v>
      </c>
      <c r="M4280" s="204" t="s">
        <v>6363</v>
      </c>
    </row>
    <row r="4281" spans="1:13" ht="56.25" x14ac:dyDescent="0.25">
      <c r="A4281" s="206" t="s">
        <v>12476</v>
      </c>
      <c r="B4281">
        <v>1554</v>
      </c>
      <c r="C4281" s="207" t="s">
        <v>12473</v>
      </c>
      <c r="D4281" s="208" t="s">
        <v>12474</v>
      </c>
      <c r="E4281" s="206" t="s">
        <v>12475</v>
      </c>
      <c r="F4281" s="209" t="s">
        <v>12477</v>
      </c>
      <c r="G4281" s="209" t="s">
        <v>12478</v>
      </c>
      <c r="H4281" s="209" t="s">
        <v>6578</v>
      </c>
      <c r="I4281" s="209" t="s">
        <v>12478</v>
      </c>
      <c r="J4281" s="209" t="s">
        <v>6321</v>
      </c>
      <c r="K4281" s="209" t="s">
        <v>6321</v>
      </c>
      <c r="L4281" s="209" t="s">
        <v>6321</v>
      </c>
      <c r="M4281" s="209" t="s">
        <v>6363</v>
      </c>
    </row>
    <row r="4282" spans="1:13" ht="135" x14ac:dyDescent="0.25">
      <c r="A4282" s="202" t="s">
        <v>17400</v>
      </c>
      <c r="B4282">
        <v>2870</v>
      </c>
      <c r="C4282" s="203" t="s">
        <v>17397</v>
      </c>
      <c r="D4282" s="205" t="s">
        <v>17398</v>
      </c>
      <c r="E4282" s="202" t="s">
        <v>17399</v>
      </c>
      <c r="F4282" s="204" t="s">
        <v>13508</v>
      </c>
      <c r="G4282" s="204" t="s">
        <v>13509</v>
      </c>
      <c r="H4282" s="204" t="s">
        <v>6473</v>
      </c>
      <c r="I4282" s="204" t="s">
        <v>13509</v>
      </c>
      <c r="J4282" s="204" t="s">
        <v>6321</v>
      </c>
      <c r="K4282" s="204" t="s">
        <v>6321</v>
      </c>
      <c r="L4282" s="204" t="s">
        <v>6321</v>
      </c>
      <c r="M4282" s="204" t="s">
        <v>6363</v>
      </c>
    </row>
    <row r="4283" spans="1:13" ht="78.75" x14ac:dyDescent="0.25">
      <c r="A4283" s="218" t="s">
        <v>31325</v>
      </c>
      <c r="B4283">
        <v>140</v>
      </c>
      <c r="C4283" s="203" t="s">
        <v>7016</v>
      </c>
      <c r="D4283" s="205" t="s">
        <v>7017</v>
      </c>
      <c r="E4283" s="202" t="s">
        <v>7018</v>
      </c>
      <c r="F4283" s="204" t="s">
        <v>7019</v>
      </c>
      <c r="G4283" s="204" t="s">
        <v>7020</v>
      </c>
      <c r="H4283" s="204" t="s">
        <v>6634</v>
      </c>
      <c r="I4283" s="204" t="s">
        <v>7020</v>
      </c>
      <c r="J4283" s="204" t="s">
        <v>6321</v>
      </c>
      <c r="K4283" s="204" t="s">
        <v>6321</v>
      </c>
      <c r="L4283" s="204" t="s">
        <v>6321</v>
      </c>
      <c r="M4283" s="204" t="s">
        <v>6363</v>
      </c>
    </row>
    <row r="4284" spans="1:13" ht="45" x14ac:dyDescent="0.25">
      <c r="A4284" s="206" t="s">
        <v>8477</v>
      </c>
      <c r="B4284">
        <v>456</v>
      </c>
      <c r="C4284" s="207" t="s">
        <v>8474</v>
      </c>
      <c r="D4284" s="208" t="s">
        <v>8475</v>
      </c>
      <c r="E4284" s="206" t="s">
        <v>8476</v>
      </c>
      <c r="F4284" s="209" t="s">
        <v>6471</v>
      </c>
      <c r="G4284" s="209" t="s">
        <v>6472</v>
      </c>
      <c r="H4284" s="209" t="s">
        <v>6473</v>
      </c>
      <c r="I4284" s="209" t="s">
        <v>6472</v>
      </c>
      <c r="J4284" s="209" t="s">
        <v>6321</v>
      </c>
      <c r="K4284" s="209" t="s">
        <v>6321</v>
      </c>
      <c r="L4284" s="209" t="s">
        <v>6321</v>
      </c>
      <c r="M4284" s="209" t="s">
        <v>8478</v>
      </c>
    </row>
    <row r="4285" spans="1:13" ht="315" x14ac:dyDescent="0.25">
      <c r="A4285" s="220" t="s">
        <v>31326</v>
      </c>
      <c r="B4285">
        <v>2416</v>
      </c>
      <c r="C4285" s="207" t="s">
        <v>15761</v>
      </c>
      <c r="D4285" s="208" t="s">
        <v>15762</v>
      </c>
      <c r="E4285" s="206" t="s">
        <v>15763</v>
      </c>
      <c r="F4285" s="209" t="s">
        <v>15764</v>
      </c>
      <c r="G4285" s="209" t="s">
        <v>15765</v>
      </c>
      <c r="H4285" s="209" t="s">
        <v>15766</v>
      </c>
      <c r="I4285" s="209" t="s">
        <v>15767</v>
      </c>
      <c r="J4285" s="209" t="s">
        <v>6321</v>
      </c>
      <c r="K4285" s="209" t="s">
        <v>6321</v>
      </c>
      <c r="L4285" s="209" t="s">
        <v>6321</v>
      </c>
      <c r="M4285" s="209" t="s">
        <v>9657</v>
      </c>
    </row>
    <row r="4286" spans="1:13" ht="90" x14ac:dyDescent="0.25">
      <c r="A4286" s="206" t="s">
        <v>1053</v>
      </c>
      <c r="B4286">
        <v>2484</v>
      </c>
      <c r="C4286" s="207" t="s">
        <v>16027</v>
      </c>
      <c r="D4286" s="208" t="s">
        <v>16028</v>
      </c>
      <c r="E4286" s="206" t="s">
        <v>16029</v>
      </c>
      <c r="F4286" s="209" t="s">
        <v>6484</v>
      </c>
      <c r="G4286" s="209" t="s">
        <v>6485</v>
      </c>
      <c r="H4286" s="209" t="s">
        <v>6486</v>
      </c>
      <c r="I4286" s="209" t="s">
        <v>6485</v>
      </c>
      <c r="J4286" s="209" t="s">
        <v>6321</v>
      </c>
      <c r="K4286" s="209" t="s">
        <v>6321</v>
      </c>
      <c r="L4286" s="209" t="s">
        <v>6321</v>
      </c>
      <c r="M4286" s="209" t="s">
        <v>6363</v>
      </c>
    </row>
    <row r="4287" spans="1:13" ht="90" x14ac:dyDescent="0.25">
      <c r="A4287" s="202" t="s">
        <v>21068</v>
      </c>
      <c r="B4287">
        <v>3833</v>
      </c>
      <c r="C4287" s="203" t="s">
        <v>21065</v>
      </c>
      <c r="D4287" s="205" t="s">
        <v>21066</v>
      </c>
      <c r="E4287" s="202" t="s">
        <v>21067</v>
      </c>
      <c r="F4287" s="204" t="s">
        <v>7575</v>
      </c>
      <c r="G4287" s="204" t="s">
        <v>7576</v>
      </c>
      <c r="H4287" s="204" t="s">
        <v>6473</v>
      </c>
      <c r="I4287" s="204" t="s">
        <v>7576</v>
      </c>
      <c r="J4287" s="204" t="s">
        <v>6321</v>
      </c>
      <c r="K4287" s="204" t="s">
        <v>6321</v>
      </c>
      <c r="L4287" s="204" t="s">
        <v>6321</v>
      </c>
      <c r="M4287" s="204" t="s">
        <v>6363</v>
      </c>
    </row>
    <row r="4288" spans="1:13" ht="67.5" x14ac:dyDescent="0.25">
      <c r="A4288" s="206" t="s">
        <v>16063</v>
      </c>
      <c r="B4288">
        <v>2494</v>
      </c>
      <c r="C4288" s="207" t="s">
        <v>16060</v>
      </c>
      <c r="D4288" s="208" t="s">
        <v>16061</v>
      </c>
      <c r="E4288" s="206" t="s">
        <v>16062</v>
      </c>
      <c r="F4288" s="209" t="s">
        <v>6471</v>
      </c>
      <c r="G4288" s="209" t="s">
        <v>6472</v>
      </c>
      <c r="H4288" s="209" t="s">
        <v>6473</v>
      </c>
      <c r="I4288" s="209" t="s">
        <v>6472</v>
      </c>
      <c r="J4288" s="209" t="s">
        <v>6321</v>
      </c>
      <c r="K4288" s="209" t="s">
        <v>6321</v>
      </c>
      <c r="L4288" s="209" t="s">
        <v>6321</v>
      </c>
      <c r="M4288" s="209" t="s">
        <v>6363</v>
      </c>
    </row>
    <row r="4289" spans="1:13" ht="56.25" x14ac:dyDescent="0.25">
      <c r="A4289" s="206" t="s">
        <v>12078</v>
      </c>
      <c r="B4289">
        <v>1437</v>
      </c>
      <c r="C4289" s="207" t="s">
        <v>12075</v>
      </c>
      <c r="D4289" s="208" t="s">
        <v>12076</v>
      </c>
      <c r="E4289" s="206" t="s">
        <v>12077</v>
      </c>
      <c r="F4289" s="209" t="s">
        <v>6484</v>
      </c>
      <c r="G4289" s="209" t="s">
        <v>6485</v>
      </c>
      <c r="H4289" s="209" t="s">
        <v>6486</v>
      </c>
      <c r="I4289" s="209" t="s">
        <v>6485</v>
      </c>
      <c r="J4289" s="209" t="s">
        <v>6321</v>
      </c>
      <c r="K4289" s="209" t="s">
        <v>6321</v>
      </c>
      <c r="L4289" s="209" t="s">
        <v>6321</v>
      </c>
      <c r="M4289" s="209" t="s">
        <v>6363</v>
      </c>
    </row>
    <row r="4290" spans="1:13" ht="180" x14ac:dyDescent="0.25">
      <c r="A4290" s="202"/>
      <c r="B4290">
        <v>2485</v>
      </c>
      <c r="C4290" s="203" t="s">
        <v>16030</v>
      </c>
      <c r="D4290" s="205" t="s">
        <v>16031</v>
      </c>
      <c r="E4290" s="202" t="s">
        <v>16032</v>
      </c>
      <c r="F4290" s="204" t="s">
        <v>6484</v>
      </c>
      <c r="G4290" s="204" t="s">
        <v>6485</v>
      </c>
      <c r="H4290" s="204" t="s">
        <v>6486</v>
      </c>
      <c r="I4290" s="204" t="s">
        <v>6485</v>
      </c>
      <c r="J4290" s="204" t="s">
        <v>6321</v>
      </c>
      <c r="K4290" s="204" t="s">
        <v>6321</v>
      </c>
      <c r="L4290" s="204" t="s">
        <v>6321</v>
      </c>
      <c r="M4290" s="204" t="s">
        <v>6363</v>
      </c>
    </row>
    <row r="4291" spans="1:13" ht="101.25" x14ac:dyDescent="0.25">
      <c r="A4291" s="206" t="s">
        <v>15901</v>
      </c>
      <c r="B4291">
        <v>2452</v>
      </c>
      <c r="C4291" s="207" t="s">
        <v>15898</v>
      </c>
      <c r="D4291" s="208" t="s">
        <v>15899</v>
      </c>
      <c r="E4291" s="206" t="s">
        <v>15900</v>
      </c>
      <c r="F4291" s="209" t="s">
        <v>6673</v>
      </c>
      <c r="G4291" s="209" t="s">
        <v>6674</v>
      </c>
      <c r="H4291" s="209" t="s">
        <v>6473</v>
      </c>
      <c r="I4291" s="209" t="s">
        <v>6674</v>
      </c>
      <c r="J4291" s="209" t="s">
        <v>6321</v>
      </c>
      <c r="K4291" s="209" t="s">
        <v>6321</v>
      </c>
      <c r="L4291" s="209" t="s">
        <v>6321</v>
      </c>
      <c r="M4291" s="209" t="s">
        <v>6363</v>
      </c>
    </row>
    <row r="4292" spans="1:13" ht="202.5" x14ac:dyDescent="0.25">
      <c r="A4292" s="202" t="s">
        <v>20988</v>
      </c>
      <c r="B4292">
        <v>3813</v>
      </c>
      <c r="C4292" s="203" t="s">
        <v>20985</v>
      </c>
      <c r="D4292" s="205" t="s">
        <v>20986</v>
      </c>
      <c r="E4292" s="202" t="s">
        <v>20987</v>
      </c>
      <c r="F4292" s="204" t="s">
        <v>6484</v>
      </c>
      <c r="G4292" s="204" t="s">
        <v>6485</v>
      </c>
      <c r="H4292" s="204" t="s">
        <v>6486</v>
      </c>
      <c r="I4292" s="204" t="s">
        <v>6485</v>
      </c>
      <c r="J4292" s="204" t="s">
        <v>6321</v>
      </c>
      <c r="K4292" s="204" t="s">
        <v>6321</v>
      </c>
      <c r="L4292" s="204" t="s">
        <v>6321</v>
      </c>
      <c r="M4292" s="204" t="s">
        <v>6363</v>
      </c>
    </row>
    <row r="4293" spans="1:13" ht="135" x14ac:dyDescent="0.25">
      <c r="A4293" s="206" t="s">
        <v>19937</v>
      </c>
      <c r="B4293">
        <v>3527</v>
      </c>
      <c r="C4293" s="207" t="s">
        <v>19934</v>
      </c>
      <c r="D4293" s="208" t="s">
        <v>19935</v>
      </c>
      <c r="E4293" s="206" t="s">
        <v>19936</v>
      </c>
      <c r="F4293" s="209" t="s">
        <v>6884</v>
      </c>
      <c r="G4293" s="209" t="s">
        <v>6885</v>
      </c>
      <c r="H4293" s="209" t="s">
        <v>6886</v>
      </c>
      <c r="I4293" s="209" t="s">
        <v>6885</v>
      </c>
      <c r="J4293" s="209" t="s">
        <v>6321</v>
      </c>
      <c r="K4293" s="209" t="s">
        <v>6321</v>
      </c>
      <c r="L4293" s="209" t="s">
        <v>6321</v>
      </c>
      <c r="M4293" s="209" t="s">
        <v>6363</v>
      </c>
    </row>
    <row r="4294" spans="1:13" ht="45" x14ac:dyDescent="0.25">
      <c r="A4294" s="202"/>
      <c r="B4294">
        <v>3197</v>
      </c>
      <c r="C4294" s="203" t="s">
        <v>18593</v>
      </c>
      <c r="D4294" s="205" t="s">
        <v>18594</v>
      </c>
      <c r="E4294" s="202" t="s">
        <v>18595</v>
      </c>
      <c r="F4294" s="204" t="s">
        <v>11703</v>
      </c>
      <c r="G4294" s="204" t="s">
        <v>11704</v>
      </c>
      <c r="H4294" s="204" t="s">
        <v>6473</v>
      </c>
      <c r="I4294" s="204" t="s">
        <v>11704</v>
      </c>
      <c r="J4294" s="204" t="s">
        <v>6321</v>
      </c>
      <c r="K4294" s="204" t="s">
        <v>6321</v>
      </c>
      <c r="L4294" s="204" t="s">
        <v>6321</v>
      </c>
      <c r="M4294" s="204" t="s">
        <v>6363</v>
      </c>
    </row>
    <row r="4295" spans="1:13" ht="45" x14ac:dyDescent="0.25">
      <c r="A4295" s="206" t="s">
        <v>1053</v>
      </c>
      <c r="B4295">
        <v>260</v>
      </c>
      <c r="C4295" s="207" t="s">
        <v>7623</v>
      </c>
      <c r="D4295" s="208" t="s">
        <v>7624</v>
      </c>
      <c r="E4295" s="206" t="s">
        <v>7625</v>
      </c>
      <c r="F4295" s="209" t="s">
        <v>7010</v>
      </c>
      <c r="G4295" s="209" t="s">
        <v>7011</v>
      </c>
      <c r="H4295" s="209" t="s">
        <v>7012</v>
      </c>
      <c r="I4295" s="209" t="s">
        <v>7011</v>
      </c>
      <c r="J4295" s="209" t="s">
        <v>6321</v>
      </c>
      <c r="K4295" s="209" t="s">
        <v>6321</v>
      </c>
      <c r="L4295" s="209" t="s">
        <v>6321</v>
      </c>
      <c r="M4295" s="209" t="s">
        <v>6363</v>
      </c>
    </row>
    <row r="4296" spans="1:13" ht="33.75" x14ac:dyDescent="0.25">
      <c r="A4296" s="202" t="s">
        <v>12482</v>
      </c>
      <c r="B4296">
        <v>1555</v>
      </c>
      <c r="C4296" s="203" t="s">
        <v>12479</v>
      </c>
      <c r="D4296" s="205" t="s">
        <v>12480</v>
      </c>
      <c r="E4296" s="202" t="s">
        <v>12481</v>
      </c>
      <c r="F4296" s="204" t="s">
        <v>6689</v>
      </c>
      <c r="G4296" s="204" t="s">
        <v>6690</v>
      </c>
      <c r="H4296" s="204" t="s">
        <v>6691</v>
      </c>
      <c r="I4296" s="204" t="s">
        <v>6692</v>
      </c>
      <c r="J4296" s="204" t="s">
        <v>6321</v>
      </c>
      <c r="K4296" s="204" t="s">
        <v>6321</v>
      </c>
      <c r="L4296" s="204" t="s">
        <v>6321</v>
      </c>
      <c r="M4296" s="204" t="s">
        <v>6363</v>
      </c>
    </row>
    <row r="4297" spans="1:13" ht="45" x14ac:dyDescent="0.25">
      <c r="A4297" s="206" t="s">
        <v>7595</v>
      </c>
      <c r="B4297">
        <v>254</v>
      </c>
      <c r="C4297" s="207" t="s">
        <v>7592</v>
      </c>
      <c r="D4297" s="208" t="s">
        <v>7593</v>
      </c>
      <c r="E4297" s="206" t="s">
        <v>7594</v>
      </c>
      <c r="F4297" s="209" t="s">
        <v>7596</v>
      </c>
      <c r="G4297" s="209" t="s">
        <v>7597</v>
      </c>
      <c r="H4297" s="209" t="s">
        <v>6998</v>
      </c>
      <c r="I4297" s="209" t="s">
        <v>7597</v>
      </c>
      <c r="J4297" s="209" t="s">
        <v>6321</v>
      </c>
      <c r="K4297" s="209" t="s">
        <v>6321</v>
      </c>
      <c r="L4297" s="209" t="s">
        <v>6321</v>
      </c>
      <c r="M4297" s="209" t="s">
        <v>6363</v>
      </c>
    </row>
    <row r="4298" spans="1:13" ht="56.25" x14ac:dyDescent="0.25">
      <c r="A4298" s="202" t="s">
        <v>19956</v>
      </c>
      <c r="B4298">
        <v>3532</v>
      </c>
      <c r="C4298" s="203" t="s">
        <v>19954</v>
      </c>
      <c r="D4298" s="205" t="s">
        <v>19955</v>
      </c>
      <c r="E4298" s="218" t="s">
        <v>31327</v>
      </c>
      <c r="F4298" s="204" t="s">
        <v>6766</v>
      </c>
      <c r="G4298" s="204" t="s">
        <v>6767</v>
      </c>
      <c r="H4298" s="204" t="s">
        <v>6439</v>
      </c>
      <c r="I4298" s="204" t="s">
        <v>6768</v>
      </c>
      <c r="J4298" s="204" t="s">
        <v>6321</v>
      </c>
      <c r="K4298" s="204" t="s">
        <v>6524</v>
      </c>
      <c r="L4298" s="204" t="s">
        <v>6321</v>
      </c>
      <c r="M4298" s="204" t="s">
        <v>6363</v>
      </c>
    </row>
    <row r="4299" spans="1:13" ht="33.75" x14ac:dyDescent="0.25">
      <c r="A4299" s="206" t="s">
        <v>13259</v>
      </c>
      <c r="B4299">
        <v>1743</v>
      </c>
      <c r="C4299" s="207" t="s">
        <v>13256</v>
      </c>
      <c r="D4299" s="208" t="s">
        <v>13257</v>
      </c>
      <c r="E4299" s="206" t="s">
        <v>13258</v>
      </c>
      <c r="F4299" s="209" t="s">
        <v>7581</v>
      </c>
      <c r="G4299" s="209" t="s">
        <v>7582</v>
      </c>
      <c r="H4299" s="209" t="s">
        <v>6473</v>
      </c>
      <c r="I4299" s="209" t="s">
        <v>7582</v>
      </c>
      <c r="J4299" s="209" t="s">
        <v>6321</v>
      </c>
      <c r="K4299" s="209" t="s">
        <v>6321</v>
      </c>
      <c r="L4299" s="209" t="s">
        <v>6321</v>
      </c>
      <c r="M4299" s="209" t="s">
        <v>6363</v>
      </c>
    </row>
    <row r="4300" spans="1:13" ht="45" x14ac:dyDescent="0.25">
      <c r="A4300" s="206" t="s">
        <v>19953</v>
      </c>
      <c r="B4300">
        <v>3531</v>
      </c>
      <c r="C4300" s="207" t="s">
        <v>19950</v>
      </c>
      <c r="D4300" s="208" t="s">
        <v>19951</v>
      </c>
      <c r="E4300" s="206" t="s">
        <v>19952</v>
      </c>
      <c r="F4300" s="209" t="s">
        <v>6878</v>
      </c>
      <c r="G4300" s="209" t="s">
        <v>6879</v>
      </c>
      <c r="H4300" s="209" t="s">
        <v>6439</v>
      </c>
      <c r="I4300" s="209" t="s">
        <v>6879</v>
      </c>
      <c r="J4300" s="209" t="s">
        <v>6321</v>
      </c>
      <c r="K4300" s="209" t="s">
        <v>6321</v>
      </c>
      <c r="L4300" s="209" t="s">
        <v>6321</v>
      </c>
      <c r="M4300" s="209" t="s">
        <v>6363</v>
      </c>
    </row>
    <row r="4301" spans="1:13" ht="45" x14ac:dyDescent="0.25">
      <c r="A4301" s="202" t="s">
        <v>15905</v>
      </c>
      <c r="B4301">
        <v>2453</v>
      </c>
      <c r="C4301" s="203" t="s">
        <v>15902</v>
      </c>
      <c r="D4301" s="205" t="s">
        <v>15903</v>
      </c>
      <c r="E4301" s="202" t="s">
        <v>15904</v>
      </c>
      <c r="F4301" s="204" t="s">
        <v>15906</v>
      </c>
      <c r="G4301" s="204" t="s">
        <v>15907</v>
      </c>
      <c r="H4301" s="204" t="s">
        <v>6439</v>
      </c>
      <c r="I4301" s="204" t="s">
        <v>15907</v>
      </c>
      <c r="J4301" s="204" t="s">
        <v>6321</v>
      </c>
      <c r="K4301" s="204" t="s">
        <v>6321</v>
      </c>
      <c r="L4301" s="204" t="s">
        <v>6321</v>
      </c>
      <c r="M4301" s="204" t="s">
        <v>6363</v>
      </c>
    </row>
    <row r="4302" spans="1:13" ht="22.5" x14ac:dyDescent="0.25">
      <c r="A4302" s="202" t="s">
        <v>13263</v>
      </c>
      <c r="B4302">
        <v>1744</v>
      </c>
      <c r="C4302" s="203" t="s">
        <v>13260</v>
      </c>
      <c r="D4302" s="205" t="s">
        <v>13261</v>
      </c>
      <c r="E4302" s="202" t="s">
        <v>13262</v>
      </c>
      <c r="F4302" s="204" t="s">
        <v>8532</v>
      </c>
      <c r="G4302" s="204" t="s">
        <v>13264</v>
      </c>
      <c r="H4302" s="204" t="s">
        <v>7494</v>
      </c>
      <c r="I4302" s="204" t="s">
        <v>13264</v>
      </c>
      <c r="J4302" s="204" t="s">
        <v>6321</v>
      </c>
      <c r="K4302" s="204" t="s">
        <v>6321</v>
      </c>
      <c r="L4302" s="204" t="s">
        <v>6321</v>
      </c>
      <c r="M4302" s="204" t="s">
        <v>6363</v>
      </c>
    </row>
    <row r="4303" spans="1:13" ht="90" x14ac:dyDescent="0.25">
      <c r="A4303" s="202" t="s">
        <v>12082</v>
      </c>
      <c r="B4303">
        <v>1438</v>
      </c>
      <c r="C4303" s="203" t="s">
        <v>12079</v>
      </c>
      <c r="D4303" s="205" t="s">
        <v>12080</v>
      </c>
      <c r="E4303" s="202" t="s">
        <v>12081</v>
      </c>
      <c r="F4303" s="204" t="s">
        <v>12083</v>
      </c>
      <c r="G4303" s="204" t="s">
        <v>12084</v>
      </c>
      <c r="H4303" s="204" t="s">
        <v>6578</v>
      </c>
      <c r="I4303" s="204" t="s">
        <v>12084</v>
      </c>
      <c r="J4303" s="204" t="s">
        <v>6321</v>
      </c>
      <c r="K4303" s="204" t="s">
        <v>6321</v>
      </c>
      <c r="L4303" s="204" t="s">
        <v>6321</v>
      </c>
      <c r="M4303" s="204" t="s">
        <v>6363</v>
      </c>
    </row>
    <row r="4304" spans="1:13" ht="90" x14ac:dyDescent="0.25">
      <c r="A4304" s="206" t="s">
        <v>12082</v>
      </c>
      <c r="B4304">
        <v>1439</v>
      </c>
      <c r="C4304" s="207" t="s">
        <v>12085</v>
      </c>
      <c r="D4304" s="208" t="s">
        <v>12086</v>
      </c>
      <c r="E4304" s="206" t="s">
        <v>12081</v>
      </c>
      <c r="F4304" s="209" t="s">
        <v>12087</v>
      </c>
      <c r="G4304" s="209" t="s">
        <v>12088</v>
      </c>
      <c r="H4304" s="209" t="s">
        <v>6421</v>
      </c>
      <c r="I4304" s="209" t="s">
        <v>12088</v>
      </c>
      <c r="J4304" s="209" t="s">
        <v>6321</v>
      </c>
      <c r="K4304" s="209" t="s">
        <v>6321</v>
      </c>
      <c r="L4304" s="209" t="s">
        <v>6321</v>
      </c>
      <c r="M4304" s="209" t="s">
        <v>6363</v>
      </c>
    </row>
    <row r="4305" spans="1:13" ht="303.75" x14ac:dyDescent="0.25">
      <c r="A4305" s="202"/>
      <c r="B4305">
        <v>1559</v>
      </c>
      <c r="C4305" s="203" t="s">
        <v>12497</v>
      </c>
      <c r="D4305" s="205" t="s">
        <v>12498</v>
      </c>
      <c r="E4305" s="202" t="s">
        <v>12499</v>
      </c>
      <c r="F4305" s="204" t="s">
        <v>12500</v>
      </c>
      <c r="G4305" s="204" t="s">
        <v>12501</v>
      </c>
      <c r="H4305" s="204" t="s">
        <v>6337</v>
      </c>
      <c r="I4305" s="204" t="s">
        <v>12502</v>
      </c>
      <c r="J4305" s="204" t="s">
        <v>12503</v>
      </c>
      <c r="K4305" s="204" t="s">
        <v>6321</v>
      </c>
      <c r="L4305" s="204" t="s">
        <v>6321</v>
      </c>
      <c r="M4305" s="204" t="s">
        <v>6363</v>
      </c>
    </row>
    <row r="4306" spans="1:13" ht="33.75" x14ac:dyDescent="0.25">
      <c r="A4306" s="206" t="s">
        <v>15911</v>
      </c>
      <c r="B4306">
        <v>2454</v>
      </c>
      <c r="C4306" s="207" t="s">
        <v>15908</v>
      </c>
      <c r="D4306" s="208" t="s">
        <v>15909</v>
      </c>
      <c r="E4306" s="206" t="s">
        <v>15910</v>
      </c>
      <c r="F4306" s="209" t="s">
        <v>15912</v>
      </c>
      <c r="G4306" s="209" t="s">
        <v>8268</v>
      </c>
      <c r="H4306" s="209" t="s">
        <v>6480</v>
      </c>
      <c r="I4306" s="209" t="s">
        <v>8268</v>
      </c>
      <c r="J4306" s="209" t="s">
        <v>6321</v>
      </c>
      <c r="K4306" s="209" t="s">
        <v>6321</v>
      </c>
      <c r="L4306" s="209" t="s">
        <v>6321</v>
      </c>
      <c r="M4306" s="209" t="s">
        <v>6363</v>
      </c>
    </row>
    <row r="4307" spans="1:13" ht="22.5" x14ac:dyDescent="0.25">
      <c r="A4307" s="206" t="s">
        <v>18567</v>
      </c>
      <c r="B4307">
        <v>3190</v>
      </c>
      <c r="C4307" s="207" t="s">
        <v>18564</v>
      </c>
      <c r="D4307" s="208" t="s">
        <v>18565</v>
      </c>
      <c r="E4307" s="206" t="s">
        <v>18566</v>
      </c>
      <c r="F4307" s="209" t="s">
        <v>6673</v>
      </c>
      <c r="G4307" s="209" t="s">
        <v>6674</v>
      </c>
      <c r="H4307" s="209" t="s">
        <v>6473</v>
      </c>
      <c r="I4307" s="209" t="s">
        <v>6674</v>
      </c>
      <c r="J4307" s="209" t="s">
        <v>6321</v>
      </c>
      <c r="K4307" s="209" t="s">
        <v>6321</v>
      </c>
      <c r="L4307" s="209" t="s">
        <v>6321</v>
      </c>
      <c r="M4307" s="209" t="s">
        <v>6363</v>
      </c>
    </row>
    <row r="4308" spans="1:13" ht="33.75" x14ac:dyDescent="0.25">
      <c r="A4308" s="227" t="s">
        <v>31328</v>
      </c>
      <c r="B4308">
        <v>2613</v>
      </c>
      <c r="C4308" s="207" t="s">
        <v>16428</v>
      </c>
      <c r="D4308" s="208" t="s">
        <v>16429</v>
      </c>
      <c r="E4308" s="206" t="s">
        <v>16430</v>
      </c>
      <c r="F4308" s="209" t="s">
        <v>8320</v>
      </c>
      <c r="G4308" s="209" t="s">
        <v>8321</v>
      </c>
      <c r="H4308" s="209" t="s">
        <v>6486</v>
      </c>
      <c r="I4308" s="209" t="s">
        <v>8321</v>
      </c>
      <c r="J4308" s="209" t="s">
        <v>6321</v>
      </c>
      <c r="K4308" s="209" t="s">
        <v>6321</v>
      </c>
      <c r="L4308" s="209" t="s">
        <v>6321</v>
      </c>
      <c r="M4308" s="209" t="s">
        <v>6363</v>
      </c>
    </row>
    <row r="4309" spans="1:13" ht="135" x14ac:dyDescent="0.25">
      <c r="A4309" s="202" t="s">
        <v>12092</v>
      </c>
      <c r="B4309">
        <v>1440</v>
      </c>
      <c r="C4309" s="203" t="s">
        <v>12089</v>
      </c>
      <c r="D4309" s="205" t="s">
        <v>12090</v>
      </c>
      <c r="E4309" s="202" t="s">
        <v>12091</v>
      </c>
      <c r="F4309" s="204" t="s">
        <v>7319</v>
      </c>
      <c r="G4309" s="204" t="s">
        <v>7320</v>
      </c>
      <c r="H4309" s="204" t="s">
        <v>6473</v>
      </c>
      <c r="I4309" s="204" t="s">
        <v>7320</v>
      </c>
      <c r="J4309" s="204" t="s">
        <v>6321</v>
      </c>
      <c r="K4309" s="204" t="s">
        <v>6321</v>
      </c>
      <c r="L4309" s="204" t="s">
        <v>6321</v>
      </c>
      <c r="M4309" s="204" t="s">
        <v>6363</v>
      </c>
    </row>
    <row r="4310" spans="1:13" ht="78.75" x14ac:dyDescent="0.25">
      <c r="A4310" s="202" t="s">
        <v>1053</v>
      </c>
      <c r="B4310">
        <v>459</v>
      </c>
      <c r="C4310" s="203" t="s">
        <v>8491</v>
      </c>
      <c r="D4310" s="205" t="s">
        <v>8492</v>
      </c>
      <c r="E4310" s="202" t="s">
        <v>8493</v>
      </c>
      <c r="F4310" s="204" t="s">
        <v>8332</v>
      </c>
      <c r="G4310" s="204" t="s">
        <v>8333</v>
      </c>
      <c r="H4310" s="204" t="s">
        <v>6473</v>
      </c>
      <c r="I4310" s="204" t="s">
        <v>8333</v>
      </c>
      <c r="J4310" s="204" t="s">
        <v>6321</v>
      </c>
      <c r="K4310" s="204" t="s">
        <v>6321</v>
      </c>
      <c r="L4310" s="204" t="s">
        <v>6321</v>
      </c>
      <c r="M4310" s="204" t="s">
        <v>6363</v>
      </c>
    </row>
    <row r="4311" spans="1:13" ht="78.75" x14ac:dyDescent="0.25">
      <c r="A4311" s="206" t="s">
        <v>12486</v>
      </c>
      <c r="B4311">
        <v>1556</v>
      </c>
      <c r="C4311" s="207" t="s">
        <v>12483</v>
      </c>
      <c r="D4311" s="208" t="s">
        <v>12484</v>
      </c>
      <c r="E4311" s="206" t="s">
        <v>12485</v>
      </c>
      <c r="F4311" s="209" t="s">
        <v>12487</v>
      </c>
      <c r="G4311" s="209" t="s">
        <v>12488</v>
      </c>
      <c r="H4311" s="209" t="s">
        <v>6421</v>
      </c>
      <c r="I4311" s="209" t="s">
        <v>12488</v>
      </c>
      <c r="J4311" s="209" t="s">
        <v>6321</v>
      </c>
      <c r="K4311" s="209" t="s">
        <v>6321</v>
      </c>
      <c r="L4311" s="209" t="s">
        <v>6321</v>
      </c>
      <c r="M4311" s="209" t="s">
        <v>6363</v>
      </c>
    </row>
    <row r="4312" spans="1:13" ht="56.25" x14ac:dyDescent="0.25">
      <c r="A4312" s="202" t="s">
        <v>12682</v>
      </c>
      <c r="B4312">
        <v>1610</v>
      </c>
      <c r="C4312" s="203" t="s">
        <v>12679</v>
      </c>
      <c r="D4312" s="205" t="s">
        <v>12680</v>
      </c>
      <c r="E4312" s="202" t="s">
        <v>12681</v>
      </c>
      <c r="F4312" s="204" t="s">
        <v>12683</v>
      </c>
      <c r="G4312" s="204" t="s">
        <v>12684</v>
      </c>
      <c r="H4312" s="204" t="s">
        <v>6439</v>
      </c>
      <c r="I4312" s="204" t="s">
        <v>12684</v>
      </c>
      <c r="J4312" s="204" t="s">
        <v>6321</v>
      </c>
      <c r="K4312" s="204" t="s">
        <v>6321</v>
      </c>
      <c r="L4312" s="204" t="s">
        <v>6321</v>
      </c>
      <c r="M4312" s="204" t="s">
        <v>6363</v>
      </c>
    </row>
    <row r="4313" spans="1:13" ht="33.75" x14ac:dyDescent="0.25">
      <c r="A4313" s="202" t="s">
        <v>15916</v>
      </c>
      <c r="B4313">
        <v>2455</v>
      </c>
      <c r="C4313" s="203" t="s">
        <v>15913</v>
      </c>
      <c r="D4313" s="205" t="s">
        <v>15914</v>
      </c>
      <c r="E4313" s="202" t="s">
        <v>15915</v>
      </c>
      <c r="F4313" s="204" t="s">
        <v>6471</v>
      </c>
      <c r="G4313" s="204" t="s">
        <v>6472</v>
      </c>
      <c r="H4313" s="204" t="s">
        <v>6473</v>
      </c>
      <c r="I4313" s="204" t="s">
        <v>6472</v>
      </c>
      <c r="J4313" s="204" t="s">
        <v>6321</v>
      </c>
      <c r="K4313" s="204" t="s">
        <v>6321</v>
      </c>
      <c r="L4313" s="204" t="s">
        <v>6321</v>
      </c>
      <c r="M4313" s="204" t="s">
        <v>6363</v>
      </c>
    </row>
    <row r="4314" spans="1:13" ht="33.75" x14ac:dyDescent="0.25">
      <c r="A4314" s="206"/>
      <c r="B4314">
        <v>3525</v>
      </c>
      <c r="C4314" s="207" t="s">
        <v>19928</v>
      </c>
      <c r="D4314" s="208" t="s">
        <v>19929</v>
      </c>
      <c r="E4314" s="206" t="s">
        <v>19930</v>
      </c>
      <c r="F4314" s="209" t="s">
        <v>8465</v>
      </c>
      <c r="G4314" s="209" t="s">
        <v>8466</v>
      </c>
      <c r="H4314" s="209" t="s">
        <v>6473</v>
      </c>
      <c r="I4314" s="209" t="s">
        <v>8466</v>
      </c>
      <c r="J4314" s="209" t="s">
        <v>6321</v>
      </c>
      <c r="K4314" s="209" t="s">
        <v>6321</v>
      </c>
      <c r="L4314" s="209" t="s">
        <v>6321</v>
      </c>
      <c r="M4314" s="209" t="s">
        <v>6363</v>
      </c>
    </row>
    <row r="4315" spans="1:13" ht="45" x14ac:dyDescent="0.25">
      <c r="A4315" s="206" t="s">
        <v>16036</v>
      </c>
      <c r="B4315">
        <v>2486</v>
      </c>
      <c r="C4315" s="207" t="s">
        <v>16033</v>
      </c>
      <c r="D4315" s="208" t="s">
        <v>16034</v>
      </c>
      <c r="E4315" s="206" t="s">
        <v>16035</v>
      </c>
      <c r="F4315" s="209" t="s">
        <v>6484</v>
      </c>
      <c r="G4315" s="209" t="s">
        <v>6485</v>
      </c>
      <c r="H4315" s="209" t="s">
        <v>6486</v>
      </c>
      <c r="I4315" s="209" t="s">
        <v>6485</v>
      </c>
      <c r="J4315" s="209" t="s">
        <v>6321</v>
      </c>
      <c r="K4315" s="209" t="s">
        <v>6321</v>
      </c>
      <c r="L4315" s="209" t="s">
        <v>6321</v>
      </c>
      <c r="M4315" s="209" t="s">
        <v>6363</v>
      </c>
    </row>
    <row r="4316" spans="1:13" ht="112.5" x14ac:dyDescent="0.25">
      <c r="A4316" s="206" t="s">
        <v>1053</v>
      </c>
      <c r="B4316">
        <v>848</v>
      </c>
      <c r="C4316" s="207" t="s">
        <v>9777</v>
      </c>
      <c r="D4316" s="208" t="s">
        <v>9778</v>
      </c>
      <c r="E4316" s="206" t="s">
        <v>9779</v>
      </c>
      <c r="F4316" s="209" t="s">
        <v>8858</v>
      </c>
      <c r="G4316" s="209" t="s">
        <v>8859</v>
      </c>
      <c r="H4316" s="209" t="s">
        <v>6439</v>
      </c>
      <c r="I4316" s="209" t="s">
        <v>8859</v>
      </c>
      <c r="J4316" s="209" t="s">
        <v>6321</v>
      </c>
      <c r="K4316" s="209" t="s">
        <v>6321</v>
      </c>
      <c r="L4316" s="209" t="s">
        <v>6321</v>
      </c>
      <c r="M4316" s="209" t="s">
        <v>6363</v>
      </c>
    </row>
    <row r="4317" spans="1:13" ht="45" x14ac:dyDescent="0.25">
      <c r="A4317" s="206" t="s">
        <v>12096</v>
      </c>
      <c r="B4317">
        <v>1441</v>
      </c>
      <c r="C4317" s="207" t="s">
        <v>12093</v>
      </c>
      <c r="D4317" s="208" t="s">
        <v>12094</v>
      </c>
      <c r="E4317" s="206" t="s">
        <v>12095</v>
      </c>
      <c r="F4317" s="209" t="s">
        <v>7606</v>
      </c>
      <c r="G4317" s="209" t="s">
        <v>7607</v>
      </c>
      <c r="H4317" s="209" t="s">
        <v>6886</v>
      </c>
      <c r="I4317" s="209" t="s">
        <v>7607</v>
      </c>
      <c r="J4317" s="209" t="s">
        <v>6321</v>
      </c>
      <c r="K4317" s="209" t="s">
        <v>6321</v>
      </c>
      <c r="L4317" s="209" t="s">
        <v>6321</v>
      </c>
      <c r="M4317" s="209" t="s">
        <v>6363</v>
      </c>
    </row>
    <row r="4318" spans="1:13" ht="146.25" x14ac:dyDescent="0.25">
      <c r="A4318" s="218" t="s">
        <v>31329</v>
      </c>
      <c r="B4318">
        <v>1752</v>
      </c>
      <c r="C4318" s="203" t="s">
        <v>13296</v>
      </c>
      <c r="D4318" s="205" t="s">
        <v>13297</v>
      </c>
      <c r="E4318" s="202" t="s">
        <v>13298</v>
      </c>
      <c r="F4318" s="204" t="s">
        <v>6695</v>
      </c>
      <c r="G4318" s="204" t="s">
        <v>6696</v>
      </c>
      <c r="H4318" s="204" t="s">
        <v>6439</v>
      </c>
      <c r="I4318" s="204" t="s">
        <v>6696</v>
      </c>
      <c r="J4318" s="204" t="s">
        <v>6321</v>
      </c>
      <c r="K4318" s="204" t="s">
        <v>6321</v>
      </c>
      <c r="L4318" s="204" t="s">
        <v>6321</v>
      </c>
      <c r="M4318" s="204" t="s">
        <v>6363</v>
      </c>
    </row>
    <row r="4319" spans="1:13" ht="247.5" x14ac:dyDescent="0.25">
      <c r="A4319" s="206"/>
      <c r="B4319">
        <v>3834</v>
      </c>
      <c r="C4319" s="207" t="s">
        <v>21069</v>
      </c>
      <c r="D4319" s="208" t="s">
        <v>21070</v>
      </c>
      <c r="E4319" s="206" t="s">
        <v>21071</v>
      </c>
      <c r="F4319" s="209" t="s">
        <v>11678</v>
      </c>
      <c r="G4319" s="209" t="s">
        <v>11679</v>
      </c>
      <c r="H4319" s="209" t="s">
        <v>6998</v>
      </c>
      <c r="I4319" s="209" t="s">
        <v>11679</v>
      </c>
      <c r="J4319" s="209" t="s">
        <v>6321</v>
      </c>
      <c r="K4319" s="209" t="s">
        <v>6321</v>
      </c>
      <c r="L4319" s="209" t="s">
        <v>6321</v>
      </c>
      <c r="M4319" s="209" t="s">
        <v>6363</v>
      </c>
    </row>
    <row r="4320" spans="1:13" ht="90" x14ac:dyDescent="0.25">
      <c r="A4320" s="206" t="s">
        <v>6978</v>
      </c>
      <c r="B4320">
        <v>133</v>
      </c>
      <c r="C4320" s="207" t="s">
        <v>6975</v>
      </c>
      <c r="D4320" s="208" t="s">
        <v>6976</v>
      </c>
      <c r="E4320" s="206" t="s">
        <v>6977</v>
      </c>
      <c r="F4320" s="209" t="s">
        <v>6979</v>
      </c>
      <c r="G4320" s="209" t="s">
        <v>6980</v>
      </c>
      <c r="H4320" s="209" t="s">
        <v>6981</v>
      </c>
      <c r="I4320" s="209" t="s">
        <v>6980</v>
      </c>
      <c r="J4320" s="209" t="s">
        <v>6321</v>
      </c>
      <c r="K4320" s="209" t="s">
        <v>6321</v>
      </c>
      <c r="L4320" s="209" t="s">
        <v>6321</v>
      </c>
      <c r="M4320" s="209" t="s">
        <v>6363</v>
      </c>
    </row>
    <row r="4321" spans="1:13" ht="33.75" x14ac:dyDescent="0.25">
      <c r="A4321" s="206" t="s">
        <v>15920</v>
      </c>
      <c r="B4321">
        <v>2456</v>
      </c>
      <c r="C4321" s="207" t="s">
        <v>15917</v>
      </c>
      <c r="D4321" s="208" t="s">
        <v>15918</v>
      </c>
      <c r="E4321" s="206" t="s">
        <v>15919</v>
      </c>
      <c r="F4321" s="209" t="s">
        <v>7174</v>
      </c>
      <c r="G4321" s="209" t="s">
        <v>7175</v>
      </c>
      <c r="H4321" s="209" t="s">
        <v>6480</v>
      </c>
      <c r="I4321" s="209" t="s">
        <v>7175</v>
      </c>
      <c r="J4321" s="209" t="s">
        <v>6321</v>
      </c>
      <c r="K4321" s="209" t="s">
        <v>6321</v>
      </c>
      <c r="L4321" s="209" t="s">
        <v>6321</v>
      </c>
      <c r="M4321" s="209" t="s">
        <v>6363</v>
      </c>
    </row>
    <row r="4322" spans="1:13" ht="146.25" x14ac:dyDescent="0.25">
      <c r="A4322" s="202"/>
      <c r="B4322">
        <v>1073</v>
      </c>
      <c r="C4322" s="203" t="s">
        <v>10559</v>
      </c>
      <c r="D4322" s="205" t="s">
        <v>10560</v>
      </c>
      <c r="E4322" s="202" t="s">
        <v>10561</v>
      </c>
      <c r="F4322" s="204" t="s">
        <v>7561</v>
      </c>
      <c r="G4322" s="204" t="s">
        <v>7562</v>
      </c>
      <c r="H4322" s="204" t="s">
        <v>7039</v>
      </c>
      <c r="I4322" s="204" t="s">
        <v>7563</v>
      </c>
      <c r="J4322" s="204" t="s">
        <v>6321</v>
      </c>
      <c r="K4322" s="204" t="s">
        <v>6321</v>
      </c>
      <c r="L4322" s="204" t="s">
        <v>6321</v>
      </c>
      <c r="M4322" s="204" t="s">
        <v>6363</v>
      </c>
    </row>
    <row r="4323" spans="1:13" ht="56.25" x14ac:dyDescent="0.25">
      <c r="A4323" s="206" t="s">
        <v>8980</v>
      </c>
      <c r="B4323">
        <v>564</v>
      </c>
      <c r="C4323" s="207" t="s">
        <v>8977</v>
      </c>
      <c r="D4323" s="208" t="s">
        <v>8978</v>
      </c>
      <c r="E4323" s="206" t="s">
        <v>8979</v>
      </c>
      <c r="F4323" s="209" t="s">
        <v>8981</v>
      </c>
      <c r="G4323" s="209" t="s">
        <v>8982</v>
      </c>
      <c r="H4323" s="209" t="s">
        <v>6480</v>
      </c>
      <c r="I4323" s="209" t="s">
        <v>8982</v>
      </c>
      <c r="J4323" s="209" t="s">
        <v>6321</v>
      </c>
      <c r="K4323" s="209" t="s">
        <v>6321</v>
      </c>
      <c r="L4323" s="209" t="s">
        <v>6321</v>
      </c>
      <c r="M4323" s="209" t="s">
        <v>6363</v>
      </c>
    </row>
    <row r="4324" spans="1:13" ht="56.25" x14ac:dyDescent="0.25">
      <c r="A4324" s="206" t="s">
        <v>20992</v>
      </c>
      <c r="B4324">
        <v>3814</v>
      </c>
      <c r="C4324" s="207" t="s">
        <v>20989</v>
      </c>
      <c r="D4324" s="208" t="s">
        <v>20990</v>
      </c>
      <c r="E4324" s="206" t="s">
        <v>20991</v>
      </c>
      <c r="F4324" s="209" t="s">
        <v>6484</v>
      </c>
      <c r="G4324" s="209" t="s">
        <v>6485</v>
      </c>
      <c r="H4324" s="209" t="s">
        <v>6486</v>
      </c>
      <c r="I4324" s="209" t="s">
        <v>6485</v>
      </c>
      <c r="J4324" s="209" t="s">
        <v>6321</v>
      </c>
      <c r="K4324" s="209" t="s">
        <v>6321</v>
      </c>
      <c r="L4324" s="209" t="s">
        <v>6321</v>
      </c>
      <c r="M4324" s="209" t="s">
        <v>6363</v>
      </c>
    </row>
    <row r="4325" spans="1:13" ht="33.75" x14ac:dyDescent="0.25">
      <c r="A4325" s="202" t="s">
        <v>15924</v>
      </c>
      <c r="B4325">
        <v>2457</v>
      </c>
      <c r="C4325" s="203" t="s">
        <v>15921</v>
      </c>
      <c r="D4325" s="205" t="s">
        <v>15922</v>
      </c>
      <c r="E4325" s="202" t="s">
        <v>15923</v>
      </c>
      <c r="F4325" s="204" t="s">
        <v>15925</v>
      </c>
      <c r="G4325" s="204" t="s">
        <v>15926</v>
      </c>
      <c r="H4325" s="204" t="s">
        <v>7039</v>
      </c>
      <c r="I4325" s="204" t="s">
        <v>15926</v>
      </c>
      <c r="J4325" s="204" t="s">
        <v>6321</v>
      </c>
      <c r="K4325" s="204" t="s">
        <v>6321</v>
      </c>
      <c r="L4325" s="204" t="s">
        <v>6321</v>
      </c>
      <c r="M4325" s="204" t="s">
        <v>6363</v>
      </c>
    </row>
    <row r="4326" spans="1:13" ht="56.25" x14ac:dyDescent="0.25">
      <c r="A4326" s="202" t="s">
        <v>19896</v>
      </c>
      <c r="B4326">
        <v>3516</v>
      </c>
      <c r="C4326" s="203" t="s">
        <v>19893</v>
      </c>
      <c r="D4326" s="205" t="s">
        <v>19894</v>
      </c>
      <c r="E4326" s="202" t="s">
        <v>19895</v>
      </c>
      <c r="F4326" s="204" t="s">
        <v>9916</v>
      </c>
      <c r="G4326" s="204" t="s">
        <v>9917</v>
      </c>
      <c r="H4326" s="204" t="s">
        <v>6746</v>
      </c>
      <c r="I4326" s="204" t="s">
        <v>9918</v>
      </c>
      <c r="J4326" s="204" t="s">
        <v>6321</v>
      </c>
      <c r="K4326" s="204" t="s">
        <v>6321</v>
      </c>
      <c r="L4326" s="204" t="s">
        <v>6321</v>
      </c>
      <c r="M4326" s="204" t="s">
        <v>6363</v>
      </c>
    </row>
    <row r="4327" spans="1:13" ht="157.5" x14ac:dyDescent="0.25">
      <c r="A4327" s="206" t="s">
        <v>15930</v>
      </c>
      <c r="B4327">
        <v>2458</v>
      </c>
      <c r="C4327" s="207" t="s">
        <v>15927</v>
      </c>
      <c r="D4327" s="208" t="s">
        <v>15928</v>
      </c>
      <c r="E4327" s="206" t="s">
        <v>15929</v>
      </c>
      <c r="F4327" s="209" t="s">
        <v>7010</v>
      </c>
      <c r="G4327" s="209" t="s">
        <v>7011</v>
      </c>
      <c r="H4327" s="209" t="s">
        <v>7012</v>
      </c>
      <c r="I4327" s="209" t="s">
        <v>7011</v>
      </c>
      <c r="J4327" s="209" t="s">
        <v>6321</v>
      </c>
      <c r="K4327" s="209" t="s">
        <v>6321</v>
      </c>
      <c r="L4327" s="209" t="s">
        <v>6321</v>
      </c>
      <c r="M4327" s="209" t="s">
        <v>6363</v>
      </c>
    </row>
    <row r="4328" spans="1:13" ht="123.75" x14ac:dyDescent="0.25">
      <c r="A4328" s="206" t="s">
        <v>18599</v>
      </c>
      <c r="B4328">
        <v>3198</v>
      </c>
      <c r="C4328" s="207" t="s">
        <v>18596</v>
      </c>
      <c r="D4328" s="208" t="s">
        <v>18597</v>
      </c>
      <c r="E4328" s="206" t="s">
        <v>18598</v>
      </c>
      <c r="F4328" s="209" t="s">
        <v>6484</v>
      </c>
      <c r="G4328" s="209" t="s">
        <v>6485</v>
      </c>
      <c r="H4328" s="209" t="s">
        <v>6486</v>
      </c>
      <c r="I4328" s="209" t="s">
        <v>6485</v>
      </c>
      <c r="J4328" s="209" t="s">
        <v>6321</v>
      </c>
      <c r="K4328" s="209" t="s">
        <v>6321</v>
      </c>
      <c r="L4328" s="209" t="s">
        <v>6321</v>
      </c>
      <c r="M4328" s="209" t="s">
        <v>6363</v>
      </c>
    </row>
    <row r="4329" spans="1:13" ht="22.5" x14ac:dyDescent="0.25">
      <c r="A4329" s="202" t="s">
        <v>15934</v>
      </c>
      <c r="B4329">
        <v>2459</v>
      </c>
      <c r="C4329" s="203" t="s">
        <v>15931</v>
      </c>
      <c r="D4329" s="205" t="s">
        <v>15932</v>
      </c>
      <c r="E4329" s="202" t="s">
        <v>15933</v>
      </c>
      <c r="F4329" s="204" t="s">
        <v>6471</v>
      </c>
      <c r="G4329" s="204" t="s">
        <v>6472</v>
      </c>
      <c r="H4329" s="204" t="s">
        <v>6473</v>
      </c>
      <c r="I4329" s="204" t="s">
        <v>6472</v>
      </c>
      <c r="J4329" s="204" t="s">
        <v>6321</v>
      </c>
      <c r="K4329" s="204" t="s">
        <v>6321</v>
      </c>
      <c r="L4329" s="204" t="s">
        <v>6321</v>
      </c>
      <c r="M4329" s="204" t="s">
        <v>6363</v>
      </c>
    </row>
    <row r="4330" spans="1:13" ht="45" x14ac:dyDescent="0.25">
      <c r="A4330" s="206" t="s">
        <v>10565</v>
      </c>
      <c r="B4330">
        <v>1074</v>
      </c>
      <c r="C4330" s="207" t="s">
        <v>10562</v>
      </c>
      <c r="D4330" s="208" t="s">
        <v>10563</v>
      </c>
      <c r="E4330" s="206" t="s">
        <v>10564</v>
      </c>
      <c r="F4330" s="209" t="s">
        <v>10566</v>
      </c>
      <c r="G4330" s="209" t="s">
        <v>10567</v>
      </c>
      <c r="H4330" s="209" t="s">
        <v>7479</v>
      </c>
      <c r="I4330" s="209" t="s">
        <v>10567</v>
      </c>
      <c r="J4330" s="209" t="s">
        <v>6321</v>
      </c>
      <c r="K4330" s="209" t="s">
        <v>6321</v>
      </c>
      <c r="L4330" s="209" t="s">
        <v>6321</v>
      </c>
      <c r="M4330" s="209" t="s">
        <v>6363</v>
      </c>
    </row>
    <row r="4331" spans="1:13" ht="45" x14ac:dyDescent="0.25">
      <c r="A4331" s="206" t="s">
        <v>19900</v>
      </c>
      <c r="B4331">
        <v>3517</v>
      </c>
      <c r="C4331" s="207" t="s">
        <v>19897</v>
      </c>
      <c r="D4331" s="208" t="s">
        <v>19898</v>
      </c>
      <c r="E4331" s="206" t="s">
        <v>19899</v>
      </c>
      <c r="F4331" s="209" t="s">
        <v>19901</v>
      </c>
      <c r="G4331" s="209" t="s">
        <v>19902</v>
      </c>
      <c r="H4331" s="209" t="s">
        <v>7494</v>
      </c>
      <c r="I4331" s="209" t="s">
        <v>19902</v>
      </c>
      <c r="J4331" s="209" t="s">
        <v>6321</v>
      </c>
      <c r="K4331" s="209" t="s">
        <v>6321</v>
      </c>
      <c r="L4331" s="209" t="s">
        <v>6321</v>
      </c>
      <c r="M4331" s="209" t="s">
        <v>6363</v>
      </c>
    </row>
    <row r="4332" spans="1:13" ht="33.75" x14ac:dyDescent="0.25">
      <c r="A4332" s="206" t="s">
        <v>15938</v>
      </c>
      <c r="B4332">
        <v>2460</v>
      </c>
      <c r="C4332" s="207" t="s">
        <v>15935</v>
      </c>
      <c r="D4332" s="208" t="s">
        <v>15936</v>
      </c>
      <c r="E4332" s="206" t="s">
        <v>15937</v>
      </c>
      <c r="F4332" s="209" t="s">
        <v>8858</v>
      </c>
      <c r="G4332" s="209" t="s">
        <v>8859</v>
      </c>
      <c r="H4332" s="209" t="s">
        <v>6439</v>
      </c>
      <c r="I4332" s="209" t="s">
        <v>8859</v>
      </c>
      <c r="J4332" s="209" t="s">
        <v>6321</v>
      </c>
      <c r="K4332" s="209" t="s">
        <v>6321</v>
      </c>
      <c r="L4332" s="209" t="s">
        <v>6321</v>
      </c>
      <c r="M4332" s="209" t="s">
        <v>6363</v>
      </c>
    </row>
    <row r="4333" spans="1:13" ht="56.25" x14ac:dyDescent="0.25">
      <c r="A4333" s="202" t="s">
        <v>20996</v>
      </c>
      <c r="B4333">
        <v>3815</v>
      </c>
      <c r="C4333" s="203" t="s">
        <v>20993</v>
      </c>
      <c r="D4333" s="205" t="s">
        <v>20994</v>
      </c>
      <c r="E4333" s="202" t="s">
        <v>20995</v>
      </c>
      <c r="F4333" s="204" t="s">
        <v>9082</v>
      </c>
      <c r="G4333" s="204" t="s">
        <v>9083</v>
      </c>
      <c r="H4333" s="204" t="s">
        <v>6578</v>
      </c>
      <c r="I4333" s="204" t="s">
        <v>9084</v>
      </c>
      <c r="J4333" s="204" t="s">
        <v>6321</v>
      </c>
      <c r="K4333" s="204" t="s">
        <v>6321</v>
      </c>
      <c r="L4333" s="204" t="s">
        <v>6321</v>
      </c>
      <c r="M4333" s="204" t="s">
        <v>6363</v>
      </c>
    </row>
    <row r="4334" spans="1:13" ht="67.5" x14ac:dyDescent="0.25">
      <c r="A4334" s="202"/>
      <c r="B4334">
        <v>1075</v>
      </c>
      <c r="C4334" s="203" t="s">
        <v>10568</v>
      </c>
      <c r="D4334" s="205" t="s">
        <v>10569</v>
      </c>
      <c r="E4334" s="202" t="s">
        <v>10570</v>
      </c>
      <c r="F4334" s="204" t="s">
        <v>10571</v>
      </c>
      <c r="G4334" s="204" t="s">
        <v>10572</v>
      </c>
      <c r="H4334" s="204" t="s">
        <v>6634</v>
      </c>
      <c r="I4334" s="204" t="s">
        <v>10573</v>
      </c>
      <c r="J4334" s="204" t="s">
        <v>6321</v>
      </c>
      <c r="K4334" s="204" t="s">
        <v>6321</v>
      </c>
      <c r="L4334" s="204" t="s">
        <v>6321</v>
      </c>
      <c r="M4334" s="204" t="s">
        <v>6363</v>
      </c>
    </row>
    <row r="4335" spans="1:13" ht="78.75" x14ac:dyDescent="0.25">
      <c r="A4335" s="202"/>
      <c r="B4335">
        <v>3199</v>
      </c>
      <c r="C4335" s="203" t="s">
        <v>18600</v>
      </c>
      <c r="D4335" s="205" t="s">
        <v>18601</v>
      </c>
      <c r="E4335" s="202" t="s">
        <v>18602</v>
      </c>
      <c r="F4335" s="204" t="s">
        <v>7010</v>
      </c>
      <c r="G4335" s="204" t="s">
        <v>7011</v>
      </c>
      <c r="H4335" s="204" t="s">
        <v>7012</v>
      </c>
      <c r="I4335" s="204" t="s">
        <v>7011</v>
      </c>
      <c r="J4335" s="204" t="s">
        <v>6321</v>
      </c>
      <c r="K4335" s="204" t="s">
        <v>6321</v>
      </c>
      <c r="L4335" s="204" t="s">
        <v>6321</v>
      </c>
      <c r="M4335" s="204" t="s">
        <v>6363</v>
      </c>
    </row>
    <row r="4336" spans="1:13" ht="101.25" x14ac:dyDescent="0.25">
      <c r="A4336" s="202"/>
      <c r="B4336">
        <v>2880</v>
      </c>
      <c r="C4336" s="203" t="s">
        <v>17432</v>
      </c>
      <c r="D4336" s="205" t="s">
        <v>17433</v>
      </c>
      <c r="E4336" s="202" t="s">
        <v>17434</v>
      </c>
      <c r="F4336" s="204" t="s">
        <v>8320</v>
      </c>
      <c r="G4336" s="204" t="s">
        <v>8321</v>
      </c>
      <c r="H4336" s="204" t="s">
        <v>6486</v>
      </c>
      <c r="I4336" s="204" t="s">
        <v>8321</v>
      </c>
      <c r="J4336" s="204" t="s">
        <v>6321</v>
      </c>
      <c r="K4336" s="204" t="s">
        <v>6321</v>
      </c>
      <c r="L4336" s="204" t="s">
        <v>6321</v>
      </c>
      <c r="M4336" s="204" t="s">
        <v>6363</v>
      </c>
    </row>
    <row r="4337" spans="1:13" ht="112.5" x14ac:dyDescent="0.25">
      <c r="A4337" s="202" t="s">
        <v>15942</v>
      </c>
      <c r="B4337">
        <v>2461</v>
      </c>
      <c r="C4337" s="203" t="s">
        <v>15939</v>
      </c>
      <c r="D4337" s="205" t="s">
        <v>15940</v>
      </c>
      <c r="E4337" s="202" t="s">
        <v>15941</v>
      </c>
      <c r="F4337" s="204" t="s">
        <v>8720</v>
      </c>
      <c r="G4337" s="204" t="s">
        <v>8721</v>
      </c>
      <c r="H4337" s="204" t="s">
        <v>6886</v>
      </c>
      <c r="I4337" s="204" t="s">
        <v>8721</v>
      </c>
      <c r="J4337" s="204" t="s">
        <v>6321</v>
      </c>
      <c r="K4337" s="204" t="s">
        <v>6321</v>
      </c>
      <c r="L4337" s="204" t="s">
        <v>6321</v>
      </c>
      <c r="M4337" s="204" t="s">
        <v>6363</v>
      </c>
    </row>
    <row r="4338" spans="1:13" ht="236.25" x14ac:dyDescent="0.25">
      <c r="A4338" s="206" t="s">
        <v>1053</v>
      </c>
      <c r="B4338">
        <v>2881</v>
      </c>
      <c r="C4338" s="207" t="s">
        <v>17435</v>
      </c>
      <c r="D4338" s="208" t="s">
        <v>17436</v>
      </c>
      <c r="E4338" s="206" t="s">
        <v>17437</v>
      </c>
      <c r="F4338" s="209" t="s">
        <v>6884</v>
      </c>
      <c r="G4338" s="209" t="s">
        <v>6885</v>
      </c>
      <c r="H4338" s="209" t="s">
        <v>6886</v>
      </c>
      <c r="I4338" s="209" t="s">
        <v>6885</v>
      </c>
      <c r="J4338" s="209" t="s">
        <v>6321</v>
      </c>
      <c r="K4338" s="209" t="s">
        <v>6321</v>
      </c>
      <c r="L4338" s="209" t="s">
        <v>6321</v>
      </c>
      <c r="M4338" s="209" t="s">
        <v>6363</v>
      </c>
    </row>
    <row r="4339" spans="1:13" ht="112.5" x14ac:dyDescent="0.25">
      <c r="A4339" s="220" t="s">
        <v>31330</v>
      </c>
      <c r="B4339">
        <v>2487</v>
      </c>
      <c r="C4339" s="203" t="s">
        <v>16037</v>
      </c>
      <c r="D4339" s="205" t="s">
        <v>16038</v>
      </c>
      <c r="E4339" s="202" t="s">
        <v>16039</v>
      </c>
      <c r="F4339" s="204" t="s">
        <v>8858</v>
      </c>
      <c r="G4339" s="204" t="s">
        <v>8859</v>
      </c>
      <c r="H4339" s="204" t="s">
        <v>6439</v>
      </c>
      <c r="I4339" s="204" t="s">
        <v>8859</v>
      </c>
      <c r="J4339" s="204" t="s">
        <v>6321</v>
      </c>
      <c r="K4339" s="204" t="s">
        <v>6321</v>
      </c>
      <c r="L4339" s="204" t="s">
        <v>6321</v>
      </c>
      <c r="M4339" s="204" t="s">
        <v>6363</v>
      </c>
    </row>
    <row r="4340" spans="1:13" ht="45" x14ac:dyDescent="0.25">
      <c r="A4340" s="206" t="s">
        <v>21000</v>
      </c>
      <c r="B4340">
        <v>3816</v>
      </c>
      <c r="C4340" s="207" t="s">
        <v>20997</v>
      </c>
      <c r="D4340" s="208" t="s">
        <v>20998</v>
      </c>
      <c r="E4340" s="206" t="s">
        <v>20999</v>
      </c>
      <c r="F4340" s="209" t="s">
        <v>7587</v>
      </c>
      <c r="G4340" s="209" t="s">
        <v>14542</v>
      </c>
      <c r="H4340" s="209" t="s">
        <v>7589</v>
      </c>
      <c r="I4340" s="209" t="s">
        <v>14543</v>
      </c>
      <c r="J4340" s="209" t="s">
        <v>6321</v>
      </c>
      <c r="K4340" s="209" t="s">
        <v>6321</v>
      </c>
      <c r="L4340" s="209" t="s">
        <v>6321</v>
      </c>
      <c r="M4340" s="209" t="s">
        <v>6363</v>
      </c>
    </row>
    <row r="4341" spans="1:13" ht="33.75" x14ac:dyDescent="0.25">
      <c r="A4341" s="202" t="s">
        <v>21004</v>
      </c>
      <c r="B4341">
        <v>3817</v>
      </c>
      <c r="C4341" s="203" t="s">
        <v>21001</v>
      </c>
      <c r="D4341" s="205" t="s">
        <v>21002</v>
      </c>
      <c r="E4341" s="202" t="s">
        <v>21003</v>
      </c>
      <c r="F4341" s="204" t="s">
        <v>6689</v>
      </c>
      <c r="G4341" s="204" t="s">
        <v>6690</v>
      </c>
      <c r="H4341" s="204" t="s">
        <v>6691</v>
      </c>
      <c r="I4341" s="204" t="s">
        <v>6692</v>
      </c>
      <c r="J4341" s="204" t="s">
        <v>6321</v>
      </c>
      <c r="K4341" s="204" t="s">
        <v>6321</v>
      </c>
      <c r="L4341" s="204" t="s">
        <v>6321</v>
      </c>
      <c r="M4341" s="204" t="s">
        <v>6363</v>
      </c>
    </row>
    <row r="4342" spans="1:13" ht="56.25" x14ac:dyDescent="0.25">
      <c r="A4342" s="202" t="s">
        <v>19974</v>
      </c>
      <c r="B4342">
        <v>3536</v>
      </c>
      <c r="C4342" s="203" t="s">
        <v>19971</v>
      </c>
      <c r="D4342" s="205" t="s">
        <v>19972</v>
      </c>
      <c r="E4342" s="202" t="s">
        <v>19973</v>
      </c>
      <c r="F4342" s="204" t="s">
        <v>18711</v>
      </c>
      <c r="G4342" s="204" t="s">
        <v>18712</v>
      </c>
      <c r="H4342" s="204" t="s">
        <v>6473</v>
      </c>
      <c r="I4342" s="204" t="s">
        <v>18712</v>
      </c>
      <c r="J4342" s="204" t="s">
        <v>6321</v>
      </c>
      <c r="K4342" s="204" t="s">
        <v>6321</v>
      </c>
      <c r="L4342" s="204" t="s">
        <v>6321</v>
      </c>
      <c r="M4342" s="204" t="s">
        <v>6363</v>
      </c>
    </row>
    <row r="4343" spans="1:13" ht="56.25" x14ac:dyDescent="0.25">
      <c r="A4343" s="206"/>
      <c r="B4343">
        <v>3200</v>
      </c>
      <c r="C4343" s="207" t="s">
        <v>18603</v>
      </c>
      <c r="D4343" s="208" t="s">
        <v>18604</v>
      </c>
      <c r="E4343" s="206" t="s">
        <v>18605</v>
      </c>
      <c r="F4343" s="209" t="s">
        <v>18606</v>
      </c>
      <c r="G4343" s="209" t="s">
        <v>8238</v>
      </c>
      <c r="H4343" s="209" t="s">
        <v>6578</v>
      </c>
      <c r="I4343" s="209" t="s">
        <v>9621</v>
      </c>
      <c r="J4343" s="209" t="s">
        <v>6321</v>
      </c>
      <c r="K4343" s="209" t="s">
        <v>6321</v>
      </c>
      <c r="L4343" s="209" t="s">
        <v>6321</v>
      </c>
      <c r="M4343" s="209" t="s">
        <v>6363</v>
      </c>
    </row>
    <row r="4344" spans="1:13" ht="67.5" x14ac:dyDescent="0.25">
      <c r="A4344" s="206" t="s">
        <v>16043</v>
      </c>
      <c r="B4344">
        <v>2488</v>
      </c>
      <c r="C4344" s="207" t="s">
        <v>16040</v>
      </c>
      <c r="D4344" s="208" t="s">
        <v>16041</v>
      </c>
      <c r="E4344" s="206" t="s">
        <v>16042</v>
      </c>
      <c r="F4344" s="209" t="s">
        <v>7153</v>
      </c>
      <c r="G4344" s="209" t="s">
        <v>7154</v>
      </c>
      <c r="H4344" s="209" t="s">
        <v>6473</v>
      </c>
      <c r="I4344" s="209" t="s">
        <v>7154</v>
      </c>
      <c r="J4344" s="209" t="s">
        <v>6321</v>
      </c>
      <c r="K4344" s="209" t="s">
        <v>6321</v>
      </c>
      <c r="L4344" s="209" t="s">
        <v>6321</v>
      </c>
      <c r="M4344" s="209" t="s">
        <v>6363</v>
      </c>
    </row>
    <row r="4345" spans="1:13" ht="56.25" x14ac:dyDescent="0.25">
      <c r="A4345" s="202" t="s">
        <v>12100</v>
      </c>
      <c r="B4345">
        <v>1442</v>
      </c>
      <c r="C4345" s="203" t="s">
        <v>12097</v>
      </c>
      <c r="D4345" s="205" t="s">
        <v>12098</v>
      </c>
      <c r="E4345" s="202" t="s">
        <v>12099</v>
      </c>
      <c r="F4345" s="204" t="s">
        <v>6484</v>
      </c>
      <c r="G4345" s="204" t="s">
        <v>6485</v>
      </c>
      <c r="H4345" s="204" t="s">
        <v>6486</v>
      </c>
      <c r="I4345" s="204" t="s">
        <v>6485</v>
      </c>
      <c r="J4345" s="204" t="s">
        <v>6321</v>
      </c>
      <c r="K4345" s="204" t="s">
        <v>6321</v>
      </c>
      <c r="L4345" s="204" t="s">
        <v>6321</v>
      </c>
      <c r="M4345" s="204" t="s">
        <v>6363</v>
      </c>
    </row>
    <row r="4346" spans="1:13" ht="45" x14ac:dyDescent="0.25">
      <c r="A4346" s="202" t="s">
        <v>1053</v>
      </c>
      <c r="B4346">
        <v>2882</v>
      </c>
      <c r="C4346" s="203" t="s">
        <v>17438</v>
      </c>
      <c r="D4346" s="205" t="s">
        <v>17439</v>
      </c>
      <c r="E4346" s="202" t="s">
        <v>17440</v>
      </c>
      <c r="F4346" s="204" t="s">
        <v>8320</v>
      </c>
      <c r="G4346" s="204" t="s">
        <v>8321</v>
      </c>
      <c r="H4346" s="204" t="s">
        <v>6486</v>
      </c>
      <c r="I4346" s="204" t="s">
        <v>8321</v>
      </c>
      <c r="J4346" s="204" t="s">
        <v>6321</v>
      </c>
      <c r="K4346" s="204" t="s">
        <v>6321</v>
      </c>
      <c r="L4346" s="204" t="s">
        <v>6321</v>
      </c>
      <c r="M4346" s="204" t="s">
        <v>6363</v>
      </c>
    </row>
    <row r="4347" spans="1:13" ht="45" x14ac:dyDescent="0.25">
      <c r="A4347" s="206" t="s">
        <v>21008</v>
      </c>
      <c r="B4347">
        <v>3818</v>
      </c>
      <c r="C4347" s="207" t="s">
        <v>21005</v>
      </c>
      <c r="D4347" s="208" t="s">
        <v>21006</v>
      </c>
      <c r="E4347" s="206" t="s">
        <v>21007</v>
      </c>
      <c r="F4347" s="209" t="s">
        <v>8858</v>
      </c>
      <c r="G4347" s="209" t="s">
        <v>8859</v>
      </c>
      <c r="H4347" s="209" t="s">
        <v>6439</v>
      </c>
      <c r="I4347" s="209" t="s">
        <v>8859</v>
      </c>
      <c r="J4347" s="209" t="s">
        <v>6321</v>
      </c>
      <c r="K4347" s="209" t="s">
        <v>6321</v>
      </c>
      <c r="L4347" s="209" t="s">
        <v>6321</v>
      </c>
      <c r="M4347" s="209" t="s">
        <v>6363</v>
      </c>
    </row>
    <row r="4348" spans="1:13" ht="191.25" x14ac:dyDescent="0.25">
      <c r="A4348" s="206" t="s">
        <v>1053</v>
      </c>
      <c r="B4348">
        <v>2883</v>
      </c>
      <c r="C4348" s="207" t="s">
        <v>17441</v>
      </c>
      <c r="D4348" s="208" t="s">
        <v>17442</v>
      </c>
      <c r="E4348" s="206" t="s">
        <v>17443</v>
      </c>
      <c r="F4348" s="209" t="s">
        <v>8320</v>
      </c>
      <c r="G4348" s="209" t="s">
        <v>8321</v>
      </c>
      <c r="H4348" s="209" t="s">
        <v>6486</v>
      </c>
      <c r="I4348" s="209" t="s">
        <v>8321</v>
      </c>
      <c r="J4348" s="209" t="s">
        <v>6321</v>
      </c>
      <c r="K4348" s="209" t="s">
        <v>6321</v>
      </c>
      <c r="L4348" s="209" t="s">
        <v>6321</v>
      </c>
      <c r="M4348" s="209" t="s">
        <v>6363</v>
      </c>
    </row>
    <row r="4349" spans="1:13" ht="123.75" x14ac:dyDescent="0.25">
      <c r="A4349" s="206" t="s">
        <v>1053</v>
      </c>
      <c r="B4349">
        <v>460</v>
      </c>
      <c r="C4349" s="207" t="s">
        <v>8494</v>
      </c>
      <c r="D4349" s="208" t="s">
        <v>8495</v>
      </c>
      <c r="E4349" s="206" t="s">
        <v>8496</v>
      </c>
      <c r="F4349" s="209" t="s">
        <v>8497</v>
      </c>
      <c r="G4349" s="209" t="s">
        <v>8498</v>
      </c>
      <c r="H4349" s="209" t="s">
        <v>7479</v>
      </c>
      <c r="I4349" s="209" t="s">
        <v>8498</v>
      </c>
      <c r="J4349" s="209" t="s">
        <v>6321</v>
      </c>
      <c r="K4349" s="209" t="s">
        <v>6321</v>
      </c>
      <c r="L4349" s="209" t="s">
        <v>6321</v>
      </c>
      <c r="M4349" s="209" t="s">
        <v>6363</v>
      </c>
    </row>
    <row r="4350" spans="1:13" ht="33.75" x14ac:dyDescent="0.25">
      <c r="A4350" s="202" t="s">
        <v>7601</v>
      </c>
      <c r="B4350">
        <v>255</v>
      </c>
      <c r="C4350" s="203" t="s">
        <v>7598</v>
      </c>
      <c r="D4350" s="205" t="s">
        <v>7599</v>
      </c>
      <c r="E4350" s="202" t="s">
        <v>7600</v>
      </c>
      <c r="F4350" s="204" t="s">
        <v>6471</v>
      </c>
      <c r="G4350" s="204" t="s">
        <v>6472</v>
      </c>
      <c r="H4350" s="204" t="s">
        <v>6473</v>
      </c>
      <c r="I4350" s="204" t="s">
        <v>6472</v>
      </c>
      <c r="J4350" s="204" t="s">
        <v>6321</v>
      </c>
      <c r="K4350" s="204" t="s">
        <v>6321</v>
      </c>
      <c r="L4350" s="204" t="s">
        <v>6321</v>
      </c>
      <c r="M4350" s="204" t="s">
        <v>6363</v>
      </c>
    </row>
    <row r="4351" spans="1:13" ht="45" x14ac:dyDescent="0.25">
      <c r="A4351" s="202" t="s">
        <v>13149</v>
      </c>
      <c r="B4351">
        <v>1720</v>
      </c>
      <c r="C4351" s="203" t="s">
        <v>13146</v>
      </c>
      <c r="D4351" s="205" t="s">
        <v>13147</v>
      </c>
      <c r="E4351" s="202" t="s">
        <v>13148</v>
      </c>
      <c r="F4351" s="204" t="s">
        <v>8320</v>
      </c>
      <c r="G4351" s="204" t="s">
        <v>8321</v>
      </c>
      <c r="H4351" s="204" t="s">
        <v>6486</v>
      </c>
      <c r="I4351" s="204" t="s">
        <v>8321</v>
      </c>
      <c r="J4351" s="204" t="s">
        <v>6321</v>
      </c>
      <c r="K4351" s="204" t="s">
        <v>6321</v>
      </c>
      <c r="L4351" s="204" t="s">
        <v>6321</v>
      </c>
      <c r="M4351" s="204" t="s">
        <v>6363</v>
      </c>
    </row>
    <row r="4352" spans="1:13" ht="225" x14ac:dyDescent="0.25">
      <c r="A4352" s="202"/>
      <c r="B4352">
        <v>2884</v>
      </c>
      <c r="C4352" s="203" t="s">
        <v>17444</v>
      </c>
      <c r="D4352" s="205" t="s">
        <v>17445</v>
      </c>
      <c r="E4352" s="202" t="s">
        <v>17446</v>
      </c>
      <c r="F4352" s="204" t="s">
        <v>8720</v>
      </c>
      <c r="G4352" s="204" t="s">
        <v>8721</v>
      </c>
      <c r="H4352" s="204" t="s">
        <v>6886</v>
      </c>
      <c r="I4352" s="204" t="s">
        <v>8721</v>
      </c>
      <c r="J4352" s="204" t="s">
        <v>6321</v>
      </c>
      <c r="K4352" s="204" t="s">
        <v>6321</v>
      </c>
      <c r="L4352" s="204" t="s">
        <v>6321</v>
      </c>
      <c r="M4352" s="204" t="s">
        <v>6363</v>
      </c>
    </row>
    <row r="4353" spans="1:13" ht="112.5" x14ac:dyDescent="0.25">
      <c r="A4353" s="206" t="s">
        <v>15946</v>
      </c>
      <c r="B4353">
        <v>2462</v>
      </c>
      <c r="C4353" s="207" t="s">
        <v>15943</v>
      </c>
      <c r="D4353" s="208" t="s">
        <v>15944</v>
      </c>
      <c r="E4353" s="206" t="s">
        <v>15945</v>
      </c>
      <c r="F4353" s="209" t="s">
        <v>6884</v>
      </c>
      <c r="G4353" s="209" t="s">
        <v>6885</v>
      </c>
      <c r="H4353" s="209" t="s">
        <v>6886</v>
      </c>
      <c r="I4353" s="209" t="s">
        <v>6885</v>
      </c>
      <c r="J4353" s="209" t="s">
        <v>6321</v>
      </c>
      <c r="K4353" s="209" t="s">
        <v>6321</v>
      </c>
      <c r="L4353" s="209" t="s">
        <v>6321</v>
      </c>
      <c r="M4353" s="209" t="s">
        <v>6363</v>
      </c>
    </row>
    <row r="4354" spans="1:13" ht="202.5" x14ac:dyDescent="0.25">
      <c r="A4354" s="206" t="s">
        <v>12104</v>
      </c>
      <c r="B4354">
        <v>1443</v>
      </c>
      <c r="C4354" s="207" t="s">
        <v>12101</v>
      </c>
      <c r="D4354" s="208" t="s">
        <v>12102</v>
      </c>
      <c r="E4354" s="206" t="s">
        <v>12103</v>
      </c>
      <c r="F4354" s="209" t="s">
        <v>7010</v>
      </c>
      <c r="G4354" s="209" t="s">
        <v>7011</v>
      </c>
      <c r="H4354" s="209" t="s">
        <v>7012</v>
      </c>
      <c r="I4354" s="209" t="s">
        <v>7011</v>
      </c>
      <c r="J4354" s="209" t="s">
        <v>6321</v>
      </c>
      <c r="K4354" s="209" t="s">
        <v>6321</v>
      </c>
      <c r="L4354" s="209" t="s">
        <v>6321</v>
      </c>
      <c r="M4354" s="209" t="s">
        <v>6363</v>
      </c>
    </row>
    <row r="4355" spans="1:13" ht="33.75" x14ac:dyDescent="0.25">
      <c r="A4355" s="202" t="s">
        <v>18571</v>
      </c>
      <c r="B4355">
        <v>3191</v>
      </c>
      <c r="C4355" s="203" t="s">
        <v>18568</v>
      </c>
      <c r="D4355" s="205" t="s">
        <v>18569</v>
      </c>
      <c r="E4355" s="202" t="s">
        <v>18570</v>
      </c>
      <c r="F4355" s="204" t="s">
        <v>6884</v>
      </c>
      <c r="G4355" s="204" t="s">
        <v>6885</v>
      </c>
      <c r="H4355" s="204" t="s">
        <v>6886</v>
      </c>
      <c r="I4355" s="204" t="s">
        <v>6885</v>
      </c>
      <c r="J4355" s="204" t="s">
        <v>6321</v>
      </c>
      <c r="K4355" s="204" t="s">
        <v>6321</v>
      </c>
      <c r="L4355" s="204" t="s">
        <v>6321</v>
      </c>
      <c r="M4355" s="204" t="s">
        <v>6363</v>
      </c>
    </row>
    <row r="4356" spans="1:13" ht="157.5" x14ac:dyDescent="0.25">
      <c r="A4356" s="206"/>
      <c r="B4356">
        <v>2885</v>
      </c>
      <c r="C4356" s="207" t="s">
        <v>17447</v>
      </c>
      <c r="D4356" s="208" t="s">
        <v>17448</v>
      </c>
      <c r="E4356" s="206" t="s">
        <v>17449</v>
      </c>
      <c r="F4356" s="209" t="s">
        <v>17450</v>
      </c>
      <c r="G4356" s="209" t="s">
        <v>17451</v>
      </c>
      <c r="H4356" s="209" t="s">
        <v>6510</v>
      </c>
      <c r="I4356" s="209" t="s">
        <v>17451</v>
      </c>
      <c r="J4356" s="209" t="s">
        <v>6321</v>
      </c>
      <c r="K4356" s="209" t="s">
        <v>6321</v>
      </c>
      <c r="L4356" s="209" t="s">
        <v>6321</v>
      </c>
      <c r="M4356" s="209" t="s">
        <v>6363</v>
      </c>
    </row>
    <row r="4357" spans="1:13" ht="33.75" x14ac:dyDescent="0.25">
      <c r="A4357" s="202" t="s">
        <v>6470</v>
      </c>
      <c r="B4357">
        <v>30</v>
      </c>
      <c r="C4357" s="203" t="s">
        <v>6467</v>
      </c>
      <c r="D4357" s="205" t="s">
        <v>6468</v>
      </c>
      <c r="E4357" s="202" t="s">
        <v>6469</v>
      </c>
      <c r="F4357" s="204" t="s">
        <v>6471</v>
      </c>
      <c r="G4357" s="204" t="s">
        <v>6472</v>
      </c>
      <c r="H4357" s="204" t="s">
        <v>6473</v>
      </c>
      <c r="I4357" s="204" t="s">
        <v>6472</v>
      </c>
      <c r="J4357" s="204" t="s">
        <v>6321</v>
      </c>
      <c r="K4357" s="204" t="s">
        <v>6321</v>
      </c>
      <c r="L4357" s="204" t="s">
        <v>6321</v>
      </c>
      <c r="M4357" s="204" t="s">
        <v>6363</v>
      </c>
    </row>
    <row r="4358" spans="1:13" ht="22.5" x14ac:dyDescent="0.25">
      <c r="A4358" s="206" t="s">
        <v>13268</v>
      </c>
      <c r="B4358">
        <v>1745</v>
      </c>
      <c r="C4358" s="207" t="s">
        <v>13265</v>
      </c>
      <c r="D4358" s="208" t="s">
        <v>13266</v>
      </c>
      <c r="E4358" s="206" t="s">
        <v>13267</v>
      </c>
      <c r="F4358" s="209" t="s">
        <v>6484</v>
      </c>
      <c r="G4358" s="209" t="s">
        <v>6485</v>
      </c>
      <c r="H4358" s="209" t="s">
        <v>6486</v>
      </c>
      <c r="I4358" s="209" t="s">
        <v>6485</v>
      </c>
      <c r="J4358" s="209" t="s">
        <v>6321</v>
      </c>
      <c r="K4358" s="209" t="s">
        <v>6321</v>
      </c>
      <c r="L4358" s="209" t="s">
        <v>6321</v>
      </c>
      <c r="M4358" s="209" t="s">
        <v>6363</v>
      </c>
    </row>
    <row r="4359" spans="1:13" ht="78.75" x14ac:dyDescent="0.25">
      <c r="A4359" s="202" t="s">
        <v>12492</v>
      </c>
      <c r="B4359">
        <v>1557</v>
      </c>
      <c r="C4359" s="203" t="s">
        <v>12489</v>
      </c>
      <c r="D4359" s="205" t="s">
        <v>12490</v>
      </c>
      <c r="E4359" s="202" t="s">
        <v>12491</v>
      </c>
      <c r="F4359" s="204" t="s">
        <v>6484</v>
      </c>
      <c r="G4359" s="204" t="s">
        <v>6485</v>
      </c>
      <c r="H4359" s="204" t="s">
        <v>6486</v>
      </c>
      <c r="I4359" s="204" t="s">
        <v>6485</v>
      </c>
      <c r="J4359" s="204" t="s">
        <v>6321</v>
      </c>
      <c r="K4359" s="204" t="s">
        <v>6321</v>
      </c>
      <c r="L4359" s="204" t="s">
        <v>6321</v>
      </c>
      <c r="M4359" s="204" t="s">
        <v>6363</v>
      </c>
    </row>
    <row r="4360" spans="1:13" ht="45" x14ac:dyDescent="0.25">
      <c r="A4360" s="206" t="s">
        <v>7605</v>
      </c>
      <c r="B4360">
        <v>256</v>
      </c>
      <c r="C4360" s="207" t="s">
        <v>7602</v>
      </c>
      <c r="D4360" s="208" t="s">
        <v>7603</v>
      </c>
      <c r="E4360" s="206" t="s">
        <v>7604</v>
      </c>
      <c r="F4360" s="209" t="s">
        <v>7606</v>
      </c>
      <c r="G4360" s="209" t="s">
        <v>7607</v>
      </c>
      <c r="H4360" s="209" t="s">
        <v>6886</v>
      </c>
      <c r="I4360" s="209" t="s">
        <v>7607</v>
      </c>
      <c r="J4360" s="209" t="s">
        <v>6321</v>
      </c>
      <c r="K4360" s="209" t="s">
        <v>6321</v>
      </c>
      <c r="L4360" s="209" t="s">
        <v>6321</v>
      </c>
      <c r="M4360" s="209" t="s">
        <v>6363</v>
      </c>
    </row>
    <row r="4361" spans="1:13" ht="45" x14ac:dyDescent="0.25">
      <c r="A4361" s="202" t="s">
        <v>11117</v>
      </c>
      <c r="B4361">
        <v>1199</v>
      </c>
      <c r="C4361" s="203" t="s">
        <v>11114</v>
      </c>
      <c r="D4361" s="205" t="s">
        <v>11115</v>
      </c>
      <c r="E4361" s="202" t="s">
        <v>11116</v>
      </c>
      <c r="F4361" s="204" t="s">
        <v>6649</v>
      </c>
      <c r="G4361" s="204" t="s">
        <v>6650</v>
      </c>
      <c r="H4361" s="204" t="s">
        <v>6439</v>
      </c>
      <c r="I4361" s="204" t="s">
        <v>6650</v>
      </c>
      <c r="J4361" s="204" t="s">
        <v>6321</v>
      </c>
      <c r="K4361" s="204" t="s">
        <v>6321</v>
      </c>
      <c r="L4361" s="204" t="s">
        <v>6321</v>
      </c>
      <c r="M4361" s="204" t="s">
        <v>6363</v>
      </c>
    </row>
    <row r="4362" spans="1:13" ht="56.25" x14ac:dyDescent="0.25">
      <c r="A4362" s="206"/>
      <c r="B4362">
        <v>3180</v>
      </c>
      <c r="C4362" s="207" t="s">
        <v>18516</v>
      </c>
      <c r="D4362" s="208" t="s">
        <v>18517</v>
      </c>
      <c r="E4362" s="206" t="s">
        <v>18518</v>
      </c>
      <c r="F4362" s="209" t="s">
        <v>8785</v>
      </c>
      <c r="G4362" s="209" t="s">
        <v>8786</v>
      </c>
      <c r="H4362" s="209" t="s">
        <v>6473</v>
      </c>
      <c r="I4362" s="209" t="s">
        <v>8786</v>
      </c>
      <c r="J4362" s="209" t="s">
        <v>6321</v>
      </c>
      <c r="K4362" s="209" t="s">
        <v>6321</v>
      </c>
      <c r="L4362" s="209" t="s">
        <v>6321</v>
      </c>
      <c r="M4362" s="209" t="s">
        <v>6363</v>
      </c>
    </row>
    <row r="4363" spans="1:13" ht="45" x14ac:dyDescent="0.25">
      <c r="A4363" s="202" t="s">
        <v>31331</v>
      </c>
      <c r="B4363">
        <v>1448</v>
      </c>
      <c r="C4363" s="203" t="s">
        <v>12123</v>
      </c>
      <c r="D4363" s="205" t="s">
        <v>12124</v>
      </c>
      <c r="E4363" s="202" t="s">
        <v>12125</v>
      </c>
      <c r="F4363" s="204" t="s">
        <v>12126</v>
      </c>
      <c r="G4363" s="204" t="s">
        <v>12127</v>
      </c>
      <c r="H4363" s="204" t="s">
        <v>6886</v>
      </c>
      <c r="I4363" s="204" t="s">
        <v>12127</v>
      </c>
      <c r="J4363" s="204" t="s">
        <v>6321</v>
      </c>
      <c r="K4363" s="204" t="s">
        <v>6321</v>
      </c>
      <c r="L4363" s="204" t="s">
        <v>6321</v>
      </c>
      <c r="M4363" s="204" t="s">
        <v>6363</v>
      </c>
    </row>
    <row r="4364" spans="1:13" ht="33.75" x14ac:dyDescent="0.25">
      <c r="A4364" s="206"/>
      <c r="B4364">
        <v>824</v>
      </c>
      <c r="C4364" s="207" t="s">
        <v>9660</v>
      </c>
      <c r="D4364" s="208" t="s">
        <v>9661</v>
      </c>
      <c r="E4364" s="206" t="s">
        <v>9662</v>
      </c>
      <c r="F4364" s="209" t="s">
        <v>7010</v>
      </c>
      <c r="G4364" s="209" t="s">
        <v>7011</v>
      </c>
      <c r="H4364" s="209" t="s">
        <v>7012</v>
      </c>
      <c r="I4364" s="209" t="s">
        <v>7011</v>
      </c>
      <c r="J4364" s="209" t="s">
        <v>6321</v>
      </c>
      <c r="K4364" s="209" t="s">
        <v>6321</v>
      </c>
      <c r="L4364" s="209" t="s">
        <v>6321</v>
      </c>
      <c r="M4364" s="209" t="s">
        <v>6363</v>
      </c>
    </row>
    <row r="4365" spans="1:13" ht="101.25" x14ac:dyDescent="0.25">
      <c r="A4365" s="227" t="s">
        <v>31332</v>
      </c>
      <c r="B4365">
        <v>2857</v>
      </c>
      <c r="C4365" s="207" t="s">
        <v>17362</v>
      </c>
      <c r="D4365" s="208" t="s">
        <v>17363</v>
      </c>
      <c r="E4365" s="206" t="s">
        <v>17364</v>
      </c>
      <c r="F4365" s="209" t="s">
        <v>13508</v>
      </c>
      <c r="G4365" s="209" t="s">
        <v>13509</v>
      </c>
      <c r="H4365" s="209" t="s">
        <v>6473</v>
      </c>
      <c r="I4365" s="209" t="s">
        <v>13509</v>
      </c>
      <c r="J4365" s="209" t="s">
        <v>6321</v>
      </c>
      <c r="K4365" s="209" t="s">
        <v>6321</v>
      </c>
      <c r="L4365" s="209" t="s">
        <v>6321</v>
      </c>
      <c r="M4365" s="209" t="s">
        <v>6363</v>
      </c>
    </row>
    <row r="4366" spans="1:13" ht="112.5" x14ac:dyDescent="0.25">
      <c r="A4366" s="206" t="s">
        <v>15849</v>
      </c>
      <c r="B4366">
        <v>2440</v>
      </c>
      <c r="C4366" s="207" t="s">
        <v>15846</v>
      </c>
      <c r="D4366" s="208" t="s">
        <v>15847</v>
      </c>
      <c r="E4366" s="206" t="s">
        <v>15848</v>
      </c>
      <c r="F4366" s="209" t="s">
        <v>7174</v>
      </c>
      <c r="G4366" s="209" t="s">
        <v>7175</v>
      </c>
      <c r="H4366" s="209" t="s">
        <v>6480</v>
      </c>
      <c r="I4366" s="209" t="s">
        <v>7175</v>
      </c>
      <c r="J4366" s="209" t="s">
        <v>6321</v>
      </c>
      <c r="K4366" s="209" t="s">
        <v>6321</v>
      </c>
      <c r="L4366" s="209" t="s">
        <v>6321</v>
      </c>
      <c r="M4366" s="209" t="s">
        <v>6363</v>
      </c>
    </row>
    <row r="4367" spans="1:13" ht="258.75" x14ac:dyDescent="0.25">
      <c r="A4367" s="202"/>
      <c r="B4367">
        <v>2886</v>
      </c>
      <c r="C4367" s="203" t="s">
        <v>17452</v>
      </c>
      <c r="D4367" s="205" t="s">
        <v>17453</v>
      </c>
      <c r="E4367" s="202" t="s">
        <v>17454</v>
      </c>
      <c r="F4367" s="204" t="s">
        <v>7174</v>
      </c>
      <c r="G4367" s="204" t="s">
        <v>7175</v>
      </c>
      <c r="H4367" s="204" t="s">
        <v>6480</v>
      </c>
      <c r="I4367" s="204" t="s">
        <v>7175</v>
      </c>
      <c r="J4367" s="204" t="s">
        <v>6321</v>
      </c>
      <c r="K4367" s="204" t="s">
        <v>6321</v>
      </c>
      <c r="L4367" s="204" t="s">
        <v>6321</v>
      </c>
      <c r="M4367" s="204" t="s">
        <v>6363</v>
      </c>
    </row>
    <row r="4368" spans="1:13" ht="78.75" x14ac:dyDescent="0.25">
      <c r="A4368" s="202" t="s">
        <v>6358</v>
      </c>
      <c r="B4368">
        <v>7</v>
      </c>
      <c r="C4368" s="203" t="s">
        <v>6355</v>
      </c>
      <c r="D4368" s="205" t="s">
        <v>6356</v>
      </c>
      <c r="E4368" s="202" t="s">
        <v>6357</v>
      </c>
      <c r="F4368" s="204" t="s">
        <v>6359</v>
      </c>
      <c r="G4368" s="204" t="s">
        <v>6360</v>
      </c>
      <c r="H4368" s="204" t="s">
        <v>6361</v>
      </c>
      <c r="I4368" s="204" t="s">
        <v>6362</v>
      </c>
      <c r="J4368" s="204" t="s">
        <v>6347</v>
      </c>
      <c r="K4368" s="204" t="s">
        <v>6321</v>
      </c>
      <c r="L4368" s="204" t="s">
        <v>6321</v>
      </c>
      <c r="M4368" s="204" t="s">
        <v>6363</v>
      </c>
    </row>
    <row r="4369" spans="1:13" ht="112.5" x14ac:dyDescent="0.25">
      <c r="A4369" s="202" t="s">
        <v>15950</v>
      </c>
      <c r="B4369">
        <v>2463</v>
      </c>
      <c r="C4369" s="203" t="s">
        <v>15947</v>
      </c>
      <c r="D4369" s="205" t="s">
        <v>15948</v>
      </c>
      <c r="E4369" s="202" t="s">
        <v>15949</v>
      </c>
      <c r="F4369" s="204" t="s">
        <v>8720</v>
      </c>
      <c r="G4369" s="204" t="s">
        <v>8721</v>
      </c>
      <c r="H4369" s="204" t="s">
        <v>6886</v>
      </c>
      <c r="I4369" s="204" t="s">
        <v>8721</v>
      </c>
      <c r="J4369" s="204" t="s">
        <v>6321</v>
      </c>
      <c r="K4369" s="204" t="s">
        <v>6321</v>
      </c>
      <c r="L4369" s="204" t="s">
        <v>6321</v>
      </c>
      <c r="M4369" s="204" t="s">
        <v>6363</v>
      </c>
    </row>
    <row r="4370" spans="1:13" ht="33.75" x14ac:dyDescent="0.25">
      <c r="A4370" s="206" t="s">
        <v>12496</v>
      </c>
      <c r="B4370">
        <v>1558</v>
      </c>
      <c r="C4370" s="207" t="s">
        <v>12493</v>
      </c>
      <c r="D4370" s="208" t="s">
        <v>12494</v>
      </c>
      <c r="E4370" s="206" t="s">
        <v>12495</v>
      </c>
      <c r="F4370" s="209" t="s">
        <v>6824</v>
      </c>
      <c r="G4370" s="209" t="s">
        <v>6825</v>
      </c>
      <c r="H4370" s="209" t="s">
        <v>6473</v>
      </c>
      <c r="I4370" s="209" t="s">
        <v>6825</v>
      </c>
      <c r="J4370" s="209" t="s">
        <v>6321</v>
      </c>
      <c r="K4370" s="209" t="s">
        <v>6321</v>
      </c>
      <c r="L4370" s="209" t="s">
        <v>6321</v>
      </c>
      <c r="M4370" s="209" t="s">
        <v>6363</v>
      </c>
    </row>
    <row r="4371" spans="1:13" ht="33.75" x14ac:dyDescent="0.25">
      <c r="A4371" s="202" t="s">
        <v>1053</v>
      </c>
      <c r="B4371">
        <v>2489</v>
      </c>
      <c r="C4371" s="203" t="s">
        <v>16044</v>
      </c>
      <c r="D4371" s="205" t="s">
        <v>16045</v>
      </c>
      <c r="E4371" s="202" t="s">
        <v>16046</v>
      </c>
      <c r="F4371" s="204" t="s">
        <v>15115</v>
      </c>
      <c r="G4371" s="204" t="s">
        <v>15116</v>
      </c>
      <c r="H4371" s="204" t="s">
        <v>6886</v>
      </c>
      <c r="I4371" s="204" t="s">
        <v>15116</v>
      </c>
      <c r="J4371" s="204" t="s">
        <v>6321</v>
      </c>
      <c r="K4371" s="204" t="s">
        <v>6321</v>
      </c>
      <c r="L4371" s="204" t="s">
        <v>6321</v>
      </c>
      <c r="M4371" s="204" t="s">
        <v>6363</v>
      </c>
    </row>
    <row r="4372" spans="1:13" ht="67.5" x14ac:dyDescent="0.25">
      <c r="A4372" s="202" t="s">
        <v>16427</v>
      </c>
      <c r="B4372">
        <v>2612</v>
      </c>
      <c r="C4372" s="203" t="s">
        <v>16424</v>
      </c>
      <c r="D4372" s="205" t="s">
        <v>16425</v>
      </c>
      <c r="E4372" s="202" t="s">
        <v>16426</v>
      </c>
      <c r="F4372" s="204" t="s">
        <v>11932</v>
      </c>
      <c r="G4372" s="204" t="s">
        <v>11933</v>
      </c>
      <c r="H4372" s="204" t="s">
        <v>8304</v>
      </c>
      <c r="I4372" s="204" t="s">
        <v>11934</v>
      </c>
      <c r="J4372" s="204" t="s">
        <v>6321</v>
      </c>
      <c r="K4372" s="204" t="s">
        <v>6321</v>
      </c>
      <c r="L4372" s="204" t="s">
        <v>6321</v>
      </c>
      <c r="M4372" s="204" t="s">
        <v>6363</v>
      </c>
    </row>
    <row r="4373" spans="1:13" ht="56.25" x14ac:dyDescent="0.25">
      <c r="A4373" s="206" t="s">
        <v>18575</v>
      </c>
      <c r="B4373">
        <v>3192</v>
      </c>
      <c r="C4373" s="207" t="s">
        <v>18572</v>
      </c>
      <c r="D4373" s="208" t="s">
        <v>18573</v>
      </c>
      <c r="E4373" s="206" t="s">
        <v>18574</v>
      </c>
      <c r="F4373" s="209" t="s">
        <v>6625</v>
      </c>
      <c r="G4373" s="209" t="s">
        <v>6626</v>
      </c>
      <c r="H4373" s="209" t="s">
        <v>6439</v>
      </c>
      <c r="I4373" s="209" t="s">
        <v>6627</v>
      </c>
      <c r="J4373" s="209" t="s">
        <v>6321</v>
      </c>
      <c r="K4373" s="209" t="s">
        <v>6524</v>
      </c>
      <c r="L4373" s="209" t="s">
        <v>6321</v>
      </c>
      <c r="M4373" s="209" t="s">
        <v>6363</v>
      </c>
    </row>
    <row r="4374" spans="1:13" ht="101.25" x14ac:dyDescent="0.25">
      <c r="A4374" s="206"/>
      <c r="B4374">
        <v>2490</v>
      </c>
      <c r="C4374" s="207" t="s">
        <v>16047</v>
      </c>
      <c r="D4374" s="208" t="s">
        <v>16048</v>
      </c>
      <c r="E4374" s="206" t="s">
        <v>16049</v>
      </c>
      <c r="F4374" s="209" t="s">
        <v>8967</v>
      </c>
      <c r="G4374" s="209" t="s">
        <v>8968</v>
      </c>
      <c r="H4374" s="209" t="s">
        <v>8969</v>
      </c>
      <c r="I4374" s="209" t="s">
        <v>16050</v>
      </c>
      <c r="J4374" s="209" t="s">
        <v>6321</v>
      </c>
      <c r="K4374" s="209" t="s">
        <v>6321</v>
      </c>
      <c r="L4374" s="209" t="s">
        <v>6321</v>
      </c>
      <c r="M4374" s="209" t="s">
        <v>6363</v>
      </c>
    </row>
    <row r="4375" spans="1:13" ht="45" x14ac:dyDescent="0.25">
      <c r="A4375" s="206" t="s">
        <v>12688</v>
      </c>
      <c r="B4375">
        <v>1611</v>
      </c>
      <c r="C4375" s="207" t="s">
        <v>12685</v>
      </c>
      <c r="D4375" s="208" t="s">
        <v>12686</v>
      </c>
      <c r="E4375" s="206" t="s">
        <v>12687</v>
      </c>
      <c r="F4375" s="209" t="s">
        <v>12689</v>
      </c>
      <c r="G4375" s="209" t="s">
        <v>12690</v>
      </c>
      <c r="H4375" s="209" t="s">
        <v>6480</v>
      </c>
      <c r="I4375" s="209" t="s">
        <v>12690</v>
      </c>
      <c r="J4375" s="209" t="s">
        <v>6321</v>
      </c>
      <c r="K4375" s="209" t="s">
        <v>6321</v>
      </c>
      <c r="L4375" s="209" t="s">
        <v>6321</v>
      </c>
      <c r="M4375" s="209" t="s">
        <v>6363</v>
      </c>
    </row>
    <row r="4376" spans="1:13" ht="157.5" x14ac:dyDescent="0.25">
      <c r="A4376" s="206" t="s">
        <v>15954</v>
      </c>
      <c r="B4376">
        <v>2464</v>
      </c>
      <c r="C4376" s="207" t="s">
        <v>15951</v>
      </c>
      <c r="D4376" s="208" t="s">
        <v>15952</v>
      </c>
      <c r="E4376" s="206" t="s">
        <v>15953</v>
      </c>
      <c r="F4376" s="209" t="s">
        <v>6884</v>
      </c>
      <c r="G4376" s="209" t="s">
        <v>6885</v>
      </c>
      <c r="H4376" s="209" t="s">
        <v>6886</v>
      </c>
      <c r="I4376" s="209" t="s">
        <v>6885</v>
      </c>
      <c r="J4376" s="209" t="s">
        <v>6321</v>
      </c>
      <c r="K4376" s="209" t="s">
        <v>6321</v>
      </c>
      <c r="L4376" s="209" t="s">
        <v>6321</v>
      </c>
      <c r="M4376" s="209" t="s">
        <v>6363</v>
      </c>
    </row>
    <row r="4377" spans="1:13" ht="101.25" x14ac:dyDescent="0.25">
      <c r="A4377" s="202" t="s">
        <v>15958</v>
      </c>
      <c r="B4377">
        <v>2465</v>
      </c>
      <c r="C4377" s="203" t="s">
        <v>15955</v>
      </c>
      <c r="D4377" s="205" t="s">
        <v>15956</v>
      </c>
      <c r="E4377" s="202" t="s">
        <v>15957</v>
      </c>
      <c r="F4377" s="204" t="s">
        <v>6884</v>
      </c>
      <c r="G4377" s="204" t="s">
        <v>6885</v>
      </c>
      <c r="H4377" s="204" t="s">
        <v>6886</v>
      </c>
      <c r="I4377" s="204" t="s">
        <v>6885</v>
      </c>
      <c r="J4377" s="204" t="s">
        <v>6321</v>
      </c>
      <c r="K4377" s="204" t="s">
        <v>6321</v>
      </c>
      <c r="L4377" s="204" t="s">
        <v>6321</v>
      </c>
      <c r="M4377" s="204" t="s">
        <v>6363</v>
      </c>
    </row>
    <row r="4378" spans="1:13" ht="157.5" x14ac:dyDescent="0.25">
      <c r="A4378" s="202"/>
      <c r="B4378">
        <v>3835</v>
      </c>
      <c r="C4378" s="203" t="s">
        <v>21072</v>
      </c>
      <c r="D4378" s="205" t="s">
        <v>21073</v>
      </c>
      <c r="E4378" s="202" t="s">
        <v>21074</v>
      </c>
      <c r="F4378" s="204" t="s">
        <v>6484</v>
      </c>
      <c r="G4378" s="204" t="s">
        <v>6485</v>
      </c>
      <c r="H4378" s="204" t="s">
        <v>6486</v>
      </c>
      <c r="I4378" s="204" t="s">
        <v>6485</v>
      </c>
      <c r="J4378" s="204" t="s">
        <v>6321</v>
      </c>
      <c r="K4378" s="204" t="s">
        <v>6321</v>
      </c>
      <c r="L4378" s="204" t="s">
        <v>6321</v>
      </c>
      <c r="M4378" s="204" t="s">
        <v>6363</v>
      </c>
    </row>
    <row r="4379" spans="1:13" ht="326.25" x14ac:dyDescent="0.25">
      <c r="A4379" s="206" t="s">
        <v>17458</v>
      </c>
      <c r="B4379">
        <v>2887</v>
      </c>
      <c r="C4379" s="207" t="s">
        <v>17455</v>
      </c>
      <c r="D4379" s="208" t="s">
        <v>17456</v>
      </c>
      <c r="E4379" s="206" t="s">
        <v>17457</v>
      </c>
      <c r="F4379" s="209" t="s">
        <v>6884</v>
      </c>
      <c r="G4379" s="209" t="s">
        <v>6885</v>
      </c>
      <c r="H4379" s="209" t="s">
        <v>6886</v>
      </c>
      <c r="I4379" s="209" t="s">
        <v>6885</v>
      </c>
      <c r="J4379" s="209" t="s">
        <v>6321</v>
      </c>
      <c r="K4379" s="209" t="s">
        <v>6321</v>
      </c>
      <c r="L4379" s="209" t="s">
        <v>6321</v>
      </c>
      <c r="M4379" s="209" t="s">
        <v>6363</v>
      </c>
    </row>
    <row r="4380" spans="1:13" ht="78.75" x14ac:dyDescent="0.25">
      <c r="A4380" s="206" t="s">
        <v>1053</v>
      </c>
      <c r="B4380">
        <v>2438</v>
      </c>
      <c r="C4380" s="207" t="s">
        <v>15839</v>
      </c>
      <c r="D4380" s="208" t="s">
        <v>15840</v>
      </c>
      <c r="E4380" s="206" t="s">
        <v>15841</v>
      </c>
      <c r="F4380" s="209" t="s">
        <v>6471</v>
      </c>
      <c r="G4380" s="209" t="s">
        <v>6472</v>
      </c>
      <c r="H4380" s="209" t="s">
        <v>6473</v>
      </c>
      <c r="I4380" s="209" t="s">
        <v>6472</v>
      </c>
      <c r="J4380" s="209" t="s">
        <v>6321</v>
      </c>
      <c r="K4380" s="209" t="s">
        <v>6321</v>
      </c>
      <c r="L4380" s="209" t="s">
        <v>6321</v>
      </c>
      <c r="M4380" s="209" t="s">
        <v>6363</v>
      </c>
    </row>
    <row r="4381" spans="1:13" ht="22.5" x14ac:dyDescent="0.25">
      <c r="A4381" s="202" t="s">
        <v>21012</v>
      </c>
      <c r="B4381">
        <v>3819</v>
      </c>
      <c r="C4381" s="203" t="s">
        <v>21009</v>
      </c>
      <c r="D4381" s="205" t="s">
        <v>21010</v>
      </c>
      <c r="E4381" s="202" t="s">
        <v>21011</v>
      </c>
      <c r="F4381" s="204" t="s">
        <v>6484</v>
      </c>
      <c r="G4381" s="204" t="s">
        <v>6485</v>
      </c>
      <c r="H4381" s="204" t="s">
        <v>6486</v>
      </c>
      <c r="I4381" s="204" t="s">
        <v>6485</v>
      </c>
      <c r="J4381" s="204" t="s">
        <v>6321</v>
      </c>
      <c r="K4381" s="204" t="s">
        <v>6321</v>
      </c>
      <c r="L4381" s="204" t="s">
        <v>6321</v>
      </c>
      <c r="M4381" s="204" t="s">
        <v>6363</v>
      </c>
    </row>
    <row r="4382" spans="1:13" ht="67.5" x14ac:dyDescent="0.25">
      <c r="A4382" s="206"/>
      <c r="B4382">
        <v>3892</v>
      </c>
      <c r="C4382" s="207" t="s">
        <v>21241</v>
      </c>
      <c r="D4382" s="208" t="s">
        <v>21242</v>
      </c>
      <c r="E4382" s="206" t="s">
        <v>21243</v>
      </c>
      <c r="F4382" s="209" t="s">
        <v>21244</v>
      </c>
      <c r="G4382" s="209" t="s">
        <v>21245</v>
      </c>
      <c r="H4382" s="209" t="s">
        <v>6361</v>
      </c>
      <c r="I4382" s="209" t="s">
        <v>21245</v>
      </c>
      <c r="J4382" s="209" t="s">
        <v>6321</v>
      </c>
      <c r="K4382" s="209" t="s">
        <v>6321</v>
      </c>
      <c r="L4382" s="209" t="s">
        <v>6321</v>
      </c>
      <c r="M4382" s="209" t="s">
        <v>6363</v>
      </c>
    </row>
    <row r="4383" spans="1:13" ht="67.5" x14ac:dyDescent="0.25">
      <c r="A4383" s="206" t="s">
        <v>21016</v>
      </c>
      <c r="B4383">
        <v>3820</v>
      </c>
      <c r="C4383" s="207" t="s">
        <v>21013</v>
      </c>
      <c r="D4383" s="208" t="s">
        <v>21014</v>
      </c>
      <c r="E4383" s="206" t="s">
        <v>21015</v>
      </c>
      <c r="F4383" s="209" t="s">
        <v>6484</v>
      </c>
      <c r="G4383" s="209" t="s">
        <v>6485</v>
      </c>
      <c r="H4383" s="209" t="s">
        <v>6486</v>
      </c>
      <c r="I4383" s="209" t="s">
        <v>6485</v>
      </c>
      <c r="J4383" s="209" t="s">
        <v>6321</v>
      </c>
      <c r="K4383" s="209" t="s">
        <v>6321</v>
      </c>
      <c r="L4383" s="209" t="s">
        <v>6321</v>
      </c>
      <c r="M4383" s="209" t="s">
        <v>6363</v>
      </c>
    </row>
    <row r="4384" spans="1:13" ht="22.5" x14ac:dyDescent="0.25">
      <c r="A4384" s="218" t="s">
        <v>31333</v>
      </c>
      <c r="B4384">
        <v>261</v>
      </c>
      <c r="C4384" s="203" t="s">
        <v>7626</v>
      </c>
      <c r="D4384" s="205" t="s">
        <v>7627</v>
      </c>
      <c r="E4384" s="202" t="s">
        <v>7628</v>
      </c>
      <c r="F4384" s="204" t="s">
        <v>7629</v>
      </c>
      <c r="G4384" s="204" t="s">
        <v>7630</v>
      </c>
      <c r="H4384" s="204" t="s">
        <v>7494</v>
      </c>
      <c r="I4384" s="204" t="s">
        <v>7630</v>
      </c>
      <c r="J4384" s="204" t="s">
        <v>6321</v>
      </c>
      <c r="K4384" s="204" t="s">
        <v>6321</v>
      </c>
      <c r="L4384" s="204" t="s">
        <v>6321</v>
      </c>
      <c r="M4384" s="204" t="s">
        <v>6363</v>
      </c>
    </row>
    <row r="4385" spans="1:13" ht="78.75" x14ac:dyDescent="0.25">
      <c r="A4385" s="202"/>
      <c r="B4385">
        <v>782</v>
      </c>
      <c r="C4385" s="203" t="s">
        <v>9539</v>
      </c>
      <c r="D4385" s="205" t="s">
        <v>9540</v>
      </c>
      <c r="E4385" s="202" t="s">
        <v>9541</v>
      </c>
      <c r="F4385" s="204" t="s">
        <v>9542</v>
      </c>
      <c r="G4385" s="204" t="s">
        <v>9543</v>
      </c>
      <c r="H4385" s="204" t="s">
        <v>6375</v>
      </c>
      <c r="I4385" s="204" t="s">
        <v>9544</v>
      </c>
      <c r="J4385" s="204" t="s">
        <v>6321</v>
      </c>
      <c r="K4385" s="204" t="s">
        <v>6321</v>
      </c>
      <c r="L4385" s="204" t="s">
        <v>6321</v>
      </c>
      <c r="M4385" s="204" t="s">
        <v>6363</v>
      </c>
    </row>
    <row r="4386" spans="1:13" ht="45" x14ac:dyDescent="0.25">
      <c r="A4386" s="202" t="s">
        <v>19981</v>
      </c>
      <c r="B4386">
        <v>3538</v>
      </c>
      <c r="C4386" s="203" t="s">
        <v>19978</v>
      </c>
      <c r="D4386" s="205" t="s">
        <v>19979</v>
      </c>
      <c r="E4386" s="202" t="s">
        <v>19980</v>
      </c>
      <c r="F4386" s="204" t="s">
        <v>8320</v>
      </c>
      <c r="G4386" s="204" t="s">
        <v>8321</v>
      </c>
      <c r="H4386" s="204" t="s">
        <v>6486</v>
      </c>
      <c r="I4386" s="204" t="s">
        <v>8321</v>
      </c>
      <c r="J4386" s="204" t="s">
        <v>6321</v>
      </c>
      <c r="K4386" s="204" t="s">
        <v>6321</v>
      </c>
      <c r="L4386" s="204" t="s">
        <v>6321</v>
      </c>
      <c r="M4386" s="204" t="s">
        <v>6363</v>
      </c>
    </row>
    <row r="4387" spans="1:13" ht="409.5" x14ac:dyDescent="0.25">
      <c r="A4387" s="202"/>
      <c r="B4387">
        <v>2491</v>
      </c>
      <c r="C4387" s="203" t="s">
        <v>16051</v>
      </c>
      <c r="D4387" s="205" t="s">
        <v>16052</v>
      </c>
      <c r="E4387" s="202" t="s">
        <v>16053</v>
      </c>
      <c r="F4387" s="204" t="s">
        <v>7461</v>
      </c>
      <c r="G4387" s="204" t="s">
        <v>7462</v>
      </c>
      <c r="H4387" s="204" t="s">
        <v>6439</v>
      </c>
      <c r="I4387" s="204" t="s">
        <v>7462</v>
      </c>
      <c r="J4387" s="204" t="s">
        <v>6321</v>
      </c>
      <c r="K4387" s="204" t="s">
        <v>6321</v>
      </c>
      <c r="L4387" s="204" t="s">
        <v>6321</v>
      </c>
      <c r="M4387" s="204" t="s">
        <v>6363</v>
      </c>
    </row>
    <row r="4388" spans="1:13" ht="56.25" x14ac:dyDescent="0.25">
      <c r="A4388" s="206" t="s">
        <v>16164</v>
      </c>
      <c r="B4388">
        <v>2517</v>
      </c>
      <c r="C4388" s="207" t="s">
        <v>16161</v>
      </c>
      <c r="D4388" s="208" t="s">
        <v>16162</v>
      </c>
      <c r="E4388" s="206" t="s">
        <v>16163</v>
      </c>
      <c r="F4388" s="209" t="s">
        <v>16125</v>
      </c>
      <c r="G4388" s="209" t="s">
        <v>16165</v>
      </c>
      <c r="H4388" s="209" t="s">
        <v>6522</v>
      </c>
      <c r="I4388" s="209" t="s">
        <v>16166</v>
      </c>
      <c r="J4388" s="209" t="s">
        <v>6321</v>
      </c>
      <c r="K4388" s="209" t="s">
        <v>16100</v>
      </c>
      <c r="L4388" s="209" t="s">
        <v>6321</v>
      </c>
      <c r="M4388" s="209" t="s">
        <v>9110</v>
      </c>
    </row>
    <row r="4389" spans="1:13" ht="33.75" x14ac:dyDescent="0.25">
      <c r="A4389" s="206" t="s">
        <v>15962</v>
      </c>
      <c r="B4389">
        <v>2466</v>
      </c>
      <c r="C4389" s="207" t="s">
        <v>15959</v>
      </c>
      <c r="D4389" s="208" t="s">
        <v>15960</v>
      </c>
      <c r="E4389" s="206" t="s">
        <v>15961</v>
      </c>
      <c r="F4389" s="209" t="s">
        <v>8465</v>
      </c>
      <c r="G4389" s="209" t="s">
        <v>8466</v>
      </c>
      <c r="H4389" s="209" t="s">
        <v>6473</v>
      </c>
      <c r="I4389" s="209" t="s">
        <v>8466</v>
      </c>
      <c r="J4389" s="209" t="s">
        <v>6321</v>
      </c>
      <c r="K4389" s="209" t="s">
        <v>6321</v>
      </c>
      <c r="L4389" s="209" t="s">
        <v>6321</v>
      </c>
      <c r="M4389" s="209" t="s">
        <v>6363</v>
      </c>
    </row>
    <row r="4390" spans="1:13" ht="45" x14ac:dyDescent="0.25">
      <c r="A4390" s="202" t="s">
        <v>15966</v>
      </c>
      <c r="B4390">
        <v>2467</v>
      </c>
      <c r="C4390" s="203" t="s">
        <v>15963</v>
      </c>
      <c r="D4390" s="205" t="s">
        <v>15964</v>
      </c>
      <c r="E4390" s="202" t="s">
        <v>15965</v>
      </c>
      <c r="F4390" s="204" t="s">
        <v>6437</v>
      </c>
      <c r="G4390" s="204" t="s">
        <v>6438</v>
      </c>
      <c r="H4390" s="204" t="s">
        <v>6439</v>
      </c>
      <c r="I4390" s="204" t="s">
        <v>6440</v>
      </c>
      <c r="J4390" s="204" t="s">
        <v>6321</v>
      </c>
      <c r="K4390" s="204" t="s">
        <v>6321</v>
      </c>
      <c r="L4390" s="204" t="s">
        <v>6321</v>
      </c>
      <c r="M4390" s="204" t="s">
        <v>6363</v>
      </c>
    </row>
    <row r="4391" spans="1:13" ht="67.5" x14ac:dyDescent="0.25">
      <c r="A4391" s="202" t="s">
        <v>8482</v>
      </c>
      <c r="B4391">
        <v>457</v>
      </c>
      <c r="C4391" s="203" t="s">
        <v>8479</v>
      </c>
      <c r="D4391" s="205" t="s">
        <v>8480</v>
      </c>
      <c r="E4391" s="202" t="s">
        <v>8481</v>
      </c>
      <c r="F4391" s="204" t="s">
        <v>8483</v>
      </c>
      <c r="G4391" s="204" t="s">
        <v>8484</v>
      </c>
      <c r="H4391" s="204" t="s">
        <v>8485</v>
      </c>
      <c r="I4391" s="204" t="s">
        <v>8486</v>
      </c>
      <c r="J4391" s="204" t="s">
        <v>6321</v>
      </c>
      <c r="K4391" s="204" t="s">
        <v>6321</v>
      </c>
      <c r="L4391" s="204" t="s">
        <v>6321</v>
      </c>
      <c r="M4391" s="204" t="s">
        <v>6363</v>
      </c>
    </row>
    <row r="4392" spans="1:13" ht="33.75" x14ac:dyDescent="0.25">
      <c r="A4392" s="206" t="s">
        <v>15970</v>
      </c>
      <c r="B4392">
        <v>2468</v>
      </c>
      <c r="C4392" s="207" t="s">
        <v>15967</v>
      </c>
      <c r="D4392" s="208" t="s">
        <v>15968</v>
      </c>
      <c r="E4392" s="206" t="s">
        <v>15969</v>
      </c>
      <c r="F4392" s="209" t="s">
        <v>6484</v>
      </c>
      <c r="G4392" s="209" t="s">
        <v>6485</v>
      </c>
      <c r="H4392" s="209" t="s">
        <v>6486</v>
      </c>
      <c r="I4392" s="209" t="s">
        <v>6485</v>
      </c>
      <c r="J4392" s="209" t="s">
        <v>6321</v>
      </c>
      <c r="K4392" s="209" t="s">
        <v>6321</v>
      </c>
      <c r="L4392" s="209" t="s">
        <v>6321</v>
      </c>
      <c r="M4392" s="209" t="s">
        <v>6363</v>
      </c>
    </row>
    <row r="4393" spans="1:13" ht="33.75" x14ac:dyDescent="0.25">
      <c r="A4393" s="202" t="s">
        <v>21020</v>
      </c>
      <c r="B4393">
        <v>3821</v>
      </c>
      <c r="C4393" s="203" t="s">
        <v>21017</v>
      </c>
      <c r="D4393" s="205" t="s">
        <v>21018</v>
      </c>
      <c r="E4393" s="202" t="s">
        <v>21019</v>
      </c>
      <c r="F4393" s="204" t="s">
        <v>8320</v>
      </c>
      <c r="G4393" s="204" t="s">
        <v>8321</v>
      </c>
      <c r="H4393" s="204" t="s">
        <v>6486</v>
      </c>
      <c r="I4393" s="204" t="s">
        <v>8321</v>
      </c>
      <c r="J4393" s="204" t="s">
        <v>6321</v>
      </c>
      <c r="K4393" s="204" t="s">
        <v>6321</v>
      </c>
      <c r="L4393" s="204" t="s">
        <v>6321</v>
      </c>
      <c r="M4393" s="204" t="s">
        <v>6363</v>
      </c>
    </row>
    <row r="4394" spans="1:13" ht="45" x14ac:dyDescent="0.25">
      <c r="A4394" s="202" t="s">
        <v>15974</v>
      </c>
      <c r="B4394">
        <v>2469</v>
      </c>
      <c r="C4394" s="203" t="s">
        <v>15971</v>
      </c>
      <c r="D4394" s="205" t="s">
        <v>15972</v>
      </c>
      <c r="E4394" s="202" t="s">
        <v>15973</v>
      </c>
      <c r="F4394" s="204" t="s">
        <v>7466</v>
      </c>
      <c r="G4394" s="204" t="s">
        <v>7467</v>
      </c>
      <c r="H4394" s="204" t="s">
        <v>7039</v>
      </c>
      <c r="I4394" s="204" t="s">
        <v>7467</v>
      </c>
      <c r="J4394" s="204" t="s">
        <v>6321</v>
      </c>
      <c r="K4394" s="204" t="s">
        <v>6321</v>
      </c>
      <c r="L4394" s="204" t="s">
        <v>6321</v>
      </c>
      <c r="M4394" s="204" t="s">
        <v>6363</v>
      </c>
    </row>
    <row r="4395" spans="1:13" ht="22.5" x14ac:dyDescent="0.25">
      <c r="A4395" s="206" t="s">
        <v>15978</v>
      </c>
      <c r="B4395">
        <v>2470</v>
      </c>
      <c r="C4395" s="207" t="s">
        <v>15975</v>
      </c>
      <c r="D4395" s="208" t="s">
        <v>15976</v>
      </c>
      <c r="E4395" s="206" t="s">
        <v>15977</v>
      </c>
      <c r="F4395" s="209" t="s">
        <v>11837</v>
      </c>
      <c r="G4395" s="209" t="s">
        <v>11838</v>
      </c>
      <c r="H4395" s="209" t="s">
        <v>11839</v>
      </c>
      <c r="I4395" s="209" t="s">
        <v>11838</v>
      </c>
      <c r="J4395" s="209" t="s">
        <v>6321</v>
      </c>
      <c r="K4395" s="209" t="s">
        <v>6321</v>
      </c>
      <c r="L4395" s="209" t="s">
        <v>6321</v>
      </c>
      <c r="M4395" s="209" t="s">
        <v>6363</v>
      </c>
    </row>
    <row r="4396" spans="1:13" ht="22.5" x14ac:dyDescent="0.25">
      <c r="A4396" s="227" t="s">
        <v>31334</v>
      </c>
      <c r="B4396">
        <v>1449</v>
      </c>
      <c r="C4396" s="207" t="s">
        <v>12128</v>
      </c>
      <c r="D4396" s="208" t="s">
        <v>12129</v>
      </c>
      <c r="E4396" s="206" t="s">
        <v>12130</v>
      </c>
      <c r="F4396" s="209" t="s">
        <v>8320</v>
      </c>
      <c r="G4396" s="209" t="s">
        <v>8321</v>
      </c>
      <c r="H4396" s="209" t="s">
        <v>6486</v>
      </c>
      <c r="I4396" s="209" t="s">
        <v>8321</v>
      </c>
      <c r="J4396" s="209" t="s">
        <v>6321</v>
      </c>
      <c r="K4396" s="209" t="s">
        <v>6321</v>
      </c>
      <c r="L4396" s="209" t="s">
        <v>6321</v>
      </c>
      <c r="M4396" s="209" t="s">
        <v>6363</v>
      </c>
    </row>
    <row r="4397" spans="1:13" ht="56.25" x14ac:dyDescent="0.25">
      <c r="A4397" s="202" t="s">
        <v>15982</v>
      </c>
      <c r="B4397">
        <v>2471</v>
      </c>
      <c r="C4397" s="203" t="s">
        <v>15979</v>
      </c>
      <c r="D4397" s="205" t="s">
        <v>15980</v>
      </c>
      <c r="E4397" s="202" t="s">
        <v>15981</v>
      </c>
      <c r="F4397" s="204" t="s">
        <v>7319</v>
      </c>
      <c r="G4397" s="204" t="s">
        <v>7320</v>
      </c>
      <c r="H4397" s="204" t="s">
        <v>6473</v>
      </c>
      <c r="I4397" s="204" t="s">
        <v>7320</v>
      </c>
      <c r="J4397" s="204" t="s">
        <v>6321</v>
      </c>
      <c r="K4397" s="204" t="s">
        <v>6321</v>
      </c>
      <c r="L4397" s="204" t="s">
        <v>6321</v>
      </c>
      <c r="M4397" s="204" t="s">
        <v>6363</v>
      </c>
    </row>
    <row r="4398" spans="1:13" ht="33.75" x14ac:dyDescent="0.25">
      <c r="A4398" s="206" t="s">
        <v>19985</v>
      </c>
      <c r="B4398">
        <v>3539</v>
      </c>
      <c r="C4398" s="207" t="s">
        <v>19982</v>
      </c>
      <c r="D4398" s="208" t="s">
        <v>19983</v>
      </c>
      <c r="E4398" s="206" t="s">
        <v>19984</v>
      </c>
      <c r="F4398" s="209" t="s">
        <v>6689</v>
      </c>
      <c r="G4398" s="209" t="s">
        <v>6690</v>
      </c>
      <c r="H4398" s="209" t="s">
        <v>6691</v>
      </c>
      <c r="I4398" s="209" t="s">
        <v>6692</v>
      </c>
      <c r="J4398" s="209" t="s">
        <v>6321</v>
      </c>
      <c r="K4398" s="209" t="s">
        <v>6321</v>
      </c>
      <c r="L4398" s="209" t="s">
        <v>6321</v>
      </c>
      <c r="M4398" s="209" t="s">
        <v>6363</v>
      </c>
    </row>
    <row r="4399" spans="1:13" ht="45" x14ac:dyDescent="0.25">
      <c r="A4399" s="206" t="s">
        <v>11121</v>
      </c>
      <c r="B4399">
        <v>1200</v>
      </c>
      <c r="C4399" s="207" t="s">
        <v>11118</v>
      </c>
      <c r="D4399" s="208" t="s">
        <v>11119</v>
      </c>
      <c r="E4399" s="206" t="s">
        <v>11120</v>
      </c>
      <c r="F4399" s="209" t="s">
        <v>8446</v>
      </c>
      <c r="G4399" s="209" t="s">
        <v>8447</v>
      </c>
      <c r="H4399" s="209" t="s">
        <v>6473</v>
      </c>
      <c r="I4399" s="209" t="s">
        <v>8447</v>
      </c>
      <c r="J4399" s="209" t="s">
        <v>6321</v>
      </c>
      <c r="K4399" s="209" t="s">
        <v>6321</v>
      </c>
      <c r="L4399" s="209" t="s">
        <v>6321</v>
      </c>
      <c r="M4399" s="209" t="s">
        <v>6363</v>
      </c>
    </row>
    <row r="4400" spans="1:13" ht="56.25" x14ac:dyDescent="0.25">
      <c r="A4400" s="202" t="s">
        <v>16073</v>
      </c>
      <c r="B4400">
        <v>2497</v>
      </c>
      <c r="C4400" s="203" t="s">
        <v>16070</v>
      </c>
      <c r="D4400" s="205" t="s">
        <v>16071</v>
      </c>
      <c r="E4400" s="202" t="s">
        <v>16072</v>
      </c>
      <c r="F4400" s="204" t="s">
        <v>6625</v>
      </c>
      <c r="G4400" s="204" t="s">
        <v>6626</v>
      </c>
      <c r="H4400" s="204" t="s">
        <v>6439</v>
      </c>
      <c r="I4400" s="204" t="s">
        <v>6627</v>
      </c>
      <c r="J4400" s="204" t="s">
        <v>6321</v>
      </c>
      <c r="K4400" s="204" t="s">
        <v>6321</v>
      </c>
      <c r="L4400" s="204" t="s">
        <v>6321</v>
      </c>
      <c r="M4400" s="204" t="s">
        <v>6363</v>
      </c>
    </row>
    <row r="4401" spans="1:13" ht="101.25" x14ac:dyDescent="0.25">
      <c r="A4401" s="202"/>
      <c r="B4401">
        <v>3526</v>
      </c>
      <c r="C4401" s="203" t="s">
        <v>19931</v>
      </c>
      <c r="D4401" s="205" t="s">
        <v>19932</v>
      </c>
      <c r="E4401" s="202" t="s">
        <v>19933</v>
      </c>
      <c r="F4401" s="204" t="s">
        <v>6484</v>
      </c>
      <c r="G4401" s="204" t="s">
        <v>6485</v>
      </c>
      <c r="H4401" s="204" t="s">
        <v>6486</v>
      </c>
      <c r="I4401" s="204" t="s">
        <v>6485</v>
      </c>
      <c r="J4401" s="204" t="s">
        <v>6321</v>
      </c>
      <c r="K4401" s="204" t="s">
        <v>6321</v>
      </c>
      <c r="L4401" s="204" t="s">
        <v>6321</v>
      </c>
      <c r="M4401" s="204" t="s">
        <v>6363</v>
      </c>
    </row>
    <row r="4402" spans="1:13" ht="78.75" x14ac:dyDescent="0.25">
      <c r="A4402" s="206" t="s">
        <v>21024</v>
      </c>
      <c r="B4402">
        <v>3822</v>
      </c>
      <c r="C4402" s="207" t="s">
        <v>21021</v>
      </c>
      <c r="D4402" s="208" t="s">
        <v>21022</v>
      </c>
      <c r="E4402" s="206" t="s">
        <v>21023</v>
      </c>
      <c r="F4402" s="209" t="s">
        <v>8465</v>
      </c>
      <c r="G4402" s="209" t="s">
        <v>8466</v>
      </c>
      <c r="H4402" s="209" t="s">
        <v>6473</v>
      </c>
      <c r="I4402" s="209" t="s">
        <v>8466</v>
      </c>
      <c r="J4402" s="209" t="s">
        <v>6321</v>
      </c>
      <c r="K4402" s="209" t="s">
        <v>6321</v>
      </c>
      <c r="L4402" s="209" t="s">
        <v>6321</v>
      </c>
      <c r="M4402" s="209" t="s">
        <v>6363</v>
      </c>
    </row>
    <row r="4403" spans="1:13" ht="409.5" x14ac:dyDescent="0.25">
      <c r="A4403" s="202"/>
      <c r="B4403">
        <v>2888</v>
      </c>
      <c r="C4403" s="203" t="s">
        <v>17459</v>
      </c>
      <c r="D4403" s="205" t="s">
        <v>17460</v>
      </c>
      <c r="E4403" s="202" t="s">
        <v>17461</v>
      </c>
      <c r="F4403" s="204" t="s">
        <v>8720</v>
      </c>
      <c r="G4403" s="204" t="s">
        <v>8721</v>
      </c>
      <c r="H4403" s="204" t="s">
        <v>6886</v>
      </c>
      <c r="I4403" s="204" t="s">
        <v>8721</v>
      </c>
      <c r="J4403" s="204" t="s">
        <v>6321</v>
      </c>
      <c r="K4403" s="204" t="s">
        <v>6321</v>
      </c>
      <c r="L4403" s="204" t="s">
        <v>6321</v>
      </c>
      <c r="M4403" s="204" t="s">
        <v>6363</v>
      </c>
    </row>
    <row r="4404" spans="1:13" ht="67.5" x14ac:dyDescent="0.25">
      <c r="A4404" s="227" t="s">
        <v>31335</v>
      </c>
      <c r="B4404">
        <v>2889</v>
      </c>
      <c r="C4404" s="207" t="s">
        <v>17462</v>
      </c>
      <c r="D4404" s="208" t="s">
        <v>17463</v>
      </c>
      <c r="E4404" s="206" t="s">
        <v>17464</v>
      </c>
      <c r="F4404" s="209" t="s">
        <v>17465</v>
      </c>
      <c r="G4404" s="209" t="s">
        <v>17466</v>
      </c>
      <c r="H4404" s="209" t="s">
        <v>9215</v>
      </c>
      <c r="I4404" s="209" t="s">
        <v>17467</v>
      </c>
      <c r="J4404" s="209" t="s">
        <v>6321</v>
      </c>
      <c r="K4404" s="209" t="s">
        <v>6321</v>
      </c>
      <c r="L4404" s="209" t="s">
        <v>6321</v>
      </c>
      <c r="M4404" s="209" t="s">
        <v>6363</v>
      </c>
    </row>
    <row r="4405" spans="1:13" ht="225" x14ac:dyDescent="0.25">
      <c r="A4405" s="202" t="s">
        <v>17471</v>
      </c>
      <c r="B4405">
        <v>2890</v>
      </c>
      <c r="C4405" s="203" t="s">
        <v>17468</v>
      </c>
      <c r="D4405" s="205" t="s">
        <v>17469</v>
      </c>
      <c r="E4405" s="202" t="s">
        <v>17470</v>
      </c>
      <c r="F4405" s="204" t="s">
        <v>8434</v>
      </c>
      <c r="G4405" s="204" t="s">
        <v>8435</v>
      </c>
      <c r="H4405" s="204" t="s">
        <v>6480</v>
      </c>
      <c r="I4405" s="204" t="s">
        <v>8435</v>
      </c>
      <c r="J4405" s="204" t="s">
        <v>6321</v>
      </c>
      <c r="K4405" s="204" t="s">
        <v>6321</v>
      </c>
      <c r="L4405" s="204" t="s">
        <v>6321</v>
      </c>
      <c r="M4405" s="204" t="s">
        <v>6363</v>
      </c>
    </row>
    <row r="4406" spans="1:13" ht="56.25" x14ac:dyDescent="0.25">
      <c r="A4406" s="206"/>
      <c r="B4406">
        <v>2492</v>
      </c>
      <c r="C4406" s="207" t="s">
        <v>16054</v>
      </c>
      <c r="D4406" s="208" t="s">
        <v>16055</v>
      </c>
      <c r="E4406" s="206" t="s">
        <v>16056</v>
      </c>
      <c r="F4406" s="209" t="s">
        <v>6673</v>
      </c>
      <c r="G4406" s="209" t="s">
        <v>6674</v>
      </c>
      <c r="H4406" s="209" t="s">
        <v>6473</v>
      </c>
      <c r="I4406" s="209" t="s">
        <v>6674</v>
      </c>
      <c r="J4406" s="209" t="s">
        <v>6321</v>
      </c>
      <c r="K4406" s="209" t="s">
        <v>6321</v>
      </c>
      <c r="L4406" s="209" t="s">
        <v>6321</v>
      </c>
      <c r="M4406" s="209" t="s">
        <v>6363</v>
      </c>
    </row>
    <row r="4407" spans="1:13" ht="123.75" x14ac:dyDescent="0.25">
      <c r="A4407" s="202" t="s">
        <v>13272</v>
      </c>
      <c r="B4407">
        <v>1746</v>
      </c>
      <c r="C4407" s="203" t="s">
        <v>13269</v>
      </c>
      <c r="D4407" s="205" t="s">
        <v>13270</v>
      </c>
      <c r="E4407" s="202" t="s">
        <v>13271</v>
      </c>
      <c r="F4407" s="204" t="s">
        <v>10453</v>
      </c>
      <c r="G4407" s="204" t="s">
        <v>10454</v>
      </c>
      <c r="H4407" s="204" t="s">
        <v>6473</v>
      </c>
      <c r="I4407" s="204" t="s">
        <v>10454</v>
      </c>
      <c r="J4407" s="204" t="s">
        <v>6321</v>
      </c>
      <c r="K4407" s="204" t="s">
        <v>6321</v>
      </c>
      <c r="L4407" s="204" t="s">
        <v>6321</v>
      </c>
      <c r="M4407" s="204" t="s">
        <v>6363</v>
      </c>
    </row>
    <row r="4408" spans="1:13" ht="45" x14ac:dyDescent="0.25">
      <c r="A4408" s="202" t="s">
        <v>18579</v>
      </c>
      <c r="B4408">
        <v>3193</v>
      </c>
      <c r="C4408" s="203" t="s">
        <v>18576</v>
      </c>
      <c r="D4408" s="205" t="s">
        <v>18577</v>
      </c>
      <c r="E4408" s="202" t="s">
        <v>18578</v>
      </c>
      <c r="F4408" s="204" t="s">
        <v>8320</v>
      </c>
      <c r="G4408" s="204" t="s">
        <v>8321</v>
      </c>
      <c r="H4408" s="204" t="s">
        <v>6486</v>
      </c>
      <c r="I4408" s="204" t="s">
        <v>8321</v>
      </c>
      <c r="J4408" s="204" t="s">
        <v>6321</v>
      </c>
      <c r="K4408" s="204" t="s">
        <v>6321</v>
      </c>
      <c r="L4408" s="204" t="s">
        <v>6321</v>
      </c>
      <c r="M4408" s="204" t="s">
        <v>6363</v>
      </c>
    </row>
    <row r="4409" spans="1:13" ht="67.5" x14ac:dyDescent="0.25">
      <c r="A4409" s="202"/>
      <c r="B4409">
        <v>1450</v>
      </c>
      <c r="C4409" s="203" t="s">
        <v>12131</v>
      </c>
      <c r="D4409" s="205" t="s">
        <v>12132</v>
      </c>
      <c r="E4409" s="202" t="s">
        <v>12133</v>
      </c>
      <c r="F4409" s="204" t="s">
        <v>6484</v>
      </c>
      <c r="G4409" s="204" t="s">
        <v>6485</v>
      </c>
      <c r="H4409" s="204" t="s">
        <v>6486</v>
      </c>
      <c r="I4409" s="204" t="s">
        <v>6485</v>
      </c>
      <c r="J4409" s="204" t="s">
        <v>6321</v>
      </c>
      <c r="K4409" s="204" t="s">
        <v>6321</v>
      </c>
      <c r="L4409" s="204" t="s">
        <v>6321</v>
      </c>
      <c r="M4409" s="204" t="s">
        <v>6363</v>
      </c>
    </row>
    <row r="4410" spans="1:13" ht="303.75" x14ac:dyDescent="0.25">
      <c r="A4410" s="206"/>
      <c r="B4410">
        <v>1451</v>
      </c>
      <c r="C4410" s="207" t="s">
        <v>12134</v>
      </c>
      <c r="D4410" s="208" t="s">
        <v>12135</v>
      </c>
      <c r="E4410" s="206" t="s">
        <v>12136</v>
      </c>
      <c r="F4410" s="209" t="s">
        <v>7010</v>
      </c>
      <c r="G4410" s="209" t="s">
        <v>7011</v>
      </c>
      <c r="H4410" s="209" t="s">
        <v>7012</v>
      </c>
      <c r="I4410" s="209" t="s">
        <v>7011</v>
      </c>
      <c r="J4410" s="209" t="s">
        <v>6321</v>
      </c>
      <c r="K4410" s="209" t="s">
        <v>6321</v>
      </c>
      <c r="L4410" s="209" t="s">
        <v>6321</v>
      </c>
      <c r="M4410" s="209" t="s">
        <v>6363</v>
      </c>
    </row>
    <row r="4411" spans="1:13" ht="45" x14ac:dyDescent="0.25">
      <c r="A4411" s="206" t="s">
        <v>8490</v>
      </c>
      <c r="B4411">
        <v>458</v>
      </c>
      <c r="C4411" s="207" t="s">
        <v>8487</v>
      </c>
      <c r="D4411" s="208" t="s">
        <v>8488</v>
      </c>
      <c r="E4411" s="206" t="s">
        <v>8489</v>
      </c>
      <c r="F4411" s="209" t="s">
        <v>6824</v>
      </c>
      <c r="G4411" s="209" t="s">
        <v>6825</v>
      </c>
      <c r="H4411" s="209" t="s">
        <v>6473</v>
      </c>
      <c r="I4411" s="209" t="s">
        <v>6825</v>
      </c>
      <c r="J4411" s="209" t="s">
        <v>6321</v>
      </c>
      <c r="K4411" s="209" t="s">
        <v>6321</v>
      </c>
      <c r="L4411" s="209" t="s">
        <v>6321</v>
      </c>
      <c r="M4411" s="209" t="s">
        <v>6363</v>
      </c>
    </row>
    <row r="4412" spans="1:13" ht="56.25" x14ac:dyDescent="0.25">
      <c r="A4412" s="202"/>
      <c r="B4412">
        <v>1452</v>
      </c>
      <c r="C4412" s="203" t="s">
        <v>12137</v>
      </c>
      <c r="D4412" s="205" t="s">
        <v>12138</v>
      </c>
      <c r="E4412" s="202" t="s">
        <v>12139</v>
      </c>
      <c r="F4412" s="204" t="s">
        <v>7461</v>
      </c>
      <c r="G4412" s="204" t="s">
        <v>7462</v>
      </c>
      <c r="H4412" s="204" t="s">
        <v>6439</v>
      </c>
      <c r="I4412" s="204" t="s">
        <v>7462</v>
      </c>
      <c r="J4412" s="204" t="s">
        <v>6321</v>
      </c>
      <c r="K4412" s="204" t="s">
        <v>6321</v>
      </c>
      <c r="L4412" s="204" t="s">
        <v>6321</v>
      </c>
      <c r="M4412" s="204" t="s">
        <v>6363</v>
      </c>
    </row>
    <row r="4413" spans="1:13" ht="56.25" x14ac:dyDescent="0.25">
      <c r="A4413" s="202" t="s">
        <v>12108</v>
      </c>
      <c r="B4413">
        <v>1444</v>
      </c>
      <c r="C4413" s="203" t="s">
        <v>12105</v>
      </c>
      <c r="D4413" s="205" t="s">
        <v>12106</v>
      </c>
      <c r="E4413" s="202" t="s">
        <v>12107</v>
      </c>
      <c r="F4413" s="204" t="s">
        <v>8320</v>
      </c>
      <c r="G4413" s="204" t="s">
        <v>8321</v>
      </c>
      <c r="H4413" s="204" t="s">
        <v>6486</v>
      </c>
      <c r="I4413" s="204" t="s">
        <v>8321</v>
      </c>
      <c r="J4413" s="204" t="s">
        <v>6321</v>
      </c>
      <c r="K4413" s="204" t="s">
        <v>6321</v>
      </c>
      <c r="L4413" s="204" t="s">
        <v>6321</v>
      </c>
      <c r="M4413" s="204" t="s">
        <v>6363</v>
      </c>
    </row>
    <row r="4414" spans="1:13" ht="56.25" x14ac:dyDescent="0.25">
      <c r="A4414" s="206" t="s">
        <v>13276</v>
      </c>
      <c r="B4414">
        <v>1747</v>
      </c>
      <c r="C4414" s="207" t="s">
        <v>13273</v>
      </c>
      <c r="D4414" s="208" t="s">
        <v>13274</v>
      </c>
      <c r="E4414" s="206" t="s">
        <v>13275</v>
      </c>
      <c r="F4414" s="209" t="s">
        <v>6484</v>
      </c>
      <c r="G4414" s="209" t="s">
        <v>6485</v>
      </c>
      <c r="H4414" s="209" t="s">
        <v>6486</v>
      </c>
      <c r="I4414" s="209" t="s">
        <v>6485</v>
      </c>
      <c r="J4414" s="209" t="s">
        <v>6321</v>
      </c>
      <c r="K4414" s="209" t="s">
        <v>6321</v>
      </c>
      <c r="L4414" s="209" t="s">
        <v>6321</v>
      </c>
      <c r="M4414" s="209" t="s">
        <v>6363</v>
      </c>
    </row>
    <row r="4415" spans="1:13" ht="67.5" x14ac:dyDescent="0.25">
      <c r="A4415" s="202" t="s">
        <v>21028</v>
      </c>
      <c r="B4415">
        <v>3823</v>
      </c>
      <c r="C4415" s="203" t="s">
        <v>21025</v>
      </c>
      <c r="D4415" s="205" t="s">
        <v>21026</v>
      </c>
      <c r="E4415" s="202" t="s">
        <v>21027</v>
      </c>
      <c r="F4415" s="204" t="s">
        <v>6484</v>
      </c>
      <c r="G4415" s="204" t="s">
        <v>6485</v>
      </c>
      <c r="H4415" s="204" t="s">
        <v>6486</v>
      </c>
      <c r="I4415" s="204" t="s">
        <v>6485</v>
      </c>
      <c r="J4415" s="204" t="s">
        <v>6321</v>
      </c>
      <c r="K4415" s="204" t="s">
        <v>6321</v>
      </c>
      <c r="L4415" s="204" t="s">
        <v>6321</v>
      </c>
      <c r="M4415" s="204" t="s">
        <v>6363</v>
      </c>
    </row>
    <row r="4416" spans="1:13" ht="101.25" x14ac:dyDescent="0.25">
      <c r="A4416" s="202" t="s">
        <v>13280</v>
      </c>
      <c r="B4416">
        <v>1748</v>
      </c>
      <c r="C4416" s="203" t="s">
        <v>13277</v>
      </c>
      <c r="D4416" s="205" t="s">
        <v>13278</v>
      </c>
      <c r="E4416" s="202" t="s">
        <v>13279</v>
      </c>
      <c r="F4416" s="204" t="s">
        <v>13281</v>
      </c>
      <c r="G4416" s="204" t="s">
        <v>13282</v>
      </c>
      <c r="H4416" s="204" t="s">
        <v>13283</v>
      </c>
      <c r="I4416" s="204" t="s">
        <v>13284</v>
      </c>
      <c r="J4416" s="204" t="s">
        <v>6321</v>
      </c>
      <c r="K4416" s="204" t="s">
        <v>6524</v>
      </c>
      <c r="L4416" s="204" t="s">
        <v>6321</v>
      </c>
      <c r="M4416" s="204" t="s">
        <v>6429</v>
      </c>
    </row>
    <row r="4417" spans="1:13" ht="45" x14ac:dyDescent="0.25">
      <c r="A4417" s="206" t="s">
        <v>13288</v>
      </c>
      <c r="B4417">
        <v>1749</v>
      </c>
      <c r="C4417" s="207" t="s">
        <v>13285</v>
      </c>
      <c r="D4417" s="208" t="s">
        <v>13286</v>
      </c>
      <c r="E4417" s="206" t="s">
        <v>13287</v>
      </c>
      <c r="F4417" s="209" t="s">
        <v>6484</v>
      </c>
      <c r="G4417" s="209" t="s">
        <v>6485</v>
      </c>
      <c r="H4417" s="209" t="s">
        <v>6486</v>
      </c>
      <c r="I4417" s="209" t="s">
        <v>6485</v>
      </c>
      <c r="J4417" s="209" t="s">
        <v>6321</v>
      </c>
      <c r="K4417" s="209" t="s">
        <v>6321</v>
      </c>
      <c r="L4417" s="209" t="s">
        <v>6321</v>
      </c>
      <c r="M4417" s="209" t="s">
        <v>6363</v>
      </c>
    </row>
    <row r="4418" spans="1:13" ht="56.25" x14ac:dyDescent="0.25">
      <c r="A4418" s="202" t="s">
        <v>13292</v>
      </c>
      <c r="B4418">
        <v>1750</v>
      </c>
      <c r="C4418" s="203" t="s">
        <v>13289</v>
      </c>
      <c r="D4418" s="205" t="s">
        <v>13290</v>
      </c>
      <c r="E4418" s="202" t="s">
        <v>13291</v>
      </c>
      <c r="F4418" s="204" t="s">
        <v>9916</v>
      </c>
      <c r="G4418" s="204" t="s">
        <v>9917</v>
      </c>
      <c r="H4418" s="204" t="s">
        <v>6746</v>
      </c>
      <c r="I4418" s="204" t="s">
        <v>9918</v>
      </c>
      <c r="J4418" s="204" t="s">
        <v>6321</v>
      </c>
      <c r="K4418" s="204" t="s">
        <v>6321</v>
      </c>
      <c r="L4418" s="204" t="s">
        <v>6321</v>
      </c>
      <c r="M4418" s="204" t="s">
        <v>6363</v>
      </c>
    </row>
    <row r="4419" spans="1:13" ht="123.75" x14ac:dyDescent="0.25">
      <c r="A4419" s="202"/>
      <c r="B4419">
        <v>2493</v>
      </c>
      <c r="C4419" s="203" t="s">
        <v>16057</v>
      </c>
      <c r="D4419" s="205" t="s">
        <v>16058</v>
      </c>
      <c r="E4419" s="202" t="s">
        <v>16059</v>
      </c>
      <c r="F4419" s="204" t="s">
        <v>8320</v>
      </c>
      <c r="G4419" s="204" t="s">
        <v>8321</v>
      </c>
      <c r="H4419" s="204" t="s">
        <v>6486</v>
      </c>
      <c r="I4419" s="204" t="s">
        <v>8321</v>
      </c>
      <c r="J4419" s="204" t="s">
        <v>6321</v>
      </c>
      <c r="K4419" s="204" t="s">
        <v>6321</v>
      </c>
      <c r="L4419" s="204" t="s">
        <v>6321</v>
      </c>
      <c r="M4419" s="204" t="s">
        <v>6363</v>
      </c>
    </row>
    <row r="4420" spans="1:13" ht="33.75" x14ac:dyDescent="0.25">
      <c r="A4420" s="206" t="s">
        <v>15986</v>
      </c>
      <c r="B4420">
        <v>2472</v>
      </c>
      <c r="C4420" s="207" t="s">
        <v>15983</v>
      </c>
      <c r="D4420" s="208" t="s">
        <v>15984</v>
      </c>
      <c r="E4420" s="206" t="s">
        <v>15985</v>
      </c>
      <c r="F4420" s="209" t="s">
        <v>11855</v>
      </c>
      <c r="G4420" s="209" t="s">
        <v>11856</v>
      </c>
      <c r="H4420" s="209" t="s">
        <v>6998</v>
      </c>
      <c r="I4420" s="209" t="s">
        <v>11856</v>
      </c>
      <c r="J4420" s="209" t="s">
        <v>6321</v>
      </c>
      <c r="K4420" s="209" t="s">
        <v>6321</v>
      </c>
      <c r="L4420" s="209" t="s">
        <v>6321</v>
      </c>
      <c r="M4420" s="209" t="s">
        <v>6363</v>
      </c>
    </row>
    <row r="4421" spans="1:13" ht="123.75" x14ac:dyDescent="0.25">
      <c r="A4421" s="206"/>
      <c r="B4421">
        <v>1560</v>
      </c>
      <c r="C4421" s="207" t="s">
        <v>12504</v>
      </c>
      <c r="D4421" s="208" t="s">
        <v>12505</v>
      </c>
      <c r="E4421" s="206" t="s">
        <v>12506</v>
      </c>
      <c r="F4421" s="209" t="s">
        <v>12507</v>
      </c>
      <c r="G4421" s="209" t="s">
        <v>12508</v>
      </c>
      <c r="H4421" s="209" t="s">
        <v>6981</v>
      </c>
      <c r="I4421" s="209" t="s">
        <v>12509</v>
      </c>
      <c r="J4421" s="209" t="s">
        <v>6321</v>
      </c>
      <c r="K4421" s="209" t="s">
        <v>6321</v>
      </c>
      <c r="L4421" s="209" t="s">
        <v>6321</v>
      </c>
      <c r="M4421" s="209" t="s">
        <v>6363</v>
      </c>
    </row>
    <row r="4422" spans="1:13" ht="213.75" x14ac:dyDescent="0.25">
      <c r="A4422" s="206" t="s">
        <v>12112</v>
      </c>
      <c r="B4422">
        <v>1445</v>
      </c>
      <c r="C4422" s="207" t="s">
        <v>12109</v>
      </c>
      <c r="D4422" s="208" t="s">
        <v>12110</v>
      </c>
      <c r="E4422" s="206" t="s">
        <v>12111</v>
      </c>
      <c r="F4422" s="209" t="s">
        <v>12113</v>
      </c>
      <c r="G4422" s="209" t="s">
        <v>12114</v>
      </c>
      <c r="H4422" s="209" t="s">
        <v>12115</v>
      </c>
      <c r="I4422" s="209" t="s">
        <v>12116</v>
      </c>
      <c r="J4422" s="209" t="s">
        <v>6321</v>
      </c>
      <c r="K4422" s="209" t="s">
        <v>6321</v>
      </c>
      <c r="L4422" s="209" t="s">
        <v>6321</v>
      </c>
      <c r="M4422" s="209" t="s">
        <v>6363</v>
      </c>
    </row>
    <row r="4423" spans="1:13" ht="409.5" x14ac:dyDescent="0.25">
      <c r="A4423" s="227" t="s">
        <v>31336</v>
      </c>
      <c r="B4423">
        <v>2891</v>
      </c>
      <c r="C4423" s="207" t="s">
        <v>17472</v>
      </c>
      <c r="D4423" s="208" t="s">
        <v>17473</v>
      </c>
      <c r="E4423" s="206" t="s">
        <v>17474</v>
      </c>
      <c r="F4423" s="209" t="s">
        <v>8434</v>
      </c>
      <c r="G4423" s="209" t="s">
        <v>8435</v>
      </c>
      <c r="H4423" s="209" t="s">
        <v>6480</v>
      </c>
      <c r="I4423" s="209" t="s">
        <v>8435</v>
      </c>
      <c r="J4423" s="209" t="s">
        <v>6321</v>
      </c>
      <c r="K4423" s="209" t="s">
        <v>6321</v>
      </c>
      <c r="L4423" s="209" t="s">
        <v>6321</v>
      </c>
      <c r="M4423" s="209" t="s">
        <v>6363</v>
      </c>
    </row>
    <row r="4424" spans="1:13" ht="67.5" x14ac:dyDescent="0.25">
      <c r="A4424" s="206" t="s">
        <v>18583</v>
      </c>
      <c r="B4424">
        <v>3194</v>
      </c>
      <c r="C4424" s="207" t="s">
        <v>18580</v>
      </c>
      <c r="D4424" s="208" t="s">
        <v>18581</v>
      </c>
      <c r="E4424" s="206" t="s">
        <v>18582</v>
      </c>
      <c r="F4424" s="209" t="s">
        <v>18584</v>
      </c>
      <c r="G4424" s="209" t="s">
        <v>18585</v>
      </c>
      <c r="H4424" s="209" t="s">
        <v>6522</v>
      </c>
      <c r="I4424" s="209" t="s">
        <v>18586</v>
      </c>
      <c r="J4424" s="209" t="s">
        <v>6321</v>
      </c>
      <c r="K4424" s="209" t="s">
        <v>6321</v>
      </c>
      <c r="L4424" s="209" t="s">
        <v>6321</v>
      </c>
      <c r="M4424" s="209" t="s">
        <v>6363</v>
      </c>
    </row>
    <row r="4425" spans="1:13" ht="56.25" x14ac:dyDescent="0.25">
      <c r="A4425" s="220" t="s">
        <v>31337</v>
      </c>
      <c r="B4425">
        <v>3201</v>
      </c>
      <c r="C4425" s="203" t="s">
        <v>18607</v>
      </c>
      <c r="D4425" s="205" t="s">
        <v>18608</v>
      </c>
      <c r="E4425" s="202" t="s">
        <v>18609</v>
      </c>
      <c r="F4425" s="204" t="s">
        <v>6478</v>
      </c>
      <c r="G4425" s="204" t="s">
        <v>6479</v>
      </c>
      <c r="H4425" s="204" t="s">
        <v>6480</v>
      </c>
      <c r="I4425" s="204" t="s">
        <v>6479</v>
      </c>
      <c r="J4425" s="204" t="s">
        <v>6321</v>
      </c>
      <c r="K4425" s="204" t="s">
        <v>6321</v>
      </c>
      <c r="L4425" s="204" t="s">
        <v>6321</v>
      </c>
      <c r="M4425" s="204" t="s">
        <v>6363</v>
      </c>
    </row>
    <row r="4426" spans="1:13" ht="56.25" x14ac:dyDescent="0.25">
      <c r="A4426" s="206"/>
      <c r="B4426">
        <v>141</v>
      </c>
      <c r="C4426" s="207" t="s">
        <v>7021</v>
      </c>
      <c r="D4426" s="208" t="s">
        <v>7022</v>
      </c>
      <c r="E4426" s="206" t="s">
        <v>7023</v>
      </c>
      <c r="F4426" s="209" t="s">
        <v>7024</v>
      </c>
      <c r="G4426" s="209" t="s">
        <v>7025</v>
      </c>
      <c r="H4426" s="209" t="s">
        <v>7026</v>
      </c>
      <c r="I4426" s="209" t="s">
        <v>7027</v>
      </c>
      <c r="J4426" s="209" t="s">
        <v>6321</v>
      </c>
      <c r="K4426" s="209" t="s">
        <v>6566</v>
      </c>
      <c r="L4426" s="209" t="s">
        <v>6321</v>
      </c>
      <c r="M4426" s="209" t="s">
        <v>6363</v>
      </c>
    </row>
    <row r="4427" spans="1:13" ht="33.75" x14ac:dyDescent="0.25">
      <c r="A4427" s="202" t="s">
        <v>15990</v>
      </c>
      <c r="B4427">
        <v>2473</v>
      </c>
      <c r="C4427" s="203" t="s">
        <v>15987</v>
      </c>
      <c r="D4427" s="205" t="s">
        <v>15988</v>
      </c>
      <c r="E4427" s="202" t="s">
        <v>15989</v>
      </c>
      <c r="F4427" s="204" t="s">
        <v>8720</v>
      </c>
      <c r="G4427" s="204" t="s">
        <v>8721</v>
      </c>
      <c r="H4427" s="204" t="s">
        <v>6886</v>
      </c>
      <c r="I4427" s="204" t="s">
        <v>8721</v>
      </c>
      <c r="J4427" s="204" t="s">
        <v>6321</v>
      </c>
      <c r="K4427" s="204" t="s">
        <v>6321</v>
      </c>
      <c r="L4427" s="204" t="s">
        <v>6321</v>
      </c>
      <c r="M4427" s="204" t="s">
        <v>6363</v>
      </c>
    </row>
    <row r="4428" spans="1:13" ht="22.5" x14ac:dyDescent="0.25">
      <c r="A4428" s="206" t="s">
        <v>21032</v>
      </c>
      <c r="B4428">
        <v>3824</v>
      </c>
      <c r="C4428" s="207" t="s">
        <v>21029</v>
      </c>
      <c r="D4428" s="208" t="s">
        <v>21030</v>
      </c>
      <c r="E4428" s="206" t="s">
        <v>21031</v>
      </c>
      <c r="F4428" s="209" t="s">
        <v>6484</v>
      </c>
      <c r="G4428" s="209" t="s">
        <v>6485</v>
      </c>
      <c r="H4428" s="209" t="s">
        <v>6486</v>
      </c>
      <c r="I4428" s="209" t="s">
        <v>6485</v>
      </c>
      <c r="J4428" s="209" t="s">
        <v>6321</v>
      </c>
      <c r="K4428" s="209" t="s">
        <v>6321</v>
      </c>
      <c r="L4428" s="209" t="s">
        <v>6321</v>
      </c>
      <c r="M4428" s="209" t="s">
        <v>6363</v>
      </c>
    </row>
    <row r="4429" spans="1:13" ht="45" x14ac:dyDescent="0.25">
      <c r="A4429" s="202" t="s">
        <v>7611</v>
      </c>
      <c r="B4429">
        <v>257</v>
      </c>
      <c r="C4429" s="203" t="s">
        <v>7608</v>
      </c>
      <c r="D4429" s="205" t="s">
        <v>7609</v>
      </c>
      <c r="E4429" s="202" t="s">
        <v>7610</v>
      </c>
      <c r="F4429" s="204" t="s">
        <v>7612</v>
      </c>
      <c r="G4429" s="204" t="s">
        <v>7613</v>
      </c>
      <c r="H4429" s="204" t="s">
        <v>6473</v>
      </c>
      <c r="I4429" s="204" t="s">
        <v>7613</v>
      </c>
      <c r="J4429" s="204" t="s">
        <v>6321</v>
      </c>
      <c r="K4429" s="204" t="s">
        <v>6321</v>
      </c>
      <c r="L4429" s="204" t="s">
        <v>6321</v>
      </c>
      <c r="M4429" s="204" t="s">
        <v>6363</v>
      </c>
    </row>
    <row r="4430" spans="1:13" ht="56.25" x14ac:dyDescent="0.25">
      <c r="A4430" s="206" t="s">
        <v>15994</v>
      </c>
      <c r="B4430">
        <v>2474</v>
      </c>
      <c r="C4430" s="207" t="s">
        <v>15991</v>
      </c>
      <c r="D4430" s="208" t="s">
        <v>15992</v>
      </c>
      <c r="E4430" s="206" t="s">
        <v>15993</v>
      </c>
      <c r="F4430" s="209" t="s">
        <v>8465</v>
      </c>
      <c r="G4430" s="209" t="s">
        <v>8466</v>
      </c>
      <c r="H4430" s="209" t="s">
        <v>6473</v>
      </c>
      <c r="I4430" s="209" t="s">
        <v>8466</v>
      </c>
      <c r="J4430" s="209" t="s">
        <v>6321</v>
      </c>
      <c r="K4430" s="209" t="s">
        <v>6321</v>
      </c>
      <c r="L4430" s="209" t="s">
        <v>6321</v>
      </c>
      <c r="M4430" s="209" t="s">
        <v>6363</v>
      </c>
    </row>
    <row r="4431" spans="1:13" ht="67.5" x14ac:dyDescent="0.25">
      <c r="A4431" s="202" t="s">
        <v>21036</v>
      </c>
      <c r="B4431">
        <v>3825</v>
      </c>
      <c r="C4431" s="203" t="s">
        <v>21033</v>
      </c>
      <c r="D4431" s="205" t="s">
        <v>21034</v>
      </c>
      <c r="E4431" s="202" t="s">
        <v>21035</v>
      </c>
      <c r="F4431" s="204" t="s">
        <v>21037</v>
      </c>
      <c r="G4431" s="204" t="s">
        <v>21038</v>
      </c>
      <c r="H4431" s="204" t="s">
        <v>6439</v>
      </c>
      <c r="I4431" s="204" t="s">
        <v>21039</v>
      </c>
      <c r="J4431" s="204" t="s">
        <v>6321</v>
      </c>
      <c r="K4431" s="204" t="s">
        <v>6321</v>
      </c>
      <c r="L4431" s="204" t="s">
        <v>6321</v>
      </c>
      <c r="M4431" s="204" t="s">
        <v>6363</v>
      </c>
    </row>
    <row r="4432" spans="1:13" ht="45" x14ac:dyDescent="0.25">
      <c r="A4432" s="206"/>
      <c r="B4432">
        <v>2496</v>
      </c>
      <c r="C4432" s="207" t="s">
        <v>16067</v>
      </c>
      <c r="D4432" s="208" t="s">
        <v>16068</v>
      </c>
      <c r="E4432" s="206" t="s">
        <v>16069</v>
      </c>
      <c r="F4432" s="209" t="s">
        <v>6484</v>
      </c>
      <c r="G4432" s="209" t="s">
        <v>6485</v>
      </c>
      <c r="H4432" s="209" t="s">
        <v>6486</v>
      </c>
      <c r="I4432" s="209" t="s">
        <v>6485</v>
      </c>
      <c r="J4432" s="209" t="s">
        <v>6321</v>
      </c>
      <c r="K4432" s="209" t="s">
        <v>6321</v>
      </c>
      <c r="L4432" s="209" t="s">
        <v>6321</v>
      </c>
      <c r="M4432" s="209" t="s">
        <v>6363</v>
      </c>
    </row>
    <row r="4433" spans="1:13" ht="67.5" x14ac:dyDescent="0.25">
      <c r="A4433" s="206" t="s">
        <v>18631</v>
      </c>
      <c r="B4433">
        <v>3206</v>
      </c>
      <c r="C4433" s="207" t="s">
        <v>18628</v>
      </c>
      <c r="D4433" s="208" t="s">
        <v>18629</v>
      </c>
      <c r="E4433" s="206" t="s">
        <v>18630</v>
      </c>
      <c r="F4433" s="209" t="s">
        <v>18632</v>
      </c>
      <c r="G4433" s="209" t="s">
        <v>18633</v>
      </c>
      <c r="H4433" s="209" t="s">
        <v>6998</v>
      </c>
      <c r="I4433" s="209" t="s">
        <v>18634</v>
      </c>
      <c r="J4433" s="209" t="s">
        <v>6321</v>
      </c>
      <c r="K4433" s="209" t="s">
        <v>6321</v>
      </c>
      <c r="L4433" s="209" t="s">
        <v>6321</v>
      </c>
      <c r="M4433" s="209" t="s">
        <v>6363</v>
      </c>
    </row>
    <row r="4434" spans="1:13" ht="67.5" x14ac:dyDescent="0.25">
      <c r="A4434" s="206" t="s">
        <v>18613</v>
      </c>
      <c r="B4434">
        <v>3202</v>
      </c>
      <c r="C4434" s="207" t="s">
        <v>18610</v>
      </c>
      <c r="D4434" s="208" t="s">
        <v>18611</v>
      </c>
      <c r="E4434" s="206" t="s">
        <v>18612</v>
      </c>
      <c r="F4434" s="209" t="s">
        <v>11961</v>
      </c>
      <c r="G4434" s="209" t="s">
        <v>11962</v>
      </c>
      <c r="H4434" s="209" t="s">
        <v>6578</v>
      </c>
      <c r="I4434" s="209" t="s">
        <v>11963</v>
      </c>
      <c r="J4434" s="209" t="s">
        <v>6321</v>
      </c>
      <c r="K4434" s="209" t="s">
        <v>6524</v>
      </c>
      <c r="L4434" s="209" t="s">
        <v>6321</v>
      </c>
      <c r="M4434" s="209" t="s">
        <v>6363</v>
      </c>
    </row>
    <row r="4435" spans="1:13" ht="90" x14ac:dyDescent="0.25">
      <c r="A4435" s="227" t="s">
        <v>31338</v>
      </c>
      <c r="B4435">
        <v>3220</v>
      </c>
      <c r="C4435" s="207" t="s">
        <v>25947</v>
      </c>
      <c r="D4435" s="206" t="s">
        <v>25948</v>
      </c>
      <c r="E4435" s="206" t="s">
        <v>25949</v>
      </c>
      <c r="F4435" s="209" t="s">
        <v>25950</v>
      </c>
      <c r="G4435" s="209" t="s">
        <v>25951</v>
      </c>
      <c r="H4435" s="209" t="s">
        <v>16107</v>
      </c>
      <c r="I4435" s="209" t="s">
        <v>25952</v>
      </c>
      <c r="J4435" s="209" t="s">
        <v>7056</v>
      </c>
      <c r="K4435" s="209" t="s">
        <v>6321</v>
      </c>
      <c r="L4435" s="209" t="s">
        <v>6321</v>
      </c>
      <c r="M4435" s="209" t="s">
        <v>25748</v>
      </c>
    </row>
    <row r="4436" spans="1:13" ht="112.5" x14ac:dyDescent="0.25">
      <c r="A4436" s="202" t="s">
        <v>19906</v>
      </c>
      <c r="B4436">
        <v>3518</v>
      </c>
      <c r="C4436" s="203" t="s">
        <v>19903</v>
      </c>
      <c r="D4436" s="205" t="s">
        <v>19904</v>
      </c>
      <c r="E4436" s="202" t="s">
        <v>19905</v>
      </c>
      <c r="F4436" s="204" t="s">
        <v>6484</v>
      </c>
      <c r="G4436" s="204" t="s">
        <v>6485</v>
      </c>
      <c r="H4436" s="204" t="s">
        <v>6486</v>
      </c>
      <c r="I4436" s="204" t="s">
        <v>6485</v>
      </c>
      <c r="J4436" s="204" t="s">
        <v>6321</v>
      </c>
      <c r="K4436" s="204" t="s">
        <v>6321</v>
      </c>
      <c r="L4436" s="204" t="s">
        <v>6321</v>
      </c>
      <c r="M4436" s="204" t="s">
        <v>6363</v>
      </c>
    </row>
    <row r="4437" spans="1:13" ht="112.5" x14ac:dyDescent="0.25">
      <c r="A4437" s="206" t="s">
        <v>21043</v>
      </c>
      <c r="B4437">
        <v>3826</v>
      </c>
      <c r="C4437" s="207" t="s">
        <v>21040</v>
      </c>
      <c r="D4437" s="208" t="s">
        <v>21041</v>
      </c>
      <c r="E4437" s="206" t="s">
        <v>21042</v>
      </c>
      <c r="F4437" s="209" t="s">
        <v>6484</v>
      </c>
      <c r="G4437" s="209" t="s">
        <v>6485</v>
      </c>
      <c r="H4437" s="209" t="s">
        <v>6486</v>
      </c>
      <c r="I4437" s="209" t="s">
        <v>6485</v>
      </c>
      <c r="J4437" s="209" t="s">
        <v>6321</v>
      </c>
      <c r="K4437" s="209" t="s">
        <v>6321</v>
      </c>
      <c r="L4437" s="209" t="s">
        <v>6321</v>
      </c>
      <c r="M4437" s="209" t="s">
        <v>6363</v>
      </c>
    </row>
    <row r="4438" spans="1:13" ht="78.75" x14ac:dyDescent="0.25">
      <c r="A4438" s="206" t="s">
        <v>19910</v>
      </c>
      <c r="B4438">
        <v>3519</v>
      </c>
      <c r="C4438" s="207" t="s">
        <v>19907</v>
      </c>
      <c r="D4438" s="208" t="s">
        <v>19908</v>
      </c>
      <c r="E4438" s="206" t="s">
        <v>19909</v>
      </c>
      <c r="F4438" s="209" t="s">
        <v>6484</v>
      </c>
      <c r="G4438" s="209" t="s">
        <v>6485</v>
      </c>
      <c r="H4438" s="209" t="s">
        <v>6486</v>
      </c>
      <c r="I4438" s="209" t="s">
        <v>6485</v>
      </c>
      <c r="J4438" s="209" t="s">
        <v>6321</v>
      </c>
      <c r="K4438" s="209" t="s">
        <v>6321</v>
      </c>
      <c r="L4438" s="209" t="s">
        <v>6321</v>
      </c>
      <c r="M4438" s="209" t="s">
        <v>6363</v>
      </c>
    </row>
    <row r="4439" spans="1:13" ht="33.75" x14ac:dyDescent="0.25">
      <c r="A4439" s="202" t="s">
        <v>19949</v>
      </c>
      <c r="B4439">
        <v>3530</v>
      </c>
      <c r="C4439" s="203" t="s">
        <v>19946</v>
      </c>
      <c r="D4439" s="205" t="s">
        <v>19947</v>
      </c>
      <c r="E4439" s="202" t="s">
        <v>19948</v>
      </c>
      <c r="F4439" s="204" t="s">
        <v>6484</v>
      </c>
      <c r="G4439" s="204" t="s">
        <v>6485</v>
      </c>
      <c r="H4439" s="204" t="s">
        <v>6486</v>
      </c>
      <c r="I4439" s="204" t="s">
        <v>6485</v>
      </c>
      <c r="J4439" s="204" t="s">
        <v>6321</v>
      </c>
      <c r="K4439" s="204" t="s">
        <v>6321</v>
      </c>
      <c r="L4439" s="204" t="s">
        <v>6321</v>
      </c>
      <c r="M4439" s="204" t="s">
        <v>6363</v>
      </c>
    </row>
    <row r="4440" spans="1:13" ht="45" x14ac:dyDescent="0.25">
      <c r="A4440" s="202"/>
      <c r="B4440">
        <v>2495</v>
      </c>
      <c r="C4440" s="203" t="s">
        <v>16064</v>
      </c>
      <c r="D4440" s="205" t="s">
        <v>16065</v>
      </c>
      <c r="E4440" s="202" t="s">
        <v>16066</v>
      </c>
      <c r="F4440" s="204" t="s">
        <v>6484</v>
      </c>
      <c r="G4440" s="204" t="s">
        <v>6485</v>
      </c>
      <c r="H4440" s="204" t="s">
        <v>6486</v>
      </c>
      <c r="I4440" s="204" t="s">
        <v>6485</v>
      </c>
      <c r="J4440" s="204" t="s">
        <v>6321</v>
      </c>
      <c r="K4440" s="204" t="s">
        <v>6321</v>
      </c>
      <c r="L4440" s="204" t="s">
        <v>6321</v>
      </c>
      <c r="M4440" s="204" t="s">
        <v>6363</v>
      </c>
    </row>
    <row r="4441" spans="1:13" ht="123.75" x14ac:dyDescent="0.25">
      <c r="A4441" s="202" t="s">
        <v>15998</v>
      </c>
      <c r="B4441">
        <v>2475</v>
      </c>
      <c r="C4441" s="203" t="s">
        <v>15995</v>
      </c>
      <c r="D4441" s="205" t="s">
        <v>15996</v>
      </c>
      <c r="E4441" s="202" t="s">
        <v>15997</v>
      </c>
      <c r="F4441" s="204" t="s">
        <v>15999</v>
      </c>
      <c r="G4441" s="204" t="s">
        <v>16000</v>
      </c>
      <c r="H4441" s="204" t="s">
        <v>6421</v>
      </c>
      <c r="I4441" s="204" t="s">
        <v>16001</v>
      </c>
      <c r="J4441" s="204" t="s">
        <v>6321</v>
      </c>
      <c r="K4441" s="204" t="s">
        <v>6524</v>
      </c>
      <c r="L4441" s="204" t="s">
        <v>6321</v>
      </c>
      <c r="M4441" s="204" t="s">
        <v>6363</v>
      </c>
    </row>
    <row r="4442" spans="1:13" ht="56.25" x14ac:dyDescent="0.25">
      <c r="A4442" s="202" t="s">
        <v>19914</v>
      </c>
      <c r="B4442">
        <v>3520</v>
      </c>
      <c r="C4442" s="203" t="s">
        <v>19911</v>
      </c>
      <c r="D4442" s="205" t="s">
        <v>19912</v>
      </c>
      <c r="E4442" s="202" t="s">
        <v>19913</v>
      </c>
      <c r="F4442" s="204" t="s">
        <v>6961</v>
      </c>
      <c r="G4442" s="204" t="s">
        <v>9282</v>
      </c>
      <c r="H4442" s="204" t="s">
        <v>6480</v>
      </c>
      <c r="I4442" s="204" t="s">
        <v>9282</v>
      </c>
      <c r="J4442" s="204" t="s">
        <v>6321</v>
      </c>
      <c r="K4442" s="204" t="s">
        <v>6321</v>
      </c>
      <c r="L4442" s="204" t="s">
        <v>6321</v>
      </c>
      <c r="M4442" s="204" t="s">
        <v>6363</v>
      </c>
    </row>
    <row r="4443" spans="1:13" ht="56.25" x14ac:dyDescent="0.25">
      <c r="A4443" s="202" t="s">
        <v>21047</v>
      </c>
      <c r="B4443">
        <v>3827</v>
      </c>
      <c r="C4443" s="203" t="s">
        <v>21044</v>
      </c>
      <c r="D4443" s="205" t="s">
        <v>21045</v>
      </c>
      <c r="E4443" s="202" t="s">
        <v>21046</v>
      </c>
      <c r="F4443" s="204" t="s">
        <v>6484</v>
      </c>
      <c r="G4443" s="204" t="s">
        <v>6485</v>
      </c>
      <c r="H4443" s="204" t="s">
        <v>6486</v>
      </c>
      <c r="I4443" s="204" t="s">
        <v>6485</v>
      </c>
      <c r="J4443" s="204" t="s">
        <v>6321</v>
      </c>
      <c r="K4443" s="204" t="s">
        <v>6321</v>
      </c>
      <c r="L4443" s="204" t="s">
        <v>6321</v>
      </c>
      <c r="M4443" s="204" t="s">
        <v>6363</v>
      </c>
    </row>
    <row r="4444" spans="1:13" ht="22.5" x14ac:dyDescent="0.25">
      <c r="A4444" s="206" t="s">
        <v>21051</v>
      </c>
      <c r="B4444">
        <v>3828</v>
      </c>
      <c r="C4444" s="207" t="s">
        <v>21048</v>
      </c>
      <c r="D4444" s="208" t="s">
        <v>21049</v>
      </c>
      <c r="E4444" s="206" t="s">
        <v>21050</v>
      </c>
      <c r="F4444" s="209" t="s">
        <v>7319</v>
      </c>
      <c r="G4444" s="209" t="s">
        <v>7320</v>
      </c>
      <c r="H4444" s="209" t="s">
        <v>6473</v>
      </c>
      <c r="I4444" s="209" t="s">
        <v>7320</v>
      </c>
      <c r="J4444" s="209" t="s">
        <v>6321</v>
      </c>
      <c r="K4444" s="209" t="s">
        <v>6321</v>
      </c>
      <c r="L4444" s="209" t="s">
        <v>6321</v>
      </c>
      <c r="M4444" s="209" t="s">
        <v>6363</v>
      </c>
    </row>
    <row r="4445" spans="1:13" ht="236.25" x14ac:dyDescent="0.25">
      <c r="A4445" s="202"/>
      <c r="B4445">
        <v>2892</v>
      </c>
      <c r="C4445" s="203" t="s">
        <v>17475</v>
      </c>
      <c r="D4445" s="205" t="s">
        <v>17476</v>
      </c>
      <c r="E4445" s="202" t="s">
        <v>17477</v>
      </c>
      <c r="F4445" s="204" t="s">
        <v>7174</v>
      </c>
      <c r="G4445" s="204" t="s">
        <v>7175</v>
      </c>
      <c r="H4445" s="204" t="s">
        <v>6480</v>
      </c>
      <c r="I4445" s="204" t="s">
        <v>7175</v>
      </c>
      <c r="J4445" s="204" t="s">
        <v>6321</v>
      </c>
      <c r="K4445" s="204" t="s">
        <v>6321</v>
      </c>
      <c r="L4445" s="204" t="s">
        <v>6321</v>
      </c>
      <c r="M4445" s="204" t="s">
        <v>6363</v>
      </c>
    </row>
    <row r="4446" spans="1:13" ht="33.75" x14ac:dyDescent="0.25">
      <c r="A4446" s="206" t="s">
        <v>20272</v>
      </c>
      <c r="B4446">
        <v>3836</v>
      </c>
      <c r="C4446" s="207" t="s">
        <v>21075</v>
      </c>
      <c r="D4446" s="208" t="s">
        <v>21076</v>
      </c>
      <c r="E4446" s="206" t="s">
        <v>21077</v>
      </c>
      <c r="F4446" s="209" t="s">
        <v>6484</v>
      </c>
      <c r="G4446" s="209" t="s">
        <v>6485</v>
      </c>
      <c r="H4446" s="209" t="s">
        <v>6486</v>
      </c>
      <c r="I4446" s="209" t="s">
        <v>6485</v>
      </c>
      <c r="J4446" s="209" t="s">
        <v>6321</v>
      </c>
      <c r="K4446" s="209" t="s">
        <v>6321</v>
      </c>
      <c r="L4446" s="209" t="s">
        <v>6321</v>
      </c>
      <c r="M4446" s="209" t="s">
        <v>6363</v>
      </c>
    </row>
    <row r="4447" spans="1:13" ht="146.25" x14ac:dyDescent="0.25">
      <c r="A4447" s="202" t="s">
        <v>18617</v>
      </c>
      <c r="B4447">
        <v>3203</v>
      </c>
      <c r="C4447" s="203" t="s">
        <v>18614</v>
      </c>
      <c r="D4447" s="205" t="s">
        <v>18615</v>
      </c>
      <c r="E4447" s="202" t="s">
        <v>18616</v>
      </c>
      <c r="F4447" s="204" t="s">
        <v>8434</v>
      </c>
      <c r="G4447" s="204" t="s">
        <v>8435</v>
      </c>
      <c r="H4447" s="204" t="s">
        <v>6480</v>
      </c>
      <c r="I4447" s="204" t="s">
        <v>8435</v>
      </c>
      <c r="J4447" s="204" t="s">
        <v>6321</v>
      </c>
      <c r="K4447" s="204" t="s">
        <v>6321</v>
      </c>
      <c r="L4447" s="204" t="s">
        <v>6321</v>
      </c>
      <c r="M4447" s="204" t="s">
        <v>6363</v>
      </c>
    </row>
    <row r="4448" spans="1:13" ht="303.75" x14ac:dyDescent="0.25">
      <c r="A4448" s="206" t="s">
        <v>18621</v>
      </c>
      <c r="B4448">
        <v>3204</v>
      </c>
      <c r="C4448" s="207" t="s">
        <v>18618</v>
      </c>
      <c r="D4448" s="208" t="s">
        <v>18619</v>
      </c>
      <c r="E4448" s="206" t="s">
        <v>18620</v>
      </c>
      <c r="F4448" s="209" t="s">
        <v>6884</v>
      </c>
      <c r="G4448" s="209" t="s">
        <v>6885</v>
      </c>
      <c r="H4448" s="209" t="s">
        <v>6886</v>
      </c>
      <c r="I4448" s="209" t="s">
        <v>6885</v>
      </c>
      <c r="J4448" s="209" t="s">
        <v>6321</v>
      </c>
      <c r="K4448" s="209" t="s">
        <v>6321</v>
      </c>
      <c r="L4448" s="209" t="s">
        <v>6321</v>
      </c>
      <c r="M4448" s="209" t="s">
        <v>6363</v>
      </c>
    </row>
    <row r="4449" spans="1:13" ht="22.5" x14ac:dyDescent="0.25">
      <c r="A4449" s="206" t="s">
        <v>10027</v>
      </c>
      <c r="B4449">
        <v>917</v>
      </c>
      <c r="C4449" s="207" t="s">
        <v>10024</v>
      </c>
      <c r="D4449" s="208" t="s">
        <v>10025</v>
      </c>
      <c r="E4449" s="206" t="s">
        <v>10026</v>
      </c>
      <c r="F4449" s="209" t="s">
        <v>7010</v>
      </c>
      <c r="G4449" s="209" t="s">
        <v>7011</v>
      </c>
      <c r="H4449" s="209" t="s">
        <v>7012</v>
      </c>
      <c r="I4449" s="209" t="s">
        <v>7011</v>
      </c>
      <c r="J4449" s="209" t="s">
        <v>6321</v>
      </c>
      <c r="K4449" s="209" t="s">
        <v>6321</v>
      </c>
      <c r="L4449" s="209" t="s">
        <v>6321</v>
      </c>
      <c r="M4449" s="209" t="s">
        <v>6363</v>
      </c>
    </row>
    <row r="4450" spans="1:13" ht="67.5" x14ac:dyDescent="0.25">
      <c r="A4450" s="206" t="s">
        <v>11471</v>
      </c>
      <c r="B4450">
        <v>1288</v>
      </c>
      <c r="C4450" s="207" t="s">
        <v>11468</v>
      </c>
      <c r="D4450" s="208" t="s">
        <v>11469</v>
      </c>
      <c r="E4450" s="206" t="s">
        <v>11470</v>
      </c>
      <c r="F4450" s="209" t="s">
        <v>11472</v>
      </c>
      <c r="G4450" s="209" t="s">
        <v>11473</v>
      </c>
      <c r="H4450" s="209" t="s">
        <v>6439</v>
      </c>
      <c r="I4450" s="209" t="s">
        <v>11474</v>
      </c>
      <c r="J4450" s="209" t="s">
        <v>6321</v>
      </c>
      <c r="K4450" s="209" t="s">
        <v>11467</v>
      </c>
      <c r="L4450" s="209" t="s">
        <v>6321</v>
      </c>
      <c r="M4450" s="209" t="s">
        <v>831</v>
      </c>
    </row>
    <row r="4451" spans="1:13" ht="112.5" x14ac:dyDescent="0.25">
      <c r="A4451" s="202" t="s">
        <v>31339</v>
      </c>
      <c r="B4451">
        <v>3554</v>
      </c>
      <c r="C4451" s="203" t="s">
        <v>31340</v>
      </c>
      <c r="D4451" s="205" t="s">
        <v>31341</v>
      </c>
      <c r="E4451" s="218" t="s">
        <v>31342</v>
      </c>
      <c r="F4451" s="204" t="s">
        <v>7587</v>
      </c>
      <c r="G4451" s="204" t="s">
        <v>25776</v>
      </c>
      <c r="H4451" s="204" t="s">
        <v>7589</v>
      </c>
      <c r="I4451" s="204" t="s">
        <v>25777</v>
      </c>
      <c r="J4451" s="204" t="s">
        <v>6321</v>
      </c>
      <c r="K4451" s="204" t="s">
        <v>19310</v>
      </c>
      <c r="L4451" s="204" t="s">
        <v>6321</v>
      </c>
      <c r="M4451" s="204" t="s">
        <v>29558</v>
      </c>
    </row>
    <row r="4452" spans="1:13" ht="45" x14ac:dyDescent="0.25">
      <c r="A4452" s="206" t="s">
        <v>14356</v>
      </c>
      <c r="B4452">
        <v>2059</v>
      </c>
      <c r="C4452" s="207" t="s">
        <v>14354</v>
      </c>
      <c r="D4452" s="208" t="s">
        <v>14355</v>
      </c>
      <c r="E4452" s="227" t="s">
        <v>31343</v>
      </c>
      <c r="F4452" s="209" t="s">
        <v>8320</v>
      </c>
      <c r="G4452" s="209" t="s">
        <v>8321</v>
      </c>
      <c r="H4452" s="209" t="s">
        <v>6321</v>
      </c>
      <c r="I4452" s="209" t="s">
        <v>8321</v>
      </c>
      <c r="J4452" s="209" t="s">
        <v>6321</v>
      </c>
      <c r="K4452" s="209" t="s">
        <v>6321</v>
      </c>
      <c r="L4452" s="209" t="s">
        <v>6321</v>
      </c>
      <c r="M4452" s="209" t="s">
        <v>831</v>
      </c>
    </row>
    <row r="4453" spans="1:13" ht="67.5" x14ac:dyDescent="0.25">
      <c r="A4453" s="202" t="s">
        <v>14291</v>
      </c>
      <c r="B4453">
        <v>2031</v>
      </c>
      <c r="C4453" s="203" t="s">
        <v>14289</v>
      </c>
      <c r="D4453" s="205" t="s">
        <v>14290</v>
      </c>
      <c r="E4453" s="218" t="s">
        <v>31343</v>
      </c>
      <c r="F4453" s="204" t="s">
        <v>11021</v>
      </c>
      <c r="G4453" s="204" t="s">
        <v>11022</v>
      </c>
      <c r="H4453" s="204" t="s">
        <v>6439</v>
      </c>
      <c r="I4453" s="204" t="s">
        <v>11023</v>
      </c>
      <c r="J4453" s="204" t="s">
        <v>6321</v>
      </c>
      <c r="K4453" s="204" t="s">
        <v>6321</v>
      </c>
      <c r="L4453" s="204" t="s">
        <v>6321</v>
      </c>
      <c r="M4453" s="204" t="s">
        <v>831</v>
      </c>
    </row>
    <row r="4454" spans="1:13" ht="90" x14ac:dyDescent="0.25">
      <c r="A4454" s="206" t="s">
        <v>19381</v>
      </c>
      <c r="B4454">
        <v>3393</v>
      </c>
      <c r="C4454" s="207" t="s">
        <v>19380</v>
      </c>
      <c r="D4454" s="208" t="s">
        <v>25953</v>
      </c>
      <c r="E4454" s="227" t="s">
        <v>31344</v>
      </c>
      <c r="F4454" s="209" t="s">
        <v>7587</v>
      </c>
      <c r="G4454" s="209" t="s">
        <v>25776</v>
      </c>
      <c r="H4454" s="209" t="s">
        <v>7589</v>
      </c>
      <c r="I4454" s="209" t="s">
        <v>25777</v>
      </c>
      <c r="J4454" s="209" t="s">
        <v>6321</v>
      </c>
      <c r="K4454" s="209" t="s">
        <v>19310</v>
      </c>
      <c r="L4454" s="209" t="s">
        <v>6321</v>
      </c>
      <c r="M4454" s="209" t="s">
        <v>25575</v>
      </c>
    </row>
    <row r="4455" spans="1:13" ht="67.5" x14ac:dyDescent="0.25">
      <c r="A4455" s="206" t="s">
        <v>8926</v>
      </c>
      <c r="B4455">
        <v>552</v>
      </c>
      <c r="C4455" s="207" t="s">
        <v>8924</v>
      </c>
      <c r="D4455" s="208" t="s">
        <v>8925</v>
      </c>
      <c r="E4455" s="220" t="s">
        <v>31345</v>
      </c>
      <c r="F4455" s="209" t="s">
        <v>6689</v>
      </c>
      <c r="G4455" s="209" t="s">
        <v>6690</v>
      </c>
      <c r="H4455" s="209" t="s">
        <v>6691</v>
      </c>
      <c r="I4455" s="209" t="s">
        <v>6692</v>
      </c>
      <c r="J4455" s="209" t="s">
        <v>6321</v>
      </c>
      <c r="K4455" s="209" t="s">
        <v>6321</v>
      </c>
      <c r="L4455" s="209" t="s">
        <v>6321</v>
      </c>
      <c r="M4455" s="209" t="s">
        <v>831</v>
      </c>
    </row>
    <row r="4456" spans="1:13" ht="67.5" x14ac:dyDescent="0.25">
      <c r="A4456" s="206" t="s">
        <v>16708</v>
      </c>
      <c r="B4456">
        <v>2691</v>
      </c>
      <c r="C4456" s="207" t="s">
        <v>16706</v>
      </c>
      <c r="D4456" s="208" t="s">
        <v>16707</v>
      </c>
      <c r="E4456" s="227" t="s">
        <v>31346</v>
      </c>
      <c r="F4456" s="209" t="s">
        <v>31347</v>
      </c>
      <c r="G4456" s="209" t="s">
        <v>31348</v>
      </c>
      <c r="H4456" s="209" t="s">
        <v>6746</v>
      </c>
      <c r="I4456" s="209" t="s">
        <v>31349</v>
      </c>
      <c r="J4456" s="209" t="s">
        <v>6321</v>
      </c>
      <c r="K4456" s="209" t="s">
        <v>12521</v>
      </c>
      <c r="L4456" s="209" t="s">
        <v>6321</v>
      </c>
      <c r="M4456" s="209" t="s">
        <v>30457</v>
      </c>
    </row>
    <row r="4457" spans="1:13" ht="101.25" x14ac:dyDescent="0.25">
      <c r="A4457" s="206" t="s">
        <v>25835</v>
      </c>
      <c r="B4457">
        <v>2519</v>
      </c>
      <c r="C4457" s="207" t="s">
        <v>25833</v>
      </c>
      <c r="D4457" s="208" t="s">
        <v>25834</v>
      </c>
      <c r="E4457" s="227" t="s">
        <v>31350</v>
      </c>
      <c r="F4457" s="209" t="s">
        <v>25767</v>
      </c>
      <c r="G4457" s="209" t="s">
        <v>25768</v>
      </c>
      <c r="H4457" s="209" t="s">
        <v>25573</v>
      </c>
      <c r="I4457" s="209" t="s">
        <v>25769</v>
      </c>
      <c r="J4457" s="209" t="s">
        <v>8371</v>
      </c>
      <c r="K4457" s="209" t="s">
        <v>25836</v>
      </c>
      <c r="L4457" s="209" t="s">
        <v>6321</v>
      </c>
      <c r="M4457" s="209" t="s">
        <v>25568</v>
      </c>
    </row>
    <row r="4458" spans="1:13" ht="67.5" x14ac:dyDescent="0.25">
      <c r="A4458" s="206" t="s">
        <v>15816</v>
      </c>
      <c r="B4458">
        <v>2432</v>
      </c>
      <c r="C4458" s="207" t="s">
        <v>15814</v>
      </c>
      <c r="D4458" s="208" t="s">
        <v>15815</v>
      </c>
      <c r="E4458" s="227" t="s">
        <v>31351</v>
      </c>
      <c r="F4458" s="209" t="s">
        <v>6719</v>
      </c>
      <c r="G4458" s="209" t="s">
        <v>6720</v>
      </c>
      <c r="H4458" s="209" t="s">
        <v>6522</v>
      </c>
      <c r="I4458" s="209" t="s">
        <v>6721</v>
      </c>
      <c r="J4458" s="209" t="s">
        <v>6321</v>
      </c>
      <c r="K4458" s="209" t="s">
        <v>15817</v>
      </c>
      <c r="L4458" s="209" t="s">
        <v>6321</v>
      </c>
      <c r="M4458" s="209" t="s">
        <v>6363</v>
      </c>
    </row>
    <row r="4459" spans="1:13" ht="56.25" x14ac:dyDescent="0.25">
      <c r="A4459" s="206" t="s">
        <v>20870</v>
      </c>
      <c r="B4459">
        <v>3784</v>
      </c>
      <c r="C4459" s="207" t="s">
        <v>20868</v>
      </c>
      <c r="D4459" s="208" t="s">
        <v>20869</v>
      </c>
      <c r="E4459" s="227" t="s">
        <v>31352</v>
      </c>
      <c r="F4459" s="209" t="s">
        <v>6625</v>
      </c>
      <c r="G4459" s="209" t="s">
        <v>6626</v>
      </c>
      <c r="H4459" s="209" t="s">
        <v>6439</v>
      </c>
      <c r="I4459" s="209" t="s">
        <v>6627</v>
      </c>
      <c r="J4459" s="209" t="s">
        <v>6321</v>
      </c>
      <c r="K4459" s="209" t="s">
        <v>6566</v>
      </c>
      <c r="L4459" s="209" t="s">
        <v>6321</v>
      </c>
      <c r="M4459" s="209" t="s">
        <v>6363</v>
      </c>
    </row>
    <row r="4460" spans="1:13" ht="45" x14ac:dyDescent="0.25">
      <c r="A4460" s="202" t="s">
        <v>18449</v>
      </c>
      <c r="B4460">
        <v>3160</v>
      </c>
      <c r="C4460" s="203" t="s">
        <v>18447</v>
      </c>
      <c r="D4460" s="205" t="s">
        <v>18448</v>
      </c>
      <c r="E4460" s="218" t="s">
        <v>31353</v>
      </c>
      <c r="F4460" s="204" t="s">
        <v>6744</v>
      </c>
      <c r="G4460" s="204" t="s">
        <v>6745</v>
      </c>
      <c r="H4460" s="204" t="s">
        <v>6746</v>
      </c>
      <c r="I4460" s="204" t="s">
        <v>6747</v>
      </c>
      <c r="J4460" s="204" t="s">
        <v>6321</v>
      </c>
      <c r="K4460" s="204" t="s">
        <v>6321</v>
      </c>
      <c r="L4460" s="204" t="s">
        <v>6321</v>
      </c>
      <c r="M4460" s="204" t="s">
        <v>6363</v>
      </c>
    </row>
    <row r="4461" spans="1:13" ht="112.5" x14ac:dyDescent="0.25">
      <c r="A4461" s="202" t="s">
        <v>25987</v>
      </c>
      <c r="B4461">
        <v>3550</v>
      </c>
      <c r="C4461" s="203" t="s">
        <v>25986</v>
      </c>
      <c r="D4461" s="205" t="s">
        <v>31354</v>
      </c>
      <c r="E4461" s="218" t="s">
        <v>31355</v>
      </c>
      <c r="F4461" s="204" t="s">
        <v>25988</v>
      </c>
      <c r="G4461" s="204" t="s">
        <v>25989</v>
      </c>
      <c r="H4461" s="204" t="s">
        <v>25573</v>
      </c>
      <c r="I4461" s="204" t="s">
        <v>25990</v>
      </c>
      <c r="J4461" s="204" t="s">
        <v>6321</v>
      </c>
      <c r="K4461" s="204" t="s">
        <v>8176</v>
      </c>
      <c r="L4461" s="204" t="s">
        <v>6321</v>
      </c>
      <c r="M4461" s="204" t="s">
        <v>25671</v>
      </c>
    </row>
    <row r="4462" spans="1:13" ht="45" x14ac:dyDescent="0.25">
      <c r="A4462" s="206" t="s">
        <v>20945</v>
      </c>
      <c r="B4462">
        <v>3802</v>
      </c>
      <c r="C4462" s="207" t="s">
        <v>20943</v>
      </c>
      <c r="D4462" s="208" t="s">
        <v>20944</v>
      </c>
      <c r="E4462" s="227" t="s">
        <v>31356</v>
      </c>
      <c r="F4462" s="209" t="s">
        <v>6689</v>
      </c>
      <c r="G4462" s="209" t="s">
        <v>6690</v>
      </c>
      <c r="H4462" s="209" t="s">
        <v>6691</v>
      </c>
      <c r="I4462" s="209" t="s">
        <v>6692</v>
      </c>
      <c r="J4462" s="209" t="s">
        <v>6321</v>
      </c>
      <c r="K4462" s="209" t="s">
        <v>6566</v>
      </c>
      <c r="L4462" s="209" t="s">
        <v>6321</v>
      </c>
      <c r="M4462" s="209" t="s">
        <v>6363</v>
      </c>
    </row>
    <row r="4463" spans="1:13" ht="67.5" x14ac:dyDescent="0.25">
      <c r="A4463" s="202" t="s">
        <v>19558</v>
      </c>
      <c r="B4463">
        <v>3435</v>
      </c>
      <c r="C4463" s="203" t="s">
        <v>19556</v>
      </c>
      <c r="D4463" s="205" t="s">
        <v>19557</v>
      </c>
      <c r="E4463" s="218" t="s">
        <v>31357</v>
      </c>
      <c r="F4463" s="204" t="s">
        <v>6689</v>
      </c>
      <c r="G4463" s="204" t="s">
        <v>6690</v>
      </c>
      <c r="H4463" s="204" t="s">
        <v>6691</v>
      </c>
      <c r="I4463" s="204" t="s">
        <v>6692</v>
      </c>
      <c r="J4463" s="204" t="s">
        <v>6321</v>
      </c>
      <c r="K4463" s="204" t="s">
        <v>6321</v>
      </c>
      <c r="L4463" s="204" t="s">
        <v>6321</v>
      </c>
      <c r="M4463" s="204" t="s">
        <v>831</v>
      </c>
    </row>
    <row r="4464" spans="1:13" ht="112.5" x14ac:dyDescent="0.25">
      <c r="A4464" s="202" t="s">
        <v>18113</v>
      </c>
      <c r="B4464">
        <v>3076</v>
      </c>
      <c r="C4464" s="203" t="s">
        <v>18111</v>
      </c>
      <c r="D4464" s="205" t="s">
        <v>18112</v>
      </c>
      <c r="E4464" s="218" t="s">
        <v>31358</v>
      </c>
      <c r="F4464" s="204" t="s">
        <v>25919</v>
      </c>
      <c r="G4464" s="204" t="s">
        <v>25920</v>
      </c>
      <c r="H4464" s="204" t="s">
        <v>6522</v>
      </c>
      <c r="I4464" s="204" t="s">
        <v>25921</v>
      </c>
      <c r="J4464" s="204" t="s">
        <v>6321</v>
      </c>
      <c r="K4464" s="204" t="s">
        <v>8176</v>
      </c>
      <c r="L4464" s="204" t="s">
        <v>6321</v>
      </c>
      <c r="M4464" s="204" t="s">
        <v>25584</v>
      </c>
    </row>
    <row r="4465" spans="1:13" ht="90" x14ac:dyDescent="0.25">
      <c r="A4465" s="206" t="s">
        <v>21097</v>
      </c>
      <c r="B4465">
        <v>3843</v>
      </c>
      <c r="C4465" s="207" t="s">
        <v>21095</v>
      </c>
      <c r="D4465" s="208" t="s">
        <v>21096</v>
      </c>
      <c r="E4465" s="227" t="s">
        <v>31359</v>
      </c>
      <c r="F4465" s="209" t="s">
        <v>21098</v>
      </c>
      <c r="G4465" s="209" t="s">
        <v>21099</v>
      </c>
      <c r="H4465" s="209" t="s">
        <v>6375</v>
      </c>
      <c r="I4465" s="209" t="s">
        <v>21100</v>
      </c>
      <c r="J4465" s="209" t="s">
        <v>6321</v>
      </c>
      <c r="K4465" s="209" t="s">
        <v>12521</v>
      </c>
      <c r="L4465" s="209" t="s">
        <v>6321</v>
      </c>
      <c r="M4465" s="209" t="s">
        <v>930</v>
      </c>
    </row>
    <row r="4466" spans="1:13" ht="33.75" x14ac:dyDescent="0.25">
      <c r="A4466" s="206" t="s">
        <v>31360</v>
      </c>
      <c r="B4466">
        <v>4625</v>
      </c>
      <c r="C4466" s="207" t="s">
        <v>23932</v>
      </c>
      <c r="D4466" s="206" t="s">
        <v>31361</v>
      </c>
      <c r="E4466" s="227" t="s">
        <v>31362</v>
      </c>
      <c r="F4466" s="209" t="s">
        <v>23933</v>
      </c>
      <c r="G4466" s="209" t="s">
        <v>23934</v>
      </c>
      <c r="H4466" s="209" t="s">
        <v>6427</v>
      </c>
      <c r="I4466" s="209" t="s">
        <v>23934</v>
      </c>
      <c r="J4466" s="209" t="s">
        <v>6321</v>
      </c>
      <c r="K4466" s="209" t="s">
        <v>6321</v>
      </c>
      <c r="L4466" s="209" t="s">
        <v>6321</v>
      </c>
      <c r="M4466" s="209" t="s">
        <v>831</v>
      </c>
    </row>
    <row r="4467" spans="1:13" ht="33.75" x14ac:dyDescent="0.25">
      <c r="A4467" s="206" t="s">
        <v>31363</v>
      </c>
      <c r="B4467">
        <v>4624</v>
      </c>
      <c r="C4467" s="207" t="s">
        <v>23932</v>
      </c>
      <c r="D4467" s="206" t="s">
        <v>31364</v>
      </c>
      <c r="E4467" s="227" t="s">
        <v>31365</v>
      </c>
      <c r="F4467" s="209" t="s">
        <v>23933</v>
      </c>
      <c r="G4467" s="209" t="s">
        <v>23934</v>
      </c>
      <c r="H4467" s="209" t="s">
        <v>6427</v>
      </c>
      <c r="I4467" s="209" t="s">
        <v>23934</v>
      </c>
      <c r="J4467" s="209" t="s">
        <v>6321</v>
      </c>
      <c r="K4467" s="209" t="s">
        <v>6321</v>
      </c>
      <c r="L4467" s="209" t="s">
        <v>6321</v>
      </c>
      <c r="M4467" s="209" t="s">
        <v>831</v>
      </c>
    </row>
    <row r="4468" spans="1:13" ht="33.75" x14ac:dyDescent="0.25">
      <c r="A4468" s="206" t="s">
        <v>31366</v>
      </c>
      <c r="B4468">
        <v>4630</v>
      </c>
      <c r="C4468" s="207" t="s">
        <v>23932</v>
      </c>
      <c r="D4468" s="206" t="s">
        <v>31367</v>
      </c>
      <c r="E4468" s="227" t="s">
        <v>31368</v>
      </c>
      <c r="F4468" s="209" t="s">
        <v>23933</v>
      </c>
      <c r="G4468" s="209" t="s">
        <v>23934</v>
      </c>
      <c r="H4468" s="209" t="s">
        <v>6427</v>
      </c>
      <c r="I4468" s="209" t="s">
        <v>23934</v>
      </c>
      <c r="J4468" s="209" t="s">
        <v>6321</v>
      </c>
      <c r="K4468" s="209" t="s">
        <v>6321</v>
      </c>
      <c r="L4468" s="209" t="s">
        <v>6321</v>
      </c>
      <c r="M4468" s="209" t="s">
        <v>831</v>
      </c>
    </row>
    <row r="4469" spans="1:13" ht="56.25" x14ac:dyDescent="0.25">
      <c r="A4469" s="202" t="s">
        <v>20948</v>
      </c>
      <c r="B4469">
        <v>3803</v>
      </c>
      <c r="C4469" s="203" t="s">
        <v>20946</v>
      </c>
      <c r="D4469" s="205" t="s">
        <v>20947</v>
      </c>
      <c r="E4469" s="218" t="s">
        <v>31369</v>
      </c>
      <c r="F4469" s="204" t="s">
        <v>6689</v>
      </c>
      <c r="G4469" s="204" t="s">
        <v>6690</v>
      </c>
      <c r="H4469" s="204" t="s">
        <v>6691</v>
      </c>
      <c r="I4469" s="204" t="s">
        <v>6692</v>
      </c>
      <c r="J4469" s="204" t="s">
        <v>6321</v>
      </c>
      <c r="K4469" s="204" t="s">
        <v>6524</v>
      </c>
      <c r="L4469" s="204" t="s">
        <v>6321</v>
      </c>
      <c r="M4469" s="204" t="s">
        <v>6363</v>
      </c>
    </row>
    <row r="4470" spans="1:13" ht="78.75" x14ac:dyDescent="0.25">
      <c r="A4470" s="202" t="s">
        <v>19373</v>
      </c>
      <c r="B4470">
        <v>3390</v>
      </c>
      <c r="C4470" s="203" t="s">
        <v>19371</v>
      </c>
      <c r="D4470" s="205" t="s">
        <v>19372</v>
      </c>
      <c r="E4470" s="220" t="s">
        <v>31370</v>
      </c>
      <c r="F4470" s="204" t="s">
        <v>6689</v>
      </c>
      <c r="G4470" s="204" t="s">
        <v>6690</v>
      </c>
      <c r="H4470" s="204" t="s">
        <v>6691</v>
      </c>
      <c r="I4470" s="204" t="s">
        <v>6692</v>
      </c>
      <c r="J4470" s="204" t="s">
        <v>6321</v>
      </c>
      <c r="K4470" s="204" t="s">
        <v>7591</v>
      </c>
      <c r="L4470" s="204" t="s">
        <v>6321</v>
      </c>
      <c r="M4470" s="204" t="s">
        <v>6330</v>
      </c>
    </row>
    <row r="4471" spans="1:13" ht="45" x14ac:dyDescent="0.25">
      <c r="A4471" s="206" t="s">
        <v>18485</v>
      </c>
      <c r="B4471">
        <v>3174</v>
      </c>
      <c r="C4471" s="207" t="s">
        <v>18483</v>
      </c>
      <c r="D4471" s="208" t="s">
        <v>18484</v>
      </c>
      <c r="E4471" s="227" t="s">
        <v>31371</v>
      </c>
      <c r="F4471" s="209" t="s">
        <v>6437</v>
      </c>
      <c r="G4471" s="209" t="s">
        <v>6438</v>
      </c>
      <c r="H4471" s="209" t="s">
        <v>6439</v>
      </c>
      <c r="I4471" s="209" t="s">
        <v>6440</v>
      </c>
      <c r="J4471" s="209" t="s">
        <v>6321</v>
      </c>
      <c r="K4471" s="209" t="s">
        <v>6524</v>
      </c>
      <c r="L4471" s="209" t="s">
        <v>6321</v>
      </c>
      <c r="M4471" s="209" t="s">
        <v>6363</v>
      </c>
    </row>
    <row r="4472" spans="1:13" ht="33.75" x14ac:dyDescent="0.25">
      <c r="A4472" s="206" t="s">
        <v>31372</v>
      </c>
      <c r="B4472">
        <v>4626</v>
      </c>
      <c r="C4472" s="207" t="s">
        <v>23932</v>
      </c>
      <c r="D4472" s="206" t="s">
        <v>31373</v>
      </c>
      <c r="E4472" s="227" t="s">
        <v>31374</v>
      </c>
      <c r="F4472" s="209" t="s">
        <v>23933</v>
      </c>
      <c r="G4472" s="209" t="s">
        <v>23934</v>
      </c>
      <c r="H4472" s="209" t="s">
        <v>6427</v>
      </c>
      <c r="I4472" s="209" t="s">
        <v>23934</v>
      </c>
      <c r="J4472" s="209" t="s">
        <v>6321</v>
      </c>
      <c r="K4472" s="209" t="s">
        <v>6321</v>
      </c>
      <c r="L4472" s="209" t="s">
        <v>6321</v>
      </c>
      <c r="M4472" s="209" t="s">
        <v>831</v>
      </c>
    </row>
    <row r="4473" spans="1:13" ht="67.5" x14ac:dyDescent="0.25">
      <c r="A4473" s="206" t="s">
        <v>2842</v>
      </c>
      <c r="B4473">
        <v>2585</v>
      </c>
      <c r="C4473" s="207" t="s">
        <v>16320</v>
      </c>
      <c r="D4473" s="208" t="s">
        <v>16321</v>
      </c>
      <c r="E4473" s="227" t="s">
        <v>31375</v>
      </c>
      <c r="F4473" s="209" t="s">
        <v>7839</v>
      </c>
      <c r="G4473" s="209" t="s">
        <v>15050</v>
      </c>
      <c r="H4473" s="209" t="s">
        <v>6536</v>
      </c>
      <c r="I4473" s="209" t="s">
        <v>15051</v>
      </c>
      <c r="J4473" s="209" t="s">
        <v>6321</v>
      </c>
      <c r="K4473" s="209" t="s">
        <v>6566</v>
      </c>
      <c r="L4473" s="209" t="s">
        <v>6321</v>
      </c>
      <c r="M4473" s="209" t="s">
        <v>6330</v>
      </c>
    </row>
    <row r="4474" spans="1:13" ht="67.5" x14ac:dyDescent="0.25">
      <c r="A4474" s="206" t="s">
        <v>19543</v>
      </c>
      <c r="B4474">
        <v>3429</v>
      </c>
      <c r="C4474" s="207" t="s">
        <v>19541</v>
      </c>
      <c r="D4474" s="208" t="s">
        <v>19542</v>
      </c>
      <c r="E4474" s="227" t="s">
        <v>31376</v>
      </c>
      <c r="F4474" s="209" t="s">
        <v>31377</v>
      </c>
      <c r="G4474" s="209" t="s">
        <v>31378</v>
      </c>
      <c r="H4474" s="209" t="s">
        <v>6746</v>
      </c>
      <c r="I4474" s="209" t="s">
        <v>31378</v>
      </c>
      <c r="J4474" s="209" t="s">
        <v>6321</v>
      </c>
      <c r="K4474" s="209" t="s">
        <v>16152</v>
      </c>
      <c r="L4474" s="209" t="s">
        <v>6321</v>
      </c>
      <c r="M4474" s="209" t="s">
        <v>30457</v>
      </c>
    </row>
    <row r="4475" spans="1:13" ht="45" x14ac:dyDescent="0.25">
      <c r="A4475" s="206" t="s">
        <v>19265</v>
      </c>
      <c r="B4475">
        <v>3365</v>
      </c>
      <c r="C4475" s="207" t="s">
        <v>19263</v>
      </c>
      <c r="D4475" s="208" t="s">
        <v>19264</v>
      </c>
      <c r="E4475" s="227" t="s">
        <v>31379</v>
      </c>
      <c r="F4475" s="209" t="s">
        <v>6437</v>
      </c>
      <c r="G4475" s="209" t="s">
        <v>6438</v>
      </c>
      <c r="H4475" s="209" t="s">
        <v>6439</v>
      </c>
      <c r="I4475" s="209" t="s">
        <v>6440</v>
      </c>
      <c r="J4475" s="209" t="s">
        <v>6321</v>
      </c>
      <c r="K4475" s="209" t="s">
        <v>6321</v>
      </c>
      <c r="L4475" s="209" t="s">
        <v>6321</v>
      </c>
      <c r="M4475" s="209" t="s">
        <v>831</v>
      </c>
    </row>
    <row r="4476" spans="1:13" ht="78.75" x14ac:dyDescent="0.25">
      <c r="A4476" s="202" t="s">
        <v>19863</v>
      </c>
      <c r="B4476">
        <v>3507</v>
      </c>
      <c r="C4476" s="203" t="s">
        <v>19861</v>
      </c>
      <c r="D4476" s="205" t="s">
        <v>19862</v>
      </c>
      <c r="E4476" s="218" t="s">
        <v>31380</v>
      </c>
      <c r="F4476" s="204" t="s">
        <v>19864</v>
      </c>
      <c r="G4476" s="204" t="s">
        <v>19865</v>
      </c>
      <c r="H4476" s="204" t="s">
        <v>6522</v>
      </c>
      <c r="I4476" s="204" t="s">
        <v>19865</v>
      </c>
      <c r="J4476" s="204" t="s">
        <v>6321</v>
      </c>
      <c r="K4476" s="204" t="s">
        <v>6321</v>
      </c>
      <c r="L4476" s="204" t="s">
        <v>6321</v>
      </c>
      <c r="M4476" s="204" t="s">
        <v>6363</v>
      </c>
    </row>
    <row r="4477" spans="1:13" ht="90" x14ac:dyDescent="0.25">
      <c r="A4477" s="206" t="s">
        <v>31381</v>
      </c>
      <c r="B4477">
        <v>1457</v>
      </c>
      <c r="C4477" s="207" t="s">
        <v>31382</v>
      </c>
      <c r="D4477" s="206" t="s">
        <v>31383</v>
      </c>
      <c r="E4477" s="227" t="s">
        <v>31384</v>
      </c>
      <c r="F4477" s="209" t="s">
        <v>31385</v>
      </c>
      <c r="G4477" s="209" t="s">
        <v>31386</v>
      </c>
      <c r="H4477" s="209" t="s">
        <v>6634</v>
      </c>
      <c r="I4477" s="209" t="s">
        <v>31387</v>
      </c>
      <c r="J4477" s="209" t="s">
        <v>6321</v>
      </c>
      <c r="K4477" s="209" t="s">
        <v>31388</v>
      </c>
      <c r="L4477" s="209" t="s">
        <v>6321</v>
      </c>
      <c r="M4477" s="209" t="s">
        <v>29562</v>
      </c>
    </row>
    <row r="4478" spans="1:13" ht="90" x14ac:dyDescent="0.25">
      <c r="A4478" s="202" t="s">
        <v>16160</v>
      </c>
      <c r="B4478">
        <v>2516</v>
      </c>
      <c r="C4478" s="203" t="s">
        <v>16158</v>
      </c>
      <c r="D4478" s="205" t="s">
        <v>16159</v>
      </c>
      <c r="E4478" s="218" t="s">
        <v>31389</v>
      </c>
      <c r="F4478" s="204" t="s">
        <v>6744</v>
      </c>
      <c r="G4478" s="204" t="s">
        <v>6745</v>
      </c>
      <c r="H4478" s="204" t="s">
        <v>6746</v>
      </c>
      <c r="I4478" s="204" t="s">
        <v>6747</v>
      </c>
      <c r="J4478" s="204" t="s">
        <v>6321</v>
      </c>
      <c r="K4478" s="204" t="s">
        <v>13332</v>
      </c>
      <c r="L4478" s="204" t="s">
        <v>6321</v>
      </c>
      <c r="M4478" s="204" t="s">
        <v>7057</v>
      </c>
    </row>
    <row r="4479" spans="1:13" ht="67.5" x14ac:dyDescent="0.25">
      <c r="A4479" s="202" t="s">
        <v>2922</v>
      </c>
      <c r="B4479">
        <v>549</v>
      </c>
      <c r="C4479" s="203" t="s">
        <v>8915</v>
      </c>
      <c r="D4479" s="205" t="s">
        <v>8916</v>
      </c>
      <c r="E4479" s="220" t="s">
        <v>31390</v>
      </c>
      <c r="F4479" s="204" t="s">
        <v>6689</v>
      </c>
      <c r="G4479" s="204" t="s">
        <v>6690</v>
      </c>
      <c r="H4479" s="204" t="s">
        <v>6691</v>
      </c>
      <c r="I4479" s="204" t="s">
        <v>6692</v>
      </c>
      <c r="J4479" s="204" t="s">
        <v>6321</v>
      </c>
      <c r="K4479" s="204" t="s">
        <v>6321</v>
      </c>
      <c r="L4479" s="204" t="s">
        <v>6321</v>
      </c>
      <c r="M4479" s="204" t="s">
        <v>831</v>
      </c>
    </row>
    <row r="4480" spans="1:13" ht="101.25" x14ac:dyDescent="0.25">
      <c r="A4480" s="206" t="s">
        <v>14558</v>
      </c>
      <c r="B4480">
        <v>2114</v>
      </c>
      <c r="C4480" s="207" t="s">
        <v>14556</v>
      </c>
      <c r="D4480" s="208" t="s">
        <v>14557</v>
      </c>
      <c r="E4480" s="227" t="s">
        <v>31391</v>
      </c>
      <c r="F4480" s="209" t="s">
        <v>6689</v>
      </c>
      <c r="G4480" s="209" t="s">
        <v>6690</v>
      </c>
      <c r="H4480" s="209" t="s">
        <v>6691</v>
      </c>
      <c r="I4480" s="209" t="s">
        <v>6692</v>
      </c>
      <c r="J4480" s="209" t="s">
        <v>6321</v>
      </c>
      <c r="K4480" s="209" t="s">
        <v>6321</v>
      </c>
      <c r="L4480" s="209" t="s">
        <v>6321</v>
      </c>
      <c r="M4480" s="209" t="s">
        <v>831</v>
      </c>
    </row>
    <row r="4481" spans="1:13" ht="101.25" x14ac:dyDescent="0.25">
      <c r="A4481" s="202" t="s">
        <v>31392</v>
      </c>
      <c r="B4481">
        <v>3430</v>
      </c>
      <c r="C4481" s="203" t="s">
        <v>19544</v>
      </c>
      <c r="D4481" s="202" t="s">
        <v>31393</v>
      </c>
      <c r="E4481" s="218" t="s">
        <v>31394</v>
      </c>
      <c r="F4481" s="204" t="s">
        <v>6689</v>
      </c>
      <c r="G4481" s="204" t="s">
        <v>6690</v>
      </c>
      <c r="H4481" s="204" t="s">
        <v>6691</v>
      </c>
      <c r="I4481" s="204" t="s">
        <v>6692</v>
      </c>
      <c r="J4481" s="204" t="s">
        <v>6321</v>
      </c>
      <c r="K4481" s="204" t="s">
        <v>7591</v>
      </c>
      <c r="L4481" s="204" t="s">
        <v>6321</v>
      </c>
      <c r="M4481" s="204" t="s">
        <v>6330</v>
      </c>
    </row>
    <row r="4482" spans="1:13" ht="202.5" x14ac:dyDescent="0.25">
      <c r="A4482" s="206" t="s">
        <v>25667</v>
      </c>
      <c r="B4482">
        <v>852</v>
      </c>
      <c r="C4482" s="207" t="s">
        <v>25665</v>
      </c>
      <c r="D4482" s="208" t="s">
        <v>25666</v>
      </c>
      <c r="E4482" s="220" t="s">
        <v>31395</v>
      </c>
      <c r="F4482" s="209" t="s">
        <v>25668</v>
      </c>
      <c r="G4482" s="209" t="s">
        <v>25669</v>
      </c>
      <c r="H4482" s="209" t="s">
        <v>7161</v>
      </c>
      <c r="I4482" s="209" t="s">
        <v>25670</v>
      </c>
      <c r="J4482" s="209" t="s">
        <v>6321</v>
      </c>
      <c r="K4482" s="209" t="s">
        <v>8176</v>
      </c>
      <c r="L4482" s="209" t="s">
        <v>6321</v>
      </c>
      <c r="M4482" s="209" t="s">
        <v>25671</v>
      </c>
    </row>
    <row r="4483" spans="1:13" ht="45" x14ac:dyDescent="0.25">
      <c r="A4483" s="202" t="s">
        <v>31396</v>
      </c>
      <c r="B4483">
        <v>2618</v>
      </c>
      <c r="C4483" s="203" t="s">
        <v>31397</v>
      </c>
      <c r="D4483" s="205" t="s">
        <v>31398</v>
      </c>
      <c r="E4483" s="218" t="s">
        <v>31399</v>
      </c>
      <c r="F4483" s="204" t="s">
        <v>6689</v>
      </c>
      <c r="G4483" s="204" t="s">
        <v>6690</v>
      </c>
      <c r="H4483" s="204" t="s">
        <v>6691</v>
      </c>
      <c r="I4483" s="204" t="s">
        <v>6692</v>
      </c>
      <c r="J4483" s="204" t="s">
        <v>6321</v>
      </c>
      <c r="K4483" s="204" t="s">
        <v>11989</v>
      </c>
      <c r="L4483" s="204" t="s">
        <v>6321</v>
      </c>
      <c r="M4483" s="204" t="s">
        <v>29558</v>
      </c>
    </row>
    <row r="4484" spans="1:13" ht="45" x14ac:dyDescent="0.25">
      <c r="A4484" s="202" t="s">
        <v>18348</v>
      </c>
      <c r="B4484">
        <v>3137</v>
      </c>
      <c r="C4484" s="203" t="s">
        <v>18346</v>
      </c>
      <c r="D4484" s="205" t="s">
        <v>18347</v>
      </c>
      <c r="E4484" s="218" t="s">
        <v>31400</v>
      </c>
      <c r="F4484" s="204" t="s">
        <v>9916</v>
      </c>
      <c r="G4484" s="204" t="s">
        <v>9917</v>
      </c>
      <c r="H4484" s="204" t="s">
        <v>6746</v>
      </c>
      <c r="I4484" s="204" t="s">
        <v>9918</v>
      </c>
      <c r="J4484" s="204" t="s">
        <v>6321</v>
      </c>
      <c r="K4484" s="204" t="s">
        <v>6321</v>
      </c>
      <c r="L4484" s="204" t="s">
        <v>6321</v>
      </c>
      <c r="M4484" s="204" t="s">
        <v>831</v>
      </c>
    </row>
    <row r="4485" spans="1:13" ht="56.25" x14ac:dyDescent="0.25">
      <c r="A4485" s="202" t="s">
        <v>14358</v>
      </c>
      <c r="B4485">
        <v>2060</v>
      </c>
      <c r="C4485" s="203" t="s">
        <v>14357</v>
      </c>
      <c r="D4485" s="205" t="s">
        <v>31401</v>
      </c>
      <c r="E4485" s="218" t="s">
        <v>31402</v>
      </c>
      <c r="F4485" s="204" t="s">
        <v>31403</v>
      </c>
      <c r="G4485" s="204" t="s">
        <v>14359</v>
      </c>
      <c r="H4485" s="204" t="s">
        <v>6536</v>
      </c>
      <c r="I4485" s="204" t="s">
        <v>14360</v>
      </c>
      <c r="J4485" s="204" t="s">
        <v>6321</v>
      </c>
      <c r="K4485" s="204" t="s">
        <v>31404</v>
      </c>
      <c r="L4485" s="204" t="s">
        <v>6321</v>
      </c>
      <c r="M4485" s="204" t="s">
        <v>30457</v>
      </c>
    </row>
    <row r="4486" spans="1:13" ht="67.5" x14ac:dyDescent="0.25">
      <c r="A4486" s="202" t="s">
        <v>19853</v>
      </c>
      <c r="B4486">
        <v>3505</v>
      </c>
      <c r="C4486" s="203" t="s">
        <v>19851</v>
      </c>
      <c r="D4486" s="205" t="s">
        <v>19852</v>
      </c>
      <c r="E4486" s="218" t="s">
        <v>31405</v>
      </c>
      <c r="F4486" s="204" t="s">
        <v>7010</v>
      </c>
      <c r="G4486" s="204" t="s">
        <v>7011</v>
      </c>
      <c r="H4486" s="204" t="s">
        <v>7012</v>
      </c>
      <c r="I4486" s="204" t="s">
        <v>7011</v>
      </c>
      <c r="J4486" s="204" t="s">
        <v>6321</v>
      </c>
      <c r="K4486" s="204" t="s">
        <v>6321</v>
      </c>
      <c r="L4486" s="204" t="s">
        <v>6321</v>
      </c>
      <c r="M4486" s="204" t="s">
        <v>6363</v>
      </c>
    </row>
    <row r="4487" spans="1:13" ht="78.75" x14ac:dyDescent="0.25">
      <c r="A4487" s="206" t="s">
        <v>16155</v>
      </c>
      <c r="B4487">
        <v>2515</v>
      </c>
      <c r="C4487" s="207" t="s">
        <v>16153</v>
      </c>
      <c r="D4487" s="208" t="s">
        <v>16154</v>
      </c>
      <c r="E4487" s="227" t="s">
        <v>31406</v>
      </c>
      <c r="F4487" s="209" t="s">
        <v>16156</v>
      </c>
      <c r="G4487" s="209" t="s">
        <v>6935</v>
      </c>
      <c r="H4487" s="209" t="s">
        <v>6536</v>
      </c>
      <c r="I4487" s="209" t="s">
        <v>16157</v>
      </c>
      <c r="J4487" s="209" t="s">
        <v>6321</v>
      </c>
      <c r="K4487" s="209" t="s">
        <v>12519</v>
      </c>
      <c r="L4487" s="209" t="s">
        <v>6321</v>
      </c>
      <c r="M4487" s="209" t="s">
        <v>9110</v>
      </c>
    </row>
    <row r="4488" spans="1:13" ht="56.25" x14ac:dyDescent="0.25">
      <c r="A4488" s="206" t="s">
        <v>16315</v>
      </c>
      <c r="B4488">
        <v>2583</v>
      </c>
      <c r="C4488" s="207" t="s">
        <v>16313</v>
      </c>
      <c r="D4488" s="208" t="s">
        <v>16314</v>
      </c>
      <c r="E4488" s="227" t="s">
        <v>31407</v>
      </c>
      <c r="F4488" s="209" t="s">
        <v>6824</v>
      </c>
      <c r="G4488" s="209" t="s">
        <v>6825</v>
      </c>
      <c r="H4488" s="209" t="s">
        <v>6473</v>
      </c>
      <c r="I4488" s="209" t="s">
        <v>6825</v>
      </c>
      <c r="J4488" s="209" t="s">
        <v>6321</v>
      </c>
      <c r="K4488" s="209" t="s">
        <v>6321</v>
      </c>
      <c r="L4488" s="209" t="s">
        <v>6321</v>
      </c>
      <c r="M4488" s="209" t="s">
        <v>6363</v>
      </c>
    </row>
    <row r="4489" spans="1:13" ht="78.75" x14ac:dyDescent="0.25">
      <c r="A4489" s="206" t="s">
        <v>13185</v>
      </c>
      <c r="B4489">
        <v>1727</v>
      </c>
      <c r="C4489" s="207" t="s">
        <v>13183</v>
      </c>
      <c r="D4489" s="208" t="s">
        <v>13184</v>
      </c>
      <c r="E4489" s="227" t="s">
        <v>31408</v>
      </c>
      <c r="F4489" s="209" t="s">
        <v>13186</v>
      </c>
      <c r="G4489" s="209" t="s">
        <v>13187</v>
      </c>
      <c r="H4489" s="209" t="s">
        <v>6998</v>
      </c>
      <c r="I4489" s="209" t="s">
        <v>13187</v>
      </c>
      <c r="J4489" s="209" t="s">
        <v>6321</v>
      </c>
      <c r="K4489" s="209" t="s">
        <v>6321</v>
      </c>
      <c r="L4489" s="209" t="s">
        <v>6321</v>
      </c>
      <c r="M4489" s="209" t="s">
        <v>6363</v>
      </c>
    </row>
    <row r="4490" spans="1:13" ht="67.5" x14ac:dyDescent="0.25">
      <c r="A4490" s="206" t="s">
        <v>21115</v>
      </c>
      <c r="B4490">
        <v>3847</v>
      </c>
      <c r="C4490" s="207" t="s">
        <v>21113</v>
      </c>
      <c r="D4490" s="208" t="s">
        <v>21114</v>
      </c>
      <c r="E4490" s="227" t="s">
        <v>31409</v>
      </c>
      <c r="F4490" s="209" t="s">
        <v>21116</v>
      </c>
      <c r="G4490" s="209" t="s">
        <v>21117</v>
      </c>
      <c r="H4490" s="209" t="s">
        <v>6746</v>
      </c>
      <c r="I4490" s="209" t="s">
        <v>21118</v>
      </c>
      <c r="J4490" s="209" t="s">
        <v>6321</v>
      </c>
      <c r="K4490" s="209" t="s">
        <v>21119</v>
      </c>
      <c r="L4490" s="209" t="s">
        <v>6321</v>
      </c>
      <c r="M4490" s="209" t="s">
        <v>9110</v>
      </c>
    </row>
    <row r="4491" spans="1:13" ht="112.5" x14ac:dyDescent="0.25">
      <c r="A4491" s="202" t="s">
        <v>31410</v>
      </c>
      <c r="B4491">
        <v>3860</v>
      </c>
      <c r="C4491" s="203" t="s">
        <v>29554</v>
      </c>
      <c r="D4491" s="202" t="s">
        <v>31411</v>
      </c>
      <c r="E4491" s="218" t="s">
        <v>31412</v>
      </c>
      <c r="F4491" s="204" t="s">
        <v>29556</v>
      </c>
      <c r="G4491" s="204" t="s">
        <v>29557</v>
      </c>
      <c r="H4491" s="204" t="s">
        <v>7494</v>
      </c>
      <c r="I4491" s="204" t="s">
        <v>29557</v>
      </c>
      <c r="J4491" s="204" t="s">
        <v>6321</v>
      </c>
      <c r="K4491" s="204" t="s">
        <v>6321</v>
      </c>
      <c r="L4491" s="204" t="s">
        <v>6321</v>
      </c>
      <c r="M4491" s="204" t="s">
        <v>29558</v>
      </c>
    </row>
    <row r="4492" spans="1:13" ht="67.5" x14ac:dyDescent="0.25">
      <c r="A4492" s="202" t="s">
        <v>31413</v>
      </c>
      <c r="B4492">
        <v>3865</v>
      </c>
      <c r="C4492" s="203" t="s">
        <v>31414</v>
      </c>
      <c r="D4492" s="205" t="s">
        <v>31415</v>
      </c>
      <c r="E4492" s="218" t="s">
        <v>31416</v>
      </c>
      <c r="F4492" s="204" t="s">
        <v>8513</v>
      </c>
      <c r="G4492" s="204" t="s">
        <v>8514</v>
      </c>
      <c r="H4492" s="204" t="s">
        <v>7494</v>
      </c>
      <c r="I4492" s="204" t="s">
        <v>8514</v>
      </c>
      <c r="J4492" s="204" t="s">
        <v>6321</v>
      </c>
      <c r="K4492" s="204" t="s">
        <v>6321</v>
      </c>
      <c r="L4492" s="204" t="s">
        <v>6321</v>
      </c>
      <c r="M4492" s="204" t="s">
        <v>29562</v>
      </c>
    </row>
    <row r="4493" spans="1:13" ht="56.25" x14ac:dyDescent="0.25">
      <c r="A4493" s="206" t="s">
        <v>12922</v>
      </c>
      <c r="B4493">
        <v>1667</v>
      </c>
      <c r="C4493" s="207" t="s">
        <v>12921</v>
      </c>
      <c r="D4493" s="208" t="s">
        <v>25778</v>
      </c>
      <c r="E4493" s="227" t="s">
        <v>31417</v>
      </c>
      <c r="F4493" s="209" t="s">
        <v>12923</v>
      </c>
      <c r="G4493" s="209" t="s">
        <v>12924</v>
      </c>
      <c r="H4493" s="209" t="s">
        <v>6746</v>
      </c>
      <c r="I4493" s="209" t="s">
        <v>12925</v>
      </c>
      <c r="J4493" s="209" t="s">
        <v>6321</v>
      </c>
      <c r="K4493" s="209" t="s">
        <v>12926</v>
      </c>
      <c r="L4493" s="209" t="s">
        <v>6321</v>
      </c>
      <c r="M4493" s="209" t="s">
        <v>7057</v>
      </c>
    </row>
    <row r="4494" spans="1:13" ht="90" x14ac:dyDescent="0.25">
      <c r="A4494" s="202" t="s">
        <v>15019</v>
      </c>
      <c r="B4494">
        <v>2227</v>
      </c>
      <c r="C4494" s="203" t="s">
        <v>15017</v>
      </c>
      <c r="D4494" s="205" t="s">
        <v>15018</v>
      </c>
      <c r="E4494" s="218" t="s">
        <v>31418</v>
      </c>
      <c r="F4494" s="204" t="s">
        <v>6437</v>
      </c>
      <c r="G4494" s="204" t="s">
        <v>6438</v>
      </c>
      <c r="H4494" s="204" t="s">
        <v>6439</v>
      </c>
      <c r="I4494" s="204" t="s">
        <v>6440</v>
      </c>
      <c r="J4494" s="204" t="s">
        <v>6321</v>
      </c>
      <c r="K4494" s="204" t="s">
        <v>6321</v>
      </c>
      <c r="L4494" s="204" t="s">
        <v>6321</v>
      </c>
      <c r="M4494" s="204" t="s">
        <v>831</v>
      </c>
    </row>
    <row r="4495" spans="1:13" ht="78.75" x14ac:dyDescent="0.25">
      <c r="A4495" s="206" t="s">
        <v>20723</v>
      </c>
      <c r="B4495">
        <v>3748</v>
      </c>
      <c r="C4495" s="207" t="s">
        <v>20721</v>
      </c>
      <c r="D4495" s="208" t="s">
        <v>20722</v>
      </c>
      <c r="E4495" s="227" t="s">
        <v>31419</v>
      </c>
      <c r="F4495" s="209" t="s">
        <v>6689</v>
      </c>
      <c r="G4495" s="209" t="s">
        <v>6690</v>
      </c>
      <c r="H4495" s="209" t="s">
        <v>6691</v>
      </c>
      <c r="I4495" s="209" t="s">
        <v>6692</v>
      </c>
      <c r="J4495" s="209" t="s">
        <v>6321</v>
      </c>
      <c r="K4495" s="209" t="s">
        <v>6321</v>
      </c>
      <c r="L4495" s="209" t="s">
        <v>6321</v>
      </c>
      <c r="M4495" s="209" t="s">
        <v>831</v>
      </c>
    </row>
    <row r="4496" spans="1:13" ht="67.5" x14ac:dyDescent="0.25">
      <c r="A4496" s="206" t="s">
        <v>19376</v>
      </c>
      <c r="B4496">
        <v>3391</v>
      </c>
      <c r="C4496" s="207" t="s">
        <v>19374</v>
      </c>
      <c r="D4496" s="208" t="s">
        <v>19375</v>
      </c>
      <c r="E4496" s="227" t="s">
        <v>31420</v>
      </c>
      <c r="F4496" s="209" t="s">
        <v>6719</v>
      </c>
      <c r="G4496" s="209" t="s">
        <v>6720</v>
      </c>
      <c r="H4496" s="209" t="s">
        <v>6522</v>
      </c>
      <c r="I4496" s="209" t="s">
        <v>6721</v>
      </c>
      <c r="J4496" s="209" t="s">
        <v>6321</v>
      </c>
      <c r="K4496" s="209" t="s">
        <v>6566</v>
      </c>
      <c r="L4496" s="209" t="s">
        <v>6321</v>
      </c>
      <c r="M4496" s="209" t="s">
        <v>6330</v>
      </c>
    </row>
    <row r="4497" spans="1:13" ht="123.75" x14ac:dyDescent="0.25">
      <c r="A4497" s="206" t="s">
        <v>19803</v>
      </c>
      <c r="B4497">
        <v>3494</v>
      </c>
      <c r="C4497" s="207" t="s">
        <v>19801</v>
      </c>
      <c r="D4497" s="208" t="s">
        <v>19802</v>
      </c>
      <c r="E4497" s="227" t="s">
        <v>31421</v>
      </c>
      <c r="F4497" s="209" t="s">
        <v>6437</v>
      </c>
      <c r="G4497" s="209" t="s">
        <v>6438</v>
      </c>
      <c r="H4497" s="209" t="s">
        <v>6439</v>
      </c>
      <c r="I4497" s="209" t="s">
        <v>6440</v>
      </c>
      <c r="J4497" s="209" t="s">
        <v>6321</v>
      </c>
      <c r="K4497" s="209" t="s">
        <v>6524</v>
      </c>
      <c r="L4497" s="209" t="s">
        <v>6321</v>
      </c>
      <c r="M4497" s="209" t="s">
        <v>6363</v>
      </c>
    </row>
    <row r="4498" spans="1:13" ht="67.5" x14ac:dyDescent="0.25">
      <c r="A4498" s="206" t="s">
        <v>3169</v>
      </c>
      <c r="B4498">
        <v>3746</v>
      </c>
      <c r="C4498" s="207" t="s">
        <v>20716</v>
      </c>
      <c r="D4498" s="208" t="s">
        <v>20717</v>
      </c>
      <c r="E4498" s="227" t="s">
        <v>31422</v>
      </c>
      <c r="F4498" s="209" t="s">
        <v>16620</v>
      </c>
      <c r="G4498" s="209" t="s">
        <v>16621</v>
      </c>
      <c r="H4498" s="209" t="s">
        <v>6522</v>
      </c>
      <c r="I4498" s="209" t="s">
        <v>16622</v>
      </c>
      <c r="J4498" s="209" t="s">
        <v>6321</v>
      </c>
      <c r="K4498" s="209" t="s">
        <v>6321</v>
      </c>
      <c r="L4498" s="209" t="s">
        <v>6321</v>
      </c>
      <c r="M4498" s="209" t="s">
        <v>6363</v>
      </c>
    </row>
    <row r="4499" spans="1:13" ht="56.25" x14ac:dyDescent="0.25">
      <c r="A4499" s="202" t="s">
        <v>14561</v>
      </c>
      <c r="B4499">
        <v>2115</v>
      </c>
      <c r="C4499" s="203" t="s">
        <v>14559</v>
      </c>
      <c r="D4499" s="205" t="s">
        <v>14560</v>
      </c>
      <c r="E4499" s="218" t="s">
        <v>31423</v>
      </c>
      <c r="F4499" s="204" t="s">
        <v>6744</v>
      </c>
      <c r="G4499" s="204" t="s">
        <v>6745</v>
      </c>
      <c r="H4499" s="204" t="s">
        <v>6746</v>
      </c>
      <c r="I4499" s="204" t="s">
        <v>6747</v>
      </c>
      <c r="J4499" s="204" t="s">
        <v>6321</v>
      </c>
      <c r="K4499" s="204" t="s">
        <v>6321</v>
      </c>
      <c r="L4499" s="204" t="s">
        <v>6321</v>
      </c>
      <c r="M4499" s="204" t="s">
        <v>831</v>
      </c>
    </row>
    <row r="4500" spans="1:13" ht="146.25" x14ac:dyDescent="0.25">
      <c r="A4500" s="206" t="s">
        <v>31424</v>
      </c>
      <c r="B4500">
        <v>2503</v>
      </c>
      <c r="C4500" s="207" t="s">
        <v>16096</v>
      </c>
      <c r="D4500" s="206" t="s">
        <v>31425</v>
      </c>
      <c r="E4500" s="227" t="s">
        <v>31426</v>
      </c>
      <c r="F4500" s="209" t="s">
        <v>16097</v>
      </c>
      <c r="G4500" s="209" t="s">
        <v>16098</v>
      </c>
      <c r="H4500" s="209" t="s">
        <v>6375</v>
      </c>
      <c r="I4500" s="209" t="s">
        <v>16099</v>
      </c>
      <c r="J4500" s="209" t="s">
        <v>6321</v>
      </c>
      <c r="K4500" s="209" t="s">
        <v>16100</v>
      </c>
      <c r="L4500" s="209" t="s">
        <v>6321</v>
      </c>
      <c r="M4500" s="209" t="s">
        <v>930</v>
      </c>
    </row>
    <row r="4501" spans="1:13" ht="90" x14ac:dyDescent="0.25">
      <c r="A4501" s="202" t="s">
        <v>20720</v>
      </c>
      <c r="B4501">
        <v>3747</v>
      </c>
      <c r="C4501" s="203" t="s">
        <v>20718</v>
      </c>
      <c r="D4501" s="205" t="s">
        <v>20719</v>
      </c>
      <c r="E4501" s="202" t="s">
        <v>31427</v>
      </c>
      <c r="F4501" s="204" t="s">
        <v>6689</v>
      </c>
      <c r="G4501" s="204" t="s">
        <v>6690</v>
      </c>
      <c r="H4501" s="204" t="s">
        <v>6691</v>
      </c>
      <c r="I4501" s="204" t="s">
        <v>6692</v>
      </c>
      <c r="J4501" s="204" t="s">
        <v>6321</v>
      </c>
      <c r="K4501" s="204" t="s">
        <v>6321</v>
      </c>
      <c r="L4501" s="204" t="s">
        <v>6321</v>
      </c>
      <c r="M4501" s="204" t="s">
        <v>831</v>
      </c>
    </row>
    <row r="4502" spans="1:13" ht="67.5" x14ac:dyDescent="0.25">
      <c r="A4502" s="202" t="s">
        <v>20732</v>
      </c>
      <c r="B4502">
        <v>3751</v>
      </c>
      <c r="C4502" s="203" t="s">
        <v>20730</v>
      </c>
      <c r="D4502" s="205" t="s">
        <v>20731</v>
      </c>
      <c r="E4502" s="218" t="s">
        <v>31428</v>
      </c>
      <c r="F4502" s="204" t="s">
        <v>9916</v>
      </c>
      <c r="G4502" s="204" t="s">
        <v>9917</v>
      </c>
      <c r="H4502" s="204" t="s">
        <v>6746</v>
      </c>
      <c r="I4502" s="204" t="s">
        <v>9918</v>
      </c>
      <c r="J4502" s="204" t="s">
        <v>6321</v>
      </c>
      <c r="K4502" s="204" t="s">
        <v>6321</v>
      </c>
      <c r="L4502" s="204" t="s">
        <v>6321</v>
      </c>
      <c r="M4502" s="204" t="s">
        <v>831</v>
      </c>
    </row>
    <row r="4503" spans="1:13" ht="101.25" x14ac:dyDescent="0.25">
      <c r="A4503" s="202" t="s">
        <v>19379</v>
      </c>
      <c r="B4503">
        <v>3392</v>
      </c>
      <c r="C4503" s="203" t="s">
        <v>19377</v>
      </c>
      <c r="D4503" s="205" t="s">
        <v>19378</v>
      </c>
      <c r="E4503" s="218" t="s">
        <v>31429</v>
      </c>
      <c r="F4503" s="204" t="s">
        <v>6689</v>
      </c>
      <c r="G4503" s="204" t="s">
        <v>6690</v>
      </c>
      <c r="H4503" s="204" t="s">
        <v>6691</v>
      </c>
      <c r="I4503" s="204" t="s">
        <v>6692</v>
      </c>
      <c r="J4503" s="204" t="s">
        <v>6321</v>
      </c>
      <c r="K4503" s="204" t="s">
        <v>6566</v>
      </c>
      <c r="L4503" s="204" t="s">
        <v>6321</v>
      </c>
      <c r="M4503" s="204" t="s">
        <v>6330</v>
      </c>
    </row>
    <row r="4504" spans="1:13" ht="67.5" x14ac:dyDescent="0.25">
      <c r="A4504" s="202" t="s">
        <v>19648</v>
      </c>
      <c r="B4504">
        <v>3457</v>
      </c>
      <c r="C4504" s="203" t="s">
        <v>19646</v>
      </c>
      <c r="D4504" s="205" t="s">
        <v>19647</v>
      </c>
      <c r="E4504" s="218" t="s">
        <v>31430</v>
      </c>
      <c r="F4504" s="204" t="s">
        <v>6689</v>
      </c>
      <c r="G4504" s="204" t="s">
        <v>6690</v>
      </c>
      <c r="H4504" s="204" t="s">
        <v>6691</v>
      </c>
      <c r="I4504" s="204" t="s">
        <v>6692</v>
      </c>
      <c r="J4504" s="204" t="s">
        <v>6321</v>
      </c>
      <c r="K4504" s="204" t="s">
        <v>6321</v>
      </c>
      <c r="L4504" s="204" t="s">
        <v>6321</v>
      </c>
      <c r="M4504" s="204" t="s">
        <v>831</v>
      </c>
    </row>
    <row r="4505" spans="1:13" ht="78.75" x14ac:dyDescent="0.25">
      <c r="A4505" s="206" t="s">
        <v>31431</v>
      </c>
      <c r="B4505">
        <v>2539</v>
      </c>
      <c r="C4505" s="207" t="s">
        <v>31432</v>
      </c>
      <c r="D4505" s="208" t="s">
        <v>31433</v>
      </c>
      <c r="E4505" s="227" t="s">
        <v>31434</v>
      </c>
      <c r="F4505" s="209" t="s">
        <v>31435</v>
      </c>
      <c r="G4505" s="209" t="s">
        <v>12375</v>
      </c>
      <c r="H4505" s="209" t="s">
        <v>12595</v>
      </c>
      <c r="I4505" s="209" t="s">
        <v>31436</v>
      </c>
      <c r="J4505" s="209" t="s">
        <v>6321</v>
      </c>
      <c r="K4505" s="209" t="s">
        <v>6321</v>
      </c>
      <c r="L4505" s="209" t="s">
        <v>6321</v>
      </c>
      <c r="M4505" s="209" t="s">
        <v>29558</v>
      </c>
    </row>
    <row r="4506" spans="1:13" ht="78.75" x14ac:dyDescent="0.25">
      <c r="A4506" s="202" t="s">
        <v>25891</v>
      </c>
      <c r="B4506">
        <v>2536</v>
      </c>
      <c r="C4506" s="203" t="s">
        <v>25889</v>
      </c>
      <c r="D4506" s="205" t="s">
        <v>25890</v>
      </c>
      <c r="E4506" s="218" t="s">
        <v>31434</v>
      </c>
      <c r="F4506" s="204" t="s">
        <v>25892</v>
      </c>
      <c r="G4506" s="204" t="s">
        <v>25893</v>
      </c>
      <c r="H4506" s="204" t="s">
        <v>6634</v>
      </c>
      <c r="I4506" s="204" t="s">
        <v>25894</v>
      </c>
      <c r="J4506" s="204" t="s">
        <v>6321</v>
      </c>
      <c r="K4506" s="204" t="s">
        <v>6524</v>
      </c>
      <c r="L4506" s="204" t="s">
        <v>6321</v>
      </c>
      <c r="M4506" s="204" t="s">
        <v>25748</v>
      </c>
    </row>
    <row r="4507" spans="1:13" ht="67.5" x14ac:dyDescent="0.25">
      <c r="A4507" s="202" t="s">
        <v>20939</v>
      </c>
      <c r="B4507">
        <v>3801</v>
      </c>
      <c r="C4507" s="203" t="s">
        <v>20937</v>
      </c>
      <c r="D4507" s="205" t="s">
        <v>20938</v>
      </c>
      <c r="E4507" s="218" t="s">
        <v>31437</v>
      </c>
      <c r="F4507" s="204" t="s">
        <v>20940</v>
      </c>
      <c r="G4507" s="204" t="s">
        <v>20941</v>
      </c>
      <c r="H4507" s="204" t="s">
        <v>6522</v>
      </c>
      <c r="I4507" s="204" t="s">
        <v>20942</v>
      </c>
      <c r="J4507" s="204" t="s">
        <v>6321</v>
      </c>
      <c r="K4507" s="204" t="s">
        <v>6524</v>
      </c>
      <c r="L4507" s="204" t="s">
        <v>6321</v>
      </c>
      <c r="M4507" s="204" t="s">
        <v>6363</v>
      </c>
    </row>
    <row r="4508" spans="1:13" ht="90" x14ac:dyDescent="0.25">
      <c r="A4508" s="202" t="s">
        <v>13190</v>
      </c>
      <c r="B4508">
        <v>1728</v>
      </c>
      <c r="C4508" s="203" t="s">
        <v>13188</v>
      </c>
      <c r="D4508" s="205" t="s">
        <v>13189</v>
      </c>
      <c r="E4508" s="218" t="s">
        <v>31438</v>
      </c>
      <c r="F4508" s="204" t="s">
        <v>13191</v>
      </c>
      <c r="G4508" s="204" t="s">
        <v>13192</v>
      </c>
      <c r="H4508" s="204" t="s">
        <v>7494</v>
      </c>
      <c r="I4508" s="204" t="s">
        <v>13193</v>
      </c>
      <c r="J4508" s="204" t="s">
        <v>6321</v>
      </c>
      <c r="K4508" s="204" t="s">
        <v>6321</v>
      </c>
      <c r="L4508" s="204" t="s">
        <v>6321</v>
      </c>
      <c r="M4508" s="204" t="s">
        <v>6363</v>
      </c>
    </row>
    <row r="4509" spans="1:13" ht="56.25" x14ac:dyDescent="0.25">
      <c r="A4509" s="202" t="s">
        <v>11992</v>
      </c>
      <c r="B4509">
        <v>1415</v>
      </c>
      <c r="C4509" s="203" t="s">
        <v>11990</v>
      </c>
      <c r="D4509" s="205" t="s">
        <v>11991</v>
      </c>
      <c r="E4509" s="218" t="s">
        <v>31439</v>
      </c>
      <c r="F4509" s="204" t="s">
        <v>6689</v>
      </c>
      <c r="G4509" s="204" t="s">
        <v>6690</v>
      </c>
      <c r="H4509" s="204" t="s">
        <v>6691</v>
      </c>
      <c r="I4509" s="204" t="s">
        <v>6692</v>
      </c>
      <c r="J4509" s="204" t="s">
        <v>6321</v>
      </c>
      <c r="K4509" s="204" t="s">
        <v>6566</v>
      </c>
      <c r="L4509" s="204" t="s">
        <v>6321</v>
      </c>
      <c r="M4509" s="204" t="s">
        <v>831</v>
      </c>
    </row>
    <row r="4510" spans="1:13" ht="90" x14ac:dyDescent="0.25">
      <c r="A4510" s="202" t="s">
        <v>31440</v>
      </c>
      <c r="B4510">
        <v>2077</v>
      </c>
      <c r="C4510" s="203" t="s">
        <v>14424</v>
      </c>
      <c r="D4510" s="202" t="s">
        <v>31441</v>
      </c>
      <c r="E4510" s="218" t="s">
        <v>31442</v>
      </c>
      <c r="F4510" s="204" t="s">
        <v>6689</v>
      </c>
      <c r="G4510" s="204" t="s">
        <v>6690</v>
      </c>
      <c r="H4510" s="204" t="s">
        <v>6691</v>
      </c>
      <c r="I4510" s="204" t="s">
        <v>6692</v>
      </c>
      <c r="J4510" s="204" t="s">
        <v>6321</v>
      </c>
      <c r="K4510" s="204" t="s">
        <v>6321</v>
      </c>
      <c r="L4510" s="204" t="s">
        <v>6321</v>
      </c>
      <c r="M4510" s="204" t="s">
        <v>831</v>
      </c>
    </row>
    <row r="4511" spans="1:13" ht="56.25" x14ac:dyDescent="0.25">
      <c r="A4511" s="206" t="s">
        <v>20852</v>
      </c>
      <c r="B4511">
        <v>3780</v>
      </c>
      <c r="C4511" s="207" t="s">
        <v>20850</v>
      </c>
      <c r="D4511" s="208" t="s">
        <v>20851</v>
      </c>
      <c r="E4511" s="227" t="s">
        <v>31443</v>
      </c>
      <c r="F4511" s="209" t="s">
        <v>6437</v>
      </c>
      <c r="G4511" s="209" t="s">
        <v>6438</v>
      </c>
      <c r="H4511" s="209" t="s">
        <v>6439</v>
      </c>
      <c r="I4511" s="209" t="s">
        <v>6440</v>
      </c>
      <c r="J4511" s="209" t="s">
        <v>6321</v>
      </c>
      <c r="K4511" s="209" t="s">
        <v>6524</v>
      </c>
      <c r="L4511" s="209" t="s">
        <v>6321</v>
      </c>
      <c r="M4511" s="209" t="s">
        <v>6363</v>
      </c>
    </row>
    <row r="4512" spans="1:13" ht="45" x14ac:dyDescent="0.25">
      <c r="A4512" s="206" t="s">
        <v>21126</v>
      </c>
      <c r="B4512">
        <v>3849</v>
      </c>
      <c r="C4512" s="207" t="s">
        <v>21124</v>
      </c>
      <c r="D4512" s="208" t="s">
        <v>21125</v>
      </c>
      <c r="E4512" s="227" t="s">
        <v>31444</v>
      </c>
      <c r="F4512" s="209" t="s">
        <v>21127</v>
      </c>
      <c r="G4512" s="209" t="s">
        <v>6674</v>
      </c>
      <c r="H4512" s="209" t="s">
        <v>6473</v>
      </c>
      <c r="I4512" s="209" t="s">
        <v>6674</v>
      </c>
      <c r="J4512" s="209" t="s">
        <v>6321</v>
      </c>
      <c r="K4512" s="209" t="s">
        <v>6321</v>
      </c>
      <c r="L4512" s="209" t="s">
        <v>6321</v>
      </c>
      <c r="M4512" s="209" t="s">
        <v>9110</v>
      </c>
    </row>
    <row r="4513" spans="1:13" ht="67.5" x14ac:dyDescent="0.25">
      <c r="A4513" s="206" t="s">
        <v>19555</v>
      </c>
      <c r="B4513">
        <v>3434</v>
      </c>
      <c r="C4513" s="207" t="s">
        <v>19553</v>
      </c>
      <c r="D4513" s="208" t="s">
        <v>19554</v>
      </c>
      <c r="E4513" s="227" t="s">
        <v>31445</v>
      </c>
      <c r="F4513" s="209" t="s">
        <v>6689</v>
      </c>
      <c r="G4513" s="209" t="s">
        <v>6690</v>
      </c>
      <c r="H4513" s="209" t="s">
        <v>6691</v>
      </c>
      <c r="I4513" s="209" t="s">
        <v>6692</v>
      </c>
      <c r="J4513" s="209" t="s">
        <v>6321</v>
      </c>
      <c r="K4513" s="209" t="s">
        <v>6321</v>
      </c>
      <c r="L4513" s="209" t="s">
        <v>6321</v>
      </c>
      <c r="M4513" s="209" t="s">
        <v>831</v>
      </c>
    </row>
    <row r="4514" spans="1:13" ht="67.5" x14ac:dyDescent="0.25">
      <c r="A4514" s="202" t="s">
        <v>21122</v>
      </c>
      <c r="B4514">
        <v>3848</v>
      </c>
      <c r="C4514" s="203" t="s">
        <v>21120</v>
      </c>
      <c r="D4514" s="205" t="s">
        <v>21121</v>
      </c>
      <c r="E4514" s="218" t="s">
        <v>31446</v>
      </c>
      <c r="F4514" s="204" t="s">
        <v>21123</v>
      </c>
      <c r="G4514" s="204" t="s">
        <v>6626</v>
      </c>
      <c r="H4514" s="204" t="s">
        <v>6439</v>
      </c>
      <c r="I4514" s="204" t="s">
        <v>6627</v>
      </c>
      <c r="J4514" s="204" t="s">
        <v>6321</v>
      </c>
      <c r="K4514" s="204" t="s">
        <v>12521</v>
      </c>
      <c r="L4514" s="204" t="s">
        <v>6321</v>
      </c>
      <c r="M4514" s="204" t="s">
        <v>9110</v>
      </c>
    </row>
    <row r="4515" spans="1:13" ht="123.75" x14ac:dyDescent="0.25">
      <c r="A4515" s="206" t="s">
        <v>31447</v>
      </c>
      <c r="B4515">
        <v>2502</v>
      </c>
      <c r="C4515" s="207" t="s">
        <v>16096</v>
      </c>
      <c r="D4515" s="206" t="s">
        <v>31448</v>
      </c>
      <c r="E4515" s="227" t="s">
        <v>31449</v>
      </c>
      <c r="F4515" s="209" t="s">
        <v>16097</v>
      </c>
      <c r="G4515" s="209" t="s">
        <v>16098</v>
      </c>
      <c r="H4515" s="209" t="s">
        <v>6375</v>
      </c>
      <c r="I4515" s="209" t="s">
        <v>16099</v>
      </c>
      <c r="J4515" s="209" t="s">
        <v>6321</v>
      </c>
      <c r="K4515" s="209" t="s">
        <v>16100</v>
      </c>
      <c r="L4515" s="209" t="s">
        <v>6321</v>
      </c>
      <c r="M4515" s="209" t="s">
        <v>930</v>
      </c>
    </row>
    <row r="4516" spans="1:13" ht="78.75" x14ac:dyDescent="0.25">
      <c r="A4516" s="218" t="s">
        <v>31450</v>
      </c>
      <c r="B4516">
        <v>3495</v>
      </c>
      <c r="C4516" s="203" t="s">
        <v>19804</v>
      </c>
      <c r="D4516" s="202" t="s">
        <v>19805</v>
      </c>
      <c r="E4516" s="218" t="s">
        <v>31451</v>
      </c>
      <c r="F4516" s="204" t="s">
        <v>19806</v>
      </c>
      <c r="G4516" s="204" t="s">
        <v>19807</v>
      </c>
      <c r="H4516" s="204" t="s">
        <v>6536</v>
      </c>
      <c r="I4516" s="204" t="s">
        <v>19808</v>
      </c>
      <c r="J4516" s="204" t="s">
        <v>6321</v>
      </c>
      <c r="K4516" s="204" t="s">
        <v>6566</v>
      </c>
      <c r="L4516" s="204" t="s">
        <v>6321</v>
      </c>
      <c r="M4516" s="204" t="s">
        <v>6363</v>
      </c>
    </row>
    <row r="4517" spans="1:13" ht="45" x14ac:dyDescent="0.25">
      <c r="A4517" s="206" t="s">
        <v>31452</v>
      </c>
      <c r="B4517">
        <v>3866</v>
      </c>
      <c r="C4517" s="207" t="s">
        <v>31453</v>
      </c>
      <c r="D4517" s="208" t="s">
        <v>31454</v>
      </c>
      <c r="E4517" s="227" t="s">
        <v>31455</v>
      </c>
      <c r="F4517" s="209" t="s">
        <v>31456</v>
      </c>
      <c r="G4517" s="209" t="s">
        <v>31457</v>
      </c>
      <c r="H4517" s="209" t="s">
        <v>6746</v>
      </c>
      <c r="I4517" s="209" t="s">
        <v>31457</v>
      </c>
      <c r="J4517" s="209" t="s">
        <v>6321</v>
      </c>
      <c r="K4517" s="209" t="s">
        <v>6321</v>
      </c>
      <c r="L4517" s="209" t="s">
        <v>6321</v>
      </c>
      <c r="M4517" s="209" t="s">
        <v>29562</v>
      </c>
    </row>
    <row r="4518" spans="1:13" ht="56.25" x14ac:dyDescent="0.25">
      <c r="A4518" s="202" t="s">
        <v>3331</v>
      </c>
      <c r="B4518">
        <v>529</v>
      </c>
      <c r="C4518" s="203" t="s">
        <v>8829</v>
      </c>
      <c r="D4518" s="205" t="s">
        <v>8830</v>
      </c>
      <c r="E4518" s="220" t="s">
        <v>31458</v>
      </c>
      <c r="F4518" s="204" t="s">
        <v>6766</v>
      </c>
      <c r="G4518" s="204" t="s">
        <v>6767</v>
      </c>
      <c r="H4518" s="204" t="s">
        <v>6439</v>
      </c>
      <c r="I4518" s="204" t="s">
        <v>6768</v>
      </c>
      <c r="J4518" s="204" t="s">
        <v>6321</v>
      </c>
      <c r="K4518" s="204" t="s">
        <v>6321</v>
      </c>
      <c r="L4518" s="204" t="s">
        <v>6321</v>
      </c>
      <c r="M4518" s="204" t="s">
        <v>831</v>
      </c>
    </row>
    <row r="4519" spans="1:13" ht="33.75" x14ac:dyDescent="0.25">
      <c r="A4519" s="202" t="s">
        <v>7327</v>
      </c>
      <c r="B4519">
        <v>203</v>
      </c>
      <c r="C4519" s="203" t="s">
        <v>7325</v>
      </c>
      <c r="D4519" s="205" t="s">
        <v>7326</v>
      </c>
      <c r="E4519" s="220" t="s">
        <v>31459</v>
      </c>
      <c r="F4519" s="204" t="s">
        <v>6689</v>
      </c>
      <c r="G4519" s="204" t="s">
        <v>6690</v>
      </c>
      <c r="H4519" s="204" t="s">
        <v>6691</v>
      </c>
      <c r="I4519" s="204" t="s">
        <v>6692</v>
      </c>
      <c r="J4519" s="204" t="s">
        <v>6321</v>
      </c>
      <c r="K4519" s="204" t="s">
        <v>6524</v>
      </c>
      <c r="L4519" s="204" t="s">
        <v>6321</v>
      </c>
      <c r="M4519" s="204" t="s">
        <v>831</v>
      </c>
    </row>
    <row r="4520" spans="1:13" ht="67.5" x14ac:dyDescent="0.25">
      <c r="A4520" s="206" t="s">
        <v>26035</v>
      </c>
      <c r="B4520">
        <v>3855</v>
      </c>
      <c r="C4520" s="207" t="s">
        <v>26034</v>
      </c>
      <c r="D4520" s="208" t="s">
        <v>31460</v>
      </c>
      <c r="E4520" s="227" t="s">
        <v>31461</v>
      </c>
      <c r="F4520" s="209" t="s">
        <v>6689</v>
      </c>
      <c r="G4520" s="209" t="s">
        <v>6690</v>
      </c>
      <c r="H4520" s="209" t="s">
        <v>6691</v>
      </c>
      <c r="I4520" s="209" t="s">
        <v>6692</v>
      </c>
      <c r="J4520" s="209" t="s">
        <v>6321</v>
      </c>
      <c r="K4520" s="209" t="s">
        <v>16100</v>
      </c>
      <c r="L4520" s="209" t="s">
        <v>6321</v>
      </c>
      <c r="M4520" s="209" t="s">
        <v>25671</v>
      </c>
    </row>
    <row r="4521" spans="1:13" ht="45" x14ac:dyDescent="0.25">
      <c r="A4521" s="202" t="s">
        <v>21103</v>
      </c>
      <c r="B4521">
        <v>3844</v>
      </c>
      <c r="C4521" s="203" t="s">
        <v>21101</v>
      </c>
      <c r="D4521" s="205" t="s">
        <v>21102</v>
      </c>
      <c r="E4521" s="218" t="s">
        <v>31462</v>
      </c>
      <c r="F4521" s="204" t="s">
        <v>6744</v>
      </c>
      <c r="G4521" s="204" t="s">
        <v>6745</v>
      </c>
      <c r="H4521" s="204" t="s">
        <v>6746</v>
      </c>
      <c r="I4521" s="204" t="s">
        <v>6747</v>
      </c>
      <c r="J4521" s="204" t="s">
        <v>6321</v>
      </c>
      <c r="K4521" s="204" t="s">
        <v>11989</v>
      </c>
      <c r="L4521" s="204" t="s">
        <v>6321</v>
      </c>
      <c r="M4521" s="204" t="s">
        <v>930</v>
      </c>
    </row>
    <row r="4522" spans="1:13" ht="78.75" x14ac:dyDescent="0.25">
      <c r="A4522" s="206" t="s">
        <v>16141</v>
      </c>
      <c r="B4522">
        <v>2513</v>
      </c>
      <c r="C4522" s="207" t="s">
        <v>16139</v>
      </c>
      <c r="D4522" s="208" t="s">
        <v>16140</v>
      </c>
      <c r="E4522" s="227" t="s">
        <v>31463</v>
      </c>
      <c r="F4522" s="209" t="s">
        <v>16142</v>
      </c>
      <c r="G4522" s="209" t="s">
        <v>16143</v>
      </c>
      <c r="H4522" s="209" t="s">
        <v>6522</v>
      </c>
      <c r="I4522" s="209" t="s">
        <v>16144</v>
      </c>
      <c r="J4522" s="209" t="s">
        <v>6321</v>
      </c>
      <c r="K4522" s="209" t="s">
        <v>16100</v>
      </c>
      <c r="L4522" s="209" t="s">
        <v>6321</v>
      </c>
      <c r="M4522" s="209" t="s">
        <v>9110</v>
      </c>
    </row>
    <row r="4523" spans="1:13" ht="22.5" x14ac:dyDescent="0.25">
      <c r="A4523" s="202" t="s">
        <v>16080</v>
      </c>
      <c r="B4523">
        <v>2499</v>
      </c>
      <c r="C4523" s="203" t="s">
        <v>16078</v>
      </c>
      <c r="D4523" s="205" t="s">
        <v>16079</v>
      </c>
      <c r="E4523" s="218" t="s">
        <v>31464</v>
      </c>
      <c r="F4523" s="204" t="s">
        <v>10877</v>
      </c>
      <c r="G4523" s="204" t="s">
        <v>10878</v>
      </c>
      <c r="H4523" s="204" t="s">
        <v>6337</v>
      </c>
      <c r="I4523" s="204" t="s">
        <v>10878</v>
      </c>
      <c r="J4523" s="204" t="s">
        <v>6321</v>
      </c>
      <c r="K4523" s="204" t="s">
        <v>6321</v>
      </c>
      <c r="L4523" s="204" t="s">
        <v>6655</v>
      </c>
      <c r="M4523" s="204" t="s">
        <v>831</v>
      </c>
    </row>
    <row r="4524" spans="1:13" ht="90" x14ac:dyDescent="0.25">
      <c r="A4524" s="206" t="s">
        <v>13965</v>
      </c>
      <c r="B4524">
        <v>1951</v>
      </c>
      <c r="C4524" s="207" t="s">
        <v>13963</v>
      </c>
      <c r="D4524" s="208" t="s">
        <v>13964</v>
      </c>
      <c r="E4524" s="227" t="s">
        <v>31465</v>
      </c>
      <c r="F4524" s="209" t="s">
        <v>7549</v>
      </c>
      <c r="G4524" s="209" t="s">
        <v>7550</v>
      </c>
      <c r="H4524" s="209" t="s">
        <v>6555</v>
      </c>
      <c r="I4524" s="209" t="s">
        <v>7550</v>
      </c>
      <c r="J4524" s="209" t="s">
        <v>6321</v>
      </c>
      <c r="K4524" s="209" t="s">
        <v>6321</v>
      </c>
      <c r="L4524" s="209" t="s">
        <v>6321</v>
      </c>
      <c r="M4524" s="209" t="s">
        <v>831</v>
      </c>
    </row>
    <row r="4525" spans="1:13" ht="101.25" x14ac:dyDescent="0.25">
      <c r="A4525" s="206" t="s">
        <v>25888</v>
      </c>
      <c r="B4525">
        <v>2535</v>
      </c>
      <c r="C4525" s="207" t="s">
        <v>25886</v>
      </c>
      <c r="D4525" s="208" t="s">
        <v>25887</v>
      </c>
      <c r="E4525" s="227" t="s">
        <v>31466</v>
      </c>
      <c r="F4525" s="209" t="s">
        <v>6689</v>
      </c>
      <c r="G4525" s="209" t="s">
        <v>6690</v>
      </c>
      <c r="H4525" s="209" t="s">
        <v>6691</v>
      </c>
      <c r="I4525" s="209" t="s">
        <v>6692</v>
      </c>
      <c r="J4525" s="209" t="s">
        <v>6321</v>
      </c>
      <c r="K4525" s="209" t="s">
        <v>8176</v>
      </c>
      <c r="L4525" s="209" t="s">
        <v>6321</v>
      </c>
      <c r="M4525" s="209" t="s">
        <v>25748</v>
      </c>
    </row>
    <row r="4526" spans="1:13" ht="56.25" x14ac:dyDescent="0.25">
      <c r="A4526" s="202" t="s">
        <v>8212</v>
      </c>
      <c r="B4526">
        <v>397</v>
      </c>
      <c r="C4526" s="203" t="s">
        <v>8210</v>
      </c>
      <c r="D4526" s="205" t="s">
        <v>8211</v>
      </c>
      <c r="E4526" s="220" t="s">
        <v>31467</v>
      </c>
      <c r="F4526" s="204" t="s">
        <v>6766</v>
      </c>
      <c r="G4526" s="204" t="s">
        <v>6767</v>
      </c>
      <c r="H4526" s="204" t="s">
        <v>6439</v>
      </c>
      <c r="I4526" s="204" t="s">
        <v>6768</v>
      </c>
      <c r="J4526" s="204" t="s">
        <v>6321</v>
      </c>
      <c r="K4526" s="204" t="s">
        <v>6524</v>
      </c>
      <c r="L4526" s="204" t="s">
        <v>6321</v>
      </c>
      <c r="M4526" s="204" t="s">
        <v>831</v>
      </c>
    </row>
    <row r="4527" spans="1:13" ht="22.5" x14ac:dyDescent="0.25">
      <c r="A4527" s="202" t="s">
        <v>6853</v>
      </c>
      <c r="B4527">
        <v>108</v>
      </c>
      <c r="C4527" s="203" t="s">
        <v>6851</v>
      </c>
      <c r="D4527" s="205" t="s">
        <v>6852</v>
      </c>
      <c r="E4527" s="220" t="s">
        <v>31468</v>
      </c>
      <c r="F4527" s="204" t="s">
        <v>6673</v>
      </c>
      <c r="G4527" s="204" t="s">
        <v>6674</v>
      </c>
      <c r="H4527" s="204" t="s">
        <v>6473</v>
      </c>
      <c r="I4527" s="204" t="s">
        <v>6674</v>
      </c>
      <c r="J4527" s="204" t="s">
        <v>6321</v>
      </c>
      <c r="K4527" s="204" t="s">
        <v>6321</v>
      </c>
      <c r="L4527" s="204" t="s">
        <v>6321</v>
      </c>
      <c r="M4527" s="204" t="s">
        <v>831</v>
      </c>
    </row>
    <row r="4528" spans="1:13" ht="112.5" x14ac:dyDescent="0.25">
      <c r="A4528" s="202" t="s">
        <v>31469</v>
      </c>
      <c r="B4528">
        <v>3840</v>
      </c>
      <c r="C4528" s="203" t="s">
        <v>21086</v>
      </c>
      <c r="D4528" s="205" t="s">
        <v>31470</v>
      </c>
      <c r="E4528" s="220" t="s">
        <v>31471</v>
      </c>
      <c r="F4528" s="204" t="s">
        <v>26017</v>
      </c>
      <c r="G4528" s="204" t="s">
        <v>26018</v>
      </c>
      <c r="H4528" s="204" t="s">
        <v>18855</v>
      </c>
      <c r="I4528" s="204" t="s">
        <v>26019</v>
      </c>
      <c r="J4528" s="204" t="s">
        <v>6321</v>
      </c>
      <c r="K4528" s="204" t="s">
        <v>12521</v>
      </c>
      <c r="L4528" s="204" t="s">
        <v>6321</v>
      </c>
      <c r="M4528" s="204" t="s">
        <v>26020</v>
      </c>
    </row>
    <row r="4529" spans="1:13" ht="112.5" x14ac:dyDescent="0.25">
      <c r="A4529" s="202" t="s">
        <v>31472</v>
      </c>
      <c r="B4529">
        <v>3839</v>
      </c>
      <c r="C4529" s="203" t="s">
        <v>21086</v>
      </c>
      <c r="D4529" s="205" t="s">
        <v>31473</v>
      </c>
      <c r="E4529" s="218" t="s">
        <v>31474</v>
      </c>
      <c r="F4529" s="204" t="s">
        <v>26017</v>
      </c>
      <c r="G4529" s="204" t="s">
        <v>26018</v>
      </c>
      <c r="H4529" s="204" t="s">
        <v>18855</v>
      </c>
      <c r="I4529" s="204" t="s">
        <v>26019</v>
      </c>
      <c r="J4529" s="204" t="s">
        <v>6321</v>
      </c>
      <c r="K4529" s="204" t="s">
        <v>12521</v>
      </c>
      <c r="L4529" s="204" t="s">
        <v>6321</v>
      </c>
      <c r="M4529" s="204" t="s">
        <v>26020</v>
      </c>
    </row>
    <row r="4530" spans="1:13" ht="78.75" x14ac:dyDescent="0.25">
      <c r="A4530" s="206" t="s">
        <v>13328</v>
      </c>
      <c r="B4530">
        <v>1762</v>
      </c>
      <c r="C4530" s="207" t="s">
        <v>13326</v>
      </c>
      <c r="D4530" s="208" t="s">
        <v>13327</v>
      </c>
      <c r="E4530" s="227" t="s">
        <v>31475</v>
      </c>
      <c r="F4530" s="209" t="s">
        <v>13329</v>
      </c>
      <c r="G4530" s="209" t="s">
        <v>13330</v>
      </c>
      <c r="H4530" s="209" t="s">
        <v>6522</v>
      </c>
      <c r="I4530" s="209" t="s">
        <v>13331</v>
      </c>
      <c r="J4530" s="209" t="s">
        <v>6321</v>
      </c>
      <c r="K4530" s="209" t="s">
        <v>13332</v>
      </c>
      <c r="L4530" s="209" t="s">
        <v>6321</v>
      </c>
      <c r="M4530" s="209" t="s">
        <v>9110</v>
      </c>
    </row>
    <row r="4531" spans="1:13" ht="78.75" x14ac:dyDescent="0.25">
      <c r="A4531" s="202" t="s">
        <v>21112</v>
      </c>
      <c r="B4531">
        <v>3846</v>
      </c>
      <c r="C4531" s="203" t="s">
        <v>21110</v>
      </c>
      <c r="D4531" s="205" t="s">
        <v>21111</v>
      </c>
      <c r="E4531" s="218" t="s">
        <v>31476</v>
      </c>
      <c r="F4531" s="204" t="s">
        <v>6689</v>
      </c>
      <c r="G4531" s="204" t="s">
        <v>6690</v>
      </c>
      <c r="H4531" s="204" t="s">
        <v>6691</v>
      </c>
      <c r="I4531" s="204" t="s">
        <v>6692</v>
      </c>
      <c r="J4531" s="204" t="s">
        <v>6321</v>
      </c>
      <c r="K4531" s="204" t="s">
        <v>16100</v>
      </c>
      <c r="L4531" s="204" t="s">
        <v>6321</v>
      </c>
      <c r="M4531" s="204" t="s">
        <v>9110</v>
      </c>
    </row>
    <row r="4532" spans="1:13" ht="90" x14ac:dyDescent="0.25">
      <c r="A4532" s="202" t="s">
        <v>25999</v>
      </c>
      <c r="B4532">
        <v>3552</v>
      </c>
      <c r="C4532" s="203" t="s">
        <v>25997</v>
      </c>
      <c r="D4532" s="205" t="s">
        <v>25998</v>
      </c>
      <c r="E4532" s="218" t="s">
        <v>31477</v>
      </c>
      <c r="F4532" s="204" t="s">
        <v>6437</v>
      </c>
      <c r="G4532" s="204" t="s">
        <v>6438</v>
      </c>
      <c r="H4532" s="204" t="s">
        <v>6439</v>
      </c>
      <c r="I4532" s="204" t="s">
        <v>6440</v>
      </c>
      <c r="J4532" s="204" t="s">
        <v>6321</v>
      </c>
      <c r="K4532" s="204" t="s">
        <v>8176</v>
      </c>
      <c r="L4532" s="204" t="s">
        <v>6321</v>
      </c>
      <c r="M4532" s="204" t="s">
        <v>25748</v>
      </c>
    </row>
    <row r="4533" spans="1:13" ht="45" x14ac:dyDescent="0.25">
      <c r="A4533" s="206" t="s">
        <v>18478</v>
      </c>
      <c r="B4533">
        <v>3170</v>
      </c>
      <c r="C4533" s="207" t="s">
        <v>18476</v>
      </c>
      <c r="D4533" s="208" t="s">
        <v>18477</v>
      </c>
      <c r="E4533" s="227" t="s">
        <v>31478</v>
      </c>
      <c r="F4533" s="209" t="s">
        <v>7010</v>
      </c>
      <c r="G4533" s="209" t="s">
        <v>7011</v>
      </c>
      <c r="H4533" s="209" t="s">
        <v>7012</v>
      </c>
      <c r="I4533" s="209" t="s">
        <v>7011</v>
      </c>
      <c r="J4533" s="209" t="s">
        <v>6321</v>
      </c>
      <c r="K4533" s="209" t="s">
        <v>6321</v>
      </c>
      <c r="L4533" s="209" t="s">
        <v>6321</v>
      </c>
      <c r="M4533" s="209" t="s">
        <v>6363</v>
      </c>
    </row>
    <row r="4534" spans="1:13" ht="33.75" x14ac:dyDescent="0.25">
      <c r="A4534" s="206" t="s">
        <v>11210</v>
      </c>
      <c r="B4534">
        <v>1223</v>
      </c>
      <c r="C4534" s="207" t="s">
        <v>11208</v>
      </c>
      <c r="D4534" s="208" t="s">
        <v>11209</v>
      </c>
      <c r="E4534" s="227" t="s">
        <v>31479</v>
      </c>
      <c r="F4534" s="209" t="s">
        <v>6317</v>
      </c>
      <c r="G4534" s="209" t="s">
        <v>6318</v>
      </c>
      <c r="H4534" s="209" t="s">
        <v>6319</v>
      </c>
      <c r="I4534" s="209" t="s">
        <v>6320</v>
      </c>
      <c r="J4534" s="209" t="s">
        <v>6321</v>
      </c>
      <c r="K4534" s="209" t="s">
        <v>6321</v>
      </c>
      <c r="L4534" s="209" t="s">
        <v>6322</v>
      </c>
      <c r="M4534" s="209" t="s">
        <v>831</v>
      </c>
    </row>
    <row r="4535" spans="1:13" ht="45" x14ac:dyDescent="0.25">
      <c r="A4535" s="202" t="s">
        <v>19239</v>
      </c>
      <c r="B4535">
        <v>3358</v>
      </c>
      <c r="C4535" s="203" t="s">
        <v>19237</v>
      </c>
      <c r="D4535" s="205" t="s">
        <v>19238</v>
      </c>
      <c r="E4535" s="218" t="s">
        <v>31480</v>
      </c>
      <c r="F4535" s="204" t="s">
        <v>6824</v>
      </c>
      <c r="G4535" s="204" t="s">
        <v>6825</v>
      </c>
      <c r="H4535" s="204" t="s">
        <v>6473</v>
      </c>
      <c r="I4535" s="204" t="s">
        <v>6825</v>
      </c>
      <c r="J4535" s="204" t="s">
        <v>6321</v>
      </c>
      <c r="K4535" s="204" t="s">
        <v>6321</v>
      </c>
      <c r="L4535" s="204" t="s">
        <v>6321</v>
      </c>
      <c r="M4535" s="204" t="s">
        <v>831</v>
      </c>
    </row>
    <row r="4536" spans="1:13" ht="78.75" x14ac:dyDescent="0.25">
      <c r="A4536" s="202" t="s">
        <v>13306</v>
      </c>
      <c r="B4536">
        <v>1755</v>
      </c>
      <c r="C4536" s="203" t="s">
        <v>13304</v>
      </c>
      <c r="D4536" s="205" t="s">
        <v>13305</v>
      </c>
      <c r="E4536" s="218" t="s">
        <v>31481</v>
      </c>
      <c r="F4536" s="204" t="s">
        <v>13307</v>
      </c>
      <c r="G4536" s="204" t="s">
        <v>31482</v>
      </c>
      <c r="H4536" s="204" t="s">
        <v>7285</v>
      </c>
      <c r="I4536" s="204" t="s">
        <v>31483</v>
      </c>
      <c r="J4536" s="204" t="s">
        <v>6321</v>
      </c>
      <c r="K4536" s="204" t="s">
        <v>7591</v>
      </c>
      <c r="L4536" s="204" t="s">
        <v>6321</v>
      </c>
      <c r="M4536" s="204" t="s">
        <v>8515</v>
      </c>
    </row>
    <row r="4537" spans="1:13" ht="45" x14ac:dyDescent="0.25">
      <c r="A4537" s="202" t="s">
        <v>31484</v>
      </c>
      <c r="B4537">
        <v>1801</v>
      </c>
      <c r="C4537" s="203" t="s">
        <v>13450</v>
      </c>
      <c r="D4537" s="202" t="s">
        <v>31485</v>
      </c>
      <c r="E4537" s="218" t="s">
        <v>31486</v>
      </c>
      <c r="F4537" s="204" t="s">
        <v>11837</v>
      </c>
      <c r="G4537" s="204" t="s">
        <v>11838</v>
      </c>
      <c r="H4537" s="204" t="s">
        <v>11839</v>
      </c>
      <c r="I4537" s="204" t="s">
        <v>11838</v>
      </c>
      <c r="J4537" s="204" t="s">
        <v>6321</v>
      </c>
      <c r="K4537" s="204" t="s">
        <v>6321</v>
      </c>
      <c r="L4537" s="204" t="s">
        <v>6655</v>
      </c>
      <c r="M4537" s="204" t="s">
        <v>831</v>
      </c>
    </row>
    <row r="4538" spans="1:13" ht="67.5" x14ac:dyDescent="0.25">
      <c r="A4538" s="202" t="s">
        <v>18080</v>
      </c>
      <c r="B4538">
        <v>3070</v>
      </c>
      <c r="C4538" s="203" t="s">
        <v>18078</v>
      </c>
      <c r="D4538" s="205" t="s">
        <v>18079</v>
      </c>
      <c r="E4538" s="218" t="s">
        <v>31487</v>
      </c>
      <c r="F4538" s="204" t="s">
        <v>18081</v>
      </c>
      <c r="G4538" s="204" t="s">
        <v>18082</v>
      </c>
      <c r="H4538" s="204" t="s">
        <v>6439</v>
      </c>
      <c r="I4538" s="204" t="s">
        <v>18083</v>
      </c>
      <c r="J4538" s="204" t="s">
        <v>6321</v>
      </c>
      <c r="K4538" s="204" t="s">
        <v>6321</v>
      </c>
      <c r="L4538" s="204" t="s">
        <v>6321</v>
      </c>
      <c r="M4538" s="204" t="s">
        <v>831</v>
      </c>
    </row>
    <row r="4539" spans="1:13" ht="56.25" x14ac:dyDescent="0.25">
      <c r="A4539" s="206" t="s">
        <v>25868</v>
      </c>
      <c r="B4539">
        <v>2531</v>
      </c>
      <c r="C4539" s="207" t="s">
        <v>25866</v>
      </c>
      <c r="D4539" s="208" t="s">
        <v>25867</v>
      </c>
      <c r="E4539" s="227" t="s">
        <v>31488</v>
      </c>
      <c r="F4539" s="209" t="s">
        <v>6689</v>
      </c>
      <c r="G4539" s="209" t="s">
        <v>6690</v>
      </c>
      <c r="H4539" s="209" t="s">
        <v>6691</v>
      </c>
      <c r="I4539" s="209" t="s">
        <v>6692</v>
      </c>
      <c r="J4539" s="209" t="s">
        <v>6321</v>
      </c>
      <c r="K4539" s="209" t="s">
        <v>16100</v>
      </c>
      <c r="L4539" s="209" t="s">
        <v>6321</v>
      </c>
      <c r="M4539" s="209" t="s">
        <v>25748</v>
      </c>
    </row>
    <row r="4540" spans="1:13" ht="67.5" x14ac:dyDescent="0.25">
      <c r="A4540" s="202" t="s">
        <v>16408</v>
      </c>
      <c r="B4540">
        <v>2608</v>
      </c>
      <c r="C4540" s="203" t="s">
        <v>16406</v>
      </c>
      <c r="D4540" s="205" t="s">
        <v>16407</v>
      </c>
      <c r="E4540" s="218" t="s">
        <v>31489</v>
      </c>
      <c r="F4540" s="204" t="s">
        <v>16409</v>
      </c>
      <c r="G4540" s="204" t="s">
        <v>16410</v>
      </c>
      <c r="H4540" s="204" t="s">
        <v>6536</v>
      </c>
      <c r="I4540" s="204" t="s">
        <v>16411</v>
      </c>
      <c r="J4540" s="204" t="s">
        <v>6321</v>
      </c>
      <c r="K4540" s="204" t="s">
        <v>7721</v>
      </c>
      <c r="L4540" s="204" t="s">
        <v>6321</v>
      </c>
      <c r="M4540" s="204" t="s">
        <v>6423</v>
      </c>
    </row>
    <row r="4541" spans="1:13" ht="78.75" x14ac:dyDescent="0.25">
      <c r="A4541" s="202" t="s">
        <v>31490</v>
      </c>
      <c r="B4541">
        <v>2894</v>
      </c>
      <c r="C4541" s="203" t="s">
        <v>31491</v>
      </c>
      <c r="D4541" s="205" t="s">
        <v>31492</v>
      </c>
      <c r="E4541" s="218" t="s">
        <v>31493</v>
      </c>
      <c r="F4541" s="204" t="s">
        <v>31494</v>
      </c>
      <c r="G4541" s="204" t="s">
        <v>31495</v>
      </c>
      <c r="H4541" s="204" t="s">
        <v>7077</v>
      </c>
      <c r="I4541" s="204" t="s">
        <v>31496</v>
      </c>
      <c r="J4541" s="204" t="s">
        <v>6321</v>
      </c>
      <c r="K4541" s="204" t="s">
        <v>31497</v>
      </c>
      <c r="L4541" s="204" t="s">
        <v>6321</v>
      </c>
      <c r="M4541" s="204" t="s">
        <v>29562</v>
      </c>
    </row>
    <row r="4542" spans="1:13" ht="33.75" x14ac:dyDescent="0.25">
      <c r="A4542" s="202" t="s">
        <v>19740</v>
      </c>
      <c r="B4542">
        <v>3479</v>
      </c>
      <c r="C4542" s="203" t="s">
        <v>19738</v>
      </c>
      <c r="D4542" s="205" t="s">
        <v>19739</v>
      </c>
      <c r="E4542" s="218" t="s">
        <v>31498</v>
      </c>
      <c r="F4542" s="204" t="s">
        <v>10730</v>
      </c>
      <c r="G4542" s="204" t="s">
        <v>10731</v>
      </c>
      <c r="H4542" s="204" t="s">
        <v>6746</v>
      </c>
      <c r="I4542" s="204" t="s">
        <v>10731</v>
      </c>
      <c r="J4542" s="204" t="s">
        <v>6321</v>
      </c>
      <c r="K4542" s="204" t="s">
        <v>6321</v>
      </c>
      <c r="L4542" s="204" t="s">
        <v>6321</v>
      </c>
      <c r="M4542" s="204" t="s">
        <v>6363</v>
      </c>
    </row>
    <row r="4543" spans="1:13" ht="78.75" x14ac:dyDescent="0.25">
      <c r="A4543" s="206" t="s">
        <v>25931</v>
      </c>
      <c r="B4543">
        <v>3216</v>
      </c>
      <c r="C4543" s="207" t="s">
        <v>25929</v>
      </c>
      <c r="D4543" s="208" t="s">
        <v>25930</v>
      </c>
      <c r="E4543" s="227" t="s">
        <v>31499</v>
      </c>
      <c r="F4543" s="209" t="s">
        <v>25932</v>
      </c>
      <c r="G4543" s="209" t="s">
        <v>25933</v>
      </c>
      <c r="H4543" s="209" t="s">
        <v>6634</v>
      </c>
      <c r="I4543" s="209" t="s">
        <v>25934</v>
      </c>
      <c r="J4543" s="209" t="s">
        <v>6321</v>
      </c>
      <c r="K4543" s="209" t="s">
        <v>16100</v>
      </c>
      <c r="L4543" s="209" t="s">
        <v>6321</v>
      </c>
      <c r="M4543" s="209" t="s">
        <v>25568</v>
      </c>
    </row>
    <row r="4544" spans="1:13" ht="67.5" x14ac:dyDescent="0.25">
      <c r="A4544" s="206" t="s">
        <v>18165</v>
      </c>
      <c r="B4544">
        <v>3091</v>
      </c>
      <c r="C4544" s="207" t="s">
        <v>18163</v>
      </c>
      <c r="D4544" s="208" t="s">
        <v>18164</v>
      </c>
      <c r="E4544" s="227" t="s">
        <v>31500</v>
      </c>
      <c r="F4544" s="209" t="s">
        <v>8835</v>
      </c>
      <c r="G4544" s="209" t="s">
        <v>8836</v>
      </c>
      <c r="H4544" s="209" t="s">
        <v>6480</v>
      </c>
      <c r="I4544" s="209" t="s">
        <v>8836</v>
      </c>
      <c r="J4544" s="209" t="s">
        <v>6321</v>
      </c>
      <c r="K4544" s="209" t="s">
        <v>6321</v>
      </c>
      <c r="L4544" s="209" t="s">
        <v>6321</v>
      </c>
      <c r="M4544" s="209" t="s">
        <v>831</v>
      </c>
    </row>
    <row r="4545" spans="1:13" ht="67.5" x14ac:dyDescent="0.25">
      <c r="A4545" s="206" t="s">
        <v>16124</v>
      </c>
      <c r="B4545">
        <v>2509</v>
      </c>
      <c r="C4545" s="207" t="s">
        <v>16122</v>
      </c>
      <c r="D4545" s="208" t="s">
        <v>16123</v>
      </c>
      <c r="E4545" s="227" t="s">
        <v>31501</v>
      </c>
      <c r="F4545" s="209" t="s">
        <v>16125</v>
      </c>
      <c r="G4545" s="209" t="s">
        <v>16126</v>
      </c>
      <c r="H4545" s="209" t="s">
        <v>6522</v>
      </c>
      <c r="I4545" s="209" t="s">
        <v>16127</v>
      </c>
      <c r="J4545" s="209" t="s">
        <v>6321</v>
      </c>
      <c r="K4545" s="209" t="s">
        <v>16100</v>
      </c>
      <c r="L4545" s="209" t="s">
        <v>6321</v>
      </c>
      <c r="M4545" s="209" t="s">
        <v>9110</v>
      </c>
    </row>
    <row r="4546" spans="1:13" ht="67.5" x14ac:dyDescent="0.25">
      <c r="A4546" s="202" t="s">
        <v>19268</v>
      </c>
      <c r="B4546">
        <v>3366</v>
      </c>
      <c r="C4546" s="203" t="s">
        <v>19266</v>
      </c>
      <c r="D4546" s="205" t="s">
        <v>19267</v>
      </c>
      <c r="E4546" s="218" t="s">
        <v>31502</v>
      </c>
      <c r="F4546" s="204" t="s">
        <v>6689</v>
      </c>
      <c r="G4546" s="204" t="s">
        <v>6690</v>
      </c>
      <c r="H4546" s="204" t="s">
        <v>6691</v>
      </c>
      <c r="I4546" s="204" t="s">
        <v>6692</v>
      </c>
      <c r="J4546" s="204" t="s">
        <v>6321</v>
      </c>
      <c r="K4546" s="204" t="s">
        <v>7591</v>
      </c>
      <c r="L4546" s="204" t="s">
        <v>6321</v>
      </c>
      <c r="M4546" s="204" t="s">
        <v>6423</v>
      </c>
    </row>
    <row r="4547" spans="1:13" ht="67.5" x14ac:dyDescent="0.25">
      <c r="A4547" s="202" t="s">
        <v>31503</v>
      </c>
      <c r="B4547">
        <v>1566</v>
      </c>
      <c r="C4547" s="203" t="s">
        <v>12520</v>
      </c>
      <c r="D4547" s="202" t="s">
        <v>31504</v>
      </c>
      <c r="E4547" s="218" t="s">
        <v>31505</v>
      </c>
      <c r="F4547" s="204" t="s">
        <v>25734</v>
      </c>
      <c r="G4547" s="204" t="s">
        <v>25735</v>
      </c>
      <c r="H4547" s="204" t="s">
        <v>7161</v>
      </c>
      <c r="I4547" s="204" t="s">
        <v>25736</v>
      </c>
      <c r="J4547" s="204" t="s">
        <v>6321</v>
      </c>
      <c r="K4547" s="204" t="s">
        <v>12521</v>
      </c>
      <c r="L4547" s="204" t="s">
        <v>6321</v>
      </c>
      <c r="M4547" s="204" t="s">
        <v>25737</v>
      </c>
    </row>
    <row r="4548" spans="1:13" ht="67.5" x14ac:dyDescent="0.25">
      <c r="A4548" s="202" t="s">
        <v>31506</v>
      </c>
      <c r="B4548">
        <v>1567</v>
      </c>
      <c r="C4548" s="203" t="s">
        <v>12520</v>
      </c>
      <c r="D4548" s="202" t="s">
        <v>31507</v>
      </c>
      <c r="E4548" s="218" t="s">
        <v>31508</v>
      </c>
      <c r="F4548" s="204" t="s">
        <v>25734</v>
      </c>
      <c r="G4548" s="204" t="s">
        <v>25735</v>
      </c>
      <c r="H4548" s="204" t="s">
        <v>7161</v>
      </c>
      <c r="I4548" s="204" t="s">
        <v>25736</v>
      </c>
      <c r="J4548" s="204" t="s">
        <v>6321</v>
      </c>
      <c r="K4548" s="204" t="s">
        <v>12521</v>
      </c>
      <c r="L4548" s="204" t="s">
        <v>6321</v>
      </c>
      <c r="M4548" s="204" t="s">
        <v>25737</v>
      </c>
    </row>
    <row r="4549" spans="1:13" ht="90" x14ac:dyDescent="0.25">
      <c r="A4549" s="206" t="s">
        <v>31509</v>
      </c>
      <c r="B4549">
        <v>1459</v>
      </c>
      <c r="C4549" s="207" t="s">
        <v>31510</v>
      </c>
      <c r="D4549" s="208" t="s">
        <v>31511</v>
      </c>
      <c r="E4549" s="227" t="s">
        <v>31512</v>
      </c>
      <c r="F4549" s="209" t="s">
        <v>31513</v>
      </c>
      <c r="G4549" s="209" t="s">
        <v>31514</v>
      </c>
      <c r="H4549" s="209" t="s">
        <v>6522</v>
      </c>
      <c r="I4549" s="209" t="s">
        <v>31515</v>
      </c>
      <c r="J4549" s="209" t="s">
        <v>6321</v>
      </c>
      <c r="K4549" s="209" t="s">
        <v>31516</v>
      </c>
      <c r="L4549" s="209" t="s">
        <v>6321</v>
      </c>
      <c r="M4549" s="209" t="s">
        <v>29562</v>
      </c>
    </row>
    <row r="4550" spans="1:13" ht="33.75" x14ac:dyDescent="0.25">
      <c r="A4550" s="206" t="s">
        <v>31517</v>
      </c>
      <c r="B4550">
        <v>4627</v>
      </c>
      <c r="C4550" s="207" t="s">
        <v>23932</v>
      </c>
      <c r="D4550" s="206" t="s">
        <v>31518</v>
      </c>
      <c r="E4550" s="227" t="s">
        <v>31519</v>
      </c>
      <c r="F4550" s="209" t="s">
        <v>23933</v>
      </c>
      <c r="G4550" s="209" t="s">
        <v>23934</v>
      </c>
      <c r="H4550" s="209" t="s">
        <v>6427</v>
      </c>
      <c r="I4550" s="209" t="s">
        <v>23934</v>
      </c>
      <c r="J4550" s="209" t="s">
        <v>6321</v>
      </c>
      <c r="K4550" s="209" t="s">
        <v>6321</v>
      </c>
      <c r="L4550" s="209" t="s">
        <v>6321</v>
      </c>
      <c r="M4550" s="209" t="s">
        <v>831</v>
      </c>
    </row>
    <row r="4551" spans="1:13" ht="33.75" x14ac:dyDescent="0.25">
      <c r="A4551" s="206" t="s">
        <v>31520</v>
      </c>
      <c r="B4551">
        <v>4629</v>
      </c>
      <c r="C4551" s="207" t="s">
        <v>23932</v>
      </c>
      <c r="D4551" s="206" t="s">
        <v>31518</v>
      </c>
      <c r="E4551" s="227" t="s">
        <v>31521</v>
      </c>
      <c r="F4551" s="209" t="s">
        <v>23933</v>
      </c>
      <c r="G4551" s="209" t="s">
        <v>23934</v>
      </c>
      <c r="H4551" s="209" t="s">
        <v>6427</v>
      </c>
      <c r="I4551" s="209" t="s">
        <v>23934</v>
      </c>
      <c r="J4551" s="209" t="s">
        <v>6321</v>
      </c>
      <c r="K4551" s="209" t="s">
        <v>6321</v>
      </c>
      <c r="L4551" s="209" t="s">
        <v>6321</v>
      </c>
      <c r="M4551" s="209" t="s">
        <v>831</v>
      </c>
    </row>
    <row r="4552" spans="1:13" ht="33.75" x14ac:dyDescent="0.25">
      <c r="A4552" s="206" t="s">
        <v>31522</v>
      </c>
      <c r="B4552">
        <v>4628</v>
      </c>
      <c r="C4552" s="207" t="s">
        <v>23932</v>
      </c>
      <c r="D4552" s="206" t="s">
        <v>31518</v>
      </c>
      <c r="E4552" s="227" t="s">
        <v>31523</v>
      </c>
      <c r="F4552" s="209" t="s">
        <v>23933</v>
      </c>
      <c r="G4552" s="209" t="s">
        <v>23934</v>
      </c>
      <c r="H4552" s="209" t="s">
        <v>6427</v>
      </c>
      <c r="I4552" s="209" t="s">
        <v>23934</v>
      </c>
      <c r="J4552" s="209" t="s">
        <v>6321</v>
      </c>
      <c r="K4552" s="209" t="s">
        <v>6321</v>
      </c>
      <c r="L4552" s="209" t="s">
        <v>6321</v>
      </c>
      <c r="M4552" s="209" t="s">
        <v>831</v>
      </c>
    </row>
    <row r="4553" spans="1:13" ht="67.5" x14ac:dyDescent="0.25">
      <c r="A4553" s="206" t="s">
        <v>19219</v>
      </c>
      <c r="B4553">
        <v>3353</v>
      </c>
      <c r="C4553" s="207" t="s">
        <v>19217</v>
      </c>
      <c r="D4553" s="208" t="s">
        <v>19218</v>
      </c>
      <c r="E4553" s="227" t="s">
        <v>31524</v>
      </c>
      <c r="F4553" s="209" t="s">
        <v>6689</v>
      </c>
      <c r="G4553" s="209" t="s">
        <v>6690</v>
      </c>
      <c r="H4553" s="209" t="s">
        <v>6691</v>
      </c>
      <c r="I4553" s="209" t="s">
        <v>6692</v>
      </c>
      <c r="J4553" s="209" t="s">
        <v>6321</v>
      </c>
      <c r="K4553" s="209" t="s">
        <v>16100</v>
      </c>
      <c r="L4553" s="209" t="s">
        <v>6321</v>
      </c>
      <c r="M4553" s="209" t="s">
        <v>30457</v>
      </c>
    </row>
    <row r="4554" spans="1:13" ht="56.25" x14ac:dyDescent="0.25">
      <c r="A4554" s="206" t="s">
        <v>14546</v>
      </c>
      <c r="B4554">
        <v>2110</v>
      </c>
      <c r="C4554" s="207" t="s">
        <v>14544</v>
      </c>
      <c r="D4554" s="208" t="s">
        <v>14545</v>
      </c>
      <c r="E4554" s="227" t="s">
        <v>31525</v>
      </c>
      <c r="F4554" s="209" t="s">
        <v>12923</v>
      </c>
      <c r="G4554" s="209" t="s">
        <v>12924</v>
      </c>
      <c r="H4554" s="209" t="s">
        <v>6746</v>
      </c>
      <c r="I4554" s="209" t="s">
        <v>12925</v>
      </c>
      <c r="J4554" s="209" t="s">
        <v>6321</v>
      </c>
      <c r="K4554" s="209" t="s">
        <v>6321</v>
      </c>
      <c r="L4554" s="209" t="s">
        <v>6321</v>
      </c>
      <c r="M4554" s="209" t="s">
        <v>831</v>
      </c>
    </row>
    <row r="4555" spans="1:13" ht="90" x14ac:dyDescent="0.25">
      <c r="A4555" s="202" t="s">
        <v>8976</v>
      </c>
      <c r="B4555">
        <v>563</v>
      </c>
      <c r="C4555" s="203" t="s">
        <v>8975</v>
      </c>
      <c r="D4555" s="205" t="s">
        <v>25604</v>
      </c>
      <c r="E4555" s="220" t="s">
        <v>31526</v>
      </c>
      <c r="F4555" s="204" t="s">
        <v>6689</v>
      </c>
      <c r="G4555" s="204" t="s">
        <v>6690</v>
      </c>
      <c r="H4555" s="204" t="s">
        <v>6691</v>
      </c>
      <c r="I4555" s="204" t="s">
        <v>6692</v>
      </c>
      <c r="J4555" s="204" t="s">
        <v>6321</v>
      </c>
      <c r="K4555" s="204" t="s">
        <v>8176</v>
      </c>
      <c r="L4555" s="204" t="s">
        <v>6321</v>
      </c>
      <c r="M4555" s="204" t="s">
        <v>25579</v>
      </c>
    </row>
    <row r="4556" spans="1:13" ht="101.25" x14ac:dyDescent="0.25">
      <c r="A4556" s="206" t="s">
        <v>25858</v>
      </c>
      <c r="B4556">
        <v>2529</v>
      </c>
      <c r="C4556" s="207" t="s">
        <v>25857</v>
      </c>
      <c r="D4556" s="208" t="s">
        <v>31527</v>
      </c>
      <c r="E4556" s="227" t="s">
        <v>31528</v>
      </c>
      <c r="F4556" s="209" t="s">
        <v>25859</v>
      </c>
      <c r="G4556" s="209" t="s">
        <v>25860</v>
      </c>
      <c r="H4556" s="209" t="s">
        <v>6536</v>
      </c>
      <c r="I4556" s="209" t="s">
        <v>6537</v>
      </c>
      <c r="J4556" s="209" t="s">
        <v>6321</v>
      </c>
      <c r="K4556" s="209" t="s">
        <v>21085</v>
      </c>
      <c r="L4556" s="209" t="s">
        <v>6321</v>
      </c>
      <c r="M4556" s="209" t="s">
        <v>25671</v>
      </c>
    </row>
    <row r="4557" spans="1:13" ht="78.75" x14ac:dyDescent="0.25">
      <c r="A4557" s="206" t="s">
        <v>18666</v>
      </c>
      <c r="B4557">
        <v>3214</v>
      </c>
      <c r="C4557" s="207" t="s">
        <v>18664</v>
      </c>
      <c r="D4557" s="208" t="s">
        <v>18665</v>
      </c>
      <c r="E4557" s="227" t="s">
        <v>31529</v>
      </c>
      <c r="F4557" s="209" t="s">
        <v>18667</v>
      </c>
      <c r="G4557" s="209" t="s">
        <v>18668</v>
      </c>
      <c r="H4557" s="209" t="s">
        <v>18669</v>
      </c>
      <c r="I4557" s="209" t="s">
        <v>18670</v>
      </c>
      <c r="J4557" s="209" t="s">
        <v>6321</v>
      </c>
      <c r="K4557" s="209" t="s">
        <v>12521</v>
      </c>
      <c r="L4557" s="209" t="s">
        <v>6321</v>
      </c>
      <c r="M4557" s="209" t="s">
        <v>9943</v>
      </c>
    </row>
    <row r="4558" spans="1:13" ht="56.25" x14ac:dyDescent="0.25">
      <c r="A4558" s="202" t="s">
        <v>1368</v>
      </c>
      <c r="B4558">
        <v>805</v>
      </c>
      <c r="C4558" s="203" t="s">
        <v>25657</v>
      </c>
      <c r="D4558" s="205" t="s">
        <v>25658</v>
      </c>
      <c r="E4558" s="218" t="s">
        <v>31530</v>
      </c>
      <c r="F4558" s="204" t="s">
        <v>25659</v>
      </c>
      <c r="G4558" s="204" t="s">
        <v>25660</v>
      </c>
      <c r="H4558" s="204" t="s">
        <v>25622</v>
      </c>
      <c r="I4558" s="204" t="s">
        <v>25661</v>
      </c>
      <c r="J4558" s="204" t="s">
        <v>6321</v>
      </c>
      <c r="K4558" s="204" t="s">
        <v>6524</v>
      </c>
      <c r="L4558" s="204" t="s">
        <v>6321</v>
      </c>
      <c r="M4558" s="204" t="s">
        <v>25568</v>
      </c>
    </row>
    <row r="4559" spans="1:13" ht="56.25" x14ac:dyDescent="0.25">
      <c r="A4559" s="202" t="s">
        <v>6896</v>
      </c>
      <c r="B4559">
        <v>116</v>
      </c>
      <c r="C4559" s="203" t="s">
        <v>6894</v>
      </c>
      <c r="D4559" s="205" t="s">
        <v>6895</v>
      </c>
      <c r="E4559" s="220" t="s">
        <v>31531</v>
      </c>
      <c r="F4559" s="204" t="s">
        <v>6897</v>
      </c>
      <c r="G4559" s="204" t="s">
        <v>6898</v>
      </c>
      <c r="H4559" s="204" t="s">
        <v>6522</v>
      </c>
      <c r="I4559" s="204" t="s">
        <v>6898</v>
      </c>
      <c r="J4559" s="204" t="s">
        <v>6321</v>
      </c>
      <c r="K4559" s="204" t="s">
        <v>6524</v>
      </c>
      <c r="L4559" s="204" t="s">
        <v>6321</v>
      </c>
      <c r="M4559" s="204" t="s">
        <v>6330</v>
      </c>
    </row>
    <row r="4560" spans="1:13" ht="45" x14ac:dyDescent="0.25">
      <c r="A4560" s="211">
        <v>2246642</v>
      </c>
      <c r="B4560">
        <v>3285</v>
      </c>
      <c r="C4560" s="207" t="s">
        <v>18945</v>
      </c>
      <c r="D4560" s="208" t="s">
        <v>18946</v>
      </c>
      <c r="E4560" s="206" t="s">
        <v>31532</v>
      </c>
      <c r="F4560" s="209" t="s">
        <v>7407</v>
      </c>
      <c r="G4560" s="209" t="s">
        <v>7408</v>
      </c>
      <c r="H4560" s="209" t="s">
        <v>6473</v>
      </c>
      <c r="I4560" s="209" t="s">
        <v>7409</v>
      </c>
      <c r="J4560" s="209" t="s">
        <v>6321</v>
      </c>
      <c r="K4560" s="209" t="s">
        <v>6321</v>
      </c>
      <c r="L4560" s="209" t="s">
        <v>6321</v>
      </c>
      <c r="M4560" s="209" t="s">
        <v>831</v>
      </c>
    </row>
    <row r="4561" spans="1:13" ht="67.5" x14ac:dyDescent="0.25">
      <c r="A4561" s="202" t="s">
        <v>19222</v>
      </c>
      <c r="B4561">
        <v>3354</v>
      </c>
      <c r="C4561" s="203" t="s">
        <v>19220</v>
      </c>
      <c r="D4561" s="205" t="s">
        <v>19221</v>
      </c>
      <c r="E4561" s="218" t="s">
        <v>31533</v>
      </c>
      <c r="F4561" s="204" t="s">
        <v>13508</v>
      </c>
      <c r="G4561" s="204" t="s">
        <v>13509</v>
      </c>
      <c r="H4561" s="204" t="s">
        <v>6473</v>
      </c>
      <c r="I4561" s="204" t="s">
        <v>13509</v>
      </c>
      <c r="J4561" s="204" t="s">
        <v>6321</v>
      </c>
      <c r="K4561" s="204" t="s">
        <v>6321</v>
      </c>
      <c r="L4561" s="204" t="s">
        <v>6321</v>
      </c>
      <c r="M4561" s="204" t="s">
        <v>831</v>
      </c>
    </row>
    <row r="4562" spans="1:13" ht="33.75" x14ac:dyDescent="0.25">
      <c r="A4562" s="202" t="s">
        <v>14585</v>
      </c>
      <c r="B4562">
        <v>2121</v>
      </c>
      <c r="C4562" s="203" t="s">
        <v>14583</v>
      </c>
      <c r="D4562" s="205" t="s">
        <v>14584</v>
      </c>
      <c r="E4562" s="218" t="s">
        <v>31534</v>
      </c>
      <c r="F4562" s="204" t="s">
        <v>6695</v>
      </c>
      <c r="G4562" s="204" t="s">
        <v>6696</v>
      </c>
      <c r="H4562" s="204" t="s">
        <v>6439</v>
      </c>
      <c r="I4562" s="204" t="s">
        <v>6696</v>
      </c>
      <c r="J4562" s="204" t="s">
        <v>6321</v>
      </c>
      <c r="K4562" s="204" t="s">
        <v>6321</v>
      </c>
      <c r="L4562" s="204" t="s">
        <v>6321</v>
      </c>
      <c r="M4562" s="204" t="s">
        <v>831</v>
      </c>
    </row>
    <row r="4563" spans="1:13" ht="67.5" x14ac:dyDescent="0.25">
      <c r="A4563" s="206" t="s">
        <v>23961</v>
      </c>
      <c r="B4563">
        <v>4640</v>
      </c>
      <c r="C4563" s="207" t="s">
        <v>23959</v>
      </c>
      <c r="D4563" s="208" t="s">
        <v>23960</v>
      </c>
      <c r="E4563" s="227" t="s">
        <v>31535</v>
      </c>
      <c r="F4563" s="209" t="s">
        <v>6689</v>
      </c>
      <c r="G4563" s="209" t="s">
        <v>6690</v>
      </c>
      <c r="H4563" s="209" t="s">
        <v>6691</v>
      </c>
      <c r="I4563" s="209" t="s">
        <v>6692</v>
      </c>
      <c r="J4563" s="209" t="s">
        <v>6321</v>
      </c>
      <c r="K4563" s="209" t="s">
        <v>6321</v>
      </c>
      <c r="L4563" s="209" t="s">
        <v>6321</v>
      </c>
      <c r="M4563" s="209" t="s">
        <v>831</v>
      </c>
    </row>
    <row r="4564" spans="1:13" ht="78.75" x14ac:dyDescent="0.25">
      <c r="A4564" s="202" t="s">
        <v>4896</v>
      </c>
      <c r="B4564">
        <v>128</v>
      </c>
      <c r="C4564" s="203" t="s">
        <v>6952</v>
      </c>
      <c r="D4564" s="205" t="s">
        <v>6953</v>
      </c>
      <c r="E4564" s="218" t="s">
        <v>31536</v>
      </c>
      <c r="F4564" s="204" t="s">
        <v>6954</v>
      </c>
      <c r="G4564" s="204" t="s">
        <v>6955</v>
      </c>
      <c r="H4564" s="204" t="s">
        <v>6375</v>
      </c>
      <c r="I4564" s="204" t="s">
        <v>6956</v>
      </c>
      <c r="J4564" s="204" t="s">
        <v>6321</v>
      </c>
      <c r="K4564" s="204" t="s">
        <v>6321</v>
      </c>
      <c r="L4564" s="204" t="s">
        <v>6321</v>
      </c>
      <c r="M4564" s="204" t="s">
        <v>6330</v>
      </c>
    </row>
    <row r="4565" spans="1:13" ht="101.25" x14ac:dyDescent="0.25">
      <c r="A4565" s="202" t="s">
        <v>16091</v>
      </c>
      <c r="B4565">
        <v>2501</v>
      </c>
      <c r="C4565" s="203" t="s">
        <v>16089</v>
      </c>
      <c r="D4565" s="205" t="s">
        <v>16090</v>
      </c>
      <c r="E4565" s="218" t="s">
        <v>31537</v>
      </c>
      <c r="F4565" s="204" t="s">
        <v>16092</v>
      </c>
      <c r="G4565" s="204" t="s">
        <v>16093</v>
      </c>
      <c r="H4565" s="204" t="s">
        <v>6375</v>
      </c>
      <c r="I4565" s="204" t="s">
        <v>16094</v>
      </c>
      <c r="J4565" s="204" t="s">
        <v>6321</v>
      </c>
      <c r="K4565" s="204" t="s">
        <v>16095</v>
      </c>
      <c r="L4565" s="204" t="s">
        <v>6321</v>
      </c>
      <c r="M4565" s="204" t="s">
        <v>930</v>
      </c>
    </row>
    <row r="4566" spans="1:13" ht="67.5" x14ac:dyDescent="0.25">
      <c r="A4566" s="202" t="s">
        <v>20419</v>
      </c>
      <c r="B4566">
        <v>3671</v>
      </c>
      <c r="C4566" s="203" t="s">
        <v>20417</v>
      </c>
      <c r="D4566" s="205" t="s">
        <v>20418</v>
      </c>
      <c r="E4566" s="218" t="s">
        <v>31538</v>
      </c>
      <c r="F4566" s="204" t="s">
        <v>8320</v>
      </c>
      <c r="G4566" s="204" t="s">
        <v>8321</v>
      </c>
      <c r="H4566" s="204" t="s">
        <v>6321</v>
      </c>
      <c r="I4566" s="204" t="s">
        <v>8321</v>
      </c>
      <c r="J4566" s="204" t="s">
        <v>6321</v>
      </c>
      <c r="K4566" s="204" t="s">
        <v>6321</v>
      </c>
      <c r="L4566" s="204" t="s">
        <v>6321</v>
      </c>
      <c r="M4566" s="204" t="s">
        <v>831</v>
      </c>
    </row>
    <row r="4567" spans="1:13" ht="56.25" x14ac:dyDescent="0.25">
      <c r="A4567" s="206" t="s">
        <v>7489</v>
      </c>
      <c r="B4567">
        <v>234</v>
      </c>
      <c r="C4567" s="207" t="s">
        <v>7487</v>
      </c>
      <c r="D4567" s="208" t="s">
        <v>7488</v>
      </c>
      <c r="E4567" s="220" t="s">
        <v>31539</v>
      </c>
      <c r="F4567" s="209" t="s">
        <v>7490</v>
      </c>
      <c r="G4567" s="209" t="s">
        <v>7491</v>
      </c>
      <c r="H4567" s="209" t="s">
        <v>6634</v>
      </c>
      <c r="I4567" s="209" t="s">
        <v>7491</v>
      </c>
      <c r="J4567" s="209" t="s">
        <v>6321</v>
      </c>
      <c r="K4567" s="209" t="s">
        <v>6321</v>
      </c>
      <c r="L4567" s="209" t="s">
        <v>6321</v>
      </c>
      <c r="M4567" s="209" t="s">
        <v>831</v>
      </c>
    </row>
    <row r="4568" spans="1:13" ht="78.75" x14ac:dyDescent="0.25">
      <c r="A4568" s="202" t="s">
        <v>31540</v>
      </c>
      <c r="B4568">
        <v>2238</v>
      </c>
      <c r="C4568" s="203" t="s">
        <v>15052</v>
      </c>
      <c r="D4568" s="202" t="s">
        <v>31541</v>
      </c>
      <c r="E4568" s="218" t="s">
        <v>31542</v>
      </c>
      <c r="F4568" s="204" t="s">
        <v>6437</v>
      </c>
      <c r="G4568" s="204" t="s">
        <v>6438</v>
      </c>
      <c r="H4568" s="204" t="s">
        <v>6439</v>
      </c>
      <c r="I4568" s="204" t="s">
        <v>6440</v>
      </c>
      <c r="J4568" s="204" t="s">
        <v>6321</v>
      </c>
      <c r="K4568" s="204" t="s">
        <v>6321</v>
      </c>
      <c r="L4568" s="204" t="s">
        <v>6321</v>
      </c>
      <c r="M4568" s="204" t="s">
        <v>831</v>
      </c>
    </row>
    <row r="4569" spans="1:13" ht="67.5" x14ac:dyDescent="0.25">
      <c r="A4569" s="202" t="s">
        <v>13316</v>
      </c>
      <c r="B4569">
        <v>1757</v>
      </c>
      <c r="C4569" s="203" t="s">
        <v>13314</v>
      </c>
      <c r="D4569" s="205" t="s">
        <v>13315</v>
      </c>
      <c r="E4569" s="218" t="s">
        <v>31543</v>
      </c>
      <c r="F4569" s="204" t="s">
        <v>13317</v>
      </c>
      <c r="G4569" s="204" t="s">
        <v>13318</v>
      </c>
      <c r="H4569" s="204" t="s">
        <v>6522</v>
      </c>
      <c r="I4569" s="204" t="s">
        <v>13319</v>
      </c>
      <c r="J4569" s="204" t="s">
        <v>6321</v>
      </c>
      <c r="K4569" s="204" t="s">
        <v>6321</v>
      </c>
      <c r="L4569" s="204" t="s">
        <v>6321</v>
      </c>
      <c r="M4569" s="204" t="s">
        <v>9943</v>
      </c>
    </row>
    <row r="4570" spans="1:13" ht="56.25" x14ac:dyDescent="0.25">
      <c r="A4570" s="206" t="s">
        <v>19251</v>
      </c>
      <c r="B4570">
        <v>3361</v>
      </c>
      <c r="C4570" s="207" t="s">
        <v>19249</v>
      </c>
      <c r="D4570" s="208" t="s">
        <v>19250</v>
      </c>
      <c r="E4570" s="227" t="s">
        <v>31544</v>
      </c>
      <c r="F4570" s="209" t="s">
        <v>19252</v>
      </c>
      <c r="G4570" s="209" t="s">
        <v>19253</v>
      </c>
      <c r="H4570" s="209" t="s">
        <v>6522</v>
      </c>
      <c r="I4570" s="209" t="s">
        <v>19253</v>
      </c>
      <c r="J4570" s="209" t="s">
        <v>6321</v>
      </c>
      <c r="K4570" s="209" t="s">
        <v>6321</v>
      </c>
      <c r="L4570" s="209" t="s">
        <v>6321</v>
      </c>
      <c r="M4570" s="209" t="s">
        <v>831</v>
      </c>
    </row>
    <row r="4571" spans="1:13" ht="67.5" x14ac:dyDescent="0.25">
      <c r="A4571" s="202" t="s">
        <v>8923</v>
      </c>
      <c r="B4571">
        <v>551</v>
      </c>
      <c r="C4571" s="203" t="s">
        <v>8921</v>
      </c>
      <c r="D4571" s="205" t="s">
        <v>8922</v>
      </c>
      <c r="E4571" s="220" t="s">
        <v>31545</v>
      </c>
      <c r="F4571" s="204" t="s">
        <v>6766</v>
      </c>
      <c r="G4571" s="204" t="s">
        <v>6767</v>
      </c>
      <c r="H4571" s="204" t="s">
        <v>6439</v>
      </c>
      <c r="I4571" s="204" t="s">
        <v>6768</v>
      </c>
      <c r="J4571" s="204" t="s">
        <v>6321</v>
      </c>
      <c r="K4571" s="204" t="s">
        <v>6566</v>
      </c>
      <c r="L4571" s="204" t="s">
        <v>6321</v>
      </c>
      <c r="M4571" s="204" t="s">
        <v>6330</v>
      </c>
    </row>
    <row r="4572" spans="1:13" ht="67.5" x14ac:dyDescent="0.25">
      <c r="A4572" s="202" t="s">
        <v>23958</v>
      </c>
      <c r="B4572">
        <v>4639</v>
      </c>
      <c r="C4572" s="203" t="s">
        <v>23956</v>
      </c>
      <c r="D4572" s="205" t="s">
        <v>23957</v>
      </c>
      <c r="E4572" s="218" t="s">
        <v>31546</v>
      </c>
      <c r="F4572" s="204" t="s">
        <v>26254</v>
      </c>
      <c r="G4572" s="204" t="s">
        <v>26255</v>
      </c>
      <c r="H4572" s="204" t="s">
        <v>25573</v>
      </c>
      <c r="I4572" s="204" t="s">
        <v>26256</v>
      </c>
      <c r="J4572" s="204" t="s">
        <v>6321</v>
      </c>
      <c r="K4572" s="204" t="s">
        <v>21109</v>
      </c>
      <c r="L4572" s="204" t="s">
        <v>6321</v>
      </c>
      <c r="M4572" s="204" t="s">
        <v>25584</v>
      </c>
    </row>
    <row r="4573" spans="1:13" ht="56.25" x14ac:dyDescent="0.25">
      <c r="A4573" s="202" t="s">
        <v>12920</v>
      </c>
      <c r="B4573">
        <v>1666</v>
      </c>
      <c r="C4573" s="203" t="s">
        <v>12918</v>
      </c>
      <c r="D4573" s="205" t="s">
        <v>12919</v>
      </c>
      <c r="E4573" s="218" t="s">
        <v>31547</v>
      </c>
      <c r="F4573" s="204" t="s">
        <v>6689</v>
      </c>
      <c r="G4573" s="204" t="s">
        <v>6690</v>
      </c>
      <c r="H4573" s="204" t="s">
        <v>6691</v>
      </c>
      <c r="I4573" s="204" t="s">
        <v>6692</v>
      </c>
      <c r="J4573" s="204" t="s">
        <v>6321</v>
      </c>
      <c r="K4573" s="204" t="s">
        <v>6321</v>
      </c>
      <c r="L4573" s="204" t="s">
        <v>6321</v>
      </c>
      <c r="M4573" s="204" t="s">
        <v>831</v>
      </c>
    </row>
    <row r="4574" spans="1:13" ht="78.75" x14ac:dyDescent="0.25">
      <c r="A4574" s="206" t="s">
        <v>8369</v>
      </c>
      <c r="B4574">
        <v>434</v>
      </c>
      <c r="C4574" s="207" t="s">
        <v>8367</v>
      </c>
      <c r="D4574" s="208" t="s">
        <v>8368</v>
      </c>
      <c r="E4574" s="220" t="s">
        <v>31548</v>
      </c>
      <c r="F4574" s="209" t="s">
        <v>8162</v>
      </c>
      <c r="G4574" s="209" t="s">
        <v>8163</v>
      </c>
      <c r="H4574" s="209" t="s">
        <v>6536</v>
      </c>
      <c r="I4574" s="209" t="s">
        <v>8370</v>
      </c>
      <c r="J4574" s="209" t="s">
        <v>8371</v>
      </c>
      <c r="K4574" s="209" t="s">
        <v>6321</v>
      </c>
      <c r="L4574" s="209" t="s">
        <v>6321</v>
      </c>
      <c r="M4574" s="209" t="s">
        <v>831</v>
      </c>
    </row>
    <row r="4575" spans="1:13" ht="90" x14ac:dyDescent="0.25">
      <c r="A4575" s="202" t="s">
        <v>25781</v>
      </c>
      <c r="B4575">
        <v>1763</v>
      </c>
      <c r="C4575" s="203" t="s">
        <v>25779</v>
      </c>
      <c r="D4575" s="205" t="s">
        <v>25780</v>
      </c>
      <c r="E4575" s="218" t="s">
        <v>31549</v>
      </c>
      <c r="F4575" s="204" t="s">
        <v>25782</v>
      </c>
      <c r="G4575" s="204" t="s">
        <v>11704</v>
      </c>
      <c r="H4575" s="204" t="s">
        <v>6473</v>
      </c>
      <c r="I4575" s="204" t="s">
        <v>11704</v>
      </c>
      <c r="J4575" s="204" t="s">
        <v>10249</v>
      </c>
      <c r="K4575" s="204" t="s">
        <v>6321</v>
      </c>
      <c r="L4575" s="204" t="s">
        <v>6321</v>
      </c>
      <c r="M4575" s="204" t="s">
        <v>25671</v>
      </c>
    </row>
    <row r="4576" spans="1:13" ht="67.5" x14ac:dyDescent="0.25">
      <c r="A4576" s="202" t="s">
        <v>26026</v>
      </c>
      <c r="B4576">
        <v>3852</v>
      </c>
      <c r="C4576" s="203" t="s">
        <v>26024</v>
      </c>
      <c r="D4576" s="205" t="s">
        <v>26025</v>
      </c>
      <c r="E4576" s="218" t="s">
        <v>31550</v>
      </c>
      <c r="F4576" s="204" t="s">
        <v>7010</v>
      </c>
      <c r="G4576" s="204" t="s">
        <v>7011</v>
      </c>
      <c r="H4576" s="204" t="s">
        <v>7012</v>
      </c>
      <c r="I4576" s="204" t="s">
        <v>7011</v>
      </c>
      <c r="J4576" s="204" t="s">
        <v>6321</v>
      </c>
      <c r="K4576" s="204" t="s">
        <v>6321</v>
      </c>
      <c r="L4576" s="204" t="s">
        <v>6321</v>
      </c>
      <c r="M4576" s="204" t="s">
        <v>25568</v>
      </c>
    </row>
    <row r="4577" spans="1:13" ht="123.75" x14ac:dyDescent="0.25">
      <c r="A4577" s="206" t="s">
        <v>31551</v>
      </c>
      <c r="B4577">
        <v>3864</v>
      </c>
      <c r="C4577" s="207" t="s">
        <v>31552</v>
      </c>
      <c r="D4577" s="208" t="s">
        <v>31553</v>
      </c>
      <c r="E4577" s="206" t="s">
        <v>31554</v>
      </c>
      <c r="F4577" s="209" t="s">
        <v>6744</v>
      </c>
      <c r="G4577" s="209" t="s">
        <v>6745</v>
      </c>
      <c r="H4577" s="209" t="s">
        <v>6746</v>
      </c>
      <c r="I4577" s="209" t="s">
        <v>6747</v>
      </c>
      <c r="J4577" s="209" t="s">
        <v>6321</v>
      </c>
      <c r="K4577" s="209" t="s">
        <v>16100</v>
      </c>
      <c r="L4577" s="209" t="s">
        <v>6321</v>
      </c>
      <c r="M4577" s="209" t="s">
        <v>29562</v>
      </c>
    </row>
    <row r="4578" spans="1:13" ht="67.5" x14ac:dyDescent="0.25">
      <c r="A4578" s="206" t="s">
        <v>31555</v>
      </c>
      <c r="B4578">
        <v>3862</v>
      </c>
      <c r="C4578" s="207" t="s">
        <v>31556</v>
      </c>
      <c r="D4578" s="208" t="s">
        <v>31557</v>
      </c>
      <c r="E4578" s="227" t="s">
        <v>31558</v>
      </c>
      <c r="F4578" s="209" t="s">
        <v>11066</v>
      </c>
      <c r="G4578" s="209" t="s">
        <v>11067</v>
      </c>
      <c r="H4578" s="209" t="s">
        <v>6691</v>
      </c>
      <c r="I4578" s="209" t="s">
        <v>12518</v>
      </c>
      <c r="J4578" s="209" t="s">
        <v>6321</v>
      </c>
      <c r="K4578" s="209" t="s">
        <v>16100</v>
      </c>
      <c r="L4578" s="209" t="s">
        <v>6321</v>
      </c>
      <c r="M4578" s="209" t="s">
        <v>29562</v>
      </c>
    </row>
    <row r="4579" spans="1:13" ht="33.75" x14ac:dyDescent="0.25">
      <c r="A4579" s="202" t="s">
        <v>31559</v>
      </c>
      <c r="B4579">
        <v>1427</v>
      </c>
      <c r="C4579" s="213" t="s">
        <v>12033</v>
      </c>
      <c r="D4579" s="202" t="s">
        <v>31560</v>
      </c>
      <c r="E4579" s="218" t="s">
        <v>31561</v>
      </c>
      <c r="F4579" s="214" t="s">
        <v>6689</v>
      </c>
      <c r="G4579" s="214" t="s">
        <v>6690</v>
      </c>
      <c r="H4579" s="214" t="s">
        <v>6691</v>
      </c>
      <c r="I4579" s="214" t="s">
        <v>6692</v>
      </c>
      <c r="J4579" s="214" t="s">
        <v>6321</v>
      </c>
      <c r="K4579" s="214" t="s">
        <v>6524</v>
      </c>
      <c r="L4579" s="214" t="s">
        <v>6321</v>
      </c>
      <c r="M4579" s="214" t="s">
        <v>6363</v>
      </c>
    </row>
    <row r="4580" spans="1:13" ht="67.5" x14ac:dyDescent="0.25">
      <c r="A4580" s="202" t="s">
        <v>6737</v>
      </c>
      <c r="B4580">
        <v>84</v>
      </c>
      <c r="C4580" s="203" t="s">
        <v>6735</v>
      </c>
      <c r="D4580" s="205" t="s">
        <v>6736</v>
      </c>
      <c r="E4580" s="218" t="s">
        <v>31562</v>
      </c>
      <c r="F4580" s="204" t="s">
        <v>6738</v>
      </c>
      <c r="G4580" s="204" t="s">
        <v>6739</v>
      </c>
      <c r="H4580" s="204" t="s">
        <v>6522</v>
      </c>
      <c r="I4580" s="204" t="s">
        <v>6740</v>
      </c>
      <c r="J4580" s="204" t="s">
        <v>6321</v>
      </c>
      <c r="K4580" s="204" t="s">
        <v>6321</v>
      </c>
      <c r="L4580" s="204" t="s">
        <v>6321</v>
      </c>
      <c r="M4580" s="204" t="s">
        <v>831</v>
      </c>
    </row>
    <row r="4581" spans="1:13" ht="78.75" x14ac:dyDescent="0.25">
      <c r="A4581" s="202" t="s">
        <v>6761</v>
      </c>
      <c r="B4581">
        <v>88</v>
      </c>
      <c r="C4581" s="203" t="s">
        <v>6759</v>
      </c>
      <c r="D4581" s="205" t="s">
        <v>6760</v>
      </c>
      <c r="E4581" s="218" t="s">
        <v>31563</v>
      </c>
      <c r="F4581" s="204" t="s">
        <v>6611</v>
      </c>
      <c r="G4581" s="204" t="s">
        <v>6612</v>
      </c>
      <c r="H4581" s="204" t="s">
        <v>6536</v>
      </c>
      <c r="I4581" s="204" t="s">
        <v>6613</v>
      </c>
      <c r="J4581" s="204" t="s">
        <v>6321</v>
      </c>
      <c r="K4581" s="204" t="s">
        <v>6321</v>
      </c>
      <c r="L4581" s="204" t="s">
        <v>6321</v>
      </c>
      <c r="M4581" s="204" t="s">
        <v>831</v>
      </c>
    </row>
    <row r="4582" spans="1:13" ht="33.75" x14ac:dyDescent="0.25">
      <c r="A4582" s="206" t="s">
        <v>6832</v>
      </c>
      <c r="B4582">
        <v>103</v>
      </c>
      <c r="C4582" s="207" t="s">
        <v>6830</v>
      </c>
      <c r="D4582" s="208" t="s">
        <v>6831</v>
      </c>
      <c r="E4582" s="220" t="s">
        <v>31564</v>
      </c>
      <c r="F4582" s="209" t="s">
        <v>6673</v>
      </c>
      <c r="G4582" s="209" t="s">
        <v>6674</v>
      </c>
      <c r="H4582" s="209" t="s">
        <v>6473</v>
      </c>
      <c r="I4582" s="209" t="s">
        <v>6674</v>
      </c>
      <c r="J4582" s="209" t="s">
        <v>6321</v>
      </c>
      <c r="K4582" s="209" t="s">
        <v>6321</v>
      </c>
      <c r="L4582" s="209" t="s">
        <v>6321</v>
      </c>
      <c r="M4582" s="209" t="s">
        <v>831</v>
      </c>
    </row>
    <row r="4583" spans="1:13" ht="56.25" x14ac:dyDescent="0.25">
      <c r="A4583" s="202" t="s">
        <v>6965</v>
      </c>
      <c r="B4583">
        <v>130</v>
      </c>
      <c r="C4583" s="203" t="s">
        <v>6963</v>
      </c>
      <c r="D4583" s="205" t="s">
        <v>6964</v>
      </c>
      <c r="E4583" s="220" t="s">
        <v>31565</v>
      </c>
      <c r="F4583" s="204" t="s">
        <v>6966</v>
      </c>
      <c r="G4583" s="204" t="s">
        <v>6967</v>
      </c>
      <c r="H4583" s="204" t="s">
        <v>6522</v>
      </c>
      <c r="I4583" s="204" t="s">
        <v>6967</v>
      </c>
      <c r="J4583" s="204" t="s">
        <v>6321</v>
      </c>
      <c r="K4583" s="204" t="s">
        <v>6321</v>
      </c>
      <c r="L4583" s="204" t="s">
        <v>6321</v>
      </c>
      <c r="M4583" s="204" t="s">
        <v>6363</v>
      </c>
    </row>
    <row r="4584" spans="1:13" ht="56.25" x14ac:dyDescent="0.25">
      <c r="A4584" s="206" t="s">
        <v>7737</v>
      </c>
      <c r="B4584">
        <v>288</v>
      </c>
      <c r="C4584" s="207" t="s">
        <v>7735</v>
      </c>
      <c r="D4584" s="208" t="s">
        <v>7736</v>
      </c>
      <c r="E4584" s="220" t="s">
        <v>31566</v>
      </c>
      <c r="F4584" s="209" t="s">
        <v>6553</v>
      </c>
      <c r="G4584" s="209" t="s">
        <v>6554</v>
      </c>
      <c r="H4584" s="209" t="s">
        <v>6555</v>
      </c>
      <c r="I4584" s="209" t="s">
        <v>6554</v>
      </c>
      <c r="J4584" s="209" t="s">
        <v>6321</v>
      </c>
      <c r="K4584" s="209" t="s">
        <v>6321</v>
      </c>
      <c r="L4584" s="209" t="s">
        <v>6321</v>
      </c>
      <c r="M4584" s="209" t="s">
        <v>831</v>
      </c>
    </row>
    <row r="4585" spans="1:13" ht="67.5" x14ac:dyDescent="0.25">
      <c r="A4585" s="206" t="s">
        <v>8117</v>
      </c>
      <c r="B4585">
        <v>374</v>
      </c>
      <c r="C4585" s="207" t="s">
        <v>8115</v>
      </c>
      <c r="D4585" s="208" t="s">
        <v>8116</v>
      </c>
      <c r="E4585" s="220" t="s">
        <v>31567</v>
      </c>
      <c r="F4585" s="209" t="s">
        <v>8118</v>
      </c>
      <c r="G4585" s="209" t="s">
        <v>8119</v>
      </c>
      <c r="H4585" s="209" t="s">
        <v>6375</v>
      </c>
      <c r="I4585" s="209" t="s">
        <v>8120</v>
      </c>
      <c r="J4585" s="209" t="s">
        <v>6321</v>
      </c>
      <c r="K4585" s="209" t="s">
        <v>6321</v>
      </c>
      <c r="L4585" s="209" t="s">
        <v>6321</v>
      </c>
      <c r="M4585" s="209" t="s">
        <v>831</v>
      </c>
    </row>
    <row r="4586" spans="1:13" ht="45" x14ac:dyDescent="0.25">
      <c r="A4586" s="206" t="s">
        <v>8150</v>
      </c>
      <c r="B4586">
        <v>382</v>
      </c>
      <c r="C4586" s="207" t="s">
        <v>8148</v>
      </c>
      <c r="D4586" s="208" t="s">
        <v>8149</v>
      </c>
      <c r="E4586" s="220" t="s">
        <v>31568</v>
      </c>
      <c r="F4586" s="209" t="s">
        <v>7742</v>
      </c>
      <c r="G4586" s="209" t="s">
        <v>7743</v>
      </c>
      <c r="H4586" s="209" t="s">
        <v>6536</v>
      </c>
      <c r="I4586" s="209" t="s">
        <v>7743</v>
      </c>
      <c r="J4586" s="209" t="s">
        <v>6321</v>
      </c>
      <c r="K4586" s="209" t="s">
        <v>6321</v>
      </c>
      <c r="L4586" s="209" t="s">
        <v>6321</v>
      </c>
      <c r="M4586" s="209" t="s">
        <v>831</v>
      </c>
    </row>
    <row r="4587" spans="1:13" ht="33.75" x14ac:dyDescent="0.25">
      <c r="A4587" s="202" t="s">
        <v>8153</v>
      </c>
      <c r="B4587">
        <v>383</v>
      </c>
      <c r="C4587" s="203" t="s">
        <v>8151</v>
      </c>
      <c r="D4587" s="205" t="s">
        <v>8152</v>
      </c>
      <c r="E4587" s="220" t="s">
        <v>31569</v>
      </c>
      <c r="F4587" s="204" t="s">
        <v>6553</v>
      </c>
      <c r="G4587" s="204" t="s">
        <v>6554</v>
      </c>
      <c r="H4587" s="204" t="s">
        <v>6555</v>
      </c>
      <c r="I4587" s="204" t="s">
        <v>6554</v>
      </c>
      <c r="J4587" s="204" t="s">
        <v>6321</v>
      </c>
      <c r="K4587" s="204" t="s">
        <v>6321</v>
      </c>
      <c r="L4587" s="204" t="s">
        <v>6321</v>
      </c>
      <c r="M4587" s="204" t="s">
        <v>831</v>
      </c>
    </row>
    <row r="4588" spans="1:13" ht="45" x14ac:dyDescent="0.25">
      <c r="A4588" s="206" t="s">
        <v>31570</v>
      </c>
      <c r="B4588">
        <v>717</v>
      </c>
      <c r="C4588" s="207" t="s">
        <v>9494</v>
      </c>
      <c r="D4588" s="206" t="s">
        <v>31571</v>
      </c>
      <c r="E4588" s="229" t="s">
        <v>31572</v>
      </c>
      <c r="F4588" s="209" t="s">
        <v>9495</v>
      </c>
      <c r="G4588" s="209" t="s">
        <v>9496</v>
      </c>
      <c r="H4588" s="209" t="s">
        <v>7479</v>
      </c>
      <c r="I4588" s="209" t="s">
        <v>9496</v>
      </c>
      <c r="J4588" s="209" t="s">
        <v>6321</v>
      </c>
      <c r="K4588" s="209" t="s">
        <v>6321</v>
      </c>
      <c r="L4588" s="209" t="s">
        <v>6321</v>
      </c>
      <c r="M4588" s="209" t="s">
        <v>6363</v>
      </c>
    </row>
    <row r="4589" spans="1:13" ht="67.5" x14ac:dyDescent="0.25">
      <c r="A4589" s="202" t="s">
        <v>31573</v>
      </c>
      <c r="B4589">
        <v>945</v>
      </c>
      <c r="C4589" s="203" t="s">
        <v>10128</v>
      </c>
      <c r="D4589" s="202" t="s">
        <v>31574</v>
      </c>
      <c r="E4589" s="220" t="s">
        <v>28103</v>
      </c>
      <c r="F4589" s="204" t="s">
        <v>10129</v>
      </c>
      <c r="G4589" s="204" t="s">
        <v>10130</v>
      </c>
      <c r="H4589" s="204" t="s">
        <v>6570</v>
      </c>
      <c r="I4589" s="204" t="s">
        <v>10131</v>
      </c>
      <c r="J4589" s="204" t="s">
        <v>6321</v>
      </c>
      <c r="K4589" s="204" t="s">
        <v>6321</v>
      </c>
      <c r="L4589" s="204" t="s">
        <v>6321</v>
      </c>
      <c r="M4589" s="204" t="s">
        <v>831</v>
      </c>
    </row>
    <row r="4590" spans="1:13" ht="45" x14ac:dyDescent="0.25">
      <c r="A4590" s="202" t="s">
        <v>10925</v>
      </c>
      <c r="B4590">
        <v>1160</v>
      </c>
      <c r="C4590" s="203" t="s">
        <v>10923</v>
      </c>
      <c r="D4590" s="205" t="s">
        <v>10924</v>
      </c>
      <c r="E4590" s="218" t="s">
        <v>31575</v>
      </c>
      <c r="F4590" s="204" t="s">
        <v>10926</v>
      </c>
      <c r="G4590" s="204" t="s">
        <v>10927</v>
      </c>
      <c r="H4590" s="204" t="s">
        <v>10928</v>
      </c>
      <c r="I4590" s="204" t="s">
        <v>10927</v>
      </c>
      <c r="J4590" s="204" t="s">
        <v>6321</v>
      </c>
      <c r="K4590" s="204" t="s">
        <v>6321</v>
      </c>
      <c r="L4590" s="204" t="s">
        <v>6321</v>
      </c>
      <c r="M4590" s="204" t="s">
        <v>831</v>
      </c>
    </row>
    <row r="4591" spans="1:13" ht="33.75" x14ac:dyDescent="0.25">
      <c r="A4591" s="202" t="s">
        <v>31576</v>
      </c>
      <c r="B4591">
        <v>1428</v>
      </c>
      <c r="C4591" s="213" t="s">
        <v>12033</v>
      </c>
      <c r="D4591" s="202" t="s">
        <v>31577</v>
      </c>
      <c r="E4591" s="218" t="s">
        <v>31578</v>
      </c>
      <c r="F4591" s="214" t="s">
        <v>6689</v>
      </c>
      <c r="G4591" s="214" t="s">
        <v>6690</v>
      </c>
      <c r="H4591" s="214" t="s">
        <v>6691</v>
      </c>
      <c r="I4591" s="214" t="s">
        <v>6692</v>
      </c>
      <c r="J4591" s="214" t="s">
        <v>6321</v>
      </c>
      <c r="K4591" s="214" t="s">
        <v>6524</v>
      </c>
      <c r="L4591" s="214" t="s">
        <v>6321</v>
      </c>
      <c r="M4591" s="214" t="s">
        <v>6363</v>
      </c>
    </row>
    <row r="4592" spans="1:13" ht="135" x14ac:dyDescent="0.25">
      <c r="A4592" s="202" t="s">
        <v>13651</v>
      </c>
      <c r="B4592">
        <v>1856</v>
      </c>
      <c r="C4592" s="203" t="s">
        <v>13649</v>
      </c>
      <c r="D4592" s="205" t="s">
        <v>13650</v>
      </c>
      <c r="E4592" s="218" t="s">
        <v>31579</v>
      </c>
      <c r="F4592" s="204" t="s">
        <v>7972</v>
      </c>
      <c r="G4592" s="204" t="s">
        <v>13652</v>
      </c>
      <c r="H4592" s="204" t="s">
        <v>6536</v>
      </c>
      <c r="I4592" s="204" t="s">
        <v>13652</v>
      </c>
      <c r="J4592" s="204" t="s">
        <v>6321</v>
      </c>
      <c r="K4592" s="204" t="s">
        <v>6321</v>
      </c>
      <c r="L4592" s="204" t="s">
        <v>6321</v>
      </c>
      <c r="M4592" s="204" t="s">
        <v>831</v>
      </c>
    </row>
    <row r="4593" spans="1:13" ht="67.5" x14ac:dyDescent="0.25">
      <c r="A4593" s="202" t="s">
        <v>13757</v>
      </c>
      <c r="B4593">
        <v>1892</v>
      </c>
      <c r="C4593" s="203" t="s">
        <v>13755</v>
      </c>
      <c r="D4593" s="205" t="s">
        <v>13756</v>
      </c>
      <c r="E4593" s="218" t="s">
        <v>31580</v>
      </c>
      <c r="F4593" s="204" t="s">
        <v>13758</v>
      </c>
      <c r="G4593" s="204" t="s">
        <v>13759</v>
      </c>
      <c r="H4593" s="204" t="s">
        <v>7479</v>
      </c>
      <c r="I4593" s="204" t="s">
        <v>13760</v>
      </c>
      <c r="J4593" s="204" t="s">
        <v>6321</v>
      </c>
      <c r="K4593" s="204" t="s">
        <v>11380</v>
      </c>
      <c r="L4593" s="204" t="s">
        <v>6655</v>
      </c>
      <c r="M4593" s="204" t="s">
        <v>831</v>
      </c>
    </row>
    <row r="4594" spans="1:13" ht="45" x14ac:dyDescent="0.25">
      <c r="A4594" s="206" t="s">
        <v>3237</v>
      </c>
      <c r="B4594">
        <v>2330</v>
      </c>
      <c r="C4594" s="207" t="s">
        <v>15412</v>
      </c>
      <c r="D4594" s="208" t="s">
        <v>15413</v>
      </c>
      <c r="E4594" s="227" t="s">
        <v>31581</v>
      </c>
      <c r="F4594" s="209" t="s">
        <v>6689</v>
      </c>
      <c r="G4594" s="209" t="s">
        <v>6690</v>
      </c>
      <c r="H4594" s="209" t="s">
        <v>6691</v>
      </c>
      <c r="I4594" s="209" t="s">
        <v>6692</v>
      </c>
      <c r="J4594" s="209" t="s">
        <v>6321</v>
      </c>
      <c r="K4594" s="209" t="s">
        <v>6321</v>
      </c>
      <c r="L4594" s="209" t="s">
        <v>6321</v>
      </c>
      <c r="M4594" s="209" t="s">
        <v>831</v>
      </c>
    </row>
    <row r="4595" spans="1:13" ht="67.5" x14ac:dyDescent="0.25">
      <c r="A4595" s="206" t="s">
        <v>16484</v>
      </c>
      <c r="B4595">
        <v>2633</v>
      </c>
      <c r="C4595" s="207" t="s">
        <v>16482</v>
      </c>
      <c r="D4595" s="208" t="s">
        <v>16483</v>
      </c>
      <c r="E4595" s="227" t="s">
        <v>31582</v>
      </c>
      <c r="F4595" s="209" t="s">
        <v>16485</v>
      </c>
      <c r="G4595" s="209" t="s">
        <v>16486</v>
      </c>
      <c r="H4595" s="209" t="s">
        <v>16487</v>
      </c>
      <c r="I4595" s="209" t="s">
        <v>16486</v>
      </c>
      <c r="J4595" s="209" t="s">
        <v>6321</v>
      </c>
      <c r="K4595" s="209" t="s">
        <v>6321</v>
      </c>
      <c r="L4595" s="209" t="s">
        <v>6321</v>
      </c>
      <c r="M4595" s="209" t="s">
        <v>831</v>
      </c>
    </row>
    <row r="4596" spans="1:13" ht="67.5" x14ac:dyDescent="0.25">
      <c r="A4596" s="202" t="s">
        <v>16573</v>
      </c>
      <c r="B4596">
        <v>2656</v>
      </c>
      <c r="C4596" s="203" t="s">
        <v>16571</v>
      </c>
      <c r="D4596" s="205" t="s">
        <v>16572</v>
      </c>
      <c r="E4596" s="218" t="s">
        <v>31583</v>
      </c>
      <c r="F4596" s="204" t="s">
        <v>7797</v>
      </c>
      <c r="G4596" s="204" t="s">
        <v>7798</v>
      </c>
      <c r="H4596" s="204" t="s">
        <v>6536</v>
      </c>
      <c r="I4596" s="204" t="s">
        <v>7799</v>
      </c>
      <c r="J4596" s="204" t="s">
        <v>6321</v>
      </c>
      <c r="K4596" s="204" t="s">
        <v>6321</v>
      </c>
      <c r="L4596" s="204" t="s">
        <v>6321</v>
      </c>
      <c r="M4596" s="204" t="s">
        <v>831</v>
      </c>
    </row>
    <row r="4597" spans="1:13" ht="67.5" x14ac:dyDescent="0.25">
      <c r="A4597" s="206" t="s">
        <v>17329</v>
      </c>
      <c r="B4597">
        <v>2847</v>
      </c>
      <c r="C4597" s="207" t="s">
        <v>17327</v>
      </c>
      <c r="D4597" s="208" t="s">
        <v>17328</v>
      </c>
      <c r="E4597" s="227" t="s">
        <v>31584</v>
      </c>
      <c r="F4597" s="209" t="s">
        <v>17330</v>
      </c>
      <c r="G4597" s="209" t="s">
        <v>10182</v>
      </c>
      <c r="H4597" s="209" t="s">
        <v>7589</v>
      </c>
      <c r="I4597" s="209" t="s">
        <v>17331</v>
      </c>
      <c r="J4597" s="209" t="s">
        <v>6321</v>
      </c>
      <c r="K4597" s="209" t="s">
        <v>7591</v>
      </c>
      <c r="L4597" s="209" t="s">
        <v>6321</v>
      </c>
      <c r="M4597" s="209" t="s">
        <v>831</v>
      </c>
    </row>
    <row r="4598" spans="1:13" ht="101.25" x14ac:dyDescent="0.25">
      <c r="A4598" s="202" t="s">
        <v>2644</v>
      </c>
      <c r="B4598">
        <v>3006</v>
      </c>
      <c r="C4598" s="203" t="s">
        <v>17813</v>
      </c>
      <c r="D4598" s="205" t="s">
        <v>17814</v>
      </c>
      <c r="E4598" s="218" t="s">
        <v>31585</v>
      </c>
      <c r="F4598" s="204" t="s">
        <v>17815</v>
      </c>
      <c r="G4598" s="204" t="s">
        <v>17816</v>
      </c>
      <c r="H4598" s="204" t="s">
        <v>8304</v>
      </c>
      <c r="I4598" s="204" t="s">
        <v>17817</v>
      </c>
      <c r="J4598" s="204" t="s">
        <v>6321</v>
      </c>
      <c r="K4598" s="204" t="s">
        <v>6321</v>
      </c>
      <c r="L4598" s="204" t="s">
        <v>6321</v>
      </c>
      <c r="M4598" s="204" t="s">
        <v>831</v>
      </c>
    </row>
    <row r="4599" spans="1:13" ht="45" x14ac:dyDescent="0.25">
      <c r="A4599" s="206" t="s">
        <v>18976</v>
      </c>
      <c r="B4599">
        <v>3293</v>
      </c>
      <c r="C4599" s="207" t="s">
        <v>18974</v>
      </c>
      <c r="D4599" s="208" t="s">
        <v>18975</v>
      </c>
      <c r="E4599" s="206" t="s">
        <v>31586</v>
      </c>
      <c r="F4599" s="209" t="s">
        <v>18977</v>
      </c>
      <c r="G4599" s="209" t="s">
        <v>18978</v>
      </c>
      <c r="H4599" s="209" t="s">
        <v>6998</v>
      </c>
      <c r="I4599" s="209" t="s">
        <v>18978</v>
      </c>
      <c r="J4599" s="209" t="s">
        <v>6321</v>
      </c>
      <c r="K4599" s="209" t="s">
        <v>6321</v>
      </c>
      <c r="L4599" s="209" t="s">
        <v>6321</v>
      </c>
      <c r="M4599" s="209" t="s">
        <v>831</v>
      </c>
    </row>
    <row r="4600" spans="1:13" ht="123.75" x14ac:dyDescent="0.25">
      <c r="A4600" s="202" t="s">
        <v>19206</v>
      </c>
      <c r="B4600">
        <v>3350</v>
      </c>
      <c r="C4600" s="203" t="s">
        <v>19204</v>
      </c>
      <c r="D4600" s="205" t="s">
        <v>19205</v>
      </c>
      <c r="E4600" s="218" t="s">
        <v>31587</v>
      </c>
      <c r="F4600" s="204" t="s">
        <v>7432</v>
      </c>
      <c r="G4600" s="204" t="s">
        <v>7433</v>
      </c>
      <c r="H4600" s="204" t="s">
        <v>6439</v>
      </c>
      <c r="I4600" s="204" t="s">
        <v>7433</v>
      </c>
      <c r="J4600" s="204" t="s">
        <v>6321</v>
      </c>
      <c r="K4600" s="204" t="s">
        <v>6321</v>
      </c>
      <c r="L4600" s="204" t="s">
        <v>6321</v>
      </c>
      <c r="M4600" s="204" t="s">
        <v>831</v>
      </c>
    </row>
    <row r="4601" spans="1:13" ht="101.25" x14ac:dyDescent="0.25">
      <c r="A4601" s="202" t="s">
        <v>31588</v>
      </c>
      <c r="B4601">
        <v>3431</v>
      </c>
      <c r="C4601" s="203" t="s">
        <v>19544</v>
      </c>
      <c r="D4601" s="202" t="s">
        <v>31589</v>
      </c>
      <c r="E4601" s="218" t="s">
        <v>31590</v>
      </c>
      <c r="F4601" s="204" t="s">
        <v>6689</v>
      </c>
      <c r="G4601" s="204" t="s">
        <v>6690</v>
      </c>
      <c r="H4601" s="204" t="s">
        <v>6691</v>
      </c>
      <c r="I4601" s="204" t="s">
        <v>6692</v>
      </c>
      <c r="J4601" s="204" t="s">
        <v>6321</v>
      </c>
      <c r="K4601" s="204" t="s">
        <v>7591</v>
      </c>
      <c r="L4601" s="204" t="s">
        <v>6321</v>
      </c>
      <c r="M4601" s="204" t="s">
        <v>6330</v>
      </c>
    </row>
    <row r="4602" spans="1:13" ht="22.5" x14ac:dyDescent="0.25">
      <c r="A4602" s="202" t="s">
        <v>23931</v>
      </c>
      <c r="B4602">
        <v>4623</v>
      </c>
      <c r="C4602" s="203" t="s">
        <v>23929</v>
      </c>
      <c r="D4602" s="205" t="s">
        <v>23930</v>
      </c>
      <c r="E4602" s="218" t="s">
        <v>31591</v>
      </c>
      <c r="F4602" s="204" t="s">
        <v>21592</v>
      </c>
      <c r="G4602" s="204" t="s">
        <v>6858</v>
      </c>
      <c r="H4602" s="204" t="s">
        <v>6427</v>
      </c>
      <c r="I4602" s="204" t="s">
        <v>6858</v>
      </c>
      <c r="J4602" s="204" t="s">
        <v>6321</v>
      </c>
      <c r="K4602" s="204" t="s">
        <v>6321</v>
      </c>
      <c r="L4602" s="204" t="s">
        <v>6321</v>
      </c>
      <c r="M4602" s="204" t="s">
        <v>831</v>
      </c>
    </row>
    <row r="4603" spans="1:13" ht="101.25" x14ac:dyDescent="0.25">
      <c r="A4603" s="202" t="s">
        <v>25871</v>
      </c>
      <c r="B4603">
        <v>2532</v>
      </c>
      <c r="C4603" s="203" t="s">
        <v>25869</v>
      </c>
      <c r="D4603" s="205" t="s">
        <v>25870</v>
      </c>
      <c r="E4603" s="218" t="s">
        <v>31592</v>
      </c>
      <c r="F4603" s="204" t="s">
        <v>25872</v>
      </c>
      <c r="G4603" s="204" t="s">
        <v>25873</v>
      </c>
      <c r="H4603" s="204" t="s">
        <v>6522</v>
      </c>
      <c r="I4603" s="204" t="s">
        <v>25874</v>
      </c>
      <c r="J4603" s="204" t="s">
        <v>6321</v>
      </c>
      <c r="K4603" s="204" t="s">
        <v>31593</v>
      </c>
      <c r="L4603" s="204" t="s">
        <v>6321</v>
      </c>
      <c r="M4603" s="204" t="s">
        <v>25748</v>
      </c>
    </row>
    <row r="4604" spans="1:13" ht="101.25" x14ac:dyDescent="0.25">
      <c r="A4604" s="206" t="s">
        <v>31594</v>
      </c>
      <c r="B4604">
        <v>2547</v>
      </c>
      <c r="C4604" s="207" t="s">
        <v>31595</v>
      </c>
      <c r="D4604" s="208" t="s">
        <v>31596</v>
      </c>
      <c r="E4604" s="227" t="s">
        <v>31597</v>
      </c>
      <c r="F4604" s="209" t="s">
        <v>6689</v>
      </c>
      <c r="G4604" s="209" t="s">
        <v>6690</v>
      </c>
      <c r="H4604" s="209" t="s">
        <v>6691</v>
      </c>
      <c r="I4604" s="209" t="s">
        <v>6692</v>
      </c>
      <c r="J4604" s="209" t="s">
        <v>6321</v>
      </c>
      <c r="K4604" s="209" t="s">
        <v>19310</v>
      </c>
      <c r="L4604" s="209" t="s">
        <v>6321</v>
      </c>
      <c r="M4604" s="209" t="s">
        <v>29562</v>
      </c>
    </row>
    <row r="4605" spans="1:13" ht="123.75" x14ac:dyDescent="0.25">
      <c r="A4605" s="206" t="s">
        <v>20002</v>
      </c>
      <c r="B4605">
        <v>3543</v>
      </c>
      <c r="C4605" s="207" t="s">
        <v>20001</v>
      </c>
      <c r="D4605" s="208" t="s">
        <v>25961</v>
      </c>
      <c r="E4605" s="227" t="s">
        <v>31598</v>
      </c>
      <c r="F4605" s="209" t="s">
        <v>6689</v>
      </c>
      <c r="G4605" s="209" t="s">
        <v>6690</v>
      </c>
      <c r="H4605" s="209" t="s">
        <v>6691</v>
      </c>
      <c r="I4605" s="209" t="s">
        <v>6692</v>
      </c>
      <c r="J4605" s="209" t="s">
        <v>6321</v>
      </c>
      <c r="K4605" s="209" t="s">
        <v>21109</v>
      </c>
      <c r="L4605" s="209" t="s">
        <v>6321</v>
      </c>
      <c r="M4605" s="209" t="s">
        <v>25962</v>
      </c>
    </row>
    <row r="4606" spans="1:13" ht="146.25" x14ac:dyDescent="0.25">
      <c r="A4606" s="202" t="s">
        <v>31599</v>
      </c>
      <c r="B4606">
        <v>1612</v>
      </c>
      <c r="C4606" s="203" t="s">
        <v>25765</v>
      </c>
      <c r="D4606" s="202" t="s">
        <v>31600</v>
      </c>
      <c r="E4606" s="218" t="s">
        <v>31601</v>
      </c>
      <c r="F4606" s="204" t="s">
        <v>25746</v>
      </c>
      <c r="G4606" s="204" t="s">
        <v>6472</v>
      </c>
      <c r="H4606" s="204" t="s">
        <v>6473</v>
      </c>
      <c r="I4606" s="204" t="s">
        <v>6472</v>
      </c>
      <c r="J4606" s="204" t="s">
        <v>6321</v>
      </c>
      <c r="K4606" s="204" t="s">
        <v>6321</v>
      </c>
      <c r="L4606" s="204" t="s">
        <v>6321</v>
      </c>
      <c r="M4606" s="204" t="s">
        <v>25568</v>
      </c>
    </row>
    <row r="4607" spans="1:13" ht="67.5" x14ac:dyDescent="0.25">
      <c r="A4607" s="206" t="s">
        <v>26044</v>
      </c>
      <c r="B4607">
        <v>3857</v>
      </c>
      <c r="C4607" s="207" t="s">
        <v>26042</v>
      </c>
      <c r="D4607" s="208" t="s">
        <v>26043</v>
      </c>
      <c r="E4607" s="227" t="s">
        <v>31602</v>
      </c>
      <c r="F4607" s="209" t="s">
        <v>10763</v>
      </c>
      <c r="G4607" s="209" t="s">
        <v>10764</v>
      </c>
      <c r="H4607" s="209" t="s">
        <v>6522</v>
      </c>
      <c r="I4607" s="209" t="s">
        <v>26045</v>
      </c>
      <c r="J4607" s="209" t="s">
        <v>6321</v>
      </c>
      <c r="K4607" s="209" t="s">
        <v>12521</v>
      </c>
      <c r="L4607" s="209" t="s">
        <v>6321</v>
      </c>
      <c r="M4607" s="209" t="s">
        <v>25748</v>
      </c>
    </row>
    <row r="4608" spans="1:13" ht="67.5" x14ac:dyDescent="0.25">
      <c r="A4608" s="206" t="s">
        <v>13310</v>
      </c>
      <c r="B4608">
        <v>1756</v>
      </c>
      <c r="C4608" s="207" t="s">
        <v>13308</v>
      </c>
      <c r="D4608" s="208" t="s">
        <v>13309</v>
      </c>
      <c r="E4608" s="227" t="s">
        <v>31603</v>
      </c>
      <c r="F4608" s="209" t="s">
        <v>13311</v>
      </c>
      <c r="G4608" s="209" t="s">
        <v>13312</v>
      </c>
      <c r="H4608" s="209" t="s">
        <v>6522</v>
      </c>
      <c r="I4608" s="209" t="s">
        <v>13313</v>
      </c>
      <c r="J4608" s="209" t="s">
        <v>6321</v>
      </c>
      <c r="K4608" s="209" t="s">
        <v>11989</v>
      </c>
      <c r="L4608" s="209" t="s">
        <v>6321</v>
      </c>
      <c r="M4608" s="209" t="s">
        <v>930</v>
      </c>
    </row>
    <row r="4609" spans="1:13" ht="112.5" x14ac:dyDescent="0.25">
      <c r="A4609" s="206" t="s">
        <v>26023</v>
      </c>
      <c r="B4609">
        <v>3851</v>
      </c>
      <c r="C4609" s="207" t="s">
        <v>26021</v>
      </c>
      <c r="D4609" s="208" t="s">
        <v>26022</v>
      </c>
      <c r="E4609" s="227" t="s">
        <v>31604</v>
      </c>
      <c r="F4609" s="209" t="s">
        <v>19309</v>
      </c>
      <c r="G4609" s="209" t="s">
        <v>9670</v>
      </c>
      <c r="H4609" s="209" t="s">
        <v>6536</v>
      </c>
      <c r="I4609" s="209" t="s">
        <v>9671</v>
      </c>
      <c r="J4609" s="209" t="s">
        <v>6321</v>
      </c>
      <c r="K4609" s="209" t="s">
        <v>8176</v>
      </c>
      <c r="L4609" s="209" t="s">
        <v>6321</v>
      </c>
      <c r="M4609" s="209" t="s">
        <v>25568</v>
      </c>
    </row>
    <row r="4610" spans="1:13" ht="56.25" x14ac:dyDescent="0.25">
      <c r="A4610" s="202" t="s">
        <v>31605</v>
      </c>
      <c r="B4610">
        <v>3858</v>
      </c>
      <c r="C4610" s="203" t="s">
        <v>31606</v>
      </c>
      <c r="D4610" s="205" t="s">
        <v>31607</v>
      </c>
      <c r="E4610" s="218" t="s">
        <v>31608</v>
      </c>
      <c r="F4610" s="204" t="s">
        <v>6689</v>
      </c>
      <c r="G4610" s="204" t="s">
        <v>6690</v>
      </c>
      <c r="H4610" s="204" t="s">
        <v>6691</v>
      </c>
      <c r="I4610" s="204" t="s">
        <v>6692</v>
      </c>
      <c r="J4610" s="204" t="s">
        <v>6321</v>
      </c>
      <c r="K4610" s="204" t="s">
        <v>11989</v>
      </c>
      <c r="L4610" s="204" t="s">
        <v>6321</v>
      </c>
      <c r="M4610" s="204" t="s">
        <v>29558</v>
      </c>
    </row>
    <row r="4611" spans="1:13" ht="90" x14ac:dyDescent="0.25">
      <c r="A4611" s="206" t="s">
        <v>31609</v>
      </c>
      <c r="B4611">
        <v>3561</v>
      </c>
      <c r="C4611" s="207" t="s">
        <v>31610</v>
      </c>
      <c r="D4611" s="208" t="s">
        <v>31611</v>
      </c>
      <c r="E4611" s="227" t="s">
        <v>31612</v>
      </c>
      <c r="F4611" s="209" t="s">
        <v>31613</v>
      </c>
      <c r="G4611" s="209" t="s">
        <v>31614</v>
      </c>
      <c r="H4611" s="209" t="s">
        <v>8304</v>
      </c>
      <c r="I4611" s="209" t="s">
        <v>31615</v>
      </c>
      <c r="J4611" s="209" t="s">
        <v>7056</v>
      </c>
      <c r="K4611" s="209" t="s">
        <v>31616</v>
      </c>
      <c r="L4611" s="209" t="s">
        <v>6321</v>
      </c>
      <c r="M4611" s="209" t="s">
        <v>29562</v>
      </c>
    </row>
    <row r="4612" spans="1:13" ht="112.5" x14ac:dyDescent="0.25">
      <c r="A4612" s="206" t="s">
        <v>31617</v>
      </c>
      <c r="B4612">
        <v>3557</v>
      </c>
      <c r="C4612" s="207" t="s">
        <v>31618</v>
      </c>
      <c r="D4612" s="208" t="s">
        <v>31619</v>
      </c>
      <c r="E4612" s="227" t="s">
        <v>31620</v>
      </c>
      <c r="F4612" s="209" t="s">
        <v>25916</v>
      </c>
      <c r="G4612" s="209" t="s">
        <v>6692</v>
      </c>
      <c r="H4612" s="209" t="s">
        <v>6691</v>
      </c>
      <c r="I4612" s="209" t="s">
        <v>6692</v>
      </c>
      <c r="J4612" s="209" t="s">
        <v>6321</v>
      </c>
      <c r="K4612" s="209" t="s">
        <v>16152</v>
      </c>
      <c r="L4612" s="209" t="s">
        <v>6321</v>
      </c>
      <c r="M4612" s="209" t="s">
        <v>29562</v>
      </c>
    </row>
    <row r="4613" spans="1:13" ht="56.25" x14ac:dyDescent="0.25">
      <c r="A4613" s="202" t="s">
        <v>31621</v>
      </c>
      <c r="B4613">
        <v>2546</v>
      </c>
      <c r="C4613" s="203" t="s">
        <v>31622</v>
      </c>
      <c r="D4613" s="205" t="s">
        <v>31623</v>
      </c>
      <c r="E4613" s="218" t="s">
        <v>31624</v>
      </c>
      <c r="F4613" s="204" t="s">
        <v>25977</v>
      </c>
      <c r="G4613" s="204" t="s">
        <v>31625</v>
      </c>
      <c r="H4613" s="204" t="s">
        <v>10441</v>
      </c>
      <c r="I4613" s="204" t="s">
        <v>31626</v>
      </c>
      <c r="J4613" s="204" t="s">
        <v>6321</v>
      </c>
      <c r="K4613" s="204" t="s">
        <v>31627</v>
      </c>
      <c r="L4613" s="204" t="s">
        <v>6321</v>
      </c>
      <c r="M4613" s="204" t="s">
        <v>29562</v>
      </c>
    </row>
    <row r="4614" spans="1:13" ht="67.5" x14ac:dyDescent="0.25">
      <c r="A4614" s="202" t="s">
        <v>21130</v>
      </c>
      <c r="B4614">
        <v>3850</v>
      </c>
      <c r="C4614" s="203" t="s">
        <v>21128</v>
      </c>
      <c r="D4614" s="205" t="s">
        <v>21129</v>
      </c>
      <c r="E4614" s="218" t="s">
        <v>31628</v>
      </c>
      <c r="F4614" s="204" t="s">
        <v>21131</v>
      </c>
      <c r="G4614" s="204" t="s">
        <v>6767</v>
      </c>
      <c r="H4614" s="204" t="s">
        <v>6439</v>
      </c>
      <c r="I4614" s="204" t="s">
        <v>6768</v>
      </c>
      <c r="J4614" s="204" t="s">
        <v>6321</v>
      </c>
      <c r="K4614" s="204" t="s">
        <v>16100</v>
      </c>
      <c r="L4614" s="204" t="s">
        <v>6321</v>
      </c>
      <c r="M4614" s="204" t="s">
        <v>9110</v>
      </c>
    </row>
    <row r="4615" spans="1:13" ht="90" x14ac:dyDescent="0.25">
      <c r="A4615" s="202" t="s">
        <v>25964</v>
      </c>
      <c r="B4615">
        <v>3546</v>
      </c>
      <c r="C4615" s="203" t="s">
        <v>25963</v>
      </c>
      <c r="D4615" s="205" t="s">
        <v>31629</v>
      </c>
      <c r="E4615" s="218" t="s">
        <v>31630</v>
      </c>
      <c r="F4615" s="204" t="s">
        <v>25965</v>
      </c>
      <c r="G4615" s="204" t="s">
        <v>25966</v>
      </c>
      <c r="H4615" s="204" t="s">
        <v>6375</v>
      </c>
      <c r="I4615" s="204" t="s">
        <v>25967</v>
      </c>
      <c r="J4615" s="204" t="s">
        <v>6321</v>
      </c>
      <c r="K4615" s="204" t="s">
        <v>25744</v>
      </c>
      <c r="L4615" s="204" t="s">
        <v>6321</v>
      </c>
      <c r="M4615" s="204" t="s">
        <v>25671</v>
      </c>
    </row>
    <row r="4616" spans="1:13" ht="78.75" x14ac:dyDescent="0.25">
      <c r="A4616" s="206" t="s">
        <v>25915</v>
      </c>
      <c r="B4616">
        <v>2617</v>
      </c>
      <c r="C4616" s="207" t="s">
        <v>25913</v>
      </c>
      <c r="D4616" s="208" t="s">
        <v>25914</v>
      </c>
      <c r="E4616" s="206" t="s">
        <v>31631</v>
      </c>
      <c r="F4616" s="209" t="s">
        <v>25916</v>
      </c>
      <c r="G4616" s="209" t="s">
        <v>6692</v>
      </c>
      <c r="H4616" s="209" t="s">
        <v>6691</v>
      </c>
      <c r="I4616" s="209" t="s">
        <v>6692</v>
      </c>
      <c r="J4616" s="209" t="s">
        <v>6321</v>
      </c>
      <c r="K4616" s="209" t="s">
        <v>6566</v>
      </c>
      <c r="L4616" s="209" t="s">
        <v>6321</v>
      </c>
      <c r="M4616" s="209" t="s">
        <v>25748</v>
      </c>
    </row>
    <row r="4617" spans="1:13" ht="146.25" x14ac:dyDescent="0.25">
      <c r="A4617" s="202" t="s">
        <v>796</v>
      </c>
      <c r="B4617">
        <v>3394</v>
      </c>
      <c r="C4617" s="203" t="s">
        <v>19382</v>
      </c>
      <c r="D4617" s="205" t="s">
        <v>25954</v>
      </c>
      <c r="E4617" s="218" t="s">
        <v>31632</v>
      </c>
      <c r="F4617" s="204" t="s">
        <v>25955</v>
      </c>
      <c r="G4617" s="204" t="s">
        <v>31633</v>
      </c>
      <c r="H4617" s="204" t="s">
        <v>8304</v>
      </c>
      <c r="I4617" s="204" t="s">
        <v>25956</v>
      </c>
      <c r="J4617" s="204" t="s">
        <v>7056</v>
      </c>
      <c r="K4617" s="204" t="s">
        <v>31634</v>
      </c>
      <c r="L4617" s="204" t="s">
        <v>6538</v>
      </c>
      <c r="M4617" s="204" t="s">
        <v>25579</v>
      </c>
    </row>
    <row r="4618" spans="1:13" ht="45" x14ac:dyDescent="0.25">
      <c r="A4618" s="218" t="s">
        <v>31635</v>
      </c>
      <c r="B4618">
        <v>2230</v>
      </c>
      <c r="C4618" s="203" t="s">
        <v>15024</v>
      </c>
      <c r="D4618" s="205" t="s">
        <v>31636</v>
      </c>
      <c r="E4618" s="218" t="s">
        <v>31637</v>
      </c>
      <c r="F4618" s="204" t="s">
        <v>14590</v>
      </c>
      <c r="G4618" s="204" t="s">
        <v>15025</v>
      </c>
      <c r="H4618" s="204" t="s">
        <v>7589</v>
      </c>
      <c r="I4618" s="204" t="s">
        <v>15026</v>
      </c>
      <c r="J4618" s="204" t="s">
        <v>6321</v>
      </c>
      <c r="K4618" s="204" t="s">
        <v>6321</v>
      </c>
      <c r="L4618" s="204" t="s">
        <v>6321</v>
      </c>
      <c r="M4618" s="204" t="s">
        <v>831</v>
      </c>
    </row>
    <row r="4619" spans="1:13" ht="45" x14ac:dyDescent="0.25">
      <c r="A4619" s="202" t="s">
        <v>6321</v>
      </c>
      <c r="B4619">
        <v>3909</v>
      </c>
      <c r="C4619" s="203" t="s">
        <v>21299</v>
      </c>
      <c r="D4619" s="202" t="s">
        <v>21300</v>
      </c>
      <c r="E4619" s="218" t="s">
        <v>31638</v>
      </c>
      <c r="F4619" s="204" t="s">
        <v>14754</v>
      </c>
      <c r="G4619" s="204" t="s">
        <v>14755</v>
      </c>
      <c r="H4619" s="204" t="s">
        <v>6427</v>
      </c>
      <c r="I4619" s="204" t="s">
        <v>14755</v>
      </c>
      <c r="J4619" s="204" t="s">
        <v>6321</v>
      </c>
      <c r="K4619" s="204" t="s">
        <v>6321</v>
      </c>
      <c r="L4619" s="204" t="s">
        <v>6321</v>
      </c>
      <c r="M4619" s="204" t="s">
        <v>831</v>
      </c>
    </row>
    <row r="4620" spans="1:13" ht="56.25" x14ac:dyDescent="0.25">
      <c r="A4620" s="202" t="s">
        <v>6321</v>
      </c>
      <c r="B4620">
        <v>3907</v>
      </c>
      <c r="C4620" s="203" t="s">
        <v>21294</v>
      </c>
      <c r="D4620" s="205" t="s">
        <v>21295</v>
      </c>
      <c r="E4620" s="218" t="s">
        <v>31638</v>
      </c>
      <c r="F4620" s="204" t="s">
        <v>20172</v>
      </c>
      <c r="G4620" s="204" t="s">
        <v>20173</v>
      </c>
      <c r="H4620" s="204" t="s">
        <v>7479</v>
      </c>
      <c r="I4620" s="204" t="s">
        <v>20174</v>
      </c>
      <c r="J4620" s="204" t="s">
        <v>6321</v>
      </c>
      <c r="K4620" s="204" t="s">
        <v>6321</v>
      </c>
      <c r="L4620" s="204" t="s">
        <v>6321</v>
      </c>
      <c r="M4620" s="204" t="s">
        <v>831</v>
      </c>
    </row>
    <row r="4621" spans="1:13" ht="90" x14ac:dyDescent="0.25">
      <c r="A4621" s="202" t="s">
        <v>31639</v>
      </c>
      <c r="B4621">
        <v>2239</v>
      </c>
      <c r="C4621" s="203" t="s">
        <v>15052</v>
      </c>
      <c r="D4621" s="202" t="s">
        <v>31640</v>
      </c>
      <c r="E4621" s="202"/>
      <c r="F4621" s="204" t="s">
        <v>6437</v>
      </c>
      <c r="G4621" s="204" t="s">
        <v>6438</v>
      </c>
      <c r="H4621" s="204" t="s">
        <v>6439</v>
      </c>
      <c r="I4621" s="204" t="s">
        <v>6440</v>
      </c>
      <c r="J4621" s="204" t="s">
        <v>6321</v>
      </c>
      <c r="K4621" s="204" t="s">
        <v>6321</v>
      </c>
      <c r="L4621" s="204" t="s">
        <v>6321</v>
      </c>
      <c r="M4621" s="204" t="s">
        <v>831</v>
      </c>
    </row>
    <row r="4622" spans="1:13" ht="67.5" x14ac:dyDescent="0.25">
      <c r="A4622" s="206" t="s">
        <v>31641</v>
      </c>
      <c r="B4622">
        <v>3127</v>
      </c>
      <c r="C4622" s="207" t="s">
        <v>18311</v>
      </c>
      <c r="D4622" s="206" t="s">
        <v>31642</v>
      </c>
      <c r="E4622" s="206"/>
      <c r="F4622" s="209" t="s">
        <v>7101</v>
      </c>
      <c r="G4622" s="209" t="s">
        <v>7102</v>
      </c>
      <c r="H4622" s="209" t="s">
        <v>6375</v>
      </c>
      <c r="I4622" s="209" t="s">
        <v>7102</v>
      </c>
      <c r="J4622" s="209" t="s">
        <v>6321</v>
      </c>
      <c r="K4622" s="209" t="s">
        <v>6321</v>
      </c>
      <c r="L4622" s="209" t="s">
        <v>6321</v>
      </c>
      <c r="M4622" s="209" t="s">
        <v>831</v>
      </c>
    </row>
    <row r="4623" spans="1:13" ht="78.75" x14ac:dyDescent="0.25">
      <c r="A4623" s="206" t="s">
        <v>31643</v>
      </c>
      <c r="B4623">
        <v>657</v>
      </c>
      <c r="C4623" s="207" t="s">
        <v>9367</v>
      </c>
      <c r="D4623" s="206" t="s">
        <v>31644</v>
      </c>
      <c r="E4623" s="206"/>
      <c r="F4623" s="209" t="s">
        <v>9364</v>
      </c>
      <c r="G4623" s="209" t="s">
        <v>9365</v>
      </c>
      <c r="H4623" s="209" t="s">
        <v>6634</v>
      </c>
      <c r="I4623" s="209" t="s">
        <v>9366</v>
      </c>
      <c r="J4623" s="209" t="s">
        <v>6321</v>
      </c>
      <c r="K4623" s="209" t="s">
        <v>6321</v>
      </c>
      <c r="L4623" s="209" t="s">
        <v>6321</v>
      </c>
      <c r="M4623" s="209" t="s">
        <v>6330</v>
      </c>
    </row>
    <row r="4624" spans="1:13" ht="78.75" x14ac:dyDescent="0.25">
      <c r="A4624" s="202" t="s">
        <v>31645</v>
      </c>
      <c r="B4624">
        <v>655</v>
      </c>
      <c r="C4624" s="203" t="s">
        <v>9363</v>
      </c>
      <c r="D4624" s="202" t="s">
        <v>31646</v>
      </c>
      <c r="E4624" s="202"/>
      <c r="F4624" s="204" t="s">
        <v>9364</v>
      </c>
      <c r="G4624" s="204" t="s">
        <v>9365</v>
      </c>
      <c r="H4624" s="204" t="s">
        <v>6634</v>
      </c>
      <c r="I4624" s="204" t="s">
        <v>9366</v>
      </c>
      <c r="J4624" s="204" t="s">
        <v>6321</v>
      </c>
      <c r="K4624" s="204" t="s">
        <v>6321</v>
      </c>
      <c r="L4624" s="204" t="s">
        <v>6321</v>
      </c>
      <c r="M4624" s="204" t="s">
        <v>6330</v>
      </c>
    </row>
    <row r="4625" spans="1:13" ht="45" x14ac:dyDescent="0.25">
      <c r="A4625" s="206" t="s">
        <v>31647</v>
      </c>
      <c r="B4625">
        <v>781</v>
      </c>
      <c r="C4625" s="207" t="s">
        <v>9538</v>
      </c>
      <c r="D4625" s="206" t="s">
        <v>31648</v>
      </c>
      <c r="E4625" s="206"/>
      <c r="F4625" s="209" t="s">
        <v>9495</v>
      </c>
      <c r="G4625" s="209" t="s">
        <v>9496</v>
      </c>
      <c r="H4625" s="209" t="s">
        <v>7479</v>
      </c>
      <c r="I4625" s="209" t="s">
        <v>9496</v>
      </c>
      <c r="J4625" s="209" t="s">
        <v>6321</v>
      </c>
      <c r="K4625" s="209" t="s">
        <v>6321</v>
      </c>
      <c r="L4625" s="209" t="s">
        <v>6321</v>
      </c>
      <c r="M4625" s="209" t="s">
        <v>6363</v>
      </c>
    </row>
    <row r="4626" spans="1:13" ht="67.5" x14ac:dyDescent="0.25">
      <c r="A4626" s="202" t="s">
        <v>31649</v>
      </c>
      <c r="B4626">
        <v>3318</v>
      </c>
      <c r="C4626" s="203" t="s">
        <v>19074</v>
      </c>
      <c r="D4626" s="202" t="s">
        <v>31650</v>
      </c>
      <c r="E4626" s="202"/>
      <c r="F4626" s="204" t="s">
        <v>18735</v>
      </c>
      <c r="G4626" s="204" t="s">
        <v>18736</v>
      </c>
      <c r="H4626" s="204" t="s">
        <v>6473</v>
      </c>
      <c r="I4626" s="204" t="s">
        <v>18737</v>
      </c>
      <c r="J4626" s="204" t="s">
        <v>6321</v>
      </c>
      <c r="K4626" s="204" t="s">
        <v>6321</v>
      </c>
      <c r="L4626" s="204" t="s">
        <v>6321</v>
      </c>
      <c r="M4626" s="204" t="s">
        <v>831</v>
      </c>
    </row>
    <row r="4627" spans="1:13" ht="101.25" x14ac:dyDescent="0.25">
      <c r="A4627" s="215" t="s">
        <v>31651</v>
      </c>
      <c r="B4627">
        <v>759</v>
      </c>
      <c r="C4627" s="216" t="s">
        <v>9535</v>
      </c>
      <c r="D4627" s="215" t="s">
        <v>31652</v>
      </c>
      <c r="E4627" s="215"/>
      <c r="F4627" s="217" t="s">
        <v>9422</v>
      </c>
      <c r="G4627" s="217" t="s">
        <v>9406</v>
      </c>
      <c r="H4627" s="217" t="s">
        <v>7589</v>
      </c>
      <c r="I4627" s="217" t="s">
        <v>9407</v>
      </c>
      <c r="J4627" s="217" t="s">
        <v>6321</v>
      </c>
      <c r="K4627" s="217" t="s">
        <v>9400</v>
      </c>
      <c r="L4627" s="217" t="s">
        <v>6321</v>
      </c>
      <c r="M4627" s="217" t="s">
        <v>6363</v>
      </c>
    </row>
    <row r="4628" spans="1:13" ht="67.5" x14ac:dyDescent="0.25">
      <c r="A4628" s="202" t="s">
        <v>31653</v>
      </c>
      <c r="B4628">
        <v>771</v>
      </c>
      <c r="C4628" s="203" t="s">
        <v>9537</v>
      </c>
      <c r="D4628" s="202" t="s">
        <v>31654</v>
      </c>
      <c r="E4628" s="202"/>
      <c r="F4628" s="204" t="s">
        <v>9393</v>
      </c>
      <c r="G4628" s="204" t="s">
        <v>9394</v>
      </c>
      <c r="H4628" s="204" t="s">
        <v>6634</v>
      </c>
      <c r="I4628" s="204" t="s">
        <v>9395</v>
      </c>
      <c r="J4628" s="204" t="s">
        <v>6321</v>
      </c>
      <c r="K4628" s="204" t="s">
        <v>6321</v>
      </c>
      <c r="L4628" s="204" t="s">
        <v>6321</v>
      </c>
      <c r="M4628" s="204" t="s">
        <v>6363</v>
      </c>
    </row>
    <row r="4629" spans="1:13" ht="101.25" x14ac:dyDescent="0.25">
      <c r="A4629" s="202" t="s">
        <v>31655</v>
      </c>
      <c r="B4629">
        <v>2522</v>
      </c>
      <c r="C4629" s="203" t="s">
        <v>25837</v>
      </c>
      <c r="D4629" s="205" t="s">
        <v>31656</v>
      </c>
      <c r="E4629" s="202"/>
      <c r="F4629" s="204" t="s">
        <v>16105</v>
      </c>
      <c r="G4629" s="204" t="s">
        <v>25838</v>
      </c>
      <c r="H4629" s="204" t="s">
        <v>16107</v>
      </c>
      <c r="I4629" s="204" t="s">
        <v>25839</v>
      </c>
      <c r="J4629" s="204" t="s">
        <v>6321</v>
      </c>
      <c r="K4629" s="204" t="s">
        <v>6321</v>
      </c>
      <c r="L4629" s="204" t="s">
        <v>6321</v>
      </c>
      <c r="M4629" s="204" t="s">
        <v>25568</v>
      </c>
    </row>
    <row r="4630" spans="1:13" ht="101.25" x14ac:dyDescent="0.25">
      <c r="A4630" s="202" t="s">
        <v>31657</v>
      </c>
      <c r="B4630">
        <v>2521</v>
      </c>
      <c r="C4630" s="203" t="s">
        <v>25837</v>
      </c>
      <c r="D4630" s="205" t="s">
        <v>31658</v>
      </c>
      <c r="E4630" s="202"/>
      <c r="F4630" s="204" t="s">
        <v>16105</v>
      </c>
      <c r="G4630" s="204" t="s">
        <v>25838</v>
      </c>
      <c r="H4630" s="204" t="s">
        <v>16107</v>
      </c>
      <c r="I4630" s="204" t="s">
        <v>25839</v>
      </c>
      <c r="J4630" s="204" t="s">
        <v>6321</v>
      </c>
      <c r="K4630" s="204" t="s">
        <v>6321</v>
      </c>
      <c r="L4630" s="204" t="s">
        <v>6321</v>
      </c>
      <c r="M4630" s="204" t="s">
        <v>25568</v>
      </c>
    </row>
    <row r="4631" spans="1:13" ht="67.5" x14ac:dyDescent="0.25">
      <c r="A4631" s="218" t="s">
        <v>31659</v>
      </c>
      <c r="B4631">
        <v>1564</v>
      </c>
      <c r="C4631" s="203" t="s">
        <v>12520</v>
      </c>
      <c r="D4631" s="202" t="s">
        <v>31660</v>
      </c>
      <c r="E4631" s="202"/>
      <c r="F4631" s="204" t="s">
        <v>25734</v>
      </c>
      <c r="G4631" s="204" t="s">
        <v>25735</v>
      </c>
      <c r="H4631" s="204" t="s">
        <v>7161</v>
      </c>
      <c r="I4631" s="204" t="s">
        <v>25736</v>
      </c>
      <c r="J4631" s="204" t="s">
        <v>6321</v>
      </c>
      <c r="K4631" s="204" t="s">
        <v>12521</v>
      </c>
      <c r="L4631" s="204" t="s">
        <v>6321</v>
      </c>
      <c r="M4631" s="204" t="s">
        <v>25737</v>
      </c>
    </row>
    <row r="4632" spans="1:13" ht="67.5" x14ac:dyDescent="0.25">
      <c r="A4632" s="218" t="s">
        <v>31661</v>
      </c>
      <c r="B4632">
        <v>1565</v>
      </c>
      <c r="C4632" s="203" t="s">
        <v>12520</v>
      </c>
      <c r="D4632" s="202" t="s">
        <v>31662</v>
      </c>
      <c r="E4632" s="202"/>
      <c r="F4632" s="204" t="s">
        <v>25734</v>
      </c>
      <c r="G4632" s="204" t="s">
        <v>25735</v>
      </c>
      <c r="H4632" s="204" t="s">
        <v>7161</v>
      </c>
      <c r="I4632" s="204" t="s">
        <v>25736</v>
      </c>
      <c r="J4632" s="204" t="s">
        <v>6321</v>
      </c>
      <c r="K4632" s="204" t="s">
        <v>12521</v>
      </c>
      <c r="L4632" s="204" t="s">
        <v>6321</v>
      </c>
      <c r="M4632" s="204" t="s">
        <v>25737</v>
      </c>
    </row>
    <row r="4633" spans="1:13" ht="78.75" x14ac:dyDescent="0.25">
      <c r="A4633" s="202" t="s">
        <v>31663</v>
      </c>
      <c r="B4633">
        <v>2644</v>
      </c>
      <c r="C4633" s="203" t="s">
        <v>16528</v>
      </c>
      <c r="D4633" s="202" t="s">
        <v>31664</v>
      </c>
      <c r="E4633" s="202"/>
      <c r="F4633" s="204" t="s">
        <v>16509</v>
      </c>
      <c r="G4633" s="204" t="s">
        <v>16510</v>
      </c>
      <c r="H4633" s="204" t="s">
        <v>6375</v>
      </c>
      <c r="I4633" s="204" t="s">
        <v>16511</v>
      </c>
      <c r="J4633" s="204" t="s">
        <v>6321</v>
      </c>
      <c r="K4633" s="204" t="s">
        <v>6321</v>
      </c>
      <c r="L4633" s="204" t="s">
        <v>6321</v>
      </c>
      <c r="M4633" s="204" t="s">
        <v>831</v>
      </c>
    </row>
    <row r="4634" spans="1:13" ht="67.5" x14ac:dyDescent="0.25">
      <c r="A4634" s="206"/>
      <c r="B4634">
        <v>2681</v>
      </c>
      <c r="C4634" s="207" t="s">
        <v>16658</v>
      </c>
      <c r="D4634" s="206" t="s">
        <v>31665</v>
      </c>
      <c r="E4634" s="206"/>
      <c r="F4634" s="209" t="s">
        <v>16461</v>
      </c>
      <c r="G4634" s="209" t="s">
        <v>16462</v>
      </c>
      <c r="H4634" s="209" t="s">
        <v>6375</v>
      </c>
      <c r="I4634" s="209" t="s">
        <v>16462</v>
      </c>
      <c r="J4634" s="209" t="s">
        <v>6321</v>
      </c>
      <c r="K4634" s="209" t="s">
        <v>6321</v>
      </c>
      <c r="L4634" s="209" t="s">
        <v>6321</v>
      </c>
      <c r="M4634" s="209" t="s">
        <v>831</v>
      </c>
    </row>
    <row r="4635" spans="1:13" ht="56.25" x14ac:dyDescent="0.25">
      <c r="A4635" s="202" t="s">
        <v>31666</v>
      </c>
      <c r="B4635">
        <v>2526</v>
      </c>
      <c r="C4635" s="203" t="s">
        <v>25844</v>
      </c>
      <c r="D4635" s="205" t="s">
        <v>31667</v>
      </c>
      <c r="E4635" s="202"/>
      <c r="F4635" s="204" t="s">
        <v>25845</v>
      </c>
      <c r="G4635" s="204" t="s">
        <v>25846</v>
      </c>
      <c r="H4635" s="204" t="s">
        <v>6427</v>
      </c>
      <c r="I4635" s="204" t="s">
        <v>25846</v>
      </c>
      <c r="J4635" s="204" t="s">
        <v>6321</v>
      </c>
      <c r="K4635" s="204" t="s">
        <v>6321</v>
      </c>
      <c r="L4635" s="204" t="s">
        <v>6321</v>
      </c>
      <c r="M4635" s="204" t="s">
        <v>25671</v>
      </c>
    </row>
    <row r="4636" spans="1:13" ht="56.25" x14ac:dyDescent="0.25">
      <c r="A4636" s="206" t="s">
        <v>18682</v>
      </c>
      <c r="B4636">
        <v>3224</v>
      </c>
      <c r="C4636" s="207" t="s">
        <v>18680</v>
      </c>
      <c r="D4636" s="208" t="s">
        <v>18681</v>
      </c>
      <c r="E4636" s="206"/>
      <c r="F4636" s="209" t="s">
        <v>16492</v>
      </c>
      <c r="G4636" s="209" t="s">
        <v>16493</v>
      </c>
      <c r="H4636" s="209" t="s">
        <v>16516</v>
      </c>
      <c r="I4636" s="209" t="s">
        <v>16493</v>
      </c>
      <c r="J4636" s="209" t="s">
        <v>6321</v>
      </c>
      <c r="K4636" s="209" t="s">
        <v>6321</v>
      </c>
      <c r="L4636" s="209" t="s">
        <v>6321</v>
      </c>
      <c r="M4636" s="209" t="s">
        <v>6330</v>
      </c>
    </row>
    <row r="4637" spans="1:13" ht="78.75" x14ac:dyDescent="0.25">
      <c r="A4637" s="206"/>
      <c r="B4637">
        <v>3628</v>
      </c>
      <c r="C4637" s="207" t="s">
        <v>20253</v>
      </c>
      <c r="D4637" s="206" t="s">
        <v>20254</v>
      </c>
      <c r="E4637" s="206"/>
      <c r="F4637" s="209" t="s">
        <v>17610</v>
      </c>
      <c r="G4637" s="209" t="s">
        <v>17611</v>
      </c>
      <c r="H4637" s="209" t="s">
        <v>6473</v>
      </c>
      <c r="I4637" s="209" t="s">
        <v>17611</v>
      </c>
      <c r="J4637" s="209" t="s">
        <v>6321</v>
      </c>
      <c r="K4637" s="209" t="s">
        <v>6321</v>
      </c>
      <c r="L4637" s="209" t="s">
        <v>6377</v>
      </c>
      <c r="M4637" s="209" t="s">
        <v>6330</v>
      </c>
    </row>
    <row r="4638" spans="1:13" ht="67.5" x14ac:dyDescent="0.25">
      <c r="A4638" s="206"/>
      <c r="B4638">
        <v>830</v>
      </c>
      <c r="C4638" s="207" t="s">
        <v>9685</v>
      </c>
      <c r="D4638" s="206" t="s">
        <v>9686</v>
      </c>
      <c r="E4638" s="206"/>
      <c r="F4638" s="209" t="s">
        <v>9682</v>
      </c>
      <c r="G4638" s="209" t="s">
        <v>9683</v>
      </c>
      <c r="H4638" s="209" t="s">
        <v>6375</v>
      </c>
      <c r="I4638" s="209" t="s">
        <v>9684</v>
      </c>
      <c r="J4638" s="209" t="s">
        <v>6321</v>
      </c>
      <c r="K4638" s="209" t="s">
        <v>6321</v>
      </c>
      <c r="L4638" s="209" t="s">
        <v>6377</v>
      </c>
      <c r="M4638" s="209" t="s">
        <v>6330</v>
      </c>
    </row>
    <row r="4639" spans="1:13" ht="78.75" x14ac:dyDescent="0.25">
      <c r="A4639" s="206"/>
      <c r="B4639">
        <v>2733</v>
      </c>
      <c r="C4639" s="207" t="s">
        <v>16889</v>
      </c>
      <c r="D4639" s="206" t="s">
        <v>16890</v>
      </c>
      <c r="E4639" s="206"/>
      <c r="F4639" s="209" t="s">
        <v>6857</v>
      </c>
      <c r="G4639" s="209" t="s">
        <v>6858</v>
      </c>
      <c r="H4639" s="209" t="s">
        <v>6427</v>
      </c>
      <c r="I4639" s="209" t="s">
        <v>6858</v>
      </c>
      <c r="J4639" s="209" t="s">
        <v>6321</v>
      </c>
      <c r="K4639" s="209" t="s">
        <v>6321</v>
      </c>
      <c r="L4639" s="209" t="s">
        <v>6377</v>
      </c>
      <c r="M4639" s="209" t="s">
        <v>831</v>
      </c>
    </row>
    <row r="4640" spans="1:13" ht="67.5" x14ac:dyDescent="0.25">
      <c r="A4640" s="206"/>
      <c r="B4640">
        <v>3630</v>
      </c>
      <c r="C4640" s="207" t="s">
        <v>20261</v>
      </c>
      <c r="D4640" s="206" t="s">
        <v>20262</v>
      </c>
      <c r="E4640" s="206"/>
      <c r="F4640" s="209" t="s">
        <v>7817</v>
      </c>
      <c r="G4640" s="209" t="s">
        <v>7818</v>
      </c>
      <c r="H4640" s="209" t="s">
        <v>6439</v>
      </c>
      <c r="I4640" s="209" t="s">
        <v>7819</v>
      </c>
      <c r="J4640" s="209" t="s">
        <v>6321</v>
      </c>
      <c r="K4640" s="209" t="s">
        <v>6321</v>
      </c>
      <c r="L4640" s="209" t="s">
        <v>6377</v>
      </c>
      <c r="M4640" s="209" t="s">
        <v>6330</v>
      </c>
    </row>
    <row r="4641" spans="1:13" ht="78.75" x14ac:dyDescent="0.25">
      <c r="A4641" s="206"/>
      <c r="B4641">
        <v>2424</v>
      </c>
      <c r="C4641" s="207" t="s">
        <v>15802</v>
      </c>
      <c r="D4641" s="208" t="s">
        <v>15803</v>
      </c>
      <c r="E4641" s="206"/>
      <c r="F4641" s="209" t="s">
        <v>6652</v>
      </c>
      <c r="G4641" s="209" t="s">
        <v>6653</v>
      </c>
      <c r="H4641" s="209" t="s">
        <v>6439</v>
      </c>
      <c r="I4641" s="209" t="s">
        <v>6654</v>
      </c>
      <c r="J4641" s="209" t="s">
        <v>6265</v>
      </c>
      <c r="K4641" s="209" t="s">
        <v>6566</v>
      </c>
      <c r="L4641" s="209" t="s">
        <v>6321</v>
      </c>
      <c r="M4641" s="209" t="s">
        <v>6363</v>
      </c>
    </row>
    <row r="4642" spans="1:13" ht="157.5" x14ac:dyDescent="0.25">
      <c r="A4642" s="202"/>
      <c r="B4642">
        <v>4635</v>
      </c>
      <c r="C4642" s="203" t="s">
        <v>23939</v>
      </c>
      <c r="D4642" s="202" t="s">
        <v>23940</v>
      </c>
      <c r="E4642" s="202"/>
      <c r="F4642" s="204" t="s">
        <v>8513</v>
      </c>
      <c r="G4642" s="204" t="s">
        <v>8514</v>
      </c>
      <c r="H4642" s="204" t="s">
        <v>7494</v>
      </c>
      <c r="I4642" s="204" t="s">
        <v>8514</v>
      </c>
      <c r="J4642" s="204" t="s">
        <v>6321</v>
      </c>
      <c r="K4642" s="204" t="s">
        <v>6321</v>
      </c>
      <c r="L4642" s="204" t="s">
        <v>23941</v>
      </c>
      <c r="M4642" s="204" t="s">
        <v>6330</v>
      </c>
    </row>
    <row r="4643" spans="1:13" ht="78.75" x14ac:dyDescent="0.25">
      <c r="A4643" s="202" t="s">
        <v>31668</v>
      </c>
      <c r="B4643">
        <v>697</v>
      </c>
      <c r="C4643" s="203" t="s">
        <v>9459</v>
      </c>
      <c r="D4643" s="202" t="s">
        <v>31669</v>
      </c>
      <c r="E4643" s="202"/>
      <c r="F4643" s="204" t="s">
        <v>9460</v>
      </c>
      <c r="G4643" s="204" t="s">
        <v>9461</v>
      </c>
      <c r="H4643" s="204" t="s">
        <v>7589</v>
      </c>
      <c r="I4643" s="204" t="s">
        <v>9462</v>
      </c>
      <c r="J4643" s="204" t="s">
        <v>6321</v>
      </c>
      <c r="K4643" s="204" t="s">
        <v>6321</v>
      </c>
      <c r="L4643" s="204" t="s">
        <v>6321</v>
      </c>
      <c r="M4643" s="204" t="s">
        <v>6363</v>
      </c>
    </row>
    <row r="4644" spans="1:13" ht="45" x14ac:dyDescent="0.25">
      <c r="A4644" s="202" t="s">
        <v>7731</v>
      </c>
      <c r="B4644">
        <v>287</v>
      </c>
      <c r="C4644" s="203" t="s">
        <v>7729</v>
      </c>
      <c r="D4644" s="205" t="s">
        <v>7730</v>
      </c>
      <c r="E4644" s="220"/>
      <c r="F4644" s="204" t="s">
        <v>7732</v>
      </c>
      <c r="G4644" s="204" t="s">
        <v>7733</v>
      </c>
      <c r="H4644" s="204" t="s">
        <v>6555</v>
      </c>
      <c r="I4644" s="204" t="s">
        <v>7734</v>
      </c>
      <c r="J4644" s="204" t="s">
        <v>6321</v>
      </c>
      <c r="K4644" s="204" t="s">
        <v>6321</v>
      </c>
      <c r="L4644" s="204" t="s">
        <v>6321</v>
      </c>
      <c r="M4644" s="204" t="s">
        <v>831</v>
      </c>
    </row>
    <row r="4645" spans="1:13" ht="78.75" x14ac:dyDescent="0.25">
      <c r="A4645" s="202" t="s">
        <v>16617</v>
      </c>
      <c r="B4645">
        <v>2668</v>
      </c>
      <c r="C4645" s="203" t="s">
        <v>16615</v>
      </c>
      <c r="D4645" s="205" t="s">
        <v>16616</v>
      </c>
      <c r="E4645" s="202"/>
      <c r="F4645" s="204" t="s">
        <v>6766</v>
      </c>
      <c r="G4645" s="204" t="s">
        <v>6767</v>
      </c>
      <c r="H4645" s="204" t="s">
        <v>6439</v>
      </c>
      <c r="I4645" s="204" t="s">
        <v>6768</v>
      </c>
      <c r="J4645" s="204" t="s">
        <v>6321</v>
      </c>
      <c r="K4645" s="204" t="s">
        <v>6321</v>
      </c>
      <c r="L4645" s="204" t="s">
        <v>6321</v>
      </c>
      <c r="M4645" s="204" t="s">
        <v>831</v>
      </c>
    </row>
    <row r="4646" spans="1:13" ht="180" x14ac:dyDescent="0.25">
      <c r="A4646" s="206"/>
      <c r="B4646">
        <v>4636</v>
      </c>
      <c r="C4646" s="207" t="s">
        <v>5536</v>
      </c>
      <c r="D4646" s="206" t="s">
        <v>23942</v>
      </c>
      <c r="E4646" s="206"/>
      <c r="F4646" s="209" t="s">
        <v>6857</v>
      </c>
      <c r="G4646" s="209" t="s">
        <v>23943</v>
      </c>
      <c r="H4646" s="209" t="s">
        <v>6427</v>
      </c>
      <c r="I4646" s="209" t="s">
        <v>23943</v>
      </c>
      <c r="J4646" s="209" t="s">
        <v>6321</v>
      </c>
      <c r="K4646" s="209" t="s">
        <v>6321</v>
      </c>
      <c r="L4646" s="209" t="s">
        <v>23944</v>
      </c>
      <c r="M4646" s="209" t="s">
        <v>6330</v>
      </c>
    </row>
    <row r="4647" spans="1:13" ht="78.75" x14ac:dyDescent="0.25">
      <c r="A4647" s="206"/>
      <c r="B4647">
        <v>2649</v>
      </c>
      <c r="C4647" s="207" t="s">
        <v>16548</v>
      </c>
      <c r="D4647" s="206" t="s">
        <v>16549</v>
      </c>
      <c r="E4647" s="206"/>
      <c r="F4647" s="209" t="s">
        <v>16545</v>
      </c>
      <c r="G4647" s="209" t="s">
        <v>16546</v>
      </c>
      <c r="H4647" s="209" t="s">
        <v>6375</v>
      </c>
      <c r="I4647" s="209" t="s">
        <v>16547</v>
      </c>
      <c r="J4647" s="209" t="s">
        <v>12503</v>
      </c>
      <c r="K4647" s="209" t="s">
        <v>6321</v>
      </c>
      <c r="L4647" s="209" t="s">
        <v>6377</v>
      </c>
      <c r="M4647" s="209" t="s">
        <v>831</v>
      </c>
    </row>
    <row r="4648" spans="1:13" ht="56.25" x14ac:dyDescent="0.25">
      <c r="A4648" s="202"/>
      <c r="B4648">
        <v>3016</v>
      </c>
      <c r="C4648" s="203" t="s">
        <v>17857</v>
      </c>
      <c r="D4648" s="202" t="s">
        <v>17858</v>
      </c>
      <c r="E4648" s="202"/>
      <c r="F4648" s="204" t="s">
        <v>17855</v>
      </c>
      <c r="G4648" s="204" t="s">
        <v>17856</v>
      </c>
      <c r="H4648" s="204" t="s">
        <v>6522</v>
      </c>
      <c r="I4648" s="204" t="s">
        <v>17856</v>
      </c>
      <c r="J4648" s="204" t="s">
        <v>6321</v>
      </c>
      <c r="K4648" s="204" t="s">
        <v>6321</v>
      </c>
      <c r="L4648" s="204" t="s">
        <v>6377</v>
      </c>
      <c r="M4648" s="204" t="s">
        <v>831</v>
      </c>
    </row>
    <row r="4649" spans="1:13" ht="56.25" x14ac:dyDescent="0.25">
      <c r="A4649" s="202"/>
      <c r="B4649">
        <v>3597</v>
      </c>
      <c r="C4649" s="203" t="s">
        <v>20125</v>
      </c>
      <c r="D4649" s="205" t="s">
        <v>20126</v>
      </c>
      <c r="E4649" s="202"/>
      <c r="F4649" s="204" t="s">
        <v>17610</v>
      </c>
      <c r="G4649" s="204" t="s">
        <v>17611</v>
      </c>
      <c r="H4649" s="204" t="s">
        <v>6473</v>
      </c>
      <c r="I4649" s="204" t="s">
        <v>17611</v>
      </c>
      <c r="J4649" s="204" t="s">
        <v>6541</v>
      </c>
      <c r="K4649" s="204" t="s">
        <v>6321</v>
      </c>
      <c r="L4649" s="204" t="s">
        <v>6377</v>
      </c>
      <c r="M4649" s="204" t="s">
        <v>6330</v>
      </c>
    </row>
    <row r="4650" spans="1:13" ht="78.75" x14ac:dyDescent="0.25">
      <c r="A4650" s="206"/>
      <c r="B4650">
        <v>834</v>
      </c>
      <c r="C4650" s="207" t="s">
        <v>9706</v>
      </c>
      <c r="D4650" s="208" t="s">
        <v>9707</v>
      </c>
      <c r="E4650" s="206"/>
      <c r="F4650" s="209" t="s">
        <v>9708</v>
      </c>
      <c r="G4650" s="209" t="s">
        <v>9709</v>
      </c>
      <c r="H4650" s="209" t="s">
        <v>6375</v>
      </c>
      <c r="I4650" s="209" t="s">
        <v>9710</v>
      </c>
      <c r="J4650" s="209" t="s">
        <v>6321</v>
      </c>
      <c r="K4650" s="209" t="s">
        <v>6321</v>
      </c>
      <c r="L4650" s="209" t="s">
        <v>6377</v>
      </c>
      <c r="M4650" s="209" t="s">
        <v>6330</v>
      </c>
    </row>
    <row r="4651" spans="1:13" ht="78.75" x14ac:dyDescent="0.25">
      <c r="A4651" s="202" t="s">
        <v>9523</v>
      </c>
      <c r="B4651">
        <v>724</v>
      </c>
      <c r="C4651" s="203" t="s">
        <v>9521</v>
      </c>
      <c r="D4651" s="205" t="s">
        <v>9522</v>
      </c>
      <c r="E4651" s="202"/>
      <c r="F4651" s="204" t="s">
        <v>9524</v>
      </c>
      <c r="G4651" s="204" t="s">
        <v>9525</v>
      </c>
      <c r="H4651" s="204" t="s">
        <v>6634</v>
      </c>
      <c r="I4651" s="204" t="s">
        <v>9526</v>
      </c>
      <c r="J4651" s="204" t="s">
        <v>6321</v>
      </c>
      <c r="K4651" s="204" t="s">
        <v>6321</v>
      </c>
      <c r="L4651" s="204" t="s">
        <v>6321</v>
      </c>
      <c r="M4651" s="204" t="s">
        <v>6363</v>
      </c>
    </row>
    <row r="4652" spans="1:13" ht="67.5" x14ac:dyDescent="0.25">
      <c r="A4652" s="202" t="s">
        <v>9493</v>
      </c>
      <c r="B4652">
        <v>714</v>
      </c>
      <c r="C4652" s="203" t="s">
        <v>9491</v>
      </c>
      <c r="D4652" s="205" t="s">
        <v>9492</v>
      </c>
      <c r="E4652" s="202"/>
      <c r="F4652" s="204" t="s">
        <v>9393</v>
      </c>
      <c r="G4652" s="204" t="s">
        <v>9394</v>
      </c>
      <c r="H4652" s="204" t="s">
        <v>6634</v>
      </c>
      <c r="I4652" s="204" t="s">
        <v>9395</v>
      </c>
      <c r="J4652" s="204" t="s">
        <v>6321</v>
      </c>
      <c r="K4652" s="204" t="s">
        <v>6321</v>
      </c>
      <c r="L4652" s="204" t="s">
        <v>6321</v>
      </c>
      <c r="M4652" s="204" t="s">
        <v>6363</v>
      </c>
    </row>
    <row r="4653" spans="1:13" ht="67.5" x14ac:dyDescent="0.25">
      <c r="A4653" s="206" t="s">
        <v>9490</v>
      </c>
      <c r="B4653">
        <v>713</v>
      </c>
      <c r="C4653" s="207" t="s">
        <v>9488</v>
      </c>
      <c r="D4653" s="208" t="s">
        <v>9489</v>
      </c>
      <c r="E4653" s="206"/>
      <c r="F4653" s="209" t="s">
        <v>9393</v>
      </c>
      <c r="G4653" s="209" t="s">
        <v>9394</v>
      </c>
      <c r="H4653" s="209" t="s">
        <v>6634</v>
      </c>
      <c r="I4653" s="209" t="s">
        <v>9395</v>
      </c>
      <c r="J4653" s="209" t="s">
        <v>6321</v>
      </c>
      <c r="K4653" s="209" t="s">
        <v>6321</v>
      </c>
      <c r="L4653" s="209" t="s">
        <v>6321</v>
      </c>
      <c r="M4653" s="209" t="s">
        <v>6363</v>
      </c>
    </row>
    <row r="4654" spans="1:13" ht="45" x14ac:dyDescent="0.25">
      <c r="A4654" s="202" t="s">
        <v>20179</v>
      </c>
      <c r="B4654">
        <v>3613</v>
      </c>
      <c r="C4654" s="203" t="s">
        <v>20177</v>
      </c>
      <c r="D4654" s="205" t="s">
        <v>20178</v>
      </c>
      <c r="E4654" s="202"/>
      <c r="F4654" s="204" t="s">
        <v>6673</v>
      </c>
      <c r="G4654" s="204" t="s">
        <v>6674</v>
      </c>
      <c r="H4654" s="204" t="s">
        <v>6473</v>
      </c>
      <c r="I4654" s="204" t="s">
        <v>6674</v>
      </c>
      <c r="J4654" s="204" t="s">
        <v>6321</v>
      </c>
      <c r="K4654" s="204" t="s">
        <v>6321</v>
      </c>
      <c r="L4654" s="204" t="s">
        <v>6321</v>
      </c>
      <c r="M4654" s="204" t="s">
        <v>831</v>
      </c>
    </row>
    <row r="4655" spans="1:13" x14ac:dyDescent="0.25">
      <c r="A4655" s="206"/>
      <c r="C4655" s="207"/>
      <c r="D4655" s="208"/>
      <c r="E4655" s="206"/>
      <c r="F4655" s="209"/>
      <c r="G4655" s="209"/>
      <c r="H4655" s="209"/>
      <c r="I4655" s="209"/>
      <c r="J4655" s="209"/>
      <c r="K4655" s="209"/>
      <c r="L4655" s="209"/>
      <c r="M4655" s="209"/>
    </row>
  </sheetData>
  <mergeCells count="9">
    <mergeCell ref="K1:K2"/>
    <mergeCell ref="L1:L2"/>
    <mergeCell ref="M1:M2"/>
    <mergeCell ref="A1:A2"/>
    <mergeCell ref="C1:C2"/>
    <mergeCell ref="D1:D2"/>
    <mergeCell ref="E1:E2"/>
    <mergeCell ref="F1:G1"/>
    <mergeCell ref="H1:J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11"/>
  <sheetViews>
    <sheetView topLeftCell="A103" workbookViewId="0">
      <selection activeCell="A103" sqref="A1:XFD1048576"/>
    </sheetView>
  </sheetViews>
  <sheetFormatPr defaultRowHeight="15" x14ac:dyDescent="0.25"/>
  <cols>
    <col min="1" max="1" width="12.42578125" bestFit="1" customWidth="1"/>
    <col min="2" max="2" width="33.7109375" customWidth="1"/>
  </cols>
  <sheetData>
    <row r="1" spans="1:8" x14ac:dyDescent="0.25">
      <c r="A1" s="166" t="s">
        <v>24133</v>
      </c>
      <c r="B1" s="167" t="s">
        <v>26265</v>
      </c>
      <c r="C1" s="167" t="s">
        <v>28034</v>
      </c>
      <c r="D1" s="168" t="s">
        <v>24135</v>
      </c>
      <c r="E1" s="200" t="s">
        <v>28036</v>
      </c>
      <c r="F1" s="200" t="s">
        <v>28037</v>
      </c>
      <c r="G1" s="200" t="s">
        <v>28035</v>
      </c>
      <c r="H1" t="s">
        <v>28038</v>
      </c>
    </row>
    <row r="2" spans="1:8" x14ac:dyDescent="0.25">
      <c r="A2" t="s">
        <v>2164</v>
      </c>
      <c r="B2" t="s">
        <v>5670</v>
      </c>
      <c r="C2" t="s">
        <v>6321</v>
      </c>
      <c r="D2" t="s">
        <v>5806</v>
      </c>
      <c r="E2" t="s">
        <v>27887</v>
      </c>
      <c r="F2" t="s">
        <v>27888</v>
      </c>
      <c r="G2" t="s">
        <v>27889</v>
      </c>
      <c r="H2" t="s">
        <v>5827</v>
      </c>
    </row>
    <row r="3" spans="1:8" x14ac:dyDescent="0.25">
      <c r="A3" t="s">
        <v>5545</v>
      </c>
      <c r="B3" t="s">
        <v>5656</v>
      </c>
      <c r="C3" t="s">
        <v>6321</v>
      </c>
      <c r="D3" t="s">
        <v>5795</v>
      </c>
      <c r="E3" t="s">
        <v>27890</v>
      </c>
      <c r="F3" t="s">
        <v>27891</v>
      </c>
      <c r="G3" t="s">
        <v>27892</v>
      </c>
      <c r="H3" t="s">
        <v>24850</v>
      </c>
    </row>
    <row r="4" spans="1:8" x14ac:dyDescent="0.25">
      <c r="A4" t="s">
        <v>9247</v>
      </c>
      <c r="B4" t="s">
        <v>5569</v>
      </c>
      <c r="C4" t="s">
        <v>6321</v>
      </c>
      <c r="D4" t="s">
        <v>5695</v>
      </c>
      <c r="E4" t="s">
        <v>27893</v>
      </c>
      <c r="F4" t="s">
        <v>27894</v>
      </c>
      <c r="G4" t="s">
        <v>27895</v>
      </c>
      <c r="H4" t="s">
        <v>24984</v>
      </c>
    </row>
    <row r="5" spans="1:8" x14ac:dyDescent="0.25">
      <c r="A5" t="s">
        <v>2140</v>
      </c>
      <c r="B5" t="s">
        <v>5666</v>
      </c>
      <c r="C5" t="s">
        <v>6321</v>
      </c>
      <c r="D5" t="s">
        <v>5803</v>
      </c>
      <c r="E5" t="s">
        <v>27896</v>
      </c>
      <c r="F5" t="s">
        <v>27897</v>
      </c>
      <c r="G5" t="s">
        <v>27898</v>
      </c>
      <c r="H5" t="s">
        <v>5827</v>
      </c>
    </row>
    <row r="6" spans="1:8" x14ac:dyDescent="0.25">
      <c r="A6" t="s">
        <v>5552</v>
      </c>
      <c r="B6" t="s">
        <v>5667</v>
      </c>
      <c r="C6" t="s">
        <v>6321</v>
      </c>
      <c r="D6" t="s">
        <v>5804</v>
      </c>
      <c r="E6" t="s">
        <v>27899</v>
      </c>
      <c r="F6" t="s">
        <v>27894</v>
      </c>
      <c r="G6" t="s">
        <v>27895</v>
      </c>
      <c r="H6" t="s">
        <v>24984</v>
      </c>
    </row>
    <row r="7" spans="1:8" x14ac:dyDescent="0.25">
      <c r="A7" t="s">
        <v>5455</v>
      </c>
      <c r="B7" t="s">
        <v>27907</v>
      </c>
      <c r="C7" t="s">
        <v>6321</v>
      </c>
      <c r="D7" t="s">
        <v>5697</v>
      </c>
      <c r="E7" t="s">
        <v>27908</v>
      </c>
      <c r="F7" t="s">
        <v>27909</v>
      </c>
      <c r="G7" t="s">
        <v>27910</v>
      </c>
      <c r="H7" t="s">
        <v>5827</v>
      </c>
    </row>
    <row r="8" spans="1:8" x14ac:dyDescent="0.25">
      <c r="A8" t="s">
        <v>1499</v>
      </c>
      <c r="B8" t="s">
        <v>27911</v>
      </c>
      <c r="C8" t="s">
        <v>6321</v>
      </c>
      <c r="D8" t="s">
        <v>5701</v>
      </c>
      <c r="E8" t="s">
        <v>27912</v>
      </c>
      <c r="F8" t="s">
        <v>27913</v>
      </c>
      <c r="G8" t="s">
        <v>27914</v>
      </c>
      <c r="H8" t="s">
        <v>5827</v>
      </c>
    </row>
    <row r="9" spans="1:8" x14ac:dyDescent="0.25">
      <c r="A9" t="s">
        <v>27915</v>
      </c>
      <c r="B9" t="s">
        <v>27916</v>
      </c>
      <c r="C9" t="s">
        <v>6321</v>
      </c>
      <c r="D9" t="s">
        <v>1053</v>
      </c>
      <c r="E9" t="s">
        <v>27904</v>
      </c>
      <c r="F9" t="s">
        <v>27905</v>
      </c>
      <c r="G9" t="s">
        <v>27906</v>
      </c>
      <c r="H9" t="s">
        <v>24868</v>
      </c>
    </row>
    <row r="10" spans="1:8" x14ac:dyDescent="0.25">
      <c r="A10" t="s">
        <v>24928</v>
      </c>
      <c r="B10" t="s">
        <v>5579</v>
      </c>
      <c r="C10" t="s">
        <v>6321</v>
      </c>
      <c r="D10" t="s">
        <v>5805</v>
      </c>
      <c r="E10" t="s">
        <v>27917</v>
      </c>
      <c r="F10" t="s">
        <v>27894</v>
      </c>
      <c r="G10" t="s">
        <v>27895</v>
      </c>
      <c r="H10" t="s">
        <v>24984</v>
      </c>
    </row>
    <row r="11" spans="1:8" x14ac:dyDescent="0.25">
      <c r="A11" t="s">
        <v>5461</v>
      </c>
      <c r="B11" t="s">
        <v>5580</v>
      </c>
      <c r="C11" t="s">
        <v>6321</v>
      </c>
      <c r="D11" t="s">
        <v>5703</v>
      </c>
      <c r="E11" t="s">
        <v>27918</v>
      </c>
      <c r="F11" t="s">
        <v>27919</v>
      </c>
      <c r="G11" t="s">
        <v>27920</v>
      </c>
      <c r="H11" t="s">
        <v>24850</v>
      </c>
    </row>
    <row r="12" spans="1:8" x14ac:dyDescent="0.25">
      <c r="A12" t="s">
        <v>1532</v>
      </c>
      <c r="B12" t="s">
        <v>27921</v>
      </c>
      <c r="C12" t="s">
        <v>6321</v>
      </c>
      <c r="D12" t="s">
        <v>2634</v>
      </c>
      <c r="E12" t="s">
        <v>27922</v>
      </c>
      <c r="F12" t="s">
        <v>27909</v>
      </c>
      <c r="G12" t="s">
        <v>27910</v>
      </c>
      <c r="H12" t="s">
        <v>5827</v>
      </c>
    </row>
    <row r="13" spans="1:8" x14ac:dyDescent="0.25">
      <c r="A13" t="s">
        <v>5463</v>
      </c>
      <c r="B13" t="s">
        <v>5582</v>
      </c>
      <c r="C13" t="s">
        <v>6321</v>
      </c>
      <c r="D13" t="s">
        <v>5705</v>
      </c>
      <c r="E13" t="s">
        <v>27923</v>
      </c>
      <c r="F13" t="s">
        <v>27897</v>
      </c>
      <c r="G13" t="s">
        <v>27898</v>
      </c>
      <c r="H13" t="s">
        <v>5827</v>
      </c>
    </row>
    <row r="14" spans="1:8" x14ac:dyDescent="0.25">
      <c r="A14" t="s">
        <v>5466</v>
      </c>
      <c r="B14" t="s">
        <v>24940</v>
      </c>
      <c r="C14" t="s">
        <v>6321</v>
      </c>
      <c r="D14" t="s">
        <v>5709</v>
      </c>
      <c r="E14" t="s">
        <v>27924</v>
      </c>
      <c r="F14" t="s">
        <v>27891</v>
      </c>
      <c r="G14" t="s">
        <v>27892</v>
      </c>
      <c r="H14" t="s">
        <v>24850</v>
      </c>
    </row>
    <row r="15" spans="1:8" x14ac:dyDescent="0.25">
      <c r="A15" t="s">
        <v>26874</v>
      </c>
      <c r="B15" t="s">
        <v>26887</v>
      </c>
      <c r="C15" t="s">
        <v>6321</v>
      </c>
      <c r="D15" t="s">
        <v>26888</v>
      </c>
      <c r="E15" t="s">
        <v>27904</v>
      </c>
      <c r="F15" t="s">
        <v>27905</v>
      </c>
      <c r="G15" t="s">
        <v>27906</v>
      </c>
      <c r="H15" t="s">
        <v>24868</v>
      </c>
    </row>
    <row r="16" spans="1:8" x14ac:dyDescent="0.25">
      <c r="A16" t="s">
        <v>26875</v>
      </c>
      <c r="B16" t="s">
        <v>26889</v>
      </c>
      <c r="C16" t="s">
        <v>6321</v>
      </c>
      <c r="D16" t="s">
        <v>26890</v>
      </c>
      <c r="E16" t="s">
        <v>27904</v>
      </c>
      <c r="F16" t="s">
        <v>27905</v>
      </c>
      <c r="G16" t="s">
        <v>27906</v>
      </c>
      <c r="H16" t="s">
        <v>24868</v>
      </c>
    </row>
    <row r="17" spans="1:8" x14ac:dyDescent="0.25">
      <c r="A17" t="s">
        <v>5467</v>
      </c>
      <c r="B17" t="s">
        <v>5584</v>
      </c>
      <c r="C17" t="s">
        <v>6321</v>
      </c>
      <c r="D17" t="s">
        <v>5710</v>
      </c>
      <c r="E17" t="s">
        <v>27925</v>
      </c>
      <c r="F17" t="s">
        <v>27926</v>
      </c>
      <c r="G17" t="s">
        <v>27927</v>
      </c>
      <c r="H17" t="s">
        <v>24850</v>
      </c>
    </row>
    <row r="18" spans="1:8" x14ac:dyDescent="0.25">
      <c r="A18" t="s">
        <v>1033</v>
      </c>
      <c r="B18" t="s">
        <v>24970</v>
      </c>
      <c r="C18" t="s">
        <v>6321</v>
      </c>
      <c r="D18" t="s">
        <v>1035</v>
      </c>
      <c r="E18" t="s">
        <v>27928</v>
      </c>
      <c r="F18" t="s">
        <v>27929</v>
      </c>
      <c r="G18" t="s">
        <v>27930</v>
      </c>
      <c r="H18" t="s">
        <v>24850</v>
      </c>
    </row>
    <row r="19" spans="1:8" x14ac:dyDescent="0.25">
      <c r="A19" t="s">
        <v>935</v>
      </c>
      <c r="B19" t="s">
        <v>27931</v>
      </c>
      <c r="C19" t="s">
        <v>6321</v>
      </c>
      <c r="D19" t="s">
        <v>5713</v>
      </c>
      <c r="E19" t="s">
        <v>27932</v>
      </c>
      <c r="F19" t="s">
        <v>27933</v>
      </c>
      <c r="G19" t="s">
        <v>27934</v>
      </c>
      <c r="H19" t="s">
        <v>24850</v>
      </c>
    </row>
    <row r="20" spans="1:8" x14ac:dyDescent="0.25">
      <c r="A20" t="s">
        <v>5470</v>
      </c>
      <c r="B20" t="s">
        <v>24961</v>
      </c>
      <c r="C20" t="s">
        <v>6321</v>
      </c>
      <c r="D20" t="s">
        <v>5714</v>
      </c>
      <c r="E20" t="s">
        <v>27935</v>
      </c>
      <c r="F20" t="s">
        <v>27919</v>
      </c>
      <c r="G20" t="s">
        <v>27920</v>
      </c>
      <c r="H20" t="s">
        <v>24850</v>
      </c>
    </row>
    <row r="21" spans="1:8" x14ac:dyDescent="0.25">
      <c r="A21" t="s">
        <v>27142</v>
      </c>
      <c r="B21" t="s">
        <v>27936</v>
      </c>
      <c r="C21" t="s">
        <v>6321</v>
      </c>
      <c r="D21" t="s">
        <v>27144</v>
      </c>
      <c r="E21" t="s">
        <v>27901</v>
      </c>
      <c r="F21" t="s">
        <v>27902</v>
      </c>
      <c r="G21" t="s">
        <v>27903</v>
      </c>
      <c r="H21" t="s">
        <v>5828</v>
      </c>
    </row>
    <row r="22" spans="1:8" x14ac:dyDescent="0.25">
      <c r="A22" t="s">
        <v>27142</v>
      </c>
      <c r="B22" t="s">
        <v>27148</v>
      </c>
      <c r="C22" t="s">
        <v>6321</v>
      </c>
      <c r="D22" t="s">
        <v>27149</v>
      </c>
      <c r="E22" t="s">
        <v>27901</v>
      </c>
      <c r="F22" t="s">
        <v>27902</v>
      </c>
      <c r="G22" t="s">
        <v>27903</v>
      </c>
      <c r="H22" t="s">
        <v>5828</v>
      </c>
    </row>
    <row r="23" spans="1:8" x14ac:dyDescent="0.25">
      <c r="A23" t="s">
        <v>5476</v>
      </c>
      <c r="B23" t="s">
        <v>27937</v>
      </c>
      <c r="C23" t="s">
        <v>6321</v>
      </c>
      <c r="D23" t="s">
        <v>5720</v>
      </c>
      <c r="E23" t="s">
        <v>24303</v>
      </c>
      <c r="F23" t="s">
        <v>27929</v>
      </c>
      <c r="G23" t="s">
        <v>27930</v>
      </c>
      <c r="H23" t="s">
        <v>5827</v>
      </c>
    </row>
    <row r="24" spans="1:8" x14ac:dyDescent="0.25">
      <c r="A24" t="s">
        <v>27938</v>
      </c>
      <c r="B24" t="s">
        <v>27939</v>
      </c>
      <c r="C24" t="s">
        <v>6321</v>
      </c>
      <c r="D24" t="s">
        <v>1053</v>
      </c>
      <c r="E24" t="s">
        <v>27924</v>
      </c>
      <c r="F24" t="s">
        <v>27891</v>
      </c>
      <c r="G24" t="s">
        <v>27892</v>
      </c>
      <c r="H24" t="s">
        <v>24850</v>
      </c>
    </row>
    <row r="25" spans="1:8" x14ac:dyDescent="0.25">
      <c r="A25" t="s">
        <v>5484</v>
      </c>
      <c r="B25" t="s">
        <v>26902</v>
      </c>
      <c r="C25" t="s">
        <v>1053</v>
      </c>
      <c r="D25" t="s">
        <v>5727</v>
      </c>
      <c r="E25" t="s">
        <v>24256</v>
      </c>
      <c r="F25" t="s">
        <v>27940</v>
      </c>
      <c r="G25" t="s">
        <v>27941</v>
      </c>
      <c r="H25" t="s">
        <v>24983</v>
      </c>
    </row>
    <row r="26" spans="1:8" x14ac:dyDescent="0.25">
      <c r="A26" t="s">
        <v>2924</v>
      </c>
      <c r="B26" t="s">
        <v>27942</v>
      </c>
      <c r="C26" t="s">
        <v>6321</v>
      </c>
      <c r="D26" t="s">
        <v>27943</v>
      </c>
      <c r="E26" t="s">
        <v>27904</v>
      </c>
      <c r="F26" t="s">
        <v>27905</v>
      </c>
      <c r="G26" t="s">
        <v>27906</v>
      </c>
      <c r="H26" t="s">
        <v>24868</v>
      </c>
    </row>
    <row r="27" spans="1:8" x14ac:dyDescent="0.25">
      <c r="A27" t="s">
        <v>2924</v>
      </c>
      <c r="B27" t="s">
        <v>26477</v>
      </c>
      <c r="C27" t="s">
        <v>27493</v>
      </c>
      <c r="D27" t="s">
        <v>2926</v>
      </c>
      <c r="E27" t="s">
        <v>27904</v>
      </c>
      <c r="F27" t="s">
        <v>27905</v>
      </c>
      <c r="G27" t="s">
        <v>27906</v>
      </c>
      <c r="H27" t="s">
        <v>24868</v>
      </c>
    </row>
    <row r="28" spans="1:8" x14ac:dyDescent="0.25">
      <c r="A28" t="s">
        <v>1698</v>
      </c>
      <c r="B28" t="s">
        <v>5600</v>
      </c>
      <c r="C28" t="s">
        <v>6321</v>
      </c>
      <c r="D28" t="s">
        <v>2939</v>
      </c>
      <c r="E28" t="s">
        <v>27944</v>
      </c>
      <c r="F28" t="s">
        <v>27940</v>
      </c>
      <c r="G28" t="s">
        <v>27941</v>
      </c>
      <c r="H28" t="s">
        <v>5827</v>
      </c>
    </row>
    <row r="29" spans="1:8" x14ac:dyDescent="0.25">
      <c r="A29" t="s">
        <v>926</v>
      </c>
      <c r="B29" t="s">
        <v>26901</v>
      </c>
      <c r="C29" t="s">
        <v>6321</v>
      </c>
      <c r="D29" t="s">
        <v>5731</v>
      </c>
      <c r="E29" t="s">
        <v>27945</v>
      </c>
      <c r="F29" t="s">
        <v>27919</v>
      </c>
      <c r="G29" t="s">
        <v>27920</v>
      </c>
      <c r="H29" t="s">
        <v>24850</v>
      </c>
    </row>
    <row r="30" spans="1:8" x14ac:dyDescent="0.25">
      <c r="A30" t="s">
        <v>1744</v>
      </c>
      <c r="B30" t="s">
        <v>5608</v>
      </c>
      <c r="C30" t="s">
        <v>6321</v>
      </c>
      <c r="D30" t="s">
        <v>2998</v>
      </c>
      <c r="E30" t="s">
        <v>27946</v>
      </c>
      <c r="F30" t="s">
        <v>27940</v>
      </c>
      <c r="G30" t="s">
        <v>27941</v>
      </c>
      <c r="H30" t="s">
        <v>5827</v>
      </c>
    </row>
    <row r="31" spans="1:8" x14ac:dyDescent="0.25">
      <c r="A31" t="s">
        <v>1746</v>
      </c>
      <c r="B31" t="s">
        <v>5609</v>
      </c>
      <c r="C31" t="s">
        <v>6321</v>
      </c>
      <c r="D31" t="s">
        <v>5736</v>
      </c>
      <c r="E31" t="s">
        <v>27947</v>
      </c>
      <c r="F31" t="s">
        <v>27894</v>
      </c>
      <c r="G31" t="s">
        <v>27895</v>
      </c>
      <c r="H31" t="s">
        <v>24982</v>
      </c>
    </row>
    <row r="32" spans="1:8" x14ac:dyDescent="0.25">
      <c r="A32" t="s">
        <v>5491</v>
      </c>
      <c r="B32" t="s">
        <v>24974</v>
      </c>
      <c r="C32" t="s">
        <v>6321</v>
      </c>
      <c r="D32" t="s">
        <v>1053</v>
      </c>
      <c r="E32" t="s">
        <v>27948</v>
      </c>
      <c r="F32" t="s">
        <v>27929</v>
      </c>
      <c r="G32" t="s">
        <v>27930</v>
      </c>
      <c r="H32" t="s">
        <v>27949</v>
      </c>
    </row>
    <row r="33" spans="1:8" x14ac:dyDescent="0.25">
      <c r="A33" t="s">
        <v>5492</v>
      </c>
      <c r="B33" t="s">
        <v>24972</v>
      </c>
      <c r="C33" t="s">
        <v>6321</v>
      </c>
      <c r="D33" t="s">
        <v>1053</v>
      </c>
      <c r="E33" t="s">
        <v>27948</v>
      </c>
      <c r="F33" t="s">
        <v>27929</v>
      </c>
      <c r="G33" t="s">
        <v>27930</v>
      </c>
      <c r="H33" t="s">
        <v>27949</v>
      </c>
    </row>
    <row r="34" spans="1:8" x14ac:dyDescent="0.25">
      <c r="A34" t="s">
        <v>5493</v>
      </c>
      <c r="B34" t="s">
        <v>24971</v>
      </c>
      <c r="C34" t="s">
        <v>6321</v>
      </c>
      <c r="D34" t="s">
        <v>1053</v>
      </c>
      <c r="E34" t="s">
        <v>27948</v>
      </c>
      <c r="F34" t="s">
        <v>27929</v>
      </c>
      <c r="G34" t="s">
        <v>27930</v>
      </c>
      <c r="H34" t="s">
        <v>27949</v>
      </c>
    </row>
    <row r="35" spans="1:8" x14ac:dyDescent="0.25">
      <c r="A35" t="s">
        <v>5495</v>
      </c>
      <c r="B35" t="s">
        <v>26903</v>
      </c>
      <c r="C35" t="s">
        <v>1053</v>
      </c>
      <c r="D35" t="s">
        <v>5738</v>
      </c>
      <c r="E35" t="s">
        <v>27950</v>
      </c>
      <c r="F35" t="s">
        <v>27940</v>
      </c>
      <c r="G35" t="s">
        <v>27941</v>
      </c>
      <c r="H35" t="s">
        <v>24983</v>
      </c>
    </row>
    <row r="36" spans="1:8" x14ac:dyDescent="0.25">
      <c r="A36" t="s">
        <v>27951</v>
      </c>
      <c r="B36" t="s">
        <v>27952</v>
      </c>
      <c r="C36" t="s">
        <v>6321</v>
      </c>
      <c r="D36" t="s">
        <v>27953</v>
      </c>
      <c r="E36" t="s">
        <v>27924</v>
      </c>
      <c r="F36" t="s">
        <v>27891</v>
      </c>
      <c r="G36" t="s">
        <v>27892</v>
      </c>
      <c r="H36" t="s">
        <v>24850</v>
      </c>
    </row>
    <row r="37" spans="1:8" x14ac:dyDescent="0.25">
      <c r="A37" t="s">
        <v>5496</v>
      </c>
      <c r="B37" t="s">
        <v>24966</v>
      </c>
      <c r="C37" t="s">
        <v>6321</v>
      </c>
      <c r="D37" t="s">
        <v>5739</v>
      </c>
      <c r="E37" t="s">
        <v>27954</v>
      </c>
      <c r="F37" t="s">
        <v>27894</v>
      </c>
      <c r="G37" t="s">
        <v>27895</v>
      </c>
      <c r="H37" t="s">
        <v>5827</v>
      </c>
    </row>
    <row r="38" spans="1:8" x14ac:dyDescent="0.25">
      <c r="A38" t="s">
        <v>26878</v>
      </c>
      <c r="B38" t="s">
        <v>27955</v>
      </c>
      <c r="C38" t="s">
        <v>6321</v>
      </c>
      <c r="D38" t="s">
        <v>26896</v>
      </c>
      <c r="E38" t="s">
        <v>27904</v>
      </c>
      <c r="F38" t="s">
        <v>27905</v>
      </c>
      <c r="G38" t="s">
        <v>27906</v>
      </c>
      <c r="H38" t="s">
        <v>24868</v>
      </c>
    </row>
    <row r="39" spans="1:8" x14ac:dyDescent="0.25">
      <c r="A39" t="s">
        <v>5501</v>
      </c>
      <c r="B39" t="s">
        <v>24941</v>
      </c>
      <c r="C39" t="s">
        <v>6321</v>
      </c>
      <c r="D39" t="s">
        <v>5744</v>
      </c>
      <c r="E39" t="s">
        <v>27924</v>
      </c>
      <c r="F39" t="s">
        <v>27891</v>
      </c>
      <c r="G39" t="s">
        <v>27892</v>
      </c>
      <c r="H39" t="s">
        <v>24850</v>
      </c>
    </row>
    <row r="40" spans="1:8" x14ac:dyDescent="0.25">
      <c r="A40" t="s">
        <v>27956</v>
      </c>
      <c r="B40" t="s">
        <v>27957</v>
      </c>
      <c r="C40" t="s">
        <v>6321</v>
      </c>
      <c r="D40" t="s">
        <v>1053</v>
      </c>
      <c r="E40" t="s">
        <v>27904</v>
      </c>
      <c r="F40" t="s">
        <v>27905</v>
      </c>
      <c r="G40" t="s">
        <v>27906</v>
      </c>
      <c r="H40" t="s">
        <v>24868</v>
      </c>
    </row>
    <row r="41" spans="1:8" x14ac:dyDescent="0.25">
      <c r="A41" t="s">
        <v>27958</v>
      </c>
      <c r="B41" t="s">
        <v>27959</v>
      </c>
      <c r="C41" t="s">
        <v>6321</v>
      </c>
      <c r="D41" t="s">
        <v>1053</v>
      </c>
      <c r="E41" t="s">
        <v>27901</v>
      </c>
      <c r="F41" t="s">
        <v>27902</v>
      </c>
      <c r="G41" t="s">
        <v>27903</v>
      </c>
      <c r="H41" t="s">
        <v>5828</v>
      </c>
    </row>
    <row r="42" spans="1:8" x14ac:dyDescent="0.25">
      <c r="A42" t="s">
        <v>26871</v>
      </c>
      <c r="B42" t="s">
        <v>26882</v>
      </c>
      <c r="C42" t="s">
        <v>6321</v>
      </c>
      <c r="D42" t="s">
        <v>26883</v>
      </c>
      <c r="E42" t="s">
        <v>27904</v>
      </c>
      <c r="F42" t="s">
        <v>27905</v>
      </c>
      <c r="G42" t="s">
        <v>27906</v>
      </c>
      <c r="H42" t="s">
        <v>24868</v>
      </c>
    </row>
    <row r="43" spans="1:8" x14ac:dyDescent="0.25">
      <c r="A43" t="s">
        <v>27960</v>
      </c>
      <c r="B43" t="s">
        <v>27961</v>
      </c>
      <c r="C43" t="s">
        <v>6321</v>
      </c>
      <c r="D43" t="s">
        <v>1053</v>
      </c>
      <c r="E43" t="s">
        <v>27904</v>
      </c>
      <c r="F43" t="s">
        <v>27905</v>
      </c>
      <c r="G43" t="s">
        <v>27906</v>
      </c>
      <c r="H43" t="s">
        <v>24868</v>
      </c>
    </row>
    <row r="44" spans="1:8" x14ac:dyDescent="0.25">
      <c r="A44" t="s">
        <v>26881</v>
      </c>
      <c r="B44" t="s">
        <v>27271</v>
      </c>
      <c r="C44" t="s">
        <v>6321</v>
      </c>
      <c r="D44" t="s">
        <v>26900</v>
      </c>
      <c r="E44" t="s">
        <v>27962</v>
      </c>
      <c r="F44" t="s">
        <v>27905</v>
      </c>
      <c r="G44" t="s">
        <v>27906</v>
      </c>
      <c r="H44" t="s">
        <v>24868</v>
      </c>
    </row>
    <row r="45" spans="1:8" x14ac:dyDescent="0.25">
      <c r="A45" t="s">
        <v>26880</v>
      </c>
      <c r="B45" t="s">
        <v>27963</v>
      </c>
      <c r="C45" t="s">
        <v>6321</v>
      </c>
      <c r="D45" t="s">
        <v>26899</v>
      </c>
      <c r="E45" t="s">
        <v>27962</v>
      </c>
      <c r="F45" t="s">
        <v>27905</v>
      </c>
      <c r="G45" t="s">
        <v>27906</v>
      </c>
      <c r="H45" t="s">
        <v>24868</v>
      </c>
    </row>
    <row r="46" spans="1:8" x14ac:dyDescent="0.25">
      <c r="A46" t="s">
        <v>1798</v>
      </c>
      <c r="B46" t="s">
        <v>5623</v>
      </c>
      <c r="C46" t="s">
        <v>6321</v>
      </c>
      <c r="D46" t="s">
        <v>5754</v>
      </c>
      <c r="E46" t="s">
        <v>27964</v>
      </c>
      <c r="F46" t="s">
        <v>27897</v>
      </c>
      <c r="G46" t="s">
        <v>27898</v>
      </c>
      <c r="H46" t="s">
        <v>5827</v>
      </c>
    </row>
    <row r="47" spans="1:8" x14ac:dyDescent="0.25">
      <c r="A47" t="s">
        <v>26877</v>
      </c>
      <c r="B47" t="s">
        <v>26893</v>
      </c>
      <c r="C47" t="s">
        <v>6321</v>
      </c>
      <c r="D47" t="s">
        <v>26894</v>
      </c>
      <c r="E47" t="s">
        <v>27962</v>
      </c>
      <c r="F47" t="s">
        <v>27905</v>
      </c>
      <c r="G47" t="s">
        <v>27906</v>
      </c>
      <c r="H47" t="s">
        <v>24868</v>
      </c>
    </row>
    <row r="48" spans="1:8" x14ac:dyDescent="0.25">
      <c r="A48" t="s">
        <v>1011</v>
      </c>
      <c r="B48" t="s">
        <v>5624</v>
      </c>
      <c r="C48" t="s">
        <v>6321</v>
      </c>
      <c r="D48" t="s">
        <v>1013</v>
      </c>
      <c r="E48" t="s">
        <v>27965</v>
      </c>
      <c r="F48" t="s">
        <v>27891</v>
      </c>
      <c r="G48" t="s">
        <v>27892</v>
      </c>
      <c r="H48" t="s">
        <v>24850</v>
      </c>
    </row>
    <row r="49" spans="1:8" x14ac:dyDescent="0.25">
      <c r="A49" t="s">
        <v>5511</v>
      </c>
      <c r="B49" t="s">
        <v>5625</v>
      </c>
      <c r="C49" t="s">
        <v>6321</v>
      </c>
      <c r="D49" t="s">
        <v>5755</v>
      </c>
      <c r="E49" t="s">
        <v>27966</v>
      </c>
      <c r="F49" t="s">
        <v>27926</v>
      </c>
      <c r="G49" t="s">
        <v>27927</v>
      </c>
      <c r="H49" t="s">
        <v>5827</v>
      </c>
    </row>
    <row r="50" spans="1:8" x14ac:dyDescent="0.25">
      <c r="A50" t="s">
        <v>5513</v>
      </c>
      <c r="B50" t="s">
        <v>24973</v>
      </c>
      <c r="C50" t="s">
        <v>6321</v>
      </c>
      <c r="D50" t="s">
        <v>5757</v>
      </c>
      <c r="E50" t="s">
        <v>27948</v>
      </c>
      <c r="F50" t="s">
        <v>27929</v>
      </c>
      <c r="G50" t="s">
        <v>27930</v>
      </c>
      <c r="H50" t="s">
        <v>27949</v>
      </c>
    </row>
    <row r="51" spans="1:8" x14ac:dyDescent="0.25">
      <c r="A51" t="s">
        <v>5515</v>
      </c>
      <c r="B51" t="s">
        <v>5626</v>
      </c>
      <c r="C51" t="s">
        <v>6321</v>
      </c>
      <c r="D51" t="s">
        <v>5759</v>
      </c>
      <c r="E51" t="s">
        <v>27967</v>
      </c>
      <c r="F51" t="s">
        <v>27968</v>
      </c>
      <c r="G51" t="s">
        <v>27969</v>
      </c>
      <c r="H51" t="s">
        <v>24896</v>
      </c>
    </row>
    <row r="52" spans="1:8" x14ac:dyDescent="0.25">
      <c r="A52" t="s">
        <v>3584</v>
      </c>
      <c r="B52" t="s">
        <v>26478</v>
      </c>
      <c r="C52" t="s">
        <v>27493</v>
      </c>
      <c r="D52" t="s">
        <v>3586</v>
      </c>
      <c r="E52" t="s">
        <v>27904</v>
      </c>
      <c r="F52" t="s">
        <v>27905</v>
      </c>
      <c r="G52" t="s">
        <v>27906</v>
      </c>
      <c r="H52" t="s">
        <v>24868</v>
      </c>
    </row>
    <row r="53" spans="1:8" x14ac:dyDescent="0.25">
      <c r="A53" t="s">
        <v>27970</v>
      </c>
      <c r="B53" t="s">
        <v>27971</v>
      </c>
      <c r="C53" t="s">
        <v>6321</v>
      </c>
      <c r="D53" t="s">
        <v>27972</v>
      </c>
      <c r="E53" t="s">
        <v>27904</v>
      </c>
      <c r="F53" t="s">
        <v>27905</v>
      </c>
      <c r="G53" t="s">
        <v>27906</v>
      </c>
      <c r="H53" t="s">
        <v>24868</v>
      </c>
    </row>
    <row r="54" spans="1:8" x14ac:dyDescent="0.25">
      <c r="A54" t="s">
        <v>26879</v>
      </c>
      <c r="B54" t="s">
        <v>26897</v>
      </c>
      <c r="C54" t="s">
        <v>6321</v>
      </c>
      <c r="D54" t="s">
        <v>26898</v>
      </c>
      <c r="E54" t="s">
        <v>27904</v>
      </c>
      <c r="F54" t="s">
        <v>27905</v>
      </c>
      <c r="G54" t="s">
        <v>27906</v>
      </c>
      <c r="H54" t="s">
        <v>24868</v>
      </c>
    </row>
    <row r="55" spans="1:8" x14ac:dyDescent="0.25">
      <c r="A55" t="s">
        <v>27973</v>
      </c>
      <c r="B55" t="s">
        <v>27974</v>
      </c>
      <c r="C55" t="s">
        <v>6321</v>
      </c>
      <c r="D55" t="s">
        <v>27975</v>
      </c>
      <c r="E55" t="s">
        <v>27904</v>
      </c>
      <c r="F55" t="s">
        <v>27905</v>
      </c>
      <c r="G55" t="s">
        <v>27906</v>
      </c>
      <c r="H55" t="s">
        <v>24868</v>
      </c>
    </row>
    <row r="56" spans="1:8" x14ac:dyDescent="0.25">
      <c r="A56" t="s">
        <v>26876</v>
      </c>
      <c r="B56" t="s">
        <v>26891</v>
      </c>
      <c r="C56" t="s">
        <v>6321</v>
      </c>
      <c r="D56" t="s">
        <v>26892</v>
      </c>
      <c r="E56" t="s">
        <v>27904</v>
      </c>
      <c r="F56" t="s">
        <v>27905</v>
      </c>
      <c r="G56" t="s">
        <v>27906</v>
      </c>
      <c r="H56" t="s">
        <v>24868</v>
      </c>
    </row>
    <row r="57" spans="1:8" x14ac:dyDescent="0.25">
      <c r="A57" t="s">
        <v>5518</v>
      </c>
      <c r="B57" t="s">
        <v>27297</v>
      </c>
      <c r="C57" t="s">
        <v>6321</v>
      </c>
      <c r="D57" t="s">
        <v>5762</v>
      </c>
      <c r="E57" t="s">
        <v>27948</v>
      </c>
      <c r="F57" t="s">
        <v>27929</v>
      </c>
      <c r="G57" t="s">
        <v>27930</v>
      </c>
      <c r="H57" t="s">
        <v>27949</v>
      </c>
    </row>
    <row r="58" spans="1:8" x14ac:dyDescent="0.25">
      <c r="A58" t="s">
        <v>27976</v>
      </c>
      <c r="B58" t="s">
        <v>27977</v>
      </c>
      <c r="C58" t="s">
        <v>6321</v>
      </c>
      <c r="D58" t="s">
        <v>1053</v>
      </c>
      <c r="E58" t="s">
        <v>27904</v>
      </c>
      <c r="F58" t="s">
        <v>27905</v>
      </c>
      <c r="G58" t="s">
        <v>27906</v>
      </c>
      <c r="H58" t="s">
        <v>24868</v>
      </c>
    </row>
    <row r="59" spans="1:8" x14ac:dyDescent="0.25">
      <c r="A59" t="s">
        <v>27978</v>
      </c>
      <c r="B59" t="s">
        <v>27979</v>
      </c>
      <c r="C59" t="s">
        <v>6321</v>
      </c>
      <c r="D59" t="s">
        <v>1053</v>
      </c>
      <c r="E59" t="s">
        <v>27901</v>
      </c>
      <c r="F59" t="s">
        <v>27902</v>
      </c>
      <c r="G59" t="s">
        <v>27903</v>
      </c>
      <c r="H59" t="s">
        <v>5828</v>
      </c>
    </row>
    <row r="60" spans="1:8" x14ac:dyDescent="0.25">
      <c r="A60" t="s">
        <v>27980</v>
      </c>
      <c r="B60" t="s">
        <v>27981</v>
      </c>
      <c r="C60" t="s">
        <v>6321</v>
      </c>
      <c r="D60" t="s">
        <v>1053</v>
      </c>
      <c r="E60" t="s">
        <v>27901</v>
      </c>
      <c r="F60" t="s">
        <v>27902</v>
      </c>
      <c r="G60" t="s">
        <v>27903</v>
      </c>
      <c r="H60" t="s">
        <v>5828</v>
      </c>
    </row>
    <row r="61" spans="1:8" x14ac:dyDescent="0.25">
      <c r="A61" t="s">
        <v>24856</v>
      </c>
      <c r="B61" t="s">
        <v>24855</v>
      </c>
      <c r="C61" t="s">
        <v>6321</v>
      </c>
      <c r="D61" t="s">
        <v>24854</v>
      </c>
      <c r="E61" t="s">
        <v>27982</v>
      </c>
      <c r="F61" t="s">
        <v>27968</v>
      </c>
      <c r="G61" t="s">
        <v>27969</v>
      </c>
      <c r="H61" t="s">
        <v>5828</v>
      </c>
    </row>
    <row r="62" spans="1:8" x14ac:dyDescent="0.25">
      <c r="A62" t="s">
        <v>3899</v>
      </c>
      <c r="B62" t="s">
        <v>26728</v>
      </c>
      <c r="C62" t="s">
        <v>6321</v>
      </c>
      <c r="D62" t="s">
        <v>26729</v>
      </c>
      <c r="E62" t="s">
        <v>27904</v>
      </c>
      <c r="F62" t="s">
        <v>27905</v>
      </c>
      <c r="G62" t="s">
        <v>27906</v>
      </c>
      <c r="H62" t="s">
        <v>24868</v>
      </c>
    </row>
    <row r="63" spans="1:8" x14ac:dyDescent="0.25">
      <c r="A63" t="s">
        <v>5522</v>
      </c>
      <c r="B63" t="s">
        <v>5634</v>
      </c>
      <c r="C63" t="s">
        <v>6321</v>
      </c>
      <c r="D63" t="s">
        <v>5766</v>
      </c>
      <c r="E63" t="s">
        <v>27983</v>
      </c>
      <c r="F63" t="s">
        <v>27968</v>
      </c>
      <c r="G63" t="s">
        <v>27969</v>
      </c>
      <c r="H63" t="s">
        <v>24896</v>
      </c>
    </row>
    <row r="64" spans="1:8" x14ac:dyDescent="0.25">
      <c r="A64" t="s">
        <v>24861</v>
      </c>
      <c r="B64" t="s">
        <v>24860</v>
      </c>
      <c r="C64" t="s">
        <v>6321</v>
      </c>
      <c r="D64" t="s">
        <v>24859</v>
      </c>
      <c r="E64" t="s">
        <v>27984</v>
      </c>
      <c r="F64" t="s">
        <v>27968</v>
      </c>
      <c r="G64" t="s">
        <v>27969</v>
      </c>
      <c r="H64" t="s">
        <v>5828</v>
      </c>
    </row>
    <row r="65" spans="1:8" x14ac:dyDescent="0.25">
      <c r="A65" t="s">
        <v>5524</v>
      </c>
      <c r="B65" t="s">
        <v>5635</v>
      </c>
      <c r="C65" t="s">
        <v>6321</v>
      </c>
      <c r="D65" t="s">
        <v>5768</v>
      </c>
      <c r="E65" t="s">
        <v>27985</v>
      </c>
      <c r="F65" t="s">
        <v>27897</v>
      </c>
      <c r="G65" t="s">
        <v>27898</v>
      </c>
      <c r="H65" t="s">
        <v>5827</v>
      </c>
    </row>
    <row r="66" spans="1:8" x14ac:dyDescent="0.25">
      <c r="A66" t="s">
        <v>922</v>
      </c>
      <c r="B66" t="s">
        <v>24948</v>
      </c>
      <c r="C66" t="s">
        <v>6321</v>
      </c>
      <c r="D66" t="s">
        <v>923</v>
      </c>
      <c r="E66" t="s">
        <v>27986</v>
      </c>
      <c r="F66" t="s">
        <v>27919</v>
      </c>
      <c r="G66" t="s">
        <v>27920</v>
      </c>
      <c r="H66" t="s">
        <v>24850</v>
      </c>
    </row>
    <row r="67" spans="1:8" x14ac:dyDescent="0.25">
      <c r="A67" t="s">
        <v>5537</v>
      </c>
      <c r="B67" t="s">
        <v>24969</v>
      </c>
      <c r="C67" t="s">
        <v>27987</v>
      </c>
      <c r="D67" t="s">
        <v>5781</v>
      </c>
      <c r="E67" t="s">
        <v>27988</v>
      </c>
      <c r="F67" t="s">
        <v>27989</v>
      </c>
      <c r="G67" t="s">
        <v>27990</v>
      </c>
      <c r="H67" t="s">
        <v>27991</v>
      </c>
    </row>
    <row r="68" spans="1:8" x14ac:dyDescent="0.25">
      <c r="A68" t="s">
        <v>27992</v>
      </c>
      <c r="B68" t="s">
        <v>27993</v>
      </c>
      <c r="C68" t="s">
        <v>6321</v>
      </c>
      <c r="D68" t="s">
        <v>1053</v>
      </c>
      <c r="E68" t="s">
        <v>27901</v>
      </c>
      <c r="F68" t="s">
        <v>27902</v>
      </c>
      <c r="G68" t="s">
        <v>27903</v>
      </c>
      <c r="H68" t="s">
        <v>5828</v>
      </c>
    </row>
    <row r="69" spans="1:8" x14ac:dyDescent="0.25">
      <c r="A69" t="s">
        <v>27994</v>
      </c>
      <c r="B69" t="s">
        <v>27995</v>
      </c>
      <c r="C69" t="s">
        <v>6321</v>
      </c>
      <c r="D69" t="s">
        <v>1053</v>
      </c>
      <c r="E69" t="s">
        <v>27901</v>
      </c>
      <c r="F69" t="s">
        <v>27902</v>
      </c>
      <c r="G69" t="s">
        <v>27903</v>
      </c>
      <c r="H69" t="s">
        <v>5828</v>
      </c>
    </row>
    <row r="70" spans="1:8" x14ac:dyDescent="0.25">
      <c r="A70" t="s">
        <v>27996</v>
      </c>
      <c r="B70" t="s">
        <v>27997</v>
      </c>
      <c r="C70" t="s">
        <v>6321</v>
      </c>
      <c r="D70" t="s">
        <v>1053</v>
      </c>
      <c r="E70" t="s">
        <v>27901</v>
      </c>
      <c r="F70" t="s">
        <v>27902</v>
      </c>
      <c r="G70" t="s">
        <v>27903</v>
      </c>
      <c r="H70" t="s">
        <v>5828</v>
      </c>
    </row>
    <row r="71" spans="1:8" x14ac:dyDescent="0.25">
      <c r="A71" t="s">
        <v>27998</v>
      </c>
      <c r="B71" t="s">
        <v>27999</v>
      </c>
      <c r="C71" t="s">
        <v>6321</v>
      </c>
      <c r="D71" t="s">
        <v>1053</v>
      </c>
      <c r="E71" t="s">
        <v>27901</v>
      </c>
      <c r="F71" t="s">
        <v>27902</v>
      </c>
      <c r="G71" t="s">
        <v>27903</v>
      </c>
      <c r="H71" t="s">
        <v>5828</v>
      </c>
    </row>
    <row r="72" spans="1:8" x14ac:dyDescent="0.25">
      <c r="A72" t="s">
        <v>28000</v>
      </c>
      <c r="B72" t="s">
        <v>28001</v>
      </c>
      <c r="C72" t="s">
        <v>6321</v>
      </c>
      <c r="D72" t="s">
        <v>1053</v>
      </c>
      <c r="E72" t="s">
        <v>27901</v>
      </c>
      <c r="F72" t="s">
        <v>27902</v>
      </c>
      <c r="G72" t="s">
        <v>27903</v>
      </c>
      <c r="H72" t="s">
        <v>5828</v>
      </c>
    </row>
    <row r="73" spans="1:8" x14ac:dyDescent="0.25">
      <c r="A73" t="s">
        <v>28002</v>
      </c>
      <c r="B73" t="s">
        <v>28003</v>
      </c>
      <c r="C73" t="s">
        <v>6321</v>
      </c>
      <c r="D73" t="s">
        <v>1053</v>
      </c>
      <c r="E73" t="s">
        <v>27901</v>
      </c>
      <c r="F73" t="s">
        <v>27902</v>
      </c>
      <c r="G73" t="s">
        <v>27903</v>
      </c>
      <c r="H73" t="s">
        <v>5828</v>
      </c>
    </row>
    <row r="74" spans="1:8" x14ac:dyDescent="0.25">
      <c r="A74" t="s">
        <v>28004</v>
      </c>
      <c r="B74" t="s">
        <v>28005</v>
      </c>
      <c r="C74" t="s">
        <v>6321</v>
      </c>
      <c r="D74" t="s">
        <v>1053</v>
      </c>
      <c r="E74" t="s">
        <v>27901</v>
      </c>
      <c r="F74" t="s">
        <v>27902</v>
      </c>
      <c r="G74" t="s">
        <v>27903</v>
      </c>
      <c r="H74" t="s">
        <v>5828</v>
      </c>
    </row>
    <row r="75" spans="1:8" x14ac:dyDescent="0.25">
      <c r="A75" t="s">
        <v>28006</v>
      </c>
      <c r="B75" t="s">
        <v>28007</v>
      </c>
      <c r="C75" t="s">
        <v>6321</v>
      </c>
      <c r="D75" t="s">
        <v>1053</v>
      </c>
      <c r="E75" t="s">
        <v>27901</v>
      </c>
      <c r="F75" t="s">
        <v>27902</v>
      </c>
      <c r="G75" t="s">
        <v>27903</v>
      </c>
      <c r="H75" t="s">
        <v>5828</v>
      </c>
    </row>
    <row r="76" spans="1:8" x14ac:dyDescent="0.25">
      <c r="A76" t="s">
        <v>4518</v>
      </c>
      <c r="B76" t="s">
        <v>26761</v>
      </c>
      <c r="C76" t="s">
        <v>27493</v>
      </c>
      <c r="D76" t="s">
        <v>4520</v>
      </c>
      <c r="E76" t="s">
        <v>27904</v>
      </c>
      <c r="F76" t="s">
        <v>27905</v>
      </c>
      <c r="G76" t="s">
        <v>27906</v>
      </c>
      <c r="H76" t="s">
        <v>24868</v>
      </c>
    </row>
    <row r="77" spans="1:8" x14ac:dyDescent="0.25">
      <c r="A77" t="s">
        <v>4518</v>
      </c>
      <c r="B77" t="s">
        <v>28008</v>
      </c>
      <c r="C77" t="s">
        <v>6321</v>
      </c>
      <c r="D77" t="s">
        <v>28009</v>
      </c>
      <c r="E77" t="s">
        <v>27904</v>
      </c>
      <c r="F77" t="s">
        <v>27905</v>
      </c>
      <c r="G77" t="s">
        <v>27906</v>
      </c>
      <c r="H77" t="s">
        <v>24868</v>
      </c>
    </row>
    <row r="78" spans="1:8" x14ac:dyDescent="0.25">
      <c r="A78" t="s">
        <v>938</v>
      </c>
      <c r="B78" t="s">
        <v>5647</v>
      </c>
      <c r="C78" t="s">
        <v>6321</v>
      </c>
      <c r="D78" t="s">
        <v>5785</v>
      </c>
      <c r="E78" t="s">
        <v>28010</v>
      </c>
      <c r="F78" t="s">
        <v>27919</v>
      </c>
      <c r="G78" t="s">
        <v>27920</v>
      </c>
      <c r="H78" t="s">
        <v>24850</v>
      </c>
    </row>
    <row r="79" spans="1:8" x14ac:dyDescent="0.25">
      <c r="A79" t="s">
        <v>931</v>
      </c>
      <c r="B79" t="s">
        <v>24939</v>
      </c>
      <c r="C79" t="s">
        <v>6321</v>
      </c>
      <c r="D79" t="s">
        <v>932</v>
      </c>
      <c r="E79" t="s">
        <v>28011</v>
      </c>
      <c r="F79" t="s">
        <v>28012</v>
      </c>
      <c r="G79" t="s">
        <v>28013</v>
      </c>
      <c r="H79" t="s">
        <v>24850</v>
      </c>
    </row>
    <row r="80" spans="1:8" x14ac:dyDescent="0.25">
      <c r="A80" t="s">
        <v>5540</v>
      </c>
      <c r="B80" t="s">
        <v>24938</v>
      </c>
      <c r="C80" t="s">
        <v>6321</v>
      </c>
      <c r="D80" t="s">
        <v>5786</v>
      </c>
      <c r="E80" t="s">
        <v>28014</v>
      </c>
      <c r="F80" t="s">
        <v>28012</v>
      </c>
      <c r="G80" t="s">
        <v>28013</v>
      </c>
      <c r="H80" t="s">
        <v>24850</v>
      </c>
    </row>
    <row r="81" spans="1:8" x14ac:dyDescent="0.25">
      <c r="A81" t="s">
        <v>5541</v>
      </c>
      <c r="B81" t="s">
        <v>24937</v>
      </c>
      <c r="C81" t="s">
        <v>6321</v>
      </c>
      <c r="D81" t="s">
        <v>5787</v>
      </c>
      <c r="E81" t="s">
        <v>28014</v>
      </c>
      <c r="F81" t="s">
        <v>28012</v>
      </c>
      <c r="G81" t="s">
        <v>28013</v>
      </c>
      <c r="H81" t="s">
        <v>24850</v>
      </c>
    </row>
    <row r="82" spans="1:8" x14ac:dyDescent="0.25">
      <c r="A82" t="s">
        <v>27363</v>
      </c>
      <c r="B82" t="s">
        <v>27900</v>
      </c>
      <c r="C82" t="s">
        <v>6321</v>
      </c>
      <c r="D82" t="s">
        <v>27363</v>
      </c>
      <c r="E82" t="s">
        <v>27901</v>
      </c>
      <c r="F82" t="s">
        <v>27902</v>
      </c>
      <c r="G82" t="s">
        <v>27903</v>
      </c>
      <c r="H82" t="s">
        <v>5828</v>
      </c>
    </row>
    <row r="83" spans="1:8" x14ac:dyDescent="0.25">
      <c r="A83" t="s">
        <v>934</v>
      </c>
      <c r="B83" t="s">
        <v>5651</v>
      </c>
      <c r="C83" t="s">
        <v>6321</v>
      </c>
      <c r="D83" t="s">
        <v>5791</v>
      </c>
      <c r="E83" t="s">
        <v>28015</v>
      </c>
      <c r="F83" t="s">
        <v>27919</v>
      </c>
      <c r="G83" t="s">
        <v>27920</v>
      </c>
      <c r="H83" t="s">
        <v>24850</v>
      </c>
    </row>
    <row r="84" spans="1:8" x14ac:dyDescent="0.25">
      <c r="A84" t="s">
        <v>26872</v>
      </c>
      <c r="B84" t="s">
        <v>26884</v>
      </c>
      <c r="C84" t="s">
        <v>6321</v>
      </c>
      <c r="D84" t="s">
        <v>26885</v>
      </c>
      <c r="E84" t="s">
        <v>27904</v>
      </c>
      <c r="F84" t="s">
        <v>27905</v>
      </c>
      <c r="G84" t="s">
        <v>27906</v>
      </c>
      <c r="H84" t="s">
        <v>24868</v>
      </c>
    </row>
    <row r="85" spans="1:8" x14ac:dyDescent="0.25">
      <c r="A85" t="s">
        <v>5548</v>
      </c>
      <c r="B85" t="s">
        <v>24965</v>
      </c>
      <c r="C85" t="s">
        <v>6321</v>
      </c>
      <c r="D85" t="s">
        <v>5798</v>
      </c>
      <c r="E85" t="s">
        <v>27954</v>
      </c>
      <c r="F85" t="s">
        <v>27894</v>
      </c>
      <c r="G85" t="s">
        <v>27895</v>
      </c>
      <c r="H85" t="s">
        <v>5827</v>
      </c>
    </row>
    <row r="86" spans="1:8" x14ac:dyDescent="0.25">
      <c r="A86" t="s">
        <v>5549</v>
      </c>
      <c r="B86" t="s">
        <v>5659</v>
      </c>
      <c r="C86" t="s">
        <v>6321</v>
      </c>
      <c r="D86" t="s">
        <v>5799</v>
      </c>
      <c r="E86" t="s">
        <v>802</v>
      </c>
      <c r="F86" t="s">
        <v>27940</v>
      </c>
      <c r="G86" t="s">
        <v>27941</v>
      </c>
      <c r="H86" t="s">
        <v>24983</v>
      </c>
    </row>
    <row r="87" spans="1:8" x14ac:dyDescent="0.25">
      <c r="A87" t="s">
        <v>925</v>
      </c>
      <c r="B87" t="s">
        <v>26904</v>
      </c>
      <c r="C87" t="s">
        <v>6321</v>
      </c>
      <c r="D87" t="s">
        <v>25372</v>
      </c>
      <c r="E87" t="s">
        <v>28016</v>
      </c>
      <c r="F87" t="s">
        <v>27919</v>
      </c>
      <c r="G87" t="s">
        <v>27920</v>
      </c>
      <c r="H87" t="s">
        <v>24850</v>
      </c>
    </row>
    <row r="88" spans="1:8" x14ac:dyDescent="0.25">
      <c r="A88" t="s">
        <v>4763</v>
      </c>
      <c r="B88" t="s">
        <v>5661</v>
      </c>
      <c r="C88" t="s">
        <v>6321</v>
      </c>
      <c r="D88" t="s">
        <v>4765</v>
      </c>
      <c r="E88" t="s">
        <v>28017</v>
      </c>
      <c r="F88" t="s">
        <v>27926</v>
      </c>
      <c r="G88" t="s">
        <v>27927</v>
      </c>
      <c r="H88" t="s">
        <v>5827</v>
      </c>
    </row>
    <row r="89" spans="1:8" x14ac:dyDescent="0.25">
      <c r="A89" t="s">
        <v>5550</v>
      </c>
      <c r="B89" t="s">
        <v>5663</v>
      </c>
      <c r="C89" t="s">
        <v>6321</v>
      </c>
      <c r="D89" t="s">
        <v>5801</v>
      </c>
      <c r="E89" t="s">
        <v>28018</v>
      </c>
      <c r="F89" t="s">
        <v>27894</v>
      </c>
      <c r="G89" t="s">
        <v>27895</v>
      </c>
      <c r="H89" t="s">
        <v>24984</v>
      </c>
    </row>
    <row r="90" spans="1:8" x14ac:dyDescent="0.25">
      <c r="A90" t="s">
        <v>5551</v>
      </c>
      <c r="B90" t="s">
        <v>5665</v>
      </c>
      <c r="C90" t="s">
        <v>6321</v>
      </c>
      <c r="D90" t="s">
        <v>5802</v>
      </c>
      <c r="E90" t="s">
        <v>28019</v>
      </c>
      <c r="F90" t="s">
        <v>27894</v>
      </c>
      <c r="G90" t="s">
        <v>27895</v>
      </c>
      <c r="H90" t="s">
        <v>24982</v>
      </c>
    </row>
    <row r="91" spans="1:8" x14ac:dyDescent="0.25">
      <c r="A91" t="s">
        <v>5556</v>
      </c>
      <c r="B91" t="s">
        <v>5674</v>
      </c>
      <c r="C91" t="s">
        <v>6321</v>
      </c>
      <c r="D91" t="s">
        <v>5810</v>
      </c>
      <c r="E91" t="s">
        <v>28020</v>
      </c>
      <c r="F91" t="s">
        <v>27913</v>
      </c>
      <c r="G91" t="s">
        <v>27914</v>
      </c>
      <c r="H91" t="s">
        <v>28021</v>
      </c>
    </row>
    <row r="92" spans="1:8" x14ac:dyDescent="0.25">
      <c r="A92" t="s">
        <v>913</v>
      </c>
      <c r="B92" t="s">
        <v>28022</v>
      </c>
      <c r="C92" t="s">
        <v>6321</v>
      </c>
      <c r="D92" t="s">
        <v>914</v>
      </c>
      <c r="E92" t="s">
        <v>28023</v>
      </c>
      <c r="F92" t="s">
        <v>27933</v>
      </c>
      <c r="G92" t="s">
        <v>27934</v>
      </c>
      <c r="H92" t="s">
        <v>24850</v>
      </c>
    </row>
    <row r="93" spans="1:8" x14ac:dyDescent="0.25">
      <c r="A93" t="s">
        <v>916</v>
      </c>
      <c r="B93" t="s">
        <v>5677</v>
      </c>
      <c r="C93" t="s">
        <v>6321</v>
      </c>
      <c r="D93" t="s">
        <v>917</v>
      </c>
      <c r="E93" t="s">
        <v>28024</v>
      </c>
      <c r="F93" t="s">
        <v>27933</v>
      </c>
      <c r="G93" t="s">
        <v>27934</v>
      </c>
      <c r="H93" t="s">
        <v>24850</v>
      </c>
    </row>
    <row r="94" spans="1:8" x14ac:dyDescent="0.25">
      <c r="A94" t="s">
        <v>928</v>
      </c>
      <c r="B94" t="s">
        <v>5678</v>
      </c>
      <c r="C94" t="s">
        <v>6321</v>
      </c>
      <c r="D94" t="s">
        <v>929</v>
      </c>
      <c r="E94" t="s">
        <v>28025</v>
      </c>
      <c r="F94" t="s">
        <v>28012</v>
      </c>
      <c r="G94" t="s">
        <v>28013</v>
      </c>
      <c r="H94" t="s">
        <v>24850</v>
      </c>
    </row>
    <row r="95" spans="1:8" x14ac:dyDescent="0.25">
      <c r="A95" t="s">
        <v>927</v>
      </c>
      <c r="B95" t="s">
        <v>24381</v>
      </c>
      <c r="C95" t="s">
        <v>6321</v>
      </c>
      <c r="D95" t="s">
        <v>5812</v>
      </c>
      <c r="E95" t="s">
        <v>24724</v>
      </c>
      <c r="F95" t="s">
        <v>27919</v>
      </c>
      <c r="G95" t="s">
        <v>27920</v>
      </c>
      <c r="H95" t="s">
        <v>24850</v>
      </c>
    </row>
    <row r="96" spans="1:8" x14ac:dyDescent="0.25">
      <c r="A96" t="s">
        <v>919</v>
      </c>
      <c r="B96" t="s">
        <v>5680</v>
      </c>
      <c r="C96" t="s">
        <v>6321</v>
      </c>
      <c r="D96" t="s">
        <v>920</v>
      </c>
      <c r="E96" t="s">
        <v>28026</v>
      </c>
      <c r="F96" t="s">
        <v>27933</v>
      </c>
      <c r="G96" t="s">
        <v>27934</v>
      </c>
      <c r="H96" t="s">
        <v>24850</v>
      </c>
    </row>
    <row r="97" spans="1:8" x14ac:dyDescent="0.25">
      <c r="A97" t="s">
        <v>26873</v>
      </c>
      <c r="B97" t="s">
        <v>27436</v>
      </c>
      <c r="C97" t="s">
        <v>6321</v>
      </c>
      <c r="D97" t="s">
        <v>26886</v>
      </c>
      <c r="E97" t="s">
        <v>27962</v>
      </c>
      <c r="F97" t="s">
        <v>27905</v>
      </c>
      <c r="G97" t="s">
        <v>27906</v>
      </c>
      <c r="H97" t="s">
        <v>24868</v>
      </c>
    </row>
    <row r="98" spans="1:8" x14ac:dyDescent="0.25">
      <c r="A98" t="s">
        <v>5008</v>
      </c>
      <c r="B98" t="s">
        <v>26762</v>
      </c>
      <c r="C98" t="s">
        <v>6321</v>
      </c>
      <c r="D98" t="s">
        <v>5010</v>
      </c>
      <c r="E98" t="s">
        <v>27904</v>
      </c>
      <c r="F98" t="s">
        <v>27905</v>
      </c>
      <c r="G98" t="s">
        <v>27906</v>
      </c>
      <c r="H98" t="s">
        <v>24868</v>
      </c>
    </row>
    <row r="99" spans="1:8" x14ac:dyDescent="0.25">
      <c r="A99" t="s">
        <v>5008</v>
      </c>
      <c r="B99" t="s">
        <v>26923</v>
      </c>
      <c r="C99" t="s">
        <v>6321</v>
      </c>
      <c r="D99" t="s">
        <v>26924</v>
      </c>
      <c r="E99" t="s">
        <v>27904</v>
      </c>
      <c r="F99" t="s">
        <v>27905</v>
      </c>
      <c r="G99" t="s">
        <v>27906</v>
      </c>
      <c r="H99" t="s">
        <v>24868</v>
      </c>
    </row>
    <row r="100" spans="1:8" x14ac:dyDescent="0.25">
      <c r="A100" t="s">
        <v>28027</v>
      </c>
      <c r="B100" t="s">
        <v>28028</v>
      </c>
      <c r="C100" t="s">
        <v>6321</v>
      </c>
      <c r="D100" t="s">
        <v>28029</v>
      </c>
      <c r="E100" t="s">
        <v>27962</v>
      </c>
      <c r="F100" t="s">
        <v>27905</v>
      </c>
      <c r="G100" t="s">
        <v>27906</v>
      </c>
      <c r="H100" t="s">
        <v>24868</v>
      </c>
    </row>
    <row r="101" spans="1:8" x14ac:dyDescent="0.25">
      <c r="A101" t="s">
        <v>28030</v>
      </c>
      <c r="B101" t="s">
        <v>28031</v>
      </c>
      <c r="C101" t="s">
        <v>6321</v>
      </c>
      <c r="D101" t="s">
        <v>1053</v>
      </c>
      <c r="E101" t="s">
        <v>27924</v>
      </c>
      <c r="F101" t="s">
        <v>27891</v>
      </c>
      <c r="G101" t="s">
        <v>27892</v>
      </c>
      <c r="H101" t="s">
        <v>24850</v>
      </c>
    </row>
    <row r="102" spans="1:8" x14ac:dyDescent="0.25">
      <c r="A102" t="s">
        <v>5053</v>
      </c>
      <c r="B102" t="s">
        <v>5683</v>
      </c>
      <c r="C102" t="s">
        <v>28032</v>
      </c>
      <c r="D102" t="s">
        <v>5055</v>
      </c>
      <c r="E102" t="s">
        <v>28033</v>
      </c>
      <c r="F102" t="s">
        <v>27989</v>
      </c>
      <c r="G102" t="s">
        <v>27990</v>
      </c>
      <c r="H102" t="s">
        <v>24886</v>
      </c>
    </row>
    <row r="103" spans="1:8" x14ac:dyDescent="0.25">
      <c r="A103" t="s">
        <v>26912</v>
      </c>
      <c r="B103" t="s">
        <v>26911</v>
      </c>
      <c r="C103" t="s">
        <v>6321</v>
      </c>
      <c r="D103" t="s">
        <v>26912</v>
      </c>
      <c r="E103" t="s">
        <v>27904</v>
      </c>
      <c r="F103" t="s">
        <v>27905</v>
      </c>
      <c r="G103" t="s">
        <v>27906</v>
      </c>
      <c r="H103" t="s">
        <v>24868</v>
      </c>
    </row>
    <row r="104" spans="1:8" x14ac:dyDescent="0.25">
      <c r="A104" t="s">
        <v>26914</v>
      </c>
      <c r="B104" t="s">
        <v>26913</v>
      </c>
      <c r="C104" t="s">
        <v>6321</v>
      </c>
      <c r="D104" t="s">
        <v>26914</v>
      </c>
      <c r="E104" t="s">
        <v>27904</v>
      </c>
      <c r="F104" t="s">
        <v>27905</v>
      </c>
      <c r="G104" t="s">
        <v>27906</v>
      </c>
      <c r="H104" t="s">
        <v>24868</v>
      </c>
    </row>
    <row r="105" spans="1:8" x14ac:dyDescent="0.25">
      <c r="A105" t="s">
        <v>26908</v>
      </c>
      <c r="B105" t="s">
        <v>26907</v>
      </c>
      <c r="C105" t="s">
        <v>6321</v>
      </c>
      <c r="D105" t="s">
        <v>26908</v>
      </c>
      <c r="E105" t="s">
        <v>27904</v>
      </c>
      <c r="F105" t="s">
        <v>27905</v>
      </c>
      <c r="G105" t="s">
        <v>27906</v>
      </c>
      <c r="H105" t="s">
        <v>24868</v>
      </c>
    </row>
    <row r="106" spans="1:8" x14ac:dyDescent="0.25">
      <c r="A106" t="s">
        <v>26910</v>
      </c>
      <c r="B106" t="s">
        <v>26909</v>
      </c>
      <c r="C106" t="s">
        <v>6321</v>
      </c>
      <c r="D106" t="s">
        <v>26910</v>
      </c>
      <c r="E106" t="s">
        <v>27904</v>
      </c>
      <c r="F106" t="s">
        <v>27905</v>
      </c>
      <c r="G106" t="s">
        <v>27906</v>
      </c>
      <c r="H106" t="s">
        <v>24868</v>
      </c>
    </row>
    <row r="107" spans="1:8" x14ac:dyDescent="0.25">
      <c r="A107" t="s">
        <v>26906</v>
      </c>
      <c r="B107" t="s">
        <v>26905</v>
      </c>
      <c r="C107" t="s">
        <v>6321</v>
      </c>
      <c r="D107" t="s">
        <v>26906</v>
      </c>
      <c r="E107" t="s">
        <v>27904</v>
      </c>
      <c r="F107" t="s">
        <v>27905</v>
      </c>
      <c r="G107" t="s">
        <v>27906</v>
      </c>
      <c r="H107" t="s">
        <v>24868</v>
      </c>
    </row>
    <row r="108" spans="1:8" x14ac:dyDescent="0.25">
      <c r="A108" t="s">
        <v>26922</v>
      </c>
      <c r="B108" t="s">
        <v>26921</v>
      </c>
      <c r="C108" t="s">
        <v>6321</v>
      </c>
      <c r="D108" t="s">
        <v>26922</v>
      </c>
      <c r="E108" t="s">
        <v>27904</v>
      </c>
      <c r="F108" t="s">
        <v>27905</v>
      </c>
      <c r="G108" t="s">
        <v>27906</v>
      </c>
      <c r="H108" t="s">
        <v>24868</v>
      </c>
    </row>
    <row r="109" spans="1:8" x14ac:dyDescent="0.25">
      <c r="A109" t="s">
        <v>26920</v>
      </c>
      <c r="B109" t="s">
        <v>26919</v>
      </c>
      <c r="C109" t="s">
        <v>6321</v>
      </c>
      <c r="D109" t="s">
        <v>26920</v>
      </c>
      <c r="E109" t="s">
        <v>27904</v>
      </c>
      <c r="F109" t="s">
        <v>27905</v>
      </c>
      <c r="G109" t="s">
        <v>27906</v>
      </c>
      <c r="H109" t="s">
        <v>24868</v>
      </c>
    </row>
    <row r="110" spans="1:8" x14ac:dyDescent="0.25">
      <c r="A110" t="s">
        <v>26918</v>
      </c>
      <c r="B110" t="s">
        <v>26917</v>
      </c>
      <c r="C110" t="s">
        <v>6321</v>
      </c>
      <c r="D110" t="s">
        <v>26918</v>
      </c>
      <c r="E110" t="s">
        <v>27904</v>
      </c>
      <c r="F110" t="s">
        <v>27905</v>
      </c>
      <c r="G110" t="s">
        <v>27906</v>
      </c>
      <c r="H110" t="s">
        <v>24868</v>
      </c>
    </row>
    <row r="111" spans="1:8" x14ac:dyDescent="0.25">
      <c r="A111" t="s">
        <v>26916</v>
      </c>
      <c r="B111" t="s">
        <v>26915</v>
      </c>
      <c r="C111" t="s">
        <v>6321</v>
      </c>
      <c r="D111" t="s">
        <v>26916</v>
      </c>
      <c r="E111" t="s">
        <v>27904</v>
      </c>
      <c r="F111" t="s">
        <v>27905</v>
      </c>
      <c r="G111" t="s">
        <v>27906</v>
      </c>
      <c r="H111" t="s">
        <v>24868</v>
      </c>
    </row>
  </sheetData>
  <sortState xmlns:xlrd2="http://schemas.microsoft.com/office/spreadsheetml/2017/richdata2" ref="A2:H111">
    <sortCondition ref="A2:A11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128"/>
  <sheetViews>
    <sheetView topLeftCell="A1105" workbookViewId="0">
      <selection activeCell="A1105" sqref="A1:XFD1048576"/>
    </sheetView>
  </sheetViews>
  <sheetFormatPr defaultRowHeight="15" x14ac:dyDescent="0.25"/>
  <cols>
    <col min="2" max="2" width="17.7109375" customWidth="1"/>
  </cols>
  <sheetData>
    <row r="1" spans="1:11" x14ac:dyDescent="0.25">
      <c r="A1" t="s">
        <v>28039</v>
      </c>
      <c r="B1" t="s">
        <v>28040</v>
      </c>
      <c r="C1" t="s">
        <v>27035</v>
      </c>
      <c r="D1" t="s">
        <v>28041</v>
      </c>
      <c r="E1" t="s">
        <v>28042</v>
      </c>
      <c r="F1" t="s">
        <v>28043</v>
      </c>
      <c r="G1" t="s">
        <v>28044</v>
      </c>
      <c r="H1" t="s">
        <v>28045</v>
      </c>
      <c r="I1" t="s">
        <v>28046</v>
      </c>
      <c r="J1" t="s">
        <v>28047</v>
      </c>
      <c r="K1" t="s">
        <v>28048</v>
      </c>
    </row>
    <row r="2" spans="1:11" x14ac:dyDescent="0.25">
      <c r="A2" t="s">
        <v>1963</v>
      </c>
      <c r="B2" t="s">
        <v>5645</v>
      </c>
      <c r="D2" t="s">
        <v>5783</v>
      </c>
      <c r="E2">
        <v>76</v>
      </c>
      <c r="F2" t="s">
        <v>32084</v>
      </c>
    </row>
    <row r="3" spans="1:11" x14ac:dyDescent="0.25">
      <c r="A3" t="s">
        <v>2034</v>
      </c>
      <c r="B3" t="s">
        <v>28049</v>
      </c>
      <c r="C3" t="s">
        <v>28050</v>
      </c>
      <c r="D3" t="s">
        <v>10706</v>
      </c>
      <c r="E3" t="s">
        <v>27912</v>
      </c>
      <c r="F3" t="s">
        <v>28051</v>
      </c>
      <c r="G3" t="s">
        <v>6321</v>
      </c>
      <c r="H3" t="s">
        <v>6321</v>
      </c>
      <c r="I3" t="s">
        <v>28052</v>
      </c>
      <c r="J3" t="s">
        <v>6321</v>
      </c>
      <c r="K3" t="s">
        <v>6321</v>
      </c>
    </row>
    <row r="4" spans="1:11" x14ac:dyDescent="0.25">
      <c r="A4" t="s">
        <v>2047</v>
      </c>
      <c r="B4" t="s">
        <v>28053</v>
      </c>
      <c r="C4" t="s">
        <v>6321</v>
      </c>
      <c r="D4" t="s">
        <v>10613</v>
      </c>
      <c r="E4" t="s">
        <v>28054</v>
      </c>
      <c r="F4" t="s">
        <v>28055</v>
      </c>
      <c r="G4" t="s">
        <v>6321</v>
      </c>
      <c r="H4" t="s">
        <v>6321</v>
      </c>
      <c r="I4" t="s">
        <v>28056</v>
      </c>
      <c r="J4" t="s">
        <v>28057</v>
      </c>
      <c r="K4" t="s">
        <v>6321</v>
      </c>
    </row>
    <row r="5" spans="1:11" x14ac:dyDescent="0.25">
      <c r="A5" t="s">
        <v>10683</v>
      </c>
      <c r="B5" t="s">
        <v>26768</v>
      </c>
      <c r="C5" t="s">
        <v>6321</v>
      </c>
      <c r="D5" t="s">
        <v>10682</v>
      </c>
      <c r="E5" t="s">
        <v>27935</v>
      </c>
      <c r="F5" t="s">
        <v>28058</v>
      </c>
      <c r="G5" t="s">
        <v>6321</v>
      </c>
      <c r="H5" t="s">
        <v>6321</v>
      </c>
      <c r="I5" t="s">
        <v>28059</v>
      </c>
      <c r="J5" t="s">
        <v>6321</v>
      </c>
      <c r="K5" t="s">
        <v>6321</v>
      </c>
    </row>
    <row r="6" spans="1:11" x14ac:dyDescent="0.25">
      <c r="A6" t="s">
        <v>2166</v>
      </c>
      <c r="B6" t="s">
        <v>5671</v>
      </c>
      <c r="C6" t="s">
        <v>6321</v>
      </c>
      <c r="D6" t="s">
        <v>5807</v>
      </c>
      <c r="E6" t="s">
        <v>28060</v>
      </c>
      <c r="F6" t="s">
        <v>28061</v>
      </c>
      <c r="G6" t="s">
        <v>6321</v>
      </c>
      <c r="H6" t="s">
        <v>6321</v>
      </c>
      <c r="I6" t="s">
        <v>28062</v>
      </c>
      <c r="J6" t="s">
        <v>6321</v>
      </c>
      <c r="K6" t="s">
        <v>6321</v>
      </c>
    </row>
    <row r="7" spans="1:11" x14ac:dyDescent="0.25">
      <c r="A7" t="s">
        <v>2188</v>
      </c>
      <c r="B7" t="s">
        <v>24884</v>
      </c>
      <c r="C7" t="s">
        <v>27495</v>
      </c>
      <c r="D7" t="s">
        <v>12278</v>
      </c>
      <c r="E7" t="s">
        <v>28063</v>
      </c>
      <c r="F7" t="s">
        <v>28064</v>
      </c>
      <c r="G7" t="s">
        <v>6321</v>
      </c>
      <c r="H7" t="s">
        <v>6321</v>
      </c>
      <c r="I7" t="s">
        <v>28065</v>
      </c>
      <c r="J7" t="s">
        <v>6321</v>
      </c>
      <c r="K7" t="s">
        <v>6321</v>
      </c>
    </row>
    <row r="8" spans="1:11" x14ac:dyDescent="0.25">
      <c r="A8" t="s">
        <v>2450</v>
      </c>
      <c r="B8" t="s">
        <v>28066</v>
      </c>
      <c r="C8" t="s">
        <v>6321</v>
      </c>
      <c r="D8" t="s">
        <v>2452</v>
      </c>
      <c r="E8" t="s">
        <v>27917</v>
      </c>
      <c r="F8" t="s">
        <v>28067</v>
      </c>
      <c r="G8" t="s">
        <v>6321</v>
      </c>
      <c r="H8" t="s">
        <v>6321</v>
      </c>
      <c r="I8" t="s">
        <v>28068</v>
      </c>
      <c r="J8" t="s">
        <v>6321</v>
      </c>
      <c r="K8" t="s">
        <v>6321</v>
      </c>
    </row>
    <row r="9" spans="1:11" x14ac:dyDescent="0.25">
      <c r="A9" t="s">
        <v>2213</v>
      </c>
      <c r="B9" t="s">
        <v>26268</v>
      </c>
      <c r="C9" t="s">
        <v>6321</v>
      </c>
      <c r="D9" t="s">
        <v>26269</v>
      </c>
      <c r="E9" t="s">
        <v>28069</v>
      </c>
      <c r="F9" t="s">
        <v>28070</v>
      </c>
      <c r="G9" t="s">
        <v>6321</v>
      </c>
      <c r="H9" t="s">
        <v>6321</v>
      </c>
      <c r="I9" t="s">
        <v>28071</v>
      </c>
      <c r="J9" t="s">
        <v>6321</v>
      </c>
      <c r="K9" t="s">
        <v>6321</v>
      </c>
    </row>
    <row r="10" spans="1:11" x14ac:dyDescent="0.25">
      <c r="A10" t="s">
        <v>28072</v>
      </c>
      <c r="B10" t="s">
        <v>28073</v>
      </c>
      <c r="C10" t="s">
        <v>6321</v>
      </c>
      <c r="D10" t="s">
        <v>28074</v>
      </c>
      <c r="E10" t="s">
        <v>28018</v>
      </c>
      <c r="F10" t="s">
        <v>28075</v>
      </c>
      <c r="G10" t="s">
        <v>6321</v>
      </c>
      <c r="H10" t="s">
        <v>6321</v>
      </c>
      <c r="I10" t="s">
        <v>28076</v>
      </c>
      <c r="J10" t="s">
        <v>28077</v>
      </c>
      <c r="K10" t="s">
        <v>6321</v>
      </c>
    </row>
    <row r="11" spans="1:11" x14ac:dyDescent="0.25">
      <c r="A11" t="s">
        <v>2420</v>
      </c>
      <c r="B11" t="s">
        <v>26559</v>
      </c>
      <c r="C11" t="s">
        <v>6321</v>
      </c>
      <c r="D11" t="s">
        <v>2422</v>
      </c>
      <c r="E11" t="s">
        <v>27966</v>
      </c>
      <c r="F11" t="s">
        <v>28078</v>
      </c>
      <c r="G11" t="s">
        <v>6321</v>
      </c>
      <c r="H11" t="s">
        <v>6321</v>
      </c>
      <c r="I11" t="s">
        <v>28079</v>
      </c>
      <c r="J11" t="s">
        <v>28080</v>
      </c>
      <c r="K11" t="s">
        <v>6321</v>
      </c>
    </row>
    <row r="12" spans="1:11" x14ac:dyDescent="0.25">
      <c r="A12" t="s">
        <v>1269</v>
      </c>
      <c r="B12" t="s">
        <v>28081</v>
      </c>
      <c r="C12" t="s">
        <v>6321</v>
      </c>
      <c r="D12" t="s">
        <v>1271</v>
      </c>
      <c r="E12" t="s">
        <v>28082</v>
      </c>
      <c r="F12" t="s">
        <v>28083</v>
      </c>
      <c r="G12" t="s">
        <v>6321</v>
      </c>
      <c r="H12" t="s">
        <v>28084</v>
      </c>
      <c r="I12" t="s">
        <v>28085</v>
      </c>
      <c r="J12" t="s">
        <v>28086</v>
      </c>
      <c r="K12" t="s">
        <v>6321</v>
      </c>
    </row>
    <row r="13" spans="1:11" x14ac:dyDescent="0.25">
      <c r="A13" t="s">
        <v>1269</v>
      </c>
      <c r="B13" t="s">
        <v>28081</v>
      </c>
      <c r="C13" t="s">
        <v>6321</v>
      </c>
      <c r="D13" t="s">
        <v>1271</v>
      </c>
      <c r="E13" t="s">
        <v>28069</v>
      </c>
      <c r="F13" t="s">
        <v>28070</v>
      </c>
      <c r="G13" t="s">
        <v>6321</v>
      </c>
      <c r="H13" t="s">
        <v>6321</v>
      </c>
      <c r="I13" t="s">
        <v>28071</v>
      </c>
      <c r="J13" t="s">
        <v>6321</v>
      </c>
      <c r="K13" t="s">
        <v>6321</v>
      </c>
    </row>
    <row r="14" spans="1:11" x14ac:dyDescent="0.25">
      <c r="A14" t="s">
        <v>28087</v>
      </c>
      <c r="B14" t="s">
        <v>28088</v>
      </c>
      <c r="C14" t="s">
        <v>6321</v>
      </c>
      <c r="D14" t="s">
        <v>28089</v>
      </c>
      <c r="E14" t="s">
        <v>28018</v>
      </c>
      <c r="F14" t="s">
        <v>28075</v>
      </c>
      <c r="G14" t="s">
        <v>6321</v>
      </c>
      <c r="H14" t="s">
        <v>6321</v>
      </c>
      <c r="I14" t="s">
        <v>28076</v>
      </c>
      <c r="J14" t="s">
        <v>28077</v>
      </c>
      <c r="K14" t="s">
        <v>6321</v>
      </c>
    </row>
    <row r="15" spans="1:11" x14ac:dyDescent="0.25">
      <c r="A15" t="s">
        <v>2428</v>
      </c>
      <c r="B15" t="s">
        <v>28090</v>
      </c>
      <c r="C15" t="s">
        <v>6321</v>
      </c>
      <c r="D15" t="s">
        <v>2430</v>
      </c>
      <c r="E15" t="s">
        <v>27917</v>
      </c>
      <c r="F15" t="s">
        <v>28067</v>
      </c>
      <c r="G15" t="s">
        <v>6321</v>
      </c>
      <c r="H15" t="s">
        <v>6321</v>
      </c>
      <c r="I15" t="s">
        <v>28068</v>
      </c>
      <c r="J15" t="s">
        <v>6321</v>
      </c>
      <c r="K15" t="s">
        <v>6321</v>
      </c>
    </row>
    <row r="16" spans="1:11" x14ac:dyDescent="0.25">
      <c r="A16" t="s">
        <v>2431</v>
      </c>
      <c r="B16" t="s">
        <v>26836</v>
      </c>
      <c r="C16" t="s">
        <v>6321</v>
      </c>
      <c r="D16" t="s">
        <v>2433</v>
      </c>
      <c r="E16" t="s">
        <v>28018</v>
      </c>
      <c r="F16" t="s">
        <v>28075</v>
      </c>
      <c r="G16" t="s">
        <v>6321</v>
      </c>
      <c r="H16" t="s">
        <v>6321</v>
      </c>
      <c r="I16" t="s">
        <v>28076</v>
      </c>
      <c r="J16" t="s">
        <v>28077</v>
      </c>
      <c r="K16" t="s">
        <v>6321</v>
      </c>
    </row>
    <row r="17" spans="1:11" x14ac:dyDescent="0.25">
      <c r="A17" t="s">
        <v>28091</v>
      </c>
      <c r="B17" t="s">
        <v>28092</v>
      </c>
      <c r="C17" t="s">
        <v>6321</v>
      </c>
      <c r="D17" t="s">
        <v>2436</v>
      </c>
      <c r="E17" t="s">
        <v>27917</v>
      </c>
      <c r="F17" t="s">
        <v>28067</v>
      </c>
      <c r="G17" t="s">
        <v>6321</v>
      </c>
      <c r="H17" t="s">
        <v>6321</v>
      </c>
      <c r="I17" t="s">
        <v>28068</v>
      </c>
      <c r="J17" t="s">
        <v>6321</v>
      </c>
      <c r="K17" t="s">
        <v>6321</v>
      </c>
    </row>
    <row r="18" spans="1:11" x14ac:dyDescent="0.25">
      <c r="A18" t="s">
        <v>3946</v>
      </c>
      <c r="B18" t="s">
        <v>26532</v>
      </c>
      <c r="C18" t="s">
        <v>6321</v>
      </c>
      <c r="D18" t="s">
        <v>3948</v>
      </c>
      <c r="E18" t="s">
        <v>27966</v>
      </c>
      <c r="F18" t="s">
        <v>28078</v>
      </c>
      <c r="G18" t="s">
        <v>6321</v>
      </c>
      <c r="H18" t="s">
        <v>6321</v>
      </c>
      <c r="I18" t="s">
        <v>28079</v>
      </c>
      <c r="J18" t="s">
        <v>28080</v>
      </c>
      <c r="K18" t="s">
        <v>6321</v>
      </c>
    </row>
    <row r="19" spans="1:11" x14ac:dyDescent="0.25">
      <c r="A19" t="s">
        <v>28093</v>
      </c>
      <c r="B19" t="s">
        <v>28094</v>
      </c>
      <c r="C19" t="s">
        <v>6321</v>
      </c>
      <c r="D19" t="s">
        <v>28095</v>
      </c>
      <c r="E19" t="s">
        <v>27928</v>
      </c>
      <c r="F19" t="s">
        <v>28096</v>
      </c>
      <c r="G19" t="s">
        <v>6321</v>
      </c>
      <c r="H19" t="s">
        <v>6321</v>
      </c>
      <c r="I19" t="s">
        <v>28068</v>
      </c>
      <c r="J19" t="s">
        <v>6321</v>
      </c>
      <c r="K19" t="s">
        <v>6321</v>
      </c>
    </row>
    <row r="20" spans="1:11" x14ac:dyDescent="0.25">
      <c r="A20" t="s">
        <v>3972</v>
      </c>
      <c r="B20" t="s">
        <v>26614</v>
      </c>
      <c r="C20" t="s">
        <v>6321</v>
      </c>
      <c r="D20" t="s">
        <v>3974</v>
      </c>
      <c r="E20" t="s">
        <v>27966</v>
      </c>
      <c r="F20" t="s">
        <v>28078</v>
      </c>
      <c r="G20" t="s">
        <v>6321</v>
      </c>
      <c r="H20" t="s">
        <v>6321</v>
      </c>
      <c r="I20" t="s">
        <v>28079</v>
      </c>
      <c r="J20" t="s">
        <v>28080</v>
      </c>
      <c r="K20" t="s">
        <v>6321</v>
      </c>
    </row>
    <row r="21" spans="1:11" x14ac:dyDescent="0.25">
      <c r="A21" t="s">
        <v>4212</v>
      </c>
      <c r="B21" t="s">
        <v>28097</v>
      </c>
      <c r="C21" t="s">
        <v>6321</v>
      </c>
      <c r="D21" t="s">
        <v>26534</v>
      </c>
      <c r="E21" t="s">
        <v>27966</v>
      </c>
      <c r="F21" t="s">
        <v>28078</v>
      </c>
      <c r="G21" t="s">
        <v>6321</v>
      </c>
      <c r="H21" t="s">
        <v>6321</v>
      </c>
      <c r="I21" t="s">
        <v>28079</v>
      </c>
      <c r="J21" t="s">
        <v>28080</v>
      </c>
      <c r="K21" t="s">
        <v>6321</v>
      </c>
    </row>
    <row r="22" spans="1:11" x14ac:dyDescent="0.25">
      <c r="A22" t="s">
        <v>28098</v>
      </c>
      <c r="B22" t="s">
        <v>28099</v>
      </c>
      <c r="C22" t="s">
        <v>6321</v>
      </c>
      <c r="D22" t="s">
        <v>1053</v>
      </c>
      <c r="E22" t="s">
        <v>27917</v>
      </c>
      <c r="F22" t="s">
        <v>28067</v>
      </c>
      <c r="G22" t="s">
        <v>6321</v>
      </c>
      <c r="H22" t="s">
        <v>6321</v>
      </c>
      <c r="I22" t="s">
        <v>28068</v>
      </c>
      <c r="J22" t="s">
        <v>6321</v>
      </c>
      <c r="K22" t="s">
        <v>6321</v>
      </c>
    </row>
    <row r="23" spans="1:11" x14ac:dyDescent="0.25">
      <c r="A23" t="s">
        <v>4800</v>
      </c>
      <c r="B23" t="s">
        <v>28100</v>
      </c>
      <c r="C23" t="s">
        <v>6321</v>
      </c>
      <c r="D23" t="s">
        <v>4802</v>
      </c>
      <c r="E23" t="s">
        <v>27917</v>
      </c>
      <c r="F23" t="s">
        <v>28067</v>
      </c>
      <c r="G23" t="s">
        <v>6321</v>
      </c>
      <c r="H23" t="s">
        <v>6321</v>
      </c>
      <c r="I23" t="s">
        <v>28068</v>
      </c>
      <c r="J23" t="s">
        <v>6321</v>
      </c>
      <c r="K23" t="s">
        <v>6321</v>
      </c>
    </row>
    <row r="24" spans="1:11" x14ac:dyDescent="0.25">
      <c r="A24" t="s">
        <v>4803</v>
      </c>
      <c r="B24" t="s">
        <v>26851</v>
      </c>
      <c r="C24" t="s">
        <v>6321</v>
      </c>
      <c r="D24" t="s">
        <v>4805</v>
      </c>
      <c r="E24" t="s">
        <v>28018</v>
      </c>
      <c r="F24" t="s">
        <v>28075</v>
      </c>
      <c r="G24" t="s">
        <v>6321</v>
      </c>
      <c r="H24" t="s">
        <v>6321</v>
      </c>
      <c r="I24" t="s">
        <v>28076</v>
      </c>
      <c r="J24" t="s">
        <v>28077</v>
      </c>
      <c r="K24" t="s">
        <v>6321</v>
      </c>
    </row>
    <row r="25" spans="1:11" x14ac:dyDescent="0.25">
      <c r="A25" t="s">
        <v>4842</v>
      </c>
      <c r="B25" t="s">
        <v>28101</v>
      </c>
      <c r="C25" t="s">
        <v>6321</v>
      </c>
      <c r="D25" t="s">
        <v>4844</v>
      </c>
      <c r="E25" t="s">
        <v>27917</v>
      </c>
      <c r="F25" t="s">
        <v>28067</v>
      </c>
      <c r="G25" t="s">
        <v>6321</v>
      </c>
      <c r="H25" t="s">
        <v>6321</v>
      </c>
      <c r="I25" t="s">
        <v>28068</v>
      </c>
      <c r="J25" t="s">
        <v>6321</v>
      </c>
      <c r="K25" t="s">
        <v>6321</v>
      </c>
    </row>
    <row r="26" spans="1:11" x14ac:dyDescent="0.25">
      <c r="A26" t="s">
        <v>2442</v>
      </c>
      <c r="B26" t="s">
        <v>28102</v>
      </c>
      <c r="C26" t="s">
        <v>6321</v>
      </c>
      <c r="D26" t="s">
        <v>28103</v>
      </c>
      <c r="E26" t="s">
        <v>27917</v>
      </c>
      <c r="F26" t="s">
        <v>28067</v>
      </c>
      <c r="G26" t="s">
        <v>6321</v>
      </c>
      <c r="H26" t="s">
        <v>6321</v>
      </c>
      <c r="I26" t="s">
        <v>28068</v>
      </c>
      <c r="J26" t="s">
        <v>6321</v>
      </c>
      <c r="K26" t="s">
        <v>6321</v>
      </c>
    </row>
    <row r="27" spans="1:11" x14ac:dyDescent="0.25">
      <c r="A27" t="s">
        <v>2444</v>
      </c>
      <c r="B27" t="s">
        <v>26651</v>
      </c>
      <c r="C27" t="s">
        <v>28104</v>
      </c>
      <c r="D27" t="s">
        <v>2446</v>
      </c>
      <c r="E27" t="s">
        <v>27966</v>
      </c>
      <c r="F27" t="s">
        <v>28078</v>
      </c>
      <c r="G27" t="s">
        <v>6321</v>
      </c>
      <c r="H27" t="s">
        <v>6321</v>
      </c>
      <c r="I27" t="s">
        <v>28079</v>
      </c>
      <c r="J27" t="s">
        <v>28080</v>
      </c>
      <c r="K27" t="s">
        <v>6321</v>
      </c>
    </row>
    <row r="28" spans="1:11" x14ac:dyDescent="0.25">
      <c r="A28" t="s">
        <v>2453</v>
      </c>
      <c r="B28" t="s">
        <v>28105</v>
      </c>
      <c r="C28" t="s">
        <v>6321</v>
      </c>
      <c r="D28" t="s">
        <v>28106</v>
      </c>
      <c r="E28" t="s">
        <v>27966</v>
      </c>
      <c r="F28" t="s">
        <v>28078</v>
      </c>
      <c r="G28" t="s">
        <v>6321</v>
      </c>
      <c r="H28" t="s">
        <v>6321</v>
      </c>
      <c r="I28" t="s">
        <v>28079</v>
      </c>
      <c r="J28" t="s">
        <v>28080</v>
      </c>
      <c r="K28" t="s">
        <v>6321</v>
      </c>
    </row>
    <row r="29" spans="1:11" x14ac:dyDescent="0.25">
      <c r="A29" t="s">
        <v>2456</v>
      </c>
      <c r="B29" t="s">
        <v>26815</v>
      </c>
      <c r="C29" t="s">
        <v>6321</v>
      </c>
      <c r="D29" t="s">
        <v>2458</v>
      </c>
      <c r="E29" t="s">
        <v>28018</v>
      </c>
      <c r="F29" t="s">
        <v>28075</v>
      </c>
      <c r="G29" t="s">
        <v>6321</v>
      </c>
      <c r="H29" t="s">
        <v>6321</v>
      </c>
      <c r="I29" t="s">
        <v>28076</v>
      </c>
      <c r="J29" t="s">
        <v>28077</v>
      </c>
      <c r="K29" t="s">
        <v>6321</v>
      </c>
    </row>
    <row r="30" spans="1:11" x14ac:dyDescent="0.25">
      <c r="A30" t="s">
        <v>2459</v>
      </c>
      <c r="B30" t="s">
        <v>26738</v>
      </c>
      <c r="C30" t="s">
        <v>6321</v>
      </c>
      <c r="D30" t="s">
        <v>2461</v>
      </c>
      <c r="E30" t="s">
        <v>28018</v>
      </c>
      <c r="F30" t="s">
        <v>28075</v>
      </c>
      <c r="G30" t="s">
        <v>6321</v>
      </c>
      <c r="H30" t="s">
        <v>6321</v>
      </c>
      <c r="I30" t="s">
        <v>28076</v>
      </c>
      <c r="J30" t="s">
        <v>28077</v>
      </c>
      <c r="K30" t="s">
        <v>6321</v>
      </c>
    </row>
    <row r="31" spans="1:11" x14ac:dyDescent="0.25">
      <c r="A31" t="s">
        <v>28107</v>
      </c>
      <c r="B31" t="s">
        <v>28108</v>
      </c>
      <c r="C31" t="s">
        <v>6321</v>
      </c>
      <c r="D31" t="s">
        <v>1053</v>
      </c>
      <c r="E31" t="s">
        <v>27917</v>
      </c>
      <c r="F31" t="s">
        <v>28067</v>
      </c>
      <c r="G31" t="s">
        <v>6321</v>
      </c>
      <c r="H31" t="s">
        <v>6321</v>
      </c>
      <c r="I31" t="s">
        <v>28068</v>
      </c>
      <c r="J31" t="s">
        <v>6321</v>
      </c>
      <c r="K31" t="s">
        <v>6321</v>
      </c>
    </row>
    <row r="32" spans="1:11" x14ac:dyDescent="0.25">
      <c r="A32" t="s">
        <v>2462</v>
      </c>
      <c r="B32" t="s">
        <v>26552</v>
      </c>
      <c r="C32" t="s">
        <v>6321</v>
      </c>
      <c r="D32" t="s">
        <v>2464</v>
      </c>
      <c r="E32" t="s">
        <v>27966</v>
      </c>
      <c r="F32" t="s">
        <v>28078</v>
      </c>
      <c r="G32" t="s">
        <v>6321</v>
      </c>
      <c r="H32" t="s">
        <v>6321</v>
      </c>
      <c r="I32" t="s">
        <v>28079</v>
      </c>
      <c r="J32" t="s">
        <v>28080</v>
      </c>
      <c r="K32" t="s">
        <v>6321</v>
      </c>
    </row>
    <row r="33" spans="1:11" x14ac:dyDescent="0.25">
      <c r="A33" t="s">
        <v>2465</v>
      </c>
      <c r="B33" t="s">
        <v>28109</v>
      </c>
      <c r="C33" t="s">
        <v>28110</v>
      </c>
      <c r="D33" t="s">
        <v>2467</v>
      </c>
      <c r="E33" t="s">
        <v>27917</v>
      </c>
      <c r="F33" t="s">
        <v>28067</v>
      </c>
      <c r="G33" t="s">
        <v>6321</v>
      </c>
      <c r="H33" t="s">
        <v>6321</v>
      </c>
      <c r="I33" t="s">
        <v>28068</v>
      </c>
      <c r="J33" t="s">
        <v>6321</v>
      </c>
      <c r="K33" t="s">
        <v>6321</v>
      </c>
    </row>
    <row r="34" spans="1:11" x14ac:dyDescent="0.25">
      <c r="A34" t="s">
        <v>2468</v>
      </c>
      <c r="B34" t="s">
        <v>28111</v>
      </c>
      <c r="C34" t="s">
        <v>6321</v>
      </c>
      <c r="D34" t="s">
        <v>2470</v>
      </c>
      <c r="E34" t="s">
        <v>27917</v>
      </c>
      <c r="F34" t="s">
        <v>28067</v>
      </c>
      <c r="G34" t="s">
        <v>6321</v>
      </c>
      <c r="H34" t="s">
        <v>6321</v>
      </c>
      <c r="I34" t="s">
        <v>28068</v>
      </c>
      <c r="J34" t="s">
        <v>6321</v>
      </c>
      <c r="K34" t="s">
        <v>6321</v>
      </c>
    </row>
    <row r="35" spans="1:11" x14ac:dyDescent="0.25">
      <c r="A35" t="s">
        <v>2471</v>
      </c>
      <c r="B35" t="s">
        <v>26805</v>
      </c>
      <c r="C35" t="s">
        <v>6321</v>
      </c>
      <c r="D35" t="s">
        <v>26806</v>
      </c>
      <c r="E35" t="s">
        <v>28018</v>
      </c>
      <c r="F35" t="s">
        <v>28075</v>
      </c>
      <c r="G35" t="s">
        <v>6321</v>
      </c>
      <c r="H35" t="s">
        <v>6321</v>
      </c>
      <c r="I35" t="s">
        <v>28076</v>
      </c>
      <c r="J35" t="s">
        <v>28077</v>
      </c>
      <c r="K35" t="s">
        <v>6321</v>
      </c>
    </row>
    <row r="36" spans="1:11" x14ac:dyDescent="0.25">
      <c r="A36" t="s">
        <v>2473</v>
      </c>
      <c r="B36" t="s">
        <v>28112</v>
      </c>
      <c r="C36" t="s">
        <v>6321</v>
      </c>
      <c r="D36" t="s">
        <v>2475</v>
      </c>
      <c r="E36" t="s">
        <v>27917</v>
      </c>
      <c r="F36" t="s">
        <v>28067</v>
      </c>
      <c r="G36" t="s">
        <v>6321</v>
      </c>
      <c r="H36" t="s">
        <v>6321</v>
      </c>
      <c r="I36" t="s">
        <v>28068</v>
      </c>
      <c r="J36" t="s">
        <v>6321</v>
      </c>
      <c r="K36" t="s">
        <v>6321</v>
      </c>
    </row>
    <row r="37" spans="1:11" x14ac:dyDescent="0.25">
      <c r="A37" t="s">
        <v>2479</v>
      </c>
      <c r="B37" t="s">
        <v>28113</v>
      </c>
      <c r="C37" t="s">
        <v>6321</v>
      </c>
      <c r="D37" t="s">
        <v>2481</v>
      </c>
      <c r="E37" t="s">
        <v>27917</v>
      </c>
      <c r="F37" t="s">
        <v>28067</v>
      </c>
      <c r="G37" t="s">
        <v>6321</v>
      </c>
      <c r="H37" t="s">
        <v>6321</v>
      </c>
      <c r="I37" t="s">
        <v>28068</v>
      </c>
      <c r="J37" t="s">
        <v>6321</v>
      </c>
      <c r="K37" t="s">
        <v>6321</v>
      </c>
    </row>
    <row r="38" spans="1:11" x14ac:dyDescent="0.25">
      <c r="A38" t="s">
        <v>28114</v>
      </c>
      <c r="B38" t="s">
        <v>28115</v>
      </c>
      <c r="C38" t="s">
        <v>6321</v>
      </c>
      <c r="D38" t="s">
        <v>1053</v>
      </c>
      <c r="E38" t="s">
        <v>27966</v>
      </c>
      <c r="F38" t="s">
        <v>28078</v>
      </c>
      <c r="G38" t="s">
        <v>6321</v>
      </c>
      <c r="H38" t="s">
        <v>6321</v>
      </c>
      <c r="I38" t="s">
        <v>28079</v>
      </c>
      <c r="J38" t="s">
        <v>28080</v>
      </c>
      <c r="K38" t="s">
        <v>6321</v>
      </c>
    </row>
    <row r="39" spans="1:11" x14ac:dyDescent="0.25">
      <c r="A39" t="s">
        <v>2485</v>
      </c>
      <c r="B39" t="s">
        <v>26711</v>
      </c>
      <c r="C39" t="s">
        <v>28116</v>
      </c>
      <c r="D39" t="s">
        <v>2487</v>
      </c>
      <c r="E39" t="s">
        <v>27966</v>
      </c>
      <c r="F39" t="s">
        <v>28078</v>
      </c>
      <c r="G39" t="s">
        <v>6321</v>
      </c>
      <c r="H39" t="s">
        <v>6321</v>
      </c>
      <c r="I39" t="s">
        <v>28079</v>
      </c>
      <c r="J39" t="s">
        <v>28080</v>
      </c>
      <c r="K39" t="s">
        <v>6321</v>
      </c>
    </row>
    <row r="40" spans="1:11" x14ac:dyDescent="0.25">
      <c r="A40" t="s">
        <v>28117</v>
      </c>
      <c r="B40" t="s">
        <v>28118</v>
      </c>
      <c r="C40" t="s">
        <v>6321</v>
      </c>
      <c r="D40" t="s">
        <v>1053</v>
      </c>
      <c r="E40" t="s">
        <v>28018</v>
      </c>
      <c r="F40" t="s">
        <v>28075</v>
      </c>
      <c r="G40" t="s">
        <v>6321</v>
      </c>
      <c r="H40" t="s">
        <v>6321</v>
      </c>
      <c r="I40" t="s">
        <v>28076</v>
      </c>
      <c r="J40" t="s">
        <v>28077</v>
      </c>
      <c r="K40" t="s">
        <v>6321</v>
      </c>
    </row>
    <row r="41" spans="1:11" x14ac:dyDescent="0.25">
      <c r="A41" t="s">
        <v>2488</v>
      </c>
      <c r="B41" t="s">
        <v>26802</v>
      </c>
      <c r="C41" t="s">
        <v>28119</v>
      </c>
      <c r="D41" t="s">
        <v>2490</v>
      </c>
      <c r="E41" t="s">
        <v>28018</v>
      </c>
      <c r="F41" t="s">
        <v>28075</v>
      </c>
      <c r="G41" t="s">
        <v>6321</v>
      </c>
      <c r="H41" t="s">
        <v>6321</v>
      </c>
      <c r="I41" t="s">
        <v>28076</v>
      </c>
      <c r="J41" t="s">
        <v>28077</v>
      </c>
      <c r="K41" t="s">
        <v>6321</v>
      </c>
    </row>
    <row r="42" spans="1:11" x14ac:dyDescent="0.25">
      <c r="A42" t="s">
        <v>2491</v>
      </c>
      <c r="B42" t="s">
        <v>26688</v>
      </c>
      <c r="C42" t="s">
        <v>6321</v>
      </c>
      <c r="D42" t="s">
        <v>2493</v>
      </c>
      <c r="E42" t="s">
        <v>27966</v>
      </c>
      <c r="F42" t="s">
        <v>28078</v>
      </c>
      <c r="G42" t="s">
        <v>6321</v>
      </c>
      <c r="H42" t="s">
        <v>6321</v>
      </c>
      <c r="I42" t="s">
        <v>28079</v>
      </c>
      <c r="J42" t="s">
        <v>28080</v>
      </c>
      <c r="K42" t="s">
        <v>6321</v>
      </c>
    </row>
    <row r="43" spans="1:11" x14ac:dyDescent="0.25">
      <c r="A43" t="s">
        <v>2494</v>
      </c>
      <c r="B43" t="s">
        <v>26764</v>
      </c>
      <c r="C43" t="s">
        <v>6321</v>
      </c>
      <c r="D43" t="s">
        <v>2496</v>
      </c>
      <c r="E43" t="s">
        <v>27966</v>
      </c>
      <c r="F43" t="s">
        <v>28078</v>
      </c>
      <c r="G43" t="s">
        <v>6321</v>
      </c>
      <c r="H43" t="s">
        <v>6321</v>
      </c>
      <c r="I43" t="s">
        <v>28079</v>
      </c>
      <c r="J43" t="s">
        <v>28080</v>
      </c>
      <c r="K43" t="s">
        <v>6321</v>
      </c>
    </row>
    <row r="44" spans="1:11" x14ac:dyDescent="0.25">
      <c r="A44" t="s">
        <v>2497</v>
      </c>
      <c r="B44" t="s">
        <v>26763</v>
      </c>
      <c r="C44" t="s">
        <v>6321</v>
      </c>
      <c r="D44" t="s">
        <v>2499</v>
      </c>
      <c r="E44" t="s">
        <v>27966</v>
      </c>
      <c r="F44" t="s">
        <v>28078</v>
      </c>
      <c r="G44" t="s">
        <v>6321</v>
      </c>
      <c r="H44" t="s">
        <v>6321</v>
      </c>
      <c r="I44" t="s">
        <v>28079</v>
      </c>
      <c r="J44" t="s">
        <v>28080</v>
      </c>
      <c r="K44" t="s">
        <v>6321</v>
      </c>
    </row>
    <row r="45" spans="1:11" x14ac:dyDescent="0.25">
      <c r="A45" t="s">
        <v>28120</v>
      </c>
      <c r="B45" t="s">
        <v>28121</v>
      </c>
      <c r="C45" t="s">
        <v>6321</v>
      </c>
      <c r="D45" t="s">
        <v>1053</v>
      </c>
      <c r="E45" t="s">
        <v>28018</v>
      </c>
      <c r="F45" t="s">
        <v>28075</v>
      </c>
      <c r="G45" t="s">
        <v>6321</v>
      </c>
      <c r="H45" t="s">
        <v>6321</v>
      </c>
      <c r="I45" t="s">
        <v>28076</v>
      </c>
      <c r="J45" t="s">
        <v>28077</v>
      </c>
      <c r="K45" t="s">
        <v>6321</v>
      </c>
    </row>
    <row r="46" spans="1:11" x14ac:dyDescent="0.25">
      <c r="A46" t="s">
        <v>2500</v>
      </c>
      <c r="B46" t="s">
        <v>26724</v>
      </c>
      <c r="C46" t="s">
        <v>6321</v>
      </c>
      <c r="D46" t="s">
        <v>2502</v>
      </c>
      <c r="E46" t="s">
        <v>28018</v>
      </c>
      <c r="F46" t="s">
        <v>28075</v>
      </c>
      <c r="G46" t="s">
        <v>6321</v>
      </c>
      <c r="H46" t="s">
        <v>6321</v>
      </c>
      <c r="I46" t="s">
        <v>28076</v>
      </c>
      <c r="J46" t="s">
        <v>28077</v>
      </c>
      <c r="K46" t="s">
        <v>6321</v>
      </c>
    </row>
    <row r="47" spans="1:11" x14ac:dyDescent="0.25">
      <c r="A47" t="s">
        <v>2503</v>
      </c>
      <c r="B47" t="s">
        <v>26726</v>
      </c>
      <c r="C47" t="s">
        <v>6321</v>
      </c>
      <c r="D47" t="s">
        <v>2505</v>
      </c>
      <c r="E47" t="s">
        <v>28018</v>
      </c>
      <c r="F47" t="s">
        <v>28075</v>
      </c>
      <c r="G47" t="s">
        <v>6321</v>
      </c>
      <c r="H47" t="s">
        <v>6321</v>
      </c>
      <c r="I47" t="s">
        <v>28076</v>
      </c>
      <c r="J47" t="s">
        <v>28077</v>
      </c>
      <c r="K47" t="s">
        <v>6321</v>
      </c>
    </row>
    <row r="48" spans="1:11" x14ac:dyDescent="0.25">
      <c r="A48" t="s">
        <v>28122</v>
      </c>
      <c r="B48" t="s">
        <v>28123</v>
      </c>
      <c r="C48" t="s">
        <v>6321</v>
      </c>
      <c r="D48" t="s">
        <v>1053</v>
      </c>
      <c r="E48" t="s">
        <v>28018</v>
      </c>
      <c r="F48" t="s">
        <v>28075</v>
      </c>
      <c r="G48" t="s">
        <v>6321</v>
      </c>
      <c r="H48" t="s">
        <v>6321</v>
      </c>
      <c r="I48" t="s">
        <v>28076</v>
      </c>
      <c r="J48" t="s">
        <v>28077</v>
      </c>
      <c r="K48" t="s">
        <v>6321</v>
      </c>
    </row>
    <row r="49" spans="1:11" x14ac:dyDescent="0.25">
      <c r="A49" t="s">
        <v>2506</v>
      </c>
      <c r="B49" t="s">
        <v>26499</v>
      </c>
      <c r="C49" t="s">
        <v>6321</v>
      </c>
      <c r="D49" t="s">
        <v>2508</v>
      </c>
      <c r="E49" t="s">
        <v>28018</v>
      </c>
      <c r="F49" t="s">
        <v>28075</v>
      </c>
      <c r="G49" t="s">
        <v>6321</v>
      </c>
      <c r="H49" t="s">
        <v>6321</v>
      </c>
      <c r="I49" t="s">
        <v>28076</v>
      </c>
      <c r="J49" t="s">
        <v>28077</v>
      </c>
      <c r="K49" t="s">
        <v>6321</v>
      </c>
    </row>
    <row r="50" spans="1:11" x14ac:dyDescent="0.25">
      <c r="A50" t="s">
        <v>2509</v>
      </c>
      <c r="B50" t="s">
        <v>26497</v>
      </c>
      <c r="C50" t="s">
        <v>6321</v>
      </c>
      <c r="D50" t="s">
        <v>2511</v>
      </c>
      <c r="E50" t="s">
        <v>28018</v>
      </c>
      <c r="F50" t="s">
        <v>28075</v>
      </c>
      <c r="G50" t="s">
        <v>6321</v>
      </c>
      <c r="H50" t="s">
        <v>6321</v>
      </c>
      <c r="I50" t="s">
        <v>28076</v>
      </c>
      <c r="J50" t="s">
        <v>28077</v>
      </c>
      <c r="K50" t="s">
        <v>6321</v>
      </c>
    </row>
    <row r="51" spans="1:11" x14ac:dyDescent="0.25">
      <c r="A51" t="s">
        <v>2512</v>
      </c>
      <c r="B51" t="s">
        <v>26496</v>
      </c>
      <c r="C51" t="s">
        <v>6321</v>
      </c>
      <c r="D51" t="s">
        <v>2514</v>
      </c>
      <c r="E51" t="s">
        <v>28018</v>
      </c>
      <c r="F51" t="s">
        <v>28075</v>
      </c>
      <c r="G51" t="s">
        <v>6321</v>
      </c>
      <c r="H51" t="s">
        <v>6321</v>
      </c>
      <c r="I51" t="s">
        <v>28076</v>
      </c>
      <c r="J51" t="s">
        <v>28077</v>
      </c>
      <c r="K51" t="s">
        <v>6321</v>
      </c>
    </row>
    <row r="52" spans="1:11" x14ac:dyDescent="0.25">
      <c r="A52" t="s">
        <v>1494</v>
      </c>
      <c r="B52" t="s">
        <v>5572</v>
      </c>
      <c r="C52" t="s">
        <v>6321</v>
      </c>
      <c r="D52" t="s">
        <v>2516</v>
      </c>
      <c r="E52" t="s">
        <v>27966</v>
      </c>
      <c r="F52" t="s">
        <v>28078</v>
      </c>
      <c r="G52" t="s">
        <v>6321</v>
      </c>
      <c r="H52" t="s">
        <v>6321</v>
      </c>
      <c r="I52" t="s">
        <v>28079</v>
      </c>
      <c r="J52" t="s">
        <v>28080</v>
      </c>
      <c r="K52" t="s">
        <v>6321</v>
      </c>
    </row>
    <row r="53" spans="1:11" x14ac:dyDescent="0.25">
      <c r="A53" t="s">
        <v>2517</v>
      </c>
      <c r="B53" t="s">
        <v>28124</v>
      </c>
      <c r="C53" t="s">
        <v>6321</v>
      </c>
      <c r="D53" t="s">
        <v>2519</v>
      </c>
      <c r="E53" t="s">
        <v>27917</v>
      </c>
      <c r="F53" t="s">
        <v>28067</v>
      </c>
      <c r="G53" t="s">
        <v>6321</v>
      </c>
      <c r="H53" t="s">
        <v>6321</v>
      </c>
      <c r="I53" t="s">
        <v>28068</v>
      </c>
      <c r="J53" t="s">
        <v>6321</v>
      </c>
      <c r="K53" t="s">
        <v>6321</v>
      </c>
    </row>
    <row r="54" spans="1:11" x14ac:dyDescent="0.25">
      <c r="A54" t="s">
        <v>2520</v>
      </c>
      <c r="B54" t="s">
        <v>5574</v>
      </c>
      <c r="C54" t="s">
        <v>6321</v>
      </c>
      <c r="D54" t="s">
        <v>2522</v>
      </c>
      <c r="E54" t="s">
        <v>27966</v>
      </c>
      <c r="F54" t="s">
        <v>28078</v>
      </c>
      <c r="G54" t="s">
        <v>6321</v>
      </c>
      <c r="H54" t="s">
        <v>6321</v>
      </c>
      <c r="I54" t="s">
        <v>28079</v>
      </c>
      <c r="J54" t="s">
        <v>28080</v>
      </c>
      <c r="K54" t="s">
        <v>6321</v>
      </c>
    </row>
    <row r="55" spans="1:11" x14ac:dyDescent="0.25">
      <c r="A55" t="s">
        <v>2523</v>
      </c>
      <c r="B55" t="s">
        <v>28125</v>
      </c>
      <c r="C55" t="s">
        <v>6321</v>
      </c>
      <c r="D55" t="s">
        <v>2525</v>
      </c>
      <c r="E55" t="s">
        <v>27917</v>
      </c>
      <c r="F55" t="s">
        <v>28067</v>
      </c>
      <c r="G55" t="s">
        <v>6321</v>
      </c>
      <c r="H55" t="s">
        <v>6321</v>
      </c>
      <c r="I55" t="s">
        <v>28068</v>
      </c>
      <c r="J55" t="s">
        <v>6321</v>
      </c>
      <c r="K55" t="s">
        <v>6321</v>
      </c>
    </row>
    <row r="56" spans="1:11" x14ac:dyDescent="0.25">
      <c r="A56" t="s">
        <v>28126</v>
      </c>
      <c r="B56" t="s">
        <v>28127</v>
      </c>
      <c r="C56" t="s">
        <v>6321</v>
      </c>
      <c r="D56" t="s">
        <v>28128</v>
      </c>
      <c r="E56" t="s">
        <v>28018</v>
      </c>
      <c r="F56" t="s">
        <v>28075</v>
      </c>
      <c r="G56" t="s">
        <v>6321</v>
      </c>
      <c r="H56" t="s">
        <v>6321</v>
      </c>
      <c r="I56" t="s">
        <v>28076</v>
      </c>
      <c r="J56" t="s">
        <v>28077</v>
      </c>
      <c r="K56" t="s">
        <v>6321</v>
      </c>
    </row>
    <row r="57" spans="1:11" x14ac:dyDescent="0.25">
      <c r="A57" t="s">
        <v>2526</v>
      </c>
      <c r="B57" t="s">
        <v>26606</v>
      </c>
      <c r="C57" t="s">
        <v>6321</v>
      </c>
      <c r="D57" t="s">
        <v>2528</v>
      </c>
      <c r="E57" t="s">
        <v>27966</v>
      </c>
      <c r="F57" t="s">
        <v>28078</v>
      </c>
      <c r="G57" t="s">
        <v>6321</v>
      </c>
      <c r="H57" t="s">
        <v>6321</v>
      </c>
      <c r="I57" t="s">
        <v>28079</v>
      </c>
      <c r="J57" t="s">
        <v>28080</v>
      </c>
      <c r="K57" t="s">
        <v>6321</v>
      </c>
    </row>
    <row r="58" spans="1:11" x14ac:dyDescent="0.25">
      <c r="A58" t="s">
        <v>2529</v>
      </c>
      <c r="B58" t="s">
        <v>26619</v>
      </c>
      <c r="C58" t="s">
        <v>6321</v>
      </c>
      <c r="D58" t="s">
        <v>2531</v>
      </c>
      <c r="E58" t="s">
        <v>27966</v>
      </c>
      <c r="F58" t="s">
        <v>28078</v>
      </c>
      <c r="G58" t="s">
        <v>6321</v>
      </c>
      <c r="H58" t="s">
        <v>6321</v>
      </c>
      <c r="I58" t="s">
        <v>28079</v>
      </c>
      <c r="J58" t="s">
        <v>28080</v>
      </c>
      <c r="K58" t="s">
        <v>6321</v>
      </c>
    </row>
    <row r="59" spans="1:11" x14ac:dyDescent="0.25">
      <c r="A59" t="s">
        <v>2532</v>
      </c>
      <c r="B59" t="s">
        <v>26620</v>
      </c>
      <c r="C59" t="s">
        <v>6321</v>
      </c>
      <c r="D59" t="s">
        <v>2534</v>
      </c>
      <c r="E59" t="s">
        <v>27966</v>
      </c>
      <c r="F59" t="s">
        <v>28078</v>
      </c>
      <c r="G59" t="s">
        <v>6321</v>
      </c>
      <c r="H59" t="s">
        <v>6321</v>
      </c>
      <c r="I59" t="s">
        <v>28079</v>
      </c>
      <c r="J59" t="s">
        <v>28080</v>
      </c>
      <c r="K59" t="s">
        <v>6321</v>
      </c>
    </row>
    <row r="60" spans="1:11" x14ac:dyDescent="0.25">
      <c r="A60" t="s">
        <v>2535</v>
      </c>
      <c r="B60" t="s">
        <v>26621</v>
      </c>
      <c r="C60" t="s">
        <v>6321</v>
      </c>
      <c r="D60" t="s">
        <v>2537</v>
      </c>
      <c r="E60" t="s">
        <v>27966</v>
      </c>
      <c r="F60" t="s">
        <v>28078</v>
      </c>
      <c r="G60" t="s">
        <v>6321</v>
      </c>
      <c r="H60" t="s">
        <v>6321</v>
      </c>
      <c r="I60" t="s">
        <v>28079</v>
      </c>
      <c r="J60" t="s">
        <v>28080</v>
      </c>
      <c r="K60" t="s">
        <v>6321</v>
      </c>
    </row>
    <row r="61" spans="1:11" x14ac:dyDescent="0.25">
      <c r="A61" t="s">
        <v>2538</v>
      </c>
      <c r="B61" t="s">
        <v>26622</v>
      </c>
      <c r="C61" t="s">
        <v>6321</v>
      </c>
      <c r="D61" t="s">
        <v>2540</v>
      </c>
      <c r="E61" t="s">
        <v>27966</v>
      </c>
      <c r="F61" t="s">
        <v>28078</v>
      </c>
      <c r="G61" t="s">
        <v>6321</v>
      </c>
      <c r="H61" t="s">
        <v>6321</v>
      </c>
      <c r="I61" t="s">
        <v>28079</v>
      </c>
      <c r="J61" t="s">
        <v>28080</v>
      </c>
      <c r="K61" t="s">
        <v>6321</v>
      </c>
    </row>
    <row r="62" spans="1:11" x14ac:dyDescent="0.25">
      <c r="A62" t="s">
        <v>2541</v>
      </c>
      <c r="B62" t="s">
        <v>26623</v>
      </c>
      <c r="C62" t="s">
        <v>6321</v>
      </c>
      <c r="D62" t="s">
        <v>2543</v>
      </c>
      <c r="E62" t="s">
        <v>27966</v>
      </c>
      <c r="F62" t="s">
        <v>28078</v>
      </c>
      <c r="G62" t="s">
        <v>6321</v>
      </c>
      <c r="H62" t="s">
        <v>6321</v>
      </c>
      <c r="I62" t="s">
        <v>28079</v>
      </c>
      <c r="J62" t="s">
        <v>28080</v>
      </c>
      <c r="K62" t="s">
        <v>6321</v>
      </c>
    </row>
    <row r="63" spans="1:11" x14ac:dyDescent="0.25">
      <c r="A63" t="s">
        <v>1266</v>
      </c>
      <c r="B63" t="s">
        <v>28129</v>
      </c>
      <c r="C63" t="s">
        <v>6321</v>
      </c>
      <c r="D63" t="s">
        <v>1268</v>
      </c>
      <c r="E63" t="s">
        <v>28082</v>
      </c>
      <c r="F63" t="s">
        <v>28083</v>
      </c>
      <c r="G63" t="s">
        <v>6321</v>
      </c>
      <c r="H63" t="s">
        <v>28084</v>
      </c>
      <c r="I63" t="s">
        <v>28085</v>
      </c>
      <c r="J63" t="s">
        <v>28086</v>
      </c>
      <c r="K63" t="s">
        <v>6321</v>
      </c>
    </row>
    <row r="64" spans="1:11" x14ac:dyDescent="0.25">
      <c r="A64" t="s">
        <v>1266</v>
      </c>
      <c r="B64" t="s">
        <v>28129</v>
      </c>
      <c r="C64" t="s">
        <v>6321</v>
      </c>
      <c r="D64" t="s">
        <v>1268</v>
      </c>
      <c r="E64" t="s">
        <v>28069</v>
      </c>
      <c r="F64" t="s">
        <v>28070</v>
      </c>
      <c r="G64" t="s">
        <v>6321</v>
      </c>
      <c r="H64" t="s">
        <v>6321</v>
      </c>
      <c r="I64" t="s">
        <v>28071</v>
      </c>
      <c r="J64" t="s">
        <v>6321</v>
      </c>
      <c r="K64" t="s">
        <v>6321</v>
      </c>
    </row>
    <row r="65" spans="1:11" x14ac:dyDescent="0.25">
      <c r="A65" t="s">
        <v>2553</v>
      </c>
      <c r="B65" t="s">
        <v>26599</v>
      </c>
      <c r="C65" t="s">
        <v>6321</v>
      </c>
      <c r="D65" t="s">
        <v>2555</v>
      </c>
      <c r="E65" t="s">
        <v>27966</v>
      </c>
      <c r="F65" t="s">
        <v>28078</v>
      </c>
      <c r="G65" t="s">
        <v>6321</v>
      </c>
      <c r="H65" t="s">
        <v>6321</v>
      </c>
      <c r="I65" t="s">
        <v>28079</v>
      </c>
      <c r="J65" t="s">
        <v>28080</v>
      </c>
      <c r="K65" t="s">
        <v>6321</v>
      </c>
    </row>
    <row r="66" spans="1:11" x14ac:dyDescent="0.25">
      <c r="A66" t="s">
        <v>2556</v>
      </c>
      <c r="B66" t="s">
        <v>26495</v>
      </c>
      <c r="C66" t="s">
        <v>6321</v>
      </c>
      <c r="D66" t="s">
        <v>2558</v>
      </c>
      <c r="E66" t="s">
        <v>28018</v>
      </c>
      <c r="F66" t="s">
        <v>28075</v>
      </c>
      <c r="G66" t="s">
        <v>6321</v>
      </c>
      <c r="H66" t="s">
        <v>6321</v>
      </c>
      <c r="I66" t="s">
        <v>28076</v>
      </c>
      <c r="J66" t="s">
        <v>28077</v>
      </c>
      <c r="K66" t="s">
        <v>6321</v>
      </c>
    </row>
    <row r="67" spans="1:11" x14ac:dyDescent="0.25">
      <c r="A67" t="s">
        <v>2559</v>
      </c>
      <c r="B67" t="s">
        <v>26607</v>
      </c>
      <c r="C67" t="s">
        <v>6321</v>
      </c>
      <c r="D67" t="s">
        <v>2561</v>
      </c>
      <c r="E67" t="s">
        <v>27966</v>
      </c>
      <c r="F67" t="s">
        <v>28078</v>
      </c>
      <c r="G67" t="s">
        <v>6321</v>
      </c>
      <c r="H67" t="s">
        <v>6321</v>
      </c>
      <c r="I67" t="s">
        <v>28079</v>
      </c>
      <c r="J67" t="s">
        <v>28080</v>
      </c>
      <c r="K67" t="s">
        <v>6321</v>
      </c>
    </row>
    <row r="68" spans="1:11" x14ac:dyDescent="0.25">
      <c r="A68" t="s">
        <v>28130</v>
      </c>
      <c r="B68" t="s">
        <v>28131</v>
      </c>
      <c r="C68" t="s">
        <v>28132</v>
      </c>
      <c r="D68" t="s">
        <v>28133</v>
      </c>
      <c r="E68" t="s">
        <v>27917</v>
      </c>
      <c r="F68" t="s">
        <v>28067</v>
      </c>
      <c r="G68" t="s">
        <v>6321</v>
      </c>
      <c r="H68" t="s">
        <v>6321</v>
      </c>
      <c r="I68" t="s">
        <v>28068</v>
      </c>
      <c r="J68" t="s">
        <v>6321</v>
      </c>
      <c r="K68" t="s">
        <v>6321</v>
      </c>
    </row>
    <row r="69" spans="1:11" x14ac:dyDescent="0.25">
      <c r="A69" t="s">
        <v>2562</v>
      </c>
      <c r="B69" t="s">
        <v>26804</v>
      </c>
      <c r="C69" t="s">
        <v>28134</v>
      </c>
      <c r="D69" t="s">
        <v>2564</v>
      </c>
      <c r="E69" t="s">
        <v>28018</v>
      </c>
      <c r="F69" t="s">
        <v>28075</v>
      </c>
      <c r="G69" t="s">
        <v>6321</v>
      </c>
      <c r="H69" t="s">
        <v>6321</v>
      </c>
      <c r="I69" t="s">
        <v>28076</v>
      </c>
      <c r="J69" t="s">
        <v>28077</v>
      </c>
      <c r="K69" t="s">
        <v>6321</v>
      </c>
    </row>
    <row r="70" spans="1:11" x14ac:dyDescent="0.25">
      <c r="A70" t="s">
        <v>2565</v>
      </c>
      <c r="B70" t="s">
        <v>26799</v>
      </c>
      <c r="C70" t="s">
        <v>6321</v>
      </c>
      <c r="D70" t="s">
        <v>2567</v>
      </c>
      <c r="E70" t="s">
        <v>27966</v>
      </c>
      <c r="F70" t="s">
        <v>28078</v>
      </c>
      <c r="G70" t="s">
        <v>6321</v>
      </c>
      <c r="H70" t="s">
        <v>6321</v>
      </c>
      <c r="I70" t="s">
        <v>28079</v>
      </c>
      <c r="J70" t="s">
        <v>28080</v>
      </c>
      <c r="K70" t="s">
        <v>6321</v>
      </c>
    </row>
    <row r="71" spans="1:11" x14ac:dyDescent="0.25">
      <c r="A71" t="s">
        <v>28135</v>
      </c>
      <c r="B71" t="s">
        <v>28136</v>
      </c>
      <c r="C71" t="s">
        <v>6321</v>
      </c>
      <c r="D71" t="s">
        <v>1053</v>
      </c>
      <c r="E71" t="s">
        <v>28018</v>
      </c>
      <c r="F71" t="s">
        <v>28075</v>
      </c>
      <c r="G71" t="s">
        <v>6321</v>
      </c>
      <c r="H71" t="s">
        <v>6321</v>
      </c>
      <c r="I71" t="s">
        <v>28076</v>
      </c>
      <c r="J71" t="s">
        <v>28077</v>
      </c>
      <c r="K71" t="s">
        <v>6321</v>
      </c>
    </row>
    <row r="72" spans="1:11" x14ac:dyDescent="0.25">
      <c r="A72" t="s">
        <v>28137</v>
      </c>
      <c r="B72" t="s">
        <v>28138</v>
      </c>
      <c r="C72" t="s">
        <v>6321</v>
      </c>
      <c r="D72" t="s">
        <v>28139</v>
      </c>
      <c r="E72" t="s">
        <v>28018</v>
      </c>
      <c r="F72" t="s">
        <v>28075</v>
      </c>
      <c r="G72" t="s">
        <v>6321</v>
      </c>
      <c r="H72" t="s">
        <v>6321</v>
      </c>
      <c r="I72" t="s">
        <v>28076</v>
      </c>
      <c r="J72" t="s">
        <v>28077</v>
      </c>
      <c r="K72" t="s">
        <v>6321</v>
      </c>
    </row>
    <row r="73" spans="1:11" x14ac:dyDescent="0.25">
      <c r="A73" t="s">
        <v>28140</v>
      </c>
      <c r="B73" t="s">
        <v>28141</v>
      </c>
      <c r="C73" t="s">
        <v>6321</v>
      </c>
      <c r="D73" t="s">
        <v>1053</v>
      </c>
      <c r="E73" t="s">
        <v>27917</v>
      </c>
      <c r="F73" t="s">
        <v>28067</v>
      </c>
      <c r="G73" t="s">
        <v>6321</v>
      </c>
      <c r="H73" t="s">
        <v>6321</v>
      </c>
      <c r="I73" t="s">
        <v>28068</v>
      </c>
      <c r="J73" t="s">
        <v>6321</v>
      </c>
      <c r="K73" t="s">
        <v>6321</v>
      </c>
    </row>
    <row r="74" spans="1:11" x14ac:dyDescent="0.25">
      <c r="A74" t="s">
        <v>2576</v>
      </c>
      <c r="B74" t="s">
        <v>24889</v>
      </c>
      <c r="C74" t="s">
        <v>6321</v>
      </c>
      <c r="D74" t="s">
        <v>2455</v>
      </c>
      <c r="E74" t="s">
        <v>27966</v>
      </c>
      <c r="F74" t="s">
        <v>28078</v>
      </c>
      <c r="G74" t="s">
        <v>6321</v>
      </c>
      <c r="H74" t="s">
        <v>6321</v>
      </c>
      <c r="I74" t="s">
        <v>28079</v>
      </c>
      <c r="J74" t="s">
        <v>28080</v>
      </c>
      <c r="K74" t="s">
        <v>6321</v>
      </c>
    </row>
    <row r="75" spans="1:11" x14ac:dyDescent="0.25">
      <c r="A75" t="s">
        <v>28142</v>
      </c>
      <c r="B75" t="s">
        <v>28143</v>
      </c>
      <c r="C75" t="s">
        <v>6321</v>
      </c>
      <c r="D75" t="s">
        <v>1053</v>
      </c>
      <c r="E75" t="s">
        <v>28018</v>
      </c>
      <c r="F75" t="s">
        <v>28075</v>
      </c>
      <c r="G75" t="s">
        <v>6321</v>
      </c>
      <c r="H75" t="s">
        <v>6321</v>
      </c>
      <c r="I75" t="s">
        <v>28076</v>
      </c>
      <c r="J75" t="s">
        <v>28077</v>
      </c>
      <c r="K75" t="s">
        <v>6321</v>
      </c>
    </row>
    <row r="76" spans="1:11" x14ac:dyDescent="0.25">
      <c r="A76" t="s">
        <v>2581</v>
      </c>
      <c r="B76" t="s">
        <v>26610</v>
      </c>
      <c r="C76" t="s">
        <v>6321</v>
      </c>
      <c r="D76" t="s">
        <v>26611</v>
      </c>
      <c r="E76" t="s">
        <v>27966</v>
      </c>
      <c r="F76" t="s">
        <v>28078</v>
      </c>
      <c r="G76" t="s">
        <v>6321</v>
      </c>
      <c r="H76" t="s">
        <v>6321</v>
      </c>
      <c r="I76" t="s">
        <v>28079</v>
      </c>
      <c r="J76" t="s">
        <v>28080</v>
      </c>
      <c r="K76" t="s">
        <v>6321</v>
      </c>
    </row>
    <row r="77" spans="1:11" x14ac:dyDescent="0.25">
      <c r="A77" t="s">
        <v>2583</v>
      </c>
      <c r="B77" t="s">
        <v>26781</v>
      </c>
      <c r="C77" t="s">
        <v>6321</v>
      </c>
      <c r="D77" t="s">
        <v>2585</v>
      </c>
      <c r="E77" t="s">
        <v>27917</v>
      </c>
      <c r="F77" t="s">
        <v>28067</v>
      </c>
      <c r="G77" t="s">
        <v>6321</v>
      </c>
      <c r="H77" t="s">
        <v>6321</v>
      </c>
      <c r="I77" t="s">
        <v>28068</v>
      </c>
      <c r="J77" t="s">
        <v>6321</v>
      </c>
      <c r="K77" t="s">
        <v>6321</v>
      </c>
    </row>
    <row r="78" spans="1:11" x14ac:dyDescent="0.25">
      <c r="A78" t="s">
        <v>2583</v>
      </c>
      <c r="B78" t="s">
        <v>26781</v>
      </c>
      <c r="C78" t="s">
        <v>6321</v>
      </c>
      <c r="D78" t="s">
        <v>2585</v>
      </c>
      <c r="E78" t="s">
        <v>28144</v>
      </c>
      <c r="F78" t="s">
        <v>28145</v>
      </c>
      <c r="G78" t="s">
        <v>6321</v>
      </c>
      <c r="H78" t="s">
        <v>6321</v>
      </c>
      <c r="I78" t="s">
        <v>28146</v>
      </c>
      <c r="J78" t="s">
        <v>6321</v>
      </c>
      <c r="K78" t="s">
        <v>6321</v>
      </c>
    </row>
    <row r="79" spans="1:11" x14ac:dyDescent="0.25">
      <c r="A79" t="s">
        <v>28147</v>
      </c>
      <c r="B79" t="s">
        <v>28148</v>
      </c>
      <c r="C79" t="s">
        <v>6321</v>
      </c>
      <c r="D79" t="s">
        <v>1053</v>
      </c>
      <c r="E79" t="s">
        <v>27917</v>
      </c>
      <c r="F79" t="s">
        <v>28067</v>
      </c>
      <c r="G79" t="s">
        <v>6321</v>
      </c>
      <c r="H79" t="s">
        <v>6321</v>
      </c>
      <c r="I79" t="s">
        <v>28068</v>
      </c>
      <c r="J79" t="s">
        <v>6321</v>
      </c>
      <c r="K79" t="s">
        <v>6321</v>
      </c>
    </row>
    <row r="80" spans="1:11" x14ac:dyDescent="0.25">
      <c r="A80" t="s">
        <v>28149</v>
      </c>
      <c r="B80" t="s">
        <v>28150</v>
      </c>
      <c r="C80" t="s">
        <v>6321</v>
      </c>
      <c r="D80" t="s">
        <v>1053</v>
      </c>
      <c r="E80" t="s">
        <v>27917</v>
      </c>
      <c r="F80" t="s">
        <v>28067</v>
      </c>
      <c r="G80" t="s">
        <v>6321</v>
      </c>
      <c r="H80" t="s">
        <v>6321</v>
      </c>
      <c r="I80" t="s">
        <v>28068</v>
      </c>
      <c r="J80" t="s">
        <v>6321</v>
      </c>
      <c r="K80" t="s">
        <v>6321</v>
      </c>
    </row>
    <row r="81" spans="1:11" x14ac:dyDescent="0.25">
      <c r="A81" t="s">
        <v>2589</v>
      </c>
      <c r="B81" t="s">
        <v>28151</v>
      </c>
      <c r="C81" t="s">
        <v>6321</v>
      </c>
      <c r="D81" t="s">
        <v>2591</v>
      </c>
      <c r="E81" t="s">
        <v>27917</v>
      </c>
      <c r="F81" t="s">
        <v>28067</v>
      </c>
      <c r="G81" t="s">
        <v>6321</v>
      </c>
      <c r="H81" t="s">
        <v>6321</v>
      </c>
      <c r="I81" t="s">
        <v>28068</v>
      </c>
      <c r="J81" t="s">
        <v>6321</v>
      </c>
      <c r="K81" t="s">
        <v>6321</v>
      </c>
    </row>
    <row r="82" spans="1:11" x14ac:dyDescent="0.25">
      <c r="A82" t="s">
        <v>28152</v>
      </c>
      <c r="B82" t="s">
        <v>28153</v>
      </c>
      <c r="C82" t="s">
        <v>6321</v>
      </c>
      <c r="D82" t="s">
        <v>1053</v>
      </c>
      <c r="E82" t="s">
        <v>27917</v>
      </c>
      <c r="F82" t="s">
        <v>28067</v>
      </c>
      <c r="G82" t="s">
        <v>6321</v>
      </c>
      <c r="H82" t="s">
        <v>6321</v>
      </c>
      <c r="I82" t="s">
        <v>28068</v>
      </c>
      <c r="J82" t="s">
        <v>6321</v>
      </c>
      <c r="K82" t="s">
        <v>6321</v>
      </c>
    </row>
    <row r="83" spans="1:11" x14ac:dyDescent="0.25">
      <c r="A83" t="s">
        <v>28154</v>
      </c>
      <c r="B83" t="s">
        <v>28155</v>
      </c>
      <c r="C83" t="s">
        <v>6321</v>
      </c>
      <c r="D83" t="s">
        <v>1053</v>
      </c>
      <c r="E83" t="s">
        <v>27917</v>
      </c>
      <c r="F83" t="s">
        <v>28067</v>
      </c>
      <c r="G83" t="s">
        <v>6321</v>
      </c>
      <c r="H83" t="s">
        <v>6321</v>
      </c>
      <c r="I83" t="s">
        <v>28068</v>
      </c>
      <c r="J83" t="s">
        <v>6321</v>
      </c>
      <c r="K83" t="s">
        <v>6321</v>
      </c>
    </row>
    <row r="84" spans="1:11" x14ac:dyDescent="0.25">
      <c r="A84" t="s">
        <v>28156</v>
      </c>
      <c r="B84" t="s">
        <v>28157</v>
      </c>
      <c r="C84" t="s">
        <v>6321</v>
      </c>
      <c r="D84" t="s">
        <v>1053</v>
      </c>
      <c r="E84" t="s">
        <v>27917</v>
      </c>
      <c r="F84" t="s">
        <v>28067</v>
      </c>
      <c r="G84" t="s">
        <v>6321</v>
      </c>
      <c r="H84" t="s">
        <v>6321</v>
      </c>
      <c r="I84" t="s">
        <v>28068</v>
      </c>
      <c r="J84" t="s">
        <v>6321</v>
      </c>
      <c r="K84" t="s">
        <v>6321</v>
      </c>
    </row>
    <row r="85" spans="1:11" x14ac:dyDescent="0.25">
      <c r="A85" t="s">
        <v>28158</v>
      </c>
      <c r="B85" t="s">
        <v>28159</v>
      </c>
      <c r="C85" t="s">
        <v>6321</v>
      </c>
      <c r="D85" t="s">
        <v>1053</v>
      </c>
      <c r="E85" t="s">
        <v>27917</v>
      </c>
      <c r="F85" t="s">
        <v>28067</v>
      </c>
      <c r="G85" t="s">
        <v>6321</v>
      </c>
      <c r="H85" t="s">
        <v>6321</v>
      </c>
      <c r="I85" t="s">
        <v>28068</v>
      </c>
      <c r="J85" t="s">
        <v>6321</v>
      </c>
      <c r="K85" t="s">
        <v>6321</v>
      </c>
    </row>
    <row r="86" spans="1:11" x14ac:dyDescent="0.25">
      <c r="A86" t="s">
        <v>2595</v>
      </c>
      <c r="B86" t="s">
        <v>28160</v>
      </c>
      <c r="C86" t="s">
        <v>6321</v>
      </c>
      <c r="D86" t="s">
        <v>2597</v>
      </c>
      <c r="E86" t="s">
        <v>27917</v>
      </c>
      <c r="F86" t="s">
        <v>28067</v>
      </c>
      <c r="G86" t="s">
        <v>6321</v>
      </c>
      <c r="H86" t="s">
        <v>6321</v>
      </c>
      <c r="I86" t="s">
        <v>28068</v>
      </c>
      <c r="J86" t="s">
        <v>6321</v>
      </c>
      <c r="K86" t="s">
        <v>6321</v>
      </c>
    </row>
    <row r="87" spans="1:11" x14ac:dyDescent="0.25">
      <c r="A87" t="s">
        <v>2601</v>
      </c>
      <c r="B87" t="s">
        <v>28161</v>
      </c>
      <c r="C87" t="s">
        <v>6321</v>
      </c>
      <c r="D87" t="s">
        <v>2603</v>
      </c>
      <c r="E87" t="s">
        <v>27917</v>
      </c>
      <c r="F87" t="s">
        <v>28067</v>
      </c>
      <c r="G87" t="s">
        <v>6321</v>
      </c>
      <c r="H87" t="s">
        <v>6321</v>
      </c>
      <c r="I87" t="s">
        <v>28068</v>
      </c>
      <c r="J87" t="s">
        <v>6321</v>
      </c>
      <c r="K87" t="s">
        <v>6321</v>
      </c>
    </row>
    <row r="88" spans="1:11" x14ac:dyDescent="0.25">
      <c r="A88" t="s">
        <v>2604</v>
      </c>
      <c r="B88" t="s">
        <v>26571</v>
      </c>
      <c r="C88" t="s">
        <v>6321</v>
      </c>
      <c r="D88" t="s">
        <v>2606</v>
      </c>
      <c r="E88" t="s">
        <v>27966</v>
      </c>
      <c r="F88" t="s">
        <v>28078</v>
      </c>
      <c r="G88" t="s">
        <v>6321</v>
      </c>
      <c r="H88" t="s">
        <v>6321</v>
      </c>
      <c r="I88" t="s">
        <v>28079</v>
      </c>
      <c r="J88" t="s">
        <v>28080</v>
      </c>
      <c r="K88" t="s">
        <v>6321</v>
      </c>
    </row>
    <row r="89" spans="1:11" x14ac:dyDescent="0.25">
      <c r="A89" t="s">
        <v>2609</v>
      </c>
      <c r="B89" t="s">
        <v>26816</v>
      </c>
      <c r="C89" t="s">
        <v>6321</v>
      </c>
      <c r="D89" t="s">
        <v>2611</v>
      </c>
      <c r="E89" t="s">
        <v>28018</v>
      </c>
      <c r="F89" t="s">
        <v>28075</v>
      </c>
      <c r="G89" t="s">
        <v>6321</v>
      </c>
      <c r="H89" t="s">
        <v>6321</v>
      </c>
      <c r="I89" t="s">
        <v>28076</v>
      </c>
      <c r="J89" t="s">
        <v>28077</v>
      </c>
      <c r="K89" t="s">
        <v>6321</v>
      </c>
    </row>
    <row r="90" spans="1:11" x14ac:dyDescent="0.25">
      <c r="A90" t="s">
        <v>28162</v>
      </c>
      <c r="B90" t="s">
        <v>28163</v>
      </c>
      <c r="C90" t="s">
        <v>6321</v>
      </c>
      <c r="D90" t="s">
        <v>28164</v>
      </c>
      <c r="E90" t="s">
        <v>28018</v>
      </c>
      <c r="F90" t="s">
        <v>28075</v>
      </c>
      <c r="G90" t="s">
        <v>6321</v>
      </c>
      <c r="H90" t="s">
        <v>6321</v>
      </c>
      <c r="I90" t="s">
        <v>28076</v>
      </c>
      <c r="J90" t="s">
        <v>28077</v>
      </c>
      <c r="K90" t="s">
        <v>6321</v>
      </c>
    </row>
    <row r="91" spans="1:11" x14ac:dyDescent="0.25">
      <c r="A91" t="s">
        <v>28165</v>
      </c>
      <c r="B91" t="s">
        <v>28166</v>
      </c>
      <c r="C91" t="s">
        <v>6321</v>
      </c>
      <c r="D91" t="s">
        <v>1053</v>
      </c>
      <c r="E91" t="s">
        <v>27966</v>
      </c>
      <c r="F91" t="s">
        <v>28078</v>
      </c>
      <c r="G91" t="s">
        <v>6321</v>
      </c>
      <c r="H91" t="s">
        <v>6321</v>
      </c>
      <c r="I91" t="s">
        <v>28079</v>
      </c>
      <c r="J91" t="s">
        <v>28080</v>
      </c>
      <c r="K91" t="s">
        <v>6321</v>
      </c>
    </row>
    <row r="92" spans="1:11" x14ac:dyDescent="0.25">
      <c r="A92" t="s">
        <v>13606</v>
      </c>
      <c r="B92" t="s">
        <v>26691</v>
      </c>
      <c r="C92" t="s">
        <v>6321</v>
      </c>
      <c r="D92" t="s">
        <v>13605</v>
      </c>
      <c r="E92" t="s">
        <v>27950</v>
      </c>
      <c r="F92" t="s">
        <v>28167</v>
      </c>
      <c r="G92" t="s">
        <v>6321</v>
      </c>
      <c r="H92" t="s">
        <v>6321</v>
      </c>
      <c r="I92" t="s">
        <v>28168</v>
      </c>
      <c r="J92" t="s">
        <v>6321</v>
      </c>
      <c r="K92" t="s">
        <v>6321</v>
      </c>
    </row>
    <row r="93" spans="1:11" x14ac:dyDescent="0.25">
      <c r="A93" t="s">
        <v>28169</v>
      </c>
      <c r="B93" t="s">
        <v>28170</v>
      </c>
      <c r="C93" t="s">
        <v>6321</v>
      </c>
      <c r="D93" t="s">
        <v>1053</v>
      </c>
      <c r="E93" t="s">
        <v>28018</v>
      </c>
      <c r="F93" t="s">
        <v>28075</v>
      </c>
      <c r="G93" t="s">
        <v>6321</v>
      </c>
      <c r="H93" t="s">
        <v>6321</v>
      </c>
      <c r="I93" t="s">
        <v>28076</v>
      </c>
      <c r="J93" t="s">
        <v>28077</v>
      </c>
      <c r="K93" t="s">
        <v>6321</v>
      </c>
    </row>
    <row r="94" spans="1:11" x14ac:dyDescent="0.25">
      <c r="A94" t="s">
        <v>1511</v>
      </c>
      <c r="B94" t="s">
        <v>28171</v>
      </c>
      <c r="C94" t="s">
        <v>6321</v>
      </c>
      <c r="D94" t="s">
        <v>6063</v>
      </c>
      <c r="E94" t="s">
        <v>28172</v>
      </c>
      <c r="F94" t="s">
        <v>28173</v>
      </c>
      <c r="G94" t="s">
        <v>6321</v>
      </c>
      <c r="H94" t="s">
        <v>6321</v>
      </c>
      <c r="I94" t="s">
        <v>28174</v>
      </c>
      <c r="J94" t="s">
        <v>6321</v>
      </c>
      <c r="K94" t="s">
        <v>6321</v>
      </c>
    </row>
    <row r="95" spans="1:11" x14ac:dyDescent="0.25">
      <c r="A95" t="s">
        <v>28175</v>
      </c>
      <c r="B95" t="s">
        <v>28176</v>
      </c>
      <c r="C95" t="s">
        <v>6321</v>
      </c>
      <c r="D95" t="s">
        <v>1053</v>
      </c>
      <c r="E95" t="s">
        <v>27917</v>
      </c>
      <c r="F95" t="s">
        <v>28067</v>
      </c>
      <c r="G95" t="s">
        <v>6321</v>
      </c>
      <c r="H95" t="s">
        <v>6321</v>
      </c>
      <c r="I95" t="s">
        <v>28068</v>
      </c>
      <c r="J95" t="s">
        <v>6321</v>
      </c>
      <c r="K95" t="s">
        <v>6321</v>
      </c>
    </row>
    <row r="96" spans="1:11" x14ac:dyDescent="0.25">
      <c r="A96" t="s">
        <v>2635</v>
      </c>
      <c r="B96" t="s">
        <v>28177</v>
      </c>
      <c r="C96" t="s">
        <v>6321</v>
      </c>
      <c r="D96" t="s">
        <v>2637</v>
      </c>
      <c r="E96" t="s">
        <v>27917</v>
      </c>
      <c r="F96" t="s">
        <v>28067</v>
      </c>
      <c r="G96" t="s">
        <v>6321</v>
      </c>
      <c r="H96" t="s">
        <v>6321</v>
      </c>
      <c r="I96" t="s">
        <v>28068</v>
      </c>
      <c r="J96" t="s">
        <v>6321</v>
      </c>
      <c r="K96" t="s">
        <v>6321</v>
      </c>
    </row>
    <row r="97" spans="1:11" x14ac:dyDescent="0.25">
      <c r="A97" t="s">
        <v>2638</v>
      </c>
      <c r="B97" t="s">
        <v>28178</v>
      </c>
      <c r="C97" t="s">
        <v>6321</v>
      </c>
      <c r="D97" t="s">
        <v>2640</v>
      </c>
      <c r="E97" t="s">
        <v>27917</v>
      </c>
      <c r="F97" t="s">
        <v>28067</v>
      </c>
      <c r="G97" t="s">
        <v>6321</v>
      </c>
      <c r="H97" t="s">
        <v>6321</v>
      </c>
      <c r="I97" t="s">
        <v>28068</v>
      </c>
      <c r="J97" t="s">
        <v>6321</v>
      </c>
      <c r="K97" t="s">
        <v>6321</v>
      </c>
    </row>
    <row r="98" spans="1:11" x14ac:dyDescent="0.25">
      <c r="A98" t="s">
        <v>28179</v>
      </c>
      <c r="B98" t="s">
        <v>28180</v>
      </c>
      <c r="C98" t="s">
        <v>6321</v>
      </c>
      <c r="D98" t="s">
        <v>28181</v>
      </c>
      <c r="E98" t="s">
        <v>28018</v>
      </c>
      <c r="F98" t="s">
        <v>28075</v>
      </c>
      <c r="G98" t="s">
        <v>6321</v>
      </c>
      <c r="H98" t="s">
        <v>6321</v>
      </c>
      <c r="I98" t="s">
        <v>28076</v>
      </c>
      <c r="J98" t="s">
        <v>28077</v>
      </c>
      <c r="K98" t="s">
        <v>6321</v>
      </c>
    </row>
    <row r="99" spans="1:11" x14ac:dyDescent="0.25">
      <c r="A99" t="s">
        <v>2641</v>
      </c>
      <c r="B99" t="s">
        <v>28182</v>
      </c>
      <c r="C99" t="s">
        <v>6321</v>
      </c>
      <c r="D99" t="s">
        <v>2643</v>
      </c>
      <c r="E99" t="s">
        <v>27917</v>
      </c>
      <c r="F99" t="s">
        <v>28067</v>
      </c>
      <c r="G99" t="s">
        <v>6321</v>
      </c>
      <c r="H99" t="s">
        <v>6321</v>
      </c>
      <c r="I99" t="s">
        <v>28068</v>
      </c>
      <c r="J99" t="s">
        <v>6321</v>
      </c>
      <c r="K99" t="s">
        <v>6321</v>
      </c>
    </row>
    <row r="100" spans="1:11" x14ac:dyDescent="0.25">
      <c r="A100" t="s">
        <v>46</v>
      </c>
      <c r="B100" t="s">
        <v>26825</v>
      </c>
      <c r="C100" t="s">
        <v>6321</v>
      </c>
      <c r="D100" t="s">
        <v>1074</v>
      </c>
      <c r="E100" t="s">
        <v>27924</v>
      </c>
      <c r="F100" t="s">
        <v>28183</v>
      </c>
      <c r="G100" t="s">
        <v>6321</v>
      </c>
      <c r="H100" t="s">
        <v>6321</v>
      </c>
      <c r="I100" t="s">
        <v>28184</v>
      </c>
      <c r="J100" t="s">
        <v>28185</v>
      </c>
      <c r="K100" t="s">
        <v>6321</v>
      </c>
    </row>
    <row r="101" spans="1:11" x14ac:dyDescent="0.25">
      <c r="A101" t="s">
        <v>2646</v>
      </c>
      <c r="B101" t="s">
        <v>28186</v>
      </c>
      <c r="C101" t="s">
        <v>6321</v>
      </c>
      <c r="D101" t="s">
        <v>2648</v>
      </c>
      <c r="E101" t="s">
        <v>27917</v>
      </c>
      <c r="F101" t="s">
        <v>28067</v>
      </c>
      <c r="G101" t="s">
        <v>6321</v>
      </c>
      <c r="H101" t="s">
        <v>6321</v>
      </c>
      <c r="I101" t="s">
        <v>28068</v>
      </c>
      <c r="J101" t="s">
        <v>6321</v>
      </c>
      <c r="K101" t="s">
        <v>6321</v>
      </c>
    </row>
    <row r="102" spans="1:11" x14ac:dyDescent="0.25">
      <c r="A102" t="s">
        <v>1213</v>
      </c>
      <c r="B102" t="s">
        <v>26664</v>
      </c>
      <c r="C102" t="s">
        <v>6321</v>
      </c>
      <c r="D102" t="s">
        <v>1214</v>
      </c>
      <c r="E102" t="s">
        <v>28187</v>
      </c>
      <c r="F102" t="s">
        <v>28188</v>
      </c>
      <c r="G102" t="s">
        <v>6321</v>
      </c>
      <c r="H102" t="s">
        <v>6321</v>
      </c>
      <c r="I102" t="s">
        <v>28189</v>
      </c>
      <c r="J102" t="s">
        <v>6321</v>
      </c>
      <c r="K102" t="s">
        <v>6321</v>
      </c>
    </row>
    <row r="103" spans="1:11" x14ac:dyDescent="0.25">
      <c r="A103" t="s">
        <v>2652</v>
      </c>
      <c r="B103" t="s">
        <v>28190</v>
      </c>
      <c r="C103" t="s">
        <v>6321</v>
      </c>
      <c r="D103" t="s">
        <v>2654</v>
      </c>
      <c r="E103" t="s">
        <v>27917</v>
      </c>
      <c r="F103" t="s">
        <v>28067</v>
      </c>
      <c r="G103" t="s">
        <v>6321</v>
      </c>
      <c r="H103" t="s">
        <v>6321</v>
      </c>
      <c r="I103" t="s">
        <v>28068</v>
      </c>
      <c r="J103" t="s">
        <v>6321</v>
      </c>
      <c r="K103" t="s">
        <v>6321</v>
      </c>
    </row>
    <row r="104" spans="1:11" x14ac:dyDescent="0.25">
      <c r="A104" t="s">
        <v>2655</v>
      </c>
      <c r="B104" t="s">
        <v>28191</v>
      </c>
      <c r="C104" t="s">
        <v>6321</v>
      </c>
      <c r="D104" t="s">
        <v>28192</v>
      </c>
      <c r="E104" t="s">
        <v>27917</v>
      </c>
      <c r="F104" t="s">
        <v>28067</v>
      </c>
      <c r="G104" t="s">
        <v>6321</v>
      </c>
      <c r="H104" t="s">
        <v>6321</v>
      </c>
      <c r="I104" t="s">
        <v>28068</v>
      </c>
      <c r="J104" t="s">
        <v>6321</v>
      </c>
      <c r="K104" t="s">
        <v>6321</v>
      </c>
    </row>
    <row r="105" spans="1:11" x14ac:dyDescent="0.25">
      <c r="A105" t="s">
        <v>2657</v>
      </c>
      <c r="B105" t="s">
        <v>26625</v>
      </c>
      <c r="C105" t="s">
        <v>6321</v>
      </c>
      <c r="D105" t="s">
        <v>2659</v>
      </c>
      <c r="E105" t="s">
        <v>27966</v>
      </c>
      <c r="F105" t="s">
        <v>28078</v>
      </c>
      <c r="G105" t="s">
        <v>6321</v>
      </c>
      <c r="H105" t="s">
        <v>6321</v>
      </c>
      <c r="I105" t="s">
        <v>28079</v>
      </c>
      <c r="J105" t="s">
        <v>28080</v>
      </c>
      <c r="K105" t="s">
        <v>6321</v>
      </c>
    </row>
    <row r="106" spans="1:11" x14ac:dyDescent="0.25">
      <c r="A106" t="s">
        <v>28193</v>
      </c>
      <c r="B106" t="s">
        <v>28194</v>
      </c>
      <c r="C106" t="s">
        <v>6321</v>
      </c>
      <c r="D106" t="s">
        <v>28195</v>
      </c>
      <c r="E106" t="s">
        <v>27966</v>
      </c>
      <c r="F106" t="s">
        <v>28078</v>
      </c>
      <c r="G106" t="s">
        <v>6321</v>
      </c>
      <c r="H106" t="s">
        <v>6321</v>
      </c>
      <c r="I106" t="s">
        <v>28079</v>
      </c>
      <c r="J106" t="s">
        <v>28080</v>
      </c>
      <c r="K106" t="s">
        <v>6321</v>
      </c>
    </row>
    <row r="107" spans="1:11" x14ac:dyDescent="0.25">
      <c r="A107" t="s">
        <v>1097</v>
      </c>
      <c r="B107" t="s">
        <v>28196</v>
      </c>
      <c r="C107" t="s">
        <v>6321</v>
      </c>
      <c r="D107" t="s">
        <v>1099</v>
      </c>
      <c r="E107" t="s">
        <v>27983</v>
      </c>
      <c r="F107" t="s">
        <v>28197</v>
      </c>
      <c r="G107" t="s">
        <v>6321</v>
      </c>
      <c r="H107" t="s">
        <v>6321</v>
      </c>
      <c r="I107" t="s">
        <v>28189</v>
      </c>
      <c r="J107" t="s">
        <v>6321</v>
      </c>
      <c r="K107" t="s">
        <v>6321</v>
      </c>
    </row>
    <row r="108" spans="1:11" x14ac:dyDescent="0.25">
      <c r="A108" t="s">
        <v>28198</v>
      </c>
      <c r="B108" t="s">
        <v>28199</v>
      </c>
      <c r="C108" t="s">
        <v>6321</v>
      </c>
      <c r="D108" t="s">
        <v>1053</v>
      </c>
      <c r="E108" t="s">
        <v>28018</v>
      </c>
      <c r="F108" t="s">
        <v>28075</v>
      </c>
      <c r="G108" t="s">
        <v>6321</v>
      </c>
      <c r="H108" t="s">
        <v>6321</v>
      </c>
      <c r="I108" t="s">
        <v>28076</v>
      </c>
      <c r="J108" t="s">
        <v>28077</v>
      </c>
      <c r="K108" t="s">
        <v>6321</v>
      </c>
    </row>
    <row r="109" spans="1:11" x14ac:dyDescent="0.25">
      <c r="A109" t="s">
        <v>733</v>
      </c>
      <c r="B109" t="s">
        <v>28200</v>
      </c>
      <c r="C109" t="s">
        <v>6321</v>
      </c>
      <c r="D109" t="s">
        <v>735</v>
      </c>
      <c r="E109" t="s">
        <v>28201</v>
      </c>
      <c r="F109" t="s">
        <v>28202</v>
      </c>
      <c r="G109" t="s">
        <v>6321</v>
      </c>
      <c r="H109" t="s">
        <v>6321</v>
      </c>
      <c r="I109" t="s">
        <v>28189</v>
      </c>
      <c r="J109" t="s">
        <v>6321</v>
      </c>
      <c r="K109" t="s">
        <v>6321</v>
      </c>
    </row>
    <row r="110" spans="1:11" x14ac:dyDescent="0.25">
      <c r="A110" t="s">
        <v>2671</v>
      </c>
      <c r="B110" t="s">
        <v>28203</v>
      </c>
      <c r="C110" t="s">
        <v>6321</v>
      </c>
      <c r="D110" t="s">
        <v>2673</v>
      </c>
      <c r="E110" t="s">
        <v>27917</v>
      </c>
      <c r="F110" t="s">
        <v>28067</v>
      </c>
      <c r="G110" t="s">
        <v>6321</v>
      </c>
      <c r="H110" t="s">
        <v>6321</v>
      </c>
      <c r="I110" t="s">
        <v>28068</v>
      </c>
      <c r="J110" t="s">
        <v>6321</v>
      </c>
      <c r="K110" t="s">
        <v>6321</v>
      </c>
    </row>
    <row r="111" spans="1:11" x14ac:dyDescent="0.25">
      <c r="A111" t="s">
        <v>28204</v>
      </c>
      <c r="B111" t="s">
        <v>28205</v>
      </c>
      <c r="C111" t="s">
        <v>6321</v>
      </c>
      <c r="D111" t="s">
        <v>28206</v>
      </c>
      <c r="E111" t="s">
        <v>28018</v>
      </c>
      <c r="F111" t="s">
        <v>28075</v>
      </c>
      <c r="G111" t="s">
        <v>6321</v>
      </c>
      <c r="H111" t="s">
        <v>6321</v>
      </c>
      <c r="I111" t="s">
        <v>28076</v>
      </c>
      <c r="J111" t="s">
        <v>28077</v>
      </c>
      <c r="K111" t="s">
        <v>6321</v>
      </c>
    </row>
    <row r="112" spans="1:11" x14ac:dyDescent="0.25">
      <c r="A112" t="s">
        <v>5469</v>
      </c>
      <c r="B112" t="s">
        <v>26518</v>
      </c>
      <c r="C112" t="s">
        <v>6321</v>
      </c>
      <c r="D112" t="s">
        <v>5712</v>
      </c>
      <c r="E112" t="s">
        <v>28207</v>
      </c>
      <c r="F112" t="s">
        <v>28208</v>
      </c>
      <c r="G112" t="s">
        <v>6321</v>
      </c>
      <c r="H112" t="s">
        <v>6321</v>
      </c>
      <c r="I112" t="s">
        <v>28209</v>
      </c>
      <c r="J112" t="s">
        <v>6321</v>
      </c>
      <c r="K112" t="s">
        <v>6321</v>
      </c>
    </row>
    <row r="113" spans="1:11" x14ac:dyDescent="0.25">
      <c r="A113" t="s">
        <v>28210</v>
      </c>
      <c r="B113" t="s">
        <v>28211</v>
      </c>
      <c r="C113" t="s">
        <v>6321</v>
      </c>
      <c r="D113" t="s">
        <v>28212</v>
      </c>
      <c r="E113" t="s">
        <v>28018</v>
      </c>
      <c r="F113" t="s">
        <v>28075</v>
      </c>
      <c r="G113" t="s">
        <v>6321</v>
      </c>
      <c r="H113" t="s">
        <v>6321</v>
      </c>
      <c r="I113" t="s">
        <v>28076</v>
      </c>
      <c r="J113" t="s">
        <v>28077</v>
      </c>
      <c r="K113" t="s">
        <v>6321</v>
      </c>
    </row>
    <row r="114" spans="1:11" x14ac:dyDescent="0.25">
      <c r="A114" t="s">
        <v>28213</v>
      </c>
      <c r="B114" t="s">
        <v>28214</v>
      </c>
      <c r="C114" t="s">
        <v>6321</v>
      </c>
      <c r="D114" t="s">
        <v>1053</v>
      </c>
      <c r="E114" t="s">
        <v>27966</v>
      </c>
      <c r="F114" t="s">
        <v>28078</v>
      </c>
      <c r="G114" t="s">
        <v>6321</v>
      </c>
      <c r="H114" t="s">
        <v>6321</v>
      </c>
      <c r="I114" t="s">
        <v>28079</v>
      </c>
      <c r="J114" t="s">
        <v>28080</v>
      </c>
      <c r="K114" t="s">
        <v>6321</v>
      </c>
    </row>
    <row r="115" spans="1:11" x14ac:dyDescent="0.25">
      <c r="A115" t="s">
        <v>28215</v>
      </c>
      <c r="B115" t="s">
        <v>28216</v>
      </c>
      <c r="C115" t="s">
        <v>6321</v>
      </c>
      <c r="D115" t="s">
        <v>1053</v>
      </c>
      <c r="E115" t="s">
        <v>27966</v>
      </c>
      <c r="F115" t="s">
        <v>28078</v>
      </c>
      <c r="G115" t="s">
        <v>6321</v>
      </c>
      <c r="H115" t="s">
        <v>6321</v>
      </c>
      <c r="I115" t="s">
        <v>28079</v>
      </c>
      <c r="J115" t="s">
        <v>28080</v>
      </c>
      <c r="K115" t="s">
        <v>6321</v>
      </c>
    </row>
    <row r="116" spans="1:11" x14ac:dyDescent="0.25">
      <c r="A116" t="s">
        <v>28217</v>
      </c>
      <c r="B116" t="s">
        <v>28218</v>
      </c>
      <c r="C116" t="s">
        <v>6321</v>
      </c>
      <c r="D116" t="s">
        <v>1053</v>
      </c>
      <c r="E116" t="s">
        <v>28018</v>
      </c>
      <c r="F116" t="s">
        <v>28075</v>
      </c>
      <c r="G116" t="s">
        <v>6321</v>
      </c>
      <c r="H116" t="s">
        <v>6321</v>
      </c>
      <c r="I116" t="s">
        <v>28076</v>
      </c>
      <c r="J116" t="s">
        <v>28077</v>
      </c>
      <c r="K116" t="s">
        <v>6321</v>
      </c>
    </row>
    <row r="117" spans="1:11" x14ac:dyDescent="0.25">
      <c r="A117" t="s">
        <v>935</v>
      </c>
      <c r="B117" t="s">
        <v>28219</v>
      </c>
      <c r="C117" t="s">
        <v>6321</v>
      </c>
      <c r="D117" t="s">
        <v>5713</v>
      </c>
      <c r="E117" t="s">
        <v>27967</v>
      </c>
      <c r="F117" t="s">
        <v>28220</v>
      </c>
      <c r="G117" t="s">
        <v>6321</v>
      </c>
      <c r="H117" t="s">
        <v>6321</v>
      </c>
      <c r="I117" t="s">
        <v>28221</v>
      </c>
      <c r="J117" t="s">
        <v>28222</v>
      </c>
      <c r="K117" t="s">
        <v>6321</v>
      </c>
    </row>
    <row r="118" spans="1:11" x14ac:dyDescent="0.25">
      <c r="A118" t="s">
        <v>936</v>
      </c>
      <c r="B118" t="s">
        <v>28223</v>
      </c>
      <c r="C118" t="s">
        <v>6321</v>
      </c>
      <c r="D118" t="s">
        <v>24391</v>
      </c>
      <c r="E118" t="s">
        <v>27984</v>
      </c>
      <c r="F118" t="s">
        <v>28224</v>
      </c>
      <c r="G118" t="s">
        <v>6321</v>
      </c>
      <c r="H118" t="s">
        <v>6321</v>
      </c>
      <c r="I118" t="s">
        <v>28225</v>
      </c>
      <c r="J118" t="s">
        <v>28226</v>
      </c>
      <c r="K118" t="s">
        <v>28227</v>
      </c>
    </row>
    <row r="119" spans="1:11" x14ac:dyDescent="0.25">
      <c r="A119" t="s">
        <v>2690</v>
      </c>
      <c r="B119" t="s">
        <v>28228</v>
      </c>
      <c r="C119" t="s">
        <v>6321</v>
      </c>
      <c r="D119" t="s">
        <v>2692</v>
      </c>
      <c r="E119" t="s">
        <v>27917</v>
      </c>
      <c r="F119" t="s">
        <v>28067</v>
      </c>
      <c r="G119" t="s">
        <v>6321</v>
      </c>
      <c r="H119" t="s">
        <v>6321</v>
      </c>
      <c r="I119" t="s">
        <v>28068</v>
      </c>
      <c r="J119" t="s">
        <v>6321</v>
      </c>
      <c r="K119" t="s">
        <v>6321</v>
      </c>
    </row>
    <row r="120" spans="1:11" x14ac:dyDescent="0.25">
      <c r="A120" t="s">
        <v>26450</v>
      </c>
      <c r="B120" t="s">
        <v>26482</v>
      </c>
      <c r="C120" t="s">
        <v>6321</v>
      </c>
      <c r="D120" t="s">
        <v>17068</v>
      </c>
      <c r="E120" t="s">
        <v>27904</v>
      </c>
      <c r="F120" t="s">
        <v>28229</v>
      </c>
      <c r="G120" t="s">
        <v>28230</v>
      </c>
      <c r="H120" t="s">
        <v>28231</v>
      </c>
      <c r="I120" t="s">
        <v>28232</v>
      </c>
      <c r="J120" t="s">
        <v>28233</v>
      </c>
      <c r="K120" t="s">
        <v>6321</v>
      </c>
    </row>
    <row r="121" spans="1:11" x14ac:dyDescent="0.25">
      <c r="A121" t="s">
        <v>2695</v>
      </c>
      <c r="B121" t="s">
        <v>26507</v>
      </c>
      <c r="C121" t="s">
        <v>6321</v>
      </c>
      <c r="D121" t="s">
        <v>2697</v>
      </c>
      <c r="E121" t="s">
        <v>27966</v>
      </c>
      <c r="F121" t="s">
        <v>28078</v>
      </c>
      <c r="G121" t="s">
        <v>6321</v>
      </c>
      <c r="H121" t="s">
        <v>6321</v>
      </c>
      <c r="I121" t="s">
        <v>28079</v>
      </c>
      <c r="J121" t="s">
        <v>28080</v>
      </c>
      <c r="K121" t="s">
        <v>6321</v>
      </c>
    </row>
    <row r="122" spans="1:11" x14ac:dyDescent="0.25">
      <c r="A122" t="s">
        <v>2698</v>
      </c>
      <c r="B122" t="s">
        <v>28234</v>
      </c>
      <c r="C122" t="s">
        <v>6321</v>
      </c>
      <c r="D122" t="s">
        <v>2700</v>
      </c>
      <c r="E122" t="s">
        <v>27917</v>
      </c>
      <c r="F122" t="s">
        <v>28067</v>
      </c>
      <c r="G122" t="s">
        <v>6321</v>
      </c>
      <c r="H122" t="s">
        <v>6321</v>
      </c>
      <c r="I122" t="s">
        <v>28068</v>
      </c>
      <c r="J122" t="s">
        <v>6321</v>
      </c>
      <c r="K122" t="s">
        <v>6321</v>
      </c>
    </row>
    <row r="123" spans="1:11" x14ac:dyDescent="0.25">
      <c r="A123" t="s">
        <v>2707</v>
      </c>
      <c r="B123" t="s">
        <v>28235</v>
      </c>
      <c r="C123" t="s">
        <v>6321</v>
      </c>
      <c r="D123" t="s">
        <v>2709</v>
      </c>
      <c r="E123" t="s">
        <v>27928</v>
      </c>
      <c r="F123" t="s">
        <v>28096</v>
      </c>
      <c r="G123" t="s">
        <v>6321</v>
      </c>
      <c r="H123" t="s">
        <v>6321</v>
      </c>
      <c r="I123" t="s">
        <v>28068</v>
      </c>
      <c r="J123" t="s">
        <v>6321</v>
      </c>
      <c r="K123" t="s">
        <v>6321</v>
      </c>
    </row>
    <row r="124" spans="1:11" x14ac:dyDescent="0.25">
      <c r="A124" t="s">
        <v>2710</v>
      </c>
      <c r="B124" t="s">
        <v>17638</v>
      </c>
      <c r="C124" t="s">
        <v>6321</v>
      </c>
      <c r="D124" t="s">
        <v>17639</v>
      </c>
      <c r="E124" t="s">
        <v>27928</v>
      </c>
      <c r="F124" t="s">
        <v>28096</v>
      </c>
      <c r="G124" t="s">
        <v>6321</v>
      </c>
      <c r="H124" t="s">
        <v>6321</v>
      </c>
      <c r="I124" t="s">
        <v>28068</v>
      </c>
      <c r="J124" t="s">
        <v>6321</v>
      </c>
      <c r="K124" t="s">
        <v>6321</v>
      </c>
    </row>
    <row r="125" spans="1:11" x14ac:dyDescent="0.25">
      <c r="A125" t="s">
        <v>28236</v>
      </c>
      <c r="B125" t="s">
        <v>28237</v>
      </c>
      <c r="C125" t="s">
        <v>6321</v>
      </c>
      <c r="D125" t="s">
        <v>28238</v>
      </c>
      <c r="E125" t="s">
        <v>28018</v>
      </c>
      <c r="F125" t="s">
        <v>28075</v>
      </c>
      <c r="G125" t="s">
        <v>6321</v>
      </c>
      <c r="H125" t="s">
        <v>6321</v>
      </c>
      <c r="I125" t="s">
        <v>28076</v>
      </c>
      <c r="J125" t="s">
        <v>28077</v>
      </c>
      <c r="K125" t="s">
        <v>6321</v>
      </c>
    </row>
    <row r="126" spans="1:11" x14ac:dyDescent="0.25">
      <c r="A126" t="s">
        <v>2712</v>
      </c>
      <c r="B126" t="s">
        <v>28239</v>
      </c>
      <c r="C126" t="s">
        <v>6321</v>
      </c>
      <c r="D126" t="s">
        <v>1053</v>
      </c>
      <c r="E126" t="s">
        <v>28024</v>
      </c>
      <c r="F126" t="s">
        <v>28240</v>
      </c>
      <c r="G126" t="s">
        <v>28241</v>
      </c>
      <c r="H126" t="s">
        <v>6321</v>
      </c>
      <c r="I126" t="s">
        <v>28242</v>
      </c>
      <c r="J126" t="s">
        <v>6321</v>
      </c>
      <c r="K126" t="s">
        <v>6321</v>
      </c>
    </row>
    <row r="127" spans="1:11" x14ac:dyDescent="0.25">
      <c r="A127" t="s">
        <v>28243</v>
      </c>
      <c r="B127" t="s">
        <v>28244</v>
      </c>
      <c r="C127" t="s">
        <v>6321</v>
      </c>
      <c r="D127" t="s">
        <v>1053</v>
      </c>
      <c r="E127" t="s">
        <v>28024</v>
      </c>
      <c r="F127" t="s">
        <v>28240</v>
      </c>
      <c r="G127" t="s">
        <v>28241</v>
      </c>
      <c r="H127" t="s">
        <v>6321</v>
      </c>
      <c r="I127" t="s">
        <v>28242</v>
      </c>
      <c r="J127" t="s">
        <v>6321</v>
      </c>
      <c r="K127" t="s">
        <v>6321</v>
      </c>
    </row>
    <row r="128" spans="1:11" x14ac:dyDescent="0.25">
      <c r="A128" t="s">
        <v>28245</v>
      </c>
      <c r="B128" t="s">
        <v>28246</v>
      </c>
      <c r="C128" t="s">
        <v>6321</v>
      </c>
      <c r="D128" t="s">
        <v>28247</v>
      </c>
      <c r="E128" t="s">
        <v>28018</v>
      </c>
      <c r="F128" t="s">
        <v>28075</v>
      </c>
      <c r="G128" t="s">
        <v>6321</v>
      </c>
      <c r="H128" t="s">
        <v>6321</v>
      </c>
      <c r="I128" t="s">
        <v>28076</v>
      </c>
      <c r="J128" t="s">
        <v>28077</v>
      </c>
      <c r="K128" t="s">
        <v>6321</v>
      </c>
    </row>
    <row r="129" spans="1:11" x14ac:dyDescent="0.25">
      <c r="A129" t="s">
        <v>28248</v>
      </c>
      <c r="B129" t="s">
        <v>28249</v>
      </c>
      <c r="C129" t="s">
        <v>6321</v>
      </c>
      <c r="D129" t="s">
        <v>1053</v>
      </c>
      <c r="E129" t="s">
        <v>28018</v>
      </c>
      <c r="F129" t="s">
        <v>28075</v>
      </c>
      <c r="G129" t="s">
        <v>6321</v>
      </c>
      <c r="H129" t="s">
        <v>6321</v>
      </c>
      <c r="I129" t="s">
        <v>28076</v>
      </c>
      <c r="J129" t="s">
        <v>28077</v>
      </c>
      <c r="K129" t="s">
        <v>6321</v>
      </c>
    </row>
    <row r="130" spans="1:11" x14ac:dyDescent="0.25">
      <c r="A130" t="s">
        <v>28250</v>
      </c>
      <c r="B130" t="s">
        <v>28251</v>
      </c>
      <c r="C130" t="s">
        <v>6321</v>
      </c>
      <c r="D130" t="s">
        <v>1053</v>
      </c>
      <c r="E130" t="s">
        <v>28018</v>
      </c>
      <c r="F130" t="s">
        <v>28075</v>
      </c>
      <c r="G130" t="s">
        <v>6321</v>
      </c>
      <c r="H130" t="s">
        <v>6321</v>
      </c>
      <c r="I130" t="s">
        <v>28076</v>
      </c>
      <c r="J130" t="s">
        <v>28077</v>
      </c>
      <c r="K130" t="s">
        <v>6321</v>
      </c>
    </row>
    <row r="131" spans="1:11" x14ac:dyDescent="0.25">
      <c r="A131" t="s">
        <v>2716</v>
      </c>
      <c r="B131" t="s">
        <v>26835</v>
      </c>
      <c r="C131" t="s">
        <v>6321</v>
      </c>
      <c r="D131" t="s">
        <v>2718</v>
      </c>
      <c r="E131" t="s">
        <v>28018</v>
      </c>
      <c r="F131" t="s">
        <v>28075</v>
      </c>
      <c r="G131" t="s">
        <v>6321</v>
      </c>
      <c r="H131" t="s">
        <v>6321</v>
      </c>
      <c r="I131" t="s">
        <v>28076</v>
      </c>
      <c r="J131" t="s">
        <v>28077</v>
      </c>
      <c r="K131" t="s">
        <v>6321</v>
      </c>
    </row>
    <row r="132" spans="1:11" x14ac:dyDescent="0.25">
      <c r="A132" t="s">
        <v>2719</v>
      </c>
      <c r="B132" t="s">
        <v>26689</v>
      </c>
      <c r="C132" t="s">
        <v>6321</v>
      </c>
      <c r="D132" t="s">
        <v>2721</v>
      </c>
      <c r="E132" t="s">
        <v>28018</v>
      </c>
      <c r="F132" t="s">
        <v>28075</v>
      </c>
      <c r="G132" t="s">
        <v>6321</v>
      </c>
      <c r="H132" t="s">
        <v>6321</v>
      </c>
      <c r="I132" t="s">
        <v>28076</v>
      </c>
      <c r="J132" t="s">
        <v>28077</v>
      </c>
      <c r="K132" t="s">
        <v>6321</v>
      </c>
    </row>
    <row r="133" spans="1:11" x14ac:dyDescent="0.25">
      <c r="A133" t="s">
        <v>28252</v>
      </c>
      <c r="B133" t="s">
        <v>28253</v>
      </c>
      <c r="C133" t="s">
        <v>6321</v>
      </c>
      <c r="D133" t="s">
        <v>28254</v>
      </c>
      <c r="E133" t="s">
        <v>28018</v>
      </c>
      <c r="F133" t="s">
        <v>28075</v>
      </c>
      <c r="G133" t="s">
        <v>6321</v>
      </c>
      <c r="H133" t="s">
        <v>6321</v>
      </c>
      <c r="I133" t="s">
        <v>28076</v>
      </c>
      <c r="J133" t="s">
        <v>28077</v>
      </c>
      <c r="K133" t="s">
        <v>6321</v>
      </c>
    </row>
    <row r="134" spans="1:11" x14ac:dyDescent="0.25">
      <c r="A134" t="s">
        <v>2722</v>
      </c>
      <c r="B134" t="s">
        <v>26811</v>
      </c>
      <c r="C134" t="s">
        <v>6321</v>
      </c>
      <c r="D134" t="s">
        <v>26812</v>
      </c>
      <c r="E134" t="s">
        <v>28018</v>
      </c>
      <c r="F134" t="s">
        <v>28075</v>
      </c>
      <c r="G134" t="s">
        <v>6321</v>
      </c>
      <c r="H134" t="s">
        <v>6321</v>
      </c>
      <c r="I134" t="s">
        <v>28076</v>
      </c>
      <c r="J134" t="s">
        <v>28077</v>
      </c>
      <c r="K134" t="s">
        <v>6321</v>
      </c>
    </row>
    <row r="135" spans="1:11" x14ac:dyDescent="0.25">
      <c r="A135" t="s">
        <v>2724</v>
      </c>
      <c r="B135" t="s">
        <v>26675</v>
      </c>
      <c r="C135" t="s">
        <v>6321</v>
      </c>
      <c r="D135" t="s">
        <v>2726</v>
      </c>
      <c r="E135" t="s">
        <v>28018</v>
      </c>
      <c r="F135" t="s">
        <v>28075</v>
      </c>
      <c r="G135" t="s">
        <v>6321</v>
      </c>
      <c r="H135" t="s">
        <v>6321</v>
      </c>
      <c r="I135" t="s">
        <v>28076</v>
      </c>
      <c r="J135" t="s">
        <v>28077</v>
      </c>
      <c r="K135" t="s">
        <v>6321</v>
      </c>
    </row>
    <row r="136" spans="1:11" x14ac:dyDescent="0.25">
      <c r="A136" t="s">
        <v>2727</v>
      </c>
      <c r="B136" t="s">
        <v>26714</v>
      </c>
      <c r="C136" t="s">
        <v>6321</v>
      </c>
      <c r="D136" t="s">
        <v>2729</v>
      </c>
      <c r="E136" t="s">
        <v>28018</v>
      </c>
      <c r="F136" t="s">
        <v>28075</v>
      </c>
      <c r="G136" t="s">
        <v>6321</v>
      </c>
      <c r="H136" t="s">
        <v>6321</v>
      </c>
      <c r="I136" t="s">
        <v>28076</v>
      </c>
      <c r="J136" t="s">
        <v>28077</v>
      </c>
      <c r="K136" t="s">
        <v>6321</v>
      </c>
    </row>
    <row r="137" spans="1:11" x14ac:dyDescent="0.25">
      <c r="A137" t="s">
        <v>2730</v>
      </c>
      <c r="B137" t="s">
        <v>26720</v>
      </c>
      <c r="C137" t="s">
        <v>6321</v>
      </c>
      <c r="D137" t="s">
        <v>2732</v>
      </c>
      <c r="E137" t="s">
        <v>28018</v>
      </c>
      <c r="F137" t="s">
        <v>28075</v>
      </c>
      <c r="G137" t="s">
        <v>6321</v>
      </c>
      <c r="H137" t="s">
        <v>6321</v>
      </c>
      <c r="I137" t="s">
        <v>28076</v>
      </c>
      <c r="J137" t="s">
        <v>28077</v>
      </c>
      <c r="K137" t="s">
        <v>6321</v>
      </c>
    </row>
    <row r="138" spans="1:11" x14ac:dyDescent="0.25">
      <c r="A138" t="s">
        <v>2733</v>
      </c>
      <c r="B138" t="s">
        <v>26743</v>
      </c>
      <c r="C138" t="s">
        <v>6321</v>
      </c>
      <c r="D138" t="s">
        <v>2735</v>
      </c>
      <c r="E138" t="s">
        <v>28018</v>
      </c>
      <c r="F138" t="s">
        <v>28075</v>
      </c>
      <c r="G138" t="s">
        <v>6321</v>
      </c>
      <c r="H138" t="s">
        <v>6321</v>
      </c>
      <c r="I138" t="s">
        <v>28076</v>
      </c>
      <c r="J138" t="s">
        <v>28077</v>
      </c>
      <c r="K138" t="s">
        <v>6321</v>
      </c>
    </row>
    <row r="139" spans="1:11" x14ac:dyDescent="0.25">
      <c r="A139" t="s">
        <v>2736</v>
      </c>
      <c r="B139" t="s">
        <v>26744</v>
      </c>
      <c r="C139" t="s">
        <v>6321</v>
      </c>
      <c r="D139" t="s">
        <v>2738</v>
      </c>
      <c r="E139" t="s">
        <v>28018</v>
      </c>
      <c r="F139" t="s">
        <v>28075</v>
      </c>
      <c r="G139" t="s">
        <v>6321</v>
      </c>
      <c r="H139" t="s">
        <v>6321</v>
      </c>
      <c r="I139" t="s">
        <v>28076</v>
      </c>
      <c r="J139" t="s">
        <v>28077</v>
      </c>
      <c r="K139" t="s">
        <v>6321</v>
      </c>
    </row>
    <row r="140" spans="1:11" x14ac:dyDescent="0.25">
      <c r="A140" t="s">
        <v>28255</v>
      </c>
      <c r="B140" t="s">
        <v>28256</v>
      </c>
      <c r="C140" t="s">
        <v>6321</v>
      </c>
      <c r="D140" t="s">
        <v>1053</v>
      </c>
      <c r="E140" t="s">
        <v>28018</v>
      </c>
      <c r="F140" t="s">
        <v>28075</v>
      </c>
      <c r="G140" t="s">
        <v>6321</v>
      </c>
      <c r="H140" t="s">
        <v>6321</v>
      </c>
      <c r="I140" t="s">
        <v>28076</v>
      </c>
      <c r="J140" t="s">
        <v>28077</v>
      </c>
      <c r="K140" t="s">
        <v>6321</v>
      </c>
    </row>
    <row r="141" spans="1:11" x14ac:dyDescent="0.25">
      <c r="A141" t="s">
        <v>2739</v>
      </c>
      <c r="B141" t="s">
        <v>26819</v>
      </c>
      <c r="C141" t="s">
        <v>6321</v>
      </c>
      <c r="D141" t="s">
        <v>2741</v>
      </c>
      <c r="E141" t="s">
        <v>28018</v>
      </c>
      <c r="F141" t="s">
        <v>28075</v>
      </c>
      <c r="G141" t="s">
        <v>6321</v>
      </c>
      <c r="H141" t="s">
        <v>6321</v>
      </c>
      <c r="I141" t="s">
        <v>28076</v>
      </c>
      <c r="J141" t="s">
        <v>28077</v>
      </c>
      <c r="K141" t="s">
        <v>6321</v>
      </c>
    </row>
    <row r="142" spans="1:11" x14ac:dyDescent="0.25">
      <c r="A142" t="s">
        <v>2742</v>
      </c>
      <c r="B142" t="s">
        <v>26822</v>
      </c>
      <c r="C142" t="s">
        <v>6321</v>
      </c>
      <c r="D142" t="s">
        <v>2744</v>
      </c>
      <c r="E142" t="s">
        <v>28018</v>
      </c>
      <c r="F142" t="s">
        <v>28075</v>
      </c>
      <c r="G142" t="s">
        <v>6321</v>
      </c>
      <c r="H142" t="s">
        <v>6321</v>
      </c>
      <c r="I142" t="s">
        <v>28076</v>
      </c>
      <c r="J142" t="s">
        <v>28077</v>
      </c>
      <c r="K142" t="s">
        <v>6321</v>
      </c>
    </row>
    <row r="143" spans="1:11" x14ac:dyDescent="0.25">
      <c r="A143" t="s">
        <v>2745</v>
      </c>
      <c r="B143" t="s">
        <v>26824</v>
      </c>
      <c r="C143" t="s">
        <v>6321</v>
      </c>
      <c r="D143" t="s">
        <v>2747</v>
      </c>
      <c r="E143" t="s">
        <v>28018</v>
      </c>
      <c r="F143" t="s">
        <v>28075</v>
      </c>
      <c r="G143" t="s">
        <v>6321</v>
      </c>
      <c r="H143" t="s">
        <v>6321</v>
      </c>
      <c r="I143" t="s">
        <v>28076</v>
      </c>
      <c r="J143" t="s">
        <v>28077</v>
      </c>
      <c r="K143" t="s">
        <v>6321</v>
      </c>
    </row>
    <row r="144" spans="1:11" x14ac:dyDescent="0.25">
      <c r="A144" t="s">
        <v>2748</v>
      </c>
      <c r="B144" t="s">
        <v>26862</v>
      </c>
      <c r="C144" t="s">
        <v>6321</v>
      </c>
      <c r="D144" t="s">
        <v>2750</v>
      </c>
      <c r="E144" t="s">
        <v>28018</v>
      </c>
      <c r="F144" t="s">
        <v>28075</v>
      </c>
      <c r="G144" t="s">
        <v>6321</v>
      </c>
      <c r="H144" t="s">
        <v>6321</v>
      </c>
      <c r="I144" t="s">
        <v>28076</v>
      </c>
      <c r="J144" t="s">
        <v>28077</v>
      </c>
      <c r="K144" t="s">
        <v>6321</v>
      </c>
    </row>
    <row r="145" spans="1:11" x14ac:dyDescent="0.25">
      <c r="A145" t="s">
        <v>28257</v>
      </c>
      <c r="B145" t="s">
        <v>28258</v>
      </c>
      <c r="C145" t="s">
        <v>6321</v>
      </c>
      <c r="D145" t="s">
        <v>28259</v>
      </c>
      <c r="E145" t="s">
        <v>28018</v>
      </c>
      <c r="F145" t="s">
        <v>28075</v>
      </c>
      <c r="G145" t="s">
        <v>6321</v>
      </c>
      <c r="H145" t="s">
        <v>6321</v>
      </c>
      <c r="I145" t="s">
        <v>28076</v>
      </c>
      <c r="J145" t="s">
        <v>28077</v>
      </c>
      <c r="K145" t="s">
        <v>6321</v>
      </c>
    </row>
    <row r="146" spans="1:11" x14ac:dyDescent="0.25">
      <c r="A146" t="s">
        <v>28257</v>
      </c>
      <c r="B146" t="s">
        <v>28258</v>
      </c>
      <c r="C146" t="s">
        <v>6321</v>
      </c>
      <c r="D146" t="s">
        <v>28259</v>
      </c>
      <c r="E146" t="s">
        <v>27966</v>
      </c>
      <c r="F146" t="s">
        <v>28078</v>
      </c>
      <c r="G146" t="s">
        <v>6321</v>
      </c>
      <c r="H146" t="s">
        <v>6321</v>
      </c>
      <c r="I146" t="s">
        <v>28079</v>
      </c>
      <c r="J146" t="s">
        <v>28080</v>
      </c>
      <c r="K146" t="s">
        <v>6321</v>
      </c>
    </row>
    <row r="147" spans="1:11" x14ac:dyDescent="0.25">
      <c r="A147" t="s">
        <v>2751</v>
      </c>
      <c r="B147" t="s">
        <v>26727</v>
      </c>
      <c r="C147" t="s">
        <v>6321</v>
      </c>
      <c r="D147" t="s">
        <v>2753</v>
      </c>
      <c r="E147" t="s">
        <v>28018</v>
      </c>
      <c r="F147" t="s">
        <v>28075</v>
      </c>
      <c r="G147" t="s">
        <v>6321</v>
      </c>
      <c r="H147" t="s">
        <v>6321</v>
      </c>
      <c r="I147" t="s">
        <v>28076</v>
      </c>
      <c r="J147" t="s">
        <v>28077</v>
      </c>
      <c r="K147" t="s">
        <v>6321</v>
      </c>
    </row>
    <row r="148" spans="1:11" x14ac:dyDescent="0.25">
      <c r="A148" t="s">
        <v>2754</v>
      </c>
      <c r="B148" t="s">
        <v>26858</v>
      </c>
      <c r="C148" t="s">
        <v>6321</v>
      </c>
      <c r="D148" t="s">
        <v>2756</v>
      </c>
      <c r="E148" t="s">
        <v>28018</v>
      </c>
      <c r="F148" t="s">
        <v>28075</v>
      </c>
      <c r="G148" t="s">
        <v>6321</v>
      </c>
      <c r="H148" t="s">
        <v>6321</v>
      </c>
      <c r="I148" t="s">
        <v>28076</v>
      </c>
      <c r="J148" t="s">
        <v>28077</v>
      </c>
      <c r="K148" t="s">
        <v>6321</v>
      </c>
    </row>
    <row r="149" spans="1:11" x14ac:dyDescent="0.25">
      <c r="A149" t="s">
        <v>2757</v>
      </c>
      <c r="B149" t="s">
        <v>26647</v>
      </c>
      <c r="C149" t="s">
        <v>6321</v>
      </c>
      <c r="D149" t="s">
        <v>2759</v>
      </c>
      <c r="E149" t="s">
        <v>27966</v>
      </c>
      <c r="F149" t="s">
        <v>28078</v>
      </c>
      <c r="G149" t="s">
        <v>6321</v>
      </c>
      <c r="H149" t="s">
        <v>6321</v>
      </c>
      <c r="I149" t="s">
        <v>28079</v>
      </c>
      <c r="J149" t="s">
        <v>28080</v>
      </c>
      <c r="K149" t="s">
        <v>6321</v>
      </c>
    </row>
    <row r="150" spans="1:11" x14ac:dyDescent="0.25">
      <c r="A150" t="s">
        <v>2760</v>
      </c>
      <c r="B150" t="s">
        <v>26831</v>
      </c>
      <c r="C150" t="s">
        <v>6321</v>
      </c>
      <c r="D150" t="s">
        <v>2762</v>
      </c>
      <c r="E150" t="s">
        <v>27966</v>
      </c>
      <c r="F150" t="s">
        <v>28078</v>
      </c>
      <c r="G150" t="s">
        <v>6321</v>
      </c>
      <c r="H150" t="s">
        <v>6321</v>
      </c>
      <c r="I150" t="s">
        <v>28079</v>
      </c>
      <c r="J150" t="s">
        <v>28080</v>
      </c>
      <c r="K150" t="s">
        <v>6321</v>
      </c>
    </row>
    <row r="151" spans="1:11" x14ac:dyDescent="0.25">
      <c r="A151" t="s">
        <v>2763</v>
      </c>
      <c r="B151" t="s">
        <v>26493</v>
      </c>
      <c r="C151" t="s">
        <v>6321</v>
      </c>
      <c r="D151" t="s">
        <v>2765</v>
      </c>
      <c r="E151" t="s">
        <v>27966</v>
      </c>
      <c r="F151" t="s">
        <v>28078</v>
      </c>
      <c r="G151" t="s">
        <v>6321</v>
      </c>
      <c r="H151" t="s">
        <v>6321</v>
      </c>
      <c r="I151" t="s">
        <v>28079</v>
      </c>
      <c r="J151" t="s">
        <v>28080</v>
      </c>
      <c r="K151" t="s">
        <v>6321</v>
      </c>
    </row>
    <row r="152" spans="1:11" x14ac:dyDescent="0.25">
      <c r="A152" t="s">
        <v>2772</v>
      </c>
      <c r="B152" t="s">
        <v>26725</v>
      </c>
      <c r="C152" t="s">
        <v>6321</v>
      </c>
      <c r="D152" t="s">
        <v>2774</v>
      </c>
      <c r="E152" t="s">
        <v>28018</v>
      </c>
      <c r="F152" t="s">
        <v>28075</v>
      </c>
      <c r="G152" t="s">
        <v>6321</v>
      </c>
      <c r="H152" t="s">
        <v>6321</v>
      </c>
      <c r="I152" t="s">
        <v>28076</v>
      </c>
      <c r="J152" t="s">
        <v>28077</v>
      </c>
      <c r="K152" t="s">
        <v>6321</v>
      </c>
    </row>
    <row r="153" spans="1:11" x14ac:dyDescent="0.25">
      <c r="A153" t="s">
        <v>2775</v>
      </c>
      <c r="B153" t="s">
        <v>26674</v>
      </c>
      <c r="C153" t="s">
        <v>6321</v>
      </c>
      <c r="D153" t="s">
        <v>2777</v>
      </c>
      <c r="E153" t="s">
        <v>28018</v>
      </c>
      <c r="F153" t="s">
        <v>28075</v>
      </c>
      <c r="G153" t="s">
        <v>6321</v>
      </c>
      <c r="H153" t="s">
        <v>6321</v>
      </c>
      <c r="I153" t="s">
        <v>28076</v>
      </c>
      <c r="J153" t="s">
        <v>28077</v>
      </c>
      <c r="K153" t="s">
        <v>6321</v>
      </c>
    </row>
    <row r="154" spans="1:11" x14ac:dyDescent="0.25">
      <c r="A154" t="s">
        <v>2778</v>
      </c>
      <c r="B154" t="s">
        <v>26844</v>
      </c>
      <c r="C154" t="s">
        <v>6321</v>
      </c>
      <c r="D154" t="s">
        <v>2780</v>
      </c>
      <c r="E154" t="s">
        <v>28018</v>
      </c>
      <c r="F154" t="s">
        <v>28075</v>
      </c>
      <c r="G154" t="s">
        <v>6321</v>
      </c>
      <c r="H154" t="s">
        <v>6321</v>
      </c>
      <c r="I154" t="s">
        <v>28076</v>
      </c>
      <c r="J154" t="s">
        <v>28077</v>
      </c>
      <c r="K154" t="s">
        <v>6321</v>
      </c>
    </row>
    <row r="155" spans="1:11" x14ac:dyDescent="0.25">
      <c r="A155" t="s">
        <v>2781</v>
      </c>
      <c r="B155" t="s">
        <v>26839</v>
      </c>
      <c r="C155" t="s">
        <v>6321</v>
      </c>
      <c r="D155" t="s">
        <v>2783</v>
      </c>
      <c r="E155" t="s">
        <v>28018</v>
      </c>
      <c r="F155" t="s">
        <v>28075</v>
      </c>
      <c r="G155" t="s">
        <v>6321</v>
      </c>
      <c r="H155" t="s">
        <v>6321</v>
      </c>
      <c r="I155" t="s">
        <v>28076</v>
      </c>
      <c r="J155" t="s">
        <v>28077</v>
      </c>
      <c r="K155" t="s">
        <v>6321</v>
      </c>
    </row>
    <row r="156" spans="1:11" x14ac:dyDescent="0.25">
      <c r="A156" t="s">
        <v>2784</v>
      </c>
      <c r="B156" t="s">
        <v>26853</v>
      </c>
      <c r="C156" t="s">
        <v>6321</v>
      </c>
      <c r="D156" t="s">
        <v>2786</v>
      </c>
      <c r="E156" t="s">
        <v>28018</v>
      </c>
      <c r="F156" t="s">
        <v>28075</v>
      </c>
      <c r="G156" t="s">
        <v>6321</v>
      </c>
      <c r="H156" t="s">
        <v>6321</v>
      </c>
      <c r="I156" t="s">
        <v>28076</v>
      </c>
      <c r="J156" t="s">
        <v>28077</v>
      </c>
      <c r="K156" t="s">
        <v>6321</v>
      </c>
    </row>
    <row r="157" spans="1:11" x14ac:dyDescent="0.25">
      <c r="A157" t="s">
        <v>2787</v>
      </c>
      <c r="B157" t="s">
        <v>26788</v>
      </c>
      <c r="C157" t="s">
        <v>6321</v>
      </c>
      <c r="D157" t="s">
        <v>2789</v>
      </c>
      <c r="E157" t="s">
        <v>28018</v>
      </c>
      <c r="F157" t="s">
        <v>28075</v>
      </c>
      <c r="G157" t="s">
        <v>6321</v>
      </c>
      <c r="H157" t="s">
        <v>6321</v>
      </c>
      <c r="I157" t="s">
        <v>28076</v>
      </c>
      <c r="J157" t="s">
        <v>28077</v>
      </c>
      <c r="K157" t="s">
        <v>6321</v>
      </c>
    </row>
    <row r="158" spans="1:11" x14ac:dyDescent="0.25">
      <c r="A158" t="s">
        <v>28260</v>
      </c>
      <c r="B158" t="s">
        <v>28261</v>
      </c>
      <c r="C158" t="s">
        <v>6321</v>
      </c>
      <c r="D158" t="s">
        <v>1053</v>
      </c>
      <c r="E158" t="s">
        <v>28018</v>
      </c>
      <c r="F158" t="s">
        <v>28075</v>
      </c>
      <c r="G158" t="s">
        <v>6321</v>
      </c>
      <c r="H158" t="s">
        <v>6321</v>
      </c>
      <c r="I158" t="s">
        <v>28076</v>
      </c>
      <c r="J158" t="s">
        <v>28077</v>
      </c>
      <c r="K158" t="s">
        <v>6321</v>
      </c>
    </row>
    <row r="159" spans="1:11" x14ac:dyDescent="0.25">
      <c r="A159" t="s">
        <v>28262</v>
      </c>
      <c r="B159" t="s">
        <v>28263</v>
      </c>
      <c r="C159" t="s">
        <v>6321</v>
      </c>
      <c r="D159" t="s">
        <v>1053</v>
      </c>
      <c r="E159" t="s">
        <v>28018</v>
      </c>
      <c r="F159" t="s">
        <v>28075</v>
      </c>
      <c r="G159" t="s">
        <v>6321</v>
      </c>
      <c r="H159" t="s">
        <v>6321</v>
      </c>
      <c r="I159" t="s">
        <v>28076</v>
      </c>
      <c r="J159" t="s">
        <v>28077</v>
      </c>
      <c r="K159" t="s">
        <v>6321</v>
      </c>
    </row>
    <row r="160" spans="1:11" x14ac:dyDescent="0.25">
      <c r="A160" t="s">
        <v>2790</v>
      </c>
      <c r="B160" t="s">
        <v>26840</v>
      </c>
      <c r="C160" t="s">
        <v>6321</v>
      </c>
      <c r="D160" t="s">
        <v>2792</v>
      </c>
      <c r="E160" t="s">
        <v>28018</v>
      </c>
      <c r="F160" t="s">
        <v>28075</v>
      </c>
      <c r="G160" t="s">
        <v>6321</v>
      </c>
      <c r="H160" t="s">
        <v>6321</v>
      </c>
      <c r="I160" t="s">
        <v>28076</v>
      </c>
      <c r="J160" t="s">
        <v>28077</v>
      </c>
      <c r="K160" t="s">
        <v>6321</v>
      </c>
    </row>
    <row r="161" spans="1:11" x14ac:dyDescent="0.25">
      <c r="A161" t="s">
        <v>28264</v>
      </c>
      <c r="B161" t="s">
        <v>28265</v>
      </c>
      <c r="C161" t="s">
        <v>6321</v>
      </c>
      <c r="D161" t="s">
        <v>28266</v>
      </c>
      <c r="E161" t="s">
        <v>28018</v>
      </c>
      <c r="F161" t="s">
        <v>28075</v>
      </c>
      <c r="G161" t="s">
        <v>6321</v>
      </c>
      <c r="H161" t="s">
        <v>6321</v>
      </c>
      <c r="I161" t="s">
        <v>28076</v>
      </c>
      <c r="J161" t="s">
        <v>28077</v>
      </c>
      <c r="K161" t="s">
        <v>6321</v>
      </c>
    </row>
    <row r="162" spans="1:11" x14ac:dyDescent="0.25">
      <c r="A162" t="s">
        <v>28267</v>
      </c>
      <c r="B162" t="s">
        <v>28268</v>
      </c>
      <c r="C162" t="s">
        <v>6321</v>
      </c>
      <c r="D162" t="s">
        <v>1053</v>
      </c>
      <c r="E162" t="s">
        <v>28018</v>
      </c>
      <c r="F162" t="s">
        <v>28075</v>
      </c>
      <c r="G162" t="s">
        <v>6321</v>
      </c>
      <c r="H162" t="s">
        <v>6321</v>
      </c>
      <c r="I162" t="s">
        <v>28076</v>
      </c>
      <c r="J162" t="s">
        <v>28077</v>
      </c>
      <c r="K162" t="s">
        <v>6321</v>
      </c>
    </row>
    <row r="163" spans="1:11" x14ac:dyDescent="0.25">
      <c r="A163" t="s">
        <v>2793</v>
      </c>
      <c r="B163" t="s">
        <v>26668</v>
      </c>
      <c r="C163" t="s">
        <v>6321</v>
      </c>
      <c r="D163" t="s">
        <v>2795</v>
      </c>
      <c r="E163" t="s">
        <v>28018</v>
      </c>
      <c r="F163" t="s">
        <v>28075</v>
      </c>
      <c r="G163" t="s">
        <v>6321</v>
      </c>
      <c r="H163" t="s">
        <v>6321</v>
      </c>
      <c r="I163" t="s">
        <v>28076</v>
      </c>
      <c r="J163" t="s">
        <v>28077</v>
      </c>
      <c r="K163" t="s">
        <v>6321</v>
      </c>
    </row>
    <row r="164" spans="1:11" x14ac:dyDescent="0.25">
      <c r="A164" t="s">
        <v>2796</v>
      </c>
      <c r="B164" t="s">
        <v>26866</v>
      </c>
      <c r="C164" t="s">
        <v>6321</v>
      </c>
      <c r="D164" t="s">
        <v>2798</v>
      </c>
      <c r="E164" t="s">
        <v>28018</v>
      </c>
      <c r="F164" t="s">
        <v>28075</v>
      </c>
      <c r="G164" t="s">
        <v>6321</v>
      </c>
      <c r="H164" t="s">
        <v>6321</v>
      </c>
      <c r="I164" t="s">
        <v>28076</v>
      </c>
      <c r="J164" t="s">
        <v>28077</v>
      </c>
      <c r="K164" t="s">
        <v>6321</v>
      </c>
    </row>
    <row r="165" spans="1:11" x14ac:dyDescent="0.25">
      <c r="A165" t="s">
        <v>28269</v>
      </c>
      <c r="B165" t="s">
        <v>28270</v>
      </c>
      <c r="C165" t="s">
        <v>6321</v>
      </c>
      <c r="D165" t="s">
        <v>1053</v>
      </c>
      <c r="E165" t="s">
        <v>28018</v>
      </c>
      <c r="F165" t="s">
        <v>28075</v>
      </c>
      <c r="G165" t="s">
        <v>6321</v>
      </c>
      <c r="H165" t="s">
        <v>6321</v>
      </c>
      <c r="I165" t="s">
        <v>28076</v>
      </c>
      <c r="J165" t="s">
        <v>28077</v>
      </c>
      <c r="K165" t="s">
        <v>6321</v>
      </c>
    </row>
    <row r="166" spans="1:11" x14ac:dyDescent="0.25">
      <c r="A166" t="s">
        <v>28271</v>
      </c>
      <c r="B166" t="s">
        <v>28272</v>
      </c>
      <c r="C166" t="s">
        <v>6321</v>
      </c>
      <c r="D166" t="s">
        <v>1053</v>
      </c>
      <c r="E166" t="s">
        <v>27917</v>
      </c>
      <c r="F166" t="s">
        <v>28067</v>
      </c>
      <c r="G166" t="s">
        <v>6321</v>
      </c>
      <c r="H166" t="s">
        <v>6321</v>
      </c>
      <c r="I166" t="s">
        <v>28068</v>
      </c>
      <c r="J166" t="s">
        <v>6321</v>
      </c>
      <c r="K166" t="s">
        <v>6321</v>
      </c>
    </row>
    <row r="167" spans="1:11" x14ac:dyDescent="0.25">
      <c r="A167" t="s">
        <v>2799</v>
      </c>
      <c r="B167" t="s">
        <v>26757</v>
      </c>
      <c r="C167" t="s">
        <v>6321</v>
      </c>
      <c r="D167" t="s">
        <v>2801</v>
      </c>
      <c r="E167" t="s">
        <v>28018</v>
      </c>
      <c r="F167" t="s">
        <v>28075</v>
      </c>
      <c r="G167" t="s">
        <v>6321</v>
      </c>
      <c r="H167" t="s">
        <v>6321</v>
      </c>
      <c r="I167" t="s">
        <v>28076</v>
      </c>
      <c r="J167" t="s">
        <v>28077</v>
      </c>
      <c r="K167" t="s">
        <v>6321</v>
      </c>
    </row>
    <row r="168" spans="1:11" x14ac:dyDescent="0.25">
      <c r="A168" t="s">
        <v>2802</v>
      </c>
      <c r="B168" t="s">
        <v>28273</v>
      </c>
      <c r="C168" t="s">
        <v>6321</v>
      </c>
      <c r="D168" t="s">
        <v>2804</v>
      </c>
      <c r="E168" t="s">
        <v>27917</v>
      </c>
      <c r="F168" t="s">
        <v>28067</v>
      </c>
      <c r="G168" t="s">
        <v>6321</v>
      </c>
      <c r="H168" t="s">
        <v>6321</v>
      </c>
      <c r="I168" t="s">
        <v>28068</v>
      </c>
      <c r="J168" t="s">
        <v>6321</v>
      </c>
      <c r="K168" t="s">
        <v>6321</v>
      </c>
    </row>
    <row r="169" spans="1:11" x14ac:dyDescent="0.25">
      <c r="A169" t="s">
        <v>1660</v>
      </c>
      <c r="B169" t="s">
        <v>28274</v>
      </c>
      <c r="C169" t="s">
        <v>6321</v>
      </c>
      <c r="D169" t="s">
        <v>6067</v>
      </c>
      <c r="E169" t="s">
        <v>27890</v>
      </c>
      <c r="F169" t="s">
        <v>28275</v>
      </c>
      <c r="G169" t="s">
        <v>6321</v>
      </c>
      <c r="H169" t="s">
        <v>6321</v>
      </c>
      <c r="I169" t="s">
        <v>28184</v>
      </c>
      <c r="J169" t="s">
        <v>6321</v>
      </c>
      <c r="K169" t="s">
        <v>6321</v>
      </c>
    </row>
    <row r="170" spans="1:11" x14ac:dyDescent="0.25">
      <c r="A170" t="s">
        <v>2805</v>
      </c>
      <c r="B170" t="s">
        <v>26795</v>
      </c>
      <c r="C170" t="s">
        <v>6321</v>
      </c>
      <c r="D170" t="s">
        <v>26796</v>
      </c>
      <c r="E170" t="s">
        <v>28018</v>
      </c>
      <c r="F170" t="s">
        <v>28075</v>
      </c>
      <c r="G170" t="s">
        <v>6321</v>
      </c>
      <c r="H170" t="s">
        <v>6321</v>
      </c>
      <c r="I170" t="s">
        <v>28076</v>
      </c>
      <c r="J170" t="s">
        <v>28077</v>
      </c>
      <c r="K170" t="s">
        <v>6321</v>
      </c>
    </row>
    <row r="171" spans="1:11" x14ac:dyDescent="0.25">
      <c r="A171" t="s">
        <v>26451</v>
      </c>
      <c r="B171" t="s">
        <v>28276</v>
      </c>
      <c r="C171" t="s">
        <v>6321</v>
      </c>
      <c r="D171" t="s">
        <v>26486</v>
      </c>
      <c r="E171" t="s">
        <v>802</v>
      </c>
      <c r="F171" t="s">
        <v>28277</v>
      </c>
      <c r="G171" t="s">
        <v>6321</v>
      </c>
      <c r="H171" t="s">
        <v>6321</v>
      </c>
      <c r="I171" t="s">
        <v>28168</v>
      </c>
      <c r="J171" t="s">
        <v>6321</v>
      </c>
      <c r="K171" t="s">
        <v>6321</v>
      </c>
    </row>
    <row r="172" spans="1:11" x14ac:dyDescent="0.25">
      <c r="A172" t="s">
        <v>26453</v>
      </c>
      <c r="B172" t="s">
        <v>26488</v>
      </c>
      <c r="C172" t="s">
        <v>6321</v>
      </c>
      <c r="D172" t="s">
        <v>26489</v>
      </c>
      <c r="E172" t="s">
        <v>802</v>
      </c>
      <c r="F172" t="s">
        <v>28277</v>
      </c>
      <c r="G172" t="s">
        <v>6321</v>
      </c>
      <c r="H172" t="s">
        <v>6321</v>
      </c>
      <c r="I172" t="s">
        <v>28168</v>
      </c>
      <c r="J172" t="s">
        <v>6321</v>
      </c>
      <c r="K172" t="s">
        <v>6321</v>
      </c>
    </row>
    <row r="173" spans="1:11" x14ac:dyDescent="0.25">
      <c r="A173" t="s">
        <v>28278</v>
      </c>
      <c r="B173" t="s">
        <v>28279</v>
      </c>
      <c r="C173" t="s">
        <v>6321</v>
      </c>
      <c r="D173" t="s">
        <v>1053</v>
      </c>
      <c r="E173" t="s">
        <v>27917</v>
      </c>
      <c r="F173" t="s">
        <v>28067</v>
      </c>
      <c r="G173" t="s">
        <v>6321</v>
      </c>
      <c r="H173" t="s">
        <v>6321</v>
      </c>
      <c r="I173" t="s">
        <v>28068</v>
      </c>
      <c r="J173" t="s">
        <v>6321</v>
      </c>
      <c r="K173" t="s">
        <v>6321</v>
      </c>
    </row>
    <row r="174" spans="1:11" x14ac:dyDescent="0.25">
      <c r="A174" t="s">
        <v>2810</v>
      </c>
      <c r="B174" t="s">
        <v>26653</v>
      </c>
      <c r="C174" t="s">
        <v>6321</v>
      </c>
      <c r="D174" t="s">
        <v>2812</v>
      </c>
      <c r="E174" t="s">
        <v>27966</v>
      </c>
      <c r="F174" t="s">
        <v>28078</v>
      </c>
      <c r="G174" t="s">
        <v>6321</v>
      </c>
      <c r="H174" t="s">
        <v>6321</v>
      </c>
      <c r="I174" t="s">
        <v>28079</v>
      </c>
      <c r="J174" t="s">
        <v>28080</v>
      </c>
      <c r="K174" t="s">
        <v>6321</v>
      </c>
    </row>
    <row r="175" spans="1:11" x14ac:dyDescent="0.25">
      <c r="A175" t="s">
        <v>28280</v>
      </c>
      <c r="B175" t="s">
        <v>28281</v>
      </c>
      <c r="C175" t="s">
        <v>6321</v>
      </c>
      <c r="D175" t="s">
        <v>28282</v>
      </c>
      <c r="E175" t="s">
        <v>28018</v>
      </c>
      <c r="F175" t="s">
        <v>28075</v>
      </c>
      <c r="G175" t="s">
        <v>6321</v>
      </c>
      <c r="H175" t="s">
        <v>6321</v>
      </c>
      <c r="I175" t="s">
        <v>28076</v>
      </c>
      <c r="J175" t="s">
        <v>28077</v>
      </c>
      <c r="K175" t="s">
        <v>6321</v>
      </c>
    </row>
    <row r="176" spans="1:11" x14ac:dyDescent="0.25">
      <c r="A176" t="s">
        <v>2813</v>
      </c>
      <c r="B176" t="s">
        <v>28283</v>
      </c>
      <c r="C176" t="s">
        <v>6321</v>
      </c>
      <c r="D176" t="s">
        <v>1053</v>
      </c>
      <c r="E176" t="s">
        <v>28024</v>
      </c>
      <c r="F176" t="s">
        <v>28240</v>
      </c>
      <c r="G176" t="s">
        <v>28241</v>
      </c>
      <c r="H176" t="s">
        <v>6321</v>
      </c>
      <c r="I176" t="s">
        <v>28242</v>
      </c>
      <c r="J176" t="s">
        <v>6321</v>
      </c>
      <c r="K176" t="s">
        <v>6321</v>
      </c>
    </row>
    <row r="177" spans="1:11" x14ac:dyDescent="0.25">
      <c r="A177" t="s">
        <v>2818</v>
      </c>
      <c r="B177" t="s">
        <v>26767</v>
      </c>
      <c r="C177" t="s">
        <v>6321</v>
      </c>
      <c r="D177" t="s">
        <v>2820</v>
      </c>
      <c r="E177" t="s">
        <v>27966</v>
      </c>
      <c r="F177" t="s">
        <v>28078</v>
      </c>
      <c r="G177" t="s">
        <v>6321</v>
      </c>
      <c r="H177" t="s">
        <v>6321</v>
      </c>
      <c r="I177" t="s">
        <v>28079</v>
      </c>
      <c r="J177" t="s">
        <v>28080</v>
      </c>
      <c r="K177" t="s">
        <v>6321</v>
      </c>
    </row>
    <row r="178" spans="1:11" x14ac:dyDescent="0.25">
      <c r="A178" t="s">
        <v>2821</v>
      </c>
      <c r="B178" t="s">
        <v>26671</v>
      </c>
      <c r="C178" t="s">
        <v>6321</v>
      </c>
      <c r="D178" t="s">
        <v>2823</v>
      </c>
      <c r="E178" t="s">
        <v>27966</v>
      </c>
      <c r="F178" t="s">
        <v>28078</v>
      </c>
      <c r="G178" t="s">
        <v>6321</v>
      </c>
      <c r="H178" t="s">
        <v>6321</v>
      </c>
      <c r="I178" t="s">
        <v>28079</v>
      </c>
      <c r="J178" t="s">
        <v>28080</v>
      </c>
      <c r="K178" t="s">
        <v>6321</v>
      </c>
    </row>
    <row r="179" spans="1:11" x14ac:dyDescent="0.25">
      <c r="A179" t="s">
        <v>28284</v>
      </c>
      <c r="B179" t="s">
        <v>28285</v>
      </c>
      <c r="C179" t="s">
        <v>6321</v>
      </c>
      <c r="D179" t="s">
        <v>1053</v>
      </c>
      <c r="E179" t="s">
        <v>27966</v>
      </c>
      <c r="F179" t="s">
        <v>28078</v>
      </c>
      <c r="G179" t="s">
        <v>6321</v>
      </c>
      <c r="H179" t="s">
        <v>6321</v>
      </c>
      <c r="I179" t="s">
        <v>28079</v>
      </c>
      <c r="J179" t="s">
        <v>28080</v>
      </c>
      <c r="K179" t="s">
        <v>6321</v>
      </c>
    </row>
    <row r="180" spans="1:11" x14ac:dyDescent="0.25">
      <c r="A180" t="s">
        <v>2824</v>
      </c>
      <c r="B180" t="s">
        <v>26672</v>
      </c>
      <c r="C180" t="s">
        <v>6321</v>
      </c>
      <c r="D180" t="s">
        <v>2826</v>
      </c>
      <c r="E180" t="s">
        <v>27966</v>
      </c>
      <c r="F180" t="s">
        <v>28078</v>
      </c>
      <c r="G180" t="s">
        <v>6321</v>
      </c>
      <c r="H180" t="s">
        <v>6321</v>
      </c>
      <c r="I180" t="s">
        <v>28079</v>
      </c>
      <c r="J180" t="s">
        <v>28080</v>
      </c>
      <c r="K180" t="s">
        <v>6321</v>
      </c>
    </row>
    <row r="181" spans="1:11" x14ac:dyDescent="0.25">
      <c r="A181" t="s">
        <v>2833</v>
      </c>
      <c r="B181" t="s">
        <v>28286</v>
      </c>
      <c r="C181" t="s">
        <v>28287</v>
      </c>
      <c r="D181" t="s">
        <v>2835</v>
      </c>
      <c r="E181" t="s">
        <v>27985</v>
      </c>
      <c r="F181" t="s">
        <v>28288</v>
      </c>
      <c r="G181" t="s">
        <v>6321</v>
      </c>
      <c r="H181" t="s">
        <v>6321</v>
      </c>
      <c r="I181" t="s">
        <v>28289</v>
      </c>
      <c r="J181" t="s">
        <v>28290</v>
      </c>
      <c r="K181" t="s">
        <v>6321</v>
      </c>
    </row>
    <row r="182" spans="1:11" x14ac:dyDescent="0.25">
      <c r="A182" t="s">
        <v>2844</v>
      </c>
      <c r="B182" t="s">
        <v>26673</v>
      </c>
      <c r="C182" t="s">
        <v>6321</v>
      </c>
      <c r="D182" t="s">
        <v>2846</v>
      </c>
      <c r="E182" t="s">
        <v>28018</v>
      </c>
      <c r="F182" t="s">
        <v>28075</v>
      </c>
      <c r="G182" t="s">
        <v>6321</v>
      </c>
      <c r="H182" t="s">
        <v>6321</v>
      </c>
      <c r="I182" t="s">
        <v>28076</v>
      </c>
      <c r="J182" t="s">
        <v>28077</v>
      </c>
      <c r="K182" t="s">
        <v>6321</v>
      </c>
    </row>
    <row r="183" spans="1:11" x14ac:dyDescent="0.25">
      <c r="A183" t="s">
        <v>2847</v>
      </c>
      <c r="B183" t="s">
        <v>26690</v>
      </c>
      <c r="C183" t="s">
        <v>6321</v>
      </c>
      <c r="D183" t="s">
        <v>2849</v>
      </c>
      <c r="E183" t="s">
        <v>28018</v>
      </c>
      <c r="F183" t="s">
        <v>28075</v>
      </c>
      <c r="G183" t="s">
        <v>6321</v>
      </c>
      <c r="H183" t="s">
        <v>6321</v>
      </c>
      <c r="I183" t="s">
        <v>28076</v>
      </c>
      <c r="J183" t="s">
        <v>28077</v>
      </c>
      <c r="K183" t="s">
        <v>6321</v>
      </c>
    </row>
    <row r="184" spans="1:11" x14ac:dyDescent="0.25">
      <c r="A184" t="s">
        <v>2850</v>
      </c>
      <c r="B184" t="s">
        <v>26730</v>
      </c>
      <c r="C184" t="s">
        <v>6321</v>
      </c>
      <c r="D184" t="s">
        <v>2852</v>
      </c>
      <c r="E184" t="s">
        <v>28018</v>
      </c>
      <c r="F184" t="s">
        <v>28075</v>
      </c>
      <c r="G184" t="s">
        <v>6321</v>
      </c>
      <c r="H184" t="s">
        <v>6321</v>
      </c>
      <c r="I184" t="s">
        <v>28076</v>
      </c>
      <c r="J184" t="s">
        <v>28077</v>
      </c>
      <c r="K184" t="s">
        <v>6321</v>
      </c>
    </row>
    <row r="185" spans="1:11" x14ac:dyDescent="0.25">
      <c r="A185" t="s">
        <v>2853</v>
      </c>
      <c r="B185" t="s">
        <v>26758</v>
      </c>
      <c r="C185" t="s">
        <v>6321</v>
      </c>
      <c r="D185" t="s">
        <v>2855</v>
      </c>
      <c r="E185" t="s">
        <v>28018</v>
      </c>
      <c r="F185" t="s">
        <v>28075</v>
      </c>
      <c r="G185" t="s">
        <v>6321</v>
      </c>
      <c r="H185" t="s">
        <v>6321</v>
      </c>
      <c r="I185" t="s">
        <v>28076</v>
      </c>
      <c r="J185" t="s">
        <v>28077</v>
      </c>
      <c r="K185" t="s">
        <v>6321</v>
      </c>
    </row>
    <row r="186" spans="1:11" x14ac:dyDescent="0.25">
      <c r="A186" t="s">
        <v>2856</v>
      </c>
      <c r="B186" t="s">
        <v>26754</v>
      </c>
      <c r="C186" t="s">
        <v>6321</v>
      </c>
      <c r="D186" t="s">
        <v>2858</v>
      </c>
      <c r="E186" t="s">
        <v>28018</v>
      </c>
      <c r="F186" t="s">
        <v>28075</v>
      </c>
      <c r="G186" t="s">
        <v>6321</v>
      </c>
      <c r="H186" t="s">
        <v>6321</v>
      </c>
      <c r="I186" t="s">
        <v>28076</v>
      </c>
      <c r="J186" t="s">
        <v>28077</v>
      </c>
      <c r="K186" t="s">
        <v>6321</v>
      </c>
    </row>
    <row r="187" spans="1:11" x14ac:dyDescent="0.25">
      <c r="A187" t="s">
        <v>2859</v>
      </c>
      <c r="B187" t="s">
        <v>26827</v>
      </c>
      <c r="C187" t="s">
        <v>6321</v>
      </c>
      <c r="D187" t="s">
        <v>2861</v>
      </c>
      <c r="E187" t="s">
        <v>28018</v>
      </c>
      <c r="F187" t="s">
        <v>28075</v>
      </c>
      <c r="G187" t="s">
        <v>6321</v>
      </c>
      <c r="H187" t="s">
        <v>6321</v>
      </c>
      <c r="I187" t="s">
        <v>28076</v>
      </c>
      <c r="J187" t="s">
        <v>28077</v>
      </c>
      <c r="K187" t="s">
        <v>6321</v>
      </c>
    </row>
    <row r="188" spans="1:11" x14ac:dyDescent="0.25">
      <c r="A188" t="s">
        <v>2862</v>
      </c>
      <c r="B188" t="s">
        <v>26797</v>
      </c>
      <c r="C188" t="s">
        <v>6321</v>
      </c>
      <c r="D188" t="s">
        <v>2864</v>
      </c>
      <c r="E188" t="s">
        <v>28018</v>
      </c>
      <c r="F188" t="s">
        <v>28075</v>
      </c>
      <c r="G188" t="s">
        <v>6321</v>
      </c>
      <c r="H188" t="s">
        <v>6321</v>
      </c>
      <c r="I188" t="s">
        <v>28076</v>
      </c>
      <c r="J188" t="s">
        <v>28077</v>
      </c>
      <c r="K188" t="s">
        <v>6321</v>
      </c>
    </row>
    <row r="189" spans="1:11" x14ac:dyDescent="0.25">
      <c r="A189" t="s">
        <v>2865</v>
      </c>
      <c r="B189" t="s">
        <v>26863</v>
      </c>
      <c r="C189" t="s">
        <v>6321</v>
      </c>
      <c r="D189" t="s">
        <v>2867</v>
      </c>
      <c r="E189" t="s">
        <v>28018</v>
      </c>
      <c r="F189" t="s">
        <v>28075</v>
      </c>
      <c r="G189" t="s">
        <v>6321</v>
      </c>
      <c r="H189" t="s">
        <v>6321</v>
      </c>
      <c r="I189" t="s">
        <v>28076</v>
      </c>
      <c r="J189" t="s">
        <v>28077</v>
      </c>
      <c r="K189" t="s">
        <v>6321</v>
      </c>
    </row>
    <row r="190" spans="1:11" x14ac:dyDescent="0.25">
      <c r="A190" t="s">
        <v>2868</v>
      </c>
      <c r="B190" t="s">
        <v>26829</v>
      </c>
      <c r="C190" t="s">
        <v>6321</v>
      </c>
      <c r="D190" t="s">
        <v>2870</v>
      </c>
      <c r="E190" t="s">
        <v>28018</v>
      </c>
      <c r="F190" t="s">
        <v>28075</v>
      </c>
      <c r="G190" t="s">
        <v>6321</v>
      </c>
      <c r="H190" t="s">
        <v>6321</v>
      </c>
      <c r="I190" t="s">
        <v>28076</v>
      </c>
      <c r="J190" t="s">
        <v>28077</v>
      </c>
      <c r="K190" t="s">
        <v>6321</v>
      </c>
    </row>
    <row r="191" spans="1:11" x14ac:dyDescent="0.25">
      <c r="A191" t="s">
        <v>2871</v>
      </c>
      <c r="B191" t="s">
        <v>26832</v>
      </c>
      <c r="C191" t="s">
        <v>6321</v>
      </c>
      <c r="D191" t="s">
        <v>2873</v>
      </c>
      <c r="E191" t="s">
        <v>28018</v>
      </c>
      <c r="F191" t="s">
        <v>28075</v>
      </c>
      <c r="G191" t="s">
        <v>6321</v>
      </c>
      <c r="H191" t="s">
        <v>6321</v>
      </c>
      <c r="I191" t="s">
        <v>28076</v>
      </c>
      <c r="J191" t="s">
        <v>28077</v>
      </c>
      <c r="K191" t="s">
        <v>6321</v>
      </c>
    </row>
    <row r="192" spans="1:11" x14ac:dyDescent="0.25">
      <c r="A192" t="s">
        <v>28291</v>
      </c>
      <c r="B192" t="s">
        <v>28292</v>
      </c>
      <c r="C192" t="s">
        <v>6321</v>
      </c>
      <c r="D192" t="s">
        <v>1053</v>
      </c>
      <c r="E192" t="s">
        <v>28018</v>
      </c>
      <c r="F192" t="s">
        <v>28075</v>
      </c>
      <c r="G192" t="s">
        <v>6321</v>
      </c>
      <c r="H192" t="s">
        <v>6321</v>
      </c>
      <c r="I192" t="s">
        <v>28076</v>
      </c>
      <c r="J192" t="s">
        <v>28077</v>
      </c>
      <c r="K192" t="s">
        <v>6321</v>
      </c>
    </row>
    <row r="193" spans="1:11" x14ac:dyDescent="0.25">
      <c r="A193" t="s">
        <v>2874</v>
      </c>
      <c r="B193" t="s">
        <v>28293</v>
      </c>
      <c r="C193" t="s">
        <v>6321</v>
      </c>
      <c r="D193" t="s">
        <v>2876</v>
      </c>
      <c r="E193" t="s">
        <v>27917</v>
      </c>
      <c r="F193" t="s">
        <v>28067</v>
      </c>
      <c r="G193" t="s">
        <v>6321</v>
      </c>
      <c r="H193" t="s">
        <v>6321</v>
      </c>
      <c r="I193" t="s">
        <v>28068</v>
      </c>
      <c r="J193" t="s">
        <v>6321</v>
      </c>
      <c r="K193" t="s">
        <v>6321</v>
      </c>
    </row>
    <row r="194" spans="1:11" x14ac:dyDescent="0.25">
      <c r="A194" t="s">
        <v>2877</v>
      </c>
      <c r="B194" t="s">
        <v>26717</v>
      </c>
      <c r="C194" t="s">
        <v>6321</v>
      </c>
      <c r="D194" t="s">
        <v>2879</v>
      </c>
      <c r="E194" t="s">
        <v>28018</v>
      </c>
      <c r="F194" t="s">
        <v>28075</v>
      </c>
      <c r="G194" t="s">
        <v>6321</v>
      </c>
      <c r="H194" t="s">
        <v>6321</v>
      </c>
      <c r="I194" t="s">
        <v>28076</v>
      </c>
      <c r="J194" t="s">
        <v>28077</v>
      </c>
      <c r="K194" t="s">
        <v>6321</v>
      </c>
    </row>
    <row r="195" spans="1:11" x14ac:dyDescent="0.25">
      <c r="A195" t="s">
        <v>28294</v>
      </c>
      <c r="B195" t="s">
        <v>28295</v>
      </c>
      <c r="C195" t="s">
        <v>6321</v>
      </c>
      <c r="D195" t="s">
        <v>1053</v>
      </c>
      <c r="E195" t="s">
        <v>28018</v>
      </c>
      <c r="F195" t="s">
        <v>28075</v>
      </c>
      <c r="G195" t="s">
        <v>6321</v>
      </c>
      <c r="H195" t="s">
        <v>6321</v>
      </c>
      <c r="I195" t="s">
        <v>28076</v>
      </c>
      <c r="J195" t="s">
        <v>28077</v>
      </c>
      <c r="K195" t="s">
        <v>6321</v>
      </c>
    </row>
    <row r="196" spans="1:11" x14ac:dyDescent="0.25">
      <c r="A196" t="s">
        <v>2880</v>
      </c>
      <c r="B196" t="s">
        <v>26579</v>
      </c>
      <c r="C196" t="s">
        <v>6321</v>
      </c>
      <c r="D196" t="s">
        <v>2882</v>
      </c>
      <c r="E196" t="s">
        <v>27966</v>
      </c>
      <c r="F196" t="s">
        <v>28078</v>
      </c>
      <c r="G196" t="s">
        <v>6321</v>
      </c>
      <c r="H196" t="s">
        <v>6321</v>
      </c>
      <c r="I196" t="s">
        <v>28079</v>
      </c>
      <c r="J196" t="s">
        <v>28080</v>
      </c>
      <c r="K196" t="s">
        <v>6321</v>
      </c>
    </row>
    <row r="197" spans="1:11" x14ac:dyDescent="0.25">
      <c r="A197" t="s">
        <v>28296</v>
      </c>
      <c r="B197" t="s">
        <v>28297</v>
      </c>
      <c r="C197" t="s">
        <v>6321</v>
      </c>
      <c r="D197" t="s">
        <v>28298</v>
      </c>
      <c r="E197" t="s">
        <v>28018</v>
      </c>
      <c r="F197" t="s">
        <v>28075</v>
      </c>
      <c r="G197" t="s">
        <v>6321</v>
      </c>
      <c r="H197" t="s">
        <v>6321</v>
      </c>
      <c r="I197" t="s">
        <v>28076</v>
      </c>
      <c r="J197" t="s">
        <v>28077</v>
      </c>
      <c r="K197" t="s">
        <v>6321</v>
      </c>
    </row>
    <row r="198" spans="1:11" x14ac:dyDescent="0.25">
      <c r="A198" t="s">
        <v>2886</v>
      </c>
      <c r="B198" t="s">
        <v>28299</v>
      </c>
      <c r="C198" t="s">
        <v>6321</v>
      </c>
      <c r="D198" t="s">
        <v>2888</v>
      </c>
      <c r="E198" t="s">
        <v>27917</v>
      </c>
      <c r="F198" t="s">
        <v>28067</v>
      </c>
      <c r="G198" t="s">
        <v>6321</v>
      </c>
      <c r="H198" t="s">
        <v>6321</v>
      </c>
      <c r="I198" t="s">
        <v>28068</v>
      </c>
      <c r="J198" t="s">
        <v>6321</v>
      </c>
      <c r="K198" t="s">
        <v>6321</v>
      </c>
    </row>
    <row r="199" spans="1:11" x14ac:dyDescent="0.25">
      <c r="A199" t="s">
        <v>2889</v>
      </c>
      <c r="B199" t="s">
        <v>10133</v>
      </c>
      <c r="C199" t="s">
        <v>6321</v>
      </c>
      <c r="D199" t="s">
        <v>2891</v>
      </c>
      <c r="E199" t="s">
        <v>27917</v>
      </c>
      <c r="F199" t="s">
        <v>28067</v>
      </c>
      <c r="G199" t="s">
        <v>6321</v>
      </c>
      <c r="H199" t="s">
        <v>6321</v>
      </c>
      <c r="I199" t="s">
        <v>28068</v>
      </c>
      <c r="J199" t="s">
        <v>6321</v>
      </c>
      <c r="K199" t="s">
        <v>6321</v>
      </c>
    </row>
    <row r="200" spans="1:11" x14ac:dyDescent="0.25">
      <c r="A200" t="s">
        <v>28300</v>
      </c>
      <c r="B200" t="s">
        <v>28301</v>
      </c>
      <c r="C200" t="s">
        <v>6321</v>
      </c>
      <c r="D200" t="s">
        <v>1053</v>
      </c>
      <c r="E200" t="s">
        <v>28018</v>
      </c>
      <c r="F200" t="s">
        <v>28075</v>
      </c>
      <c r="G200" t="s">
        <v>6321</v>
      </c>
      <c r="H200" t="s">
        <v>6321</v>
      </c>
      <c r="I200" t="s">
        <v>28076</v>
      </c>
      <c r="J200" t="s">
        <v>28077</v>
      </c>
      <c r="K200" t="s">
        <v>6321</v>
      </c>
    </row>
    <row r="201" spans="1:11" x14ac:dyDescent="0.25">
      <c r="A201" t="s">
        <v>28302</v>
      </c>
      <c r="B201" t="s">
        <v>26616</v>
      </c>
      <c r="C201" t="s">
        <v>6321</v>
      </c>
      <c r="D201" t="s">
        <v>1053</v>
      </c>
      <c r="E201" t="s">
        <v>27966</v>
      </c>
      <c r="F201" t="s">
        <v>28078</v>
      </c>
      <c r="G201" t="s">
        <v>6321</v>
      </c>
      <c r="H201" t="s">
        <v>6321</v>
      </c>
      <c r="I201" t="s">
        <v>28079</v>
      </c>
      <c r="J201" t="s">
        <v>28080</v>
      </c>
      <c r="K201" t="s">
        <v>6321</v>
      </c>
    </row>
    <row r="202" spans="1:11" x14ac:dyDescent="0.25">
      <c r="A202" t="s">
        <v>2892</v>
      </c>
      <c r="B202" t="s">
        <v>28303</v>
      </c>
      <c r="C202" t="s">
        <v>6321</v>
      </c>
      <c r="D202" t="s">
        <v>2894</v>
      </c>
      <c r="E202" t="s">
        <v>27917</v>
      </c>
      <c r="F202" t="s">
        <v>28067</v>
      </c>
      <c r="G202" t="s">
        <v>6321</v>
      </c>
      <c r="H202" t="s">
        <v>6321</v>
      </c>
      <c r="I202" t="s">
        <v>28068</v>
      </c>
      <c r="J202" t="s">
        <v>6321</v>
      </c>
      <c r="K202" t="s">
        <v>6321</v>
      </c>
    </row>
    <row r="203" spans="1:11" x14ac:dyDescent="0.25">
      <c r="A203" t="s">
        <v>2895</v>
      </c>
      <c r="B203" t="s">
        <v>28304</v>
      </c>
      <c r="C203" t="s">
        <v>6321</v>
      </c>
      <c r="D203" t="s">
        <v>2897</v>
      </c>
      <c r="E203" t="s">
        <v>27917</v>
      </c>
      <c r="F203" t="s">
        <v>28067</v>
      </c>
      <c r="G203" t="s">
        <v>6321</v>
      </c>
      <c r="H203" t="s">
        <v>6321</v>
      </c>
      <c r="I203" t="s">
        <v>28068</v>
      </c>
      <c r="J203" t="s">
        <v>6321</v>
      </c>
      <c r="K203" t="s">
        <v>6321</v>
      </c>
    </row>
    <row r="204" spans="1:11" x14ac:dyDescent="0.25">
      <c r="A204" t="s">
        <v>28305</v>
      </c>
      <c r="B204" t="s">
        <v>28306</v>
      </c>
      <c r="C204" t="s">
        <v>6321</v>
      </c>
      <c r="D204" t="s">
        <v>1053</v>
      </c>
      <c r="E204" t="s">
        <v>28018</v>
      </c>
      <c r="F204" t="s">
        <v>28075</v>
      </c>
      <c r="G204" t="s">
        <v>6321</v>
      </c>
      <c r="H204" t="s">
        <v>6321</v>
      </c>
      <c r="I204" t="s">
        <v>28076</v>
      </c>
      <c r="J204" t="s">
        <v>28077</v>
      </c>
      <c r="K204" t="s">
        <v>6321</v>
      </c>
    </row>
    <row r="205" spans="1:11" x14ac:dyDescent="0.25">
      <c r="A205" t="s">
        <v>2898</v>
      </c>
      <c r="B205" t="s">
        <v>26850</v>
      </c>
      <c r="C205" t="s">
        <v>6321</v>
      </c>
      <c r="D205" t="s">
        <v>2900</v>
      </c>
      <c r="E205" t="s">
        <v>28018</v>
      </c>
      <c r="F205" t="s">
        <v>28075</v>
      </c>
      <c r="G205" t="s">
        <v>6321</v>
      </c>
      <c r="H205" t="s">
        <v>6321</v>
      </c>
      <c r="I205" t="s">
        <v>28076</v>
      </c>
      <c r="J205" t="s">
        <v>28077</v>
      </c>
      <c r="K205" t="s">
        <v>6321</v>
      </c>
    </row>
    <row r="206" spans="1:11" x14ac:dyDescent="0.25">
      <c r="A206" t="s">
        <v>2903</v>
      </c>
      <c r="B206" t="s">
        <v>26652</v>
      </c>
      <c r="C206" t="s">
        <v>6321</v>
      </c>
      <c r="D206" t="s">
        <v>2905</v>
      </c>
      <c r="E206" t="s">
        <v>27966</v>
      </c>
      <c r="F206" t="s">
        <v>28078</v>
      </c>
      <c r="G206" t="s">
        <v>6321</v>
      </c>
      <c r="H206" t="s">
        <v>6321</v>
      </c>
      <c r="I206" t="s">
        <v>28079</v>
      </c>
      <c r="J206" t="s">
        <v>28080</v>
      </c>
      <c r="K206" t="s">
        <v>6321</v>
      </c>
    </row>
    <row r="207" spans="1:11" x14ac:dyDescent="0.25">
      <c r="A207" t="s">
        <v>28307</v>
      </c>
      <c r="B207" t="s">
        <v>28308</v>
      </c>
      <c r="C207" t="s">
        <v>6321</v>
      </c>
      <c r="D207" t="s">
        <v>28309</v>
      </c>
      <c r="E207" t="s">
        <v>28018</v>
      </c>
      <c r="F207" t="s">
        <v>28075</v>
      </c>
      <c r="G207" t="s">
        <v>6321</v>
      </c>
      <c r="H207" t="s">
        <v>6321</v>
      </c>
      <c r="I207" t="s">
        <v>28076</v>
      </c>
      <c r="J207" t="s">
        <v>28077</v>
      </c>
      <c r="K207" t="s">
        <v>6321</v>
      </c>
    </row>
    <row r="208" spans="1:11" x14ac:dyDescent="0.25">
      <c r="A208" t="s">
        <v>2908</v>
      </c>
      <c r="B208" t="s">
        <v>26809</v>
      </c>
      <c r="C208" t="s">
        <v>6321</v>
      </c>
      <c r="D208" t="s">
        <v>2910</v>
      </c>
      <c r="E208" t="s">
        <v>28018</v>
      </c>
      <c r="F208" t="s">
        <v>28075</v>
      </c>
      <c r="G208" t="s">
        <v>6321</v>
      </c>
      <c r="H208" t="s">
        <v>6321</v>
      </c>
      <c r="I208" t="s">
        <v>28076</v>
      </c>
      <c r="J208" t="s">
        <v>28077</v>
      </c>
      <c r="K208" t="s">
        <v>6321</v>
      </c>
    </row>
    <row r="209" spans="1:11" x14ac:dyDescent="0.25">
      <c r="A209" t="s">
        <v>28310</v>
      </c>
      <c r="B209" t="s">
        <v>28311</v>
      </c>
      <c r="C209" t="s">
        <v>6321</v>
      </c>
      <c r="D209" t="s">
        <v>1053</v>
      </c>
      <c r="E209" t="s">
        <v>28018</v>
      </c>
      <c r="F209" t="s">
        <v>28075</v>
      </c>
      <c r="G209" t="s">
        <v>6321</v>
      </c>
      <c r="H209" t="s">
        <v>6321</v>
      </c>
      <c r="I209" t="s">
        <v>28076</v>
      </c>
      <c r="J209" t="s">
        <v>28077</v>
      </c>
      <c r="K209" t="s">
        <v>6321</v>
      </c>
    </row>
    <row r="210" spans="1:11" x14ac:dyDescent="0.25">
      <c r="A210" t="s">
        <v>2911</v>
      </c>
      <c r="B210" t="s">
        <v>26502</v>
      </c>
      <c r="C210" t="s">
        <v>6321</v>
      </c>
      <c r="D210" t="s">
        <v>2913</v>
      </c>
      <c r="E210" t="s">
        <v>28018</v>
      </c>
      <c r="F210" t="s">
        <v>28075</v>
      </c>
      <c r="G210" t="s">
        <v>6321</v>
      </c>
      <c r="H210" t="s">
        <v>6321</v>
      </c>
      <c r="I210" t="s">
        <v>28076</v>
      </c>
      <c r="J210" t="s">
        <v>28077</v>
      </c>
      <c r="K210" t="s">
        <v>6321</v>
      </c>
    </row>
    <row r="211" spans="1:11" x14ac:dyDescent="0.25">
      <c r="A211" t="s">
        <v>28312</v>
      </c>
      <c r="B211" t="s">
        <v>28313</v>
      </c>
      <c r="C211" t="s">
        <v>6321</v>
      </c>
      <c r="D211" t="s">
        <v>1053</v>
      </c>
      <c r="E211" t="s">
        <v>28018</v>
      </c>
      <c r="F211" t="s">
        <v>28075</v>
      </c>
      <c r="G211" t="s">
        <v>6321</v>
      </c>
      <c r="H211" t="s">
        <v>6321</v>
      </c>
      <c r="I211" t="s">
        <v>28076</v>
      </c>
      <c r="J211" t="s">
        <v>28077</v>
      </c>
      <c r="K211" t="s">
        <v>6321</v>
      </c>
    </row>
    <row r="212" spans="1:11" x14ac:dyDescent="0.25">
      <c r="A212" t="s">
        <v>2914</v>
      </c>
      <c r="B212" t="s">
        <v>26624</v>
      </c>
      <c r="C212" t="s">
        <v>6321</v>
      </c>
      <c r="D212" t="s">
        <v>2916</v>
      </c>
      <c r="E212" t="s">
        <v>27966</v>
      </c>
      <c r="F212" t="s">
        <v>28078</v>
      </c>
      <c r="G212" t="s">
        <v>6321</v>
      </c>
      <c r="H212" t="s">
        <v>6321</v>
      </c>
      <c r="I212" t="s">
        <v>28079</v>
      </c>
      <c r="J212" t="s">
        <v>28080</v>
      </c>
      <c r="K212" t="s">
        <v>6321</v>
      </c>
    </row>
    <row r="213" spans="1:11" x14ac:dyDescent="0.25">
      <c r="A213" t="s">
        <v>2917</v>
      </c>
      <c r="B213" t="s">
        <v>26636</v>
      </c>
      <c r="C213" t="s">
        <v>28314</v>
      </c>
      <c r="D213" t="s">
        <v>2919</v>
      </c>
      <c r="E213" t="s">
        <v>27966</v>
      </c>
      <c r="F213" t="s">
        <v>28078</v>
      </c>
      <c r="G213" t="s">
        <v>6321</v>
      </c>
      <c r="H213" t="s">
        <v>6321</v>
      </c>
      <c r="I213" t="s">
        <v>28079</v>
      </c>
      <c r="J213" t="s">
        <v>28080</v>
      </c>
      <c r="K213" t="s">
        <v>6321</v>
      </c>
    </row>
    <row r="214" spans="1:11" x14ac:dyDescent="0.25">
      <c r="A214" t="s">
        <v>1686</v>
      </c>
      <c r="B214" t="s">
        <v>28315</v>
      </c>
      <c r="C214" t="s">
        <v>6321</v>
      </c>
      <c r="D214" t="s">
        <v>1053</v>
      </c>
      <c r="E214" t="s">
        <v>27932</v>
      </c>
      <c r="F214" t="s">
        <v>28316</v>
      </c>
      <c r="G214" t="s">
        <v>6321</v>
      </c>
      <c r="H214" t="s">
        <v>6321</v>
      </c>
      <c r="I214" t="s">
        <v>28317</v>
      </c>
      <c r="J214" t="s">
        <v>6321</v>
      </c>
      <c r="K214" t="s">
        <v>6321</v>
      </c>
    </row>
    <row r="215" spans="1:11" x14ac:dyDescent="0.25">
      <c r="A215" t="s">
        <v>28318</v>
      </c>
      <c r="B215" t="s">
        <v>28319</v>
      </c>
      <c r="C215" t="s">
        <v>6321</v>
      </c>
      <c r="D215" t="s">
        <v>28320</v>
      </c>
      <c r="E215" t="s">
        <v>28018</v>
      </c>
      <c r="F215" t="s">
        <v>28075</v>
      </c>
      <c r="G215" t="s">
        <v>6321</v>
      </c>
      <c r="H215" t="s">
        <v>6321</v>
      </c>
      <c r="I215" t="s">
        <v>28076</v>
      </c>
      <c r="J215" t="s">
        <v>28077</v>
      </c>
      <c r="K215" t="s">
        <v>6321</v>
      </c>
    </row>
    <row r="216" spans="1:11" x14ac:dyDescent="0.25">
      <c r="A216" t="s">
        <v>2924</v>
      </c>
      <c r="B216" t="s">
        <v>26477</v>
      </c>
      <c r="C216" t="s">
        <v>27493</v>
      </c>
      <c r="D216" t="s">
        <v>2926</v>
      </c>
      <c r="E216" t="s">
        <v>28321</v>
      </c>
      <c r="F216" t="s">
        <v>28322</v>
      </c>
      <c r="G216" t="s">
        <v>6321</v>
      </c>
      <c r="H216" t="s">
        <v>6321</v>
      </c>
      <c r="I216" t="s">
        <v>28323</v>
      </c>
      <c r="J216" t="s">
        <v>6321</v>
      </c>
      <c r="K216" t="s">
        <v>6321</v>
      </c>
    </row>
    <row r="217" spans="1:11" x14ac:dyDescent="0.25">
      <c r="A217" t="s">
        <v>28324</v>
      </c>
      <c r="B217" t="s">
        <v>28325</v>
      </c>
      <c r="C217" t="s">
        <v>6321</v>
      </c>
      <c r="D217" t="s">
        <v>28326</v>
      </c>
      <c r="E217" t="s">
        <v>27917</v>
      </c>
      <c r="F217" t="s">
        <v>28067</v>
      </c>
      <c r="G217" t="s">
        <v>6321</v>
      </c>
      <c r="H217" t="s">
        <v>6321</v>
      </c>
      <c r="I217" t="s">
        <v>28068</v>
      </c>
      <c r="J217" t="s">
        <v>6321</v>
      </c>
      <c r="K217" t="s">
        <v>6321</v>
      </c>
    </row>
    <row r="218" spans="1:11" x14ac:dyDescent="0.25">
      <c r="A218" t="s">
        <v>28327</v>
      </c>
      <c r="B218" t="s">
        <v>28328</v>
      </c>
      <c r="C218" t="s">
        <v>6321</v>
      </c>
      <c r="D218" t="s">
        <v>1053</v>
      </c>
      <c r="E218" t="s">
        <v>28018</v>
      </c>
      <c r="F218" t="s">
        <v>28075</v>
      </c>
      <c r="G218" t="s">
        <v>6321</v>
      </c>
      <c r="H218" t="s">
        <v>6321</v>
      </c>
      <c r="I218" t="s">
        <v>28076</v>
      </c>
      <c r="J218" t="s">
        <v>28077</v>
      </c>
      <c r="K218" t="s">
        <v>6321</v>
      </c>
    </row>
    <row r="219" spans="1:11" x14ac:dyDescent="0.25">
      <c r="A219" t="s">
        <v>28329</v>
      </c>
      <c r="B219" t="s">
        <v>28330</v>
      </c>
      <c r="C219" t="s">
        <v>6321</v>
      </c>
      <c r="D219" t="s">
        <v>1053</v>
      </c>
      <c r="E219" t="s">
        <v>28018</v>
      </c>
      <c r="F219" t="s">
        <v>28075</v>
      </c>
      <c r="G219" t="s">
        <v>6321</v>
      </c>
      <c r="H219" t="s">
        <v>6321</v>
      </c>
      <c r="I219" t="s">
        <v>28076</v>
      </c>
      <c r="J219" t="s">
        <v>28077</v>
      </c>
      <c r="K219" t="s">
        <v>6321</v>
      </c>
    </row>
    <row r="220" spans="1:11" x14ac:dyDescent="0.25">
      <c r="A220" t="s">
        <v>28331</v>
      </c>
      <c r="B220" t="s">
        <v>28332</v>
      </c>
      <c r="C220" t="s">
        <v>6321</v>
      </c>
      <c r="D220" t="s">
        <v>28333</v>
      </c>
      <c r="E220" t="s">
        <v>28018</v>
      </c>
      <c r="F220" t="s">
        <v>28075</v>
      </c>
      <c r="G220" t="s">
        <v>6321</v>
      </c>
      <c r="H220" t="s">
        <v>6321</v>
      </c>
      <c r="I220" t="s">
        <v>28076</v>
      </c>
      <c r="J220" t="s">
        <v>28077</v>
      </c>
      <c r="K220" t="s">
        <v>6321</v>
      </c>
    </row>
    <row r="221" spans="1:11" x14ac:dyDescent="0.25">
      <c r="A221" t="s">
        <v>28334</v>
      </c>
      <c r="B221" t="s">
        <v>26756</v>
      </c>
      <c r="C221" t="s">
        <v>6321</v>
      </c>
      <c r="D221" t="s">
        <v>1053</v>
      </c>
      <c r="E221" t="s">
        <v>28018</v>
      </c>
      <c r="F221" t="s">
        <v>28075</v>
      </c>
      <c r="G221" t="s">
        <v>6321</v>
      </c>
      <c r="H221" t="s">
        <v>6321</v>
      </c>
      <c r="I221" t="s">
        <v>28076</v>
      </c>
      <c r="J221" t="s">
        <v>28077</v>
      </c>
      <c r="K221" t="s">
        <v>6321</v>
      </c>
    </row>
    <row r="222" spans="1:11" x14ac:dyDescent="0.25">
      <c r="A222" t="s">
        <v>2929</v>
      </c>
      <c r="B222" t="s">
        <v>28335</v>
      </c>
      <c r="C222" t="s">
        <v>6321</v>
      </c>
      <c r="D222" t="s">
        <v>2931</v>
      </c>
      <c r="E222" t="s">
        <v>27917</v>
      </c>
      <c r="F222" t="s">
        <v>28067</v>
      </c>
      <c r="G222" t="s">
        <v>6321</v>
      </c>
      <c r="H222" t="s">
        <v>6321</v>
      </c>
      <c r="I222" t="s">
        <v>28068</v>
      </c>
      <c r="J222" t="s">
        <v>6321</v>
      </c>
      <c r="K222" t="s">
        <v>6321</v>
      </c>
    </row>
    <row r="223" spans="1:11" x14ac:dyDescent="0.25">
      <c r="A223" t="s">
        <v>28336</v>
      </c>
      <c r="B223" t="s">
        <v>28337</v>
      </c>
      <c r="C223" t="s">
        <v>6321</v>
      </c>
      <c r="D223" t="s">
        <v>1053</v>
      </c>
      <c r="E223" t="s">
        <v>27917</v>
      </c>
      <c r="F223" t="s">
        <v>28067</v>
      </c>
      <c r="G223" t="s">
        <v>6321</v>
      </c>
      <c r="H223" t="s">
        <v>6321</v>
      </c>
      <c r="I223" t="s">
        <v>28068</v>
      </c>
      <c r="J223" t="s">
        <v>6321</v>
      </c>
      <c r="K223" t="s">
        <v>6321</v>
      </c>
    </row>
    <row r="224" spans="1:11" x14ac:dyDescent="0.25">
      <c r="A224" t="s">
        <v>2932</v>
      </c>
      <c r="B224" t="s">
        <v>26715</v>
      </c>
      <c r="C224" t="s">
        <v>6321</v>
      </c>
      <c r="D224" t="s">
        <v>2934</v>
      </c>
      <c r="E224" t="s">
        <v>28018</v>
      </c>
      <c r="F224" t="s">
        <v>28075</v>
      </c>
      <c r="G224" t="s">
        <v>6321</v>
      </c>
      <c r="H224" t="s">
        <v>6321</v>
      </c>
      <c r="I224" t="s">
        <v>28076</v>
      </c>
      <c r="J224" t="s">
        <v>28077</v>
      </c>
      <c r="K224" t="s">
        <v>6321</v>
      </c>
    </row>
    <row r="225" spans="1:11" x14ac:dyDescent="0.25">
      <c r="A225" t="s">
        <v>2935</v>
      </c>
      <c r="B225" t="s">
        <v>26723</v>
      </c>
      <c r="C225" t="s">
        <v>6321</v>
      </c>
      <c r="D225" t="s">
        <v>2937</v>
      </c>
      <c r="E225" t="s">
        <v>28018</v>
      </c>
      <c r="F225" t="s">
        <v>28075</v>
      </c>
      <c r="G225" t="s">
        <v>6321</v>
      </c>
      <c r="H225" t="s">
        <v>6321</v>
      </c>
      <c r="I225" t="s">
        <v>28076</v>
      </c>
      <c r="J225" t="s">
        <v>28077</v>
      </c>
      <c r="K225" t="s">
        <v>6321</v>
      </c>
    </row>
    <row r="226" spans="1:11" x14ac:dyDescent="0.25">
      <c r="A226" t="s">
        <v>28338</v>
      </c>
      <c r="B226" t="s">
        <v>28339</v>
      </c>
      <c r="C226" t="s">
        <v>6321</v>
      </c>
      <c r="D226" t="s">
        <v>1053</v>
      </c>
      <c r="E226" t="s">
        <v>28018</v>
      </c>
      <c r="F226" t="s">
        <v>28075</v>
      </c>
      <c r="G226" t="s">
        <v>6321</v>
      </c>
      <c r="H226" t="s">
        <v>6321</v>
      </c>
      <c r="I226" t="s">
        <v>28076</v>
      </c>
      <c r="J226" t="s">
        <v>28077</v>
      </c>
      <c r="K226" t="s">
        <v>6321</v>
      </c>
    </row>
    <row r="227" spans="1:11" x14ac:dyDescent="0.25">
      <c r="A227" t="s">
        <v>1698</v>
      </c>
      <c r="B227" t="s">
        <v>5600</v>
      </c>
      <c r="C227" t="s">
        <v>6321</v>
      </c>
      <c r="D227" t="s">
        <v>2939</v>
      </c>
      <c r="E227" t="s">
        <v>28018</v>
      </c>
      <c r="F227" t="s">
        <v>28075</v>
      </c>
      <c r="G227" t="s">
        <v>6321</v>
      </c>
      <c r="H227" t="s">
        <v>6321</v>
      </c>
      <c r="I227" t="s">
        <v>28076</v>
      </c>
      <c r="J227" t="s">
        <v>28077</v>
      </c>
      <c r="K227" t="s">
        <v>6321</v>
      </c>
    </row>
    <row r="228" spans="1:11" x14ac:dyDescent="0.25">
      <c r="A228" t="s">
        <v>28340</v>
      </c>
      <c r="B228" t="s">
        <v>28341</v>
      </c>
      <c r="C228" t="s">
        <v>6321</v>
      </c>
      <c r="D228" t="s">
        <v>28342</v>
      </c>
      <c r="E228" t="s">
        <v>28018</v>
      </c>
      <c r="F228" t="s">
        <v>28075</v>
      </c>
      <c r="G228" t="s">
        <v>6321</v>
      </c>
      <c r="H228" t="s">
        <v>6321</v>
      </c>
      <c r="I228" t="s">
        <v>28076</v>
      </c>
      <c r="J228" t="s">
        <v>28077</v>
      </c>
      <c r="K228" t="s">
        <v>6321</v>
      </c>
    </row>
    <row r="229" spans="1:11" x14ac:dyDescent="0.25">
      <c r="A229" t="s">
        <v>2940</v>
      </c>
      <c r="B229" t="s">
        <v>26502</v>
      </c>
      <c r="C229" t="s">
        <v>6321</v>
      </c>
      <c r="D229" t="s">
        <v>2942</v>
      </c>
      <c r="E229" t="s">
        <v>28018</v>
      </c>
      <c r="F229" t="s">
        <v>28075</v>
      </c>
      <c r="G229" t="s">
        <v>6321</v>
      </c>
      <c r="H229" t="s">
        <v>6321</v>
      </c>
      <c r="I229" t="s">
        <v>28076</v>
      </c>
      <c r="J229" t="s">
        <v>28077</v>
      </c>
      <c r="K229" t="s">
        <v>6321</v>
      </c>
    </row>
    <row r="230" spans="1:11" x14ac:dyDescent="0.25">
      <c r="A230" t="s">
        <v>28343</v>
      </c>
      <c r="B230" t="s">
        <v>28344</v>
      </c>
      <c r="C230" t="s">
        <v>6321</v>
      </c>
      <c r="D230" t="s">
        <v>28345</v>
      </c>
      <c r="E230" t="s">
        <v>28018</v>
      </c>
      <c r="F230" t="s">
        <v>28075</v>
      </c>
      <c r="G230" t="s">
        <v>6321</v>
      </c>
      <c r="H230" t="s">
        <v>6321</v>
      </c>
      <c r="I230" t="s">
        <v>28076</v>
      </c>
      <c r="J230" t="s">
        <v>28077</v>
      </c>
      <c r="K230" t="s">
        <v>6321</v>
      </c>
    </row>
    <row r="231" spans="1:11" x14ac:dyDescent="0.25">
      <c r="A231" t="s">
        <v>2943</v>
      </c>
      <c r="B231" t="s">
        <v>26667</v>
      </c>
      <c r="C231" t="s">
        <v>6321</v>
      </c>
      <c r="D231" t="s">
        <v>2945</v>
      </c>
      <c r="E231" t="s">
        <v>28018</v>
      </c>
      <c r="F231" t="s">
        <v>28075</v>
      </c>
      <c r="G231" t="s">
        <v>6321</v>
      </c>
      <c r="H231" t="s">
        <v>6321</v>
      </c>
      <c r="I231" t="s">
        <v>28076</v>
      </c>
      <c r="J231" t="s">
        <v>28077</v>
      </c>
      <c r="K231" t="s">
        <v>6321</v>
      </c>
    </row>
    <row r="232" spans="1:11" x14ac:dyDescent="0.25">
      <c r="A232" t="s">
        <v>28346</v>
      </c>
      <c r="B232" t="s">
        <v>28347</v>
      </c>
      <c r="C232" t="s">
        <v>6321</v>
      </c>
      <c r="D232" t="s">
        <v>1053</v>
      </c>
      <c r="E232" t="s">
        <v>28018</v>
      </c>
      <c r="F232" t="s">
        <v>28075</v>
      </c>
      <c r="G232" t="s">
        <v>6321</v>
      </c>
      <c r="H232" t="s">
        <v>6321</v>
      </c>
      <c r="I232" t="s">
        <v>28076</v>
      </c>
      <c r="J232" t="s">
        <v>28077</v>
      </c>
      <c r="K232" t="s">
        <v>6321</v>
      </c>
    </row>
    <row r="233" spans="1:11" x14ac:dyDescent="0.25">
      <c r="A233" t="s">
        <v>1704</v>
      </c>
      <c r="B233" t="s">
        <v>5602</v>
      </c>
      <c r="C233" t="s">
        <v>6321</v>
      </c>
      <c r="D233" t="s">
        <v>2947</v>
      </c>
      <c r="E233" t="s">
        <v>27966</v>
      </c>
      <c r="F233" t="s">
        <v>28078</v>
      </c>
      <c r="G233" t="s">
        <v>6321</v>
      </c>
      <c r="H233" t="s">
        <v>6321</v>
      </c>
      <c r="I233" t="s">
        <v>28079</v>
      </c>
      <c r="J233" t="s">
        <v>28080</v>
      </c>
      <c r="K233" t="s">
        <v>6321</v>
      </c>
    </row>
    <row r="234" spans="1:11" x14ac:dyDescent="0.25">
      <c r="A234" t="s">
        <v>2948</v>
      </c>
      <c r="B234" t="s">
        <v>5603</v>
      </c>
      <c r="C234" t="s">
        <v>6321</v>
      </c>
      <c r="D234" t="s">
        <v>2950</v>
      </c>
      <c r="E234" t="s">
        <v>27966</v>
      </c>
      <c r="F234" t="s">
        <v>28078</v>
      </c>
      <c r="G234" t="s">
        <v>6321</v>
      </c>
      <c r="H234" t="s">
        <v>6321</v>
      </c>
      <c r="I234" t="s">
        <v>28079</v>
      </c>
      <c r="J234" t="s">
        <v>28080</v>
      </c>
      <c r="K234" t="s">
        <v>6321</v>
      </c>
    </row>
    <row r="235" spans="1:11" x14ac:dyDescent="0.25">
      <c r="A235" t="s">
        <v>2951</v>
      </c>
      <c r="B235" t="s">
        <v>26616</v>
      </c>
      <c r="C235" t="s">
        <v>6321</v>
      </c>
      <c r="D235" t="s">
        <v>26617</v>
      </c>
      <c r="E235" t="s">
        <v>27966</v>
      </c>
      <c r="F235" t="s">
        <v>28078</v>
      </c>
      <c r="G235" t="s">
        <v>6321</v>
      </c>
      <c r="H235" t="s">
        <v>6321</v>
      </c>
      <c r="I235" t="s">
        <v>28079</v>
      </c>
      <c r="J235" t="s">
        <v>28080</v>
      </c>
      <c r="K235" t="s">
        <v>6321</v>
      </c>
    </row>
    <row r="236" spans="1:11" x14ac:dyDescent="0.25">
      <c r="A236" t="s">
        <v>2953</v>
      </c>
      <c r="B236" t="s">
        <v>26641</v>
      </c>
      <c r="C236" t="s">
        <v>6321</v>
      </c>
      <c r="D236" t="s">
        <v>2955</v>
      </c>
      <c r="E236" t="s">
        <v>27966</v>
      </c>
      <c r="F236" t="s">
        <v>28078</v>
      </c>
      <c r="G236" t="s">
        <v>6321</v>
      </c>
      <c r="H236" t="s">
        <v>6321</v>
      </c>
      <c r="I236" t="s">
        <v>28079</v>
      </c>
      <c r="J236" t="s">
        <v>28080</v>
      </c>
      <c r="K236" t="s">
        <v>6321</v>
      </c>
    </row>
    <row r="237" spans="1:11" x14ac:dyDescent="0.25">
      <c r="A237" t="s">
        <v>2959</v>
      </c>
      <c r="B237" t="s">
        <v>28348</v>
      </c>
      <c r="C237" t="s">
        <v>6321</v>
      </c>
      <c r="D237" t="s">
        <v>2961</v>
      </c>
      <c r="E237" t="s">
        <v>27917</v>
      </c>
      <c r="F237" t="s">
        <v>28067</v>
      </c>
      <c r="G237" t="s">
        <v>6321</v>
      </c>
      <c r="H237" t="s">
        <v>6321</v>
      </c>
      <c r="I237" t="s">
        <v>28068</v>
      </c>
      <c r="J237" t="s">
        <v>6321</v>
      </c>
      <c r="K237" t="s">
        <v>6321</v>
      </c>
    </row>
    <row r="238" spans="1:11" x14ac:dyDescent="0.25">
      <c r="A238" t="s">
        <v>2962</v>
      </c>
      <c r="B238" t="s">
        <v>28349</v>
      </c>
      <c r="C238" t="s">
        <v>6321</v>
      </c>
      <c r="D238" t="s">
        <v>2964</v>
      </c>
      <c r="E238" t="s">
        <v>27917</v>
      </c>
      <c r="F238" t="s">
        <v>28067</v>
      </c>
      <c r="G238" t="s">
        <v>6321</v>
      </c>
      <c r="H238" t="s">
        <v>6321</v>
      </c>
      <c r="I238" t="s">
        <v>28068</v>
      </c>
      <c r="J238" t="s">
        <v>6321</v>
      </c>
      <c r="K238" t="s">
        <v>6321</v>
      </c>
    </row>
    <row r="239" spans="1:11" x14ac:dyDescent="0.25">
      <c r="A239" t="s">
        <v>2969</v>
      </c>
      <c r="B239" t="s">
        <v>26814</v>
      </c>
      <c r="C239" t="s">
        <v>6321</v>
      </c>
      <c r="D239" t="s">
        <v>2971</v>
      </c>
      <c r="E239" t="s">
        <v>27893</v>
      </c>
      <c r="F239" t="s">
        <v>28350</v>
      </c>
      <c r="G239" t="s">
        <v>6321</v>
      </c>
      <c r="H239" t="s">
        <v>6321</v>
      </c>
      <c r="I239" t="s">
        <v>28351</v>
      </c>
      <c r="J239" t="s">
        <v>6321</v>
      </c>
      <c r="K239" t="s">
        <v>6321</v>
      </c>
    </row>
    <row r="240" spans="1:11" x14ac:dyDescent="0.25">
      <c r="A240" t="s">
        <v>28352</v>
      </c>
      <c r="B240" t="s">
        <v>28353</v>
      </c>
      <c r="C240" t="s">
        <v>6321</v>
      </c>
      <c r="D240" t="s">
        <v>28354</v>
      </c>
      <c r="E240" t="s">
        <v>27928</v>
      </c>
      <c r="F240" t="s">
        <v>28096</v>
      </c>
      <c r="G240" t="s">
        <v>6321</v>
      </c>
      <c r="H240" t="s">
        <v>6321</v>
      </c>
      <c r="I240" t="s">
        <v>28068</v>
      </c>
      <c r="J240" t="s">
        <v>6321</v>
      </c>
      <c r="K240" t="s">
        <v>6321</v>
      </c>
    </row>
    <row r="241" spans="1:11" x14ac:dyDescent="0.25">
      <c r="A241" t="s">
        <v>2972</v>
      </c>
      <c r="B241" t="s">
        <v>28355</v>
      </c>
      <c r="C241" t="s">
        <v>6321</v>
      </c>
      <c r="D241" t="s">
        <v>2974</v>
      </c>
      <c r="E241" t="s">
        <v>27917</v>
      </c>
      <c r="F241" t="s">
        <v>28067</v>
      </c>
      <c r="G241" t="s">
        <v>6321</v>
      </c>
      <c r="H241" t="s">
        <v>6321</v>
      </c>
      <c r="I241" t="s">
        <v>28068</v>
      </c>
      <c r="J241" t="s">
        <v>6321</v>
      </c>
      <c r="K241" t="s">
        <v>6321</v>
      </c>
    </row>
    <row r="242" spans="1:11" x14ac:dyDescent="0.25">
      <c r="A242" t="s">
        <v>5490</v>
      </c>
      <c r="B242" t="s">
        <v>28356</v>
      </c>
      <c r="C242" t="s">
        <v>6321</v>
      </c>
      <c r="D242" t="s">
        <v>5735</v>
      </c>
      <c r="E242" t="s">
        <v>27947</v>
      </c>
      <c r="F242" t="s">
        <v>28357</v>
      </c>
      <c r="G242" t="s">
        <v>6321</v>
      </c>
      <c r="H242" t="s">
        <v>6321</v>
      </c>
      <c r="I242" t="s">
        <v>28358</v>
      </c>
      <c r="J242" t="s">
        <v>28359</v>
      </c>
      <c r="K242" t="s">
        <v>6321</v>
      </c>
    </row>
    <row r="243" spans="1:11" x14ac:dyDescent="0.25">
      <c r="A243" t="s">
        <v>28360</v>
      </c>
      <c r="B243" t="s">
        <v>28361</v>
      </c>
      <c r="C243" t="s">
        <v>6321</v>
      </c>
      <c r="D243" t="s">
        <v>1053</v>
      </c>
      <c r="E243" t="s">
        <v>27917</v>
      </c>
      <c r="F243" t="s">
        <v>28067</v>
      </c>
      <c r="G243" t="s">
        <v>6321</v>
      </c>
      <c r="H243" t="s">
        <v>6321</v>
      </c>
      <c r="I243" t="s">
        <v>28068</v>
      </c>
      <c r="J243" t="s">
        <v>6321</v>
      </c>
      <c r="K243" t="s">
        <v>6321</v>
      </c>
    </row>
    <row r="244" spans="1:11" x14ac:dyDescent="0.25">
      <c r="A244" t="s">
        <v>2977</v>
      </c>
      <c r="B244" t="s">
        <v>28362</v>
      </c>
      <c r="C244" t="s">
        <v>6321</v>
      </c>
      <c r="D244" t="s">
        <v>2979</v>
      </c>
      <c r="E244" t="s">
        <v>27917</v>
      </c>
      <c r="F244" t="s">
        <v>28067</v>
      </c>
      <c r="G244" t="s">
        <v>6321</v>
      </c>
      <c r="H244" t="s">
        <v>6321</v>
      </c>
      <c r="I244" t="s">
        <v>28068</v>
      </c>
      <c r="J244" t="s">
        <v>6321</v>
      </c>
      <c r="K244" t="s">
        <v>6321</v>
      </c>
    </row>
    <row r="245" spans="1:11" x14ac:dyDescent="0.25">
      <c r="A245" t="s">
        <v>28363</v>
      </c>
      <c r="B245" t="s">
        <v>28364</v>
      </c>
      <c r="C245" t="s">
        <v>6321</v>
      </c>
      <c r="D245" t="s">
        <v>1053</v>
      </c>
      <c r="E245" t="s">
        <v>27917</v>
      </c>
      <c r="F245" t="s">
        <v>28067</v>
      </c>
      <c r="G245" t="s">
        <v>6321</v>
      </c>
      <c r="H245" t="s">
        <v>6321</v>
      </c>
      <c r="I245" t="s">
        <v>28068</v>
      </c>
      <c r="J245" t="s">
        <v>6321</v>
      </c>
      <c r="K245" t="s">
        <v>6321</v>
      </c>
    </row>
    <row r="246" spans="1:11" x14ac:dyDescent="0.25">
      <c r="A246" t="s">
        <v>28365</v>
      </c>
      <c r="B246" t="s">
        <v>28366</v>
      </c>
      <c r="C246" t="s">
        <v>6321</v>
      </c>
      <c r="D246" t="s">
        <v>28367</v>
      </c>
      <c r="E246" t="s">
        <v>28018</v>
      </c>
      <c r="F246" t="s">
        <v>28075</v>
      </c>
      <c r="G246" t="s">
        <v>6321</v>
      </c>
      <c r="H246" t="s">
        <v>6321</v>
      </c>
      <c r="I246" t="s">
        <v>28076</v>
      </c>
      <c r="J246" t="s">
        <v>28077</v>
      </c>
      <c r="K246" t="s">
        <v>6321</v>
      </c>
    </row>
    <row r="247" spans="1:11" x14ac:dyDescent="0.25">
      <c r="A247" t="s">
        <v>28368</v>
      </c>
      <c r="B247" t="s">
        <v>28369</v>
      </c>
      <c r="C247" t="s">
        <v>6321</v>
      </c>
      <c r="D247" t="s">
        <v>28370</v>
      </c>
      <c r="E247" t="s">
        <v>28018</v>
      </c>
      <c r="F247" t="s">
        <v>28075</v>
      </c>
      <c r="G247" t="s">
        <v>6321</v>
      </c>
      <c r="H247" t="s">
        <v>6321</v>
      </c>
      <c r="I247" t="s">
        <v>28076</v>
      </c>
      <c r="J247" t="s">
        <v>28077</v>
      </c>
      <c r="K247" t="s">
        <v>6321</v>
      </c>
    </row>
    <row r="248" spans="1:11" x14ac:dyDescent="0.25">
      <c r="A248" t="s">
        <v>2982</v>
      </c>
      <c r="B248" t="s">
        <v>28371</v>
      </c>
      <c r="C248" t="s">
        <v>6321</v>
      </c>
      <c r="D248" t="s">
        <v>2984</v>
      </c>
      <c r="E248" t="s">
        <v>27917</v>
      </c>
      <c r="F248" t="s">
        <v>28067</v>
      </c>
      <c r="G248" t="s">
        <v>6321</v>
      </c>
      <c r="H248" t="s">
        <v>6321</v>
      </c>
      <c r="I248" t="s">
        <v>28068</v>
      </c>
      <c r="J248" t="s">
        <v>6321</v>
      </c>
      <c r="K248" t="s">
        <v>6321</v>
      </c>
    </row>
    <row r="249" spans="1:11" x14ac:dyDescent="0.25">
      <c r="A249" t="s">
        <v>1744</v>
      </c>
      <c r="B249" t="s">
        <v>5608</v>
      </c>
      <c r="C249" t="s">
        <v>6321</v>
      </c>
      <c r="D249" t="s">
        <v>2998</v>
      </c>
      <c r="E249" t="s">
        <v>28018</v>
      </c>
      <c r="F249" t="s">
        <v>28075</v>
      </c>
      <c r="G249" t="s">
        <v>6321</v>
      </c>
      <c r="H249" t="s">
        <v>6321</v>
      </c>
      <c r="I249" t="s">
        <v>28076</v>
      </c>
      <c r="J249" t="s">
        <v>28077</v>
      </c>
      <c r="K249" t="s">
        <v>6321</v>
      </c>
    </row>
    <row r="250" spans="1:11" x14ac:dyDescent="0.25">
      <c r="A250" t="s">
        <v>2999</v>
      </c>
      <c r="B250" t="s">
        <v>28372</v>
      </c>
      <c r="C250" t="s">
        <v>6321</v>
      </c>
      <c r="D250" t="s">
        <v>3001</v>
      </c>
      <c r="E250" t="s">
        <v>27917</v>
      </c>
      <c r="F250" t="s">
        <v>28067</v>
      </c>
      <c r="G250" t="s">
        <v>6321</v>
      </c>
      <c r="H250" t="s">
        <v>6321</v>
      </c>
      <c r="I250" t="s">
        <v>28068</v>
      </c>
      <c r="J250" t="s">
        <v>6321</v>
      </c>
      <c r="K250" t="s">
        <v>6321</v>
      </c>
    </row>
    <row r="251" spans="1:11" x14ac:dyDescent="0.25">
      <c r="A251" t="s">
        <v>3002</v>
      </c>
      <c r="B251" t="s">
        <v>28373</v>
      </c>
      <c r="C251" t="s">
        <v>6321</v>
      </c>
      <c r="D251" t="s">
        <v>3004</v>
      </c>
      <c r="E251" t="s">
        <v>27917</v>
      </c>
      <c r="F251" t="s">
        <v>28067</v>
      </c>
      <c r="G251" t="s">
        <v>6321</v>
      </c>
      <c r="H251" t="s">
        <v>6321</v>
      </c>
      <c r="I251" t="s">
        <v>28068</v>
      </c>
      <c r="J251" t="s">
        <v>6321</v>
      </c>
      <c r="K251" t="s">
        <v>6321</v>
      </c>
    </row>
    <row r="252" spans="1:11" x14ac:dyDescent="0.25">
      <c r="A252" t="s">
        <v>3002</v>
      </c>
      <c r="B252" t="s">
        <v>28373</v>
      </c>
      <c r="C252" t="s">
        <v>6321</v>
      </c>
      <c r="D252" t="s">
        <v>3004</v>
      </c>
      <c r="E252" t="s">
        <v>28144</v>
      </c>
      <c r="F252" t="s">
        <v>28145</v>
      </c>
      <c r="G252" t="s">
        <v>6321</v>
      </c>
      <c r="H252" t="s">
        <v>6321</v>
      </c>
      <c r="I252" t="s">
        <v>28146</v>
      </c>
      <c r="J252" t="s">
        <v>6321</v>
      </c>
      <c r="K252" t="s">
        <v>6321</v>
      </c>
    </row>
    <row r="253" spans="1:11" x14ac:dyDescent="0.25">
      <c r="A253" t="s">
        <v>3008</v>
      </c>
      <c r="B253" t="s">
        <v>28374</v>
      </c>
      <c r="C253" t="s">
        <v>6321</v>
      </c>
      <c r="D253" t="s">
        <v>3010</v>
      </c>
      <c r="E253" t="s">
        <v>27917</v>
      </c>
      <c r="F253" t="s">
        <v>28067</v>
      </c>
      <c r="G253" t="s">
        <v>6321</v>
      </c>
      <c r="H253" t="s">
        <v>6321</v>
      </c>
      <c r="I253" t="s">
        <v>28068</v>
      </c>
      <c r="J253" t="s">
        <v>6321</v>
      </c>
      <c r="K253" t="s">
        <v>6321</v>
      </c>
    </row>
    <row r="254" spans="1:11" x14ac:dyDescent="0.25">
      <c r="A254" t="s">
        <v>28375</v>
      </c>
      <c r="B254" t="s">
        <v>28376</v>
      </c>
      <c r="C254" t="s">
        <v>6321</v>
      </c>
      <c r="D254" t="s">
        <v>28377</v>
      </c>
      <c r="E254" t="s">
        <v>28018</v>
      </c>
      <c r="F254" t="s">
        <v>28075</v>
      </c>
      <c r="G254" t="s">
        <v>6321</v>
      </c>
      <c r="H254" t="s">
        <v>6321</v>
      </c>
      <c r="I254" t="s">
        <v>28076</v>
      </c>
      <c r="J254" t="s">
        <v>28077</v>
      </c>
      <c r="K254" t="s">
        <v>6321</v>
      </c>
    </row>
    <row r="255" spans="1:11" x14ac:dyDescent="0.25">
      <c r="A255" t="s">
        <v>3014</v>
      </c>
      <c r="B255" t="s">
        <v>28378</v>
      </c>
      <c r="C255" t="s">
        <v>6321</v>
      </c>
      <c r="D255" t="s">
        <v>3016</v>
      </c>
      <c r="E255" t="s">
        <v>27917</v>
      </c>
      <c r="F255" t="s">
        <v>28067</v>
      </c>
      <c r="G255" t="s">
        <v>6321</v>
      </c>
      <c r="H255" t="s">
        <v>6321</v>
      </c>
      <c r="I255" t="s">
        <v>28068</v>
      </c>
      <c r="J255" t="s">
        <v>6321</v>
      </c>
      <c r="K255" t="s">
        <v>6321</v>
      </c>
    </row>
    <row r="256" spans="1:11" x14ac:dyDescent="0.25">
      <c r="A256" t="s">
        <v>28379</v>
      </c>
      <c r="B256" t="s">
        <v>28380</v>
      </c>
      <c r="C256" t="s">
        <v>6321</v>
      </c>
      <c r="D256" t="s">
        <v>28381</v>
      </c>
      <c r="E256" t="s">
        <v>28018</v>
      </c>
      <c r="F256" t="s">
        <v>28075</v>
      </c>
      <c r="G256" t="s">
        <v>6321</v>
      </c>
      <c r="H256" t="s">
        <v>6321</v>
      </c>
      <c r="I256" t="s">
        <v>28076</v>
      </c>
      <c r="J256" t="s">
        <v>28077</v>
      </c>
      <c r="K256" t="s">
        <v>6321</v>
      </c>
    </row>
    <row r="257" spans="1:11" x14ac:dyDescent="0.25">
      <c r="A257" t="s">
        <v>3020</v>
      </c>
      <c r="B257" t="s">
        <v>28382</v>
      </c>
      <c r="C257" t="s">
        <v>6321</v>
      </c>
      <c r="D257" t="s">
        <v>3022</v>
      </c>
      <c r="E257" t="s">
        <v>27917</v>
      </c>
      <c r="F257" t="s">
        <v>28067</v>
      </c>
      <c r="G257" t="s">
        <v>6321</v>
      </c>
      <c r="H257" t="s">
        <v>6321</v>
      </c>
      <c r="I257" t="s">
        <v>28068</v>
      </c>
      <c r="J257" t="s">
        <v>6321</v>
      </c>
      <c r="K257" t="s">
        <v>6321</v>
      </c>
    </row>
    <row r="258" spans="1:11" x14ac:dyDescent="0.25">
      <c r="A258" t="s">
        <v>28383</v>
      </c>
      <c r="B258" t="s">
        <v>28384</v>
      </c>
      <c r="C258" t="s">
        <v>6321</v>
      </c>
      <c r="D258" t="s">
        <v>1053</v>
      </c>
      <c r="E258" t="s">
        <v>27917</v>
      </c>
      <c r="F258" t="s">
        <v>28067</v>
      </c>
      <c r="G258" t="s">
        <v>6321</v>
      </c>
      <c r="H258" t="s">
        <v>6321</v>
      </c>
      <c r="I258" t="s">
        <v>28068</v>
      </c>
      <c r="J258" t="s">
        <v>6321</v>
      </c>
      <c r="K258" t="s">
        <v>6321</v>
      </c>
    </row>
    <row r="259" spans="1:11" x14ac:dyDescent="0.25">
      <c r="A259" t="s">
        <v>3026</v>
      </c>
      <c r="B259" t="s">
        <v>28385</v>
      </c>
      <c r="C259" t="s">
        <v>6321</v>
      </c>
      <c r="D259" t="s">
        <v>3028</v>
      </c>
      <c r="E259" t="s">
        <v>27917</v>
      </c>
      <c r="F259" t="s">
        <v>28067</v>
      </c>
      <c r="G259" t="s">
        <v>6321</v>
      </c>
      <c r="H259" t="s">
        <v>6321</v>
      </c>
      <c r="I259" t="s">
        <v>28068</v>
      </c>
      <c r="J259" t="s">
        <v>6321</v>
      </c>
      <c r="K259" t="s">
        <v>6321</v>
      </c>
    </row>
    <row r="260" spans="1:11" x14ac:dyDescent="0.25">
      <c r="A260" t="s">
        <v>28386</v>
      </c>
      <c r="B260" t="s">
        <v>28387</v>
      </c>
      <c r="C260" t="s">
        <v>6321</v>
      </c>
      <c r="D260" t="s">
        <v>28388</v>
      </c>
      <c r="E260" t="s">
        <v>27917</v>
      </c>
      <c r="F260" t="s">
        <v>28067</v>
      </c>
      <c r="G260" t="s">
        <v>6321</v>
      </c>
      <c r="H260" t="s">
        <v>6321</v>
      </c>
      <c r="I260" t="s">
        <v>28068</v>
      </c>
      <c r="J260" t="s">
        <v>6321</v>
      </c>
      <c r="K260" t="s">
        <v>6321</v>
      </c>
    </row>
    <row r="261" spans="1:11" x14ac:dyDescent="0.25">
      <c r="A261" t="s">
        <v>28386</v>
      </c>
      <c r="B261" t="s">
        <v>28387</v>
      </c>
      <c r="C261" t="s">
        <v>6321</v>
      </c>
      <c r="D261" t="s">
        <v>28388</v>
      </c>
      <c r="E261" t="s">
        <v>27966</v>
      </c>
      <c r="F261" t="s">
        <v>28078</v>
      </c>
      <c r="G261" t="s">
        <v>6321</v>
      </c>
      <c r="H261" t="s">
        <v>6321</v>
      </c>
      <c r="I261" t="s">
        <v>28079</v>
      </c>
      <c r="J261" t="s">
        <v>28080</v>
      </c>
      <c r="K261" t="s">
        <v>6321</v>
      </c>
    </row>
    <row r="262" spans="1:11" x14ac:dyDescent="0.25">
      <c r="A262" t="s">
        <v>28389</v>
      </c>
      <c r="B262" t="s">
        <v>28390</v>
      </c>
      <c r="C262" t="s">
        <v>6321</v>
      </c>
      <c r="D262" t="s">
        <v>1053</v>
      </c>
      <c r="E262" t="s">
        <v>28018</v>
      </c>
      <c r="F262" t="s">
        <v>28075</v>
      </c>
      <c r="G262" t="s">
        <v>6321</v>
      </c>
      <c r="H262" t="s">
        <v>6321</v>
      </c>
      <c r="I262" t="s">
        <v>28076</v>
      </c>
      <c r="J262" t="s">
        <v>28077</v>
      </c>
      <c r="K262" t="s">
        <v>6321</v>
      </c>
    </row>
    <row r="263" spans="1:11" x14ac:dyDescent="0.25">
      <c r="A263" t="s">
        <v>3035</v>
      </c>
      <c r="B263" t="s">
        <v>26485</v>
      </c>
      <c r="C263" t="s">
        <v>6321</v>
      </c>
      <c r="D263" t="s">
        <v>3037</v>
      </c>
      <c r="E263" t="s">
        <v>28018</v>
      </c>
      <c r="F263" t="s">
        <v>28075</v>
      </c>
      <c r="G263" t="s">
        <v>6321</v>
      </c>
      <c r="H263" t="s">
        <v>6321</v>
      </c>
      <c r="I263" t="s">
        <v>28076</v>
      </c>
      <c r="J263" t="s">
        <v>28077</v>
      </c>
      <c r="K263" t="s">
        <v>6321</v>
      </c>
    </row>
    <row r="264" spans="1:11" x14ac:dyDescent="0.25">
      <c r="A264" t="s">
        <v>28391</v>
      </c>
      <c r="B264" t="s">
        <v>28392</v>
      </c>
      <c r="C264" t="s">
        <v>6321</v>
      </c>
      <c r="D264" t="s">
        <v>1053</v>
      </c>
      <c r="E264" t="s">
        <v>27917</v>
      </c>
      <c r="F264" t="s">
        <v>28067</v>
      </c>
      <c r="G264" t="s">
        <v>6321</v>
      </c>
      <c r="H264" t="s">
        <v>6321</v>
      </c>
      <c r="I264" t="s">
        <v>28068</v>
      </c>
      <c r="J264" t="s">
        <v>6321</v>
      </c>
      <c r="K264" t="s">
        <v>6321</v>
      </c>
    </row>
    <row r="265" spans="1:11" x14ac:dyDescent="0.25">
      <c r="A265" t="s">
        <v>28393</v>
      </c>
      <c r="B265" t="s">
        <v>28394</v>
      </c>
      <c r="C265" t="s">
        <v>6321</v>
      </c>
      <c r="D265" t="s">
        <v>1053</v>
      </c>
      <c r="E265" t="s">
        <v>28018</v>
      </c>
      <c r="F265" t="s">
        <v>28075</v>
      </c>
      <c r="G265" t="s">
        <v>6321</v>
      </c>
      <c r="H265" t="s">
        <v>6321</v>
      </c>
      <c r="I265" t="s">
        <v>28076</v>
      </c>
      <c r="J265" t="s">
        <v>28077</v>
      </c>
      <c r="K265" t="s">
        <v>6321</v>
      </c>
    </row>
    <row r="266" spans="1:11" x14ac:dyDescent="0.25">
      <c r="A266" t="s">
        <v>3038</v>
      </c>
      <c r="B266" t="s">
        <v>26784</v>
      </c>
      <c r="C266" t="s">
        <v>6321</v>
      </c>
      <c r="D266" t="s">
        <v>3040</v>
      </c>
      <c r="E266" t="s">
        <v>28018</v>
      </c>
      <c r="F266" t="s">
        <v>28075</v>
      </c>
      <c r="G266" t="s">
        <v>6321</v>
      </c>
      <c r="H266" t="s">
        <v>6321</v>
      </c>
      <c r="I266" t="s">
        <v>28076</v>
      </c>
      <c r="J266" t="s">
        <v>28077</v>
      </c>
      <c r="K266" t="s">
        <v>6321</v>
      </c>
    </row>
    <row r="267" spans="1:11" x14ac:dyDescent="0.25">
      <c r="A267" t="s">
        <v>28395</v>
      </c>
      <c r="B267" t="s">
        <v>28396</v>
      </c>
      <c r="C267" t="s">
        <v>6321</v>
      </c>
      <c r="D267" t="s">
        <v>1053</v>
      </c>
      <c r="E267" t="s">
        <v>28018</v>
      </c>
      <c r="F267" t="s">
        <v>28075</v>
      </c>
      <c r="G267" t="s">
        <v>6321</v>
      </c>
      <c r="H267" t="s">
        <v>6321</v>
      </c>
      <c r="I267" t="s">
        <v>28076</v>
      </c>
      <c r="J267" t="s">
        <v>28077</v>
      </c>
      <c r="K267" t="s">
        <v>6321</v>
      </c>
    </row>
    <row r="268" spans="1:11" x14ac:dyDescent="0.25">
      <c r="A268" t="s">
        <v>3041</v>
      </c>
      <c r="B268" t="s">
        <v>26854</v>
      </c>
      <c r="C268" t="s">
        <v>6321</v>
      </c>
      <c r="D268" t="s">
        <v>3043</v>
      </c>
      <c r="E268" t="s">
        <v>28018</v>
      </c>
      <c r="F268" t="s">
        <v>28075</v>
      </c>
      <c r="G268" t="s">
        <v>6321</v>
      </c>
      <c r="H268" t="s">
        <v>6321</v>
      </c>
      <c r="I268" t="s">
        <v>28076</v>
      </c>
      <c r="J268" t="s">
        <v>28077</v>
      </c>
      <c r="K268" t="s">
        <v>6321</v>
      </c>
    </row>
    <row r="269" spans="1:11" x14ac:dyDescent="0.25">
      <c r="A269" t="s">
        <v>3044</v>
      </c>
      <c r="B269" t="s">
        <v>26852</v>
      </c>
      <c r="C269" t="s">
        <v>6321</v>
      </c>
      <c r="D269" t="s">
        <v>3046</v>
      </c>
      <c r="E269" t="s">
        <v>28018</v>
      </c>
      <c r="F269" t="s">
        <v>28075</v>
      </c>
      <c r="G269" t="s">
        <v>6321</v>
      </c>
      <c r="H269" t="s">
        <v>6321</v>
      </c>
      <c r="I269" t="s">
        <v>28076</v>
      </c>
      <c r="J269" t="s">
        <v>28077</v>
      </c>
      <c r="K269" t="s">
        <v>6321</v>
      </c>
    </row>
    <row r="270" spans="1:11" x14ac:dyDescent="0.25">
      <c r="A270" t="s">
        <v>28397</v>
      </c>
      <c r="B270" t="s">
        <v>28398</v>
      </c>
      <c r="C270" t="s">
        <v>6321</v>
      </c>
      <c r="D270" t="s">
        <v>1053</v>
      </c>
      <c r="E270" t="s">
        <v>28018</v>
      </c>
      <c r="F270" t="s">
        <v>28075</v>
      </c>
      <c r="G270" t="s">
        <v>6321</v>
      </c>
      <c r="H270" t="s">
        <v>6321</v>
      </c>
      <c r="I270" t="s">
        <v>28076</v>
      </c>
      <c r="J270" t="s">
        <v>28077</v>
      </c>
      <c r="K270" t="s">
        <v>6321</v>
      </c>
    </row>
    <row r="271" spans="1:11" x14ac:dyDescent="0.25">
      <c r="A271" t="s">
        <v>28399</v>
      </c>
      <c r="B271" t="s">
        <v>28400</v>
      </c>
      <c r="C271" t="s">
        <v>6321</v>
      </c>
      <c r="D271" t="s">
        <v>1053</v>
      </c>
      <c r="E271" t="s">
        <v>28018</v>
      </c>
      <c r="F271" t="s">
        <v>28075</v>
      </c>
      <c r="G271" t="s">
        <v>6321</v>
      </c>
      <c r="H271" t="s">
        <v>6321</v>
      </c>
      <c r="I271" t="s">
        <v>28076</v>
      </c>
      <c r="J271" t="s">
        <v>28077</v>
      </c>
      <c r="K271" t="s">
        <v>6321</v>
      </c>
    </row>
    <row r="272" spans="1:11" x14ac:dyDescent="0.25">
      <c r="A272" t="s">
        <v>3047</v>
      </c>
      <c r="B272" t="s">
        <v>26864</v>
      </c>
      <c r="C272" t="s">
        <v>6321</v>
      </c>
      <c r="D272" t="s">
        <v>3049</v>
      </c>
      <c r="E272" t="s">
        <v>28018</v>
      </c>
      <c r="F272" t="s">
        <v>28075</v>
      </c>
      <c r="G272" t="s">
        <v>6321</v>
      </c>
      <c r="H272" t="s">
        <v>6321</v>
      </c>
      <c r="I272" t="s">
        <v>28076</v>
      </c>
      <c r="J272" t="s">
        <v>28077</v>
      </c>
      <c r="K272" t="s">
        <v>6321</v>
      </c>
    </row>
    <row r="273" spans="1:11" x14ac:dyDescent="0.25">
      <c r="A273" t="s">
        <v>28401</v>
      </c>
      <c r="B273" t="s">
        <v>28402</v>
      </c>
      <c r="C273" t="s">
        <v>6321</v>
      </c>
      <c r="D273" t="s">
        <v>1053</v>
      </c>
      <c r="E273" t="s">
        <v>28018</v>
      </c>
      <c r="F273" t="s">
        <v>28075</v>
      </c>
      <c r="G273" t="s">
        <v>6321</v>
      </c>
      <c r="H273" t="s">
        <v>6321</v>
      </c>
      <c r="I273" t="s">
        <v>28076</v>
      </c>
      <c r="J273" t="s">
        <v>28077</v>
      </c>
      <c r="K273" t="s">
        <v>6321</v>
      </c>
    </row>
    <row r="274" spans="1:11" x14ac:dyDescent="0.25">
      <c r="A274" t="s">
        <v>3050</v>
      </c>
      <c r="B274" t="s">
        <v>26855</v>
      </c>
      <c r="C274" t="s">
        <v>6321</v>
      </c>
      <c r="D274" t="s">
        <v>3052</v>
      </c>
      <c r="E274" t="s">
        <v>28018</v>
      </c>
      <c r="F274" t="s">
        <v>28075</v>
      </c>
      <c r="G274" t="s">
        <v>6321</v>
      </c>
      <c r="H274" t="s">
        <v>6321</v>
      </c>
      <c r="I274" t="s">
        <v>28076</v>
      </c>
      <c r="J274" t="s">
        <v>28077</v>
      </c>
      <c r="K274" t="s">
        <v>6321</v>
      </c>
    </row>
    <row r="275" spans="1:11" x14ac:dyDescent="0.25">
      <c r="A275" t="s">
        <v>28403</v>
      </c>
      <c r="B275" t="s">
        <v>28404</v>
      </c>
      <c r="C275" t="s">
        <v>6321</v>
      </c>
      <c r="D275" t="s">
        <v>28405</v>
      </c>
      <c r="E275" t="s">
        <v>27966</v>
      </c>
      <c r="F275" t="s">
        <v>28078</v>
      </c>
      <c r="G275" t="s">
        <v>6321</v>
      </c>
      <c r="H275" t="s">
        <v>6321</v>
      </c>
      <c r="I275" t="s">
        <v>28079</v>
      </c>
      <c r="J275" t="s">
        <v>28080</v>
      </c>
      <c r="K275" t="s">
        <v>6321</v>
      </c>
    </row>
    <row r="276" spans="1:11" x14ac:dyDescent="0.25">
      <c r="A276" t="s">
        <v>28406</v>
      </c>
      <c r="B276" t="s">
        <v>28407</v>
      </c>
      <c r="C276" t="s">
        <v>6321</v>
      </c>
      <c r="D276" t="s">
        <v>1053</v>
      </c>
      <c r="E276" t="s">
        <v>27917</v>
      </c>
      <c r="F276" t="s">
        <v>28067</v>
      </c>
      <c r="G276" t="s">
        <v>6321</v>
      </c>
      <c r="H276" t="s">
        <v>6321</v>
      </c>
      <c r="I276" t="s">
        <v>28068</v>
      </c>
      <c r="J276" t="s">
        <v>6321</v>
      </c>
      <c r="K276" t="s">
        <v>6321</v>
      </c>
    </row>
    <row r="277" spans="1:11" x14ac:dyDescent="0.25">
      <c r="A277" t="s">
        <v>3053</v>
      </c>
      <c r="B277" t="s">
        <v>28408</v>
      </c>
      <c r="C277" t="s">
        <v>6321</v>
      </c>
      <c r="D277" t="s">
        <v>3055</v>
      </c>
      <c r="E277" t="s">
        <v>27917</v>
      </c>
      <c r="F277" t="s">
        <v>28067</v>
      </c>
      <c r="G277" t="s">
        <v>6321</v>
      </c>
      <c r="H277" t="s">
        <v>6321</v>
      </c>
      <c r="I277" t="s">
        <v>28068</v>
      </c>
      <c r="J277" t="s">
        <v>6321</v>
      </c>
      <c r="K277" t="s">
        <v>6321</v>
      </c>
    </row>
    <row r="278" spans="1:11" x14ac:dyDescent="0.25">
      <c r="A278" t="s">
        <v>28409</v>
      </c>
      <c r="B278" t="s">
        <v>28410</v>
      </c>
      <c r="C278" t="s">
        <v>6321</v>
      </c>
      <c r="D278" t="s">
        <v>1053</v>
      </c>
      <c r="E278" t="s">
        <v>27917</v>
      </c>
      <c r="F278" t="s">
        <v>28067</v>
      </c>
      <c r="G278" t="s">
        <v>6321</v>
      </c>
      <c r="H278" t="s">
        <v>6321</v>
      </c>
      <c r="I278" t="s">
        <v>28068</v>
      </c>
      <c r="J278" t="s">
        <v>6321</v>
      </c>
      <c r="K278" t="s">
        <v>6321</v>
      </c>
    </row>
    <row r="279" spans="1:11" x14ac:dyDescent="0.25">
      <c r="A279" t="s">
        <v>28411</v>
      </c>
      <c r="B279" t="s">
        <v>28412</v>
      </c>
      <c r="C279" t="s">
        <v>6321</v>
      </c>
      <c r="D279" t="s">
        <v>1053</v>
      </c>
      <c r="E279" t="s">
        <v>27917</v>
      </c>
      <c r="F279" t="s">
        <v>28067</v>
      </c>
      <c r="G279" t="s">
        <v>6321</v>
      </c>
      <c r="H279" t="s">
        <v>6321</v>
      </c>
      <c r="I279" t="s">
        <v>28068</v>
      </c>
      <c r="J279" t="s">
        <v>6321</v>
      </c>
      <c r="K279" t="s">
        <v>6321</v>
      </c>
    </row>
    <row r="280" spans="1:11" x14ac:dyDescent="0.25">
      <c r="A280" t="s">
        <v>28413</v>
      </c>
      <c r="B280" t="s">
        <v>28414</v>
      </c>
      <c r="C280" t="s">
        <v>6321</v>
      </c>
      <c r="D280" t="s">
        <v>1053</v>
      </c>
      <c r="E280" t="s">
        <v>28018</v>
      </c>
      <c r="F280" t="s">
        <v>28075</v>
      </c>
      <c r="G280" t="s">
        <v>6321</v>
      </c>
      <c r="H280" t="s">
        <v>6321</v>
      </c>
      <c r="I280" t="s">
        <v>28076</v>
      </c>
      <c r="J280" t="s">
        <v>28077</v>
      </c>
      <c r="K280" t="s">
        <v>6321</v>
      </c>
    </row>
    <row r="281" spans="1:11" x14ac:dyDescent="0.25">
      <c r="A281" t="s">
        <v>3059</v>
      </c>
      <c r="B281" t="s">
        <v>26828</v>
      </c>
      <c r="C281" t="s">
        <v>6321</v>
      </c>
      <c r="D281" t="s">
        <v>3061</v>
      </c>
      <c r="E281" t="s">
        <v>28018</v>
      </c>
      <c r="F281" t="s">
        <v>28075</v>
      </c>
      <c r="G281" t="s">
        <v>6321</v>
      </c>
      <c r="H281" t="s">
        <v>6321</v>
      </c>
      <c r="I281" t="s">
        <v>28076</v>
      </c>
      <c r="J281" t="s">
        <v>28077</v>
      </c>
      <c r="K281" t="s">
        <v>6321</v>
      </c>
    </row>
    <row r="282" spans="1:11" x14ac:dyDescent="0.25">
      <c r="A282" t="s">
        <v>3062</v>
      </c>
      <c r="B282" t="s">
        <v>26830</v>
      </c>
      <c r="C282" t="s">
        <v>6321</v>
      </c>
      <c r="D282" t="s">
        <v>3064</v>
      </c>
      <c r="E282" t="s">
        <v>27966</v>
      </c>
      <c r="F282" t="s">
        <v>28078</v>
      </c>
      <c r="G282" t="s">
        <v>6321</v>
      </c>
      <c r="H282" t="s">
        <v>6321</v>
      </c>
      <c r="I282" t="s">
        <v>28079</v>
      </c>
      <c r="J282" t="s">
        <v>28080</v>
      </c>
      <c r="K282" t="s">
        <v>6321</v>
      </c>
    </row>
    <row r="283" spans="1:11" x14ac:dyDescent="0.25">
      <c r="A283" t="s">
        <v>3065</v>
      </c>
      <c r="B283" t="s">
        <v>26627</v>
      </c>
      <c r="C283" t="s">
        <v>6321</v>
      </c>
      <c r="D283" t="s">
        <v>3067</v>
      </c>
      <c r="E283" t="s">
        <v>27966</v>
      </c>
      <c r="F283" t="s">
        <v>28078</v>
      </c>
      <c r="G283" t="s">
        <v>6321</v>
      </c>
      <c r="H283" t="s">
        <v>6321</v>
      </c>
      <c r="I283" t="s">
        <v>28079</v>
      </c>
      <c r="J283" t="s">
        <v>28080</v>
      </c>
      <c r="K283" t="s">
        <v>6321</v>
      </c>
    </row>
    <row r="284" spans="1:11" x14ac:dyDescent="0.25">
      <c r="A284" t="s">
        <v>28415</v>
      </c>
      <c r="B284" t="s">
        <v>28416</v>
      </c>
      <c r="C284" t="s">
        <v>6321</v>
      </c>
      <c r="D284" t="s">
        <v>1053</v>
      </c>
      <c r="E284" t="s">
        <v>27966</v>
      </c>
      <c r="F284" t="s">
        <v>28078</v>
      </c>
      <c r="G284" t="s">
        <v>6321</v>
      </c>
      <c r="H284" t="s">
        <v>6321</v>
      </c>
      <c r="I284" t="s">
        <v>28079</v>
      </c>
      <c r="J284" t="s">
        <v>28080</v>
      </c>
      <c r="K284" t="s">
        <v>6321</v>
      </c>
    </row>
    <row r="285" spans="1:11" x14ac:dyDescent="0.25">
      <c r="A285" t="s">
        <v>28417</v>
      </c>
      <c r="B285" t="s">
        <v>28418</v>
      </c>
      <c r="C285" t="s">
        <v>6321</v>
      </c>
      <c r="D285" t="s">
        <v>1053</v>
      </c>
      <c r="E285" t="s">
        <v>27966</v>
      </c>
      <c r="F285" t="s">
        <v>28078</v>
      </c>
      <c r="G285" t="s">
        <v>6321</v>
      </c>
      <c r="H285" t="s">
        <v>6321</v>
      </c>
      <c r="I285" t="s">
        <v>28079</v>
      </c>
      <c r="J285" t="s">
        <v>28080</v>
      </c>
      <c r="K285" t="s">
        <v>6321</v>
      </c>
    </row>
    <row r="286" spans="1:11" x14ac:dyDescent="0.25">
      <c r="A286" t="s">
        <v>28419</v>
      </c>
      <c r="B286" t="s">
        <v>28420</v>
      </c>
      <c r="C286" t="s">
        <v>6321</v>
      </c>
      <c r="D286" t="s">
        <v>1053</v>
      </c>
      <c r="E286" t="s">
        <v>27966</v>
      </c>
      <c r="F286" t="s">
        <v>28078</v>
      </c>
      <c r="G286" t="s">
        <v>6321</v>
      </c>
      <c r="H286" t="s">
        <v>6321</v>
      </c>
      <c r="I286" t="s">
        <v>28079</v>
      </c>
      <c r="J286" t="s">
        <v>28080</v>
      </c>
      <c r="K286" t="s">
        <v>6321</v>
      </c>
    </row>
    <row r="287" spans="1:11" x14ac:dyDescent="0.25">
      <c r="A287" t="s">
        <v>3068</v>
      </c>
      <c r="B287" t="s">
        <v>26640</v>
      </c>
      <c r="C287" t="s">
        <v>6321</v>
      </c>
      <c r="D287" t="s">
        <v>3070</v>
      </c>
      <c r="E287" t="s">
        <v>27966</v>
      </c>
      <c r="F287" t="s">
        <v>28078</v>
      </c>
      <c r="G287" t="s">
        <v>6321</v>
      </c>
      <c r="H287" t="s">
        <v>6321</v>
      </c>
      <c r="I287" t="s">
        <v>28079</v>
      </c>
      <c r="J287" t="s">
        <v>28080</v>
      </c>
      <c r="K287" t="s">
        <v>6321</v>
      </c>
    </row>
    <row r="288" spans="1:11" x14ac:dyDescent="0.25">
      <c r="A288" t="s">
        <v>3071</v>
      </c>
      <c r="B288" t="s">
        <v>26842</v>
      </c>
      <c r="C288" t="s">
        <v>6321</v>
      </c>
      <c r="D288" t="s">
        <v>3073</v>
      </c>
      <c r="E288" t="s">
        <v>28018</v>
      </c>
      <c r="F288" t="s">
        <v>28075</v>
      </c>
      <c r="G288" t="s">
        <v>6321</v>
      </c>
      <c r="H288" t="s">
        <v>6321</v>
      </c>
      <c r="I288" t="s">
        <v>28076</v>
      </c>
      <c r="J288" t="s">
        <v>28077</v>
      </c>
      <c r="K288" t="s">
        <v>6321</v>
      </c>
    </row>
    <row r="289" spans="1:11" x14ac:dyDescent="0.25">
      <c r="A289" t="s">
        <v>3074</v>
      </c>
      <c r="B289" t="s">
        <v>26838</v>
      </c>
      <c r="C289" t="s">
        <v>6321</v>
      </c>
      <c r="D289" t="s">
        <v>3076</v>
      </c>
      <c r="E289" t="s">
        <v>28018</v>
      </c>
      <c r="F289" t="s">
        <v>28075</v>
      </c>
      <c r="G289" t="s">
        <v>6321</v>
      </c>
      <c r="H289" t="s">
        <v>6321</v>
      </c>
      <c r="I289" t="s">
        <v>28076</v>
      </c>
      <c r="J289" t="s">
        <v>28077</v>
      </c>
      <c r="K289" t="s">
        <v>6321</v>
      </c>
    </row>
    <row r="290" spans="1:11" x14ac:dyDescent="0.25">
      <c r="A290" t="s">
        <v>28421</v>
      </c>
      <c r="B290" t="s">
        <v>28422</v>
      </c>
      <c r="C290" t="s">
        <v>6321</v>
      </c>
      <c r="D290" t="s">
        <v>1053</v>
      </c>
      <c r="E290" t="s">
        <v>28018</v>
      </c>
      <c r="F290" t="s">
        <v>28075</v>
      </c>
      <c r="G290" t="s">
        <v>6321</v>
      </c>
      <c r="H290" t="s">
        <v>6321</v>
      </c>
      <c r="I290" t="s">
        <v>28076</v>
      </c>
      <c r="J290" t="s">
        <v>28077</v>
      </c>
      <c r="K290" t="s">
        <v>6321</v>
      </c>
    </row>
    <row r="291" spans="1:11" x14ac:dyDescent="0.25">
      <c r="A291" t="s">
        <v>3077</v>
      </c>
      <c r="B291" t="s">
        <v>26849</v>
      </c>
      <c r="C291" t="s">
        <v>6321</v>
      </c>
      <c r="D291" t="s">
        <v>3079</v>
      </c>
      <c r="E291" t="s">
        <v>28018</v>
      </c>
      <c r="F291" t="s">
        <v>28075</v>
      </c>
      <c r="G291" t="s">
        <v>6321</v>
      </c>
      <c r="H291" t="s">
        <v>6321</v>
      </c>
      <c r="I291" t="s">
        <v>28076</v>
      </c>
      <c r="J291" t="s">
        <v>28077</v>
      </c>
      <c r="K291" t="s">
        <v>6321</v>
      </c>
    </row>
    <row r="292" spans="1:11" x14ac:dyDescent="0.25">
      <c r="A292" t="s">
        <v>28423</v>
      </c>
      <c r="B292" t="s">
        <v>28424</v>
      </c>
      <c r="C292" t="s">
        <v>6321</v>
      </c>
      <c r="D292" t="s">
        <v>1053</v>
      </c>
      <c r="E292" t="s">
        <v>28018</v>
      </c>
      <c r="F292" t="s">
        <v>28075</v>
      </c>
      <c r="G292" t="s">
        <v>6321</v>
      </c>
      <c r="H292" t="s">
        <v>6321</v>
      </c>
      <c r="I292" t="s">
        <v>28076</v>
      </c>
      <c r="J292" t="s">
        <v>28077</v>
      </c>
      <c r="K292" t="s">
        <v>6321</v>
      </c>
    </row>
    <row r="293" spans="1:11" x14ac:dyDescent="0.25">
      <c r="A293" t="s">
        <v>28425</v>
      </c>
      <c r="B293" t="s">
        <v>28426</v>
      </c>
      <c r="C293" t="s">
        <v>6321</v>
      </c>
      <c r="D293" t="s">
        <v>1053</v>
      </c>
      <c r="E293" t="s">
        <v>28018</v>
      </c>
      <c r="F293" t="s">
        <v>28075</v>
      </c>
      <c r="G293" t="s">
        <v>6321</v>
      </c>
      <c r="H293" t="s">
        <v>6321</v>
      </c>
      <c r="I293" t="s">
        <v>28076</v>
      </c>
      <c r="J293" t="s">
        <v>28077</v>
      </c>
      <c r="K293" t="s">
        <v>6321</v>
      </c>
    </row>
    <row r="294" spans="1:11" x14ac:dyDescent="0.25">
      <c r="A294" t="s">
        <v>3089</v>
      </c>
      <c r="B294" t="s">
        <v>26751</v>
      </c>
      <c r="C294" t="s">
        <v>6321</v>
      </c>
      <c r="D294" t="s">
        <v>3091</v>
      </c>
      <c r="E294" t="s">
        <v>27893</v>
      </c>
      <c r="F294" t="s">
        <v>28350</v>
      </c>
      <c r="G294" t="s">
        <v>6321</v>
      </c>
      <c r="H294" t="s">
        <v>6321</v>
      </c>
      <c r="I294" t="s">
        <v>28351</v>
      </c>
      <c r="J294" t="s">
        <v>6321</v>
      </c>
      <c r="K294" t="s">
        <v>6321</v>
      </c>
    </row>
    <row r="295" spans="1:11" x14ac:dyDescent="0.25">
      <c r="A295" t="s">
        <v>3092</v>
      </c>
      <c r="B295" t="s">
        <v>26776</v>
      </c>
      <c r="C295" t="s">
        <v>6321</v>
      </c>
      <c r="D295" t="s">
        <v>3094</v>
      </c>
      <c r="E295" t="s">
        <v>27893</v>
      </c>
      <c r="F295" t="s">
        <v>28350</v>
      </c>
      <c r="G295" t="s">
        <v>6321</v>
      </c>
      <c r="H295" t="s">
        <v>6321</v>
      </c>
      <c r="I295" t="s">
        <v>28351</v>
      </c>
      <c r="J295" t="s">
        <v>6321</v>
      </c>
      <c r="K295" t="s">
        <v>6321</v>
      </c>
    </row>
    <row r="296" spans="1:11" x14ac:dyDescent="0.25">
      <c r="A296" t="s">
        <v>3095</v>
      </c>
      <c r="B296" t="s">
        <v>26777</v>
      </c>
      <c r="C296" t="s">
        <v>6321</v>
      </c>
      <c r="D296" t="s">
        <v>3097</v>
      </c>
      <c r="E296" t="s">
        <v>27893</v>
      </c>
      <c r="F296" t="s">
        <v>28350</v>
      </c>
      <c r="G296" t="s">
        <v>6321</v>
      </c>
      <c r="H296" t="s">
        <v>6321</v>
      </c>
      <c r="I296" t="s">
        <v>28351</v>
      </c>
      <c r="J296" t="s">
        <v>6321</v>
      </c>
      <c r="K296" t="s">
        <v>6321</v>
      </c>
    </row>
    <row r="297" spans="1:11" x14ac:dyDescent="0.25">
      <c r="A297" t="s">
        <v>3098</v>
      </c>
      <c r="B297" t="s">
        <v>26669</v>
      </c>
      <c r="C297" t="s">
        <v>6321</v>
      </c>
      <c r="D297" t="s">
        <v>3100</v>
      </c>
      <c r="E297" t="s">
        <v>27966</v>
      </c>
      <c r="F297" t="s">
        <v>28078</v>
      </c>
      <c r="G297" t="s">
        <v>6321</v>
      </c>
      <c r="H297" t="s">
        <v>6321</v>
      </c>
      <c r="I297" t="s">
        <v>28079</v>
      </c>
      <c r="J297" t="s">
        <v>28080</v>
      </c>
      <c r="K297" t="s">
        <v>6321</v>
      </c>
    </row>
    <row r="298" spans="1:11" x14ac:dyDescent="0.25">
      <c r="A298" t="s">
        <v>28427</v>
      </c>
      <c r="B298" t="s">
        <v>28428</v>
      </c>
      <c r="C298" t="s">
        <v>6321</v>
      </c>
      <c r="D298" t="s">
        <v>1053</v>
      </c>
      <c r="E298" t="s">
        <v>28018</v>
      </c>
      <c r="F298" t="s">
        <v>28075</v>
      </c>
      <c r="G298" t="s">
        <v>6321</v>
      </c>
      <c r="H298" t="s">
        <v>6321</v>
      </c>
      <c r="I298" t="s">
        <v>28076</v>
      </c>
      <c r="J298" t="s">
        <v>28077</v>
      </c>
      <c r="K298" t="s">
        <v>6321</v>
      </c>
    </row>
    <row r="299" spans="1:11" x14ac:dyDescent="0.25">
      <c r="A299" t="s">
        <v>3101</v>
      </c>
      <c r="B299" t="s">
        <v>26670</v>
      </c>
      <c r="C299" t="s">
        <v>6321</v>
      </c>
      <c r="D299" t="s">
        <v>3103</v>
      </c>
      <c r="E299" t="s">
        <v>27966</v>
      </c>
      <c r="F299" t="s">
        <v>28078</v>
      </c>
      <c r="G299" t="s">
        <v>6321</v>
      </c>
      <c r="H299" t="s">
        <v>6321</v>
      </c>
      <c r="I299" t="s">
        <v>28079</v>
      </c>
      <c r="J299" t="s">
        <v>28080</v>
      </c>
      <c r="K299" t="s">
        <v>6321</v>
      </c>
    </row>
    <row r="300" spans="1:11" x14ac:dyDescent="0.25">
      <c r="A300" t="s">
        <v>28429</v>
      </c>
      <c r="B300" t="s">
        <v>28430</v>
      </c>
      <c r="C300" t="s">
        <v>6321</v>
      </c>
      <c r="D300" t="s">
        <v>1053</v>
      </c>
      <c r="E300" t="s">
        <v>27966</v>
      </c>
      <c r="F300" t="s">
        <v>28078</v>
      </c>
      <c r="G300" t="s">
        <v>6321</v>
      </c>
      <c r="H300" t="s">
        <v>6321</v>
      </c>
      <c r="I300" t="s">
        <v>28079</v>
      </c>
      <c r="J300" t="s">
        <v>28080</v>
      </c>
      <c r="K300" t="s">
        <v>6321</v>
      </c>
    </row>
    <row r="301" spans="1:11" x14ac:dyDescent="0.25">
      <c r="A301" t="s">
        <v>28431</v>
      </c>
      <c r="B301" t="s">
        <v>28432</v>
      </c>
      <c r="C301" t="s">
        <v>6321</v>
      </c>
      <c r="D301" t="s">
        <v>1053</v>
      </c>
      <c r="E301" t="s">
        <v>27917</v>
      </c>
      <c r="F301" t="s">
        <v>28067</v>
      </c>
      <c r="G301" t="s">
        <v>6321</v>
      </c>
      <c r="H301" t="s">
        <v>6321</v>
      </c>
      <c r="I301" t="s">
        <v>28068</v>
      </c>
      <c r="J301" t="s">
        <v>6321</v>
      </c>
      <c r="K301" t="s">
        <v>6321</v>
      </c>
    </row>
    <row r="302" spans="1:11" x14ac:dyDescent="0.25">
      <c r="A302" t="s">
        <v>28433</v>
      </c>
      <c r="B302" t="s">
        <v>28434</v>
      </c>
      <c r="C302" t="s">
        <v>6321</v>
      </c>
      <c r="D302" t="s">
        <v>1053</v>
      </c>
      <c r="E302" t="s">
        <v>28018</v>
      </c>
      <c r="F302" t="s">
        <v>28075</v>
      </c>
      <c r="G302" t="s">
        <v>6321</v>
      </c>
      <c r="H302" t="s">
        <v>6321</v>
      </c>
      <c r="I302" t="s">
        <v>28076</v>
      </c>
      <c r="J302" t="s">
        <v>28077</v>
      </c>
      <c r="K302" t="s">
        <v>6321</v>
      </c>
    </row>
    <row r="303" spans="1:11" x14ac:dyDescent="0.25">
      <c r="A303" t="s">
        <v>3104</v>
      </c>
      <c r="B303" t="s">
        <v>26626</v>
      </c>
      <c r="C303" t="s">
        <v>6321</v>
      </c>
      <c r="D303" t="s">
        <v>3106</v>
      </c>
      <c r="E303" t="s">
        <v>27966</v>
      </c>
      <c r="F303" t="s">
        <v>28078</v>
      </c>
      <c r="G303" t="s">
        <v>6321</v>
      </c>
      <c r="H303" t="s">
        <v>6321</v>
      </c>
      <c r="I303" t="s">
        <v>28079</v>
      </c>
      <c r="J303" t="s">
        <v>28080</v>
      </c>
      <c r="K303" t="s">
        <v>6321</v>
      </c>
    </row>
    <row r="304" spans="1:11" x14ac:dyDescent="0.25">
      <c r="A304" t="s">
        <v>3107</v>
      </c>
      <c r="B304" t="s">
        <v>26615</v>
      </c>
      <c r="C304" t="s">
        <v>6321</v>
      </c>
      <c r="D304" t="s">
        <v>3109</v>
      </c>
      <c r="E304" t="s">
        <v>27966</v>
      </c>
      <c r="F304" t="s">
        <v>28078</v>
      </c>
      <c r="G304" t="s">
        <v>6321</v>
      </c>
      <c r="H304" t="s">
        <v>6321</v>
      </c>
      <c r="I304" t="s">
        <v>28079</v>
      </c>
      <c r="J304" t="s">
        <v>28080</v>
      </c>
      <c r="K304" t="s">
        <v>6321</v>
      </c>
    </row>
    <row r="305" spans="1:11" x14ac:dyDescent="0.25">
      <c r="A305" t="s">
        <v>3110</v>
      </c>
      <c r="B305" t="s">
        <v>26575</v>
      </c>
      <c r="C305" t="s">
        <v>6321</v>
      </c>
      <c r="D305" t="s">
        <v>3112</v>
      </c>
      <c r="E305" t="s">
        <v>27966</v>
      </c>
      <c r="F305" t="s">
        <v>28078</v>
      </c>
      <c r="G305" t="s">
        <v>6321</v>
      </c>
      <c r="H305" t="s">
        <v>6321</v>
      </c>
      <c r="I305" t="s">
        <v>28079</v>
      </c>
      <c r="J305" t="s">
        <v>28080</v>
      </c>
      <c r="K305" t="s">
        <v>6321</v>
      </c>
    </row>
    <row r="306" spans="1:11" x14ac:dyDescent="0.25">
      <c r="A306" t="s">
        <v>3113</v>
      </c>
      <c r="B306" t="s">
        <v>26604</v>
      </c>
      <c r="C306" t="s">
        <v>6321</v>
      </c>
      <c r="D306" t="s">
        <v>3115</v>
      </c>
      <c r="E306" t="s">
        <v>27966</v>
      </c>
      <c r="F306" t="s">
        <v>28078</v>
      </c>
      <c r="G306" t="s">
        <v>6321</v>
      </c>
      <c r="H306" t="s">
        <v>6321</v>
      </c>
      <c r="I306" t="s">
        <v>28079</v>
      </c>
      <c r="J306" t="s">
        <v>28080</v>
      </c>
      <c r="K306" t="s">
        <v>6321</v>
      </c>
    </row>
    <row r="307" spans="1:11" x14ac:dyDescent="0.25">
      <c r="A307" t="s">
        <v>28435</v>
      </c>
      <c r="B307" t="s">
        <v>28436</v>
      </c>
      <c r="C307" t="s">
        <v>6321</v>
      </c>
      <c r="D307" t="s">
        <v>28437</v>
      </c>
      <c r="E307" t="s">
        <v>28018</v>
      </c>
      <c r="F307" t="s">
        <v>28075</v>
      </c>
      <c r="G307" t="s">
        <v>6321</v>
      </c>
      <c r="H307" t="s">
        <v>6321</v>
      </c>
      <c r="I307" t="s">
        <v>28076</v>
      </c>
      <c r="J307" t="s">
        <v>28077</v>
      </c>
      <c r="K307" t="s">
        <v>6321</v>
      </c>
    </row>
    <row r="308" spans="1:11" x14ac:dyDescent="0.25">
      <c r="A308" t="s">
        <v>26459</v>
      </c>
      <c r="B308" t="s">
        <v>26780</v>
      </c>
      <c r="C308" t="s">
        <v>6321</v>
      </c>
      <c r="D308" t="s">
        <v>1053</v>
      </c>
      <c r="E308" t="s">
        <v>28144</v>
      </c>
      <c r="F308" t="s">
        <v>28145</v>
      </c>
      <c r="G308" t="s">
        <v>6321</v>
      </c>
      <c r="H308" t="s">
        <v>6321</v>
      </c>
      <c r="I308" t="s">
        <v>28146</v>
      </c>
      <c r="J308" t="s">
        <v>6321</v>
      </c>
      <c r="K308" t="s">
        <v>6321</v>
      </c>
    </row>
    <row r="309" spans="1:11" x14ac:dyDescent="0.25">
      <c r="A309" t="s">
        <v>3116</v>
      </c>
      <c r="B309" t="s">
        <v>28438</v>
      </c>
      <c r="C309" t="s">
        <v>6321</v>
      </c>
      <c r="D309" t="s">
        <v>3118</v>
      </c>
      <c r="E309" t="s">
        <v>27917</v>
      </c>
      <c r="F309" t="s">
        <v>28067</v>
      </c>
      <c r="G309" t="s">
        <v>6321</v>
      </c>
      <c r="H309" t="s">
        <v>6321</v>
      </c>
      <c r="I309" t="s">
        <v>28068</v>
      </c>
      <c r="J309" t="s">
        <v>6321</v>
      </c>
      <c r="K309" t="s">
        <v>6321</v>
      </c>
    </row>
    <row r="310" spans="1:11" x14ac:dyDescent="0.25">
      <c r="A310" t="s">
        <v>3119</v>
      </c>
      <c r="B310" t="s">
        <v>28439</v>
      </c>
      <c r="C310" t="s">
        <v>6321</v>
      </c>
      <c r="D310" t="s">
        <v>3121</v>
      </c>
      <c r="E310" t="s">
        <v>27917</v>
      </c>
      <c r="F310" t="s">
        <v>28067</v>
      </c>
      <c r="G310" t="s">
        <v>6321</v>
      </c>
      <c r="H310" t="s">
        <v>6321</v>
      </c>
      <c r="I310" t="s">
        <v>28068</v>
      </c>
      <c r="J310" t="s">
        <v>6321</v>
      </c>
      <c r="K310" t="s">
        <v>6321</v>
      </c>
    </row>
    <row r="311" spans="1:11" x14ac:dyDescent="0.25">
      <c r="A311" t="s">
        <v>28440</v>
      </c>
      <c r="B311" t="s">
        <v>28441</v>
      </c>
      <c r="C311" t="s">
        <v>6321</v>
      </c>
      <c r="D311" t="s">
        <v>1053</v>
      </c>
      <c r="E311" t="s">
        <v>27917</v>
      </c>
      <c r="F311" t="s">
        <v>28067</v>
      </c>
      <c r="G311" t="s">
        <v>6321</v>
      </c>
      <c r="H311" t="s">
        <v>6321</v>
      </c>
      <c r="I311" t="s">
        <v>28068</v>
      </c>
      <c r="J311" t="s">
        <v>6321</v>
      </c>
      <c r="K311" t="s">
        <v>6321</v>
      </c>
    </row>
    <row r="312" spans="1:11" x14ac:dyDescent="0.25">
      <c r="A312" t="s">
        <v>3125</v>
      </c>
      <c r="B312" t="s">
        <v>28442</v>
      </c>
      <c r="C312" t="s">
        <v>6321</v>
      </c>
      <c r="D312" t="s">
        <v>3127</v>
      </c>
      <c r="E312" t="s">
        <v>27917</v>
      </c>
      <c r="F312" t="s">
        <v>28067</v>
      </c>
      <c r="G312" t="s">
        <v>6321</v>
      </c>
      <c r="H312" t="s">
        <v>6321</v>
      </c>
      <c r="I312" t="s">
        <v>28068</v>
      </c>
      <c r="J312" t="s">
        <v>6321</v>
      </c>
      <c r="K312" t="s">
        <v>6321</v>
      </c>
    </row>
    <row r="313" spans="1:11" x14ac:dyDescent="0.25">
      <c r="A313" t="s">
        <v>3128</v>
      </c>
      <c r="B313" t="s">
        <v>26598</v>
      </c>
      <c r="C313" t="s">
        <v>6321</v>
      </c>
      <c r="D313" t="s">
        <v>3130</v>
      </c>
      <c r="E313" t="s">
        <v>27966</v>
      </c>
      <c r="F313" t="s">
        <v>28078</v>
      </c>
      <c r="G313" t="s">
        <v>6321</v>
      </c>
      <c r="H313" t="s">
        <v>6321</v>
      </c>
      <c r="I313" t="s">
        <v>28079</v>
      </c>
      <c r="J313" t="s">
        <v>28080</v>
      </c>
      <c r="K313" t="s">
        <v>6321</v>
      </c>
    </row>
    <row r="314" spans="1:11" x14ac:dyDescent="0.25">
      <c r="A314" t="s">
        <v>3131</v>
      </c>
      <c r="B314" t="s">
        <v>26480</v>
      </c>
      <c r="C314" t="s">
        <v>6321</v>
      </c>
      <c r="D314" t="s">
        <v>3133</v>
      </c>
      <c r="E314" t="s">
        <v>28018</v>
      </c>
      <c r="F314" t="s">
        <v>28075</v>
      </c>
      <c r="G314" t="s">
        <v>6321</v>
      </c>
      <c r="H314" t="s">
        <v>6321</v>
      </c>
      <c r="I314" t="s">
        <v>28076</v>
      </c>
      <c r="J314" t="s">
        <v>28077</v>
      </c>
      <c r="K314" t="s">
        <v>6321</v>
      </c>
    </row>
    <row r="315" spans="1:11" x14ac:dyDescent="0.25">
      <c r="A315" t="s">
        <v>3137</v>
      </c>
      <c r="B315" t="s">
        <v>26578</v>
      </c>
      <c r="C315" t="s">
        <v>6321</v>
      </c>
      <c r="D315" t="s">
        <v>3139</v>
      </c>
      <c r="E315" t="s">
        <v>27966</v>
      </c>
      <c r="F315" t="s">
        <v>28078</v>
      </c>
      <c r="G315" t="s">
        <v>6321</v>
      </c>
      <c r="H315" t="s">
        <v>6321</v>
      </c>
      <c r="I315" t="s">
        <v>28079</v>
      </c>
      <c r="J315" t="s">
        <v>28080</v>
      </c>
      <c r="K315" t="s">
        <v>6321</v>
      </c>
    </row>
    <row r="316" spans="1:11" x14ac:dyDescent="0.25">
      <c r="A316" t="s">
        <v>3140</v>
      </c>
      <c r="B316" t="s">
        <v>28443</v>
      </c>
      <c r="C316" t="s">
        <v>6321</v>
      </c>
      <c r="D316" t="s">
        <v>1053</v>
      </c>
      <c r="E316" t="s">
        <v>27917</v>
      </c>
      <c r="F316" t="s">
        <v>28067</v>
      </c>
      <c r="G316" t="s">
        <v>6321</v>
      </c>
      <c r="H316" t="s">
        <v>6321</v>
      </c>
      <c r="I316" t="s">
        <v>28068</v>
      </c>
      <c r="J316" t="s">
        <v>6321</v>
      </c>
      <c r="K316" t="s">
        <v>6321</v>
      </c>
    </row>
    <row r="317" spans="1:11" x14ac:dyDescent="0.25">
      <c r="A317" t="s">
        <v>28444</v>
      </c>
      <c r="B317" t="s">
        <v>28445</v>
      </c>
      <c r="C317" t="s">
        <v>6321</v>
      </c>
      <c r="D317" t="s">
        <v>28446</v>
      </c>
      <c r="E317" t="s">
        <v>28018</v>
      </c>
      <c r="F317" t="s">
        <v>28075</v>
      </c>
      <c r="G317" t="s">
        <v>6321</v>
      </c>
      <c r="H317" t="s">
        <v>6321</v>
      </c>
      <c r="I317" t="s">
        <v>28076</v>
      </c>
      <c r="J317" t="s">
        <v>28077</v>
      </c>
      <c r="K317" t="s">
        <v>6321</v>
      </c>
    </row>
    <row r="318" spans="1:11" x14ac:dyDescent="0.25">
      <c r="A318" t="s">
        <v>3142</v>
      </c>
      <c r="B318" t="s">
        <v>28447</v>
      </c>
      <c r="C318" t="s">
        <v>6321</v>
      </c>
      <c r="D318" t="s">
        <v>3144</v>
      </c>
      <c r="E318" t="s">
        <v>27917</v>
      </c>
      <c r="F318" t="s">
        <v>28067</v>
      </c>
      <c r="G318" t="s">
        <v>6321</v>
      </c>
      <c r="H318" t="s">
        <v>6321</v>
      </c>
      <c r="I318" t="s">
        <v>28068</v>
      </c>
      <c r="J318" t="s">
        <v>6321</v>
      </c>
      <c r="K318" t="s">
        <v>6321</v>
      </c>
    </row>
    <row r="319" spans="1:11" x14ac:dyDescent="0.25">
      <c r="A319" t="s">
        <v>3145</v>
      </c>
      <c r="B319" t="s">
        <v>26586</v>
      </c>
      <c r="C319" t="s">
        <v>6321</v>
      </c>
      <c r="D319" t="s">
        <v>3147</v>
      </c>
      <c r="E319" t="s">
        <v>27966</v>
      </c>
      <c r="F319" t="s">
        <v>28078</v>
      </c>
      <c r="G319" t="s">
        <v>6321</v>
      </c>
      <c r="H319" t="s">
        <v>6321</v>
      </c>
      <c r="I319" t="s">
        <v>28079</v>
      </c>
      <c r="J319" t="s">
        <v>28080</v>
      </c>
      <c r="K319" t="s">
        <v>6321</v>
      </c>
    </row>
    <row r="320" spans="1:11" x14ac:dyDescent="0.25">
      <c r="A320" t="s">
        <v>3148</v>
      </c>
      <c r="B320" t="s">
        <v>28448</v>
      </c>
      <c r="C320" t="s">
        <v>6321</v>
      </c>
      <c r="D320" t="s">
        <v>3150</v>
      </c>
      <c r="E320" t="s">
        <v>27917</v>
      </c>
      <c r="F320" t="s">
        <v>28067</v>
      </c>
      <c r="G320" t="s">
        <v>6321</v>
      </c>
      <c r="H320" t="s">
        <v>6321</v>
      </c>
      <c r="I320" t="s">
        <v>28068</v>
      </c>
      <c r="J320" t="s">
        <v>6321</v>
      </c>
      <c r="K320" t="s">
        <v>6321</v>
      </c>
    </row>
    <row r="321" spans="1:11" x14ac:dyDescent="0.25">
      <c r="A321" t="s">
        <v>3151</v>
      </c>
      <c r="B321" t="s">
        <v>26628</v>
      </c>
      <c r="C321" t="s">
        <v>6321</v>
      </c>
      <c r="D321" t="s">
        <v>3153</v>
      </c>
      <c r="E321" t="s">
        <v>27966</v>
      </c>
      <c r="F321" t="s">
        <v>28078</v>
      </c>
      <c r="G321" t="s">
        <v>6321</v>
      </c>
      <c r="H321" t="s">
        <v>6321</v>
      </c>
      <c r="I321" t="s">
        <v>28079</v>
      </c>
      <c r="J321" t="s">
        <v>28080</v>
      </c>
      <c r="K321" t="s">
        <v>6321</v>
      </c>
    </row>
    <row r="322" spans="1:11" x14ac:dyDescent="0.25">
      <c r="A322" t="s">
        <v>28449</v>
      </c>
      <c r="B322" t="s">
        <v>28450</v>
      </c>
      <c r="C322" t="s">
        <v>6321</v>
      </c>
      <c r="D322" t="s">
        <v>28451</v>
      </c>
      <c r="E322" t="s">
        <v>27917</v>
      </c>
      <c r="F322" t="s">
        <v>28067</v>
      </c>
      <c r="G322" t="s">
        <v>6321</v>
      </c>
      <c r="H322" t="s">
        <v>6321</v>
      </c>
      <c r="I322" t="s">
        <v>28068</v>
      </c>
      <c r="J322" t="s">
        <v>6321</v>
      </c>
      <c r="K322" t="s">
        <v>6321</v>
      </c>
    </row>
    <row r="323" spans="1:11" x14ac:dyDescent="0.25">
      <c r="A323" t="s">
        <v>3154</v>
      </c>
      <c r="B323" t="s">
        <v>28452</v>
      </c>
      <c r="C323" t="s">
        <v>6321</v>
      </c>
      <c r="D323" t="s">
        <v>3156</v>
      </c>
      <c r="E323" t="s">
        <v>27917</v>
      </c>
      <c r="F323" t="s">
        <v>28067</v>
      </c>
      <c r="G323" t="s">
        <v>6321</v>
      </c>
      <c r="H323" t="s">
        <v>6321</v>
      </c>
      <c r="I323" t="s">
        <v>28068</v>
      </c>
      <c r="J323" t="s">
        <v>6321</v>
      </c>
      <c r="K323" t="s">
        <v>6321</v>
      </c>
    </row>
    <row r="324" spans="1:11" x14ac:dyDescent="0.25">
      <c r="A324" t="s">
        <v>28453</v>
      </c>
      <c r="B324" t="s">
        <v>28454</v>
      </c>
      <c r="C324" t="s">
        <v>6321</v>
      </c>
      <c r="D324" t="s">
        <v>1053</v>
      </c>
      <c r="E324" t="s">
        <v>27917</v>
      </c>
      <c r="F324" t="s">
        <v>28067</v>
      </c>
      <c r="G324" t="s">
        <v>6321</v>
      </c>
      <c r="H324" t="s">
        <v>6321</v>
      </c>
      <c r="I324" t="s">
        <v>28068</v>
      </c>
      <c r="J324" t="s">
        <v>6321</v>
      </c>
      <c r="K324" t="s">
        <v>6321</v>
      </c>
    </row>
    <row r="325" spans="1:11" x14ac:dyDescent="0.25">
      <c r="A325" t="s">
        <v>3160</v>
      </c>
      <c r="B325" t="s">
        <v>28455</v>
      </c>
      <c r="C325" t="s">
        <v>6321</v>
      </c>
      <c r="D325" t="s">
        <v>3162</v>
      </c>
      <c r="E325" t="s">
        <v>27917</v>
      </c>
      <c r="F325" t="s">
        <v>28067</v>
      </c>
      <c r="G325" t="s">
        <v>6321</v>
      </c>
      <c r="H325" t="s">
        <v>6321</v>
      </c>
      <c r="I325" t="s">
        <v>28068</v>
      </c>
      <c r="J325" t="s">
        <v>6321</v>
      </c>
      <c r="K325" t="s">
        <v>6321</v>
      </c>
    </row>
    <row r="326" spans="1:11" x14ac:dyDescent="0.25">
      <c r="A326" t="s">
        <v>3163</v>
      </c>
      <c r="B326" t="s">
        <v>26538</v>
      </c>
      <c r="C326" t="s">
        <v>6321</v>
      </c>
      <c r="D326" t="s">
        <v>3165</v>
      </c>
      <c r="E326" t="s">
        <v>27966</v>
      </c>
      <c r="F326" t="s">
        <v>28078</v>
      </c>
      <c r="G326" t="s">
        <v>6321</v>
      </c>
      <c r="H326" t="s">
        <v>6321</v>
      </c>
      <c r="I326" t="s">
        <v>28079</v>
      </c>
      <c r="J326" t="s">
        <v>28080</v>
      </c>
      <c r="K326" t="s">
        <v>6321</v>
      </c>
    </row>
    <row r="327" spans="1:11" x14ac:dyDescent="0.25">
      <c r="A327" t="s">
        <v>3171</v>
      </c>
      <c r="B327" t="s">
        <v>26555</v>
      </c>
      <c r="C327" t="s">
        <v>6321</v>
      </c>
      <c r="D327" t="s">
        <v>3173</v>
      </c>
      <c r="E327" t="s">
        <v>27966</v>
      </c>
      <c r="F327" t="s">
        <v>28078</v>
      </c>
      <c r="G327" t="s">
        <v>6321</v>
      </c>
      <c r="H327" t="s">
        <v>6321</v>
      </c>
      <c r="I327" t="s">
        <v>28079</v>
      </c>
      <c r="J327" t="s">
        <v>28080</v>
      </c>
      <c r="K327" t="s">
        <v>6321</v>
      </c>
    </row>
    <row r="328" spans="1:11" x14ac:dyDescent="0.25">
      <c r="A328" t="s">
        <v>3174</v>
      </c>
      <c r="B328" t="s">
        <v>28456</v>
      </c>
      <c r="C328" t="s">
        <v>6321</v>
      </c>
      <c r="D328" t="s">
        <v>3176</v>
      </c>
      <c r="E328" t="s">
        <v>27917</v>
      </c>
      <c r="F328" t="s">
        <v>28067</v>
      </c>
      <c r="G328" t="s">
        <v>6321</v>
      </c>
      <c r="H328" t="s">
        <v>6321</v>
      </c>
      <c r="I328" t="s">
        <v>28068</v>
      </c>
      <c r="J328" t="s">
        <v>6321</v>
      </c>
      <c r="K328" t="s">
        <v>6321</v>
      </c>
    </row>
    <row r="329" spans="1:11" x14ac:dyDescent="0.25">
      <c r="A329" t="s">
        <v>3180</v>
      </c>
      <c r="B329" t="s">
        <v>28457</v>
      </c>
      <c r="C329" t="s">
        <v>6321</v>
      </c>
      <c r="D329" t="s">
        <v>3182</v>
      </c>
      <c r="E329" t="s">
        <v>27917</v>
      </c>
      <c r="F329" t="s">
        <v>28067</v>
      </c>
      <c r="G329" t="s">
        <v>6321</v>
      </c>
      <c r="H329" t="s">
        <v>6321</v>
      </c>
      <c r="I329" t="s">
        <v>28068</v>
      </c>
      <c r="J329" t="s">
        <v>6321</v>
      </c>
      <c r="K329" t="s">
        <v>6321</v>
      </c>
    </row>
    <row r="330" spans="1:11" x14ac:dyDescent="0.25">
      <c r="A330" t="s">
        <v>28458</v>
      </c>
      <c r="B330" t="s">
        <v>28459</v>
      </c>
      <c r="C330" t="s">
        <v>6321</v>
      </c>
      <c r="D330" t="s">
        <v>1053</v>
      </c>
      <c r="E330" t="s">
        <v>27917</v>
      </c>
      <c r="F330" t="s">
        <v>28067</v>
      </c>
      <c r="G330" t="s">
        <v>6321</v>
      </c>
      <c r="H330" t="s">
        <v>6321</v>
      </c>
      <c r="I330" t="s">
        <v>28068</v>
      </c>
      <c r="J330" t="s">
        <v>6321</v>
      </c>
      <c r="K330" t="s">
        <v>6321</v>
      </c>
    </row>
    <row r="331" spans="1:11" x14ac:dyDescent="0.25">
      <c r="A331" t="s">
        <v>3183</v>
      </c>
      <c r="B331" t="s">
        <v>26574</v>
      </c>
      <c r="C331" t="s">
        <v>6321</v>
      </c>
      <c r="D331" t="s">
        <v>3185</v>
      </c>
      <c r="E331" t="s">
        <v>27966</v>
      </c>
      <c r="F331" t="s">
        <v>28078</v>
      </c>
      <c r="G331" t="s">
        <v>6321</v>
      </c>
      <c r="H331" t="s">
        <v>6321</v>
      </c>
      <c r="I331" t="s">
        <v>28079</v>
      </c>
      <c r="J331" t="s">
        <v>28080</v>
      </c>
      <c r="K331" t="s">
        <v>6321</v>
      </c>
    </row>
    <row r="332" spans="1:11" x14ac:dyDescent="0.25">
      <c r="A332" t="s">
        <v>28460</v>
      </c>
      <c r="B332" t="s">
        <v>28461</v>
      </c>
      <c r="C332" t="s">
        <v>6321</v>
      </c>
      <c r="D332" t="s">
        <v>1053</v>
      </c>
      <c r="E332" t="s">
        <v>27928</v>
      </c>
      <c r="F332" t="s">
        <v>28096</v>
      </c>
      <c r="G332" t="s">
        <v>6321</v>
      </c>
      <c r="H332" t="s">
        <v>6321</v>
      </c>
      <c r="I332" t="s">
        <v>28068</v>
      </c>
      <c r="J332" t="s">
        <v>6321</v>
      </c>
      <c r="K332" t="s">
        <v>6321</v>
      </c>
    </row>
    <row r="333" spans="1:11" x14ac:dyDescent="0.25">
      <c r="A333" t="s">
        <v>28462</v>
      </c>
      <c r="B333" t="s">
        <v>28463</v>
      </c>
      <c r="C333" t="s">
        <v>6321</v>
      </c>
      <c r="D333" t="s">
        <v>28464</v>
      </c>
      <c r="E333" t="s">
        <v>28018</v>
      </c>
      <c r="F333" t="s">
        <v>28075</v>
      </c>
      <c r="G333" t="s">
        <v>6321</v>
      </c>
      <c r="H333" t="s">
        <v>6321</v>
      </c>
      <c r="I333" t="s">
        <v>28076</v>
      </c>
      <c r="J333" t="s">
        <v>28077</v>
      </c>
      <c r="K333" t="s">
        <v>6321</v>
      </c>
    </row>
    <row r="334" spans="1:11" x14ac:dyDescent="0.25">
      <c r="A334" t="s">
        <v>28465</v>
      </c>
      <c r="B334" t="s">
        <v>28466</v>
      </c>
      <c r="C334" t="s">
        <v>6321</v>
      </c>
      <c r="D334" t="s">
        <v>1053</v>
      </c>
      <c r="E334" t="s">
        <v>27966</v>
      </c>
      <c r="F334" t="s">
        <v>28078</v>
      </c>
      <c r="G334" t="s">
        <v>6321</v>
      </c>
      <c r="H334" t="s">
        <v>6321</v>
      </c>
      <c r="I334" t="s">
        <v>28079</v>
      </c>
      <c r="J334" t="s">
        <v>28080</v>
      </c>
      <c r="K334" t="s">
        <v>6321</v>
      </c>
    </row>
    <row r="335" spans="1:11" x14ac:dyDescent="0.25">
      <c r="A335" t="s">
        <v>28467</v>
      </c>
      <c r="B335" t="s">
        <v>28468</v>
      </c>
      <c r="C335" t="s">
        <v>6321</v>
      </c>
      <c r="D335" t="s">
        <v>1053</v>
      </c>
      <c r="E335" t="s">
        <v>27917</v>
      </c>
      <c r="F335" t="s">
        <v>28067</v>
      </c>
      <c r="G335" t="s">
        <v>6321</v>
      </c>
      <c r="H335" t="s">
        <v>6321</v>
      </c>
      <c r="I335" t="s">
        <v>28068</v>
      </c>
      <c r="J335" t="s">
        <v>6321</v>
      </c>
      <c r="K335" t="s">
        <v>6321</v>
      </c>
    </row>
    <row r="336" spans="1:11" x14ac:dyDescent="0.25">
      <c r="A336" t="s">
        <v>3189</v>
      </c>
      <c r="B336" t="s">
        <v>26645</v>
      </c>
      <c r="C336" t="s">
        <v>6321</v>
      </c>
      <c r="D336" t="s">
        <v>3191</v>
      </c>
      <c r="E336" t="s">
        <v>27966</v>
      </c>
      <c r="F336" t="s">
        <v>28078</v>
      </c>
      <c r="G336" t="s">
        <v>6321</v>
      </c>
      <c r="H336" t="s">
        <v>6321</v>
      </c>
      <c r="I336" t="s">
        <v>28079</v>
      </c>
      <c r="J336" t="s">
        <v>28080</v>
      </c>
      <c r="K336" t="s">
        <v>6321</v>
      </c>
    </row>
    <row r="337" spans="1:11" x14ac:dyDescent="0.25">
      <c r="A337" t="s">
        <v>28469</v>
      </c>
      <c r="B337" t="s">
        <v>28470</v>
      </c>
      <c r="C337" t="s">
        <v>6321</v>
      </c>
      <c r="D337" t="s">
        <v>28471</v>
      </c>
      <c r="E337" t="s">
        <v>28018</v>
      </c>
      <c r="F337" t="s">
        <v>28075</v>
      </c>
      <c r="G337" t="s">
        <v>6321</v>
      </c>
      <c r="H337" t="s">
        <v>6321</v>
      </c>
      <c r="I337" t="s">
        <v>28076</v>
      </c>
      <c r="J337" t="s">
        <v>28077</v>
      </c>
      <c r="K337" t="s">
        <v>6321</v>
      </c>
    </row>
    <row r="338" spans="1:11" x14ac:dyDescent="0.25">
      <c r="A338" t="s">
        <v>28472</v>
      </c>
      <c r="B338" t="s">
        <v>28473</v>
      </c>
      <c r="C338" t="s">
        <v>6321</v>
      </c>
      <c r="D338" t="s">
        <v>1053</v>
      </c>
      <c r="E338" t="s">
        <v>27966</v>
      </c>
      <c r="F338" t="s">
        <v>28078</v>
      </c>
      <c r="G338" t="s">
        <v>6321</v>
      </c>
      <c r="H338" t="s">
        <v>6321</v>
      </c>
      <c r="I338" t="s">
        <v>28079</v>
      </c>
      <c r="J338" t="s">
        <v>28080</v>
      </c>
      <c r="K338" t="s">
        <v>6321</v>
      </c>
    </row>
    <row r="339" spans="1:11" x14ac:dyDescent="0.25">
      <c r="A339" t="s">
        <v>28474</v>
      </c>
      <c r="B339" t="s">
        <v>28475</v>
      </c>
      <c r="C339" t="s">
        <v>6321</v>
      </c>
      <c r="D339" t="s">
        <v>1053</v>
      </c>
      <c r="E339" t="s">
        <v>27966</v>
      </c>
      <c r="F339" t="s">
        <v>28078</v>
      </c>
      <c r="G339" t="s">
        <v>6321</v>
      </c>
      <c r="H339" t="s">
        <v>6321</v>
      </c>
      <c r="I339" t="s">
        <v>28079</v>
      </c>
      <c r="J339" t="s">
        <v>28080</v>
      </c>
      <c r="K339" t="s">
        <v>6321</v>
      </c>
    </row>
    <row r="340" spans="1:11" x14ac:dyDescent="0.25">
      <c r="A340" t="s">
        <v>3194</v>
      </c>
      <c r="B340" t="s">
        <v>26515</v>
      </c>
      <c r="C340" t="s">
        <v>6321</v>
      </c>
      <c r="D340" t="s">
        <v>3196</v>
      </c>
      <c r="E340" t="s">
        <v>27966</v>
      </c>
      <c r="F340" t="s">
        <v>28078</v>
      </c>
      <c r="G340" t="s">
        <v>6321</v>
      </c>
      <c r="H340" t="s">
        <v>6321</v>
      </c>
      <c r="I340" t="s">
        <v>28079</v>
      </c>
      <c r="J340" t="s">
        <v>28080</v>
      </c>
      <c r="K340" t="s">
        <v>6321</v>
      </c>
    </row>
    <row r="341" spans="1:11" x14ac:dyDescent="0.25">
      <c r="A341" t="s">
        <v>28476</v>
      </c>
      <c r="B341" t="s">
        <v>28477</v>
      </c>
      <c r="C341" t="s">
        <v>6321</v>
      </c>
      <c r="D341" t="s">
        <v>1053</v>
      </c>
      <c r="E341" t="s">
        <v>28018</v>
      </c>
      <c r="F341" t="s">
        <v>28075</v>
      </c>
      <c r="G341" t="s">
        <v>6321</v>
      </c>
      <c r="H341" t="s">
        <v>6321</v>
      </c>
      <c r="I341" t="s">
        <v>28076</v>
      </c>
      <c r="J341" t="s">
        <v>28077</v>
      </c>
      <c r="K341" t="s">
        <v>6321</v>
      </c>
    </row>
    <row r="342" spans="1:11" x14ac:dyDescent="0.25">
      <c r="A342" t="s">
        <v>28478</v>
      </c>
      <c r="B342" t="s">
        <v>28479</v>
      </c>
      <c r="C342" t="s">
        <v>6321</v>
      </c>
      <c r="D342" t="s">
        <v>28480</v>
      </c>
      <c r="E342" t="s">
        <v>28018</v>
      </c>
      <c r="F342" t="s">
        <v>28075</v>
      </c>
      <c r="G342" t="s">
        <v>6321</v>
      </c>
      <c r="H342" t="s">
        <v>6321</v>
      </c>
      <c r="I342" t="s">
        <v>28076</v>
      </c>
      <c r="J342" t="s">
        <v>28077</v>
      </c>
      <c r="K342" t="s">
        <v>6321</v>
      </c>
    </row>
    <row r="343" spans="1:11" x14ac:dyDescent="0.25">
      <c r="A343" t="s">
        <v>3203</v>
      </c>
      <c r="B343" t="s">
        <v>26520</v>
      </c>
      <c r="C343" t="s">
        <v>6321</v>
      </c>
      <c r="D343" t="s">
        <v>3205</v>
      </c>
      <c r="E343" t="s">
        <v>27966</v>
      </c>
      <c r="F343" t="s">
        <v>28078</v>
      </c>
      <c r="G343" t="s">
        <v>6321</v>
      </c>
      <c r="H343" t="s">
        <v>6321</v>
      </c>
      <c r="I343" t="s">
        <v>28079</v>
      </c>
      <c r="J343" t="s">
        <v>28080</v>
      </c>
      <c r="K343" t="s">
        <v>6321</v>
      </c>
    </row>
    <row r="344" spans="1:11" x14ac:dyDescent="0.25">
      <c r="A344" t="s">
        <v>28481</v>
      </c>
      <c r="B344" t="s">
        <v>28482</v>
      </c>
      <c r="C344" t="s">
        <v>6321</v>
      </c>
      <c r="D344" t="s">
        <v>28483</v>
      </c>
      <c r="E344" t="s">
        <v>27917</v>
      </c>
      <c r="F344" t="s">
        <v>28067</v>
      </c>
      <c r="G344" t="s">
        <v>6321</v>
      </c>
      <c r="H344" t="s">
        <v>6321</v>
      </c>
      <c r="I344" t="s">
        <v>28068</v>
      </c>
      <c r="J344" t="s">
        <v>6321</v>
      </c>
      <c r="K344" t="s">
        <v>6321</v>
      </c>
    </row>
    <row r="345" spans="1:11" x14ac:dyDescent="0.25">
      <c r="A345" t="s">
        <v>3211</v>
      </c>
      <c r="B345" t="s">
        <v>28484</v>
      </c>
      <c r="C345" t="s">
        <v>6321</v>
      </c>
      <c r="D345" t="s">
        <v>2591</v>
      </c>
      <c r="E345" t="s">
        <v>27917</v>
      </c>
      <c r="F345" t="s">
        <v>28067</v>
      </c>
      <c r="G345" t="s">
        <v>6321</v>
      </c>
      <c r="H345" t="s">
        <v>6321</v>
      </c>
      <c r="I345" t="s">
        <v>28068</v>
      </c>
      <c r="J345" t="s">
        <v>6321</v>
      </c>
      <c r="K345" t="s">
        <v>6321</v>
      </c>
    </row>
    <row r="346" spans="1:11" x14ac:dyDescent="0.25">
      <c r="A346" t="s">
        <v>28485</v>
      </c>
      <c r="B346" t="s">
        <v>28486</v>
      </c>
      <c r="C346" t="s">
        <v>6321</v>
      </c>
      <c r="D346" t="s">
        <v>28487</v>
      </c>
      <c r="E346" t="s">
        <v>28018</v>
      </c>
      <c r="F346" t="s">
        <v>28075</v>
      </c>
      <c r="G346" t="s">
        <v>6321</v>
      </c>
      <c r="H346" t="s">
        <v>6321</v>
      </c>
      <c r="I346" t="s">
        <v>28076</v>
      </c>
      <c r="J346" t="s">
        <v>28077</v>
      </c>
      <c r="K346" t="s">
        <v>6321</v>
      </c>
    </row>
    <row r="347" spans="1:11" x14ac:dyDescent="0.25">
      <c r="A347" t="s">
        <v>3213</v>
      </c>
      <c r="B347" t="s">
        <v>28488</v>
      </c>
      <c r="C347" t="s">
        <v>6321</v>
      </c>
      <c r="D347" t="s">
        <v>3215</v>
      </c>
      <c r="E347" t="s">
        <v>27917</v>
      </c>
      <c r="F347" t="s">
        <v>28067</v>
      </c>
      <c r="G347" t="s">
        <v>6321</v>
      </c>
      <c r="H347" t="s">
        <v>6321</v>
      </c>
      <c r="I347" t="s">
        <v>28068</v>
      </c>
      <c r="J347" t="s">
        <v>6321</v>
      </c>
      <c r="K347" t="s">
        <v>6321</v>
      </c>
    </row>
    <row r="348" spans="1:11" x14ac:dyDescent="0.25">
      <c r="A348" t="s">
        <v>3216</v>
      </c>
      <c r="B348" t="s">
        <v>26845</v>
      </c>
      <c r="C348" t="s">
        <v>6321</v>
      </c>
      <c r="D348" t="s">
        <v>3218</v>
      </c>
      <c r="E348" t="s">
        <v>27966</v>
      </c>
      <c r="F348" t="s">
        <v>28078</v>
      </c>
      <c r="G348" t="s">
        <v>6321</v>
      </c>
      <c r="H348" t="s">
        <v>6321</v>
      </c>
      <c r="I348" t="s">
        <v>28079</v>
      </c>
      <c r="J348" t="s">
        <v>28080</v>
      </c>
      <c r="K348" t="s">
        <v>6321</v>
      </c>
    </row>
    <row r="349" spans="1:11" x14ac:dyDescent="0.25">
      <c r="A349" t="s">
        <v>3219</v>
      </c>
      <c r="B349" t="s">
        <v>26564</v>
      </c>
      <c r="C349" t="s">
        <v>6321</v>
      </c>
      <c r="D349" t="s">
        <v>3221</v>
      </c>
      <c r="E349" t="s">
        <v>27966</v>
      </c>
      <c r="F349" t="s">
        <v>28078</v>
      </c>
      <c r="G349" t="s">
        <v>6321</v>
      </c>
      <c r="H349" t="s">
        <v>6321</v>
      </c>
      <c r="I349" t="s">
        <v>28079</v>
      </c>
      <c r="J349" t="s">
        <v>28080</v>
      </c>
      <c r="K349" t="s">
        <v>6321</v>
      </c>
    </row>
    <row r="350" spans="1:11" x14ac:dyDescent="0.25">
      <c r="A350" t="s">
        <v>3222</v>
      </c>
      <c r="B350" t="s">
        <v>26546</v>
      </c>
      <c r="C350" t="s">
        <v>6321</v>
      </c>
      <c r="D350" t="s">
        <v>3224</v>
      </c>
      <c r="E350" t="s">
        <v>27966</v>
      </c>
      <c r="F350" t="s">
        <v>28078</v>
      </c>
      <c r="G350" t="s">
        <v>6321</v>
      </c>
      <c r="H350" t="s">
        <v>6321</v>
      </c>
      <c r="I350" t="s">
        <v>28079</v>
      </c>
      <c r="J350" t="s">
        <v>28080</v>
      </c>
      <c r="K350" t="s">
        <v>6321</v>
      </c>
    </row>
    <row r="351" spans="1:11" x14ac:dyDescent="0.25">
      <c r="A351" t="s">
        <v>3225</v>
      </c>
      <c r="B351" t="s">
        <v>26516</v>
      </c>
      <c r="C351" t="s">
        <v>6321</v>
      </c>
      <c r="D351" t="s">
        <v>3227</v>
      </c>
      <c r="E351" t="s">
        <v>27966</v>
      </c>
      <c r="F351" t="s">
        <v>28078</v>
      </c>
      <c r="G351" t="s">
        <v>6321</v>
      </c>
      <c r="H351" t="s">
        <v>6321</v>
      </c>
      <c r="I351" t="s">
        <v>28079</v>
      </c>
      <c r="J351" t="s">
        <v>28080</v>
      </c>
      <c r="K351" t="s">
        <v>6321</v>
      </c>
    </row>
    <row r="352" spans="1:11" x14ac:dyDescent="0.25">
      <c r="A352" t="s">
        <v>28489</v>
      </c>
      <c r="B352" t="s">
        <v>28490</v>
      </c>
      <c r="C352" t="s">
        <v>6321</v>
      </c>
      <c r="D352" t="s">
        <v>28491</v>
      </c>
      <c r="E352" t="s">
        <v>28018</v>
      </c>
      <c r="F352" t="s">
        <v>28075</v>
      </c>
      <c r="G352" t="s">
        <v>6321</v>
      </c>
      <c r="H352" t="s">
        <v>6321</v>
      </c>
      <c r="I352" t="s">
        <v>28076</v>
      </c>
      <c r="J352" t="s">
        <v>28077</v>
      </c>
      <c r="K352" t="s">
        <v>6321</v>
      </c>
    </row>
    <row r="353" spans="1:11" x14ac:dyDescent="0.25">
      <c r="A353" t="s">
        <v>28492</v>
      </c>
      <c r="B353" t="s">
        <v>28493</v>
      </c>
      <c r="C353" t="s">
        <v>6321</v>
      </c>
      <c r="D353" t="s">
        <v>1053</v>
      </c>
      <c r="E353" t="s">
        <v>27917</v>
      </c>
      <c r="F353" t="s">
        <v>28067</v>
      </c>
      <c r="G353" t="s">
        <v>6321</v>
      </c>
      <c r="H353" t="s">
        <v>6321</v>
      </c>
      <c r="I353" t="s">
        <v>28068</v>
      </c>
      <c r="J353" t="s">
        <v>6321</v>
      </c>
      <c r="K353" t="s">
        <v>6321</v>
      </c>
    </row>
    <row r="354" spans="1:11" x14ac:dyDescent="0.25">
      <c r="A354" t="s">
        <v>28494</v>
      </c>
      <c r="B354" t="s">
        <v>28495</v>
      </c>
      <c r="C354" t="s">
        <v>6321</v>
      </c>
      <c r="D354" t="s">
        <v>28496</v>
      </c>
      <c r="E354" t="s">
        <v>28018</v>
      </c>
      <c r="F354" t="s">
        <v>28075</v>
      </c>
      <c r="G354" t="s">
        <v>6321</v>
      </c>
      <c r="H354" t="s">
        <v>6321</v>
      </c>
      <c r="I354" t="s">
        <v>28076</v>
      </c>
      <c r="J354" t="s">
        <v>28077</v>
      </c>
      <c r="K354" t="s">
        <v>6321</v>
      </c>
    </row>
    <row r="355" spans="1:11" x14ac:dyDescent="0.25">
      <c r="A355" t="s">
        <v>3231</v>
      </c>
      <c r="B355" t="s">
        <v>26813</v>
      </c>
      <c r="C355" t="s">
        <v>6321</v>
      </c>
      <c r="D355" t="s">
        <v>3233</v>
      </c>
      <c r="E355" t="s">
        <v>28018</v>
      </c>
      <c r="F355" t="s">
        <v>28075</v>
      </c>
      <c r="G355" t="s">
        <v>6321</v>
      </c>
      <c r="H355" t="s">
        <v>6321</v>
      </c>
      <c r="I355" t="s">
        <v>28076</v>
      </c>
      <c r="J355" t="s">
        <v>28077</v>
      </c>
      <c r="K355" t="s">
        <v>6321</v>
      </c>
    </row>
    <row r="356" spans="1:11" x14ac:dyDescent="0.25">
      <c r="A356" t="s">
        <v>28497</v>
      </c>
      <c r="B356" t="s">
        <v>28498</v>
      </c>
      <c r="C356" t="s">
        <v>6321</v>
      </c>
      <c r="D356" t="s">
        <v>28499</v>
      </c>
      <c r="E356" t="s">
        <v>28018</v>
      </c>
      <c r="F356" t="s">
        <v>28075</v>
      </c>
      <c r="G356" t="s">
        <v>6321</v>
      </c>
      <c r="H356" t="s">
        <v>6321</v>
      </c>
      <c r="I356" t="s">
        <v>28076</v>
      </c>
      <c r="J356" t="s">
        <v>28077</v>
      </c>
      <c r="K356" t="s">
        <v>6321</v>
      </c>
    </row>
    <row r="357" spans="1:11" x14ac:dyDescent="0.25">
      <c r="A357" t="s">
        <v>3234</v>
      </c>
      <c r="B357" t="s">
        <v>28500</v>
      </c>
      <c r="C357" t="s">
        <v>6321</v>
      </c>
      <c r="D357" t="s">
        <v>3236</v>
      </c>
      <c r="E357" t="s">
        <v>27917</v>
      </c>
      <c r="F357" t="s">
        <v>28067</v>
      </c>
      <c r="G357" t="s">
        <v>6321</v>
      </c>
      <c r="H357" t="s">
        <v>6321</v>
      </c>
      <c r="I357" t="s">
        <v>28068</v>
      </c>
      <c r="J357" t="s">
        <v>6321</v>
      </c>
      <c r="K357" t="s">
        <v>6321</v>
      </c>
    </row>
    <row r="358" spans="1:11" x14ac:dyDescent="0.25">
      <c r="A358" t="s">
        <v>28501</v>
      </c>
      <c r="B358" t="s">
        <v>28502</v>
      </c>
      <c r="C358" t="s">
        <v>6321</v>
      </c>
      <c r="D358" t="s">
        <v>1053</v>
      </c>
      <c r="E358" t="s">
        <v>28018</v>
      </c>
      <c r="F358" t="s">
        <v>28075</v>
      </c>
      <c r="G358" t="s">
        <v>6321</v>
      </c>
      <c r="H358" t="s">
        <v>6321</v>
      </c>
      <c r="I358" t="s">
        <v>28076</v>
      </c>
      <c r="J358" t="s">
        <v>28077</v>
      </c>
      <c r="K358" t="s">
        <v>6321</v>
      </c>
    </row>
    <row r="359" spans="1:11" x14ac:dyDescent="0.25">
      <c r="A359" t="s">
        <v>28503</v>
      </c>
      <c r="B359" t="s">
        <v>28504</v>
      </c>
      <c r="C359" t="s">
        <v>6321</v>
      </c>
      <c r="D359" t="s">
        <v>28505</v>
      </c>
      <c r="E359" t="s">
        <v>28018</v>
      </c>
      <c r="F359" t="s">
        <v>28075</v>
      </c>
      <c r="G359" t="s">
        <v>6321</v>
      </c>
      <c r="H359" t="s">
        <v>6321</v>
      </c>
      <c r="I359" t="s">
        <v>28076</v>
      </c>
      <c r="J359" t="s">
        <v>28077</v>
      </c>
      <c r="K359" t="s">
        <v>6321</v>
      </c>
    </row>
    <row r="360" spans="1:11" x14ac:dyDescent="0.25">
      <c r="A360" t="s">
        <v>28506</v>
      </c>
      <c r="B360" t="s">
        <v>28507</v>
      </c>
      <c r="C360" t="s">
        <v>6321</v>
      </c>
      <c r="D360" t="s">
        <v>1053</v>
      </c>
      <c r="E360" t="s">
        <v>28018</v>
      </c>
      <c r="F360" t="s">
        <v>28075</v>
      </c>
      <c r="G360" t="s">
        <v>6321</v>
      </c>
      <c r="H360" t="s">
        <v>6321</v>
      </c>
      <c r="I360" t="s">
        <v>28076</v>
      </c>
      <c r="J360" t="s">
        <v>28077</v>
      </c>
      <c r="K360" t="s">
        <v>6321</v>
      </c>
    </row>
    <row r="361" spans="1:11" x14ac:dyDescent="0.25">
      <c r="A361" t="s">
        <v>28508</v>
      </c>
      <c r="B361" t="s">
        <v>28509</v>
      </c>
      <c r="C361" t="s">
        <v>6321</v>
      </c>
      <c r="D361" t="s">
        <v>28510</v>
      </c>
      <c r="E361" t="s">
        <v>27966</v>
      </c>
      <c r="F361" t="s">
        <v>28078</v>
      </c>
      <c r="G361" t="s">
        <v>6321</v>
      </c>
      <c r="H361" t="s">
        <v>6321</v>
      </c>
      <c r="I361" t="s">
        <v>28079</v>
      </c>
      <c r="J361" t="s">
        <v>28080</v>
      </c>
      <c r="K361" t="s">
        <v>6321</v>
      </c>
    </row>
    <row r="362" spans="1:11" x14ac:dyDescent="0.25">
      <c r="A362" t="s">
        <v>28511</v>
      </c>
      <c r="B362" t="s">
        <v>28512</v>
      </c>
      <c r="C362" t="s">
        <v>6321</v>
      </c>
      <c r="D362" t="s">
        <v>1053</v>
      </c>
      <c r="E362" t="s">
        <v>27966</v>
      </c>
      <c r="F362" t="s">
        <v>28078</v>
      </c>
      <c r="G362" t="s">
        <v>6321</v>
      </c>
      <c r="H362" t="s">
        <v>6321</v>
      </c>
      <c r="I362" t="s">
        <v>28079</v>
      </c>
      <c r="J362" t="s">
        <v>28080</v>
      </c>
      <c r="K362" t="s">
        <v>6321</v>
      </c>
    </row>
    <row r="363" spans="1:11" x14ac:dyDescent="0.25">
      <c r="A363" t="s">
        <v>3242</v>
      </c>
      <c r="B363" t="s">
        <v>26731</v>
      </c>
      <c r="C363" t="s">
        <v>6321</v>
      </c>
      <c r="D363" t="s">
        <v>3244</v>
      </c>
      <c r="E363" t="s">
        <v>27966</v>
      </c>
      <c r="F363" t="s">
        <v>28078</v>
      </c>
      <c r="G363" t="s">
        <v>6321</v>
      </c>
      <c r="H363" t="s">
        <v>6321</v>
      </c>
      <c r="I363" t="s">
        <v>28079</v>
      </c>
      <c r="J363" t="s">
        <v>28080</v>
      </c>
      <c r="K363" t="s">
        <v>6321</v>
      </c>
    </row>
    <row r="364" spans="1:11" x14ac:dyDescent="0.25">
      <c r="A364" t="s">
        <v>28513</v>
      </c>
      <c r="B364" t="s">
        <v>28514</v>
      </c>
      <c r="C364" t="s">
        <v>6321</v>
      </c>
      <c r="D364" t="s">
        <v>1053</v>
      </c>
      <c r="E364" t="s">
        <v>27917</v>
      </c>
      <c r="F364" t="s">
        <v>28067</v>
      </c>
      <c r="G364" t="s">
        <v>6321</v>
      </c>
      <c r="H364" t="s">
        <v>6321</v>
      </c>
      <c r="I364" t="s">
        <v>28068</v>
      </c>
      <c r="J364" t="s">
        <v>6321</v>
      </c>
      <c r="K364" t="s">
        <v>6321</v>
      </c>
    </row>
    <row r="365" spans="1:11" x14ac:dyDescent="0.25">
      <c r="A365" t="s">
        <v>3245</v>
      </c>
      <c r="B365" t="s">
        <v>28515</v>
      </c>
      <c r="C365" t="s">
        <v>6321</v>
      </c>
      <c r="D365" t="s">
        <v>3247</v>
      </c>
      <c r="E365" t="s">
        <v>27917</v>
      </c>
      <c r="F365" t="s">
        <v>28067</v>
      </c>
      <c r="G365" t="s">
        <v>6321</v>
      </c>
      <c r="H365" t="s">
        <v>6321</v>
      </c>
      <c r="I365" t="s">
        <v>28068</v>
      </c>
      <c r="J365" t="s">
        <v>6321</v>
      </c>
      <c r="K365" t="s">
        <v>6321</v>
      </c>
    </row>
    <row r="366" spans="1:11" x14ac:dyDescent="0.25">
      <c r="A366" t="s">
        <v>28516</v>
      </c>
      <c r="B366" t="s">
        <v>28517</v>
      </c>
      <c r="C366" t="s">
        <v>6321</v>
      </c>
      <c r="D366" t="s">
        <v>28518</v>
      </c>
      <c r="E366" t="s">
        <v>27917</v>
      </c>
      <c r="F366" t="s">
        <v>28067</v>
      </c>
      <c r="G366" t="s">
        <v>6321</v>
      </c>
      <c r="H366" t="s">
        <v>6321</v>
      </c>
      <c r="I366" t="s">
        <v>28068</v>
      </c>
      <c r="J366" t="s">
        <v>6321</v>
      </c>
      <c r="K366" t="s">
        <v>6321</v>
      </c>
    </row>
    <row r="367" spans="1:11" x14ac:dyDescent="0.25">
      <c r="A367" t="s">
        <v>3251</v>
      </c>
      <c r="B367" t="s">
        <v>28519</v>
      </c>
      <c r="C367" t="s">
        <v>6321</v>
      </c>
      <c r="D367" t="s">
        <v>3253</v>
      </c>
      <c r="E367" t="s">
        <v>27917</v>
      </c>
      <c r="F367" t="s">
        <v>28067</v>
      </c>
      <c r="G367" t="s">
        <v>6321</v>
      </c>
      <c r="H367" t="s">
        <v>6321</v>
      </c>
      <c r="I367" t="s">
        <v>28068</v>
      </c>
      <c r="J367" t="s">
        <v>6321</v>
      </c>
      <c r="K367" t="s">
        <v>6321</v>
      </c>
    </row>
    <row r="368" spans="1:11" x14ac:dyDescent="0.25">
      <c r="A368" t="s">
        <v>28520</v>
      </c>
      <c r="B368" t="s">
        <v>28521</v>
      </c>
      <c r="C368" t="s">
        <v>6321</v>
      </c>
      <c r="D368" t="s">
        <v>1053</v>
      </c>
      <c r="E368" t="s">
        <v>27966</v>
      </c>
      <c r="F368" t="s">
        <v>28078</v>
      </c>
      <c r="G368" t="s">
        <v>6321</v>
      </c>
      <c r="H368" t="s">
        <v>6321</v>
      </c>
      <c r="I368" t="s">
        <v>28079</v>
      </c>
      <c r="J368" t="s">
        <v>28080</v>
      </c>
      <c r="K368" t="s">
        <v>6321</v>
      </c>
    </row>
    <row r="369" spans="1:11" x14ac:dyDescent="0.25">
      <c r="A369" t="s">
        <v>5504</v>
      </c>
      <c r="B369" t="s">
        <v>5617</v>
      </c>
      <c r="C369" t="s">
        <v>6321</v>
      </c>
      <c r="D369" t="s">
        <v>5747</v>
      </c>
      <c r="E369" t="s">
        <v>28018</v>
      </c>
      <c r="F369" t="s">
        <v>28075</v>
      </c>
      <c r="G369" t="s">
        <v>6321</v>
      </c>
      <c r="H369" t="s">
        <v>6321</v>
      </c>
      <c r="I369" t="s">
        <v>28076</v>
      </c>
      <c r="J369" t="s">
        <v>28077</v>
      </c>
      <c r="K369" t="s">
        <v>6321</v>
      </c>
    </row>
    <row r="370" spans="1:11" x14ac:dyDescent="0.25">
      <c r="A370" t="s">
        <v>28522</v>
      </c>
      <c r="B370" t="s">
        <v>28523</v>
      </c>
      <c r="C370" t="s">
        <v>6321</v>
      </c>
      <c r="D370" t="s">
        <v>1053</v>
      </c>
      <c r="E370" t="s">
        <v>27917</v>
      </c>
      <c r="F370" t="s">
        <v>28067</v>
      </c>
      <c r="G370" t="s">
        <v>6321</v>
      </c>
      <c r="H370" t="s">
        <v>6321</v>
      </c>
      <c r="I370" t="s">
        <v>28068</v>
      </c>
      <c r="J370" t="s">
        <v>6321</v>
      </c>
      <c r="K370" t="s">
        <v>6321</v>
      </c>
    </row>
    <row r="371" spans="1:11" x14ac:dyDescent="0.25">
      <c r="A371" t="s">
        <v>3259</v>
      </c>
      <c r="B371" t="s">
        <v>26687</v>
      </c>
      <c r="C371" t="s">
        <v>6321</v>
      </c>
      <c r="D371" t="s">
        <v>3261</v>
      </c>
      <c r="E371" t="s">
        <v>27966</v>
      </c>
      <c r="F371" t="s">
        <v>28078</v>
      </c>
      <c r="G371" t="s">
        <v>6321</v>
      </c>
      <c r="H371" t="s">
        <v>6321</v>
      </c>
      <c r="I371" t="s">
        <v>28079</v>
      </c>
      <c r="J371" t="s">
        <v>28080</v>
      </c>
      <c r="K371" t="s">
        <v>6321</v>
      </c>
    </row>
    <row r="372" spans="1:11" x14ac:dyDescent="0.25">
      <c r="A372" t="s">
        <v>3262</v>
      </c>
      <c r="B372" t="s">
        <v>28524</v>
      </c>
      <c r="C372" t="s">
        <v>6321</v>
      </c>
      <c r="D372" t="s">
        <v>3264</v>
      </c>
      <c r="E372" t="s">
        <v>27917</v>
      </c>
      <c r="F372" t="s">
        <v>28067</v>
      </c>
      <c r="G372" t="s">
        <v>6321</v>
      </c>
      <c r="H372" t="s">
        <v>6321</v>
      </c>
      <c r="I372" t="s">
        <v>28068</v>
      </c>
      <c r="J372" t="s">
        <v>6321</v>
      </c>
      <c r="K372" t="s">
        <v>6321</v>
      </c>
    </row>
    <row r="373" spans="1:11" x14ac:dyDescent="0.25">
      <c r="A373" t="s">
        <v>3265</v>
      </c>
      <c r="B373" t="s">
        <v>26681</v>
      </c>
      <c r="C373" t="s">
        <v>6321</v>
      </c>
      <c r="D373" t="s">
        <v>3267</v>
      </c>
      <c r="E373" t="s">
        <v>27966</v>
      </c>
      <c r="F373" t="s">
        <v>28078</v>
      </c>
      <c r="G373" t="s">
        <v>6321</v>
      </c>
      <c r="H373" t="s">
        <v>6321</v>
      </c>
      <c r="I373" t="s">
        <v>28079</v>
      </c>
      <c r="J373" t="s">
        <v>28080</v>
      </c>
      <c r="K373" t="s">
        <v>6321</v>
      </c>
    </row>
    <row r="374" spans="1:11" x14ac:dyDescent="0.25">
      <c r="A374" t="s">
        <v>26463</v>
      </c>
      <c r="B374" t="s">
        <v>28525</v>
      </c>
      <c r="C374" t="s">
        <v>6321</v>
      </c>
      <c r="D374" t="s">
        <v>26818</v>
      </c>
      <c r="E374" t="s">
        <v>27954</v>
      </c>
      <c r="F374" t="s">
        <v>28526</v>
      </c>
      <c r="G374" t="s">
        <v>6321</v>
      </c>
      <c r="H374" t="s">
        <v>6321</v>
      </c>
      <c r="I374" t="s">
        <v>28358</v>
      </c>
      <c r="J374" t="s">
        <v>28359</v>
      </c>
      <c r="K374" t="s">
        <v>6321</v>
      </c>
    </row>
    <row r="375" spans="1:11" x14ac:dyDescent="0.25">
      <c r="A375" t="s">
        <v>3268</v>
      </c>
      <c r="B375" t="s">
        <v>26535</v>
      </c>
      <c r="C375" t="s">
        <v>6321</v>
      </c>
      <c r="D375" t="s">
        <v>3270</v>
      </c>
      <c r="E375" t="s">
        <v>27966</v>
      </c>
      <c r="F375" t="s">
        <v>28078</v>
      </c>
      <c r="G375" t="s">
        <v>6321</v>
      </c>
      <c r="H375" t="s">
        <v>6321</v>
      </c>
      <c r="I375" t="s">
        <v>28079</v>
      </c>
      <c r="J375" t="s">
        <v>28080</v>
      </c>
      <c r="K375" t="s">
        <v>6321</v>
      </c>
    </row>
    <row r="376" spans="1:11" x14ac:dyDescent="0.25">
      <c r="A376" t="s">
        <v>28527</v>
      </c>
      <c r="B376" t="s">
        <v>28528</v>
      </c>
      <c r="C376" t="s">
        <v>6321</v>
      </c>
      <c r="D376" t="s">
        <v>1053</v>
      </c>
      <c r="E376" t="s">
        <v>27917</v>
      </c>
      <c r="F376" t="s">
        <v>28067</v>
      </c>
      <c r="G376" t="s">
        <v>6321</v>
      </c>
      <c r="H376" t="s">
        <v>6321</v>
      </c>
      <c r="I376" t="s">
        <v>28068</v>
      </c>
      <c r="J376" t="s">
        <v>6321</v>
      </c>
      <c r="K376" t="s">
        <v>6321</v>
      </c>
    </row>
    <row r="377" spans="1:11" x14ac:dyDescent="0.25">
      <c r="A377" t="s">
        <v>3274</v>
      </c>
      <c r="B377" t="s">
        <v>28529</v>
      </c>
      <c r="C377" t="s">
        <v>6321</v>
      </c>
      <c r="D377" t="s">
        <v>3276</v>
      </c>
      <c r="E377" t="s">
        <v>27917</v>
      </c>
      <c r="F377" t="s">
        <v>28067</v>
      </c>
      <c r="G377" t="s">
        <v>6321</v>
      </c>
      <c r="H377" t="s">
        <v>6321</v>
      </c>
      <c r="I377" t="s">
        <v>28068</v>
      </c>
      <c r="J377" t="s">
        <v>6321</v>
      </c>
      <c r="K377" t="s">
        <v>6321</v>
      </c>
    </row>
    <row r="378" spans="1:11" x14ac:dyDescent="0.25">
      <c r="A378" t="s">
        <v>3277</v>
      </c>
      <c r="B378" t="s">
        <v>26643</v>
      </c>
      <c r="C378" t="s">
        <v>6321</v>
      </c>
      <c r="D378" t="s">
        <v>3279</v>
      </c>
      <c r="E378" t="s">
        <v>27966</v>
      </c>
      <c r="F378" t="s">
        <v>28078</v>
      </c>
      <c r="G378" t="s">
        <v>6321</v>
      </c>
      <c r="H378" t="s">
        <v>6321</v>
      </c>
      <c r="I378" t="s">
        <v>28079</v>
      </c>
      <c r="J378" t="s">
        <v>28080</v>
      </c>
      <c r="K378" t="s">
        <v>6321</v>
      </c>
    </row>
    <row r="379" spans="1:11" x14ac:dyDescent="0.25">
      <c r="A379" t="s">
        <v>3280</v>
      </c>
      <c r="B379" t="s">
        <v>26642</v>
      </c>
      <c r="C379" t="s">
        <v>6321</v>
      </c>
      <c r="D379" t="s">
        <v>3282</v>
      </c>
      <c r="E379" t="s">
        <v>27966</v>
      </c>
      <c r="F379" t="s">
        <v>28078</v>
      </c>
      <c r="G379" t="s">
        <v>6321</v>
      </c>
      <c r="H379" t="s">
        <v>6321</v>
      </c>
      <c r="I379" t="s">
        <v>28079</v>
      </c>
      <c r="J379" t="s">
        <v>28080</v>
      </c>
      <c r="K379" t="s">
        <v>6321</v>
      </c>
    </row>
    <row r="380" spans="1:11" x14ac:dyDescent="0.25">
      <c r="A380" t="s">
        <v>3286</v>
      </c>
      <c r="B380" t="s">
        <v>28530</v>
      </c>
      <c r="C380" t="s">
        <v>6321</v>
      </c>
      <c r="D380" t="s">
        <v>3288</v>
      </c>
      <c r="E380" t="s">
        <v>27917</v>
      </c>
      <c r="F380" t="s">
        <v>28067</v>
      </c>
      <c r="G380" t="s">
        <v>6321</v>
      </c>
      <c r="H380" t="s">
        <v>6321</v>
      </c>
      <c r="I380" t="s">
        <v>28068</v>
      </c>
      <c r="J380" t="s">
        <v>6321</v>
      </c>
      <c r="K380" t="s">
        <v>6321</v>
      </c>
    </row>
    <row r="381" spans="1:11" x14ac:dyDescent="0.25">
      <c r="A381" t="s">
        <v>3289</v>
      </c>
      <c r="B381" t="s">
        <v>26566</v>
      </c>
      <c r="C381" t="s">
        <v>6321</v>
      </c>
      <c r="D381" t="s">
        <v>3291</v>
      </c>
      <c r="E381" t="s">
        <v>27966</v>
      </c>
      <c r="F381" t="s">
        <v>28078</v>
      </c>
      <c r="G381" t="s">
        <v>6321</v>
      </c>
      <c r="H381" t="s">
        <v>6321</v>
      </c>
      <c r="I381" t="s">
        <v>28079</v>
      </c>
      <c r="J381" t="s">
        <v>28080</v>
      </c>
      <c r="K381" t="s">
        <v>6321</v>
      </c>
    </row>
    <row r="382" spans="1:11" x14ac:dyDescent="0.25">
      <c r="A382" t="s">
        <v>28531</v>
      </c>
      <c r="B382" t="s">
        <v>28532</v>
      </c>
      <c r="C382" t="s">
        <v>6321</v>
      </c>
      <c r="D382" t="s">
        <v>1053</v>
      </c>
      <c r="E382" t="s">
        <v>27917</v>
      </c>
      <c r="F382" t="s">
        <v>28067</v>
      </c>
      <c r="G382" t="s">
        <v>6321</v>
      </c>
      <c r="H382" t="s">
        <v>6321</v>
      </c>
      <c r="I382" t="s">
        <v>28068</v>
      </c>
      <c r="J382" t="s">
        <v>6321</v>
      </c>
      <c r="K382" t="s">
        <v>6321</v>
      </c>
    </row>
    <row r="383" spans="1:11" x14ac:dyDescent="0.25">
      <c r="A383" t="s">
        <v>28533</v>
      </c>
      <c r="B383" t="s">
        <v>28534</v>
      </c>
      <c r="C383" t="s">
        <v>6321</v>
      </c>
      <c r="D383" t="s">
        <v>1053</v>
      </c>
      <c r="E383" t="s">
        <v>27917</v>
      </c>
      <c r="F383" t="s">
        <v>28067</v>
      </c>
      <c r="G383" t="s">
        <v>6321</v>
      </c>
      <c r="H383" t="s">
        <v>6321</v>
      </c>
      <c r="I383" t="s">
        <v>28068</v>
      </c>
      <c r="J383" t="s">
        <v>6321</v>
      </c>
      <c r="K383" t="s">
        <v>6321</v>
      </c>
    </row>
    <row r="384" spans="1:11" x14ac:dyDescent="0.25">
      <c r="A384" t="s">
        <v>3292</v>
      </c>
      <c r="B384" t="s">
        <v>26582</v>
      </c>
      <c r="C384" t="s">
        <v>6321</v>
      </c>
      <c r="D384" t="s">
        <v>3294</v>
      </c>
      <c r="E384" t="s">
        <v>27966</v>
      </c>
      <c r="F384" t="s">
        <v>28078</v>
      </c>
      <c r="G384" t="s">
        <v>6321</v>
      </c>
      <c r="H384" t="s">
        <v>6321</v>
      </c>
      <c r="I384" t="s">
        <v>28079</v>
      </c>
      <c r="J384" t="s">
        <v>28080</v>
      </c>
      <c r="K384" t="s">
        <v>6321</v>
      </c>
    </row>
    <row r="385" spans="1:11" x14ac:dyDescent="0.25">
      <c r="A385" t="s">
        <v>16818</v>
      </c>
      <c r="B385" t="s">
        <v>28535</v>
      </c>
      <c r="C385" t="s">
        <v>6321</v>
      </c>
      <c r="D385" t="s">
        <v>16817</v>
      </c>
      <c r="E385" t="s">
        <v>27928</v>
      </c>
      <c r="F385" t="s">
        <v>28096</v>
      </c>
      <c r="G385" t="s">
        <v>6321</v>
      </c>
      <c r="H385" t="s">
        <v>6321</v>
      </c>
      <c r="I385" t="s">
        <v>28068</v>
      </c>
      <c r="J385" t="s">
        <v>6321</v>
      </c>
      <c r="K385" t="s">
        <v>6321</v>
      </c>
    </row>
    <row r="386" spans="1:11" x14ac:dyDescent="0.25">
      <c r="A386" t="s">
        <v>3295</v>
      </c>
      <c r="B386" t="s">
        <v>26479</v>
      </c>
      <c r="C386" t="s">
        <v>6321</v>
      </c>
      <c r="D386" t="s">
        <v>3297</v>
      </c>
      <c r="E386" t="s">
        <v>27966</v>
      </c>
      <c r="F386" t="s">
        <v>28078</v>
      </c>
      <c r="G386" t="s">
        <v>6321</v>
      </c>
      <c r="H386" t="s">
        <v>6321</v>
      </c>
      <c r="I386" t="s">
        <v>28079</v>
      </c>
      <c r="J386" t="s">
        <v>28080</v>
      </c>
      <c r="K386" t="s">
        <v>6321</v>
      </c>
    </row>
    <row r="387" spans="1:11" x14ac:dyDescent="0.25">
      <c r="A387" t="s">
        <v>28536</v>
      </c>
      <c r="B387" t="s">
        <v>28537</v>
      </c>
      <c r="C387" t="s">
        <v>6321</v>
      </c>
      <c r="D387" t="s">
        <v>1053</v>
      </c>
      <c r="E387" t="s">
        <v>28018</v>
      </c>
      <c r="F387" t="s">
        <v>28075</v>
      </c>
      <c r="G387" t="s">
        <v>6321</v>
      </c>
      <c r="H387" t="s">
        <v>6321</v>
      </c>
      <c r="I387" t="s">
        <v>28076</v>
      </c>
      <c r="J387" t="s">
        <v>28077</v>
      </c>
      <c r="K387" t="s">
        <v>6321</v>
      </c>
    </row>
    <row r="388" spans="1:11" x14ac:dyDescent="0.25">
      <c r="A388" t="s">
        <v>3298</v>
      </c>
      <c r="B388" t="s">
        <v>28538</v>
      </c>
      <c r="C388" t="s">
        <v>6321</v>
      </c>
      <c r="D388" t="s">
        <v>3300</v>
      </c>
      <c r="E388" t="s">
        <v>27917</v>
      </c>
      <c r="F388" t="s">
        <v>28067</v>
      </c>
      <c r="G388" t="s">
        <v>6321</v>
      </c>
      <c r="H388" t="s">
        <v>6321</v>
      </c>
      <c r="I388" t="s">
        <v>28068</v>
      </c>
      <c r="J388" t="s">
        <v>6321</v>
      </c>
      <c r="K388" t="s">
        <v>6321</v>
      </c>
    </row>
    <row r="389" spans="1:11" x14ac:dyDescent="0.25">
      <c r="A389" t="s">
        <v>3301</v>
      </c>
      <c r="B389" t="s">
        <v>26662</v>
      </c>
      <c r="C389" t="s">
        <v>6321</v>
      </c>
      <c r="D389" t="s">
        <v>3303</v>
      </c>
      <c r="E389" t="s">
        <v>28018</v>
      </c>
      <c r="F389" t="s">
        <v>28075</v>
      </c>
      <c r="G389" t="s">
        <v>6321</v>
      </c>
      <c r="H389" t="s">
        <v>6321</v>
      </c>
      <c r="I389" t="s">
        <v>28076</v>
      </c>
      <c r="J389" t="s">
        <v>28077</v>
      </c>
      <c r="K389" t="s">
        <v>6321</v>
      </c>
    </row>
    <row r="390" spans="1:11" x14ac:dyDescent="0.25">
      <c r="A390" t="s">
        <v>28539</v>
      </c>
      <c r="B390" t="s">
        <v>28540</v>
      </c>
      <c r="C390" t="s">
        <v>6321</v>
      </c>
      <c r="D390" t="s">
        <v>1053</v>
      </c>
      <c r="E390" t="s">
        <v>27966</v>
      </c>
      <c r="F390" t="s">
        <v>28078</v>
      </c>
      <c r="G390" t="s">
        <v>6321</v>
      </c>
      <c r="H390" t="s">
        <v>6321</v>
      </c>
      <c r="I390" t="s">
        <v>28079</v>
      </c>
      <c r="J390" t="s">
        <v>28080</v>
      </c>
      <c r="K390" t="s">
        <v>6321</v>
      </c>
    </row>
    <row r="391" spans="1:11" x14ac:dyDescent="0.25">
      <c r="A391" t="s">
        <v>28541</v>
      </c>
      <c r="B391" t="s">
        <v>28542</v>
      </c>
      <c r="C391" t="s">
        <v>6321</v>
      </c>
      <c r="D391" t="s">
        <v>28543</v>
      </c>
      <c r="E391" t="s">
        <v>28018</v>
      </c>
      <c r="F391" t="s">
        <v>28075</v>
      </c>
      <c r="G391" t="s">
        <v>6321</v>
      </c>
      <c r="H391" t="s">
        <v>6321</v>
      </c>
      <c r="I391" t="s">
        <v>28076</v>
      </c>
      <c r="J391" t="s">
        <v>28077</v>
      </c>
      <c r="K391" t="s">
        <v>6321</v>
      </c>
    </row>
    <row r="392" spans="1:11" x14ac:dyDescent="0.25">
      <c r="A392" t="s">
        <v>3304</v>
      </c>
      <c r="B392" t="s">
        <v>28544</v>
      </c>
      <c r="C392" t="s">
        <v>6321</v>
      </c>
      <c r="D392" t="s">
        <v>1053</v>
      </c>
      <c r="E392" t="s">
        <v>27917</v>
      </c>
      <c r="F392" t="s">
        <v>28067</v>
      </c>
      <c r="G392" t="s">
        <v>6321</v>
      </c>
      <c r="H392" t="s">
        <v>6321</v>
      </c>
      <c r="I392" t="s">
        <v>28068</v>
      </c>
      <c r="J392" t="s">
        <v>6321</v>
      </c>
      <c r="K392" t="s">
        <v>6321</v>
      </c>
    </row>
    <row r="393" spans="1:11" x14ac:dyDescent="0.25">
      <c r="A393" t="s">
        <v>28545</v>
      </c>
      <c r="B393" t="s">
        <v>28546</v>
      </c>
      <c r="C393" t="s">
        <v>6321</v>
      </c>
      <c r="D393" t="s">
        <v>1053</v>
      </c>
      <c r="E393" t="s">
        <v>27966</v>
      </c>
      <c r="F393" t="s">
        <v>28078</v>
      </c>
      <c r="G393" t="s">
        <v>6321</v>
      </c>
      <c r="H393" t="s">
        <v>6321</v>
      </c>
      <c r="I393" t="s">
        <v>28079</v>
      </c>
      <c r="J393" t="s">
        <v>28080</v>
      </c>
      <c r="K393" t="s">
        <v>6321</v>
      </c>
    </row>
    <row r="394" spans="1:11" x14ac:dyDescent="0.25">
      <c r="A394" t="s">
        <v>3312</v>
      </c>
      <c r="B394" t="s">
        <v>26613</v>
      </c>
      <c r="C394" t="s">
        <v>6321</v>
      </c>
      <c r="D394" t="s">
        <v>3314</v>
      </c>
      <c r="E394" t="s">
        <v>27966</v>
      </c>
      <c r="F394" t="s">
        <v>28078</v>
      </c>
      <c r="G394" t="s">
        <v>6321</v>
      </c>
      <c r="H394" t="s">
        <v>6321</v>
      </c>
      <c r="I394" t="s">
        <v>28079</v>
      </c>
      <c r="J394" t="s">
        <v>28080</v>
      </c>
      <c r="K394" t="s">
        <v>6321</v>
      </c>
    </row>
    <row r="395" spans="1:11" x14ac:dyDescent="0.25">
      <c r="A395" t="s">
        <v>3315</v>
      </c>
      <c r="B395" t="s">
        <v>26585</v>
      </c>
      <c r="C395" t="s">
        <v>6321</v>
      </c>
      <c r="D395" t="s">
        <v>3317</v>
      </c>
      <c r="E395" t="s">
        <v>27966</v>
      </c>
      <c r="F395" t="s">
        <v>28078</v>
      </c>
      <c r="G395" t="s">
        <v>6321</v>
      </c>
      <c r="H395" t="s">
        <v>6321</v>
      </c>
      <c r="I395" t="s">
        <v>28079</v>
      </c>
      <c r="J395" t="s">
        <v>28080</v>
      </c>
      <c r="K395" t="s">
        <v>6321</v>
      </c>
    </row>
    <row r="396" spans="1:11" x14ac:dyDescent="0.25">
      <c r="A396" t="s">
        <v>3318</v>
      </c>
      <c r="B396" t="s">
        <v>26786</v>
      </c>
      <c r="C396" t="s">
        <v>6321</v>
      </c>
      <c r="D396" t="s">
        <v>3320</v>
      </c>
      <c r="E396" t="s">
        <v>28018</v>
      </c>
      <c r="F396" t="s">
        <v>28075</v>
      </c>
      <c r="G396" t="s">
        <v>6321</v>
      </c>
      <c r="H396" t="s">
        <v>6321</v>
      </c>
      <c r="I396" t="s">
        <v>28076</v>
      </c>
      <c r="J396" t="s">
        <v>28077</v>
      </c>
      <c r="K396" t="s">
        <v>6321</v>
      </c>
    </row>
    <row r="397" spans="1:11" x14ac:dyDescent="0.25">
      <c r="A397" t="s">
        <v>28547</v>
      </c>
      <c r="B397" t="s">
        <v>28548</v>
      </c>
      <c r="C397" t="s">
        <v>6321</v>
      </c>
      <c r="D397" t="s">
        <v>1053</v>
      </c>
      <c r="E397" t="s">
        <v>27966</v>
      </c>
      <c r="F397" t="s">
        <v>28078</v>
      </c>
      <c r="G397" t="s">
        <v>6321</v>
      </c>
      <c r="H397" t="s">
        <v>6321</v>
      </c>
      <c r="I397" t="s">
        <v>28079</v>
      </c>
      <c r="J397" t="s">
        <v>28080</v>
      </c>
      <c r="K397" t="s">
        <v>6321</v>
      </c>
    </row>
    <row r="398" spans="1:11" x14ac:dyDescent="0.25">
      <c r="A398" t="s">
        <v>3321</v>
      </c>
      <c r="B398" t="s">
        <v>26722</v>
      </c>
      <c r="C398" t="s">
        <v>6321</v>
      </c>
      <c r="D398" t="s">
        <v>3323</v>
      </c>
      <c r="E398" t="s">
        <v>28018</v>
      </c>
      <c r="F398" t="s">
        <v>28075</v>
      </c>
      <c r="G398" t="s">
        <v>6321</v>
      </c>
      <c r="H398" t="s">
        <v>6321</v>
      </c>
      <c r="I398" t="s">
        <v>28076</v>
      </c>
      <c r="J398" t="s">
        <v>28077</v>
      </c>
      <c r="K398" t="s">
        <v>6321</v>
      </c>
    </row>
    <row r="399" spans="1:11" x14ac:dyDescent="0.25">
      <c r="A399" t="s">
        <v>28549</v>
      </c>
      <c r="B399" t="s">
        <v>28550</v>
      </c>
      <c r="C399" t="s">
        <v>6321</v>
      </c>
      <c r="D399" t="s">
        <v>1053</v>
      </c>
      <c r="E399" t="s">
        <v>28018</v>
      </c>
      <c r="F399" t="s">
        <v>28075</v>
      </c>
      <c r="G399" t="s">
        <v>6321</v>
      </c>
      <c r="H399" t="s">
        <v>6321</v>
      </c>
      <c r="I399" t="s">
        <v>28076</v>
      </c>
      <c r="J399" t="s">
        <v>28077</v>
      </c>
      <c r="K399" t="s">
        <v>6321</v>
      </c>
    </row>
    <row r="400" spans="1:11" x14ac:dyDescent="0.25">
      <c r="A400" t="s">
        <v>3324</v>
      </c>
      <c r="B400" t="s">
        <v>28551</v>
      </c>
      <c r="C400" t="s">
        <v>6321</v>
      </c>
      <c r="D400" t="s">
        <v>1053</v>
      </c>
      <c r="E400" t="s">
        <v>27917</v>
      </c>
      <c r="F400" t="s">
        <v>28067</v>
      </c>
      <c r="G400" t="s">
        <v>6321</v>
      </c>
      <c r="H400" t="s">
        <v>6321</v>
      </c>
      <c r="I400" t="s">
        <v>28068</v>
      </c>
      <c r="J400" t="s">
        <v>6321</v>
      </c>
      <c r="K400" t="s">
        <v>6321</v>
      </c>
    </row>
    <row r="401" spans="1:11" x14ac:dyDescent="0.25">
      <c r="A401" t="s">
        <v>28552</v>
      </c>
      <c r="B401" t="s">
        <v>28553</v>
      </c>
      <c r="C401" t="s">
        <v>6321</v>
      </c>
      <c r="D401" t="s">
        <v>1053</v>
      </c>
      <c r="E401" t="s">
        <v>27917</v>
      </c>
      <c r="F401" t="s">
        <v>28067</v>
      </c>
      <c r="G401" t="s">
        <v>6321</v>
      </c>
      <c r="H401" t="s">
        <v>6321</v>
      </c>
      <c r="I401" t="s">
        <v>28068</v>
      </c>
      <c r="J401" t="s">
        <v>6321</v>
      </c>
      <c r="K401" t="s">
        <v>6321</v>
      </c>
    </row>
    <row r="402" spans="1:11" x14ac:dyDescent="0.25">
      <c r="A402" t="s">
        <v>28554</v>
      </c>
      <c r="B402" t="s">
        <v>28555</v>
      </c>
      <c r="C402" t="s">
        <v>6321</v>
      </c>
      <c r="D402" t="s">
        <v>1053</v>
      </c>
      <c r="E402" t="s">
        <v>27966</v>
      </c>
      <c r="F402" t="s">
        <v>28078</v>
      </c>
      <c r="G402" t="s">
        <v>6321</v>
      </c>
      <c r="H402" t="s">
        <v>6321</v>
      </c>
      <c r="I402" t="s">
        <v>28079</v>
      </c>
      <c r="J402" t="s">
        <v>28080</v>
      </c>
      <c r="K402" t="s">
        <v>6321</v>
      </c>
    </row>
    <row r="403" spans="1:11" x14ac:dyDescent="0.25">
      <c r="A403" t="s">
        <v>28556</v>
      </c>
      <c r="B403" t="s">
        <v>28557</v>
      </c>
      <c r="C403" t="s">
        <v>6321</v>
      </c>
      <c r="D403" t="s">
        <v>1053</v>
      </c>
      <c r="E403" t="s">
        <v>28018</v>
      </c>
      <c r="F403" t="s">
        <v>28075</v>
      </c>
      <c r="G403" t="s">
        <v>6321</v>
      </c>
      <c r="H403" t="s">
        <v>6321</v>
      </c>
      <c r="I403" t="s">
        <v>28076</v>
      </c>
      <c r="J403" t="s">
        <v>28077</v>
      </c>
      <c r="K403" t="s">
        <v>6321</v>
      </c>
    </row>
    <row r="404" spans="1:11" x14ac:dyDescent="0.25">
      <c r="A404" t="s">
        <v>28558</v>
      </c>
      <c r="B404" t="s">
        <v>28559</v>
      </c>
      <c r="C404" t="s">
        <v>6321</v>
      </c>
      <c r="D404" t="s">
        <v>28560</v>
      </c>
      <c r="E404" t="s">
        <v>28018</v>
      </c>
      <c r="F404" t="s">
        <v>28075</v>
      </c>
      <c r="G404" t="s">
        <v>6321</v>
      </c>
      <c r="H404" t="s">
        <v>6321</v>
      </c>
      <c r="I404" t="s">
        <v>28076</v>
      </c>
      <c r="J404" t="s">
        <v>28077</v>
      </c>
      <c r="K404" t="s">
        <v>6321</v>
      </c>
    </row>
    <row r="405" spans="1:11" x14ac:dyDescent="0.25">
      <c r="A405" t="s">
        <v>28561</v>
      </c>
      <c r="B405" t="s">
        <v>28562</v>
      </c>
      <c r="C405" t="s">
        <v>6321</v>
      </c>
      <c r="D405" t="s">
        <v>28563</v>
      </c>
      <c r="E405" t="s">
        <v>28018</v>
      </c>
      <c r="F405" t="s">
        <v>28075</v>
      </c>
      <c r="G405" t="s">
        <v>6321</v>
      </c>
      <c r="H405" t="s">
        <v>6321</v>
      </c>
      <c r="I405" t="s">
        <v>28076</v>
      </c>
      <c r="J405" t="s">
        <v>28077</v>
      </c>
      <c r="K405" t="s">
        <v>6321</v>
      </c>
    </row>
    <row r="406" spans="1:11" x14ac:dyDescent="0.25">
      <c r="A406" t="s">
        <v>28564</v>
      </c>
      <c r="B406" t="s">
        <v>28565</v>
      </c>
      <c r="C406" t="s">
        <v>6321</v>
      </c>
      <c r="D406" t="s">
        <v>1053</v>
      </c>
      <c r="E406" t="s">
        <v>27917</v>
      </c>
      <c r="F406" t="s">
        <v>28067</v>
      </c>
      <c r="G406" t="s">
        <v>6321</v>
      </c>
      <c r="H406" t="s">
        <v>6321</v>
      </c>
      <c r="I406" t="s">
        <v>28068</v>
      </c>
      <c r="J406" t="s">
        <v>6321</v>
      </c>
      <c r="K406" t="s">
        <v>6321</v>
      </c>
    </row>
    <row r="407" spans="1:11" x14ac:dyDescent="0.25">
      <c r="A407" t="s">
        <v>3340</v>
      </c>
      <c r="B407" t="s">
        <v>28566</v>
      </c>
      <c r="C407" t="s">
        <v>6321</v>
      </c>
      <c r="D407" t="s">
        <v>3342</v>
      </c>
      <c r="E407" t="s">
        <v>27917</v>
      </c>
      <c r="F407" t="s">
        <v>28067</v>
      </c>
      <c r="G407" t="s">
        <v>6321</v>
      </c>
      <c r="H407" t="s">
        <v>6321</v>
      </c>
      <c r="I407" t="s">
        <v>28068</v>
      </c>
      <c r="J407" t="s">
        <v>6321</v>
      </c>
      <c r="K407" t="s">
        <v>6321</v>
      </c>
    </row>
    <row r="408" spans="1:11" x14ac:dyDescent="0.25">
      <c r="A408" t="s">
        <v>28567</v>
      </c>
      <c r="B408" t="s">
        <v>28568</v>
      </c>
      <c r="C408" t="s">
        <v>6321</v>
      </c>
      <c r="D408" t="s">
        <v>1053</v>
      </c>
      <c r="E408" t="s">
        <v>27966</v>
      </c>
      <c r="F408" t="s">
        <v>28078</v>
      </c>
      <c r="G408" t="s">
        <v>6321</v>
      </c>
      <c r="H408" t="s">
        <v>6321</v>
      </c>
      <c r="I408" t="s">
        <v>28079</v>
      </c>
      <c r="J408" t="s">
        <v>28080</v>
      </c>
      <c r="K408" t="s">
        <v>6321</v>
      </c>
    </row>
    <row r="409" spans="1:11" x14ac:dyDescent="0.25">
      <c r="A409" t="s">
        <v>28569</v>
      </c>
      <c r="B409" t="s">
        <v>28570</v>
      </c>
      <c r="C409" t="s">
        <v>6321</v>
      </c>
      <c r="D409" t="s">
        <v>1053</v>
      </c>
      <c r="E409" t="s">
        <v>27966</v>
      </c>
      <c r="F409" t="s">
        <v>28078</v>
      </c>
      <c r="G409" t="s">
        <v>6321</v>
      </c>
      <c r="H409" t="s">
        <v>6321</v>
      </c>
      <c r="I409" t="s">
        <v>28079</v>
      </c>
      <c r="J409" t="s">
        <v>28080</v>
      </c>
      <c r="K409" t="s">
        <v>6321</v>
      </c>
    </row>
    <row r="410" spans="1:11" x14ac:dyDescent="0.25">
      <c r="A410" t="s">
        <v>3349</v>
      </c>
      <c r="B410" t="s">
        <v>28571</v>
      </c>
      <c r="C410" t="s">
        <v>6321</v>
      </c>
      <c r="D410" t="s">
        <v>3351</v>
      </c>
      <c r="E410" t="s">
        <v>27917</v>
      </c>
      <c r="F410" t="s">
        <v>28067</v>
      </c>
      <c r="G410" t="s">
        <v>6321</v>
      </c>
      <c r="H410" t="s">
        <v>6321</v>
      </c>
      <c r="I410" t="s">
        <v>28068</v>
      </c>
      <c r="J410" t="s">
        <v>6321</v>
      </c>
      <c r="K410" t="s">
        <v>6321</v>
      </c>
    </row>
    <row r="411" spans="1:11" x14ac:dyDescent="0.25">
      <c r="A411" t="s">
        <v>3355</v>
      </c>
      <c r="B411" t="s">
        <v>28572</v>
      </c>
      <c r="C411" t="s">
        <v>6321</v>
      </c>
      <c r="D411" t="s">
        <v>3357</v>
      </c>
      <c r="E411" t="s">
        <v>27917</v>
      </c>
      <c r="F411" t="s">
        <v>28067</v>
      </c>
      <c r="G411" t="s">
        <v>6321</v>
      </c>
      <c r="H411" t="s">
        <v>6321</v>
      </c>
      <c r="I411" t="s">
        <v>28068</v>
      </c>
      <c r="J411" t="s">
        <v>6321</v>
      </c>
      <c r="K411" t="s">
        <v>6321</v>
      </c>
    </row>
    <row r="412" spans="1:11" x14ac:dyDescent="0.25">
      <c r="A412" t="s">
        <v>3358</v>
      </c>
      <c r="B412" t="s">
        <v>28573</v>
      </c>
      <c r="C412" t="s">
        <v>6321</v>
      </c>
      <c r="D412" t="s">
        <v>3360</v>
      </c>
      <c r="E412" t="s">
        <v>27917</v>
      </c>
      <c r="F412" t="s">
        <v>28067</v>
      </c>
      <c r="G412" t="s">
        <v>6321</v>
      </c>
      <c r="H412" t="s">
        <v>6321</v>
      </c>
      <c r="I412" t="s">
        <v>28068</v>
      </c>
      <c r="J412" t="s">
        <v>6321</v>
      </c>
      <c r="K412" t="s">
        <v>6321</v>
      </c>
    </row>
    <row r="413" spans="1:11" x14ac:dyDescent="0.25">
      <c r="A413" t="s">
        <v>3363</v>
      </c>
      <c r="B413" t="s">
        <v>26517</v>
      </c>
      <c r="C413" t="s">
        <v>6321</v>
      </c>
      <c r="D413" t="s">
        <v>3365</v>
      </c>
      <c r="E413" t="s">
        <v>27966</v>
      </c>
      <c r="F413" t="s">
        <v>28078</v>
      </c>
      <c r="G413" t="s">
        <v>6321</v>
      </c>
      <c r="H413" t="s">
        <v>6321</v>
      </c>
      <c r="I413" t="s">
        <v>28079</v>
      </c>
      <c r="J413" t="s">
        <v>28080</v>
      </c>
      <c r="K413" t="s">
        <v>6321</v>
      </c>
    </row>
    <row r="414" spans="1:11" x14ac:dyDescent="0.25">
      <c r="A414" t="s">
        <v>3366</v>
      </c>
      <c r="B414" t="s">
        <v>26573</v>
      </c>
      <c r="C414" t="s">
        <v>6321</v>
      </c>
      <c r="D414" t="s">
        <v>3368</v>
      </c>
      <c r="E414" t="s">
        <v>27966</v>
      </c>
      <c r="F414" t="s">
        <v>28078</v>
      </c>
      <c r="G414" t="s">
        <v>6321</v>
      </c>
      <c r="H414" t="s">
        <v>6321</v>
      </c>
      <c r="I414" t="s">
        <v>28079</v>
      </c>
      <c r="J414" t="s">
        <v>28080</v>
      </c>
      <c r="K414" t="s">
        <v>6321</v>
      </c>
    </row>
    <row r="415" spans="1:11" x14ac:dyDescent="0.25">
      <c r="A415" t="s">
        <v>26454</v>
      </c>
      <c r="B415" t="s">
        <v>26524</v>
      </c>
      <c r="C415" t="s">
        <v>6321</v>
      </c>
      <c r="D415" t="s">
        <v>26525</v>
      </c>
      <c r="E415" t="s">
        <v>27950</v>
      </c>
      <c r="F415" t="s">
        <v>28167</v>
      </c>
      <c r="G415" t="s">
        <v>6321</v>
      </c>
      <c r="H415" t="s">
        <v>6321</v>
      </c>
      <c r="I415" t="s">
        <v>28168</v>
      </c>
      <c r="J415" t="s">
        <v>6321</v>
      </c>
      <c r="K415" t="s">
        <v>6321</v>
      </c>
    </row>
    <row r="416" spans="1:11" x14ac:dyDescent="0.25">
      <c r="A416" t="s">
        <v>3369</v>
      </c>
      <c r="B416" t="s">
        <v>26539</v>
      </c>
      <c r="C416" t="s">
        <v>6321</v>
      </c>
      <c r="D416" t="s">
        <v>3371</v>
      </c>
      <c r="E416" t="s">
        <v>27966</v>
      </c>
      <c r="F416" t="s">
        <v>28078</v>
      </c>
      <c r="G416" t="s">
        <v>6321</v>
      </c>
      <c r="H416" t="s">
        <v>6321</v>
      </c>
      <c r="I416" t="s">
        <v>28079</v>
      </c>
      <c r="J416" t="s">
        <v>28080</v>
      </c>
      <c r="K416" t="s">
        <v>6321</v>
      </c>
    </row>
    <row r="417" spans="1:11" x14ac:dyDescent="0.25">
      <c r="A417" t="s">
        <v>3372</v>
      </c>
      <c r="B417" t="s">
        <v>26576</v>
      </c>
      <c r="C417" t="s">
        <v>6321</v>
      </c>
      <c r="D417" t="s">
        <v>3374</v>
      </c>
      <c r="E417" t="s">
        <v>27966</v>
      </c>
      <c r="F417" t="s">
        <v>28078</v>
      </c>
      <c r="G417" t="s">
        <v>6321</v>
      </c>
      <c r="H417" t="s">
        <v>6321</v>
      </c>
      <c r="I417" t="s">
        <v>28079</v>
      </c>
      <c r="J417" t="s">
        <v>28080</v>
      </c>
      <c r="K417" t="s">
        <v>6321</v>
      </c>
    </row>
    <row r="418" spans="1:11" x14ac:dyDescent="0.25">
      <c r="A418" t="s">
        <v>28574</v>
      </c>
      <c r="B418" t="s">
        <v>28575</v>
      </c>
      <c r="C418" t="s">
        <v>6321</v>
      </c>
      <c r="D418" t="s">
        <v>1053</v>
      </c>
      <c r="E418" t="s">
        <v>27966</v>
      </c>
      <c r="F418" t="s">
        <v>28078</v>
      </c>
      <c r="G418" t="s">
        <v>6321</v>
      </c>
      <c r="H418" t="s">
        <v>6321</v>
      </c>
      <c r="I418" t="s">
        <v>28079</v>
      </c>
      <c r="J418" t="s">
        <v>28080</v>
      </c>
      <c r="K418" t="s">
        <v>6321</v>
      </c>
    </row>
    <row r="419" spans="1:11" x14ac:dyDescent="0.25">
      <c r="A419" t="s">
        <v>10434</v>
      </c>
      <c r="B419" t="s">
        <v>28576</v>
      </c>
      <c r="C419" t="s">
        <v>6321</v>
      </c>
      <c r="D419" t="s">
        <v>1053</v>
      </c>
      <c r="E419" t="s">
        <v>27901</v>
      </c>
      <c r="F419" t="s">
        <v>28577</v>
      </c>
      <c r="G419" t="s">
        <v>6321</v>
      </c>
      <c r="H419" t="s">
        <v>28578</v>
      </c>
      <c r="I419" t="s">
        <v>28579</v>
      </c>
      <c r="J419" t="s">
        <v>28580</v>
      </c>
      <c r="K419" t="s">
        <v>6321</v>
      </c>
    </row>
    <row r="420" spans="1:11" x14ac:dyDescent="0.25">
      <c r="A420" t="s">
        <v>3397</v>
      </c>
      <c r="B420" t="s">
        <v>28581</v>
      </c>
      <c r="C420" t="s">
        <v>6321</v>
      </c>
      <c r="D420" t="s">
        <v>3399</v>
      </c>
      <c r="E420" t="s">
        <v>27917</v>
      </c>
      <c r="F420" t="s">
        <v>28067</v>
      </c>
      <c r="G420" t="s">
        <v>6321</v>
      </c>
      <c r="H420" t="s">
        <v>6321</v>
      </c>
      <c r="I420" t="s">
        <v>28068</v>
      </c>
      <c r="J420" t="s">
        <v>6321</v>
      </c>
      <c r="K420" t="s">
        <v>6321</v>
      </c>
    </row>
    <row r="421" spans="1:11" x14ac:dyDescent="0.25">
      <c r="A421" t="s">
        <v>5506</v>
      </c>
      <c r="B421" t="s">
        <v>28582</v>
      </c>
      <c r="C421" t="s">
        <v>6321</v>
      </c>
      <c r="D421" t="s">
        <v>5749</v>
      </c>
      <c r="E421" t="s">
        <v>27928</v>
      </c>
      <c r="F421" t="s">
        <v>28096</v>
      </c>
      <c r="G421" t="s">
        <v>6321</v>
      </c>
      <c r="H421" t="s">
        <v>6321</v>
      </c>
      <c r="I421" t="s">
        <v>28068</v>
      </c>
      <c r="J421" t="s">
        <v>6321</v>
      </c>
      <c r="K421" t="s">
        <v>6321</v>
      </c>
    </row>
    <row r="422" spans="1:11" x14ac:dyDescent="0.25">
      <c r="A422" t="s">
        <v>28583</v>
      </c>
      <c r="B422" t="s">
        <v>28584</v>
      </c>
      <c r="C422" t="s">
        <v>6321</v>
      </c>
      <c r="D422" t="s">
        <v>28585</v>
      </c>
      <c r="E422" t="s">
        <v>27917</v>
      </c>
      <c r="F422" t="s">
        <v>28067</v>
      </c>
      <c r="G422" t="s">
        <v>6321</v>
      </c>
      <c r="H422" t="s">
        <v>6321</v>
      </c>
      <c r="I422" t="s">
        <v>28068</v>
      </c>
      <c r="J422" t="s">
        <v>6321</v>
      </c>
      <c r="K422" t="s">
        <v>6321</v>
      </c>
    </row>
    <row r="423" spans="1:11" x14ac:dyDescent="0.25">
      <c r="A423" t="s">
        <v>28586</v>
      </c>
      <c r="B423" t="s">
        <v>28587</v>
      </c>
      <c r="C423" t="s">
        <v>6321</v>
      </c>
      <c r="D423" t="s">
        <v>28588</v>
      </c>
      <c r="E423" t="s">
        <v>28018</v>
      </c>
      <c r="F423" t="s">
        <v>28075</v>
      </c>
      <c r="G423" t="s">
        <v>6321</v>
      </c>
      <c r="H423" t="s">
        <v>6321</v>
      </c>
      <c r="I423" t="s">
        <v>28076</v>
      </c>
      <c r="J423" t="s">
        <v>28077</v>
      </c>
      <c r="K423" t="s">
        <v>6321</v>
      </c>
    </row>
    <row r="424" spans="1:11" x14ac:dyDescent="0.25">
      <c r="A424" t="s">
        <v>10372</v>
      </c>
      <c r="B424" t="s">
        <v>28589</v>
      </c>
      <c r="C424" t="s">
        <v>6321</v>
      </c>
      <c r="D424" t="s">
        <v>1053</v>
      </c>
      <c r="E424" t="s">
        <v>27901</v>
      </c>
      <c r="F424" t="s">
        <v>28577</v>
      </c>
      <c r="G424" t="s">
        <v>6321</v>
      </c>
      <c r="H424" t="s">
        <v>28578</v>
      </c>
      <c r="I424" t="s">
        <v>28579</v>
      </c>
      <c r="J424" t="s">
        <v>28580</v>
      </c>
      <c r="K424" t="s">
        <v>6321</v>
      </c>
    </row>
    <row r="425" spans="1:11" x14ac:dyDescent="0.25">
      <c r="A425" t="s">
        <v>28590</v>
      </c>
      <c r="B425" t="s">
        <v>28591</v>
      </c>
      <c r="C425" t="s">
        <v>6321</v>
      </c>
      <c r="D425" t="s">
        <v>1053</v>
      </c>
      <c r="E425" t="s">
        <v>27917</v>
      </c>
      <c r="F425" t="s">
        <v>28067</v>
      </c>
      <c r="G425" t="s">
        <v>6321</v>
      </c>
      <c r="H425" t="s">
        <v>6321</v>
      </c>
      <c r="I425" t="s">
        <v>28068</v>
      </c>
      <c r="J425" t="s">
        <v>6321</v>
      </c>
      <c r="K425" t="s">
        <v>6321</v>
      </c>
    </row>
    <row r="426" spans="1:11" x14ac:dyDescent="0.25">
      <c r="A426" t="s">
        <v>10368</v>
      </c>
      <c r="B426" t="s">
        <v>28592</v>
      </c>
      <c r="C426" t="s">
        <v>6321</v>
      </c>
      <c r="D426" t="s">
        <v>1053</v>
      </c>
      <c r="E426" t="s">
        <v>27901</v>
      </c>
      <c r="F426" t="s">
        <v>28577</v>
      </c>
      <c r="G426" t="s">
        <v>6321</v>
      </c>
      <c r="H426" t="s">
        <v>28578</v>
      </c>
      <c r="I426" t="s">
        <v>28579</v>
      </c>
      <c r="J426" t="s">
        <v>28580</v>
      </c>
      <c r="K426" t="s">
        <v>6321</v>
      </c>
    </row>
    <row r="427" spans="1:11" x14ac:dyDescent="0.25">
      <c r="A427" t="s">
        <v>3424</v>
      </c>
      <c r="B427" t="s">
        <v>28593</v>
      </c>
      <c r="C427" t="s">
        <v>6321</v>
      </c>
      <c r="D427" t="s">
        <v>3426</v>
      </c>
      <c r="E427" t="s">
        <v>27917</v>
      </c>
      <c r="F427" t="s">
        <v>28067</v>
      </c>
      <c r="G427" t="s">
        <v>6321</v>
      </c>
      <c r="H427" t="s">
        <v>6321</v>
      </c>
      <c r="I427" t="s">
        <v>28068</v>
      </c>
      <c r="J427" t="s">
        <v>6321</v>
      </c>
      <c r="K427" t="s">
        <v>6321</v>
      </c>
    </row>
    <row r="428" spans="1:11" x14ac:dyDescent="0.25">
      <c r="A428" t="s">
        <v>28594</v>
      </c>
      <c r="B428" t="s">
        <v>28595</v>
      </c>
      <c r="C428" t="s">
        <v>6321</v>
      </c>
      <c r="D428" t="s">
        <v>28596</v>
      </c>
      <c r="E428" t="s">
        <v>27966</v>
      </c>
      <c r="F428" t="s">
        <v>28078</v>
      </c>
      <c r="G428" t="s">
        <v>6321</v>
      </c>
      <c r="H428" t="s">
        <v>6321</v>
      </c>
      <c r="I428" t="s">
        <v>28079</v>
      </c>
      <c r="J428" t="s">
        <v>28080</v>
      </c>
      <c r="K428" t="s">
        <v>6321</v>
      </c>
    </row>
    <row r="429" spans="1:11" x14ac:dyDescent="0.25">
      <c r="A429" t="s">
        <v>10376</v>
      </c>
      <c r="B429" t="s">
        <v>28597</v>
      </c>
      <c r="C429" t="s">
        <v>6321</v>
      </c>
      <c r="D429" t="s">
        <v>1053</v>
      </c>
      <c r="E429" t="s">
        <v>27901</v>
      </c>
      <c r="F429" t="s">
        <v>28577</v>
      </c>
      <c r="G429" t="s">
        <v>6321</v>
      </c>
      <c r="H429" t="s">
        <v>28578</v>
      </c>
      <c r="I429" t="s">
        <v>28579</v>
      </c>
      <c r="J429" t="s">
        <v>28580</v>
      </c>
      <c r="K429" t="s">
        <v>6321</v>
      </c>
    </row>
    <row r="430" spans="1:11" x14ac:dyDescent="0.25">
      <c r="A430" t="s">
        <v>28598</v>
      </c>
      <c r="B430" t="s">
        <v>28599</v>
      </c>
      <c r="C430" t="s">
        <v>6321</v>
      </c>
      <c r="D430" t="s">
        <v>28600</v>
      </c>
      <c r="E430" t="s">
        <v>28018</v>
      </c>
      <c r="F430" t="s">
        <v>28075</v>
      </c>
      <c r="G430" t="s">
        <v>6321</v>
      </c>
      <c r="H430" t="s">
        <v>6321</v>
      </c>
      <c r="I430" t="s">
        <v>28076</v>
      </c>
      <c r="J430" t="s">
        <v>28077</v>
      </c>
      <c r="K430" t="s">
        <v>6321</v>
      </c>
    </row>
    <row r="431" spans="1:11" x14ac:dyDescent="0.25">
      <c r="A431" t="s">
        <v>3432</v>
      </c>
      <c r="B431" t="s">
        <v>24890</v>
      </c>
      <c r="C431" t="s">
        <v>6321</v>
      </c>
      <c r="D431" t="s">
        <v>3434</v>
      </c>
      <c r="E431" t="s">
        <v>27966</v>
      </c>
      <c r="F431" t="s">
        <v>28078</v>
      </c>
      <c r="G431" t="s">
        <v>6321</v>
      </c>
      <c r="H431" t="s">
        <v>6321</v>
      </c>
      <c r="I431" t="s">
        <v>28079</v>
      </c>
      <c r="J431" t="s">
        <v>28080</v>
      </c>
      <c r="K431" t="s">
        <v>6321</v>
      </c>
    </row>
    <row r="432" spans="1:11" x14ac:dyDescent="0.25">
      <c r="A432" t="s">
        <v>28601</v>
      </c>
      <c r="B432" t="s">
        <v>28602</v>
      </c>
      <c r="C432" t="s">
        <v>6321</v>
      </c>
      <c r="D432" t="s">
        <v>1053</v>
      </c>
      <c r="E432" t="s">
        <v>28018</v>
      </c>
      <c r="F432" t="s">
        <v>28075</v>
      </c>
      <c r="G432" t="s">
        <v>6321</v>
      </c>
      <c r="H432" t="s">
        <v>6321</v>
      </c>
      <c r="I432" t="s">
        <v>28076</v>
      </c>
      <c r="J432" t="s">
        <v>28077</v>
      </c>
      <c r="K432" t="s">
        <v>6321</v>
      </c>
    </row>
    <row r="433" spans="1:11" x14ac:dyDescent="0.25">
      <c r="A433" t="s">
        <v>3438</v>
      </c>
      <c r="B433" t="s">
        <v>26282</v>
      </c>
      <c r="C433" t="s">
        <v>6321</v>
      </c>
      <c r="D433" t="s">
        <v>3440</v>
      </c>
      <c r="E433" t="s">
        <v>27928</v>
      </c>
      <c r="F433" t="s">
        <v>28096</v>
      </c>
      <c r="G433" t="s">
        <v>6321</v>
      </c>
      <c r="H433" t="s">
        <v>6321</v>
      </c>
      <c r="I433" t="s">
        <v>28068</v>
      </c>
      <c r="J433" t="s">
        <v>6321</v>
      </c>
      <c r="K433" t="s">
        <v>6321</v>
      </c>
    </row>
    <row r="434" spans="1:11" x14ac:dyDescent="0.25">
      <c r="A434" t="s">
        <v>3441</v>
      </c>
      <c r="B434" t="s">
        <v>28603</v>
      </c>
      <c r="C434" t="s">
        <v>6321</v>
      </c>
      <c r="D434" t="s">
        <v>3443</v>
      </c>
      <c r="E434" t="s">
        <v>27917</v>
      </c>
      <c r="F434" t="s">
        <v>28067</v>
      </c>
      <c r="G434" t="s">
        <v>6321</v>
      </c>
      <c r="H434" t="s">
        <v>6321</v>
      </c>
      <c r="I434" t="s">
        <v>28068</v>
      </c>
      <c r="J434" t="s">
        <v>6321</v>
      </c>
      <c r="K434" t="s">
        <v>6321</v>
      </c>
    </row>
    <row r="435" spans="1:11" x14ac:dyDescent="0.25">
      <c r="A435" t="s">
        <v>28604</v>
      </c>
      <c r="B435" t="s">
        <v>28605</v>
      </c>
      <c r="C435" t="s">
        <v>6321</v>
      </c>
      <c r="D435" t="s">
        <v>28606</v>
      </c>
      <c r="E435" t="s">
        <v>27966</v>
      </c>
      <c r="F435" t="s">
        <v>28078</v>
      </c>
      <c r="G435" t="s">
        <v>6321</v>
      </c>
      <c r="H435" t="s">
        <v>6321</v>
      </c>
      <c r="I435" t="s">
        <v>28079</v>
      </c>
      <c r="J435" t="s">
        <v>28080</v>
      </c>
      <c r="K435" t="s">
        <v>6321</v>
      </c>
    </row>
    <row r="436" spans="1:11" x14ac:dyDescent="0.25">
      <c r="A436" t="s">
        <v>28607</v>
      </c>
      <c r="B436" t="s">
        <v>28608</v>
      </c>
      <c r="C436" t="s">
        <v>6321</v>
      </c>
      <c r="D436" t="s">
        <v>1053</v>
      </c>
      <c r="E436" t="s">
        <v>27966</v>
      </c>
      <c r="F436" t="s">
        <v>28078</v>
      </c>
      <c r="G436" t="s">
        <v>6321</v>
      </c>
      <c r="H436" t="s">
        <v>6321</v>
      </c>
      <c r="I436" t="s">
        <v>28079</v>
      </c>
      <c r="J436" t="s">
        <v>28080</v>
      </c>
      <c r="K436" t="s">
        <v>6321</v>
      </c>
    </row>
    <row r="437" spans="1:11" x14ac:dyDescent="0.25">
      <c r="A437" t="s">
        <v>28609</v>
      </c>
      <c r="B437" t="s">
        <v>28610</v>
      </c>
      <c r="C437" t="s">
        <v>6321</v>
      </c>
      <c r="D437" t="s">
        <v>1053</v>
      </c>
      <c r="E437" t="s">
        <v>28018</v>
      </c>
      <c r="F437" t="s">
        <v>28075</v>
      </c>
      <c r="G437" t="s">
        <v>6321</v>
      </c>
      <c r="H437" t="s">
        <v>6321</v>
      </c>
      <c r="I437" t="s">
        <v>28076</v>
      </c>
      <c r="J437" t="s">
        <v>28077</v>
      </c>
      <c r="K437" t="s">
        <v>6321</v>
      </c>
    </row>
    <row r="438" spans="1:11" x14ac:dyDescent="0.25">
      <c r="A438" t="s">
        <v>28611</v>
      </c>
      <c r="B438" t="s">
        <v>28612</v>
      </c>
      <c r="C438" t="s">
        <v>6321</v>
      </c>
      <c r="D438" t="s">
        <v>28613</v>
      </c>
      <c r="E438" t="s">
        <v>28069</v>
      </c>
      <c r="F438" t="s">
        <v>28070</v>
      </c>
      <c r="G438" t="s">
        <v>6321</v>
      </c>
      <c r="H438" t="s">
        <v>6321</v>
      </c>
      <c r="I438" t="s">
        <v>28071</v>
      </c>
      <c r="J438" t="s">
        <v>6321</v>
      </c>
      <c r="K438" t="s">
        <v>6321</v>
      </c>
    </row>
    <row r="439" spans="1:11" x14ac:dyDescent="0.25">
      <c r="A439" t="s">
        <v>28614</v>
      </c>
      <c r="B439" t="s">
        <v>28615</v>
      </c>
      <c r="C439" t="s">
        <v>6321</v>
      </c>
      <c r="D439" t="s">
        <v>28616</v>
      </c>
      <c r="E439" t="s">
        <v>28018</v>
      </c>
      <c r="F439" t="s">
        <v>28075</v>
      </c>
      <c r="G439" t="s">
        <v>6321</v>
      </c>
      <c r="H439" t="s">
        <v>6321</v>
      </c>
      <c r="I439" t="s">
        <v>28076</v>
      </c>
      <c r="J439" t="s">
        <v>28077</v>
      </c>
      <c r="K439" t="s">
        <v>6321</v>
      </c>
    </row>
    <row r="440" spans="1:11" x14ac:dyDescent="0.25">
      <c r="A440" t="s">
        <v>28617</v>
      </c>
      <c r="B440" t="s">
        <v>28618</v>
      </c>
      <c r="C440" t="s">
        <v>6321</v>
      </c>
      <c r="D440" t="s">
        <v>28619</v>
      </c>
      <c r="E440" t="s">
        <v>28018</v>
      </c>
      <c r="F440" t="s">
        <v>28075</v>
      </c>
      <c r="G440" t="s">
        <v>6321</v>
      </c>
      <c r="H440" t="s">
        <v>6321</v>
      </c>
      <c r="I440" t="s">
        <v>28076</v>
      </c>
      <c r="J440" t="s">
        <v>28077</v>
      </c>
      <c r="K440" t="s">
        <v>6321</v>
      </c>
    </row>
    <row r="441" spans="1:11" x14ac:dyDescent="0.25">
      <c r="A441" t="s">
        <v>10427</v>
      </c>
      <c r="B441" t="s">
        <v>28620</v>
      </c>
      <c r="C441" t="s">
        <v>6321</v>
      </c>
      <c r="D441" t="s">
        <v>1053</v>
      </c>
      <c r="E441" t="s">
        <v>27901</v>
      </c>
      <c r="F441" t="s">
        <v>28577</v>
      </c>
      <c r="G441" t="s">
        <v>6321</v>
      </c>
      <c r="H441" t="s">
        <v>28578</v>
      </c>
      <c r="I441" t="s">
        <v>28579</v>
      </c>
      <c r="J441" t="s">
        <v>28580</v>
      </c>
      <c r="K441" t="s">
        <v>6321</v>
      </c>
    </row>
    <row r="442" spans="1:11" x14ac:dyDescent="0.25">
      <c r="A442" t="s">
        <v>3450</v>
      </c>
      <c r="B442" t="s">
        <v>26750</v>
      </c>
      <c r="C442" t="s">
        <v>6321</v>
      </c>
      <c r="D442" t="s">
        <v>3452</v>
      </c>
      <c r="E442" t="s">
        <v>28018</v>
      </c>
      <c r="F442" t="s">
        <v>28075</v>
      </c>
      <c r="G442" t="s">
        <v>6321</v>
      </c>
      <c r="H442" t="s">
        <v>6321</v>
      </c>
      <c r="I442" t="s">
        <v>28076</v>
      </c>
      <c r="J442" t="s">
        <v>28077</v>
      </c>
      <c r="K442" t="s">
        <v>6321</v>
      </c>
    </row>
    <row r="443" spans="1:11" x14ac:dyDescent="0.25">
      <c r="A443" t="s">
        <v>28621</v>
      </c>
      <c r="B443" t="s">
        <v>28622</v>
      </c>
      <c r="C443" t="s">
        <v>6321</v>
      </c>
      <c r="D443" t="s">
        <v>28623</v>
      </c>
      <c r="E443" t="s">
        <v>28018</v>
      </c>
      <c r="F443" t="s">
        <v>28075</v>
      </c>
      <c r="G443" t="s">
        <v>6321</v>
      </c>
      <c r="H443" t="s">
        <v>6321</v>
      </c>
      <c r="I443" t="s">
        <v>28076</v>
      </c>
      <c r="J443" t="s">
        <v>28077</v>
      </c>
      <c r="K443" t="s">
        <v>6321</v>
      </c>
    </row>
    <row r="444" spans="1:11" x14ac:dyDescent="0.25">
      <c r="A444" t="s">
        <v>3453</v>
      </c>
      <c r="B444" t="s">
        <v>28624</v>
      </c>
      <c r="C444" t="s">
        <v>6321</v>
      </c>
      <c r="D444" t="s">
        <v>3455</v>
      </c>
      <c r="E444" t="s">
        <v>27917</v>
      </c>
      <c r="F444" t="s">
        <v>28067</v>
      </c>
      <c r="G444" t="s">
        <v>6321</v>
      </c>
      <c r="H444" t="s">
        <v>6321</v>
      </c>
      <c r="I444" t="s">
        <v>28068</v>
      </c>
      <c r="J444" t="s">
        <v>6321</v>
      </c>
      <c r="K444" t="s">
        <v>6321</v>
      </c>
    </row>
    <row r="445" spans="1:11" x14ac:dyDescent="0.25">
      <c r="A445" t="s">
        <v>3456</v>
      </c>
      <c r="B445" t="s">
        <v>26577</v>
      </c>
      <c r="C445" t="s">
        <v>6321</v>
      </c>
      <c r="D445" t="s">
        <v>3458</v>
      </c>
      <c r="E445" t="s">
        <v>27966</v>
      </c>
      <c r="F445" t="s">
        <v>28078</v>
      </c>
      <c r="G445" t="s">
        <v>6321</v>
      </c>
      <c r="H445" t="s">
        <v>6321</v>
      </c>
      <c r="I445" t="s">
        <v>28079</v>
      </c>
      <c r="J445" t="s">
        <v>28080</v>
      </c>
      <c r="K445" t="s">
        <v>6321</v>
      </c>
    </row>
    <row r="446" spans="1:11" x14ac:dyDescent="0.25">
      <c r="A446" t="s">
        <v>3459</v>
      </c>
      <c r="B446" t="s">
        <v>28625</v>
      </c>
      <c r="C446" t="s">
        <v>6321</v>
      </c>
      <c r="D446" t="s">
        <v>3461</v>
      </c>
      <c r="E446" t="s">
        <v>27917</v>
      </c>
      <c r="F446" t="s">
        <v>28067</v>
      </c>
      <c r="G446" t="s">
        <v>6321</v>
      </c>
      <c r="H446" t="s">
        <v>6321</v>
      </c>
      <c r="I446" t="s">
        <v>28068</v>
      </c>
      <c r="J446" t="s">
        <v>6321</v>
      </c>
      <c r="K446" t="s">
        <v>6321</v>
      </c>
    </row>
    <row r="447" spans="1:11" x14ac:dyDescent="0.25">
      <c r="A447" t="s">
        <v>28626</v>
      </c>
      <c r="B447" t="s">
        <v>28627</v>
      </c>
      <c r="C447" t="s">
        <v>6321</v>
      </c>
      <c r="D447" t="s">
        <v>3567</v>
      </c>
      <c r="E447" t="s">
        <v>27917</v>
      </c>
      <c r="F447" t="s">
        <v>28067</v>
      </c>
      <c r="G447" t="s">
        <v>6321</v>
      </c>
      <c r="H447" t="s">
        <v>6321</v>
      </c>
      <c r="I447" t="s">
        <v>28068</v>
      </c>
      <c r="J447" t="s">
        <v>6321</v>
      </c>
      <c r="K447" t="s">
        <v>6321</v>
      </c>
    </row>
    <row r="448" spans="1:11" x14ac:dyDescent="0.25">
      <c r="A448" t="s">
        <v>28628</v>
      </c>
      <c r="B448" t="s">
        <v>28629</v>
      </c>
      <c r="C448" t="s">
        <v>6321</v>
      </c>
      <c r="D448" t="s">
        <v>1053</v>
      </c>
      <c r="E448" t="s">
        <v>28018</v>
      </c>
      <c r="F448" t="s">
        <v>28075</v>
      </c>
      <c r="G448" t="s">
        <v>6321</v>
      </c>
      <c r="H448" t="s">
        <v>6321</v>
      </c>
      <c r="I448" t="s">
        <v>28076</v>
      </c>
      <c r="J448" t="s">
        <v>28077</v>
      </c>
      <c r="K448" t="s">
        <v>6321</v>
      </c>
    </row>
    <row r="449" spans="1:11" x14ac:dyDescent="0.25">
      <c r="A449" t="s">
        <v>3462</v>
      </c>
      <c r="B449" t="s">
        <v>28630</v>
      </c>
      <c r="C449" t="s">
        <v>6321</v>
      </c>
      <c r="D449" t="s">
        <v>3464</v>
      </c>
      <c r="E449" t="s">
        <v>27917</v>
      </c>
      <c r="F449" t="s">
        <v>28067</v>
      </c>
      <c r="G449" t="s">
        <v>6321</v>
      </c>
      <c r="H449" t="s">
        <v>6321</v>
      </c>
      <c r="I449" t="s">
        <v>28068</v>
      </c>
      <c r="J449" t="s">
        <v>6321</v>
      </c>
      <c r="K449" t="s">
        <v>6321</v>
      </c>
    </row>
    <row r="450" spans="1:11" x14ac:dyDescent="0.25">
      <c r="A450" t="s">
        <v>28631</v>
      </c>
      <c r="B450" t="s">
        <v>28632</v>
      </c>
      <c r="C450" t="s">
        <v>6321</v>
      </c>
      <c r="D450" t="s">
        <v>1053</v>
      </c>
      <c r="E450" t="s">
        <v>27966</v>
      </c>
      <c r="F450" t="s">
        <v>28078</v>
      </c>
      <c r="G450" t="s">
        <v>6321</v>
      </c>
      <c r="H450" t="s">
        <v>6321</v>
      </c>
      <c r="I450" t="s">
        <v>28079</v>
      </c>
      <c r="J450" t="s">
        <v>28080</v>
      </c>
      <c r="K450" t="s">
        <v>6321</v>
      </c>
    </row>
    <row r="451" spans="1:11" x14ac:dyDescent="0.25">
      <c r="A451" t="s">
        <v>3465</v>
      </c>
      <c r="B451" t="s">
        <v>28633</v>
      </c>
      <c r="C451" t="s">
        <v>6321</v>
      </c>
      <c r="D451" t="s">
        <v>1053</v>
      </c>
      <c r="E451" t="s">
        <v>27966</v>
      </c>
      <c r="F451" t="s">
        <v>28078</v>
      </c>
      <c r="G451" t="s">
        <v>6321</v>
      </c>
      <c r="H451" t="s">
        <v>6321</v>
      </c>
      <c r="I451" t="s">
        <v>28079</v>
      </c>
      <c r="J451" t="s">
        <v>28080</v>
      </c>
      <c r="K451" t="s">
        <v>6321</v>
      </c>
    </row>
    <row r="452" spans="1:11" x14ac:dyDescent="0.25">
      <c r="A452" t="s">
        <v>3473</v>
      </c>
      <c r="B452" t="s">
        <v>26483</v>
      </c>
      <c r="C452" t="s">
        <v>6321</v>
      </c>
      <c r="D452" t="s">
        <v>3475</v>
      </c>
      <c r="E452" t="s">
        <v>28018</v>
      </c>
      <c r="F452" t="s">
        <v>28075</v>
      </c>
      <c r="G452" t="s">
        <v>6321</v>
      </c>
      <c r="H452" t="s">
        <v>6321</v>
      </c>
      <c r="I452" t="s">
        <v>28076</v>
      </c>
      <c r="J452" t="s">
        <v>28077</v>
      </c>
      <c r="K452" t="s">
        <v>6321</v>
      </c>
    </row>
    <row r="453" spans="1:11" x14ac:dyDescent="0.25">
      <c r="A453" t="s">
        <v>3476</v>
      </c>
      <c r="B453" t="s">
        <v>28634</v>
      </c>
      <c r="C453" t="s">
        <v>6321</v>
      </c>
      <c r="D453" t="s">
        <v>1053</v>
      </c>
      <c r="E453" t="s">
        <v>27917</v>
      </c>
      <c r="F453" t="s">
        <v>28067</v>
      </c>
      <c r="G453" t="s">
        <v>6321</v>
      </c>
      <c r="H453" t="s">
        <v>6321</v>
      </c>
      <c r="I453" t="s">
        <v>28068</v>
      </c>
      <c r="J453" t="s">
        <v>6321</v>
      </c>
      <c r="K453" t="s">
        <v>6321</v>
      </c>
    </row>
    <row r="454" spans="1:11" x14ac:dyDescent="0.25">
      <c r="A454" t="s">
        <v>28635</v>
      </c>
      <c r="B454" t="s">
        <v>28636</v>
      </c>
      <c r="C454" t="s">
        <v>6321</v>
      </c>
      <c r="D454" t="s">
        <v>28637</v>
      </c>
      <c r="E454" t="s">
        <v>27917</v>
      </c>
      <c r="F454" t="s">
        <v>28067</v>
      </c>
      <c r="G454" t="s">
        <v>6321</v>
      </c>
      <c r="H454" t="s">
        <v>6321</v>
      </c>
      <c r="I454" t="s">
        <v>28068</v>
      </c>
      <c r="J454" t="s">
        <v>6321</v>
      </c>
      <c r="K454" t="s">
        <v>6321</v>
      </c>
    </row>
    <row r="455" spans="1:11" x14ac:dyDescent="0.25">
      <c r="A455" t="s">
        <v>3496</v>
      </c>
      <c r="B455" t="s">
        <v>26771</v>
      </c>
      <c r="C455" t="s">
        <v>6321</v>
      </c>
      <c r="D455" t="s">
        <v>3498</v>
      </c>
      <c r="E455" t="s">
        <v>27893</v>
      </c>
      <c r="F455" t="s">
        <v>28350</v>
      </c>
      <c r="G455" t="s">
        <v>6321</v>
      </c>
      <c r="H455" t="s">
        <v>6321</v>
      </c>
      <c r="I455" t="s">
        <v>28351</v>
      </c>
      <c r="J455" t="s">
        <v>6321</v>
      </c>
      <c r="K455" t="s">
        <v>6321</v>
      </c>
    </row>
    <row r="456" spans="1:11" x14ac:dyDescent="0.25">
      <c r="A456" t="s">
        <v>28638</v>
      </c>
      <c r="B456" t="s">
        <v>28639</v>
      </c>
      <c r="C456" t="s">
        <v>6321</v>
      </c>
      <c r="D456" t="s">
        <v>1053</v>
      </c>
      <c r="E456" t="s">
        <v>27917</v>
      </c>
      <c r="F456" t="s">
        <v>28067</v>
      </c>
      <c r="G456" t="s">
        <v>6321</v>
      </c>
      <c r="H456" t="s">
        <v>6321</v>
      </c>
      <c r="I456" t="s">
        <v>28068</v>
      </c>
      <c r="J456" t="s">
        <v>6321</v>
      </c>
      <c r="K456" t="s">
        <v>6321</v>
      </c>
    </row>
    <row r="457" spans="1:11" x14ac:dyDescent="0.25">
      <c r="A457" t="s">
        <v>28640</v>
      </c>
      <c r="B457" t="s">
        <v>28641</v>
      </c>
      <c r="C457" t="s">
        <v>6321</v>
      </c>
      <c r="D457" t="s">
        <v>28642</v>
      </c>
      <c r="E457" t="s">
        <v>28018</v>
      </c>
      <c r="F457" t="s">
        <v>28075</v>
      </c>
      <c r="G457" t="s">
        <v>6321</v>
      </c>
      <c r="H457" t="s">
        <v>6321</v>
      </c>
      <c r="I457" t="s">
        <v>28076</v>
      </c>
      <c r="J457" t="s">
        <v>28077</v>
      </c>
      <c r="K457" t="s">
        <v>6321</v>
      </c>
    </row>
    <row r="458" spans="1:11" x14ac:dyDescent="0.25">
      <c r="A458" t="s">
        <v>28643</v>
      </c>
      <c r="B458" t="s">
        <v>28644</v>
      </c>
      <c r="C458" t="s">
        <v>6321</v>
      </c>
      <c r="D458" t="s">
        <v>28645</v>
      </c>
      <c r="E458" t="s">
        <v>28018</v>
      </c>
      <c r="F458" t="s">
        <v>28075</v>
      </c>
      <c r="G458" t="s">
        <v>6321</v>
      </c>
      <c r="H458" t="s">
        <v>6321</v>
      </c>
      <c r="I458" t="s">
        <v>28076</v>
      </c>
      <c r="J458" t="s">
        <v>28077</v>
      </c>
      <c r="K458" t="s">
        <v>6321</v>
      </c>
    </row>
    <row r="459" spans="1:11" x14ac:dyDescent="0.25">
      <c r="A459" t="s">
        <v>28646</v>
      </c>
      <c r="B459" t="s">
        <v>28647</v>
      </c>
      <c r="C459" t="s">
        <v>6321</v>
      </c>
      <c r="D459" t="s">
        <v>28648</v>
      </c>
      <c r="E459" t="s">
        <v>28018</v>
      </c>
      <c r="F459" t="s">
        <v>28075</v>
      </c>
      <c r="G459" t="s">
        <v>6321</v>
      </c>
      <c r="H459" t="s">
        <v>6321</v>
      </c>
      <c r="I459" t="s">
        <v>28076</v>
      </c>
      <c r="J459" t="s">
        <v>28077</v>
      </c>
      <c r="K459" t="s">
        <v>6321</v>
      </c>
    </row>
    <row r="460" spans="1:11" x14ac:dyDescent="0.25">
      <c r="A460" t="s">
        <v>28649</v>
      </c>
      <c r="B460" t="s">
        <v>28650</v>
      </c>
      <c r="C460" t="s">
        <v>6321</v>
      </c>
      <c r="D460" t="s">
        <v>1053</v>
      </c>
      <c r="E460" t="s">
        <v>27917</v>
      </c>
      <c r="F460" t="s">
        <v>28067</v>
      </c>
      <c r="G460" t="s">
        <v>6321</v>
      </c>
      <c r="H460" t="s">
        <v>6321</v>
      </c>
      <c r="I460" t="s">
        <v>28068</v>
      </c>
      <c r="J460" t="s">
        <v>6321</v>
      </c>
      <c r="K460" t="s">
        <v>6321</v>
      </c>
    </row>
    <row r="461" spans="1:11" x14ac:dyDescent="0.25">
      <c r="A461" t="s">
        <v>3518</v>
      </c>
      <c r="B461" t="s">
        <v>26608</v>
      </c>
      <c r="C461" t="s">
        <v>6321</v>
      </c>
      <c r="D461" t="s">
        <v>3520</v>
      </c>
      <c r="E461" t="s">
        <v>27966</v>
      </c>
      <c r="F461" t="s">
        <v>28078</v>
      </c>
      <c r="G461" t="s">
        <v>6321</v>
      </c>
      <c r="H461" t="s">
        <v>6321</v>
      </c>
      <c r="I461" t="s">
        <v>28079</v>
      </c>
      <c r="J461" t="s">
        <v>28080</v>
      </c>
      <c r="K461" t="s">
        <v>6321</v>
      </c>
    </row>
    <row r="462" spans="1:11" x14ac:dyDescent="0.25">
      <c r="A462" t="s">
        <v>3521</v>
      </c>
      <c r="B462" t="s">
        <v>26536</v>
      </c>
      <c r="C462" t="s">
        <v>6321</v>
      </c>
      <c r="D462" t="s">
        <v>3523</v>
      </c>
      <c r="E462" t="s">
        <v>27966</v>
      </c>
      <c r="F462" t="s">
        <v>28078</v>
      </c>
      <c r="G462" t="s">
        <v>6321</v>
      </c>
      <c r="H462" t="s">
        <v>6321</v>
      </c>
      <c r="I462" t="s">
        <v>28079</v>
      </c>
      <c r="J462" t="s">
        <v>28080</v>
      </c>
      <c r="K462" t="s">
        <v>6321</v>
      </c>
    </row>
    <row r="463" spans="1:11" x14ac:dyDescent="0.25">
      <c r="A463" t="s">
        <v>28651</v>
      </c>
      <c r="B463" t="s">
        <v>28652</v>
      </c>
      <c r="C463" t="s">
        <v>6321</v>
      </c>
      <c r="D463" t="s">
        <v>28653</v>
      </c>
      <c r="E463" t="s">
        <v>27928</v>
      </c>
      <c r="F463" t="s">
        <v>28096</v>
      </c>
      <c r="G463" t="s">
        <v>6321</v>
      </c>
      <c r="H463" t="s">
        <v>6321</v>
      </c>
      <c r="I463" t="s">
        <v>28068</v>
      </c>
      <c r="J463" t="s">
        <v>6321</v>
      </c>
      <c r="K463" t="s">
        <v>6321</v>
      </c>
    </row>
    <row r="464" spans="1:11" x14ac:dyDescent="0.25">
      <c r="A464" t="s">
        <v>28654</v>
      </c>
      <c r="B464" t="s">
        <v>28655</v>
      </c>
      <c r="C464" t="s">
        <v>6321</v>
      </c>
      <c r="D464" t="s">
        <v>28656</v>
      </c>
      <c r="E464" t="s">
        <v>27928</v>
      </c>
      <c r="F464" t="s">
        <v>28096</v>
      </c>
      <c r="G464" t="s">
        <v>6321</v>
      </c>
      <c r="H464" t="s">
        <v>6321</v>
      </c>
      <c r="I464" t="s">
        <v>28068</v>
      </c>
      <c r="J464" t="s">
        <v>6321</v>
      </c>
      <c r="K464" t="s">
        <v>6321</v>
      </c>
    </row>
    <row r="465" spans="1:11" x14ac:dyDescent="0.25">
      <c r="A465" t="s">
        <v>28657</v>
      </c>
      <c r="B465" t="s">
        <v>28658</v>
      </c>
      <c r="C465" t="s">
        <v>6321</v>
      </c>
      <c r="D465" t="s">
        <v>28659</v>
      </c>
      <c r="E465" t="s">
        <v>27928</v>
      </c>
      <c r="F465" t="s">
        <v>28096</v>
      </c>
      <c r="G465" t="s">
        <v>6321</v>
      </c>
      <c r="H465" t="s">
        <v>6321</v>
      </c>
      <c r="I465" t="s">
        <v>28068</v>
      </c>
      <c r="J465" t="s">
        <v>6321</v>
      </c>
      <c r="K465" t="s">
        <v>6321</v>
      </c>
    </row>
    <row r="466" spans="1:11" x14ac:dyDescent="0.25">
      <c r="A466" t="s">
        <v>28660</v>
      </c>
      <c r="B466" t="s">
        <v>28661</v>
      </c>
      <c r="C466" t="s">
        <v>6321</v>
      </c>
      <c r="D466" t="s">
        <v>28662</v>
      </c>
      <c r="E466" t="s">
        <v>27928</v>
      </c>
      <c r="F466" t="s">
        <v>28096</v>
      </c>
      <c r="G466" t="s">
        <v>6321</v>
      </c>
      <c r="H466" t="s">
        <v>6321</v>
      </c>
      <c r="I466" t="s">
        <v>28068</v>
      </c>
      <c r="J466" t="s">
        <v>6321</v>
      </c>
      <c r="K466" t="s">
        <v>6321</v>
      </c>
    </row>
    <row r="467" spans="1:11" x14ac:dyDescent="0.25">
      <c r="A467" t="s">
        <v>28663</v>
      </c>
      <c r="B467" t="s">
        <v>28664</v>
      </c>
      <c r="C467" t="s">
        <v>6321</v>
      </c>
      <c r="D467" t="s">
        <v>28665</v>
      </c>
      <c r="E467" t="s">
        <v>27928</v>
      </c>
      <c r="F467" t="s">
        <v>28096</v>
      </c>
      <c r="G467" t="s">
        <v>6321</v>
      </c>
      <c r="H467" t="s">
        <v>6321</v>
      </c>
      <c r="I467" t="s">
        <v>28068</v>
      </c>
      <c r="J467" t="s">
        <v>6321</v>
      </c>
      <c r="K467" t="s">
        <v>6321</v>
      </c>
    </row>
    <row r="468" spans="1:11" x14ac:dyDescent="0.25">
      <c r="A468" t="s">
        <v>28666</v>
      </c>
      <c r="B468" t="s">
        <v>28667</v>
      </c>
      <c r="C468" t="s">
        <v>6321</v>
      </c>
      <c r="D468" t="s">
        <v>28668</v>
      </c>
      <c r="E468" t="s">
        <v>27928</v>
      </c>
      <c r="F468" t="s">
        <v>28096</v>
      </c>
      <c r="G468" t="s">
        <v>6321</v>
      </c>
      <c r="H468" t="s">
        <v>6321</v>
      </c>
      <c r="I468" t="s">
        <v>28068</v>
      </c>
      <c r="J468" t="s">
        <v>6321</v>
      </c>
      <c r="K468" t="s">
        <v>6321</v>
      </c>
    </row>
    <row r="469" spans="1:11" x14ac:dyDescent="0.25">
      <c r="A469" t="s">
        <v>28669</v>
      </c>
      <c r="B469" t="s">
        <v>28670</v>
      </c>
      <c r="C469" t="s">
        <v>6321</v>
      </c>
      <c r="D469" t="s">
        <v>1053</v>
      </c>
      <c r="E469" t="s">
        <v>28018</v>
      </c>
      <c r="F469" t="s">
        <v>28075</v>
      </c>
      <c r="G469" t="s">
        <v>6321</v>
      </c>
      <c r="H469" t="s">
        <v>6321</v>
      </c>
      <c r="I469" t="s">
        <v>28076</v>
      </c>
      <c r="J469" t="s">
        <v>28077</v>
      </c>
      <c r="K469" t="s">
        <v>6321</v>
      </c>
    </row>
    <row r="470" spans="1:11" x14ac:dyDescent="0.25">
      <c r="A470" t="s">
        <v>3527</v>
      </c>
      <c r="B470" t="s">
        <v>26597</v>
      </c>
      <c r="C470" t="s">
        <v>6321</v>
      </c>
      <c r="D470" t="s">
        <v>3529</v>
      </c>
      <c r="E470" t="s">
        <v>27966</v>
      </c>
      <c r="F470" t="s">
        <v>28078</v>
      </c>
      <c r="G470" t="s">
        <v>6321</v>
      </c>
      <c r="H470" t="s">
        <v>6321</v>
      </c>
      <c r="I470" t="s">
        <v>28079</v>
      </c>
      <c r="J470" t="s">
        <v>28080</v>
      </c>
      <c r="K470" t="s">
        <v>6321</v>
      </c>
    </row>
    <row r="471" spans="1:11" x14ac:dyDescent="0.25">
      <c r="A471" t="s">
        <v>28671</v>
      </c>
      <c r="B471" t="s">
        <v>28672</v>
      </c>
      <c r="C471" t="s">
        <v>6321</v>
      </c>
      <c r="D471" t="s">
        <v>1053</v>
      </c>
      <c r="E471" t="s">
        <v>27917</v>
      </c>
      <c r="F471" t="s">
        <v>28067</v>
      </c>
      <c r="G471" t="s">
        <v>6321</v>
      </c>
      <c r="H471" t="s">
        <v>6321</v>
      </c>
      <c r="I471" t="s">
        <v>28068</v>
      </c>
      <c r="J471" t="s">
        <v>6321</v>
      </c>
      <c r="K471" t="s">
        <v>6321</v>
      </c>
    </row>
    <row r="472" spans="1:11" x14ac:dyDescent="0.25">
      <c r="A472" t="s">
        <v>28673</v>
      </c>
      <c r="B472" t="s">
        <v>28674</v>
      </c>
      <c r="C472" t="s">
        <v>6321</v>
      </c>
      <c r="D472" t="s">
        <v>1053</v>
      </c>
      <c r="E472" t="s">
        <v>27917</v>
      </c>
      <c r="F472" t="s">
        <v>28067</v>
      </c>
      <c r="G472" t="s">
        <v>6321</v>
      </c>
      <c r="H472" t="s">
        <v>6321</v>
      </c>
      <c r="I472" t="s">
        <v>28068</v>
      </c>
      <c r="J472" t="s">
        <v>6321</v>
      </c>
      <c r="K472" t="s">
        <v>6321</v>
      </c>
    </row>
    <row r="473" spans="1:11" x14ac:dyDescent="0.25">
      <c r="A473" t="s">
        <v>3533</v>
      </c>
      <c r="B473" t="s">
        <v>28675</v>
      </c>
      <c r="C473" t="s">
        <v>6321</v>
      </c>
      <c r="D473" t="s">
        <v>3535</v>
      </c>
      <c r="E473" t="s">
        <v>27917</v>
      </c>
      <c r="F473" t="s">
        <v>28067</v>
      </c>
      <c r="G473" t="s">
        <v>6321</v>
      </c>
      <c r="H473" t="s">
        <v>6321</v>
      </c>
      <c r="I473" t="s">
        <v>28068</v>
      </c>
      <c r="J473" t="s">
        <v>6321</v>
      </c>
      <c r="K473" t="s">
        <v>6321</v>
      </c>
    </row>
    <row r="474" spans="1:11" x14ac:dyDescent="0.25">
      <c r="A474" t="s">
        <v>28676</v>
      </c>
      <c r="B474" t="s">
        <v>28677</v>
      </c>
      <c r="C474" t="s">
        <v>6321</v>
      </c>
      <c r="D474" t="s">
        <v>1053</v>
      </c>
      <c r="E474" t="s">
        <v>27917</v>
      </c>
      <c r="F474" t="s">
        <v>28067</v>
      </c>
      <c r="G474" t="s">
        <v>6321</v>
      </c>
      <c r="H474" t="s">
        <v>6321</v>
      </c>
      <c r="I474" t="s">
        <v>28068</v>
      </c>
      <c r="J474" t="s">
        <v>6321</v>
      </c>
      <c r="K474" t="s">
        <v>6321</v>
      </c>
    </row>
    <row r="475" spans="1:11" x14ac:dyDescent="0.25">
      <c r="A475" t="s">
        <v>28678</v>
      </c>
      <c r="B475" t="s">
        <v>28679</v>
      </c>
      <c r="C475" t="s">
        <v>6321</v>
      </c>
      <c r="D475" t="s">
        <v>1053</v>
      </c>
      <c r="E475" t="s">
        <v>27917</v>
      </c>
      <c r="F475" t="s">
        <v>28067</v>
      </c>
      <c r="G475" t="s">
        <v>6321</v>
      </c>
      <c r="H475" t="s">
        <v>6321</v>
      </c>
      <c r="I475" t="s">
        <v>28068</v>
      </c>
      <c r="J475" t="s">
        <v>6321</v>
      </c>
      <c r="K475" t="s">
        <v>6321</v>
      </c>
    </row>
    <row r="476" spans="1:11" x14ac:dyDescent="0.25">
      <c r="A476" t="s">
        <v>3545</v>
      </c>
      <c r="B476" t="s">
        <v>26826</v>
      </c>
      <c r="C476" t="s">
        <v>6321</v>
      </c>
      <c r="D476" t="s">
        <v>3547</v>
      </c>
      <c r="E476" t="s">
        <v>28018</v>
      </c>
      <c r="F476" t="s">
        <v>28075</v>
      </c>
      <c r="G476" t="s">
        <v>6321</v>
      </c>
      <c r="H476" t="s">
        <v>6321</v>
      </c>
      <c r="I476" t="s">
        <v>28076</v>
      </c>
      <c r="J476" t="s">
        <v>28077</v>
      </c>
      <c r="K476" t="s">
        <v>6321</v>
      </c>
    </row>
    <row r="477" spans="1:11" x14ac:dyDescent="0.25">
      <c r="A477" t="s">
        <v>3548</v>
      </c>
      <c r="B477" t="s">
        <v>26834</v>
      </c>
      <c r="C477" t="s">
        <v>6321</v>
      </c>
      <c r="D477" t="s">
        <v>3550</v>
      </c>
      <c r="E477" t="s">
        <v>28018</v>
      </c>
      <c r="F477" t="s">
        <v>28075</v>
      </c>
      <c r="G477" t="s">
        <v>6321</v>
      </c>
      <c r="H477" t="s">
        <v>6321</v>
      </c>
      <c r="I477" t="s">
        <v>28076</v>
      </c>
      <c r="J477" t="s">
        <v>28077</v>
      </c>
      <c r="K477" t="s">
        <v>6321</v>
      </c>
    </row>
    <row r="478" spans="1:11" x14ac:dyDescent="0.25">
      <c r="A478" t="s">
        <v>28680</v>
      </c>
      <c r="B478" t="s">
        <v>28681</v>
      </c>
      <c r="C478" t="s">
        <v>6321</v>
      </c>
      <c r="D478" t="s">
        <v>1053</v>
      </c>
      <c r="E478" t="s">
        <v>27917</v>
      </c>
      <c r="F478" t="s">
        <v>28067</v>
      </c>
      <c r="G478" t="s">
        <v>6321</v>
      </c>
      <c r="H478" t="s">
        <v>6321</v>
      </c>
      <c r="I478" t="s">
        <v>28068</v>
      </c>
      <c r="J478" t="s">
        <v>6321</v>
      </c>
      <c r="K478" t="s">
        <v>6321</v>
      </c>
    </row>
    <row r="479" spans="1:11" x14ac:dyDescent="0.25">
      <c r="A479" t="s">
        <v>3559</v>
      </c>
      <c r="B479" t="s">
        <v>28682</v>
      </c>
      <c r="C479" t="s">
        <v>6321</v>
      </c>
      <c r="D479" t="s">
        <v>3561</v>
      </c>
      <c r="E479" t="s">
        <v>28014</v>
      </c>
      <c r="F479" t="s">
        <v>28683</v>
      </c>
      <c r="G479" t="s">
        <v>6321</v>
      </c>
      <c r="H479" t="s">
        <v>6321</v>
      </c>
      <c r="I479" t="s">
        <v>28684</v>
      </c>
      <c r="J479" t="s">
        <v>28685</v>
      </c>
      <c r="K479" t="s">
        <v>6321</v>
      </c>
    </row>
    <row r="480" spans="1:11" x14ac:dyDescent="0.25">
      <c r="A480" t="s">
        <v>28686</v>
      </c>
      <c r="B480" t="s">
        <v>28687</v>
      </c>
      <c r="C480" t="s">
        <v>6321</v>
      </c>
      <c r="D480" t="s">
        <v>1053</v>
      </c>
      <c r="E480" t="s">
        <v>27917</v>
      </c>
      <c r="F480" t="s">
        <v>28067</v>
      </c>
      <c r="G480" t="s">
        <v>6321</v>
      </c>
      <c r="H480" t="s">
        <v>6321</v>
      </c>
      <c r="I480" t="s">
        <v>28068</v>
      </c>
      <c r="J480" t="s">
        <v>6321</v>
      </c>
      <c r="K480" t="s">
        <v>6321</v>
      </c>
    </row>
    <row r="481" spans="1:11" x14ac:dyDescent="0.25">
      <c r="A481" t="s">
        <v>28688</v>
      </c>
      <c r="B481" t="s">
        <v>28689</v>
      </c>
      <c r="C481" t="s">
        <v>6321</v>
      </c>
      <c r="D481" t="s">
        <v>1053</v>
      </c>
      <c r="E481" t="s">
        <v>27966</v>
      </c>
      <c r="F481" t="s">
        <v>28078</v>
      </c>
      <c r="G481" t="s">
        <v>6321</v>
      </c>
      <c r="H481" t="s">
        <v>6321</v>
      </c>
      <c r="I481" t="s">
        <v>28079</v>
      </c>
      <c r="J481" t="s">
        <v>28080</v>
      </c>
      <c r="K481" t="s">
        <v>6321</v>
      </c>
    </row>
    <row r="482" spans="1:11" x14ac:dyDescent="0.25">
      <c r="A482" t="s">
        <v>3582</v>
      </c>
      <c r="B482" t="s">
        <v>28690</v>
      </c>
      <c r="C482" t="s">
        <v>6321</v>
      </c>
      <c r="D482" t="s">
        <v>1053</v>
      </c>
      <c r="E482" t="s">
        <v>27917</v>
      </c>
      <c r="F482" t="s">
        <v>28067</v>
      </c>
      <c r="G482" t="s">
        <v>6321</v>
      </c>
      <c r="H482" t="s">
        <v>6321</v>
      </c>
      <c r="I482" t="s">
        <v>28068</v>
      </c>
      <c r="J482" t="s">
        <v>6321</v>
      </c>
      <c r="K482" t="s">
        <v>6321</v>
      </c>
    </row>
    <row r="483" spans="1:11" x14ac:dyDescent="0.25">
      <c r="A483" t="s">
        <v>28691</v>
      </c>
      <c r="B483" t="s">
        <v>28692</v>
      </c>
      <c r="C483" t="s">
        <v>6321</v>
      </c>
      <c r="D483" t="s">
        <v>1053</v>
      </c>
      <c r="E483" t="s">
        <v>27917</v>
      </c>
      <c r="F483" t="s">
        <v>28067</v>
      </c>
      <c r="G483" t="s">
        <v>6321</v>
      </c>
      <c r="H483" t="s">
        <v>6321</v>
      </c>
      <c r="I483" t="s">
        <v>28068</v>
      </c>
      <c r="J483" t="s">
        <v>6321</v>
      </c>
      <c r="K483" t="s">
        <v>6321</v>
      </c>
    </row>
    <row r="484" spans="1:11" x14ac:dyDescent="0.25">
      <c r="A484" t="s">
        <v>16898</v>
      </c>
      <c r="B484" t="s">
        <v>28693</v>
      </c>
      <c r="C484" t="s">
        <v>6321</v>
      </c>
      <c r="D484" t="s">
        <v>16897</v>
      </c>
      <c r="E484" t="s">
        <v>27928</v>
      </c>
      <c r="F484" t="s">
        <v>28096</v>
      </c>
      <c r="G484" t="s">
        <v>6321</v>
      </c>
      <c r="H484" t="s">
        <v>6321</v>
      </c>
      <c r="I484" t="s">
        <v>28068</v>
      </c>
      <c r="J484" t="s">
        <v>6321</v>
      </c>
      <c r="K484" t="s">
        <v>6321</v>
      </c>
    </row>
    <row r="485" spans="1:11" x14ac:dyDescent="0.25">
      <c r="A485" t="s">
        <v>3584</v>
      </c>
      <c r="B485" t="s">
        <v>26478</v>
      </c>
      <c r="C485" t="s">
        <v>27493</v>
      </c>
      <c r="D485" t="s">
        <v>3586</v>
      </c>
      <c r="E485" t="s">
        <v>28321</v>
      </c>
      <c r="F485" t="s">
        <v>28322</v>
      </c>
      <c r="G485" t="s">
        <v>6321</v>
      </c>
      <c r="H485" t="s">
        <v>6321</v>
      </c>
      <c r="I485" t="s">
        <v>28323</v>
      </c>
      <c r="J485" t="s">
        <v>6321</v>
      </c>
      <c r="K485" t="s">
        <v>6321</v>
      </c>
    </row>
    <row r="486" spans="1:11" x14ac:dyDescent="0.25">
      <c r="A486" t="s">
        <v>3587</v>
      </c>
      <c r="B486" t="s">
        <v>26567</v>
      </c>
      <c r="C486" t="s">
        <v>6321</v>
      </c>
      <c r="D486" t="s">
        <v>3589</v>
      </c>
      <c r="E486" t="s">
        <v>27966</v>
      </c>
      <c r="F486" t="s">
        <v>28078</v>
      </c>
      <c r="G486" t="s">
        <v>6321</v>
      </c>
      <c r="H486" t="s">
        <v>6321</v>
      </c>
      <c r="I486" t="s">
        <v>28079</v>
      </c>
      <c r="J486" t="s">
        <v>28080</v>
      </c>
      <c r="K486" t="s">
        <v>6321</v>
      </c>
    </row>
    <row r="487" spans="1:11" x14ac:dyDescent="0.25">
      <c r="A487" t="s">
        <v>3590</v>
      </c>
      <c r="B487" t="s">
        <v>28694</v>
      </c>
      <c r="C487" t="s">
        <v>6321</v>
      </c>
      <c r="D487" t="s">
        <v>1053</v>
      </c>
      <c r="E487" t="s">
        <v>27917</v>
      </c>
      <c r="F487" t="s">
        <v>28067</v>
      </c>
      <c r="G487" t="s">
        <v>6321</v>
      </c>
      <c r="H487" t="s">
        <v>6321</v>
      </c>
      <c r="I487" t="s">
        <v>28068</v>
      </c>
      <c r="J487" t="s">
        <v>6321</v>
      </c>
      <c r="K487" t="s">
        <v>6321</v>
      </c>
    </row>
    <row r="488" spans="1:11" x14ac:dyDescent="0.25">
      <c r="A488" t="s">
        <v>3595</v>
      </c>
      <c r="B488" t="s">
        <v>26584</v>
      </c>
      <c r="C488" t="s">
        <v>6321</v>
      </c>
      <c r="D488" t="s">
        <v>3597</v>
      </c>
      <c r="E488" t="s">
        <v>27966</v>
      </c>
      <c r="F488" t="s">
        <v>28078</v>
      </c>
      <c r="G488" t="s">
        <v>6321</v>
      </c>
      <c r="H488" t="s">
        <v>6321</v>
      </c>
      <c r="I488" t="s">
        <v>28079</v>
      </c>
      <c r="J488" t="s">
        <v>28080</v>
      </c>
      <c r="K488" t="s">
        <v>6321</v>
      </c>
    </row>
    <row r="489" spans="1:11" x14ac:dyDescent="0.25">
      <c r="A489" t="s">
        <v>1277</v>
      </c>
      <c r="B489" t="s">
        <v>28695</v>
      </c>
      <c r="C489" t="s">
        <v>6321</v>
      </c>
      <c r="D489" t="s">
        <v>1279</v>
      </c>
      <c r="E489" t="s">
        <v>28082</v>
      </c>
      <c r="F489" t="s">
        <v>28083</v>
      </c>
      <c r="G489" t="s">
        <v>6321</v>
      </c>
      <c r="H489" t="s">
        <v>28084</v>
      </c>
      <c r="I489" t="s">
        <v>28085</v>
      </c>
      <c r="J489" t="s">
        <v>28086</v>
      </c>
      <c r="K489" t="s">
        <v>6321</v>
      </c>
    </row>
    <row r="490" spans="1:11" x14ac:dyDescent="0.25">
      <c r="A490" t="s">
        <v>26261</v>
      </c>
      <c r="B490" t="s">
        <v>26324</v>
      </c>
      <c r="C490" t="s">
        <v>6321</v>
      </c>
      <c r="D490" t="s">
        <v>26325</v>
      </c>
      <c r="E490" t="s">
        <v>28069</v>
      </c>
      <c r="F490" t="s">
        <v>28070</v>
      </c>
      <c r="G490" t="s">
        <v>6321</v>
      </c>
      <c r="H490" t="s">
        <v>6321</v>
      </c>
      <c r="I490" t="s">
        <v>28071</v>
      </c>
      <c r="J490" t="s">
        <v>6321</v>
      </c>
      <c r="K490" t="s">
        <v>6321</v>
      </c>
    </row>
    <row r="491" spans="1:11" x14ac:dyDescent="0.25">
      <c r="A491" t="s">
        <v>28696</v>
      </c>
      <c r="B491" t="s">
        <v>28697</v>
      </c>
      <c r="C491" t="s">
        <v>6321</v>
      </c>
      <c r="D491" t="s">
        <v>1053</v>
      </c>
      <c r="E491" t="s">
        <v>27917</v>
      </c>
      <c r="F491" t="s">
        <v>28067</v>
      </c>
      <c r="G491" t="s">
        <v>6321</v>
      </c>
      <c r="H491" t="s">
        <v>6321</v>
      </c>
      <c r="I491" t="s">
        <v>28068</v>
      </c>
      <c r="J491" t="s">
        <v>6321</v>
      </c>
      <c r="K491" t="s">
        <v>6321</v>
      </c>
    </row>
    <row r="492" spans="1:11" x14ac:dyDescent="0.25">
      <c r="A492" t="s">
        <v>3610</v>
      </c>
      <c r="B492" t="s">
        <v>28698</v>
      </c>
      <c r="C492" t="s">
        <v>6321</v>
      </c>
      <c r="D492" t="s">
        <v>3612</v>
      </c>
      <c r="E492" t="s">
        <v>27917</v>
      </c>
      <c r="F492" t="s">
        <v>28067</v>
      </c>
      <c r="G492" t="s">
        <v>6321</v>
      </c>
      <c r="H492" t="s">
        <v>6321</v>
      </c>
      <c r="I492" t="s">
        <v>28068</v>
      </c>
      <c r="J492" t="s">
        <v>6321</v>
      </c>
      <c r="K492" t="s">
        <v>6321</v>
      </c>
    </row>
    <row r="493" spans="1:11" x14ac:dyDescent="0.25">
      <c r="A493" t="s">
        <v>3610</v>
      </c>
      <c r="B493" t="s">
        <v>28698</v>
      </c>
      <c r="C493" t="s">
        <v>6321</v>
      </c>
      <c r="D493" t="s">
        <v>3612</v>
      </c>
      <c r="E493" t="s">
        <v>28144</v>
      </c>
      <c r="F493" t="s">
        <v>28145</v>
      </c>
      <c r="G493" t="s">
        <v>6321</v>
      </c>
      <c r="H493" t="s">
        <v>6321</v>
      </c>
      <c r="I493" t="s">
        <v>28146</v>
      </c>
      <c r="J493" t="s">
        <v>6321</v>
      </c>
      <c r="K493" t="s">
        <v>6321</v>
      </c>
    </row>
    <row r="494" spans="1:11" x14ac:dyDescent="0.25">
      <c r="A494" t="s">
        <v>3613</v>
      </c>
      <c r="B494" t="s">
        <v>28699</v>
      </c>
      <c r="C494" t="s">
        <v>6321</v>
      </c>
      <c r="D494" t="s">
        <v>3615</v>
      </c>
      <c r="E494" t="s">
        <v>27917</v>
      </c>
      <c r="F494" t="s">
        <v>28067</v>
      </c>
      <c r="G494" t="s">
        <v>6321</v>
      </c>
      <c r="H494" t="s">
        <v>6321</v>
      </c>
      <c r="I494" t="s">
        <v>28068</v>
      </c>
      <c r="J494" t="s">
        <v>6321</v>
      </c>
      <c r="K494" t="s">
        <v>6321</v>
      </c>
    </row>
    <row r="495" spans="1:11" x14ac:dyDescent="0.25">
      <c r="A495" t="s">
        <v>3616</v>
      </c>
      <c r="B495" t="s">
        <v>28700</v>
      </c>
      <c r="C495" t="s">
        <v>6321</v>
      </c>
      <c r="D495" t="s">
        <v>3618</v>
      </c>
      <c r="E495" t="s">
        <v>27917</v>
      </c>
      <c r="F495" t="s">
        <v>28067</v>
      </c>
      <c r="G495" t="s">
        <v>6321</v>
      </c>
      <c r="H495" t="s">
        <v>6321</v>
      </c>
      <c r="I495" t="s">
        <v>28068</v>
      </c>
      <c r="J495" t="s">
        <v>6321</v>
      </c>
      <c r="K495" t="s">
        <v>6321</v>
      </c>
    </row>
    <row r="496" spans="1:11" x14ac:dyDescent="0.25">
      <c r="A496" t="s">
        <v>940</v>
      </c>
      <c r="B496" t="s">
        <v>28701</v>
      </c>
      <c r="C496" t="s">
        <v>6321</v>
      </c>
      <c r="D496" t="s">
        <v>24402</v>
      </c>
      <c r="E496" t="s">
        <v>27984</v>
      </c>
      <c r="F496" t="s">
        <v>28224</v>
      </c>
      <c r="G496" t="s">
        <v>6321</v>
      </c>
      <c r="H496" t="s">
        <v>6321</v>
      </c>
      <c r="I496" t="s">
        <v>28225</v>
      </c>
      <c r="J496" t="s">
        <v>28226</v>
      </c>
      <c r="K496" t="s">
        <v>28227</v>
      </c>
    </row>
    <row r="497" spans="1:11" x14ac:dyDescent="0.25">
      <c r="A497" t="s">
        <v>3619</v>
      </c>
      <c r="B497" t="s">
        <v>28702</v>
      </c>
      <c r="C497" t="s">
        <v>6321</v>
      </c>
      <c r="D497" t="s">
        <v>3621</v>
      </c>
      <c r="E497" t="s">
        <v>27917</v>
      </c>
      <c r="F497" t="s">
        <v>28067</v>
      </c>
      <c r="G497" t="s">
        <v>6321</v>
      </c>
      <c r="H497" t="s">
        <v>6321</v>
      </c>
      <c r="I497" t="s">
        <v>28068</v>
      </c>
      <c r="J497" t="s">
        <v>6321</v>
      </c>
      <c r="K497" t="s">
        <v>6321</v>
      </c>
    </row>
    <row r="498" spans="1:11" x14ac:dyDescent="0.25">
      <c r="A498" t="s">
        <v>3622</v>
      </c>
      <c r="B498" t="s">
        <v>26661</v>
      </c>
      <c r="C498" t="s">
        <v>6321</v>
      </c>
      <c r="D498" t="s">
        <v>3624</v>
      </c>
      <c r="E498" t="s">
        <v>28018</v>
      </c>
      <c r="F498" t="s">
        <v>28075</v>
      </c>
      <c r="G498" t="s">
        <v>6321</v>
      </c>
      <c r="H498" t="s">
        <v>6321</v>
      </c>
      <c r="I498" t="s">
        <v>28076</v>
      </c>
      <c r="J498" t="s">
        <v>28077</v>
      </c>
      <c r="K498" t="s">
        <v>6321</v>
      </c>
    </row>
    <row r="499" spans="1:11" x14ac:dyDescent="0.25">
      <c r="A499" t="s">
        <v>3625</v>
      </c>
      <c r="B499" t="s">
        <v>26756</v>
      </c>
      <c r="C499" t="s">
        <v>6321</v>
      </c>
      <c r="D499" t="s">
        <v>3627</v>
      </c>
      <c r="E499" t="s">
        <v>28018</v>
      </c>
      <c r="F499" t="s">
        <v>28075</v>
      </c>
      <c r="G499" t="s">
        <v>6321</v>
      </c>
      <c r="H499" t="s">
        <v>6321</v>
      </c>
      <c r="I499" t="s">
        <v>28076</v>
      </c>
      <c r="J499" t="s">
        <v>28077</v>
      </c>
      <c r="K499" t="s">
        <v>6321</v>
      </c>
    </row>
    <row r="500" spans="1:11" x14ac:dyDescent="0.25">
      <c r="A500" t="s">
        <v>3628</v>
      </c>
      <c r="B500" t="s">
        <v>26833</v>
      </c>
      <c r="C500" t="s">
        <v>6321</v>
      </c>
      <c r="D500" t="s">
        <v>3630</v>
      </c>
      <c r="E500" t="s">
        <v>28018</v>
      </c>
      <c r="F500" t="s">
        <v>28075</v>
      </c>
      <c r="G500" t="s">
        <v>6321</v>
      </c>
      <c r="H500" t="s">
        <v>6321</v>
      </c>
      <c r="I500" t="s">
        <v>28076</v>
      </c>
      <c r="J500" t="s">
        <v>28077</v>
      </c>
      <c r="K500" t="s">
        <v>6321</v>
      </c>
    </row>
    <row r="501" spans="1:11" x14ac:dyDescent="0.25">
      <c r="A501" t="s">
        <v>28703</v>
      </c>
      <c r="B501" t="s">
        <v>28704</v>
      </c>
      <c r="C501" t="s">
        <v>6321</v>
      </c>
      <c r="D501" t="s">
        <v>1053</v>
      </c>
      <c r="E501" t="s">
        <v>27917</v>
      </c>
      <c r="F501" t="s">
        <v>28067</v>
      </c>
      <c r="G501" t="s">
        <v>6321</v>
      </c>
      <c r="H501" t="s">
        <v>6321</v>
      </c>
      <c r="I501" t="s">
        <v>28068</v>
      </c>
      <c r="J501" t="s">
        <v>6321</v>
      </c>
      <c r="K501" t="s">
        <v>6321</v>
      </c>
    </row>
    <row r="502" spans="1:11" x14ac:dyDescent="0.25">
      <c r="A502" t="s">
        <v>3634</v>
      </c>
      <c r="B502" t="s">
        <v>28705</v>
      </c>
      <c r="C502" t="s">
        <v>6321</v>
      </c>
      <c r="D502" t="s">
        <v>3636</v>
      </c>
      <c r="E502" t="s">
        <v>27917</v>
      </c>
      <c r="F502" t="s">
        <v>28067</v>
      </c>
      <c r="G502" t="s">
        <v>6321</v>
      </c>
      <c r="H502" t="s">
        <v>6321</v>
      </c>
      <c r="I502" t="s">
        <v>28068</v>
      </c>
      <c r="J502" t="s">
        <v>6321</v>
      </c>
      <c r="K502" t="s">
        <v>6321</v>
      </c>
    </row>
    <row r="503" spans="1:11" x14ac:dyDescent="0.25">
      <c r="A503" t="s">
        <v>28706</v>
      </c>
      <c r="B503" t="s">
        <v>28707</v>
      </c>
      <c r="C503" t="s">
        <v>6321</v>
      </c>
      <c r="D503" t="s">
        <v>1053</v>
      </c>
      <c r="E503" t="s">
        <v>27928</v>
      </c>
      <c r="F503" t="s">
        <v>28096</v>
      </c>
      <c r="G503" t="s">
        <v>6321</v>
      </c>
      <c r="H503" t="s">
        <v>6321</v>
      </c>
      <c r="I503" t="s">
        <v>28068</v>
      </c>
      <c r="J503" t="s">
        <v>6321</v>
      </c>
      <c r="K503" t="s">
        <v>6321</v>
      </c>
    </row>
    <row r="504" spans="1:11" x14ac:dyDescent="0.25">
      <c r="A504" t="s">
        <v>3640</v>
      </c>
      <c r="B504" t="s">
        <v>28708</v>
      </c>
      <c r="C504" t="s">
        <v>6321</v>
      </c>
      <c r="D504" t="s">
        <v>3642</v>
      </c>
      <c r="E504" t="s">
        <v>27917</v>
      </c>
      <c r="F504" t="s">
        <v>28067</v>
      </c>
      <c r="G504" t="s">
        <v>6321</v>
      </c>
      <c r="H504" t="s">
        <v>6321</v>
      </c>
      <c r="I504" t="s">
        <v>28068</v>
      </c>
      <c r="J504" t="s">
        <v>6321</v>
      </c>
      <c r="K504" t="s">
        <v>6321</v>
      </c>
    </row>
    <row r="505" spans="1:11" x14ac:dyDescent="0.25">
      <c r="A505" t="s">
        <v>3643</v>
      </c>
      <c r="B505" t="s">
        <v>26648</v>
      </c>
      <c r="C505" t="s">
        <v>6321</v>
      </c>
      <c r="D505" t="s">
        <v>3645</v>
      </c>
      <c r="E505" t="s">
        <v>27966</v>
      </c>
      <c r="F505" t="s">
        <v>28078</v>
      </c>
      <c r="G505" t="s">
        <v>6321</v>
      </c>
      <c r="H505" t="s">
        <v>6321</v>
      </c>
      <c r="I505" t="s">
        <v>28079</v>
      </c>
      <c r="J505" t="s">
        <v>28080</v>
      </c>
      <c r="K505" t="s">
        <v>6321</v>
      </c>
    </row>
    <row r="506" spans="1:11" x14ac:dyDescent="0.25">
      <c r="A506" t="s">
        <v>28709</v>
      </c>
      <c r="B506" t="s">
        <v>28710</v>
      </c>
      <c r="C506" t="s">
        <v>6321</v>
      </c>
      <c r="D506" t="s">
        <v>1053</v>
      </c>
      <c r="E506" t="s">
        <v>28018</v>
      </c>
      <c r="F506" t="s">
        <v>28075</v>
      </c>
      <c r="G506" t="s">
        <v>6321</v>
      </c>
      <c r="H506" t="s">
        <v>6321</v>
      </c>
      <c r="I506" t="s">
        <v>28076</v>
      </c>
      <c r="J506" t="s">
        <v>28077</v>
      </c>
      <c r="K506" t="s">
        <v>6321</v>
      </c>
    </row>
    <row r="507" spans="1:11" x14ac:dyDescent="0.25">
      <c r="A507" t="s">
        <v>3646</v>
      </c>
      <c r="B507" t="s">
        <v>26473</v>
      </c>
      <c r="C507" t="s">
        <v>6321</v>
      </c>
      <c r="D507" t="s">
        <v>3648</v>
      </c>
      <c r="E507" t="s">
        <v>28018</v>
      </c>
      <c r="F507" t="s">
        <v>28075</v>
      </c>
      <c r="G507" t="s">
        <v>6321</v>
      </c>
      <c r="H507" t="s">
        <v>6321</v>
      </c>
      <c r="I507" t="s">
        <v>28076</v>
      </c>
      <c r="J507" t="s">
        <v>28077</v>
      </c>
      <c r="K507" t="s">
        <v>6321</v>
      </c>
    </row>
    <row r="508" spans="1:11" x14ac:dyDescent="0.25">
      <c r="A508" t="s">
        <v>3649</v>
      </c>
      <c r="B508" t="s">
        <v>28711</v>
      </c>
      <c r="C508" t="s">
        <v>6321</v>
      </c>
      <c r="D508" t="s">
        <v>3651</v>
      </c>
      <c r="E508" t="s">
        <v>27917</v>
      </c>
      <c r="F508" t="s">
        <v>28067</v>
      </c>
      <c r="G508" t="s">
        <v>6321</v>
      </c>
      <c r="H508" t="s">
        <v>6321</v>
      </c>
      <c r="I508" t="s">
        <v>28068</v>
      </c>
      <c r="J508" t="s">
        <v>6321</v>
      </c>
      <c r="K508" t="s">
        <v>6321</v>
      </c>
    </row>
    <row r="509" spans="1:11" x14ac:dyDescent="0.25">
      <c r="A509" t="s">
        <v>3652</v>
      </c>
      <c r="B509" t="s">
        <v>28712</v>
      </c>
      <c r="C509" t="s">
        <v>6321</v>
      </c>
      <c r="D509" t="s">
        <v>3654</v>
      </c>
      <c r="E509" t="s">
        <v>27917</v>
      </c>
      <c r="F509" t="s">
        <v>28067</v>
      </c>
      <c r="G509" t="s">
        <v>6321</v>
      </c>
      <c r="H509" t="s">
        <v>6321</v>
      </c>
      <c r="I509" t="s">
        <v>28068</v>
      </c>
      <c r="J509" t="s">
        <v>6321</v>
      </c>
      <c r="K509" t="s">
        <v>6321</v>
      </c>
    </row>
    <row r="510" spans="1:11" x14ac:dyDescent="0.25">
      <c r="A510" t="s">
        <v>3658</v>
      </c>
      <c r="B510" t="s">
        <v>28713</v>
      </c>
      <c r="C510" t="s">
        <v>6321</v>
      </c>
      <c r="D510" t="s">
        <v>3660</v>
      </c>
      <c r="E510" t="s">
        <v>27917</v>
      </c>
      <c r="F510" t="s">
        <v>28067</v>
      </c>
      <c r="G510" t="s">
        <v>6321</v>
      </c>
      <c r="H510" t="s">
        <v>6321</v>
      </c>
      <c r="I510" t="s">
        <v>28068</v>
      </c>
      <c r="J510" t="s">
        <v>6321</v>
      </c>
      <c r="K510" t="s">
        <v>6321</v>
      </c>
    </row>
    <row r="511" spans="1:11" x14ac:dyDescent="0.25">
      <c r="A511" t="s">
        <v>3664</v>
      </c>
      <c r="B511" t="s">
        <v>28714</v>
      </c>
      <c r="C511" t="s">
        <v>6321</v>
      </c>
      <c r="D511" t="s">
        <v>3666</v>
      </c>
      <c r="E511" t="s">
        <v>27917</v>
      </c>
      <c r="F511" t="s">
        <v>28067</v>
      </c>
      <c r="G511" t="s">
        <v>6321</v>
      </c>
      <c r="H511" t="s">
        <v>6321</v>
      </c>
      <c r="I511" t="s">
        <v>28068</v>
      </c>
      <c r="J511" t="s">
        <v>6321</v>
      </c>
      <c r="K511" t="s">
        <v>6321</v>
      </c>
    </row>
    <row r="512" spans="1:11" x14ac:dyDescent="0.25">
      <c r="A512" t="s">
        <v>28715</v>
      </c>
      <c r="B512" t="s">
        <v>28716</v>
      </c>
      <c r="C512" t="s">
        <v>6321</v>
      </c>
      <c r="D512" t="s">
        <v>28717</v>
      </c>
      <c r="E512" t="s">
        <v>28069</v>
      </c>
      <c r="F512" t="s">
        <v>28070</v>
      </c>
      <c r="G512" t="s">
        <v>6321</v>
      </c>
      <c r="H512" t="s">
        <v>6321</v>
      </c>
      <c r="I512" t="s">
        <v>28071</v>
      </c>
      <c r="J512" t="s">
        <v>6321</v>
      </c>
      <c r="K512" t="s">
        <v>6321</v>
      </c>
    </row>
    <row r="513" spans="1:11" x14ac:dyDescent="0.25">
      <c r="A513" t="s">
        <v>28718</v>
      </c>
      <c r="B513" t="s">
        <v>28719</v>
      </c>
      <c r="C513" t="s">
        <v>6321</v>
      </c>
      <c r="D513" t="s">
        <v>1053</v>
      </c>
      <c r="E513" t="s">
        <v>27966</v>
      </c>
      <c r="F513" t="s">
        <v>28078</v>
      </c>
      <c r="G513" t="s">
        <v>6321</v>
      </c>
      <c r="H513" t="s">
        <v>6321</v>
      </c>
      <c r="I513" t="s">
        <v>28079</v>
      </c>
      <c r="J513" t="s">
        <v>28080</v>
      </c>
      <c r="K513" t="s">
        <v>6321</v>
      </c>
    </row>
    <row r="514" spans="1:11" x14ac:dyDescent="0.25">
      <c r="A514" t="s">
        <v>28720</v>
      </c>
      <c r="B514" t="s">
        <v>28721</v>
      </c>
      <c r="C514" t="s">
        <v>6321</v>
      </c>
      <c r="D514" t="s">
        <v>1053</v>
      </c>
      <c r="E514" t="s">
        <v>27966</v>
      </c>
      <c r="F514" t="s">
        <v>28078</v>
      </c>
      <c r="G514" t="s">
        <v>6321</v>
      </c>
      <c r="H514" t="s">
        <v>6321</v>
      </c>
      <c r="I514" t="s">
        <v>28079</v>
      </c>
      <c r="J514" t="s">
        <v>28080</v>
      </c>
      <c r="K514" t="s">
        <v>6321</v>
      </c>
    </row>
    <row r="515" spans="1:11" x14ac:dyDescent="0.25">
      <c r="A515" t="s">
        <v>28722</v>
      </c>
      <c r="B515" t="s">
        <v>28723</v>
      </c>
      <c r="C515" t="s">
        <v>6321</v>
      </c>
      <c r="D515" t="s">
        <v>1053</v>
      </c>
      <c r="E515" t="s">
        <v>27966</v>
      </c>
      <c r="F515" t="s">
        <v>28078</v>
      </c>
      <c r="G515" t="s">
        <v>6321</v>
      </c>
      <c r="H515" t="s">
        <v>6321</v>
      </c>
      <c r="I515" t="s">
        <v>28079</v>
      </c>
      <c r="J515" t="s">
        <v>28080</v>
      </c>
      <c r="K515" t="s">
        <v>6321</v>
      </c>
    </row>
    <row r="516" spans="1:11" x14ac:dyDescent="0.25">
      <c r="A516" t="s">
        <v>28724</v>
      </c>
      <c r="B516" t="s">
        <v>28725</v>
      </c>
      <c r="C516" t="s">
        <v>6321</v>
      </c>
      <c r="D516" t="s">
        <v>1053</v>
      </c>
      <c r="E516" t="s">
        <v>27966</v>
      </c>
      <c r="F516" t="s">
        <v>28078</v>
      </c>
      <c r="G516" t="s">
        <v>6321</v>
      </c>
      <c r="H516" t="s">
        <v>6321</v>
      </c>
      <c r="I516" t="s">
        <v>28079</v>
      </c>
      <c r="J516" t="s">
        <v>28080</v>
      </c>
      <c r="K516" t="s">
        <v>6321</v>
      </c>
    </row>
    <row r="517" spans="1:11" x14ac:dyDescent="0.25">
      <c r="A517" t="s">
        <v>3688</v>
      </c>
      <c r="B517" t="s">
        <v>26561</v>
      </c>
      <c r="C517" t="s">
        <v>6321</v>
      </c>
      <c r="D517" t="s">
        <v>3690</v>
      </c>
      <c r="E517" t="s">
        <v>27966</v>
      </c>
      <c r="F517" t="s">
        <v>28078</v>
      </c>
      <c r="G517" t="s">
        <v>6321</v>
      </c>
      <c r="H517" t="s">
        <v>6321</v>
      </c>
      <c r="I517" t="s">
        <v>28079</v>
      </c>
      <c r="J517" t="s">
        <v>28080</v>
      </c>
      <c r="K517" t="s">
        <v>6321</v>
      </c>
    </row>
    <row r="518" spans="1:11" x14ac:dyDescent="0.25">
      <c r="A518" t="s">
        <v>937</v>
      </c>
      <c r="B518" t="s">
        <v>28726</v>
      </c>
      <c r="C518" t="s">
        <v>6321</v>
      </c>
      <c r="D518" t="s">
        <v>24394</v>
      </c>
      <c r="E518" t="s">
        <v>27984</v>
      </c>
      <c r="F518" t="s">
        <v>28224</v>
      </c>
      <c r="G518" t="s">
        <v>6321</v>
      </c>
      <c r="H518" t="s">
        <v>6321</v>
      </c>
      <c r="I518" t="s">
        <v>28225</v>
      </c>
      <c r="J518" t="s">
        <v>28226</v>
      </c>
      <c r="K518" t="s">
        <v>28227</v>
      </c>
    </row>
    <row r="519" spans="1:11" x14ac:dyDescent="0.25">
      <c r="A519" t="s">
        <v>28727</v>
      </c>
      <c r="B519" t="s">
        <v>28728</v>
      </c>
      <c r="C519" t="s">
        <v>6321</v>
      </c>
      <c r="D519" t="s">
        <v>28729</v>
      </c>
      <c r="E519" t="s">
        <v>28018</v>
      </c>
      <c r="F519" t="s">
        <v>28075</v>
      </c>
      <c r="G519" t="s">
        <v>6321</v>
      </c>
      <c r="H519" t="s">
        <v>6321</v>
      </c>
      <c r="I519" t="s">
        <v>28076</v>
      </c>
      <c r="J519" t="s">
        <v>28077</v>
      </c>
      <c r="K519" t="s">
        <v>6321</v>
      </c>
    </row>
    <row r="520" spans="1:11" x14ac:dyDescent="0.25">
      <c r="A520" t="s">
        <v>28730</v>
      </c>
      <c r="B520" t="s">
        <v>28731</v>
      </c>
      <c r="C520" t="s">
        <v>6321</v>
      </c>
      <c r="D520" t="s">
        <v>1053</v>
      </c>
      <c r="E520" t="s">
        <v>28018</v>
      </c>
      <c r="F520" t="s">
        <v>28075</v>
      </c>
      <c r="G520" t="s">
        <v>6321</v>
      </c>
      <c r="H520" t="s">
        <v>6321</v>
      </c>
      <c r="I520" t="s">
        <v>28076</v>
      </c>
      <c r="J520" t="s">
        <v>28077</v>
      </c>
      <c r="K520" t="s">
        <v>6321</v>
      </c>
    </row>
    <row r="521" spans="1:11" x14ac:dyDescent="0.25">
      <c r="A521" t="s">
        <v>28732</v>
      </c>
      <c r="B521" t="s">
        <v>28733</v>
      </c>
      <c r="C521" t="s">
        <v>6321</v>
      </c>
      <c r="D521" t="s">
        <v>28734</v>
      </c>
      <c r="E521" t="s">
        <v>27928</v>
      </c>
      <c r="F521" t="s">
        <v>28096</v>
      </c>
      <c r="G521" t="s">
        <v>6321</v>
      </c>
      <c r="H521" t="s">
        <v>6321</v>
      </c>
      <c r="I521" t="s">
        <v>28068</v>
      </c>
      <c r="J521" t="s">
        <v>6321</v>
      </c>
      <c r="K521" t="s">
        <v>6321</v>
      </c>
    </row>
    <row r="522" spans="1:11" x14ac:dyDescent="0.25">
      <c r="A522" t="s">
        <v>28735</v>
      </c>
      <c r="B522" t="s">
        <v>28736</v>
      </c>
      <c r="C522" t="s">
        <v>6321</v>
      </c>
      <c r="D522" t="s">
        <v>1053</v>
      </c>
      <c r="E522" t="s">
        <v>27917</v>
      </c>
      <c r="F522" t="s">
        <v>28067</v>
      </c>
      <c r="G522" t="s">
        <v>6321</v>
      </c>
      <c r="H522" t="s">
        <v>6321</v>
      </c>
      <c r="I522" t="s">
        <v>28068</v>
      </c>
      <c r="J522" t="s">
        <v>6321</v>
      </c>
      <c r="K522" t="s">
        <v>6321</v>
      </c>
    </row>
    <row r="523" spans="1:11" x14ac:dyDescent="0.25">
      <c r="A523" t="s">
        <v>3697</v>
      </c>
      <c r="B523" t="s">
        <v>26490</v>
      </c>
      <c r="C523" t="s">
        <v>6321</v>
      </c>
      <c r="D523" t="s">
        <v>3699</v>
      </c>
      <c r="E523" t="s">
        <v>28018</v>
      </c>
      <c r="F523" t="s">
        <v>28075</v>
      </c>
      <c r="G523" t="s">
        <v>6321</v>
      </c>
      <c r="H523" t="s">
        <v>6321</v>
      </c>
      <c r="I523" t="s">
        <v>28076</v>
      </c>
      <c r="J523" t="s">
        <v>28077</v>
      </c>
      <c r="K523" t="s">
        <v>6321</v>
      </c>
    </row>
    <row r="524" spans="1:11" x14ac:dyDescent="0.25">
      <c r="A524" t="s">
        <v>3700</v>
      </c>
      <c r="B524" t="s">
        <v>26775</v>
      </c>
      <c r="C524" t="s">
        <v>6321</v>
      </c>
      <c r="D524" t="s">
        <v>3702</v>
      </c>
      <c r="E524" t="s">
        <v>27893</v>
      </c>
      <c r="F524" t="s">
        <v>28350</v>
      </c>
      <c r="G524" t="s">
        <v>6321</v>
      </c>
      <c r="H524" t="s">
        <v>6321</v>
      </c>
      <c r="I524" t="s">
        <v>28351</v>
      </c>
      <c r="J524" t="s">
        <v>6321</v>
      </c>
      <c r="K524" t="s">
        <v>6321</v>
      </c>
    </row>
    <row r="525" spans="1:11" x14ac:dyDescent="0.25">
      <c r="A525" t="s">
        <v>28737</v>
      </c>
      <c r="B525" t="s">
        <v>28738</v>
      </c>
      <c r="C525" t="s">
        <v>6321</v>
      </c>
      <c r="D525" t="s">
        <v>1053</v>
      </c>
      <c r="E525" t="s">
        <v>27917</v>
      </c>
      <c r="F525" t="s">
        <v>28067</v>
      </c>
      <c r="G525" t="s">
        <v>6321</v>
      </c>
      <c r="H525" t="s">
        <v>6321</v>
      </c>
      <c r="I525" t="s">
        <v>28068</v>
      </c>
      <c r="J525" t="s">
        <v>6321</v>
      </c>
      <c r="K525" t="s">
        <v>6321</v>
      </c>
    </row>
    <row r="526" spans="1:11" x14ac:dyDescent="0.25">
      <c r="A526" t="s">
        <v>28739</v>
      </c>
      <c r="B526" t="s">
        <v>28740</v>
      </c>
      <c r="C526" t="s">
        <v>6321</v>
      </c>
      <c r="D526" t="s">
        <v>1053</v>
      </c>
      <c r="E526" t="s">
        <v>27917</v>
      </c>
      <c r="F526" t="s">
        <v>28067</v>
      </c>
      <c r="G526" t="s">
        <v>6321</v>
      </c>
      <c r="H526" t="s">
        <v>6321</v>
      </c>
      <c r="I526" t="s">
        <v>28068</v>
      </c>
      <c r="J526" t="s">
        <v>6321</v>
      </c>
      <c r="K526" t="s">
        <v>6321</v>
      </c>
    </row>
    <row r="527" spans="1:11" x14ac:dyDescent="0.25">
      <c r="A527" t="s">
        <v>3706</v>
      </c>
      <c r="B527" t="s">
        <v>26865</v>
      </c>
      <c r="C527" t="s">
        <v>6321</v>
      </c>
      <c r="D527" t="s">
        <v>3708</v>
      </c>
      <c r="E527" t="s">
        <v>27893</v>
      </c>
      <c r="F527" t="s">
        <v>28350</v>
      </c>
      <c r="G527" t="s">
        <v>6321</v>
      </c>
      <c r="H527" t="s">
        <v>6321</v>
      </c>
      <c r="I527" t="s">
        <v>28351</v>
      </c>
      <c r="J527" t="s">
        <v>6321</v>
      </c>
      <c r="K527" t="s">
        <v>6321</v>
      </c>
    </row>
    <row r="528" spans="1:11" x14ac:dyDescent="0.25">
      <c r="A528" t="s">
        <v>3709</v>
      </c>
      <c r="B528" t="s">
        <v>28741</v>
      </c>
      <c r="C528" t="s">
        <v>6321</v>
      </c>
      <c r="D528" t="s">
        <v>3711</v>
      </c>
      <c r="E528" t="s">
        <v>27917</v>
      </c>
      <c r="F528" t="s">
        <v>28067</v>
      </c>
      <c r="G528" t="s">
        <v>6321</v>
      </c>
      <c r="H528" t="s">
        <v>6321</v>
      </c>
      <c r="I528" t="s">
        <v>28068</v>
      </c>
      <c r="J528" t="s">
        <v>6321</v>
      </c>
      <c r="K528" t="s">
        <v>6321</v>
      </c>
    </row>
    <row r="529" spans="1:11" x14ac:dyDescent="0.25">
      <c r="A529" t="s">
        <v>28742</v>
      </c>
      <c r="B529" t="s">
        <v>28743</v>
      </c>
      <c r="C529" t="s">
        <v>6321</v>
      </c>
      <c r="D529" t="s">
        <v>1053</v>
      </c>
      <c r="E529" t="s">
        <v>27966</v>
      </c>
      <c r="F529" t="s">
        <v>28078</v>
      </c>
      <c r="G529" t="s">
        <v>6321</v>
      </c>
      <c r="H529" t="s">
        <v>6321</v>
      </c>
      <c r="I529" t="s">
        <v>28079</v>
      </c>
      <c r="J529" t="s">
        <v>28080</v>
      </c>
      <c r="K529" t="s">
        <v>6321</v>
      </c>
    </row>
    <row r="530" spans="1:11" x14ac:dyDescent="0.25">
      <c r="A530" t="s">
        <v>28744</v>
      </c>
      <c r="B530" t="s">
        <v>28745</v>
      </c>
      <c r="C530" t="s">
        <v>6321</v>
      </c>
      <c r="D530" t="s">
        <v>1053</v>
      </c>
      <c r="E530" t="s">
        <v>27928</v>
      </c>
      <c r="F530" t="s">
        <v>28096</v>
      </c>
      <c r="G530" t="s">
        <v>6321</v>
      </c>
      <c r="H530" t="s">
        <v>6321</v>
      </c>
      <c r="I530" t="s">
        <v>28068</v>
      </c>
      <c r="J530" t="s">
        <v>6321</v>
      </c>
      <c r="K530" t="s">
        <v>6321</v>
      </c>
    </row>
    <row r="531" spans="1:11" x14ac:dyDescent="0.25">
      <c r="A531" t="s">
        <v>28746</v>
      </c>
      <c r="B531" t="s">
        <v>28747</v>
      </c>
      <c r="C531" t="s">
        <v>6321</v>
      </c>
      <c r="D531" t="s">
        <v>28748</v>
      </c>
      <c r="E531" t="s">
        <v>27917</v>
      </c>
      <c r="F531" t="s">
        <v>28067</v>
      </c>
      <c r="G531" t="s">
        <v>6321</v>
      </c>
      <c r="H531" t="s">
        <v>6321</v>
      </c>
      <c r="I531" t="s">
        <v>28068</v>
      </c>
      <c r="J531" t="s">
        <v>6321</v>
      </c>
      <c r="K531" t="s">
        <v>6321</v>
      </c>
    </row>
    <row r="532" spans="1:11" x14ac:dyDescent="0.25">
      <c r="A532" t="s">
        <v>28746</v>
      </c>
      <c r="B532" t="s">
        <v>28747</v>
      </c>
      <c r="C532" t="s">
        <v>6321</v>
      </c>
      <c r="D532" t="s">
        <v>28748</v>
      </c>
      <c r="E532" t="s">
        <v>27966</v>
      </c>
      <c r="F532" t="s">
        <v>28078</v>
      </c>
      <c r="G532" t="s">
        <v>6321</v>
      </c>
      <c r="H532" t="s">
        <v>6321</v>
      </c>
      <c r="I532" t="s">
        <v>28079</v>
      </c>
      <c r="J532" t="s">
        <v>28080</v>
      </c>
      <c r="K532" t="s">
        <v>6321</v>
      </c>
    </row>
    <row r="533" spans="1:11" x14ac:dyDescent="0.25">
      <c r="A533" t="s">
        <v>28749</v>
      </c>
      <c r="B533" t="s">
        <v>28750</v>
      </c>
      <c r="C533" t="s">
        <v>6321</v>
      </c>
      <c r="D533" t="s">
        <v>1053</v>
      </c>
      <c r="E533" t="s">
        <v>28018</v>
      </c>
      <c r="F533" t="s">
        <v>28075</v>
      </c>
      <c r="G533" t="s">
        <v>6321</v>
      </c>
      <c r="H533" t="s">
        <v>6321</v>
      </c>
      <c r="I533" t="s">
        <v>28076</v>
      </c>
      <c r="J533" t="s">
        <v>28077</v>
      </c>
      <c r="K533" t="s">
        <v>6321</v>
      </c>
    </row>
    <row r="534" spans="1:11" x14ac:dyDescent="0.25">
      <c r="A534" t="s">
        <v>3726</v>
      </c>
      <c r="B534" t="s">
        <v>26498</v>
      </c>
      <c r="C534" t="s">
        <v>6321</v>
      </c>
      <c r="D534" t="s">
        <v>3728</v>
      </c>
      <c r="E534" t="s">
        <v>28018</v>
      </c>
      <c r="F534" t="s">
        <v>28075</v>
      </c>
      <c r="G534" t="s">
        <v>6321</v>
      </c>
      <c r="H534" t="s">
        <v>6321</v>
      </c>
      <c r="I534" t="s">
        <v>28076</v>
      </c>
      <c r="J534" t="s">
        <v>28077</v>
      </c>
      <c r="K534" t="s">
        <v>6321</v>
      </c>
    </row>
    <row r="535" spans="1:11" x14ac:dyDescent="0.25">
      <c r="A535" t="s">
        <v>3729</v>
      </c>
      <c r="B535" t="s">
        <v>26742</v>
      </c>
      <c r="C535" t="s">
        <v>6321</v>
      </c>
      <c r="D535" t="s">
        <v>3731</v>
      </c>
      <c r="E535" t="s">
        <v>28018</v>
      </c>
      <c r="F535" t="s">
        <v>28075</v>
      </c>
      <c r="G535" t="s">
        <v>6321</v>
      </c>
      <c r="H535" t="s">
        <v>6321</v>
      </c>
      <c r="I535" t="s">
        <v>28076</v>
      </c>
      <c r="J535" t="s">
        <v>28077</v>
      </c>
      <c r="K535" t="s">
        <v>6321</v>
      </c>
    </row>
    <row r="536" spans="1:11" x14ac:dyDescent="0.25">
      <c r="A536" t="s">
        <v>3732</v>
      </c>
      <c r="B536" t="s">
        <v>26481</v>
      </c>
      <c r="C536" t="s">
        <v>6321</v>
      </c>
      <c r="D536" t="s">
        <v>3734</v>
      </c>
      <c r="E536" t="s">
        <v>27966</v>
      </c>
      <c r="F536" t="s">
        <v>28078</v>
      </c>
      <c r="G536" t="s">
        <v>6321</v>
      </c>
      <c r="H536" t="s">
        <v>6321</v>
      </c>
      <c r="I536" t="s">
        <v>28079</v>
      </c>
      <c r="J536" t="s">
        <v>28080</v>
      </c>
      <c r="K536" t="s">
        <v>6321</v>
      </c>
    </row>
    <row r="537" spans="1:11" x14ac:dyDescent="0.25">
      <c r="A537" t="s">
        <v>3741</v>
      </c>
      <c r="B537" t="s">
        <v>26547</v>
      </c>
      <c r="C537" t="s">
        <v>6321</v>
      </c>
      <c r="D537" t="s">
        <v>3743</v>
      </c>
      <c r="E537" t="s">
        <v>27966</v>
      </c>
      <c r="F537" t="s">
        <v>28078</v>
      </c>
      <c r="G537" t="s">
        <v>6321</v>
      </c>
      <c r="H537" t="s">
        <v>6321</v>
      </c>
      <c r="I537" t="s">
        <v>28079</v>
      </c>
      <c r="J537" t="s">
        <v>28080</v>
      </c>
      <c r="K537" t="s">
        <v>6321</v>
      </c>
    </row>
    <row r="538" spans="1:11" x14ac:dyDescent="0.25">
      <c r="A538" t="s">
        <v>3744</v>
      </c>
      <c r="B538" t="s">
        <v>26593</v>
      </c>
      <c r="C538" t="s">
        <v>6321</v>
      </c>
      <c r="D538" t="s">
        <v>3746</v>
      </c>
      <c r="E538" t="s">
        <v>27966</v>
      </c>
      <c r="F538" t="s">
        <v>28078</v>
      </c>
      <c r="G538" t="s">
        <v>6321</v>
      </c>
      <c r="H538" t="s">
        <v>6321</v>
      </c>
      <c r="I538" t="s">
        <v>28079</v>
      </c>
      <c r="J538" t="s">
        <v>28080</v>
      </c>
      <c r="K538" t="s">
        <v>6321</v>
      </c>
    </row>
    <row r="539" spans="1:11" x14ac:dyDescent="0.25">
      <c r="A539" t="s">
        <v>28751</v>
      </c>
      <c r="B539" t="s">
        <v>28752</v>
      </c>
      <c r="C539" t="s">
        <v>6321</v>
      </c>
      <c r="D539" t="s">
        <v>1053</v>
      </c>
      <c r="E539" t="s">
        <v>27966</v>
      </c>
      <c r="F539" t="s">
        <v>28078</v>
      </c>
      <c r="G539" t="s">
        <v>6321</v>
      </c>
      <c r="H539" t="s">
        <v>6321</v>
      </c>
      <c r="I539" t="s">
        <v>28079</v>
      </c>
      <c r="J539" t="s">
        <v>28080</v>
      </c>
      <c r="K539" t="s">
        <v>6321</v>
      </c>
    </row>
    <row r="540" spans="1:11" x14ac:dyDescent="0.25">
      <c r="A540" t="s">
        <v>3750</v>
      </c>
      <c r="B540" t="s">
        <v>26765</v>
      </c>
      <c r="C540" t="s">
        <v>6321</v>
      </c>
      <c r="D540" t="s">
        <v>3752</v>
      </c>
      <c r="E540" t="s">
        <v>28018</v>
      </c>
      <c r="F540" t="s">
        <v>28075</v>
      </c>
      <c r="G540" t="s">
        <v>6321</v>
      </c>
      <c r="H540" t="s">
        <v>6321</v>
      </c>
      <c r="I540" t="s">
        <v>28076</v>
      </c>
      <c r="J540" t="s">
        <v>28077</v>
      </c>
      <c r="K540" t="s">
        <v>6321</v>
      </c>
    </row>
    <row r="541" spans="1:11" x14ac:dyDescent="0.25">
      <c r="A541" t="s">
        <v>28753</v>
      </c>
      <c r="B541" t="s">
        <v>28754</v>
      </c>
      <c r="C541" t="s">
        <v>6321</v>
      </c>
      <c r="D541" t="s">
        <v>1053</v>
      </c>
      <c r="E541" t="s">
        <v>27966</v>
      </c>
      <c r="F541" t="s">
        <v>28078</v>
      </c>
      <c r="G541" t="s">
        <v>6321</v>
      </c>
      <c r="H541" t="s">
        <v>6321</v>
      </c>
      <c r="I541" t="s">
        <v>28079</v>
      </c>
      <c r="J541" t="s">
        <v>28080</v>
      </c>
      <c r="K541" t="s">
        <v>6321</v>
      </c>
    </row>
    <row r="542" spans="1:11" x14ac:dyDescent="0.25">
      <c r="A542" t="s">
        <v>3756</v>
      </c>
      <c r="B542" t="s">
        <v>28755</v>
      </c>
      <c r="C542" t="s">
        <v>6321</v>
      </c>
      <c r="D542" t="s">
        <v>3758</v>
      </c>
      <c r="E542" t="s">
        <v>27917</v>
      </c>
      <c r="F542" t="s">
        <v>28067</v>
      </c>
      <c r="G542" t="s">
        <v>6321</v>
      </c>
      <c r="H542" t="s">
        <v>6321</v>
      </c>
      <c r="I542" t="s">
        <v>28068</v>
      </c>
      <c r="J542" t="s">
        <v>6321</v>
      </c>
      <c r="K542" t="s">
        <v>6321</v>
      </c>
    </row>
    <row r="543" spans="1:11" x14ac:dyDescent="0.25">
      <c r="A543" t="s">
        <v>3767</v>
      </c>
      <c r="B543" t="s">
        <v>26583</v>
      </c>
      <c r="C543" t="s">
        <v>6321</v>
      </c>
      <c r="D543" t="s">
        <v>3769</v>
      </c>
      <c r="E543" t="s">
        <v>27966</v>
      </c>
      <c r="F543" t="s">
        <v>28078</v>
      </c>
      <c r="G543" t="s">
        <v>6321</v>
      </c>
      <c r="H543" t="s">
        <v>6321</v>
      </c>
      <c r="I543" t="s">
        <v>28079</v>
      </c>
      <c r="J543" t="s">
        <v>28080</v>
      </c>
      <c r="K543" t="s">
        <v>6321</v>
      </c>
    </row>
    <row r="544" spans="1:11" x14ac:dyDescent="0.25">
      <c r="A544" t="s">
        <v>28756</v>
      </c>
      <c r="B544" t="s">
        <v>28757</v>
      </c>
      <c r="C544" t="s">
        <v>6321</v>
      </c>
      <c r="D544" t="s">
        <v>1053</v>
      </c>
      <c r="E544" t="s">
        <v>27917</v>
      </c>
      <c r="F544" t="s">
        <v>28067</v>
      </c>
      <c r="G544" t="s">
        <v>6321</v>
      </c>
      <c r="H544" t="s">
        <v>6321</v>
      </c>
      <c r="I544" t="s">
        <v>28068</v>
      </c>
      <c r="J544" t="s">
        <v>6321</v>
      </c>
      <c r="K544" t="s">
        <v>6321</v>
      </c>
    </row>
    <row r="545" spans="1:11" x14ac:dyDescent="0.25">
      <c r="A545" t="s">
        <v>3770</v>
      </c>
      <c r="B545" t="s">
        <v>26526</v>
      </c>
      <c r="C545" t="s">
        <v>6321</v>
      </c>
      <c r="D545" t="s">
        <v>3772</v>
      </c>
      <c r="E545" t="s">
        <v>27966</v>
      </c>
      <c r="F545" t="s">
        <v>28078</v>
      </c>
      <c r="G545" t="s">
        <v>6321</v>
      </c>
      <c r="H545" t="s">
        <v>6321</v>
      </c>
      <c r="I545" t="s">
        <v>28079</v>
      </c>
      <c r="J545" t="s">
        <v>28080</v>
      </c>
      <c r="K545" t="s">
        <v>6321</v>
      </c>
    </row>
    <row r="546" spans="1:11" x14ac:dyDescent="0.25">
      <c r="A546" t="s">
        <v>3787</v>
      </c>
      <c r="B546" t="s">
        <v>28758</v>
      </c>
      <c r="C546" t="s">
        <v>6321</v>
      </c>
      <c r="D546" t="s">
        <v>3789</v>
      </c>
      <c r="E546" t="s">
        <v>27917</v>
      </c>
      <c r="F546" t="s">
        <v>28067</v>
      </c>
      <c r="G546" t="s">
        <v>6321</v>
      </c>
      <c r="H546" t="s">
        <v>6321</v>
      </c>
      <c r="I546" t="s">
        <v>28068</v>
      </c>
      <c r="J546" t="s">
        <v>6321</v>
      </c>
      <c r="K546" t="s">
        <v>6321</v>
      </c>
    </row>
    <row r="547" spans="1:11" x14ac:dyDescent="0.25">
      <c r="A547" t="s">
        <v>1811</v>
      </c>
      <c r="B547" t="s">
        <v>20139</v>
      </c>
      <c r="C547" t="s">
        <v>6321</v>
      </c>
      <c r="D547" t="s">
        <v>20140</v>
      </c>
      <c r="E547" t="s">
        <v>28069</v>
      </c>
      <c r="F547" t="s">
        <v>28070</v>
      </c>
      <c r="G547" t="s">
        <v>6321</v>
      </c>
      <c r="H547" t="s">
        <v>6321</v>
      </c>
      <c r="I547" t="s">
        <v>28071</v>
      </c>
      <c r="J547" t="s">
        <v>6321</v>
      </c>
      <c r="K547" t="s">
        <v>6321</v>
      </c>
    </row>
    <row r="548" spans="1:11" x14ac:dyDescent="0.25">
      <c r="A548" t="s">
        <v>3799</v>
      </c>
      <c r="B548" t="s">
        <v>28759</v>
      </c>
      <c r="C548" t="s">
        <v>6321</v>
      </c>
      <c r="D548" t="s">
        <v>3801</v>
      </c>
      <c r="E548" t="s">
        <v>27917</v>
      </c>
      <c r="F548" t="s">
        <v>28067</v>
      </c>
      <c r="G548" t="s">
        <v>6321</v>
      </c>
      <c r="H548" t="s">
        <v>6321</v>
      </c>
      <c r="I548" t="s">
        <v>28068</v>
      </c>
      <c r="J548" t="s">
        <v>6321</v>
      </c>
      <c r="K548" t="s">
        <v>6321</v>
      </c>
    </row>
    <row r="549" spans="1:11" x14ac:dyDescent="0.25">
      <c r="A549" t="s">
        <v>3805</v>
      </c>
      <c r="B549" t="s">
        <v>28760</v>
      </c>
      <c r="C549" t="s">
        <v>6321</v>
      </c>
      <c r="D549" t="s">
        <v>3807</v>
      </c>
      <c r="E549" t="s">
        <v>28025</v>
      </c>
      <c r="F549" t="s">
        <v>28761</v>
      </c>
      <c r="G549" t="s">
        <v>6321</v>
      </c>
      <c r="H549" t="s">
        <v>6321</v>
      </c>
      <c r="I549" t="s">
        <v>28762</v>
      </c>
      <c r="J549" t="s">
        <v>6321</v>
      </c>
      <c r="K549" t="s">
        <v>6321</v>
      </c>
    </row>
    <row r="550" spans="1:11" x14ac:dyDescent="0.25">
      <c r="A550" t="s">
        <v>28763</v>
      </c>
      <c r="B550" t="s">
        <v>28764</v>
      </c>
      <c r="C550" t="s">
        <v>6321</v>
      </c>
      <c r="D550" t="s">
        <v>1053</v>
      </c>
      <c r="E550" t="s">
        <v>27966</v>
      </c>
      <c r="F550" t="s">
        <v>28078</v>
      </c>
      <c r="G550" t="s">
        <v>6321</v>
      </c>
      <c r="H550" t="s">
        <v>6321</v>
      </c>
      <c r="I550" t="s">
        <v>28079</v>
      </c>
      <c r="J550" t="s">
        <v>28080</v>
      </c>
      <c r="K550" t="s">
        <v>6321</v>
      </c>
    </row>
    <row r="551" spans="1:11" x14ac:dyDescent="0.25">
      <c r="A551" t="s">
        <v>3808</v>
      </c>
      <c r="B551" t="s">
        <v>26484</v>
      </c>
      <c r="C551" t="s">
        <v>6321</v>
      </c>
      <c r="D551" t="s">
        <v>3810</v>
      </c>
      <c r="E551" t="s">
        <v>28018</v>
      </c>
      <c r="F551" t="s">
        <v>28075</v>
      </c>
      <c r="G551" t="s">
        <v>6321</v>
      </c>
      <c r="H551" t="s">
        <v>6321</v>
      </c>
      <c r="I551" t="s">
        <v>28076</v>
      </c>
      <c r="J551" t="s">
        <v>28077</v>
      </c>
      <c r="K551" t="s">
        <v>6321</v>
      </c>
    </row>
    <row r="552" spans="1:11" x14ac:dyDescent="0.25">
      <c r="A552" t="s">
        <v>3811</v>
      </c>
      <c r="B552" t="s">
        <v>26692</v>
      </c>
      <c r="C552" t="s">
        <v>6321</v>
      </c>
      <c r="D552" t="s">
        <v>3813</v>
      </c>
      <c r="E552" t="s">
        <v>28018</v>
      </c>
      <c r="F552" t="s">
        <v>28075</v>
      </c>
      <c r="G552" t="s">
        <v>6321</v>
      </c>
      <c r="H552" t="s">
        <v>6321</v>
      </c>
      <c r="I552" t="s">
        <v>28076</v>
      </c>
      <c r="J552" t="s">
        <v>28077</v>
      </c>
      <c r="K552" t="s">
        <v>6321</v>
      </c>
    </row>
    <row r="553" spans="1:11" x14ac:dyDescent="0.25">
      <c r="A553" t="s">
        <v>3817</v>
      </c>
      <c r="B553" t="s">
        <v>28765</v>
      </c>
      <c r="C553" t="s">
        <v>6321</v>
      </c>
      <c r="D553" t="s">
        <v>3819</v>
      </c>
      <c r="E553" t="s">
        <v>27917</v>
      </c>
      <c r="F553" t="s">
        <v>28067</v>
      </c>
      <c r="G553" t="s">
        <v>6321</v>
      </c>
      <c r="H553" t="s">
        <v>6321</v>
      </c>
      <c r="I553" t="s">
        <v>28068</v>
      </c>
      <c r="J553" t="s">
        <v>6321</v>
      </c>
      <c r="K553" t="s">
        <v>6321</v>
      </c>
    </row>
    <row r="554" spans="1:11" x14ac:dyDescent="0.25">
      <c r="A554" t="s">
        <v>3820</v>
      </c>
      <c r="B554" t="s">
        <v>28766</v>
      </c>
      <c r="C554" t="s">
        <v>6321</v>
      </c>
      <c r="D554" t="s">
        <v>3822</v>
      </c>
      <c r="E554" t="s">
        <v>27917</v>
      </c>
      <c r="F554" t="s">
        <v>28067</v>
      </c>
      <c r="G554" t="s">
        <v>6321</v>
      </c>
      <c r="H554" t="s">
        <v>6321</v>
      </c>
      <c r="I554" t="s">
        <v>28068</v>
      </c>
      <c r="J554" t="s">
        <v>6321</v>
      </c>
      <c r="K554" t="s">
        <v>6321</v>
      </c>
    </row>
    <row r="555" spans="1:11" x14ac:dyDescent="0.25">
      <c r="A555" t="s">
        <v>3823</v>
      </c>
      <c r="B555" t="s">
        <v>28767</v>
      </c>
      <c r="C555" t="s">
        <v>6321</v>
      </c>
      <c r="D555" t="s">
        <v>3825</v>
      </c>
      <c r="E555" t="s">
        <v>27917</v>
      </c>
      <c r="F555" t="s">
        <v>28067</v>
      </c>
      <c r="G555" t="s">
        <v>6321</v>
      </c>
      <c r="H555" t="s">
        <v>6321</v>
      </c>
      <c r="I555" t="s">
        <v>28068</v>
      </c>
      <c r="J555" t="s">
        <v>6321</v>
      </c>
      <c r="K555" t="s">
        <v>6321</v>
      </c>
    </row>
    <row r="556" spans="1:11" x14ac:dyDescent="0.25">
      <c r="A556" t="s">
        <v>28768</v>
      </c>
      <c r="B556" t="s">
        <v>28769</v>
      </c>
      <c r="C556" t="s">
        <v>6321</v>
      </c>
      <c r="D556" t="s">
        <v>1053</v>
      </c>
      <c r="E556" t="s">
        <v>28018</v>
      </c>
      <c r="F556" t="s">
        <v>28075</v>
      </c>
      <c r="G556" t="s">
        <v>6321</v>
      </c>
      <c r="H556" t="s">
        <v>6321</v>
      </c>
      <c r="I556" t="s">
        <v>28076</v>
      </c>
      <c r="J556" t="s">
        <v>28077</v>
      </c>
      <c r="K556" t="s">
        <v>6321</v>
      </c>
    </row>
    <row r="557" spans="1:11" x14ac:dyDescent="0.25">
      <c r="A557" t="s">
        <v>28770</v>
      </c>
      <c r="B557" t="s">
        <v>28771</v>
      </c>
      <c r="C557" t="s">
        <v>6321</v>
      </c>
      <c r="D557" t="s">
        <v>1053</v>
      </c>
      <c r="E557" t="s">
        <v>28018</v>
      </c>
      <c r="F557" t="s">
        <v>28075</v>
      </c>
      <c r="G557" t="s">
        <v>6321</v>
      </c>
      <c r="H557" t="s">
        <v>6321</v>
      </c>
      <c r="I557" t="s">
        <v>28076</v>
      </c>
      <c r="J557" t="s">
        <v>28077</v>
      </c>
      <c r="K557" t="s">
        <v>6321</v>
      </c>
    </row>
    <row r="558" spans="1:11" x14ac:dyDescent="0.25">
      <c r="A558" t="s">
        <v>3834</v>
      </c>
      <c r="B558" t="s">
        <v>28772</v>
      </c>
      <c r="C558" t="s">
        <v>6321</v>
      </c>
      <c r="D558" t="s">
        <v>3836</v>
      </c>
      <c r="E558" t="s">
        <v>27917</v>
      </c>
      <c r="F558" t="s">
        <v>28067</v>
      </c>
      <c r="G558" t="s">
        <v>6321</v>
      </c>
      <c r="H558" t="s">
        <v>6321</v>
      </c>
      <c r="I558" t="s">
        <v>28068</v>
      </c>
      <c r="J558" t="s">
        <v>6321</v>
      </c>
      <c r="K558" t="s">
        <v>6321</v>
      </c>
    </row>
    <row r="559" spans="1:11" x14ac:dyDescent="0.25">
      <c r="A559" t="s">
        <v>5519</v>
      </c>
      <c r="B559" t="s">
        <v>28773</v>
      </c>
      <c r="C559" t="s">
        <v>6321</v>
      </c>
      <c r="D559" t="s">
        <v>5763</v>
      </c>
      <c r="E559" t="s">
        <v>28774</v>
      </c>
      <c r="F559" t="s">
        <v>28775</v>
      </c>
      <c r="G559" t="s">
        <v>6321</v>
      </c>
      <c r="H559" t="s">
        <v>6321</v>
      </c>
      <c r="I559" t="s">
        <v>28776</v>
      </c>
      <c r="J559" t="s">
        <v>28777</v>
      </c>
      <c r="K559" t="s">
        <v>6321</v>
      </c>
    </row>
    <row r="560" spans="1:11" x14ac:dyDescent="0.25">
      <c r="A560" t="s">
        <v>28778</v>
      </c>
      <c r="B560" t="s">
        <v>28779</v>
      </c>
      <c r="C560" t="s">
        <v>6321</v>
      </c>
      <c r="D560" t="s">
        <v>1053</v>
      </c>
      <c r="E560" t="s">
        <v>27917</v>
      </c>
      <c r="F560" t="s">
        <v>28067</v>
      </c>
      <c r="G560" t="s">
        <v>6321</v>
      </c>
      <c r="H560" t="s">
        <v>6321</v>
      </c>
      <c r="I560" t="s">
        <v>28068</v>
      </c>
      <c r="J560" t="s">
        <v>6321</v>
      </c>
      <c r="K560" t="s">
        <v>6321</v>
      </c>
    </row>
    <row r="561" spans="1:11" x14ac:dyDescent="0.25">
      <c r="A561" t="s">
        <v>3843</v>
      </c>
      <c r="B561" t="s">
        <v>28780</v>
      </c>
      <c r="C561" t="s">
        <v>6321</v>
      </c>
      <c r="D561" t="s">
        <v>3845</v>
      </c>
      <c r="E561" t="s">
        <v>27917</v>
      </c>
      <c r="F561" t="s">
        <v>28067</v>
      </c>
      <c r="G561" t="s">
        <v>6321</v>
      </c>
      <c r="H561" t="s">
        <v>6321</v>
      </c>
      <c r="I561" t="s">
        <v>28068</v>
      </c>
      <c r="J561" t="s">
        <v>6321</v>
      </c>
      <c r="K561" t="s">
        <v>6321</v>
      </c>
    </row>
    <row r="562" spans="1:11" x14ac:dyDescent="0.25">
      <c r="A562" t="s">
        <v>3846</v>
      </c>
      <c r="B562" t="s">
        <v>28781</v>
      </c>
      <c r="C562" t="s">
        <v>6321</v>
      </c>
      <c r="D562" t="s">
        <v>3848</v>
      </c>
      <c r="E562" t="s">
        <v>27917</v>
      </c>
      <c r="F562" t="s">
        <v>28067</v>
      </c>
      <c r="G562" t="s">
        <v>6321</v>
      </c>
      <c r="H562" t="s">
        <v>6321</v>
      </c>
      <c r="I562" t="s">
        <v>28068</v>
      </c>
      <c r="J562" t="s">
        <v>6321</v>
      </c>
      <c r="K562" t="s">
        <v>6321</v>
      </c>
    </row>
    <row r="563" spans="1:11" x14ac:dyDescent="0.25">
      <c r="A563" t="s">
        <v>28782</v>
      </c>
      <c r="B563" t="s">
        <v>28783</v>
      </c>
      <c r="C563" t="s">
        <v>6321</v>
      </c>
      <c r="D563" t="s">
        <v>1053</v>
      </c>
      <c r="E563" t="s">
        <v>28018</v>
      </c>
      <c r="F563" t="s">
        <v>28075</v>
      </c>
      <c r="G563" t="s">
        <v>6321</v>
      </c>
      <c r="H563" t="s">
        <v>6321</v>
      </c>
      <c r="I563" t="s">
        <v>28076</v>
      </c>
      <c r="J563" t="s">
        <v>28077</v>
      </c>
      <c r="K563" t="s">
        <v>6321</v>
      </c>
    </row>
    <row r="564" spans="1:11" x14ac:dyDescent="0.25">
      <c r="A564" t="s">
        <v>28784</v>
      </c>
      <c r="B564" t="s">
        <v>28785</v>
      </c>
      <c r="C564" t="s">
        <v>6321</v>
      </c>
      <c r="D564" t="s">
        <v>1053</v>
      </c>
      <c r="E564" t="s">
        <v>28018</v>
      </c>
      <c r="F564" t="s">
        <v>28075</v>
      </c>
      <c r="G564" t="s">
        <v>6321</v>
      </c>
      <c r="H564" t="s">
        <v>6321</v>
      </c>
      <c r="I564" t="s">
        <v>28076</v>
      </c>
      <c r="J564" t="s">
        <v>28077</v>
      </c>
      <c r="K564" t="s">
        <v>6321</v>
      </c>
    </row>
    <row r="565" spans="1:11" x14ac:dyDescent="0.25">
      <c r="A565" t="s">
        <v>28786</v>
      </c>
      <c r="B565" t="s">
        <v>28787</v>
      </c>
      <c r="C565" t="s">
        <v>6321</v>
      </c>
      <c r="D565" t="s">
        <v>1053</v>
      </c>
      <c r="E565" t="s">
        <v>28018</v>
      </c>
      <c r="F565" t="s">
        <v>28075</v>
      </c>
      <c r="G565" t="s">
        <v>6321</v>
      </c>
      <c r="H565" t="s">
        <v>6321</v>
      </c>
      <c r="I565" t="s">
        <v>28076</v>
      </c>
      <c r="J565" t="s">
        <v>28077</v>
      </c>
      <c r="K565" t="s">
        <v>6321</v>
      </c>
    </row>
    <row r="566" spans="1:11" x14ac:dyDescent="0.25">
      <c r="A566" t="s">
        <v>3852</v>
      </c>
      <c r="B566" t="s">
        <v>26533</v>
      </c>
      <c r="C566" t="s">
        <v>6321</v>
      </c>
      <c r="D566" t="s">
        <v>3854</v>
      </c>
      <c r="E566" t="s">
        <v>27966</v>
      </c>
      <c r="F566" t="s">
        <v>28078</v>
      </c>
      <c r="G566" t="s">
        <v>6321</v>
      </c>
      <c r="H566" t="s">
        <v>6321</v>
      </c>
      <c r="I566" t="s">
        <v>28079</v>
      </c>
      <c r="J566" t="s">
        <v>28080</v>
      </c>
      <c r="K566" t="s">
        <v>6321</v>
      </c>
    </row>
    <row r="567" spans="1:11" x14ac:dyDescent="0.25">
      <c r="A567" t="s">
        <v>3858</v>
      </c>
      <c r="B567" t="s">
        <v>26562</v>
      </c>
      <c r="C567" t="s">
        <v>6321</v>
      </c>
      <c r="D567" t="s">
        <v>3860</v>
      </c>
      <c r="E567" t="s">
        <v>27966</v>
      </c>
      <c r="F567" t="s">
        <v>28078</v>
      </c>
      <c r="G567" t="s">
        <v>6321</v>
      </c>
      <c r="H567" t="s">
        <v>6321</v>
      </c>
      <c r="I567" t="s">
        <v>28079</v>
      </c>
      <c r="J567" t="s">
        <v>28080</v>
      </c>
      <c r="K567" t="s">
        <v>6321</v>
      </c>
    </row>
    <row r="568" spans="1:11" x14ac:dyDescent="0.25">
      <c r="A568" t="s">
        <v>28788</v>
      </c>
      <c r="B568" t="s">
        <v>28789</v>
      </c>
      <c r="C568" t="s">
        <v>6321</v>
      </c>
      <c r="D568" t="s">
        <v>1053</v>
      </c>
      <c r="E568" t="s">
        <v>27966</v>
      </c>
      <c r="F568" t="s">
        <v>28078</v>
      </c>
      <c r="G568" t="s">
        <v>6321</v>
      </c>
      <c r="H568" t="s">
        <v>6321</v>
      </c>
      <c r="I568" t="s">
        <v>28079</v>
      </c>
      <c r="J568" t="s">
        <v>28080</v>
      </c>
      <c r="K568" t="s">
        <v>6321</v>
      </c>
    </row>
    <row r="569" spans="1:11" x14ac:dyDescent="0.25">
      <c r="A569" t="s">
        <v>3861</v>
      </c>
      <c r="B569" t="s">
        <v>28790</v>
      </c>
      <c r="C569" t="s">
        <v>6321</v>
      </c>
      <c r="D569" t="s">
        <v>3863</v>
      </c>
      <c r="E569" t="s">
        <v>27917</v>
      </c>
      <c r="F569" t="s">
        <v>28067</v>
      </c>
      <c r="G569" t="s">
        <v>6321</v>
      </c>
      <c r="H569" t="s">
        <v>6321</v>
      </c>
      <c r="I569" t="s">
        <v>28068</v>
      </c>
      <c r="J569" t="s">
        <v>6321</v>
      </c>
      <c r="K569" t="s">
        <v>6321</v>
      </c>
    </row>
    <row r="570" spans="1:11" x14ac:dyDescent="0.25">
      <c r="A570" t="s">
        <v>28791</v>
      </c>
      <c r="B570" t="s">
        <v>28792</v>
      </c>
      <c r="C570" t="s">
        <v>6321</v>
      </c>
      <c r="D570" t="s">
        <v>28793</v>
      </c>
      <c r="E570" t="s">
        <v>27928</v>
      </c>
      <c r="F570" t="s">
        <v>28096</v>
      </c>
      <c r="G570" t="s">
        <v>6321</v>
      </c>
      <c r="H570" t="s">
        <v>6321</v>
      </c>
      <c r="I570" t="s">
        <v>28068</v>
      </c>
      <c r="J570" t="s">
        <v>6321</v>
      </c>
      <c r="K570" t="s">
        <v>6321</v>
      </c>
    </row>
    <row r="571" spans="1:11" x14ac:dyDescent="0.25">
      <c r="A571" t="s">
        <v>26461</v>
      </c>
      <c r="B571" t="s">
        <v>26790</v>
      </c>
      <c r="C571" t="s">
        <v>6321</v>
      </c>
      <c r="D571" t="s">
        <v>1053</v>
      </c>
      <c r="E571" t="s">
        <v>27950</v>
      </c>
      <c r="F571" t="s">
        <v>28167</v>
      </c>
      <c r="G571" t="s">
        <v>6321</v>
      </c>
      <c r="H571" t="s">
        <v>6321</v>
      </c>
      <c r="I571" t="s">
        <v>28168</v>
      </c>
      <c r="J571" t="s">
        <v>6321</v>
      </c>
      <c r="K571" t="s">
        <v>6321</v>
      </c>
    </row>
    <row r="572" spans="1:11" x14ac:dyDescent="0.25">
      <c r="A572" t="s">
        <v>28794</v>
      </c>
      <c r="B572" t="s">
        <v>28795</v>
      </c>
      <c r="C572" t="s">
        <v>6321</v>
      </c>
      <c r="D572" t="s">
        <v>28796</v>
      </c>
      <c r="E572" t="s">
        <v>27928</v>
      </c>
      <c r="F572" t="s">
        <v>28096</v>
      </c>
      <c r="G572" t="s">
        <v>6321</v>
      </c>
      <c r="H572" t="s">
        <v>6321</v>
      </c>
      <c r="I572" t="s">
        <v>28068</v>
      </c>
      <c r="J572" t="s">
        <v>6321</v>
      </c>
      <c r="K572" t="s">
        <v>6321</v>
      </c>
    </row>
    <row r="573" spans="1:11" x14ac:dyDescent="0.25">
      <c r="A573" t="s">
        <v>28797</v>
      </c>
      <c r="B573" t="s">
        <v>28798</v>
      </c>
      <c r="C573" t="s">
        <v>6321</v>
      </c>
      <c r="D573" t="s">
        <v>28799</v>
      </c>
      <c r="E573" t="s">
        <v>28018</v>
      </c>
      <c r="F573" t="s">
        <v>28075</v>
      </c>
      <c r="G573" t="s">
        <v>6321</v>
      </c>
      <c r="H573" t="s">
        <v>6321</v>
      </c>
      <c r="I573" t="s">
        <v>28076</v>
      </c>
      <c r="J573" t="s">
        <v>28077</v>
      </c>
      <c r="K573" t="s">
        <v>6321</v>
      </c>
    </row>
    <row r="574" spans="1:11" x14ac:dyDescent="0.25">
      <c r="A574" t="s">
        <v>3869</v>
      </c>
      <c r="B574" t="s">
        <v>26528</v>
      </c>
      <c r="C574" t="s">
        <v>6321</v>
      </c>
      <c r="D574" t="s">
        <v>26529</v>
      </c>
      <c r="E574" t="s">
        <v>27966</v>
      </c>
      <c r="F574" t="s">
        <v>28078</v>
      </c>
      <c r="G574" t="s">
        <v>6321</v>
      </c>
      <c r="H574" t="s">
        <v>6321</v>
      </c>
      <c r="I574" t="s">
        <v>28079</v>
      </c>
      <c r="J574" t="s">
        <v>28080</v>
      </c>
      <c r="K574" t="s">
        <v>6321</v>
      </c>
    </row>
    <row r="575" spans="1:11" x14ac:dyDescent="0.25">
      <c r="A575" t="s">
        <v>28800</v>
      </c>
      <c r="B575" t="s">
        <v>28801</v>
      </c>
      <c r="C575" t="s">
        <v>6321</v>
      </c>
      <c r="D575" t="s">
        <v>28802</v>
      </c>
      <c r="E575" t="s">
        <v>27928</v>
      </c>
      <c r="F575" t="s">
        <v>28096</v>
      </c>
      <c r="G575" t="s">
        <v>6321</v>
      </c>
      <c r="H575" t="s">
        <v>6321</v>
      </c>
      <c r="I575" t="s">
        <v>28068</v>
      </c>
      <c r="J575" t="s">
        <v>6321</v>
      </c>
      <c r="K575" t="s">
        <v>6321</v>
      </c>
    </row>
    <row r="576" spans="1:11" x14ac:dyDescent="0.25">
      <c r="A576" t="s">
        <v>3871</v>
      </c>
      <c r="B576" t="s">
        <v>28803</v>
      </c>
      <c r="C576" t="s">
        <v>6321</v>
      </c>
      <c r="D576" t="s">
        <v>3873</v>
      </c>
      <c r="E576" t="s">
        <v>27917</v>
      </c>
      <c r="F576" t="s">
        <v>28067</v>
      </c>
      <c r="G576" t="s">
        <v>6321</v>
      </c>
      <c r="H576" t="s">
        <v>6321</v>
      </c>
      <c r="I576" t="s">
        <v>28068</v>
      </c>
      <c r="J576" t="s">
        <v>6321</v>
      </c>
      <c r="K576" t="s">
        <v>6321</v>
      </c>
    </row>
    <row r="577" spans="1:11" x14ac:dyDescent="0.25">
      <c r="A577" t="s">
        <v>28804</v>
      </c>
      <c r="B577" t="s">
        <v>28805</v>
      </c>
      <c r="C577" t="s">
        <v>6321</v>
      </c>
      <c r="D577" t="s">
        <v>28806</v>
      </c>
      <c r="E577" t="s">
        <v>27966</v>
      </c>
      <c r="F577" t="s">
        <v>28078</v>
      </c>
      <c r="G577" t="s">
        <v>6321</v>
      </c>
      <c r="H577" t="s">
        <v>6321</v>
      </c>
      <c r="I577" t="s">
        <v>28079</v>
      </c>
      <c r="J577" t="s">
        <v>28080</v>
      </c>
      <c r="K577" t="s">
        <v>6321</v>
      </c>
    </row>
    <row r="578" spans="1:11" x14ac:dyDescent="0.25">
      <c r="A578" t="s">
        <v>28807</v>
      </c>
      <c r="B578" t="s">
        <v>28808</v>
      </c>
      <c r="C578" t="s">
        <v>6321</v>
      </c>
      <c r="D578" t="s">
        <v>28809</v>
      </c>
      <c r="E578" t="s">
        <v>28018</v>
      </c>
      <c r="F578" t="s">
        <v>28075</v>
      </c>
      <c r="G578" t="s">
        <v>6321</v>
      </c>
      <c r="H578" t="s">
        <v>6321</v>
      </c>
      <c r="I578" t="s">
        <v>28076</v>
      </c>
      <c r="J578" t="s">
        <v>28077</v>
      </c>
      <c r="K578" t="s">
        <v>6321</v>
      </c>
    </row>
    <row r="579" spans="1:11" x14ac:dyDescent="0.25">
      <c r="A579" t="s">
        <v>3877</v>
      </c>
      <c r="B579" t="s">
        <v>26531</v>
      </c>
      <c r="C579" t="s">
        <v>6321</v>
      </c>
      <c r="D579" t="s">
        <v>3879</v>
      </c>
      <c r="E579" t="s">
        <v>27966</v>
      </c>
      <c r="F579" t="s">
        <v>28078</v>
      </c>
      <c r="G579" t="s">
        <v>6321</v>
      </c>
      <c r="H579" t="s">
        <v>6321</v>
      </c>
      <c r="I579" t="s">
        <v>28079</v>
      </c>
      <c r="J579" t="s">
        <v>28080</v>
      </c>
      <c r="K579" t="s">
        <v>6321</v>
      </c>
    </row>
    <row r="580" spans="1:11" x14ac:dyDescent="0.25">
      <c r="A580" t="s">
        <v>3880</v>
      </c>
      <c r="B580" t="s">
        <v>28810</v>
      </c>
      <c r="C580" t="s">
        <v>6321</v>
      </c>
      <c r="D580" t="s">
        <v>3882</v>
      </c>
      <c r="E580" t="s">
        <v>27917</v>
      </c>
      <c r="F580" t="s">
        <v>28067</v>
      </c>
      <c r="G580" t="s">
        <v>6321</v>
      </c>
      <c r="H580" t="s">
        <v>6321</v>
      </c>
      <c r="I580" t="s">
        <v>28068</v>
      </c>
      <c r="J580" t="s">
        <v>6321</v>
      </c>
      <c r="K580" t="s">
        <v>6321</v>
      </c>
    </row>
    <row r="581" spans="1:11" x14ac:dyDescent="0.25">
      <c r="A581" t="s">
        <v>28811</v>
      </c>
      <c r="B581" t="s">
        <v>28812</v>
      </c>
      <c r="C581" t="s">
        <v>6321</v>
      </c>
      <c r="D581" t="s">
        <v>28813</v>
      </c>
      <c r="E581" t="s">
        <v>27928</v>
      </c>
      <c r="F581" t="s">
        <v>28096</v>
      </c>
      <c r="G581" t="s">
        <v>6321</v>
      </c>
      <c r="H581" t="s">
        <v>6321</v>
      </c>
      <c r="I581" t="s">
        <v>28068</v>
      </c>
      <c r="J581" t="s">
        <v>6321</v>
      </c>
      <c r="K581" t="s">
        <v>6321</v>
      </c>
    </row>
    <row r="582" spans="1:11" x14ac:dyDescent="0.25">
      <c r="A582" t="s">
        <v>28814</v>
      </c>
      <c r="B582" t="s">
        <v>28815</v>
      </c>
      <c r="C582" t="s">
        <v>6321</v>
      </c>
      <c r="D582" t="s">
        <v>1053</v>
      </c>
      <c r="E582" t="s">
        <v>28018</v>
      </c>
      <c r="F582" t="s">
        <v>28075</v>
      </c>
      <c r="G582" t="s">
        <v>6321</v>
      </c>
      <c r="H582" t="s">
        <v>6321</v>
      </c>
      <c r="I582" t="s">
        <v>28076</v>
      </c>
      <c r="J582" t="s">
        <v>28077</v>
      </c>
      <c r="K582" t="s">
        <v>6321</v>
      </c>
    </row>
    <row r="583" spans="1:11" x14ac:dyDescent="0.25">
      <c r="A583" t="s">
        <v>3883</v>
      </c>
      <c r="B583" t="s">
        <v>26280</v>
      </c>
      <c r="C583" t="s">
        <v>6321</v>
      </c>
      <c r="D583" t="s">
        <v>3885</v>
      </c>
      <c r="E583" t="s">
        <v>27928</v>
      </c>
      <c r="F583" t="s">
        <v>28096</v>
      </c>
      <c r="G583" t="s">
        <v>6321</v>
      </c>
      <c r="H583" t="s">
        <v>6321</v>
      </c>
      <c r="I583" t="s">
        <v>28068</v>
      </c>
      <c r="J583" t="s">
        <v>6321</v>
      </c>
      <c r="K583" t="s">
        <v>6321</v>
      </c>
    </row>
    <row r="584" spans="1:11" x14ac:dyDescent="0.25">
      <c r="A584" t="s">
        <v>28816</v>
      </c>
      <c r="B584" t="s">
        <v>28817</v>
      </c>
      <c r="C584" t="s">
        <v>6321</v>
      </c>
      <c r="D584" t="s">
        <v>28818</v>
      </c>
      <c r="E584" t="s">
        <v>28069</v>
      </c>
      <c r="F584" t="s">
        <v>28070</v>
      </c>
      <c r="G584" t="s">
        <v>6321</v>
      </c>
      <c r="H584" t="s">
        <v>6321</v>
      </c>
      <c r="I584" t="s">
        <v>28071</v>
      </c>
      <c r="J584" t="s">
        <v>6321</v>
      </c>
      <c r="K584" t="s">
        <v>6321</v>
      </c>
    </row>
    <row r="585" spans="1:11" x14ac:dyDescent="0.25">
      <c r="A585" t="s">
        <v>28819</v>
      </c>
      <c r="B585" t="s">
        <v>28820</v>
      </c>
      <c r="C585" t="s">
        <v>6321</v>
      </c>
      <c r="D585" t="s">
        <v>28821</v>
      </c>
      <c r="E585" t="s">
        <v>28018</v>
      </c>
      <c r="F585" t="s">
        <v>28075</v>
      </c>
      <c r="G585" t="s">
        <v>6321</v>
      </c>
      <c r="H585" t="s">
        <v>6321</v>
      </c>
      <c r="I585" t="s">
        <v>28076</v>
      </c>
      <c r="J585" t="s">
        <v>28077</v>
      </c>
      <c r="K585" t="s">
        <v>6321</v>
      </c>
    </row>
    <row r="586" spans="1:11" x14ac:dyDescent="0.25">
      <c r="A586" t="s">
        <v>28822</v>
      </c>
      <c r="B586" t="s">
        <v>28823</v>
      </c>
      <c r="C586" t="s">
        <v>6321</v>
      </c>
      <c r="D586" t="s">
        <v>1053</v>
      </c>
      <c r="E586" t="s">
        <v>28018</v>
      </c>
      <c r="F586" t="s">
        <v>28075</v>
      </c>
      <c r="G586" t="s">
        <v>6321</v>
      </c>
      <c r="H586" t="s">
        <v>6321</v>
      </c>
      <c r="I586" t="s">
        <v>28076</v>
      </c>
      <c r="J586" t="s">
        <v>28077</v>
      </c>
      <c r="K586" t="s">
        <v>6321</v>
      </c>
    </row>
    <row r="587" spans="1:11" x14ac:dyDescent="0.25">
      <c r="A587" t="s">
        <v>3894</v>
      </c>
      <c r="B587" t="s">
        <v>5631</v>
      </c>
      <c r="C587" t="s">
        <v>6321</v>
      </c>
      <c r="D587" t="s">
        <v>3896</v>
      </c>
      <c r="E587" t="s">
        <v>28018</v>
      </c>
      <c r="F587" t="s">
        <v>28075</v>
      </c>
      <c r="G587" t="s">
        <v>6321</v>
      </c>
      <c r="H587" t="s">
        <v>6321</v>
      </c>
      <c r="I587" t="s">
        <v>28076</v>
      </c>
      <c r="J587" t="s">
        <v>28077</v>
      </c>
      <c r="K587" t="s">
        <v>6321</v>
      </c>
    </row>
    <row r="588" spans="1:11" x14ac:dyDescent="0.25">
      <c r="A588" t="s">
        <v>3897</v>
      </c>
      <c r="B588" t="s">
        <v>26684</v>
      </c>
      <c r="C588" t="s">
        <v>6321</v>
      </c>
      <c r="D588" t="s">
        <v>26685</v>
      </c>
      <c r="E588" t="s">
        <v>28018</v>
      </c>
      <c r="F588" t="s">
        <v>28075</v>
      </c>
      <c r="G588" t="s">
        <v>6321</v>
      </c>
      <c r="H588" t="s">
        <v>6321</v>
      </c>
      <c r="I588" t="s">
        <v>28076</v>
      </c>
      <c r="J588" t="s">
        <v>28077</v>
      </c>
      <c r="K588" t="s">
        <v>6321</v>
      </c>
    </row>
    <row r="589" spans="1:11" x14ac:dyDescent="0.25">
      <c r="A589" t="s">
        <v>28824</v>
      </c>
      <c r="B589" t="s">
        <v>28825</v>
      </c>
      <c r="C589" t="s">
        <v>6321</v>
      </c>
      <c r="D589" t="s">
        <v>1053</v>
      </c>
      <c r="E589" t="s">
        <v>27917</v>
      </c>
      <c r="F589" t="s">
        <v>28067</v>
      </c>
      <c r="G589" t="s">
        <v>6321</v>
      </c>
      <c r="H589" t="s">
        <v>6321</v>
      </c>
      <c r="I589" t="s">
        <v>28068</v>
      </c>
      <c r="J589" t="s">
        <v>6321</v>
      </c>
      <c r="K589" t="s">
        <v>6321</v>
      </c>
    </row>
    <row r="590" spans="1:11" x14ac:dyDescent="0.25">
      <c r="A590" t="s">
        <v>28826</v>
      </c>
      <c r="B590" t="s">
        <v>28827</v>
      </c>
      <c r="C590" t="s">
        <v>6321</v>
      </c>
      <c r="D590" t="s">
        <v>1053</v>
      </c>
      <c r="E590" t="s">
        <v>27966</v>
      </c>
      <c r="F590" t="s">
        <v>28078</v>
      </c>
      <c r="G590" t="s">
        <v>6321</v>
      </c>
      <c r="H590" t="s">
        <v>6321</v>
      </c>
      <c r="I590" t="s">
        <v>28079</v>
      </c>
      <c r="J590" t="s">
        <v>28080</v>
      </c>
      <c r="K590" t="s">
        <v>6321</v>
      </c>
    </row>
    <row r="591" spans="1:11" x14ac:dyDescent="0.25">
      <c r="A591" t="s">
        <v>3899</v>
      </c>
      <c r="B591" t="s">
        <v>26728</v>
      </c>
      <c r="C591" t="s">
        <v>6321</v>
      </c>
      <c r="D591" t="s">
        <v>26729</v>
      </c>
      <c r="E591" t="s">
        <v>28321</v>
      </c>
      <c r="F591" t="s">
        <v>28322</v>
      </c>
      <c r="G591" t="s">
        <v>6321</v>
      </c>
      <c r="H591" t="s">
        <v>6321</v>
      </c>
      <c r="I591" t="s">
        <v>28323</v>
      </c>
      <c r="J591" t="s">
        <v>6321</v>
      </c>
      <c r="K591" t="s">
        <v>6321</v>
      </c>
    </row>
    <row r="592" spans="1:11" x14ac:dyDescent="0.25">
      <c r="A592" t="s">
        <v>28828</v>
      </c>
      <c r="B592" t="s">
        <v>28829</v>
      </c>
      <c r="C592" t="s">
        <v>6321</v>
      </c>
      <c r="D592" t="s">
        <v>1053</v>
      </c>
      <c r="E592" t="s">
        <v>28018</v>
      </c>
      <c r="F592" t="s">
        <v>28075</v>
      </c>
      <c r="G592" t="s">
        <v>6321</v>
      </c>
      <c r="H592" t="s">
        <v>6321</v>
      </c>
      <c r="I592" t="s">
        <v>28076</v>
      </c>
      <c r="J592" t="s">
        <v>28077</v>
      </c>
      <c r="K592" t="s">
        <v>6321</v>
      </c>
    </row>
    <row r="593" spans="1:11" x14ac:dyDescent="0.25">
      <c r="A593" t="s">
        <v>28830</v>
      </c>
      <c r="B593" t="s">
        <v>28831</v>
      </c>
      <c r="C593" t="s">
        <v>6321</v>
      </c>
      <c r="D593" t="s">
        <v>28832</v>
      </c>
      <c r="E593" t="s">
        <v>28018</v>
      </c>
      <c r="F593" t="s">
        <v>28075</v>
      </c>
      <c r="G593" t="s">
        <v>6321</v>
      </c>
      <c r="H593" t="s">
        <v>6321</v>
      </c>
      <c r="I593" t="s">
        <v>28076</v>
      </c>
      <c r="J593" t="s">
        <v>28077</v>
      </c>
      <c r="K593" t="s">
        <v>6321</v>
      </c>
    </row>
    <row r="594" spans="1:11" x14ac:dyDescent="0.25">
      <c r="A594" t="s">
        <v>28833</v>
      </c>
      <c r="B594" t="s">
        <v>28834</v>
      </c>
      <c r="C594" t="s">
        <v>6321</v>
      </c>
      <c r="D594" t="s">
        <v>28835</v>
      </c>
      <c r="E594" t="s">
        <v>28018</v>
      </c>
      <c r="F594" t="s">
        <v>28075</v>
      </c>
      <c r="G594" t="s">
        <v>6321</v>
      </c>
      <c r="H594" t="s">
        <v>6321</v>
      </c>
      <c r="I594" t="s">
        <v>28076</v>
      </c>
      <c r="J594" t="s">
        <v>28077</v>
      </c>
      <c r="K594" t="s">
        <v>6321</v>
      </c>
    </row>
    <row r="595" spans="1:11" x14ac:dyDescent="0.25">
      <c r="A595" t="s">
        <v>3901</v>
      </c>
      <c r="B595" t="s">
        <v>26770</v>
      </c>
      <c r="C595" t="s">
        <v>6321</v>
      </c>
      <c r="D595" t="s">
        <v>3903</v>
      </c>
      <c r="E595" t="s">
        <v>27893</v>
      </c>
      <c r="F595" t="s">
        <v>28350</v>
      </c>
      <c r="G595" t="s">
        <v>6321</v>
      </c>
      <c r="H595" t="s">
        <v>6321</v>
      </c>
      <c r="I595" t="s">
        <v>28351</v>
      </c>
      <c r="J595" t="s">
        <v>6321</v>
      </c>
      <c r="K595" t="s">
        <v>6321</v>
      </c>
    </row>
    <row r="596" spans="1:11" x14ac:dyDescent="0.25">
      <c r="A596" t="s">
        <v>3907</v>
      </c>
      <c r="B596" t="s">
        <v>28836</v>
      </c>
      <c r="C596" t="s">
        <v>6321</v>
      </c>
      <c r="D596" t="s">
        <v>3909</v>
      </c>
      <c r="E596" t="s">
        <v>27917</v>
      </c>
      <c r="F596" t="s">
        <v>28067</v>
      </c>
      <c r="G596" t="s">
        <v>6321</v>
      </c>
      <c r="H596" t="s">
        <v>6321</v>
      </c>
      <c r="I596" t="s">
        <v>28068</v>
      </c>
      <c r="J596" t="s">
        <v>6321</v>
      </c>
      <c r="K596" t="s">
        <v>6321</v>
      </c>
    </row>
    <row r="597" spans="1:11" x14ac:dyDescent="0.25">
      <c r="A597" t="s">
        <v>28837</v>
      </c>
      <c r="B597" t="s">
        <v>28838</v>
      </c>
      <c r="C597" t="s">
        <v>6321</v>
      </c>
      <c r="D597" t="s">
        <v>28839</v>
      </c>
      <c r="E597" t="s">
        <v>27928</v>
      </c>
      <c r="F597" t="s">
        <v>28096</v>
      </c>
      <c r="G597" t="s">
        <v>6321</v>
      </c>
      <c r="H597" t="s">
        <v>6321</v>
      </c>
      <c r="I597" t="s">
        <v>28068</v>
      </c>
      <c r="J597" t="s">
        <v>6321</v>
      </c>
      <c r="K597" t="s">
        <v>6321</v>
      </c>
    </row>
    <row r="598" spans="1:11" x14ac:dyDescent="0.25">
      <c r="A598" t="s">
        <v>28840</v>
      </c>
      <c r="B598" t="s">
        <v>28841</v>
      </c>
      <c r="C598" t="s">
        <v>6321</v>
      </c>
      <c r="D598" t="s">
        <v>1053</v>
      </c>
      <c r="E598" t="s">
        <v>27917</v>
      </c>
      <c r="F598" t="s">
        <v>28067</v>
      </c>
      <c r="G598" t="s">
        <v>6321</v>
      </c>
      <c r="H598" t="s">
        <v>6321</v>
      </c>
      <c r="I598" t="s">
        <v>28068</v>
      </c>
      <c r="J598" t="s">
        <v>6321</v>
      </c>
      <c r="K598" t="s">
        <v>6321</v>
      </c>
    </row>
    <row r="599" spans="1:11" x14ac:dyDescent="0.25">
      <c r="A599" t="s">
        <v>28842</v>
      </c>
      <c r="B599" t="s">
        <v>28843</v>
      </c>
      <c r="C599" t="s">
        <v>6321</v>
      </c>
      <c r="D599" t="s">
        <v>1053</v>
      </c>
      <c r="E599" t="s">
        <v>27966</v>
      </c>
      <c r="F599" t="s">
        <v>28078</v>
      </c>
      <c r="G599" t="s">
        <v>6321</v>
      </c>
      <c r="H599" t="s">
        <v>6321</v>
      </c>
      <c r="I599" t="s">
        <v>28079</v>
      </c>
      <c r="J599" t="s">
        <v>28080</v>
      </c>
      <c r="K599" t="s">
        <v>6321</v>
      </c>
    </row>
    <row r="600" spans="1:11" x14ac:dyDescent="0.25">
      <c r="A600" t="s">
        <v>3916</v>
      </c>
      <c r="B600" t="s">
        <v>26654</v>
      </c>
      <c r="C600" t="s">
        <v>6321</v>
      </c>
      <c r="D600" t="s">
        <v>3918</v>
      </c>
      <c r="E600" t="s">
        <v>27966</v>
      </c>
      <c r="F600" t="s">
        <v>28078</v>
      </c>
      <c r="G600" t="s">
        <v>6321</v>
      </c>
      <c r="H600" t="s">
        <v>6321</v>
      </c>
      <c r="I600" t="s">
        <v>28079</v>
      </c>
      <c r="J600" t="s">
        <v>28080</v>
      </c>
      <c r="K600" t="s">
        <v>6321</v>
      </c>
    </row>
    <row r="601" spans="1:11" x14ac:dyDescent="0.25">
      <c r="A601" t="s">
        <v>28844</v>
      </c>
      <c r="B601" t="s">
        <v>28845</v>
      </c>
      <c r="C601" t="s">
        <v>6321</v>
      </c>
      <c r="D601" t="s">
        <v>1053</v>
      </c>
      <c r="E601" t="s">
        <v>27928</v>
      </c>
      <c r="F601" t="s">
        <v>28096</v>
      </c>
      <c r="G601" t="s">
        <v>6321</v>
      </c>
      <c r="H601" t="s">
        <v>6321</v>
      </c>
      <c r="I601" t="s">
        <v>28068</v>
      </c>
      <c r="J601" t="s">
        <v>6321</v>
      </c>
      <c r="K601" t="s">
        <v>6321</v>
      </c>
    </row>
    <row r="602" spans="1:11" x14ac:dyDescent="0.25">
      <c r="A602" t="s">
        <v>3922</v>
      </c>
      <c r="B602" t="s">
        <v>26856</v>
      </c>
      <c r="C602" t="s">
        <v>6321</v>
      </c>
      <c r="D602" t="s">
        <v>3924</v>
      </c>
      <c r="E602" t="s">
        <v>28018</v>
      </c>
      <c r="F602" t="s">
        <v>28075</v>
      </c>
      <c r="G602" t="s">
        <v>6321</v>
      </c>
      <c r="H602" t="s">
        <v>6321</v>
      </c>
      <c r="I602" t="s">
        <v>28076</v>
      </c>
      <c r="J602" t="s">
        <v>28077</v>
      </c>
      <c r="K602" t="s">
        <v>6321</v>
      </c>
    </row>
    <row r="603" spans="1:11" x14ac:dyDescent="0.25">
      <c r="A603" t="s">
        <v>28846</v>
      </c>
      <c r="B603" t="s">
        <v>26725</v>
      </c>
      <c r="C603" t="s">
        <v>6321</v>
      </c>
      <c r="D603" t="s">
        <v>1053</v>
      </c>
      <c r="E603" t="s">
        <v>28018</v>
      </c>
      <c r="F603" t="s">
        <v>28075</v>
      </c>
      <c r="G603" t="s">
        <v>6321</v>
      </c>
      <c r="H603" t="s">
        <v>6321</v>
      </c>
      <c r="I603" t="s">
        <v>28076</v>
      </c>
      <c r="J603" t="s">
        <v>28077</v>
      </c>
      <c r="K603" t="s">
        <v>6321</v>
      </c>
    </row>
    <row r="604" spans="1:11" x14ac:dyDescent="0.25">
      <c r="A604" t="s">
        <v>28847</v>
      </c>
      <c r="B604" t="s">
        <v>28848</v>
      </c>
      <c r="C604" t="s">
        <v>6321</v>
      </c>
      <c r="D604" t="s">
        <v>28849</v>
      </c>
      <c r="E604" t="s">
        <v>28018</v>
      </c>
      <c r="F604" t="s">
        <v>28075</v>
      </c>
      <c r="G604" t="s">
        <v>6321</v>
      </c>
      <c r="H604" t="s">
        <v>6321</v>
      </c>
      <c r="I604" t="s">
        <v>28076</v>
      </c>
      <c r="J604" t="s">
        <v>28077</v>
      </c>
      <c r="K604" t="s">
        <v>6321</v>
      </c>
    </row>
    <row r="605" spans="1:11" x14ac:dyDescent="0.25">
      <c r="A605" t="s">
        <v>28850</v>
      </c>
      <c r="B605" t="s">
        <v>28851</v>
      </c>
      <c r="C605" t="s">
        <v>6321</v>
      </c>
      <c r="D605" t="s">
        <v>1053</v>
      </c>
      <c r="E605" t="s">
        <v>28018</v>
      </c>
      <c r="F605" t="s">
        <v>28075</v>
      </c>
      <c r="G605" t="s">
        <v>6321</v>
      </c>
      <c r="H605" t="s">
        <v>6321</v>
      </c>
      <c r="I605" t="s">
        <v>28076</v>
      </c>
      <c r="J605" t="s">
        <v>28077</v>
      </c>
      <c r="K605" t="s">
        <v>6321</v>
      </c>
    </row>
    <row r="606" spans="1:11" x14ac:dyDescent="0.25">
      <c r="A606" t="s">
        <v>28852</v>
      </c>
      <c r="B606" t="s">
        <v>28853</v>
      </c>
      <c r="C606" t="s">
        <v>6321</v>
      </c>
      <c r="D606" t="s">
        <v>1053</v>
      </c>
      <c r="E606" t="s">
        <v>28018</v>
      </c>
      <c r="F606" t="s">
        <v>28075</v>
      </c>
      <c r="G606" t="s">
        <v>6321</v>
      </c>
      <c r="H606" t="s">
        <v>6321</v>
      </c>
      <c r="I606" t="s">
        <v>28076</v>
      </c>
      <c r="J606" t="s">
        <v>28077</v>
      </c>
      <c r="K606" t="s">
        <v>6321</v>
      </c>
    </row>
    <row r="607" spans="1:11" x14ac:dyDescent="0.25">
      <c r="A607" t="s">
        <v>20147</v>
      </c>
      <c r="B607" t="s">
        <v>28854</v>
      </c>
      <c r="C607" t="s">
        <v>6321</v>
      </c>
      <c r="D607" t="s">
        <v>20146</v>
      </c>
      <c r="E607" t="s">
        <v>28069</v>
      </c>
      <c r="F607" t="s">
        <v>28070</v>
      </c>
      <c r="G607" t="s">
        <v>6321</v>
      </c>
      <c r="H607" t="s">
        <v>6321</v>
      </c>
      <c r="I607" t="s">
        <v>28071</v>
      </c>
      <c r="J607" t="s">
        <v>6321</v>
      </c>
      <c r="K607" t="s">
        <v>6321</v>
      </c>
    </row>
    <row r="608" spans="1:11" x14ac:dyDescent="0.25">
      <c r="A608" t="s">
        <v>28855</v>
      </c>
      <c r="B608" t="s">
        <v>28856</v>
      </c>
      <c r="C608" t="s">
        <v>6321</v>
      </c>
      <c r="D608" t="s">
        <v>1053</v>
      </c>
      <c r="E608" t="s">
        <v>27928</v>
      </c>
      <c r="F608" t="s">
        <v>28096</v>
      </c>
      <c r="G608" t="s">
        <v>6321</v>
      </c>
      <c r="H608" t="s">
        <v>6321</v>
      </c>
      <c r="I608" t="s">
        <v>28068</v>
      </c>
      <c r="J608" t="s">
        <v>6321</v>
      </c>
      <c r="K608" t="s">
        <v>6321</v>
      </c>
    </row>
    <row r="609" spans="1:11" x14ac:dyDescent="0.25">
      <c r="A609" t="s">
        <v>28857</v>
      </c>
      <c r="B609" t="s">
        <v>28858</v>
      </c>
      <c r="C609" t="s">
        <v>6321</v>
      </c>
      <c r="D609" t="s">
        <v>1053</v>
      </c>
      <c r="E609" t="s">
        <v>27928</v>
      </c>
      <c r="F609" t="s">
        <v>28096</v>
      </c>
      <c r="G609" t="s">
        <v>6321</v>
      </c>
      <c r="H609" t="s">
        <v>6321</v>
      </c>
      <c r="I609" t="s">
        <v>28068</v>
      </c>
      <c r="J609" t="s">
        <v>6321</v>
      </c>
      <c r="K609" t="s">
        <v>6321</v>
      </c>
    </row>
    <row r="610" spans="1:11" x14ac:dyDescent="0.25">
      <c r="A610" t="s">
        <v>28859</v>
      </c>
      <c r="B610" t="s">
        <v>28860</v>
      </c>
      <c r="C610" t="s">
        <v>6321</v>
      </c>
      <c r="D610" t="s">
        <v>1053</v>
      </c>
      <c r="E610" t="s">
        <v>28018</v>
      </c>
      <c r="F610" t="s">
        <v>28075</v>
      </c>
      <c r="G610" t="s">
        <v>6321</v>
      </c>
      <c r="H610" t="s">
        <v>6321</v>
      </c>
      <c r="I610" t="s">
        <v>28076</v>
      </c>
      <c r="J610" t="s">
        <v>28077</v>
      </c>
      <c r="K610" t="s">
        <v>6321</v>
      </c>
    </row>
    <row r="611" spans="1:11" x14ac:dyDescent="0.25">
      <c r="A611" t="s">
        <v>3960</v>
      </c>
      <c r="B611" t="s">
        <v>26857</v>
      </c>
      <c r="C611" t="s">
        <v>6321</v>
      </c>
      <c r="D611" t="s">
        <v>3962</v>
      </c>
      <c r="E611" t="s">
        <v>28018</v>
      </c>
      <c r="F611" t="s">
        <v>28075</v>
      </c>
      <c r="G611" t="s">
        <v>6321</v>
      </c>
      <c r="H611" t="s">
        <v>6321</v>
      </c>
      <c r="I611" t="s">
        <v>28076</v>
      </c>
      <c r="J611" t="s">
        <v>28077</v>
      </c>
      <c r="K611" t="s">
        <v>6321</v>
      </c>
    </row>
    <row r="612" spans="1:11" x14ac:dyDescent="0.25">
      <c r="A612" t="s">
        <v>3963</v>
      </c>
      <c r="B612" t="s">
        <v>28861</v>
      </c>
      <c r="C612" t="s">
        <v>6321</v>
      </c>
      <c r="D612" t="s">
        <v>3965</v>
      </c>
      <c r="E612" t="s">
        <v>27917</v>
      </c>
      <c r="F612" t="s">
        <v>28067</v>
      </c>
      <c r="G612" t="s">
        <v>6321</v>
      </c>
      <c r="H612" t="s">
        <v>6321</v>
      </c>
      <c r="I612" t="s">
        <v>28068</v>
      </c>
      <c r="J612" t="s">
        <v>6321</v>
      </c>
      <c r="K612" t="s">
        <v>6321</v>
      </c>
    </row>
    <row r="613" spans="1:11" x14ac:dyDescent="0.25">
      <c r="A613" t="s">
        <v>3966</v>
      </c>
      <c r="B613" t="s">
        <v>26556</v>
      </c>
      <c r="C613" t="s">
        <v>6321</v>
      </c>
      <c r="D613" t="s">
        <v>3968</v>
      </c>
      <c r="E613" t="s">
        <v>27966</v>
      </c>
      <c r="F613" t="s">
        <v>28078</v>
      </c>
      <c r="G613" t="s">
        <v>6321</v>
      </c>
      <c r="H613" t="s">
        <v>6321</v>
      </c>
      <c r="I613" t="s">
        <v>28079</v>
      </c>
      <c r="J613" t="s">
        <v>28080</v>
      </c>
      <c r="K613" t="s">
        <v>6321</v>
      </c>
    </row>
    <row r="614" spans="1:11" x14ac:dyDescent="0.25">
      <c r="A614" t="s">
        <v>28862</v>
      </c>
      <c r="B614" t="s">
        <v>28863</v>
      </c>
      <c r="C614" t="s">
        <v>6321</v>
      </c>
      <c r="D614" t="s">
        <v>28864</v>
      </c>
      <c r="E614" t="s">
        <v>28018</v>
      </c>
      <c r="F614" t="s">
        <v>28075</v>
      </c>
      <c r="G614" t="s">
        <v>6321</v>
      </c>
      <c r="H614" t="s">
        <v>6321</v>
      </c>
      <c r="I614" t="s">
        <v>28076</v>
      </c>
      <c r="J614" t="s">
        <v>28077</v>
      </c>
      <c r="K614" t="s">
        <v>6321</v>
      </c>
    </row>
    <row r="615" spans="1:11" x14ac:dyDescent="0.25">
      <c r="A615" t="s">
        <v>3969</v>
      </c>
      <c r="B615" t="s">
        <v>26563</v>
      </c>
      <c r="C615" t="s">
        <v>6321</v>
      </c>
      <c r="D615" t="s">
        <v>3971</v>
      </c>
      <c r="E615" t="s">
        <v>27966</v>
      </c>
      <c r="F615" t="s">
        <v>28078</v>
      </c>
      <c r="G615" t="s">
        <v>6321</v>
      </c>
      <c r="H615" t="s">
        <v>6321</v>
      </c>
      <c r="I615" t="s">
        <v>28079</v>
      </c>
      <c r="J615" t="s">
        <v>28080</v>
      </c>
      <c r="K615" t="s">
        <v>6321</v>
      </c>
    </row>
    <row r="616" spans="1:11" x14ac:dyDescent="0.25">
      <c r="A616" t="s">
        <v>3975</v>
      </c>
      <c r="B616" t="s">
        <v>26679</v>
      </c>
      <c r="C616" t="s">
        <v>6321</v>
      </c>
      <c r="D616" t="s">
        <v>3977</v>
      </c>
      <c r="E616" t="s">
        <v>28018</v>
      </c>
      <c r="F616" t="s">
        <v>28075</v>
      </c>
      <c r="G616" t="s">
        <v>6321</v>
      </c>
      <c r="H616" t="s">
        <v>6321</v>
      </c>
      <c r="I616" t="s">
        <v>28076</v>
      </c>
      <c r="J616" t="s">
        <v>28077</v>
      </c>
      <c r="K616" t="s">
        <v>6321</v>
      </c>
    </row>
    <row r="617" spans="1:11" x14ac:dyDescent="0.25">
      <c r="A617" t="s">
        <v>3978</v>
      </c>
      <c r="B617" t="s">
        <v>26753</v>
      </c>
      <c r="C617" t="s">
        <v>6321</v>
      </c>
      <c r="D617" t="s">
        <v>3980</v>
      </c>
      <c r="E617" t="s">
        <v>28018</v>
      </c>
      <c r="F617" t="s">
        <v>28075</v>
      </c>
      <c r="G617" t="s">
        <v>6321</v>
      </c>
      <c r="H617" t="s">
        <v>6321</v>
      </c>
      <c r="I617" t="s">
        <v>28076</v>
      </c>
      <c r="J617" t="s">
        <v>28077</v>
      </c>
      <c r="K617" t="s">
        <v>6321</v>
      </c>
    </row>
    <row r="618" spans="1:11" x14ac:dyDescent="0.25">
      <c r="A618" t="s">
        <v>3981</v>
      </c>
      <c r="B618" t="s">
        <v>28865</v>
      </c>
      <c r="C618" t="s">
        <v>6321</v>
      </c>
      <c r="D618" t="s">
        <v>1053</v>
      </c>
      <c r="E618" t="s">
        <v>27917</v>
      </c>
      <c r="F618" t="s">
        <v>28067</v>
      </c>
      <c r="G618" t="s">
        <v>6321</v>
      </c>
      <c r="H618" t="s">
        <v>6321</v>
      </c>
      <c r="I618" t="s">
        <v>28068</v>
      </c>
      <c r="J618" t="s">
        <v>6321</v>
      </c>
      <c r="K618" t="s">
        <v>6321</v>
      </c>
    </row>
    <row r="619" spans="1:11" x14ac:dyDescent="0.25">
      <c r="A619" t="s">
        <v>28866</v>
      </c>
      <c r="B619" t="s">
        <v>28867</v>
      </c>
      <c r="C619" t="s">
        <v>6321</v>
      </c>
      <c r="D619" t="s">
        <v>28868</v>
      </c>
      <c r="E619" t="s">
        <v>28018</v>
      </c>
      <c r="F619" t="s">
        <v>28075</v>
      </c>
      <c r="G619" t="s">
        <v>6321</v>
      </c>
      <c r="H619" t="s">
        <v>6321</v>
      </c>
      <c r="I619" t="s">
        <v>28076</v>
      </c>
      <c r="J619" t="s">
        <v>28077</v>
      </c>
      <c r="K619" t="s">
        <v>6321</v>
      </c>
    </row>
    <row r="620" spans="1:11" x14ac:dyDescent="0.25">
      <c r="A620" t="s">
        <v>28869</v>
      </c>
      <c r="B620" t="s">
        <v>28870</v>
      </c>
      <c r="C620" t="s">
        <v>6321</v>
      </c>
      <c r="D620" t="s">
        <v>28871</v>
      </c>
      <c r="E620" t="s">
        <v>28018</v>
      </c>
      <c r="F620" t="s">
        <v>28075</v>
      </c>
      <c r="G620" t="s">
        <v>6321</v>
      </c>
      <c r="H620" t="s">
        <v>6321</v>
      </c>
      <c r="I620" t="s">
        <v>28076</v>
      </c>
      <c r="J620" t="s">
        <v>28077</v>
      </c>
      <c r="K620" t="s">
        <v>6321</v>
      </c>
    </row>
    <row r="621" spans="1:11" x14ac:dyDescent="0.25">
      <c r="A621" t="s">
        <v>4001</v>
      </c>
      <c r="B621" t="s">
        <v>28872</v>
      </c>
      <c r="C621" t="s">
        <v>6321</v>
      </c>
      <c r="D621" t="s">
        <v>4003</v>
      </c>
      <c r="E621" t="s">
        <v>27917</v>
      </c>
      <c r="F621" t="s">
        <v>28067</v>
      </c>
      <c r="G621" t="s">
        <v>6321</v>
      </c>
      <c r="H621" t="s">
        <v>6321</v>
      </c>
      <c r="I621" t="s">
        <v>28068</v>
      </c>
      <c r="J621" t="s">
        <v>6321</v>
      </c>
      <c r="K621" t="s">
        <v>6321</v>
      </c>
    </row>
    <row r="622" spans="1:11" x14ac:dyDescent="0.25">
      <c r="A622" t="s">
        <v>4004</v>
      </c>
      <c r="B622" t="s">
        <v>28873</v>
      </c>
      <c r="C622" t="s">
        <v>6321</v>
      </c>
      <c r="D622" t="s">
        <v>4006</v>
      </c>
      <c r="E622" t="s">
        <v>27917</v>
      </c>
      <c r="F622" t="s">
        <v>28067</v>
      </c>
      <c r="G622" t="s">
        <v>6321</v>
      </c>
      <c r="H622" t="s">
        <v>6321</v>
      </c>
      <c r="I622" t="s">
        <v>28068</v>
      </c>
      <c r="J622" t="s">
        <v>6321</v>
      </c>
      <c r="K622" t="s">
        <v>6321</v>
      </c>
    </row>
    <row r="623" spans="1:11" x14ac:dyDescent="0.25">
      <c r="A623" t="s">
        <v>28874</v>
      </c>
      <c r="B623" t="s">
        <v>28875</v>
      </c>
      <c r="C623" t="s">
        <v>6321</v>
      </c>
      <c r="D623" t="s">
        <v>28876</v>
      </c>
      <c r="E623" t="s">
        <v>28018</v>
      </c>
      <c r="F623" t="s">
        <v>28075</v>
      </c>
      <c r="G623" t="s">
        <v>6321</v>
      </c>
      <c r="H623" t="s">
        <v>6321</v>
      </c>
      <c r="I623" t="s">
        <v>28076</v>
      </c>
      <c r="J623" t="s">
        <v>28077</v>
      </c>
      <c r="K623" t="s">
        <v>6321</v>
      </c>
    </row>
    <row r="624" spans="1:11" x14ac:dyDescent="0.25">
      <c r="A624" t="s">
        <v>4010</v>
      </c>
      <c r="B624" t="s">
        <v>28877</v>
      </c>
      <c r="C624" t="s">
        <v>6321</v>
      </c>
      <c r="D624" t="s">
        <v>28878</v>
      </c>
      <c r="E624" t="s">
        <v>27917</v>
      </c>
      <c r="F624" t="s">
        <v>28067</v>
      </c>
      <c r="G624" t="s">
        <v>6321</v>
      </c>
      <c r="H624" t="s">
        <v>6321</v>
      </c>
      <c r="I624" t="s">
        <v>28068</v>
      </c>
      <c r="J624" t="s">
        <v>6321</v>
      </c>
      <c r="K624" t="s">
        <v>6321</v>
      </c>
    </row>
    <row r="625" spans="1:11" x14ac:dyDescent="0.25">
      <c r="A625" t="s">
        <v>4012</v>
      </c>
      <c r="B625" t="s">
        <v>26783</v>
      </c>
      <c r="C625" t="s">
        <v>6321</v>
      </c>
      <c r="D625" t="s">
        <v>4014</v>
      </c>
      <c r="E625" t="s">
        <v>27966</v>
      </c>
      <c r="F625" t="s">
        <v>28078</v>
      </c>
      <c r="G625" t="s">
        <v>6321</v>
      </c>
      <c r="H625" t="s">
        <v>6321</v>
      </c>
      <c r="I625" t="s">
        <v>28079</v>
      </c>
      <c r="J625" t="s">
        <v>28080</v>
      </c>
      <c r="K625" t="s">
        <v>6321</v>
      </c>
    </row>
    <row r="626" spans="1:11" x14ac:dyDescent="0.25">
      <c r="A626" t="s">
        <v>28879</v>
      </c>
      <c r="B626" t="s">
        <v>28880</v>
      </c>
      <c r="C626" t="s">
        <v>6321</v>
      </c>
      <c r="D626" t="s">
        <v>28881</v>
      </c>
      <c r="E626" t="s">
        <v>27966</v>
      </c>
      <c r="F626" t="s">
        <v>28078</v>
      </c>
      <c r="G626" t="s">
        <v>6321</v>
      </c>
      <c r="H626" t="s">
        <v>6321</v>
      </c>
      <c r="I626" t="s">
        <v>28079</v>
      </c>
      <c r="J626" t="s">
        <v>28080</v>
      </c>
      <c r="K626" t="s">
        <v>6321</v>
      </c>
    </row>
    <row r="627" spans="1:11" x14ac:dyDescent="0.25">
      <c r="A627" t="s">
        <v>4015</v>
      </c>
      <c r="B627" t="s">
        <v>28882</v>
      </c>
      <c r="C627" t="s">
        <v>6321</v>
      </c>
      <c r="D627" t="s">
        <v>4017</v>
      </c>
      <c r="E627" t="s">
        <v>27917</v>
      </c>
      <c r="F627" t="s">
        <v>28067</v>
      </c>
      <c r="G627" t="s">
        <v>6321</v>
      </c>
      <c r="H627" t="s">
        <v>6321</v>
      </c>
      <c r="I627" t="s">
        <v>28068</v>
      </c>
      <c r="J627" t="s">
        <v>6321</v>
      </c>
      <c r="K627" t="s">
        <v>6321</v>
      </c>
    </row>
    <row r="628" spans="1:11" x14ac:dyDescent="0.25">
      <c r="A628" t="s">
        <v>4021</v>
      </c>
      <c r="B628" t="s">
        <v>28883</v>
      </c>
      <c r="C628" t="s">
        <v>6321</v>
      </c>
      <c r="D628" t="s">
        <v>4023</v>
      </c>
      <c r="E628" t="s">
        <v>27917</v>
      </c>
      <c r="F628" t="s">
        <v>28067</v>
      </c>
      <c r="G628" t="s">
        <v>6321</v>
      </c>
      <c r="H628" t="s">
        <v>6321</v>
      </c>
      <c r="I628" t="s">
        <v>28068</v>
      </c>
      <c r="J628" t="s">
        <v>6321</v>
      </c>
      <c r="K628" t="s">
        <v>6321</v>
      </c>
    </row>
    <row r="629" spans="1:11" x14ac:dyDescent="0.25">
      <c r="A629" t="s">
        <v>1838</v>
      </c>
      <c r="B629" t="s">
        <v>28884</v>
      </c>
      <c r="C629" t="s">
        <v>6321</v>
      </c>
      <c r="D629" t="s">
        <v>1053</v>
      </c>
      <c r="E629" t="s">
        <v>27901</v>
      </c>
      <c r="F629" t="s">
        <v>28577</v>
      </c>
      <c r="G629" t="s">
        <v>6321</v>
      </c>
      <c r="H629" t="s">
        <v>28578</v>
      </c>
      <c r="I629" t="s">
        <v>28579</v>
      </c>
      <c r="J629" t="s">
        <v>28580</v>
      </c>
      <c r="K629" t="s">
        <v>6321</v>
      </c>
    </row>
    <row r="630" spans="1:11" x14ac:dyDescent="0.25">
      <c r="A630" t="s">
        <v>4038</v>
      </c>
      <c r="B630" t="s">
        <v>26522</v>
      </c>
      <c r="C630" t="s">
        <v>6321</v>
      </c>
      <c r="D630" t="s">
        <v>4040</v>
      </c>
      <c r="E630" t="s">
        <v>27966</v>
      </c>
      <c r="F630" t="s">
        <v>28078</v>
      </c>
      <c r="G630" t="s">
        <v>6321</v>
      </c>
      <c r="H630" t="s">
        <v>6321</v>
      </c>
      <c r="I630" t="s">
        <v>28079</v>
      </c>
      <c r="J630" t="s">
        <v>28080</v>
      </c>
      <c r="K630" t="s">
        <v>6321</v>
      </c>
    </row>
    <row r="631" spans="1:11" x14ac:dyDescent="0.25">
      <c r="A631" t="s">
        <v>4041</v>
      </c>
      <c r="B631" t="s">
        <v>26678</v>
      </c>
      <c r="C631" t="s">
        <v>6321</v>
      </c>
      <c r="D631" t="s">
        <v>4043</v>
      </c>
      <c r="E631" t="s">
        <v>27966</v>
      </c>
      <c r="F631" t="s">
        <v>28078</v>
      </c>
      <c r="G631" t="s">
        <v>6321</v>
      </c>
      <c r="H631" t="s">
        <v>6321</v>
      </c>
      <c r="I631" t="s">
        <v>28079</v>
      </c>
      <c r="J631" t="s">
        <v>28080</v>
      </c>
      <c r="K631" t="s">
        <v>6321</v>
      </c>
    </row>
    <row r="632" spans="1:11" x14ac:dyDescent="0.25">
      <c r="A632" t="s">
        <v>4044</v>
      </c>
      <c r="B632" t="s">
        <v>28885</v>
      </c>
      <c r="C632" t="s">
        <v>6321</v>
      </c>
      <c r="D632" t="s">
        <v>4046</v>
      </c>
      <c r="E632" t="s">
        <v>27917</v>
      </c>
      <c r="F632" t="s">
        <v>28067</v>
      </c>
      <c r="G632" t="s">
        <v>6321</v>
      </c>
      <c r="H632" t="s">
        <v>6321</v>
      </c>
      <c r="I632" t="s">
        <v>28068</v>
      </c>
      <c r="J632" t="s">
        <v>6321</v>
      </c>
      <c r="K632" t="s">
        <v>6321</v>
      </c>
    </row>
    <row r="633" spans="1:11" x14ac:dyDescent="0.25">
      <c r="A633" t="s">
        <v>28886</v>
      </c>
      <c r="B633" t="s">
        <v>28887</v>
      </c>
      <c r="C633" t="s">
        <v>6321</v>
      </c>
      <c r="D633" t="s">
        <v>28888</v>
      </c>
      <c r="E633" t="s">
        <v>28018</v>
      </c>
      <c r="F633" t="s">
        <v>28075</v>
      </c>
      <c r="G633" t="s">
        <v>6321</v>
      </c>
      <c r="H633" t="s">
        <v>6321</v>
      </c>
      <c r="I633" t="s">
        <v>28076</v>
      </c>
      <c r="J633" t="s">
        <v>28077</v>
      </c>
      <c r="K633" t="s">
        <v>6321</v>
      </c>
    </row>
    <row r="634" spans="1:11" x14ac:dyDescent="0.25">
      <c r="A634" t="s">
        <v>28889</v>
      </c>
      <c r="B634" t="s">
        <v>28890</v>
      </c>
      <c r="C634" t="s">
        <v>6321</v>
      </c>
      <c r="D634" t="s">
        <v>28891</v>
      </c>
      <c r="E634" t="s">
        <v>28018</v>
      </c>
      <c r="F634" t="s">
        <v>28075</v>
      </c>
      <c r="G634" t="s">
        <v>6321</v>
      </c>
      <c r="H634" t="s">
        <v>6321</v>
      </c>
      <c r="I634" t="s">
        <v>28076</v>
      </c>
      <c r="J634" t="s">
        <v>28077</v>
      </c>
      <c r="K634" t="s">
        <v>6321</v>
      </c>
    </row>
    <row r="635" spans="1:11" x14ac:dyDescent="0.25">
      <c r="A635" t="s">
        <v>4055</v>
      </c>
      <c r="B635" t="s">
        <v>26601</v>
      </c>
      <c r="C635" t="s">
        <v>6321</v>
      </c>
      <c r="D635" t="s">
        <v>4057</v>
      </c>
      <c r="E635" t="s">
        <v>27966</v>
      </c>
      <c r="F635" t="s">
        <v>28078</v>
      </c>
      <c r="G635" t="s">
        <v>6321</v>
      </c>
      <c r="H635" t="s">
        <v>6321</v>
      </c>
      <c r="I635" t="s">
        <v>28079</v>
      </c>
      <c r="J635" t="s">
        <v>28080</v>
      </c>
      <c r="K635" t="s">
        <v>6321</v>
      </c>
    </row>
    <row r="636" spans="1:11" x14ac:dyDescent="0.25">
      <c r="A636" t="s">
        <v>4058</v>
      </c>
      <c r="B636" t="s">
        <v>26523</v>
      </c>
      <c r="C636" t="s">
        <v>6321</v>
      </c>
      <c r="D636" t="s">
        <v>4060</v>
      </c>
      <c r="E636" t="s">
        <v>27966</v>
      </c>
      <c r="F636" t="s">
        <v>28078</v>
      </c>
      <c r="G636" t="s">
        <v>6321</v>
      </c>
      <c r="H636" t="s">
        <v>6321</v>
      </c>
      <c r="I636" t="s">
        <v>28079</v>
      </c>
      <c r="J636" t="s">
        <v>28080</v>
      </c>
      <c r="K636" t="s">
        <v>6321</v>
      </c>
    </row>
    <row r="637" spans="1:11" x14ac:dyDescent="0.25">
      <c r="A637" t="s">
        <v>20156</v>
      </c>
      <c r="B637" t="s">
        <v>28892</v>
      </c>
      <c r="C637" t="s">
        <v>6321</v>
      </c>
      <c r="D637" t="s">
        <v>20155</v>
      </c>
      <c r="E637" t="s">
        <v>28069</v>
      </c>
      <c r="F637" t="s">
        <v>28070</v>
      </c>
      <c r="G637" t="s">
        <v>6321</v>
      </c>
      <c r="H637" t="s">
        <v>6321</v>
      </c>
      <c r="I637" t="s">
        <v>28071</v>
      </c>
      <c r="J637" t="s">
        <v>6321</v>
      </c>
      <c r="K637" t="s">
        <v>6321</v>
      </c>
    </row>
    <row r="638" spans="1:11" x14ac:dyDescent="0.25">
      <c r="A638" t="s">
        <v>4064</v>
      </c>
      <c r="B638" t="s">
        <v>24891</v>
      </c>
      <c r="C638" t="s">
        <v>6321</v>
      </c>
      <c r="D638" t="s">
        <v>4066</v>
      </c>
      <c r="E638" t="s">
        <v>27966</v>
      </c>
      <c r="F638" t="s">
        <v>28078</v>
      </c>
      <c r="G638" t="s">
        <v>6321</v>
      </c>
      <c r="H638" t="s">
        <v>6321</v>
      </c>
      <c r="I638" t="s">
        <v>28079</v>
      </c>
      <c r="J638" t="s">
        <v>28080</v>
      </c>
      <c r="K638" t="s">
        <v>6321</v>
      </c>
    </row>
    <row r="639" spans="1:11" x14ac:dyDescent="0.25">
      <c r="A639" t="s">
        <v>28893</v>
      </c>
      <c r="B639" t="s">
        <v>28894</v>
      </c>
      <c r="C639" t="s">
        <v>6321</v>
      </c>
      <c r="D639" t="s">
        <v>28895</v>
      </c>
      <c r="E639" t="s">
        <v>28018</v>
      </c>
      <c r="F639" t="s">
        <v>28075</v>
      </c>
      <c r="G639" t="s">
        <v>6321</v>
      </c>
      <c r="H639" t="s">
        <v>6321</v>
      </c>
      <c r="I639" t="s">
        <v>28076</v>
      </c>
      <c r="J639" t="s">
        <v>28077</v>
      </c>
      <c r="K639" t="s">
        <v>6321</v>
      </c>
    </row>
    <row r="640" spans="1:11" x14ac:dyDescent="0.25">
      <c r="A640" t="s">
        <v>28896</v>
      </c>
      <c r="B640" t="s">
        <v>28897</v>
      </c>
      <c r="C640" t="s">
        <v>6321</v>
      </c>
      <c r="D640" t="s">
        <v>1053</v>
      </c>
      <c r="E640" t="s">
        <v>27917</v>
      </c>
      <c r="F640" t="s">
        <v>28067</v>
      </c>
      <c r="G640" t="s">
        <v>6321</v>
      </c>
      <c r="H640" t="s">
        <v>6321</v>
      </c>
      <c r="I640" t="s">
        <v>28068</v>
      </c>
      <c r="J640" t="s">
        <v>6321</v>
      </c>
      <c r="K640" t="s">
        <v>6321</v>
      </c>
    </row>
    <row r="641" spans="1:11" x14ac:dyDescent="0.25">
      <c r="A641" t="s">
        <v>4073</v>
      </c>
      <c r="B641" t="s">
        <v>28898</v>
      </c>
      <c r="C641" t="s">
        <v>6321</v>
      </c>
      <c r="D641" t="s">
        <v>4075</v>
      </c>
      <c r="E641" t="s">
        <v>27917</v>
      </c>
      <c r="F641" t="s">
        <v>28067</v>
      </c>
      <c r="G641" t="s">
        <v>6321</v>
      </c>
      <c r="H641" t="s">
        <v>6321</v>
      </c>
      <c r="I641" t="s">
        <v>28068</v>
      </c>
      <c r="J641" t="s">
        <v>6321</v>
      </c>
      <c r="K641" t="s">
        <v>6321</v>
      </c>
    </row>
    <row r="642" spans="1:11" x14ac:dyDescent="0.25">
      <c r="A642" t="s">
        <v>28899</v>
      </c>
      <c r="B642" t="s">
        <v>28900</v>
      </c>
      <c r="C642" t="s">
        <v>6321</v>
      </c>
      <c r="D642" t="s">
        <v>28901</v>
      </c>
      <c r="E642" t="s">
        <v>28902</v>
      </c>
      <c r="F642" t="s">
        <v>28903</v>
      </c>
      <c r="G642" t="s">
        <v>6321</v>
      </c>
      <c r="H642" t="s">
        <v>6321</v>
      </c>
      <c r="I642" t="s">
        <v>28904</v>
      </c>
      <c r="J642" t="s">
        <v>6321</v>
      </c>
      <c r="K642" t="s">
        <v>6321</v>
      </c>
    </row>
    <row r="643" spans="1:11" x14ac:dyDescent="0.25">
      <c r="A643" t="s">
        <v>28905</v>
      </c>
      <c r="B643" t="s">
        <v>28906</v>
      </c>
      <c r="C643" t="s">
        <v>6321</v>
      </c>
      <c r="D643" t="s">
        <v>1053</v>
      </c>
      <c r="E643" t="s">
        <v>27917</v>
      </c>
      <c r="F643" t="s">
        <v>28067</v>
      </c>
      <c r="G643" t="s">
        <v>6321</v>
      </c>
      <c r="H643" t="s">
        <v>6321</v>
      </c>
      <c r="I643" t="s">
        <v>28068</v>
      </c>
      <c r="J643" t="s">
        <v>6321</v>
      </c>
      <c r="K643" t="s">
        <v>6321</v>
      </c>
    </row>
    <row r="644" spans="1:11" x14ac:dyDescent="0.25">
      <c r="A644" t="s">
        <v>28907</v>
      </c>
      <c r="B644" t="s">
        <v>28908</v>
      </c>
      <c r="C644" t="s">
        <v>6321</v>
      </c>
      <c r="D644" t="s">
        <v>28909</v>
      </c>
      <c r="E644" t="s">
        <v>28018</v>
      </c>
      <c r="F644" t="s">
        <v>28075</v>
      </c>
      <c r="G644" t="s">
        <v>6321</v>
      </c>
      <c r="H644" t="s">
        <v>6321</v>
      </c>
      <c r="I644" t="s">
        <v>28076</v>
      </c>
      <c r="J644" t="s">
        <v>28077</v>
      </c>
      <c r="K644" t="s">
        <v>6321</v>
      </c>
    </row>
    <row r="645" spans="1:11" x14ac:dyDescent="0.25">
      <c r="A645" t="s">
        <v>4076</v>
      </c>
      <c r="B645" t="s">
        <v>26602</v>
      </c>
      <c r="C645" t="s">
        <v>6321</v>
      </c>
      <c r="D645" t="s">
        <v>4078</v>
      </c>
      <c r="E645" t="s">
        <v>27966</v>
      </c>
      <c r="F645" t="s">
        <v>28078</v>
      </c>
      <c r="G645" t="s">
        <v>6321</v>
      </c>
      <c r="H645" t="s">
        <v>6321</v>
      </c>
      <c r="I645" t="s">
        <v>28079</v>
      </c>
      <c r="J645" t="s">
        <v>28080</v>
      </c>
      <c r="K645" t="s">
        <v>6321</v>
      </c>
    </row>
    <row r="646" spans="1:11" x14ac:dyDescent="0.25">
      <c r="A646" t="s">
        <v>4079</v>
      </c>
      <c r="B646" t="s">
        <v>28910</v>
      </c>
      <c r="C646" t="s">
        <v>6321</v>
      </c>
      <c r="D646" t="s">
        <v>4081</v>
      </c>
      <c r="E646" t="s">
        <v>27917</v>
      </c>
      <c r="F646" t="s">
        <v>28067</v>
      </c>
      <c r="G646" t="s">
        <v>6321</v>
      </c>
      <c r="H646" t="s">
        <v>6321</v>
      </c>
      <c r="I646" t="s">
        <v>28068</v>
      </c>
      <c r="J646" t="s">
        <v>6321</v>
      </c>
      <c r="K646" t="s">
        <v>6321</v>
      </c>
    </row>
    <row r="647" spans="1:11" x14ac:dyDescent="0.25">
      <c r="A647" t="s">
        <v>28911</v>
      </c>
      <c r="B647" t="s">
        <v>28912</v>
      </c>
      <c r="C647" t="s">
        <v>6321</v>
      </c>
      <c r="D647" t="s">
        <v>28913</v>
      </c>
      <c r="E647" t="s">
        <v>28018</v>
      </c>
      <c r="F647" t="s">
        <v>28075</v>
      </c>
      <c r="G647" t="s">
        <v>6321</v>
      </c>
      <c r="H647" t="s">
        <v>6321</v>
      </c>
      <c r="I647" t="s">
        <v>28076</v>
      </c>
      <c r="J647" t="s">
        <v>28077</v>
      </c>
      <c r="K647" t="s">
        <v>6321</v>
      </c>
    </row>
    <row r="648" spans="1:11" x14ac:dyDescent="0.25">
      <c r="A648" t="s">
        <v>28914</v>
      </c>
      <c r="B648" t="s">
        <v>28915</v>
      </c>
      <c r="C648" t="s">
        <v>6321</v>
      </c>
      <c r="D648" t="s">
        <v>1053</v>
      </c>
      <c r="E648" t="s">
        <v>27928</v>
      </c>
      <c r="F648" t="s">
        <v>28096</v>
      </c>
      <c r="G648" t="s">
        <v>6321</v>
      </c>
      <c r="H648" t="s">
        <v>6321</v>
      </c>
      <c r="I648" t="s">
        <v>28068</v>
      </c>
      <c r="J648" t="s">
        <v>6321</v>
      </c>
      <c r="K648" t="s">
        <v>6321</v>
      </c>
    </row>
    <row r="649" spans="1:11" x14ac:dyDescent="0.25">
      <c r="A649" t="s">
        <v>4088</v>
      </c>
      <c r="B649" t="s">
        <v>28916</v>
      </c>
      <c r="C649" t="s">
        <v>6321</v>
      </c>
      <c r="D649" t="s">
        <v>4090</v>
      </c>
      <c r="E649" t="s">
        <v>27917</v>
      </c>
      <c r="F649" t="s">
        <v>28067</v>
      </c>
      <c r="G649" t="s">
        <v>6321</v>
      </c>
      <c r="H649" t="s">
        <v>6321</v>
      </c>
      <c r="I649" t="s">
        <v>28068</v>
      </c>
      <c r="J649" t="s">
        <v>6321</v>
      </c>
      <c r="K649" t="s">
        <v>6321</v>
      </c>
    </row>
    <row r="650" spans="1:11" x14ac:dyDescent="0.25">
      <c r="A650" t="s">
        <v>28917</v>
      </c>
      <c r="B650" t="s">
        <v>28918</v>
      </c>
      <c r="C650" t="s">
        <v>6321</v>
      </c>
      <c r="D650" t="s">
        <v>1053</v>
      </c>
      <c r="E650" t="s">
        <v>27917</v>
      </c>
      <c r="F650" t="s">
        <v>28067</v>
      </c>
      <c r="G650" t="s">
        <v>6321</v>
      </c>
      <c r="H650" t="s">
        <v>6321</v>
      </c>
      <c r="I650" t="s">
        <v>28068</v>
      </c>
      <c r="J650" t="s">
        <v>6321</v>
      </c>
      <c r="K650" t="s">
        <v>6321</v>
      </c>
    </row>
    <row r="651" spans="1:11" x14ac:dyDescent="0.25">
      <c r="A651" t="s">
        <v>4091</v>
      </c>
      <c r="B651" t="s">
        <v>26281</v>
      </c>
      <c r="C651" t="s">
        <v>6321</v>
      </c>
      <c r="D651" t="s">
        <v>4093</v>
      </c>
      <c r="E651" t="s">
        <v>27928</v>
      </c>
      <c r="F651" t="s">
        <v>28096</v>
      </c>
      <c r="G651" t="s">
        <v>6321</v>
      </c>
      <c r="H651" t="s">
        <v>6321</v>
      </c>
      <c r="I651" t="s">
        <v>28068</v>
      </c>
      <c r="J651" t="s">
        <v>6321</v>
      </c>
      <c r="K651" t="s">
        <v>6321</v>
      </c>
    </row>
    <row r="652" spans="1:11" x14ac:dyDescent="0.25">
      <c r="A652" t="s">
        <v>4094</v>
      </c>
      <c r="B652" t="s">
        <v>26275</v>
      </c>
      <c r="C652" t="s">
        <v>6321</v>
      </c>
      <c r="D652" t="s">
        <v>4096</v>
      </c>
      <c r="E652" t="s">
        <v>27928</v>
      </c>
      <c r="F652" t="s">
        <v>28096</v>
      </c>
      <c r="G652" t="s">
        <v>6321</v>
      </c>
      <c r="H652" t="s">
        <v>6321</v>
      </c>
      <c r="I652" t="s">
        <v>28068</v>
      </c>
      <c r="J652" t="s">
        <v>6321</v>
      </c>
      <c r="K652" t="s">
        <v>6321</v>
      </c>
    </row>
    <row r="653" spans="1:11" x14ac:dyDescent="0.25">
      <c r="A653" t="s">
        <v>28919</v>
      </c>
      <c r="B653" t="s">
        <v>28920</v>
      </c>
      <c r="C653" t="s">
        <v>6321</v>
      </c>
      <c r="D653" t="s">
        <v>1053</v>
      </c>
      <c r="E653" t="s">
        <v>27917</v>
      </c>
      <c r="F653" t="s">
        <v>28067</v>
      </c>
      <c r="G653" t="s">
        <v>6321</v>
      </c>
      <c r="H653" t="s">
        <v>6321</v>
      </c>
      <c r="I653" t="s">
        <v>28068</v>
      </c>
      <c r="J653" t="s">
        <v>6321</v>
      </c>
      <c r="K653" t="s">
        <v>6321</v>
      </c>
    </row>
    <row r="654" spans="1:11" x14ac:dyDescent="0.25">
      <c r="A654" t="s">
        <v>28921</v>
      </c>
      <c r="B654" t="s">
        <v>28922</v>
      </c>
      <c r="C654" t="s">
        <v>6321</v>
      </c>
      <c r="D654" t="s">
        <v>1053</v>
      </c>
      <c r="E654" t="s">
        <v>28018</v>
      </c>
      <c r="F654" t="s">
        <v>28075</v>
      </c>
      <c r="G654" t="s">
        <v>6321</v>
      </c>
      <c r="H654" t="s">
        <v>6321</v>
      </c>
      <c r="I654" t="s">
        <v>28076</v>
      </c>
      <c r="J654" t="s">
        <v>28077</v>
      </c>
      <c r="K654" t="s">
        <v>6321</v>
      </c>
    </row>
    <row r="655" spans="1:11" x14ac:dyDescent="0.25">
      <c r="A655" t="s">
        <v>4103</v>
      </c>
      <c r="B655" t="s">
        <v>28923</v>
      </c>
      <c r="C655" t="s">
        <v>6321</v>
      </c>
      <c r="D655" t="s">
        <v>1053</v>
      </c>
      <c r="E655" t="s">
        <v>27917</v>
      </c>
      <c r="F655" t="s">
        <v>28067</v>
      </c>
      <c r="G655" t="s">
        <v>6321</v>
      </c>
      <c r="H655" t="s">
        <v>6321</v>
      </c>
      <c r="I655" t="s">
        <v>28068</v>
      </c>
      <c r="J655" t="s">
        <v>6321</v>
      </c>
      <c r="K655" t="s">
        <v>6321</v>
      </c>
    </row>
    <row r="656" spans="1:11" x14ac:dyDescent="0.25">
      <c r="A656" t="s">
        <v>4105</v>
      </c>
      <c r="B656" t="s">
        <v>28924</v>
      </c>
      <c r="C656" t="s">
        <v>6321</v>
      </c>
      <c r="D656" t="s">
        <v>1053</v>
      </c>
      <c r="E656" t="s">
        <v>27917</v>
      </c>
      <c r="F656" t="s">
        <v>28067</v>
      </c>
      <c r="G656" t="s">
        <v>6321</v>
      </c>
      <c r="H656" t="s">
        <v>6321</v>
      </c>
      <c r="I656" t="s">
        <v>28068</v>
      </c>
      <c r="J656" t="s">
        <v>6321</v>
      </c>
      <c r="K656" t="s">
        <v>6321</v>
      </c>
    </row>
    <row r="657" spans="1:11" x14ac:dyDescent="0.25">
      <c r="A657" t="s">
        <v>4107</v>
      </c>
      <c r="B657" t="s">
        <v>28925</v>
      </c>
      <c r="C657" t="s">
        <v>6321</v>
      </c>
      <c r="D657" t="s">
        <v>1053</v>
      </c>
      <c r="E657" t="s">
        <v>27917</v>
      </c>
      <c r="F657" t="s">
        <v>28067</v>
      </c>
      <c r="G657" t="s">
        <v>6321</v>
      </c>
      <c r="H657" t="s">
        <v>6321</v>
      </c>
      <c r="I657" t="s">
        <v>28068</v>
      </c>
      <c r="J657" t="s">
        <v>6321</v>
      </c>
      <c r="K657" t="s">
        <v>6321</v>
      </c>
    </row>
    <row r="658" spans="1:11" x14ac:dyDescent="0.25">
      <c r="A658" t="s">
        <v>4109</v>
      </c>
      <c r="B658" t="s">
        <v>28926</v>
      </c>
      <c r="C658" t="s">
        <v>6321</v>
      </c>
      <c r="D658" t="s">
        <v>1053</v>
      </c>
      <c r="E658" t="s">
        <v>27917</v>
      </c>
      <c r="F658" t="s">
        <v>28067</v>
      </c>
      <c r="G658" t="s">
        <v>6321</v>
      </c>
      <c r="H658" t="s">
        <v>6321</v>
      </c>
      <c r="I658" t="s">
        <v>28068</v>
      </c>
      <c r="J658" t="s">
        <v>6321</v>
      </c>
      <c r="K658" t="s">
        <v>6321</v>
      </c>
    </row>
    <row r="659" spans="1:11" x14ac:dyDescent="0.25">
      <c r="A659" t="s">
        <v>28927</v>
      </c>
      <c r="B659" t="s">
        <v>28928</v>
      </c>
      <c r="C659" t="s">
        <v>6321</v>
      </c>
      <c r="D659" t="s">
        <v>28929</v>
      </c>
      <c r="E659" t="s">
        <v>28018</v>
      </c>
      <c r="F659" t="s">
        <v>28075</v>
      </c>
      <c r="G659" t="s">
        <v>6321</v>
      </c>
      <c r="H659" t="s">
        <v>6321</v>
      </c>
      <c r="I659" t="s">
        <v>28076</v>
      </c>
      <c r="J659" t="s">
        <v>28077</v>
      </c>
      <c r="K659" t="s">
        <v>6321</v>
      </c>
    </row>
    <row r="660" spans="1:11" x14ac:dyDescent="0.25">
      <c r="A660" t="s">
        <v>28930</v>
      </c>
      <c r="B660" t="s">
        <v>28931</v>
      </c>
      <c r="C660" t="s">
        <v>6321</v>
      </c>
      <c r="D660" t="s">
        <v>1053</v>
      </c>
      <c r="E660" t="s">
        <v>27917</v>
      </c>
      <c r="F660" t="s">
        <v>28067</v>
      </c>
      <c r="G660" t="s">
        <v>6321</v>
      </c>
      <c r="H660" t="s">
        <v>6321</v>
      </c>
      <c r="I660" t="s">
        <v>28068</v>
      </c>
      <c r="J660" t="s">
        <v>6321</v>
      </c>
      <c r="K660" t="s">
        <v>6321</v>
      </c>
    </row>
    <row r="661" spans="1:11" x14ac:dyDescent="0.25">
      <c r="A661" t="s">
        <v>28932</v>
      </c>
      <c r="B661" t="s">
        <v>28933</v>
      </c>
      <c r="C661" t="s">
        <v>6321</v>
      </c>
      <c r="D661" t="s">
        <v>28934</v>
      </c>
      <c r="E661" t="s">
        <v>28018</v>
      </c>
      <c r="F661" t="s">
        <v>28075</v>
      </c>
      <c r="G661" t="s">
        <v>6321</v>
      </c>
      <c r="H661" t="s">
        <v>6321</v>
      </c>
      <c r="I661" t="s">
        <v>28076</v>
      </c>
      <c r="J661" t="s">
        <v>28077</v>
      </c>
      <c r="K661" t="s">
        <v>6321</v>
      </c>
    </row>
    <row r="662" spans="1:11" x14ac:dyDescent="0.25">
      <c r="A662" t="s">
        <v>10386</v>
      </c>
      <c r="B662" t="s">
        <v>28935</v>
      </c>
      <c r="C662" t="s">
        <v>6321</v>
      </c>
      <c r="D662" t="s">
        <v>1053</v>
      </c>
      <c r="E662" t="s">
        <v>27901</v>
      </c>
      <c r="F662" t="s">
        <v>28577</v>
      </c>
      <c r="G662" t="s">
        <v>6321</v>
      </c>
      <c r="H662" t="s">
        <v>28578</v>
      </c>
      <c r="I662" t="s">
        <v>28579</v>
      </c>
      <c r="J662" t="s">
        <v>28580</v>
      </c>
      <c r="K662" t="s">
        <v>6321</v>
      </c>
    </row>
    <row r="663" spans="1:11" x14ac:dyDescent="0.25">
      <c r="A663" t="s">
        <v>4122</v>
      </c>
      <c r="B663" t="s">
        <v>28936</v>
      </c>
      <c r="C663" t="s">
        <v>6321</v>
      </c>
      <c r="D663" t="s">
        <v>4124</v>
      </c>
      <c r="E663" t="s">
        <v>27917</v>
      </c>
      <c r="F663" t="s">
        <v>28067</v>
      </c>
      <c r="G663" t="s">
        <v>6321</v>
      </c>
      <c r="H663" t="s">
        <v>6321</v>
      </c>
      <c r="I663" t="s">
        <v>28068</v>
      </c>
      <c r="J663" t="s">
        <v>6321</v>
      </c>
      <c r="K663" t="s">
        <v>6321</v>
      </c>
    </row>
    <row r="664" spans="1:11" x14ac:dyDescent="0.25">
      <c r="A664" t="s">
        <v>4125</v>
      </c>
      <c r="B664" t="s">
        <v>26766</v>
      </c>
      <c r="C664" t="s">
        <v>6321</v>
      </c>
      <c r="D664" t="s">
        <v>4127</v>
      </c>
      <c r="E664" t="s">
        <v>28018</v>
      </c>
      <c r="F664" t="s">
        <v>28075</v>
      </c>
      <c r="G664" t="s">
        <v>6321</v>
      </c>
      <c r="H664" t="s">
        <v>6321</v>
      </c>
      <c r="I664" t="s">
        <v>28076</v>
      </c>
      <c r="J664" t="s">
        <v>28077</v>
      </c>
      <c r="K664" t="s">
        <v>6321</v>
      </c>
    </row>
    <row r="665" spans="1:11" x14ac:dyDescent="0.25">
      <c r="A665" t="s">
        <v>4130</v>
      </c>
      <c r="B665" t="s">
        <v>28937</v>
      </c>
      <c r="C665" t="s">
        <v>6321</v>
      </c>
      <c r="D665" t="s">
        <v>4132</v>
      </c>
      <c r="E665" t="s">
        <v>27917</v>
      </c>
      <c r="F665" t="s">
        <v>28067</v>
      </c>
      <c r="G665" t="s">
        <v>6321</v>
      </c>
      <c r="H665" t="s">
        <v>6321</v>
      </c>
      <c r="I665" t="s">
        <v>28068</v>
      </c>
      <c r="J665" t="s">
        <v>6321</v>
      </c>
      <c r="K665" t="s">
        <v>6321</v>
      </c>
    </row>
    <row r="666" spans="1:11" x14ac:dyDescent="0.25">
      <c r="A666" t="s">
        <v>24915</v>
      </c>
      <c r="B666" t="s">
        <v>24914</v>
      </c>
      <c r="C666" t="s">
        <v>27497</v>
      </c>
      <c r="D666" t="s">
        <v>24913</v>
      </c>
      <c r="E666" t="s">
        <v>28938</v>
      </c>
      <c r="F666" t="s">
        <v>28939</v>
      </c>
      <c r="G666" t="s">
        <v>6321</v>
      </c>
      <c r="H666" t="s">
        <v>6321</v>
      </c>
      <c r="I666" t="s">
        <v>28940</v>
      </c>
      <c r="J666" t="s">
        <v>6321</v>
      </c>
      <c r="K666" t="s">
        <v>6321</v>
      </c>
    </row>
    <row r="667" spans="1:11" x14ac:dyDescent="0.25">
      <c r="A667" t="s">
        <v>28941</v>
      </c>
      <c r="B667" t="s">
        <v>28942</v>
      </c>
      <c r="C667" t="s">
        <v>6321</v>
      </c>
      <c r="D667" t="s">
        <v>28943</v>
      </c>
      <c r="E667" t="s">
        <v>28018</v>
      </c>
      <c r="F667" t="s">
        <v>28075</v>
      </c>
      <c r="G667" t="s">
        <v>6321</v>
      </c>
      <c r="H667" t="s">
        <v>6321</v>
      </c>
      <c r="I667" t="s">
        <v>28076</v>
      </c>
      <c r="J667" t="s">
        <v>28077</v>
      </c>
      <c r="K667" t="s">
        <v>6321</v>
      </c>
    </row>
    <row r="668" spans="1:11" x14ac:dyDescent="0.25">
      <c r="A668" t="s">
        <v>28944</v>
      </c>
      <c r="B668" t="s">
        <v>28945</v>
      </c>
      <c r="C668" t="s">
        <v>6321</v>
      </c>
      <c r="D668" t="s">
        <v>1053</v>
      </c>
      <c r="E668" t="s">
        <v>28018</v>
      </c>
      <c r="F668" t="s">
        <v>28075</v>
      </c>
      <c r="G668" t="s">
        <v>6321</v>
      </c>
      <c r="H668" t="s">
        <v>6321</v>
      </c>
      <c r="I668" t="s">
        <v>28076</v>
      </c>
      <c r="J668" t="s">
        <v>28077</v>
      </c>
      <c r="K668" t="s">
        <v>6321</v>
      </c>
    </row>
    <row r="669" spans="1:11" x14ac:dyDescent="0.25">
      <c r="A669" t="s">
        <v>28946</v>
      </c>
      <c r="B669" t="s">
        <v>28947</v>
      </c>
      <c r="C669" t="s">
        <v>6321</v>
      </c>
      <c r="D669" t="s">
        <v>1053</v>
      </c>
      <c r="E669" t="s">
        <v>27917</v>
      </c>
      <c r="F669" t="s">
        <v>28067</v>
      </c>
      <c r="G669" t="s">
        <v>6321</v>
      </c>
      <c r="H669" t="s">
        <v>6321</v>
      </c>
      <c r="I669" t="s">
        <v>28068</v>
      </c>
      <c r="J669" t="s">
        <v>6321</v>
      </c>
      <c r="K669" t="s">
        <v>6321</v>
      </c>
    </row>
    <row r="670" spans="1:11" x14ac:dyDescent="0.25">
      <c r="A670" t="s">
        <v>28948</v>
      </c>
      <c r="B670" t="s">
        <v>28949</v>
      </c>
      <c r="C670" t="s">
        <v>6321</v>
      </c>
      <c r="D670" t="s">
        <v>1053</v>
      </c>
      <c r="E670" t="s">
        <v>27917</v>
      </c>
      <c r="F670" t="s">
        <v>28067</v>
      </c>
      <c r="G670" t="s">
        <v>6321</v>
      </c>
      <c r="H670" t="s">
        <v>6321</v>
      </c>
      <c r="I670" t="s">
        <v>28068</v>
      </c>
      <c r="J670" t="s">
        <v>6321</v>
      </c>
      <c r="K670" t="s">
        <v>6321</v>
      </c>
    </row>
    <row r="671" spans="1:11" x14ac:dyDescent="0.25">
      <c r="A671" t="s">
        <v>28950</v>
      </c>
      <c r="B671" t="s">
        <v>28951</v>
      </c>
      <c r="C671" t="s">
        <v>6321</v>
      </c>
      <c r="D671" t="s">
        <v>28952</v>
      </c>
      <c r="E671" t="s">
        <v>27928</v>
      </c>
      <c r="F671" t="s">
        <v>28096</v>
      </c>
      <c r="G671" t="s">
        <v>6321</v>
      </c>
      <c r="H671" t="s">
        <v>6321</v>
      </c>
      <c r="I671" t="s">
        <v>28068</v>
      </c>
      <c r="J671" t="s">
        <v>6321</v>
      </c>
      <c r="K671" t="s">
        <v>6321</v>
      </c>
    </row>
    <row r="672" spans="1:11" x14ac:dyDescent="0.25">
      <c r="A672" t="s">
        <v>28953</v>
      </c>
      <c r="B672" t="s">
        <v>28954</v>
      </c>
      <c r="C672" t="s">
        <v>6321</v>
      </c>
      <c r="D672" t="s">
        <v>28955</v>
      </c>
      <c r="E672" t="s">
        <v>28018</v>
      </c>
      <c r="F672" t="s">
        <v>28075</v>
      </c>
      <c r="G672" t="s">
        <v>6321</v>
      </c>
      <c r="H672" t="s">
        <v>6321</v>
      </c>
      <c r="I672" t="s">
        <v>28076</v>
      </c>
      <c r="J672" t="s">
        <v>28077</v>
      </c>
      <c r="K672" t="s">
        <v>6321</v>
      </c>
    </row>
    <row r="673" spans="1:11" x14ac:dyDescent="0.25">
      <c r="A673" t="s">
        <v>28956</v>
      </c>
      <c r="B673" t="s">
        <v>28957</v>
      </c>
      <c r="C673" t="s">
        <v>6321</v>
      </c>
      <c r="D673" t="s">
        <v>1053</v>
      </c>
      <c r="E673" t="s">
        <v>27917</v>
      </c>
      <c r="F673" t="s">
        <v>28067</v>
      </c>
      <c r="G673" t="s">
        <v>6321</v>
      </c>
      <c r="H673" t="s">
        <v>6321</v>
      </c>
      <c r="I673" t="s">
        <v>28068</v>
      </c>
      <c r="J673" t="s">
        <v>6321</v>
      </c>
      <c r="K673" t="s">
        <v>6321</v>
      </c>
    </row>
    <row r="674" spans="1:11" x14ac:dyDescent="0.25">
      <c r="A674" t="s">
        <v>4136</v>
      </c>
      <c r="B674" t="s">
        <v>26557</v>
      </c>
      <c r="C674" t="s">
        <v>6321</v>
      </c>
      <c r="D674" t="s">
        <v>4138</v>
      </c>
      <c r="E674" t="s">
        <v>27966</v>
      </c>
      <c r="F674" t="s">
        <v>28078</v>
      </c>
      <c r="G674" t="s">
        <v>6321</v>
      </c>
      <c r="H674" t="s">
        <v>6321</v>
      </c>
      <c r="I674" t="s">
        <v>28079</v>
      </c>
      <c r="J674" t="s">
        <v>28080</v>
      </c>
      <c r="K674" t="s">
        <v>6321</v>
      </c>
    </row>
    <row r="675" spans="1:11" x14ac:dyDescent="0.25">
      <c r="A675" t="s">
        <v>4139</v>
      </c>
      <c r="B675" t="s">
        <v>28958</v>
      </c>
      <c r="C675" t="s">
        <v>6321</v>
      </c>
      <c r="D675" t="s">
        <v>4141</v>
      </c>
      <c r="E675" t="s">
        <v>27917</v>
      </c>
      <c r="F675" t="s">
        <v>28067</v>
      </c>
      <c r="G675" t="s">
        <v>6321</v>
      </c>
      <c r="H675" t="s">
        <v>6321</v>
      </c>
      <c r="I675" t="s">
        <v>28068</v>
      </c>
      <c r="J675" t="s">
        <v>6321</v>
      </c>
      <c r="K675" t="s">
        <v>6321</v>
      </c>
    </row>
    <row r="676" spans="1:11" x14ac:dyDescent="0.25">
      <c r="A676" t="s">
        <v>28959</v>
      </c>
      <c r="B676" t="s">
        <v>28960</v>
      </c>
      <c r="C676" t="s">
        <v>6321</v>
      </c>
      <c r="D676" t="s">
        <v>1053</v>
      </c>
      <c r="E676" t="s">
        <v>27917</v>
      </c>
      <c r="F676" t="s">
        <v>28067</v>
      </c>
      <c r="G676" t="s">
        <v>6321</v>
      </c>
      <c r="H676" t="s">
        <v>6321</v>
      </c>
      <c r="I676" t="s">
        <v>28068</v>
      </c>
      <c r="J676" t="s">
        <v>6321</v>
      </c>
      <c r="K676" t="s">
        <v>6321</v>
      </c>
    </row>
    <row r="677" spans="1:11" x14ac:dyDescent="0.25">
      <c r="A677" t="s">
        <v>28961</v>
      </c>
      <c r="B677" t="s">
        <v>28962</v>
      </c>
      <c r="C677" t="s">
        <v>6321</v>
      </c>
      <c r="D677" t="s">
        <v>28963</v>
      </c>
      <c r="E677" t="s">
        <v>27917</v>
      </c>
      <c r="F677" t="s">
        <v>28067</v>
      </c>
      <c r="G677" t="s">
        <v>6321</v>
      </c>
      <c r="H677" t="s">
        <v>6321</v>
      </c>
      <c r="I677" t="s">
        <v>28068</v>
      </c>
      <c r="J677" t="s">
        <v>6321</v>
      </c>
      <c r="K677" t="s">
        <v>6321</v>
      </c>
    </row>
    <row r="678" spans="1:11" x14ac:dyDescent="0.25">
      <c r="A678" t="s">
        <v>4142</v>
      </c>
      <c r="B678" t="s">
        <v>26558</v>
      </c>
      <c r="C678" t="s">
        <v>6321</v>
      </c>
      <c r="D678" t="s">
        <v>4144</v>
      </c>
      <c r="E678" t="s">
        <v>27966</v>
      </c>
      <c r="F678" t="s">
        <v>28078</v>
      </c>
      <c r="G678" t="s">
        <v>6321</v>
      </c>
      <c r="H678" t="s">
        <v>6321</v>
      </c>
      <c r="I678" t="s">
        <v>28079</v>
      </c>
      <c r="J678" t="s">
        <v>28080</v>
      </c>
      <c r="K678" t="s">
        <v>6321</v>
      </c>
    </row>
    <row r="679" spans="1:11" x14ac:dyDescent="0.25">
      <c r="A679" t="s">
        <v>28964</v>
      </c>
      <c r="B679" t="s">
        <v>28965</v>
      </c>
      <c r="C679" t="s">
        <v>6321</v>
      </c>
      <c r="D679" t="s">
        <v>28966</v>
      </c>
      <c r="E679" t="s">
        <v>28018</v>
      </c>
      <c r="F679" t="s">
        <v>28075</v>
      </c>
      <c r="G679" t="s">
        <v>6321</v>
      </c>
      <c r="H679" t="s">
        <v>6321</v>
      </c>
      <c r="I679" t="s">
        <v>28076</v>
      </c>
      <c r="J679" t="s">
        <v>28077</v>
      </c>
      <c r="K679" t="s">
        <v>6321</v>
      </c>
    </row>
    <row r="680" spans="1:11" x14ac:dyDescent="0.25">
      <c r="A680" t="s">
        <v>4145</v>
      </c>
      <c r="B680" t="s">
        <v>28967</v>
      </c>
      <c r="C680" t="s">
        <v>6321</v>
      </c>
      <c r="D680" t="s">
        <v>4147</v>
      </c>
      <c r="E680" t="s">
        <v>28023</v>
      </c>
      <c r="F680" t="s">
        <v>28968</v>
      </c>
      <c r="G680" t="s">
        <v>6321</v>
      </c>
      <c r="H680" t="s">
        <v>6321</v>
      </c>
      <c r="I680" t="s">
        <v>28168</v>
      </c>
      <c r="J680" t="s">
        <v>6321</v>
      </c>
      <c r="K680" t="s">
        <v>6321</v>
      </c>
    </row>
    <row r="681" spans="1:11" x14ac:dyDescent="0.25">
      <c r="A681" t="s">
        <v>4156</v>
      </c>
      <c r="B681" t="s">
        <v>26848</v>
      </c>
      <c r="C681" t="s">
        <v>6321</v>
      </c>
      <c r="D681" t="s">
        <v>4158</v>
      </c>
      <c r="E681" t="s">
        <v>28018</v>
      </c>
      <c r="F681" t="s">
        <v>28075</v>
      </c>
      <c r="G681" t="s">
        <v>6321</v>
      </c>
      <c r="H681" t="s">
        <v>6321</v>
      </c>
      <c r="I681" t="s">
        <v>28076</v>
      </c>
      <c r="J681" t="s">
        <v>28077</v>
      </c>
      <c r="K681" t="s">
        <v>6321</v>
      </c>
    </row>
    <row r="682" spans="1:11" x14ac:dyDescent="0.25">
      <c r="A682" t="s">
        <v>26449</v>
      </c>
      <c r="B682" t="s">
        <v>28969</v>
      </c>
      <c r="C682" t="s">
        <v>6321</v>
      </c>
      <c r="D682" t="s">
        <v>26472</v>
      </c>
      <c r="E682" t="s">
        <v>27944</v>
      </c>
      <c r="F682" t="s">
        <v>28970</v>
      </c>
      <c r="G682" t="s">
        <v>6321</v>
      </c>
      <c r="H682" t="s">
        <v>6321</v>
      </c>
      <c r="I682" t="s">
        <v>28168</v>
      </c>
      <c r="J682" t="s">
        <v>6321</v>
      </c>
      <c r="K682" t="s">
        <v>6321</v>
      </c>
    </row>
    <row r="683" spans="1:11" x14ac:dyDescent="0.25">
      <c r="A683" t="s">
        <v>4168</v>
      </c>
      <c r="B683" t="s">
        <v>26270</v>
      </c>
      <c r="C683" t="s">
        <v>6321</v>
      </c>
      <c r="D683" t="s">
        <v>4170</v>
      </c>
      <c r="E683" t="s">
        <v>24256</v>
      </c>
      <c r="F683" t="s">
        <v>28971</v>
      </c>
      <c r="G683" t="s">
        <v>6321</v>
      </c>
      <c r="H683" t="s">
        <v>6321</v>
      </c>
      <c r="I683" t="s">
        <v>28068</v>
      </c>
      <c r="J683" t="s">
        <v>6321</v>
      </c>
      <c r="K683" t="s">
        <v>6321</v>
      </c>
    </row>
    <row r="684" spans="1:11" x14ac:dyDescent="0.25">
      <c r="A684" t="s">
        <v>28972</v>
      </c>
      <c r="B684" t="s">
        <v>28973</v>
      </c>
      <c r="C684" t="s">
        <v>6321</v>
      </c>
      <c r="D684" t="s">
        <v>1053</v>
      </c>
      <c r="E684" t="s">
        <v>27966</v>
      </c>
      <c r="F684" t="s">
        <v>28078</v>
      </c>
      <c r="G684" t="s">
        <v>6321</v>
      </c>
      <c r="H684" t="s">
        <v>6321</v>
      </c>
      <c r="I684" t="s">
        <v>28079</v>
      </c>
      <c r="J684" t="s">
        <v>28080</v>
      </c>
      <c r="K684" t="s">
        <v>6321</v>
      </c>
    </row>
    <row r="685" spans="1:11" x14ac:dyDescent="0.25">
      <c r="A685" t="s">
        <v>28974</v>
      </c>
      <c r="B685" t="s">
        <v>28975</v>
      </c>
      <c r="C685" t="s">
        <v>6321</v>
      </c>
      <c r="D685" t="s">
        <v>28976</v>
      </c>
      <c r="E685" t="s">
        <v>28018</v>
      </c>
      <c r="F685" t="s">
        <v>28075</v>
      </c>
      <c r="G685" t="s">
        <v>6321</v>
      </c>
      <c r="H685" t="s">
        <v>6321</v>
      </c>
      <c r="I685" t="s">
        <v>28076</v>
      </c>
      <c r="J685" t="s">
        <v>28077</v>
      </c>
      <c r="K685" t="s">
        <v>6321</v>
      </c>
    </row>
    <row r="686" spans="1:11" x14ac:dyDescent="0.25">
      <c r="A686" t="s">
        <v>28977</v>
      </c>
      <c r="B686" t="s">
        <v>28978</v>
      </c>
      <c r="C686" t="s">
        <v>6321</v>
      </c>
      <c r="D686" t="s">
        <v>28979</v>
      </c>
      <c r="E686" t="s">
        <v>28018</v>
      </c>
      <c r="F686" t="s">
        <v>28075</v>
      </c>
      <c r="G686" t="s">
        <v>6321</v>
      </c>
      <c r="H686" t="s">
        <v>6321</v>
      </c>
      <c r="I686" t="s">
        <v>28076</v>
      </c>
      <c r="J686" t="s">
        <v>28077</v>
      </c>
      <c r="K686" t="s">
        <v>6321</v>
      </c>
    </row>
    <row r="687" spans="1:11" x14ac:dyDescent="0.25">
      <c r="A687" t="s">
        <v>1345</v>
      </c>
      <c r="B687" t="s">
        <v>24897</v>
      </c>
      <c r="C687" t="s">
        <v>27496</v>
      </c>
      <c r="D687" t="s">
        <v>1346</v>
      </c>
      <c r="E687" t="s">
        <v>28938</v>
      </c>
      <c r="F687" t="s">
        <v>28939</v>
      </c>
      <c r="G687" t="s">
        <v>6321</v>
      </c>
      <c r="H687" t="s">
        <v>6321</v>
      </c>
      <c r="I687" t="s">
        <v>28940</v>
      </c>
      <c r="J687" t="s">
        <v>6321</v>
      </c>
      <c r="K687" t="s">
        <v>6321</v>
      </c>
    </row>
    <row r="688" spans="1:11" x14ac:dyDescent="0.25">
      <c r="A688" t="s">
        <v>4174</v>
      </c>
      <c r="B688" t="s">
        <v>28980</v>
      </c>
      <c r="C688" t="s">
        <v>6321</v>
      </c>
      <c r="D688" t="s">
        <v>4176</v>
      </c>
      <c r="E688" t="s">
        <v>27917</v>
      </c>
      <c r="F688" t="s">
        <v>28067</v>
      </c>
      <c r="G688" t="s">
        <v>6321</v>
      </c>
      <c r="H688" t="s">
        <v>6321</v>
      </c>
      <c r="I688" t="s">
        <v>28068</v>
      </c>
      <c r="J688" t="s">
        <v>6321</v>
      </c>
      <c r="K688" t="s">
        <v>6321</v>
      </c>
    </row>
    <row r="689" spans="1:11" x14ac:dyDescent="0.25">
      <c r="A689" t="s">
        <v>4177</v>
      </c>
      <c r="B689" t="s">
        <v>26537</v>
      </c>
      <c r="C689" t="s">
        <v>6321</v>
      </c>
      <c r="D689" t="s">
        <v>4179</v>
      </c>
      <c r="E689" t="s">
        <v>27966</v>
      </c>
      <c r="F689" t="s">
        <v>28078</v>
      </c>
      <c r="G689" t="s">
        <v>6321</v>
      </c>
      <c r="H689" t="s">
        <v>6321</v>
      </c>
      <c r="I689" t="s">
        <v>28079</v>
      </c>
      <c r="J689" t="s">
        <v>28080</v>
      </c>
      <c r="K689" t="s">
        <v>6321</v>
      </c>
    </row>
    <row r="690" spans="1:11" x14ac:dyDescent="0.25">
      <c r="A690" t="s">
        <v>4180</v>
      </c>
      <c r="B690" t="s">
        <v>28981</v>
      </c>
      <c r="C690" t="s">
        <v>6321</v>
      </c>
      <c r="D690" t="s">
        <v>4182</v>
      </c>
      <c r="E690" t="s">
        <v>27917</v>
      </c>
      <c r="F690" t="s">
        <v>28067</v>
      </c>
      <c r="G690" t="s">
        <v>6321</v>
      </c>
      <c r="H690" t="s">
        <v>6321</v>
      </c>
      <c r="I690" t="s">
        <v>28068</v>
      </c>
      <c r="J690" t="s">
        <v>6321</v>
      </c>
      <c r="K690" t="s">
        <v>6321</v>
      </c>
    </row>
    <row r="691" spans="1:11" x14ac:dyDescent="0.25">
      <c r="A691" t="s">
        <v>28982</v>
      </c>
      <c r="B691" t="s">
        <v>28983</v>
      </c>
      <c r="C691" t="s">
        <v>6321</v>
      </c>
      <c r="D691" t="s">
        <v>1053</v>
      </c>
      <c r="E691" t="s">
        <v>28018</v>
      </c>
      <c r="F691" t="s">
        <v>28075</v>
      </c>
      <c r="G691" t="s">
        <v>6321</v>
      </c>
      <c r="H691" t="s">
        <v>6321</v>
      </c>
      <c r="I691" t="s">
        <v>28076</v>
      </c>
      <c r="J691" t="s">
        <v>28077</v>
      </c>
      <c r="K691" t="s">
        <v>6321</v>
      </c>
    </row>
    <row r="692" spans="1:11" x14ac:dyDescent="0.25">
      <c r="A692" t="s">
        <v>28984</v>
      </c>
      <c r="B692" t="s">
        <v>28985</v>
      </c>
      <c r="C692" t="s">
        <v>6321</v>
      </c>
      <c r="D692" t="s">
        <v>1053</v>
      </c>
      <c r="E692" t="s">
        <v>28018</v>
      </c>
      <c r="F692" t="s">
        <v>28075</v>
      </c>
      <c r="G692" t="s">
        <v>6321</v>
      </c>
      <c r="H692" t="s">
        <v>6321</v>
      </c>
      <c r="I692" t="s">
        <v>28076</v>
      </c>
      <c r="J692" t="s">
        <v>28077</v>
      </c>
      <c r="K692" t="s">
        <v>6321</v>
      </c>
    </row>
    <row r="693" spans="1:11" x14ac:dyDescent="0.25">
      <c r="A693" t="s">
        <v>10361</v>
      </c>
      <c r="B693" t="s">
        <v>28986</v>
      </c>
      <c r="C693" t="s">
        <v>6321</v>
      </c>
      <c r="D693" t="s">
        <v>1053</v>
      </c>
      <c r="E693" t="s">
        <v>27901</v>
      </c>
      <c r="F693" t="s">
        <v>28577</v>
      </c>
      <c r="G693" t="s">
        <v>6321</v>
      </c>
      <c r="H693" t="s">
        <v>28578</v>
      </c>
      <c r="I693" t="s">
        <v>28579</v>
      </c>
      <c r="J693" t="s">
        <v>28580</v>
      </c>
      <c r="K693" t="s">
        <v>6321</v>
      </c>
    </row>
    <row r="694" spans="1:11" x14ac:dyDescent="0.25">
      <c r="A694" t="s">
        <v>4203</v>
      </c>
      <c r="B694" t="s">
        <v>26581</v>
      </c>
      <c r="C694" t="s">
        <v>6321</v>
      </c>
      <c r="D694" t="s">
        <v>4205</v>
      </c>
      <c r="E694" t="s">
        <v>27966</v>
      </c>
      <c r="F694" t="s">
        <v>28078</v>
      </c>
      <c r="G694" t="s">
        <v>6321</v>
      </c>
      <c r="H694" t="s">
        <v>6321</v>
      </c>
      <c r="I694" t="s">
        <v>28079</v>
      </c>
      <c r="J694" t="s">
        <v>28080</v>
      </c>
      <c r="K694" t="s">
        <v>6321</v>
      </c>
    </row>
    <row r="695" spans="1:11" x14ac:dyDescent="0.25">
      <c r="A695" t="s">
        <v>4206</v>
      </c>
      <c r="B695" t="s">
        <v>28987</v>
      </c>
      <c r="C695" t="s">
        <v>6321</v>
      </c>
      <c r="D695" t="s">
        <v>4208</v>
      </c>
      <c r="E695" t="s">
        <v>27917</v>
      </c>
      <c r="F695" t="s">
        <v>28067</v>
      </c>
      <c r="G695" t="s">
        <v>6321</v>
      </c>
      <c r="H695" t="s">
        <v>6321</v>
      </c>
      <c r="I695" t="s">
        <v>28068</v>
      </c>
      <c r="J695" t="s">
        <v>6321</v>
      </c>
      <c r="K695" t="s">
        <v>6321</v>
      </c>
    </row>
    <row r="696" spans="1:11" x14ac:dyDescent="0.25">
      <c r="A696" t="s">
        <v>5530</v>
      </c>
      <c r="B696" t="s">
        <v>28988</v>
      </c>
      <c r="C696" t="s">
        <v>6321</v>
      </c>
      <c r="D696" t="s">
        <v>5774</v>
      </c>
      <c r="E696" t="s">
        <v>27928</v>
      </c>
      <c r="F696" t="s">
        <v>28096</v>
      </c>
      <c r="G696" t="s">
        <v>6321</v>
      </c>
      <c r="H696" t="s">
        <v>6321</v>
      </c>
      <c r="I696" t="s">
        <v>28068</v>
      </c>
      <c r="J696" t="s">
        <v>6321</v>
      </c>
      <c r="K696" t="s">
        <v>6321</v>
      </c>
    </row>
    <row r="697" spans="1:11" x14ac:dyDescent="0.25">
      <c r="A697" t="s">
        <v>28989</v>
      </c>
      <c r="B697" t="s">
        <v>28990</v>
      </c>
      <c r="C697" t="s">
        <v>6321</v>
      </c>
      <c r="D697" t="s">
        <v>1053</v>
      </c>
      <c r="E697" t="s">
        <v>27917</v>
      </c>
      <c r="F697" t="s">
        <v>28067</v>
      </c>
      <c r="G697" t="s">
        <v>6321</v>
      </c>
      <c r="H697" t="s">
        <v>6321</v>
      </c>
      <c r="I697" t="s">
        <v>28068</v>
      </c>
      <c r="J697" t="s">
        <v>6321</v>
      </c>
      <c r="K697" t="s">
        <v>6321</v>
      </c>
    </row>
    <row r="698" spans="1:11" x14ac:dyDescent="0.25">
      <c r="A698" t="s">
        <v>28991</v>
      </c>
      <c r="B698" t="s">
        <v>28992</v>
      </c>
      <c r="C698" t="s">
        <v>6321</v>
      </c>
      <c r="D698" t="s">
        <v>28993</v>
      </c>
      <c r="E698" t="s">
        <v>28018</v>
      </c>
      <c r="F698" t="s">
        <v>28075</v>
      </c>
      <c r="G698" t="s">
        <v>6321</v>
      </c>
      <c r="H698" t="s">
        <v>6321</v>
      </c>
      <c r="I698" t="s">
        <v>28076</v>
      </c>
      <c r="J698" t="s">
        <v>28077</v>
      </c>
      <c r="K698" t="s">
        <v>6321</v>
      </c>
    </row>
    <row r="699" spans="1:11" x14ac:dyDescent="0.25">
      <c r="A699" t="s">
        <v>28994</v>
      </c>
      <c r="B699" t="s">
        <v>28995</v>
      </c>
      <c r="C699" t="s">
        <v>6321</v>
      </c>
      <c r="D699" t="s">
        <v>28996</v>
      </c>
      <c r="E699" t="s">
        <v>28018</v>
      </c>
      <c r="F699" t="s">
        <v>28075</v>
      </c>
      <c r="G699" t="s">
        <v>6321</v>
      </c>
      <c r="H699" t="s">
        <v>6321</v>
      </c>
      <c r="I699" t="s">
        <v>28076</v>
      </c>
      <c r="J699" t="s">
        <v>28077</v>
      </c>
      <c r="K699" t="s">
        <v>6321</v>
      </c>
    </row>
    <row r="700" spans="1:11" x14ac:dyDescent="0.25">
      <c r="A700" t="s">
        <v>4221</v>
      </c>
      <c r="B700" t="s">
        <v>26843</v>
      </c>
      <c r="C700" t="s">
        <v>6321</v>
      </c>
      <c r="D700" t="s">
        <v>4223</v>
      </c>
      <c r="E700" t="s">
        <v>28018</v>
      </c>
      <c r="F700" t="s">
        <v>28075</v>
      </c>
      <c r="G700" t="s">
        <v>6321</v>
      </c>
      <c r="H700" t="s">
        <v>6321</v>
      </c>
      <c r="I700" t="s">
        <v>28076</v>
      </c>
      <c r="J700" t="s">
        <v>28077</v>
      </c>
      <c r="K700" t="s">
        <v>6321</v>
      </c>
    </row>
    <row r="701" spans="1:11" x14ac:dyDescent="0.25">
      <c r="A701" t="s">
        <v>28997</v>
      </c>
      <c r="B701" t="s">
        <v>28998</v>
      </c>
      <c r="C701" t="s">
        <v>6321</v>
      </c>
      <c r="D701" t="s">
        <v>28999</v>
      </c>
      <c r="E701" t="s">
        <v>28018</v>
      </c>
      <c r="F701" t="s">
        <v>28075</v>
      </c>
      <c r="G701" t="s">
        <v>6321</v>
      </c>
      <c r="H701" t="s">
        <v>6321</v>
      </c>
      <c r="I701" t="s">
        <v>28076</v>
      </c>
      <c r="J701" t="s">
        <v>28077</v>
      </c>
      <c r="K701" t="s">
        <v>6321</v>
      </c>
    </row>
    <row r="702" spans="1:11" x14ac:dyDescent="0.25">
      <c r="A702" t="s">
        <v>4224</v>
      </c>
      <c r="B702" t="s">
        <v>29000</v>
      </c>
      <c r="C702" t="s">
        <v>6321</v>
      </c>
      <c r="D702" t="s">
        <v>1053</v>
      </c>
      <c r="E702" t="s">
        <v>27917</v>
      </c>
      <c r="F702" t="s">
        <v>28067</v>
      </c>
      <c r="G702" t="s">
        <v>6321</v>
      </c>
      <c r="H702" t="s">
        <v>6321</v>
      </c>
      <c r="I702" t="s">
        <v>28068</v>
      </c>
      <c r="J702" t="s">
        <v>6321</v>
      </c>
      <c r="K702" t="s">
        <v>6321</v>
      </c>
    </row>
    <row r="703" spans="1:11" x14ac:dyDescent="0.25">
      <c r="A703" t="s">
        <v>4226</v>
      </c>
      <c r="B703" t="s">
        <v>29001</v>
      </c>
      <c r="C703" t="s">
        <v>6321</v>
      </c>
      <c r="D703" t="s">
        <v>4228</v>
      </c>
      <c r="E703" t="s">
        <v>27917</v>
      </c>
      <c r="F703" t="s">
        <v>28067</v>
      </c>
      <c r="G703" t="s">
        <v>6321</v>
      </c>
      <c r="H703" t="s">
        <v>6321</v>
      </c>
      <c r="I703" t="s">
        <v>28068</v>
      </c>
      <c r="J703" t="s">
        <v>6321</v>
      </c>
      <c r="K703" t="s">
        <v>6321</v>
      </c>
    </row>
    <row r="704" spans="1:11" x14ac:dyDescent="0.25">
      <c r="A704" t="s">
        <v>4229</v>
      </c>
      <c r="B704" t="s">
        <v>26637</v>
      </c>
      <c r="C704" t="s">
        <v>28314</v>
      </c>
      <c r="D704" t="s">
        <v>4231</v>
      </c>
      <c r="E704" t="s">
        <v>27966</v>
      </c>
      <c r="F704" t="s">
        <v>28078</v>
      </c>
      <c r="G704" t="s">
        <v>6321</v>
      </c>
      <c r="H704" t="s">
        <v>6321</v>
      </c>
      <c r="I704" t="s">
        <v>28079</v>
      </c>
      <c r="J704" t="s">
        <v>28080</v>
      </c>
      <c r="K704" t="s">
        <v>6321</v>
      </c>
    </row>
    <row r="705" spans="1:11" x14ac:dyDescent="0.25">
      <c r="A705" t="s">
        <v>29002</v>
      </c>
      <c r="B705" t="s">
        <v>29003</v>
      </c>
      <c r="C705" t="s">
        <v>6321</v>
      </c>
      <c r="D705" t="s">
        <v>29004</v>
      </c>
      <c r="E705" t="s">
        <v>28018</v>
      </c>
      <c r="F705" t="s">
        <v>28075</v>
      </c>
      <c r="G705" t="s">
        <v>6321</v>
      </c>
      <c r="H705" t="s">
        <v>6321</v>
      </c>
      <c r="I705" t="s">
        <v>28076</v>
      </c>
      <c r="J705" t="s">
        <v>28077</v>
      </c>
      <c r="K705" t="s">
        <v>6321</v>
      </c>
    </row>
    <row r="706" spans="1:11" x14ac:dyDescent="0.25">
      <c r="A706" t="s">
        <v>4235</v>
      </c>
      <c r="B706" t="s">
        <v>29005</v>
      </c>
      <c r="C706" t="s">
        <v>6321</v>
      </c>
      <c r="D706" t="s">
        <v>4237</v>
      </c>
      <c r="E706" t="s">
        <v>27917</v>
      </c>
      <c r="F706" t="s">
        <v>28067</v>
      </c>
      <c r="G706" t="s">
        <v>6321</v>
      </c>
      <c r="H706" t="s">
        <v>6321</v>
      </c>
      <c r="I706" t="s">
        <v>28068</v>
      </c>
      <c r="J706" t="s">
        <v>6321</v>
      </c>
      <c r="K706" t="s">
        <v>6321</v>
      </c>
    </row>
    <row r="707" spans="1:11" x14ac:dyDescent="0.25">
      <c r="A707" t="s">
        <v>1889</v>
      </c>
      <c r="B707" t="s">
        <v>26273</v>
      </c>
      <c r="C707" t="s">
        <v>6321</v>
      </c>
      <c r="D707" t="s">
        <v>26274</v>
      </c>
      <c r="E707" t="s">
        <v>28069</v>
      </c>
      <c r="F707" t="s">
        <v>28070</v>
      </c>
      <c r="G707" t="s">
        <v>6321</v>
      </c>
      <c r="H707" t="s">
        <v>6321</v>
      </c>
      <c r="I707" t="s">
        <v>28071</v>
      </c>
      <c r="J707" t="s">
        <v>6321</v>
      </c>
      <c r="K707" t="s">
        <v>6321</v>
      </c>
    </row>
    <row r="708" spans="1:11" x14ac:dyDescent="0.25">
      <c r="A708" t="s">
        <v>29006</v>
      </c>
      <c r="B708" t="s">
        <v>29007</v>
      </c>
      <c r="C708" t="s">
        <v>6321</v>
      </c>
      <c r="D708" t="s">
        <v>29008</v>
      </c>
      <c r="E708" t="s">
        <v>28018</v>
      </c>
      <c r="F708" t="s">
        <v>28075</v>
      </c>
      <c r="G708" t="s">
        <v>6321</v>
      </c>
      <c r="H708" t="s">
        <v>6321</v>
      </c>
      <c r="I708" t="s">
        <v>28076</v>
      </c>
      <c r="J708" t="s">
        <v>28077</v>
      </c>
      <c r="K708" t="s">
        <v>6321</v>
      </c>
    </row>
    <row r="709" spans="1:11" x14ac:dyDescent="0.25">
      <c r="A709" t="s">
        <v>4241</v>
      </c>
      <c r="B709" t="s">
        <v>29009</v>
      </c>
      <c r="C709" t="s">
        <v>6321</v>
      </c>
      <c r="D709" t="s">
        <v>4243</v>
      </c>
      <c r="E709" t="s">
        <v>27917</v>
      </c>
      <c r="F709" t="s">
        <v>28067</v>
      </c>
      <c r="G709" t="s">
        <v>6321</v>
      </c>
      <c r="H709" t="s">
        <v>6321</v>
      </c>
      <c r="I709" t="s">
        <v>28068</v>
      </c>
      <c r="J709" t="s">
        <v>6321</v>
      </c>
      <c r="K709" t="s">
        <v>6321</v>
      </c>
    </row>
    <row r="710" spans="1:11" x14ac:dyDescent="0.25">
      <c r="A710" t="s">
        <v>1272</v>
      </c>
      <c r="B710" t="s">
        <v>29010</v>
      </c>
      <c r="C710" t="s">
        <v>6321</v>
      </c>
      <c r="D710" t="s">
        <v>1273</v>
      </c>
      <c r="E710" t="s">
        <v>28082</v>
      </c>
      <c r="F710" t="s">
        <v>28083</v>
      </c>
      <c r="G710" t="s">
        <v>6321</v>
      </c>
      <c r="H710" t="s">
        <v>28084</v>
      </c>
      <c r="I710" t="s">
        <v>28085</v>
      </c>
      <c r="J710" t="s">
        <v>28086</v>
      </c>
      <c r="K710" t="s">
        <v>6321</v>
      </c>
    </row>
    <row r="711" spans="1:11" x14ac:dyDescent="0.25">
      <c r="A711" t="s">
        <v>1272</v>
      </c>
      <c r="B711" t="s">
        <v>29010</v>
      </c>
      <c r="C711" t="s">
        <v>6321</v>
      </c>
      <c r="D711" t="s">
        <v>1273</v>
      </c>
      <c r="E711" t="s">
        <v>28069</v>
      </c>
      <c r="F711" t="s">
        <v>28070</v>
      </c>
      <c r="G711" t="s">
        <v>6321</v>
      </c>
      <c r="H711" t="s">
        <v>6321</v>
      </c>
      <c r="I711" t="s">
        <v>28071</v>
      </c>
      <c r="J711" t="s">
        <v>6321</v>
      </c>
      <c r="K711" t="s">
        <v>6321</v>
      </c>
    </row>
    <row r="712" spans="1:11" x14ac:dyDescent="0.25">
      <c r="A712" t="s">
        <v>4244</v>
      </c>
      <c r="B712" t="s">
        <v>29011</v>
      </c>
      <c r="C712" t="s">
        <v>6321</v>
      </c>
      <c r="D712" t="s">
        <v>4246</v>
      </c>
      <c r="E712" t="s">
        <v>27917</v>
      </c>
      <c r="F712" t="s">
        <v>28067</v>
      </c>
      <c r="G712" t="s">
        <v>6321</v>
      </c>
      <c r="H712" t="s">
        <v>6321</v>
      </c>
      <c r="I712" t="s">
        <v>28068</v>
      </c>
      <c r="J712" t="s">
        <v>6321</v>
      </c>
      <c r="K712" t="s">
        <v>6321</v>
      </c>
    </row>
    <row r="713" spans="1:11" x14ac:dyDescent="0.25">
      <c r="A713" t="s">
        <v>4247</v>
      </c>
      <c r="B713" t="s">
        <v>29012</v>
      </c>
      <c r="C713" t="s">
        <v>6321</v>
      </c>
      <c r="D713" t="s">
        <v>1053</v>
      </c>
      <c r="E713" t="s">
        <v>27917</v>
      </c>
      <c r="F713" t="s">
        <v>28067</v>
      </c>
      <c r="G713" t="s">
        <v>6321</v>
      </c>
      <c r="H713" t="s">
        <v>6321</v>
      </c>
      <c r="I713" t="s">
        <v>28068</v>
      </c>
      <c r="J713" t="s">
        <v>6321</v>
      </c>
      <c r="K713" t="s">
        <v>6321</v>
      </c>
    </row>
    <row r="714" spans="1:11" x14ac:dyDescent="0.25">
      <c r="A714" t="s">
        <v>29013</v>
      </c>
      <c r="B714" t="s">
        <v>29014</v>
      </c>
      <c r="C714" t="s">
        <v>6321</v>
      </c>
      <c r="D714" t="s">
        <v>29015</v>
      </c>
      <c r="E714" t="s">
        <v>28018</v>
      </c>
      <c r="F714" t="s">
        <v>28075</v>
      </c>
      <c r="G714" t="s">
        <v>6321</v>
      </c>
      <c r="H714" t="s">
        <v>6321</v>
      </c>
      <c r="I714" t="s">
        <v>28076</v>
      </c>
      <c r="J714" t="s">
        <v>28077</v>
      </c>
      <c r="K714" t="s">
        <v>6321</v>
      </c>
    </row>
    <row r="715" spans="1:11" x14ac:dyDescent="0.25">
      <c r="A715" t="s">
        <v>4251</v>
      </c>
      <c r="B715" t="s">
        <v>29016</v>
      </c>
      <c r="C715" t="s">
        <v>6321</v>
      </c>
      <c r="D715" t="s">
        <v>4253</v>
      </c>
      <c r="E715" t="s">
        <v>27917</v>
      </c>
      <c r="F715" t="s">
        <v>28067</v>
      </c>
      <c r="G715" t="s">
        <v>6321</v>
      </c>
      <c r="H715" t="s">
        <v>6321</v>
      </c>
      <c r="I715" t="s">
        <v>28068</v>
      </c>
      <c r="J715" t="s">
        <v>6321</v>
      </c>
      <c r="K715" t="s">
        <v>6321</v>
      </c>
    </row>
    <row r="716" spans="1:11" x14ac:dyDescent="0.25">
      <c r="A716" t="s">
        <v>4254</v>
      </c>
      <c r="B716" t="s">
        <v>29017</v>
      </c>
      <c r="C716" t="s">
        <v>6321</v>
      </c>
      <c r="D716" t="s">
        <v>4256</v>
      </c>
      <c r="E716" t="s">
        <v>27917</v>
      </c>
      <c r="F716" t="s">
        <v>28067</v>
      </c>
      <c r="G716" t="s">
        <v>6321</v>
      </c>
      <c r="H716" t="s">
        <v>6321</v>
      </c>
      <c r="I716" t="s">
        <v>28068</v>
      </c>
      <c r="J716" t="s">
        <v>6321</v>
      </c>
      <c r="K716" t="s">
        <v>6321</v>
      </c>
    </row>
    <row r="717" spans="1:11" x14ac:dyDescent="0.25">
      <c r="A717" t="s">
        <v>29018</v>
      </c>
      <c r="B717" t="s">
        <v>29019</v>
      </c>
      <c r="C717" t="s">
        <v>6321</v>
      </c>
      <c r="D717" t="s">
        <v>29020</v>
      </c>
      <c r="E717" t="s">
        <v>28018</v>
      </c>
      <c r="F717" t="s">
        <v>28075</v>
      </c>
      <c r="G717" t="s">
        <v>6321</v>
      </c>
      <c r="H717" t="s">
        <v>6321</v>
      </c>
      <c r="I717" t="s">
        <v>28076</v>
      </c>
      <c r="J717" t="s">
        <v>28077</v>
      </c>
      <c r="K717" t="s">
        <v>6321</v>
      </c>
    </row>
    <row r="718" spans="1:11" x14ac:dyDescent="0.25">
      <c r="A718" t="s">
        <v>29021</v>
      </c>
      <c r="B718" t="s">
        <v>29022</v>
      </c>
      <c r="C718" t="s">
        <v>6321</v>
      </c>
      <c r="D718" t="s">
        <v>29023</v>
      </c>
      <c r="E718" t="s">
        <v>28018</v>
      </c>
      <c r="F718" t="s">
        <v>28075</v>
      </c>
      <c r="G718" t="s">
        <v>6321</v>
      </c>
      <c r="H718" t="s">
        <v>6321</v>
      </c>
      <c r="I718" t="s">
        <v>28076</v>
      </c>
      <c r="J718" t="s">
        <v>28077</v>
      </c>
      <c r="K718" t="s">
        <v>6321</v>
      </c>
    </row>
    <row r="719" spans="1:11" x14ac:dyDescent="0.25">
      <c r="A719" t="s">
        <v>29024</v>
      </c>
      <c r="B719" t="s">
        <v>29025</v>
      </c>
      <c r="C719" t="s">
        <v>6321</v>
      </c>
      <c r="D719" t="s">
        <v>1053</v>
      </c>
      <c r="E719" t="s">
        <v>27917</v>
      </c>
      <c r="F719" t="s">
        <v>28067</v>
      </c>
      <c r="G719" t="s">
        <v>6321</v>
      </c>
      <c r="H719" t="s">
        <v>6321</v>
      </c>
      <c r="I719" t="s">
        <v>28068</v>
      </c>
      <c r="J719" t="s">
        <v>6321</v>
      </c>
      <c r="K719" t="s">
        <v>6321</v>
      </c>
    </row>
    <row r="720" spans="1:11" x14ac:dyDescent="0.25">
      <c r="A720" t="s">
        <v>4257</v>
      </c>
      <c r="B720" t="s">
        <v>29026</v>
      </c>
      <c r="C720" t="s">
        <v>6321</v>
      </c>
      <c r="D720" t="s">
        <v>4259</v>
      </c>
      <c r="E720" t="s">
        <v>27917</v>
      </c>
      <c r="F720" t="s">
        <v>28067</v>
      </c>
      <c r="G720" t="s">
        <v>6321</v>
      </c>
      <c r="H720" t="s">
        <v>6321</v>
      </c>
      <c r="I720" t="s">
        <v>28068</v>
      </c>
      <c r="J720" t="s">
        <v>6321</v>
      </c>
      <c r="K720" t="s">
        <v>6321</v>
      </c>
    </row>
    <row r="721" spans="1:11" x14ac:dyDescent="0.25">
      <c r="A721" t="s">
        <v>29027</v>
      </c>
      <c r="B721" t="s">
        <v>29028</v>
      </c>
      <c r="C721" t="s">
        <v>6321</v>
      </c>
      <c r="D721" t="s">
        <v>29029</v>
      </c>
      <c r="E721" t="s">
        <v>27966</v>
      </c>
      <c r="F721" t="s">
        <v>28078</v>
      </c>
      <c r="G721" t="s">
        <v>6321</v>
      </c>
      <c r="H721" t="s">
        <v>6321</v>
      </c>
      <c r="I721" t="s">
        <v>28079</v>
      </c>
      <c r="J721" t="s">
        <v>28080</v>
      </c>
      <c r="K721" t="s">
        <v>6321</v>
      </c>
    </row>
    <row r="722" spans="1:11" x14ac:dyDescent="0.25">
      <c r="A722" t="s">
        <v>4260</v>
      </c>
      <c r="B722" t="s">
        <v>29030</v>
      </c>
      <c r="C722" t="s">
        <v>6321</v>
      </c>
      <c r="D722" t="s">
        <v>4262</v>
      </c>
      <c r="E722" t="s">
        <v>27917</v>
      </c>
      <c r="F722" t="s">
        <v>28067</v>
      </c>
      <c r="G722" t="s">
        <v>6321</v>
      </c>
      <c r="H722" t="s">
        <v>6321</v>
      </c>
      <c r="I722" t="s">
        <v>28068</v>
      </c>
      <c r="J722" t="s">
        <v>6321</v>
      </c>
      <c r="K722" t="s">
        <v>6321</v>
      </c>
    </row>
    <row r="723" spans="1:11" x14ac:dyDescent="0.25">
      <c r="A723" t="s">
        <v>4263</v>
      </c>
      <c r="B723" t="s">
        <v>29031</v>
      </c>
      <c r="C723" t="s">
        <v>6321</v>
      </c>
      <c r="D723" t="s">
        <v>4265</v>
      </c>
      <c r="E723" t="s">
        <v>27917</v>
      </c>
      <c r="F723" t="s">
        <v>28067</v>
      </c>
      <c r="G723" t="s">
        <v>6321</v>
      </c>
      <c r="H723" t="s">
        <v>6321</v>
      </c>
      <c r="I723" t="s">
        <v>28068</v>
      </c>
      <c r="J723" t="s">
        <v>6321</v>
      </c>
      <c r="K723" t="s">
        <v>6321</v>
      </c>
    </row>
    <row r="724" spans="1:11" x14ac:dyDescent="0.25">
      <c r="A724" t="s">
        <v>4266</v>
      </c>
      <c r="B724" t="s">
        <v>29032</v>
      </c>
      <c r="C724" t="s">
        <v>6321</v>
      </c>
      <c r="D724" t="s">
        <v>4268</v>
      </c>
      <c r="E724" t="s">
        <v>27917</v>
      </c>
      <c r="F724" t="s">
        <v>28067</v>
      </c>
      <c r="G724" t="s">
        <v>6321</v>
      </c>
      <c r="H724" t="s">
        <v>6321</v>
      </c>
      <c r="I724" t="s">
        <v>28068</v>
      </c>
      <c r="J724" t="s">
        <v>6321</v>
      </c>
      <c r="K724" t="s">
        <v>6321</v>
      </c>
    </row>
    <row r="725" spans="1:11" x14ac:dyDescent="0.25">
      <c r="A725" t="s">
        <v>29033</v>
      </c>
      <c r="B725" t="s">
        <v>29034</v>
      </c>
      <c r="C725" t="s">
        <v>6321</v>
      </c>
      <c r="D725" t="s">
        <v>29035</v>
      </c>
      <c r="E725" t="s">
        <v>28018</v>
      </c>
      <c r="F725" t="s">
        <v>28075</v>
      </c>
      <c r="G725" t="s">
        <v>6321</v>
      </c>
      <c r="H725" t="s">
        <v>6321</v>
      </c>
      <c r="I725" t="s">
        <v>28076</v>
      </c>
      <c r="J725" t="s">
        <v>28077</v>
      </c>
      <c r="K725" t="s">
        <v>6321</v>
      </c>
    </row>
    <row r="726" spans="1:11" x14ac:dyDescent="0.25">
      <c r="A726" t="s">
        <v>4269</v>
      </c>
      <c r="B726" t="s">
        <v>29036</v>
      </c>
      <c r="C726" t="s">
        <v>6321</v>
      </c>
      <c r="D726" t="s">
        <v>4271</v>
      </c>
      <c r="E726" t="s">
        <v>27917</v>
      </c>
      <c r="F726" t="s">
        <v>28067</v>
      </c>
      <c r="G726" t="s">
        <v>6321</v>
      </c>
      <c r="H726" t="s">
        <v>6321</v>
      </c>
      <c r="I726" t="s">
        <v>28068</v>
      </c>
      <c r="J726" t="s">
        <v>6321</v>
      </c>
      <c r="K726" t="s">
        <v>6321</v>
      </c>
    </row>
    <row r="727" spans="1:11" x14ac:dyDescent="0.25">
      <c r="A727" t="s">
        <v>29037</v>
      </c>
      <c r="B727" t="s">
        <v>29038</v>
      </c>
      <c r="C727" t="s">
        <v>6321</v>
      </c>
      <c r="D727" t="s">
        <v>29039</v>
      </c>
      <c r="E727" t="s">
        <v>28018</v>
      </c>
      <c r="F727" t="s">
        <v>28075</v>
      </c>
      <c r="G727" t="s">
        <v>6321</v>
      </c>
      <c r="H727" t="s">
        <v>6321</v>
      </c>
      <c r="I727" t="s">
        <v>28076</v>
      </c>
      <c r="J727" t="s">
        <v>28077</v>
      </c>
      <c r="K727" t="s">
        <v>6321</v>
      </c>
    </row>
    <row r="728" spans="1:11" x14ac:dyDescent="0.25">
      <c r="A728" t="s">
        <v>29040</v>
      </c>
      <c r="B728" t="s">
        <v>29041</v>
      </c>
      <c r="C728" t="s">
        <v>6321</v>
      </c>
      <c r="D728" t="s">
        <v>1053</v>
      </c>
      <c r="E728" t="s">
        <v>28018</v>
      </c>
      <c r="F728" t="s">
        <v>28075</v>
      </c>
      <c r="G728" t="s">
        <v>6321</v>
      </c>
      <c r="H728" t="s">
        <v>6321</v>
      </c>
      <c r="I728" t="s">
        <v>28076</v>
      </c>
      <c r="J728" t="s">
        <v>28077</v>
      </c>
      <c r="K728" t="s">
        <v>6321</v>
      </c>
    </row>
    <row r="729" spans="1:11" x14ac:dyDescent="0.25">
      <c r="A729" t="s">
        <v>26460</v>
      </c>
      <c r="B729" t="s">
        <v>26782</v>
      </c>
      <c r="C729" t="s">
        <v>6321</v>
      </c>
      <c r="D729" t="s">
        <v>1053</v>
      </c>
      <c r="E729" t="s">
        <v>27946</v>
      </c>
      <c r="F729" t="s">
        <v>29042</v>
      </c>
      <c r="G729" t="s">
        <v>6321</v>
      </c>
      <c r="H729" t="s">
        <v>6321</v>
      </c>
      <c r="I729" t="s">
        <v>28168</v>
      </c>
      <c r="J729" t="s">
        <v>29043</v>
      </c>
      <c r="K729" t="s">
        <v>6321</v>
      </c>
    </row>
    <row r="730" spans="1:11" x14ac:dyDescent="0.25">
      <c r="A730" t="s">
        <v>4272</v>
      </c>
      <c r="B730" t="s">
        <v>29044</v>
      </c>
      <c r="C730" t="s">
        <v>6321</v>
      </c>
      <c r="D730" t="s">
        <v>4274</v>
      </c>
      <c r="E730" t="s">
        <v>27917</v>
      </c>
      <c r="F730" t="s">
        <v>28067</v>
      </c>
      <c r="G730" t="s">
        <v>6321</v>
      </c>
      <c r="H730" t="s">
        <v>6321</v>
      </c>
      <c r="I730" t="s">
        <v>28068</v>
      </c>
      <c r="J730" t="s">
        <v>6321</v>
      </c>
      <c r="K730" t="s">
        <v>6321</v>
      </c>
    </row>
    <row r="731" spans="1:11" x14ac:dyDescent="0.25">
      <c r="A731" t="s">
        <v>4275</v>
      </c>
      <c r="B731" t="s">
        <v>29045</v>
      </c>
      <c r="C731" t="s">
        <v>6321</v>
      </c>
      <c r="D731" t="s">
        <v>4277</v>
      </c>
      <c r="E731" t="s">
        <v>27917</v>
      </c>
      <c r="F731" t="s">
        <v>28067</v>
      </c>
      <c r="G731" t="s">
        <v>6321</v>
      </c>
      <c r="H731" t="s">
        <v>6321</v>
      </c>
      <c r="I731" t="s">
        <v>28068</v>
      </c>
      <c r="J731" t="s">
        <v>6321</v>
      </c>
      <c r="K731" t="s">
        <v>6321</v>
      </c>
    </row>
    <row r="732" spans="1:11" x14ac:dyDescent="0.25">
      <c r="A732" t="s">
        <v>4278</v>
      </c>
      <c r="B732" t="s">
        <v>29046</v>
      </c>
      <c r="C732" t="s">
        <v>6321</v>
      </c>
      <c r="D732" t="s">
        <v>4280</v>
      </c>
      <c r="E732" t="s">
        <v>27917</v>
      </c>
      <c r="F732" t="s">
        <v>28067</v>
      </c>
      <c r="G732" t="s">
        <v>6321</v>
      </c>
      <c r="H732" t="s">
        <v>6321</v>
      </c>
      <c r="I732" t="s">
        <v>28068</v>
      </c>
      <c r="J732" t="s">
        <v>6321</v>
      </c>
      <c r="K732" t="s">
        <v>6321</v>
      </c>
    </row>
    <row r="733" spans="1:11" x14ac:dyDescent="0.25">
      <c r="A733" t="s">
        <v>29047</v>
      </c>
      <c r="B733" t="s">
        <v>29048</v>
      </c>
      <c r="C733" t="s">
        <v>6321</v>
      </c>
      <c r="D733" t="s">
        <v>1053</v>
      </c>
      <c r="E733" t="s">
        <v>27917</v>
      </c>
      <c r="F733" t="s">
        <v>28067</v>
      </c>
      <c r="G733" t="s">
        <v>6321</v>
      </c>
      <c r="H733" t="s">
        <v>6321</v>
      </c>
      <c r="I733" t="s">
        <v>28068</v>
      </c>
      <c r="J733" t="s">
        <v>6321</v>
      </c>
      <c r="K733" t="s">
        <v>6321</v>
      </c>
    </row>
    <row r="734" spans="1:11" x14ac:dyDescent="0.25">
      <c r="A734" t="s">
        <v>29049</v>
      </c>
      <c r="B734" t="s">
        <v>29050</v>
      </c>
      <c r="C734" t="s">
        <v>6321</v>
      </c>
      <c r="D734" t="s">
        <v>29051</v>
      </c>
      <c r="E734" t="s">
        <v>28018</v>
      </c>
      <c r="F734" t="s">
        <v>28075</v>
      </c>
      <c r="G734" t="s">
        <v>6321</v>
      </c>
      <c r="H734" t="s">
        <v>6321</v>
      </c>
      <c r="I734" t="s">
        <v>28076</v>
      </c>
      <c r="J734" t="s">
        <v>28077</v>
      </c>
      <c r="K734" t="s">
        <v>6321</v>
      </c>
    </row>
    <row r="735" spans="1:11" x14ac:dyDescent="0.25">
      <c r="A735" t="s">
        <v>4284</v>
      </c>
      <c r="B735" t="s">
        <v>29052</v>
      </c>
      <c r="C735" t="s">
        <v>6321</v>
      </c>
      <c r="D735" t="s">
        <v>4286</v>
      </c>
      <c r="E735" t="s">
        <v>27917</v>
      </c>
      <c r="F735" t="s">
        <v>28067</v>
      </c>
      <c r="G735" t="s">
        <v>6321</v>
      </c>
      <c r="H735" t="s">
        <v>6321</v>
      </c>
      <c r="I735" t="s">
        <v>28068</v>
      </c>
      <c r="J735" t="s">
        <v>6321</v>
      </c>
      <c r="K735" t="s">
        <v>6321</v>
      </c>
    </row>
    <row r="736" spans="1:11" x14ac:dyDescent="0.25">
      <c r="A736" t="s">
        <v>29053</v>
      </c>
      <c r="B736" t="s">
        <v>29054</v>
      </c>
      <c r="C736" t="s">
        <v>6321</v>
      </c>
      <c r="D736" t="s">
        <v>29055</v>
      </c>
      <c r="E736" t="s">
        <v>28018</v>
      </c>
      <c r="F736" t="s">
        <v>28075</v>
      </c>
      <c r="G736" t="s">
        <v>6321</v>
      </c>
      <c r="H736" t="s">
        <v>6321</v>
      </c>
      <c r="I736" t="s">
        <v>28076</v>
      </c>
      <c r="J736" t="s">
        <v>28077</v>
      </c>
      <c r="K736" t="s">
        <v>6321</v>
      </c>
    </row>
    <row r="737" spans="1:11" x14ac:dyDescent="0.25">
      <c r="A737" t="s">
        <v>4287</v>
      </c>
      <c r="B737" t="s">
        <v>29056</v>
      </c>
      <c r="C737" t="s">
        <v>6321</v>
      </c>
      <c r="D737" t="s">
        <v>4289</v>
      </c>
      <c r="E737" t="s">
        <v>27917</v>
      </c>
      <c r="F737" t="s">
        <v>28067</v>
      </c>
      <c r="G737" t="s">
        <v>6321</v>
      </c>
      <c r="H737" t="s">
        <v>6321</v>
      </c>
      <c r="I737" t="s">
        <v>28068</v>
      </c>
      <c r="J737" t="s">
        <v>6321</v>
      </c>
      <c r="K737" t="s">
        <v>6321</v>
      </c>
    </row>
    <row r="738" spans="1:11" x14ac:dyDescent="0.25">
      <c r="A738" t="s">
        <v>26456</v>
      </c>
      <c r="B738" t="s">
        <v>29057</v>
      </c>
      <c r="C738" t="s">
        <v>6321</v>
      </c>
      <c r="D738" t="s">
        <v>26739</v>
      </c>
      <c r="E738" t="s">
        <v>27947</v>
      </c>
      <c r="F738" t="s">
        <v>28357</v>
      </c>
      <c r="G738" t="s">
        <v>6321</v>
      </c>
      <c r="H738" t="s">
        <v>6321</v>
      </c>
      <c r="I738" t="s">
        <v>28358</v>
      </c>
      <c r="J738" t="s">
        <v>28359</v>
      </c>
      <c r="K738" t="s">
        <v>6321</v>
      </c>
    </row>
    <row r="739" spans="1:11" x14ac:dyDescent="0.25">
      <c r="A739" t="s">
        <v>29058</v>
      </c>
      <c r="B739" t="s">
        <v>29059</v>
      </c>
      <c r="C739" t="s">
        <v>6321</v>
      </c>
      <c r="D739" t="s">
        <v>29060</v>
      </c>
      <c r="E739" t="s">
        <v>28018</v>
      </c>
      <c r="F739" t="s">
        <v>28075</v>
      </c>
      <c r="G739" t="s">
        <v>6321</v>
      </c>
      <c r="H739" t="s">
        <v>6321</v>
      </c>
      <c r="I739" t="s">
        <v>28076</v>
      </c>
      <c r="J739" t="s">
        <v>28077</v>
      </c>
      <c r="K739" t="s">
        <v>6321</v>
      </c>
    </row>
    <row r="740" spans="1:11" x14ac:dyDescent="0.25">
      <c r="A740" t="s">
        <v>29061</v>
      </c>
      <c r="B740" t="s">
        <v>29062</v>
      </c>
      <c r="C740" t="s">
        <v>6321</v>
      </c>
      <c r="D740" t="s">
        <v>1053</v>
      </c>
      <c r="E740" t="s">
        <v>28018</v>
      </c>
      <c r="F740" t="s">
        <v>28075</v>
      </c>
      <c r="G740" t="s">
        <v>6321</v>
      </c>
      <c r="H740" t="s">
        <v>6321</v>
      </c>
      <c r="I740" t="s">
        <v>28076</v>
      </c>
      <c r="J740" t="s">
        <v>28077</v>
      </c>
      <c r="K740" t="s">
        <v>6321</v>
      </c>
    </row>
    <row r="741" spans="1:11" x14ac:dyDescent="0.25">
      <c r="A741" t="s">
        <v>29063</v>
      </c>
      <c r="B741" t="s">
        <v>29064</v>
      </c>
      <c r="C741" t="s">
        <v>6321</v>
      </c>
      <c r="D741" t="s">
        <v>1053</v>
      </c>
      <c r="E741" t="s">
        <v>28018</v>
      </c>
      <c r="F741" t="s">
        <v>28075</v>
      </c>
      <c r="G741" t="s">
        <v>6321</v>
      </c>
      <c r="H741" t="s">
        <v>6321</v>
      </c>
      <c r="I741" t="s">
        <v>28076</v>
      </c>
      <c r="J741" t="s">
        <v>28077</v>
      </c>
      <c r="K741" t="s">
        <v>6321</v>
      </c>
    </row>
    <row r="742" spans="1:11" x14ac:dyDescent="0.25">
      <c r="A742" t="s">
        <v>29065</v>
      </c>
      <c r="B742" t="s">
        <v>29066</v>
      </c>
      <c r="C742" t="s">
        <v>6321</v>
      </c>
      <c r="D742" t="s">
        <v>29067</v>
      </c>
      <c r="E742" t="s">
        <v>28018</v>
      </c>
      <c r="F742" t="s">
        <v>28075</v>
      </c>
      <c r="G742" t="s">
        <v>6321</v>
      </c>
      <c r="H742" t="s">
        <v>6321</v>
      </c>
      <c r="I742" t="s">
        <v>28076</v>
      </c>
      <c r="J742" t="s">
        <v>28077</v>
      </c>
      <c r="K742" t="s">
        <v>6321</v>
      </c>
    </row>
    <row r="743" spans="1:11" x14ac:dyDescent="0.25">
      <c r="A743" t="s">
        <v>29068</v>
      </c>
      <c r="B743" t="s">
        <v>29069</v>
      </c>
      <c r="C743" t="s">
        <v>6321</v>
      </c>
      <c r="D743" t="s">
        <v>1053</v>
      </c>
      <c r="E743" t="s">
        <v>27917</v>
      </c>
      <c r="F743" t="s">
        <v>28067</v>
      </c>
      <c r="G743" t="s">
        <v>6321</v>
      </c>
      <c r="H743" t="s">
        <v>6321</v>
      </c>
      <c r="I743" t="s">
        <v>28068</v>
      </c>
      <c r="J743" t="s">
        <v>6321</v>
      </c>
      <c r="K743" t="s">
        <v>6321</v>
      </c>
    </row>
    <row r="744" spans="1:11" x14ac:dyDescent="0.25">
      <c r="A744" t="s">
        <v>29070</v>
      </c>
      <c r="B744" t="s">
        <v>26504</v>
      </c>
      <c r="C744" t="s">
        <v>6321</v>
      </c>
      <c r="D744" t="s">
        <v>1053</v>
      </c>
      <c r="E744" t="s">
        <v>28018</v>
      </c>
      <c r="F744" t="s">
        <v>28075</v>
      </c>
      <c r="G744" t="s">
        <v>6321</v>
      </c>
      <c r="H744" t="s">
        <v>6321</v>
      </c>
      <c r="I744" t="s">
        <v>28076</v>
      </c>
      <c r="J744" t="s">
        <v>28077</v>
      </c>
      <c r="K744" t="s">
        <v>6321</v>
      </c>
    </row>
    <row r="745" spans="1:11" x14ac:dyDescent="0.25">
      <c r="A745" t="s">
        <v>4300</v>
      </c>
      <c r="B745" t="s">
        <v>26869</v>
      </c>
      <c r="C745" t="s">
        <v>6321</v>
      </c>
      <c r="D745" t="s">
        <v>4302</v>
      </c>
      <c r="E745" t="s">
        <v>28018</v>
      </c>
      <c r="F745" t="s">
        <v>28075</v>
      </c>
      <c r="G745" t="s">
        <v>6321</v>
      </c>
      <c r="H745" t="s">
        <v>6321</v>
      </c>
      <c r="I745" t="s">
        <v>28076</v>
      </c>
      <c r="J745" t="s">
        <v>28077</v>
      </c>
      <c r="K745" t="s">
        <v>6321</v>
      </c>
    </row>
    <row r="746" spans="1:11" x14ac:dyDescent="0.25">
      <c r="A746" t="s">
        <v>29071</v>
      </c>
      <c r="B746" t="s">
        <v>29072</v>
      </c>
      <c r="C746" t="s">
        <v>6321</v>
      </c>
      <c r="D746" t="s">
        <v>1053</v>
      </c>
      <c r="E746" t="s">
        <v>28018</v>
      </c>
      <c r="F746" t="s">
        <v>28075</v>
      </c>
      <c r="G746" t="s">
        <v>6321</v>
      </c>
      <c r="H746" t="s">
        <v>6321</v>
      </c>
      <c r="I746" t="s">
        <v>28076</v>
      </c>
      <c r="J746" t="s">
        <v>28077</v>
      </c>
      <c r="K746" t="s">
        <v>6321</v>
      </c>
    </row>
    <row r="747" spans="1:11" x14ac:dyDescent="0.25">
      <c r="A747" t="s">
        <v>29073</v>
      </c>
      <c r="B747" t="s">
        <v>29074</v>
      </c>
      <c r="C747" t="s">
        <v>6321</v>
      </c>
      <c r="D747" t="s">
        <v>29075</v>
      </c>
      <c r="E747" t="s">
        <v>27966</v>
      </c>
      <c r="F747" t="s">
        <v>28078</v>
      </c>
      <c r="G747" t="s">
        <v>6321</v>
      </c>
      <c r="H747" t="s">
        <v>6321</v>
      </c>
      <c r="I747" t="s">
        <v>28079</v>
      </c>
      <c r="J747" t="s">
        <v>28080</v>
      </c>
      <c r="K747" t="s">
        <v>6321</v>
      </c>
    </row>
    <row r="748" spans="1:11" x14ac:dyDescent="0.25">
      <c r="A748" t="s">
        <v>4303</v>
      </c>
      <c r="B748" t="s">
        <v>26841</v>
      </c>
      <c r="C748" t="s">
        <v>6321</v>
      </c>
      <c r="D748" t="s">
        <v>4305</v>
      </c>
      <c r="E748" t="s">
        <v>28018</v>
      </c>
      <c r="F748" t="s">
        <v>28075</v>
      </c>
      <c r="G748" t="s">
        <v>6321</v>
      </c>
      <c r="H748" t="s">
        <v>6321</v>
      </c>
      <c r="I748" t="s">
        <v>28076</v>
      </c>
      <c r="J748" t="s">
        <v>28077</v>
      </c>
      <c r="K748" t="s">
        <v>6321</v>
      </c>
    </row>
    <row r="749" spans="1:11" x14ac:dyDescent="0.25">
      <c r="A749" t="s">
        <v>4306</v>
      </c>
      <c r="B749" t="s">
        <v>26271</v>
      </c>
      <c r="C749" t="s">
        <v>6321</v>
      </c>
      <c r="D749" t="s">
        <v>4308</v>
      </c>
      <c r="E749" t="s">
        <v>24256</v>
      </c>
      <c r="F749" t="s">
        <v>28971</v>
      </c>
      <c r="G749" t="s">
        <v>6321</v>
      </c>
      <c r="H749" t="s">
        <v>6321</v>
      </c>
      <c r="I749" t="s">
        <v>28068</v>
      </c>
      <c r="J749" t="s">
        <v>6321</v>
      </c>
      <c r="K749" t="s">
        <v>6321</v>
      </c>
    </row>
    <row r="750" spans="1:11" x14ac:dyDescent="0.25">
      <c r="A750" t="s">
        <v>29076</v>
      </c>
      <c r="B750" t="s">
        <v>29077</v>
      </c>
      <c r="C750" t="s">
        <v>6321</v>
      </c>
      <c r="D750" t="s">
        <v>29078</v>
      </c>
      <c r="E750" t="s">
        <v>27928</v>
      </c>
      <c r="F750" t="s">
        <v>28096</v>
      </c>
      <c r="G750" t="s">
        <v>6321</v>
      </c>
      <c r="H750" t="s">
        <v>6321</v>
      </c>
      <c r="I750" t="s">
        <v>28068</v>
      </c>
      <c r="J750" t="s">
        <v>6321</v>
      </c>
      <c r="K750" t="s">
        <v>6321</v>
      </c>
    </row>
    <row r="751" spans="1:11" x14ac:dyDescent="0.25">
      <c r="A751" t="s">
        <v>4309</v>
      </c>
      <c r="B751" t="s">
        <v>29079</v>
      </c>
      <c r="C751" t="s">
        <v>6321</v>
      </c>
      <c r="D751" t="s">
        <v>4311</v>
      </c>
      <c r="E751" t="s">
        <v>27928</v>
      </c>
      <c r="F751" t="s">
        <v>28096</v>
      </c>
      <c r="G751" t="s">
        <v>6321</v>
      </c>
      <c r="H751" t="s">
        <v>6321</v>
      </c>
      <c r="I751" t="s">
        <v>28068</v>
      </c>
      <c r="J751" t="s">
        <v>6321</v>
      </c>
      <c r="K751" t="s">
        <v>6321</v>
      </c>
    </row>
    <row r="752" spans="1:11" x14ac:dyDescent="0.25">
      <c r="A752" t="s">
        <v>4312</v>
      </c>
      <c r="B752" t="s">
        <v>26807</v>
      </c>
      <c r="C752" t="s">
        <v>6321</v>
      </c>
      <c r="D752" t="s">
        <v>26808</v>
      </c>
      <c r="E752" t="s">
        <v>28018</v>
      </c>
      <c r="F752" t="s">
        <v>28075</v>
      </c>
      <c r="G752" t="s">
        <v>6321</v>
      </c>
      <c r="H752" t="s">
        <v>6321</v>
      </c>
      <c r="I752" t="s">
        <v>28076</v>
      </c>
      <c r="J752" t="s">
        <v>28077</v>
      </c>
      <c r="K752" t="s">
        <v>6321</v>
      </c>
    </row>
    <row r="753" spans="1:11" x14ac:dyDescent="0.25">
      <c r="A753" t="s">
        <v>29080</v>
      </c>
      <c r="B753" t="s">
        <v>29081</v>
      </c>
      <c r="C753" t="s">
        <v>6321</v>
      </c>
      <c r="D753" t="s">
        <v>1053</v>
      </c>
      <c r="E753" t="s">
        <v>28018</v>
      </c>
      <c r="F753" t="s">
        <v>28075</v>
      </c>
      <c r="G753" t="s">
        <v>6321</v>
      </c>
      <c r="H753" t="s">
        <v>6321</v>
      </c>
      <c r="I753" t="s">
        <v>28076</v>
      </c>
      <c r="J753" t="s">
        <v>28077</v>
      </c>
      <c r="K753" t="s">
        <v>6321</v>
      </c>
    </row>
    <row r="754" spans="1:11" x14ac:dyDescent="0.25">
      <c r="A754" t="s">
        <v>4317</v>
      </c>
      <c r="B754" t="s">
        <v>29082</v>
      </c>
      <c r="C754" t="s">
        <v>6321</v>
      </c>
      <c r="D754" t="s">
        <v>4319</v>
      </c>
      <c r="E754" t="s">
        <v>27917</v>
      </c>
      <c r="F754" t="s">
        <v>28067</v>
      </c>
      <c r="G754" t="s">
        <v>6321</v>
      </c>
      <c r="H754" t="s">
        <v>6321</v>
      </c>
      <c r="I754" t="s">
        <v>28068</v>
      </c>
      <c r="J754" t="s">
        <v>6321</v>
      </c>
      <c r="K754" t="s">
        <v>6321</v>
      </c>
    </row>
    <row r="755" spans="1:11" x14ac:dyDescent="0.25">
      <c r="A755" t="s">
        <v>29083</v>
      </c>
      <c r="B755" t="s">
        <v>29084</v>
      </c>
      <c r="C755" t="s">
        <v>6321</v>
      </c>
      <c r="D755" t="s">
        <v>29085</v>
      </c>
      <c r="E755" t="s">
        <v>28018</v>
      </c>
      <c r="F755" t="s">
        <v>28075</v>
      </c>
      <c r="G755" t="s">
        <v>6321</v>
      </c>
      <c r="H755" t="s">
        <v>6321</v>
      </c>
      <c r="I755" t="s">
        <v>28076</v>
      </c>
      <c r="J755" t="s">
        <v>28077</v>
      </c>
      <c r="K755" t="s">
        <v>6321</v>
      </c>
    </row>
    <row r="756" spans="1:11" x14ac:dyDescent="0.25">
      <c r="A756" t="s">
        <v>4322</v>
      </c>
      <c r="B756" t="s">
        <v>29086</v>
      </c>
      <c r="C756" t="s">
        <v>29087</v>
      </c>
      <c r="D756" t="s">
        <v>4324</v>
      </c>
      <c r="E756" t="s">
        <v>27985</v>
      </c>
      <c r="F756" t="s">
        <v>28288</v>
      </c>
      <c r="G756" t="s">
        <v>6321</v>
      </c>
      <c r="H756" t="s">
        <v>6321</v>
      </c>
      <c r="I756" t="s">
        <v>28289</v>
      </c>
      <c r="J756" t="s">
        <v>28290</v>
      </c>
      <c r="K756" t="s">
        <v>6321</v>
      </c>
    </row>
    <row r="757" spans="1:11" x14ac:dyDescent="0.25">
      <c r="A757" t="s">
        <v>4325</v>
      </c>
      <c r="B757" t="s">
        <v>26752</v>
      </c>
      <c r="C757" t="s">
        <v>6321</v>
      </c>
      <c r="D757" t="s">
        <v>4327</v>
      </c>
      <c r="E757" t="s">
        <v>27966</v>
      </c>
      <c r="F757" t="s">
        <v>28078</v>
      </c>
      <c r="G757" t="s">
        <v>6321</v>
      </c>
      <c r="H757" t="s">
        <v>6321</v>
      </c>
      <c r="I757" t="s">
        <v>28079</v>
      </c>
      <c r="J757" t="s">
        <v>28080</v>
      </c>
      <c r="K757" t="s">
        <v>6321</v>
      </c>
    </row>
    <row r="758" spans="1:11" x14ac:dyDescent="0.25">
      <c r="A758" t="s">
        <v>29088</v>
      </c>
      <c r="B758" t="s">
        <v>29089</v>
      </c>
      <c r="C758" t="s">
        <v>6321</v>
      </c>
      <c r="D758" t="s">
        <v>29090</v>
      </c>
      <c r="E758" t="s">
        <v>28018</v>
      </c>
      <c r="F758" t="s">
        <v>28075</v>
      </c>
      <c r="G758" t="s">
        <v>6321</v>
      </c>
      <c r="H758" t="s">
        <v>6321</v>
      </c>
      <c r="I758" t="s">
        <v>28076</v>
      </c>
      <c r="J758" t="s">
        <v>28077</v>
      </c>
      <c r="K758" t="s">
        <v>6321</v>
      </c>
    </row>
    <row r="759" spans="1:11" x14ac:dyDescent="0.25">
      <c r="A759" t="s">
        <v>29091</v>
      </c>
      <c r="B759" t="s">
        <v>29092</v>
      </c>
      <c r="C759" t="s">
        <v>6321</v>
      </c>
      <c r="D759" t="s">
        <v>1053</v>
      </c>
      <c r="E759" t="s">
        <v>28018</v>
      </c>
      <c r="F759" t="s">
        <v>28075</v>
      </c>
      <c r="G759" t="s">
        <v>6321</v>
      </c>
      <c r="H759" t="s">
        <v>6321</v>
      </c>
      <c r="I759" t="s">
        <v>28076</v>
      </c>
      <c r="J759" t="s">
        <v>28077</v>
      </c>
      <c r="K759" t="s">
        <v>6321</v>
      </c>
    </row>
    <row r="760" spans="1:11" x14ac:dyDescent="0.25">
      <c r="A760" t="s">
        <v>4331</v>
      </c>
      <c r="B760" t="s">
        <v>26817</v>
      </c>
      <c r="C760" t="s">
        <v>6321</v>
      </c>
      <c r="D760" t="s">
        <v>4333</v>
      </c>
      <c r="E760" t="s">
        <v>28018</v>
      </c>
      <c r="F760" t="s">
        <v>28075</v>
      </c>
      <c r="G760" t="s">
        <v>6321</v>
      </c>
      <c r="H760" t="s">
        <v>6321</v>
      </c>
      <c r="I760" t="s">
        <v>28076</v>
      </c>
      <c r="J760" t="s">
        <v>28077</v>
      </c>
      <c r="K760" t="s">
        <v>6321</v>
      </c>
    </row>
    <row r="761" spans="1:11" x14ac:dyDescent="0.25">
      <c r="A761" t="s">
        <v>4334</v>
      </c>
      <c r="B761" t="s">
        <v>26600</v>
      </c>
      <c r="C761" t="s">
        <v>6321</v>
      </c>
      <c r="D761" t="s">
        <v>4336</v>
      </c>
      <c r="E761" t="s">
        <v>27966</v>
      </c>
      <c r="F761" t="s">
        <v>28078</v>
      </c>
      <c r="G761" t="s">
        <v>6321</v>
      </c>
      <c r="H761" t="s">
        <v>6321</v>
      </c>
      <c r="I761" t="s">
        <v>28079</v>
      </c>
      <c r="J761" t="s">
        <v>28080</v>
      </c>
      <c r="K761" t="s">
        <v>6321</v>
      </c>
    </row>
    <row r="762" spans="1:11" x14ac:dyDescent="0.25">
      <c r="A762" t="s">
        <v>4337</v>
      </c>
      <c r="B762" t="s">
        <v>26540</v>
      </c>
      <c r="C762" t="s">
        <v>6321</v>
      </c>
      <c r="D762" t="s">
        <v>4339</v>
      </c>
      <c r="E762" t="s">
        <v>27966</v>
      </c>
      <c r="F762" t="s">
        <v>28078</v>
      </c>
      <c r="G762" t="s">
        <v>6321</v>
      </c>
      <c r="H762" t="s">
        <v>6321</v>
      </c>
      <c r="I762" t="s">
        <v>28079</v>
      </c>
      <c r="J762" t="s">
        <v>28080</v>
      </c>
      <c r="K762" t="s">
        <v>6321</v>
      </c>
    </row>
    <row r="763" spans="1:11" x14ac:dyDescent="0.25">
      <c r="A763" t="s">
        <v>29093</v>
      </c>
      <c r="B763" t="s">
        <v>29094</v>
      </c>
      <c r="C763" t="s">
        <v>6321</v>
      </c>
      <c r="D763" t="s">
        <v>29095</v>
      </c>
      <c r="E763" t="s">
        <v>28018</v>
      </c>
      <c r="F763" t="s">
        <v>28075</v>
      </c>
      <c r="G763" t="s">
        <v>6321</v>
      </c>
      <c r="H763" t="s">
        <v>6321</v>
      </c>
      <c r="I763" t="s">
        <v>28076</v>
      </c>
      <c r="J763" t="s">
        <v>28077</v>
      </c>
      <c r="K763" t="s">
        <v>6321</v>
      </c>
    </row>
    <row r="764" spans="1:11" x14ac:dyDescent="0.25">
      <c r="A764" t="s">
        <v>29096</v>
      </c>
      <c r="B764" t="s">
        <v>29097</v>
      </c>
      <c r="C764" t="s">
        <v>6321</v>
      </c>
      <c r="D764" t="s">
        <v>1053</v>
      </c>
      <c r="E764" t="s">
        <v>27917</v>
      </c>
      <c r="F764" t="s">
        <v>28067</v>
      </c>
      <c r="G764" t="s">
        <v>6321</v>
      </c>
      <c r="H764" t="s">
        <v>6321</v>
      </c>
      <c r="I764" t="s">
        <v>28068</v>
      </c>
      <c r="J764" t="s">
        <v>6321</v>
      </c>
      <c r="K764" t="s">
        <v>6321</v>
      </c>
    </row>
    <row r="765" spans="1:11" x14ac:dyDescent="0.25">
      <c r="A765" t="s">
        <v>4340</v>
      </c>
      <c r="B765" t="s">
        <v>26683</v>
      </c>
      <c r="C765" t="s">
        <v>6321</v>
      </c>
      <c r="D765" t="s">
        <v>4342</v>
      </c>
      <c r="E765" t="s">
        <v>28018</v>
      </c>
      <c r="F765" t="s">
        <v>28075</v>
      </c>
      <c r="G765" t="s">
        <v>6321</v>
      </c>
      <c r="H765" t="s">
        <v>6321</v>
      </c>
      <c r="I765" t="s">
        <v>28076</v>
      </c>
      <c r="J765" t="s">
        <v>28077</v>
      </c>
      <c r="K765" t="s">
        <v>6321</v>
      </c>
    </row>
    <row r="766" spans="1:11" x14ac:dyDescent="0.25">
      <c r="A766" t="s">
        <v>4343</v>
      </c>
      <c r="B766" t="s">
        <v>29098</v>
      </c>
      <c r="C766" t="s">
        <v>6321</v>
      </c>
      <c r="D766" t="s">
        <v>4345</v>
      </c>
      <c r="E766" t="s">
        <v>27917</v>
      </c>
      <c r="F766" t="s">
        <v>28067</v>
      </c>
      <c r="G766" t="s">
        <v>6321</v>
      </c>
      <c r="H766" t="s">
        <v>6321</v>
      </c>
      <c r="I766" t="s">
        <v>28068</v>
      </c>
      <c r="J766" t="s">
        <v>6321</v>
      </c>
      <c r="K766" t="s">
        <v>6321</v>
      </c>
    </row>
    <row r="767" spans="1:11" x14ac:dyDescent="0.25">
      <c r="A767" t="s">
        <v>4346</v>
      </c>
      <c r="B767" t="s">
        <v>26779</v>
      </c>
      <c r="C767" t="s">
        <v>6321</v>
      </c>
      <c r="D767" t="s">
        <v>4348</v>
      </c>
      <c r="E767" t="s">
        <v>28144</v>
      </c>
      <c r="F767" t="s">
        <v>28145</v>
      </c>
      <c r="G767" t="s">
        <v>6321</v>
      </c>
      <c r="H767" t="s">
        <v>6321</v>
      </c>
      <c r="I767" t="s">
        <v>28146</v>
      </c>
      <c r="J767" t="s">
        <v>6321</v>
      </c>
      <c r="K767" t="s">
        <v>6321</v>
      </c>
    </row>
    <row r="768" spans="1:11" x14ac:dyDescent="0.25">
      <c r="A768" t="s">
        <v>26455</v>
      </c>
      <c r="B768" t="s">
        <v>29099</v>
      </c>
      <c r="C768" t="s">
        <v>6321</v>
      </c>
      <c r="D768" t="s">
        <v>26676</v>
      </c>
      <c r="E768" t="s">
        <v>29100</v>
      </c>
      <c r="F768" t="s">
        <v>29101</v>
      </c>
      <c r="G768" t="s">
        <v>6321</v>
      </c>
      <c r="H768" t="s">
        <v>6321</v>
      </c>
      <c r="I768" t="s">
        <v>29102</v>
      </c>
      <c r="J768" t="s">
        <v>6321</v>
      </c>
      <c r="K768" t="s">
        <v>6321</v>
      </c>
    </row>
    <row r="769" spans="1:11" x14ac:dyDescent="0.25">
      <c r="A769" t="s">
        <v>4349</v>
      </c>
      <c r="B769" t="s">
        <v>26680</v>
      </c>
      <c r="C769" t="s">
        <v>6321</v>
      </c>
      <c r="D769" t="s">
        <v>4351</v>
      </c>
      <c r="E769" t="s">
        <v>28018</v>
      </c>
      <c r="F769" t="s">
        <v>28075</v>
      </c>
      <c r="G769" t="s">
        <v>6321</v>
      </c>
      <c r="H769" t="s">
        <v>6321</v>
      </c>
      <c r="I769" t="s">
        <v>28076</v>
      </c>
      <c r="J769" t="s">
        <v>28077</v>
      </c>
      <c r="K769" t="s">
        <v>6321</v>
      </c>
    </row>
    <row r="770" spans="1:11" x14ac:dyDescent="0.25">
      <c r="A770" t="s">
        <v>4352</v>
      </c>
      <c r="B770" t="s">
        <v>29103</v>
      </c>
      <c r="C770" t="s">
        <v>6321</v>
      </c>
      <c r="D770" t="s">
        <v>4354</v>
      </c>
      <c r="E770" t="s">
        <v>27917</v>
      </c>
      <c r="F770" t="s">
        <v>28067</v>
      </c>
      <c r="G770" t="s">
        <v>6321</v>
      </c>
      <c r="H770" t="s">
        <v>6321</v>
      </c>
      <c r="I770" t="s">
        <v>28068</v>
      </c>
      <c r="J770" t="s">
        <v>6321</v>
      </c>
      <c r="K770" t="s">
        <v>6321</v>
      </c>
    </row>
    <row r="771" spans="1:11" x14ac:dyDescent="0.25">
      <c r="A771" t="s">
        <v>29104</v>
      </c>
      <c r="B771" t="s">
        <v>29105</v>
      </c>
      <c r="C771" t="s">
        <v>6321</v>
      </c>
      <c r="D771" t="s">
        <v>1053</v>
      </c>
      <c r="E771" t="s">
        <v>28018</v>
      </c>
      <c r="F771" t="s">
        <v>28075</v>
      </c>
      <c r="G771" t="s">
        <v>6321</v>
      </c>
      <c r="H771" t="s">
        <v>6321</v>
      </c>
      <c r="I771" t="s">
        <v>28076</v>
      </c>
      <c r="J771" t="s">
        <v>28077</v>
      </c>
      <c r="K771" t="s">
        <v>6321</v>
      </c>
    </row>
    <row r="772" spans="1:11" x14ac:dyDescent="0.25">
      <c r="A772" t="s">
        <v>4357</v>
      </c>
      <c r="B772" t="s">
        <v>29106</v>
      </c>
      <c r="C772" t="s">
        <v>6321</v>
      </c>
      <c r="D772" t="s">
        <v>4359</v>
      </c>
      <c r="E772" t="s">
        <v>27917</v>
      </c>
      <c r="F772" t="s">
        <v>28067</v>
      </c>
      <c r="G772" t="s">
        <v>6321</v>
      </c>
      <c r="H772" t="s">
        <v>6321</v>
      </c>
      <c r="I772" t="s">
        <v>28068</v>
      </c>
      <c r="J772" t="s">
        <v>6321</v>
      </c>
      <c r="K772" t="s">
        <v>6321</v>
      </c>
    </row>
    <row r="773" spans="1:11" x14ac:dyDescent="0.25">
      <c r="A773" t="s">
        <v>4360</v>
      </c>
      <c r="B773" t="s">
        <v>29107</v>
      </c>
      <c r="C773" t="s">
        <v>6321</v>
      </c>
      <c r="D773" t="s">
        <v>4362</v>
      </c>
      <c r="E773" t="s">
        <v>27917</v>
      </c>
      <c r="F773" t="s">
        <v>28067</v>
      </c>
      <c r="G773" t="s">
        <v>6321</v>
      </c>
      <c r="H773" t="s">
        <v>6321</v>
      </c>
      <c r="I773" t="s">
        <v>28068</v>
      </c>
      <c r="J773" t="s">
        <v>6321</v>
      </c>
      <c r="K773" t="s">
        <v>6321</v>
      </c>
    </row>
    <row r="774" spans="1:11" x14ac:dyDescent="0.25">
      <c r="A774" t="s">
        <v>4363</v>
      </c>
      <c r="B774" t="s">
        <v>29108</v>
      </c>
      <c r="C774" t="s">
        <v>6321</v>
      </c>
      <c r="D774" t="s">
        <v>4365</v>
      </c>
      <c r="E774" t="s">
        <v>27917</v>
      </c>
      <c r="F774" t="s">
        <v>28067</v>
      </c>
      <c r="G774" t="s">
        <v>6321</v>
      </c>
      <c r="H774" t="s">
        <v>6321</v>
      </c>
      <c r="I774" t="s">
        <v>28068</v>
      </c>
      <c r="J774" t="s">
        <v>6321</v>
      </c>
      <c r="K774" t="s">
        <v>6321</v>
      </c>
    </row>
    <row r="775" spans="1:11" x14ac:dyDescent="0.25">
      <c r="A775" t="s">
        <v>29109</v>
      </c>
      <c r="B775" t="s">
        <v>29110</v>
      </c>
      <c r="C775" t="s">
        <v>6321</v>
      </c>
      <c r="D775" t="s">
        <v>1053</v>
      </c>
      <c r="E775" t="s">
        <v>27917</v>
      </c>
      <c r="F775" t="s">
        <v>28067</v>
      </c>
      <c r="G775" t="s">
        <v>6321</v>
      </c>
      <c r="H775" t="s">
        <v>6321</v>
      </c>
      <c r="I775" t="s">
        <v>28068</v>
      </c>
      <c r="J775" t="s">
        <v>6321</v>
      </c>
      <c r="K775" t="s">
        <v>6321</v>
      </c>
    </row>
    <row r="776" spans="1:11" x14ac:dyDescent="0.25">
      <c r="A776" t="s">
        <v>4366</v>
      </c>
      <c r="B776" t="s">
        <v>29111</v>
      </c>
      <c r="C776" t="s">
        <v>6321</v>
      </c>
      <c r="D776" t="s">
        <v>4368</v>
      </c>
      <c r="E776" t="s">
        <v>27917</v>
      </c>
      <c r="F776" t="s">
        <v>28067</v>
      </c>
      <c r="G776" t="s">
        <v>6321</v>
      </c>
      <c r="H776" t="s">
        <v>6321</v>
      </c>
      <c r="I776" t="s">
        <v>28068</v>
      </c>
      <c r="J776" t="s">
        <v>6321</v>
      </c>
      <c r="K776" t="s">
        <v>6321</v>
      </c>
    </row>
    <row r="777" spans="1:11" x14ac:dyDescent="0.25">
      <c r="A777" t="s">
        <v>29112</v>
      </c>
      <c r="B777" t="s">
        <v>29113</v>
      </c>
      <c r="C777" t="s">
        <v>6321</v>
      </c>
      <c r="D777" t="s">
        <v>1053</v>
      </c>
      <c r="E777" t="s">
        <v>27917</v>
      </c>
      <c r="F777" t="s">
        <v>28067</v>
      </c>
      <c r="G777" t="s">
        <v>6321</v>
      </c>
      <c r="H777" t="s">
        <v>6321</v>
      </c>
      <c r="I777" t="s">
        <v>28068</v>
      </c>
      <c r="J777" t="s">
        <v>6321</v>
      </c>
      <c r="K777" t="s">
        <v>6321</v>
      </c>
    </row>
    <row r="778" spans="1:11" x14ac:dyDescent="0.25">
      <c r="A778" t="s">
        <v>26447</v>
      </c>
      <c r="B778" t="s">
        <v>29114</v>
      </c>
      <c r="C778" t="s">
        <v>6321</v>
      </c>
      <c r="D778" t="s">
        <v>1053</v>
      </c>
      <c r="E778" t="s">
        <v>24724</v>
      </c>
      <c r="F778" t="s">
        <v>29115</v>
      </c>
      <c r="G778" t="s">
        <v>6321</v>
      </c>
      <c r="H778" t="s">
        <v>6321</v>
      </c>
      <c r="I778" t="s">
        <v>28059</v>
      </c>
      <c r="J778" t="s">
        <v>6321</v>
      </c>
      <c r="K778" t="s">
        <v>6321</v>
      </c>
    </row>
    <row r="779" spans="1:11" x14ac:dyDescent="0.25">
      <c r="A779" t="s">
        <v>4369</v>
      </c>
      <c r="B779" t="s">
        <v>29116</v>
      </c>
      <c r="C779" t="s">
        <v>6321</v>
      </c>
      <c r="D779" t="s">
        <v>4371</v>
      </c>
      <c r="E779" t="s">
        <v>27917</v>
      </c>
      <c r="F779" t="s">
        <v>28067</v>
      </c>
      <c r="G779" t="s">
        <v>6321</v>
      </c>
      <c r="H779" t="s">
        <v>6321</v>
      </c>
      <c r="I779" t="s">
        <v>28068</v>
      </c>
      <c r="J779" t="s">
        <v>6321</v>
      </c>
      <c r="K779" t="s">
        <v>6321</v>
      </c>
    </row>
    <row r="780" spans="1:11" x14ac:dyDescent="0.25">
      <c r="A780" t="s">
        <v>4372</v>
      </c>
      <c r="B780" t="s">
        <v>26475</v>
      </c>
      <c r="C780" t="s">
        <v>6321</v>
      </c>
      <c r="D780" t="s">
        <v>4374</v>
      </c>
      <c r="E780" t="s">
        <v>28018</v>
      </c>
      <c r="F780" t="s">
        <v>28075</v>
      </c>
      <c r="G780" t="s">
        <v>6321</v>
      </c>
      <c r="H780" t="s">
        <v>6321</v>
      </c>
      <c r="I780" t="s">
        <v>28076</v>
      </c>
      <c r="J780" t="s">
        <v>28077</v>
      </c>
      <c r="K780" t="s">
        <v>6321</v>
      </c>
    </row>
    <row r="781" spans="1:11" x14ac:dyDescent="0.25">
      <c r="A781" t="s">
        <v>4375</v>
      </c>
      <c r="B781" t="s">
        <v>26474</v>
      </c>
      <c r="C781" t="s">
        <v>6321</v>
      </c>
      <c r="D781" t="s">
        <v>4377</v>
      </c>
      <c r="E781" t="s">
        <v>28018</v>
      </c>
      <c r="F781" t="s">
        <v>28075</v>
      </c>
      <c r="G781" t="s">
        <v>6321</v>
      </c>
      <c r="H781" t="s">
        <v>6321</v>
      </c>
      <c r="I781" t="s">
        <v>28076</v>
      </c>
      <c r="J781" t="s">
        <v>28077</v>
      </c>
      <c r="K781" t="s">
        <v>6321</v>
      </c>
    </row>
    <row r="782" spans="1:11" x14ac:dyDescent="0.25">
      <c r="A782" t="s">
        <v>4380</v>
      </c>
      <c r="B782" t="s">
        <v>29117</v>
      </c>
      <c r="C782" t="s">
        <v>6321</v>
      </c>
      <c r="D782" t="s">
        <v>4382</v>
      </c>
      <c r="E782" t="s">
        <v>27917</v>
      </c>
      <c r="F782" t="s">
        <v>28067</v>
      </c>
      <c r="G782" t="s">
        <v>6321</v>
      </c>
      <c r="H782" t="s">
        <v>6321</v>
      </c>
      <c r="I782" t="s">
        <v>28068</v>
      </c>
      <c r="J782" t="s">
        <v>6321</v>
      </c>
      <c r="K782" t="s">
        <v>6321</v>
      </c>
    </row>
    <row r="783" spans="1:11" x14ac:dyDescent="0.25">
      <c r="A783" t="s">
        <v>4383</v>
      </c>
      <c r="B783" t="s">
        <v>26609</v>
      </c>
      <c r="C783" t="s">
        <v>6321</v>
      </c>
      <c r="D783" t="s">
        <v>4385</v>
      </c>
      <c r="E783" t="s">
        <v>27966</v>
      </c>
      <c r="F783" t="s">
        <v>28078</v>
      </c>
      <c r="G783" t="s">
        <v>6321</v>
      </c>
      <c r="H783" t="s">
        <v>6321</v>
      </c>
      <c r="I783" t="s">
        <v>28079</v>
      </c>
      <c r="J783" t="s">
        <v>28080</v>
      </c>
      <c r="K783" t="s">
        <v>6321</v>
      </c>
    </row>
    <row r="784" spans="1:11" x14ac:dyDescent="0.25">
      <c r="A784" t="s">
        <v>29118</v>
      </c>
      <c r="B784" t="s">
        <v>29119</v>
      </c>
      <c r="C784" t="s">
        <v>6321</v>
      </c>
      <c r="D784" t="s">
        <v>1053</v>
      </c>
      <c r="E784" t="s">
        <v>27917</v>
      </c>
      <c r="F784" t="s">
        <v>28067</v>
      </c>
      <c r="G784" t="s">
        <v>6321</v>
      </c>
      <c r="H784" t="s">
        <v>6321</v>
      </c>
      <c r="I784" t="s">
        <v>28068</v>
      </c>
      <c r="J784" t="s">
        <v>6321</v>
      </c>
      <c r="K784" t="s">
        <v>6321</v>
      </c>
    </row>
    <row r="785" spans="1:11" x14ac:dyDescent="0.25">
      <c r="A785" t="s">
        <v>29120</v>
      </c>
      <c r="B785" t="s">
        <v>29121</v>
      </c>
      <c r="C785" t="s">
        <v>6321</v>
      </c>
      <c r="D785" t="s">
        <v>29122</v>
      </c>
      <c r="E785" t="s">
        <v>28018</v>
      </c>
      <c r="F785" t="s">
        <v>28075</v>
      </c>
      <c r="G785" t="s">
        <v>6321</v>
      </c>
      <c r="H785" t="s">
        <v>6321</v>
      </c>
      <c r="I785" t="s">
        <v>28076</v>
      </c>
      <c r="J785" t="s">
        <v>28077</v>
      </c>
      <c r="K785" t="s">
        <v>6321</v>
      </c>
    </row>
    <row r="786" spans="1:11" x14ac:dyDescent="0.25">
      <c r="A786" t="s">
        <v>4386</v>
      </c>
      <c r="B786" t="s">
        <v>29123</v>
      </c>
      <c r="C786" t="s">
        <v>6321</v>
      </c>
      <c r="D786" t="s">
        <v>4388</v>
      </c>
      <c r="E786" t="s">
        <v>27917</v>
      </c>
      <c r="F786" t="s">
        <v>28067</v>
      </c>
      <c r="G786" t="s">
        <v>6321</v>
      </c>
      <c r="H786" t="s">
        <v>6321</v>
      </c>
      <c r="I786" t="s">
        <v>28068</v>
      </c>
      <c r="J786" t="s">
        <v>6321</v>
      </c>
      <c r="K786" t="s">
        <v>6321</v>
      </c>
    </row>
    <row r="787" spans="1:11" x14ac:dyDescent="0.25">
      <c r="A787" t="s">
        <v>29124</v>
      </c>
      <c r="B787" t="s">
        <v>29125</v>
      </c>
      <c r="C787" t="s">
        <v>6321</v>
      </c>
      <c r="D787" t="s">
        <v>29126</v>
      </c>
      <c r="E787" t="s">
        <v>27928</v>
      </c>
      <c r="F787" t="s">
        <v>28096</v>
      </c>
      <c r="G787" t="s">
        <v>6321</v>
      </c>
      <c r="H787" t="s">
        <v>6321</v>
      </c>
      <c r="I787" t="s">
        <v>28068</v>
      </c>
      <c r="J787" t="s">
        <v>6321</v>
      </c>
      <c r="K787" t="s">
        <v>6321</v>
      </c>
    </row>
    <row r="788" spans="1:11" x14ac:dyDescent="0.25">
      <c r="A788" t="s">
        <v>4395</v>
      </c>
      <c r="B788" t="s">
        <v>26778</v>
      </c>
      <c r="C788" t="s">
        <v>6321</v>
      </c>
      <c r="D788" t="s">
        <v>4397</v>
      </c>
      <c r="E788" t="s">
        <v>28018</v>
      </c>
      <c r="F788" t="s">
        <v>28075</v>
      </c>
      <c r="G788" t="s">
        <v>6321</v>
      </c>
      <c r="H788" t="s">
        <v>6321</v>
      </c>
      <c r="I788" t="s">
        <v>28076</v>
      </c>
      <c r="J788" t="s">
        <v>28077</v>
      </c>
      <c r="K788" t="s">
        <v>6321</v>
      </c>
    </row>
    <row r="789" spans="1:11" x14ac:dyDescent="0.25">
      <c r="A789" t="s">
        <v>29127</v>
      </c>
      <c r="B789" t="s">
        <v>29128</v>
      </c>
      <c r="C789" t="s">
        <v>6321</v>
      </c>
      <c r="D789" t="s">
        <v>1053</v>
      </c>
      <c r="E789" t="s">
        <v>28018</v>
      </c>
      <c r="F789" t="s">
        <v>28075</v>
      </c>
      <c r="G789" t="s">
        <v>6321</v>
      </c>
      <c r="H789" t="s">
        <v>6321</v>
      </c>
      <c r="I789" t="s">
        <v>28076</v>
      </c>
      <c r="J789" t="s">
        <v>28077</v>
      </c>
      <c r="K789" t="s">
        <v>6321</v>
      </c>
    </row>
    <row r="790" spans="1:11" x14ac:dyDescent="0.25">
      <c r="A790" t="s">
        <v>29129</v>
      </c>
      <c r="B790" t="s">
        <v>29130</v>
      </c>
      <c r="C790" t="s">
        <v>6321</v>
      </c>
      <c r="D790" t="s">
        <v>29131</v>
      </c>
      <c r="E790" t="s">
        <v>28018</v>
      </c>
      <c r="F790" t="s">
        <v>28075</v>
      </c>
      <c r="G790" t="s">
        <v>6321</v>
      </c>
      <c r="H790" t="s">
        <v>6321</v>
      </c>
      <c r="I790" t="s">
        <v>28076</v>
      </c>
      <c r="J790" t="s">
        <v>28077</v>
      </c>
      <c r="K790" t="s">
        <v>6321</v>
      </c>
    </row>
    <row r="791" spans="1:11" x14ac:dyDescent="0.25">
      <c r="A791" t="s">
        <v>29132</v>
      </c>
      <c r="B791" t="s">
        <v>29133</v>
      </c>
      <c r="C791" t="s">
        <v>6321</v>
      </c>
      <c r="D791" t="s">
        <v>1053</v>
      </c>
      <c r="E791" t="s">
        <v>27917</v>
      </c>
      <c r="F791" t="s">
        <v>28067</v>
      </c>
      <c r="G791" t="s">
        <v>6321</v>
      </c>
      <c r="H791" t="s">
        <v>6321</v>
      </c>
      <c r="I791" t="s">
        <v>28068</v>
      </c>
      <c r="J791" t="s">
        <v>6321</v>
      </c>
      <c r="K791" t="s">
        <v>6321</v>
      </c>
    </row>
    <row r="792" spans="1:11" x14ac:dyDescent="0.25">
      <c r="A792" t="s">
        <v>29134</v>
      </c>
      <c r="B792" t="s">
        <v>29135</v>
      </c>
      <c r="C792" t="s">
        <v>6321</v>
      </c>
      <c r="D792" t="s">
        <v>1053</v>
      </c>
      <c r="E792" t="s">
        <v>28018</v>
      </c>
      <c r="F792" t="s">
        <v>28075</v>
      </c>
      <c r="G792" t="s">
        <v>6321</v>
      </c>
      <c r="H792" t="s">
        <v>6321</v>
      </c>
      <c r="I792" t="s">
        <v>28076</v>
      </c>
      <c r="J792" t="s">
        <v>28077</v>
      </c>
      <c r="K792" t="s">
        <v>6321</v>
      </c>
    </row>
    <row r="793" spans="1:11" x14ac:dyDescent="0.25">
      <c r="A793" t="s">
        <v>29136</v>
      </c>
      <c r="B793" t="s">
        <v>29137</v>
      </c>
      <c r="C793" t="s">
        <v>6321</v>
      </c>
      <c r="D793" t="s">
        <v>1053</v>
      </c>
      <c r="E793" t="s">
        <v>28018</v>
      </c>
      <c r="F793" t="s">
        <v>28075</v>
      </c>
      <c r="G793" t="s">
        <v>6321</v>
      </c>
      <c r="H793" t="s">
        <v>6321</v>
      </c>
      <c r="I793" t="s">
        <v>28076</v>
      </c>
      <c r="J793" t="s">
        <v>28077</v>
      </c>
      <c r="K793" t="s">
        <v>6321</v>
      </c>
    </row>
    <row r="794" spans="1:11" x14ac:dyDescent="0.25">
      <c r="A794" t="s">
        <v>29138</v>
      </c>
      <c r="B794" t="s">
        <v>29139</v>
      </c>
      <c r="C794" t="s">
        <v>6321</v>
      </c>
      <c r="D794" t="s">
        <v>29140</v>
      </c>
      <c r="E794" t="s">
        <v>27928</v>
      </c>
      <c r="F794" t="s">
        <v>28096</v>
      </c>
      <c r="G794" t="s">
        <v>6321</v>
      </c>
      <c r="H794" t="s">
        <v>6321</v>
      </c>
      <c r="I794" t="s">
        <v>28068</v>
      </c>
      <c r="J794" t="s">
        <v>6321</v>
      </c>
      <c r="K794" t="s">
        <v>6321</v>
      </c>
    </row>
    <row r="795" spans="1:11" x14ac:dyDescent="0.25">
      <c r="A795" t="s">
        <v>4409</v>
      </c>
      <c r="B795" t="s">
        <v>26572</v>
      </c>
      <c r="C795" t="s">
        <v>6321</v>
      </c>
      <c r="D795" t="s">
        <v>4411</v>
      </c>
      <c r="E795" t="s">
        <v>27966</v>
      </c>
      <c r="F795" t="s">
        <v>28078</v>
      </c>
      <c r="G795" t="s">
        <v>6321</v>
      </c>
      <c r="H795" t="s">
        <v>6321</v>
      </c>
      <c r="I795" t="s">
        <v>28079</v>
      </c>
      <c r="J795" t="s">
        <v>28080</v>
      </c>
      <c r="K795" t="s">
        <v>6321</v>
      </c>
    </row>
    <row r="796" spans="1:11" x14ac:dyDescent="0.25">
      <c r="A796" t="s">
        <v>29141</v>
      </c>
      <c r="B796" t="s">
        <v>29142</v>
      </c>
      <c r="C796" t="s">
        <v>6321</v>
      </c>
      <c r="D796" t="s">
        <v>29143</v>
      </c>
      <c r="E796" t="s">
        <v>28018</v>
      </c>
      <c r="F796" t="s">
        <v>28075</v>
      </c>
      <c r="G796" t="s">
        <v>6321</v>
      </c>
      <c r="H796" t="s">
        <v>6321</v>
      </c>
      <c r="I796" t="s">
        <v>28076</v>
      </c>
      <c r="J796" t="s">
        <v>28077</v>
      </c>
      <c r="K796" t="s">
        <v>6321</v>
      </c>
    </row>
    <row r="797" spans="1:11" x14ac:dyDescent="0.25">
      <c r="A797" t="s">
        <v>4415</v>
      </c>
      <c r="B797" t="s">
        <v>26491</v>
      </c>
      <c r="C797" t="s">
        <v>6321</v>
      </c>
      <c r="D797" t="s">
        <v>4417</v>
      </c>
      <c r="E797" t="s">
        <v>28018</v>
      </c>
      <c r="F797" t="s">
        <v>28075</v>
      </c>
      <c r="G797" t="s">
        <v>6321</v>
      </c>
      <c r="H797" t="s">
        <v>6321</v>
      </c>
      <c r="I797" t="s">
        <v>28076</v>
      </c>
      <c r="J797" t="s">
        <v>28077</v>
      </c>
      <c r="K797" t="s">
        <v>6321</v>
      </c>
    </row>
    <row r="798" spans="1:11" x14ac:dyDescent="0.25">
      <c r="A798" t="s">
        <v>4418</v>
      </c>
      <c r="B798" t="s">
        <v>29144</v>
      </c>
      <c r="C798" t="s">
        <v>6321</v>
      </c>
      <c r="D798" t="s">
        <v>4420</v>
      </c>
      <c r="E798" t="s">
        <v>27917</v>
      </c>
      <c r="F798" t="s">
        <v>28067</v>
      </c>
      <c r="G798" t="s">
        <v>6321</v>
      </c>
      <c r="H798" t="s">
        <v>6321</v>
      </c>
      <c r="I798" t="s">
        <v>28068</v>
      </c>
      <c r="J798" t="s">
        <v>6321</v>
      </c>
      <c r="K798" t="s">
        <v>6321</v>
      </c>
    </row>
    <row r="799" spans="1:11" x14ac:dyDescent="0.25">
      <c r="A799" t="s">
        <v>4421</v>
      </c>
      <c r="B799" t="s">
        <v>29145</v>
      </c>
      <c r="C799" t="s">
        <v>6321</v>
      </c>
      <c r="D799" t="s">
        <v>4423</v>
      </c>
      <c r="E799" t="s">
        <v>27917</v>
      </c>
      <c r="F799" t="s">
        <v>28067</v>
      </c>
      <c r="G799" t="s">
        <v>6321</v>
      </c>
      <c r="H799" t="s">
        <v>6321</v>
      </c>
      <c r="I799" t="s">
        <v>28068</v>
      </c>
      <c r="J799" t="s">
        <v>6321</v>
      </c>
      <c r="K799" t="s">
        <v>6321</v>
      </c>
    </row>
    <row r="800" spans="1:11" x14ac:dyDescent="0.25">
      <c r="A800" t="s">
        <v>4424</v>
      </c>
      <c r="B800" t="s">
        <v>26465</v>
      </c>
      <c r="C800" t="s">
        <v>6321</v>
      </c>
      <c r="D800" t="s">
        <v>4426</v>
      </c>
      <c r="E800" t="s">
        <v>27966</v>
      </c>
      <c r="F800" t="s">
        <v>28078</v>
      </c>
      <c r="G800" t="s">
        <v>6321</v>
      </c>
      <c r="H800" t="s">
        <v>6321</v>
      </c>
      <c r="I800" t="s">
        <v>28079</v>
      </c>
      <c r="J800" t="s">
        <v>28080</v>
      </c>
      <c r="K800" t="s">
        <v>6321</v>
      </c>
    </row>
    <row r="801" spans="1:11" x14ac:dyDescent="0.25">
      <c r="A801" t="s">
        <v>26452</v>
      </c>
      <c r="B801" t="s">
        <v>29146</v>
      </c>
      <c r="C801" t="s">
        <v>6321</v>
      </c>
      <c r="D801" t="s">
        <v>26487</v>
      </c>
      <c r="E801" t="s">
        <v>29147</v>
      </c>
      <c r="F801" t="s">
        <v>29148</v>
      </c>
      <c r="G801" t="s">
        <v>6321</v>
      </c>
      <c r="H801" t="s">
        <v>6321</v>
      </c>
      <c r="I801" t="s">
        <v>28189</v>
      </c>
      <c r="J801" t="s">
        <v>29149</v>
      </c>
      <c r="K801" t="s">
        <v>6321</v>
      </c>
    </row>
    <row r="802" spans="1:11" x14ac:dyDescent="0.25">
      <c r="A802" t="s">
        <v>4432</v>
      </c>
      <c r="B802" t="s">
        <v>26501</v>
      </c>
      <c r="C802" t="s">
        <v>6321</v>
      </c>
      <c r="D802" t="s">
        <v>4434</v>
      </c>
      <c r="E802" t="s">
        <v>28018</v>
      </c>
      <c r="F802" t="s">
        <v>28075</v>
      </c>
      <c r="G802" t="s">
        <v>6321</v>
      </c>
      <c r="H802" t="s">
        <v>6321</v>
      </c>
      <c r="I802" t="s">
        <v>28076</v>
      </c>
      <c r="J802" t="s">
        <v>28077</v>
      </c>
      <c r="K802" t="s">
        <v>6321</v>
      </c>
    </row>
    <row r="803" spans="1:11" x14ac:dyDescent="0.25">
      <c r="A803" t="s">
        <v>29150</v>
      </c>
      <c r="B803" t="s">
        <v>29151</v>
      </c>
      <c r="C803" t="s">
        <v>6321</v>
      </c>
      <c r="D803" t="s">
        <v>1053</v>
      </c>
      <c r="E803" t="s">
        <v>27917</v>
      </c>
      <c r="F803" t="s">
        <v>28067</v>
      </c>
      <c r="G803" t="s">
        <v>6321</v>
      </c>
      <c r="H803" t="s">
        <v>6321</v>
      </c>
      <c r="I803" t="s">
        <v>28068</v>
      </c>
      <c r="J803" t="s">
        <v>6321</v>
      </c>
      <c r="K803" t="s">
        <v>6321</v>
      </c>
    </row>
    <row r="804" spans="1:11" x14ac:dyDescent="0.25">
      <c r="A804" t="s">
        <v>4435</v>
      </c>
      <c r="B804" t="s">
        <v>26550</v>
      </c>
      <c r="C804" t="s">
        <v>6321</v>
      </c>
      <c r="D804" t="s">
        <v>26551</v>
      </c>
      <c r="E804" t="s">
        <v>27966</v>
      </c>
      <c r="F804" t="s">
        <v>28078</v>
      </c>
      <c r="G804" t="s">
        <v>6321</v>
      </c>
      <c r="H804" t="s">
        <v>6321</v>
      </c>
      <c r="I804" t="s">
        <v>28079</v>
      </c>
      <c r="J804" t="s">
        <v>28080</v>
      </c>
      <c r="K804" t="s">
        <v>6321</v>
      </c>
    </row>
    <row r="805" spans="1:11" x14ac:dyDescent="0.25">
      <c r="A805" t="s">
        <v>4437</v>
      </c>
      <c r="B805" t="s">
        <v>26661</v>
      </c>
      <c r="C805" t="s">
        <v>6321</v>
      </c>
      <c r="D805" t="s">
        <v>4439</v>
      </c>
      <c r="E805" t="s">
        <v>28018</v>
      </c>
      <c r="F805" t="s">
        <v>28075</v>
      </c>
      <c r="G805" t="s">
        <v>6321</v>
      </c>
      <c r="H805" t="s">
        <v>6321</v>
      </c>
      <c r="I805" t="s">
        <v>28076</v>
      </c>
      <c r="J805" t="s">
        <v>28077</v>
      </c>
      <c r="K805" t="s">
        <v>6321</v>
      </c>
    </row>
    <row r="806" spans="1:11" x14ac:dyDescent="0.25">
      <c r="A806" t="s">
        <v>29152</v>
      </c>
      <c r="B806" t="s">
        <v>29153</v>
      </c>
      <c r="C806" t="s">
        <v>6321</v>
      </c>
      <c r="D806" t="s">
        <v>1053</v>
      </c>
      <c r="E806" t="s">
        <v>28018</v>
      </c>
      <c r="F806" t="s">
        <v>28075</v>
      </c>
      <c r="G806" t="s">
        <v>6321</v>
      </c>
      <c r="H806" t="s">
        <v>6321</v>
      </c>
      <c r="I806" t="s">
        <v>28076</v>
      </c>
      <c r="J806" t="s">
        <v>28077</v>
      </c>
      <c r="K806" t="s">
        <v>6321</v>
      </c>
    </row>
    <row r="807" spans="1:11" x14ac:dyDescent="0.25">
      <c r="A807" t="s">
        <v>4443</v>
      </c>
      <c r="B807" t="s">
        <v>29154</v>
      </c>
      <c r="C807" t="s">
        <v>29155</v>
      </c>
      <c r="D807" t="s">
        <v>4445</v>
      </c>
      <c r="E807" t="s">
        <v>27985</v>
      </c>
      <c r="F807" t="s">
        <v>28288</v>
      </c>
      <c r="G807" t="s">
        <v>6321</v>
      </c>
      <c r="H807" t="s">
        <v>6321</v>
      </c>
      <c r="I807" t="s">
        <v>28289</v>
      </c>
      <c r="J807" t="s">
        <v>28290</v>
      </c>
      <c r="K807" t="s">
        <v>6321</v>
      </c>
    </row>
    <row r="808" spans="1:11" x14ac:dyDescent="0.25">
      <c r="A808" t="s">
        <v>21473</v>
      </c>
      <c r="B808" t="s">
        <v>29156</v>
      </c>
      <c r="C808" t="s">
        <v>29157</v>
      </c>
      <c r="D808" t="s">
        <v>21472</v>
      </c>
      <c r="E808" t="s">
        <v>27985</v>
      </c>
      <c r="F808" t="s">
        <v>28288</v>
      </c>
      <c r="G808" t="s">
        <v>6321</v>
      </c>
      <c r="H808" t="s">
        <v>6321</v>
      </c>
      <c r="I808" t="s">
        <v>28289</v>
      </c>
      <c r="J808" t="s">
        <v>28290</v>
      </c>
      <c r="K808" t="s">
        <v>6321</v>
      </c>
    </row>
    <row r="809" spans="1:11" x14ac:dyDescent="0.25">
      <c r="A809" t="s">
        <v>29158</v>
      </c>
      <c r="B809" t="s">
        <v>29159</v>
      </c>
      <c r="C809" t="s">
        <v>6321</v>
      </c>
      <c r="D809" t="s">
        <v>29160</v>
      </c>
      <c r="E809" t="s">
        <v>28018</v>
      </c>
      <c r="F809" t="s">
        <v>28075</v>
      </c>
      <c r="G809" t="s">
        <v>6321</v>
      </c>
      <c r="H809" t="s">
        <v>6321</v>
      </c>
      <c r="I809" t="s">
        <v>28076</v>
      </c>
      <c r="J809" t="s">
        <v>28077</v>
      </c>
      <c r="K809" t="s">
        <v>6321</v>
      </c>
    </row>
    <row r="810" spans="1:11" x14ac:dyDescent="0.25">
      <c r="A810" t="s">
        <v>29161</v>
      </c>
      <c r="B810" t="s">
        <v>29162</v>
      </c>
      <c r="C810" t="s">
        <v>6321</v>
      </c>
      <c r="D810" t="s">
        <v>29163</v>
      </c>
      <c r="E810" t="s">
        <v>28018</v>
      </c>
      <c r="F810" t="s">
        <v>28075</v>
      </c>
      <c r="G810" t="s">
        <v>6321</v>
      </c>
      <c r="H810" t="s">
        <v>6321</v>
      </c>
      <c r="I810" t="s">
        <v>28076</v>
      </c>
      <c r="J810" t="s">
        <v>28077</v>
      </c>
      <c r="K810" t="s">
        <v>6321</v>
      </c>
    </row>
    <row r="811" spans="1:11" x14ac:dyDescent="0.25">
      <c r="A811" t="s">
        <v>29164</v>
      </c>
      <c r="B811" t="s">
        <v>29165</v>
      </c>
      <c r="C811" t="s">
        <v>6321</v>
      </c>
      <c r="D811" t="s">
        <v>1053</v>
      </c>
      <c r="E811" t="s">
        <v>27928</v>
      </c>
      <c r="F811" t="s">
        <v>28096</v>
      </c>
      <c r="G811" t="s">
        <v>6321</v>
      </c>
      <c r="H811" t="s">
        <v>6321</v>
      </c>
      <c r="I811" t="s">
        <v>28068</v>
      </c>
      <c r="J811" t="s">
        <v>6321</v>
      </c>
      <c r="K811" t="s">
        <v>6321</v>
      </c>
    </row>
    <row r="812" spans="1:11" x14ac:dyDescent="0.25">
      <c r="A812" t="s">
        <v>29166</v>
      </c>
      <c r="B812" t="s">
        <v>29167</v>
      </c>
      <c r="C812" t="s">
        <v>6321</v>
      </c>
      <c r="D812" t="s">
        <v>1053</v>
      </c>
      <c r="E812" t="s">
        <v>27928</v>
      </c>
      <c r="F812" t="s">
        <v>28096</v>
      </c>
      <c r="G812" t="s">
        <v>6321</v>
      </c>
      <c r="H812" t="s">
        <v>6321</v>
      </c>
      <c r="I812" t="s">
        <v>28068</v>
      </c>
      <c r="J812" t="s">
        <v>6321</v>
      </c>
      <c r="K812" t="s">
        <v>6321</v>
      </c>
    </row>
    <row r="813" spans="1:11" x14ac:dyDescent="0.25">
      <c r="A813" t="s">
        <v>4451</v>
      </c>
      <c r="B813" t="s">
        <v>26846</v>
      </c>
      <c r="C813" t="s">
        <v>6321</v>
      </c>
      <c r="D813" t="s">
        <v>4453</v>
      </c>
      <c r="E813" t="s">
        <v>28018</v>
      </c>
      <c r="F813" t="s">
        <v>28075</v>
      </c>
      <c r="G813" t="s">
        <v>6321</v>
      </c>
      <c r="H813" t="s">
        <v>6321</v>
      </c>
      <c r="I813" t="s">
        <v>28076</v>
      </c>
      <c r="J813" t="s">
        <v>28077</v>
      </c>
      <c r="K813" t="s">
        <v>6321</v>
      </c>
    </row>
    <row r="814" spans="1:11" x14ac:dyDescent="0.25">
      <c r="A814" t="s">
        <v>48</v>
      </c>
      <c r="B814" t="s">
        <v>26327</v>
      </c>
      <c r="C814" t="s">
        <v>6321</v>
      </c>
      <c r="D814" t="s">
        <v>1142</v>
      </c>
      <c r="E814" t="s">
        <v>29168</v>
      </c>
      <c r="F814" t="s">
        <v>29169</v>
      </c>
      <c r="G814" t="s">
        <v>6321</v>
      </c>
      <c r="H814" t="s">
        <v>6321</v>
      </c>
      <c r="I814" t="s">
        <v>29170</v>
      </c>
      <c r="J814" t="s">
        <v>6321</v>
      </c>
      <c r="K814" t="s">
        <v>6321</v>
      </c>
    </row>
    <row r="815" spans="1:11" x14ac:dyDescent="0.25">
      <c r="A815" t="s">
        <v>29171</v>
      </c>
      <c r="B815" t="s">
        <v>29172</v>
      </c>
      <c r="C815" t="s">
        <v>6321</v>
      </c>
      <c r="D815" t="s">
        <v>1053</v>
      </c>
      <c r="E815" t="s">
        <v>27928</v>
      </c>
      <c r="F815" t="s">
        <v>28096</v>
      </c>
      <c r="G815" t="s">
        <v>6321</v>
      </c>
      <c r="H815" t="s">
        <v>6321</v>
      </c>
      <c r="I815" t="s">
        <v>28068</v>
      </c>
      <c r="J815" t="s">
        <v>6321</v>
      </c>
      <c r="K815" t="s">
        <v>6321</v>
      </c>
    </row>
    <row r="816" spans="1:11" x14ac:dyDescent="0.25">
      <c r="A816" t="s">
        <v>1957</v>
      </c>
      <c r="B816" t="s">
        <v>26660</v>
      </c>
      <c r="C816" t="s">
        <v>6321</v>
      </c>
      <c r="D816" t="s">
        <v>4455</v>
      </c>
      <c r="E816" t="s">
        <v>27918</v>
      </c>
      <c r="F816" t="s">
        <v>29173</v>
      </c>
      <c r="G816" t="s">
        <v>6321</v>
      </c>
      <c r="H816" t="s">
        <v>6321</v>
      </c>
      <c r="I816" t="s">
        <v>28289</v>
      </c>
      <c r="J816" t="s">
        <v>6321</v>
      </c>
      <c r="K816" t="s">
        <v>6321</v>
      </c>
    </row>
    <row r="817" spans="1:11" x14ac:dyDescent="0.25">
      <c r="A817" t="s">
        <v>29174</v>
      </c>
      <c r="B817" t="s">
        <v>29175</v>
      </c>
      <c r="C817" t="s">
        <v>6321</v>
      </c>
      <c r="D817" t="s">
        <v>29176</v>
      </c>
      <c r="E817" t="s">
        <v>28018</v>
      </c>
      <c r="F817" t="s">
        <v>28075</v>
      </c>
      <c r="G817" t="s">
        <v>6321</v>
      </c>
      <c r="H817" t="s">
        <v>6321</v>
      </c>
      <c r="I817" t="s">
        <v>28076</v>
      </c>
      <c r="J817" t="s">
        <v>28077</v>
      </c>
      <c r="K817" t="s">
        <v>6321</v>
      </c>
    </row>
    <row r="818" spans="1:11" x14ac:dyDescent="0.25">
      <c r="A818" t="s">
        <v>4459</v>
      </c>
      <c r="B818" t="s">
        <v>26803</v>
      </c>
      <c r="C818" t="s">
        <v>29177</v>
      </c>
      <c r="D818" t="s">
        <v>4461</v>
      </c>
      <c r="E818" t="s">
        <v>28018</v>
      </c>
      <c r="F818" t="s">
        <v>28075</v>
      </c>
      <c r="G818" t="s">
        <v>6321</v>
      </c>
      <c r="H818" t="s">
        <v>6321</v>
      </c>
      <c r="I818" t="s">
        <v>28076</v>
      </c>
      <c r="J818" t="s">
        <v>28077</v>
      </c>
      <c r="K818" t="s">
        <v>6321</v>
      </c>
    </row>
    <row r="819" spans="1:11" x14ac:dyDescent="0.25">
      <c r="A819" t="s">
        <v>4462</v>
      </c>
      <c r="B819" t="s">
        <v>26718</v>
      </c>
      <c r="C819" t="s">
        <v>6321</v>
      </c>
      <c r="D819" t="s">
        <v>4464</v>
      </c>
      <c r="E819" t="s">
        <v>27988</v>
      </c>
      <c r="F819" t="s">
        <v>29178</v>
      </c>
      <c r="G819" t="s">
        <v>6321</v>
      </c>
      <c r="H819" t="s">
        <v>6321</v>
      </c>
      <c r="I819" t="s">
        <v>29179</v>
      </c>
      <c r="J819" t="s">
        <v>6321</v>
      </c>
      <c r="K819" t="s">
        <v>6321</v>
      </c>
    </row>
    <row r="820" spans="1:11" x14ac:dyDescent="0.25">
      <c r="A820" t="s">
        <v>4465</v>
      </c>
      <c r="B820" t="s">
        <v>26521</v>
      </c>
      <c r="C820" t="s">
        <v>6321</v>
      </c>
      <c r="D820" t="s">
        <v>4467</v>
      </c>
      <c r="E820" t="s">
        <v>27966</v>
      </c>
      <c r="F820" t="s">
        <v>28078</v>
      </c>
      <c r="G820" t="s">
        <v>6321</v>
      </c>
      <c r="H820" t="s">
        <v>6321</v>
      </c>
      <c r="I820" t="s">
        <v>28079</v>
      </c>
      <c r="J820" t="s">
        <v>28080</v>
      </c>
      <c r="K820" t="s">
        <v>6321</v>
      </c>
    </row>
    <row r="821" spans="1:11" x14ac:dyDescent="0.25">
      <c r="A821" t="s">
        <v>4468</v>
      </c>
      <c r="B821" t="s">
        <v>26568</v>
      </c>
      <c r="C821" t="s">
        <v>6321</v>
      </c>
      <c r="D821" t="s">
        <v>4470</v>
      </c>
      <c r="E821" t="s">
        <v>27966</v>
      </c>
      <c r="F821" t="s">
        <v>28078</v>
      </c>
      <c r="G821" t="s">
        <v>6321</v>
      </c>
      <c r="H821" t="s">
        <v>6321</v>
      </c>
      <c r="I821" t="s">
        <v>28079</v>
      </c>
      <c r="J821" t="s">
        <v>28080</v>
      </c>
      <c r="K821" t="s">
        <v>6321</v>
      </c>
    </row>
    <row r="822" spans="1:11" x14ac:dyDescent="0.25">
      <c r="A822" t="s">
        <v>4474</v>
      </c>
      <c r="B822" t="s">
        <v>29180</v>
      </c>
      <c r="C822" t="s">
        <v>6321</v>
      </c>
      <c r="D822" t="s">
        <v>4476</v>
      </c>
      <c r="E822" t="s">
        <v>27917</v>
      </c>
      <c r="F822" t="s">
        <v>28067</v>
      </c>
      <c r="G822" t="s">
        <v>6321</v>
      </c>
      <c r="H822" t="s">
        <v>6321</v>
      </c>
      <c r="I822" t="s">
        <v>28068</v>
      </c>
      <c r="J822" t="s">
        <v>6321</v>
      </c>
      <c r="K822" t="s">
        <v>6321</v>
      </c>
    </row>
    <row r="823" spans="1:11" x14ac:dyDescent="0.25">
      <c r="A823" t="s">
        <v>4480</v>
      </c>
      <c r="B823" t="s">
        <v>26821</v>
      </c>
      <c r="C823" t="s">
        <v>6321</v>
      </c>
      <c r="D823" t="s">
        <v>4482</v>
      </c>
      <c r="E823" t="s">
        <v>27966</v>
      </c>
      <c r="F823" t="s">
        <v>28078</v>
      </c>
      <c r="G823" t="s">
        <v>6321</v>
      </c>
      <c r="H823" t="s">
        <v>6321</v>
      </c>
      <c r="I823" t="s">
        <v>28079</v>
      </c>
      <c r="J823" t="s">
        <v>28080</v>
      </c>
      <c r="K823" t="s">
        <v>6321</v>
      </c>
    </row>
    <row r="824" spans="1:11" x14ac:dyDescent="0.25">
      <c r="A824" t="s">
        <v>4489</v>
      </c>
      <c r="B824" t="s">
        <v>26596</v>
      </c>
      <c r="C824" t="s">
        <v>6321</v>
      </c>
      <c r="D824" t="s">
        <v>4491</v>
      </c>
      <c r="E824" t="s">
        <v>27966</v>
      </c>
      <c r="F824" t="s">
        <v>28078</v>
      </c>
      <c r="G824" t="s">
        <v>6321</v>
      </c>
      <c r="H824" t="s">
        <v>6321</v>
      </c>
      <c r="I824" t="s">
        <v>28079</v>
      </c>
      <c r="J824" t="s">
        <v>28080</v>
      </c>
      <c r="K824" t="s">
        <v>6321</v>
      </c>
    </row>
    <row r="825" spans="1:11" x14ac:dyDescent="0.25">
      <c r="A825" t="s">
        <v>4492</v>
      </c>
      <c r="B825" t="s">
        <v>26693</v>
      </c>
      <c r="C825" t="s">
        <v>6321</v>
      </c>
      <c r="D825" t="s">
        <v>4494</v>
      </c>
      <c r="E825" t="s">
        <v>27966</v>
      </c>
      <c r="F825" t="s">
        <v>28078</v>
      </c>
      <c r="G825" t="s">
        <v>6321</v>
      </c>
      <c r="H825" t="s">
        <v>6321</v>
      </c>
      <c r="I825" t="s">
        <v>28079</v>
      </c>
      <c r="J825" t="s">
        <v>28080</v>
      </c>
      <c r="K825" t="s">
        <v>6321</v>
      </c>
    </row>
    <row r="826" spans="1:11" x14ac:dyDescent="0.25">
      <c r="A826" t="s">
        <v>4495</v>
      </c>
      <c r="B826" t="s">
        <v>26695</v>
      </c>
      <c r="C826" t="s">
        <v>6321</v>
      </c>
      <c r="D826" t="s">
        <v>4497</v>
      </c>
      <c r="E826" t="s">
        <v>27966</v>
      </c>
      <c r="F826" t="s">
        <v>28078</v>
      </c>
      <c r="G826" t="s">
        <v>6321</v>
      </c>
      <c r="H826" t="s">
        <v>6321</v>
      </c>
      <c r="I826" t="s">
        <v>28079</v>
      </c>
      <c r="J826" t="s">
        <v>28080</v>
      </c>
      <c r="K826" t="s">
        <v>6321</v>
      </c>
    </row>
    <row r="827" spans="1:11" x14ac:dyDescent="0.25">
      <c r="A827" t="s">
        <v>4498</v>
      </c>
      <c r="B827" t="s">
        <v>29181</v>
      </c>
      <c r="C827" t="s">
        <v>6321</v>
      </c>
      <c r="D827" t="s">
        <v>4500</v>
      </c>
      <c r="E827" t="s">
        <v>27917</v>
      </c>
      <c r="F827" t="s">
        <v>28067</v>
      </c>
      <c r="G827" t="s">
        <v>6321</v>
      </c>
      <c r="H827" t="s">
        <v>6321</v>
      </c>
      <c r="I827" t="s">
        <v>28068</v>
      </c>
      <c r="J827" t="s">
        <v>6321</v>
      </c>
      <c r="K827" t="s">
        <v>6321</v>
      </c>
    </row>
    <row r="828" spans="1:11" x14ac:dyDescent="0.25">
      <c r="A828" t="s">
        <v>4501</v>
      </c>
      <c r="B828" t="s">
        <v>26511</v>
      </c>
      <c r="C828" t="s">
        <v>6321</v>
      </c>
      <c r="D828" t="s">
        <v>4503</v>
      </c>
      <c r="E828" t="s">
        <v>27966</v>
      </c>
      <c r="F828" t="s">
        <v>28078</v>
      </c>
      <c r="G828" t="s">
        <v>6321</v>
      </c>
      <c r="H828" t="s">
        <v>6321</v>
      </c>
      <c r="I828" t="s">
        <v>28079</v>
      </c>
      <c r="J828" t="s">
        <v>28080</v>
      </c>
      <c r="K828" t="s">
        <v>6321</v>
      </c>
    </row>
    <row r="829" spans="1:11" x14ac:dyDescent="0.25">
      <c r="A829" t="s">
        <v>4504</v>
      </c>
      <c r="B829" t="s">
        <v>26774</v>
      </c>
      <c r="C829" t="s">
        <v>6321</v>
      </c>
      <c r="D829" t="s">
        <v>4506</v>
      </c>
      <c r="E829" t="s">
        <v>27966</v>
      </c>
      <c r="F829" t="s">
        <v>28078</v>
      </c>
      <c r="G829" t="s">
        <v>6321</v>
      </c>
      <c r="H829" t="s">
        <v>6321</v>
      </c>
      <c r="I829" t="s">
        <v>28079</v>
      </c>
      <c r="J829" t="s">
        <v>28080</v>
      </c>
      <c r="K829" t="s">
        <v>6321</v>
      </c>
    </row>
    <row r="830" spans="1:11" x14ac:dyDescent="0.25">
      <c r="A830" t="s">
        <v>4507</v>
      </c>
      <c r="B830" t="s">
        <v>26635</v>
      </c>
      <c r="C830" t="s">
        <v>6321</v>
      </c>
      <c r="D830" t="s">
        <v>4509</v>
      </c>
      <c r="E830" t="s">
        <v>27966</v>
      </c>
      <c r="F830" t="s">
        <v>28078</v>
      </c>
      <c r="G830" t="s">
        <v>6321</v>
      </c>
      <c r="H830" t="s">
        <v>6321</v>
      </c>
      <c r="I830" t="s">
        <v>28079</v>
      </c>
      <c r="J830" t="s">
        <v>28080</v>
      </c>
      <c r="K830" t="s">
        <v>6321</v>
      </c>
    </row>
    <row r="831" spans="1:11" x14ac:dyDescent="0.25">
      <c r="A831" t="s">
        <v>4513</v>
      </c>
      <c r="B831" t="s">
        <v>26697</v>
      </c>
      <c r="C831" t="s">
        <v>6321</v>
      </c>
      <c r="D831" t="s">
        <v>4515</v>
      </c>
      <c r="E831" t="s">
        <v>27966</v>
      </c>
      <c r="F831" t="s">
        <v>28078</v>
      </c>
      <c r="G831" t="s">
        <v>6321</v>
      </c>
      <c r="H831" t="s">
        <v>6321</v>
      </c>
      <c r="I831" t="s">
        <v>28079</v>
      </c>
      <c r="J831" t="s">
        <v>28080</v>
      </c>
      <c r="K831" t="s">
        <v>6321</v>
      </c>
    </row>
    <row r="832" spans="1:11" x14ac:dyDescent="0.25">
      <c r="A832" t="s">
        <v>4518</v>
      </c>
      <c r="B832" t="s">
        <v>26761</v>
      </c>
      <c r="C832" t="s">
        <v>27493</v>
      </c>
      <c r="D832" t="s">
        <v>4520</v>
      </c>
      <c r="E832" t="s">
        <v>28321</v>
      </c>
      <c r="F832" t="s">
        <v>28322</v>
      </c>
      <c r="G832" t="s">
        <v>6321</v>
      </c>
      <c r="H832" t="s">
        <v>6321</v>
      </c>
      <c r="I832" t="s">
        <v>28323</v>
      </c>
      <c r="J832" t="s">
        <v>6321</v>
      </c>
      <c r="K832" t="s">
        <v>6321</v>
      </c>
    </row>
    <row r="833" spans="1:11" x14ac:dyDescent="0.25">
      <c r="A833" t="s">
        <v>29182</v>
      </c>
      <c r="B833" t="s">
        <v>29183</v>
      </c>
      <c r="C833" t="s">
        <v>6321</v>
      </c>
      <c r="D833" t="s">
        <v>1053</v>
      </c>
      <c r="E833" t="s">
        <v>27966</v>
      </c>
      <c r="F833" t="s">
        <v>28078</v>
      </c>
      <c r="G833" t="s">
        <v>6321</v>
      </c>
      <c r="H833" t="s">
        <v>6321</v>
      </c>
      <c r="I833" t="s">
        <v>28079</v>
      </c>
      <c r="J833" t="s">
        <v>28080</v>
      </c>
      <c r="K833" t="s">
        <v>6321</v>
      </c>
    </row>
    <row r="834" spans="1:11" x14ac:dyDescent="0.25">
      <c r="A834" t="s">
        <v>4521</v>
      </c>
      <c r="B834" t="s">
        <v>26656</v>
      </c>
      <c r="C834" t="s">
        <v>6321</v>
      </c>
      <c r="D834" t="s">
        <v>4523</v>
      </c>
      <c r="E834" t="s">
        <v>27966</v>
      </c>
      <c r="F834" t="s">
        <v>28078</v>
      </c>
      <c r="G834" t="s">
        <v>6321</v>
      </c>
      <c r="H834" t="s">
        <v>6321</v>
      </c>
      <c r="I834" t="s">
        <v>28079</v>
      </c>
      <c r="J834" t="s">
        <v>28080</v>
      </c>
      <c r="K834" t="s">
        <v>6321</v>
      </c>
    </row>
    <row r="835" spans="1:11" x14ac:dyDescent="0.25">
      <c r="A835" t="s">
        <v>4524</v>
      </c>
      <c r="B835" t="s">
        <v>26791</v>
      </c>
      <c r="C835" t="s">
        <v>29184</v>
      </c>
      <c r="D835" t="s">
        <v>4526</v>
      </c>
      <c r="E835" t="s">
        <v>27966</v>
      </c>
      <c r="F835" t="s">
        <v>28078</v>
      </c>
      <c r="G835" t="s">
        <v>6321</v>
      </c>
      <c r="H835" t="s">
        <v>6321</v>
      </c>
      <c r="I835" t="s">
        <v>28079</v>
      </c>
      <c r="J835" t="s">
        <v>28080</v>
      </c>
      <c r="K835" t="s">
        <v>6321</v>
      </c>
    </row>
    <row r="836" spans="1:11" x14ac:dyDescent="0.25">
      <c r="A836" t="s">
        <v>29185</v>
      </c>
      <c r="B836" t="s">
        <v>29186</v>
      </c>
      <c r="C836" t="s">
        <v>6321</v>
      </c>
      <c r="D836" t="s">
        <v>29187</v>
      </c>
      <c r="E836" t="s">
        <v>27966</v>
      </c>
      <c r="F836" t="s">
        <v>28078</v>
      </c>
      <c r="G836" t="s">
        <v>6321</v>
      </c>
      <c r="H836" t="s">
        <v>6321</v>
      </c>
      <c r="I836" t="s">
        <v>28079</v>
      </c>
      <c r="J836" t="s">
        <v>28080</v>
      </c>
      <c r="K836" t="s">
        <v>6321</v>
      </c>
    </row>
    <row r="837" spans="1:11" x14ac:dyDescent="0.25">
      <c r="A837" t="s">
        <v>29188</v>
      </c>
      <c r="B837" t="s">
        <v>29189</v>
      </c>
      <c r="C837" t="s">
        <v>6321</v>
      </c>
      <c r="D837" t="s">
        <v>29190</v>
      </c>
      <c r="E837" t="s">
        <v>27966</v>
      </c>
      <c r="F837" t="s">
        <v>28078</v>
      </c>
      <c r="G837" t="s">
        <v>6321</v>
      </c>
      <c r="H837" t="s">
        <v>6321</v>
      </c>
      <c r="I837" t="s">
        <v>28079</v>
      </c>
      <c r="J837" t="s">
        <v>28080</v>
      </c>
      <c r="K837" t="s">
        <v>6321</v>
      </c>
    </row>
    <row r="838" spans="1:11" x14ac:dyDescent="0.25">
      <c r="A838" t="s">
        <v>29191</v>
      </c>
      <c r="B838" t="s">
        <v>29192</v>
      </c>
      <c r="C838" t="s">
        <v>6321</v>
      </c>
      <c r="D838" t="s">
        <v>29193</v>
      </c>
      <c r="E838" t="s">
        <v>27966</v>
      </c>
      <c r="F838" t="s">
        <v>28078</v>
      </c>
      <c r="G838" t="s">
        <v>6321</v>
      </c>
      <c r="H838" t="s">
        <v>6321</v>
      </c>
      <c r="I838" t="s">
        <v>28079</v>
      </c>
      <c r="J838" t="s">
        <v>28080</v>
      </c>
      <c r="K838" t="s">
        <v>6321</v>
      </c>
    </row>
    <row r="839" spans="1:11" x14ac:dyDescent="0.25">
      <c r="A839" t="s">
        <v>26448</v>
      </c>
      <c r="B839" t="s">
        <v>26466</v>
      </c>
      <c r="C839" t="s">
        <v>6321</v>
      </c>
      <c r="D839" t="s">
        <v>26467</v>
      </c>
      <c r="E839" t="s">
        <v>27984</v>
      </c>
      <c r="F839" t="s">
        <v>28224</v>
      </c>
      <c r="G839" t="s">
        <v>6321</v>
      </c>
      <c r="H839" t="s">
        <v>6321</v>
      </c>
      <c r="I839" t="s">
        <v>28225</v>
      </c>
      <c r="J839" t="s">
        <v>28226</v>
      </c>
      <c r="K839" t="s">
        <v>28227</v>
      </c>
    </row>
    <row r="840" spans="1:11" x14ac:dyDescent="0.25">
      <c r="A840" t="s">
        <v>941</v>
      </c>
      <c r="B840" t="s">
        <v>26468</v>
      </c>
      <c r="C840" t="s">
        <v>6321</v>
      </c>
      <c r="D840" t="s">
        <v>24405</v>
      </c>
      <c r="E840" t="s">
        <v>27984</v>
      </c>
      <c r="F840" t="s">
        <v>28224</v>
      </c>
      <c r="G840" t="s">
        <v>6321</v>
      </c>
      <c r="H840" t="s">
        <v>6321</v>
      </c>
      <c r="I840" t="s">
        <v>28225</v>
      </c>
      <c r="J840" t="s">
        <v>28226</v>
      </c>
      <c r="K840" t="s">
        <v>28227</v>
      </c>
    </row>
    <row r="841" spans="1:11" x14ac:dyDescent="0.25">
      <c r="A841" t="s">
        <v>29194</v>
      </c>
      <c r="B841" t="s">
        <v>29195</v>
      </c>
      <c r="C841" t="s">
        <v>6321</v>
      </c>
      <c r="D841" t="s">
        <v>29196</v>
      </c>
      <c r="E841" t="s">
        <v>27966</v>
      </c>
      <c r="F841" t="s">
        <v>28078</v>
      </c>
      <c r="G841" t="s">
        <v>6321</v>
      </c>
      <c r="H841" t="s">
        <v>6321</v>
      </c>
      <c r="I841" t="s">
        <v>28079</v>
      </c>
      <c r="J841" t="s">
        <v>28080</v>
      </c>
      <c r="K841" t="s">
        <v>6321</v>
      </c>
    </row>
    <row r="842" spans="1:11" x14ac:dyDescent="0.25">
      <c r="A842" t="s">
        <v>29197</v>
      </c>
      <c r="B842" t="s">
        <v>29198</v>
      </c>
      <c r="C842" t="s">
        <v>6321</v>
      </c>
      <c r="D842" t="s">
        <v>29199</v>
      </c>
      <c r="E842" t="s">
        <v>27966</v>
      </c>
      <c r="F842" t="s">
        <v>28078</v>
      </c>
      <c r="G842" t="s">
        <v>6321</v>
      </c>
      <c r="H842" t="s">
        <v>6321</v>
      </c>
      <c r="I842" t="s">
        <v>28079</v>
      </c>
      <c r="J842" t="s">
        <v>28080</v>
      </c>
      <c r="K842" t="s">
        <v>6321</v>
      </c>
    </row>
    <row r="843" spans="1:11" x14ac:dyDescent="0.25">
      <c r="A843" t="s">
        <v>29200</v>
      </c>
      <c r="B843" t="s">
        <v>29201</v>
      </c>
      <c r="C843" t="s">
        <v>6321</v>
      </c>
      <c r="D843" t="s">
        <v>29202</v>
      </c>
      <c r="E843" t="s">
        <v>27966</v>
      </c>
      <c r="F843" t="s">
        <v>28078</v>
      </c>
      <c r="G843" t="s">
        <v>6321</v>
      </c>
      <c r="H843" t="s">
        <v>6321</v>
      </c>
      <c r="I843" t="s">
        <v>28079</v>
      </c>
      <c r="J843" t="s">
        <v>28080</v>
      </c>
      <c r="K843" t="s">
        <v>6321</v>
      </c>
    </row>
    <row r="844" spans="1:11" x14ac:dyDescent="0.25">
      <c r="A844" t="s">
        <v>29203</v>
      </c>
      <c r="B844" t="s">
        <v>29204</v>
      </c>
      <c r="C844" t="s">
        <v>6321</v>
      </c>
      <c r="D844" t="s">
        <v>29205</v>
      </c>
      <c r="E844" t="s">
        <v>27966</v>
      </c>
      <c r="F844" t="s">
        <v>28078</v>
      </c>
      <c r="G844" t="s">
        <v>6321</v>
      </c>
      <c r="H844" t="s">
        <v>6321</v>
      </c>
      <c r="I844" t="s">
        <v>28079</v>
      </c>
      <c r="J844" t="s">
        <v>28080</v>
      </c>
      <c r="K844" t="s">
        <v>6321</v>
      </c>
    </row>
    <row r="845" spans="1:11" x14ac:dyDescent="0.25">
      <c r="A845" t="s">
        <v>29206</v>
      </c>
      <c r="B845" t="s">
        <v>29207</v>
      </c>
      <c r="C845" t="s">
        <v>6321</v>
      </c>
      <c r="D845" t="s">
        <v>29208</v>
      </c>
      <c r="E845" t="s">
        <v>27966</v>
      </c>
      <c r="F845" t="s">
        <v>28078</v>
      </c>
      <c r="G845" t="s">
        <v>6321</v>
      </c>
      <c r="H845" t="s">
        <v>6321</v>
      </c>
      <c r="I845" t="s">
        <v>28079</v>
      </c>
      <c r="J845" t="s">
        <v>28080</v>
      </c>
      <c r="K845" t="s">
        <v>6321</v>
      </c>
    </row>
    <row r="846" spans="1:11" x14ac:dyDescent="0.25">
      <c r="A846" t="s">
        <v>4527</v>
      </c>
      <c r="B846" t="s">
        <v>26798</v>
      </c>
      <c r="C846" t="s">
        <v>6321</v>
      </c>
      <c r="D846" t="s">
        <v>4529</v>
      </c>
      <c r="E846" t="s">
        <v>28018</v>
      </c>
      <c r="F846" t="s">
        <v>28075</v>
      </c>
      <c r="G846" t="s">
        <v>6321</v>
      </c>
      <c r="H846" t="s">
        <v>6321</v>
      </c>
      <c r="I846" t="s">
        <v>28076</v>
      </c>
      <c r="J846" t="s">
        <v>28077</v>
      </c>
      <c r="K846" t="s">
        <v>6321</v>
      </c>
    </row>
    <row r="847" spans="1:11" x14ac:dyDescent="0.25">
      <c r="A847" t="s">
        <v>4533</v>
      </c>
      <c r="B847" t="s">
        <v>26634</v>
      </c>
      <c r="C847" t="s">
        <v>6321</v>
      </c>
      <c r="D847" t="s">
        <v>4535</v>
      </c>
      <c r="E847" t="s">
        <v>27966</v>
      </c>
      <c r="F847" t="s">
        <v>28078</v>
      </c>
      <c r="G847" t="s">
        <v>6321</v>
      </c>
      <c r="H847" t="s">
        <v>6321</v>
      </c>
      <c r="I847" t="s">
        <v>28079</v>
      </c>
      <c r="J847" t="s">
        <v>28080</v>
      </c>
      <c r="K847" t="s">
        <v>6321</v>
      </c>
    </row>
    <row r="848" spans="1:11" x14ac:dyDescent="0.25">
      <c r="A848" t="s">
        <v>4536</v>
      </c>
      <c r="B848" t="s">
        <v>26506</v>
      </c>
      <c r="C848" t="s">
        <v>6321</v>
      </c>
      <c r="D848" t="s">
        <v>4538</v>
      </c>
      <c r="E848" t="s">
        <v>27966</v>
      </c>
      <c r="F848" t="s">
        <v>28078</v>
      </c>
      <c r="G848" t="s">
        <v>6321</v>
      </c>
      <c r="H848" t="s">
        <v>6321</v>
      </c>
      <c r="I848" t="s">
        <v>28079</v>
      </c>
      <c r="J848" t="s">
        <v>28080</v>
      </c>
      <c r="K848" t="s">
        <v>6321</v>
      </c>
    </row>
    <row r="849" spans="1:11" x14ac:dyDescent="0.25">
      <c r="A849" t="s">
        <v>29209</v>
      </c>
      <c r="B849" t="s">
        <v>29210</v>
      </c>
      <c r="C849" t="s">
        <v>6321</v>
      </c>
      <c r="D849" t="s">
        <v>1053</v>
      </c>
      <c r="E849" t="s">
        <v>27966</v>
      </c>
      <c r="F849" t="s">
        <v>28078</v>
      </c>
      <c r="G849" t="s">
        <v>6321</v>
      </c>
      <c r="H849" t="s">
        <v>6321</v>
      </c>
      <c r="I849" t="s">
        <v>28079</v>
      </c>
      <c r="J849" t="s">
        <v>28080</v>
      </c>
      <c r="K849" t="s">
        <v>6321</v>
      </c>
    </row>
    <row r="850" spans="1:11" x14ac:dyDescent="0.25">
      <c r="A850" t="s">
        <v>29211</v>
      </c>
      <c r="B850" t="s">
        <v>29212</v>
      </c>
      <c r="C850" t="s">
        <v>6321</v>
      </c>
      <c r="D850" t="s">
        <v>1053</v>
      </c>
      <c r="E850" t="s">
        <v>27917</v>
      </c>
      <c r="F850" t="s">
        <v>28067</v>
      </c>
      <c r="G850" t="s">
        <v>6321</v>
      </c>
      <c r="H850" t="s">
        <v>6321</v>
      </c>
      <c r="I850" t="s">
        <v>28068</v>
      </c>
      <c r="J850" t="s">
        <v>6321</v>
      </c>
      <c r="K850" t="s">
        <v>6321</v>
      </c>
    </row>
    <row r="851" spans="1:11" x14ac:dyDescent="0.25">
      <c r="A851" t="s">
        <v>4539</v>
      </c>
      <c r="B851" t="s">
        <v>26707</v>
      </c>
      <c r="C851" t="s">
        <v>6321</v>
      </c>
      <c r="D851" t="s">
        <v>4541</v>
      </c>
      <c r="E851" t="s">
        <v>27966</v>
      </c>
      <c r="F851" t="s">
        <v>28078</v>
      </c>
      <c r="G851" t="s">
        <v>6321</v>
      </c>
      <c r="H851" t="s">
        <v>6321</v>
      </c>
      <c r="I851" t="s">
        <v>28079</v>
      </c>
      <c r="J851" t="s">
        <v>28080</v>
      </c>
      <c r="K851" t="s">
        <v>6321</v>
      </c>
    </row>
    <row r="852" spans="1:11" x14ac:dyDescent="0.25">
      <c r="A852" t="s">
        <v>4545</v>
      </c>
      <c r="B852" t="s">
        <v>26699</v>
      </c>
      <c r="C852" t="s">
        <v>6321</v>
      </c>
      <c r="D852" t="s">
        <v>4547</v>
      </c>
      <c r="E852" t="s">
        <v>27966</v>
      </c>
      <c r="F852" t="s">
        <v>28078</v>
      </c>
      <c r="G852" t="s">
        <v>6321</v>
      </c>
      <c r="H852" t="s">
        <v>6321</v>
      </c>
      <c r="I852" t="s">
        <v>28079</v>
      </c>
      <c r="J852" t="s">
        <v>28080</v>
      </c>
      <c r="K852" t="s">
        <v>6321</v>
      </c>
    </row>
    <row r="853" spans="1:11" x14ac:dyDescent="0.25">
      <c r="A853" t="s">
        <v>29213</v>
      </c>
      <c r="B853" t="s">
        <v>29214</v>
      </c>
      <c r="C853" t="s">
        <v>6321</v>
      </c>
      <c r="D853" t="s">
        <v>1053</v>
      </c>
      <c r="E853" t="s">
        <v>27966</v>
      </c>
      <c r="F853" t="s">
        <v>28078</v>
      </c>
      <c r="G853" t="s">
        <v>6321</v>
      </c>
      <c r="H853" t="s">
        <v>6321</v>
      </c>
      <c r="I853" t="s">
        <v>28079</v>
      </c>
      <c r="J853" t="s">
        <v>28080</v>
      </c>
      <c r="K853" t="s">
        <v>6321</v>
      </c>
    </row>
    <row r="854" spans="1:11" x14ac:dyDescent="0.25">
      <c r="A854" t="s">
        <v>4548</v>
      </c>
      <c r="B854" t="s">
        <v>26629</v>
      </c>
      <c r="C854" t="s">
        <v>6321</v>
      </c>
      <c r="D854" t="s">
        <v>4550</v>
      </c>
      <c r="E854" t="s">
        <v>27966</v>
      </c>
      <c r="F854" t="s">
        <v>28078</v>
      </c>
      <c r="G854" t="s">
        <v>6321</v>
      </c>
      <c r="H854" t="s">
        <v>6321</v>
      </c>
      <c r="I854" t="s">
        <v>28079</v>
      </c>
      <c r="J854" t="s">
        <v>28080</v>
      </c>
      <c r="K854" t="s">
        <v>6321</v>
      </c>
    </row>
    <row r="855" spans="1:11" x14ac:dyDescent="0.25">
      <c r="A855" t="s">
        <v>4551</v>
      </c>
      <c r="B855" t="s">
        <v>26630</v>
      </c>
      <c r="C855" t="s">
        <v>6321</v>
      </c>
      <c r="D855" t="s">
        <v>4553</v>
      </c>
      <c r="E855" t="s">
        <v>27966</v>
      </c>
      <c r="F855" t="s">
        <v>28078</v>
      </c>
      <c r="G855" t="s">
        <v>6321</v>
      </c>
      <c r="H855" t="s">
        <v>6321</v>
      </c>
      <c r="I855" t="s">
        <v>28079</v>
      </c>
      <c r="J855" t="s">
        <v>28080</v>
      </c>
      <c r="K855" t="s">
        <v>6321</v>
      </c>
    </row>
    <row r="856" spans="1:11" x14ac:dyDescent="0.25">
      <c r="A856" t="s">
        <v>4554</v>
      </c>
      <c r="B856" t="s">
        <v>26632</v>
      </c>
      <c r="C856" t="s">
        <v>6321</v>
      </c>
      <c r="D856" t="s">
        <v>4556</v>
      </c>
      <c r="E856" t="s">
        <v>27966</v>
      </c>
      <c r="F856" t="s">
        <v>28078</v>
      </c>
      <c r="G856" t="s">
        <v>6321</v>
      </c>
      <c r="H856" t="s">
        <v>6321</v>
      </c>
      <c r="I856" t="s">
        <v>28079</v>
      </c>
      <c r="J856" t="s">
        <v>28080</v>
      </c>
      <c r="K856" t="s">
        <v>6321</v>
      </c>
    </row>
    <row r="857" spans="1:11" x14ac:dyDescent="0.25">
      <c r="A857" t="s">
        <v>4557</v>
      </c>
      <c r="B857" t="s">
        <v>26633</v>
      </c>
      <c r="C857" t="s">
        <v>6321</v>
      </c>
      <c r="D857" t="s">
        <v>4559</v>
      </c>
      <c r="E857" t="s">
        <v>27966</v>
      </c>
      <c r="F857" t="s">
        <v>28078</v>
      </c>
      <c r="G857" t="s">
        <v>6321</v>
      </c>
      <c r="H857" t="s">
        <v>6321</v>
      </c>
      <c r="I857" t="s">
        <v>28079</v>
      </c>
      <c r="J857" t="s">
        <v>28080</v>
      </c>
      <c r="K857" t="s">
        <v>6321</v>
      </c>
    </row>
    <row r="858" spans="1:11" x14ac:dyDescent="0.25">
      <c r="A858" t="s">
        <v>4560</v>
      </c>
      <c r="B858" t="s">
        <v>26631</v>
      </c>
      <c r="C858" t="s">
        <v>6321</v>
      </c>
      <c r="D858" t="s">
        <v>4562</v>
      </c>
      <c r="E858" t="s">
        <v>27966</v>
      </c>
      <c r="F858" t="s">
        <v>28078</v>
      </c>
      <c r="G858" t="s">
        <v>6321</v>
      </c>
      <c r="H858" t="s">
        <v>6321</v>
      </c>
      <c r="I858" t="s">
        <v>28079</v>
      </c>
      <c r="J858" t="s">
        <v>28080</v>
      </c>
      <c r="K858" t="s">
        <v>6321</v>
      </c>
    </row>
    <row r="859" spans="1:11" x14ac:dyDescent="0.25">
      <c r="A859" t="s">
        <v>4563</v>
      </c>
      <c r="B859" t="s">
        <v>26519</v>
      </c>
      <c r="C859" t="s">
        <v>6321</v>
      </c>
      <c r="D859" t="s">
        <v>4565</v>
      </c>
      <c r="E859" t="s">
        <v>28018</v>
      </c>
      <c r="F859" t="s">
        <v>28075</v>
      </c>
      <c r="G859" t="s">
        <v>6321</v>
      </c>
      <c r="H859" t="s">
        <v>6321</v>
      </c>
      <c r="I859" t="s">
        <v>28076</v>
      </c>
      <c r="J859" t="s">
        <v>28077</v>
      </c>
      <c r="K859" t="s">
        <v>6321</v>
      </c>
    </row>
    <row r="860" spans="1:11" x14ac:dyDescent="0.25">
      <c r="A860" t="s">
        <v>4569</v>
      </c>
      <c r="B860" t="s">
        <v>26492</v>
      </c>
      <c r="C860" t="s">
        <v>6321</v>
      </c>
      <c r="D860" t="s">
        <v>4571</v>
      </c>
      <c r="E860" t="s">
        <v>28018</v>
      </c>
      <c r="F860" t="s">
        <v>28075</v>
      </c>
      <c r="G860" t="s">
        <v>6321</v>
      </c>
      <c r="H860" t="s">
        <v>6321</v>
      </c>
      <c r="I860" t="s">
        <v>28076</v>
      </c>
      <c r="J860" t="s">
        <v>28077</v>
      </c>
      <c r="K860" t="s">
        <v>6321</v>
      </c>
    </row>
    <row r="861" spans="1:11" x14ac:dyDescent="0.25">
      <c r="A861" t="s">
        <v>4572</v>
      </c>
      <c r="B861" t="s">
        <v>26708</v>
      </c>
      <c r="C861" t="s">
        <v>6321</v>
      </c>
      <c r="D861" t="s">
        <v>4574</v>
      </c>
      <c r="E861" t="s">
        <v>27966</v>
      </c>
      <c r="F861" t="s">
        <v>28078</v>
      </c>
      <c r="G861" t="s">
        <v>6321</v>
      </c>
      <c r="H861" t="s">
        <v>6321</v>
      </c>
      <c r="I861" t="s">
        <v>28079</v>
      </c>
      <c r="J861" t="s">
        <v>28080</v>
      </c>
      <c r="K861" t="s">
        <v>6321</v>
      </c>
    </row>
    <row r="862" spans="1:11" x14ac:dyDescent="0.25">
      <c r="A862" t="s">
        <v>29215</v>
      </c>
      <c r="B862" t="s">
        <v>29216</v>
      </c>
      <c r="C862" t="s">
        <v>6321</v>
      </c>
      <c r="D862" t="s">
        <v>1053</v>
      </c>
      <c r="E862" t="s">
        <v>27966</v>
      </c>
      <c r="F862" t="s">
        <v>28078</v>
      </c>
      <c r="G862" t="s">
        <v>6321</v>
      </c>
      <c r="H862" t="s">
        <v>6321</v>
      </c>
      <c r="I862" t="s">
        <v>28079</v>
      </c>
      <c r="J862" t="s">
        <v>28080</v>
      </c>
      <c r="K862" t="s">
        <v>6321</v>
      </c>
    </row>
    <row r="863" spans="1:11" x14ac:dyDescent="0.25">
      <c r="A863" t="s">
        <v>4575</v>
      </c>
      <c r="B863" t="s">
        <v>26794</v>
      </c>
      <c r="C863" t="s">
        <v>6321</v>
      </c>
      <c r="D863" t="s">
        <v>4577</v>
      </c>
      <c r="E863" t="s">
        <v>27966</v>
      </c>
      <c r="F863" t="s">
        <v>28078</v>
      </c>
      <c r="G863" t="s">
        <v>6321</v>
      </c>
      <c r="H863" t="s">
        <v>6321</v>
      </c>
      <c r="I863" t="s">
        <v>28079</v>
      </c>
      <c r="J863" t="s">
        <v>28080</v>
      </c>
      <c r="K863" t="s">
        <v>6321</v>
      </c>
    </row>
    <row r="864" spans="1:11" x14ac:dyDescent="0.25">
      <c r="A864" t="s">
        <v>29217</v>
      </c>
      <c r="B864" t="s">
        <v>29218</v>
      </c>
      <c r="C864" t="s">
        <v>6321</v>
      </c>
      <c r="D864" t="s">
        <v>1053</v>
      </c>
      <c r="E864" t="s">
        <v>28018</v>
      </c>
      <c r="F864" t="s">
        <v>28075</v>
      </c>
      <c r="G864" t="s">
        <v>6321</v>
      </c>
      <c r="H864" t="s">
        <v>6321</v>
      </c>
      <c r="I864" t="s">
        <v>28076</v>
      </c>
      <c r="J864" t="s">
        <v>28077</v>
      </c>
      <c r="K864" t="s">
        <v>6321</v>
      </c>
    </row>
    <row r="865" spans="1:11" x14ac:dyDescent="0.25">
      <c r="A865" t="s">
        <v>4578</v>
      </c>
      <c r="B865" t="s">
        <v>26721</v>
      </c>
      <c r="C865" t="s">
        <v>6321</v>
      </c>
      <c r="D865" t="s">
        <v>4580</v>
      </c>
      <c r="E865" t="s">
        <v>27966</v>
      </c>
      <c r="F865" t="s">
        <v>28078</v>
      </c>
      <c r="G865" t="s">
        <v>6321</v>
      </c>
      <c r="H865" t="s">
        <v>6321</v>
      </c>
      <c r="I865" t="s">
        <v>28079</v>
      </c>
      <c r="J865" t="s">
        <v>28080</v>
      </c>
      <c r="K865" t="s">
        <v>6321</v>
      </c>
    </row>
    <row r="866" spans="1:11" x14ac:dyDescent="0.25">
      <c r="A866" t="s">
        <v>26462</v>
      </c>
      <c r="B866" t="s">
        <v>29219</v>
      </c>
      <c r="C866" t="s">
        <v>29220</v>
      </c>
      <c r="D866" t="s">
        <v>26792</v>
      </c>
      <c r="E866" t="s">
        <v>27944</v>
      </c>
      <c r="F866" t="s">
        <v>28970</v>
      </c>
      <c r="G866" t="s">
        <v>6321</v>
      </c>
      <c r="H866" t="s">
        <v>6321</v>
      </c>
      <c r="I866" t="s">
        <v>28168</v>
      </c>
      <c r="J866" t="s">
        <v>6321</v>
      </c>
      <c r="K866" t="s">
        <v>6321</v>
      </c>
    </row>
    <row r="867" spans="1:11" x14ac:dyDescent="0.25">
      <c r="A867" t="s">
        <v>4581</v>
      </c>
      <c r="B867" t="s">
        <v>26737</v>
      </c>
      <c r="C867" t="s">
        <v>29221</v>
      </c>
      <c r="D867" t="s">
        <v>4583</v>
      </c>
      <c r="E867" t="s">
        <v>28018</v>
      </c>
      <c r="F867" t="s">
        <v>28075</v>
      </c>
      <c r="G867" t="s">
        <v>6321</v>
      </c>
      <c r="H867" t="s">
        <v>6321</v>
      </c>
      <c r="I867" t="s">
        <v>28076</v>
      </c>
      <c r="J867" t="s">
        <v>28077</v>
      </c>
      <c r="K867" t="s">
        <v>6321</v>
      </c>
    </row>
    <row r="868" spans="1:11" x14ac:dyDescent="0.25">
      <c r="A868" t="s">
        <v>4584</v>
      </c>
      <c r="B868" t="s">
        <v>26657</v>
      </c>
      <c r="C868" t="s">
        <v>29222</v>
      </c>
      <c r="D868" t="s">
        <v>4586</v>
      </c>
      <c r="E868" t="s">
        <v>27966</v>
      </c>
      <c r="F868" t="s">
        <v>28078</v>
      </c>
      <c r="G868" t="s">
        <v>6321</v>
      </c>
      <c r="H868" t="s">
        <v>6321</v>
      </c>
      <c r="I868" t="s">
        <v>28079</v>
      </c>
      <c r="J868" t="s">
        <v>28080</v>
      </c>
      <c r="K868" t="s">
        <v>6321</v>
      </c>
    </row>
    <row r="869" spans="1:11" x14ac:dyDescent="0.25">
      <c r="A869" t="s">
        <v>29223</v>
      </c>
      <c r="B869" t="s">
        <v>29224</v>
      </c>
      <c r="C869" t="s">
        <v>6321</v>
      </c>
      <c r="D869" t="s">
        <v>1053</v>
      </c>
      <c r="E869" t="s">
        <v>27966</v>
      </c>
      <c r="F869" t="s">
        <v>28078</v>
      </c>
      <c r="G869" t="s">
        <v>6321</v>
      </c>
      <c r="H869" t="s">
        <v>6321</v>
      </c>
      <c r="I869" t="s">
        <v>28079</v>
      </c>
      <c r="J869" t="s">
        <v>28080</v>
      </c>
      <c r="K869" t="s">
        <v>6321</v>
      </c>
    </row>
    <row r="870" spans="1:11" x14ac:dyDescent="0.25">
      <c r="A870" t="s">
        <v>4587</v>
      </c>
      <c r="B870" t="s">
        <v>26861</v>
      </c>
      <c r="C870" t="s">
        <v>29225</v>
      </c>
      <c r="D870" t="s">
        <v>4589</v>
      </c>
      <c r="E870" t="s">
        <v>27966</v>
      </c>
      <c r="F870" t="s">
        <v>28078</v>
      </c>
      <c r="G870" t="s">
        <v>6321</v>
      </c>
      <c r="H870" t="s">
        <v>6321</v>
      </c>
      <c r="I870" t="s">
        <v>28079</v>
      </c>
      <c r="J870" t="s">
        <v>28080</v>
      </c>
      <c r="K870" t="s">
        <v>6321</v>
      </c>
    </row>
    <row r="871" spans="1:11" x14ac:dyDescent="0.25">
      <c r="A871" t="s">
        <v>4590</v>
      </c>
      <c r="B871" t="s">
        <v>26710</v>
      </c>
      <c r="C871" t="s">
        <v>29226</v>
      </c>
      <c r="D871" t="s">
        <v>4592</v>
      </c>
      <c r="E871" t="s">
        <v>27966</v>
      </c>
      <c r="F871" t="s">
        <v>28078</v>
      </c>
      <c r="G871" t="s">
        <v>6321</v>
      </c>
      <c r="H871" t="s">
        <v>6321</v>
      </c>
      <c r="I871" t="s">
        <v>28079</v>
      </c>
      <c r="J871" t="s">
        <v>28080</v>
      </c>
      <c r="K871" t="s">
        <v>6321</v>
      </c>
    </row>
    <row r="872" spans="1:11" x14ac:dyDescent="0.25">
      <c r="A872" t="s">
        <v>4593</v>
      </c>
      <c r="B872" t="s">
        <v>26741</v>
      </c>
      <c r="C872" t="s">
        <v>29227</v>
      </c>
      <c r="D872" t="s">
        <v>4595</v>
      </c>
      <c r="E872" t="s">
        <v>28018</v>
      </c>
      <c r="F872" t="s">
        <v>28075</v>
      </c>
      <c r="G872" t="s">
        <v>6321</v>
      </c>
      <c r="H872" t="s">
        <v>6321</v>
      </c>
      <c r="I872" t="s">
        <v>28076</v>
      </c>
      <c r="J872" t="s">
        <v>28077</v>
      </c>
      <c r="K872" t="s">
        <v>6321</v>
      </c>
    </row>
    <row r="873" spans="1:11" x14ac:dyDescent="0.25">
      <c r="A873" t="s">
        <v>4596</v>
      </c>
      <c r="B873" t="s">
        <v>26658</v>
      </c>
      <c r="C873" t="s">
        <v>29228</v>
      </c>
      <c r="D873" t="s">
        <v>4598</v>
      </c>
      <c r="E873" t="s">
        <v>27966</v>
      </c>
      <c r="F873" t="s">
        <v>28078</v>
      </c>
      <c r="G873" t="s">
        <v>6321</v>
      </c>
      <c r="H873" t="s">
        <v>6321</v>
      </c>
      <c r="I873" t="s">
        <v>28079</v>
      </c>
      <c r="J873" t="s">
        <v>28080</v>
      </c>
      <c r="K873" t="s">
        <v>6321</v>
      </c>
    </row>
    <row r="874" spans="1:11" x14ac:dyDescent="0.25">
      <c r="A874" t="s">
        <v>4599</v>
      </c>
      <c r="B874" t="s">
        <v>26713</v>
      </c>
      <c r="C874" t="s">
        <v>29229</v>
      </c>
      <c r="D874" t="s">
        <v>4601</v>
      </c>
      <c r="E874" t="s">
        <v>28018</v>
      </c>
      <c r="F874" t="s">
        <v>28075</v>
      </c>
      <c r="G874" t="s">
        <v>6321</v>
      </c>
      <c r="H874" t="s">
        <v>6321</v>
      </c>
      <c r="I874" t="s">
        <v>28076</v>
      </c>
      <c r="J874" t="s">
        <v>28077</v>
      </c>
      <c r="K874" t="s">
        <v>6321</v>
      </c>
    </row>
    <row r="875" spans="1:11" x14ac:dyDescent="0.25">
      <c r="A875" t="s">
        <v>4602</v>
      </c>
      <c r="B875" t="s">
        <v>26734</v>
      </c>
      <c r="C875" t="s">
        <v>29230</v>
      </c>
      <c r="D875" t="s">
        <v>4604</v>
      </c>
      <c r="E875" t="s">
        <v>27966</v>
      </c>
      <c r="F875" t="s">
        <v>28078</v>
      </c>
      <c r="G875" t="s">
        <v>6321</v>
      </c>
      <c r="H875" t="s">
        <v>6321</v>
      </c>
      <c r="I875" t="s">
        <v>28079</v>
      </c>
      <c r="J875" t="s">
        <v>28080</v>
      </c>
      <c r="K875" t="s">
        <v>6321</v>
      </c>
    </row>
    <row r="876" spans="1:11" x14ac:dyDescent="0.25">
      <c r="A876" t="s">
        <v>4605</v>
      </c>
      <c r="B876" t="s">
        <v>26793</v>
      </c>
      <c r="C876" t="s">
        <v>29231</v>
      </c>
      <c r="D876" t="s">
        <v>4607</v>
      </c>
      <c r="E876" t="s">
        <v>27966</v>
      </c>
      <c r="F876" t="s">
        <v>28078</v>
      </c>
      <c r="G876" t="s">
        <v>6321</v>
      </c>
      <c r="H876" t="s">
        <v>6321</v>
      </c>
      <c r="I876" t="s">
        <v>28079</v>
      </c>
      <c r="J876" t="s">
        <v>28080</v>
      </c>
      <c r="K876" t="s">
        <v>6321</v>
      </c>
    </row>
    <row r="877" spans="1:11" x14ac:dyDescent="0.25">
      <c r="A877" t="s">
        <v>29232</v>
      </c>
      <c r="B877" t="s">
        <v>29233</v>
      </c>
      <c r="C877" t="s">
        <v>6321</v>
      </c>
      <c r="D877" t="s">
        <v>1053</v>
      </c>
      <c r="E877" t="s">
        <v>27966</v>
      </c>
      <c r="F877" t="s">
        <v>28078</v>
      </c>
      <c r="G877" t="s">
        <v>6321</v>
      </c>
      <c r="H877" t="s">
        <v>6321</v>
      </c>
      <c r="I877" t="s">
        <v>28079</v>
      </c>
      <c r="J877" t="s">
        <v>28080</v>
      </c>
      <c r="K877" t="s">
        <v>6321</v>
      </c>
    </row>
    <row r="878" spans="1:11" x14ac:dyDescent="0.25">
      <c r="A878" t="s">
        <v>4608</v>
      </c>
      <c r="B878" t="s">
        <v>26801</v>
      </c>
      <c r="C878" t="s">
        <v>29234</v>
      </c>
      <c r="D878" t="s">
        <v>4610</v>
      </c>
      <c r="E878" t="s">
        <v>27966</v>
      </c>
      <c r="F878" t="s">
        <v>28078</v>
      </c>
      <c r="G878" t="s">
        <v>6321</v>
      </c>
      <c r="H878" t="s">
        <v>6321</v>
      </c>
      <c r="I878" t="s">
        <v>28079</v>
      </c>
      <c r="J878" t="s">
        <v>28080</v>
      </c>
      <c r="K878" t="s">
        <v>6321</v>
      </c>
    </row>
    <row r="879" spans="1:11" x14ac:dyDescent="0.25">
      <c r="A879" t="s">
        <v>4611</v>
      </c>
      <c r="B879" t="s">
        <v>26800</v>
      </c>
      <c r="C879" t="s">
        <v>29235</v>
      </c>
      <c r="D879" t="s">
        <v>4613</v>
      </c>
      <c r="E879" t="s">
        <v>27966</v>
      </c>
      <c r="F879" t="s">
        <v>28078</v>
      </c>
      <c r="G879" t="s">
        <v>6321</v>
      </c>
      <c r="H879" t="s">
        <v>6321</v>
      </c>
      <c r="I879" t="s">
        <v>28079</v>
      </c>
      <c r="J879" t="s">
        <v>28080</v>
      </c>
      <c r="K879" t="s">
        <v>6321</v>
      </c>
    </row>
    <row r="880" spans="1:11" x14ac:dyDescent="0.25">
      <c r="A880" t="s">
        <v>4614</v>
      </c>
      <c r="B880" t="s">
        <v>26655</v>
      </c>
      <c r="C880" t="s">
        <v>6321</v>
      </c>
      <c r="D880" t="s">
        <v>4616</v>
      </c>
      <c r="E880" t="s">
        <v>27966</v>
      </c>
      <c r="F880" t="s">
        <v>28078</v>
      </c>
      <c r="G880" t="s">
        <v>6321</v>
      </c>
      <c r="H880" t="s">
        <v>6321</v>
      </c>
      <c r="I880" t="s">
        <v>28079</v>
      </c>
      <c r="J880" t="s">
        <v>28080</v>
      </c>
      <c r="K880" t="s">
        <v>6321</v>
      </c>
    </row>
    <row r="881" spans="1:11" x14ac:dyDescent="0.25">
      <c r="A881" t="s">
        <v>29236</v>
      </c>
      <c r="B881" t="s">
        <v>29237</v>
      </c>
      <c r="C881" t="s">
        <v>6321</v>
      </c>
      <c r="D881" t="s">
        <v>1053</v>
      </c>
      <c r="E881" t="s">
        <v>27917</v>
      </c>
      <c r="F881" t="s">
        <v>28067</v>
      </c>
      <c r="G881" t="s">
        <v>6321</v>
      </c>
      <c r="H881" t="s">
        <v>6321</v>
      </c>
      <c r="I881" t="s">
        <v>28068</v>
      </c>
      <c r="J881" t="s">
        <v>6321</v>
      </c>
      <c r="K881" t="s">
        <v>6321</v>
      </c>
    </row>
    <row r="882" spans="1:11" x14ac:dyDescent="0.25">
      <c r="A882" t="s">
        <v>4617</v>
      </c>
      <c r="B882" t="s">
        <v>26612</v>
      </c>
      <c r="C882" t="s">
        <v>6321</v>
      </c>
      <c r="D882" t="s">
        <v>4619</v>
      </c>
      <c r="E882" t="s">
        <v>27966</v>
      </c>
      <c r="F882" t="s">
        <v>28078</v>
      </c>
      <c r="G882" t="s">
        <v>6321</v>
      </c>
      <c r="H882" t="s">
        <v>6321</v>
      </c>
      <c r="I882" t="s">
        <v>28079</v>
      </c>
      <c r="J882" t="s">
        <v>28080</v>
      </c>
      <c r="K882" t="s">
        <v>6321</v>
      </c>
    </row>
    <row r="883" spans="1:11" x14ac:dyDescent="0.25">
      <c r="A883" t="s">
        <v>29238</v>
      </c>
      <c r="B883" t="s">
        <v>29239</v>
      </c>
      <c r="C883" t="s">
        <v>6321</v>
      </c>
      <c r="D883" t="s">
        <v>1053</v>
      </c>
      <c r="E883" t="s">
        <v>28018</v>
      </c>
      <c r="F883" t="s">
        <v>28075</v>
      </c>
      <c r="G883" t="s">
        <v>6321</v>
      </c>
      <c r="H883" t="s">
        <v>6321</v>
      </c>
      <c r="I883" t="s">
        <v>28076</v>
      </c>
      <c r="J883" t="s">
        <v>28077</v>
      </c>
      <c r="K883" t="s">
        <v>6321</v>
      </c>
    </row>
    <row r="884" spans="1:11" x14ac:dyDescent="0.25">
      <c r="A884" t="s">
        <v>29240</v>
      </c>
      <c r="B884" t="s">
        <v>29241</v>
      </c>
      <c r="C884" t="s">
        <v>6321</v>
      </c>
      <c r="D884" t="s">
        <v>29242</v>
      </c>
      <c r="E884" t="s">
        <v>28018</v>
      </c>
      <c r="F884" t="s">
        <v>28075</v>
      </c>
      <c r="G884" t="s">
        <v>6321</v>
      </c>
      <c r="H884" t="s">
        <v>6321</v>
      </c>
      <c r="I884" t="s">
        <v>28076</v>
      </c>
      <c r="J884" t="s">
        <v>28077</v>
      </c>
      <c r="K884" t="s">
        <v>6321</v>
      </c>
    </row>
    <row r="885" spans="1:11" x14ac:dyDescent="0.25">
      <c r="A885" t="s">
        <v>29243</v>
      </c>
      <c r="B885" t="s">
        <v>29244</v>
      </c>
      <c r="C885" t="s">
        <v>6321</v>
      </c>
      <c r="D885" t="s">
        <v>29245</v>
      </c>
      <c r="E885" t="s">
        <v>28018</v>
      </c>
      <c r="F885" t="s">
        <v>28075</v>
      </c>
      <c r="G885" t="s">
        <v>6321</v>
      </c>
      <c r="H885" t="s">
        <v>6321</v>
      </c>
      <c r="I885" t="s">
        <v>28076</v>
      </c>
      <c r="J885" t="s">
        <v>28077</v>
      </c>
      <c r="K885" t="s">
        <v>6321</v>
      </c>
    </row>
    <row r="886" spans="1:11" x14ac:dyDescent="0.25">
      <c r="A886" t="s">
        <v>4625</v>
      </c>
      <c r="B886" t="s">
        <v>26694</v>
      </c>
      <c r="C886" t="s">
        <v>6321</v>
      </c>
      <c r="D886" t="s">
        <v>4627</v>
      </c>
      <c r="E886" t="s">
        <v>27966</v>
      </c>
      <c r="F886" t="s">
        <v>28078</v>
      </c>
      <c r="G886" t="s">
        <v>6321</v>
      </c>
      <c r="H886" t="s">
        <v>6321</v>
      </c>
      <c r="I886" t="s">
        <v>28079</v>
      </c>
      <c r="J886" t="s">
        <v>28080</v>
      </c>
      <c r="K886" t="s">
        <v>6321</v>
      </c>
    </row>
    <row r="887" spans="1:11" x14ac:dyDescent="0.25">
      <c r="A887" t="s">
        <v>29246</v>
      </c>
      <c r="B887" t="s">
        <v>29247</v>
      </c>
      <c r="C887" t="s">
        <v>6321</v>
      </c>
      <c r="D887" t="s">
        <v>29248</v>
      </c>
      <c r="E887" t="s">
        <v>27928</v>
      </c>
      <c r="F887" t="s">
        <v>28096</v>
      </c>
      <c r="G887" t="s">
        <v>6321</v>
      </c>
      <c r="H887" t="s">
        <v>6321</v>
      </c>
      <c r="I887" t="s">
        <v>28068</v>
      </c>
      <c r="J887" t="s">
        <v>6321</v>
      </c>
      <c r="K887" t="s">
        <v>6321</v>
      </c>
    </row>
    <row r="888" spans="1:11" x14ac:dyDescent="0.25">
      <c r="A888" t="s">
        <v>29249</v>
      </c>
      <c r="B888" t="s">
        <v>29250</v>
      </c>
      <c r="C888" t="s">
        <v>6321</v>
      </c>
      <c r="D888" t="s">
        <v>1053</v>
      </c>
      <c r="E888" t="s">
        <v>27966</v>
      </c>
      <c r="F888" t="s">
        <v>28078</v>
      </c>
      <c r="G888" t="s">
        <v>6321</v>
      </c>
      <c r="H888" t="s">
        <v>6321</v>
      </c>
      <c r="I888" t="s">
        <v>28079</v>
      </c>
      <c r="J888" t="s">
        <v>28080</v>
      </c>
      <c r="K888" t="s">
        <v>6321</v>
      </c>
    </row>
    <row r="889" spans="1:11" x14ac:dyDescent="0.25">
      <c r="A889" t="s">
        <v>4637</v>
      </c>
      <c r="B889" t="s">
        <v>26682</v>
      </c>
      <c r="C889" t="s">
        <v>6321</v>
      </c>
      <c r="D889" t="s">
        <v>4639</v>
      </c>
      <c r="E889" t="s">
        <v>28018</v>
      </c>
      <c r="F889" t="s">
        <v>28075</v>
      </c>
      <c r="G889" t="s">
        <v>6321</v>
      </c>
      <c r="H889" t="s">
        <v>6321</v>
      </c>
      <c r="I889" t="s">
        <v>28076</v>
      </c>
      <c r="J889" t="s">
        <v>28077</v>
      </c>
      <c r="K889" t="s">
        <v>6321</v>
      </c>
    </row>
    <row r="890" spans="1:11" x14ac:dyDescent="0.25">
      <c r="A890" t="s">
        <v>29251</v>
      </c>
      <c r="B890" t="s">
        <v>29252</v>
      </c>
      <c r="C890" t="s">
        <v>6321</v>
      </c>
      <c r="D890" t="s">
        <v>29253</v>
      </c>
      <c r="E890" t="s">
        <v>27917</v>
      </c>
      <c r="F890" t="s">
        <v>28067</v>
      </c>
      <c r="G890" t="s">
        <v>6321</v>
      </c>
      <c r="H890" t="s">
        <v>6321</v>
      </c>
      <c r="I890" t="s">
        <v>28068</v>
      </c>
      <c r="J890" t="s">
        <v>6321</v>
      </c>
      <c r="K890" t="s">
        <v>6321</v>
      </c>
    </row>
    <row r="891" spans="1:11" x14ac:dyDescent="0.25">
      <c r="A891" t="s">
        <v>29254</v>
      </c>
      <c r="B891" t="s">
        <v>29255</v>
      </c>
      <c r="C891" t="s">
        <v>6321</v>
      </c>
      <c r="D891" t="s">
        <v>1053</v>
      </c>
      <c r="E891" t="s">
        <v>27917</v>
      </c>
      <c r="F891" t="s">
        <v>28067</v>
      </c>
      <c r="G891" t="s">
        <v>6321</v>
      </c>
      <c r="H891" t="s">
        <v>6321</v>
      </c>
      <c r="I891" t="s">
        <v>28068</v>
      </c>
      <c r="J891" t="s">
        <v>6321</v>
      </c>
      <c r="K891" t="s">
        <v>6321</v>
      </c>
    </row>
    <row r="892" spans="1:11" x14ac:dyDescent="0.25">
      <c r="A892" t="s">
        <v>4640</v>
      </c>
      <c r="B892" t="s">
        <v>26560</v>
      </c>
      <c r="C892" t="s">
        <v>6321</v>
      </c>
      <c r="D892" t="s">
        <v>4642</v>
      </c>
      <c r="E892" t="s">
        <v>27966</v>
      </c>
      <c r="F892" t="s">
        <v>28078</v>
      </c>
      <c r="G892" t="s">
        <v>6321</v>
      </c>
      <c r="H892" t="s">
        <v>6321</v>
      </c>
      <c r="I892" t="s">
        <v>28079</v>
      </c>
      <c r="J892" t="s">
        <v>28080</v>
      </c>
      <c r="K892" t="s">
        <v>6321</v>
      </c>
    </row>
    <row r="893" spans="1:11" x14ac:dyDescent="0.25">
      <c r="A893" t="s">
        <v>29256</v>
      </c>
      <c r="B893" t="s">
        <v>29257</v>
      </c>
      <c r="C893" t="s">
        <v>6321</v>
      </c>
      <c r="D893" t="s">
        <v>1053</v>
      </c>
      <c r="E893" t="s">
        <v>28018</v>
      </c>
      <c r="F893" t="s">
        <v>28075</v>
      </c>
      <c r="G893" t="s">
        <v>6321</v>
      </c>
      <c r="H893" t="s">
        <v>6321</v>
      </c>
      <c r="I893" t="s">
        <v>28076</v>
      </c>
      <c r="J893" t="s">
        <v>28077</v>
      </c>
      <c r="K893" t="s">
        <v>6321</v>
      </c>
    </row>
    <row r="894" spans="1:11" x14ac:dyDescent="0.25">
      <c r="A894" t="s">
        <v>29258</v>
      </c>
      <c r="B894" t="s">
        <v>29259</v>
      </c>
      <c r="C894" t="s">
        <v>6321</v>
      </c>
      <c r="D894" t="s">
        <v>1053</v>
      </c>
      <c r="E894" t="s">
        <v>28018</v>
      </c>
      <c r="F894" t="s">
        <v>28075</v>
      </c>
      <c r="G894" t="s">
        <v>6321</v>
      </c>
      <c r="H894" t="s">
        <v>6321</v>
      </c>
      <c r="I894" t="s">
        <v>28076</v>
      </c>
      <c r="J894" t="s">
        <v>28077</v>
      </c>
      <c r="K894" t="s">
        <v>6321</v>
      </c>
    </row>
    <row r="895" spans="1:11" x14ac:dyDescent="0.25">
      <c r="A895" t="s">
        <v>4646</v>
      </c>
      <c r="B895" t="s">
        <v>26618</v>
      </c>
      <c r="C895" t="s">
        <v>6321</v>
      </c>
      <c r="D895" t="s">
        <v>4648</v>
      </c>
      <c r="E895" t="s">
        <v>27966</v>
      </c>
      <c r="F895" t="s">
        <v>28078</v>
      </c>
      <c r="G895" t="s">
        <v>6321</v>
      </c>
      <c r="H895" t="s">
        <v>6321</v>
      </c>
      <c r="I895" t="s">
        <v>28079</v>
      </c>
      <c r="J895" t="s">
        <v>28080</v>
      </c>
      <c r="K895" t="s">
        <v>6321</v>
      </c>
    </row>
    <row r="896" spans="1:11" x14ac:dyDescent="0.25">
      <c r="A896" t="s">
        <v>29260</v>
      </c>
      <c r="B896" t="s">
        <v>29261</v>
      </c>
      <c r="C896" t="s">
        <v>6321</v>
      </c>
      <c r="D896" t="s">
        <v>29262</v>
      </c>
      <c r="E896" t="s">
        <v>28018</v>
      </c>
      <c r="F896" t="s">
        <v>28075</v>
      </c>
      <c r="G896" t="s">
        <v>6321</v>
      </c>
      <c r="H896" t="s">
        <v>6321</v>
      </c>
      <c r="I896" t="s">
        <v>28076</v>
      </c>
      <c r="J896" t="s">
        <v>28077</v>
      </c>
      <c r="K896" t="s">
        <v>6321</v>
      </c>
    </row>
    <row r="897" spans="1:11" x14ac:dyDescent="0.25">
      <c r="A897" t="s">
        <v>4649</v>
      </c>
      <c r="B897" t="s">
        <v>26464</v>
      </c>
      <c r="C897" t="s">
        <v>6321</v>
      </c>
      <c r="D897" t="s">
        <v>4651</v>
      </c>
      <c r="E897" t="s">
        <v>27966</v>
      </c>
      <c r="F897" t="s">
        <v>28078</v>
      </c>
      <c r="G897" t="s">
        <v>6321</v>
      </c>
      <c r="H897" t="s">
        <v>6321</v>
      </c>
      <c r="I897" t="s">
        <v>28079</v>
      </c>
      <c r="J897" t="s">
        <v>28080</v>
      </c>
      <c r="K897" t="s">
        <v>6321</v>
      </c>
    </row>
    <row r="898" spans="1:11" x14ac:dyDescent="0.25">
      <c r="A898" t="s">
        <v>45</v>
      </c>
      <c r="B898" t="s">
        <v>26508</v>
      </c>
      <c r="C898" t="s">
        <v>6321</v>
      </c>
      <c r="D898" t="s">
        <v>1177</v>
      </c>
      <c r="E898" t="s">
        <v>28026</v>
      </c>
      <c r="F898" t="s">
        <v>29263</v>
      </c>
      <c r="G898" t="s">
        <v>6321</v>
      </c>
      <c r="H898" t="s">
        <v>6321</v>
      </c>
      <c r="I898" t="s">
        <v>29264</v>
      </c>
      <c r="J898" t="s">
        <v>6321</v>
      </c>
      <c r="K898" t="s">
        <v>6321</v>
      </c>
    </row>
    <row r="899" spans="1:11" x14ac:dyDescent="0.25">
      <c r="A899" t="s">
        <v>29265</v>
      </c>
      <c r="B899" t="s">
        <v>29266</v>
      </c>
      <c r="C899" t="s">
        <v>6321</v>
      </c>
      <c r="D899" t="s">
        <v>29267</v>
      </c>
      <c r="E899" t="s">
        <v>27966</v>
      </c>
      <c r="F899" t="s">
        <v>28078</v>
      </c>
      <c r="G899" t="s">
        <v>6321</v>
      </c>
      <c r="H899" t="s">
        <v>6321</v>
      </c>
      <c r="I899" t="s">
        <v>28079</v>
      </c>
      <c r="J899" t="s">
        <v>28080</v>
      </c>
      <c r="K899" t="s">
        <v>6321</v>
      </c>
    </row>
    <row r="900" spans="1:11" x14ac:dyDescent="0.25">
      <c r="A900" t="s">
        <v>29268</v>
      </c>
      <c r="B900" t="s">
        <v>29269</v>
      </c>
      <c r="C900" t="s">
        <v>6321</v>
      </c>
      <c r="D900" t="s">
        <v>1053</v>
      </c>
      <c r="E900" t="s">
        <v>27966</v>
      </c>
      <c r="F900" t="s">
        <v>28078</v>
      </c>
      <c r="G900" t="s">
        <v>6321</v>
      </c>
      <c r="H900" t="s">
        <v>6321</v>
      </c>
      <c r="I900" t="s">
        <v>28079</v>
      </c>
      <c r="J900" t="s">
        <v>28080</v>
      </c>
      <c r="K900" t="s">
        <v>6321</v>
      </c>
    </row>
    <row r="901" spans="1:11" x14ac:dyDescent="0.25">
      <c r="A901" t="s">
        <v>4655</v>
      </c>
      <c r="B901" t="s">
        <v>29270</v>
      </c>
      <c r="C901" t="s">
        <v>6321</v>
      </c>
      <c r="D901" t="s">
        <v>4657</v>
      </c>
      <c r="E901" t="s">
        <v>27917</v>
      </c>
      <c r="F901" t="s">
        <v>28067</v>
      </c>
      <c r="G901" t="s">
        <v>6321</v>
      </c>
      <c r="H901" t="s">
        <v>6321</v>
      </c>
      <c r="I901" t="s">
        <v>28068</v>
      </c>
      <c r="J901" t="s">
        <v>6321</v>
      </c>
      <c r="K901" t="s">
        <v>6321</v>
      </c>
    </row>
    <row r="902" spans="1:11" x14ac:dyDescent="0.25">
      <c r="A902" t="s">
        <v>4664</v>
      </c>
      <c r="B902" t="s">
        <v>26820</v>
      </c>
      <c r="C902" t="s">
        <v>6321</v>
      </c>
      <c r="D902" t="s">
        <v>4666</v>
      </c>
      <c r="E902" t="s">
        <v>27966</v>
      </c>
      <c r="F902" t="s">
        <v>28078</v>
      </c>
      <c r="G902" t="s">
        <v>6321</v>
      </c>
      <c r="H902" t="s">
        <v>6321</v>
      </c>
      <c r="I902" t="s">
        <v>28079</v>
      </c>
      <c r="J902" t="s">
        <v>28080</v>
      </c>
      <c r="K902" t="s">
        <v>6321</v>
      </c>
    </row>
    <row r="903" spans="1:11" x14ac:dyDescent="0.25">
      <c r="A903" t="s">
        <v>29271</v>
      </c>
      <c r="B903" t="s">
        <v>29272</v>
      </c>
      <c r="C903" t="s">
        <v>6321</v>
      </c>
      <c r="D903" t="s">
        <v>1053</v>
      </c>
      <c r="E903" t="s">
        <v>27966</v>
      </c>
      <c r="F903" t="s">
        <v>28078</v>
      </c>
      <c r="G903" t="s">
        <v>6321</v>
      </c>
      <c r="H903" t="s">
        <v>6321</v>
      </c>
      <c r="I903" t="s">
        <v>28079</v>
      </c>
      <c r="J903" t="s">
        <v>28080</v>
      </c>
      <c r="K903" t="s">
        <v>6321</v>
      </c>
    </row>
    <row r="904" spans="1:11" x14ac:dyDescent="0.25">
      <c r="A904" t="s">
        <v>4669</v>
      </c>
      <c r="B904" t="s">
        <v>29273</v>
      </c>
      <c r="C904" t="s">
        <v>6321</v>
      </c>
      <c r="D904" t="s">
        <v>4671</v>
      </c>
      <c r="E904" t="s">
        <v>27917</v>
      </c>
      <c r="F904" t="s">
        <v>28067</v>
      </c>
      <c r="G904" t="s">
        <v>6321</v>
      </c>
      <c r="H904" t="s">
        <v>6321</v>
      </c>
      <c r="I904" t="s">
        <v>28068</v>
      </c>
      <c r="J904" t="s">
        <v>6321</v>
      </c>
      <c r="K904" t="s">
        <v>6321</v>
      </c>
    </row>
    <row r="905" spans="1:11" x14ac:dyDescent="0.25">
      <c r="A905" t="s">
        <v>29274</v>
      </c>
      <c r="B905" t="s">
        <v>29275</v>
      </c>
      <c r="C905" t="s">
        <v>6321</v>
      </c>
      <c r="D905" t="s">
        <v>29276</v>
      </c>
      <c r="E905" t="s">
        <v>27928</v>
      </c>
      <c r="F905" t="s">
        <v>28096</v>
      </c>
      <c r="G905" t="s">
        <v>6321</v>
      </c>
      <c r="H905" t="s">
        <v>6321</v>
      </c>
      <c r="I905" t="s">
        <v>28068</v>
      </c>
      <c r="J905" t="s">
        <v>6321</v>
      </c>
      <c r="K905" t="s">
        <v>6321</v>
      </c>
    </row>
    <row r="906" spans="1:11" x14ac:dyDescent="0.25">
      <c r="A906" t="s">
        <v>29277</v>
      </c>
      <c r="B906" t="s">
        <v>29278</v>
      </c>
      <c r="C906" t="s">
        <v>6321</v>
      </c>
      <c r="D906" t="s">
        <v>1053</v>
      </c>
      <c r="E906" t="s">
        <v>27966</v>
      </c>
      <c r="F906" t="s">
        <v>28078</v>
      </c>
      <c r="G906" t="s">
        <v>6321</v>
      </c>
      <c r="H906" t="s">
        <v>6321</v>
      </c>
      <c r="I906" t="s">
        <v>28079</v>
      </c>
      <c r="J906" t="s">
        <v>28080</v>
      </c>
      <c r="K906" t="s">
        <v>6321</v>
      </c>
    </row>
    <row r="907" spans="1:11" x14ac:dyDescent="0.25">
      <c r="A907" t="s">
        <v>29279</v>
      </c>
      <c r="B907" t="s">
        <v>29280</v>
      </c>
      <c r="C907" t="s">
        <v>6321</v>
      </c>
      <c r="D907" t="s">
        <v>1053</v>
      </c>
      <c r="E907" t="s">
        <v>27966</v>
      </c>
      <c r="F907" t="s">
        <v>28078</v>
      </c>
      <c r="G907" t="s">
        <v>6321</v>
      </c>
      <c r="H907" t="s">
        <v>6321</v>
      </c>
      <c r="I907" t="s">
        <v>28079</v>
      </c>
      <c r="J907" t="s">
        <v>28080</v>
      </c>
      <c r="K907" t="s">
        <v>6321</v>
      </c>
    </row>
    <row r="908" spans="1:11" x14ac:dyDescent="0.25">
      <c r="A908" t="s">
        <v>29281</v>
      </c>
      <c r="B908" t="s">
        <v>29282</v>
      </c>
      <c r="C908" t="s">
        <v>6321</v>
      </c>
      <c r="D908" t="s">
        <v>1053</v>
      </c>
      <c r="E908" t="s">
        <v>28018</v>
      </c>
      <c r="F908" t="s">
        <v>28075</v>
      </c>
      <c r="G908" t="s">
        <v>6321</v>
      </c>
      <c r="H908" t="s">
        <v>6321</v>
      </c>
      <c r="I908" t="s">
        <v>28076</v>
      </c>
      <c r="J908" t="s">
        <v>28077</v>
      </c>
      <c r="K908" t="s">
        <v>6321</v>
      </c>
    </row>
    <row r="909" spans="1:11" x14ac:dyDescent="0.25">
      <c r="A909" t="s">
        <v>29283</v>
      </c>
      <c r="B909" t="s">
        <v>29284</v>
      </c>
      <c r="C909" t="s">
        <v>6321</v>
      </c>
      <c r="D909" t="s">
        <v>1053</v>
      </c>
      <c r="E909" t="s">
        <v>27966</v>
      </c>
      <c r="F909" t="s">
        <v>28078</v>
      </c>
      <c r="G909" t="s">
        <v>6321</v>
      </c>
      <c r="H909" t="s">
        <v>6321</v>
      </c>
      <c r="I909" t="s">
        <v>28079</v>
      </c>
      <c r="J909" t="s">
        <v>28080</v>
      </c>
      <c r="K909" t="s">
        <v>6321</v>
      </c>
    </row>
    <row r="910" spans="1:11" x14ac:dyDescent="0.25">
      <c r="A910" t="s">
        <v>4672</v>
      </c>
      <c r="B910" t="s">
        <v>26703</v>
      </c>
      <c r="C910" t="s">
        <v>6321</v>
      </c>
      <c r="D910" t="s">
        <v>4674</v>
      </c>
      <c r="E910" t="s">
        <v>27966</v>
      </c>
      <c r="F910" t="s">
        <v>28078</v>
      </c>
      <c r="G910" t="s">
        <v>6321</v>
      </c>
      <c r="H910" t="s">
        <v>6321</v>
      </c>
      <c r="I910" t="s">
        <v>28079</v>
      </c>
      <c r="J910" t="s">
        <v>28080</v>
      </c>
      <c r="K910" t="s">
        <v>6321</v>
      </c>
    </row>
    <row r="911" spans="1:11" x14ac:dyDescent="0.25">
      <c r="A911" t="s">
        <v>4675</v>
      </c>
      <c r="B911" t="s">
        <v>26868</v>
      </c>
      <c r="C911" t="s">
        <v>6321</v>
      </c>
      <c r="D911" t="s">
        <v>4677</v>
      </c>
      <c r="E911" t="s">
        <v>27966</v>
      </c>
      <c r="F911" t="s">
        <v>28078</v>
      </c>
      <c r="G911" t="s">
        <v>6321</v>
      </c>
      <c r="H911" t="s">
        <v>6321</v>
      </c>
      <c r="I911" t="s">
        <v>28079</v>
      </c>
      <c r="J911" t="s">
        <v>28080</v>
      </c>
      <c r="K911" t="s">
        <v>6321</v>
      </c>
    </row>
    <row r="912" spans="1:11" x14ac:dyDescent="0.25">
      <c r="A912" t="s">
        <v>29285</v>
      </c>
      <c r="B912" t="s">
        <v>29286</v>
      </c>
      <c r="C912" t="s">
        <v>6321</v>
      </c>
      <c r="D912" t="s">
        <v>29287</v>
      </c>
      <c r="E912" t="s">
        <v>28018</v>
      </c>
      <c r="F912" t="s">
        <v>28075</v>
      </c>
      <c r="G912" t="s">
        <v>6321</v>
      </c>
      <c r="H912" t="s">
        <v>6321</v>
      </c>
      <c r="I912" t="s">
        <v>28076</v>
      </c>
      <c r="J912" t="s">
        <v>28077</v>
      </c>
      <c r="K912" t="s">
        <v>6321</v>
      </c>
    </row>
    <row r="913" spans="1:11" x14ac:dyDescent="0.25">
      <c r="A913" t="s">
        <v>29288</v>
      </c>
      <c r="B913" t="s">
        <v>29289</v>
      </c>
      <c r="C913" t="s">
        <v>6321</v>
      </c>
      <c r="D913" t="s">
        <v>1053</v>
      </c>
      <c r="E913" t="s">
        <v>28018</v>
      </c>
      <c r="F913" t="s">
        <v>28075</v>
      </c>
      <c r="G913" t="s">
        <v>6321</v>
      </c>
      <c r="H913" t="s">
        <v>6321</v>
      </c>
      <c r="I913" t="s">
        <v>28076</v>
      </c>
      <c r="J913" t="s">
        <v>28077</v>
      </c>
      <c r="K913" t="s">
        <v>6321</v>
      </c>
    </row>
    <row r="914" spans="1:11" x14ac:dyDescent="0.25">
      <c r="A914" t="s">
        <v>4681</v>
      </c>
      <c r="B914" t="s">
        <v>29290</v>
      </c>
      <c r="C914" t="s">
        <v>6321</v>
      </c>
      <c r="D914" t="s">
        <v>4727</v>
      </c>
      <c r="E914" t="s">
        <v>27917</v>
      </c>
      <c r="F914" t="s">
        <v>28067</v>
      </c>
      <c r="G914" t="s">
        <v>6321</v>
      </c>
      <c r="H914" t="s">
        <v>6321</v>
      </c>
      <c r="I914" t="s">
        <v>28068</v>
      </c>
      <c r="J914" t="s">
        <v>6321</v>
      </c>
      <c r="K914" t="s">
        <v>6321</v>
      </c>
    </row>
    <row r="915" spans="1:11" x14ac:dyDescent="0.25">
      <c r="A915" t="s">
        <v>29291</v>
      </c>
      <c r="B915" t="s">
        <v>29292</v>
      </c>
      <c r="C915" t="s">
        <v>6321</v>
      </c>
      <c r="D915" t="s">
        <v>1053</v>
      </c>
      <c r="E915" t="s">
        <v>27917</v>
      </c>
      <c r="F915" t="s">
        <v>28067</v>
      </c>
      <c r="G915" t="s">
        <v>6321</v>
      </c>
      <c r="H915" t="s">
        <v>6321</v>
      </c>
      <c r="I915" t="s">
        <v>28068</v>
      </c>
      <c r="J915" t="s">
        <v>6321</v>
      </c>
      <c r="K915" t="s">
        <v>6321</v>
      </c>
    </row>
    <row r="916" spans="1:11" x14ac:dyDescent="0.25">
      <c r="A916" t="s">
        <v>29293</v>
      </c>
      <c r="B916" t="s">
        <v>29294</v>
      </c>
      <c r="C916" t="s">
        <v>6321</v>
      </c>
      <c r="D916" t="s">
        <v>29295</v>
      </c>
      <c r="E916" t="s">
        <v>28018</v>
      </c>
      <c r="F916" t="s">
        <v>28075</v>
      </c>
      <c r="G916" t="s">
        <v>6321</v>
      </c>
      <c r="H916" t="s">
        <v>6321</v>
      </c>
      <c r="I916" t="s">
        <v>28076</v>
      </c>
      <c r="J916" t="s">
        <v>28077</v>
      </c>
      <c r="K916" t="s">
        <v>6321</v>
      </c>
    </row>
    <row r="917" spans="1:11" x14ac:dyDescent="0.25">
      <c r="A917" t="s">
        <v>29296</v>
      </c>
      <c r="B917" t="s">
        <v>29297</v>
      </c>
      <c r="C917" t="s">
        <v>6321</v>
      </c>
      <c r="D917" t="s">
        <v>29298</v>
      </c>
      <c r="E917" t="s">
        <v>27928</v>
      </c>
      <c r="F917" t="s">
        <v>28096</v>
      </c>
      <c r="G917" t="s">
        <v>6321</v>
      </c>
      <c r="H917" t="s">
        <v>6321</v>
      </c>
      <c r="I917" t="s">
        <v>28068</v>
      </c>
      <c r="J917" t="s">
        <v>6321</v>
      </c>
      <c r="K917" t="s">
        <v>6321</v>
      </c>
    </row>
    <row r="918" spans="1:11" x14ac:dyDescent="0.25">
      <c r="A918" t="s">
        <v>1979</v>
      </c>
      <c r="B918" t="s">
        <v>24899</v>
      </c>
      <c r="C918" t="s">
        <v>6321</v>
      </c>
      <c r="D918" t="s">
        <v>24898</v>
      </c>
      <c r="E918" t="s">
        <v>29299</v>
      </c>
      <c r="F918" t="s">
        <v>29300</v>
      </c>
      <c r="G918" t="s">
        <v>6321</v>
      </c>
      <c r="H918" t="s">
        <v>29301</v>
      </c>
      <c r="I918" t="s">
        <v>29302</v>
      </c>
      <c r="J918" t="s">
        <v>29303</v>
      </c>
      <c r="K918" t="s">
        <v>29304</v>
      </c>
    </row>
    <row r="919" spans="1:11" x14ac:dyDescent="0.25">
      <c r="A919" t="s">
        <v>1298</v>
      </c>
      <c r="B919" t="s">
        <v>24145</v>
      </c>
      <c r="C919" t="s">
        <v>6321</v>
      </c>
      <c r="D919" t="s">
        <v>1299</v>
      </c>
      <c r="E919" t="s">
        <v>27917</v>
      </c>
      <c r="F919" t="s">
        <v>28067</v>
      </c>
      <c r="G919" t="s">
        <v>6321</v>
      </c>
      <c r="H919" t="s">
        <v>6321</v>
      </c>
      <c r="I919" t="s">
        <v>28068</v>
      </c>
      <c r="J919" t="s">
        <v>6321</v>
      </c>
      <c r="K919" t="s">
        <v>6321</v>
      </c>
    </row>
    <row r="920" spans="1:11" x14ac:dyDescent="0.25">
      <c r="A920" t="s">
        <v>1298</v>
      </c>
      <c r="B920" t="s">
        <v>24145</v>
      </c>
      <c r="C920" t="s">
        <v>6321</v>
      </c>
      <c r="D920" t="s">
        <v>1299</v>
      </c>
      <c r="E920" t="s">
        <v>29305</v>
      </c>
      <c r="F920" t="s">
        <v>29306</v>
      </c>
      <c r="G920" t="s">
        <v>6321</v>
      </c>
      <c r="H920" t="s">
        <v>6321</v>
      </c>
      <c r="I920" t="s">
        <v>29307</v>
      </c>
      <c r="J920" t="s">
        <v>29308</v>
      </c>
      <c r="K920" t="s">
        <v>6321</v>
      </c>
    </row>
    <row r="921" spans="1:11" x14ac:dyDescent="0.25">
      <c r="A921" t="s">
        <v>1985</v>
      </c>
      <c r="B921" t="s">
        <v>26755</v>
      </c>
      <c r="C921" t="s">
        <v>6321</v>
      </c>
      <c r="D921" t="s">
        <v>9345</v>
      </c>
      <c r="E921" t="s">
        <v>27908</v>
      </c>
      <c r="F921" t="s">
        <v>29309</v>
      </c>
      <c r="G921" t="s">
        <v>6321</v>
      </c>
      <c r="H921" t="s">
        <v>29310</v>
      </c>
      <c r="I921" t="s">
        <v>29311</v>
      </c>
      <c r="J921" t="s">
        <v>29312</v>
      </c>
      <c r="K921" t="s">
        <v>6321</v>
      </c>
    </row>
    <row r="922" spans="1:11" x14ac:dyDescent="0.25">
      <c r="A922" t="s">
        <v>1997</v>
      </c>
      <c r="B922" t="s">
        <v>26494</v>
      </c>
      <c r="C922" t="s">
        <v>6321</v>
      </c>
      <c r="D922" t="s">
        <v>4693</v>
      </c>
      <c r="E922" t="s">
        <v>28018</v>
      </c>
      <c r="F922" t="s">
        <v>28075</v>
      </c>
      <c r="G922" t="s">
        <v>6321</v>
      </c>
      <c r="H922" t="s">
        <v>6321</v>
      </c>
      <c r="I922" t="s">
        <v>28076</v>
      </c>
      <c r="J922" t="s">
        <v>28077</v>
      </c>
      <c r="K922" t="s">
        <v>6321</v>
      </c>
    </row>
    <row r="923" spans="1:11" x14ac:dyDescent="0.25">
      <c r="A923" t="s">
        <v>2002</v>
      </c>
      <c r="B923" t="s">
        <v>5653</v>
      </c>
      <c r="C923" t="s">
        <v>6321</v>
      </c>
      <c r="D923" t="s">
        <v>4695</v>
      </c>
      <c r="E923" t="s">
        <v>27966</v>
      </c>
      <c r="F923" t="s">
        <v>28078</v>
      </c>
      <c r="G923" t="s">
        <v>6321</v>
      </c>
      <c r="H923" t="s">
        <v>6321</v>
      </c>
      <c r="I923" t="s">
        <v>28079</v>
      </c>
      <c r="J923" t="s">
        <v>28080</v>
      </c>
      <c r="K923" t="s">
        <v>6321</v>
      </c>
    </row>
    <row r="924" spans="1:11" x14ac:dyDescent="0.25">
      <c r="A924" t="s">
        <v>26457</v>
      </c>
      <c r="B924" t="s">
        <v>29313</v>
      </c>
      <c r="C924" t="s">
        <v>6321</v>
      </c>
      <c r="D924" t="s">
        <v>26740</v>
      </c>
      <c r="E924" t="s">
        <v>27954</v>
      </c>
      <c r="F924" t="s">
        <v>28526</v>
      </c>
      <c r="G924" t="s">
        <v>6321</v>
      </c>
      <c r="H924" t="s">
        <v>6321</v>
      </c>
      <c r="I924" t="s">
        <v>28358</v>
      </c>
      <c r="J924" t="s">
        <v>28359</v>
      </c>
      <c r="K924" t="s">
        <v>6321</v>
      </c>
    </row>
    <row r="925" spans="1:11" x14ac:dyDescent="0.25">
      <c r="A925" t="s">
        <v>4708</v>
      </c>
      <c r="B925" t="s">
        <v>29314</v>
      </c>
      <c r="C925" t="s">
        <v>6321</v>
      </c>
      <c r="D925" t="s">
        <v>4710</v>
      </c>
      <c r="E925" t="s">
        <v>27917</v>
      </c>
      <c r="F925" t="s">
        <v>28067</v>
      </c>
      <c r="G925" t="s">
        <v>6321</v>
      </c>
      <c r="H925" t="s">
        <v>6321</v>
      </c>
      <c r="I925" t="s">
        <v>28068</v>
      </c>
      <c r="J925" t="s">
        <v>6321</v>
      </c>
      <c r="K925" t="s">
        <v>6321</v>
      </c>
    </row>
    <row r="926" spans="1:11" x14ac:dyDescent="0.25">
      <c r="A926" t="s">
        <v>4711</v>
      </c>
      <c r="B926" t="s">
        <v>29315</v>
      </c>
      <c r="C926" t="s">
        <v>6321</v>
      </c>
      <c r="D926" t="s">
        <v>4713</v>
      </c>
      <c r="E926" t="s">
        <v>28019</v>
      </c>
      <c r="F926" t="s">
        <v>29316</v>
      </c>
      <c r="G926" t="s">
        <v>6321</v>
      </c>
      <c r="H926" t="s">
        <v>6321</v>
      </c>
      <c r="I926" t="s">
        <v>28068</v>
      </c>
      <c r="J926" t="s">
        <v>6321</v>
      </c>
      <c r="K926" t="s">
        <v>6321</v>
      </c>
    </row>
    <row r="927" spans="1:11" x14ac:dyDescent="0.25">
      <c r="A927" t="s">
        <v>2058</v>
      </c>
      <c r="B927" t="s">
        <v>29317</v>
      </c>
      <c r="C927" t="s">
        <v>6321</v>
      </c>
      <c r="D927" t="s">
        <v>10716</v>
      </c>
      <c r="E927" t="s">
        <v>27945</v>
      </c>
      <c r="F927" t="s">
        <v>29318</v>
      </c>
      <c r="G927" t="s">
        <v>6321</v>
      </c>
      <c r="H927" t="s">
        <v>6321</v>
      </c>
      <c r="I927" t="s">
        <v>28059</v>
      </c>
      <c r="J927" t="s">
        <v>6321</v>
      </c>
      <c r="K927" t="s">
        <v>6321</v>
      </c>
    </row>
    <row r="928" spans="1:11" x14ac:dyDescent="0.25">
      <c r="A928" t="s">
        <v>4716</v>
      </c>
      <c r="B928" t="s">
        <v>29319</v>
      </c>
      <c r="C928" t="s">
        <v>6321</v>
      </c>
      <c r="D928" t="s">
        <v>4718</v>
      </c>
      <c r="E928" t="s">
        <v>27917</v>
      </c>
      <c r="F928" t="s">
        <v>28067</v>
      </c>
      <c r="G928" t="s">
        <v>6321</v>
      </c>
      <c r="H928" t="s">
        <v>6321</v>
      </c>
      <c r="I928" t="s">
        <v>28068</v>
      </c>
      <c r="J928" t="s">
        <v>6321</v>
      </c>
      <c r="K928" t="s">
        <v>6321</v>
      </c>
    </row>
    <row r="929" spans="1:11" x14ac:dyDescent="0.25">
      <c r="A929" t="s">
        <v>29320</v>
      </c>
      <c r="B929" t="s">
        <v>29321</v>
      </c>
      <c r="C929" t="s">
        <v>6321</v>
      </c>
      <c r="D929" t="s">
        <v>1053</v>
      </c>
      <c r="E929" t="s">
        <v>27917</v>
      </c>
      <c r="F929" t="s">
        <v>28067</v>
      </c>
      <c r="G929" t="s">
        <v>6321</v>
      </c>
      <c r="H929" t="s">
        <v>6321</v>
      </c>
      <c r="I929" t="s">
        <v>28068</v>
      </c>
      <c r="J929" t="s">
        <v>6321</v>
      </c>
      <c r="K929" t="s">
        <v>6321</v>
      </c>
    </row>
    <row r="930" spans="1:11" x14ac:dyDescent="0.25">
      <c r="A930" t="s">
        <v>29322</v>
      </c>
      <c r="B930" t="s">
        <v>29323</v>
      </c>
      <c r="C930" t="s">
        <v>6321</v>
      </c>
      <c r="D930" t="s">
        <v>1053</v>
      </c>
      <c r="E930" t="s">
        <v>27928</v>
      </c>
      <c r="F930" t="s">
        <v>28096</v>
      </c>
      <c r="G930" t="s">
        <v>6321</v>
      </c>
      <c r="H930" t="s">
        <v>6321</v>
      </c>
      <c r="I930" t="s">
        <v>28068</v>
      </c>
      <c r="J930" t="s">
        <v>6321</v>
      </c>
      <c r="K930" t="s">
        <v>6321</v>
      </c>
    </row>
    <row r="931" spans="1:11" x14ac:dyDescent="0.25">
      <c r="A931" t="s">
        <v>4719</v>
      </c>
      <c r="B931" t="s">
        <v>26677</v>
      </c>
      <c r="C931" t="s">
        <v>6321</v>
      </c>
      <c r="D931" t="s">
        <v>4721</v>
      </c>
      <c r="E931" t="s">
        <v>28018</v>
      </c>
      <c r="F931" t="s">
        <v>28075</v>
      </c>
      <c r="G931" t="s">
        <v>6321</v>
      </c>
      <c r="H931" t="s">
        <v>6321</v>
      </c>
      <c r="I931" t="s">
        <v>28076</v>
      </c>
      <c r="J931" t="s">
        <v>28077</v>
      </c>
      <c r="K931" t="s">
        <v>6321</v>
      </c>
    </row>
    <row r="932" spans="1:11" x14ac:dyDescent="0.25">
      <c r="A932" t="s">
        <v>29324</v>
      </c>
      <c r="B932" t="s">
        <v>29325</v>
      </c>
      <c r="C932" t="s">
        <v>6321</v>
      </c>
      <c r="D932" t="s">
        <v>1053</v>
      </c>
      <c r="E932" t="s">
        <v>27928</v>
      </c>
      <c r="F932" t="s">
        <v>28096</v>
      </c>
      <c r="G932" t="s">
        <v>6321</v>
      </c>
      <c r="H932" t="s">
        <v>6321</v>
      </c>
      <c r="I932" t="s">
        <v>28068</v>
      </c>
      <c r="J932" t="s">
        <v>6321</v>
      </c>
      <c r="K932" t="s">
        <v>6321</v>
      </c>
    </row>
    <row r="933" spans="1:11" x14ac:dyDescent="0.25">
      <c r="A933" t="s">
        <v>4728</v>
      </c>
      <c r="B933" t="s">
        <v>29326</v>
      </c>
      <c r="C933" t="s">
        <v>6321</v>
      </c>
      <c r="D933" t="s">
        <v>4730</v>
      </c>
      <c r="E933" t="s">
        <v>27917</v>
      </c>
      <c r="F933" t="s">
        <v>28067</v>
      </c>
      <c r="G933" t="s">
        <v>6321</v>
      </c>
      <c r="H933" t="s">
        <v>6321</v>
      </c>
      <c r="I933" t="s">
        <v>28068</v>
      </c>
      <c r="J933" t="s">
        <v>6321</v>
      </c>
      <c r="K933" t="s">
        <v>6321</v>
      </c>
    </row>
    <row r="934" spans="1:11" x14ac:dyDescent="0.25">
      <c r="A934" t="s">
        <v>4731</v>
      </c>
      <c r="B934" t="s">
        <v>29327</v>
      </c>
      <c r="C934" t="s">
        <v>6321</v>
      </c>
      <c r="D934" t="s">
        <v>1053</v>
      </c>
      <c r="E934" t="s">
        <v>28017</v>
      </c>
      <c r="F934" t="s">
        <v>29328</v>
      </c>
      <c r="G934" t="s">
        <v>6321</v>
      </c>
      <c r="H934" t="s">
        <v>6321</v>
      </c>
      <c r="I934" t="s">
        <v>29329</v>
      </c>
      <c r="J934" t="s">
        <v>6321</v>
      </c>
      <c r="K934" t="s">
        <v>6321</v>
      </c>
    </row>
    <row r="935" spans="1:11" x14ac:dyDescent="0.25">
      <c r="A935" t="s">
        <v>4734</v>
      </c>
      <c r="B935" t="s">
        <v>26500</v>
      </c>
      <c r="C935" t="s">
        <v>6321</v>
      </c>
      <c r="D935" t="s">
        <v>4736</v>
      </c>
      <c r="E935" t="s">
        <v>28018</v>
      </c>
      <c r="F935" t="s">
        <v>28075</v>
      </c>
      <c r="G935" t="s">
        <v>6321</v>
      </c>
      <c r="H935" t="s">
        <v>6321</v>
      </c>
      <c r="I935" t="s">
        <v>28076</v>
      </c>
      <c r="J935" t="s">
        <v>28077</v>
      </c>
      <c r="K935" t="s">
        <v>6321</v>
      </c>
    </row>
    <row r="936" spans="1:11" x14ac:dyDescent="0.25">
      <c r="A936" t="s">
        <v>29330</v>
      </c>
      <c r="B936" t="s">
        <v>29331</v>
      </c>
      <c r="C936" t="s">
        <v>6321</v>
      </c>
      <c r="D936" t="s">
        <v>1053</v>
      </c>
      <c r="E936" t="s">
        <v>28018</v>
      </c>
      <c r="F936" t="s">
        <v>28075</v>
      </c>
      <c r="G936" t="s">
        <v>6321</v>
      </c>
      <c r="H936" t="s">
        <v>6321</v>
      </c>
      <c r="I936" t="s">
        <v>28076</v>
      </c>
      <c r="J936" t="s">
        <v>28077</v>
      </c>
      <c r="K936" t="s">
        <v>6321</v>
      </c>
    </row>
    <row r="937" spans="1:11" x14ac:dyDescent="0.25">
      <c r="A937" t="s">
        <v>29332</v>
      </c>
      <c r="B937" t="s">
        <v>29333</v>
      </c>
      <c r="C937" t="s">
        <v>6321</v>
      </c>
      <c r="D937" t="s">
        <v>29334</v>
      </c>
      <c r="E937" t="s">
        <v>28018</v>
      </c>
      <c r="F937" t="s">
        <v>28075</v>
      </c>
      <c r="G937" t="s">
        <v>6321</v>
      </c>
      <c r="H937" t="s">
        <v>6321</v>
      </c>
      <c r="I937" t="s">
        <v>28076</v>
      </c>
      <c r="J937" t="s">
        <v>28077</v>
      </c>
      <c r="K937" t="s">
        <v>6321</v>
      </c>
    </row>
    <row r="938" spans="1:11" x14ac:dyDescent="0.25">
      <c r="A938" t="s">
        <v>29335</v>
      </c>
      <c r="B938" t="s">
        <v>29336</v>
      </c>
      <c r="C938" t="s">
        <v>6321</v>
      </c>
      <c r="D938" t="s">
        <v>1053</v>
      </c>
      <c r="E938" t="s">
        <v>27966</v>
      </c>
      <c r="F938" t="s">
        <v>28078</v>
      </c>
      <c r="G938" t="s">
        <v>6321</v>
      </c>
      <c r="H938" t="s">
        <v>6321</v>
      </c>
      <c r="I938" t="s">
        <v>28079</v>
      </c>
      <c r="J938" t="s">
        <v>28080</v>
      </c>
      <c r="K938" t="s">
        <v>6321</v>
      </c>
    </row>
    <row r="939" spans="1:11" x14ac:dyDescent="0.25">
      <c r="A939" t="s">
        <v>29337</v>
      </c>
      <c r="B939" t="s">
        <v>29338</v>
      </c>
      <c r="C939" t="s">
        <v>6321</v>
      </c>
      <c r="D939" t="s">
        <v>1053</v>
      </c>
      <c r="E939" t="s">
        <v>28018</v>
      </c>
      <c r="F939" t="s">
        <v>28075</v>
      </c>
      <c r="G939" t="s">
        <v>6321</v>
      </c>
      <c r="H939" t="s">
        <v>6321</v>
      </c>
      <c r="I939" t="s">
        <v>28076</v>
      </c>
      <c r="J939" t="s">
        <v>28077</v>
      </c>
      <c r="K939" t="s">
        <v>6321</v>
      </c>
    </row>
    <row r="940" spans="1:11" x14ac:dyDescent="0.25">
      <c r="A940" t="s">
        <v>29339</v>
      </c>
      <c r="B940" t="s">
        <v>29340</v>
      </c>
      <c r="C940" t="s">
        <v>6321</v>
      </c>
      <c r="D940" t="s">
        <v>1053</v>
      </c>
      <c r="E940" t="s">
        <v>28018</v>
      </c>
      <c r="F940" t="s">
        <v>28075</v>
      </c>
      <c r="G940" t="s">
        <v>6321</v>
      </c>
      <c r="H940" t="s">
        <v>6321</v>
      </c>
      <c r="I940" t="s">
        <v>28076</v>
      </c>
      <c r="J940" t="s">
        <v>28077</v>
      </c>
      <c r="K940" t="s">
        <v>6321</v>
      </c>
    </row>
    <row r="941" spans="1:11" x14ac:dyDescent="0.25">
      <c r="A941" t="s">
        <v>29341</v>
      </c>
      <c r="B941" t="s">
        <v>29342</v>
      </c>
      <c r="C941" t="s">
        <v>6321</v>
      </c>
      <c r="D941" t="s">
        <v>1053</v>
      </c>
      <c r="E941" t="s">
        <v>28018</v>
      </c>
      <c r="F941" t="s">
        <v>28075</v>
      </c>
      <c r="G941" t="s">
        <v>6321</v>
      </c>
      <c r="H941" t="s">
        <v>6321</v>
      </c>
      <c r="I941" t="s">
        <v>28076</v>
      </c>
      <c r="J941" t="s">
        <v>28077</v>
      </c>
      <c r="K941" t="s">
        <v>6321</v>
      </c>
    </row>
    <row r="942" spans="1:11" x14ac:dyDescent="0.25">
      <c r="A942" t="s">
        <v>29343</v>
      </c>
      <c r="B942" t="s">
        <v>29344</v>
      </c>
      <c r="C942" t="s">
        <v>6321</v>
      </c>
      <c r="D942" t="s">
        <v>1053</v>
      </c>
      <c r="E942" t="s">
        <v>27966</v>
      </c>
      <c r="F942" t="s">
        <v>28078</v>
      </c>
      <c r="G942" t="s">
        <v>6321</v>
      </c>
      <c r="H942" t="s">
        <v>6321</v>
      </c>
      <c r="I942" t="s">
        <v>28079</v>
      </c>
      <c r="J942" t="s">
        <v>28080</v>
      </c>
      <c r="K942" t="s">
        <v>6321</v>
      </c>
    </row>
    <row r="943" spans="1:11" x14ac:dyDescent="0.25">
      <c r="A943" t="s">
        <v>29345</v>
      </c>
      <c r="B943" t="s">
        <v>29346</v>
      </c>
      <c r="C943" t="s">
        <v>6321</v>
      </c>
      <c r="D943" t="s">
        <v>1053</v>
      </c>
      <c r="E943" t="s">
        <v>27917</v>
      </c>
      <c r="F943" t="s">
        <v>28067</v>
      </c>
      <c r="G943" t="s">
        <v>6321</v>
      </c>
      <c r="H943" t="s">
        <v>6321</v>
      </c>
      <c r="I943" t="s">
        <v>28068</v>
      </c>
      <c r="J943" t="s">
        <v>6321</v>
      </c>
      <c r="K943" t="s">
        <v>6321</v>
      </c>
    </row>
    <row r="944" spans="1:11" x14ac:dyDescent="0.25">
      <c r="A944" t="s">
        <v>4748</v>
      </c>
      <c r="B944" t="s">
        <v>29347</v>
      </c>
      <c r="C944" t="s">
        <v>6321</v>
      </c>
      <c r="D944" t="s">
        <v>1053</v>
      </c>
      <c r="E944" t="s">
        <v>28024</v>
      </c>
      <c r="F944" t="s">
        <v>28240</v>
      </c>
      <c r="G944" t="s">
        <v>28241</v>
      </c>
      <c r="H944" t="s">
        <v>6321</v>
      </c>
      <c r="I944" t="s">
        <v>28242</v>
      </c>
      <c r="J944" t="s">
        <v>6321</v>
      </c>
      <c r="K944" t="s">
        <v>6321</v>
      </c>
    </row>
    <row r="945" spans="1:11" x14ac:dyDescent="0.25">
      <c r="A945" t="s">
        <v>4750</v>
      </c>
      <c r="B945" t="s">
        <v>29348</v>
      </c>
      <c r="C945" t="s">
        <v>6321</v>
      </c>
      <c r="D945" t="s">
        <v>1053</v>
      </c>
      <c r="E945" t="s">
        <v>28024</v>
      </c>
      <c r="F945" t="s">
        <v>28240</v>
      </c>
      <c r="G945" t="s">
        <v>28241</v>
      </c>
      <c r="H945" t="s">
        <v>6321</v>
      </c>
      <c r="I945" t="s">
        <v>28242</v>
      </c>
      <c r="J945" t="s">
        <v>6321</v>
      </c>
      <c r="K945" t="s">
        <v>6321</v>
      </c>
    </row>
    <row r="946" spans="1:11" x14ac:dyDescent="0.25">
      <c r="A946" t="s">
        <v>4752</v>
      </c>
      <c r="B946" t="s">
        <v>29349</v>
      </c>
      <c r="C946" t="s">
        <v>6321</v>
      </c>
      <c r="D946" t="s">
        <v>1053</v>
      </c>
      <c r="E946" t="s">
        <v>28024</v>
      </c>
      <c r="F946" t="s">
        <v>28240</v>
      </c>
      <c r="G946" t="s">
        <v>28241</v>
      </c>
      <c r="H946" t="s">
        <v>6321</v>
      </c>
      <c r="I946" t="s">
        <v>28242</v>
      </c>
      <c r="J946" t="s">
        <v>6321</v>
      </c>
      <c r="K946" t="s">
        <v>6321</v>
      </c>
    </row>
    <row r="947" spans="1:11" x14ac:dyDescent="0.25">
      <c r="A947" t="s">
        <v>4754</v>
      </c>
      <c r="B947" t="s">
        <v>29350</v>
      </c>
      <c r="C947" t="s">
        <v>6321</v>
      </c>
      <c r="D947" t="s">
        <v>4756</v>
      </c>
      <c r="E947" t="s">
        <v>27917</v>
      </c>
      <c r="F947" t="s">
        <v>28067</v>
      </c>
      <c r="G947" t="s">
        <v>6321</v>
      </c>
      <c r="H947" t="s">
        <v>6321</v>
      </c>
      <c r="I947" t="s">
        <v>28068</v>
      </c>
      <c r="J947" t="s">
        <v>6321</v>
      </c>
      <c r="K947" t="s">
        <v>6321</v>
      </c>
    </row>
    <row r="948" spans="1:11" x14ac:dyDescent="0.25">
      <c r="A948" t="s">
        <v>4757</v>
      </c>
      <c r="B948" t="s">
        <v>29351</v>
      </c>
      <c r="C948" t="s">
        <v>6321</v>
      </c>
      <c r="D948" t="s">
        <v>4759</v>
      </c>
      <c r="E948" t="s">
        <v>27917</v>
      </c>
      <c r="F948" t="s">
        <v>28067</v>
      </c>
      <c r="G948" t="s">
        <v>6321</v>
      </c>
      <c r="H948" t="s">
        <v>6321</v>
      </c>
      <c r="I948" t="s">
        <v>28068</v>
      </c>
      <c r="J948" t="s">
        <v>6321</v>
      </c>
      <c r="K948" t="s">
        <v>6321</v>
      </c>
    </row>
    <row r="949" spans="1:11" x14ac:dyDescent="0.25">
      <c r="A949" t="s">
        <v>29352</v>
      </c>
      <c r="B949" t="s">
        <v>29353</v>
      </c>
      <c r="C949" t="s">
        <v>6321</v>
      </c>
      <c r="D949" t="s">
        <v>1053</v>
      </c>
      <c r="E949" t="s">
        <v>28018</v>
      </c>
      <c r="F949" t="s">
        <v>28075</v>
      </c>
      <c r="G949" t="s">
        <v>6321</v>
      </c>
      <c r="H949" t="s">
        <v>6321</v>
      </c>
      <c r="I949" t="s">
        <v>28076</v>
      </c>
      <c r="J949" t="s">
        <v>28077</v>
      </c>
      <c r="K949" t="s">
        <v>6321</v>
      </c>
    </row>
    <row r="950" spans="1:11" x14ac:dyDescent="0.25">
      <c r="A950" t="s">
        <v>4763</v>
      </c>
      <c r="B950" t="s">
        <v>5661</v>
      </c>
      <c r="C950" t="s">
        <v>6321</v>
      </c>
      <c r="D950" t="s">
        <v>4765</v>
      </c>
      <c r="E950" t="s">
        <v>28018</v>
      </c>
      <c r="F950" t="s">
        <v>28075</v>
      </c>
      <c r="G950" t="s">
        <v>6321</v>
      </c>
      <c r="H950" t="s">
        <v>6321</v>
      </c>
      <c r="I950" t="s">
        <v>28076</v>
      </c>
      <c r="J950" t="s">
        <v>28077</v>
      </c>
      <c r="K950" t="s">
        <v>6321</v>
      </c>
    </row>
    <row r="951" spans="1:11" x14ac:dyDescent="0.25">
      <c r="A951" t="s">
        <v>4766</v>
      </c>
      <c r="B951" t="s">
        <v>26686</v>
      </c>
      <c r="C951" t="s">
        <v>6321</v>
      </c>
      <c r="D951" t="s">
        <v>4768</v>
      </c>
      <c r="E951" t="s">
        <v>28018</v>
      </c>
      <c r="F951" t="s">
        <v>28075</v>
      </c>
      <c r="G951" t="s">
        <v>6321</v>
      </c>
      <c r="H951" t="s">
        <v>6321</v>
      </c>
      <c r="I951" t="s">
        <v>28076</v>
      </c>
      <c r="J951" t="s">
        <v>28077</v>
      </c>
      <c r="K951" t="s">
        <v>6321</v>
      </c>
    </row>
    <row r="952" spans="1:11" x14ac:dyDescent="0.25">
      <c r="A952" t="s">
        <v>4769</v>
      </c>
      <c r="B952" t="s">
        <v>5662</v>
      </c>
      <c r="C952" t="s">
        <v>6321</v>
      </c>
      <c r="D952" t="s">
        <v>4771</v>
      </c>
      <c r="E952" t="s">
        <v>28018</v>
      </c>
      <c r="F952" t="s">
        <v>28075</v>
      </c>
      <c r="G952" t="s">
        <v>6321</v>
      </c>
      <c r="H952" t="s">
        <v>6321</v>
      </c>
      <c r="I952" t="s">
        <v>28076</v>
      </c>
      <c r="J952" t="s">
        <v>28077</v>
      </c>
      <c r="K952" t="s">
        <v>6321</v>
      </c>
    </row>
    <row r="953" spans="1:11" x14ac:dyDescent="0.25">
      <c r="A953" t="s">
        <v>4772</v>
      </c>
      <c r="B953" t="s">
        <v>26787</v>
      </c>
      <c r="C953" t="s">
        <v>6321</v>
      </c>
      <c r="D953" t="s">
        <v>4774</v>
      </c>
      <c r="E953" t="s">
        <v>27893</v>
      </c>
      <c r="F953" t="s">
        <v>28350</v>
      </c>
      <c r="G953" t="s">
        <v>6321</v>
      </c>
      <c r="H953" t="s">
        <v>6321</v>
      </c>
      <c r="I953" t="s">
        <v>28351</v>
      </c>
      <c r="J953" t="s">
        <v>6321</v>
      </c>
      <c r="K953" t="s">
        <v>6321</v>
      </c>
    </row>
    <row r="954" spans="1:11" x14ac:dyDescent="0.25">
      <c r="A954" t="s">
        <v>29354</v>
      </c>
      <c r="B954" t="s">
        <v>29355</v>
      </c>
      <c r="C954" t="s">
        <v>6321</v>
      </c>
      <c r="D954" t="s">
        <v>1053</v>
      </c>
      <c r="E954" t="s">
        <v>27917</v>
      </c>
      <c r="F954" t="s">
        <v>28067</v>
      </c>
      <c r="G954" t="s">
        <v>6321</v>
      </c>
      <c r="H954" t="s">
        <v>6321</v>
      </c>
      <c r="I954" t="s">
        <v>28068</v>
      </c>
      <c r="J954" t="s">
        <v>6321</v>
      </c>
      <c r="K954" t="s">
        <v>6321</v>
      </c>
    </row>
    <row r="955" spans="1:11" x14ac:dyDescent="0.25">
      <c r="A955" t="s">
        <v>29356</v>
      </c>
      <c r="B955" t="s">
        <v>29357</v>
      </c>
      <c r="C955" t="s">
        <v>6321</v>
      </c>
      <c r="D955" t="s">
        <v>1053</v>
      </c>
      <c r="E955" t="s">
        <v>27917</v>
      </c>
      <c r="F955" t="s">
        <v>28067</v>
      </c>
      <c r="G955" t="s">
        <v>6321</v>
      </c>
      <c r="H955" t="s">
        <v>6321</v>
      </c>
      <c r="I955" t="s">
        <v>28068</v>
      </c>
      <c r="J955" t="s">
        <v>6321</v>
      </c>
      <c r="K955" t="s">
        <v>6321</v>
      </c>
    </row>
    <row r="956" spans="1:11" x14ac:dyDescent="0.25">
      <c r="A956" t="s">
        <v>4777</v>
      </c>
      <c r="B956" t="s">
        <v>29358</v>
      </c>
      <c r="C956" t="s">
        <v>6321</v>
      </c>
      <c r="D956" t="s">
        <v>4779</v>
      </c>
      <c r="E956" t="s">
        <v>27917</v>
      </c>
      <c r="F956" t="s">
        <v>28067</v>
      </c>
      <c r="G956" t="s">
        <v>6321</v>
      </c>
      <c r="H956" t="s">
        <v>6321</v>
      </c>
      <c r="I956" t="s">
        <v>28068</v>
      </c>
      <c r="J956" t="s">
        <v>6321</v>
      </c>
      <c r="K956" t="s">
        <v>6321</v>
      </c>
    </row>
    <row r="957" spans="1:11" x14ac:dyDescent="0.25">
      <c r="A957" t="s">
        <v>4780</v>
      </c>
      <c r="B957" t="s">
        <v>29359</v>
      </c>
      <c r="C957" t="s">
        <v>6321</v>
      </c>
      <c r="D957" t="s">
        <v>4782</v>
      </c>
      <c r="E957" t="s">
        <v>27917</v>
      </c>
      <c r="F957" t="s">
        <v>28067</v>
      </c>
      <c r="G957" t="s">
        <v>6321</v>
      </c>
      <c r="H957" t="s">
        <v>6321</v>
      </c>
      <c r="I957" t="s">
        <v>28068</v>
      </c>
      <c r="J957" t="s">
        <v>6321</v>
      </c>
      <c r="K957" t="s">
        <v>6321</v>
      </c>
    </row>
    <row r="958" spans="1:11" x14ac:dyDescent="0.25">
      <c r="A958" t="s">
        <v>4783</v>
      </c>
      <c r="B958" t="s">
        <v>29360</v>
      </c>
      <c r="C958" t="s">
        <v>6321</v>
      </c>
      <c r="D958" t="s">
        <v>4785</v>
      </c>
      <c r="E958" t="s">
        <v>27917</v>
      </c>
      <c r="F958" t="s">
        <v>28067</v>
      </c>
      <c r="G958" t="s">
        <v>6321</v>
      </c>
      <c r="H958" t="s">
        <v>6321</v>
      </c>
      <c r="I958" t="s">
        <v>28068</v>
      </c>
      <c r="J958" t="s">
        <v>6321</v>
      </c>
      <c r="K958" t="s">
        <v>6321</v>
      </c>
    </row>
    <row r="959" spans="1:11" x14ac:dyDescent="0.25">
      <c r="A959" t="s">
        <v>4788</v>
      </c>
      <c r="B959" t="s">
        <v>29361</v>
      </c>
      <c r="C959" t="s">
        <v>6321</v>
      </c>
      <c r="D959" t="s">
        <v>4790</v>
      </c>
      <c r="E959" t="s">
        <v>27917</v>
      </c>
      <c r="F959" t="s">
        <v>28067</v>
      </c>
      <c r="G959" t="s">
        <v>6321</v>
      </c>
      <c r="H959" t="s">
        <v>6321</v>
      </c>
      <c r="I959" t="s">
        <v>28068</v>
      </c>
      <c r="J959" t="s">
        <v>6321</v>
      </c>
      <c r="K959" t="s">
        <v>6321</v>
      </c>
    </row>
    <row r="960" spans="1:11" x14ac:dyDescent="0.25">
      <c r="A960" t="s">
        <v>4791</v>
      </c>
      <c r="B960" t="s">
        <v>29362</v>
      </c>
      <c r="C960" t="s">
        <v>6321</v>
      </c>
      <c r="D960" t="s">
        <v>4793</v>
      </c>
      <c r="E960" t="s">
        <v>27917</v>
      </c>
      <c r="F960" t="s">
        <v>28067</v>
      </c>
      <c r="G960" t="s">
        <v>6321</v>
      </c>
      <c r="H960" t="s">
        <v>6321</v>
      </c>
      <c r="I960" t="s">
        <v>28068</v>
      </c>
      <c r="J960" t="s">
        <v>6321</v>
      </c>
      <c r="K960" t="s">
        <v>6321</v>
      </c>
    </row>
    <row r="961" spans="1:11" x14ac:dyDescent="0.25">
      <c r="A961" t="s">
        <v>4794</v>
      </c>
      <c r="B961" t="s">
        <v>29363</v>
      </c>
      <c r="C961" t="s">
        <v>6321</v>
      </c>
      <c r="D961" t="s">
        <v>4796</v>
      </c>
      <c r="E961" t="s">
        <v>27917</v>
      </c>
      <c r="F961" t="s">
        <v>28067</v>
      </c>
      <c r="G961" t="s">
        <v>6321</v>
      </c>
      <c r="H961" t="s">
        <v>6321</v>
      </c>
      <c r="I961" t="s">
        <v>28068</v>
      </c>
      <c r="J961" t="s">
        <v>6321</v>
      </c>
      <c r="K961" t="s">
        <v>6321</v>
      </c>
    </row>
    <row r="962" spans="1:11" x14ac:dyDescent="0.25">
      <c r="A962" t="s">
        <v>4806</v>
      </c>
      <c r="B962" t="s">
        <v>26503</v>
      </c>
      <c r="C962" t="s">
        <v>6321</v>
      </c>
      <c r="D962" t="s">
        <v>4808</v>
      </c>
      <c r="E962" t="s">
        <v>28018</v>
      </c>
      <c r="F962" t="s">
        <v>28075</v>
      </c>
      <c r="G962" t="s">
        <v>6321</v>
      </c>
      <c r="H962" t="s">
        <v>6321</v>
      </c>
      <c r="I962" t="s">
        <v>28076</v>
      </c>
      <c r="J962" t="s">
        <v>28077</v>
      </c>
      <c r="K962" t="s">
        <v>6321</v>
      </c>
    </row>
    <row r="963" spans="1:11" x14ac:dyDescent="0.25">
      <c r="A963" t="s">
        <v>4809</v>
      </c>
      <c r="B963" t="s">
        <v>26504</v>
      </c>
      <c r="C963" t="s">
        <v>6321</v>
      </c>
      <c r="D963" t="s">
        <v>4811</v>
      </c>
      <c r="E963" t="s">
        <v>28018</v>
      </c>
      <c r="F963" t="s">
        <v>28075</v>
      </c>
      <c r="G963" t="s">
        <v>6321</v>
      </c>
      <c r="H963" t="s">
        <v>6321</v>
      </c>
      <c r="I963" t="s">
        <v>28076</v>
      </c>
      <c r="J963" t="s">
        <v>28077</v>
      </c>
      <c r="K963" t="s">
        <v>6321</v>
      </c>
    </row>
    <row r="964" spans="1:11" x14ac:dyDescent="0.25">
      <c r="A964" t="s">
        <v>4812</v>
      </c>
      <c r="B964" t="s">
        <v>26837</v>
      </c>
      <c r="C964" t="s">
        <v>6321</v>
      </c>
      <c r="D964" t="s">
        <v>4814</v>
      </c>
      <c r="E964" t="s">
        <v>28018</v>
      </c>
      <c r="F964" t="s">
        <v>28075</v>
      </c>
      <c r="G964" t="s">
        <v>6321</v>
      </c>
      <c r="H964" t="s">
        <v>6321</v>
      </c>
      <c r="I964" t="s">
        <v>28076</v>
      </c>
      <c r="J964" t="s">
        <v>28077</v>
      </c>
      <c r="K964" t="s">
        <v>6321</v>
      </c>
    </row>
    <row r="965" spans="1:11" x14ac:dyDescent="0.25">
      <c r="A965" t="s">
        <v>4815</v>
      </c>
      <c r="B965" t="s">
        <v>26772</v>
      </c>
      <c r="C965" t="s">
        <v>6321</v>
      </c>
      <c r="D965" t="s">
        <v>4817</v>
      </c>
      <c r="E965" t="s">
        <v>28018</v>
      </c>
      <c r="F965" t="s">
        <v>28075</v>
      </c>
      <c r="G965" t="s">
        <v>6321</v>
      </c>
      <c r="H965" t="s">
        <v>6321</v>
      </c>
      <c r="I965" t="s">
        <v>28076</v>
      </c>
      <c r="J965" t="s">
        <v>28077</v>
      </c>
      <c r="K965" t="s">
        <v>6321</v>
      </c>
    </row>
    <row r="966" spans="1:11" x14ac:dyDescent="0.25">
      <c r="A966" t="s">
        <v>4818</v>
      </c>
      <c r="B966" t="s">
        <v>26746</v>
      </c>
      <c r="C966" t="s">
        <v>6321</v>
      </c>
      <c r="D966" t="s">
        <v>4820</v>
      </c>
      <c r="E966" t="s">
        <v>27917</v>
      </c>
      <c r="F966" t="s">
        <v>28067</v>
      </c>
      <c r="G966" t="s">
        <v>6321</v>
      </c>
      <c r="H966" t="s">
        <v>6321</v>
      </c>
      <c r="I966" t="s">
        <v>28068</v>
      </c>
      <c r="J966" t="s">
        <v>6321</v>
      </c>
      <c r="K966" t="s">
        <v>6321</v>
      </c>
    </row>
    <row r="967" spans="1:11" x14ac:dyDescent="0.25">
      <c r="A967" t="s">
        <v>4818</v>
      </c>
      <c r="B967" t="s">
        <v>26746</v>
      </c>
      <c r="C967" t="s">
        <v>6321</v>
      </c>
      <c r="D967" t="s">
        <v>4820</v>
      </c>
      <c r="E967" t="s">
        <v>28018</v>
      </c>
      <c r="F967" t="s">
        <v>28075</v>
      </c>
      <c r="G967" t="s">
        <v>6321</v>
      </c>
      <c r="H967" t="s">
        <v>6321</v>
      </c>
      <c r="I967" t="s">
        <v>28076</v>
      </c>
      <c r="J967" t="s">
        <v>28077</v>
      </c>
      <c r="K967" t="s">
        <v>6321</v>
      </c>
    </row>
    <row r="968" spans="1:11" x14ac:dyDescent="0.25">
      <c r="A968" t="s">
        <v>4821</v>
      </c>
      <c r="B968" t="s">
        <v>26745</v>
      </c>
      <c r="C968" t="s">
        <v>6321</v>
      </c>
      <c r="D968" t="s">
        <v>4823</v>
      </c>
      <c r="E968" t="s">
        <v>28018</v>
      </c>
      <c r="F968" t="s">
        <v>28075</v>
      </c>
      <c r="G968" t="s">
        <v>6321</v>
      </c>
      <c r="H968" t="s">
        <v>6321</v>
      </c>
      <c r="I968" t="s">
        <v>28076</v>
      </c>
      <c r="J968" t="s">
        <v>28077</v>
      </c>
      <c r="K968" t="s">
        <v>6321</v>
      </c>
    </row>
    <row r="969" spans="1:11" x14ac:dyDescent="0.25">
      <c r="A969" t="s">
        <v>4824</v>
      </c>
      <c r="B969" t="s">
        <v>5664</v>
      </c>
      <c r="C969" t="s">
        <v>6321</v>
      </c>
      <c r="D969" t="s">
        <v>4826</v>
      </c>
      <c r="E969" t="s">
        <v>28018</v>
      </c>
      <c r="F969" t="s">
        <v>28075</v>
      </c>
      <c r="G969" t="s">
        <v>6321</v>
      </c>
      <c r="H969" t="s">
        <v>6321</v>
      </c>
      <c r="I969" t="s">
        <v>28076</v>
      </c>
      <c r="J969" t="s">
        <v>28077</v>
      </c>
      <c r="K969" t="s">
        <v>6321</v>
      </c>
    </row>
    <row r="970" spans="1:11" x14ac:dyDescent="0.25">
      <c r="A970" t="s">
        <v>4827</v>
      </c>
      <c r="B970" t="s">
        <v>26785</v>
      </c>
      <c r="C970" t="s">
        <v>6321</v>
      </c>
      <c r="D970" t="s">
        <v>4829</v>
      </c>
      <c r="E970" t="s">
        <v>28018</v>
      </c>
      <c r="F970" t="s">
        <v>28075</v>
      </c>
      <c r="G970" t="s">
        <v>6321</v>
      </c>
      <c r="H970" t="s">
        <v>6321</v>
      </c>
      <c r="I970" t="s">
        <v>28076</v>
      </c>
      <c r="J970" t="s">
        <v>28077</v>
      </c>
      <c r="K970" t="s">
        <v>6321</v>
      </c>
    </row>
    <row r="971" spans="1:11" x14ac:dyDescent="0.25">
      <c r="A971" t="s">
        <v>2137</v>
      </c>
      <c r="B971" t="s">
        <v>26277</v>
      </c>
      <c r="C971" t="s">
        <v>6321</v>
      </c>
      <c r="D971" t="s">
        <v>9689</v>
      </c>
      <c r="E971" t="s">
        <v>28018</v>
      </c>
      <c r="F971" t="s">
        <v>28075</v>
      </c>
      <c r="G971" t="s">
        <v>6321</v>
      </c>
      <c r="H971" t="s">
        <v>6321</v>
      </c>
      <c r="I971" t="s">
        <v>28076</v>
      </c>
      <c r="J971" t="s">
        <v>28077</v>
      </c>
      <c r="K971" t="s">
        <v>6321</v>
      </c>
    </row>
    <row r="972" spans="1:11" x14ac:dyDescent="0.25">
      <c r="A972" t="s">
        <v>4830</v>
      </c>
      <c r="B972" t="s">
        <v>26666</v>
      </c>
      <c r="C972" t="s">
        <v>6321</v>
      </c>
      <c r="D972" t="s">
        <v>4832</v>
      </c>
      <c r="E972" t="s">
        <v>28018</v>
      </c>
      <c r="F972" t="s">
        <v>28075</v>
      </c>
      <c r="G972" t="s">
        <v>6321</v>
      </c>
      <c r="H972" t="s">
        <v>6321</v>
      </c>
      <c r="I972" t="s">
        <v>28076</v>
      </c>
      <c r="J972" t="s">
        <v>28077</v>
      </c>
      <c r="K972" t="s">
        <v>6321</v>
      </c>
    </row>
    <row r="973" spans="1:11" x14ac:dyDescent="0.25">
      <c r="A973" t="s">
        <v>4833</v>
      </c>
      <c r="B973" t="s">
        <v>26505</v>
      </c>
      <c r="C973" t="s">
        <v>6321</v>
      </c>
      <c r="D973" t="s">
        <v>4835</v>
      </c>
      <c r="E973" t="s">
        <v>28018</v>
      </c>
      <c r="F973" t="s">
        <v>28075</v>
      </c>
      <c r="G973" t="s">
        <v>6321</v>
      </c>
      <c r="H973" t="s">
        <v>6321</v>
      </c>
      <c r="I973" t="s">
        <v>28076</v>
      </c>
      <c r="J973" t="s">
        <v>28077</v>
      </c>
      <c r="K973" t="s">
        <v>6321</v>
      </c>
    </row>
    <row r="974" spans="1:11" x14ac:dyDescent="0.25">
      <c r="A974" t="s">
        <v>4836</v>
      </c>
      <c r="B974" t="s">
        <v>26810</v>
      </c>
      <c r="C974" t="s">
        <v>6321</v>
      </c>
      <c r="D974" t="s">
        <v>4838</v>
      </c>
      <c r="E974" t="s">
        <v>28018</v>
      </c>
      <c r="F974" t="s">
        <v>28075</v>
      </c>
      <c r="G974" t="s">
        <v>6321</v>
      </c>
      <c r="H974" t="s">
        <v>6321</v>
      </c>
      <c r="I974" t="s">
        <v>28076</v>
      </c>
      <c r="J974" t="s">
        <v>28077</v>
      </c>
      <c r="K974" t="s">
        <v>6321</v>
      </c>
    </row>
    <row r="975" spans="1:11" x14ac:dyDescent="0.25">
      <c r="A975" t="s">
        <v>4839</v>
      </c>
      <c r="B975" t="s">
        <v>26773</v>
      </c>
      <c r="C975" t="s">
        <v>6321</v>
      </c>
      <c r="D975" t="s">
        <v>4841</v>
      </c>
      <c r="E975" t="s">
        <v>28018</v>
      </c>
      <c r="F975" t="s">
        <v>28075</v>
      </c>
      <c r="G975" t="s">
        <v>6321</v>
      </c>
      <c r="H975" t="s">
        <v>6321</v>
      </c>
      <c r="I975" t="s">
        <v>28076</v>
      </c>
      <c r="J975" t="s">
        <v>28077</v>
      </c>
      <c r="K975" t="s">
        <v>6321</v>
      </c>
    </row>
    <row r="976" spans="1:11" x14ac:dyDescent="0.25">
      <c r="A976" t="s">
        <v>4845</v>
      </c>
      <c r="B976" t="s">
        <v>26549</v>
      </c>
      <c r="C976" t="s">
        <v>6321</v>
      </c>
      <c r="D976" t="s">
        <v>4847</v>
      </c>
      <c r="E976" t="s">
        <v>27966</v>
      </c>
      <c r="F976" t="s">
        <v>28078</v>
      </c>
      <c r="G976" t="s">
        <v>6321</v>
      </c>
      <c r="H976" t="s">
        <v>6321</v>
      </c>
      <c r="I976" t="s">
        <v>28079</v>
      </c>
      <c r="J976" t="s">
        <v>28080</v>
      </c>
      <c r="K976" t="s">
        <v>6321</v>
      </c>
    </row>
    <row r="977" spans="1:11" x14ac:dyDescent="0.25">
      <c r="A977" t="s">
        <v>4848</v>
      </c>
      <c r="B977" t="s">
        <v>29364</v>
      </c>
      <c r="C977" t="s">
        <v>6321</v>
      </c>
      <c r="D977" t="s">
        <v>4850</v>
      </c>
      <c r="E977" t="s">
        <v>27917</v>
      </c>
      <c r="F977" t="s">
        <v>28067</v>
      </c>
      <c r="G977" t="s">
        <v>6321</v>
      </c>
      <c r="H977" t="s">
        <v>6321</v>
      </c>
      <c r="I977" t="s">
        <v>28068</v>
      </c>
      <c r="J977" t="s">
        <v>6321</v>
      </c>
      <c r="K977" t="s">
        <v>6321</v>
      </c>
    </row>
    <row r="978" spans="1:11" x14ac:dyDescent="0.25">
      <c r="A978" t="s">
        <v>4851</v>
      </c>
      <c r="B978" t="s">
        <v>26553</v>
      </c>
      <c r="C978" t="s">
        <v>6321</v>
      </c>
      <c r="D978" t="s">
        <v>26554</v>
      </c>
      <c r="E978" t="s">
        <v>27966</v>
      </c>
      <c r="F978" t="s">
        <v>28078</v>
      </c>
      <c r="G978" t="s">
        <v>6321</v>
      </c>
      <c r="H978" t="s">
        <v>6321</v>
      </c>
      <c r="I978" t="s">
        <v>28079</v>
      </c>
      <c r="J978" t="s">
        <v>28080</v>
      </c>
      <c r="K978" t="s">
        <v>6321</v>
      </c>
    </row>
    <row r="979" spans="1:11" x14ac:dyDescent="0.25">
      <c r="A979" t="s">
        <v>2142</v>
      </c>
      <c r="B979" t="s">
        <v>5668</v>
      </c>
      <c r="C979" t="s">
        <v>6321</v>
      </c>
      <c r="D979" t="s">
        <v>4854</v>
      </c>
      <c r="E979" t="s">
        <v>27966</v>
      </c>
      <c r="F979" t="s">
        <v>28078</v>
      </c>
      <c r="G979" t="s">
        <v>6321</v>
      </c>
      <c r="H979" t="s">
        <v>6321</v>
      </c>
      <c r="I979" t="s">
        <v>28079</v>
      </c>
      <c r="J979" t="s">
        <v>28080</v>
      </c>
      <c r="K979" t="s">
        <v>6321</v>
      </c>
    </row>
    <row r="980" spans="1:11" x14ac:dyDescent="0.25">
      <c r="A980" t="s">
        <v>4855</v>
      </c>
      <c r="B980" t="s">
        <v>26588</v>
      </c>
      <c r="C980" t="s">
        <v>6321</v>
      </c>
      <c r="D980" t="s">
        <v>4857</v>
      </c>
      <c r="E980" t="s">
        <v>27966</v>
      </c>
      <c r="F980" t="s">
        <v>28078</v>
      </c>
      <c r="G980" t="s">
        <v>6321</v>
      </c>
      <c r="H980" t="s">
        <v>6321</v>
      </c>
      <c r="I980" t="s">
        <v>28079</v>
      </c>
      <c r="J980" t="s">
        <v>28080</v>
      </c>
      <c r="K980" t="s">
        <v>6321</v>
      </c>
    </row>
    <row r="981" spans="1:11" x14ac:dyDescent="0.25">
      <c r="A981" t="s">
        <v>4858</v>
      </c>
      <c r="B981" t="s">
        <v>26587</v>
      </c>
      <c r="C981" t="s">
        <v>6321</v>
      </c>
      <c r="D981" t="s">
        <v>4860</v>
      </c>
      <c r="E981" t="s">
        <v>27966</v>
      </c>
      <c r="F981" t="s">
        <v>28078</v>
      </c>
      <c r="G981" t="s">
        <v>6321</v>
      </c>
      <c r="H981" t="s">
        <v>6321</v>
      </c>
      <c r="I981" t="s">
        <v>28079</v>
      </c>
      <c r="J981" t="s">
        <v>28080</v>
      </c>
      <c r="K981" t="s">
        <v>6321</v>
      </c>
    </row>
    <row r="982" spans="1:11" x14ac:dyDescent="0.25">
      <c r="A982" t="s">
        <v>4861</v>
      </c>
      <c r="B982" t="s">
        <v>26570</v>
      </c>
      <c r="C982" t="s">
        <v>6321</v>
      </c>
      <c r="D982" t="s">
        <v>4863</v>
      </c>
      <c r="E982" t="s">
        <v>27966</v>
      </c>
      <c r="F982" t="s">
        <v>28078</v>
      </c>
      <c r="G982" t="s">
        <v>6321</v>
      </c>
      <c r="H982" t="s">
        <v>6321</v>
      </c>
      <c r="I982" t="s">
        <v>28079</v>
      </c>
      <c r="J982" t="s">
        <v>28080</v>
      </c>
      <c r="K982" t="s">
        <v>6321</v>
      </c>
    </row>
    <row r="983" spans="1:11" x14ac:dyDescent="0.25">
      <c r="A983" t="s">
        <v>4864</v>
      </c>
      <c r="B983" t="s">
        <v>26638</v>
      </c>
      <c r="C983" t="s">
        <v>6321</v>
      </c>
      <c r="D983" t="s">
        <v>26639</v>
      </c>
      <c r="E983" t="s">
        <v>27966</v>
      </c>
      <c r="F983" t="s">
        <v>28078</v>
      </c>
      <c r="G983" t="s">
        <v>6321</v>
      </c>
      <c r="H983" t="s">
        <v>6321</v>
      </c>
      <c r="I983" t="s">
        <v>28079</v>
      </c>
      <c r="J983" t="s">
        <v>28080</v>
      </c>
      <c r="K983" t="s">
        <v>6321</v>
      </c>
    </row>
    <row r="984" spans="1:11" x14ac:dyDescent="0.25">
      <c r="A984" t="s">
        <v>4866</v>
      </c>
      <c r="B984" t="s">
        <v>26649</v>
      </c>
      <c r="C984" t="s">
        <v>6321</v>
      </c>
      <c r="D984" t="s">
        <v>4868</v>
      </c>
      <c r="E984" t="s">
        <v>27966</v>
      </c>
      <c r="F984" t="s">
        <v>28078</v>
      </c>
      <c r="G984" t="s">
        <v>6321</v>
      </c>
      <c r="H984" t="s">
        <v>6321</v>
      </c>
      <c r="I984" t="s">
        <v>28079</v>
      </c>
      <c r="J984" t="s">
        <v>28080</v>
      </c>
      <c r="K984" t="s">
        <v>6321</v>
      </c>
    </row>
    <row r="985" spans="1:11" x14ac:dyDescent="0.25">
      <c r="A985" t="s">
        <v>29365</v>
      </c>
      <c r="B985" t="s">
        <v>29366</v>
      </c>
      <c r="C985" t="s">
        <v>6321</v>
      </c>
      <c r="D985" t="s">
        <v>1053</v>
      </c>
      <c r="E985" t="s">
        <v>27928</v>
      </c>
      <c r="F985" t="s">
        <v>28096</v>
      </c>
      <c r="G985" t="s">
        <v>6321</v>
      </c>
      <c r="H985" t="s">
        <v>6321</v>
      </c>
      <c r="I985" t="s">
        <v>28068</v>
      </c>
      <c r="J985" t="s">
        <v>6321</v>
      </c>
      <c r="K985" t="s">
        <v>6321</v>
      </c>
    </row>
    <row r="986" spans="1:11" x14ac:dyDescent="0.25">
      <c r="A986" t="s">
        <v>29367</v>
      </c>
      <c r="B986" t="s">
        <v>29368</v>
      </c>
      <c r="C986" t="s">
        <v>6321</v>
      </c>
      <c r="D986" t="s">
        <v>1053</v>
      </c>
      <c r="E986" t="s">
        <v>27928</v>
      </c>
      <c r="F986" t="s">
        <v>28096</v>
      </c>
      <c r="G986" t="s">
        <v>6321</v>
      </c>
      <c r="H986" t="s">
        <v>6321</v>
      </c>
      <c r="I986" t="s">
        <v>28068</v>
      </c>
      <c r="J986" t="s">
        <v>6321</v>
      </c>
      <c r="K986" t="s">
        <v>6321</v>
      </c>
    </row>
    <row r="987" spans="1:11" x14ac:dyDescent="0.25">
      <c r="A987" t="s">
        <v>2162</v>
      </c>
      <c r="B987" t="s">
        <v>29369</v>
      </c>
      <c r="C987" t="s">
        <v>6321</v>
      </c>
      <c r="D987" t="s">
        <v>10666</v>
      </c>
      <c r="E987" t="s">
        <v>28015</v>
      </c>
      <c r="F987" t="s">
        <v>29370</v>
      </c>
      <c r="G987" t="s">
        <v>6321</v>
      </c>
      <c r="H987" t="s">
        <v>6321</v>
      </c>
      <c r="I987" t="s">
        <v>28059</v>
      </c>
      <c r="J987" t="s">
        <v>6321</v>
      </c>
      <c r="K987" t="s">
        <v>6321</v>
      </c>
    </row>
    <row r="988" spans="1:11" x14ac:dyDescent="0.25">
      <c r="A988" t="s">
        <v>2176</v>
      </c>
      <c r="B988" t="s">
        <v>29371</v>
      </c>
      <c r="C988" t="s">
        <v>6321</v>
      </c>
      <c r="D988" t="s">
        <v>10671</v>
      </c>
      <c r="E988" t="s">
        <v>28010</v>
      </c>
      <c r="F988" t="s">
        <v>29372</v>
      </c>
      <c r="G988" t="s">
        <v>6321</v>
      </c>
      <c r="H988" t="s">
        <v>6321</v>
      </c>
      <c r="I988" t="s">
        <v>28059</v>
      </c>
      <c r="J988" t="s">
        <v>6321</v>
      </c>
      <c r="K988" t="s">
        <v>6321</v>
      </c>
    </row>
    <row r="989" spans="1:11" x14ac:dyDescent="0.25">
      <c r="A989" t="s">
        <v>29373</v>
      </c>
      <c r="B989" t="s">
        <v>29374</v>
      </c>
      <c r="C989" t="s">
        <v>6321</v>
      </c>
      <c r="D989" t="s">
        <v>29375</v>
      </c>
      <c r="E989" t="s">
        <v>27966</v>
      </c>
      <c r="F989" t="s">
        <v>28078</v>
      </c>
      <c r="G989" t="s">
        <v>6321</v>
      </c>
      <c r="H989" t="s">
        <v>6321</v>
      </c>
      <c r="I989" t="s">
        <v>28079</v>
      </c>
      <c r="J989" t="s">
        <v>28080</v>
      </c>
      <c r="K989" t="s">
        <v>6321</v>
      </c>
    </row>
    <row r="990" spans="1:11" x14ac:dyDescent="0.25">
      <c r="A990" t="s">
        <v>29376</v>
      </c>
      <c r="B990" t="s">
        <v>29377</v>
      </c>
      <c r="C990" t="s">
        <v>6321</v>
      </c>
      <c r="D990" t="s">
        <v>1053</v>
      </c>
      <c r="E990" t="s">
        <v>27966</v>
      </c>
      <c r="F990" t="s">
        <v>28078</v>
      </c>
      <c r="G990" t="s">
        <v>6321</v>
      </c>
      <c r="H990" t="s">
        <v>6321</v>
      </c>
      <c r="I990" t="s">
        <v>28079</v>
      </c>
      <c r="J990" t="s">
        <v>28080</v>
      </c>
      <c r="K990" t="s">
        <v>6321</v>
      </c>
    </row>
    <row r="991" spans="1:11" x14ac:dyDescent="0.25">
      <c r="A991" t="s">
        <v>4879</v>
      </c>
      <c r="B991" t="s">
        <v>29378</v>
      </c>
      <c r="C991" t="s">
        <v>29379</v>
      </c>
      <c r="D991" t="s">
        <v>4881</v>
      </c>
      <c r="E991" t="s">
        <v>27985</v>
      </c>
      <c r="F991" t="s">
        <v>28288</v>
      </c>
      <c r="G991" t="s">
        <v>6321</v>
      </c>
      <c r="H991" t="s">
        <v>6321</v>
      </c>
      <c r="I991" t="s">
        <v>28289</v>
      </c>
      <c r="J991" t="s">
        <v>28290</v>
      </c>
      <c r="K991" t="s">
        <v>6321</v>
      </c>
    </row>
    <row r="992" spans="1:11" x14ac:dyDescent="0.25">
      <c r="A992" t="s">
        <v>29380</v>
      </c>
      <c r="B992" t="s">
        <v>29381</v>
      </c>
      <c r="C992" t="s">
        <v>6321</v>
      </c>
      <c r="D992" t="s">
        <v>29382</v>
      </c>
      <c r="E992" t="s">
        <v>27928</v>
      </c>
      <c r="F992" t="s">
        <v>28096</v>
      </c>
      <c r="G992" t="s">
        <v>6321</v>
      </c>
      <c r="H992" t="s">
        <v>6321</v>
      </c>
      <c r="I992" t="s">
        <v>28068</v>
      </c>
      <c r="J992" t="s">
        <v>6321</v>
      </c>
      <c r="K992" t="s">
        <v>6321</v>
      </c>
    </row>
    <row r="993" spans="1:11" x14ac:dyDescent="0.25">
      <c r="A993" t="s">
        <v>29383</v>
      </c>
      <c r="B993" t="s">
        <v>29384</v>
      </c>
      <c r="C993" t="s">
        <v>6321</v>
      </c>
      <c r="D993" t="s">
        <v>29385</v>
      </c>
      <c r="E993" t="s">
        <v>27928</v>
      </c>
      <c r="F993" t="s">
        <v>28096</v>
      </c>
      <c r="G993" t="s">
        <v>6321</v>
      </c>
      <c r="H993" t="s">
        <v>6321</v>
      </c>
      <c r="I993" t="s">
        <v>28068</v>
      </c>
      <c r="J993" t="s">
        <v>6321</v>
      </c>
      <c r="K993" t="s">
        <v>6321</v>
      </c>
    </row>
    <row r="994" spans="1:11" x14ac:dyDescent="0.25">
      <c r="A994" t="s">
        <v>4882</v>
      </c>
      <c r="B994" t="s">
        <v>26663</v>
      </c>
      <c r="C994" t="s">
        <v>29386</v>
      </c>
      <c r="D994" t="s">
        <v>4884</v>
      </c>
      <c r="E994" t="s">
        <v>27985</v>
      </c>
      <c r="F994" t="s">
        <v>28288</v>
      </c>
      <c r="G994" t="s">
        <v>6321</v>
      </c>
      <c r="H994" t="s">
        <v>6321</v>
      </c>
      <c r="I994" t="s">
        <v>28289</v>
      </c>
      <c r="J994" t="s">
        <v>28290</v>
      </c>
      <c r="K994" t="s">
        <v>6321</v>
      </c>
    </row>
    <row r="995" spans="1:11" x14ac:dyDescent="0.25">
      <c r="A995" t="s">
        <v>4885</v>
      </c>
      <c r="B995" t="s">
        <v>26709</v>
      </c>
      <c r="C995" t="s">
        <v>29387</v>
      </c>
      <c r="D995" t="s">
        <v>4887</v>
      </c>
      <c r="E995" t="s">
        <v>28018</v>
      </c>
      <c r="F995" t="s">
        <v>28075</v>
      </c>
      <c r="G995" t="s">
        <v>6321</v>
      </c>
      <c r="H995" t="s">
        <v>6321</v>
      </c>
      <c r="I995" t="s">
        <v>28076</v>
      </c>
      <c r="J995" t="s">
        <v>28077</v>
      </c>
      <c r="K995" t="s">
        <v>6321</v>
      </c>
    </row>
    <row r="996" spans="1:11" x14ac:dyDescent="0.25">
      <c r="A996" t="s">
        <v>29388</v>
      </c>
      <c r="B996" t="s">
        <v>29389</v>
      </c>
      <c r="C996" t="s">
        <v>6321</v>
      </c>
      <c r="D996" t="s">
        <v>29390</v>
      </c>
      <c r="E996" t="s">
        <v>28018</v>
      </c>
      <c r="F996" t="s">
        <v>28075</v>
      </c>
      <c r="G996" t="s">
        <v>6321</v>
      </c>
      <c r="H996" t="s">
        <v>6321</v>
      </c>
      <c r="I996" t="s">
        <v>28076</v>
      </c>
      <c r="J996" t="s">
        <v>28077</v>
      </c>
      <c r="K996" t="s">
        <v>6321</v>
      </c>
    </row>
    <row r="997" spans="1:11" x14ac:dyDescent="0.25">
      <c r="A997" t="s">
        <v>29391</v>
      </c>
      <c r="B997" t="s">
        <v>29392</v>
      </c>
      <c r="C997" t="s">
        <v>6321</v>
      </c>
      <c r="D997" t="s">
        <v>29393</v>
      </c>
      <c r="E997" t="s">
        <v>28018</v>
      </c>
      <c r="F997" t="s">
        <v>28075</v>
      </c>
      <c r="G997" t="s">
        <v>6321</v>
      </c>
      <c r="H997" t="s">
        <v>6321</v>
      </c>
      <c r="I997" t="s">
        <v>28076</v>
      </c>
      <c r="J997" t="s">
        <v>28077</v>
      </c>
      <c r="K997" t="s">
        <v>6321</v>
      </c>
    </row>
    <row r="998" spans="1:11" x14ac:dyDescent="0.25">
      <c r="A998" t="s">
        <v>4890</v>
      </c>
      <c r="B998" t="s">
        <v>26605</v>
      </c>
      <c r="C998" t="s">
        <v>6321</v>
      </c>
      <c r="D998" t="s">
        <v>4892</v>
      </c>
      <c r="E998" t="s">
        <v>27966</v>
      </c>
      <c r="F998" t="s">
        <v>28078</v>
      </c>
      <c r="G998" t="s">
        <v>6321</v>
      </c>
      <c r="H998" t="s">
        <v>6321</v>
      </c>
      <c r="I998" t="s">
        <v>28079</v>
      </c>
      <c r="J998" t="s">
        <v>28080</v>
      </c>
      <c r="K998" t="s">
        <v>6321</v>
      </c>
    </row>
    <row r="999" spans="1:11" x14ac:dyDescent="0.25">
      <c r="A999" t="s">
        <v>29394</v>
      </c>
      <c r="B999" t="s">
        <v>29395</v>
      </c>
      <c r="C999" t="s">
        <v>6321</v>
      </c>
      <c r="D999" t="s">
        <v>1053</v>
      </c>
      <c r="E999" t="s">
        <v>28018</v>
      </c>
      <c r="F999" t="s">
        <v>28075</v>
      </c>
      <c r="G999" t="s">
        <v>6321</v>
      </c>
      <c r="H999" t="s">
        <v>6321</v>
      </c>
      <c r="I999" t="s">
        <v>28076</v>
      </c>
      <c r="J999" t="s">
        <v>28077</v>
      </c>
      <c r="K999" t="s">
        <v>6321</v>
      </c>
    </row>
    <row r="1000" spans="1:11" x14ac:dyDescent="0.25">
      <c r="A1000" t="s">
        <v>2194</v>
      </c>
      <c r="B1000" t="s">
        <v>29396</v>
      </c>
      <c r="C1000" t="s">
        <v>6321</v>
      </c>
      <c r="D1000" t="s">
        <v>20167</v>
      </c>
      <c r="E1000" t="s">
        <v>28069</v>
      </c>
      <c r="F1000" t="s">
        <v>28070</v>
      </c>
      <c r="G1000" t="s">
        <v>6321</v>
      </c>
      <c r="H1000" t="s">
        <v>6321</v>
      </c>
      <c r="I1000" t="s">
        <v>28071</v>
      </c>
      <c r="J1000" t="s">
        <v>6321</v>
      </c>
      <c r="K1000" t="s">
        <v>6321</v>
      </c>
    </row>
    <row r="1001" spans="1:11" x14ac:dyDescent="0.25">
      <c r="A1001" t="s">
        <v>29397</v>
      </c>
      <c r="B1001" t="s">
        <v>29398</v>
      </c>
      <c r="C1001" t="s">
        <v>6321</v>
      </c>
      <c r="D1001" t="s">
        <v>1053</v>
      </c>
      <c r="E1001" t="s">
        <v>28018</v>
      </c>
      <c r="F1001" t="s">
        <v>28075</v>
      </c>
      <c r="G1001" t="s">
        <v>6321</v>
      </c>
      <c r="H1001" t="s">
        <v>6321</v>
      </c>
      <c r="I1001" t="s">
        <v>28076</v>
      </c>
      <c r="J1001" t="s">
        <v>28077</v>
      </c>
      <c r="K1001" t="s">
        <v>6321</v>
      </c>
    </row>
    <row r="1002" spans="1:11" x14ac:dyDescent="0.25">
      <c r="A1002" t="s">
        <v>29399</v>
      </c>
      <c r="B1002" t="s">
        <v>29400</v>
      </c>
      <c r="C1002" t="s">
        <v>6321</v>
      </c>
      <c r="D1002" t="s">
        <v>29401</v>
      </c>
      <c r="E1002" t="s">
        <v>28018</v>
      </c>
      <c r="F1002" t="s">
        <v>28075</v>
      </c>
      <c r="G1002" t="s">
        <v>6321</v>
      </c>
      <c r="H1002" t="s">
        <v>6321</v>
      </c>
      <c r="I1002" t="s">
        <v>28076</v>
      </c>
      <c r="J1002" t="s">
        <v>28077</v>
      </c>
      <c r="K1002" t="s">
        <v>6321</v>
      </c>
    </row>
    <row r="1003" spans="1:11" x14ac:dyDescent="0.25">
      <c r="A1003" t="s">
        <v>29402</v>
      </c>
      <c r="B1003" t="s">
        <v>29403</v>
      </c>
      <c r="C1003" t="s">
        <v>6321</v>
      </c>
      <c r="D1003" t="s">
        <v>1053</v>
      </c>
      <c r="E1003" t="s">
        <v>28018</v>
      </c>
      <c r="F1003" t="s">
        <v>28075</v>
      </c>
      <c r="G1003" t="s">
        <v>6321</v>
      </c>
      <c r="H1003" t="s">
        <v>6321</v>
      </c>
      <c r="I1003" t="s">
        <v>28076</v>
      </c>
      <c r="J1003" t="s">
        <v>28077</v>
      </c>
      <c r="K1003" t="s">
        <v>6321</v>
      </c>
    </row>
    <row r="1004" spans="1:11" x14ac:dyDescent="0.25">
      <c r="A1004" t="s">
        <v>4909</v>
      </c>
      <c r="B1004" t="s">
        <v>29404</v>
      </c>
      <c r="C1004" t="s">
        <v>6321</v>
      </c>
      <c r="D1004" t="s">
        <v>4911</v>
      </c>
      <c r="E1004" t="s">
        <v>27917</v>
      </c>
      <c r="F1004" t="s">
        <v>28067</v>
      </c>
      <c r="G1004" t="s">
        <v>6321</v>
      </c>
      <c r="H1004" t="s">
        <v>6321</v>
      </c>
      <c r="I1004" t="s">
        <v>28068</v>
      </c>
      <c r="J1004" t="s">
        <v>6321</v>
      </c>
      <c r="K1004" t="s">
        <v>6321</v>
      </c>
    </row>
    <row r="1005" spans="1:11" x14ac:dyDescent="0.25">
      <c r="A1005" t="s">
        <v>4912</v>
      </c>
      <c r="B1005" t="s">
        <v>26823</v>
      </c>
      <c r="C1005" t="s">
        <v>6321</v>
      </c>
      <c r="D1005" t="s">
        <v>4914</v>
      </c>
      <c r="E1005" t="s">
        <v>28018</v>
      </c>
      <c r="F1005" t="s">
        <v>28075</v>
      </c>
      <c r="G1005" t="s">
        <v>6321</v>
      </c>
      <c r="H1005" t="s">
        <v>6321</v>
      </c>
      <c r="I1005" t="s">
        <v>28076</v>
      </c>
      <c r="J1005" t="s">
        <v>28077</v>
      </c>
      <c r="K1005" t="s">
        <v>6321</v>
      </c>
    </row>
    <row r="1006" spans="1:11" x14ac:dyDescent="0.25">
      <c r="A1006" t="s">
        <v>29405</v>
      </c>
      <c r="B1006" t="s">
        <v>29406</v>
      </c>
      <c r="C1006" t="s">
        <v>6321</v>
      </c>
      <c r="D1006" t="s">
        <v>29407</v>
      </c>
      <c r="E1006" t="s">
        <v>28018</v>
      </c>
      <c r="F1006" t="s">
        <v>28075</v>
      </c>
      <c r="G1006" t="s">
        <v>6321</v>
      </c>
      <c r="H1006" t="s">
        <v>6321</v>
      </c>
      <c r="I1006" t="s">
        <v>28076</v>
      </c>
      <c r="J1006" t="s">
        <v>28077</v>
      </c>
      <c r="K1006" t="s">
        <v>6321</v>
      </c>
    </row>
    <row r="1007" spans="1:11" x14ac:dyDescent="0.25">
      <c r="A1007" t="s">
        <v>29408</v>
      </c>
      <c r="B1007" t="s">
        <v>29409</v>
      </c>
      <c r="C1007" t="s">
        <v>6321</v>
      </c>
      <c r="D1007" t="s">
        <v>29410</v>
      </c>
      <c r="E1007" t="s">
        <v>28018</v>
      </c>
      <c r="F1007" t="s">
        <v>28075</v>
      </c>
      <c r="G1007" t="s">
        <v>6321</v>
      </c>
      <c r="H1007" t="s">
        <v>6321</v>
      </c>
      <c r="I1007" t="s">
        <v>28076</v>
      </c>
      <c r="J1007" t="s">
        <v>28077</v>
      </c>
      <c r="K1007" t="s">
        <v>6321</v>
      </c>
    </row>
    <row r="1008" spans="1:11" x14ac:dyDescent="0.25">
      <c r="A1008" t="s">
        <v>4915</v>
      </c>
      <c r="B1008" t="s">
        <v>26470</v>
      </c>
      <c r="C1008" t="s">
        <v>6321</v>
      </c>
      <c r="D1008" t="s">
        <v>4917</v>
      </c>
      <c r="E1008" t="s">
        <v>28018</v>
      </c>
      <c r="F1008" t="s">
        <v>28075</v>
      </c>
      <c r="G1008" t="s">
        <v>6321</v>
      </c>
      <c r="H1008" t="s">
        <v>6321</v>
      </c>
      <c r="I1008" t="s">
        <v>28076</v>
      </c>
      <c r="J1008" t="s">
        <v>28077</v>
      </c>
      <c r="K1008" t="s">
        <v>6321</v>
      </c>
    </row>
    <row r="1009" spans="1:11" x14ac:dyDescent="0.25">
      <c r="A1009" t="s">
        <v>4918</v>
      </c>
      <c r="B1009" t="s">
        <v>26471</v>
      </c>
      <c r="C1009" t="s">
        <v>6321</v>
      </c>
      <c r="D1009" t="s">
        <v>4920</v>
      </c>
      <c r="E1009" t="s">
        <v>28018</v>
      </c>
      <c r="F1009" t="s">
        <v>28075</v>
      </c>
      <c r="G1009" t="s">
        <v>6321</v>
      </c>
      <c r="H1009" t="s">
        <v>6321</v>
      </c>
      <c r="I1009" t="s">
        <v>28076</v>
      </c>
      <c r="J1009" t="s">
        <v>28077</v>
      </c>
      <c r="K1009" t="s">
        <v>6321</v>
      </c>
    </row>
    <row r="1010" spans="1:11" x14ac:dyDescent="0.25">
      <c r="A1010" t="s">
        <v>4921</v>
      </c>
      <c r="B1010" t="s">
        <v>26476</v>
      </c>
      <c r="C1010" t="s">
        <v>6321</v>
      </c>
      <c r="D1010" t="s">
        <v>4923</v>
      </c>
      <c r="E1010" t="s">
        <v>28018</v>
      </c>
      <c r="F1010" t="s">
        <v>28075</v>
      </c>
      <c r="G1010" t="s">
        <v>6321</v>
      </c>
      <c r="H1010" t="s">
        <v>6321</v>
      </c>
      <c r="I1010" t="s">
        <v>28076</v>
      </c>
      <c r="J1010" t="s">
        <v>28077</v>
      </c>
      <c r="K1010" t="s">
        <v>6321</v>
      </c>
    </row>
    <row r="1011" spans="1:11" x14ac:dyDescent="0.25">
      <c r="A1011" t="s">
        <v>4927</v>
      </c>
      <c r="B1011" t="s">
        <v>29411</v>
      </c>
      <c r="C1011" t="s">
        <v>29412</v>
      </c>
      <c r="D1011" t="s">
        <v>4929</v>
      </c>
      <c r="E1011" t="s">
        <v>27985</v>
      </c>
      <c r="F1011" t="s">
        <v>28288</v>
      </c>
      <c r="G1011" t="s">
        <v>6321</v>
      </c>
      <c r="H1011" t="s">
        <v>6321</v>
      </c>
      <c r="I1011" t="s">
        <v>28289</v>
      </c>
      <c r="J1011" t="s">
        <v>28290</v>
      </c>
      <c r="K1011" t="s">
        <v>6321</v>
      </c>
    </row>
    <row r="1012" spans="1:11" x14ac:dyDescent="0.25">
      <c r="A1012" t="s">
        <v>913</v>
      </c>
      <c r="B1012" t="s">
        <v>5676</v>
      </c>
      <c r="C1012" t="s">
        <v>6321</v>
      </c>
      <c r="D1012" t="s">
        <v>914</v>
      </c>
      <c r="E1012" t="s">
        <v>27967</v>
      </c>
      <c r="F1012" t="s">
        <v>28220</v>
      </c>
      <c r="G1012" t="s">
        <v>6321</v>
      </c>
      <c r="H1012" t="s">
        <v>6321</v>
      </c>
      <c r="I1012" t="s">
        <v>28221</v>
      </c>
      <c r="J1012" t="s">
        <v>28222</v>
      </c>
      <c r="K1012" t="s">
        <v>6321</v>
      </c>
    </row>
    <row r="1013" spans="1:11" x14ac:dyDescent="0.25">
      <c r="A1013" t="s">
        <v>4933</v>
      </c>
      <c r="B1013" t="s">
        <v>26591</v>
      </c>
      <c r="C1013" t="s">
        <v>6321</v>
      </c>
      <c r="D1013" t="s">
        <v>4935</v>
      </c>
      <c r="E1013" t="s">
        <v>27966</v>
      </c>
      <c r="F1013" t="s">
        <v>28078</v>
      </c>
      <c r="G1013" t="s">
        <v>6321</v>
      </c>
      <c r="H1013" t="s">
        <v>6321</v>
      </c>
      <c r="I1013" t="s">
        <v>28079</v>
      </c>
      <c r="J1013" t="s">
        <v>28080</v>
      </c>
      <c r="K1013" t="s">
        <v>6321</v>
      </c>
    </row>
    <row r="1014" spans="1:11" x14ac:dyDescent="0.25">
      <c r="A1014" t="s">
        <v>916</v>
      </c>
      <c r="B1014" t="s">
        <v>5677</v>
      </c>
      <c r="C1014" t="s">
        <v>6321</v>
      </c>
      <c r="D1014" t="s">
        <v>917</v>
      </c>
      <c r="E1014" t="s">
        <v>27967</v>
      </c>
      <c r="F1014" t="s">
        <v>28220</v>
      </c>
      <c r="G1014" t="s">
        <v>6321</v>
      </c>
      <c r="H1014" t="s">
        <v>6321</v>
      </c>
      <c r="I1014" t="s">
        <v>28221</v>
      </c>
      <c r="J1014" t="s">
        <v>28222</v>
      </c>
      <c r="K1014" t="s">
        <v>6321</v>
      </c>
    </row>
    <row r="1015" spans="1:11" x14ac:dyDescent="0.25">
      <c r="A1015" t="s">
        <v>4945</v>
      </c>
      <c r="B1015" t="s">
        <v>26592</v>
      </c>
      <c r="C1015" t="s">
        <v>6321</v>
      </c>
      <c r="D1015" t="s">
        <v>4947</v>
      </c>
      <c r="E1015" t="s">
        <v>27966</v>
      </c>
      <c r="F1015" t="s">
        <v>28078</v>
      </c>
      <c r="G1015" t="s">
        <v>6321</v>
      </c>
      <c r="H1015" t="s">
        <v>6321</v>
      </c>
      <c r="I1015" t="s">
        <v>28079</v>
      </c>
      <c r="J1015" t="s">
        <v>28080</v>
      </c>
      <c r="K1015" t="s">
        <v>6321</v>
      </c>
    </row>
    <row r="1016" spans="1:11" x14ac:dyDescent="0.25">
      <c r="A1016" t="s">
        <v>4948</v>
      </c>
      <c r="B1016" t="s">
        <v>26644</v>
      </c>
      <c r="C1016" t="s">
        <v>6321</v>
      </c>
      <c r="D1016" t="s">
        <v>4950</v>
      </c>
      <c r="E1016" t="s">
        <v>27966</v>
      </c>
      <c r="F1016" t="s">
        <v>28078</v>
      </c>
      <c r="G1016" t="s">
        <v>6321</v>
      </c>
      <c r="H1016" t="s">
        <v>6321</v>
      </c>
      <c r="I1016" t="s">
        <v>28079</v>
      </c>
      <c r="J1016" t="s">
        <v>28080</v>
      </c>
      <c r="K1016" t="s">
        <v>6321</v>
      </c>
    </row>
    <row r="1017" spans="1:11" x14ac:dyDescent="0.25">
      <c r="A1017" t="s">
        <v>4951</v>
      </c>
      <c r="B1017" t="s">
        <v>26542</v>
      </c>
      <c r="C1017" t="s">
        <v>6321</v>
      </c>
      <c r="D1017" t="s">
        <v>4953</v>
      </c>
      <c r="E1017" t="s">
        <v>27966</v>
      </c>
      <c r="F1017" t="s">
        <v>28078</v>
      </c>
      <c r="G1017" t="s">
        <v>6321</v>
      </c>
      <c r="H1017" t="s">
        <v>6321</v>
      </c>
      <c r="I1017" t="s">
        <v>28079</v>
      </c>
      <c r="J1017" t="s">
        <v>28080</v>
      </c>
      <c r="K1017" t="s">
        <v>6321</v>
      </c>
    </row>
    <row r="1018" spans="1:11" x14ac:dyDescent="0.25">
      <c r="A1018" t="s">
        <v>4954</v>
      </c>
      <c r="B1018" t="s">
        <v>26544</v>
      </c>
      <c r="C1018" t="s">
        <v>6321</v>
      </c>
      <c r="D1018" t="s">
        <v>4956</v>
      </c>
      <c r="E1018" t="s">
        <v>27966</v>
      </c>
      <c r="F1018" t="s">
        <v>28078</v>
      </c>
      <c r="G1018" t="s">
        <v>6321</v>
      </c>
      <c r="H1018" t="s">
        <v>6321</v>
      </c>
      <c r="I1018" t="s">
        <v>28079</v>
      </c>
      <c r="J1018" t="s">
        <v>28080</v>
      </c>
      <c r="K1018" t="s">
        <v>6321</v>
      </c>
    </row>
    <row r="1019" spans="1:11" x14ac:dyDescent="0.25">
      <c r="A1019" t="s">
        <v>29413</v>
      </c>
      <c r="B1019" t="s">
        <v>29414</v>
      </c>
      <c r="C1019" t="s">
        <v>6321</v>
      </c>
      <c r="D1019" t="s">
        <v>1053</v>
      </c>
      <c r="E1019" t="s">
        <v>28018</v>
      </c>
      <c r="F1019" t="s">
        <v>28075</v>
      </c>
      <c r="G1019" t="s">
        <v>6321</v>
      </c>
      <c r="H1019" t="s">
        <v>6321</v>
      </c>
      <c r="I1019" t="s">
        <v>28076</v>
      </c>
      <c r="J1019" t="s">
        <v>28077</v>
      </c>
      <c r="K1019" t="s">
        <v>6321</v>
      </c>
    </row>
    <row r="1020" spans="1:11" x14ac:dyDescent="0.25">
      <c r="A1020" t="s">
        <v>4957</v>
      </c>
      <c r="B1020" t="s">
        <v>26712</v>
      </c>
      <c r="C1020" t="s">
        <v>29415</v>
      </c>
      <c r="D1020" t="s">
        <v>4959</v>
      </c>
      <c r="E1020" t="s">
        <v>27966</v>
      </c>
      <c r="F1020" t="s">
        <v>28078</v>
      </c>
      <c r="G1020" t="s">
        <v>6321</v>
      </c>
      <c r="H1020" t="s">
        <v>6321</v>
      </c>
      <c r="I1020" t="s">
        <v>28079</v>
      </c>
      <c r="J1020" t="s">
        <v>28080</v>
      </c>
      <c r="K1020" t="s">
        <v>6321</v>
      </c>
    </row>
    <row r="1021" spans="1:11" x14ac:dyDescent="0.25">
      <c r="A1021" t="s">
        <v>4960</v>
      </c>
      <c r="B1021" t="s">
        <v>26860</v>
      </c>
      <c r="C1021" t="s">
        <v>29416</v>
      </c>
      <c r="D1021" t="s">
        <v>4962</v>
      </c>
      <c r="E1021" t="s">
        <v>27966</v>
      </c>
      <c r="F1021" t="s">
        <v>28078</v>
      </c>
      <c r="G1021" t="s">
        <v>6321</v>
      </c>
      <c r="H1021" t="s">
        <v>6321</v>
      </c>
      <c r="I1021" t="s">
        <v>28079</v>
      </c>
      <c r="J1021" t="s">
        <v>28080</v>
      </c>
      <c r="K1021" t="s">
        <v>6321</v>
      </c>
    </row>
    <row r="1022" spans="1:11" x14ac:dyDescent="0.25">
      <c r="A1022" t="s">
        <v>29417</v>
      </c>
      <c r="B1022" t="s">
        <v>29418</v>
      </c>
      <c r="C1022" t="s">
        <v>6321</v>
      </c>
      <c r="D1022" t="s">
        <v>29419</v>
      </c>
      <c r="E1022" t="s">
        <v>28018</v>
      </c>
      <c r="F1022" t="s">
        <v>28075</v>
      </c>
      <c r="G1022" t="s">
        <v>6321</v>
      </c>
      <c r="H1022" t="s">
        <v>6321</v>
      </c>
      <c r="I1022" t="s">
        <v>28076</v>
      </c>
      <c r="J1022" t="s">
        <v>28077</v>
      </c>
      <c r="K1022" t="s">
        <v>6321</v>
      </c>
    </row>
    <row r="1023" spans="1:11" x14ac:dyDescent="0.25">
      <c r="A1023" t="s">
        <v>29420</v>
      </c>
      <c r="B1023" t="s">
        <v>29421</v>
      </c>
      <c r="C1023" t="s">
        <v>6321</v>
      </c>
      <c r="D1023" t="s">
        <v>1053</v>
      </c>
      <c r="E1023" t="s">
        <v>28018</v>
      </c>
      <c r="F1023" t="s">
        <v>28075</v>
      </c>
      <c r="G1023" t="s">
        <v>6321</v>
      </c>
      <c r="H1023" t="s">
        <v>6321</v>
      </c>
      <c r="I1023" t="s">
        <v>28076</v>
      </c>
      <c r="J1023" t="s">
        <v>28077</v>
      </c>
      <c r="K1023" t="s">
        <v>6321</v>
      </c>
    </row>
    <row r="1024" spans="1:11" x14ac:dyDescent="0.25">
      <c r="A1024" t="s">
        <v>29422</v>
      </c>
      <c r="B1024" t="s">
        <v>29423</v>
      </c>
      <c r="C1024" t="s">
        <v>6321</v>
      </c>
      <c r="D1024" t="s">
        <v>1053</v>
      </c>
      <c r="E1024" t="s">
        <v>28018</v>
      </c>
      <c r="F1024" t="s">
        <v>28075</v>
      </c>
      <c r="G1024" t="s">
        <v>6321</v>
      </c>
      <c r="H1024" t="s">
        <v>6321</v>
      </c>
      <c r="I1024" t="s">
        <v>28076</v>
      </c>
      <c r="J1024" t="s">
        <v>28077</v>
      </c>
      <c r="K1024" t="s">
        <v>6321</v>
      </c>
    </row>
    <row r="1025" spans="1:11" x14ac:dyDescent="0.25">
      <c r="A1025" t="s">
        <v>4966</v>
      </c>
      <c r="B1025" t="s">
        <v>26700</v>
      </c>
      <c r="C1025" t="s">
        <v>6321</v>
      </c>
      <c r="D1025" t="s">
        <v>4968</v>
      </c>
      <c r="E1025" t="s">
        <v>27966</v>
      </c>
      <c r="F1025" t="s">
        <v>28078</v>
      </c>
      <c r="G1025" t="s">
        <v>6321</v>
      </c>
      <c r="H1025" t="s">
        <v>6321</v>
      </c>
      <c r="I1025" t="s">
        <v>28079</v>
      </c>
      <c r="J1025" t="s">
        <v>28080</v>
      </c>
      <c r="K1025" t="s">
        <v>6321</v>
      </c>
    </row>
    <row r="1026" spans="1:11" x14ac:dyDescent="0.25">
      <c r="A1026" t="s">
        <v>919</v>
      </c>
      <c r="B1026" t="s">
        <v>5680</v>
      </c>
      <c r="C1026" t="s">
        <v>6321</v>
      </c>
      <c r="D1026" t="s">
        <v>920</v>
      </c>
      <c r="E1026" t="s">
        <v>27967</v>
      </c>
      <c r="F1026" t="s">
        <v>28220</v>
      </c>
      <c r="G1026" t="s">
        <v>6321</v>
      </c>
      <c r="H1026" t="s">
        <v>6321</v>
      </c>
      <c r="I1026" t="s">
        <v>28221</v>
      </c>
      <c r="J1026" t="s">
        <v>28222</v>
      </c>
      <c r="K1026" t="s">
        <v>6321</v>
      </c>
    </row>
    <row r="1027" spans="1:11" x14ac:dyDescent="0.25">
      <c r="A1027" t="s">
        <v>29424</v>
      </c>
      <c r="B1027" t="s">
        <v>29425</v>
      </c>
      <c r="C1027" t="s">
        <v>6321</v>
      </c>
      <c r="D1027" t="s">
        <v>1053</v>
      </c>
      <c r="E1027" t="s">
        <v>27966</v>
      </c>
      <c r="F1027" t="s">
        <v>28078</v>
      </c>
      <c r="G1027" t="s">
        <v>6321</v>
      </c>
      <c r="H1027" t="s">
        <v>6321</v>
      </c>
      <c r="I1027" t="s">
        <v>28079</v>
      </c>
      <c r="J1027" t="s">
        <v>28080</v>
      </c>
      <c r="K1027" t="s">
        <v>6321</v>
      </c>
    </row>
    <row r="1028" spans="1:11" x14ac:dyDescent="0.25">
      <c r="A1028" t="s">
        <v>29426</v>
      </c>
      <c r="B1028" t="s">
        <v>29427</v>
      </c>
      <c r="C1028" t="s">
        <v>6321</v>
      </c>
      <c r="D1028" t="s">
        <v>29428</v>
      </c>
      <c r="E1028" t="s">
        <v>28902</v>
      </c>
      <c r="F1028" t="s">
        <v>28903</v>
      </c>
      <c r="G1028" t="s">
        <v>6321</v>
      </c>
      <c r="H1028" t="s">
        <v>6321</v>
      </c>
      <c r="I1028" t="s">
        <v>28904</v>
      </c>
      <c r="J1028" t="s">
        <v>6321</v>
      </c>
      <c r="K1028" t="s">
        <v>6321</v>
      </c>
    </row>
    <row r="1029" spans="1:11" x14ac:dyDescent="0.25">
      <c r="A1029" t="s">
        <v>29429</v>
      </c>
      <c r="B1029" t="s">
        <v>29430</v>
      </c>
      <c r="C1029" t="s">
        <v>6321</v>
      </c>
      <c r="D1029" t="s">
        <v>1053</v>
      </c>
      <c r="E1029" t="s">
        <v>28018</v>
      </c>
      <c r="F1029" t="s">
        <v>28075</v>
      </c>
      <c r="G1029" t="s">
        <v>6321</v>
      </c>
      <c r="H1029" t="s">
        <v>6321</v>
      </c>
      <c r="I1029" t="s">
        <v>28076</v>
      </c>
      <c r="J1029" t="s">
        <v>28077</v>
      </c>
      <c r="K1029" t="s">
        <v>6321</v>
      </c>
    </row>
    <row r="1030" spans="1:11" x14ac:dyDescent="0.25">
      <c r="A1030" t="s">
        <v>29431</v>
      </c>
      <c r="B1030" t="s">
        <v>29432</v>
      </c>
      <c r="C1030" t="s">
        <v>6321</v>
      </c>
      <c r="D1030" t="s">
        <v>1053</v>
      </c>
      <c r="E1030" t="s">
        <v>28018</v>
      </c>
      <c r="F1030" t="s">
        <v>28075</v>
      </c>
      <c r="G1030" t="s">
        <v>6321</v>
      </c>
      <c r="H1030" t="s">
        <v>6321</v>
      </c>
      <c r="I1030" t="s">
        <v>28076</v>
      </c>
      <c r="J1030" t="s">
        <v>28077</v>
      </c>
      <c r="K1030" t="s">
        <v>6321</v>
      </c>
    </row>
    <row r="1031" spans="1:11" x14ac:dyDescent="0.25">
      <c r="A1031" t="s">
        <v>4975</v>
      </c>
      <c r="B1031" t="s">
        <v>26514</v>
      </c>
      <c r="C1031" t="s">
        <v>6321</v>
      </c>
      <c r="D1031" t="s">
        <v>4977</v>
      </c>
      <c r="E1031" t="s">
        <v>27966</v>
      </c>
      <c r="F1031" t="s">
        <v>28078</v>
      </c>
      <c r="G1031" t="s">
        <v>6321</v>
      </c>
      <c r="H1031" t="s">
        <v>6321</v>
      </c>
      <c r="I1031" t="s">
        <v>28079</v>
      </c>
      <c r="J1031" t="s">
        <v>28080</v>
      </c>
      <c r="K1031" t="s">
        <v>6321</v>
      </c>
    </row>
    <row r="1032" spans="1:11" x14ac:dyDescent="0.25">
      <c r="A1032" t="s">
        <v>4978</v>
      </c>
      <c r="B1032" t="s">
        <v>26513</v>
      </c>
      <c r="C1032" t="s">
        <v>6321</v>
      </c>
      <c r="D1032" t="s">
        <v>4980</v>
      </c>
      <c r="E1032" t="s">
        <v>27966</v>
      </c>
      <c r="F1032" t="s">
        <v>28078</v>
      </c>
      <c r="G1032" t="s">
        <v>6321</v>
      </c>
      <c r="H1032" t="s">
        <v>6321</v>
      </c>
      <c r="I1032" t="s">
        <v>28079</v>
      </c>
      <c r="J1032" t="s">
        <v>28080</v>
      </c>
      <c r="K1032" t="s">
        <v>6321</v>
      </c>
    </row>
    <row r="1033" spans="1:11" x14ac:dyDescent="0.25">
      <c r="A1033" t="s">
        <v>29433</v>
      </c>
      <c r="B1033" t="s">
        <v>29434</v>
      </c>
      <c r="C1033" t="s">
        <v>6321</v>
      </c>
      <c r="D1033" t="s">
        <v>1053</v>
      </c>
      <c r="E1033" t="s">
        <v>27917</v>
      </c>
      <c r="F1033" t="s">
        <v>28067</v>
      </c>
      <c r="G1033" t="s">
        <v>6321</v>
      </c>
      <c r="H1033" t="s">
        <v>6321</v>
      </c>
      <c r="I1033" t="s">
        <v>28068</v>
      </c>
      <c r="J1033" t="s">
        <v>6321</v>
      </c>
      <c r="K1033" t="s">
        <v>6321</v>
      </c>
    </row>
    <row r="1034" spans="1:11" x14ac:dyDescent="0.25">
      <c r="A1034" t="s">
        <v>4984</v>
      </c>
      <c r="B1034" t="s">
        <v>26580</v>
      </c>
      <c r="C1034" t="s">
        <v>6321</v>
      </c>
      <c r="D1034" t="s">
        <v>4986</v>
      </c>
      <c r="E1034" t="s">
        <v>27966</v>
      </c>
      <c r="F1034" t="s">
        <v>28078</v>
      </c>
      <c r="G1034" t="s">
        <v>6321</v>
      </c>
      <c r="H1034" t="s">
        <v>6321</v>
      </c>
      <c r="I1034" t="s">
        <v>28079</v>
      </c>
      <c r="J1034" t="s">
        <v>28080</v>
      </c>
      <c r="K1034" t="s">
        <v>6321</v>
      </c>
    </row>
    <row r="1035" spans="1:11" x14ac:dyDescent="0.25">
      <c r="A1035" t="s">
        <v>29435</v>
      </c>
      <c r="B1035" t="s">
        <v>29436</v>
      </c>
      <c r="C1035" t="s">
        <v>6321</v>
      </c>
      <c r="D1035" t="s">
        <v>1053</v>
      </c>
      <c r="E1035" t="s">
        <v>28018</v>
      </c>
      <c r="F1035" t="s">
        <v>28075</v>
      </c>
      <c r="G1035" t="s">
        <v>6321</v>
      </c>
      <c r="H1035" t="s">
        <v>6321</v>
      </c>
      <c r="I1035" t="s">
        <v>28076</v>
      </c>
      <c r="J1035" t="s">
        <v>28077</v>
      </c>
      <c r="K1035" t="s">
        <v>6321</v>
      </c>
    </row>
    <row r="1036" spans="1:11" x14ac:dyDescent="0.25">
      <c r="A1036" t="s">
        <v>29437</v>
      </c>
      <c r="B1036" t="s">
        <v>29438</v>
      </c>
      <c r="C1036" t="s">
        <v>6321</v>
      </c>
      <c r="D1036" t="s">
        <v>1053</v>
      </c>
      <c r="E1036" t="s">
        <v>28018</v>
      </c>
      <c r="F1036" t="s">
        <v>28075</v>
      </c>
      <c r="G1036" t="s">
        <v>6321</v>
      </c>
      <c r="H1036" t="s">
        <v>6321</v>
      </c>
      <c r="I1036" t="s">
        <v>28076</v>
      </c>
      <c r="J1036" t="s">
        <v>28077</v>
      </c>
      <c r="K1036" t="s">
        <v>6321</v>
      </c>
    </row>
    <row r="1037" spans="1:11" x14ac:dyDescent="0.25">
      <c r="A1037" t="s">
        <v>2199</v>
      </c>
      <c r="B1037" t="s">
        <v>26469</v>
      </c>
      <c r="C1037" t="s">
        <v>6321</v>
      </c>
      <c r="D1037" t="s">
        <v>5815</v>
      </c>
      <c r="E1037" t="s">
        <v>29439</v>
      </c>
      <c r="F1037" t="s">
        <v>29440</v>
      </c>
      <c r="G1037" t="s">
        <v>6321</v>
      </c>
      <c r="H1037" t="s">
        <v>6321</v>
      </c>
      <c r="I1037" t="s">
        <v>29441</v>
      </c>
      <c r="J1037" t="s">
        <v>29442</v>
      </c>
      <c r="K1037" t="s">
        <v>29443</v>
      </c>
    </row>
    <row r="1038" spans="1:11" x14ac:dyDescent="0.25">
      <c r="A1038" t="s">
        <v>29444</v>
      </c>
      <c r="B1038" t="s">
        <v>29445</v>
      </c>
      <c r="C1038" t="s">
        <v>6321</v>
      </c>
      <c r="D1038" t="s">
        <v>1053</v>
      </c>
      <c r="E1038" t="s">
        <v>27966</v>
      </c>
      <c r="F1038" t="s">
        <v>28078</v>
      </c>
      <c r="G1038" t="s">
        <v>6321</v>
      </c>
      <c r="H1038" t="s">
        <v>6321</v>
      </c>
      <c r="I1038" t="s">
        <v>28079</v>
      </c>
      <c r="J1038" t="s">
        <v>28080</v>
      </c>
      <c r="K1038" t="s">
        <v>6321</v>
      </c>
    </row>
    <row r="1039" spans="1:11" x14ac:dyDescent="0.25">
      <c r="A1039" t="s">
        <v>2202</v>
      </c>
      <c r="B1039" t="s">
        <v>26769</v>
      </c>
      <c r="C1039" t="s">
        <v>6321</v>
      </c>
      <c r="D1039" t="s">
        <v>4999</v>
      </c>
      <c r="E1039" t="s">
        <v>27893</v>
      </c>
      <c r="F1039" t="s">
        <v>28350</v>
      </c>
      <c r="G1039" t="s">
        <v>6321</v>
      </c>
      <c r="H1039" t="s">
        <v>6321</v>
      </c>
      <c r="I1039" t="s">
        <v>28351</v>
      </c>
      <c r="J1039" t="s">
        <v>6321</v>
      </c>
      <c r="K1039" t="s">
        <v>6321</v>
      </c>
    </row>
    <row r="1040" spans="1:11" x14ac:dyDescent="0.25">
      <c r="A1040" t="s">
        <v>29446</v>
      </c>
      <c r="B1040" t="s">
        <v>29447</v>
      </c>
      <c r="C1040" t="s">
        <v>6321</v>
      </c>
      <c r="D1040" t="s">
        <v>1053</v>
      </c>
      <c r="E1040" t="s">
        <v>28018</v>
      </c>
      <c r="F1040" t="s">
        <v>28075</v>
      </c>
      <c r="G1040" t="s">
        <v>6321</v>
      </c>
      <c r="H1040" t="s">
        <v>6321</v>
      </c>
      <c r="I1040" t="s">
        <v>28076</v>
      </c>
      <c r="J1040" t="s">
        <v>28077</v>
      </c>
      <c r="K1040" t="s">
        <v>6321</v>
      </c>
    </row>
    <row r="1041" spans="1:11" x14ac:dyDescent="0.25">
      <c r="A1041" t="s">
        <v>29448</v>
      </c>
      <c r="B1041" t="s">
        <v>29449</v>
      </c>
      <c r="C1041" t="s">
        <v>6321</v>
      </c>
      <c r="D1041" t="s">
        <v>1053</v>
      </c>
      <c r="E1041" t="s">
        <v>28018</v>
      </c>
      <c r="F1041" t="s">
        <v>28075</v>
      </c>
      <c r="G1041" t="s">
        <v>6321</v>
      </c>
      <c r="H1041" t="s">
        <v>6321</v>
      </c>
      <c r="I1041" t="s">
        <v>28076</v>
      </c>
      <c r="J1041" t="s">
        <v>28077</v>
      </c>
      <c r="K1041" t="s">
        <v>6321</v>
      </c>
    </row>
    <row r="1042" spans="1:11" x14ac:dyDescent="0.25">
      <c r="A1042" t="s">
        <v>29450</v>
      </c>
      <c r="B1042" t="s">
        <v>29451</v>
      </c>
      <c r="C1042" t="s">
        <v>6321</v>
      </c>
      <c r="D1042" t="s">
        <v>1053</v>
      </c>
      <c r="E1042" t="s">
        <v>28018</v>
      </c>
      <c r="F1042" t="s">
        <v>28075</v>
      </c>
      <c r="G1042" t="s">
        <v>6321</v>
      </c>
      <c r="H1042" t="s">
        <v>6321</v>
      </c>
      <c r="I1042" t="s">
        <v>28076</v>
      </c>
      <c r="J1042" t="s">
        <v>28077</v>
      </c>
      <c r="K1042" t="s">
        <v>6321</v>
      </c>
    </row>
    <row r="1043" spans="1:11" x14ac:dyDescent="0.25">
      <c r="A1043" t="s">
        <v>29452</v>
      </c>
      <c r="B1043" t="s">
        <v>29453</v>
      </c>
      <c r="C1043" t="s">
        <v>6321</v>
      </c>
      <c r="D1043" t="s">
        <v>1053</v>
      </c>
      <c r="E1043" t="s">
        <v>28018</v>
      </c>
      <c r="F1043" t="s">
        <v>28075</v>
      </c>
      <c r="G1043" t="s">
        <v>6321</v>
      </c>
      <c r="H1043" t="s">
        <v>6321</v>
      </c>
      <c r="I1043" t="s">
        <v>28076</v>
      </c>
      <c r="J1043" t="s">
        <v>28077</v>
      </c>
      <c r="K1043" t="s">
        <v>6321</v>
      </c>
    </row>
    <row r="1044" spans="1:11" x14ac:dyDescent="0.25">
      <c r="A1044" t="s">
        <v>29454</v>
      </c>
      <c r="B1044" t="s">
        <v>29455</v>
      </c>
      <c r="C1044" t="s">
        <v>6321</v>
      </c>
      <c r="D1044" t="s">
        <v>29456</v>
      </c>
      <c r="E1044" t="s">
        <v>27966</v>
      </c>
      <c r="F1044" t="s">
        <v>28078</v>
      </c>
      <c r="G1044" t="s">
        <v>6321</v>
      </c>
      <c r="H1044" t="s">
        <v>6321</v>
      </c>
      <c r="I1044" t="s">
        <v>28079</v>
      </c>
      <c r="J1044" t="s">
        <v>28080</v>
      </c>
      <c r="K1044" t="s">
        <v>6321</v>
      </c>
    </row>
    <row r="1045" spans="1:11" x14ac:dyDescent="0.25">
      <c r="A1045" t="s">
        <v>29457</v>
      </c>
      <c r="B1045" t="s">
        <v>29458</v>
      </c>
      <c r="C1045" t="s">
        <v>6321</v>
      </c>
      <c r="D1045" t="s">
        <v>29459</v>
      </c>
      <c r="E1045" t="s">
        <v>28018</v>
      </c>
      <c r="F1045" t="s">
        <v>28075</v>
      </c>
      <c r="G1045" t="s">
        <v>6321</v>
      </c>
      <c r="H1045" t="s">
        <v>6321</v>
      </c>
      <c r="I1045" t="s">
        <v>28076</v>
      </c>
      <c r="J1045" t="s">
        <v>28077</v>
      </c>
      <c r="K1045" t="s">
        <v>6321</v>
      </c>
    </row>
    <row r="1046" spans="1:11" x14ac:dyDescent="0.25">
      <c r="A1046" t="s">
        <v>5008</v>
      </c>
      <c r="B1046" t="s">
        <v>26762</v>
      </c>
      <c r="C1046" t="s">
        <v>6321</v>
      </c>
      <c r="D1046" t="s">
        <v>5010</v>
      </c>
      <c r="E1046" t="s">
        <v>28321</v>
      </c>
      <c r="F1046" t="s">
        <v>28322</v>
      </c>
      <c r="G1046" t="s">
        <v>6321</v>
      </c>
      <c r="H1046" t="s">
        <v>6321</v>
      </c>
      <c r="I1046" t="s">
        <v>28323</v>
      </c>
      <c r="J1046" t="s">
        <v>6321</v>
      </c>
      <c r="K1046" t="s">
        <v>6321</v>
      </c>
    </row>
    <row r="1047" spans="1:11" x14ac:dyDescent="0.25">
      <c r="A1047" t="s">
        <v>5011</v>
      </c>
      <c r="B1047" t="s">
        <v>26509</v>
      </c>
      <c r="C1047" t="s">
        <v>6321</v>
      </c>
      <c r="D1047" t="s">
        <v>5013</v>
      </c>
      <c r="E1047" t="s">
        <v>27966</v>
      </c>
      <c r="F1047" t="s">
        <v>28078</v>
      </c>
      <c r="G1047" t="s">
        <v>6321</v>
      </c>
      <c r="H1047" t="s">
        <v>6321</v>
      </c>
      <c r="I1047" t="s">
        <v>28079</v>
      </c>
      <c r="J1047" t="s">
        <v>28080</v>
      </c>
      <c r="K1047" t="s">
        <v>6321</v>
      </c>
    </row>
    <row r="1048" spans="1:11" x14ac:dyDescent="0.25">
      <c r="A1048" t="s">
        <v>5014</v>
      </c>
      <c r="B1048" t="s">
        <v>26510</v>
      </c>
      <c r="C1048" t="s">
        <v>6321</v>
      </c>
      <c r="D1048" t="s">
        <v>5016</v>
      </c>
      <c r="E1048" t="s">
        <v>27966</v>
      </c>
      <c r="F1048" t="s">
        <v>28078</v>
      </c>
      <c r="G1048" t="s">
        <v>6321</v>
      </c>
      <c r="H1048" t="s">
        <v>6321</v>
      </c>
      <c r="I1048" t="s">
        <v>28079</v>
      </c>
      <c r="J1048" t="s">
        <v>28080</v>
      </c>
      <c r="K1048" t="s">
        <v>6321</v>
      </c>
    </row>
    <row r="1049" spans="1:11" x14ac:dyDescent="0.25">
      <c r="A1049" t="s">
        <v>5020</v>
      </c>
      <c r="B1049" t="s">
        <v>26665</v>
      </c>
      <c r="C1049" t="s">
        <v>6321</v>
      </c>
      <c r="D1049" t="s">
        <v>5022</v>
      </c>
      <c r="E1049" t="s">
        <v>27966</v>
      </c>
      <c r="F1049" t="s">
        <v>28078</v>
      </c>
      <c r="G1049" t="s">
        <v>6321</v>
      </c>
      <c r="H1049" t="s">
        <v>6321</v>
      </c>
      <c r="I1049" t="s">
        <v>28079</v>
      </c>
      <c r="J1049" t="s">
        <v>28080</v>
      </c>
      <c r="K1049" t="s">
        <v>6321</v>
      </c>
    </row>
    <row r="1050" spans="1:11" x14ac:dyDescent="0.25">
      <c r="A1050" t="s">
        <v>5023</v>
      </c>
      <c r="B1050" t="s">
        <v>26719</v>
      </c>
      <c r="C1050" t="s">
        <v>6321</v>
      </c>
      <c r="D1050" t="s">
        <v>5025</v>
      </c>
      <c r="E1050" t="s">
        <v>27966</v>
      </c>
      <c r="F1050" t="s">
        <v>28078</v>
      </c>
      <c r="G1050" t="s">
        <v>6321</v>
      </c>
      <c r="H1050" t="s">
        <v>6321</v>
      </c>
      <c r="I1050" t="s">
        <v>28079</v>
      </c>
      <c r="J1050" t="s">
        <v>28080</v>
      </c>
      <c r="K1050" t="s">
        <v>6321</v>
      </c>
    </row>
    <row r="1051" spans="1:11" x14ac:dyDescent="0.25">
      <c r="A1051" t="s">
        <v>5035</v>
      </c>
      <c r="B1051" t="s">
        <v>26789</v>
      </c>
      <c r="C1051" t="s">
        <v>6321</v>
      </c>
      <c r="D1051" t="s">
        <v>5037</v>
      </c>
      <c r="E1051" t="s">
        <v>27966</v>
      </c>
      <c r="F1051" t="s">
        <v>28078</v>
      </c>
      <c r="G1051" t="s">
        <v>6321</v>
      </c>
      <c r="H1051" t="s">
        <v>6321</v>
      </c>
      <c r="I1051" t="s">
        <v>28079</v>
      </c>
      <c r="J1051" t="s">
        <v>28080</v>
      </c>
      <c r="K1051" t="s">
        <v>6321</v>
      </c>
    </row>
    <row r="1052" spans="1:11" x14ac:dyDescent="0.25">
      <c r="A1052" t="s">
        <v>29460</v>
      </c>
      <c r="B1052" t="s">
        <v>29461</v>
      </c>
      <c r="C1052" t="s">
        <v>6321</v>
      </c>
      <c r="D1052" t="s">
        <v>1053</v>
      </c>
      <c r="E1052" t="s">
        <v>27917</v>
      </c>
      <c r="F1052" t="s">
        <v>28067</v>
      </c>
      <c r="G1052" t="s">
        <v>6321</v>
      </c>
      <c r="H1052" t="s">
        <v>6321</v>
      </c>
      <c r="I1052" t="s">
        <v>28068</v>
      </c>
      <c r="J1052" t="s">
        <v>6321</v>
      </c>
      <c r="K1052" t="s">
        <v>6321</v>
      </c>
    </row>
    <row r="1053" spans="1:11" x14ac:dyDescent="0.25">
      <c r="A1053" t="s">
        <v>5047</v>
      </c>
      <c r="B1053" t="s">
        <v>26650</v>
      </c>
      <c r="C1053" t="s">
        <v>29462</v>
      </c>
      <c r="D1053" t="s">
        <v>5049</v>
      </c>
      <c r="E1053" t="s">
        <v>27966</v>
      </c>
      <c r="F1053" t="s">
        <v>28078</v>
      </c>
      <c r="G1053" t="s">
        <v>6321</v>
      </c>
      <c r="H1053" t="s">
        <v>6321</v>
      </c>
      <c r="I1053" t="s">
        <v>28079</v>
      </c>
      <c r="J1053" t="s">
        <v>28080</v>
      </c>
      <c r="K1053" t="s">
        <v>6321</v>
      </c>
    </row>
    <row r="1054" spans="1:11" x14ac:dyDescent="0.25">
      <c r="A1054" t="s">
        <v>5050</v>
      </c>
      <c r="B1054" t="s">
        <v>26595</v>
      </c>
      <c r="C1054" t="s">
        <v>29463</v>
      </c>
      <c r="D1054" t="s">
        <v>5052</v>
      </c>
      <c r="E1054" t="s">
        <v>27966</v>
      </c>
      <c r="F1054" t="s">
        <v>28078</v>
      </c>
      <c r="G1054" t="s">
        <v>6321</v>
      </c>
      <c r="H1054" t="s">
        <v>6321</v>
      </c>
      <c r="I1054" t="s">
        <v>28079</v>
      </c>
      <c r="J1054" t="s">
        <v>28080</v>
      </c>
      <c r="K1054" t="s">
        <v>6321</v>
      </c>
    </row>
    <row r="1055" spans="1:11" x14ac:dyDescent="0.25">
      <c r="A1055" t="s">
        <v>5053</v>
      </c>
      <c r="B1055" t="s">
        <v>5683</v>
      </c>
      <c r="C1055" t="s">
        <v>28032</v>
      </c>
      <c r="D1055" t="s">
        <v>5055</v>
      </c>
      <c r="E1055" t="s">
        <v>27985</v>
      </c>
      <c r="F1055" t="s">
        <v>28288</v>
      </c>
      <c r="G1055" t="s">
        <v>6321</v>
      </c>
      <c r="H1055" t="s">
        <v>6321</v>
      </c>
      <c r="I1055" t="s">
        <v>28289</v>
      </c>
      <c r="J1055" t="s">
        <v>28290</v>
      </c>
      <c r="K1055" t="s">
        <v>6321</v>
      </c>
    </row>
    <row r="1056" spans="1:11" x14ac:dyDescent="0.25">
      <c r="A1056" t="s">
        <v>5056</v>
      </c>
      <c r="B1056" t="s">
        <v>29464</v>
      </c>
      <c r="C1056" t="s">
        <v>29465</v>
      </c>
      <c r="D1056" t="s">
        <v>5058</v>
      </c>
      <c r="E1056" t="s">
        <v>27985</v>
      </c>
      <c r="F1056" t="s">
        <v>28288</v>
      </c>
      <c r="G1056" t="s">
        <v>6321</v>
      </c>
      <c r="H1056" t="s">
        <v>6321</v>
      </c>
      <c r="I1056" t="s">
        <v>28289</v>
      </c>
      <c r="J1056" t="s">
        <v>28290</v>
      </c>
      <c r="K1056" t="s">
        <v>6321</v>
      </c>
    </row>
    <row r="1057" spans="1:11" x14ac:dyDescent="0.25">
      <c r="A1057" t="s">
        <v>8574</v>
      </c>
      <c r="B1057" t="s">
        <v>29466</v>
      </c>
      <c r="C1057" t="s">
        <v>6321</v>
      </c>
      <c r="D1057" t="s">
        <v>8573</v>
      </c>
      <c r="E1057" t="s">
        <v>802</v>
      </c>
      <c r="F1057" t="s">
        <v>28277</v>
      </c>
      <c r="G1057" t="s">
        <v>6321</v>
      </c>
      <c r="H1057" t="s">
        <v>6321</v>
      </c>
      <c r="I1057" t="s">
        <v>28168</v>
      </c>
      <c r="J1057" t="s">
        <v>6321</v>
      </c>
      <c r="K1057" t="s">
        <v>6321</v>
      </c>
    </row>
    <row r="1058" spans="1:11" x14ac:dyDescent="0.25">
      <c r="A1058" t="s">
        <v>5059</v>
      </c>
      <c r="B1058" t="s">
        <v>26732</v>
      </c>
      <c r="C1058" t="s">
        <v>29467</v>
      </c>
      <c r="D1058" t="s">
        <v>5061</v>
      </c>
      <c r="E1058" t="s">
        <v>27966</v>
      </c>
      <c r="F1058" t="s">
        <v>28078</v>
      </c>
      <c r="G1058" t="s">
        <v>6321</v>
      </c>
      <c r="H1058" t="s">
        <v>6321</v>
      </c>
      <c r="I1058" t="s">
        <v>28079</v>
      </c>
      <c r="J1058" t="s">
        <v>28080</v>
      </c>
      <c r="K1058" t="s">
        <v>6321</v>
      </c>
    </row>
    <row r="1059" spans="1:11" x14ac:dyDescent="0.25">
      <c r="A1059" t="s">
        <v>5062</v>
      </c>
      <c r="B1059" t="s">
        <v>26735</v>
      </c>
      <c r="C1059" t="s">
        <v>29468</v>
      </c>
      <c r="D1059" t="s">
        <v>5064</v>
      </c>
      <c r="E1059" t="s">
        <v>27966</v>
      </c>
      <c r="F1059" t="s">
        <v>28078</v>
      </c>
      <c r="G1059" t="s">
        <v>6321</v>
      </c>
      <c r="H1059" t="s">
        <v>6321</v>
      </c>
      <c r="I1059" t="s">
        <v>28079</v>
      </c>
      <c r="J1059" t="s">
        <v>28080</v>
      </c>
      <c r="K1059" t="s">
        <v>6321</v>
      </c>
    </row>
    <row r="1060" spans="1:11" x14ac:dyDescent="0.25">
      <c r="A1060" t="s">
        <v>29469</v>
      </c>
      <c r="B1060" t="s">
        <v>29470</v>
      </c>
      <c r="C1060" t="s">
        <v>29471</v>
      </c>
      <c r="D1060" t="s">
        <v>29472</v>
      </c>
      <c r="E1060" t="s">
        <v>27917</v>
      </c>
      <c r="F1060" t="s">
        <v>28067</v>
      </c>
      <c r="G1060" t="s">
        <v>6321</v>
      </c>
      <c r="H1060" t="s">
        <v>6321</v>
      </c>
      <c r="I1060" t="s">
        <v>28068</v>
      </c>
      <c r="J1060" t="s">
        <v>6321</v>
      </c>
      <c r="K1060" t="s">
        <v>6321</v>
      </c>
    </row>
    <row r="1061" spans="1:11" x14ac:dyDescent="0.25">
      <c r="A1061" t="s">
        <v>5065</v>
      </c>
      <c r="B1061" t="s">
        <v>29473</v>
      </c>
      <c r="C1061" t="s">
        <v>6321</v>
      </c>
      <c r="D1061" t="s">
        <v>5067</v>
      </c>
      <c r="E1061" t="s">
        <v>27917</v>
      </c>
      <c r="F1061" t="s">
        <v>28067</v>
      </c>
      <c r="G1061" t="s">
        <v>6321</v>
      </c>
      <c r="H1061" t="s">
        <v>6321</v>
      </c>
      <c r="I1061" t="s">
        <v>28068</v>
      </c>
      <c r="J1061" t="s">
        <v>6321</v>
      </c>
      <c r="K1061" t="s">
        <v>6321</v>
      </c>
    </row>
    <row r="1062" spans="1:11" x14ac:dyDescent="0.25">
      <c r="A1062" t="s">
        <v>2217</v>
      </c>
      <c r="B1062" t="s">
        <v>17561</v>
      </c>
      <c r="C1062" t="s">
        <v>6321</v>
      </c>
      <c r="D1062" t="s">
        <v>5072</v>
      </c>
      <c r="E1062" t="s">
        <v>24256</v>
      </c>
      <c r="F1062" t="s">
        <v>28971</v>
      </c>
      <c r="G1062" t="s">
        <v>6321</v>
      </c>
      <c r="H1062" t="s">
        <v>6321</v>
      </c>
      <c r="I1062" t="s">
        <v>28068</v>
      </c>
      <c r="J1062" t="s">
        <v>6321</v>
      </c>
      <c r="K1062" t="s">
        <v>6321</v>
      </c>
    </row>
    <row r="1063" spans="1:11" x14ac:dyDescent="0.25">
      <c r="A1063" t="s">
        <v>5073</v>
      </c>
      <c r="B1063" t="s">
        <v>26702</v>
      </c>
      <c r="C1063" t="s">
        <v>6321</v>
      </c>
      <c r="D1063" t="s">
        <v>5075</v>
      </c>
      <c r="E1063" t="s">
        <v>27966</v>
      </c>
      <c r="F1063" t="s">
        <v>28078</v>
      </c>
      <c r="G1063" t="s">
        <v>6321</v>
      </c>
      <c r="H1063" t="s">
        <v>6321</v>
      </c>
      <c r="I1063" t="s">
        <v>28079</v>
      </c>
      <c r="J1063" t="s">
        <v>28080</v>
      </c>
      <c r="K1063" t="s">
        <v>6321</v>
      </c>
    </row>
    <row r="1064" spans="1:11" x14ac:dyDescent="0.25">
      <c r="A1064" t="s">
        <v>29474</v>
      </c>
      <c r="B1064" t="s">
        <v>29475</v>
      </c>
      <c r="C1064" t="s">
        <v>29476</v>
      </c>
      <c r="D1064" t="s">
        <v>29477</v>
      </c>
      <c r="E1064" t="s">
        <v>27917</v>
      </c>
      <c r="F1064" t="s">
        <v>28067</v>
      </c>
      <c r="G1064" t="s">
        <v>6321</v>
      </c>
      <c r="H1064" t="s">
        <v>6321</v>
      </c>
      <c r="I1064" t="s">
        <v>28068</v>
      </c>
      <c r="J1064" t="s">
        <v>6321</v>
      </c>
      <c r="K1064" t="s">
        <v>6321</v>
      </c>
    </row>
    <row r="1065" spans="1:11" x14ac:dyDescent="0.25">
      <c r="A1065" t="s">
        <v>29478</v>
      </c>
      <c r="B1065" t="s">
        <v>29479</v>
      </c>
      <c r="C1065" t="s">
        <v>6321</v>
      </c>
      <c r="D1065" t="s">
        <v>1053</v>
      </c>
      <c r="E1065" t="s">
        <v>28018</v>
      </c>
      <c r="F1065" t="s">
        <v>28075</v>
      </c>
      <c r="G1065" t="s">
        <v>6321</v>
      </c>
      <c r="H1065" t="s">
        <v>6321</v>
      </c>
      <c r="I1065" t="s">
        <v>28076</v>
      </c>
      <c r="J1065" t="s">
        <v>28077</v>
      </c>
      <c r="K1065" t="s">
        <v>6321</v>
      </c>
    </row>
    <row r="1066" spans="1:11" x14ac:dyDescent="0.25">
      <c r="A1066" t="s">
        <v>2220</v>
      </c>
      <c r="B1066" t="s">
        <v>29480</v>
      </c>
      <c r="C1066" t="s">
        <v>6321</v>
      </c>
      <c r="D1066" t="s">
        <v>5077</v>
      </c>
      <c r="E1066" t="s">
        <v>27928</v>
      </c>
      <c r="F1066" t="s">
        <v>28096</v>
      </c>
      <c r="G1066" t="s">
        <v>6321</v>
      </c>
      <c r="H1066" t="s">
        <v>6321</v>
      </c>
      <c r="I1066" t="s">
        <v>28068</v>
      </c>
      <c r="J1066" t="s">
        <v>6321</v>
      </c>
      <c r="K1066" t="s">
        <v>6321</v>
      </c>
    </row>
    <row r="1067" spans="1:11" x14ac:dyDescent="0.25">
      <c r="A1067" t="s">
        <v>29481</v>
      </c>
      <c r="B1067" t="s">
        <v>29482</v>
      </c>
      <c r="C1067" t="s">
        <v>6321</v>
      </c>
      <c r="D1067" t="s">
        <v>29483</v>
      </c>
      <c r="E1067" t="s">
        <v>28069</v>
      </c>
      <c r="F1067" t="s">
        <v>28070</v>
      </c>
      <c r="G1067" t="s">
        <v>6321</v>
      </c>
      <c r="H1067" t="s">
        <v>6321</v>
      </c>
      <c r="I1067" t="s">
        <v>28071</v>
      </c>
      <c r="J1067" t="s">
        <v>6321</v>
      </c>
      <c r="K1067" t="s">
        <v>6321</v>
      </c>
    </row>
    <row r="1068" spans="1:11" x14ac:dyDescent="0.25">
      <c r="A1068" t="s">
        <v>5081</v>
      </c>
      <c r="B1068" t="s">
        <v>29484</v>
      </c>
      <c r="C1068" t="s">
        <v>6321</v>
      </c>
      <c r="D1068" t="s">
        <v>5083</v>
      </c>
      <c r="E1068" t="s">
        <v>27917</v>
      </c>
      <c r="F1068" t="s">
        <v>28067</v>
      </c>
      <c r="G1068" t="s">
        <v>6321</v>
      </c>
      <c r="H1068" t="s">
        <v>6321</v>
      </c>
      <c r="I1068" t="s">
        <v>28068</v>
      </c>
      <c r="J1068" t="s">
        <v>6321</v>
      </c>
      <c r="K1068" t="s">
        <v>6321</v>
      </c>
    </row>
    <row r="1069" spans="1:11" x14ac:dyDescent="0.25">
      <c r="A1069" t="s">
        <v>5084</v>
      </c>
      <c r="B1069" t="s">
        <v>26698</v>
      </c>
      <c r="C1069" t="s">
        <v>6321</v>
      </c>
      <c r="D1069" t="s">
        <v>5086</v>
      </c>
      <c r="E1069" t="s">
        <v>27966</v>
      </c>
      <c r="F1069" t="s">
        <v>28078</v>
      </c>
      <c r="G1069" t="s">
        <v>6321</v>
      </c>
      <c r="H1069" t="s">
        <v>6321</v>
      </c>
      <c r="I1069" t="s">
        <v>28079</v>
      </c>
      <c r="J1069" t="s">
        <v>28080</v>
      </c>
      <c r="K1069" t="s">
        <v>6321</v>
      </c>
    </row>
    <row r="1070" spans="1:11" x14ac:dyDescent="0.25">
      <c r="A1070" t="s">
        <v>5087</v>
      </c>
      <c r="B1070" t="s">
        <v>26736</v>
      </c>
      <c r="C1070" t="s">
        <v>29485</v>
      </c>
      <c r="D1070" t="s">
        <v>5089</v>
      </c>
      <c r="E1070" t="s">
        <v>27966</v>
      </c>
      <c r="F1070" t="s">
        <v>28078</v>
      </c>
      <c r="G1070" t="s">
        <v>6321</v>
      </c>
      <c r="H1070" t="s">
        <v>6321</v>
      </c>
      <c r="I1070" t="s">
        <v>28079</v>
      </c>
      <c r="J1070" t="s">
        <v>28080</v>
      </c>
      <c r="K1070" t="s">
        <v>6321</v>
      </c>
    </row>
    <row r="1071" spans="1:11" x14ac:dyDescent="0.25">
      <c r="A1071" t="s">
        <v>29486</v>
      </c>
      <c r="B1071" t="s">
        <v>29487</v>
      </c>
      <c r="C1071" t="s">
        <v>6321</v>
      </c>
      <c r="D1071" t="s">
        <v>1053</v>
      </c>
      <c r="E1071" t="s">
        <v>28018</v>
      </c>
      <c r="F1071" t="s">
        <v>28075</v>
      </c>
      <c r="G1071" t="s">
        <v>6321</v>
      </c>
      <c r="H1071" t="s">
        <v>6321</v>
      </c>
      <c r="I1071" t="s">
        <v>28076</v>
      </c>
      <c r="J1071" t="s">
        <v>28077</v>
      </c>
      <c r="K1071" t="s">
        <v>6321</v>
      </c>
    </row>
    <row r="1072" spans="1:11" x14ac:dyDescent="0.25">
      <c r="A1072" t="s">
        <v>29488</v>
      </c>
      <c r="B1072" t="s">
        <v>29489</v>
      </c>
      <c r="C1072" t="s">
        <v>6321</v>
      </c>
      <c r="D1072" t="s">
        <v>1053</v>
      </c>
      <c r="E1072" t="s">
        <v>27928</v>
      </c>
      <c r="F1072" t="s">
        <v>28096</v>
      </c>
      <c r="G1072" t="s">
        <v>6321</v>
      </c>
      <c r="H1072" t="s">
        <v>6321</v>
      </c>
      <c r="I1072" t="s">
        <v>28068</v>
      </c>
      <c r="J1072" t="s">
        <v>6321</v>
      </c>
      <c r="K1072" t="s">
        <v>6321</v>
      </c>
    </row>
    <row r="1073" spans="1:11" x14ac:dyDescent="0.25">
      <c r="A1073" t="s">
        <v>29490</v>
      </c>
      <c r="B1073" t="s">
        <v>29491</v>
      </c>
      <c r="C1073" t="s">
        <v>6321</v>
      </c>
      <c r="D1073" t="s">
        <v>1053</v>
      </c>
      <c r="E1073" t="s">
        <v>27928</v>
      </c>
      <c r="F1073" t="s">
        <v>28096</v>
      </c>
      <c r="G1073" t="s">
        <v>6321</v>
      </c>
      <c r="H1073" t="s">
        <v>6321</v>
      </c>
      <c r="I1073" t="s">
        <v>28068</v>
      </c>
      <c r="J1073" t="s">
        <v>6321</v>
      </c>
      <c r="K1073" t="s">
        <v>6321</v>
      </c>
    </row>
    <row r="1074" spans="1:11" x14ac:dyDescent="0.25">
      <c r="A1074" t="s">
        <v>2226</v>
      </c>
      <c r="B1074" t="s">
        <v>29492</v>
      </c>
      <c r="C1074" t="s">
        <v>6321</v>
      </c>
      <c r="D1074" t="s">
        <v>5094</v>
      </c>
      <c r="E1074" t="s">
        <v>27887</v>
      </c>
      <c r="F1074" t="s">
        <v>29493</v>
      </c>
      <c r="G1074" t="s">
        <v>6321</v>
      </c>
      <c r="H1074" t="s">
        <v>6321</v>
      </c>
      <c r="I1074" t="s">
        <v>28068</v>
      </c>
      <c r="J1074" t="s">
        <v>6321</v>
      </c>
      <c r="K1074" t="s">
        <v>6321</v>
      </c>
    </row>
    <row r="1075" spans="1:11" x14ac:dyDescent="0.25">
      <c r="A1075" t="s">
        <v>5095</v>
      </c>
      <c r="B1075" t="s">
        <v>26701</v>
      </c>
      <c r="C1075" t="s">
        <v>6321</v>
      </c>
      <c r="D1075" t="s">
        <v>5097</v>
      </c>
      <c r="E1075" t="s">
        <v>27966</v>
      </c>
      <c r="F1075" t="s">
        <v>28078</v>
      </c>
      <c r="G1075" t="s">
        <v>6321</v>
      </c>
      <c r="H1075" t="s">
        <v>6321</v>
      </c>
      <c r="I1075" t="s">
        <v>28079</v>
      </c>
      <c r="J1075" t="s">
        <v>28080</v>
      </c>
      <c r="K1075" t="s">
        <v>6321</v>
      </c>
    </row>
    <row r="1076" spans="1:11" x14ac:dyDescent="0.25">
      <c r="A1076" t="s">
        <v>5098</v>
      </c>
      <c r="B1076" t="s">
        <v>26704</v>
      </c>
      <c r="C1076" t="s">
        <v>6321</v>
      </c>
      <c r="D1076" t="s">
        <v>5100</v>
      </c>
      <c r="E1076" t="s">
        <v>27966</v>
      </c>
      <c r="F1076" t="s">
        <v>28078</v>
      </c>
      <c r="G1076" t="s">
        <v>6321</v>
      </c>
      <c r="H1076" t="s">
        <v>6321</v>
      </c>
      <c r="I1076" t="s">
        <v>28079</v>
      </c>
      <c r="J1076" t="s">
        <v>28080</v>
      </c>
      <c r="K1076" t="s">
        <v>6321</v>
      </c>
    </row>
    <row r="1077" spans="1:11" x14ac:dyDescent="0.25">
      <c r="A1077" t="s">
        <v>5101</v>
      </c>
      <c r="B1077" t="s">
        <v>26705</v>
      </c>
      <c r="C1077" t="s">
        <v>6321</v>
      </c>
      <c r="D1077" t="s">
        <v>5103</v>
      </c>
      <c r="E1077" t="s">
        <v>27966</v>
      </c>
      <c r="F1077" t="s">
        <v>28078</v>
      </c>
      <c r="G1077" t="s">
        <v>6321</v>
      </c>
      <c r="H1077" t="s">
        <v>6321</v>
      </c>
      <c r="I1077" t="s">
        <v>28079</v>
      </c>
      <c r="J1077" t="s">
        <v>28080</v>
      </c>
      <c r="K1077" t="s">
        <v>6321</v>
      </c>
    </row>
    <row r="1078" spans="1:11" x14ac:dyDescent="0.25">
      <c r="A1078" t="s">
        <v>5104</v>
      </c>
      <c r="B1078" t="s">
        <v>26706</v>
      </c>
      <c r="C1078" t="s">
        <v>6321</v>
      </c>
      <c r="D1078" t="s">
        <v>5106</v>
      </c>
      <c r="E1078" t="s">
        <v>27966</v>
      </c>
      <c r="F1078" t="s">
        <v>28078</v>
      </c>
      <c r="G1078" t="s">
        <v>6321</v>
      </c>
      <c r="H1078" t="s">
        <v>6321</v>
      </c>
      <c r="I1078" t="s">
        <v>28079</v>
      </c>
      <c r="J1078" t="s">
        <v>28080</v>
      </c>
      <c r="K1078" t="s">
        <v>6321</v>
      </c>
    </row>
    <row r="1079" spans="1:11" x14ac:dyDescent="0.25">
      <c r="A1079" t="s">
        <v>5107</v>
      </c>
      <c r="B1079" t="s">
        <v>26696</v>
      </c>
      <c r="C1079" t="s">
        <v>6321</v>
      </c>
      <c r="D1079" t="s">
        <v>5109</v>
      </c>
      <c r="E1079" t="s">
        <v>27966</v>
      </c>
      <c r="F1079" t="s">
        <v>28078</v>
      </c>
      <c r="G1079" t="s">
        <v>6321</v>
      </c>
      <c r="H1079" t="s">
        <v>6321</v>
      </c>
      <c r="I1079" t="s">
        <v>28079</v>
      </c>
      <c r="J1079" t="s">
        <v>28080</v>
      </c>
      <c r="K1079" t="s">
        <v>6321</v>
      </c>
    </row>
    <row r="1080" spans="1:11" x14ac:dyDescent="0.25">
      <c r="A1080" t="s">
        <v>2229</v>
      </c>
      <c r="B1080" t="s">
        <v>26279</v>
      </c>
      <c r="C1080" t="s">
        <v>6321</v>
      </c>
      <c r="D1080" t="s">
        <v>5114</v>
      </c>
      <c r="E1080" t="s">
        <v>27928</v>
      </c>
      <c r="F1080" t="s">
        <v>28096</v>
      </c>
      <c r="G1080" t="s">
        <v>6321</v>
      </c>
      <c r="H1080" t="s">
        <v>6321</v>
      </c>
      <c r="I1080" t="s">
        <v>28068</v>
      </c>
      <c r="J1080" t="s">
        <v>6321</v>
      </c>
      <c r="K1080" t="s">
        <v>6321</v>
      </c>
    </row>
    <row r="1081" spans="1:11" x14ac:dyDescent="0.25">
      <c r="A1081" t="s">
        <v>5115</v>
      </c>
      <c r="B1081" t="s">
        <v>29494</v>
      </c>
      <c r="C1081" t="s">
        <v>6321</v>
      </c>
      <c r="D1081" t="s">
        <v>5117</v>
      </c>
      <c r="E1081" t="s">
        <v>24303</v>
      </c>
      <c r="F1081" t="s">
        <v>29495</v>
      </c>
      <c r="G1081" t="s">
        <v>6321</v>
      </c>
      <c r="H1081" t="s">
        <v>6321</v>
      </c>
      <c r="I1081" t="s">
        <v>28068</v>
      </c>
      <c r="J1081" t="s">
        <v>6321</v>
      </c>
      <c r="K1081" t="s">
        <v>6321</v>
      </c>
    </row>
    <row r="1082" spans="1:11" x14ac:dyDescent="0.25">
      <c r="A1082" t="s">
        <v>29496</v>
      </c>
      <c r="B1082" t="s">
        <v>29497</v>
      </c>
      <c r="C1082" t="s">
        <v>6321</v>
      </c>
      <c r="D1082" t="s">
        <v>1053</v>
      </c>
      <c r="E1082" t="s">
        <v>28018</v>
      </c>
      <c r="F1082" t="s">
        <v>28075</v>
      </c>
      <c r="G1082" t="s">
        <v>6321</v>
      </c>
      <c r="H1082" t="s">
        <v>6321</v>
      </c>
      <c r="I1082" t="s">
        <v>28076</v>
      </c>
      <c r="J1082" t="s">
        <v>28077</v>
      </c>
      <c r="K1082" t="s">
        <v>6321</v>
      </c>
    </row>
    <row r="1083" spans="1:11" x14ac:dyDescent="0.25">
      <c r="A1083" t="s">
        <v>5118</v>
      </c>
      <c r="B1083" t="s">
        <v>26759</v>
      </c>
      <c r="C1083" t="s">
        <v>6321</v>
      </c>
      <c r="D1083" t="s">
        <v>5120</v>
      </c>
      <c r="E1083" t="s">
        <v>27966</v>
      </c>
      <c r="F1083" t="s">
        <v>28078</v>
      </c>
      <c r="G1083" t="s">
        <v>6321</v>
      </c>
      <c r="H1083" t="s">
        <v>6321</v>
      </c>
      <c r="I1083" t="s">
        <v>28079</v>
      </c>
      <c r="J1083" t="s">
        <v>28080</v>
      </c>
      <c r="K1083" t="s">
        <v>6321</v>
      </c>
    </row>
    <row r="1084" spans="1:11" x14ac:dyDescent="0.25">
      <c r="A1084" t="s">
        <v>5135</v>
      </c>
      <c r="B1084" t="s">
        <v>26659</v>
      </c>
      <c r="C1084" t="s">
        <v>6321</v>
      </c>
      <c r="D1084" t="s">
        <v>5137</v>
      </c>
      <c r="E1084" t="s">
        <v>27966</v>
      </c>
      <c r="F1084" t="s">
        <v>28078</v>
      </c>
      <c r="G1084" t="s">
        <v>6321</v>
      </c>
      <c r="H1084" t="s">
        <v>6321</v>
      </c>
      <c r="I1084" t="s">
        <v>28079</v>
      </c>
      <c r="J1084" t="s">
        <v>28080</v>
      </c>
      <c r="K1084" t="s">
        <v>6321</v>
      </c>
    </row>
    <row r="1085" spans="1:11" x14ac:dyDescent="0.25">
      <c r="A1085" t="s">
        <v>5138</v>
      </c>
      <c r="B1085" t="s">
        <v>29498</v>
      </c>
      <c r="C1085" t="s">
        <v>6321</v>
      </c>
      <c r="D1085" t="s">
        <v>5140</v>
      </c>
      <c r="E1085" t="s">
        <v>27917</v>
      </c>
      <c r="F1085" t="s">
        <v>28067</v>
      </c>
      <c r="G1085" t="s">
        <v>6321</v>
      </c>
      <c r="H1085" t="s">
        <v>6321</v>
      </c>
      <c r="I1085" t="s">
        <v>28068</v>
      </c>
      <c r="J1085" t="s">
        <v>6321</v>
      </c>
      <c r="K1085" t="s">
        <v>6321</v>
      </c>
    </row>
    <row r="1086" spans="1:11" x14ac:dyDescent="0.25">
      <c r="A1086" t="s">
        <v>29499</v>
      </c>
      <c r="B1086" t="s">
        <v>29500</v>
      </c>
      <c r="C1086" t="s">
        <v>6321</v>
      </c>
      <c r="D1086" t="s">
        <v>29501</v>
      </c>
      <c r="E1086" t="s">
        <v>28018</v>
      </c>
      <c r="F1086" t="s">
        <v>28075</v>
      </c>
      <c r="G1086" t="s">
        <v>6321</v>
      </c>
      <c r="H1086" t="s">
        <v>6321</v>
      </c>
      <c r="I1086" t="s">
        <v>28076</v>
      </c>
      <c r="J1086" t="s">
        <v>28077</v>
      </c>
      <c r="K1086" t="s">
        <v>6321</v>
      </c>
    </row>
    <row r="1087" spans="1:11" x14ac:dyDescent="0.25">
      <c r="A1087" t="s">
        <v>5141</v>
      </c>
      <c r="B1087" t="s">
        <v>26512</v>
      </c>
      <c r="C1087" t="s">
        <v>6321</v>
      </c>
      <c r="D1087" t="s">
        <v>5143</v>
      </c>
      <c r="E1087" t="s">
        <v>27966</v>
      </c>
      <c r="F1087" t="s">
        <v>28078</v>
      </c>
      <c r="G1087" t="s">
        <v>6321</v>
      </c>
      <c r="H1087" t="s">
        <v>6321</v>
      </c>
      <c r="I1087" t="s">
        <v>28079</v>
      </c>
      <c r="J1087" t="s">
        <v>28080</v>
      </c>
      <c r="K1087" t="s">
        <v>6321</v>
      </c>
    </row>
    <row r="1088" spans="1:11" x14ac:dyDescent="0.25">
      <c r="A1088" t="s">
        <v>5144</v>
      </c>
      <c r="B1088" t="s">
        <v>29502</v>
      </c>
      <c r="C1088" t="s">
        <v>6321</v>
      </c>
      <c r="D1088" t="s">
        <v>5146</v>
      </c>
      <c r="E1088" t="s">
        <v>27917</v>
      </c>
      <c r="F1088" t="s">
        <v>28067</v>
      </c>
      <c r="G1088" t="s">
        <v>6321</v>
      </c>
      <c r="H1088" t="s">
        <v>6321</v>
      </c>
      <c r="I1088" t="s">
        <v>28068</v>
      </c>
      <c r="J1088" t="s">
        <v>6321</v>
      </c>
      <c r="K1088" t="s">
        <v>6321</v>
      </c>
    </row>
    <row r="1089" spans="1:11" x14ac:dyDescent="0.25">
      <c r="A1089" t="s">
        <v>5150</v>
      </c>
      <c r="B1089" t="s">
        <v>26543</v>
      </c>
      <c r="C1089" t="s">
        <v>6321</v>
      </c>
      <c r="D1089" t="s">
        <v>5152</v>
      </c>
      <c r="E1089" t="s">
        <v>27966</v>
      </c>
      <c r="F1089" t="s">
        <v>28078</v>
      </c>
      <c r="G1089" t="s">
        <v>6321</v>
      </c>
      <c r="H1089" t="s">
        <v>6321</v>
      </c>
      <c r="I1089" t="s">
        <v>28079</v>
      </c>
      <c r="J1089" t="s">
        <v>28080</v>
      </c>
      <c r="K1089" t="s">
        <v>6321</v>
      </c>
    </row>
    <row r="1090" spans="1:11" x14ac:dyDescent="0.25">
      <c r="A1090" t="s">
        <v>5153</v>
      </c>
      <c r="B1090" t="s">
        <v>26545</v>
      </c>
      <c r="C1090" t="s">
        <v>6321</v>
      </c>
      <c r="D1090" t="s">
        <v>5155</v>
      </c>
      <c r="E1090" t="s">
        <v>27966</v>
      </c>
      <c r="F1090" t="s">
        <v>28078</v>
      </c>
      <c r="G1090" t="s">
        <v>6321</v>
      </c>
      <c r="H1090" t="s">
        <v>6321</v>
      </c>
      <c r="I1090" t="s">
        <v>28079</v>
      </c>
      <c r="J1090" t="s">
        <v>28080</v>
      </c>
      <c r="K1090" t="s">
        <v>6321</v>
      </c>
    </row>
    <row r="1091" spans="1:11" x14ac:dyDescent="0.25">
      <c r="A1091" t="s">
        <v>5156</v>
      </c>
      <c r="B1091" t="s">
        <v>26548</v>
      </c>
      <c r="C1091" t="s">
        <v>6321</v>
      </c>
      <c r="D1091" t="s">
        <v>5158</v>
      </c>
      <c r="E1091" t="s">
        <v>27966</v>
      </c>
      <c r="F1091" t="s">
        <v>28078</v>
      </c>
      <c r="G1091" t="s">
        <v>6321</v>
      </c>
      <c r="H1091" t="s">
        <v>6321</v>
      </c>
      <c r="I1091" t="s">
        <v>28079</v>
      </c>
      <c r="J1091" t="s">
        <v>28080</v>
      </c>
      <c r="K1091" t="s">
        <v>6321</v>
      </c>
    </row>
    <row r="1092" spans="1:11" x14ac:dyDescent="0.25">
      <c r="A1092" t="s">
        <v>5159</v>
      </c>
      <c r="B1092" t="s">
        <v>26530</v>
      </c>
      <c r="C1092" t="s">
        <v>6321</v>
      </c>
      <c r="D1092" t="s">
        <v>5161</v>
      </c>
      <c r="E1092" t="s">
        <v>27966</v>
      </c>
      <c r="F1092" t="s">
        <v>28078</v>
      </c>
      <c r="G1092" t="s">
        <v>6321</v>
      </c>
      <c r="H1092" t="s">
        <v>6321</v>
      </c>
      <c r="I1092" t="s">
        <v>28079</v>
      </c>
      <c r="J1092" t="s">
        <v>28080</v>
      </c>
      <c r="K1092" t="s">
        <v>6321</v>
      </c>
    </row>
    <row r="1093" spans="1:11" x14ac:dyDescent="0.25">
      <c r="A1093" t="s">
        <v>5168</v>
      </c>
      <c r="B1093" t="s">
        <v>26589</v>
      </c>
      <c r="C1093" t="s">
        <v>6321</v>
      </c>
      <c r="D1093" t="s">
        <v>5170</v>
      </c>
      <c r="E1093" t="s">
        <v>27966</v>
      </c>
      <c r="F1093" t="s">
        <v>28078</v>
      </c>
      <c r="G1093" t="s">
        <v>6321</v>
      </c>
      <c r="H1093" t="s">
        <v>6321</v>
      </c>
      <c r="I1093" t="s">
        <v>28079</v>
      </c>
      <c r="J1093" t="s">
        <v>28080</v>
      </c>
      <c r="K1093" t="s">
        <v>6321</v>
      </c>
    </row>
    <row r="1094" spans="1:11" x14ac:dyDescent="0.25">
      <c r="A1094" t="s">
        <v>5174</v>
      </c>
      <c r="B1094" t="s">
        <v>26541</v>
      </c>
      <c r="C1094" t="s">
        <v>6321</v>
      </c>
      <c r="D1094" t="s">
        <v>5176</v>
      </c>
      <c r="E1094" t="s">
        <v>27966</v>
      </c>
      <c r="F1094" t="s">
        <v>28078</v>
      </c>
      <c r="G1094" t="s">
        <v>6321</v>
      </c>
      <c r="H1094" t="s">
        <v>6321</v>
      </c>
      <c r="I1094" t="s">
        <v>28079</v>
      </c>
      <c r="J1094" t="s">
        <v>28080</v>
      </c>
      <c r="K1094" t="s">
        <v>6321</v>
      </c>
    </row>
    <row r="1095" spans="1:11" x14ac:dyDescent="0.25">
      <c r="A1095" t="s">
        <v>5177</v>
      </c>
      <c r="B1095" t="s">
        <v>26569</v>
      </c>
      <c r="C1095" t="s">
        <v>6321</v>
      </c>
      <c r="D1095" t="s">
        <v>5179</v>
      </c>
      <c r="E1095" t="s">
        <v>27966</v>
      </c>
      <c r="F1095" t="s">
        <v>28078</v>
      </c>
      <c r="G1095" t="s">
        <v>6321</v>
      </c>
      <c r="H1095" t="s">
        <v>6321</v>
      </c>
      <c r="I1095" t="s">
        <v>28079</v>
      </c>
      <c r="J1095" t="s">
        <v>28080</v>
      </c>
      <c r="K1095" t="s">
        <v>6321</v>
      </c>
    </row>
    <row r="1096" spans="1:11" x14ac:dyDescent="0.25">
      <c r="A1096" t="s">
        <v>5180</v>
      </c>
      <c r="B1096" t="s">
        <v>29503</v>
      </c>
      <c r="C1096" t="s">
        <v>6321</v>
      </c>
      <c r="D1096" t="s">
        <v>5182</v>
      </c>
      <c r="E1096" t="s">
        <v>27917</v>
      </c>
      <c r="F1096" t="s">
        <v>28067</v>
      </c>
      <c r="G1096" t="s">
        <v>6321</v>
      </c>
      <c r="H1096" t="s">
        <v>6321</v>
      </c>
      <c r="I1096" t="s">
        <v>28068</v>
      </c>
      <c r="J1096" t="s">
        <v>6321</v>
      </c>
      <c r="K1096" t="s">
        <v>6321</v>
      </c>
    </row>
    <row r="1097" spans="1:11" x14ac:dyDescent="0.25">
      <c r="A1097" t="s">
        <v>5186</v>
      </c>
      <c r="B1097" t="s">
        <v>29504</v>
      </c>
      <c r="C1097" t="s">
        <v>6321</v>
      </c>
      <c r="D1097" t="s">
        <v>5188</v>
      </c>
      <c r="E1097" t="s">
        <v>27917</v>
      </c>
      <c r="F1097" t="s">
        <v>28067</v>
      </c>
      <c r="G1097" t="s">
        <v>6321</v>
      </c>
      <c r="H1097" t="s">
        <v>6321</v>
      </c>
      <c r="I1097" t="s">
        <v>28068</v>
      </c>
      <c r="J1097" t="s">
        <v>6321</v>
      </c>
      <c r="K1097" t="s">
        <v>6321</v>
      </c>
    </row>
    <row r="1098" spans="1:11" x14ac:dyDescent="0.25">
      <c r="A1098" t="s">
        <v>5189</v>
      </c>
      <c r="B1098" t="s">
        <v>29505</v>
      </c>
      <c r="C1098" t="s">
        <v>6321</v>
      </c>
      <c r="D1098" t="s">
        <v>5191</v>
      </c>
      <c r="E1098" t="s">
        <v>27917</v>
      </c>
      <c r="F1098" t="s">
        <v>28067</v>
      </c>
      <c r="G1098" t="s">
        <v>6321</v>
      </c>
      <c r="H1098" t="s">
        <v>6321</v>
      </c>
      <c r="I1098" t="s">
        <v>28068</v>
      </c>
      <c r="J1098" t="s">
        <v>6321</v>
      </c>
      <c r="K1098" t="s">
        <v>6321</v>
      </c>
    </row>
    <row r="1099" spans="1:11" x14ac:dyDescent="0.25">
      <c r="A1099" t="s">
        <v>29506</v>
      </c>
      <c r="B1099" t="s">
        <v>29507</v>
      </c>
      <c r="C1099" t="s">
        <v>6321</v>
      </c>
      <c r="D1099" t="s">
        <v>29508</v>
      </c>
      <c r="E1099" t="s">
        <v>28018</v>
      </c>
      <c r="F1099" t="s">
        <v>28075</v>
      </c>
      <c r="G1099" t="s">
        <v>6321</v>
      </c>
      <c r="H1099" t="s">
        <v>6321</v>
      </c>
      <c r="I1099" t="s">
        <v>28076</v>
      </c>
      <c r="J1099" t="s">
        <v>28077</v>
      </c>
      <c r="K1099" t="s">
        <v>6321</v>
      </c>
    </row>
    <row r="1100" spans="1:11" x14ac:dyDescent="0.25">
      <c r="A1100" t="s">
        <v>5195</v>
      </c>
      <c r="B1100" t="s">
        <v>26847</v>
      </c>
      <c r="C1100" t="s">
        <v>6321</v>
      </c>
      <c r="D1100" t="s">
        <v>5197</v>
      </c>
      <c r="E1100" t="s">
        <v>28018</v>
      </c>
      <c r="F1100" t="s">
        <v>28075</v>
      </c>
      <c r="G1100" t="s">
        <v>6321</v>
      </c>
      <c r="H1100" t="s">
        <v>6321</v>
      </c>
      <c r="I1100" t="s">
        <v>28076</v>
      </c>
      <c r="J1100" t="s">
        <v>28077</v>
      </c>
      <c r="K1100" t="s">
        <v>6321</v>
      </c>
    </row>
    <row r="1101" spans="1:11" x14ac:dyDescent="0.25">
      <c r="A1101" t="s">
        <v>29509</v>
      </c>
      <c r="B1101" t="s">
        <v>29510</v>
      </c>
      <c r="C1101" t="s">
        <v>6321</v>
      </c>
      <c r="D1101" t="s">
        <v>29511</v>
      </c>
      <c r="E1101" t="s">
        <v>28018</v>
      </c>
      <c r="F1101" t="s">
        <v>28075</v>
      </c>
      <c r="G1101" t="s">
        <v>6321</v>
      </c>
      <c r="H1101" t="s">
        <v>6321</v>
      </c>
      <c r="I1101" t="s">
        <v>28076</v>
      </c>
      <c r="J1101" t="s">
        <v>28077</v>
      </c>
      <c r="K1101" t="s">
        <v>6321</v>
      </c>
    </row>
    <row r="1102" spans="1:11" x14ac:dyDescent="0.25">
      <c r="A1102" t="s">
        <v>5201</v>
      </c>
      <c r="B1102" t="s">
        <v>26646</v>
      </c>
      <c r="C1102" t="s">
        <v>6321</v>
      </c>
      <c r="D1102" t="s">
        <v>5203</v>
      </c>
      <c r="E1102" t="s">
        <v>27966</v>
      </c>
      <c r="F1102" t="s">
        <v>28078</v>
      </c>
      <c r="G1102" t="s">
        <v>6321</v>
      </c>
      <c r="H1102" t="s">
        <v>6321</v>
      </c>
      <c r="I1102" t="s">
        <v>28079</v>
      </c>
      <c r="J1102" t="s">
        <v>28080</v>
      </c>
      <c r="K1102" t="s">
        <v>6321</v>
      </c>
    </row>
    <row r="1103" spans="1:11" x14ac:dyDescent="0.25">
      <c r="A1103" t="s">
        <v>29512</v>
      </c>
      <c r="B1103" t="s">
        <v>29513</v>
      </c>
      <c r="C1103" t="s">
        <v>6321</v>
      </c>
      <c r="D1103" t="s">
        <v>1053</v>
      </c>
      <c r="E1103" t="s">
        <v>27917</v>
      </c>
      <c r="F1103" t="s">
        <v>28067</v>
      </c>
      <c r="G1103" t="s">
        <v>6321</v>
      </c>
      <c r="H1103" t="s">
        <v>6321</v>
      </c>
      <c r="I1103" t="s">
        <v>28068</v>
      </c>
      <c r="J1103" t="s">
        <v>6321</v>
      </c>
      <c r="K1103" t="s">
        <v>6321</v>
      </c>
    </row>
    <row r="1104" spans="1:11" x14ac:dyDescent="0.25">
      <c r="A1104" t="s">
        <v>5204</v>
      </c>
      <c r="B1104" t="s">
        <v>26594</v>
      </c>
      <c r="C1104" t="s">
        <v>6321</v>
      </c>
      <c r="D1104" t="s">
        <v>5206</v>
      </c>
      <c r="E1104" t="s">
        <v>27966</v>
      </c>
      <c r="F1104" t="s">
        <v>28078</v>
      </c>
      <c r="G1104" t="s">
        <v>6321</v>
      </c>
      <c r="H1104" t="s">
        <v>6321</v>
      </c>
      <c r="I1104" t="s">
        <v>28079</v>
      </c>
      <c r="J1104" t="s">
        <v>28080</v>
      </c>
      <c r="K1104" t="s">
        <v>6321</v>
      </c>
    </row>
    <row r="1105" spans="1:11" x14ac:dyDescent="0.25">
      <c r="A1105" t="s">
        <v>5210</v>
      </c>
      <c r="B1105" t="s">
        <v>26527</v>
      </c>
      <c r="C1105" t="s">
        <v>6321</v>
      </c>
      <c r="D1105" t="s">
        <v>5212</v>
      </c>
      <c r="E1105" t="s">
        <v>27966</v>
      </c>
      <c r="F1105" t="s">
        <v>28078</v>
      </c>
      <c r="G1105" t="s">
        <v>6321</v>
      </c>
      <c r="H1105" t="s">
        <v>6321</v>
      </c>
      <c r="I1105" t="s">
        <v>28079</v>
      </c>
      <c r="J1105" t="s">
        <v>28080</v>
      </c>
      <c r="K1105" t="s">
        <v>6321</v>
      </c>
    </row>
    <row r="1106" spans="1:11" x14ac:dyDescent="0.25">
      <c r="A1106" t="s">
        <v>5213</v>
      </c>
      <c r="B1106" t="s">
        <v>26603</v>
      </c>
      <c r="C1106" t="s">
        <v>6321</v>
      </c>
      <c r="D1106" t="s">
        <v>5215</v>
      </c>
      <c r="E1106" t="s">
        <v>27966</v>
      </c>
      <c r="F1106" t="s">
        <v>28078</v>
      </c>
      <c r="G1106" t="s">
        <v>6321</v>
      </c>
      <c r="H1106" t="s">
        <v>6321</v>
      </c>
      <c r="I1106" t="s">
        <v>28079</v>
      </c>
      <c r="J1106" t="s">
        <v>28080</v>
      </c>
      <c r="K1106" t="s">
        <v>6321</v>
      </c>
    </row>
    <row r="1107" spans="1:11" x14ac:dyDescent="0.25">
      <c r="A1107" t="s">
        <v>5216</v>
      </c>
      <c r="B1107" t="s">
        <v>29514</v>
      </c>
      <c r="C1107" t="s">
        <v>6321</v>
      </c>
      <c r="D1107" t="s">
        <v>5218</v>
      </c>
      <c r="E1107" t="s">
        <v>27917</v>
      </c>
      <c r="F1107" t="s">
        <v>28067</v>
      </c>
      <c r="G1107" t="s">
        <v>6321</v>
      </c>
      <c r="H1107" t="s">
        <v>6321</v>
      </c>
      <c r="I1107" t="s">
        <v>28068</v>
      </c>
      <c r="J1107" t="s">
        <v>6321</v>
      </c>
      <c r="K1107" t="s">
        <v>6321</v>
      </c>
    </row>
    <row r="1108" spans="1:11" x14ac:dyDescent="0.25">
      <c r="A1108" t="s">
        <v>5219</v>
      </c>
      <c r="B1108" t="s">
        <v>29515</v>
      </c>
      <c r="C1108" t="s">
        <v>6321</v>
      </c>
      <c r="D1108" t="s">
        <v>5221</v>
      </c>
      <c r="E1108" t="s">
        <v>27917</v>
      </c>
      <c r="F1108" t="s">
        <v>28067</v>
      </c>
      <c r="G1108" t="s">
        <v>6321</v>
      </c>
      <c r="H1108" t="s">
        <v>6321</v>
      </c>
      <c r="I1108" t="s">
        <v>28068</v>
      </c>
      <c r="J1108" t="s">
        <v>6321</v>
      </c>
      <c r="K1108" t="s">
        <v>6321</v>
      </c>
    </row>
    <row r="1109" spans="1:11" x14ac:dyDescent="0.25">
      <c r="A1109" t="s">
        <v>5222</v>
      </c>
      <c r="B1109" t="s">
        <v>29516</v>
      </c>
      <c r="C1109" t="s">
        <v>6321</v>
      </c>
      <c r="D1109" t="s">
        <v>5224</v>
      </c>
      <c r="E1109" t="s">
        <v>27917</v>
      </c>
      <c r="F1109" t="s">
        <v>28067</v>
      </c>
      <c r="G1109" t="s">
        <v>6321</v>
      </c>
      <c r="H1109" t="s">
        <v>6321</v>
      </c>
      <c r="I1109" t="s">
        <v>28068</v>
      </c>
      <c r="J1109" t="s">
        <v>6321</v>
      </c>
      <c r="K1109" t="s">
        <v>6321</v>
      </c>
    </row>
    <row r="1110" spans="1:11" x14ac:dyDescent="0.25">
      <c r="A1110" t="s">
        <v>29517</v>
      </c>
      <c r="B1110" t="s">
        <v>29518</v>
      </c>
      <c r="C1110" t="s">
        <v>6321</v>
      </c>
      <c r="D1110" t="s">
        <v>29519</v>
      </c>
      <c r="E1110" t="s">
        <v>28018</v>
      </c>
      <c r="F1110" t="s">
        <v>28075</v>
      </c>
      <c r="G1110" t="s">
        <v>6321</v>
      </c>
      <c r="H1110" t="s">
        <v>6321</v>
      </c>
      <c r="I1110" t="s">
        <v>28076</v>
      </c>
      <c r="J1110" t="s">
        <v>28077</v>
      </c>
      <c r="K1110" t="s">
        <v>6321</v>
      </c>
    </row>
    <row r="1111" spans="1:11" x14ac:dyDescent="0.25">
      <c r="A1111" t="s">
        <v>29520</v>
      </c>
      <c r="B1111" t="s">
        <v>29521</v>
      </c>
      <c r="C1111" t="s">
        <v>6321</v>
      </c>
      <c r="D1111" t="s">
        <v>29522</v>
      </c>
      <c r="E1111" t="s">
        <v>28018</v>
      </c>
      <c r="F1111" t="s">
        <v>28075</v>
      </c>
      <c r="G1111" t="s">
        <v>6321</v>
      </c>
      <c r="H1111" t="s">
        <v>6321</v>
      </c>
      <c r="I1111" t="s">
        <v>28076</v>
      </c>
      <c r="J1111" t="s">
        <v>28077</v>
      </c>
      <c r="K1111" t="s">
        <v>6321</v>
      </c>
    </row>
    <row r="1112" spans="1:11" x14ac:dyDescent="0.25">
      <c r="A1112" t="s">
        <v>5228</v>
      </c>
      <c r="B1112" t="s">
        <v>29523</v>
      </c>
      <c r="C1112" t="s">
        <v>6321</v>
      </c>
      <c r="D1112" t="s">
        <v>5230</v>
      </c>
      <c r="E1112" t="s">
        <v>27917</v>
      </c>
      <c r="F1112" t="s">
        <v>28067</v>
      </c>
      <c r="G1112" t="s">
        <v>6321</v>
      </c>
      <c r="H1112" t="s">
        <v>6321</v>
      </c>
      <c r="I1112" t="s">
        <v>28068</v>
      </c>
      <c r="J1112" t="s">
        <v>6321</v>
      </c>
      <c r="K1112" t="s">
        <v>6321</v>
      </c>
    </row>
    <row r="1113" spans="1:11" x14ac:dyDescent="0.25">
      <c r="A1113" t="s">
        <v>29524</v>
      </c>
      <c r="B1113" t="s">
        <v>29525</v>
      </c>
      <c r="C1113" t="s">
        <v>6321</v>
      </c>
      <c r="D1113" t="s">
        <v>29526</v>
      </c>
      <c r="E1113" t="s">
        <v>28018</v>
      </c>
      <c r="F1113" t="s">
        <v>28075</v>
      </c>
      <c r="G1113" t="s">
        <v>6321</v>
      </c>
      <c r="H1113" t="s">
        <v>6321</v>
      </c>
      <c r="I1113" t="s">
        <v>28076</v>
      </c>
      <c r="J1113" t="s">
        <v>28077</v>
      </c>
      <c r="K1113" t="s">
        <v>6321</v>
      </c>
    </row>
    <row r="1114" spans="1:11" x14ac:dyDescent="0.25">
      <c r="A1114" t="s">
        <v>5231</v>
      </c>
      <c r="B1114" t="s">
        <v>26733</v>
      </c>
      <c r="C1114" t="s">
        <v>29527</v>
      </c>
      <c r="D1114" t="s">
        <v>5233</v>
      </c>
      <c r="E1114" t="s">
        <v>27966</v>
      </c>
      <c r="F1114" t="s">
        <v>28078</v>
      </c>
      <c r="G1114" t="s">
        <v>6321</v>
      </c>
      <c r="H1114" t="s">
        <v>6321</v>
      </c>
      <c r="I1114" t="s">
        <v>28079</v>
      </c>
      <c r="J1114" t="s">
        <v>28080</v>
      </c>
      <c r="K1114" t="s">
        <v>6321</v>
      </c>
    </row>
    <row r="1115" spans="1:11" x14ac:dyDescent="0.25">
      <c r="A1115" t="s">
        <v>29528</v>
      </c>
      <c r="B1115" t="s">
        <v>29529</v>
      </c>
      <c r="C1115" t="s">
        <v>6321</v>
      </c>
      <c r="D1115" t="s">
        <v>1053</v>
      </c>
      <c r="E1115" t="s">
        <v>28018</v>
      </c>
      <c r="F1115" t="s">
        <v>28075</v>
      </c>
      <c r="G1115" t="s">
        <v>6321</v>
      </c>
      <c r="H1115" t="s">
        <v>6321</v>
      </c>
      <c r="I1115" t="s">
        <v>28076</v>
      </c>
      <c r="J1115" t="s">
        <v>28077</v>
      </c>
      <c r="K1115" t="s">
        <v>6321</v>
      </c>
    </row>
    <row r="1116" spans="1:11" x14ac:dyDescent="0.25">
      <c r="A1116" t="s">
        <v>29530</v>
      </c>
      <c r="B1116" t="s">
        <v>29531</v>
      </c>
      <c r="C1116" t="s">
        <v>6321</v>
      </c>
      <c r="D1116" t="s">
        <v>1053</v>
      </c>
      <c r="E1116" t="s">
        <v>28018</v>
      </c>
      <c r="F1116" t="s">
        <v>28075</v>
      </c>
      <c r="G1116" t="s">
        <v>6321</v>
      </c>
      <c r="H1116" t="s">
        <v>6321</v>
      </c>
      <c r="I1116" t="s">
        <v>28076</v>
      </c>
      <c r="J1116" t="s">
        <v>28077</v>
      </c>
      <c r="K1116" t="s">
        <v>6321</v>
      </c>
    </row>
    <row r="1117" spans="1:11" x14ac:dyDescent="0.25">
      <c r="A1117" t="s">
        <v>5239</v>
      </c>
      <c r="B1117" t="s">
        <v>26590</v>
      </c>
      <c r="C1117" t="s">
        <v>6321</v>
      </c>
      <c r="D1117" t="s">
        <v>5241</v>
      </c>
      <c r="E1117" t="s">
        <v>27966</v>
      </c>
      <c r="F1117" t="s">
        <v>28078</v>
      </c>
      <c r="G1117" t="s">
        <v>6321</v>
      </c>
      <c r="H1117" t="s">
        <v>6321</v>
      </c>
      <c r="I1117" t="s">
        <v>28079</v>
      </c>
      <c r="J1117" t="s">
        <v>28080</v>
      </c>
      <c r="K1117" t="s">
        <v>6321</v>
      </c>
    </row>
    <row r="1118" spans="1:11" x14ac:dyDescent="0.25">
      <c r="A1118" t="s">
        <v>26458</v>
      </c>
      <c r="B1118" t="s">
        <v>26747</v>
      </c>
      <c r="C1118" t="s">
        <v>6321</v>
      </c>
      <c r="D1118" t="s">
        <v>26748</v>
      </c>
      <c r="E1118" t="s">
        <v>27950</v>
      </c>
      <c r="F1118" t="s">
        <v>28167</v>
      </c>
      <c r="G1118" t="s">
        <v>6321</v>
      </c>
      <c r="H1118" t="s">
        <v>6321</v>
      </c>
      <c r="I1118" t="s">
        <v>28168</v>
      </c>
      <c r="J1118" t="s">
        <v>6321</v>
      </c>
      <c r="K1118" t="s">
        <v>6321</v>
      </c>
    </row>
    <row r="1119" spans="1:11" x14ac:dyDescent="0.25">
      <c r="A1119" t="s">
        <v>5248</v>
      </c>
      <c r="B1119" t="s">
        <v>26565</v>
      </c>
      <c r="C1119" t="s">
        <v>6321</v>
      </c>
      <c r="D1119" t="s">
        <v>5250</v>
      </c>
      <c r="E1119" t="s">
        <v>27966</v>
      </c>
      <c r="F1119" t="s">
        <v>28078</v>
      </c>
      <c r="G1119" t="s">
        <v>6321</v>
      </c>
      <c r="H1119" t="s">
        <v>6321</v>
      </c>
      <c r="I1119" t="s">
        <v>28079</v>
      </c>
      <c r="J1119" t="s">
        <v>28080</v>
      </c>
      <c r="K1119" t="s">
        <v>6321</v>
      </c>
    </row>
    <row r="1120" spans="1:11" x14ac:dyDescent="0.25">
      <c r="A1120" t="s">
        <v>29532</v>
      </c>
      <c r="B1120" t="s">
        <v>29533</v>
      </c>
      <c r="C1120" t="s">
        <v>6321</v>
      </c>
      <c r="D1120" t="s">
        <v>29534</v>
      </c>
      <c r="E1120" t="s">
        <v>28018</v>
      </c>
      <c r="F1120" t="s">
        <v>28075</v>
      </c>
      <c r="G1120" t="s">
        <v>6321</v>
      </c>
      <c r="H1120" t="s">
        <v>6321</v>
      </c>
      <c r="I1120" t="s">
        <v>28076</v>
      </c>
      <c r="J1120" t="s">
        <v>28077</v>
      </c>
      <c r="K1120" t="s">
        <v>6321</v>
      </c>
    </row>
    <row r="1121" spans="1:11" x14ac:dyDescent="0.25">
      <c r="A1121" t="s">
        <v>5257</v>
      </c>
      <c r="B1121" t="s">
        <v>26716</v>
      </c>
      <c r="C1121" t="s">
        <v>6321</v>
      </c>
      <c r="D1121" t="s">
        <v>5259</v>
      </c>
      <c r="E1121" t="s">
        <v>28018</v>
      </c>
      <c r="F1121" t="s">
        <v>28075</v>
      </c>
      <c r="G1121" t="s">
        <v>6321</v>
      </c>
      <c r="H1121" t="s">
        <v>6321</v>
      </c>
      <c r="I1121" t="s">
        <v>28076</v>
      </c>
      <c r="J1121" t="s">
        <v>28077</v>
      </c>
      <c r="K1121" t="s">
        <v>6321</v>
      </c>
    </row>
    <row r="1122" spans="1:11" x14ac:dyDescent="0.25">
      <c r="A1122" t="s">
        <v>29535</v>
      </c>
      <c r="B1122" t="s">
        <v>29536</v>
      </c>
      <c r="C1122" t="s">
        <v>6321</v>
      </c>
      <c r="D1122" t="s">
        <v>29537</v>
      </c>
      <c r="E1122" t="s">
        <v>28018</v>
      </c>
      <c r="F1122" t="s">
        <v>28075</v>
      </c>
      <c r="G1122" t="s">
        <v>6321</v>
      </c>
      <c r="H1122" t="s">
        <v>6321</v>
      </c>
      <c r="I1122" t="s">
        <v>28076</v>
      </c>
      <c r="J1122" t="s">
        <v>28077</v>
      </c>
      <c r="K1122" t="s">
        <v>6321</v>
      </c>
    </row>
    <row r="1123" spans="1:11" x14ac:dyDescent="0.25">
      <c r="A1123" t="s">
        <v>29538</v>
      </c>
      <c r="B1123" t="s">
        <v>29539</v>
      </c>
      <c r="C1123" t="s">
        <v>6321</v>
      </c>
      <c r="D1123" t="s">
        <v>29540</v>
      </c>
      <c r="E1123" t="s">
        <v>28018</v>
      </c>
      <c r="F1123" t="s">
        <v>28075</v>
      </c>
      <c r="G1123" t="s">
        <v>6321</v>
      </c>
      <c r="H1123" t="s">
        <v>6321</v>
      </c>
      <c r="I1123" t="s">
        <v>28076</v>
      </c>
      <c r="J1123" t="s">
        <v>28077</v>
      </c>
      <c r="K1123" t="s">
        <v>6321</v>
      </c>
    </row>
    <row r="1124" spans="1:11" x14ac:dyDescent="0.25">
      <c r="A1124" t="s">
        <v>29541</v>
      </c>
      <c r="B1124" t="s">
        <v>29542</v>
      </c>
      <c r="C1124" t="s">
        <v>6321</v>
      </c>
      <c r="D1124" t="s">
        <v>29543</v>
      </c>
      <c r="E1124" t="s">
        <v>28018</v>
      </c>
      <c r="F1124" t="s">
        <v>28075</v>
      </c>
      <c r="G1124" t="s">
        <v>6321</v>
      </c>
      <c r="H1124" t="s">
        <v>6321</v>
      </c>
      <c r="I1124" t="s">
        <v>28076</v>
      </c>
      <c r="J1124" t="s">
        <v>28077</v>
      </c>
      <c r="K1124" t="s">
        <v>6321</v>
      </c>
    </row>
    <row r="1125" spans="1:11" x14ac:dyDescent="0.25">
      <c r="A1125" t="s">
        <v>5260</v>
      </c>
      <c r="B1125" t="s">
        <v>26859</v>
      </c>
      <c r="C1125" t="s">
        <v>6321</v>
      </c>
      <c r="D1125" t="s">
        <v>5262</v>
      </c>
      <c r="E1125" t="s">
        <v>28018</v>
      </c>
      <c r="F1125" t="s">
        <v>28075</v>
      </c>
      <c r="G1125" t="s">
        <v>6321</v>
      </c>
      <c r="H1125" t="s">
        <v>6321</v>
      </c>
      <c r="I1125" t="s">
        <v>28076</v>
      </c>
      <c r="J1125" t="s">
        <v>28077</v>
      </c>
      <c r="K1125" t="s">
        <v>6321</v>
      </c>
    </row>
    <row r="1126" spans="1:11" x14ac:dyDescent="0.25">
      <c r="A1126" t="s">
        <v>29544</v>
      </c>
      <c r="B1126" t="s">
        <v>29545</v>
      </c>
      <c r="C1126" t="s">
        <v>6321</v>
      </c>
      <c r="D1126" t="s">
        <v>29546</v>
      </c>
      <c r="E1126" t="s">
        <v>27966</v>
      </c>
      <c r="F1126" t="s">
        <v>28078</v>
      </c>
      <c r="G1126" t="s">
        <v>6321</v>
      </c>
      <c r="H1126" t="s">
        <v>6321</v>
      </c>
      <c r="I1126" t="s">
        <v>28079</v>
      </c>
      <c r="J1126" t="s">
        <v>28080</v>
      </c>
      <c r="K1126" t="s">
        <v>6321</v>
      </c>
    </row>
    <row r="1127" spans="1:11" x14ac:dyDescent="0.25">
      <c r="A1127" t="s">
        <v>5276</v>
      </c>
      <c r="B1127" t="s">
        <v>26749</v>
      </c>
      <c r="C1127" t="s">
        <v>6321</v>
      </c>
      <c r="D1127" t="s">
        <v>1053</v>
      </c>
      <c r="E1127" t="s">
        <v>27922</v>
      </c>
      <c r="F1127" t="s">
        <v>29547</v>
      </c>
      <c r="G1127" t="s">
        <v>6321</v>
      </c>
      <c r="H1127" t="s">
        <v>6321</v>
      </c>
      <c r="I1127" t="s">
        <v>29329</v>
      </c>
      <c r="J1127" t="s">
        <v>6321</v>
      </c>
      <c r="K1127" t="s">
        <v>6321</v>
      </c>
    </row>
    <row r="1128" spans="1:11" x14ac:dyDescent="0.25">
      <c r="A1128" s="562" t="s">
        <v>5279</v>
      </c>
      <c r="B1128" s="562" t="s">
        <v>26867</v>
      </c>
      <c r="C1128" t="s">
        <v>6321</v>
      </c>
      <c r="D1128" s="562" t="s">
        <v>5281</v>
      </c>
      <c r="E1128" t="s">
        <v>27966</v>
      </c>
      <c r="F1128" s="562" t="s">
        <v>28078</v>
      </c>
      <c r="G1128" t="s">
        <v>6321</v>
      </c>
      <c r="H1128" t="s">
        <v>6321</v>
      </c>
      <c r="I1128" t="s">
        <v>28079</v>
      </c>
      <c r="J1128" t="s">
        <v>28080</v>
      </c>
      <c r="K1128" t="s">
        <v>6321</v>
      </c>
    </row>
  </sheetData>
  <sortState xmlns:xlrd2="http://schemas.microsoft.com/office/spreadsheetml/2017/richdata2" ref="A2:K1128">
    <sortCondition ref="A2:A112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92"/>
  <sheetViews>
    <sheetView topLeftCell="A58" workbookViewId="0">
      <selection activeCell="A44" sqref="A1:XFD1048576"/>
    </sheetView>
  </sheetViews>
  <sheetFormatPr defaultRowHeight="15" x14ac:dyDescent="0.25"/>
  <sheetData>
    <row r="1" spans="1:4" x14ac:dyDescent="0.25">
      <c r="A1" s="163" t="s">
        <v>24133</v>
      </c>
      <c r="B1" s="164" t="s">
        <v>26265</v>
      </c>
      <c r="C1" s="164" t="s">
        <v>24135</v>
      </c>
      <c r="D1" s="165" t="s">
        <v>26354</v>
      </c>
    </row>
    <row r="2" spans="1:4" x14ac:dyDescent="0.25">
      <c r="A2" s="163" t="s">
        <v>2034</v>
      </c>
      <c r="B2" s="164" t="s">
        <v>26289</v>
      </c>
      <c r="C2" s="164" t="s">
        <v>10706</v>
      </c>
      <c r="D2" s="165" t="s">
        <v>26383</v>
      </c>
    </row>
    <row r="3" spans="1:4" x14ac:dyDescent="0.25">
      <c r="A3" s="163" t="s">
        <v>2036</v>
      </c>
      <c r="B3" s="164" t="s">
        <v>26299</v>
      </c>
      <c r="C3" s="164" t="s">
        <v>5963</v>
      </c>
      <c r="D3" s="165" t="s">
        <v>26396</v>
      </c>
    </row>
    <row r="4" spans="1:4" x14ac:dyDescent="0.25">
      <c r="A4" s="163" t="s">
        <v>2213</v>
      </c>
      <c r="B4" s="164" t="s">
        <v>26268</v>
      </c>
      <c r="C4" s="164" t="s">
        <v>26269</v>
      </c>
      <c r="D4" s="165" t="s">
        <v>26359</v>
      </c>
    </row>
    <row r="5" spans="1:4" x14ac:dyDescent="0.25">
      <c r="A5" s="163" t="s">
        <v>5455</v>
      </c>
      <c r="B5" s="164" t="s">
        <v>26272</v>
      </c>
      <c r="C5" s="164" t="s">
        <v>5697</v>
      </c>
      <c r="D5" s="165" t="s">
        <v>26364</v>
      </c>
    </row>
    <row r="6" spans="1:4" x14ac:dyDescent="0.25">
      <c r="A6" s="163" t="s">
        <v>8607</v>
      </c>
      <c r="B6" s="164" t="s">
        <v>26351</v>
      </c>
      <c r="C6" s="164" t="s">
        <v>8606</v>
      </c>
      <c r="D6" s="165" t="s">
        <v>26444</v>
      </c>
    </row>
    <row r="7" spans="1:4" x14ac:dyDescent="0.25">
      <c r="A7" s="163" t="s">
        <v>5446</v>
      </c>
      <c r="B7" s="164" t="s">
        <v>26286</v>
      </c>
      <c r="C7" s="164" t="s">
        <v>5448</v>
      </c>
      <c r="D7" s="165" t="s">
        <v>26379</v>
      </c>
    </row>
    <row r="8" spans="1:4" x14ac:dyDescent="0.25">
      <c r="A8" s="163" t="s">
        <v>1354</v>
      </c>
      <c r="B8" s="164" t="s">
        <v>26287</v>
      </c>
      <c r="C8" s="164" t="s">
        <v>1355</v>
      </c>
      <c r="D8" s="165" t="s">
        <v>26380</v>
      </c>
    </row>
    <row r="9" spans="1:4" x14ac:dyDescent="0.25">
      <c r="A9" s="163" t="s">
        <v>5438</v>
      </c>
      <c r="B9" s="164" t="s">
        <v>24201</v>
      </c>
      <c r="C9" s="164" t="s">
        <v>5439</v>
      </c>
      <c r="D9" s="165" t="s">
        <v>26358</v>
      </c>
    </row>
    <row r="10" spans="1:4" x14ac:dyDescent="0.25">
      <c r="A10" s="163" t="s">
        <v>11214</v>
      </c>
      <c r="B10" s="164" t="s">
        <v>26329</v>
      </c>
      <c r="C10" s="164" t="s">
        <v>11213</v>
      </c>
      <c r="D10" s="165" t="s">
        <v>26426</v>
      </c>
    </row>
    <row r="11" spans="1:4" x14ac:dyDescent="0.25">
      <c r="A11" s="163" t="s">
        <v>11478</v>
      </c>
      <c r="B11" s="164" t="s">
        <v>26290</v>
      </c>
      <c r="C11" s="164" t="s">
        <v>11477</v>
      </c>
      <c r="D11" s="165" t="s">
        <v>26385</v>
      </c>
    </row>
    <row r="12" spans="1:4" x14ac:dyDescent="0.25">
      <c r="A12" s="163" t="s">
        <v>26263</v>
      </c>
      <c r="B12" s="164" t="s">
        <v>26336</v>
      </c>
      <c r="C12" s="164" t="s">
        <v>26337</v>
      </c>
      <c r="D12" s="165" t="s">
        <v>26432</v>
      </c>
    </row>
    <row r="13" spans="1:4" x14ac:dyDescent="0.25">
      <c r="A13" s="163" t="s">
        <v>26264</v>
      </c>
      <c r="B13" s="164" t="s">
        <v>26338</v>
      </c>
      <c r="C13" s="164" t="s">
        <v>26339</v>
      </c>
      <c r="D13" s="165" t="s">
        <v>26433</v>
      </c>
    </row>
    <row r="14" spans="1:4" x14ac:dyDescent="0.25">
      <c r="A14" s="163" t="s">
        <v>8694</v>
      </c>
      <c r="B14" s="164" t="s">
        <v>24863</v>
      </c>
      <c r="C14" s="164" t="s">
        <v>8693</v>
      </c>
      <c r="D14" s="165" t="s">
        <v>26357</v>
      </c>
    </row>
    <row r="15" spans="1:4" x14ac:dyDescent="0.25">
      <c r="A15" s="163" t="s">
        <v>5361</v>
      </c>
      <c r="B15" s="164" t="s">
        <v>26349</v>
      </c>
      <c r="C15" s="164" t="s">
        <v>5362</v>
      </c>
      <c r="D15" s="165" t="s">
        <v>26442</v>
      </c>
    </row>
    <row r="16" spans="1:4" x14ac:dyDescent="0.25">
      <c r="A16" s="163" t="s">
        <v>1647</v>
      </c>
      <c r="B16" s="164" t="s">
        <v>26292</v>
      </c>
      <c r="C16" s="164" t="s">
        <v>11207</v>
      </c>
      <c r="D16" s="165" t="s">
        <v>26389</v>
      </c>
    </row>
    <row r="17" spans="1:4" x14ac:dyDescent="0.25">
      <c r="A17" s="163" t="s">
        <v>5440</v>
      </c>
      <c r="B17" s="164" t="s">
        <v>5441</v>
      </c>
      <c r="C17" s="164" t="s">
        <v>5442</v>
      </c>
      <c r="D17" s="165" t="s">
        <v>26360</v>
      </c>
    </row>
    <row r="18" spans="1:4" x14ac:dyDescent="0.25">
      <c r="A18" s="163" t="s">
        <v>9359</v>
      </c>
      <c r="B18" s="164" t="s">
        <v>26333</v>
      </c>
      <c r="C18" s="164" t="s">
        <v>9358</v>
      </c>
      <c r="D18" s="165" t="s">
        <v>26430</v>
      </c>
    </row>
    <row r="19" spans="1:4" x14ac:dyDescent="0.25">
      <c r="A19" s="163" t="s">
        <v>26260</v>
      </c>
      <c r="B19" s="164" t="s">
        <v>26310</v>
      </c>
      <c r="C19" s="164" t="s">
        <v>1053</v>
      </c>
      <c r="D19" s="165" t="s">
        <v>26407</v>
      </c>
    </row>
    <row r="20" spans="1:4" x14ac:dyDescent="0.25">
      <c r="A20" s="163" t="s">
        <v>1658</v>
      </c>
      <c r="B20" s="164" t="s">
        <v>26352</v>
      </c>
      <c r="C20" s="164" t="s">
        <v>26353</v>
      </c>
      <c r="D20" s="165" t="s">
        <v>26445</v>
      </c>
    </row>
    <row r="21" spans="1:4" x14ac:dyDescent="0.25">
      <c r="A21" s="163" t="s">
        <v>1698</v>
      </c>
      <c r="B21" s="164" t="s">
        <v>5600</v>
      </c>
      <c r="C21" s="164" t="s">
        <v>2939</v>
      </c>
      <c r="D21" s="165" t="s">
        <v>26387</v>
      </c>
    </row>
    <row r="22" spans="1:4" x14ac:dyDescent="0.25">
      <c r="A22" s="163" t="s">
        <v>1718</v>
      </c>
      <c r="B22" s="164" t="s">
        <v>26334</v>
      </c>
      <c r="C22" s="164" t="s">
        <v>26335</v>
      </c>
      <c r="D22" s="165" t="s">
        <v>26431</v>
      </c>
    </row>
    <row r="23" spans="1:4" x14ac:dyDescent="0.25">
      <c r="A23" s="163" t="s">
        <v>26262</v>
      </c>
      <c r="B23" s="164" t="s">
        <v>26331</v>
      </c>
      <c r="C23" s="164" t="s">
        <v>1053</v>
      </c>
      <c r="D23" s="165" t="s">
        <v>26428</v>
      </c>
    </row>
    <row r="24" spans="1:4" x14ac:dyDescent="0.25">
      <c r="A24" s="163" t="s">
        <v>1719</v>
      </c>
      <c r="B24" s="164" t="s">
        <v>26295</v>
      </c>
      <c r="C24" s="164" t="s">
        <v>9362</v>
      </c>
      <c r="D24" s="165" t="s">
        <v>26392</v>
      </c>
    </row>
    <row r="25" spans="1:4" x14ac:dyDescent="0.25">
      <c r="A25" s="163" t="s">
        <v>1744</v>
      </c>
      <c r="B25" s="164" t="s">
        <v>5608</v>
      </c>
      <c r="C25" s="164" t="s">
        <v>2998</v>
      </c>
      <c r="D25" s="165" t="s">
        <v>26388</v>
      </c>
    </row>
    <row r="26" spans="1:4" x14ac:dyDescent="0.25">
      <c r="A26" s="163" t="s">
        <v>6316</v>
      </c>
      <c r="B26" s="164" t="s">
        <v>26322</v>
      </c>
      <c r="C26" s="164" t="s">
        <v>6315</v>
      </c>
      <c r="D26" s="165" t="s">
        <v>26419</v>
      </c>
    </row>
    <row r="27" spans="1:4" x14ac:dyDescent="0.25">
      <c r="A27" s="163" t="s">
        <v>1771</v>
      </c>
      <c r="B27" s="164" t="s">
        <v>26278</v>
      </c>
      <c r="C27" s="164" t="s">
        <v>18673</v>
      </c>
      <c r="D27" s="165" t="s">
        <v>26370</v>
      </c>
    </row>
    <row r="28" spans="1:4" x14ac:dyDescent="0.25">
      <c r="A28" s="163" t="s">
        <v>1782</v>
      </c>
      <c r="B28" s="164" t="s">
        <v>26340</v>
      </c>
      <c r="C28" s="164" t="s">
        <v>26341</v>
      </c>
      <c r="D28" s="165" t="s">
        <v>26434</v>
      </c>
    </row>
    <row r="29" spans="1:4" x14ac:dyDescent="0.25">
      <c r="A29" s="163" t="s">
        <v>3438</v>
      </c>
      <c r="B29" s="164" t="s">
        <v>26282</v>
      </c>
      <c r="C29" s="164" t="s">
        <v>3440</v>
      </c>
      <c r="D29" s="165" t="s">
        <v>26374</v>
      </c>
    </row>
    <row r="30" spans="1:4" x14ac:dyDescent="0.25">
      <c r="A30" s="163" t="s">
        <v>26261</v>
      </c>
      <c r="B30" s="164" t="s">
        <v>26324</v>
      </c>
      <c r="C30" s="164" t="s">
        <v>26325</v>
      </c>
      <c r="D30" s="165" t="s">
        <v>26422</v>
      </c>
    </row>
    <row r="31" spans="1:4" x14ac:dyDescent="0.25">
      <c r="A31" s="163" t="s">
        <v>26259</v>
      </c>
      <c r="B31" s="164" t="s">
        <v>26285</v>
      </c>
      <c r="C31" s="164" t="s">
        <v>1053</v>
      </c>
      <c r="D31" s="165" t="s">
        <v>26378</v>
      </c>
    </row>
    <row r="32" spans="1:4" x14ac:dyDescent="0.25">
      <c r="A32" s="163" t="s">
        <v>3883</v>
      </c>
      <c r="B32" s="164" t="s">
        <v>26280</v>
      </c>
      <c r="C32" s="164" t="s">
        <v>3885</v>
      </c>
      <c r="D32" s="165" t="s">
        <v>26372</v>
      </c>
    </row>
    <row r="33" spans="1:4" x14ac:dyDescent="0.25">
      <c r="A33" s="163" t="s">
        <v>1829</v>
      </c>
      <c r="B33" s="164" t="s">
        <v>26332</v>
      </c>
      <c r="C33" s="164" t="s">
        <v>10238</v>
      </c>
      <c r="D33" s="165" t="s">
        <v>26429</v>
      </c>
    </row>
    <row r="34" spans="1:4" x14ac:dyDescent="0.25">
      <c r="A34" s="163" t="s">
        <v>806</v>
      </c>
      <c r="B34" s="164" t="s">
        <v>26302</v>
      </c>
      <c r="C34" s="164" t="s">
        <v>6136</v>
      </c>
      <c r="D34" s="165" t="s">
        <v>26399</v>
      </c>
    </row>
    <row r="35" spans="1:4" x14ac:dyDescent="0.25">
      <c r="A35" s="163" t="s">
        <v>4091</v>
      </c>
      <c r="B35" s="164" t="s">
        <v>26281</v>
      </c>
      <c r="C35" s="164" t="s">
        <v>4093</v>
      </c>
      <c r="D35" s="165" t="s">
        <v>26373</v>
      </c>
    </row>
    <row r="36" spans="1:4" x14ac:dyDescent="0.25">
      <c r="A36" s="163" t="s">
        <v>4094</v>
      </c>
      <c r="B36" s="164" t="s">
        <v>26275</v>
      </c>
      <c r="C36" s="164" t="s">
        <v>4096</v>
      </c>
      <c r="D36" s="165" t="s">
        <v>26367</v>
      </c>
    </row>
    <row r="37" spans="1:4" x14ac:dyDescent="0.25">
      <c r="A37" s="163" t="s">
        <v>11210</v>
      </c>
      <c r="B37" s="164" t="s">
        <v>11209</v>
      </c>
      <c r="C37" s="164" t="s">
        <v>26298</v>
      </c>
      <c r="D37" s="165" t="s">
        <v>26395</v>
      </c>
    </row>
    <row r="38" spans="1:4" x14ac:dyDescent="0.25">
      <c r="A38" s="163" t="s">
        <v>1863</v>
      </c>
      <c r="B38" s="164" t="s">
        <v>26342</v>
      </c>
      <c r="C38" s="164" t="s">
        <v>11341</v>
      </c>
      <c r="D38" s="165" t="s">
        <v>26435</v>
      </c>
    </row>
    <row r="39" spans="1:4" x14ac:dyDescent="0.25">
      <c r="A39" s="163" t="s">
        <v>4168</v>
      </c>
      <c r="B39" s="164" t="s">
        <v>26270</v>
      </c>
      <c r="C39" s="164" t="s">
        <v>4170</v>
      </c>
      <c r="D39" s="165" t="s">
        <v>26362</v>
      </c>
    </row>
    <row r="40" spans="1:4" x14ac:dyDescent="0.25">
      <c r="A40" s="163" t="s">
        <v>1889</v>
      </c>
      <c r="B40" s="164" t="s">
        <v>26273</v>
      </c>
      <c r="C40" s="164" t="s">
        <v>26274</v>
      </c>
      <c r="D40" s="165" t="s">
        <v>26365</v>
      </c>
    </row>
    <row r="41" spans="1:4" x14ac:dyDescent="0.25">
      <c r="A41" s="163" t="s">
        <v>5443</v>
      </c>
      <c r="B41" s="164" t="s">
        <v>5444</v>
      </c>
      <c r="C41" s="164" t="s">
        <v>5445</v>
      </c>
      <c r="D41" s="165" t="s">
        <v>26356</v>
      </c>
    </row>
    <row r="42" spans="1:4" x14ac:dyDescent="0.25">
      <c r="A42" s="163" t="s">
        <v>1896</v>
      </c>
      <c r="B42" s="164" t="s">
        <v>26284</v>
      </c>
      <c r="C42" s="164" t="s">
        <v>10712</v>
      </c>
      <c r="D42" s="165" t="s">
        <v>26377</v>
      </c>
    </row>
    <row r="43" spans="1:4" x14ac:dyDescent="0.25">
      <c r="A43" s="163" t="s">
        <v>4306</v>
      </c>
      <c r="B43" s="164" t="s">
        <v>26271</v>
      </c>
      <c r="C43" s="164" t="s">
        <v>4308</v>
      </c>
      <c r="D43" s="165" t="s">
        <v>26363</v>
      </c>
    </row>
    <row r="44" spans="1:4" x14ac:dyDescent="0.25">
      <c r="A44" s="163" t="s">
        <v>26258</v>
      </c>
      <c r="B44" s="164" t="s">
        <v>26266</v>
      </c>
      <c r="C44" s="164" t="s">
        <v>26267</v>
      </c>
      <c r="D44" s="165" t="s">
        <v>26355</v>
      </c>
    </row>
    <row r="45" spans="1:4" x14ac:dyDescent="0.25">
      <c r="A45" s="163" t="s">
        <v>1911</v>
      </c>
      <c r="B45" s="164" t="s">
        <v>26328</v>
      </c>
      <c r="C45" s="164" t="s">
        <v>20109</v>
      </c>
      <c r="D45" s="165" t="s">
        <v>26425</v>
      </c>
    </row>
    <row r="46" spans="1:4" x14ac:dyDescent="0.25">
      <c r="A46" s="163" t="s">
        <v>17780</v>
      </c>
      <c r="B46" s="164" t="s">
        <v>26294</v>
      </c>
      <c r="C46" s="164" t="s">
        <v>17779</v>
      </c>
      <c r="D46" s="165" t="s">
        <v>26391</v>
      </c>
    </row>
    <row r="47" spans="1:4" x14ac:dyDescent="0.25">
      <c r="A47" s="163" t="s">
        <v>48</v>
      </c>
      <c r="B47" s="164" t="s">
        <v>26327</v>
      </c>
      <c r="C47" s="164" t="s">
        <v>1142</v>
      </c>
      <c r="D47" s="165" t="s">
        <v>26424</v>
      </c>
    </row>
    <row r="48" spans="1:4" x14ac:dyDescent="0.25">
      <c r="A48" s="163" t="s">
        <v>8097</v>
      </c>
      <c r="B48" s="164" t="s">
        <v>26311</v>
      </c>
      <c r="C48" s="164" t="s">
        <v>8096</v>
      </c>
      <c r="D48" s="165" t="s">
        <v>26408</v>
      </c>
    </row>
    <row r="49" spans="1:4" x14ac:dyDescent="0.25">
      <c r="A49" s="163" t="s">
        <v>22531</v>
      </c>
      <c r="B49" s="164" t="s">
        <v>26305</v>
      </c>
      <c r="C49" s="164" t="s">
        <v>22530</v>
      </c>
      <c r="D49" s="165" t="s">
        <v>26402</v>
      </c>
    </row>
    <row r="50" spans="1:4" x14ac:dyDescent="0.25">
      <c r="A50" s="163" t="s">
        <v>22587</v>
      </c>
      <c r="B50" s="164" t="s">
        <v>26307</v>
      </c>
      <c r="C50" s="164" t="s">
        <v>22586</v>
      </c>
      <c r="D50" s="165" t="s">
        <v>26404</v>
      </c>
    </row>
    <row r="51" spans="1:4" x14ac:dyDescent="0.25">
      <c r="A51" s="163" t="s">
        <v>23129</v>
      </c>
      <c r="B51" s="164" t="s">
        <v>26297</v>
      </c>
      <c r="C51" s="164" t="s">
        <v>23128</v>
      </c>
      <c r="D51" s="165" t="s">
        <v>26394</v>
      </c>
    </row>
    <row r="52" spans="1:4" x14ac:dyDescent="0.25">
      <c r="A52" s="163" t="s">
        <v>23000</v>
      </c>
      <c r="B52" s="164" t="s">
        <v>26296</v>
      </c>
      <c r="C52" s="164" t="s">
        <v>22999</v>
      </c>
      <c r="D52" s="165" t="s">
        <v>26393</v>
      </c>
    </row>
    <row r="53" spans="1:4" x14ac:dyDescent="0.25">
      <c r="A53" s="163" t="s">
        <v>22611</v>
      </c>
      <c r="B53" s="164" t="s">
        <v>26303</v>
      </c>
      <c r="C53" s="164" t="s">
        <v>22610</v>
      </c>
      <c r="D53" s="165" t="s">
        <v>26400</v>
      </c>
    </row>
    <row r="54" spans="1:4" x14ac:dyDescent="0.25">
      <c r="A54" s="163" t="s">
        <v>22615</v>
      </c>
      <c r="B54" s="164" t="s">
        <v>26319</v>
      </c>
      <c r="C54" s="164" t="s">
        <v>22614</v>
      </c>
      <c r="D54" s="165" t="s">
        <v>26416</v>
      </c>
    </row>
    <row r="55" spans="1:4" x14ac:dyDescent="0.25">
      <c r="A55" s="163" t="s">
        <v>22623</v>
      </c>
      <c r="B55" s="164" t="s">
        <v>26317</v>
      </c>
      <c r="C55" s="164" t="s">
        <v>22622</v>
      </c>
      <c r="D55" s="165" t="s">
        <v>26414</v>
      </c>
    </row>
    <row r="56" spans="1:4" x14ac:dyDescent="0.25">
      <c r="A56" s="163" t="s">
        <v>22627</v>
      </c>
      <c r="B56" s="164" t="s">
        <v>26344</v>
      </c>
      <c r="C56" s="164" t="s">
        <v>22626</v>
      </c>
      <c r="D56" s="165" t="s">
        <v>26437</v>
      </c>
    </row>
    <row r="57" spans="1:4" x14ac:dyDescent="0.25">
      <c r="A57" s="163" t="s">
        <v>22631</v>
      </c>
      <c r="B57" s="164" t="s">
        <v>26345</v>
      </c>
      <c r="C57" s="164" t="s">
        <v>22630</v>
      </c>
      <c r="D57" s="165" t="s">
        <v>26438</v>
      </c>
    </row>
    <row r="58" spans="1:4" x14ac:dyDescent="0.25">
      <c r="A58" s="163" t="s">
        <v>22092</v>
      </c>
      <c r="B58" s="164" t="s">
        <v>26306</v>
      </c>
      <c r="C58" s="164" t="s">
        <v>22091</v>
      </c>
      <c r="D58" s="165" t="s">
        <v>26403</v>
      </c>
    </row>
    <row r="59" spans="1:4" x14ac:dyDescent="0.25">
      <c r="A59" s="163" t="s">
        <v>22152</v>
      </c>
      <c r="B59" s="164" t="s">
        <v>26320</v>
      </c>
      <c r="C59" s="164" t="s">
        <v>22151</v>
      </c>
      <c r="D59" s="165" t="s">
        <v>26417</v>
      </c>
    </row>
    <row r="60" spans="1:4" x14ac:dyDescent="0.25">
      <c r="A60" s="163" t="s">
        <v>22168</v>
      </c>
      <c r="B60" s="164" t="s">
        <v>26350</v>
      </c>
      <c r="C60" s="164" t="s">
        <v>22167</v>
      </c>
      <c r="D60" s="165" t="s">
        <v>26443</v>
      </c>
    </row>
    <row r="61" spans="1:4" x14ac:dyDescent="0.25">
      <c r="A61" s="163" t="s">
        <v>22172</v>
      </c>
      <c r="B61" s="164" t="s">
        <v>26313</v>
      </c>
      <c r="C61" s="164" t="s">
        <v>22171</v>
      </c>
      <c r="D61" s="165" t="s">
        <v>26410</v>
      </c>
    </row>
    <row r="62" spans="1:4" x14ac:dyDescent="0.25">
      <c r="A62" s="163" t="s">
        <v>22176</v>
      </c>
      <c r="B62" s="164" t="s">
        <v>26315</v>
      </c>
      <c r="C62" s="164" t="s">
        <v>22175</v>
      </c>
      <c r="D62" s="165" t="s">
        <v>26412</v>
      </c>
    </row>
    <row r="63" spans="1:4" x14ac:dyDescent="0.25">
      <c r="A63" s="163" t="s">
        <v>22180</v>
      </c>
      <c r="B63" s="164" t="s">
        <v>26312</v>
      </c>
      <c r="C63" s="164" t="s">
        <v>22179</v>
      </c>
      <c r="D63" s="165" t="s">
        <v>26409</v>
      </c>
    </row>
    <row r="64" spans="1:4" x14ac:dyDescent="0.25">
      <c r="A64" s="163" t="s">
        <v>22184</v>
      </c>
      <c r="B64" s="164" t="s">
        <v>26314</v>
      </c>
      <c r="C64" s="164" t="s">
        <v>22183</v>
      </c>
      <c r="D64" s="165" t="s">
        <v>26411</v>
      </c>
    </row>
    <row r="65" spans="1:4" x14ac:dyDescent="0.25">
      <c r="A65" s="163" t="s">
        <v>22192</v>
      </c>
      <c r="B65" s="164" t="s">
        <v>26316</v>
      </c>
      <c r="C65" s="164" t="s">
        <v>22191</v>
      </c>
      <c r="D65" s="165" t="s">
        <v>26413</v>
      </c>
    </row>
    <row r="66" spans="1:4" x14ac:dyDescent="0.25">
      <c r="A66" s="163" t="s">
        <v>22196</v>
      </c>
      <c r="B66" s="164" t="s">
        <v>26318</v>
      </c>
      <c r="C66" s="164" t="s">
        <v>22195</v>
      </c>
      <c r="D66" s="165" t="s">
        <v>26415</v>
      </c>
    </row>
    <row r="67" spans="1:4" x14ac:dyDescent="0.25">
      <c r="A67" s="163" t="s">
        <v>22212</v>
      </c>
      <c r="B67" s="164" t="s">
        <v>26308</v>
      </c>
      <c r="C67" s="164" t="s">
        <v>22211</v>
      </c>
      <c r="D67" s="165" t="s">
        <v>26405</v>
      </c>
    </row>
    <row r="68" spans="1:4" x14ac:dyDescent="0.25">
      <c r="A68" s="163" t="s">
        <v>22216</v>
      </c>
      <c r="B68" s="164" t="s">
        <v>26304</v>
      </c>
      <c r="C68" s="164" t="s">
        <v>22215</v>
      </c>
      <c r="D68" s="165" t="s">
        <v>26401</v>
      </c>
    </row>
    <row r="69" spans="1:4" x14ac:dyDescent="0.25">
      <c r="A69" s="163" t="s">
        <v>10276</v>
      </c>
      <c r="B69" s="164" t="s">
        <v>26276</v>
      </c>
      <c r="C69" s="164" t="s">
        <v>10275</v>
      </c>
      <c r="D69" s="165" t="s">
        <v>26368</v>
      </c>
    </row>
    <row r="70" spans="1:4" x14ac:dyDescent="0.25">
      <c r="A70" s="163" t="s">
        <v>2020</v>
      </c>
      <c r="B70" s="164" t="s">
        <v>10596</v>
      </c>
      <c r="C70" s="164" t="s">
        <v>10597</v>
      </c>
      <c r="D70" s="165" t="s">
        <v>26384</v>
      </c>
    </row>
    <row r="71" spans="1:4" x14ac:dyDescent="0.25">
      <c r="A71" s="163" t="s">
        <v>2025</v>
      </c>
      <c r="B71" s="164" t="s">
        <v>26326</v>
      </c>
      <c r="C71" s="164" t="s">
        <v>8639</v>
      </c>
      <c r="D71" s="165" t="s">
        <v>26423</v>
      </c>
    </row>
    <row r="72" spans="1:4" x14ac:dyDescent="0.25">
      <c r="A72" s="163" t="s">
        <v>1307</v>
      </c>
      <c r="B72" s="164" t="s">
        <v>26348</v>
      </c>
      <c r="C72" s="164" t="s">
        <v>1308</v>
      </c>
      <c r="D72" s="165" t="s">
        <v>26441</v>
      </c>
    </row>
    <row r="73" spans="1:4" x14ac:dyDescent="0.25">
      <c r="A73" s="163" t="s">
        <v>2031</v>
      </c>
      <c r="B73" s="164" t="s">
        <v>26288</v>
      </c>
      <c r="C73" s="164" t="s">
        <v>10640</v>
      </c>
      <c r="D73" s="165" t="s">
        <v>26382</v>
      </c>
    </row>
    <row r="74" spans="1:4" x14ac:dyDescent="0.25">
      <c r="A74" s="163" t="s">
        <v>10281</v>
      </c>
      <c r="B74" s="164" t="s">
        <v>26291</v>
      </c>
      <c r="C74" s="164" t="s">
        <v>10280</v>
      </c>
      <c r="D74" s="165" t="s">
        <v>26386</v>
      </c>
    </row>
    <row r="75" spans="1:4" x14ac:dyDescent="0.25">
      <c r="A75" s="163" t="s">
        <v>2052</v>
      </c>
      <c r="B75" s="164" t="s">
        <v>26300</v>
      </c>
      <c r="C75" s="164" t="s">
        <v>4715</v>
      </c>
      <c r="D75" s="165" t="s">
        <v>26397</v>
      </c>
    </row>
    <row r="76" spans="1:4" x14ac:dyDescent="0.25">
      <c r="A76" s="163" t="s">
        <v>2062</v>
      </c>
      <c r="B76" s="164" t="s">
        <v>26347</v>
      </c>
      <c r="C76" s="164" t="s">
        <v>6502</v>
      </c>
      <c r="D76" s="165" t="s">
        <v>26440</v>
      </c>
    </row>
    <row r="77" spans="1:4" x14ac:dyDescent="0.25">
      <c r="A77" s="163" t="s">
        <v>2076</v>
      </c>
      <c r="B77" s="164" t="s">
        <v>26330</v>
      </c>
      <c r="C77" s="164" t="s">
        <v>5794</v>
      </c>
      <c r="D77" s="165" t="s">
        <v>26427</v>
      </c>
    </row>
    <row r="78" spans="1:4" x14ac:dyDescent="0.25">
      <c r="A78" s="163" t="s">
        <v>1336</v>
      </c>
      <c r="B78" s="164" t="s">
        <v>26323</v>
      </c>
      <c r="C78" s="164" t="s">
        <v>1337</v>
      </c>
      <c r="D78" s="165" t="s">
        <v>26420</v>
      </c>
    </row>
    <row r="79" spans="1:4" x14ac:dyDescent="0.25">
      <c r="A79" s="163" t="s">
        <v>2116</v>
      </c>
      <c r="B79" s="164" t="s">
        <v>26283</v>
      </c>
      <c r="C79" s="164" t="s">
        <v>5371</v>
      </c>
      <c r="D79" s="165" t="s">
        <v>26376</v>
      </c>
    </row>
    <row r="80" spans="1:4" x14ac:dyDescent="0.25">
      <c r="A80" s="163" t="s">
        <v>2125</v>
      </c>
      <c r="B80" s="164" t="s">
        <v>26301</v>
      </c>
      <c r="C80" s="164" t="s">
        <v>7215</v>
      </c>
      <c r="D80" s="165" t="s">
        <v>26398</v>
      </c>
    </row>
    <row r="81" spans="1:4" x14ac:dyDescent="0.25">
      <c r="A81" s="163" t="s">
        <v>7201</v>
      </c>
      <c r="B81" s="164" t="s">
        <v>26343</v>
      </c>
      <c r="C81" s="164" t="s">
        <v>7200</v>
      </c>
      <c r="D81" s="165" t="s">
        <v>26436</v>
      </c>
    </row>
    <row r="82" spans="1:4" x14ac:dyDescent="0.25">
      <c r="A82" s="163" t="s">
        <v>2128</v>
      </c>
      <c r="B82" s="164" t="s">
        <v>24147</v>
      </c>
      <c r="C82" s="164" t="s">
        <v>8985</v>
      </c>
      <c r="D82" s="165" t="s">
        <v>26381</v>
      </c>
    </row>
    <row r="83" spans="1:4" x14ac:dyDescent="0.25">
      <c r="A83" s="163" t="s">
        <v>4824</v>
      </c>
      <c r="B83" s="164" t="s">
        <v>5664</v>
      </c>
      <c r="C83" s="164" t="s">
        <v>4826</v>
      </c>
      <c r="D83" s="165" t="s">
        <v>26421</v>
      </c>
    </row>
    <row r="84" spans="1:4" x14ac:dyDescent="0.25">
      <c r="A84" s="163" t="s">
        <v>2137</v>
      </c>
      <c r="B84" s="164" t="s">
        <v>26277</v>
      </c>
      <c r="C84" s="164" t="s">
        <v>9689</v>
      </c>
      <c r="D84" s="165" t="s">
        <v>26369</v>
      </c>
    </row>
    <row r="85" spans="1:4" x14ac:dyDescent="0.25">
      <c r="A85" s="163" t="s">
        <v>6728</v>
      </c>
      <c r="B85" s="164" t="s">
        <v>26293</v>
      </c>
      <c r="C85" s="164" t="s">
        <v>6727</v>
      </c>
      <c r="D85" s="165" t="s">
        <v>26390</v>
      </c>
    </row>
    <row r="86" spans="1:4" x14ac:dyDescent="0.25">
      <c r="A86" s="163" t="s">
        <v>2217</v>
      </c>
      <c r="B86" s="164" t="s">
        <v>17561</v>
      </c>
      <c r="C86" s="164" t="s">
        <v>5072</v>
      </c>
      <c r="D86" s="165" t="s">
        <v>26361</v>
      </c>
    </row>
    <row r="87" spans="1:4" x14ac:dyDescent="0.25">
      <c r="A87" s="163" t="s">
        <v>22281</v>
      </c>
      <c r="B87" s="164" t="s">
        <v>26309</v>
      </c>
      <c r="C87" s="164" t="s">
        <v>22280</v>
      </c>
      <c r="D87" s="165" t="s">
        <v>26406</v>
      </c>
    </row>
    <row r="88" spans="1:4" x14ac:dyDescent="0.25">
      <c r="A88" s="163" t="s">
        <v>22285</v>
      </c>
      <c r="B88" s="164" t="s">
        <v>26321</v>
      </c>
      <c r="C88" s="164" t="s">
        <v>22284</v>
      </c>
      <c r="D88" s="165" t="s">
        <v>26418</v>
      </c>
    </row>
    <row r="89" spans="1:4" x14ac:dyDescent="0.25">
      <c r="A89" s="163" t="s">
        <v>22289</v>
      </c>
      <c r="B89" s="164" t="s">
        <v>26346</v>
      </c>
      <c r="C89" s="164" t="s">
        <v>22288</v>
      </c>
      <c r="D89" s="165" t="s">
        <v>26439</v>
      </c>
    </row>
    <row r="90" spans="1:4" x14ac:dyDescent="0.25">
      <c r="A90" s="163" t="s">
        <v>2226</v>
      </c>
      <c r="B90" s="164" t="s">
        <v>5690</v>
      </c>
      <c r="C90" s="164" t="s">
        <v>5094</v>
      </c>
      <c r="D90" s="165" t="s">
        <v>26375</v>
      </c>
    </row>
    <row r="91" spans="1:4" x14ac:dyDescent="0.25">
      <c r="A91" s="163" t="s">
        <v>2229</v>
      </c>
      <c r="B91" s="164" t="s">
        <v>26279</v>
      </c>
      <c r="C91" s="164" t="s">
        <v>5114</v>
      </c>
      <c r="D91" s="165" t="s">
        <v>26371</v>
      </c>
    </row>
    <row r="92" spans="1:4" x14ac:dyDescent="0.25">
      <c r="A92" s="163" t="s">
        <v>5115</v>
      </c>
      <c r="B92" s="164" t="s">
        <v>16595</v>
      </c>
      <c r="C92" s="164" t="s">
        <v>5117</v>
      </c>
      <c r="D92" s="165" t="s">
        <v>26366</v>
      </c>
    </row>
  </sheetData>
  <sortState xmlns:xlrd2="http://schemas.microsoft.com/office/spreadsheetml/2017/richdata2" ref="A2:D99">
    <sortCondition ref="A2:A9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41"/>
  <sheetViews>
    <sheetView zoomScale="180" zoomScaleNormal="180" workbookViewId="0">
      <pane xSplit="3" ySplit="3" topLeftCell="D4" activePane="bottomRight" state="frozen"/>
      <selection pane="topRight" activeCell="D1" sqref="D1"/>
      <selection pane="bottomLeft" activeCell="A4" sqref="A4"/>
      <selection pane="bottomRight" activeCell="E3" sqref="E3"/>
    </sheetView>
  </sheetViews>
  <sheetFormatPr defaultRowHeight="15" x14ac:dyDescent="0.25"/>
  <cols>
    <col min="1" max="1" width="22.28515625" customWidth="1"/>
    <col min="2" max="2" width="9.140625" customWidth="1"/>
    <col min="3" max="3" width="16" customWidth="1"/>
    <col min="4" max="4" width="10.28515625" style="131" bestFit="1" customWidth="1"/>
    <col min="5" max="5" width="9.7109375" style="131" customWidth="1"/>
    <col min="6" max="7" width="10.7109375" style="131" customWidth="1"/>
    <col min="8" max="8" width="10" style="131" bestFit="1" customWidth="1"/>
    <col min="9" max="9" width="11.28515625" style="131" customWidth="1"/>
    <col min="10" max="10" width="10.140625" style="131" bestFit="1" customWidth="1"/>
    <col min="11" max="11" width="10.140625" style="131"/>
    <col min="12" max="12" width="10.42578125" style="131" customWidth="1"/>
    <col min="13" max="13" width="10.7109375" style="131" customWidth="1"/>
    <col min="14" max="14" width="10.42578125" style="131" bestFit="1" customWidth="1"/>
    <col min="15" max="15" width="8.5703125" style="131"/>
    <col min="16" max="16" width="9.5703125" style="131" customWidth="1"/>
    <col min="17" max="17" width="8.5703125" style="131"/>
    <col min="18" max="18" width="10.42578125" style="131" customWidth="1"/>
    <col min="19" max="19" width="8.5703125" style="131"/>
    <col min="20" max="20" width="11" style="131" customWidth="1"/>
    <col min="21" max="21" width="9.140625" style="131"/>
    <col min="22" max="22" width="11.7109375" style="131" customWidth="1"/>
    <col min="23" max="23" width="9.140625" style="131"/>
    <col min="24" max="28" width="8.85546875" style="131"/>
    <col min="29" max="29" width="8.5703125" style="131"/>
    <col min="30" max="1034" width="8.5703125"/>
  </cols>
  <sheetData>
    <row r="1" spans="1:36" x14ac:dyDescent="0.25">
      <c r="A1" t="s">
        <v>39</v>
      </c>
    </row>
    <row r="2" spans="1:36" ht="63.75" customHeight="1" x14ac:dyDescent="0.25">
      <c r="A2" s="24" t="s">
        <v>24001</v>
      </c>
      <c r="B2" s="142" t="s">
        <v>24002</v>
      </c>
      <c r="C2" s="26" t="s">
        <v>27646</v>
      </c>
      <c r="D2" s="176" t="s">
        <v>32113</v>
      </c>
      <c r="E2" s="176" t="s">
        <v>32103</v>
      </c>
      <c r="F2" s="176" t="s">
        <v>32104</v>
      </c>
      <c r="G2" s="176" t="s">
        <v>32105</v>
      </c>
      <c r="H2" s="235" t="s">
        <v>32110</v>
      </c>
      <c r="I2" s="176" t="s">
        <v>32106</v>
      </c>
      <c r="J2" s="176" t="s">
        <v>31721</v>
      </c>
      <c r="K2" s="176" t="s">
        <v>32107</v>
      </c>
      <c r="L2" s="235" t="s">
        <v>32110</v>
      </c>
      <c r="M2" s="176"/>
      <c r="N2" s="236"/>
      <c r="O2" s="177"/>
      <c r="P2" s="236"/>
      <c r="Q2" s="177"/>
      <c r="R2" s="177"/>
      <c r="S2" s="177"/>
      <c r="T2" s="177"/>
      <c r="U2" s="235"/>
      <c r="V2" s="235"/>
      <c r="W2" s="235"/>
      <c r="X2" s="235"/>
      <c r="Y2" s="235"/>
      <c r="Z2" s="235"/>
      <c r="AA2" s="235"/>
      <c r="AB2" s="235"/>
      <c r="AC2" s="236"/>
      <c r="AD2" s="232"/>
      <c r="AE2" s="232"/>
      <c r="AF2" s="232"/>
      <c r="AG2" s="232"/>
      <c r="AH2" s="232"/>
      <c r="AI2" s="232"/>
      <c r="AJ2" s="232"/>
    </row>
    <row r="3" spans="1:36" s="158" customFormat="1" ht="15.75" thickBot="1" x14ac:dyDescent="0.3">
      <c r="C3" s="159" t="s">
        <v>41</v>
      </c>
      <c r="D3" s="575" t="s">
        <v>11466</v>
      </c>
      <c r="E3" s="553" t="s">
        <v>1062</v>
      </c>
      <c r="F3" s="176" t="s">
        <v>1067</v>
      </c>
      <c r="G3" s="176" t="s">
        <v>11626</v>
      </c>
      <c r="H3" s="179" t="s">
        <v>1770</v>
      </c>
      <c r="I3" s="178" t="s">
        <v>48</v>
      </c>
      <c r="J3" s="179" t="s">
        <v>31720</v>
      </c>
      <c r="K3" s="179" t="s">
        <v>32108</v>
      </c>
      <c r="L3" s="179" t="s">
        <v>1770</v>
      </c>
      <c r="M3" s="178"/>
      <c r="N3" s="178"/>
      <c r="O3" s="180"/>
      <c r="P3" s="180"/>
      <c r="Q3" s="180"/>
      <c r="R3" s="180"/>
      <c r="S3" s="180"/>
      <c r="T3" s="180"/>
      <c r="U3" s="180"/>
      <c r="V3" s="180"/>
      <c r="W3" s="180"/>
      <c r="X3" s="180"/>
      <c r="Y3" s="180"/>
      <c r="Z3" s="180"/>
      <c r="AA3" s="180"/>
      <c r="AB3" s="180"/>
      <c r="AC3" s="180"/>
      <c r="AD3" s="253"/>
      <c r="AE3" s="253"/>
      <c r="AF3" s="253"/>
      <c r="AG3" s="253"/>
      <c r="AH3" s="253"/>
      <c r="AI3" s="253"/>
      <c r="AJ3" s="253"/>
    </row>
    <row r="4" spans="1:36" x14ac:dyDescent="0.25">
      <c r="A4" s="145" t="s">
        <v>32112</v>
      </c>
      <c r="B4" s="146">
        <v>40</v>
      </c>
      <c r="C4" s="580"/>
      <c r="D4" s="181">
        <v>100</v>
      </c>
      <c r="E4" s="182"/>
      <c r="F4" s="182"/>
      <c r="G4" s="182"/>
      <c r="H4" s="182"/>
      <c r="I4" s="182"/>
      <c r="J4" s="182"/>
      <c r="K4" s="182"/>
      <c r="L4" s="182"/>
      <c r="M4" s="182"/>
      <c r="N4" s="182"/>
      <c r="O4" s="182"/>
      <c r="P4" s="182"/>
      <c r="Q4" s="182"/>
      <c r="R4" s="182"/>
      <c r="S4" s="182"/>
      <c r="T4" s="182"/>
      <c r="U4" s="182"/>
      <c r="V4" s="182"/>
      <c r="W4" s="182"/>
      <c r="X4" s="182"/>
      <c r="Y4" s="182"/>
      <c r="Z4" s="182"/>
      <c r="AA4" s="182"/>
      <c r="AB4" s="182"/>
      <c r="AC4" s="182"/>
    </row>
    <row r="5" spans="1:36" x14ac:dyDescent="0.25">
      <c r="A5" s="145" t="s">
        <v>32114</v>
      </c>
      <c r="B5" s="146">
        <v>40</v>
      </c>
      <c r="C5" s="580"/>
      <c r="D5" s="183"/>
      <c r="E5" s="184">
        <v>30</v>
      </c>
      <c r="F5" s="184">
        <v>12.5</v>
      </c>
      <c r="G5" s="184">
        <v>5</v>
      </c>
      <c r="H5" s="184"/>
      <c r="I5" s="184">
        <v>60</v>
      </c>
      <c r="J5" s="184"/>
      <c r="K5" s="184"/>
      <c r="L5" s="184"/>
      <c r="M5" s="184"/>
      <c r="N5" s="185"/>
      <c r="O5" s="185"/>
      <c r="P5" s="185"/>
      <c r="Q5" s="185"/>
      <c r="R5" s="185"/>
      <c r="S5" s="185"/>
      <c r="T5" s="185"/>
      <c r="U5" s="185"/>
      <c r="V5" s="185"/>
      <c r="W5" s="185"/>
      <c r="X5" s="185"/>
      <c r="Y5" s="185"/>
      <c r="Z5" s="185"/>
      <c r="AA5" s="185"/>
      <c r="AB5" s="185"/>
      <c r="AC5" s="185"/>
    </row>
    <row r="6" spans="1:36" x14ac:dyDescent="0.25">
      <c r="A6" s="145" t="s">
        <v>32115</v>
      </c>
      <c r="B6" s="146">
        <v>20</v>
      </c>
      <c r="C6" s="580"/>
      <c r="D6" s="183"/>
      <c r="E6" s="184"/>
      <c r="F6" s="184"/>
      <c r="G6" s="184"/>
      <c r="H6" s="184"/>
      <c r="I6" s="184"/>
      <c r="J6" s="184">
        <v>10</v>
      </c>
      <c r="K6" s="184">
        <v>30</v>
      </c>
      <c r="L6" s="184">
        <v>90</v>
      </c>
      <c r="M6" s="184"/>
      <c r="N6" s="185"/>
      <c r="O6" s="185"/>
      <c r="P6" s="185"/>
      <c r="Q6" s="185"/>
      <c r="R6" s="185"/>
      <c r="S6" s="185"/>
      <c r="T6" s="185"/>
      <c r="U6" s="185"/>
      <c r="V6" s="185"/>
      <c r="W6" s="185"/>
      <c r="X6" s="185"/>
      <c r="Y6" s="185"/>
      <c r="Z6" s="185"/>
      <c r="AA6" s="185"/>
      <c r="AB6" s="185"/>
      <c r="AC6" s="185"/>
    </row>
    <row r="7" spans="1:36" x14ac:dyDescent="0.25">
      <c r="A7" s="145"/>
      <c r="B7" s="146"/>
      <c r="C7" s="580"/>
      <c r="D7" s="183"/>
      <c r="E7" s="184"/>
      <c r="F7" s="184"/>
      <c r="G7" s="184"/>
      <c r="H7" s="184"/>
      <c r="I7" s="184">
        <v>1</v>
      </c>
      <c r="J7" s="184"/>
      <c r="K7" s="184"/>
      <c r="L7" s="184"/>
      <c r="M7" s="184"/>
      <c r="N7" s="185"/>
      <c r="O7" s="185"/>
      <c r="P7" s="185"/>
      <c r="Q7" s="185"/>
      <c r="R7" s="185"/>
      <c r="S7" s="185"/>
      <c r="T7" s="185"/>
      <c r="U7" s="185"/>
      <c r="V7" s="185"/>
      <c r="W7" s="185"/>
      <c r="X7" s="185"/>
      <c r="Y7" s="185"/>
      <c r="Z7" s="185"/>
      <c r="AA7" s="185"/>
      <c r="AB7" s="185"/>
      <c r="AC7" s="185"/>
    </row>
    <row r="8" spans="1:36" x14ac:dyDescent="0.25">
      <c r="A8" s="145"/>
      <c r="B8" s="146"/>
      <c r="C8" s="580"/>
      <c r="D8" s="183"/>
      <c r="E8" s="184"/>
      <c r="F8" s="184"/>
      <c r="G8" s="184"/>
      <c r="H8" s="184"/>
      <c r="I8" s="184"/>
      <c r="J8" s="184"/>
      <c r="K8" s="184"/>
      <c r="L8" s="184"/>
      <c r="M8" s="184"/>
      <c r="N8" s="185"/>
      <c r="O8" s="185"/>
      <c r="P8" s="185"/>
      <c r="Q8" s="185"/>
      <c r="R8" s="185"/>
      <c r="S8" s="185"/>
      <c r="T8" s="185"/>
      <c r="U8" s="185"/>
      <c r="V8" s="185"/>
      <c r="W8" s="185"/>
      <c r="X8" s="185"/>
      <c r="Y8" s="185"/>
      <c r="Z8" s="185"/>
      <c r="AA8" s="185"/>
      <c r="AB8" s="185"/>
      <c r="AC8" s="185"/>
    </row>
    <row r="9" spans="1:36" x14ac:dyDescent="0.25">
      <c r="A9" s="145"/>
      <c r="B9" s="146"/>
      <c r="C9" s="580"/>
      <c r="D9" s="183"/>
      <c r="E9" s="184"/>
      <c r="F9" s="184"/>
      <c r="G9" s="184"/>
      <c r="H9" s="184"/>
      <c r="I9" s="184"/>
      <c r="J9" s="184"/>
      <c r="K9" s="184"/>
      <c r="L9" s="184"/>
      <c r="M9" s="184"/>
      <c r="N9" s="185"/>
      <c r="O9" s="185"/>
      <c r="P9" s="185"/>
      <c r="Q9" s="185"/>
      <c r="R9" s="185"/>
      <c r="S9" s="185"/>
      <c r="T9" s="185"/>
      <c r="U9" s="185"/>
      <c r="V9" s="185"/>
      <c r="W9" s="185"/>
      <c r="X9" s="185"/>
      <c r="Y9" s="185"/>
      <c r="Z9" s="185"/>
      <c r="AA9" s="185"/>
      <c r="AB9" s="185"/>
      <c r="AC9" s="185"/>
    </row>
    <row r="10" spans="1:36" s="231" customFormat="1" x14ac:dyDescent="0.25">
      <c r="A10" s="145"/>
      <c r="B10" s="146"/>
      <c r="C10" s="580"/>
      <c r="D10" s="183"/>
      <c r="E10" s="184"/>
      <c r="F10" s="184"/>
      <c r="G10" s="184"/>
      <c r="H10" s="184"/>
      <c r="I10" s="184"/>
      <c r="J10" s="255"/>
      <c r="K10" s="184"/>
      <c r="L10" s="184"/>
      <c r="M10" s="184"/>
      <c r="N10" s="185"/>
      <c r="O10" s="185"/>
      <c r="P10" s="185"/>
      <c r="Q10" s="185"/>
      <c r="R10" s="185"/>
      <c r="S10" s="185"/>
      <c r="T10" s="185"/>
      <c r="U10" s="185"/>
      <c r="V10" s="185"/>
      <c r="W10" s="185"/>
      <c r="X10" s="185"/>
      <c r="Y10" s="185"/>
      <c r="Z10" s="185"/>
      <c r="AA10" s="185"/>
      <c r="AB10" s="185"/>
      <c r="AC10" s="185"/>
    </row>
    <row r="11" spans="1:36" s="231" customFormat="1" x14ac:dyDescent="0.25">
      <c r="A11" s="251"/>
      <c r="B11" s="144"/>
      <c r="C11" s="580"/>
      <c r="D11" s="183"/>
      <c r="E11" s="184"/>
      <c r="F11" s="184"/>
      <c r="G11" s="184"/>
      <c r="H11" s="184"/>
      <c r="I11" s="184"/>
      <c r="J11" s="184"/>
      <c r="K11" s="184"/>
      <c r="L11" s="184"/>
      <c r="M11" s="184"/>
      <c r="N11" s="185"/>
      <c r="O11" s="185"/>
      <c r="P11" s="185"/>
      <c r="Q11" s="185"/>
      <c r="R11" s="185"/>
      <c r="S11" s="185"/>
      <c r="T11" s="185"/>
      <c r="U11" s="185"/>
      <c r="V11" s="185"/>
      <c r="W11" s="185"/>
      <c r="X11" s="185"/>
      <c r="Y11" s="185"/>
      <c r="Z11" s="185"/>
      <c r="AA11" s="185"/>
      <c r="AB11" s="185"/>
      <c r="AC11" s="185"/>
    </row>
    <row r="12" spans="1:36" s="231" customFormat="1" x14ac:dyDescent="0.25">
      <c r="A12" s="145"/>
      <c r="B12" s="146"/>
      <c r="C12" s="580"/>
      <c r="D12" s="183"/>
      <c r="E12" s="184"/>
      <c r="F12" s="184"/>
      <c r="G12" s="184"/>
      <c r="H12" s="184"/>
      <c r="I12" s="184"/>
      <c r="J12" s="184"/>
      <c r="K12" s="574"/>
      <c r="L12" s="184"/>
      <c r="M12" s="184"/>
      <c r="N12" s="185"/>
      <c r="O12" s="185"/>
      <c r="P12" s="185"/>
      <c r="Q12" s="185"/>
      <c r="R12" s="185"/>
      <c r="S12" s="185"/>
      <c r="T12" s="185"/>
      <c r="U12" s="185"/>
      <c r="V12" s="185"/>
      <c r="W12" s="185"/>
      <c r="X12" s="185"/>
      <c r="Y12" s="185"/>
      <c r="Z12" s="185"/>
      <c r="AA12" s="185"/>
      <c r="AB12" s="185"/>
      <c r="AC12" s="185"/>
    </row>
    <row r="13" spans="1:36" x14ac:dyDescent="0.25">
      <c r="A13" s="145"/>
      <c r="B13" s="144"/>
      <c r="C13" s="580"/>
      <c r="D13" s="183"/>
      <c r="E13" s="184"/>
      <c r="F13" s="184"/>
      <c r="G13" s="184"/>
      <c r="H13" s="184"/>
      <c r="I13" s="184"/>
      <c r="J13" s="184"/>
      <c r="K13" s="184"/>
      <c r="L13" s="184"/>
      <c r="M13" s="184"/>
      <c r="N13" s="185"/>
      <c r="O13" s="185"/>
      <c r="P13" s="185"/>
      <c r="Q13" s="185"/>
      <c r="R13" s="185"/>
      <c r="S13" s="185"/>
      <c r="T13" s="185"/>
      <c r="U13" s="185"/>
      <c r="V13" s="185"/>
      <c r="W13" s="185"/>
      <c r="X13" s="185"/>
      <c r="Y13" s="185"/>
      <c r="Z13" s="185"/>
      <c r="AA13" s="185"/>
      <c r="AB13" s="185"/>
      <c r="AC13" s="185"/>
    </row>
    <row r="14" spans="1:36" x14ac:dyDescent="0.25">
      <c r="A14" s="145"/>
      <c r="B14" s="28"/>
      <c r="C14" s="580"/>
      <c r="D14" s="183"/>
      <c r="E14" s="184"/>
      <c r="F14" s="184"/>
      <c r="G14" s="184"/>
      <c r="H14" s="184"/>
      <c r="I14" s="184"/>
      <c r="J14" s="184"/>
      <c r="K14" s="184"/>
      <c r="L14" s="184"/>
      <c r="M14" s="184"/>
      <c r="N14" s="185"/>
      <c r="O14" s="185"/>
      <c r="P14" s="185"/>
      <c r="Q14" s="185"/>
      <c r="R14" s="185"/>
      <c r="S14" s="185"/>
      <c r="T14" s="185"/>
      <c r="U14" s="185"/>
      <c r="V14" s="185"/>
      <c r="W14" s="185"/>
      <c r="X14" s="185"/>
      <c r="Y14" s="185"/>
      <c r="Z14" s="185"/>
      <c r="AA14" s="185"/>
      <c r="AB14" s="185"/>
      <c r="AC14" s="185"/>
    </row>
    <row r="15" spans="1:36" x14ac:dyDescent="0.25">
      <c r="A15" s="252"/>
      <c r="B15" s="28"/>
      <c r="C15" s="580"/>
      <c r="D15" s="183"/>
      <c r="E15" s="185"/>
      <c r="F15" s="185"/>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row>
    <row r="16" spans="1:36" s="231" customFormat="1" x14ac:dyDescent="0.25">
      <c r="A16" s="233"/>
      <c r="B16" s="144"/>
      <c r="C16" s="580"/>
      <c r="D16" s="183"/>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row>
    <row r="17" spans="1:36" s="231" customFormat="1" x14ac:dyDescent="0.25">
      <c r="A17" s="234"/>
      <c r="B17" s="144"/>
      <c r="C17" s="580"/>
      <c r="D17" s="183"/>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row>
    <row r="18" spans="1:36" s="231" customFormat="1" x14ac:dyDescent="0.25">
      <c r="A18" s="233"/>
      <c r="B18" s="144"/>
      <c r="C18" s="580"/>
      <c r="D18" s="183"/>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row>
    <row r="19" spans="1:36" s="231" customFormat="1" x14ac:dyDescent="0.25">
      <c r="A19" s="240"/>
      <c r="B19" s="144"/>
      <c r="C19" s="580"/>
      <c r="D19" s="183"/>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row>
    <row r="20" spans="1:36" s="231" customFormat="1" x14ac:dyDescent="0.25">
      <c r="A20" s="237"/>
      <c r="B20" s="144"/>
      <c r="C20" s="580"/>
      <c r="D20" s="183"/>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row>
    <row r="21" spans="1:36" s="231" customFormat="1" x14ac:dyDescent="0.25">
      <c r="A21" s="234"/>
      <c r="B21" s="144"/>
      <c r="C21" s="580"/>
      <c r="D21" s="183"/>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row>
    <row r="22" spans="1:36" s="231" customFormat="1" x14ac:dyDescent="0.25">
      <c r="A22" s="233"/>
      <c r="B22" s="144"/>
      <c r="C22" s="580"/>
      <c r="D22" s="183"/>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row>
    <row r="23" spans="1:36" x14ac:dyDescent="0.25">
      <c r="A23" s="233"/>
      <c r="B23" s="28"/>
      <c r="C23" s="580"/>
      <c r="D23" s="183"/>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row>
    <row r="24" spans="1:36" x14ac:dyDescent="0.25">
      <c r="A24" s="233"/>
      <c r="B24" s="28"/>
      <c r="C24" s="580"/>
      <c r="D24" s="183"/>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row>
    <row r="25" spans="1:36" x14ac:dyDescent="0.25">
      <c r="A25" s="239" t="s">
        <v>32111</v>
      </c>
      <c r="B25" s="28"/>
      <c r="C25" s="580"/>
      <c r="D25" s="183"/>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row>
    <row r="26" spans="1:36" x14ac:dyDescent="0.25">
      <c r="A26" s="27"/>
      <c r="B26" s="28"/>
      <c r="C26" s="580"/>
      <c r="D26" s="183"/>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row>
    <row r="27" spans="1:36" x14ac:dyDescent="0.25">
      <c r="A27" s="27"/>
      <c r="B27" s="28"/>
      <c r="C27" s="580"/>
      <c r="D27" s="183"/>
      <c r="E27" s="185"/>
      <c r="F27" s="185"/>
      <c r="G27" s="185"/>
      <c r="H27" s="185"/>
      <c r="I27" s="185"/>
      <c r="J27" s="185"/>
      <c r="K27" s="185"/>
      <c r="L27" s="185"/>
      <c r="M27" s="185"/>
      <c r="N27" s="185"/>
      <c r="O27" s="185"/>
      <c r="P27" s="185"/>
      <c r="Q27" s="185"/>
      <c r="R27" s="185"/>
      <c r="S27" s="185"/>
      <c r="T27" s="185"/>
      <c r="U27" s="185"/>
      <c r="V27" s="185"/>
      <c r="W27" s="185"/>
      <c r="X27" s="185"/>
      <c r="Y27" s="185"/>
      <c r="Z27" s="185"/>
      <c r="AA27" s="185"/>
      <c r="AB27" s="185"/>
      <c r="AC27" s="185"/>
    </row>
    <row r="28" spans="1:36" x14ac:dyDescent="0.25">
      <c r="A28" s="27"/>
      <c r="B28" s="28"/>
      <c r="C28" s="580"/>
      <c r="D28" s="183"/>
      <c r="E28" s="185"/>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row>
    <row r="29" spans="1:36" x14ac:dyDescent="0.25">
      <c r="A29" s="27"/>
      <c r="B29" s="29"/>
      <c r="C29" s="580"/>
      <c r="D29" s="183"/>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row>
    <row r="30" spans="1:36" x14ac:dyDescent="0.25">
      <c r="A30" s="27"/>
      <c r="B30" s="29"/>
      <c r="C30" s="580"/>
      <c r="D30" s="183"/>
      <c r="E30" s="185"/>
      <c r="F30" s="185"/>
      <c r="G30" s="185"/>
      <c r="H30" s="185"/>
      <c r="I30" s="185"/>
      <c r="J30" s="185"/>
      <c r="K30" s="185"/>
      <c r="L30" s="185"/>
      <c r="M30" s="185"/>
      <c r="N30" s="185"/>
      <c r="O30" s="185"/>
      <c r="P30" s="185"/>
      <c r="Q30" s="185"/>
      <c r="R30" s="185"/>
      <c r="S30" s="185"/>
      <c r="T30" s="185"/>
      <c r="U30" s="185"/>
      <c r="V30" s="185"/>
      <c r="W30" s="185"/>
      <c r="X30" s="185"/>
      <c r="Y30" s="185"/>
      <c r="Z30" s="185"/>
      <c r="AA30" s="185"/>
      <c r="AB30" s="185"/>
      <c r="AC30" s="185"/>
    </row>
    <row r="31" spans="1:36" x14ac:dyDescent="0.25">
      <c r="A31" s="27"/>
      <c r="B31" s="29"/>
      <c r="C31" s="580"/>
      <c r="D31" s="183"/>
      <c r="E31" s="185"/>
      <c r="F31" s="185"/>
      <c r="G31" s="185"/>
      <c r="H31" s="185"/>
      <c r="I31" s="185"/>
      <c r="J31" s="185"/>
      <c r="K31" s="185"/>
      <c r="L31" s="185"/>
      <c r="M31" s="185"/>
      <c r="N31" s="185"/>
      <c r="O31" s="185"/>
      <c r="P31" s="185"/>
      <c r="Q31" s="185"/>
      <c r="R31" s="185"/>
      <c r="S31" s="185"/>
      <c r="T31" s="185"/>
      <c r="U31" s="185"/>
      <c r="V31" s="185"/>
      <c r="W31" s="185"/>
      <c r="X31" s="185"/>
      <c r="Y31" s="185"/>
      <c r="Z31" s="185"/>
      <c r="AA31" s="185"/>
      <c r="AB31" s="185"/>
      <c r="AC31" s="185"/>
    </row>
    <row r="32" spans="1:36" x14ac:dyDescent="0.25">
      <c r="B32" s="30">
        <f>SUM(B4:B31)</f>
        <v>100</v>
      </c>
      <c r="D32" s="186">
        <f t="shared" ref="D32:AJ32" si="0">SUMPRODUCT($B4:$B31/100,D4:D31)</f>
        <v>40</v>
      </c>
      <c r="E32" s="186">
        <f t="shared" si="0"/>
        <v>12</v>
      </c>
      <c r="F32" s="186">
        <f t="shared" si="0"/>
        <v>5</v>
      </c>
      <c r="G32" s="186">
        <f t="shared" si="0"/>
        <v>2</v>
      </c>
      <c r="H32" s="186">
        <f t="shared" si="0"/>
        <v>0</v>
      </c>
      <c r="I32" s="186">
        <f t="shared" si="0"/>
        <v>24</v>
      </c>
      <c r="J32" s="186">
        <f t="shared" si="0"/>
        <v>2</v>
      </c>
      <c r="K32" s="186">
        <f t="shared" si="0"/>
        <v>6</v>
      </c>
      <c r="L32" s="186">
        <f t="shared" si="0"/>
        <v>18</v>
      </c>
      <c r="M32" s="186">
        <f t="shared" si="0"/>
        <v>0</v>
      </c>
      <c r="N32" s="186">
        <f t="shared" si="0"/>
        <v>0</v>
      </c>
      <c r="O32" s="186">
        <f t="shared" si="0"/>
        <v>0</v>
      </c>
      <c r="P32" s="186">
        <f t="shared" si="0"/>
        <v>0</v>
      </c>
      <c r="Q32" s="186">
        <f t="shared" si="0"/>
        <v>0</v>
      </c>
      <c r="R32" s="186">
        <f t="shared" si="0"/>
        <v>0</v>
      </c>
      <c r="S32" s="186">
        <f t="shared" si="0"/>
        <v>0</v>
      </c>
      <c r="T32" s="186">
        <f t="shared" si="0"/>
        <v>0</v>
      </c>
      <c r="U32" s="186">
        <f t="shared" si="0"/>
        <v>0</v>
      </c>
      <c r="V32" s="186">
        <f t="shared" si="0"/>
        <v>0</v>
      </c>
      <c r="W32" s="186">
        <f t="shared" si="0"/>
        <v>0</v>
      </c>
      <c r="X32" s="243">
        <f t="shared" si="0"/>
        <v>0</v>
      </c>
      <c r="Y32" s="186">
        <f t="shared" si="0"/>
        <v>0</v>
      </c>
      <c r="Z32" s="186">
        <f t="shared" si="0"/>
        <v>0</v>
      </c>
      <c r="AA32" s="186">
        <f t="shared" si="0"/>
        <v>0</v>
      </c>
      <c r="AB32" s="186">
        <f t="shared" si="0"/>
        <v>0</v>
      </c>
      <c r="AC32" s="186">
        <f t="shared" si="0"/>
        <v>0</v>
      </c>
      <c r="AD32" s="186">
        <f t="shared" si="0"/>
        <v>0</v>
      </c>
      <c r="AE32" s="186">
        <f t="shared" si="0"/>
        <v>0</v>
      </c>
      <c r="AF32" s="186">
        <f t="shared" si="0"/>
        <v>0</v>
      </c>
      <c r="AG32" s="186">
        <f t="shared" si="0"/>
        <v>0</v>
      </c>
      <c r="AH32" s="186">
        <f t="shared" si="0"/>
        <v>0</v>
      </c>
      <c r="AI32" s="186">
        <f t="shared" si="0"/>
        <v>0</v>
      </c>
      <c r="AJ32" s="186">
        <f t="shared" si="0"/>
        <v>0</v>
      </c>
    </row>
    <row r="33" spans="1:29" x14ac:dyDescent="0.25">
      <c r="E33" s="24"/>
      <c r="F33" s="24"/>
      <c r="G33" s="24"/>
      <c r="H33" s="24"/>
      <c r="I33" s="24"/>
      <c r="J33" s="24"/>
      <c r="K33" s="24"/>
      <c r="L33" s="24"/>
      <c r="M33" s="24"/>
    </row>
    <row r="34" spans="1:29" s="2" customFormat="1" x14ac:dyDescent="0.25">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29" x14ac:dyDescent="0.25">
      <c r="A35" s="138"/>
    </row>
    <row r="36" spans="1:29" x14ac:dyDescent="0.25">
      <c r="A36" s="138"/>
    </row>
    <row r="37" spans="1:29" x14ac:dyDescent="0.25">
      <c r="A37" s="138"/>
    </row>
    <row r="38" spans="1:29" x14ac:dyDescent="0.25">
      <c r="A38" s="138"/>
    </row>
    <row r="39" spans="1:29" x14ac:dyDescent="0.25">
      <c r="A39" s="138"/>
    </row>
    <row r="40" spans="1:29" x14ac:dyDescent="0.25">
      <c r="A40" s="138"/>
    </row>
    <row r="41" spans="1:29" x14ac:dyDescent="0.25">
      <c r="C41" s="2"/>
    </row>
  </sheetData>
  <sheetProtection sheet="1" objects="1" scenarios="1"/>
  <protectedRanges>
    <protectedRange sqref="D15:R31 N4:R14 S4:AC31" name="Tartomány4"/>
    <protectedRange sqref="A24:B31" name="Tartomány2"/>
    <protectedRange sqref="B32:AJ32" name="Tartomány1"/>
    <protectedRange sqref="N2:AC3" name="Tartomány3"/>
    <protectedRange sqref="A16:B23" name="Tartomány2_1"/>
    <protectedRange sqref="J2:M3 H2:H3" name="Tartomány3_1_1_1"/>
    <protectedRange sqref="D7:M14 J4:M6" name="Tartomány4_1_1_1"/>
    <protectedRange sqref="A15:B15" name="Tartomány2_2"/>
    <protectedRange sqref="A13:B14" name="Tartomány2_1_1"/>
    <protectedRange sqref="A4:B12" name="Tartomány2_1_1_1_1"/>
    <protectedRange sqref="D2:G3 I2:I3" name="Tartomány3_1_1_1_1"/>
    <protectedRange sqref="D4:I6" name="Tartomány4_1_1_1_1"/>
  </protectedRanges>
  <mergeCells count="1">
    <mergeCell ref="C4:C31"/>
  </mergeCells>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G77"/>
  <sheetViews>
    <sheetView zoomScaleNormal="100" workbookViewId="0">
      <pane xSplit="3" ySplit="2" topLeftCell="AN3" activePane="bottomRight" state="frozen"/>
      <selection pane="topRight" activeCell="D1" sqref="D1"/>
      <selection pane="bottomLeft" activeCell="A3" sqref="A3"/>
      <selection pane="bottomRight" activeCell="AM13" sqref="AM13"/>
    </sheetView>
  </sheetViews>
  <sheetFormatPr defaultRowHeight="15" x14ac:dyDescent="0.25"/>
  <cols>
    <col min="1" max="1" width="17.42578125" style="1"/>
    <col min="2" max="2" width="10.42578125" style="1" customWidth="1"/>
    <col min="3" max="3" width="7" style="558" bestFit="1" customWidth="1"/>
    <col min="4" max="4" width="11.140625" style="31" customWidth="1"/>
    <col min="5" max="5" width="9.140625" customWidth="1"/>
    <col min="6" max="6" width="6.140625"/>
    <col min="7" max="7" width="8" bestFit="1" customWidth="1"/>
    <col min="8" max="8" width="6.7109375" customWidth="1"/>
    <col min="9" max="9" width="6.42578125"/>
    <col min="10" max="10" width="6.7109375" customWidth="1"/>
    <col min="11" max="11" width="7" customWidth="1"/>
    <col min="12" max="12" width="6.28515625"/>
    <col min="13" max="13" width="6.42578125" customWidth="1"/>
    <col min="14" max="14" width="6.7109375" style="32" customWidth="1"/>
    <col min="15" max="15" width="6.28515625" style="131" customWidth="1"/>
    <col min="16" max="16" width="7" style="32" customWidth="1"/>
    <col min="17" max="17" width="5.7109375" style="32" customWidth="1"/>
    <col min="18" max="18" width="6.85546875" bestFit="1" customWidth="1"/>
    <col min="19" max="19" width="10.28515625" bestFit="1" customWidth="1"/>
    <col min="20" max="20" width="7.42578125" customWidth="1"/>
    <col min="21" max="21" width="6.85546875" bestFit="1" customWidth="1"/>
    <col min="22" max="22" width="7.28515625"/>
    <col min="23" max="23" width="8.42578125"/>
    <col min="24" max="24" width="7.140625"/>
    <col min="25" max="25" width="6.28515625"/>
    <col min="26" max="27" width="9.5703125" bestFit="1" customWidth="1"/>
    <col min="28" max="29" width="12.5703125"/>
    <col min="30" max="30" width="11.7109375"/>
    <col min="31" max="31" width="13.85546875"/>
    <col min="32" max="32" width="10.140625"/>
    <col min="33" max="33" width="5.7109375" customWidth="1"/>
    <col min="34" max="34" width="4" customWidth="1"/>
    <col min="35" max="35" width="8.5703125"/>
    <col min="36" max="36" width="9.5703125" bestFit="1" customWidth="1"/>
    <col min="37" max="37" width="3.85546875" customWidth="1"/>
    <col min="39" max="39" width="9.5703125" bestFit="1" customWidth="1"/>
    <col min="40" max="40" width="3.42578125" customWidth="1"/>
    <col min="41" max="41" width="10.85546875" style="32" customWidth="1"/>
    <col min="42" max="42" width="10.85546875" style="131" customWidth="1"/>
    <col min="43" max="43" width="11.28515625" customWidth="1"/>
    <col min="44" max="44" width="9.42578125" style="32"/>
    <col min="45" max="45" width="9.5703125" style="32" customWidth="1"/>
    <col min="46" max="46" width="9.5703125" style="32" bestFit="1" customWidth="1"/>
    <col min="47" max="47" width="9.28515625" style="32" customWidth="1"/>
    <col min="48" max="48" width="9.5703125" style="32" bestFit="1" customWidth="1"/>
    <col min="49" max="49" width="9.140625" style="32" customWidth="1"/>
    <col min="50" max="50" width="9" style="32" customWidth="1"/>
    <col min="51" max="51" width="9.28515625" customWidth="1"/>
    <col min="52" max="52" width="9.140625" customWidth="1"/>
    <col min="53" max="53" width="14.5703125" style="131" customWidth="1"/>
    <col min="54" max="54" width="10.28515625" style="131" customWidth="1"/>
    <col min="55" max="55" width="11.85546875" style="131" customWidth="1"/>
    <col min="56" max="56" width="34.7109375" style="131" customWidth="1"/>
    <col min="57" max="58" width="10.28515625" style="131" bestFit="1" customWidth="1"/>
    <col min="59" max="59" width="12.42578125" style="131" customWidth="1"/>
    <col min="60" max="1027" width="8.5703125"/>
  </cols>
  <sheetData>
    <row r="1" spans="1:59" ht="60" customHeight="1" thickTop="1" x14ac:dyDescent="0.25">
      <c r="A1" s="33" t="s">
        <v>49</v>
      </c>
      <c r="B1" s="34" t="s">
        <v>50</v>
      </c>
      <c r="C1" s="554" t="s">
        <v>40</v>
      </c>
      <c r="D1" s="35" t="s">
        <v>51</v>
      </c>
      <c r="E1" s="585" t="s">
        <v>52</v>
      </c>
      <c r="F1" s="585"/>
      <c r="G1" s="585"/>
      <c r="H1" s="586" t="s">
        <v>53</v>
      </c>
      <c r="I1" s="586"/>
      <c r="J1" s="586"/>
      <c r="K1" s="587" t="s">
        <v>54</v>
      </c>
      <c r="L1" s="587"/>
      <c r="M1" s="587"/>
      <c r="N1" s="583" t="s">
        <v>55</v>
      </c>
      <c r="O1" s="584"/>
      <c r="P1" s="593" t="s">
        <v>56</v>
      </c>
      <c r="Q1" s="593"/>
      <c r="R1" s="594" t="s">
        <v>57</v>
      </c>
      <c r="S1" s="594"/>
      <c r="T1" s="596" t="s">
        <v>58</v>
      </c>
      <c r="U1" s="596"/>
      <c r="V1" s="597" t="s">
        <v>59</v>
      </c>
      <c r="W1" s="597"/>
      <c r="X1" s="593" t="s">
        <v>60</v>
      </c>
      <c r="Y1" s="593"/>
      <c r="Z1" s="598" t="s">
        <v>61</v>
      </c>
      <c r="AA1" s="598"/>
      <c r="AB1" s="587" t="s">
        <v>62</v>
      </c>
      <c r="AC1" s="587"/>
      <c r="AD1" s="587"/>
      <c r="AE1" s="587"/>
      <c r="AF1" s="38" t="s">
        <v>63</v>
      </c>
      <c r="AG1" s="595" t="s">
        <v>64</v>
      </c>
      <c r="AH1" s="595"/>
      <c r="AI1" s="37" t="s">
        <v>65</v>
      </c>
      <c r="AJ1" s="587" t="s">
        <v>66</v>
      </c>
      <c r="AK1" s="587"/>
      <c r="AL1" s="39" t="s">
        <v>67</v>
      </c>
      <c r="AM1" s="587" t="s">
        <v>68</v>
      </c>
      <c r="AN1" s="587"/>
      <c r="AO1" s="37" t="s">
        <v>69</v>
      </c>
      <c r="AP1" s="37" t="s">
        <v>31918</v>
      </c>
      <c r="AQ1" s="40" t="s">
        <v>70</v>
      </c>
      <c r="AR1" s="37" t="s">
        <v>71</v>
      </c>
      <c r="AS1" s="37" t="s">
        <v>72</v>
      </c>
      <c r="AT1" s="39" t="s">
        <v>73</v>
      </c>
      <c r="AU1" s="36" t="s">
        <v>74</v>
      </c>
      <c r="AV1" s="37" t="s">
        <v>75</v>
      </c>
      <c r="AW1" s="37" t="s">
        <v>76</v>
      </c>
      <c r="AX1" s="37" t="s">
        <v>77</v>
      </c>
      <c r="AY1" s="37" t="s">
        <v>78</v>
      </c>
      <c r="AZ1" s="36" t="s">
        <v>79</v>
      </c>
      <c r="BA1" s="246" t="s">
        <v>31671</v>
      </c>
      <c r="BB1" s="246" t="s">
        <v>80</v>
      </c>
      <c r="BC1" s="132" t="s">
        <v>5831</v>
      </c>
      <c r="BD1" s="132" t="s">
        <v>26929</v>
      </c>
      <c r="BE1" s="132" t="s">
        <v>26446</v>
      </c>
      <c r="BF1" s="132" t="s">
        <v>26870</v>
      </c>
      <c r="BG1" s="132" t="s">
        <v>26925</v>
      </c>
    </row>
    <row r="2" spans="1:59" s="2" customFormat="1" ht="32.25" customHeight="1" thickBot="1" x14ac:dyDescent="0.3">
      <c r="A2" s="41"/>
      <c r="B2" s="42"/>
      <c r="C2" s="555"/>
      <c r="D2" s="44" t="s">
        <v>81</v>
      </c>
      <c r="E2" s="45" t="s">
        <v>82</v>
      </c>
      <c r="F2" s="12" t="s">
        <v>83</v>
      </c>
      <c r="G2" s="46" t="s">
        <v>84</v>
      </c>
      <c r="H2" s="12" t="s">
        <v>82</v>
      </c>
      <c r="I2" s="12" t="s">
        <v>83</v>
      </c>
      <c r="J2" s="12" t="s">
        <v>84</v>
      </c>
      <c r="K2" s="12" t="s">
        <v>85</v>
      </c>
      <c r="L2" s="12" t="s">
        <v>86</v>
      </c>
      <c r="M2" s="43" t="s">
        <v>87</v>
      </c>
      <c r="N2" s="47" t="s">
        <v>98</v>
      </c>
      <c r="O2" s="133" t="s">
        <v>5837</v>
      </c>
      <c r="P2" s="48" t="s">
        <v>88</v>
      </c>
      <c r="Q2" s="49" t="s">
        <v>89</v>
      </c>
      <c r="R2" s="50" t="s">
        <v>90</v>
      </c>
      <c r="S2" s="50" t="s">
        <v>91</v>
      </c>
      <c r="T2" s="50" t="s">
        <v>90</v>
      </c>
      <c r="U2" s="51" t="s">
        <v>91</v>
      </c>
      <c r="V2" s="50" t="s">
        <v>92</v>
      </c>
      <c r="W2" s="52" t="s">
        <v>93</v>
      </c>
      <c r="X2" s="48" t="s">
        <v>88</v>
      </c>
      <c r="Y2" s="49" t="s">
        <v>94</v>
      </c>
      <c r="Z2" s="53" t="s">
        <v>88</v>
      </c>
      <c r="AA2" s="53" t="s">
        <v>95</v>
      </c>
      <c r="AB2" s="12" t="s">
        <v>88</v>
      </c>
      <c r="AC2" s="12" t="s">
        <v>95</v>
      </c>
      <c r="AD2" s="12" t="s">
        <v>96</v>
      </c>
      <c r="AE2" s="54" t="s">
        <v>97</v>
      </c>
      <c r="AF2" s="55" t="s">
        <v>98</v>
      </c>
      <c r="AG2" s="47"/>
      <c r="AH2" s="56"/>
      <c r="AI2" s="47" t="s">
        <v>98</v>
      </c>
      <c r="AJ2" s="12"/>
      <c r="AK2" s="12"/>
      <c r="AL2" s="45" t="s">
        <v>98</v>
      </c>
      <c r="AM2" s="12"/>
      <c r="AN2" s="43"/>
      <c r="AO2" s="140" t="s">
        <v>31914</v>
      </c>
      <c r="AP2" s="140" t="s">
        <v>31915</v>
      </c>
      <c r="AQ2" s="57"/>
      <c r="AR2" s="47" t="s">
        <v>98</v>
      </c>
      <c r="AS2" s="47"/>
      <c r="AT2" s="48" t="s">
        <v>98</v>
      </c>
      <c r="AU2" s="56"/>
      <c r="AV2" s="47" t="s">
        <v>98</v>
      </c>
      <c r="AW2" s="47"/>
      <c r="AX2" s="47"/>
      <c r="AY2" s="12"/>
      <c r="AZ2" s="43"/>
      <c r="BA2" s="24" t="s">
        <v>99</v>
      </c>
      <c r="BB2" s="24" t="s">
        <v>5838</v>
      </c>
      <c r="BC2" s="24" t="s">
        <v>5838</v>
      </c>
      <c r="BD2" s="131" t="s">
        <v>23999</v>
      </c>
      <c r="BE2" s="24"/>
      <c r="BF2" s="24"/>
      <c r="BG2" s="24"/>
    </row>
    <row r="3" spans="1:59" ht="17.25" customHeight="1" thickTop="1" x14ac:dyDescent="0.25">
      <c r="A3" s="242" t="str">
        <f>'Adatbeírás helye'!$D$2</f>
        <v>Epoxivegyület</v>
      </c>
      <c r="B3" s="247" t="str">
        <f>'Adatbeírás helye'!$D$3</f>
        <v>1675-54-3</v>
      </c>
      <c r="C3" s="556">
        <f>'Adatbeírás helye'!D32</f>
        <v>40</v>
      </c>
      <c r="D3" s="58">
        <f>VLOOKUP(B3,' Adatbázis új anyagok helye'!$A$1:$BA$1022,5,0)</f>
        <v>0</v>
      </c>
      <c r="E3">
        <f>VLOOKUP(B3,' Adatbázis új anyagok helye'!$A$1:$BA$1022,6,0)</f>
        <v>0</v>
      </c>
      <c r="F3">
        <f>VLOOKUP(B3,' Adatbázis új anyagok helye'!$A$1:$BA$1022,7,0)</f>
        <v>0</v>
      </c>
      <c r="G3">
        <f>VLOOKUP(B3,' Adatbázis új anyagok helye'!$A$1:$BA$1022,8,0)</f>
        <v>0</v>
      </c>
      <c r="H3" s="59" t="e">
        <f>VLOOKUP(E40,segédtáblázatok!$A$3:$D$6,2,0)</f>
        <v>#N/A</v>
      </c>
      <c r="I3" s="59" t="e">
        <f>VLOOKUP(F40,segédtáblázatok!$A$3:$D$6,2,0)</f>
        <v>#N/A</v>
      </c>
      <c r="J3" s="59" t="e">
        <f>VLOOKUP(G40,segédtáblázatok!$A$3:$D$6,2,0)</f>
        <v>#N/A</v>
      </c>
      <c r="K3" s="60" t="e">
        <f t="shared" ref="K3:K23" si="0">C3/H3</f>
        <v>#N/A</v>
      </c>
      <c r="L3" s="60" t="e">
        <f t="shared" ref="L3:L23" si="1">C3/I3</f>
        <v>#N/A</v>
      </c>
      <c r="M3" s="61" t="e">
        <f t="shared" ref="M3:M23" si="2">C3/J3</f>
        <v>#N/A</v>
      </c>
      <c r="N3" s="62">
        <f>IF(C3&gt;=10,VLOOKUP(B3,' Adatbázis új anyagok helye'!$A$1:$BA$1022,14,0),(IF(C3=0,"HIÁNYZIK",0)))</f>
        <v>0</v>
      </c>
      <c r="O3" s="134">
        <f>N3*C3/10</f>
        <v>0</v>
      </c>
      <c r="P3" s="63">
        <f>IF(C3&gt;=1,VLOOKUP($B3,' Adatbázis új anyagok helye'!$A$1:$BA$1022,10,0),IF(C3&gt;=VLOOKUP($B3,' Adatbázis új anyagok helye'!$A$1:$BA$10022,34,0),VLOOKUP($B3,' Adatbázis új anyagok helye'!$A$1:$BA$1022,10,0),0))</f>
        <v>2</v>
      </c>
      <c r="Q3" s="63">
        <f>IF(OR((P3="1A"),OR(P3="1B"),OR(P3="1C")),1,IF(C3&gt;=1,VLOOKUP($B3,' Adatbázis új anyagok helye'!$A$1:$BA$1022,11,0),IF(C3&gt;=VLOOKUP($B3,' Adatbázis új anyagok helye'!$A$1:$BA$10022,33,0),VLOOKUP($B3,' Adatbázis új anyagok helye'!$A$1:$BA$1022,11,0),0)))</f>
        <v>2</v>
      </c>
      <c r="R3" s="64">
        <f>VLOOKUP(B3,' Adatbázis új anyagok helye'!$A$1:$BA$1022,34,0)</f>
        <v>5</v>
      </c>
      <c r="S3" s="59">
        <f>VLOOKUP(B3,' Adatbázis új anyagok helye'!$A$1:$BA$1022,36,0)</f>
        <v>100</v>
      </c>
      <c r="T3" s="65">
        <f>IF(P3=0,0,IF(OR(EXACT(P3,"1A"),EXACT(P3,"1B"),EXACT(P3,"1C")),C3*10/R3,IF(P3=2,C3/R3,0)))</f>
        <v>8</v>
      </c>
      <c r="U3" s="66">
        <f>IF(P3=0,0,IF(P3=2,0,C3/S3))</f>
        <v>0</v>
      </c>
      <c r="V3" s="65">
        <f t="shared" ref="V3" si="3">IF(Q3=0,0,IF(Q3=1,C3*10/S41,IF(Q3=2,C3/R41,0)))</f>
        <v>8</v>
      </c>
      <c r="W3" s="65">
        <f t="shared" ref="W3" si="4">IF(Q3=0,0,IF(Q3=1,C3/S41,IF(Q3=2,0,0)))</f>
        <v>0</v>
      </c>
      <c r="X3" s="63">
        <f>VLOOKUP($B3,' Adatbázis új anyagok helye'!$A$1:$BA$1022,12,0)</f>
        <v>1</v>
      </c>
      <c r="Y3" s="63">
        <f>VLOOKUP($B3,' Adatbázis új anyagok helye'!$A$1:$BA$1022,13,0)</f>
        <v>0</v>
      </c>
      <c r="Z3" s="67">
        <f>IF(VLOOKUP($B3,' Adatbázis új anyagok helye'!$A$1:$BA$1022,31,0)&gt;0,VLOOKUP($B3,' Adatbázis új anyagok helye'!$A$1:$BA$1022,31,0),100)</f>
        <v>1</v>
      </c>
      <c r="AA3" s="67">
        <f>IF(VLOOKUP(B3,' Adatbázis új anyagok helye'!$A$1:$BA$1022,32,0)&gt;0,VLOOKUP(B3,' Adatbázis új anyagok helye'!$A$1:$BA$1022,32,0),100)</f>
        <v>100</v>
      </c>
      <c r="AB3" t="str">
        <f t="shared" ref="AB3" si="5">IF(AND(OR(X3=1,X3="1B",X3="1A"),C3&gt;=Z3),"Skin Sens. 1","NEM Érz.")</f>
        <v>Skin Sens. 1</v>
      </c>
      <c r="AC3" t="str">
        <f t="shared" ref="AC3" si="6">IF(AND(OR(Y3=1,Y3="1B",Y3="1A"),C3&gt;=AA3),"Inhal. Sens. 1","NEM Érz.")</f>
        <v>NEM Érz.</v>
      </c>
      <c r="AD3" s="68" t="str">
        <f>IF(X3=0,"NEM",IF(AB3="Skin Sens. 1","CíMKÉRE",IF(C3&gt;=Z3/10,"CíMKÉRE","NEM")))</f>
        <v>CíMKÉRE</v>
      </c>
      <c r="AE3" s="68" t="str">
        <f>IF(Y3=0,"NEM",IF(AC3="Inhal. Sens. 1","CíMKÉRE",IF(C3&gt;=AA3/10,"CíMKÉRE","NEM")))</f>
        <v>NEM</v>
      </c>
      <c r="AF3" s="69">
        <f>VLOOKUP(B3,' Adatbázis új anyagok helye'!$A$1:$BA$1022,18,0)</f>
        <v>0</v>
      </c>
      <c r="AG3" s="31" t="str">
        <f>IF(AF3=0,"NEM",IF(C3&gt;=VLOOKUP(B3,' Adatbázis új anyagok helye'!$A$1:$BA$1022,28,0),"Carc.","NEM"))</f>
        <v>NEM</v>
      </c>
      <c r="AH3" s="70">
        <f>IF(EXACT(AG3,"NEM"),4,IF(EXACT(AG3,"Carc."),IF(EXACT(AF3,"1A"),1,IF(EXACT(AF3,"1B"),2,IF(EXACT(AF3,2),3,"")))))</f>
        <v>4</v>
      </c>
      <c r="AI3" s="69">
        <f>VLOOKUP(B3,' Adatbázis új anyagok helye'!$A$1:$BA$1022,19,0)</f>
        <v>0</v>
      </c>
      <c r="AJ3" s="31" t="str">
        <f>IF(AI3=0,"NEM",IF(C3&gt;=VLOOKUP(B3,' Adatbázis új anyagok helye'!$A$1:$BA$1022,29,0),"Muta.","NEM"))</f>
        <v>NEM</v>
      </c>
      <c r="AK3" s="70">
        <f t="shared" ref="AK3" si="7">IF(EXACT(AJ3,"NEM"),4,IF(EXACT(AJ3,"Muta."),IF(EXACT(AI3,"1A"),1,IF(EXACT(AI3,"1B"),2,IF(EXACT(AI3,2),3,"")))))</f>
        <v>4</v>
      </c>
      <c r="AL3" s="69">
        <f>VLOOKUP(B3,' Adatbázis új anyagok helye'!$A$1:$BA$1022,20,0)</f>
        <v>0</v>
      </c>
      <c r="AM3" s="31" t="str">
        <f>IF(AL3=0,"NEM",IF(C3&gt;=VLOOKUP(B3,' Adatbázis új anyagok helye'!$A$1:$BA$1022,30,0),"Repr.","NEM"))</f>
        <v>NEM</v>
      </c>
      <c r="AN3" s="70">
        <f>IF(EXACT(AM3,"NEM"),4,IF(EXACT(AM3,"Repr."),IF(EXACT(AL3,"1A"),1,IF(EXACT(AL3,"1B"),2,IF(EXACT(AL3,2),3,"")))))</f>
        <v>4</v>
      </c>
      <c r="AO3" s="63">
        <f>VLOOKUP(B3,' Adatbázis új anyagok helye'!$A$1:$BA$1022,15,0)</f>
        <v>0</v>
      </c>
      <c r="AP3" s="62">
        <f>VLOOKUP(B3,' Adatbázis új anyagok helye'!$A$1:$BA$1022,16,0)</f>
        <v>0</v>
      </c>
      <c r="AQ3" s="71" t="str">
        <f>IF(AO3=0,"NEM",IF(AND(AO3=1,C3&gt;=VLOOKUP(B3,' Adatbázis új anyagok helye'!$A$1:$BA$10022,23,0)),"STOT SE 1",IF(OR(AND(AO3=1,C3&gt;=VLOOKUP(B3,' Adatbázis új anyagok helye'!$A$1:$BA$1022,24,0)),(AND(AO3=2,C3&gt;=VLOOKUP(B3,' Adatbázis új anyagok helye'!$A$1:$BA$10022,24,0)))),"STOT SE 2","NEM")))</f>
        <v>NEM</v>
      </c>
      <c r="AR3" s="62">
        <f>VLOOKUP(B3,' Adatbázis új anyagok helye'!$A$1:$BA$1022,17,0)</f>
        <v>0</v>
      </c>
      <c r="AS3" t="str">
        <f>IF(AR3=0,"NEM",IF(AND(AR3=1,C3&gt;=VLOOKUP(B3,' Adatbázis új anyagok helye'!$A$1:$BA$1022,26,0)),"STOT RE 1",IF(OR(AND(AR3=1,C3&gt;=VLOOKUP(B3,' Adatbázis új anyagok helye'!$A$1:$BA$1022,27,0)),(AND(AR3=2,C3&gt;=VLOOKUP(B3,' Adatbázis új anyagok helye'!$A$1:$BA$1022,27,0)))),"STOT RE 2","NEM")))</f>
        <v>NEM</v>
      </c>
      <c r="AT3" s="63">
        <f>VLOOKUP(B3,' Adatbázis új anyagok helye'!$A$1:$BA$1022,38,0)</f>
        <v>0</v>
      </c>
      <c r="AU3" s="72">
        <f>IF(AT3=0,0,IF(VLOOKUP(B3,' Adatbázis új anyagok helye'!$A$1:$BA$1022,41,0)&gt;0,C3*VLOOKUP(B3,' Adatbázis új anyagok helye'!$A$1:$BA$1022,41,0),C3))</f>
        <v>0</v>
      </c>
      <c r="AV3" s="32">
        <f>VLOOKUP(B3,' Adatbázis új anyagok helye'!$A$1:$BA$1022,39,0)</f>
        <v>2</v>
      </c>
      <c r="AW3" s="62">
        <f>IF(AV3=0,0,IF(AV3=1,IF(VLOOKUP(B3,' Adatbázis új anyagok helye'!$A$1:$BA$1022,42,0)&gt;0,C3*VLOOKUP(B3,' Adatbázis új anyagok helye'!$A$1:$BA$1022,42,0),C3),0))</f>
        <v>0</v>
      </c>
      <c r="AX3" s="62">
        <f>IF($AW$36&gt;=25,0,IF(AV3=0,0,IF(AV3=1,IF(VLOOKUP(B3,' Adatbázis új anyagok helye'!$A$1:$BA$1022,42,0)&gt;0,10*C3*VLOOKUP(B3,' Adatbázis új anyagok helye'!$A$1:$BA$1022,42,0),10*C3),IF(AV3=2,C3,0))))</f>
        <v>40</v>
      </c>
      <c r="AY3" s="62">
        <f>IF(OR($AW$36&gt;=25,$AX$36&gt;=25),0,IF(AV3=0,0,IF(AV3=1,IF(VLOOKUP(B3,' Adatbázis új anyagok helye'!$A$1:$BA$1022,42,0)&gt;0,100*C3*VLOOKUP(B3,' Adatbázis új anyagok helye'!$A$1:$BA$1022,42,0),100*C3),IF(AV3=2,10*C3,IF(AV3=3,C3,0)))))</f>
        <v>0</v>
      </c>
      <c r="AZ3" s="72">
        <f t="shared" ref="AZ3" si="8">IF(OR($AW$36&gt;=25,$AX$36&gt;=25,$AY$36&gt;=25),0,IF(AV3=0,0,C3))</f>
        <v>0</v>
      </c>
      <c r="BA3" s="73" t="e">
        <f>VLOOKUP(B3,'5-2020 anyagai'!A1:I428,5,)</f>
        <v>#N/A</v>
      </c>
      <c r="BB3" s="131" t="e">
        <f>IF(B3=(VLOOKUP(B3,'PIC lista'!A2:C1040,1,0)),"IGEN","NEM")</f>
        <v>#N/A</v>
      </c>
      <c r="BC3" s="131" t="e">
        <f>IF((VLOOKUP(B3,jelöltlista!$A$1:$D$989,1,FALSE)=B3),"IGEN","NEM")</f>
        <v>#N/A</v>
      </c>
      <c r="BD3" s="131" t="str">
        <f>VLOOKUP(B3,'harmonizált osztályozások'!A3:L5811,6,FALSE)</f>
        <v xml:space="preserve">Skin Irrit. 2
Eye Irrit. 2
Skin Sens. 1
</v>
      </c>
      <c r="BE3" s="131" t="e">
        <f>VLOOKUP(B3,'Sevesoban megnevezve'!A2:F99,4,FALSE)</f>
        <v>#N/A</v>
      </c>
      <c r="BF3" s="131" t="e">
        <f>VLOOKUP(B3,Korlátozás!A2:D472,4,FALSE)</f>
        <v>#N/A</v>
      </c>
      <c r="BG3" s="131" t="e">
        <f>VLOOKUP(B3,'REACH engedélyköteles'!A2:D79,4,FALSE)</f>
        <v>#N/A</v>
      </c>
    </row>
    <row r="4" spans="1:59" ht="18" customHeight="1" x14ac:dyDescent="0.25">
      <c r="A4" s="242" t="str">
        <f>'Adatbeírás helye'!$E$2</f>
        <v>xilol</v>
      </c>
      <c r="B4" s="248" t="str">
        <f>'Adatbeírás helye'!$E$3</f>
        <v>1330-20-7</v>
      </c>
      <c r="C4" s="556">
        <f>'Adatbeírás helye'!E32</f>
        <v>12</v>
      </c>
      <c r="D4" s="58" t="str">
        <f>VLOOKUP(B4,' Adatbázis új anyagok helye'!$A$1:$BA$1022,5,0)</f>
        <v>Flam. Liq. 3</v>
      </c>
      <c r="E4" s="241">
        <f>VLOOKUP(B4,' Adatbázis új anyagok helye'!$A$1:$BA$1022,6,0)</f>
        <v>0</v>
      </c>
      <c r="F4" s="241">
        <f>VLOOKUP(B4,' Adatbázis új anyagok helye'!$A$1:$BA$1022,7,0)</f>
        <v>4</v>
      </c>
      <c r="G4" s="241">
        <f>VLOOKUP(B4,' Adatbázis új anyagok helye'!$A$1:$BA$1022,8,0)</f>
        <v>4</v>
      </c>
      <c r="H4" s="59" t="e">
        <f>VLOOKUP(E41,segédtáblázatok!$A$3:$D$6,2,0)</f>
        <v>#N/A</v>
      </c>
      <c r="I4" s="59">
        <f>VLOOKUP(F41,segédtáblázatok!$A$3:$D$6,2,0)</f>
        <v>500</v>
      </c>
      <c r="J4" s="59">
        <f>VLOOKUP(G41,segédtáblázatok!$A$3:$D$6,2,0)</f>
        <v>500</v>
      </c>
      <c r="K4" s="60" t="e">
        <f t="shared" si="0"/>
        <v>#N/A</v>
      </c>
      <c r="L4" s="60">
        <f t="shared" si="1"/>
        <v>2.4E-2</v>
      </c>
      <c r="M4" s="61">
        <f t="shared" si="2"/>
        <v>2.4E-2</v>
      </c>
      <c r="N4" s="62">
        <f>IF(C4&gt;=10,VLOOKUP(B4,' Adatbázis új anyagok helye'!$A$1:$BA$1022,14,0),(IF(C4=0,"HIÁNYZIK",0)))</f>
        <v>1</v>
      </c>
      <c r="O4" s="134">
        <f t="shared" ref="O4:O29" si="9">N4*C4/10</f>
        <v>1.2</v>
      </c>
      <c r="P4" s="63">
        <f>IF(C4&gt;=1,VLOOKUP($B4,' Adatbázis új anyagok helye'!$A$1:$BA$1022,10,0),IF(C4&gt;=VLOOKUP($B4,' Adatbázis új anyagok helye'!$A$1:$BA$10022,34,0),VLOOKUP($B4,' Adatbázis új anyagok helye'!$A$1:$BA$1022,10,0),0))</f>
        <v>2</v>
      </c>
      <c r="Q4" s="63">
        <f>IF(OR((P4="1A"),OR(P4="1B"),OR(P4="1C")),1,IF(C4&gt;=1,VLOOKUP($B4,' Adatbázis új anyagok helye'!$A$1:$BA$1022,11,0),IF(C4&gt;=VLOOKUP($B4,' Adatbázis új anyagok helye'!$A$1:$BA$10022,33,0),VLOOKUP($B4,' Adatbázis új anyagok helye'!$A$1:$BA$1022,11,0),0)))</f>
        <v>2</v>
      </c>
      <c r="R4" s="64">
        <f>VLOOKUP(B4,' Adatbázis új anyagok helye'!$A$1:$BA$1022,34,0)</f>
        <v>10</v>
      </c>
      <c r="S4" s="59">
        <f>VLOOKUP(B4,' Adatbázis új anyagok helye'!$A$1:$BA$1022,36,0)</f>
        <v>100</v>
      </c>
      <c r="T4" s="65">
        <f t="shared" ref="T4:T35" si="10">IF(P4=0,0,IF(OR(EXACT(P4,"1A"),EXACT(P4,"1B"),EXACT(P4,"1C")),C4*10/R4,IF(P4=2,C4/R4,0)))</f>
        <v>1.2</v>
      </c>
      <c r="U4" s="66">
        <f t="shared" ref="U4:U35" si="11">IF(P4=0,0,IF(P4=2,0,C4/S4))</f>
        <v>0</v>
      </c>
      <c r="V4" s="65">
        <f t="shared" ref="V4:V35" si="12">IF(Q4=0,0,IF(Q4=1,C4*10/S42,IF(Q4=2,C4/R42,0)))</f>
        <v>1.2</v>
      </c>
      <c r="W4" s="65">
        <f t="shared" ref="W4:W35" si="13">IF(Q4=0,0,IF(Q4=1,C4/S42,IF(Q4=2,0,0)))</f>
        <v>0</v>
      </c>
      <c r="X4" s="63">
        <f>VLOOKUP($B4,' Adatbázis új anyagok helye'!$A$1:$BA$1022,12,0)</f>
        <v>0</v>
      </c>
      <c r="Y4" s="63">
        <f>VLOOKUP($B4,' Adatbázis új anyagok helye'!$A$1:$BA$1022,13,0)</f>
        <v>0</v>
      </c>
      <c r="Z4" s="67">
        <f>IF(VLOOKUP($B4,' Adatbázis új anyagok helye'!$A$1:$BA$1022,31,0)&gt;0,VLOOKUP($B4,' Adatbázis új anyagok helye'!$A$1:$BA$1022,31,0),100)</f>
        <v>100</v>
      </c>
      <c r="AA4" s="67">
        <f>IF(VLOOKUP(B4,' Adatbázis új anyagok helye'!$A$1:$BA$1022,32,0)&gt;0,VLOOKUP(B4,' Adatbázis új anyagok helye'!$A$1:$BA$1022,32,0),100)</f>
        <v>100</v>
      </c>
      <c r="AB4" s="552" t="str">
        <f t="shared" ref="AB4:AB35" si="14">IF(AND(OR(X4=1,X4="1B",X4="1A"),C4&gt;=Z4),"Skin Sens. 1","NEM Érz.")</f>
        <v>NEM Érz.</v>
      </c>
      <c r="AC4" s="552" t="str">
        <f t="shared" ref="AC4:AC35" si="15">IF(AND(OR(Y4=1,Y4="1B",Y4="1A"),C4&gt;=AA4),"Inhal. Sens. 1","NEM Érz.")</f>
        <v>NEM Érz.</v>
      </c>
      <c r="AD4" s="68" t="str">
        <f t="shared" ref="AD4:AD35" si="16">IF(X4=0,"NEM",IF(AB4="Skin Sens. 1","CíMKÉRE",IF(C4&gt;=Z4/10,"CíMKÉRE","NEM")))</f>
        <v>NEM</v>
      </c>
      <c r="AE4" s="68" t="str">
        <f t="shared" ref="AE4:AE35" si="17">IF(Y4=0,"NEM",IF(AC4="Inhal. Sens. 1","CíMKÉRE",IF(C4&gt;=AA4/10,"CíMKÉRE","NEM")))</f>
        <v>NEM</v>
      </c>
      <c r="AF4" s="69">
        <f>VLOOKUP(B4,' Adatbázis új anyagok helye'!$A$1:$BA$1022,18,0)</f>
        <v>0</v>
      </c>
      <c r="AG4" s="31" t="str">
        <f>IF(AF4=0,"NEM",IF(C4&gt;=VLOOKUP(B4,' Adatbázis új anyagok helye'!$A$1:$BA$1022,28,0),"Carc.","NEM"))</f>
        <v>NEM</v>
      </c>
      <c r="AH4" s="70">
        <f t="shared" ref="AH4:AH35" si="18">IF(EXACT(AG4,"NEM"),4,IF(EXACT(AG4,"Carc."),IF(EXACT(AF4,"1A"),1,IF(EXACT(AF4,"1B"),2,IF(EXACT(AF4,2),3,"")))))</f>
        <v>4</v>
      </c>
      <c r="AI4" s="69">
        <f>VLOOKUP(B4,' Adatbázis új anyagok helye'!$A$1:$BA$1022,19,0)</f>
        <v>0</v>
      </c>
      <c r="AJ4" s="31" t="str">
        <f>IF(AI4=0,"NEM",IF(C4&gt;=VLOOKUP(B4,' Adatbázis új anyagok helye'!$A$1:$BA$1022,29,0),"Muta.","NEM"))</f>
        <v>NEM</v>
      </c>
      <c r="AK4" s="70">
        <f t="shared" ref="AK4:AK35" si="19">IF(EXACT(AJ4,"NEM"),4,IF(EXACT(AJ4,"Muta."),IF(EXACT(AI4,"1A"),1,IF(EXACT(AI4,"1B"),2,IF(EXACT(AI4,2),3,"")))))</f>
        <v>4</v>
      </c>
      <c r="AL4" s="69">
        <f>VLOOKUP(B4,' Adatbázis új anyagok helye'!$A$1:$BA$1022,20,0)</f>
        <v>0</v>
      </c>
      <c r="AM4" s="31" t="str">
        <f>IF(AL4=0,"NEM",IF(C4&gt;=VLOOKUP(B4,' Adatbázis új anyagok helye'!$A$1:$BA$1022,30,0),"Repr.","NEM"))</f>
        <v>NEM</v>
      </c>
      <c r="AN4" s="70">
        <f t="shared" ref="AN4:AN35" si="20">IF(EXACT(AM4,"NEM"),4,IF(EXACT(AM4,"Repr."),IF(EXACT(AL4,"1A"),1,IF(EXACT(AL4,"1B"),2,IF(EXACT(AL4,2),3,"")))))</f>
        <v>4</v>
      </c>
      <c r="AO4" s="63">
        <f>VLOOKUP(B4,' Adatbázis új anyagok helye'!$A$1:$BA$1022,15,0)</f>
        <v>0</v>
      </c>
      <c r="AP4" s="62">
        <f>VLOOKUP(B4,' Adatbázis új anyagok helye'!$A$1:$BA$1022,16,0)</f>
        <v>336</v>
      </c>
      <c r="AQ4" s="71" t="str">
        <f>IF(AO4=0,"NEM",IF(AND(AO4=1,C4&gt;=VLOOKUP(B4,' Adatbázis új anyagok helye'!$A$1:$BA$10022,23,0)),"STOT SE 1",IF(OR(AND(AO4=1,C4&gt;=VLOOKUP(B4,' Adatbázis új anyagok helye'!$A$1:$BA$1022,24,0)),(AND(AO4=2,C4&gt;=VLOOKUP(B4,' Adatbázis új anyagok helye'!$A$1:$BA$10022,24,0)))),"STOT SE 2","NEM")))</f>
        <v>NEM</v>
      </c>
      <c r="AR4" s="62">
        <f>VLOOKUP(B4,' Adatbázis új anyagok helye'!$A$1:$BA$1022,17,0)</f>
        <v>2</v>
      </c>
      <c r="AS4" s="561" t="str">
        <f>IF(AR4=0,"NEM",IF(AND(AR4=1,C4&gt;=VLOOKUP(B4,' Adatbázis új anyagok helye'!$A$1:$BA$1022,26,0)),"STOT RE 1",IF(OR(AND(AR4=1,C4&gt;=VLOOKUP(B4,' Adatbázis új anyagok helye'!$A$1:$BA$1022,27,0)),(AND(AR4=2,C4&gt;=VLOOKUP(B4,' Adatbázis új anyagok helye'!$A$1:$BA$1022,27,0)))),"STOT RE 2","NEM")))</f>
        <v>STOT RE 2</v>
      </c>
      <c r="AT4" s="63">
        <f>VLOOKUP(B4,' Adatbázis új anyagok helye'!$A$1:$BA$1022,38,0)</f>
        <v>0</v>
      </c>
      <c r="AU4" s="72">
        <f>IF(AT4=0,0,IF(VLOOKUP(B4,' Adatbázis új anyagok helye'!$A$1:$BA$1022,41,0)&gt;0,C4*VLOOKUP(B4,' Adatbázis új anyagok helye'!$A$1:$BA$1022,41,0),C4))</f>
        <v>0</v>
      </c>
      <c r="AV4" s="131">
        <f>VLOOKUP(B4,' Adatbázis új anyagok helye'!$A$1:$BA$1022,39,0)</f>
        <v>0</v>
      </c>
      <c r="AW4" s="62">
        <f>IF(AV4=0,0,IF(AV4=1,IF(VLOOKUP(B4,' Adatbázis új anyagok helye'!$A$1:$BA$1022,42,0)&gt;0,C4*VLOOKUP(B4,' Adatbázis új anyagok helye'!$A$1:$BA$1022,42,0),C4),0))</f>
        <v>0</v>
      </c>
      <c r="AX4" s="62">
        <f>IF($AW$36&gt;=25,0,IF(AV4=0,0,IF(AV4=1,IF(VLOOKUP(B4,' Adatbázis új anyagok helye'!$A$1:$BA$1022,42,0)&gt;0,10*C4*VLOOKUP(B4,' Adatbázis új anyagok helye'!$A$1:$BA$1022,42,0),10*C4),IF(AV4=2,C4,0))))</f>
        <v>0</v>
      </c>
      <c r="AY4" s="62">
        <f>IF(OR($AW$36&gt;=25,$AX$36&gt;=25),0,IF(AV4=0,0,IF(AV4=1,IF(VLOOKUP(B4,' Adatbázis új anyagok helye'!$A$1:$BA$1022,42,0)&gt;0,100*C4*VLOOKUP(B4,' Adatbázis új anyagok helye'!$A$1:$BA$1022,42,0),100*C4),IF(AV4=2,10*C4,IF(AV4=3,C4,0)))))</f>
        <v>0</v>
      </c>
      <c r="AZ4" s="72">
        <f t="shared" ref="AZ4:AZ35" si="21">IF(OR($AW$36&gt;=25,$AX$36&gt;=25,$AY$36&gt;=25),0,IF(AV4=0,0,C4))</f>
        <v>0</v>
      </c>
      <c r="BA4" s="73">
        <f>VLOOKUP(B4,'5-2020 anyagai'!A2:I429,5,)</f>
        <v>221</v>
      </c>
      <c r="BB4" s="131" t="e">
        <f>IF(B4=(VLOOKUP(B4,'PIC lista'!A3:C1041,1,0)),"IGEN","NEM")</f>
        <v>#N/A</v>
      </c>
      <c r="BC4" s="131" t="e">
        <f>IF((VLOOKUP(B4,jelöltlista!$A$1:$D$989,1,FALSE)=B4),"IGEN","NEM")</f>
        <v>#N/A</v>
      </c>
      <c r="BD4" s="131" t="e">
        <f>VLOOKUP(B4,'harmonizált osztályozások'!A4:L5812,6,FALSE)</f>
        <v>#N/A</v>
      </c>
      <c r="BE4" s="131" t="e">
        <f>VLOOKUP(B4,'Sevesoban megnevezve'!A3:F100,4,FALSE)</f>
        <v>#N/A</v>
      </c>
      <c r="BF4" s="131" t="e">
        <f>VLOOKUP(B4,Korlátozás!A3:D473,4,FALSE)</f>
        <v>#N/A</v>
      </c>
      <c r="BG4" s="131" t="e">
        <f>VLOOKUP(B4,'REACH engedélyköteles'!A3:D80,4,FALSE)</f>
        <v>#N/A</v>
      </c>
    </row>
    <row r="5" spans="1:59" ht="16.5" customHeight="1" x14ac:dyDescent="0.25">
      <c r="A5" s="242" t="str">
        <f>'Adatbeírás helye'!$F$2</f>
        <v>etilbenzol</v>
      </c>
      <c r="B5" s="242" t="str">
        <f>'Adatbeírás helye'!$F$3</f>
        <v>100-41-4</v>
      </c>
      <c r="C5" s="556">
        <f>'Adatbeírás helye'!F32</f>
        <v>5</v>
      </c>
      <c r="D5" s="58" t="str">
        <f>VLOOKUP(B5,' Adatbázis új anyagok helye'!$A$1:$BA$1022,5,0)</f>
        <v>Flam. Liq. 2</v>
      </c>
      <c r="E5" s="241">
        <f>VLOOKUP(B5,' Adatbázis új anyagok helye'!$A$1:$BA$1022,6,0)</f>
        <v>0</v>
      </c>
      <c r="F5" s="241">
        <f>VLOOKUP(B5,' Adatbázis új anyagok helye'!$A$1:$BA$1022,7,0)</f>
        <v>0</v>
      </c>
      <c r="G5" s="241">
        <f>VLOOKUP(B5,' Adatbázis új anyagok helye'!$A$1:$BA$1022,8,0)</f>
        <v>4</v>
      </c>
      <c r="H5" s="59" t="e">
        <f>VLOOKUP(E42,segédtáblázatok!$A$3:$D$6,2,0)</f>
        <v>#N/A</v>
      </c>
      <c r="I5" s="59" t="e">
        <f>VLOOKUP(F42,segédtáblázatok!$A$3:$D$6,2,0)</f>
        <v>#N/A</v>
      </c>
      <c r="J5" s="59">
        <f>VLOOKUP(G42,segédtáblázatok!$A$3:$D$6,2,0)</f>
        <v>500</v>
      </c>
      <c r="K5" s="60" t="e">
        <f t="shared" si="0"/>
        <v>#N/A</v>
      </c>
      <c r="L5" s="60" t="e">
        <f t="shared" si="1"/>
        <v>#N/A</v>
      </c>
      <c r="M5" s="61">
        <f t="shared" si="2"/>
        <v>0.01</v>
      </c>
      <c r="N5" s="62">
        <f>IF(C5&gt;=10,VLOOKUP(B5,' Adatbázis új anyagok helye'!$A$1:$BA$1022,14,0),(IF(C5=0,"HIÁNYZIK",0)))</f>
        <v>0</v>
      </c>
      <c r="O5" s="134">
        <f t="shared" si="9"/>
        <v>0</v>
      </c>
      <c r="P5" s="63">
        <f>IF(C5&gt;=1,VLOOKUP($B5,' Adatbázis új anyagok helye'!$A$1:$BA$1022,10,0),IF(C5&gt;=VLOOKUP($B5,' Adatbázis új anyagok helye'!$A$1:$BA$10022,34,0),VLOOKUP($B5,' Adatbázis új anyagok helye'!$A$1:$BA$1022,10,0),0))</f>
        <v>0</v>
      </c>
      <c r="Q5" s="63">
        <f>IF(OR((P5="1A"),OR(P5="1B"),OR(P5="1C")),1,IF(C5&gt;=1,VLOOKUP($B5,' Adatbázis új anyagok helye'!$A$1:$BA$1022,11,0),IF(C5&gt;=VLOOKUP($B5,' Adatbázis új anyagok helye'!$A$1:$BA$10022,33,0),VLOOKUP($B5,' Adatbázis új anyagok helye'!$A$1:$BA$1022,11,0),0)))</f>
        <v>0</v>
      </c>
      <c r="R5" s="64">
        <f>VLOOKUP(B5,' Adatbázis új anyagok helye'!$A$1:$BA$1022,34,0)</f>
        <v>100</v>
      </c>
      <c r="S5" s="59">
        <f>VLOOKUP(B5,' Adatbázis új anyagok helye'!$A$1:$BA$1022,36,0)</f>
        <v>100</v>
      </c>
      <c r="T5" s="65">
        <f t="shared" si="10"/>
        <v>0</v>
      </c>
      <c r="U5" s="66">
        <f t="shared" si="11"/>
        <v>0</v>
      </c>
      <c r="V5" s="65">
        <f t="shared" si="12"/>
        <v>0</v>
      </c>
      <c r="W5" s="65">
        <f t="shared" si="13"/>
        <v>0</v>
      </c>
      <c r="X5" s="63">
        <f>VLOOKUP($B5,' Adatbázis új anyagok helye'!$A$1:$BA$1022,12,0)</f>
        <v>0</v>
      </c>
      <c r="Y5" s="63">
        <f>VLOOKUP($B5,' Adatbázis új anyagok helye'!$A$1:$BA$1022,13,0)</f>
        <v>0</v>
      </c>
      <c r="Z5" s="67">
        <f>IF(VLOOKUP($B5,' Adatbázis új anyagok helye'!$A$1:$BA$1022,31,0)&gt;0,VLOOKUP($B5,' Adatbázis új anyagok helye'!$A$1:$BA$1022,31,0),100)</f>
        <v>100</v>
      </c>
      <c r="AA5" s="67">
        <f>IF(VLOOKUP(B5,' Adatbázis új anyagok helye'!$A$1:$BA$1022,32,0)&gt;0,VLOOKUP(B5,' Adatbázis új anyagok helye'!$A$1:$BA$1022,32,0),100)</f>
        <v>100</v>
      </c>
      <c r="AB5" s="552" t="str">
        <f t="shared" si="14"/>
        <v>NEM Érz.</v>
      </c>
      <c r="AC5" s="552" t="str">
        <f t="shared" si="15"/>
        <v>NEM Érz.</v>
      </c>
      <c r="AD5" s="68" t="str">
        <f t="shared" si="16"/>
        <v>NEM</v>
      </c>
      <c r="AE5" s="68" t="str">
        <f t="shared" si="17"/>
        <v>NEM</v>
      </c>
      <c r="AF5" s="69">
        <f>VLOOKUP(B5,' Adatbázis új anyagok helye'!$A$1:$BA$1022,18,0)</f>
        <v>0</v>
      </c>
      <c r="AG5" s="31" t="str">
        <f>IF(AF5=0,"NEM",IF(C5&gt;=VLOOKUP(B5,' Adatbázis új anyagok helye'!$A$1:$BA$1022,28,0),"Carc.","NEM"))</f>
        <v>NEM</v>
      </c>
      <c r="AH5" s="70">
        <f t="shared" si="18"/>
        <v>4</v>
      </c>
      <c r="AI5" s="69">
        <f>VLOOKUP(B5,' Adatbázis új anyagok helye'!$A$1:$BA$1022,19,0)</f>
        <v>0</v>
      </c>
      <c r="AJ5" s="31" t="str">
        <f>IF(AI5=0,"NEM",IF(C5&gt;=VLOOKUP(B5,' Adatbázis új anyagok helye'!$A$1:$BA$1022,29,0),"Muta.","NEM"))</f>
        <v>NEM</v>
      </c>
      <c r="AK5" s="70">
        <f t="shared" si="19"/>
        <v>4</v>
      </c>
      <c r="AL5" s="69">
        <f>VLOOKUP(B5,' Adatbázis új anyagok helye'!$A$1:$BA$1022,20,0)</f>
        <v>0</v>
      </c>
      <c r="AM5" s="31" t="str">
        <f>IF(AL5=0,"NEM",IF(C5&gt;=VLOOKUP(B5,' Adatbázis új anyagok helye'!$A$1:$BA$1022,30,0),"Repr.","NEM"))</f>
        <v>NEM</v>
      </c>
      <c r="AN5" s="70">
        <f t="shared" si="20"/>
        <v>4</v>
      </c>
      <c r="AO5" s="63">
        <f>VLOOKUP(B5,' Adatbázis új anyagok helye'!$A$1:$BA$1022,15,0)</f>
        <v>0</v>
      </c>
      <c r="AP5" s="62">
        <f>VLOOKUP(B5,' Adatbázis új anyagok helye'!$A$1:$BA$1022,16,0)</f>
        <v>0</v>
      </c>
      <c r="AQ5" s="71" t="str">
        <f>IF(AO5=0,"NEM",IF(AND(AO5=1,C5&gt;=VLOOKUP(B5,' Adatbázis új anyagok helye'!$A$1:$BA$10022,23,0)),"STOT SE 1",IF(OR(AND(AO5=1,C5&gt;=VLOOKUP(B5,' Adatbázis új anyagok helye'!$A$1:$BA$1022,24,0)),(AND(AO5=2,C5&gt;=VLOOKUP(B5,' Adatbázis új anyagok helye'!$A$1:$BA$10022,24,0)))),"STOT SE 2","NEM")))</f>
        <v>NEM</v>
      </c>
      <c r="AR5" s="62">
        <f>VLOOKUP(B5,' Adatbázis új anyagok helye'!$A$1:$BA$1022,17,0)</f>
        <v>2</v>
      </c>
      <c r="AS5" s="561" t="str">
        <f>IF(AR5=0,"NEM",IF(AND(AR5=1,C5&gt;=VLOOKUP(B5,' Adatbázis új anyagok helye'!$A$1:$BA$1022,26,0)),"STOT RE 1",IF(OR(AND(AR5=1,C5&gt;=VLOOKUP(B5,' Adatbázis új anyagok helye'!$A$1:$BA$1022,27,0)),(AND(AR5=2,C5&gt;=VLOOKUP(B5,' Adatbázis új anyagok helye'!$A$1:$BA$1022,27,0)))),"STOT RE 2","NEM")))</f>
        <v>NEM</v>
      </c>
      <c r="AT5" s="63">
        <f>VLOOKUP(B5,' Adatbázis új anyagok helye'!$A$1:$BA$1022,38,0)</f>
        <v>0</v>
      </c>
      <c r="AU5" s="72">
        <f>IF(AT5=0,0,IF(VLOOKUP(B5,' Adatbázis új anyagok helye'!$A$1:$BA$1022,41,0)&gt;0,C5*VLOOKUP(B5,' Adatbázis új anyagok helye'!$A$1:$BA$1022,41,0),C5))</f>
        <v>0</v>
      </c>
      <c r="AV5" s="131">
        <f>VLOOKUP(B5,' Adatbázis új anyagok helye'!$A$1:$BA$1022,39,0)</f>
        <v>3</v>
      </c>
      <c r="AW5" s="62">
        <f>IF(AV5=0,0,IF(AV5=1,IF(VLOOKUP(B5,' Adatbázis új anyagok helye'!$A$1:$BA$1022,42,0)&gt;0,C5*VLOOKUP(B5,' Adatbázis új anyagok helye'!$A$1:$BA$1022,42,0),C5),0))</f>
        <v>0</v>
      </c>
      <c r="AX5" s="62">
        <f>IF($AW$36&gt;=25,0,IF(AV5=0,0,IF(AV5=1,IF(VLOOKUP(B5,' Adatbázis új anyagok helye'!$A$1:$BA$1022,42,0)&gt;0,10*C5*VLOOKUP(B5,' Adatbázis új anyagok helye'!$A$1:$BA$1022,42,0),10*C5),IF(AV5=2,C5,0))))</f>
        <v>0</v>
      </c>
      <c r="AY5" s="62">
        <f>IF(OR($AW$36&gt;=25,$AX$36&gt;=25),0,IF(AV5=0,0,IF(AV5=1,IF(VLOOKUP(B5,' Adatbázis új anyagok helye'!$A$1:$BA$1022,42,0)&gt;0,100*C5*VLOOKUP(B5,' Adatbázis új anyagok helye'!$A$1:$BA$1022,42,0),100*C5),IF(AV5=2,10*C5,IF(AV5=3,C5,0)))))</f>
        <v>0</v>
      </c>
      <c r="AZ5" s="72">
        <f t="shared" si="21"/>
        <v>0</v>
      </c>
      <c r="BA5" s="73">
        <f>VLOOKUP(B5,'5-2020 anyagai'!A3:I430,5,)</f>
        <v>442</v>
      </c>
      <c r="BB5" s="131" t="e">
        <f>IF(B5=(VLOOKUP(B5,'PIC lista'!A4:C1042,1,0)),"IGEN","NEM")</f>
        <v>#N/A</v>
      </c>
      <c r="BC5" s="131" t="e">
        <f>IF((VLOOKUP(B5,jelöltlista!$A$1:$D$989,1,FALSE)=B5),"IGEN","NEM")</f>
        <v>#N/A</v>
      </c>
      <c r="BD5" s="131" t="str">
        <f>VLOOKUP(B5,'harmonizált osztályozások'!A5:L5813,6,FALSE)</f>
        <v xml:space="preserve">Flam. Liq. 2
Acute Tox. 4 *
Asp. Tox. 1
STOT RE 2
</v>
      </c>
      <c r="BE5" s="131" t="e">
        <f>VLOOKUP(B5,'Sevesoban megnevezve'!A4:F101,4,FALSE)</f>
        <v>#N/A</v>
      </c>
      <c r="BF5" s="131" t="e">
        <f>VLOOKUP(B5,Korlátozás!A4:D474,4,FALSE)</f>
        <v>#N/A</v>
      </c>
      <c r="BG5" s="131" t="e">
        <f>VLOOKUP(B5,'REACH engedélyköteles'!A4:D81,4,FALSE)</f>
        <v>#N/A</v>
      </c>
    </row>
    <row r="6" spans="1:59" ht="30" x14ac:dyDescent="0.25">
      <c r="A6" s="242" t="str">
        <f>'Adatbeírás helye'!$G$2</f>
        <v>2-metilpropán-1-ol</v>
      </c>
      <c r="B6" s="242" t="str">
        <f>'Adatbeírás helye'!$G$3</f>
        <v>78-83-1</v>
      </c>
      <c r="C6" s="556">
        <f>'Adatbeírás helye'!G32</f>
        <v>2</v>
      </c>
      <c r="D6" s="58" t="str">
        <f>VLOOKUP(B6,' Adatbázis új anyagok helye'!$A$1:$BA$1022,5,0)</f>
        <v>Flam. Liq. 3</v>
      </c>
      <c r="E6" s="241">
        <f>VLOOKUP(B6,' Adatbázis új anyagok helye'!$A$1:$BA$1022,6,0)</f>
        <v>0</v>
      </c>
      <c r="F6" s="241">
        <f>VLOOKUP(B6,' Adatbázis új anyagok helye'!$A$1:$BA$1022,7,0)</f>
        <v>0</v>
      </c>
      <c r="G6" s="241">
        <f>VLOOKUP(B6,' Adatbázis új anyagok helye'!$A$1:$BA$1022,8,0)</f>
        <v>0</v>
      </c>
      <c r="H6" s="59" t="e">
        <f>VLOOKUP(E43,segédtáblázatok!$A$3:$D$6,2,0)</f>
        <v>#N/A</v>
      </c>
      <c r="I6" s="59" t="e">
        <f>VLOOKUP(F43,segédtáblázatok!$A$3:$D$6,2,0)</f>
        <v>#N/A</v>
      </c>
      <c r="J6" s="59" t="e">
        <f>VLOOKUP(G43,segédtáblázatok!$A$3:$D$6,2,0)</f>
        <v>#N/A</v>
      </c>
      <c r="K6" s="60" t="e">
        <f t="shared" si="0"/>
        <v>#N/A</v>
      </c>
      <c r="L6" s="60" t="e">
        <f t="shared" si="1"/>
        <v>#N/A</v>
      </c>
      <c r="M6" s="61" t="e">
        <f t="shared" si="2"/>
        <v>#N/A</v>
      </c>
      <c r="N6" s="62">
        <f>IF(C6&gt;=10,VLOOKUP(B6,' Adatbázis új anyagok helye'!$A$1:$BA$1022,14,0),(IF(C6=0,"HIÁNYZIK",0)))</f>
        <v>0</v>
      </c>
      <c r="O6" s="134">
        <f t="shared" si="9"/>
        <v>0</v>
      </c>
      <c r="P6" s="63">
        <f>IF(C6&gt;=1,VLOOKUP($B6,' Adatbázis új anyagok helye'!$A$1:$BA$1022,10,0),IF(C6&gt;=VLOOKUP($B6,' Adatbázis új anyagok helye'!$A$1:$BA$10022,34,0),VLOOKUP($B6,' Adatbázis új anyagok helye'!$A$1:$BA$1022,10,0),0))</f>
        <v>2</v>
      </c>
      <c r="Q6" s="63">
        <f>IF(OR((P6="1A"),OR(P6="1B"),OR(P6="1C")),1,IF(C6&gt;=1,VLOOKUP($B6,' Adatbázis új anyagok helye'!$A$1:$BA$1022,11,0),IF(C6&gt;=VLOOKUP($B6,' Adatbázis új anyagok helye'!$A$1:$BA$10022,33,0),VLOOKUP($B6,' Adatbázis új anyagok helye'!$A$1:$BA$1022,11,0),0)))</f>
        <v>1</v>
      </c>
      <c r="R6" s="64">
        <f>VLOOKUP(B6,' Adatbázis új anyagok helye'!$A$1:$BA$1022,34,0)</f>
        <v>10</v>
      </c>
      <c r="S6" s="59">
        <f>VLOOKUP(B6,' Adatbázis új anyagok helye'!$A$1:$BA$1022,36,0)</f>
        <v>100</v>
      </c>
      <c r="T6" s="65">
        <f t="shared" si="10"/>
        <v>0.2</v>
      </c>
      <c r="U6" s="66">
        <f t="shared" si="11"/>
        <v>0</v>
      </c>
      <c r="V6" s="65">
        <f t="shared" si="12"/>
        <v>6.666666666666667</v>
      </c>
      <c r="W6" s="65">
        <f t="shared" si="13"/>
        <v>0.66666666666666663</v>
      </c>
      <c r="X6" s="63">
        <f>VLOOKUP($B6,' Adatbázis új anyagok helye'!$A$1:$BA$1022,12,0)</f>
        <v>0</v>
      </c>
      <c r="Y6" s="63">
        <f>VLOOKUP($B6,' Adatbázis új anyagok helye'!$A$1:$BA$1022,13,0)</f>
        <v>0</v>
      </c>
      <c r="Z6" s="67">
        <f>IF(VLOOKUP($B6,' Adatbázis új anyagok helye'!$A$1:$BA$1022,31,0)&gt;0,VLOOKUP($B6,' Adatbázis új anyagok helye'!$A$1:$BA$1022,31,0),100)</f>
        <v>100</v>
      </c>
      <c r="AA6" s="67">
        <f>IF(VLOOKUP(B6,' Adatbázis új anyagok helye'!$A$1:$BA$1022,32,0)&gt;0,VLOOKUP(B6,' Adatbázis új anyagok helye'!$A$1:$BA$1022,32,0),100)</f>
        <v>100</v>
      </c>
      <c r="AB6" s="552" t="str">
        <f t="shared" si="14"/>
        <v>NEM Érz.</v>
      </c>
      <c r="AC6" s="552" t="str">
        <f t="shared" si="15"/>
        <v>NEM Érz.</v>
      </c>
      <c r="AD6" s="68" t="str">
        <f t="shared" si="16"/>
        <v>NEM</v>
      </c>
      <c r="AE6" s="68" t="str">
        <f t="shared" si="17"/>
        <v>NEM</v>
      </c>
      <c r="AF6" s="69">
        <f>VLOOKUP(B6,' Adatbázis új anyagok helye'!$A$1:$BA$1022,18,0)</f>
        <v>0</v>
      </c>
      <c r="AG6" s="31" t="str">
        <f>IF(AF6=0,"NEM",IF(C6&gt;=VLOOKUP(B6,' Adatbázis új anyagok helye'!$A$1:$BA$1022,28,0),"Carc.","NEM"))</f>
        <v>NEM</v>
      </c>
      <c r="AH6" s="70">
        <f t="shared" si="18"/>
        <v>4</v>
      </c>
      <c r="AI6" s="69">
        <f>VLOOKUP(B6,' Adatbázis új anyagok helye'!$A$1:$BA$1022,19,0)</f>
        <v>0</v>
      </c>
      <c r="AJ6" s="31" t="str">
        <f>IF(AI6=0,"NEM",IF(C6&gt;=VLOOKUP(B6,' Adatbázis új anyagok helye'!$A$1:$BA$1022,29,0),"Muta.","NEM"))</f>
        <v>NEM</v>
      </c>
      <c r="AK6" s="70">
        <f t="shared" si="19"/>
        <v>4</v>
      </c>
      <c r="AL6" s="69">
        <f>VLOOKUP(B6,' Adatbázis új anyagok helye'!$A$1:$BA$1022,20,0)</f>
        <v>0</v>
      </c>
      <c r="AM6" s="31" t="str">
        <f>IF(AL6=0,"NEM",IF(C6&gt;=VLOOKUP(B6,' Adatbázis új anyagok helye'!$A$1:$BA$1022,30,0),"Repr.","NEM"))</f>
        <v>NEM</v>
      </c>
      <c r="AN6" s="70">
        <f t="shared" si="20"/>
        <v>4</v>
      </c>
      <c r="AO6" s="63">
        <f>VLOOKUP(B6,' Adatbázis új anyagok helye'!$A$1:$BA$1022,15,0)</f>
        <v>0</v>
      </c>
      <c r="AP6" s="62">
        <f>VLOOKUP(B6,' Adatbázis új anyagok helye'!$A$1:$BA$1022,16,0)</f>
        <v>336</v>
      </c>
      <c r="AQ6" s="71" t="str">
        <f>IF(AO6=0,"NEM",IF(AND(AO6=1,C6&gt;=VLOOKUP(B6,' Adatbázis új anyagok helye'!$A$1:$BA$10022,23,0)),"STOT SE 1",IF(OR(AND(AO6=1,C6&gt;=VLOOKUP(B6,' Adatbázis új anyagok helye'!$A$1:$BA$1022,24,0)),(AND(AO6=2,C6&gt;=VLOOKUP(B6,' Adatbázis új anyagok helye'!$A$1:$BA$10022,24,0)))),"STOT SE 2","NEM")))</f>
        <v>NEM</v>
      </c>
      <c r="AR6" s="62">
        <f>VLOOKUP(B6,' Adatbázis új anyagok helye'!$A$1:$BA$1022,17,0)</f>
        <v>0</v>
      </c>
      <c r="AS6" s="561" t="str">
        <f>IF(AR6=0,"NEM",IF(AND(AR6=1,C6&gt;=VLOOKUP(B6,' Adatbázis új anyagok helye'!$A$1:$BA$1022,26,0)),"STOT RE 1",IF(OR(AND(AR6=1,C6&gt;=VLOOKUP(B6,' Adatbázis új anyagok helye'!$A$1:$BA$1022,27,0)),(AND(AR6=2,C6&gt;=VLOOKUP(B6,' Adatbázis új anyagok helye'!$A$1:$BA$1022,27,0)))),"STOT RE 2","NEM")))</f>
        <v>NEM</v>
      </c>
      <c r="AT6" s="63">
        <f>VLOOKUP(B6,' Adatbázis új anyagok helye'!$A$1:$BA$1022,38,0)</f>
        <v>0</v>
      </c>
      <c r="AU6" s="72">
        <f>IF(AT6=0,0,IF(VLOOKUP(B6,' Adatbázis új anyagok helye'!$A$1:$BA$1022,41,0)&gt;0,C6*VLOOKUP(B6,' Adatbázis új anyagok helye'!$A$1:$BA$1022,41,0),C6))</f>
        <v>0</v>
      </c>
      <c r="AV6" s="131">
        <f>VLOOKUP(B6,' Adatbázis új anyagok helye'!$A$1:$BA$1022,39,0)</f>
        <v>0</v>
      </c>
      <c r="AW6" s="62">
        <f>IF(AV6=0,0,IF(AV6=1,IF(VLOOKUP(B6,' Adatbázis új anyagok helye'!$A$1:$BA$1022,42,0)&gt;0,C6*VLOOKUP(B6,' Adatbázis új anyagok helye'!$A$1:$BA$1022,42,0),C6),0))</f>
        <v>0</v>
      </c>
      <c r="AX6" s="62">
        <f>IF($AW$36&gt;=25,0,IF(AV6=0,0,IF(AV6=1,IF(VLOOKUP(B6,' Adatbázis új anyagok helye'!$A$1:$BA$1022,42,0)&gt;0,10*C6*VLOOKUP(B6,' Adatbázis új anyagok helye'!$A$1:$BA$1022,42,0),10*C6),IF(AV6=2,C6,0))))</f>
        <v>0</v>
      </c>
      <c r="AY6" s="62">
        <f>IF(OR($AW$36&gt;=25,$AX$36&gt;=25),0,IF(AV6=0,0,IF(AV6=1,IF(VLOOKUP(B6,' Adatbázis új anyagok helye'!$A$1:$BA$1022,42,0)&gt;0,100*C6*VLOOKUP(B6,' Adatbázis új anyagok helye'!$A$1:$BA$1022,42,0),100*C6),IF(AV6=2,10*C6,IF(AV6=3,C6,0)))))</f>
        <v>0</v>
      </c>
      <c r="AZ6" s="72">
        <f t="shared" si="21"/>
        <v>0</v>
      </c>
      <c r="BA6" s="73" t="e">
        <f>VLOOKUP(B6,'5-2020 anyagai'!A4:I431,5,)</f>
        <v>#N/A</v>
      </c>
      <c r="BB6" s="131" t="e">
        <f>IF(B6=(VLOOKUP(B6,'PIC lista'!A5:C1043,1,0)),"IGEN","NEM")</f>
        <v>#N/A</v>
      </c>
      <c r="BC6" s="131" t="e">
        <f>IF((VLOOKUP(B6,jelöltlista!$A$1:$D$989,1,FALSE)=B6),"IGEN","NEM")</f>
        <v>#N/A</v>
      </c>
      <c r="BD6" s="131" t="str">
        <f>VLOOKUP(B6,'harmonizált osztályozások'!A6:L5814,6,FALSE)</f>
        <v xml:space="preserve">Flam. Liq. 3
STOT SE 3
STOT SE 3
Skin Irrit. 2
Eye Dam. 1
</v>
      </c>
      <c r="BE6" s="131" t="e">
        <f>VLOOKUP(B6,'Sevesoban megnevezve'!A5:F102,4,FALSE)</f>
        <v>#N/A</v>
      </c>
      <c r="BF6" s="131" t="e">
        <f>VLOOKUP(B6,Korlátozás!A5:D475,4,FALSE)</f>
        <v>#N/A</v>
      </c>
      <c r="BG6" s="131" t="e">
        <f>VLOOKUP(B6,'REACH engedélyköteles'!A5:D82,4,FALSE)</f>
        <v>#N/A</v>
      </c>
    </row>
    <row r="7" spans="1:59" x14ac:dyDescent="0.25">
      <c r="A7" s="242" t="str">
        <f>'Adatbeírás helye'!$H$2</f>
        <v>kvarc</v>
      </c>
      <c r="B7" s="242" t="str">
        <f>'Adatbeírás helye'!$H$3</f>
        <v>14808-60-7</v>
      </c>
      <c r="C7" s="556">
        <f>'Adatbeírás helye'!H32</f>
        <v>0</v>
      </c>
      <c r="D7" s="58">
        <f>VLOOKUP(B7,' Adatbázis új anyagok helye'!$A$1:$BA$1022,5,0)</f>
        <v>0</v>
      </c>
      <c r="E7" s="241">
        <f>VLOOKUP(B7,' Adatbázis új anyagok helye'!$A$1:$BA$1022,6,0)</f>
        <v>0</v>
      </c>
      <c r="F7" s="241">
        <f>VLOOKUP(B7,' Adatbázis új anyagok helye'!$A$1:$BA$1022,7,0)</f>
        <v>0</v>
      </c>
      <c r="G7" s="241" t="str">
        <f>VLOOKUP(B7,' Adatbázis új anyagok helye'!$A$1:$BA$1022,8,0)</f>
        <v xml:space="preserve">  </v>
      </c>
      <c r="H7" s="59" t="e">
        <f>VLOOKUP(E44,segédtáblázatok!$A$3:$D$6,2,0)</f>
        <v>#N/A</v>
      </c>
      <c r="I7" s="59" t="e">
        <f>VLOOKUP(F44,segédtáblázatok!$A$3:$D$6,2,0)</f>
        <v>#N/A</v>
      </c>
      <c r="J7" s="59" t="e">
        <f>VLOOKUP(G44,segédtáblázatok!$A$3:$D$6,2,0)</f>
        <v>#N/A</v>
      </c>
      <c r="K7" s="60" t="e">
        <f t="shared" si="0"/>
        <v>#N/A</v>
      </c>
      <c r="L7" s="60" t="e">
        <f t="shared" si="1"/>
        <v>#N/A</v>
      </c>
      <c r="M7" s="61" t="e">
        <f t="shared" si="2"/>
        <v>#N/A</v>
      </c>
      <c r="N7" s="62" t="str">
        <f>IF(C7&gt;=10,VLOOKUP(B7,' Adatbázis új anyagok helye'!$A$1:$BA$1022,14,0),(IF(C7=0,"HIÁNYZIK",0)))</f>
        <v>HIÁNYZIK</v>
      </c>
      <c r="O7" s="134" t="e">
        <f t="shared" si="9"/>
        <v>#VALUE!</v>
      </c>
      <c r="P7" s="63">
        <f>IF(C7&gt;=1,VLOOKUP($B7,' Adatbázis új anyagok helye'!$A$1:$BA$1022,10,0),IF(C7&gt;=VLOOKUP($B7,' Adatbázis új anyagok helye'!$A$1:$BA$10022,34,0),VLOOKUP($B7,' Adatbázis új anyagok helye'!$A$1:$BA$1022,10,0),0))</f>
        <v>0</v>
      </c>
      <c r="Q7" s="63">
        <f>IF(OR((P7="1A"),OR(P7="1B"),OR(P7="1C")),1,IF(C7&gt;=1,VLOOKUP($B7,' Adatbázis új anyagok helye'!$A$1:$BA$1022,11,0),IF(C7&gt;=VLOOKUP($B7,' Adatbázis új anyagok helye'!$A$1:$BA$10022,33,0),VLOOKUP($B7,' Adatbázis új anyagok helye'!$A$1:$BA$1022,11,0),0)))</f>
        <v>0</v>
      </c>
      <c r="R7" s="64">
        <f>VLOOKUP(B7,' Adatbázis új anyagok helye'!$A$1:$BA$1022,34,0)</f>
        <v>100</v>
      </c>
      <c r="S7" s="59">
        <f>VLOOKUP(B7,' Adatbázis új anyagok helye'!$A$1:$BA$1022,36,0)</f>
        <v>100</v>
      </c>
      <c r="T7" s="65">
        <f t="shared" si="10"/>
        <v>0</v>
      </c>
      <c r="U7" s="66">
        <f t="shared" si="11"/>
        <v>0</v>
      </c>
      <c r="V7" s="65">
        <f t="shared" si="12"/>
        <v>0</v>
      </c>
      <c r="W7" s="65">
        <f t="shared" si="13"/>
        <v>0</v>
      </c>
      <c r="X7" s="63">
        <f>VLOOKUP($B7,' Adatbázis új anyagok helye'!$A$1:$BA$1022,12,0)</f>
        <v>0</v>
      </c>
      <c r="Y7" s="63">
        <f>VLOOKUP($B7,' Adatbázis új anyagok helye'!$A$1:$BA$1022,13,0)</f>
        <v>0</v>
      </c>
      <c r="Z7" s="67">
        <f>IF(VLOOKUP($B7,' Adatbázis új anyagok helye'!$A$1:$BA$1022,31,0)&gt;0,VLOOKUP($B7,' Adatbázis új anyagok helye'!$A$1:$BA$1022,31,0),100)</f>
        <v>100</v>
      </c>
      <c r="AA7" s="67">
        <f>IF(VLOOKUP(B7,' Adatbázis új anyagok helye'!$A$1:$BA$1022,32,0)&gt;0,VLOOKUP(B7,' Adatbázis új anyagok helye'!$A$1:$BA$1022,32,0),100)</f>
        <v>100</v>
      </c>
      <c r="AB7" s="552" t="str">
        <f t="shared" si="14"/>
        <v>NEM Érz.</v>
      </c>
      <c r="AC7" s="552" t="str">
        <f t="shared" si="15"/>
        <v>NEM Érz.</v>
      </c>
      <c r="AD7" s="68" t="str">
        <f t="shared" si="16"/>
        <v>NEM</v>
      </c>
      <c r="AE7" s="68" t="str">
        <f t="shared" si="17"/>
        <v>NEM</v>
      </c>
      <c r="AF7" s="69">
        <f>VLOOKUP(B7,' Adatbázis új anyagok helye'!$A$1:$BA$1022,18,0)</f>
        <v>0</v>
      </c>
      <c r="AG7" s="31" t="str">
        <f>IF(AF7=0,"NEM",IF(C7&gt;=VLOOKUP(B7,' Adatbázis új anyagok helye'!$A$1:$BA$1022,28,0),"Carc.","NEM"))</f>
        <v>NEM</v>
      </c>
      <c r="AH7" s="70">
        <f t="shared" si="18"/>
        <v>4</v>
      </c>
      <c r="AI7" s="69">
        <f>VLOOKUP(B7,' Adatbázis új anyagok helye'!$A$1:$BA$1022,19,0)</f>
        <v>0</v>
      </c>
      <c r="AJ7" s="31" t="str">
        <f>IF(AI7=0,"NEM",IF(C7&gt;=VLOOKUP(B7,' Adatbázis új anyagok helye'!$A$1:$BA$1022,29,0),"Muta.","NEM"))</f>
        <v>NEM</v>
      </c>
      <c r="AK7" s="70">
        <f t="shared" si="19"/>
        <v>4</v>
      </c>
      <c r="AL7" s="69">
        <f>VLOOKUP(B7,' Adatbázis új anyagok helye'!$A$1:$BA$1022,20,0)</f>
        <v>0</v>
      </c>
      <c r="AM7" s="31" t="str">
        <f>IF(AL7=0,"NEM",IF(C7&gt;=VLOOKUP(B7,' Adatbázis új anyagok helye'!$A$1:$BA$1022,30,0),"Repr.","NEM"))</f>
        <v>NEM</v>
      </c>
      <c r="AN7" s="70">
        <f t="shared" si="20"/>
        <v>4</v>
      </c>
      <c r="AO7" s="63">
        <f>VLOOKUP(B7,' Adatbázis új anyagok helye'!$A$1:$BA$1022,15,0)</f>
        <v>0</v>
      </c>
      <c r="AP7" s="62">
        <f>VLOOKUP(B7,' Adatbázis új anyagok helye'!$A$1:$BA$1022,16,0)</f>
        <v>0</v>
      </c>
      <c r="AQ7" s="71" t="str">
        <f>IF(AO7=0,"NEM",IF(AND(AO7=1,C7&gt;=VLOOKUP(B7,' Adatbázis új anyagok helye'!$A$1:$BA$10022,23,0)),"STOT SE 1",IF(OR(AND(AO7=1,C7&gt;=VLOOKUP(B7,' Adatbázis új anyagok helye'!$A$1:$BA$1022,24,0)),(AND(AO7=2,C7&gt;=VLOOKUP(B7,' Adatbázis új anyagok helye'!$A$1:$BA$10022,24,0)))),"STOT SE 2","NEM")))</f>
        <v>NEM</v>
      </c>
      <c r="AR7" s="62">
        <f>VLOOKUP(B7,' Adatbázis új anyagok helye'!$A$1:$BA$1022,17,0)</f>
        <v>1</v>
      </c>
      <c r="AS7" s="561" t="str">
        <f>IF(AR7=0,"NEM",IF(AND(AR7=1,C7&gt;=VLOOKUP(B7,' Adatbázis új anyagok helye'!$A$1:$BA$1022,26,0)),"STOT RE 1",IF(OR(AND(AR7=1,C7&gt;=VLOOKUP(B7,' Adatbázis új anyagok helye'!$A$1:$BA$1022,27,0)),(AND(AR7=2,C7&gt;=VLOOKUP(B7,' Adatbázis új anyagok helye'!$A$1:$BA$1022,27,0)))),"STOT RE 2","NEM")))</f>
        <v>NEM</v>
      </c>
      <c r="AT7" s="63">
        <f>VLOOKUP(B7,' Adatbázis új anyagok helye'!$A$1:$BA$1022,38,0)</f>
        <v>0</v>
      </c>
      <c r="AU7" s="72">
        <f>IF(AT7=0,0,IF(VLOOKUP(B7,' Adatbázis új anyagok helye'!$A$1:$BA$1022,41,0)&gt;0,C7*VLOOKUP(B7,' Adatbázis új anyagok helye'!$A$1:$BA$1022,41,0),C7))</f>
        <v>0</v>
      </c>
      <c r="AV7" s="131">
        <f>VLOOKUP(B7,' Adatbázis új anyagok helye'!$A$1:$BA$1022,39,0)</f>
        <v>0</v>
      </c>
      <c r="AW7" s="62">
        <f>IF(AV7=0,0,IF(AV7=1,IF(VLOOKUP(B7,' Adatbázis új anyagok helye'!$A$1:$BA$1022,42,0)&gt;0,C7*VLOOKUP(B7,' Adatbázis új anyagok helye'!$A$1:$BA$1022,42,0),C7),0))</f>
        <v>0</v>
      </c>
      <c r="AX7" s="62">
        <f>IF($AW$36&gt;=25,0,IF(AV7=0,0,IF(AV7=1,IF(VLOOKUP(B7,' Adatbázis új anyagok helye'!$A$1:$BA$1022,42,0)&gt;0,10*C7*VLOOKUP(B7,' Adatbázis új anyagok helye'!$A$1:$BA$1022,42,0),10*C7),IF(AV7=2,C7,0))))</f>
        <v>0</v>
      </c>
      <c r="AY7" s="62">
        <f>IF(OR($AW$36&gt;=25,$AX$36&gt;=25),0,IF(AV7=0,0,IF(AV7=1,IF(VLOOKUP(B7,' Adatbázis új anyagok helye'!$A$1:$BA$1022,42,0)&gt;0,100*C7*VLOOKUP(B7,' Adatbázis új anyagok helye'!$A$1:$BA$1022,42,0),100*C7),IF(AV7=2,10*C7,IF(AV7=3,C7,0)))))</f>
        <v>0</v>
      </c>
      <c r="AZ7" s="72">
        <f t="shared" si="21"/>
        <v>0</v>
      </c>
      <c r="BA7" s="73" t="e">
        <f>VLOOKUP(B7,'5-2020 anyagai'!A5:I432,5,)</f>
        <v>#N/A</v>
      </c>
      <c r="BB7" s="131" t="e">
        <f>IF(B7=(VLOOKUP(B7,'PIC lista'!A6:C1044,1,0)),"IGEN","NEM")</f>
        <v>#N/A</v>
      </c>
      <c r="BC7" s="131" t="e">
        <f>IF((VLOOKUP(B7,jelöltlista!$A$1:$D$989,1,FALSE)=B7),"IGEN","NEM")</f>
        <v>#N/A</v>
      </c>
      <c r="BD7" s="131" t="e">
        <f>VLOOKUP(B7,'harmonizált osztályozások'!A7:L5815,6,FALSE)</f>
        <v>#N/A</v>
      </c>
      <c r="BE7" s="131" t="e">
        <f>VLOOKUP(B7,'Sevesoban megnevezve'!A6:F103,4,FALSE)</f>
        <v>#N/A</v>
      </c>
      <c r="BF7" s="131" t="e">
        <f>VLOOKUP(B7,Korlátozás!A6:D476,4,FALSE)</f>
        <v>#N/A</v>
      </c>
      <c r="BG7" s="131" t="e">
        <f>VLOOKUP(B7,'REACH engedélyköteles'!A6:D83,4,FALSE)</f>
        <v>#N/A</v>
      </c>
    </row>
    <row r="8" spans="1:59" x14ac:dyDescent="0.25">
      <c r="A8" s="242" t="str">
        <f>'Adatbeírás helye'!$I$2</f>
        <v>metanol</v>
      </c>
      <c r="B8" s="247" t="str">
        <f>'Adatbeírás helye'!$I$3</f>
        <v>67-56-1</v>
      </c>
      <c r="C8" s="556">
        <f>'Adatbeírás helye'!I32</f>
        <v>24</v>
      </c>
      <c r="D8" s="58" t="str">
        <f>VLOOKUP(B8,' Adatbázis új anyagok helye'!$A$1:$BA$1022,5,0)</f>
        <v>Flam. Liq. 2</v>
      </c>
      <c r="E8" s="241">
        <f>VLOOKUP(B8,' Adatbázis új anyagok helye'!$A$1:$BA$1022,6,0)</f>
        <v>3</v>
      </c>
      <c r="F8" s="241">
        <f>VLOOKUP(B8,' Adatbázis új anyagok helye'!$A$1:$BA$1022,7,0)</f>
        <v>3</v>
      </c>
      <c r="G8" s="241">
        <f>VLOOKUP(B8,' Adatbázis új anyagok helye'!$A$1:$BA$1022,8,0)</f>
        <v>3</v>
      </c>
      <c r="H8" s="59">
        <f>VLOOKUP(E45,segédtáblázatok!$A$3:$D$6,2,0)</f>
        <v>100</v>
      </c>
      <c r="I8" s="59">
        <f>VLOOKUP(F45,segédtáblázatok!$A$3:$D$6,2,0)</f>
        <v>100</v>
      </c>
      <c r="J8" s="59">
        <f>VLOOKUP(G45,segédtáblázatok!$A$3:$D$6,2,0)</f>
        <v>100</v>
      </c>
      <c r="K8" s="60">
        <f t="shared" si="0"/>
        <v>0.24</v>
      </c>
      <c r="L8" s="60">
        <f t="shared" si="1"/>
        <v>0.24</v>
      </c>
      <c r="M8" s="61">
        <f t="shared" si="2"/>
        <v>0.24</v>
      </c>
      <c r="N8" s="62">
        <f>IF(C8&gt;=10,VLOOKUP(B8,' Adatbázis új anyagok helye'!$A$1:$BA$1022,14,0),(IF(C8=0,"HIÁNYZIK",0)))</f>
        <v>0</v>
      </c>
      <c r="O8" s="134">
        <f t="shared" si="9"/>
        <v>0</v>
      </c>
      <c r="P8" s="63">
        <f>IF(C8&gt;=1,VLOOKUP($B8,' Adatbázis új anyagok helye'!$A$1:$BA$1022,10,0),IF(C8&gt;=VLOOKUP($B8,' Adatbázis új anyagok helye'!$A$1:$BA$10022,34,0),VLOOKUP($B8,' Adatbázis új anyagok helye'!$A$1:$BA$1022,10,0),0))</f>
        <v>0</v>
      </c>
      <c r="Q8" s="63">
        <f>IF(OR((P8="1A"),OR(P8="1B"),OR(P8="1C")),1,IF(C8&gt;=1,VLOOKUP($B8,' Adatbázis új anyagok helye'!$A$1:$BA$1022,11,0),IF(C8&gt;=VLOOKUP($B8,' Adatbázis új anyagok helye'!$A$1:$BA$10022,33,0),VLOOKUP($B8,' Adatbázis új anyagok helye'!$A$1:$BA$1022,11,0),0)))</f>
        <v>0</v>
      </c>
      <c r="R8" s="64">
        <f>VLOOKUP(B8,' Adatbázis új anyagok helye'!$A$1:$BA$1022,34,0)</f>
        <v>100</v>
      </c>
      <c r="S8" s="59">
        <f>VLOOKUP(B8,' Adatbázis új anyagok helye'!$A$1:$BA$1022,36,0)</f>
        <v>100</v>
      </c>
      <c r="T8" s="65">
        <f t="shared" si="10"/>
        <v>0</v>
      </c>
      <c r="U8" s="66">
        <f t="shared" si="11"/>
        <v>0</v>
      </c>
      <c r="V8" s="65">
        <f t="shared" si="12"/>
        <v>0</v>
      </c>
      <c r="W8" s="65">
        <f t="shared" si="13"/>
        <v>0</v>
      </c>
      <c r="X8" s="63">
        <f>VLOOKUP($B8,' Adatbázis új anyagok helye'!$A$1:$BA$1022,12,0)</f>
        <v>0</v>
      </c>
      <c r="Y8" s="63" t="str">
        <f>VLOOKUP($B8,' Adatbázis új anyagok helye'!$A$1:$BA$1022,13,0)</f>
        <v xml:space="preserve"> </v>
      </c>
      <c r="Z8" s="67">
        <f>IF(VLOOKUP($B8,' Adatbázis új anyagok helye'!$A$1:$BA$1022,31,0)&gt;0,VLOOKUP($B8,' Adatbázis új anyagok helye'!$A$1:$BA$1022,31,0),100)</f>
        <v>100</v>
      </c>
      <c r="AA8" s="67">
        <f>IF(VLOOKUP(B8,' Adatbázis új anyagok helye'!$A$1:$BA$1022,32,0)&gt;0,VLOOKUP(B8,' Adatbázis új anyagok helye'!$A$1:$BA$1022,32,0),100)</f>
        <v>100</v>
      </c>
      <c r="AB8" s="552" t="str">
        <f t="shared" si="14"/>
        <v>NEM Érz.</v>
      </c>
      <c r="AC8" s="552" t="str">
        <f t="shared" si="15"/>
        <v>NEM Érz.</v>
      </c>
      <c r="AD8" s="68" t="str">
        <f t="shared" si="16"/>
        <v>NEM</v>
      </c>
      <c r="AE8" s="68" t="str">
        <f t="shared" si="17"/>
        <v>CíMKÉRE</v>
      </c>
      <c r="AF8" s="69">
        <f>VLOOKUP(B8,' Adatbázis új anyagok helye'!$A$1:$BA$1022,18,0)</f>
        <v>0</v>
      </c>
      <c r="AG8" s="31" t="str">
        <f>IF(AF8=0,"NEM",IF(C8&gt;=VLOOKUP(B8,' Adatbázis új anyagok helye'!$A$1:$BA$1022,28,0),"Carc.","NEM"))</f>
        <v>NEM</v>
      </c>
      <c r="AH8" s="70">
        <f t="shared" si="18"/>
        <v>4</v>
      </c>
      <c r="AI8" s="69">
        <f>VLOOKUP(B8,' Adatbázis új anyagok helye'!$A$1:$BA$1022,19,0)</f>
        <v>0</v>
      </c>
      <c r="AJ8" s="31" t="str">
        <f>IF(AI8=0,"NEM",IF(C8&gt;=VLOOKUP(B8,' Adatbázis új anyagok helye'!$A$1:$BA$1022,29,0),"Muta.","NEM"))</f>
        <v>NEM</v>
      </c>
      <c r="AK8" s="70">
        <f t="shared" si="19"/>
        <v>4</v>
      </c>
      <c r="AL8" s="69">
        <f>VLOOKUP(B8,' Adatbázis új anyagok helye'!$A$1:$BA$1022,20,0)</f>
        <v>0</v>
      </c>
      <c r="AM8" s="31" t="str">
        <f>IF(AL8=0,"NEM",IF(C8&gt;=VLOOKUP(B8,' Adatbázis új anyagok helye'!$A$1:$BA$1022,30,0),"Repr.","NEM"))</f>
        <v>NEM</v>
      </c>
      <c r="AN8" s="70">
        <f t="shared" si="20"/>
        <v>4</v>
      </c>
      <c r="AO8" s="63">
        <f>VLOOKUP(B8,' Adatbázis új anyagok helye'!$A$1:$BA$1022,15,0)</f>
        <v>1</v>
      </c>
      <c r="AP8" s="62">
        <f>VLOOKUP(B8,' Adatbázis új anyagok helye'!$A$1:$BA$1022,16,0)</f>
        <v>0</v>
      </c>
      <c r="AQ8" s="71" t="str">
        <f>IF(AO8=0,"NEM",IF(AND(AO8=1,C8&gt;=VLOOKUP(B8,' Adatbázis új anyagok helye'!$A$1:$BA$10022,23,0)),"STOT SE 1",IF(OR(AND(AO8=1,C8&gt;=VLOOKUP(B8,' Adatbázis új anyagok helye'!$A$1:$BA$1022,24,0)),(AND(AO8=2,C8&gt;=VLOOKUP(B8,' Adatbázis új anyagok helye'!$A$1:$BA$10022,24,0)))),"STOT SE 2","NEM")))</f>
        <v>STOT SE 1</v>
      </c>
      <c r="AR8" s="62">
        <f>VLOOKUP(B8,' Adatbázis új anyagok helye'!$A$1:$BA$1022,17,0)</f>
        <v>0</v>
      </c>
      <c r="AS8" s="561" t="str">
        <f>IF(AR8=0,"NEM",IF(AND(AR8=1,C8&gt;=VLOOKUP(B8,' Adatbázis új anyagok helye'!$A$1:$BA$1022,26,0)),"STOT RE 1",IF(OR(AND(AR8=1,C8&gt;=VLOOKUP(B8,' Adatbázis új anyagok helye'!$A$1:$BA$1022,27,0)),(AND(AR8=2,C8&gt;=VLOOKUP(B8,' Adatbázis új anyagok helye'!$A$1:$BA$1022,27,0)))),"STOT RE 2","NEM")))</f>
        <v>NEM</v>
      </c>
      <c r="AT8" s="63">
        <f>VLOOKUP(B8,' Adatbázis új anyagok helye'!$A$1:$BA$1022,38,0)</f>
        <v>0</v>
      </c>
      <c r="AU8" s="72">
        <f>IF(AT8=0,0,IF(VLOOKUP(B8,' Adatbázis új anyagok helye'!$A$1:$BA$1022,41,0)&gt;0,C8*VLOOKUP(B8,' Adatbázis új anyagok helye'!$A$1:$BA$1022,41,0),C8))</f>
        <v>0</v>
      </c>
      <c r="AV8" s="131">
        <f>VLOOKUP(B8,' Adatbázis új anyagok helye'!$A$1:$BA$1022,39,0)</f>
        <v>0</v>
      </c>
      <c r="AW8" s="62">
        <f>IF(AV8=0,0,IF(AV8=1,IF(VLOOKUP(B8,' Adatbázis új anyagok helye'!$A$1:$BA$1022,42,0)&gt;0,C8*VLOOKUP(B8,' Adatbázis új anyagok helye'!$A$1:$BA$1022,42,0),C8),0))</f>
        <v>0</v>
      </c>
      <c r="AX8" s="62">
        <f>IF($AW$36&gt;=25,0,IF(AV8=0,0,IF(AV8=1,IF(VLOOKUP(B8,' Adatbázis új anyagok helye'!$A$1:$BA$1022,42,0)&gt;0,10*C8*VLOOKUP(B8,' Adatbázis új anyagok helye'!$A$1:$BA$1022,42,0),10*C8),IF(AV8=2,C8,0))))</f>
        <v>0</v>
      </c>
      <c r="AY8" s="62">
        <f>IF(OR($AW$36&gt;=25,$AX$36&gt;=25),0,IF(AV8=0,0,IF(AV8=1,IF(VLOOKUP(B8,' Adatbázis új anyagok helye'!$A$1:$BA$1022,42,0)&gt;0,100*C8*VLOOKUP(B8,' Adatbázis új anyagok helye'!$A$1:$BA$1022,42,0),100*C8),IF(AV8=2,10*C8,IF(AV8=3,C8,0)))))</f>
        <v>0</v>
      </c>
      <c r="AZ8" s="72">
        <f t="shared" si="21"/>
        <v>0</v>
      </c>
      <c r="BA8" s="73">
        <f>VLOOKUP(B8,'5-2020 anyagai'!A6:I433,5,)</f>
        <v>260</v>
      </c>
      <c r="BB8" s="131" t="e">
        <f>IF(B8=(VLOOKUP(B8,'PIC lista'!A7:C1045,1,0)),"IGEN","NEM")</f>
        <v>#N/A</v>
      </c>
      <c r="BC8" s="131" t="e">
        <f>IF((VLOOKUP(B8,jelöltlista!$A$1:$D$989,1,FALSE)=B8),"IGEN","NEM")</f>
        <v>#N/A</v>
      </c>
      <c r="BD8" s="131" t="str">
        <f>VLOOKUP(B8,'harmonizált osztályozások'!A8:L5816,6,FALSE)</f>
        <v xml:space="preserve">Flam. Liq. 2
Acute Tox. 3 *
Acute Tox. 3 *
Acute Tox. 3 *
STOT SE 1
</v>
      </c>
      <c r="BE8" s="131" t="str">
        <f>VLOOKUP(B8,'Sevesoban megnevezve'!A7:F104,4,FALSE)</f>
        <v>https://echa.europa.eu/hu/substance-information/-/substanceinfo/100.000.599</v>
      </c>
      <c r="BF8" s="131" t="e">
        <f>VLOOKUP(B8,Korlátozás!A7:D477,4,FALSE)</f>
        <v>#N/A</v>
      </c>
      <c r="BG8" s="131" t="e">
        <f>VLOOKUP(B8,'REACH engedélyköteles'!A7:D84,4,FALSE)</f>
        <v>#N/A</v>
      </c>
    </row>
    <row r="9" spans="1:59" x14ac:dyDescent="0.25">
      <c r="A9" s="242" t="str">
        <f>'Adatbeírás helye'!$J$2</f>
        <v>Talkum</v>
      </c>
      <c r="B9" s="242" t="str">
        <f>'Adatbeírás helye'!$J$3</f>
        <v>14807-96-6</v>
      </c>
      <c r="C9" s="556">
        <f>'Adatbeírás helye'!J32</f>
        <v>2</v>
      </c>
      <c r="D9" s="58">
        <f>VLOOKUP(B9,' Adatbázis új anyagok helye'!$A$1:$BA$1022,5,0)</f>
        <v>0</v>
      </c>
      <c r="E9" s="241">
        <f>VLOOKUP(B9,' Adatbázis új anyagok helye'!$A$1:$BA$1022,6,0)</f>
        <v>0</v>
      </c>
      <c r="F9" s="241">
        <f>VLOOKUP(B9,' Adatbázis új anyagok helye'!$A$1:$BA$1022,7,0)</f>
        <v>0</v>
      </c>
      <c r="G9" s="241">
        <f>VLOOKUP(B9,' Adatbázis új anyagok helye'!$A$1:$BA$1022,8,0)</f>
        <v>0</v>
      </c>
      <c r="H9" s="59" t="e">
        <f>VLOOKUP(E46,segédtáblázatok!$A$3:$D$6,2,0)</f>
        <v>#N/A</v>
      </c>
      <c r="I9" s="59" t="e">
        <f>VLOOKUP(F46,segédtáblázatok!$A$3:$D$6,2,0)</f>
        <v>#N/A</v>
      </c>
      <c r="J9" s="59" t="e">
        <f>VLOOKUP(G46,segédtáblázatok!$A$3:$D$6,2,0)</f>
        <v>#N/A</v>
      </c>
      <c r="K9" s="60" t="e">
        <f t="shared" si="0"/>
        <v>#N/A</v>
      </c>
      <c r="L9" s="60" t="e">
        <f t="shared" si="1"/>
        <v>#N/A</v>
      </c>
      <c r="M9" s="61" t="e">
        <f t="shared" si="2"/>
        <v>#N/A</v>
      </c>
      <c r="N9" s="62">
        <f>IF(C9&gt;=10,VLOOKUP(B9,' Adatbázis új anyagok helye'!$A$1:$BA$1022,14,0),(IF(C9=0,"HIÁNYZIK",0)))</f>
        <v>0</v>
      </c>
      <c r="O9" s="134">
        <f t="shared" si="9"/>
        <v>0</v>
      </c>
      <c r="P9" s="63">
        <f>IF(C9&gt;=1,VLOOKUP($B9,' Adatbázis új anyagok helye'!$A$1:$BA$1022,10,0),IF(C9&gt;=VLOOKUP($B9,' Adatbázis új anyagok helye'!$A$1:$BA$10022,34,0),VLOOKUP($B9,' Adatbázis új anyagok helye'!$A$1:$BA$1022,10,0),0))</f>
        <v>0</v>
      </c>
      <c r="Q9" s="63">
        <f>IF(OR((P9="1A"),OR(P9="1B"),OR(P9="1C")),1,IF(C9&gt;=1,VLOOKUP($B9,' Adatbázis új anyagok helye'!$A$1:$BA$1022,11,0),IF(C9&gt;=VLOOKUP($B9,' Adatbázis új anyagok helye'!$A$1:$BA$10022,33,0),VLOOKUP($B9,' Adatbázis új anyagok helye'!$A$1:$BA$1022,11,0),0)))</f>
        <v>0</v>
      </c>
      <c r="R9" s="64">
        <f>VLOOKUP(B9,' Adatbázis új anyagok helye'!$A$1:$BA$1022,34,0)</f>
        <v>100</v>
      </c>
      <c r="S9" s="59">
        <f>VLOOKUP(B9,' Adatbázis új anyagok helye'!$A$1:$BA$1022,36,0)</f>
        <v>100</v>
      </c>
      <c r="T9" s="65">
        <f t="shared" si="10"/>
        <v>0</v>
      </c>
      <c r="U9" s="66">
        <f t="shared" si="11"/>
        <v>0</v>
      </c>
      <c r="V9" s="65">
        <f t="shared" si="12"/>
        <v>0</v>
      </c>
      <c r="W9" s="65">
        <f t="shared" si="13"/>
        <v>0</v>
      </c>
      <c r="X9" s="63">
        <f>VLOOKUP($B9,' Adatbázis új anyagok helye'!$A$1:$BA$1022,12,0)</f>
        <v>0</v>
      </c>
      <c r="Y9" s="63">
        <f>VLOOKUP($B9,' Adatbázis új anyagok helye'!$A$1:$BA$1022,13,0)</f>
        <v>0</v>
      </c>
      <c r="Z9" s="67">
        <f>IF(VLOOKUP($B9,' Adatbázis új anyagok helye'!$A$1:$BA$1022,31,0)&gt;0,VLOOKUP($B9,' Adatbázis új anyagok helye'!$A$1:$BA$1022,31,0),100)</f>
        <v>100</v>
      </c>
      <c r="AA9" s="67">
        <f>IF(VLOOKUP(B9,' Adatbázis új anyagok helye'!$A$1:$BA$1022,32,0)&gt;0,VLOOKUP(B9,' Adatbázis új anyagok helye'!$A$1:$BA$1022,32,0),100)</f>
        <v>100</v>
      </c>
      <c r="AB9" s="552" t="str">
        <f t="shared" si="14"/>
        <v>NEM Érz.</v>
      </c>
      <c r="AC9" s="552" t="str">
        <f t="shared" si="15"/>
        <v>NEM Érz.</v>
      </c>
      <c r="AD9" s="68" t="str">
        <f t="shared" si="16"/>
        <v>NEM</v>
      </c>
      <c r="AE9" s="68" t="str">
        <f t="shared" si="17"/>
        <v>NEM</v>
      </c>
      <c r="AF9" s="69">
        <f>VLOOKUP(B9,' Adatbázis új anyagok helye'!$A$1:$BA$1022,18,0)</f>
        <v>0</v>
      </c>
      <c r="AG9" s="31" t="str">
        <f>IF(AF9=0,"NEM",IF(C9&gt;=VLOOKUP(B9,' Adatbázis új anyagok helye'!$A$1:$BA$1022,28,0),"Carc.","NEM"))</f>
        <v>NEM</v>
      </c>
      <c r="AH9" s="70">
        <f t="shared" si="18"/>
        <v>4</v>
      </c>
      <c r="AI9" s="69">
        <f>VLOOKUP(B9,' Adatbázis új anyagok helye'!$A$1:$BA$1022,19,0)</f>
        <v>0</v>
      </c>
      <c r="AJ9" s="31" t="str">
        <f>IF(AI9=0,"NEM",IF(C9&gt;=VLOOKUP(B9,' Adatbázis új anyagok helye'!$A$1:$BA$1022,29,0),"Muta.","NEM"))</f>
        <v>NEM</v>
      </c>
      <c r="AK9" s="70">
        <f t="shared" si="19"/>
        <v>4</v>
      </c>
      <c r="AL9" s="69">
        <f>VLOOKUP(B9,' Adatbázis új anyagok helye'!$A$1:$BA$1022,20,0)</f>
        <v>0</v>
      </c>
      <c r="AM9" s="31" t="str">
        <f>IF(AL9=0,"NEM",IF(C9&gt;=VLOOKUP(B9,' Adatbázis új anyagok helye'!$A$1:$BA$1022,30,0),"Repr.","NEM"))</f>
        <v>NEM</v>
      </c>
      <c r="AN9" s="70">
        <f t="shared" si="20"/>
        <v>4</v>
      </c>
      <c r="AO9" s="63">
        <f>VLOOKUP(B9,' Adatbázis új anyagok helye'!$A$1:$BA$1022,15,0)</f>
        <v>0</v>
      </c>
      <c r="AP9" s="62">
        <f>VLOOKUP(B9,' Adatbázis új anyagok helye'!$A$1:$BA$1022,16,0)</f>
        <v>0</v>
      </c>
      <c r="AQ9" s="71" t="str">
        <f>IF(AO9=0,"NEM",IF(AND(AO9=1,C9&gt;=VLOOKUP(B9,' Adatbázis új anyagok helye'!$A$1:$BA$10022,23,0)),"STOT SE 1",IF(OR(AND(AO9=1,C9&gt;=VLOOKUP(B9,' Adatbázis új anyagok helye'!$A$1:$BA$1022,24,0)),(AND(AO9=2,C9&gt;=VLOOKUP(B9,' Adatbázis új anyagok helye'!$A$1:$BA$10022,24,0)))),"STOT SE 2","NEM")))</f>
        <v>NEM</v>
      </c>
      <c r="AR9" s="62">
        <f>VLOOKUP(B9,' Adatbázis új anyagok helye'!$A$1:$BA$1022,17,0)</f>
        <v>0</v>
      </c>
      <c r="AS9" s="561" t="str">
        <f>IF(AR9=0,"NEM",IF(AND(AR9=1,C9&gt;=VLOOKUP(B9,' Adatbázis új anyagok helye'!$A$1:$BA$1022,26,0)),"STOT RE 1",IF(OR(AND(AR9=1,C9&gt;=VLOOKUP(B9,' Adatbázis új anyagok helye'!$A$1:$BA$1022,27,0)),(AND(AR9=2,C9&gt;=VLOOKUP(B9,' Adatbázis új anyagok helye'!$A$1:$BA$1022,27,0)))),"STOT RE 2","NEM")))</f>
        <v>NEM</v>
      </c>
      <c r="AT9" s="63">
        <f>VLOOKUP(B9,' Adatbázis új anyagok helye'!$A$1:$BA$1022,38,0)</f>
        <v>0</v>
      </c>
      <c r="AU9" s="72">
        <f>IF(AT9=0,0,IF(VLOOKUP(B9,' Adatbázis új anyagok helye'!$A$1:$BA$1022,41,0)&gt;0,C9*VLOOKUP(B9,' Adatbázis új anyagok helye'!$A$1:$BA$1022,41,0),C9))</f>
        <v>0</v>
      </c>
      <c r="AV9" s="131">
        <f>VLOOKUP(B9,' Adatbázis új anyagok helye'!$A$1:$BA$1022,39,0)</f>
        <v>0</v>
      </c>
      <c r="AW9" s="62">
        <f>IF(AV9=0,0,IF(AV9=1,IF(VLOOKUP(B9,' Adatbázis új anyagok helye'!$A$1:$BA$1022,42,0)&gt;0,C9*VLOOKUP(B9,' Adatbázis új anyagok helye'!$A$1:$BA$1022,42,0),C9),0))</f>
        <v>0</v>
      </c>
      <c r="AX9" s="62">
        <f>IF($AW$36&gt;=25,0,IF(AV9=0,0,IF(AV9=1,IF(VLOOKUP(B9,' Adatbázis új anyagok helye'!$A$1:$BA$1022,42,0)&gt;0,10*C9*VLOOKUP(B9,' Adatbázis új anyagok helye'!$A$1:$BA$1022,42,0),10*C9),IF(AV9=2,C9,0))))</f>
        <v>0</v>
      </c>
      <c r="AY9" s="62">
        <f>IF(OR($AW$36&gt;=25,$AX$36&gt;=25),0,IF(AV9=0,0,IF(AV9=1,IF(VLOOKUP(B9,' Adatbázis új anyagok helye'!$A$1:$BA$1022,42,0)&gt;0,100*C9*VLOOKUP(B9,' Adatbázis új anyagok helye'!$A$1:$BA$1022,42,0),100*C9),IF(AV9=2,10*C9,IF(AV9=3,C9,0)))))</f>
        <v>0</v>
      </c>
      <c r="AZ9" s="72">
        <f t="shared" si="21"/>
        <v>0</v>
      </c>
      <c r="BA9" s="73" t="e">
        <f>VLOOKUP(B9,'5-2020 anyagai'!A7:I434,5,)</f>
        <v>#N/A</v>
      </c>
      <c r="BB9" s="131" t="e">
        <f>IF(B9=(VLOOKUP(B9,'PIC lista'!A8:C1046,1,0)),"IGEN","NEM")</f>
        <v>#N/A</v>
      </c>
      <c r="BC9" s="131" t="e">
        <f>IF((VLOOKUP(B9,jelöltlista!$A$1:$D$989,1,FALSE)=B9),"IGEN","NEM")</f>
        <v>#N/A</v>
      </c>
      <c r="BD9" s="131" t="e">
        <f>VLOOKUP(B9,'harmonizált osztályozások'!A9:L5817,6,FALSE)</f>
        <v>#N/A</v>
      </c>
      <c r="BE9" s="131" t="e">
        <f>VLOOKUP(B9,'Sevesoban megnevezve'!A8:F105,4,FALSE)</f>
        <v>#N/A</v>
      </c>
      <c r="BF9" s="131" t="e">
        <f>VLOOKUP(B9,Korlátozás!A8:D478,4,FALSE)</f>
        <v>#N/A</v>
      </c>
      <c r="BG9" s="131" t="e">
        <f>VLOOKUP(B9,'REACH engedélyköteles'!A8:D85,4,FALSE)</f>
        <v>#N/A</v>
      </c>
    </row>
    <row r="10" spans="1:59" x14ac:dyDescent="0.25">
      <c r="A10" s="242" t="str">
        <f>'Adatbeírás helye'!$K$2</f>
        <v>bárium-szulfát</v>
      </c>
      <c r="B10" s="242" t="str">
        <f>'Adatbeírás helye'!$K$3</f>
        <v>7727-43-7</v>
      </c>
      <c r="C10" s="556">
        <f>'Adatbeírás helye'!K32</f>
        <v>6</v>
      </c>
      <c r="D10" s="58">
        <f>VLOOKUP(B10,' Adatbázis új anyagok helye'!$A$1:$BA$1022,5,0)</f>
        <v>0</v>
      </c>
      <c r="E10" s="241">
        <f>VLOOKUP(B10,' Adatbázis új anyagok helye'!$A$1:$BA$1022,6,0)</f>
        <v>0</v>
      </c>
      <c r="F10" s="241">
        <f>VLOOKUP(B10,' Adatbázis új anyagok helye'!$A$1:$BA$1022,7,0)</f>
        <v>0</v>
      </c>
      <c r="G10" s="241">
        <f>VLOOKUP(B10,' Adatbázis új anyagok helye'!$A$1:$BA$1022,8,0)</f>
        <v>0</v>
      </c>
      <c r="H10" s="59" t="e">
        <f>VLOOKUP(E47,segédtáblázatok!$A$3:$D$6,2,0)</f>
        <v>#N/A</v>
      </c>
      <c r="I10" s="59" t="e">
        <f>VLOOKUP(F47,segédtáblázatok!$A$3:$D$6,2,0)</f>
        <v>#N/A</v>
      </c>
      <c r="J10" s="59" t="e">
        <f>VLOOKUP(G47,segédtáblázatok!$A$3:$D$6,2,0)</f>
        <v>#N/A</v>
      </c>
      <c r="K10" s="60" t="e">
        <f t="shared" si="0"/>
        <v>#N/A</v>
      </c>
      <c r="L10" s="60" t="e">
        <f t="shared" si="1"/>
        <v>#N/A</v>
      </c>
      <c r="M10" s="61" t="e">
        <f t="shared" si="2"/>
        <v>#N/A</v>
      </c>
      <c r="N10" s="62">
        <f>IF(C10&gt;=10,VLOOKUP(B10,' Adatbázis új anyagok helye'!$A$1:$BA$1022,14,0),(IF(C10=0,"HIÁNYZIK",0)))</f>
        <v>0</v>
      </c>
      <c r="O10" s="134">
        <f t="shared" si="9"/>
        <v>0</v>
      </c>
      <c r="P10" s="63">
        <f>IF(C10&gt;=1,VLOOKUP($B10,' Adatbázis új anyagok helye'!$A$1:$BA$1022,10,0),IF(C10&gt;=VLOOKUP($B10,' Adatbázis új anyagok helye'!$A$1:$BA$10022,34,0),VLOOKUP($B10,' Adatbázis új anyagok helye'!$A$1:$BA$1022,10,0),0))</f>
        <v>0</v>
      </c>
      <c r="Q10" s="63">
        <f>IF(OR((P10="1A"),OR(P10="1B"),OR(P10="1C")),1,IF(C10&gt;=1,VLOOKUP($B10,' Adatbázis új anyagok helye'!$A$1:$BA$1022,11,0),IF(C10&gt;=VLOOKUP($B10,' Adatbázis új anyagok helye'!$A$1:$BA$10022,33,0),VLOOKUP($B10,' Adatbázis új anyagok helye'!$A$1:$BA$1022,11,0),0)))</f>
        <v>0</v>
      </c>
      <c r="R10" s="64">
        <f>VLOOKUP(B10,' Adatbázis új anyagok helye'!$A$1:$BA$1022,34,0)</f>
        <v>100</v>
      </c>
      <c r="S10" s="59">
        <f>VLOOKUP(B10,' Adatbázis új anyagok helye'!$A$1:$BA$1022,36,0)</f>
        <v>100</v>
      </c>
      <c r="T10" s="65">
        <f t="shared" si="10"/>
        <v>0</v>
      </c>
      <c r="U10" s="66">
        <f t="shared" si="11"/>
        <v>0</v>
      </c>
      <c r="V10" s="65">
        <f t="shared" si="12"/>
        <v>0</v>
      </c>
      <c r="W10" s="65">
        <f t="shared" si="13"/>
        <v>0</v>
      </c>
      <c r="X10" s="63">
        <f>VLOOKUP($B10,' Adatbázis új anyagok helye'!$A$1:$BA$1022,12,0)</f>
        <v>0</v>
      </c>
      <c r="Y10" s="63">
        <f>VLOOKUP($B10,' Adatbázis új anyagok helye'!$A$1:$BA$1022,13,0)</f>
        <v>0</v>
      </c>
      <c r="Z10" s="67">
        <f>IF(VLOOKUP($B10,' Adatbázis új anyagok helye'!$A$1:$BA$1022,31,0)&gt;0,VLOOKUP($B10,' Adatbázis új anyagok helye'!$A$1:$BA$1022,31,0),100)</f>
        <v>100</v>
      </c>
      <c r="AA10" s="67">
        <f>IF(VLOOKUP(B10,' Adatbázis új anyagok helye'!$A$1:$BA$1022,32,0)&gt;0,VLOOKUP(B10,' Adatbázis új anyagok helye'!$A$1:$BA$1022,32,0),100)</f>
        <v>100</v>
      </c>
      <c r="AB10" s="552" t="str">
        <f t="shared" si="14"/>
        <v>NEM Érz.</v>
      </c>
      <c r="AC10" s="552" t="str">
        <f t="shared" si="15"/>
        <v>NEM Érz.</v>
      </c>
      <c r="AD10" s="68" t="str">
        <f t="shared" si="16"/>
        <v>NEM</v>
      </c>
      <c r="AE10" s="68" t="str">
        <f t="shared" si="17"/>
        <v>NEM</v>
      </c>
      <c r="AF10" s="69">
        <f>VLOOKUP(B10,' Adatbázis új anyagok helye'!$A$1:$BA$1022,18,0)</f>
        <v>0</v>
      </c>
      <c r="AG10" s="31" t="str">
        <f>IF(AF10=0,"NEM",IF(C10&gt;=VLOOKUP(B10,' Adatbázis új anyagok helye'!$A$1:$BA$1022,28,0),"Carc.","NEM"))</f>
        <v>NEM</v>
      </c>
      <c r="AH10" s="70">
        <f t="shared" si="18"/>
        <v>4</v>
      </c>
      <c r="AI10" s="69">
        <f>VLOOKUP(B10,' Adatbázis új anyagok helye'!$A$1:$BA$1022,19,0)</f>
        <v>0</v>
      </c>
      <c r="AJ10" s="31" t="str">
        <f>IF(AI10=0,"NEM",IF(C10&gt;=VLOOKUP(B10,' Adatbázis új anyagok helye'!$A$1:$BA$1022,29,0),"Muta.","NEM"))</f>
        <v>NEM</v>
      </c>
      <c r="AK10" s="70">
        <f t="shared" si="19"/>
        <v>4</v>
      </c>
      <c r="AL10" s="69">
        <f>VLOOKUP(B10,' Adatbázis új anyagok helye'!$A$1:$BA$1022,20,0)</f>
        <v>0</v>
      </c>
      <c r="AM10" s="31" t="str">
        <f>IF(AL10=0,"NEM",IF(C10&gt;=VLOOKUP(B10,' Adatbázis új anyagok helye'!$A$1:$BA$1022,30,0),"Repr.","NEM"))</f>
        <v>NEM</v>
      </c>
      <c r="AN10" s="70">
        <f t="shared" si="20"/>
        <v>4</v>
      </c>
      <c r="AO10" s="63">
        <f>VLOOKUP(B10,' Adatbázis új anyagok helye'!$A$1:$BA$1022,15,0)</f>
        <v>0</v>
      </c>
      <c r="AP10" s="62">
        <f>VLOOKUP(B10,' Adatbázis új anyagok helye'!$A$1:$BA$1022,16,0)</f>
        <v>0</v>
      </c>
      <c r="AQ10" s="71" t="str">
        <f>IF(AO10=0,"NEM",IF(AND(AO10=1,C10&gt;=VLOOKUP(B10,' Adatbázis új anyagok helye'!$A$1:$BA$10022,23,0)),"STOT SE 1",IF(OR(AND(AO10=1,C10&gt;=VLOOKUP(B10,' Adatbázis új anyagok helye'!$A$1:$BA$1022,24,0)),(AND(AO10=2,C10&gt;=VLOOKUP(B10,' Adatbázis új anyagok helye'!$A$1:$BA$10022,24,0)))),"STOT SE 2","NEM")))</f>
        <v>NEM</v>
      </c>
      <c r="AR10" s="62">
        <f>VLOOKUP(B10,' Adatbázis új anyagok helye'!$A$1:$BA$1022,17,0)</f>
        <v>0</v>
      </c>
      <c r="AS10" s="561" t="str">
        <f>IF(AR10=0,"NEM",IF(AND(AR10=1,C10&gt;=VLOOKUP(B10,' Adatbázis új anyagok helye'!$A$1:$BA$1022,26,0)),"STOT RE 1",IF(OR(AND(AR10=1,C10&gt;=VLOOKUP(B10,' Adatbázis új anyagok helye'!$A$1:$BA$1022,27,0)),(AND(AR10=2,C10&gt;=VLOOKUP(B10,' Adatbázis új anyagok helye'!$A$1:$BA$1022,27,0)))),"STOT RE 2","NEM")))</f>
        <v>NEM</v>
      </c>
      <c r="AT10" s="63">
        <f>VLOOKUP(B10,' Adatbázis új anyagok helye'!$A$1:$BA$1022,38,0)</f>
        <v>0</v>
      </c>
      <c r="AU10" s="72">
        <f>IF(AT10=0,0,IF(VLOOKUP(B10,' Adatbázis új anyagok helye'!$A$1:$BA$1022,41,0)&gt;0,C10*VLOOKUP(B10,' Adatbázis új anyagok helye'!$A$1:$BA$1022,41,0),C10))</f>
        <v>0</v>
      </c>
      <c r="AV10" s="131">
        <f>VLOOKUP(B10,' Adatbázis új anyagok helye'!$A$1:$BA$1022,39,0)</f>
        <v>0</v>
      </c>
      <c r="AW10" s="62">
        <f>IF(AV10=0,0,IF(AV10=1,IF(VLOOKUP(B10,' Adatbázis új anyagok helye'!$A$1:$BA$1022,42,0)&gt;0,C10*VLOOKUP(B10,' Adatbázis új anyagok helye'!$A$1:$BA$1022,42,0),C10),0))</f>
        <v>0</v>
      </c>
      <c r="AX10" s="62">
        <f>IF($AW$36&gt;=25,0,IF(AV10=0,0,IF(AV10=1,IF(VLOOKUP(B10,' Adatbázis új anyagok helye'!$A$1:$BA$1022,42,0)&gt;0,10*C10*VLOOKUP(B10,' Adatbázis új anyagok helye'!$A$1:$BA$1022,42,0),10*C10),IF(AV10=2,C10,0))))</f>
        <v>0</v>
      </c>
      <c r="AY10" s="62">
        <f>IF(OR($AW$36&gt;=25,$AX$36&gt;=25),0,IF(AV10=0,0,IF(AV10=1,IF(VLOOKUP(B10,' Adatbázis új anyagok helye'!$A$1:$BA$1022,42,0)&gt;0,100*C10*VLOOKUP(B10,' Adatbázis új anyagok helye'!$A$1:$BA$1022,42,0),100*C10),IF(AV10=2,10*C10,IF(AV10=3,C10,0)))))</f>
        <v>0</v>
      </c>
      <c r="AZ10" s="72">
        <f t="shared" si="21"/>
        <v>0</v>
      </c>
      <c r="BA10" s="73" t="e">
        <f>VLOOKUP(B10,'5-2020 anyagai'!A8:I435,5,)</f>
        <v>#N/A</v>
      </c>
      <c r="BB10" s="131" t="e">
        <f>IF(B10=(VLOOKUP(B10,'PIC lista'!A9:C1047,1,0)),"IGEN","NEM")</f>
        <v>#N/A</v>
      </c>
      <c r="BC10" s="131" t="e">
        <f>IF((VLOOKUP(B10,jelöltlista!$A$1:$D$989,1,FALSE)=B10),"IGEN","NEM")</f>
        <v>#N/A</v>
      </c>
      <c r="BD10" s="131" t="e">
        <f>VLOOKUP(B10,'harmonizált osztályozások'!A10:L5818,6,FALSE)</f>
        <v>#N/A</v>
      </c>
      <c r="BE10" s="131" t="e">
        <f>VLOOKUP(B10,'Sevesoban megnevezve'!A9:F106,4,FALSE)</f>
        <v>#N/A</v>
      </c>
      <c r="BF10" s="131" t="e">
        <f>VLOOKUP(B10,Korlátozás!A9:D479,4,FALSE)</f>
        <v>#N/A</v>
      </c>
      <c r="BG10" s="131" t="e">
        <f>VLOOKUP(B10,'REACH engedélyköteles'!A9:D86,4,FALSE)</f>
        <v>#N/A</v>
      </c>
    </row>
    <row r="11" spans="1:59" x14ac:dyDescent="0.25">
      <c r="A11" s="242" t="str">
        <f>'Adatbeírás helye'!$L$2</f>
        <v>kvarc</v>
      </c>
      <c r="B11" s="242" t="str">
        <f>'Adatbeírás helye'!$L$3</f>
        <v>14808-60-7</v>
      </c>
      <c r="C11" s="556">
        <f>'Adatbeírás helye'!L32</f>
        <v>18</v>
      </c>
      <c r="D11" s="58">
        <f>VLOOKUP(B11,' Adatbázis új anyagok helye'!$A$1:$BA$1022,5,0)</f>
        <v>0</v>
      </c>
      <c r="E11" s="241">
        <f>VLOOKUP(B11,' Adatbázis új anyagok helye'!$A$1:$BA$1022,6,0)</f>
        <v>0</v>
      </c>
      <c r="F11" s="241">
        <f>VLOOKUP(B11,' Adatbázis új anyagok helye'!$A$1:$BA$1022,7,0)</f>
        <v>0</v>
      </c>
      <c r="G11" s="241" t="str">
        <f>VLOOKUP(B11,' Adatbázis új anyagok helye'!$A$1:$BA$1022,8,0)</f>
        <v xml:space="preserve">  </v>
      </c>
      <c r="H11" s="59" t="e">
        <f>VLOOKUP(E48,segédtáblázatok!$A$3:$D$6,2,0)</f>
        <v>#N/A</v>
      </c>
      <c r="I11" s="59" t="e">
        <f>VLOOKUP(F48,segédtáblázatok!$A$3:$D$6,2,0)</f>
        <v>#N/A</v>
      </c>
      <c r="J11" s="59" t="e">
        <f>VLOOKUP(G48,segédtáblázatok!$A$3:$D$6,2,0)</f>
        <v>#N/A</v>
      </c>
      <c r="K11" s="60" t="e">
        <f t="shared" si="0"/>
        <v>#N/A</v>
      </c>
      <c r="L11" s="60" t="e">
        <f t="shared" si="1"/>
        <v>#N/A</v>
      </c>
      <c r="M11" s="61" t="e">
        <f t="shared" si="2"/>
        <v>#N/A</v>
      </c>
      <c r="N11" s="62">
        <f>IF(C11&gt;=10,VLOOKUP(B11,' Adatbázis új anyagok helye'!$A$1:$BA$1022,14,0),(IF(C11=0,"HIÁNYZIK",0)))</f>
        <v>0</v>
      </c>
      <c r="O11" s="134">
        <f t="shared" si="9"/>
        <v>0</v>
      </c>
      <c r="P11" s="63">
        <f>IF(C11&gt;=1,VLOOKUP($B11,' Adatbázis új anyagok helye'!$A$1:$BA$1022,10,0),IF(C11&gt;=VLOOKUP($B11,' Adatbázis új anyagok helye'!$A$1:$BA$10022,34,0),VLOOKUP($B11,' Adatbázis új anyagok helye'!$A$1:$BA$1022,10,0),0))</f>
        <v>0</v>
      </c>
      <c r="Q11" s="63">
        <f>IF(OR((P11="1A"),OR(P11="1B"),OR(P11="1C")),1,IF(C11&gt;=1,VLOOKUP($B11,' Adatbázis új anyagok helye'!$A$1:$BA$1022,11,0),IF(C11&gt;=VLOOKUP($B11,' Adatbázis új anyagok helye'!$A$1:$BA$10022,33,0),VLOOKUP($B11,' Adatbázis új anyagok helye'!$A$1:$BA$1022,11,0),0)))</f>
        <v>0</v>
      </c>
      <c r="R11" s="64">
        <f>VLOOKUP(B11,' Adatbázis új anyagok helye'!$A$1:$BA$1022,34,0)</f>
        <v>100</v>
      </c>
      <c r="S11" s="59">
        <f>VLOOKUP(B11,' Adatbázis új anyagok helye'!$A$1:$BA$1022,36,0)</f>
        <v>100</v>
      </c>
      <c r="T11" s="65">
        <f t="shared" si="10"/>
        <v>0</v>
      </c>
      <c r="U11" s="66">
        <f t="shared" si="11"/>
        <v>0</v>
      </c>
      <c r="V11" s="65">
        <f t="shared" si="12"/>
        <v>0</v>
      </c>
      <c r="W11" s="65">
        <f t="shared" si="13"/>
        <v>0</v>
      </c>
      <c r="X11" s="63">
        <f>VLOOKUP($B11,' Adatbázis új anyagok helye'!$A$1:$BA$1022,12,0)</f>
        <v>0</v>
      </c>
      <c r="Y11" s="63">
        <f>VLOOKUP($B11,' Adatbázis új anyagok helye'!$A$1:$BA$1022,13,0)</f>
        <v>0</v>
      </c>
      <c r="Z11" s="67">
        <f>IF(VLOOKUP($B11,' Adatbázis új anyagok helye'!$A$1:$BA$1022,31,0)&gt;0,VLOOKUP($B11,' Adatbázis új anyagok helye'!$A$1:$BA$1022,31,0),100)</f>
        <v>100</v>
      </c>
      <c r="AA11" s="67">
        <f>IF(VLOOKUP(B11,' Adatbázis új anyagok helye'!$A$1:$BA$1022,32,0)&gt;0,VLOOKUP(B11,' Adatbázis új anyagok helye'!$A$1:$BA$1022,32,0),100)</f>
        <v>100</v>
      </c>
      <c r="AB11" s="552" t="str">
        <f t="shared" si="14"/>
        <v>NEM Érz.</v>
      </c>
      <c r="AC11" s="552" t="str">
        <f t="shared" si="15"/>
        <v>NEM Érz.</v>
      </c>
      <c r="AD11" s="68" t="str">
        <f t="shared" si="16"/>
        <v>NEM</v>
      </c>
      <c r="AE11" s="68" t="str">
        <f t="shared" si="17"/>
        <v>NEM</v>
      </c>
      <c r="AF11" s="69">
        <f>VLOOKUP(B11,' Adatbázis új anyagok helye'!$A$1:$BA$1022,18,0)</f>
        <v>0</v>
      </c>
      <c r="AG11" s="31" t="str">
        <f>IF(AF11=0,"NEM",IF(C11&gt;=VLOOKUP(B11,' Adatbázis új anyagok helye'!$A$1:$BA$1022,28,0),"Carc.","NEM"))</f>
        <v>NEM</v>
      </c>
      <c r="AH11" s="70">
        <f t="shared" si="18"/>
        <v>4</v>
      </c>
      <c r="AI11" s="69">
        <f>VLOOKUP(B11,' Adatbázis új anyagok helye'!$A$1:$BA$1022,19,0)</f>
        <v>0</v>
      </c>
      <c r="AJ11" s="31" t="str">
        <f>IF(AI11=0,"NEM",IF(C11&gt;=VLOOKUP(B11,' Adatbázis új anyagok helye'!$A$1:$BA$1022,29,0),"Muta.","NEM"))</f>
        <v>NEM</v>
      </c>
      <c r="AK11" s="70">
        <f t="shared" si="19"/>
        <v>4</v>
      </c>
      <c r="AL11" s="69">
        <f>VLOOKUP(B11,' Adatbázis új anyagok helye'!$A$1:$BA$1022,20,0)</f>
        <v>0</v>
      </c>
      <c r="AM11" s="31" t="str">
        <f>IF(AL11=0,"NEM",IF(C11&gt;=VLOOKUP(B11,' Adatbázis új anyagok helye'!$A$1:$BA$1022,30,0),"Repr.","NEM"))</f>
        <v>NEM</v>
      </c>
      <c r="AN11" s="70">
        <f t="shared" si="20"/>
        <v>4</v>
      </c>
      <c r="AO11" s="63">
        <f>VLOOKUP(B11,' Adatbázis új anyagok helye'!$A$1:$BA$1022,15,0)</f>
        <v>0</v>
      </c>
      <c r="AP11" s="62">
        <f>VLOOKUP(B11,' Adatbázis új anyagok helye'!$A$1:$BA$1022,16,0)</f>
        <v>0</v>
      </c>
      <c r="AQ11" s="71" t="str">
        <f>IF(AO11=0,"NEM",IF(AND(AO11=1,C11&gt;=VLOOKUP(B11,' Adatbázis új anyagok helye'!$A$1:$BA$10022,23,0)),"STOT SE 1",IF(OR(AND(AO11=1,C11&gt;=VLOOKUP(B11,' Adatbázis új anyagok helye'!$A$1:$BA$1022,24,0)),(AND(AO11=2,C11&gt;=VLOOKUP(B11,' Adatbázis új anyagok helye'!$A$1:$BA$10022,24,0)))),"STOT SE 2","NEM")))</f>
        <v>NEM</v>
      </c>
      <c r="AR11" s="62">
        <f>VLOOKUP(B11,' Adatbázis új anyagok helye'!$A$1:$BA$1022,17,0)</f>
        <v>1</v>
      </c>
      <c r="AS11" s="561" t="str">
        <f>IF(AR11=0,"NEM",IF(AND(AR11=1,C11&gt;=VLOOKUP(B11,' Adatbázis új anyagok helye'!$A$1:$BA$1022,26,0)),"STOT RE 1",IF(OR(AND(AR11=1,C11&gt;=VLOOKUP(B11,' Adatbázis új anyagok helye'!$A$1:$BA$1022,27,0)),(AND(AR11=2,C11&gt;=VLOOKUP(B11,' Adatbázis új anyagok helye'!$A$1:$BA$1022,27,0)))),"STOT RE 2","NEM")))</f>
        <v>STOT RE 1</v>
      </c>
      <c r="AT11" s="63">
        <f>VLOOKUP(B11,' Adatbázis új anyagok helye'!$A$1:$BA$1022,38,0)</f>
        <v>0</v>
      </c>
      <c r="AU11" s="72">
        <f>IF(AT11=0,0,IF(VLOOKUP(B11,' Adatbázis új anyagok helye'!$A$1:$BA$1022,41,0)&gt;0,C11*VLOOKUP(B11,' Adatbázis új anyagok helye'!$A$1:$BA$1022,41,0),C11))</f>
        <v>0</v>
      </c>
      <c r="AV11" s="131">
        <f>VLOOKUP(B11,' Adatbázis új anyagok helye'!$A$1:$BA$1022,39,0)</f>
        <v>0</v>
      </c>
      <c r="AW11" s="62">
        <f>IF(AV11=0,0,IF(AV11=1,IF(VLOOKUP(B11,' Adatbázis új anyagok helye'!$A$1:$BA$1022,42,0)&gt;0,C11*VLOOKUP(B11,' Adatbázis új anyagok helye'!$A$1:$BA$1022,42,0),C11),0))</f>
        <v>0</v>
      </c>
      <c r="AX11" s="62">
        <f>IF($AW$36&gt;=25,0,IF(AV11=0,0,IF(AV11=1,IF(VLOOKUP(B11,' Adatbázis új anyagok helye'!$A$1:$BA$1022,42,0)&gt;0,10*C11*VLOOKUP(B11,' Adatbázis új anyagok helye'!$A$1:$BA$1022,42,0),10*C11),IF(AV11=2,C11,0))))</f>
        <v>0</v>
      </c>
      <c r="AY11" s="62">
        <f>IF(OR($AW$36&gt;=25,$AX$36&gt;=25),0,IF(AV11=0,0,IF(AV11=1,IF(VLOOKUP(B11,' Adatbázis új anyagok helye'!$A$1:$BA$1022,42,0)&gt;0,100*C11*VLOOKUP(B11,' Adatbázis új anyagok helye'!$A$1:$BA$1022,42,0),100*C11),IF(AV11=2,10*C11,IF(AV11=3,C11,0)))))</f>
        <v>0</v>
      </c>
      <c r="AZ11" s="72">
        <f t="shared" si="21"/>
        <v>0</v>
      </c>
      <c r="BA11" s="73" t="e">
        <f>VLOOKUP(B11,'5-2020 anyagai'!A9:I436,5,)</f>
        <v>#N/A</v>
      </c>
      <c r="BB11" s="131" t="e">
        <f>IF(B11=(VLOOKUP(B11,'PIC lista'!A10:C1048,1,0)),"IGEN","NEM")</f>
        <v>#N/A</v>
      </c>
      <c r="BC11" s="131" t="e">
        <f>IF((VLOOKUP(B11,jelöltlista!$A$1:$D$989,1,FALSE)=B11),"IGEN","NEM")</f>
        <v>#N/A</v>
      </c>
      <c r="BD11" s="131" t="e">
        <f>VLOOKUP(B11,'harmonizált osztályozások'!A11:L5819,6,FALSE)</f>
        <v>#N/A</v>
      </c>
      <c r="BE11" s="131" t="e">
        <f>VLOOKUP(B11,'Sevesoban megnevezve'!A10:F107,4,FALSE)</f>
        <v>#N/A</v>
      </c>
      <c r="BF11" s="131" t="e">
        <f>VLOOKUP(B11,Korlátozás!A10:D480,4,FALSE)</f>
        <v>#N/A</v>
      </c>
      <c r="BG11" s="131" t="e">
        <f>VLOOKUP(B11,'REACH engedélyköteles'!A10:D87,4,FALSE)</f>
        <v>#N/A</v>
      </c>
    </row>
    <row r="12" spans="1:59" x14ac:dyDescent="0.25">
      <c r="A12" s="242">
        <f>'Adatbeírás helye'!$M$2</f>
        <v>0</v>
      </c>
      <c r="B12" s="247">
        <f>'Adatbeírás helye'!$M$3</f>
        <v>0</v>
      </c>
      <c r="C12" s="556">
        <f>'Adatbeírás helye'!M32</f>
        <v>0</v>
      </c>
      <c r="D12" s="58" t="e">
        <f>VLOOKUP(B12,' Adatbázis új anyagok helye'!$A$1:$BA$1022,5,0)</f>
        <v>#N/A</v>
      </c>
      <c r="E12" s="241" t="e">
        <f>VLOOKUP(B12,' Adatbázis új anyagok helye'!$A$1:$BA$1022,6,0)</f>
        <v>#N/A</v>
      </c>
      <c r="F12" s="241" t="e">
        <f>VLOOKUP(B12,' Adatbázis új anyagok helye'!$A$1:$BA$1022,7,0)</f>
        <v>#N/A</v>
      </c>
      <c r="G12" s="241" t="e">
        <f>VLOOKUP(B12,' Adatbázis új anyagok helye'!$A$1:$BA$1022,8,0)</f>
        <v>#N/A</v>
      </c>
      <c r="H12" s="59" t="e">
        <f>VLOOKUP(E49,segédtáblázatok!$A$3:$D$6,2,0)</f>
        <v>#N/A</v>
      </c>
      <c r="I12" s="59" t="e">
        <f>VLOOKUP(F49,segédtáblázatok!$A$3:$D$6,2,0)</f>
        <v>#N/A</v>
      </c>
      <c r="J12" s="59" t="e">
        <f>VLOOKUP(G49,segédtáblázatok!$A$3:$D$6,2,0)</f>
        <v>#N/A</v>
      </c>
      <c r="K12" s="60" t="e">
        <f t="shared" si="0"/>
        <v>#N/A</v>
      </c>
      <c r="L12" s="60" t="e">
        <f t="shared" si="1"/>
        <v>#N/A</v>
      </c>
      <c r="M12" s="61" t="e">
        <f t="shared" si="2"/>
        <v>#N/A</v>
      </c>
      <c r="N12" s="62" t="str">
        <f>IF(C12&gt;=10,VLOOKUP(B12,' Adatbázis új anyagok helye'!$A$1:$BA$1022,14,0),(IF(C12=0,"HIÁNYZIK",0)))</f>
        <v>HIÁNYZIK</v>
      </c>
      <c r="O12" s="134" t="e">
        <f t="shared" si="9"/>
        <v>#VALUE!</v>
      </c>
      <c r="P12" s="63" t="e">
        <f>IF(C12&gt;=1,VLOOKUP($B12,' Adatbázis új anyagok helye'!$A$1:$BA$1022,10,0),IF(C12&gt;=VLOOKUP($B12,' Adatbázis új anyagok helye'!$A$1:$BA$10022,34,0),VLOOKUP($B12,' Adatbázis új anyagok helye'!$A$1:$BA$1022,10,0),0))</f>
        <v>#N/A</v>
      </c>
      <c r="Q12" s="63" t="e">
        <f>IF(OR((P12="1A"),OR(P12="1B"),OR(P12="1C")),1,IF(C12&gt;=1,VLOOKUP($B12,' Adatbázis új anyagok helye'!$A$1:$BA$1022,11,0),IF(C12&gt;=VLOOKUP($B12,' Adatbázis új anyagok helye'!$A$1:$BA$10022,33,0),VLOOKUP($B12,' Adatbázis új anyagok helye'!$A$1:$BA$1022,11,0),0)))</f>
        <v>#N/A</v>
      </c>
      <c r="R12" s="64" t="e">
        <f>VLOOKUP(B12,' Adatbázis új anyagok helye'!$A$1:$BA$1022,34,0)</f>
        <v>#N/A</v>
      </c>
      <c r="S12" s="59" t="e">
        <f>VLOOKUP(B12,' Adatbázis új anyagok helye'!$A$1:$BA$1022,36,0)</f>
        <v>#N/A</v>
      </c>
      <c r="T12" s="65" t="e">
        <f t="shared" si="10"/>
        <v>#N/A</v>
      </c>
      <c r="U12" s="66" t="e">
        <f t="shared" si="11"/>
        <v>#N/A</v>
      </c>
      <c r="V12" s="65" t="e">
        <f t="shared" si="12"/>
        <v>#N/A</v>
      </c>
      <c r="W12" s="65" t="e">
        <f t="shared" si="13"/>
        <v>#N/A</v>
      </c>
      <c r="X12" s="63" t="e">
        <f>VLOOKUP($B12,' Adatbázis új anyagok helye'!$A$1:$BA$1022,12,0)</f>
        <v>#N/A</v>
      </c>
      <c r="Y12" s="63" t="e">
        <f>VLOOKUP($B12,' Adatbázis új anyagok helye'!$A$1:$BA$1022,13,0)</f>
        <v>#N/A</v>
      </c>
      <c r="Z12" s="67" t="e">
        <f>IF(VLOOKUP($B12,' Adatbázis új anyagok helye'!$A$1:$BA$1022,31,0)&gt;0,VLOOKUP($B12,' Adatbázis új anyagok helye'!$A$1:$BA$1022,31,0),100)</f>
        <v>#N/A</v>
      </c>
      <c r="AA12" s="67" t="e">
        <f>IF(VLOOKUP(B12,' Adatbázis új anyagok helye'!$A$1:$BA$1022,32,0)&gt;0,VLOOKUP(B12,' Adatbázis új anyagok helye'!$A$1:$BA$1022,32,0),100)</f>
        <v>#N/A</v>
      </c>
      <c r="AB12" s="552" t="e">
        <f t="shared" si="14"/>
        <v>#N/A</v>
      </c>
      <c r="AC12" s="552" t="e">
        <f t="shared" si="15"/>
        <v>#N/A</v>
      </c>
      <c r="AD12" s="68" t="e">
        <f t="shared" si="16"/>
        <v>#N/A</v>
      </c>
      <c r="AE12" s="68" t="e">
        <f t="shared" si="17"/>
        <v>#N/A</v>
      </c>
      <c r="AF12" s="69" t="e">
        <f>VLOOKUP(B12,' Adatbázis új anyagok helye'!$A$1:$BA$1022,18,0)</f>
        <v>#N/A</v>
      </c>
      <c r="AG12" s="31" t="e">
        <f>IF(AF12=0,"NEM",IF(C12&gt;=VLOOKUP(B12,' Adatbázis új anyagok helye'!$A$1:$BA$1022,28,0),"Carc.","NEM"))</f>
        <v>#N/A</v>
      </c>
      <c r="AH12" s="70" t="e">
        <f t="shared" si="18"/>
        <v>#N/A</v>
      </c>
      <c r="AI12" s="69" t="e">
        <f>VLOOKUP(B12,' Adatbázis új anyagok helye'!$A$1:$BA$1022,19,0)</f>
        <v>#N/A</v>
      </c>
      <c r="AJ12" s="31" t="e">
        <f>IF(AI12=0,"NEM",IF(C12&gt;=VLOOKUP(B12,' Adatbázis új anyagok helye'!$A$1:$BA$1022,29,0),"Muta.","NEM"))</f>
        <v>#N/A</v>
      </c>
      <c r="AK12" s="70" t="e">
        <f t="shared" si="19"/>
        <v>#N/A</v>
      </c>
      <c r="AL12" s="69" t="e">
        <f>VLOOKUP(B12,' Adatbázis új anyagok helye'!$A$1:$BA$1022,20,0)</f>
        <v>#N/A</v>
      </c>
      <c r="AM12" s="31" t="e">
        <f>IF(AL12=0,"NEM",IF(C12&gt;=VLOOKUP(B12,' Adatbázis új anyagok helye'!$A$1:$BA$1022,30,0),"Repr.","NEM"))</f>
        <v>#N/A</v>
      </c>
      <c r="AN12" s="70" t="e">
        <f t="shared" si="20"/>
        <v>#N/A</v>
      </c>
      <c r="AO12" s="63" t="e">
        <f>VLOOKUP(B12,' Adatbázis új anyagok helye'!$A$1:$BA$1022,15,0)</f>
        <v>#N/A</v>
      </c>
      <c r="AP12" s="62" t="e">
        <f>VLOOKUP(B12,' Adatbázis új anyagok helye'!$A$1:$BA$1022,16,0)</f>
        <v>#N/A</v>
      </c>
      <c r="AQ12" s="71" t="e">
        <f>IF(AO12=0,"NEM",IF(AND(AO12=1,C12&gt;=VLOOKUP(B12,' Adatbázis új anyagok helye'!$A$1:$BA$10022,23,0)),"STOT SE 1",IF(OR(AND(AO12=1,C12&gt;=VLOOKUP(B12,' Adatbázis új anyagok helye'!$A$1:$BA$1022,24,0)),(AND(AO12=2,C12&gt;=VLOOKUP(B12,' Adatbázis új anyagok helye'!$A$1:$BA$10022,24,0)))),"STOT SE 2","NEM")))</f>
        <v>#N/A</v>
      </c>
      <c r="AR12" s="62" t="e">
        <f>VLOOKUP(B12,' Adatbázis új anyagok helye'!$A$1:$BA$1022,17,0)</f>
        <v>#N/A</v>
      </c>
      <c r="AS12" s="561" t="e">
        <f>IF(AR12=0,"NEM",IF(AND(AR12=1,C12&gt;=VLOOKUP(B12,' Adatbázis új anyagok helye'!$A$1:$BA$1022,26,0)),"STOT RE 1",IF(OR(AND(AR12=1,C12&gt;=VLOOKUP(B12,' Adatbázis új anyagok helye'!$A$1:$BA$1022,27,0)),(AND(AR12=2,C12&gt;=VLOOKUP(B12,' Adatbázis új anyagok helye'!$A$1:$BA$1022,27,0)))),"STOT RE 2","NEM")))</f>
        <v>#N/A</v>
      </c>
      <c r="AT12" s="63" t="e">
        <f>VLOOKUP(B12,' Adatbázis új anyagok helye'!$A$1:$BA$1022,38,0)</f>
        <v>#N/A</v>
      </c>
      <c r="AU12" s="72" t="e">
        <f>IF(AT12=0,0,IF(VLOOKUP(B12,' Adatbázis új anyagok helye'!$A$1:$BA$1022,41,0)&gt;0,C12*VLOOKUP(B12,' Adatbázis új anyagok helye'!$A$1:$BA$1022,41,0),C12))</f>
        <v>#N/A</v>
      </c>
      <c r="AV12" s="131" t="e">
        <f>VLOOKUP(B12,' Adatbázis új anyagok helye'!$A$1:$BA$1022,39,0)</f>
        <v>#N/A</v>
      </c>
      <c r="AW12" s="62" t="e">
        <f>IF(AV12=0,0,IF(AV12=1,IF(VLOOKUP(B12,' Adatbázis új anyagok helye'!$A$1:$BA$1022,42,0)&gt;0,C12*VLOOKUP(B12,' Adatbázis új anyagok helye'!$A$1:$BA$1022,42,0),C12),0))</f>
        <v>#N/A</v>
      </c>
      <c r="AX12" s="62" t="e">
        <f>IF($AW$36&gt;=25,0,IF(AV12=0,0,IF(AV12=1,IF(VLOOKUP(B12,' Adatbázis új anyagok helye'!$A$1:$BA$1022,42,0)&gt;0,10*C12*VLOOKUP(B12,' Adatbázis új anyagok helye'!$A$1:$BA$1022,42,0),10*C12),IF(AV12=2,C12,0))))</f>
        <v>#N/A</v>
      </c>
      <c r="AY12" s="62">
        <f>IF(OR($AW$36&gt;=25,$AX$36&gt;=25),0,IF(AV12=0,0,IF(AV12=1,IF(VLOOKUP(B12,' Adatbázis új anyagok helye'!$A$1:$BA$1022,42,0)&gt;0,100*C12*VLOOKUP(B12,' Adatbázis új anyagok helye'!$A$1:$BA$1022,42,0),100*C12),IF(AV12=2,10*C12,IF(AV12=3,C12,0)))))</f>
        <v>0</v>
      </c>
      <c r="AZ12" s="72">
        <f t="shared" si="21"/>
        <v>0</v>
      </c>
      <c r="BA12" s="73" t="e">
        <f>VLOOKUP(B12,'5-2020 anyagai'!A10:I437,5,)</f>
        <v>#N/A</v>
      </c>
      <c r="BB12" s="131" t="e">
        <f>IF(B12=(VLOOKUP(B12,'PIC lista'!A11:C1049,1,0)),"IGEN","NEM")</f>
        <v>#N/A</v>
      </c>
      <c r="BC12" s="131" t="e">
        <f>IF((VLOOKUP(B12,jelöltlista!$A$1:$D$989,1,FALSE)=B12),"IGEN","NEM")</f>
        <v>#N/A</v>
      </c>
      <c r="BD12" s="131" t="e">
        <f>VLOOKUP(B12,'harmonizált osztályozások'!A12:L5820,6,FALSE)</f>
        <v>#N/A</v>
      </c>
      <c r="BE12" s="131" t="e">
        <f>VLOOKUP(B12,'Sevesoban megnevezve'!A11:F108,4,FALSE)</f>
        <v>#N/A</v>
      </c>
      <c r="BF12" s="131" t="e">
        <f>VLOOKUP(B12,Korlátozás!A11:D481,4,FALSE)</f>
        <v>#N/A</v>
      </c>
      <c r="BG12" s="131" t="e">
        <f>VLOOKUP(B12,'REACH engedélyköteles'!A11:D88,4,FALSE)</f>
        <v>#N/A</v>
      </c>
    </row>
    <row r="13" spans="1:59" x14ac:dyDescent="0.25">
      <c r="A13" s="242">
        <f>'Adatbeírás helye'!$N$2</f>
        <v>0</v>
      </c>
      <c r="B13" s="247">
        <f>'Adatbeírás helye'!$N$3</f>
        <v>0</v>
      </c>
      <c r="C13" s="556">
        <f>'Adatbeírás helye'!N32</f>
        <v>0</v>
      </c>
      <c r="D13" s="58" t="e">
        <f>VLOOKUP(B13,' Adatbázis új anyagok helye'!$A$1:$BA$1022,5,0)</f>
        <v>#N/A</v>
      </c>
      <c r="E13" s="241" t="e">
        <f>VLOOKUP(B13,' Adatbázis új anyagok helye'!$A$1:$BA$1022,6,0)</f>
        <v>#N/A</v>
      </c>
      <c r="F13" s="241" t="e">
        <f>VLOOKUP(B13,' Adatbázis új anyagok helye'!$A$1:$BA$1022,7,0)</f>
        <v>#N/A</v>
      </c>
      <c r="G13" s="241" t="e">
        <f>VLOOKUP(B13,' Adatbázis új anyagok helye'!$A$1:$BA$1022,8,0)</f>
        <v>#N/A</v>
      </c>
      <c r="H13" s="59" t="e">
        <f>VLOOKUP(E50,segédtáblázatok!$A$3:$D$6,2,0)</f>
        <v>#N/A</v>
      </c>
      <c r="I13" s="59" t="e">
        <f>VLOOKUP(F50,segédtáblázatok!$A$3:$D$6,2,0)</f>
        <v>#N/A</v>
      </c>
      <c r="J13" s="59" t="e">
        <f>VLOOKUP(G50,segédtáblázatok!$A$3:$D$6,2,0)</f>
        <v>#N/A</v>
      </c>
      <c r="K13" s="60" t="e">
        <f t="shared" si="0"/>
        <v>#N/A</v>
      </c>
      <c r="L13" s="60" t="e">
        <f t="shared" si="1"/>
        <v>#N/A</v>
      </c>
      <c r="M13" s="61" t="e">
        <f t="shared" si="2"/>
        <v>#N/A</v>
      </c>
      <c r="N13" s="62" t="str">
        <f>IF(C13&gt;=10,VLOOKUP(B13,' Adatbázis új anyagok helye'!$A$1:$BA$1022,14,0),(IF(C13=0,"HIÁNYZIK",0)))</f>
        <v>HIÁNYZIK</v>
      </c>
      <c r="O13" s="134" t="e">
        <f t="shared" si="9"/>
        <v>#VALUE!</v>
      </c>
      <c r="P13" s="63" t="e">
        <f>IF(C13&gt;=1,VLOOKUP($B13,' Adatbázis új anyagok helye'!$A$1:$BA$1022,10,0),IF(C13&gt;=VLOOKUP($B13,' Adatbázis új anyagok helye'!$A$1:$BA$10022,34,0),VLOOKUP($B13,' Adatbázis új anyagok helye'!$A$1:$BA$1022,10,0),0))</f>
        <v>#N/A</v>
      </c>
      <c r="Q13" s="63" t="e">
        <f>IF(OR((P13="1A"),OR(P13="1B"),OR(P13="1C")),1,IF(C13&gt;=1,VLOOKUP($B13,' Adatbázis új anyagok helye'!$A$1:$BA$1022,11,0),IF(C13&gt;=VLOOKUP($B13,' Adatbázis új anyagok helye'!$A$1:$BA$10022,33,0),VLOOKUP($B13,' Adatbázis új anyagok helye'!$A$1:$BA$1022,11,0),0)))</f>
        <v>#N/A</v>
      </c>
      <c r="R13" s="64" t="e">
        <f>VLOOKUP(B13,' Adatbázis új anyagok helye'!$A$1:$BA$1022,34,0)</f>
        <v>#N/A</v>
      </c>
      <c r="S13" s="59" t="e">
        <f>VLOOKUP(B13,' Adatbázis új anyagok helye'!$A$1:$BA$1022,36,0)</f>
        <v>#N/A</v>
      </c>
      <c r="T13" s="65" t="e">
        <f t="shared" si="10"/>
        <v>#N/A</v>
      </c>
      <c r="U13" s="66" t="e">
        <f t="shared" si="11"/>
        <v>#N/A</v>
      </c>
      <c r="V13" s="65" t="e">
        <f t="shared" si="12"/>
        <v>#N/A</v>
      </c>
      <c r="W13" s="65" t="e">
        <f t="shared" si="13"/>
        <v>#N/A</v>
      </c>
      <c r="X13" s="63" t="e">
        <f>VLOOKUP($B13,' Adatbázis új anyagok helye'!$A$1:$BA$1022,12,0)</f>
        <v>#N/A</v>
      </c>
      <c r="Y13" s="63" t="e">
        <f>VLOOKUP($B13,' Adatbázis új anyagok helye'!$A$1:$BA$1022,13,0)</f>
        <v>#N/A</v>
      </c>
      <c r="Z13" s="67" t="e">
        <f>IF(VLOOKUP($B13,' Adatbázis új anyagok helye'!$A$1:$BA$1022,31,0)&gt;0,VLOOKUP($B13,' Adatbázis új anyagok helye'!$A$1:$BA$1022,31,0),100)</f>
        <v>#N/A</v>
      </c>
      <c r="AA13" s="67" t="e">
        <f>IF(VLOOKUP(B13,' Adatbázis új anyagok helye'!$A$1:$BA$1022,32,0)&gt;0,VLOOKUP(B13,' Adatbázis új anyagok helye'!$A$1:$BA$1022,32,0),100)</f>
        <v>#N/A</v>
      </c>
      <c r="AB13" s="552" t="e">
        <f t="shared" si="14"/>
        <v>#N/A</v>
      </c>
      <c r="AC13" s="552" t="e">
        <f t="shared" si="15"/>
        <v>#N/A</v>
      </c>
      <c r="AD13" s="68" t="e">
        <f t="shared" si="16"/>
        <v>#N/A</v>
      </c>
      <c r="AE13" s="68" t="e">
        <f t="shared" si="17"/>
        <v>#N/A</v>
      </c>
      <c r="AF13" s="69" t="e">
        <f>VLOOKUP(B13,' Adatbázis új anyagok helye'!$A$1:$BA$1022,18,0)</f>
        <v>#N/A</v>
      </c>
      <c r="AG13" s="31" t="e">
        <f>IF(AF13=0,"NEM",IF(C13&gt;=VLOOKUP(B13,' Adatbázis új anyagok helye'!$A$1:$BA$1022,28,0),"Carc.","NEM"))</f>
        <v>#N/A</v>
      </c>
      <c r="AH13" s="70" t="e">
        <f t="shared" si="18"/>
        <v>#N/A</v>
      </c>
      <c r="AI13" s="69" t="e">
        <f>VLOOKUP(B13,' Adatbázis új anyagok helye'!$A$1:$BA$1022,19,0)</f>
        <v>#N/A</v>
      </c>
      <c r="AJ13" s="31" t="e">
        <f>IF(AI13=0,"NEM",IF(C13&gt;=VLOOKUP(B13,' Adatbázis új anyagok helye'!$A$1:$BA$1022,29,0),"Muta.","NEM"))</f>
        <v>#N/A</v>
      </c>
      <c r="AK13" s="70" t="e">
        <f t="shared" si="19"/>
        <v>#N/A</v>
      </c>
      <c r="AL13" s="69" t="e">
        <f>VLOOKUP(B13,' Adatbázis új anyagok helye'!$A$1:$BA$1022,20,0)</f>
        <v>#N/A</v>
      </c>
      <c r="AM13" s="31" t="e">
        <f>IF(AL13=0,"NEM",IF(C13&gt;=VLOOKUP(B13,' Adatbázis új anyagok helye'!$A$1:$BA$1022,30,0),"Repr.","NEM"))</f>
        <v>#N/A</v>
      </c>
      <c r="AN13" s="70" t="e">
        <f t="shared" si="20"/>
        <v>#N/A</v>
      </c>
      <c r="AO13" s="63" t="e">
        <f>VLOOKUP(B13,' Adatbázis új anyagok helye'!$A$1:$BA$1022,15,0)</f>
        <v>#N/A</v>
      </c>
      <c r="AP13" s="62" t="e">
        <f>VLOOKUP(B13,' Adatbázis új anyagok helye'!$A$1:$BA$1022,16,0)</f>
        <v>#N/A</v>
      </c>
      <c r="AQ13" s="71" t="e">
        <f>IF(AO13=0,"NEM",IF(AND(AO13=1,C13&gt;=VLOOKUP(B13,' Adatbázis új anyagok helye'!$A$1:$BA$10022,23,0)),"STOT SE 1",IF(OR(AND(AO13=1,C13&gt;=VLOOKUP(B13,' Adatbázis új anyagok helye'!$A$1:$BA$1022,24,0)),(AND(AO13=2,C13&gt;=VLOOKUP(B13,' Adatbázis új anyagok helye'!$A$1:$BA$10022,24,0)))),"STOT SE 2","NEM")))</f>
        <v>#N/A</v>
      </c>
      <c r="AR13" s="62" t="e">
        <f>VLOOKUP(B13,' Adatbázis új anyagok helye'!$A$1:$BA$1022,17,0)</f>
        <v>#N/A</v>
      </c>
      <c r="AS13" s="561" t="e">
        <f>IF(AR13=0,"NEM",IF(AND(AR13=1,C13&gt;=VLOOKUP(B13,' Adatbázis új anyagok helye'!$A$1:$BA$1022,26,0)),"STOT RE 1",IF(OR(AND(AR13=1,C13&gt;=VLOOKUP(B13,' Adatbázis új anyagok helye'!$A$1:$BA$1022,27,0)),(AND(AR13=2,C13&gt;=VLOOKUP(B13,' Adatbázis új anyagok helye'!$A$1:$BA$1022,27,0)))),"STOT RE 2","NEM")))</f>
        <v>#N/A</v>
      </c>
      <c r="AT13" s="63" t="e">
        <f>VLOOKUP(B13,' Adatbázis új anyagok helye'!$A$1:$BA$1022,38,0)</f>
        <v>#N/A</v>
      </c>
      <c r="AU13" s="72" t="e">
        <f>IF(AT13=0,0,IF(VLOOKUP(B13,' Adatbázis új anyagok helye'!$A$1:$BA$1022,41,0)&gt;0,C13*VLOOKUP(B13,' Adatbázis új anyagok helye'!$A$1:$BA$1022,41,0),C13))</f>
        <v>#N/A</v>
      </c>
      <c r="AV13" s="131" t="e">
        <f>VLOOKUP(B13,' Adatbázis új anyagok helye'!$A$1:$BA$1022,39,0)</f>
        <v>#N/A</v>
      </c>
      <c r="AW13" s="62" t="e">
        <f>IF(AV13=0,0,IF(AV13=1,IF(VLOOKUP(B13,' Adatbázis új anyagok helye'!$A$1:$BA$1022,42,0)&gt;0,C13*VLOOKUP(B13,' Adatbázis új anyagok helye'!$A$1:$BA$1022,42,0),C13),0))</f>
        <v>#N/A</v>
      </c>
      <c r="AX13" s="62" t="e">
        <f>IF($AW$36&gt;=25,0,IF(AV13=0,0,IF(AV13=1,IF(VLOOKUP(B13,' Adatbázis új anyagok helye'!$A$1:$BA$1022,42,0)&gt;0,10*C13*VLOOKUP(B13,' Adatbázis új anyagok helye'!$A$1:$BA$1022,42,0),10*C13),IF(AV13=2,C13,0))))</f>
        <v>#N/A</v>
      </c>
      <c r="AY13" s="62">
        <f>IF(OR($AW$36&gt;=25,$AX$36&gt;=25),0,IF(AV13=0,0,IF(AV13=1,IF(VLOOKUP(B13,' Adatbázis új anyagok helye'!$A$1:$BA$1022,42,0)&gt;0,100*C13*VLOOKUP(B13,' Adatbázis új anyagok helye'!$A$1:$BA$1022,42,0),100*C13),IF(AV13=2,10*C13,IF(AV13=3,C13,0)))))</f>
        <v>0</v>
      </c>
      <c r="AZ13" s="72">
        <f t="shared" si="21"/>
        <v>0</v>
      </c>
      <c r="BA13" s="73" t="e">
        <f>VLOOKUP(B13,'5-2020 anyagai'!A11:I438,5,)</f>
        <v>#N/A</v>
      </c>
      <c r="BB13" s="131" t="e">
        <f>IF(B13=(VLOOKUP(B13,'PIC lista'!A12:C1050,1,0)),"IGEN","NEM")</f>
        <v>#N/A</v>
      </c>
      <c r="BC13" s="131" t="e">
        <f>IF((VLOOKUP(B13,jelöltlista!$A$1:$D$989,1,FALSE)=B13),"IGEN","NEM")</f>
        <v>#N/A</v>
      </c>
      <c r="BD13" s="131" t="e">
        <f>VLOOKUP(B13,'harmonizált osztályozások'!A13:L5821,6,FALSE)</f>
        <v>#N/A</v>
      </c>
      <c r="BE13" s="131" t="e">
        <f>VLOOKUP(B13,'Sevesoban megnevezve'!A12:F109,4,FALSE)</f>
        <v>#N/A</v>
      </c>
      <c r="BF13" s="131" t="e">
        <f>VLOOKUP(B13,Korlátozás!A12:D482,4,FALSE)</f>
        <v>#N/A</v>
      </c>
      <c r="BG13" s="131" t="e">
        <f>VLOOKUP(B13,'REACH engedélyköteles'!A12:D89,4,FALSE)</f>
        <v>#N/A</v>
      </c>
    </row>
    <row r="14" spans="1:59" x14ac:dyDescent="0.25">
      <c r="A14" s="242">
        <f>'Adatbeírás helye'!$O$2</f>
        <v>0</v>
      </c>
      <c r="B14" s="247">
        <f>'Adatbeírás helye'!$O$3</f>
        <v>0</v>
      </c>
      <c r="C14" s="556">
        <f>'Adatbeírás helye'!O32</f>
        <v>0</v>
      </c>
      <c r="D14" s="58" t="e">
        <f>VLOOKUP(B14,' Adatbázis új anyagok helye'!$A$1:$BA$1022,5,0)</f>
        <v>#N/A</v>
      </c>
      <c r="E14" s="241" t="e">
        <f>VLOOKUP(B14,' Adatbázis új anyagok helye'!$A$1:$BA$1022,6,0)</f>
        <v>#N/A</v>
      </c>
      <c r="F14" s="241" t="e">
        <f>VLOOKUP(B14,' Adatbázis új anyagok helye'!$A$1:$BA$1022,7,0)</f>
        <v>#N/A</v>
      </c>
      <c r="G14" s="241" t="e">
        <f>VLOOKUP(B14,' Adatbázis új anyagok helye'!$A$1:$BA$1022,8,0)</f>
        <v>#N/A</v>
      </c>
      <c r="H14" s="59" t="e">
        <f>VLOOKUP(E51,segédtáblázatok!$A$3:$D$6,2,0)</f>
        <v>#N/A</v>
      </c>
      <c r="I14" s="59" t="e">
        <f>VLOOKUP(F51,segédtáblázatok!$A$3:$D$6,2,0)</f>
        <v>#N/A</v>
      </c>
      <c r="J14" s="59" t="e">
        <f>VLOOKUP(G51,segédtáblázatok!$A$3:$D$6,2,0)</f>
        <v>#N/A</v>
      </c>
      <c r="K14" s="60" t="e">
        <f t="shared" si="0"/>
        <v>#N/A</v>
      </c>
      <c r="L14" s="60" t="e">
        <f t="shared" si="1"/>
        <v>#N/A</v>
      </c>
      <c r="M14" s="61" t="e">
        <f t="shared" si="2"/>
        <v>#N/A</v>
      </c>
      <c r="N14" s="62" t="str">
        <f>IF(C14&gt;=10,VLOOKUP(B14,' Adatbázis új anyagok helye'!$A$1:$BA$1022,14,0),(IF(C14=0,"HIÁNYZIK",0)))</f>
        <v>HIÁNYZIK</v>
      </c>
      <c r="O14" s="134" t="e">
        <f t="shared" si="9"/>
        <v>#VALUE!</v>
      </c>
      <c r="P14" s="63" t="e">
        <f>IF(C14&gt;=1,VLOOKUP($B14,' Adatbázis új anyagok helye'!$A$1:$BA$1022,10,0),IF(C14&gt;=VLOOKUP($B14,' Adatbázis új anyagok helye'!$A$1:$BA$10022,34,0),VLOOKUP($B14,' Adatbázis új anyagok helye'!$A$1:$BA$1022,10,0),0))</f>
        <v>#N/A</v>
      </c>
      <c r="Q14" s="63" t="e">
        <f>IF(OR((P14="1A"),OR(P14="1B"),OR(P14="1C")),1,IF(C14&gt;=1,VLOOKUP($B14,' Adatbázis új anyagok helye'!$A$1:$BA$1022,11,0),IF(C14&gt;=VLOOKUP($B14,' Adatbázis új anyagok helye'!$A$1:$BA$10022,33,0),VLOOKUP($B14,' Adatbázis új anyagok helye'!$A$1:$BA$1022,11,0),0)))</f>
        <v>#N/A</v>
      </c>
      <c r="R14" s="64" t="e">
        <f>VLOOKUP(B14,' Adatbázis új anyagok helye'!$A$1:$BA$1022,34,0)</f>
        <v>#N/A</v>
      </c>
      <c r="S14" s="59" t="e">
        <f>VLOOKUP(B14,' Adatbázis új anyagok helye'!$A$1:$BA$1022,36,0)</f>
        <v>#N/A</v>
      </c>
      <c r="T14" s="65" t="e">
        <f t="shared" si="10"/>
        <v>#N/A</v>
      </c>
      <c r="U14" s="66" t="e">
        <f t="shared" si="11"/>
        <v>#N/A</v>
      </c>
      <c r="V14" s="65" t="e">
        <f t="shared" si="12"/>
        <v>#N/A</v>
      </c>
      <c r="W14" s="65" t="e">
        <f t="shared" si="13"/>
        <v>#N/A</v>
      </c>
      <c r="X14" s="63" t="e">
        <f>VLOOKUP($B14,' Adatbázis új anyagok helye'!$A$1:$BA$1022,12,0)</f>
        <v>#N/A</v>
      </c>
      <c r="Y14" s="63" t="e">
        <f>VLOOKUP($B14,' Adatbázis új anyagok helye'!$A$1:$BA$1022,13,0)</f>
        <v>#N/A</v>
      </c>
      <c r="Z14" s="67" t="e">
        <f>IF(VLOOKUP($B14,' Adatbázis új anyagok helye'!$A$1:$BA$1022,31,0)&gt;0,VLOOKUP($B14,' Adatbázis új anyagok helye'!$A$1:$BA$1022,31,0),100)</f>
        <v>#N/A</v>
      </c>
      <c r="AA14" s="67" t="e">
        <f>IF(VLOOKUP(B14,' Adatbázis új anyagok helye'!$A$1:$BA$1022,32,0)&gt;0,VLOOKUP(B14,' Adatbázis új anyagok helye'!$A$1:$BA$1022,32,0),100)</f>
        <v>#N/A</v>
      </c>
      <c r="AB14" s="552" t="e">
        <f t="shared" si="14"/>
        <v>#N/A</v>
      </c>
      <c r="AC14" s="552" t="e">
        <f t="shared" si="15"/>
        <v>#N/A</v>
      </c>
      <c r="AD14" s="68" t="e">
        <f t="shared" si="16"/>
        <v>#N/A</v>
      </c>
      <c r="AE14" s="68" t="e">
        <f t="shared" si="17"/>
        <v>#N/A</v>
      </c>
      <c r="AF14" s="69" t="e">
        <f>VLOOKUP(B14,' Adatbázis új anyagok helye'!$A$1:$BA$1022,18,0)</f>
        <v>#N/A</v>
      </c>
      <c r="AG14" s="31" t="e">
        <f>IF(AF14=0,"NEM",IF(C14&gt;=VLOOKUP(B14,' Adatbázis új anyagok helye'!$A$1:$BA$1022,28,0),"Carc.","NEM"))</f>
        <v>#N/A</v>
      </c>
      <c r="AH14" s="70" t="e">
        <f t="shared" si="18"/>
        <v>#N/A</v>
      </c>
      <c r="AI14" s="69" t="e">
        <f>VLOOKUP(B14,' Adatbázis új anyagok helye'!$A$1:$BA$1022,19,0)</f>
        <v>#N/A</v>
      </c>
      <c r="AJ14" s="31" t="e">
        <f>IF(AI14=0,"NEM",IF(C14&gt;=VLOOKUP(B14,' Adatbázis új anyagok helye'!$A$1:$BA$1022,29,0),"Muta.","NEM"))</f>
        <v>#N/A</v>
      </c>
      <c r="AK14" s="70" t="e">
        <f t="shared" si="19"/>
        <v>#N/A</v>
      </c>
      <c r="AL14" s="69" t="e">
        <f>VLOOKUP(B14,' Adatbázis új anyagok helye'!$A$1:$BA$1022,20,0)</f>
        <v>#N/A</v>
      </c>
      <c r="AM14" s="31" t="e">
        <f>IF(AL14=0,"NEM",IF(C14&gt;=VLOOKUP(B14,' Adatbázis új anyagok helye'!$A$1:$BA$1022,30,0),"Repr.","NEM"))</f>
        <v>#N/A</v>
      </c>
      <c r="AN14" s="70" t="e">
        <f t="shared" si="20"/>
        <v>#N/A</v>
      </c>
      <c r="AO14" s="63" t="e">
        <f>VLOOKUP(B14,' Adatbázis új anyagok helye'!$A$1:$BA$1022,15,0)</f>
        <v>#N/A</v>
      </c>
      <c r="AP14" s="62" t="e">
        <f>VLOOKUP(B14,' Adatbázis új anyagok helye'!$A$1:$BA$1022,16,0)</f>
        <v>#N/A</v>
      </c>
      <c r="AQ14" s="71" t="e">
        <f>IF(AO14=0,"NEM",IF(AND(AO14=1,C14&gt;=VLOOKUP(B14,' Adatbázis új anyagok helye'!$A$1:$BA$10022,23,0)),"STOT SE 1",IF(OR(AND(AO14=1,C14&gt;=VLOOKUP(B14,' Adatbázis új anyagok helye'!$A$1:$BA$1022,24,0)),(AND(AO14=2,C14&gt;=VLOOKUP(B14,' Adatbázis új anyagok helye'!$A$1:$BA$10022,24,0)))),"STOT SE 2","NEM")))</f>
        <v>#N/A</v>
      </c>
      <c r="AR14" s="62" t="e">
        <f>VLOOKUP(B14,' Adatbázis új anyagok helye'!$A$1:$BA$1022,17,0)</f>
        <v>#N/A</v>
      </c>
      <c r="AS14" s="561" t="e">
        <f>IF(AR14=0,"NEM",IF(AND(AR14=1,C14&gt;=VLOOKUP(B14,' Adatbázis új anyagok helye'!$A$1:$BA$1022,26,0)),"STOT RE 1",IF(OR(AND(AR14=1,C14&gt;=VLOOKUP(B14,' Adatbázis új anyagok helye'!$A$1:$BA$1022,27,0)),(AND(AR14=2,C14&gt;=VLOOKUP(B14,' Adatbázis új anyagok helye'!$A$1:$BA$1022,27,0)))),"STOT RE 2","NEM")))</f>
        <v>#N/A</v>
      </c>
      <c r="AT14" s="63" t="e">
        <f>VLOOKUP(B14,' Adatbázis új anyagok helye'!$A$1:$BA$1022,38,0)</f>
        <v>#N/A</v>
      </c>
      <c r="AU14" s="72" t="e">
        <f>IF(AT14=0,0,IF(VLOOKUP(B14,' Adatbázis új anyagok helye'!$A$1:$BA$1022,41,0)&gt;0,C14*VLOOKUP(B14,' Adatbázis új anyagok helye'!$A$1:$BA$1022,41,0),C14))</f>
        <v>#N/A</v>
      </c>
      <c r="AV14" s="131" t="e">
        <f>VLOOKUP(B14,' Adatbázis új anyagok helye'!$A$1:$BA$1022,39,0)</f>
        <v>#N/A</v>
      </c>
      <c r="AW14" s="62" t="e">
        <f>IF(AV14=0,0,IF(AV14=1,IF(VLOOKUP(B14,' Adatbázis új anyagok helye'!$A$1:$BA$1022,42,0)&gt;0,C14*VLOOKUP(B14,' Adatbázis új anyagok helye'!$A$1:$BA$1022,42,0),C14),0))</f>
        <v>#N/A</v>
      </c>
      <c r="AX14" s="62" t="e">
        <f>IF($AW$36&gt;=25,0,IF(AV14=0,0,IF(AV14=1,IF(VLOOKUP(B14,' Adatbázis új anyagok helye'!$A$1:$BA$1022,42,0)&gt;0,10*C14*VLOOKUP(B14,' Adatbázis új anyagok helye'!$A$1:$BA$1022,42,0),10*C14),IF(AV14=2,C14,0))))</f>
        <v>#N/A</v>
      </c>
      <c r="AY14" s="62">
        <f>IF(OR($AW$36&gt;=25,$AX$36&gt;=25),0,IF(AV14=0,0,IF(AV14=1,IF(VLOOKUP(B14,' Adatbázis új anyagok helye'!$A$1:$BA$1022,42,0)&gt;0,100*C14*VLOOKUP(B14,' Adatbázis új anyagok helye'!$A$1:$BA$1022,42,0),100*C14),IF(AV14=2,10*C14,IF(AV14=3,C14,0)))))</f>
        <v>0</v>
      </c>
      <c r="AZ14" s="72">
        <f t="shared" si="21"/>
        <v>0</v>
      </c>
      <c r="BA14" s="73" t="e">
        <f>VLOOKUP(B14,'5-2020 anyagai'!A12:I439,5,)</f>
        <v>#N/A</v>
      </c>
      <c r="BB14" s="131" t="e">
        <f>IF(B14=(VLOOKUP(B14,'PIC lista'!A13:C1051,1,0)),"IGEN","NEM")</f>
        <v>#N/A</v>
      </c>
      <c r="BC14" s="131" t="e">
        <f>IF((VLOOKUP(B14,jelöltlista!$A$1:$D$989,1,FALSE)=B14),"IGEN","NEM")</f>
        <v>#N/A</v>
      </c>
      <c r="BD14" s="131" t="e">
        <f>VLOOKUP(B14,'harmonizált osztályozások'!A14:L5822,6,FALSE)</f>
        <v>#N/A</v>
      </c>
      <c r="BE14" s="131" t="e">
        <f>VLOOKUP(B14,'Sevesoban megnevezve'!A13:F110,4,FALSE)</f>
        <v>#N/A</v>
      </c>
      <c r="BF14" s="131" t="e">
        <f>VLOOKUP(B14,Korlátozás!A13:D483,4,FALSE)</f>
        <v>#N/A</v>
      </c>
      <c r="BG14" s="131" t="e">
        <f>VLOOKUP(B14,'REACH engedélyköteles'!A13:D90,4,FALSE)</f>
        <v>#N/A</v>
      </c>
    </row>
    <row r="15" spans="1:59" x14ac:dyDescent="0.25">
      <c r="A15" s="242">
        <f>'Adatbeírás helye'!$P$2</f>
        <v>0</v>
      </c>
      <c r="B15" s="247">
        <f>'Adatbeírás helye'!$P$3</f>
        <v>0</v>
      </c>
      <c r="C15" s="556">
        <f>'Adatbeírás helye'!P32</f>
        <v>0</v>
      </c>
      <c r="D15" s="58" t="e">
        <f>VLOOKUP(B15,' Adatbázis új anyagok helye'!$A$1:$BA$1022,5,0)</f>
        <v>#N/A</v>
      </c>
      <c r="E15" s="241" t="e">
        <f>VLOOKUP(B15,' Adatbázis új anyagok helye'!$A$1:$BA$1022,6,0)</f>
        <v>#N/A</v>
      </c>
      <c r="F15" s="241" t="e">
        <f>VLOOKUP(B15,' Adatbázis új anyagok helye'!$A$1:$BA$1022,7,0)</f>
        <v>#N/A</v>
      </c>
      <c r="G15" s="241" t="e">
        <f>VLOOKUP(B15,' Adatbázis új anyagok helye'!$A$1:$BA$1022,8,0)</f>
        <v>#N/A</v>
      </c>
      <c r="H15" s="59" t="e">
        <f>VLOOKUP(E52,segédtáblázatok!$A$3:$D$6,2,0)</f>
        <v>#N/A</v>
      </c>
      <c r="I15" s="59" t="e">
        <f>VLOOKUP(F52,segédtáblázatok!$A$3:$D$6,2,0)</f>
        <v>#N/A</v>
      </c>
      <c r="J15" s="59" t="e">
        <f>VLOOKUP(G52,segédtáblázatok!$A$3:$D$6,2,0)</f>
        <v>#N/A</v>
      </c>
      <c r="K15" s="60" t="e">
        <f t="shared" si="0"/>
        <v>#N/A</v>
      </c>
      <c r="L15" s="60" t="e">
        <f t="shared" si="1"/>
        <v>#N/A</v>
      </c>
      <c r="M15" s="61" t="e">
        <f t="shared" si="2"/>
        <v>#N/A</v>
      </c>
      <c r="N15" s="62" t="str">
        <f>IF(C15&gt;=10,VLOOKUP(B15,' Adatbázis új anyagok helye'!$A$1:$BA$1022,14,0),(IF(C15=0,"HIÁNYZIK",0)))</f>
        <v>HIÁNYZIK</v>
      </c>
      <c r="O15" s="134" t="e">
        <f t="shared" si="9"/>
        <v>#VALUE!</v>
      </c>
      <c r="P15" s="63" t="e">
        <f>IF(C15&gt;=1,VLOOKUP($B15,' Adatbázis új anyagok helye'!$A$1:$BA$1022,10,0),IF(C15&gt;=VLOOKUP($B15,' Adatbázis új anyagok helye'!$A$1:$BA$10022,34,0),VLOOKUP($B15,' Adatbázis új anyagok helye'!$A$1:$BA$1022,10,0),0))</f>
        <v>#N/A</v>
      </c>
      <c r="Q15" s="63" t="e">
        <f>IF(OR((P15="1A"),OR(P15="1B"),OR(P15="1C")),1,IF(C15&gt;=1,VLOOKUP($B15,' Adatbázis új anyagok helye'!$A$1:$BA$1022,11,0),IF(C15&gt;=VLOOKUP($B15,' Adatbázis új anyagok helye'!$A$1:$BA$10022,33,0),VLOOKUP($B15,' Adatbázis új anyagok helye'!$A$1:$BA$1022,11,0),0)))</f>
        <v>#N/A</v>
      </c>
      <c r="R15" s="64" t="e">
        <f>VLOOKUP(B15,' Adatbázis új anyagok helye'!$A$1:$BA$1022,34,0)</f>
        <v>#N/A</v>
      </c>
      <c r="S15" s="59" t="e">
        <f>VLOOKUP(B15,' Adatbázis új anyagok helye'!$A$1:$BA$1022,36,0)</f>
        <v>#N/A</v>
      </c>
      <c r="T15" s="65" t="e">
        <f t="shared" si="10"/>
        <v>#N/A</v>
      </c>
      <c r="U15" s="66" t="e">
        <f t="shared" si="11"/>
        <v>#N/A</v>
      </c>
      <c r="V15" s="65" t="e">
        <f t="shared" si="12"/>
        <v>#N/A</v>
      </c>
      <c r="W15" s="65" t="e">
        <f t="shared" si="13"/>
        <v>#N/A</v>
      </c>
      <c r="X15" s="63" t="e">
        <f>VLOOKUP($B15,' Adatbázis új anyagok helye'!$A$1:$BA$1022,12,0)</f>
        <v>#N/A</v>
      </c>
      <c r="Y15" s="63" t="e">
        <f>VLOOKUP($B15,' Adatbázis új anyagok helye'!$A$1:$BA$1022,13,0)</f>
        <v>#N/A</v>
      </c>
      <c r="Z15" s="67" t="e">
        <f>IF(VLOOKUP($B15,' Adatbázis új anyagok helye'!$A$1:$BA$1022,31,0)&gt;0,VLOOKUP($B15,' Adatbázis új anyagok helye'!$A$1:$BA$1022,31,0),100)</f>
        <v>#N/A</v>
      </c>
      <c r="AA15" s="67" t="e">
        <f>IF(VLOOKUP(B15,' Adatbázis új anyagok helye'!$A$1:$BA$1022,32,0)&gt;0,VLOOKUP(B15,' Adatbázis új anyagok helye'!$A$1:$BA$1022,32,0),100)</f>
        <v>#N/A</v>
      </c>
      <c r="AB15" s="552" t="e">
        <f t="shared" si="14"/>
        <v>#N/A</v>
      </c>
      <c r="AC15" s="552" t="e">
        <f t="shared" si="15"/>
        <v>#N/A</v>
      </c>
      <c r="AD15" s="68" t="e">
        <f t="shared" si="16"/>
        <v>#N/A</v>
      </c>
      <c r="AE15" s="68" t="e">
        <f t="shared" si="17"/>
        <v>#N/A</v>
      </c>
      <c r="AF15" s="69" t="e">
        <f>VLOOKUP(B15,' Adatbázis új anyagok helye'!$A$1:$BA$1022,18,0)</f>
        <v>#N/A</v>
      </c>
      <c r="AG15" s="31" t="e">
        <f>IF(AF15=0,"NEM",IF(C15&gt;=VLOOKUP(B15,' Adatbázis új anyagok helye'!$A$1:$BA$1022,28,0),"Carc.","NEM"))</f>
        <v>#N/A</v>
      </c>
      <c r="AH15" s="70" t="e">
        <f t="shared" si="18"/>
        <v>#N/A</v>
      </c>
      <c r="AI15" s="69" t="e">
        <f>VLOOKUP(B15,' Adatbázis új anyagok helye'!$A$1:$BA$1022,19,0)</f>
        <v>#N/A</v>
      </c>
      <c r="AJ15" s="31" t="e">
        <f>IF(AI15=0,"NEM",IF(C15&gt;=VLOOKUP(B15,' Adatbázis új anyagok helye'!$A$1:$BA$1022,29,0),"Muta.","NEM"))</f>
        <v>#N/A</v>
      </c>
      <c r="AK15" s="70" t="e">
        <f t="shared" si="19"/>
        <v>#N/A</v>
      </c>
      <c r="AL15" s="69" t="e">
        <f>VLOOKUP(B15,' Adatbázis új anyagok helye'!$A$1:$BA$1022,20,0)</f>
        <v>#N/A</v>
      </c>
      <c r="AM15" s="31" t="e">
        <f>IF(AL15=0,"NEM",IF(C15&gt;=VLOOKUP(B15,' Adatbázis új anyagok helye'!$A$1:$BA$1022,30,0),"Repr.","NEM"))</f>
        <v>#N/A</v>
      </c>
      <c r="AN15" s="70" t="e">
        <f t="shared" si="20"/>
        <v>#N/A</v>
      </c>
      <c r="AO15" s="63" t="e">
        <f>VLOOKUP(B15,' Adatbázis új anyagok helye'!$A$1:$BA$1022,15,0)</f>
        <v>#N/A</v>
      </c>
      <c r="AP15" s="62" t="e">
        <f>VLOOKUP(B15,' Adatbázis új anyagok helye'!$A$1:$BA$1022,16,0)</f>
        <v>#N/A</v>
      </c>
      <c r="AQ15" s="71" t="e">
        <f>IF(AO15=0,"NEM",IF(AND(AO15=1,C15&gt;=VLOOKUP(B15,' Adatbázis új anyagok helye'!$A$1:$BA$10022,23,0)),"STOT SE 1",IF(OR(AND(AO15=1,C15&gt;=VLOOKUP(B15,' Adatbázis új anyagok helye'!$A$1:$BA$1022,24,0)),(AND(AO15=2,C15&gt;=VLOOKUP(B15,' Adatbázis új anyagok helye'!$A$1:$BA$10022,24,0)))),"STOT SE 2","NEM")))</f>
        <v>#N/A</v>
      </c>
      <c r="AR15" s="62" t="e">
        <f>VLOOKUP(B15,' Adatbázis új anyagok helye'!$A$1:$BA$1022,17,0)</f>
        <v>#N/A</v>
      </c>
      <c r="AS15" s="561" t="e">
        <f>IF(AR15=0,"NEM",IF(AND(AR15=1,C15&gt;=VLOOKUP(B15,' Adatbázis új anyagok helye'!$A$1:$BA$1022,26,0)),"STOT RE 1",IF(OR(AND(AR15=1,C15&gt;=VLOOKUP(B15,' Adatbázis új anyagok helye'!$A$1:$BA$1022,27,0)),(AND(AR15=2,C15&gt;=VLOOKUP(B15,' Adatbázis új anyagok helye'!$A$1:$BA$1022,27,0)))),"STOT RE 2","NEM")))</f>
        <v>#N/A</v>
      </c>
      <c r="AT15" s="63" t="e">
        <f>VLOOKUP(B15,' Adatbázis új anyagok helye'!$A$1:$BA$1022,38,0)</f>
        <v>#N/A</v>
      </c>
      <c r="AU15" s="72" t="e">
        <f>IF(AT15=0,0,IF(VLOOKUP(B15,' Adatbázis új anyagok helye'!$A$1:$BA$1022,41,0)&gt;0,C15*VLOOKUP(B15,' Adatbázis új anyagok helye'!$A$1:$BA$1022,41,0),C15))</f>
        <v>#N/A</v>
      </c>
      <c r="AV15" s="131" t="e">
        <f>VLOOKUP(B15,' Adatbázis új anyagok helye'!$A$1:$BA$1022,39,0)</f>
        <v>#N/A</v>
      </c>
      <c r="AW15" s="62" t="e">
        <f>IF(AV15=0,0,IF(AV15=1,IF(VLOOKUP(B15,' Adatbázis új anyagok helye'!$A$1:$BA$1022,42,0)&gt;0,C15*VLOOKUP(B15,' Adatbázis új anyagok helye'!$A$1:$BA$1022,42,0),C15),0))</f>
        <v>#N/A</v>
      </c>
      <c r="AX15" s="62" t="e">
        <f>IF($AW$36&gt;=25,0,IF(AV15=0,0,IF(AV15=1,IF(VLOOKUP(B15,' Adatbázis új anyagok helye'!$A$1:$BA$1022,42,0)&gt;0,10*C15*VLOOKUP(B15,' Adatbázis új anyagok helye'!$A$1:$BA$1022,42,0),10*C15),IF(AV15=2,C15,0))))</f>
        <v>#N/A</v>
      </c>
      <c r="AY15" s="62">
        <f>IF(OR($AW$36&gt;=25,$AX$36&gt;=25),0,IF(AV15=0,0,IF(AV15=1,IF(VLOOKUP(B15,' Adatbázis új anyagok helye'!$A$1:$BA$1022,42,0)&gt;0,100*C15*VLOOKUP(B15,' Adatbázis új anyagok helye'!$A$1:$BA$1022,42,0),100*C15),IF(AV15=2,10*C15,IF(AV15=3,C15,0)))))</f>
        <v>0</v>
      </c>
      <c r="AZ15" s="72">
        <f t="shared" si="21"/>
        <v>0</v>
      </c>
      <c r="BA15" s="73" t="e">
        <f>VLOOKUP(B15,'5-2020 anyagai'!A13:I440,5,)</f>
        <v>#N/A</v>
      </c>
      <c r="BB15" s="131" t="e">
        <f>IF(B15=(VLOOKUP(B15,'PIC lista'!A14:C1052,1,0)),"IGEN","NEM")</f>
        <v>#N/A</v>
      </c>
      <c r="BC15" s="131" t="e">
        <f>IF((VLOOKUP(B15,jelöltlista!$A$1:$D$989,1,FALSE)=B15),"IGEN","NEM")</f>
        <v>#N/A</v>
      </c>
      <c r="BD15" s="131" t="e">
        <f>VLOOKUP(B15,'harmonizált osztályozások'!A15:L5823,6,FALSE)</f>
        <v>#N/A</v>
      </c>
      <c r="BE15" s="131" t="e">
        <f>VLOOKUP(B15,'Sevesoban megnevezve'!A14:F111,4,FALSE)</f>
        <v>#N/A</v>
      </c>
      <c r="BF15" s="131" t="e">
        <f>VLOOKUP(B15,Korlátozás!A14:D484,4,FALSE)</f>
        <v>#N/A</v>
      </c>
      <c r="BG15" s="131" t="e">
        <f>VLOOKUP(B15,'REACH engedélyköteles'!A14:D91,4,FALSE)</f>
        <v>#N/A</v>
      </c>
    </row>
    <row r="16" spans="1:59" x14ac:dyDescent="0.25">
      <c r="A16" s="242">
        <f>'Adatbeírás helye'!$Q$2</f>
        <v>0</v>
      </c>
      <c r="B16" s="247">
        <f>'Adatbeírás helye'!$Q$3</f>
        <v>0</v>
      </c>
      <c r="C16" s="556">
        <f>'Adatbeírás helye'!Q32</f>
        <v>0</v>
      </c>
      <c r="D16" s="58" t="e">
        <f>VLOOKUP(B16,' Adatbázis új anyagok helye'!$A$1:$BA$1022,5,0)</f>
        <v>#N/A</v>
      </c>
      <c r="E16" s="241" t="e">
        <f>VLOOKUP(B16,' Adatbázis új anyagok helye'!$A$1:$BA$1022,6,0)</f>
        <v>#N/A</v>
      </c>
      <c r="F16" s="241" t="e">
        <f>VLOOKUP(B16,' Adatbázis új anyagok helye'!$A$1:$BA$1022,7,0)</f>
        <v>#N/A</v>
      </c>
      <c r="G16" s="241" t="e">
        <f>VLOOKUP(B16,' Adatbázis új anyagok helye'!$A$1:$BA$1022,8,0)</f>
        <v>#N/A</v>
      </c>
      <c r="H16" s="59" t="e">
        <f>VLOOKUP(E53,segédtáblázatok!$A$3:$D$6,2,0)</f>
        <v>#N/A</v>
      </c>
      <c r="I16" s="59" t="e">
        <f>VLOOKUP(F53,segédtáblázatok!$A$3:$D$6,2,0)</f>
        <v>#N/A</v>
      </c>
      <c r="J16" s="59" t="e">
        <f>VLOOKUP(G53,segédtáblázatok!$A$3:$D$6,2,0)</f>
        <v>#N/A</v>
      </c>
      <c r="K16" s="60" t="e">
        <f t="shared" si="0"/>
        <v>#N/A</v>
      </c>
      <c r="L16" s="60" t="e">
        <f t="shared" si="1"/>
        <v>#N/A</v>
      </c>
      <c r="M16" s="61" t="e">
        <f t="shared" si="2"/>
        <v>#N/A</v>
      </c>
      <c r="N16" s="62" t="str">
        <f>IF(C16&gt;=10,VLOOKUP(B16,' Adatbázis új anyagok helye'!$A$1:$BA$1022,14,0),(IF(C16=0,"HIÁNYZIK",0)))</f>
        <v>HIÁNYZIK</v>
      </c>
      <c r="O16" s="134" t="e">
        <f t="shared" si="9"/>
        <v>#VALUE!</v>
      </c>
      <c r="P16" s="63" t="e">
        <f>IF(C16&gt;=1,VLOOKUP($B16,' Adatbázis új anyagok helye'!$A$1:$BA$1022,10,0),IF(C16&gt;=VLOOKUP($B16,' Adatbázis új anyagok helye'!$A$1:$BA$10022,34,0),VLOOKUP($B16,' Adatbázis új anyagok helye'!$A$1:$BA$1022,10,0),0))</f>
        <v>#N/A</v>
      </c>
      <c r="Q16" s="63" t="e">
        <f>IF(OR((P16="1A"),OR(P16="1B"),OR(P16="1C")),1,IF(C16&gt;=1,VLOOKUP($B16,' Adatbázis új anyagok helye'!$A$1:$BA$1022,11,0),IF(C16&gt;=VLOOKUP($B16,' Adatbázis új anyagok helye'!$A$1:$BA$10022,33,0),VLOOKUP($B16,' Adatbázis új anyagok helye'!$A$1:$BA$1022,11,0),0)))</f>
        <v>#N/A</v>
      </c>
      <c r="R16" s="64" t="e">
        <f>VLOOKUP(B16,' Adatbázis új anyagok helye'!$A$1:$BA$1022,34,0)</f>
        <v>#N/A</v>
      </c>
      <c r="S16" s="59" t="e">
        <f>VLOOKUP(B16,' Adatbázis új anyagok helye'!$A$1:$BA$1022,36,0)</f>
        <v>#N/A</v>
      </c>
      <c r="T16" s="65" t="e">
        <f t="shared" si="10"/>
        <v>#N/A</v>
      </c>
      <c r="U16" s="66" t="e">
        <f t="shared" si="11"/>
        <v>#N/A</v>
      </c>
      <c r="V16" s="65" t="e">
        <f t="shared" si="12"/>
        <v>#N/A</v>
      </c>
      <c r="W16" s="65" t="e">
        <f t="shared" si="13"/>
        <v>#N/A</v>
      </c>
      <c r="X16" s="63" t="e">
        <f>VLOOKUP($B16,' Adatbázis új anyagok helye'!$A$1:$BA$1022,12,0)</f>
        <v>#N/A</v>
      </c>
      <c r="Y16" s="63" t="e">
        <f>VLOOKUP($B16,' Adatbázis új anyagok helye'!$A$1:$BA$1022,13,0)</f>
        <v>#N/A</v>
      </c>
      <c r="Z16" s="67" t="e">
        <f>IF(VLOOKUP($B16,' Adatbázis új anyagok helye'!$A$1:$BA$1022,31,0)&gt;0,VLOOKUP($B16,' Adatbázis új anyagok helye'!$A$1:$BA$1022,31,0),100)</f>
        <v>#N/A</v>
      </c>
      <c r="AA16" s="67" t="e">
        <f>IF(VLOOKUP(B16,' Adatbázis új anyagok helye'!$A$1:$BA$1022,32,0)&gt;0,VLOOKUP(B16,' Adatbázis új anyagok helye'!$A$1:$BA$1022,32,0),100)</f>
        <v>#N/A</v>
      </c>
      <c r="AB16" s="552" t="e">
        <f t="shared" si="14"/>
        <v>#N/A</v>
      </c>
      <c r="AC16" s="552" t="e">
        <f t="shared" si="15"/>
        <v>#N/A</v>
      </c>
      <c r="AD16" s="68" t="e">
        <f t="shared" si="16"/>
        <v>#N/A</v>
      </c>
      <c r="AE16" s="68" t="e">
        <f t="shared" si="17"/>
        <v>#N/A</v>
      </c>
      <c r="AF16" s="69" t="e">
        <f>VLOOKUP(B16,' Adatbázis új anyagok helye'!$A$1:$BA$1022,18,0)</f>
        <v>#N/A</v>
      </c>
      <c r="AG16" s="31" t="e">
        <f>IF(AF16=0,"NEM",IF(C16&gt;=VLOOKUP(B16,' Adatbázis új anyagok helye'!$A$1:$BA$1022,28,0),"Carc.","NEM"))</f>
        <v>#N/A</v>
      </c>
      <c r="AH16" s="70" t="e">
        <f t="shared" si="18"/>
        <v>#N/A</v>
      </c>
      <c r="AI16" s="69" t="e">
        <f>VLOOKUP(B16,' Adatbázis új anyagok helye'!$A$1:$BA$1022,19,0)</f>
        <v>#N/A</v>
      </c>
      <c r="AJ16" s="31" t="e">
        <f>IF(AI16=0,"NEM",IF(C16&gt;=VLOOKUP(B16,' Adatbázis új anyagok helye'!$A$1:$BA$1022,29,0),"Muta.","NEM"))</f>
        <v>#N/A</v>
      </c>
      <c r="AK16" s="70" t="e">
        <f t="shared" si="19"/>
        <v>#N/A</v>
      </c>
      <c r="AL16" s="69" t="e">
        <f>VLOOKUP(B16,' Adatbázis új anyagok helye'!$A$1:$BA$1022,20,0)</f>
        <v>#N/A</v>
      </c>
      <c r="AM16" s="31" t="e">
        <f>IF(AL16=0,"NEM",IF(C16&gt;=VLOOKUP(B16,' Adatbázis új anyagok helye'!$A$1:$BA$1022,30,0),"Repr.","NEM"))</f>
        <v>#N/A</v>
      </c>
      <c r="AN16" s="70" t="e">
        <f t="shared" si="20"/>
        <v>#N/A</v>
      </c>
      <c r="AO16" s="63" t="e">
        <f>VLOOKUP(B16,' Adatbázis új anyagok helye'!$A$1:$BA$1022,15,0)</f>
        <v>#N/A</v>
      </c>
      <c r="AP16" s="62" t="e">
        <f>VLOOKUP(B16,' Adatbázis új anyagok helye'!$A$1:$BA$1022,16,0)</f>
        <v>#N/A</v>
      </c>
      <c r="AQ16" s="71" t="e">
        <f>IF(AO16=0,"NEM",IF(AND(AO16=1,C16&gt;=VLOOKUP(B16,' Adatbázis új anyagok helye'!$A$1:$BA$10022,23,0)),"STOT SE 1",IF(OR(AND(AO16=1,C16&gt;=VLOOKUP(B16,' Adatbázis új anyagok helye'!$A$1:$BA$1022,24,0)),(AND(AO16=2,C16&gt;=VLOOKUP(B16,' Adatbázis új anyagok helye'!$A$1:$BA$10022,24,0)))),"STOT SE 2","NEM")))</f>
        <v>#N/A</v>
      </c>
      <c r="AR16" s="62" t="e">
        <f>VLOOKUP(B16,' Adatbázis új anyagok helye'!$A$1:$BA$1022,17,0)</f>
        <v>#N/A</v>
      </c>
      <c r="AS16" s="561" t="e">
        <f>IF(AR16=0,"NEM",IF(AND(AR16=1,C16&gt;=VLOOKUP(B16,' Adatbázis új anyagok helye'!$A$1:$BA$1022,26,0)),"STOT RE 1",IF(OR(AND(AR16=1,C16&gt;=VLOOKUP(B16,' Adatbázis új anyagok helye'!$A$1:$BA$1022,27,0)),(AND(AR16=2,C16&gt;=VLOOKUP(B16,' Adatbázis új anyagok helye'!$A$1:$BA$1022,27,0)))),"STOT RE 2","NEM")))</f>
        <v>#N/A</v>
      </c>
      <c r="AT16" s="63" t="e">
        <f>VLOOKUP(B16,' Adatbázis új anyagok helye'!$A$1:$BA$1022,38,0)</f>
        <v>#N/A</v>
      </c>
      <c r="AU16" s="72" t="e">
        <f>IF(AT16=0,0,IF(VLOOKUP(B16,' Adatbázis új anyagok helye'!$A$1:$BA$1022,41,0)&gt;0,C16*VLOOKUP(B16,' Adatbázis új anyagok helye'!$A$1:$BA$1022,41,0),C16))</f>
        <v>#N/A</v>
      </c>
      <c r="AV16" s="131" t="e">
        <f>VLOOKUP(B16,' Adatbázis új anyagok helye'!$A$1:$BA$1022,39,0)</f>
        <v>#N/A</v>
      </c>
      <c r="AW16" s="62" t="e">
        <f>IF(AV16=0,0,IF(AV16=1,IF(VLOOKUP(B16,' Adatbázis új anyagok helye'!$A$1:$BA$1022,42,0)&gt;0,C16*VLOOKUP(B16,' Adatbázis új anyagok helye'!$A$1:$BA$1022,42,0),C16),0))</f>
        <v>#N/A</v>
      </c>
      <c r="AX16" s="62" t="e">
        <f>IF($AW$36&gt;=25,0,IF(AV16=0,0,IF(AV16=1,IF(VLOOKUP(B16,' Adatbázis új anyagok helye'!$A$1:$BA$1022,42,0)&gt;0,10*C16*VLOOKUP(B16,' Adatbázis új anyagok helye'!$A$1:$BA$1022,42,0),10*C16),IF(AV16=2,C16,0))))</f>
        <v>#N/A</v>
      </c>
      <c r="AY16" s="62">
        <f>IF(OR($AW$36&gt;=25,$AX$36&gt;=25),0,IF(AV16=0,0,IF(AV16=1,IF(VLOOKUP(B16,' Adatbázis új anyagok helye'!$A$1:$BA$1022,42,0)&gt;0,100*C16*VLOOKUP(B16,' Adatbázis új anyagok helye'!$A$1:$BA$1022,42,0),100*C16),IF(AV16=2,10*C16,IF(AV16=3,C16,0)))))</f>
        <v>0</v>
      </c>
      <c r="AZ16" s="72">
        <f t="shared" si="21"/>
        <v>0</v>
      </c>
      <c r="BA16" s="73" t="e">
        <f>VLOOKUP(B16,'5-2020 anyagai'!A14:I441,5,)</f>
        <v>#N/A</v>
      </c>
      <c r="BB16" s="131" t="e">
        <f>IF(B16=(VLOOKUP(B16,'PIC lista'!A15:C1053,1,0)),"IGEN","NEM")</f>
        <v>#N/A</v>
      </c>
      <c r="BC16" s="131" t="e">
        <f>IF((VLOOKUP(B16,jelöltlista!$A$1:$D$989,1,FALSE)=B16),"IGEN","NEM")</f>
        <v>#N/A</v>
      </c>
      <c r="BD16" s="131" t="e">
        <f>VLOOKUP(B16,'harmonizált osztályozások'!A16:L5824,6,FALSE)</f>
        <v>#N/A</v>
      </c>
      <c r="BE16" s="131" t="e">
        <f>VLOOKUP(B16,'Sevesoban megnevezve'!A15:F112,4,FALSE)</f>
        <v>#N/A</v>
      </c>
      <c r="BF16" s="131" t="e">
        <f>VLOOKUP(B16,Korlátozás!A15:D485,4,FALSE)</f>
        <v>#N/A</v>
      </c>
      <c r="BG16" s="131" t="e">
        <f>VLOOKUP(B16,'REACH engedélyköteles'!A15:D92,4,FALSE)</f>
        <v>#N/A</v>
      </c>
    </row>
    <row r="17" spans="1:59" x14ac:dyDescent="0.25">
      <c r="A17" s="242">
        <f>'Adatbeírás helye'!$R$2</f>
        <v>0</v>
      </c>
      <c r="B17" s="247">
        <f>'Adatbeírás helye'!$R$3</f>
        <v>0</v>
      </c>
      <c r="C17" s="556">
        <f>'Adatbeírás helye'!R32</f>
        <v>0</v>
      </c>
      <c r="D17" s="58" t="e">
        <f>VLOOKUP(B17,' Adatbázis új anyagok helye'!$A$1:$BA$1022,5,0)</f>
        <v>#N/A</v>
      </c>
      <c r="E17" s="241" t="e">
        <f>VLOOKUP(B17,' Adatbázis új anyagok helye'!$A$1:$BA$1022,6,0)</f>
        <v>#N/A</v>
      </c>
      <c r="F17" s="241" t="e">
        <f>VLOOKUP(B17,' Adatbázis új anyagok helye'!$A$1:$BA$1022,7,0)</f>
        <v>#N/A</v>
      </c>
      <c r="G17" s="241" t="e">
        <f>VLOOKUP(B17,' Adatbázis új anyagok helye'!$A$1:$BA$1022,8,0)</f>
        <v>#N/A</v>
      </c>
      <c r="H17" s="59" t="e">
        <f>VLOOKUP(E54,segédtáblázatok!$A$3:$D$6,2,0)</f>
        <v>#N/A</v>
      </c>
      <c r="I17" s="59" t="e">
        <f>VLOOKUP(F54,segédtáblázatok!$A$3:$D$6,2,0)</f>
        <v>#N/A</v>
      </c>
      <c r="J17" s="59" t="e">
        <f>VLOOKUP(G54,segédtáblázatok!$A$3:$D$6,2,0)</f>
        <v>#N/A</v>
      </c>
      <c r="K17" s="60" t="e">
        <f t="shared" si="0"/>
        <v>#N/A</v>
      </c>
      <c r="L17" s="60" t="e">
        <f t="shared" si="1"/>
        <v>#N/A</v>
      </c>
      <c r="M17" s="61" t="e">
        <f t="shared" si="2"/>
        <v>#N/A</v>
      </c>
      <c r="N17" s="62" t="str">
        <f>IF(C17&gt;=10,VLOOKUP(B17,' Adatbázis új anyagok helye'!$A$1:$BA$1022,14,0),(IF(C17=0,"HIÁNYZIK",0)))</f>
        <v>HIÁNYZIK</v>
      </c>
      <c r="O17" s="134" t="e">
        <f t="shared" si="9"/>
        <v>#VALUE!</v>
      </c>
      <c r="P17" s="63" t="e">
        <f>IF(C17&gt;=1,VLOOKUP($B17,' Adatbázis új anyagok helye'!$A$1:$BA$1022,10,0),IF(C17&gt;=VLOOKUP($B17,' Adatbázis új anyagok helye'!$A$1:$BA$10022,34,0),VLOOKUP($B17,' Adatbázis új anyagok helye'!$A$1:$BA$1022,10,0),0))</f>
        <v>#N/A</v>
      </c>
      <c r="Q17" s="63" t="e">
        <f>IF(OR((P17="1A"),OR(P17="1B"),OR(P17="1C")),1,IF(C17&gt;=1,VLOOKUP($B17,' Adatbázis új anyagok helye'!$A$1:$BA$1022,11,0),IF(C17&gt;=VLOOKUP($B17,' Adatbázis új anyagok helye'!$A$1:$BA$10022,33,0),VLOOKUP($B17,' Adatbázis új anyagok helye'!$A$1:$BA$1022,11,0),0)))</f>
        <v>#N/A</v>
      </c>
      <c r="R17" s="64" t="e">
        <f>VLOOKUP(B17,' Adatbázis új anyagok helye'!$A$1:$BA$1022,34,0)</f>
        <v>#N/A</v>
      </c>
      <c r="S17" s="59" t="e">
        <f>VLOOKUP(B17,' Adatbázis új anyagok helye'!$A$1:$BA$1022,36,0)</f>
        <v>#N/A</v>
      </c>
      <c r="T17" s="65" t="e">
        <f t="shared" si="10"/>
        <v>#N/A</v>
      </c>
      <c r="U17" s="66" t="e">
        <f t="shared" si="11"/>
        <v>#N/A</v>
      </c>
      <c r="V17" s="65" t="e">
        <f t="shared" si="12"/>
        <v>#N/A</v>
      </c>
      <c r="W17" s="65" t="e">
        <f t="shared" si="13"/>
        <v>#N/A</v>
      </c>
      <c r="X17" s="63" t="e">
        <f>VLOOKUP($B17,' Adatbázis új anyagok helye'!$A$1:$BA$1022,12,0)</f>
        <v>#N/A</v>
      </c>
      <c r="Y17" s="63" t="e">
        <f>VLOOKUP($B17,' Adatbázis új anyagok helye'!$A$1:$BA$1022,13,0)</f>
        <v>#N/A</v>
      </c>
      <c r="Z17" s="67" t="e">
        <f>IF(VLOOKUP($B17,' Adatbázis új anyagok helye'!$A$1:$BA$1022,31,0)&gt;0,VLOOKUP($B17,' Adatbázis új anyagok helye'!$A$1:$BA$1022,31,0),100)</f>
        <v>#N/A</v>
      </c>
      <c r="AA17" s="67" t="e">
        <f>IF(VLOOKUP(B17,' Adatbázis új anyagok helye'!$A$1:$BA$1022,32,0)&gt;0,VLOOKUP(B17,' Adatbázis új anyagok helye'!$A$1:$BA$1022,32,0),100)</f>
        <v>#N/A</v>
      </c>
      <c r="AB17" s="552" t="e">
        <f t="shared" si="14"/>
        <v>#N/A</v>
      </c>
      <c r="AC17" s="552" t="e">
        <f t="shared" si="15"/>
        <v>#N/A</v>
      </c>
      <c r="AD17" s="68" t="e">
        <f t="shared" si="16"/>
        <v>#N/A</v>
      </c>
      <c r="AE17" s="68" t="e">
        <f t="shared" si="17"/>
        <v>#N/A</v>
      </c>
      <c r="AF17" s="69" t="e">
        <f>VLOOKUP(B17,' Adatbázis új anyagok helye'!$A$1:$BA$1022,18,0)</f>
        <v>#N/A</v>
      </c>
      <c r="AG17" s="31" t="e">
        <f>IF(AF17=0,"NEM",IF(C17&gt;=VLOOKUP(B17,' Adatbázis új anyagok helye'!$A$1:$BA$1022,28,0),"Carc.","NEM"))</f>
        <v>#N/A</v>
      </c>
      <c r="AH17" s="70" t="e">
        <f t="shared" si="18"/>
        <v>#N/A</v>
      </c>
      <c r="AI17" s="69" t="e">
        <f>VLOOKUP(B17,' Adatbázis új anyagok helye'!$A$1:$BA$1022,19,0)</f>
        <v>#N/A</v>
      </c>
      <c r="AJ17" s="31" t="e">
        <f>IF(AI17=0,"NEM",IF(C17&gt;=VLOOKUP(B17,' Adatbázis új anyagok helye'!$A$1:$BA$1022,29,0),"Muta.","NEM"))</f>
        <v>#N/A</v>
      </c>
      <c r="AK17" s="70" t="e">
        <f t="shared" si="19"/>
        <v>#N/A</v>
      </c>
      <c r="AL17" s="69" t="e">
        <f>VLOOKUP(B17,' Adatbázis új anyagok helye'!$A$1:$BA$1022,20,0)</f>
        <v>#N/A</v>
      </c>
      <c r="AM17" s="31" t="e">
        <f>IF(AL17=0,"NEM",IF(C17&gt;=VLOOKUP(B17,' Adatbázis új anyagok helye'!$A$1:$BA$1022,30,0),"Repr.","NEM"))</f>
        <v>#N/A</v>
      </c>
      <c r="AN17" s="70" t="e">
        <f t="shared" si="20"/>
        <v>#N/A</v>
      </c>
      <c r="AO17" s="63" t="e">
        <f>VLOOKUP(B17,' Adatbázis új anyagok helye'!$A$1:$BA$1022,15,0)</f>
        <v>#N/A</v>
      </c>
      <c r="AP17" s="62" t="e">
        <f>VLOOKUP(B17,' Adatbázis új anyagok helye'!$A$1:$BA$1022,16,0)</f>
        <v>#N/A</v>
      </c>
      <c r="AQ17" s="71" t="e">
        <f>IF(AO17=0,"NEM",IF(AND(AO17=1,C17&gt;=VLOOKUP(B17,' Adatbázis új anyagok helye'!$A$1:$BA$10022,23,0)),"STOT SE 1",IF(OR(AND(AO17=1,C17&gt;=VLOOKUP(B17,' Adatbázis új anyagok helye'!$A$1:$BA$1022,24,0)),(AND(AO17=2,C17&gt;=VLOOKUP(B17,' Adatbázis új anyagok helye'!$A$1:$BA$10022,24,0)))),"STOT SE 2","NEM")))</f>
        <v>#N/A</v>
      </c>
      <c r="AR17" s="62" t="e">
        <f>VLOOKUP(B17,' Adatbázis új anyagok helye'!$A$1:$BA$1022,17,0)</f>
        <v>#N/A</v>
      </c>
      <c r="AS17" s="561" t="e">
        <f>IF(AR17=0,"NEM",IF(AND(AR17=1,C17&gt;=VLOOKUP(B17,' Adatbázis új anyagok helye'!$A$1:$BA$1022,26,0)),"STOT RE 1",IF(OR(AND(AR17=1,C17&gt;=VLOOKUP(B17,' Adatbázis új anyagok helye'!$A$1:$BA$1022,27,0)),(AND(AR17=2,C17&gt;=VLOOKUP(B17,' Adatbázis új anyagok helye'!$A$1:$BA$1022,27,0)))),"STOT RE 2","NEM")))</f>
        <v>#N/A</v>
      </c>
      <c r="AT17" s="63" t="e">
        <f>VLOOKUP(B17,' Adatbázis új anyagok helye'!$A$1:$BA$1022,38,0)</f>
        <v>#N/A</v>
      </c>
      <c r="AU17" s="72" t="e">
        <f>IF(AT17=0,0,IF(VLOOKUP(B17,' Adatbázis új anyagok helye'!$A$1:$BA$1022,41,0)&gt;0,C17*VLOOKUP(B17,' Adatbázis új anyagok helye'!$A$1:$BA$1022,41,0),C17))</f>
        <v>#N/A</v>
      </c>
      <c r="AV17" s="131" t="e">
        <f>VLOOKUP(B17,' Adatbázis új anyagok helye'!$A$1:$BA$1022,39,0)</f>
        <v>#N/A</v>
      </c>
      <c r="AW17" s="62" t="e">
        <f>IF(AV17=0,0,IF(AV17=1,IF(VLOOKUP(B17,' Adatbázis új anyagok helye'!$A$1:$BA$1022,42,0)&gt;0,C17*VLOOKUP(B17,' Adatbázis új anyagok helye'!$A$1:$BA$1022,42,0),C17),0))</f>
        <v>#N/A</v>
      </c>
      <c r="AX17" s="62" t="e">
        <f>IF($AW$36&gt;=25,0,IF(AV17=0,0,IF(AV17=1,IF(VLOOKUP(B17,' Adatbázis új anyagok helye'!$A$1:$BA$1022,42,0)&gt;0,10*C17*VLOOKUP(B17,' Adatbázis új anyagok helye'!$A$1:$BA$1022,42,0),10*C17),IF(AV17=2,C17,0))))</f>
        <v>#N/A</v>
      </c>
      <c r="AY17" s="62">
        <f>IF(OR($AW$36&gt;=25,$AX$36&gt;=25),0,IF(AV17=0,0,IF(AV17=1,IF(VLOOKUP(B17,' Adatbázis új anyagok helye'!$A$1:$BA$1022,42,0)&gt;0,100*C17*VLOOKUP(B17,' Adatbázis új anyagok helye'!$A$1:$BA$1022,42,0),100*C17),IF(AV17=2,10*C17,IF(AV17=3,C17,0)))))</f>
        <v>0</v>
      </c>
      <c r="AZ17" s="72">
        <f t="shared" si="21"/>
        <v>0</v>
      </c>
      <c r="BA17" s="73" t="e">
        <f>VLOOKUP(B17,'5-2020 anyagai'!A15:I442,5,)</f>
        <v>#N/A</v>
      </c>
      <c r="BB17" s="131" t="e">
        <f>IF(B17=(VLOOKUP(B17,'PIC lista'!A16:C1054,1,0)),"IGEN","NEM")</f>
        <v>#N/A</v>
      </c>
      <c r="BC17" s="131" t="e">
        <f>IF((VLOOKUP(B17,jelöltlista!$A$1:$D$989,1,FALSE)=B17),"IGEN","NEM")</f>
        <v>#N/A</v>
      </c>
      <c r="BD17" s="131" t="e">
        <f>VLOOKUP(B17,'harmonizált osztályozások'!A17:L5825,6,FALSE)</f>
        <v>#N/A</v>
      </c>
      <c r="BE17" s="131" t="e">
        <f>VLOOKUP(B17,'Sevesoban megnevezve'!A16:F113,4,FALSE)</f>
        <v>#N/A</v>
      </c>
      <c r="BF17" s="131" t="e">
        <f>VLOOKUP(B17,Korlátozás!A16:D486,4,FALSE)</f>
        <v>#N/A</v>
      </c>
      <c r="BG17" s="131" t="e">
        <f>VLOOKUP(B17,'REACH engedélyköteles'!A16:D93,4,FALSE)</f>
        <v>#N/A</v>
      </c>
    </row>
    <row r="18" spans="1:59" x14ac:dyDescent="0.25">
      <c r="A18" s="242">
        <f>'Adatbeírás helye'!$S$2</f>
        <v>0</v>
      </c>
      <c r="B18" s="247">
        <f>'Adatbeírás helye'!$S$3</f>
        <v>0</v>
      </c>
      <c r="C18" s="556">
        <f>'Adatbeírás helye'!S32</f>
        <v>0</v>
      </c>
      <c r="D18" s="58" t="e">
        <f>VLOOKUP(B18,' Adatbázis új anyagok helye'!$A$1:$BA$1022,5,0)</f>
        <v>#N/A</v>
      </c>
      <c r="E18" s="241" t="e">
        <f>VLOOKUP(B18,' Adatbázis új anyagok helye'!$A$1:$BA$1022,6,0)</f>
        <v>#N/A</v>
      </c>
      <c r="F18" s="241" t="e">
        <f>VLOOKUP(B18,' Adatbázis új anyagok helye'!$A$1:$BA$1022,7,0)</f>
        <v>#N/A</v>
      </c>
      <c r="G18" s="241" t="e">
        <f>VLOOKUP(B18,' Adatbázis új anyagok helye'!$A$1:$BA$1022,8,0)</f>
        <v>#N/A</v>
      </c>
      <c r="H18" s="59" t="e">
        <f>VLOOKUP(E55,segédtáblázatok!$A$3:$D$6,2,0)</f>
        <v>#N/A</v>
      </c>
      <c r="I18" s="59" t="e">
        <f>VLOOKUP(F55,segédtáblázatok!$A$3:$D$6,2,0)</f>
        <v>#N/A</v>
      </c>
      <c r="J18" s="59" t="e">
        <f>VLOOKUP(G55,segédtáblázatok!$A$3:$D$6,2,0)</f>
        <v>#N/A</v>
      </c>
      <c r="K18" s="60" t="e">
        <f t="shared" si="0"/>
        <v>#N/A</v>
      </c>
      <c r="L18" s="60" t="e">
        <f t="shared" si="1"/>
        <v>#N/A</v>
      </c>
      <c r="M18" s="61" t="e">
        <f t="shared" si="2"/>
        <v>#N/A</v>
      </c>
      <c r="N18" s="62" t="str">
        <f>IF(C18&gt;=10,VLOOKUP(B18,' Adatbázis új anyagok helye'!$A$1:$BA$1022,14,0),(IF(C18=0,"HIÁNYZIK",0)))</f>
        <v>HIÁNYZIK</v>
      </c>
      <c r="O18" s="134" t="e">
        <f t="shared" si="9"/>
        <v>#VALUE!</v>
      </c>
      <c r="P18" s="63" t="e">
        <f>IF(C18&gt;=1,VLOOKUP($B18,' Adatbázis új anyagok helye'!$A$1:$BA$1022,10,0),IF(C18&gt;=VLOOKUP($B18,' Adatbázis új anyagok helye'!$A$1:$BA$10022,34,0),VLOOKUP($B18,' Adatbázis új anyagok helye'!$A$1:$BA$1022,10,0),0))</f>
        <v>#N/A</v>
      </c>
      <c r="Q18" s="63" t="e">
        <f>IF(OR((P18="1A"),OR(P18="1B"),OR(P18="1C")),1,IF(C18&gt;=1,VLOOKUP($B18,' Adatbázis új anyagok helye'!$A$1:$BA$1022,11,0),IF(C18&gt;=VLOOKUP($B18,' Adatbázis új anyagok helye'!$A$1:$BA$10022,33,0),VLOOKUP($B18,' Adatbázis új anyagok helye'!$A$1:$BA$1022,11,0),0)))</f>
        <v>#N/A</v>
      </c>
      <c r="R18" s="64" t="e">
        <f>VLOOKUP(B18,' Adatbázis új anyagok helye'!$A$1:$BA$1022,34,0)</f>
        <v>#N/A</v>
      </c>
      <c r="S18" s="59" t="e">
        <f>VLOOKUP(B18,' Adatbázis új anyagok helye'!$A$1:$BA$1022,36,0)</f>
        <v>#N/A</v>
      </c>
      <c r="T18" s="65" t="e">
        <f t="shared" si="10"/>
        <v>#N/A</v>
      </c>
      <c r="U18" s="66" t="e">
        <f t="shared" si="11"/>
        <v>#N/A</v>
      </c>
      <c r="V18" s="65" t="e">
        <f t="shared" si="12"/>
        <v>#N/A</v>
      </c>
      <c r="W18" s="65" t="e">
        <f t="shared" si="13"/>
        <v>#N/A</v>
      </c>
      <c r="X18" s="63" t="e">
        <f>VLOOKUP($B18,' Adatbázis új anyagok helye'!$A$1:$BA$1022,12,0)</f>
        <v>#N/A</v>
      </c>
      <c r="Y18" s="63" t="e">
        <f>VLOOKUP($B18,' Adatbázis új anyagok helye'!$A$1:$BA$1022,13,0)</f>
        <v>#N/A</v>
      </c>
      <c r="Z18" s="67" t="e">
        <f>IF(VLOOKUP($B18,' Adatbázis új anyagok helye'!$A$1:$BA$1022,31,0)&gt;0,VLOOKUP($B18,' Adatbázis új anyagok helye'!$A$1:$BA$1022,31,0),100)</f>
        <v>#N/A</v>
      </c>
      <c r="AA18" s="67" t="e">
        <f>IF(VLOOKUP(B18,' Adatbázis új anyagok helye'!$A$1:$BA$1022,32,0)&gt;0,VLOOKUP(B18,' Adatbázis új anyagok helye'!$A$1:$BA$1022,32,0),100)</f>
        <v>#N/A</v>
      </c>
      <c r="AB18" s="552" t="e">
        <f t="shared" si="14"/>
        <v>#N/A</v>
      </c>
      <c r="AC18" s="552" t="e">
        <f t="shared" si="15"/>
        <v>#N/A</v>
      </c>
      <c r="AD18" s="68" t="e">
        <f t="shared" si="16"/>
        <v>#N/A</v>
      </c>
      <c r="AE18" s="68" t="e">
        <f t="shared" si="17"/>
        <v>#N/A</v>
      </c>
      <c r="AF18" s="69" t="e">
        <f>VLOOKUP(B18,' Adatbázis új anyagok helye'!$A$1:$BA$1022,18,0)</f>
        <v>#N/A</v>
      </c>
      <c r="AG18" s="31" t="e">
        <f>IF(AF18=0,"NEM",IF(C18&gt;=VLOOKUP(B18,' Adatbázis új anyagok helye'!$A$1:$BA$1022,28,0),"Carc.","NEM"))</f>
        <v>#N/A</v>
      </c>
      <c r="AH18" s="70" t="e">
        <f t="shared" si="18"/>
        <v>#N/A</v>
      </c>
      <c r="AI18" s="69" t="e">
        <f>VLOOKUP(B18,' Adatbázis új anyagok helye'!$A$1:$BA$1022,19,0)</f>
        <v>#N/A</v>
      </c>
      <c r="AJ18" s="31" t="e">
        <f>IF(AI18=0,"NEM",IF(C18&gt;=VLOOKUP(B18,' Adatbázis új anyagok helye'!$A$1:$BA$1022,29,0),"Muta.","NEM"))</f>
        <v>#N/A</v>
      </c>
      <c r="AK18" s="70" t="e">
        <f t="shared" si="19"/>
        <v>#N/A</v>
      </c>
      <c r="AL18" s="69" t="e">
        <f>VLOOKUP(B18,' Adatbázis új anyagok helye'!$A$1:$BA$1022,20,0)</f>
        <v>#N/A</v>
      </c>
      <c r="AM18" s="31" t="e">
        <f>IF(AL18=0,"NEM",IF(C18&gt;=VLOOKUP(B18,' Adatbázis új anyagok helye'!$A$1:$BA$1022,30,0),"Repr.","NEM"))</f>
        <v>#N/A</v>
      </c>
      <c r="AN18" s="70" t="e">
        <f t="shared" si="20"/>
        <v>#N/A</v>
      </c>
      <c r="AO18" s="63" t="e">
        <f>VLOOKUP(B18,' Adatbázis új anyagok helye'!$A$1:$BA$1022,15,0)</f>
        <v>#N/A</v>
      </c>
      <c r="AP18" s="62" t="e">
        <f>VLOOKUP(B18,' Adatbázis új anyagok helye'!$A$1:$BA$1022,16,0)</f>
        <v>#N/A</v>
      </c>
      <c r="AQ18" s="71" t="e">
        <f>IF(AO18=0,"NEM",IF(AND(AO18=1,C18&gt;=VLOOKUP(B18,' Adatbázis új anyagok helye'!$A$1:$BA$10022,23,0)),"STOT SE 1",IF(OR(AND(AO18=1,C18&gt;=VLOOKUP(B18,' Adatbázis új anyagok helye'!$A$1:$BA$1022,24,0)),(AND(AO18=2,C18&gt;=VLOOKUP(B18,' Adatbázis új anyagok helye'!$A$1:$BA$10022,24,0)))),"STOT SE 2","NEM")))</f>
        <v>#N/A</v>
      </c>
      <c r="AR18" s="62" t="e">
        <f>VLOOKUP(B18,' Adatbázis új anyagok helye'!$A$1:$BA$1022,17,0)</f>
        <v>#N/A</v>
      </c>
      <c r="AS18" s="561" t="e">
        <f>IF(AR18=0,"NEM",IF(AND(AR18=1,C18&gt;=VLOOKUP(B18,' Adatbázis új anyagok helye'!$A$1:$BA$1022,26,0)),"STOT RE 1",IF(OR(AND(AR18=1,C18&gt;=VLOOKUP(B18,' Adatbázis új anyagok helye'!$A$1:$BA$1022,27,0)),(AND(AR18=2,C18&gt;=VLOOKUP(B18,' Adatbázis új anyagok helye'!$A$1:$BA$1022,27,0)))),"STOT RE 2","NEM")))</f>
        <v>#N/A</v>
      </c>
      <c r="AT18" s="63" t="e">
        <f>VLOOKUP(B18,' Adatbázis új anyagok helye'!$A$1:$BA$1022,38,0)</f>
        <v>#N/A</v>
      </c>
      <c r="AU18" s="72" t="e">
        <f>IF(AT18=0,0,IF(VLOOKUP(B18,' Adatbázis új anyagok helye'!$A$1:$BA$1022,41,0)&gt;0,C18*VLOOKUP(B18,' Adatbázis új anyagok helye'!$A$1:$BA$1022,41,0),C18))</f>
        <v>#N/A</v>
      </c>
      <c r="AV18" s="131" t="e">
        <f>VLOOKUP(B18,' Adatbázis új anyagok helye'!$A$1:$BA$1022,39,0)</f>
        <v>#N/A</v>
      </c>
      <c r="AW18" s="62" t="e">
        <f>IF(AV18=0,0,IF(AV18=1,IF(VLOOKUP(B18,' Adatbázis új anyagok helye'!$A$1:$BA$1022,42,0)&gt;0,C18*VLOOKUP(B18,' Adatbázis új anyagok helye'!$A$1:$BA$1022,42,0),C18),0))</f>
        <v>#N/A</v>
      </c>
      <c r="AX18" s="62" t="e">
        <f>IF($AW$36&gt;=25,0,IF(AV18=0,0,IF(AV18=1,IF(VLOOKUP(B18,' Adatbázis új anyagok helye'!$A$1:$BA$1022,42,0)&gt;0,10*C18*VLOOKUP(B18,' Adatbázis új anyagok helye'!$A$1:$BA$1022,42,0),10*C18),IF(AV18=2,C18,0))))</f>
        <v>#N/A</v>
      </c>
      <c r="AY18" s="62">
        <f>IF(OR($AW$36&gt;=25,$AX$36&gt;=25),0,IF(AV18=0,0,IF(AV18=1,IF(VLOOKUP(B18,' Adatbázis új anyagok helye'!$A$1:$BA$1022,42,0)&gt;0,100*C18*VLOOKUP(B18,' Adatbázis új anyagok helye'!$A$1:$BA$1022,42,0),100*C18),IF(AV18=2,10*C18,IF(AV18=3,C18,0)))))</f>
        <v>0</v>
      </c>
      <c r="AZ18" s="72">
        <f t="shared" si="21"/>
        <v>0</v>
      </c>
      <c r="BA18" s="73" t="e">
        <f>VLOOKUP(B18,'5-2020 anyagai'!A16:I443,5,)</f>
        <v>#N/A</v>
      </c>
      <c r="BB18" s="131" t="e">
        <f>IF(B18=(VLOOKUP(B18,'PIC lista'!A17:C1055,1,0)),"IGEN","NEM")</f>
        <v>#N/A</v>
      </c>
      <c r="BC18" s="131" t="e">
        <f>IF((VLOOKUP(B18,jelöltlista!$A$1:$D$989,1,FALSE)=B18),"IGEN","NEM")</f>
        <v>#N/A</v>
      </c>
      <c r="BD18" s="131" t="e">
        <f>VLOOKUP(B18,'harmonizált osztályozások'!A18:L5826,6,FALSE)</f>
        <v>#N/A</v>
      </c>
      <c r="BE18" s="131" t="e">
        <f>VLOOKUP(B18,'Sevesoban megnevezve'!A17:F114,4,FALSE)</f>
        <v>#N/A</v>
      </c>
      <c r="BF18" s="131" t="e">
        <f>VLOOKUP(B18,Korlátozás!A17:D487,4,FALSE)</f>
        <v>#N/A</v>
      </c>
      <c r="BG18" s="131" t="e">
        <f>VLOOKUP(B18,'REACH engedélyköteles'!A17:D94,4,FALSE)</f>
        <v>#N/A</v>
      </c>
    </row>
    <row r="19" spans="1:59" x14ac:dyDescent="0.25">
      <c r="A19" s="242">
        <f>'Adatbeírás helye'!$T$2</f>
        <v>0</v>
      </c>
      <c r="B19" s="247">
        <f>'Adatbeírás helye'!$T$3</f>
        <v>0</v>
      </c>
      <c r="C19" s="556">
        <f>'Adatbeírás helye'!T32</f>
        <v>0</v>
      </c>
      <c r="D19" s="58" t="e">
        <f>VLOOKUP(B19,' Adatbázis új anyagok helye'!$A$1:$BA$1022,5,0)</f>
        <v>#N/A</v>
      </c>
      <c r="E19" s="241" t="e">
        <f>VLOOKUP(B19,' Adatbázis új anyagok helye'!$A$1:$BA$1022,6,0)</f>
        <v>#N/A</v>
      </c>
      <c r="F19" s="241" t="e">
        <f>VLOOKUP(B19,' Adatbázis új anyagok helye'!$A$1:$BA$1022,7,0)</f>
        <v>#N/A</v>
      </c>
      <c r="G19" s="241" t="e">
        <f>VLOOKUP(B19,' Adatbázis új anyagok helye'!$A$1:$BA$1022,8,0)</f>
        <v>#N/A</v>
      </c>
      <c r="H19" s="59" t="e">
        <f>VLOOKUP(E56,segédtáblázatok!$A$3:$D$6,2,0)</f>
        <v>#N/A</v>
      </c>
      <c r="I19" s="59" t="e">
        <f>VLOOKUP(F56,segédtáblázatok!$A$3:$D$6,2,0)</f>
        <v>#N/A</v>
      </c>
      <c r="J19" s="59" t="e">
        <f>VLOOKUP(G56,segédtáblázatok!$A$3:$D$6,2,0)</f>
        <v>#N/A</v>
      </c>
      <c r="K19" s="60" t="e">
        <f t="shared" si="0"/>
        <v>#N/A</v>
      </c>
      <c r="L19" s="60" t="e">
        <f t="shared" si="1"/>
        <v>#N/A</v>
      </c>
      <c r="M19" s="61" t="e">
        <f t="shared" si="2"/>
        <v>#N/A</v>
      </c>
      <c r="N19" s="62" t="str">
        <f>IF(C19&gt;=10,VLOOKUP(B19,' Adatbázis új anyagok helye'!$A$1:$BA$1022,14,0),(IF(C19=0,"HIÁNYZIK",0)))</f>
        <v>HIÁNYZIK</v>
      </c>
      <c r="O19" s="134" t="e">
        <f t="shared" si="9"/>
        <v>#VALUE!</v>
      </c>
      <c r="P19" s="63" t="e">
        <f>IF(C19&gt;=1,VLOOKUP($B19,' Adatbázis új anyagok helye'!$A$1:$BA$1022,10,0),IF(C19&gt;=VLOOKUP($B19,' Adatbázis új anyagok helye'!$A$1:$BA$10022,34,0),VLOOKUP($B19,' Adatbázis új anyagok helye'!$A$1:$BA$1022,10,0),0))</f>
        <v>#N/A</v>
      </c>
      <c r="Q19" s="63" t="e">
        <f>IF(OR((P19="1A"),OR(P19="1B"),OR(P19="1C")),1,IF(C19&gt;=1,VLOOKUP($B19,' Adatbázis új anyagok helye'!$A$1:$BA$1022,11,0),IF(C19&gt;=VLOOKUP($B19,' Adatbázis új anyagok helye'!$A$1:$BA$10022,33,0),VLOOKUP($B19,' Adatbázis új anyagok helye'!$A$1:$BA$1022,11,0),0)))</f>
        <v>#N/A</v>
      </c>
      <c r="R19" s="64" t="e">
        <f>VLOOKUP(B19,' Adatbázis új anyagok helye'!$A$1:$BA$1022,34,0)</f>
        <v>#N/A</v>
      </c>
      <c r="S19" s="59" t="e">
        <f>VLOOKUP(B19,' Adatbázis új anyagok helye'!$A$1:$BA$1022,36,0)</f>
        <v>#N/A</v>
      </c>
      <c r="T19" s="65" t="e">
        <f t="shared" si="10"/>
        <v>#N/A</v>
      </c>
      <c r="U19" s="66" t="e">
        <f t="shared" si="11"/>
        <v>#N/A</v>
      </c>
      <c r="V19" s="65" t="e">
        <f t="shared" si="12"/>
        <v>#N/A</v>
      </c>
      <c r="W19" s="65" t="e">
        <f t="shared" si="13"/>
        <v>#N/A</v>
      </c>
      <c r="X19" s="63" t="e">
        <f>VLOOKUP($B19,' Adatbázis új anyagok helye'!$A$1:$BA$1022,12,0)</f>
        <v>#N/A</v>
      </c>
      <c r="Y19" s="63" t="e">
        <f>VLOOKUP($B19,' Adatbázis új anyagok helye'!$A$1:$BA$1022,13,0)</f>
        <v>#N/A</v>
      </c>
      <c r="Z19" s="67" t="e">
        <f>IF(VLOOKUP($B19,' Adatbázis új anyagok helye'!$A$1:$BA$1022,31,0)&gt;0,VLOOKUP($B19,' Adatbázis új anyagok helye'!$A$1:$BA$1022,31,0),100)</f>
        <v>#N/A</v>
      </c>
      <c r="AA19" s="67" t="e">
        <f>IF(VLOOKUP(B19,' Adatbázis új anyagok helye'!$A$1:$BA$1022,32,0)&gt;0,VLOOKUP(B19,' Adatbázis új anyagok helye'!$A$1:$BA$1022,32,0),100)</f>
        <v>#N/A</v>
      </c>
      <c r="AB19" s="552" t="e">
        <f t="shared" si="14"/>
        <v>#N/A</v>
      </c>
      <c r="AC19" s="552" t="e">
        <f t="shared" si="15"/>
        <v>#N/A</v>
      </c>
      <c r="AD19" s="68" t="e">
        <f t="shared" si="16"/>
        <v>#N/A</v>
      </c>
      <c r="AE19" s="68" t="e">
        <f t="shared" si="17"/>
        <v>#N/A</v>
      </c>
      <c r="AF19" s="69" t="e">
        <f>VLOOKUP(B19,' Adatbázis új anyagok helye'!$A$1:$BA$1022,18,0)</f>
        <v>#N/A</v>
      </c>
      <c r="AG19" s="31" t="e">
        <f>IF(AF19=0,"NEM",IF(C19&gt;=VLOOKUP(B19,' Adatbázis új anyagok helye'!$A$1:$BA$1022,28,0),"Carc.","NEM"))</f>
        <v>#N/A</v>
      </c>
      <c r="AH19" s="70" t="e">
        <f t="shared" si="18"/>
        <v>#N/A</v>
      </c>
      <c r="AI19" s="69" t="e">
        <f>VLOOKUP(B19,' Adatbázis új anyagok helye'!$A$1:$BA$1022,19,0)</f>
        <v>#N/A</v>
      </c>
      <c r="AJ19" s="31" t="e">
        <f>IF(AI19=0,"NEM",IF(C19&gt;=VLOOKUP(B19,' Adatbázis új anyagok helye'!$A$1:$BA$1022,29,0),"Muta.","NEM"))</f>
        <v>#N/A</v>
      </c>
      <c r="AK19" s="70" t="e">
        <f t="shared" si="19"/>
        <v>#N/A</v>
      </c>
      <c r="AL19" s="69" t="e">
        <f>VLOOKUP(B19,' Adatbázis új anyagok helye'!$A$1:$BA$1022,20,0)</f>
        <v>#N/A</v>
      </c>
      <c r="AM19" s="31" t="e">
        <f>IF(AL19=0,"NEM",IF(C19&gt;=VLOOKUP(B19,' Adatbázis új anyagok helye'!$A$1:$BA$1022,30,0),"Repr.","NEM"))</f>
        <v>#N/A</v>
      </c>
      <c r="AN19" s="70" t="e">
        <f t="shared" si="20"/>
        <v>#N/A</v>
      </c>
      <c r="AO19" s="63" t="e">
        <f>VLOOKUP(B19,' Adatbázis új anyagok helye'!$A$1:$BA$1022,15,0)</f>
        <v>#N/A</v>
      </c>
      <c r="AP19" s="62" t="e">
        <f>VLOOKUP(B19,' Adatbázis új anyagok helye'!$A$1:$BA$1022,16,0)</f>
        <v>#N/A</v>
      </c>
      <c r="AQ19" s="71" t="e">
        <f>IF(AO19=0,"NEM",IF(AND(AO19=1,C19&gt;=VLOOKUP(B19,' Adatbázis új anyagok helye'!$A$1:$BA$10022,23,0)),"STOT SE 1",IF(OR(AND(AO19=1,C19&gt;=VLOOKUP(B19,' Adatbázis új anyagok helye'!$A$1:$BA$1022,24,0)),(AND(AO19=2,C19&gt;=VLOOKUP(B19,' Adatbázis új anyagok helye'!$A$1:$BA$10022,24,0)))),"STOT SE 2","NEM")))</f>
        <v>#N/A</v>
      </c>
      <c r="AR19" s="62" t="e">
        <f>VLOOKUP(B19,' Adatbázis új anyagok helye'!$A$1:$BA$1022,17,0)</f>
        <v>#N/A</v>
      </c>
      <c r="AS19" s="561" t="e">
        <f>IF(AR19=0,"NEM",IF(AND(AR19=1,C19&gt;=VLOOKUP(B19,' Adatbázis új anyagok helye'!$A$1:$BA$1022,26,0)),"STOT RE 1",IF(OR(AND(AR19=1,C19&gt;=VLOOKUP(B19,' Adatbázis új anyagok helye'!$A$1:$BA$1022,27,0)),(AND(AR19=2,C19&gt;=VLOOKUP(B19,' Adatbázis új anyagok helye'!$A$1:$BA$1022,27,0)))),"STOT RE 2","NEM")))</f>
        <v>#N/A</v>
      </c>
      <c r="AT19" s="63" t="e">
        <f>VLOOKUP(B19,' Adatbázis új anyagok helye'!$A$1:$BA$1022,38,0)</f>
        <v>#N/A</v>
      </c>
      <c r="AU19" s="72" t="e">
        <f>IF(AT19=0,0,IF(VLOOKUP(B19,' Adatbázis új anyagok helye'!$A$1:$BA$1022,41,0)&gt;0,C19*VLOOKUP(B19,' Adatbázis új anyagok helye'!$A$1:$BA$1022,41,0),C19))</f>
        <v>#N/A</v>
      </c>
      <c r="AV19" s="131" t="e">
        <f>VLOOKUP(B19,' Adatbázis új anyagok helye'!$A$1:$BA$1022,39,0)</f>
        <v>#N/A</v>
      </c>
      <c r="AW19" s="62" t="e">
        <f>IF(AV19=0,0,IF(AV19=1,IF(VLOOKUP(B19,' Adatbázis új anyagok helye'!$A$1:$BA$1022,42,0)&gt;0,C19*VLOOKUP(B19,' Adatbázis új anyagok helye'!$A$1:$BA$1022,42,0),C19),0))</f>
        <v>#N/A</v>
      </c>
      <c r="AX19" s="62" t="e">
        <f>IF($AW$36&gt;=25,0,IF(AV19=0,0,IF(AV19=1,IF(VLOOKUP(B19,' Adatbázis új anyagok helye'!$A$1:$BA$1022,42,0)&gt;0,10*C19*VLOOKUP(B19,' Adatbázis új anyagok helye'!$A$1:$BA$1022,42,0),10*C19),IF(AV19=2,C19,0))))</f>
        <v>#N/A</v>
      </c>
      <c r="AY19" s="62">
        <f>IF(OR($AW$36&gt;=25,$AX$36&gt;=25),0,IF(AV19=0,0,IF(AV19=1,IF(VLOOKUP(B19,' Adatbázis új anyagok helye'!$A$1:$BA$1022,42,0)&gt;0,100*C19*VLOOKUP(B19,' Adatbázis új anyagok helye'!$A$1:$BA$1022,42,0),100*C19),IF(AV19=2,10*C19,IF(AV19=3,C19,0)))))</f>
        <v>0</v>
      </c>
      <c r="AZ19" s="72">
        <f t="shared" si="21"/>
        <v>0</v>
      </c>
      <c r="BA19" s="73" t="e">
        <f>VLOOKUP(B19,'5-2020 anyagai'!A17:I444,5,)</f>
        <v>#N/A</v>
      </c>
      <c r="BB19" s="131" t="e">
        <f>IF(B19=(VLOOKUP(B19,'PIC lista'!A18:C1056,1,0)),"IGEN","NEM")</f>
        <v>#N/A</v>
      </c>
      <c r="BC19" s="131" t="e">
        <f>IF((VLOOKUP(B19,jelöltlista!$A$1:$D$989,1,FALSE)=B19),"IGEN","NEM")</f>
        <v>#N/A</v>
      </c>
      <c r="BD19" s="131" t="e">
        <f>VLOOKUP(B19,'harmonizált osztályozások'!A19:L5827,6,FALSE)</f>
        <v>#N/A</v>
      </c>
      <c r="BE19" s="131" t="e">
        <f>VLOOKUP(B19,'Sevesoban megnevezve'!A18:F115,4,FALSE)</f>
        <v>#N/A</v>
      </c>
      <c r="BF19" s="131" t="e">
        <f>VLOOKUP(B19,Korlátozás!A18:D488,4,FALSE)</f>
        <v>#N/A</v>
      </c>
      <c r="BG19" s="131" t="e">
        <f>VLOOKUP(B19,'REACH engedélyköteles'!A18:D95,4,FALSE)</f>
        <v>#N/A</v>
      </c>
    </row>
    <row r="20" spans="1:59" x14ac:dyDescent="0.25">
      <c r="A20" s="242">
        <f>'Adatbeírás helye'!$U$2</f>
        <v>0</v>
      </c>
      <c r="B20" s="247">
        <f>'Adatbeírás helye'!$U$3</f>
        <v>0</v>
      </c>
      <c r="C20" s="556">
        <f>'Adatbeírás helye'!U32</f>
        <v>0</v>
      </c>
      <c r="D20" s="58" t="e">
        <f>VLOOKUP(B20,' Adatbázis új anyagok helye'!$A$1:$BA$1022,5,0)</f>
        <v>#N/A</v>
      </c>
      <c r="E20" s="241" t="e">
        <f>VLOOKUP(B20,' Adatbázis új anyagok helye'!$A$1:$BA$1022,6,0)</f>
        <v>#N/A</v>
      </c>
      <c r="F20" s="241" t="e">
        <f>VLOOKUP(B20,' Adatbázis új anyagok helye'!$A$1:$BA$1022,7,0)</f>
        <v>#N/A</v>
      </c>
      <c r="G20" s="241" t="e">
        <f>VLOOKUP(B20,' Adatbázis új anyagok helye'!$A$1:$BA$1022,8,0)</f>
        <v>#N/A</v>
      </c>
      <c r="H20" s="59" t="e">
        <f>VLOOKUP(E57,segédtáblázatok!$A$3:$D$6,2,0)</f>
        <v>#N/A</v>
      </c>
      <c r="I20" s="59" t="e">
        <f>VLOOKUP(F57,segédtáblázatok!$A$3:$D$6,2,0)</f>
        <v>#N/A</v>
      </c>
      <c r="J20" s="59" t="e">
        <f>VLOOKUP(G57,segédtáblázatok!$A$3:$D$6,2,0)</f>
        <v>#N/A</v>
      </c>
      <c r="K20" s="60" t="e">
        <f t="shared" si="0"/>
        <v>#N/A</v>
      </c>
      <c r="L20" s="60" t="e">
        <f t="shared" si="1"/>
        <v>#N/A</v>
      </c>
      <c r="M20" s="61" t="e">
        <f t="shared" si="2"/>
        <v>#N/A</v>
      </c>
      <c r="N20" s="62" t="str">
        <f>IF(C20&gt;=10,VLOOKUP(B20,' Adatbázis új anyagok helye'!$A$1:$BA$1022,14,0),(IF(C20=0,"HIÁNYZIK",0)))</f>
        <v>HIÁNYZIK</v>
      </c>
      <c r="O20" s="134" t="e">
        <f t="shared" si="9"/>
        <v>#VALUE!</v>
      </c>
      <c r="P20" s="63" t="e">
        <f>IF(C20&gt;=1,VLOOKUP($B20,' Adatbázis új anyagok helye'!$A$1:$BA$1022,10,0),IF(C20&gt;=VLOOKUP($B20,' Adatbázis új anyagok helye'!$A$1:$BA$10022,34,0),VLOOKUP($B20,' Adatbázis új anyagok helye'!$A$1:$BA$1022,10,0),0))</f>
        <v>#N/A</v>
      </c>
      <c r="Q20" s="63" t="e">
        <f>IF(OR((P20="1A"),OR(P20="1B"),OR(P20="1C")),1,IF(C20&gt;=1,VLOOKUP($B20,' Adatbázis új anyagok helye'!$A$1:$BA$1022,11,0),IF(C20&gt;=VLOOKUP($B20,' Adatbázis új anyagok helye'!$A$1:$BA$10022,33,0),VLOOKUP($B20,' Adatbázis új anyagok helye'!$A$1:$BA$1022,11,0),0)))</f>
        <v>#N/A</v>
      </c>
      <c r="R20" s="64" t="e">
        <f>VLOOKUP(B20,' Adatbázis új anyagok helye'!$A$1:$BA$1022,34,0)</f>
        <v>#N/A</v>
      </c>
      <c r="S20" s="59" t="e">
        <f>VLOOKUP(B20,' Adatbázis új anyagok helye'!$A$1:$BA$1022,36,0)</f>
        <v>#N/A</v>
      </c>
      <c r="T20" s="65" t="e">
        <f t="shared" si="10"/>
        <v>#N/A</v>
      </c>
      <c r="U20" s="66" t="e">
        <f t="shared" si="11"/>
        <v>#N/A</v>
      </c>
      <c r="V20" s="65" t="e">
        <f t="shared" si="12"/>
        <v>#N/A</v>
      </c>
      <c r="W20" s="65" t="e">
        <f t="shared" si="13"/>
        <v>#N/A</v>
      </c>
      <c r="X20" s="63" t="e">
        <f>VLOOKUP($B20,' Adatbázis új anyagok helye'!$A$1:$BA$1022,12,0)</f>
        <v>#N/A</v>
      </c>
      <c r="Y20" s="63" t="e">
        <f>VLOOKUP($B20,' Adatbázis új anyagok helye'!$A$1:$BA$1022,13,0)</f>
        <v>#N/A</v>
      </c>
      <c r="Z20" s="67" t="e">
        <f>IF(VLOOKUP($B20,' Adatbázis új anyagok helye'!$A$1:$BA$1022,31,0)&gt;0,VLOOKUP($B20,' Adatbázis új anyagok helye'!$A$1:$BA$1022,31,0),100)</f>
        <v>#N/A</v>
      </c>
      <c r="AA20" s="67" t="e">
        <f>IF(VLOOKUP(B20,' Adatbázis új anyagok helye'!$A$1:$BA$1022,32,0)&gt;0,VLOOKUP(B20,' Adatbázis új anyagok helye'!$A$1:$BA$1022,32,0),100)</f>
        <v>#N/A</v>
      </c>
      <c r="AB20" s="552" t="e">
        <f t="shared" si="14"/>
        <v>#N/A</v>
      </c>
      <c r="AC20" s="552" t="e">
        <f t="shared" si="15"/>
        <v>#N/A</v>
      </c>
      <c r="AD20" s="68" t="e">
        <f t="shared" si="16"/>
        <v>#N/A</v>
      </c>
      <c r="AE20" s="68" t="e">
        <f t="shared" si="17"/>
        <v>#N/A</v>
      </c>
      <c r="AF20" s="69" t="e">
        <f>VLOOKUP(B20,' Adatbázis új anyagok helye'!$A$1:$BA$1022,18,0)</f>
        <v>#N/A</v>
      </c>
      <c r="AG20" s="31" t="e">
        <f>IF(AF20=0,"NEM",IF(C20&gt;=VLOOKUP(B20,' Adatbázis új anyagok helye'!$A$1:$BA$1022,28,0),"Carc.","NEM"))</f>
        <v>#N/A</v>
      </c>
      <c r="AH20" s="70" t="e">
        <f t="shared" si="18"/>
        <v>#N/A</v>
      </c>
      <c r="AI20" s="69" t="e">
        <f>VLOOKUP(B20,' Adatbázis új anyagok helye'!$A$1:$BA$1022,19,0)</f>
        <v>#N/A</v>
      </c>
      <c r="AJ20" s="31" t="e">
        <f>IF(AI20=0,"NEM",IF(C20&gt;=VLOOKUP(B20,' Adatbázis új anyagok helye'!$A$1:$BA$1022,29,0),"Muta.","NEM"))</f>
        <v>#N/A</v>
      </c>
      <c r="AK20" s="70" t="e">
        <f t="shared" si="19"/>
        <v>#N/A</v>
      </c>
      <c r="AL20" s="69" t="e">
        <f>VLOOKUP(B20,' Adatbázis új anyagok helye'!$A$1:$BA$1022,20,0)</f>
        <v>#N/A</v>
      </c>
      <c r="AM20" s="31" t="e">
        <f>IF(AL20=0,"NEM",IF(C20&gt;=VLOOKUP(B20,' Adatbázis új anyagok helye'!$A$1:$BA$1022,30,0),"Repr.","NEM"))</f>
        <v>#N/A</v>
      </c>
      <c r="AN20" s="70" t="e">
        <f t="shared" si="20"/>
        <v>#N/A</v>
      </c>
      <c r="AO20" s="63" t="e">
        <f>VLOOKUP(B20,' Adatbázis új anyagok helye'!$A$1:$BA$1022,15,0)</f>
        <v>#N/A</v>
      </c>
      <c r="AP20" s="62" t="e">
        <f>VLOOKUP(B20,' Adatbázis új anyagok helye'!$A$1:$BA$1022,16,0)</f>
        <v>#N/A</v>
      </c>
      <c r="AQ20" s="71" t="e">
        <f>IF(AO20=0,"NEM",IF(AND(AO20=1,C20&gt;=VLOOKUP(B20,' Adatbázis új anyagok helye'!$A$1:$BA$10022,23,0)),"STOT SE 1",IF(OR(AND(AO20=1,C20&gt;=VLOOKUP(B20,' Adatbázis új anyagok helye'!$A$1:$BA$1022,24,0)),(AND(AO20=2,C20&gt;=VLOOKUP(B20,' Adatbázis új anyagok helye'!$A$1:$BA$10022,24,0)))),"STOT SE 2","NEM")))</f>
        <v>#N/A</v>
      </c>
      <c r="AR20" s="62" t="e">
        <f>VLOOKUP(B20,' Adatbázis új anyagok helye'!$A$1:$BA$1022,17,0)</f>
        <v>#N/A</v>
      </c>
      <c r="AS20" s="561" t="e">
        <f>IF(AR20=0,"NEM",IF(AND(AR20=1,C20&gt;=VLOOKUP(B20,' Adatbázis új anyagok helye'!$A$1:$BA$1022,26,0)),"STOT RE 1",IF(OR(AND(AR20=1,C20&gt;=VLOOKUP(B20,' Adatbázis új anyagok helye'!$A$1:$BA$1022,27,0)),(AND(AR20=2,C20&gt;=VLOOKUP(B20,' Adatbázis új anyagok helye'!$A$1:$BA$1022,27,0)))),"STOT RE 2","NEM")))</f>
        <v>#N/A</v>
      </c>
      <c r="AT20" s="63" t="e">
        <f>VLOOKUP(B20,' Adatbázis új anyagok helye'!$A$1:$BA$1022,38,0)</f>
        <v>#N/A</v>
      </c>
      <c r="AU20" s="72" t="e">
        <f>IF(AT20=0,0,IF(VLOOKUP(B20,' Adatbázis új anyagok helye'!$A$1:$BA$1022,41,0)&gt;0,C20*VLOOKUP(B20,' Adatbázis új anyagok helye'!$A$1:$BA$1022,41,0),C20))</f>
        <v>#N/A</v>
      </c>
      <c r="AV20" s="131" t="e">
        <f>VLOOKUP(B20,' Adatbázis új anyagok helye'!$A$1:$BA$1022,39,0)</f>
        <v>#N/A</v>
      </c>
      <c r="AW20" s="62" t="e">
        <f>IF(AV20=0,0,IF(AV20=1,IF(VLOOKUP(B20,' Adatbázis új anyagok helye'!$A$1:$BA$1022,42,0)&gt;0,C20*VLOOKUP(B20,' Adatbázis új anyagok helye'!$A$1:$BA$1022,42,0),C20),0))</f>
        <v>#N/A</v>
      </c>
      <c r="AX20" s="62" t="e">
        <f>IF($AW$36&gt;=25,0,IF(AV20=0,0,IF(AV20=1,IF(VLOOKUP(B20,' Adatbázis új anyagok helye'!$A$1:$BA$1022,42,0)&gt;0,10*C20*VLOOKUP(B20,' Adatbázis új anyagok helye'!$A$1:$BA$1022,42,0),10*C20),IF(AV20=2,C20,0))))</f>
        <v>#N/A</v>
      </c>
      <c r="AY20" s="62">
        <f>IF(OR($AW$36&gt;=25,$AX$36&gt;=25),0,IF(AV20=0,0,IF(AV20=1,IF(VLOOKUP(B20,' Adatbázis új anyagok helye'!$A$1:$BA$1022,42,0)&gt;0,100*C20*VLOOKUP(B20,' Adatbázis új anyagok helye'!$A$1:$BA$1022,42,0),100*C20),IF(AV20=2,10*C20,IF(AV20=3,C20,0)))))</f>
        <v>0</v>
      </c>
      <c r="AZ20" s="72">
        <f t="shared" si="21"/>
        <v>0</v>
      </c>
      <c r="BA20" s="73" t="e">
        <f>VLOOKUP(B20,'5-2020 anyagai'!A18:I445,5,)</f>
        <v>#N/A</v>
      </c>
      <c r="BB20" s="131" t="e">
        <f>IF(B20=(VLOOKUP(B20,'PIC lista'!A19:C1057,1,0)),"IGEN","NEM")</f>
        <v>#N/A</v>
      </c>
      <c r="BC20" s="131" t="e">
        <f>IF((VLOOKUP(B20,jelöltlista!$A$1:$D$989,1,FALSE)=B20),"IGEN","NEM")</f>
        <v>#N/A</v>
      </c>
      <c r="BD20" s="131" t="e">
        <f>VLOOKUP(B20,'harmonizált osztályozások'!A20:L5828,6,FALSE)</f>
        <v>#N/A</v>
      </c>
      <c r="BE20" s="131" t="e">
        <f>VLOOKUP(B20,'Sevesoban megnevezve'!A19:F116,4,FALSE)</f>
        <v>#N/A</v>
      </c>
      <c r="BF20" s="131" t="e">
        <f>VLOOKUP(B20,Korlátozás!A19:D489,4,FALSE)</f>
        <v>#N/A</v>
      </c>
      <c r="BG20" s="131" t="e">
        <f>VLOOKUP(B20,'REACH engedélyköteles'!A19:D96,4,FALSE)</f>
        <v>#N/A</v>
      </c>
    </row>
    <row r="21" spans="1:59" x14ac:dyDescent="0.25">
      <c r="A21" s="242">
        <f>'Adatbeírás helye'!$V$2</f>
        <v>0</v>
      </c>
      <c r="B21" s="247">
        <f>'Adatbeírás helye'!$V$3</f>
        <v>0</v>
      </c>
      <c r="C21" s="556">
        <f>'Adatbeírás helye'!V32</f>
        <v>0</v>
      </c>
      <c r="D21" s="58" t="e">
        <f>VLOOKUP(B21,' Adatbázis új anyagok helye'!$A$1:$BA$1022,5,0)</f>
        <v>#N/A</v>
      </c>
      <c r="E21" s="241" t="e">
        <f>VLOOKUP(B21,' Adatbázis új anyagok helye'!$A$1:$BA$1022,6,0)</f>
        <v>#N/A</v>
      </c>
      <c r="F21" s="241" t="e">
        <f>VLOOKUP(B21,' Adatbázis új anyagok helye'!$A$1:$BA$1022,7,0)</f>
        <v>#N/A</v>
      </c>
      <c r="G21" s="241" t="e">
        <f>VLOOKUP(B21,' Adatbázis új anyagok helye'!$A$1:$BA$1022,8,0)</f>
        <v>#N/A</v>
      </c>
      <c r="H21" s="59" t="e">
        <f>VLOOKUP(E58,segédtáblázatok!$A$3:$D$6,2,0)</f>
        <v>#N/A</v>
      </c>
      <c r="I21" s="59" t="e">
        <f>VLOOKUP(F58,segédtáblázatok!$A$3:$D$6,2,0)</f>
        <v>#N/A</v>
      </c>
      <c r="J21" s="59" t="e">
        <f>VLOOKUP(G58,segédtáblázatok!$A$3:$D$6,2,0)</f>
        <v>#N/A</v>
      </c>
      <c r="K21" s="60" t="e">
        <f t="shared" si="0"/>
        <v>#N/A</v>
      </c>
      <c r="L21" s="60" t="e">
        <f t="shared" si="1"/>
        <v>#N/A</v>
      </c>
      <c r="M21" s="61" t="e">
        <f t="shared" si="2"/>
        <v>#N/A</v>
      </c>
      <c r="N21" s="62" t="str">
        <f>IF(C21&gt;=10,VLOOKUP(B21,' Adatbázis új anyagok helye'!$A$1:$BA$1022,14,0),(IF(C21=0,"HIÁNYZIK",0)))</f>
        <v>HIÁNYZIK</v>
      </c>
      <c r="O21" s="134" t="e">
        <f t="shared" si="9"/>
        <v>#VALUE!</v>
      </c>
      <c r="P21" s="63" t="e">
        <f>IF(C21&gt;=1,VLOOKUP($B21,' Adatbázis új anyagok helye'!$A$1:$BA$1022,10,0),IF(C21&gt;=VLOOKUP($B21,' Adatbázis új anyagok helye'!$A$1:$BA$10022,34,0),VLOOKUP($B21,' Adatbázis új anyagok helye'!$A$1:$BA$1022,10,0),0))</f>
        <v>#N/A</v>
      </c>
      <c r="Q21" s="63" t="e">
        <f>IF(OR((P21="1A"),OR(P21="1B"),OR(P21="1C")),1,IF(C21&gt;=1,VLOOKUP($B21,' Adatbázis új anyagok helye'!$A$1:$BA$1022,11,0),IF(C21&gt;=VLOOKUP($B21,' Adatbázis új anyagok helye'!$A$1:$BA$10022,33,0),VLOOKUP($B21,' Adatbázis új anyagok helye'!$A$1:$BA$1022,11,0),0)))</f>
        <v>#N/A</v>
      </c>
      <c r="R21" s="64" t="e">
        <f>VLOOKUP(B21,' Adatbázis új anyagok helye'!$A$1:$BA$1022,34,0)</f>
        <v>#N/A</v>
      </c>
      <c r="S21" s="59" t="e">
        <f>VLOOKUP(B21,' Adatbázis új anyagok helye'!$A$1:$BA$1022,36,0)</f>
        <v>#N/A</v>
      </c>
      <c r="T21" s="65" t="e">
        <f t="shared" si="10"/>
        <v>#N/A</v>
      </c>
      <c r="U21" s="66" t="e">
        <f t="shared" si="11"/>
        <v>#N/A</v>
      </c>
      <c r="V21" s="65" t="e">
        <f t="shared" si="12"/>
        <v>#N/A</v>
      </c>
      <c r="W21" s="65" t="e">
        <f t="shared" si="13"/>
        <v>#N/A</v>
      </c>
      <c r="X21" s="63" t="e">
        <f>VLOOKUP($B21,' Adatbázis új anyagok helye'!$A$1:$BA$1022,12,0)</f>
        <v>#N/A</v>
      </c>
      <c r="Y21" s="63" t="e">
        <f>VLOOKUP($B21,' Adatbázis új anyagok helye'!$A$1:$BA$1022,13,0)</f>
        <v>#N/A</v>
      </c>
      <c r="Z21" s="67" t="e">
        <f>IF(VLOOKUP($B21,' Adatbázis új anyagok helye'!$A$1:$BA$1022,31,0)&gt;0,VLOOKUP($B21,' Adatbázis új anyagok helye'!$A$1:$BA$1022,31,0),100)</f>
        <v>#N/A</v>
      </c>
      <c r="AA21" s="67" t="e">
        <f>IF(VLOOKUP(B21,' Adatbázis új anyagok helye'!$A$1:$BA$1022,32,0)&gt;0,VLOOKUP(B21,' Adatbázis új anyagok helye'!$A$1:$BA$1022,32,0),100)</f>
        <v>#N/A</v>
      </c>
      <c r="AB21" s="552" t="e">
        <f t="shared" si="14"/>
        <v>#N/A</v>
      </c>
      <c r="AC21" s="552" t="e">
        <f t="shared" si="15"/>
        <v>#N/A</v>
      </c>
      <c r="AD21" s="68" t="e">
        <f t="shared" si="16"/>
        <v>#N/A</v>
      </c>
      <c r="AE21" s="68" t="e">
        <f t="shared" si="17"/>
        <v>#N/A</v>
      </c>
      <c r="AF21" s="69" t="e">
        <f>VLOOKUP(B21,' Adatbázis új anyagok helye'!$A$1:$BA$1022,18,0)</f>
        <v>#N/A</v>
      </c>
      <c r="AG21" s="31" t="e">
        <f>IF(AF21=0,"NEM",IF(C21&gt;=VLOOKUP(B21,' Adatbázis új anyagok helye'!$A$1:$BA$1022,28,0),"Carc.","NEM"))</f>
        <v>#N/A</v>
      </c>
      <c r="AH21" s="70" t="e">
        <f t="shared" si="18"/>
        <v>#N/A</v>
      </c>
      <c r="AI21" s="69" t="e">
        <f>VLOOKUP(B21,' Adatbázis új anyagok helye'!$A$1:$BA$1022,19,0)</f>
        <v>#N/A</v>
      </c>
      <c r="AJ21" s="31" t="e">
        <f>IF(AI21=0,"NEM",IF(C21&gt;=VLOOKUP(B21,' Adatbázis új anyagok helye'!$A$1:$BA$1022,29,0),"Muta.","NEM"))</f>
        <v>#N/A</v>
      </c>
      <c r="AK21" s="70" t="e">
        <f t="shared" si="19"/>
        <v>#N/A</v>
      </c>
      <c r="AL21" s="69" t="e">
        <f>VLOOKUP(B21,' Adatbázis új anyagok helye'!$A$1:$BA$1022,20,0)</f>
        <v>#N/A</v>
      </c>
      <c r="AM21" s="31" t="e">
        <f>IF(AL21=0,"NEM",IF(C21&gt;=VLOOKUP(B21,' Adatbázis új anyagok helye'!$A$1:$BA$1022,30,0),"Repr.","NEM"))</f>
        <v>#N/A</v>
      </c>
      <c r="AN21" s="70" t="e">
        <f t="shared" si="20"/>
        <v>#N/A</v>
      </c>
      <c r="AO21" s="63" t="e">
        <f>VLOOKUP(B21,' Adatbázis új anyagok helye'!$A$1:$BA$1022,15,0)</f>
        <v>#N/A</v>
      </c>
      <c r="AP21" s="62" t="e">
        <f>VLOOKUP(B21,' Adatbázis új anyagok helye'!$A$1:$BA$1022,16,0)</f>
        <v>#N/A</v>
      </c>
      <c r="AQ21" s="71" t="e">
        <f>IF(AO21=0,"NEM",IF(AND(AO21=1,C21&gt;=VLOOKUP(B21,' Adatbázis új anyagok helye'!$A$1:$BA$10022,23,0)),"STOT SE 1",IF(OR(AND(AO21=1,C21&gt;=VLOOKUP(B21,' Adatbázis új anyagok helye'!$A$1:$BA$1022,24,0)),(AND(AO21=2,C21&gt;=VLOOKUP(B21,' Adatbázis új anyagok helye'!$A$1:$BA$10022,24,0)))),"STOT SE 2","NEM")))</f>
        <v>#N/A</v>
      </c>
      <c r="AR21" s="62" t="e">
        <f>VLOOKUP(B21,' Adatbázis új anyagok helye'!$A$1:$BA$1022,17,0)</f>
        <v>#N/A</v>
      </c>
      <c r="AS21" s="561" t="e">
        <f>IF(AR21=0,"NEM",IF(AND(AR21=1,C21&gt;=VLOOKUP(B21,' Adatbázis új anyagok helye'!$A$1:$BA$1022,26,0)),"STOT RE 1",IF(OR(AND(AR21=1,C21&gt;=VLOOKUP(B21,' Adatbázis új anyagok helye'!$A$1:$BA$1022,27,0)),(AND(AR21=2,C21&gt;=VLOOKUP(B21,' Adatbázis új anyagok helye'!$A$1:$BA$1022,27,0)))),"STOT RE 2","NEM")))</f>
        <v>#N/A</v>
      </c>
      <c r="AT21" s="63" t="e">
        <f>VLOOKUP(B21,' Adatbázis új anyagok helye'!$A$1:$BA$1022,38,0)</f>
        <v>#N/A</v>
      </c>
      <c r="AU21" s="72" t="e">
        <f>IF(AT21=0,0,IF(VLOOKUP(B21,' Adatbázis új anyagok helye'!$A$1:$BA$1022,41,0)&gt;0,C21*VLOOKUP(B21,' Adatbázis új anyagok helye'!$A$1:$BA$1022,41,0),C21))</f>
        <v>#N/A</v>
      </c>
      <c r="AV21" s="131" t="e">
        <f>VLOOKUP(B21,' Adatbázis új anyagok helye'!$A$1:$BA$1022,39,0)</f>
        <v>#N/A</v>
      </c>
      <c r="AW21" s="62" t="e">
        <f>IF(AV21=0,0,IF(AV21=1,IF(VLOOKUP(B21,' Adatbázis új anyagok helye'!$A$1:$BA$1022,42,0)&gt;0,C21*VLOOKUP(B21,' Adatbázis új anyagok helye'!$A$1:$BA$1022,42,0),C21),0))</f>
        <v>#N/A</v>
      </c>
      <c r="AX21" s="62" t="e">
        <f>IF($AW$36&gt;=25,0,IF(AV21=0,0,IF(AV21=1,IF(VLOOKUP(B21,' Adatbázis új anyagok helye'!$A$1:$BA$1022,42,0)&gt;0,10*C21*VLOOKUP(B21,' Adatbázis új anyagok helye'!$A$1:$BA$1022,42,0),10*C21),IF(AV21=2,C21,0))))</f>
        <v>#N/A</v>
      </c>
      <c r="AY21" s="62">
        <f>IF(OR($AW$36&gt;=25,$AX$36&gt;=25),0,IF(AV21=0,0,IF(AV21=1,IF(VLOOKUP(B21,' Adatbázis új anyagok helye'!$A$1:$BA$1022,42,0)&gt;0,100*C21*VLOOKUP(B21,' Adatbázis új anyagok helye'!$A$1:$BA$1022,42,0),100*C21),IF(AV21=2,10*C21,IF(AV21=3,C21,0)))))</f>
        <v>0</v>
      </c>
      <c r="AZ21" s="72">
        <f t="shared" si="21"/>
        <v>0</v>
      </c>
      <c r="BA21" s="73" t="e">
        <f>VLOOKUP(B21,'5-2020 anyagai'!A19:I446,5,)</f>
        <v>#N/A</v>
      </c>
      <c r="BB21" s="131" t="e">
        <f>IF(B21=(VLOOKUP(B21,'PIC lista'!A20:C1058,1,0)),"IGEN","NEM")</f>
        <v>#N/A</v>
      </c>
      <c r="BC21" s="131" t="e">
        <f>IF((VLOOKUP(B21,jelöltlista!$A$1:$D$989,1,FALSE)=B21),"IGEN","NEM")</f>
        <v>#N/A</v>
      </c>
      <c r="BD21" s="131" t="e">
        <f>VLOOKUP(B21,'harmonizált osztályozások'!A21:L5829,6,FALSE)</f>
        <v>#N/A</v>
      </c>
      <c r="BE21" s="131" t="e">
        <f>VLOOKUP(B21,'Sevesoban megnevezve'!A20:F117,4,FALSE)</f>
        <v>#N/A</v>
      </c>
      <c r="BF21" s="131" t="e">
        <f>VLOOKUP(B21,Korlátozás!A20:D490,4,FALSE)</f>
        <v>#N/A</v>
      </c>
      <c r="BG21" s="131" t="e">
        <f>VLOOKUP(B21,'REACH engedélyköteles'!A20:D97,4,FALSE)</f>
        <v>#N/A</v>
      </c>
    </row>
    <row r="22" spans="1:59" x14ac:dyDescent="0.25">
      <c r="A22" s="242">
        <f>'Adatbeírás helye'!$W$2</f>
        <v>0</v>
      </c>
      <c r="B22" s="247">
        <f>'Adatbeírás helye'!$W$3</f>
        <v>0</v>
      </c>
      <c r="C22" s="556">
        <f>'Adatbeírás helye'!W32</f>
        <v>0</v>
      </c>
      <c r="D22" s="58" t="e">
        <f>VLOOKUP(B22,' Adatbázis új anyagok helye'!$A$1:$BA$1022,5,0)</f>
        <v>#N/A</v>
      </c>
      <c r="E22" s="241" t="e">
        <f>VLOOKUP(B22,' Adatbázis új anyagok helye'!$A$1:$BA$1022,6,0)</f>
        <v>#N/A</v>
      </c>
      <c r="F22" s="241" t="e">
        <f>VLOOKUP(B22,' Adatbázis új anyagok helye'!$A$1:$BA$1022,7,0)</f>
        <v>#N/A</v>
      </c>
      <c r="G22" s="241" t="e">
        <f>VLOOKUP(B22,' Adatbázis új anyagok helye'!$A$1:$BA$1022,8,0)</f>
        <v>#N/A</v>
      </c>
      <c r="H22" s="59" t="e">
        <f>VLOOKUP(E59,segédtáblázatok!$A$3:$D$6,2,0)</f>
        <v>#N/A</v>
      </c>
      <c r="I22" s="59" t="e">
        <f>VLOOKUP(F59,segédtáblázatok!$A$3:$D$6,2,0)</f>
        <v>#N/A</v>
      </c>
      <c r="J22" s="59" t="e">
        <f>VLOOKUP(G59,segédtáblázatok!$A$3:$D$6,2,0)</f>
        <v>#N/A</v>
      </c>
      <c r="K22" s="60" t="e">
        <f t="shared" si="0"/>
        <v>#N/A</v>
      </c>
      <c r="L22" s="60" t="e">
        <f t="shared" si="1"/>
        <v>#N/A</v>
      </c>
      <c r="M22" s="61" t="e">
        <f t="shared" si="2"/>
        <v>#N/A</v>
      </c>
      <c r="N22" s="62" t="str">
        <f>IF(C22&gt;=10,VLOOKUP(B22,' Adatbázis új anyagok helye'!$A$1:$BA$1022,14,0),(IF(C22=0,"HIÁNYZIK",0)))</f>
        <v>HIÁNYZIK</v>
      </c>
      <c r="O22" s="134" t="e">
        <f t="shared" si="9"/>
        <v>#VALUE!</v>
      </c>
      <c r="P22" s="63" t="e">
        <f>IF(C22&gt;=1,VLOOKUP($B22,' Adatbázis új anyagok helye'!$A$1:$BA$1022,10,0),IF(C22&gt;=VLOOKUP($B22,' Adatbázis új anyagok helye'!$A$1:$BA$10022,34,0),VLOOKUP($B22,' Adatbázis új anyagok helye'!$A$1:$BA$1022,10,0),0))</f>
        <v>#N/A</v>
      </c>
      <c r="Q22" s="63" t="e">
        <f>IF(OR((P22="1A"),OR(P22="1B"),OR(P22="1C")),1,IF(C22&gt;=1,VLOOKUP($B22,' Adatbázis új anyagok helye'!$A$1:$BA$1022,11,0),IF(C22&gt;=VLOOKUP($B22,' Adatbázis új anyagok helye'!$A$1:$BA$10022,33,0),VLOOKUP($B22,' Adatbázis új anyagok helye'!$A$1:$BA$1022,11,0),0)))</f>
        <v>#N/A</v>
      </c>
      <c r="R22" s="64" t="e">
        <f>VLOOKUP(B22,' Adatbázis új anyagok helye'!$A$1:$BA$1022,34,0)</f>
        <v>#N/A</v>
      </c>
      <c r="S22" s="59" t="e">
        <f>VLOOKUP(B22,' Adatbázis új anyagok helye'!$A$1:$BA$1022,36,0)</f>
        <v>#N/A</v>
      </c>
      <c r="T22" s="65" t="e">
        <f t="shared" si="10"/>
        <v>#N/A</v>
      </c>
      <c r="U22" s="66" t="e">
        <f t="shared" si="11"/>
        <v>#N/A</v>
      </c>
      <c r="V22" s="65" t="e">
        <f t="shared" si="12"/>
        <v>#N/A</v>
      </c>
      <c r="W22" s="65" t="e">
        <f t="shared" si="13"/>
        <v>#N/A</v>
      </c>
      <c r="X22" s="63" t="e">
        <f>VLOOKUP($B22,' Adatbázis új anyagok helye'!$A$1:$BA$1022,12,0)</f>
        <v>#N/A</v>
      </c>
      <c r="Y22" s="63" t="e">
        <f>VLOOKUP($B22,' Adatbázis új anyagok helye'!$A$1:$BA$1022,13,0)</f>
        <v>#N/A</v>
      </c>
      <c r="Z22" s="67" t="e">
        <f>IF(VLOOKUP($B22,' Adatbázis új anyagok helye'!$A$1:$BA$1022,31,0)&gt;0,VLOOKUP($B22,' Adatbázis új anyagok helye'!$A$1:$BA$1022,31,0),100)</f>
        <v>#N/A</v>
      </c>
      <c r="AA22" s="67" t="e">
        <f>IF(VLOOKUP(B22,' Adatbázis új anyagok helye'!$A$1:$BA$1022,32,0)&gt;0,VLOOKUP(B22,' Adatbázis új anyagok helye'!$A$1:$BA$1022,32,0),100)</f>
        <v>#N/A</v>
      </c>
      <c r="AB22" s="552" t="e">
        <f t="shared" si="14"/>
        <v>#N/A</v>
      </c>
      <c r="AC22" s="552" t="e">
        <f t="shared" si="15"/>
        <v>#N/A</v>
      </c>
      <c r="AD22" s="68" t="e">
        <f t="shared" si="16"/>
        <v>#N/A</v>
      </c>
      <c r="AE22" s="68" t="e">
        <f t="shared" si="17"/>
        <v>#N/A</v>
      </c>
      <c r="AF22" s="69" t="e">
        <f>VLOOKUP(B22,' Adatbázis új anyagok helye'!$A$1:$BA$1022,18,0)</f>
        <v>#N/A</v>
      </c>
      <c r="AG22" s="31" t="e">
        <f>IF(AF22=0,"NEM",IF(C22&gt;=VLOOKUP(B22,' Adatbázis új anyagok helye'!$A$1:$BA$1022,28,0),"Carc.","NEM"))</f>
        <v>#N/A</v>
      </c>
      <c r="AH22" s="70" t="e">
        <f t="shared" si="18"/>
        <v>#N/A</v>
      </c>
      <c r="AI22" s="69" t="e">
        <f>VLOOKUP(B22,' Adatbázis új anyagok helye'!$A$1:$BA$1022,19,0)</f>
        <v>#N/A</v>
      </c>
      <c r="AJ22" s="31" t="e">
        <f>IF(AI22=0,"NEM",IF(C22&gt;=VLOOKUP(B22,' Adatbázis új anyagok helye'!$A$1:$BA$1022,29,0),"Muta.","NEM"))</f>
        <v>#N/A</v>
      </c>
      <c r="AK22" s="70" t="e">
        <f t="shared" si="19"/>
        <v>#N/A</v>
      </c>
      <c r="AL22" s="69" t="e">
        <f>VLOOKUP(B22,' Adatbázis új anyagok helye'!$A$1:$BA$1022,20,0)</f>
        <v>#N/A</v>
      </c>
      <c r="AM22" s="31" t="e">
        <f>IF(AL22=0,"NEM",IF(C22&gt;=VLOOKUP(B22,' Adatbázis új anyagok helye'!$A$1:$BA$1022,30,0),"Repr.","NEM"))</f>
        <v>#N/A</v>
      </c>
      <c r="AN22" s="70" t="e">
        <f t="shared" si="20"/>
        <v>#N/A</v>
      </c>
      <c r="AO22" s="63" t="e">
        <f>VLOOKUP(B22,' Adatbázis új anyagok helye'!$A$1:$BA$1022,15,0)</f>
        <v>#N/A</v>
      </c>
      <c r="AP22" s="62" t="e">
        <f>VLOOKUP(B22,' Adatbázis új anyagok helye'!$A$1:$BA$1022,16,0)</f>
        <v>#N/A</v>
      </c>
      <c r="AQ22" s="71" t="e">
        <f>IF(AO22=0,"NEM",IF(AND(AO22=1,C22&gt;=VLOOKUP(B22,' Adatbázis új anyagok helye'!$A$1:$BA$10022,23,0)),"STOT SE 1",IF(OR(AND(AO22=1,C22&gt;=VLOOKUP(B22,' Adatbázis új anyagok helye'!$A$1:$BA$1022,24,0)),(AND(AO22=2,C22&gt;=VLOOKUP(B22,' Adatbázis új anyagok helye'!$A$1:$BA$10022,24,0)))),"STOT SE 2","NEM")))</f>
        <v>#N/A</v>
      </c>
      <c r="AR22" s="62" t="e">
        <f>VLOOKUP(B22,' Adatbázis új anyagok helye'!$A$1:$BA$1022,17,0)</f>
        <v>#N/A</v>
      </c>
      <c r="AS22" s="561" t="e">
        <f>IF(AR22=0,"NEM",IF(AND(AR22=1,C22&gt;=VLOOKUP(B22,' Adatbázis új anyagok helye'!$A$1:$BA$1022,26,0)),"STOT RE 1",IF(OR(AND(AR22=1,C22&gt;=VLOOKUP(B22,' Adatbázis új anyagok helye'!$A$1:$BA$1022,27,0)),(AND(AR22=2,C22&gt;=VLOOKUP(B22,' Adatbázis új anyagok helye'!$A$1:$BA$1022,27,0)))),"STOT RE 2","NEM")))</f>
        <v>#N/A</v>
      </c>
      <c r="AT22" s="63" t="e">
        <f>VLOOKUP(B22,' Adatbázis új anyagok helye'!$A$1:$BA$1022,38,0)</f>
        <v>#N/A</v>
      </c>
      <c r="AU22" s="72" t="e">
        <f>IF(AT22=0,0,IF(VLOOKUP(B22,' Adatbázis új anyagok helye'!$A$1:$BA$1022,41,0)&gt;0,C22*VLOOKUP(B22,' Adatbázis új anyagok helye'!$A$1:$BA$1022,41,0),C22))</f>
        <v>#N/A</v>
      </c>
      <c r="AV22" s="131" t="e">
        <f>VLOOKUP(B22,' Adatbázis új anyagok helye'!$A$1:$BA$1022,39,0)</f>
        <v>#N/A</v>
      </c>
      <c r="AW22" s="62" t="e">
        <f>IF(AV22=0,0,IF(AV22=1,IF(VLOOKUP(B22,' Adatbázis új anyagok helye'!$A$1:$BA$1022,42,0)&gt;0,C22*VLOOKUP(B22,' Adatbázis új anyagok helye'!$A$1:$BA$1022,42,0),C22),0))</f>
        <v>#N/A</v>
      </c>
      <c r="AX22" s="62" t="e">
        <f>IF($AW$36&gt;=25,0,IF(AV22=0,0,IF(AV22=1,IF(VLOOKUP(B22,' Adatbázis új anyagok helye'!$A$1:$BA$1022,42,0)&gt;0,10*C22*VLOOKUP(B22,' Adatbázis új anyagok helye'!$A$1:$BA$1022,42,0),10*C22),IF(AV22=2,C22,0))))</f>
        <v>#N/A</v>
      </c>
      <c r="AY22" s="62">
        <f>IF(OR($AW$36&gt;=25,$AX$36&gt;=25),0,IF(AV22=0,0,IF(AV22=1,IF(VLOOKUP(B22,' Adatbázis új anyagok helye'!$A$1:$BA$1022,42,0)&gt;0,100*C22*VLOOKUP(B22,' Adatbázis új anyagok helye'!$A$1:$BA$1022,42,0),100*C22),IF(AV22=2,10*C22,IF(AV22=3,C22,0)))))</f>
        <v>0</v>
      </c>
      <c r="AZ22" s="72">
        <f t="shared" si="21"/>
        <v>0</v>
      </c>
      <c r="BA22" s="73" t="e">
        <f>VLOOKUP(B22,'5-2020 anyagai'!A20:I447,5,)</f>
        <v>#N/A</v>
      </c>
      <c r="BB22" s="131" t="e">
        <f>IF(B22=(VLOOKUP(B22,'PIC lista'!A21:C1059,1,0)),"IGEN","NEM")</f>
        <v>#N/A</v>
      </c>
      <c r="BC22" s="131" t="e">
        <f>IF((VLOOKUP(B22,jelöltlista!$A$1:$D$989,1,FALSE)=B22),"IGEN","NEM")</f>
        <v>#N/A</v>
      </c>
      <c r="BD22" s="131" t="e">
        <f>VLOOKUP(B22,'harmonizált osztályozások'!A22:L5830,6,FALSE)</f>
        <v>#N/A</v>
      </c>
      <c r="BE22" s="131" t="e">
        <f>VLOOKUP(B22,'Sevesoban megnevezve'!A21:F118,4,FALSE)</f>
        <v>#N/A</v>
      </c>
      <c r="BF22" s="131" t="e">
        <f>VLOOKUP(B22,Korlátozás!A21:D491,4,FALSE)</f>
        <v>#N/A</v>
      </c>
      <c r="BG22" s="131" t="e">
        <f>VLOOKUP(B22,'REACH engedélyköteles'!A21:D98,4,FALSE)</f>
        <v>#N/A</v>
      </c>
    </row>
    <row r="23" spans="1:59" x14ac:dyDescent="0.25">
      <c r="A23" s="242">
        <f>'Adatbeírás helye'!$X$2</f>
        <v>0</v>
      </c>
      <c r="B23" s="247">
        <f>'Adatbeírás helye'!$X$3</f>
        <v>0</v>
      </c>
      <c r="C23" s="556">
        <f>'Adatbeírás helye'!X32</f>
        <v>0</v>
      </c>
      <c r="D23" s="58" t="e">
        <f>VLOOKUP(B23,' Adatbázis új anyagok helye'!$A$1:$BA$1022,5,0)</f>
        <v>#N/A</v>
      </c>
      <c r="E23" s="241" t="e">
        <f>VLOOKUP(B23,' Adatbázis új anyagok helye'!$A$1:$BA$1022,6,0)</f>
        <v>#N/A</v>
      </c>
      <c r="F23" s="241" t="e">
        <f>VLOOKUP(B23,' Adatbázis új anyagok helye'!$A$1:$BA$1022,7,0)</f>
        <v>#N/A</v>
      </c>
      <c r="G23" s="241" t="e">
        <f>VLOOKUP(B23,' Adatbázis új anyagok helye'!$A$1:$BA$1022,8,0)</f>
        <v>#N/A</v>
      </c>
      <c r="H23" s="59" t="e">
        <f>VLOOKUP(E60,segédtáblázatok!$A$3:$D$6,2,0)</f>
        <v>#N/A</v>
      </c>
      <c r="I23" s="59" t="e">
        <f>VLOOKUP(F60,segédtáblázatok!$A$3:$D$6,2,0)</f>
        <v>#N/A</v>
      </c>
      <c r="J23" s="59" t="e">
        <f>VLOOKUP(G60,segédtáblázatok!$A$3:$D$6,2,0)</f>
        <v>#N/A</v>
      </c>
      <c r="K23" s="60" t="e">
        <f t="shared" si="0"/>
        <v>#N/A</v>
      </c>
      <c r="L23" s="60" t="e">
        <f t="shared" si="1"/>
        <v>#N/A</v>
      </c>
      <c r="M23" s="61" t="e">
        <f t="shared" si="2"/>
        <v>#N/A</v>
      </c>
      <c r="N23" s="62" t="str">
        <f>IF(C23&gt;=10,VLOOKUP(B23,' Adatbázis új anyagok helye'!$A$1:$BA$1022,14,0),(IF(C23=0,"HIÁNYZIK",0)))</f>
        <v>HIÁNYZIK</v>
      </c>
      <c r="O23" s="134" t="e">
        <f t="shared" si="9"/>
        <v>#VALUE!</v>
      </c>
      <c r="P23" s="63" t="e">
        <f>IF(C23&gt;=1,VLOOKUP($B23,' Adatbázis új anyagok helye'!$A$1:$BA$1022,10,0),IF(C23&gt;=VLOOKUP($B23,' Adatbázis új anyagok helye'!$A$1:$BA$10022,34,0),VLOOKUP($B23,' Adatbázis új anyagok helye'!$A$1:$BA$1022,10,0),0))</f>
        <v>#N/A</v>
      </c>
      <c r="Q23" s="63" t="e">
        <f>IF(OR((P23="1A"),OR(P23="1B"),OR(P23="1C")),1,IF(C23&gt;=1,VLOOKUP($B23,' Adatbázis új anyagok helye'!$A$1:$BA$1022,11,0),IF(C23&gt;=VLOOKUP($B23,' Adatbázis új anyagok helye'!$A$1:$BA$10022,33,0),VLOOKUP($B23,' Adatbázis új anyagok helye'!$A$1:$BA$1022,11,0),0)))</f>
        <v>#N/A</v>
      </c>
      <c r="R23" s="64" t="e">
        <f>VLOOKUP(B23,' Adatbázis új anyagok helye'!$A$1:$BA$1022,34,0)</f>
        <v>#N/A</v>
      </c>
      <c r="S23" s="59" t="e">
        <f>VLOOKUP(B23,' Adatbázis új anyagok helye'!$A$1:$BA$1022,36,0)</f>
        <v>#N/A</v>
      </c>
      <c r="T23" s="65" t="e">
        <f t="shared" si="10"/>
        <v>#N/A</v>
      </c>
      <c r="U23" s="66" t="e">
        <f t="shared" si="11"/>
        <v>#N/A</v>
      </c>
      <c r="V23" s="65" t="e">
        <f t="shared" si="12"/>
        <v>#N/A</v>
      </c>
      <c r="W23" s="65" t="e">
        <f t="shared" si="13"/>
        <v>#N/A</v>
      </c>
      <c r="X23" s="63" t="e">
        <f>VLOOKUP($B23,' Adatbázis új anyagok helye'!$A$1:$BA$1022,12,0)</f>
        <v>#N/A</v>
      </c>
      <c r="Y23" s="63" t="e">
        <f>VLOOKUP($B23,' Adatbázis új anyagok helye'!$A$1:$BA$1022,13,0)</f>
        <v>#N/A</v>
      </c>
      <c r="Z23" s="67" t="e">
        <f>IF(VLOOKUP($B23,' Adatbázis új anyagok helye'!$A$1:$BA$1022,31,0)&gt;0,VLOOKUP($B23,' Adatbázis új anyagok helye'!$A$1:$BA$1022,31,0),100)</f>
        <v>#N/A</v>
      </c>
      <c r="AA23" s="67" t="e">
        <f>IF(VLOOKUP(B23,' Adatbázis új anyagok helye'!$A$1:$BA$1022,32,0)&gt;0,VLOOKUP(B23,' Adatbázis új anyagok helye'!$A$1:$BA$1022,32,0),100)</f>
        <v>#N/A</v>
      </c>
      <c r="AB23" s="552" t="e">
        <f t="shared" si="14"/>
        <v>#N/A</v>
      </c>
      <c r="AC23" s="552" t="e">
        <f t="shared" si="15"/>
        <v>#N/A</v>
      </c>
      <c r="AD23" s="68" t="e">
        <f t="shared" si="16"/>
        <v>#N/A</v>
      </c>
      <c r="AE23" s="68" t="e">
        <f t="shared" si="17"/>
        <v>#N/A</v>
      </c>
      <c r="AF23" s="69" t="e">
        <f>VLOOKUP(B23,' Adatbázis új anyagok helye'!$A$1:$BA$1022,18,0)</f>
        <v>#N/A</v>
      </c>
      <c r="AG23" s="31" t="e">
        <f>IF(AF23=0,"NEM",IF(C23&gt;=VLOOKUP(B23,' Adatbázis új anyagok helye'!$A$1:$BA$1022,28,0),"Carc.","NEM"))</f>
        <v>#N/A</v>
      </c>
      <c r="AH23" s="70" t="e">
        <f t="shared" si="18"/>
        <v>#N/A</v>
      </c>
      <c r="AI23" s="69" t="e">
        <f>VLOOKUP(B23,' Adatbázis új anyagok helye'!$A$1:$BA$1022,19,0)</f>
        <v>#N/A</v>
      </c>
      <c r="AJ23" s="31" t="e">
        <f>IF(AI23=0,"NEM",IF(C23&gt;=VLOOKUP(B23,' Adatbázis új anyagok helye'!$A$1:$BA$1022,29,0),"Muta.","NEM"))</f>
        <v>#N/A</v>
      </c>
      <c r="AK23" s="70" t="e">
        <f t="shared" si="19"/>
        <v>#N/A</v>
      </c>
      <c r="AL23" s="69" t="e">
        <f>VLOOKUP(B23,' Adatbázis új anyagok helye'!$A$1:$BA$1022,20,0)</f>
        <v>#N/A</v>
      </c>
      <c r="AM23" s="31" t="e">
        <f>IF(AL23=0,"NEM",IF(C23&gt;=VLOOKUP(B23,' Adatbázis új anyagok helye'!$A$1:$BA$1022,30,0),"Repr.","NEM"))</f>
        <v>#N/A</v>
      </c>
      <c r="AN23" s="70" t="e">
        <f t="shared" si="20"/>
        <v>#N/A</v>
      </c>
      <c r="AO23" s="63" t="e">
        <f>VLOOKUP(B23,' Adatbázis új anyagok helye'!$A$1:$BA$1022,15,0)</f>
        <v>#N/A</v>
      </c>
      <c r="AP23" s="62" t="e">
        <f>VLOOKUP(B23,' Adatbázis új anyagok helye'!$A$1:$BA$1022,16,0)</f>
        <v>#N/A</v>
      </c>
      <c r="AQ23" s="71" t="e">
        <f>IF(AO23=0,"NEM",IF(AND(AO23=1,C23&gt;=VLOOKUP(B23,' Adatbázis új anyagok helye'!$A$1:$BA$10022,23,0)),"STOT SE 1",IF(OR(AND(AO23=1,C23&gt;=VLOOKUP(B23,' Adatbázis új anyagok helye'!$A$1:$BA$1022,24,0)),(AND(AO23=2,C23&gt;=VLOOKUP(B23,' Adatbázis új anyagok helye'!$A$1:$BA$10022,24,0)))),"STOT SE 2","NEM")))</f>
        <v>#N/A</v>
      </c>
      <c r="AR23" s="62" t="e">
        <f>VLOOKUP(B23,' Adatbázis új anyagok helye'!$A$1:$BA$1022,17,0)</f>
        <v>#N/A</v>
      </c>
      <c r="AS23" s="561" t="e">
        <f>IF(AR23=0,"NEM",IF(AND(AR23=1,C23&gt;=VLOOKUP(B23,' Adatbázis új anyagok helye'!$A$1:$BA$1022,26,0)),"STOT RE 1",IF(OR(AND(AR23=1,C23&gt;=VLOOKUP(B23,' Adatbázis új anyagok helye'!$A$1:$BA$1022,27,0)),(AND(AR23=2,C23&gt;=VLOOKUP(B23,' Adatbázis új anyagok helye'!$A$1:$BA$1022,27,0)))),"STOT RE 2","NEM")))</f>
        <v>#N/A</v>
      </c>
      <c r="AT23" s="63" t="e">
        <f>VLOOKUP(B23,' Adatbázis új anyagok helye'!$A$1:$BA$1022,38,0)</f>
        <v>#N/A</v>
      </c>
      <c r="AU23" s="72" t="e">
        <f>IF(AT23=0,0,IF(VLOOKUP(B23,' Adatbázis új anyagok helye'!$A$1:$BA$1022,41,0)&gt;0,C23*VLOOKUP(B23,' Adatbázis új anyagok helye'!$A$1:$BA$1022,41,0),C23))</f>
        <v>#N/A</v>
      </c>
      <c r="AV23" s="131" t="e">
        <f>VLOOKUP(B23,' Adatbázis új anyagok helye'!$A$1:$BA$1022,39,0)</f>
        <v>#N/A</v>
      </c>
      <c r="AW23" s="62" t="e">
        <f>IF(AV23=0,0,IF(AV23=1,IF(VLOOKUP(B23,' Adatbázis új anyagok helye'!$A$1:$BA$1022,42,0)&gt;0,C23*VLOOKUP(B23,' Adatbázis új anyagok helye'!$A$1:$BA$1022,42,0),C23),0))</f>
        <v>#N/A</v>
      </c>
      <c r="AX23" s="62" t="e">
        <f>IF($AW$36&gt;=25,0,IF(AV23=0,0,IF(AV23=1,IF(VLOOKUP(B23,' Adatbázis új anyagok helye'!$A$1:$BA$1022,42,0)&gt;0,10*C23*VLOOKUP(B23,' Adatbázis új anyagok helye'!$A$1:$BA$1022,42,0),10*C23),IF(AV23=2,C23,0))))</f>
        <v>#N/A</v>
      </c>
      <c r="AY23" s="62">
        <f>IF(OR($AW$36&gt;=25,$AX$36&gt;=25),0,IF(AV23=0,0,IF(AV23=1,IF(VLOOKUP(B23,' Adatbázis új anyagok helye'!$A$1:$BA$1022,42,0)&gt;0,100*C23*VLOOKUP(B23,' Adatbázis új anyagok helye'!$A$1:$BA$1022,42,0),100*C23),IF(AV23=2,10*C23,IF(AV23=3,C23,0)))))</f>
        <v>0</v>
      </c>
      <c r="AZ23" s="72">
        <f t="shared" si="21"/>
        <v>0</v>
      </c>
      <c r="BA23" s="73" t="e">
        <f>VLOOKUP(B23,'5-2020 anyagai'!A21:I448,5,)</f>
        <v>#N/A</v>
      </c>
      <c r="BB23" s="131" t="e">
        <f>IF(B23=(VLOOKUP(B23,'PIC lista'!A22:C1060,1,0)),"IGEN","NEM")</f>
        <v>#N/A</v>
      </c>
      <c r="BC23" s="131" t="e">
        <f>IF((VLOOKUP(B23,jelöltlista!$A$1:$D$989,1,FALSE)=B23),"IGEN","NEM")</f>
        <v>#N/A</v>
      </c>
      <c r="BD23" s="131" t="e">
        <f>VLOOKUP(B23,'harmonizált osztályozások'!A23:L5831,6,FALSE)</f>
        <v>#N/A</v>
      </c>
      <c r="BE23" s="131" t="e">
        <f>VLOOKUP(B23,'Sevesoban megnevezve'!A22:F119,4,FALSE)</f>
        <v>#N/A</v>
      </c>
      <c r="BF23" s="131" t="e">
        <f>VLOOKUP(B23,Korlátozás!A22:D492,4,FALSE)</f>
        <v>#N/A</v>
      </c>
      <c r="BG23" s="131" t="e">
        <f>VLOOKUP(B23,'REACH engedélyköteles'!A22:D99,4,FALSE)</f>
        <v>#N/A</v>
      </c>
    </row>
    <row r="24" spans="1:59" s="238" customFormat="1" x14ac:dyDescent="0.25">
      <c r="A24" s="242">
        <f>'Adatbeírás helye'!$Y$2</f>
        <v>0</v>
      </c>
      <c r="B24" s="247">
        <f>'Adatbeírás helye'!$Y$3</f>
        <v>0</v>
      </c>
      <c r="C24" s="556">
        <f>'Adatbeírás helye'!Y32</f>
        <v>0</v>
      </c>
      <c r="D24" s="58" t="e">
        <f>VLOOKUP(B24,' Adatbázis új anyagok helye'!$A$1:$BA$1022,5,0)</f>
        <v>#N/A</v>
      </c>
      <c r="E24" s="241" t="e">
        <f>VLOOKUP(B24,' Adatbázis új anyagok helye'!$A$1:$BA$1022,6,0)</f>
        <v>#N/A</v>
      </c>
      <c r="F24" s="241" t="e">
        <f>VLOOKUP(B24,' Adatbázis új anyagok helye'!$A$1:$BA$1022,7,0)</f>
        <v>#N/A</v>
      </c>
      <c r="G24" s="241" t="e">
        <f>VLOOKUP(B24,' Adatbázis új anyagok helye'!$A$1:$BA$1022,8,0)</f>
        <v>#N/A</v>
      </c>
      <c r="H24" s="59" t="e">
        <f>VLOOKUP(E61,segédtáblázatok!$A$3:$D$6,2,0)</f>
        <v>#N/A</v>
      </c>
      <c r="I24" s="59" t="e">
        <f>VLOOKUP(F61,segédtáblázatok!$A$3:$D$6,2,0)</f>
        <v>#N/A</v>
      </c>
      <c r="J24" s="59" t="e">
        <f>VLOOKUP(G61,segédtáblázatok!$A$3:$D$6,2,0)</f>
        <v>#N/A</v>
      </c>
      <c r="K24" s="60" t="e">
        <f t="shared" ref="K24:K29" si="22">C24/H24</f>
        <v>#N/A</v>
      </c>
      <c r="L24" s="60" t="e">
        <f t="shared" ref="L24:L29" si="23">C24/I24</f>
        <v>#N/A</v>
      </c>
      <c r="M24" s="61" t="e">
        <f t="shared" ref="M24:M29" si="24">C24/J24</f>
        <v>#N/A</v>
      </c>
      <c r="N24" s="62" t="str">
        <f>IF(C24&gt;=10,VLOOKUP(B24,' Adatbázis új anyagok helye'!$A$1:$BA$1022,14,0),(IF(C24=0,"HIÁNYZIK",0)))</f>
        <v>HIÁNYZIK</v>
      </c>
      <c r="O24" s="134" t="e">
        <f t="shared" si="9"/>
        <v>#VALUE!</v>
      </c>
      <c r="P24" s="63" t="e">
        <f>IF(C24&gt;=1,VLOOKUP($B24,' Adatbázis új anyagok helye'!$A$1:$BA$1022,10,0),IF(C24&gt;=VLOOKUP($B24,' Adatbázis új anyagok helye'!$A$1:$BA$10022,34,0),VLOOKUP($B24,' Adatbázis új anyagok helye'!$A$1:$BA$1022,10,0),0))</f>
        <v>#N/A</v>
      </c>
      <c r="Q24" s="63" t="e">
        <f>IF(OR((P24="1A"),OR(P24="1B"),OR(P24="1C")),1,IF(C24&gt;=1,VLOOKUP($B24,' Adatbázis új anyagok helye'!$A$1:$BA$1022,11,0),IF(C24&gt;=VLOOKUP($B24,' Adatbázis új anyagok helye'!$A$1:$BA$10022,33,0),VLOOKUP($B24,' Adatbázis új anyagok helye'!$A$1:$BA$1022,11,0),0)))</f>
        <v>#N/A</v>
      </c>
      <c r="R24" s="64" t="e">
        <f>VLOOKUP(B24,' Adatbázis új anyagok helye'!$A$1:$BA$1022,34,0)</f>
        <v>#N/A</v>
      </c>
      <c r="S24" s="59" t="e">
        <f>VLOOKUP(B24,' Adatbázis új anyagok helye'!$A$1:$BA$1022,36,0)</f>
        <v>#N/A</v>
      </c>
      <c r="T24" s="65" t="e">
        <f t="shared" si="10"/>
        <v>#N/A</v>
      </c>
      <c r="U24" s="66" t="e">
        <f t="shared" si="11"/>
        <v>#N/A</v>
      </c>
      <c r="V24" s="65" t="e">
        <f t="shared" si="12"/>
        <v>#N/A</v>
      </c>
      <c r="W24" s="65" t="e">
        <f t="shared" si="13"/>
        <v>#N/A</v>
      </c>
      <c r="X24" s="63" t="e">
        <f>VLOOKUP($B24,' Adatbázis új anyagok helye'!$A$1:$BA$1022,12,0)</f>
        <v>#N/A</v>
      </c>
      <c r="Y24" s="63" t="e">
        <f>VLOOKUP($B24,' Adatbázis új anyagok helye'!$A$1:$BA$1022,13,0)</f>
        <v>#N/A</v>
      </c>
      <c r="Z24" s="67" t="e">
        <f>IF(VLOOKUP($B24,' Adatbázis új anyagok helye'!$A$1:$BA$1022,31,0)&gt;0,VLOOKUP($B24,' Adatbázis új anyagok helye'!$A$1:$BA$1022,31,0),100)</f>
        <v>#N/A</v>
      </c>
      <c r="AA24" s="67" t="e">
        <f>IF(VLOOKUP(B24,' Adatbázis új anyagok helye'!$A$1:$BA$1022,32,0)&gt;0,VLOOKUP(B24,' Adatbázis új anyagok helye'!$A$1:$BA$1022,32,0),100)</f>
        <v>#N/A</v>
      </c>
      <c r="AB24" s="552" t="e">
        <f t="shared" si="14"/>
        <v>#N/A</v>
      </c>
      <c r="AC24" s="552" t="e">
        <f t="shared" si="15"/>
        <v>#N/A</v>
      </c>
      <c r="AD24" s="68" t="e">
        <f t="shared" si="16"/>
        <v>#N/A</v>
      </c>
      <c r="AE24" s="68" t="e">
        <f t="shared" si="17"/>
        <v>#N/A</v>
      </c>
      <c r="AF24" s="69" t="e">
        <f>VLOOKUP(B24,' Adatbázis új anyagok helye'!$A$1:$BA$1022,18,0)</f>
        <v>#N/A</v>
      </c>
      <c r="AG24" s="31" t="e">
        <f>IF(AF24=0,"NEM",IF(C24&gt;=VLOOKUP(B24,' Adatbázis új anyagok helye'!$A$1:$BA$1022,28,0),"Carc.","NEM"))</f>
        <v>#N/A</v>
      </c>
      <c r="AH24" s="70" t="e">
        <f t="shared" si="18"/>
        <v>#N/A</v>
      </c>
      <c r="AI24" s="69" t="e">
        <f>VLOOKUP(B24,' Adatbázis új anyagok helye'!$A$1:$BA$1022,19,0)</f>
        <v>#N/A</v>
      </c>
      <c r="AJ24" s="31" t="e">
        <f>IF(AI24=0,"NEM",IF(C24&gt;=VLOOKUP(B24,' Adatbázis új anyagok helye'!$A$1:$BA$1022,29,0),"Muta.","NEM"))</f>
        <v>#N/A</v>
      </c>
      <c r="AK24" s="70" t="e">
        <f t="shared" si="19"/>
        <v>#N/A</v>
      </c>
      <c r="AL24" s="69" t="e">
        <f>VLOOKUP(B24,' Adatbázis új anyagok helye'!$A$1:$BA$1022,20,0)</f>
        <v>#N/A</v>
      </c>
      <c r="AM24" s="31" t="e">
        <f>IF(AL24=0,"NEM",IF(C24&gt;=VLOOKUP(B24,' Adatbázis új anyagok helye'!$A$1:$BA$1022,30,0),"Repr.","NEM"))</f>
        <v>#N/A</v>
      </c>
      <c r="AN24" s="70" t="e">
        <f t="shared" si="20"/>
        <v>#N/A</v>
      </c>
      <c r="AO24" s="63" t="e">
        <f>VLOOKUP(B24,' Adatbázis új anyagok helye'!$A$1:$BA$1022,15,0)</f>
        <v>#N/A</v>
      </c>
      <c r="AP24" s="62" t="e">
        <f>VLOOKUP(B24,' Adatbázis új anyagok helye'!$A$1:$BA$1022,16,0)</f>
        <v>#N/A</v>
      </c>
      <c r="AQ24" s="71" t="e">
        <f>IF(AO24=0,"NEM",IF(AND(AO24=1,C24&gt;=VLOOKUP(B24,' Adatbázis új anyagok helye'!$A$1:$BA$10022,23,0)),"STOT SE 1",IF(OR(AND(AO24=1,C24&gt;=VLOOKUP(B24,' Adatbázis új anyagok helye'!$A$1:$BA$1022,24,0)),(AND(AO24=2,C24&gt;=VLOOKUP(B24,' Adatbázis új anyagok helye'!$A$1:$BA$10022,24,0)))),"STOT SE 2","NEM")))</f>
        <v>#N/A</v>
      </c>
      <c r="AR24" s="62" t="e">
        <f>VLOOKUP(B24,' Adatbázis új anyagok helye'!$A$1:$BA$1022,17,0)</f>
        <v>#N/A</v>
      </c>
      <c r="AS24" s="561" t="e">
        <f>IF(AR24=0,"NEM",IF(AND(AR24=1,C24&gt;=VLOOKUP(B24,' Adatbázis új anyagok helye'!$A$1:$BA$1022,26,0)),"STOT RE 1",IF(OR(AND(AR24=1,C24&gt;=VLOOKUP(B24,' Adatbázis új anyagok helye'!$A$1:$BA$1022,27,0)),(AND(AR24=2,C24&gt;=VLOOKUP(B24,' Adatbázis új anyagok helye'!$A$1:$BA$1022,27,0)))),"STOT RE 2","NEM")))</f>
        <v>#N/A</v>
      </c>
      <c r="AT24" s="63" t="e">
        <f>VLOOKUP(B24,' Adatbázis új anyagok helye'!$A$1:$BA$1022,38,0)</f>
        <v>#N/A</v>
      </c>
      <c r="AU24" s="72" t="e">
        <f>IF(AT24=0,0,IF(VLOOKUP(B24,' Adatbázis új anyagok helye'!$A$1:$BA$1022,41,0)&gt;0,C24*VLOOKUP(B24,' Adatbázis új anyagok helye'!$A$1:$BA$1022,41,0),C24))</f>
        <v>#N/A</v>
      </c>
      <c r="AV24" s="131" t="e">
        <f>VLOOKUP(B24,' Adatbázis új anyagok helye'!$A$1:$BA$1022,39,0)</f>
        <v>#N/A</v>
      </c>
      <c r="AW24" s="62" t="e">
        <f>IF(AV24=0,0,IF(AV24=1,IF(VLOOKUP(B24,' Adatbázis új anyagok helye'!$A$1:$BA$1022,42,0)&gt;0,C24*VLOOKUP(B24,' Adatbázis új anyagok helye'!$A$1:$BA$1022,42,0),C24),0))</f>
        <v>#N/A</v>
      </c>
      <c r="AX24" s="62" t="e">
        <f>IF($AW$36&gt;=25,0,IF(AV24=0,0,IF(AV24=1,IF(VLOOKUP(B24,' Adatbázis új anyagok helye'!$A$1:$BA$1022,42,0)&gt;0,10*C24*VLOOKUP(B24,' Adatbázis új anyagok helye'!$A$1:$BA$1022,42,0),10*C24),IF(AV24=2,C24,0))))</f>
        <v>#N/A</v>
      </c>
      <c r="AY24" s="62">
        <f>IF(OR($AW$36&gt;=25,$AX$36&gt;=25),0,IF(AV24=0,0,IF(AV24=1,IF(VLOOKUP(B24,' Adatbázis új anyagok helye'!$A$1:$BA$1022,42,0)&gt;0,100*C24*VLOOKUP(B24,' Adatbázis új anyagok helye'!$A$1:$BA$1022,42,0),100*C24),IF(AV24=2,10*C24,IF(AV24=3,C24,0)))))</f>
        <v>0</v>
      </c>
      <c r="AZ24" s="72">
        <f t="shared" si="21"/>
        <v>0</v>
      </c>
      <c r="BA24" s="73" t="e">
        <f>VLOOKUP(B24,'5-2020 anyagai'!A22:I449,5,)</f>
        <v>#N/A</v>
      </c>
      <c r="BB24" s="131" t="e">
        <f>IF(B24=(VLOOKUP(B24,'PIC lista'!A23:C1061,1,0)),"IGEN","NEM")</f>
        <v>#N/A</v>
      </c>
      <c r="BC24" s="131" t="e">
        <f>IF((VLOOKUP(B24,jelöltlista!$A$1:$D$989,1,FALSE)=B24),"IGEN","NEM")</f>
        <v>#N/A</v>
      </c>
      <c r="BD24" s="131" t="e">
        <f>VLOOKUP(B24,'harmonizált osztályozások'!A24:L5832,6,FALSE)</f>
        <v>#N/A</v>
      </c>
      <c r="BE24" s="131" t="e">
        <f>VLOOKUP(B24,'Sevesoban megnevezve'!A23:F120,4,FALSE)</f>
        <v>#N/A</v>
      </c>
      <c r="BF24" s="131" t="e">
        <f>VLOOKUP(B24,Korlátozás!A23:D493,4,FALSE)</f>
        <v>#N/A</v>
      </c>
      <c r="BG24" s="131" t="e">
        <f>VLOOKUP(B24,'REACH engedélyköteles'!A23:D100,4,FALSE)</f>
        <v>#N/A</v>
      </c>
    </row>
    <row r="25" spans="1:59" s="238" customFormat="1" x14ac:dyDescent="0.25">
      <c r="A25" s="242">
        <f>'Adatbeírás helye'!$Z$2</f>
        <v>0</v>
      </c>
      <c r="B25" s="247">
        <f>'Adatbeírás helye'!$Z$3</f>
        <v>0</v>
      </c>
      <c r="C25" s="556">
        <f>'Adatbeírás helye'!Z32</f>
        <v>0</v>
      </c>
      <c r="D25" s="58" t="e">
        <f>VLOOKUP(B25,' Adatbázis új anyagok helye'!$A$1:$BA$1022,5,0)</f>
        <v>#N/A</v>
      </c>
      <c r="E25" s="241" t="e">
        <f>VLOOKUP(B25,' Adatbázis új anyagok helye'!$A$1:$BA$1022,6,0)</f>
        <v>#N/A</v>
      </c>
      <c r="F25" s="241" t="e">
        <f>VLOOKUP(B25,' Adatbázis új anyagok helye'!$A$1:$BA$1022,7,0)</f>
        <v>#N/A</v>
      </c>
      <c r="G25" s="241" t="e">
        <f>VLOOKUP(B25,' Adatbázis új anyagok helye'!$A$1:$BA$1022,8,0)</f>
        <v>#N/A</v>
      </c>
      <c r="H25" s="59" t="e">
        <f>VLOOKUP(E62,segédtáblázatok!$A$3:$D$6,2,0)</f>
        <v>#N/A</v>
      </c>
      <c r="I25" s="59" t="e">
        <f>VLOOKUP(F62,segédtáblázatok!$A$3:$D$6,2,0)</f>
        <v>#N/A</v>
      </c>
      <c r="J25" s="59" t="e">
        <f>VLOOKUP(G62,segédtáblázatok!$A$3:$D$6,2,0)</f>
        <v>#N/A</v>
      </c>
      <c r="K25" s="60" t="e">
        <f t="shared" si="22"/>
        <v>#N/A</v>
      </c>
      <c r="L25" s="60" t="e">
        <f t="shared" si="23"/>
        <v>#N/A</v>
      </c>
      <c r="M25" s="61" t="e">
        <f t="shared" si="24"/>
        <v>#N/A</v>
      </c>
      <c r="N25" s="62" t="str">
        <f>IF(C25&gt;=10,VLOOKUP(B25,' Adatbázis új anyagok helye'!$A$1:$BA$1022,14,0),(IF(C25=0,"HIÁNYZIK",0)))</f>
        <v>HIÁNYZIK</v>
      </c>
      <c r="O25" s="134" t="e">
        <f t="shared" si="9"/>
        <v>#VALUE!</v>
      </c>
      <c r="P25" s="63" t="e">
        <f>IF(C25&gt;=1,VLOOKUP($B25,' Adatbázis új anyagok helye'!$A$1:$BA$1022,10,0),IF(C25&gt;=VLOOKUP($B25,' Adatbázis új anyagok helye'!$A$1:$BA$10022,34,0),VLOOKUP($B25,' Adatbázis új anyagok helye'!$A$1:$BA$1022,10,0),0))</f>
        <v>#N/A</v>
      </c>
      <c r="Q25" s="63" t="e">
        <f>IF(OR((P25="1A"),OR(P25="1B"),OR(P25="1C")),1,IF(C25&gt;=1,VLOOKUP($B25,' Adatbázis új anyagok helye'!$A$1:$BA$1022,11,0),IF(C25&gt;=VLOOKUP($B25,' Adatbázis új anyagok helye'!$A$1:$BA$10022,33,0),VLOOKUP($B25,' Adatbázis új anyagok helye'!$A$1:$BA$1022,11,0),0)))</f>
        <v>#N/A</v>
      </c>
      <c r="R25" s="64" t="e">
        <f>VLOOKUP(B25,' Adatbázis új anyagok helye'!$A$1:$BA$1022,34,0)</f>
        <v>#N/A</v>
      </c>
      <c r="S25" s="59" t="e">
        <f>VLOOKUP(B25,' Adatbázis új anyagok helye'!$A$1:$BA$1022,36,0)</f>
        <v>#N/A</v>
      </c>
      <c r="T25" s="65" t="e">
        <f t="shared" si="10"/>
        <v>#N/A</v>
      </c>
      <c r="U25" s="66" t="e">
        <f t="shared" si="11"/>
        <v>#N/A</v>
      </c>
      <c r="V25" s="65" t="e">
        <f t="shared" si="12"/>
        <v>#N/A</v>
      </c>
      <c r="W25" s="65" t="e">
        <f t="shared" si="13"/>
        <v>#N/A</v>
      </c>
      <c r="X25" s="63" t="e">
        <f>VLOOKUP($B25,' Adatbázis új anyagok helye'!$A$1:$BA$1022,12,0)</f>
        <v>#N/A</v>
      </c>
      <c r="Y25" s="63" t="e">
        <f>VLOOKUP($B25,' Adatbázis új anyagok helye'!$A$1:$BA$1022,13,0)</f>
        <v>#N/A</v>
      </c>
      <c r="Z25" s="67" t="e">
        <f>IF(VLOOKUP($B25,' Adatbázis új anyagok helye'!$A$1:$BA$1022,31,0)&gt;0,VLOOKUP($B25,' Adatbázis új anyagok helye'!$A$1:$BA$1022,31,0),100)</f>
        <v>#N/A</v>
      </c>
      <c r="AA25" s="67" t="e">
        <f>IF(VLOOKUP(B25,' Adatbázis új anyagok helye'!$A$1:$BA$1022,32,0)&gt;0,VLOOKUP(B25,' Adatbázis új anyagok helye'!$A$1:$BA$1022,32,0),100)</f>
        <v>#N/A</v>
      </c>
      <c r="AB25" s="552" t="e">
        <f t="shared" si="14"/>
        <v>#N/A</v>
      </c>
      <c r="AC25" s="552" t="e">
        <f t="shared" si="15"/>
        <v>#N/A</v>
      </c>
      <c r="AD25" s="68" t="e">
        <f t="shared" si="16"/>
        <v>#N/A</v>
      </c>
      <c r="AE25" s="68" t="e">
        <f t="shared" si="17"/>
        <v>#N/A</v>
      </c>
      <c r="AF25" s="69" t="e">
        <f>VLOOKUP(B25,' Adatbázis új anyagok helye'!$A$1:$BA$1022,18,0)</f>
        <v>#N/A</v>
      </c>
      <c r="AG25" s="31" t="e">
        <f>IF(AF25=0,"NEM",IF(C25&gt;=VLOOKUP(B25,' Adatbázis új anyagok helye'!$A$1:$BA$1022,28,0),"Carc.","NEM"))</f>
        <v>#N/A</v>
      </c>
      <c r="AH25" s="70" t="e">
        <f t="shared" si="18"/>
        <v>#N/A</v>
      </c>
      <c r="AI25" s="69" t="e">
        <f>VLOOKUP(B25,' Adatbázis új anyagok helye'!$A$1:$BA$1022,19,0)</f>
        <v>#N/A</v>
      </c>
      <c r="AJ25" s="31" t="e">
        <f>IF(AI25=0,"NEM",IF(C25&gt;=VLOOKUP(B25,' Adatbázis új anyagok helye'!$A$1:$BA$1022,29,0),"Muta.","NEM"))</f>
        <v>#N/A</v>
      </c>
      <c r="AK25" s="70" t="e">
        <f t="shared" si="19"/>
        <v>#N/A</v>
      </c>
      <c r="AL25" s="69" t="e">
        <f>VLOOKUP(B25,' Adatbázis új anyagok helye'!$A$1:$BA$1022,20,0)</f>
        <v>#N/A</v>
      </c>
      <c r="AM25" s="31" t="e">
        <f>IF(AL25=0,"NEM",IF(C25&gt;=VLOOKUP(B25,' Adatbázis új anyagok helye'!$A$1:$BA$1022,30,0),"Repr.","NEM"))</f>
        <v>#N/A</v>
      </c>
      <c r="AN25" s="70" t="e">
        <f t="shared" si="20"/>
        <v>#N/A</v>
      </c>
      <c r="AO25" s="63" t="e">
        <f>VLOOKUP(B25,' Adatbázis új anyagok helye'!$A$1:$BA$1022,15,0)</f>
        <v>#N/A</v>
      </c>
      <c r="AP25" s="62" t="e">
        <f>VLOOKUP(B25,' Adatbázis új anyagok helye'!$A$1:$BA$1022,16,0)</f>
        <v>#N/A</v>
      </c>
      <c r="AQ25" s="71" t="e">
        <f>IF(AO25=0,"NEM",IF(AND(AO25=1,C25&gt;=VLOOKUP(B25,' Adatbázis új anyagok helye'!$A$1:$BA$10022,23,0)),"STOT SE 1",IF(OR(AND(AO25=1,C25&gt;=VLOOKUP(B25,' Adatbázis új anyagok helye'!$A$1:$BA$1022,24,0)),(AND(AO25=2,C25&gt;=VLOOKUP(B25,' Adatbázis új anyagok helye'!$A$1:$BA$10022,24,0)))),"STOT SE 2","NEM")))</f>
        <v>#N/A</v>
      </c>
      <c r="AR25" s="62" t="e">
        <f>VLOOKUP(B25,' Adatbázis új anyagok helye'!$A$1:$BA$1022,17,0)</f>
        <v>#N/A</v>
      </c>
      <c r="AS25" s="561" t="e">
        <f>IF(AR25=0,"NEM",IF(AND(AR25=1,C25&gt;=VLOOKUP(B25,' Adatbázis új anyagok helye'!$A$1:$BA$1022,26,0)),"STOT RE 1",IF(OR(AND(AR25=1,C25&gt;=VLOOKUP(B25,' Adatbázis új anyagok helye'!$A$1:$BA$1022,27,0)),(AND(AR25=2,C25&gt;=VLOOKUP(B25,' Adatbázis új anyagok helye'!$A$1:$BA$1022,27,0)))),"STOT RE 2","NEM")))</f>
        <v>#N/A</v>
      </c>
      <c r="AT25" s="63" t="e">
        <f>VLOOKUP(B25,' Adatbázis új anyagok helye'!$A$1:$BA$1022,38,0)</f>
        <v>#N/A</v>
      </c>
      <c r="AU25" s="72" t="e">
        <f>IF(AT25=0,0,IF(VLOOKUP(B25,' Adatbázis új anyagok helye'!$A$1:$BA$1022,41,0)&gt;0,C25*VLOOKUP(B25,' Adatbázis új anyagok helye'!$A$1:$BA$1022,41,0),C25))</f>
        <v>#N/A</v>
      </c>
      <c r="AV25" s="131" t="e">
        <f>VLOOKUP(B25,' Adatbázis új anyagok helye'!$A$1:$BA$1022,39,0)</f>
        <v>#N/A</v>
      </c>
      <c r="AW25" s="62" t="e">
        <f>IF(AV25=0,0,IF(AV25=1,IF(VLOOKUP(B25,' Adatbázis új anyagok helye'!$A$1:$BA$1022,42,0)&gt;0,C25*VLOOKUP(B25,' Adatbázis új anyagok helye'!$A$1:$BA$1022,42,0),C25),0))</f>
        <v>#N/A</v>
      </c>
      <c r="AX25" s="62" t="e">
        <f>IF($AW$36&gt;=25,0,IF(AV25=0,0,IF(AV25=1,IF(VLOOKUP(B25,' Adatbázis új anyagok helye'!$A$1:$BA$1022,42,0)&gt;0,10*C25*VLOOKUP(B25,' Adatbázis új anyagok helye'!$A$1:$BA$1022,42,0),10*C25),IF(AV25=2,C25,0))))</f>
        <v>#N/A</v>
      </c>
      <c r="AY25" s="62">
        <f>IF(OR($AW$36&gt;=25,$AX$36&gt;=25),0,IF(AV25=0,0,IF(AV25=1,IF(VLOOKUP(B25,' Adatbázis új anyagok helye'!$A$1:$BA$1022,42,0)&gt;0,100*C25*VLOOKUP(B25,' Adatbázis új anyagok helye'!$A$1:$BA$1022,42,0),100*C25),IF(AV25=2,10*C25,IF(AV25=3,C25,0)))))</f>
        <v>0</v>
      </c>
      <c r="AZ25" s="72">
        <f t="shared" si="21"/>
        <v>0</v>
      </c>
      <c r="BA25" s="73" t="e">
        <f>VLOOKUP(B25,'5-2020 anyagai'!A23:I450,5,)</f>
        <v>#N/A</v>
      </c>
      <c r="BB25" s="131" t="e">
        <f>IF(B25=(VLOOKUP(B25,'PIC lista'!A24:C1062,1,0)),"IGEN","NEM")</f>
        <v>#N/A</v>
      </c>
      <c r="BC25" s="131" t="e">
        <f>IF((VLOOKUP(B25,jelöltlista!$A$1:$D$989,1,FALSE)=B25),"IGEN","NEM")</f>
        <v>#N/A</v>
      </c>
      <c r="BD25" s="131" t="e">
        <f>VLOOKUP(B25,'harmonizált osztályozások'!A25:L5833,6,FALSE)</f>
        <v>#N/A</v>
      </c>
      <c r="BE25" s="131" t="e">
        <f>VLOOKUP(B25,'Sevesoban megnevezve'!A24:F121,4,FALSE)</f>
        <v>#N/A</v>
      </c>
      <c r="BF25" s="131" t="e">
        <f>VLOOKUP(B25,Korlátozás!A24:D494,4,FALSE)</f>
        <v>#N/A</v>
      </c>
      <c r="BG25" s="131" t="e">
        <f>VLOOKUP(B25,'REACH engedélyköteles'!A24:D101,4,FALSE)</f>
        <v>#N/A</v>
      </c>
    </row>
    <row r="26" spans="1:59" s="238" customFormat="1" x14ac:dyDescent="0.25">
      <c r="A26" s="242">
        <f>'Adatbeírás helye'!$AA$2</f>
        <v>0</v>
      </c>
      <c r="B26" s="247">
        <f>'Adatbeírás helye'!$AA$3</f>
        <v>0</v>
      </c>
      <c r="C26" s="556">
        <f>'Adatbeírás helye'!AA32</f>
        <v>0</v>
      </c>
      <c r="D26" s="58" t="e">
        <f>VLOOKUP(B26,' Adatbázis új anyagok helye'!$A$1:$BA$1022,5,0)</f>
        <v>#N/A</v>
      </c>
      <c r="E26" s="241" t="e">
        <f>VLOOKUP(B26,' Adatbázis új anyagok helye'!$A$1:$BA$1022,6,0)</f>
        <v>#N/A</v>
      </c>
      <c r="F26" s="241" t="e">
        <f>VLOOKUP(B26,' Adatbázis új anyagok helye'!$A$1:$BA$1022,7,0)</f>
        <v>#N/A</v>
      </c>
      <c r="G26" s="241" t="e">
        <f>VLOOKUP(B26,' Adatbázis új anyagok helye'!$A$1:$BA$1022,8,0)</f>
        <v>#N/A</v>
      </c>
      <c r="H26" s="59" t="e">
        <f>VLOOKUP(E63,segédtáblázatok!$A$3:$D$6,2,0)</f>
        <v>#N/A</v>
      </c>
      <c r="I26" s="59" t="e">
        <f>VLOOKUP(F63,segédtáblázatok!$A$3:$D$6,2,0)</f>
        <v>#N/A</v>
      </c>
      <c r="J26" s="59" t="e">
        <f>VLOOKUP(G63,segédtáblázatok!$A$3:$D$6,2,0)</f>
        <v>#N/A</v>
      </c>
      <c r="K26" s="60" t="e">
        <f t="shared" si="22"/>
        <v>#N/A</v>
      </c>
      <c r="L26" s="60" t="e">
        <f t="shared" si="23"/>
        <v>#N/A</v>
      </c>
      <c r="M26" s="61" t="e">
        <f t="shared" si="24"/>
        <v>#N/A</v>
      </c>
      <c r="N26" s="62" t="str">
        <f>IF(C26&gt;=10,VLOOKUP(B26,' Adatbázis új anyagok helye'!$A$1:$BA$1022,14,0),(IF(C26=0,"HIÁNYZIK",0)))</f>
        <v>HIÁNYZIK</v>
      </c>
      <c r="O26" s="134" t="e">
        <f t="shared" si="9"/>
        <v>#VALUE!</v>
      </c>
      <c r="P26" s="63" t="e">
        <f>IF(C26&gt;=1,VLOOKUP($B26,' Adatbázis új anyagok helye'!$A$1:$BA$1022,10,0),IF(C26&gt;=VLOOKUP($B26,' Adatbázis új anyagok helye'!$A$1:$BA$10022,34,0),VLOOKUP($B26,' Adatbázis új anyagok helye'!$A$1:$BA$1022,10,0),0))</f>
        <v>#N/A</v>
      </c>
      <c r="Q26" s="63" t="e">
        <f>IF(OR((P26="1A"),OR(P26="1B"),OR(P26="1C")),1,IF(C26&gt;=1,VLOOKUP($B26,' Adatbázis új anyagok helye'!$A$1:$BA$1022,11,0),IF(C26&gt;=VLOOKUP($B26,' Adatbázis új anyagok helye'!$A$1:$BA$10022,33,0),VLOOKUP($B26,' Adatbázis új anyagok helye'!$A$1:$BA$1022,11,0),0)))</f>
        <v>#N/A</v>
      </c>
      <c r="R26" s="64" t="e">
        <f>VLOOKUP(B26,' Adatbázis új anyagok helye'!$A$1:$BA$1022,34,0)</f>
        <v>#N/A</v>
      </c>
      <c r="S26" s="59" t="e">
        <f>VLOOKUP(B26,' Adatbázis új anyagok helye'!$A$1:$BA$1022,36,0)</f>
        <v>#N/A</v>
      </c>
      <c r="T26" s="65" t="e">
        <f t="shared" si="10"/>
        <v>#N/A</v>
      </c>
      <c r="U26" s="66" t="e">
        <f t="shared" si="11"/>
        <v>#N/A</v>
      </c>
      <c r="V26" s="65" t="e">
        <f t="shared" si="12"/>
        <v>#N/A</v>
      </c>
      <c r="W26" s="65" t="e">
        <f t="shared" si="13"/>
        <v>#N/A</v>
      </c>
      <c r="X26" s="63" t="e">
        <f>VLOOKUP($B26,' Adatbázis új anyagok helye'!$A$1:$BA$1022,12,0)</f>
        <v>#N/A</v>
      </c>
      <c r="Y26" s="63" t="e">
        <f>VLOOKUP($B26,' Adatbázis új anyagok helye'!$A$1:$BA$1022,13,0)</f>
        <v>#N/A</v>
      </c>
      <c r="Z26" s="67" t="e">
        <f>IF(VLOOKUP($B26,' Adatbázis új anyagok helye'!$A$1:$BA$1022,31,0)&gt;0,VLOOKUP($B26,' Adatbázis új anyagok helye'!$A$1:$BA$1022,31,0),100)</f>
        <v>#N/A</v>
      </c>
      <c r="AA26" s="67" t="e">
        <f>IF(VLOOKUP(B26,' Adatbázis új anyagok helye'!$A$1:$BA$1022,32,0)&gt;0,VLOOKUP(B26,' Adatbázis új anyagok helye'!$A$1:$BA$1022,32,0),100)</f>
        <v>#N/A</v>
      </c>
      <c r="AB26" s="552" t="e">
        <f t="shared" si="14"/>
        <v>#N/A</v>
      </c>
      <c r="AC26" s="552" t="e">
        <f t="shared" si="15"/>
        <v>#N/A</v>
      </c>
      <c r="AD26" s="68" t="e">
        <f t="shared" si="16"/>
        <v>#N/A</v>
      </c>
      <c r="AE26" s="68" t="e">
        <f t="shared" si="17"/>
        <v>#N/A</v>
      </c>
      <c r="AF26" s="69" t="e">
        <f>VLOOKUP(B26,' Adatbázis új anyagok helye'!$A$1:$BA$1022,18,0)</f>
        <v>#N/A</v>
      </c>
      <c r="AG26" s="31" t="e">
        <f>IF(AF26=0,"NEM",IF(C26&gt;=VLOOKUP(B26,' Adatbázis új anyagok helye'!$A$1:$BA$1022,28,0),"Carc.","NEM"))</f>
        <v>#N/A</v>
      </c>
      <c r="AH26" s="70" t="e">
        <f t="shared" si="18"/>
        <v>#N/A</v>
      </c>
      <c r="AI26" s="69" t="e">
        <f>VLOOKUP(B26,' Adatbázis új anyagok helye'!$A$1:$BA$1022,19,0)</f>
        <v>#N/A</v>
      </c>
      <c r="AJ26" s="31" t="e">
        <f>IF(AI26=0,"NEM",IF(C26&gt;=VLOOKUP(B26,' Adatbázis új anyagok helye'!$A$1:$BA$1022,29,0),"Muta.","NEM"))</f>
        <v>#N/A</v>
      </c>
      <c r="AK26" s="70" t="e">
        <f t="shared" si="19"/>
        <v>#N/A</v>
      </c>
      <c r="AL26" s="69" t="e">
        <f>VLOOKUP(B26,' Adatbázis új anyagok helye'!$A$1:$BA$1022,20,0)</f>
        <v>#N/A</v>
      </c>
      <c r="AM26" s="31" t="e">
        <f>IF(AL26=0,"NEM",IF(C26&gt;=VLOOKUP(B26,' Adatbázis új anyagok helye'!$A$1:$BA$1022,30,0),"Repr.","NEM"))</f>
        <v>#N/A</v>
      </c>
      <c r="AN26" s="70" t="e">
        <f t="shared" si="20"/>
        <v>#N/A</v>
      </c>
      <c r="AO26" s="63" t="e">
        <f>VLOOKUP(B26,' Adatbázis új anyagok helye'!$A$1:$BA$1022,15,0)</f>
        <v>#N/A</v>
      </c>
      <c r="AP26" s="62" t="e">
        <f>VLOOKUP(B26,' Adatbázis új anyagok helye'!$A$1:$BA$1022,16,0)</f>
        <v>#N/A</v>
      </c>
      <c r="AQ26" s="71" t="e">
        <f>IF(AO26=0,"NEM",IF(AND(AO26=1,C26&gt;=VLOOKUP(B26,' Adatbázis új anyagok helye'!$A$1:$BA$10022,23,0)),"STOT SE 1",IF(OR(AND(AO26=1,C26&gt;=VLOOKUP(B26,' Adatbázis új anyagok helye'!$A$1:$BA$1022,24,0)),(AND(AO26=2,C26&gt;=VLOOKUP(B26,' Adatbázis új anyagok helye'!$A$1:$BA$10022,24,0)))),"STOT SE 2","NEM")))</f>
        <v>#N/A</v>
      </c>
      <c r="AR26" s="62" t="e">
        <f>VLOOKUP(B26,' Adatbázis új anyagok helye'!$A$1:$BA$1022,17,0)</f>
        <v>#N/A</v>
      </c>
      <c r="AS26" s="561" t="e">
        <f>IF(AR26=0,"NEM",IF(AND(AR26=1,C26&gt;=VLOOKUP(B26,' Adatbázis új anyagok helye'!$A$1:$BA$1022,26,0)),"STOT RE 1",IF(OR(AND(AR26=1,C26&gt;=VLOOKUP(B26,' Adatbázis új anyagok helye'!$A$1:$BA$1022,27,0)),(AND(AR26=2,C26&gt;=VLOOKUP(B26,' Adatbázis új anyagok helye'!$A$1:$BA$1022,27,0)))),"STOT RE 2","NEM")))</f>
        <v>#N/A</v>
      </c>
      <c r="AT26" s="63" t="e">
        <f>VLOOKUP(B26,' Adatbázis új anyagok helye'!$A$1:$BA$1022,38,0)</f>
        <v>#N/A</v>
      </c>
      <c r="AU26" s="72" t="e">
        <f>IF(AT26=0,0,IF(VLOOKUP(B26,' Adatbázis új anyagok helye'!$A$1:$BA$1022,41,0)&gt;0,C26*VLOOKUP(B26,' Adatbázis új anyagok helye'!$A$1:$BA$1022,41,0),C26))</f>
        <v>#N/A</v>
      </c>
      <c r="AV26" s="131" t="e">
        <f>VLOOKUP(B26,' Adatbázis új anyagok helye'!$A$1:$BA$1022,39,0)</f>
        <v>#N/A</v>
      </c>
      <c r="AW26" s="62" t="e">
        <f>IF(AV26=0,0,IF(AV26=1,IF(VLOOKUP(B26,' Adatbázis új anyagok helye'!$A$1:$BA$1022,42,0)&gt;0,C26*VLOOKUP(B26,' Adatbázis új anyagok helye'!$A$1:$BA$1022,42,0),C26),0))</f>
        <v>#N/A</v>
      </c>
      <c r="AX26" s="62" t="e">
        <f>IF($AW$36&gt;=25,0,IF(AV26=0,0,IF(AV26=1,IF(VLOOKUP(B26,' Adatbázis új anyagok helye'!$A$1:$BA$1022,42,0)&gt;0,10*C26*VLOOKUP(B26,' Adatbázis új anyagok helye'!$A$1:$BA$1022,42,0),10*C26),IF(AV26=2,C26,0))))</f>
        <v>#N/A</v>
      </c>
      <c r="AY26" s="62">
        <f>IF(OR($AW$36&gt;=25,$AX$36&gt;=25),0,IF(AV26=0,0,IF(AV26=1,IF(VLOOKUP(B26,' Adatbázis új anyagok helye'!$A$1:$BA$1022,42,0)&gt;0,100*C26*VLOOKUP(B26,' Adatbázis új anyagok helye'!$A$1:$BA$1022,42,0),100*C26),IF(AV26=2,10*C26,IF(AV26=3,C26,0)))))</f>
        <v>0</v>
      </c>
      <c r="AZ26" s="72">
        <f t="shared" si="21"/>
        <v>0</v>
      </c>
      <c r="BA26" s="73" t="e">
        <f>VLOOKUP(B26,'5-2020 anyagai'!A24:I451,5,)</f>
        <v>#N/A</v>
      </c>
      <c r="BB26" s="131" t="e">
        <f>IF(B26=(VLOOKUP(B26,'PIC lista'!A25:C1063,1,0)),"IGEN","NEM")</f>
        <v>#N/A</v>
      </c>
      <c r="BC26" s="131" t="e">
        <f>IF((VLOOKUP(B26,jelöltlista!$A$1:$D$989,1,FALSE)=B26),"IGEN","NEM")</f>
        <v>#N/A</v>
      </c>
      <c r="BD26" s="131" t="e">
        <f>VLOOKUP(B26,'harmonizált osztályozások'!A26:L5834,6,FALSE)</f>
        <v>#N/A</v>
      </c>
      <c r="BE26" s="131" t="e">
        <f>VLOOKUP(B26,'Sevesoban megnevezve'!A25:F122,4,FALSE)</f>
        <v>#N/A</v>
      </c>
      <c r="BF26" s="131" t="e">
        <f>VLOOKUP(B26,Korlátozás!A25:D495,4,FALSE)</f>
        <v>#N/A</v>
      </c>
      <c r="BG26" s="131" t="e">
        <f>VLOOKUP(B26,'REACH engedélyköteles'!A25:D102,4,FALSE)</f>
        <v>#N/A</v>
      </c>
    </row>
    <row r="27" spans="1:59" s="238" customFormat="1" x14ac:dyDescent="0.25">
      <c r="A27" s="242">
        <f>'Adatbeírás helye'!$AB$2</f>
        <v>0</v>
      </c>
      <c r="B27" s="247">
        <f>'Adatbeírás helye'!$AB$3</f>
        <v>0</v>
      </c>
      <c r="C27" s="556">
        <f>'Adatbeírás helye'!AB32</f>
        <v>0</v>
      </c>
      <c r="D27" s="58" t="e">
        <f>VLOOKUP(B27,' Adatbázis új anyagok helye'!$A$1:$BA$1022,5,0)</f>
        <v>#N/A</v>
      </c>
      <c r="E27" s="241" t="e">
        <f>VLOOKUP(B27,' Adatbázis új anyagok helye'!$A$1:$BA$1022,6,0)</f>
        <v>#N/A</v>
      </c>
      <c r="F27" s="241" t="e">
        <f>VLOOKUP(B27,' Adatbázis új anyagok helye'!$A$1:$BA$1022,7,0)</f>
        <v>#N/A</v>
      </c>
      <c r="G27" s="241" t="e">
        <f>VLOOKUP(B27,' Adatbázis új anyagok helye'!$A$1:$BA$1022,8,0)</f>
        <v>#N/A</v>
      </c>
      <c r="H27" s="59" t="e">
        <f>VLOOKUP(E64,segédtáblázatok!$A$3:$D$6,2,0)</f>
        <v>#N/A</v>
      </c>
      <c r="I27" s="59" t="e">
        <f>VLOOKUP(F64,segédtáblázatok!$A$3:$D$6,2,0)</f>
        <v>#N/A</v>
      </c>
      <c r="J27" s="59" t="e">
        <f>VLOOKUP(G64,segédtáblázatok!$A$3:$D$6,2,0)</f>
        <v>#N/A</v>
      </c>
      <c r="K27" s="60" t="e">
        <f t="shared" si="22"/>
        <v>#N/A</v>
      </c>
      <c r="L27" s="60" t="e">
        <f t="shared" si="23"/>
        <v>#N/A</v>
      </c>
      <c r="M27" s="61" t="e">
        <f t="shared" si="24"/>
        <v>#N/A</v>
      </c>
      <c r="N27" s="62" t="str">
        <f>IF(C27&gt;=10,VLOOKUP(B27,' Adatbázis új anyagok helye'!$A$1:$BA$1022,14,0),(IF(C27=0,"HIÁNYZIK",0)))</f>
        <v>HIÁNYZIK</v>
      </c>
      <c r="O27" s="134" t="e">
        <f t="shared" si="9"/>
        <v>#VALUE!</v>
      </c>
      <c r="P27" s="63" t="e">
        <f>IF(C27&gt;=1,VLOOKUP($B27,' Adatbázis új anyagok helye'!$A$1:$BA$1022,10,0),IF(C27&gt;=VLOOKUP($B27,' Adatbázis új anyagok helye'!$A$1:$BA$10022,34,0),VLOOKUP($B27,' Adatbázis új anyagok helye'!$A$1:$BA$1022,10,0),0))</f>
        <v>#N/A</v>
      </c>
      <c r="Q27" s="63" t="e">
        <f>IF(OR((P27="1A"),OR(P27="1B"),OR(P27="1C")),1,IF(C27&gt;=1,VLOOKUP($B27,' Adatbázis új anyagok helye'!$A$1:$BA$1022,11,0),IF(C27&gt;=VLOOKUP($B27,' Adatbázis új anyagok helye'!$A$1:$BA$10022,33,0),VLOOKUP($B27,' Adatbázis új anyagok helye'!$A$1:$BA$1022,11,0),0)))</f>
        <v>#N/A</v>
      </c>
      <c r="R27" s="64" t="e">
        <f>VLOOKUP(B27,' Adatbázis új anyagok helye'!$A$1:$BA$1022,34,0)</f>
        <v>#N/A</v>
      </c>
      <c r="S27" s="59" t="e">
        <f>VLOOKUP(B27,' Adatbázis új anyagok helye'!$A$1:$BA$1022,36,0)</f>
        <v>#N/A</v>
      </c>
      <c r="T27" s="65" t="e">
        <f t="shared" si="10"/>
        <v>#N/A</v>
      </c>
      <c r="U27" s="66" t="e">
        <f t="shared" si="11"/>
        <v>#N/A</v>
      </c>
      <c r="V27" s="65" t="e">
        <f t="shared" si="12"/>
        <v>#N/A</v>
      </c>
      <c r="W27" s="65" t="e">
        <f t="shared" si="13"/>
        <v>#N/A</v>
      </c>
      <c r="X27" s="63" t="e">
        <f>VLOOKUP($B27,' Adatbázis új anyagok helye'!$A$1:$BA$1022,12,0)</f>
        <v>#N/A</v>
      </c>
      <c r="Y27" s="63" t="e">
        <f>VLOOKUP($B27,' Adatbázis új anyagok helye'!$A$1:$BA$1022,13,0)</f>
        <v>#N/A</v>
      </c>
      <c r="Z27" s="67" t="e">
        <f>IF(VLOOKUP($B27,' Adatbázis új anyagok helye'!$A$1:$BA$1022,31,0)&gt;0,VLOOKUP($B27,' Adatbázis új anyagok helye'!$A$1:$BA$1022,31,0),100)</f>
        <v>#N/A</v>
      </c>
      <c r="AA27" s="67" t="e">
        <f>IF(VLOOKUP(B27,' Adatbázis új anyagok helye'!$A$1:$BA$1022,32,0)&gt;0,VLOOKUP(B27,' Adatbázis új anyagok helye'!$A$1:$BA$1022,32,0),100)</f>
        <v>#N/A</v>
      </c>
      <c r="AB27" s="552" t="e">
        <f t="shared" si="14"/>
        <v>#N/A</v>
      </c>
      <c r="AC27" s="552" t="e">
        <f t="shared" si="15"/>
        <v>#N/A</v>
      </c>
      <c r="AD27" s="68" t="e">
        <f t="shared" si="16"/>
        <v>#N/A</v>
      </c>
      <c r="AE27" s="68" t="e">
        <f t="shared" si="17"/>
        <v>#N/A</v>
      </c>
      <c r="AF27" s="69" t="e">
        <f>VLOOKUP(B27,' Adatbázis új anyagok helye'!$A$1:$BA$1022,18,0)</f>
        <v>#N/A</v>
      </c>
      <c r="AG27" s="31" t="e">
        <f>IF(AF27=0,"NEM",IF(C27&gt;=VLOOKUP(B27,' Adatbázis új anyagok helye'!$A$1:$BA$1022,28,0),"Carc.","NEM"))</f>
        <v>#N/A</v>
      </c>
      <c r="AH27" s="70" t="e">
        <f t="shared" si="18"/>
        <v>#N/A</v>
      </c>
      <c r="AI27" s="69" t="e">
        <f>VLOOKUP(B27,' Adatbázis új anyagok helye'!$A$1:$BA$1022,19,0)</f>
        <v>#N/A</v>
      </c>
      <c r="AJ27" s="31" t="e">
        <f>IF(AI27=0,"NEM",IF(C27&gt;=VLOOKUP(B27,' Adatbázis új anyagok helye'!$A$1:$BA$1022,29,0),"Muta.","NEM"))</f>
        <v>#N/A</v>
      </c>
      <c r="AK27" s="70" t="e">
        <f t="shared" si="19"/>
        <v>#N/A</v>
      </c>
      <c r="AL27" s="69" t="e">
        <f>VLOOKUP(B27,' Adatbázis új anyagok helye'!$A$1:$BA$1022,20,0)</f>
        <v>#N/A</v>
      </c>
      <c r="AM27" s="31" t="e">
        <f>IF(AL27=0,"NEM",IF(C27&gt;=VLOOKUP(B27,' Adatbázis új anyagok helye'!$A$1:$BA$1022,30,0),"Repr.","NEM"))</f>
        <v>#N/A</v>
      </c>
      <c r="AN27" s="70" t="e">
        <f t="shared" si="20"/>
        <v>#N/A</v>
      </c>
      <c r="AO27" s="63" t="e">
        <f>VLOOKUP(B27,' Adatbázis új anyagok helye'!$A$1:$BA$1022,15,0)</f>
        <v>#N/A</v>
      </c>
      <c r="AP27" s="62" t="e">
        <f>VLOOKUP(B27,' Adatbázis új anyagok helye'!$A$1:$BA$1022,16,0)</f>
        <v>#N/A</v>
      </c>
      <c r="AQ27" s="71" t="e">
        <f>IF(AO27=0,"NEM",IF(AND(AO27=1,C27&gt;=VLOOKUP(B27,' Adatbázis új anyagok helye'!$A$1:$BA$10022,23,0)),"STOT SE 1",IF(OR(AND(AO27=1,C27&gt;=VLOOKUP(B27,' Adatbázis új anyagok helye'!$A$1:$BA$1022,24,0)),(AND(AO27=2,C27&gt;=VLOOKUP(B27,' Adatbázis új anyagok helye'!$A$1:$BA$10022,24,0)))),"STOT SE 2","NEM")))</f>
        <v>#N/A</v>
      </c>
      <c r="AR27" s="62" t="e">
        <f>VLOOKUP(B27,' Adatbázis új anyagok helye'!$A$1:$BA$1022,17,0)</f>
        <v>#N/A</v>
      </c>
      <c r="AS27" s="561" t="e">
        <f>IF(AR27=0,"NEM",IF(AND(AR27=1,C27&gt;=VLOOKUP(B27,' Adatbázis új anyagok helye'!$A$1:$BA$1022,26,0)),"STOT RE 1",IF(OR(AND(AR27=1,C27&gt;=VLOOKUP(B27,' Adatbázis új anyagok helye'!$A$1:$BA$1022,27,0)),(AND(AR27=2,C27&gt;=VLOOKUP(B27,' Adatbázis új anyagok helye'!$A$1:$BA$1022,27,0)))),"STOT RE 2","NEM")))</f>
        <v>#N/A</v>
      </c>
      <c r="AT27" s="63" t="e">
        <f>VLOOKUP(B27,' Adatbázis új anyagok helye'!$A$1:$BA$1022,38,0)</f>
        <v>#N/A</v>
      </c>
      <c r="AU27" s="72" t="e">
        <f>IF(AT27=0,0,IF(VLOOKUP(B27,' Adatbázis új anyagok helye'!$A$1:$BA$1022,41,0)&gt;0,C27*VLOOKUP(B27,' Adatbázis új anyagok helye'!$A$1:$BA$1022,41,0),C27))</f>
        <v>#N/A</v>
      </c>
      <c r="AV27" s="131" t="e">
        <f>VLOOKUP(B27,' Adatbázis új anyagok helye'!$A$1:$BA$1022,39,0)</f>
        <v>#N/A</v>
      </c>
      <c r="AW27" s="62" t="e">
        <f>IF(AV27=0,0,IF(AV27=1,IF(VLOOKUP(B27,' Adatbázis új anyagok helye'!$A$1:$BA$1022,42,0)&gt;0,C27*VLOOKUP(B27,' Adatbázis új anyagok helye'!$A$1:$BA$1022,42,0),C27),0))</f>
        <v>#N/A</v>
      </c>
      <c r="AX27" s="62" t="e">
        <f>IF($AW$36&gt;=25,0,IF(AV27=0,0,IF(AV27=1,IF(VLOOKUP(B27,' Adatbázis új anyagok helye'!$A$1:$BA$1022,42,0)&gt;0,10*C27*VLOOKUP(B27,' Adatbázis új anyagok helye'!$A$1:$BA$1022,42,0),10*C27),IF(AV27=2,C27,0))))</f>
        <v>#N/A</v>
      </c>
      <c r="AY27" s="62">
        <f>IF(OR($AW$36&gt;=25,$AX$36&gt;=25),0,IF(AV27=0,0,IF(AV27=1,IF(VLOOKUP(B27,' Adatbázis új anyagok helye'!$A$1:$BA$1022,42,0)&gt;0,100*C27*VLOOKUP(B27,' Adatbázis új anyagok helye'!$A$1:$BA$1022,42,0),100*C27),IF(AV27=2,10*C27,IF(AV27=3,C27,0)))))</f>
        <v>0</v>
      </c>
      <c r="AZ27" s="72">
        <f t="shared" si="21"/>
        <v>0</v>
      </c>
      <c r="BA27" s="73" t="e">
        <f>VLOOKUP(B27,'5-2020 anyagai'!A25:I452,5,)</f>
        <v>#N/A</v>
      </c>
      <c r="BB27" s="131" t="e">
        <f>IF(B27=(VLOOKUP(B27,'PIC lista'!A26:C1064,1,0)),"IGEN","NEM")</f>
        <v>#N/A</v>
      </c>
      <c r="BC27" s="131" t="e">
        <f>IF((VLOOKUP(B27,jelöltlista!$A$1:$D$989,1,FALSE)=B27),"IGEN","NEM")</f>
        <v>#N/A</v>
      </c>
      <c r="BD27" s="131" t="e">
        <f>VLOOKUP(B27,'harmonizált osztályozások'!A27:L5835,6,FALSE)</f>
        <v>#N/A</v>
      </c>
      <c r="BE27" s="131" t="e">
        <f>VLOOKUP(B27,'Sevesoban megnevezve'!A26:F123,4,FALSE)</f>
        <v>#N/A</v>
      </c>
      <c r="BF27" s="131" t="e">
        <f>VLOOKUP(B27,Korlátozás!A26:D496,4,FALSE)</f>
        <v>#N/A</v>
      </c>
      <c r="BG27" s="131" t="e">
        <f>VLOOKUP(B27,'REACH engedélyköteles'!A26:D103,4,FALSE)</f>
        <v>#N/A</v>
      </c>
    </row>
    <row r="28" spans="1:59" s="238" customFormat="1" x14ac:dyDescent="0.25">
      <c r="A28" s="242">
        <f>'Adatbeírás helye'!$AC$2</f>
        <v>0</v>
      </c>
      <c r="B28" s="247">
        <f>'Adatbeírás helye'!$AC$3</f>
        <v>0</v>
      </c>
      <c r="C28" s="556">
        <f>'Adatbeírás helye'!AC32</f>
        <v>0</v>
      </c>
      <c r="D28" s="58" t="e">
        <f>VLOOKUP(B28,' Adatbázis új anyagok helye'!$A$1:$BA$1022,5,0)</f>
        <v>#N/A</v>
      </c>
      <c r="E28" s="241" t="e">
        <f>VLOOKUP(B28,' Adatbázis új anyagok helye'!$A$1:$BA$1022,6,0)</f>
        <v>#N/A</v>
      </c>
      <c r="F28" s="241" t="e">
        <f>VLOOKUP(B28,' Adatbázis új anyagok helye'!$A$1:$BA$1022,7,0)</f>
        <v>#N/A</v>
      </c>
      <c r="G28" s="241" t="e">
        <f>VLOOKUP(B28,' Adatbázis új anyagok helye'!$A$1:$BA$1022,8,0)</f>
        <v>#N/A</v>
      </c>
      <c r="H28" s="59" t="e">
        <f>VLOOKUP(E65,segédtáblázatok!$A$3:$D$6,2,0)</f>
        <v>#N/A</v>
      </c>
      <c r="I28" s="59" t="e">
        <f>VLOOKUP(F65,segédtáblázatok!$A$3:$D$6,2,0)</f>
        <v>#N/A</v>
      </c>
      <c r="J28" s="59" t="e">
        <f>VLOOKUP(G65,segédtáblázatok!$A$3:$D$6,2,0)</f>
        <v>#N/A</v>
      </c>
      <c r="K28" s="60" t="e">
        <f t="shared" si="22"/>
        <v>#N/A</v>
      </c>
      <c r="L28" s="60" t="e">
        <f t="shared" si="23"/>
        <v>#N/A</v>
      </c>
      <c r="M28" s="61" t="e">
        <f t="shared" si="24"/>
        <v>#N/A</v>
      </c>
      <c r="N28" s="62" t="str">
        <f>IF(C28&gt;=10,VLOOKUP(B28,' Adatbázis új anyagok helye'!$A$1:$BA$1022,14,0),(IF(C28=0,"HIÁNYZIK",0)))</f>
        <v>HIÁNYZIK</v>
      </c>
      <c r="O28" s="134" t="e">
        <f t="shared" si="9"/>
        <v>#VALUE!</v>
      </c>
      <c r="P28" s="63" t="e">
        <f>IF(C28&gt;=1,VLOOKUP($B28,' Adatbázis új anyagok helye'!$A$1:$BA$1022,10,0),IF(C28&gt;=VLOOKUP($B28,' Adatbázis új anyagok helye'!$A$1:$BA$10022,34,0),VLOOKUP($B28,' Adatbázis új anyagok helye'!$A$1:$BA$1022,10,0),0))</f>
        <v>#N/A</v>
      </c>
      <c r="Q28" s="63" t="e">
        <f>IF(OR((P28="1A"),OR(P28="1B"),OR(P28="1C")),1,IF(C28&gt;=1,VLOOKUP($B28,' Adatbázis új anyagok helye'!$A$1:$BA$1022,11,0),IF(C28&gt;=VLOOKUP($B28,' Adatbázis új anyagok helye'!$A$1:$BA$10022,33,0),VLOOKUP($B28,' Adatbázis új anyagok helye'!$A$1:$BA$1022,11,0),0)))</f>
        <v>#N/A</v>
      </c>
      <c r="R28" s="64" t="e">
        <f>VLOOKUP(B28,' Adatbázis új anyagok helye'!$A$1:$BA$1022,34,0)</f>
        <v>#N/A</v>
      </c>
      <c r="S28" s="59" t="e">
        <f>VLOOKUP(B28,' Adatbázis új anyagok helye'!$A$1:$BA$1022,36,0)</f>
        <v>#N/A</v>
      </c>
      <c r="T28" s="65" t="e">
        <f t="shared" si="10"/>
        <v>#N/A</v>
      </c>
      <c r="U28" s="66" t="e">
        <f t="shared" si="11"/>
        <v>#N/A</v>
      </c>
      <c r="V28" s="65" t="e">
        <f t="shared" si="12"/>
        <v>#N/A</v>
      </c>
      <c r="W28" s="65" t="e">
        <f t="shared" si="13"/>
        <v>#N/A</v>
      </c>
      <c r="X28" s="63" t="e">
        <f>VLOOKUP($B28,' Adatbázis új anyagok helye'!$A$1:$BA$1022,12,0)</f>
        <v>#N/A</v>
      </c>
      <c r="Y28" s="63" t="e">
        <f>VLOOKUP($B28,' Adatbázis új anyagok helye'!$A$1:$BA$1022,13,0)</f>
        <v>#N/A</v>
      </c>
      <c r="Z28" s="67" t="e">
        <f>IF(VLOOKUP($B28,' Adatbázis új anyagok helye'!$A$1:$BA$1022,31,0)&gt;0,VLOOKUP($B28,' Adatbázis új anyagok helye'!$A$1:$BA$1022,31,0),100)</f>
        <v>#N/A</v>
      </c>
      <c r="AA28" s="67" t="e">
        <f>IF(VLOOKUP(B28,' Adatbázis új anyagok helye'!$A$1:$BA$1022,32,0)&gt;0,VLOOKUP(B28,' Adatbázis új anyagok helye'!$A$1:$BA$1022,32,0),100)</f>
        <v>#N/A</v>
      </c>
      <c r="AB28" s="552" t="e">
        <f t="shared" si="14"/>
        <v>#N/A</v>
      </c>
      <c r="AC28" s="552" t="e">
        <f t="shared" si="15"/>
        <v>#N/A</v>
      </c>
      <c r="AD28" s="68" t="e">
        <f t="shared" si="16"/>
        <v>#N/A</v>
      </c>
      <c r="AE28" s="68" t="e">
        <f t="shared" si="17"/>
        <v>#N/A</v>
      </c>
      <c r="AF28" s="69" t="e">
        <f>VLOOKUP(B28,' Adatbázis új anyagok helye'!$A$1:$BA$1022,18,0)</f>
        <v>#N/A</v>
      </c>
      <c r="AG28" s="31" t="e">
        <f>IF(AF28=0,"NEM",IF(C28&gt;=VLOOKUP(B28,' Adatbázis új anyagok helye'!$A$1:$BA$1022,28,0),"Carc.","NEM"))</f>
        <v>#N/A</v>
      </c>
      <c r="AH28" s="70" t="e">
        <f t="shared" si="18"/>
        <v>#N/A</v>
      </c>
      <c r="AI28" s="69" t="e">
        <f>VLOOKUP(B28,' Adatbázis új anyagok helye'!$A$1:$BA$1022,19,0)</f>
        <v>#N/A</v>
      </c>
      <c r="AJ28" s="31" t="e">
        <f>IF(AI28=0,"NEM",IF(C28&gt;=VLOOKUP(B28,' Adatbázis új anyagok helye'!$A$1:$BA$1022,29,0),"Muta.","NEM"))</f>
        <v>#N/A</v>
      </c>
      <c r="AK28" s="70" t="e">
        <f t="shared" si="19"/>
        <v>#N/A</v>
      </c>
      <c r="AL28" s="69" t="e">
        <f>VLOOKUP(B28,' Adatbázis új anyagok helye'!$A$1:$BA$1022,20,0)</f>
        <v>#N/A</v>
      </c>
      <c r="AM28" s="31" t="e">
        <f>IF(AL28=0,"NEM",IF(C28&gt;=VLOOKUP(B28,' Adatbázis új anyagok helye'!$A$1:$BA$1022,30,0),"Repr.","NEM"))</f>
        <v>#N/A</v>
      </c>
      <c r="AN28" s="70" t="e">
        <f t="shared" si="20"/>
        <v>#N/A</v>
      </c>
      <c r="AO28" s="63" t="e">
        <f>VLOOKUP(B28,' Adatbázis új anyagok helye'!$A$1:$BA$1022,15,0)</f>
        <v>#N/A</v>
      </c>
      <c r="AP28" s="62" t="e">
        <f>VLOOKUP(B28,' Adatbázis új anyagok helye'!$A$1:$BA$1022,16,0)</f>
        <v>#N/A</v>
      </c>
      <c r="AQ28" s="71" t="e">
        <f>IF(AO28=0,"NEM",IF(AND(AO28=1,C28&gt;=VLOOKUP(B28,' Adatbázis új anyagok helye'!$A$1:$BA$10022,23,0)),"STOT SE 1",IF(OR(AND(AO28=1,C28&gt;=VLOOKUP(B28,' Adatbázis új anyagok helye'!$A$1:$BA$1022,24,0)),(AND(AO28=2,C28&gt;=VLOOKUP(B28,' Adatbázis új anyagok helye'!$A$1:$BA$10022,24,0)))),"STOT SE 2","NEM")))</f>
        <v>#N/A</v>
      </c>
      <c r="AR28" s="62" t="e">
        <f>VLOOKUP(B28,' Adatbázis új anyagok helye'!$A$1:$BA$1022,17,0)</f>
        <v>#N/A</v>
      </c>
      <c r="AS28" s="561" t="e">
        <f>IF(AR28=0,"NEM",IF(AND(AR28=1,C28&gt;=VLOOKUP(B28,' Adatbázis új anyagok helye'!$A$1:$BA$1022,26,0)),"STOT RE 1",IF(OR(AND(AR28=1,C28&gt;=VLOOKUP(B28,' Adatbázis új anyagok helye'!$A$1:$BA$1022,27,0)),(AND(AR28=2,C28&gt;=VLOOKUP(B28,' Adatbázis új anyagok helye'!$A$1:$BA$1022,27,0)))),"STOT RE 2","NEM")))</f>
        <v>#N/A</v>
      </c>
      <c r="AT28" s="63" t="e">
        <f>VLOOKUP(B28,' Adatbázis új anyagok helye'!$A$1:$BA$1022,38,0)</f>
        <v>#N/A</v>
      </c>
      <c r="AU28" s="72" t="e">
        <f>IF(AT28=0,0,IF(VLOOKUP(B28,' Adatbázis új anyagok helye'!$A$1:$BA$1022,41,0)&gt;0,C28*VLOOKUP(B28,' Adatbázis új anyagok helye'!$A$1:$BA$1022,41,0),C28))</f>
        <v>#N/A</v>
      </c>
      <c r="AV28" s="131" t="e">
        <f>VLOOKUP(B28,' Adatbázis új anyagok helye'!$A$1:$BA$1022,39,0)</f>
        <v>#N/A</v>
      </c>
      <c r="AW28" s="62" t="e">
        <f>IF(AV28=0,0,IF(AV28=1,IF(VLOOKUP(B28,' Adatbázis új anyagok helye'!$A$1:$BA$1022,42,0)&gt;0,C28*VLOOKUP(B28,' Adatbázis új anyagok helye'!$A$1:$BA$1022,42,0),C28),0))</f>
        <v>#N/A</v>
      </c>
      <c r="AX28" s="62" t="e">
        <f>IF($AW$36&gt;=25,0,IF(AV28=0,0,IF(AV28=1,IF(VLOOKUP(B28,' Adatbázis új anyagok helye'!$A$1:$BA$1022,42,0)&gt;0,10*C28*VLOOKUP(B28,' Adatbázis új anyagok helye'!$A$1:$BA$1022,42,0),10*C28),IF(AV28=2,C28,0))))</f>
        <v>#N/A</v>
      </c>
      <c r="AY28" s="62">
        <f>IF(OR($AW$36&gt;=25,$AX$36&gt;=25),0,IF(AV28=0,0,IF(AV28=1,IF(VLOOKUP(B28,' Adatbázis új anyagok helye'!$A$1:$BA$1022,42,0)&gt;0,100*C28*VLOOKUP(B28,' Adatbázis új anyagok helye'!$A$1:$BA$1022,42,0),100*C28),IF(AV28=2,10*C28,IF(AV28=3,C28,0)))))</f>
        <v>0</v>
      </c>
      <c r="AZ28" s="72">
        <f t="shared" si="21"/>
        <v>0</v>
      </c>
      <c r="BA28" s="73" t="e">
        <f>VLOOKUP(B28,'5-2020 anyagai'!A26:I453,5,)</f>
        <v>#N/A</v>
      </c>
      <c r="BB28" s="131" t="e">
        <f>IF(B28=(VLOOKUP(B28,'PIC lista'!A27:C1065,1,0)),"IGEN","NEM")</f>
        <v>#N/A</v>
      </c>
      <c r="BC28" s="131" t="e">
        <f>IF((VLOOKUP(B28,jelöltlista!$A$1:$D$989,1,FALSE)=B28),"IGEN","NEM")</f>
        <v>#N/A</v>
      </c>
      <c r="BD28" s="131" t="e">
        <f>VLOOKUP(B28,'harmonizált osztályozások'!A28:L5836,6,FALSE)</f>
        <v>#N/A</v>
      </c>
      <c r="BE28" s="131" t="e">
        <f>VLOOKUP(B28,'Sevesoban megnevezve'!A27:F124,4,FALSE)</f>
        <v>#N/A</v>
      </c>
      <c r="BF28" s="131" t="e">
        <f>VLOOKUP(B28,Korlátozás!A27:D497,4,FALSE)</f>
        <v>#N/A</v>
      </c>
      <c r="BG28" s="131" t="e">
        <f>VLOOKUP(B28,'REACH engedélyköteles'!A27:D104,4,FALSE)</f>
        <v>#N/A</v>
      </c>
    </row>
    <row r="29" spans="1:59" s="238" customFormat="1" x14ac:dyDescent="0.25">
      <c r="A29" s="242">
        <f>'Adatbeírás helye'!$AD$2</f>
        <v>0</v>
      </c>
      <c r="B29" s="247">
        <f>'Adatbeírás helye'!$AD$3</f>
        <v>0</v>
      </c>
      <c r="C29" s="556">
        <f>'Adatbeírás helye'!AD32</f>
        <v>0</v>
      </c>
      <c r="D29" s="58" t="e">
        <f>VLOOKUP(B29,' Adatbázis új anyagok helye'!$A$1:$BA$1022,5,0)</f>
        <v>#N/A</v>
      </c>
      <c r="E29" s="241" t="e">
        <f>VLOOKUP(B29,' Adatbázis új anyagok helye'!$A$1:$BA$1022,6,0)</f>
        <v>#N/A</v>
      </c>
      <c r="F29" s="241" t="e">
        <f>VLOOKUP(B29,' Adatbázis új anyagok helye'!$A$1:$BA$1022,7,0)</f>
        <v>#N/A</v>
      </c>
      <c r="G29" s="241" t="e">
        <f>VLOOKUP(B29,' Adatbázis új anyagok helye'!$A$1:$BA$1022,8,0)</f>
        <v>#N/A</v>
      </c>
      <c r="H29" s="59" t="e">
        <f>VLOOKUP(E66,segédtáblázatok!$A$3:$D$6,2,0)</f>
        <v>#N/A</v>
      </c>
      <c r="I29" s="59" t="e">
        <f>VLOOKUP(F66,segédtáblázatok!$A$3:$D$6,2,0)</f>
        <v>#N/A</v>
      </c>
      <c r="J29" s="59" t="e">
        <f>VLOOKUP(G66,segédtáblázatok!$A$3:$D$6,2,0)</f>
        <v>#N/A</v>
      </c>
      <c r="K29" s="60" t="e">
        <f t="shared" si="22"/>
        <v>#N/A</v>
      </c>
      <c r="L29" s="60" t="e">
        <f t="shared" si="23"/>
        <v>#N/A</v>
      </c>
      <c r="M29" s="61" t="e">
        <f t="shared" si="24"/>
        <v>#N/A</v>
      </c>
      <c r="N29" s="62" t="str">
        <f>IF(C29&gt;=10,VLOOKUP(B29,' Adatbázis új anyagok helye'!$A$1:$BA$1022,14,0),(IF(C29=0,"HIÁNYZIK",0)))</f>
        <v>HIÁNYZIK</v>
      </c>
      <c r="O29" s="134" t="e">
        <f t="shared" si="9"/>
        <v>#VALUE!</v>
      </c>
      <c r="P29" s="63" t="e">
        <f>IF(C29&gt;=1,VLOOKUP($B29,' Adatbázis új anyagok helye'!$A$1:$BA$1022,10,0),IF(C29&gt;=VLOOKUP($B29,' Adatbázis új anyagok helye'!$A$1:$BA$10022,34,0),VLOOKUP($B29,' Adatbázis új anyagok helye'!$A$1:$BA$1022,10,0),0))</f>
        <v>#N/A</v>
      </c>
      <c r="Q29" s="63" t="e">
        <f>IF(OR((P29="1A"),OR(P29="1B"),OR(P29="1C")),1,IF(C29&gt;=1,VLOOKUP($B29,' Adatbázis új anyagok helye'!$A$1:$BA$1022,11,0),IF(C29&gt;=VLOOKUP($B29,' Adatbázis új anyagok helye'!$A$1:$BA$10022,33,0),VLOOKUP($B29,' Adatbázis új anyagok helye'!$A$1:$BA$1022,11,0),0)))</f>
        <v>#N/A</v>
      </c>
      <c r="R29" s="64" t="e">
        <f>VLOOKUP(B29,' Adatbázis új anyagok helye'!$A$1:$BA$1022,34,0)</f>
        <v>#N/A</v>
      </c>
      <c r="S29" s="59" t="e">
        <f>VLOOKUP(B29,' Adatbázis új anyagok helye'!$A$1:$BA$1022,36,0)</f>
        <v>#N/A</v>
      </c>
      <c r="T29" s="65" t="e">
        <f t="shared" si="10"/>
        <v>#N/A</v>
      </c>
      <c r="U29" s="66" t="e">
        <f t="shared" si="11"/>
        <v>#N/A</v>
      </c>
      <c r="V29" s="65" t="e">
        <f t="shared" si="12"/>
        <v>#N/A</v>
      </c>
      <c r="W29" s="65" t="e">
        <f t="shared" si="13"/>
        <v>#N/A</v>
      </c>
      <c r="X29" s="63" t="e">
        <f>VLOOKUP($B29,' Adatbázis új anyagok helye'!$A$1:$BA$1022,12,0)</f>
        <v>#N/A</v>
      </c>
      <c r="Y29" s="63" t="e">
        <f>VLOOKUP($B29,' Adatbázis új anyagok helye'!$A$1:$BA$1022,13,0)</f>
        <v>#N/A</v>
      </c>
      <c r="Z29" s="67" t="e">
        <f>IF(VLOOKUP($B29,' Adatbázis új anyagok helye'!$A$1:$BA$1022,31,0)&gt;0,VLOOKUP($B29,' Adatbázis új anyagok helye'!$A$1:$BA$1022,31,0),100)</f>
        <v>#N/A</v>
      </c>
      <c r="AA29" s="67" t="e">
        <f>IF(VLOOKUP(B29,' Adatbázis új anyagok helye'!$A$1:$BA$1022,32,0)&gt;0,VLOOKUP(B29,' Adatbázis új anyagok helye'!$A$1:$BA$1022,32,0),100)</f>
        <v>#N/A</v>
      </c>
      <c r="AB29" s="552" t="e">
        <f t="shared" si="14"/>
        <v>#N/A</v>
      </c>
      <c r="AC29" s="552" t="e">
        <f t="shared" si="15"/>
        <v>#N/A</v>
      </c>
      <c r="AD29" s="68" t="e">
        <f t="shared" si="16"/>
        <v>#N/A</v>
      </c>
      <c r="AE29" s="68" t="e">
        <f t="shared" si="17"/>
        <v>#N/A</v>
      </c>
      <c r="AF29" s="69" t="e">
        <f>VLOOKUP(B29,' Adatbázis új anyagok helye'!$A$1:$BA$1022,18,0)</f>
        <v>#N/A</v>
      </c>
      <c r="AG29" s="31" t="e">
        <f>IF(AF29=0,"NEM",IF(C29&gt;=VLOOKUP(B29,' Adatbázis új anyagok helye'!$A$1:$BA$1022,28,0),"Carc.","NEM"))</f>
        <v>#N/A</v>
      </c>
      <c r="AH29" s="70" t="e">
        <f t="shared" si="18"/>
        <v>#N/A</v>
      </c>
      <c r="AI29" s="69" t="e">
        <f>VLOOKUP(B29,' Adatbázis új anyagok helye'!$A$1:$BA$1022,19,0)</f>
        <v>#N/A</v>
      </c>
      <c r="AJ29" s="31" t="e">
        <f>IF(AI29=0,"NEM",IF(C29&gt;=VLOOKUP(B29,' Adatbázis új anyagok helye'!$A$1:$BA$1022,29,0),"Muta.","NEM"))</f>
        <v>#N/A</v>
      </c>
      <c r="AK29" s="70" t="e">
        <f t="shared" si="19"/>
        <v>#N/A</v>
      </c>
      <c r="AL29" s="69" t="e">
        <f>VLOOKUP(B29,' Adatbázis új anyagok helye'!$A$1:$BA$1022,20,0)</f>
        <v>#N/A</v>
      </c>
      <c r="AM29" s="31" t="e">
        <f>IF(AL29=0,"NEM",IF(C29&gt;=VLOOKUP(B29,' Adatbázis új anyagok helye'!$A$1:$BA$1022,30,0),"Repr.","NEM"))</f>
        <v>#N/A</v>
      </c>
      <c r="AN29" s="70" t="e">
        <f t="shared" si="20"/>
        <v>#N/A</v>
      </c>
      <c r="AO29" s="63" t="e">
        <f>VLOOKUP(B29,' Adatbázis új anyagok helye'!$A$1:$BA$1022,15,0)</f>
        <v>#N/A</v>
      </c>
      <c r="AP29" s="62" t="e">
        <f>VLOOKUP(B29,' Adatbázis új anyagok helye'!$A$1:$BA$1022,16,0)</f>
        <v>#N/A</v>
      </c>
      <c r="AQ29" s="71" t="e">
        <f>IF(AO29=0,"NEM",IF(AND(AO29=1,C29&gt;=VLOOKUP(B29,' Adatbázis új anyagok helye'!$A$1:$BA$10022,23,0)),"STOT SE 1",IF(OR(AND(AO29=1,C29&gt;=VLOOKUP(B29,' Adatbázis új anyagok helye'!$A$1:$BA$1022,24,0)),(AND(AO29=2,C29&gt;=VLOOKUP(B29,' Adatbázis új anyagok helye'!$A$1:$BA$10022,24,0)))),"STOT SE 2","NEM")))</f>
        <v>#N/A</v>
      </c>
      <c r="AR29" s="62" t="e">
        <f>VLOOKUP(B29,' Adatbázis új anyagok helye'!$A$1:$BA$1022,17,0)</f>
        <v>#N/A</v>
      </c>
      <c r="AS29" s="561" t="e">
        <f>IF(AR29=0,"NEM",IF(AND(AR29=1,C29&gt;=VLOOKUP(B29,' Adatbázis új anyagok helye'!$A$1:$BA$1022,26,0)),"STOT RE 1",IF(OR(AND(AR29=1,C29&gt;=VLOOKUP(B29,' Adatbázis új anyagok helye'!$A$1:$BA$1022,27,0)),(AND(AR29=2,C29&gt;=VLOOKUP(B29,' Adatbázis új anyagok helye'!$A$1:$BA$1022,27,0)))),"STOT RE 2","NEM")))</f>
        <v>#N/A</v>
      </c>
      <c r="AT29" s="63" t="e">
        <f>VLOOKUP(B29,' Adatbázis új anyagok helye'!$A$1:$BA$1022,38,0)</f>
        <v>#N/A</v>
      </c>
      <c r="AU29" s="72" t="e">
        <f>IF(AT29=0,0,IF(VLOOKUP(B29,' Adatbázis új anyagok helye'!$A$1:$BA$1022,41,0)&gt;0,C29*VLOOKUP(B29,' Adatbázis új anyagok helye'!$A$1:$BA$1022,41,0),C29))</f>
        <v>#N/A</v>
      </c>
      <c r="AV29" s="131" t="e">
        <f>VLOOKUP(B29,' Adatbázis új anyagok helye'!$A$1:$BA$1022,39,0)</f>
        <v>#N/A</v>
      </c>
      <c r="AW29" s="62" t="e">
        <f>IF(AV29=0,0,IF(AV29=1,IF(VLOOKUP(B29,' Adatbázis új anyagok helye'!$A$1:$BA$1022,42,0)&gt;0,C29*VLOOKUP(B29,' Adatbázis új anyagok helye'!$A$1:$BA$1022,42,0),C29),0))</f>
        <v>#N/A</v>
      </c>
      <c r="AX29" s="62" t="e">
        <f>IF($AW$36&gt;=25,0,IF(AV29=0,0,IF(AV29=1,IF(VLOOKUP(B29,' Adatbázis új anyagok helye'!$A$1:$BA$1022,42,0)&gt;0,10*C29*VLOOKUP(B29,' Adatbázis új anyagok helye'!$A$1:$BA$1022,42,0),10*C29),IF(AV29=2,C29,0))))</f>
        <v>#N/A</v>
      </c>
      <c r="AY29" s="62">
        <f>IF(OR($AW$36&gt;=25,$AX$36&gt;=25),0,IF(AV29=0,0,IF(AV29=1,IF(VLOOKUP(B29,' Adatbázis új anyagok helye'!$A$1:$BA$1022,42,0)&gt;0,100*C29*VLOOKUP(B29,' Adatbázis új anyagok helye'!$A$1:$BA$1022,42,0),100*C29),IF(AV29=2,10*C29,IF(AV29=3,C29,0)))))</f>
        <v>0</v>
      </c>
      <c r="AZ29" s="72">
        <f t="shared" si="21"/>
        <v>0</v>
      </c>
      <c r="BA29" s="73" t="e">
        <f>VLOOKUP(B29,'5-2020 anyagai'!A27:I454,5,)</f>
        <v>#N/A</v>
      </c>
      <c r="BB29" s="131" t="e">
        <f>IF(B29=(VLOOKUP(B29,'PIC lista'!A28:C1066,1,0)),"IGEN","NEM")</f>
        <v>#N/A</v>
      </c>
      <c r="BC29" s="131" t="e">
        <f>IF((VLOOKUP(B29,jelöltlista!$A$1:$D$989,1,FALSE)=B29),"IGEN","NEM")</f>
        <v>#N/A</v>
      </c>
      <c r="BD29" s="131" t="e">
        <f>VLOOKUP(B29,'harmonizált osztályozások'!A29:L5837,6,FALSE)</f>
        <v>#N/A</v>
      </c>
      <c r="BE29" s="131" t="e">
        <f>VLOOKUP(B29,'Sevesoban megnevezve'!A28:F125,4,FALSE)</f>
        <v>#N/A</v>
      </c>
      <c r="BF29" s="131" t="e">
        <f>VLOOKUP(B29,Korlátozás!A28:D498,4,FALSE)</f>
        <v>#N/A</v>
      </c>
      <c r="BG29" s="131" t="e">
        <f>VLOOKUP(B29,'REACH engedélyköteles'!A28:D105,4,FALSE)</f>
        <v>#N/A</v>
      </c>
    </row>
    <row r="30" spans="1:59" s="238" customFormat="1" x14ac:dyDescent="0.25">
      <c r="A30" s="242">
        <f>'Adatbeírás helye'!$AE$2</f>
        <v>0</v>
      </c>
      <c r="B30" s="247">
        <f>'Adatbeírás helye'!$AE$3</f>
        <v>0</v>
      </c>
      <c r="C30" s="248">
        <f>'Adatbeírás helye'!$AE$32</f>
        <v>0</v>
      </c>
      <c r="D30" s="58" t="e">
        <f>VLOOKUP(B30,' Adatbázis új anyagok helye'!$A$1:$BA$1022,5,0)</f>
        <v>#N/A</v>
      </c>
      <c r="E30" s="241" t="e">
        <f>VLOOKUP(B30,' Adatbázis új anyagok helye'!$A$1:$BA$1022,6,0)</f>
        <v>#N/A</v>
      </c>
      <c r="F30" s="241" t="e">
        <f>VLOOKUP(B30,' Adatbázis új anyagok helye'!$A$1:$BA$1022,7,0)</f>
        <v>#N/A</v>
      </c>
      <c r="G30" s="241" t="e">
        <f>VLOOKUP(B30,' Adatbázis új anyagok helye'!$A$1:$BA$1022,8,0)</f>
        <v>#N/A</v>
      </c>
      <c r="H30" s="59" t="e">
        <f>VLOOKUP(E67,segédtáblázatok!$A$3:$D$6,2,0)</f>
        <v>#N/A</v>
      </c>
      <c r="I30" s="59" t="e">
        <f>VLOOKUP(F67,segédtáblázatok!$A$3:$D$6,2,0)</f>
        <v>#N/A</v>
      </c>
      <c r="J30" s="59" t="e">
        <f>VLOOKUP(G67,segédtáblázatok!$A$3:$D$6,2,0)</f>
        <v>#N/A</v>
      </c>
      <c r="K30" s="60" t="e">
        <f>C35/H30</f>
        <v>#N/A</v>
      </c>
      <c r="L30" s="60" t="e">
        <f>C35/I30</f>
        <v>#N/A</v>
      </c>
      <c r="M30" s="61" t="e">
        <f>C35/J30</f>
        <v>#N/A</v>
      </c>
      <c r="N30" s="62" t="str">
        <f>IF(C30&gt;=10,VLOOKUP(B30,' Adatbázis új anyagok helye'!$A$1:$BA$1022,14,0),(IF(C30=0,"HIÁNYZIK",0)))</f>
        <v>HIÁNYZIK</v>
      </c>
      <c r="O30" s="134" t="e">
        <f t="shared" ref="O30:O35" si="25">N30*C30/10</f>
        <v>#VALUE!</v>
      </c>
      <c r="P30" s="63" t="e">
        <f>IF(C30&gt;=1,VLOOKUP($B30,' Adatbázis új anyagok helye'!$A$1:$BA$1022,10,0),IF(C30&gt;=VLOOKUP($B30,' Adatbázis új anyagok helye'!$A$1:$BA$10022,34,0),VLOOKUP($B30,' Adatbázis új anyagok helye'!$A$1:$BA$1022,10,0),0))</f>
        <v>#N/A</v>
      </c>
      <c r="Q30" s="63" t="e">
        <f>IF(OR((P30="1A"),OR(P30="1B"),OR(P30="1C")),1,IF(C30&gt;=1,VLOOKUP($B30,' Adatbázis új anyagok helye'!$A$1:$BA$1022,11,0),IF(C30&gt;=VLOOKUP($B30,' Adatbázis új anyagok helye'!$A$1:$BA$10022,33,0),VLOOKUP($B30,' Adatbázis új anyagok helye'!$A$1:$BA$1022,11,0),0)))</f>
        <v>#N/A</v>
      </c>
      <c r="R30" s="64" t="e">
        <f>VLOOKUP(B30,' Adatbázis új anyagok helye'!$A$1:$BA$1022,34,0)</f>
        <v>#N/A</v>
      </c>
      <c r="S30" s="59" t="e">
        <f>VLOOKUP(B30,' Adatbázis új anyagok helye'!$A$1:$BA$1022,36,0)</f>
        <v>#N/A</v>
      </c>
      <c r="T30" s="65" t="e">
        <f t="shared" si="10"/>
        <v>#N/A</v>
      </c>
      <c r="U30" s="66" t="e">
        <f t="shared" si="11"/>
        <v>#N/A</v>
      </c>
      <c r="V30" s="65" t="e">
        <f t="shared" si="12"/>
        <v>#N/A</v>
      </c>
      <c r="W30" s="65" t="e">
        <f t="shared" si="13"/>
        <v>#N/A</v>
      </c>
      <c r="X30" s="63" t="e">
        <f>VLOOKUP($B30,' Adatbázis új anyagok helye'!$A$1:$BA$1022,12,0)</f>
        <v>#N/A</v>
      </c>
      <c r="Y30" s="63" t="e">
        <f>VLOOKUP($B30,' Adatbázis új anyagok helye'!$A$1:$BA$1022,13,0)</f>
        <v>#N/A</v>
      </c>
      <c r="Z30" s="67" t="e">
        <f>IF(VLOOKUP($B30,' Adatbázis új anyagok helye'!$A$1:$BA$1022,31,0)&gt;0,VLOOKUP($B30,' Adatbázis új anyagok helye'!$A$1:$BA$1022,31,0),100)</f>
        <v>#N/A</v>
      </c>
      <c r="AA30" s="67" t="e">
        <f>IF(VLOOKUP(B30,' Adatbázis új anyagok helye'!$A$1:$BA$1022,32,0)&gt;0,VLOOKUP(B30,' Adatbázis új anyagok helye'!$A$1:$BA$1022,32,0),100)</f>
        <v>#N/A</v>
      </c>
      <c r="AB30" s="552" t="e">
        <f t="shared" si="14"/>
        <v>#N/A</v>
      </c>
      <c r="AC30" s="552" t="e">
        <f t="shared" si="15"/>
        <v>#N/A</v>
      </c>
      <c r="AD30" s="68" t="e">
        <f t="shared" si="16"/>
        <v>#N/A</v>
      </c>
      <c r="AE30" s="68" t="e">
        <f t="shared" si="17"/>
        <v>#N/A</v>
      </c>
      <c r="AF30" s="69" t="e">
        <f>VLOOKUP(B30,' Adatbázis új anyagok helye'!$A$1:$BA$1022,18,0)</f>
        <v>#N/A</v>
      </c>
      <c r="AG30" s="31" t="e">
        <f>IF(AF30=0,"NEM",IF(C30&gt;=VLOOKUP(B30,' Adatbázis új anyagok helye'!$A$1:$BA$1022,28,0),"Carc.","NEM"))</f>
        <v>#N/A</v>
      </c>
      <c r="AH30" s="70" t="e">
        <f t="shared" si="18"/>
        <v>#N/A</v>
      </c>
      <c r="AI30" s="69" t="e">
        <f>VLOOKUP(B30,' Adatbázis új anyagok helye'!$A$1:$BA$1022,19,0)</f>
        <v>#N/A</v>
      </c>
      <c r="AJ30" s="31" t="e">
        <f>IF(AI30=0,"NEM",IF(C30&gt;=VLOOKUP(B30,' Adatbázis új anyagok helye'!$A$1:$BA$1022,29,0),"Muta.","NEM"))</f>
        <v>#N/A</v>
      </c>
      <c r="AK30" s="70" t="e">
        <f t="shared" si="19"/>
        <v>#N/A</v>
      </c>
      <c r="AL30" s="69" t="e">
        <f>VLOOKUP(B30,' Adatbázis új anyagok helye'!$A$1:$BA$1022,20,0)</f>
        <v>#N/A</v>
      </c>
      <c r="AM30" s="31" t="e">
        <f>IF(AL30=0,"NEM",IF(C30&gt;=VLOOKUP(B30,' Adatbázis új anyagok helye'!$A$1:$BA$1022,30,0),"Repr.","NEM"))</f>
        <v>#N/A</v>
      </c>
      <c r="AN30" s="70" t="e">
        <f t="shared" si="20"/>
        <v>#N/A</v>
      </c>
      <c r="AO30" s="63" t="e">
        <f>VLOOKUP(B30,' Adatbázis új anyagok helye'!$A$1:$BA$1022,15,0)</f>
        <v>#N/A</v>
      </c>
      <c r="AP30" s="62" t="e">
        <f>VLOOKUP(B30,' Adatbázis új anyagok helye'!$A$1:$BA$1022,16,0)</f>
        <v>#N/A</v>
      </c>
      <c r="AQ30" s="71" t="e">
        <f>IF(AO30=0,"NEM",IF(AND(AO30=1,C30&gt;=VLOOKUP(B30,' Adatbázis új anyagok helye'!$A$1:$BA$10022,23,0)),"STOT SE 1",IF(OR(AND(AO30=1,C30&gt;=VLOOKUP(B30,' Adatbázis új anyagok helye'!$A$1:$BA$1022,24,0)),(AND(AO30=2,C30&gt;=VLOOKUP(B30,' Adatbázis új anyagok helye'!$A$1:$BA$10022,24,0)))),"STOT SE 2","NEM")))</f>
        <v>#N/A</v>
      </c>
      <c r="AR30" s="62" t="e">
        <f>VLOOKUP(B30,' Adatbázis új anyagok helye'!$A$1:$BA$1022,17,0)</f>
        <v>#N/A</v>
      </c>
      <c r="AS30" s="561" t="e">
        <f>IF(AR30=0,"NEM",IF(AND(AR30=1,C30&gt;=VLOOKUP(B30,' Adatbázis új anyagok helye'!$A$1:$BA$1022,26,0)),"STOT RE 1",IF(OR(AND(AR30=1,C30&gt;=VLOOKUP(B30,' Adatbázis új anyagok helye'!$A$1:$BA$1022,27,0)),(AND(AR30=2,C30&gt;=VLOOKUP(B30,' Adatbázis új anyagok helye'!$A$1:$BA$1022,27,0)))),"STOT RE 2","NEM")))</f>
        <v>#N/A</v>
      </c>
      <c r="AT30" s="63" t="e">
        <f>VLOOKUP(B30,' Adatbázis új anyagok helye'!$A$1:$BA$1022,38,0)</f>
        <v>#N/A</v>
      </c>
      <c r="AU30" s="72" t="e">
        <f>IF(AT30=0,0,IF(VLOOKUP(B30,' Adatbázis új anyagok helye'!$A$1:$BA$1022,41,0)&gt;0,C30*VLOOKUP(B30,' Adatbázis új anyagok helye'!$A$1:$BA$1022,41,0),C30))</f>
        <v>#N/A</v>
      </c>
      <c r="AV30" s="131" t="e">
        <f>VLOOKUP(B30,' Adatbázis új anyagok helye'!$A$1:$BA$1022,39,0)</f>
        <v>#N/A</v>
      </c>
      <c r="AW30" s="62" t="e">
        <f>IF(AV30=0,0,IF(AV30=1,IF(VLOOKUP(B30,' Adatbázis új anyagok helye'!$A$1:$BA$1022,42,0)&gt;0,C30*VLOOKUP(B30,' Adatbázis új anyagok helye'!$A$1:$BA$1022,42,0),C30),0))</f>
        <v>#N/A</v>
      </c>
      <c r="AX30" s="62" t="e">
        <f>IF($AW$36&gt;=25,0,IF(AV30=0,0,IF(AV30=1,IF(VLOOKUP(B30,' Adatbázis új anyagok helye'!$A$1:$BA$1022,42,0)&gt;0,10*C30*VLOOKUP(B30,' Adatbázis új anyagok helye'!$A$1:$BA$1022,42,0),10*C30),IF(AV30=2,C30,0))))</f>
        <v>#N/A</v>
      </c>
      <c r="AY30" s="62">
        <f>IF(OR($AW$36&gt;=25,$AX$36&gt;=25),0,IF(AV30=0,0,IF(AV30=1,IF(VLOOKUP(B30,' Adatbázis új anyagok helye'!$A$1:$BA$1022,42,0)&gt;0,100*C30*VLOOKUP(B30,' Adatbázis új anyagok helye'!$A$1:$BA$1022,42,0),100*C30),IF(AV30=2,10*C30,IF(AV30=3,C30,0)))))</f>
        <v>0</v>
      </c>
      <c r="AZ30" s="72">
        <f t="shared" si="21"/>
        <v>0</v>
      </c>
      <c r="BA30" s="73" t="e">
        <f>VLOOKUP(B30,'5-2020 anyagai'!A28:I455,5,)</f>
        <v>#N/A</v>
      </c>
      <c r="BB30" s="131" t="e">
        <f>IF(B30=(VLOOKUP(B30,'PIC lista'!A29:C1067,1,0)),"IGEN","NEM")</f>
        <v>#N/A</v>
      </c>
      <c r="BC30" s="131" t="e">
        <f>IF((VLOOKUP(B30,jelöltlista!$A$1:$D$989,1,FALSE)=B30),"IGEN","NEM")</f>
        <v>#N/A</v>
      </c>
      <c r="BD30" s="131" t="e">
        <f>VLOOKUP(B30,'harmonizált osztályozások'!A30:L5838,6,FALSE)</f>
        <v>#N/A</v>
      </c>
      <c r="BE30" s="131" t="e">
        <f>VLOOKUP(B30,'Sevesoban megnevezve'!A29:F126,4,FALSE)</f>
        <v>#N/A</v>
      </c>
      <c r="BF30" s="131" t="e">
        <f>VLOOKUP(B30,Korlátozás!A29:D499,4,FALSE)</f>
        <v>#N/A</v>
      </c>
      <c r="BG30" s="131" t="e">
        <f>VLOOKUP(B30,'REACH engedélyköteles'!A29:D106,4,FALSE)</f>
        <v>#N/A</v>
      </c>
    </row>
    <row r="31" spans="1:59" s="245" customFormat="1" x14ac:dyDescent="0.25">
      <c r="A31" s="242">
        <f>'Adatbeírás helye'!$AF$2</f>
        <v>0</v>
      </c>
      <c r="B31" s="247">
        <f>'Adatbeírás helye'!$AF$3</f>
        <v>0</v>
      </c>
      <c r="C31" s="248">
        <f>'Adatbeírás helye'!$AF$32</f>
        <v>0</v>
      </c>
      <c r="D31" s="58" t="e">
        <f>VLOOKUP(B31,' Adatbázis új anyagok helye'!$A$1:$BA$1022,5,0)</f>
        <v>#N/A</v>
      </c>
      <c r="E31" s="551" t="e">
        <f>VLOOKUP(B31,' Adatbázis új anyagok helye'!$A$1:$BA$1022,6,0)</f>
        <v>#N/A</v>
      </c>
      <c r="F31" s="551" t="e">
        <f>VLOOKUP(B31,' Adatbázis új anyagok helye'!$A$1:$BA$1022,7,0)</f>
        <v>#N/A</v>
      </c>
      <c r="G31" s="551" t="e">
        <f>VLOOKUP(B31,' Adatbázis új anyagok helye'!$A$1:$BA$1022,8,0)</f>
        <v>#N/A</v>
      </c>
      <c r="H31" s="59" t="e">
        <f>VLOOKUP(E68,segédtáblázatok!$A$3:$D$6,2,0)</f>
        <v>#N/A</v>
      </c>
      <c r="I31" s="59" t="e">
        <f>VLOOKUP(F68,segédtáblázatok!$A$3:$D$6,2,0)</f>
        <v>#N/A</v>
      </c>
      <c r="J31" s="59" t="e">
        <f>VLOOKUP(G68,segédtáblázatok!$A$3:$D$6,2,0)</f>
        <v>#N/A</v>
      </c>
      <c r="K31" s="60" t="e">
        <f t="shared" ref="K31:K35" si="26">C36/H31</f>
        <v>#N/A</v>
      </c>
      <c r="L31" s="60" t="e">
        <f t="shared" ref="L31:L35" si="27">C36/I31</f>
        <v>#N/A</v>
      </c>
      <c r="M31" s="61" t="e">
        <f t="shared" ref="M31:M35" si="28">C36/J31</f>
        <v>#N/A</v>
      </c>
      <c r="N31" s="62" t="str">
        <f>IF(C31&gt;=10,VLOOKUP(B31,' Adatbázis új anyagok helye'!$A$1:$BA$1022,14,0),(IF(C31=0,"HIÁNYZIK",0)))</f>
        <v>HIÁNYZIK</v>
      </c>
      <c r="O31" s="134" t="e">
        <f t="shared" si="25"/>
        <v>#VALUE!</v>
      </c>
      <c r="P31" s="63" t="e">
        <f>IF(C31&gt;=1,VLOOKUP($B31,' Adatbázis új anyagok helye'!$A$1:$BA$1022,10,0),IF(C31&gt;=VLOOKUP($B31,' Adatbázis új anyagok helye'!$A$1:$BA$10022,34,0),VLOOKUP($B31,' Adatbázis új anyagok helye'!$A$1:$BA$1022,10,0),0))</f>
        <v>#N/A</v>
      </c>
      <c r="Q31" s="63" t="e">
        <f>IF(OR((P31="1A"),OR(P31="1B"),OR(P31="1C")),1,IF(C31&gt;=1,VLOOKUP($B31,' Adatbázis új anyagok helye'!$A$1:$BA$1022,11,0),IF(C31&gt;=VLOOKUP($B31,' Adatbázis új anyagok helye'!$A$1:$BA$10022,33,0),VLOOKUP($B31,' Adatbázis új anyagok helye'!$A$1:$BA$1022,11,0),0)))</f>
        <v>#N/A</v>
      </c>
      <c r="R31" s="64" t="e">
        <f>VLOOKUP(B31,' Adatbázis új anyagok helye'!$A$1:$BA$1022,34,0)</f>
        <v>#N/A</v>
      </c>
      <c r="S31" s="59" t="e">
        <f>VLOOKUP(B31,' Adatbázis új anyagok helye'!$A$1:$BA$1022,36,0)</f>
        <v>#N/A</v>
      </c>
      <c r="T31" s="65" t="e">
        <f t="shared" si="10"/>
        <v>#N/A</v>
      </c>
      <c r="U31" s="66" t="e">
        <f t="shared" si="11"/>
        <v>#N/A</v>
      </c>
      <c r="V31" s="65" t="e">
        <f t="shared" si="12"/>
        <v>#N/A</v>
      </c>
      <c r="W31" s="65" t="e">
        <f t="shared" si="13"/>
        <v>#N/A</v>
      </c>
      <c r="X31" s="63" t="e">
        <f>VLOOKUP($B31,' Adatbázis új anyagok helye'!$A$1:$BA$1022,12,0)</f>
        <v>#N/A</v>
      </c>
      <c r="Y31" s="63" t="e">
        <f>VLOOKUP($B31,' Adatbázis új anyagok helye'!$A$1:$BA$1022,13,0)</f>
        <v>#N/A</v>
      </c>
      <c r="Z31" s="67" t="e">
        <f>IF(VLOOKUP($B31,' Adatbázis új anyagok helye'!$A$1:$BA$1022,31,0)&gt;0,VLOOKUP($B31,' Adatbázis új anyagok helye'!$A$1:$BA$1022,31,0),100)</f>
        <v>#N/A</v>
      </c>
      <c r="AA31" s="67" t="e">
        <f>IF(VLOOKUP(B31,' Adatbázis új anyagok helye'!$A$1:$BA$1022,32,0)&gt;0,VLOOKUP(B31,' Adatbázis új anyagok helye'!$A$1:$BA$1022,32,0),100)</f>
        <v>#N/A</v>
      </c>
      <c r="AB31" s="552" t="e">
        <f t="shared" si="14"/>
        <v>#N/A</v>
      </c>
      <c r="AC31" s="552" t="e">
        <f t="shared" si="15"/>
        <v>#N/A</v>
      </c>
      <c r="AD31" s="68" t="e">
        <f t="shared" si="16"/>
        <v>#N/A</v>
      </c>
      <c r="AE31" s="68" t="e">
        <f t="shared" si="17"/>
        <v>#N/A</v>
      </c>
      <c r="AF31" s="69" t="e">
        <f>VLOOKUP(B31,' Adatbázis új anyagok helye'!$A$1:$BA$1022,18,0)</f>
        <v>#N/A</v>
      </c>
      <c r="AG31" s="31" t="e">
        <f>IF(AF31=0,"NEM",IF(C31&gt;=VLOOKUP(B31,' Adatbázis új anyagok helye'!$A$1:$BA$1022,28,0),"Carc.","NEM"))</f>
        <v>#N/A</v>
      </c>
      <c r="AH31" s="70" t="e">
        <f t="shared" si="18"/>
        <v>#N/A</v>
      </c>
      <c r="AI31" s="69" t="e">
        <f>VLOOKUP(B31,' Adatbázis új anyagok helye'!$A$1:$BA$1022,19,0)</f>
        <v>#N/A</v>
      </c>
      <c r="AJ31" s="31" t="e">
        <f>IF(AI31=0,"NEM",IF(C31&gt;=VLOOKUP(B31,' Adatbázis új anyagok helye'!$A$1:$BA$1022,29,0),"Muta.","NEM"))</f>
        <v>#N/A</v>
      </c>
      <c r="AK31" s="70" t="e">
        <f t="shared" si="19"/>
        <v>#N/A</v>
      </c>
      <c r="AL31" s="69" t="e">
        <f>VLOOKUP(B31,' Adatbázis új anyagok helye'!$A$1:$BA$1022,20,0)</f>
        <v>#N/A</v>
      </c>
      <c r="AM31" s="31" t="e">
        <f>IF(AL31=0,"NEM",IF(C31&gt;=VLOOKUP(B31,' Adatbázis új anyagok helye'!$A$1:$BA$1022,30,0),"Repr.","NEM"))</f>
        <v>#N/A</v>
      </c>
      <c r="AN31" s="70" t="e">
        <f t="shared" si="20"/>
        <v>#N/A</v>
      </c>
      <c r="AO31" s="63" t="e">
        <f>VLOOKUP(B31,' Adatbázis új anyagok helye'!$A$1:$BA$1022,15,0)</f>
        <v>#N/A</v>
      </c>
      <c r="AP31" s="62" t="e">
        <f>VLOOKUP(B31,' Adatbázis új anyagok helye'!$A$1:$BA$1022,16,0)</f>
        <v>#N/A</v>
      </c>
      <c r="AQ31" s="71" t="e">
        <f>IF(AO31=0,"NEM",IF(AND(AO31=1,C31&gt;=VLOOKUP(B31,' Adatbázis új anyagok helye'!$A$1:$BA$10022,23,0)),"STOT SE 1",IF(OR(AND(AO31=1,C31&gt;=VLOOKUP(B31,' Adatbázis új anyagok helye'!$A$1:$BA$1022,24,0)),(AND(AO31=2,C31&gt;=VLOOKUP(B31,' Adatbázis új anyagok helye'!$A$1:$BA$10022,24,0)))),"STOT SE 2","NEM")))</f>
        <v>#N/A</v>
      </c>
      <c r="AR31" s="62" t="e">
        <f>VLOOKUP(B31,' Adatbázis új anyagok helye'!$A$1:$BA$1022,17,0)</f>
        <v>#N/A</v>
      </c>
      <c r="AS31" s="561" t="e">
        <f>IF(AR31=0,"NEM",IF(AND(AR31=1,C31&gt;=VLOOKUP(B31,' Adatbázis új anyagok helye'!$A$1:$BA$1022,26,0)),"STOT RE 1",IF(OR(AND(AR31=1,C31&gt;=VLOOKUP(B31,' Adatbázis új anyagok helye'!$A$1:$BA$1022,27,0)),(AND(AR31=2,C31&gt;=VLOOKUP(B31,' Adatbázis új anyagok helye'!$A$1:$BA$1022,27,0)))),"STOT RE 2","NEM")))</f>
        <v>#N/A</v>
      </c>
      <c r="AT31" s="63" t="e">
        <f>VLOOKUP(B31,' Adatbázis új anyagok helye'!$A$1:$BA$1022,38,0)</f>
        <v>#N/A</v>
      </c>
      <c r="AU31" s="72" t="e">
        <f>IF(AT31=0,0,IF(VLOOKUP(B31,' Adatbázis új anyagok helye'!$A$1:$BA$1022,41,0)&gt;0,C31*VLOOKUP(B31,' Adatbázis új anyagok helye'!$A$1:$BA$1022,41,0),C31))</f>
        <v>#N/A</v>
      </c>
      <c r="AV31" s="131" t="e">
        <f>VLOOKUP(B31,' Adatbázis új anyagok helye'!$A$1:$BA$1022,39,0)</f>
        <v>#N/A</v>
      </c>
      <c r="AW31" s="62" t="e">
        <f>IF(AV31=0,0,IF(AV31=1,IF(VLOOKUP(B31,' Adatbázis új anyagok helye'!$A$1:$BA$1022,42,0)&gt;0,C31*VLOOKUP(B31,' Adatbázis új anyagok helye'!$A$1:$BA$1022,42,0),C31),0))</f>
        <v>#N/A</v>
      </c>
      <c r="AX31" s="62" t="e">
        <f>IF($AW$36&gt;=25,0,IF(AV31=0,0,IF(AV31=1,IF(VLOOKUP(B31,' Adatbázis új anyagok helye'!$A$1:$BA$1022,42,0)&gt;0,10*C31*VLOOKUP(B31,' Adatbázis új anyagok helye'!$A$1:$BA$1022,42,0),10*C31),IF(AV31=2,C31,0))))</f>
        <v>#N/A</v>
      </c>
      <c r="AY31" s="62">
        <f>IF(OR($AW$36&gt;=25,$AX$36&gt;=25),0,IF(AV31=0,0,IF(AV31=1,IF(VLOOKUP(B31,' Adatbázis új anyagok helye'!$A$1:$BA$1022,42,0)&gt;0,100*C31*VLOOKUP(B31,' Adatbázis új anyagok helye'!$A$1:$BA$1022,42,0),100*C31),IF(AV31=2,10*C31,IF(AV31=3,C31,0)))))</f>
        <v>0</v>
      </c>
      <c r="AZ31" s="72">
        <f t="shared" si="21"/>
        <v>0</v>
      </c>
      <c r="BA31" s="73" t="e">
        <f>VLOOKUP(B31,'5-2020 anyagai'!A29:I456,5,)</f>
        <v>#N/A</v>
      </c>
      <c r="BB31" s="131" t="e">
        <f>IF(B31=(VLOOKUP(B31,'PIC lista'!A30:C1068,1,0)),"IGEN","NEM")</f>
        <v>#N/A</v>
      </c>
      <c r="BC31" s="131" t="e">
        <f>IF((VLOOKUP(B31,jelöltlista!$A$1:$D$989,1,FALSE)=B31),"IGEN","NEM")</f>
        <v>#N/A</v>
      </c>
      <c r="BD31" s="131" t="e">
        <f>VLOOKUP(B31,'harmonizált osztályozások'!A31:L5839,6,FALSE)</f>
        <v>#N/A</v>
      </c>
      <c r="BE31" s="131" t="e">
        <f>VLOOKUP(B31,'Sevesoban megnevezve'!A30:F127,4,FALSE)</f>
        <v>#N/A</v>
      </c>
      <c r="BF31" s="131" t="e">
        <f>VLOOKUP(B31,Korlátozás!A30:D500,4,FALSE)</f>
        <v>#N/A</v>
      </c>
      <c r="BG31" s="131" t="e">
        <f>VLOOKUP(B31,'REACH engedélyköteles'!A30:D107,4,FALSE)</f>
        <v>#N/A</v>
      </c>
    </row>
    <row r="32" spans="1:59" s="245" customFormat="1" x14ac:dyDescent="0.25">
      <c r="A32" s="242">
        <f>'Adatbeírás helye'!$AG$2</f>
        <v>0</v>
      </c>
      <c r="B32" s="247">
        <f>'Adatbeírás helye'!$AG$3</f>
        <v>0</v>
      </c>
      <c r="C32" s="248">
        <f>'Adatbeírás helye'!$AG$32</f>
        <v>0</v>
      </c>
      <c r="D32" s="58" t="e">
        <f>VLOOKUP(B32,' Adatbázis új anyagok helye'!$A$1:$BA$1022,5,0)</f>
        <v>#N/A</v>
      </c>
      <c r="E32" s="551" t="e">
        <f>VLOOKUP(B32,' Adatbázis új anyagok helye'!$A$1:$BA$1022,6,0)</f>
        <v>#N/A</v>
      </c>
      <c r="F32" s="551" t="e">
        <f>VLOOKUP(B32,' Adatbázis új anyagok helye'!$A$1:$BA$1022,7,0)</f>
        <v>#N/A</v>
      </c>
      <c r="G32" s="551" t="e">
        <f>VLOOKUP(B32,' Adatbázis új anyagok helye'!$A$1:$BA$1022,8,0)</f>
        <v>#N/A</v>
      </c>
      <c r="H32" s="59" t="e">
        <f>VLOOKUP(E69,segédtáblázatok!$A$3:$D$6,2,0)</f>
        <v>#N/A</v>
      </c>
      <c r="I32" s="59" t="e">
        <f>VLOOKUP(F69,segédtáblázatok!$A$3:$D$6,2,0)</f>
        <v>#N/A</v>
      </c>
      <c r="J32" s="59" t="e">
        <f>VLOOKUP(G69,segédtáblázatok!$A$3:$D$6,2,0)</f>
        <v>#N/A</v>
      </c>
      <c r="K32" s="60" t="e">
        <f t="shared" si="26"/>
        <v>#N/A</v>
      </c>
      <c r="L32" s="60" t="e">
        <f t="shared" si="27"/>
        <v>#N/A</v>
      </c>
      <c r="M32" s="61" t="e">
        <f t="shared" si="28"/>
        <v>#N/A</v>
      </c>
      <c r="N32" s="62" t="str">
        <f>IF(C32&gt;=10,VLOOKUP(B32,' Adatbázis új anyagok helye'!$A$1:$BA$1022,14,0),(IF(C32=0,"HIÁNYZIK",0)))</f>
        <v>HIÁNYZIK</v>
      </c>
      <c r="O32" s="134" t="e">
        <f t="shared" si="25"/>
        <v>#VALUE!</v>
      </c>
      <c r="P32" s="63" t="e">
        <f>IF(C32&gt;=1,VLOOKUP($B32,' Adatbázis új anyagok helye'!$A$1:$BA$1022,10,0),IF(C32&gt;=VLOOKUP($B32,' Adatbázis új anyagok helye'!$A$1:$BA$10022,34,0),VLOOKUP($B32,' Adatbázis új anyagok helye'!$A$1:$BA$1022,10,0),0))</f>
        <v>#N/A</v>
      </c>
      <c r="Q32" s="63" t="e">
        <f>IF(OR((P32="1A"),OR(P32="1B"),OR(P32="1C")),1,IF(C32&gt;=1,VLOOKUP($B32,' Adatbázis új anyagok helye'!$A$1:$BA$1022,11,0),IF(C32&gt;=VLOOKUP($B32,' Adatbázis új anyagok helye'!$A$1:$BA$10022,33,0),VLOOKUP($B32,' Adatbázis új anyagok helye'!$A$1:$BA$1022,11,0),0)))</f>
        <v>#N/A</v>
      </c>
      <c r="R32" s="64" t="e">
        <f>VLOOKUP(B32,' Adatbázis új anyagok helye'!$A$1:$BA$1022,34,0)</f>
        <v>#N/A</v>
      </c>
      <c r="S32" s="59" t="e">
        <f>VLOOKUP(B32,' Adatbázis új anyagok helye'!$A$1:$BA$1022,36,0)</f>
        <v>#N/A</v>
      </c>
      <c r="T32" s="65" t="e">
        <f t="shared" si="10"/>
        <v>#N/A</v>
      </c>
      <c r="U32" s="66" t="e">
        <f t="shared" si="11"/>
        <v>#N/A</v>
      </c>
      <c r="V32" s="65" t="e">
        <f t="shared" si="12"/>
        <v>#N/A</v>
      </c>
      <c r="W32" s="65" t="e">
        <f t="shared" si="13"/>
        <v>#N/A</v>
      </c>
      <c r="X32" s="63" t="e">
        <f>VLOOKUP($B32,' Adatbázis új anyagok helye'!$A$1:$BA$1022,12,0)</f>
        <v>#N/A</v>
      </c>
      <c r="Y32" s="63" t="e">
        <f>VLOOKUP($B32,' Adatbázis új anyagok helye'!$A$1:$BA$1022,13,0)</f>
        <v>#N/A</v>
      </c>
      <c r="Z32" s="67" t="e">
        <f>IF(VLOOKUP($B32,' Adatbázis új anyagok helye'!$A$1:$BA$1022,31,0)&gt;0,VLOOKUP($B32,' Adatbázis új anyagok helye'!$A$1:$BA$1022,31,0),100)</f>
        <v>#N/A</v>
      </c>
      <c r="AA32" s="67" t="e">
        <f>IF(VLOOKUP(B32,' Adatbázis új anyagok helye'!$A$1:$BA$1022,32,0)&gt;0,VLOOKUP(B32,' Adatbázis új anyagok helye'!$A$1:$BA$1022,32,0),100)</f>
        <v>#N/A</v>
      </c>
      <c r="AB32" s="552" t="e">
        <f t="shared" si="14"/>
        <v>#N/A</v>
      </c>
      <c r="AC32" s="552" t="e">
        <f t="shared" si="15"/>
        <v>#N/A</v>
      </c>
      <c r="AD32" s="68" t="e">
        <f t="shared" si="16"/>
        <v>#N/A</v>
      </c>
      <c r="AE32" s="68" t="e">
        <f t="shared" si="17"/>
        <v>#N/A</v>
      </c>
      <c r="AF32" s="69" t="e">
        <f>VLOOKUP(B32,' Adatbázis új anyagok helye'!$A$1:$BA$1022,18,0)</f>
        <v>#N/A</v>
      </c>
      <c r="AG32" s="31" t="e">
        <f>IF(AF32=0,"NEM",IF(C32&gt;=VLOOKUP(B32,' Adatbázis új anyagok helye'!$A$1:$BA$1022,28,0),"Carc.","NEM"))</f>
        <v>#N/A</v>
      </c>
      <c r="AH32" s="70" t="e">
        <f t="shared" si="18"/>
        <v>#N/A</v>
      </c>
      <c r="AI32" s="69" t="e">
        <f>VLOOKUP(B32,' Adatbázis új anyagok helye'!$A$1:$BA$1022,19,0)</f>
        <v>#N/A</v>
      </c>
      <c r="AJ32" s="31" t="e">
        <f>IF(AI32=0,"NEM",IF(C32&gt;=VLOOKUP(B32,' Adatbázis új anyagok helye'!$A$1:$BA$1022,29,0),"Muta.","NEM"))</f>
        <v>#N/A</v>
      </c>
      <c r="AK32" s="70" t="e">
        <f t="shared" si="19"/>
        <v>#N/A</v>
      </c>
      <c r="AL32" s="69" t="e">
        <f>VLOOKUP(B32,' Adatbázis új anyagok helye'!$A$1:$BA$1022,20,0)</f>
        <v>#N/A</v>
      </c>
      <c r="AM32" s="31" t="e">
        <f>IF(AL32=0,"NEM",IF(C32&gt;=VLOOKUP(B32,' Adatbázis új anyagok helye'!$A$1:$BA$1022,30,0),"Repr.","NEM"))</f>
        <v>#N/A</v>
      </c>
      <c r="AN32" s="70" t="e">
        <f t="shared" si="20"/>
        <v>#N/A</v>
      </c>
      <c r="AO32" s="63" t="e">
        <f>VLOOKUP(B32,' Adatbázis új anyagok helye'!$A$1:$BA$1022,15,0)</f>
        <v>#N/A</v>
      </c>
      <c r="AP32" s="62" t="e">
        <f>VLOOKUP(B32,' Adatbázis új anyagok helye'!$A$1:$BA$1022,16,0)</f>
        <v>#N/A</v>
      </c>
      <c r="AQ32" s="71" t="e">
        <f>IF(AO32=0,"NEM",IF(AND(AO32=1,C32&gt;=VLOOKUP(B32,' Adatbázis új anyagok helye'!$A$1:$BA$10022,23,0)),"STOT SE 1",IF(OR(AND(AO32=1,C32&gt;=VLOOKUP(B32,' Adatbázis új anyagok helye'!$A$1:$BA$1022,24,0)),(AND(AO32=2,C32&gt;=VLOOKUP(B32,' Adatbázis új anyagok helye'!$A$1:$BA$10022,24,0)))),"STOT SE 2","NEM")))</f>
        <v>#N/A</v>
      </c>
      <c r="AR32" s="62" t="e">
        <f>VLOOKUP(B32,' Adatbázis új anyagok helye'!$A$1:$BA$1022,17,0)</f>
        <v>#N/A</v>
      </c>
      <c r="AS32" s="561" t="e">
        <f>IF(AR32=0,"NEM",IF(AND(AR32=1,C32&gt;=VLOOKUP(B32,' Adatbázis új anyagok helye'!$A$1:$BA$1022,26,0)),"STOT RE 1",IF(OR(AND(AR32=1,C32&gt;=VLOOKUP(B32,' Adatbázis új anyagok helye'!$A$1:$BA$1022,27,0)),(AND(AR32=2,C32&gt;=VLOOKUP(B32,' Adatbázis új anyagok helye'!$A$1:$BA$1022,27,0)))),"STOT RE 2","NEM")))</f>
        <v>#N/A</v>
      </c>
      <c r="AT32" s="63" t="e">
        <f>VLOOKUP(B32,' Adatbázis új anyagok helye'!$A$1:$BA$1022,38,0)</f>
        <v>#N/A</v>
      </c>
      <c r="AU32" s="72" t="e">
        <f>IF(AT32=0,0,IF(VLOOKUP(B32,' Adatbázis új anyagok helye'!$A$1:$BA$1022,41,0)&gt;0,C32*VLOOKUP(B32,' Adatbázis új anyagok helye'!$A$1:$BA$1022,41,0),C32))</f>
        <v>#N/A</v>
      </c>
      <c r="AV32" s="131" t="e">
        <f>VLOOKUP(B32,' Adatbázis új anyagok helye'!$A$1:$BA$1022,39,0)</f>
        <v>#N/A</v>
      </c>
      <c r="AW32" s="62" t="e">
        <f>IF(AV32=0,0,IF(AV32=1,IF(VLOOKUP(B32,' Adatbázis új anyagok helye'!$A$1:$BA$1022,42,0)&gt;0,C32*VLOOKUP(B32,' Adatbázis új anyagok helye'!$A$1:$BA$1022,42,0),C32),0))</f>
        <v>#N/A</v>
      </c>
      <c r="AX32" s="62" t="e">
        <f>IF($AW$36&gt;=25,0,IF(AV32=0,0,IF(AV32=1,IF(VLOOKUP(B32,' Adatbázis új anyagok helye'!$A$1:$BA$1022,42,0)&gt;0,10*C32*VLOOKUP(B32,' Adatbázis új anyagok helye'!$A$1:$BA$1022,42,0),10*C32),IF(AV32=2,C32,0))))</f>
        <v>#N/A</v>
      </c>
      <c r="AY32" s="62">
        <f>IF(OR($AW$36&gt;=25,$AX$36&gt;=25),0,IF(AV32=0,0,IF(AV32=1,IF(VLOOKUP(B32,' Adatbázis új anyagok helye'!$A$1:$BA$1022,42,0)&gt;0,100*C32*VLOOKUP(B32,' Adatbázis új anyagok helye'!$A$1:$BA$1022,42,0),100*C32),IF(AV32=2,10*C32,IF(AV32=3,C32,0)))))</f>
        <v>0</v>
      </c>
      <c r="AZ32" s="72">
        <f t="shared" si="21"/>
        <v>0</v>
      </c>
      <c r="BA32" s="73" t="e">
        <f>VLOOKUP(B32,'5-2020 anyagai'!A30:I457,5,)</f>
        <v>#N/A</v>
      </c>
      <c r="BB32" s="131" t="e">
        <f>IF(B32=(VLOOKUP(B32,'PIC lista'!A31:C1069,1,0)),"IGEN","NEM")</f>
        <v>#N/A</v>
      </c>
      <c r="BC32" s="131" t="e">
        <f>IF((VLOOKUP(B32,jelöltlista!$A$1:$D$989,1,FALSE)=B32),"IGEN","NEM")</f>
        <v>#N/A</v>
      </c>
      <c r="BD32" s="131" t="e">
        <f>VLOOKUP(B32,'harmonizált osztályozások'!A32:L5840,6,FALSE)</f>
        <v>#N/A</v>
      </c>
      <c r="BE32" s="131" t="e">
        <f>VLOOKUP(B32,'Sevesoban megnevezve'!A31:F128,4,FALSE)</f>
        <v>#N/A</v>
      </c>
      <c r="BF32" s="131" t="e">
        <f>VLOOKUP(B32,Korlátozás!A31:D501,4,FALSE)</f>
        <v>#N/A</v>
      </c>
      <c r="BG32" s="131" t="e">
        <f>VLOOKUP(B32,'REACH engedélyköteles'!A31:D108,4,FALSE)</f>
        <v>#N/A</v>
      </c>
    </row>
    <row r="33" spans="1:59" s="245" customFormat="1" x14ac:dyDescent="0.25">
      <c r="A33" s="242">
        <f>'Adatbeírás helye'!$AH$2</f>
        <v>0</v>
      </c>
      <c r="B33" s="247">
        <f>'Adatbeírás helye'!$AH$3</f>
        <v>0</v>
      </c>
      <c r="C33" s="248">
        <f>'Adatbeírás helye'!$AH$32</f>
        <v>0</v>
      </c>
      <c r="D33" s="58" t="e">
        <f>VLOOKUP(B33,' Adatbázis új anyagok helye'!$A$1:$BA$1022,5,0)</f>
        <v>#N/A</v>
      </c>
      <c r="E33" s="551" t="e">
        <f>VLOOKUP(B33,' Adatbázis új anyagok helye'!$A$1:$BA$1022,6,0)</f>
        <v>#N/A</v>
      </c>
      <c r="F33" s="551" t="e">
        <f>VLOOKUP(B33,' Adatbázis új anyagok helye'!$A$1:$BA$1022,7,0)</f>
        <v>#N/A</v>
      </c>
      <c r="G33" s="551" t="e">
        <f>VLOOKUP(B33,' Adatbázis új anyagok helye'!$A$1:$BA$1022,8,0)</f>
        <v>#N/A</v>
      </c>
      <c r="H33" s="59" t="e">
        <f>VLOOKUP(E70,segédtáblázatok!$A$3:$D$6,2,0)</f>
        <v>#N/A</v>
      </c>
      <c r="I33" s="59" t="e">
        <f>VLOOKUP(F70,segédtáblázatok!$A$3:$D$6,2,0)</f>
        <v>#N/A</v>
      </c>
      <c r="J33" s="59" t="e">
        <f>VLOOKUP(G70,segédtáblázatok!$A$3:$D$6,2,0)</f>
        <v>#N/A</v>
      </c>
      <c r="K33" s="60" t="e">
        <f t="shared" si="26"/>
        <v>#N/A</v>
      </c>
      <c r="L33" s="60" t="e">
        <f t="shared" si="27"/>
        <v>#N/A</v>
      </c>
      <c r="M33" s="61" t="e">
        <f t="shared" si="28"/>
        <v>#N/A</v>
      </c>
      <c r="N33" s="62" t="str">
        <f>IF(C33&gt;=10,VLOOKUP(B33,' Adatbázis új anyagok helye'!$A$1:$BA$1022,14,0),(IF(C33=0,"HIÁNYZIK",0)))</f>
        <v>HIÁNYZIK</v>
      </c>
      <c r="O33" s="134" t="e">
        <f t="shared" si="25"/>
        <v>#VALUE!</v>
      </c>
      <c r="P33" s="63" t="e">
        <f>IF(C33&gt;=1,VLOOKUP($B33,' Adatbázis új anyagok helye'!$A$1:$BA$1022,10,0),IF(C33&gt;=VLOOKUP($B33,' Adatbázis új anyagok helye'!$A$1:$BA$10022,34,0),VLOOKUP($B33,' Adatbázis új anyagok helye'!$A$1:$BA$1022,10,0),0))</f>
        <v>#N/A</v>
      </c>
      <c r="Q33" s="63" t="e">
        <f>IF(OR((P33="1A"),OR(P33="1B"),OR(P33="1C")),1,IF(C33&gt;=1,VLOOKUP($B33,' Adatbázis új anyagok helye'!$A$1:$BA$1022,11,0),IF(C33&gt;=VLOOKUP($B33,' Adatbázis új anyagok helye'!$A$1:$BA$10022,33,0),VLOOKUP($B33,' Adatbázis új anyagok helye'!$A$1:$BA$1022,11,0),0)))</f>
        <v>#N/A</v>
      </c>
      <c r="R33" s="64" t="e">
        <f>VLOOKUP(B33,' Adatbázis új anyagok helye'!$A$1:$BA$1022,34,0)</f>
        <v>#N/A</v>
      </c>
      <c r="S33" s="59" t="e">
        <f>VLOOKUP(B33,' Adatbázis új anyagok helye'!$A$1:$BA$1022,36,0)</f>
        <v>#N/A</v>
      </c>
      <c r="T33" s="65" t="e">
        <f t="shared" si="10"/>
        <v>#N/A</v>
      </c>
      <c r="U33" s="66" t="e">
        <f t="shared" si="11"/>
        <v>#N/A</v>
      </c>
      <c r="V33" s="65" t="e">
        <f t="shared" si="12"/>
        <v>#N/A</v>
      </c>
      <c r="W33" s="65" t="e">
        <f t="shared" si="13"/>
        <v>#N/A</v>
      </c>
      <c r="X33" s="63" t="e">
        <f>VLOOKUP($B33,' Adatbázis új anyagok helye'!$A$1:$BA$1022,12,0)</f>
        <v>#N/A</v>
      </c>
      <c r="Y33" s="63" t="e">
        <f>VLOOKUP($B33,' Adatbázis új anyagok helye'!$A$1:$BA$1022,13,0)</f>
        <v>#N/A</v>
      </c>
      <c r="Z33" s="67" t="e">
        <f>IF(VLOOKUP($B33,' Adatbázis új anyagok helye'!$A$1:$BA$1022,31,0)&gt;0,VLOOKUP($B33,' Adatbázis új anyagok helye'!$A$1:$BA$1022,31,0),100)</f>
        <v>#N/A</v>
      </c>
      <c r="AA33" s="67" t="e">
        <f>IF(VLOOKUP(B33,' Adatbázis új anyagok helye'!$A$1:$BA$1022,32,0)&gt;0,VLOOKUP(B33,' Adatbázis új anyagok helye'!$A$1:$BA$1022,32,0),100)</f>
        <v>#N/A</v>
      </c>
      <c r="AB33" s="552" t="e">
        <f t="shared" si="14"/>
        <v>#N/A</v>
      </c>
      <c r="AC33" s="552" t="e">
        <f t="shared" si="15"/>
        <v>#N/A</v>
      </c>
      <c r="AD33" s="68" t="e">
        <f t="shared" si="16"/>
        <v>#N/A</v>
      </c>
      <c r="AE33" s="68" t="e">
        <f t="shared" si="17"/>
        <v>#N/A</v>
      </c>
      <c r="AF33" s="69" t="e">
        <f>VLOOKUP(B33,' Adatbázis új anyagok helye'!$A$1:$BA$1022,18,0)</f>
        <v>#N/A</v>
      </c>
      <c r="AG33" s="31" t="e">
        <f>IF(AF33=0,"NEM",IF(C33&gt;=VLOOKUP(B33,' Adatbázis új anyagok helye'!$A$1:$BA$1022,28,0),"Carc.","NEM"))</f>
        <v>#N/A</v>
      </c>
      <c r="AH33" s="70" t="e">
        <f t="shared" si="18"/>
        <v>#N/A</v>
      </c>
      <c r="AI33" s="69" t="e">
        <f>VLOOKUP(B33,' Adatbázis új anyagok helye'!$A$1:$BA$1022,19,0)</f>
        <v>#N/A</v>
      </c>
      <c r="AJ33" s="31" t="e">
        <f>IF(AI33=0,"NEM",IF(C33&gt;=VLOOKUP(B33,' Adatbázis új anyagok helye'!$A$1:$BA$1022,29,0),"Muta.","NEM"))</f>
        <v>#N/A</v>
      </c>
      <c r="AK33" s="70" t="e">
        <f t="shared" si="19"/>
        <v>#N/A</v>
      </c>
      <c r="AL33" s="69" t="e">
        <f>VLOOKUP(B33,' Adatbázis új anyagok helye'!$A$1:$BA$1022,20,0)</f>
        <v>#N/A</v>
      </c>
      <c r="AM33" s="31" t="e">
        <f>IF(AL33=0,"NEM",IF(C33&gt;=VLOOKUP(B33,' Adatbázis új anyagok helye'!$A$1:$BA$1022,30,0),"Repr.","NEM"))</f>
        <v>#N/A</v>
      </c>
      <c r="AN33" s="70" t="e">
        <f t="shared" si="20"/>
        <v>#N/A</v>
      </c>
      <c r="AO33" s="63" t="e">
        <f>VLOOKUP(B33,' Adatbázis új anyagok helye'!$A$1:$BA$1022,15,0)</f>
        <v>#N/A</v>
      </c>
      <c r="AP33" s="62" t="e">
        <f>VLOOKUP(B33,' Adatbázis új anyagok helye'!$A$1:$BA$1022,16,0)</f>
        <v>#N/A</v>
      </c>
      <c r="AQ33" s="71" t="e">
        <f>IF(AO33=0,"NEM",IF(AND(AO33=1,C33&gt;=VLOOKUP(B33,' Adatbázis új anyagok helye'!$A$1:$BA$10022,23,0)),"STOT SE 1",IF(OR(AND(AO33=1,C33&gt;=VLOOKUP(B33,' Adatbázis új anyagok helye'!$A$1:$BA$1022,24,0)),(AND(AO33=2,C33&gt;=VLOOKUP(B33,' Adatbázis új anyagok helye'!$A$1:$BA$10022,24,0)))),"STOT SE 2","NEM")))</f>
        <v>#N/A</v>
      </c>
      <c r="AR33" s="62" t="e">
        <f>VLOOKUP(B33,' Adatbázis új anyagok helye'!$A$1:$BA$1022,17,0)</f>
        <v>#N/A</v>
      </c>
      <c r="AS33" s="561" t="e">
        <f>IF(AR33=0,"NEM",IF(AND(AR33=1,C33&gt;=VLOOKUP(B33,' Adatbázis új anyagok helye'!$A$1:$BA$1022,26,0)),"STOT RE 1",IF(OR(AND(AR33=1,C33&gt;=VLOOKUP(B33,' Adatbázis új anyagok helye'!$A$1:$BA$1022,27,0)),(AND(AR33=2,C33&gt;=VLOOKUP(B33,' Adatbázis új anyagok helye'!$A$1:$BA$1022,27,0)))),"STOT RE 2","NEM")))</f>
        <v>#N/A</v>
      </c>
      <c r="AT33" s="63" t="e">
        <f>VLOOKUP(B33,' Adatbázis új anyagok helye'!$A$1:$BA$1022,38,0)</f>
        <v>#N/A</v>
      </c>
      <c r="AU33" s="72" t="e">
        <f>IF(AT33=0,0,IF(VLOOKUP(B33,' Adatbázis új anyagok helye'!$A$1:$BA$1022,41,0)&gt;0,C33*VLOOKUP(B33,' Adatbázis új anyagok helye'!$A$1:$BA$1022,41,0),C33))</f>
        <v>#N/A</v>
      </c>
      <c r="AV33" s="131" t="e">
        <f>VLOOKUP(B33,' Adatbázis új anyagok helye'!$A$1:$BA$1022,39,0)</f>
        <v>#N/A</v>
      </c>
      <c r="AW33" s="62" t="e">
        <f>IF(AV33=0,0,IF(AV33=1,IF(VLOOKUP(B33,' Adatbázis új anyagok helye'!$A$1:$BA$1022,42,0)&gt;0,C33*VLOOKUP(B33,' Adatbázis új anyagok helye'!$A$1:$BA$1022,42,0),C33),0))</f>
        <v>#N/A</v>
      </c>
      <c r="AX33" s="62" t="e">
        <f>IF($AW$36&gt;=25,0,IF(AV33=0,0,IF(AV33=1,IF(VLOOKUP(B33,' Adatbázis új anyagok helye'!$A$1:$BA$1022,42,0)&gt;0,10*C33*VLOOKUP(B33,' Adatbázis új anyagok helye'!$A$1:$BA$1022,42,0),10*C33),IF(AV33=2,C33,0))))</f>
        <v>#N/A</v>
      </c>
      <c r="AY33" s="62">
        <f>IF(OR($AW$36&gt;=25,$AX$36&gt;=25),0,IF(AV33=0,0,IF(AV33=1,IF(VLOOKUP(B33,' Adatbázis új anyagok helye'!$A$1:$BA$1022,42,0)&gt;0,100*C33*VLOOKUP(B33,' Adatbázis új anyagok helye'!$A$1:$BA$1022,42,0),100*C33),IF(AV33=2,10*C33,IF(AV33=3,C33,0)))))</f>
        <v>0</v>
      </c>
      <c r="AZ33" s="72">
        <f t="shared" si="21"/>
        <v>0</v>
      </c>
      <c r="BA33" s="73" t="e">
        <f>VLOOKUP(B33,'5-2020 anyagai'!A31:I458,5,)</f>
        <v>#N/A</v>
      </c>
      <c r="BB33" s="131" t="e">
        <f>IF(B33=(VLOOKUP(B33,'PIC lista'!A32:C1070,1,0)),"IGEN","NEM")</f>
        <v>#N/A</v>
      </c>
      <c r="BC33" s="131" t="e">
        <f>IF((VLOOKUP(B33,jelöltlista!$A$1:$D$989,1,FALSE)=B33),"IGEN","NEM")</f>
        <v>#N/A</v>
      </c>
      <c r="BD33" s="131" t="e">
        <f>VLOOKUP(B33,'harmonizált osztályozások'!A33:L5841,6,FALSE)</f>
        <v>#N/A</v>
      </c>
      <c r="BE33" s="131" t="e">
        <f>VLOOKUP(B33,'Sevesoban megnevezve'!A32:F129,4,FALSE)</f>
        <v>#N/A</v>
      </c>
      <c r="BF33" s="131" t="e">
        <f>VLOOKUP(B33,Korlátozás!A32:D502,4,FALSE)</f>
        <v>#N/A</v>
      </c>
      <c r="BG33" s="131" t="e">
        <f>VLOOKUP(B33,'REACH engedélyköteles'!A32:D109,4,FALSE)</f>
        <v>#N/A</v>
      </c>
    </row>
    <row r="34" spans="1:59" s="245" customFormat="1" x14ac:dyDescent="0.25">
      <c r="A34" s="242">
        <f>'Adatbeírás helye'!$AI$2</f>
        <v>0</v>
      </c>
      <c r="B34" s="247">
        <f>'Adatbeírás helye'!$AI$3</f>
        <v>0</v>
      </c>
      <c r="C34" s="248">
        <f>'Adatbeírás helye'!$AI$32</f>
        <v>0</v>
      </c>
      <c r="D34" s="58" t="e">
        <f>VLOOKUP(B34,' Adatbázis új anyagok helye'!$A$1:$BA$1022,5,0)</f>
        <v>#N/A</v>
      </c>
      <c r="E34" s="551" t="e">
        <f>VLOOKUP(B34,' Adatbázis új anyagok helye'!$A$1:$BA$1022,6,0)</f>
        <v>#N/A</v>
      </c>
      <c r="F34" s="551" t="e">
        <f>VLOOKUP(B34,' Adatbázis új anyagok helye'!$A$1:$BA$1022,7,0)</f>
        <v>#N/A</v>
      </c>
      <c r="G34" s="551" t="e">
        <f>VLOOKUP(B34,' Adatbázis új anyagok helye'!$A$1:$BA$1022,8,0)</f>
        <v>#N/A</v>
      </c>
      <c r="H34" s="59" t="e">
        <f>VLOOKUP(E71,segédtáblázatok!$A$3:$D$6,2,0)</f>
        <v>#N/A</v>
      </c>
      <c r="I34" s="59" t="e">
        <f>VLOOKUP(F71,segédtáblázatok!$A$3:$D$6,2,0)</f>
        <v>#N/A</v>
      </c>
      <c r="J34" s="59" t="e">
        <f>VLOOKUP(G71,segédtáblázatok!$A$3:$D$6,2,0)</f>
        <v>#N/A</v>
      </c>
      <c r="K34" s="60" t="e">
        <f t="shared" si="26"/>
        <v>#N/A</v>
      </c>
      <c r="L34" s="60" t="e">
        <f t="shared" si="27"/>
        <v>#N/A</v>
      </c>
      <c r="M34" s="61" t="e">
        <f t="shared" si="28"/>
        <v>#N/A</v>
      </c>
      <c r="N34" s="62" t="str">
        <f>IF(C34&gt;=10,VLOOKUP(B34,' Adatbázis új anyagok helye'!$A$1:$BA$1022,14,0),(IF(C34=0,"HIÁNYZIK",0)))</f>
        <v>HIÁNYZIK</v>
      </c>
      <c r="O34" s="134" t="e">
        <f t="shared" si="25"/>
        <v>#VALUE!</v>
      </c>
      <c r="P34" s="63" t="e">
        <f>IF(C34&gt;=1,VLOOKUP($B34,' Adatbázis új anyagok helye'!$A$1:$BA$1022,10,0),IF(C34&gt;=VLOOKUP($B34,' Adatbázis új anyagok helye'!$A$1:$BA$10022,34,0),VLOOKUP($B34,' Adatbázis új anyagok helye'!$A$1:$BA$1022,10,0),0))</f>
        <v>#N/A</v>
      </c>
      <c r="Q34" s="63" t="e">
        <f>IF(OR((P34="1A"),OR(P34="1B"),OR(P34="1C")),1,IF(C34&gt;=1,VLOOKUP($B34,' Adatbázis új anyagok helye'!$A$1:$BA$1022,11,0),IF(C34&gt;=VLOOKUP($B34,' Adatbázis új anyagok helye'!$A$1:$BA$10022,33,0),VLOOKUP($B34,' Adatbázis új anyagok helye'!$A$1:$BA$1022,11,0),0)))</f>
        <v>#N/A</v>
      </c>
      <c r="R34" s="64" t="e">
        <f>VLOOKUP(B34,' Adatbázis új anyagok helye'!$A$1:$BA$1022,34,0)</f>
        <v>#N/A</v>
      </c>
      <c r="S34" s="59" t="e">
        <f>VLOOKUP(B34,' Adatbázis új anyagok helye'!$A$1:$BA$1022,36,0)</f>
        <v>#N/A</v>
      </c>
      <c r="T34" s="65" t="e">
        <f t="shared" si="10"/>
        <v>#N/A</v>
      </c>
      <c r="U34" s="66" t="e">
        <f t="shared" si="11"/>
        <v>#N/A</v>
      </c>
      <c r="V34" s="65" t="e">
        <f t="shared" si="12"/>
        <v>#N/A</v>
      </c>
      <c r="W34" s="65" t="e">
        <f t="shared" si="13"/>
        <v>#N/A</v>
      </c>
      <c r="X34" s="63" t="e">
        <f>VLOOKUP($B34,' Adatbázis új anyagok helye'!$A$1:$BA$1022,12,0)</f>
        <v>#N/A</v>
      </c>
      <c r="Y34" s="63" t="e">
        <f>VLOOKUP($B34,' Adatbázis új anyagok helye'!$A$1:$BA$1022,13,0)</f>
        <v>#N/A</v>
      </c>
      <c r="Z34" s="67" t="e">
        <f>IF(VLOOKUP($B34,' Adatbázis új anyagok helye'!$A$1:$BA$1022,31,0)&gt;0,VLOOKUP($B34,' Adatbázis új anyagok helye'!$A$1:$BA$1022,31,0),100)</f>
        <v>#N/A</v>
      </c>
      <c r="AA34" s="67" t="e">
        <f>IF(VLOOKUP(B34,' Adatbázis új anyagok helye'!$A$1:$BA$1022,32,0)&gt;0,VLOOKUP(B34,' Adatbázis új anyagok helye'!$A$1:$BA$1022,32,0),100)</f>
        <v>#N/A</v>
      </c>
      <c r="AB34" s="552" t="e">
        <f t="shared" si="14"/>
        <v>#N/A</v>
      </c>
      <c r="AC34" s="552" t="e">
        <f t="shared" si="15"/>
        <v>#N/A</v>
      </c>
      <c r="AD34" s="68" t="e">
        <f t="shared" si="16"/>
        <v>#N/A</v>
      </c>
      <c r="AE34" s="68" t="e">
        <f t="shared" si="17"/>
        <v>#N/A</v>
      </c>
      <c r="AF34" s="69" t="e">
        <f>VLOOKUP(B34,' Adatbázis új anyagok helye'!$A$1:$BA$1022,18,0)</f>
        <v>#N/A</v>
      </c>
      <c r="AG34" s="31" t="e">
        <f>IF(AF34=0,"NEM",IF(C34&gt;=VLOOKUP(B34,' Adatbázis új anyagok helye'!$A$1:$BA$1022,28,0),"Carc.","NEM"))</f>
        <v>#N/A</v>
      </c>
      <c r="AH34" s="70" t="e">
        <f t="shared" si="18"/>
        <v>#N/A</v>
      </c>
      <c r="AI34" s="69" t="e">
        <f>VLOOKUP(B34,' Adatbázis új anyagok helye'!$A$1:$BA$1022,19,0)</f>
        <v>#N/A</v>
      </c>
      <c r="AJ34" s="31" t="e">
        <f>IF(AI34=0,"NEM",IF(C34&gt;=VLOOKUP(B34,' Adatbázis új anyagok helye'!$A$1:$BA$1022,29,0),"Muta.","NEM"))</f>
        <v>#N/A</v>
      </c>
      <c r="AK34" s="70" t="e">
        <f t="shared" si="19"/>
        <v>#N/A</v>
      </c>
      <c r="AL34" s="69" t="e">
        <f>VLOOKUP(B34,' Adatbázis új anyagok helye'!$A$1:$BA$1022,20,0)</f>
        <v>#N/A</v>
      </c>
      <c r="AM34" s="31" t="e">
        <f>IF(AL34=0,"NEM",IF(C34&gt;=VLOOKUP(B34,' Adatbázis új anyagok helye'!$A$1:$BA$1022,30,0),"Repr.","NEM"))</f>
        <v>#N/A</v>
      </c>
      <c r="AN34" s="70" t="e">
        <f t="shared" si="20"/>
        <v>#N/A</v>
      </c>
      <c r="AO34" s="63" t="e">
        <f>VLOOKUP(B34,' Adatbázis új anyagok helye'!$A$1:$BA$1022,15,0)</f>
        <v>#N/A</v>
      </c>
      <c r="AP34" s="62" t="e">
        <f>VLOOKUP(B34,' Adatbázis új anyagok helye'!$A$1:$BA$1022,16,0)</f>
        <v>#N/A</v>
      </c>
      <c r="AQ34" s="71" t="e">
        <f>IF(AO34=0,"NEM",IF(AND(AO34=1,C34&gt;=VLOOKUP(B34,' Adatbázis új anyagok helye'!$A$1:$BA$10022,23,0)),"STOT SE 1",IF(OR(AND(AO34=1,C34&gt;=VLOOKUP(B34,' Adatbázis új anyagok helye'!$A$1:$BA$1022,24,0)),(AND(AO34=2,C34&gt;=VLOOKUP(B34,' Adatbázis új anyagok helye'!$A$1:$BA$10022,24,0)))),"STOT SE 2","NEM")))</f>
        <v>#N/A</v>
      </c>
      <c r="AR34" s="62" t="e">
        <f>VLOOKUP(B34,' Adatbázis új anyagok helye'!$A$1:$BA$1022,17,0)</f>
        <v>#N/A</v>
      </c>
      <c r="AS34" s="561" t="e">
        <f>IF(AR34=0,"NEM",IF(AND(AR34=1,C34&gt;=VLOOKUP(B34,' Adatbázis új anyagok helye'!$A$1:$BA$1022,26,0)),"STOT RE 1",IF(OR(AND(AR34=1,C34&gt;=VLOOKUP(B34,' Adatbázis új anyagok helye'!$A$1:$BA$1022,27,0)),(AND(AR34=2,C34&gt;=VLOOKUP(B34,' Adatbázis új anyagok helye'!$A$1:$BA$1022,27,0)))),"STOT RE 2","NEM")))</f>
        <v>#N/A</v>
      </c>
      <c r="AT34" s="63" t="e">
        <f>VLOOKUP(B34,' Adatbázis új anyagok helye'!$A$1:$BA$1022,38,0)</f>
        <v>#N/A</v>
      </c>
      <c r="AU34" s="72" t="e">
        <f>IF(AT34=0,0,IF(VLOOKUP(B34,' Adatbázis új anyagok helye'!$A$1:$BA$1022,41,0)&gt;0,C34*VLOOKUP(B34,' Adatbázis új anyagok helye'!$A$1:$BA$1022,41,0),C34))</f>
        <v>#N/A</v>
      </c>
      <c r="AV34" s="131" t="e">
        <f>VLOOKUP(B34,' Adatbázis új anyagok helye'!$A$1:$BA$1022,39,0)</f>
        <v>#N/A</v>
      </c>
      <c r="AW34" s="62" t="e">
        <f>IF(AV34=0,0,IF(AV34=1,IF(VLOOKUP(B34,' Adatbázis új anyagok helye'!$A$1:$BA$1022,42,0)&gt;0,C34*VLOOKUP(B34,' Adatbázis új anyagok helye'!$A$1:$BA$1022,42,0),C34),0))</f>
        <v>#N/A</v>
      </c>
      <c r="AX34" s="62" t="e">
        <f>IF($AW$36&gt;=25,0,IF(AV34=0,0,IF(AV34=1,IF(VLOOKUP(B34,' Adatbázis új anyagok helye'!$A$1:$BA$1022,42,0)&gt;0,10*C34*VLOOKUP(B34,' Adatbázis új anyagok helye'!$A$1:$BA$1022,42,0),10*C34),IF(AV34=2,C34,0))))</f>
        <v>#N/A</v>
      </c>
      <c r="AY34" s="62">
        <f>IF(OR($AW$36&gt;=25,$AX$36&gt;=25),0,IF(AV34=0,0,IF(AV34=1,IF(VLOOKUP(B34,' Adatbázis új anyagok helye'!$A$1:$BA$1022,42,0)&gt;0,100*C34*VLOOKUP(B34,' Adatbázis új anyagok helye'!$A$1:$BA$1022,42,0),100*C34),IF(AV34=2,10*C34,IF(AV34=3,C34,0)))))</f>
        <v>0</v>
      </c>
      <c r="AZ34" s="72">
        <f t="shared" si="21"/>
        <v>0</v>
      </c>
      <c r="BA34" s="73" t="e">
        <f>VLOOKUP(B34,'5-2020 anyagai'!A32:I459,5,)</f>
        <v>#N/A</v>
      </c>
      <c r="BB34" s="131" t="e">
        <f>IF(B34=(VLOOKUP(B34,'PIC lista'!A33:C1071,1,0)),"IGEN","NEM")</f>
        <v>#N/A</v>
      </c>
      <c r="BC34" s="131" t="e">
        <f>IF((VLOOKUP(B34,jelöltlista!$A$1:$D$989,1,FALSE)=B34),"IGEN","NEM")</f>
        <v>#N/A</v>
      </c>
      <c r="BD34" s="131" t="e">
        <f>VLOOKUP(B34,'harmonizált osztályozások'!A34:L5842,6,FALSE)</f>
        <v>#N/A</v>
      </c>
      <c r="BE34" s="131" t="e">
        <f>VLOOKUP(B34,'Sevesoban megnevezve'!A33:F130,4,FALSE)</f>
        <v>#N/A</v>
      </c>
      <c r="BF34" s="131" t="e">
        <f>VLOOKUP(B34,Korlátozás!A33:D503,4,FALSE)</f>
        <v>#N/A</v>
      </c>
      <c r="BG34" s="131" t="e">
        <f>VLOOKUP(B34,'REACH engedélyköteles'!A33:D110,4,FALSE)</f>
        <v>#N/A</v>
      </c>
    </row>
    <row r="35" spans="1:59" s="245" customFormat="1" x14ac:dyDescent="0.25">
      <c r="A35" s="242">
        <f>'Adatbeírás helye'!$AJ$2</f>
        <v>0</v>
      </c>
      <c r="B35" s="247">
        <f>'Adatbeírás helye'!$AJ$3</f>
        <v>0</v>
      </c>
      <c r="C35" s="248">
        <f>'Adatbeírás helye'!$AJ$32</f>
        <v>0</v>
      </c>
      <c r="D35" s="58" t="e">
        <f>VLOOKUP(B35,' Adatbázis új anyagok helye'!$A$1:$BA$1022,5,0)</f>
        <v>#N/A</v>
      </c>
      <c r="E35" s="551" t="e">
        <f>VLOOKUP(B35,' Adatbázis új anyagok helye'!$A$1:$BA$1022,6,0)</f>
        <v>#N/A</v>
      </c>
      <c r="F35" s="551" t="e">
        <f>VLOOKUP(B35,' Adatbázis új anyagok helye'!$A$1:$BA$1022,7,0)</f>
        <v>#N/A</v>
      </c>
      <c r="G35" s="551" t="e">
        <f>VLOOKUP(B35,' Adatbázis új anyagok helye'!$A$1:$BA$1022,8,0)</f>
        <v>#N/A</v>
      </c>
      <c r="H35" s="59" t="e">
        <f>VLOOKUP(E72,segédtáblázatok!$A$3:$D$6,2,0)</f>
        <v>#N/A</v>
      </c>
      <c r="I35" s="59" t="e">
        <f>VLOOKUP(F72,segédtáblázatok!$A$3:$D$6,2,0)</f>
        <v>#N/A</v>
      </c>
      <c r="J35" s="59" t="e">
        <f>VLOOKUP(G72,segédtáblázatok!$A$3:$D$6,2,0)</f>
        <v>#N/A</v>
      </c>
      <c r="K35" s="60" t="e">
        <f t="shared" si="26"/>
        <v>#N/A</v>
      </c>
      <c r="L35" s="60" t="e">
        <f t="shared" si="27"/>
        <v>#N/A</v>
      </c>
      <c r="M35" s="61" t="e">
        <f t="shared" si="28"/>
        <v>#N/A</v>
      </c>
      <c r="N35" s="62" t="str">
        <f>IF(C35&gt;=10,VLOOKUP(B35,' Adatbázis új anyagok helye'!$A$1:$BA$1022,14,0),(IF(C35=0,"HIÁNYZIK",0)))</f>
        <v>HIÁNYZIK</v>
      </c>
      <c r="O35" s="134" t="e">
        <f t="shared" si="25"/>
        <v>#VALUE!</v>
      </c>
      <c r="P35" s="63" t="e">
        <f>IF(C35&gt;=1,VLOOKUP($B35,' Adatbázis új anyagok helye'!$A$1:$BA$1022,10,0),IF(C35&gt;=VLOOKUP($B35,' Adatbázis új anyagok helye'!$A$1:$BA$10022,34,0),VLOOKUP($B35,' Adatbázis új anyagok helye'!$A$1:$BA$1022,10,0),0))</f>
        <v>#N/A</v>
      </c>
      <c r="Q35" s="63" t="e">
        <f>IF(OR((P35="1A"),OR(P35="1B"),OR(P35="1C")),1,IF(C35&gt;=1,VLOOKUP($B35,' Adatbázis új anyagok helye'!$A$1:$BA$1022,11,0),IF(C35&gt;=VLOOKUP($B35,' Adatbázis új anyagok helye'!$A$1:$BA$10022,33,0),VLOOKUP($B35,' Adatbázis új anyagok helye'!$A$1:$BA$1022,11,0),0)))</f>
        <v>#N/A</v>
      </c>
      <c r="R35" s="64" t="e">
        <f>VLOOKUP(B35,' Adatbázis új anyagok helye'!$A$1:$BA$1022,34,0)</f>
        <v>#N/A</v>
      </c>
      <c r="S35" s="59" t="e">
        <f>VLOOKUP(B35,' Adatbázis új anyagok helye'!$A$1:$BA$1022,36,0)</f>
        <v>#N/A</v>
      </c>
      <c r="T35" s="65" t="e">
        <f t="shared" si="10"/>
        <v>#N/A</v>
      </c>
      <c r="U35" s="66" t="e">
        <f t="shared" si="11"/>
        <v>#N/A</v>
      </c>
      <c r="V35" s="65" t="e">
        <f t="shared" si="12"/>
        <v>#N/A</v>
      </c>
      <c r="W35" s="65" t="e">
        <f t="shared" si="13"/>
        <v>#N/A</v>
      </c>
      <c r="X35" s="63" t="e">
        <f>VLOOKUP($B35,' Adatbázis új anyagok helye'!$A$1:$BA$1022,12,0)</f>
        <v>#N/A</v>
      </c>
      <c r="Y35" s="63" t="e">
        <f>VLOOKUP($B35,' Adatbázis új anyagok helye'!$A$1:$BA$1022,13,0)</f>
        <v>#N/A</v>
      </c>
      <c r="Z35" s="67" t="e">
        <f>IF(VLOOKUP($B35,' Adatbázis új anyagok helye'!$A$1:$BA$1022,31,0)&gt;0,VLOOKUP($B35,' Adatbázis új anyagok helye'!$A$1:$BA$1022,31,0),100)</f>
        <v>#N/A</v>
      </c>
      <c r="AA35" s="67" t="e">
        <f>IF(VLOOKUP(B35,' Adatbázis új anyagok helye'!$A$1:$BA$1022,32,0)&gt;0,VLOOKUP(B35,' Adatbázis új anyagok helye'!$A$1:$BA$1022,32,0),100)</f>
        <v>#N/A</v>
      </c>
      <c r="AB35" s="552" t="e">
        <f t="shared" si="14"/>
        <v>#N/A</v>
      </c>
      <c r="AC35" s="552" t="e">
        <f t="shared" si="15"/>
        <v>#N/A</v>
      </c>
      <c r="AD35" s="68" t="e">
        <f t="shared" si="16"/>
        <v>#N/A</v>
      </c>
      <c r="AE35" s="68" t="e">
        <f t="shared" si="17"/>
        <v>#N/A</v>
      </c>
      <c r="AF35" s="69" t="e">
        <f>VLOOKUP(B35,' Adatbázis új anyagok helye'!$A$1:$BA$1022,18,0)</f>
        <v>#N/A</v>
      </c>
      <c r="AG35" s="31" t="e">
        <f>IF(AF35=0,"NEM",IF(C35&gt;=VLOOKUP(B35,' Adatbázis új anyagok helye'!$A$1:$BA$1022,28,0),"Carc.","NEM"))</f>
        <v>#N/A</v>
      </c>
      <c r="AH35" s="70" t="e">
        <f t="shared" si="18"/>
        <v>#N/A</v>
      </c>
      <c r="AI35" s="69" t="e">
        <f>VLOOKUP(B35,' Adatbázis új anyagok helye'!$A$1:$BA$1022,19,0)</f>
        <v>#N/A</v>
      </c>
      <c r="AJ35" s="31" t="e">
        <f>IF(AI35=0,"NEM",IF(C35&gt;=VLOOKUP(B35,' Adatbázis új anyagok helye'!$A$1:$BA$1022,29,0),"Muta.","NEM"))</f>
        <v>#N/A</v>
      </c>
      <c r="AK35" s="70" t="e">
        <f t="shared" si="19"/>
        <v>#N/A</v>
      </c>
      <c r="AL35" s="69" t="e">
        <f>VLOOKUP(B35,' Adatbázis új anyagok helye'!$A$1:$BA$1022,20,0)</f>
        <v>#N/A</v>
      </c>
      <c r="AM35" s="31" t="e">
        <f>IF(AL35=0,"NEM",IF(C35&gt;=VLOOKUP(B35,' Adatbázis új anyagok helye'!$A$1:$BA$1022,30,0),"Repr.","NEM"))</f>
        <v>#N/A</v>
      </c>
      <c r="AN35" s="70" t="e">
        <f t="shared" si="20"/>
        <v>#N/A</v>
      </c>
      <c r="AO35" s="63" t="e">
        <f>VLOOKUP(B35,' Adatbázis új anyagok helye'!$A$1:$BA$1022,15,0)</f>
        <v>#N/A</v>
      </c>
      <c r="AP35" s="62" t="e">
        <f>VLOOKUP(B35,' Adatbázis új anyagok helye'!$A$1:$BA$1022,16,0)</f>
        <v>#N/A</v>
      </c>
      <c r="AQ35" s="71" t="e">
        <f>IF(AO35=0,"NEM",IF(AND(AO35=1,C35&gt;=VLOOKUP(B35,' Adatbázis új anyagok helye'!$A$1:$BA$10022,23,0)),"STOT SE 1",IF(OR(AND(AO35=1,C35&gt;=VLOOKUP(B35,' Adatbázis új anyagok helye'!$A$1:$BA$1022,24,0)),(AND(AO35=2,C35&gt;=VLOOKUP(B35,' Adatbázis új anyagok helye'!$A$1:$BA$10022,24,0)))),"STOT SE 2","NEM")))</f>
        <v>#N/A</v>
      </c>
      <c r="AR35" s="62" t="e">
        <f>VLOOKUP(B35,' Adatbázis új anyagok helye'!$A$1:$BA$1022,17,0)</f>
        <v>#N/A</v>
      </c>
      <c r="AS35" s="561" t="e">
        <f>IF(AR35=0,"NEM",IF(AND(AR35=1,C35&gt;=VLOOKUP(B35,' Adatbázis új anyagok helye'!$A$1:$BA$1022,26,0)),"STOT RE 1",IF(OR(AND(AR35=1,C35&gt;=VLOOKUP(B35,' Adatbázis új anyagok helye'!$A$1:$BA$1022,27,0)),(AND(AR35=2,C35&gt;=VLOOKUP(B35,' Adatbázis új anyagok helye'!$A$1:$BA$1022,27,0)))),"STOT RE 2","NEM")))</f>
        <v>#N/A</v>
      </c>
      <c r="AT35" s="63" t="e">
        <f>VLOOKUP(B35,' Adatbázis új anyagok helye'!$A$1:$BA$1022,38,0)</f>
        <v>#N/A</v>
      </c>
      <c r="AU35" s="72" t="e">
        <f>IF(AT35=0,0,IF(VLOOKUP(B35,' Adatbázis új anyagok helye'!$A$1:$BA$1022,41,0)&gt;0,C35*VLOOKUP(B35,' Adatbázis új anyagok helye'!$A$1:$BA$1022,41,0),C35))</f>
        <v>#N/A</v>
      </c>
      <c r="AV35" s="131" t="e">
        <f>VLOOKUP(B35,' Adatbázis új anyagok helye'!$A$1:$BA$1022,39,0)</f>
        <v>#N/A</v>
      </c>
      <c r="AW35" s="62" t="e">
        <f>IF(AV35=0,0,IF(AV35=1,IF(VLOOKUP(B35,' Adatbázis új anyagok helye'!$A$1:$BA$1022,42,0)&gt;0,C35*VLOOKUP(B35,' Adatbázis új anyagok helye'!$A$1:$BA$1022,42,0),C35),0))</f>
        <v>#N/A</v>
      </c>
      <c r="AX35" s="62" t="e">
        <f>IF($AW$36&gt;=25,0,IF(AV35=0,0,IF(AV35=1,IF(VLOOKUP(B35,' Adatbázis új anyagok helye'!$A$1:$BA$1022,42,0)&gt;0,10*C35*VLOOKUP(B35,' Adatbázis új anyagok helye'!$A$1:$BA$1022,42,0),10*C35),IF(AV35=2,C35,0))))</f>
        <v>#N/A</v>
      </c>
      <c r="AY35" s="62">
        <f>IF(OR($AW$36&gt;=25,$AX$36&gt;=25),0,IF(AV35=0,0,IF(AV35=1,IF(VLOOKUP(B35,' Adatbázis új anyagok helye'!$A$1:$BA$1022,42,0)&gt;0,100*C35*VLOOKUP(B35,' Adatbázis új anyagok helye'!$A$1:$BA$1022,42,0),100*C35),IF(AV35=2,10*C35,IF(AV35=3,C35,0)))))</f>
        <v>0</v>
      </c>
      <c r="AZ35" s="72">
        <f t="shared" si="21"/>
        <v>0</v>
      </c>
      <c r="BA35" s="73" t="e">
        <f>VLOOKUP(B35,'5-2020 anyagai'!A33:I460,5,)</f>
        <v>#N/A</v>
      </c>
      <c r="BB35" s="131" t="e">
        <f>IF(B35=(VLOOKUP(B35,'PIC lista'!A34:C1072,1,0)),"IGEN","NEM")</f>
        <v>#N/A</v>
      </c>
      <c r="BC35" s="131" t="e">
        <f>IF((VLOOKUP(B35,jelöltlista!$A$1:$D$989,1,FALSE)=B35),"IGEN","NEM")</f>
        <v>#N/A</v>
      </c>
      <c r="BD35" s="131" t="e">
        <f>VLOOKUP(B35,'harmonizált osztályozások'!A35:L5843,6,FALSE)</f>
        <v>#N/A</v>
      </c>
      <c r="BE35" s="131" t="e">
        <f>VLOOKUP(B35,'Sevesoban megnevezve'!A34:F131,4,FALSE)</f>
        <v>#N/A</v>
      </c>
      <c r="BF35" s="131" t="e">
        <f>VLOOKUP(B35,Korlátozás!A34:D504,4,FALSE)</f>
        <v>#N/A</v>
      </c>
      <c r="BG35" s="131" t="e">
        <f>VLOOKUP(B35,'REACH engedélyköteles'!A34:D111,4,FALSE)</f>
        <v>#N/A</v>
      </c>
    </row>
    <row r="36" spans="1:59" ht="18.75" x14ac:dyDescent="0.3">
      <c r="A36" s="245"/>
      <c r="B36" s="245"/>
      <c r="C36" s="557"/>
      <c r="D36" s="75"/>
      <c r="E36" s="76"/>
      <c r="F36" s="76"/>
      <c r="G36" s="76"/>
      <c r="H36" s="77"/>
      <c r="I36" s="77"/>
      <c r="J36" s="77"/>
      <c r="K36" s="78">
        <f>IF(_xlfn.AGGREGATE(9,3,K3:K35)=0,"NEM",100/_xlfn.AGGREGATE(9,3,K3:K35))</f>
        <v>416.66666666666669</v>
      </c>
      <c r="L36" s="78">
        <f>IF(_xlfn.AGGREGATE(9,3,L3:L23)=0,"NEM",100/_xlfn.AGGREGATE(9,3,L3:L23))</f>
        <v>378.78787878787875</v>
      </c>
      <c r="M36" s="135">
        <f>IF(_xlfn.AGGREGATE(9,3,M3:M23)=0,"NEM",100/_xlfn.AGGREGATE(9,3,M3:M23))</f>
        <v>364.96350364963502</v>
      </c>
      <c r="N36" s="79"/>
      <c r="O36" s="86">
        <f>_xlfn.AGGREGATE(9,3,O3:O23)</f>
        <v>1.2</v>
      </c>
      <c r="P36" s="80"/>
      <c r="Q36" s="81"/>
      <c r="R36" s="82"/>
      <c r="S36" s="77"/>
      <c r="T36" s="83">
        <f>_xlfn.AGGREGATE(9,3,T3:T23)</f>
        <v>9.3999999999999986</v>
      </c>
      <c r="U36" s="84">
        <f>_xlfn.AGGREGATE(9,3,U3:U23)</f>
        <v>0</v>
      </c>
      <c r="V36" s="85">
        <f>_xlfn.AGGREGATE(9,3,V3:V23)</f>
        <v>15.866666666666667</v>
      </c>
      <c r="W36" s="86">
        <f>_xlfn.AGGREGATE(9,3,W3:W23)</f>
        <v>0.66666666666666663</v>
      </c>
      <c r="X36" s="87"/>
      <c r="Y36" s="88"/>
      <c r="Z36" s="89"/>
      <c r="AA36" s="89"/>
      <c r="AB36" s="90"/>
      <c r="AC36" s="90"/>
      <c r="AD36" s="91"/>
      <c r="AE36" s="92"/>
      <c r="AF36" s="93"/>
      <c r="AG36" s="93"/>
      <c r="AH36" s="94">
        <f>_xlfn.AGGREGATE(5,3,AH3:AH23)</f>
        <v>4</v>
      </c>
      <c r="AI36" s="76"/>
      <c r="AJ36" s="76"/>
      <c r="AK36" s="94">
        <f>_xlfn.AGGREGATE(5,3,AK3:AK23)</f>
        <v>4</v>
      </c>
      <c r="AL36" s="76"/>
      <c r="AM36" s="76"/>
      <c r="AN36" s="94">
        <f>_xlfn.AGGREGATE(5,3,AN3:AN23)</f>
        <v>4</v>
      </c>
      <c r="AO36" s="79"/>
      <c r="AP36" s="79"/>
      <c r="AQ36" s="95"/>
      <c r="AR36" s="96"/>
      <c r="AS36" s="96"/>
      <c r="AT36" s="80"/>
      <c r="AU36" s="97">
        <f>_xlfn.AGGREGATE(9,3,AU3:AU23)</f>
        <v>0</v>
      </c>
      <c r="AV36" s="98"/>
      <c r="AW36" s="136">
        <f>_xlfn.AGGREGATE(9,3,AW3:AW23)</f>
        <v>0</v>
      </c>
      <c r="AX36" s="136">
        <f>_xlfn.AGGREGATE(9,3,AX3:AX23)</f>
        <v>40</v>
      </c>
      <c r="AY36" s="136">
        <f>_xlfn.AGGREGATE(9,3,AY3:AY23)</f>
        <v>0</v>
      </c>
      <c r="AZ36" s="137">
        <f>_xlfn.AGGREGATE(9,3,AZ3:AZ23)</f>
        <v>0</v>
      </c>
    </row>
    <row r="37" spans="1:59" ht="78" customHeight="1" x14ac:dyDescent="0.3">
      <c r="A37" s="245"/>
      <c r="B37" s="245"/>
      <c r="C37" s="556"/>
      <c r="D37" s="99" t="s">
        <v>100</v>
      </c>
      <c r="E37" s="588" t="str">
        <f>IF(K36&lt;=5,"Acute Tox. 1 SZÁJON",IF(K36&lt;=50,"Acute Tox. 2 SZÁJON",IF(K36&lt;=300,"Acute Tox. 3 SZÁJON",IF(K36&lt;=2000,"Acute Tox. 4 SZÁJON","NINCS orális Toxicitás."))))</f>
        <v>Acute Tox. 4 SZÁJON</v>
      </c>
      <c r="F37" s="588"/>
      <c r="G37" s="588"/>
      <c r="H37" s="588"/>
      <c r="I37" s="589" t="str">
        <f>IF(L36&lt;=5,"Acute Tox. 1 BŐR",IF(L36&lt;=50,"Acute Tox. 2 BŐR",IF(L36&lt;=300,"Acute Tox. 3 BŐR",IF(L36&lt;=2000,"Acute Tox. 4 BŐR","NINCS bőr toxicitás."))))</f>
        <v>Acute Tox. 4 BŐR</v>
      </c>
      <c r="J37" s="589"/>
      <c r="K37" s="589"/>
      <c r="L37" s="590" t="str">
        <f>IF(M36&lt;=5,"Acute Tox. 1 Belégz",IF(M36&lt;=50,"Acute Tox. 2 Belégz",IF(M36&lt;=300,"Acute Tox. 3 Belégz",IF(M36&lt;=2000,"Acute Tox. 4 Belégz.","NINCS belégzéses Toxicitás"))))</f>
        <v>Acute Tox. 4 Belégz.</v>
      </c>
      <c r="M37" s="590"/>
      <c r="N37" s="139" t="str">
        <f>IF(O36&gt;=1,"Asp. Tox. 1","")</f>
        <v>Asp. Tox. 1</v>
      </c>
      <c r="O37" s="100"/>
      <c r="P37" s="63"/>
      <c r="Q37" s="62"/>
      <c r="R37" s="591" t="str">
        <f>IF(U36&gt;=1,"Skin Corr. 1",IF(T36&gt;=1,"Skin Irrit. 2","Nem osztályozott bőrre"))</f>
        <v>Skin Irrit. 2</v>
      </c>
      <c r="S37" s="591"/>
      <c r="T37" s="591"/>
      <c r="U37" s="101" t="str">
        <f>IF(segédtáblázatok!H19&gt;=1,"A",IF(segédtáblázatok!I20&gt;=1,"B",IF(segédtáblázatok!J20&gt;=1,"C","")))</f>
        <v/>
      </c>
      <c r="V37" s="592" t="str">
        <f>IF(W36&gt;=1,"Eye Dam. 1",IF(V36&gt;=1,"Eye Irrit. 2","Nem osztályozott szemre"))</f>
        <v>Eye Irrit. 2</v>
      </c>
      <c r="W37" s="592"/>
      <c r="X37" s="102"/>
      <c r="Y37" s="102"/>
      <c r="AB37" s="103" t="str">
        <f>IF(ISERROR(VLOOKUP("Skin Sens. 1",AB3:AB23,1,0)),"Nem érzékenyítő bőrre","Skin Sens. 1")</f>
        <v>Skin Sens. 1</v>
      </c>
      <c r="AC37" s="103" t="str">
        <f>IF(ISERROR(VLOOKUP("Inhal. Sens. 1",AC3:AC23,1,0)),"Nem érzékenyítő belégz.","Inhal. Sens. 1")</f>
        <v>Nem érzékenyítő belégz.</v>
      </c>
      <c r="AD37" s="104" t="s">
        <v>101</v>
      </c>
      <c r="AE37" s="104" t="s">
        <v>101</v>
      </c>
      <c r="AG37" s="100" t="str">
        <f>IF(ISERROR(VLOOKUP("Carc.",AG3:AG23,1,0)),"NEM","Carc.")</f>
        <v>NEM</v>
      </c>
      <c r="AH37" s="105" t="str">
        <f>IF(AH36=1,"1A",IF(AH36=2,"1B",IF(AH36=3,2,"")))</f>
        <v/>
      </c>
      <c r="AI37" s="31"/>
      <c r="AJ37" s="100" t="str">
        <f>IF(ISERROR(VLOOKUP("Muta.",AJ3:AJ23,1,0)),"NEM","Muta.")</f>
        <v>NEM</v>
      </c>
      <c r="AK37" s="105" t="str">
        <f>IF(AK36=1,"1A",IF(AK36=2,"1B",IF(AK36=3,2,"")))</f>
        <v/>
      </c>
      <c r="AM37" s="100" t="str">
        <f>IF(ISERROR(VLOOKUP("Repr.",AM3:AM23,1,0)),"NEM","Repr.")</f>
        <v>NEM</v>
      </c>
      <c r="AN37" s="105" t="str">
        <f>IF(AN36=1,"1A",IF(AN36=2,"1B",IF(AN36=3,2,"")))</f>
        <v/>
      </c>
      <c r="AO37" s="100" t="str">
        <f>IF(ISERROR(VLOOKUP("STOT SE 1",AQ3:AQ23,1,0)),"","STOT SE 1")</f>
        <v>STOT SE 1</v>
      </c>
      <c r="AP37" s="100"/>
      <c r="AQ37" s="100" t="str">
        <f>IF(ISERROR(VLOOKUP("STOT SE 2",AQ3:AQ23,1,0)),"","STOT SE 2")</f>
        <v/>
      </c>
      <c r="AR37" s="106" t="str">
        <f>IF(ISERROR(VLOOKUP("STOT RE 1",AS3:AS23,1,0)),"","STOT RE 1")</f>
        <v>STOT RE 1</v>
      </c>
      <c r="AS37" s="100" t="str">
        <f>IF(ISERROR(VLOOKUP("STOT RE 2",AS3:AS23,1,0)),"","STOT RE 2")</f>
        <v>STOT RE 2</v>
      </c>
      <c r="AT37" s="63"/>
      <c r="AU37" s="105" t="str">
        <f>IF(AU36&gt;=25,"Aquatic Acute 1","NEM")</f>
        <v>NEM</v>
      </c>
      <c r="AW37" s="103" t="str">
        <f>IF(AW36&gt;=25,"Aquatic Chronic 1","NEM")</f>
        <v>NEM</v>
      </c>
      <c r="AX37" s="107" t="str">
        <f>IF(AX36&gt;=25,"Aquatic Chronic 2","NEM")</f>
        <v>Aquatic Chronic 2</v>
      </c>
      <c r="AY37" s="107" t="str">
        <f>IF(AY36&gt;=25,"Aquatic Chronic 3","NEM")</f>
        <v>NEM</v>
      </c>
      <c r="AZ37" s="108" t="str">
        <f>IF(AZ36&gt;=25,"Aquatic Chronic 4","NEM")</f>
        <v>NEM</v>
      </c>
    </row>
    <row r="38" spans="1:59" ht="71.25" customHeight="1" x14ac:dyDescent="0.3">
      <c r="A38" s="245"/>
      <c r="B38" s="245"/>
      <c r="D38" s="109"/>
      <c r="N38" s="582" t="s">
        <v>102</v>
      </c>
      <c r="O38" s="582"/>
      <c r="R38" s="110"/>
      <c r="S38" s="111"/>
      <c r="T38" s="111"/>
      <c r="U38" s="112"/>
      <c r="AO38" s="100"/>
      <c r="AP38" s="560" t="str">
        <f>IF(AO77&gt;=1,"STOT SE 3 H335","")</f>
        <v/>
      </c>
      <c r="AQ38" s="560" t="str">
        <f>IF(AP77&gt;=1,"STOT SE 3 H336","")</f>
        <v/>
      </c>
      <c r="AS38" s="113"/>
    </row>
    <row r="39" spans="1:59" ht="18.75" x14ac:dyDescent="0.3">
      <c r="A39" s="245"/>
      <c r="R39" s="581" t="s">
        <v>27644</v>
      </c>
      <c r="S39" s="581"/>
      <c r="T39" s="111"/>
      <c r="U39" s="112"/>
      <c r="AQ39" s="141"/>
      <c r="BD39" s="249"/>
    </row>
    <row r="40" spans="1:59" x14ac:dyDescent="0.25">
      <c r="E40">
        <f>IF(C3&gt;=1,VLOOKUP(B3,' Adatbázis új anyagok helye'!$A$1:$BA$1022,6,0),0)</f>
        <v>0</v>
      </c>
      <c r="F40">
        <f>IF(C3&gt;=1,VLOOKUP(B3,' Adatbázis új anyagok helye'!$A$1:$BA$1022,7,0),0)</f>
        <v>0</v>
      </c>
      <c r="G40">
        <f>IF(C3&gt;=1,VLOOKUP(B3,' Adatbázis új anyagok helye'!$A$1:$BA$1022,8,0),0)</f>
        <v>0</v>
      </c>
      <c r="R40" t="s">
        <v>27645</v>
      </c>
      <c r="S40" t="s">
        <v>93</v>
      </c>
    </row>
    <row r="41" spans="1:59" ht="15" customHeight="1" x14ac:dyDescent="0.25">
      <c r="E41" s="241">
        <f>IF(C4&gt;=1,VLOOKUP(B4,' Adatbázis új anyagok helye'!$A$1:$BA$1022,6,0),0)</f>
        <v>0</v>
      </c>
      <c r="F41" s="241">
        <f>IF(C4&gt;=1,VLOOKUP(B4,' Adatbázis új anyagok helye'!$A$1:$BA$1022,7,0),0)</f>
        <v>4</v>
      </c>
      <c r="G41" s="241">
        <f>IF(C4&gt;=1,VLOOKUP(B4,' Adatbázis új anyagok helye'!$A$1:$BA$1022,8,0),0)</f>
        <v>4</v>
      </c>
      <c r="R41">
        <f>IF(Q3=0,100,VLOOKUP(B3,' Adatbázis új anyagok helye'!$A$1:$BA$1022,33,0))</f>
        <v>5</v>
      </c>
      <c r="S41">
        <f>IF(Q3=0,100,IF(Q3=1,VLOOKUP(B3,' Adatbázis új anyagok helye'!$A$1:$BA$1022,35,0),100))</f>
        <v>100</v>
      </c>
    </row>
    <row r="42" spans="1:59" x14ac:dyDescent="0.25">
      <c r="E42" s="241">
        <f>IF(C5&gt;=1,VLOOKUP(B5,' Adatbázis új anyagok helye'!$A$1:$BA$1022,6,0),0)</f>
        <v>0</v>
      </c>
      <c r="F42" s="241">
        <f>IF(C5&gt;=1,VLOOKUP(B5,' Adatbázis új anyagok helye'!$A$1:$BA$1022,7,0),0)</f>
        <v>0</v>
      </c>
      <c r="G42" s="241">
        <f>IF(C5&gt;=1,VLOOKUP(B5,' Adatbázis új anyagok helye'!$A$1:$BA$1022,8,0),0)</f>
        <v>4</v>
      </c>
      <c r="R42" s="552">
        <f>IF(Q4=0,100,VLOOKUP(B4,' Adatbázis új anyagok helye'!$A$1:$BA$1022,33,0))</f>
        <v>10</v>
      </c>
      <c r="S42" s="552">
        <f>IF(Q4=0,100,IF(Q4=1,VLOOKUP(B4,' Adatbázis új anyagok helye'!$A$1:$BA$1022,35,0),100))</f>
        <v>100</v>
      </c>
    </row>
    <row r="43" spans="1:59" x14ac:dyDescent="0.25">
      <c r="E43" s="241">
        <f>IF(C6&gt;=1,VLOOKUP(B6,' Adatbázis új anyagok helye'!$A$1:$BA$1022,6,0),0)</f>
        <v>0</v>
      </c>
      <c r="F43" s="241">
        <f>IF(C6&gt;=1,VLOOKUP(B6,' Adatbázis új anyagok helye'!$A$1:$BA$1022,7,0),0)</f>
        <v>0</v>
      </c>
      <c r="G43" s="241">
        <f>IF(C6&gt;=1,VLOOKUP(B6,' Adatbázis új anyagok helye'!$A$1:$BA$1022,8,0),0)</f>
        <v>0</v>
      </c>
      <c r="R43" s="552">
        <f>IF(Q5=0,100,VLOOKUP(B5,' Adatbázis új anyagok helye'!$A$1:$BA$1022,33,0))</f>
        <v>100</v>
      </c>
      <c r="S43" s="552">
        <f>IF(Q5=0,100,IF(Q5=1,VLOOKUP(B5,' Adatbázis új anyagok helye'!$A$1:$BA$1022,35,0),100))</f>
        <v>100</v>
      </c>
    </row>
    <row r="44" spans="1:59" x14ac:dyDescent="0.25">
      <c r="E44" s="241">
        <f>IF(C7&gt;=1,VLOOKUP(B7,' Adatbázis új anyagok helye'!$A$1:$BA$1022,6,0),0)</f>
        <v>0</v>
      </c>
      <c r="F44" s="241">
        <f>IF(C7&gt;=1,VLOOKUP(B7,' Adatbázis új anyagok helye'!$A$1:$BA$1022,7,0),0)</f>
        <v>0</v>
      </c>
      <c r="G44" s="241">
        <f>IF(C7&gt;=1,VLOOKUP(B7,' Adatbázis új anyagok helye'!$A$1:$BA$1022,8,0),0)</f>
        <v>0</v>
      </c>
      <c r="R44" s="552">
        <f>IF(Q6=0,100,VLOOKUP(B6,' Adatbázis új anyagok helye'!$A$1:$BA$1022,33,0))</f>
        <v>1</v>
      </c>
      <c r="S44" s="552">
        <f>IF(Q6=0,100,IF(Q6=1,VLOOKUP(B6,' Adatbázis új anyagok helye'!$A$1:$BA$1022,35,0),100))</f>
        <v>3</v>
      </c>
      <c r="AO44" s="131">
        <f>IF(AP3=335,C3/VLOOKUP(B3,' Adatbázis új anyagok helye'!$A$1:$BA$1022,25,0),0)</f>
        <v>0</v>
      </c>
      <c r="AP44" s="131">
        <f>IF(AP3=336,C3/VLOOKUP(B3,' Adatbázis új anyagok helye'!$A$1:$BA$1022,25,0),0)</f>
        <v>0</v>
      </c>
    </row>
    <row r="45" spans="1:59" x14ac:dyDescent="0.25">
      <c r="E45" s="241">
        <f>IF(C8&gt;=1,VLOOKUP(B8,' Adatbázis új anyagok helye'!$A$1:$BA$1022,6,0),0)</f>
        <v>3</v>
      </c>
      <c r="F45" s="241">
        <f>IF(C8&gt;=1,VLOOKUP(B8,' Adatbázis új anyagok helye'!$A$1:$BA$1022,7,0),0)</f>
        <v>3</v>
      </c>
      <c r="G45" s="241">
        <f>IF(C8&gt;=1,VLOOKUP(B8,' Adatbázis új anyagok helye'!$A$1:$BA$1022,8,0),0)</f>
        <v>3</v>
      </c>
      <c r="R45" s="552">
        <f>IF(Q7=0,100,VLOOKUP(B7,' Adatbázis új anyagok helye'!$A$1:$BA$1022,33,0))</f>
        <v>100</v>
      </c>
      <c r="S45" s="552">
        <f>IF(Q7=0,100,IF(Q7=1,VLOOKUP(B7,' Adatbázis új anyagok helye'!$A$1:$BA$1022,35,0),100))</f>
        <v>100</v>
      </c>
      <c r="AO45" s="131">
        <f>IF(AP4=335,C4/VLOOKUP(B4,' Adatbázis új anyagok helye'!$A$1:$BA$1022,25,0),0)</f>
        <v>0</v>
      </c>
      <c r="AP45" s="131">
        <f>IF(AP4=336,C4/VLOOKUP(B4,' Adatbázis új anyagok helye'!$A$1:$BA$1022,25,0),0)</f>
        <v>0.6</v>
      </c>
    </row>
    <row r="46" spans="1:59" x14ac:dyDescent="0.25">
      <c r="E46" s="241">
        <f>IF(C9&gt;=1,VLOOKUP(B9,' Adatbázis új anyagok helye'!$A$1:$BA$1022,6,0),0)</f>
        <v>0</v>
      </c>
      <c r="F46" s="241">
        <f>IF(C9&gt;=1,VLOOKUP(B9,' Adatbázis új anyagok helye'!$A$1:$BA$1022,7,0),0)</f>
        <v>0</v>
      </c>
      <c r="G46" s="241">
        <f>IF(C9&gt;=1,VLOOKUP(B9,' Adatbázis új anyagok helye'!$A$1:$BA$1022,8,0),0)</f>
        <v>0</v>
      </c>
      <c r="R46" s="552">
        <f>IF(Q8=0,100,VLOOKUP(B8,' Adatbázis új anyagok helye'!$A$1:$BA$1022,33,0))</f>
        <v>100</v>
      </c>
      <c r="S46" s="552">
        <f>IF(Q8=0,100,IF(Q8=1,VLOOKUP(B8,' Adatbázis új anyagok helye'!$A$1:$BA$1022,35,0),100))</f>
        <v>100</v>
      </c>
      <c r="AO46" s="131">
        <f>IF(AP5=335,C5/VLOOKUP(B5,' Adatbázis új anyagok helye'!$A$1:$BA$1022,25,0),0)</f>
        <v>0</v>
      </c>
      <c r="AP46" s="131">
        <f>IF(AP5=336,C5/VLOOKUP(B5,' Adatbázis új anyagok helye'!$A$1:$BA$1022,25,0),0)</f>
        <v>0</v>
      </c>
    </row>
    <row r="47" spans="1:59" x14ac:dyDescent="0.25">
      <c r="E47" s="241">
        <f>IF(C10&gt;=1,VLOOKUP(B10,' Adatbázis új anyagok helye'!$A$1:$BA$1022,6,0),0)</f>
        <v>0</v>
      </c>
      <c r="F47" s="241">
        <f>IF(C10&gt;=1,VLOOKUP(B10,' Adatbázis új anyagok helye'!$A$1:$BA$1022,7,0),0)</f>
        <v>0</v>
      </c>
      <c r="G47" s="241">
        <f>IF(C10&gt;=1,VLOOKUP(B10,' Adatbázis új anyagok helye'!$A$1:$BA$1022,8,0),0)</f>
        <v>0</v>
      </c>
      <c r="R47" s="552">
        <f>IF(Q9=0,100,VLOOKUP(B9,' Adatbázis új anyagok helye'!$A$1:$BA$1022,33,0))</f>
        <v>100</v>
      </c>
      <c r="S47" s="552">
        <f>IF(Q9=0,100,IF(Q9=1,VLOOKUP(B9,' Adatbázis új anyagok helye'!$A$1:$BA$1022,35,0),100))</f>
        <v>100</v>
      </c>
      <c r="AO47" s="131">
        <f>IF(AP6=335,C6/VLOOKUP(B6,' Adatbázis új anyagok helye'!$A$1:$BA$1022,25,0),0)</f>
        <v>0</v>
      </c>
      <c r="AP47" s="131">
        <f>IF(AP6=336,C6/VLOOKUP(B6,' Adatbázis új anyagok helye'!$A$1:$BA$1022,25,0),0)</f>
        <v>0.1</v>
      </c>
    </row>
    <row r="48" spans="1:59" x14ac:dyDescent="0.25">
      <c r="E48" s="241">
        <f>IF(C11&gt;=1,VLOOKUP(B11,' Adatbázis új anyagok helye'!$A$1:$BA$1022,6,0),0)</f>
        <v>0</v>
      </c>
      <c r="F48" s="241">
        <f>IF(C11&gt;=1,VLOOKUP(B11,' Adatbázis új anyagok helye'!$A$1:$BA$1022,7,0),0)</f>
        <v>0</v>
      </c>
      <c r="G48" s="241" t="str">
        <f>IF(C11&gt;=1,VLOOKUP(B11,' Adatbázis új anyagok helye'!$A$1:$BA$1022,8,0),0)</f>
        <v xml:space="preserve">  </v>
      </c>
      <c r="R48" s="552">
        <f>IF(Q10=0,100,VLOOKUP(B10,' Adatbázis új anyagok helye'!$A$1:$BA$1022,33,0))</f>
        <v>100</v>
      </c>
      <c r="S48" s="552">
        <f>IF(Q10=0,100,IF(Q10=1,VLOOKUP(B10,' Adatbázis új anyagok helye'!$A$1:$BA$1022,35,0),100))</f>
        <v>100</v>
      </c>
      <c r="AO48" s="131">
        <f>IF(AP7=335,C7/VLOOKUP(B7,' Adatbázis új anyagok helye'!$A$1:$BA$1022,25,0),0)</f>
        <v>0</v>
      </c>
      <c r="AP48" s="131">
        <f>IF(AP7=336,C7/VLOOKUP(B7,' Adatbázis új anyagok helye'!$A$1:$BA$1022,25,0),0)</f>
        <v>0</v>
      </c>
    </row>
    <row r="49" spans="5:42" x14ac:dyDescent="0.25">
      <c r="E49" s="241">
        <f>IF(C12&gt;=1,VLOOKUP(B12,' Adatbázis új anyagok helye'!$A$1:$BA$1022,6,0),0)</f>
        <v>0</v>
      </c>
      <c r="F49" s="241">
        <f>IF(C12&gt;=1,VLOOKUP(B12,' Adatbázis új anyagok helye'!$A$1:$BA$1022,7,0),0)</f>
        <v>0</v>
      </c>
      <c r="G49" s="241">
        <f>IF(C12&gt;=1,VLOOKUP(B12,' Adatbázis új anyagok helye'!$A$1:$BA$1022,8,0),0)</f>
        <v>0</v>
      </c>
      <c r="R49" s="552">
        <f>IF(Q11=0,100,VLOOKUP(B11,' Adatbázis új anyagok helye'!$A$1:$BA$1022,33,0))</f>
        <v>100</v>
      </c>
      <c r="S49" s="552">
        <f>IF(Q11=0,100,IF(Q11=1,VLOOKUP(B11,' Adatbázis új anyagok helye'!$A$1:$BA$1022,35,0),100))</f>
        <v>100</v>
      </c>
      <c r="AO49" s="131">
        <f>IF(AP8=335,C8/VLOOKUP(B8,' Adatbázis új anyagok helye'!$A$1:$BA$1022,25,0),0)</f>
        <v>0</v>
      </c>
      <c r="AP49" s="131">
        <f>IF(AP8=336,C8/VLOOKUP(B8,' Adatbázis új anyagok helye'!$A$1:$BA$1022,25,0),0)</f>
        <v>0</v>
      </c>
    </row>
    <row r="50" spans="5:42" x14ac:dyDescent="0.25">
      <c r="E50" s="241">
        <f>IF(C13&gt;=1,VLOOKUP(B13,' Adatbázis új anyagok helye'!$A$1:$BA$1022,6,0),0)</f>
        <v>0</v>
      </c>
      <c r="F50" s="241">
        <f>IF(C13&gt;=1,VLOOKUP(B13,' Adatbázis új anyagok helye'!$A$1:$BA$1022,7,0),0)</f>
        <v>0</v>
      </c>
      <c r="G50" s="241">
        <f>IF(C13&gt;=1,VLOOKUP(B13,' Adatbázis új anyagok helye'!$A$1:$BA$1022,8,0),0)</f>
        <v>0</v>
      </c>
      <c r="R50" s="552" t="e">
        <f>IF(Q12=0,100,VLOOKUP(B12,' Adatbázis új anyagok helye'!$A$1:$BA$1022,33,0))</f>
        <v>#N/A</v>
      </c>
      <c r="S50" s="552" t="e">
        <f>IF(Q12=0,100,IF(Q12=1,VLOOKUP(B12,' Adatbázis új anyagok helye'!$A$1:$BA$1022,35,0),100))</f>
        <v>#N/A</v>
      </c>
      <c r="AO50" s="131">
        <f>IF(AP9=335,C9/VLOOKUP(B9,' Adatbázis új anyagok helye'!$A$1:$BA$1022,25,0),0)</f>
        <v>0</v>
      </c>
      <c r="AP50" s="131">
        <f>IF(AP9=336,C9/VLOOKUP(B9,' Adatbázis új anyagok helye'!$A$1:$BA$1022,25,0),0)</f>
        <v>0</v>
      </c>
    </row>
    <row r="51" spans="5:42" x14ac:dyDescent="0.25">
      <c r="E51" s="241">
        <f>IF(C14&gt;=1,VLOOKUP(B14,' Adatbázis új anyagok helye'!$A$1:$BA$1022,6,0),0)</f>
        <v>0</v>
      </c>
      <c r="F51" s="241">
        <f>IF(C14&gt;=1,VLOOKUP(B14,' Adatbázis új anyagok helye'!$A$1:$BA$1022,7,0),0)</f>
        <v>0</v>
      </c>
      <c r="G51" s="241">
        <f>IF(C14&gt;=1,VLOOKUP(B14,' Adatbázis új anyagok helye'!$A$1:$BA$1022,8,0),0)</f>
        <v>0</v>
      </c>
      <c r="R51" s="552" t="e">
        <f>IF(Q13=0,100,VLOOKUP(B13,' Adatbázis új anyagok helye'!$A$1:$BA$1022,33,0))</f>
        <v>#N/A</v>
      </c>
      <c r="S51" s="552" t="e">
        <f>IF(Q13=0,100,IF(Q13=1,VLOOKUP(B13,' Adatbázis új anyagok helye'!$A$1:$BA$1022,35,0),100))</f>
        <v>#N/A</v>
      </c>
      <c r="AO51" s="131">
        <f>IF(AP10=335,C10/VLOOKUP(B10,' Adatbázis új anyagok helye'!$A$1:$BA$1022,25,0),0)</f>
        <v>0</v>
      </c>
      <c r="AP51" s="131">
        <f>IF(AP10=336,C10/VLOOKUP(B10,' Adatbázis új anyagok helye'!$A$1:$BA$1022,25,0),0)</f>
        <v>0</v>
      </c>
    </row>
    <row r="52" spans="5:42" x14ac:dyDescent="0.25">
      <c r="E52" s="551">
        <f>IF(C15&gt;=1,VLOOKUP(B15,' Adatbázis új anyagok helye'!$A$1:$BA$1022,6,0),0)</f>
        <v>0</v>
      </c>
      <c r="F52" s="551">
        <f>IF(C15&gt;=1,VLOOKUP(B15,' Adatbázis új anyagok helye'!$A$1:$BA$1022,7,0),0)</f>
        <v>0</v>
      </c>
      <c r="G52" s="551">
        <f>IF(C15&gt;=1,VLOOKUP(B15,' Adatbázis új anyagok helye'!$A$1:$BA$1022,8,0),0)</f>
        <v>0</v>
      </c>
      <c r="R52" s="552" t="e">
        <f>IF(Q14=0,100,VLOOKUP(B14,' Adatbázis új anyagok helye'!$A$1:$BA$1022,33,0))</f>
        <v>#N/A</v>
      </c>
      <c r="S52" s="552" t="e">
        <f>IF(Q14=0,100,IF(Q14=1,VLOOKUP(B14,' Adatbázis új anyagok helye'!$A$1:$BA$1022,35,0),100))</f>
        <v>#N/A</v>
      </c>
      <c r="AO52" s="131">
        <f>IF(AP11=335,C11/VLOOKUP(B11,' Adatbázis új anyagok helye'!$A$1:$BA$1022,25,0),0)</f>
        <v>0</v>
      </c>
      <c r="AP52" s="131">
        <f>IF(AP11=336,C11/VLOOKUP(B11,' Adatbázis új anyagok helye'!$A$1:$BA$1022,25,0),0)</f>
        <v>0</v>
      </c>
    </row>
    <row r="53" spans="5:42" x14ac:dyDescent="0.25">
      <c r="E53" s="551">
        <f>IF(C16&gt;=1,VLOOKUP(B16,' Adatbázis új anyagok helye'!$A$1:$BA$1022,6,0),0)</f>
        <v>0</v>
      </c>
      <c r="F53" s="551">
        <f>IF(C16&gt;=1,VLOOKUP(B16,' Adatbázis új anyagok helye'!$A$1:$BA$1022,7,0),0)</f>
        <v>0</v>
      </c>
      <c r="G53" s="551">
        <f>IF(C16&gt;=1,VLOOKUP(B16,' Adatbázis új anyagok helye'!$A$1:$BA$1022,8,0),0)</f>
        <v>0</v>
      </c>
      <c r="R53" s="552" t="e">
        <f>IF(Q15=0,100,VLOOKUP(B15,' Adatbázis új anyagok helye'!$A$1:$BA$1022,33,0))</f>
        <v>#N/A</v>
      </c>
      <c r="S53" s="552" t="e">
        <f>IF(Q15=0,100,IF(Q15=1,VLOOKUP(B15,' Adatbázis új anyagok helye'!$A$1:$BA$1022,35,0),100))</f>
        <v>#N/A</v>
      </c>
      <c r="AO53" s="131" t="e">
        <f>IF(AP12=335,C12/VLOOKUP(B12,' Adatbázis új anyagok helye'!$A$1:$BA$1022,25,0),0)</f>
        <v>#N/A</v>
      </c>
      <c r="AP53" s="131" t="e">
        <f>IF(AP12=336,C12/VLOOKUP(B12,' Adatbázis új anyagok helye'!$A$1:$BA$1022,25,0),0)</f>
        <v>#N/A</v>
      </c>
    </row>
    <row r="54" spans="5:42" x14ac:dyDescent="0.25">
      <c r="E54" s="241">
        <f>IF(C17&gt;=1,VLOOKUP(B17,' Adatbázis új anyagok helye'!$A$1:$BA$1022,6,0),0)</f>
        <v>0</v>
      </c>
      <c r="F54" s="241">
        <f>IF(C17&gt;=1,VLOOKUP(B17,' Adatbázis új anyagok helye'!$A$1:$BA$1022,7,0),0)</f>
        <v>0</v>
      </c>
      <c r="G54" s="241">
        <f>IF(C17&gt;=1,VLOOKUP(B17,' Adatbázis új anyagok helye'!$A$1:$BA$1022,8,0),0)</f>
        <v>0</v>
      </c>
      <c r="R54" s="552" t="e">
        <f>IF(Q16=0,100,VLOOKUP(B16,' Adatbázis új anyagok helye'!$A$1:$BA$1022,33,0))</f>
        <v>#N/A</v>
      </c>
      <c r="S54" s="552" t="e">
        <f>IF(Q16=0,100,IF(Q16=1,VLOOKUP(B16,' Adatbázis új anyagok helye'!$A$1:$BA$1022,35,0),100))</f>
        <v>#N/A</v>
      </c>
      <c r="AO54" s="131" t="e">
        <f>IF(AP13=335,C13/VLOOKUP(B13,' Adatbázis új anyagok helye'!$A$1:$BA$1022,25,0),0)</f>
        <v>#N/A</v>
      </c>
      <c r="AP54" s="131" t="e">
        <f>IF(AP13=336,C13/VLOOKUP(B13,' Adatbázis új anyagok helye'!$A$1:$BA$1022,25,0),0)</f>
        <v>#N/A</v>
      </c>
    </row>
    <row r="55" spans="5:42" x14ac:dyDescent="0.25">
      <c r="E55" s="241">
        <f>IF(C18&gt;=1,VLOOKUP(B18,' Adatbázis új anyagok helye'!$A$1:$BA$1022,6,0),0)</f>
        <v>0</v>
      </c>
      <c r="F55" s="241">
        <f>IF(C18&gt;=1,VLOOKUP(B18,' Adatbázis új anyagok helye'!$A$1:$BA$1022,7,0),0)</f>
        <v>0</v>
      </c>
      <c r="G55" s="241">
        <f>IF(C18&gt;=1,VLOOKUP(B18,' Adatbázis új anyagok helye'!$A$1:$BA$1022,8,0),0)</f>
        <v>0</v>
      </c>
      <c r="R55" s="552" t="e">
        <f>IF(Q17=0,100,VLOOKUP(B17,' Adatbázis új anyagok helye'!$A$1:$BA$1022,33,0))</f>
        <v>#N/A</v>
      </c>
      <c r="S55" s="552" t="e">
        <f>IF(Q17=0,100,IF(Q17=1,VLOOKUP(B17,' Adatbázis új anyagok helye'!$A$1:$BA$1022,35,0),100))</f>
        <v>#N/A</v>
      </c>
      <c r="AO55" s="131" t="e">
        <f>IF(AP14=335,C14/VLOOKUP(B14,' Adatbázis új anyagok helye'!$A$1:$BA$1022,25,0),0)</f>
        <v>#N/A</v>
      </c>
      <c r="AP55" s="131" t="e">
        <f>IF(AP14=336,C14/VLOOKUP(B14,' Adatbázis új anyagok helye'!$A$1:$BA$1022,25,0),0)</f>
        <v>#N/A</v>
      </c>
    </row>
    <row r="56" spans="5:42" x14ac:dyDescent="0.25">
      <c r="E56" s="241">
        <f>IF(C19&gt;=1,VLOOKUP(B19,' Adatbázis új anyagok helye'!$A$1:$BA$1022,6,0),0)</f>
        <v>0</v>
      </c>
      <c r="F56" s="241">
        <f>IF(C19&gt;=1,VLOOKUP(B19,' Adatbázis új anyagok helye'!$A$1:$BA$1022,7,0),0)</f>
        <v>0</v>
      </c>
      <c r="G56" s="241">
        <f>IF(C19&gt;=1,VLOOKUP(B19,' Adatbázis új anyagok helye'!$A$1:$BA$1022,8,0),0)</f>
        <v>0</v>
      </c>
      <c r="R56" s="552" t="e">
        <f>IF(Q18=0,100,VLOOKUP(B18,' Adatbázis új anyagok helye'!$A$1:$BA$1022,33,0))</f>
        <v>#N/A</v>
      </c>
      <c r="S56" s="552" t="e">
        <f>IF(Q18=0,100,IF(Q18=1,VLOOKUP(B18,' Adatbázis új anyagok helye'!$A$1:$BA$1022,35,0),100))</f>
        <v>#N/A</v>
      </c>
      <c r="AO56" s="131" t="e">
        <f>IF(AP15=335,C15/VLOOKUP(B15,' Adatbázis új anyagok helye'!$A$1:$BA$1022,25,0),0)</f>
        <v>#N/A</v>
      </c>
      <c r="AP56" s="131" t="e">
        <f>IF(AP15=336,C15/VLOOKUP(B15,' Adatbázis új anyagok helye'!$A$1:$BA$1022,25,0),0)</f>
        <v>#N/A</v>
      </c>
    </row>
    <row r="57" spans="5:42" x14ac:dyDescent="0.25">
      <c r="E57" s="241">
        <f>IF(C20&gt;=1,VLOOKUP(B20,' Adatbázis új anyagok helye'!$A$1:$BA$1022,6,0),0)</f>
        <v>0</v>
      </c>
      <c r="F57" s="241">
        <f>IF(C20&gt;=1,VLOOKUP(B20,' Adatbázis új anyagok helye'!$A$1:$BA$1022,7,0),0)</f>
        <v>0</v>
      </c>
      <c r="G57" s="241">
        <f>IF(C20&gt;=1,VLOOKUP(B20,' Adatbázis új anyagok helye'!$A$1:$BA$1022,8,0),0)</f>
        <v>0</v>
      </c>
      <c r="R57" s="552" t="e">
        <f>IF(Q19=0,100,VLOOKUP(B19,' Adatbázis új anyagok helye'!$A$1:$BA$1022,33,0))</f>
        <v>#N/A</v>
      </c>
      <c r="S57" s="552" t="e">
        <f>IF(Q19=0,100,IF(Q19=1,VLOOKUP(B19,' Adatbázis új anyagok helye'!$A$1:$BA$1022,35,0),100))</f>
        <v>#N/A</v>
      </c>
      <c r="AO57" s="131" t="e">
        <f>IF(AP16=335,C16/VLOOKUP(B16,' Adatbázis új anyagok helye'!$A$1:$BA$1022,25,0),0)</f>
        <v>#N/A</v>
      </c>
      <c r="AP57" s="131" t="e">
        <f>IF(AP16=336,C16/VLOOKUP(B16,' Adatbázis új anyagok helye'!$A$1:$BA$1022,25,0),0)</f>
        <v>#N/A</v>
      </c>
    </row>
    <row r="58" spans="5:42" x14ac:dyDescent="0.25">
      <c r="E58" s="241">
        <f>IF(C21&gt;=1,VLOOKUP(B21,' Adatbázis új anyagok helye'!$A$1:$BA$1022,6,0),0)</f>
        <v>0</v>
      </c>
      <c r="F58" s="241">
        <f>IF(C21&gt;=1,VLOOKUP(B21,' Adatbázis új anyagok helye'!$A$1:$BA$1022,7,0),0)</f>
        <v>0</v>
      </c>
      <c r="G58" s="241">
        <f>IF(C21&gt;=1,VLOOKUP(B21,' Adatbázis új anyagok helye'!$A$1:$BA$1022,8,0),0)</f>
        <v>0</v>
      </c>
      <c r="R58" s="552" t="e">
        <f>IF(Q20=0,100,VLOOKUP(B20,' Adatbázis új anyagok helye'!$A$1:$BA$1022,33,0))</f>
        <v>#N/A</v>
      </c>
      <c r="S58" s="552" t="e">
        <f>IF(Q20=0,100,IF(Q20=1,VLOOKUP(B20,' Adatbázis új anyagok helye'!$A$1:$BA$1022,35,0),100))</f>
        <v>#N/A</v>
      </c>
      <c r="AO58" s="131" t="e">
        <f>IF(AP17=335,C17/VLOOKUP(B17,' Adatbázis új anyagok helye'!$A$1:$BA$1022,25,0),0)</f>
        <v>#N/A</v>
      </c>
      <c r="AP58" s="131" t="e">
        <f>IF(AP17=336,C17/VLOOKUP(B17,' Adatbázis új anyagok helye'!$A$1:$BA$1022,25,0),0)</f>
        <v>#N/A</v>
      </c>
    </row>
    <row r="59" spans="5:42" x14ac:dyDescent="0.25">
      <c r="E59" s="241">
        <f>IF(C22&gt;=1,VLOOKUP(B22,' Adatbázis új anyagok helye'!$A$1:$BA$1022,6,0),0)</f>
        <v>0</v>
      </c>
      <c r="F59" s="241">
        <f>IF(C22&gt;=1,VLOOKUP(B22,' Adatbázis új anyagok helye'!$A$1:$BA$1022,7,0),0)</f>
        <v>0</v>
      </c>
      <c r="G59" s="241">
        <f>IF(C22&gt;=1,VLOOKUP(B22,' Adatbázis új anyagok helye'!$A$1:$BA$1022,8,0),0)</f>
        <v>0</v>
      </c>
      <c r="R59" s="552" t="e">
        <f>IF(Q21=0,100,VLOOKUP(B21,' Adatbázis új anyagok helye'!$A$1:$BA$1022,33,0))</f>
        <v>#N/A</v>
      </c>
      <c r="S59" s="552" t="e">
        <f>IF(Q21=0,100,IF(Q21=1,VLOOKUP(B21,' Adatbázis új anyagok helye'!$A$1:$BA$1022,35,0),100))</f>
        <v>#N/A</v>
      </c>
      <c r="AO59" s="131" t="e">
        <f>IF(AP18=335,C18/VLOOKUP(B18,' Adatbázis új anyagok helye'!$A$1:$BA$1022,25,0),0)</f>
        <v>#N/A</v>
      </c>
      <c r="AP59" s="131" t="e">
        <f>IF(AP18=336,C18/VLOOKUP(B18,' Adatbázis új anyagok helye'!$A$1:$BA$1022,25,0),0)</f>
        <v>#N/A</v>
      </c>
    </row>
    <row r="60" spans="5:42" x14ac:dyDescent="0.25">
      <c r="E60" s="241">
        <f>IF(C23&gt;=1,VLOOKUP(B23,' Adatbázis új anyagok helye'!$A$1:$BA$1022,6,0),0)</f>
        <v>0</v>
      </c>
      <c r="F60" s="241">
        <f>IF(C23&gt;=1,VLOOKUP(B23,' Adatbázis új anyagok helye'!$A$1:$BA$1022,7,0),0)</f>
        <v>0</v>
      </c>
      <c r="G60" s="241">
        <f>IF(C23&gt;=1,VLOOKUP(B23,' Adatbázis új anyagok helye'!$A$1:$BA$1022,8,0),0)</f>
        <v>0</v>
      </c>
      <c r="R60" s="552" t="e">
        <f>IF(Q22=0,100,VLOOKUP(B22,' Adatbázis új anyagok helye'!$A$1:$BA$1022,33,0))</f>
        <v>#N/A</v>
      </c>
      <c r="S60" s="552" t="e">
        <f>IF(Q22=0,100,IF(Q22=1,VLOOKUP(B22,' Adatbázis új anyagok helye'!$A$1:$BA$1022,35,0),100))</f>
        <v>#N/A</v>
      </c>
      <c r="AO60" s="131" t="e">
        <f>IF(AP19=335,C19/VLOOKUP(B19,' Adatbázis új anyagok helye'!$A$1:$BA$1022,25,0),0)</f>
        <v>#N/A</v>
      </c>
      <c r="AP60" s="131" t="e">
        <f>IF(AP19=336,C19/VLOOKUP(B19,' Adatbázis új anyagok helye'!$A$1:$BA$1022,25,0),0)</f>
        <v>#N/A</v>
      </c>
    </row>
    <row r="61" spans="5:42" x14ac:dyDescent="0.25">
      <c r="E61" s="241">
        <f>IF(C24&gt;=1,VLOOKUP(B24,' Adatbázis új anyagok helye'!$A$1:$BA$1022,6,0),0)</f>
        <v>0</v>
      </c>
      <c r="F61" s="241">
        <f>IF(C24&gt;=1,VLOOKUP(B24,' Adatbázis új anyagok helye'!$A$1:$BA$1022,7,0),0)</f>
        <v>0</v>
      </c>
      <c r="G61" s="241">
        <f>IF(C24&gt;=1,VLOOKUP(B24,' Adatbázis új anyagok helye'!$A$1:$BA$1022,8,0),0)</f>
        <v>0</v>
      </c>
      <c r="R61" s="552" t="e">
        <f>IF(Q23=0,100,VLOOKUP(B23,' Adatbázis új anyagok helye'!$A$1:$BA$1022,33,0))</f>
        <v>#N/A</v>
      </c>
      <c r="S61" s="552" t="e">
        <f>IF(Q23=0,100,IF(Q23=1,VLOOKUP(B23,' Adatbázis új anyagok helye'!$A$1:$BA$1022,35,0),100))</f>
        <v>#N/A</v>
      </c>
      <c r="AO61" s="131" t="e">
        <f>IF(AP20=335,C20/VLOOKUP(B20,' Adatbázis új anyagok helye'!$A$1:$BA$1022,25,0),0)</f>
        <v>#N/A</v>
      </c>
      <c r="AP61" s="131" t="e">
        <f>IF(AP20=336,C20/VLOOKUP(B20,' Adatbázis új anyagok helye'!$A$1:$BA$1022,25,0),0)</f>
        <v>#N/A</v>
      </c>
    </row>
    <row r="62" spans="5:42" x14ac:dyDescent="0.25">
      <c r="E62" s="241">
        <f>IF(C25&gt;=1,VLOOKUP(B25,' Adatbázis új anyagok helye'!$A$1:$BA$1022,6,0),0)</f>
        <v>0</v>
      </c>
      <c r="F62" s="241">
        <f>IF(C25&gt;=1,VLOOKUP(B25,' Adatbázis új anyagok helye'!$A$1:$BA$1022,7,0),0)</f>
        <v>0</v>
      </c>
      <c r="G62" s="241">
        <f>IF(C25&gt;=1,VLOOKUP(B25,' Adatbázis új anyagok helye'!$A$1:$BA$1022,8,0),0)</f>
        <v>0</v>
      </c>
      <c r="R62" s="552" t="e">
        <f>IF(Q24=0,100,VLOOKUP(B24,' Adatbázis új anyagok helye'!$A$1:$BA$1022,33,0))</f>
        <v>#N/A</v>
      </c>
      <c r="S62" s="552" t="e">
        <f>IF(Q24=0,100,IF(Q24=1,VLOOKUP(B24,' Adatbázis új anyagok helye'!$A$1:$BA$1022,35,0),100))</f>
        <v>#N/A</v>
      </c>
      <c r="AO62" s="131" t="e">
        <f>IF(AP21=335,C21/VLOOKUP(B21,' Adatbázis új anyagok helye'!$A$1:$BA$1022,25,0),0)</f>
        <v>#N/A</v>
      </c>
      <c r="AP62" s="131" t="e">
        <f>IF(AP21=336,C21/VLOOKUP(B21,' Adatbázis új anyagok helye'!$A$1:$BA$1022,25,0),0)</f>
        <v>#N/A</v>
      </c>
    </row>
    <row r="63" spans="5:42" x14ac:dyDescent="0.25">
      <c r="E63" s="241">
        <f>IF(C26&gt;=1,VLOOKUP(B26,' Adatbázis új anyagok helye'!$A$1:$BA$1022,6,0),0)</f>
        <v>0</v>
      </c>
      <c r="F63" s="241">
        <f>IF(C26&gt;=1,VLOOKUP(B26,' Adatbázis új anyagok helye'!$A$1:$BA$1022,7,0),0)</f>
        <v>0</v>
      </c>
      <c r="G63" s="241">
        <f>IF(C26&gt;=1,VLOOKUP(B26,' Adatbázis új anyagok helye'!$A$1:$BA$1022,8,0),0)</f>
        <v>0</v>
      </c>
      <c r="R63" s="552" t="e">
        <f>IF(Q25=0,100,VLOOKUP(B25,' Adatbázis új anyagok helye'!$A$1:$BA$1022,33,0))</f>
        <v>#N/A</v>
      </c>
      <c r="S63" s="552" t="e">
        <f>IF(Q25=0,100,IF(Q25=1,VLOOKUP(B25,' Adatbázis új anyagok helye'!$A$1:$BA$1022,35,0),100))</f>
        <v>#N/A</v>
      </c>
      <c r="AO63" s="131" t="e">
        <f>IF(AP22=335,C22/VLOOKUP(B22,' Adatbázis új anyagok helye'!$A$1:$BA$1022,25,0),0)</f>
        <v>#N/A</v>
      </c>
      <c r="AP63" s="131" t="e">
        <f>IF(AP22=336,C22/VLOOKUP(B22,' Adatbázis új anyagok helye'!$A$1:$BA$1022,25,0),0)</f>
        <v>#N/A</v>
      </c>
    </row>
    <row r="64" spans="5:42" x14ac:dyDescent="0.25">
      <c r="E64" s="241">
        <f>IF(C27&gt;=1,VLOOKUP(B27,' Adatbázis új anyagok helye'!$A$1:$BA$1022,6,0),0)</f>
        <v>0</v>
      </c>
      <c r="F64" s="241">
        <f>IF(C27&gt;=1,VLOOKUP(B27,' Adatbázis új anyagok helye'!$A$1:$BA$1022,7,0),0)</f>
        <v>0</v>
      </c>
      <c r="G64" s="241">
        <f>IF(C27&gt;=1,VLOOKUP(B27,' Adatbázis új anyagok helye'!$A$1:$BA$1022,8,0),0)</f>
        <v>0</v>
      </c>
      <c r="R64" s="552" t="e">
        <f>IF(Q26=0,100,VLOOKUP(B26,' Adatbázis új anyagok helye'!$A$1:$BA$1022,33,0))</f>
        <v>#N/A</v>
      </c>
      <c r="S64" s="552" t="e">
        <f>IF(Q26=0,100,IF(Q26=1,VLOOKUP(B26,' Adatbázis új anyagok helye'!$A$1:$BA$1022,35,0),100))</f>
        <v>#N/A</v>
      </c>
      <c r="AO64" s="131" t="e">
        <f>IF(AP23=335,C23/VLOOKUP(B23,' Adatbázis új anyagok helye'!$A$1:$BA$1022,25,0),0)</f>
        <v>#N/A</v>
      </c>
      <c r="AP64" s="131" t="e">
        <f>IF(AP23=336,C23/VLOOKUP(B23,' Adatbázis új anyagok helye'!$A$1:$BA$1022,25,0),0)</f>
        <v>#N/A</v>
      </c>
    </row>
    <row r="65" spans="5:42" x14ac:dyDescent="0.25">
      <c r="E65" s="241">
        <f>IF(C28&gt;=1,VLOOKUP(B28,' Adatbázis új anyagok helye'!$A$1:$BA$1022,6,0),0)</f>
        <v>0</v>
      </c>
      <c r="F65" s="241">
        <f>IF(C28&gt;=1,VLOOKUP(B28,' Adatbázis új anyagok helye'!$A$1:$BA$1022,7,0),0)</f>
        <v>0</v>
      </c>
      <c r="G65" s="241">
        <f>IF(C28&gt;=1,VLOOKUP(B28,' Adatbázis új anyagok helye'!$A$1:$BA$1022,8,0),0)</f>
        <v>0</v>
      </c>
      <c r="R65" s="552" t="e">
        <f>IF(Q27=0,100,VLOOKUP(B27,' Adatbázis új anyagok helye'!$A$1:$BA$1022,33,0))</f>
        <v>#N/A</v>
      </c>
      <c r="S65" s="552" t="e">
        <f>IF(Q27=0,100,IF(Q27=1,VLOOKUP(B27,' Adatbázis új anyagok helye'!$A$1:$BA$1022,35,0),100))</f>
        <v>#N/A</v>
      </c>
      <c r="AO65" s="131" t="e">
        <f>IF(AP24=335,C24/VLOOKUP(B24,' Adatbázis új anyagok helye'!$A$1:$BA$1022,25,0),0)</f>
        <v>#N/A</v>
      </c>
      <c r="AP65" s="131" t="e">
        <f>IF(AP24=336,C24/VLOOKUP(B24,' Adatbázis új anyagok helye'!$A$1:$BA$1022,25,0),0)</f>
        <v>#N/A</v>
      </c>
    </row>
    <row r="66" spans="5:42" x14ac:dyDescent="0.25">
      <c r="E66" s="241">
        <f>IF(C29&gt;=1,VLOOKUP(B29,' Adatbázis új anyagok helye'!$A$1:$BA$1022,6,0),0)</f>
        <v>0</v>
      </c>
      <c r="F66" s="241">
        <f>IF(C29&gt;=1,VLOOKUP(B29,' Adatbázis új anyagok helye'!$A$1:$BA$1022,7,0),0)</f>
        <v>0</v>
      </c>
      <c r="G66" s="241">
        <f>IF(C29&gt;=1,VLOOKUP(B29,' Adatbázis új anyagok helye'!$A$1:$BA$1022,8,0),0)</f>
        <v>0</v>
      </c>
      <c r="R66" s="552" t="e">
        <f>IF(Q28=0,100,VLOOKUP(B28,' Adatbázis új anyagok helye'!$A$1:$BA$1022,33,0))</f>
        <v>#N/A</v>
      </c>
      <c r="S66" s="552" t="e">
        <f>IF(Q28=0,100,IF(Q28=1,VLOOKUP(B28,' Adatbázis új anyagok helye'!$A$1:$BA$1022,35,0),100))</f>
        <v>#N/A</v>
      </c>
      <c r="AO66" s="131" t="e">
        <f>IF(AP25=335,C25/VLOOKUP(B25,' Adatbázis új anyagok helye'!$A$1:$BA$1022,25,0),0)</f>
        <v>#N/A</v>
      </c>
      <c r="AP66" s="131" t="e">
        <f>IF(AP25=336,C25/VLOOKUP(B25,' Adatbázis új anyagok helye'!$A$1:$BA$1022,25,0),0)</f>
        <v>#N/A</v>
      </c>
    </row>
    <row r="67" spans="5:42" x14ac:dyDescent="0.25">
      <c r="E67" s="241">
        <f>IF(C35&gt;=1,VLOOKUP(B30,' Adatbázis új anyagok helye'!$A$1:$BA$1022,6,0),0)</f>
        <v>0</v>
      </c>
      <c r="F67" s="241">
        <f>IF(C35&gt;=1,VLOOKUP(B30,' Adatbázis új anyagok helye'!$A$1:$BA$1022,7,0),0)</f>
        <v>0</v>
      </c>
      <c r="G67" s="241">
        <f>IF(C35&gt;=1,VLOOKUP(B30,' Adatbázis új anyagok helye'!$A$1:$BA$1022,8,0),0)</f>
        <v>0</v>
      </c>
      <c r="R67" s="552" t="e">
        <f>IF(Q29=0,100,VLOOKUP(B29,' Adatbázis új anyagok helye'!$A$1:$BA$1022,33,0))</f>
        <v>#N/A</v>
      </c>
      <c r="S67" s="552" t="e">
        <f>IF(Q29=0,100,IF(Q29=1,VLOOKUP(B29,' Adatbázis új anyagok helye'!$A$1:$BA$1022,35,0),100))</f>
        <v>#N/A</v>
      </c>
      <c r="AO67" s="131" t="e">
        <f>IF(AP26=335,C26/VLOOKUP(B26,' Adatbázis új anyagok helye'!$A$1:$BA$1022,25,0),0)</f>
        <v>#N/A</v>
      </c>
      <c r="AP67" s="131" t="e">
        <f>IF(AP26=336,C26/VLOOKUP(B26,' Adatbázis új anyagok helye'!$A$1:$BA$1022,25,0),0)</f>
        <v>#N/A</v>
      </c>
    </row>
    <row r="68" spans="5:42" x14ac:dyDescent="0.25">
      <c r="E68" s="241"/>
      <c r="F68" s="241"/>
      <c r="G68" s="241"/>
      <c r="AO68" s="131" t="e">
        <f>IF(AP27=335,C27/VLOOKUP(B27,' Adatbázis új anyagok helye'!$A$1:$BA$1022,25,0),0)</f>
        <v>#N/A</v>
      </c>
      <c r="AP68" s="131" t="e">
        <f>IF(AP27=336,C27/VLOOKUP(B27,' Adatbázis új anyagok helye'!$A$1:$BA$1022,25,0),0)</f>
        <v>#N/A</v>
      </c>
    </row>
    <row r="69" spans="5:42" x14ac:dyDescent="0.25">
      <c r="AO69" s="131" t="e">
        <f>IF(AP28=335,C28/VLOOKUP(B28,' Adatbázis új anyagok helye'!$A$1:$BA$1022,25,0),0)</f>
        <v>#N/A</v>
      </c>
      <c r="AP69" s="131" t="e">
        <f>IF(AP28=336,C28/VLOOKUP(B28,' Adatbázis új anyagok helye'!$A$1:$BA$1022,25,0),0)</f>
        <v>#N/A</v>
      </c>
    </row>
    <row r="70" spans="5:42" x14ac:dyDescent="0.25">
      <c r="AO70" s="131" t="e">
        <f>IF(AP29=335,C29/VLOOKUP(B29,' Adatbázis új anyagok helye'!$A$1:$BA$1022,25,0),0)</f>
        <v>#N/A</v>
      </c>
      <c r="AP70" s="131" t="e">
        <f>IF(AP29=336,C29/VLOOKUP(B29,' Adatbázis új anyagok helye'!$A$1:$BA$1022,25,0),0)</f>
        <v>#N/A</v>
      </c>
    </row>
    <row r="71" spans="5:42" x14ac:dyDescent="0.25">
      <c r="AO71" s="131" t="e">
        <f>IF(AP30=335,C30/VLOOKUP(B30,' Adatbázis új anyagok helye'!$A$1:$BA$1022,25,0),0)</f>
        <v>#N/A</v>
      </c>
      <c r="AP71" s="131" t="e">
        <f>IF(AP30=336,C30/VLOOKUP(B30,' Adatbázis új anyagok helye'!$A$1:$BA$1022,25,0),0)</f>
        <v>#N/A</v>
      </c>
    </row>
    <row r="72" spans="5:42" x14ac:dyDescent="0.25">
      <c r="AO72" s="131" t="e">
        <f>IF(AP31=335,C31/VLOOKUP(B31,' Adatbázis új anyagok helye'!$A$1:$BA$1022,25,0),0)</f>
        <v>#N/A</v>
      </c>
      <c r="AP72" s="131" t="e">
        <f>IF(AP31=336,C31/VLOOKUP(B31,' Adatbázis új anyagok helye'!$A$1:$BA$1022,25,0),0)</f>
        <v>#N/A</v>
      </c>
    </row>
    <row r="73" spans="5:42" x14ac:dyDescent="0.25">
      <c r="AO73" s="131" t="e">
        <f>IF(AP32=335,C32/VLOOKUP(B32,' Adatbázis új anyagok helye'!$A$1:$BA$1022,25,0),0)</f>
        <v>#N/A</v>
      </c>
      <c r="AP73" s="131" t="e">
        <f>IF(AP32=336,C32/VLOOKUP(B32,' Adatbázis új anyagok helye'!$A$1:$BA$1022,25,0),0)</f>
        <v>#N/A</v>
      </c>
    </row>
    <row r="74" spans="5:42" x14ac:dyDescent="0.25">
      <c r="AO74" s="131" t="e">
        <f>IF(AP33=335,C33/VLOOKUP(B33,' Adatbázis új anyagok helye'!$A$1:$BA$1022,25,0),0)</f>
        <v>#N/A</v>
      </c>
      <c r="AP74" s="131" t="e">
        <f>IF(AP33=336,C33/VLOOKUP(B33,' Adatbázis új anyagok helye'!$A$1:$BA$1022,25,0),0)</f>
        <v>#N/A</v>
      </c>
    </row>
    <row r="75" spans="5:42" x14ac:dyDescent="0.25">
      <c r="AO75" s="131" t="e">
        <f>IF(AP34=335,C34/VLOOKUP(B34,' Adatbázis új anyagok helye'!$A$1:$BA$1022,25,0),0)</f>
        <v>#N/A</v>
      </c>
      <c r="AP75" s="131" t="e">
        <f>IF(AP34=336,C34/VLOOKUP(B34,' Adatbázis új anyagok helye'!$A$1:$BA$1022,25,0),0)</f>
        <v>#N/A</v>
      </c>
    </row>
    <row r="76" spans="5:42" x14ac:dyDescent="0.25">
      <c r="AO76" s="131" t="e">
        <f>IF(AP35=335,C35/VLOOKUP(B35,' Adatbázis új anyagok helye'!$A$1:$BA$1022,25,0),0)</f>
        <v>#N/A</v>
      </c>
      <c r="AP76" s="131" t="e">
        <f>IF(AP35=336,C35/VLOOKUP(B35,' Adatbázis új anyagok helye'!$A$1:$BA$1022,25,0),0)</f>
        <v>#N/A</v>
      </c>
    </row>
    <row r="77" spans="5:42" x14ac:dyDescent="0.25">
      <c r="AO77" s="131">
        <f>_xlfn.AGGREGATE(9,3,AO44:AO76)</f>
        <v>0</v>
      </c>
      <c r="AP77" s="131">
        <f>_xlfn.AGGREGATE(9,3,AP44:AP76)</f>
        <v>0.7</v>
      </c>
    </row>
  </sheetData>
  <sheetProtection sheet="1" objects="1" scenarios="1"/>
  <protectedRanges>
    <protectedRange sqref="A3:B35 C30:C35" name="Tartomány3_1_1_1_21"/>
  </protectedRanges>
  <mergeCells count="21">
    <mergeCell ref="AM1:AN1"/>
    <mergeCell ref="T1:U1"/>
    <mergeCell ref="V1:W1"/>
    <mergeCell ref="X1:Y1"/>
    <mergeCell ref="Z1:AA1"/>
    <mergeCell ref="AB1:AE1"/>
    <mergeCell ref="V37:W37"/>
    <mergeCell ref="P1:Q1"/>
    <mergeCell ref="R1:S1"/>
    <mergeCell ref="AG1:AH1"/>
    <mergeCell ref="AJ1:AK1"/>
    <mergeCell ref="R39:S39"/>
    <mergeCell ref="N38:O38"/>
    <mergeCell ref="N1:O1"/>
    <mergeCell ref="E1:G1"/>
    <mergeCell ref="H1:J1"/>
    <mergeCell ref="K1:M1"/>
    <mergeCell ref="E37:H37"/>
    <mergeCell ref="I37:K37"/>
    <mergeCell ref="L37:M37"/>
    <mergeCell ref="R37:T37"/>
  </mergeCells>
  <phoneticPr fontId="87" type="noConversion"/>
  <pageMargins left="0.7" right="0.7" top="0.75" bottom="0.75" header="0.51180555555555496" footer="0.51180555555555496"/>
  <pageSetup paperSize="9" firstPageNumber="0"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L1022"/>
  <sheetViews>
    <sheetView tabSelected="1" view="pageBreakPreview" zoomScale="96" zoomScaleNormal="95" zoomScaleSheetLayoutView="96" workbookViewId="0">
      <pane xSplit="3" ySplit="2" topLeftCell="T3" activePane="bottomRight" state="frozen"/>
      <selection pane="topRight" activeCell="D1" sqref="D1"/>
      <selection pane="bottomLeft" activeCell="A293" sqref="A293"/>
      <selection pane="bottomRight" activeCell="C155" sqref="C155"/>
    </sheetView>
  </sheetViews>
  <sheetFormatPr defaultColWidth="9.140625" defaultRowHeight="15" x14ac:dyDescent="0.25"/>
  <cols>
    <col min="1" max="1" width="11.5703125" style="147" customWidth="1"/>
    <col min="2" max="2" width="4.7109375" style="148" customWidth="1"/>
    <col min="3" max="3" width="27.28515625" style="147" customWidth="1"/>
    <col min="4" max="4" width="11.140625" style="149" customWidth="1"/>
    <col min="5" max="5" width="14.140625" style="150" customWidth="1"/>
    <col min="6" max="6" width="8.28515625" style="156" customWidth="1"/>
    <col min="7" max="7" width="8.42578125" style="244" customWidth="1"/>
    <col min="8" max="8" width="8.28515625" style="244" customWidth="1"/>
    <col min="9" max="9" width="16.7109375" style="149" customWidth="1"/>
    <col min="10" max="10" width="16" style="156" customWidth="1"/>
    <col min="11" max="11" width="13.5703125" style="156" customWidth="1"/>
    <col min="12" max="12" width="13.7109375" style="156" bestFit="1" customWidth="1"/>
    <col min="13" max="13" width="9.140625" style="156" customWidth="1"/>
    <col min="14" max="14" width="10.5703125" style="156" customWidth="1"/>
    <col min="15" max="15" width="10.42578125" style="156" bestFit="1" customWidth="1"/>
    <col min="16" max="16" width="10.42578125" style="156" customWidth="1"/>
    <col min="17" max="17" width="10.42578125" style="156" bestFit="1" customWidth="1"/>
    <col min="18" max="18" width="12.140625" style="156" bestFit="1" customWidth="1"/>
    <col min="19" max="19" width="10.7109375" style="156" bestFit="1" customWidth="1"/>
    <col min="20" max="20" width="11.28515625" style="156" bestFit="1" customWidth="1"/>
    <col min="21" max="21" width="10.5703125" style="156" bestFit="1" customWidth="1"/>
    <col min="22" max="22" width="14" style="156" bestFit="1" customWidth="1"/>
    <col min="23" max="23" width="12.7109375" style="150" bestFit="1" customWidth="1"/>
    <col min="24" max="24" width="14.85546875" style="150" bestFit="1" customWidth="1"/>
    <col min="25" max="27" width="12.7109375" style="150" bestFit="1" customWidth="1"/>
    <col min="28" max="28" width="13.42578125" style="150" bestFit="1" customWidth="1"/>
    <col min="29" max="29" width="13.85546875" style="150" bestFit="1" customWidth="1"/>
    <col min="30" max="30" width="13.7109375" style="150" bestFit="1" customWidth="1"/>
    <col min="31" max="31" width="14.140625" style="148" bestFit="1" customWidth="1"/>
    <col min="32" max="32" width="15.140625" style="148" bestFit="1" customWidth="1"/>
    <col min="33" max="33" width="13.85546875" style="150" bestFit="1" customWidth="1"/>
    <col min="34" max="34" width="14.28515625" style="150" bestFit="1" customWidth="1"/>
    <col min="35" max="36" width="15.140625" style="150" bestFit="1" customWidth="1"/>
    <col min="37" max="37" width="9.140625" style="150"/>
    <col min="38" max="39" width="9.140625" style="156"/>
    <col min="40" max="40" width="9.140625" style="150"/>
    <col min="41" max="41" width="8.42578125" style="150" customWidth="1"/>
    <col min="42" max="42" width="8.85546875" style="150" customWidth="1"/>
    <col min="43" max="43" width="8.140625" style="150" customWidth="1"/>
    <col min="44" max="44" width="14.42578125" style="154" customWidth="1"/>
    <col min="45" max="45" width="7.42578125" style="154" customWidth="1"/>
    <col min="46" max="46" width="9.140625" style="150"/>
    <col min="47" max="47" width="11.140625" style="150" customWidth="1"/>
    <col min="48" max="1025" width="9.140625" style="150"/>
    <col min="1026" max="16384" width="9.140625" style="111"/>
  </cols>
  <sheetData>
    <row r="1" spans="1:1024" ht="78.75" customHeight="1" x14ac:dyDescent="0.25">
      <c r="A1" s="256" t="s">
        <v>24133</v>
      </c>
      <c r="B1" s="257">
        <v>1</v>
      </c>
      <c r="C1" s="258" t="s">
        <v>24134</v>
      </c>
      <c r="D1" s="259" t="s">
        <v>24135</v>
      </c>
      <c r="E1" s="260" t="s">
        <v>702</v>
      </c>
      <c r="F1" s="261" t="s">
        <v>26930</v>
      </c>
      <c r="G1" s="262" t="s">
        <v>26931</v>
      </c>
      <c r="H1" s="262" t="s">
        <v>26932</v>
      </c>
      <c r="I1" s="263" t="s">
        <v>703</v>
      </c>
      <c r="J1" s="264" t="s">
        <v>704</v>
      </c>
      <c r="K1" s="265" t="s">
        <v>705</v>
      </c>
      <c r="L1" s="265" t="s">
        <v>706</v>
      </c>
      <c r="M1" s="266" t="s">
        <v>707</v>
      </c>
      <c r="N1" s="266" t="s">
        <v>708</v>
      </c>
      <c r="O1" s="265" t="s">
        <v>31916</v>
      </c>
      <c r="P1" s="265" t="s">
        <v>31917</v>
      </c>
      <c r="Q1" s="266" t="s">
        <v>710</v>
      </c>
      <c r="R1" s="266" t="s">
        <v>26933</v>
      </c>
      <c r="S1" s="266" t="s">
        <v>711</v>
      </c>
      <c r="T1" s="266" t="s">
        <v>712</v>
      </c>
      <c r="U1" s="266" t="s">
        <v>713</v>
      </c>
      <c r="V1" s="267" t="s">
        <v>714</v>
      </c>
      <c r="W1" s="268" t="s">
        <v>715</v>
      </c>
      <c r="X1" s="268" t="s">
        <v>716</v>
      </c>
      <c r="Y1" s="268" t="s">
        <v>717</v>
      </c>
      <c r="Z1" s="268" t="s">
        <v>718</v>
      </c>
      <c r="AA1" s="268" t="s">
        <v>719</v>
      </c>
      <c r="AB1" s="268" t="s">
        <v>720</v>
      </c>
      <c r="AC1" s="268" t="s">
        <v>721</v>
      </c>
      <c r="AD1" s="268" t="s">
        <v>722</v>
      </c>
      <c r="AE1" s="269" t="s">
        <v>723</v>
      </c>
      <c r="AF1" s="269" t="s">
        <v>724</v>
      </c>
      <c r="AG1" s="268" t="s">
        <v>725</v>
      </c>
      <c r="AH1" s="270" t="s">
        <v>726</v>
      </c>
      <c r="AI1" s="268" t="s">
        <v>727</v>
      </c>
      <c r="AJ1" s="270" t="s">
        <v>728</v>
      </c>
      <c r="AK1" s="271" t="s">
        <v>729</v>
      </c>
      <c r="AL1" s="265" t="s">
        <v>730</v>
      </c>
      <c r="AM1" s="266" t="s">
        <v>731</v>
      </c>
      <c r="AN1" s="272" t="s">
        <v>732</v>
      </c>
      <c r="AO1" s="273" t="s">
        <v>24136</v>
      </c>
      <c r="AP1" s="273" t="s">
        <v>24137</v>
      </c>
      <c r="AQ1" s="273" t="s">
        <v>24138</v>
      </c>
      <c r="AR1" s="274" t="s">
        <v>24139</v>
      </c>
      <c r="AS1" s="274" t="s">
        <v>24139</v>
      </c>
      <c r="AT1" s="275" t="s">
        <v>24140</v>
      </c>
      <c r="AU1" s="275" t="s">
        <v>24141</v>
      </c>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c r="JA1" s="111"/>
      <c r="JB1" s="111"/>
      <c r="JC1" s="111"/>
      <c r="JD1" s="111"/>
      <c r="JE1" s="111"/>
      <c r="JF1" s="111"/>
      <c r="JG1" s="111"/>
      <c r="JH1" s="111"/>
      <c r="JI1" s="111"/>
      <c r="JJ1" s="111"/>
      <c r="JK1" s="111"/>
      <c r="JL1" s="111"/>
      <c r="JM1" s="111"/>
      <c r="JN1" s="111"/>
      <c r="JO1" s="111"/>
      <c r="JP1" s="111"/>
      <c r="JQ1" s="111"/>
      <c r="JR1" s="111"/>
      <c r="JS1" s="111"/>
      <c r="JT1" s="111"/>
      <c r="JU1" s="111"/>
      <c r="JV1" s="111"/>
      <c r="JW1" s="111"/>
      <c r="JX1" s="111"/>
      <c r="JY1" s="111"/>
      <c r="JZ1" s="111"/>
      <c r="KA1" s="111"/>
      <c r="KB1" s="111"/>
      <c r="KC1" s="111"/>
      <c r="KD1" s="111"/>
      <c r="KE1" s="111"/>
      <c r="KF1" s="111"/>
      <c r="KG1" s="111"/>
      <c r="KH1" s="111"/>
      <c r="KI1" s="111"/>
      <c r="KJ1" s="111"/>
      <c r="KK1" s="111"/>
      <c r="KL1" s="111"/>
      <c r="KM1" s="111"/>
      <c r="KN1" s="111"/>
      <c r="KO1" s="111"/>
      <c r="KP1" s="111"/>
      <c r="KQ1" s="111"/>
      <c r="KR1" s="111"/>
      <c r="KS1" s="111"/>
      <c r="KT1" s="111"/>
      <c r="KU1" s="111"/>
      <c r="KV1" s="111"/>
      <c r="KW1" s="111"/>
      <c r="KX1" s="111"/>
      <c r="KY1" s="111"/>
      <c r="KZ1" s="111"/>
      <c r="LA1" s="111"/>
      <c r="LB1" s="111"/>
      <c r="LC1" s="111"/>
      <c r="LD1" s="111"/>
      <c r="LE1" s="111"/>
      <c r="LF1" s="111"/>
      <c r="LG1" s="111"/>
      <c r="LH1" s="111"/>
      <c r="LI1" s="111"/>
      <c r="LJ1" s="111"/>
      <c r="LK1" s="111"/>
      <c r="LL1" s="111"/>
      <c r="LM1" s="111"/>
      <c r="LN1" s="111"/>
      <c r="LO1" s="111"/>
      <c r="LP1" s="111"/>
      <c r="LQ1" s="111"/>
      <c r="LR1" s="111"/>
      <c r="LS1" s="111"/>
      <c r="LT1" s="111"/>
      <c r="LU1" s="111"/>
      <c r="LV1" s="111"/>
      <c r="LW1" s="111"/>
      <c r="LX1" s="111"/>
      <c r="LY1" s="111"/>
      <c r="LZ1" s="111"/>
      <c r="MA1" s="111"/>
      <c r="MB1" s="111"/>
      <c r="MC1" s="111"/>
      <c r="MD1" s="111"/>
      <c r="ME1" s="111"/>
      <c r="MF1" s="111"/>
      <c r="MG1" s="111"/>
      <c r="MH1" s="111"/>
      <c r="MI1" s="111"/>
      <c r="MJ1" s="111"/>
      <c r="MK1" s="111"/>
      <c r="ML1" s="111"/>
      <c r="MM1" s="111"/>
      <c r="MN1" s="111"/>
      <c r="MO1" s="111"/>
      <c r="MP1" s="111"/>
      <c r="MQ1" s="111"/>
      <c r="MR1" s="111"/>
      <c r="MS1" s="111"/>
      <c r="MT1" s="111"/>
      <c r="MU1" s="111"/>
      <c r="MV1" s="111"/>
      <c r="MW1" s="111"/>
      <c r="MX1" s="111"/>
      <c r="MY1" s="111"/>
      <c r="MZ1" s="111"/>
      <c r="NA1" s="111"/>
      <c r="NB1" s="111"/>
      <c r="NC1" s="111"/>
      <c r="ND1" s="111"/>
      <c r="NE1" s="111"/>
      <c r="NF1" s="111"/>
      <c r="NG1" s="111"/>
      <c r="NH1" s="111"/>
      <c r="NI1" s="111"/>
      <c r="NJ1" s="111"/>
      <c r="NK1" s="111"/>
      <c r="NL1" s="111"/>
      <c r="NM1" s="111"/>
      <c r="NN1" s="111"/>
      <c r="NO1" s="111"/>
      <c r="NP1" s="111"/>
      <c r="NQ1" s="111"/>
      <c r="NR1" s="111"/>
      <c r="NS1" s="111"/>
      <c r="NT1" s="111"/>
      <c r="NU1" s="111"/>
      <c r="NV1" s="111"/>
      <c r="NW1" s="111"/>
      <c r="NX1" s="111"/>
      <c r="NY1" s="111"/>
      <c r="NZ1" s="111"/>
      <c r="OA1" s="111"/>
      <c r="OB1" s="111"/>
      <c r="OC1" s="111"/>
      <c r="OD1" s="111"/>
      <c r="OE1" s="111"/>
      <c r="OF1" s="111"/>
      <c r="OG1" s="111"/>
      <c r="OH1" s="111"/>
      <c r="OI1" s="111"/>
      <c r="OJ1" s="111"/>
      <c r="OK1" s="111"/>
      <c r="OL1" s="111"/>
      <c r="OM1" s="111"/>
      <c r="ON1" s="111"/>
      <c r="OO1" s="111"/>
      <c r="OP1" s="111"/>
      <c r="OQ1" s="111"/>
      <c r="OR1" s="111"/>
      <c r="OS1" s="111"/>
      <c r="OT1" s="111"/>
      <c r="OU1" s="111"/>
      <c r="OV1" s="111"/>
      <c r="OW1" s="111"/>
      <c r="OX1" s="111"/>
      <c r="OY1" s="111"/>
      <c r="OZ1" s="111"/>
      <c r="PA1" s="111"/>
      <c r="PB1" s="111"/>
      <c r="PC1" s="111"/>
      <c r="PD1" s="111"/>
      <c r="PE1" s="111"/>
      <c r="PF1" s="111"/>
      <c r="PG1" s="111"/>
      <c r="PH1" s="111"/>
      <c r="PI1" s="111"/>
      <c r="PJ1" s="111"/>
      <c r="PK1" s="111"/>
      <c r="PL1" s="111"/>
      <c r="PM1" s="111"/>
      <c r="PN1" s="111"/>
      <c r="PO1" s="111"/>
      <c r="PP1" s="111"/>
      <c r="PQ1" s="111"/>
      <c r="PR1" s="111"/>
      <c r="PS1" s="111"/>
      <c r="PT1" s="111"/>
      <c r="PU1" s="111"/>
      <c r="PV1" s="111"/>
      <c r="PW1" s="111"/>
      <c r="PX1" s="111"/>
      <c r="PY1" s="111"/>
      <c r="PZ1" s="111"/>
      <c r="QA1" s="111"/>
      <c r="QB1" s="111"/>
      <c r="QC1" s="111"/>
      <c r="QD1" s="111"/>
      <c r="QE1" s="111"/>
      <c r="QF1" s="111"/>
      <c r="QG1" s="111"/>
      <c r="QH1" s="111"/>
      <c r="QI1" s="111"/>
      <c r="QJ1" s="111"/>
      <c r="QK1" s="111"/>
      <c r="QL1" s="111"/>
      <c r="QM1" s="111"/>
      <c r="QN1" s="111"/>
      <c r="QO1" s="111"/>
      <c r="QP1" s="111"/>
      <c r="QQ1" s="111"/>
      <c r="QR1" s="111"/>
      <c r="QS1" s="111"/>
      <c r="QT1" s="111"/>
      <c r="QU1" s="111"/>
      <c r="QV1" s="111"/>
      <c r="QW1" s="111"/>
      <c r="QX1" s="111"/>
      <c r="QY1" s="111"/>
      <c r="QZ1" s="111"/>
      <c r="RA1" s="111"/>
      <c r="RB1" s="111"/>
      <c r="RC1" s="111"/>
      <c r="RD1" s="111"/>
      <c r="RE1" s="111"/>
      <c r="RF1" s="111"/>
      <c r="RG1" s="111"/>
      <c r="RH1" s="111"/>
      <c r="RI1" s="111"/>
      <c r="RJ1" s="111"/>
      <c r="RK1" s="111"/>
      <c r="RL1" s="111"/>
      <c r="RM1" s="111"/>
      <c r="RN1" s="111"/>
      <c r="RO1" s="111"/>
      <c r="RP1" s="111"/>
      <c r="RQ1" s="111"/>
      <c r="RR1" s="111"/>
      <c r="RS1" s="111"/>
      <c r="RT1" s="111"/>
      <c r="RU1" s="111"/>
      <c r="RV1" s="111"/>
      <c r="RW1" s="111"/>
      <c r="RX1" s="111"/>
      <c r="RY1" s="111"/>
      <c r="RZ1" s="111"/>
      <c r="SA1" s="111"/>
      <c r="SB1" s="111"/>
      <c r="SC1" s="111"/>
      <c r="SD1" s="111"/>
      <c r="SE1" s="111"/>
      <c r="SF1" s="111"/>
      <c r="SG1" s="111"/>
      <c r="SH1" s="111"/>
      <c r="SI1" s="111"/>
      <c r="SJ1" s="111"/>
      <c r="SK1" s="111"/>
      <c r="SL1" s="111"/>
      <c r="SM1" s="111"/>
      <c r="SN1" s="111"/>
      <c r="SO1" s="111"/>
      <c r="SP1" s="111"/>
      <c r="SQ1" s="111"/>
      <c r="SR1" s="111"/>
      <c r="SS1" s="111"/>
      <c r="ST1" s="111"/>
      <c r="SU1" s="111"/>
      <c r="SV1" s="111"/>
      <c r="SW1" s="111"/>
      <c r="SX1" s="111"/>
      <c r="SY1" s="111"/>
      <c r="SZ1" s="111"/>
      <c r="TA1" s="111"/>
      <c r="TB1" s="111"/>
      <c r="TC1" s="111"/>
      <c r="TD1" s="111"/>
      <c r="TE1" s="111"/>
      <c r="TF1" s="111"/>
      <c r="TG1" s="111"/>
      <c r="TH1" s="111"/>
      <c r="TI1" s="111"/>
      <c r="TJ1" s="111"/>
      <c r="TK1" s="111"/>
      <c r="TL1" s="111"/>
      <c r="TM1" s="111"/>
      <c r="TN1" s="111"/>
      <c r="TO1" s="111"/>
      <c r="TP1" s="111"/>
      <c r="TQ1" s="111"/>
      <c r="TR1" s="111"/>
      <c r="TS1" s="111"/>
      <c r="TT1" s="111"/>
      <c r="TU1" s="111"/>
      <c r="TV1" s="111"/>
      <c r="TW1" s="111"/>
      <c r="TX1" s="111"/>
      <c r="TY1" s="111"/>
      <c r="TZ1" s="111"/>
      <c r="UA1" s="111"/>
      <c r="UB1" s="111"/>
      <c r="UC1" s="111"/>
      <c r="UD1" s="111"/>
      <c r="UE1" s="111"/>
      <c r="UF1" s="111"/>
      <c r="UG1" s="111"/>
      <c r="UH1" s="111"/>
      <c r="UI1" s="111"/>
      <c r="UJ1" s="111"/>
      <c r="UK1" s="111"/>
      <c r="UL1" s="111"/>
      <c r="UM1" s="111"/>
      <c r="UN1" s="111"/>
      <c r="UO1" s="111"/>
      <c r="UP1" s="111"/>
      <c r="UQ1" s="111"/>
      <c r="UR1" s="111"/>
      <c r="US1" s="111"/>
      <c r="UT1" s="111"/>
      <c r="UU1" s="111"/>
      <c r="UV1" s="111"/>
      <c r="UW1" s="111"/>
      <c r="UX1" s="111"/>
      <c r="UY1" s="111"/>
      <c r="UZ1" s="111"/>
      <c r="VA1" s="111"/>
      <c r="VB1" s="111"/>
      <c r="VC1" s="111"/>
      <c r="VD1" s="111"/>
      <c r="VE1" s="111"/>
      <c r="VF1" s="111"/>
      <c r="VG1" s="111"/>
      <c r="VH1" s="111"/>
      <c r="VI1" s="111"/>
      <c r="VJ1" s="111"/>
      <c r="VK1" s="111"/>
      <c r="VL1" s="111"/>
      <c r="VM1" s="111"/>
      <c r="VN1" s="111"/>
      <c r="VO1" s="111"/>
      <c r="VP1" s="111"/>
      <c r="VQ1" s="111"/>
      <c r="VR1" s="111"/>
      <c r="VS1" s="111"/>
      <c r="VT1" s="111"/>
      <c r="VU1" s="111"/>
      <c r="VV1" s="111"/>
      <c r="VW1" s="111"/>
      <c r="VX1" s="111"/>
      <c r="VY1" s="111"/>
      <c r="VZ1" s="111"/>
      <c r="WA1" s="111"/>
      <c r="WB1" s="111"/>
      <c r="WC1" s="111"/>
      <c r="WD1" s="111"/>
      <c r="WE1" s="111"/>
      <c r="WF1" s="111"/>
      <c r="WG1" s="111"/>
      <c r="WH1" s="111"/>
      <c r="WI1" s="111"/>
      <c r="WJ1" s="111"/>
      <c r="WK1" s="111"/>
      <c r="WL1" s="111"/>
      <c r="WM1" s="111"/>
      <c r="WN1" s="111"/>
      <c r="WO1" s="111"/>
      <c r="WP1" s="111"/>
      <c r="WQ1" s="111"/>
      <c r="WR1" s="111"/>
      <c r="WS1" s="111"/>
      <c r="WT1" s="111"/>
      <c r="WU1" s="111"/>
      <c r="WV1" s="111"/>
      <c r="WW1" s="111"/>
      <c r="WX1" s="111"/>
      <c r="WY1" s="111"/>
      <c r="WZ1" s="111"/>
      <c r="XA1" s="111"/>
      <c r="XB1" s="111"/>
      <c r="XC1" s="111"/>
      <c r="XD1" s="111"/>
      <c r="XE1" s="111"/>
      <c r="XF1" s="111"/>
      <c r="XG1" s="111"/>
      <c r="XH1" s="111"/>
      <c r="XI1" s="111"/>
      <c r="XJ1" s="111"/>
      <c r="XK1" s="111"/>
      <c r="XL1" s="111"/>
      <c r="XM1" s="111"/>
      <c r="XN1" s="111"/>
      <c r="XO1" s="111"/>
      <c r="XP1" s="111"/>
      <c r="XQ1" s="111"/>
      <c r="XR1" s="111"/>
      <c r="XS1" s="111"/>
      <c r="XT1" s="111"/>
      <c r="XU1" s="111"/>
      <c r="XV1" s="111"/>
      <c r="XW1" s="111"/>
      <c r="XX1" s="111"/>
      <c r="XY1" s="111"/>
      <c r="XZ1" s="111"/>
      <c r="YA1" s="111"/>
      <c r="YB1" s="111"/>
      <c r="YC1" s="111"/>
      <c r="YD1" s="111"/>
      <c r="YE1" s="111"/>
      <c r="YF1" s="111"/>
      <c r="YG1" s="111"/>
      <c r="YH1" s="111"/>
      <c r="YI1" s="111"/>
      <c r="YJ1" s="111"/>
      <c r="YK1" s="111"/>
      <c r="YL1" s="111"/>
      <c r="YM1" s="111"/>
      <c r="YN1" s="111"/>
      <c r="YO1" s="111"/>
      <c r="YP1" s="111"/>
      <c r="YQ1" s="111"/>
      <c r="YR1" s="111"/>
      <c r="YS1" s="111"/>
      <c r="YT1" s="111"/>
      <c r="YU1" s="111"/>
      <c r="YV1" s="111"/>
      <c r="YW1" s="111"/>
      <c r="YX1" s="111"/>
      <c r="YY1" s="111"/>
      <c r="YZ1" s="111"/>
      <c r="ZA1" s="111"/>
      <c r="ZB1" s="111"/>
      <c r="ZC1" s="111"/>
      <c r="ZD1" s="111"/>
      <c r="ZE1" s="111"/>
      <c r="ZF1" s="111"/>
      <c r="ZG1" s="111"/>
      <c r="ZH1" s="111"/>
      <c r="ZI1" s="111"/>
      <c r="ZJ1" s="111"/>
      <c r="ZK1" s="111"/>
      <c r="ZL1" s="111"/>
      <c r="ZM1" s="111"/>
      <c r="ZN1" s="111"/>
      <c r="ZO1" s="111"/>
      <c r="ZP1" s="111"/>
      <c r="ZQ1" s="111"/>
      <c r="ZR1" s="111"/>
      <c r="ZS1" s="111"/>
      <c r="ZT1" s="111"/>
      <c r="ZU1" s="111"/>
      <c r="ZV1" s="111"/>
      <c r="ZW1" s="111"/>
      <c r="ZX1" s="111"/>
      <c r="ZY1" s="111"/>
      <c r="ZZ1" s="111"/>
      <c r="AAA1" s="111"/>
      <c r="AAB1" s="111"/>
      <c r="AAC1" s="111"/>
      <c r="AAD1" s="111"/>
      <c r="AAE1" s="111"/>
      <c r="AAF1" s="111"/>
      <c r="AAG1" s="111"/>
      <c r="AAH1" s="111"/>
      <c r="AAI1" s="111"/>
      <c r="AAJ1" s="111"/>
      <c r="AAK1" s="111"/>
      <c r="AAL1" s="111"/>
      <c r="AAM1" s="111"/>
      <c r="AAN1" s="111"/>
      <c r="AAO1" s="111"/>
      <c r="AAP1" s="111"/>
      <c r="AAQ1" s="111"/>
      <c r="AAR1" s="111"/>
      <c r="AAS1" s="111"/>
      <c r="AAT1" s="111"/>
      <c r="AAU1" s="111"/>
      <c r="AAV1" s="111"/>
      <c r="AAW1" s="111"/>
      <c r="AAX1" s="111"/>
      <c r="AAY1" s="111"/>
      <c r="AAZ1" s="111"/>
      <c r="ABA1" s="111"/>
      <c r="ABB1" s="111"/>
      <c r="ABC1" s="111"/>
      <c r="ABD1" s="111"/>
      <c r="ABE1" s="111"/>
      <c r="ABF1" s="111"/>
      <c r="ABG1" s="111"/>
      <c r="ABH1" s="111"/>
      <c r="ABI1" s="111"/>
      <c r="ABJ1" s="111"/>
      <c r="ABK1" s="111"/>
      <c r="ABL1" s="111"/>
      <c r="ABM1" s="111"/>
      <c r="ABN1" s="111"/>
      <c r="ABO1" s="111"/>
      <c r="ABP1" s="111"/>
      <c r="ABQ1" s="111"/>
      <c r="ABR1" s="111"/>
      <c r="ABS1" s="111"/>
      <c r="ABT1" s="111"/>
      <c r="ABU1" s="111"/>
      <c r="ABV1" s="111"/>
      <c r="ABW1" s="111"/>
      <c r="ABX1" s="111"/>
      <c r="ABY1" s="111"/>
      <c r="ABZ1" s="111"/>
      <c r="ACA1" s="111"/>
      <c r="ACB1" s="111"/>
      <c r="ACC1" s="111"/>
      <c r="ACD1" s="111"/>
      <c r="ACE1" s="111"/>
      <c r="ACF1" s="111"/>
      <c r="ACG1" s="111"/>
      <c r="ACH1" s="111"/>
      <c r="ACI1" s="111"/>
      <c r="ACJ1" s="111"/>
      <c r="ACK1" s="111"/>
      <c r="ACL1" s="111"/>
      <c r="ACM1" s="111"/>
      <c r="ACN1" s="111"/>
      <c r="ACO1" s="111"/>
      <c r="ACP1" s="111"/>
      <c r="ACQ1" s="111"/>
      <c r="ACR1" s="111"/>
      <c r="ACS1" s="111"/>
      <c r="ACT1" s="111"/>
      <c r="ACU1" s="111"/>
      <c r="ACV1" s="111"/>
      <c r="ACW1" s="111"/>
      <c r="ACX1" s="111"/>
      <c r="ACY1" s="111"/>
      <c r="ACZ1" s="111"/>
      <c r="ADA1" s="111"/>
      <c r="ADB1" s="111"/>
      <c r="ADC1" s="111"/>
      <c r="ADD1" s="111"/>
      <c r="ADE1" s="111"/>
      <c r="ADF1" s="111"/>
      <c r="ADG1" s="111"/>
      <c r="ADH1" s="111"/>
      <c r="ADI1" s="111"/>
      <c r="ADJ1" s="111"/>
      <c r="ADK1" s="111"/>
      <c r="ADL1" s="111"/>
      <c r="ADM1" s="111"/>
      <c r="ADN1" s="111"/>
      <c r="ADO1" s="111"/>
      <c r="ADP1" s="111"/>
      <c r="ADQ1" s="111"/>
      <c r="ADR1" s="111"/>
      <c r="ADS1" s="111"/>
      <c r="ADT1" s="111"/>
      <c r="ADU1" s="111"/>
      <c r="ADV1" s="111"/>
      <c r="ADW1" s="111"/>
      <c r="ADX1" s="111"/>
      <c r="ADY1" s="111"/>
      <c r="ADZ1" s="111"/>
      <c r="AEA1" s="111"/>
      <c r="AEB1" s="111"/>
      <c r="AEC1" s="111"/>
      <c r="AED1" s="111"/>
      <c r="AEE1" s="111"/>
      <c r="AEF1" s="111"/>
      <c r="AEG1" s="111"/>
      <c r="AEH1" s="111"/>
      <c r="AEI1" s="111"/>
      <c r="AEJ1" s="111"/>
      <c r="AEK1" s="111"/>
      <c r="AEL1" s="111"/>
      <c r="AEM1" s="111"/>
      <c r="AEN1" s="111"/>
      <c r="AEO1" s="111"/>
      <c r="AEP1" s="111"/>
      <c r="AEQ1" s="111"/>
      <c r="AER1" s="111"/>
      <c r="AES1" s="111"/>
      <c r="AET1" s="111"/>
      <c r="AEU1" s="111"/>
      <c r="AEV1" s="111"/>
      <c r="AEW1" s="111"/>
      <c r="AEX1" s="111"/>
      <c r="AEY1" s="111"/>
      <c r="AEZ1" s="111"/>
      <c r="AFA1" s="111"/>
      <c r="AFB1" s="111"/>
      <c r="AFC1" s="111"/>
      <c r="AFD1" s="111"/>
      <c r="AFE1" s="111"/>
      <c r="AFF1" s="111"/>
      <c r="AFG1" s="111"/>
      <c r="AFH1" s="111"/>
      <c r="AFI1" s="111"/>
      <c r="AFJ1" s="111"/>
      <c r="AFK1" s="111"/>
      <c r="AFL1" s="111"/>
      <c r="AFM1" s="111"/>
      <c r="AFN1" s="111"/>
      <c r="AFO1" s="111"/>
      <c r="AFP1" s="111"/>
      <c r="AFQ1" s="111"/>
      <c r="AFR1" s="111"/>
      <c r="AFS1" s="111"/>
      <c r="AFT1" s="111"/>
      <c r="AFU1" s="111"/>
      <c r="AFV1" s="111"/>
      <c r="AFW1" s="111"/>
      <c r="AFX1" s="111"/>
      <c r="AFY1" s="111"/>
      <c r="AFZ1" s="111"/>
      <c r="AGA1" s="111"/>
      <c r="AGB1" s="111"/>
      <c r="AGC1" s="111"/>
      <c r="AGD1" s="111"/>
      <c r="AGE1" s="111"/>
      <c r="AGF1" s="111"/>
      <c r="AGG1" s="111"/>
      <c r="AGH1" s="111"/>
      <c r="AGI1" s="111"/>
      <c r="AGJ1" s="111"/>
      <c r="AGK1" s="111"/>
      <c r="AGL1" s="111"/>
      <c r="AGM1" s="111"/>
      <c r="AGN1" s="111"/>
      <c r="AGO1" s="111"/>
      <c r="AGP1" s="111"/>
      <c r="AGQ1" s="111"/>
      <c r="AGR1" s="111"/>
      <c r="AGS1" s="111"/>
      <c r="AGT1" s="111"/>
      <c r="AGU1" s="111"/>
      <c r="AGV1" s="111"/>
      <c r="AGW1" s="111"/>
      <c r="AGX1" s="111"/>
      <c r="AGY1" s="111"/>
      <c r="AGZ1" s="111"/>
      <c r="AHA1" s="111"/>
      <c r="AHB1" s="111"/>
      <c r="AHC1" s="111"/>
      <c r="AHD1" s="111"/>
      <c r="AHE1" s="111"/>
      <c r="AHF1" s="111"/>
      <c r="AHG1" s="111"/>
      <c r="AHH1" s="111"/>
      <c r="AHI1" s="111"/>
      <c r="AHJ1" s="111"/>
      <c r="AHK1" s="111"/>
      <c r="AHL1" s="111"/>
      <c r="AHM1" s="111"/>
      <c r="AHN1" s="111"/>
      <c r="AHO1" s="111"/>
      <c r="AHP1" s="111"/>
      <c r="AHQ1" s="111"/>
      <c r="AHR1" s="111"/>
      <c r="AHS1" s="111"/>
      <c r="AHT1" s="111"/>
      <c r="AHU1" s="111"/>
      <c r="AHV1" s="111"/>
      <c r="AHW1" s="111"/>
      <c r="AHX1" s="111"/>
      <c r="AHY1" s="111"/>
      <c r="AHZ1" s="111"/>
      <c r="AIA1" s="111"/>
      <c r="AIB1" s="111"/>
      <c r="AIC1" s="111"/>
      <c r="AID1" s="111"/>
      <c r="AIE1" s="111"/>
      <c r="AIF1" s="111"/>
      <c r="AIG1" s="111"/>
      <c r="AIH1" s="111"/>
      <c r="AII1" s="111"/>
      <c r="AIJ1" s="111"/>
      <c r="AIK1" s="111"/>
      <c r="AIL1" s="111"/>
      <c r="AIM1" s="111"/>
      <c r="AIN1" s="111"/>
      <c r="AIO1" s="111"/>
      <c r="AIP1" s="111"/>
      <c r="AIQ1" s="111"/>
      <c r="AIR1" s="111"/>
      <c r="AIS1" s="111"/>
      <c r="AIT1" s="111"/>
      <c r="AIU1" s="111"/>
      <c r="AIV1" s="111"/>
      <c r="AIW1" s="111"/>
      <c r="AIX1" s="111"/>
      <c r="AIY1" s="111"/>
      <c r="AIZ1" s="111"/>
      <c r="AJA1" s="111"/>
      <c r="AJB1" s="111"/>
      <c r="AJC1" s="111"/>
      <c r="AJD1" s="111"/>
      <c r="AJE1" s="111"/>
      <c r="AJF1" s="111"/>
      <c r="AJG1" s="111"/>
      <c r="AJH1" s="111"/>
      <c r="AJI1" s="111"/>
      <c r="AJJ1" s="111"/>
      <c r="AJK1" s="111"/>
      <c r="AJL1" s="111"/>
      <c r="AJM1" s="111"/>
      <c r="AJN1" s="111"/>
      <c r="AJO1" s="111"/>
      <c r="AJP1" s="111"/>
      <c r="AJQ1" s="111"/>
      <c r="AJR1" s="111"/>
      <c r="AJS1" s="111"/>
      <c r="AJT1" s="111"/>
      <c r="AJU1" s="111"/>
      <c r="AJV1" s="111"/>
      <c r="AJW1" s="111"/>
      <c r="AJX1" s="111"/>
      <c r="AJY1" s="111"/>
      <c r="AJZ1" s="111"/>
      <c r="AKA1" s="111"/>
      <c r="AKB1" s="111"/>
      <c r="AKC1" s="111"/>
      <c r="AKD1" s="111"/>
      <c r="AKE1" s="111"/>
      <c r="AKF1" s="111"/>
      <c r="AKG1" s="111"/>
      <c r="AKH1" s="111"/>
      <c r="AKI1" s="111"/>
      <c r="AKJ1" s="111"/>
      <c r="AKK1" s="111"/>
      <c r="AKL1" s="111"/>
      <c r="AKM1" s="111"/>
      <c r="AKN1" s="111"/>
      <c r="AKO1" s="111"/>
      <c r="AKP1" s="111"/>
      <c r="AKQ1" s="111"/>
      <c r="AKR1" s="111"/>
      <c r="AKS1" s="111"/>
      <c r="AKT1" s="111"/>
      <c r="AKU1" s="111"/>
      <c r="AKV1" s="111"/>
      <c r="AKW1" s="111"/>
      <c r="AKX1" s="111"/>
      <c r="AKY1" s="111"/>
      <c r="AKZ1" s="111"/>
      <c r="ALA1" s="111"/>
      <c r="ALB1" s="111"/>
      <c r="ALC1" s="111"/>
      <c r="ALD1" s="111"/>
      <c r="ALE1" s="111"/>
      <c r="ALF1" s="111"/>
      <c r="ALG1" s="111"/>
      <c r="ALH1" s="111"/>
      <c r="ALI1" s="111"/>
      <c r="ALJ1" s="111"/>
      <c r="ALK1" s="111"/>
      <c r="ALL1" s="111"/>
      <c r="ALM1" s="111"/>
      <c r="ALN1" s="111"/>
      <c r="ALO1" s="111"/>
      <c r="ALP1" s="111"/>
      <c r="ALQ1" s="111"/>
      <c r="ALR1" s="111"/>
      <c r="ALS1" s="111"/>
      <c r="ALT1" s="111"/>
      <c r="ALU1" s="111"/>
      <c r="ALV1" s="111"/>
      <c r="ALW1" s="111"/>
      <c r="ALX1" s="111"/>
      <c r="ALY1" s="111"/>
      <c r="ALZ1" s="111"/>
      <c r="AMA1" s="111"/>
      <c r="AMB1" s="111"/>
      <c r="AMC1" s="111"/>
      <c r="AMD1" s="111"/>
      <c r="AME1" s="111"/>
      <c r="AMF1" s="111"/>
      <c r="AMG1" s="111"/>
      <c r="AMH1" s="111"/>
      <c r="AMI1" s="111"/>
      <c r="AMJ1" s="111"/>
    </row>
    <row r="2" spans="1:1024" ht="26.25" customHeight="1" x14ac:dyDescent="0.25">
      <c r="A2" s="256">
        <v>1</v>
      </c>
      <c r="B2" s="257">
        <v>2</v>
      </c>
      <c r="C2" s="256">
        <v>3</v>
      </c>
      <c r="D2" s="276">
        <v>4</v>
      </c>
      <c r="E2" s="277">
        <v>5</v>
      </c>
      <c r="F2" s="278">
        <v>6</v>
      </c>
      <c r="G2" s="279">
        <v>7</v>
      </c>
      <c r="H2" s="280">
        <v>8</v>
      </c>
      <c r="I2" s="492">
        <v>9</v>
      </c>
      <c r="J2" s="281">
        <v>10</v>
      </c>
      <c r="K2" s="278">
        <v>11</v>
      </c>
      <c r="L2" s="278">
        <v>12</v>
      </c>
      <c r="M2" s="281">
        <v>13</v>
      </c>
      <c r="N2" s="278">
        <v>14</v>
      </c>
      <c r="O2" s="281">
        <v>15</v>
      </c>
      <c r="P2" s="278">
        <v>16</v>
      </c>
      <c r="Q2" s="281">
        <v>17</v>
      </c>
      <c r="R2" s="278">
        <v>18</v>
      </c>
      <c r="S2" s="281">
        <v>19</v>
      </c>
      <c r="T2" s="278">
        <v>20</v>
      </c>
      <c r="U2" s="281">
        <v>21</v>
      </c>
      <c r="V2" s="278">
        <v>22</v>
      </c>
      <c r="W2" s="282">
        <v>23</v>
      </c>
      <c r="X2" s="283">
        <v>24</v>
      </c>
      <c r="Y2" s="282">
        <v>25</v>
      </c>
      <c r="Z2" s="283">
        <v>26</v>
      </c>
      <c r="AA2" s="282">
        <v>27</v>
      </c>
      <c r="AB2" s="283">
        <v>28</v>
      </c>
      <c r="AC2" s="282">
        <v>29</v>
      </c>
      <c r="AD2" s="283">
        <v>30</v>
      </c>
      <c r="AE2" s="282">
        <v>31</v>
      </c>
      <c r="AF2" s="283">
        <v>32</v>
      </c>
      <c r="AG2" s="282">
        <v>33</v>
      </c>
      <c r="AH2" s="283">
        <v>34</v>
      </c>
      <c r="AI2" s="282">
        <v>35</v>
      </c>
      <c r="AJ2" s="283">
        <v>36</v>
      </c>
      <c r="AK2" s="501" t="s">
        <v>27935</v>
      </c>
      <c r="AL2" s="257">
        <v>38</v>
      </c>
      <c r="AM2" s="257">
        <v>39</v>
      </c>
      <c r="AN2" s="490">
        <v>40</v>
      </c>
      <c r="AO2" s="257">
        <v>41</v>
      </c>
      <c r="AP2" s="277">
        <v>42</v>
      </c>
      <c r="AQ2" s="277">
        <v>43</v>
      </c>
      <c r="AR2" s="285">
        <v>44</v>
      </c>
      <c r="AS2" s="285"/>
      <c r="AT2" s="257" t="s">
        <v>6008</v>
      </c>
      <c r="AU2" s="286" t="s">
        <v>6007</v>
      </c>
      <c r="AV2" s="559"/>
    </row>
    <row r="3" spans="1:1024" ht="26.25" customHeight="1" x14ac:dyDescent="0.25">
      <c r="A3" s="256" t="s">
        <v>24082</v>
      </c>
      <c r="B3" s="257">
        <v>3</v>
      </c>
      <c r="C3" s="258" t="s">
        <v>24142</v>
      </c>
      <c r="D3" s="276" t="s">
        <v>24083</v>
      </c>
      <c r="E3" s="277"/>
      <c r="F3" s="278"/>
      <c r="G3" s="279"/>
      <c r="H3" s="280"/>
      <c r="I3" s="492">
        <v>3</v>
      </c>
      <c r="J3" s="281"/>
      <c r="K3" s="278"/>
      <c r="L3" s="278"/>
      <c r="M3" s="281"/>
      <c r="N3" s="278"/>
      <c r="O3" s="281"/>
      <c r="P3" s="281"/>
      <c r="Q3" s="278"/>
      <c r="R3" s="281"/>
      <c r="S3" s="278"/>
      <c r="T3" s="281"/>
      <c r="U3" s="278"/>
      <c r="V3" s="278"/>
      <c r="W3" s="283">
        <f t="shared" ref="W3:W21" si="0">IF(O3=1,10,100)</f>
        <v>100</v>
      </c>
      <c r="X3" s="283">
        <f t="shared" ref="X3:X21" si="1">IF(O3=1,1,IF(O3=2,10,100))</f>
        <v>100</v>
      </c>
      <c r="Y3" s="283">
        <f t="shared" ref="Y3:Y34" si="2">IF(OR(P3=335,P3=336),20,100)</f>
        <v>100</v>
      </c>
      <c r="Z3" s="283">
        <f t="shared" ref="Z3:Z41" si="3">IF(Q3=1,10,100)</f>
        <v>100</v>
      </c>
      <c r="AA3" s="283">
        <f t="shared" ref="AA3:AA41" si="4">IF(Q3=1,1,IF(Q3=2,10,100))</f>
        <v>100</v>
      </c>
      <c r="AB3" s="287">
        <f>IF(OR(EXACT(R3,"1A"),EXACT(R3,"1B")),0.1,IF(R3=2,1,100))</f>
        <v>100</v>
      </c>
      <c r="AC3" s="287">
        <f>IF(OR(EXACT(S3,"1A"),EXACT(S3,"1B")),0.1,IF(S3=2,1,100))</f>
        <v>100</v>
      </c>
      <c r="AD3" s="287">
        <f t="shared" ref="AD3:AD34" si="5">IF(OR(EXACT(T3,"1A"),EXACT(T3,"1B")),0.3,IF(T3=2,3,100))</f>
        <v>100</v>
      </c>
      <c r="AE3" s="284">
        <f t="shared" ref="AE3:AE41" si="6">IF(L3=0,100,IF(L3=1,1,IF(L3="1B",1,IF(L3="1A",0.1,100))))</f>
        <v>100</v>
      </c>
      <c r="AF3" s="284">
        <f t="shared" ref="AF3:AF41" si="7">IF(M3=0,100,IF(M3=1,1,IF(M3="1B",1,IF(M3="1A",0.1,100))))</f>
        <v>100</v>
      </c>
      <c r="AG3" s="268">
        <f t="shared" ref="AG3:AG22" si="8">IF(OR(OR(EXACT(J3,"1A"),EXACT(J3,"1B"),EXACT(J3,"1C")),K3=1),1,IF(K3=2,10,100))</f>
        <v>100</v>
      </c>
      <c r="AH3" s="268">
        <f t="shared" ref="AH3:AH22" si="9">IF(OR(EXACT(J3,"1A"),EXACT(J3,"1B"),EXACT(J3,"1C")),1,IF(J3=2,10,100))</f>
        <v>100</v>
      </c>
      <c r="AI3" s="268">
        <f t="shared" ref="AI3:AI22" si="10">IF(OR(EXACT(J3,"1A"),EXACT(J3,"1B"),EXACT(J3,"1C"),K3=1),3,100)</f>
        <v>100</v>
      </c>
      <c r="AJ3" s="268">
        <f t="shared" ref="AJ3:AJ22" si="11">IF(OR(EXACT(J3,"1A"),EXACT(J3,"1B"),EXACT(J3,"1C")),5,100)</f>
        <v>100</v>
      </c>
      <c r="AK3" s="501" t="s">
        <v>24087</v>
      </c>
      <c r="AL3" s="257"/>
      <c r="AM3" s="257"/>
      <c r="AN3" s="490" t="s">
        <v>6265</v>
      </c>
      <c r="AO3" s="257"/>
      <c r="AP3" s="277"/>
      <c r="AQ3" s="277"/>
      <c r="AR3" s="171" t="s">
        <v>24084</v>
      </c>
      <c r="AS3" s="171"/>
      <c r="AT3" s="257"/>
      <c r="AU3" s="286"/>
      <c r="AV3" s="559"/>
    </row>
    <row r="4" spans="1:1024" x14ac:dyDescent="0.25">
      <c r="A4" s="256" t="s">
        <v>1985</v>
      </c>
      <c r="B4" s="257">
        <v>4</v>
      </c>
      <c r="C4" s="258" t="s">
        <v>24143</v>
      </c>
      <c r="D4" s="276" t="s">
        <v>9345</v>
      </c>
      <c r="E4" s="277"/>
      <c r="F4" s="278"/>
      <c r="G4" s="279"/>
      <c r="H4" s="280"/>
      <c r="I4" s="492">
        <v>0.05</v>
      </c>
      <c r="J4" s="281"/>
      <c r="K4" s="278"/>
      <c r="L4" s="278">
        <v>1</v>
      </c>
      <c r="M4" s="281"/>
      <c r="N4" s="278"/>
      <c r="O4" s="281"/>
      <c r="P4" s="281"/>
      <c r="Q4" s="278">
        <v>1</v>
      </c>
      <c r="R4" s="281">
        <v>2</v>
      </c>
      <c r="S4" s="278"/>
      <c r="T4" s="281"/>
      <c r="U4" s="278"/>
      <c r="V4" s="278"/>
      <c r="W4" s="283">
        <f t="shared" si="0"/>
        <v>100</v>
      </c>
      <c r="X4" s="283">
        <f t="shared" si="1"/>
        <v>100</v>
      </c>
      <c r="Y4" s="283">
        <f t="shared" si="2"/>
        <v>100</v>
      </c>
      <c r="Z4" s="283">
        <f t="shared" si="3"/>
        <v>10</v>
      </c>
      <c r="AA4" s="283">
        <f t="shared" si="4"/>
        <v>1</v>
      </c>
      <c r="AB4" s="287">
        <f>IF(OR(EXACT(R4,"1A"),EXACT(R4,"1B")),0.1,IF(R4=2,1,100))</f>
        <v>1</v>
      </c>
      <c r="AC4" s="287">
        <f>IF(OR(EXACT(S4,"1A"),EXACT(S4,"1B")),0.1,IF(S4=2,1,100))</f>
        <v>100</v>
      </c>
      <c r="AD4" s="287">
        <f t="shared" si="5"/>
        <v>100</v>
      </c>
      <c r="AE4" s="284">
        <f t="shared" si="6"/>
        <v>1</v>
      </c>
      <c r="AF4" s="284">
        <f t="shared" si="7"/>
        <v>100</v>
      </c>
      <c r="AG4" s="268">
        <f t="shared" si="8"/>
        <v>100</v>
      </c>
      <c r="AH4" s="268">
        <f t="shared" si="9"/>
        <v>100</v>
      </c>
      <c r="AI4" s="268">
        <f t="shared" si="10"/>
        <v>100</v>
      </c>
      <c r="AJ4" s="268">
        <f t="shared" si="11"/>
        <v>100</v>
      </c>
      <c r="AK4" s="501" t="s">
        <v>736</v>
      </c>
      <c r="AL4" s="257"/>
      <c r="AM4" s="257"/>
      <c r="AN4" s="490"/>
      <c r="AO4" s="257"/>
      <c r="AP4" s="277"/>
      <c r="AQ4" s="277"/>
      <c r="AR4" s="171" t="s">
        <v>24086</v>
      </c>
      <c r="AS4" s="171"/>
      <c r="AT4" s="257"/>
      <c r="AU4" s="286"/>
      <c r="AV4" s="559"/>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c r="IR4" s="111"/>
      <c r="IS4" s="111"/>
      <c r="IT4" s="111"/>
      <c r="IU4" s="111"/>
      <c r="IV4" s="111"/>
      <c r="IW4" s="111"/>
      <c r="IX4" s="111"/>
      <c r="IY4" s="111"/>
      <c r="IZ4" s="111"/>
      <c r="JA4" s="111"/>
      <c r="JB4" s="111"/>
      <c r="JC4" s="111"/>
      <c r="JD4" s="111"/>
      <c r="JE4" s="111"/>
      <c r="JF4" s="111"/>
      <c r="JG4" s="111"/>
      <c r="JH4" s="111"/>
      <c r="JI4" s="111"/>
      <c r="JJ4" s="111"/>
      <c r="JK4" s="111"/>
      <c r="JL4" s="111"/>
      <c r="JM4" s="111"/>
      <c r="JN4" s="111"/>
      <c r="JO4" s="111"/>
      <c r="JP4" s="111"/>
      <c r="JQ4" s="111"/>
      <c r="JR4" s="111"/>
      <c r="JS4" s="111"/>
      <c r="JT4" s="111"/>
      <c r="JU4" s="111"/>
      <c r="JV4" s="111"/>
      <c r="JW4" s="111"/>
      <c r="JX4" s="111"/>
      <c r="JY4" s="111"/>
      <c r="JZ4" s="111"/>
      <c r="KA4" s="111"/>
      <c r="KB4" s="111"/>
      <c r="KC4" s="111"/>
      <c r="KD4" s="111"/>
      <c r="KE4" s="111"/>
      <c r="KF4" s="111"/>
      <c r="KG4" s="111"/>
      <c r="KH4" s="111"/>
      <c r="KI4" s="111"/>
      <c r="KJ4" s="111"/>
      <c r="KK4" s="111"/>
      <c r="KL4" s="111"/>
      <c r="KM4" s="111"/>
      <c r="KN4" s="111"/>
      <c r="KO4" s="111"/>
      <c r="KP4" s="111"/>
      <c r="KQ4" s="111"/>
      <c r="KR4" s="111"/>
      <c r="KS4" s="111"/>
      <c r="KT4" s="111"/>
      <c r="KU4" s="111"/>
      <c r="KV4" s="111"/>
      <c r="KW4" s="111"/>
      <c r="KX4" s="111"/>
      <c r="KY4" s="111"/>
      <c r="KZ4" s="111"/>
      <c r="LA4" s="111"/>
      <c r="LB4" s="111"/>
      <c r="LC4" s="111"/>
      <c r="LD4" s="111"/>
      <c r="LE4" s="111"/>
      <c r="LF4" s="111"/>
      <c r="LG4" s="111"/>
      <c r="LH4" s="111"/>
      <c r="LI4" s="111"/>
      <c r="LJ4" s="111"/>
      <c r="LK4" s="111"/>
      <c r="LL4" s="111"/>
      <c r="LM4" s="111"/>
      <c r="LN4" s="111"/>
      <c r="LO4" s="111"/>
      <c r="LP4" s="111"/>
      <c r="LQ4" s="111"/>
      <c r="LR4" s="111"/>
      <c r="LS4" s="111"/>
      <c r="LT4" s="111"/>
      <c r="LU4" s="111"/>
      <c r="LV4" s="111"/>
      <c r="LW4" s="111"/>
      <c r="LX4" s="111"/>
      <c r="LY4" s="111"/>
      <c r="LZ4" s="111"/>
      <c r="MA4" s="111"/>
      <c r="MB4" s="111"/>
      <c r="MC4" s="111"/>
      <c r="MD4" s="111"/>
      <c r="ME4" s="111"/>
      <c r="MF4" s="111"/>
      <c r="MG4" s="111"/>
      <c r="MH4" s="111"/>
      <c r="MI4" s="111"/>
      <c r="MJ4" s="111"/>
      <c r="MK4" s="111"/>
      <c r="ML4" s="111"/>
      <c r="MM4" s="111"/>
      <c r="MN4" s="111"/>
      <c r="MO4" s="111"/>
      <c r="MP4" s="111"/>
      <c r="MQ4" s="111"/>
      <c r="MR4" s="111"/>
      <c r="MS4" s="111"/>
      <c r="MT4" s="111"/>
      <c r="MU4" s="111"/>
      <c r="MV4" s="111"/>
      <c r="MW4" s="111"/>
      <c r="MX4" s="111"/>
      <c r="MY4" s="111"/>
      <c r="MZ4" s="111"/>
      <c r="NA4" s="111"/>
      <c r="NB4" s="111"/>
      <c r="NC4" s="111"/>
      <c r="ND4" s="111"/>
      <c r="NE4" s="111"/>
      <c r="NF4" s="111"/>
      <c r="NG4" s="111"/>
      <c r="NH4" s="111"/>
      <c r="NI4" s="111"/>
      <c r="NJ4" s="111"/>
      <c r="NK4" s="111"/>
      <c r="NL4" s="111"/>
      <c r="NM4" s="111"/>
      <c r="NN4" s="111"/>
      <c r="NO4" s="111"/>
      <c r="NP4" s="111"/>
      <c r="NQ4" s="111"/>
      <c r="NR4" s="111"/>
      <c r="NS4" s="111"/>
      <c r="NT4" s="111"/>
      <c r="NU4" s="111"/>
      <c r="NV4" s="111"/>
      <c r="NW4" s="111"/>
      <c r="NX4" s="111"/>
      <c r="NY4" s="111"/>
      <c r="NZ4" s="111"/>
      <c r="OA4" s="111"/>
      <c r="OB4" s="111"/>
      <c r="OC4" s="111"/>
      <c r="OD4" s="111"/>
      <c r="OE4" s="111"/>
      <c r="OF4" s="111"/>
      <c r="OG4" s="111"/>
      <c r="OH4" s="111"/>
      <c r="OI4" s="111"/>
      <c r="OJ4" s="111"/>
      <c r="OK4" s="111"/>
      <c r="OL4" s="111"/>
      <c r="OM4" s="111"/>
      <c r="ON4" s="111"/>
      <c r="OO4" s="111"/>
      <c r="OP4" s="111"/>
      <c r="OQ4" s="111"/>
      <c r="OR4" s="111"/>
      <c r="OS4" s="111"/>
      <c r="OT4" s="111"/>
      <c r="OU4" s="111"/>
      <c r="OV4" s="111"/>
      <c r="OW4" s="111"/>
      <c r="OX4" s="111"/>
      <c r="OY4" s="111"/>
      <c r="OZ4" s="111"/>
      <c r="PA4" s="111"/>
      <c r="PB4" s="111"/>
      <c r="PC4" s="111"/>
      <c r="PD4" s="111"/>
      <c r="PE4" s="111"/>
      <c r="PF4" s="111"/>
      <c r="PG4" s="111"/>
      <c r="PH4" s="111"/>
      <c r="PI4" s="111"/>
      <c r="PJ4" s="111"/>
      <c r="PK4" s="111"/>
      <c r="PL4" s="111"/>
      <c r="PM4" s="111"/>
      <c r="PN4" s="111"/>
      <c r="PO4" s="111"/>
      <c r="PP4" s="111"/>
      <c r="PQ4" s="111"/>
      <c r="PR4" s="111"/>
      <c r="PS4" s="111"/>
      <c r="PT4" s="111"/>
      <c r="PU4" s="111"/>
      <c r="PV4" s="111"/>
      <c r="PW4" s="111"/>
      <c r="PX4" s="111"/>
      <c r="PY4" s="111"/>
      <c r="PZ4" s="111"/>
      <c r="QA4" s="111"/>
      <c r="QB4" s="111"/>
      <c r="QC4" s="111"/>
      <c r="QD4" s="111"/>
      <c r="QE4" s="111"/>
      <c r="QF4" s="111"/>
      <c r="QG4" s="111"/>
      <c r="QH4" s="111"/>
      <c r="QI4" s="111"/>
      <c r="QJ4" s="111"/>
      <c r="QK4" s="111"/>
      <c r="QL4" s="111"/>
      <c r="QM4" s="111"/>
      <c r="QN4" s="111"/>
      <c r="QO4" s="111"/>
      <c r="QP4" s="111"/>
      <c r="QQ4" s="111"/>
      <c r="QR4" s="111"/>
      <c r="QS4" s="111"/>
      <c r="QT4" s="111"/>
      <c r="QU4" s="111"/>
      <c r="QV4" s="111"/>
      <c r="QW4" s="111"/>
      <c r="QX4" s="111"/>
      <c r="QY4" s="111"/>
      <c r="QZ4" s="111"/>
      <c r="RA4" s="111"/>
      <c r="RB4" s="111"/>
      <c r="RC4" s="111"/>
      <c r="RD4" s="111"/>
      <c r="RE4" s="111"/>
      <c r="RF4" s="111"/>
      <c r="RG4" s="111"/>
      <c r="RH4" s="111"/>
      <c r="RI4" s="111"/>
      <c r="RJ4" s="111"/>
      <c r="RK4" s="111"/>
      <c r="RL4" s="111"/>
      <c r="RM4" s="111"/>
      <c r="RN4" s="111"/>
      <c r="RO4" s="111"/>
      <c r="RP4" s="111"/>
      <c r="RQ4" s="111"/>
      <c r="RR4" s="111"/>
      <c r="RS4" s="111"/>
      <c r="RT4" s="111"/>
      <c r="RU4" s="111"/>
      <c r="RV4" s="111"/>
      <c r="RW4" s="111"/>
      <c r="RX4" s="111"/>
      <c r="RY4" s="111"/>
      <c r="RZ4" s="111"/>
      <c r="SA4" s="111"/>
      <c r="SB4" s="111"/>
      <c r="SC4" s="111"/>
      <c r="SD4" s="111"/>
      <c r="SE4" s="111"/>
      <c r="SF4" s="111"/>
      <c r="SG4" s="111"/>
      <c r="SH4" s="111"/>
      <c r="SI4" s="111"/>
      <c r="SJ4" s="111"/>
      <c r="SK4" s="111"/>
      <c r="SL4" s="111"/>
      <c r="SM4" s="111"/>
      <c r="SN4" s="111"/>
      <c r="SO4" s="111"/>
      <c r="SP4" s="111"/>
      <c r="SQ4" s="111"/>
      <c r="SR4" s="111"/>
      <c r="SS4" s="111"/>
      <c r="ST4" s="111"/>
      <c r="SU4" s="111"/>
      <c r="SV4" s="111"/>
      <c r="SW4" s="111"/>
      <c r="SX4" s="111"/>
      <c r="SY4" s="111"/>
      <c r="SZ4" s="111"/>
      <c r="TA4" s="111"/>
      <c r="TB4" s="111"/>
      <c r="TC4" s="111"/>
      <c r="TD4" s="111"/>
      <c r="TE4" s="111"/>
      <c r="TF4" s="111"/>
      <c r="TG4" s="111"/>
      <c r="TH4" s="111"/>
      <c r="TI4" s="111"/>
      <c r="TJ4" s="111"/>
      <c r="TK4" s="111"/>
      <c r="TL4" s="111"/>
      <c r="TM4" s="111"/>
      <c r="TN4" s="111"/>
      <c r="TO4" s="111"/>
      <c r="TP4" s="111"/>
      <c r="TQ4" s="111"/>
      <c r="TR4" s="111"/>
      <c r="TS4" s="111"/>
      <c r="TT4" s="111"/>
      <c r="TU4" s="111"/>
      <c r="TV4" s="111"/>
      <c r="TW4" s="111"/>
      <c r="TX4" s="111"/>
      <c r="TY4" s="111"/>
      <c r="TZ4" s="111"/>
      <c r="UA4" s="111"/>
      <c r="UB4" s="111"/>
      <c r="UC4" s="111"/>
      <c r="UD4" s="111"/>
      <c r="UE4" s="111"/>
      <c r="UF4" s="111"/>
      <c r="UG4" s="111"/>
      <c r="UH4" s="111"/>
      <c r="UI4" s="111"/>
      <c r="UJ4" s="111"/>
      <c r="UK4" s="111"/>
      <c r="UL4" s="111"/>
      <c r="UM4" s="111"/>
      <c r="UN4" s="111"/>
      <c r="UO4" s="111"/>
      <c r="UP4" s="111"/>
      <c r="UQ4" s="111"/>
      <c r="UR4" s="111"/>
      <c r="US4" s="111"/>
      <c r="UT4" s="111"/>
      <c r="UU4" s="111"/>
      <c r="UV4" s="111"/>
      <c r="UW4" s="111"/>
      <c r="UX4" s="111"/>
      <c r="UY4" s="111"/>
      <c r="UZ4" s="111"/>
      <c r="VA4" s="111"/>
      <c r="VB4" s="111"/>
      <c r="VC4" s="111"/>
      <c r="VD4" s="111"/>
      <c r="VE4" s="111"/>
      <c r="VF4" s="111"/>
      <c r="VG4" s="111"/>
      <c r="VH4" s="111"/>
      <c r="VI4" s="111"/>
      <c r="VJ4" s="111"/>
      <c r="VK4" s="111"/>
      <c r="VL4" s="111"/>
      <c r="VM4" s="111"/>
      <c r="VN4" s="111"/>
      <c r="VO4" s="111"/>
      <c r="VP4" s="111"/>
      <c r="VQ4" s="111"/>
      <c r="VR4" s="111"/>
      <c r="VS4" s="111"/>
      <c r="VT4" s="111"/>
      <c r="VU4" s="111"/>
      <c r="VV4" s="111"/>
      <c r="VW4" s="111"/>
      <c r="VX4" s="111"/>
      <c r="VY4" s="111"/>
      <c r="VZ4" s="111"/>
      <c r="WA4" s="111"/>
      <c r="WB4" s="111"/>
      <c r="WC4" s="111"/>
      <c r="WD4" s="111"/>
      <c r="WE4" s="111"/>
      <c r="WF4" s="111"/>
      <c r="WG4" s="111"/>
      <c r="WH4" s="111"/>
      <c r="WI4" s="111"/>
      <c r="WJ4" s="111"/>
      <c r="WK4" s="111"/>
      <c r="WL4" s="111"/>
      <c r="WM4" s="111"/>
      <c r="WN4" s="111"/>
      <c r="WO4" s="111"/>
      <c r="WP4" s="111"/>
      <c r="WQ4" s="111"/>
      <c r="WR4" s="111"/>
      <c r="WS4" s="111"/>
      <c r="WT4" s="111"/>
      <c r="WU4" s="111"/>
      <c r="WV4" s="111"/>
      <c r="WW4" s="111"/>
      <c r="WX4" s="111"/>
      <c r="WY4" s="111"/>
      <c r="WZ4" s="111"/>
      <c r="XA4" s="111"/>
      <c r="XB4" s="111"/>
      <c r="XC4" s="111"/>
      <c r="XD4" s="111"/>
      <c r="XE4" s="111"/>
      <c r="XF4" s="111"/>
      <c r="XG4" s="111"/>
      <c r="XH4" s="111"/>
      <c r="XI4" s="111"/>
      <c r="XJ4" s="111"/>
      <c r="XK4" s="111"/>
      <c r="XL4" s="111"/>
      <c r="XM4" s="111"/>
      <c r="XN4" s="111"/>
      <c r="XO4" s="111"/>
      <c r="XP4" s="111"/>
      <c r="XQ4" s="111"/>
      <c r="XR4" s="111"/>
      <c r="XS4" s="111"/>
      <c r="XT4" s="111"/>
      <c r="XU4" s="111"/>
      <c r="XV4" s="111"/>
      <c r="XW4" s="111"/>
      <c r="XX4" s="111"/>
      <c r="XY4" s="111"/>
      <c r="XZ4" s="111"/>
      <c r="YA4" s="111"/>
      <c r="YB4" s="111"/>
      <c r="YC4" s="111"/>
      <c r="YD4" s="111"/>
      <c r="YE4" s="111"/>
      <c r="YF4" s="111"/>
      <c r="YG4" s="111"/>
      <c r="YH4" s="111"/>
      <c r="YI4" s="111"/>
      <c r="YJ4" s="111"/>
      <c r="YK4" s="111"/>
      <c r="YL4" s="111"/>
      <c r="YM4" s="111"/>
      <c r="YN4" s="111"/>
      <c r="YO4" s="111"/>
      <c r="YP4" s="111"/>
      <c r="YQ4" s="111"/>
      <c r="YR4" s="111"/>
      <c r="YS4" s="111"/>
      <c r="YT4" s="111"/>
      <c r="YU4" s="111"/>
      <c r="YV4" s="111"/>
      <c r="YW4" s="111"/>
      <c r="YX4" s="111"/>
      <c r="YY4" s="111"/>
      <c r="YZ4" s="111"/>
      <c r="ZA4" s="111"/>
      <c r="ZB4" s="111"/>
      <c r="ZC4" s="111"/>
      <c r="ZD4" s="111"/>
      <c r="ZE4" s="111"/>
      <c r="ZF4" s="111"/>
      <c r="ZG4" s="111"/>
      <c r="ZH4" s="111"/>
      <c r="ZI4" s="111"/>
      <c r="ZJ4" s="111"/>
      <c r="ZK4" s="111"/>
      <c r="ZL4" s="111"/>
      <c r="ZM4" s="111"/>
      <c r="ZN4" s="111"/>
      <c r="ZO4" s="111"/>
      <c r="ZP4" s="111"/>
      <c r="ZQ4" s="111"/>
      <c r="ZR4" s="111"/>
      <c r="ZS4" s="111"/>
      <c r="ZT4" s="111"/>
      <c r="ZU4" s="111"/>
      <c r="ZV4" s="111"/>
      <c r="ZW4" s="111"/>
      <c r="ZX4" s="111"/>
      <c r="ZY4" s="111"/>
      <c r="ZZ4" s="111"/>
      <c r="AAA4" s="111"/>
      <c r="AAB4" s="111"/>
      <c r="AAC4" s="111"/>
      <c r="AAD4" s="111"/>
      <c r="AAE4" s="111"/>
      <c r="AAF4" s="111"/>
      <c r="AAG4" s="111"/>
      <c r="AAH4" s="111"/>
      <c r="AAI4" s="111"/>
      <c r="AAJ4" s="111"/>
      <c r="AAK4" s="111"/>
      <c r="AAL4" s="111"/>
      <c r="AAM4" s="111"/>
      <c r="AAN4" s="111"/>
      <c r="AAO4" s="111"/>
      <c r="AAP4" s="111"/>
      <c r="AAQ4" s="111"/>
      <c r="AAR4" s="111"/>
      <c r="AAS4" s="111"/>
      <c r="AAT4" s="111"/>
      <c r="AAU4" s="111"/>
      <c r="AAV4" s="111"/>
      <c r="AAW4" s="111"/>
      <c r="AAX4" s="111"/>
      <c r="AAY4" s="111"/>
      <c r="AAZ4" s="111"/>
      <c r="ABA4" s="111"/>
      <c r="ABB4" s="111"/>
      <c r="ABC4" s="111"/>
      <c r="ABD4" s="111"/>
      <c r="ABE4" s="111"/>
      <c r="ABF4" s="111"/>
      <c r="ABG4" s="111"/>
      <c r="ABH4" s="111"/>
      <c r="ABI4" s="111"/>
      <c r="ABJ4" s="111"/>
      <c r="ABK4" s="111"/>
      <c r="ABL4" s="111"/>
      <c r="ABM4" s="111"/>
      <c r="ABN4" s="111"/>
      <c r="ABO4" s="111"/>
      <c r="ABP4" s="111"/>
      <c r="ABQ4" s="111"/>
      <c r="ABR4" s="111"/>
      <c r="ABS4" s="111"/>
      <c r="ABT4" s="111"/>
      <c r="ABU4" s="111"/>
      <c r="ABV4" s="111"/>
      <c r="ABW4" s="111"/>
      <c r="ABX4" s="111"/>
      <c r="ABY4" s="111"/>
      <c r="ABZ4" s="111"/>
      <c r="ACA4" s="111"/>
      <c r="ACB4" s="111"/>
      <c r="ACC4" s="111"/>
      <c r="ACD4" s="111"/>
      <c r="ACE4" s="111"/>
      <c r="ACF4" s="111"/>
      <c r="ACG4" s="111"/>
      <c r="ACH4" s="111"/>
      <c r="ACI4" s="111"/>
      <c r="ACJ4" s="111"/>
      <c r="ACK4" s="111"/>
      <c r="ACL4" s="111"/>
      <c r="ACM4" s="111"/>
      <c r="ACN4" s="111"/>
      <c r="ACO4" s="111"/>
      <c r="ACP4" s="111"/>
      <c r="ACQ4" s="111"/>
      <c r="ACR4" s="111"/>
      <c r="ACS4" s="111"/>
      <c r="ACT4" s="111"/>
      <c r="ACU4" s="111"/>
      <c r="ACV4" s="111"/>
      <c r="ACW4" s="111"/>
      <c r="ACX4" s="111"/>
      <c r="ACY4" s="111"/>
      <c r="ACZ4" s="111"/>
      <c r="ADA4" s="111"/>
      <c r="ADB4" s="111"/>
      <c r="ADC4" s="111"/>
      <c r="ADD4" s="111"/>
      <c r="ADE4" s="111"/>
      <c r="ADF4" s="111"/>
      <c r="ADG4" s="111"/>
      <c r="ADH4" s="111"/>
      <c r="ADI4" s="111"/>
      <c r="ADJ4" s="111"/>
      <c r="ADK4" s="111"/>
      <c r="ADL4" s="111"/>
      <c r="ADM4" s="111"/>
      <c r="ADN4" s="111"/>
      <c r="ADO4" s="111"/>
      <c r="ADP4" s="111"/>
      <c r="ADQ4" s="111"/>
      <c r="ADR4" s="111"/>
      <c r="ADS4" s="111"/>
      <c r="ADT4" s="111"/>
      <c r="ADU4" s="111"/>
      <c r="ADV4" s="111"/>
      <c r="ADW4" s="111"/>
      <c r="ADX4" s="111"/>
      <c r="ADY4" s="111"/>
      <c r="ADZ4" s="111"/>
      <c r="AEA4" s="111"/>
      <c r="AEB4" s="111"/>
      <c r="AEC4" s="111"/>
      <c r="AED4" s="111"/>
      <c r="AEE4" s="111"/>
      <c r="AEF4" s="111"/>
      <c r="AEG4" s="111"/>
      <c r="AEH4" s="111"/>
      <c r="AEI4" s="111"/>
      <c r="AEJ4" s="111"/>
      <c r="AEK4" s="111"/>
      <c r="AEL4" s="111"/>
      <c r="AEM4" s="111"/>
      <c r="AEN4" s="111"/>
      <c r="AEO4" s="111"/>
      <c r="AEP4" s="111"/>
      <c r="AEQ4" s="111"/>
      <c r="AER4" s="111"/>
      <c r="AES4" s="111"/>
      <c r="AET4" s="111"/>
      <c r="AEU4" s="111"/>
      <c r="AEV4" s="111"/>
      <c r="AEW4" s="111"/>
      <c r="AEX4" s="111"/>
      <c r="AEY4" s="111"/>
      <c r="AEZ4" s="111"/>
      <c r="AFA4" s="111"/>
      <c r="AFB4" s="111"/>
      <c r="AFC4" s="111"/>
      <c r="AFD4" s="111"/>
      <c r="AFE4" s="111"/>
      <c r="AFF4" s="111"/>
      <c r="AFG4" s="111"/>
      <c r="AFH4" s="111"/>
      <c r="AFI4" s="111"/>
      <c r="AFJ4" s="111"/>
      <c r="AFK4" s="111"/>
      <c r="AFL4" s="111"/>
      <c r="AFM4" s="111"/>
      <c r="AFN4" s="111"/>
      <c r="AFO4" s="111"/>
      <c r="AFP4" s="111"/>
      <c r="AFQ4" s="111"/>
      <c r="AFR4" s="111"/>
      <c r="AFS4" s="111"/>
      <c r="AFT4" s="111"/>
      <c r="AFU4" s="111"/>
      <c r="AFV4" s="111"/>
      <c r="AFW4" s="111"/>
      <c r="AFX4" s="111"/>
      <c r="AFY4" s="111"/>
      <c r="AFZ4" s="111"/>
      <c r="AGA4" s="111"/>
      <c r="AGB4" s="111"/>
      <c r="AGC4" s="111"/>
      <c r="AGD4" s="111"/>
      <c r="AGE4" s="111"/>
      <c r="AGF4" s="111"/>
      <c r="AGG4" s="111"/>
      <c r="AGH4" s="111"/>
      <c r="AGI4" s="111"/>
      <c r="AGJ4" s="111"/>
      <c r="AGK4" s="111"/>
      <c r="AGL4" s="111"/>
      <c r="AGM4" s="111"/>
      <c r="AGN4" s="111"/>
      <c r="AGO4" s="111"/>
      <c r="AGP4" s="111"/>
      <c r="AGQ4" s="111"/>
      <c r="AGR4" s="111"/>
      <c r="AGS4" s="111"/>
      <c r="AGT4" s="111"/>
      <c r="AGU4" s="111"/>
      <c r="AGV4" s="111"/>
      <c r="AGW4" s="111"/>
      <c r="AGX4" s="111"/>
      <c r="AGY4" s="111"/>
      <c r="AGZ4" s="111"/>
      <c r="AHA4" s="111"/>
      <c r="AHB4" s="111"/>
      <c r="AHC4" s="111"/>
      <c r="AHD4" s="111"/>
      <c r="AHE4" s="111"/>
      <c r="AHF4" s="111"/>
      <c r="AHG4" s="111"/>
      <c r="AHH4" s="111"/>
      <c r="AHI4" s="111"/>
      <c r="AHJ4" s="111"/>
      <c r="AHK4" s="111"/>
      <c r="AHL4" s="111"/>
      <c r="AHM4" s="111"/>
      <c r="AHN4" s="111"/>
      <c r="AHO4" s="111"/>
      <c r="AHP4" s="111"/>
      <c r="AHQ4" s="111"/>
      <c r="AHR4" s="111"/>
      <c r="AHS4" s="111"/>
      <c r="AHT4" s="111"/>
      <c r="AHU4" s="111"/>
      <c r="AHV4" s="111"/>
      <c r="AHW4" s="111"/>
      <c r="AHX4" s="111"/>
      <c r="AHY4" s="111"/>
      <c r="AHZ4" s="111"/>
      <c r="AIA4" s="111"/>
      <c r="AIB4" s="111"/>
      <c r="AIC4" s="111"/>
      <c r="AID4" s="111"/>
      <c r="AIE4" s="111"/>
      <c r="AIF4" s="111"/>
      <c r="AIG4" s="111"/>
      <c r="AIH4" s="111"/>
      <c r="AII4" s="111"/>
      <c r="AIJ4" s="111"/>
      <c r="AIK4" s="111"/>
      <c r="AIL4" s="111"/>
      <c r="AIM4" s="111"/>
      <c r="AIN4" s="111"/>
      <c r="AIO4" s="111"/>
      <c r="AIP4" s="111"/>
      <c r="AIQ4" s="111"/>
      <c r="AIR4" s="111"/>
      <c r="AIS4" s="111"/>
      <c r="AIT4" s="111"/>
      <c r="AIU4" s="111"/>
      <c r="AIV4" s="111"/>
      <c r="AIW4" s="111"/>
      <c r="AIX4" s="111"/>
      <c r="AIY4" s="111"/>
      <c r="AIZ4" s="111"/>
      <c r="AJA4" s="111"/>
      <c r="AJB4" s="111"/>
      <c r="AJC4" s="111"/>
      <c r="AJD4" s="111"/>
      <c r="AJE4" s="111"/>
      <c r="AJF4" s="111"/>
      <c r="AJG4" s="111"/>
      <c r="AJH4" s="111"/>
      <c r="AJI4" s="111"/>
      <c r="AJJ4" s="111"/>
      <c r="AJK4" s="111"/>
      <c r="AJL4" s="111"/>
      <c r="AJM4" s="111"/>
      <c r="AJN4" s="111"/>
      <c r="AJO4" s="111"/>
      <c r="AJP4" s="111"/>
      <c r="AJQ4" s="111"/>
      <c r="AJR4" s="111"/>
      <c r="AJS4" s="111"/>
      <c r="AJT4" s="111"/>
      <c r="AJU4" s="111"/>
      <c r="AJV4" s="111"/>
      <c r="AJW4" s="111"/>
      <c r="AJX4" s="111"/>
      <c r="AJY4" s="111"/>
      <c r="AJZ4" s="111"/>
      <c r="AKA4" s="111"/>
      <c r="AKB4" s="111"/>
      <c r="AKC4" s="111"/>
      <c r="AKD4" s="111"/>
      <c r="AKE4" s="111"/>
      <c r="AKF4" s="111"/>
      <c r="AKG4" s="111"/>
      <c r="AKH4" s="111"/>
      <c r="AKI4" s="111"/>
      <c r="AKJ4" s="111"/>
      <c r="AKK4" s="111"/>
      <c r="AKL4" s="111"/>
      <c r="AKM4" s="111"/>
      <c r="AKN4" s="111"/>
      <c r="AKO4" s="111"/>
      <c r="AKP4" s="111"/>
      <c r="AKQ4" s="111"/>
      <c r="AKR4" s="111"/>
      <c r="AKS4" s="111"/>
      <c r="AKT4" s="111"/>
      <c r="AKU4" s="111"/>
      <c r="AKV4" s="111"/>
      <c r="AKW4" s="111"/>
      <c r="AKX4" s="111"/>
      <c r="AKY4" s="111"/>
      <c r="AKZ4" s="111"/>
      <c r="ALA4" s="111"/>
      <c r="ALB4" s="111"/>
      <c r="ALC4" s="111"/>
      <c r="ALD4" s="111"/>
      <c r="ALE4" s="111"/>
      <c r="ALF4" s="111"/>
      <c r="ALG4" s="111"/>
      <c r="ALH4" s="111"/>
      <c r="ALI4" s="111"/>
      <c r="ALJ4" s="111"/>
      <c r="ALK4" s="111"/>
      <c r="ALL4" s="111"/>
      <c r="ALM4" s="111"/>
      <c r="ALN4" s="111"/>
      <c r="ALO4" s="111"/>
      <c r="ALP4" s="111"/>
      <c r="ALQ4" s="111"/>
      <c r="ALR4" s="111"/>
      <c r="ALS4" s="111"/>
      <c r="ALT4" s="111"/>
      <c r="ALU4" s="111"/>
      <c r="ALV4" s="111"/>
      <c r="ALW4" s="111"/>
      <c r="ALX4" s="111"/>
      <c r="ALY4" s="111"/>
      <c r="ALZ4" s="111"/>
      <c r="AMA4" s="111"/>
      <c r="AMB4" s="111"/>
      <c r="AMC4" s="111"/>
      <c r="AMD4" s="111"/>
      <c r="AME4" s="111"/>
      <c r="AMF4" s="111"/>
      <c r="AMG4" s="111"/>
      <c r="AMH4" s="111"/>
      <c r="AMI4" s="111"/>
      <c r="AMJ4" s="111"/>
    </row>
    <row r="5" spans="1:1024" x14ac:dyDescent="0.25">
      <c r="A5" s="256" t="s">
        <v>2007</v>
      </c>
      <c r="B5" s="257">
        <v>5</v>
      </c>
      <c r="C5" s="258" t="s">
        <v>24772</v>
      </c>
      <c r="D5" s="276" t="s">
        <v>9302</v>
      </c>
      <c r="E5" s="277"/>
      <c r="F5" s="278"/>
      <c r="G5" s="279"/>
      <c r="H5" s="280"/>
      <c r="I5" s="492">
        <v>0.04</v>
      </c>
      <c r="J5" s="281"/>
      <c r="K5" s="278"/>
      <c r="L5" s="278">
        <v>1</v>
      </c>
      <c r="M5" s="281">
        <v>1</v>
      </c>
      <c r="N5" s="278"/>
      <c r="O5" s="281"/>
      <c r="P5" s="281"/>
      <c r="Q5" s="278"/>
      <c r="R5" s="281" t="s">
        <v>748</v>
      </c>
      <c r="S5" s="278">
        <v>2</v>
      </c>
      <c r="T5" s="281" t="s">
        <v>748</v>
      </c>
      <c r="U5" s="278"/>
      <c r="V5" s="278"/>
      <c r="W5" s="283">
        <f t="shared" si="0"/>
        <v>100</v>
      </c>
      <c r="X5" s="283">
        <f t="shared" si="1"/>
        <v>100</v>
      </c>
      <c r="Y5" s="283">
        <f t="shared" si="2"/>
        <v>100</v>
      </c>
      <c r="Z5" s="283">
        <f t="shared" si="3"/>
        <v>100</v>
      </c>
      <c r="AA5" s="283">
        <f t="shared" si="4"/>
        <v>100</v>
      </c>
      <c r="AB5" s="288">
        <v>0.01</v>
      </c>
      <c r="AC5" s="287">
        <f t="shared" ref="AC5:AC36" si="12">IF(OR(EXACT(S5,"1A"),EXACT(S5,"1B")),0.1,IF(S5=2,1,100))</f>
        <v>1</v>
      </c>
      <c r="AD5" s="287">
        <f t="shared" si="5"/>
        <v>0.3</v>
      </c>
      <c r="AE5" s="284">
        <f t="shared" si="6"/>
        <v>1</v>
      </c>
      <c r="AF5" s="284">
        <f t="shared" si="7"/>
        <v>1</v>
      </c>
      <c r="AG5" s="268">
        <f t="shared" si="8"/>
        <v>100</v>
      </c>
      <c r="AH5" s="268">
        <f t="shared" si="9"/>
        <v>100</v>
      </c>
      <c r="AI5" s="268">
        <f t="shared" si="10"/>
        <v>100</v>
      </c>
      <c r="AJ5" s="268">
        <f t="shared" si="11"/>
        <v>100</v>
      </c>
      <c r="AK5" s="501" t="s">
        <v>24126</v>
      </c>
      <c r="AL5" s="257">
        <v>1</v>
      </c>
      <c r="AM5" s="257">
        <v>1</v>
      </c>
      <c r="AN5" s="490"/>
      <c r="AO5" s="257"/>
      <c r="AP5" s="277"/>
      <c r="AQ5" s="277"/>
      <c r="AR5" s="171" t="s">
        <v>24773</v>
      </c>
      <c r="AS5" s="171"/>
      <c r="AT5" s="257"/>
      <c r="AU5" s="286"/>
      <c r="AV5" s="170"/>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c r="BZ5" s="559"/>
      <c r="CA5" s="559"/>
      <c r="CB5" s="559"/>
      <c r="CC5" s="559"/>
      <c r="CD5" s="559"/>
      <c r="CE5" s="559"/>
      <c r="CF5" s="559"/>
      <c r="CG5" s="559"/>
      <c r="CH5" s="559"/>
      <c r="CI5" s="559"/>
      <c r="CJ5" s="559"/>
      <c r="CK5" s="559"/>
      <c r="CL5" s="559"/>
      <c r="CM5" s="559"/>
      <c r="CN5" s="559"/>
      <c r="CO5" s="559"/>
      <c r="CP5" s="559"/>
      <c r="CQ5" s="559"/>
      <c r="CR5" s="559"/>
      <c r="CS5" s="559"/>
      <c r="CT5" s="559"/>
      <c r="CU5" s="559"/>
      <c r="CV5" s="559"/>
      <c r="CW5" s="559"/>
      <c r="CX5" s="559"/>
      <c r="CY5" s="559"/>
      <c r="CZ5" s="559"/>
      <c r="DA5" s="559"/>
      <c r="DB5" s="559"/>
      <c r="DC5" s="559"/>
      <c r="DD5" s="559"/>
      <c r="DE5" s="559"/>
      <c r="DF5" s="559"/>
      <c r="DG5" s="559"/>
      <c r="DH5" s="559"/>
      <c r="DI5" s="559"/>
      <c r="DJ5" s="559"/>
      <c r="DK5" s="559"/>
      <c r="DL5" s="559"/>
      <c r="DM5" s="559"/>
      <c r="DN5" s="559"/>
      <c r="DO5" s="559"/>
      <c r="DP5" s="559"/>
      <c r="DQ5" s="559"/>
      <c r="DR5" s="559"/>
      <c r="DS5" s="559"/>
      <c r="DT5" s="559"/>
      <c r="DU5" s="559"/>
      <c r="DV5" s="559"/>
      <c r="DW5" s="559"/>
      <c r="DX5" s="559"/>
      <c r="DY5" s="559"/>
      <c r="DZ5" s="559"/>
      <c r="EA5" s="559"/>
      <c r="EB5" s="559"/>
      <c r="EC5" s="559"/>
      <c r="ED5" s="559"/>
      <c r="EE5" s="559"/>
      <c r="EF5" s="559"/>
      <c r="EG5" s="559"/>
      <c r="EH5" s="559"/>
      <c r="EI5" s="559"/>
      <c r="EJ5" s="559"/>
      <c r="EK5" s="559"/>
      <c r="EL5" s="559"/>
      <c r="EM5" s="559"/>
      <c r="EN5" s="559"/>
      <c r="EO5" s="559"/>
      <c r="EP5" s="559"/>
      <c r="EQ5" s="559"/>
      <c r="ER5" s="559"/>
      <c r="ES5" s="559"/>
      <c r="ET5" s="559"/>
      <c r="EU5" s="559"/>
      <c r="EV5" s="559"/>
      <c r="EW5" s="559"/>
      <c r="EX5" s="559"/>
      <c r="EY5" s="559"/>
      <c r="EZ5" s="559"/>
      <c r="FA5" s="559"/>
      <c r="FB5" s="559"/>
      <c r="FC5" s="559"/>
      <c r="FD5" s="559"/>
      <c r="FE5" s="559"/>
      <c r="FF5" s="559"/>
      <c r="FG5" s="559"/>
      <c r="FH5" s="559"/>
      <c r="FI5" s="559"/>
      <c r="FJ5" s="559"/>
      <c r="FK5" s="559"/>
      <c r="FL5" s="559"/>
      <c r="FM5" s="559"/>
      <c r="FN5" s="559"/>
      <c r="FO5" s="559"/>
      <c r="FP5" s="559"/>
      <c r="FQ5" s="559"/>
      <c r="FR5" s="559"/>
      <c r="FS5" s="559"/>
      <c r="FT5" s="559"/>
      <c r="FU5" s="559"/>
      <c r="FV5" s="559"/>
      <c r="FW5" s="559"/>
      <c r="FX5" s="559"/>
      <c r="FY5" s="559"/>
      <c r="FZ5" s="559"/>
      <c r="GA5" s="559"/>
      <c r="GB5" s="559"/>
      <c r="GC5" s="559"/>
      <c r="GD5" s="559"/>
      <c r="GE5" s="559"/>
      <c r="GF5" s="559"/>
      <c r="GG5" s="559"/>
      <c r="GH5" s="559"/>
      <c r="GI5" s="559"/>
      <c r="GJ5" s="559"/>
      <c r="GK5" s="559"/>
      <c r="GL5" s="559"/>
      <c r="GM5" s="559"/>
      <c r="GN5" s="559"/>
      <c r="GO5" s="559"/>
      <c r="GP5" s="559"/>
      <c r="GQ5" s="559"/>
      <c r="GR5" s="559"/>
      <c r="GS5" s="559"/>
      <c r="GT5" s="559"/>
      <c r="GU5" s="559"/>
      <c r="GV5" s="559"/>
      <c r="GW5" s="559"/>
      <c r="GX5" s="559"/>
      <c r="GY5" s="559"/>
      <c r="GZ5" s="559"/>
      <c r="HA5" s="559"/>
      <c r="HB5" s="559"/>
      <c r="HC5" s="559"/>
      <c r="HD5" s="559"/>
      <c r="HE5" s="559"/>
      <c r="HF5" s="559"/>
      <c r="HG5" s="559"/>
      <c r="HH5" s="559"/>
      <c r="HI5" s="559"/>
      <c r="HJ5" s="559"/>
      <c r="HK5" s="559"/>
      <c r="HL5" s="559"/>
      <c r="HM5" s="559"/>
      <c r="HN5" s="559"/>
      <c r="HO5" s="559"/>
      <c r="HP5" s="559"/>
      <c r="HQ5" s="559"/>
      <c r="HR5" s="559"/>
      <c r="HS5" s="559"/>
      <c r="HT5" s="559"/>
      <c r="HU5" s="559"/>
      <c r="HV5" s="559"/>
      <c r="HW5" s="559"/>
      <c r="HX5" s="559"/>
      <c r="HY5" s="559"/>
      <c r="HZ5" s="559"/>
      <c r="IA5" s="559"/>
      <c r="IB5" s="559"/>
      <c r="IC5" s="559"/>
      <c r="ID5" s="559"/>
      <c r="IE5" s="559"/>
      <c r="IF5" s="559"/>
      <c r="IG5" s="559"/>
      <c r="IH5" s="559"/>
      <c r="II5" s="559"/>
      <c r="IJ5" s="559"/>
      <c r="IK5" s="559"/>
      <c r="IL5" s="559"/>
      <c r="IM5" s="559"/>
      <c r="IN5" s="559"/>
      <c r="IO5" s="559"/>
      <c r="IP5" s="559"/>
      <c r="IQ5" s="559"/>
      <c r="IR5" s="559"/>
      <c r="IS5" s="559"/>
      <c r="IT5" s="559"/>
      <c r="IU5" s="559"/>
      <c r="IV5" s="559"/>
      <c r="IW5" s="559"/>
      <c r="IX5" s="559"/>
      <c r="IY5" s="559"/>
      <c r="IZ5" s="559"/>
      <c r="JA5" s="559"/>
      <c r="JB5" s="559"/>
      <c r="JC5" s="559"/>
      <c r="JD5" s="559"/>
      <c r="JE5" s="559"/>
      <c r="JF5" s="559"/>
      <c r="JG5" s="559"/>
      <c r="JH5" s="559"/>
      <c r="JI5" s="559"/>
      <c r="JJ5" s="559"/>
      <c r="JK5" s="559"/>
      <c r="JL5" s="559"/>
      <c r="JM5" s="559"/>
      <c r="JN5" s="559"/>
      <c r="JO5" s="559"/>
      <c r="JP5" s="559"/>
      <c r="JQ5" s="559"/>
      <c r="JR5" s="559"/>
      <c r="JS5" s="559"/>
      <c r="JT5" s="559"/>
      <c r="JU5" s="559"/>
      <c r="JV5" s="559"/>
      <c r="JW5" s="559"/>
      <c r="JX5" s="559"/>
      <c r="JY5" s="559"/>
      <c r="JZ5" s="559"/>
      <c r="KA5" s="559"/>
      <c r="KB5" s="559"/>
      <c r="KC5" s="559"/>
      <c r="KD5" s="559"/>
      <c r="KE5" s="559"/>
      <c r="KF5" s="559"/>
      <c r="KG5" s="559"/>
      <c r="KH5" s="559"/>
      <c r="KI5" s="559"/>
      <c r="KJ5" s="559"/>
      <c r="KK5" s="559"/>
      <c r="KL5" s="559"/>
      <c r="KM5" s="559"/>
      <c r="KN5" s="559"/>
      <c r="KO5" s="559"/>
      <c r="KP5" s="559"/>
      <c r="KQ5" s="559"/>
      <c r="KR5" s="559"/>
      <c r="KS5" s="559"/>
      <c r="KT5" s="559"/>
      <c r="KU5" s="559"/>
      <c r="KV5" s="559"/>
      <c r="KW5" s="559"/>
      <c r="KX5" s="559"/>
      <c r="KY5" s="559"/>
      <c r="KZ5" s="559"/>
      <c r="LA5" s="559"/>
      <c r="LB5" s="559"/>
      <c r="LC5" s="559"/>
      <c r="LD5" s="559"/>
      <c r="LE5" s="559"/>
      <c r="LF5" s="559"/>
      <c r="LG5" s="559"/>
      <c r="LH5" s="559"/>
      <c r="LI5" s="559"/>
      <c r="LJ5" s="559"/>
      <c r="LK5" s="559"/>
      <c r="LL5" s="559"/>
      <c r="LM5" s="559"/>
      <c r="LN5" s="559"/>
      <c r="LO5" s="559"/>
      <c r="LP5" s="559"/>
      <c r="LQ5" s="559"/>
      <c r="LR5" s="559"/>
      <c r="LS5" s="559"/>
      <c r="LT5" s="559"/>
      <c r="LU5" s="559"/>
      <c r="LV5" s="559"/>
      <c r="LW5" s="559"/>
      <c r="LX5" s="559"/>
      <c r="LY5" s="559"/>
      <c r="LZ5" s="559"/>
      <c r="MA5" s="559"/>
      <c r="MB5" s="559"/>
      <c r="MC5" s="559"/>
      <c r="MD5" s="559"/>
      <c r="ME5" s="559"/>
      <c r="MF5" s="559"/>
      <c r="MG5" s="559"/>
      <c r="MH5" s="559"/>
      <c r="MI5" s="559"/>
      <c r="MJ5" s="559"/>
      <c r="MK5" s="559"/>
      <c r="ML5" s="559"/>
      <c r="MM5" s="559"/>
      <c r="MN5" s="559"/>
      <c r="MO5" s="559"/>
      <c r="MP5" s="559"/>
      <c r="MQ5" s="559"/>
      <c r="MR5" s="559"/>
      <c r="MS5" s="559"/>
      <c r="MT5" s="559"/>
      <c r="MU5" s="559"/>
      <c r="MV5" s="559"/>
      <c r="MW5" s="559"/>
      <c r="MX5" s="559"/>
      <c r="MY5" s="559"/>
      <c r="MZ5" s="559"/>
      <c r="NA5" s="559"/>
      <c r="NB5" s="559"/>
      <c r="NC5" s="559"/>
      <c r="ND5" s="559"/>
      <c r="NE5" s="559"/>
      <c r="NF5" s="559"/>
      <c r="NG5" s="559"/>
      <c r="NH5" s="559"/>
      <c r="NI5" s="559"/>
      <c r="NJ5" s="559"/>
      <c r="NK5" s="559"/>
      <c r="NL5" s="559"/>
      <c r="NM5" s="559"/>
      <c r="NN5" s="559"/>
      <c r="NO5" s="559"/>
      <c r="NP5" s="559"/>
      <c r="NQ5" s="559"/>
      <c r="NR5" s="559"/>
      <c r="NS5" s="559"/>
      <c r="NT5" s="559"/>
      <c r="NU5" s="559"/>
      <c r="NV5" s="559"/>
      <c r="NW5" s="559"/>
      <c r="NX5" s="559"/>
      <c r="NY5" s="559"/>
      <c r="NZ5" s="559"/>
      <c r="OA5" s="559"/>
      <c r="OB5" s="559"/>
      <c r="OC5" s="559"/>
      <c r="OD5" s="559"/>
      <c r="OE5" s="559"/>
      <c r="OF5" s="559"/>
      <c r="OG5" s="559"/>
      <c r="OH5" s="559"/>
      <c r="OI5" s="559"/>
      <c r="OJ5" s="559"/>
      <c r="OK5" s="559"/>
      <c r="OL5" s="559"/>
      <c r="OM5" s="559"/>
      <c r="ON5" s="559"/>
      <c r="OO5" s="559"/>
      <c r="OP5" s="559"/>
      <c r="OQ5" s="559"/>
      <c r="OR5" s="559"/>
      <c r="OS5" s="559"/>
      <c r="OT5" s="559"/>
      <c r="OU5" s="559"/>
      <c r="OV5" s="559"/>
      <c r="OW5" s="559"/>
      <c r="OX5" s="559"/>
      <c r="OY5" s="559"/>
      <c r="OZ5" s="559"/>
      <c r="PA5" s="559"/>
      <c r="PB5" s="559"/>
      <c r="PC5" s="559"/>
      <c r="PD5" s="559"/>
      <c r="PE5" s="559"/>
      <c r="PF5" s="559"/>
      <c r="PG5" s="559"/>
      <c r="PH5" s="559"/>
      <c r="PI5" s="559"/>
      <c r="PJ5" s="559"/>
      <c r="PK5" s="559"/>
      <c r="PL5" s="559"/>
      <c r="PM5" s="559"/>
      <c r="PN5" s="559"/>
      <c r="PO5" s="559"/>
      <c r="PP5" s="559"/>
      <c r="PQ5" s="559"/>
      <c r="PR5" s="559"/>
      <c r="PS5" s="559"/>
      <c r="PT5" s="559"/>
      <c r="PU5" s="559"/>
      <c r="PV5" s="559"/>
      <c r="PW5" s="559"/>
      <c r="PX5" s="559"/>
      <c r="PY5" s="559"/>
      <c r="PZ5" s="559"/>
      <c r="QA5" s="559"/>
      <c r="QB5" s="559"/>
      <c r="QC5" s="559"/>
      <c r="QD5" s="559"/>
      <c r="QE5" s="559"/>
      <c r="QF5" s="559"/>
      <c r="QG5" s="559"/>
      <c r="QH5" s="559"/>
      <c r="QI5" s="559"/>
      <c r="QJ5" s="559"/>
      <c r="QK5" s="559"/>
      <c r="QL5" s="559"/>
      <c r="QM5" s="559"/>
      <c r="QN5" s="559"/>
      <c r="QO5" s="559"/>
      <c r="QP5" s="559"/>
      <c r="QQ5" s="559"/>
      <c r="QR5" s="559"/>
      <c r="QS5" s="559"/>
      <c r="QT5" s="559"/>
      <c r="QU5" s="559"/>
      <c r="QV5" s="559"/>
      <c r="QW5" s="559"/>
      <c r="QX5" s="559"/>
      <c r="QY5" s="559"/>
      <c r="QZ5" s="559"/>
      <c r="RA5" s="559"/>
      <c r="RB5" s="559"/>
      <c r="RC5" s="559"/>
      <c r="RD5" s="559"/>
      <c r="RE5" s="559"/>
      <c r="RF5" s="559"/>
      <c r="RG5" s="559"/>
      <c r="RH5" s="559"/>
      <c r="RI5" s="559"/>
      <c r="RJ5" s="559"/>
      <c r="RK5" s="559"/>
      <c r="RL5" s="559"/>
      <c r="RM5" s="559"/>
      <c r="RN5" s="559"/>
      <c r="RO5" s="559"/>
      <c r="RP5" s="559"/>
      <c r="RQ5" s="559"/>
      <c r="RR5" s="559"/>
      <c r="RS5" s="559"/>
      <c r="RT5" s="559"/>
      <c r="RU5" s="559"/>
      <c r="RV5" s="559"/>
      <c r="RW5" s="559"/>
      <c r="RX5" s="559"/>
      <c r="RY5" s="559"/>
      <c r="RZ5" s="559"/>
      <c r="SA5" s="559"/>
      <c r="SB5" s="559"/>
      <c r="SC5" s="559"/>
      <c r="SD5" s="559"/>
      <c r="SE5" s="559"/>
      <c r="SF5" s="559"/>
      <c r="SG5" s="559"/>
      <c r="SH5" s="559"/>
      <c r="SI5" s="559"/>
      <c r="SJ5" s="559"/>
      <c r="SK5" s="559"/>
      <c r="SL5" s="559"/>
      <c r="SM5" s="559"/>
      <c r="SN5" s="559"/>
      <c r="SO5" s="559"/>
      <c r="SP5" s="559"/>
      <c r="SQ5" s="559"/>
      <c r="SR5" s="559"/>
      <c r="SS5" s="559"/>
      <c r="ST5" s="559"/>
      <c r="SU5" s="559"/>
      <c r="SV5" s="559"/>
      <c r="SW5" s="559"/>
      <c r="SX5" s="559"/>
      <c r="SY5" s="559"/>
      <c r="SZ5" s="559"/>
      <c r="TA5" s="559"/>
      <c r="TB5" s="559"/>
      <c r="TC5" s="559"/>
      <c r="TD5" s="559"/>
      <c r="TE5" s="559"/>
      <c r="TF5" s="559"/>
      <c r="TG5" s="559"/>
      <c r="TH5" s="559"/>
      <c r="TI5" s="559"/>
      <c r="TJ5" s="559"/>
      <c r="TK5" s="559"/>
      <c r="TL5" s="559"/>
      <c r="TM5" s="559"/>
      <c r="TN5" s="559"/>
      <c r="TO5" s="559"/>
      <c r="TP5" s="559"/>
      <c r="TQ5" s="559"/>
      <c r="TR5" s="559"/>
      <c r="TS5" s="559"/>
      <c r="TT5" s="559"/>
      <c r="TU5" s="559"/>
      <c r="TV5" s="559"/>
      <c r="TW5" s="559"/>
      <c r="TX5" s="559"/>
      <c r="TY5" s="559"/>
      <c r="TZ5" s="559"/>
      <c r="UA5" s="559"/>
      <c r="UB5" s="559"/>
      <c r="UC5" s="559"/>
      <c r="UD5" s="559"/>
      <c r="UE5" s="559"/>
      <c r="UF5" s="559"/>
      <c r="UG5" s="559"/>
      <c r="UH5" s="559"/>
      <c r="UI5" s="559"/>
      <c r="UJ5" s="559"/>
      <c r="UK5" s="559"/>
      <c r="UL5" s="559"/>
      <c r="UM5" s="559"/>
      <c r="UN5" s="559"/>
      <c r="UO5" s="559"/>
      <c r="UP5" s="559"/>
      <c r="UQ5" s="559"/>
      <c r="UR5" s="559"/>
      <c r="US5" s="559"/>
      <c r="UT5" s="559"/>
      <c r="UU5" s="559"/>
      <c r="UV5" s="559"/>
      <c r="UW5" s="559"/>
      <c r="UX5" s="559"/>
      <c r="UY5" s="559"/>
      <c r="UZ5" s="559"/>
      <c r="VA5" s="559"/>
      <c r="VB5" s="559"/>
      <c r="VC5" s="559"/>
      <c r="VD5" s="559"/>
      <c r="VE5" s="559"/>
      <c r="VF5" s="559"/>
      <c r="VG5" s="559"/>
      <c r="VH5" s="559"/>
      <c r="VI5" s="559"/>
      <c r="VJ5" s="559"/>
      <c r="VK5" s="559"/>
      <c r="VL5" s="559"/>
      <c r="VM5" s="559"/>
      <c r="VN5" s="559"/>
      <c r="VO5" s="559"/>
      <c r="VP5" s="559"/>
      <c r="VQ5" s="559"/>
      <c r="VR5" s="559"/>
      <c r="VS5" s="559"/>
      <c r="VT5" s="559"/>
      <c r="VU5" s="559"/>
      <c r="VV5" s="559"/>
      <c r="VW5" s="559"/>
      <c r="VX5" s="559"/>
      <c r="VY5" s="559"/>
      <c r="VZ5" s="559"/>
      <c r="WA5" s="559"/>
      <c r="WB5" s="559"/>
      <c r="WC5" s="559"/>
      <c r="WD5" s="559"/>
      <c r="WE5" s="559"/>
      <c r="WF5" s="559"/>
      <c r="WG5" s="559"/>
      <c r="WH5" s="559"/>
      <c r="WI5" s="559"/>
      <c r="WJ5" s="559"/>
      <c r="WK5" s="559"/>
      <c r="WL5" s="559"/>
      <c r="WM5" s="559"/>
      <c r="WN5" s="559"/>
      <c r="WO5" s="559"/>
      <c r="WP5" s="559"/>
      <c r="WQ5" s="559"/>
      <c r="WR5" s="559"/>
      <c r="WS5" s="559"/>
      <c r="WT5" s="559"/>
      <c r="WU5" s="559"/>
      <c r="WV5" s="559"/>
      <c r="WW5" s="559"/>
      <c r="WX5" s="559"/>
      <c r="WY5" s="559"/>
      <c r="WZ5" s="559"/>
      <c r="XA5" s="559"/>
      <c r="XB5" s="559"/>
      <c r="XC5" s="559"/>
      <c r="XD5" s="559"/>
      <c r="XE5" s="559"/>
      <c r="XF5" s="559"/>
      <c r="XG5" s="559"/>
      <c r="XH5" s="559"/>
      <c r="XI5" s="559"/>
      <c r="XJ5" s="559"/>
      <c r="XK5" s="559"/>
      <c r="XL5" s="559"/>
      <c r="XM5" s="559"/>
      <c r="XN5" s="559"/>
      <c r="XO5" s="559"/>
      <c r="XP5" s="559"/>
      <c r="XQ5" s="559"/>
      <c r="XR5" s="559"/>
      <c r="XS5" s="559"/>
      <c r="XT5" s="559"/>
      <c r="XU5" s="559"/>
      <c r="XV5" s="559"/>
      <c r="XW5" s="559"/>
      <c r="XX5" s="559"/>
      <c r="XY5" s="559"/>
      <c r="XZ5" s="559"/>
      <c r="YA5" s="559"/>
      <c r="YB5" s="559"/>
      <c r="YC5" s="559"/>
      <c r="YD5" s="559"/>
      <c r="YE5" s="559"/>
      <c r="YF5" s="559"/>
      <c r="YG5" s="559"/>
      <c r="YH5" s="559"/>
      <c r="YI5" s="559"/>
      <c r="YJ5" s="559"/>
      <c r="YK5" s="559"/>
      <c r="YL5" s="559"/>
      <c r="YM5" s="559"/>
      <c r="YN5" s="559"/>
      <c r="YO5" s="559"/>
      <c r="YP5" s="559"/>
      <c r="YQ5" s="559"/>
      <c r="YR5" s="559"/>
      <c r="YS5" s="559"/>
      <c r="YT5" s="559"/>
      <c r="YU5" s="559"/>
      <c r="YV5" s="559"/>
      <c r="YW5" s="559"/>
      <c r="YX5" s="559"/>
      <c r="YY5" s="559"/>
      <c r="YZ5" s="559"/>
      <c r="ZA5" s="559"/>
      <c r="ZB5" s="559"/>
      <c r="ZC5" s="559"/>
      <c r="ZD5" s="559"/>
      <c r="ZE5" s="559"/>
      <c r="ZF5" s="559"/>
      <c r="ZG5" s="559"/>
      <c r="ZH5" s="559"/>
      <c r="ZI5" s="559"/>
      <c r="ZJ5" s="559"/>
      <c r="ZK5" s="559"/>
      <c r="ZL5" s="559"/>
      <c r="ZM5" s="559"/>
      <c r="ZN5" s="559"/>
      <c r="ZO5" s="559"/>
      <c r="ZP5" s="559"/>
      <c r="ZQ5" s="559"/>
      <c r="ZR5" s="559"/>
      <c r="ZS5" s="559"/>
      <c r="ZT5" s="559"/>
      <c r="ZU5" s="559"/>
      <c r="ZV5" s="559"/>
      <c r="ZW5" s="559"/>
      <c r="ZX5" s="559"/>
      <c r="ZY5" s="559"/>
      <c r="ZZ5" s="559"/>
      <c r="AAA5" s="559"/>
      <c r="AAB5" s="559"/>
      <c r="AAC5" s="559"/>
      <c r="AAD5" s="559"/>
      <c r="AAE5" s="559"/>
      <c r="AAF5" s="559"/>
      <c r="AAG5" s="559"/>
      <c r="AAH5" s="559"/>
      <c r="AAI5" s="559"/>
      <c r="AAJ5" s="559"/>
      <c r="AAK5" s="559"/>
      <c r="AAL5" s="559"/>
      <c r="AAM5" s="559"/>
      <c r="AAN5" s="559"/>
      <c r="AAO5" s="559"/>
      <c r="AAP5" s="559"/>
      <c r="AAQ5" s="559"/>
      <c r="AAR5" s="559"/>
      <c r="AAS5" s="559"/>
      <c r="AAT5" s="559"/>
      <c r="AAU5" s="559"/>
      <c r="AAV5" s="559"/>
      <c r="AAW5" s="559"/>
      <c r="AAX5" s="559"/>
      <c r="AAY5" s="559"/>
      <c r="AAZ5" s="559"/>
      <c r="ABA5" s="559"/>
      <c r="ABB5" s="559"/>
      <c r="ABC5" s="559"/>
      <c r="ABD5" s="559"/>
      <c r="ABE5" s="559"/>
      <c r="ABF5" s="559"/>
      <c r="ABG5" s="559"/>
      <c r="ABH5" s="559"/>
      <c r="ABI5" s="559"/>
      <c r="ABJ5" s="559"/>
      <c r="ABK5" s="559"/>
      <c r="ABL5" s="559"/>
      <c r="ABM5" s="559"/>
      <c r="ABN5" s="559"/>
      <c r="ABO5" s="559"/>
      <c r="ABP5" s="559"/>
      <c r="ABQ5" s="559"/>
      <c r="ABR5" s="559"/>
      <c r="ABS5" s="559"/>
      <c r="ABT5" s="559"/>
      <c r="ABU5" s="559"/>
      <c r="ABV5" s="559"/>
      <c r="ABW5" s="559"/>
      <c r="ABX5" s="559"/>
      <c r="ABY5" s="559"/>
      <c r="ABZ5" s="559"/>
      <c r="ACA5" s="559"/>
      <c r="ACB5" s="559"/>
      <c r="ACC5" s="559"/>
      <c r="ACD5" s="559"/>
      <c r="ACE5" s="559"/>
      <c r="ACF5" s="559"/>
      <c r="ACG5" s="559"/>
      <c r="ACH5" s="559"/>
      <c r="ACI5" s="559"/>
      <c r="ACJ5" s="559"/>
      <c r="ACK5" s="559"/>
      <c r="ACL5" s="559"/>
      <c r="ACM5" s="559"/>
      <c r="ACN5" s="559"/>
      <c r="ACO5" s="559"/>
      <c r="ACP5" s="559"/>
      <c r="ACQ5" s="559"/>
      <c r="ACR5" s="559"/>
      <c r="ACS5" s="559"/>
      <c r="ACT5" s="559"/>
      <c r="ACU5" s="559"/>
      <c r="ACV5" s="559"/>
      <c r="ACW5" s="559"/>
      <c r="ACX5" s="559"/>
      <c r="ACY5" s="559"/>
      <c r="ACZ5" s="559"/>
      <c r="ADA5" s="559"/>
      <c r="ADB5" s="559"/>
      <c r="ADC5" s="559"/>
      <c r="ADD5" s="559"/>
      <c r="ADE5" s="559"/>
      <c r="ADF5" s="559"/>
      <c r="ADG5" s="559"/>
      <c r="ADH5" s="559"/>
      <c r="ADI5" s="559"/>
      <c r="ADJ5" s="559"/>
      <c r="ADK5" s="559"/>
      <c r="ADL5" s="559"/>
      <c r="ADM5" s="559"/>
      <c r="ADN5" s="559"/>
      <c r="ADO5" s="559"/>
      <c r="ADP5" s="559"/>
      <c r="ADQ5" s="559"/>
      <c r="ADR5" s="559"/>
      <c r="ADS5" s="559"/>
      <c r="ADT5" s="559"/>
      <c r="ADU5" s="559"/>
      <c r="ADV5" s="559"/>
      <c r="ADW5" s="559"/>
      <c r="ADX5" s="559"/>
      <c r="ADY5" s="559"/>
      <c r="ADZ5" s="559"/>
      <c r="AEA5" s="559"/>
      <c r="AEB5" s="559"/>
      <c r="AEC5" s="559"/>
      <c r="AED5" s="559"/>
      <c r="AEE5" s="559"/>
      <c r="AEF5" s="559"/>
      <c r="AEG5" s="559"/>
      <c r="AEH5" s="559"/>
      <c r="AEI5" s="559"/>
      <c r="AEJ5" s="559"/>
      <c r="AEK5" s="559"/>
      <c r="AEL5" s="559"/>
      <c r="AEM5" s="559"/>
      <c r="AEN5" s="559"/>
      <c r="AEO5" s="559"/>
      <c r="AEP5" s="559"/>
      <c r="AEQ5" s="559"/>
      <c r="AER5" s="559"/>
      <c r="AES5" s="559"/>
      <c r="AET5" s="559"/>
      <c r="AEU5" s="559"/>
      <c r="AEV5" s="559"/>
      <c r="AEW5" s="559"/>
      <c r="AEX5" s="559"/>
      <c r="AEY5" s="559"/>
      <c r="AEZ5" s="559"/>
      <c r="AFA5" s="559"/>
      <c r="AFB5" s="559"/>
      <c r="AFC5" s="559"/>
      <c r="AFD5" s="559"/>
      <c r="AFE5" s="559"/>
      <c r="AFF5" s="559"/>
      <c r="AFG5" s="559"/>
      <c r="AFH5" s="559"/>
      <c r="AFI5" s="559"/>
      <c r="AFJ5" s="559"/>
      <c r="AFK5" s="559"/>
      <c r="AFL5" s="559"/>
      <c r="AFM5" s="559"/>
      <c r="AFN5" s="559"/>
      <c r="AFO5" s="559"/>
      <c r="AFP5" s="559"/>
      <c r="AFQ5" s="559"/>
      <c r="AFR5" s="559"/>
      <c r="AFS5" s="559"/>
      <c r="AFT5" s="559"/>
      <c r="AFU5" s="559"/>
      <c r="AFV5" s="559"/>
      <c r="AFW5" s="559"/>
      <c r="AFX5" s="559"/>
      <c r="AFY5" s="559"/>
      <c r="AFZ5" s="559"/>
      <c r="AGA5" s="559"/>
      <c r="AGB5" s="559"/>
      <c r="AGC5" s="559"/>
      <c r="AGD5" s="559"/>
      <c r="AGE5" s="559"/>
      <c r="AGF5" s="559"/>
      <c r="AGG5" s="559"/>
      <c r="AGH5" s="559"/>
      <c r="AGI5" s="559"/>
      <c r="AGJ5" s="559"/>
      <c r="AGK5" s="559"/>
      <c r="AGL5" s="559"/>
      <c r="AGM5" s="559"/>
      <c r="AGN5" s="559"/>
      <c r="AGO5" s="559"/>
      <c r="AGP5" s="559"/>
      <c r="AGQ5" s="559"/>
      <c r="AGR5" s="559"/>
      <c r="AGS5" s="559"/>
      <c r="AGT5" s="559"/>
      <c r="AGU5" s="559"/>
      <c r="AGV5" s="559"/>
      <c r="AGW5" s="559"/>
      <c r="AGX5" s="559"/>
      <c r="AGY5" s="559"/>
      <c r="AGZ5" s="559"/>
      <c r="AHA5" s="559"/>
      <c r="AHB5" s="559"/>
      <c r="AHC5" s="559"/>
      <c r="AHD5" s="559"/>
      <c r="AHE5" s="559"/>
      <c r="AHF5" s="559"/>
      <c r="AHG5" s="559"/>
      <c r="AHH5" s="559"/>
      <c r="AHI5" s="559"/>
      <c r="AHJ5" s="559"/>
      <c r="AHK5" s="559"/>
      <c r="AHL5" s="559"/>
      <c r="AHM5" s="559"/>
      <c r="AHN5" s="559"/>
      <c r="AHO5" s="559"/>
      <c r="AHP5" s="559"/>
      <c r="AHQ5" s="559"/>
      <c r="AHR5" s="559"/>
      <c r="AHS5" s="559"/>
      <c r="AHT5" s="559"/>
      <c r="AHU5" s="559"/>
      <c r="AHV5" s="559"/>
      <c r="AHW5" s="559"/>
      <c r="AHX5" s="559"/>
      <c r="AHY5" s="559"/>
      <c r="AHZ5" s="559"/>
      <c r="AIA5" s="559"/>
      <c r="AIB5" s="559"/>
      <c r="AIC5" s="559"/>
      <c r="AID5" s="559"/>
      <c r="AIE5" s="559"/>
      <c r="AIF5" s="559"/>
      <c r="AIG5" s="559"/>
      <c r="AIH5" s="559"/>
      <c r="AII5" s="559"/>
      <c r="AIJ5" s="559"/>
      <c r="AIK5" s="559"/>
      <c r="AIL5" s="559"/>
      <c r="AIM5" s="559"/>
      <c r="AIN5" s="559"/>
      <c r="AIO5" s="559"/>
      <c r="AIP5" s="559"/>
      <c r="AIQ5" s="559"/>
      <c r="AIR5" s="559"/>
      <c r="AIS5" s="559"/>
      <c r="AIT5" s="559"/>
      <c r="AIU5" s="559"/>
      <c r="AIV5" s="559"/>
      <c r="AIW5" s="559"/>
      <c r="AIX5" s="559"/>
      <c r="AIY5" s="559"/>
      <c r="AIZ5" s="559"/>
      <c r="AJA5" s="559"/>
      <c r="AJB5" s="559"/>
      <c r="AJC5" s="559"/>
      <c r="AJD5" s="559"/>
      <c r="AJE5" s="559"/>
      <c r="AJF5" s="559"/>
      <c r="AJG5" s="559"/>
      <c r="AJH5" s="559"/>
      <c r="AJI5" s="559"/>
      <c r="AJJ5" s="559"/>
      <c r="AJK5" s="559"/>
      <c r="AJL5" s="559"/>
      <c r="AJM5" s="559"/>
      <c r="AJN5" s="559"/>
      <c r="AJO5" s="559"/>
      <c r="AJP5" s="559"/>
      <c r="AJQ5" s="559"/>
      <c r="AJR5" s="559"/>
      <c r="AJS5" s="559"/>
      <c r="AJT5" s="559"/>
      <c r="AJU5" s="559"/>
      <c r="AJV5" s="559"/>
      <c r="AJW5" s="559"/>
      <c r="AJX5" s="559"/>
      <c r="AJY5" s="559"/>
      <c r="AJZ5" s="559"/>
      <c r="AKA5" s="559"/>
      <c r="AKB5" s="559"/>
      <c r="AKC5" s="559"/>
      <c r="AKD5" s="559"/>
      <c r="AKE5" s="559"/>
      <c r="AKF5" s="559"/>
      <c r="AKG5" s="559"/>
      <c r="AKH5" s="559"/>
      <c r="AKI5" s="559"/>
      <c r="AKJ5" s="559"/>
      <c r="AKK5" s="559"/>
      <c r="AKL5" s="559"/>
      <c r="AKM5" s="559"/>
      <c r="AKN5" s="559"/>
      <c r="AKO5" s="559"/>
      <c r="AKP5" s="559"/>
      <c r="AKQ5" s="559"/>
      <c r="AKR5" s="559"/>
      <c r="AKS5" s="559"/>
      <c r="AKT5" s="559"/>
      <c r="AKU5" s="559"/>
      <c r="AKV5" s="559"/>
      <c r="AKW5" s="559"/>
      <c r="AKX5" s="559"/>
      <c r="AKY5" s="559"/>
      <c r="AKZ5" s="559"/>
      <c r="ALA5" s="559"/>
      <c r="ALB5" s="559"/>
      <c r="ALC5" s="559"/>
      <c r="ALD5" s="559"/>
      <c r="ALE5" s="559"/>
      <c r="ALF5" s="559"/>
      <c r="ALG5" s="559"/>
      <c r="ALH5" s="559"/>
      <c r="ALI5" s="559"/>
      <c r="ALJ5" s="559"/>
      <c r="ALK5" s="559"/>
      <c r="ALL5" s="559"/>
      <c r="ALM5" s="559"/>
      <c r="ALN5" s="559"/>
      <c r="ALO5" s="559"/>
      <c r="ALP5" s="559"/>
      <c r="ALQ5" s="559"/>
      <c r="ALR5" s="559"/>
      <c r="ALS5" s="559"/>
      <c r="ALT5" s="559"/>
      <c r="ALU5" s="559"/>
      <c r="ALV5" s="559"/>
      <c r="ALW5" s="559"/>
      <c r="ALX5" s="559"/>
      <c r="ALY5" s="559"/>
      <c r="ALZ5" s="559"/>
      <c r="AMA5" s="559"/>
      <c r="AMB5" s="559"/>
      <c r="AMC5" s="559"/>
      <c r="AMD5" s="559"/>
      <c r="AME5" s="559"/>
      <c r="AMF5" s="559"/>
      <c r="AMG5" s="559"/>
      <c r="AMH5" s="559"/>
      <c r="AMI5" s="559"/>
      <c r="AMJ5" s="559"/>
    </row>
    <row r="6" spans="1:1024" x14ac:dyDescent="0.25">
      <c r="A6" s="256" t="s">
        <v>2004</v>
      </c>
      <c r="B6" s="257">
        <v>6</v>
      </c>
      <c r="C6" s="258" t="s">
        <v>24144</v>
      </c>
      <c r="D6" s="276" t="s">
        <v>24085</v>
      </c>
      <c r="E6" s="277"/>
      <c r="F6" s="278"/>
      <c r="G6" s="279"/>
      <c r="H6" s="280"/>
      <c r="I6" s="492">
        <v>0.5</v>
      </c>
      <c r="J6" s="281"/>
      <c r="K6" s="278"/>
      <c r="L6" s="278"/>
      <c r="M6" s="281"/>
      <c r="N6" s="278"/>
      <c r="O6" s="281"/>
      <c r="P6" s="281"/>
      <c r="Q6" s="278"/>
      <c r="R6" s="281"/>
      <c r="S6" s="278"/>
      <c r="T6" s="281"/>
      <c r="U6" s="278"/>
      <c r="V6" s="278"/>
      <c r="W6" s="283">
        <f t="shared" si="0"/>
        <v>100</v>
      </c>
      <c r="X6" s="283">
        <f t="shared" si="1"/>
        <v>100</v>
      </c>
      <c r="Y6" s="283">
        <f t="shared" si="2"/>
        <v>100</v>
      </c>
      <c r="Z6" s="283">
        <f t="shared" si="3"/>
        <v>100</v>
      </c>
      <c r="AA6" s="283">
        <f t="shared" si="4"/>
        <v>100</v>
      </c>
      <c r="AB6" s="287">
        <f t="shared" ref="AB6:AB37" si="13">IF(OR(EXACT(R6,"1A"),EXACT(R6,"1B")),0.1,IF(R6=2,1,100))</f>
        <v>100</v>
      </c>
      <c r="AC6" s="287">
        <f t="shared" si="12"/>
        <v>100</v>
      </c>
      <c r="AD6" s="287">
        <f t="shared" si="5"/>
        <v>100</v>
      </c>
      <c r="AE6" s="284">
        <f t="shared" si="6"/>
        <v>100</v>
      </c>
      <c r="AF6" s="284">
        <f t="shared" si="7"/>
        <v>100</v>
      </c>
      <c r="AG6" s="268">
        <f t="shared" si="8"/>
        <v>100</v>
      </c>
      <c r="AH6" s="268">
        <f t="shared" si="9"/>
        <v>100</v>
      </c>
      <c r="AI6" s="268">
        <f t="shared" si="10"/>
        <v>100</v>
      </c>
      <c r="AJ6" s="268">
        <f t="shared" si="11"/>
        <v>100</v>
      </c>
      <c r="AK6" s="501" t="s">
        <v>24088</v>
      </c>
      <c r="AL6" s="257"/>
      <c r="AM6" s="257"/>
      <c r="AN6" s="490"/>
      <c r="AO6" s="257"/>
      <c r="AP6" s="277"/>
      <c r="AQ6" s="277"/>
      <c r="AR6" s="171" t="s">
        <v>6180</v>
      </c>
      <c r="AS6" s="171"/>
      <c r="AT6" s="257"/>
      <c r="AU6" s="286"/>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c r="BZ6" s="559"/>
      <c r="CA6" s="559"/>
      <c r="CB6" s="559"/>
      <c r="CC6" s="559"/>
      <c r="CD6" s="559"/>
      <c r="CE6" s="559"/>
      <c r="CF6" s="559"/>
      <c r="CG6" s="559"/>
      <c r="CH6" s="559"/>
      <c r="CI6" s="559"/>
      <c r="CJ6" s="559"/>
      <c r="CK6" s="559"/>
      <c r="CL6" s="559"/>
      <c r="CM6" s="559"/>
      <c r="CN6" s="559"/>
      <c r="CO6" s="559"/>
      <c r="CP6" s="559"/>
      <c r="CQ6" s="559"/>
      <c r="CR6" s="559"/>
      <c r="CS6" s="559"/>
      <c r="CT6" s="559"/>
      <c r="CU6" s="559"/>
      <c r="CV6" s="559"/>
      <c r="CW6" s="559"/>
      <c r="CX6" s="559"/>
      <c r="CY6" s="559"/>
      <c r="CZ6" s="559"/>
      <c r="DA6" s="559"/>
      <c r="DB6" s="559"/>
      <c r="DC6" s="559"/>
      <c r="DD6" s="559"/>
      <c r="DE6" s="559"/>
      <c r="DF6" s="559"/>
      <c r="DG6" s="559"/>
      <c r="DH6" s="559"/>
      <c r="DI6" s="559"/>
      <c r="DJ6" s="559"/>
      <c r="DK6" s="559"/>
      <c r="DL6" s="559"/>
      <c r="DM6" s="559"/>
      <c r="DN6" s="559"/>
      <c r="DO6" s="559"/>
      <c r="DP6" s="559"/>
      <c r="DQ6" s="559"/>
      <c r="DR6" s="559"/>
      <c r="DS6" s="559"/>
      <c r="DT6" s="559"/>
      <c r="DU6" s="559"/>
      <c r="DV6" s="559"/>
      <c r="DW6" s="559"/>
      <c r="DX6" s="559"/>
      <c r="DY6" s="559"/>
      <c r="DZ6" s="559"/>
      <c r="EA6" s="559"/>
      <c r="EB6" s="559"/>
      <c r="EC6" s="559"/>
      <c r="ED6" s="559"/>
      <c r="EE6" s="559"/>
      <c r="EF6" s="559"/>
      <c r="EG6" s="559"/>
      <c r="EH6" s="559"/>
      <c r="EI6" s="559"/>
      <c r="EJ6" s="559"/>
      <c r="EK6" s="559"/>
      <c r="EL6" s="559"/>
      <c r="EM6" s="559"/>
      <c r="EN6" s="559"/>
      <c r="EO6" s="559"/>
      <c r="EP6" s="559"/>
      <c r="EQ6" s="559"/>
      <c r="ER6" s="559"/>
      <c r="ES6" s="559"/>
      <c r="ET6" s="559"/>
      <c r="EU6" s="559"/>
      <c r="EV6" s="559"/>
      <c r="EW6" s="559"/>
      <c r="EX6" s="559"/>
      <c r="EY6" s="559"/>
      <c r="EZ6" s="559"/>
      <c r="FA6" s="559"/>
      <c r="FB6" s="559"/>
      <c r="FC6" s="559"/>
      <c r="FD6" s="559"/>
      <c r="FE6" s="559"/>
      <c r="FF6" s="559"/>
      <c r="FG6" s="559"/>
      <c r="FH6" s="559"/>
      <c r="FI6" s="559"/>
      <c r="FJ6" s="559"/>
      <c r="FK6" s="559"/>
      <c r="FL6" s="559"/>
      <c r="FM6" s="559"/>
      <c r="FN6" s="559"/>
      <c r="FO6" s="559"/>
      <c r="FP6" s="559"/>
      <c r="FQ6" s="559"/>
      <c r="FR6" s="559"/>
      <c r="FS6" s="559"/>
      <c r="FT6" s="559"/>
      <c r="FU6" s="559"/>
      <c r="FV6" s="559"/>
      <c r="FW6" s="559"/>
      <c r="FX6" s="559"/>
      <c r="FY6" s="559"/>
      <c r="FZ6" s="559"/>
      <c r="GA6" s="559"/>
      <c r="GB6" s="559"/>
      <c r="GC6" s="559"/>
      <c r="GD6" s="559"/>
      <c r="GE6" s="559"/>
      <c r="GF6" s="559"/>
      <c r="GG6" s="559"/>
      <c r="GH6" s="559"/>
      <c r="GI6" s="559"/>
      <c r="GJ6" s="559"/>
      <c r="GK6" s="559"/>
      <c r="GL6" s="559"/>
      <c r="GM6" s="559"/>
      <c r="GN6" s="559"/>
      <c r="GO6" s="559"/>
      <c r="GP6" s="559"/>
      <c r="GQ6" s="559"/>
      <c r="GR6" s="559"/>
      <c r="GS6" s="559"/>
      <c r="GT6" s="559"/>
      <c r="GU6" s="559"/>
      <c r="GV6" s="559"/>
      <c r="GW6" s="559"/>
      <c r="GX6" s="559"/>
      <c r="GY6" s="559"/>
      <c r="GZ6" s="559"/>
      <c r="HA6" s="559"/>
      <c r="HB6" s="559"/>
      <c r="HC6" s="559"/>
      <c r="HD6" s="559"/>
      <c r="HE6" s="559"/>
      <c r="HF6" s="559"/>
      <c r="HG6" s="559"/>
      <c r="HH6" s="559"/>
      <c r="HI6" s="559"/>
      <c r="HJ6" s="559"/>
      <c r="HK6" s="559"/>
      <c r="HL6" s="559"/>
      <c r="HM6" s="559"/>
      <c r="HN6" s="559"/>
      <c r="HO6" s="559"/>
      <c r="HP6" s="559"/>
      <c r="HQ6" s="559"/>
      <c r="HR6" s="559"/>
      <c r="HS6" s="559"/>
      <c r="HT6" s="559"/>
      <c r="HU6" s="559"/>
      <c r="HV6" s="559"/>
      <c r="HW6" s="559"/>
      <c r="HX6" s="559"/>
      <c r="HY6" s="559"/>
      <c r="HZ6" s="559"/>
      <c r="IA6" s="559"/>
      <c r="IB6" s="559"/>
      <c r="IC6" s="559"/>
      <c r="ID6" s="559"/>
      <c r="IE6" s="559"/>
      <c r="IF6" s="559"/>
      <c r="IG6" s="559"/>
      <c r="IH6" s="559"/>
      <c r="II6" s="559"/>
      <c r="IJ6" s="559"/>
      <c r="IK6" s="559"/>
      <c r="IL6" s="559"/>
      <c r="IM6" s="559"/>
      <c r="IN6" s="559"/>
      <c r="IO6" s="559"/>
      <c r="IP6" s="559"/>
      <c r="IQ6" s="559"/>
      <c r="IR6" s="559"/>
      <c r="IS6" s="559"/>
      <c r="IT6" s="559"/>
      <c r="IU6" s="559"/>
      <c r="IV6" s="559"/>
      <c r="IW6" s="559"/>
      <c r="IX6" s="559"/>
      <c r="IY6" s="559"/>
      <c r="IZ6" s="559"/>
      <c r="JA6" s="559"/>
      <c r="JB6" s="559"/>
      <c r="JC6" s="559"/>
      <c r="JD6" s="559"/>
      <c r="JE6" s="559"/>
      <c r="JF6" s="559"/>
      <c r="JG6" s="559"/>
      <c r="JH6" s="559"/>
      <c r="JI6" s="559"/>
      <c r="JJ6" s="559"/>
      <c r="JK6" s="559"/>
      <c r="JL6" s="559"/>
      <c r="JM6" s="559"/>
      <c r="JN6" s="559"/>
      <c r="JO6" s="559"/>
      <c r="JP6" s="559"/>
      <c r="JQ6" s="559"/>
      <c r="JR6" s="559"/>
      <c r="JS6" s="559"/>
      <c r="JT6" s="559"/>
      <c r="JU6" s="559"/>
      <c r="JV6" s="559"/>
      <c r="JW6" s="559"/>
      <c r="JX6" s="559"/>
      <c r="JY6" s="559"/>
      <c r="JZ6" s="559"/>
      <c r="KA6" s="559"/>
      <c r="KB6" s="559"/>
      <c r="KC6" s="559"/>
      <c r="KD6" s="559"/>
      <c r="KE6" s="559"/>
      <c r="KF6" s="559"/>
      <c r="KG6" s="559"/>
      <c r="KH6" s="559"/>
      <c r="KI6" s="559"/>
      <c r="KJ6" s="559"/>
      <c r="KK6" s="559"/>
      <c r="KL6" s="559"/>
      <c r="KM6" s="559"/>
      <c r="KN6" s="559"/>
      <c r="KO6" s="559"/>
      <c r="KP6" s="559"/>
      <c r="KQ6" s="559"/>
      <c r="KR6" s="559"/>
      <c r="KS6" s="559"/>
      <c r="KT6" s="559"/>
      <c r="KU6" s="559"/>
      <c r="KV6" s="559"/>
      <c r="KW6" s="559"/>
      <c r="KX6" s="559"/>
      <c r="KY6" s="559"/>
      <c r="KZ6" s="559"/>
      <c r="LA6" s="559"/>
      <c r="LB6" s="559"/>
      <c r="LC6" s="559"/>
      <c r="LD6" s="559"/>
      <c r="LE6" s="559"/>
      <c r="LF6" s="559"/>
      <c r="LG6" s="559"/>
      <c r="LH6" s="559"/>
      <c r="LI6" s="559"/>
      <c r="LJ6" s="559"/>
      <c r="LK6" s="559"/>
      <c r="LL6" s="559"/>
      <c r="LM6" s="559"/>
      <c r="LN6" s="559"/>
      <c r="LO6" s="559"/>
      <c r="LP6" s="559"/>
      <c r="LQ6" s="559"/>
      <c r="LR6" s="559"/>
      <c r="LS6" s="559"/>
      <c r="LT6" s="559"/>
      <c r="LU6" s="559"/>
      <c r="LV6" s="559"/>
      <c r="LW6" s="559"/>
      <c r="LX6" s="559"/>
      <c r="LY6" s="559"/>
      <c r="LZ6" s="559"/>
      <c r="MA6" s="559"/>
      <c r="MB6" s="559"/>
      <c r="MC6" s="559"/>
      <c r="MD6" s="559"/>
      <c r="ME6" s="559"/>
      <c r="MF6" s="559"/>
      <c r="MG6" s="559"/>
      <c r="MH6" s="559"/>
      <c r="MI6" s="559"/>
      <c r="MJ6" s="559"/>
      <c r="MK6" s="559"/>
      <c r="ML6" s="559"/>
      <c r="MM6" s="559"/>
      <c r="MN6" s="559"/>
      <c r="MO6" s="559"/>
      <c r="MP6" s="559"/>
      <c r="MQ6" s="559"/>
      <c r="MR6" s="559"/>
      <c r="MS6" s="559"/>
      <c r="MT6" s="559"/>
      <c r="MU6" s="559"/>
      <c r="MV6" s="559"/>
      <c r="MW6" s="559"/>
      <c r="MX6" s="559"/>
      <c r="MY6" s="559"/>
      <c r="MZ6" s="559"/>
      <c r="NA6" s="559"/>
      <c r="NB6" s="559"/>
      <c r="NC6" s="559"/>
      <c r="ND6" s="559"/>
      <c r="NE6" s="559"/>
      <c r="NF6" s="559"/>
      <c r="NG6" s="559"/>
      <c r="NH6" s="559"/>
      <c r="NI6" s="559"/>
      <c r="NJ6" s="559"/>
      <c r="NK6" s="559"/>
      <c r="NL6" s="559"/>
      <c r="NM6" s="559"/>
      <c r="NN6" s="559"/>
      <c r="NO6" s="559"/>
      <c r="NP6" s="559"/>
      <c r="NQ6" s="559"/>
      <c r="NR6" s="559"/>
      <c r="NS6" s="559"/>
      <c r="NT6" s="559"/>
      <c r="NU6" s="559"/>
      <c r="NV6" s="559"/>
      <c r="NW6" s="559"/>
      <c r="NX6" s="559"/>
      <c r="NY6" s="559"/>
      <c r="NZ6" s="559"/>
      <c r="OA6" s="559"/>
      <c r="OB6" s="559"/>
      <c r="OC6" s="559"/>
      <c r="OD6" s="559"/>
      <c r="OE6" s="559"/>
      <c r="OF6" s="559"/>
      <c r="OG6" s="559"/>
      <c r="OH6" s="559"/>
      <c r="OI6" s="559"/>
      <c r="OJ6" s="559"/>
      <c r="OK6" s="559"/>
      <c r="OL6" s="559"/>
      <c r="OM6" s="559"/>
      <c r="ON6" s="559"/>
      <c r="OO6" s="559"/>
      <c r="OP6" s="559"/>
      <c r="OQ6" s="559"/>
      <c r="OR6" s="559"/>
      <c r="OS6" s="559"/>
      <c r="OT6" s="559"/>
      <c r="OU6" s="559"/>
      <c r="OV6" s="559"/>
      <c r="OW6" s="559"/>
      <c r="OX6" s="559"/>
      <c r="OY6" s="559"/>
      <c r="OZ6" s="559"/>
      <c r="PA6" s="559"/>
      <c r="PB6" s="559"/>
      <c r="PC6" s="559"/>
      <c r="PD6" s="559"/>
      <c r="PE6" s="559"/>
      <c r="PF6" s="559"/>
      <c r="PG6" s="559"/>
      <c r="PH6" s="559"/>
      <c r="PI6" s="559"/>
      <c r="PJ6" s="559"/>
      <c r="PK6" s="559"/>
      <c r="PL6" s="559"/>
      <c r="PM6" s="559"/>
      <c r="PN6" s="559"/>
      <c r="PO6" s="559"/>
      <c r="PP6" s="559"/>
      <c r="PQ6" s="559"/>
      <c r="PR6" s="559"/>
      <c r="PS6" s="559"/>
      <c r="PT6" s="559"/>
      <c r="PU6" s="559"/>
      <c r="PV6" s="559"/>
      <c r="PW6" s="559"/>
      <c r="PX6" s="559"/>
      <c r="PY6" s="559"/>
      <c r="PZ6" s="559"/>
      <c r="QA6" s="559"/>
      <c r="QB6" s="559"/>
      <c r="QC6" s="559"/>
      <c r="QD6" s="559"/>
      <c r="QE6" s="559"/>
      <c r="QF6" s="559"/>
      <c r="QG6" s="559"/>
      <c r="QH6" s="559"/>
      <c r="QI6" s="559"/>
      <c r="QJ6" s="559"/>
      <c r="QK6" s="559"/>
      <c r="QL6" s="559"/>
      <c r="QM6" s="559"/>
      <c r="QN6" s="559"/>
      <c r="QO6" s="559"/>
      <c r="QP6" s="559"/>
      <c r="QQ6" s="559"/>
      <c r="QR6" s="559"/>
      <c r="QS6" s="559"/>
      <c r="QT6" s="559"/>
      <c r="QU6" s="559"/>
      <c r="QV6" s="559"/>
      <c r="QW6" s="559"/>
      <c r="QX6" s="559"/>
      <c r="QY6" s="559"/>
      <c r="QZ6" s="559"/>
      <c r="RA6" s="559"/>
      <c r="RB6" s="559"/>
      <c r="RC6" s="559"/>
      <c r="RD6" s="559"/>
      <c r="RE6" s="559"/>
      <c r="RF6" s="559"/>
      <c r="RG6" s="559"/>
      <c r="RH6" s="559"/>
      <c r="RI6" s="559"/>
      <c r="RJ6" s="559"/>
      <c r="RK6" s="559"/>
      <c r="RL6" s="559"/>
      <c r="RM6" s="559"/>
      <c r="RN6" s="559"/>
      <c r="RO6" s="559"/>
      <c r="RP6" s="559"/>
      <c r="RQ6" s="559"/>
      <c r="RR6" s="559"/>
      <c r="RS6" s="559"/>
      <c r="RT6" s="559"/>
      <c r="RU6" s="559"/>
      <c r="RV6" s="559"/>
      <c r="RW6" s="559"/>
      <c r="RX6" s="559"/>
      <c r="RY6" s="559"/>
      <c r="RZ6" s="559"/>
      <c r="SA6" s="559"/>
      <c r="SB6" s="559"/>
      <c r="SC6" s="559"/>
      <c r="SD6" s="559"/>
      <c r="SE6" s="559"/>
      <c r="SF6" s="559"/>
      <c r="SG6" s="559"/>
      <c r="SH6" s="559"/>
      <c r="SI6" s="559"/>
      <c r="SJ6" s="559"/>
      <c r="SK6" s="559"/>
      <c r="SL6" s="559"/>
      <c r="SM6" s="559"/>
      <c r="SN6" s="559"/>
      <c r="SO6" s="559"/>
      <c r="SP6" s="559"/>
      <c r="SQ6" s="559"/>
      <c r="SR6" s="559"/>
      <c r="SS6" s="559"/>
      <c r="ST6" s="559"/>
      <c r="SU6" s="559"/>
      <c r="SV6" s="559"/>
      <c r="SW6" s="559"/>
      <c r="SX6" s="559"/>
      <c r="SY6" s="559"/>
      <c r="SZ6" s="559"/>
      <c r="TA6" s="559"/>
      <c r="TB6" s="559"/>
      <c r="TC6" s="559"/>
      <c r="TD6" s="559"/>
      <c r="TE6" s="559"/>
      <c r="TF6" s="559"/>
      <c r="TG6" s="559"/>
      <c r="TH6" s="559"/>
      <c r="TI6" s="559"/>
      <c r="TJ6" s="559"/>
      <c r="TK6" s="559"/>
      <c r="TL6" s="559"/>
      <c r="TM6" s="559"/>
      <c r="TN6" s="559"/>
      <c r="TO6" s="559"/>
      <c r="TP6" s="559"/>
      <c r="TQ6" s="559"/>
      <c r="TR6" s="559"/>
      <c r="TS6" s="559"/>
      <c r="TT6" s="559"/>
      <c r="TU6" s="559"/>
      <c r="TV6" s="559"/>
      <c r="TW6" s="559"/>
      <c r="TX6" s="559"/>
      <c r="TY6" s="559"/>
      <c r="TZ6" s="559"/>
      <c r="UA6" s="559"/>
      <c r="UB6" s="559"/>
      <c r="UC6" s="559"/>
      <c r="UD6" s="559"/>
      <c r="UE6" s="559"/>
      <c r="UF6" s="559"/>
      <c r="UG6" s="559"/>
      <c r="UH6" s="559"/>
      <c r="UI6" s="559"/>
      <c r="UJ6" s="559"/>
      <c r="UK6" s="559"/>
      <c r="UL6" s="559"/>
      <c r="UM6" s="559"/>
      <c r="UN6" s="559"/>
      <c r="UO6" s="559"/>
      <c r="UP6" s="559"/>
      <c r="UQ6" s="559"/>
      <c r="UR6" s="559"/>
      <c r="US6" s="559"/>
      <c r="UT6" s="559"/>
      <c r="UU6" s="559"/>
      <c r="UV6" s="559"/>
      <c r="UW6" s="559"/>
      <c r="UX6" s="559"/>
      <c r="UY6" s="559"/>
      <c r="UZ6" s="559"/>
      <c r="VA6" s="559"/>
      <c r="VB6" s="559"/>
      <c r="VC6" s="559"/>
      <c r="VD6" s="559"/>
      <c r="VE6" s="559"/>
      <c r="VF6" s="559"/>
      <c r="VG6" s="559"/>
      <c r="VH6" s="559"/>
      <c r="VI6" s="559"/>
      <c r="VJ6" s="559"/>
      <c r="VK6" s="559"/>
      <c r="VL6" s="559"/>
      <c r="VM6" s="559"/>
      <c r="VN6" s="559"/>
      <c r="VO6" s="559"/>
      <c r="VP6" s="559"/>
      <c r="VQ6" s="559"/>
      <c r="VR6" s="559"/>
      <c r="VS6" s="559"/>
      <c r="VT6" s="559"/>
      <c r="VU6" s="559"/>
      <c r="VV6" s="559"/>
      <c r="VW6" s="559"/>
      <c r="VX6" s="559"/>
      <c r="VY6" s="559"/>
      <c r="VZ6" s="559"/>
      <c r="WA6" s="559"/>
      <c r="WB6" s="559"/>
      <c r="WC6" s="559"/>
      <c r="WD6" s="559"/>
      <c r="WE6" s="559"/>
      <c r="WF6" s="559"/>
      <c r="WG6" s="559"/>
      <c r="WH6" s="559"/>
      <c r="WI6" s="559"/>
      <c r="WJ6" s="559"/>
      <c r="WK6" s="559"/>
      <c r="WL6" s="559"/>
      <c r="WM6" s="559"/>
      <c r="WN6" s="559"/>
      <c r="WO6" s="559"/>
      <c r="WP6" s="559"/>
      <c r="WQ6" s="559"/>
      <c r="WR6" s="559"/>
      <c r="WS6" s="559"/>
      <c r="WT6" s="559"/>
      <c r="WU6" s="559"/>
      <c r="WV6" s="559"/>
      <c r="WW6" s="559"/>
      <c r="WX6" s="559"/>
      <c r="WY6" s="559"/>
      <c r="WZ6" s="559"/>
      <c r="XA6" s="559"/>
      <c r="XB6" s="559"/>
      <c r="XC6" s="559"/>
      <c r="XD6" s="559"/>
      <c r="XE6" s="559"/>
      <c r="XF6" s="559"/>
      <c r="XG6" s="559"/>
      <c r="XH6" s="559"/>
      <c r="XI6" s="559"/>
      <c r="XJ6" s="559"/>
      <c r="XK6" s="559"/>
      <c r="XL6" s="559"/>
      <c r="XM6" s="559"/>
      <c r="XN6" s="559"/>
      <c r="XO6" s="559"/>
      <c r="XP6" s="559"/>
      <c r="XQ6" s="559"/>
      <c r="XR6" s="559"/>
      <c r="XS6" s="559"/>
      <c r="XT6" s="559"/>
      <c r="XU6" s="559"/>
      <c r="XV6" s="559"/>
      <c r="XW6" s="559"/>
      <c r="XX6" s="559"/>
      <c r="XY6" s="559"/>
      <c r="XZ6" s="559"/>
      <c r="YA6" s="559"/>
      <c r="YB6" s="559"/>
      <c r="YC6" s="559"/>
      <c r="YD6" s="559"/>
      <c r="YE6" s="559"/>
      <c r="YF6" s="559"/>
      <c r="YG6" s="559"/>
      <c r="YH6" s="559"/>
      <c r="YI6" s="559"/>
      <c r="YJ6" s="559"/>
      <c r="YK6" s="559"/>
      <c r="YL6" s="559"/>
      <c r="YM6" s="559"/>
      <c r="YN6" s="559"/>
      <c r="YO6" s="559"/>
      <c r="YP6" s="559"/>
      <c r="YQ6" s="559"/>
      <c r="YR6" s="559"/>
      <c r="YS6" s="559"/>
      <c r="YT6" s="559"/>
      <c r="YU6" s="559"/>
      <c r="YV6" s="559"/>
      <c r="YW6" s="559"/>
      <c r="YX6" s="559"/>
      <c r="YY6" s="559"/>
      <c r="YZ6" s="559"/>
      <c r="ZA6" s="559"/>
      <c r="ZB6" s="559"/>
      <c r="ZC6" s="559"/>
      <c r="ZD6" s="559"/>
      <c r="ZE6" s="559"/>
      <c r="ZF6" s="559"/>
      <c r="ZG6" s="559"/>
      <c r="ZH6" s="559"/>
      <c r="ZI6" s="559"/>
      <c r="ZJ6" s="559"/>
      <c r="ZK6" s="559"/>
      <c r="ZL6" s="559"/>
      <c r="ZM6" s="559"/>
      <c r="ZN6" s="559"/>
      <c r="ZO6" s="559"/>
      <c r="ZP6" s="559"/>
      <c r="ZQ6" s="559"/>
      <c r="ZR6" s="559"/>
      <c r="ZS6" s="559"/>
      <c r="ZT6" s="559"/>
      <c r="ZU6" s="559"/>
      <c r="ZV6" s="559"/>
      <c r="ZW6" s="559"/>
      <c r="ZX6" s="559"/>
      <c r="ZY6" s="559"/>
      <c r="ZZ6" s="559"/>
      <c r="AAA6" s="559"/>
      <c r="AAB6" s="559"/>
      <c r="AAC6" s="559"/>
      <c r="AAD6" s="559"/>
      <c r="AAE6" s="559"/>
      <c r="AAF6" s="559"/>
      <c r="AAG6" s="559"/>
      <c r="AAH6" s="559"/>
      <c r="AAI6" s="559"/>
      <c r="AAJ6" s="559"/>
      <c r="AAK6" s="559"/>
      <c r="AAL6" s="559"/>
      <c r="AAM6" s="559"/>
      <c r="AAN6" s="559"/>
      <c r="AAO6" s="559"/>
      <c r="AAP6" s="559"/>
      <c r="AAQ6" s="559"/>
      <c r="AAR6" s="559"/>
      <c r="AAS6" s="559"/>
      <c r="AAT6" s="559"/>
      <c r="AAU6" s="559"/>
      <c r="AAV6" s="559"/>
      <c r="AAW6" s="559"/>
      <c r="AAX6" s="559"/>
      <c r="AAY6" s="559"/>
      <c r="AAZ6" s="559"/>
      <c r="ABA6" s="559"/>
      <c r="ABB6" s="559"/>
      <c r="ABC6" s="559"/>
      <c r="ABD6" s="559"/>
      <c r="ABE6" s="559"/>
      <c r="ABF6" s="559"/>
      <c r="ABG6" s="559"/>
      <c r="ABH6" s="559"/>
      <c r="ABI6" s="559"/>
      <c r="ABJ6" s="559"/>
      <c r="ABK6" s="559"/>
      <c r="ABL6" s="559"/>
      <c r="ABM6" s="559"/>
      <c r="ABN6" s="559"/>
      <c r="ABO6" s="559"/>
      <c r="ABP6" s="559"/>
      <c r="ABQ6" s="559"/>
      <c r="ABR6" s="559"/>
      <c r="ABS6" s="559"/>
      <c r="ABT6" s="559"/>
      <c r="ABU6" s="559"/>
      <c r="ABV6" s="559"/>
      <c r="ABW6" s="559"/>
      <c r="ABX6" s="559"/>
      <c r="ABY6" s="559"/>
      <c r="ABZ6" s="559"/>
      <c r="ACA6" s="559"/>
      <c r="ACB6" s="559"/>
      <c r="ACC6" s="559"/>
      <c r="ACD6" s="559"/>
      <c r="ACE6" s="559"/>
      <c r="ACF6" s="559"/>
      <c r="ACG6" s="559"/>
      <c r="ACH6" s="559"/>
      <c r="ACI6" s="559"/>
      <c r="ACJ6" s="559"/>
      <c r="ACK6" s="559"/>
      <c r="ACL6" s="559"/>
      <c r="ACM6" s="559"/>
      <c r="ACN6" s="559"/>
      <c r="ACO6" s="559"/>
      <c r="ACP6" s="559"/>
      <c r="ACQ6" s="559"/>
      <c r="ACR6" s="559"/>
      <c r="ACS6" s="559"/>
      <c r="ACT6" s="559"/>
      <c r="ACU6" s="559"/>
      <c r="ACV6" s="559"/>
      <c r="ACW6" s="559"/>
      <c r="ACX6" s="559"/>
      <c r="ACY6" s="559"/>
      <c r="ACZ6" s="559"/>
      <c r="ADA6" s="559"/>
      <c r="ADB6" s="559"/>
      <c r="ADC6" s="559"/>
      <c r="ADD6" s="559"/>
      <c r="ADE6" s="559"/>
      <c r="ADF6" s="559"/>
      <c r="ADG6" s="559"/>
      <c r="ADH6" s="559"/>
      <c r="ADI6" s="559"/>
      <c r="ADJ6" s="559"/>
      <c r="ADK6" s="559"/>
      <c r="ADL6" s="559"/>
      <c r="ADM6" s="559"/>
      <c r="ADN6" s="559"/>
      <c r="ADO6" s="559"/>
      <c r="ADP6" s="559"/>
      <c r="ADQ6" s="559"/>
      <c r="ADR6" s="559"/>
      <c r="ADS6" s="559"/>
      <c r="ADT6" s="559"/>
      <c r="ADU6" s="559"/>
      <c r="ADV6" s="559"/>
      <c r="ADW6" s="559"/>
      <c r="ADX6" s="559"/>
      <c r="ADY6" s="559"/>
      <c r="ADZ6" s="559"/>
      <c r="AEA6" s="559"/>
      <c r="AEB6" s="559"/>
      <c r="AEC6" s="559"/>
      <c r="AED6" s="559"/>
      <c r="AEE6" s="559"/>
      <c r="AEF6" s="559"/>
      <c r="AEG6" s="559"/>
      <c r="AEH6" s="559"/>
      <c r="AEI6" s="559"/>
      <c r="AEJ6" s="559"/>
      <c r="AEK6" s="559"/>
      <c r="AEL6" s="559"/>
      <c r="AEM6" s="559"/>
      <c r="AEN6" s="559"/>
      <c r="AEO6" s="559"/>
      <c r="AEP6" s="559"/>
      <c r="AEQ6" s="559"/>
      <c r="AER6" s="559"/>
      <c r="AES6" s="559"/>
      <c r="AET6" s="559"/>
      <c r="AEU6" s="559"/>
      <c r="AEV6" s="559"/>
      <c r="AEW6" s="559"/>
      <c r="AEX6" s="559"/>
      <c r="AEY6" s="559"/>
      <c r="AEZ6" s="559"/>
      <c r="AFA6" s="559"/>
      <c r="AFB6" s="559"/>
      <c r="AFC6" s="559"/>
      <c r="AFD6" s="559"/>
      <c r="AFE6" s="559"/>
      <c r="AFF6" s="559"/>
      <c r="AFG6" s="559"/>
      <c r="AFH6" s="559"/>
      <c r="AFI6" s="559"/>
      <c r="AFJ6" s="559"/>
      <c r="AFK6" s="559"/>
      <c r="AFL6" s="559"/>
      <c r="AFM6" s="559"/>
      <c r="AFN6" s="559"/>
      <c r="AFO6" s="559"/>
      <c r="AFP6" s="559"/>
      <c r="AFQ6" s="559"/>
      <c r="AFR6" s="559"/>
      <c r="AFS6" s="559"/>
      <c r="AFT6" s="559"/>
      <c r="AFU6" s="559"/>
      <c r="AFV6" s="559"/>
      <c r="AFW6" s="559"/>
      <c r="AFX6" s="559"/>
      <c r="AFY6" s="559"/>
      <c r="AFZ6" s="559"/>
      <c r="AGA6" s="559"/>
      <c r="AGB6" s="559"/>
      <c r="AGC6" s="559"/>
      <c r="AGD6" s="559"/>
      <c r="AGE6" s="559"/>
      <c r="AGF6" s="559"/>
      <c r="AGG6" s="559"/>
      <c r="AGH6" s="559"/>
      <c r="AGI6" s="559"/>
      <c r="AGJ6" s="559"/>
      <c r="AGK6" s="559"/>
      <c r="AGL6" s="559"/>
      <c r="AGM6" s="559"/>
      <c r="AGN6" s="559"/>
      <c r="AGO6" s="559"/>
      <c r="AGP6" s="559"/>
      <c r="AGQ6" s="559"/>
      <c r="AGR6" s="559"/>
      <c r="AGS6" s="559"/>
      <c r="AGT6" s="559"/>
      <c r="AGU6" s="559"/>
      <c r="AGV6" s="559"/>
      <c r="AGW6" s="559"/>
      <c r="AGX6" s="559"/>
      <c r="AGY6" s="559"/>
      <c r="AGZ6" s="559"/>
      <c r="AHA6" s="559"/>
      <c r="AHB6" s="559"/>
      <c r="AHC6" s="559"/>
      <c r="AHD6" s="559"/>
      <c r="AHE6" s="559"/>
      <c r="AHF6" s="559"/>
      <c r="AHG6" s="559"/>
      <c r="AHH6" s="559"/>
      <c r="AHI6" s="559"/>
      <c r="AHJ6" s="559"/>
      <c r="AHK6" s="559"/>
      <c r="AHL6" s="559"/>
      <c r="AHM6" s="559"/>
      <c r="AHN6" s="559"/>
      <c r="AHO6" s="559"/>
      <c r="AHP6" s="559"/>
      <c r="AHQ6" s="559"/>
      <c r="AHR6" s="559"/>
      <c r="AHS6" s="559"/>
      <c r="AHT6" s="559"/>
      <c r="AHU6" s="559"/>
      <c r="AHV6" s="559"/>
      <c r="AHW6" s="559"/>
      <c r="AHX6" s="559"/>
      <c r="AHY6" s="559"/>
      <c r="AHZ6" s="559"/>
      <c r="AIA6" s="559"/>
      <c r="AIB6" s="559"/>
      <c r="AIC6" s="559"/>
      <c r="AID6" s="559"/>
      <c r="AIE6" s="559"/>
      <c r="AIF6" s="559"/>
      <c r="AIG6" s="559"/>
      <c r="AIH6" s="559"/>
      <c r="AII6" s="559"/>
      <c r="AIJ6" s="559"/>
      <c r="AIK6" s="559"/>
      <c r="AIL6" s="559"/>
      <c r="AIM6" s="559"/>
      <c r="AIN6" s="559"/>
      <c r="AIO6" s="559"/>
      <c r="AIP6" s="559"/>
      <c r="AIQ6" s="559"/>
      <c r="AIR6" s="559"/>
      <c r="AIS6" s="559"/>
      <c r="AIT6" s="559"/>
      <c r="AIU6" s="559"/>
      <c r="AIV6" s="559"/>
      <c r="AIW6" s="559"/>
      <c r="AIX6" s="559"/>
      <c r="AIY6" s="559"/>
      <c r="AIZ6" s="559"/>
      <c r="AJA6" s="559"/>
      <c r="AJB6" s="559"/>
      <c r="AJC6" s="559"/>
      <c r="AJD6" s="559"/>
      <c r="AJE6" s="559"/>
      <c r="AJF6" s="559"/>
      <c r="AJG6" s="559"/>
      <c r="AJH6" s="559"/>
      <c r="AJI6" s="559"/>
      <c r="AJJ6" s="559"/>
      <c r="AJK6" s="559"/>
      <c r="AJL6" s="559"/>
      <c r="AJM6" s="559"/>
      <c r="AJN6" s="559"/>
      <c r="AJO6" s="559"/>
      <c r="AJP6" s="559"/>
      <c r="AJQ6" s="559"/>
      <c r="AJR6" s="559"/>
      <c r="AJS6" s="559"/>
      <c r="AJT6" s="559"/>
      <c r="AJU6" s="559"/>
      <c r="AJV6" s="559"/>
      <c r="AJW6" s="559"/>
      <c r="AJX6" s="559"/>
      <c r="AJY6" s="559"/>
      <c r="AJZ6" s="559"/>
      <c r="AKA6" s="559"/>
      <c r="AKB6" s="559"/>
      <c r="AKC6" s="559"/>
      <c r="AKD6" s="559"/>
      <c r="AKE6" s="559"/>
      <c r="AKF6" s="559"/>
      <c r="AKG6" s="559"/>
      <c r="AKH6" s="559"/>
      <c r="AKI6" s="559"/>
      <c r="AKJ6" s="559"/>
      <c r="AKK6" s="559"/>
      <c r="AKL6" s="559"/>
      <c r="AKM6" s="559"/>
      <c r="AKN6" s="559"/>
      <c r="AKO6" s="559"/>
      <c r="AKP6" s="559"/>
      <c r="AKQ6" s="559"/>
      <c r="AKR6" s="559"/>
      <c r="AKS6" s="559"/>
      <c r="AKT6" s="559"/>
      <c r="AKU6" s="559"/>
      <c r="AKV6" s="559"/>
      <c r="AKW6" s="559"/>
      <c r="AKX6" s="559"/>
      <c r="AKY6" s="559"/>
      <c r="AKZ6" s="559"/>
      <c r="ALA6" s="559"/>
      <c r="ALB6" s="559"/>
      <c r="ALC6" s="559"/>
      <c r="ALD6" s="559"/>
      <c r="ALE6" s="559"/>
      <c r="ALF6" s="559"/>
      <c r="ALG6" s="559"/>
      <c r="ALH6" s="559"/>
      <c r="ALI6" s="559"/>
      <c r="ALJ6" s="559"/>
      <c r="ALK6" s="559"/>
      <c r="ALL6" s="559"/>
      <c r="ALM6" s="559"/>
      <c r="ALN6" s="559"/>
      <c r="ALO6" s="559"/>
      <c r="ALP6" s="559"/>
      <c r="ALQ6" s="559"/>
      <c r="ALR6" s="559"/>
      <c r="ALS6" s="559"/>
      <c r="ALT6" s="559"/>
      <c r="ALU6" s="559"/>
      <c r="ALV6" s="559"/>
      <c r="ALW6" s="559"/>
      <c r="ALX6" s="559"/>
      <c r="ALY6" s="559"/>
      <c r="ALZ6" s="559"/>
      <c r="AMA6" s="559"/>
      <c r="AMB6" s="559"/>
      <c r="AMC6" s="559"/>
      <c r="AMD6" s="559"/>
      <c r="AME6" s="559"/>
      <c r="AMF6" s="559"/>
      <c r="AMG6" s="559"/>
      <c r="AMH6" s="559"/>
      <c r="AMI6" s="559"/>
      <c r="AMJ6" s="559"/>
    </row>
    <row r="7" spans="1:1024" ht="18.75" customHeight="1" x14ac:dyDescent="0.25">
      <c r="A7" s="289" t="s">
        <v>1298</v>
      </c>
      <c r="B7" s="257">
        <v>7</v>
      </c>
      <c r="C7" s="258" t="s">
        <v>24145</v>
      </c>
      <c r="D7" s="290" t="s">
        <v>1299</v>
      </c>
      <c r="E7" s="277" t="s">
        <v>204</v>
      </c>
      <c r="F7" s="291"/>
      <c r="G7" s="280"/>
      <c r="H7" s="280">
        <v>2</v>
      </c>
      <c r="I7" s="492">
        <v>0.02</v>
      </c>
      <c r="J7" s="292"/>
      <c r="K7" s="293"/>
      <c r="L7" s="293"/>
      <c r="M7" s="293"/>
      <c r="N7" s="293"/>
      <c r="O7" s="293"/>
      <c r="P7" s="293"/>
      <c r="Q7" s="278">
        <v>1</v>
      </c>
      <c r="R7" s="293"/>
      <c r="S7" s="293"/>
      <c r="T7" s="278" t="s">
        <v>748</v>
      </c>
      <c r="U7" s="278"/>
      <c r="V7" s="278"/>
      <c r="W7" s="283">
        <f t="shared" si="0"/>
        <v>100</v>
      </c>
      <c r="X7" s="283">
        <f t="shared" si="1"/>
        <v>100</v>
      </c>
      <c r="Y7" s="283">
        <f t="shared" si="2"/>
        <v>100</v>
      </c>
      <c r="Z7" s="283">
        <f t="shared" si="3"/>
        <v>10</v>
      </c>
      <c r="AA7" s="283">
        <f t="shared" si="4"/>
        <v>1</v>
      </c>
      <c r="AB7" s="287">
        <f t="shared" si="13"/>
        <v>100</v>
      </c>
      <c r="AC7" s="287">
        <f t="shared" si="12"/>
        <v>100</v>
      </c>
      <c r="AD7" s="287">
        <f t="shared" si="5"/>
        <v>0.3</v>
      </c>
      <c r="AE7" s="284">
        <f t="shared" si="6"/>
        <v>100</v>
      </c>
      <c r="AF7" s="284">
        <f t="shared" si="7"/>
        <v>100</v>
      </c>
      <c r="AG7" s="268">
        <f t="shared" si="8"/>
        <v>100</v>
      </c>
      <c r="AH7" s="268">
        <f t="shared" si="9"/>
        <v>100</v>
      </c>
      <c r="AI7" s="268">
        <f t="shared" si="10"/>
        <v>100</v>
      </c>
      <c r="AJ7" s="268">
        <f t="shared" si="11"/>
        <v>100</v>
      </c>
      <c r="AK7" s="501" t="s">
        <v>1300</v>
      </c>
      <c r="AL7" s="257">
        <v>1</v>
      </c>
      <c r="AM7" s="277">
        <v>1</v>
      </c>
      <c r="AN7" s="511"/>
      <c r="AO7" s="357"/>
      <c r="AP7" s="277">
        <v>100</v>
      </c>
      <c r="AQ7" s="286"/>
      <c r="AR7" s="171" t="s">
        <v>24089</v>
      </c>
      <c r="AS7" s="171"/>
      <c r="AT7" s="277"/>
      <c r="AU7" s="277"/>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c r="FU7" s="559"/>
      <c r="FV7" s="559"/>
      <c r="FW7" s="559"/>
      <c r="FX7" s="559"/>
      <c r="FY7" s="559"/>
      <c r="FZ7" s="559"/>
      <c r="GA7" s="559"/>
      <c r="GB7" s="559"/>
      <c r="GC7" s="559"/>
      <c r="GD7" s="559"/>
      <c r="GE7" s="559"/>
      <c r="GF7" s="559"/>
      <c r="GG7" s="559"/>
      <c r="GH7" s="559"/>
      <c r="GI7" s="559"/>
      <c r="GJ7" s="559"/>
      <c r="GK7" s="559"/>
      <c r="GL7" s="559"/>
      <c r="GM7" s="559"/>
      <c r="GN7" s="559"/>
      <c r="GO7" s="559"/>
      <c r="GP7" s="559"/>
      <c r="GQ7" s="559"/>
      <c r="GR7" s="559"/>
      <c r="GS7" s="559"/>
      <c r="GT7" s="559"/>
      <c r="GU7" s="559"/>
      <c r="GV7" s="559"/>
      <c r="GW7" s="559"/>
      <c r="GX7" s="559"/>
      <c r="GY7" s="559"/>
      <c r="GZ7" s="559"/>
      <c r="HA7" s="559"/>
      <c r="HB7" s="559"/>
      <c r="HC7" s="559"/>
      <c r="HD7" s="559"/>
      <c r="HE7" s="559"/>
      <c r="HF7" s="559"/>
      <c r="HG7" s="559"/>
      <c r="HH7" s="559"/>
      <c r="HI7" s="559"/>
      <c r="HJ7" s="559"/>
      <c r="HK7" s="559"/>
      <c r="HL7" s="559"/>
      <c r="HM7" s="559"/>
      <c r="HN7" s="559"/>
      <c r="HO7" s="559"/>
      <c r="HP7" s="559"/>
      <c r="HQ7" s="559"/>
      <c r="HR7" s="559"/>
      <c r="HS7" s="559"/>
      <c r="HT7" s="559"/>
      <c r="HU7" s="559"/>
      <c r="HV7" s="559"/>
      <c r="HW7" s="559"/>
      <c r="HX7" s="559"/>
      <c r="HY7" s="559"/>
      <c r="HZ7" s="559"/>
      <c r="IA7" s="559"/>
      <c r="IB7" s="559"/>
      <c r="IC7" s="559"/>
      <c r="ID7" s="559"/>
      <c r="IE7" s="559"/>
      <c r="IF7" s="559"/>
      <c r="IG7" s="559"/>
      <c r="IH7" s="559"/>
      <c r="II7" s="559"/>
      <c r="IJ7" s="559"/>
      <c r="IK7" s="559"/>
      <c r="IL7" s="559"/>
      <c r="IM7" s="559"/>
      <c r="IN7" s="559"/>
      <c r="IO7" s="559"/>
      <c r="IP7" s="559"/>
      <c r="IQ7" s="559"/>
      <c r="IR7" s="559"/>
      <c r="IS7" s="559"/>
      <c r="IT7" s="559"/>
      <c r="IU7" s="559"/>
      <c r="IV7" s="559"/>
      <c r="IW7" s="559"/>
      <c r="IX7" s="559"/>
      <c r="IY7" s="559"/>
      <c r="IZ7" s="559"/>
      <c r="JA7" s="559"/>
      <c r="JB7" s="559"/>
      <c r="JC7" s="559"/>
      <c r="JD7" s="559"/>
      <c r="JE7" s="559"/>
      <c r="JF7" s="559"/>
      <c r="JG7" s="559"/>
      <c r="JH7" s="559"/>
      <c r="JI7" s="559"/>
      <c r="JJ7" s="559"/>
      <c r="JK7" s="559"/>
      <c r="JL7" s="559"/>
      <c r="JM7" s="559"/>
      <c r="JN7" s="559"/>
      <c r="JO7" s="559"/>
      <c r="JP7" s="559"/>
      <c r="JQ7" s="559"/>
      <c r="JR7" s="559"/>
      <c r="JS7" s="559"/>
      <c r="JT7" s="559"/>
      <c r="JU7" s="559"/>
      <c r="JV7" s="559"/>
      <c r="JW7" s="559"/>
      <c r="JX7" s="559"/>
      <c r="JY7" s="559"/>
      <c r="JZ7" s="559"/>
      <c r="KA7" s="559"/>
      <c r="KB7" s="559"/>
      <c r="KC7" s="559"/>
      <c r="KD7" s="559"/>
      <c r="KE7" s="559"/>
      <c r="KF7" s="559"/>
      <c r="KG7" s="559"/>
      <c r="KH7" s="559"/>
      <c r="KI7" s="559"/>
      <c r="KJ7" s="559"/>
      <c r="KK7" s="559"/>
      <c r="KL7" s="559"/>
      <c r="KM7" s="559"/>
      <c r="KN7" s="559"/>
      <c r="KO7" s="559"/>
      <c r="KP7" s="559"/>
      <c r="KQ7" s="559"/>
      <c r="KR7" s="559"/>
      <c r="KS7" s="559"/>
      <c r="KT7" s="559"/>
      <c r="KU7" s="559"/>
      <c r="KV7" s="559"/>
      <c r="KW7" s="559"/>
      <c r="KX7" s="559"/>
      <c r="KY7" s="559"/>
      <c r="KZ7" s="559"/>
      <c r="LA7" s="559"/>
      <c r="LB7" s="559"/>
      <c r="LC7" s="559"/>
      <c r="LD7" s="559"/>
      <c r="LE7" s="559"/>
      <c r="LF7" s="559"/>
      <c r="LG7" s="559"/>
      <c r="LH7" s="559"/>
      <c r="LI7" s="559"/>
      <c r="LJ7" s="559"/>
      <c r="LK7" s="559"/>
      <c r="LL7" s="559"/>
      <c r="LM7" s="559"/>
      <c r="LN7" s="559"/>
      <c r="LO7" s="559"/>
      <c r="LP7" s="559"/>
      <c r="LQ7" s="559"/>
      <c r="LR7" s="559"/>
      <c r="LS7" s="559"/>
      <c r="LT7" s="559"/>
      <c r="LU7" s="559"/>
      <c r="LV7" s="559"/>
      <c r="LW7" s="559"/>
      <c r="LX7" s="559"/>
      <c r="LY7" s="559"/>
      <c r="LZ7" s="559"/>
      <c r="MA7" s="559"/>
      <c r="MB7" s="559"/>
      <c r="MC7" s="559"/>
      <c r="MD7" s="559"/>
      <c r="ME7" s="559"/>
      <c r="MF7" s="559"/>
      <c r="MG7" s="559"/>
      <c r="MH7" s="559"/>
      <c r="MI7" s="559"/>
      <c r="MJ7" s="559"/>
      <c r="MK7" s="559"/>
      <c r="ML7" s="559"/>
      <c r="MM7" s="559"/>
      <c r="MN7" s="559"/>
      <c r="MO7" s="559"/>
      <c r="MP7" s="559"/>
      <c r="MQ7" s="559"/>
      <c r="MR7" s="559"/>
      <c r="MS7" s="559"/>
      <c r="MT7" s="559"/>
      <c r="MU7" s="559"/>
      <c r="MV7" s="559"/>
      <c r="MW7" s="559"/>
      <c r="MX7" s="559"/>
      <c r="MY7" s="559"/>
      <c r="MZ7" s="559"/>
      <c r="NA7" s="559"/>
      <c r="NB7" s="559"/>
      <c r="NC7" s="559"/>
      <c r="ND7" s="559"/>
      <c r="NE7" s="559"/>
      <c r="NF7" s="559"/>
      <c r="NG7" s="559"/>
      <c r="NH7" s="559"/>
      <c r="NI7" s="559"/>
      <c r="NJ7" s="559"/>
      <c r="NK7" s="559"/>
      <c r="NL7" s="559"/>
      <c r="NM7" s="559"/>
      <c r="NN7" s="559"/>
      <c r="NO7" s="559"/>
      <c r="NP7" s="559"/>
      <c r="NQ7" s="559"/>
      <c r="NR7" s="559"/>
      <c r="NS7" s="559"/>
      <c r="NT7" s="559"/>
      <c r="NU7" s="559"/>
      <c r="NV7" s="559"/>
      <c r="NW7" s="559"/>
      <c r="NX7" s="559"/>
      <c r="NY7" s="559"/>
      <c r="NZ7" s="559"/>
      <c r="OA7" s="559"/>
      <c r="OB7" s="559"/>
      <c r="OC7" s="559"/>
      <c r="OD7" s="559"/>
      <c r="OE7" s="559"/>
      <c r="OF7" s="559"/>
      <c r="OG7" s="559"/>
      <c r="OH7" s="559"/>
      <c r="OI7" s="559"/>
      <c r="OJ7" s="559"/>
      <c r="OK7" s="559"/>
      <c r="OL7" s="559"/>
      <c r="OM7" s="559"/>
      <c r="ON7" s="559"/>
      <c r="OO7" s="559"/>
      <c r="OP7" s="559"/>
      <c r="OQ7" s="559"/>
      <c r="OR7" s="559"/>
      <c r="OS7" s="559"/>
      <c r="OT7" s="559"/>
      <c r="OU7" s="559"/>
      <c r="OV7" s="559"/>
      <c r="OW7" s="559"/>
      <c r="OX7" s="559"/>
      <c r="OY7" s="559"/>
      <c r="OZ7" s="559"/>
      <c r="PA7" s="559"/>
      <c r="PB7" s="559"/>
      <c r="PC7" s="559"/>
      <c r="PD7" s="559"/>
      <c r="PE7" s="559"/>
      <c r="PF7" s="559"/>
      <c r="PG7" s="559"/>
      <c r="PH7" s="559"/>
      <c r="PI7" s="559"/>
      <c r="PJ7" s="559"/>
      <c r="PK7" s="559"/>
      <c r="PL7" s="559"/>
      <c r="PM7" s="559"/>
      <c r="PN7" s="559"/>
      <c r="PO7" s="559"/>
      <c r="PP7" s="559"/>
      <c r="PQ7" s="559"/>
      <c r="PR7" s="559"/>
      <c r="PS7" s="559"/>
      <c r="PT7" s="559"/>
      <c r="PU7" s="559"/>
      <c r="PV7" s="559"/>
      <c r="PW7" s="559"/>
      <c r="PX7" s="559"/>
      <c r="PY7" s="559"/>
      <c r="PZ7" s="559"/>
      <c r="QA7" s="559"/>
      <c r="QB7" s="559"/>
      <c r="QC7" s="559"/>
      <c r="QD7" s="559"/>
      <c r="QE7" s="559"/>
      <c r="QF7" s="559"/>
      <c r="QG7" s="559"/>
      <c r="QH7" s="559"/>
      <c r="QI7" s="559"/>
      <c r="QJ7" s="559"/>
      <c r="QK7" s="559"/>
      <c r="QL7" s="559"/>
      <c r="QM7" s="559"/>
      <c r="QN7" s="559"/>
      <c r="QO7" s="559"/>
      <c r="QP7" s="559"/>
      <c r="QQ7" s="559"/>
      <c r="QR7" s="559"/>
      <c r="QS7" s="559"/>
      <c r="QT7" s="559"/>
      <c r="QU7" s="559"/>
      <c r="QV7" s="559"/>
      <c r="QW7" s="559"/>
      <c r="QX7" s="559"/>
      <c r="QY7" s="559"/>
      <c r="QZ7" s="559"/>
      <c r="RA7" s="559"/>
      <c r="RB7" s="559"/>
      <c r="RC7" s="559"/>
      <c r="RD7" s="559"/>
      <c r="RE7" s="559"/>
      <c r="RF7" s="559"/>
      <c r="RG7" s="559"/>
      <c r="RH7" s="559"/>
      <c r="RI7" s="559"/>
      <c r="RJ7" s="559"/>
      <c r="RK7" s="559"/>
      <c r="RL7" s="559"/>
      <c r="RM7" s="559"/>
      <c r="RN7" s="559"/>
      <c r="RO7" s="559"/>
      <c r="RP7" s="559"/>
      <c r="RQ7" s="559"/>
      <c r="RR7" s="559"/>
      <c r="RS7" s="559"/>
      <c r="RT7" s="559"/>
      <c r="RU7" s="559"/>
      <c r="RV7" s="559"/>
      <c r="RW7" s="559"/>
      <c r="RX7" s="559"/>
      <c r="RY7" s="559"/>
      <c r="RZ7" s="559"/>
      <c r="SA7" s="559"/>
      <c r="SB7" s="559"/>
      <c r="SC7" s="559"/>
      <c r="SD7" s="559"/>
      <c r="SE7" s="559"/>
      <c r="SF7" s="559"/>
      <c r="SG7" s="559"/>
      <c r="SH7" s="559"/>
      <c r="SI7" s="559"/>
      <c r="SJ7" s="559"/>
      <c r="SK7" s="559"/>
      <c r="SL7" s="559"/>
      <c r="SM7" s="559"/>
      <c r="SN7" s="559"/>
      <c r="SO7" s="559"/>
      <c r="SP7" s="559"/>
      <c r="SQ7" s="559"/>
      <c r="SR7" s="559"/>
      <c r="SS7" s="559"/>
      <c r="ST7" s="559"/>
      <c r="SU7" s="559"/>
      <c r="SV7" s="559"/>
      <c r="SW7" s="559"/>
      <c r="SX7" s="559"/>
      <c r="SY7" s="559"/>
      <c r="SZ7" s="559"/>
      <c r="TA7" s="559"/>
      <c r="TB7" s="559"/>
      <c r="TC7" s="559"/>
      <c r="TD7" s="559"/>
      <c r="TE7" s="559"/>
      <c r="TF7" s="559"/>
      <c r="TG7" s="559"/>
      <c r="TH7" s="559"/>
      <c r="TI7" s="559"/>
      <c r="TJ7" s="559"/>
      <c r="TK7" s="559"/>
      <c r="TL7" s="559"/>
      <c r="TM7" s="559"/>
      <c r="TN7" s="559"/>
      <c r="TO7" s="559"/>
      <c r="TP7" s="559"/>
      <c r="TQ7" s="559"/>
      <c r="TR7" s="559"/>
      <c r="TS7" s="559"/>
      <c r="TT7" s="559"/>
      <c r="TU7" s="559"/>
      <c r="TV7" s="559"/>
      <c r="TW7" s="559"/>
      <c r="TX7" s="559"/>
      <c r="TY7" s="559"/>
      <c r="TZ7" s="559"/>
      <c r="UA7" s="559"/>
      <c r="UB7" s="559"/>
      <c r="UC7" s="559"/>
      <c r="UD7" s="559"/>
      <c r="UE7" s="559"/>
      <c r="UF7" s="559"/>
      <c r="UG7" s="559"/>
      <c r="UH7" s="559"/>
      <c r="UI7" s="559"/>
      <c r="UJ7" s="559"/>
      <c r="UK7" s="559"/>
      <c r="UL7" s="559"/>
      <c r="UM7" s="559"/>
      <c r="UN7" s="559"/>
      <c r="UO7" s="559"/>
      <c r="UP7" s="559"/>
      <c r="UQ7" s="559"/>
      <c r="UR7" s="559"/>
      <c r="US7" s="559"/>
      <c r="UT7" s="559"/>
      <c r="UU7" s="559"/>
      <c r="UV7" s="559"/>
      <c r="UW7" s="559"/>
      <c r="UX7" s="559"/>
      <c r="UY7" s="559"/>
      <c r="UZ7" s="559"/>
      <c r="VA7" s="559"/>
      <c r="VB7" s="559"/>
      <c r="VC7" s="559"/>
      <c r="VD7" s="559"/>
      <c r="VE7" s="559"/>
      <c r="VF7" s="559"/>
      <c r="VG7" s="559"/>
      <c r="VH7" s="559"/>
      <c r="VI7" s="559"/>
      <c r="VJ7" s="559"/>
      <c r="VK7" s="559"/>
      <c r="VL7" s="559"/>
      <c r="VM7" s="559"/>
      <c r="VN7" s="559"/>
      <c r="VO7" s="559"/>
      <c r="VP7" s="559"/>
      <c r="VQ7" s="559"/>
      <c r="VR7" s="559"/>
      <c r="VS7" s="559"/>
      <c r="VT7" s="559"/>
      <c r="VU7" s="559"/>
      <c r="VV7" s="559"/>
      <c r="VW7" s="559"/>
      <c r="VX7" s="559"/>
      <c r="VY7" s="559"/>
      <c r="VZ7" s="559"/>
      <c r="WA7" s="559"/>
      <c r="WB7" s="559"/>
      <c r="WC7" s="559"/>
      <c r="WD7" s="559"/>
      <c r="WE7" s="559"/>
      <c r="WF7" s="559"/>
      <c r="WG7" s="559"/>
      <c r="WH7" s="559"/>
      <c r="WI7" s="559"/>
      <c r="WJ7" s="559"/>
      <c r="WK7" s="559"/>
      <c r="WL7" s="559"/>
      <c r="WM7" s="559"/>
      <c r="WN7" s="559"/>
      <c r="WO7" s="559"/>
      <c r="WP7" s="559"/>
      <c r="WQ7" s="559"/>
      <c r="WR7" s="559"/>
      <c r="WS7" s="559"/>
      <c r="WT7" s="559"/>
      <c r="WU7" s="559"/>
      <c r="WV7" s="559"/>
      <c r="WW7" s="559"/>
      <c r="WX7" s="559"/>
      <c r="WY7" s="559"/>
      <c r="WZ7" s="559"/>
      <c r="XA7" s="559"/>
      <c r="XB7" s="559"/>
      <c r="XC7" s="559"/>
      <c r="XD7" s="559"/>
      <c r="XE7" s="559"/>
      <c r="XF7" s="559"/>
      <c r="XG7" s="559"/>
      <c r="XH7" s="559"/>
      <c r="XI7" s="559"/>
      <c r="XJ7" s="559"/>
      <c r="XK7" s="559"/>
      <c r="XL7" s="559"/>
      <c r="XM7" s="559"/>
      <c r="XN7" s="559"/>
      <c r="XO7" s="559"/>
      <c r="XP7" s="559"/>
      <c r="XQ7" s="559"/>
      <c r="XR7" s="559"/>
      <c r="XS7" s="559"/>
      <c r="XT7" s="559"/>
      <c r="XU7" s="559"/>
      <c r="XV7" s="559"/>
      <c r="XW7" s="559"/>
      <c r="XX7" s="559"/>
      <c r="XY7" s="559"/>
      <c r="XZ7" s="559"/>
      <c r="YA7" s="559"/>
      <c r="YB7" s="559"/>
      <c r="YC7" s="559"/>
      <c r="YD7" s="559"/>
      <c r="YE7" s="559"/>
      <c r="YF7" s="559"/>
      <c r="YG7" s="559"/>
      <c r="YH7" s="559"/>
      <c r="YI7" s="559"/>
      <c r="YJ7" s="559"/>
      <c r="YK7" s="559"/>
      <c r="YL7" s="559"/>
      <c r="YM7" s="559"/>
      <c r="YN7" s="559"/>
      <c r="YO7" s="559"/>
      <c r="YP7" s="559"/>
      <c r="YQ7" s="559"/>
      <c r="YR7" s="559"/>
      <c r="YS7" s="559"/>
      <c r="YT7" s="559"/>
      <c r="YU7" s="559"/>
      <c r="YV7" s="559"/>
      <c r="YW7" s="559"/>
      <c r="YX7" s="559"/>
      <c r="YY7" s="559"/>
      <c r="YZ7" s="559"/>
      <c r="ZA7" s="559"/>
      <c r="ZB7" s="559"/>
      <c r="ZC7" s="559"/>
      <c r="ZD7" s="559"/>
      <c r="ZE7" s="559"/>
      <c r="ZF7" s="559"/>
      <c r="ZG7" s="559"/>
      <c r="ZH7" s="559"/>
      <c r="ZI7" s="559"/>
      <c r="ZJ7" s="559"/>
      <c r="ZK7" s="559"/>
      <c r="ZL7" s="559"/>
      <c r="ZM7" s="559"/>
      <c r="ZN7" s="559"/>
      <c r="ZO7" s="559"/>
      <c r="ZP7" s="559"/>
      <c r="ZQ7" s="559"/>
      <c r="ZR7" s="559"/>
      <c r="ZS7" s="559"/>
      <c r="ZT7" s="559"/>
      <c r="ZU7" s="559"/>
      <c r="ZV7" s="559"/>
      <c r="ZW7" s="559"/>
      <c r="ZX7" s="559"/>
      <c r="ZY7" s="559"/>
      <c r="ZZ7" s="559"/>
      <c r="AAA7" s="559"/>
      <c r="AAB7" s="559"/>
      <c r="AAC7" s="559"/>
      <c r="AAD7" s="559"/>
      <c r="AAE7" s="559"/>
      <c r="AAF7" s="559"/>
      <c r="AAG7" s="559"/>
      <c r="AAH7" s="559"/>
      <c r="AAI7" s="559"/>
      <c r="AAJ7" s="559"/>
      <c r="AAK7" s="559"/>
      <c r="AAL7" s="559"/>
      <c r="AAM7" s="559"/>
      <c r="AAN7" s="559"/>
      <c r="AAO7" s="559"/>
      <c r="AAP7" s="559"/>
      <c r="AAQ7" s="559"/>
      <c r="AAR7" s="559"/>
      <c r="AAS7" s="559"/>
      <c r="AAT7" s="559"/>
      <c r="AAU7" s="559"/>
      <c r="AAV7" s="559"/>
      <c r="AAW7" s="559"/>
      <c r="AAX7" s="559"/>
      <c r="AAY7" s="559"/>
      <c r="AAZ7" s="559"/>
      <c r="ABA7" s="559"/>
      <c r="ABB7" s="559"/>
      <c r="ABC7" s="559"/>
      <c r="ABD7" s="559"/>
      <c r="ABE7" s="559"/>
      <c r="ABF7" s="559"/>
      <c r="ABG7" s="559"/>
      <c r="ABH7" s="559"/>
      <c r="ABI7" s="559"/>
      <c r="ABJ7" s="559"/>
      <c r="ABK7" s="559"/>
      <c r="ABL7" s="559"/>
      <c r="ABM7" s="559"/>
      <c r="ABN7" s="559"/>
      <c r="ABO7" s="559"/>
      <c r="ABP7" s="559"/>
      <c r="ABQ7" s="559"/>
      <c r="ABR7" s="559"/>
      <c r="ABS7" s="559"/>
      <c r="ABT7" s="559"/>
      <c r="ABU7" s="559"/>
      <c r="ABV7" s="559"/>
      <c r="ABW7" s="559"/>
      <c r="ABX7" s="559"/>
      <c r="ABY7" s="559"/>
      <c r="ABZ7" s="559"/>
      <c r="ACA7" s="559"/>
      <c r="ACB7" s="559"/>
      <c r="ACC7" s="559"/>
      <c r="ACD7" s="559"/>
      <c r="ACE7" s="559"/>
      <c r="ACF7" s="559"/>
      <c r="ACG7" s="559"/>
      <c r="ACH7" s="559"/>
      <c r="ACI7" s="559"/>
      <c r="ACJ7" s="559"/>
      <c r="ACK7" s="559"/>
      <c r="ACL7" s="559"/>
      <c r="ACM7" s="559"/>
      <c r="ACN7" s="559"/>
      <c r="ACO7" s="559"/>
      <c r="ACP7" s="559"/>
      <c r="ACQ7" s="559"/>
      <c r="ACR7" s="559"/>
      <c r="ACS7" s="559"/>
      <c r="ACT7" s="559"/>
      <c r="ACU7" s="559"/>
      <c r="ACV7" s="559"/>
      <c r="ACW7" s="559"/>
      <c r="ACX7" s="559"/>
      <c r="ACY7" s="559"/>
      <c r="ACZ7" s="559"/>
      <c r="ADA7" s="559"/>
      <c r="ADB7" s="559"/>
      <c r="ADC7" s="559"/>
      <c r="ADD7" s="559"/>
      <c r="ADE7" s="559"/>
      <c r="ADF7" s="559"/>
      <c r="ADG7" s="559"/>
      <c r="ADH7" s="559"/>
      <c r="ADI7" s="559"/>
      <c r="ADJ7" s="559"/>
      <c r="ADK7" s="559"/>
      <c r="ADL7" s="559"/>
      <c r="ADM7" s="559"/>
      <c r="ADN7" s="559"/>
      <c r="ADO7" s="559"/>
      <c r="ADP7" s="559"/>
      <c r="ADQ7" s="559"/>
      <c r="ADR7" s="559"/>
      <c r="ADS7" s="559"/>
      <c r="ADT7" s="559"/>
      <c r="ADU7" s="559"/>
      <c r="ADV7" s="559"/>
      <c r="ADW7" s="559"/>
      <c r="ADX7" s="559"/>
      <c r="ADY7" s="559"/>
      <c r="ADZ7" s="559"/>
      <c r="AEA7" s="559"/>
      <c r="AEB7" s="559"/>
      <c r="AEC7" s="559"/>
      <c r="AED7" s="559"/>
      <c r="AEE7" s="559"/>
      <c r="AEF7" s="559"/>
      <c r="AEG7" s="559"/>
      <c r="AEH7" s="559"/>
      <c r="AEI7" s="559"/>
      <c r="AEJ7" s="559"/>
      <c r="AEK7" s="559"/>
      <c r="AEL7" s="559"/>
      <c r="AEM7" s="559"/>
      <c r="AEN7" s="559"/>
      <c r="AEO7" s="559"/>
      <c r="AEP7" s="559"/>
      <c r="AEQ7" s="559"/>
      <c r="AER7" s="559"/>
      <c r="AES7" s="559"/>
      <c r="AET7" s="559"/>
      <c r="AEU7" s="559"/>
      <c r="AEV7" s="559"/>
      <c r="AEW7" s="559"/>
      <c r="AEX7" s="559"/>
      <c r="AEY7" s="559"/>
      <c r="AEZ7" s="559"/>
      <c r="AFA7" s="559"/>
      <c r="AFB7" s="559"/>
      <c r="AFC7" s="559"/>
      <c r="AFD7" s="559"/>
      <c r="AFE7" s="559"/>
      <c r="AFF7" s="559"/>
      <c r="AFG7" s="559"/>
      <c r="AFH7" s="559"/>
      <c r="AFI7" s="559"/>
      <c r="AFJ7" s="559"/>
      <c r="AFK7" s="559"/>
      <c r="AFL7" s="559"/>
      <c r="AFM7" s="559"/>
      <c r="AFN7" s="559"/>
      <c r="AFO7" s="559"/>
      <c r="AFP7" s="559"/>
      <c r="AFQ7" s="559"/>
      <c r="AFR7" s="559"/>
      <c r="AFS7" s="559"/>
      <c r="AFT7" s="559"/>
      <c r="AFU7" s="559"/>
      <c r="AFV7" s="559"/>
      <c r="AFW7" s="559"/>
      <c r="AFX7" s="559"/>
      <c r="AFY7" s="559"/>
      <c r="AFZ7" s="559"/>
      <c r="AGA7" s="559"/>
      <c r="AGB7" s="559"/>
      <c r="AGC7" s="559"/>
      <c r="AGD7" s="559"/>
      <c r="AGE7" s="559"/>
      <c r="AGF7" s="559"/>
      <c r="AGG7" s="559"/>
      <c r="AGH7" s="559"/>
      <c r="AGI7" s="559"/>
      <c r="AGJ7" s="559"/>
      <c r="AGK7" s="559"/>
      <c r="AGL7" s="559"/>
      <c r="AGM7" s="559"/>
      <c r="AGN7" s="559"/>
      <c r="AGO7" s="559"/>
      <c r="AGP7" s="559"/>
      <c r="AGQ7" s="559"/>
      <c r="AGR7" s="559"/>
      <c r="AGS7" s="559"/>
      <c r="AGT7" s="559"/>
      <c r="AGU7" s="559"/>
      <c r="AGV7" s="559"/>
      <c r="AGW7" s="559"/>
      <c r="AGX7" s="559"/>
      <c r="AGY7" s="559"/>
      <c r="AGZ7" s="559"/>
      <c r="AHA7" s="559"/>
      <c r="AHB7" s="559"/>
      <c r="AHC7" s="559"/>
      <c r="AHD7" s="559"/>
      <c r="AHE7" s="559"/>
      <c r="AHF7" s="559"/>
      <c r="AHG7" s="559"/>
      <c r="AHH7" s="559"/>
      <c r="AHI7" s="559"/>
      <c r="AHJ7" s="559"/>
      <c r="AHK7" s="559"/>
      <c r="AHL7" s="559"/>
      <c r="AHM7" s="559"/>
      <c r="AHN7" s="559"/>
      <c r="AHO7" s="559"/>
      <c r="AHP7" s="559"/>
      <c r="AHQ7" s="559"/>
      <c r="AHR7" s="559"/>
      <c r="AHS7" s="559"/>
      <c r="AHT7" s="559"/>
      <c r="AHU7" s="559"/>
      <c r="AHV7" s="559"/>
      <c r="AHW7" s="559"/>
      <c r="AHX7" s="559"/>
      <c r="AHY7" s="559"/>
      <c r="AHZ7" s="559"/>
      <c r="AIA7" s="559"/>
      <c r="AIB7" s="559"/>
      <c r="AIC7" s="559"/>
      <c r="AID7" s="559"/>
      <c r="AIE7" s="559"/>
      <c r="AIF7" s="559"/>
      <c r="AIG7" s="559"/>
      <c r="AIH7" s="559"/>
      <c r="AII7" s="559"/>
      <c r="AIJ7" s="559"/>
      <c r="AIK7" s="559"/>
      <c r="AIL7" s="559"/>
      <c r="AIM7" s="559"/>
      <c r="AIN7" s="559"/>
      <c r="AIO7" s="559"/>
      <c r="AIP7" s="559"/>
      <c r="AIQ7" s="559"/>
      <c r="AIR7" s="559"/>
      <c r="AIS7" s="559"/>
      <c r="AIT7" s="559"/>
      <c r="AIU7" s="559"/>
      <c r="AIV7" s="559"/>
      <c r="AIW7" s="559"/>
      <c r="AIX7" s="559"/>
      <c r="AIY7" s="559"/>
      <c r="AIZ7" s="559"/>
      <c r="AJA7" s="559"/>
      <c r="AJB7" s="559"/>
      <c r="AJC7" s="559"/>
      <c r="AJD7" s="559"/>
      <c r="AJE7" s="559"/>
      <c r="AJF7" s="559"/>
      <c r="AJG7" s="559"/>
      <c r="AJH7" s="559"/>
      <c r="AJI7" s="559"/>
      <c r="AJJ7" s="559"/>
      <c r="AJK7" s="559"/>
      <c r="AJL7" s="559"/>
      <c r="AJM7" s="559"/>
      <c r="AJN7" s="559"/>
      <c r="AJO7" s="559"/>
      <c r="AJP7" s="559"/>
      <c r="AJQ7" s="559"/>
      <c r="AJR7" s="559"/>
      <c r="AJS7" s="559"/>
      <c r="AJT7" s="559"/>
      <c r="AJU7" s="559"/>
      <c r="AJV7" s="559"/>
      <c r="AJW7" s="559"/>
      <c r="AJX7" s="559"/>
      <c r="AJY7" s="559"/>
      <c r="AJZ7" s="559"/>
      <c r="AKA7" s="559"/>
      <c r="AKB7" s="559"/>
      <c r="AKC7" s="559"/>
      <c r="AKD7" s="559"/>
      <c r="AKE7" s="559"/>
      <c r="AKF7" s="559"/>
      <c r="AKG7" s="559"/>
      <c r="AKH7" s="559"/>
      <c r="AKI7" s="559"/>
      <c r="AKJ7" s="559"/>
      <c r="AKK7" s="559"/>
      <c r="AKL7" s="559"/>
      <c r="AKM7" s="559"/>
      <c r="AKN7" s="559"/>
      <c r="AKO7" s="559"/>
      <c r="AKP7" s="559"/>
      <c r="AKQ7" s="559"/>
      <c r="AKR7" s="559"/>
      <c r="AKS7" s="559"/>
      <c r="AKT7" s="559"/>
      <c r="AKU7" s="559"/>
      <c r="AKV7" s="559"/>
      <c r="AKW7" s="559"/>
      <c r="AKX7" s="559"/>
      <c r="AKY7" s="559"/>
      <c r="AKZ7" s="559"/>
      <c r="ALA7" s="559"/>
      <c r="ALB7" s="559"/>
      <c r="ALC7" s="559"/>
      <c r="ALD7" s="559"/>
      <c r="ALE7" s="559"/>
      <c r="ALF7" s="559"/>
      <c r="ALG7" s="559"/>
      <c r="ALH7" s="559"/>
      <c r="ALI7" s="559"/>
      <c r="ALJ7" s="559"/>
      <c r="ALK7" s="559"/>
      <c r="ALL7" s="559"/>
      <c r="ALM7" s="559"/>
      <c r="ALN7" s="559"/>
      <c r="ALO7" s="559"/>
      <c r="ALP7" s="559"/>
      <c r="ALQ7" s="559"/>
      <c r="ALR7" s="559"/>
      <c r="ALS7" s="559"/>
      <c r="ALT7" s="559"/>
      <c r="ALU7" s="559"/>
      <c r="ALV7" s="559"/>
      <c r="ALW7" s="559"/>
      <c r="ALX7" s="559"/>
      <c r="ALY7" s="559"/>
      <c r="ALZ7" s="559"/>
      <c r="AMA7" s="559"/>
      <c r="AMB7" s="559"/>
      <c r="AMC7" s="559"/>
      <c r="AMD7" s="559"/>
      <c r="AME7" s="559"/>
      <c r="AMF7" s="559"/>
      <c r="AMG7" s="559"/>
      <c r="AMH7" s="559"/>
      <c r="AMI7" s="559"/>
      <c r="AMJ7" s="559"/>
    </row>
    <row r="8" spans="1:1024" x14ac:dyDescent="0.25">
      <c r="A8" s="294" t="s">
        <v>5414</v>
      </c>
      <c r="B8" s="257">
        <v>8</v>
      </c>
      <c r="C8" s="295" t="s">
        <v>5415</v>
      </c>
      <c r="D8" s="296" t="s">
        <v>5416</v>
      </c>
      <c r="E8" s="297"/>
      <c r="F8" s="298"/>
      <c r="G8" s="299"/>
      <c r="H8" s="299"/>
      <c r="I8" s="492">
        <v>2</v>
      </c>
      <c r="J8" s="298"/>
      <c r="K8" s="298"/>
      <c r="L8" s="298"/>
      <c r="M8" s="298"/>
      <c r="N8" s="298"/>
      <c r="O8" s="300"/>
      <c r="P8" s="300"/>
      <c r="Q8" s="298"/>
      <c r="R8" s="298"/>
      <c r="S8" s="298"/>
      <c r="T8" s="298"/>
      <c r="U8" s="298"/>
      <c r="V8" s="301"/>
      <c r="W8" s="302">
        <f t="shared" si="0"/>
        <v>100</v>
      </c>
      <c r="X8" s="302">
        <f t="shared" si="1"/>
        <v>100</v>
      </c>
      <c r="Y8" s="283">
        <f t="shared" si="2"/>
        <v>100</v>
      </c>
      <c r="Z8" s="302">
        <f t="shared" si="3"/>
        <v>100</v>
      </c>
      <c r="AA8" s="302">
        <f t="shared" si="4"/>
        <v>100</v>
      </c>
      <c r="AB8" s="303">
        <f t="shared" si="13"/>
        <v>100</v>
      </c>
      <c r="AC8" s="303">
        <f t="shared" si="12"/>
        <v>100</v>
      </c>
      <c r="AD8" s="303">
        <f t="shared" si="5"/>
        <v>100</v>
      </c>
      <c r="AE8" s="284">
        <f t="shared" si="6"/>
        <v>100</v>
      </c>
      <c r="AF8" s="284">
        <f t="shared" si="7"/>
        <v>100</v>
      </c>
      <c r="AG8" s="304">
        <f t="shared" si="8"/>
        <v>100</v>
      </c>
      <c r="AH8" s="304">
        <f t="shared" si="9"/>
        <v>100</v>
      </c>
      <c r="AI8" s="304">
        <f t="shared" si="10"/>
        <v>100</v>
      </c>
      <c r="AJ8" s="304">
        <f t="shared" si="11"/>
        <v>100</v>
      </c>
      <c r="AK8" s="305" t="s">
        <v>9097</v>
      </c>
      <c r="AL8" s="306"/>
      <c r="AM8" s="297"/>
      <c r="AN8" s="511"/>
      <c r="AO8" s="297"/>
      <c r="AP8" s="297"/>
      <c r="AQ8" s="277"/>
      <c r="AR8" s="171" t="s">
        <v>24090</v>
      </c>
      <c r="AS8" s="171"/>
      <c r="AT8" s="277"/>
      <c r="AU8" s="277"/>
    </row>
    <row r="9" spans="1:1024" ht="18" customHeight="1" x14ac:dyDescent="0.25">
      <c r="A9" s="294" t="s">
        <v>2116</v>
      </c>
      <c r="B9" s="257">
        <v>9</v>
      </c>
      <c r="C9" s="295" t="s">
        <v>5370</v>
      </c>
      <c r="D9" s="296" t="s">
        <v>5371</v>
      </c>
      <c r="E9" s="297" t="s">
        <v>204</v>
      </c>
      <c r="F9" s="298"/>
      <c r="G9" s="299"/>
      <c r="H9" s="307">
        <v>1</v>
      </c>
      <c r="I9" s="492">
        <v>0.7</v>
      </c>
      <c r="J9" s="298" t="s">
        <v>749</v>
      </c>
      <c r="K9" s="298">
        <v>1</v>
      </c>
      <c r="L9" s="298"/>
      <c r="M9" s="298"/>
      <c r="N9" s="298"/>
      <c r="O9" s="300"/>
      <c r="P9" s="300"/>
      <c r="Q9" s="298"/>
      <c r="R9" s="298"/>
      <c r="S9" s="298"/>
      <c r="T9" s="298"/>
      <c r="U9" s="298"/>
      <c r="V9" s="301"/>
      <c r="W9" s="302">
        <f t="shared" si="0"/>
        <v>100</v>
      </c>
      <c r="X9" s="302">
        <f t="shared" si="1"/>
        <v>100</v>
      </c>
      <c r="Y9" s="283">
        <f t="shared" si="2"/>
        <v>100</v>
      </c>
      <c r="Z9" s="302">
        <f t="shared" si="3"/>
        <v>100</v>
      </c>
      <c r="AA9" s="302">
        <f t="shared" si="4"/>
        <v>100</v>
      </c>
      <c r="AB9" s="303">
        <f t="shared" si="13"/>
        <v>100</v>
      </c>
      <c r="AC9" s="303">
        <f t="shared" si="12"/>
        <v>100</v>
      </c>
      <c r="AD9" s="303">
        <f t="shared" si="5"/>
        <v>100</v>
      </c>
      <c r="AE9" s="284">
        <f t="shared" si="6"/>
        <v>100</v>
      </c>
      <c r="AF9" s="284">
        <f t="shared" si="7"/>
        <v>100</v>
      </c>
      <c r="AG9" s="304">
        <f t="shared" si="8"/>
        <v>1</v>
      </c>
      <c r="AH9" s="304">
        <f t="shared" si="9"/>
        <v>1</v>
      </c>
      <c r="AI9" s="304">
        <f t="shared" si="10"/>
        <v>3</v>
      </c>
      <c r="AJ9" s="304">
        <f t="shared" si="11"/>
        <v>5</v>
      </c>
      <c r="AK9" s="305" t="s">
        <v>24092</v>
      </c>
      <c r="AL9" s="306">
        <v>1</v>
      </c>
      <c r="AM9" s="297"/>
      <c r="AN9" s="511"/>
      <c r="AO9" s="297">
        <v>100</v>
      </c>
      <c r="AP9" s="297"/>
      <c r="AQ9" s="277"/>
      <c r="AR9" s="171" t="s">
        <v>24091</v>
      </c>
      <c r="AS9" s="171"/>
      <c r="AT9" s="277"/>
      <c r="AU9" s="277"/>
    </row>
    <row r="10" spans="1:1024" x14ac:dyDescent="0.25">
      <c r="A10" s="256" t="s">
        <v>1197</v>
      </c>
      <c r="B10" s="257">
        <v>10</v>
      </c>
      <c r="C10" s="258" t="s">
        <v>24146</v>
      </c>
      <c r="D10" s="308" t="s">
        <v>1198</v>
      </c>
      <c r="E10" s="286"/>
      <c r="F10" s="291"/>
      <c r="G10" s="280"/>
      <c r="H10" s="280"/>
      <c r="I10" s="492">
        <v>1000</v>
      </c>
      <c r="J10" s="278">
        <v>2</v>
      </c>
      <c r="K10" s="293"/>
      <c r="L10" s="293"/>
      <c r="M10" s="293"/>
      <c r="N10" s="293"/>
      <c r="O10" s="293"/>
      <c r="P10" s="293"/>
      <c r="Q10" s="293"/>
      <c r="R10" s="293"/>
      <c r="S10" s="293"/>
      <c r="T10" s="293"/>
      <c r="U10" s="293"/>
      <c r="V10" s="293"/>
      <c r="W10" s="283">
        <f t="shared" si="0"/>
        <v>100</v>
      </c>
      <c r="X10" s="283">
        <f t="shared" si="1"/>
        <v>100</v>
      </c>
      <c r="Y10" s="283">
        <f t="shared" si="2"/>
        <v>100</v>
      </c>
      <c r="Z10" s="283">
        <f t="shared" si="3"/>
        <v>100</v>
      </c>
      <c r="AA10" s="283">
        <f t="shared" si="4"/>
        <v>100</v>
      </c>
      <c r="AB10" s="287">
        <f t="shared" si="13"/>
        <v>100</v>
      </c>
      <c r="AC10" s="287">
        <f t="shared" si="12"/>
        <v>100</v>
      </c>
      <c r="AD10" s="287">
        <f t="shared" si="5"/>
        <v>100</v>
      </c>
      <c r="AE10" s="284">
        <f t="shared" si="6"/>
        <v>100</v>
      </c>
      <c r="AF10" s="284">
        <f t="shared" si="7"/>
        <v>100</v>
      </c>
      <c r="AG10" s="268">
        <f t="shared" si="8"/>
        <v>100</v>
      </c>
      <c r="AH10" s="268">
        <f t="shared" si="9"/>
        <v>10</v>
      </c>
      <c r="AI10" s="268">
        <f t="shared" si="10"/>
        <v>100</v>
      </c>
      <c r="AJ10" s="268">
        <f t="shared" si="11"/>
        <v>100</v>
      </c>
      <c r="AK10" s="501" t="s">
        <v>24087</v>
      </c>
      <c r="AL10" s="286"/>
      <c r="AM10" s="286"/>
      <c r="AN10" s="511"/>
      <c r="AO10" s="357"/>
      <c r="AP10" s="357"/>
      <c r="AQ10" s="286"/>
      <c r="AR10" s="171" t="s">
        <v>24093</v>
      </c>
      <c r="AS10" s="171"/>
      <c r="AT10" s="286"/>
      <c r="AU10" s="286"/>
      <c r="AV10" s="170"/>
    </row>
    <row r="11" spans="1:1024" x14ac:dyDescent="0.25">
      <c r="A11" s="256" t="s">
        <v>2128</v>
      </c>
      <c r="B11" s="257">
        <v>11</v>
      </c>
      <c r="C11" s="258" t="s">
        <v>24147</v>
      </c>
      <c r="D11" s="308" t="s">
        <v>8985</v>
      </c>
      <c r="E11" s="286" t="s">
        <v>24094</v>
      </c>
      <c r="F11" s="291"/>
      <c r="G11" s="280"/>
      <c r="H11" s="280">
        <v>2</v>
      </c>
      <c r="I11" s="492">
        <v>0.75</v>
      </c>
      <c r="J11" s="278">
        <v>2</v>
      </c>
      <c r="K11" s="293">
        <v>2</v>
      </c>
      <c r="L11" s="293"/>
      <c r="M11" s="293"/>
      <c r="N11" s="293"/>
      <c r="O11" s="293"/>
      <c r="P11" s="293">
        <v>335</v>
      </c>
      <c r="Q11" s="293"/>
      <c r="R11" s="293"/>
      <c r="S11" s="293"/>
      <c r="T11" s="293"/>
      <c r="U11" s="293"/>
      <c r="V11" s="293"/>
      <c r="W11" s="283">
        <f t="shared" si="0"/>
        <v>100</v>
      </c>
      <c r="X11" s="283">
        <f t="shared" si="1"/>
        <v>100</v>
      </c>
      <c r="Y11" s="283">
        <f t="shared" si="2"/>
        <v>20</v>
      </c>
      <c r="Z11" s="283">
        <f t="shared" si="3"/>
        <v>100</v>
      </c>
      <c r="AA11" s="283">
        <f t="shared" si="4"/>
        <v>100</v>
      </c>
      <c r="AB11" s="287">
        <f t="shared" si="13"/>
        <v>100</v>
      </c>
      <c r="AC11" s="287">
        <f t="shared" si="12"/>
        <v>100</v>
      </c>
      <c r="AD11" s="287">
        <f t="shared" si="5"/>
        <v>100</v>
      </c>
      <c r="AE11" s="284">
        <f t="shared" si="6"/>
        <v>100</v>
      </c>
      <c r="AF11" s="284">
        <f t="shared" si="7"/>
        <v>100</v>
      </c>
      <c r="AG11" s="268">
        <f t="shared" si="8"/>
        <v>10</v>
      </c>
      <c r="AH11" s="268">
        <f t="shared" si="9"/>
        <v>10</v>
      </c>
      <c r="AI11" s="268">
        <f t="shared" si="10"/>
        <v>100</v>
      </c>
      <c r="AJ11" s="268">
        <f t="shared" si="11"/>
        <v>100</v>
      </c>
      <c r="AK11" s="501" t="s">
        <v>24096</v>
      </c>
      <c r="AL11" s="293"/>
      <c r="AM11" s="293"/>
      <c r="AN11" s="511"/>
      <c r="AO11" s="357"/>
      <c r="AP11" s="357"/>
      <c r="AQ11" s="286"/>
      <c r="AR11" s="309" t="s">
        <v>24095</v>
      </c>
      <c r="AS11" s="309"/>
      <c r="AT11" s="286"/>
      <c r="AU11" s="286"/>
      <c r="AV11" s="170"/>
    </row>
    <row r="12" spans="1:1024" x14ac:dyDescent="0.25">
      <c r="A12" s="294" t="s">
        <v>1701</v>
      </c>
      <c r="B12" s="257">
        <v>12</v>
      </c>
      <c r="C12" s="295" t="s">
        <v>5404</v>
      </c>
      <c r="D12" s="296" t="s">
        <v>5405</v>
      </c>
      <c r="E12" s="297"/>
      <c r="F12" s="298"/>
      <c r="G12" s="299"/>
      <c r="H12" s="299"/>
      <c r="I12" s="492">
        <v>1</v>
      </c>
      <c r="J12" s="298">
        <v>2</v>
      </c>
      <c r="K12" s="298">
        <v>1</v>
      </c>
      <c r="L12" s="298"/>
      <c r="M12" s="298"/>
      <c r="N12" s="298"/>
      <c r="O12" s="300"/>
      <c r="P12" s="293">
        <v>335</v>
      </c>
      <c r="Q12" s="298"/>
      <c r="R12" s="298"/>
      <c r="S12" s="298"/>
      <c r="T12" s="298"/>
      <c r="U12" s="298"/>
      <c r="V12" s="301"/>
      <c r="W12" s="302">
        <f t="shared" si="0"/>
        <v>100</v>
      </c>
      <c r="X12" s="302">
        <f t="shared" si="1"/>
        <v>100</v>
      </c>
      <c r="Y12" s="564">
        <f t="shared" si="2"/>
        <v>20</v>
      </c>
      <c r="Z12" s="302">
        <f t="shared" si="3"/>
        <v>100</v>
      </c>
      <c r="AA12" s="302">
        <f t="shared" si="4"/>
        <v>100</v>
      </c>
      <c r="AB12" s="303">
        <f t="shared" si="13"/>
        <v>100</v>
      </c>
      <c r="AC12" s="303">
        <f t="shared" si="12"/>
        <v>100</v>
      </c>
      <c r="AD12" s="303">
        <f t="shared" si="5"/>
        <v>100</v>
      </c>
      <c r="AE12" s="284">
        <f t="shared" si="6"/>
        <v>100</v>
      </c>
      <c r="AF12" s="284">
        <f t="shared" si="7"/>
        <v>100</v>
      </c>
      <c r="AG12" s="304">
        <f t="shared" si="8"/>
        <v>1</v>
      </c>
      <c r="AH12" s="304">
        <f t="shared" si="9"/>
        <v>10</v>
      </c>
      <c r="AI12" s="304">
        <f t="shared" si="10"/>
        <v>3</v>
      </c>
      <c r="AJ12" s="304">
        <f t="shared" si="11"/>
        <v>100</v>
      </c>
      <c r="AK12" s="305" t="s">
        <v>24096</v>
      </c>
      <c r="AL12" s="300">
        <v>1</v>
      </c>
      <c r="AM12" s="298">
        <v>1</v>
      </c>
      <c r="AN12" s="511"/>
      <c r="AO12" s="297">
        <v>10</v>
      </c>
      <c r="AP12" s="297">
        <v>1</v>
      </c>
      <c r="AQ12" s="277"/>
      <c r="AR12" s="171" t="s">
        <v>756</v>
      </c>
      <c r="AS12" s="356" t="s">
        <v>31829</v>
      </c>
      <c r="AT12" s="277"/>
      <c r="AU12" s="277"/>
    </row>
    <row r="13" spans="1:1024" x14ac:dyDescent="0.25">
      <c r="A13" s="256" t="s">
        <v>1203</v>
      </c>
      <c r="B13" s="257">
        <v>13</v>
      </c>
      <c r="C13" s="258" t="s">
        <v>24148</v>
      </c>
      <c r="D13" s="308" t="s">
        <v>1204</v>
      </c>
      <c r="E13" s="286"/>
      <c r="F13" s="291"/>
      <c r="G13" s="280"/>
      <c r="H13" s="280"/>
      <c r="I13" s="492" t="s">
        <v>750</v>
      </c>
      <c r="J13" s="292"/>
      <c r="K13" s="293"/>
      <c r="L13" s="293"/>
      <c r="M13" s="293"/>
      <c r="N13" s="293"/>
      <c r="O13" s="293"/>
      <c r="P13" s="293"/>
      <c r="Q13" s="293"/>
      <c r="R13" s="293"/>
      <c r="S13" s="293"/>
      <c r="T13" s="293"/>
      <c r="U13" s="293"/>
      <c r="V13" s="293"/>
      <c r="W13" s="283">
        <f t="shared" si="0"/>
        <v>100</v>
      </c>
      <c r="X13" s="283">
        <f t="shared" si="1"/>
        <v>100</v>
      </c>
      <c r="Y13" s="283">
        <f t="shared" si="2"/>
        <v>100</v>
      </c>
      <c r="Z13" s="283">
        <f t="shared" si="3"/>
        <v>100</v>
      </c>
      <c r="AA13" s="283">
        <f t="shared" si="4"/>
        <v>100</v>
      </c>
      <c r="AB13" s="287">
        <f t="shared" si="13"/>
        <v>100</v>
      </c>
      <c r="AC13" s="287">
        <f t="shared" si="12"/>
        <v>100</v>
      </c>
      <c r="AD13" s="287">
        <f t="shared" si="5"/>
        <v>100</v>
      </c>
      <c r="AE13" s="284">
        <f t="shared" si="6"/>
        <v>100</v>
      </c>
      <c r="AF13" s="284">
        <f t="shared" si="7"/>
        <v>100</v>
      </c>
      <c r="AG13" s="268">
        <f t="shared" si="8"/>
        <v>100</v>
      </c>
      <c r="AH13" s="268">
        <f t="shared" si="9"/>
        <v>100</v>
      </c>
      <c r="AI13" s="268">
        <f t="shared" si="10"/>
        <v>100</v>
      </c>
      <c r="AJ13" s="268">
        <f t="shared" si="11"/>
        <v>100</v>
      </c>
      <c r="AK13" s="501" t="s">
        <v>750</v>
      </c>
      <c r="AL13" s="286"/>
      <c r="AM13" s="286"/>
      <c r="AN13" s="511"/>
      <c r="AO13" s="357"/>
      <c r="AP13" s="357"/>
      <c r="AQ13" s="286"/>
      <c r="AR13" s="171" t="s">
        <v>24097</v>
      </c>
      <c r="AS13" s="171"/>
      <c r="AT13" s="286"/>
      <c r="AU13" s="286"/>
      <c r="AV13" s="559"/>
    </row>
    <row r="14" spans="1:1024" x14ac:dyDescent="0.25">
      <c r="A14" s="256" t="s">
        <v>1194</v>
      </c>
      <c r="B14" s="257">
        <v>14</v>
      </c>
      <c r="C14" s="258" t="s">
        <v>24149</v>
      </c>
      <c r="D14" s="308" t="s">
        <v>1195</v>
      </c>
      <c r="E14" s="286"/>
      <c r="F14" s="291"/>
      <c r="G14" s="280"/>
      <c r="H14" s="280"/>
      <c r="I14" s="492">
        <v>5</v>
      </c>
      <c r="J14" s="292"/>
      <c r="K14" s="293"/>
      <c r="L14" s="293"/>
      <c r="M14" s="293"/>
      <c r="N14" s="293"/>
      <c r="O14" s="293"/>
      <c r="P14" s="293"/>
      <c r="Q14" s="293"/>
      <c r="R14" s="293"/>
      <c r="S14" s="293"/>
      <c r="T14" s="293"/>
      <c r="U14" s="293"/>
      <c r="V14" s="293"/>
      <c r="W14" s="283">
        <f t="shared" si="0"/>
        <v>100</v>
      </c>
      <c r="X14" s="283">
        <f t="shared" si="1"/>
        <v>100</v>
      </c>
      <c r="Y14" s="283">
        <f t="shared" si="2"/>
        <v>100</v>
      </c>
      <c r="Z14" s="283">
        <f t="shared" si="3"/>
        <v>100</v>
      </c>
      <c r="AA14" s="283">
        <f t="shared" si="4"/>
        <v>100</v>
      </c>
      <c r="AB14" s="287">
        <f t="shared" si="13"/>
        <v>100</v>
      </c>
      <c r="AC14" s="287">
        <f t="shared" si="12"/>
        <v>100</v>
      </c>
      <c r="AD14" s="287">
        <f t="shared" si="5"/>
        <v>100</v>
      </c>
      <c r="AE14" s="284">
        <f t="shared" si="6"/>
        <v>100</v>
      </c>
      <c r="AF14" s="284">
        <f t="shared" si="7"/>
        <v>100</v>
      </c>
      <c r="AG14" s="268">
        <f t="shared" si="8"/>
        <v>100</v>
      </c>
      <c r="AH14" s="268">
        <f t="shared" si="9"/>
        <v>100</v>
      </c>
      <c r="AI14" s="268">
        <f t="shared" si="10"/>
        <v>100</v>
      </c>
      <c r="AJ14" s="268">
        <f t="shared" si="11"/>
        <v>100</v>
      </c>
      <c r="AK14" s="501" t="s">
        <v>1196</v>
      </c>
      <c r="AL14" s="257">
        <v>1</v>
      </c>
      <c r="AM14" s="277">
        <v>1</v>
      </c>
      <c r="AN14" s="511"/>
      <c r="AO14" s="357">
        <v>1</v>
      </c>
      <c r="AP14" s="357">
        <v>1</v>
      </c>
      <c r="AQ14" s="286"/>
      <c r="AR14" s="171" t="s">
        <v>24098</v>
      </c>
      <c r="AS14" s="171"/>
      <c r="AT14" s="286"/>
      <c r="AU14" s="286"/>
      <c r="AV14" s="559"/>
    </row>
    <row r="15" spans="1:1024" x14ac:dyDescent="0.25">
      <c r="A15" s="258" t="s">
        <v>6178</v>
      </c>
      <c r="B15" s="257">
        <v>15</v>
      </c>
      <c r="C15" s="258" t="s">
        <v>24150</v>
      </c>
      <c r="D15" s="308" t="s">
        <v>6179</v>
      </c>
      <c r="E15" s="277"/>
      <c r="F15" s="278"/>
      <c r="G15" s="280"/>
      <c r="H15" s="280"/>
      <c r="I15" s="492">
        <v>2</v>
      </c>
      <c r="J15" s="278"/>
      <c r="K15" s="278"/>
      <c r="L15" s="278"/>
      <c r="M15" s="278"/>
      <c r="N15" s="278"/>
      <c r="O15" s="278"/>
      <c r="P15" s="278"/>
      <c r="Q15" s="278"/>
      <c r="R15" s="278"/>
      <c r="S15" s="278"/>
      <c r="T15" s="278"/>
      <c r="U15" s="278"/>
      <c r="V15" s="278"/>
      <c r="W15" s="283">
        <f t="shared" si="0"/>
        <v>100</v>
      </c>
      <c r="X15" s="283">
        <f t="shared" si="1"/>
        <v>100</v>
      </c>
      <c r="Y15" s="283">
        <f t="shared" si="2"/>
        <v>100</v>
      </c>
      <c r="Z15" s="283">
        <f t="shared" si="3"/>
        <v>100</v>
      </c>
      <c r="AA15" s="283">
        <f t="shared" si="4"/>
        <v>100</v>
      </c>
      <c r="AB15" s="287">
        <f t="shared" si="13"/>
        <v>100</v>
      </c>
      <c r="AC15" s="287">
        <f t="shared" si="12"/>
        <v>100</v>
      </c>
      <c r="AD15" s="287">
        <f t="shared" si="5"/>
        <v>100</v>
      </c>
      <c r="AE15" s="284">
        <f t="shared" si="6"/>
        <v>100</v>
      </c>
      <c r="AF15" s="284">
        <f t="shared" si="7"/>
        <v>100</v>
      </c>
      <c r="AG15" s="268">
        <f t="shared" si="8"/>
        <v>100</v>
      </c>
      <c r="AH15" s="268">
        <f t="shared" si="9"/>
        <v>100</v>
      </c>
      <c r="AI15" s="268">
        <f t="shared" si="10"/>
        <v>100</v>
      </c>
      <c r="AJ15" s="268">
        <f t="shared" si="11"/>
        <v>100</v>
      </c>
      <c r="AK15" s="501" t="s">
        <v>24099</v>
      </c>
      <c r="AL15" s="277"/>
      <c r="AM15" s="277"/>
      <c r="AN15" s="511"/>
      <c r="AO15" s="277"/>
      <c r="AP15" s="277"/>
      <c r="AQ15" s="277"/>
      <c r="AR15" s="171" t="s">
        <v>6180</v>
      </c>
      <c r="AS15" s="171"/>
      <c r="AT15" s="277"/>
      <c r="AU15" s="277"/>
    </row>
    <row r="16" spans="1:1024" x14ac:dyDescent="0.25">
      <c r="A16" s="258" t="s">
        <v>6181</v>
      </c>
      <c r="B16" s="257">
        <v>16</v>
      </c>
      <c r="C16" s="258" t="s">
        <v>24151</v>
      </c>
      <c r="D16" s="308" t="s">
        <v>6182</v>
      </c>
      <c r="E16" s="277"/>
      <c r="F16" s="278" t="s">
        <v>5915</v>
      </c>
      <c r="G16" s="280"/>
      <c r="H16" s="280"/>
      <c r="I16" s="492">
        <v>1000000</v>
      </c>
      <c r="J16" s="278"/>
      <c r="K16" s="278"/>
      <c r="L16" s="278"/>
      <c r="M16" s="278"/>
      <c r="N16" s="278"/>
      <c r="O16" s="278"/>
      <c r="P16" s="278"/>
      <c r="Q16" s="278"/>
      <c r="R16" s="278"/>
      <c r="S16" s="278"/>
      <c r="T16" s="278"/>
      <c r="U16" s="278"/>
      <c r="V16" s="278"/>
      <c r="W16" s="283">
        <f t="shared" si="0"/>
        <v>100</v>
      </c>
      <c r="X16" s="283">
        <f t="shared" si="1"/>
        <v>100</v>
      </c>
      <c r="Y16" s="283">
        <f t="shared" si="2"/>
        <v>100</v>
      </c>
      <c r="Z16" s="283">
        <f t="shared" si="3"/>
        <v>100</v>
      </c>
      <c r="AA16" s="283">
        <f t="shared" si="4"/>
        <v>100</v>
      </c>
      <c r="AB16" s="287">
        <f t="shared" si="13"/>
        <v>100</v>
      </c>
      <c r="AC16" s="287">
        <f t="shared" si="12"/>
        <v>100</v>
      </c>
      <c r="AD16" s="287">
        <f t="shared" si="5"/>
        <v>100</v>
      </c>
      <c r="AE16" s="284">
        <f t="shared" si="6"/>
        <v>100</v>
      </c>
      <c r="AF16" s="284">
        <f t="shared" si="7"/>
        <v>100</v>
      </c>
      <c r="AG16" s="268">
        <f t="shared" si="8"/>
        <v>100</v>
      </c>
      <c r="AH16" s="268">
        <f t="shared" si="9"/>
        <v>100</v>
      </c>
      <c r="AI16" s="268">
        <f t="shared" si="10"/>
        <v>100</v>
      </c>
      <c r="AJ16" s="268">
        <f t="shared" si="11"/>
        <v>100</v>
      </c>
      <c r="AK16" s="501" t="s">
        <v>24087</v>
      </c>
      <c r="AL16" s="277"/>
      <c r="AM16" s="277"/>
      <c r="AN16" s="511"/>
      <c r="AO16" s="277"/>
      <c r="AP16" s="277"/>
      <c r="AQ16" s="277"/>
      <c r="AR16" s="171" t="s">
        <v>6180</v>
      </c>
      <c r="AS16" s="171"/>
      <c r="AT16" s="277"/>
      <c r="AU16" s="277"/>
    </row>
    <row r="17" spans="1:1026" x14ac:dyDescent="0.25">
      <c r="A17" s="258" t="s">
        <v>6183</v>
      </c>
      <c r="B17" s="257">
        <v>17</v>
      </c>
      <c r="C17" s="258" t="s">
        <v>6185</v>
      </c>
      <c r="D17" s="308" t="s">
        <v>6184</v>
      </c>
      <c r="E17" s="277"/>
      <c r="F17" s="278"/>
      <c r="G17" s="280"/>
      <c r="H17" s="280"/>
      <c r="I17" s="492">
        <v>7.3</v>
      </c>
      <c r="J17" s="278"/>
      <c r="K17" s="278"/>
      <c r="L17" s="278"/>
      <c r="M17" s="278"/>
      <c r="N17" s="278"/>
      <c r="O17" s="278"/>
      <c r="P17" s="278"/>
      <c r="Q17" s="278"/>
      <c r="R17" s="278"/>
      <c r="S17" s="278"/>
      <c r="T17" s="278"/>
      <c r="U17" s="278"/>
      <c r="V17" s="278"/>
      <c r="W17" s="283">
        <f t="shared" si="0"/>
        <v>100</v>
      </c>
      <c r="X17" s="283">
        <f t="shared" si="1"/>
        <v>100</v>
      </c>
      <c r="Y17" s="283">
        <f t="shared" si="2"/>
        <v>100</v>
      </c>
      <c r="Z17" s="283">
        <f t="shared" si="3"/>
        <v>100</v>
      </c>
      <c r="AA17" s="283">
        <f t="shared" si="4"/>
        <v>100</v>
      </c>
      <c r="AB17" s="287">
        <f t="shared" si="13"/>
        <v>100</v>
      </c>
      <c r="AC17" s="287">
        <f t="shared" si="12"/>
        <v>100</v>
      </c>
      <c r="AD17" s="287">
        <f t="shared" si="5"/>
        <v>100</v>
      </c>
      <c r="AE17" s="284">
        <f t="shared" si="6"/>
        <v>100</v>
      </c>
      <c r="AF17" s="284">
        <f t="shared" si="7"/>
        <v>100</v>
      </c>
      <c r="AG17" s="268">
        <f t="shared" si="8"/>
        <v>100</v>
      </c>
      <c r="AH17" s="268">
        <f t="shared" si="9"/>
        <v>100</v>
      </c>
      <c r="AI17" s="268">
        <f t="shared" si="10"/>
        <v>100</v>
      </c>
      <c r="AJ17" s="268">
        <f t="shared" si="11"/>
        <v>100</v>
      </c>
      <c r="AK17" s="501" t="s">
        <v>24100</v>
      </c>
      <c r="AL17" s="277"/>
      <c r="AM17" s="277"/>
      <c r="AN17" s="511"/>
      <c r="AO17" s="277"/>
      <c r="AP17" s="277"/>
      <c r="AQ17" s="277"/>
      <c r="AR17" s="171" t="s">
        <v>6180</v>
      </c>
      <c r="AS17" s="171"/>
      <c r="AT17" s="277"/>
      <c r="AU17" s="277"/>
      <c r="AML17" s="153"/>
    </row>
    <row r="18" spans="1:1026" x14ac:dyDescent="0.25">
      <c r="A18" s="258" t="s">
        <v>1770</v>
      </c>
      <c r="B18" s="257">
        <v>18</v>
      </c>
      <c r="C18" s="258" t="s">
        <v>24747</v>
      </c>
      <c r="D18" s="308" t="s">
        <v>24748</v>
      </c>
      <c r="E18" s="277"/>
      <c r="F18" s="278"/>
      <c r="G18" s="280"/>
      <c r="H18" s="280" t="s">
        <v>6265</v>
      </c>
      <c r="I18" s="492">
        <v>100000</v>
      </c>
      <c r="J18" s="278"/>
      <c r="K18" s="278"/>
      <c r="L18" s="278"/>
      <c r="M18" s="278"/>
      <c r="N18" s="278"/>
      <c r="O18" s="278"/>
      <c r="P18" s="278"/>
      <c r="Q18" s="278">
        <v>1</v>
      </c>
      <c r="R18" s="278"/>
      <c r="S18" s="278"/>
      <c r="T18" s="278"/>
      <c r="U18" s="278"/>
      <c r="V18" s="278"/>
      <c r="W18" s="283">
        <f t="shared" si="0"/>
        <v>100</v>
      </c>
      <c r="X18" s="283">
        <f t="shared" si="1"/>
        <v>100</v>
      </c>
      <c r="Y18" s="283">
        <f t="shared" si="2"/>
        <v>100</v>
      </c>
      <c r="Z18" s="283">
        <f t="shared" si="3"/>
        <v>10</v>
      </c>
      <c r="AA18" s="283">
        <f t="shared" si="4"/>
        <v>1</v>
      </c>
      <c r="AB18" s="287">
        <f t="shared" si="13"/>
        <v>100</v>
      </c>
      <c r="AC18" s="287">
        <f t="shared" si="12"/>
        <v>100</v>
      </c>
      <c r="AD18" s="287">
        <f t="shared" si="5"/>
        <v>100</v>
      </c>
      <c r="AE18" s="284">
        <f t="shared" si="6"/>
        <v>100</v>
      </c>
      <c r="AF18" s="284">
        <f t="shared" si="7"/>
        <v>100</v>
      </c>
      <c r="AG18" s="268">
        <f t="shared" si="8"/>
        <v>100</v>
      </c>
      <c r="AH18" s="268">
        <f t="shared" si="9"/>
        <v>100</v>
      </c>
      <c r="AI18" s="268">
        <f t="shared" si="10"/>
        <v>100</v>
      </c>
      <c r="AJ18" s="268">
        <f t="shared" si="11"/>
        <v>100</v>
      </c>
      <c r="AK18" s="501" t="s">
        <v>31734</v>
      </c>
      <c r="AL18" s="277"/>
      <c r="AM18" s="277"/>
      <c r="AN18" s="511"/>
      <c r="AO18" s="277"/>
      <c r="AP18" s="277"/>
      <c r="AQ18" s="277"/>
      <c r="AR18" s="171" t="s">
        <v>24749</v>
      </c>
      <c r="AS18" s="356" t="s">
        <v>31830</v>
      </c>
      <c r="AT18" s="277"/>
      <c r="AU18" s="277"/>
    </row>
    <row r="19" spans="1:1026" x14ac:dyDescent="0.25">
      <c r="A19" s="258" t="s">
        <v>826</v>
      </c>
      <c r="B19" s="257">
        <v>19</v>
      </c>
      <c r="C19" s="258" t="s">
        <v>24152</v>
      </c>
      <c r="D19" s="308" t="s">
        <v>827</v>
      </c>
      <c r="E19" s="277"/>
      <c r="F19" s="278"/>
      <c r="G19" s="280"/>
      <c r="H19" s="280"/>
      <c r="I19" s="492">
        <v>1000000</v>
      </c>
      <c r="J19" s="278"/>
      <c r="K19" s="278"/>
      <c r="L19" s="278"/>
      <c r="M19" s="278"/>
      <c r="N19" s="278"/>
      <c r="O19" s="278"/>
      <c r="P19" s="278"/>
      <c r="Q19" s="278"/>
      <c r="R19" s="278"/>
      <c r="S19" s="278"/>
      <c r="T19" s="278"/>
      <c r="U19" s="278"/>
      <c r="V19" s="278"/>
      <c r="W19" s="283">
        <f t="shared" si="0"/>
        <v>100</v>
      </c>
      <c r="X19" s="283">
        <f t="shared" si="1"/>
        <v>100</v>
      </c>
      <c r="Y19" s="283">
        <f t="shared" si="2"/>
        <v>100</v>
      </c>
      <c r="Z19" s="283">
        <f t="shared" si="3"/>
        <v>100</v>
      </c>
      <c r="AA19" s="283">
        <f t="shared" si="4"/>
        <v>100</v>
      </c>
      <c r="AB19" s="287">
        <f t="shared" si="13"/>
        <v>100</v>
      </c>
      <c r="AC19" s="287">
        <f t="shared" si="12"/>
        <v>100</v>
      </c>
      <c r="AD19" s="287">
        <f t="shared" si="5"/>
        <v>100</v>
      </c>
      <c r="AE19" s="284">
        <f t="shared" si="6"/>
        <v>100</v>
      </c>
      <c r="AF19" s="284">
        <f t="shared" si="7"/>
        <v>100</v>
      </c>
      <c r="AG19" s="268">
        <f t="shared" si="8"/>
        <v>100</v>
      </c>
      <c r="AH19" s="268">
        <f t="shared" si="9"/>
        <v>100</v>
      </c>
      <c r="AI19" s="268">
        <f t="shared" si="10"/>
        <v>100</v>
      </c>
      <c r="AJ19" s="268">
        <f t="shared" si="11"/>
        <v>100</v>
      </c>
      <c r="AK19" s="501" t="s">
        <v>24087</v>
      </c>
      <c r="AL19" s="277"/>
      <c r="AM19" s="277"/>
      <c r="AN19" s="511"/>
      <c r="AO19" s="277"/>
      <c r="AP19" s="277"/>
      <c r="AQ19" s="277"/>
      <c r="AR19" s="171" t="s">
        <v>6188</v>
      </c>
      <c r="AS19" s="171"/>
      <c r="AT19" s="277"/>
      <c r="AU19" s="277"/>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70"/>
      <c r="ES19" s="170"/>
      <c r="ET19" s="170"/>
      <c r="EU19" s="170"/>
      <c r="EV19" s="170"/>
      <c r="EW19" s="170"/>
      <c r="EX19" s="170"/>
      <c r="EY19" s="170"/>
      <c r="EZ19" s="170"/>
      <c r="FA19" s="170"/>
      <c r="FB19" s="170"/>
      <c r="FC19" s="170"/>
      <c r="FD19" s="170"/>
      <c r="FE19" s="170"/>
      <c r="FF19" s="170"/>
      <c r="FG19" s="170"/>
      <c r="FH19" s="170"/>
      <c r="FI19" s="170"/>
      <c r="FJ19" s="170"/>
      <c r="FK19" s="170"/>
      <c r="FL19" s="170"/>
      <c r="FM19" s="170"/>
      <c r="FN19" s="170"/>
      <c r="FO19" s="170"/>
      <c r="FP19" s="170"/>
      <c r="FQ19" s="170"/>
      <c r="FR19" s="170"/>
      <c r="FS19" s="170"/>
      <c r="FT19" s="170"/>
      <c r="FU19" s="170"/>
      <c r="FV19" s="170"/>
      <c r="FW19" s="170"/>
      <c r="FX19" s="170"/>
      <c r="FY19" s="170"/>
      <c r="FZ19" s="170"/>
      <c r="GA19" s="170"/>
      <c r="GB19" s="170"/>
      <c r="GC19" s="170"/>
      <c r="GD19" s="170"/>
      <c r="GE19" s="170"/>
      <c r="GF19" s="170"/>
      <c r="GG19" s="170"/>
      <c r="GH19" s="170"/>
      <c r="GI19" s="170"/>
      <c r="GJ19" s="170"/>
      <c r="GK19" s="170"/>
      <c r="GL19" s="170"/>
      <c r="GM19" s="170"/>
      <c r="GN19" s="170"/>
      <c r="GO19" s="170"/>
      <c r="GP19" s="170"/>
      <c r="GQ19" s="170"/>
      <c r="GR19" s="170"/>
      <c r="GS19" s="170"/>
      <c r="GT19" s="170"/>
      <c r="GU19" s="170"/>
      <c r="GV19" s="170"/>
      <c r="GW19" s="170"/>
      <c r="GX19" s="170"/>
      <c r="GY19" s="170"/>
      <c r="GZ19" s="170"/>
      <c r="HA19" s="170"/>
      <c r="HB19" s="170"/>
      <c r="HC19" s="170"/>
      <c r="HD19" s="170"/>
      <c r="HE19" s="170"/>
      <c r="HF19" s="170"/>
      <c r="HG19" s="170"/>
      <c r="HH19" s="170"/>
      <c r="HI19" s="170"/>
      <c r="HJ19" s="170"/>
      <c r="HK19" s="170"/>
      <c r="HL19" s="170"/>
      <c r="HM19" s="170"/>
      <c r="HN19" s="170"/>
      <c r="HO19" s="170"/>
      <c r="HP19" s="170"/>
      <c r="HQ19" s="170"/>
      <c r="HR19" s="170"/>
      <c r="HS19" s="170"/>
      <c r="HT19" s="170"/>
      <c r="HU19" s="170"/>
      <c r="HV19" s="170"/>
      <c r="HW19" s="170"/>
      <c r="HX19" s="170"/>
      <c r="HY19" s="170"/>
      <c r="HZ19" s="170"/>
      <c r="IA19" s="170"/>
      <c r="IB19" s="170"/>
      <c r="IC19" s="170"/>
      <c r="ID19" s="170"/>
      <c r="IE19" s="170"/>
      <c r="IF19" s="170"/>
      <c r="IG19" s="170"/>
      <c r="IH19" s="170"/>
      <c r="II19" s="170"/>
      <c r="IJ19" s="170"/>
      <c r="IK19" s="170"/>
      <c r="IL19" s="170"/>
      <c r="IM19" s="170"/>
      <c r="IN19" s="170"/>
      <c r="IO19" s="170"/>
      <c r="IP19" s="170"/>
      <c r="IQ19" s="170"/>
      <c r="IR19" s="170"/>
      <c r="IS19" s="170"/>
      <c r="IT19" s="170"/>
      <c r="IU19" s="170"/>
      <c r="IV19" s="170"/>
      <c r="IW19" s="170"/>
      <c r="IX19" s="170"/>
      <c r="IY19" s="170"/>
      <c r="IZ19" s="170"/>
      <c r="JA19" s="170"/>
      <c r="JB19" s="170"/>
      <c r="JC19" s="170"/>
      <c r="JD19" s="170"/>
      <c r="JE19" s="170"/>
      <c r="JF19" s="170"/>
      <c r="JG19" s="170"/>
      <c r="JH19" s="170"/>
      <c r="JI19" s="170"/>
      <c r="JJ19" s="170"/>
      <c r="JK19" s="170"/>
      <c r="JL19" s="170"/>
      <c r="JM19" s="170"/>
      <c r="JN19" s="170"/>
      <c r="JO19" s="170"/>
      <c r="JP19" s="170"/>
      <c r="JQ19" s="170"/>
      <c r="JR19" s="170"/>
      <c r="JS19" s="170"/>
      <c r="JT19" s="170"/>
      <c r="JU19" s="170"/>
      <c r="JV19" s="170"/>
      <c r="JW19" s="170"/>
      <c r="JX19" s="170"/>
      <c r="JY19" s="170"/>
      <c r="JZ19" s="170"/>
      <c r="KA19" s="170"/>
      <c r="KB19" s="170"/>
      <c r="KC19" s="170"/>
      <c r="KD19" s="170"/>
      <c r="KE19" s="170"/>
      <c r="KF19" s="170"/>
      <c r="KG19" s="170"/>
      <c r="KH19" s="170"/>
      <c r="KI19" s="170"/>
      <c r="KJ19" s="170"/>
      <c r="KK19" s="170"/>
      <c r="KL19" s="170"/>
      <c r="KM19" s="170"/>
      <c r="KN19" s="170"/>
      <c r="KO19" s="170"/>
      <c r="KP19" s="170"/>
      <c r="KQ19" s="170"/>
      <c r="KR19" s="170"/>
      <c r="KS19" s="170"/>
      <c r="KT19" s="170"/>
      <c r="KU19" s="170"/>
      <c r="KV19" s="170"/>
      <c r="KW19" s="170"/>
      <c r="KX19" s="170"/>
      <c r="KY19" s="170"/>
      <c r="KZ19" s="170"/>
      <c r="LA19" s="170"/>
      <c r="LB19" s="170"/>
      <c r="LC19" s="170"/>
      <c r="LD19" s="170"/>
      <c r="LE19" s="170"/>
      <c r="LF19" s="170"/>
      <c r="LG19" s="170"/>
      <c r="LH19" s="170"/>
      <c r="LI19" s="170"/>
      <c r="LJ19" s="170"/>
      <c r="LK19" s="170"/>
      <c r="LL19" s="170"/>
      <c r="LM19" s="170"/>
      <c r="LN19" s="170"/>
      <c r="LO19" s="170"/>
      <c r="LP19" s="170"/>
      <c r="LQ19" s="170"/>
      <c r="LR19" s="170"/>
      <c r="LS19" s="170"/>
      <c r="LT19" s="170"/>
      <c r="LU19" s="170"/>
      <c r="LV19" s="170"/>
      <c r="LW19" s="170"/>
      <c r="LX19" s="170"/>
      <c r="LY19" s="170"/>
      <c r="LZ19" s="170"/>
      <c r="MA19" s="170"/>
      <c r="MB19" s="170"/>
      <c r="MC19" s="170"/>
      <c r="MD19" s="170"/>
      <c r="ME19" s="170"/>
      <c r="MF19" s="170"/>
      <c r="MG19" s="170"/>
      <c r="MH19" s="170"/>
      <c r="MI19" s="170"/>
      <c r="MJ19" s="170"/>
      <c r="MK19" s="170"/>
      <c r="ML19" s="170"/>
      <c r="MM19" s="170"/>
      <c r="MN19" s="170"/>
      <c r="MO19" s="170"/>
      <c r="MP19" s="170"/>
      <c r="MQ19" s="170"/>
      <c r="MR19" s="170"/>
      <c r="MS19" s="170"/>
      <c r="MT19" s="170"/>
      <c r="MU19" s="170"/>
      <c r="MV19" s="170"/>
      <c r="MW19" s="170"/>
      <c r="MX19" s="170"/>
      <c r="MY19" s="170"/>
      <c r="MZ19" s="170"/>
      <c r="NA19" s="170"/>
      <c r="NB19" s="170"/>
      <c r="NC19" s="170"/>
      <c r="ND19" s="170"/>
      <c r="NE19" s="170"/>
      <c r="NF19" s="170"/>
      <c r="NG19" s="170"/>
      <c r="NH19" s="170"/>
      <c r="NI19" s="170"/>
      <c r="NJ19" s="170"/>
      <c r="NK19" s="170"/>
      <c r="NL19" s="170"/>
      <c r="NM19" s="170"/>
      <c r="NN19" s="170"/>
      <c r="NO19" s="170"/>
      <c r="NP19" s="170"/>
      <c r="NQ19" s="170"/>
      <c r="NR19" s="170"/>
      <c r="NS19" s="170"/>
      <c r="NT19" s="170"/>
      <c r="NU19" s="170"/>
      <c r="NV19" s="170"/>
      <c r="NW19" s="170"/>
      <c r="NX19" s="170"/>
      <c r="NY19" s="170"/>
      <c r="NZ19" s="170"/>
      <c r="OA19" s="170"/>
      <c r="OB19" s="170"/>
      <c r="OC19" s="170"/>
      <c r="OD19" s="170"/>
      <c r="OE19" s="170"/>
      <c r="OF19" s="170"/>
      <c r="OG19" s="170"/>
      <c r="OH19" s="170"/>
      <c r="OI19" s="170"/>
      <c r="OJ19" s="170"/>
      <c r="OK19" s="170"/>
      <c r="OL19" s="170"/>
      <c r="OM19" s="170"/>
      <c r="ON19" s="170"/>
      <c r="OO19" s="170"/>
      <c r="OP19" s="170"/>
      <c r="OQ19" s="170"/>
      <c r="OR19" s="170"/>
      <c r="OS19" s="170"/>
      <c r="OT19" s="170"/>
      <c r="OU19" s="170"/>
      <c r="OV19" s="170"/>
      <c r="OW19" s="170"/>
      <c r="OX19" s="170"/>
      <c r="OY19" s="170"/>
      <c r="OZ19" s="170"/>
      <c r="PA19" s="170"/>
      <c r="PB19" s="170"/>
      <c r="PC19" s="170"/>
      <c r="PD19" s="170"/>
      <c r="PE19" s="170"/>
      <c r="PF19" s="170"/>
      <c r="PG19" s="170"/>
      <c r="PH19" s="170"/>
      <c r="PI19" s="170"/>
      <c r="PJ19" s="170"/>
      <c r="PK19" s="170"/>
      <c r="PL19" s="170"/>
      <c r="PM19" s="170"/>
      <c r="PN19" s="170"/>
      <c r="PO19" s="170"/>
      <c r="PP19" s="170"/>
      <c r="PQ19" s="170"/>
      <c r="PR19" s="170"/>
      <c r="PS19" s="170"/>
      <c r="PT19" s="170"/>
      <c r="PU19" s="170"/>
      <c r="PV19" s="170"/>
      <c r="PW19" s="170"/>
      <c r="PX19" s="170"/>
      <c r="PY19" s="170"/>
      <c r="PZ19" s="170"/>
      <c r="QA19" s="170"/>
      <c r="QB19" s="170"/>
      <c r="QC19" s="170"/>
      <c r="QD19" s="170"/>
      <c r="QE19" s="170"/>
      <c r="QF19" s="170"/>
      <c r="QG19" s="170"/>
      <c r="QH19" s="170"/>
      <c r="QI19" s="170"/>
      <c r="QJ19" s="170"/>
      <c r="QK19" s="170"/>
      <c r="QL19" s="170"/>
      <c r="QM19" s="170"/>
      <c r="QN19" s="170"/>
      <c r="QO19" s="170"/>
      <c r="QP19" s="170"/>
      <c r="QQ19" s="170"/>
      <c r="QR19" s="170"/>
      <c r="QS19" s="170"/>
      <c r="QT19" s="170"/>
      <c r="QU19" s="170"/>
      <c r="QV19" s="170"/>
      <c r="QW19" s="170"/>
      <c r="QX19" s="170"/>
      <c r="QY19" s="170"/>
      <c r="QZ19" s="170"/>
      <c r="RA19" s="170"/>
      <c r="RB19" s="170"/>
      <c r="RC19" s="170"/>
      <c r="RD19" s="170"/>
      <c r="RE19" s="170"/>
      <c r="RF19" s="170"/>
      <c r="RG19" s="170"/>
      <c r="RH19" s="170"/>
      <c r="RI19" s="170"/>
      <c r="RJ19" s="170"/>
      <c r="RK19" s="170"/>
      <c r="RL19" s="170"/>
      <c r="RM19" s="170"/>
      <c r="RN19" s="170"/>
      <c r="RO19" s="170"/>
      <c r="RP19" s="170"/>
      <c r="RQ19" s="170"/>
      <c r="RR19" s="170"/>
      <c r="RS19" s="170"/>
      <c r="RT19" s="170"/>
      <c r="RU19" s="170"/>
      <c r="RV19" s="170"/>
      <c r="RW19" s="170"/>
      <c r="RX19" s="170"/>
      <c r="RY19" s="170"/>
      <c r="RZ19" s="170"/>
      <c r="SA19" s="170"/>
      <c r="SB19" s="170"/>
      <c r="SC19" s="170"/>
      <c r="SD19" s="170"/>
      <c r="SE19" s="170"/>
      <c r="SF19" s="170"/>
      <c r="SG19" s="170"/>
      <c r="SH19" s="170"/>
      <c r="SI19" s="170"/>
      <c r="SJ19" s="170"/>
      <c r="SK19" s="170"/>
      <c r="SL19" s="170"/>
      <c r="SM19" s="170"/>
      <c r="SN19" s="170"/>
      <c r="SO19" s="170"/>
      <c r="SP19" s="170"/>
      <c r="SQ19" s="170"/>
      <c r="SR19" s="170"/>
      <c r="SS19" s="170"/>
      <c r="ST19" s="170"/>
      <c r="SU19" s="170"/>
      <c r="SV19" s="170"/>
      <c r="SW19" s="170"/>
      <c r="SX19" s="170"/>
      <c r="SY19" s="170"/>
      <c r="SZ19" s="170"/>
      <c r="TA19" s="170"/>
      <c r="TB19" s="170"/>
      <c r="TC19" s="170"/>
      <c r="TD19" s="170"/>
      <c r="TE19" s="170"/>
      <c r="TF19" s="170"/>
      <c r="TG19" s="170"/>
      <c r="TH19" s="170"/>
      <c r="TI19" s="170"/>
      <c r="TJ19" s="170"/>
      <c r="TK19" s="170"/>
      <c r="TL19" s="170"/>
      <c r="TM19" s="170"/>
      <c r="TN19" s="170"/>
      <c r="TO19" s="170"/>
      <c r="TP19" s="170"/>
      <c r="TQ19" s="170"/>
      <c r="TR19" s="170"/>
      <c r="TS19" s="170"/>
      <c r="TT19" s="170"/>
      <c r="TU19" s="170"/>
      <c r="TV19" s="170"/>
      <c r="TW19" s="170"/>
      <c r="TX19" s="170"/>
      <c r="TY19" s="170"/>
      <c r="TZ19" s="170"/>
      <c r="UA19" s="170"/>
      <c r="UB19" s="170"/>
      <c r="UC19" s="170"/>
      <c r="UD19" s="170"/>
      <c r="UE19" s="170"/>
      <c r="UF19" s="170"/>
      <c r="UG19" s="170"/>
      <c r="UH19" s="170"/>
      <c r="UI19" s="170"/>
      <c r="UJ19" s="170"/>
      <c r="UK19" s="170"/>
      <c r="UL19" s="170"/>
      <c r="UM19" s="170"/>
      <c r="UN19" s="170"/>
      <c r="UO19" s="170"/>
      <c r="UP19" s="170"/>
      <c r="UQ19" s="170"/>
      <c r="UR19" s="170"/>
      <c r="US19" s="170"/>
      <c r="UT19" s="170"/>
      <c r="UU19" s="170"/>
      <c r="UV19" s="170"/>
      <c r="UW19" s="170"/>
      <c r="UX19" s="170"/>
      <c r="UY19" s="170"/>
      <c r="UZ19" s="170"/>
      <c r="VA19" s="170"/>
      <c r="VB19" s="170"/>
      <c r="VC19" s="170"/>
      <c r="VD19" s="170"/>
      <c r="VE19" s="170"/>
      <c r="VF19" s="170"/>
      <c r="VG19" s="170"/>
      <c r="VH19" s="170"/>
      <c r="VI19" s="170"/>
      <c r="VJ19" s="170"/>
      <c r="VK19" s="170"/>
      <c r="VL19" s="170"/>
      <c r="VM19" s="170"/>
      <c r="VN19" s="170"/>
      <c r="VO19" s="170"/>
      <c r="VP19" s="170"/>
      <c r="VQ19" s="170"/>
      <c r="VR19" s="170"/>
      <c r="VS19" s="170"/>
      <c r="VT19" s="170"/>
      <c r="VU19" s="170"/>
      <c r="VV19" s="170"/>
      <c r="VW19" s="170"/>
      <c r="VX19" s="170"/>
      <c r="VY19" s="170"/>
      <c r="VZ19" s="170"/>
      <c r="WA19" s="170"/>
      <c r="WB19" s="170"/>
      <c r="WC19" s="170"/>
      <c r="WD19" s="170"/>
      <c r="WE19" s="170"/>
      <c r="WF19" s="170"/>
      <c r="WG19" s="170"/>
      <c r="WH19" s="170"/>
      <c r="WI19" s="170"/>
      <c r="WJ19" s="170"/>
      <c r="WK19" s="170"/>
      <c r="WL19" s="170"/>
      <c r="WM19" s="170"/>
      <c r="WN19" s="170"/>
      <c r="WO19" s="170"/>
      <c r="WP19" s="170"/>
      <c r="WQ19" s="170"/>
      <c r="WR19" s="170"/>
      <c r="WS19" s="170"/>
      <c r="WT19" s="170"/>
      <c r="WU19" s="170"/>
      <c r="WV19" s="170"/>
      <c r="WW19" s="170"/>
      <c r="WX19" s="170"/>
      <c r="WY19" s="170"/>
      <c r="WZ19" s="170"/>
      <c r="XA19" s="170"/>
      <c r="XB19" s="170"/>
      <c r="XC19" s="170"/>
      <c r="XD19" s="170"/>
      <c r="XE19" s="170"/>
      <c r="XF19" s="170"/>
      <c r="XG19" s="170"/>
      <c r="XH19" s="170"/>
      <c r="XI19" s="170"/>
      <c r="XJ19" s="170"/>
      <c r="XK19" s="170"/>
      <c r="XL19" s="170"/>
      <c r="XM19" s="170"/>
      <c r="XN19" s="170"/>
      <c r="XO19" s="170"/>
      <c r="XP19" s="170"/>
      <c r="XQ19" s="170"/>
      <c r="XR19" s="170"/>
      <c r="XS19" s="170"/>
      <c r="XT19" s="170"/>
      <c r="XU19" s="170"/>
      <c r="XV19" s="170"/>
      <c r="XW19" s="170"/>
      <c r="XX19" s="170"/>
      <c r="XY19" s="170"/>
      <c r="XZ19" s="170"/>
      <c r="YA19" s="170"/>
      <c r="YB19" s="170"/>
      <c r="YC19" s="170"/>
      <c r="YD19" s="170"/>
      <c r="YE19" s="170"/>
      <c r="YF19" s="170"/>
      <c r="YG19" s="170"/>
      <c r="YH19" s="170"/>
      <c r="YI19" s="170"/>
      <c r="YJ19" s="170"/>
      <c r="YK19" s="170"/>
      <c r="YL19" s="170"/>
      <c r="YM19" s="170"/>
      <c r="YN19" s="170"/>
      <c r="YO19" s="170"/>
      <c r="YP19" s="170"/>
      <c r="YQ19" s="170"/>
      <c r="YR19" s="170"/>
      <c r="YS19" s="170"/>
      <c r="YT19" s="170"/>
      <c r="YU19" s="170"/>
      <c r="YV19" s="170"/>
      <c r="YW19" s="170"/>
      <c r="YX19" s="170"/>
      <c r="YY19" s="170"/>
      <c r="YZ19" s="170"/>
      <c r="ZA19" s="170"/>
      <c r="ZB19" s="170"/>
      <c r="ZC19" s="170"/>
      <c r="ZD19" s="170"/>
      <c r="ZE19" s="170"/>
      <c r="ZF19" s="170"/>
      <c r="ZG19" s="170"/>
      <c r="ZH19" s="170"/>
      <c r="ZI19" s="170"/>
      <c r="ZJ19" s="170"/>
      <c r="ZK19" s="170"/>
      <c r="ZL19" s="170"/>
      <c r="ZM19" s="170"/>
      <c r="ZN19" s="170"/>
      <c r="ZO19" s="170"/>
      <c r="ZP19" s="170"/>
      <c r="ZQ19" s="170"/>
      <c r="ZR19" s="170"/>
      <c r="ZS19" s="170"/>
      <c r="ZT19" s="170"/>
      <c r="ZU19" s="170"/>
      <c r="ZV19" s="170"/>
      <c r="ZW19" s="170"/>
      <c r="ZX19" s="170"/>
      <c r="ZY19" s="170"/>
      <c r="ZZ19" s="170"/>
      <c r="AAA19" s="170"/>
      <c r="AAB19" s="170"/>
      <c r="AAC19" s="170"/>
      <c r="AAD19" s="170"/>
      <c r="AAE19" s="170"/>
      <c r="AAF19" s="170"/>
      <c r="AAG19" s="170"/>
      <c r="AAH19" s="170"/>
      <c r="AAI19" s="170"/>
      <c r="AAJ19" s="170"/>
      <c r="AAK19" s="170"/>
      <c r="AAL19" s="170"/>
      <c r="AAM19" s="170"/>
      <c r="AAN19" s="170"/>
      <c r="AAO19" s="170"/>
      <c r="AAP19" s="170"/>
      <c r="AAQ19" s="170"/>
      <c r="AAR19" s="170"/>
      <c r="AAS19" s="170"/>
      <c r="AAT19" s="170"/>
      <c r="AAU19" s="170"/>
      <c r="AAV19" s="170"/>
      <c r="AAW19" s="170"/>
      <c r="AAX19" s="170"/>
      <c r="AAY19" s="170"/>
      <c r="AAZ19" s="170"/>
      <c r="ABA19" s="170"/>
      <c r="ABB19" s="170"/>
      <c r="ABC19" s="170"/>
      <c r="ABD19" s="170"/>
      <c r="ABE19" s="170"/>
      <c r="ABF19" s="170"/>
      <c r="ABG19" s="170"/>
      <c r="ABH19" s="170"/>
      <c r="ABI19" s="170"/>
      <c r="ABJ19" s="170"/>
      <c r="ABK19" s="170"/>
      <c r="ABL19" s="170"/>
      <c r="ABM19" s="170"/>
      <c r="ABN19" s="170"/>
      <c r="ABO19" s="170"/>
      <c r="ABP19" s="170"/>
      <c r="ABQ19" s="170"/>
      <c r="ABR19" s="170"/>
      <c r="ABS19" s="170"/>
      <c r="ABT19" s="170"/>
      <c r="ABU19" s="170"/>
      <c r="ABV19" s="170"/>
      <c r="ABW19" s="170"/>
      <c r="ABX19" s="170"/>
      <c r="ABY19" s="170"/>
      <c r="ABZ19" s="170"/>
      <c r="ACA19" s="170"/>
      <c r="ACB19" s="170"/>
      <c r="ACC19" s="170"/>
      <c r="ACD19" s="170"/>
      <c r="ACE19" s="170"/>
      <c r="ACF19" s="170"/>
      <c r="ACG19" s="170"/>
      <c r="ACH19" s="170"/>
      <c r="ACI19" s="170"/>
      <c r="ACJ19" s="170"/>
      <c r="ACK19" s="170"/>
      <c r="ACL19" s="170"/>
      <c r="ACM19" s="170"/>
      <c r="ACN19" s="170"/>
      <c r="ACO19" s="170"/>
      <c r="ACP19" s="170"/>
      <c r="ACQ19" s="170"/>
      <c r="ACR19" s="170"/>
      <c r="ACS19" s="170"/>
      <c r="ACT19" s="170"/>
      <c r="ACU19" s="170"/>
      <c r="ACV19" s="170"/>
      <c r="ACW19" s="170"/>
      <c r="ACX19" s="170"/>
      <c r="ACY19" s="170"/>
      <c r="ACZ19" s="170"/>
      <c r="ADA19" s="170"/>
      <c r="ADB19" s="170"/>
      <c r="ADC19" s="170"/>
      <c r="ADD19" s="170"/>
      <c r="ADE19" s="170"/>
      <c r="ADF19" s="170"/>
      <c r="ADG19" s="170"/>
      <c r="ADH19" s="170"/>
      <c r="ADI19" s="170"/>
      <c r="ADJ19" s="170"/>
      <c r="ADK19" s="170"/>
      <c r="ADL19" s="170"/>
      <c r="ADM19" s="170"/>
      <c r="ADN19" s="170"/>
      <c r="ADO19" s="170"/>
      <c r="ADP19" s="170"/>
      <c r="ADQ19" s="170"/>
      <c r="ADR19" s="170"/>
      <c r="ADS19" s="170"/>
      <c r="ADT19" s="170"/>
      <c r="ADU19" s="170"/>
      <c r="ADV19" s="170"/>
      <c r="ADW19" s="170"/>
      <c r="ADX19" s="170"/>
      <c r="ADY19" s="170"/>
      <c r="ADZ19" s="170"/>
      <c r="AEA19" s="170"/>
      <c r="AEB19" s="170"/>
      <c r="AEC19" s="170"/>
      <c r="AED19" s="170"/>
      <c r="AEE19" s="170"/>
      <c r="AEF19" s="170"/>
      <c r="AEG19" s="170"/>
      <c r="AEH19" s="170"/>
      <c r="AEI19" s="170"/>
      <c r="AEJ19" s="170"/>
      <c r="AEK19" s="170"/>
      <c r="AEL19" s="170"/>
      <c r="AEM19" s="170"/>
      <c r="AEN19" s="170"/>
      <c r="AEO19" s="170"/>
      <c r="AEP19" s="170"/>
      <c r="AEQ19" s="170"/>
      <c r="AER19" s="170"/>
      <c r="AES19" s="170"/>
      <c r="AET19" s="170"/>
      <c r="AEU19" s="170"/>
      <c r="AEV19" s="170"/>
      <c r="AEW19" s="170"/>
      <c r="AEX19" s="170"/>
      <c r="AEY19" s="170"/>
      <c r="AEZ19" s="170"/>
      <c r="AFA19" s="170"/>
      <c r="AFB19" s="170"/>
      <c r="AFC19" s="170"/>
      <c r="AFD19" s="170"/>
      <c r="AFE19" s="170"/>
      <c r="AFF19" s="170"/>
      <c r="AFG19" s="170"/>
      <c r="AFH19" s="170"/>
      <c r="AFI19" s="170"/>
      <c r="AFJ19" s="170"/>
      <c r="AFK19" s="170"/>
      <c r="AFL19" s="170"/>
      <c r="AFM19" s="170"/>
      <c r="AFN19" s="170"/>
      <c r="AFO19" s="170"/>
      <c r="AFP19" s="170"/>
      <c r="AFQ19" s="170"/>
      <c r="AFR19" s="170"/>
      <c r="AFS19" s="170"/>
      <c r="AFT19" s="170"/>
      <c r="AFU19" s="170"/>
      <c r="AFV19" s="170"/>
      <c r="AFW19" s="170"/>
      <c r="AFX19" s="170"/>
      <c r="AFY19" s="170"/>
      <c r="AFZ19" s="170"/>
      <c r="AGA19" s="170"/>
      <c r="AGB19" s="170"/>
      <c r="AGC19" s="170"/>
      <c r="AGD19" s="170"/>
      <c r="AGE19" s="170"/>
      <c r="AGF19" s="170"/>
      <c r="AGG19" s="170"/>
      <c r="AGH19" s="170"/>
      <c r="AGI19" s="170"/>
      <c r="AGJ19" s="170"/>
      <c r="AGK19" s="170"/>
      <c r="AGL19" s="170"/>
      <c r="AGM19" s="170"/>
      <c r="AGN19" s="170"/>
      <c r="AGO19" s="170"/>
      <c r="AGP19" s="170"/>
      <c r="AGQ19" s="170"/>
      <c r="AGR19" s="170"/>
      <c r="AGS19" s="170"/>
      <c r="AGT19" s="170"/>
      <c r="AGU19" s="170"/>
      <c r="AGV19" s="170"/>
      <c r="AGW19" s="170"/>
      <c r="AGX19" s="170"/>
      <c r="AGY19" s="170"/>
      <c r="AGZ19" s="170"/>
      <c r="AHA19" s="170"/>
      <c r="AHB19" s="170"/>
      <c r="AHC19" s="170"/>
      <c r="AHD19" s="170"/>
      <c r="AHE19" s="170"/>
      <c r="AHF19" s="170"/>
      <c r="AHG19" s="170"/>
      <c r="AHH19" s="170"/>
      <c r="AHI19" s="170"/>
      <c r="AHJ19" s="170"/>
      <c r="AHK19" s="170"/>
      <c r="AHL19" s="170"/>
      <c r="AHM19" s="170"/>
      <c r="AHN19" s="170"/>
      <c r="AHO19" s="170"/>
      <c r="AHP19" s="170"/>
      <c r="AHQ19" s="170"/>
      <c r="AHR19" s="170"/>
      <c r="AHS19" s="170"/>
      <c r="AHT19" s="170"/>
      <c r="AHU19" s="170"/>
      <c r="AHV19" s="170"/>
      <c r="AHW19" s="170"/>
      <c r="AHX19" s="170"/>
      <c r="AHY19" s="170"/>
      <c r="AHZ19" s="170"/>
      <c r="AIA19" s="170"/>
      <c r="AIB19" s="170"/>
      <c r="AIC19" s="170"/>
      <c r="AID19" s="170"/>
      <c r="AIE19" s="170"/>
      <c r="AIF19" s="170"/>
      <c r="AIG19" s="170"/>
      <c r="AIH19" s="170"/>
      <c r="AII19" s="170"/>
      <c r="AIJ19" s="170"/>
      <c r="AIK19" s="170"/>
      <c r="AIL19" s="170"/>
      <c r="AIM19" s="170"/>
      <c r="AIN19" s="170"/>
      <c r="AIO19" s="170"/>
      <c r="AIP19" s="170"/>
      <c r="AIQ19" s="170"/>
      <c r="AIR19" s="170"/>
      <c r="AIS19" s="170"/>
      <c r="AIT19" s="170"/>
      <c r="AIU19" s="170"/>
      <c r="AIV19" s="170"/>
      <c r="AIW19" s="170"/>
      <c r="AIX19" s="170"/>
      <c r="AIY19" s="170"/>
      <c r="AIZ19" s="170"/>
      <c r="AJA19" s="170"/>
      <c r="AJB19" s="170"/>
      <c r="AJC19" s="170"/>
      <c r="AJD19" s="170"/>
      <c r="AJE19" s="170"/>
      <c r="AJF19" s="170"/>
      <c r="AJG19" s="170"/>
      <c r="AJH19" s="170"/>
      <c r="AJI19" s="170"/>
      <c r="AJJ19" s="170"/>
      <c r="AJK19" s="170"/>
      <c r="AJL19" s="170"/>
      <c r="AJM19" s="170"/>
      <c r="AJN19" s="170"/>
      <c r="AJO19" s="170"/>
      <c r="AJP19" s="170"/>
      <c r="AJQ19" s="170"/>
      <c r="AJR19" s="170"/>
      <c r="AJS19" s="170"/>
      <c r="AJT19" s="170"/>
      <c r="AJU19" s="170"/>
      <c r="AJV19" s="170"/>
      <c r="AJW19" s="170"/>
      <c r="AJX19" s="170"/>
      <c r="AJY19" s="170"/>
      <c r="AJZ19" s="170"/>
      <c r="AKA19" s="170"/>
      <c r="AKB19" s="170"/>
      <c r="AKC19" s="170"/>
      <c r="AKD19" s="170"/>
      <c r="AKE19" s="170"/>
      <c r="AKF19" s="170"/>
      <c r="AKG19" s="170"/>
      <c r="AKH19" s="170"/>
      <c r="AKI19" s="170"/>
      <c r="AKJ19" s="170"/>
      <c r="AKK19" s="170"/>
      <c r="AKL19" s="170"/>
      <c r="AKM19" s="170"/>
      <c r="AKN19" s="170"/>
      <c r="AKO19" s="170"/>
      <c r="AKP19" s="170"/>
      <c r="AKQ19" s="170"/>
      <c r="AKR19" s="170"/>
      <c r="AKS19" s="170"/>
      <c r="AKT19" s="170"/>
      <c r="AKU19" s="170"/>
      <c r="AKV19" s="170"/>
      <c r="AKW19" s="170"/>
      <c r="AKX19" s="170"/>
      <c r="AKY19" s="170"/>
      <c r="AKZ19" s="170"/>
      <c r="ALA19" s="170"/>
      <c r="ALB19" s="170"/>
      <c r="ALC19" s="170"/>
      <c r="ALD19" s="170"/>
      <c r="ALE19" s="170"/>
      <c r="ALF19" s="170"/>
      <c r="ALG19" s="170"/>
      <c r="ALH19" s="170"/>
      <c r="ALI19" s="170"/>
      <c r="ALJ19" s="170"/>
      <c r="ALK19" s="170"/>
      <c r="ALL19" s="170"/>
      <c r="ALM19" s="170"/>
      <c r="ALN19" s="170"/>
      <c r="ALO19" s="170"/>
      <c r="ALP19" s="170"/>
      <c r="ALQ19" s="170"/>
      <c r="ALR19" s="170"/>
      <c r="ALS19" s="170"/>
      <c r="ALT19" s="170"/>
      <c r="ALU19" s="170"/>
      <c r="ALV19" s="170"/>
      <c r="ALW19" s="170"/>
      <c r="ALX19" s="170"/>
      <c r="ALY19" s="170"/>
      <c r="ALZ19" s="170"/>
      <c r="AMA19" s="170"/>
      <c r="AMB19" s="170"/>
      <c r="AMC19" s="170"/>
      <c r="AMD19" s="170"/>
      <c r="AME19" s="170"/>
      <c r="AMF19" s="170"/>
      <c r="AMG19" s="170"/>
      <c r="AMH19" s="170"/>
      <c r="AMI19" s="170"/>
      <c r="AMJ19" s="170"/>
    </row>
    <row r="20" spans="1:1026" s="523" customFormat="1" x14ac:dyDescent="0.25">
      <c r="A20" s="258" t="s">
        <v>31886</v>
      </c>
      <c r="B20" s="257">
        <v>20</v>
      </c>
      <c r="C20" s="258" t="s">
        <v>31887</v>
      </c>
      <c r="D20" s="308"/>
      <c r="E20" s="277"/>
      <c r="F20" s="278"/>
      <c r="G20" s="280"/>
      <c r="H20" s="280"/>
      <c r="I20" s="492">
        <v>1000000</v>
      </c>
      <c r="J20" s="278"/>
      <c r="K20" s="278"/>
      <c r="L20" s="278"/>
      <c r="M20" s="278"/>
      <c r="N20" s="278"/>
      <c r="O20" s="278"/>
      <c r="P20" s="278"/>
      <c r="Q20" s="278"/>
      <c r="R20" s="278"/>
      <c r="S20" s="278"/>
      <c r="T20" s="278"/>
      <c r="U20" s="278"/>
      <c r="V20" s="278"/>
      <c r="W20" s="283">
        <f t="shared" si="0"/>
        <v>100</v>
      </c>
      <c r="X20" s="283">
        <f t="shared" si="1"/>
        <v>100</v>
      </c>
      <c r="Y20" s="283">
        <f t="shared" si="2"/>
        <v>100</v>
      </c>
      <c r="Z20" s="283">
        <f t="shared" si="3"/>
        <v>100</v>
      </c>
      <c r="AA20" s="283">
        <f t="shared" si="4"/>
        <v>100</v>
      </c>
      <c r="AB20" s="287">
        <f t="shared" si="13"/>
        <v>100</v>
      </c>
      <c r="AC20" s="287">
        <f t="shared" si="12"/>
        <v>100</v>
      </c>
      <c r="AD20" s="287">
        <f t="shared" si="5"/>
        <v>100</v>
      </c>
      <c r="AE20" s="284">
        <f t="shared" si="6"/>
        <v>100</v>
      </c>
      <c r="AF20" s="284">
        <f t="shared" si="7"/>
        <v>100</v>
      </c>
      <c r="AG20" s="268">
        <f t="shared" si="8"/>
        <v>100</v>
      </c>
      <c r="AH20" s="268">
        <f t="shared" si="9"/>
        <v>100</v>
      </c>
      <c r="AI20" s="268">
        <f t="shared" si="10"/>
        <v>100</v>
      </c>
      <c r="AJ20" s="268">
        <f t="shared" si="11"/>
        <v>100</v>
      </c>
      <c r="AK20" s="501" t="s">
        <v>31734</v>
      </c>
      <c r="AL20" s="277"/>
      <c r="AM20" s="277"/>
      <c r="AN20" s="511"/>
      <c r="AO20" s="277"/>
      <c r="AP20" s="277"/>
      <c r="AQ20" s="277"/>
      <c r="AR20" s="356" t="s">
        <v>31888</v>
      </c>
      <c r="AS20" s="171"/>
      <c r="AT20" s="277"/>
      <c r="AU20" s="277"/>
      <c r="AV20" s="150"/>
      <c r="AMK20" s="150"/>
    </row>
    <row r="21" spans="1:1026" x14ac:dyDescent="0.25">
      <c r="A21" s="310" t="s">
        <v>843</v>
      </c>
      <c r="B21" s="257">
        <v>21</v>
      </c>
      <c r="C21" s="258" t="s">
        <v>844</v>
      </c>
      <c r="D21" s="290" t="s">
        <v>6264</v>
      </c>
      <c r="E21" s="311"/>
      <c r="F21" s="312"/>
      <c r="G21" s="313"/>
      <c r="H21" s="313"/>
      <c r="I21" s="493" t="s">
        <v>802</v>
      </c>
      <c r="J21" s="314"/>
      <c r="K21" s="315"/>
      <c r="L21" s="315"/>
      <c r="M21" s="316"/>
      <c r="N21" s="316"/>
      <c r="O21" s="315"/>
      <c r="P21" s="315"/>
      <c r="Q21" s="316"/>
      <c r="R21" s="316"/>
      <c r="S21" s="316"/>
      <c r="T21" s="316"/>
      <c r="U21" s="316"/>
      <c r="V21" s="317"/>
      <c r="W21" s="283">
        <f t="shared" si="0"/>
        <v>100</v>
      </c>
      <c r="X21" s="283">
        <f t="shared" si="1"/>
        <v>100</v>
      </c>
      <c r="Y21" s="283">
        <f t="shared" si="2"/>
        <v>100</v>
      </c>
      <c r="Z21" s="283">
        <f t="shared" si="3"/>
        <v>100</v>
      </c>
      <c r="AA21" s="283">
        <f t="shared" si="4"/>
        <v>100</v>
      </c>
      <c r="AB21" s="287">
        <f t="shared" si="13"/>
        <v>100</v>
      </c>
      <c r="AC21" s="287">
        <f t="shared" si="12"/>
        <v>100</v>
      </c>
      <c r="AD21" s="287">
        <f t="shared" si="5"/>
        <v>100</v>
      </c>
      <c r="AE21" s="284">
        <f t="shared" si="6"/>
        <v>100</v>
      </c>
      <c r="AF21" s="284">
        <f t="shared" si="7"/>
        <v>100</v>
      </c>
      <c r="AG21" s="268">
        <f t="shared" si="8"/>
        <v>100</v>
      </c>
      <c r="AH21" s="268">
        <f t="shared" si="9"/>
        <v>100</v>
      </c>
      <c r="AI21" s="268">
        <f t="shared" si="10"/>
        <v>100</v>
      </c>
      <c r="AJ21" s="268">
        <f t="shared" si="11"/>
        <v>100</v>
      </c>
      <c r="AK21" s="502" t="s">
        <v>24087</v>
      </c>
      <c r="AL21" s="318"/>
      <c r="AM21" s="319"/>
      <c r="AN21" s="511"/>
      <c r="AO21" s="357"/>
      <c r="AP21" s="357"/>
      <c r="AQ21" s="286"/>
      <c r="AR21" s="171" t="s">
        <v>24732</v>
      </c>
      <c r="AS21" s="171"/>
      <c r="AT21" s="286"/>
      <c r="AU21" s="286"/>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c r="BZ21" s="559"/>
      <c r="CA21" s="559"/>
      <c r="CB21" s="559"/>
      <c r="CC21" s="559"/>
      <c r="CD21" s="559"/>
      <c r="CE21" s="559"/>
      <c r="CF21" s="559"/>
      <c r="CG21" s="559"/>
      <c r="CH21" s="559"/>
      <c r="CI21" s="559"/>
      <c r="CJ21" s="559"/>
      <c r="CK21" s="559"/>
      <c r="CL21" s="559"/>
      <c r="CM21" s="559"/>
      <c r="CN21" s="559"/>
      <c r="CO21" s="559"/>
      <c r="CP21" s="559"/>
      <c r="CQ21" s="559"/>
      <c r="CR21" s="559"/>
      <c r="CS21" s="559"/>
      <c r="CT21" s="559"/>
      <c r="CU21" s="559"/>
      <c r="CV21" s="559"/>
      <c r="CW21" s="559"/>
      <c r="CX21" s="559"/>
      <c r="CY21" s="559"/>
      <c r="CZ21" s="559"/>
      <c r="DA21" s="559"/>
      <c r="DB21" s="559"/>
      <c r="DC21" s="559"/>
      <c r="DD21" s="559"/>
      <c r="DE21" s="559"/>
      <c r="DF21" s="559"/>
      <c r="DG21" s="559"/>
      <c r="DH21" s="559"/>
      <c r="DI21" s="559"/>
      <c r="DJ21" s="559"/>
      <c r="DK21" s="559"/>
      <c r="DL21" s="559"/>
      <c r="DM21" s="559"/>
      <c r="DN21" s="559"/>
      <c r="DO21" s="559"/>
      <c r="DP21" s="559"/>
      <c r="DQ21" s="559"/>
      <c r="DR21" s="559"/>
      <c r="DS21" s="559"/>
      <c r="DT21" s="559"/>
      <c r="DU21" s="559"/>
      <c r="DV21" s="559"/>
      <c r="DW21" s="559"/>
      <c r="DX21" s="559"/>
      <c r="DY21" s="559"/>
      <c r="DZ21" s="559"/>
      <c r="EA21" s="559"/>
      <c r="EB21" s="559"/>
      <c r="EC21" s="559"/>
      <c r="ED21" s="559"/>
      <c r="EE21" s="559"/>
      <c r="EF21" s="559"/>
      <c r="EG21" s="559"/>
      <c r="EH21" s="559"/>
      <c r="EI21" s="559"/>
      <c r="EJ21" s="559"/>
      <c r="EK21" s="559"/>
      <c r="EL21" s="559"/>
      <c r="EM21" s="559"/>
      <c r="EN21" s="559"/>
      <c r="EO21" s="559"/>
      <c r="EP21" s="559"/>
      <c r="EQ21" s="559"/>
      <c r="ER21" s="559"/>
      <c r="ES21" s="559"/>
      <c r="ET21" s="559"/>
      <c r="EU21" s="559"/>
      <c r="EV21" s="559"/>
      <c r="EW21" s="559"/>
      <c r="EX21" s="559"/>
      <c r="EY21" s="559"/>
      <c r="EZ21" s="559"/>
      <c r="FA21" s="559"/>
      <c r="FB21" s="559"/>
      <c r="FC21" s="559"/>
      <c r="FD21" s="559"/>
      <c r="FE21" s="559"/>
      <c r="FF21" s="559"/>
      <c r="FG21" s="559"/>
      <c r="FH21" s="559"/>
      <c r="FI21" s="559"/>
      <c r="FJ21" s="559"/>
      <c r="FK21" s="559"/>
      <c r="FL21" s="559"/>
      <c r="FM21" s="559"/>
      <c r="FN21" s="559"/>
      <c r="FO21" s="559"/>
      <c r="FP21" s="559"/>
      <c r="FQ21" s="559"/>
      <c r="FR21" s="559"/>
      <c r="FS21" s="559"/>
      <c r="FT21" s="559"/>
      <c r="FU21" s="559"/>
      <c r="FV21" s="559"/>
      <c r="FW21" s="559"/>
      <c r="FX21" s="559"/>
      <c r="FY21" s="559"/>
      <c r="FZ21" s="559"/>
      <c r="GA21" s="559"/>
      <c r="GB21" s="559"/>
      <c r="GC21" s="559"/>
      <c r="GD21" s="559"/>
      <c r="GE21" s="559"/>
      <c r="GF21" s="559"/>
      <c r="GG21" s="559"/>
      <c r="GH21" s="559"/>
      <c r="GI21" s="559"/>
      <c r="GJ21" s="559"/>
      <c r="GK21" s="559"/>
      <c r="GL21" s="559"/>
      <c r="GM21" s="559"/>
      <c r="GN21" s="559"/>
      <c r="GO21" s="559"/>
      <c r="GP21" s="559"/>
      <c r="GQ21" s="559"/>
      <c r="GR21" s="559"/>
      <c r="GS21" s="559"/>
      <c r="GT21" s="559"/>
      <c r="GU21" s="559"/>
      <c r="GV21" s="559"/>
      <c r="GW21" s="559"/>
      <c r="GX21" s="559"/>
      <c r="GY21" s="559"/>
      <c r="GZ21" s="559"/>
      <c r="HA21" s="559"/>
      <c r="HB21" s="559"/>
      <c r="HC21" s="559"/>
      <c r="HD21" s="559"/>
      <c r="HE21" s="559"/>
      <c r="HF21" s="559"/>
      <c r="HG21" s="559"/>
      <c r="HH21" s="559"/>
      <c r="HI21" s="559"/>
      <c r="HJ21" s="559"/>
      <c r="HK21" s="559"/>
      <c r="HL21" s="559"/>
      <c r="HM21" s="559"/>
      <c r="HN21" s="559"/>
      <c r="HO21" s="559"/>
      <c r="HP21" s="559"/>
      <c r="HQ21" s="559"/>
      <c r="HR21" s="559"/>
      <c r="HS21" s="559"/>
      <c r="HT21" s="559"/>
      <c r="HU21" s="559"/>
      <c r="HV21" s="559"/>
      <c r="HW21" s="559"/>
      <c r="HX21" s="559"/>
      <c r="HY21" s="559"/>
      <c r="HZ21" s="559"/>
      <c r="IA21" s="559"/>
      <c r="IB21" s="559"/>
      <c r="IC21" s="559"/>
      <c r="ID21" s="559"/>
      <c r="IE21" s="559"/>
      <c r="IF21" s="559"/>
      <c r="IG21" s="559"/>
      <c r="IH21" s="559"/>
      <c r="II21" s="559"/>
      <c r="IJ21" s="559"/>
      <c r="IK21" s="559"/>
      <c r="IL21" s="559"/>
      <c r="IM21" s="559"/>
      <c r="IN21" s="559"/>
      <c r="IO21" s="559"/>
      <c r="IP21" s="559"/>
      <c r="IQ21" s="559"/>
      <c r="IR21" s="559"/>
      <c r="IS21" s="559"/>
      <c r="IT21" s="559"/>
      <c r="IU21" s="559"/>
      <c r="IV21" s="559"/>
      <c r="IW21" s="559"/>
      <c r="IX21" s="559"/>
      <c r="IY21" s="559"/>
      <c r="IZ21" s="559"/>
      <c r="JA21" s="559"/>
      <c r="JB21" s="559"/>
      <c r="JC21" s="559"/>
      <c r="JD21" s="559"/>
      <c r="JE21" s="559"/>
      <c r="JF21" s="559"/>
      <c r="JG21" s="559"/>
      <c r="JH21" s="559"/>
      <c r="JI21" s="559"/>
      <c r="JJ21" s="559"/>
      <c r="JK21" s="559"/>
      <c r="JL21" s="559"/>
      <c r="JM21" s="559"/>
      <c r="JN21" s="559"/>
      <c r="JO21" s="559"/>
      <c r="JP21" s="559"/>
      <c r="JQ21" s="559"/>
      <c r="JR21" s="559"/>
      <c r="JS21" s="559"/>
      <c r="JT21" s="559"/>
      <c r="JU21" s="559"/>
      <c r="JV21" s="559"/>
      <c r="JW21" s="559"/>
      <c r="JX21" s="559"/>
      <c r="JY21" s="559"/>
      <c r="JZ21" s="559"/>
      <c r="KA21" s="559"/>
      <c r="KB21" s="559"/>
      <c r="KC21" s="559"/>
      <c r="KD21" s="559"/>
      <c r="KE21" s="559"/>
      <c r="KF21" s="559"/>
      <c r="KG21" s="559"/>
      <c r="KH21" s="559"/>
      <c r="KI21" s="559"/>
      <c r="KJ21" s="559"/>
      <c r="KK21" s="559"/>
      <c r="KL21" s="559"/>
      <c r="KM21" s="559"/>
      <c r="KN21" s="559"/>
      <c r="KO21" s="559"/>
      <c r="KP21" s="559"/>
      <c r="KQ21" s="559"/>
      <c r="KR21" s="559"/>
      <c r="KS21" s="559"/>
      <c r="KT21" s="559"/>
      <c r="KU21" s="559"/>
      <c r="KV21" s="559"/>
      <c r="KW21" s="559"/>
      <c r="KX21" s="559"/>
      <c r="KY21" s="559"/>
      <c r="KZ21" s="559"/>
      <c r="LA21" s="559"/>
      <c r="LB21" s="559"/>
      <c r="LC21" s="559"/>
      <c r="LD21" s="559"/>
      <c r="LE21" s="559"/>
      <c r="LF21" s="559"/>
      <c r="LG21" s="559"/>
      <c r="LH21" s="559"/>
      <c r="LI21" s="559"/>
      <c r="LJ21" s="559"/>
      <c r="LK21" s="559"/>
      <c r="LL21" s="559"/>
      <c r="LM21" s="559"/>
      <c r="LN21" s="559"/>
      <c r="LO21" s="559"/>
      <c r="LP21" s="559"/>
      <c r="LQ21" s="559"/>
      <c r="LR21" s="559"/>
      <c r="LS21" s="559"/>
      <c r="LT21" s="559"/>
      <c r="LU21" s="559"/>
      <c r="LV21" s="559"/>
      <c r="LW21" s="559"/>
      <c r="LX21" s="559"/>
      <c r="LY21" s="559"/>
      <c r="LZ21" s="559"/>
      <c r="MA21" s="559"/>
      <c r="MB21" s="559"/>
      <c r="MC21" s="559"/>
      <c r="MD21" s="559"/>
      <c r="ME21" s="559"/>
      <c r="MF21" s="559"/>
      <c r="MG21" s="559"/>
      <c r="MH21" s="559"/>
      <c r="MI21" s="559"/>
      <c r="MJ21" s="559"/>
      <c r="MK21" s="559"/>
      <c r="ML21" s="559"/>
      <c r="MM21" s="559"/>
      <c r="MN21" s="559"/>
      <c r="MO21" s="559"/>
      <c r="MP21" s="559"/>
      <c r="MQ21" s="559"/>
      <c r="MR21" s="559"/>
      <c r="MS21" s="559"/>
      <c r="MT21" s="559"/>
      <c r="MU21" s="559"/>
      <c r="MV21" s="559"/>
      <c r="MW21" s="559"/>
      <c r="MX21" s="559"/>
      <c r="MY21" s="559"/>
      <c r="MZ21" s="559"/>
      <c r="NA21" s="559"/>
      <c r="NB21" s="559"/>
      <c r="NC21" s="559"/>
      <c r="ND21" s="559"/>
      <c r="NE21" s="559"/>
      <c r="NF21" s="559"/>
      <c r="NG21" s="559"/>
      <c r="NH21" s="559"/>
      <c r="NI21" s="559"/>
      <c r="NJ21" s="559"/>
      <c r="NK21" s="559"/>
      <c r="NL21" s="559"/>
      <c r="NM21" s="559"/>
      <c r="NN21" s="559"/>
      <c r="NO21" s="559"/>
      <c r="NP21" s="559"/>
      <c r="NQ21" s="559"/>
      <c r="NR21" s="559"/>
      <c r="NS21" s="559"/>
      <c r="NT21" s="559"/>
      <c r="NU21" s="559"/>
      <c r="NV21" s="559"/>
      <c r="NW21" s="559"/>
      <c r="NX21" s="559"/>
      <c r="NY21" s="559"/>
      <c r="NZ21" s="559"/>
      <c r="OA21" s="559"/>
      <c r="OB21" s="559"/>
      <c r="OC21" s="559"/>
      <c r="OD21" s="559"/>
      <c r="OE21" s="559"/>
      <c r="OF21" s="559"/>
      <c r="OG21" s="559"/>
      <c r="OH21" s="559"/>
      <c r="OI21" s="559"/>
      <c r="OJ21" s="559"/>
      <c r="OK21" s="559"/>
      <c r="OL21" s="559"/>
      <c r="OM21" s="559"/>
      <c r="ON21" s="559"/>
      <c r="OO21" s="559"/>
      <c r="OP21" s="559"/>
      <c r="OQ21" s="559"/>
      <c r="OR21" s="559"/>
      <c r="OS21" s="559"/>
      <c r="OT21" s="559"/>
      <c r="OU21" s="559"/>
      <c r="OV21" s="559"/>
      <c r="OW21" s="559"/>
      <c r="OX21" s="559"/>
      <c r="OY21" s="559"/>
      <c r="OZ21" s="559"/>
      <c r="PA21" s="559"/>
      <c r="PB21" s="559"/>
      <c r="PC21" s="559"/>
      <c r="PD21" s="559"/>
      <c r="PE21" s="559"/>
      <c r="PF21" s="559"/>
      <c r="PG21" s="559"/>
      <c r="PH21" s="559"/>
      <c r="PI21" s="559"/>
      <c r="PJ21" s="559"/>
      <c r="PK21" s="559"/>
      <c r="PL21" s="559"/>
      <c r="PM21" s="559"/>
      <c r="PN21" s="559"/>
      <c r="PO21" s="559"/>
      <c r="PP21" s="559"/>
      <c r="PQ21" s="559"/>
      <c r="PR21" s="559"/>
      <c r="PS21" s="559"/>
      <c r="PT21" s="559"/>
      <c r="PU21" s="559"/>
      <c r="PV21" s="559"/>
      <c r="PW21" s="559"/>
      <c r="PX21" s="559"/>
      <c r="PY21" s="559"/>
      <c r="PZ21" s="559"/>
      <c r="QA21" s="559"/>
      <c r="QB21" s="559"/>
      <c r="QC21" s="559"/>
      <c r="QD21" s="559"/>
      <c r="QE21" s="559"/>
      <c r="QF21" s="559"/>
      <c r="QG21" s="559"/>
      <c r="QH21" s="559"/>
      <c r="QI21" s="559"/>
      <c r="QJ21" s="559"/>
      <c r="QK21" s="559"/>
      <c r="QL21" s="559"/>
      <c r="QM21" s="559"/>
      <c r="QN21" s="559"/>
      <c r="QO21" s="559"/>
      <c r="QP21" s="559"/>
      <c r="QQ21" s="559"/>
      <c r="QR21" s="559"/>
      <c r="QS21" s="559"/>
      <c r="QT21" s="559"/>
      <c r="QU21" s="559"/>
      <c r="QV21" s="559"/>
      <c r="QW21" s="559"/>
      <c r="QX21" s="559"/>
      <c r="QY21" s="559"/>
      <c r="QZ21" s="559"/>
      <c r="RA21" s="559"/>
      <c r="RB21" s="559"/>
      <c r="RC21" s="559"/>
      <c r="RD21" s="559"/>
      <c r="RE21" s="559"/>
      <c r="RF21" s="559"/>
      <c r="RG21" s="559"/>
      <c r="RH21" s="559"/>
      <c r="RI21" s="559"/>
      <c r="RJ21" s="559"/>
      <c r="RK21" s="559"/>
      <c r="RL21" s="559"/>
      <c r="RM21" s="559"/>
      <c r="RN21" s="559"/>
      <c r="RO21" s="559"/>
      <c r="RP21" s="559"/>
      <c r="RQ21" s="559"/>
      <c r="RR21" s="559"/>
      <c r="RS21" s="559"/>
      <c r="RT21" s="559"/>
      <c r="RU21" s="559"/>
      <c r="RV21" s="559"/>
      <c r="RW21" s="559"/>
      <c r="RX21" s="559"/>
      <c r="RY21" s="559"/>
      <c r="RZ21" s="559"/>
      <c r="SA21" s="559"/>
      <c r="SB21" s="559"/>
      <c r="SC21" s="559"/>
      <c r="SD21" s="559"/>
      <c r="SE21" s="559"/>
      <c r="SF21" s="559"/>
      <c r="SG21" s="559"/>
      <c r="SH21" s="559"/>
      <c r="SI21" s="559"/>
      <c r="SJ21" s="559"/>
      <c r="SK21" s="559"/>
      <c r="SL21" s="559"/>
      <c r="SM21" s="559"/>
      <c r="SN21" s="559"/>
      <c r="SO21" s="559"/>
      <c r="SP21" s="559"/>
      <c r="SQ21" s="559"/>
      <c r="SR21" s="559"/>
      <c r="SS21" s="559"/>
      <c r="ST21" s="559"/>
      <c r="SU21" s="559"/>
      <c r="SV21" s="559"/>
      <c r="SW21" s="559"/>
      <c r="SX21" s="559"/>
      <c r="SY21" s="559"/>
      <c r="SZ21" s="559"/>
      <c r="TA21" s="559"/>
      <c r="TB21" s="559"/>
      <c r="TC21" s="559"/>
      <c r="TD21" s="559"/>
      <c r="TE21" s="559"/>
      <c r="TF21" s="559"/>
      <c r="TG21" s="559"/>
      <c r="TH21" s="559"/>
      <c r="TI21" s="559"/>
      <c r="TJ21" s="559"/>
      <c r="TK21" s="559"/>
      <c r="TL21" s="559"/>
      <c r="TM21" s="559"/>
      <c r="TN21" s="559"/>
      <c r="TO21" s="559"/>
      <c r="TP21" s="559"/>
      <c r="TQ21" s="559"/>
      <c r="TR21" s="559"/>
      <c r="TS21" s="559"/>
      <c r="TT21" s="559"/>
      <c r="TU21" s="559"/>
      <c r="TV21" s="559"/>
      <c r="TW21" s="559"/>
      <c r="TX21" s="559"/>
      <c r="TY21" s="559"/>
      <c r="TZ21" s="559"/>
      <c r="UA21" s="559"/>
      <c r="UB21" s="559"/>
      <c r="UC21" s="559"/>
      <c r="UD21" s="559"/>
      <c r="UE21" s="559"/>
      <c r="UF21" s="559"/>
      <c r="UG21" s="559"/>
      <c r="UH21" s="559"/>
      <c r="UI21" s="559"/>
      <c r="UJ21" s="559"/>
      <c r="UK21" s="559"/>
      <c r="UL21" s="559"/>
      <c r="UM21" s="559"/>
      <c r="UN21" s="559"/>
      <c r="UO21" s="559"/>
      <c r="UP21" s="559"/>
      <c r="UQ21" s="559"/>
      <c r="UR21" s="559"/>
      <c r="US21" s="559"/>
      <c r="UT21" s="559"/>
      <c r="UU21" s="559"/>
      <c r="UV21" s="559"/>
      <c r="UW21" s="559"/>
      <c r="UX21" s="559"/>
      <c r="UY21" s="559"/>
      <c r="UZ21" s="559"/>
      <c r="VA21" s="559"/>
      <c r="VB21" s="559"/>
      <c r="VC21" s="559"/>
      <c r="VD21" s="559"/>
      <c r="VE21" s="559"/>
      <c r="VF21" s="559"/>
      <c r="VG21" s="559"/>
      <c r="VH21" s="559"/>
      <c r="VI21" s="559"/>
      <c r="VJ21" s="559"/>
      <c r="VK21" s="559"/>
      <c r="VL21" s="559"/>
      <c r="VM21" s="559"/>
      <c r="VN21" s="559"/>
      <c r="VO21" s="559"/>
      <c r="VP21" s="559"/>
      <c r="VQ21" s="559"/>
      <c r="VR21" s="559"/>
      <c r="VS21" s="559"/>
      <c r="VT21" s="559"/>
      <c r="VU21" s="559"/>
      <c r="VV21" s="559"/>
      <c r="VW21" s="559"/>
      <c r="VX21" s="559"/>
      <c r="VY21" s="559"/>
      <c r="VZ21" s="559"/>
      <c r="WA21" s="559"/>
      <c r="WB21" s="559"/>
      <c r="WC21" s="559"/>
      <c r="WD21" s="559"/>
      <c r="WE21" s="559"/>
      <c r="WF21" s="559"/>
      <c r="WG21" s="559"/>
      <c r="WH21" s="559"/>
      <c r="WI21" s="559"/>
      <c r="WJ21" s="559"/>
      <c r="WK21" s="559"/>
      <c r="WL21" s="559"/>
      <c r="WM21" s="559"/>
      <c r="WN21" s="559"/>
      <c r="WO21" s="559"/>
      <c r="WP21" s="559"/>
      <c r="WQ21" s="559"/>
      <c r="WR21" s="559"/>
      <c r="WS21" s="559"/>
      <c r="WT21" s="559"/>
      <c r="WU21" s="559"/>
      <c r="WV21" s="559"/>
      <c r="WW21" s="559"/>
      <c r="WX21" s="559"/>
      <c r="WY21" s="559"/>
      <c r="WZ21" s="559"/>
      <c r="XA21" s="559"/>
      <c r="XB21" s="559"/>
      <c r="XC21" s="559"/>
      <c r="XD21" s="559"/>
      <c r="XE21" s="559"/>
      <c r="XF21" s="559"/>
      <c r="XG21" s="559"/>
      <c r="XH21" s="559"/>
      <c r="XI21" s="559"/>
      <c r="XJ21" s="559"/>
      <c r="XK21" s="559"/>
      <c r="XL21" s="559"/>
      <c r="XM21" s="559"/>
      <c r="XN21" s="559"/>
      <c r="XO21" s="559"/>
      <c r="XP21" s="559"/>
      <c r="XQ21" s="559"/>
      <c r="XR21" s="559"/>
      <c r="XS21" s="559"/>
      <c r="XT21" s="559"/>
      <c r="XU21" s="559"/>
      <c r="XV21" s="559"/>
      <c r="XW21" s="559"/>
      <c r="XX21" s="559"/>
      <c r="XY21" s="559"/>
      <c r="XZ21" s="559"/>
      <c r="YA21" s="559"/>
      <c r="YB21" s="559"/>
      <c r="YC21" s="559"/>
      <c r="YD21" s="559"/>
      <c r="YE21" s="559"/>
      <c r="YF21" s="559"/>
      <c r="YG21" s="559"/>
      <c r="YH21" s="559"/>
      <c r="YI21" s="559"/>
      <c r="YJ21" s="559"/>
      <c r="YK21" s="559"/>
      <c r="YL21" s="559"/>
      <c r="YM21" s="559"/>
      <c r="YN21" s="559"/>
      <c r="YO21" s="559"/>
      <c r="YP21" s="559"/>
      <c r="YQ21" s="559"/>
      <c r="YR21" s="559"/>
      <c r="YS21" s="559"/>
      <c r="YT21" s="559"/>
      <c r="YU21" s="559"/>
      <c r="YV21" s="559"/>
      <c r="YW21" s="559"/>
      <c r="YX21" s="559"/>
      <c r="YY21" s="559"/>
      <c r="YZ21" s="559"/>
      <c r="ZA21" s="559"/>
      <c r="ZB21" s="559"/>
      <c r="ZC21" s="559"/>
      <c r="ZD21" s="559"/>
      <c r="ZE21" s="559"/>
      <c r="ZF21" s="559"/>
      <c r="ZG21" s="559"/>
      <c r="ZH21" s="559"/>
      <c r="ZI21" s="559"/>
      <c r="ZJ21" s="559"/>
      <c r="ZK21" s="559"/>
      <c r="ZL21" s="559"/>
      <c r="ZM21" s="559"/>
      <c r="ZN21" s="559"/>
      <c r="ZO21" s="559"/>
      <c r="ZP21" s="559"/>
      <c r="ZQ21" s="559"/>
      <c r="ZR21" s="559"/>
      <c r="ZS21" s="559"/>
      <c r="ZT21" s="559"/>
      <c r="ZU21" s="559"/>
      <c r="ZV21" s="559"/>
      <c r="ZW21" s="559"/>
      <c r="ZX21" s="559"/>
      <c r="ZY21" s="559"/>
      <c r="ZZ21" s="559"/>
      <c r="AAA21" s="559"/>
      <c r="AAB21" s="559"/>
      <c r="AAC21" s="559"/>
      <c r="AAD21" s="559"/>
      <c r="AAE21" s="559"/>
      <c r="AAF21" s="559"/>
      <c r="AAG21" s="559"/>
      <c r="AAH21" s="559"/>
      <c r="AAI21" s="559"/>
      <c r="AAJ21" s="559"/>
      <c r="AAK21" s="559"/>
      <c r="AAL21" s="559"/>
      <c r="AAM21" s="559"/>
      <c r="AAN21" s="559"/>
      <c r="AAO21" s="559"/>
      <c r="AAP21" s="559"/>
      <c r="AAQ21" s="559"/>
      <c r="AAR21" s="559"/>
      <c r="AAS21" s="559"/>
      <c r="AAT21" s="559"/>
      <c r="AAU21" s="559"/>
      <c r="AAV21" s="559"/>
      <c r="AAW21" s="559"/>
      <c r="AAX21" s="559"/>
      <c r="AAY21" s="559"/>
      <c r="AAZ21" s="559"/>
      <c r="ABA21" s="559"/>
      <c r="ABB21" s="559"/>
      <c r="ABC21" s="559"/>
      <c r="ABD21" s="559"/>
      <c r="ABE21" s="559"/>
      <c r="ABF21" s="559"/>
      <c r="ABG21" s="559"/>
      <c r="ABH21" s="559"/>
      <c r="ABI21" s="559"/>
      <c r="ABJ21" s="559"/>
      <c r="ABK21" s="559"/>
      <c r="ABL21" s="559"/>
      <c r="ABM21" s="559"/>
      <c r="ABN21" s="559"/>
      <c r="ABO21" s="559"/>
      <c r="ABP21" s="559"/>
      <c r="ABQ21" s="559"/>
      <c r="ABR21" s="559"/>
      <c r="ABS21" s="559"/>
      <c r="ABT21" s="559"/>
      <c r="ABU21" s="559"/>
      <c r="ABV21" s="559"/>
      <c r="ABW21" s="559"/>
      <c r="ABX21" s="559"/>
      <c r="ABY21" s="559"/>
      <c r="ABZ21" s="559"/>
      <c r="ACA21" s="559"/>
      <c r="ACB21" s="559"/>
      <c r="ACC21" s="559"/>
      <c r="ACD21" s="559"/>
      <c r="ACE21" s="559"/>
      <c r="ACF21" s="559"/>
      <c r="ACG21" s="559"/>
      <c r="ACH21" s="559"/>
      <c r="ACI21" s="559"/>
      <c r="ACJ21" s="559"/>
      <c r="ACK21" s="559"/>
      <c r="ACL21" s="559"/>
      <c r="ACM21" s="559"/>
      <c r="ACN21" s="559"/>
      <c r="ACO21" s="559"/>
      <c r="ACP21" s="559"/>
      <c r="ACQ21" s="559"/>
      <c r="ACR21" s="559"/>
      <c r="ACS21" s="559"/>
      <c r="ACT21" s="559"/>
      <c r="ACU21" s="559"/>
      <c r="ACV21" s="559"/>
      <c r="ACW21" s="559"/>
      <c r="ACX21" s="559"/>
      <c r="ACY21" s="559"/>
      <c r="ACZ21" s="559"/>
      <c r="ADA21" s="559"/>
      <c r="ADB21" s="559"/>
      <c r="ADC21" s="559"/>
      <c r="ADD21" s="559"/>
      <c r="ADE21" s="559"/>
      <c r="ADF21" s="559"/>
      <c r="ADG21" s="559"/>
      <c r="ADH21" s="559"/>
      <c r="ADI21" s="559"/>
      <c r="ADJ21" s="559"/>
      <c r="ADK21" s="559"/>
      <c r="ADL21" s="559"/>
      <c r="ADM21" s="559"/>
      <c r="ADN21" s="559"/>
      <c r="ADO21" s="559"/>
      <c r="ADP21" s="559"/>
      <c r="ADQ21" s="559"/>
      <c r="ADR21" s="559"/>
      <c r="ADS21" s="559"/>
      <c r="ADT21" s="559"/>
      <c r="ADU21" s="559"/>
      <c r="ADV21" s="559"/>
      <c r="ADW21" s="559"/>
      <c r="ADX21" s="559"/>
      <c r="ADY21" s="559"/>
      <c r="ADZ21" s="559"/>
      <c r="AEA21" s="559"/>
      <c r="AEB21" s="559"/>
      <c r="AEC21" s="559"/>
      <c r="AED21" s="559"/>
      <c r="AEE21" s="559"/>
      <c r="AEF21" s="559"/>
      <c r="AEG21" s="559"/>
      <c r="AEH21" s="559"/>
      <c r="AEI21" s="559"/>
      <c r="AEJ21" s="559"/>
      <c r="AEK21" s="559"/>
      <c r="AEL21" s="559"/>
      <c r="AEM21" s="559"/>
      <c r="AEN21" s="559"/>
      <c r="AEO21" s="559"/>
      <c r="AEP21" s="559"/>
      <c r="AEQ21" s="559"/>
      <c r="AER21" s="559"/>
      <c r="AES21" s="559"/>
      <c r="AET21" s="559"/>
      <c r="AEU21" s="559"/>
      <c r="AEV21" s="559"/>
      <c r="AEW21" s="559"/>
      <c r="AEX21" s="559"/>
      <c r="AEY21" s="559"/>
      <c r="AEZ21" s="559"/>
      <c r="AFA21" s="559"/>
      <c r="AFB21" s="559"/>
      <c r="AFC21" s="559"/>
      <c r="AFD21" s="559"/>
      <c r="AFE21" s="559"/>
      <c r="AFF21" s="559"/>
      <c r="AFG21" s="559"/>
      <c r="AFH21" s="559"/>
      <c r="AFI21" s="559"/>
      <c r="AFJ21" s="559"/>
      <c r="AFK21" s="559"/>
      <c r="AFL21" s="559"/>
      <c r="AFM21" s="559"/>
      <c r="AFN21" s="559"/>
      <c r="AFO21" s="559"/>
      <c r="AFP21" s="559"/>
      <c r="AFQ21" s="559"/>
      <c r="AFR21" s="559"/>
      <c r="AFS21" s="559"/>
      <c r="AFT21" s="559"/>
      <c r="AFU21" s="559"/>
      <c r="AFV21" s="559"/>
      <c r="AFW21" s="559"/>
      <c r="AFX21" s="559"/>
      <c r="AFY21" s="559"/>
      <c r="AFZ21" s="559"/>
      <c r="AGA21" s="559"/>
      <c r="AGB21" s="559"/>
      <c r="AGC21" s="559"/>
      <c r="AGD21" s="559"/>
      <c r="AGE21" s="559"/>
      <c r="AGF21" s="559"/>
      <c r="AGG21" s="559"/>
      <c r="AGH21" s="559"/>
      <c r="AGI21" s="559"/>
      <c r="AGJ21" s="559"/>
      <c r="AGK21" s="559"/>
      <c r="AGL21" s="559"/>
      <c r="AGM21" s="559"/>
      <c r="AGN21" s="559"/>
      <c r="AGO21" s="559"/>
      <c r="AGP21" s="559"/>
      <c r="AGQ21" s="559"/>
      <c r="AGR21" s="559"/>
      <c r="AGS21" s="559"/>
      <c r="AGT21" s="559"/>
      <c r="AGU21" s="559"/>
      <c r="AGV21" s="559"/>
      <c r="AGW21" s="559"/>
      <c r="AGX21" s="559"/>
      <c r="AGY21" s="559"/>
      <c r="AGZ21" s="559"/>
      <c r="AHA21" s="559"/>
      <c r="AHB21" s="559"/>
      <c r="AHC21" s="559"/>
      <c r="AHD21" s="559"/>
      <c r="AHE21" s="559"/>
      <c r="AHF21" s="559"/>
      <c r="AHG21" s="559"/>
      <c r="AHH21" s="559"/>
      <c r="AHI21" s="559"/>
      <c r="AHJ21" s="559"/>
      <c r="AHK21" s="559"/>
      <c r="AHL21" s="559"/>
      <c r="AHM21" s="559"/>
      <c r="AHN21" s="559"/>
      <c r="AHO21" s="559"/>
      <c r="AHP21" s="559"/>
      <c r="AHQ21" s="559"/>
      <c r="AHR21" s="559"/>
      <c r="AHS21" s="559"/>
      <c r="AHT21" s="559"/>
      <c r="AHU21" s="559"/>
      <c r="AHV21" s="559"/>
      <c r="AHW21" s="559"/>
      <c r="AHX21" s="559"/>
      <c r="AHY21" s="559"/>
      <c r="AHZ21" s="559"/>
      <c r="AIA21" s="559"/>
      <c r="AIB21" s="559"/>
      <c r="AIC21" s="559"/>
      <c r="AID21" s="559"/>
      <c r="AIE21" s="559"/>
      <c r="AIF21" s="559"/>
      <c r="AIG21" s="559"/>
      <c r="AIH21" s="559"/>
      <c r="AII21" s="559"/>
      <c r="AIJ21" s="559"/>
      <c r="AIK21" s="559"/>
      <c r="AIL21" s="559"/>
      <c r="AIM21" s="559"/>
      <c r="AIN21" s="559"/>
      <c r="AIO21" s="559"/>
      <c r="AIP21" s="559"/>
      <c r="AIQ21" s="559"/>
      <c r="AIR21" s="559"/>
      <c r="AIS21" s="559"/>
      <c r="AIT21" s="559"/>
      <c r="AIU21" s="559"/>
      <c r="AIV21" s="559"/>
      <c r="AIW21" s="559"/>
      <c r="AIX21" s="559"/>
      <c r="AIY21" s="559"/>
      <c r="AIZ21" s="559"/>
      <c r="AJA21" s="559"/>
      <c r="AJB21" s="559"/>
      <c r="AJC21" s="559"/>
      <c r="AJD21" s="559"/>
      <c r="AJE21" s="559"/>
      <c r="AJF21" s="559"/>
      <c r="AJG21" s="559"/>
      <c r="AJH21" s="559"/>
      <c r="AJI21" s="559"/>
      <c r="AJJ21" s="559"/>
      <c r="AJK21" s="559"/>
      <c r="AJL21" s="559"/>
      <c r="AJM21" s="559"/>
      <c r="AJN21" s="559"/>
      <c r="AJO21" s="559"/>
      <c r="AJP21" s="559"/>
      <c r="AJQ21" s="559"/>
      <c r="AJR21" s="559"/>
      <c r="AJS21" s="559"/>
      <c r="AJT21" s="559"/>
      <c r="AJU21" s="559"/>
      <c r="AJV21" s="559"/>
      <c r="AJW21" s="559"/>
      <c r="AJX21" s="559"/>
      <c r="AJY21" s="559"/>
      <c r="AJZ21" s="559"/>
      <c r="AKA21" s="559"/>
      <c r="AKB21" s="559"/>
      <c r="AKC21" s="559"/>
      <c r="AKD21" s="559"/>
      <c r="AKE21" s="559"/>
      <c r="AKF21" s="559"/>
      <c r="AKG21" s="559"/>
      <c r="AKH21" s="559"/>
      <c r="AKI21" s="559"/>
      <c r="AKJ21" s="559"/>
      <c r="AKK21" s="559"/>
      <c r="AKL21" s="559"/>
      <c r="AKM21" s="559"/>
      <c r="AKN21" s="559"/>
      <c r="AKO21" s="559"/>
      <c r="AKP21" s="559"/>
      <c r="AKQ21" s="559"/>
      <c r="AKR21" s="559"/>
      <c r="AKS21" s="559"/>
      <c r="AKT21" s="559"/>
      <c r="AKU21" s="559"/>
      <c r="AKV21" s="559"/>
      <c r="AKW21" s="559"/>
      <c r="AKX21" s="559"/>
      <c r="AKY21" s="559"/>
      <c r="AKZ21" s="559"/>
      <c r="ALA21" s="559"/>
      <c r="ALB21" s="559"/>
      <c r="ALC21" s="559"/>
      <c r="ALD21" s="559"/>
      <c r="ALE21" s="559"/>
      <c r="ALF21" s="559"/>
      <c r="ALG21" s="559"/>
      <c r="ALH21" s="559"/>
      <c r="ALI21" s="559"/>
      <c r="ALJ21" s="559"/>
      <c r="ALK21" s="559"/>
      <c r="ALL21" s="559"/>
      <c r="ALM21" s="559"/>
      <c r="ALN21" s="559"/>
      <c r="ALO21" s="559"/>
      <c r="ALP21" s="559"/>
      <c r="ALQ21" s="559"/>
      <c r="ALR21" s="559"/>
      <c r="ALS21" s="559"/>
      <c r="ALT21" s="559"/>
      <c r="ALU21" s="559"/>
      <c r="ALV21" s="559"/>
      <c r="ALW21" s="559"/>
      <c r="ALX21" s="559"/>
      <c r="ALY21" s="559"/>
      <c r="ALZ21" s="559"/>
      <c r="AMA21" s="559"/>
      <c r="AMB21" s="559"/>
      <c r="AMC21" s="559"/>
      <c r="AMD21" s="559"/>
      <c r="AME21" s="559"/>
      <c r="AMF21" s="559"/>
      <c r="AMG21" s="559"/>
      <c r="AMH21" s="559"/>
      <c r="AMI21" s="559"/>
      <c r="AMJ21" s="559"/>
    </row>
    <row r="22" spans="1:1026" x14ac:dyDescent="0.25">
      <c r="A22" s="310" t="s">
        <v>1711</v>
      </c>
      <c r="B22" s="257">
        <v>22</v>
      </c>
      <c r="C22" s="258" t="s">
        <v>24102</v>
      </c>
      <c r="D22" s="290" t="s">
        <v>9971</v>
      </c>
      <c r="E22" s="311"/>
      <c r="F22" s="312"/>
      <c r="G22" s="313"/>
      <c r="H22" s="313"/>
      <c r="I22" s="493" t="s">
        <v>31734</v>
      </c>
      <c r="J22" s="314"/>
      <c r="K22" s="315"/>
      <c r="L22" s="315"/>
      <c r="M22" s="316"/>
      <c r="N22" s="316"/>
      <c r="O22" s="315"/>
      <c r="P22" s="315"/>
      <c r="Q22" s="316"/>
      <c r="R22" s="316" t="s">
        <v>24103</v>
      </c>
      <c r="S22" s="316"/>
      <c r="T22" s="316"/>
      <c r="U22" s="316"/>
      <c r="V22" s="317"/>
      <c r="W22" s="283"/>
      <c r="X22" s="283"/>
      <c r="Y22" s="283">
        <f t="shared" si="2"/>
        <v>100</v>
      </c>
      <c r="Z22" s="283">
        <f t="shared" si="3"/>
        <v>100</v>
      </c>
      <c r="AA22" s="283">
        <f t="shared" si="4"/>
        <v>100</v>
      </c>
      <c r="AB22" s="287">
        <f t="shared" si="13"/>
        <v>100</v>
      </c>
      <c r="AC22" s="287">
        <f t="shared" si="12"/>
        <v>100</v>
      </c>
      <c r="AD22" s="287">
        <f t="shared" si="5"/>
        <v>100</v>
      </c>
      <c r="AE22" s="284">
        <f t="shared" si="6"/>
        <v>100</v>
      </c>
      <c r="AF22" s="284">
        <f t="shared" si="7"/>
        <v>100</v>
      </c>
      <c r="AG22" s="268">
        <f t="shared" si="8"/>
        <v>100</v>
      </c>
      <c r="AH22" s="268">
        <f t="shared" si="9"/>
        <v>100</v>
      </c>
      <c r="AI22" s="268">
        <f t="shared" si="10"/>
        <v>100</v>
      </c>
      <c r="AJ22" s="268">
        <f t="shared" si="11"/>
        <v>100</v>
      </c>
      <c r="AK22" s="502" t="s">
        <v>31734</v>
      </c>
      <c r="AL22" s="318"/>
      <c r="AM22" s="319"/>
      <c r="AN22" s="511"/>
      <c r="AO22" s="357"/>
      <c r="AP22" s="357"/>
      <c r="AQ22" s="286"/>
      <c r="AR22" s="171" t="s">
        <v>24104</v>
      </c>
      <c r="AS22" s="171"/>
      <c r="AT22" s="286"/>
      <c r="AU22" s="286"/>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c r="BZ22" s="559"/>
      <c r="CA22" s="559"/>
      <c r="CB22" s="559"/>
      <c r="CC22" s="559"/>
      <c r="CD22" s="559"/>
      <c r="CE22" s="559"/>
      <c r="CF22" s="559"/>
      <c r="CG22" s="559"/>
      <c r="CH22" s="559"/>
      <c r="CI22" s="559"/>
      <c r="CJ22" s="559"/>
      <c r="CK22" s="559"/>
      <c r="CL22" s="559"/>
      <c r="CM22" s="559"/>
      <c r="CN22" s="559"/>
      <c r="CO22" s="559"/>
      <c r="CP22" s="559"/>
      <c r="CQ22" s="559"/>
      <c r="CR22" s="559"/>
      <c r="CS22" s="559"/>
      <c r="CT22" s="559"/>
      <c r="CU22" s="559"/>
      <c r="CV22" s="559"/>
      <c r="CW22" s="559"/>
      <c r="CX22" s="559"/>
      <c r="CY22" s="559"/>
      <c r="CZ22" s="559"/>
      <c r="DA22" s="559"/>
      <c r="DB22" s="559"/>
      <c r="DC22" s="559"/>
      <c r="DD22" s="559"/>
      <c r="DE22" s="559"/>
      <c r="DF22" s="559"/>
      <c r="DG22" s="559"/>
      <c r="DH22" s="559"/>
      <c r="DI22" s="559"/>
      <c r="DJ22" s="559"/>
      <c r="DK22" s="559"/>
      <c r="DL22" s="559"/>
      <c r="DM22" s="559"/>
      <c r="DN22" s="559"/>
      <c r="DO22" s="559"/>
      <c r="DP22" s="559"/>
      <c r="DQ22" s="559"/>
      <c r="DR22" s="559"/>
      <c r="DS22" s="559"/>
      <c r="DT22" s="559"/>
      <c r="DU22" s="559"/>
      <c r="DV22" s="559"/>
      <c r="DW22" s="559"/>
      <c r="DX22" s="559"/>
      <c r="DY22" s="559"/>
      <c r="DZ22" s="559"/>
      <c r="EA22" s="559"/>
      <c r="EB22" s="559"/>
      <c r="EC22" s="559"/>
      <c r="ED22" s="559"/>
      <c r="EE22" s="559"/>
      <c r="EF22" s="559"/>
      <c r="EG22" s="559"/>
      <c r="EH22" s="559"/>
      <c r="EI22" s="559"/>
      <c r="EJ22" s="559"/>
      <c r="EK22" s="559"/>
      <c r="EL22" s="559"/>
      <c r="EM22" s="559"/>
      <c r="EN22" s="559"/>
      <c r="EO22" s="559"/>
      <c r="EP22" s="559"/>
      <c r="EQ22" s="559"/>
      <c r="ER22" s="559"/>
      <c r="ES22" s="559"/>
      <c r="ET22" s="559"/>
      <c r="EU22" s="559"/>
      <c r="EV22" s="559"/>
      <c r="EW22" s="559"/>
      <c r="EX22" s="559"/>
      <c r="EY22" s="559"/>
      <c r="EZ22" s="559"/>
      <c r="FA22" s="559"/>
      <c r="FB22" s="559"/>
      <c r="FC22" s="559"/>
      <c r="FD22" s="559"/>
      <c r="FE22" s="559"/>
      <c r="FF22" s="559"/>
      <c r="FG22" s="559"/>
      <c r="FH22" s="559"/>
      <c r="FI22" s="559"/>
      <c r="FJ22" s="559"/>
      <c r="FK22" s="559"/>
      <c r="FL22" s="559"/>
      <c r="FM22" s="559"/>
      <c r="FN22" s="559"/>
      <c r="FO22" s="559"/>
      <c r="FP22" s="559"/>
      <c r="FQ22" s="559"/>
      <c r="FR22" s="559"/>
      <c r="FS22" s="559"/>
      <c r="FT22" s="559"/>
      <c r="FU22" s="559"/>
      <c r="FV22" s="559"/>
      <c r="FW22" s="559"/>
      <c r="FX22" s="559"/>
      <c r="FY22" s="559"/>
      <c r="FZ22" s="559"/>
      <c r="GA22" s="559"/>
      <c r="GB22" s="559"/>
      <c r="GC22" s="559"/>
      <c r="GD22" s="559"/>
      <c r="GE22" s="559"/>
      <c r="GF22" s="559"/>
      <c r="GG22" s="559"/>
      <c r="GH22" s="559"/>
      <c r="GI22" s="559"/>
      <c r="GJ22" s="559"/>
      <c r="GK22" s="559"/>
      <c r="GL22" s="559"/>
      <c r="GM22" s="559"/>
      <c r="GN22" s="559"/>
      <c r="GO22" s="559"/>
      <c r="GP22" s="559"/>
      <c r="GQ22" s="559"/>
      <c r="GR22" s="559"/>
      <c r="GS22" s="559"/>
      <c r="GT22" s="559"/>
      <c r="GU22" s="559"/>
      <c r="GV22" s="559"/>
      <c r="GW22" s="559"/>
      <c r="GX22" s="559"/>
      <c r="GY22" s="559"/>
      <c r="GZ22" s="559"/>
      <c r="HA22" s="559"/>
      <c r="HB22" s="559"/>
      <c r="HC22" s="559"/>
      <c r="HD22" s="559"/>
      <c r="HE22" s="559"/>
      <c r="HF22" s="559"/>
      <c r="HG22" s="559"/>
      <c r="HH22" s="559"/>
      <c r="HI22" s="559"/>
      <c r="HJ22" s="559"/>
      <c r="HK22" s="559"/>
      <c r="HL22" s="559"/>
      <c r="HM22" s="559"/>
      <c r="HN22" s="559"/>
      <c r="HO22" s="559"/>
      <c r="HP22" s="559"/>
      <c r="HQ22" s="559"/>
      <c r="HR22" s="559"/>
      <c r="HS22" s="559"/>
      <c r="HT22" s="559"/>
      <c r="HU22" s="559"/>
      <c r="HV22" s="559"/>
      <c r="HW22" s="559"/>
      <c r="HX22" s="559"/>
      <c r="HY22" s="559"/>
      <c r="HZ22" s="559"/>
      <c r="IA22" s="559"/>
      <c r="IB22" s="559"/>
      <c r="IC22" s="559"/>
      <c r="ID22" s="559"/>
      <c r="IE22" s="559"/>
      <c r="IF22" s="559"/>
      <c r="IG22" s="559"/>
      <c r="IH22" s="559"/>
      <c r="II22" s="559"/>
      <c r="IJ22" s="559"/>
      <c r="IK22" s="559"/>
      <c r="IL22" s="559"/>
      <c r="IM22" s="559"/>
      <c r="IN22" s="559"/>
      <c r="IO22" s="559"/>
      <c r="IP22" s="559"/>
      <c r="IQ22" s="559"/>
      <c r="IR22" s="559"/>
      <c r="IS22" s="559"/>
      <c r="IT22" s="559"/>
      <c r="IU22" s="559"/>
      <c r="IV22" s="559"/>
      <c r="IW22" s="559"/>
      <c r="IX22" s="559"/>
      <c r="IY22" s="559"/>
      <c r="IZ22" s="559"/>
      <c r="JA22" s="559"/>
      <c r="JB22" s="559"/>
      <c r="JC22" s="559"/>
      <c r="JD22" s="559"/>
      <c r="JE22" s="559"/>
      <c r="JF22" s="559"/>
      <c r="JG22" s="559"/>
      <c r="JH22" s="559"/>
      <c r="JI22" s="559"/>
      <c r="JJ22" s="559"/>
      <c r="JK22" s="559"/>
      <c r="JL22" s="559"/>
      <c r="JM22" s="559"/>
      <c r="JN22" s="559"/>
      <c r="JO22" s="559"/>
      <c r="JP22" s="559"/>
      <c r="JQ22" s="559"/>
      <c r="JR22" s="559"/>
      <c r="JS22" s="559"/>
      <c r="JT22" s="559"/>
      <c r="JU22" s="559"/>
      <c r="JV22" s="559"/>
      <c r="JW22" s="559"/>
      <c r="JX22" s="559"/>
      <c r="JY22" s="559"/>
      <c r="JZ22" s="559"/>
      <c r="KA22" s="559"/>
      <c r="KB22" s="559"/>
      <c r="KC22" s="559"/>
      <c r="KD22" s="559"/>
      <c r="KE22" s="559"/>
      <c r="KF22" s="559"/>
      <c r="KG22" s="559"/>
      <c r="KH22" s="559"/>
      <c r="KI22" s="559"/>
      <c r="KJ22" s="559"/>
      <c r="KK22" s="559"/>
      <c r="KL22" s="559"/>
      <c r="KM22" s="559"/>
      <c r="KN22" s="559"/>
      <c r="KO22" s="559"/>
      <c r="KP22" s="559"/>
      <c r="KQ22" s="559"/>
      <c r="KR22" s="559"/>
      <c r="KS22" s="559"/>
      <c r="KT22" s="559"/>
      <c r="KU22" s="559"/>
      <c r="KV22" s="559"/>
      <c r="KW22" s="559"/>
      <c r="KX22" s="559"/>
      <c r="KY22" s="559"/>
      <c r="KZ22" s="559"/>
      <c r="LA22" s="559"/>
      <c r="LB22" s="559"/>
      <c r="LC22" s="559"/>
      <c r="LD22" s="559"/>
      <c r="LE22" s="559"/>
      <c r="LF22" s="559"/>
      <c r="LG22" s="559"/>
      <c r="LH22" s="559"/>
      <c r="LI22" s="559"/>
      <c r="LJ22" s="559"/>
      <c r="LK22" s="559"/>
      <c r="LL22" s="559"/>
      <c r="LM22" s="559"/>
      <c r="LN22" s="559"/>
      <c r="LO22" s="559"/>
      <c r="LP22" s="559"/>
      <c r="LQ22" s="559"/>
      <c r="LR22" s="559"/>
      <c r="LS22" s="559"/>
      <c r="LT22" s="559"/>
      <c r="LU22" s="559"/>
      <c r="LV22" s="559"/>
      <c r="LW22" s="559"/>
      <c r="LX22" s="559"/>
      <c r="LY22" s="559"/>
      <c r="LZ22" s="559"/>
      <c r="MA22" s="559"/>
      <c r="MB22" s="559"/>
      <c r="MC22" s="559"/>
      <c r="MD22" s="559"/>
      <c r="ME22" s="559"/>
      <c r="MF22" s="559"/>
      <c r="MG22" s="559"/>
      <c r="MH22" s="559"/>
      <c r="MI22" s="559"/>
      <c r="MJ22" s="559"/>
      <c r="MK22" s="559"/>
      <c r="ML22" s="559"/>
      <c r="MM22" s="559"/>
      <c r="MN22" s="559"/>
      <c r="MO22" s="559"/>
      <c r="MP22" s="559"/>
      <c r="MQ22" s="559"/>
      <c r="MR22" s="559"/>
      <c r="MS22" s="559"/>
      <c r="MT22" s="559"/>
      <c r="MU22" s="559"/>
      <c r="MV22" s="559"/>
      <c r="MW22" s="559"/>
      <c r="MX22" s="559"/>
      <c r="MY22" s="559"/>
      <c r="MZ22" s="559"/>
      <c r="NA22" s="559"/>
      <c r="NB22" s="559"/>
      <c r="NC22" s="559"/>
      <c r="ND22" s="559"/>
      <c r="NE22" s="559"/>
      <c r="NF22" s="559"/>
      <c r="NG22" s="559"/>
      <c r="NH22" s="559"/>
      <c r="NI22" s="559"/>
      <c r="NJ22" s="559"/>
      <c r="NK22" s="559"/>
      <c r="NL22" s="559"/>
      <c r="NM22" s="559"/>
      <c r="NN22" s="559"/>
      <c r="NO22" s="559"/>
      <c r="NP22" s="559"/>
      <c r="NQ22" s="559"/>
      <c r="NR22" s="559"/>
      <c r="NS22" s="559"/>
      <c r="NT22" s="559"/>
      <c r="NU22" s="559"/>
      <c r="NV22" s="559"/>
      <c r="NW22" s="559"/>
      <c r="NX22" s="559"/>
      <c r="NY22" s="559"/>
      <c r="NZ22" s="559"/>
      <c r="OA22" s="559"/>
      <c r="OB22" s="559"/>
      <c r="OC22" s="559"/>
      <c r="OD22" s="559"/>
      <c r="OE22" s="559"/>
      <c r="OF22" s="559"/>
      <c r="OG22" s="559"/>
      <c r="OH22" s="559"/>
      <c r="OI22" s="559"/>
      <c r="OJ22" s="559"/>
      <c r="OK22" s="559"/>
      <c r="OL22" s="559"/>
      <c r="OM22" s="559"/>
      <c r="ON22" s="559"/>
      <c r="OO22" s="559"/>
      <c r="OP22" s="559"/>
      <c r="OQ22" s="559"/>
      <c r="OR22" s="559"/>
      <c r="OS22" s="559"/>
      <c r="OT22" s="559"/>
      <c r="OU22" s="559"/>
      <c r="OV22" s="559"/>
      <c r="OW22" s="559"/>
      <c r="OX22" s="559"/>
      <c r="OY22" s="559"/>
      <c r="OZ22" s="559"/>
      <c r="PA22" s="559"/>
      <c r="PB22" s="559"/>
      <c r="PC22" s="559"/>
      <c r="PD22" s="559"/>
      <c r="PE22" s="559"/>
      <c r="PF22" s="559"/>
      <c r="PG22" s="559"/>
      <c r="PH22" s="559"/>
      <c r="PI22" s="559"/>
      <c r="PJ22" s="559"/>
      <c r="PK22" s="559"/>
      <c r="PL22" s="559"/>
      <c r="PM22" s="559"/>
      <c r="PN22" s="559"/>
      <c r="PO22" s="559"/>
      <c r="PP22" s="559"/>
      <c r="PQ22" s="559"/>
      <c r="PR22" s="559"/>
      <c r="PS22" s="559"/>
      <c r="PT22" s="559"/>
      <c r="PU22" s="559"/>
      <c r="PV22" s="559"/>
      <c r="PW22" s="559"/>
      <c r="PX22" s="559"/>
      <c r="PY22" s="559"/>
      <c r="PZ22" s="559"/>
      <c r="QA22" s="559"/>
      <c r="QB22" s="559"/>
      <c r="QC22" s="559"/>
      <c r="QD22" s="559"/>
      <c r="QE22" s="559"/>
      <c r="QF22" s="559"/>
      <c r="QG22" s="559"/>
      <c r="QH22" s="559"/>
      <c r="QI22" s="559"/>
      <c r="QJ22" s="559"/>
      <c r="QK22" s="559"/>
      <c r="QL22" s="559"/>
      <c r="QM22" s="559"/>
      <c r="QN22" s="559"/>
      <c r="QO22" s="559"/>
      <c r="QP22" s="559"/>
      <c r="QQ22" s="559"/>
      <c r="QR22" s="559"/>
      <c r="QS22" s="559"/>
      <c r="QT22" s="559"/>
      <c r="QU22" s="559"/>
      <c r="QV22" s="559"/>
      <c r="QW22" s="559"/>
      <c r="QX22" s="559"/>
      <c r="QY22" s="559"/>
      <c r="QZ22" s="559"/>
      <c r="RA22" s="559"/>
      <c r="RB22" s="559"/>
      <c r="RC22" s="559"/>
      <c r="RD22" s="559"/>
      <c r="RE22" s="559"/>
      <c r="RF22" s="559"/>
      <c r="RG22" s="559"/>
      <c r="RH22" s="559"/>
      <c r="RI22" s="559"/>
      <c r="RJ22" s="559"/>
      <c r="RK22" s="559"/>
      <c r="RL22" s="559"/>
      <c r="RM22" s="559"/>
      <c r="RN22" s="559"/>
      <c r="RO22" s="559"/>
      <c r="RP22" s="559"/>
      <c r="RQ22" s="559"/>
      <c r="RR22" s="559"/>
      <c r="RS22" s="559"/>
      <c r="RT22" s="559"/>
      <c r="RU22" s="559"/>
      <c r="RV22" s="559"/>
      <c r="RW22" s="559"/>
      <c r="RX22" s="559"/>
      <c r="RY22" s="559"/>
      <c r="RZ22" s="559"/>
      <c r="SA22" s="559"/>
      <c r="SB22" s="559"/>
      <c r="SC22" s="559"/>
      <c r="SD22" s="559"/>
      <c r="SE22" s="559"/>
      <c r="SF22" s="559"/>
      <c r="SG22" s="559"/>
      <c r="SH22" s="559"/>
      <c r="SI22" s="559"/>
      <c r="SJ22" s="559"/>
      <c r="SK22" s="559"/>
      <c r="SL22" s="559"/>
      <c r="SM22" s="559"/>
      <c r="SN22" s="559"/>
      <c r="SO22" s="559"/>
      <c r="SP22" s="559"/>
      <c r="SQ22" s="559"/>
      <c r="SR22" s="559"/>
      <c r="SS22" s="559"/>
      <c r="ST22" s="559"/>
      <c r="SU22" s="559"/>
      <c r="SV22" s="559"/>
      <c r="SW22" s="559"/>
      <c r="SX22" s="559"/>
      <c r="SY22" s="559"/>
      <c r="SZ22" s="559"/>
      <c r="TA22" s="559"/>
      <c r="TB22" s="559"/>
      <c r="TC22" s="559"/>
      <c r="TD22" s="559"/>
      <c r="TE22" s="559"/>
      <c r="TF22" s="559"/>
      <c r="TG22" s="559"/>
      <c r="TH22" s="559"/>
      <c r="TI22" s="559"/>
      <c r="TJ22" s="559"/>
      <c r="TK22" s="559"/>
      <c r="TL22" s="559"/>
      <c r="TM22" s="559"/>
      <c r="TN22" s="559"/>
      <c r="TO22" s="559"/>
      <c r="TP22" s="559"/>
      <c r="TQ22" s="559"/>
      <c r="TR22" s="559"/>
      <c r="TS22" s="559"/>
      <c r="TT22" s="559"/>
      <c r="TU22" s="559"/>
      <c r="TV22" s="559"/>
      <c r="TW22" s="559"/>
      <c r="TX22" s="559"/>
      <c r="TY22" s="559"/>
      <c r="TZ22" s="559"/>
      <c r="UA22" s="559"/>
      <c r="UB22" s="559"/>
      <c r="UC22" s="559"/>
      <c r="UD22" s="559"/>
      <c r="UE22" s="559"/>
      <c r="UF22" s="559"/>
      <c r="UG22" s="559"/>
      <c r="UH22" s="559"/>
      <c r="UI22" s="559"/>
      <c r="UJ22" s="559"/>
      <c r="UK22" s="559"/>
      <c r="UL22" s="559"/>
      <c r="UM22" s="559"/>
      <c r="UN22" s="559"/>
      <c r="UO22" s="559"/>
      <c r="UP22" s="559"/>
      <c r="UQ22" s="559"/>
      <c r="UR22" s="559"/>
      <c r="US22" s="559"/>
      <c r="UT22" s="559"/>
      <c r="UU22" s="559"/>
      <c r="UV22" s="559"/>
      <c r="UW22" s="559"/>
      <c r="UX22" s="559"/>
      <c r="UY22" s="559"/>
      <c r="UZ22" s="559"/>
      <c r="VA22" s="559"/>
      <c r="VB22" s="559"/>
      <c r="VC22" s="559"/>
      <c r="VD22" s="559"/>
      <c r="VE22" s="559"/>
      <c r="VF22" s="559"/>
      <c r="VG22" s="559"/>
      <c r="VH22" s="559"/>
      <c r="VI22" s="559"/>
      <c r="VJ22" s="559"/>
      <c r="VK22" s="559"/>
      <c r="VL22" s="559"/>
      <c r="VM22" s="559"/>
      <c r="VN22" s="559"/>
      <c r="VO22" s="559"/>
      <c r="VP22" s="559"/>
      <c r="VQ22" s="559"/>
      <c r="VR22" s="559"/>
      <c r="VS22" s="559"/>
      <c r="VT22" s="559"/>
      <c r="VU22" s="559"/>
      <c r="VV22" s="559"/>
      <c r="VW22" s="559"/>
      <c r="VX22" s="559"/>
      <c r="VY22" s="559"/>
      <c r="VZ22" s="559"/>
      <c r="WA22" s="559"/>
      <c r="WB22" s="559"/>
      <c r="WC22" s="559"/>
      <c r="WD22" s="559"/>
      <c r="WE22" s="559"/>
      <c r="WF22" s="559"/>
      <c r="WG22" s="559"/>
      <c r="WH22" s="559"/>
      <c r="WI22" s="559"/>
      <c r="WJ22" s="559"/>
      <c r="WK22" s="559"/>
      <c r="WL22" s="559"/>
      <c r="WM22" s="559"/>
      <c r="WN22" s="559"/>
      <c r="WO22" s="559"/>
      <c r="WP22" s="559"/>
      <c r="WQ22" s="559"/>
      <c r="WR22" s="559"/>
      <c r="WS22" s="559"/>
      <c r="WT22" s="559"/>
      <c r="WU22" s="559"/>
      <c r="WV22" s="559"/>
      <c r="WW22" s="559"/>
      <c r="WX22" s="559"/>
      <c r="WY22" s="559"/>
      <c r="WZ22" s="559"/>
      <c r="XA22" s="559"/>
      <c r="XB22" s="559"/>
      <c r="XC22" s="559"/>
      <c r="XD22" s="559"/>
      <c r="XE22" s="559"/>
      <c r="XF22" s="559"/>
      <c r="XG22" s="559"/>
      <c r="XH22" s="559"/>
      <c r="XI22" s="559"/>
      <c r="XJ22" s="559"/>
      <c r="XK22" s="559"/>
      <c r="XL22" s="559"/>
      <c r="XM22" s="559"/>
      <c r="XN22" s="559"/>
      <c r="XO22" s="559"/>
      <c r="XP22" s="559"/>
      <c r="XQ22" s="559"/>
      <c r="XR22" s="559"/>
      <c r="XS22" s="559"/>
      <c r="XT22" s="559"/>
      <c r="XU22" s="559"/>
      <c r="XV22" s="559"/>
      <c r="XW22" s="559"/>
      <c r="XX22" s="559"/>
      <c r="XY22" s="559"/>
      <c r="XZ22" s="559"/>
      <c r="YA22" s="559"/>
      <c r="YB22" s="559"/>
      <c r="YC22" s="559"/>
      <c r="YD22" s="559"/>
      <c r="YE22" s="559"/>
      <c r="YF22" s="559"/>
      <c r="YG22" s="559"/>
      <c r="YH22" s="559"/>
      <c r="YI22" s="559"/>
      <c r="YJ22" s="559"/>
      <c r="YK22" s="559"/>
      <c r="YL22" s="559"/>
      <c r="YM22" s="559"/>
      <c r="YN22" s="559"/>
      <c r="YO22" s="559"/>
      <c r="YP22" s="559"/>
      <c r="YQ22" s="559"/>
      <c r="YR22" s="559"/>
      <c r="YS22" s="559"/>
      <c r="YT22" s="559"/>
      <c r="YU22" s="559"/>
      <c r="YV22" s="559"/>
      <c r="YW22" s="559"/>
      <c r="YX22" s="559"/>
      <c r="YY22" s="559"/>
      <c r="YZ22" s="559"/>
      <c r="ZA22" s="559"/>
      <c r="ZB22" s="559"/>
      <c r="ZC22" s="559"/>
      <c r="ZD22" s="559"/>
      <c r="ZE22" s="559"/>
      <c r="ZF22" s="559"/>
      <c r="ZG22" s="559"/>
      <c r="ZH22" s="559"/>
      <c r="ZI22" s="559"/>
      <c r="ZJ22" s="559"/>
      <c r="ZK22" s="559"/>
      <c r="ZL22" s="559"/>
      <c r="ZM22" s="559"/>
      <c r="ZN22" s="559"/>
      <c r="ZO22" s="559"/>
      <c r="ZP22" s="559"/>
      <c r="ZQ22" s="559"/>
      <c r="ZR22" s="559"/>
      <c r="ZS22" s="559"/>
      <c r="ZT22" s="559"/>
      <c r="ZU22" s="559"/>
      <c r="ZV22" s="559"/>
      <c r="ZW22" s="559"/>
      <c r="ZX22" s="559"/>
      <c r="ZY22" s="559"/>
      <c r="ZZ22" s="559"/>
      <c r="AAA22" s="559"/>
      <c r="AAB22" s="559"/>
      <c r="AAC22" s="559"/>
      <c r="AAD22" s="559"/>
      <c r="AAE22" s="559"/>
      <c r="AAF22" s="559"/>
      <c r="AAG22" s="559"/>
      <c r="AAH22" s="559"/>
      <c r="AAI22" s="559"/>
      <c r="AAJ22" s="559"/>
      <c r="AAK22" s="559"/>
      <c r="AAL22" s="559"/>
      <c r="AAM22" s="559"/>
      <c r="AAN22" s="559"/>
      <c r="AAO22" s="559"/>
      <c r="AAP22" s="559"/>
      <c r="AAQ22" s="559"/>
      <c r="AAR22" s="559"/>
      <c r="AAS22" s="559"/>
      <c r="AAT22" s="559"/>
      <c r="AAU22" s="559"/>
      <c r="AAV22" s="559"/>
      <c r="AAW22" s="559"/>
      <c r="AAX22" s="559"/>
      <c r="AAY22" s="559"/>
      <c r="AAZ22" s="559"/>
      <c r="ABA22" s="559"/>
      <c r="ABB22" s="559"/>
      <c r="ABC22" s="559"/>
      <c r="ABD22" s="559"/>
      <c r="ABE22" s="559"/>
      <c r="ABF22" s="559"/>
      <c r="ABG22" s="559"/>
      <c r="ABH22" s="559"/>
      <c r="ABI22" s="559"/>
      <c r="ABJ22" s="559"/>
      <c r="ABK22" s="559"/>
      <c r="ABL22" s="559"/>
      <c r="ABM22" s="559"/>
      <c r="ABN22" s="559"/>
      <c r="ABO22" s="559"/>
      <c r="ABP22" s="559"/>
      <c r="ABQ22" s="559"/>
      <c r="ABR22" s="559"/>
      <c r="ABS22" s="559"/>
      <c r="ABT22" s="559"/>
      <c r="ABU22" s="559"/>
      <c r="ABV22" s="559"/>
      <c r="ABW22" s="559"/>
      <c r="ABX22" s="559"/>
      <c r="ABY22" s="559"/>
      <c r="ABZ22" s="559"/>
      <c r="ACA22" s="559"/>
      <c r="ACB22" s="559"/>
      <c r="ACC22" s="559"/>
      <c r="ACD22" s="559"/>
      <c r="ACE22" s="559"/>
      <c r="ACF22" s="559"/>
      <c r="ACG22" s="559"/>
      <c r="ACH22" s="559"/>
      <c r="ACI22" s="559"/>
      <c r="ACJ22" s="559"/>
      <c r="ACK22" s="559"/>
      <c r="ACL22" s="559"/>
      <c r="ACM22" s="559"/>
      <c r="ACN22" s="559"/>
      <c r="ACO22" s="559"/>
      <c r="ACP22" s="559"/>
      <c r="ACQ22" s="559"/>
      <c r="ACR22" s="559"/>
      <c r="ACS22" s="559"/>
      <c r="ACT22" s="559"/>
      <c r="ACU22" s="559"/>
      <c r="ACV22" s="559"/>
      <c r="ACW22" s="559"/>
      <c r="ACX22" s="559"/>
      <c r="ACY22" s="559"/>
      <c r="ACZ22" s="559"/>
      <c r="ADA22" s="559"/>
      <c r="ADB22" s="559"/>
      <c r="ADC22" s="559"/>
      <c r="ADD22" s="559"/>
      <c r="ADE22" s="559"/>
      <c r="ADF22" s="559"/>
      <c r="ADG22" s="559"/>
      <c r="ADH22" s="559"/>
      <c r="ADI22" s="559"/>
      <c r="ADJ22" s="559"/>
      <c r="ADK22" s="559"/>
      <c r="ADL22" s="559"/>
      <c r="ADM22" s="559"/>
      <c r="ADN22" s="559"/>
      <c r="ADO22" s="559"/>
      <c r="ADP22" s="559"/>
      <c r="ADQ22" s="559"/>
      <c r="ADR22" s="559"/>
      <c r="ADS22" s="559"/>
      <c r="ADT22" s="559"/>
      <c r="ADU22" s="559"/>
      <c r="ADV22" s="559"/>
      <c r="ADW22" s="559"/>
      <c r="ADX22" s="559"/>
      <c r="ADY22" s="559"/>
      <c r="ADZ22" s="559"/>
      <c r="AEA22" s="559"/>
      <c r="AEB22" s="559"/>
      <c r="AEC22" s="559"/>
      <c r="AED22" s="559"/>
      <c r="AEE22" s="559"/>
      <c r="AEF22" s="559"/>
      <c r="AEG22" s="559"/>
      <c r="AEH22" s="559"/>
      <c r="AEI22" s="559"/>
      <c r="AEJ22" s="559"/>
      <c r="AEK22" s="559"/>
      <c r="AEL22" s="559"/>
      <c r="AEM22" s="559"/>
      <c r="AEN22" s="559"/>
      <c r="AEO22" s="559"/>
      <c r="AEP22" s="559"/>
      <c r="AEQ22" s="559"/>
      <c r="AER22" s="559"/>
      <c r="AES22" s="559"/>
      <c r="AET22" s="559"/>
      <c r="AEU22" s="559"/>
      <c r="AEV22" s="559"/>
      <c r="AEW22" s="559"/>
      <c r="AEX22" s="559"/>
      <c r="AEY22" s="559"/>
      <c r="AEZ22" s="559"/>
      <c r="AFA22" s="559"/>
      <c r="AFB22" s="559"/>
      <c r="AFC22" s="559"/>
      <c r="AFD22" s="559"/>
      <c r="AFE22" s="559"/>
      <c r="AFF22" s="559"/>
      <c r="AFG22" s="559"/>
      <c r="AFH22" s="559"/>
      <c r="AFI22" s="559"/>
      <c r="AFJ22" s="559"/>
      <c r="AFK22" s="559"/>
      <c r="AFL22" s="559"/>
      <c r="AFM22" s="559"/>
      <c r="AFN22" s="559"/>
      <c r="AFO22" s="559"/>
      <c r="AFP22" s="559"/>
      <c r="AFQ22" s="559"/>
      <c r="AFR22" s="559"/>
      <c r="AFS22" s="559"/>
      <c r="AFT22" s="559"/>
      <c r="AFU22" s="559"/>
      <c r="AFV22" s="559"/>
      <c r="AFW22" s="559"/>
      <c r="AFX22" s="559"/>
      <c r="AFY22" s="559"/>
      <c r="AFZ22" s="559"/>
      <c r="AGA22" s="559"/>
      <c r="AGB22" s="559"/>
      <c r="AGC22" s="559"/>
      <c r="AGD22" s="559"/>
      <c r="AGE22" s="559"/>
      <c r="AGF22" s="559"/>
      <c r="AGG22" s="559"/>
      <c r="AGH22" s="559"/>
      <c r="AGI22" s="559"/>
      <c r="AGJ22" s="559"/>
      <c r="AGK22" s="559"/>
      <c r="AGL22" s="559"/>
      <c r="AGM22" s="559"/>
      <c r="AGN22" s="559"/>
      <c r="AGO22" s="559"/>
      <c r="AGP22" s="559"/>
      <c r="AGQ22" s="559"/>
      <c r="AGR22" s="559"/>
      <c r="AGS22" s="559"/>
      <c r="AGT22" s="559"/>
      <c r="AGU22" s="559"/>
      <c r="AGV22" s="559"/>
      <c r="AGW22" s="559"/>
      <c r="AGX22" s="559"/>
      <c r="AGY22" s="559"/>
      <c r="AGZ22" s="559"/>
      <c r="AHA22" s="559"/>
      <c r="AHB22" s="559"/>
      <c r="AHC22" s="559"/>
      <c r="AHD22" s="559"/>
      <c r="AHE22" s="559"/>
      <c r="AHF22" s="559"/>
      <c r="AHG22" s="559"/>
      <c r="AHH22" s="559"/>
      <c r="AHI22" s="559"/>
      <c r="AHJ22" s="559"/>
      <c r="AHK22" s="559"/>
      <c r="AHL22" s="559"/>
      <c r="AHM22" s="559"/>
      <c r="AHN22" s="559"/>
      <c r="AHO22" s="559"/>
      <c r="AHP22" s="559"/>
      <c r="AHQ22" s="559"/>
      <c r="AHR22" s="559"/>
      <c r="AHS22" s="559"/>
      <c r="AHT22" s="559"/>
      <c r="AHU22" s="559"/>
      <c r="AHV22" s="559"/>
      <c r="AHW22" s="559"/>
      <c r="AHX22" s="559"/>
      <c r="AHY22" s="559"/>
      <c r="AHZ22" s="559"/>
      <c r="AIA22" s="559"/>
      <c r="AIB22" s="559"/>
      <c r="AIC22" s="559"/>
      <c r="AID22" s="559"/>
      <c r="AIE22" s="559"/>
      <c r="AIF22" s="559"/>
      <c r="AIG22" s="559"/>
      <c r="AIH22" s="559"/>
      <c r="AII22" s="559"/>
      <c r="AIJ22" s="559"/>
      <c r="AIK22" s="559"/>
      <c r="AIL22" s="559"/>
      <c r="AIM22" s="559"/>
      <c r="AIN22" s="559"/>
      <c r="AIO22" s="559"/>
      <c r="AIP22" s="559"/>
      <c r="AIQ22" s="559"/>
      <c r="AIR22" s="559"/>
      <c r="AIS22" s="559"/>
      <c r="AIT22" s="559"/>
      <c r="AIU22" s="559"/>
      <c r="AIV22" s="559"/>
      <c r="AIW22" s="559"/>
      <c r="AIX22" s="559"/>
      <c r="AIY22" s="559"/>
      <c r="AIZ22" s="559"/>
      <c r="AJA22" s="559"/>
      <c r="AJB22" s="559"/>
      <c r="AJC22" s="559"/>
      <c r="AJD22" s="559"/>
      <c r="AJE22" s="559"/>
      <c r="AJF22" s="559"/>
      <c r="AJG22" s="559"/>
      <c r="AJH22" s="559"/>
      <c r="AJI22" s="559"/>
      <c r="AJJ22" s="559"/>
      <c r="AJK22" s="559"/>
      <c r="AJL22" s="559"/>
      <c r="AJM22" s="559"/>
      <c r="AJN22" s="559"/>
      <c r="AJO22" s="559"/>
      <c r="AJP22" s="559"/>
      <c r="AJQ22" s="559"/>
      <c r="AJR22" s="559"/>
      <c r="AJS22" s="559"/>
      <c r="AJT22" s="559"/>
      <c r="AJU22" s="559"/>
      <c r="AJV22" s="559"/>
      <c r="AJW22" s="559"/>
      <c r="AJX22" s="559"/>
      <c r="AJY22" s="559"/>
      <c r="AJZ22" s="559"/>
      <c r="AKA22" s="559"/>
      <c r="AKB22" s="559"/>
      <c r="AKC22" s="559"/>
      <c r="AKD22" s="559"/>
      <c r="AKE22" s="559"/>
      <c r="AKF22" s="559"/>
      <c r="AKG22" s="559"/>
      <c r="AKH22" s="559"/>
      <c r="AKI22" s="559"/>
      <c r="AKJ22" s="559"/>
      <c r="AKK22" s="559"/>
      <c r="AKL22" s="559"/>
      <c r="AKM22" s="559"/>
      <c r="AKN22" s="559"/>
      <c r="AKO22" s="559"/>
      <c r="AKP22" s="559"/>
      <c r="AKQ22" s="559"/>
      <c r="AKR22" s="559"/>
      <c r="AKS22" s="559"/>
      <c r="AKT22" s="559"/>
      <c r="AKU22" s="559"/>
      <c r="AKV22" s="559"/>
      <c r="AKW22" s="559"/>
      <c r="AKX22" s="559"/>
      <c r="AKY22" s="559"/>
      <c r="AKZ22" s="559"/>
      <c r="ALA22" s="559"/>
      <c r="ALB22" s="559"/>
      <c r="ALC22" s="559"/>
      <c r="ALD22" s="559"/>
      <c r="ALE22" s="559"/>
      <c r="ALF22" s="559"/>
      <c r="ALG22" s="559"/>
      <c r="ALH22" s="559"/>
      <c r="ALI22" s="559"/>
      <c r="ALJ22" s="559"/>
      <c r="ALK22" s="559"/>
      <c r="ALL22" s="559"/>
      <c r="ALM22" s="559"/>
      <c r="ALN22" s="559"/>
      <c r="ALO22" s="559"/>
      <c r="ALP22" s="559"/>
      <c r="ALQ22" s="559"/>
      <c r="ALR22" s="559"/>
      <c r="ALS22" s="559"/>
      <c r="ALT22" s="559"/>
      <c r="ALU22" s="559"/>
      <c r="ALV22" s="559"/>
      <c r="ALW22" s="559"/>
      <c r="ALX22" s="559"/>
      <c r="ALY22" s="559"/>
      <c r="ALZ22" s="559"/>
      <c r="AMA22" s="559"/>
      <c r="AMB22" s="559"/>
      <c r="AMC22" s="559"/>
      <c r="AMD22" s="559"/>
      <c r="AME22" s="559"/>
      <c r="AMF22" s="559"/>
      <c r="AMG22" s="559"/>
      <c r="AMH22" s="559"/>
      <c r="AMI22" s="559"/>
      <c r="AMJ22" s="559"/>
    </row>
    <row r="23" spans="1:1026" ht="16.5" customHeight="1" x14ac:dyDescent="0.25">
      <c r="A23" s="310" t="s">
        <v>833</v>
      </c>
      <c r="B23" s="257">
        <v>23</v>
      </c>
      <c r="C23" s="258" t="s">
        <v>24153</v>
      </c>
      <c r="D23" s="320" t="s">
        <v>7305</v>
      </c>
      <c r="E23" s="321" t="s">
        <v>204</v>
      </c>
      <c r="F23" s="322"/>
      <c r="G23" s="323"/>
      <c r="H23" s="323"/>
      <c r="I23" s="493" t="s">
        <v>736</v>
      </c>
      <c r="J23" s="314" t="s">
        <v>749</v>
      </c>
      <c r="K23" s="315">
        <v>1</v>
      </c>
      <c r="L23" s="315"/>
      <c r="M23" s="316"/>
      <c r="N23" s="316"/>
      <c r="O23" s="315"/>
      <c r="P23" s="315"/>
      <c r="Q23" s="316"/>
      <c r="R23" s="316"/>
      <c r="S23" s="316"/>
      <c r="T23" s="316"/>
      <c r="U23" s="316"/>
      <c r="V23" s="324"/>
      <c r="W23" s="283">
        <f t="shared" ref="W23:W55" si="14">IF(O23=1,10,100)</f>
        <v>100</v>
      </c>
      <c r="X23" s="283">
        <f t="shared" ref="X23:X55" si="15">IF(O23=1,1,IF(O23=2,10,100))</f>
        <v>100</v>
      </c>
      <c r="Y23" s="283">
        <f t="shared" si="2"/>
        <v>100</v>
      </c>
      <c r="Z23" s="283">
        <f t="shared" si="3"/>
        <v>100</v>
      </c>
      <c r="AA23" s="283">
        <f t="shared" si="4"/>
        <v>100</v>
      </c>
      <c r="AB23" s="287">
        <f t="shared" si="13"/>
        <v>100</v>
      </c>
      <c r="AC23" s="287">
        <f t="shared" si="12"/>
        <v>100</v>
      </c>
      <c r="AD23" s="287">
        <f t="shared" si="5"/>
        <v>100</v>
      </c>
      <c r="AE23" s="284">
        <f t="shared" si="6"/>
        <v>100</v>
      </c>
      <c r="AF23" s="284">
        <f t="shared" si="7"/>
        <v>100</v>
      </c>
      <c r="AG23" s="325">
        <v>0.5</v>
      </c>
      <c r="AH23" s="326">
        <v>0.5</v>
      </c>
      <c r="AI23" s="326">
        <v>2</v>
      </c>
      <c r="AJ23" s="326">
        <v>2</v>
      </c>
      <c r="AK23" s="501" t="s">
        <v>736</v>
      </c>
      <c r="AL23" s="327"/>
      <c r="AM23" s="328"/>
      <c r="AN23" s="512" t="s">
        <v>809</v>
      </c>
      <c r="AO23" s="357"/>
      <c r="AP23" s="357"/>
      <c r="AQ23" s="286"/>
      <c r="AR23" s="309" t="s">
        <v>834</v>
      </c>
      <c r="AS23" s="309"/>
      <c r="AT23" s="286"/>
      <c r="AU23" s="286"/>
      <c r="AV23" s="559"/>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c r="ABD23" s="111"/>
      <c r="ABE23" s="111"/>
      <c r="ABF23" s="111"/>
      <c r="ABG23" s="111"/>
      <c r="ABH23" s="111"/>
      <c r="ABI23" s="111"/>
      <c r="ABJ23" s="111"/>
      <c r="ABK23" s="111"/>
      <c r="ABL23" s="111"/>
      <c r="ABM23" s="111"/>
      <c r="ABN23" s="111"/>
      <c r="ABO23" s="111"/>
      <c r="ABP23" s="111"/>
      <c r="ABQ23" s="111"/>
      <c r="ABR23" s="111"/>
      <c r="ABS23" s="111"/>
      <c r="ABT23" s="111"/>
      <c r="ABU23" s="111"/>
      <c r="ABV23" s="111"/>
      <c r="ABW23" s="111"/>
      <c r="ABX23" s="111"/>
      <c r="ABY23" s="111"/>
      <c r="ABZ23" s="111"/>
      <c r="ACA23" s="111"/>
      <c r="ACB23" s="111"/>
      <c r="ACC23" s="111"/>
      <c r="ACD23" s="111"/>
      <c r="ACE23" s="111"/>
      <c r="ACF23" s="111"/>
      <c r="ACG23" s="111"/>
      <c r="ACH23" s="111"/>
      <c r="ACI23" s="111"/>
      <c r="ACJ23" s="111"/>
      <c r="ACK23" s="111"/>
      <c r="ACL23" s="111"/>
      <c r="ACM23" s="111"/>
      <c r="ACN23" s="111"/>
      <c r="ACO23" s="111"/>
      <c r="ACP23" s="111"/>
      <c r="ACQ23" s="111"/>
      <c r="ACR23" s="111"/>
      <c r="ACS23" s="111"/>
      <c r="ACT23" s="111"/>
      <c r="ACU23" s="111"/>
      <c r="ACV23" s="111"/>
      <c r="ACW23" s="111"/>
      <c r="ACX23" s="111"/>
      <c r="ACY23" s="111"/>
      <c r="ACZ23" s="111"/>
      <c r="ADA23" s="111"/>
      <c r="ADB23" s="111"/>
      <c r="ADC23" s="111"/>
      <c r="ADD23" s="111"/>
      <c r="ADE23" s="111"/>
      <c r="ADF23" s="111"/>
      <c r="ADG23" s="111"/>
      <c r="ADH23" s="111"/>
      <c r="ADI23" s="111"/>
      <c r="ADJ23" s="111"/>
      <c r="ADK23" s="111"/>
      <c r="ADL23" s="111"/>
      <c r="ADM23" s="111"/>
      <c r="ADN23" s="111"/>
      <c r="ADO23" s="111"/>
      <c r="ADP23" s="111"/>
      <c r="ADQ23" s="111"/>
      <c r="ADR23" s="111"/>
      <c r="ADS23" s="111"/>
      <c r="ADT23" s="111"/>
      <c r="ADU23" s="111"/>
      <c r="ADV23" s="111"/>
      <c r="ADW23" s="111"/>
      <c r="ADX23" s="111"/>
      <c r="ADY23" s="111"/>
      <c r="ADZ23" s="111"/>
      <c r="AEA23" s="111"/>
      <c r="AEB23" s="111"/>
      <c r="AEC23" s="111"/>
      <c r="AED23" s="111"/>
      <c r="AEE23" s="111"/>
      <c r="AEF23" s="111"/>
      <c r="AEG23" s="111"/>
      <c r="AEH23" s="111"/>
      <c r="AEI23" s="111"/>
      <c r="AEJ23" s="111"/>
      <c r="AEK23" s="111"/>
      <c r="AEL23" s="111"/>
      <c r="AEM23" s="111"/>
      <c r="AEN23" s="111"/>
      <c r="AEO23" s="111"/>
      <c r="AEP23" s="111"/>
      <c r="AEQ23" s="111"/>
      <c r="AER23" s="111"/>
      <c r="AES23" s="111"/>
      <c r="AET23" s="111"/>
      <c r="AEU23" s="111"/>
      <c r="AEV23" s="111"/>
      <c r="AEW23" s="111"/>
      <c r="AEX23" s="111"/>
      <c r="AEY23" s="111"/>
      <c r="AEZ23" s="111"/>
      <c r="AFA23" s="111"/>
      <c r="AFB23" s="111"/>
      <c r="AFC23" s="111"/>
      <c r="AFD23" s="111"/>
      <c r="AFE23" s="111"/>
      <c r="AFF23" s="111"/>
      <c r="AFG23" s="111"/>
      <c r="AFH23" s="111"/>
      <c r="AFI23" s="111"/>
      <c r="AFJ23" s="111"/>
      <c r="AFK23" s="111"/>
      <c r="AFL23" s="111"/>
      <c r="AFM23" s="111"/>
      <c r="AFN23" s="111"/>
      <c r="AFO23" s="111"/>
      <c r="AFP23" s="111"/>
      <c r="AFQ23" s="111"/>
      <c r="AFR23" s="111"/>
      <c r="AFS23" s="111"/>
      <c r="AFT23" s="111"/>
      <c r="AFU23" s="111"/>
      <c r="AFV23" s="111"/>
      <c r="AFW23" s="111"/>
      <c r="AFX23" s="111"/>
      <c r="AFY23" s="111"/>
      <c r="AFZ23" s="111"/>
      <c r="AGA23" s="111"/>
      <c r="AGB23" s="111"/>
      <c r="AGC23" s="111"/>
      <c r="AGD23" s="111"/>
      <c r="AGE23" s="111"/>
      <c r="AGF23" s="111"/>
      <c r="AGG23" s="111"/>
      <c r="AGH23" s="111"/>
      <c r="AGI23" s="111"/>
      <c r="AGJ23" s="111"/>
      <c r="AGK23" s="111"/>
      <c r="AGL23" s="111"/>
      <c r="AGM23" s="111"/>
      <c r="AGN23" s="111"/>
      <c r="AGO23" s="111"/>
      <c r="AGP23" s="111"/>
      <c r="AGQ23" s="111"/>
      <c r="AGR23" s="111"/>
      <c r="AGS23" s="111"/>
      <c r="AGT23" s="111"/>
      <c r="AGU23" s="111"/>
      <c r="AGV23" s="111"/>
      <c r="AGW23" s="111"/>
      <c r="AGX23" s="111"/>
      <c r="AGY23" s="111"/>
      <c r="AGZ23" s="111"/>
      <c r="AHA23" s="111"/>
      <c r="AHB23" s="111"/>
      <c r="AHC23" s="111"/>
      <c r="AHD23" s="111"/>
      <c r="AHE23" s="111"/>
      <c r="AHF23" s="111"/>
      <c r="AHG23" s="111"/>
      <c r="AHH23" s="111"/>
      <c r="AHI23" s="111"/>
      <c r="AHJ23" s="111"/>
      <c r="AHK23" s="111"/>
      <c r="AHL23" s="111"/>
      <c r="AHM23" s="111"/>
      <c r="AHN23" s="111"/>
      <c r="AHO23" s="111"/>
      <c r="AHP23" s="111"/>
      <c r="AHQ23" s="111"/>
      <c r="AHR23" s="111"/>
      <c r="AHS23" s="111"/>
      <c r="AHT23" s="111"/>
      <c r="AHU23" s="111"/>
      <c r="AHV23" s="111"/>
      <c r="AHW23" s="111"/>
      <c r="AHX23" s="111"/>
      <c r="AHY23" s="111"/>
      <c r="AHZ23" s="111"/>
      <c r="AIA23" s="111"/>
      <c r="AIB23" s="111"/>
      <c r="AIC23" s="111"/>
      <c r="AID23" s="111"/>
      <c r="AIE23" s="111"/>
      <c r="AIF23" s="111"/>
      <c r="AIG23" s="111"/>
      <c r="AIH23" s="111"/>
      <c r="AII23" s="111"/>
      <c r="AIJ23" s="111"/>
      <c r="AIK23" s="111"/>
      <c r="AIL23" s="111"/>
      <c r="AIM23" s="111"/>
      <c r="AIN23" s="111"/>
      <c r="AIO23" s="111"/>
      <c r="AIP23" s="111"/>
      <c r="AIQ23" s="111"/>
      <c r="AIR23" s="111"/>
      <c r="AIS23" s="111"/>
      <c r="AIT23" s="111"/>
      <c r="AIU23" s="111"/>
      <c r="AIV23" s="111"/>
      <c r="AIW23" s="111"/>
      <c r="AIX23" s="111"/>
      <c r="AIY23" s="111"/>
      <c r="AIZ23" s="111"/>
      <c r="AJA23" s="111"/>
      <c r="AJB23" s="111"/>
      <c r="AJC23" s="111"/>
      <c r="AJD23" s="111"/>
      <c r="AJE23" s="111"/>
      <c r="AJF23" s="111"/>
      <c r="AJG23" s="111"/>
      <c r="AJH23" s="111"/>
      <c r="AJI23" s="111"/>
      <c r="AJJ23" s="111"/>
      <c r="AJK23" s="111"/>
      <c r="AJL23" s="111"/>
      <c r="AJM23" s="111"/>
      <c r="AJN23" s="111"/>
      <c r="AJO23" s="111"/>
      <c r="AJP23" s="111"/>
      <c r="AJQ23" s="111"/>
      <c r="AJR23" s="111"/>
      <c r="AJS23" s="111"/>
      <c r="AJT23" s="111"/>
      <c r="AJU23" s="111"/>
      <c r="AJV23" s="111"/>
      <c r="AJW23" s="111"/>
      <c r="AJX23" s="111"/>
      <c r="AJY23" s="111"/>
      <c r="AJZ23" s="111"/>
      <c r="AKA23" s="111"/>
      <c r="AKB23" s="111"/>
      <c r="AKC23" s="111"/>
      <c r="AKD23" s="111"/>
      <c r="AKE23" s="111"/>
      <c r="AKF23" s="111"/>
      <c r="AKG23" s="111"/>
      <c r="AKH23" s="111"/>
      <c r="AKI23" s="111"/>
      <c r="AKJ23" s="111"/>
      <c r="AKK23" s="111"/>
      <c r="AKL23" s="111"/>
      <c r="AKM23" s="111"/>
      <c r="AKN23" s="111"/>
      <c r="AKO23" s="111"/>
      <c r="AKP23" s="111"/>
      <c r="AKQ23" s="111"/>
      <c r="AKR23" s="111"/>
      <c r="AKS23" s="111"/>
      <c r="AKT23" s="111"/>
      <c r="AKU23" s="111"/>
      <c r="AKV23" s="111"/>
      <c r="AKW23" s="111"/>
      <c r="AKX23" s="111"/>
      <c r="AKY23" s="111"/>
      <c r="AKZ23" s="111"/>
      <c r="ALA23" s="111"/>
      <c r="ALB23" s="111"/>
      <c r="ALC23" s="111"/>
      <c r="ALD23" s="111"/>
      <c r="ALE23" s="111"/>
      <c r="ALF23" s="111"/>
      <c r="ALG23" s="111"/>
      <c r="ALH23" s="111"/>
      <c r="ALI23" s="111"/>
      <c r="ALJ23" s="111"/>
      <c r="ALK23" s="111"/>
      <c r="ALL23" s="111"/>
      <c r="ALM23" s="111"/>
      <c r="ALN23" s="111"/>
      <c r="ALO23" s="111"/>
      <c r="ALP23" s="111"/>
      <c r="ALQ23" s="111"/>
      <c r="ALR23" s="111"/>
      <c r="ALS23" s="111"/>
      <c r="ALT23" s="111"/>
      <c r="ALU23" s="111"/>
      <c r="ALV23" s="111"/>
      <c r="ALW23" s="111"/>
      <c r="ALX23" s="111"/>
      <c r="ALY23" s="111"/>
      <c r="ALZ23" s="111"/>
      <c r="AMA23" s="111"/>
      <c r="AMB23" s="111"/>
      <c r="AMC23" s="111"/>
      <c r="AMD23" s="111"/>
      <c r="AME23" s="111"/>
      <c r="AMF23" s="111"/>
      <c r="AMG23" s="111"/>
      <c r="AMH23" s="111"/>
      <c r="AMI23" s="111"/>
      <c r="AMJ23" s="111"/>
    </row>
    <row r="24" spans="1:1026" x14ac:dyDescent="0.25">
      <c r="A24" s="289" t="s">
        <v>1366</v>
      </c>
      <c r="B24" s="257">
        <v>24</v>
      </c>
      <c r="C24" s="258" t="s">
        <v>24154</v>
      </c>
      <c r="D24" s="308" t="s">
        <v>1367</v>
      </c>
      <c r="E24" s="286"/>
      <c r="F24" s="291"/>
      <c r="G24" s="280"/>
      <c r="H24" s="280"/>
      <c r="I24" s="492">
        <v>1</v>
      </c>
      <c r="J24" s="278">
        <v>2</v>
      </c>
      <c r="K24" s="278">
        <v>1</v>
      </c>
      <c r="L24" s="293"/>
      <c r="M24" s="293"/>
      <c r="N24" s="293"/>
      <c r="O24" s="281"/>
      <c r="P24" s="293">
        <v>335</v>
      </c>
      <c r="Q24" s="293"/>
      <c r="R24" s="293"/>
      <c r="S24" s="293"/>
      <c r="T24" s="293"/>
      <c r="U24" s="278"/>
      <c r="V24" s="278"/>
      <c r="W24" s="283">
        <f t="shared" si="14"/>
        <v>100</v>
      </c>
      <c r="X24" s="283">
        <f t="shared" si="15"/>
        <v>100</v>
      </c>
      <c r="Y24" s="564">
        <f t="shared" si="2"/>
        <v>20</v>
      </c>
      <c r="Z24" s="283">
        <f t="shared" si="3"/>
        <v>100</v>
      </c>
      <c r="AA24" s="283">
        <f t="shared" si="4"/>
        <v>100</v>
      </c>
      <c r="AB24" s="287">
        <f t="shared" si="13"/>
        <v>100</v>
      </c>
      <c r="AC24" s="287">
        <f t="shared" si="12"/>
        <v>100</v>
      </c>
      <c r="AD24" s="287">
        <f t="shared" si="5"/>
        <v>100</v>
      </c>
      <c r="AE24" s="284">
        <f t="shared" si="6"/>
        <v>100</v>
      </c>
      <c r="AF24" s="284">
        <f t="shared" si="7"/>
        <v>100</v>
      </c>
      <c r="AG24" s="268">
        <f>IF(OR(OR(EXACT(J24,"1A"),EXACT(J24,"1B"),EXACT(J24,"1C")),K24=1),1,IF(K24=2,10,100))</f>
        <v>1</v>
      </c>
      <c r="AH24" s="268">
        <f>IF(OR(EXACT(J24,"1A"),EXACT(J24,"1B"),EXACT(J24,"1C")),1,IF(J24=2,10,100))</f>
        <v>10</v>
      </c>
      <c r="AI24" s="268">
        <f>IF(OR(EXACT(J24,"1A"),EXACT(J24,"1B"),EXACT(J24,"1C"),K24=1),3,100)</f>
        <v>3</v>
      </c>
      <c r="AJ24" s="268">
        <f>IF(OR(EXACT(J24,"1A"),EXACT(J24,"1B"),EXACT(J24,"1C")),5,100)</f>
        <v>100</v>
      </c>
      <c r="AK24" s="501" t="s">
        <v>24101</v>
      </c>
      <c r="AL24" s="293"/>
      <c r="AM24" s="293"/>
      <c r="AN24" s="511"/>
      <c r="AO24" s="357"/>
      <c r="AP24" s="357"/>
      <c r="AQ24" s="277"/>
      <c r="AR24" s="309" t="s">
        <v>756</v>
      </c>
      <c r="AS24" s="309"/>
      <c r="AT24" s="277"/>
      <c r="AU24" s="277"/>
    </row>
    <row r="25" spans="1:1026" ht="18" customHeight="1" x14ac:dyDescent="0.25">
      <c r="A25" s="294" t="s">
        <v>1713</v>
      </c>
      <c r="B25" s="257">
        <v>25</v>
      </c>
      <c r="C25" s="295" t="s">
        <v>24155</v>
      </c>
      <c r="D25" s="296" t="s">
        <v>5403</v>
      </c>
      <c r="E25" s="297" t="s">
        <v>204</v>
      </c>
      <c r="F25" s="298">
        <v>4</v>
      </c>
      <c r="G25" s="299"/>
      <c r="H25" s="299"/>
      <c r="I25" s="492">
        <v>1</v>
      </c>
      <c r="J25" s="329" t="s">
        <v>749</v>
      </c>
      <c r="K25" s="298">
        <v>1</v>
      </c>
      <c r="L25" s="298"/>
      <c r="M25" s="298"/>
      <c r="N25" s="298"/>
      <c r="O25" s="300"/>
      <c r="P25" s="300"/>
      <c r="Q25" s="298"/>
      <c r="R25" s="298"/>
      <c r="S25" s="298"/>
      <c r="T25" s="298"/>
      <c r="U25" s="298"/>
      <c r="V25" s="301"/>
      <c r="W25" s="302">
        <f t="shared" si="14"/>
        <v>100</v>
      </c>
      <c r="X25" s="302">
        <f t="shared" si="15"/>
        <v>100</v>
      </c>
      <c r="Y25" s="283">
        <f t="shared" si="2"/>
        <v>100</v>
      </c>
      <c r="Z25" s="302">
        <f t="shared" si="3"/>
        <v>100</v>
      </c>
      <c r="AA25" s="302">
        <f t="shared" si="4"/>
        <v>100</v>
      </c>
      <c r="AB25" s="303">
        <f t="shared" si="13"/>
        <v>100</v>
      </c>
      <c r="AC25" s="303">
        <f t="shared" si="12"/>
        <v>100</v>
      </c>
      <c r="AD25" s="303">
        <f t="shared" si="5"/>
        <v>100</v>
      </c>
      <c r="AE25" s="284">
        <f t="shared" si="6"/>
        <v>100</v>
      </c>
      <c r="AF25" s="284">
        <f t="shared" si="7"/>
        <v>100</v>
      </c>
      <c r="AG25" s="330">
        <v>0.5</v>
      </c>
      <c r="AH25" s="330">
        <v>0.5</v>
      </c>
      <c r="AI25" s="331">
        <v>2</v>
      </c>
      <c r="AJ25" s="330">
        <v>2</v>
      </c>
      <c r="AK25" s="305" t="s">
        <v>736</v>
      </c>
      <c r="AL25" s="306"/>
      <c r="AM25" s="297"/>
      <c r="AN25" s="511"/>
      <c r="AO25" s="297"/>
      <c r="AP25" s="297"/>
      <c r="AQ25" s="277"/>
      <c r="AR25" s="309" t="s">
        <v>756</v>
      </c>
      <c r="AS25" s="309"/>
      <c r="AT25" s="277"/>
      <c r="AU25" s="277"/>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K25" s="170"/>
      <c r="VL25" s="170"/>
      <c r="VM25" s="170"/>
      <c r="VN25" s="170"/>
      <c r="VO25" s="170"/>
      <c r="VP25" s="170"/>
      <c r="VQ25" s="170"/>
      <c r="VR25" s="170"/>
      <c r="VS25" s="170"/>
      <c r="VT25" s="170"/>
      <c r="VU25" s="170"/>
      <c r="VV25" s="170"/>
      <c r="VW25" s="170"/>
      <c r="VX25" s="170"/>
      <c r="VY25" s="170"/>
      <c r="VZ25" s="170"/>
      <c r="WA25" s="170"/>
      <c r="WB25" s="170"/>
      <c r="WC25" s="170"/>
      <c r="WD25" s="170"/>
      <c r="WE25" s="170"/>
      <c r="WF25" s="170"/>
      <c r="WG25" s="170"/>
      <c r="WH25" s="170"/>
      <c r="WI25" s="170"/>
      <c r="WJ25" s="170"/>
      <c r="WK25" s="170"/>
      <c r="WL25" s="170"/>
      <c r="WM25" s="170"/>
      <c r="WN25" s="170"/>
      <c r="WO25" s="170"/>
      <c r="WP25" s="170"/>
      <c r="WQ25" s="170"/>
      <c r="WR25" s="170"/>
      <c r="WS25" s="170"/>
      <c r="WT25" s="170"/>
      <c r="WU25" s="170"/>
      <c r="WV25" s="170"/>
      <c r="WW25" s="170"/>
      <c r="WX25" s="170"/>
      <c r="WY25" s="170"/>
      <c r="WZ25" s="170"/>
      <c r="XA25" s="170"/>
      <c r="XB25" s="170"/>
      <c r="XC25" s="170"/>
      <c r="XD25" s="170"/>
      <c r="XE25" s="170"/>
      <c r="XF25" s="170"/>
      <c r="XG25" s="170"/>
      <c r="XH25" s="170"/>
      <c r="XI25" s="170"/>
      <c r="XJ25" s="170"/>
      <c r="XK25" s="170"/>
      <c r="XL25" s="170"/>
      <c r="XM25" s="170"/>
      <c r="XN25" s="170"/>
      <c r="XO25" s="170"/>
      <c r="XP25" s="170"/>
      <c r="XQ25" s="170"/>
      <c r="XR25" s="170"/>
      <c r="XS25" s="170"/>
      <c r="XT25" s="170"/>
      <c r="XU25" s="170"/>
      <c r="XV25" s="170"/>
      <c r="XW25" s="170"/>
      <c r="XX25" s="170"/>
      <c r="XY25" s="170"/>
      <c r="XZ25" s="170"/>
      <c r="YA25" s="170"/>
      <c r="YB25" s="170"/>
      <c r="YC25" s="170"/>
      <c r="YD25" s="170"/>
      <c r="YE25" s="170"/>
      <c r="YF25" s="170"/>
      <c r="YG25" s="170"/>
      <c r="YH25" s="170"/>
      <c r="YI25" s="170"/>
      <c r="YJ25" s="170"/>
      <c r="YK25" s="170"/>
      <c r="YL25" s="170"/>
      <c r="YM25" s="170"/>
      <c r="YN25" s="170"/>
      <c r="YO25" s="170"/>
      <c r="YP25" s="170"/>
      <c r="YQ25" s="170"/>
      <c r="YR25" s="170"/>
      <c r="YS25" s="170"/>
      <c r="YT25" s="170"/>
      <c r="YU25" s="170"/>
      <c r="YV25" s="170"/>
      <c r="YW25" s="170"/>
      <c r="YX25" s="170"/>
      <c r="YY25" s="170"/>
      <c r="YZ25" s="170"/>
      <c r="ZA25" s="170"/>
      <c r="ZB25" s="170"/>
      <c r="ZC25" s="170"/>
      <c r="ZD25" s="170"/>
      <c r="ZE25" s="170"/>
      <c r="ZF25" s="170"/>
      <c r="ZG25" s="170"/>
      <c r="ZH25" s="170"/>
      <c r="ZI25" s="170"/>
      <c r="ZJ25" s="170"/>
      <c r="ZK25" s="170"/>
      <c r="ZL25" s="170"/>
      <c r="ZM25" s="170"/>
      <c r="ZN25" s="170"/>
      <c r="ZO25" s="170"/>
      <c r="ZP25" s="170"/>
      <c r="ZQ25" s="170"/>
      <c r="ZR25" s="170"/>
      <c r="ZS25" s="170"/>
      <c r="ZT25" s="170"/>
      <c r="ZU25" s="170"/>
      <c r="ZV25" s="170"/>
      <c r="ZW25" s="170"/>
      <c r="ZX25" s="170"/>
      <c r="ZY25" s="170"/>
      <c r="ZZ25" s="170"/>
      <c r="AAA25" s="170"/>
      <c r="AAB25" s="170"/>
      <c r="AAC25" s="170"/>
      <c r="AAD25" s="170"/>
      <c r="AAE25" s="170"/>
      <c r="AAF25" s="170"/>
      <c r="AAG25" s="170"/>
      <c r="AAH25" s="170"/>
      <c r="AAI25" s="170"/>
      <c r="AAJ25" s="170"/>
      <c r="AAK25" s="170"/>
      <c r="AAL25" s="170"/>
      <c r="AAM25" s="170"/>
      <c r="AAN25" s="170"/>
      <c r="AAO25" s="170"/>
      <c r="AAP25" s="170"/>
      <c r="AAQ25" s="170"/>
      <c r="AAR25" s="170"/>
      <c r="AAS25" s="170"/>
      <c r="AAT25" s="170"/>
      <c r="AAU25" s="170"/>
      <c r="AAV25" s="170"/>
      <c r="AAW25" s="170"/>
      <c r="AAX25" s="170"/>
      <c r="AAY25" s="170"/>
      <c r="AAZ25" s="170"/>
      <c r="ABA25" s="170"/>
      <c r="ABB25" s="170"/>
      <c r="ABC25" s="170"/>
      <c r="ABD25" s="170"/>
      <c r="ABE25" s="170"/>
      <c r="ABF25" s="170"/>
      <c r="ABG25" s="170"/>
      <c r="ABH25" s="170"/>
      <c r="ABI25" s="170"/>
      <c r="ABJ25" s="170"/>
      <c r="ABK25" s="170"/>
      <c r="ABL25" s="170"/>
      <c r="ABM25" s="170"/>
      <c r="ABN25" s="170"/>
      <c r="ABO25" s="170"/>
      <c r="ABP25" s="170"/>
      <c r="ABQ25" s="170"/>
      <c r="ABR25" s="170"/>
      <c r="ABS25" s="170"/>
      <c r="ABT25" s="170"/>
      <c r="ABU25" s="170"/>
      <c r="ABV25" s="170"/>
      <c r="ABW25" s="170"/>
      <c r="ABX25" s="170"/>
      <c r="ABY25" s="170"/>
      <c r="ABZ25" s="170"/>
      <c r="ACA25" s="170"/>
      <c r="ACB25" s="170"/>
      <c r="ACC25" s="170"/>
      <c r="ACD25" s="170"/>
      <c r="ACE25" s="170"/>
      <c r="ACF25" s="170"/>
      <c r="ACG25" s="170"/>
      <c r="ACH25" s="170"/>
      <c r="ACI25" s="170"/>
      <c r="ACJ25" s="170"/>
      <c r="ACK25" s="170"/>
      <c r="ACL25" s="170"/>
      <c r="ACM25" s="170"/>
      <c r="ACN25" s="170"/>
      <c r="ACO25" s="170"/>
      <c r="ACP25" s="170"/>
      <c r="ACQ25" s="170"/>
      <c r="ACR25" s="170"/>
      <c r="ACS25" s="170"/>
      <c r="ACT25" s="170"/>
      <c r="ACU25" s="170"/>
      <c r="ACV25" s="170"/>
      <c r="ACW25" s="170"/>
      <c r="ACX25" s="170"/>
      <c r="ACY25" s="170"/>
      <c r="ACZ25" s="170"/>
      <c r="ADA25" s="170"/>
      <c r="ADB25" s="170"/>
      <c r="ADC25" s="170"/>
      <c r="ADD25" s="170"/>
      <c r="ADE25" s="170"/>
      <c r="ADF25" s="170"/>
      <c r="ADG25" s="170"/>
      <c r="ADH25" s="170"/>
      <c r="ADI25" s="170"/>
      <c r="ADJ25" s="170"/>
      <c r="ADK25" s="170"/>
      <c r="ADL25" s="170"/>
      <c r="ADM25" s="170"/>
      <c r="ADN25" s="170"/>
      <c r="ADO25" s="170"/>
      <c r="ADP25" s="170"/>
      <c r="ADQ25" s="170"/>
      <c r="ADR25" s="170"/>
      <c r="ADS25" s="170"/>
      <c r="ADT25" s="170"/>
      <c r="ADU25" s="170"/>
      <c r="ADV25" s="170"/>
      <c r="ADW25" s="170"/>
      <c r="ADX25" s="170"/>
      <c r="ADY25" s="170"/>
      <c r="ADZ25" s="170"/>
      <c r="AEA25" s="170"/>
      <c r="AEB25" s="170"/>
      <c r="AEC25" s="170"/>
      <c r="AED25" s="170"/>
      <c r="AEE25" s="170"/>
      <c r="AEF25" s="170"/>
      <c r="AEG25" s="170"/>
      <c r="AEH25" s="170"/>
      <c r="AEI25" s="170"/>
      <c r="AEJ25" s="170"/>
      <c r="AEK25" s="170"/>
      <c r="AEL25" s="170"/>
      <c r="AEM25" s="170"/>
      <c r="AEN25" s="170"/>
      <c r="AEO25" s="170"/>
      <c r="AEP25" s="170"/>
      <c r="AEQ25" s="170"/>
      <c r="AER25" s="170"/>
      <c r="AES25" s="170"/>
      <c r="AET25" s="170"/>
      <c r="AEU25" s="170"/>
      <c r="AEV25" s="170"/>
      <c r="AEW25" s="170"/>
      <c r="AEX25" s="170"/>
      <c r="AEY25" s="170"/>
      <c r="AEZ25" s="170"/>
      <c r="AFA25" s="170"/>
      <c r="AFB25" s="170"/>
      <c r="AFC25" s="170"/>
      <c r="AFD25" s="170"/>
      <c r="AFE25" s="170"/>
      <c r="AFF25" s="170"/>
      <c r="AFG25" s="170"/>
      <c r="AFH25" s="170"/>
      <c r="AFI25" s="170"/>
      <c r="AFJ25" s="170"/>
      <c r="AFK25" s="170"/>
      <c r="AFL25" s="170"/>
      <c r="AFM25" s="170"/>
      <c r="AFN25" s="170"/>
      <c r="AFO25" s="170"/>
      <c r="AFP25" s="170"/>
      <c r="AFQ25" s="170"/>
      <c r="AFR25" s="170"/>
      <c r="AFS25" s="170"/>
      <c r="AFT25" s="170"/>
      <c r="AFU25" s="170"/>
      <c r="AFV25" s="170"/>
      <c r="AFW25" s="170"/>
      <c r="AFX25" s="170"/>
      <c r="AFY25" s="170"/>
      <c r="AFZ25" s="170"/>
      <c r="AGA25" s="170"/>
      <c r="AGB25" s="170"/>
      <c r="AGC25" s="170"/>
      <c r="AGD25" s="170"/>
      <c r="AGE25" s="170"/>
      <c r="AGF25" s="170"/>
      <c r="AGG25" s="170"/>
      <c r="AGH25" s="170"/>
      <c r="AGI25" s="170"/>
      <c r="AGJ25" s="170"/>
      <c r="AGK25" s="170"/>
      <c r="AGL25" s="170"/>
      <c r="AGM25" s="170"/>
      <c r="AGN25" s="170"/>
      <c r="AGO25" s="170"/>
      <c r="AGP25" s="170"/>
      <c r="AGQ25" s="170"/>
      <c r="AGR25" s="170"/>
      <c r="AGS25" s="170"/>
      <c r="AGT25" s="170"/>
      <c r="AGU25" s="170"/>
      <c r="AGV25" s="170"/>
      <c r="AGW25" s="170"/>
      <c r="AGX25" s="170"/>
      <c r="AGY25" s="170"/>
      <c r="AGZ25" s="170"/>
      <c r="AHA25" s="170"/>
      <c r="AHB25" s="170"/>
      <c r="AHC25" s="170"/>
      <c r="AHD25" s="170"/>
      <c r="AHE25" s="170"/>
      <c r="AHF25" s="170"/>
      <c r="AHG25" s="170"/>
      <c r="AHH25" s="170"/>
      <c r="AHI25" s="170"/>
      <c r="AHJ25" s="170"/>
      <c r="AHK25" s="170"/>
      <c r="AHL25" s="170"/>
      <c r="AHM25" s="170"/>
      <c r="AHN25" s="170"/>
      <c r="AHO25" s="170"/>
      <c r="AHP25" s="170"/>
      <c r="AHQ25" s="170"/>
      <c r="AHR25" s="170"/>
      <c r="AHS25" s="170"/>
      <c r="AHT25" s="170"/>
      <c r="AHU25" s="170"/>
      <c r="AHV25" s="170"/>
      <c r="AHW25" s="170"/>
      <c r="AHX25" s="170"/>
      <c r="AHY25" s="170"/>
      <c r="AHZ25" s="170"/>
      <c r="AIA25" s="170"/>
      <c r="AIB25" s="170"/>
      <c r="AIC25" s="170"/>
      <c r="AID25" s="170"/>
      <c r="AIE25" s="170"/>
      <c r="AIF25" s="170"/>
      <c r="AIG25" s="170"/>
      <c r="AIH25" s="170"/>
      <c r="AII25" s="170"/>
      <c r="AIJ25" s="170"/>
      <c r="AIK25" s="170"/>
      <c r="AIL25" s="170"/>
      <c r="AIM25" s="170"/>
      <c r="AIN25" s="170"/>
      <c r="AIO25" s="170"/>
      <c r="AIP25" s="170"/>
      <c r="AIQ25" s="170"/>
      <c r="AIR25" s="170"/>
      <c r="AIS25" s="170"/>
      <c r="AIT25" s="170"/>
      <c r="AIU25" s="170"/>
      <c r="AIV25" s="170"/>
      <c r="AIW25" s="170"/>
      <c r="AIX25" s="170"/>
      <c r="AIY25" s="170"/>
      <c r="AIZ25" s="170"/>
      <c r="AJA25" s="170"/>
      <c r="AJB25" s="170"/>
      <c r="AJC25" s="170"/>
      <c r="AJD25" s="170"/>
      <c r="AJE25" s="170"/>
      <c r="AJF25" s="170"/>
      <c r="AJG25" s="170"/>
      <c r="AJH25" s="170"/>
      <c r="AJI25" s="170"/>
      <c r="AJJ25" s="170"/>
      <c r="AJK25" s="170"/>
      <c r="AJL25" s="170"/>
      <c r="AJM25" s="170"/>
      <c r="AJN25" s="170"/>
      <c r="AJO25" s="170"/>
      <c r="AJP25" s="170"/>
      <c r="AJQ25" s="170"/>
      <c r="AJR25" s="170"/>
      <c r="AJS25" s="170"/>
      <c r="AJT25" s="170"/>
      <c r="AJU25" s="170"/>
      <c r="AJV25" s="170"/>
      <c r="AJW25" s="170"/>
      <c r="AJX25" s="170"/>
      <c r="AJY25" s="170"/>
      <c r="AJZ25" s="170"/>
      <c r="AKA25" s="170"/>
      <c r="AKB25" s="170"/>
      <c r="AKC25" s="170"/>
      <c r="AKD25" s="170"/>
      <c r="AKE25" s="170"/>
      <c r="AKF25" s="170"/>
      <c r="AKG25" s="170"/>
      <c r="AKH25" s="170"/>
      <c r="AKI25" s="170"/>
      <c r="AKJ25" s="170"/>
      <c r="AKK25" s="170"/>
      <c r="AKL25" s="170"/>
      <c r="AKM25" s="170"/>
      <c r="AKN25" s="170"/>
      <c r="AKO25" s="170"/>
      <c r="AKP25" s="170"/>
      <c r="AKQ25" s="170"/>
      <c r="AKR25" s="170"/>
      <c r="AKS25" s="170"/>
      <c r="AKT25" s="170"/>
      <c r="AKU25" s="170"/>
      <c r="AKV25" s="170"/>
      <c r="AKW25" s="170"/>
      <c r="AKX25" s="170"/>
      <c r="AKY25" s="170"/>
      <c r="AKZ25" s="170"/>
      <c r="ALA25" s="170"/>
      <c r="ALB25" s="170"/>
      <c r="ALC25" s="170"/>
      <c r="ALD25" s="170"/>
      <c r="ALE25" s="170"/>
      <c r="ALF25" s="170"/>
      <c r="ALG25" s="170"/>
      <c r="ALH25" s="170"/>
      <c r="ALI25" s="170"/>
      <c r="ALJ25" s="170"/>
      <c r="ALK25" s="170"/>
      <c r="ALL25" s="170"/>
      <c r="ALM25" s="170"/>
      <c r="ALN25" s="170"/>
      <c r="ALO25" s="170"/>
      <c r="ALP25" s="170"/>
      <c r="ALQ25" s="170"/>
      <c r="ALR25" s="170"/>
      <c r="ALS25" s="170"/>
      <c r="ALT25" s="170"/>
      <c r="ALU25" s="170"/>
      <c r="ALV25" s="170"/>
      <c r="ALW25" s="170"/>
      <c r="ALX25" s="170"/>
      <c r="ALY25" s="170"/>
      <c r="ALZ25" s="170"/>
      <c r="AMA25" s="170"/>
      <c r="AMB25" s="170"/>
      <c r="AMC25" s="170"/>
      <c r="AMD25" s="170"/>
      <c r="AME25" s="170"/>
      <c r="AMF25" s="170"/>
      <c r="AMG25" s="170"/>
      <c r="AMH25" s="170"/>
      <c r="AMI25" s="170"/>
      <c r="AMJ25" s="170"/>
    </row>
    <row r="26" spans="1:1026" s="169" customFormat="1" x14ac:dyDescent="0.25">
      <c r="A26" s="294" t="s">
        <v>5427</v>
      </c>
      <c r="B26" s="257">
        <v>26</v>
      </c>
      <c r="C26" s="295" t="s">
        <v>24013</v>
      </c>
      <c r="D26" s="296" t="s">
        <v>5428</v>
      </c>
      <c r="E26" s="297"/>
      <c r="F26" s="298"/>
      <c r="G26" s="299"/>
      <c r="H26" s="299"/>
      <c r="I26" s="492">
        <v>6.36</v>
      </c>
      <c r="J26" s="298"/>
      <c r="K26" s="298"/>
      <c r="L26" s="298"/>
      <c r="M26" s="298"/>
      <c r="N26" s="298"/>
      <c r="O26" s="300"/>
      <c r="P26" s="300"/>
      <c r="Q26" s="298"/>
      <c r="R26" s="298"/>
      <c r="S26" s="298"/>
      <c r="T26" s="298"/>
      <c r="U26" s="298"/>
      <c r="V26" s="301"/>
      <c r="W26" s="302">
        <f t="shared" si="14"/>
        <v>100</v>
      </c>
      <c r="X26" s="302">
        <f t="shared" si="15"/>
        <v>100</v>
      </c>
      <c r="Y26" s="283">
        <f t="shared" si="2"/>
        <v>100</v>
      </c>
      <c r="Z26" s="302">
        <f t="shared" si="3"/>
        <v>100</v>
      </c>
      <c r="AA26" s="302">
        <f t="shared" si="4"/>
        <v>100</v>
      </c>
      <c r="AB26" s="303">
        <f t="shared" si="13"/>
        <v>100</v>
      </c>
      <c r="AC26" s="303">
        <f t="shared" si="12"/>
        <v>100</v>
      </c>
      <c r="AD26" s="303">
        <f t="shared" si="5"/>
        <v>100</v>
      </c>
      <c r="AE26" s="284">
        <f t="shared" si="6"/>
        <v>100</v>
      </c>
      <c r="AF26" s="284">
        <f t="shared" si="7"/>
        <v>100</v>
      </c>
      <c r="AG26" s="304">
        <f t="shared" ref="AG26:AG34" si="16">IF(OR(OR(EXACT(J26,"1A"),EXACT(J26,"1B"),EXACT(J26,"1C")),K26=1),1,IF(K26=2,10,100))</f>
        <v>100</v>
      </c>
      <c r="AH26" s="304">
        <f t="shared" ref="AH26:AH34" si="17">IF(OR(EXACT(J26,"1A"),EXACT(J26,"1B"),EXACT(J26,"1C")),1,IF(J26=2,10,100))</f>
        <v>100</v>
      </c>
      <c r="AI26" s="304">
        <f t="shared" ref="AI26:AI35" si="18">IF(OR(EXACT(J26,"1A"),EXACT(J26,"1B"),EXACT(J26,"1C"),K26=1),3,100)</f>
        <v>100</v>
      </c>
      <c r="AJ26" s="304">
        <f t="shared" ref="AJ26:AJ34" si="19">IF(OR(EXACT(J26,"1A"),EXACT(J26,"1B"),EXACT(J26,"1C")),5,100)</f>
        <v>100</v>
      </c>
      <c r="AK26" s="305" t="s">
        <v>24087</v>
      </c>
      <c r="AL26" s="306"/>
      <c r="AM26" s="297"/>
      <c r="AN26" s="511"/>
      <c r="AO26" s="297"/>
      <c r="AP26" s="297"/>
      <c r="AQ26" s="277"/>
      <c r="AR26" s="309" t="s">
        <v>756</v>
      </c>
      <c r="AS26" s="309"/>
      <c r="AT26" s="277"/>
      <c r="AU26" s="277"/>
      <c r="AV26" s="150"/>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559"/>
      <c r="GO26" s="559"/>
      <c r="GP26" s="559"/>
      <c r="GQ26" s="559"/>
      <c r="GR26" s="559"/>
      <c r="GS26" s="559"/>
      <c r="GT26" s="559"/>
      <c r="GU26" s="559"/>
      <c r="GV26" s="559"/>
      <c r="GW26" s="559"/>
      <c r="GX26" s="559"/>
      <c r="GY26" s="559"/>
      <c r="GZ26" s="559"/>
      <c r="HA26" s="559"/>
      <c r="HB26" s="559"/>
      <c r="HC26" s="559"/>
      <c r="HD26" s="559"/>
      <c r="HE26" s="559"/>
      <c r="HF26" s="559"/>
      <c r="HG26" s="559"/>
      <c r="HH26" s="559"/>
      <c r="HI26" s="559"/>
      <c r="HJ26" s="559"/>
      <c r="HK26" s="559"/>
      <c r="HL26" s="559"/>
      <c r="HM26" s="559"/>
      <c r="HN26" s="559"/>
      <c r="HO26" s="559"/>
      <c r="HP26" s="559"/>
      <c r="HQ26" s="559"/>
      <c r="HR26" s="559"/>
      <c r="HS26" s="559"/>
      <c r="HT26" s="559"/>
      <c r="HU26" s="559"/>
      <c r="HV26" s="559"/>
      <c r="HW26" s="559"/>
      <c r="HX26" s="559"/>
      <c r="HY26" s="559"/>
      <c r="HZ26" s="559"/>
      <c r="IA26" s="559"/>
      <c r="IB26" s="559"/>
      <c r="IC26" s="559"/>
      <c r="ID26" s="559"/>
      <c r="IE26" s="559"/>
      <c r="IF26" s="559"/>
      <c r="IG26" s="559"/>
      <c r="IH26" s="559"/>
      <c r="II26" s="559"/>
      <c r="IJ26" s="559"/>
      <c r="IK26" s="559"/>
      <c r="IL26" s="559"/>
      <c r="IM26" s="559"/>
      <c r="IN26" s="559"/>
      <c r="IO26" s="559"/>
      <c r="IP26" s="559"/>
      <c r="IQ26" s="559"/>
      <c r="IR26" s="559"/>
      <c r="IS26" s="559"/>
      <c r="IT26" s="559"/>
      <c r="IU26" s="559"/>
      <c r="IV26" s="559"/>
      <c r="IW26" s="559"/>
      <c r="IX26" s="559"/>
      <c r="IY26" s="559"/>
      <c r="IZ26" s="559"/>
      <c r="JA26" s="559"/>
      <c r="JB26" s="559"/>
      <c r="JC26" s="559"/>
      <c r="JD26" s="559"/>
      <c r="JE26" s="559"/>
      <c r="JF26" s="559"/>
      <c r="JG26" s="559"/>
      <c r="JH26" s="559"/>
      <c r="JI26" s="559"/>
      <c r="JJ26" s="559"/>
      <c r="JK26" s="559"/>
      <c r="JL26" s="559"/>
      <c r="JM26" s="559"/>
      <c r="JN26" s="559"/>
      <c r="JO26" s="559"/>
      <c r="JP26" s="559"/>
      <c r="JQ26" s="559"/>
      <c r="JR26" s="559"/>
      <c r="JS26" s="559"/>
      <c r="JT26" s="559"/>
      <c r="JU26" s="559"/>
      <c r="JV26" s="559"/>
      <c r="JW26" s="559"/>
      <c r="JX26" s="559"/>
      <c r="JY26" s="559"/>
      <c r="JZ26" s="559"/>
      <c r="KA26" s="559"/>
      <c r="KB26" s="559"/>
      <c r="KC26" s="559"/>
      <c r="KD26" s="559"/>
      <c r="KE26" s="559"/>
      <c r="KF26" s="559"/>
      <c r="KG26" s="559"/>
      <c r="KH26" s="559"/>
      <c r="KI26" s="559"/>
      <c r="KJ26" s="559"/>
      <c r="KK26" s="559"/>
      <c r="KL26" s="559"/>
      <c r="KM26" s="559"/>
      <c r="KN26" s="559"/>
      <c r="KO26" s="559"/>
      <c r="KP26" s="559"/>
      <c r="KQ26" s="559"/>
      <c r="KR26" s="559"/>
      <c r="KS26" s="559"/>
      <c r="KT26" s="559"/>
      <c r="KU26" s="559"/>
      <c r="KV26" s="559"/>
      <c r="KW26" s="559"/>
      <c r="KX26" s="559"/>
      <c r="KY26" s="559"/>
      <c r="KZ26" s="559"/>
      <c r="LA26" s="559"/>
      <c r="LB26" s="559"/>
      <c r="LC26" s="559"/>
      <c r="LD26" s="559"/>
      <c r="LE26" s="559"/>
      <c r="LF26" s="559"/>
      <c r="LG26" s="559"/>
      <c r="LH26" s="559"/>
      <c r="LI26" s="559"/>
      <c r="LJ26" s="559"/>
      <c r="LK26" s="559"/>
      <c r="LL26" s="559"/>
      <c r="LM26" s="559"/>
      <c r="LN26" s="559"/>
      <c r="LO26" s="559"/>
      <c r="LP26" s="559"/>
      <c r="LQ26" s="559"/>
      <c r="LR26" s="559"/>
      <c r="LS26" s="559"/>
      <c r="LT26" s="559"/>
      <c r="LU26" s="559"/>
      <c r="LV26" s="559"/>
      <c r="LW26" s="559"/>
      <c r="LX26" s="559"/>
      <c r="LY26" s="559"/>
      <c r="LZ26" s="559"/>
      <c r="MA26" s="559"/>
      <c r="MB26" s="559"/>
      <c r="MC26" s="559"/>
      <c r="MD26" s="559"/>
      <c r="ME26" s="559"/>
      <c r="MF26" s="559"/>
      <c r="MG26" s="559"/>
      <c r="MH26" s="559"/>
      <c r="MI26" s="559"/>
      <c r="MJ26" s="559"/>
      <c r="MK26" s="559"/>
      <c r="ML26" s="559"/>
      <c r="MM26" s="559"/>
      <c r="MN26" s="559"/>
      <c r="MO26" s="559"/>
      <c r="MP26" s="559"/>
      <c r="MQ26" s="559"/>
      <c r="MR26" s="559"/>
      <c r="MS26" s="559"/>
      <c r="MT26" s="559"/>
      <c r="MU26" s="559"/>
      <c r="MV26" s="559"/>
      <c r="MW26" s="559"/>
      <c r="MX26" s="559"/>
      <c r="MY26" s="559"/>
      <c r="MZ26" s="559"/>
      <c r="NA26" s="559"/>
      <c r="NB26" s="559"/>
      <c r="NC26" s="559"/>
      <c r="ND26" s="559"/>
      <c r="NE26" s="559"/>
      <c r="NF26" s="559"/>
      <c r="NG26" s="559"/>
      <c r="NH26" s="559"/>
      <c r="NI26" s="559"/>
      <c r="NJ26" s="559"/>
      <c r="NK26" s="559"/>
      <c r="NL26" s="559"/>
      <c r="NM26" s="559"/>
      <c r="NN26" s="559"/>
      <c r="NO26" s="559"/>
      <c r="NP26" s="559"/>
      <c r="NQ26" s="559"/>
      <c r="NR26" s="559"/>
      <c r="NS26" s="559"/>
      <c r="NT26" s="559"/>
      <c r="NU26" s="559"/>
      <c r="NV26" s="559"/>
      <c r="NW26" s="559"/>
      <c r="NX26" s="559"/>
      <c r="NY26" s="559"/>
      <c r="NZ26" s="559"/>
      <c r="OA26" s="559"/>
      <c r="OB26" s="559"/>
      <c r="OC26" s="559"/>
      <c r="OD26" s="559"/>
      <c r="OE26" s="559"/>
      <c r="OF26" s="559"/>
      <c r="OG26" s="559"/>
      <c r="OH26" s="559"/>
      <c r="OI26" s="559"/>
      <c r="OJ26" s="559"/>
      <c r="OK26" s="559"/>
      <c r="OL26" s="559"/>
      <c r="OM26" s="559"/>
      <c r="ON26" s="559"/>
      <c r="OO26" s="559"/>
      <c r="OP26" s="559"/>
      <c r="OQ26" s="559"/>
      <c r="OR26" s="559"/>
      <c r="OS26" s="559"/>
      <c r="OT26" s="559"/>
      <c r="OU26" s="559"/>
      <c r="OV26" s="559"/>
      <c r="OW26" s="559"/>
      <c r="OX26" s="559"/>
      <c r="OY26" s="559"/>
      <c r="OZ26" s="559"/>
      <c r="PA26" s="559"/>
      <c r="PB26" s="559"/>
      <c r="PC26" s="559"/>
      <c r="PD26" s="559"/>
      <c r="PE26" s="559"/>
      <c r="PF26" s="559"/>
      <c r="PG26" s="559"/>
      <c r="PH26" s="559"/>
      <c r="PI26" s="559"/>
      <c r="PJ26" s="559"/>
      <c r="PK26" s="559"/>
      <c r="PL26" s="559"/>
      <c r="PM26" s="559"/>
      <c r="PN26" s="559"/>
      <c r="PO26" s="559"/>
      <c r="PP26" s="559"/>
      <c r="PQ26" s="559"/>
      <c r="PR26" s="559"/>
      <c r="PS26" s="559"/>
      <c r="PT26" s="559"/>
      <c r="PU26" s="559"/>
      <c r="PV26" s="559"/>
      <c r="PW26" s="559"/>
      <c r="PX26" s="559"/>
      <c r="PY26" s="559"/>
      <c r="PZ26" s="559"/>
      <c r="QA26" s="559"/>
      <c r="QB26" s="559"/>
      <c r="QC26" s="559"/>
      <c r="QD26" s="559"/>
      <c r="QE26" s="559"/>
      <c r="QF26" s="559"/>
      <c r="QG26" s="559"/>
      <c r="QH26" s="559"/>
      <c r="QI26" s="559"/>
      <c r="QJ26" s="559"/>
      <c r="QK26" s="559"/>
      <c r="QL26" s="559"/>
      <c r="QM26" s="559"/>
      <c r="QN26" s="559"/>
      <c r="QO26" s="559"/>
      <c r="QP26" s="559"/>
      <c r="QQ26" s="559"/>
      <c r="QR26" s="559"/>
      <c r="QS26" s="559"/>
      <c r="QT26" s="559"/>
      <c r="QU26" s="559"/>
      <c r="QV26" s="559"/>
      <c r="QW26" s="559"/>
      <c r="QX26" s="559"/>
      <c r="QY26" s="559"/>
      <c r="QZ26" s="559"/>
      <c r="RA26" s="559"/>
      <c r="RB26" s="559"/>
      <c r="RC26" s="559"/>
      <c r="RD26" s="559"/>
      <c r="RE26" s="559"/>
      <c r="RF26" s="559"/>
      <c r="RG26" s="559"/>
      <c r="RH26" s="559"/>
      <c r="RI26" s="559"/>
      <c r="RJ26" s="559"/>
      <c r="RK26" s="559"/>
      <c r="RL26" s="559"/>
      <c r="RM26" s="559"/>
      <c r="RN26" s="559"/>
      <c r="RO26" s="559"/>
      <c r="RP26" s="559"/>
      <c r="RQ26" s="559"/>
      <c r="RR26" s="559"/>
      <c r="RS26" s="559"/>
      <c r="RT26" s="559"/>
      <c r="RU26" s="559"/>
      <c r="RV26" s="559"/>
      <c r="RW26" s="559"/>
      <c r="RX26" s="559"/>
      <c r="RY26" s="559"/>
      <c r="RZ26" s="559"/>
      <c r="SA26" s="559"/>
      <c r="SB26" s="559"/>
      <c r="SC26" s="559"/>
      <c r="SD26" s="559"/>
      <c r="SE26" s="559"/>
      <c r="SF26" s="559"/>
      <c r="SG26" s="559"/>
      <c r="SH26" s="559"/>
      <c r="SI26" s="559"/>
      <c r="SJ26" s="559"/>
      <c r="SK26" s="559"/>
      <c r="SL26" s="559"/>
      <c r="SM26" s="559"/>
      <c r="SN26" s="559"/>
      <c r="SO26" s="559"/>
      <c r="SP26" s="559"/>
      <c r="SQ26" s="559"/>
      <c r="SR26" s="559"/>
      <c r="SS26" s="559"/>
      <c r="ST26" s="559"/>
      <c r="SU26" s="559"/>
      <c r="SV26" s="559"/>
      <c r="SW26" s="559"/>
      <c r="SX26" s="559"/>
      <c r="SY26" s="559"/>
      <c r="SZ26" s="559"/>
      <c r="TA26" s="559"/>
      <c r="TB26" s="559"/>
      <c r="TC26" s="559"/>
      <c r="TD26" s="559"/>
      <c r="TE26" s="559"/>
      <c r="TF26" s="559"/>
      <c r="TG26" s="559"/>
      <c r="TH26" s="559"/>
      <c r="TI26" s="559"/>
      <c r="TJ26" s="559"/>
      <c r="TK26" s="559"/>
      <c r="TL26" s="559"/>
      <c r="TM26" s="559"/>
      <c r="TN26" s="559"/>
      <c r="TO26" s="559"/>
      <c r="TP26" s="559"/>
      <c r="TQ26" s="559"/>
      <c r="TR26" s="559"/>
      <c r="TS26" s="559"/>
      <c r="TT26" s="559"/>
      <c r="TU26" s="559"/>
      <c r="TV26" s="559"/>
      <c r="TW26" s="559"/>
      <c r="TX26" s="559"/>
      <c r="TY26" s="559"/>
      <c r="TZ26" s="559"/>
      <c r="UA26" s="559"/>
      <c r="UB26" s="559"/>
      <c r="UC26" s="559"/>
      <c r="UD26" s="559"/>
      <c r="UE26" s="559"/>
      <c r="UF26" s="559"/>
      <c r="UG26" s="559"/>
      <c r="UH26" s="559"/>
      <c r="UI26" s="559"/>
      <c r="UJ26" s="559"/>
      <c r="UK26" s="559"/>
      <c r="UL26" s="559"/>
      <c r="UM26" s="559"/>
      <c r="UN26" s="559"/>
      <c r="UO26" s="559"/>
      <c r="UP26" s="559"/>
      <c r="UQ26" s="559"/>
      <c r="UR26" s="559"/>
      <c r="US26" s="559"/>
      <c r="UT26" s="559"/>
      <c r="UU26" s="559"/>
      <c r="UV26" s="559"/>
      <c r="UW26" s="559"/>
      <c r="UX26" s="559"/>
      <c r="UY26" s="559"/>
      <c r="UZ26" s="559"/>
      <c r="VA26" s="559"/>
      <c r="VB26" s="559"/>
      <c r="VC26" s="559"/>
      <c r="VD26" s="559"/>
      <c r="VE26" s="559"/>
      <c r="VF26" s="559"/>
      <c r="VG26" s="559"/>
      <c r="VH26" s="559"/>
      <c r="VI26" s="559"/>
      <c r="VJ26" s="559"/>
      <c r="VK26" s="559"/>
      <c r="VL26" s="559"/>
      <c r="VM26" s="559"/>
      <c r="VN26" s="559"/>
      <c r="VO26" s="559"/>
      <c r="VP26" s="559"/>
      <c r="VQ26" s="559"/>
      <c r="VR26" s="559"/>
      <c r="VS26" s="559"/>
      <c r="VT26" s="559"/>
      <c r="VU26" s="559"/>
      <c r="VV26" s="559"/>
      <c r="VW26" s="559"/>
      <c r="VX26" s="559"/>
      <c r="VY26" s="559"/>
      <c r="VZ26" s="559"/>
      <c r="WA26" s="559"/>
      <c r="WB26" s="559"/>
      <c r="WC26" s="559"/>
      <c r="WD26" s="559"/>
      <c r="WE26" s="559"/>
      <c r="WF26" s="559"/>
      <c r="WG26" s="559"/>
      <c r="WH26" s="559"/>
      <c r="WI26" s="559"/>
      <c r="WJ26" s="559"/>
      <c r="WK26" s="559"/>
      <c r="WL26" s="559"/>
      <c r="WM26" s="559"/>
      <c r="WN26" s="559"/>
      <c r="WO26" s="559"/>
      <c r="WP26" s="559"/>
      <c r="WQ26" s="559"/>
      <c r="WR26" s="559"/>
      <c r="WS26" s="559"/>
      <c r="WT26" s="559"/>
      <c r="WU26" s="559"/>
      <c r="WV26" s="559"/>
      <c r="WW26" s="559"/>
      <c r="WX26" s="559"/>
      <c r="WY26" s="559"/>
      <c r="WZ26" s="559"/>
      <c r="XA26" s="559"/>
      <c r="XB26" s="559"/>
      <c r="XC26" s="559"/>
      <c r="XD26" s="559"/>
      <c r="XE26" s="559"/>
      <c r="XF26" s="559"/>
      <c r="XG26" s="559"/>
      <c r="XH26" s="559"/>
      <c r="XI26" s="559"/>
      <c r="XJ26" s="559"/>
      <c r="XK26" s="559"/>
      <c r="XL26" s="559"/>
      <c r="XM26" s="559"/>
      <c r="XN26" s="559"/>
      <c r="XO26" s="559"/>
      <c r="XP26" s="559"/>
      <c r="XQ26" s="559"/>
      <c r="XR26" s="559"/>
      <c r="XS26" s="559"/>
      <c r="XT26" s="559"/>
      <c r="XU26" s="559"/>
      <c r="XV26" s="559"/>
      <c r="XW26" s="559"/>
      <c r="XX26" s="559"/>
      <c r="XY26" s="559"/>
      <c r="XZ26" s="559"/>
      <c r="YA26" s="559"/>
      <c r="YB26" s="559"/>
      <c r="YC26" s="559"/>
      <c r="YD26" s="559"/>
      <c r="YE26" s="559"/>
      <c r="YF26" s="559"/>
      <c r="YG26" s="559"/>
      <c r="YH26" s="559"/>
      <c r="YI26" s="559"/>
      <c r="YJ26" s="559"/>
      <c r="YK26" s="559"/>
      <c r="YL26" s="559"/>
      <c r="YM26" s="559"/>
      <c r="YN26" s="559"/>
      <c r="YO26" s="559"/>
      <c r="YP26" s="559"/>
      <c r="YQ26" s="559"/>
      <c r="YR26" s="559"/>
      <c r="YS26" s="559"/>
      <c r="YT26" s="559"/>
      <c r="YU26" s="559"/>
      <c r="YV26" s="559"/>
      <c r="YW26" s="559"/>
      <c r="YX26" s="559"/>
      <c r="YY26" s="559"/>
      <c r="YZ26" s="559"/>
      <c r="ZA26" s="559"/>
      <c r="ZB26" s="559"/>
      <c r="ZC26" s="559"/>
      <c r="ZD26" s="559"/>
      <c r="ZE26" s="559"/>
      <c r="ZF26" s="559"/>
      <c r="ZG26" s="559"/>
      <c r="ZH26" s="559"/>
      <c r="ZI26" s="559"/>
      <c r="ZJ26" s="559"/>
      <c r="ZK26" s="559"/>
      <c r="ZL26" s="559"/>
      <c r="ZM26" s="559"/>
      <c r="ZN26" s="559"/>
      <c r="ZO26" s="559"/>
      <c r="ZP26" s="559"/>
      <c r="ZQ26" s="559"/>
      <c r="ZR26" s="559"/>
      <c r="ZS26" s="559"/>
      <c r="ZT26" s="559"/>
      <c r="ZU26" s="559"/>
      <c r="ZV26" s="559"/>
      <c r="ZW26" s="559"/>
      <c r="ZX26" s="559"/>
      <c r="ZY26" s="559"/>
      <c r="ZZ26" s="559"/>
      <c r="AAA26" s="559"/>
      <c r="AAB26" s="559"/>
      <c r="AAC26" s="559"/>
      <c r="AAD26" s="559"/>
      <c r="AAE26" s="559"/>
      <c r="AAF26" s="559"/>
      <c r="AAG26" s="559"/>
      <c r="AAH26" s="559"/>
      <c r="AAI26" s="559"/>
      <c r="AAJ26" s="559"/>
      <c r="AAK26" s="559"/>
      <c r="AAL26" s="559"/>
      <c r="AAM26" s="559"/>
      <c r="AAN26" s="559"/>
      <c r="AAO26" s="559"/>
      <c r="AAP26" s="559"/>
      <c r="AAQ26" s="559"/>
      <c r="AAR26" s="559"/>
      <c r="AAS26" s="559"/>
      <c r="AAT26" s="559"/>
      <c r="AAU26" s="559"/>
      <c r="AAV26" s="559"/>
      <c r="AAW26" s="559"/>
      <c r="AAX26" s="559"/>
      <c r="AAY26" s="559"/>
      <c r="AAZ26" s="559"/>
      <c r="ABA26" s="559"/>
      <c r="ABB26" s="559"/>
      <c r="ABC26" s="559"/>
      <c r="ABD26" s="559"/>
      <c r="ABE26" s="559"/>
      <c r="ABF26" s="559"/>
      <c r="ABG26" s="559"/>
      <c r="ABH26" s="559"/>
      <c r="ABI26" s="559"/>
      <c r="ABJ26" s="559"/>
      <c r="ABK26" s="559"/>
      <c r="ABL26" s="559"/>
      <c r="ABM26" s="559"/>
      <c r="ABN26" s="559"/>
      <c r="ABO26" s="559"/>
      <c r="ABP26" s="559"/>
      <c r="ABQ26" s="559"/>
      <c r="ABR26" s="559"/>
      <c r="ABS26" s="559"/>
      <c r="ABT26" s="559"/>
      <c r="ABU26" s="559"/>
      <c r="ABV26" s="559"/>
      <c r="ABW26" s="559"/>
      <c r="ABX26" s="559"/>
      <c r="ABY26" s="559"/>
      <c r="ABZ26" s="559"/>
      <c r="ACA26" s="559"/>
      <c r="ACB26" s="559"/>
      <c r="ACC26" s="559"/>
      <c r="ACD26" s="559"/>
      <c r="ACE26" s="559"/>
      <c r="ACF26" s="559"/>
      <c r="ACG26" s="559"/>
      <c r="ACH26" s="559"/>
      <c r="ACI26" s="559"/>
      <c r="ACJ26" s="559"/>
      <c r="ACK26" s="559"/>
      <c r="ACL26" s="559"/>
      <c r="ACM26" s="559"/>
      <c r="ACN26" s="559"/>
      <c r="ACO26" s="559"/>
      <c r="ACP26" s="559"/>
      <c r="ACQ26" s="559"/>
      <c r="ACR26" s="559"/>
      <c r="ACS26" s="559"/>
      <c r="ACT26" s="559"/>
      <c r="ACU26" s="559"/>
      <c r="ACV26" s="559"/>
      <c r="ACW26" s="559"/>
      <c r="ACX26" s="559"/>
      <c r="ACY26" s="559"/>
      <c r="ACZ26" s="559"/>
      <c r="ADA26" s="559"/>
      <c r="ADB26" s="559"/>
      <c r="ADC26" s="559"/>
      <c r="ADD26" s="559"/>
      <c r="ADE26" s="559"/>
      <c r="ADF26" s="559"/>
      <c r="ADG26" s="559"/>
      <c r="ADH26" s="559"/>
      <c r="ADI26" s="559"/>
      <c r="ADJ26" s="559"/>
      <c r="ADK26" s="559"/>
      <c r="ADL26" s="559"/>
      <c r="ADM26" s="559"/>
      <c r="ADN26" s="559"/>
      <c r="ADO26" s="559"/>
      <c r="ADP26" s="559"/>
      <c r="ADQ26" s="559"/>
      <c r="ADR26" s="559"/>
      <c r="ADS26" s="559"/>
      <c r="ADT26" s="559"/>
      <c r="ADU26" s="559"/>
      <c r="ADV26" s="559"/>
      <c r="ADW26" s="559"/>
      <c r="ADX26" s="559"/>
      <c r="ADY26" s="559"/>
      <c r="ADZ26" s="559"/>
      <c r="AEA26" s="559"/>
      <c r="AEB26" s="559"/>
      <c r="AEC26" s="559"/>
      <c r="AED26" s="559"/>
      <c r="AEE26" s="559"/>
      <c r="AEF26" s="559"/>
      <c r="AEG26" s="559"/>
      <c r="AEH26" s="559"/>
      <c r="AEI26" s="559"/>
      <c r="AEJ26" s="559"/>
      <c r="AEK26" s="559"/>
      <c r="AEL26" s="559"/>
      <c r="AEM26" s="559"/>
      <c r="AEN26" s="559"/>
      <c r="AEO26" s="559"/>
      <c r="AEP26" s="559"/>
      <c r="AEQ26" s="559"/>
      <c r="AER26" s="559"/>
      <c r="AES26" s="559"/>
      <c r="AET26" s="559"/>
      <c r="AEU26" s="559"/>
      <c r="AEV26" s="559"/>
      <c r="AEW26" s="559"/>
      <c r="AEX26" s="559"/>
      <c r="AEY26" s="559"/>
      <c r="AEZ26" s="559"/>
      <c r="AFA26" s="559"/>
      <c r="AFB26" s="559"/>
      <c r="AFC26" s="559"/>
      <c r="AFD26" s="559"/>
      <c r="AFE26" s="559"/>
      <c r="AFF26" s="559"/>
      <c r="AFG26" s="559"/>
      <c r="AFH26" s="559"/>
      <c r="AFI26" s="559"/>
      <c r="AFJ26" s="559"/>
      <c r="AFK26" s="559"/>
      <c r="AFL26" s="559"/>
      <c r="AFM26" s="559"/>
      <c r="AFN26" s="559"/>
      <c r="AFO26" s="559"/>
      <c r="AFP26" s="559"/>
      <c r="AFQ26" s="559"/>
      <c r="AFR26" s="559"/>
      <c r="AFS26" s="559"/>
      <c r="AFT26" s="559"/>
      <c r="AFU26" s="559"/>
      <c r="AFV26" s="559"/>
      <c r="AFW26" s="559"/>
      <c r="AFX26" s="559"/>
      <c r="AFY26" s="559"/>
      <c r="AFZ26" s="559"/>
      <c r="AGA26" s="559"/>
      <c r="AGB26" s="559"/>
      <c r="AGC26" s="559"/>
      <c r="AGD26" s="559"/>
      <c r="AGE26" s="559"/>
      <c r="AGF26" s="559"/>
      <c r="AGG26" s="559"/>
      <c r="AGH26" s="559"/>
      <c r="AGI26" s="559"/>
      <c r="AGJ26" s="559"/>
      <c r="AGK26" s="559"/>
      <c r="AGL26" s="559"/>
      <c r="AGM26" s="559"/>
      <c r="AGN26" s="559"/>
      <c r="AGO26" s="559"/>
      <c r="AGP26" s="559"/>
      <c r="AGQ26" s="559"/>
      <c r="AGR26" s="559"/>
      <c r="AGS26" s="559"/>
      <c r="AGT26" s="559"/>
      <c r="AGU26" s="559"/>
      <c r="AGV26" s="559"/>
      <c r="AGW26" s="559"/>
      <c r="AGX26" s="559"/>
      <c r="AGY26" s="559"/>
      <c r="AGZ26" s="559"/>
      <c r="AHA26" s="559"/>
      <c r="AHB26" s="559"/>
      <c r="AHC26" s="559"/>
      <c r="AHD26" s="559"/>
      <c r="AHE26" s="559"/>
      <c r="AHF26" s="559"/>
      <c r="AHG26" s="559"/>
      <c r="AHH26" s="559"/>
      <c r="AHI26" s="559"/>
      <c r="AHJ26" s="559"/>
      <c r="AHK26" s="559"/>
      <c r="AHL26" s="559"/>
      <c r="AHM26" s="559"/>
      <c r="AHN26" s="559"/>
      <c r="AHO26" s="559"/>
      <c r="AHP26" s="559"/>
      <c r="AHQ26" s="559"/>
      <c r="AHR26" s="559"/>
      <c r="AHS26" s="559"/>
      <c r="AHT26" s="559"/>
      <c r="AHU26" s="559"/>
      <c r="AHV26" s="559"/>
      <c r="AHW26" s="559"/>
      <c r="AHX26" s="559"/>
      <c r="AHY26" s="559"/>
      <c r="AHZ26" s="559"/>
      <c r="AIA26" s="559"/>
      <c r="AIB26" s="559"/>
      <c r="AIC26" s="559"/>
      <c r="AID26" s="559"/>
      <c r="AIE26" s="559"/>
      <c r="AIF26" s="559"/>
      <c r="AIG26" s="559"/>
      <c r="AIH26" s="559"/>
      <c r="AII26" s="559"/>
      <c r="AIJ26" s="559"/>
      <c r="AIK26" s="559"/>
      <c r="AIL26" s="559"/>
      <c r="AIM26" s="559"/>
      <c r="AIN26" s="559"/>
      <c r="AIO26" s="559"/>
      <c r="AIP26" s="559"/>
      <c r="AIQ26" s="559"/>
      <c r="AIR26" s="559"/>
      <c r="AIS26" s="559"/>
      <c r="AIT26" s="559"/>
      <c r="AIU26" s="559"/>
      <c r="AIV26" s="559"/>
      <c r="AIW26" s="559"/>
      <c r="AIX26" s="559"/>
      <c r="AIY26" s="559"/>
      <c r="AIZ26" s="559"/>
      <c r="AJA26" s="559"/>
      <c r="AJB26" s="559"/>
      <c r="AJC26" s="559"/>
      <c r="AJD26" s="559"/>
      <c r="AJE26" s="559"/>
      <c r="AJF26" s="559"/>
      <c r="AJG26" s="559"/>
      <c r="AJH26" s="559"/>
      <c r="AJI26" s="559"/>
      <c r="AJJ26" s="559"/>
      <c r="AJK26" s="559"/>
      <c r="AJL26" s="559"/>
      <c r="AJM26" s="559"/>
      <c r="AJN26" s="559"/>
      <c r="AJO26" s="559"/>
      <c r="AJP26" s="559"/>
      <c r="AJQ26" s="559"/>
      <c r="AJR26" s="559"/>
      <c r="AJS26" s="559"/>
      <c r="AJT26" s="559"/>
      <c r="AJU26" s="559"/>
      <c r="AJV26" s="559"/>
      <c r="AJW26" s="559"/>
      <c r="AJX26" s="559"/>
      <c r="AJY26" s="559"/>
      <c r="AJZ26" s="559"/>
      <c r="AKA26" s="559"/>
      <c r="AKB26" s="559"/>
      <c r="AKC26" s="559"/>
      <c r="AKD26" s="559"/>
      <c r="AKE26" s="559"/>
      <c r="AKF26" s="559"/>
      <c r="AKG26" s="559"/>
      <c r="AKH26" s="559"/>
      <c r="AKI26" s="559"/>
      <c r="AKJ26" s="559"/>
      <c r="AKK26" s="559"/>
      <c r="AKL26" s="559"/>
      <c r="AKM26" s="559"/>
      <c r="AKN26" s="559"/>
      <c r="AKO26" s="559"/>
      <c r="AKP26" s="559"/>
      <c r="AKQ26" s="559"/>
      <c r="AKR26" s="559"/>
      <c r="AKS26" s="559"/>
      <c r="AKT26" s="559"/>
      <c r="AKU26" s="559"/>
      <c r="AKV26" s="559"/>
      <c r="AKW26" s="559"/>
      <c r="AKX26" s="559"/>
      <c r="AKY26" s="559"/>
      <c r="AKZ26" s="559"/>
      <c r="ALA26" s="559"/>
      <c r="ALB26" s="559"/>
      <c r="ALC26" s="559"/>
      <c r="ALD26" s="559"/>
      <c r="ALE26" s="559"/>
      <c r="ALF26" s="559"/>
      <c r="ALG26" s="559"/>
      <c r="ALH26" s="559"/>
      <c r="ALI26" s="559"/>
      <c r="ALJ26" s="559"/>
      <c r="ALK26" s="559"/>
      <c r="ALL26" s="559"/>
      <c r="ALM26" s="559"/>
      <c r="ALN26" s="559"/>
      <c r="ALO26" s="559"/>
      <c r="ALP26" s="559"/>
      <c r="ALQ26" s="559"/>
      <c r="ALR26" s="559"/>
      <c r="ALS26" s="559"/>
      <c r="ALT26" s="559"/>
      <c r="ALU26" s="559"/>
      <c r="ALV26" s="559"/>
      <c r="ALW26" s="559"/>
      <c r="ALX26" s="559"/>
      <c r="ALY26" s="559"/>
      <c r="ALZ26" s="559"/>
      <c r="AMA26" s="559"/>
      <c r="AMB26" s="559"/>
      <c r="AMC26" s="559"/>
      <c r="AMD26" s="559"/>
      <c r="AME26" s="559"/>
      <c r="AMF26" s="559"/>
      <c r="AMG26" s="559"/>
      <c r="AMH26" s="559"/>
      <c r="AMI26" s="559"/>
      <c r="AMJ26" s="559"/>
      <c r="AMK26" s="150"/>
    </row>
    <row r="27" spans="1:1026" ht="21" customHeight="1" x14ac:dyDescent="0.25">
      <c r="A27" s="310" t="s">
        <v>829</v>
      </c>
      <c r="B27" s="257">
        <v>27</v>
      </c>
      <c r="C27" s="258" t="s">
        <v>24156</v>
      </c>
      <c r="D27" s="290" t="s">
        <v>830</v>
      </c>
      <c r="E27" s="332"/>
      <c r="F27" s="322"/>
      <c r="G27" s="323"/>
      <c r="H27" s="323"/>
      <c r="I27" s="493" t="s">
        <v>802</v>
      </c>
      <c r="J27" s="314"/>
      <c r="K27" s="315">
        <v>2</v>
      </c>
      <c r="L27" s="315"/>
      <c r="M27" s="316"/>
      <c r="N27" s="316"/>
      <c r="O27" s="315"/>
      <c r="P27" s="315"/>
      <c r="Q27" s="316"/>
      <c r="R27" s="316"/>
      <c r="S27" s="316"/>
      <c r="T27" s="316"/>
      <c r="U27" s="316"/>
      <c r="V27" s="324"/>
      <c r="W27" s="283">
        <f t="shared" si="14"/>
        <v>100</v>
      </c>
      <c r="X27" s="283">
        <f t="shared" si="15"/>
        <v>100</v>
      </c>
      <c r="Y27" s="283">
        <f t="shared" si="2"/>
        <v>100</v>
      </c>
      <c r="Z27" s="283">
        <f t="shared" si="3"/>
        <v>100</v>
      </c>
      <c r="AA27" s="283">
        <f t="shared" si="4"/>
        <v>100</v>
      </c>
      <c r="AB27" s="287">
        <f t="shared" si="13"/>
        <v>100</v>
      </c>
      <c r="AC27" s="287">
        <f t="shared" si="12"/>
        <v>100</v>
      </c>
      <c r="AD27" s="287">
        <f t="shared" si="5"/>
        <v>100</v>
      </c>
      <c r="AE27" s="284">
        <f t="shared" si="6"/>
        <v>100</v>
      </c>
      <c r="AF27" s="284">
        <f t="shared" si="7"/>
        <v>100</v>
      </c>
      <c r="AG27" s="268">
        <f t="shared" si="16"/>
        <v>10</v>
      </c>
      <c r="AH27" s="268">
        <f t="shared" si="17"/>
        <v>100</v>
      </c>
      <c r="AI27" s="268">
        <f t="shared" si="18"/>
        <v>100</v>
      </c>
      <c r="AJ27" s="268">
        <f t="shared" si="19"/>
        <v>100</v>
      </c>
      <c r="AK27" s="501" t="s">
        <v>24087</v>
      </c>
      <c r="AL27" s="327"/>
      <c r="AM27" s="328"/>
      <c r="AN27" s="512" t="s">
        <v>809</v>
      </c>
      <c r="AO27" s="357"/>
      <c r="AP27" s="357"/>
      <c r="AQ27" s="286"/>
      <c r="AR27" s="171" t="s">
        <v>756</v>
      </c>
      <c r="AS27" s="171"/>
      <c r="AT27" s="286"/>
      <c r="AU27" s="286"/>
      <c r="AV27" s="170"/>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c r="GK27" s="559"/>
      <c r="GL27" s="559"/>
      <c r="GM27" s="559"/>
      <c r="GN27" s="559"/>
      <c r="GO27" s="559"/>
      <c r="GP27" s="559"/>
      <c r="GQ27" s="559"/>
      <c r="GR27" s="559"/>
      <c r="GS27" s="559"/>
      <c r="GT27" s="559"/>
      <c r="GU27" s="559"/>
      <c r="GV27" s="559"/>
      <c r="GW27" s="559"/>
      <c r="GX27" s="559"/>
      <c r="GY27" s="559"/>
      <c r="GZ27" s="559"/>
      <c r="HA27" s="559"/>
      <c r="HB27" s="559"/>
      <c r="HC27" s="559"/>
      <c r="HD27" s="559"/>
      <c r="HE27" s="559"/>
      <c r="HF27" s="559"/>
      <c r="HG27" s="559"/>
      <c r="HH27" s="559"/>
      <c r="HI27" s="559"/>
      <c r="HJ27" s="559"/>
      <c r="HK27" s="559"/>
      <c r="HL27" s="559"/>
      <c r="HM27" s="559"/>
      <c r="HN27" s="559"/>
      <c r="HO27" s="559"/>
      <c r="HP27" s="559"/>
      <c r="HQ27" s="559"/>
      <c r="HR27" s="559"/>
      <c r="HS27" s="559"/>
      <c r="HT27" s="559"/>
      <c r="HU27" s="559"/>
      <c r="HV27" s="559"/>
      <c r="HW27" s="559"/>
      <c r="HX27" s="559"/>
      <c r="HY27" s="559"/>
      <c r="HZ27" s="559"/>
      <c r="IA27" s="559"/>
      <c r="IB27" s="559"/>
      <c r="IC27" s="559"/>
      <c r="ID27" s="559"/>
      <c r="IE27" s="559"/>
      <c r="IF27" s="559"/>
      <c r="IG27" s="559"/>
      <c r="IH27" s="559"/>
      <c r="II27" s="559"/>
      <c r="IJ27" s="559"/>
      <c r="IK27" s="559"/>
      <c r="IL27" s="559"/>
      <c r="IM27" s="559"/>
      <c r="IN27" s="559"/>
      <c r="IO27" s="559"/>
      <c r="IP27" s="559"/>
      <c r="IQ27" s="559"/>
      <c r="IR27" s="559"/>
      <c r="IS27" s="559"/>
      <c r="IT27" s="559"/>
      <c r="IU27" s="559"/>
      <c r="IV27" s="559"/>
      <c r="IW27" s="559"/>
      <c r="IX27" s="559"/>
      <c r="IY27" s="559"/>
      <c r="IZ27" s="559"/>
      <c r="JA27" s="559"/>
      <c r="JB27" s="559"/>
      <c r="JC27" s="559"/>
      <c r="JD27" s="559"/>
      <c r="JE27" s="559"/>
      <c r="JF27" s="559"/>
      <c r="JG27" s="559"/>
      <c r="JH27" s="559"/>
      <c r="JI27" s="559"/>
      <c r="JJ27" s="559"/>
      <c r="JK27" s="559"/>
      <c r="JL27" s="559"/>
      <c r="JM27" s="559"/>
      <c r="JN27" s="559"/>
      <c r="JO27" s="559"/>
      <c r="JP27" s="559"/>
      <c r="JQ27" s="559"/>
      <c r="JR27" s="559"/>
      <c r="JS27" s="559"/>
      <c r="JT27" s="559"/>
      <c r="JU27" s="559"/>
      <c r="JV27" s="559"/>
      <c r="JW27" s="559"/>
      <c r="JX27" s="559"/>
      <c r="JY27" s="559"/>
      <c r="JZ27" s="559"/>
      <c r="KA27" s="559"/>
      <c r="KB27" s="559"/>
      <c r="KC27" s="559"/>
      <c r="KD27" s="559"/>
      <c r="KE27" s="559"/>
      <c r="KF27" s="559"/>
      <c r="KG27" s="559"/>
      <c r="KH27" s="559"/>
      <c r="KI27" s="559"/>
      <c r="KJ27" s="559"/>
      <c r="KK27" s="559"/>
      <c r="KL27" s="559"/>
      <c r="KM27" s="559"/>
      <c r="KN27" s="559"/>
      <c r="KO27" s="559"/>
      <c r="KP27" s="559"/>
      <c r="KQ27" s="559"/>
      <c r="KR27" s="559"/>
      <c r="KS27" s="559"/>
      <c r="KT27" s="559"/>
      <c r="KU27" s="559"/>
      <c r="KV27" s="559"/>
      <c r="KW27" s="559"/>
      <c r="KX27" s="559"/>
      <c r="KY27" s="559"/>
      <c r="KZ27" s="559"/>
      <c r="LA27" s="559"/>
      <c r="LB27" s="559"/>
      <c r="LC27" s="559"/>
      <c r="LD27" s="559"/>
      <c r="LE27" s="559"/>
      <c r="LF27" s="559"/>
      <c r="LG27" s="559"/>
      <c r="LH27" s="559"/>
      <c r="LI27" s="559"/>
      <c r="LJ27" s="559"/>
      <c r="LK27" s="559"/>
      <c r="LL27" s="559"/>
      <c r="LM27" s="559"/>
      <c r="LN27" s="559"/>
      <c r="LO27" s="559"/>
      <c r="LP27" s="559"/>
      <c r="LQ27" s="559"/>
      <c r="LR27" s="559"/>
      <c r="LS27" s="559"/>
      <c r="LT27" s="559"/>
      <c r="LU27" s="559"/>
      <c r="LV27" s="559"/>
      <c r="LW27" s="559"/>
      <c r="LX27" s="559"/>
      <c r="LY27" s="559"/>
      <c r="LZ27" s="559"/>
      <c r="MA27" s="559"/>
      <c r="MB27" s="559"/>
      <c r="MC27" s="559"/>
      <c r="MD27" s="559"/>
      <c r="ME27" s="559"/>
      <c r="MF27" s="559"/>
      <c r="MG27" s="559"/>
      <c r="MH27" s="559"/>
      <c r="MI27" s="559"/>
      <c r="MJ27" s="559"/>
      <c r="MK27" s="559"/>
      <c r="ML27" s="559"/>
      <c r="MM27" s="559"/>
      <c r="MN27" s="559"/>
      <c r="MO27" s="559"/>
      <c r="MP27" s="559"/>
      <c r="MQ27" s="559"/>
      <c r="MR27" s="559"/>
      <c r="MS27" s="559"/>
      <c r="MT27" s="559"/>
      <c r="MU27" s="559"/>
      <c r="MV27" s="559"/>
      <c r="MW27" s="559"/>
      <c r="MX27" s="559"/>
      <c r="MY27" s="559"/>
      <c r="MZ27" s="559"/>
      <c r="NA27" s="559"/>
      <c r="NB27" s="559"/>
      <c r="NC27" s="559"/>
      <c r="ND27" s="559"/>
      <c r="NE27" s="559"/>
      <c r="NF27" s="559"/>
      <c r="NG27" s="559"/>
      <c r="NH27" s="559"/>
      <c r="NI27" s="559"/>
      <c r="NJ27" s="559"/>
      <c r="NK27" s="559"/>
      <c r="NL27" s="559"/>
      <c r="NM27" s="559"/>
      <c r="NN27" s="559"/>
      <c r="NO27" s="559"/>
      <c r="NP27" s="559"/>
      <c r="NQ27" s="559"/>
      <c r="NR27" s="559"/>
      <c r="NS27" s="559"/>
      <c r="NT27" s="559"/>
      <c r="NU27" s="559"/>
      <c r="NV27" s="559"/>
      <c r="NW27" s="559"/>
      <c r="NX27" s="559"/>
      <c r="NY27" s="559"/>
      <c r="NZ27" s="559"/>
      <c r="OA27" s="559"/>
      <c r="OB27" s="559"/>
      <c r="OC27" s="559"/>
      <c r="OD27" s="559"/>
      <c r="OE27" s="559"/>
      <c r="OF27" s="559"/>
      <c r="OG27" s="559"/>
      <c r="OH27" s="559"/>
      <c r="OI27" s="559"/>
      <c r="OJ27" s="559"/>
      <c r="OK27" s="559"/>
      <c r="OL27" s="559"/>
      <c r="OM27" s="559"/>
      <c r="ON27" s="559"/>
      <c r="OO27" s="559"/>
      <c r="OP27" s="559"/>
      <c r="OQ27" s="559"/>
      <c r="OR27" s="559"/>
      <c r="OS27" s="559"/>
      <c r="OT27" s="559"/>
      <c r="OU27" s="559"/>
      <c r="OV27" s="559"/>
      <c r="OW27" s="559"/>
      <c r="OX27" s="559"/>
      <c r="OY27" s="559"/>
      <c r="OZ27" s="559"/>
      <c r="PA27" s="559"/>
      <c r="PB27" s="559"/>
      <c r="PC27" s="559"/>
      <c r="PD27" s="559"/>
      <c r="PE27" s="559"/>
      <c r="PF27" s="559"/>
      <c r="PG27" s="559"/>
      <c r="PH27" s="559"/>
      <c r="PI27" s="559"/>
      <c r="PJ27" s="559"/>
      <c r="PK27" s="559"/>
      <c r="PL27" s="559"/>
      <c r="PM27" s="559"/>
      <c r="PN27" s="559"/>
      <c r="PO27" s="559"/>
      <c r="PP27" s="559"/>
      <c r="PQ27" s="559"/>
      <c r="PR27" s="559"/>
      <c r="PS27" s="559"/>
      <c r="PT27" s="559"/>
      <c r="PU27" s="559"/>
      <c r="PV27" s="559"/>
      <c r="PW27" s="559"/>
      <c r="PX27" s="559"/>
      <c r="PY27" s="559"/>
      <c r="PZ27" s="559"/>
      <c r="QA27" s="559"/>
      <c r="QB27" s="559"/>
      <c r="QC27" s="559"/>
      <c r="QD27" s="559"/>
      <c r="QE27" s="559"/>
      <c r="QF27" s="559"/>
      <c r="QG27" s="559"/>
      <c r="QH27" s="559"/>
      <c r="QI27" s="559"/>
      <c r="QJ27" s="559"/>
      <c r="QK27" s="559"/>
      <c r="QL27" s="559"/>
      <c r="QM27" s="559"/>
      <c r="QN27" s="559"/>
      <c r="QO27" s="559"/>
      <c r="QP27" s="559"/>
      <c r="QQ27" s="559"/>
      <c r="QR27" s="559"/>
      <c r="QS27" s="559"/>
      <c r="QT27" s="559"/>
      <c r="QU27" s="559"/>
      <c r="QV27" s="559"/>
      <c r="QW27" s="559"/>
      <c r="QX27" s="559"/>
      <c r="QY27" s="559"/>
      <c r="QZ27" s="559"/>
      <c r="RA27" s="559"/>
      <c r="RB27" s="559"/>
      <c r="RC27" s="559"/>
      <c r="RD27" s="559"/>
      <c r="RE27" s="559"/>
      <c r="RF27" s="559"/>
      <c r="RG27" s="559"/>
      <c r="RH27" s="559"/>
      <c r="RI27" s="559"/>
      <c r="RJ27" s="559"/>
      <c r="RK27" s="559"/>
      <c r="RL27" s="559"/>
      <c r="RM27" s="559"/>
      <c r="RN27" s="559"/>
      <c r="RO27" s="559"/>
      <c r="RP27" s="559"/>
      <c r="RQ27" s="559"/>
      <c r="RR27" s="559"/>
      <c r="RS27" s="559"/>
      <c r="RT27" s="559"/>
      <c r="RU27" s="559"/>
      <c r="RV27" s="559"/>
      <c r="RW27" s="559"/>
      <c r="RX27" s="559"/>
      <c r="RY27" s="559"/>
      <c r="RZ27" s="559"/>
      <c r="SA27" s="559"/>
      <c r="SB27" s="559"/>
      <c r="SC27" s="559"/>
      <c r="SD27" s="559"/>
      <c r="SE27" s="559"/>
      <c r="SF27" s="559"/>
      <c r="SG27" s="559"/>
      <c r="SH27" s="559"/>
      <c r="SI27" s="559"/>
      <c r="SJ27" s="559"/>
      <c r="SK27" s="559"/>
      <c r="SL27" s="559"/>
      <c r="SM27" s="559"/>
      <c r="SN27" s="559"/>
      <c r="SO27" s="559"/>
      <c r="SP27" s="559"/>
      <c r="SQ27" s="559"/>
      <c r="SR27" s="559"/>
      <c r="SS27" s="559"/>
      <c r="ST27" s="559"/>
      <c r="SU27" s="559"/>
      <c r="SV27" s="559"/>
      <c r="SW27" s="559"/>
      <c r="SX27" s="559"/>
      <c r="SY27" s="559"/>
      <c r="SZ27" s="559"/>
      <c r="TA27" s="559"/>
      <c r="TB27" s="559"/>
      <c r="TC27" s="559"/>
      <c r="TD27" s="559"/>
      <c r="TE27" s="559"/>
      <c r="TF27" s="559"/>
      <c r="TG27" s="559"/>
      <c r="TH27" s="559"/>
      <c r="TI27" s="559"/>
      <c r="TJ27" s="559"/>
      <c r="TK27" s="559"/>
      <c r="TL27" s="559"/>
      <c r="TM27" s="559"/>
      <c r="TN27" s="559"/>
      <c r="TO27" s="559"/>
      <c r="TP27" s="559"/>
      <c r="TQ27" s="559"/>
      <c r="TR27" s="559"/>
      <c r="TS27" s="559"/>
      <c r="TT27" s="559"/>
      <c r="TU27" s="559"/>
      <c r="TV27" s="559"/>
      <c r="TW27" s="559"/>
      <c r="TX27" s="559"/>
      <c r="TY27" s="559"/>
      <c r="TZ27" s="559"/>
      <c r="UA27" s="559"/>
      <c r="UB27" s="559"/>
      <c r="UC27" s="559"/>
      <c r="UD27" s="559"/>
      <c r="UE27" s="559"/>
      <c r="UF27" s="559"/>
      <c r="UG27" s="559"/>
      <c r="UH27" s="559"/>
      <c r="UI27" s="559"/>
      <c r="UJ27" s="559"/>
      <c r="UK27" s="559"/>
      <c r="UL27" s="559"/>
      <c r="UM27" s="559"/>
      <c r="UN27" s="559"/>
      <c r="UO27" s="559"/>
      <c r="UP27" s="559"/>
      <c r="UQ27" s="559"/>
      <c r="UR27" s="559"/>
      <c r="US27" s="559"/>
      <c r="UT27" s="559"/>
      <c r="UU27" s="559"/>
      <c r="UV27" s="559"/>
      <c r="UW27" s="559"/>
      <c r="UX27" s="559"/>
      <c r="UY27" s="559"/>
      <c r="UZ27" s="559"/>
      <c r="VA27" s="559"/>
      <c r="VB27" s="559"/>
      <c r="VC27" s="559"/>
      <c r="VD27" s="559"/>
      <c r="VE27" s="559"/>
      <c r="VF27" s="559"/>
      <c r="VG27" s="559"/>
      <c r="VH27" s="559"/>
      <c r="VI27" s="559"/>
      <c r="VJ27" s="559"/>
      <c r="VK27" s="559"/>
      <c r="VL27" s="559"/>
      <c r="VM27" s="559"/>
      <c r="VN27" s="559"/>
      <c r="VO27" s="559"/>
      <c r="VP27" s="559"/>
      <c r="VQ27" s="559"/>
      <c r="VR27" s="559"/>
      <c r="VS27" s="559"/>
      <c r="VT27" s="559"/>
      <c r="VU27" s="559"/>
      <c r="VV27" s="559"/>
      <c r="VW27" s="559"/>
      <c r="VX27" s="559"/>
      <c r="VY27" s="559"/>
      <c r="VZ27" s="559"/>
      <c r="WA27" s="559"/>
      <c r="WB27" s="559"/>
      <c r="WC27" s="559"/>
      <c r="WD27" s="559"/>
      <c r="WE27" s="559"/>
      <c r="WF27" s="559"/>
      <c r="WG27" s="559"/>
      <c r="WH27" s="559"/>
      <c r="WI27" s="559"/>
      <c r="WJ27" s="559"/>
      <c r="WK27" s="559"/>
      <c r="WL27" s="559"/>
      <c r="WM27" s="559"/>
      <c r="WN27" s="559"/>
      <c r="WO27" s="559"/>
      <c r="WP27" s="559"/>
      <c r="WQ27" s="559"/>
      <c r="WR27" s="559"/>
      <c r="WS27" s="559"/>
      <c r="WT27" s="559"/>
      <c r="WU27" s="559"/>
      <c r="WV27" s="559"/>
      <c r="WW27" s="559"/>
      <c r="WX27" s="559"/>
      <c r="WY27" s="559"/>
      <c r="WZ27" s="559"/>
      <c r="XA27" s="559"/>
      <c r="XB27" s="559"/>
      <c r="XC27" s="559"/>
      <c r="XD27" s="559"/>
      <c r="XE27" s="559"/>
      <c r="XF27" s="559"/>
      <c r="XG27" s="559"/>
      <c r="XH27" s="559"/>
      <c r="XI27" s="559"/>
      <c r="XJ27" s="559"/>
      <c r="XK27" s="559"/>
      <c r="XL27" s="559"/>
      <c r="XM27" s="559"/>
      <c r="XN27" s="559"/>
      <c r="XO27" s="559"/>
      <c r="XP27" s="559"/>
      <c r="XQ27" s="559"/>
      <c r="XR27" s="559"/>
      <c r="XS27" s="559"/>
      <c r="XT27" s="559"/>
      <c r="XU27" s="559"/>
      <c r="XV27" s="559"/>
      <c r="XW27" s="559"/>
      <c r="XX27" s="559"/>
      <c r="XY27" s="559"/>
      <c r="XZ27" s="559"/>
      <c r="YA27" s="559"/>
      <c r="YB27" s="559"/>
      <c r="YC27" s="559"/>
      <c r="YD27" s="559"/>
      <c r="YE27" s="559"/>
      <c r="YF27" s="559"/>
      <c r="YG27" s="559"/>
      <c r="YH27" s="559"/>
      <c r="YI27" s="559"/>
      <c r="YJ27" s="559"/>
      <c r="YK27" s="559"/>
      <c r="YL27" s="559"/>
      <c r="YM27" s="559"/>
      <c r="YN27" s="559"/>
      <c r="YO27" s="559"/>
      <c r="YP27" s="559"/>
      <c r="YQ27" s="559"/>
      <c r="YR27" s="559"/>
      <c r="YS27" s="559"/>
      <c r="YT27" s="559"/>
      <c r="YU27" s="559"/>
      <c r="YV27" s="559"/>
      <c r="YW27" s="559"/>
      <c r="YX27" s="559"/>
      <c r="YY27" s="559"/>
      <c r="YZ27" s="559"/>
      <c r="ZA27" s="559"/>
      <c r="ZB27" s="559"/>
      <c r="ZC27" s="559"/>
      <c r="ZD27" s="559"/>
      <c r="ZE27" s="559"/>
      <c r="ZF27" s="559"/>
      <c r="ZG27" s="559"/>
      <c r="ZH27" s="559"/>
      <c r="ZI27" s="559"/>
      <c r="ZJ27" s="559"/>
      <c r="ZK27" s="559"/>
      <c r="ZL27" s="559"/>
      <c r="ZM27" s="559"/>
      <c r="ZN27" s="559"/>
      <c r="ZO27" s="559"/>
      <c r="ZP27" s="559"/>
      <c r="ZQ27" s="559"/>
      <c r="ZR27" s="559"/>
      <c r="ZS27" s="559"/>
      <c r="ZT27" s="559"/>
      <c r="ZU27" s="559"/>
      <c r="ZV27" s="559"/>
      <c r="ZW27" s="559"/>
      <c r="ZX27" s="559"/>
      <c r="ZY27" s="559"/>
      <c r="ZZ27" s="559"/>
      <c r="AAA27" s="559"/>
      <c r="AAB27" s="559"/>
      <c r="AAC27" s="559"/>
      <c r="AAD27" s="559"/>
      <c r="AAE27" s="559"/>
      <c r="AAF27" s="559"/>
      <c r="AAG27" s="559"/>
      <c r="AAH27" s="559"/>
      <c r="AAI27" s="559"/>
      <c r="AAJ27" s="559"/>
      <c r="AAK27" s="559"/>
      <c r="AAL27" s="559"/>
      <c r="AAM27" s="559"/>
      <c r="AAN27" s="559"/>
      <c r="AAO27" s="559"/>
      <c r="AAP27" s="559"/>
      <c r="AAQ27" s="559"/>
      <c r="AAR27" s="559"/>
      <c r="AAS27" s="559"/>
      <c r="AAT27" s="559"/>
      <c r="AAU27" s="559"/>
      <c r="AAV27" s="559"/>
      <c r="AAW27" s="559"/>
      <c r="AAX27" s="559"/>
      <c r="AAY27" s="559"/>
      <c r="AAZ27" s="559"/>
      <c r="ABA27" s="559"/>
      <c r="ABB27" s="559"/>
      <c r="ABC27" s="559"/>
      <c r="ABD27" s="559"/>
      <c r="ABE27" s="559"/>
      <c r="ABF27" s="559"/>
      <c r="ABG27" s="559"/>
      <c r="ABH27" s="559"/>
      <c r="ABI27" s="559"/>
      <c r="ABJ27" s="559"/>
      <c r="ABK27" s="559"/>
      <c r="ABL27" s="559"/>
      <c r="ABM27" s="559"/>
      <c r="ABN27" s="559"/>
      <c r="ABO27" s="559"/>
      <c r="ABP27" s="559"/>
      <c r="ABQ27" s="559"/>
      <c r="ABR27" s="559"/>
      <c r="ABS27" s="559"/>
      <c r="ABT27" s="559"/>
      <c r="ABU27" s="559"/>
      <c r="ABV27" s="559"/>
      <c r="ABW27" s="559"/>
      <c r="ABX27" s="559"/>
      <c r="ABY27" s="559"/>
      <c r="ABZ27" s="559"/>
      <c r="ACA27" s="559"/>
      <c r="ACB27" s="559"/>
      <c r="ACC27" s="559"/>
      <c r="ACD27" s="559"/>
      <c r="ACE27" s="559"/>
      <c r="ACF27" s="559"/>
      <c r="ACG27" s="559"/>
      <c r="ACH27" s="559"/>
      <c r="ACI27" s="559"/>
      <c r="ACJ27" s="559"/>
      <c r="ACK27" s="559"/>
      <c r="ACL27" s="559"/>
      <c r="ACM27" s="559"/>
      <c r="ACN27" s="559"/>
      <c r="ACO27" s="559"/>
      <c r="ACP27" s="559"/>
      <c r="ACQ27" s="559"/>
      <c r="ACR27" s="559"/>
      <c r="ACS27" s="559"/>
      <c r="ACT27" s="559"/>
      <c r="ACU27" s="559"/>
      <c r="ACV27" s="559"/>
      <c r="ACW27" s="559"/>
      <c r="ACX27" s="559"/>
      <c r="ACY27" s="559"/>
      <c r="ACZ27" s="559"/>
      <c r="ADA27" s="559"/>
      <c r="ADB27" s="559"/>
      <c r="ADC27" s="559"/>
      <c r="ADD27" s="559"/>
      <c r="ADE27" s="559"/>
      <c r="ADF27" s="559"/>
      <c r="ADG27" s="559"/>
      <c r="ADH27" s="559"/>
      <c r="ADI27" s="559"/>
      <c r="ADJ27" s="559"/>
      <c r="ADK27" s="559"/>
      <c r="ADL27" s="559"/>
      <c r="ADM27" s="559"/>
      <c r="ADN27" s="559"/>
      <c r="ADO27" s="559"/>
      <c r="ADP27" s="559"/>
      <c r="ADQ27" s="559"/>
      <c r="ADR27" s="559"/>
      <c r="ADS27" s="559"/>
      <c r="ADT27" s="559"/>
      <c r="ADU27" s="559"/>
      <c r="ADV27" s="559"/>
      <c r="ADW27" s="559"/>
      <c r="ADX27" s="559"/>
      <c r="ADY27" s="559"/>
      <c r="ADZ27" s="559"/>
      <c r="AEA27" s="559"/>
      <c r="AEB27" s="559"/>
      <c r="AEC27" s="559"/>
      <c r="AED27" s="559"/>
      <c r="AEE27" s="559"/>
      <c r="AEF27" s="559"/>
      <c r="AEG27" s="559"/>
      <c r="AEH27" s="559"/>
      <c r="AEI27" s="559"/>
      <c r="AEJ27" s="559"/>
      <c r="AEK27" s="559"/>
      <c r="AEL27" s="559"/>
      <c r="AEM27" s="559"/>
      <c r="AEN27" s="559"/>
      <c r="AEO27" s="559"/>
      <c r="AEP27" s="559"/>
      <c r="AEQ27" s="559"/>
      <c r="AER27" s="559"/>
      <c r="AES27" s="559"/>
      <c r="AET27" s="559"/>
      <c r="AEU27" s="559"/>
      <c r="AEV27" s="559"/>
      <c r="AEW27" s="559"/>
      <c r="AEX27" s="559"/>
      <c r="AEY27" s="559"/>
      <c r="AEZ27" s="559"/>
      <c r="AFA27" s="559"/>
      <c r="AFB27" s="559"/>
      <c r="AFC27" s="559"/>
      <c r="AFD27" s="559"/>
      <c r="AFE27" s="559"/>
      <c r="AFF27" s="559"/>
      <c r="AFG27" s="559"/>
      <c r="AFH27" s="559"/>
      <c r="AFI27" s="559"/>
      <c r="AFJ27" s="559"/>
      <c r="AFK27" s="559"/>
      <c r="AFL27" s="559"/>
      <c r="AFM27" s="559"/>
      <c r="AFN27" s="559"/>
      <c r="AFO27" s="559"/>
      <c r="AFP27" s="559"/>
      <c r="AFQ27" s="559"/>
      <c r="AFR27" s="559"/>
      <c r="AFS27" s="559"/>
      <c r="AFT27" s="559"/>
      <c r="AFU27" s="559"/>
      <c r="AFV27" s="559"/>
      <c r="AFW27" s="559"/>
      <c r="AFX27" s="559"/>
      <c r="AFY27" s="559"/>
      <c r="AFZ27" s="559"/>
      <c r="AGA27" s="559"/>
      <c r="AGB27" s="559"/>
      <c r="AGC27" s="559"/>
      <c r="AGD27" s="559"/>
      <c r="AGE27" s="559"/>
      <c r="AGF27" s="559"/>
      <c r="AGG27" s="559"/>
      <c r="AGH27" s="559"/>
      <c r="AGI27" s="559"/>
      <c r="AGJ27" s="559"/>
      <c r="AGK27" s="559"/>
      <c r="AGL27" s="559"/>
      <c r="AGM27" s="559"/>
      <c r="AGN27" s="559"/>
      <c r="AGO27" s="559"/>
      <c r="AGP27" s="559"/>
      <c r="AGQ27" s="559"/>
      <c r="AGR27" s="559"/>
      <c r="AGS27" s="559"/>
      <c r="AGT27" s="559"/>
      <c r="AGU27" s="559"/>
      <c r="AGV27" s="559"/>
      <c r="AGW27" s="559"/>
      <c r="AGX27" s="559"/>
      <c r="AGY27" s="559"/>
      <c r="AGZ27" s="559"/>
      <c r="AHA27" s="559"/>
      <c r="AHB27" s="559"/>
      <c r="AHC27" s="559"/>
      <c r="AHD27" s="559"/>
      <c r="AHE27" s="559"/>
      <c r="AHF27" s="559"/>
      <c r="AHG27" s="559"/>
      <c r="AHH27" s="559"/>
      <c r="AHI27" s="559"/>
      <c r="AHJ27" s="559"/>
      <c r="AHK27" s="559"/>
      <c r="AHL27" s="559"/>
      <c r="AHM27" s="559"/>
      <c r="AHN27" s="559"/>
      <c r="AHO27" s="559"/>
      <c r="AHP27" s="559"/>
      <c r="AHQ27" s="559"/>
      <c r="AHR27" s="559"/>
      <c r="AHS27" s="559"/>
      <c r="AHT27" s="559"/>
      <c r="AHU27" s="559"/>
      <c r="AHV27" s="559"/>
      <c r="AHW27" s="559"/>
      <c r="AHX27" s="559"/>
      <c r="AHY27" s="559"/>
      <c r="AHZ27" s="559"/>
      <c r="AIA27" s="559"/>
      <c r="AIB27" s="559"/>
      <c r="AIC27" s="559"/>
      <c r="AID27" s="559"/>
      <c r="AIE27" s="559"/>
      <c r="AIF27" s="559"/>
      <c r="AIG27" s="559"/>
      <c r="AIH27" s="559"/>
      <c r="AII27" s="559"/>
      <c r="AIJ27" s="559"/>
      <c r="AIK27" s="559"/>
      <c r="AIL27" s="559"/>
      <c r="AIM27" s="559"/>
      <c r="AIN27" s="559"/>
      <c r="AIO27" s="559"/>
      <c r="AIP27" s="559"/>
      <c r="AIQ27" s="559"/>
      <c r="AIR27" s="559"/>
      <c r="AIS27" s="559"/>
      <c r="AIT27" s="559"/>
      <c r="AIU27" s="559"/>
      <c r="AIV27" s="559"/>
      <c r="AIW27" s="559"/>
      <c r="AIX27" s="559"/>
      <c r="AIY27" s="559"/>
      <c r="AIZ27" s="559"/>
      <c r="AJA27" s="559"/>
      <c r="AJB27" s="559"/>
      <c r="AJC27" s="559"/>
      <c r="AJD27" s="559"/>
      <c r="AJE27" s="559"/>
      <c r="AJF27" s="559"/>
      <c r="AJG27" s="559"/>
      <c r="AJH27" s="559"/>
      <c r="AJI27" s="559"/>
      <c r="AJJ27" s="559"/>
      <c r="AJK27" s="559"/>
      <c r="AJL27" s="559"/>
      <c r="AJM27" s="559"/>
      <c r="AJN27" s="559"/>
      <c r="AJO27" s="559"/>
      <c r="AJP27" s="559"/>
      <c r="AJQ27" s="559"/>
      <c r="AJR27" s="559"/>
      <c r="AJS27" s="559"/>
      <c r="AJT27" s="559"/>
      <c r="AJU27" s="559"/>
      <c r="AJV27" s="559"/>
      <c r="AJW27" s="559"/>
      <c r="AJX27" s="559"/>
      <c r="AJY27" s="559"/>
      <c r="AJZ27" s="559"/>
      <c r="AKA27" s="559"/>
      <c r="AKB27" s="559"/>
      <c r="AKC27" s="559"/>
      <c r="AKD27" s="559"/>
      <c r="AKE27" s="559"/>
      <c r="AKF27" s="559"/>
      <c r="AKG27" s="559"/>
      <c r="AKH27" s="559"/>
      <c r="AKI27" s="559"/>
      <c r="AKJ27" s="559"/>
      <c r="AKK27" s="559"/>
      <c r="AKL27" s="559"/>
      <c r="AKM27" s="559"/>
      <c r="AKN27" s="559"/>
      <c r="AKO27" s="559"/>
      <c r="AKP27" s="559"/>
      <c r="AKQ27" s="559"/>
      <c r="AKR27" s="559"/>
      <c r="AKS27" s="559"/>
      <c r="AKT27" s="559"/>
      <c r="AKU27" s="559"/>
      <c r="AKV27" s="559"/>
      <c r="AKW27" s="559"/>
      <c r="AKX27" s="559"/>
      <c r="AKY27" s="559"/>
      <c r="AKZ27" s="559"/>
      <c r="ALA27" s="559"/>
      <c r="ALB27" s="559"/>
      <c r="ALC27" s="559"/>
      <c r="ALD27" s="559"/>
      <c r="ALE27" s="559"/>
      <c r="ALF27" s="559"/>
      <c r="ALG27" s="559"/>
      <c r="ALH27" s="559"/>
      <c r="ALI27" s="559"/>
      <c r="ALJ27" s="559"/>
      <c r="ALK27" s="559"/>
      <c r="ALL27" s="559"/>
      <c r="ALM27" s="559"/>
      <c r="ALN27" s="559"/>
      <c r="ALO27" s="559"/>
      <c r="ALP27" s="559"/>
      <c r="ALQ27" s="559"/>
      <c r="ALR27" s="559"/>
      <c r="ALS27" s="559"/>
      <c r="ALT27" s="559"/>
      <c r="ALU27" s="559"/>
      <c r="ALV27" s="559"/>
      <c r="ALW27" s="559"/>
      <c r="ALX27" s="559"/>
      <c r="ALY27" s="559"/>
      <c r="ALZ27" s="559"/>
      <c r="AMA27" s="559"/>
      <c r="AMB27" s="559"/>
      <c r="AMC27" s="559"/>
      <c r="AMD27" s="559"/>
      <c r="AME27" s="559"/>
      <c r="AMF27" s="559"/>
      <c r="AMG27" s="559"/>
      <c r="AMH27" s="559"/>
      <c r="AMI27" s="559"/>
      <c r="AMJ27" s="559"/>
    </row>
    <row r="28" spans="1:1026" ht="20.25" customHeight="1" x14ac:dyDescent="0.25">
      <c r="A28" s="294" t="s">
        <v>26944</v>
      </c>
      <c r="B28" s="257">
        <v>28</v>
      </c>
      <c r="C28" s="295" t="s">
        <v>26945</v>
      </c>
      <c r="D28" s="296" t="s">
        <v>26946</v>
      </c>
      <c r="E28" s="297"/>
      <c r="F28" s="298"/>
      <c r="G28" s="299"/>
      <c r="H28" s="299"/>
      <c r="I28" s="492">
        <v>10</v>
      </c>
      <c r="J28" s="329">
        <v>2</v>
      </c>
      <c r="K28" s="298">
        <v>2</v>
      </c>
      <c r="L28" s="298"/>
      <c r="M28" s="298"/>
      <c r="N28" s="298"/>
      <c r="O28" s="300"/>
      <c r="P28" s="293">
        <v>335</v>
      </c>
      <c r="Q28" s="298"/>
      <c r="R28" s="298"/>
      <c r="S28" s="298"/>
      <c r="T28" s="298"/>
      <c r="U28" s="298"/>
      <c r="V28" s="301"/>
      <c r="W28" s="302">
        <f t="shared" si="14"/>
        <v>100</v>
      </c>
      <c r="X28" s="302">
        <f t="shared" si="15"/>
        <v>100</v>
      </c>
      <c r="Y28" s="564">
        <f t="shared" si="2"/>
        <v>20</v>
      </c>
      <c r="Z28" s="302">
        <f t="shared" si="3"/>
        <v>100</v>
      </c>
      <c r="AA28" s="302">
        <f t="shared" si="4"/>
        <v>100</v>
      </c>
      <c r="AB28" s="303">
        <f t="shared" si="13"/>
        <v>100</v>
      </c>
      <c r="AC28" s="303">
        <f t="shared" si="12"/>
        <v>100</v>
      </c>
      <c r="AD28" s="303">
        <f t="shared" si="5"/>
        <v>100</v>
      </c>
      <c r="AE28" s="284">
        <f t="shared" si="6"/>
        <v>100</v>
      </c>
      <c r="AF28" s="284">
        <f t="shared" si="7"/>
        <v>100</v>
      </c>
      <c r="AG28" s="268">
        <f t="shared" si="16"/>
        <v>10</v>
      </c>
      <c r="AH28" s="268">
        <f t="shared" si="17"/>
        <v>10</v>
      </c>
      <c r="AI28" s="268">
        <f t="shared" si="18"/>
        <v>100</v>
      </c>
      <c r="AJ28" s="268">
        <f t="shared" si="19"/>
        <v>100</v>
      </c>
      <c r="AK28" s="305" t="s">
        <v>24087</v>
      </c>
      <c r="AL28" s="300"/>
      <c r="AM28" s="298"/>
      <c r="AN28" s="511"/>
      <c r="AO28" s="297"/>
      <c r="AP28" s="297"/>
      <c r="AQ28" s="277"/>
      <c r="AR28" s="333" t="s">
        <v>756</v>
      </c>
      <c r="AS28" s="333"/>
      <c r="AT28" s="277"/>
      <c r="AU28" s="277"/>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K28" s="170"/>
      <c r="VL28" s="170"/>
      <c r="VM28" s="170"/>
      <c r="VN28" s="170"/>
      <c r="VO28" s="170"/>
      <c r="VP28" s="170"/>
      <c r="VQ28" s="170"/>
      <c r="VR28" s="170"/>
      <c r="VS28" s="170"/>
      <c r="VT28" s="170"/>
      <c r="VU28" s="170"/>
      <c r="VV28" s="170"/>
      <c r="VW28" s="170"/>
      <c r="VX28" s="170"/>
      <c r="VY28" s="170"/>
      <c r="VZ28" s="170"/>
      <c r="WA28" s="170"/>
      <c r="WB28" s="170"/>
      <c r="WC28" s="170"/>
      <c r="WD28" s="170"/>
      <c r="WE28" s="170"/>
      <c r="WF28" s="170"/>
      <c r="WG28" s="170"/>
      <c r="WH28" s="170"/>
      <c r="WI28" s="170"/>
      <c r="WJ28" s="170"/>
      <c r="WK28" s="170"/>
      <c r="WL28" s="170"/>
      <c r="WM28" s="170"/>
      <c r="WN28" s="170"/>
      <c r="WO28" s="170"/>
      <c r="WP28" s="170"/>
      <c r="WQ28" s="170"/>
      <c r="WR28" s="170"/>
      <c r="WS28" s="170"/>
      <c r="WT28" s="170"/>
      <c r="WU28" s="170"/>
      <c r="WV28" s="170"/>
      <c r="WW28" s="170"/>
      <c r="WX28" s="170"/>
      <c r="WY28" s="170"/>
      <c r="WZ28" s="170"/>
      <c r="XA28" s="170"/>
      <c r="XB28" s="170"/>
      <c r="XC28" s="170"/>
      <c r="XD28" s="170"/>
      <c r="XE28" s="170"/>
      <c r="XF28" s="170"/>
      <c r="XG28" s="170"/>
      <c r="XH28" s="170"/>
      <c r="XI28" s="170"/>
      <c r="XJ28" s="170"/>
      <c r="XK28" s="170"/>
      <c r="XL28" s="170"/>
      <c r="XM28" s="170"/>
      <c r="XN28" s="170"/>
      <c r="XO28" s="170"/>
      <c r="XP28" s="170"/>
      <c r="XQ28" s="170"/>
      <c r="XR28" s="170"/>
      <c r="XS28" s="170"/>
      <c r="XT28" s="170"/>
      <c r="XU28" s="170"/>
      <c r="XV28" s="170"/>
      <c r="XW28" s="170"/>
      <c r="XX28" s="170"/>
      <c r="XY28" s="170"/>
      <c r="XZ28" s="170"/>
      <c r="YA28" s="170"/>
      <c r="YB28" s="170"/>
      <c r="YC28" s="170"/>
      <c r="YD28" s="170"/>
      <c r="YE28" s="170"/>
      <c r="YF28" s="170"/>
      <c r="YG28" s="170"/>
      <c r="YH28" s="170"/>
      <c r="YI28" s="170"/>
      <c r="YJ28" s="170"/>
      <c r="YK28" s="170"/>
      <c r="YL28" s="170"/>
      <c r="YM28" s="170"/>
      <c r="YN28" s="170"/>
      <c r="YO28" s="170"/>
      <c r="YP28" s="170"/>
      <c r="YQ28" s="170"/>
      <c r="YR28" s="170"/>
      <c r="YS28" s="170"/>
      <c r="YT28" s="170"/>
      <c r="YU28" s="170"/>
      <c r="YV28" s="170"/>
      <c r="YW28" s="170"/>
      <c r="YX28" s="170"/>
      <c r="YY28" s="170"/>
      <c r="YZ28" s="170"/>
      <c r="ZA28" s="170"/>
      <c r="ZB28" s="170"/>
      <c r="ZC28" s="170"/>
      <c r="ZD28" s="170"/>
      <c r="ZE28" s="170"/>
      <c r="ZF28" s="170"/>
      <c r="ZG28" s="170"/>
      <c r="ZH28" s="170"/>
      <c r="ZI28" s="170"/>
      <c r="ZJ28" s="170"/>
      <c r="ZK28" s="170"/>
      <c r="ZL28" s="170"/>
      <c r="ZM28" s="170"/>
      <c r="ZN28" s="170"/>
      <c r="ZO28" s="170"/>
      <c r="ZP28" s="170"/>
      <c r="ZQ28" s="170"/>
      <c r="ZR28" s="170"/>
      <c r="ZS28" s="170"/>
      <c r="ZT28" s="170"/>
      <c r="ZU28" s="170"/>
      <c r="ZV28" s="170"/>
      <c r="ZW28" s="170"/>
      <c r="ZX28" s="170"/>
      <c r="ZY28" s="170"/>
      <c r="ZZ28" s="170"/>
      <c r="AAA28" s="170"/>
      <c r="AAB28" s="170"/>
      <c r="AAC28" s="170"/>
      <c r="AAD28" s="170"/>
      <c r="AAE28" s="170"/>
      <c r="AAF28" s="170"/>
      <c r="AAG28" s="170"/>
      <c r="AAH28" s="170"/>
      <c r="AAI28" s="170"/>
      <c r="AAJ28" s="170"/>
      <c r="AAK28" s="170"/>
      <c r="AAL28" s="170"/>
      <c r="AAM28" s="170"/>
      <c r="AAN28" s="170"/>
      <c r="AAO28" s="170"/>
      <c r="AAP28" s="170"/>
      <c r="AAQ28" s="170"/>
      <c r="AAR28" s="170"/>
      <c r="AAS28" s="170"/>
      <c r="AAT28" s="170"/>
      <c r="AAU28" s="170"/>
      <c r="AAV28" s="170"/>
      <c r="AAW28" s="170"/>
      <c r="AAX28" s="170"/>
      <c r="AAY28" s="170"/>
      <c r="AAZ28" s="170"/>
      <c r="ABA28" s="170"/>
      <c r="ABB28" s="170"/>
      <c r="ABC28" s="170"/>
      <c r="ABD28" s="170"/>
      <c r="ABE28" s="170"/>
      <c r="ABF28" s="170"/>
      <c r="ABG28" s="170"/>
      <c r="ABH28" s="170"/>
      <c r="ABI28" s="170"/>
      <c r="ABJ28" s="170"/>
      <c r="ABK28" s="170"/>
      <c r="ABL28" s="170"/>
      <c r="ABM28" s="170"/>
      <c r="ABN28" s="170"/>
      <c r="ABO28" s="170"/>
      <c r="ABP28" s="170"/>
      <c r="ABQ28" s="170"/>
      <c r="ABR28" s="170"/>
      <c r="ABS28" s="170"/>
      <c r="ABT28" s="170"/>
      <c r="ABU28" s="170"/>
      <c r="ABV28" s="170"/>
      <c r="ABW28" s="170"/>
      <c r="ABX28" s="170"/>
      <c r="ABY28" s="170"/>
      <c r="ABZ28" s="170"/>
      <c r="ACA28" s="170"/>
      <c r="ACB28" s="170"/>
      <c r="ACC28" s="170"/>
      <c r="ACD28" s="170"/>
      <c r="ACE28" s="170"/>
      <c r="ACF28" s="170"/>
      <c r="ACG28" s="170"/>
      <c r="ACH28" s="170"/>
      <c r="ACI28" s="170"/>
      <c r="ACJ28" s="170"/>
      <c r="ACK28" s="170"/>
      <c r="ACL28" s="170"/>
      <c r="ACM28" s="170"/>
      <c r="ACN28" s="170"/>
      <c r="ACO28" s="170"/>
      <c r="ACP28" s="170"/>
      <c r="ACQ28" s="170"/>
      <c r="ACR28" s="170"/>
      <c r="ACS28" s="170"/>
      <c r="ACT28" s="170"/>
      <c r="ACU28" s="170"/>
      <c r="ACV28" s="170"/>
      <c r="ACW28" s="170"/>
      <c r="ACX28" s="170"/>
      <c r="ACY28" s="170"/>
      <c r="ACZ28" s="170"/>
      <c r="ADA28" s="170"/>
      <c r="ADB28" s="170"/>
      <c r="ADC28" s="170"/>
      <c r="ADD28" s="170"/>
      <c r="ADE28" s="170"/>
      <c r="ADF28" s="170"/>
      <c r="ADG28" s="170"/>
      <c r="ADH28" s="170"/>
      <c r="ADI28" s="170"/>
      <c r="ADJ28" s="170"/>
      <c r="ADK28" s="170"/>
      <c r="ADL28" s="170"/>
      <c r="ADM28" s="170"/>
      <c r="ADN28" s="170"/>
      <c r="ADO28" s="170"/>
      <c r="ADP28" s="170"/>
      <c r="ADQ28" s="170"/>
      <c r="ADR28" s="170"/>
      <c r="ADS28" s="170"/>
      <c r="ADT28" s="170"/>
      <c r="ADU28" s="170"/>
      <c r="ADV28" s="170"/>
      <c r="ADW28" s="170"/>
      <c r="ADX28" s="170"/>
      <c r="ADY28" s="170"/>
      <c r="ADZ28" s="170"/>
      <c r="AEA28" s="170"/>
      <c r="AEB28" s="170"/>
      <c r="AEC28" s="170"/>
      <c r="AED28" s="170"/>
      <c r="AEE28" s="170"/>
      <c r="AEF28" s="170"/>
      <c r="AEG28" s="170"/>
      <c r="AEH28" s="170"/>
      <c r="AEI28" s="170"/>
      <c r="AEJ28" s="170"/>
      <c r="AEK28" s="170"/>
      <c r="AEL28" s="170"/>
      <c r="AEM28" s="170"/>
      <c r="AEN28" s="170"/>
      <c r="AEO28" s="170"/>
      <c r="AEP28" s="170"/>
      <c r="AEQ28" s="170"/>
      <c r="AER28" s="170"/>
      <c r="AES28" s="170"/>
      <c r="AET28" s="170"/>
      <c r="AEU28" s="170"/>
      <c r="AEV28" s="170"/>
      <c r="AEW28" s="170"/>
      <c r="AEX28" s="170"/>
      <c r="AEY28" s="170"/>
      <c r="AEZ28" s="170"/>
      <c r="AFA28" s="170"/>
      <c r="AFB28" s="170"/>
      <c r="AFC28" s="170"/>
      <c r="AFD28" s="170"/>
      <c r="AFE28" s="170"/>
      <c r="AFF28" s="170"/>
      <c r="AFG28" s="170"/>
      <c r="AFH28" s="170"/>
      <c r="AFI28" s="170"/>
      <c r="AFJ28" s="170"/>
      <c r="AFK28" s="170"/>
      <c r="AFL28" s="170"/>
      <c r="AFM28" s="170"/>
      <c r="AFN28" s="170"/>
      <c r="AFO28" s="170"/>
      <c r="AFP28" s="170"/>
      <c r="AFQ28" s="170"/>
      <c r="AFR28" s="170"/>
      <c r="AFS28" s="170"/>
      <c r="AFT28" s="170"/>
      <c r="AFU28" s="170"/>
      <c r="AFV28" s="170"/>
      <c r="AFW28" s="170"/>
      <c r="AFX28" s="170"/>
      <c r="AFY28" s="170"/>
      <c r="AFZ28" s="170"/>
      <c r="AGA28" s="170"/>
      <c r="AGB28" s="170"/>
      <c r="AGC28" s="170"/>
      <c r="AGD28" s="170"/>
      <c r="AGE28" s="170"/>
      <c r="AGF28" s="170"/>
      <c r="AGG28" s="170"/>
      <c r="AGH28" s="170"/>
      <c r="AGI28" s="170"/>
      <c r="AGJ28" s="170"/>
      <c r="AGK28" s="170"/>
      <c r="AGL28" s="170"/>
      <c r="AGM28" s="170"/>
      <c r="AGN28" s="170"/>
      <c r="AGO28" s="170"/>
      <c r="AGP28" s="170"/>
      <c r="AGQ28" s="170"/>
      <c r="AGR28" s="170"/>
      <c r="AGS28" s="170"/>
      <c r="AGT28" s="170"/>
      <c r="AGU28" s="170"/>
      <c r="AGV28" s="170"/>
      <c r="AGW28" s="170"/>
      <c r="AGX28" s="170"/>
      <c r="AGY28" s="170"/>
      <c r="AGZ28" s="170"/>
      <c r="AHA28" s="170"/>
      <c r="AHB28" s="170"/>
      <c r="AHC28" s="170"/>
      <c r="AHD28" s="170"/>
      <c r="AHE28" s="170"/>
      <c r="AHF28" s="170"/>
      <c r="AHG28" s="170"/>
      <c r="AHH28" s="170"/>
      <c r="AHI28" s="170"/>
      <c r="AHJ28" s="170"/>
      <c r="AHK28" s="170"/>
      <c r="AHL28" s="170"/>
      <c r="AHM28" s="170"/>
      <c r="AHN28" s="170"/>
      <c r="AHO28" s="170"/>
      <c r="AHP28" s="170"/>
      <c r="AHQ28" s="170"/>
      <c r="AHR28" s="170"/>
      <c r="AHS28" s="170"/>
      <c r="AHT28" s="170"/>
      <c r="AHU28" s="170"/>
      <c r="AHV28" s="170"/>
      <c r="AHW28" s="170"/>
      <c r="AHX28" s="170"/>
      <c r="AHY28" s="170"/>
      <c r="AHZ28" s="170"/>
      <c r="AIA28" s="170"/>
      <c r="AIB28" s="170"/>
      <c r="AIC28" s="170"/>
      <c r="AID28" s="170"/>
      <c r="AIE28" s="170"/>
      <c r="AIF28" s="170"/>
      <c r="AIG28" s="170"/>
      <c r="AIH28" s="170"/>
      <c r="AII28" s="170"/>
      <c r="AIJ28" s="170"/>
      <c r="AIK28" s="170"/>
      <c r="AIL28" s="170"/>
      <c r="AIM28" s="170"/>
      <c r="AIN28" s="170"/>
      <c r="AIO28" s="170"/>
      <c r="AIP28" s="170"/>
      <c r="AIQ28" s="170"/>
      <c r="AIR28" s="170"/>
      <c r="AIS28" s="170"/>
      <c r="AIT28" s="170"/>
      <c r="AIU28" s="170"/>
      <c r="AIV28" s="170"/>
      <c r="AIW28" s="170"/>
      <c r="AIX28" s="170"/>
      <c r="AIY28" s="170"/>
      <c r="AIZ28" s="170"/>
      <c r="AJA28" s="170"/>
      <c r="AJB28" s="170"/>
      <c r="AJC28" s="170"/>
      <c r="AJD28" s="170"/>
      <c r="AJE28" s="170"/>
      <c r="AJF28" s="170"/>
      <c r="AJG28" s="170"/>
      <c r="AJH28" s="170"/>
      <c r="AJI28" s="170"/>
      <c r="AJJ28" s="170"/>
      <c r="AJK28" s="170"/>
      <c r="AJL28" s="170"/>
      <c r="AJM28" s="170"/>
      <c r="AJN28" s="170"/>
      <c r="AJO28" s="170"/>
      <c r="AJP28" s="170"/>
      <c r="AJQ28" s="170"/>
      <c r="AJR28" s="170"/>
      <c r="AJS28" s="170"/>
      <c r="AJT28" s="170"/>
      <c r="AJU28" s="170"/>
      <c r="AJV28" s="170"/>
      <c r="AJW28" s="170"/>
      <c r="AJX28" s="170"/>
      <c r="AJY28" s="170"/>
      <c r="AJZ28" s="170"/>
      <c r="AKA28" s="170"/>
      <c r="AKB28" s="170"/>
      <c r="AKC28" s="170"/>
      <c r="AKD28" s="170"/>
      <c r="AKE28" s="170"/>
      <c r="AKF28" s="170"/>
      <c r="AKG28" s="170"/>
      <c r="AKH28" s="170"/>
      <c r="AKI28" s="170"/>
      <c r="AKJ28" s="170"/>
      <c r="AKK28" s="170"/>
      <c r="AKL28" s="170"/>
      <c r="AKM28" s="170"/>
      <c r="AKN28" s="170"/>
      <c r="AKO28" s="170"/>
      <c r="AKP28" s="170"/>
      <c r="AKQ28" s="170"/>
      <c r="AKR28" s="170"/>
      <c r="AKS28" s="170"/>
      <c r="AKT28" s="170"/>
      <c r="AKU28" s="170"/>
      <c r="AKV28" s="170"/>
      <c r="AKW28" s="170"/>
      <c r="AKX28" s="170"/>
      <c r="AKY28" s="170"/>
      <c r="AKZ28" s="170"/>
      <c r="ALA28" s="170"/>
      <c r="ALB28" s="170"/>
      <c r="ALC28" s="170"/>
      <c r="ALD28" s="170"/>
      <c r="ALE28" s="170"/>
      <c r="ALF28" s="170"/>
      <c r="ALG28" s="170"/>
      <c r="ALH28" s="170"/>
      <c r="ALI28" s="170"/>
      <c r="ALJ28" s="170"/>
      <c r="ALK28" s="170"/>
      <c r="ALL28" s="170"/>
      <c r="ALM28" s="170"/>
      <c r="ALN28" s="170"/>
      <c r="ALO28" s="170"/>
      <c r="ALP28" s="170"/>
      <c r="ALQ28" s="170"/>
      <c r="ALR28" s="170"/>
      <c r="ALS28" s="170"/>
      <c r="ALT28" s="170"/>
      <c r="ALU28" s="170"/>
      <c r="ALV28" s="170"/>
      <c r="ALW28" s="170"/>
      <c r="ALX28" s="170"/>
      <c r="ALY28" s="170"/>
      <c r="ALZ28" s="170"/>
      <c r="AMA28" s="170"/>
      <c r="AMB28" s="170"/>
      <c r="AMC28" s="170"/>
      <c r="AMD28" s="170"/>
      <c r="AME28" s="170"/>
      <c r="AMF28" s="170"/>
      <c r="AMG28" s="170"/>
      <c r="AMH28" s="170"/>
      <c r="AMI28" s="170"/>
      <c r="AMJ28" s="170"/>
    </row>
    <row r="29" spans="1:1026" ht="21" customHeight="1" x14ac:dyDescent="0.25">
      <c r="A29" s="310" t="s">
        <v>832</v>
      </c>
      <c r="B29" s="257">
        <v>29</v>
      </c>
      <c r="C29" s="258" t="s">
        <v>24157</v>
      </c>
      <c r="D29" s="320" t="s">
        <v>24105</v>
      </c>
      <c r="E29" s="332"/>
      <c r="F29" s="322"/>
      <c r="G29" s="323"/>
      <c r="H29" s="323"/>
      <c r="I29" s="494">
        <v>2069</v>
      </c>
      <c r="J29" s="314"/>
      <c r="K29" s="315"/>
      <c r="L29" s="315"/>
      <c r="M29" s="316"/>
      <c r="N29" s="316"/>
      <c r="O29" s="315"/>
      <c r="P29" s="315"/>
      <c r="Q29" s="316"/>
      <c r="R29" s="316"/>
      <c r="S29" s="316"/>
      <c r="T29" s="316"/>
      <c r="U29" s="316"/>
      <c r="V29" s="324"/>
      <c r="W29" s="283">
        <f t="shared" si="14"/>
        <v>100</v>
      </c>
      <c r="X29" s="283">
        <f t="shared" si="15"/>
        <v>100</v>
      </c>
      <c r="Y29" s="283">
        <f t="shared" si="2"/>
        <v>100</v>
      </c>
      <c r="Z29" s="283">
        <f t="shared" si="3"/>
        <v>100</v>
      </c>
      <c r="AA29" s="283">
        <f t="shared" si="4"/>
        <v>100</v>
      </c>
      <c r="AB29" s="287">
        <f t="shared" si="13"/>
        <v>100</v>
      </c>
      <c r="AC29" s="287">
        <f t="shared" si="12"/>
        <v>100</v>
      </c>
      <c r="AD29" s="287">
        <f t="shared" si="5"/>
        <v>100</v>
      </c>
      <c r="AE29" s="284">
        <f t="shared" si="6"/>
        <v>100</v>
      </c>
      <c r="AF29" s="284">
        <f t="shared" si="7"/>
        <v>100</v>
      </c>
      <c r="AG29" s="268">
        <f t="shared" si="16"/>
        <v>100</v>
      </c>
      <c r="AH29" s="268">
        <f t="shared" si="17"/>
        <v>100</v>
      </c>
      <c r="AI29" s="268">
        <f t="shared" si="18"/>
        <v>100</v>
      </c>
      <c r="AJ29" s="268">
        <f t="shared" si="19"/>
        <v>100</v>
      </c>
      <c r="AK29" s="501" t="s">
        <v>9097</v>
      </c>
      <c r="AL29" s="327"/>
      <c r="AM29" s="328"/>
      <c r="AN29" s="512" t="s">
        <v>809</v>
      </c>
      <c r="AO29" s="357"/>
      <c r="AP29" s="357"/>
      <c r="AQ29" s="286"/>
      <c r="AR29" s="171" t="s">
        <v>24106</v>
      </c>
      <c r="AS29" s="171"/>
      <c r="AT29" s="286"/>
      <c r="AU29" s="286"/>
      <c r="AV29" s="559"/>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c r="JC29" s="170"/>
      <c r="JD29" s="170"/>
      <c r="JE29" s="170"/>
      <c r="JF29" s="170"/>
      <c r="JG29" s="170"/>
      <c r="JH29" s="170"/>
      <c r="JI29" s="170"/>
      <c r="JJ29" s="170"/>
      <c r="JK29" s="170"/>
      <c r="JL29" s="170"/>
      <c r="JM29" s="170"/>
      <c r="JN29" s="170"/>
      <c r="JO29" s="170"/>
      <c r="JP29" s="170"/>
      <c r="JQ29" s="170"/>
      <c r="JR29" s="170"/>
      <c r="JS29" s="170"/>
      <c r="JT29" s="170"/>
      <c r="JU29" s="170"/>
      <c r="JV29" s="170"/>
      <c r="JW29" s="170"/>
      <c r="JX29" s="170"/>
      <c r="JY29" s="170"/>
      <c r="JZ29" s="170"/>
      <c r="KA29" s="170"/>
      <c r="KB29" s="170"/>
      <c r="KC29" s="170"/>
      <c r="KD29" s="170"/>
      <c r="KE29" s="170"/>
      <c r="KF29" s="170"/>
      <c r="KG29" s="170"/>
      <c r="KH29" s="170"/>
      <c r="KI29" s="170"/>
      <c r="KJ29" s="170"/>
      <c r="KK29" s="170"/>
      <c r="KL29" s="170"/>
      <c r="KM29" s="170"/>
      <c r="KN29" s="170"/>
      <c r="KO29" s="170"/>
      <c r="KP29" s="170"/>
      <c r="KQ29" s="170"/>
      <c r="KR29" s="170"/>
      <c r="KS29" s="170"/>
      <c r="KT29" s="170"/>
      <c r="KU29" s="170"/>
      <c r="KV29" s="170"/>
      <c r="KW29" s="170"/>
      <c r="KX29" s="170"/>
      <c r="KY29" s="170"/>
      <c r="KZ29" s="170"/>
      <c r="LA29" s="170"/>
      <c r="LB29" s="170"/>
      <c r="LC29" s="170"/>
      <c r="LD29" s="170"/>
      <c r="LE29" s="170"/>
      <c r="LF29" s="170"/>
      <c r="LG29" s="170"/>
      <c r="LH29" s="170"/>
      <c r="LI29" s="170"/>
      <c r="LJ29" s="170"/>
      <c r="LK29" s="170"/>
      <c r="LL29" s="170"/>
      <c r="LM29" s="170"/>
      <c r="LN29" s="170"/>
      <c r="LO29" s="170"/>
      <c r="LP29" s="170"/>
      <c r="LQ29" s="170"/>
      <c r="LR29" s="170"/>
      <c r="LS29" s="170"/>
      <c r="LT29" s="170"/>
      <c r="LU29" s="170"/>
      <c r="LV29" s="170"/>
      <c r="LW29" s="170"/>
      <c r="LX29" s="170"/>
      <c r="LY29" s="170"/>
      <c r="LZ29" s="170"/>
      <c r="MA29" s="170"/>
      <c r="MB29" s="170"/>
      <c r="MC29" s="170"/>
      <c r="MD29" s="170"/>
      <c r="ME29" s="170"/>
      <c r="MF29" s="170"/>
      <c r="MG29" s="170"/>
      <c r="MH29" s="170"/>
      <c r="MI29" s="170"/>
      <c r="MJ29" s="170"/>
      <c r="MK29" s="170"/>
      <c r="ML29" s="170"/>
      <c r="MM29" s="170"/>
      <c r="MN29" s="170"/>
      <c r="MO29" s="170"/>
      <c r="MP29" s="170"/>
      <c r="MQ29" s="170"/>
      <c r="MR29" s="170"/>
      <c r="MS29" s="170"/>
      <c r="MT29" s="170"/>
      <c r="MU29" s="170"/>
      <c r="MV29" s="170"/>
      <c r="MW29" s="170"/>
      <c r="MX29" s="170"/>
      <c r="MY29" s="170"/>
      <c r="MZ29" s="170"/>
      <c r="NA29" s="170"/>
      <c r="NB29" s="170"/>
      <c r="NC29" s="170"/>
      <c r="ND29" s="170"/>
      <c r="NE29" s="170"/>
      <c r="NF29" s="170"/>
      <c r="NG29" s="170"/>
      <c r="NH29" s="170"/>
      <c r="NI29" s="170"/>
      <c r="NJ29" s="170"/>
      <c r="NK29" s="170"/>
      <c r="NL29" s="170"/>
      <c r="NM29" s="170"/>
      <c r="NN29" s="170"/>
      <c r="NO29" s="170"/>
      <c r="NP29" s="170"/>
      <c r="NQ29" s="170"/>
      <c r="NR29" s="170"/>
      <c r="NS29" s="170"/>
      <c r="NT29" s="170"/>
      <c r="NU29" s="170"/>
      <c r="NV29" s="170"/>
      <c r="NW29" s="170"/>
      <c r="NX29" s="170"/>
      <c r="NY29" s="170"/>
      <c r="NZ29" s="170"/>
      <c r="OA29" s="170"/>
      <c r="OB29" s="170"/>
      <c r="OC29" s="170"/>
      <c r="OD29" s="170"/>
      <c r="OE29" s="170"/>
      <c r="OF29" s="170"/>
      <c r="OG29" s="170"/>
      <c r="OH29" s="170"/>
      <c r="OI29" s="170"/>
      <c r="OJ29" s="170"/>
      <c r="OK29" s="170"/>
      <c r="OL29" s="170"/>
      <c r="OM29" s="170"/>
      <c r="ON29" s="170"/>
      <c r="OO29" s="170"/>
      <c r="OP29" s="170"/>
      <c r="OQ29" s="170"/>
      <c r="OR29" s="170"/>
      <c r="OS29" s="170"/>
      <c r="OT29" s="170"/>
      <c r="OU29" s="170"/>
      <c r="OV29" s="170"/>
      <c r="OW29" s="170"/>
      <c r="OX29" s="170"/>
      <c r="OY29" s="170"/>
      <c r="OZ29" s="170"/>
      <c r="PA29" s="170"/>
      <c r="PB29" s="170"/>
      <c r="PC29" s="170"/>
      <c r="PD29" s="170"/>
      <c r="PE29" s="170"/>
      <c r="PF29" s="170"/>
      <c r="PG29" s="170"/>
      <c r="PH29" s="170"/>
      <c r="PI29" s="170"/>
      <c r="PJ29" s="170"/>
      <c r="PK29" s="170"/>
      <c r="PL29" s="170"/>
      <c r="PM29" s="170"/>
      <c r="PN29" s="170"/>
      <c r="PO29" s="170"/>
      <c r="PP29" s="170"/>
      <c r="PQ29" s="170"/>
      <c r="PR29" s="170"/>
      <c r="PS29" s="170"/>
      <c r="PT29" s="170"/>
      <c r="PU29" s="170"/>
      <c r="PV29" s="170"/>
      <c r="PW29" s="170"/>
      <c r="PX29" s="170"/>
      <c r="PY29" s="170"/>
      <c r="PZ29" s="170"/>
      <c r="QA29" s="170"/>
      <c r="QB29" s="170"/>
      <c r="QC29" s="170"/>
      <c r="QD29" s="170"/>
      <c r="QE29" s="170"/>
      <c r="QF29" s="170"/>
      <c r="QG29" s="170"/>
      <c r="QH29" s="170"/>
      <c r="QI29" s="170"/>
      <c r="QJ29" s="170"/>
      <c r="QK29" s="170"/>
      <c r="QL29" s="170"/>
      <c r="QM29" s="170"/>
      <c r="QN29" s="170"/>
      <c r="QO29" s="170"/>
      <c r="QP29" s="170"/>
      <c r="QQ29" s="170"/>
      <c r="QR29" s="170"/>
      <c r="QS29" s="170"/>
      <c r="QT29" s="170"/>
      <c r="QU29" s="170"/>
      <c r="QV29" s="170"/>
      <c r="QW29" s="170"/>
      <c r="QX29" s="170"/>
      <c r="QY29" s="170"/>
      <c r="QZ29" s="170"/>
      <c r="RA29" s="170"/>
      <c r="RB29" s="170"/>
      <c r="RC29" s="170"/>
      <c r="RD29" s="170"/>
      <c r="RE29" s="170"/>
      <c r="RF29" s="170"/>
      <c r="RG29" s="170"/>
      <c r="RH29" s="170"/>
      <c r="RI29" s="170"/>
      <c r="RJ29" s="170"/>
      <c r="RK29" s="170"/>
      <c r="RL29" s="170"/>
      <c r="RM29" s="170"/>
      <c r="RN29" s="170"/>
      <c r="RO29" s="170"/>
      <c r="RP29" s="170"/>
      <c r="RQ29" s="170"/>
      <c r="RR29" s="170"/>
      <c r="RS29" s="170"/>
      <c r="RT29" s="170"/>
      <c r="RU29" s="170"/>
      <c r="RV29" s="170"/>
      <c r="RW29" s="170"/>
      <c r="RX29" s="170"/>
      <c r="RY29" s="170"/>
      <c r="RZ29" s="170"/>
      <c r="SA29" s="170"/>
      <c r="SB29" s="170"/>
      <c r="SC29" s="170"/>
      <c r="SD29" s="170"/>
      <c r="SE29" s="170"/>
      <c r="SF29" s="170"/>
      <c r="SG29" s="170"/>
      <c r="SH29" s="170"/>
      <c r="SI29" s="170"/>
      <c r="SJ29" s="170"/>
      <c r="SK29" s="170"/>
      <c r="SL29" s="170"/>
      <c r="SM29" s="170"/>
      <c r="SN29" s="170"/>
      <c r="SO29" s="170"/>
      <c r="SP29" s="170"/>
      <c r="SQ29" s="170"/>
      <c r="SR29" s="170"/>
      <c r="SS29" s="170"/>
      <c r="ST29" s="170"/>
      <c r="SU29" s="170"/>
      <c r="SV29" s="170"/>
      <c r="SW29" s="170"/>
      <c r="SX29" s="170"/>
      <c r="SY29" s="170"/>
      <c r="SZ29" s="170"/>
      <c r="TA29" s="170"/>
      <c r="TB29" s="170"/>
      <c r="TC29" s="170"/>
      <c r="TD29" s="170"/>
      <c r="TE29" s="170"/>
      <c r="TF29" s="170"/>
      <c r="TG29" s="170"/>
      <c r="TH29" s="170"/>
      <c r="TI29" s="170"/>
      <c r="TJ29" s="170"/>
      <c r="TK29" s="170"/>
      <c r="TL29" s="170"/>
      <c r="TM29" s="170"/>
      <c r="TN29" s="170"/>
      <c r="TO29" s="170"/>
      <c r="TP29" s="170"/>
      <c r="TQ29" s="170"/>
      <c r="TR29" s="170"/>
      <c r="TS29" s="170"/>
      <c r="TT29" s="170"/>
      <c r="TU29" s="170"/>
      <c r="TV29" s="170"/>
      <c r="TW29" s="170"/>
      <c r="TX29" s="170"/>
      <c r="TY29" s="170"/>
      <c r="TZ29" s="170"/>
      <c r="UA29" s="170"/>
      <c r="UB29" s="170"/>
      <c r="UC29" s="170"/>
      <c r="UD29" s="170"/>
      <c r="UE29" s="170"/>
      <c r="UF29" s="170"/>
      <c r="UG29" s="170"/>
      <c r="UH29" s="170"/>
      <c r="UI29" s="170"/>
      <c r="UJ29" s="170"/>
      <c r="UK29" s="170"/>
      <c r="UL29" s="170"/>
      <c r="UM29" s="170"/>
      <c r="UN29" s="170"/>
      <c r="UO29" s="170"/>
      <c r="UP29" s="170"/>
      <c r="UQ29" s="170"/>
      <c r="UR29" s="170"/>
      <c r="US29" s="170"/>
      <c r="UT29" s="170"/>
      <c r="UU29" s="170"/>
      <c r="UV29" s="170"/>
      <c r="UW29" s="170"/>
      <c r="UX29" s="170"/>
      <c r="UY29" s="170"/>
      <c r="UZ29" s="170"/>
      <c r="VA29" s="170"/>
      <c r="VB29" s="170"/>
      <c r="VC29" s="170"/>
      <c r="VD29" s="170"/>
      <c r="VE29" s="170"/>
      <c r="VF29" s="170"/>
      <c r="VG29" s="170"/>
      <c r="VH29" s="170"/>
      <c r="VI29" s="170"/>
      <c r="VJ29" s="170"/>
      <c r="VK29" s="170"/>
      <c r="VL29" s="170"/>
      <c r="VM29" s="170"/>
      <c r="VN29" s="170"/>
      <c r="VO29" s="170"/>
      <c r="VP29" s="170"/>
      <c r="VQ29" s="170"/>
      <c r="VR29" s="170"/>
      <c r="VS29" s="170"/>
      <c r="VT29" s="170"/>
      <c r="VU29" s="170"/>
      <c r="VV29" s="170"/>
      <c r="VW29" s="170"/>
      <c r="VX29" s="170"/>
      <c r="VY29" s="170"/>
      <c r="VZ29" s="170"/>
      <c r="WA29" s="170"/>
      <c r="WB29" s="170"/>
      <c r="WC29" s="170"/>
      <c r="WD29" s="170"/>
      <c r="WE29" s="170"/>
      <c r="WF29" s="170"/>
      <c r="WG29" s="170"/>
      <c r="WH29" s="170"/>
      <c r="WI29" s="170"/>
      <c r="WJ29" s="170"/>
      <c r="WK29" s="170"/>
      <c r="WL29" s="170"/>
      <c r="WM29" s="170"/>
      <c r="WN29" s="170"/>
      <c r="WO29" s="170"/>
      <c r="WP29" s="170"/>
      <c r="WQ29" s="170"/>
      <c r="WR29" s="170"/>
      <c r="WS29" s="170"/>
      <c r="WT29" s="170"/>
      <c r="WU29" s="170"/>
      <c r="WV29" s="170"/>
      <c r="WW29" s="170"/>
      <c r="WX29" s="170"/>
      <c r="WY29" s="170"/>
      <c r="WZ29" s="170"/>
      <c r="XA29" s="170"/>
      <c r="XB29" s="170"/>
      <c r="XC29" s="170"/>
      <c r="XD29" s="170"/>
      <c r="XE29" s="170"/>
      <c r="XF29" s="170"/>
      <c r="XG29" s="170"/>
      <c r="XH29" s="170"/>
      <c r="XI29" s="170"/>
      <c r="XJ29" s="170"/>
      <c r="XK29" s="170"/>
      <c r="XL29" s="170"/>
      <c r="XM29" s="170"/>
      <c r="XN29" s="170"/>
      <c r="XO29" s="170"/>
      <c r="XP29" s="170"/>
      <c r="XQ29" s="170"/>
      <c r="XR29" s="170"/>
      <c r="XS29" s="170"/>
      <c r="XT29" s="170"/>
      <c r="XU29" s="170"/>
      <c r="XV29" s="170"/>
      <c r="XW29" s="170"/>
      <c r="XX29" s="170"/>
      <c r="XY29" s="170"/>
      <c r="XZ29" s="170"/>
      <c r="YA29" s="170"/>
      <c r="YB29" s="170"/>
      <c r="YC29" s="170"/>
      <c r="YD29" s="170"/>
      <c r="YE29" s="170"/>
      <c r="YF29" s="170"/>
      <c r="YG29" s="170"/>
      <c r="YH29" s="170"/>
      <c r="YI29" s="170"/>
      <c r="YJ29" s="170"/>
      <c r="YK29" s="170"/>
      <c r="YL29" s="170"/>
      <c r="YM29" s="170"/>
      <c r="YN29" s="170"/>
      <c r="YO29" s="170"/>
      <c r="YP29" s="170"/>
      <c r="YQ29" s="170"/>
      <c r="YR29" s="170"/>
      <c r="YS29" s="170"/>
      <c r="YT29" s="170"/>
      <c r="YU29" s="170"/>
      <c r="YV29" s="170"/>
      <c r="YW29" s="170"/>
      <c r="YX29" s="170"/>
      <c r="YY29" s="170"/>
      <c r="YZ29" s="170"/>
      <c r="ZA29" s="170"/>
      <c r="ZB29" s="170"/>
      <c r="ZC29" s="170"/>
      <c r="ZD29" s="170"/>
      <c r="ZE29" s="170"/>
      <c r="ZF29" s="170"/>
      <c r="ZG29" s="170"/>
      <c r="ZH29" s="170"/>
      <c r="ZI29" s="170"/>
      <c r="ZJ29" s="170"/>
      <c r="ZK29" s="170"/>
      <c r="ZL29" s="170"/>
      <c r="ZM29" s="170"/>
      <c r="ZN29" s="170"/>
      <c r="ZO29" s="170"/>
      <c r="ZP29" s="170"/>
      <c r="ZQ29" s="170"/>
      <c r="ZR29" s="170"/>
      <c r="ZS29" s="170"/>
      <c r="ZT29" s="170"/>
      <c r="ZU29" s="170"/>
      <c r="ZV29" s="170"/>
      <c r="ZW29" s="170"/>
      <c r="ZX29" s="170"/>
      <c r="ZY29" s="170"/>
      <c r="ZZ29" s="170"/>
      <c r="AAA29" s="170"/>
      <c r="AAB29" s="170"/>
      <c r="AAC29" s="170"/>
      <c r="AAD29" s="170"/>
      <c r="AAE29" s="170"/>
      <c r="AAF29" s="170"/>
      <c r="AAG29" s="170"/>
      <c r="AAH29" s="170"/>
      <c r="AAI29" s="170"/>
      <c r="AAJ29" s="170"/>
      <c r="AAK29" s="170"/>
      <c r="AAL29" s="170"/>
      <c r="AAM29" s="170"/>
      <c r="AAN29" s="170"/>
      <c r="AAO29" s="170"/>
      <c r="AAP29" s="170"/>
      <c r="AAQ29" s="170"/>
      <c r="AAR29" s="170"/>
      <c r="AAS29" s="170"/>
      <c r="AAT29" s="170"/>
      <c r="AAU29" s="170"/>
      <c r="AAV29" s="170"/>
      <c r="AAW29" s="170"/>
      <c r="AAX29" s="170"/>
      <c r="AAY29" s="170"/>
      <c r="AAZ29" s="170"/>
      <c r="ABA29" s="170"/>
      <c r="ABB29" s="170"/>
      <c r="ABC29" s="170"/>
      <c r="ABD29" s="170"/>
      <c r="ABE29" s="170"/>
      <c r="ABF29" s="170"/>
      <c r="ABG29" s="170"/>
      <c r="ABH29" s="170"/>
      <c r="ABI29" s="170"/>
      <c r="ABJ29" s="170"/>
      <c r="ABK29" s="170"/>
      <c r="ABL29" s="170"/>
      <c r="ABM29" s="170"/>
      <c r="ABN29" s="170"/>
      <c r="ABO29" s="170"/>
      <c r="ABP29" s="170"/>
      <c r="ABQ29" s="170"/>
      <c r="ABR29" s="170"/>
      <c r="ABS29" s="170"/>
      <c r="ABT29" s="170"/>
      <c r="ABU29" s="170"/>
      <c r="ABV29" s="170"/>
      <c r="ABW29" s="170"/>
      <c r="ABX29" s="170"/>
      <c r="ABY29" s="170"/>
      <c r="ABZ29" s="170"/>
      <c r="ACA29" s="170"/>
      <c r="ACB29" s="170"/>
      <c r="ACC29" s="170"/>
      <c r="ACD29" s="170"/>
      <c r="ACE29" s="170"/>
      <c r="ACF29" s="170"/>
      <c r="ACG29" s="170"/>
      <c r="ACH29" s="170"/>
      <c r="ACI29" s="170"/>
      <c r="ACJ29" s="170"/>
      <c r="ACK29" s="170"/>
      <c r="ACL29" s="170"/>
      <c r="ACM29" s="170"/>
      <c r="ACN29" s="170"/>
      <c r="ACO29" s="170"/>
      <c r="ACP29" s="170"/>
      <c r="ACQ29" s="170"/>
      <c r="ACR29" s="170"/>
      <c r="ACS29" s="170"/>
      <c r="ACT29" s="170"/>
      <c r="ACU29" s="170"/>
      <c r="ACV29" s="170"/>
      <c r="ACW29" s="170"/>
      <c r="ACX29" s="170"/>
      <c r="ACY29" s="170"/>
      <c r="ACZ29" s="170"/>
      <c r="ADA29" s="170"/>
      <c r="ADB29" s="170"/>
      <c r="ADC29" s="170"/>
      <c r="ADD29" s="170"/>
      <c r="ADE29" s="170"/>
      <c r="ADF29" s="170"/>
      <c r="ADG29" s="170"/>
      <c r="ADH29" s="170"/>
      <c r="ADI29" s="170"/>
      <c r="ADJ29" s="170"/>
      <c r="ADK29" s="170"/>
      <c r="ADL29" s="170"/>
      <c r="ADM29" s="170"/>
      <c r="ADN29" s="170"/>
      <c r="ADO29" s="170"/>
      <c r="ADP29" s="170"/>
      <c r="ADQ29" s="170"/>
      <c r="ADR29" s="170"/>
      <c r="ADS29" s="170"/>
      <c r="ADT29" s="170"/>
      <c r="ADU29" s="170"/>
      <c r="ADV29" s="170"/>
      <c r="ADW29" s="170"/>
      <c r="ADX29" s="170"/>
      <c r="ADY29" s="170"/>
      <c r="ADZ29" s="170"/>
      <c r="AEA29" s="170"/>
      <c r="AEB29" s="170"/>
      <c r="AEC29" s="170"/>
      <c r="AED29" s="170"/>
      <c r="AEE29" s="170"/>
      <c r="AEF29" s="170"/>
      <c r="AEG29" s="170"/>
      <c r="AEH29" s="170"/>
      <c r="AEI29" s="170"/>
      <c r="AEJ29" s="170"/>
      <c r="AEK29" s="170"/>
      <c r="AEL29" s="170"/>
      <c r="AEM29" s="170"/>
      <c r="AEN29" s="170"/>
      <c r="AEO29" s="170"/>
      <c r="AEP29" s="170"/>
      <c r="AEQ29" s="170"/>
      <c r="AER29" s="170"/>
      <c r="AES29" s="170"/>
      <c r="AET29" s="170"/>
      <c r="AEU29" s="170"/>
      <c r="AEV29" s="170"/>
      <c r="AEW29" s="170"/>
      <c r="AEX29" s="170"/>
      <c r="AEY29" s="170"/>
      <c r="AEZ29" s="170"/>
      <c r="AFA29" s="170"/>
      <c r="AFB29" s="170"/>
      <c r="AFC29" s="170"/>
      <c r="AFD29" s="170"/>
      <c r="AFE29" s="170"/>
      <c r="AFF29" s="170"/>
      <c r="AFG29" s="170"/>
      <c r="AFH29" s="170"/>
      <c r="AFI29" s="170"/>
      <c r="AFJ29" s="170"/>
      <c r="AFK29" s="170"/>
      <c r="AFL29" s="170"/>
      <c r="AFM29" s="170"/>
      <c r="AFN29" s="170"/>
      <c r="AFO29" s="170"/>
      <c r="AFP29" s="170"/>
      <c r="AFQ29" s="170"/>
      <c r="AFR29" s="170"/>
      <c r="AFS29" s="170"/>
      <c r="AFT29" s="170"/>
      <c r="AFU29" s="170"/>
      <c r="AFV29" s="170"/>
      <c r="AFW29" s="170"/>
      <c r="AFX29" s="170"/>
      <c r="AFY29" s="170"/>
      <c r="AFZ29" s="170"/>
      <c r="AGA29" s="170"/>
      <c r="AGB29" s="170"/>
      <c r="AGC29" s="170"/>
      <c r="AGD29" s="170"/>
      <c r="AGE29" s="170"/>
      <c r="AGF29" s="170"/>
      <c r="AGG29" s="170"/>
      <c r="AGH29" s="170"/>
      <c r="AGI29" s="170"/>
      <c r="AGJ29" s="170"/>
      <c r="AGK29" s="170"/>
      <c r="AGL29" s="170"/>
      <c r="AGM29" s="170"/>
      <c r="AGN29" s="170"/>
      <c r="AGO29" s="170"/>
      <c r="AGP29" s="170"/>
      <c r="AGQ29" s="170"/>
      <c r="AGR29" s="170"/>
      <c r="AGS29" s="170"/>
      <c r="AGT29" s="170"/>
      <c r="AGU29" s="170"/>
      <c r="AGV29" s="170"/>
      <c r="AGW29" s="170"/>
      <c r="AGX29" s="170"/>
      <c r="AGY29" s="170"/>
      <c r="AGZ29" s="170"/>
      <c r="AHA29" s="170"/>
      <c r="AHB29" s="170"/>
      <c r="AHC29" s="170"/>
      <c r="AHD29" s="170"/>
      <c r="AHE29" s="170"/>
      <c r="AHF29" s="170"/>
      <c r="AHG29" s="170"/>
      <c r="AHH29" s="170"/>
      <c r="AHI29" s="170"/>
      <c r="AHJ29" s="170"/>
      <c r="AHK29" s="170"/>
      <c r="AHL29" s="170"/>
      <c r="AHM29" s="170"/>
      <c r="AHN29" s="170"/>
      <c r="AHO29" s="170"/>
      <c r="AHP29" s="170"/>
      <c r="AHQ29" s="170"/>
      <c r="AHR29" s="170"/>
      <c r="AHS29" s="170"/>
      <c r="AHT29" s="170"/>
      <c r="AHU29" s="170"/>
      <c r="AHV29" s="170"/>
      <c r="AHW29" s="170"/>
      <c r="AHX29" s="170"/>
      <c r="AHY29" s="170"/>
      <c r="AHZ29" s="170"/>
      <c r="AIA29" s="170"/>
      <c r="AIB29" s="170"/>
      <c r="AIC29" s="170"/>
      <c r="AID29" s="170"/>
      <c r="AIE29" s="170"/>
      <c r="AIF29" s="170"/>
      <c r="AIG29" s="170"/>
      <c r="AIH29" s="170"/>
      <c r="AII29" s="170"/>
      <c r="AIJ29" s="170"/>
      <c r="AIK29" s="170"/>
      <c r="AIL29" s="170"/>
      <c r="AIM29" s="170"/>
      <c r="AIN29" s="170"/>
      <c r="AIO29" s="170"/>
      <c r="AIP29" s="170"/>
      <c r="AIQ29" s="170"/>
      <c r="AIR29" s="170"/>
      <c r="AIS29" s="170"/>
      <c r="AIT29" s="170"/>
      <c r="AIU29" s="170"/>
      <c r="AIV29" s="170"/>
      <c r="AIW29" s="170"/>
      <c r="AIX29" s="170"/>
      <c r="AIY29" s="170"/>
      <c r="AIZ29" s="170"/>
      <c r="AJA29" s="170"/>
      <c r="AJB29" s="170"/>
      <c r="AJC29" s="170"/>
      <c r="AJD29" s="170"/>
      <c r="AJE29" s="170"/>
      <c r="AJF29" s="170"/>
      <c r="AJG29" s="170"/>
      <c r="AJH29" s="170"/>
      <c r="AJI29" s="170"/>
      <c r="AJJ29" s="170"/>
      <c r="AJK29" s="170"/>
      <c r="AJL29" s="170"/>
      <c r="AJM29" s="170"/>
      <c r="AJN29" s="170"/>
      <c r="AJO29" s="170"/>
      <c r="AJP29" s="170"/>
      <c r="AJQ29" s="170"/>
      <c r="AJR29" s="170"/>
      <c r="AJS29" s="170"/>
      <c r="AJT29" s="170"/>
      <c r="AJU29" s="170"/>
      <c r="AJV29" s="170"/>
      <c r="AJW29" s="170"/>
      <c r="AJX29" s="170"/>
      <c r="AJY29" s="170"/>
      <c r="AJZ29" s="170"/>
      <c r="AKA29" s="170"/>
      <c r="AKB29" s="170"/>
      <c r="AKC29" s="170"/>
      <c r="AKD29" s="170"/>
      <c r="AKE29" s="170"/>
      <c r="AKF29" s="170"/>
      <c r="AKG29" s="170"/>
      <c r="AKH29" s="170"/>
      <c r="AKI29" s="170"/>
      <c r="AKJ29" s="170"/>
      <c r="AKK29" s="170"/>
      <c r="AKL29" s="170"/>
      <c r="AKM29" s="170"/>
      <c r="AKN29" s="170"/>
      <c r="AKO29" s="170"/>
      <c r="AKP29" s="170"/>
      <c r="AKQ29" s="170"/>
      <c r="AKR29" s="170"/>
      <c r="AKS29" s="170"/>
      <c r="AKT29" s="170"/>
      <c r="AKU29" s="170"/>
      <c r="AKV29" s="170"/>
      <c r="AKW29" s="170"/>
      <c r="AKX29" s="170"/>
      <c r="AKY29" s="170"/>
      <c r="AKZ29" s="170"/>
      <c r="ALA29" s="170"/>
      <c r="ALB29" s="170"/>
      <c r="ALC29" s="170"/>
      <c r="ALD29" s="170"/>
      <c r="ALE29" s="170"/>
      <c r="ALF29" s="170"/>
      <c r="ALG29" s="170"/>
      <c r="ALH29" s="170"/>
      <c r="ALI29" s="170"/>
      <c r="ALJ29" s="170"/>
      <c r="ALK29" s="170"/>
      <c r="ALL29" s="170"/>
      <c r="ALM29" s="170"/>
      <c r="ALN29" s="170"/>
      <c r="ALO29" s="170"/>
      <c r="ALP29" s="170"/>
      <c r="ALQ29" s="170"/>
      <c r="ALR29" s="170"/>
      <c r="ALS29" s="170"/>
      <c r="ALT29" s="170"/>
      <c r="ALU29" s="170"/>
      <c r="ALV29" s="170"/>
      <c r="ALW29" s="170"/>
      <c r="ALX29" s="170"/>
      <c r="ALY29" s="170"/>
      <c r="ALZ29" s="170"/>
      <c r="AMA29" s="170"/>
      <c r="AMB29" s="170"/>
      <c r="AMC29" s="170"/>
      <c r="AMD29" s="170"/>
      <c r="AME29" s="170"/>
      <c r="AMF29" s="170"/>
      <c r="AMG29" s="170"/>
      <c r="AMH29" s="170"/>
      <c r="AMI29" s="170"/>
      <c r="AMJ29" s="170"/>
    </row>
    <row r="30" spans="1:1026" ht="24.75" customHeight="1" x14ac:dyDescent="0.25">
      <c r="A30" s="334" t="s">
        <v>1069</v>
      </c>
      <c r="B30" s="257">
        <v>30</v>
      </c>
      <c r="C30" s="258" t="s">
        <v>24158</v>
      </c>
      <c r="D30" s="308" t="s">
        <v>1070</v>
      </c>
      <c r="E30" s="277" t="s">
        <v>192</v>
      </c>
      <c r="F30" s="278">
        <v>3</v>
      </c>
      <c r="G30" s="280"/>
      <c r="H30" s="280"/>
      <c r="I30" s="492">
        <v>3.7</v>
      </c>
      <c r="J30" s="292"/>
      <c r="K30" s="293"/>
      <c r="L30" s="293"/>
      <c r="M30" s="293"/>
      <c r="N30" s="293"/>
      <c r="O30" s="293"/>
      <c r="P30" s="293"/>
      <c r="Q30" s="293"/>
      <c r="R30" s="293"/>
      <c r="S30" s="293"/>
      <c r="T30" s="293"/>
      <c r="U30" s="293"/>
      <c r="V30" s="293"/>
      <c r="W30" s="283">
        <f t="shared" si="14"/>
        <v>100</v>
      </c>
      <c r="X30" s="283">
        <f t="shared" si="15"/>
        <v>100</v>
      </c>
      <c r="Y30" s="283">
        <f t="shared" si="2"/>
        <v>100</v>
      </c>
      <c r="Z30" s="283">
        <f t="shared" si="3"/>
        <v>100</v>
      </c>
      <c r="AA30" s="283">
        <f t="shared" si="4"/>
        <v>100</v>
      </c>
      <c r="AB30" s="287">
        <f t="shared" si="13"/>
        <v>100</v>
      </c>
      <c r="AC30" s="287">
        <f t="shared" si="12"/>
        <v>100</v>
      </c>
      <c r="AD30" s="287">
        <f t="shared" si="5"/>
        <v>100</v>
      </c>
      <c r="AE30" s="284">
        <f t="shared" si="6"/>
        <v>100</v>
      </c>
      <c r="AF30" s="284">
        <f t="shared" si="7"/>
        <v>100</v>
      </c>
      <c r="AG30" s="268">
        <f t="shared" si="16"/>
        <v>100</v>
      </c>
      <c r="AH30" s="268">
        <f t="shared" si="17"/>
        <v>100</v>
      </c>
      <c r="AI30" s="268">
        <f t="shared" si="18"/>
        <v>100</v>
      </c>
      <c r="AJ30" s="268">
        <f t="shared" si="19"/>
        <v>100</v>
      </c>
      <c r="AK30" s="501" t="s">
        <v>31735</v>
      </c>
      <c r="AL30" s="257">
        <v>1</v>
      </c>
      <c r="AM30" s="286"/>
      <c r="AN30" s="511" t="s">
        <v>31735</v>
      </c>
      <c r="AO30" s="357"/>
      <c r="AP30" s="357"/>
      <c r="AQ30" s="286"/>
      <c r="AR30" s="563" t="s">
        <v>756</v>
      </c>
      <c r="AS30" s="563"/>
      <c r="AT30" s="286"/>
      <c r="AU30" s="286"/>
      <c r="AV30" s="559"/>
      <c r="AW30" s="188"/>
      <c r="AX30" s="188"/>
      <c r="AY30" s="188"/>
      <c r="AZ30" s="188"/>
      <c r="BA30" s="188"/>
      <c r="BB30" s="188"/>
      <c r="BC30" s="188"/>
      <c r="BD30" s="188"/>
      <c r="BE30" s="188"/>
      <c r="BF30" s="188"/>
      <c r="BG30" s="188"/>
      <c r="BH30" s="188"/>
      <c r="BI30" s="188"/>
      <c r="BJ30" s="188"/>
      <c r="BK30" s="188"/>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88"/>
      <c r="EJ30" s="188"/>
      <c r="EK30" s="188"/>
      <c r="EL30" s="188"/>
      <c r="EM30" s="188"/>
      <c r="EN30" s="188"/>
      <c r="EO30" s="188"/>
      <c r="EP30" s="188"/>
      <c r="EQ30" s="188"/>
      <c r="ER30" s="188"/>
      <c r="ES30" s="188"/>
      <c r="ET30" s="188"/>
      <c r="EU30" s="188"/>
      <c r="EV30" s="188"/>
      <c r="EW30" s="188"/>
      <c r="EX30" s="188"/>
      <c r="EY30" s="188"/>
      <c r="EZ30" s="188"/>
      <c r="FA30" s="188"/>
      <c r="FB30" s="188"/>
      <c r="FC30" s="188"/>
      <c r="FD30" s="188"/>
      <c r="FE30" s="188"/>
      <c r="FF30" s="188"/>
      <c r="FG30" s="188"/>
      <c r="FH30" s="188"/>
      <c r="FI30" s="188"/>
      <c r="FJ30" s="188"/>
      <c r="FK30" s="188"/>
      <c r="FL30" s="188"/>
      <c r="FM30" s="188"/>
      <c r="FN30" s="188"/>
      <c r="FO30" s="188"/>
      <c r="FP30" s="188"/>
      <c r="FQ30" s="188"/>
      <c r="FR30" s="188"/>
      <c r="FS30" s="188"/>
      <c r="FT30" s="188"/>
      <c r="FU30" s="188"/>
      <c r="FV30" s="188"/>
      <c r="FW30" s="188"/>
      <c r="FX30" s="188"/>
      <c r="FY30" s="188"/>
      <c r="FZ30" s="188"/>
      <c r="GA30" s="188"/>
      <c r="GB30" s="188"/>
      <c r="GC30" s="188"/>
      <c r="GD30" s="188"/>
      <c r="GE30" s="188"/>
      <c r="GF30" s="188"/>
      <c r="GG30" s="188"/>
      <c r="GH30" s="188"/>
      <c r="GI30" s="188"/>
      <c r="GJ30" s="188"/>
      <c r="GK30" s="188"/>
      <c r="GL30" s="188"/>
      <c r="GM30" s="188"/>
      <c r="GN30" s="188"/>
      <c r="GO30" s="188"/>
      <c r="GP30" s="188"/>
      <c r="GQ30" s="188"/>
      <c r="GR30" s="188"/>
      <c r="GS30" s="188"/>
      <c r="GT30" s="188"/>
      <c r="GU30" s="188"/>
      <c r="GV30" s="188"/>
      <c r="GW30" s="188"/>
      <c r="GX30" s="188"/>
      <c r="GY30" s="188"/>
      <c r="GZ30" s="188"/>
      <c r="HA30" s="188"/>
      <c r="HB30" s="188"/>
      <c r="HC30" s="188"/>
      <c r="HD30" s="188"/>
      <c r="HE30" s="188"/>
      <c r="HF30" s="188"/>
      <c r="HG30" s="188"/>
      <c r="HH30" s="188"/>
      <c r="HI30" s="188"/>
      <c r="HJ30" s="188"/>
      <c r="HK30" s="188"/>
      <c r="HL30" s="188"/>
      <c r="HM30" s="188"/>
      <c r="HN30" s="188"/>
      <c r="HO30" s="188"/>
      <c r="HP30" s="188"/>
      <c r="HQ30" s="188"/>
      <c r="HR30" s="188"/>
      <c r="HS30" s="188"/>
      <c r="HT30" s="188"/>
      <c r="HU30" s="188"/>
      <c r="HV30" s="188"/>
      <c r="HW30" s="188"/>
      <c r="HX30" s="188"/>
      <c r="HY30" s="188"/>
      <c r="HZ30" s="188"/>
      <c r="IA30" s="188"/>
      <c r="IB30" s="188"/>
      <c r="IC30" s="188"/>
      <c r="ID30" s="188"/>
      <c r="IE30" s="188"/>
      <c r="IF30" s="188"/>
      <c r="IG30" s="188"/>
      <c r="IH30" s="188"/>
      <c r="II30" s="188"/>
      <c r="IJ30" s="188"/>
      <c r="IK30" s="188"/>
      <c r="IL30" s="188"/>
      <c r="IM30" s="188"/>
      <c r="IN30" s="188"/>
      <c r="IO30" s="188"/>
      <c r="IP30" s="188"/>
      <c r="IQ30" s="188"/>
      <c r="IR30" s="188"/>
      <c r="IS30" s="188"/>
      <c r="IT30" s="188"/>
      <c r="IU30" s="188"/>
      <c r="IV30" s="188"/>
      <c r="IW30" s="188"/>
      <c r="IX30" s="188"/>
      <c r="IY30" s="188"/>
      <c r="IZ30" s="188"/>
      <c r="JA30" s="188"/>
      <c r="JB30" s="188"/>
      <c r="JC30" s="188"/>
      <c r="JD30" s="188"/>
      <c r="JE30" s="188"/>
      <c r="JF30" s="188"/>
      <c r="JG30" s="188"/>
      <c r="JH30" s="188"/>
      <c r="JI30" s="188"/>
      <c r="JJ30" s="188"/>
      <c r="JK30" s="188"/>
      <c r="JL30" s="188"/>
      <c r="JM30" s="188"/>
      <c r="JN30" s="188"/>
      <c r="JO30" s="188"/>
      <c r="JP30" s="188"/>
      <c r="JQ30" s="188"/>
      <c r="JR30" s="188"/>
      <c r="JS30" s="188"/>
      <c r="JT30" s="188"/>
      <c r="JU30" s="188"/>
      <c r="JV30" s="188"/>
      <c r="JW30" s="188"/>
      <c r="JX30" s="188"/>
      <c r="JY30" s="188"/>
      <c r="JZ30" s="188"/>
      <c r="KA30" s="188"/>
      <c r="KB30" s="188"/>
      <c r="KC30" s="188"/>
      <c r="KD30" s="188"/>
      <c r="KE30" s="188"/>
      <c r="KF30" s="188"/>
      <c r="KG30" s="188"/>
      <c r="KH30" s="188"/>
      <c r="KI30" s="188"/>
      <c r="KJ30" s="188"/>
      <c r="KK30" s="188"/>
      <c r="KL30" s="188"/>
      <c r="KM30" s="188"/>
      <c r="KN30" s="188"/>
      <c r="KO30" s="188"/>
      <c r="KP30" s="188"/>
      <c r="KQ30" s="188"/>
      <c r="KR30" s="188"/>
      <c r="KS30" s="188"/>
      <c r="KT30" s="188"/>
      <c r="KU30" s="188"/>
      <c r="KV30" s="188"/>
      <c r="KW30" s="188"/>
      <c r="KX30" s="188"/>
      <c r="KY30" s="188"/>
      <c r="KZ30" s="188"/>
      <c r="LA30" s="188"/>
      <c r="LB30" s="188"/>
      <c r="LC30" s="188"/>
      <c r="LD30" s="188"/>
      <c r="LE30" s="188"/>
      <c r="LF30" s="188"/>
      <c r="LG30" s="188"/>
      <c r="LH30" s="188"/>
      <c r="LI30" s="188"/>
      <c r="LJ30" s="188"/>
      <c r="LK30" s="188"/>
      <c r="LL30" s="188"/>
      <c r="LM30" s="188"/>
      <c r="LN30" s="188"/>
      <c r="LO30" s="188"/>
      <c r="LP30" s="188"/>
      <c r="LQ30" s="188"/>
      <c r="LR30" s="188"/>
      <c r="LS30" s="188"/>
      <c r="LT30" s="188"/>
      <c r="LU30" s="188"/>
      <c r="LV30" s="188"/>
      <c r="LW30" s="188"/>
      <c r="LX30" s="188"/>
      <c r="LY30" s="188"/>
      <c r="LZ30" s="188"/>
      <c r="MA30" s="188"/>
      <c r="MB30" s="188"/>
      <c r="MC30" s="188"/>
      <c r="MD30" s="188"/>
      <c r="ME30" s="188"/>
      <c r="MF30" s="188"/>
      <c r="MG30" s="188"/>
      <c r="MH30" s="188"/>
      <c r="MI30" s="188"/>
      <c r="MJ30" s="188"/>
      <c r="MK30" s="188"/>
      <c r="ML30" s="188"/>
      <c r="MM30" s="188"/>
      <c r="MN30" s="188"/>
      <c r="MO30" s="188"/>
      <c r="MP30" s="188"/>
      <c r="MQ30" s="188"/>
      <c r="MR30" s="188"/>
      <c r="MS30" s="188"/>
      <c r="MT30" s="188"/>
      <c r="MU30" s="188"/>
      <c r="MV30" s="188"/>
      <c r="MW30" s="188"/>
      <c r="MX30" s="188"/>
      <c r="MY30" s="188"/>
      <c r="MZ30" s="188"/>
      <c r="NA30" s="188"/>
      <c r="NB30" s="188"/>
      <c r="NC30" s="188"/>
      <c r="ND30" s="188"/>
      <c r="NE30" s="188"/>
      <c r="NF30" s="188"/>
      <c r="NG30" s="188"/>
      <c r="NH30" s="188"/>
      <c r="NI30" s="188"/>
      <c r="NJ30" s="188"/>
      <c r="NK30" s="188"/>
      <c r="NL30" s="188"/>
      <c r="NM30" s="188"/>
      <c r="NN30" s="188"/>
      <c r="NO30" s="188"/>
      <c r="NP30" s="188"/>
      <c r="NQ30" s="188"/>
      <c r="NR30" s="188"/>
      <c r="NS30" s="188"/>
      <c r="NT30" s="188"/>
      <c r="NU30" s="188"/>
      <c r="NV30" s="188"/>
      <c r="NW30" s="188"/>
      <c r="NX30" s="188"/>
      <c r="NY30" s="188"/>
      <c r="NZ30" s="188"/>
      <c r="OA30" s="188"/>
      <c r="OB30" s="188"/>
      <c r="OC30" s="188"/>
      <c r="OD30" s="188"/>
      <c r="OE30" s="188"/>
      <c r="OF30" s="188"/>
      <c r="OG30" s="188"/>
      <c r="OH30" s="188"/>
      <c r="OI30" s="188"/>
      <c r="OJ30" s="188"/>
      <c r="OK30" s="188"/>
      <c r="OL30" s="188"/>
      <c r="OM30" s="188"/>
      <c r="ON30" s="188"/>
      <c r="OO30" s="188"/>
      <c r="OP30" s="188"/>
      <c r="OQ30" s="188"/>
      <c r="OR30" s="188"/>
      <c r="OS30" s="188"/>
      <c r="OT30" s="188"/>
      <c r="OU30" s="188"/>
      <c r="OV30" s="188"/>
      <c r="OW30" s="188"/>
      <c r="OX30" s="188"/>
      <c r="OY30" s="188"/>
      <c r="OZ30" s="188"/>
      <c r="PA30" s="188"/>
      <c r="PB30" s="188"/>
      <c r="PC30" s="188"/>
      <c r="PD30" s="188"/>
      <c r="PE30" s="188"/>
      <c r="PF30" s="188"/>
      <c r="PG30" s="188"/>
      <c r="PH30" s="188"/>
      <c r="PI30" s="188"/>
      <c r="PJ30" s="188"/>
      <c r="PK30" s="188"/>
      <c r="PL30" s="188"/>
      <c r="PM30" s="188"/>
      <c r="PN30" s="188"/>
      <c r="PO30" s="188"/>
      <c r="PP30" s="188"/>
      <c r="PQ30" s="188"/>
      <c r="PR30" s="188"/>
      <c r="PS30" s="188"/>
      <c r="PT30" s="188"/>
      <c r="PU30" s="188"/>
      <c r="PV30" s="188"/>
      <c r="PW30" s="188"/>
      <c r="PX30" s="188"/>
      <c r="PY30" s="188"/>
      <c r="PZ30" s="188"/>
      <c r="QA30" s="188"/>
      <c r="QB30" s="188"/>
      <c r="QC30" s="188"/>
      <c r="QD30" s="188"/>
      <c r="QE30" s="188"/>
      <c r="QF30" s="188"/>
      <c r="QG30" s="188"/>
      <c r="QH30" s="188"/>
      <c r="QI30" s="188"/>
      <c r="QJ30" s="188"/>
      <c r="QK30" s="188"/>
      <c r="QL30" s="188"/>
      <c r="QM30" s="188"/>
      <c r="QN30" s="188"/>
      <c r="QO30" s="188"/>
      <c r="QP30" s="188"/>
      <c r="QQ30" s="188"/>
      <c r="QR30" s="188"/>
      <c r="QS30" s="188"/>
      <c r="QT30" s="188"/>
      <c r="QU30" s="188"/>
      <c r="QV30" s="188"/>
      <c r="QW30" s="188"/>
      <c r="QX30" s="188"/>
      <c r="QY30" s="188"/>
      <c r="QZ30" s="188"/>
      <c r="RA30" s="188"/>
      <c r="RB30" s="188"/>
      <c r="RC30" s="188"/>
      <c r="RD30" s="188"/>
      <c r="RE30" s="188"/>
      <c r="RF30" s="188"/>
      <c r="RG30" s="188"/>
      <c r="RH30" s="188"/>
      <c r="RI30" s="188"/>
      <c r="RJ30" s="188"/>
      <c r="RK30" s="188"/>
      <c r="RL30" s="188"/>
      <c r="RM30" s="188"/>
      <c r="RN30" s="188"/>
      <c r="RO30" s="188"/>
      <c r="RP30" s="188"/>
      <c r="RQ30" s="188"/>
      <c r="RR30" s="188"/>
      <c r="RS30" s="188"/>
      <c r="RT30" s="188"/>
      <c r="RU30" s="188"/>
      <c r="RV30" s="188"/>
      <c r="RW30" s="188"/>
      <c r="RX30" s="188"/>
      <c r="RY30" s="188"/>
      <c r="RZ30" s="188"/>
      <c r="SA30" s="188"/>
      <c r="SB30" s="188"/>
      <c r="SC30" s="188"/>
      <c r="SD30" s="188"/>
      <c r="SE30" s="188"/>
      <c r="SF30" s="188"/>
      <c r="SG30" s="188"/>
      <c r="SH30" s="188"/>
      <c r="SI30" s="188"/>
      <c r="SJ30" s="188"/>
      <c r="SK30" s="188"/>
      <c r="SL30" s="188"/>
      <c r="SM30" s="188"/>
      <c r="SN30" s="188"/>
      <c r="SO30" s="188"/>
      <c r="SP30" s="188"/>
      <c r="SQ30" s="188"/>
      <c r="SR30" s="188"/>
      <c r="SS30" s="188"/>
      <c r="ST30" s="188"/>
      <c r="SU30" s="188"/>
      <c r="SV30" s="188"/>
      <c r="SW30" s="188"/>
      <c r="SX30" s="188"/>
      <c r="SY30" s="188"/>
      <c r="SZ30" s="188"/>
      <c r="TA30" s="188"/>
      <c r="TB30" s="188"/>
      <c r="TC30" s="188"/>
      <c r="TD30" s="188"/>
      <c r="TE30" s="188"/>
      <c r="TF30" s="188"/>
      <c r="TG30" s="188"/>
      <c r="TH30" s="188"/>
      <c r="TI30" s="188"/>
      <c r="TJ30" s="188"/>
      <c r="TK30" s="188"/>
      <c r="TL30" s="188"/>
      <c r="TM30" s="188"/>
      <c r="TN30" s="188"/>
      <c r="TO30" s="188"/>
      <c r="TP30" s="188"/>
      <c r="TQ30" s="188"/>
      <c r="TR30" s="188"/>
      <c r="TS30" s="188"/>
      <c r="TT30" s="188"/>
      <c r="TU30" s="188"/>
      <c r="TV30" s="188"/>
      <c r="TW30" s="188"/>
      <c r="TX30" s="188"/>
      <c r="TY30" s="188"/>
      <c r="TZ30" s="188"/>
      <c r="UA30" s="188"/>
      <c r="UB30" s="188"/>
      <c r="UC30" s="188"/>
      <c r="UD30" s="188"/>
      <c r="UE30" s="188"/>
      <c r="UF30" s="188"/>
      <c r="UG30" s="188"/>
      <c r="UH30" s="188"/>
      <c r="UI30" s="188"/>
      <c r="UJ30" s="188"/>
      <c r="UK30" s="188"/>
      <c r="UL30" s="188"/>
      <c r="UM30" s="188"/>
      <c r="UN30" s="188"/>
      <c r="UO30" s="188"/>
      <c r="UP30" s="188"/>
      <c r="UQ30" s="188"/>
      <c r="UR30" s="188"/>
      <c r="US30" s="188"/>
      <c r="UT30" s="188"/>
      <c r="UU30" s="188"/>
      <c r="UV30" s="188"/>
      <c r="UW30" s="188"/>
      <c r="UX30" s="188"/>
      <c r="UY30" s="188"/>
      <c r="UZ30" s="188"/>
      <c r="VA30" s="188"/>
      <c r="VB30" s="188"/>
      <c r="VC30" s="188"/>
      <c r="VD30" s="188"/>
      <c r="VE30" s="188"/>
      <c r="VF30" s="188"/>
      <c r="VG30" s="188"/>
      <c r="VH30" s="188"/>
      <c r="VI30" s="188"/>
      <c r="VJ30" s="188"/>
      <c r="VK30" s="188"/>
      <c r="VL30" s="188"/>
      <c r="VM30" s="188"/>
      <c r="VN30" s="188"/>
      <c r="VO30" s="188"/>
      <c r="VP30" s="188"/>
      <c r="VQ30" s="188"/>
      <c r="VR30" s="188"/>
      <c r="VS30" s="188"/>
      <c r="VT30" s="188"/>
      <c r="VU30" s="188"/>
      <c r="VV30" s="188"/>
      <c r="VW30" s="188"/>
      <c r="VX30" s="188"/>
      <c r="VY30" s="188"/>
      <c r="VZ30" s="188"/>
      <c r="WA30" s="188"/>
      <c r="WB30" s="188"/>
      <c r="WC30" s="188"/>
      <c r="WD30" s="188"/>
      <c r="WE30" s="188"/>
      <c r="WF30" s="188"/>
      <c r="WG30" s="188"/>
      <c r="WH30" s="188"/>
      <c r="WI30" s="188"/>
      <c r="WJ30" s="188"/>
      <c r="WK30" s="188"/>
      <c r="WL30" s="188"/>
      <c r="WM30" s="188"/>
      <c r="WN30" s="188"/>
      <c r="WO30" s="188"/>
      <c r="WP30" s="188"/>
      <c r="WQ30" s="188"/>
      <c r="WR30" s="188"/>
      <c r="WS30" s="188"/>
      <c r="WT30" s="188"/>
      <c r="WU30" s="188"/>
      <c r="WV30" s="188"/>
      <c r="WW30" s="188"/>
      <c r="WX30" s="188"/>
      <c r="WY30" s="188"/>
      <c r="WZ30" s="188"/>
      <c r="XA30" s="188"/>
      <c r="XB30" s="188"/>
      <c r="XC30" s="188"/>
      <c r="XD30" s="188"/>
      <c r="XE30" s="188"/>
      <c r="XF30" s="188"/>
      <c r="XG30" s="188"/>
      <c r="XH30" s="188"/>
      <c r="XI30" s="188"/>
      <c r="XJ30" s="188"/>
      <c r="XK30" s="188"/>
      <c r="XL30" s="188"/>
      <c r="XM30" s="188"/>
      <c r="XN30" s="188"/>
      <c r="XO30" s="188"/>
      <c r="XP30" s="188"/>
      <c r="XQ30" s="188"/>
      <c r="XR30" s="188"/>
      <c r="XS30" s="188"/>
      <c r="XT30" s="188"/>
      <c r="XU30" s="188"/>
      <c r="XV30" s="188"/>
      <c r="XW30" s="188"/>
      <c r="XX30" s="188"/>
      <c r="XY30" s="188"/>
      <c r="XZ30" s="188"/>
      <c r="YA30" s="188"/>
      <c r="YB30" s="188"/>
      <c r="YC30" s="188"/>
      <c r="YD30" s="188"/>
      <c r="YE30" s="188"/>
      <c r="YF30" s="188"/>
      <c r="YG30" s="188"/>
      <c r="YH30" s="188"/>
      <c r="YI30" s="188"/>
      <c r="YJ30" s="188"/>
      <c r="YK30" s="188"/>
      <c r="YL30" s="188"/>
      <c r="YM30" s="188"/>
      <c r="YN30" s="188"/>
      <c r="YO30" s="188"/>
      <c r="YP30" s="188"/>
      <c r="YQ30" s="188"/>
      <c r="YR30" s="188"/>
      <c r="YS30" s="188"/>
      <c r="YT30" s="188"/>
      <c r="YU30" s="188"/>
      <c r="YV30" s="188"/>
      <c r="YW30" s="188"/>
      <c r="YX30" s="188"/>
      <c r="YY30" s="188"/>
      <c r="YZ30" s="188"/>
      <c r="ZA30" s="188"/>
      <c r="ZB30" s="188"/>
      <c r="ZC30" s="188"/>
      <c r="ZD30" s="188"/>
      <c r="ZE30" s="188"/>
      <c r="ZF30" s="188"/>
      <c r="ZG30" s="188"/>
      <c r="ZH30" s="188"/>
      <c r="ZI30" s="188"/>
      <c r="ZJ30" s="188"/>
      <c r="ZK30" s="188"/>
      <c r="ZL30" s="188"/>
      <c r="ZM30" s="188"/>
      <c r="ZN30" s="188"/>
      <c r="ZO30" s="188"/>
      <c r="ZP30" s="188"/>
      <c r="ZQ30" s="188"/>
      <c r="ZR30" s="188"/>
      <c r="ZS30" s="188"/>
      <c r="ZT30" s="188"/>
      <c r="ZU30" s="188"/>
      <c r="ZV30" s="188"/>
      <c r="ZW30" s="188"/>
      <c r="ZX30" s="188"/>
      <c r="ZY30" s="188"/>
      <c r="ZZ30" s="188"/>
      <c r="AAA30" s="188"/>
      <c r="AAB30" s="188"/>
      <c r="AAC30" s="188"/>
      <c r="AAD30" s="188"/>
      <c r="AAE30" s="188"/>
      <c r="AAF30" s="188"/>
      <c r="AAG30" s="188"/>
      <c r="AAH30" s="188"/>
      <c r="AAI30" s="188"/>
      <c r="AAJ30" s="188"/>
      <c r="AAK30" s="188"/>
      <c r="AAL30" s="188"/>
      <c r="AAM30" s="188"/>
      <c r="AAN30" s="188"/>
      <c r="AAO30" s="188"/>
      <c r="AAP30" s="188"/>
      <c r="AAQ30" s="188"/>
      <c r="AAR30" s="188"/>
      <c r="AAS30" s="188"/>
      <c r="AAT30" s="188"/>
      <c r="AAU30" s="188"/>
      <c r="AAV30" s="188"/>
      <c r="AAW30" s="188"/>
      <c r="AAX30" s="188"/>
      <c r="AAY30" s="188"/>
      <c r="AAZ30" s="188"/>
      <c r="ABA30" s="188"/>
      <c r="ABB30" s="188"/>
      <c r="ABC30" s="188"/>
      <c r="ABD30" s="188"/>
      <c r="ABE30" s="188"/>
      <c r="ABF30" s="188"/>
      <c r="ABG30" s="188"/>
      <c r="ABH30" s="188"/>
      <c r="ABI30" s="188"/>
      <c r="ABJ30" s="188"/>
      <c r="ABK30" s="188"/>
      <c r="ABL30" s="188"/>
      <c r="ABM30" s="188"/>
      <c r="ABN30" s="188"/>
      <c r="ABO30" s="188"/>
      <c r="ABP30" s="188"/>
      <c r="ABQ30" s="188"/>
      <c r="ABR30" s="188"/>
      <c r="ABS30" s="188"/>
      <c r="ABT30" s="188"/>
      <c r="ABU30" s="188"/>
      <c r="ABV30" s="188"/>
      <c r="ABW30" s="188"/>
      <c r="ABX30" s="188"/>
      <c r="ABY30" s="188"/>
      <c r="ABZ30" s="188"/>
      <c r="ACA30" s="188"/>
      <c r="ACB30" s="188"/>
      <c r="ACC30" s="188"/>
      <c r="ACD30" s="188"/>
      <c r="ACE30" s="188"/>
      <c r="ACF30" s="188"/>
      <c r="ACG30" s="188"/>
      <c r="ACH30" s="188"/>
      <c r="ACI30" s="188"/>
      <c r="ACJ30" s="188"/>
      <c r="ACK30" s="188"/>
      <c r="ACL30" s="188"/>
      <c r="ACM30" s="188"/>
      <c r="ACN30" s="188"/>
      <c r="ACO30" s="188"/>
      <c r="ACP30" s="188"/>
      <c r="ACQ30" s="188"/>
      <c r="ACR30" s="188"/>
      <c r="ACS30" s="188"/>
      <c r="ACT30" s="188"/>
      <c r="ACU30" s="188"/>
      <c r="ACV30" s="188"/>
      <c r="ACW30" s="188"/>
      <c r="ACX30" s="188"/>
      <c r="ACY30" s="188"/>
      <c r="ACZ30" s="188"/>
      <c r="ADA30" s="188"/>
      <c r="ADB30" s="188"/>
      <c r="ADC30" s="188"/>
      <c r="ADD30" s="188"/>
      <c r="ADE30" s="188"/>
      <c r="ADF30" s="188"/>
      <c r="ADG30" s="188"/>
      <c r="ADH30" s="188"/>
      <c r="ADI30" s="188"/>
      <c r="ADJ30" s="188"/>
      <c r="ADK30" s="188"/>
      <c r="ADL30" s="188"/>
      <c r="ADM30" s="188"/>
      <c r="ADN30" s="188"/>
      <c r="ADO30" s="188"/>
      <c r="ADP30" s="188"/>
      <c r="ADQ30" s="188"/>
      <c r="ADR30" s="188"/>
      <c r="ADS30" s="188"/>
      <c r="ADT30" s="188"/>
      <c r="ADU30" s="188"/>
      <c r="ADV30" s="188"/>
      <c r="ADW30" s="188"/>
      <c r="ADX30" s="188"/>
      <c r="ADY30" s="188"/>
      <c r="ADZ30" s="188"/>
      <c r="AEA30" s="188"/>
      <c r="AEB30" s="188"/>
      <c r="AEC30" s="188"/>
      <c r="AED30" s="188"/>
      <c r="AEE30" s="188"/>
      <c r="AEF30" s="188"/>
      <c r="AEG30" s="188"/>
      <c r="AEH30" s="188"/>
      <c r="AEI30" s="188"/>
      <c r="AEJ30" s="188"/>
      <c r="AEK30" s="188"/>
      <c r="AEL30" s="188"/>
      <c r="AEM30" s="188"/>
      <c r="AEN30" s="188"/>
      <c r="AEO30" s="188"/>
      <c r="AEP30" s="188"/>
      <c r="AEQ30" s="188"/>
      <c r="AER30" s="188"/>
      <c r="AES30" s="188"/>
      <c r="AET30" s="188"/>
      <c r="AEU30" s="188"/>
      <c r="AEV30" s="188"/>
      <c r="AEW30" s="188"/>
      <c r="AEX30" s="188"/>
      <c r="AEY30" s="188"/>
      <c r="AEZ30" s="188"/>
      <c r="AFA30" s="188"/>
      <c r="AFB30" s="188"/>
      <c r="AFC30" s="188"/>
      <c r="AFD30" s="188"/>
      <c r="AFE30" s="188"/>
      <c r="AFF30" s="188"/>
      <c r="AFG30" s="188"/>
      <c r="AFH30" s="188"/>
      <c r="AFI30" s="188"/>
      <c r="AFJ30" s="188"/>
      <c r="AFK30" s="188"/>
      <c r="AFL30" s="188"/>
      <c r="AFM30" s="188"/>
      <c r="AFN30" s="188"/>
      <c r="AFO30" s="188"/>
      <c r="AFP30" s="188"/>
      <c r="AFQ30" s="188"/>
      <c r="AFR30" s="188"/>
      <c r="AFS30" s="188"/>
      <c r="AFT30" s="188"/>
      <c r="AFU30" s="188"/>
      <c r="AFV30" s="188"/>
      <c r="AFW30" s="188"/>
      <c r="AFX30" s="188"/>
      <c r="AFY30" s="188"/>
      <c r="AFZ30" s="188"/>
      <c r="AGA30" s="188"/>
      <c r="AGB30" s="188"/>
      <c r="AGC30" s="188"/>
      <c r="AGD30" s="188"/>
      <c r="AGE30" s="188"/>
      <c r="AGF30" s="188"/>
      <c r="AGG30" s="188"/>
      <c r="AGH30" s="188"/>
      <c r="AGI30" s="188"/>
      <c r="AGJ30" s="188"/>
      <c r="AGK30" s="188"/>
      <c r="AGL30" s="188"/>
      <c r="AGM30" s="188"/>
      <c r="AGN30" s="188"/>
      <c r="AGO30" s="188"/>
      <c r="AGP30" s="188"/>
      <c r="AGQ30" s="188"/>
      <c r="AGR30" s="188"/>
      <c r="AGS30" s="188"/>
      <c r="AGT30" s="188"/>
      <c r="AGU30" s="188"/>
      <c r="AGV30" s="188"/>
      <c r="AGW30" s="188"/>
      <c r="AGX30" s="188"/>
      <c r="AGY30" s="188"/>
      <c r="AGZ30" s="188"/>
      <c r="AHA30" s="188"/>
      <c r="AHB30" s="188"/>
      <c r="AHC30" s="188"/>
      <c r="AHD30" s="188"/>
      <c r="AHE30" s="188"/>
      <c r="AHF30" s="188"/>
      <c r="AHG30" s="188"/>
      <c r="AHH30" s="188"/>
      <c r="AHI30" s="188"/>
      <c r="AHJ30" s="188"/>
      <c r="AHK30" s="188"/>
      <c r="AHL30" s="188"/>
      <c r="AHM30" s="188"/>
      <c r="AHN30" s="188"/>
      <c r="AHO30" s="188"/>
      <c r="AHP30" s="188"/>
      <c r="AHQ30" s="188"/>
      <c r="AHR30" s="188"/>
      <c r="AHS30" s="188"/>
      <c r="AHT30" s="188"/>
      <c r="AHU30" s="188"/>
      <c r="AHV30" s="188"/>
      <c r="AHW30" s="188"/>
      <c r="AHX30" s="188"/>
      <c r="AHY30" s="188"/>
      <c r="AHZ30" s="188"/>
      <c r="AIA30" s="188"/>
      <c r="AIB30" s="188"/>
      <c r="AIC30" s="188"/>
      <c r="AID30" s="188"/>
      <c r="AIE30" s="188"/>
      <c r="AIF30" s="188"/>
      <c r="AIG30" s="188"/>
      <c r="AIH30" s="188"/>
      <c r="AII30" s="188"/>
      <c r="AIJ30" s="188"/>
      <c r="AIK30" s="188"/>
      <c r="AIL30" s="188"/>
      <c r="AIM30" s="188"/>
      <c r="AIN30" s="188"/>
      <c r="AIO30" s="188"/>
      <c r="AIP30" s="188"/>
      <c r="AIQ30" s="188"/>
      <c r="AIR30" s="188"/>
      <c r="AIS30" s="188"/>
      <c r="AIT30" s="188"/>
      <c r="AIU30" s="188"/>
      <c r="AIV30" s="188"/>
      <c r="AIW30" s="188"/>
      <c r="AIX30" s="188"/>
      <c r="AIY30" s="188"/>
      <c r="AIZ30" s="188"/>
      <c r="AJA30" s="188"/>
      <c r="AJB30" s="188"/>
      <c r="AJC30" s="188"/>
      <c r="AJD30" s="188"/>
      <c r="AJE30" s="188"/>
      <c r="AJF30" s="188"/>
      <c r="AJG30" s="188"/>
      <c r="AJH30" s="188"/>
      <c r="AJI30" s="188"/>
      <c r="AJJ30" s="188"/>
      <c r="AJK30" s="188"/>
      <c r="AJL30" s="188"/>
      <c r="AJM30" s="188"/>
      <c r="AJN30" s="188"/>
      <c r="AJO30" s="188"/>
      <c r="AJP30" s="188"/>
      <c r="AJQ30" s="188"/>
      <c r="AJR30" s="188"/>
      <c r="AJS30" s="188"/>
      <c r="AJT30" s="188"/>
      <c r="AJU30" s="188"/>
      <c r="AJV30" s="188"/>
      <c r="AJW30" s="188"/>
      <c r="AJX30" s="188"/>
      <c r="AJY30" s="188"/>
      <c r="AJZ30" s="188"/>
      <c r="AKA30" s="188"/>
      <c r="AKB30" s="188"/>
      <c r="AKC30" s="188"/>
      <c r="AKD30" s="188"/>
      <c r="AKE30" s="188"/>
      <c r="AKF30" s="188"/>
      <c r="AKG30" s="188"/>
      <c r="AKH30" s="188"/>
      <c r="AKI30" s="188"/>
      <c r="AKJ30" s="188"/>
      <c r="AKK30" s="188"/>
      <c r="AKL30" s="188"/>
      <c r="AKM30" s="188"/>
      <c r="AKN30" s="188"/>
      <c r="AKO30" s="188"/>
      <c r="AKP30" s="188"/>
      <c r="AKQ30" s="188"/>
      <c r="AKR30" s="188"/>
      <c r="AKS30" s="188"/>
      <c r="AKT30" s="188"/>
      <c r="AKU30" s="188"/>
      <c r="AKV30" s="188"/>
      <c r="AKW30" s="188"/>
      <c r="AKX30" s="188"/>
      <c r="AKY30" s="188"/>
      <c r="AKZ30" s="188"/>
      <c r="ALA30" s="188"/>
      <c r="ALB30" s="188"/>
      <c r="ALC30" s="188"/>
      <c r="ALD30" s="188"/>
      <c r="ALE30" s="188"/>
      <c r="ALF30" s="188"/>
      <c r="ALG30" s="188"/>
      <c r="ALH30" s="188"/>
      <c r="ALI30" s="188"/>
      <c r="ALJ30" s="188"/>
      <c r="ALK30" s="188"/>
      <c r="ALL30" s="188"/>
      <c r="ALM30" s="188"/>
      <c r="ALN30" s="188"/>
      <c r="ALO30" s="188"/>
      <c r="ALP30" s="188"/>
      <c r="ALQ30" s="188"/>
      <c r="ALR30" s="188"/>
      <c r="ALS30" s="188"/>
      <c r="ALT30" s="188"/>
      <c r="ALU30" s="188"/>
      <c r="ALV30" s="188"/>
      <c r="ALW30" s="188"/>
      <c r="ALX30" s="188"/>
      <c r="ALY30" s="188"/>
      <c r="ALZ30" s="188"/>
      <c r="AMA30" s="188"/>
      <c r="AMB30" s="188"/>
      <c r="AMC30" s="188"/>
      <c r="AMD30" s="188"/>
      <c r="AME30" s="188"/>
      <c r="AMF30" s="188"/>
      <c r="AMG30" s="188"/>
      <c r="AMH30" s="188"/>
      <c r="AMI30" s="188"/>
      <c r="AMJ30" s="188"/>
      <c r="AMK30" s="188"/>
      <c r="AML30" s="561"/>
    </row>
    <row r="31" spans="1:1026" s="152" customFormat="1" ht="24.75" customHeight="1" x14ac:dyDescent="0.25">
      <c r="A31" s="258" t="s">
        <v>1071</v>
      </c>
      <c r="B31" s="257">
        <v>31</v>
      </c>
      <c r="C31" s="258" t="s">
        <v>24159</v>
      </c>
      <c r="D31" s="308" t="s">
        <v>1072</v>
      </c>
      <c r="E31" s="277" t="s">
        <v>192</v>
      </c>
      <c r="F31" s="278">
        <v>3</v>
      </c>
      <c r="G31" s="280"/>
      <c r="H31" s="280"/>
      <c r="I31" s="492">
        <v>2</v>
      </c>
      <c r="J31" s="278"/>
      <c r="K31" s="278">
        <v>2</v>
      </c>
      <c r="L31" s="291"/>
      <c r="M31" s="291"/>
      <c r="N31" s="291"/>
      <c r="O31" s="291"/>
      <c r="P31" s="291"/>
      <c r="Q31" s="291"/>
      <c r="R31" s="291"/>
      <c r="S31" s="291"/>
      <c r="T31" s="291"/>
      <c r="U31" s="291"/>
      <c r="V31" s="291"/>
      <c r="W31" s="283">
        <f t="shared" si="14"/>
        <v>100</v>
      </c>
      <c r="X31" s="283">
        <f t="shared" si="15"/>
        <v>100</v>
      </c>
      <c r="Y31" s="283">
        <f t="shared" si="2"/>
        <v>100</v>
      </c>
      <c r="Z31" s="283">
        <f t="shared" si="3"/>
        <v>100</v>
      </c>
      <c r="AA31" s="283">
        <f t="shared" si="4"/>
        <v>100</v>
      </c>
      <c r="AB31" s="335">
        <f t="shared" si="13"/>
        <v>100</v>
      </c>
      <c r="AC31" s="335">
        <f t="shared" si="12"/>
        <v>100</v>
      </c>
      <c r="AD31" s="335">
        <f t="shared" si="5"/>
        <v>100</v>
      </c>
      <c r="AE31" s="284">
        <f t="shared" si="6"/>
        <v>100</v>
      </c>
      <c r="AF31" s="284">
        <f t="shared" si="7"/>
        <v>100</v>
      </c>
      <c r="AG31" s="336">
        <f t="shared" si="16"/>
        <v>10</v>
      </c>
      <c r="AH31" s="336">
        <f t="shared" si="17"/>
        <v>100</v>
      </c>
      <c r="AI31" s="336">
        <f t="shared" si="18"/>
        <v>100</v>
      </c>
      <c r="AJ31" s="336">
        <f t="shared" si="19"/>
        <v>100</v>
      </c>
      <c r="AK31" s="503" t="s">
        <v>24107</v>
      </c>
      <c r="AL31" s="257">
        <v>1</v>
      </c>
      <c r="AM31" s="337"/>
      <c r="AN31" s="513"/>
      <c r="AO31" s="521"/>
      <c r="AP31" s="521"/>
      <c r="AQ31" s="337"/>
      <c r="AR31" s="338" t="s">
        <v>24108</v>
      </c>
      <c r="AS31" s="338"/>
      <c r="AT31" s="337"/>
      <c r="AU31" s="337"/>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c r="IW31" s="150"/>
      <c r="IX31" s="150"/>
      <c r="IY31" s="150"/>
      <c r="IZ31" s="150"/>
      <c r="JA31" s="150"/>
      <c r="JB31" s="150"/>
      <c r="JC31" s="150"/>
      <c r="JD31" s="150"/>
      <c r="JE31" s="150"/>
      <c r="JF31" s="150"/>
      <c r="JG31" s="150"/>
      <c r="JH31" s="150"/>
      <c r="JI31" s="150"/>
      <c r="JJ31" s="150"/>
      <c r="JK31" s="150"/>
      <c r="JL31" s="150"/>
      <c r="JM31" s="150"/>
      <c r="JN31" s="150"/>
      <c r="JO31" s="150"/>
      <c r="JP31" s="150"/>
      <c r="JQ31" s="150"/>
      <c r="JR31" s="150"/>
      <c r="JS31" s="150"/>
      <c r="JT31" s="150"/>
      <c r="JU31" s="150"/>
      <c r="JV31" s="150"/>
      <c r="JW31" s="150"/>
      <c r="JX31" s="150"/>
      <c r="JY31" s="150"/>
      <c r="JZ31" s="150"/>
      <c r="KA31" s="150"/>
      <c r="KB31" s="150"/>
      <c r="KC31" s="150"/>
      <c r="KD31" s="150"/>
      <c r="KE31" s="150"/>
      <c r="KF31" s="150"/>
      <c r="KG31" s="150"/>
      <c r="KH31" s="150"/>
      <c r="KI31" s="150"/>
      <c r="KJ31" s="150"/>
      <c r="KK31" s="150"/>
      <c r="KL31" s="150"/>
      <c r="KM31" s="150"/>
      <c r="KN31" s="150"/>
      <c r="KO31" s="150"/>
      <c r="KP31" s="150"/>
      <c r="KQ31" s="150"/>
      <c r="KR31" s="150"/>
      <c r="KS31" s="150"/>
      <c r="KT31" s="150"/>
      <c r="KU31" s="150"/>
      <c r="KV31" s="150"/>
      <c r="KW31" s="150"/>
      <c r="KX31" s="150"/>
      <c r="KY31" s="150"/>
      <c r="KZ31" s="150"/>
      <c r="LA31" s="150"/>
      <c r="LB31" s="150"/>
      <c r="LC31" s="150"/>
      <c r="LD31" s="150"/>
      <c r="LE31" s="150"/>
      <c r="LF31" s="150"/>
      <c r="LG31" s="150"/>
      <c r="LH31" s="150"/>
      <c r="LI31" s="150"/>
      <c r="LJ31" s="150"/>
      <c r="LK31" s="150"/>
      <c r="LL31" s="150"/>
      <c r="LM31" s="150"/>
      <c r="LN31" s="150"/>
      <c r="LO31" s="150"/>
      <c r="LP31" s="150"/>
      <c r="LQ31" s="150"/>
      <c r="LR31" s="150"/>
      <c r="LS31" s="150"/>
      <c r="LT31" s="150"/>
      <c r="LU31" s="150"/>
      <c r="LV31" s="150"/>
      <c r="LW31" s="150"/>
      <c r="LX31" s="150"/>
      <c r="LY31" s="150"/>
      <c r="LZ31" s="150"/>
      <c r="MA31" s="150"/>
      <c r="MB31" s="150"/>
      <c r="MC31" s="150"/>
      <c r="MD31" s="150"/>
      <c r="ME31" s="150"/>
      <c r="MF31" s="150"/>
      <c r="MG31" s="150"/>
      <c r="MH31" s="150"/>
      <c r="MI31" s="150"/>
      <c r="MJ31" s="150"/>
      <c r="MK31" s="150"/>
      <c r="ML31" s="150"/>
      <c r="MM31" s="150"/>
      <c r="MN31" s="150"/>
      <c r="MO31" s="150"/>
      <c r="MP31" s="150"/>
      <c r="MQ31" s="150"/>
      <c r="MR31" s="150"/>
      <c r="MS31" s="150"/>
      <c r="MT31" s="150"/>
      <c r="MU31" s="150"/>
      <c r="MV31" s="150"/>
      <c r="MW31" s="150"/>
      <c r="MX31" s="150"/>
      <c r="MY31" s="150"/>
      <c r="MZ31" s="150"/>
      <c r="NA31" s="150"/>
      <c r="NB31" s="150"/>
      <c r="NC31" s="150"/>
      <c r="ND31" s="150"/>
      <c r="NE31" s="150"/>
      <c r="NF31" s="150"/>
      <c r="NG31" s="150"/>
      <c r="NH31" s="150"/>
      <c r="NI31" s="150"/>
      <c r="NJ31" s="150"/>
      <c r="NK31" s="150"/>
      <c r="NL31" s="150"/>
      <c r="NM31" s="150"/>
      <c r="NN31" s="150"/>
      <c r="NO31" s="150"/>
      <c r="NP31" s="150"/>
      <c r="NQ31" s="150"/>
      <c r="NR31" s="150"/>
      <c r="NS31" s="150"/>
      <c r="NT31" s="150"/>
      <c r="NU31" s="150"/>
      <c r="NV31" s="150"/>
      <c r="NW31" s="150"/>
      <c r="NX31" s="150"/>
      <c r="NY31" s="150"/>
      <c r="NZ31" s="150"/>
      <c r="OA31" s="150"/>
      <c r="OB31" s="150"/>
      <c r="OC31" s="150"/>
      <c r="OD31" s="150"/>
      <c r="OE31" s="150"/>
      <c r="OF31" s="150"/>
      <c r="OG31" s="150"/>
      <c r="OH31" s="150"/>
      <c r="OI31" s="150"/>
      <c r="OJ31" s="150"/>
      <c r="OK31" s="150"/>
      <c r="OL31" s="150"/>
      <c r="OM31" s="150"/>
      <c r="ON31" s="150"/>
      <c r="OO31" s="150"/>
      <c r="OP31" s="150"/>
      <c r="OQ31" s="150"/>
      <c r="OR31" s="150"/>
      <c r="OS31" s="150"/>
      <c r="OT31" s="150"/>
      <c r="OU31" s="150"/>
      <c r="OV31" s="150"/>
      <c r="OW31" s="150"/>
      <c r="OX31" s="150"/>
      <c r="OY31" s="150"/>
      <c r="OZ31" s="150"/>
      <c r="PA31" s="150"/>
      <c r="PB31" s="150"/>
      <c r="PC31" s="150"/>
      <c r="PD31" s="150"/>
      <c r="PE31" s="150"/>
      <c r="PF31" s="150"/>
      <c r="PG31" s="150"/>
      <c r="PH31" s="150"/>
      <c r="PI31" s="150"/>
      <c r="PJ31" s="150"/>
      <c r="PK31" s="150"/>
      <c r="PL31" s="150"/>
      <c r="PM31" s="150"/>
      <c r="PN31" s="150"/>
      <c r="PO31" s="150"/>
      <c r="PP31" s="150"/>
      <c r="PQ31" s="150"/>
      <c r="PR31" s="150"/>
      <c r="PS31" s="150"/>
      <c r="PT31" s="150"/>
      <c r="PU31" s="150"/>
      <c r="PV31" s="150"/>
      <c r="PW31" s="150"/>
      <c r="PX31" s="150"/>
      <c r="PY31" s="150"/>
      <c r="PZ31" s="150"/>
      <c r="QA31" s="150"/>
      <c r="QB31" s="150"/>
      <c r="QC31" s="150"/>
      <c r="QD31" s="150"/>
      <c r="QE31" s="150"/>
      <c r="QF31" s="150"/>
      <c r="QG31" s="150"/>
      <c r="QH31" s="150"/>
      <c r="QI31" s="150"/>
      <c r="QJ31" s="150"/>
      <c r="QK31" s="150"/>
      <c r="QL31" s="150"/>
      <c r="QM31" s="150"/>
      <c r="QN31" s="150"/>
      <c r="QO31" s="150"/>
      <c r="QP31" s="150"/>
      <c r="QQ31" s="150"/>
      <c r="QR31" s="150"/>
      <c r="QS31" s="150"/>
      <c r="QT31" s="150"/>
      <c r="QU31" s="150"/>
      <c r="QV31" s="150"/>
      <c r="QW31" s="150"/>
      <c r="QX31" s="150"/>
      <c r="QY31" s="150"/>
      <c r="QZ31" s="150"/>
      <c r="RA31" s="150"/>
      <c r="RB31" s="150"/>
      <c r="RC31" s="150"/>
      <c r="RD31" s="150"/>
      <c r="RE31" s="150"/>
      <c r="RF31" s="150"/>
      <c r="RG31" s="150"/>
      <c r="RH31" s="150"/>
      <c r="RI31" s="150"/>
      <c r="RJ31" s="150"/>
      <c r="RK31" s="150"/>
      <c r="RL31" s="150"/>
      <c r="RM31" s="150"/>
      <c r="RN31" s="150"/>
      <c r="RO31" s="150"/>
      <c r="RP31" s="150"/>
      <c r="RQ31" s="150"/>
      <c r="RR31" s="150"/>
      <c r="RS31" s="150"/>
      <c r="RT31" s="150"/>
      <c r="RU31" s="150"/>
      <c r="RV31" s="150"/>
      <c r="RW31" s="150"/>
      <c r="RX31" s="150"/>
      <c r="RY31" s="150"/>
      <c r="RZ31" s="150"/>
      <c r="SA31" s="150"/>
      <c r="SB31" s="150"/>
      <c r="SC31" s="150"/>
      <c r="SD31" s="150"/>
      <c r="SE31" s="150"/>
      <c r="SF31" s="150"/>
      <c r="SG31" s="150"/>
      <c r="SH31" s="150"/>
      <c r="SI31" s="150"/>
      <c r="SJ31" s="150"/>
      <c r="SK31" s="150"/>
      <c r="SL31" s="150"/>
      <c r="SM31" s="150"/>
      <c r="SN31" s="150"/>
      <c r="SO31" s="150"/>
      <c r="SP31" s="150"/>
      <c r="SQ31" s="150"/>
      <c r="SR31" s="150"/>
      <c r="SS31" s="150"/>
      <c r="ST31" s="150"/>
      <c r="SU31" s="150"/>
      <c r="SV31" s="150"/>
      <c r="SW31" s="150"/>
      <c r="SX31" s="150"/>
      <c r="SY31" s="150"/>
      <c r="SZ31" s="150"/>
      <c r="TA31" s="150"/>
      <c r="TB31" s="150"/>
      <c r="TC31" s="150"/>
      <c r="TD31" s="150"/>
      <c r="TE31" s="150"/>
      <c r="TF31" s="150"/>
      <c r="TG31" s="150"/>
      <c r="TH31" s="150"/>
      <c r="TI31" s="150"/>
      <c r="TJ31" s="150"/>
      <c r="TK31" s="150"/>
      <c r="TL31" s="150"/>
      <c r="TM31" s="150"/>
      <c r="TN31" s="150"/>
      <c r="TO31" s="150"/>
      <c r="TP31" s="150"/>
      <c r="TQ31" s="150"/>
      <c r="TR31" s="150"/>
      <c r="TS31" s="150"/>
      <c r="TT31" s="150"/>
      <c r="TU31" s="150"/>
      <c r="TV31" s="150"/>
      <c r="TW31" s="150"/>
      <c r="TX31" s="150"/>
      <c r="TY31" s="150"/>
      <c r="TZ31" s="150"/>
      <c r="UA31" s="150"/>
      <c r="UB31" s="150"/>
      <c r="UC31" s="150"/>
      <c r="UD31" s="150"/>
      <c r="UE31" s="150"/>
      <c r="UF31" s="150"/>
      <c r="UG31" s="150"/>
      <c r="UH31" s="150"/>
      <c r="UI31" s="150"/>
      <c r="UJ31" s="150"/>
      <c r="UK31" s="150"/>
      <c r="UL31" s="150"/>
      <c r="UM31" s="150"/>
      <c r="UN31" s="150"/>
      <c r="UO31" s="150"/>
      <c r="UP31" s="150"/>
      <c r="UQ31" s="150"/>
      <c r="UR31" s="150"/>
      <c r="US31" s="150"/>
      <c r="UT31" s="150"/>
      <c r="UU31" s="150"/>
      <c r="UV31" s="150"/>
      <c r="UW31" s="150"/>
      <c r="UX31" s="150"/>
      <c r="UY31" s="150"/>
      <c r="UZ31" s="150"/>
      <c r="VA31" s="150"/>
      <c r="VB31" s="150"/>
      <c r="VC31" s="150"/>
      <c r="VD31" s="150"/>
      <c r="VE31" s="150"/>
      <c r="VF31" s="150"/>
      <c r="VG31" s="150"/>
      <c r="VH31" s="150"/>
      <c r="VI31" s="150"/>
      <c r="VJ31" s="150"/>
      <c r="VK31" s="150"/>
      <c r="VL31" s="150"/>
      <c r="VM31" s="150"/>
      <c r="VN31" s="150"/>
      <c r="VO31" s="150"/>
      <c r="VP31" s="150"/>
      <c r="VQ31" s="150"/>
      <c r="VR31" s="150"/>
      <c r="VS31" s="150"/>
      <c r="VT31" s="150"/>
      <c r="VU31" s="150"/>
      <c r="VV31" s="150"/>
      <c r="VW31" s="150"/>
      <c r="VX31" s="150"/>
      <c r="VY31" s="150"/>
      <c r="VZ31" s="150"/>
      <c r="WA31" s="150"/>
      <c r="WB31" s="150"/>
      <c r="WC31" s="150"/>
      <c r="WD31" s="150"/>
      <c r="WE31" s="150"/>
      <c r="WF31" s="150"/>
      <c r="WG31" s="150"/>
      <c r="WH31" s="150"/>
      <c r="WI31" s="150"/>
      <c r="WJ31" s="150"/>
      <c r="WK31" s="150"/>
      <c r="WL31" s="150"/>
      <c r="WM31" s="150"/>
      <c r="WN31" s="150"/>
      <c r="WO31" s="150"/>
      <c r="WP31" s="150"/>
      <c r="WQ31" s="150"/>
      <c r="WR31" s="150"/>
      <c r="WS31" s="150"/>
      <c r="WT31" s="150"/>
      <c r="WU31" s="150"/>
      <c r="WV31" s="150"/>
      <c r="WW31" s="150"/>
      <c r="WX31" s="150"/>
      <c r="WY31" s="150"/>
      <c r="WZ31" s="150"/>
      <c r="XA31" s="150"/>
      <c r="XB31" s="150"/>
      <c r="XC31" s="150"/>
      <c r="XD31" s="150"/>
      <c r="XE31" s="150"/>
      <c r="XF31" s="150"/>
      <c r="XG31" s="150"/>
      <c r="XH31" s="150"/>
      <c r="XI31" s="150"/>
      <c r="XJ31" s="150"/>
      <c r="XK31" s="150"/>
      <c r="XL31" s="150"/>
      <c r="XM31" s="150"/>
      <c r="XN31" s="150"/>
      <c r="XO31" s="150"/>
      <c r="XP31" s="150"/>
      <c r="XQ31" s="150"/>
      <c r="XR31" s="150"/>
      <c r="XS31" s="150"/>
      <c r="XT31" s="150"/>
      <c r="XU31" s="150"/>
      <c r="XV31" s="150"/>
      <c r="XW31" s="150"/>
      <c r="XX31" s="150"/>
      <c r="XY31" s="150"/>
      <c r="XZ31" s="150"/>
      <c r="YA31" s="150"/>
      <c r="YB31" s="150"/>
      <c r="YC31" s="150"/>
      <c r="YD31" s="150"/>
      <c r="YE31" s="150"/>
      <c r="YF31" s="150"/>
      <c r="YG31" s="150"/>
      <c r="YH31" s="150"/>
      <c r="YI31" s="150"/>
      <c r="YJ31" s="150"/>
      <c r="YK31" s="150"/>
      <c r="YL31" s="150"/>
      <c r="YM31" s="150"/>
      <c r="YN31" s="150"/>
      <c r="YO31" s="150"/>
      <c r="YP31" s="150"/>
      <c r="YQ31" s="150"/>
      <c r="YR31" s="150"/>
      <c r="YS31" s="150"/>
      <c r="YT31" s="150"/>
      <c r="YU31" s="150"/>
      <c r="YV31" s="150"/>
      <c r="YW31" s="150"/>
      <c r="YX31" s="150"/>
      <c r="YY31" s="150"/>
      <c r="YZ31" s="150"/>
      <c r="ZA31" s="150"/>
      <c r="ZB31" s="150"/>
      <c r="ZC31" s="150"/>
      <c r="ZD31" s="150"/>
      <c r="ZE31" s="150"/>
      <c r="ZF31" s="150"/>
      <c r="ZG31" s="150"/>
      <c r="ZH31" s="150"/>
      <c r="ZI31" s="150"/>
      <c r="ZJ31" s="150"/>
      <c r="ZK31" s="150"/>
      <c r="ZL31" s="150"/>
      <c r="ZM31" s="150"/>
      <c r="ZN31" s="150"/>
      <c r="ZO31" s="150"/>
      <c r="ZP31" s="150"/>
      <c r="ZQ31" s="150"/>
      <c r="ZR31" s="150"/>
      <c r="ZS31" s="150"/>
      <c r="ZT31" s="150"/>
      <c r="ZU31" s="150"/>
      <c r="ZV31" s="150"/>
      <c r="ZW31" s="150"/>
      <c r="ZX31" s="150"/>
      <c r="ZY31" s="150"/>
      <c r="ZZ31" s="150"/>
      <c r="AAA31" s="150"/>
      <c r="AAB31" s="150"/>
      <c r="AAC31" s="150"/>
      <c r="AAD31" s="150"/>
      <c r="AAE31" s="150"/>
      <c r="AAF31" s="150"/>
      <c r="AAG31" s="150"/>
      <c r="AAH31" s="150"/>
      <c r="AAI31" s="150"/>
      <c r="AAJ31" s="150"/>
      <c r="AAK31" s="150"/>
      <c r="AAL31" s="150"/>
      <c r="AAM31" s="150"/>
      <c r="AAN31" s="150"/>
      <c r="AAO31" s="150"/>
      <c r="AAP31" s="150"/>
      <c r="AAQ31" s="150"/>
      <c r="AAR31" s="150"/>
      <c r="AAS31" s="150"/>
      <c r="AAT31" s="150"/>
      <c r="AAU31" s="150"/>
      <c r="AAV31" s="150"/>
      <c r="AAW31" s="150"/>
      <c r="AAX31" s="150"/>
      <c r="AAY31" s="150"/>
      <c r="AAZ31" s="150"/>
      <c r="ABA31" s="150"/>
      <c r="ABB31" s="150"/>
      <c r="ABC31" s="150"/>
      <c r="ABD31" s="150"/>
      <c r="ABE31" s="150"/>
      <c r="ABF31" s="150"/>
      <c r="ABG31" s="150"/>
      <c r="ABH31" s="150"/>
      <c r="ABI31" s="150"/>
      <c r="ABJ31" s="150"/>
      <c r="ABK31" s="150"/>
      <c r="ABL31" s="150"/>
      <c r="ABM31" s="150"/>
      <c r="ABN31" s="150"/>
      <c r="ABO31" s="150"/>
      <c r="ABP31" s="150"/>
      <c r="ABQ31" s="150"/>
      <c r="ABR31" s="150"/>
      <c r="ABS31" s="150"/>
      <c r="ABT31" s="150"/>
      <c r="ABU31" s="150"/>
      <c r="ABV31" s="150"/>
      <c r="ABW31" s="150"/>
      <c r="ABX31" s="150"/>
      <c r="ABY31" s="150"/>
      <c r="ABZ31" s="150"/>
      <c r="ACA31" s="150"/>
      <c r="ACB31" s="150"/>
      <c r="ACC31" s="150"/>
      <c r="ACD31" s="150"/>
      <c r="ACE31" s="150"/>
      <c r="ACF31" s="150"/>
      <c r="ACG31" s="150"/>
      <c r="ACH31" s="150"/>
      <c r="ACI31" s="150"/>
      <c r="ACJ31" s="150"/>
      <c r="ACK31" s="150"/>
      <c r="ACL31" s="150"/>
      <c r="ACM31" s="150"/>
      <c r="ACN31" s="150"/>
      <c r="ACO31" s="150"/>
      <c r="ACP31" s="150"/>
      <c r="ACQ31" s="150"/>
      <c r="ACR31" s="150"/>
      <c r="ACS31" s="150"/>
      <c r="ACT31" s="150"/>
      <c r="ACU31" s="150"/>
      <c r="ACV31" s="150"/>
      <c r="ACW31" s="150"/>
      <c r="ACX31" s="150"/>
      <c r="ACY31" s="150"/>
      <c r="ACZ31" s="150"/>
      <c r="ADA31" s="150"/>
      <c r="ADB31" s="150"/>
      <c r="ADC31" s="150"/>
      <c r="ADD31" s="150"/>
      <c r="ADE31" s="150"/>
      <c r="ADF31" s="150"/>
      <c r="ADG31" s="150"/>
      <c r="ADH31" s="150"/>
      <c r="ADI31" s="150"/>
      <c r="ADJ31" s="150"/>
      <c r="ADK31" s="150"/>
      <c r="ADL31" s="150"/>
      <c r="ADM31" s="150"/>
      <c r="ADN31" s="150"/>
      <c r="ADO31" s="150"/>
      <c r="ADP31" s="150"/>
      <c r="ADQ31" s="150"/>
      <c r="ADR31" s="150"/>
      <c r="ADS31" s="150"/>
      <c r="ADT31" s="150"/>
      <c r="ADU31" s="150"/>
      <c r="ADV31" s="150"/>
      <c r="ADW31" s="150"/>
      <c r="ADX31" s="150"/>
      <c r="ADY31" s="150"/>
      <c r="ADZ31" s="150"/>
      <c r="AEA31" s="150"/>
      <c r="AEB31" s="150"/>
      <c r="AEC31" s="150"/>
      <c r="AED31" s="150"/>
      <c r="AEE31" s="150"/>
      <c r="AEF31" s="150"/>
      <c r="AEG31" s="150"/>
      <c r="AEH31" s="150"/>
      <c r="AEI31" s="150"/>
      <c r="AEJ31" s="150"/>
      <c r="AEK31" s="150"/>
      <c r="AEL31" s="150"/>
      <c r="AEM31" s="150"/>
      <c r="AEN31" s="150"/>
      <c r="AEO31" s="150"/>
      <c r="AEP31" s="150"/>
      <c r="AEQ31" s="150"/>
      <c r="AER31" s="150"/>
      <c r="AES31" s="150"/>
      <c r="AET31" s="150"/>
      <c r="AEU31" s="150"/>
      <c r="AEV31" s="150"/>
      <c r="AEW31" s="150"/>
      <c r="AEX31" s="150"/>
      <c r="AEY31" s="150"/>
      <c r="AEZ31" s="150"/>
      <c r="AFA31" s="150"/>
      <c r="AFB31" s="150"/>
      <c r="AFC31" s="150"/>
      <c r="AFD31" s="150"/>
      <c r="AFE31" s="150"/>
      <c r="AFF31" s="150"/>
      <c r="AFG31" s="150"/>
      <c r="AFH31" s="150"/>
      <c r="AFI31" s="150"/>
      <c r="AFJ31" s="150"/>
      <c r="AFK31" s="150"/>
      <c r="AFL31" s="150"/>
      <c r="AFM31" s="150"/>
      <c r="AFN31" s="150"/>
      <c r="AFO31" s="150"/>
      <c r="AFP31" s="150"/>
      <c r="AFQ31" s="150"/>
      <c r="AFR31" s="150"/>
      <c r="AFS31" s="150"/>
      <c r="AFT31" s="150"/>
      <c r="AFU31" s="150"/>
      <c r="AFV31" s="150"/>
      <c r="AFW31" s="150"/>
      <c r="AFX31" s="150"/>
      <c r="AFY31" s="150"/>
      <c r="AFZ31" s="150"/>
      <c r="AGA31" s="150"/>
      <c r="AGB31" s="150"/>
      <c r="AGC31" s="150"/>
      <c r="AGD31" s="150"/>
      <c r="AGE31" s="150"/>
      <c r="AGF31" s="150"/>
      <c r="AGG31" s="150"/>
      <c r="AGH31" s="150"/>
      <c r="AGI31" s="150"/>
      <c r="AGJ31" s="150"/>
      <c r="AGK31" s="150"/>
      <c r="AGL31" s="150"/>
      <c r="AGM31" s="150"/>
      <c r="AGN31" s="150"/>
      <c r="AGO31" s="150"/>
      <c r="AGP31" s="150"/>
      <c r="AGQ31" s="150"/>
      <c r="AGR31" s="150"/>
      <c r="AGS31" s="150"/>
      <c r="AGT31" s="150"/>
      <c r="AGU31" s="150"/>
      <c r="AGV31" s="150"/>
      <c r="AGW31" s="150"/>
      <c r="AGX31" s="150"/>
      <c r="AGY31" s="150"/>
      <c r="AGZ31" s="150"/>
      <c r="AHA31" s="150"/>
      <c r="AHB31" s="150"/>
      <c r="AHC31" s="150"/>
      <c r="AHD31" s="150"/>
      <c r="AHE31" s="150"/>
      <c r="AHF31" s="150"/>
      <c r="AHG31" s="150"/>
      <c r="AHH31" s="150"/>
      <c r="AHI31" s="150"/>
      <c r="AHJ31" s="150"/>
      <c r="AHK31" s="150"/>
      <c r="AHL31" s="150"/>
      <c r="AHM31" s="150"/>
      <c r="AHN31" s="150"/>
      <c r="AHO31" s="150"/>
      <c r="AHP31" s="150"/>
      <c r="AHQ31" s="150"/>
      <c r="AHR31" s="150"/>
      <c r="AHS31" s="150"/>
      <c r="AHT31" s="150"/>
      <c r="AHU31" s="150"/>
      <c r="AHV31" s="150"/>
      <c r="AHW31" s="150"/>
      <c r="AHX31" s="150"/>
      <c r="AHY31" s="150"/>
      <c r="AHZ31" s="150"/>
      <c r="AIA31" s="150"/>
      <c r="AIB31" s="150"/>
      <c r="AIC31" s="150"/>
      <c r="AID31" s="150"/>
      <c r="AIE31" s="150"/>
      <c r="AIF31" s="150"/>
      <c r="AIG31" s="150"/>
      <c r="AIH31" s="150"/>
      <c r="AII31" s="150"/>
      <c r="AIJ31" s="150"/>
      <c r="AIK31" s="150"/>
      <c r="AIL31" s="150"/>
      <c r="AIM31" s="150"/>
      <c r="AIN31" s="150"/>
      <c r="AIO31" s="150"/>
      <c r="AIP31" s="150"/>
      <c r="AIQ31" s="150"/>
      <c r="AIR31" s="150"/>
      <c r="AIS31" s="150"/>
      <c r="AIT31" s="150"/>
      <c r="AIU31" s="150"/>
      <c r="AIV31" s="150"/>
      <c r="AIW31" s="150"/>
      <c r="AIX31" s="150"/>
      <c r="AIY31" s="150"/>
      <c r="AIZ31" s="150"/>
      <c r="AJA31" s="150"/>
      <c r="AJB31" s="150"/>
      <c r="AJC31" s="150"/>
      <c r="AJD31" s="150"/>
      <c r="AJE31" s="150"/>
      <c r="AJF31" s="150"/>
      <c r="AJG31" s="150"/>
      <c r="AJH31" s="150"/>
      <c r="AJI31" s="150"/>
      <c r="AJJ31" s="150"/>
      <c r="AJK31" s="150"/>
      <c r="AJL31" s="150"/>
      <c r="AJM31" s="150"/>
      <c r="AJN31" s="150"/>
      <c r="AJO31" s="150"/>
      <c r="AJP31" s="150"/>
      <c r="AJQ31" s="150"/>
      <c r="AJR31" s="150"/>
      <c r="AJS31" s="150"/>
      <c r="AJT31" s="150"/>
      <c r="AJU31" s="150"/>
      <c r="AJV31" s="150"/>
      <c r="AJW31" s="150"/>
      <c r="AJX31" s="150"/>
      <c r="AJY31" s="150"/>
      <c r="AJZ31" s="150"/>
      <c r="AKA31" s="150"/>
      <c r="AKB31" s="150"/>
      <c r="AKC31" s="150"/>
      <c r="AKD31" s="150"/>
      <c r="AKE31" s="150"/>
      <c r="AKF31" s="150"/>
      <c r="AKG31" s="150"/>
      <c r="AKH31" s="150"/>
      <c r="AKI31" s="150"/>
      <c r="AKJ31" s="150"/>
      <c r="AKK31" s="150"/>
      <c r="AKL31" s="150"/>
      <c r="AKM31" s="150"/>
      <c r="AKN31" s="150"/>
      <c r="AKO31" s="150"/>
      <c r="AKP31" s="150"/>
      <c r="AKQ31" s="150"/>
      <c r="AKR31" s="150"/>
      <c r="AKS31" s="150"/>
      <c r="AKT31" s="150"/>
      <c r="AKU31" s="150"/>
      <c r="AKV31" s="150"/>
      <c r="AKW31" s="150"/>
      <c r="AKX31" s="150"/>
      <c r="AKY31" s="150"/>
      <c r="AKZ31" s="150"/>
      <c r="ALA31" s="150"/>
      <c r="ALB31" s="150"/>
      <c r="ALC31" s="150"/>
      <c r="ALD31" s="150"/>
      <c r="ALE31" s="150"/>
      <c r="ALF31" s="150"/>
      <c r="ALG31" s="150"/>
      <c r="ALH31" s="150"/>
      <c r="ALI31" s="150"/>
      <c r="ALJ31" s="150"/>
      <c r="ALK31" s="150"/>
      <c r="ALL31" s="150"/>
      <c r="ALM31" s="150"/>
      <c r="ALN31" s="150"/>
      <c r="ALO31" s="150"/>
      <c r="ALP31" s="150"/>
      <c r="ALQ31" s="150"/>
      <c r="ALR31" s="150"/>
      <c r="ALS31" s="150"/>
      <c r="ALT31" s="150"/>
      <c r="ALU31" s="150"/>
      <c r="ALV31" s="150"/>
      <c r="ALW31" s="150"/>
      <c r="ALX31" s="150"/>
      <c r="ALY31" s="150"/>
      <c r="ALZ31" s="150"/>
      <c r="AMA31" s="150"/>
      <c r="AMB31" s="150"/>
      <c r="AMC31" s="150"/>
      <c r="AMD31" s="150"/>
      <c r="AME31" s="150"/>
      <c r="AMF31" s="150"/>
      <c r="AMG31" s="150"/>
      <c r="AMH31" s="150"/>
      <c r="AMI31" s="150"/>
      <c r="AMJ31" s="150"/>
      <c r="AMK31" s="150"/>
      <c r="AML31" s="559"/>
    </row>
    <row r="32" spans="1:1026" ht="20.25" customHeight="1" x14ac:dyDescent="0.25">
      <c r="A32" s="289" t="s">
        <v>1232</v>
      </c>
      <c r="B32" s="257">
        <v>32</v>
      </c>
      <c r="C32" s="258" t="s">
        <v>24160</v>
      </c>
      <c r="D32" s="290" t="s">
        <v>1233</v>
      </c>
      <c r="E32" s="277" t="s">
        <v>1234</v>
      </c>
      <c r="F32" s="291"/>
      <c r="G32" s="280"/>
      <c r="H32" s="280"/>
      <c r="I32" s="492">
        <v>1.6E-2</v>
      </c>
      <c r="J32" s="278" t="s">
        <v>748</v>
      </c>
      <c r="K32" s="298">
        <v>1</v>
      </c>
      <c r="L32" s="293"/>
      <c r="M32" s="293"/>
      <c r="N32" s="293"/>
      <c r="O32" s="293"/>
      <c r="P32" s="293"/>
      <c r="Q32" s="293"/>
      <c r="R32" s="293"/>
      <c r="S32" s="293"/>
      <c r="T32" s="293"/>
      <c r="U32" s="293"/>
      <c r="V32" s="293"/>
      <c r="W32" s="283">
        <f t="shared" si="14"/>
        <v>100</v>
      </c>
      <c r="X32" s="283">
        <f t="shared" si="15"/>
        <v>100</v>
      </c>
      <c r="Y32" s="283">
        <f t="shared" si="2"/>
        <v>100</v>
      </c>
      <c r="Z32" s="283">
        <f t="shared" si="3"/>
        <v>100</v>
      </c>
      <c r="AA32" s="283">
        <f t="shared" si="4"/>
        <v>100</v>
      </c>
      <c r="AB32" s="287">
        <f t="shared" si="13"/>
        <v>100</v>
      </c>
      <c r="AC32" s="287">
        <f t="shared" si="12"/>
        <v>100</v>
      </c>
      <c r="AD32" s="287">
        <f t="shared" si="5"/>
        <v>100</v>
      </c>
      <c r="AE32" s="284">
        <f t="shared" si="6"/>
        <v>100</v>
      </c>
      <c r="AF32" s="284">
        <f t="shared" si="7"/>
        <v>100</v>
      </c>
      <c r="AG32" s="268">
        <f t="shared" si="16"/>
        <v>1</v>
      </c>
      <c r="AH32" s="268">
        <f t="shared" si="17"/>
        <v>1</v>
      </c>
      <c r="AI32" s="268">
        <f t="shared" si="18"/>
        <v>3</v>
      </c>
      <c r="AJ32" s="268">
        <f t="shared" si="19"/>
        <v>5</v>
      </c>
      <c r="AK32" s="504">
        <v>4.0000000000000003E-5</v>
      </c>
      <c r="AL32" s="257">
        <v>1</v>
      </c>
      <c r="AM32" s="277">
        <v>1</v>
      </c>
      <c r="AN32" s="511"/>
      <c r="AO32" s="277">
        <v>1000</v>
      </c>
      <c r="AP32" s="277">
        <v>100</v>
      </c>
      <c r="AQ32" s="286"/>
      <c r="AR32" s="309" t="s">
        <v>1235</v>
      </c>
      <c r="AS32" s="309"/>
      <c r="AT32" s="286"/>
      <c r="AU32" s="286"/>
      <c r="AV32" s="559"/>
    </row>
    <row r="33" spans="1:1024" ht="21" customHeight="1" x14ac:dyDescent="0.25">
      <c r="A33" s="289" t="s">
        <v>1236</v>
      </c>
      <c r="B33" s="257">
        <v>33</v>
      </c>
      <c r="C33" s="258" t="s">
        <v>24161</v>
      </c>
      <c r="D33" s="290" t="s">
        <v>1237</v>
      </c>
      <c r="E33" s="277" t="s">
        <v>204</v>
      </c>
      <c r="F33" s="291"/>
      <c r="G33" s="280"/>
      <c r="H33" s="280"/>
      <c r="I33" s="492">
        <v>0.13</v>
      </c>
      <c r="J33" s="292"/>
      <c r="K33" s="293"/>
      <c r="L33" s="293"/>
      <c r="M33" s="293"/>
      <c r="N33" s="293"/>
      <c r="O33" s="293"/>
      <c r="P33" s="293"/>
      <c r="Q33" s="293"/>
      <c r="R33" s="293"/>
      <c r="S33" s="293"/>
      <c r="T33" s="293"/>
      <c r="U33" s="293"/>
      <c r="V33" s="293"/>
      <c r="W33" s="283">
        <f t="shared" si="14"/>
        <v>100</v>
      </c>
      <c r="X33" s="283">
        <f t="shared" si="15"/>
        <v>100</v>
      </c>
      <c r="Y33" s="283">
        <f t="shared" si="2"/>
        <v>100</v>
      </c>
      <c r="Z33" s="283">
        <f t="shared" si="3"/>
        <v>100</v>
      </c>
      <c r="AA33" s="283">
        <f t="shared" si="4"/>
        <v>100</v>
      </c>
      <c r="AB33" s="287">
        <f t="shared" si="13"/>
        <v>100</v>
      </c>
      <c r="AC33" s="287">
        <f t="shared" si="12"/>
        <v>100</v>
      </c>
      <c r="AD33" s="287">
        <f t="shared" si="5"/>
        <v>100</v>
      </c>
      <c r="AE33" s="284">
        <f t="shared" si="6"/>
        <v>100</v>
      </c>
      <c r="AF33" s="284">
        <f t="shared" si="7"/>
        <v>100</v>
      </c>
      <c r="AG33" s="268">
        <f t="shared" si="16"/>
        <v>100</v>
      </c>
      <c r="AH33" s="268">
        <f t="shared" si="17"/>
        <v>100</v>
      </c>
      <c r="AI33" s="268">
        <f t="shared" si="18"/>
        <v>100</v>
      </c>
      <c r="AJ33" s="268">
        <f t="shared" si="19"/>
        <v>100</v>
      </c>
      <c r="AK33" s="504">
        <v>4.0000000000000003E-5</v>
      </c>
      <c r="AL33" s="257">
        <v>1</v>
      </c>
      <c r="AM33" s="277">
        <v>1</v>
      </c>
      <c r="AN33" s="511"/>
      <c r="AO33" s="277">
        <v>1000</v>
      </c>
      <c r="AP33" s="277">
        <v>100</v>
      </c>
      <c r="AQ33" s="286"/>
      <c r="AR33" s="309" t="s">
        <v>756</v>
      </c>
      <c r="AS33" s="309"/>
      <c r="AT33" s="286"/>
      <c r="AU33" s="286"/>
      <c r="AV33" s="559"/>
    </row>
    <row r="34" spans="1:1024" ht="21" customHeight="1" x14ac:dyDescent="0.25">
      <c r="A34" s="310" t="s">
        <v>835</v>
      </c>
      <c r="B34" s="257">
        <v>34</v>
      </c>
      <c r="C34" s="258" t="s">
        <v>24162</v>
      </c>
      <c r="D34" s="290" t="s">
        <v>836</v>
      </c>
      <c r="E34" s="321" t="s">
        <v>204</v>
      </c>
      <c r="F34" s="322"/>
      <c r="G34" s="323"/>
      <c r="H34" s="323"/>
      <c r="I34" s="493" t="s">
        <v>25381</v>
      </c>
      <c r="J34" s="314" t="s">
        <v>748</v>
      </c>
      <c r="K34" s="315">
        <v>1</v>
      </c>
      <c r="L34" s="315"/>
      <c r="M34" s="316"/>
      <c r="N34" s="316"/>
      <c r="O34" s="322"/>
      <c r="P34" s="293">
        <v>335</v>
      </c>
      <c r="Q34" s="316"/>
      <c r="R34" s="316"/>
      <c r="S34" s="316"/>
      <c r="T34" s="316"/>
      <c r="U34" s="316"/>
      <c r="V34" s="324"/>
      <c r="W34" s="283">
        <f t="shared" si="14"/>
        <v>100</v>
      </c>
      <c r="X34" s="283">
        <f t="shared" si="15"/>
        <v>100</v>
      </c>
      <c r="Y34" s="189">
        <f t="shared" si="2"/>
        <v>20</v>
      </c>
      <c r="Z34" s="283">
        <f t="shared" si="3"/>
        <v>100</v>
      </c>
      <c r="AA34" s="283">
        <f t="shared" si="4"/>
        <v>100</v>
      </c>
      <c r="AB34" s="287">
        <f t="shared" si="13"/>
        <v>100</v>
      </c>
      <c r="AC34" s="287">
        <f t="shared" si="12"/>
        <v>100</v>
      </c>
      <c r="AD34" s="287">
        <f t="shared" si="5"/>
        <v>100</v>
      </c>
      <c r="AE34" s="284">
        <f t="shared" si="6"/>
        <v>100</v>
      </c>
      <c r="AF34" s="284">
        <f t="shared" si="7"/>
        <v>100</v>
      </c>
      <c r="AG34" s="268">
        <f t="shared" si="16"/>
        <v>1</v>
      </c>
      <c r="AH34" s="268">
        <f t="shared" si="17"/>
        <v>1</v>
      </c>
      <c r="AI34" s="268">
        <f t="shared" si="18"/>
        <v>3</v>
      </c>
      <c r="AJ34" s="268">
        <f t="shared" si="19"/>
        <v>5</v>
      </c>
      <c r="AK34" s="501">
        <v>2.1000000000000001E-4</v>
      </c>
      <c r="AL34" s="538">
        <v>1</v>
      </c>
      <c r="AM34" s="544">
        <v>1</v>
      </c>
      <c r="AN34" s="512" t="s">
        <v>809</v>
      </c>
      <c r="AO34" s="277">
        <v>10</v>
      </c>
      <c r="AP34" s="277">
        <v>1</v>
      </c>
      <c r="AQ34" s="277" t="s">
        <v>837</v>
      </c>
      <c r="AR34" s="171" t="s">
        <v>24921</v>
      </c>
      <c r="AS34" s="171"/>
      <c r="AT34" s="286"/>
      <c r="AU34" s="286"/>
      <c r="AV34" s="559"/>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c r="AMI34" s="111"/>
      <c r="AMJ34" s="111"/>
    </row>
    <row r="35" spans="1:1024" ht="21" customHeight="1" x14ac:dyDescent="0.25">
      <c r="A35" s="256" t="s">
        <v>9037</v>
      </c>
      <c r="B35" s="257">
        <v>35</v>
      </c>
      <c r="C35" s="258" t="s">
        <v>24163</v>
      </c>
      <c r="D35" s="308" t="s">
        <v>1361</v>
      </c>
      <c r="E35" s="277" t="s">
        <v>192</v>
      </c>
      <c r="F35" s="278">
        <v>4</v>
      </c>
      <c r="G35" s="280"/>
      <c r="H35" s="280"/>
      <c r="I35" s="492" t="s">
        <v>750</v>
      </c>
      <c r="J35" s="278" t="s">
        <v>748</v>
      </c>
      <c r="K35" s="278">
        <v>1</v>
      </c>
      <c r="L35" s="293"/>
      <c r="M35" s="293"/>
      <c r="N35" s="293"/>
      <c r="O35" s="281"/>
      <c r="P35" s="293">
        <v>335</v>
      </c>
      <c r="Q35" s="293"/>
      <c r="R35" s="293"/>
      <c r="S35" s="293"/>
      <c r="T35" s="293"/>
      <c r="U35" s="278"/>
      <c r="V35" s="278"/>
      <c r="W35" s="283">
        <f t="shared" si="14"/>
        <v>100</v>
      </c>
      <c r="X35" s="283">
        <f t="shared" si="15"/>
        <v>100</v>
      </c>
      <c r="Y35" s="341">
        <v>3</v>
      </c>
      <c r="Z35" s="283">
        <f t="shared" si="3"/>
        <v>100</v>
      </c>
      <c r="AA35" s="283">
        <f t="shared" si="4"/>
        <v>100</v>
      </c>
      <c r="AB35" s="287">
        <f t="shared" si="13"/>
        <v>100</v>
      </c>
      <c r="AC35" s="287">
        <f t="shared" si="12"/>
        <v>100</v>
      </c>
      <c r="AD35" s="287">
        <f t="shared" ref="AD35:AD58" si="20">IF(OR(EXACT(T35,"1A"),EXACT(T35,"1B")),0.3,IF(T35=2,3,100))</f>
        <v>100</v>
      </c>
      <c r="AE35" s="284">
        <f t="shared" si="6"/>
        <v>100</v>
      </c>
      <c r="AF35" s="284">
        <f t="shared" si="7"/>
        <v>100</v>
      </c>
      <c r="AG35" s="326">
        <v>0.5</v>
      </c>
      <c r="AH35" s="342">
        <v>3</v>
      </c>
      <c r="AI35" s="342">
        <f t="shared" si="18"/>
        <v>3</v>
      </c>
      <c r="AJ35" s="342">
        <v>5</v>
      </c>
      <c r="AK35" s="505" t="s">
        <v>24109</v>
      </c>
      <c r="AL35" s="281">
        <v>1</v>
      </c>
      <c r="AM35" s="293"/>
      <c r="AN35" s="511"/>
      <c r="AO35" s="277">
        <v>10</v>
      </c>
      <c r="AP35" s="357"/>
      <c r="AQ35" s="277" t="s">
        <v>837</v>
      </c>
      <c r="AR35" s="309" t="s">
        <v>1362</v>
      </c>
      <c r="AS35" s="309"/>
      <c r="AT35" s="277"/>
      <c r="AU35" s="277"/>
    </row>
    <row r="36" spans="1:1024" x14ac:dyDescent="0.25">
      <c r="A36" s="343" t="s">
        <v>821</v>
      </c>
      <c r="B36" s="257">
        <v>36</v>
      </c>
      <c r="C36" s="344" t="s">
        <v>24164</v>
      </c>
      <c r="D36" s="290" t="s">
        <v>822</v>
      </c>
      <c r="E36" s="345" t="s">
        <v>204</v>
      </c>
      <c r="F36" s="346">
        <v>4</v>
      </c>
      <c r="G36" s="347"/>
      <c r="H36" s="347"/>
      <c r="I36" s="492" t="s">
        <v>24110</v>
      </c>
      <c r="J36" s="348" t="s">
        <v>748</v>
      </c>
      <c r="K36" s="349">
        <v>1</v>
      </c>
      <c r="L36" s="350"/>
      <c r="M36" s="350"/>
      <c r="N36" s="350"/>
      <c r="O36" s="349"/>
      <c r="P36" s="349"/>
      <c r="Q36" s="350"/>
      <c r="R36" s="350"/>
      <c r="S36" s="350"/>
      <c r="T36" s="350"/>
      <c r="U36" s="350"/>
      <c r="V36" s="351"/>
      <c r="W36" s="283">
        <f t="shared" si="14"/>
        <v>100</v>
      </c>
      <c r="X36" s="283">
        <f t="shared" si="15"/>
        <v>100</v>
      </c>
      <c r="Y36" s="283">
        <f t="shared" ref="Y36:Y47" si="21">IF(OR(P36=335,P36=336),20,100)</f>
        <v>100</v>
      </c>
      <c r="Z36" s="283">
        <f t="shared" si="3"/>
        <v>100</v>
      </c>
      <c r="AA36" s="283">
        <f t="shared" si="4"/>
        <v>100</v>
      </c>
      <c r="AB36" s="287">
        <f t="shared" si="13"/>
        <v>100</v>
      </c>
      <c r="AC36" s="287">
        <f t="shared" si="12"/>
        <v>100</v>
      </c>
      <c r="AD36" s="287">
        <f t="shared" si="20"/>
        <v>100</v>
      </c>
      <c r="AE36" s="284">
        <f t="shared" si="6"/>
        <v>100</v>
      </c>
      <c r="AF36" s="284">
        <f t="shared" si="7"/>
        <v>100</v>
      </c>
      <c r="AG36" s="352">
        <v>10</v>
      </c>
      <c r="AH36" s="352">
        <v>10</v>
      </c>
      <c r="AI36" s="352">
        <v>25</v>
      </c>
      <c r="AJ36" s="352">
        <v>25</v>
      </c>
      <c r="AK36" s="501" t="s">
        <v>24087</v>
      </c>
      <c r="AL36" s="327"/>
      <c r="AM36" s="328"/>
      <c r="AN36" s="514"/>
      <c r="AO36" s="357"/>
      <c r="AP36" s="357"/>
      <c r="AQ36" s="286"/>
      <c r="AR36" s="171" t="s">
        <v>24039</v>
      </c>
      <c r="AS36" s="171"/>
      <c r="AT36" s="286"/>
      <c r="AU36" s="286"/>
      <c r="AV36" s="559"/>
    </row>
    <row r="37" spans="1:1024" x14ac:dyDescent="0.25">
      <c r="A37" s="310" t="s">
        <v>840</v>
      </c>
      <c r="B37" s="257">
        <v>37</v>
      </c>
      <c r="C37" s="258" t="s">
        <v>24165</v>
      </c>
      <c r="D37" s="320" t="s">
        <v>6290</v>
      </c>
      <c r="E37" s="353"/>
      <c r="F37" s="322"/>
      <c r="G37" s="323"/>
      <c r="H37" s="323"/>
      <c r="I37" s="492" t="s">
        <v>841</v>
      </c>
      <c r="J37" s="314" t="s">
        <v>749</v>
      </c>
      <c r="K37" s="315">
        <v>1</v>
      </c>
      <c r="L37" s="315"/>
      <c r="M37" s="316"/>
      <c r="N37" s="316"/>
      <c r="O37" s="315"/>
      <c r="P37" s="315"/>
      <c r="Q37" s="316"/>
      <c r="R37" s="316"/>
      <c r="S37" s="316"/>
      <c r="T37" s="316"/>
      <c r="U37" s="316"/>
      <c r="V37" s="317"/>
      <c r="W37" s="283">
        <f t="shared" si="14"/>
        <v>100</v>
      </c>
      <c r="X37" s="283">
        <f t="shared" si="15"/>
        <v>100</v>
      </c>
      <c r="Y37" s="283">
        <f t="shared" si="21"/>
        <v>100</v>
      </c>
      <c r="Z37" s="283">
        <f t="shared" si="3"/>
        <v>100</v>
      </c>
      <c r="AA37" s="283">
        <f t="shared" si="4"/>
        <v>100</v>
      </c>
      <c r="AB37" s="287">
        <f t="shared" si="13"/>
        <v>100</v>
      </c>
      <c r="AC37" s="287">
        <f t="shared" ref="AC37:AC69" si="22">IF(OR(EXACT(S37,"1A"),EXACT(S37,"1B")),0.1,IF(S37=2,1,100))</f>
        <v>100</v>
      </c>
      <c r="AD37" s="287">
        <f t="shared" si="20"/>
        <v>100</v>
      </c>
      <c r="AE37" s="284">
        <f t="shared" si="6"/>
        <v>100</v>
      </c>
      <c r="AF37" s="284">
        <f t="shared" si="7"/>
        <v>100</v>
      </c>
      <c r="AG37" s="325">
        <v>5</v>
      </c>
      <c r="AH37" s="325">
        <v>5</v>
      </c>
      <c r="AI37" s="325">
        <v>15</v>
      </c>
      <c r="AJ37" s="325">
        <v>15</v>
      </c>
      <c r="AK37" s="501" t="s">
        <v>24111</v>
      </c>
      <c r="AL37" s="327"/>
      <c r="AM37" s="328"/>
      <c r="AN37" s="512"/>
      <c r="AO37" s="357"/>
      <c r="AP37" s="357"/>
      <c r="AQ37" s="286"/>
      <c r="AR37" s="171" t="s">
        <v>842</v>
      </c>
      <c r="AS37" s="171"/>
      <c r="AT37" s="286"/>
      <c r="AU37" s="286"/>
      <c r="AV37" s="559"/>
    </row>
    <row r="38" spans="1:1024" x14ac:dyDescent="0.25">
      <c r="A38" s="310" t="s">
        <v>839</v>
      </c>
      <c r="B38" s="257">
        <v>38</v>
      </c>
      <c r="C38" s="258" t="s">
        <v>24166</v>
      </c>
      <c r="D38" s="320" t="s">
        <v>6291</v>
      </c>
      <c r="E38" s="353"/>
      <c r="F38" s="322"/>
      <c r="G38" s="323"/>
      <c r="H38" s="323"/>
      <c r="I38" s="492">
        <v>20</v>
      </c>
      <c r="J38" s="354"/>
      <c r="K38" s="355"/>
      <c r="L38" s="355">
        <v>1</v>
      </c>
      <c r="M38" s="312"/>
      <c r="N38" s="312"/>
      <c r="O38" s="355"/>
      <c r="P38" s="355"/>
      <c r="Q38" s="312"/>
      <c r="R38" s="312"/>
      <c r="S38" s="312"/>
      <c r="T38" s="312"/>
      <c r="U38" s="312"/>
      <c r="V38" s="317"/>
      <c r="W38" s="283">
        <f t="shared" si="14"/>
        <v>100</v>
      </c>
      <c r="X38" s="283">
        <f t="shared" si="15"/>
        <v>100</v>
      </c>
      <c r="Y38" s="283">
        <f t="shared" si="21"/>
        <v>100</v>
      </c>
      <c r="Z38" s="283">
        <f t="shared" si="3"/>
        <v>100</v>
      </c>
      <c r="AA38" s="283">
        <f t="shared" si="4"/>
        <v>100</v>
      </c>
      <c r="AB38" s="287">
        <f t="shared" ref="AB38:AB70" si="23">IF(OR(EXACT(R38,"1A"),EXACT(R38,"1B")),0.1,IF(R38=2,1,100))</f>
        <v>100</v>
      </c>
      <c r="AC38" s="287">
        <f t="shared" si="22"/>
        <v>100</v>
      </c>
      <c r="AD38" s="287">
        <f t="shared" si="20"/>
        <v>100</v>
      </c>
      <c r="AE38" s="284">
        <f t="shared" si="6"/>
        <v>1</v>
      </c>
      <c r="AF38" s="284">
        <f t="shared" si="7"/>
        <v>100</v>
      </c>
      <c r="AG38" s="268">
        <f t="shared" ref="AG38:AG49" si="24">IF(OR(OR(EXACT(J38,"1A"),EXACT(J38,"1B"),EXACT(J38,"1C")),K38=1),1,IF(K38=2,10,100))</f>
        <v>100</v>
      </c>
      <c r="AH38" s="268">
        <f>IF(OR(EXACT(J38,"1A"),EXACT(J38,"1B"),EXACT(J38,"1C")),1,IF(J38=2,10,100))</f>
        <v>100</v>
      </c>
      <c r="AI38" s="268">
        <f t="shared" ref="AI38:AI49" si="25">IF(OR(EXACT(J38,"1A"),EXACT(J38,"1B"),EXACT(J38,"1C"),K38=1),3,100)</f>
        <v>100</v>
      </c>
      <c r="AJ38" s="268">
        <f t="shared" ref="AJ38:AJ49" si="26">IF(OR(EXACT(J38,"1A"),EXACT(J38,"1B"),EXACT(J38,"1C")),5,100)</f>
        <v>100</v>
      </c>
      <c r="AK38" s="501">
        <v>11.09</v>
      </c>
      <c r="AL38" s="327"/>
      <c r="AM38" s="328"/>
      <c r="AN38" s="511"/>
      <c r="AO38" s="357"/>
      <c r="AP38" s="357"/>
      <c r="AQ38" s="286"/>
      <c r="AR38" s="356" t="s">
        <v>756</v>
      </c>
      <c r="AS38" s="356"/>
      <c r="AT38" s="286"/>
      <c r="AU38" s="286"/>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row>
    <row r="39" spans="1:1024" x14ac:dyDescent="0.25">
      <c r="A39" s="256" t="s">
        <v>1323</v>
      </c>
      <c r="B39" s="257">
        <v>39</v>
      </c>
      <c r="C39" s="258" t="s">
        <v>24167</v>
      </c>
      <c r="D39" s="308" t="s">
        <v>1324</v>
      </c>
      <c r="E39" s="277" t="s">
        <v>204</v>
      </c>
      <c r="F39" s="278">
        <v>4</v>
      </c>
      <c r="G39" s="280"/>
      <c r="H39" s="280"/>
      <c r="I39" s="492" t="s">
        <v>750</v>
      </c>
      <c r="J39" s="292"/>
      <c r="K39" s="278">
        <v>1</v>
      </c>
      <c r="L39" s="293"/>
      <c r="M39" s="293"/>
      <c r="N39" s="293"/>
      <c r="O39" s="293"/>
      <c r="P39" s="293"/>
      <c r="Q39" s="293"/>
      <c r="R39" s="293"/>
      <c r="S39" s="293"/>
      <c r="T39" s="293"/>
      <c r="U39" s="278"/>
      <c r="V39" s="278"/>
      <c r="W39" s="283">
        <f t="shared" si="14"/>
        <v>100</v>
      </c>
      <c r="X39" s="283">
        <f t="shared" si="15"/>
        <v>100</v>
      </c>
      <c r="Y39" s="283">
        <f t="shared" si="21"/>
        <v>100</v>
      </c>
      <c r="Z39" s="283">
        <f t="shared" si="3"/>
        <v>100</v>
      </c>
      <c r="AA39" s="283">
        <f t="shared" si="4"/>
        <v>100</v>
      </c>
      <c r="AB39" s="287">
        <f t="shared" si="23"/>
        <v>100</v>
      </c>
      <c r="AC39" s="287">
        <f t="shared" si="22"/>
        <v>100</v>
      </c>
      <c r="AD39" s="287">
        <f t="shared" si="20"/>
        <v>100</v>
      </c>
      <c r="AE39" s="284">
        <f t="shared" si="6"/>
        <v>100</v>
      </c>
      <c r="AF39" s="284">
        <f t="shared" si="7"/>
        <v>100</v>
      </c>
      <c r="AG39" s="268">
        <f t="shared" si="24"/>
        <v>1</v>
      </c>
      <c r="AH39" s="268">
        <f>IF(OR(EXACT(J39,"1A"),EXACT(J39,"1B"),EXACT(J39,"1C")),1,IF(J39=2,10,100))</f>
        <v>100</v>
      </c>
      <c r="AI39" s="268">
        <f t="shared" si="25"/>
        <v>3</v>
      </c>
      <c r="AJ39" s="268">
        <f t="shared" si="26"/>
        <v>100</v>
      </c>
      <c r="AK39" s="501" t="s">
        <v>24113</v>
      </c>
      <c r="AL39" s="257">
        <v>1</v>
      </c>
      <c r="AM39" s="277">
        <v>1</v>
      </c>
      <c r="AN39" s="511"/>
      <c r="AO39" s="277">
        <v>10</v>
      </c>
      <c r="AP39" s="357">
        <v>1</v>
      </c>
      <c r="AQ39" s="286"/>
      <c r="AR39" s="309" t="s">
        <v>24112</v>
      </c>
      <c r="AS39" s="309"/>
      <c r="AT39" s="277"/>
      <c r="AU39" s="277"/>
    </row>
    <row r="40" spans="1:1024" x14ac:dyDescent="0.25">
      <c r="A40" s="256" t="s">
        <v>9563</v>
      </c>
      <c r="B40" s="257">
        <v>40</v>
      </c>
      <c r="C40" s="258" t="s">
        <v>24168</v>
      </c>
      <c r="D40" s="308" t="s">
        <v>1324</v>
      </c>
      <c r="E40" s="277" t="s">
        <v>24114</v>
      </c>
      <c r="F40" s="278">
        <v>4</v>
      </c>
      <c r="G40" s="280"/>
      <c r="H40" s="280"/>
      <c r="I40" s="492" t="s">
        <v>750</v>
      </c>
      <c r="J40" s="292"/>
      <c r="K40" s="278">
        <v>2</v>
      </c>
      <c r="L40" s="293"/>
      <c r="M40" s="293"/>
      <c r="N40" s="293"/>
      <c r="O40" s="293"/>
      <c r="P40" s="293"/>
      <c r="Q40" s="293"/>
      <c r="R40" s="293"/>
      <c r="S40" s="293"/>
      <c r="T40" s="293"/>
      <c r="U40" s="278"/>
      <c r="V40" s="278"/>
      <c r="W40" s="283">
        <f t="shared" si="14"/>
        <v>100</v>
      </c>
      <c r="X40" s="283">
        <f t="shared" si="15"/>
        <v>100</v>
      </c>
      <c r="Y40" s="283">
        <f t="shared" si="21"/>
        <v>100</v>
      </c>
      <c r="Z40" s="283">
        <f t="shared" si="3"/>
        <v>100</v>
      </c>
      <c r="AA40" s="283">
        <f t="shared" si="4"/>
        <v>100</v>
      </c>
      <c r="AB40" s="287">
        <f t="shared" si="23"/>
        <v>100</v>
      </c>
      <c r="AC40" s="287">
        <f t="shared" si="22"/>
        <v>100</v>
      </c>
      <c r="AD40" s="287">
        <f t="shared" si="20"/>
        <v>100</v>
      </c>
      <c r="AE40" s="284">
        <f t="shared" si="6"/>
        <v>100</v>
      </c>
      <c r="AF40" s="284">
        <f t="shared" si="7"/>
        <v>100</v>
      </c>
      <c r="AG40" s="268">
        <f t="shared" si="24"/>
        <v>10</v>
      </c>
      <c r="AH40" s="268">
        <f>IF(OR(EXACT(J40,"1A"),EXACT(J40,"1B"),EXACT(J40,"1C")),1,IF(J40=2,10,100))</f>
        <v>100</v>
      </c>
      <c r="AI40" s="268">
        <f t="shared" si="25"/>
        <v>100</v>
      </c>
      <c r="AJ40" s="268">
        <f t="shared" si="26"/>
        <v>100</v>
      </c>
      <c r="AK40" s="501" t="s">
        <v>24115</v>
      </c>
      <c r="AL40" s="257">
        <v>1</v>
      </c>
      <c r="AM40" s="277">
        <v>1</v>
      </c>
      <c r="AN40" s="511"/>
      <c r="AO40" s="277">
        <v>10</v>
      </c>
      <c r="AP40" s="357">
        <v>1</v>
      </c>
      <c r="AQ40" s="286"/>
      <c r="AR40" s="309" t="s">
        <v>24112</v>
      </c>
      <c r="AS40" s="309"/>
      <c r="AT40" s="277"/>
      <c r="AU40" s="277"/>
    </row>
    <row r="41" spans="1:1024" x14ac:dyDescent="0.25">
      <c r="A41" s="289" t="s">
        <v>1368</v>
      </c>
      <c r="B41" s="257">
        <v>41</v>
      </c>
      <c r="C41" s="258" t="s">
        <v>24169</v>
      </c>
      <c r="D41" s="290" t="s">
        <v>1369</v>
      </c>
      <c r="E41" s="286"/>
      <c r="F41" s="291"/>
      <c r="G41" s="280"/>
      <c r="H41" s="280">
        <v>4</v>
      </c>
      <c r="I41" s="492" t="s">
        <v>750</v>
      </c>
      <c r="J41" s="292"/>
      <c r="K41" s="278">
        <v>1</v>
      </c>
      <c r="L41" s="293"/>
      <c r="M41" s="293"/>
      <c r="N41" s="293"/>
      <c r="O41" s="293"/>
      <c r="P41" s="293"/>
      <c r="Q41" s="293"/>
      <c r="R41" s="293"/>
      <c r="S41" s="293"/>
      <c r="T41" s="293"/>
      <c r="U41" s="278"/>
      <c r="V41" s="278"/>
      <c r="W41" s="283">
        <f t="shared" si="14"/>
        <v>100</v>
      </c>
      <c r="X41" s="283">
        <f t="shared" si="15"/>
        <v>100</v>
      </c>
      <c r="Y41" s="283">
        <f t="shared" si="21"/>
        <v>100</v>
      </c>
      <c r="Z41" s="283">
        <f t="shared" si="3"/>
        <v>100</v>
      </c>
      <c r="AA41" s="283">
        <f t="shared" si="4"/>
        <v>100</v>
      </c>
      <c r="AB41" s="287">
        <f t="shared" si="23"/>
        <v>100</v>
      </c>
      <c r="AC41" s="287">
        <f t="shared" si="22"/>
        <v>100</v>
      </c>
      <c r="AD41" s="287">
        <f t="shared" si="20"/>
        <v>100</v>
      </c>
      <c r="AE41" s="284">
        <f t="shared" si="6"/>
        <v>100</v>
      </c>
      <c r="AF41" s="284">
        <f t="shared" si="7"/>
        <v>100</v>
      </c>
      <c r="AG41" s="268">
        <f t="shared" si="24"/>
        <v>1</v>
      </c>
      <c r="AH41" s="268">
        <f>IF(OR(EXACT(J41,"1A"),EXACT(J41,"1B"),EXACT(J41,"1C")),1,IF(J41=2,10,100))</f>
        <v>100</v>
      </c>
      <c r="AI41" s="268">
        <f t="shared" si="25"/>
        <v>3</v>
      </c>
      <c r="AJ41" s="268">
        <f t="shared" si="26"/>
        <v>100</v>
      </c>
      <c r="AK41" s="501" t="s">
        <v>750</v>
      </c>
      <c r="AL41" s="257">
        <v>1</v>
      </c>
      <c r="AM41" s="277">
        <v>1</v>
      </c>
      <c r="AN41" s="511"/>
      <c r="AO41" s="277">
        <v>10</v>
      </c>
      <c r="AP41" s="277">
        <v>10</v>
      </c>
      <c r="AQ41" s="277"/>
      <c r="AR41" s="309" t="s">
        <v>1370</v>
      </c>
      <c r="AS41" s="309"/>
      <c r="AT41" s="277"/>
      <c r="AU41" s="277"/>
    </row>
    <row r="42" spans="1:1024" x14ac:dyDescent="0.25">
      <c r="A42" s="256" t="s">
        <v>1339</v>
      </c>
      <c r="B42" s="257">
        <v>42</v>
      </c>
      <c r="C42" s="258" t="s">
        <v>24170</v>
      </c>
      <c r="D42" s="308" t="s">
        <v>1340</v>
      </c>
      <c r="E42" s="286"/>
      <c r="F42" s="278">
        <v>4</v>
      </c>
      <c r="G42" s="280"/>
      <c r="H42" s="280">
        <v>4</v>
      </c>
      <c r="I42" s="495">
        <v>0.05</v>
      </c>
      <c r="J42" s="278">
        <v>2</v>
      </c>
      <c r="K42" s="293"/>
      <c r="L42" s="278">
        <v>1</v>
      </c>
      <c r="M42" s="278">
        <v>1</v>
      </c>
      <c r="N42" s="293"/>
      <c r="O42" s="293"/>
      <c r="P42" s="293"/>
      <c r="Q42" s="278">
        <v>1</v>
      </c>
      <c r="R42" s="278" t="s">
        <v>749</v>
      </c>
      <c r="S42" s="278">
        <v>2</v>
      </c>
      <c r="T42" s="278" t="s">
        <v>748</v>
      </c>
      <c r="U42" s="278"/>
      <c r="V42" s="278"/>
      <c r="W42" s="283">
        <f t="shared" si="14"/>
        <v>100</v>
      </c>
      <c r="X42" s="283">
        <f t="shared" si="15"/>
        <v>100</v>
      </c>
      <c r="Y42" s="283">
        <f t="shared" si="21"/>
        <v>100</v>
      </c>
      <c r="Z42" s="341">
        <v>1</v>
      </c>
      <c r="AA42" s="341">
        <v>0.1</v>
      </c>
      <c r="AB42" s="287">
        <f t="shared" si="23"/>
        <v>0.1</v>
      </c>
      <c r="AC42" s="287">
        <f t="shared" si="22"/>
        <v>1</v>
      </c>
      <c r="AD42" s="287">
        <f t="shared" si="20"/>
        <v>0.3</v>
      </c>
      <c r="AE42" s="358">
        <v>0.01</v>
      </c>
      <c r="AF42" s="284">
        <f t="shared" ref="AF42:AF106" si="27">IF(M42=0,100,IF(M42=1,1,IF(M42="1B",1,IF(M42="1A",0.1,100))))</f>
        <v>1</v>
      </c>
      <c r="AG42" s="268">
        <f t="shared" si="24"/>
        <v>100</v>
      </c>
      <c r="AH42" s="342">
        <v>20</v>
      </c>
      <c r="AI42" s="268">
        <f t="shared" si="25"/>
        <v>100</v>
      </c>
      <c r="AJ42" s="268">
        <f t="shared" si="26"/>
        <v>100</v>
      </c>
      <c r="AK42" s="501" t="s">
        <v>31883</v>
      </c>
      <c r="AL42" s="257">
        <v>1</v>
      </c>
      <c r="AM42" s="277">
        <v>1</v>
      </c>
      <c r="AN42" s="511"/>
      <c r="AO42" s="277">
        <v>1</v>
      </c>
      <c r="AP42" s="277">
        <v>1</v>
      </c>
      <c r="AQ42" s="286"/>
      <c r="AR42" s="309" t="s">
        <v>24116</v>
      </c>
      <c r="AS42" s="309"/>
      <c r="AT42" s="277"/>
      <c r="AU42" s="277"/>
    </row>
    <row r="43" spans="1:1024" ht="18.75" customHeight="1" x14ac:dyDescent="0.25">
      <c r="A43" s="289" t="s">
        <v>1327</v>
      </c>
      <c r="B43" s="257">
        <v>43</v>
      </c>
      <c r="C43" s="258" t="s">
        <v>24171</v>
      </c>
      <c r="D43" s="359" t="s">
        <v>1328</v>
      </c>
      <c r="E43" s="277" t="s">
        <v>204</v>
      </c>
      <c r="F43" s="278">
        <v>4</v>
      </c>
      <c r="G43" s="280"/>
      <c r="H43" s="280"/>
      <c r="I43" s="492" t="s">
        <v>750</v>
      </c>
      <c r="J43" s="278">
        <v>2</v>
      </c>
      <c r="K43" s="278">
        <v>2</v>
      </c>
      <c r="L43" s="293"/>
      <c r="M43" s="293"/>
      <c r="N43" s="293"/>
      <c r="O43" s="293"/>
      <c r="P43" s="293"/>
      <c r="Q43" s="293"/>
      <c r="R43" s="293"/>
      <c r="S43" s="293"/>
      <c r="T43" s="293"/>
      <c r="U43" s="278"/>
      <c r="V43" s="278"/>
      <c r="W43" s="283">
        <f t="shared" si="14"/>
        <v>100</v>
      </c>
      <c r="X43" s="283">
        <f t="shared" si="15"/>
        <v>100</v>
      </c>
      <c r="Y43" s="283">
        <f t="shared" si="21"/>
        <v>100</v>
      </c>
      <c r="Z43" s="283">
        <f t="shared" ref="Z43:Z75" si="28">IF(Q43=1,10,100)</f>
        <v>100</v>
      </c>
      <c r="AA43" s="283">
        <f t="shared" ref="AA43:AA75" si="29">IF(Q43=1,1,IF(Q43=2,10,100))</f>
        <v>100</v>
      </c>
      <c r="AB43" s="287">
        <f t="shared" si="23"/>
        <v>100</v>
      </c>
      <c r="AC43" s="287">
        <f t="shared" si="22"/>
        <v>100</v>
      </c>
      <c r="AD43" s="287">
        <f t="shared" si="20"/>
        <v>100</v>
      </c>
      <c r="AE43" s="284">
        <f t="shared" ref="AE43:AE75" si="30">IF(L43=0,100,IF(L43=1,1,IF(L43="1B",1,IF(L43="1A",0.1,100))))</f>
        <v>100</v>
      </c>
      <c r="AF43" s="284">
        <f t="shared" si="27"/>
        <v>100</v>
      </c>
      <c r="AG43" s="268">
        <f t="shared" si="24"/>
        <v>10</v>
      </c>
      <c r="AH43" s="268">
        <f t="shared" ref="AH43:AH49" si="31">IF(OR(EXACT(J43,"1A"),EXACT(J43,"1B"),EXACT(J43,"1C")),1,IF(J43=2,10,100))</f>
        <v>10</v>
      </c>
      <c r="AI43" s="268">
        <f t="shared" si="25"/>
        <v>100</v>
      </c>
      <c r="AJ43" s="268">
        <f t="shared" si="26"/>
        <v>100</v>
      </c>
      <c r="AK43" s="501" t="s">
        <v>24087</v>
      </c>
      <c r="AL43" s="286"/>
      <c r="AM43" s="286"/>
      <c r="AN43" s="511"/>
      <c r="AO43" s="357"/>
      <c r="AP43" s="357"/>
      <c r="AQ43" s="286"/>
      <c r="AR43" s="309" t="s">
        <v>24117</v>
      </c>
      <c r="AS43" s="309"/>
      <c r="AT43" s="277"/>
      <c r="AU43" s="277"/>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c r="BZ43" s="559"/>
      <c r="CA43" s="559"/>
      <c r="CB43" s="559"/>
      <c r="CC43" s="559"/>
      <c r="CD43" s="559"/>
      <c r="CE43" s="559"/>
      <c r="CF43" s="559"/>
      <c r="CG43" s="559"/>
      <c r="CH43" s="559"/>
      <c r="CI43" s="559"/>
      <c r="CJ43" s="559"/>
      <c r="CK43" s="559"/>
      <c r="CL43" s="559"/>
      <c r="CM43" s="559"/>
      <c r="CN43" s="559"/>
      <c r="CO43" s="559"/>
      <c r="CP43" s="559"/>
      <c r="CQ43" s="559"/>
      <c r="CR43" s="559"/>
      <c r="CS43" s="559"/>
      <c r="CT43" s="559"/>
      <c r="CU43" s="559"/>
      <c r="CV43" s="559"/>
      <c r="CW43" s="559"/>
      <c r="CX43" s="559"/>
      <c r="CY43" s="559"/>
      <c r="CZ43" s="559"/>
      <c r="DA43" s="559"/>
      <c r="DB43" s="559"/>
      <c r="DC43" s="559"/>
      <c r="DD43" s="559"/>
      <c r="DE43" s="559"/>
      <c r="DF43" s="559"/>
      <c r="DG43" s="559"/>
      <c r="DH43" s="559"/>
      <c r="DI43" s="559"/>
      <c r="DJ43" s="559"/>
      <c r="DK43" s="559"/>
      <c r="DL43" s="559"/>
      <c r="DM43" s="559"/>
      <c r="DN43" s="559"/>
      <c r="DO43" s="559"/>
      <c r="DP43" s="559"/>
      <c r="DQ43" s="559"/>
      <c r="DR43" s="559"/>
      <c r="DS43" s="559"/>
      <c r="DT43" s="559"/>
      <c r="DU43" s="559"/>
      <c r="DV43" s="559"/>
      <c r="DW43" s="559"/>
      <c r="DX43" s="559"/>
      <c r="DY43" s="559"/>
      <c r="DZ43" s="559"/>
      <c r="EA43" s="559"/>
      <c r="EB43" s="559"/>
      <c r="EC43" s="559"/>
      <c r="ED43" s="559"/>
      <c r="EE43" s="559"/>
      <c r="EF43" s="559"/>
      <c r="EG43" s="559"/>
      <c r="EH43" s="559"/>
      <c r="EI43" s="559"/>
      <c r="EJ43" s="559"/>
      <c r="EK43" s="559"/>
      <c r="EL43" s="559"/>
      <c r="EM43" s="559"/>
      <c r="EN43" s="559"/>
      <c r="EO43" s="559"/>
      <c r="EP43" s="559"/>
      <c r="EQ43" s="559"/>
      <c r="ER43" s="559"/>
      <c r="ES43" s="559"/>
      <c r="ET43" s="559"/>
      <c r="EU43" s="559"/>
      <c r="EV43" s="559"/>
      <c r="EW43" s="559"/>
      <c r="EX43" s="559"/>
      <c r="EY43" s="559"/>
      <c r="EZ43" s="559"/>
      <c r="FA43" s="559"/>
      <c r="FB43" s="559"/>
      <c r="FC43" s="559"/>
      <c r="FD43" s="559"/>
      <c r="FE43" s="559"/>
      <c r="FF43" s="559"/>
      <c r="FG43" s="559"/>
      <c r="FH43" s="559"/>
      <c r="FI43" s="559"/>
      <c r="FJ43" s="559"/>
      <c r="FK43" s="559"/>
      <c r="FL43" s="559"/>
      <c r="FM43" s="559"/>
      <c r="FN43" s="559"/>
      <c r="FO43" s="559"/>
      <c r="FP43" s="559"/>
      <c r="FQ43" s="559"/>
      <c r="FR43" s="559"/>
      <c r="FS43" s="559"/>
      <c r="FT43" s="559"/>
      <c r="FU43" s="559"/>
      <c r="FV43" s="559"/>
      <c r="FW43" s="559"/>
      <c r="FX43" s="559"/>
      <c r="FY43" s="559"/>
      <c r="FZ43" s="559"/>
      <c r="GA43" s="559"/>
      <c r="GB43" s="559"/>
      <c r="GC43" s="559"/>
      <c r="GD43" s="559"/>
      <c r="GE43" s="559"/>
      <c r="GF43" s="559"/>
      <c r="GG43" s="559"/>
      <c r="GH43" s="559"/>
      <c r="GI43" s="559"/>
      <c r="GJ43" s="559"/>
      <c r="GK43" s="559"/>
      <c r="GL43" s="559"/>
      <c r="GM43" s="559"/>
      <c r="GN43" s="559"/>
      <c r="GO43" s="559"/>
      <c r="GP43" s="559"/>
      <c r="GQ43" s="559"/>
      <c r="GR43" s="559"/>
      <c r="GS43" s="559"/>
      <c r="GT43" s="559"/>
      <c r="GU43" s="559"/>
      <c r="GV43" s="559"/>
      <c r="GW43" s="559"/>
      <c r="GX43" s="559"/>
      <c r="GY43" s="559"/>
      <c r="GZ43" s="559"/>
      <c r="HA43" s="559"/>
      <c r="HB43" s="559"/>
      <c r="HC43" s="559"/>
      <c r="HD43" s="559"/>
      <c r="HE43" s="559"/>
      <c r="HF43" s="559"/>
      <c r="HG43" s="559"/>
      <c r="HH43" s="559"/>
      <c r="HI43" s="559"/>
      <c r="HJ43" s="559"/>
      <c r="HK43" s="559"/>
      <c r="HL43" s="559"/>
      <c r="HM43" s="559"/>
      <c r="HN43" s="559"/>
      <c r="HO43" s="559"/>
      <c r="HP43" s="559"/>
      <c r="HQ43" s="559"/>
      <c r="HR43" s="559"/>
      <c r="HS43" s="559"/>
      <c r="HT43" s="559"/>
      <c r="HU43" s="559"/>
      <c r="HV43" s="559"/>
      <c r="HW43" s="559"/>
      <c r="HX43" s="559"/>
      <c r="HY43" s="559"/>
      <c r="HZ43" s="559"/>
      <c r="IA43" s="559"/>
      <c r="IB43" s="559"/>
      <c r="IC43" s="559"/>
      <c r="ID43" s="559"/>
      <c r="IE43" s="559"/>
      <c r="IF43" s="559"/>
      <c r="IG43" s="559"/>
      <c r="IH43" s="559"/>
      <c r="II43" s="559"/>
      <c r="IJ43" s="559"/>
      <c r="IK43" s="559"/>
      <c r="IL43" s="559"/>
      <c r="IM43" s="559"/>
      <c r="IN43" s="559"/>
      <c r="IO43" s="559"/>
      <c r="IP43" s="559"/>
      <c r="IQ43" s="559"/>
      <c r="IR43" s="559"/>
      <c r="IS43" s="559"/>
      <c r="IT43" s="559"/>
      <c r="IU43" s="559"/>
      <c r="IV43" s="559"/>
      <c r="IW43" s="559"/>
      <c r="IX43" s="559"/>
      <c r="IY43" s="559"/>
      <c r="IZ43" s="559"/>
      <c r="JA43" s="559"/>
      <c r="JB43" s="559"/>
      <c r="JC43" s="559"/>
      <c r="JD43" s="559"/>
      <c r="JE43" s="559"/>
      <c r="JF43" s="559"/>
      <c r="JG43" s="559"/>
      <c r="JH43" s="559"/>
      <c r="JI43" s="559"/>
      <c r="JJ43" s="559"/>
      <c r="JK43" s="559"/>
      <c r="JL43" s="559"/>
      <c r="JM43" s="559"/>
      <c r="JN43" s="559"/>
      <c r="JO43" s="559"/>
      <c r="JP43" s="559"/>
      <c r="JQ43" s="559"/>
      <c r="JR43" s="559"/>
      <c r="JS43" s="559"/>
      <c r="JT43" s="559"/>
      <c r="JU43" s="559"/>
      <c r="JV43" s="559"/>
      <c r="JW43" s="559"/>
      <c r="JX43" s="559"/>
      <c r="JY43" s="559"/>
      <c r="JZ43" s="559"/>
      <c r="KA43" s="559"/>
      <c r="KB43" s="559"/>
      <c r="KC43" s="559"/>
      <c r="KD43" s="559"/>
      <c r="KE43" s="559"/>
      <c r="KF43" s="559"/>
      <c r="KG43" s="559"/>
      <c r="KH43" s="559"/>
      <c r="KI43" s="559"/>
      <c r="KJ43" s="559"/>
      <c r="KK43" s="559"/>
      <c r="KL43" s="559"/>
      <c r="KM43" s="559"/>
      <c r="KN43" s="559"/>
      <c r="KO43" s="559"/>
      <c r="KP43" s="559"/>
      <c r="KQ43" s="559"/>
      <c r="KR43" s="559"/>
      <c r="KS43" s="559"/>
      <c r="KT43" s="559"/>
      <c r="KU43" s="559"/>
      <c r="KV43" s="559"/>
      <c r="KW43" s="559"/>
      <c r="KX43" s="559"/>
      <c r="KY43" s="559"/>
      <c r="KZ43" s="559"/>
      <c r="LA43" s="559"/>
      <c r="LB43" s="559"/>
      <c r="LC43" s="559"/>
      <c r="LD43" s="559"/>
      <c r="LE43" s="559"/>
      <c r="LF43" s="559"/>
      <c r="LG43" s="559"/>
      <c r="LH43" s="559"/>
      <c r="LI43" s="559"/>
      <c r="LJ43" s="559"/>
      <c r="LK43" s="559"/>
      <c r="LL43" s="559"/>
      <c r="LM43" s="559"/>
      <c r="LN43" s="559"/>
      <c r="LO43" s="559"/>
      <c r="LP43" s="559"/>
      <c r="LQ43" s="559"/>
      <c r="LR43" s="559"/>
      <c r="LS43" s="559"/>
      <c r="LT43" s="559"/>
      <c r="LU43" s="559"/>
      <c r="LV43" s="559"/>
      <c r="LW43" s="559"/>
      <c r="LX43" s="559"/>
      <c r="LY43" s="559"/>
      <c r="LZ43" s="559"/>
      <c r="MA43" s="559"/>
      <c r="MB43" s="559"/>
      <c r="MC43" s="559"/>
      <c r="MD43" s="559"/>
      <c r="ME43" s="559"/>
      <c r="MF43" s="559"/>
      <c r="MG43" s="559"/>
      <c r="MH43" s="559"/>
      <c r="MI43" s="559"/>
      <c r="MJ43" s="559"/>
      <c r="MK43" s="559"/>
      <c r="ML43" s="559"/>
      <c r="MM43" s="559"/>
      <c r="MN43" s="559"/>
      <c r="MO43" s="559"/>
      <c r="MP43" s="559"/>
      <c r="MQ43" s="559"/>
      <c r="MR43" s="559"/>
      <c r="MS43" s="559"/>
      <c r="MT43" s="559"/>
      <c r="MU43" s="559"/>
      <c r="MV43" s="559"/>
      <c r="MW43" s="559"/>
      <c r="MX43" s="559"/>
      <c r="MY43" s="559"/>
      <c r="MZ43" s="559"/>
      <c r="NA43" s="559"/>
      <c r="NB43" s="559"/>
      <c r="NC43" s="559"/>
      <c r="ND43" s="559"/>
      <c r="NE43" s="559"/>
      <c r="NF43" s="559"/>
      <c r="NG43" s="559"/>
      <c r="NH43" s="559"/>
      <c r="NI43" s="559"/>
      <c r="NJ43" s="559"/>
      <c r="NK43" s="559"/>
      <c r="NL43" s="559"/>
      <c r="NM43" s="559"/>
      <c r="NN43" s="559"/>
      <c r="NO43" s="559"/>
      <c r="NP43" s="559"/>
      <c r="NQ43" s="559"/>
      <c r="NR43" s="559"/>
      <c r="NS43" s="559"/>
      <c r="NT43" s="559"/>
      <c r="NU43" s="559"/>
      <c r="NV43" s="559"/>
      <c r="NW43" s="559"/>
      <c r="NX43" s="559"/>
      <c r="NY43" s="559"/>
      <c r="NZ43" s="559"/>
      <c r="OA43" s="559"/>
      <c r="OB43" s="559"/>
      <c r="OC43" s="559"/>
      <c r="OD43" s="559"/>
      <c r="OE43" s="559"/>
      <c r="OF43" s="559"/>
      <c r="OG43" s="559"/>
      <c r="OH43" s="559"/>
      <c r="OI43" s="559"/>
      <c r="OJ43" s="559"/>
      <c r="OK43" s="559"/>
      <c r="OL43" s="559"/>
      <c r="OM43" s="559"/>
      <c r="ON43" s="559"/>
      <c r="OO43" s="559"/>
      <c r="OP43" s="559"/>
      <c r="OQ43" s="559"/>
      <c r="OR43" s="559"/>
      <c r="OS43" s="559"/>
      <c r="OT43" s="559"/>
      <c r="OU43" s="559"/>
      <c r="OV43" s="559"/>
      <c r="OW43" s="559"/>
      <c r="OX43" s="559"/>
      <c r="OY43" s="559"/>
      <c r="OZ43" s="559"/>
      <c r="PA43" s="559"/>
      <c r="PB43" s="559"/>
      <c r="PC43" s="559"/>
      <c r="PD43" s="559"/>
      <c r="PE43" s="559"/>
      <c r="PF43" s="559"/>
      <c r="PG43" s="559"/>
      <c r="PH43" s="559"/>
      <c r="PI43" s="559"/>
      <c r="PJ43" s="559"/>
      <c r="PK43" s="559"/>
      <c r="PL43" s="559"/>
      <c r="PM43" s="559"/>
      <c r="PN43" s="559"/>
      <c r="PO43" s="559"/>
      <c r="PP43" s="559"/>
      <c r="PQ43" s="559"/>
      <c r="PR43" s="559"/>
      <c r="PS43" s="559"/>
      <c r="PT43" s="559"/>
      <c r="PU43" s="559"/>
      <c r="PV43" s="559"/>
      <c r="PW43" s="559"/>
      <c r="PX43" s="559"/>
      <c r="PY43" s="559"/>
      <c r="PZ43" s="559"/>
      <c r="QA43" s="559"/>
      <c r="QB43" s="559"/>
      <c r="QC43" s="559"/>
      <c r="QD43" s="559"/>
      <c r="QE43" s="559"/>
      <c r="QF43" s="559"/>
      <c r="QG43" s="559"/>
      <c r="QH43" s="559"/>
      <c r="QI43" s="559"/>
      <c r="QJ43" s="559"/>
      <c r="QK43" s="559"/>
      <c r="QL43" s="559"/>
      <c r="QM43" s="559"/>
      <c r="QN43" s="559"/>
      <c r="QO43" s="559"/>
      <c r="QP43" s="559"/>
      <c r="QQ43" s="559"/>
      <c r="QR43" s="559"/>
      <c r="QS43" s="559"/>
      <c r="QT43" s="559"/>
      <c r="QU43" s="559"/>
      <c r="QV43" s="559"/>
      <c r="QW43" s="559"/>
      <c r="QX43" s="559"/>
      <c r="QY43" s="559"/>
      <c r="QZ43" s="559"/>
      <c r="RA43" s="559"/>
      <c r="RB43" s="559"/>
      <c r="RC43" s="559"/>
      <c r="RD43" s="559"/>
      <c r="RE43" s="559"/>
      <c r="RF43" s="559"/>
      <c r="RG43" s="559"/>
      <c r="RH43" s="559"/>
      <c r="RI43" s="559"/>
      <c r="RJ43" s="559"/>
      <c r="RK43" s="559"/>
      <c r="RL43" s="559"/>
      <c r="RM43" s="559"/>
      <c r="RN43" s="559"/>
      <c r="RO43" s="559"/>
      <c r="RP43" s="559"/>
      <c r="RQ43" s="559"/>
      <c r="RR43" s="559"/>
      <c r="RS43" s="559"/>
      <c r="RT43" s="559"/>
      <c r="RU43" s="559"/>
      <c r="RV43" s="559"/>
      <c r="RW43" s="559"/>
      <c r="RX43" s="559"/>
      <c r="RY43" s="559"/>
      <c r="RZ43" s="559"/>
      <c r="SA43" s="559"/>
      <c r="SB43" s="559"/>
      <c r="SC43" s="559"/>
      <c r="SD43" s="559"/>
      <c r="SE43" s="559"/>
      <c r="SF43" s="559"/>
      <c r="SG43" s="559"/>
      <c r="SH43" s="559"/>
      <c r="SI43" s="559"/>
      <c r="SJ43" s="559"/>
      <c r="SK43" s="559"/>
      <c r="SL43" s="559"/>
      <c r="SM43" s="559"/>
      <c r="SN43" s="559"/>
      <c r="SO43" s="559"/>
      <c r="SP43" s="559"/>
      <c r="SQ43" s="559"/>
      <c r="SR43" s="559"/>
      <c r="SS43" s="559"/>
      <c r="ST43" s="559"/>
      <c r="SU43" s="559"/>
      <c r="SV43" s="559"/>
      <c r="SW43" s="559"/>
      <c r="SX43" s="559"/>
      <c r="SY43" s="559"/>
      <c r="SZ43" s="559"/>
      <c r="TA43" s="559"/>
      <c r="TB43" s="559"/>
      <c r="TC43" s="559"/>
      <c r="TD43" s="559"/>
      <c r="TE43" s="559"/>
      <c r="TF43" s="559"/>
      <c r="TG43" s="559"/>
      <c r="TH43" s="559"/>
      <c r="TI43" s="559"/>
      <c r="TJ43" s="559"/>
      <c r="TK43" s="559"/>
      <c r="TL43" s="559"/>
      <c r="TM43" s="559"/>
      <c r="TN43" s="559"/>
      <c r="TO43" s="559"/>
      <c r="TP43" s="559"/>
      <c r="TQ43" s="559"/>
      <c r="TR43" s="559"/>
      <c r="TS43" s="559"/>
      <c r="TT43" s="559"/>
      <c r="TU43" s="559"/>
      <c r="TV43" s="559"/>
      <c r="TW43" s="559"/>
      <c r="TX43" s="559"/>
      <c r="TY43" s="559"/>
      <c r="TZ43" s="559"/>
      <c r="UA43" s="559"/>
      <c r="UB43" s="559"/>
      <c r="UC43" s="559"/>
      <c r="UD43" s="559"/>
      <c r="UE43" s="559"/>
      <c r="UF43" s="559"/>
      <c r="UG43" s="559"/>
      <c r="UH43" s="559"/>
      <c r="UI43" s="559"/>
      <c r="UJ43" s="559"/>
      <c r="UK43" s="559"/>
      <c r="UL43" s="559"/>
      <c r="UM43" s="559"/>
      <c r="UN43" s="559"/>
      <c r="UO43" s="559"/>
      <c r="UP43" s="559"/>
      <c r="UQ43" s="559"/>
      <c r="UR43" s="559"/>
      <c r="US43" s="559"/>
      <c r="UT43" s="559"/>
      <c r="UU43" s="559"/>
      <c r="UV43" s="559"/>
      <c r="UW43" s="559"/>
      <c r="UX43" s="559"/>
      <c r="UY43" s="559"/>
      <c r="UZ43" s="559"/>
      <c r="VA43" s="559"/>
      <c r="VB43" s="559"/>
      <c r="VC43" s="559"/>
      <c r="VD43" s="559"/>
      <c r="VE43" s="559"/>
      <c r="VF43" s="559"/>
      <c r="VG43" s="559"/>
      <c r="VH43" s="559"/>
      <c r="VI43" s="559"/>
      <c r="VJ43" s="559"/>
      <c r="VK43" s="559"/>
      <c r="VL43" s="559"/>
      <c r="VM43" s="559"/>
      <c r="VN43" s="559"/>
      <c r="VO43" s="559"/>
      <c r="VP43" s="559"/>
      <c r="VQ43" s="559"/>
      <c r="VR43" s="559"/>
      <c r="VS43" s="559"/>
      <c r="VT43" s="559"/>
      <c r="VU43" s="559"/>
      <c r="VV43" s="559"/>
      <c r="VW43" s="559"/>
      <c r="VX43" s="559"/>
      <c r="VY43" s="559"/>
      <c r="VZ43" s="559"/>
      <c r="WA43" s="559"/>
      <c r="WB43" s="559"/>
      <c r="WC43" s="559"/>
      <c r="WD43" s="559"/>
      <c r="WE43" s="559"/>
      <c r="WF43" s="559"/>
      <c r="WG43" s="559"/>
      <c r="WH43" s="559"/>
      <c r="WI43" s="559"/>
      <c r="WJ43" s="559"/>
      <c r="WK43" s="559"/>
      <c r="WL43" s="559"/>
      <c r="WM43" s="559"/>
      <c r="WN43" s="559"/>
      <c r="WO43" s="559"/>
      <c r="WP43" s="559"/>
      <c r="WQ43" s="559"/>
      <c r="WR43" s="559"/>
      <c r="WS43" s="559"/>
      <c r="WT43" s="559"/>
      <c r="WU43" s="559"/>
      <c r="WV43" s="559"/>
      <c r="WW43" s="559"/>
      <c r="WX43" s="559"/>
      <c r="WY43" s="559"/>
      <c r="WZ43" s="559"/>
      <c r="XA43" s="559"/>
      <c r="XB43" s="559"/>
      <c r="XC43" s="559"/>
      <c r="XD43" s="559"/>
      <c r="XE43" s="559"/>
      <c r="XF43" s="559"/>
      <c r="XG43" s="559"/>
      <c r="XH43" s="559"/>
      <c r="XI43" s="559"/>
      <c r="XJ43" s="559"/>
      <c r="XK43" s="559"/>
      <c r="XL43" s="559"/>
      <c r="XM43" s="559"/>
      <c r="XN43" s="559"/>
      <c r="XO43" s="559"/>
      <c r="XP43" s="559"/>
      <c r="XQ43" s="559"/>
      <c r="XR43" s="559"/>
      <c r="XS43" s="559"/>
      <c r="XT43" s="559"/>
      <c r="XU43" s="559"/>
      <c r="XV43" s="559"/>
      <c r="XW43" s="559"/>
      <c r="XX43" s="559"/>
      <c r="XY43" s="559"/>
      <c r="XZ43" s="559"/>
      <c r="YA43" s="559"/>
      <c r="YB43" s="559"/>
      <c r="YC43" s="559"/>
      <c r="YD43" s="559"/>
      <c r="YE43" s="559"/>
      <c r="YF43" s="559"/>
      <c r="YG43" s="559"/>
      <c r="YH43" s="559"/>
      <c r="YI43" s="559"/>
      <c r="YJ43" s="559"/>
      <c r="YK43" s="559"/>
      <c r="YL43" s="559"/>
      <c r="YM43" s="559"/>
      <c r="YN43" s="559"/>
      <c r="YO43" s="559"/>
      <c r="YP43" s="559"/>
      <c r="YQ43" s="559"/>
      <c r="YR43" s="559"/>
      <c r="YS43" s="559"/>
      <c r="YT43" s="559"/>
      <c r="YU43" s="559"/>
      <c r="YV43" s="559"/>
      <c r="YW43" s="559"/>
      <c r="YX43" s="559"/>
      <c r="YY43" s="559"/>
      <c r="YZ43" s="559"/>
      <c r="ZA43" s="559"/>
      <c r="ZB43" s="559"/>
      <c r="ZC43" s="559"/>
      <c r="ZD43" s="559"/>
      <c r="ZE43" s="559"/>
      <c r="ZF43" s="559"/>
      <c r="ZG43" s="559"/>
      <c r="ZH43" s="559"/>
      <c r="ZI43" s="559"/>
      <c r="ZJ43" s="559"/>
      <c r="ZK43" s="559"/>
      <c r="ZL43" s="559"/>
      <c r="ZM43" s="559"/>
      <c r="ZN43" s="559"/>
      <c r="ZO43" s="559"/>
      <c r="ZP43" s="559"/>
      <c r="ZQ43" s="559"/>
      <c r="ZR43" s="559"/>
      <c r="ZS43" s="559"/>
      <c r="ZT43" s="559"/>
      <c r="ZU43" s="559"/>
      <c r="ZV43" s="559"/>
      <c r="ZW43" s="559"/>
      <c r="ZX43" s="559"/>
      <c r="ZY43" s="559"/>
      <c r="ZZ43" s="559"/>
      <c r="AAA43" s="559"/>
      <c r="AAB43" s="559"/>
      <c r="AAC43" s="559"/>
      <c r="AAD43" s="559"/>
      <c r="AAE43" s="559"/>
      <c r="AAF43" s="559"/>
      <c r="AAG43" s="559"/>
      <c r="AAH43" s="559"/>
      <c r="AAI43" s="559"/>
      <c r="AAJ43" s="559"/>
      <c r="AAK43" s="559"/>
      <c r="AAL43" s="559"/>
      <c r="AAM43" s="559"/>
      <c r="AAN43" s="559"/>
      <c r="AAO43" s="559"/>
      <c r="AAP43" s="559"/>
      <c r="AAQ43" s="559"/>
      <c r="AAR43" s="559"/>
      <c r="AAS43" s="559"/>
      <c r="AAT43" s="559"/>
      <c r="AAU43" s="559"/>
      <c r="AAV43" s="559"/>
      <c r="AAW43" s="559"/>
      <c r="AAX43" s="559"/>
      <c r="AAY43" s="559"/>
      <c r="AAZ43" s="559"/>
      <c r="ABA43" s="559"/>
      <c r="ABB43" s="559"/>
      <c r="ABC43" s="559"/>
      <c r="ABD43" s="559"/>
      <c r="ABE43" s="559"/>
      <c r="ABF43" s="559"/>
      <c r="ABG43" s="559"/>
      <c r="ABH43" s="559"/>
      <c r="ABI43" s="559"/>
      <c r="ABJ43" s="559"/>
      <c r="ABK43" s="559"/>
      <c r="ABL43" s="559"/>
      <c r="ABM43" s="559"/>
      <c r="ABN43" s="559"/>
      <c r="ABO43" s="559"/>
      <c r="ABP43" s="559"/>
      <c r="ABQ43" s="559"/>
      <c r="ABR43" s="559"/>
      <c r="ABS43" s="559"/>
      <c r="ABT43" s="559"/>
      <c r="ABU43" s="559"/>
      <c r="ABV43" s="559"/>
      <c r="ABW43" s="559"/>
      <c r="ABX43" s="559"/>
      <c r="ABY43" s="559"/>
      <c r="ABZ43" s="559"/>
      <c r="ACA43" s="559"/>
      <c r="ACB43" s="559"/>
      <c r="ACC43" s="559"/>
      <c r="ACD43" s="559"/>
      <c r="ACE43" s="559"/>
      <c r="ACF43" s="559"/>
      <c r="ACG43" s="559"/>
      <c r="ACH43" s="559"/>
      <c r="ACI43" s="559"/>
      <c r="ACJ43" s="559"/>
      <c r="ACK43" s="559"/>
      <c r="ACL43" s="559"/>
      <c r="ACM43" s="559"/>
      <c r="ACN43" s="559"/>
      <c r="ACO43" s="559"/>
      <c r="ACP43" s="559"/>
      <c r="ACQ43" s="559"/>
      <c r="ACR43" s="559"/>
      <c r="ACS43" s="559"/>
      <c r="ACT43" s="559"/>
      <c r="ACU43" s="559"/>
      <c r="ACV43" s="559"/>
      <c r="ACW43" s="559"/>
      <c r="ACX43" s="559"/>
      <c r="ACY43" s="559"/>
      <c r="ACZ43" s="559"/>
      <c r="ADA43" s="559"/>
      <c r="ADB43" s="559"/>
      <c r="ADC43" s="559"/>
      <c r="ADD43" s="559"/>
      <c r="ADE43" s="559"/>
      <c r="ADF43" s="559"/>
      <c r="ADG43" s="559"/>
      <c r="ADH43" s="559"/>
      <c r="ADI43" s="559"/>
      <c r="ADJ43" s="559"/>
      <c r="ADK43" s="559"/>
      <c r="ADL43" s="559"/>
      <c r="ADM43" s="559"/>
      <c r="ADN43" s="559"/>
      <c r="ADO43" s="559"/>
      <c r="ADP43" s="559"/>
      <c r="ADQ43" s="559"/>
      <c r="ADR43" s="559"/>
      <c r="ADS43" s="559"/>
      <c r="ADT43" s="559"/>
      <c r="ADU43" s="559"/>
      <c r="ADV43" s="559"/>
      <c r="ADW43" s="559"/>
      <c r="ADX43" s="559"/>
      <c r="ADY43" s="559"/>
      <c r="ADZ43" s="559"/>
      <c r="AEA43" s="559"/>
      <c r="AEB43" s="559"/>
      <c r="AEC43" s="559"/>
      <c r="AED43" s="559"/>
      <c r="AEE43" s="559"/>
      <c r="AEF43" s="559"/>
      <c r="AEG43" s="559"/>
      <c r="AEH43" s="559"/>
      <c r="AEI43" s="559"/>
      <c r="AEJ43" s="559"/>
      <c r="AEK43" s="559"/>
      <c r="AEL43" s="559"/>
      <c r="AEM43" s="559"/>
      <c r="AEN43" s="559"/>
      <c r="AEO43" s="559"/>
      <c r="AEP43" s="559"/>
      <c r="AEQ43" s="559"/>
      <c r="AER43" s="559"/>
      <c r="AES43" s="559"/>
      <c r="AET43" s="559"/>
      <c r="AEU43" s="559"/>
      <c r="AEV43" s="559"/>
      <c r="AEW43" s="559"/>
      <c r="AEX43" s="559"/>
      <c r="AEY43" s="559"/>
      <c r="AEZ43" s="559"/>
      <c r="AFA43" s="559"/>
      <c r="AFB43" s="559"/>
      <c r="AFC43" s="559"/>
      <c r="AFD43" s="559"/>
      <c r="AFE43" s="559"/>
      <c r="AFF43" s="559"/>
      <c r="AFG43" s="559"/>
      <c r="AFH43" s="559"/>
      <c r="AFI43" s="559"/>
      <c r="AFJ43" s="559"/>
      <c r="AFK43" s="559"/>
      <c r="AFL43" s="559"/>
      <c r="AFM43" s="559"/>
      <c r="AFN43" s="559"/>
      <c r="AFO43" s="559"/>
      <c r="AFP43" s="559"/>
      <c r="AFQ43" s="559"/>
      <c r="AFR43" s="559"/>
      <c r="AFS43" s="559"/>
      <c r="AFT43" s="559"/>
      <c r="AFU43" s="559"/>
      <c r="AFV43" s="559"/>
      <c r="AFW43" s="559"/>
      <c r="AFX43" s="559"/>
      <c r="AFY43" s="559"/>
      <c r="AFZ43" s="559"/>
      <c r="AGA43" s="559"/>
      <c r="AGB43" s="559"/>
      <c r="AGC43" s="559"/>
      <c r="AGD43" s="559"/>
      <c r="AGE43" s="559"/>
      <c r="AGF43" s="559"/>
      <c r="AGG43" s="559"/>
      <c r="AGH43" s="559"/>
      <c r="AGI43" s="559"/>
      <c r="AGJ43" s="559"/>
      <c r="AGK43" s="559"/>
      <c r="AGL43" s="559"/>
      <c r="AGM43" s="559"/>
      <c r="AGN43" s="559"/>
      <c r="AGO43" s="559"/>
      <c r="AGP43" s="559"/>
      <c r="AGQ43" s="559"/>
      <c r="AGR43" s="559"/>
      <c r="AGS43" s="559"/>
      <c r="AGT43" s="559"/>
      <c r="AGU43" s="559"/>
      <c r="AGV43" s="559"/>
      <c r="AGW43" s="559"/>
      <c r="AGX43" s="559"/>
      <c r="AGY43" s="559"/>
      <c r="AGZ43" s="559"/>
      <c r="AHA43" s="559"/>
      <c r="AHB43" s="559"/>
      <c r="AHC43" s="559"/>
      <c r="AHD43" s="559"/>
      <c r="AHE43" s="559"/>
      <c r="AHF43" s="559"/>
      <c r="AHG43" s="559"/>
      <c r="AHH43" s="559"/>
      <c r="AHI43" s="559"/>
      <c r="AHJ43" s="559"/>
      <c r="AHK43" s="559"/>
      <c r="AHL43" s="559"/>
      <c r="AHM43" s="559"/>
      <c r="AHN43" s="559"/>
      <c r="AHO43" s="559"/>
      <c r="AHP43" s="559"/>
      <c r="AHQ43" s="559"/>
      <c r="AHR43" s="559"/>
      <c r="AHS43" s="559"/>
      <c r="AHT43" s="559"/>
      <c r="AHU43" s="559"/>
      <c r="AHV43" s="559"/>
      <c r="AHW43" s="559"/>
      <c r="AHX43" s="559"/>
      <c r="AHY43" s="559"/>
      <c r="AHZ43" s="559"/>
      <c r="AIA43" s="559"/>
      <c r="AIB43" s="559"/>
      <c r="AIC43" s="559"/>
      <c r="AID43" s="559"/>
      <c r="AIE43" s="559"/>
      <c r="AIF43" s="559"/>
      <c r="AIG43" s="559"/>
      <c r="AIH43" s="559"/>
      <c r="AII43" s="559"/>
      <c r="AIJ43" s="559"/>
      <c r="AIK43" s="559"/>
      <c r="AIL43" s="559"/>
      <c r="AIM43" s="559"/>
      <c r="AIN43" s="559"/>
      <c r="AIO43" s="559"/>
      <c r="AIP43" s="559"/>
      <c r="AIQ43" s="559"/>
      <c r="AIR43" s="559"/>
      <c r="AIS43" s="559"/>
      <c r="AIT43" s="559"/>
      <c r="AIU43" s="559"/>
      <c r="AIV43" s="559"/>
      <c r="AIW43" s="559"/>
      <c r="AIX43" s="559"/>
      <c r="AIY43" s="559"/>
      <c r="AIZ43" s="559"/>
      <c r="AJA43" s="559"/>
      <c r="AJB43" s="559"/>
      <c r="AJC43" s="559"/>
      <c r="AJD43" s="559"/>
      <c r="AJE43" s="559"/>
      <c r="AJF43" s="559"/>
      <c r="AJG43" s="559"/>
      <c r="AJH43" s="559"/>
      <c r="AJI43" s="559"/>
      <c r="AJJ43" s="559"/>
      <c r="AJK43" s="559"/>
      <c r="AJL43" s="559"/>
      <c r="AJM43" s="559"/>
      <c r="AJN43" s="559"/>
      <c r="AJO43" s="559"/>
      <c r="AJP43" s="559"/>
      <c r="AJQ43" s="559"/>
      <c r="AJR43" s="559"/>
      <c r="AJS43" s="559"/>
      <c r="AJT43" s="559"/>
      <c r="AJU43" s="559"/>
      <c r="AJV43" s="559"/>
      <c r="AJW43" s="559"/>
      <c r="AJX43" s="559"/>
      <c r="AJY43" s="559"/>
      <c r="AJZ43" s="559"/>
      <c r="AKA43" s="559"/>
      <c r="AKB43" s="559"/>
      <c r="AKC43" s="559"/>
      <c r="AKD43" s="559"/>
      <c r="AKE43" s="559"/>
      <c r="AKF43" s="559"/>
      <c r="AKG43" s="559"/>
      <c r="AKH43" s="559"/>
      <c r="AKI43" s="559"/>
      <c r="AKJ43" s="559"/>
      <c r="AKK43" s="559"/>
      <c r="AKL43" s="559"/>
      <c r="AKM43" s="559"/>
      <c r="AKN43" s="559"/>
      <c r="AKO43" s="559"/>
      <c r="AKP43" s="559"/>
      <c r="AKQ43" s="559"/>
      <c r="AKR43" s="559"/>
      <c r="AKS43" s="559"/>
      <c r="AKT43" s="559"/>
      <c r="AKU43" s="559"/>
      <c r="AKV43" s="559"/>
      <c r="AKW43" s="559"/>
      <c r="AKX43" s="559"/>
      <c r="AKY43" s="559"/>
      <c r="AKZ43" s="559"/>
      <c r="ALA43" s="559"/>
      <c r="ALB43" s="559"/>
      <c r="ALC43" s="559"/>
      <c r="ALD43" s="559"/>
      <c r="ALE43" s="559"/>
      <c r="ALF43" s="559"/>
      <c r="ALG43" s="559"/>
      <c r="ALH43" s="559"/>
      <c r="ALI43" s="559"/>
      <c r="ALJ43" s="559"/>
      <c r="ALK43" s="559"/>
      <c r="ALL43" s="559"/>
      <c r="ALM43" s="559"/>
      <c r="ALN43" s="559"/>
      <c r="ALO43" s="559"/>
      <c r="ALP43" s="559"/>
      <c r="ALQ43" s="559"/>
      <c r="ALR43" s="559"/>
      <c r="ALS43" s="559"/>
      <c r="ALT43" s="559"/>
      <c r="ALU43" s="559"/>
      <c r="ALV43" s="559"/>
      <c r="ALW43" s="559"/>
      <c r="ALX43" s="559"/>
      <c r="ALY43" s="559"/>
      <c r="ALZ43" s="559"/>
      <c r="AMA43" s="559"/>
      <c r="AMB43" s="559"/>
      <c r="AMC43" s="559"/>
      <c r="AMD43" s="559"/>
      <c r="AME43" s="559"/>
      <c r="AMF43" s="559"/>
      <c r="AMG43" s="559"/>
      <c r="AMH43" s="559"/>
      <c r="AMI43" s="559"/>
      <c r="AMJ43" s="559"/>
    </row>
    <row r="44" spans="1:1024" x14ac:dyDescent="0.25">
      <c r="A44" s="360" t="s">
        <v>1329</v>
      </c>
      <c r="B44" s="257">
        <v>44</v>
      </c>
      <c r="C44" s="258" t="s">
        <v>24172</v>
      </c>
      <c r="D44" s="359" t="s">
        <v>1330</v>
      </c>
      <c r="E44" s="277" t="s">
        <v>204</v>
      </c>
      <c r="F44" s="278">
        <v>4</v>
      </c>
      <c r="G44" s="280"/>
      <c r="H44" s="280"/>
      <c r="I44" s="492" t="s">
        <v>750</v>
      </c>
      <c r="J44" s="292"/>
      <c r="K44" s="278">
        <v>1</v>
      </c>
      <c r="L44" s="293"/>
      <c r="M44" s="293"/>
      <c r="N44" s="293"/>
      <c r="O44" s="293"/>
      <c r="P44" s="293"/>
      <c r="Q44" s="293"/>
      <c r="R44" s="293"/>
      <c r="S44" s="293"/>
      <c r="T44" s="293"/>
      <c r="U44" s="278"/>
      <c r="V44" s="278"/>
      <c r="W44" s="283">
        <f t="shared" si="14"/>
        <v>100</v>
      </c>
      <c r="X44" s="283">
        <f t="shared" si="15"/>
        <v>100</v>
      </c>
      <c r="Y44" s="283">
        <f t="shared" si="21"/>
        <v>100</v>
      </c>
      <c r="Z44" s="283">
        <f t="shared" si="28"/>
        <v>100</v>
      </c>
      <c r="AA44" s="283">
        <f t="shared" si="29"/>
        <v>100</v>
      </c>
      <c r="AB44" s="287">
        <f t="shared" si="23"/>
        <v>100</v>
      </c>
      <c r="AC44" s="287">
        <f t="shared" si="22"/>
        <v>100</v>
      </c>
      <c r="AD44" s="287">
        <f t="shared" si="20"/>
        <v>100</v>
      </c>
      <c r="AE44" s="284">
        <f t="shared" si="30"/>
        <v>100</v>
      </c>
      <c r="AF44" s="284">
        <f t="shared" si="27"/>
        <v>100</v>
      </c>
      <c r="AG44" s="268">
        <f t="shared" si="24"/>
        <v>1</v>
      </c>
      <c r="AH44" s="268">
        <f t="shared" si="31"/>
        <v>100</v>
      </c>
      <c r="AI44" s="268">
        <f t="shared" si="25"/>
        <v>3</v>
      </c>
      <c r="AJ44" s="268">
        <f t="shared" si="26"/>
        <v>100</v>
      </c>
      <c r="AK44" s="501" t="s">
        <v>24087</v>
      </c>
      <c r="AL44" s="286"/>
      <c r="AM44" s="286"/>
      <c r="AN44" s="511"/>
      <c r="AO44" s="357"/>
      <c r="AP44" s="357"/>
      <c r="AQ44" s="286"/>
      <c r="AR44" s="309" t="s">
        <v>24117</v>
      </c>
      <c r="AS44" s="309"/>
      <c r="AT44" s="277"/>
      <c r="AU44" s="277"/>
    </row>
    <row r="45" spans="1:1024" x14ac:dyDescent="0.25">
      <c r="A45" s="289" t="s">
        <v>1325</v>
      </c>
      <c r="B45" s="257">
        <v>45</v>
      </c>
      <c r="C45" s="258" t="s">
        <v>24173</v>
      </c>
      <c r="D45" s="359" t="s">
        <v>1326</v>
      </c>
      <c r="E45" s="277" t="s">
        <v>204</v>
      </c>
      <c r="F45" s="278">
        <v>4</v>
      </c>
      <c r="G45" s="280"/>
      <c r="H45" s="280"/>
      <c r="I45" s="492" t="s">
        <v>750</v>
      </c>
      <c r="J45" s="278">
        <v>2</v>
      </c>
      <c r="K45" s="278">
        <v>1</v>
      </c>
      <c r="L45" s="293"/>
      <c r="M45" s="293"/>
      <c r="N45" s="293"/>
      <c r="O45" s="293"/>
      <c r="P45" s="293"/>
      <c r="Q45" s="293"/>
      <c r="R45" s="293"/>
      <c r="S45" s="293"/>
      <c r="T45" s="293"/>
      <c r="U45" s="278"/>
      <c r="V45" s="278"/>
      <c r="W45" s="283">
        <f t="shared" si="14"/>
        <v>100</v>
      </c>
      <c r="X45" s="283">
        <f t="shared" si="15"/>
        <v>100</v>
      </c>
      <c r="Y45" s="283">
        <f t="shared" si="21"/>
        <v>100</v>
      </c>
      <c r="Z45" s="283">
        <f t="shared" si="28"/>
        <v>100</v>
      </c>
      <c r="AA45" s="283">
        <f t="shared" si="29"/>
        <v>100</v>
      </c>
      <c r="AB45" s="287">
        <f t="shared" si="23"/>
        <v>100</v>
      </c>
      <c r="AC45" s="287">
        <f t="shared" si="22"/>
        <v>100</v>
      </c>
      <c r="AD45" s="287">
        <f t="shared" si="20"/>
        <v>100</v>
      </c>
      <c r="AE45" s="284">
        <f t="shared" si="30"/>
        <v>100</v>
      </c>
      <c r="AF45" s="284">
        <f t="shared" si="27"/>
        <v>100</v>
      </c>
      <c r="AG45" s="268">
        <f t="shared" si="24"/>
        <v>1</v>
      </c>
      <c r="AH45" s="268">
        <f t="shared" si="31"/>
        <v>10</v>
      </c>
      <c r="AI45" s="268">
        <f t="shared" si="25"/>
        <v>3</v>
      </c>
      <c r="AJ45" s="268">
        <f t="shared" si="26"/>
        <v>100</v>
      </c>
      <c r="AK45" s="501" t="s">
        <v>31734</v>
      </c>
      <c r="AL45" s="286"/>
      <c r="AM45" s="286"/>
      <c r="AN45" s="511"/>
      <c r="AO45" s="357"/>
      <c r="AP45" s="357"/>
      <c r="AQ45" s="286"/>
      <c r="AR45" s="563" t="s">
        <v>756</v>
      </c>
      <c r="AS45" s="563"/>
      <c r="AT45" s="277"/>
      <c r="AU45" s="277"/>
    </row>
    <row r="46" spans="1:1024" x14ac:dyDescent="0.25">
      <c r="A46" s="467" t="s">
        <v>24118</v>
      </c>
      <c r="B46" s="257">
        <v>46</v>
      </c>
      <c r="C46" s="258" t="s">
        <v>24174</v>
      </c>
      <c r="D46" s="359" t="s">
        <v>24120</v>
      </c>
      <c r="E46" s="286"/>
      <c r="F46" s="278">
        <v>4</v>
      </c>
      <c r="G46" s="280"/>
      <c r="H46" s="280"/>
      <c r="I46" s="492">
        <v>1</v>
      </c>
      <c r="J46" s="292"/>
      <c r="K46" s="278">
        <v>1</v>
      </c>
      <c r="L46" s="293"/>
      <c r="M46" s="293"/>
      <c r="N46" s="293"/>
      <c r="O46" s="293"/>
      <c r="P46" s="293"/>
      <c r="Q46" s="293"/>
      <c r="R46" s="293"/>
      <c r="S46" s="293"/>
      <c r="T46" s="293"/>
      <c r="U46" s="278"/>
      <c r="V46" s="278"/>
      <c r="W46" s="283">
        <f t="shared" si="14"/>
        <v>100</v>
      </c>
      <c r="X46" s="283">
        <f t="shared" si="15"/>
        <v>100</v>
      </c>
      <c r="Y46" s="283">
        <f t="shared" si="21"/>
        <v>100</v>
      </c>
      <c r="Z46" s="283">
        <f t="shared" si="28"/>
        <v>100</v>
      </c>
      <c r="AA46" s="283">
        <f t="shared" si="29"/>
        <v>100</v>
      </c>
      <c r="AB46" s="287">
        <f t="shared" si="23"/>
        <v>100</v>
      </c>
      <c r="AC46" s="287">
        <f t="shared" si="22"/>
        <v>100</v>
      </c>
      <c r="AD46" s="287">
        <f t="shared" si="20"/>
        <v>100</v>
      </c>
      <c r="AE46" s="284">
        <f t="shared" si="30"/>
        <v>100</v>
      </c>
      <c r="AF46" s="284">
        <f t="shared" si="27"/>
        <v>100</v>
      </c>
      <c r="AG46" s="268">
        <f t="shared" si="24"/>
        <v>1</v>
      </c>
      <c r="AH46" s="268">
        <f t="shared" si="31"/>
        <v>100</v>
      </c>
      <c r="AI46" s="268">
        <f t="shared" si="25"/>
        <v>3</v>
      </c>
      <c r="AJ46" s="268">
        <f t="shared" si="26"/>
        <v>100</v>
      </c>
      <c r="AK46" s="501" t="s">
        <v>24121</v>
      </c>
      <c r="AL46" s="257">
        <v>1</v>
      </c>
      <c r="AM46" s="277">
        <v>1</v>
      </c>
      <c r="AN46" s="511"/>
      <c r="AO46" s="277">
        <v>1</v>
      </c>
      <c r="AP46" s="277">
        <v>1</v>
      </c>
      <c r="AQ46" s="286"/>
      <c r="AR46" s="361" t="s">
        <v>1333</v>
      </c>
      <c r="AS46" s="361"/>
      <c r="AT46" s="277"/>
      <c r="AU46" s="277"/>
    </row>
    <row r="47" spans="1:1024" x14ac:dyDescent="0.25">
      <c r="A47" s="360" t="s">
        <v>1331</v>
      </c>
      <c r="B47" s="257">
        <v>47</v>
      </c>
      <c r="C47" s="258" t="s">
        <v>24175</v>
      </c>
      <c r="D47" s="359" t="s">
        <v>1332</v>
      </c>
      <c r="E47" s="286"/>
      <c r="F47" s="278">
        <v>4</v>
      </c>
      <c r="G47" s="280"/>
      <c r="H47" s="280"/>
      <c r="I47" s="492">
        <v>1</v>
      </c>
      <c r="J47" s="292"/>
      <c r="K47" s="278">
        <v>1</v>
      </c>
      <c r="L47" s="293"/>
      <c r="M47" s="293"/>
      <c r="N47" s="293"/>
      <c r="O47" s="293"/>
      <c r="P47" s="293"/>
      <c r="Q47" s="293"/>
      <c r="R47" s="293"/>
      <c r="S47" s="293"/>
      <c r="T47" s="293"/>
      <c r="U47" s="278"/>
      <c r="V47" s="278"/>
      <c r="W47" s="283">
        <f t="shared" si="14"/>
        <v>100</v>
      </c>
      <c r="X47" s="283">
        <f t="shared" si="15"/>
        <v>100</v>
      </c>
      <c r="Y47" s="283">
        <f t="shared" si="21"/>
        <v>100</v>
      </c>
      <c r="Z47" s="283">
        <f t="shared" si="28"/>
        <v>100</v>
      </c>
      <c r="AA47" s="283">
        <f t="shared" si="29"/>
        <v>100</v>
      </c>
      <c r="AB47" s="287">
        <f t="shared" si="23"/>
        <v>100</v>
      </c>
      <c r="AC47" s="287">
        <f t="shared" si="22"/>
        <v>100</v>
      </c>
      <c r="AD47" s="287">
        <f t="shared" si="20"/>
        <v>100</v>
      </c>
      <c r="AE47" s="284">
        <f t="shared" si="30"/>
        <v>100</v>
      </c>
      <c r="AF47" s="284">
        <f t="shared" si="27"/>
        <v>100</v>
      </c>
      <c r="AG47" s="268">
        <f t="shared" si="24"/>
        <v>1</v>
      </c>
      <c r="AH47" s="268">
        <f t="shared" si="31"/>
        <v>100</v>
      </c>
      <c r="AI47" s="268">
        <f t="shared" si="25"/>
        <v>3</v>
      </c>
      <c r="AJ47" s="268">
        <f t="shared" si="26"/>
        <v>100</v>
      </c>
      <c r="AK47" s="501" t="s">
        <v>24119</v>
      </c>
      <c r="AL47" s="257">
        <v>1</v>
      </c>
      <c r="AM47" s="277">
        <v>1</v>
      </c>
      <c r="AN47" s="511"/>
      <c r="AO47" s="277">
        <v>1</v>
      </c>
      <c r="AP47" s="277">
        <v>1</v>
      </c>
      <c r="AQ47" s="286"/>
      <c r="AR47" s="361" t="s">
        <v>1333</v>
      </c>
      <c r="AS47" s="333" t="s">
        <v>31831</v>
      </c>
      <c r="AT47" s="277"/>
      <c r="AU47" s="277"/>
    </row>
    <row r="48" spans="1:1024" x14ac:dyDescent="0.25">
      <c r="A48" s="289" t="s">
        <v>1402</v>
      </c>
      <c r="B48" s="257">
        <v>48</v>
      </c>
      <c r="C48" s="258" t="s">
        <v>24176</v>
      </c>
      <c r="D48" s="276" t="s">
        <v>1403</v>
      </c>
      <c r="E48" s="286"/>
      <c r="F48" s="278">
        <v>4</v>
      </c>
      <c r="G48" s="280"/>
      <c r="H48" s="280"/>
      <c r="I48" s="492">
        <v>1</v>
      </c>
      <c r="J48" s="292" t="s">
        <v>748</v>
      </c>
      <c r="K48" s="293">
        <v>1</v>
      </c>
      <c r="L48" s="293"/>
      <c r="M48" s="293"/>
      <c r="N48" s="278"/>
      <c r="O48" s="281"/>
      <c r="P48" s="293">
        <v>335</v>
      </c>
      <c r="Q48" s="293"/>
      <c r="R48" s="278"/>
      <c r="S48" s="278"/>
      <c r="T48" s="278"/>
      <c r="U48" s="278"/>
      <c r="V48" s="278"/>
      <c r="W48" s="283">
        <f t="shared" si="14"/>
        <v>100</v>
      </c>
      <c r="X48" s="283">
        <f t="shared" si="15"/>
        <v>100</v>
      </c>
      <c r="Y48" s="341">
        <v>5</v>
      </c>
      <c r="Z48" s="283">
        <f t="shared" si="28"/>
        <v>100</v>
      </c>
      <c r="AA48" s="283">
        <f t="shared" si="29"/>
        <v>100</v>
      </c>
      <c r="AB48" s="287">
        <f t="shared" si="23"/>
        <v>100</v>
      </c>
      <c r="AC48" s="287">
        <f t="shared" si="22"/>
        <v>100</v>
      </c>
      <c r="AD48" s="287">
        <f t="shared" si="20"/>
        <v>100</v>
      </c>
      <c r="AE48" s="284">
        <f t="shared" si="30"/>
        <v>100</v>
      </c>
      <c r="AF48" s="284">
        <f t="shared" si="27"/>
        <v>100</v>
      </c>
      <c r="AG48" s="268">
        <f t="shared" si="24"/>
        <v>1</v>
      </c>
      <c r="AH48" s="268">
        <f t="shared" si="31"/>
        <v>1</v>
      </c>
      <c r="AI48" s="268">
        <f t="shared" si="25"/>
        <v>3</v>
      </c>
      <c r="AJ48" s="268">
        <f t="shared" si="26"/>
        <v>5</v>
      </c>
      <c r="AK48" s="501" t="s">
        <v>24119</v>
      </c>
      <c r="AL48" s="281">
        <v>1</v>
      </c>
      <c r="AM48" s="278">
        <v>1</v>
      </c>
      <c r="AN48" s="511"/>
      <c r="AO48" s="277">
        <v>1</v>
      </c>
      <c r="AP48" s="277">
        <v>1</v>
      </c>
      <c r="AQ48" s="277"/>
      <c r="AR48" s="309" t="s">
        <v>24122</v>
      </c>
      <c r="AS48" s="309"/>
      <c r="AT48" s="277"/>
      <c r="AU48" s="277"/>
    </row>
    <row r="49" spans="1:1025" x14ac:dyDescent="0.25">
      <c r="A49" s="360" t="s">
        <v>1334</v>
      </c>
      <c r="B49" s="257">
        <v>49</v>
      </c>
      <c r="C49" s="258" t="s">
        <v>24177</v>
      </c>
      <c r="D49" s="359" t="s">
        <v>1335</v>
      </c>
      <c r="E49" s="286"/>
      <c r="F49" s="291"/>
      <c r="G49" s="280"/>
      <c r="H49" s="280"/>
      <c r="I49" s="492">
        <v>0.2</v>
      </c>
      <c r="J49" s="292"/>
      <c r="K49" s="278">
        <v>1</v>
      </c>
      <c r="L49" s="293"/>
      <c r="M49" s="293"/>
      <c r="N49" s="293"/>
      <c r="O49" s="293"/>
      <c r="P49" s="293"/>
      <c r="Q49" s="278">
        <v>2</v>
      </c>
      <c r="R49" s="293"/>
      <c r="S49" s="293"/>
      <c r="T49" s="293"/>
      <c r="U49" s="278"/>
      <c r="V49" s="278"/>
      <c r="W49" s="283">
        <f t="shared" si="14"/>
        <v>100</v>
      </c>
      <c r="X49" s="283">
        <f t="shared" si="15"/>
        <v>100</v>
      </c>
      <c r="Y49" s="283">
        <f>IF(OR(P49=335,P49=336),20,100)</f>
        <v>100</v>
      </c>
      <c r="Z49" s="283">
        <f t="shared" si="28"/>
        <v>100</v>
      </c>
      <c r="AA49" s="283">
        <f t="shared" si="29"/>
        <v>10</v>
      </c>
      <c r="AB49" s="287">
        <f t="shared" si="23"/>
        <v>100</v>
      </c>
      <c r="AC49" s="287">
        <f t="shared" si="22"/>
        <v>100</v>
      </c>
      <c r="AD49" s="287">
        <f t="shared" si="20"/>
        <v>100</v>
      </c>
      <c r="AE49" s="284">
        <f t="shared" si="30"/>
        <v>100</v>
      </c>
      <c r="AF49" s="284">
        <f t="shared" si="27"/>
        <v>100</v>
      </c>
      <c r="AG49" s="268">
        <f t="shared" si="24"/>
        <v>1</v>
      </c>
      <c r="AH49" s="268">
        <f t="shared" si="31"/>
        <v>100</v>
      </c>
      <c r="AI49" s="268">
        <f t="shared" si="25"/>
        <v>3</v>
      </c>
      <c r="AJ49" s="268">
        <f t="shared" si="26"/>
        <v>100</v>
      </c>
      <c r="AK49" s="501" t="s">
        <v>24542</v>
      </c>
      <c r="AL49" s="286"/>
      <c r="AM49" s="277">
        <v>2</v>
      </c>
      <c r="AN49" s="511"/>
      <c r="AO49" s="357"/>
      <c r="AP49" s="357"/>
      <c r="AQ49" s="286"/>
      <c r="AR49" s="309" t="s">
        <v>756</v>
      </c>
      <c r="AS49" s="309"/>
      <c r="AT49" s="277"/>
      <c r="AU49" s="277"/>
    </row>
    <row r="50" spans="1:1025" s="572" customFormat="1" x14ac:dyDescent="0.25">
      <c r="A50" s="360" t="s">
        <v>32108</v>
      </c>
      <c r="B50" s="257">
        <v>50</v>
      </c>
      <c r="C50" s="570" t="s">
        <v>32109</v>
      </c>
      <c r="D50" s="359"/>
      <c r="E50" s="286"/>
      <c r="F50" s="291"/>
      <c r="G50" s="280"/>
      <c r="H50" s="280"/>
      <c r="I50" s="492"/>
      <c r="J50" s="292"/>
      <c r="K50" s="278"/>
      <c r="L50" s="293"/>
      <c r="M50" s="293"/>
      <c r="N50" s="293"/>
      <c r="O50" s="293"/>
      <c r="P50" s="293"/>
      <c r="Q50" s="278"/>
      <c r="R50" s="293"/>
      <c r="S50" s="293"/>
      <c r="T50" s="293"/>
      <c r="U50" s="278"/>
      <c r="V50" s="278"/>
      <c r="W50" s="283">
        <f t="shared" ref="W50" si="32">IF(O50=1,10,100)</f>
        <v>100</v>
      </c>
      <c r="X50" s="283">
        <f t="shared" ref="X50" si="33">IF(O50=1,1,IF(O50=2,10,100))</f>
        <v>100</v>
      </c>
      <c r="Y50" s="283">
        <f>IF(OR(P50=335,P50=336),20,100)</f>
        <v>100</v>
      </c>
      <c r="Z50" s="283">
        <f t="shared" ref="Z50" si="34">IF(Q50=1,10,100)</f>
        <v>100</v>
      </c>
      <c r="AA50" s="283">
        <f t="shared" ref="AA50" si="35">IF(Q50=1,1,IF(Q50=2,10,100))</f>
        <v>100</v>
      </c>
      <c r="AB50" s="287">
        <f t="shared" ref="AB50" si="36">IF(OR(EXACT(R50,"1A"),EXACT(R50,"1B")),0.1,IF(R50=2,1,100))</f>
        <v>100</v>
      </c>
      <c r="AC50" s="287">
        <f t="shared" ref="AC50" si="37">IF(OR(EXACT(S50,"1A"),EXACT(S50,"1B")),0.1,IF(S50=2,1,100))</f>
        <v>100</v>
      </c>
      <c r="AD50" s="287">
        <f t="shared" ref="AD50" si="38">IF(OR(EXACT(T50,"1A"),EXACT(T50,"1B")),0.3,IF(T50=2,3,100))</f>
        <v>100</v>
      </c>
      <c r="AE50" s="284">
        <f t="shared" ref="AE50" si="39">IF(L50=0,100,IF(L50=1,1,IF(L50="1B",1,IF(L50="1A",0.1,100))))</f>
        <v>100</v>
      </c>
      <c r="AF50" s="284">
        <f t="shared" ref="AF50" si="40">IF(M50=0,100,IF(M50=1,1,IF(M50="1B",1,IF(M50="1A",0.1,100))))</f>
        <v>100</v>
      </c>
      <c r="AG50" s="268">
        <f t="shared" ref="AG50" si="41">IF(OR(OR(EXACT(J50,"1A"),EXACT(J50,"1B"),EXACT(J50,"1C")),K50=1),1,IF(K50=2,10,100))</f>
        <v>100</v>
      </c>
      <c r="AH50" s="268">
        <f t="shared" ref="AH50" si="42">IF(OR(EXACT(J50,"1A"),EXACT(J50,"1B"),EXACT(J50,"1C")),1,IF(J50=2,10,100))</f>
        <v>100</v>
      </c>
      <c r="AI50" s="268">
        <f t="shared" ref="AI50" si="43">IF(OR(EXACT(J50,"1A"),EXACT(J50,"1B"),EXACT(J50,"1C"),K50=1),3,100)</f>
        <v>100</v>
      </c>
      <c r="AJ50" s="268">
        <f t="shared" ref="AJ50" si="44">IF(OR(EXACT(J50,"1A"),EXACT(J50,"1B"),EXACT(J50,"1C")),5,100)</f>
        <v>100</v>
      </c>
      <c r="AK50" s="501"/>
      <c r="AL50" s="286"/>
      <c r="AM50" s="277"/>
      <c r="AN50" s="511"/>
      <c r="AO50" s="357"/>
      <c r="AP50" s="357"/>
      <c r="AQ50" s="286"/>
      <c r="AR50" s="309"/>
      <c r="AS50" s="309"/>
      <c r="AT50" s="277"/>
      <c r="AU50" s="277"/>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50"/>
      <c r="GK50" s="150"/>
      <c r="GL50" s="150"/>
      <c r="GM50" s="150"/>
      <c r="GN50" s="150"/>
      <c r="GO50" s="150"/>
      <c r="GP50" s="150"/>
      <c r="GQ50" s="150"/>
      <c r="GR50" s="150"/>
      <c r="GS50" s="150"/>
      <c r="GT50" s="150"/>
      <c r="GU50" s="150"/>
      <c r="GV50" s="150"/>
      <c r="GW50" s="150"/>
      <c r="GX50" s="150"/>
      <c r="GY50" s="150"/>
      <c r="GZ50" s="150"/>
      <c r="HA50" s="150"/>
      <c r="HB50" s="150"/>
      <c r="HC50" s="150"/>
      <c r="HD50" s="150"/>
      <c r="HE50" s="150"/>
      <c r="HF50" s="150"/>
      <c r="HG50" s="150"/>
      <c r="HH50" s="150"/>
      <c r="HI50" s="150"/>
      <c r="HJ50" s="150"/>
      <c r="HK50" s="150"/>
      <c r="HL50" s="150"/>
      <c r="HM50" s="150"/>
      <c r="HN50" s="150"/>
      <c r="HO50" s="150"/>
      <c r="HP50" s="150"/>
      <c r="HQ50" s="150"/>
      <c r="HR50" s="150"/>
      <c r="HS50" s="150"/>
      <c r="HT50" s="150"/>
      <c r="HU50" s="150"/>
      <c r="HV50" s="150"/>
      <c r="HW50" s="150"/>
      <c r="HX50" s="150"/>
      <c r="HY50" s="150"/>
      <c r="HZ50" s="150"/>
      <c r="IA50" s="150"/>
      <c r="IB50" s="150"/>
      <c r="IC50" s="150"/>
      <c r="ID50" s="150"/>
      <c r="IE50" s="150"/>
      <c r="IF50" s="150"/>
      <c r="IG50" s="150"/>
      <c r="IH50" s="150"/>
      <c r="II50" s="150"/>
      <c r="IJ50" s="150"/>
      <c r="IK50" s="150"/>
      <c r="IL50" s="150"/>
      <c r="IM50" s="150"/>
      <c r="IN50" s="150"/>
      <c r="IO50" s="150"/>
      <c r="IP50" s="150"/>
      <c r="IQ50" s="150"/>
      <c r="IR50" s="150"/>
      <c r="IS50" s="150"/>
      <c r="IT50" s="150"/>
      <c r="IU50" s="150"/>
      <c r="IV50" s="150"/>
      <c r="IW50" s="150"/>
      <c r="IX50" s="150"/>
      <c r="IY50" s="150"/>
      <c r="IZ50" s="150"/>
      <c r="JA50" s="150"/>
      <c r="JB50" s="150"/>
      <c r="JC50" s="150"/>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c r="KJ50" s="150"/>
      <c r="KK50" s="150"/>
      <c r="KL50" s="150"/>
      <c r="KM50" s="150"/>
      <c r="KN50" s="150"/>
      <c r="KO50" s="150"/>
      <c r="KP50" s="150"/>
      <c r="KQ50" s="150"/>
      <c r="KR50" s="150"/>
      <c r="KS50" s="150"/>
      <c r="KT50" s="150"/>
      <c r="KU50" s="150"/>
      <c r="KV50" s="150"/>
      <c r="KW50" s="150"/>
      <c r="KX50" s="150"/>
      <c r="KY50" s="150"/>
      <c r="KZ50" s="150"/>
      <c r="LA50" s="150"/>
      <c r="LB50" s="150"/>
      <c r="LC50" s="150"/>
      <c r="LD50" s="150"/>
      <c r="LE50" s="150"/>
      <c r="LF50" s="150"/>
      <c r="LG50" s="150"/>
      <c r="LH50" s="150"/>
      <c r="LI50" s="150"/>
      <c r="LJ50" s="150"/>
      <c r="LK50" s="150"/>
      <c r="LL50" s="150"/>
      <c r="LM50" s="150"/>
      <c r="LN50" s="150"/>
      <c r="LO50" s="150"/>
      <c r="LP50" s="150"/>
      <c r="LQ50" s="150"/>
      <c r="LR50" s="150"/>
      <c r="LS50" s="150"/>
      <c r="LT50" s="150"/>
      <c r="LU50" s="150"/>
      <c r="LV50" s="150"/>
      <c r="LW50" s="150"/>
      <c r="LX50" s="150"/>
      <c r="LY50" s="150"/>
      <c r="LZ50" s="150"/>
      <c r="MA50" s="150"/>
      <c r="MB50" s="150"/>
      <c r="MC50" s="150"/>
      <c r="MD50" s="150"/>
      <c r="ME50" s="150"/>
      <c r="MF50" s="150"/>
      <c r="MG50" s="150"/>
      <c r="MH50" s="150"/>
      <c r="MI50" s="150"/>
      <c r="MJ50" s="150"/>
      <c r="MK50" s="150"/>
      <c r="ML50" s="150"/>
      <c r="MM50" s="150"/>
      <c r="MN50" s="150"/>
      <c r="MO50" s="150"/>
      <c r="MP50" s="150"/>
      <c r="MQ50" s="150"/>
      <c r="MR50" s="150"/>
      <c r="MS50" s="150"/>
      <c r="MT50" s="150"/>
      <c r="MU50" s="150"/>
      <c r="MV50" s="150"/>
      <c r="MW50" s="150"/>
      <c r="MX50" s="150"/>
      <c r="MY50" s="150"/>
      <c r="MZ50" s="150"/>
      <c r="NA50" s="150"/>
      <c r="NB50" s="150"/>
      <c r="NC50" s="150"/>
      <c r="ND50" s="150"/>
      <c r="NE50" s="150"/>
      <c r="NF50" s="150"/>
      <c r="NG50" s="150"/>
      <c r="NH50" s="150"/>
      <c r="NI50" s="150"/>
      <c r="NJ50" s="150"/>
      <c r="NK50" s="150"/>
      <c r="NL50" s="150"/>
      <c r="NM50" s="150"/>
      <c r="NN50" s="150"/>
      <c r="NO50" s="150"/>
      <c r="NP50" s="150"/>
      <c r="NQ50" s="150"/>
      <c r="NR50" s="150"/>
      <c r="NS50" s="150"/>
      <c r="NT50" s="150"/>
      <c r="NU50" s="150"/>
      <c r="NV50" s="150"/>
      <c r="NW50" s="150"/>
      <c r="NX50" s="150"/>
      <c r="NY50" s="150"/>
      <c r="NZ50" s="150"/>
      <c r="OA50" s="150"/>
      <c r="OB50" s="150"/>
      <c r="OC50" s="150"/>
      <c r="OD50" s="150"/>
      <c r="OE50" s="150"/>
      <c r="OF50" s="150"/>
      <c r="OG50" s="150"/>
      <c r="OH50" s="150"/>
      <c r="OI50" s="150"/>
      <c r="OJ50" s="150"/>
      <c r="OK50" s="150"/>
      <c r="OL50" s="150"/>
      <c r="OM50" s="150"/>
      <c r="ON50" s="150"/>
      <c r="OO50" s="150"/>
      <c r="OP50" s="150"/>
      <c r="OQ50" s="150"/>
      <c r="OR50" s="150"/>
      <c r="OS50" s="150"/>
      <c r="OT50" s="150"/>
      <c r="OU50" s="150"/>
      <c r="OV50" s="150"/>
      <c r="OW50" s="150"/>
      <c r="OX50" s="150"/>
      <c r="OY50" s="150"/>
      <c r="OZ50" s="150"/>
      <c r="PA50" s="150"/>
      <c r="PB50" s="150"/>
      <c r="PC50" s="150"/>
      <c r="PD50" s="150"/>
      <c r="PE50" s="150"/>
      <c r="PF50" s="150"/>
      <c r="PG50" s="150"/>
      <c r="PH50" s="150"/>
      <c r="PI50" s="150"/>
      <c r="PJ50" s="150"/>
      <c r="PK50" s="150"/>
      <c r="PL50" s="150"/>
      <c r="PM50" s="150"/>
      <c r="PN50" s="150"/>
      <c r="PO50" s="150"/>
      <c r="PP50" s="150"/>
      <c r="PQ50" s="150"/>
      <c r="PR50" s="150"/>
      <c r="PS50" s="150"/>
      <c r="PT50" s="150"/>
      <c r="PU50" s="150"/>
      <c r="PV50" s="150"/>
      <c r="PW50" s="150"/>
      <c r="PX50" s="150"/>
      <c r="PY50" s="150"/>
      <c r="PZ50" s="150"/>
      <c r="QA50" s="150"/>
      <c r="QB50" s="150"/>
      <c r="QC50" s="150"/>
      <c r="QD50" s="150"/>
      <c r="QE50" s="150"/>
      <c r="QF50" s="150"/>
      <c r="QG50" s="150"/>
      <c r="QH50" s="150"/>
      <c r="QI50" s="150"/>
      <c r="QJ50" s="150"/>
      <c r="QK50" s="150"/>
      <c r="QL50" s="150"/>
      <c r="QM50" s="150"/>
      <c r="QN50" s="150"/>
      <c r="QO50" s="150"/>
      <c r="QP50" s="150"/>
      <c r="QQ50" s="150"/>
      <c r="QR50" s="150"/>
      <c r="QS50" s="150"/>
      <c r="QT50" s="150"/>
      <c r="QU50" s="150"/>
      <c r="QV50" s="150"/>
      <c r="QW50" s="150"/>
      <c r="QX50" s="150"/>
      <c r="QY50" s="150"/>
      <c r="QZ50" s="150"/>
      <c r="RA50" s="150"/>
      <c r="RB50" s="150"/>
      <c r="RC50" s="150"/>
      <c r="RD50" s="150"/>
      <c r="RE50" s="150"/>
      <c r="RF50" s="150"/>
      <c r="RG50" s="150"/>
      <c r="RH50" s="150"/>
      <c r="RI50" s="150"/>
      <c r="RJ50" s="150"/>
      <c r="RK50" s="150"/>
      <c r="RL50" s="150"/>
      <c r="RM50" s="150"/>
      <c r="RN50" s="150"/>
      <c r="RO50" s="150"/>
      <c r="RP50" s="150"/>
      <c r="RQ50" s="150"/>
      <c r="RR50" s="150"/>
      <c r="RS50" s="150"/>
      <c r="RT50" s="150"/>
      <c r="RU50" s="150"/>
      <c r="RV50" s="150"/>
      <c r="RW50" s="150"/>
      <c r="RX50" s="150"/>
      <c r="RY50" s="150"/>
      <c r="RZ50" s="150"/>
      <c r="SA50" s="150"/>
      <c r="SB50" s="150"/>
      <c r="SC50" s="150"/>
      <c r="SD50" s="150"/>
      <c r="SE50" s="150"/>
      <c r="SF50" s="150"/>
      <c r="SG50" s="150"/>
      <c r="SH50" s="150"/>
      <c r="SI50" s="150"/>
      <c r="SJ50" s="150"/>
      <c r="SK50" s="150"/>
      <c r="SL50" s="150"/>
      <c r="SM50" s="150"/>
      <c r="SN50" s="150"/>
      <c r="SO50" s="150"/>
      <c r="SP50" s="150"/>
      <c r="SQ50" s="150"/>
      <c r="SR50" s="150"/>
      <c r="SS50" s="150"/>
      <c r="ST50" s="150"/>
      <c r="SU50" s="150"/>
      <c r="SV50" s="150"/>
      <c r="SW50" s="150"/>
      <c r="SX50" s="150"/>
      <c r="SY50" s="150"/>
      <c r="SZ50" s="150"/>
      <c r="TA50" s="150"/>
      <c r="TB50" s="150"/>
      <c r="TC50" s="150"/>
      <c r="TD50" s="150"/>
      <c r="TE50" s="150"/>
      <c r="TF50" s="150"/>
      <c r="TG50" s="150"/>
      <c r="TH50" s="150"/>
      <c r="TI50" s="150"/>
      <c r="TJ50" s="150"/>
      <c r="TK50" s="150"/>
      <c r="TL50" s="150"/>
      <c r="TM50" s="150"/>
      <c r="TN50" s="150"/>
      <c r="TO50" s="150"/>
      <c r="TP50" s="150"/>
      <c r="TQ50" s="150"/>
      <c r="TR50" s="150"/>
      <c r="TS50" s="150"/>
      <c r="TT50" s="150"/>
      <c r="TU50" s="150"/>
      <c r="TV50" s="150"/>
      <c r="TW50" s="150"/>
      <c r="TX50" s="150"/>
      <c r="TY50" s="150"/>
      <c r="TZ50" s="150"/>
      <c r="UA50" s="150"/>
      <c r="UB50" s="150"/>
      <c r="UC50" s="150"/>
      <c r="UD50" s="150"/>
      <c r="UE50" s="150"/>
      <c r="UF50" s="150"/>
      <c r="UG50" s="150"/>
      <c r="UH50" s="150"/>
      <c r="UI50" s="150"/>
      <c r="UJ50" s="150"/>
      <c r="UK50" s="150"/>
      <c r="UL50" s="150"/>
      <c r="UM50" s="150"/>
      <c r="UN50" s="150"/>
      <c r="UO50" s="150"/>
      <c r="UP50" s="150"/>
      <c r="UQ50" s="150"/>
      <c r="UR50" s="150"/>
      <c r="US50" s="150"/>
      <c r="UT50" s="150"/>
      <c r="UU50" s="150"/>
      <c r="UV50" s="150"/>
      <c r="UW50" s="150"/>
      <c r="UX50" s="150"/>
      <c r="UY50" s="150"/>
      <c r="UZ50" s="150"/>
      <c r="VA50" s="150"/>
      <c r="VB50" s="150"/>
      <c r="VC50" s="150"/>
      <c r="VD50" s="150"/>
      <c r="VE50" s="150"/>
      <c r="VF50" s="150"/>
      <c r="VG50" s="150"/>
      <c r="VH50" s="150"/>
      <c r="VI50" s="150"/>
      <c r="VJ50" s="150"/>
      <c r="VK50" s="150"/>
      <c r="VL50" s="150"/>
      <c r="VM50" s="150"/>
      <c r="VN50" s="150"/>
      <c r="VO50" s="150"/>
      <c r="VP50" s="150"/>
      <c r="VQ50" s="150"/>
      <c r="VR50" s="150"/>
      <c r="VS50" s="150"/>
      <c r="VT50" s="150"/>
      <c r="VU50" s="150"/>
      <c r="VV50" s="150"/>
      <c r="VW50" s="150"/>
      <c r="VX50" s="150"/>
      <c r="VY50" s="150"/>
      <c r="VZ50" s="150"/>
      <c r="WA50" s="150"/>
      <c r="WB50" s="150"/>
      <c r="WC50" s="150"/>
      <c r="WD50" s="150"/>
      <c r="WE50" s="150"/>
      <c r="WF50" s="150"/>
      <c r="WG50" s="150"/>
      <c r="WH50" s="150"/>
      <c r="WI50" s="150"/>
      <c r="WJ50" s="150"/>
      <c r="WK50" s="150"/>
      <c r="WL50" s="150"/>
      <c r="WM50" s="150"/>
      <c r="WN50" s="150"/>
      <c r="WO50" s="150"/>
      <c r="WP50" s="150"/>
      <c r="WQ50" s="150"/>
      <c r="WR50" s="150"/>
      <c r="WS50" s="150"/>
      <c r="WT50" s="150"/>
      <c r="WU50" s="150"/>
      <c r="WV50" s="150"/>
      <c r="WW50" s="150"/>
      <c r="WX50" s="150"/>
      <c r="WY50" s="150"/>
      <c r="WZ50" s="150"/>
      <c r="XA50" s="150"/>
      <c r="XB50" s="150"/>
      <c r="XC50" s="150"/>
      <c r="XD50" s="150"/>
      <c r="XE50" s="150"/>
      <c r="XF50" s="150"/>
      <c r="XG50" s="150"/>
      <c r="XH50" s="150"/>
      <c r="XI50" s="150"/>
      <c r="XJ50" s="150"/>
      <c r="XK50" s="150"/>
      <c r="XL50" s="150"/>
      <c r="XM50" s="150"/>
      <c r="XN50" s="150"/>
      <c r="XO50" s="150"/>
      <c r="XP50" s="150"/>
      <c r="XQ50" s="150"/>
      <c r="XR50" s="150"/>
      <c r="XS50" s="150"/>
      <c r="XT50" s="150"/>
      <c r="XU50" s="150"/>
      <c r="XV50" s="150"/>
      <c r="XW50" s="150"/>
      <c r="XX50" s="150"/>
      <c r="XY50" s="150"/>
      <c r="XZ50" s="150"/>
      <c r="YA50" s="150"/>
      <c r="YB50" s="150"/>
      <c r="YC50" s="150"/>
      <c r="YD50" s="150"/>
      <c r="YE50" s="150"/>
      <c r="YF50" s="150"/>
      <c r="YG50" s="150"/>
      <c r="YH50" s="150"/>
      <c r="YI50" s="150"/>
      <c r="YJ50" s="150"/>
      <c r="YK50" s="150"/>
      <c r="YL50" s="150"/>
      <c r="YM50" s="150"/>
      <c r="YN50" s="150"/>
      <c r="YO50" s="150"/>
      <c r="YP50" s="150"/>
      <c r="YQ50" s="150"/>
      <c r="YR50" s="150"/>
      <c r="YS50" s="150"/>
      <c r="YT50" s="150"/>
      <c r="YU50" s="150"/>
      <c r="YV50" s="150"/>
      <c r="YW50" s="150"/>
      <c r="YX50" s="150"/>
      <c r="YY50" s="150"/>
      <c r="YZ50" s="150"/>
      <c r="ZA50" s="150"/>
      <c r="ZB50" s="150"/>
      <c r="ZC50" s="150"/>
      <c r="ZD50" s="150"/>
      <c r="ZE50" s="150"/>
      <c r="ZF50" s="150"/>
      <c r="ZG50" s="150"/>
      <c r="ZH50" s="150"/>
      <c r="ZI50" s="150"/>
      <c r="ZJ50" s="150"/>
      <c r="ZK50" s="150"/>
      <c r="ZL50" s="150"/>
      <c r="ZM50" s="150"/>
      <c r="ZN50" s="150"/>
      <c r="ZO50" s="150"/>
      <c r="ZP50" s="150"/>
      <c r="ZQ50" s="150"/>
      <c r="ZR50" s="150"/>
      <c r="ZS50" s="150"/>
      <c r="ZT50" s="150"/>
      <c r="ZU50" s="150"/>
      <c r="ZV50" s="150"/>
      <c r="ZW50" s="150"/>
      <c r="ZX50" s="150"/>
      <c r="ZY50" s="150"/>
      <c r="ZZ50" s="150"/>
      <c r="AAA50" s="150"/>
      <c r="AAB50" s="150"/>
      <c r="AAC50" s="150"/>
      <c r="AAD50" s="150"/>
      <c r="AAE50" s="150"/>
      <c r="AAF50" s="150"/>
      <c r="AAG50" s="150"/>
      <c r="AAH50" s="150"/>
      <c r="AAI50" s="150"/>
      <c r="AAJ50" s="150"/>
      <c r="AAK50" s="150"/>
      <c r="AAL50" s="150"/>
      <c r="AAM50" s="150"/>
      <c r="AAN50" s="150"/>
      <c r="AAO50" s="150"/>
      <c r="AAP50" s="150"/>
      <c r="AAQ50" s="150"/>
      <c r="AAR50" s="150"/>
      <c r="AAS50" s="150"/>
      <c r="AAT50" s="150"/>
      <c r="AAU50" s="150"/>
      <c r="AAV50" s="150"/>
      <c r="AAW50" s="150"/>
      <c r="AAX50" s="150"/>
      <c r="AAY50" s="150"/>
      <c r="AAZ50" s="150"/>
      <c r="ABA50" s="150"/>
      <c r="ABB50" s="150"/>
      <c r="ABC50" s="150"/>
      <c r="ABD50" s="150"/>
      <c r="ABE50" s="150"/>
      <c r="ABF50" s="150"/>
      <c r="ABG50" s="150"/>
      <c r="ABH50" s="150"/>
      <c r="ABI50" s="150"/>
      <c r="ABJ50" s="150"/>
      <c r="ABK50" s="150"/>
      <c r="ABL50" s="150"/>
      <c r="ABM50" s="150"/>
      <c r="ABN50" s="150"/>
      <c r="ABO50" s="150"/>
      <c r="ABP50" s="150"/>
      <c r="ABQ50" s="150"/>
      <c r="ABR50" s="150"/>
      <c r="ABS50" s="150"/>
      <c r="ABT50" s="150"/>
      <c r="ABU50" s="150"/>
      <c r="ABV50" s="150"/>
      <c r="ABW50" s="150"/>
      <c r="ABX50" s="150"/>
      <c r="ABY50" s="150"/>
      <c r="ABZ50" s="150"/>
      <c r="ACA50" s="150"/>
      <c r="ACB50" s="150"/>
      <c r="ACC50" s="150"/>
      <c r="ACD50" s="150"/>
      <c r="ACE50" s="150"/>
      <c r="ACF50" s="150"/>
      <c r="ACG50" s="150"/>
      <c r="ACH50" s="150"/>
      <c r="ACI50" s="150"/>
      <c r="ACJ50" s="150"/>
      <c r="ACK50" s="150"/>
      <c r="ACL50" s="150"/>
      <c r="ACM50" s="150"/>
      <c r="ACN50" s="150"/>
      <c r="ACO50" s="150"/>
      <c r="ACP50" s="150"/>
      <c r="ACQ50" s="150"/>
      <c r="ACR50" s="150"/>
      <c r="ACS50" s="150"/>
      <c r="ACT50" s="150"/>
      <c r="ACU50" s="150"/>
      <c r="ACV50" s="150"/>
      <c r="ACW50" s="150"/>
      <c r="ACX50" s="150"/>
      <c r="ACY50" s="150"/>
      <c r="ACZ50" s="150"/>
      <c r="ADA50" s="150"/>
      <c r="ADB50" s="150"/>
      <c r="ADC50" s="150"/>
      <c r="ADD50" s="150"/>
      <c r="ADE50" s="150"/>
      <c r="ADF50" s="150"/>
      <c r="ADG50" s="150"/>
      <c r="ADH50" s="150"/>
      <c r="ADI50" s="150"/>
      <c r="ADJ50" s="150"/>
      <c r="ADK50" s="150"/>
      <c r="ADL50" s="150"/>
      <c r="ADM50" s="150"/>
      <c r="ADN50" s="150"/>
      <c r="ADO50" s="150"/>
      <c r="ADP50" s="150"/>
      <c r="ADQ50" s="150"/>
      <c r="ADR50" s="150"/>
      <c r="ADS50" s="150"/>
      <c r="ADT50" s="150"/>
      <c r="ADU50" s="150"/>
      <c r="ADV50" s="150"/>
      <c r="ADW50" s="150"/>
      <c r="ADX50" s="150"/>
      <c r="ADY50" s="150"/>
      <c r="ADZ50" s="150"/>
      <c r="AEA50" s="150"/>
      <c r="AEB50" s="150"/>
      <c r="AEC50" s="150"/>
      <c r="AED50" s="150"/>
      <c r="AEE50" s="150"/>
      <c r="AEF50" s="150"/>
      <c r="AEG50" s="150"/>
      <c r="AEH50" s="150"/>
      <c r="AEI50" s="150"/>
      <c r="AEJ50" s="150"/>
      <c r="AEK50" s="150"/>
      <c r="AEL50" s="150"/>
      <c r="AEM50" s="150"/>
      <c r="AEN50" s="150"/>
      <c r="AEO50" s="150"/>
      <c r="AEP50" s="150"/>
      <c r="AEQ50" s="150"/>
      <c r="AER50" s="150"/>
      <c r="AES50" s="150"/>
      <c r="AET50" s="150"/>
      <c r="AEU50" s="150"/>
      <c r="AEV50" s="150"/>
      <c r="AEW50" s="150"/>
      <c r="AEX50" s="150"/>
      <c r="AEY50" s="150"/>
      <c r="AEZ50" s="150"/>
      <c r="AFA50" s="150"/>
      <c r="AFB50" s="150"/>
      <c r="AFC50" s="150"/>
      <c r="AFD50" s="150"/>
      <c r="AFE50" s="150"/>
      <c r="AFF50" s="150"/>
      <c r="AFG50" s="150"/>
      <c r="AFH50" s="150"/>
      <c r="AFI50" s="150"/>
      <c r="AFJ50" s="150"/>
      <c r="AFK50" s="150"/>
      <c r="AFL50" s="150"/>
      <c r="AFM50" s="150"/>
      <c r="AFN50" s="150"/>
      <c r="AFO50" s="150"/>
      <c r="AFP50" s="150"/>
      <c r="AFQ50" s="150"/>
      <c r="AFR50" s="150"/>
      <c r="AFS50" s="150"/>
      <c r="AFT50" s="150"/>
      <c r="AFU50" s="150"/>
      <c r="AFV50" s="150"/>
      <c r="AFW50" s="150"/>
      <c r="AFX50" s="150"/>
      <c r="AFY50" s="150"/>
      <c r="AFZ50" s="150"/>
      <c r="AGA50" s="150"/>
      <c r="AGB50" s="150"/>
      <c r="AGC50" s="150"/>
      <c r="AGD50" s="150"/>
      <c r="AGE50" s="150"/>
      <c r="AGF50" s="150"/>
      <c r="AGG50" s="150"/>
      <c r="AGH50" s="150"/>
      <c r="AGI50" s="150"/>
      <c r="AGJ50" s="150"/>
      <c r="AGK50" s="150"/>
      <c r="AGL50" s="150"/>
      <c r="AGM50" s="150"/>
      <c r="AGN50" s="150"/>
      <c r="AGO50" s="150"/>
      <c r="AGP50" s="150"/>
      <c r="AGQ50" s="150"/>
      <c r="AGR50" s="150"/>
      <c r="AGS50" s="150"/>
      <c r="AGT50" s="150"/>
      <c r="AGU50" s="150"/>
      <c r="AGV50" s="150"/>
      <c r="AGW50" s="150"/>
      <c r="AGX50" s="150"/>
      <c r="AGY50" s="150"/>
      <c r="AGZ50" s="150"/>
      <c r="AHA50" s="150"/>
      <c r="AHB50" s="150"/>
      <c r="AHC50" s="150"/>
      <c r="AHD50" s="150"/>
      <c r="AHE50" s="150"/>
      <c r="AHF50" s="150"/>
      <c r="AHG50" s="150"/>
      <c r="AHH50" s="150"/>
      <c r="AHI50" s="150"/>
      <c r="AHJ50" s="150"/>
      <c r="AHK50" s="150"/>
      <c r="AHL50" s="150"/>
      <c r="AHM50" s="150"/>
      <c r="AHN50" s="150"/>
      <c r="AHO50" s="150"/>
      <c r="AHP50" s="150"/>
      <c r="AHQ50" s="150"/>
      <c r="AHR50" s="150"/>
      <c r="AHS50" s="150"/>
      <c r="AHT50" s="150"/>
      <c r="AHU50" s="150"/>
      <c r="AHV50" s="150"/>
      <c r="AHW50" s="150"/>
      <c r="AHX50" s="150"/>
      <c r="AHY50" s="150"/>
      <c r="AHZ50" s="150"/>
      <c r="AIA50" s="150"/>
      <c r="AIB50" s="150"/>
      <c r="AIC50" s="150"/>
      <c r="AID50" s="150"/>
      <c r="AIE50" s="150"/>
      <c r="AIF50" s="150"/>
      <c r="AIG50" s="150"/>
      <c r="AIH50" s="150"/>
      <c r="AII50" s="150"/>
      <c r="AIJ50" s="150"/>
      <c r="AIK50" s="150"/>
      <c r="AIL50" s="150"/>
      <c r="AIM50" s="150"/>
      <c r="AIN50" s="150"/>
      <c r="AIO50" s="150"/>
      <c r="AIP50" s="150"/>
      <c r="AIQ50" s="150"/>
      <c r="AIR50" s="150"/>
      <c r="AIS50" s="150"/>
      <c r="AIT50" s="150"/>
      <c r="AIU50" s="150"/>
      <c r="AIV50" s="150"/>
      <c r="AIW50" s="150"/>
      <c r="AIX50" s="150"/>
      <c r="AIY50" s="150"/>
      <c r="AIZ50" s="150"/>
      <c r="AJA50" s="150"/>
      <c r="AJB50" s="150"/>
      <c r="AJC50" s="150"/>
      <c r="AJD50" s="150"/>
      <c r="AJE50" s="150"/>
      <c r="AJF50" s="150"/>
      <c r="AJG50" s="150"/>
      <c r="AJH50" s="150"/>
      <c r="AJI50" s="150"/>
      <c r="AJJ50" s="150"/>
      <c r="AJK50" s="150"/>
      <c r="AJL50" s="150"/>
      <c r="AJM50" s="150"/>
      <c r="AJN50" s="150"/>
      <c r="AJO50" s="150"/>
      <c r="AJP50" s="150"/>
      <c r="AJQ50" s="150"/>
      <c r="AJR50" s="150"/>
      <c r="AJS50" s="150"/>
      <c r="AJT50" s="150"/>
      <c r="AJU50" s="150"/>
      <c r="AJV50" s="150"/>
      <c r="AJW50" s="150"/>
      <c r="AJX50" s="150"/>
      <c r="AJY50" s="150"/>
      <c r="AJZ50" s="150"/>
      <c r="AKA50" s="150"/>
      <c r="AKB50" s="150"/>
      <c r="AKC50" s="150"/>
      <c r="AKD50" s="150"/>
      <c r="AKE50" s="150"/>
      <c r="AKF50" s="150"/>
      <c r="AKG50" s="150"/>
      <c r="AKH50" s="150"/>
      <c r="AKI50" s="150"/>
      <c r="AKJ50" s="150"/>
      <c r="AKK50" s="150"/>
      <c r="AKL50" s="150"/>
      <c r="AKM50" s="150"/>
      <c r="AKN50" s="150"/>
      <c r="AKO50" s="150"/>
      <c r="AKP50" s="150"/>
      <c r="AKQ50" s="150"/>
      <c r="AKR50" s="150"/>
      <c r="AKS50" s="150"/>
      <c r="AKT50" s="150"/>
      <c r="AKU50" s="150"/>
      <c r="AKV50" s="150"/>
      <c r="AKW50" s="150"/>
      <c r="AKX50" s="150"/>
      <c r="AKY50" s="150"/>
      <c r="AKZ50" s="150"/>
      <c r="ALA50" s="150"/>
      <c r="ALB50" s="150"/>
      <c r="ALC50" s="150"/>
      <c r="ALD50" s="150"/>
      <c r="ALE50" s="150"/>
      <c r="ALF50" s="150"/>
      <c r="ALG50" s="150"/>
      <c r="ALH50" s="150"/>
      <c r="ALI50" s="150"/>
      <c r="ALJ50" s="150"/>
      <c r="ALK50" s="150"/>
      <c r="ALL50" s="150"/>
      <c r="ALM50" s="150"/>
      <c r="ALN50" s="150"/>
      <c r="ALO50" s="150"/>
      <c r="ALP50" s="150"/>
      <c r="ALQ50" s="150"/>
      <c r="ALR50" s="150"/>
      <c r="ALS50" s="150"/>
      <c r="ALT50" s="150"/>
      <c r="ALU50" s="150"/>
      <c r="ALV50" s="150"/>
      <c r="ALW50" s="150"/>
      <c r="ALX50" s="150"/>
      <c r="ALY50" s="150"/>
      <c r="ALZ50" s="150"/>
      <c r="AMA50" s="150"/>
      <c r="AMB50" s="150"/>
      <c r="AMC50" s="150"/>
      <c r="AMD50" s="150"/>
      <c r="AME50" s="150"/>
      <c r="AMF50" s="150"/>
      <c r="AMG50" s="150"/>
      <c r="AMH50" s="150"/>
      <c r="AMI50" s="150"/>
      <c r="AMJ50" s="150"/>
      <c r="AMK50" s="150"/>
    </row>
    <row r="51" spans="1:1025" x14ac:dyDescent="0.25">
      <c r="A51" s="256" t="s">
        <v>1336</v>
      </c>
      <c r="B51" s="257">
        <v>51</v>
      </c>
      <c r="C51" s="258" t="s">
        <v>24178</v>
      </c>
      <c r="D51" s="308" t="s">
        <v>1337</v>
      </c>
      <c r="E51" s="277" t="s">
        <v>204</v>
      </c>
      <c r="F51" s="291"/>
      <c r="G51" s="280"/>
      <c r="H51" s="280"/>
      <c r="I51" s="492">
        <v>8</v>
      </c>
      <c r="J51" s="278" t="s">
        <v>749</v>
      </c>
      <c r="K51" s="298">
        <v>1</v>
      </c>
      <c r="L51" s="293"/>
      <c r="M51" s="293"/>
      <c r="N51" s="293"/>
      <c r="O51" s="281"/>
      <c r="P51" s="293">
        <v>335</v>
      </c>
      <c r="Q51" s="293"/>
      <c r="R51" s="293"/>
      <c r="S51" s="293"/>
      <c r="T51" s="293"/>
      <c r="U51" s="278"/>
      <c r="V51" s="278"/>
      <c r="W51" s="283">
        <f t="shared" si="14"/>
        <v>100</v>
      </c>
      <c r="X51" s="283">
        <f t="shared" si="15"/>
        <v>100</v>
      </c>
      <c r="Y51" s="341">
        <v>10</v>
      </c>
      <c r="Z51" s="283">
        <f t="shared" si="28"/>
        <v>100</v>
      </c>
      <c r="AA51" s="283">
        <f t="shared" si="29"/>
        <v>100</v>
      </c>
      <c r="AB51" s="287">
        <f t="shared" si="23"/>
        <v>100</v>
      </c>
      <c r="AC51" s="287">
        <f t="shared" si="22"/>
        <v>100</v>
      </c>
      <c r="AD51" s="287">
        <f t="shared" si="20"/>
        <v>100</v>
      </c>
      <c r="AE51" s="284">
        <f t="shared" si="30"/>
        <v>100</v>
      </c>
      <c r="AF51" s="284">
        <f t="shared" si="27"/>
        <v>100</v>
      </c>
      <c r="AG51" s="342">
        <v>0.1</v>
      </c>
      <c r="AH51" s="342">
        <v>1</v>
      </c>
      <c r="AI51" s="326">
        <v>1</v>
      </c>
      <c r="AJ51" s="326">
        <v>10</v>
      </c>
      <c r="AK51" s="501" t="s">
        <v>24123</v>
      </c>
      <c r="AL51" s="293"/>
      <c r="AM51" s="293"/>
      <c r="AN51" s="511"/>
      <c r="AO51" s="357"/>
      <c r="AP51" s="357"/>
      <c r="AQ51" s="286"/>
      <c r="AR51" s="309" t="s">
        <v>1338</v>
      </c>
      <c r="AS51" s="309"/>
      <c r="AT51" s="277"/>
      <c r="AU51" s="277"/>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c r="JC51" s="170"/>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c r="KJ51" s="170"/>
      <c r="KK51" s="170"/>
      <c r="KL51" s="170"/>
      <c r="KM51" s="170"/>
      <c r="KN51" s="170"/>
      <c r="KO51" s="170"/>
      <c r="KP51" s="170"/>
      <c r="KQ51" s="170"/>
      <c r="KR51" s="170"/>
      <c r="KS51" s="170"/>
      <c r="KT51" s="170"/>
      <c r="KU51" s="170"/>
      <c r="KV51" s="170"/>
      <c r="KW51" s="170"/>
      <c r="KX51" s="170"/>
      <c r="KY51" s="170"/>
      <c r="KZ51" s="170"/>
      <c r="LA51" s="170"/>
      <c r="LB51" s="170"/>
      <c r="LC51" s="170"/>
      <c r="LD51" s="170"/>
      <c r="LE51" s="170"/>
      <c r="LF51" s="170"/>
      <c r="LG51" s="170"/>
      <c r="LH51" s="170"/>
      <c r="LI51" s="170"/>
      <c r="LJ51" s="170"/>
      <c r="LK51" s="170"/>
      <c r="LL51" s="170"/>
      <c r="LM51" s="170"/>
      <c r="LN51" s="170"/>
      <c r="LO51" s="170"/>
      <c r="LP51" s="170"/>
      <c r="LQ51" s="170"/>
      <c r="LR51" s="170"/>
      <c r="LS51" s="170"/>
      <c r="LT51" s="170"/>
      <c r="LU51" s="170"/>
      <c r="LV51" s="170"/>
      <c r="LW51" s="170"/>
      <c r="LX51" s="170"/>
      <c r="LY51" s="170"/>
      <c r="LZ51" s="170"/>
      <c r="MA51" s="170"/>
      <c r="MB51" s="170"/>
      <c r="MC51" s="170"/>
      <c r="MD51" s="170"/>
      <c r="ME51" s="170"/>
      <c r="MF51" s="170"/>
      <c r="MG51" s="170"/>
      <c r="MH51" s="170"/>
      <c r="MI51" s="170"/>
      <c r="MJ51" s="170"/>
      <c r="MK51" s="170"/>
      <c r="ML51" s="170"/>
      <c r="MM51" s="170"/>
      <c r="MN51" s="170"/>
      <c r="MO51" s="170"/>
      <c r="MP51" s="170"/>
      <c r="MQ51" s="170"/>
      <c r="MR51" s="170"/>
      <c r="MS51" s="170"/>
      <c r="MT51" s="170"/>
      <c r="MU51" s="170"/>
      <c r="MV51" s="170"/>
      <c r="MW51" s="170"/>
      <c r="MX51" s="170"/>
      <c r="MY51" s="170"/>
      <c r="MZ51" s="170"/>
      <c r="NA51" s="170"/>
      <c r="NB51" s="170"/>
      <c r="NC51" s="170"/>
      <c r="ND51" s="170"/>
      <c r="NE51" s="170"/>
      <c r="NF51" s="170"/>
      <c r="NG51" s="170"/>
      <c r="NH51" s="170"/>
      <c r="NI51" s="170"/>
      <c r="NJ51" s="170"/>
      <c r="NK51" s="170"/>
      <c r="NL51" s="170"/>
      <c r="NM51" s="170"/>
      <c r="NN51" s="170"/>
      <c r="NO51" s="170"/>
      <c r="NP51" s="170"/>
      <c r="NQ51" s="170"/>
      <c r="NR51" s="170"/>
      <c r="NS51" s="170"/>
      <c r="NT51" s="170"/>
      <c r="NU51" s="170"/>
      <c r="NV51" s="170"/>
      <c r="NW51" s="170"/>
      <c r="NX51" s="170"/>
      <c r="NY51" s="170"/>
      <c r="NZ51" s="170"/>
      <c r="OA51" s="170"/>
      <c r="OB51" s="170"/>
      <c r="OC51" s="170"/>
      <c r="OD51" s="170"/>
      <c r="OE51" s="170"/>
      <c r="OF51" s="170"/>
      <c r="OG51" s="170"/>
      <c r="OH51" s="170"/>
      <c r="OI51" s="170"/>
      <c r="OJ51" s="170"/>
      <c r="OK51" s="170"/>
      <c r="OL51" s="170"/>
      <c r="OM51" s="170"/>
      <c r="ON51" s="170"/>
      <c r="OO51" s="170"/>
      <c r="OP51" s="170"/>
      <c r="OQ51" s="170"/>
      <c r="OR51" s="170"/>
      <c r="OS51" s="170"/>
      <c r="OT51" s="170"/>
      <c r="OU51" s="170"/>
      <c r="OV51" s="170"/>
      <c r="OW51" s="170"/>
      <c r="OX51" s="170"/>
      <c r="OY51" s="170"/>
      <c r="OZ51" s="170"/>
      <c r="PA51" s="170"/>
      <c r="PB51" s="170"/>
      <c r="PC51" s="170"/>
      <c r="PD51" s="170"/>
      <c r="PE51" s="170"/>
      <c r="PF51" s="170"/>
      <c r="PG51" s="170"/>
      <c r="PH51" s="170"/>
      <c r="PI51" s="170"/>
      <c r="PJ51" s="170"/>
      <c r="PK51" s="170"/>
      <c r="PL51" s="170"/>
      <c r="PM51" s="170"/>
      <c r="PN51" s="170"/>
      <c r="PO51" s="170"/>
      <c r="PP51" s="170"/>
      <c r="PQ51" s="170"/>
      <c r="PR51" s="170"/>
      <c r="PS51" s="170"/>
      <c r="PT51" s="170"/>
      <c r="PU51" s="170"/>
      <c r="PV51" s="170"/>
      <c r="PW51" s="170"/>
      <c r="PX51" s="170"/>
      <c r="PY51" s="170"/>
      <c r="PZ51" s="170"/>
      <c r="QA51" s="170"/>
      <c r="QB51" s="170"/>
      <c r="QC51" s="170"/>
      <c r="QD51" s="170"/>
      <c r="QE51" s="170"/>
      <c r="QF51" s="170"/>
      <c r="QG51" s="170"/>
      <c r="QH51" s="170"/>
      <c r="QI51" s="170"/>
      <c r="QJ51" s="170"/>
      <c r="QK51" s="170"/>
      <c r="QL51" s="170"/>
      <c r="QM51" s="170"/>
      <c r="QN51" s="170"/>
      <c r="QO51" s="170"/>
      <c r="QP51" s="170"/>
      <c r="QQ51" s="170"/>
      <c r="QR51" s="170"/>
      <c r="QS51" s="170"/>
      <c r="QT51" s="170"/>
      <c r="QU51" s="170"/>
      <c r="QV51" s="170"/>
      <c r="QW51" s="170"/>
      <c r="QX51" s="170"/>
      <c r="QY51" s="170"/>
      <c r="QZ51" s="170"/>
      <c r="RA51" s="170"/>
      <c r="RB51" s="170"/>
      <c r="RC51" s="170"/>
      <c r="RD51" s="170"/>
      <c r="RE51" s="170"/>
      <c r="RF51" s="170"/>
      <c r="RG51" s="170"/>
      <c r="RH51" s="170"/>
      <c r="RI51" s="170"/>
      <c r="RJ51" s="170"/>
      <c r="RK51" s="170"/>
      <c r="RL51" s="170"/>
      <c r="RM51" s="170"/>
      <c r="RN51" s="170"/>
      <c r="RO51" s="170"/>
      <c r="RP51" s="170"/>
      <c r="RQ51" s="170"/>
      <c r="RR51" s="170"/>
      <c r="RS51" s="170"/>
      <c r="RT51" s="170"/>
      <c r="RU51" s="170"/>
      <c r="RV51" s="170"/>
      <c r="RW51" s="170"/>
      <c r="RX51" s="170"/>
      <c r="RY51" s="170"/>
      <c r="RZ51" s="170"/>
      <c r="SA51" s="170"/>
      <c r="SB51" s="170"/>
      <c r="SC51" s="170"/>
      <c r="SD51" s="170"/>
      <c r="SE51" s="170"/>
      <c r="SF51" s="170"/>
      <c r="SG51" s="170"/>
      <c r="SH51" s="170"/>
      <c r="SI51" s="170"/>
      <c r="SJ51" s="170"/>
      <c r="SK51" s="170"/>
      <c r="SL51" s="170"/>
      <c r="SM51" s="170"/>
      <c r="SN51" s="170"/>
      <c r="SO51" s="170"/>
      <c r="SP51" s="170"/>
      <c r="SQ51" s="170"/>
      <c r="SR51" s="170"/>
      <c r="SS51" s="170"/>
      <c r="ST51" s="170"/>
      <c r="SU51" s="170"/>
      <c r="SV51" s="170"/>
      <c r="SW51" s="170"/>
      <c r="SX51" s="170"/>
      <c r="SY51" s="170"/>
      <c r="SZ51" s="170"/>
      <c r="TA51" s="170"/>
      <c r="TB51" s="170"/>
      <c r="TC51" s="170"/>
      <c r="TD51" s="170"/>
      <c r="TE51" s="170"/>
      <c r="TF51" s="170"/>
      <c r="TG51" s="170"/>
      <c r="TH51" s="170"/>
      <c r="TI51" s="170"/>
      <c r="TJ51" s="170"/>
      <c r="TK51" s="170"/>
      <c r="TL51" s="170"/>
      <c r="TM51" s="170"/>
      <c r="TN51" s="170"/>
      <c r="TO51" s="170"/>
      <c r="TP51" s="170"/>
      <c r="TQ51" s="170"/>
      <c r="TR51" s="170"/>
      <c r="TS51" s="170"/>
      <c r="TT51" s="170"/>
      <c r="TU51" s="170"/>
      <c r="TV51" s="170"/>
      <c r="TW51" s="170"/>
      <c r="TX51" s="170"/>
      <c r="TY51" s="170"/>
      <c r="TZ51" s="170"/>
      <c r="UA51" s="170"/>
      <c r="UB51" s="170"/>
      <c r="UC51" s="170"/>
      <c r="UD51" s="170"/>
      <c r="UE51" s="170"/>
      <c r="UF51" s="170"/>
      <c r="UG51" s="170"/>
      <c r="UH51" s="170"/>
      <c r="UI51" s="170"/>
      <c r="UJ51" s="170"/>
      <c r="UK51" s="170"/>
      <c r="UL51" s="170"/>
      <c r="UM51" s="170"/>
      <c r="UN51" s="170"/>
      <c r="UO51" s="170"/>
      <c r="UP51" s="170"/>
      <c r="UQ51" s="170"/>
      <c r="UR51" s="170"/>
      <c r="US51" s="170"/>
      <c r="UT51" s="170"/>
      <c r="UU51" s="170"/>
      <c r="UV51" s="170"/>
      <c r="UW51" s="170"/>
      <c r="UX51" s="170"/>
      <c r="UY51" s="170"/>
      <c r="UZ51" s="170"/>
      <c r="VA51" s="170"/>
      <c r="VB51" s="170"/>
      <c r="VC51" s="170"/>
      <c r="VD51" s="170"/>
      <c r="VE51" s="170"/>
      <c r="VF51" s="170"/>
      <c r="VG51" s="170"/>
      <c r="VH51" s="170"/>
      <c r="VI51" s="170"/>
      <c r="VJ51" s="170"/>
      <c r="VK51" s="170"/>
      <c r="VL51" s="170"/>
      <c r="VM51" s="170"/>
      <c r="VN51" s="170"/>
      <c r="VO51" s="170"/>
      <c r="VP51" s="170"/>
      <c r="VQ51" s="170"/>
      <c r="VR51" s="170"/>
      <c r="VS51" s="170"/>
      <c r="VT51" s="170"/>
      <c r="VU51" s="170"/>
      <c r="VV51" s="170"/>
      <c r="VW51" s="170"/>
      <c r="VX51" s="170"/>
      <c r="VY51" s="170"/>
      <c r="VZ51" s="170"/>
      <c r="WA51" s="170"/>
      <c r="WB51" s="170"/>
      <c r="WC51" s="170"/>
      <c r="WD51" s="170"/>
      <c r="WE51" s="170"/>
      <c r="WF51" s="170"/>
      <c r="WG51" s="170"/>
      <c r="WH51" s="170"/>
      <c r="WI51" s="170"/>
      <c r="WJ51" s="170"/>
      <c r="WK51" s="170"/>
      <c r="WL51" s="170"/>
      <c r="WM51" s="170"/>
      <c r="WN51" s="170"/>
      <c r="WO51" s="170"/>
      <c r="WP51" s="170"/>
      <c r="WQ51" s="170"/>
      <c r="WR51" s="170"/>
      <c r="WS51" s="170"/>
      <c r="WT51" s="170"/>
      <c r="WU51" s="170"/>
      <c r="WV51" s="170"/>
      <c r="WW51" s="170"/>
      <c r="WX51" s="170"/>
      <c r="WY51" s="170"/>
      <c r="WZ51" s="170"/>
      <c r="XA51" s="170"/>
      <c r="XB51" s="170"/>
      <c r="XC51" s="170"/>
      <c r="XD51" s="170"/>
      <c r="XE51" s="170"/>
      <c r="XF51" s="170"/>
      <c r="XG51" s="170"/>
      <c r="XH51" s="170"/>
      <c r="XI51" s="170"/>
      <c r="XJ51" s="170"/>
      <c r="XK51" s="170"/>
      <c r="XL51" s="170"/>
      <c r="XM51" s="170"/>
      <c r="XN51" s="170"/>
      <c r="XO51" s="170"/>
      <c r="XP51" s="170"/>
      <c r="XQ51" s="170"/>
      <c r="XR51" s="170"/>
      <c r="XS51" s="170"/>
      <c r="XT51" s="170"/>
      <c r="XU51" s="170"/>
      <c r="XV51" s="170"/>
      <c r="XW51" s="170"/>
      <c r="XX51" s="170"/>
      <c r="XY51" s="170"/>
      <c r="XZ51" s="170"/>
      <c r="YA51" s="170"/>
      <c r="YB51" s="170"/>
      <c r="YC51" s="170"/>
      <c r="YD51" s="170"/>
      <c r="YE51" s="170"/>
      <c r="YF51" s="170"/>
      <c r="YG51" s="170"/>
      <c r="YH51" s="170"/>
      <c r="YI51" s="170"/>
      <c r="YJ51" s="170"/>
      <c r="YK51" s="170"/>
      <c r="YL51" s="170"/>
      <c r="YM51" s="170"/>
      <c r="YN51" s="170"/>
      <c r="YO51" s="170"/>
      <c r="YP51" s="170"/>
      <c r="YQ51" s="170"/>
      <c r="YR51" s="170"/>
      <c r="YS51" s="170"/>
      <c r="YT51" s="170"/>
      <c r="YU51" s="170"/>
      <c r="YV51" s="170"/>
      <c r="YW51" s="170"/>
      <c r="YX51" s="170"/>
      <c r="YY51" s="170"/>
      <c r="YZ51" s="170"/>
      <c r="ZA51" s="170"/>
      <c r="ZB51" s="170"/>
      <c r="ZC51" s="170"/>
      <c r="ZD51" s="170"/>
      <c r="ZE51" s="170"/>
      <c r="ZF51" s="170"/>
      <c r="ZG51" s="170"/>
      <c r="ZH51" s="170"/>
      <c r="ZI51" s="170"/>
      <c r="ZJ51" s="170"/>
      <c r="ZK51" s="170"/>
      <c r="ZL51" s="170"/>
      <c r="ZM51" s="170"/>
      <c r="ZN51" s="170"/>
      <c r="ZO51" s="170"/>
      <c r="ZP51" s="170"/>
      <c r="ZQ51" s="170"/>
      <c r="ZR51" s="170"/>
      <c r="ZS51" s="170"/>
      <c r="ZT51" s="170"/>
      <c r="ZU51" s="170"/>
      <c r="ZV51" s="170"/>
      <c r="ZW51" s="170"/>
      <c r="ZX51" s="170"/>
      <c r="ZY51" s="170"/>
      <c r="ZZ51" s="170"/>
      <c r="AAA51" s="170"/>
      <c r="AAB51" s="170"/>
      <c r="AAC51" s="170"/>
      <c r="AAD51" s="170"/>
      <c r="AAE51" s="170"/>
      <c r="AAF51" s="170"/>
      <c r="AAG51" s="170"/>
      <c r="AAH51" s="170"/>
      <c r="AAI51" s="170"/>
      <c r="AAJ51" s="170"/>
      <c r="AAK51" s="170"/>
      <c r="AAL51" s="170"/>
      <c r="AAM51" s="170"/>
      <c r="AAN51" s="170"/>
      <c r="AAO51" s="170"/>
      <c r="AAP51" s="170"/>
      <c r="AAQ51" s="170"/>
      <c r="AAR51" s="170"/>
      <c r="AAS51" s="170"/>
      <c r="AAT51" s="170"/>
      <c r="AAU51" s="170"/>
      <c r="AAV51" s="170"/>
      <c r="AAW51" s="170"/>
      <c r="AAX51" s="170"/>
      <c r="AAY51" s="170"/>
      <c r="AAZ51" s="170"/>
      <c r="ABA51" s="170"/>
      <c r="ABB51" s="170"/>
      <c r="ABC51" s="170"/>
      <c r="ABD51" s="170"/>
      <c r="ABE51" s="170"/>
      <c r="ABF51" s="170"/>
      <c r="ABG51" s="170"/>
      <c r="ABH51" s="170"/>
      <c r="ABI51" s="170"/>
      <c r="ABJ51" s="170"/>
      <c r="ABK51" s="170"/>
      <c r="ABL51" s="170"/>
      <c r="ABM51" s="170"/>
      <c r="ABN51" s="170"/>
      <c r="ABO51" s="170"/>
      <c r="ABP51" s="170"/>
      <c r="ABQ51" s="170"/>
      <c r="ABR51" s="170"/>
      <c r="ABS51" s="170"/>
      <c r="ABT51" s="170"/>
      <c r="ABU51" s="170"/>
      <c r="ABV51" s="170"/>
      <c r="ABW51" s="170"/>
      <c r="ABX51" s="170"/>
      <c r="ABY51" s="170"/>
      <c r="ABZ51" s="170"/>
      <c r="ACA51" s="170"/>
      <c r="ACB51" s="170"/>
      <c r="ACC51" s="170"/>
      <c r="ACD51" s="170"/>
      <c r="ACE51" s="170"/>
      <c r="ACF51" s="170"/>
      <c r="ACG51" s="170"/>
      <c r="ACH51" s="170"/>
      <c r="ACI51" s="170"/>
      <c r="ACJ51" s="170"/>
      <c r="ACK51" s="170"/>
      <c r="ACL51" s="170"/>
      <c r="ACM51" s="170"/>
      <c r="ACN51" s="170"/>
      <c r="ACO51" s="170"/>
      <c r="ACP51" s="170"/>
      <c r="ACQ51" s="170"/>
      <c r="ACR51" s="170"/>
      <c r="ACS51" s="170"/>
      <c r="ACT51" s="170"/>
      <c r="ACU51" s="170"/>
      <c r="ACV51" s="170"/>
      <c r="ACW51" s="170"/>
      <c r="ACX51" s="170"/>
      <c r="ACY51" s="170"/>
      <c r="ACZ51" s="170"/>
      <c r="ADA51" s="170"/>
      <c r="ADB51" s="170"/>
      <c r="ADC51" s="170"/>
      <c r="ADD51" s="170"/>
      <c r="ADE51" s="170"/>
      <c r="ADF51" s="170"/>
      <c r="ADG51" s="170"/>
      <c r="ADH51" s="170"/>
      <c r="ADI51" s="170"/>
      <c r="ADJ51" s="170"/>
      <c r="ADK51" s="170"/>
      <c r="ADL51" s="170"/>
      <c r="ADM51" s="170"/>
      <c r="ADN51" s="170"/>
      <c r="ADO51" s="170"/>
      <c r="ADP51" s="170"/>
      <c r="ADQ51" s="170"/>
      <c r="ADR51" s="170"/>
      <c r="ADS51" s="170"/>
      <c r="ADT51" s="170"/>
      <c r="ADU51" s="170"/>
      <c r="ADV51" s="170"/>
      <c r="ADW51" s="170"/>
      <c r="ADX51" s="170"/>
      <c r="ADY51" s="170"/>
      <c r="ADZ51" s="170"/>
      <c r="AEA51" s="170"/>
      <c r="AEB51" s="170"/>
      <c r="AEC51" s="170"/>
      <c r="AED51" s="170"/>
      <c r="AEE51" s="170"/>
      <c r="AEF51" s="170"/>
      <c r="AEG51" s="170"/>
      <c r="AEH51" s="170"/>
      <c r="AEI51" s="170"/>
      <c r="AEJ51" s="170"/>
      <c r="AEK51" s="170"/>
      <c r="AEL51" s="170"/>
      <c r="AEM51" s="170"/>
      <c r="AEN51" s="170"/>
      <c r="AEO51" s="170"/>
      <c r="AEP51" s="170"/>
      <c r="AEQ51" s="170"/>
      <c r="AER51" s="170"/>
      <c r="AES51" s="170"/>
      <c r="AET51" s="170"/>
      <c r="AEU51" s="170"/>
      <c r="AEV51" s="170"/>
      <c r="AEW51" s="170"/>
      <c r="AEX51" s="170"/>
      <c r="AEY51" s="170"/>
      <c r="AEZ51" s="170"/>
      <c r="AFA51" s="170"/>
      <c r="AFB51" s="170"/>
      <c r="AFC51" s="170"/>
      <c r="AFD51" s="170"/>
      <c r="AFE51" s="170"/>
      <c r="AFF51" s="170"/>
      <c r="AFG51" s="170"/>
      <c r="AFH51" s="170"/>
      <c r="AFI51" s="170"/>
      <c r="AFJ51" s="170"/>
      <c r="AFK51" s="170"/>
      <c r="AFL51" s="170"/>
      <c r="AFM51" s="170"/>
      <c r="AFN51" s="170"/>
      <c r="AFO51" s="170"/>
      <c r="AFP51" s="170"/>
      <c r="AFQ51" s="170"/>
      <c r="AFR51" s="170"/>
      <c r="AFS51" s="170"/>
      <c r="AFT51" s="170"/>
      <c r="AFU51" s="170"/>
      <c r="AFV51" s="170"/>
      <c r="AFW51" s="170"/>
      <c r="AFX51" s="170"/>
      <c r="AFY51" s="170"/>
      <c r="AFZ51" s="170"/>
      <c r="AGA51" s="170"/>
      <c r="AGB51" s="170"/>
      <c r="AGC51" s="170"/>
      <c r="AGD51" s="170"/>
      <c r="AGE51" s="170"/>
      <c r="AGF51" s="170"/>
      <c r="AGG51" s="170"/>
      <c r="AGH51" s="170"/>
      <c r="AGI51" s="170"/>
      <c r="AGJ51" s="170"/>
      <c r="AGK51" s="170"/>
      <c r="AGL51" s="170"/>
      <c r="AGM51" s="170"/>
      <c r="AGN51" s="170"/>
      <c r="AGO51" s="170"/>
      <c r="AGP51" s="170"/>
      <c r="AGQ51" s="170"/>
      <c r="AGR51" s="170"/>
      <c r="AGS51" s="170"/>
      <c r="AGT51" s="170"/>
      <c r="AGU51" s="170"/>
      <c r="AGV51" s="170"/>
      <c r="AGW51" s="170"/>
      <c r="AGX51" s="170"/>
      <c r="AGY51" s="170"/>
      <c r="AGZ51" s="170"/>
      <c r="AHA51" s="170"/>
      <c r="AHB51" s="170"/>
      <c r="AHC51" s="170"/>
      <c r="AHD51" s="170"/>
      <c r="AHE51" s="170"/>
      <c r="AHF51" s="170"/>
      <c r="AHG51" s="170"/>
      <c r="AHH51" s="170"/>
      <c r="AHI51" s="170"/>
      <c r="AHJ51" s="170"/>
      <c r="AHK51" s="170"/>
      <c r="AHL51" s="170"/>
      <c r="AHM51" s="170"/>
      <c r="AHN51" s="170"/>
      <c r="AHO51" s="170"/>
      <c r="AHP51" s="170"/>
      <c r="AHQ51" s="170"/>
      <c r="AHR51" s="170"/>
      <c r="AHS51" s="170"/>
      <c r="AHT51" s="170"/>
      <c r="AHU51" s="170"/>
      <c r="AHV51" s="170"/>
      <c r="AHW51" s="170"/>
      <c r="AHX51" s="170"/>
      <c r="AHY51" s="170"/>
      <c r="AHZ51" s="170"/>
      <c r="AIA51" s="170"/>
      <c r="AIB51" s="170"/>
      <c r="AIC51" s="170"/>
      <c r="AID51" s="170"/>
      <c r="AIE51" s="170"/>
      <c r="AIF51" s="170"/>
      <c r="AIG51" s="170"/>
      <c r="AIH51" s="170"/>
      <c r="AII51" s="170"/>
      <c r="AIJ51" s="170"/>
      <c r="AIK51" s="170"/>
      <c r="AIL51" s="170"/>
      <c r="AIM51" s="170"/>
      <c r="AIN51" s="170"/>
      <c r="AIO51" s="170"/>
      <c r="AIP51" s="170"/>
      <c r="AIQ51" s="170"/>
      <c r="AIR51" s="170"/>
      <c r="AIS51" s="170"/>
      <c r="AIT51" s="170"/>
      <c r="AIU51" s="170"/>
      <c r="AIV51" s="170"/>
      <c r="AIW51" s="170"/>
      <c r="AIX51" s="170"/>
      <c r="AIY51" s="170"/>
      <c r="AIZ51" s="170"/>
      <c r="AJA51" s="170"/>
      <c r="AJB51" s="170"/>
      <c r="AJC51" s="170"/>
      <c r="AJD51" s="170"/>
      <c r="AJE51" s="170"/>
      <c r="AJF51" s="170"/>
      <c r="AJG51" s="170"/>
      <c r="AJH51" s="170"/>
      <c r="AJI51" s="170"/>
      <c r="AJJ51" s="170"/>
      <c r="AJK51" s="170"/>
      <c r="AJL51" s="170"/>
      <c r="AJM51" s="170"/>
      <c r="AJN51" s="170"/>
      <c r="AJO51" s="170"/>
      <c r="AJP51" s="170"/>
      <c r="AJQ51" s="170"/>
      <c r="AJR51" s="170"/>
      <c r="AJS51" s="170"/>
      <c r="AJT51" s="170"/>
      <c r="AJU51" s="170"/>
      <c r="AJV51" s="170"/>
      <c r="AJW51" s="170"/>
      <c r="AJX51" s="170"/>
      <c r="AJY51" s="170"/>
      <c r="AJZ51" s="170"/>
      <c r="AKA51" s="170"/>
      <c r="AKB51" s="170"/>
      <c r="AKC51" s="170"/>
      <c r="AKD51" s="170"/>
      <c r="AKE51" s="170"/>
      <c r="AKF51" s="170"/>
      <c r="AKG51" s="170"/>
      <c r="AKH51" s="170"/>
      <c r="AKI51" s="170"/>
      <c r="AKJ51" s="170"/>
      <c r="AKK51" s="170"/>
      <c r="AKL51" s="170"/>
      <c r="AKM51" s="170"/>
      <c r="AKN51" s="170"/>
      <c r="AKO51" s="170"/>
      <c r="AKP51" s="170"/>
      <c r="AKQ51" s="170"/>
      <c r="AKR51" s="170"/>
      <c r="AKS51" s="170"/>
      <c r="AKT51" s="170"/>
      <c r="AKU51" s="170"/>
      <c r="AKV51" s="170"/>
      <c r="AKW51" s="170"/>
      <c r="AKX51" s="170"/>
      <c r="AKY51" s="170"/>
      <c r="AKZ51" s="170"/>
      <c r="ALA51" s="170"/>
      <c r="ALB51" s="170"/>
      <c r="ALC51" s="170"/>
      <c r="ALD51" s="170"/>
      <c r="ALE51" s="170"/>
      <c r="ALF51" s="170"/>
      <c r="ALG51" s="170"/>
      <c r="ALH51" s="170"/>
      <c r="ALI51" s="170"/>
      <c r="ALJ51" s="170"/>
      <c r="ALK51" s="170"/>
      <c r="ALL51" s="170"/>
      <c r="ALM51" s="170"/>
      <c r="ALN51" s="170"/>
      <c r="ALO51" s="170"/>
      <c r="ALP51" s="170"/>
      <c r="ALQ51" s="170"/>
      <c r="ALR51" s="170"/>
      <c r="ALS51" s="170"/>
      <c r="ALT51" s="170"/>
      <c r="ALU51" s="170"/>
      <c r="ALV51" s="170"/>
      <c r="ALW51" s="170"/>
      <c r="ALX51" s="170"/>
      <c r="ALY51" s="170"/>
      <c r="ALZ51" s="170"/>
      <c r="AMA51" s="170"/>
      <c r="AMB51" s="170"/>
      <c r="AMC51" s="170"/>
      <c r="AMD51" s="170"/>
      <c r="AME51" s="170"/>
      <c r="AMF51" s="170"/>
      <c r="AMG51" s="170"/>
      <c r="AMH51" s="170"/>
      <c r="AMI51" s="170"/>
      <c r="AMJ51" s="170"/>
    </row>
    <row r="52" spans="1:1025" x14ac:dyDescent="0.25">
      <c r="A52" s="360" t="s">
        <v>9842</v>
      </c>
      <c r="B52" s="257">
        <v>52</v>
      </c>
      <c r="C52" s="258" t="s">
        <v>24179</v>
      </c>
      <c r="D52" s="359" t="s">
        <v>1360</v>
      </c>
      <c r="E52" s="277" t="s">
        <v>204</v>
      </c>
      <c r="F52" s="291"/>
      <c r="G52" s="280"/>
      <c r="H52" s="280"/>
      <c r="I52" s="492" t="s">
        <v>750</v>
      </c>
      <c r="J52" s="278" t="s">
        <v>748</v>
      </c>
      <c r="K52" s="278">
        <v>1</v>
      </c>
      <c r="L52" s="293"/>
      <c r="M52" s="293"/>
      <c r="N52" s="293"/>
      <c r="O52" s="281"/>
      <c r="P52" s="293">
        <v>335</v>
      </c>
      <c r="Q52" s="293"/>
      <c r="R52" s="293"/>
      <c r="S52" s="293"/>
      <c r="T52" s="293"/>
      <c r="U52" s="278"/>
      <c r="V52" s="278"/>
      <c r="W52" s="283">
        <f t="shared" si="14"/>
        <v>100</v>
      </c>
      <c r="X52" s="283">
        <f t="shared" si="15"/>
        <v>100</v>
      </c>
      <c r="Y52" s="341">
        <v>5</v>
      </c>
      <c r="Z52" s="283">
        <f t="shared" si="28"/>
        <v>100</v>
      </c>
      <c r="AA52" s="283">
        <f t="shared" si="29"/>
        <v>100</v>
      </c>
      <c r="AB52" s="287">
        <f t="shared" si="23"/>
        <v>100</v>
      </c>
      <c r="AC52" s="287">
        <f t="shared" si="22"/>
        <v>100</v>
      </c>
      <c r="AD52" s="287">
        <f t="shared" si="20"/>
        <v>100</v>
      </c>
      <c r="AE52" s="284">
        <f t="shared" si="30"/>
        <v>100</v>
      </c>
      <c r="AF52" s="284">
        <f t="shared" si="27"/>
        <v>100</v>
      </c>
      <c r="AG52" s="268">
        <f>IF(OR(OR(EXACT(J52,"1A"),EXACT(J52,"1B"),EXACT(J52,"1C")),K52=1),1,IF(K52=2,10,100))</f>
        <v>1</v>
      </c>
      <c r="AH52" s="268">
        <f>IF(OR(EXACT(J52,"1A"),EXACT(J52,"1B"),EXACT(J52,"1C")),1,IF(J52=2,10,100))</f>
        <v>1</v>
      </c>
      <c r="AI52" s="268">
        <f>IF(OR(EXACT(J52,"1A"),EXACT(J52,"1B"),EXACT(J52,"1C"),K52=1),3,100)</f>
        <v>3</v>
      </c>
      <c r="AJ52" s="268">
        <f>IF(OR(EXACT(J52,"1A"),EXACT(J52,"1B"),EXACT(J52,"1C")),5,100)</f>
        <v>5</v>
      </c>
      <c r="AK52" s="501" t="s">
        <v>750</v>
      </c>
      <c r="AL52" s="293"/>
      <c r="AM52" s="278">
        <v>3</v>
      </c>
      <c r="AN52" s="511"/>
      <c r="AO52" s="357"/>
      <c r="AP52" s="357"/>
      <c r="AQ52" s="286"/>
      <c r="AR52" s="309" t="s">
        <v>756</v>
      </c>
      <c r="AS52" s="309"/>
      <c r="AT52" s="277"/>
      <c r="AU52" s="277"/>
    </row>
    <row r="53" spans="1:1025" x14ac:dyDescent="0.25">
      <c r="A53" s="256" t="s">
        <v>1404</v>
      </c>
      <c r="B53" s="257">
        <v>53</v>
      </c>
      <c r="C53" s="258" t="s">
        <v>24180</v>
      </c>
      <c r="D53" s="359" t="s">
        <v>1405</v>
      </c>
      <c r="E53" s="286"/>
      <c r="F53" s="278">
        <v>2</v>
      </c>
      <c r="G53" s="280">
        <v>1</v>
      </c>
      <c r="H53" s="280">
        <v>2</v>
      </c>
      <c r="I53" s="492">
        <v>1.5</v>
      </c>
      <c r="J53" s="278" t="s">
        <v>749</v>
      </c>
      <c r="K53" s="298">
        <v>1</v>
      </c>
      <c r="L53" s="293"/>
      <c r="M53" s="293"/>
      <c r="N53" s="278"/>
      <c r="O53" s="293"/>
      <c r="P53" s="293"/>
      <c r="Q53" s="293"/>
      <c r="R53" s="278"/>
      <c r="S53" s="278"/>
      <c r="T53" s="278"/>
      <c r="U53" s="278"/>
      <c r="V53" s="278"/>
      <c r="W53" s="283">
        <f t="shared" si="14"/>
        <v>100</v>
      </c>
      <c r="X53" s="283">
        <f t="shared" si="15"/>
        <v>100</v>
      </c>
      <c r="Y53" s="283">
        <f>IF(OR(P53=335,P53=336),20,100)</f>
        <v>100</v>
      </c>
      <c r="Z53" s="283">
        <f t="shared" si="28"/>
        <v>100</v>
      </c>
      <c r="AA53" s="283">
        <f t="shared" si="29"/>
        <v>100</v>
      </c>
      <c r="AB53" s="287">
        <f t="shared" si="23"/>
        <v>100</v>
      </c>
      <c r="AC53" s="287">
        <f t="shared" si="22"/>
        <v>100</v>
      </c>
      <c r="AD53" s="287">
        <f t="shared" si="20"/>
        <v>100</v>
      </c>
      <c r="AE53" s="284">
        <f t="shared" si="30"/>
        <v>100</v>
      </c>
      <c r="AF53" s="284">
        <f t="shared" si="27"/>
        <v>100</v>
      </c>
      <c r="AG53" s="326">
        <v>0.1</v>
      </c>
      <c r="AH53" s="268">
        <f>IF(OR(EXACT(J53,"1A"),EXACT(J53,"1B"),EXACT(J53,"1C")),1,IF(J53=2,10,100))</f>
        <v>1</v>
      </c>
      <c r="AI53" s="342">
        <v>1</v>
      </c>
      <c r="AJ53" s="326">
        <v>1</v>
      </c>
      <c r="AK53" s="501" t="s">
        <v>24124</v>
      </c>
      <c r="AL53" s="277"/>
      <c r="AM53" s="286"/>
      <c r="AN53" s="511"/>
      <c r="AO53" s="277"/>
      <c r="AP53" s="277"/>
      <c r="AQ53" s="277"/>
      <c r="AR53" s="361" t="s">
        <v>1406</v>
      </c>
      <c r="AS53" s="333" t="s">
        <v>31832</v>
      </c>
      <c r="AT53" s="277"/>
      <c r="AU53" s="277"/>
    </row>
    <row r="54" spans="1:1025" x14ac:dyDescent="0.25">
      <c r="A54" s="289" t="s">
        <v>1411</v>
      </c>
      <c r="B54" s="257">
        <v>54</v>
      </c>
      <c r="C54" s="258" t="s">
        <v>24181</v>
      </c>
      <c r="D54" s="308" t="s">
        <v>1412</v>
      </c>
      <c r="E54" s="277" t="s">
        <v>204</v>
      </c>
      <c r="F54" s="291"/>
      <c r="G54" s="280"/>
      <c r="H54" s="280"/>
      <c r="I54" s="492">
        <v>6.7</v>
      </c>
      <c r="J54" s="278" t="s">
        <v>749</v>
      </c>
      <c r="K54" s="298">
        <v>1</v>
      </c>
      <c r="L54" s="293"/>
      <c r="M54" s="293"/>
      <c r="N54" s="278"/>
      <c r="O54" s="281"/>
      <c r="P54" s="293">
        <v>335</v>
      </c>
      <c r="Q54" s="278"/>
      <c r="R54" s="278"/>
      <c r="S54" s="278"/>
      <c r="T54" s="278"/>
      <c r="U54" s="278"/>
      <c r="V54" s="278"/>
      <c r="W54" s="283">
        <f t="shared" si="14"/>
        <v>100</v>
      </c>
      <c r="X54" s="283">
        <f t="shared" si="15"/>
        <v>100</v>
      </c>
      <c r="Y54" s="341">
        <v>10</v>
      </c>
      <c r="Z54" s="283">
        <f t="shared" si="28"/>
        <v>100</v>
      </c>
      <c r="AA54" s="283">
        <f t="shared" si="29"/>
        <v>100</v>
      </c>
      <c r="AB54" s="287">
        <f t="shared" si="23"/>
        <v>100</v>
      </c>
      <c r="AC54" s="287">
        <f t="shared" si="22"/>
        <v>100</v>
      </c>
      <c r="AD54" s="287">
        <f t="shared" si="20"/>
        <v>100</v>
      </c>
      <c r="AE54" s="284">
        <f t="shared" si="30"/>
        <v>100</v>
      </c>
      <c r="AF54" s="284">
        <f t="shared" si="27"/>
        <v>100</v>
      </c>
      <c r="AG54" s="268">
        <v>10</v>
      </c>
      <c r="AH54" s="268">
        <v>10</v>
      </c>
      <c r="AI54" s="362">
        <v>40</v>
      </c>
      <c r="AJ54" s="326">
        <v>40</v>
      </c>
      <c r="AK54" s="501" t="s">
        <v>24125</v>
      </c>
      <c r="AL54" s="278"/>
      <c r="AM54" s="293"/>
      <c r="AN54" s="511"/>
      <c r="AO54" s="277"/>
      <c r="AP54" s="277"/>
      <c r="AQ54" s="277"/>
      <c r="AR54" s="309" t="s">
        <v>1413</v>
      </c>
      <c r="AS54" s="309"/>
      <c r="AT54" s="277"/>
      <c r="AU54" s="277"/>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c r="BZ54" s="559"/>
      <c r="CA54" s="559"/>
      <c r="CB54" s="559"/>
      <c r="CC54" s="559"/>
      <c r="CD54" s="559"/>
      <c r="CE54" s="559"/>
      <c r="CF54" s="559"/>
      <c r="CG54" s="559"/>
      <c r="CH54" s="559"/>
      <c r="CI54" s="559"/>
      <c r="CJ54" s="559"/>
      <c r="CK54" s="559"/>
      <c r="CL54" s="559"/>
      <c r="CM54" s="559"/>
      <c r="CN54" s="559"/>
      <c r="CO54" s="559"/>
      <c r="CP54" s="559"/>
      <c r="CQ54" s="559"/>
      <c r="CR54" s="559"/>
      <c r="CS54" s="559"/>
      <c r="CT54" s="559"/>
      <c r="CU54" s="559"/>
      <c r="CV54" s="559"/>
      <c r="CW54" s="559"/>
      <c r="CX54" s="559"/>
      <c r="CY54" s="559"/>
      <c r="CZ54" s="559"/>
      <c r="DA54" s="559"/>
      <c r="DB54" s="559"/>
      <c r="DC54" s="559"/>
      <c r="DD54" s="559"/>
      <c r="DE54" s="559"/>
      <c r="DF54" s="559"/>
      <c r="DG54" s="559"/>
      <c r="DH54" s="559"/>
      <c r="DI54" s="559"/>
      <c r="DJ54" s="559"/>
      <c r="DK54" s="559"/>
      <c r="DL54" s="559"/>
      <c r="DM54" s="559"/>
      <c r="DN54" s="559"/>
      <c r="DO54" s="559"/>
      <c r="DP54" s="559"/>
      <c r="DQ54" s="559"/>
      <c r="DR54" s="559"/>
      <c r="DS54" s="559"/>
      <c r="DT54" s="559"/>
      <c r="DU54" s="559"/>
      <c r="DV54" s="559"/>
      <c r="DW54" s="559"/>
      <c r="DX54" s="559"/>
      <c r="DY54" s="559"/>
      <c r="DZ54" s="559"/>
      <c r="EA54" s="559"/>
      <c r="EB54" s="559"/>
      <c r="EC54" s="559"/>
      <c r="ED54" s="559"/>
      <c r="EE54" s="559"/>
      <c r="EF54" s="559"/>
      <c r="EG54" s="559"/>
      <c r="EH54" s="559"/>
      <c r="EI54" s="559"/>
      <c r="EJ54" s="559"/>
      <c r="EK54" s="559"/>
      <c r="EL54" s="559"/>
      <c r="EM54" s="559"/>
      <c r="EN54" s="559"/>
      <c r="EO54" s="559"/>
      <c r="EP54" s="559"/>
      <c r="EQ54" s="559"/>
      <c r="ER54" s="559"/>
      <c r="ES54" s="559"/>
      <c r="ET54" s="559"/>
      <c r="EU54" s="559"/>
      <c r="EV54" s="559"/>
      <c r="EW54" s="559"/>
      <c r="EX54" s="559"/>
      <c r="EY54" s="559"/>
      <c r="EZ54" s="559"/>
      <c r="FA54" s="559"/>
      <c r="FB54" s="559"/>
      <c r="FC54" s="559"/>
      <c r="FD54" s="559"/>
      <c r="FE54" s="559"/>
      <c r="FF54" s="559"/>
      <c r="FG54" s="559"/>
      <c r="FH54" s="559"/>
      <c r="FI54" s="559"/>
      <c r="FJ54" s="559"/>
      <c r="FK54" s="559"/>
      <c r="FL54" s="559"/>
      <c r="FM54" s="559"/>
      <c r="FN54" s="559"/>
      <c r="FO54" s="559"/>
      <c r="FP54" s="559"/>
      <c r="FQ54" s="559"/>
      <c r="FR54" s="559"/>
      <c r="FS54" s="559"/>
      <c r="FT54" s="559"/>
      <c r="FU54" s="559"/>
      <c r="FV54" s="559"/>
      <c r="FW54" s="559"/>
      <c r="FX54" s="559"/>
      <c r="FY54" s="559"/>
      <c r="FZ54" s="559"/>
      <c r="GA54" s="559"/>
      <c r="GB54" s="559"/>
      <c r="GC54" s="559"/>
      <c r="GD54" s="559"/>
      <c r="GE54" s="559"/>
      <c r="GF54" s="559"/>
      <c r="GG54" s="559"/>
      <c r="GH54" s="559"/>
      <c r="GI54" s="559"/>
      <c r="GJ54" s="559"/>
      <c r="GK54" s="559"/>
      <c r="GL54" s="559"/>
      <c r="GM54" s="559"/>
      <c r="GN54" s="559"/>
      <c r="GO54" s="559"/>
      <c r="GP54" s="559"/>
      <c r="GQ54" s="559"/>
      <c r="GR54" s="559"/>
      <c r="GS54" s="559"/>
      <c r="GT54" s="559"/>
      <c r="GU54" s="559"/>
      <c r="GV54" s="559"/>
      <c r="GW54" s="559"/>
      <c r="GX54" s="559"/>
      <c r="GY54" s="559"/>
      <c r="GZ54" s="559"/>
      <c r="HA54" s="559"/>
      <c r="HB54" s="559"/>
      <c r="HC54" s="559"/>
      <c r="HD54" s="559"/>
      <c r="HE54" s="559"/>
      <c r="HF54" s="559"/>
      <c r="HG54" s="559"/>
      <c r="HH54" s="559"/>
      <c r="HI54" s="559"/>
      <c r="HJ54" s="559"/>
      <c r="HK54" s="559"/>
      <c r="HL54" s="559"/>
      <c r="HM54" s="559"/>
      <c r="HN54" s="559"/>
      <c r="HO54" s="559"/>
      <c r="HP54" s="559"/>
      <c r="HQ54" s="559"/>
      <c r="HR54" s="559"/>
      <c r="HS54" s="559"/>
      <c r="HT54" s="559"/>
      <c r="HU54" s="559"/>
      <c r="HV54" s="559"/>
      <c r="HW54" s="559"/>
      <c r="HX54" s="559"/>
      <c r="HY54" s="559"/>
      <c r="HZ54" s="559"/>
      <c r="IA54" s="559"/>
      <c r="IB54" s="559"/>
      <c r="IC54" s="559"/>
      <c r="ID54" s="559"/>
      <c r="IE54" s="559"/>
      <c r="IF54" s="559"/>
      <c r="IG54" s="559"/>
      <c r="IH54" s="559"/>
      <c r="II54" s="559"/>
      <c r="IJ54" s="559"/>
      <c r="IK54" s="559"/>
      <c r="IL54" s="559"/>
      <c r="IM54" s="559"/>
      <c r="IN54" s="559"/>
      <c r="IO54" s="559"/>
      <c r="IP54" s="559"/>
      <c r="IQ54" s="559"/>
      <c r="IR54" s="559"/>
      <c r="IS54" s="559"/>
      <c r="IT54" s="559"/>
      <c r="IU54" s="559"/>
      <c r="IV54" s="559"/>
      <c r="IW54" s="559"/>
      <c r="IX54" s="559"/>
      <c r="IY54" s="559"/>
      <c r="IZ54" s="559"/>
      <c r="JA54" s="559"/>
      <c r="JB54" s="559"/>
      <c r="JC54" s="559"/>
      <c r="JD54" s="559"/>
      <c r="JE54" s="559"/>
      <c r="JF54" s="559"/>
      <c r="JG54" s="559"/>
      <c r="JH54" s="559"/>
      <c r="JI54" s="559"/>
      <c r="JJ54" s="559"/>
      <c r="JK54" s="559"/>
      <c r="JL54" s="559"/>
      <c r="JM54" s="559"/>
      <c r="JN54" s="559"/>
      <c r="JO54" s="559"/>
      <c r="JP54" s="559"/>
      <c r="JQ54" s="559"/>
      <c r="JR54" s="559"/>
      <c r="JS54" s="559"/>
      <c r="JT54" s="559"/>
      <c r="JU54" s="559"/>
      <c r="JV54" s="559"/>
      <c r="JW54" s="559"/>
      <c r="JX54" s="559"/>
      <c r="JY54" s="559"/>
      <c r="JZ54" s="559"/>
      <c r="KA54" s="559"/>
      <c r="KB54" s="559"/>
      <c r="KC54" s="559"/>
      <c r="KD54" s="559"/>
      <c r="KE54" s="559"/>
      <c r="KF54" s="559"/>
      <c r="KG54" s="559"/>
      <c r="KH54" s="559"/>
      <c r="KI54" s="559"/>
      <c r="KJ54" s="559"/>
      <c r="KK54" s="559"/>
      <c r="KL54" s="559"/>
      <c r="KM54" s="559"/>
      <c r="KN54" s="559"/>
      <c r="KO54" s="559"/>
      <c r="KP54" s="559"/>
      <c r="KQ54" s="559"/>
      <c r="KR54" s="559"/>
      <c r="KS54" s="559"/>
      <c r="KT54" s="559"/>
      <c r="KU54" s="559"/>
      <c r="KV54" s="559"/>
      <c r="KW54" s="559"/>
      <c r="KX54" s="559"/>
      <c r="KY54" s="559"/>
      <c r="KZ54" s="559"/>
      <c r="LA54" s="559"/>
      <c r="LB54" s="559"/>
      <c r="LC54" s="559"/>
      <c r="LD54" s="559"/>
      <c r="LE54" s="559"/>
      <c r="LF54" s="559"/>
      <c r="LG54" s="559"/>
      <c r="LH54" s="559"/>
      <c r="LI54" s="559"/>
      <c r="LJ54" s="559"/>
      <c r="LK54" s="559"/>
      <c r="LL54" s="559"/>
      <c r="LM54" s="559"/>
      <c r="LN54" s="559"/>
      <c r="LO54" s="559"/>
      <c r="LP54" s="559"/>
      <c r="LQ54" s="559"/>
      <c r="LR54" s="559"/>
      <c r="LS54" s="559"/>
      <c r="LT54" s="559"/>
      <c r="LU54" s="559"/>
      <c r="LV54" s="559"/>
      <c r="LW54" s="559"/>
      <c r="LX54" s="559"/>
      <c r="LY54" s="559"/>
      <c r="LZ54" s="559"/>
      <c r="MA54" s="559"/>
      <c r="MB54" s="559"/>
      <c r="MC54" s="559"/>
      <c r="MD54" s="559"/>
      <c r="ME54" s="559"/>
      <c r="MF54" s="559"/>
      <c r="MG54" s="559"/>
      <c r="MH54" s="559"/>
      <c r="MI54" s="559"/>
      <c r="MJ54" s="559"/>
      <c r="MK54" s="559"/>
      <c r="ML54" s="559"/>
      <c r="MM54" s="559"/>
      <c r="MN54" s="559"/>
      <c r="MO54" s="559"/>
      <c r="MP54" s="559"/>
      <c r="MQ54" s="559"/>
      <c r="MR54" s="559"/>
      <c r="MS54" s="559"/>
      <c r="MT54" s="559"/>
      <c r="MU54" s="559"/>
      <c r="MV54" s="559"/>
      <c r="MW54" s="559"/>
      <c r="MX54" s="559"/>
      <c r="MY54" s="559"/>
      <c r="MZ54" s="559"/>
      <c r="NA54" s="559"/>
      <c r="NB54" s="559"/>
      <c r="NC54" s="559"/>
      <c r="ND54" s="559"/>
      <c r="NE54" s="559"/>
      <c r="NF54" s="559"/>
      <c r="NG54" s="559"/>
      <c r="NH54" s="559"/>
      <c r="NI54" s="559"/>
      <c r="NJ54" s="559"/>
      <c r="NK54" s="559"/>
      <c r="NL54" s="559"/>
      <c r="NM54" s="559"/>
      <c r="NN54" s="559"/>
      <c r="NO54" s="559"/>
      <c r="NP54" s="559"/>
      <c r="NQ54" s="559"/>
      <c r="NR54" s="559"/>
      <c r="NS54" s="559"/>
      <c r="NT54" s="559"/>
      <c r="NU54" s="559"/>
      <c r="NV54" s="559"/>
      <c r="NW54" s="559"/>
      <c r="NX54" s="559"/>
      <c r="NY54" s="559"/>
      <c r="NZ54" s="559"/>
      <c r="OA54" s="559"/>
      <c r="OB54" s="559"/>
      <c r="OC54" s="559"/>
      <c r="OD54" s="559"/>
      <c r="OE54" s="559"/>
      <c r="OF54" s="559"/>
      <c r="OG54" s="559"/>
      <c r="OH54" s="559"/>
      <c r="OI54" s="559"/>
      <c r="OJ54" s="559"/>
      <c r="OK54" s="559"/>
      <c r="OL54" s="559"/>
      <c r="OM54" s="559"/>
      <c r="ON54" s="559"/>
      <c r="OO54" s="559"/>
      <c r="OP54" s="559"/>
      <c r="OQ54" s="559"/>
      <c r="OR54" s="559"/>
      <c r="OS54" s="559"/>
      <c r="OT54" s="559"/>
      <c r="OU54" s="559"/>
      <c r="OV54" s="559"/>
      <c r="OW54" s="559"/>
      <c r="OX54" s="559"/>
      <c r="OY54" s="559"/>
      <c r="OZ54" s="559"/>
      <c r="PA54" s="559"/>
      <c r="PB54" s="559"/>
      <c r="PC54" s="559"/>
      <c r="PD54" s="559"/>
      <c r="PE54" s="559"/>
      <c r="PF54" s="559"/>
      <c r="PG54" s="559"/>
      <c r="PH54" s="559"/>
      <c r="PI54" s="559"/>
      <c r="PJ54" s="559"/>
      <c r="PK54" s="559"/>
      <c r="PL54" s="559"/>
      <c r="PM54" s="559"/>
      <c r="PN54" s="559"/>
      <c r="PO54" s="559"/>
      <c r="PP54" s="559"/>
      <c r="PQ54" s="559"/>
      <c r="PR54" s="559"/>
      <c r="PS54" s="559"/>
      <c r="PT54" s="559"/>
      <c r="PU54" s="559"/>
      <c r="PV54" s="559"/>
      <c r="PW54" s="559"/>
      <c r="PX54" s="559"/>
      <c r="PY54" s="559"/>
      <c r="PZ54" s="559"/>
      <c r="QA54" s="559"/>
      <c r="QB54" s="559"/>
      <c r="QC54" s="559"/>
      <c r="QD54" s="559"/>
      <c r="QE54" s="559"/>
      <c r="QF54" s="559"/>
      <c r="QG54" s="559"/>
      <c r="QH54" s="559"/>
      <c r="QI54" s="559"/>
      <c r="QJ54" s="559"/>
      <c r="QK54" s="559"/>
      <c r="QL54" s="559"/>
      <c r="QM54" s="559"/>
      <c r="QN54" s="559"/>
      <c r="QO54" s="559"/>
      <c r="QP54" s="559"/>
      <c r="QQ54" s="559"/>
      <c r="QR54" s="559"/>
      <c r="QS54" s="559"/>
      <c r="QT54" s="559"/>
      <c r="QU54" s="559"/>
      <c r="QV54" s="559"/>
      <c r="QW54" s="559"/>
      <c r="QX54" s="559"/>
      <c r="QY54" s="559"/>
      <c r="QZ54" s="559"/>
      <c r="RA54" s="559"/>
      <c r="RB54" s="559"/>
      <c r="RC54" s="559"/>
      <c r="RD54" s="559"/>
      <c r="RE54" s="559"/>
      <c r="RF54" s="559"/>
      <c r="RG54" s="559"/>
      <c r="RH54" s="559"/>
      <c r="RI54" s="559"/>
      <c r="RJ54" s="559"/>
      <c r="RK54" s="559"/>
      <c r="RL54" s="559"/>
      <c r="RM54" s="559"/>
      <c r="RN54" s="559"/>
      <c r="RO54" s="559"/>
      <c r="RP54" s="559"/>
      <c r="RQ54" s="559"/>
      <c r="RR54" s="559"/>
      <c r="RS54" s="559"/>
      <c r="RT54" s="559"/>
      <c r="RU54" s="559"/>
      <c r="RV54" s="559"/>
      <c r="RW54" s="559"/>
      <c r="RX54" s="559"/>
      <c r="RY54" s="559"/>
      <c r="RZ54" s="559"/>
      <c r="SA54" s="559"/>
      <c r="SB54" s="559"/>
      <c r="SC54" s="559"/>
      <c r="SD54" s="559"/>
      <c r="SE54" s="559"/>
      <c r="SF54" s="559"/>
      <c r="SG54" s="559"/>
      <c r="SH54" s="559"/>
      <c r="SI54" s="559"/>
      <c r="SJ54" s="559"/>
      <c r="SK54" s="559"/>
      <c r="SL54" s="559"/>
      <c r="SM54" s="559"/>
      <c r="SN54" s="559"/>
      <c r="SO54" s="559"/>
      <c r="SP54" s="559"/>
      <c r="SQ54" s="559"/>
      <c r="SR54" s="559"/>
      <c r="SS54" s="559"/>
      <c r="ST54" s="559"/>
      <c r="SU54" s="559"/>
      <c r="SV54" s="559"/>
      <c r="SW54" s="559"/>
      <c r="SX54" s="559"/>
      <c r="SY54" s="559"/>
      <c r="SZ54" s="559"/>
      <c r="TA54" s="559"/>
      <c r="TB54" s="559"/>
      <c r="TC54" s="559"/>
      <c r="TD54" s="559"/>
      <c r="TE54" s="559"/>
      <c r="TF54" s="559"/>
      <c r="TG54" s="559"/>
      <c r="TH54" s="559"/>
      <c r="TI54" s="559"/>
      <c r="TJ54" s="559"/>
      <c r="TK54" s="559"/>
      <c r="TL54" s="559"/>
      <c r="TM54" s="559"/>
      <c r="TN54" s="559"/>
      <c r="TO54" s="559"/>
      <c r="TP54" s="559"/>
      <c r="TQ54" s="559"/>
      <c r="TR54" s="559"/>
      <c r="TS54" s="559"/>
      <c r="TT54" s="559"/>
      <c r="TU54" s="559"/>
      <c r="TV54" s="559"/>
      <c r="TW54" s="559"/>
      <c r="TX54" s="559"/>
      <c r="TY54" s="559"/>
      <c r="TZ54" s="559"/>
      <c r="UA54" s="559"/>
      <c r="UB54" s="559"/>
      <c r="UC54" s="559"/>
      <c r="UD54" s="559"/>
      <c r="UE54" s="559"/>
      <c r="UF54" s="559"/>
      <c r="UG54" s="559"/>
      <c r="UH54" s="559"/>
      <c r="UI54" s="559"/>
      <c r="UJ54" s="559"/>
      <c r="UK54" s="559"/>
      <c r="UL54" s="559"/>
      <c r="UM54" s="559"/>
      <c r="UN54" s="559"/>
      <c r="UO54" s="559"/>
      <c r="UP54" s="559"/>
      <c r="UQ54" s="559"/>
      <c r="UR54" s="559"/>
      <c r="US54" s="559"/>
      <c r="UT54" s="559"/>
      <c r="UU54" s="559"/>
      <c r="UV54" s="559"/>
      <c r="UW54" s="559"/>
      <c r="UX54" s="559"/>
      <c r="UY54" s="559"/>
      <c r="UZ54" s="559"/>
      <c r="VA54" s="559"/>
      <c r="VB54" s="559"/>
      <c r="VC54" s="559"/>
      <c r="VD54" s="559"/>
      <c r="VE54" s="559"/>
      <c r="VF54" s="559"/>
      <c r="VG54" s="559"/>
      <c r="VH54" s="559"/>
      <c r="VI54" s="559"/>
      <c r="VJ54" s="559"/>
      <c r="VK54" s="559"/>
      <c r="VL54" s="559"/>
      <c r="VM54" s="559"/>
      <c r="VN54" s="559"/>
      <c r="VO54" s="559"/>
      <c r="VP54" s="559"/>
      <c r="VQ54" s="559"/>
      <c r="VR54" s="559"/>
      <c r="VS54" s="559"/>
      <c r="VT54" s="559"/>
      <c r="VU54" s="559"/>
      <c r="VV54" s="559"/>
      <c r="VW54" s="559"/>
      <c r="VX54" s="559"/>
      <c r="VY54" s="559"/>
      <c r="VZ54" s="559"/>
      <c r="WA54" s="559"/>
      <c r="WB54" s="559"/>
      <c r="WC54" s="559"/>
      <c r="WD54" s="559"/>
      <c r="WE54" s="559"/>
      <c r="WF54" s="559"/>
      <c r="WG54" s="559"/>
      <c r="WH54" s="559"/>
      <c r="WI54" s="559"/>
      <c r="WJ54" s="559"/>
      <c r="WK54" s="559"/>
      <c r="WL54" s="559"/>
      <c r="WM54" s="559"/>
      <c r="WN54" s="559"/>
      <c r="WO54" s="559"/>
      <c r="WP54" s="559"/>
      <c r="WQ54" s="559"/>
      <c r="WR54" s="559"/>
      <c r="WS54" s="559"/>
      <c r="WT54" s="559"/>
      <c r="WU54" s="559"/>
      <c r="WV54" s="559"/>
      <c r="WW54" s="559"/>
      <c r="WX54" s="559"/>
      <c r="WY54" s="559"/>
      <c r="WZ54" s="559"/>
      <c r="XA54" s="559"/>
      <c r="XB54" s="559"/>
      <c r="XC54" s="559"/>
      <c r="XD54" s="559"/>
      <c r="XE54" s="559"/>
      <c r="XF54" s="559"/>
      <c r="XG54" s="559"/>
      <c r="XH54" s="559"/>
      <c r="XI54" s="559"/>
      <c r="XJ54" s="559"/>
      <c r="XK54" s="559"/>
      <c r="XL54" s="559"/>
      <c r="XM54" s="559"/>
      <c r="XN54" s="559"/>
      <c r="XO54" s="559"/>
      <c r="XP54" s="559"/>
      <c r="XQ54" s="559"/>
      <c r="XR54" s="559"/>
      <c r="XS54" s="559"/>
      <c r="XT54" s="559"/>
      <c r="XU54" s="559"/>
      <c r="XV54" s="559"/>
      <c r="XW54" s="559"/>
      <c r="XX54" s="559"/>
      <c r="XY54" s="559"/>
      <c r="XZ54" s="559"/>
      <c r="YA54" s="559"/>
      <c r="YB54" s="559"/>
      <c r="YC54" s="559"/>
      <c r="YD54" s="559"/>
      <c r="YE54" s="559"/>
      <c r="YF54" s="559"/>
      <c r="YG54" s="559"/>
      <c r="YH54" s="559"/>
      <c r="YI54" s="559"/>
      <c r="YJ54" s="559"/>
      <c r="YK54" s="559"/>
      <c r="YL54" s="559"/>
      <c r="YM54" s="559"/>
      <c r="YN54" s="559"/>
      <c r="YO54" s="559"/>
      <c r="YP54" s="559"/>
      <c r="YQ54" s="559"/>
      <c r="YR54" s="559"/>
      <c r="YS54" s="559"/>
      <c r="YT54" s="559"/>
      <c r="YU54" s="559"/>
      <c r="YV54" s="559"/>
      <c r="YW54" s="559"/>
      <c r="YX54" s="559"/>
      <c r="YY54" s="559"/>
      <c r="YZ54" s="559"/>
      <c r="ZA54" s="559"/>
      <c r="ZB54" s="559"/>
      <c r="ZC54" s="559"/>
      <c r="ZD54" s="559"/>
      <c r="ZE54" s="559"/>
      <c r="ZF54" s="559"/>
      <c r="ZG54" s="559"/>
      <c r="ZH54" s="559"/>
      <c r="ZI54" s="559"/>
      <c r="ZJ54" s="559"/>
      <c r="ZK54" s="559"/>
      <c r="ZL54" s="559"/>
      <c r="ZM54" s="559"/>
      <c r="ZN54" s="559"/>
      <c r="ZO54" s="559"/>
      <c r="ZP54" s="559"/>
      <c r="ZQ54" s="559"/>
      <c r="ZR54" s="559"/>
      <c r="ZS54" s="559"/>
      <c r="ZT54" s="559"/>
      <c r="ZU54" s="559"/>
      <c r="ZV54" s="559"/>
      <c r="ZW54" s="559"/>
      <c r="ZX54" s="559"/>
      <c r="ZY54" s="559"/>
      <c r="ZZ54" s="559"/>
      <c r="AAA54" s="559"/>
      <c r="AAB54" s="559"/>
      <c r="AAC54" s="559"/>
      <c r="AAD54" s="559"/>
      <c r="AAE54" s="559"/>
      <c r="AAF54" s="559"/>
      <c r="AAG54" s="559"/>
      <c r="AAH54" s="559"/>
      <c r="AAI54" s="559"/>
      <c r="AAJ54" s="559"/>
      <c r="AAK54" s="559"/>
      <c r="AAL54" s="559"/>
      <c r="AAM54" s="559"/>
      <c r="AAN54" s="559"/>
      <c r="AAO54" s="559"/>
      <c r="AAP54" s="559"/>
      <c r="AAQ54" s="559"/>
      <c r="AAR54" s="559"/>
      <c r="AAS54" s="559"/>
      <c r="AAT54" s="559"/>
      <c r="AAU54" s="559"/>
      <c r="AAV54" s="559"/>
      <c r="AAW54" s="559"/>
      <c r="AAX54" s="559"/>
      <c r="AAY54" s="559"/>
      <c r="AAZ54" s="559"/>
      <c r="ABA54" s="559"/>
      <c r="ABB54" s="559"/>
      <c r="ABC54" s="559"/>
      <c r="ABD54" s="559"/>
      <c r="ABE54" s="559"/>
      <c r="ABF54" s="559"/>
      <c r="ABG54" s="559"/>
      <c r="ABH54" s="559"/>
      <c r="ABI54" s="559"/>
      <c r="ABJ54" s="559"/>
      <c r="ABK54" s="559"/>
      <c r="ABL54" s="559"/>
      <c r="ABM54" s="559"/>
      <c r="ABN54" s="559"/>
      <c r="ABO54" s="559"/>
      <c r="ABP54" s="559"/>
      <c r="ABQ54" s="559"/>
      <c r="ABR54" s="559"/>
      <c r="ABS54" s="559"/>
      <c r="ABT54" s="559"/>
      <c r="ABU54" s="559"/>
      <c r="ABV54" s="559"/>
      <c r="ABW54" s="559"/>
      <c r="ABX54" s="559"/>
      <c r="ABY54" s="559"/>
      <c r="ABZ54" s="559"/>
      <c r="ACA54" s="559"/>
      <c r="ACB54" s="559"/>
      <c r="ACC54" s="559"/>
      <c r="ACD54" s="559"/>
      <c r="ACE54" s="559"/>
      <c r="ACF54" s="559"/>
      <c r="ACG54" s="559"/>
      <c r="ACH54" s="559"/>
      <c r="ACI54" s="559"/>
      <c r="ACJ54" s="559"/>
      <c r="ACK54" s="559"/>
      <c r="ACL54" s="559"/>
      <c r="ACM54" s="559"/>
      <c r="ACN54" s="559"/>
      <c r="ACO54" s="559"/>
      <c r="ACP54" s="559"/>
      <c r="ACQ54" s="559"/>
      <c r="ACR54" s="559"/>
      <c r="ACS54" s="559"/>
      <c r="ACT54" s="559"/>
      <c r="ACU54" s="559"/>
      <c r="ACV54" s="559"/>
      <c r="ACW54" s="559"/>
      <c r="ACX54" s="559"/>
      <c r="ACY54" s="559"/>
      <c r="ACZ54" s="559"/>
      <c r="ADA54" s="559"/>
      <c r="ADB54" s="559"/>
      <c r="ADC54" s="559"/>
      <c r="ADD54" s="559"/>
      <c r="ADE54" s="559"/>
      <c r="ADF54" s="559"/>
      <c r="ADG54" s="559"/>
      <c r="ADH54" s="559"/>
      <c r="ADI54" s="559"/>
      <c r="ADJ54" s="559"/>
      <c r="ADK54" s="559"/>
      <c r="ADL54" s="559"/>
      <c r="ADM54" s="559"/>
      <c r="ADN54" s="559"/>
      <c r="ADO54" s="559"/>
      <c r="ADP54" s="559"/>
      <c r="ADQ54" s="559"/>
      <c r="ADR54" s="559"/>
      <c r="ADS54" s="559"/>
      <c r="ADT54" s="559"/>
      <c r="ADU54" s="559"/>
      <c r="ADV54" s="559"/>
      <c r="ADW54" s="559"/>
      <c r="ADX54" s="559"/>
      <c r="ADY54" s="559"/>
      <c r="ADZ54" s="559"/>
      <c r="AEA54" s="559"/>
      <c r="AEB54" s="559"/>
      <c r="AEC54" s="559"/>
      <c r="AED54" s="559"/>
      <c r="AEE54" s="559"/>
      <c r="AEF54" s="559"/>
      <c r="AEG54" s="559"/>
      <c r="AEH54" s="559"/>
      <c r="AEI54" s="559"/>
      <c r="AEJ54" s="559"/>
      <c r="AEK54" s="559"/>
      <c r="AEL54" s="559"/>
      <c r="AEM54" s="559"/>
      <c r="AEN54" s="559"/>
      <c r="AEO54" s="559"/>
      <c r="AEP54" s="559"/>
      <c r="AEQ54" s="559"/>
      <c r="AER54" s="559"/>
      <c r="AES54" s="559"/>
      <c r="AET54" s="559"/>
      <c r="AEU54" s="559"/>
      <c r="AEV54" s="559"/>
      <c r="AEW54" s="559"/>
      <c r="AEX54" s="559"/>
      <c r="AEY54" s="559"/>
      <c r="AEZ54" s="559"/>
      <c r="AFA54" s="559"/>
      <c r="AFB54" s="559"/>
      <c r="AFC54" s="559"/>
      <c r="AFD54" s="559"/>
      <c r="AFE54" s="559"/>
      <c r="AFF54" s="559"/>
      <c r="AFG54" s="559"/>
      <c r="AFH54" s="559"/>
      <c r="AFI54" s="559"/>
      <c r="AFJ54" s="559"/>
      <c r="AFK54" s="559"/>
      <c r="AFL54" s="559"/>
      <c r="AFM54" s="559"/>
      <c r="AFN54" s="559"/>
      <c r="AFO54" s="559"/>
      <c r="AFP54" s="559"/>
      <c r="AFQ54" s="559"/>
      <c r="AFR54" s="559"/>
      <c r="AFS54" s="559"/>
      <c r="AFT54" s="559"/>
      <c r="AFU54" s="559"/>
      <c r="AFV54" s="559"/>
      <c r="AFW54" s="559"/>
      <c r="AFX54" s="559"/>
      <c r="AFY54" s="559"/>
      <c r="AFZ54" s="559"/>
      <c r="AGA54" s="559"/>
      <c r="AGB54" s="559"/>
      <c r="AGC54" s="559"/>
      <c r="AGD54" s="559"/>
      <c r="AGE54" s="559"/>
      <c r="AGF54" s="559"/>
      <c r="AGG54" s="559"/>
      <c r="AGH54" s="559"/>
      <c r="AGI54" s="559"/>
      <c r="AGJ54" s="559"/>
      <c r="AGK54" s="559"/>
      <c r="AGL54" s="559"/>
      <c r="AGM54" s="559"/>
      <c r="AGN54" s="559"/>
      <c r="AGO54" s="559"/>
      <c r="AGP54" s="559"/>
      <c r="AGQ54" s="559"/>
      <c r="AGR54" s="559"/>
      <c r="AGS54" s="559"/>
      <c r="AGT54" s="559"/>
      <c r="AGU54" s="559"/>
      <c r="AGV54" s="559"/>
      <c r="AGW54" s="559"/>
      <c r="AGX54" s="559"/>
      <c r="AGY54" s="559"/>
      <c r="AGZ54" s="559"/>
      <c r="AHA54" s="559"/>
      <c r="AHB54" s="559"/>
      <c r="AHC54" s="559"/>
      <c r="AHD54" s="559"/>
      <c r="AHE54" s="559"/>
      <c r="AHF54" s="559"/>
      <c r="AHG54" s="559"/>
      <c r="AHH54" s="559"/>
      <c r="AHI54" s="559"/>
      <c r="AHJ54" s="559"/>
      <c r="AHK54" s="559"/>
      <c r="AHL54" s="559"/>
      <c r="AHM54" s="559"/>
      <c r="AHN54" s="559"/>
      <c r="AHO54" s="559"/>
      <c r="AHP54" s="559"/>
      <c r="AHQ54" s="559"/>
      <c r="AHR54" s="559"/>
      <c r="AHS54" s="559"/>
      <c r="AHT54" s="559"/>
      <c r="AHU54" s="559"/>
      <c r="AHV54" s="559"/>
      <c r="AHW54" s="559"/>
      <c r="AHX54" s="559"/>
      <c r="AHY54" s="559"/>
      <c r="AHZ54" s="559"/>
      <c r="AIA54" s="559"/>
      <c r="AIB54" s="559"/>
      <c r="AIC54" s="559"/>
      <c r="AID54" s="559"/>
      <c r="AIE54" s="559"/>
      <c r="AIF54" s="559"/>
      <c r="AIG54" s="559"/>
      <c r="AIH54" s="559"/>
      <c r="AII54" s="559"/>
      <c r="AIJ54" s="559"/>
      <c r="AIK54" s="559"/>
      <c r="AIL54" s="559"/>
      <c r="AIM54" s="559"/>
      <c r="AIN54" s="559"/>
      <c r="AIO54" s="559"/>
      <c r="AIP54" s="559"/>
      <c r="AIQ54" s="559"/>
      <c r="AIR54" s="559"/>
      <c r="AIS54" s="559"/>
      <c r="AIT54" s="559"/>
      <c r="AIU54" s="559"/>
      <c r="AIV54" s="559"/>
      <c r="AIW54" s="559"/>
      <c r="AIX54" s="559"/>
      <c r="AIY54" s="559"/>
      <c r="AIZ54" s="559"/>
      <c r="AJA54" s="559"/>
      <c r="AJB54" s="559"/>
      <c r="AJC54" s="559"/>
      <c r="AJD54" s="559"/>
      <c r="AJE54" s="559"/>
      <c r="AJF54" s="559"/>
      <c r="AJG54" s="559"/>
      <c r="AJH54" s="559"/>
      <c r="AJI54" s="559"/>
      <c r="AJJ54" s="559"/>
      <c r="AJK54" s="559"/>
      <c r="AJL54" s="559"/>
      <c r="AJM54" s="559"/>
      <c r="AJN54" s="559"/>
      <c r="AJO54" s="559"/>
      <c r="AJP54" s="559"/>
      <c r="AJQ54" s="559"/>
      <c r="AJR54" s="559"/>
      <c r="AJS54" s="559"/>
      <c r="AJT54" s="559"/>
      <c r="AJU54" s="559"/>
      <c r="AJV54" s="559"/>
      <c r="AJW54" s="559"/>
      <c r="AJX54" s="559"/>
      <c r="AJY54" s="559"/>
      <c r="AJZ54" s="559"/>
      <c r="AKA54" s="559"/>
      <c r="AKB54" s="559"/>
      <c r="AKC54" s="559"/>
      <c r="AKD54" s="559"/>
      <c r="AKE54" s="559"/>
      <c r="AKF54" s="559"/>
      <c r="AKG54" s="559"/>
      <c r="AKH54" s="559"/>
      <c r="AKI54" s="559"/>
      <c r="AKJ54" s="559"/>
      <c r="AKK54" s="559"/>
      <c r="AKL54" s="559"/>
      <c r="AKM54" s="559"/>
      <c r="AKN54" s="559"/>
      <c r="AKO54" s="559"/>
      <c r="AKP54" s="559"/>
      <c r="AKQ54" s="559"/>
      <c r="AKR54" s="559"/>
      <c r="AKS54" s="559"/>
      <c r="AKT54" s="559"/>
      <c r="AKU54" s="559"/>
      <c r="AKV54" s="559"/>
      <c r="AKW54" s="559"/>
      <c r="AKX54" s="559"/>
      <c r="AKY54" s="559"/>
      <c r="AKZ54" s="559"/>
      <c r="ALA54" s="559"/>
      <c r="ALB54" s="559"/>
      <c r="ALC54" s="559"/>
      <c r="ALD54" s="559"/>
      <c r="ALE54" s="559"/>
      <c r="ALF54" s="559"/>
      <c r="ALG54" s="559"/>
      <c r="ALH54" s="559"/>
      <c r="ALI54" s="559"/>
      <c r="ALJ54" s="559"/>
      <c r="ALK54" s="559"/>
      <c r="ALL54" s="559"/>
      <c r="ALM54" s="559"/>
      <c r="ALN54" s="559"/>
      <c r="ALO54" s="559"/>
      <c r="ALP54" s="559"/>
      <c r="ALQ54" s="559"/>
      <c r="ALR54" s="559"/>
      <c r="ALS54" s="559"/>
      <c r="ALT54" s="559"/>
      <c r="ALU54" s="559"/>
      <c r="ALV54" s="559"/>
      <c r="ALW54" s="559"/>
      <c r="ALX54" s="559"/>
      <c r="ALY54" s="559"/>
      <c r="ALZ54" s="559"/>
      <c r="AMA54" s="559"/>
      <c r="AMB54" s="559"/>
      <c r="AMC54" s="559"/>
      <c r="AMD54" s="559"/>
      <c r="AME54" s="559"/>
      <c r="AMF54" s="559"/>
      <c r="AMG54" s="559"/>
      <c r="AMH54" s="559"/>
      <c r="AMI54" s="559"/>
      <c r="AMJ54" s="559"/>
    </row>
    <row r="55" spans="1:1025" x14ac:dyDescent="0.25">
      <c r="A55" s="256" t="s">
        <v>1395</v>
      </c>
      <c r="B55" s="257">
        <v>55</v>
      </c>
      <c r="C55" s="258" t="s">
        <v>24182</v>
      </c>
      <c r="D55" s="308" t="s">
        <v>1396</v>
      </c>
      <c r="E55" s="277" t="s">
        <v>1397</v>
      </c>
      <c r="F55" s="291"/>
      <c r="G55" s="280"/>
      <c r="H55" s="280">
        <v>3</v>
      </c>
      <c r="I55" s="492">
        <v>1.3</v>
      </c>
      <c r="J55" s="278" t="s">
        <v>749</v>
      </c>
      <c r="K55" s="298">
        <v>1</v>
      </c>
      <c r="L55" s="293"/>
      <c r="M55" s="293"/>
      <c r="N55" s="278"/>
      <c r="O55" s="293"/>
      <c r="P55" s="293"/>
      <c r="Q55" s="293"/>
      <c r="R55" s="293"/>
      <c r="S55" s="278"/>
      <c r="T55" s="278"/>
      <c r="U55" s="278"/>
      <c r="V55" s="278"/>
      <c r="W55" s="283">
        <f t="shared" si="14"/>
        <v>100</v>
      </c>
      <c r="X55" s="283">
        <f t="shared" si="15"/>
        <v>100</v>
      </c>
      <c r="Y55" s="283">
        <f t="shared" ref="Y55:Y64" si="45">IF(OR(P55=335,P55=336),20,100)</f>
        <v>100</v>
      </c>
      <c r="Z55" s="283">
        <f t="shared" si="28"/>
        <v>100</v>
      </c>
      <c r="AA55" s="283">
        <f t="shared" si="29"/>
        <v>100</v>
      </c>
      <c r="AB55" s="287">
        <f t="shared" si="23"/>
        <v>100</v>
      </c>
      <c r="AC55" s="287">
        <f t="shared" si="22"/>
        <v>100</v>
      </c>
      <c r="AD55" s="287">
        <f t="shared" si="20"/>
        <v>100</v>
      </c>
      <c r="AE55" s="284">
        <f t="shared" si="30"/>
        <v>100</v>
      </c>
      <c r="AF55" s="284">
        <f t="shared" si="27"/>
        <v>100</v>
      </c>
      <c r="AG55" s="268">
        <f>IF(OR(OR(EXACT(J55,"1A"),EXACT(J55,"1B"),EXACT(J55,"1C")),K55=1),1,IF(K55=2,10,100))</f>
        <v>1</v>
      </c>
      <c r="AH55" s="268">
        <f>IF(OR(EXACT(J55,"1A"),EXACT(J55,"1B"),EXACT(J55,"1C")),1,IF(J55=2,10,100))</f>
        <v>1</v>
      </c>
      <c r="AI55" s="268">
        <f>IF(OR(EXACT(J55,"1A"),EXACT(J55,"1B"),EXACT(J55,"1C"),K55=1),3,100)</f>
        <v>3</v>
      </c>
      <c r="AJ55" s="268">
        <f>IF(OR(EXACT(J55,"1A"),EXACT(J55,"1B"),EXACT(J55,"1C")),5,100)</f>
        <v>5</v>
      </c>
      <c r="AK55" s="501" t="s">
        <v>24087</v>
      </c>
      <c r="AL55" s="286"/>
      <c r="AM55" s="286"/>
      <c r="AN55" s="511"/>
      <c r="AO55" s="357"/>
      <c r="AP55" s="357"/>
      <c r="AQ55" s="277"/>
      <c r="AR55" s="309" t="s">
        <v>1398</v>
      </c>
      <c r="AS55" s="309"/>
      <c r="AT55" s="277"/>
      <c r="AU55" s="277"/>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c r="BZ55" s="559"/>
      <c r="CA55" s="559"/>
      <c r="CB55" s="559"/>
      <c r="CC55" s="559"/>
      <c r="CD55" s="559"/>
      <c r="CE55" s="559"/>
      <c r="CF55" s="559"/>
      <c r="CG55" s="559"/>
      <c r="CH55" s="559"/>
      <c r="CI55" s="559"/>
      <c r="CJ55" s="559"/>
      <c r="CK55" s="559"/>
      <c r="CL55" s="559"/>
      <c r="CM55" s="559"/>
      <c r="CN55" s="559"/>
      <c r="CO55" s="559"/>
      <c r="CP55" s="559"/>
      <c r="CQ55" s="559"/>
      <c r="CR55" s="559"/>
      <c r="CS55" s="559"/>
      <c r="CT55" s="559"/>
      <c r="CU55" s="559"/>
      <c r="CV55" s="559"/>
      <c r="CW55" s="559"/>
      <c r="CX55" s="559"/>
      <c r="CY55" s="559"/>
      <c r="CZ55" s="559"/>
      <c r="DA55" s="559"/>
      <c r="DB55" s="559"/>
      <c r="DC55" s="559"/>
      <c r="DD55" s="559"/>
      <c r="DE55" s="559"/>
      <c r="DF55" s="559"/>
      <c r="DG55" s="559"/>
      <c r="DH55" s="559"/>
      <c r="DI55" s="559"/>
      <c r="DJ55" s="559"/>
      <c r="DK55" s="559"/>
      <c r="DL55" s="559"/>
      <c r="DM55" s="559"/>
      <c r="DN55" s="559"/>
      <c r="DO55" s="559"/>
      <c r="DP55" s="559"/>
      <c r="DQ55" s="559"/>
      <c r="DR55" s="559"/>
      <c r="DS55" s="559"/>
      <c r="DT55" s="559"/>
      <c r="DU55" s="559"/>
      <c r="DV55" s="559"/>
      <c r="DW55" s="559"/>
      <c r="DX55" s="559"/>
      <c r="DY55" s="559"/>
      <c r="DZ55" s="559"/>
      <c r="EA55" s="559"/>
      <c r="EB55" s="559"/>
      <c r="EC55" s="559"/>
      <c r="ED55" s="559"/>
      <c r="EE55" s="559"/>
      <c r="EF55" s="559"/>
      <c r="EG55" s="559"/>
      <c r="EH55" s="559"/>
      <c r="EI55" s="559"/>
      <c r="EJ55" s="559"/>
      <c r="EK55" s="559"/>
      <c r="EL55" s="559"/>
      <c r="EM55" s="559"/>
      <c r="EN55" s="559"/>
      <c r="EO55" s="559"/>
      <c r="EP55" s="559"/>
      <c r="EQ55" s="559"/>
      <c r="ER55" s="559"/>
      <c r="ES55" s="559"/>
      <c r="ET55" s="559"/>
      <c r="EU55" s="559"/>
      <c r="EV55" s="559"/>
      <c r="EW55" s="559"/>
      <c r="EX55" s="559"/>
      <c r="EY55" s="559"/>
      <c r="EZ55" s="559"/>
      <c r="FA55" s="559"/>
      <c r="FB55" s="559"/>
      <c r="FC55" s="559"/>
      <c r="FD55" s="559"/>
      <c r="FE55" s="559"/>
      <c r="FF55" s="559"/>
      <c r="FG55" s="559"/>
      <c r="FH55" s="559"/>
      <c r="FI55" s="559"/>
      <c r="FJ55" s="559"/>
      <c r="FK55" s="559"/>
      <c r="FL55" s="559"/>
      <c r="FM55" s="559"/>
      <c r="FN55" s="559"/>
      <c r="FO55" s="559"/>
      <c r="FP55" s="559"/>
      <c r="FQ55" s="559"/>
      <c r="FR55" s="559"/>
      <c r="FS55" s="559"/>
      <c r="FT55" s="559"/>
      <c r="FU55" s="559"/>
      <c r="FV55" s="559"/>
      <c r="FW55" s="559"/>
      <c r="FX55" s="559"/>
      <c r="FY55" s="559"/>
      <c r="FZ55" s="559"/>
      <c r="GA55" s="559"/>
      <c r="GB55" s="559"/>
      <c r="GC55" s="559"/>
      <c r="GD55" s="559"/>
      <c r="GE55" s="559"/>
      <c r="GF55" s="559"/>
      <c r="GG55" s="559"/>
      <c r="GH55" s="559"/>
      <c r="GI55" s="559"/>
      <c r="GJ55" s="559"/>
      <c r="GK55" s="559"/>
      <c r="GL55" s="559"/>
      <c r="GM55" s="559"/>
      <c r="GN55" s="559"/>
      <c r="GO55" s="559"/>
      <c r="GP55" s="559"/>
      <c r="GQ55" s="559"/>
      <c r="GR55" s="559"/>
      <c r="GS55" s="559"/>
      <c r="GT55" s="559"/>
      <c r="GU55" s="559"/>
      <c r="GV55" s="559"/>
      <c r="GW55" s="559"/>
      <c r="GX55" s="559"/>
      <c r="GY55" s="559"/>
      <c r="GZ55" s="559"/>
      <c r="HA55" s="559"/>
      <c r="HB55" s="559"/>
      <c r="HC55" s="559"/>
      <c r="HD55" s="559"/>
      <c r="HE55" s="559"/>
      <c r="HF55" s="559"/>
      <c r="HG55" s="559"/>
      <c r="HH55" s="559"/>
      <c r="HI55" s="559"/>
      <c r="HJ55" s="559"/>
      <c r="HK55" s="559"/>
      <c r="HL55" s="559"/>
      <c r="HM55" s="559"/>
      <c r="HN55" s="559"/>
      <c r="HO55" s="559"/>
      <c r="HP55" s="559"/>
      <c r="HQ55" s="559"/>
      <c r="HR55" s="559"/>
      <c r="HS55" s="559"/>
      <c r="HT55" s="559"/>
      <c r="HU55" s="559"/>
      <c r="HV55" s="559"/>
      <c r="HW55" s="559"/>
      <c r="HX55" s="559"/>
      <c r="HY55" s="559"/>
      <c r="HZ55" s="559"/>
      <c r="IA55" s="559"/>
      <c r="IB55" s="559"/>
      <c r="IC55" s="559"/>
      <c r="ID55" s="559"/>
      <c r="IE55" s="559"/>
      <c r="IF55" s="559"/>
      <c r="IG55" s="559"/>
      <c r="IH55" s="559"/>
      <c r="II55" s="559"/>
      <c r="IJ55" s="559"/>
      <c r="IK55" s="559"/>
      <c r="IL55" s="559"/>
      <c r="IM55" s="559"/>
      <c r="IN55" s="559"/>
      <c r="IO55" s="559"/>
      <c r="IP55" s="559"/>
      <c r="IQ55" s="559"/>
      <c r="IR55" s="559"/>
      <c r="IS55" s="559"/>
      <c r="IT55" s="559"/>
      <c r="IU55" s="559"/>
      <c r="IV55" s="559"/>
      <c r="IW55" s="559"/>
      <c r="IX55" s="559"/>
      <c r="IY55" s="559"/>
      <c r="IZ55" s="559"/>
      <c r="JA55" s="559"/>
      <c r="JB55" s="559"/>
      <c r="JC55" s="559"/>
      <c r="JD55" s="559"/>
      <c r="JE55" s="559"/>
      <c r="JF55" s="559"/>
      <c r="JG55" s="559"/>
      <c r="JH55" s="559"/>
      <c r="JI55" s="559"/>
      <c r="JJ55" s="559"/>
      <c r="JK55" s="559"/>
      <c r="JL55" s="559"/>
      <c r="JM55" s="559"/>
      <c r="JN55" s="559"/>
      <c r="JO55" s="559"/>
      <c r="JP55" s="559"/>
      <c r="JQ55" s="559"/>
      <c r="JR55" s="559"/>
      <c r="JS55" s="559"/>
      <c r="JT55" s="559"/>
      <c r="JU55" s="559"/>
      <c r="JV55" s="559"/>
      <c r="JW55" s="559"/>
      <c r="JX55" s="559"/>
      <c r="JY55" s="559"/>
      <c r="JZ55" s="559"/>
      <c r="KA55" s="559"/>
      <c r="KB55" s="559"/>
      <c r="KC55" s="559"/>
      <c r="KD55" s="559"/>
      <c r="KE55" s="559"/>
      <c r="KF55" s="559"/>
      <c r="KG55" s="559"/>
      <c r="KH55" s="559"/>
      <c r="KI55" s="559"/>
      <c r="KJ55" s="559"/>
      <c r="KK55" s="559"/>
      <c r="KL55" s="559"/>
      <c r="KM55" s="559"/>
      <c r="KN55" s="559"/>
      <c r="KO55" s="559"/>
      <c r="KP55" s="559"/>
      <c r="KQ55" s="559"/>
      <c r="KR55" s="559"/>
      <c r="KS55" s="559"/>
      <c r="KT55" s="559"/>
      <c r="KU55" s="559"/>
      <c r="KV55" s="559"/>
      <c r="KW55" s="559"/>
      <c r="KX55" s="559"/>
      <c r="KY55" s="559"/>
      <c r="KZ55" s="559"/>
      <c r="LA55" s="559"/>
      <c r="LB55" s="559"/>
      <c r="LC55" s="559"/>
      <c r="LD55" s="559"/>
      <c r="LE55" s="559"/>
      <c r="LF55" s="559"/>
      <c r="LG55" s="559"/>
      <c r="LH55" s="559"/>
      <c r="LI55" s="559"/>
      <c r="LJ55" s="559"/>
      <c r="LK55" s="559"/>
      <c r="LL55" s="559"/>
      <c r="LM55" s="559"/>
      <c r="LN55" s="559"/>
      <c r="LO55" s="559"/>
      <c r="LP55" s="559"/>
      <c r="LQ55" s="559"/>
      <c r="LR55" s="559"/>
      <c r="LS55" s="559"/>
      <c r="LT55" s="559"/>
      <c r="LU55" s="559"/>
      <c r="LV55" s="559"/>
      <c r="LW55" s="559"/>
      <c r="LX55" s="559"/>
      <c r="LY55" s="559"/>
      <c r="LZ55" s="559"/>
      <c r="MA55" s="559"/>
      <c r="MB55" s="559"/>
      <c r="MC55" s="559"/>
      <c r="MD55" s="559"/>
      <c r="ME55" s="559"/>
      <c r="MF55" s="559"/>
      <c r="MG55" s="559"/>
      <c r="MH55" s="559"/>
      <c r="MI55" s="559"/>
      <c r="MJ55" s="559"/>
      <c r="MK55" s="559"/>
      <c r="ML55" s="559"/>
      <c r="MM55" s="559"/>
      <c r="MN55" s="559"/>
      <c r="MO55" s="559"/>
      <c r="MP55" s="559"/>
      <c r="MQ55" s="559"/>
      <c r="MR55" s="559"/>
      <c r="MS55" s="559"/>
      <c r="MT55" s="559"/>
      <c r="MU55" s="559"/>
      <c r="MV55" s="559"/>
      <c r="MW55" s="559"/>
      <c r="MX55" s="559"/>
      <c r="MY55" s="559"/>
      <c r="MZ55" s="559"/>
      <c r="NA55" s="559"/>
      <c r="NB55" s="559"/>
      <c r="NC55" s="559"/>
      <c r="ND55" s="559"/>
      <c r="NE55" s="559"/>
      <c r="NF55" s="559"/>
      <c r="NG55" s="559"/>
      <c r="NH55" s="559"/>
      <c r="NI55" s="559"/>
      <c r="NJ55" s="559"/>
      <c r="NK55" s="559"/>
      <c r="NL55" s="559"/>
      <c r="NM55" s="559"/>
      <c r="NN55" s="559"/>
      <c r="NO55" s="559"/>
      <c r="NP55" s="559"/>
      <c r="NQ55" s="559"/>
      <c r="NR55" s="559"/>
      <c r="NS55" s="559"/>
      <c r="NT55" s="559"/>
      <c r="NU55" s="559"/>
      <c r="NV55" s="559"/>
      <c r="NW55" s="559"/>
      <c r="NX55" s="559"/>
      <c r="NY55" s="559"/>
      <c r="NZ55" s="559"/>
      <c r="OA55" s="559"/>
      <c r="OB55" s="559"/>
      <c r="OC55" s="559"/>
      <c r="OD55" s="559"/>
      <c r="OE55" s="559"/>
      <c r="OF55" s="559"/>
      <c r="OG55" s="559"/>
      <c r="OH55" s="559"/>
      <c r="OI55" s="559"/>
      <c r="OJ55" s="559"/>
      <c r="OK55" s="559"/>
      <c r="OL55" s="559"/>
      <c r="OM55" s="559"/>
      <c r="ON55" s="559"/>
      <c r="OO55" s="559"/>
      <c r="OP55" s="559"/>
      <c r="OQ55" s="559"/>
      <c r="OR55" s="559"/>
      <c r="OS55" s="559"/>
      <c r="OT55" s="559"/>
      <c r="OU55" s="559"/>
      <c r="OV55" s="559"/>
      <c r="OW55" s="559"/>
      <c r="OX55" s="559"/>
      <c r="OY55" s="559"/>
      <c r="OZ55" s="559"/>
      <c r="PA55" s="559"/>
      <c r="PB55" s="559"/>
      <c r="PC55" s="559"/>
      <c r="PD55" s="559"/>
      <c r="PE55" s="559"/>
      <c r="PF55" s="559"/>
      <c r="PG55" s="559"/>
      <c r="PH55" s="559"/>
      <c r="PI55" s="559"/>
      <c r="PJ55" s="559"/>
      <c r="PK55" s="559"/>
      <c r="PL55" s="559"/>
      <c r="PM55" s="559"/>
      <c r="PN55" s="559"/>
      <c r="PO55" s="559"/>
      <c r="PP55" s="559"/>
      <c r="PQ55" s="559"/>
      <c r="PR55" s="559"/>
      <c r="PS55" s="559"/>
      <c r="PT55" s="559"/>
      <c r="PU55" s="559"/>
      <c r="PV55" s="559"/>
      <c r="PW55" s="559"/>
      <c r="PX55" s="559"/>
      <c r="PY55" s="559"/>
      <c r="PZ55" s="559"/>
      <c r="QA55" s="559"/>
      <c r="QB55" s="559"/>
      <c r="QC55" s="559"/>
      <c r="QD55" s="559"/>
      <c r="QE55" s="559"/>
      <c r="QF55" s="559"/>
      <c r="QG55" s="559"/>
      <c r="QH55" s="559"/>
      <c r="QI55" s="559"/>
      <c r="QJ55" s="559"/>
      <c r="QK55" s="559"/>
      <c r="QL55" s="559"/>
      <c r="QM55" s="559"/>
      <c r="QN55" s="559"/>
      <c r="QO55" s="559"/>
      <c r="QP55" s="559"/>
      <c r="QQ55" s="559"/>
      <c r="QR55" s="559"/>
      <c r="QS55" s="559"/>
      <c r="QT55" s="559"/>
      <c r="QU55" s="559"/>
      <c r="QV55" s="559"/>
      <c r="QW55" s="559"/>
      <c r="QX55" s="559"/>
      <c r="QY55" s="559"/>
      <c r="QZ55" s="559"/>
      <c r="RA55" s="559"/>
      <c r="RB55" s="559"/>
      <c r="RC55" s="559"/>
      <c r="RD55" s="559"/>
      <c r="RE55" s="559"/>
      <c r="RF55" s="559"/>
      <c r="RG55" s="559"/>
      <c r="RH55" s="559"/>
      <c r="RI55" s="559"/>
      <c r="RJ55" s="559"/>
      <c r="RK55" s="559"/>
      <c r="RL55" s="559"/>
      <c r="RM55" s="559"/>
      <c r="RN55" s="559"/>
      <c r="RO55" s="559"/>
      <c r="RP55" s="559"/>
      <c r="RQ55" s="559"/>
      <c r="RR55" s="559"/>
      <c r="RS55" s="559"/>
      <c r="RT55" s="559"/>
      <c r="RU55" s="559"/>
      <c r="RV55" s="559"/>
      <c r="RW55" s="559"/>
      <c r="RX55" s="559"/>
      <c r="RY55" s="559"/>
      <c r="RZ55" s="559"/>
      <c r="SA55" s="559"/>
      <c r="SB55" s="559"/>
      <c r="SC55" s="559"/>
      <c r="SD55" s="559"/>
      <c r="SE55" s="559"/>
      <c r="SF55" s="559"/>
      <c r="SG55" s="559"/>
      <c r="SH55" s="559"/>
      <c r="SI55" s="559"/>
      <c r="SJ55" s="559"/>
      <c r="SK55" s="559"/>
      <c r="SL55" s="559"/>
      <c r="SM55" s="559"/>
      <c r="SN55" s="559"/>
      <c r="SO55" s="559"/>
      <c r="SP55" s="559"/>
      <c r="SQ55" s="559"/>
      <c r="SR55" s="559"/>
      <c r="SS55" s="559"/>
      <c r="ST55" s="559"/>
      <c r="SU55" s="559"/>
      <c r="SV55" s="559"/>
      <c r="SW55" s="559"/>
      <c r="SX55" s="559"/>
      <c r="SY55" s="559"/>
      <c r="SZ55" s="559"/>
      <c r="TA55" s="559"/>
      <c r="TB55" s="559"/>
      <c r="TC55" s="559"/>
      <c r="TD55" s="559"/>
      <c r="TE55" s="559"/>
      <c r="TF55" s="559"/>
      <c r="TG55" s="559"/>
      <c r="TH55" s="559"/>
      <c r="TI55" s="559"/>
      <c r="TJ55" s="559"/>
      <c r="TK55" s="559"/>
      <c r="TL55" s="559"/>
      <c r="TM55" s="559"/>
      <c r="TN55" s="559"/>
      <c r="TO55" s="559"/>
      <c r="TP55" s="559"/>
      <c r="TQ55" s="559"/>
      <c r="TR55" s="559"/>
      <c r="TS55" s="559"/>
      <c r="TT55" s="559"/>
      <c r="TU55" s="559"/>
      <c r="TV55" s="559"/>
      <c r="TW55" s="559"/>
      <c r="TX55" s="559"/>
      <c r="TY55" s="559"/>
      <c r="TZ55" s="559"/>
      <c r="UA55" s="559"/>
      <c r="UB55" s="559"/>
      <c r="UC55" s="559"/>
      <c r="UD55" s="559"/>
      <c r="UE55" s="559"/>
      <c r="UF55" s="559"/>
      <c r="UG55" s="559"/>
      <c r="UH55" s="559"/>
      <c r="UI55" s="559"/>
      <c r="UJ55" s="559"/>
      <c r="UK55" s="559"/>
      <c r="UL55" s="559"/>
      <c r="UM55" s="559"/>
      <c r="UN55" s="559"/>
      <c r="UO55" s="559"/>
      <c r="UP55" s="559"/>
      <c r="UQ55" s="559"/>
      <c r="UR55" s="559"/>
      <c r="US55" s="559"/>
      <c r="UT55" s="559"/>
      <c r="UU55" s="559"/>
      <c r="UV55" s="559"/>
      <c r="UW55" s="559"/>
      <c r="UX55" s="559"/>
      <c r="UY55" s="559"/>
      <c r="UZ55" s="559"/>
      <c r="VA55" s="559"/>
      <c r="VB55" s="559"/>
      <c r="VC55" s="559"/>
      <c r="VD55" s="559"/>
      <c r="VE55" s="559"/>
      <c r="VF55" s="559"/>
      <c r="VG55" s="559"/>
      <c r="VH55" s="559"/>
      <c r="VI55" s="559"/>
      <c r="VJ55" s="559"/>
      <c r="VK55" s="559"/>
      <c r="VL55" s="559"/>
      <c r="VM55" s="559"/>
      <c r="VN55" s="559"/>
      <c r="VO55" s="559"/>
      <c r="VP55" s="559"/>
      <c r="VQ55" s="559"/>
      <c r="VR55" s="559"/>
      <c r="VS55" s="559"/>
      <c r="VT55" s="559"/>
      <c r="VU55" s="559"/>
      <c r="VV55" s="559"/>
      <c r="VW55" s="559"/>
      <c r="VX55" s="559"/>
      <c r="VY55" s="559"/>
      <c r="VZ55" s="559"/>
      <c r="WA55" s="559"/>
      <c r="WB55" s="559"/>
      <c r="WC55" s="559"/>
      <c r="WD55" s="559"/>
      <c r="WE55" s="559"/>
      <c r="WF55" s="559"/>
      <c r="WG55" s="559"/>
      <c r="WH55" s="559"/>
      <c r="WI55" s="559"/>
      <c r="WJ55" s="559"/>
      <c r="WK55" s="559"/>
      <c r="WL55" s="559"/>
      <c r="WM55" s="559"/>
      <c r="WN55" s="559"/>
      <c r="WO55" s="559"/>
      <c r="WP55" s="559"/>
      <c r="WQ55" s="559"/>
      <c r="WR55" s="559"/>
      <c r="WS55" s="559"/>
      <c r="WT55" s="559"/>
      <c r="WU55" s="559"/>
      <c r="WV55" s="559"/>
      <c r="WW55" s="559"/>
      <c r="WX55" s="559"/>
      <c r="WY55" s="559"/>
      <c r="WZ55" s="559"/>
      <c r="XA55" s="559"/>
      <c r="XB55" s="559"/>
      <c r="XC55" s="559"/>
      <c r="XD55" s="559"/>
      <c r="XE55" s="559"/>
      <c r="XF55" s="559"/>
      <c r="XG55" s="559"/>
      <c r="XH55" s="559"/>
      <c r="XI55" s="559"/>
      <c r="XJ55" s="559"/>
      <c r="XK55" s="559"/>
      <c r="XL55" s="559"/>
      <c r="XM55" s="559"/>
      <c r="XN55" s="559"/>
      <c r="XO55" s="559"/>
      <c r="XP55" s="559"/>
      <c r="XQ55" s="559"/>
      <c r="XR55" s="559"/>
      <c r="XS55" s="559"/>
      <c r="XT55" s="559"/>
      <c r="XU55" s="559"/>
      <c r="XV55" s="559"/>
      <c r="XW55" s="559"/>
      <c r="XX55" s="559"/>
      <c r="XY55" s="559"/>
      <c r="XZ55" s="559"/>
      <c r="YA55" s="559"/>
      <c r="YB55" s="559"/>
      <c r="YC55" s="559"/>
      <c r="YD55" s="559"/>
      <c r="YE55" s="559"/>
      <c r="YF55" s="559"/>
      <c r="YG55" s="559"/>
      <c r="YH55" s="559"/>
      <c r="YI55" s="559"/>
      <c r="YJ55" s="559"/>
      <c r="YK55" s="559"/>
      <c r="YL55" s="559"/>
      <c r="YM55" s="559"/>
      <c r="YN55" s="559"/>
      <c r="YO55" s="559"/>
      <c r="YP55" s="559"/>
      <c r="YQ55" s="559"/>
      <c r="YR55" s="559"/>
      <c r="YS55" s="559"/>
      <c r="YT55" s="559"/>
      <c r="YU55" s="559"/>
      <c r="YV55" s="559"/>
      <c r="YW55" s="559"/>
      <c r="YX55" s="559"/>
      <c r="YY55" s="559"/>
      <c r="YZ55" s="559"/>
      <c r="ZA55" s="559"/>
      <c r="ZB55" s="559"/>
      <c r="ZC55" s="559"/>
      <c r="ZD55" s="559"/>
      <c r="ZE55" s="559"/>
      <c r="ZF55" s="559"/>
      <c r="ZG55" s="559"/>
      <c r="ZH55" s="559"/>
      <c r="ZI55" s="559"/>
      <c r="ZJ55" s="559"/>
      <c r="ZK55" s="559"/>
      <c r="ZL55" s="559"/>
      <c r="ZM55" s="559"/>
      <c r="ZN55" s="559"/>
      <c r="ZO55" s="559"/>
      <c r="ZP55" s="559"/>
      <c r="ZQ55" s="559"/>
      <c r="ZR55" s="559"/>
      <c r="ZS55" s="559"/>
      <c r="ZT55" s="559"/>
      <c r="ZU55" s="559"/>
      <c r="ZV55" s="559"/>
      <c r="ZW55" s="559"/>
      <c r="ZX55" s="559"/>
      <c r="ZY55" s="559"/>
      <c r="ZZ55" s="559"/>
      <c r="AAA55" s="559"/>
      <c r="AAB55" s="559"/>
      <c r="AAC55" s="559"/>
      <c r="AAD55" s="559"/>
      <c r="AAE55" s="559"/>
      <c r="AAF55" s="559"/>
      <c r="AAG55" s="559"/>
      <c r="AAH55" s="559"/>
      <c r="AAI55" s="559"/>
      <c r="AAJ55" s="559"/>
      <c r="AAK55" s="559"/>
      <c r="AAL55" s="559"/>
      <c r="AAM55" s="559"/>
      <c r="AAN55" s="559"/>
      <c r="AAO55" s="559"/>
      <c r="AAP55" s="559"/>
      <c r="AAQ55" s="559"/>
      <c r="AAR55" s="559"/>
      <c r="AAS55" s="559"/>
      <c r="AAT55" s="559"/>
      <c r="AAU55" s="559"/>
      <c r="AAV55" s="559"/>
      <c r="AAW55" s="559"/>
      <c r="AAX55" s="559"/>
      <c r="AAY55" s="559"/>
      <c r="AAZ55" s="559"/>
      <c r="ABA55" s="559"/>
      <c r="ABB55" s="559"/>
      <c r="ABC55" s="559"/>
      <c r="ABD55" s="559"/>
      <c r="ABE55" s="559"/>
      <c r="ABF55" s="559"/>
      <c r="ABG55" s="559"/>
      <c r="ABH55" s="559"/>
      <c r="ABI55" s="559"/>
      <c r="ABJ55" s="559"/>
      <c r="ABK55" s="559"/>
      <c r="ABL55" s="559"/>
      <c r="ABM55" s="559"/>
      <c r="ABN55" s="559"/>
      <c r="ABO55" s="559"/>
      <c r="ABP55" s="559"/>
      <c r="ABQ55" s="559"/>
      <c r="ABR55" s="559"/>
      <c r="ABS55" s="559"/>
      <c r="ABT55" s="559"/>
      <c r="ABU55" s="559"/>
      <c r="ABV55" s="559"/>
      <c r="ABW55" s="559"/>
      <c r="ABX55" s="559"/>
      <c r="ABY55" s="559"/>
      <c r="ABZ55" s="559"/>
      <c r="ACA55" s="559"/>
      <c r="ACB55" s="559"/>
      <c r="ACC55" s="559"/>
      <c r="ACD55" s="559"/>
      <c r="ACE55" s="559"/>
      <c r="ACF55" s="559"/>
      <c r="ACG55" s="559"/>
      <c r="ACH55" s="559"/>
      <c r="ACI55" s="559"/>
      <c r="ACJ55" s="559"/>
      <c r="ACK55" s="559"/>
      <c r="ACL55" s="559"/>
      <c r="ACM55" s="559"/>
      <c r="ACN55" s="559"/>
      <c r="ACO55" s="559"/>
      <c r="ACP55" s="559"/>
      <c r="ACQ55" s="559"/>
      <c r="ACR55" s="559"/>
      <c r="ACS55" s="559"/>
      <c r="ACT55" s="559"/>
      <c r="ACU55" s="559"/>
      <c r="ACV55" s="559"/>
      <c r="ACW55" s="559"/>
      <c r="ACX55" s="559"/>
      <c r="ACY55" s="559"/>
      <c r="ACZ55" s="559"/>
      <c r="ADA55" s="559"/>
      <c r="ADB55" s="559"/>
      <c r="ADC55" s="559"/>
      <c r="ADD55" s="559"/>
      <c r="ADE55" s="559"/>
      <c r="ADF55" s="559"/>
      <c r="ADG55" s="559"/>
      <c r="ADH55" s="559"/>
      <c r="ADI55" s="559"/>
      <c r="ADJ55" s="559"/>
      <c r="ADK55" s="559"/>
      <c r="ADL55" s="559"/>
      <c r="ADM55" s="559"/>
      <c r="ADN55" s="559"/>
      <c r="ADO55" s="559"/>
      <c r="ADP55" s="559"/>
      <c r="ADQ55" s="559"/>
      <c r="ADR55" s="559"/>
      <c r="ADS55" s="559"/>
      <c r="ADT55" s="559"/>
      <c r="ADU55" s="559"/>
      <c r="ADV55" s="559"/>
      <c r="ADW55" s="559"/>
      <c r="ADX55" s="559"/>
      <c r="ADY55" s="559"/>
      <c r="ADZ55" s="559"/>
      <c r="AEA55" s="559"/>
      <c r="AEB55" s="559"/>
      <c r="AEC55" s="559"/>
      <c r="AED55" s="559"/>
      <c r="AEE55" s="559"/>
      <c r="AEF55" s="559"/>
      <c r="AEG55" s="559"/>
      <c r="AEH55" s="559"/>
      <c r="AEI55" s="559"/>
      <c r="AEJ55" s="559"/>
      <c r="AEK55" s="559"/>
      <c r="AEL55" s="559"/>
      <c r="AEM55" s="559"/>
      <c r="AEN55" s="559"/>
      <c r="AEO55" s="559"/>
      <c r="AEP55" s="559"/>
      <c r="AEQ55" s="559"/>
      <c r="AER55" s="559"/>
      <c r="AES55" s="559"/>
      <c r="AET55" s="559"/>
      <c r="AEU55" s="559"/>
      <c r="AEV55" s="559"/>
      <c r="AEW55" s="559"/>
      <c r="AEX55" s="559"/>
      <c r="AEY55" s="559"/>
      <c r="AEZ55" s="559"/>
      <c r="AFA55" s="559"/>
      <c r="AFB55" s="559"/>
      <c r="AFC55" s="559"/>
      <c r="AFD55" s="559"/>
      <c r="AFE55" s="559"/>
      <c r="AFF55" s="559"/>
      <c r="AFG55" s="559"/>
      <c r="AFH55" s="559"/>
      <c r="AFI55" s="559"/>
      <c r="AFJ55" s="559"/>
      <c r="AFK55" s="559"/>
      <c r="AFL55" s="559"/>
      <c r="AFM55" s="559"/>
      <c r="AFN55" s="559"/>
      <c r="AFO55" s="559"/>
      <c r="AFP55" s="559"/>
      <c r="AFQ55" s="559"/>
      <c r="AFR55" s="559"/>
      <c r="AFS55" s="559"/>
      <c r="AFT55" s="559"/>
      <c r="AFU55" s="559"/>
      <c r="AFV55" s="559"/>
      <c r="AFW55" s="559"/>
      <c r="AFX55" s="559"/>
      <c r="AFY55" s="559"/>
      <c r="AFZ55" s="559"/>
      <c r="AGA55" s="559"/>
      <c r="AGB55" s="559"/>
      <c r="AGC55" s="559"/>
      <c r="AGD55" s="559"/>
      <c r="AGE55" s="559"/>
      <c r="AGF55" s="559"/>
      <c r="AGG55" s="559"/>
      <c r="AGH55" s="559"/>
      <c r="AGI55" s="559"/>
      <c r="AGJ55" s="559"/>
      <c r="AGK55" s="559"/>
      <c r="AGL55" s="559"/>
      <c r="AGM55" s="559"/>
      <c r="AGN55" s="559"/>
      <c r="AGO55" s="559"/>
      <c r="AGP55" s="559"/>
      <c r="AGQ55" s="559"/>
      <c r="AGR55" s="559"/>
      <c r="AGS55" s="559"/>
      <c r="AGT55" s="559"/>
      <c r="AGU55" s="559"/>
      <c r="AGV55" s="559"/>
      <c r="AGW55" s="559"/>
      <c r="AGX55" s="559"/>
      <c r="AGY55" s="559"/>
      <c r="AGZ55" s="559"/>
      <c r="AHA55" s="559"/>
      <c r="AHB55" s="559"/>
      <c r="AHC55" s="559"/>
      <c r="AHD55" s="559"/>
      <c r="AHE55" s="559"/>
      <c r="AHF55" s="559"/>
      <c r="AHG55" s="559"/>
      <c r="AHH55" s="559"/>
      <c r="AHI55" s="559"/>
      <c r="AHJ55" s="559"/>
      <c r="AHK55" s="559"/>
      <c r="AHL55" s="559"/>
      <c r="AHM55" s="559"/>
      <c r="AHN55" s="559"/>
      <c r="AHO55" s="559"/>
      <c r="AHP55" s="559"/>
      <c r="AHQ55" s="559"/>
      <c r="AHR55" s="559"/>
      <c r="AHS55" s="559"/>
      <c r="AHT55" s="559"/>
      <c r="AHU55" s="559"/>
      <c r="AHV55" s="559"/>
      <c r="AHW55" s="559"/>
      <c r="AHX55" s="559"/>
      <c r="AHY55" s="559"/>
      <c r="AHZ55" s="559"/>
      <c r="AIA55" s="559"/>
      <c r="AIB55" s="559"/>
      <c r="AIC55" s="559"/>
      <c r="AID55" s="559"/>
      <c r="AIE55" s="559"/>
      <c r="AIF55" s="559"/>
      <c r="AIG55" s="559"/>
      <c r="AIH55" s="559"/>
      <c r="AII55" s="559"/>
      <c r="AIJ55" s="559"/>
      <c r="AIK55" s="559"/>
      <c r="AIL55" s="559"/>
      <c r="AIM55" s="559"/>
      <c r="AIN55" s="559"/>
      <c r="AIO55" s="559"/>
      <c r="AIP55" s="559"/>
      <c r="AIQ55" s="559"/>
      <c r="AIR55" s="559"/>
      <c r="AIS55" s="559"/>
      <c r="AIT55" s="559"/>
      <c r="AIU55" s="559"/>
      <c r="AIV55" s="559"/>
      <c r="AIW55" s="559"/>
      <c r="AIX55" s="559"/>
      <c r="AIY55" s="559"/>
      <c r="AIZ55" s="559"/>
      <c r="AJA55" s="559"/>
      <c r="AJB55" s="559"/>
      <c r="AJC55" s="559"/>
      <c r="AJD55" s="559"/>
      <c r="AJE55" s="559"/>
      <c r="AJF55" s="559"/>
      <c r="AJG55" s="559"/>
      <c r="AJH55" s="559"/>
      <c r="AJI55" s="559"/>
      <c r="AJJ55" s="559"/>
      <c r="AJK55" s="559"/>
      <c r="AJL55" s="559"/>
      <c r="AJM55" s="559"/>
      <c r="AJN55" s="559"/>
      <c r="AJO55" s="559"/>
      <c r="AJP55" s="559"/>
      <c r="AJQ55" s="559"/>
      <c r="AJR55" s="559"/>
      <c r="AJS55" s="559"/>
      <c r="AJT55" s="559"/>
      <c r="AJU55" s="559"/>
      <c r="AJV55" s="559"/>
      <c r="AJW55" s="559"/>
      <c r="AJX55" s="559"/>
      <c r="AJY55" s="559"/>
      <c r="AJZ55" s="559"/>
      <c r="AKA55" s="559"/>
      <c r="AKB55" s="559"/>
      <c r="AKC55" s="559"/>
      <c r="AKD55" s="559"/>
      <c r="AKE55" s="559"/>
      <c r="AKF55" s="559"/>
      <c r="AKG55" s="559"/>
      <c r="AKH55" s="559"/>
      <c r="AKI55" s="559"/>
      <c r="AKJ55" s="559"/>
      <c r="AKK55" s="559"/>
      <c r="AKL55" s="559"/>
      <c r="AKM55" s="559"/>
      <c r="AKN55" s="559"/>
      <c r="AKO55" s="559"/>
      <c r="AKP55" s="559"/>
      <c r="AKQ55" s="559"/>
      <c r="AKR55" s="559"/>
      <c r="AKS55" s="559"/>
      <c r="AKT55" s="559"/>
      <c r="AKU55" s="559"/>
      <c r="AKV55" s="559"/>
      <c r="AKW55" s="559"/>
      <c r="AKX55" s="559"/>
      <c r="AKY55" s="559"/>
      <c r="AKZ55" s="559"/>
      <c r="ALA55" s="559"/>
      <c r="ALB55" s="559"/>
      <c r="ALC55" s="559"/>
      <c r="ALD55" s="559"/>
      <c r="ALE55" s="559"/>
      <c r="ALF55" s="559"/>
      <c r="ALG55" s="559"/>
      <c r="ALH55" s="559"/>
      <c r="ALI55" s="559"/>
      <c r="ALJ55" s="559"/>
      <c r="ALK55" s="559"/>
      <c r="ALL55" s="559"/>
      <c r="ALM55" s="559"/>
      <c r="ALN55" s="559"/>
      <c r="ALO55" s="559"/>
      <c r="ALP55" s="559"/>
      <c r="ALQ55" s="559"/>
      <c r="ALR55" s="559"/>
      <c r="ALS55" s="559"/>
      <c r="ALT55" s="559"/>
      <c r="ALU55" s="559"/>
      <c r="ALV55" s="559"/>
      <c r="ALW55" s="559"/>
      <c r="ALX55" s="559"/>
      <c r="ALY55" s="559"/>
      <c r="ALZ55" s="559"/>
      <c r="AMA55" s="559"/>
      <c r="AMB55" s="559"/>
      <c r="AMC55" s="559"/>
      <c r="AMD55" s="559"/>
      <c r="AME55" s="559"/>
      <c r="AMF55" s="559"/>
      <c r="AMG55" s="559"/>
      <c r="AMH55" s="559"/>
      <c r="AMI55" s="559"/>
      <c r="AMJ55" s="559"/>
    </row>
    <row r="56" spans="1:1025" x14ac:dyDescent="0.25">
      <c r="A56" s="289" t="s">
        <v>1399</v>
      </c>
      <c r="B56" s="257">
        <v>56</v>
      </c>
      <c r="C56" s="258" t="s">
        <v>5628</v>
      </c>
      <c r="D56" s="308" t="s">
        <v>1400</v>
      </c>
      <c r="E56" s="277" t="s">
        <v>766</v>
      </c>
      <c r="F56" s="278">
        <v>3</v>
      </c>
      <c r="G56" s="280">
        <v>3</v>
      </c>
      <c r="H56" s="280">
        <v>2</v>
      </c>
      <c r="I56" s="492">
        <v>1.2999999999999999E-2</v>
      </c>
      <c r="J56" s="278" t="s">
        <v>748</v>
      </c>
      <c r="K56" s="363">
        <v>1</v>
      </c>
      <c r="L56" s="278" t="s">
        <v>749</v>
      </c>
      <c r="M56" s="293"/>
      <c r="N56" s="278"/>
      <c r="O56" s="293"/>
      <c r="P56" s="293"/>
      <c r="Q56" s="293"/>
      <c r="R56" s="278" t="s">
        <v>748</v>
      </c>
      <c r="S56" s="278"/>
      <c r="T56" s="278"/>
      <c r="U56" s="278"/>
      <c r="V56" s="278"/>
      <c r="W56" s="283">
        <f t="shared" ref="W56:W87" si="46">IF(O56=1,10,100)</f>
        <v>100</v>
      </c>
      <c r="X56" s="283">
        <f t="shared" ref="X56:X87" si="47">IF(O56=1,1,IF(O56=2,10,100))</f>
        <v>100</v>
      </c>
      <c r="Y56" s="283">
        <f t="shared" si="45"/>
        <v>100</v>
      </c>
      <c r="Z56" s="283">
        <f t="shared" si="28"/>
        <v>100</v>
      </c>
      <c r="AA56" s="283">
        <f t="shared" si="29"/>
        <v>100</v>
      </c>
      <c r="AB56" s="287">
        <f t="shared" si="23"/>
        <v>0.1</v>
      </c>
      <c r="AC56" s="287">
        <f t="shared" si="22"/>
        <v>100</v>
      </c>
      <c r="AD56" s="287">
        <f t="shared" si="20"/>
        <v>100</v>
      </c>
      <c r="AE56" s="284">
        <f t="shared" si="30"/>
        <v>0.1</v>
      </c>
      <c r="AF56" s="284">
        <f t="shared" si="27"/>
        <v>100</v>
      </c>
      <c r="AG56" s="342">
        <v>3</v>
      </c>
      <c r="AH56" s="342">
        <v>3</v>
      </c>
      <c r="AI56" s="268">
        <v>10</v>
      </c>
      <c r="AJ56" s="342">
        <v>10</v>
      </c>
      <c r="AK56" s="501" t="s">
        <v>24126</v>
      </c>
      <c r="AL56" s="257">
        <v>1</v>
      </c>
      <c r="AM56" s="277">
        <v>1</v>
      </c>
      <c r="AN56" s="511"/>
      <c r="AO56" s="277">
        <v>10</v>
      </c>
      <c r="AP56" s="277">
        <v>10</v>
      </c>
      <c r="AQ56" s="277"/>
      <c r="AR56" s="309" t="s">
        <v>1401</v>
      </c>
      <c r="AS56" s="309"/>
      <c r="AT56" s="277"/>
      <c r="AU56" s="277"/>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c r="BZ56" s="559"/>
      <c r="CA56" s="559"/>
      <c r="CB56" s="559"/>
      <c r="CC56" s="559"/>
      <c r="CD56" s="559"/>
      <c r="CE56" s="559"/>
      <c r="CF56" s="559"/>
      <c r="CG56" s="559"/>
      <c r="CH56" s="559"/>
      <c r="CI56" s="559"/>
      <c r="CJ56" s="559"/>
      <c r="CK56" s="559"/>
      <c r="CL56" s="559"/>
      <c r="CM56" s="559"/>
      <c r="CN56" s="559"/>
      <c r="CO56" s="559"/>
      <c r="CP56" s="559"/>
      <c r="CQ56" s="559"/>
      <c r="CR56" s="559"/>
      <c r="CS56" s="559"/>
      <c r="CT56" s="559"/>
      <c r="CU56" s="559"/>
      <c r="CV56" s="559"/>
      <c r="CW56" s="559"/>
      <c r="CX56" s="559"/>
      <c r="CY56" s="559"/>
      <c r="CZ56" s="559"/>
      <c r="DA56" s="559"/>
      <c r="DB56" s="559"/>
      <c r="DC56" s="559"/>
      <c r="DD56" s="559"/>
      <c r="DE56" s="559"/>
      <c r="DF56" s="559"/>
      <c r="DG56" s="559"/>
      <c r="DH56" s="559"/>
      <c r="DI56" s="559"/>
      <c r="DJ56" s="559"/>
      <c r="DK56" s="559"/>
      <c r="DL56" s="559"/>
      <c r="DM56" s="559"/>
      <c r="DN56" s="559"/>
      <c r="DO56" s="559"/>
      <c r="DP56" s="559"/>
      <c r="DQ56" s="559"/>
      <c r="DR56" s="559"/>
      <c r="DS56" s="559"/>
      <c r="DT56" s="559"/>
      <c r="DU56" s="559"/>
      <c r="DV56" s="559"/>
      <c r="DW56" s="559"/>
      <c r="DX56" s="559"/>
      <c r="DY56" s="559"/>
      <c r="DZ56" s="559"/>
      <c r="EA56" s="559"/>
      <c r="EB56" s="559"/>
      <c r="EC56" s="559"/>
      <c r="ED56" s="559"/>
      <c r="EE56" s="559"/>
      <c r="EF56" s="559"/>
      <c r="EG56" s="559"/>
      <c r="EH56" s="559"/>
      <c r="EI56" s="559"/>
      <c r="EJ56" s="559"/>
      <c r="EK56" s="559"/>
      <c r="EL56" s="559"/>
      <c r="EM56" s="559"/>
      <c r="EN56" s="559"/>
      <c r="EO56" s="559"/>
      <c r="EP56" s="559"/>
      <c r="EQ56" s="559"/>
      <c r="ER56" s="559"/>
      <c r="ES56" s="559"/>
      <c r="ET56" s="559"/>
      <c r="EU56" s="559"/>
      <c r="EV56" s="559"/>
      <c r="EW56" s="559"/>
      <c r="EX56" s="559"/>
      <c r="EY56" s="559"/>
      <c r="EZ56" s="559"/>
      <c r="FA56" s="559"/>
      <c r="FB56" s="559"/>
      <c r="FC56" s="559"/>
      <c r="FD56" s="559"/>
      <c r="FE56" s="559"/>
      <c r="FF56" s="559"/>
      <c r="FG56" s="559"/>
      <c r="FH56" s="559"/>
      <c r="FI56" s="559"/>
      <c r="FJ56" s="559"/>
      <c r="FK56" s="559"/>
      <c r="FL56" s="559"/>
      <c r="FM56" s="559"/>
      <c r="FN56" s="559"/>
      <c r="FO56" s="559"/>
      <c r="FP56" s="559"/>
      <c r="FQ56" s="559"/>
      <c r="FR56" s="559"/>
      <c r="FS56" s="559"/>
      <c r="FT56" s="559"/>
      <c r="FU56" s="559"/>
      <c r="FV56" s="559"/>
      <c r="FW56" s="559"/>
      <c r="FX56" s="559"/>
      <c r="FY56" s="559"/>
      <c r="FZ56" s="559"/>
      <c r="GA56" s="559"/>
      <c r="GB56" s="559"/>
      <c r="GC56" s="559"/>
      <c r="GD56" s="559"/>
      <c r="GE56" s="559"/>
      <c r="GF56" s="559"/>
      <c r="GG56" s="559"/>
      <c r="GH56" s="559"/>
      <c r="GI56" s="559"/>
      <c r="GJ56" s="559"/>
      <c r="GK56" s="559"/>
      <c r="GL56" s="559"/>
      <c r="GM56" s="559"/>
      <c r="GN56" s="559"/>
      <c r="GO56" s="559"/>
      <c r="GP56" s="559"/>
      <c r="GQ56" s="559"/>
      <c r="GR56" s="559"/>
      <c r="GS56" s="559"/>
      <c r="GT56" s="559"/>
      <c r="GU56" s="559"/>
      <c r="GV56" s="559"/>
      <c r="GW56" s="559"/>
      <c r="GX56" s="559"/>
      <c r="GY56" s="559"/>
      <c r="GZ56" s="559"/>
      <c r="HA56" s="559"/>
      <c r="HB56" s="559"/>
      <c r="HC56" s="559"/>
      <c r="HD56" s="559"/>
      <c r="HE56" s="559"/>
      <c r="HF56" s="559"/>
      <c r="HG56" s="559"/>
      <c r="HH56" s="559"/>
      <c r="HI56" s="559"/>
      <c r="HJ56" s="559"/>
      <c r="HK56" s="559"/>
      <c r="HL56" s="559"/>
      <c r="HM56" s="559"/>
      <c r="HN56" s="559"/>
      <c r="HO56" s="559"/>
      <c r="HP56" s="559"/>
      <c r="HQ56" s="559"/>
      <c r="HR56" s="559"/>
      <c r="HS56" s="559"/>
      <c r="HT56" s="559"/>
      <c r="HU56" s="559"/>
      <c r="HV56" s="559"/>
      <c r="HW56" s="559"/>
      <c r="HX56" s="559"/>
      <c r="HY56" s="559"/>
      <c r="HZ56" s="559"/>
      <c r="IA56" s="559"/>
      <c r="IB56" s="559"/>
      <c r="IC56" s="559"/>
      <c r="ID56" s="559"/>
      <c r="IE56" s="559"/>
      <c r="IF56" s="559"/>
      <c r="IG56" s="559"/>
      <c r="IH56" s="559"/>
      <c r="II56" s="559"/>
      <c r="IJ56" s="559"/>
      <c r="IK56" s="559"/>
      <c r="IL56" s="559"/>
      <c r="IM56" s="559"/>
      <c r="IN56" s="559"/>
      <c r="IO56" s="559"/>
      <c r="IP56" s="559"/>
      <c r="IQ56" s="559"/>
      <c r="IR56" s="559"/>
      <c r="IS56" s="559"/>
      <c r="IT56" s="559"/>
      <c r="IU56" s="559"/>
      <c r="IV56" s="559"/>
      <c r="IW56" s="559"/>
      <c r="IX56" s="559"/>
      <c r="IY56" s="559"/>
      <c r="IZ56" s="559"/>
      <c r="JA56" s="559"/>
      <c r="JB56" s="559"/>
      <c r="JC56" s="559"/>
      <c r="JD56" s="559"/>
      <c r="JE56" s="559"/>
      <c r="JF56" s="559"/>
      <c r="JG56" s="559"/>
      <c r="JH56" s="559"/>
      <c r="JI56" s="559"/>
      <c r="JJ56" s="559"/>
      <c r="JK56" s="559"/>
      <c r="JL56" s="559"/>
      <c r="JM56" s="559"/>
      <c r="JN56" s="559"/>
      <c r="JO56" s="559"/>
      <c r="JP56" s="559"/>
      <c r="JQ56" s="559"/>
      <c r="JR56" s="559"/>
      <c r="JS56" s="559"/>
      <c r="JT56" s="559"/>
      <c r="JU56" s="559"/>
      <c r="JV56" s="559"/>
      <c r="JW56" s="559"/>
      <c r="JX56" s="559"/>
      <c r="JY56" s="559"/>
      <c r="JZ56" s="559"/>
      <c r="KA56" s="559"/>
      <c r="KB56" s="559"/>
      <c r="KC56" s="559"/>
      <c r="KD56" s="559"/>
      <c r="KE56" s="559"/>
      <c r="KF56" s="559"/>
      <c r="KG56" s="559"/>
      <c r="KH56" s="559"/>
      <c r="KI56" s="559"/>
      <c r="KJ56" s="559"/>
      <c r="KK56" s="559"/>
      <c r="KL56" s="559"/>
      <c r="KM56" s="559"/>
      <c r="KN56" s="559"/>
      <c r="KO56" s="559"/>
      <c r="KP56" s="559"/>
      <c r="KQ56" s="559"/>
      <c r="KR56" s="559"/>
      <c r="KS56" s="559"/>
      <c r="KT56" s="559"/>
      <c r="KU56" s="559"/>
      <c r="KV56" s="559"/>
      <c r="KW56" s="559"/>
      <c r="KX56" s="559"/>
      <c r="KY56" s="559"/>
      <c r="KZ56" s="559"/>
      <c r="LA56" s="559"/>
      <c r="LB56" s="559"/>
      <c r="LC56" s="559"/>
      <c r="LD56" s="559"/>
      <c r="LE56" s="559"/>
      <c r="LF56" s="559"/>
      <c r="LG56" s="559"/>
      <c r="LH56" s="559"/>
      <c r="LI56" s="559"/>
      <c r="LJ56" s="559"/>
      <c r="LK56" s="559"/>
      <c r="LL56" s="559"/>
      <c r="LM56" s="559"/>
      <c r="LN56" s="559"/>
      <c r="LO56" s="559"/>
      <c r="LP56" s="559"/>
      <c r="LQ56" s="559"/>
      <c r="LR56" s="559"/>
      <c r="LS56" s="559"/>
      <c r="LT56" s="559"/>
      <c r="LU56" s="559"/>
      <c r="LV56" s="559"/>
      <c r="LW56" s="559"/>
      <c r="LX56" s="559"/>
      <c r="LY56" s="559"/>
      <c r="LZ56" s="559"/>
      <c r="MA56" s="559"/>
      <c r="MB56" s="559"/>
      <c r="MC56" s="559"/>
      <c r="MD56" s="559"/>
      <c r="ME56" s="559"/>
      <c r="MF56" s="559"/>
      <c r="MG56" s="559"/>
      <c r="MH56" s="559"/>
      <c r="MI56" s="559"/>
      <c r="MJ56" s="559"/>
      <c r="MK56" s="559"/>
      <c r="ML56" s="559"/>
      <c r="MM56" s="559"/>
      <c r="MN56" s="559"/>
      <c r="MO56" s="559"/>
      <c r="MP56" s="559"/>
      <c r="MQ56" s="559"/>
      <c r="MR56" s="559"/>
      <c r="MS56" s="559"/>
      <c r="MT56" s="559"/>
      <c r="MU56" s="559"/>
      <c r="MV56" s="559"/>
      <c r="MW56" s="559"/>
      <c r="MX56" s="559"/>
      <c r="MY56" s="559"/>
      <c r="MZ56" s="559"/>
      <c r="NA56" s="559"/>
      <c r="NB56" s="559"/>
      <c r="NC56" s="559"/>
      <c r="ND56" s="559"/>
      <c r="NE56" s="559"/>
      <c r="NF56" s="559"/>
      <c r="NG56" s="559"/>
      <c r="NH56" s="559"/>
      <c r="NI56" s="559"/>
      <c r="NJ56" s="559"/>
      <c r="NK56" s="559"/>
      <c r="NL56" s="559"/>
      <c r="NM56" s="559"/>
      <c r="NN56" s="559"/>
      <c r="NO56" s="559"/>
      <c r="NP56" s="559"/>
      <c r="NQ56" s="559"/>
      <c r="NR56" s="559"/>
      <c r="NS56" s="559"/>
      <c r="NT56" s="559"/>
      <c r="NU56" s="559"/>
      <c r="NV56" s="559"/>
      <c r="NW56" s="559"/>
      <c r="NX56" s="559"/>
      <c r="NY56" s="559"/>
      <c r="NZ56" s="559"/>
      <c r="OA56" s="559"/>
      <c r="OB56" s="559"/>
      <c r="OC56" s="559"/>
      <c r="OD56" s="559"/>
      <c r="OE56" s="559"/>
      <c r="OF56" s="559"/>
      <c r="OG56" s="559"/>
      <c r="OH56" s="559"/>
      <c r="OI56" s="559"/>
      <c r="OJ56" s="559"/>
      <c r="OK56" s="559"/>
      <c r="OL56" s="559"/>
      <c r="OM56" s="559"/>
      <c r="ON56" s="559"/>
      <c r="OO56" s="559"/>
      <c r="OP56" s="559"/>
      <c r="OQ56" s="559"/>
      <c r="OR56" s="559"/>
      <c r="OS56" s="559"/>
      <c r="OT56" s="559"/>
      <c r="OU56" s="559"/>
      <c r="OV56" s="559"/>
      <c r="OW56" s="559"/>
      <c r="OX56" s="559"/>
      <c r="OY56" s="559"/>
      <c r="OZ56" s="559"/>
      <c r="PA56" s="559"/>
      <c r="PB56" s="559"/>
      <c r="PC56" s="559"/>
      <c r="PD56" s="559"/>
      <c r="PE56" s="559"/>
      <c r="PF56" s="559"/>
      <c r="PG56" s="559"/>
      <c r="PH56" s="559"/>
      <c r="PI56" s="559"/>
      <c r="PJ56" s="559"/>
      <c r="PK56" s="559"/>
      <c r="PL56" s="559"/>
      <c r="PM56" s="559"/>
      <c r="PN56" s="559"/>
      <c r="PO56" s="559"/>
      <c r="PP56" s="559"/>
      <c r="PQ56" s="559"/>
      <c r="PR56" s="559"/>
      <c r="PS56" s="559"/>
      <c r="PT56" s="559"/>
      <c r="PU56" s="559"/>
      <c r="PV56" s="559"/>
      <c r="PW56" s="559"/>
      <c r="PX56" s="559"/>
      <c r="PY56" s="559"/>
      <c r="PZ56" s="559"/>
      <c r="QA56" s="559"/>
      <c r="QB56" s="559"/>
      <c r="QC56" s="559"/>
      <c r="QD56" s="559"/>
      <c r="QE56" s="559"/>
      <c r="QF56" s="559"/>
      <c r="QG56" s="559"/>
      <c r="QH56" s="559"/>
      <c r="QI56" s="559"/>
      <c r="QJ56" s="559"/>
      <c r="QK56" s="559"/>
      <c r="QL56" s="559"/>
      <c r="QM56" s="559"/>
      <c r="QN56" s="559"/>
      <c r="QO56" s="559"/>
      <c r="QP56" s="559"/>
      <c r="QQ56" s="559"/>
      <c r="QR56" s="559"/>
      <c r="QS56" s="559"/>
      <c r="QT56" s="559"/>
      <c r="QU56" s="559"/>
      <c r="QV56" s="559"/>
      <c r="QW56" s="559"/>
      <c r="QX56" s="559"/>
      <c r="QY56" s="559"/>
      <c r="QZ56" s="559"/>
      <c r="RA56" s="559"/>
      <c r="RB56" s="559"/>
      <c r="RC56" s="559"/>
      <c r="RD56" s="559"/>
      <c r="RE56" s="559"/>
      <c r="RF56" s="559"/>
      <c r="RG56" s="559"/>
      <c r="RH56" s="559"/>
      <c r="RI56" s="559"/>
      <c r="RJ56" s="559"/>
      <c r="RK56" s="559"/>
      <c r="RL56" s="559"/>
      <c r="RM56" s="559"/>
      <c r="RN56" s="559"/>
      <c r="RO56" s="559"/>
      <c r="RP56" s="559"/>
      <c r="RQ56" s="559"/>
      <c r="RR56" s="559"/>
      <c r="RS56" s="559"/>
      <c r="RT56" s="559"/>
      <c r="RU56" s="559"/>
      <c r="RV56" s="559"/>
      <c r="RW56" s="559"/>
      <c r="RX56" s="559"/>
      <c r="RY56" s="559"/>
      <c r="RZ56" s="559"/>
      <c r="SA56" s="559"/>
      <c r="SB56" s="559"/>
      <c r="SC56" s="559"/>
      <c r="SD56" s="559"/>
      <c r="SE56" s="559"/>
      <c r="SF56" s="559"/>
      <c r="SG56" s="559"/>
      <c r="SH56" s="559"/>
      <c r="SI56" s="559"/>
      <c r="SJ56" s="559"/>
      <c r="SK56" s="559"/>
      <c r="SL56" s="559"/>
      <c r="SM56" s="559"/>
      <c r="SN56" s="559"/>
      <c r="SO56" s="559"/>
      <c r="SP56" s="559"/>
      <c r="SQ56" s="559"/>
      <c r="SR56" s="559"/>
      <c r="SS56" s="559"/>
      <c r="ST56" s="559"/>
      <c r="SU56" s="559"/>
      <c r="SV56" s="559"/>
      <c r="SW56" s="559"/>
      <c r="SX56" s="559"/>
      <c r="SY56" s="559"/>
      <c r="SZ56" s="559"/>
      <c r="TA56" s="559"/>
      <c r="TB56" s="559"/>
      <c r="TC56" s="559"/>
      <c r="TD56" s="559"/>
      <c r="TE56" s="559"/>
      <c r="TF56" s="559"/>
      <c r="TG56" s="559"/>
      <c r="TH56" s="559"/>
      <c r="TI56" s="559"/>
      <c r="TJ56" s="559"/>
      <c r="TK56" s="559"/>
      <c r="TL56" s="559"/>
      <c r="TM56" s="559"/>
      <c r="TN56" s="559"/>
      <c r="TO56" s="559"/>
      <c r="TP56" s="559"/>
      <c r="TQ56" s="559"/>
      <c r="TR56" s="559"/>
      <c r="TS56" s="559"/>
      <c r="TT56" s="559"/>
      <c r="TU56" s="559"/>
      <c r="TV56" s="559"/>
      <c r="TW56" s="559"/>
      <c r="TX56" s="559"/>
      <c r="TY56" s="559"/>
      <c r="TZ56" s="559"/>
      <c r="UA56" s="559"/>
      <c r="UB56" s="559"/>
      <c r="UC56" s="559"/>
      <c r="UD56" s="559"/>
      <c r="UE56" s="559"/>
      <c r="UF56" s="559"/>
      <c r="UG56" s="559"/>
      <c r="UH56" s="559"/>
      <c r="UI56" s="559"/>
      <c r="UJ56" s="559"/>
      <c r="UK56" s="559"/>
      <c r="UL56" s="559"/>
      <c r="UM56" s="559"/>
      <c r="UN56" s="559"/>
      <c r="UO56" s="559"/>
      <c r="UP56" s="559"/>
      <c r="UQ56" s="559"/>
      <c r="UR56" s="559"/>
      <c r="US56" s="559"/>
      <c r="UT56" s="559"/>
      <c r="UU56" s="559"/>
      <c r="UV56" s="559"/>
      <c r="UW56" s="559"/>
      <c r="UX56" s="559"/>
      <c r="UY56" s="559"/>
      <c r="UZ56" s="559"/>
      <c r="VA56" s="559"/>
      <c r="VB56" s="559"/>
      <c r="VC56" s="559"/>
      <c r="VD56" s="559"/>
      <c r="VE56" s="559"/>
      <c r="VF56" s="559"/>
      <c r="VG56" s="559"/>
      <c r="VH56" s="559"/>
      <c r="VI56" s="559"/>
      <c r="VJ56" s="559"/>
      <c r="VK56" s="559"/>
      <c r="VL56" s="559"/>
      <c r="VM56" s="559"/>
      <c r="VN56" s="559"/>
      <c r="VO56" s="559"/>
      <c r="VP56" s="559"/>
      <c r="VQ56" s="559"/>
      <c r="VR56" s="559"/>
      <c r="VS56" s="559"/>
      <c r="VT56" s="559"/>
      <c r="VU56" s="559"/>
      <c r="VV56" s="559"/>
      <c r="VW56" s="559"/>
      <c r="VX56" s="559"/>
      <c r="VY56" s="559"/>
      <c r="VZ56" s="559"/>
      <c r="WA56" s="559"/>
      <c r="WB56" s="559"/>
      <c r="WC56" s="559"/>
      <c r="WD56" s="559"/>
      <c r="WE56" s="559"/>
      <c r="WF56" s="559"/>
      <c r="WG56" s="559"/>
      <c r="WH56" s="559"/>
      <c r="WI56" s="559"/>
      <c r="WJ56" s="559"/>
      <c r="WK56" s="559"/>
      <c r="WL56" s="559"/>
      <c r="WM56" s="559"/>
      <c r="WN56" s="559"/>
      <c r="WO56" s="559"/>
      <c r="WP56" s="559"/>
      <c r="WQ56" s="559"/>
      <c r="WR56" s="559"/>
      <c r="WS56" s="559"/>
      <c r="WT56" s="559"/>
      <c r="WU56" s="559"/>
      <c r="WV56" s="559"/>
      <c r="WW56" s="559"/>
      <c r="WX56" s="559"/>
      <c r="WY56" s="559"/>
      <c r="WZ56" s="559"/>
      <c r="XA56" s="559"/>
      <c r="XB56" s="559"/>
      <c r="XC56" s="559"/>
      <c r="XD56" s="559"/>
      <c r="XE56" s="559"/>
      <c r="XF56" s="559"/>
      <c r="XG56" s="559"/>
      <c r="XH56" s="559"/>
      <c r="XI56" s="559"/>
      <c r="XJ56" s="559"/>
      <c r="XK56" s="559"/>
      <c r="XL56" s="559"/>
      <c r="XM56" s="559"/>
      <c r="XN56" s="559"/>
      <c r="XO56" s="559"/>
      <c r="XP56" s="559"/>
      <c r="XQ56" s="559"/>
      <c r="XR56" s="559"/>
      <c r="XS56" s="559"/>
      <c r="XT56" s="559"/>
      <c r="XU56" s="559"/>
      <c r="XV56" s="559"/>
      <c r="XW56" s="559"/>
      <c r="XX56" s="559"/>
      <c r="XY56" s="559"/>
      <c r="XZ56" s="559"/>
      <c r="YA56" s="559"/>
      <c r="YB56" s="559"/>
      <c r="YC56" s="559"/>
      <c r="YD56" s="559"/>
      <c r="YE56" s="559"/>
      <c r="YF56" s="559"/>
      <c r="YG56" s="559"/>
      <c r="YH56" s="559"/>
      <c r="YI56" s="559"/>
      <c r="YJ56" s="559"/>
      <c r="YK56" s="559"/>
      <c r="YL56" s="559"/>
      <c r="YM56" s="559"/>
      <c r="YN56" s="559"/>
      <c r="YO56" s="559"/>
      <c r="YP56" s="559"/>
      <c r="YQ56" s="559"/>
      <c r="YR56" s="559"/>
      <c r="YS56" s="559"/>
      <c r="YT56" s="559"/>
      <c r="YU56" s="559"/>
      <c r="YV56" s="559"/>
      <c r="YW56" s="559"/>
      <c r="YX56" s="559"/>
      <c r="YY56" s="559"/>
      <c r="YZ56" s="559"/>
      <c r="ZA56" s="559"/>
      <c r="ZB56" s="559"/>
      <c r="ZC56" s="559"/>
      <c r="ZD56" s="559"/>
      <c r="ZE56" s="559"/>
      <c r="ZF56" s="559"/>
      <c r="ZG56" s="559"/>
      <c r="ZH56" s="559"/>
      <c r="ZI56" s="559"/>
      <c r="ZJ56" s="559"/>
      <c r="ZK56" s="559"/>
      <c r="ZL56" s="559"/>
      <c r="ZM56" s="559"/>
      <c r="ZN56" s="559"/>
      <c r="ZO56" s="559"/>
      <c r="ZP56" s="559"/>
      <c r="ZQ56" s="559"/>
      <c r="ZR56" s="559"/>
      <c r="ZS56" s="559"/>
      <c r="ZT56" s="559"/>
      <c r="ZU56" s="559"/>
      <c r="ZV56" s="559"/>
      <c r="ZW56" s="559"/>
      <c r="ZX56" s="559"/>
      <c r="ZY56" s="559"/>
      <c r="ZZ56" s="559"/>
      <c r="AAA56" s="559"/>
      <c r="AAB56" s="559"/>
      <c r="AAC56" s="559"/>
      <c r="AAD56" s="559"/>
      <c r="AAE56" s="559"/>
      <c r="AAF56" s="559"/>
      <c r="AAG56" s="559"/>
      <c r="AAH56" s="559"/>
      <c r="AAI56" s="559"/>
      <c r="AAJ56" s="559"/>
      <c r="AAK56" s="559"/>
      <c r="AAL56" s="559"/>
      <c r="AAM56" s="559"/>
      <c r="AAN56" s="559"/>
      <c r="AAO56" s="559"/>
      <c r="AAP56" s="559"/>
      <c r="AAQ56" s="559"/>
      <c r="AAR56" s="559"/>
      <c r="AAS56" s="559"/>
      <c r="AAT56" s="559"/>
      <c r="AAU56" s="559"/>
      <c r="AAV56" s="559"/>
      <c r="AAW56" s="559"/>
      <c r="AAX56" s="559"/>
      <c r="AAY56" s="559"/>
      <c r="AAZ56" s="559"/>
      <c r="ABA56" s="559"/>
      <c r="ABB56" s="559"/>
      <c r="ABC56" s="559"/>
      <c r="ABD56" s="559"/>
      <c r="ABE56" s="559"/>
      <c r="ABF56" s="559"/>
      <c r="ABG56" s="559"/>
      <c r="ABH56" s="559"/>
      <c r="ABI56" s="559"/>
      <c r="ABJ56" s="559"/>
      <c r="ABK56" s="559"/>
      <c r="ABL56" s="559"/>
      <c r="ABM56" s="559"/>
      <c r="ABN56" s="559"/>
      <c r="ABO56" s="559"/>
      <c r="ABP56" s="559"/>
      <c r="ABQ56" s="559"/>
      <c r="ABR56" s="559"/>
      <c r="ABS56" s="559"/>
      <c r="ABT56" s="559"/>
      <c r="ABU56" s="559"/>
      <c r="ABV56" s="559"/>
      <c r="ABW56" s="559"/>
      <c r="ABX56" s="559"/>
      <c r="ABY56" s="559"/>
      <c r="ABZ56" s="559"/>
      <c r="ACA56" s="559"/>
      <c r="ACB56" s="559"/>
      <c r="ACC56" s="559"/>
      <c r="ACD56" s="559"/>
      <c r="ACE56" s="559"/>
      <c r="ACF56" s="559"/>
      <c r="ACG56" s="559"/>
      <c r="ACH56" s="559"/>
      <c r="ACI56" s="559"/>
      <c r="ACJ56" s="559"/>
      <c r="ACK56" s="559"/>
      <c r="ACL56" s="559"/>
      <c r="ACM56" s="559"/>
      <c r="ACN56" s="559"/>
      <c r="ACO56" s="559"/>
      <c r="ACP56" s="559"/>
      <c r="ACQ56" s="559"/>
      <c r="ACR56" s="559"/>
      <c r="ACS56" s="559"/>
      <c r="ACT56" s="559"/>
      <c r="ACU56" s="559"/>
      <c r="ACV56" s="559"/>
      <c r="ACW56" s="559"/>
      <c r="ACX56" s="559"/>
      <c r="ACY56" s="559"/>
      <c r="ACZ56" s="559"/>
      <c r="ADA56" s="559"/>
      <c r="ADB56" s="559"/>
      <c r="ADC56" s="559"/>
      <c r="ADD56" s="559"/>
      <c r="ADE56" s="559"/>
      <c r="ADF56" s="559"/>
      <c r="ADG56" s="559"/>
      <c r="ADH56" s="559"/>
      <c r="ADI56" s="559"/>
      <c r="ADJ56" s="559"/>
      <c r="ADK56" s="559"/>
      <c r="ADL56" s="559"/>
      <c r="ADM56" s="559"/>
      <c r="ADN56" s="559"/>
      <c r="ADO56" s="559"/>
      <c r="ADP56" s="559"/>
      <c r="ADQ56" s="559"/>
      <c r="ADR56" s="559"/>
      <c r="ADS56" s="559"/>
      <c r="ADT56" s="559"/>
      <c r="ADU56" s="559"/>
      <c r="ADV56" s="559"/>
      <c r="ADW56" s="559"/>
      <c r="ADX56" s="559"/>
      <c r="ADY56" s="559"/>
      <c r="ADZ56" s="559"/>
      <c r="AEA56" s="559"/>
      <c r="AEB56" s="559"/>
      <c r="AEC56" s="559"/>
      <c r="AED56" s="559"/>
      <c r="AEE56" s="559"/>
      <c r="AEF56" s="559"/>
      <c r="AEG56" s="559"/>
      <c r="AEH56" s="559"/>
      <c r="AEI56" s="559"/>
      <c r="AEJ56" s="559"/>
      <c r="AEK56" s="559"/>
      <c r="AEL56" s="559"/>
      <c r="AEM56" s="559"/>
      <c r="AEN56" s="559"/>
      <c r="AEO56" s="559"/>
      <c r="AEP56" s="559"/>
      <c r="AEQ56" s="559"/>
      <c r="AER56" s="559"/>
      <c r="AES56" s="559"/>
      <c r="AET56" s="559"/>
      <c r="AEU56" s="559"/>
      <c r="AEV56" s="559"/>
      <c r="AEW56" s="559"/>
      <c r="AEX56" s="559"/>
      <c r="AEY56" s="559"/>
      <c r="AEZ56" s="559"/>
      <c r="AFA56" s="559"/>
      <c r="AFB56" s="559"/>
      <c r="AFC56" s="559"/>
      <c r="AFD56" s="559"/>
      <c r="AFE56" s="559"/>
      <c r="AFF56" s="559"/>
      <c r="AFG56" s="559"/>
      <c r="AFH56" s="559"/>
      <c r="AFI56" s="559"/>
      <c r="AFJ56" s="559"/>
      <c r="AFK56" s="559"/>
      <c r="AFL56" s="559"/>
      <c r="AFM56" s="559"/>
      <c r="AFN56" s="559"/>
      <c r="AFO56" s="559"/>
      <c r="AFP56" s="559"/>
      <c r="AFQ56" s="559"/>
      <c r="AFR56" s="559"/>
      <c r="AFS56" s="559"/>
      <c r="AFT56" s="559"/>
      <c r="AFU56" s="559"/>
      <c r="AFV56" s="559"/>
      <c r="AFW56" s="559"/>
      <c r="AFX56" s="559"/>
      <c r="AFY56" s="559"/>
      <c r="AFZ56" s="559"/>
      <c r="AGA56" s="559"/>
      <c r="AGB56" s="559"/>
      <c r="AGC56" s="559"/>
      <c r="AGD56" s="559"/>
      <c r="AGE56" s="559"/>
      <c r="AGF56" s="559"/>
      <c r="AGG56" s="559"/>
      <c r="AGH56" s="559"/>
      <c r="AGI56" s="559"/>
      <c r="AGJ56" s="559"/>
      <c r="AGK56" s="559"/>
      <c r="AGL56" s="559"/>
      <c r="AGM56" s="559"/>
      <c r="AGN56" s="559"/>
      <c r="AGO56" s="559"/>
      <c r="AGP56" s="559"/>
      <c r="AGQ56" s="559"/>
      <c r="AGR56" s="559"/>
      <c r="AGS56" s="559"/>
      <c r="AGT56" s="559"/>
      <c r="AGU56" s="559"/>
      <c r="AGV56" s="559"/>
      <c r="AGW56" s="559"/>
      <c r="AGX56" s="559"/>
      <c r="AGY56" s="559"/>
      <c r="AGZ56" s="559"/>
      <c r="AHA56" s="559"/>
      <c r="AHB56" s="559"/>
      <c r="AHC56" s="559"/>
      <c r="AHD56" s="559"/>
      <c r="AHE56" s="559"/>
      <c r="AHF56" s="559"/>
      <c r="AHG56" s="559"/>
      <c r="AHH56" s="559"/>
      <c r="AHI56" s="559"/>
      <c r="AHJ56" s="559"/>
      <c r="AHK56" s="559"/>
      <c r="AHL56" s="559"/>
      <c r="AHM56" s="559"/>
      <c r="AHN56" s="559"/>
      <c r="AHO56" s="559"/>
      <c r="AHP56" s="559"/>
      <c r="AHQ56" s="559"/>
      <c r="AHR56" s="559"/>
      <c r="AHS56" s="559"/>
      <c r="AHT56" s="559"/>
      <c r="AHU56" s="559"/>
      <c r="AHV56" s="559"/>
      <c r="AHW56" s="559"/>
      <c r="AHX56" s="559"/>
      <c r="AHY56" s="559"/>
      <c r="AHZ56" s="559"/>
      <c r="AIA56" s="559"/>
      <c r="AIB56" s="559"/>
      <c r="AIC56" s="559"/>
      <c r="AID56" s="559"/>
      <c r="AIE56" s="559"/>
      <c r="AIF56" s="559"/>
      <c r="AIG56" s="559"/>
      <c r="AIH56" s="559"/>
      <c r="AII56" s="559"/>
      <c r="AIJ56" s="559"/>
      <c r="AIK56" s="559"/>
      <c r="AIL56" s="559"/>
      <c r="AIM56" s="559"/>
      <c r="AIN56" s="559"/>
      <c r="AIO56" s="559"/>
      <c r="AIP56" s="559"/>
      <c r="AIQ56" s="559"/>
      <c r="AIR56" s="559"/>
      <c r="AIS56" s="559"/>
      <c r="AIT56" s="559"/>
      <c r="AIU56" s="559"/>
      <c r="AIV56" s="559"/>
      <c r="AIW56" s="559"/>
      <c r="AIX56" s="559"/>
      <c r="AIY56" s="559"/>
      <c r="AIZ56" s="559"/>
      <c r="AJA56" s="559"/>
      <c r="AJB56" s="559"/>
      <c r="AJC56" s="559"/>
      <c r="AJD56" s="559"/>
      <c r="AJE56" s="559"/>
      <c r="AJF56" s="559"/>
      <c r="AJG56" s="559"/>
      <c r="AJH56" s="559"/>
      <c r="AJI56" s="559"/>
      <c r="AJJ56" s="559"/>
      <c r="AJK56" s="559"/>
      <c r="AJL56" s="559"/>
      <c r="AJM56" s="559"/>
      <c r="AJN56" s="559"/>
      <c r="AJO56" s="559"/>
      <c r="AJP56" s="559"/>
      <c r="AJQ56" s="559"/>
      <c r="AJR56" s="559"/>
      <c r="AJS56" s="559"/>
      <c r="AJT56" s="559"/>
      <c r="AJU56" s="559"/>
      <c r="AJV56" s="559"/>
      <c r="AJW56" s="559"/>
      <c r="AJX56" s="559"/>
      <c r="AJY56" s="559"/>
      <c r="AJZ56" s="559"/>
      <c r="AKA56" s="559"/>
      <c r="AKB56" s="559"/>
      <c r="AKC56" s="559"/>
      <c r="AKD56" s="559"/>
      <c r="AKE56" s="559"/>
      <c r="AKF56" s="559"/>
      <c r="AKG56" s="559"/>
      <c r="AKH56" s="559"/>
      <c r="AKI56" s="559"/>
      <c r="AKJ56" s="559"/>
      <c r="AKK56" s="559"/>
      <c r="AKL56" s="559"/>
      <c r="AKM56" s="559"/>
      <c r="AKN56" s="559"/>
      <c r="AKO56" s="559"/>
      <c r="AKP56" s="559"/>
      <c r="AKQ56" s="559"/>
      <c r="AKR56" s="559"/>
      <c r="AKS56" s="559"/>
      <c r="AKT56" s="559"/>
      <c r="AKU56" s="559"/>
      <c r="AKV56" s="559"/>
      <c r="AKW56" s="559"/>
      <c r="AKX56" s="559"/>
      <c r="AKY56" s="559"/>
      <c r="AKZ56" s="559"/>
      <c r="ALA56" s="559"/>
      <c r="ALB56" s="559"/>
      <c r="ALC56" s="559"/>
      <c r="ALD56" s="559"/>
      <c r="ALE56" s="559"/>
      <c r="ALF56" s="559"/>
      <c r="ALG56" s="559"/>
      <c r="ALH56" s="559"/>
      <c r="ALI56" s="559"/>
      <c r="ALJ56" s="559"/>
      <c r="ALK56" s="559"/>
      <c r="ALL56" s="559"/>
      <c r="ALM56" s="559"/>
      <c r="ALN56" s="559"/>
      <c r="ALO56" s="559"/>
      <c r="ALP56" s="559"/>
      <c r="ALQ56" s="559"/>
      <c r="ALR56" s="559"/>
      <c r="ALS56" s="559"/>
      <c r="ALT56" s="559"/>
      <c r="ALU56" s="559"/>
      <c r="ALV56" s="559"/>
      <c r="ALW56" s="559"/>
      <c r="ALX56" s="559"/>
      <c r="ALY56" s="559"/>
      <c r="ALZ56" s="559"/>
      <c r="AMA56" s="559"/>
      <c r="AMB56" s="559"/>
      <c r="AMC56" s="559"/>
      <c r="AMD56" s="559"/>
      <c r="AME56" s="559"/>
      <c r="AMF56" s="559"/>
      <c r="AMG56" s="559"/>
      <c r="AMH56" s="559"/>
      <c r="AMI56" s="559"/>
      <c r="AMJ56" s="559"/>
    </row>
    <row r="57" spans="1:1025" x14ac:dyDescent="0.25">
      <c r="A57" s="289" t="s">
        <v>5553</v>
      </c>
      <c r="B57" s="257">
        <v>57</v>
      </c>
      <c r="C57" s="258" t="s">
        <v>24183</v>
      </c>
      <c r="D57" s="308" t="s">
        <v>24127</v>
      </c>
      <c r="E57" s="277" t="s">
        <v>5918</v>
      </c>
      <c r="F57" s="278">
        <v>3</v>
      </c>
      <c r="G57" s="280">
        <v>3</v>
      </c>
      <c r="H57" s="280">
        <v>2</v>
      </c>
      <c r="I57" s="492">
        <v>1.2999999999999999E-2</v>
      </c>
      <c r="J57" s="278" t="s">
        <v>748</v>
      </c>
      <c r="K57" s="363">
        <v>2</v>
      </c>
      <c r="L57" s="278" t="s">
        <v>749</v>
      </c>
      <c r="M57" s="293"/>
      <c r="N57" s="278"/>
      <c r="O57" s="293"/>
      <c r="P57" s="293"/>
      <c r="Q57" s="293"/>
      <c r="R57" s="278" t="s">
        <v>748</v>
      </c>
      <c r="S57" s="278"/>
      <c r="T57" s="278"/>
      <c r="U57" s="278"/>
      <c r="V57" s="278"/>
      <c r="W57" s="283">
        <f t="shared" si="46"/>
        <v>100</v>
      </c>
      <c r="X57" s="283">
        <f t="shared" si="47"/>
        <v>100</v>
      </c>
      <c r="Y57" s="283">
        <f t="shared" si="45"/>
        <v>100</v>
      </c>
      <c r="Z57" s="283">
        <f t="shared" si="28"/>
        <v>100</v>
      </c>
      <c r="AA57" s="283">
        <f t="shared" si="29"/>
        <v>100</v>
      </c>
      <c r="AB57" s="287">
        <f t="shared" si="23"/>
        <v>0.1</v>
      </c>
      <c r="AC57" s="287">
        <f t="shared" si="22"/>
        <v>100</v>
      </c>
      <c r="AD57" s="287">
        <f t="shared" si="20"/>
        <v>100</v>
      </c>
      <c r="AE57" s="284">
        <f t="shared" si="30"/>
        <v>0.1</v>
      </c>
      <c r="AF57" s="284">
        <f t="shared" si="27"/>
        <v>100</v>
      </c>
      <c r="AG57" s="342">
        <v>3</v>
      </c>
      <c r="AH57" s="342">
        <v>3</v>
      </c>
      <c r="AI57" s="268">
        <v>10</v>
      </c>
      <c r="AJ57" s="342">
        <v>10</v>
      </c>
      <c r="AK57" s="501" t="s">
        <v>24128</v>
      </c>
      <c r="AL57" s="257">
        <v>1</v>
      </c>
      <c r="AM57" s="277">
        <v>1</v>
      </c>
      <c r="AN57" s="511"/>
      <c r="AO57" s="277">
        <v>10</v>
      </c>
      <c r="AP57" s="277">
        <v>10</v>
      </c>
      <c r="AQ57" s="277"/>
      <c r="AR57" s="309" t="s">
        <v>1401</v>
      </c>
      <c r="AS57" s="309"/>
      <c r="AT57" s="277"/>
      <c r="AU57" s="277"/>
    </row>
    <row r="58" spans="1:1025" x14ac:dyDescent="0.25">
      <c r="A58" s="256" t="s">
        <v>1407</v>
      </c>
      <c r="B58" s="257">
        <v>58</v>
      </c>
      <c r="C58" s="258" t="s">
        <v>24184</v>
      </c>
      <c r="D58" s="308" t="s">
        <v>1408</v>
      </c>
      <c r="E58" s="277" t="s">
        <v>1409</v>
      </c>
      <c r="F58" s="278">
        <v>4</v>
      </c>
      <c r="G58" s="280"/>
      <c r="H58" s="280"/>
      <c r="I58" s="492">
        <v>100000</v>
      </c>
      <c r="J58" s="278" t="s">
        <v>749</v>
      </c>
      <c r="K58" s="298">
        <v>1</v>
      </c>
      <c r="L58" s="293"/>
      <c r="M58" s="293"/>
      <c r="N58" s="278"/>
      <c r="O58" s="293"/>
      <c r="P58" s="293"/>
      <c r="Q58" s="278">
        <v>2</v>
      </c>
      <c r="R58" s="278"/>
      <c r="S58" s="278"/>
      <c r="T58" s="278"/>
      <c r="U58" s="278"/>
      <c r="V58" s="278"/>
      <c r="W58" s="283">
        <f t="shared" si="46"/>
        <v>100</v>
      </c>
      <c r="X58" s="283">
        <f t="shared" si="47"/>
        <v>100</v>
      </c>
      <c r="Y58" s="283">
        <f t="shared" si="45"/>
        <v>100</v>
      </c>
      <c r="Z58" s="283">
        <f t="shared" si="28"/>
        <v>100</v>
      </c>
      <c r="AA58" s="283">
        <f t="shared" si="29"/>
        <v>10</v>
      </c>
      <c r="AB58" s="287">
        <f t="shared" si="23"/>
        <v>100</v>
      </c>
      <c r="AC58" s="287">
        <f t="shared" si="22"/>
        <v>100</v>
      </c>
      <c r="AD58" s="287">
        <f t="shared" si="20"/>
        <v>100</v>
      </c>
      <c r="AE58" s="284">
        <f t="shared" si="30"/>
        <v>100</v>
      </c>
      <c r="AF58" s="284">
        <f t="shared" si="27"/>
        <v>100</v>
      </c>
      <c r="AG58" s="268">
        <f>IF(OR(OR(EXACT(J58,"1A"),EXACT(J58,"1B"),EXACT(J58,"1C")),K58=1),1,IF(K58=2,10,100))</f>
        <v>1</v>
      </c>
      <c r="AH58" s="268">
        <f t="shared" ref="AH58:AH64" si="48">IF(OR(EXACT(J58,"1A"),EXACT(J58,"1B"),EXACT(J58,"1C")),1,IF(J58=2,10,100))</f>
        <v>1</v>
      </c>
      <c r="AI58" s="342">
        <v>10</v>
      </c>
      <c r="AJ58" s="342">
        <v>10</v>
      </c>
      <c r="AK58" s="501" t="s">
        <v>24129</v>
      </c>
      <c r="AL58" s="277"/>
      <c r="AM58" s="286"/>
      <c r="AN58" s="511"/>
      <c r="AO58" s="277"/>
      <c r="AP58" s="277"/>
      <c r="AQ58" s="277"/>
      <c r="AR58" s="364" t="s">
        <v>1410</v>
      </c>
      <c r="AS58" s="364"/>
      <c r="AT58" s="277"/>
      <c r="AU58" s="277"/>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c r="CB58" s="559"/>
      <c r="CC58" s="559"/>
      <c r="CD58" s="559"/>
      <c r="CE58" s="559"/>
      <c r="CF58" s="559"/>
      <c r="CG58" s="559"/>
      <c r="CH58" s="559"/>
      <c r="CI58" s="559"/>
      <c r="CJ58" s="559"/>
      <c r="CK58" s="559"/>
      <c r="CL58" s="559"/>
      <c r="CM58" s="559"/>
      <c r="CN58" s="559"/>
      <c r="CO58" s="559"/>
      <c r="CP58" s="559"/>
      <c r="CQ58" s="559"/>
      <c r="CR58" s="559"/>
      <c r="CS58" s="559"/>
      <c r="CT58" s="559"/>
      <c r="CU58" s="559"/>
      <c r="CV58" s="559"/>
      <c r="CW58" s="559"/>
      <c r="CX58" s="559"/>
      <c r="CY58" s="559"/>
      <c r="CZ58" s="559"/>
      <c r="DA58" s="559"/>
      <c r="DB58" s="559"/>
      <c r="DC58" s="559"/>
      <c r="DD58" s="559"/>
      <c r="DE58" s="559"/>
      <c r="DF58" s="559"/>
      <c r="DG58" s="559"/>
      <c r="DH58" s="559"/>
      <c r="DI58" s="559"/>
      <c r="DJ58" s="559"/>
      <c r="DK58" s="559"/>
      <c r="DL58" s="559"/>
      <c r="DM58" s="559"/>
      <c r="DN58" s="559"/>
      <c r="DO58" s="559"/>
      <c r="DP58" s="559"/>
      <c r="DQ58" s="559"/>
      <c r="DR58" s="559"/>
      <c r="DS58" s="559"/>
      <c r="DT58" s="559"/>
      <c r="DU58" s="559"/>
      <c r="DV58" s="559"/>
      <c r="DW58" s="559"/>
      <c r="DX58" s="559"/>
      <c r="DY58" s="559"/>
      <c r="DZ58" s="559"/>
      <c r="EA58" s="559"/>
      <c r="EB58" s="559"/>
      <c r="EC58" s="559"/>
      <c r="ED58" s="559"/>
      <c r="EE58" s="559"/>
      <c r="EF58" s="559"/>
      <c r="EG58" s="559"/>
      <c r="EH58" s="559"/>
      <c r="EI58" s="559"/>
      <c r="EJ58" s="559"/>
      <c r="EK58" s="559"/>
      <c r="EL58" s="559"/>
      <c r="EM58" s="559"/>
      <c r="EN58" s="559"/>
      <c r="EO58" s="559"/>
      <c r="EP58" s="559"/>
      <c r="EQ58" s="559"/>
      <c r="ER58" s="559"/>
      <c r="ES58" s="559"/>
      <c r="ET58" s="559"/>
      <c r="EU58" s="559"/>
      <c r="EV58" s="559"/>
      <c r="EW58" s="559"/>
      <c r="EX58" s="559"/>
      <c r="EY58" s="559"/>
      <c r="EZ58" s="559"/>
      <c r="FA58" s="559"/>
      <c r="FB58" s="559"/>
      <c r="FC58" s="559"/>
      <c r="FD58" s="559"/>
      <c r="FE58" s="559"/>
      <c r="FF58" s="559"/>
      <c r="FG58" s="559"/>
      <c r="FH58" s="559"/>
      <c r="FI58" s="559"/>
      <c r="FJ58" s="559"/>
      <c r="FK58" s="559"/>
      <c r="FL58" s="559"/>
      <c r="FM58" s="559"/>
      <c r="FN58" s="559"/>
      <c r="FO58" s="559"/>
      <c r="FP58" s="559"/>
      <c r="FQ58" s="559"/>
      <c r="FR58" s="559"/>
      <c r="FS58" s="559"/>
      <c r="FT58" s="559"/>
      <c r="FU58" s="559"/>
      <c r="FV58" s="559"/>
      <c r="FW58" s="559"/>
      <c r="FX58" s="559"/>
      <c r="FY58" s="559"/>
      <c r="FZ58" s="559"/>
      <c r="GA58" s="559"/>
      <c r="GB58" s="559"/>
      <c r="GC58" s="559"/>
      <c r="GD58" s="559"/>
      <c r="GE58" s="559"/>
      <c r="GF58" s="559"/>
      <c r="GG58" s="559"/>
      <c r="GH58" s="559"/>
      <c r="GI58" s="559"/>
      <c r="GJ58" s="559"/>
      <c r="GK58" s="559"/>
      <c r="GL58" s="559"/>
      <c r="GM58" s="559"/>
      <c r="GN58" s="559"/>
      <c r="GO58" s="559"/>
      <c r="GP58" s="559"/>
      <c r="GQ58" s="559"/>
      <c r="GR58" s="559"/>
      <c r="GS58" s="559"/>
      <c r="GT58" s="559"/>
      <c r="GU58" s="559"/>
      <c r="GV58" s="559"/>
      <c r="GW58" s="559"/>
      <c r="GX58" s="559"/>
      <c r="GY58" s="559"/>
      <c r="GZ58" s="559"/>
      <c r="HA58" s="559"/>
      <c r="HB58" s="559"/>
      <c r="HC58" s="559"/>
      <c r="HD58" s="559"/>
      <c r="HE58" s="559"/>
      <c r="HF58" s="559"/>
      <c r="HG58" s="559"/>
      <c r="HH58" s="559"/>
      <c r="HI58" s="559"/>
      <c r="HJ58" s="559"/>
      <c r="HK58" s="559"/>
      <c r="HL58" s="559"/>
      <c r="HM58" s="559"/>
      <c r="HN58" s="559"/>
      <c r="HO58" s="559"/>
      <c r="HP58" s="559"/>
      <c r="HQ58" s="559"/>
      <c r="HR58" s="559"/>
      <c r="HS58" s="559"/>
      <c r="HT58" s="559"/>
      <c r="HU58" s="559"/>
      <c r="HV58" s="559"/>
      <c r="HW58" s="559"/>
      <c r="HX58" s="559"/>
      <c r="HY58" s="559"/>
      <c r="HZ58" s="559"/>
      <c r="IA58" s="559"/>
      <c r="IB58" s="559"/>
      <c r="IC58" s="559"/>
      <c r="ID58" s="559"/>
      <c r="IE58" s="559"/>
      <c r="IF58" s="559"/>
      <c r="IG58" s="559"/>
      <c r="IH58" s="559"/>
      <c r="II58" s="559"/>
      <c r="IJ58" s="559"/>
      <c r="IK58" s="559"/>
      <c r="IL58" s="559"/>
      <c r="IM58" s="559"/>
      <c r="IN58" s="559"/>
      <c r="IO58" s="559"/>
      <c r="IP58" s="559"/>
      <c r="IQ58" s="559"/>
      <c r="IR58" s="559"/>
      <c r="IS58" s="559"/>
      <c r="IT58" s="559"/>
      <c r="IU58" s="559"/>
      <c r="IV58" s="559"/>
      <c r="IW58" s="559"/>
      <c r="IX58" s="559"/>
      <c r="IY58" s="559"/>
      <c r="IZ58" s="559"/>
      <c r="JA58" s="559"/>
      <c r="JB58" s="559"/>
      <c r="JC58" s="559"/>
      <c r="JD58" s="559"/>
      <c r="JE58" s="559"/>
      <c r="JF58" s="559"/>
      <c r="JG58" s="559"/>
      <c r="JH58" s="559"/>
      <c r="JI58" s="559"/>
      <c r="JJ58" s="559"/>
      <c r="JK58" s="559"/>
      <c r="JL58" s="559"/>
      <c r="JM58" s="559"/>
      <c r="JN58" s="559"/>
      <c r="JO58" s="559"/>
      <c r="JP58" s="559"/>
      <c r="JQ58" s="559"/>
      <c r="JR58" s="559"/>
      <c r="JS58" s="559"/>
      <c r="JT58" s="559"/>
      <c r="JU58" s="559"/>
      <c r="JV58" s="559"/>
      <c r="JW58" s="559"/>
      <c r="JX58" s="559"/>
      <c r="JY58" s="559"/>
      <c r="JZ58" s="559"/>
      <c r="KA58" s="559"/>
      <c r="KB58" s="559"/>
      <c r="KC58" s="559"/>
      <c r="KD58" s="559"/>
      <c r="KE58" s="559"/>
      <c r="KF58" s="559"/>
      <c r="KG58" s="559"/>
      <c r="KH58" s="559"/>
      <c r="KI58" s="559"/>
      <c r="KJ58" s="559"/>
      <c r="KK58" s="559"/>
      <c r="KL58" s="559"/>
      <c r="KM58" s="559"/>
      <c r="KN58" s="559"/>
      <c r="KO58" s="559"/>
      <c r="KP58" s="559"/>
      <c r="KQ58" s="559"/>
      <c r="KR58" s="559"/>
      <c r="KS58" s="559"/>
      <c r="KT58" s="559"/>
      <c r="KU58" s="559"/>
      <c r="KV58" s="559"/>
      <c r="KW58" s="559"/>
      <c r="KX58" s="559"/>
      <c r="KY58" s="559"/>
      <c r="KZ58" s="559"/>
      <c r="LA58" s="559"/>
      <c r="LB58" s="559"/>
      <c r="LC58" s="559"/>
      <c r="LD58" s="559"/>
      <c r="LE58" s="559"/>
      <c r="LF58" s="559"/>
      <c r="LG58" s="559"/>
      <c r="LH58" s="559"/>
      <c r="LI58" s="559"/>
      <c r="LJ58" s="559"/>
      <c r="LK58" s="559"/>
      <c r="LL58" s="559"/>
      <c r="LM58" s="559"/>
      <c r="LN58" s="559"/>
      <c r="LO58" s="559"/>
      <c r="LP58" s="559"/>
      <c r="LQ58" s="559"/>
      <c r="LR58" s="559"/>
      <c r="LS58" s="559"/>
      <c r="LT58" s="559"/>
      <c r="LU58" s="559"/>
      <c r="LV58" s="559"/>
      <c r="LW58" s="559"/>
      <c r="LX58" s="559"/>
      <c r="LY58" s="559"/>
      <c r="LZ58" s="559"/>
      <c r="MA58" s="559"/>
      <c r="MB58" s="559"/>
      <c r="MC58" s="559"/>
      <c r="MD58" s="559"/>
      <c r="ME58" s="559"/>
      <c r="MF58" s="559"/>
      <c r="MG58" s="559"/>
      <c r="MH58" s="559"/>
      <c r="MI58" s="559"/>
      <c r="MJ58" s="559"/>
      <c r="MK58" s="559"/>
      <c r="ML58" s="559"/>
      <c r="MM58" s="559"/>
      <c r="MN58" s="559"/>
      <c r="MO58" s="559"/>
      <c r="MP58" s="559"/>
      <c r="MQ58" s="559"/>
      <c r="MR58" s="559"/>
      <c r="MS58" s="559"/>
      <c r="MT58" s="559"/>
      <c r="MU58" s="559"/>
      <c r="MV58" s="559"/>
      <c r="MW58" s="559"/>
      <c r="MX58" s="559"/>
      <c r="MY58" s="559"/>
      <c r="MZ58" s="559"/>
      <c r="NA58" s="559"/>
      <c r="NB58" s="559"/>
      <c r="NC58" s="559"/>
      <c r="ND58" s="559"/>
      <c r="NE58" s="559"/>
      <c r="NF58" s="559"/>
      <c r="NG58" s="559"/>
      <c r="NH58" s="559"/>
      <c r="NI58" s="559"/>
      <c r="NJ58" s="559"/>
      <c r="NK58" s="559"/>
      <c r="NL58" s="559"/>
      <c r="NM58" s="559"/>
      <c r="NN58" s="559"/>
      <c r="NO58" s="559"/>
      <c r="NP58" s="559"/>
      <c r="NQ58" s="559"/>
      <c r="NR58" s="559"/>
      <c r="NS58" s="559"/>
      <c r="NT58" s="559"/>
      <c r="NU58" s="559"/>
      <c r="NV58" s="559"/>
      <c r="NW58" s="559"/>
      <c r="NX58" s="559"/>
      <c r="NY58" s="559"/>
      <c r="NZ58" s="559"/>
      <c r="OA58" s="559"/>
      <c r="OB58" s="559"/>
      <c r="OC58" s="559"/>
      <c r="OD58" s="559"/>
      <c r="OE58" s="559"/>
      <c r="OF58" s="559"/>
      <c r="OG58" s="559"/>
      <c r="OH58" s="559"/>
      <c r="OI58" s="559"/>
      <c r="OJ58" s="559"/>
      <c r="OK58" s="559"/>
      <c r="OL58" s="559"/>
      <c r="OM58" s="559"/>
      <c r="ON58" s="559"/>
      <c r="OO58" s="559"/>
      <c r="OP58" s="559"/>
      <c r="OQ58" s="559"/>
      <c r="OR58" s="559"/>
      <c r="OS58" s="559"/>
      <c r="OT58" s="559"/>
      <c r="OU58" s="559"/>
      <c r="OV58" s="559"/>
      <c r="OW58" s="559"/>
      <c r="OX58" s="559"/>
      <c r="OY58" s="559"/>
      <c r="OZ58" s="559"/>
      <c r="PA58" s="559"/>
      <c r="PB58" s="559"/>
      <c r="PC58" s="559"/>
      <c r="PD58" s="559"/>
      <c r="PE58" s="559"/>
      <c r="PF58" s="559"/>
      <c r="PG58" s="559"/>
      <c r="PH58" s="559"/>
      <c r="PI58" s="559"/>
      <c r="PJ58" s="559"/>
      <c r="PK58" s="559"/>
      <c r="PL58" s="559"/>
      <c r="PM58" s="559"/>
      <c r="PN58" s="559"/>
      <c r="PO58" s="559"/>
      <c r="PP58" s="559"/>
      <c r="PQ58" s="559"/>
      <c r="PR58" s="559"/>
      <c r="PS58" s="559"/>
      <c r="PT58" s="559"/>
      <c r="PU58" s="559"/>
      <c r="PV58" s="559"/>
      <c r="PW58" s="559"/>
      <c r="PX58" s="559"/>
      <c r="PY58" s="559"/>
      <c r="PZ58" s="559"/>
      <c r="QA58" s="559"/>
      <c r="QB58" s="559"/>
      <c r="QC58" s="559"/>
      <c r="QD58" s="559"/>
      <c r="QE58" s="559"/>
      <c r="QF58" s="559"/>
      <c r="QG58" s="559"/>
      <c r="QH58" s="559"/>
      <c r="QI58" s="559"/>
      <c r="QJ58" s="559"/>
      <c r="QK58" s="559"/>
      <c r="QL58" s="559"/>
      <c r="QM58" s="559"/>
      <c r="QN58" s="559"/>
      <c r="QO58" s="559"/>
      <c r="QP58" s="559"/>
      <c r="QQ58" s="559"/>
      <c r="QR58" s="559"/>
      <c r="QS58" s="559"/>
      <c r="QT58" s="559"/>
      <c r="QU58" s="559"/>
      <c r="QV58" s="559"/>
      <c r="QW58" s="559"/>
      <c r="QX58" s="559"/>
      <c r="QY58" s="559"/>
      <c r="QZ58" s="559"/>
      <c r="RA58" s="559"/>
      <c r="RB58" s="559"/>
      <c r="RC58" s="559"/>
      <c r="RD58" s="559"/>
      <c r="RE58" s="559"/>
      <c r="RF58" s="559"/>
      <c r="RG58" s="559"/>
      <c r="RH58" s="559"/>
      <c r="RI58" s="559"/>
      <c r="RJ58" s="559"/>
      <c r="RK58" s="559"/>
      <c r="RL58" s="559"/>
      <c r="RM58" s="559"/>
      <c r="RN58" s="559"/>
      <c r="RO58" s="559"/>
      <c r="RP58" s="559"/>
      <c r="RQ58" s="559"/>
      <c r="RR58" s="559"/>
      <c r="RS58" s="559"/>
      <c r="RT58" s="559"/>
      <c r="RU58" s="559"/>
      <c r="RV58" s="559"/>
      <c r="RW58" s="559"/>
      <c r="RX58" s="559"/>
      <c r="RY58" s="559"/>
      <c r="RZ58" s="559"/>
      <c r="SA58" s="559"/>
      <c r="SB58" s="559"/>
      <c r="SC58" s="559"/>
      <c r="SD58" s="559"/>
      <c r="SE58" s="559"/>
      <c r="SF58" s="559"/>
      <c r="SG58" s="559"/>
      <c r="SH58" s="559"/>
      <c r="SI58" s="559"/>
      <c r="SJ58" s="559"/>
      <c r="SK58" s="559"/>
      <c r="SL58" s="559"/>
      <c r="SM58" s="559"/>
      <c r="SN58" s="559"/>
      <c r="SO58" s="559"/>
      <c r="SP58" s="559"/>
      <c r="SQ58" s="559"/>
      <c r="SR58" s="559"/>
      <c r="SS58" s="559"/>
      <c r="ST58" s="559"/>
      <c r="SU58" s="559"/>
      <c r="SV58" s="559"/>
      <c r="SW58" s="559"/>
      <c r="SX58" s="559"/>
      <c r="SY58" s="559"/>
      <c r="SZ58" s="559"/>
      <c r="TA58" s="559"/>
      <c r="TB58" s="559"/>
      <c r="TC58" s="559"/>
      <c r="TD58" s="559"/>
      <c r="TE58" s="559"/>
      <c r="TF58" s="559"/>
      <c r="TG58" s="559"/>
      <c r="TH58" s="559"/>
      <c r="TI58" s="559"/>
      <c r="TJ58" s="559"/>
      <c r="TK58" s="559"/>
      <c r="TL58" s="559"/>
      <c r="TM58" s="559"/>
      <c r="TN58" s="559"/>
      <c r="TO58" s="559"/>
      <c r="TP58" s="559"/>
      <c r="TQ58" s="559"/>
      <c r="TR58" s="559"/>
      <c r="TS58" s="559"/>
      <c r="TT58" s="559"/>
      <c r="TU58" s="559"/>
      <c r="TV58" s="559"/>
      <c r="TW58" s="559"/>
      <c r="TX58" s="559"/>
      <c r="TY58" s="559"/>
      <c r="TZ58" s="559"/>
      <c r="UA58" s="559"/>
      <c r="UB58" s="559"/>
      <c r="UC58" s="559"/>
      <c r="UD58" s="559"/>
      <c r="UE58" s="559"/>
      <c r="UF58" s="559"/>
      <c r="UG58" s="559"/>
      <c r="UH58" s="559"/>
      <c r="UI58" s="559"/>
      <c r="UJ58" s="559"/>
      <c r="UK58" s="559"/>
      <c r="UL58" s="559"/>
      <c r="UM58" s="559"/>
      <c r="UN58" s="559"/>
      <c r="UO58" s="559"/>
      <c r="UP58" s="559"/>
      <c r="UQ58" s="559"/>
      <c r="UR58" s="559"/>
      <c r="US58" s="559"/>
      <c r="UT58" s="559"/>
      <c r="UU58" s="559"/>
      <c r="UV58" s="559"/>
      <c r="UW58" s="559"/>
      <c r="UX58" s="559"/>
      <c r="UY58" s="559"/>
      <c r="UZ58" s="559"/>
      <c r="VA58" s="559"/>
      <c r="VB58" s="559"/>
      <c r="VC58" s="559"/>
      <c r="VD58" s="559"/>
      <c r="VE58" s="559"/>
      <c r="VF58" s="559"/>
      <c r="VG58" s="559"/>
      <c r="VH58" s="559"/>
      <c r="VI58" s="559"/>
      <c r="VJ58" s="559"/>
      <c r="VK58" s="559"/>
      <c r="VL58" s="559"/>
      <c r="VM58" s="559"/>
      <c r="VN58" s="559"/>
      <c r="VO58" s="559"/>
      <c r="VP58" s="559"/>
      <c r="VQ58" s="559"/>
      <c r="VR58" s="559"/>
      <c r="VS58" s="559"/>
      <c r="VT58" s="559"/>
      <c r="VU58" s="559"/>
      <c r="VV58" s="559"/>
      <c r="VW58" s="559"/>
      <c r="VX58" s="559"/>
      <c r="VY58" s="559"/>
      <c r="VZ58" s="559"/>
      <c r="WA58" s="559"/>
      <c r="WB58" s="559"/>
      <c r="WC58" s="559"/>
      <c r="WD58" s="559"/>
      <c r="WE58" s="559"/>
      <c r="WF58" s="559"/>
      <c r="WG58" s="559"/>
      <c r="WH58" s="559"/>
      <c r="WI58" s="559"/>
      <c r="WJ58" s="559"/>
      <c r="WK58" s="559"/>
      <c r="WL58" s="559"/>
      <c r="WM58" s="559"/>
      <c r="WN58" s="559"/>
      <c r="WO58" s="559"/>
      <c r="WP58" s="559"/>
      <c r="WQ58" s="559"/>
      <c r="WR58" s="559"/>
      <c r="WS58" s="559"/>
      <c r="WT58" s="559"/>
      <c r="WU58" s="559"/>
      <c r="WV58" s="559"/>
      <c r="WW58" s="559"/>
      <c r="WX58" s="559"/>
      <c r="WY58" s="559"/>
      <c r="WZ58" s="559"/>
      <c r="XA58" s="559"/>
      <c r="XB58" s="559"/>
      <c r="XC58" s="559"/>
      <c r="XD58" s="559"/>
      <c r="XE58" s="559"/>
      <c r="XF58" s="559"/>
      <c r="XG58" s="559"/>
      <c r="XH58" s="559"/>
      <c r="XI58" s="559"/>
      <c r="XJ58" s="559"/>
      <c r="XK58" s="559"/>
      <c r="XL58" s="559"/>
      <c r="XM58" s="559"/>
      <c r="XN58" s="559"/>
      <c r="XO58" s="559"/>
      <c r="XP58" s="559"/>
      <c r="XQ58" s="559"/>
      <c r="XR58" s="559"/>
      <c r="XS58" s="559"/>
      <c r="XT58" s="559"/>
      <c r="XU58" s="559"/>
      <c r="XV58" s="559"/>
      <c r="XW58" s="559"/>
      <c r="XX58" s="559"/>
      <c r="XY58" s="559"/>
      <c r="XZ58" s="559"/>
      <c r="YA58" s="559"/>
      <c r="YB58" s="559"/>
      <c r="YC58" s="559"/>
      <c r="YD58" s="559"/>
      <c r="YE58" s="559"/>
      <c r="YF58" s="559"/>
      <c r="YG58" s="559"/>
      <c r="YH58" s="559"/>
      <c r="YI58" s="559"/>
      <c r="YJ58" s="559"/>
      <c r="YK58" s="559"/>
      <c r="YL58" s="559"/>
      <c r="YM58" s="559"/>
      <c r="YN58" s="559"/>
      <c r="YO58" s="559"/>
      <c r="YP58" s="559"/>
      <c r="YQ58" s="559"/>
      <c r="YR58" s="559"/>
      <c r="YS58" s="559"/>
      <c r="YT58" s="559"/>
      <c r="YU58" s="559"/>
      <c r="YV58" s="559"/>
      <c r="YW58" s="559"/>
      <c r="YX58" s="559"/>
      <c r="YY58" s="559"/>
      <c r="YZ58" s="559"/>
      <c r="ZA58" s="559"/>
      <c r="ZB58" s="559"/>
      <c r="ZC58" s="559"/>
      <c r="ZD58" s="559"/>
      <c r="ZE58" s="559"/>
      <c r="ZF58" s="559"/>
      <c r="ZG58" s="559"/>
      <c r="ZH58" s="559"/>
      <c r="ZI58" s="559"/>
      <c r="ZJ58" s="559"/>
      <c r="ZK58" s="559"/>
      <c r="ZL58" s="559"/>
      <c r="ZM58" s="559"/>
      <c r="ZN58" s="559"/>
      <c r="ZO58" s="559"/>
      <c r="ZP58" s="559"/>
      <c r="ZQ58" s="559"/>
      <c r="ZR58" s="559"/>
      <c r="ZS58" s="559"/>
      <c r="ZT58" s="559"/>
      <c r="ZU58" s="559"/>
      <c r="ZV58" s="559"/>
      <c r="ZW58" s="559"/>
      <c r="ZX58" s="559"/>
      <c r="ZY58" s="559"/>
      <c r="ZZ58" s="559"/>
      <c r="AAA58" s="559"/>
      <c r="AAB58" s="559"/>
      <c r="AAC58" s="559"/>
      <c r="AAD58" s="559"/>
      <c r="AAE58" s="559"/>
      <c r="AAF58" s="559"/>
      <c r="AAG58" s="559"/>
      <c r="AAH58" s="559"/>
      <c r="AAI58" s="559"/>
      <c r="AAJ58" s="559"/>
      <c r="AAK58" s="559"/>
      <c r="AAL58" s="559"/>
      <c r="AAM58" s="559"/>
      <c r="AAN58" s="559"/>
      <c r="AAO58" s="559"/>
      <c r="AAP58" s="559"/>
      <c r="AAQ58" s="559"/>
      <c r="AAR58" s="559"/>
      <c r="AAS58" s="559"/>
      <c r="AAT58" s="559"/>
      <c r="AAU58" s="559"/>
      <c r="AAV58" s="559"/>
      <c r="AAW58" s="559"/>
      <c r="AAX58" s="559"/>
      <c r="AAY58" s="559"/>
      <c r="AAZ58" s="559"/>
      <c r="ABA58" s="559"/>
      <c r="ABB58" s="559"/>
      <c r="ABC58" s="559"/>
      <c r="ABD58" s="559"/>
      <c r="ABE58" s="559"/>
      <c r="ABF58" s="559"/>
      <c r="ABG58" s="559"/>
      <c r="ABH58" s="559"/>
      <c r="ABI58" s="559"/>
      <c r="ABJ58" s="559"/>
      <c r="ABK58" s="559"/>
      <c r="ABL58" s="559"/>
      <c r="ABM58" s="559"/>
      <c r="ABN58" s="559"/>
      <c r="ABO58" s="559"/>
      <c r="ABP58" s="559"/>
      <c r="ABQ58" s="559"/>
      <c r="ABR58" s="559"/>
      <c r="ABS58" s="559"/>
      <c r="ABT58" s="559"/>
      <c r="ABU58" s="559"/>
      <c r="ABV58" s="559"/>
      <c r="ABW58" s="559"/>
      <c r="ABX58" s="559"/>
      <c r="ABY58" s="559"/>
      <c r="ABZ58" s="559"/>
      <c r="ACA58" s="559"/>
      <c r="ACB58" s="559"/>
      <c r="ACC58" s="559"/>
      <c r="ACD58" s="559"/>
      <c r="ACE58" s="559"/>
      <c r="ACF58" s="559"/>
      <c r="ACG58" s="559"/>
      <c r="ACH58" s="559"/>
      <c r="ACI58" s="559"/>
      <c r="ACJ58" s="559"/>
      <c r="ACK58" s="559"/>
      <c r="ACL58" s="559"/>
      <c r="ACM58" s="559"/>
      <c r="ACN58" s="559"/>
      <c r="ACO58" s="559"/>
      <c r="ACP58" s="559"/>
      <c r="ACQ58" s="559"/>
      <c r="ACR58" s="559"/>
      <c r="ACS58" s="559"/>
      <c r="ACT58" s="559"/>
      <c r="ACU58" s="559"/>
      <c r="ACV58" s="559"/>
      <c r="ACW58" s="559"/>
      <c r="ACX58" s="559"/>
      <c r="ACY58" s="559"/>
      <c r="ACZ58" s="559"/>
      <c r="ADA58" s="559"/>
      <c r="ADB58" s="559"/>
      <c r="ADC58" s="559"/>
      <c r="ADD58" s="559"/>
      <c r="ADE58" s="559"/>
      <c r="ADF58" s="559"/>
      <c r="ADG58" s="559"/>
      <c r="ADH58" s="559"/>
      <c r="ADI58" s="559"/>
      <c r="ADJ58" s="559"/>
      <c r="ADK58" s="559"/>
      <c r="ADL58" s="559"/>
      <c r="ADM58" s="559"/>
      <c r="ADN58" s="559"/>
      <c r="ADO58" s="559"/>
      <c r="ADP58" s="559"/>
      <c r="ADQ58" s="559"/>
      <c r="ADR58" s="559"/>
      <c r="ADS58" s="559"/>
      <c r="ADT58" s="559"/>
      <c r="ADU58" s="559"/>
      <c r="ADV58" s="559"/>
      <c r="ADW58" s="559"/>
      <c r="ADX58" s="559"/>
      <c r="ADY58" s="559"/>
      <c r="ADZ58" s="559"/>
      <c r="AEA58" s="559"/>
      <c r="AEB58" s="559"/>
      <c r="AEC58" s="559"/>
      <c r="AED58" s="559"/>
      <c r="AEE58" s="559"/>
      <c r="AEF58" s="559"/>
      <c r="AEG58" s="559"/>
      <c r="AEH58" s="559"/>
      <c r="AEI58" s="559"/>
      <c r="AEJ58" s="559"/>
      <c r="AEK58" s="559"/>
      <c r="AEL58" s="559"/>
      <c r="AEM58" s="559"/>
      <c r="AEN58" s="559"/>
      <c r="AEO58" s="559"/>
      <c r="AEP58" s="559"/>
      <c r="AEQ58" s="559"/>
      <c r="AER58" s="559"/>
      <c r="AES58" s="559"/>
      <c r="AET58" s="559"/>
      <c r="AEU58" s="559"/>
      <c r="AEV58" s="559"/>
      <c r="AEW58" s="559"/>
      <c r="AEX58" s="559"/>
      <c r="AEY58" s="559"/>
      <c r="AEZ58" s="559"/>
      <c r="AFA58" s="559"/>
      <c r="AFB58" s="559"/>
      <c r="AFC58" s="559"/>
      <c r="AFD58" s="559"/>
      <c r="AFE58" s="559"/>
      <c r="AFF58" s="559"/>
      <c r="AFG58" s="559"/>
      <c r="AFH58" s="559"/>
      <c r="AFI58" s="559"/>
      <c r="AFJ58" s="559"/>
      <c r="AFK58" s="559"/>
      <c r="AFL58" s="559"/>
      <c r="AFM58" s="559"/>
      <c r="AFN58" s="559"/>
      <c r="AFO58" s="559"/>
      <c r="AFP58" s="559"/>
      <c r="AFQ58" s="559"/>
      <c r="AFR58" s="559"/>
      <c r="AFS58" s="559"/>
      <c r="AFT58" s="559"/>
      <c r="AFU58" s="559"/>
      <c r="AFV58" s="559"/>
      <c r="AFW58" s="559"/>
      <c r="AFX58" s="559"/>
      <c r="AFY58" s="559"/>
      <c r="AFZ58" s="559"/>
      <c r="AGA58" s="559"/>
      <c r="AGB58" s="559"/>
      <c r="AGC58" s="559"/>
      <c r="AGD58" s="559"/>
      <c r="AGE58" s="559"/>
      <c r="AGF58" s="559"/>
      <c r="AGG58" s="559"/>
      <c r="AGH58" s="559"/>
      <c r="AGI58" s="559"/>
      <c r="AGJ58" s="559"/>
      <c r="AGK58" s="559"/>
      <c r="AGL58" s="559"/>
      <c r="AGM58" s="559"/>
      <c r="AGN58" s="559"/>
      <c r="AGO58" s="559"/>
      <c r="AGP58" s="559"/>
      <c r="AGQ58" s="559"/>
      <c r="AGR58" s="559"/>
      <c r="AGS58" s="559"/>
      <c r="AGT58" s="559"/>
      <c r="AGU58" s="559"/>
      <c r="AGV58" s="559"/>
      <c r="AGW58" s="559"/>
      <c r="AGX58" s="559"/>
      <c r="AGY58" s="559"/>
      <c r="AGZ58" s="559"/>
      <c r="AHA58" s="559"/>
      <c r="AHB58" s="559"/>
      <c r="AHC58" s="559"/>
      <c r="AHD58" s="559"/>
      <c r="AHE58" s="559"/>
      <c r="AHF58" s="559"/>
      <c r="AHG58" s="559"/>
      <c r="AHH58" s="559"/>
      <c r="AHI58" s="559"/>
      <c r="AHJ58" s="559"/>
      <c r="AHK58" s="559"/>
      <c r="AHL58" s="559"/>
      <c r="AHM58" s="559"/>
      <c r="AHN58" s="559"/>
      <c r="AHO58" s="559"/>
      <c r="AHP58" s="559"/>
      <c r="AHQ58" s="559"/>
      <c r="AHR58" s="559"/>
      <c r="AHS58" s="559"/>
      <c r="AHT58" s="559"/>
      <c r="AHU58" s="559"/>
      <c r="AHV58" s="559"/>
      <c r="AHW58" s="559"/>
      <c r="AHX58" s="559"/>
      <c r="AHY58" s="559"/>
      <c r="AHZ58" s="559"/>
      <c r="AIA58" s="559"/>
      <c r="AIB58" s="559"/>
      <c r="AIC58" s="559"/>
      <c r="AID58" s="559"/>
      <c r="AIE58" s="559"/>
      <c r="AIF58" s="559"/>
      <c r="AIG58" s="559"/>
      <c r="AIH58" s="559"/>
      <c r="AII58" s="559"/>
      <c r="AIJ58" s="559"/>
      <c r="AIK58" s="559"/>
      <c r="AIL58" s="559"/>
      <c r="AIM58" s="559"/>
      <c r="AIN58" s="559"/>
      <c r="AIO58" s="559"/>
      <c r="AIP58" s="559"/>
      <c r="AIQ58" s="559"/>
      <c r="AIR58" s="559"/>
      <c r="AIS58" s="559"/>
      <c r="AIT58" s="559"/>
      <c r="AIU58" s="559"/>
      <c r="AIV58" s="559"/>
      <c r="AIW58" s="559"/>
      <c r="AIX58" s="559"/>
      <c r="AIY58" s="559"/>
      <c r="AIZ58" s="559"/>
      <c r="AJA58" s="559"/>
      <c r="AJB58" s="559"/>
      <c r="AJC58" s="559"/>
      <c r="AJD58" s="559"/>
      <c r="AJE58" s="559"/>
      <c r="AJF58" s="559"/>
      <c r="AJG58" s="559"/>
      <c r="AJH58" s="559"/>
      <c r="AJI58" s="559"/>
      <c r="AJJ58" s="559"/>
      <c r="AJK58" s="559"/>
      <c r="AJL58" s="559"/>
      <c r="AJM58" s="559"/>
      <c r="AJN58" s="559"/>
      <c r="AJO58" s="559"/>
      <c r="AJP58" s="559"/>
      <c r="AJQ58" s="559"/>
      <c r="AJR58" s="559"/>
      <c r="AJS58" s="559"/>
      <c r="AJT58" s="559"/>
      <c r="AJU58" s="559"/>
      <c r="AJV58" s="559"/>
      <c r="AJW58" s="559"/>
      <c r="AJX58" s="559"/>
      <c r="AJY58" s="559"/>
      <c r="AJZ58" s="559"/>
      <c r="AKA58" s="559"/>
      <c r="AKB58" s="559"/>
      <c r="AKC58" s="559"/>
      <c r="AKD58" s="559"/>
      <c r="AKE58" s="559"/>
      <c r="AKF58" s="559"/>
      <c r="AKG58" s="559"/>
      <c r="AKH58" s="559"/>
      <c r="AKI58" s="559"/>
      <c r="AKJ58" s="559"/>
      <c r="AKK58" s="559"/>
      <c r="AKL58" s="559"/>
      <c r="AKM58" s="559"/>
      <c r="AKN58" s="559"/>
      <c r="AKO58" s="559"/>
      <c r="AKP58" s="559"/>
      <c r="AKQ58" s="559"/>
      <c r="AKR58" s="559"/>
      <c r="AKS58" s="559"/>
      <c r="AKT58" s="559"/>
      <c r="AKU58" s="559"/>
      <c r="AKV58" s="559"/>
      <c r="AKW58" s="559"/>
      <c r="AKX58" s="559"/>
      <c r="AKY58" s="559"/>
      <c r="AKZ58" s="559"/>
      <c r="ALA58" s="559"/>
      <c r="ALB58" s="559"/>
      <c r="ALC58" s="559"/>
      <c r="ALD58" s="559"/>
      <c r="ALE58" s="559"/>
      <c r="ALF58" s="559"/>
      <c r="ALG58" s="559"/>
      <c r="ALH58" s="559"/>
      <c r="ALI58" s="559"/>
      <c r="ALJ58" s="559"/>
      <c r="ALK58" s="559"/>
      <c r="ALL58" s="559"/>
      <c r="ALM58" s="559"/>
      <c r="ALN58" s="559"/>
      <c r="ALO58" s="559"/>
      <c r="ALP58" s="559"/>
      <c r="ALQ58" s="559"/>
      <c r="ALR58" s="559"/>
      <c r="ALS58" s="559"/>
      <c r="ALT58" s="559"/>
      <c r="ALU58" s="559"/>
      <c r="ALV58" s="559"/>
      <c r="ALW58" s="559"/>
      <c r="ALX58" s="559"/>
      <c r="ALY58" s="559"/>
      <c r="ALZ58" s="559"/>
      <c r="AMA58" s="559"/>
      <c r="AMB58" s="559"/>
      <c r="AMC58" s="559"/>
      <c r="AMD58" s="559"/>
      <c r="AME58" s="559"/>
      <c r="AMF58" s="559"/>
      <c r="AMG58" s="559"/>
      <c r="AMH58" s="559"/>
      <c r="AMI58" s="559"/>
      <c r="AMJ58" s="559"/>
    </row>
    <row r="59" spans="1:1025" x14ac:dyDescent="0.25">
      <c r="A59" s="289" t="s">
        <v>1253</v>
      </c>
      <c r="B59" s="257">
        <v>59</v>
      </c>
      <c r="C59" s="258" t="s">
        <v>5570</v>
      </c>
      <c r="D59" s="290" t="s">
        <v>1254</v>
      </c>
      <c r="E59" s="286"/>
      <c r="F59" s="291"/>
      <c r="G59" s="280"/>
      <c r="H59" s="280"/>
      <c r="I59" s="492">
        <v>8.3000000000000007</v>
      </c>
      <c r="J59" s="292"/>
      <c r="K59" s="293"/>
      <c r="L59" s="293"/>
      <c r="M59" s="293"/>
      <c r="N59" s="293"/>
      <c r="O59" s="293"/>
      <c r="P59" s="293"/>
      <c r="Q59" s="293"/>
      <c r="R59" s="293"/>
      <c r="S59" s="293"/>
      <c r="T59" s="278" t="s">
        <v>748</v>
      </c>
      <c r="U59" s="293"/>
      <c r="V59" s="293"/>
      <c r="W59" s="283">
        <f t="shared" si="46"/>
        <v>100</v>
      </c>
      <c r="X59" s="283">
        <f t="shared" si="47"/>
        <v>100</v>
      </c>
      <c r="Y59" s="283">
        <f t="shared" si="45"/>
        <v>100</v>
      </c>
      <c r="Z59" s="283">
        <f t="shared" si="28"/>
        <v>100</v>
      </c>
      <c r="AA59" s="283">
        <f t="shared" si="29"/>
        <v>100</v>
      </c>
      <c r="AB59" s="287">
        <f t="shared" si="23"/>
        <v>100</v>
      </c>
      <c r="AC59" s="287">
        <f t="shared" si="22"/>
        <v>100</v>
      </c>
      <c r="AD59" s="288">
        <v>5.5</v>
      </c>
      <c r="AE59" s="284">
        <f t="shared" si="30"/>
        <v>100</v>
      </c>
      <c r="AF59" s="284">
        <f t="shared" si="27"/>
        <v>100</v>
      </c>
      <c r="AG59" s="268">
        <f>IF(OR(OR(EXACT(J59,"1A"),EXACT(J59,"1B"),EXACT(J59,"1C")),K59=1),1,IF(K59=2,10,100))</f>
        <v>100</v>
      </c>
      <c r="AH59" s="268">
        <f t="shared" si="48"/>
        <v>100</v>
      </c>
      <c r="AI59" s="268">
        <f>IF(OR(EXACT(J59,"1A"),EXACT(J59,"1B"),EXACT(J59,"1C"),K59=1),3,100)</f>
        <v>100</v>
      </c>
      <c r="AJ59" s="268">
        <f t="shared" ref="AJ59:AJ64" si="49">IF(OR(EXACT(J59,"1A"),EXACT(J59,"1B"),EXACT(J59,"1C")),5,100)</f>
        <v>100</v>
      </c>
      <c r="AK59" s="501" t="s">
        <v>31736</v>
      </c>
      <c r="AL59" s="286"/>
      <c r="AM59" s="286"/>
      <c r="AN59" s="511"/>
      <c r="AO59" s="357"/>
      <c r="AP59" s="357"/>
      <c r="AQ59" s="286"/>
      <c r="AR59" s="356" t="s">
        <v>756</v>
      </c>
      <c r="AS59" s="356"/>
      <c r="AT59" s="286"/>
      <c r="AU59" s="286"/>
      <c r="AV59" s="559"/>
    </row>
    <row r="60" spans="1:1025" ht="14.25" customHeight="1" x14ac:dyDescent="0.25">
      <c r="A60" s="310" t="s">
        <v>44</v>
      </c>
      <c r="B60" s="257">
        <v>60</v>
      </c>
      <c r="C60" s="258" t="s">
        <v>24185</v>
      </c>
      <c r="D60" s="290" t="s">
        <v>823</v>
      </c>
      <c r="E60" s="332" t="s">
        <v>24080</v>
      </c>
      <c r="F60" s="322">
        <v>4</v>
      </c>
      <c r="G60" s="323"/>
      <c r="H60" s="323"/>
      <c r="I60" s="493" t="s">
        <v>824</v>
      </c>
      <c r="J60" s="314" t="s">
        <v>825</v>
      </c>
      <c r="K60" s="315">
        <v>1</v>
      </c>
      <c r="L60" s="315"/>
      <c r="M60" s="316"/>
      <c r="N60" s="316"/>
      <c r="O60" s="315"/>
      <c r="P60" s="315"/>
      <c r="Q60" s="365">
        <v>2</v>
      </c>
      <c r="R60" s="316"/>
      <c r="S60" s="316"/>
      <c r="T60" s="316" t="s">
        <v>24103</v>
      </c>
      <c r="U60" s="316"/>
      <c r="V60" s="324"/>
      <c r="W60" s="283">
        <f t="shared" si="46"/>
        <v>100</v>
      </c>
      <c r="X60" s="283">
        <f t="shared" si="47"/>
        <v>100</v>
      </c>
      <c r="Y60" s="283">
        <f t="shared" si="45"/>
        <v>100</v>
      </c>
      <c r="Z60" s="283">
        <f t="shared" si="28"/>
        <v>100</v>
      </c>
      <c r="AA60" s="283">
        <f t="shared" si="29"/>
        <v>10</v>
      </c>
      <c r="AB60" s="287">
        <f t="shared" si="23"/>
        <v>100</v>
      </c>
      <c r="AC60" s="287">
        <f t="shared" si="22"/>
        <v>100</v>
      </c>
      <c r="AD60" s="287">
        <f t="shared" ref="AD60:AD100" si="50">IF(OR(EXACT(T60,"1A"),EXACT(T60,"1B")),0.3,IF(T60=2,3,100))</f>
        <v>100</v>
      </c>
      <c r="AE60" s="284">
        <f t="shared" si="30"/>
        <v>100</v>
      </c>
      <c r="AF60" s="284">
        <f t="shared" si="27"/>
        <v>100</v>
      </c>
      <c r="AG60" s="268">
        <f>IF(OR(OR(EXACT(J60,"1A"),EXACT(J60,"1B"),EXACT(J60,"1C")),K60=1),1,IF(K60=2,10,100))</f>
        <v>1</v>
      </c>
      <c r="AH60" s="268">
        <f t="shared" si="48"/>
        <v>1</v>
      </c>
      <c r="AI60" s="268">
        <f>IF(OR(EXACT(J60,"1A"),EXACT(J60,"1B"),EXACT(J60,"1C"),K60=1),3,100)</f>
        <v>3</v>
      </c>
      <c r="AJ60" s="268">
        <f t="shared" si="49"/>
        <v>5</v>
      </c>
      <c r="AK60" s="501">
        <v>6.0000000000000002E-5</v>
      </c>
      <c r="AL60" s="339">
        <v>1</v>
      </c>
      <c r="AM60" s="366">
        <v>1</v>
      </c>
      <c r="AN60" s="512" t="s">
        <v>809</v>
      </c>
      <c r="AO60" s="277">
        <v>10</v>
      </c>
      <c r="AP60" s="277">
        <v>10</v>
      </c>
      <c r="AQ60" s="286"/>
      <c r="AR60" s="171" t="s">
        <v>24774</v>
      </c>
      <c r="AS60" s="171"/>
      <c r="AT60" s="286"/>
      <c r="AU60" s="286"/>
      <c r="AV60" s="559"/>
    </row>
    <row r="61" spans="1:1025" x14ac:dyDescent="0.25">
      <c r="A61" s="258" t="s">
        <v>6110</v>
      </c>
      <c r="B61" s="257">
        <v>61</v>
      </c>
      <c r="C61" s="258" t="s">
        <v>6109</v>
      </c>
      <c r="D61" s="308" t="s">
        <v>24025</v>
      </c>
      <c r="E61" s="277"/>
      <c r="F61" s="278"/>
      <c r="G61" s="280"/>
      <c r="H61" s="280"/>
      <c r="I61" s="492" t="s">
        <v>750</v>
      </c>
      <c r="J61" s="278"/>
      <c r="K61" s="278"/>
      <c r="L61" s="278"/>
      <c r="M61" s="278"/>
      <c r="N61" s="278"/>
      <c r="O61" s="278"/>
      <c r="P61" s="278"/>
      <c r="Q61" s="278"/>
      <c r="R61" s="278"/>
      <c r="S61" s="278"/>
      <c r="T61" s="278"/>
      <c r="U61" s="278"/>
      <c r="V61" s="278"/>
      <c r="W61" s="283">
        <f t="shared" si="46"/>
        <v>100</v>
      </c>
      <c r="X61" s="283">
        <f t="shared" si="47"/>
        <v>100</v>
      </c>
      <c r="Y61" s="283">
        <f t="shared" si="45"/>
        <v>100</v>
      </c>
      <c r="Z61" s="283">
        <f t="shared" si="28"/>
        <v>100</v>
      </c>
      <c r="AA61" s="283">
        <f t="shared" si="29"/>
        <v>100</v>
      </c>
      <c r="AB61" s="287">
        <f t="shared" si="23"/>
        <v>100</v>
      </c>
      <c r="AC61" s="287">
        <f t="shared" si="22"/>
        <v>100</v>
      </c>
      <c r="AD61" s="287">
        <f t="shared" si="50"/>
        <v>100</v>
      </c>
      <c r="AE61" s="284">
        <f t="shared" si="30"/>
        <v>100</v>
      </c>
      <c r="AF61" s="284">
        <f t="shared" si="27"/>
        <v>100</v>
      </c>
      <c r="AG61" s="268">
        <f>IF(OR(OR(EXACT(J61,"1A"),EXACT(J61,"1B"),EXACT(J61,"1C")),K61=1),1,IF(K61=2,10,100))</f>
        <v>100</v>
      </c>
      <c r="AH61" s="268">
        <f t="shared" si="48"/>
        <v>100</v>
      </c>
      <c r="AI61" s="268">
        <f>IF(OR(EXACT(J61,"1A"),EXACT(J61,"1B"),EXACT(J61,"1C"),K61=1),3,100)</f>
        <v>100</v>
      </c>
      <c r="AJ61" s="268">
        <f t="shared" si="49"/>
        <v>100</v>
      </c>
      <c r="AK61" s="501" t="s">
        <v>750</v>
      </c>
      <c r="AL61" s="277"/>
      <c r="AM61" s="277"/>
      <c r="AN61" s="511"/>
      <c r="AO61" s="277"/>
      <c r="AP61" s="277"/>
      <c r="AQ61" s="277"/>
      <c r="AR61" s="367" t="s">
        <v>24130</v>
      </c>
      <c r="AS61" s="356" t="s">
        <v>31826</v>
      </c>
      <c r="AT61" s="277"/>
      <c r="AU61" s="277"/>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c r="BZ61" s="559"/>
      <c r="CA61" s="559"/>
      <c r="CB61" s="559"/>
      <c r="CC61" s="559"/>
      <c r="CD61" s="559"/>
      <c r="CE61" s="559"/>
      <c r="CF61" s="559"/>
      <c r="CG61" s="559"/>
      <c r="CH61" s="559"/>
      <c r="CI61" s="559"/>
      <c r="CJ61" s="559"/>
      <c r="CK61" s="559"/>
      <c r="CL61" s="559"/>
      <c r="CM61" s="559"/>
      <c r="CN61" s="559"/>
      <c r="CO61" s="559"/>
      <c r="CP61" s="559"/>
      <c r="CQ61" s="559"/>
      <c r="CR61" s="559"/>
      <c r="CS61" s="559"/>
      <c r="CT61" s="559"/>
      <c r="CU61" s="559"/>
      <c r="CV61" s="559"/>
      <c r="CW61" s="559"/>
      <c r="CX61" s="559"/>
      <c r="CY61" s="559"/>
      <c r="CZ61" s="559"/>
      <c r="DA61" s="559"/>
      <c r="DB61" s="559"/>
      <c r="DC61" s="559"/>
      <c r="DD61" s="559"/>
      <c r="DE61" s="559"/>
      <c r="DF61" s="559"/>
      <c r="DG61" s="559"/>
      <c r="DH61" s="559"/>
      <c r="DI61" s="559"/>
      <c r="DJ61" s="559"/>
      <c r="DK61" s="559"/>
      <c r="DL61" s="559"/>
      <c r="DM61" s="559"/>
      <c r="DN61" s="559"/>
      <c r="DO61" s="559"/>
      <c r="DP61" s="559"/>
      <c r="DQ61" s="559"/>
      <c r="DR61" s="559"/>
      <c r="DS61" s="559"/>
      <c r="DT61" s="559"/>
      <c r="DU61" s="559"/>
      <c r="DV61" s="559"/>
      <c r="DW61" s="559"/>
      <c r="DX61" s="559"/>
      <c r="DY61" s="559"/>
      <c r="DZ61" s="559"/>
      <c r="EA61" s="559"/>
      <c r="EB61" s="559"/>
      <c r="EC61" s="559"/>
      <c r="ED61" s="559"/>
      <c r="EE61" s="559"/>
      <c r="EF61" s="559"/>
      <c r="EG61" s="559"/>
      <c r="EH61" s="559"/>
      <c r="EI61" s="559"/>
      <c r="EJ61" s="559"/>
      <c r="EK61" s="559"/>
      <c r="EL61" s="559"/>
      <c r="EM61" s="559"/>
      <c r="EN61" s="559"/>
      <c r="EO61" s="559"/>
      <c r="EP61" s="559"/>
      <c r="EQ61" s="559"/>
      <c r="ER61" s="559"/>
      <c r="ES61" s="559"/>
      <c r="ET61" s="559"/>
      <c r="EU61" s="559"/>
      <c r="EV61" s="559"/>
      <c r="EW61" s="559"/>
      <c r="EX61" s="559"/>
      <c r="EY61" s="559"/>
      <c r="EZ61" s="559"/>
      <c r="FA61" s="559"/>
      <c r="FB61" s="559"/>
      <c r="FC61" s="559"/>
      <c r="FD61" s="559"/>
      <c r="FE61" s="559"/>
      <c r="FF61" s="559"/>
      <c r="FG61" s="559"/>
      <c r="FH61" s="559"/>
      <c r="FI61" s="559"/>
      <c r="FJ61" s="559"/>
      <c r="FK61" s="559"/>
      <c r="FL61" s="559"/>
      <c r="FM61" s="559"/>
      <c r="FN61" s="559"/>
      <c r="FO61" s="559"/>
      <c r="FP61" s="559"/>
      <c r="FQ61" s="559"/>
      <c r="FR61" s="559"/>
      <c r="FS61" s="559"/>
      <c r="FT61" s="559"/>
      <c r="FU61" s="559"/>
      <c r="FV61" s="559"/>
      <c r="FW61" s="559"/>
      <c r="FX61" s="559"/>
      <c r="FY61" s="559"/>
      <c r="FZ61" s="559"/>
      <c r="GA61" s="559"/>
      <c r="GB61" s="559"/>
      <c r="GC61" s="559"/>
      <c r="GD61" s="559"/>
      <c r="GE61" s="559"/>
      <c r="GF61" s="559"/>
      <c r="GG61" s="559"/>
      <c r="GH61" s="559"/>
      <c r="GI61" s="559"/>
      <c r="GJ61" s="559"/>
      <c r="GK61" s="559"/>
      <c r="GL61" s="559"/>
      <c r="GM61" s="559"/>
      <c r="GN61" s="559"/>
      <c r="GO61" s="559"/>
      <c r="GP61" s="559"/>
      <c r="GQ61" s="559"/>
      <c r="GR61" s="559"/>
      <c r="GS61" s="559"/>
      <c r="GT61" s="559"/>
      <c r="GU61" s="559"/>
      <c r="GV61" s="559"/>
      <c r="GW61" s="559"/>
      <c r="GX61" s="559"/>
      <c r="GY61" s="559"/>
      <c r="GZ61" s="559"/>
      <c r="HA61" s="559"/>
      <c r="HB61" s="559"/>
      <c r="HC61" s="559"/>
      <c r="HD61" s="559"/>
      <c r="HE61" s="559"/>
      <c r="HF61" s="559"/>
      <c r="HG61" s="559"/>
      <c r="HH61" s="559"/>
      <c r="HI61" s="559"/>
      <c r="HJ61" s="559"/>
      <c r="HK61" s="559"/>
      <c r="HL61" s="559"/>
      <c r="HM61" s="559"/>
      <c r="HN61" s="559"/>
      <c r="HO61" s="559"/>
      <c r="HP61" s="559"/>
      <c r="HQ61" s="559"/>
      <c r="HR61" s="559"/>
      <c r="HS61" s="559"/>
      <c r="HT61" s="559"/>
      <c r="HU61" s="559"/>
      <c r="HV61" s="559"/>
      <c r="HW61" s="559"/>
      <c r="HX61" s="559"/>
      <c r="HY61" s="559"/>
      <c r="HZ61" s="559"/>
      <c r="IA61" s="559"/>
      <c r="IB61" s="559"/>
      <c r="IC61" s="559"/>
      <c r="ID61" s="559"/>
      <c r="IE61" s="559"/>
      <c r="IF61" s="559"/>
      <c r="IG61" s="559"/>
      <c r="IH61" s="559"/>
      <c r="II61" s="559"/>
      <c r="IJ61" s="559"/>
      <c r="IK61" s="559"/>
      <c r="IL61" s="559"/>
      <c r="IM61" s="559"/>
      <c r="IN61" s="559"/>
      <c r="IO61" s="559"/>
      <c r="IP61" s="559"/>
      <c r="IQ61" s="559"/>
      <c r="IR61" s="559"/>
      <c r="IS61" s="559"/>
      <c r="IT61" s="559"/>
      <c r="IU61" s="559"/>
      <c r="IV61" s="559"/>
      <c r="IW61" s="559"/>
      <c r="IX61" s="559"/>
      <c r="IY61" s="559"/>
      <c r="IZ61" s="559"/>
      <c r="JA61" s="559"/>
      <c r="JB61" s="559"/>
      <c r="JC61" s="559"/>
      <c r="JD61" s="559"/>
      <c r="JE61" s="559"/>
      <c r="JF61" s="559"/>
      <c r="JG61" s="559"/>
      <c r="JH61" s="559"/>
      <c r="JI61" s="559"/>
      <c r="JJ61" s="559"/>
      <c r="JK61" s="559"/>
      <c r="JL61" s="559"/>
      <c r="JM61" s="559"/>
      <c r="JN61" s="559"/>
      <c r="JO61" s="559"/>
      <c r="JP61" s="559"/>
      <c r="JQ61" s="559"/>
      <c r="JR61" s="559"/>
      <c r="JS61" s="559"/>
      <c r="JT61" s="559"/>
      <c r="JU61" s="559"/>
      <c r="JV61" s="559"/>
      <c r="JW61" s="559"/>
      <c r="JX61" s="559"/>
      <c r="JY61" s="559"/>
      <c r="JZ61" s="559"/>
      <c r="KA61" s="559"/>
      <c r="KB61" s="559"/>
      <c r="KC61" s="559"/>
      <c r="KD61" s="559"/>
      <c r="KE61" s="559"/>
      <c r="KF61" s="559"/>
      <c r="KG61" s="559"/>
      <c r="KH61" s="559"/>
      <c r="KI61" s="559"/>
      <c r="KJ61" s="559"/>
      <c r="KK61" s="559"/>
      <c r="KL61" s="559"/>
      <c r="KM61" s="559"/>
      <c r="KN61" s="559"/>
      <c r="KO61" s="559"/>
      <c r="KP61" s="559"/>
      <c r="KQ61" s="559"/>
      <c r="KR61" s="559"/>
      <c r="KS61" s="559"/>
      <c r="KT61" s="559"/>
      <c r="KU61" s="559"/>
      <c r="KV61" s="559"/>
      <c r="KW61" s="559"/>
      <c r="KX61" s="559"/>
      <c r="KY61" s="559"/>
      <c r="KZ61" s="559"/>
      <c r="LA61" s="559"/>
      <c r="LB61" s="559"/>
      <c r="LC61" s="559"/>
      <c r="LD61" s="559"/>
      <c r="LE61" s="559"/>
      <c r="LF61" s="559"/>
      <c r="LG61" s="559"/>
      <c r="LH61" s="559"/>
      <c r="LI61" s="559"/>
      <c r="LJ61" s="559"/>
      <c r="LK61" s="559"/>
      <c r="LL61" s="559"/>
      <c r="LM61" s="559"/>
      <c r="LN61" s="559"/>
      <c r="LO61" s="559"/>
      <c r="LP61" s="559"/>
      <c r="LQ61" s="559"/>
      <c r="LR61" s="559"/>
      <c r="LS61" s="559"/>
      <c r="LT61" s="559"/>
      <c r="LU61" s="559"/>
      <c r="LV61" s="559"/>
      <c r="LW61" s="559"/>
      <c r="LX61" s="559"/>
      <c r="LY61" s="559"/>
      <c r="LZ61" s="559"/>
      <c r="MA61" s="559"/>
      <c r="MB61" s="559"/>
      <c r="MC61" s="559"/>
      <c r="MD61" s="559"/>
      <c r="ME61" s="559"/>
      <c r="MF61" s="559"/>
      <c r="MG61" s="559"/>
      <c r="MH61" s="559"/>
      <c r="MI61" s="559"/>
      <c r="MJ61" s="559"/>
      <c r="MK61" s="559"/>
      <c r="ML61" s="559"/>
      <c r="MM61" s="559"/>
      <c r="MN61" s="559"/>
      <c r="MO61" s="559"/>
      <c r="MP61" s="559"/>
      <c r="MQ61" s="559"/>
      <c r="MR61" s="559"/>
      <c r="MS61" s="559"/>
      <c r="MT61" s="559"/>
      <c r="MU61" s="559"/>
      <c r="MV61" s="559"/>
      <c r="MW61" s="559"/>
      <c r="MX61" s="559"/>
      <c r="MY61" s="559"/>
      <c r="MZ61" s="559"/>
      <c r="NA61" s="559"/>
      <c r="NB61" s="559"/>
      <c r="NC61" s="559"/>
      <c r="ND61" s="559"/>
      <c r="NE61" s="559"/>
      <c r="NF61" s="559"/>
      <c r="NG61" s="559"/>
      <c r="NH61" s="559"/>
      <c r="NI61" s="559"/>
      <c r="NJ61" s="559"/>
      <c r="NK61" s="559"/>
      <c r="NL61" s="559"/>
      <c r="NM61" s="559"/>
      <c r="NN61" s="559"/>
      <c r="NO61" s="559"/>
      <c r="NP61" s="559"/>
      <c r="NQ61" s="559"/>
      <c r="NR61" s="559"/>
      <c r="NS61" s="559"/>
      <c r="NT61" s="559"/>
      <c r="NU61" s="559"/>
      <c r="NV61" s="559"/>
      <c r="NW61" s="559"/>
      <c r="NX61" s="559"/>
      <c r="NY61" s="559"/>
      <c r="NZ61" s="559"/>
      <c r="OA61" s="559"/>
      <c r="OB61" s="559"/>
      <c r="OC61" s="559"/>
      <c r="OD61" s="559"/>
      <c r="OE61" s="559"/>
      <c r="OF61" s="559"/>
      <c r="OG61" s="559"/>
      <c r="OH61" s="559"/>
      <c r="OI61" s="559"/>
      <c r="OJ61" s="559"/>
      <c r="OK61" s="559"/>
      <c r="OL61" s="559"/>
      <c r="OM61" s="559"/>
      <c r="ON61" s="559"/>
      <c r="OO61" s="559"/>
      <c r="OP61" s="559"/>
      <c r="OQ61" s="559"/>
      <c r="OR61" s="559"/>
      <c r="OS61" s="559"/>
      <c r="OT61" s="559"/>
      <c r="OU61" s="559"/>
      <c r="OV61" s="559"/>
      <c r="OW61" s="559"/>
      <c r="OX61" s="559"/>
      <c r="OY61" s="559"/>
      <c r="OZ61" s="559"/>
      <c r="PA61" s="559"/>
      <c r="PB61" s="559"/>
      <c r="PC61" s="559"/>
      <c r="PD61" s="559"/>
      <c r="PE61" s="559"/>
      <c r="PF61" s="559"/>
      <c r="PG61" s="559"/>
      <c r="PH61" s="559"/>
      <c r="PI61" s="559"/>
      <c r="PJ61" s="559"/>
      <c r="PK61" s="559"/>
      <c r="PL61" s="559"/>
      <c r="PM61" s="559"/>
      <c r="PN61" s="559"/>
      <c r="PO61" s="559"/>
      <c r="PP61" s="559"/>
      <c r="PQ61" s="559"/>
      <c r="PR61" s="559"/>
      <c r="PS61" s="559"/>
      <c r="PT61" s="559"/>
      <c r="PU61" s="559"/>
      <c r="PV61" s="559"/>
      <c r="PW61" s="559"/>
      <c r="PX61" s="559"/>
      <c r="PY61" s="559"/>
      <c r="PZ61" s="559"/>
      <c r="QA61" s="559"/>
      <c r="QB61" s="559"/>
      <c r="QC61" s="559"/>
      <c r="QD61" s="559"/>
      <c r="QE61" s="559"/>
      <c r="QF61" s="559"/>
      <c r="QG61" s="559"/>
      <c r="QH61" s="559"/>
      <c r="QI61" s="559"/>
      <c r="QJ61" s="559"/>
      <c r="QK61" s="559"/>
      <c r="QL61" s="559"/>
      <c r="QM61" s="559"/>
      <c r="QN61" s="559"/>
      <c r="QO61" s="559"/>
      <c r="QP61" s="559"/>
      <c r="QQ61" s="559"/>
      <c r="QR61" s="559"/>
      <c r="QS61" s="559"/>
      <c r="QT61" s="559"/>
      <c r="QU61" s="559"/>
      <c r="QV61" s="559"/>
      <c r="QW61" s="559"/>
      <c r="QX61" s="559"/>
      <c r="QY61" s="559"/>
      <c r="QZ61" s="559"/>
      <c r="RA61" s="559"/>
      <c r="RB61" s="559"/>
      <c r="RC61" s="559"/>
      <c r="RD61" s="559"/>
      <c r="RE61" s="559"/>
      <c r="RF61" s="559"/>
      <c r="RG61" s="559"/>
      <c r="RH61" s="559"/>
      <c r="RI61" s="559"/>
      <c r="RJ61" s="559"/>
      <c r="RK61" s="559"/>
      <c r="RL61" s="559"/>
      <c r="RM61" s="559"/>
      <c r="RN61" s="559"/>
      <c r="RO61" s="559"/>
      <c r="RP61" s="559"/>
      <c r="RQ61" s="559"/>
      <c r="RR61" s="559"/>
      <c r="RS61" s="559"/>
      <c r="RT61" s="559"/>
      <c r="RU61" s="559"/>
      <c r="RV61" s="559"/>
      <c r="RW61" s="559"/>
      <c r="RX61" s="559"/>
      <c r="RY61" s="559"/>
      <c r="RZ61" s="559"/>
      <c r="SA61" s="559"/>
      <c r="SB61" s="559"/>
      <c r="SC61" s="559"/>
      <c r="SD61" s="559"/>
      <c r="SE61" s="559"/>
      <c r="SF61" s="559"/>
      <c r="SG61" s="559"/>
      <c r="SH61" s="559"/>
      <c r="SI61" s="559"/>
      <c r="SJ61" s="559"/>
      <c r="SK61" s="559"/>
      <c r="SL61" s="559"/>
      <c r="SM61" s="559"/>
      <c r="SN61" s="559"/>
      <c r="SO61" s="559"/>
      <c r="SP61" s="559"/>
      <c r="SQ61" s="559"/>
      <c r="SR61" s="559"/>
      <c r="SS61" s="559"/>
      <c r="ST61" s="559"/>
      <c r="SU61" s="559"/>
      <c r="SV61" s="559"/>
      <c r="SW61" s="559"/>
      <c r="SX61" s="559"/>
      <c r="SY61" s="559"/>
      <c r="SZ61" s="559"/>
      <c r="TA61" s="559"/>
      <c r="TB61" s="559"/>
      <c r="TC61" s="559"/>
      <c r="TD61" s="559"/>
      <c r="TE61" s="559"/>
      <c r="TF61" s="559"/>
      <c r="TG61" s="559"/>
      <c r="TH61" s="559"/>
      <c r="TI61" s="559"/>
      <c r="TJ61" s="559"/>
      <c r="TK61" s="559"/>
      <c r="TL61" s="559"/>
      <c r="TM61" s="559"/>
      <c r="TN61" s="559"/>
      <c r="TO61" s="559"/>
      <c r="TP61" s="559"/>
      <c r="TQ61" s="559"/>
      <c r="TR61" s="559"/>
      <c r="TS61" s="559"/>
      <c r="TT61" s="559"/>
      <c r="TU61" s="559"/>
      <c r="TV61" s="559"/>
      <c r="TW61" s="559"/>
      <c r="TX61" s="559"/>
      <c r="TY61" s="559"/>
      <c r="TZ61" s="559"/>
      <c r="UA61" s="559"/>
      <c r="UB61" s="559"/>
      <c r="UC61" s="559"/>
      <c r="UD61" s="559"/>
      <c r="UE61" s="559"/>
      <c r="UF61" s="559"/>
      <c r="UG61" s="559"/>
      <c r="UH61" s="559"/>
      <c r="UI61" s="559"/>
      <c r="UJ61" s="559"/>
      <c r="UK61" s="559"/>
      <c r="UL61" s="559"/>
      <c r="UM61" s="559"/>
      <c r="UN61" s="559"/>
      <c r="UO61" s="559"/>
      <c r="UP61" s="559"/>
      <c r="UQ61" s="559"/>
      <c r="UR61" s="559"/>
      <c r="US61" s="559"/>
      <c r="UT61" s="559"/>
      <c r="UU61" s="559"/>
      <c r="UV61" s="559"/>
      <c r="UW61" s="559"/>
      <c r="UX61" s="559"/>
      <c r="UY61" s="559"/>
      <c r="UZ61" s="559"/>
      <c r="VA61" s="559"/>
      <c r="VB61" s="559"/>
      <c r="VC61" s="559"/>
      <c r="VD61" s="559"/>
      <c r="VE61" s="559"/>
      <c r="VF61" s="559"/>
      <c r="VG61" s="559"/>
      <c r="VH61" s="559"/>
      <c r="VI61" s="559"/>
      <c r="VJ61" s="559"/>
      <c r="VK61" s="559"/>
      <c r="VL61" s="559"/>
      <c r="VM61" s="559"/>
      <c r="VN61" s="559"/>
      <c r="VO61" s="559"/>
      <c r="VP61" s="559"/>
      <c r="VQ61" s="559"/>
      <c r="VR61" s="559"/>
      <c r="VS61" s="559"/>
      <c r="VT61" s="559"/>
      <c r="VU61" s="559"/>
      <c r="VV61" s="559"/>
      <c r="VW61" s="559"/>
      <c r="VX61" s="559"/>
      <c r="VY61" s="559"/>
      <c r="VZ61" s="559"/>
      <c r="WA61" s="559"/>
      <c r="WB61" s="559"/>
      <c r="WC61" s="559"/>
      <c r="WD61" s="559"/>
      <c r="WE61" s="559"/>
      <c r="WF61" s="559"/>
      <c r="WG61" s="559"/>
      <c r="WH61" s="559"/>
      <c r="WI61" s="559"/>
      <c r="WJ61" s="559"/>
      <c r="WK61" s="559"/>
      <c r="WL61" s="559"/>
      <c r="WM61" s="559"/>
      <c r="WN61" s="559"/>
      <c r="WO61" s="559"/>
      <c r="WP61" s="559"/>
      <c r="WQ61" s="559"/>
      <c r="WR61" s="559"/>
      <c r="WS61" s="559"/>
      <c r="WT61" s="559"/>
      <c r="WU61" s="559"/>
      <c r="WV61" s="559"/>
      <c r="WW61" s="559"/>
      <c r="WX61" s="559"/>
      <c r="WY61" s="559"/>
      <c r="WZ61" s="559"/>
      <c r="XA61" s="559"/>
      <c r="XB61" s="559"/>
      <c r="XC61" s="559"/>
      <c r="XD61" s="559"/>
      <c r="XE61" s="559"/>
      <c r="XF61" s="559"/>
      <c r="XG61" s="559"/>
      <c r="XH61" s="559"/>
      <c r="XI61" s="559"/>
      <c r="XJ61" s="559"/>
      <c r="XK61" s="559"/>
      <c r="XL61" s="559"/>
      <c r="XM61" s="559"/>
      <c r="XN61" s="559"/>
      <c r="XO61" s="559"/>
      <c r="XP61" s="559"/>
      <c r="XQ61" s="559"/>
      <c r="XR61" s="559"/>
      <c r="XS61" s="559"/>
      <c r="XT61" s="559"/>
      <c r="XU61" s="559"/>
      <c r="XV61" s="559"/>
      <c r="XW61" s="559"/>
      <c r="XX61" s="559"/>
      <c r="XY61" s="559"/>
      <c r="XZ61" s="559"/>
      <c r="YA61" s="559"/>
      <c r="YB61" s="559"/>
      <c r="YC61" s="559"/>
      <c r="YD61" s="559"/>
      <c r="YE61" s="559"/>
      <c r="YF61" s="559"/>
      <c r="YG61" s="559"/>
      <c r="YH61" s="559"/>
      <c r="YI61" s="559"/>
      <c r="YJ61" s="559"/>
      <c r="YK61" s="559"/>
      <c r="YL61" s="559"/>
      <c r="YM61" s="559"/>
      <c r="YN61" s="559"/>
      <c r="YO61" s="559"/>
      <c r="YP61" s="559"/>
      <c r="YQ61" s="559"/>
      <c r="YR61" s="559"/>
      <c r="YS61" s="559"/>
      <c r="YT61" s="559"/>
      <c r="YU61" s="559"/>
      <c r="YV61" s="559"/>
      <c r="YW61" s="559"/>
      <c r="YX61" s="559"/>
      <c r="YY61" s="559"/>
      <c r="YZ61" s="559"/>
      <c r="ZA61" s="559"/>
      <c r="ZB61" s="559"/>
      <c r="ZC61" s="559"/>
      <c r="ZD61" s="559"/>
      <c r="ZE61" s="559"/>
      <c r="ZF61" s="559"/>
      <c r="ZG61" s="559"/>
      <c r="ZH61" s="559"/>
      <c r="ZI61" s="559"/>
      <c r="ZJ61" s="559"/>
      <c r="ZK61" s="559"/>
      <c r="ZL61" s="559"/>
      <c r="ZM61" s="559"/>
      <c r="ZN61" s="559"/>
      <c r="ZO61" s="559"/>
      <c r="ZP61" s="559"/>
      <c r="ZQ61" s="559"/>
      <c r="ZR61" s="559"/>
      <c r="ZS61" s="559"/>
      <c r="ZT61" s="559"/>
      <c r="ZU61" s="559"/>
      <c r="ZV61" s="559"/>
      <c r="ZW61" s="559"/>
      <c r="ZX61" s="559"/>
      <c r="ZY61" s="559"/>
      <c r="ZZ61" s="559"/>
      <c r="AAA61" s="559"/>
      <c r="AAB61" s="559"/>
      <c r="AAC61" s="559"/>
      <c r="AAD61" s="559"/>
      <c r="AAE61" s="559"/>
      <c r="AAF61" s="559"/>
      <c r="AAG61" s="559"/>
      <c r="AAH61" s="559"/>
      <c r="AAI61" s="559"/>
      <c r="AAJ61" s="559"/>
      <c r="AAK61" s="559"/>
      <c r="AAL61" s="559"/>
      <c r="AAM61" s="559"/>
      <c r="AAN61" s="559"/>
      <c r="AAO61" s="559"/>
      <c r="AAP61" s="559"/>
      <c r="AAQ61" s="559"/>
      <c r="AAR61" s="559"/>
      <c r="AAS61" s="559"/>
      <c r="AAT61" s="559"/>
      <c r="AAU61" s="559"/>
      <c r="AAV61" s="559"/>
      <c r="AAW61" s="559"/>
      <c r="AAX61" s="559"/>
      <c r="AAY61" s="559"/>
      <c r="AAZ61" s="559"/>
      <c r="ABA61" s="559"/>
      <c r="ABB61" s="559"/>
      <c r="ABC61" s="559"/>
      <c r="ABD61" s="559"/>
      <c r="ABE61" s="559"/>
      <c r="ABF61" s="559"/>
      <c r="ABG61" s="559"/>
      <c r="ABH61" s="559"/>
      <c r="ABI61" s="559"/>
      <c r="ABJ61" s="559"/>
      <c r="ABK61" s="559"/>
      <c r="ABL61" s="559"/>
      <c r="ABM61" s="559"/>
      <c r="ABN61" s="559"/>
      <c r="ABO61" s="559"/>
      <c r="ABP61" s="559"/>
      <c r="ABQ61" s="559"/>
      <c r="ABR61" s="559"/>
      <c r="ABS61" s="559"/>
      <c r="ABT61" s="559"/>
      <c r="ABU61" s="559"/>
      <c r="ABV61" s="559"/>
      <c r="ABW61" s="559"/>
      <c r="ABX61" s="559"/>
      <c r="ABY61" s="559"/>
      <c r="ABZ61" s="559"/>
      <c r="ACA61" s="559"/>
      <c r="ACB61" s="559"/>
      <c r="ACC61" s="559"/>
      <c r="ACD61" s="559"/>
      <c r="ACE61" s="559"/>
      <c r="ACF61" s="559"/>
      <c r="ACG61" s="559"/>
      <c r="ACH61" s="559"/>
      <c r="ACI61" s="559"/>
      <c r="ACJ61" s="559"/>
      <c r="ACK61" s="559"/>
      <c r="ACL61" s="559"/>
      <c r="ACM61" s="559"/>
      <c r="ACN61" s="559"/>
      <c r="ACO61" s="559"/>
      <c r="ACP61" s="559"/>
      <c r="ACQ61" s="559"/>
      <c r="ACR61" s="559"/>
      <c r="ACS61" s="559"/>
      <c r="ACT61" s="559"/>
      <c r="ACU61" s="559"/>
      <c r="ACV61" s="559"/>
      <c r="ACW61" s="559"/>
      <c r="ACX61" s="559"/>
      <c r="ACY61" s="559"/>
      <c r="ACZ61" s="559"/>
      <c r="ADA61" s="559"/>
      <c r="ADB61" s="559"/>
      <c r="ADC61" s="559"/>
      <c r="ADD61" s="559"/>
      <c r="ADE61" s="559"/>
      <c r="ADF61" s="559"/>
      <c r="ADG61" s="559"/>
      <c r="ADH61" s="559"/>
      <c r="ADI61" s="559"/>
      <c r="ADJ61" s="559"/>
      <c r="ADK61" s="559"/>
      <c r="ADL61" s="559"/>
      <c r="ADM61" s="559"/>
      <c r="ADN61" s="559"/>
      <c r="ADO61" s="559"/>
      <c r="ADP61" s="559"/>
      <c r="ADQ61" s="559"/>
      <c r="ADR61" s="559"/>
      <c r="ADS61" s="559"/>
      <c r="ADT61" s="559"/>
      <c r="ADU61" s="559"/>
      <c r="ADV61" s="559"/>
      <c r="ADW61" s="559"/>
      <c r="ADX61" s="559"/>
      <c r="ADY61" s="559"/>
      <c r="ADZ61" s="559"/>
      <c r="AEA61" s="559"/>
      <c r="AEB61" s="559"/>
      <c r="AEC61" s="559"/>
      <c r="AED61" s="559"/>
      <c r="AEE61" s="559"/>
      <c r="AEF61" s="559"/>
      <c r="AEG61" s="559"/>
      <c r="AEH61" s="559"/>
      <c r="AEI61" s="559"/>
      <c r="AEJ61" s="559"/>
      <c r="AEK61" s="559"/>
      <c r="AEL61" s="559"/>
      <c r="AEM61" s="559"/>
      <c r="AEN61" s="559"/>
      <c r="AEO61" s="559"/>
      <c r="AEP61" s="559"/>
      <c r="AEQ61" s="559"/>
      <c r="AER61" s="559"/>
      <c r="AES61" s="559"/>
      <c r="AET61" s="559"/>
      <c r="AEU61" s="559"/>
      <c r="AEV61" s="559"/>
      <c r="AEW61" s="559"/>
      <c r="AEX61" s="559"/>
      <c r="AEY61" s="559"/>
      <c r="AEZ61" s="559"/>
      <c r="AFA61" s="559"/>
      <c r="AFB61" s="559"/>
      <c r="AFC61" s="559"/>
      <c r="AFD61" s="559"/>
      <c r="AFE61" s="559"/>
      <c r="AFF61" s="559"/>
      <c r="AFG61" s="559"/>
      <c r="AFH61" s="559"/>
      <c r="AFI61" s="559"/>
      <c r="AFJ61" s="559"/>
      <c r="AFK61" s="559"/>
      <c r="AFL61" s="559"/>
      <c r="AFM61" s="559"/>
      <c r="AFN61" s="559"/>
      <c r="AFO61" s="559"/>
      <c r="AFP61" s="559"/>
      <c r="AFQ61" s="559"/>
      <c r="AFR61" s="559"/>
      <c r="AFS61" s="559"/>
      <c r="AFT61" s="559"/>
      <c r="AFU61" s="559"/>
      <c r="AFV61" s="559"/>
      <c r="AFW61" s="559"/>
      <c r="AFX61" s="559"/>
      <c r="AFY61" s="559"/>
      <c r="AFZ61" s="559"/>
      <c r="AGA61" s="559"/>
      <c r="AGB61" s="559"/>
      <c r="AGC61" s="559"/>
      <c r="AGD61" s="559"/>
      <c r="AGE61" s="559"/>
      <c r="AGF61" s="559"/>
      <c r="AGG61" s="559"/>
      <c r="AGH61" s="559"/>
      <c r="AGI61" s="559"/>
      <c r="AGJ61" s="559"/>
      <c r="AGK61" s="559"/>
      <c r="AGL61" s="559"/>
      <c r="AGM61" s="559"/>
      <c r="AGN61" s="559"/>
      <c r="AGO61" s="559"/>
      <c r="AGP61" s="559"/>
      <c r="AGQ61" s="559"/>
      <c r="AGR61" s="559"/>
      <c r="AGS61" s="559"/>
      <c r="AGT61" s="559"/>
      <c r="AGU61" s="559"/>
      <c r="AGV61" s="559"/>
      <c r="AGW61" s="559"/>
      <c r="AGX61" s="559"/>
      <c r="AGY61" s="559"/>
      <c r="AGZ61" s="559"/>
      <c r="AHA61" s="559"/>
      <c r="AHB61" s="559"/>
      <c r="AHC61" s="559"/>
      <c r="AHD61" s="559"/>
      <c r="AHE61" s="559"/>
      <c r="AHF61" s="559"/>
      <c r="AHG61" s="559"/>
      <c r="AHH61" s="559"/>
      <c r="AHI61" s="559"/>
      <c r="AHJ61" s="559"/>
      <c r="AHK61" s="559"/>
      <c r="AHL61" s="559"/>
      <c r="AHM61" s="559"/>
      <c r="AHN61" s="559"/>
      <c r="AHO61" s="559"/>
      <c r="AHP61" s="559"/>
      <c r="AHQ61" s="559"/>
      <c r="AHR61" s="559"/>
      <c r="AHS61" s="559"/>
      <c r="AHT61" s="559"/>
      <c r="AHU61" s="559"/>
      <c r="AHV61" s="559"/>
      <c r="AHW61" s="559"/>
      <c r="AHX61" s="559"/>
      <c r="AHY61" s="559"/>
      <c r="AHZ61" s="559"/>
      <c r="AIA61" s="559"/>
      <c r="AIB61" s="559"/>
      <c r="AIC61" s="559"/>
      <c r="AID61" s="559"/>
      <c r="AIE61" s="559"/>
      <c r="AIF61" s="559"/>
      <c r="AIG61" s="559"/>
      <c r="AIH61" s="559"/>
      <c r="AII61" s="559"/>
      <c r="AIJ61" s="559"/>
      <c r="AIK61" s="559"/>
      <c r="AIL61" s="559"/>
      <c r="AIM61" s="559"/>
      <c r="AIN61" s="559"/>
      <c r="AIO61" s="559"/>
      <c r="AIP61" s="559"/>
      <c r="AIQ61" s="559"/>
      <c r="AIR61" s="559"/>
      <c r="AIS61" s="559"/>
      <c r="AIT61" s="559"/>
      <c r="AIU61" s="559"/>
      <c r="AIV61" s="559"/>
      <c r="AIW61" s="559"/>
      <c r="AIX61" s="559"/>
      <c r="AIY61" s="559"/>
      <c r="AIZ61" s="559"/>
      <c r="AJA61" s="559"/>
      <c r="AJB61" s="559"/>
      <c r="AJC61" s="559"/>
      <c r="AJD61" s="559"/>
      <c r="AJE61" s="559"/>
      <c r="AJF61" s="559"/>
      <c r="AJG61" s="559"/>
      <c r="AJH61" s="559"/>
      <c r="AJI61" s="559"/>
      <c r="AJJ61" s="559"/>
      <c r="AJK61" s="559"/>
      <c r="AJL61" s="559"/>
      <c r="AJM61" s="559"/>
      <c r="AJN61" s="559"/>
      <c r="AJO61" s="559"/>
      <c r="AJP61" s="559"/>
      <c r="AJQ61" s="559"/>
      <c r="AJR61" s="559"/>
      <c r="AJS61" s="559"/>
      <c r="AJT61" s="559"/>
      <c r="AJU61" s="559"/>
      <c r="AJV61" s="559"/>
      <c r="AJW61" s="559"/>
      <c r="AJX61" s="559"/>
      <c r="AJY61" s="559"/>
      <c r="AJZ61" s="559"/>
      <c r="AKA61" s="559"/>
      <c r="AKB61" s="559"/>
      <c r="AKC61" s="559"/>
      <c r="AKD61" s="559"/>
      <c r="AKE61" s="559"/>
      <c r="AKF61" s="559"/>
      <c r="AKG61" s="559"/>
      <c r="AKH61" s="559"/>
      <c r="AKI61" s="559"/>
      <c r="AKJ61" s="559"/>
      <c r="AKK61" s="559"/>
      <c r="AKL61" s="559"/>
      <c r="AKM61" s="559"/>
      <c r="AKN61" s="559"/>
      <c r="AKO61" s="559"/>
      <c r="AKP61" s="559"/>
      <c r="AKQ61" s="559"/>
      <c r="AKR61" s="559"/>
      <c r="AKS61" s="559"/>
      <c r="AKT61" s="559"/>
      <c r="AKU61" s="559"/>
      <c r="AKV61" s="559"/>
      <c r="AKW61" s="559"/>
      <c r="AKX61" s="559"/>
      <c r="AKY61" s="559"/>
      <c r="AKZ61" s="559"/>
      <c r="ALA61" s="559"/>
      <c r="ALB61" s="559"/>
      <c r="ALC61" s="559"/>
      <c r="ALD61" s="559"/>
      <c r="ALE61" s="559"/>
      <c r="ALF61" s="559"/>
      <c r="ALG61" s="559"/>
      <c r="ALH61" s="559"/>
      <c r="ALI61" s="559"/>
      <c r="ALJ61" s="559"/>
      <c r="ALK61" s="559"/>
      <c r="ALL61" s="559"/>
      <c r="ALM61" s="559"/>
      <c r="ALN61" s="559"/>
      <c r="ALO61" s="559"/>
      <c r="ALP61" s="559"/>
      <c r="ALQ61" s="559"/>
      <c r="ALR61" s="559"/>
      <c r="ALS61" s="559"/>
      <c r="ALT61" s="559"/>
      <c r="ALU61" s="559"/>
      <c r="ALV61" s="559"/>
      <c r="ALW61" s="559"/>
      <c r="ALX61" s="559"/>
      <c r="ALY61" s="559"/>
      <c r="ALZ61" s="559"/>
      <c r="AMA61" s="559"/>
      <c r="AMB61" s="559"/>
      <c r="AMC61" s="559"/>
      <c r="AMD61" s="559"/>
      <c r="AME61" s="559"/>
      <c r="AMF61" s="559"/>
      <c r="AMG61" s="559"/>
      <c r="AMH61" s="559"/>
      <c r="AMI61" s="559"/>
      <c r="AMJ61" s="559"/>
    </row>
    <row r="62" spans="1:1025" x14ac:dyDescent="0.25">
      <c r="A62" s="310" t="s">
        <v>804</v>
      </c>
      <c r="B62" s="257">
        <v>62</v>
      </c>
      <c r="C62" s="258" t="s">
        <v>24186</v>
      </c>
      <c r="D62" s="320" t="s">
        <v>6292</v>
      </c>
      <c r="E62" s="368" t="s">
        <v>191</v>
      </c>
      <c r="F62" s="369">
        <v>4</v>
      </c>
      <c r="G62" s="370"/>
      <c r="H62" s="370"/>
      <c r="I62" s="494">
        <v>2.06</v>
      </c>
      <c r="J62" s="278">
        <v>2</v>
      </c>
      <c r="K62" s="355">
        <v>2</v>
      </c>
      <c r="L62" s="355">
        <v>1</v>
      </c>
      <c r="M62" s="312">
        <v>1</v>
      </c>
      <c r="N62" s="371"/>
      <c r="O62" s="355"/>
      <c r="P62" s="293">
        <v>335</v>
      </c>
      <c r="Q62" s="371"/>
      <c r="R62" s="371"/>
      <c r="S62" s="371"/>
      <c r="T62" s="371"/>
      <c r="U62" s="371"/>
      <c r="V62" s="317"/>
      <c r="W62" s="283">
        <f t="shared" si="46"/>
        <v>100</v>
      </c>
      <c r="X62" s="283">
        <f t="shared" si="47"/>
        <v>100</v>
      </c>
      <c r="Y62" s="564">
        <f t="shared" si="45"/>
        <v>20</v>
      </c>
      <c r="Z62" s="283">
        <f t="shared" si="28"/>
        <v>100</v>
      </c>
      <c r="AA62" s="283">
        <f t="shared" si="29"/>
        <v>100</v>
      </c>
      <c r="AB62" s="287">
        <f t="shared" si="23"/>
        <v>100</v>
      </c>
      <c r="AC62" s="287">
        <f t="shared" si="22"/>
        <v>100</v>
      </c>
      <c r="AD62" s="287">
        <f t="shared" si="50"/>
        <v>100</v>
      </c>
      <c r="AE62" s="284">
        <f t="shared" si="30"/>
        <v>1</v>
      </c>
      <c r="AF62" s="284">
        <f t="shared" si="27"/>
        <v>1</v>
      </c>
      <c r="AG62" s="268">
        <f>IF(OR(OR(EXACT(J62,"1A"),EXACT(J62,"1B"),EXACT(J62,"1C")),K62=1),1,IF(K62=2,10,100))</f>
        <v>10</v>
      </c>
      <c r="AH62" s="268">
        <f t="shared" si="48"/>
        <v>10</v>
      </c>
      <c r="AI62" s="268">
        <f>IF(OR(EXACT(J62,"1A"),EXACT(J62,"1B"),EXACT(J62,"1C"),K62=1),3,100)</f>
        <v>100</v>
      </c>
      <c r="AJ62" s="268">
        <f t="shared" si="49"/>
        <v>100</v>
      </c>
      <c r="AK62" s="501">
        <v>7.6300000000000007E-2</v>
      </c>
      <c r="AL62" s="538">
        <v>1</v>
      </c>
      <c r="AM62" s="545"/>
      <c r="AN62" s="511"/>
      <c r="AO62" s="357"/>
      <c r="AP62" s="357"/>
      <c r="AQ62" s="286"/>
      <c r="AR62" s="171" t="s">
        <v>756</v>
      </c>
      <c r="AS62" s="171"/>
      <c r="AT62" s="286"/>
      <c r="AU62" s="286"/>
      <c r="AV62" s="170"/>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c r="BZ62" s="559"/>
      <c r="CA62" s="559"/>
      <c r="CB62" s="559"/>
      <c r="CC62" s="559"/>
      <c r="CD62" s="559"/>
      <c r="CE62" s="559"/>
      <c r="CF62" s="559"/>
      <c r="CG62" s="559"/>
      <c r="CH62" s="559"/>
      <c r="CI62" s="559"/>
      <c r="CJ62" s="559"/>
      <c r="CK62" s="559"/>
      <c r="CL62" s="559"/>
      <c r="CM62" s="559"/>
      <c r="CN62" s="559"/>
      <c r="CO62" s="559"/>
      <c r="CP62" s="559"/>
      <c r="CQ62" s="559"/>
      <c r="CR62" s="559"/>
      <c r="CS62" s="559"/>
      <c r="CT62" s="559"/>
      <c r="CU62" s="559"/>
      <c r="CV62" s="559"/>
      <c r="CW62" s="559"/>
      <c r="CX62" s="559"/>
      <c r="CY62" s="559"/>
      <c r="CZ62" s="559"/>
      <c r="DA62" s="559"/>
      <c r="DB62" s="559"/>
      <c r="DC62" s="559"/>
      <c r="DD62" s="559"/>
      <c r="DE62" s="559"/>
      <c r="DF62" s="559"/>
      <c r="DG62" s="559"/>
      <c r="DH62" s="559"/>
      <c r="DI62" s="559"/>
      <c r="DJ62" s="559"/>
      <c r="DK62" s="559"/>
      <c r="DL62" s="559"/>
      <c r="DM62" s="559"/>
      <c r="DN62" s="559"/>
      <c r="DO62" s="559"/>
      <c r="DP62" s="559"/>
      <c r="DQ62" s="559"/>
      <c r="DR62" s="559"/>
      <c r="DS62" s="559"/>
      <c r="DT62" s="559"/>
      <c r="DU62" s="559"/>
      <c r="DV62" s="559"/>
      <c r="DW62" s="559"/>
      <c r="DX62" s="559"/>
      <c r="DY62" s="559"/>
      <c r="DZ62" s="559"/>
      <c r="EA62" s="559"/>
      <c r="EB62" s="559"/>
      <c r="EC62" s="559"/>
      <c r="ED62" s="559"/>
      <c r="EE62" s="559"/>
      <c r="EF62" s="559"/>
      <c r="EG62" s="559"/>
      <c r="EH62" s="559"/>
      <c r="EI62" s="559"/>
      <c r="EJ62" s="559"/>
      <c r="EK62" s="559"/>
      <c r="EL62" s="559"/>
      <c r="EM62" s="559"/>
      <c r="EN62" s="559"/>
      <c r="EO62" s="559"/>
      <c r="EP62" s="559"/>
      <c r="EQ62" s="559"/>
      <c r="ER62" s="559"/>
      <c r="ES62" s="559"/>
      <c r="ET62" s="559"/>
      <c r="EU62" s="559"/>
      <c r="EV62" s="559"/>
      <c r="EW62" s="559"/>
      <c r="EX62" s="559"/>
      <c r="EY62" s="559"/>
      <c r="EZ62" s="559"/>
      <c r="FA62" s="559"/>
      <c r="FB62" s="559"/>
      <c r="FC62" s="559"/>
      <c r="FD62" s="559"/>
      <c r="FE62" s="559"/>
      <c r="FF62" s="559"/>
      <c r="FG62" s="559"/>
      <c r="FH62" s="559"/>
      <c r="FI62" s="559"/>
      <c r="FJ62" s="559"/>
      <c r="FK62" s="559"/>
      <c r="FL62" s="559"/>
      <c r="FM62" s="559"/>
      <c r="FN62" s="559"/>
      <c r="FO62" s="559"/>
      <c r="FP62" s="559"/>
      <c r="FQ62" s="559"/>
      <c r="FR62" s="559"/>
      <c r="FS62" s="559"/>
      <c r="FT62" s="559"/>
      <c r="FU62" s="559"/>
      <c r="FV62" s="559"/>
      <c r="FW62" s="559"/>
      <c r="FX62" s="559"/>
      <c r="FY62" s="559"/>
      <c r="FZ62" s="559"/>
      <c r="GA62" s="559"/>
      <c r="GB62" s="559"/>
      <c r="GC62" s="559"/>
      <c r="GD62" s="559"/>
      <c r="GE62" s="559"/>
      <c r="GF62" s="559"/>
      <c r="GG62" s="559"/>
      <c r="GH62" s="559"/>
      <c r="GI62" s="559"/>
      <c r="GJ62" s="559"/>
      <c r="GK62" s="559"/>
      <c r="GL62" s="559"/>
      <c r="GM62" s="559"/>
      <c r="GN62" s="559"/>
      <c r="GO62" s="559"/>
      <c r="GP62" s="559"/>
      <c r="GQ62" s="559"/>
      <c r="GR62" s="559"/>
      <c r="GS62" s="559"/>
      <c r="GT62" s="559"/>
      <c r="GU62" s="559"/>
      <c r="GV62" s="559"/>
      <c r="GW62" s="559"/>
      <c r="GX62" s="559"/>
      <c r="GY62" s="559"/>
      <c r="GZ62" s="559"/>
      <c r="HA62" s="559"/>
      <c r="HB62" s="559"/>
      <c r="HC62" s="559"/>
      <c r="HD62" s="559"/>
      <c r="HE62" s="559"/>
      <c r="HF62" s="559"/>
      <c r="HG62" s="559"/>
      <c r="HH62" s="559"/>
      <c r="HI62" s="559"/>
      <c r="HJ62" s="559"/>
      <c r="HK62" s="559"/>
      <c r="HL62" s="559"/>
      <c r="HM62" s="559"/>
      <c r="HN62" s="559"/>
      <c r="HO62" s="559"/>
      <c r="HP62" s="559"/>
      <c r="HQ62" s="559"/>
      <c r="HR62" s="559"/>
      <c r="HS62" s="559"/>
      <c r="HT62" s="559"/>
      <c r="HU62" s="559"/>
      <c r="HV62" s="559"/>
      <c r="HW62" s="559"/>
      <c r="HX62" s="559"/>
      <c r="HY62" s="559"/>
      <c r="HZ62" s="559"/>
      <c r="IA62" s="559"/>
      <c r="IB62" s="559"/>
      <c r="IC62" s="559"/>
      <c r="ID62" s="559"/>
      <c r="IE62" s="559"/>
      <c r="IF62" s="559"/>
      <c r="IG62" s="559"/>
      <c r="IH62" s="559"/>
      <c r="II62" s="559"/>
      <c r="IJ62" s="559"/>
      <c r="IK62" s="559"/>
      <c r="IL62" s="559"/>
      <c r="IM62" s="559"/>
      <c r="IN62" s="559"/>
      <c r="IO62" s="559"/>
      <c r="IP62" s="559"/>
      <c r="IQ62" s="559"/>
      <c r="IR62" s="559"/>
      <c r="IS62" s="559"/>
      <c r="IT62" s="559"/>
      <c r="IU62" s="559"/>
      <c r="IV62" s="559"/>
      <c r="IW62" s="559"/>
      <c r="IX62" s="559"/>
      <c r="IY62" s="559"/>
      <c r="IZ62" s="559"/>
      <c r="JA62" s="559"/>
      <c r="JB62" s="559"/>
      <c r="JC62" s="559"/>
      <c r="JD62" s="559"/>
      <c r="JE62" s="559"/>
      <c r="JF62" s="559"/>
      <c r="JG62" s="559"/>
      <c r="JH62" s="559"/>
      <c r="JI62" s="559"/>
      <c r="JJ62" s="559"/>
      <c r="JK62" s="559"/>
      <c r="JL62" s="559"/>
      <c r="JM62" s="559"/>
      <c r="JN62" s="559"/>
      <c r="JO62" s="559"/>
      <c r="JP62" s="559"/>
      <c r="JQ62" s="559"/>
      <c r="JR62" s="559"/>
      <c r="JS62" s="559"/>
      <c r="JT62" s="559"/>
      <c r="JU62" s="559"/>
      <c r="JV62" s="559"/>
      <c r="JW62" s="559"/>
      <c r="JX62" s="559"/>
      <c r="JY62" s="559"/>
      <c r="JZ62" s="559"/>
      <c r="KA62" s="559"/>
      <c r="KB62" s="559"/>
      <c r="KC62" s="559"/>
      <c r="KD62" s="559"/>
      <c r="KE62" s="559"/>
      <c r="KF62" s="559"/>
      <c r="KG62" s="559"/>
      <c r="KH62" s="559"/>
      <c r="KI62" s="559"/>
      <c r="KJ62" s="559"/>
      <c r="KK62" s="559"/>
      <c r="KL62" s="559"/>
      <c r="KM62" s="559"/>
      <c r="KN62" s="559"/>
      <c r="KO62" s="559"/>
      <c r="KP62" s="559"/>
      <c r="KQ62" s="559"/>
      <c r="KR62" s="559"/>
      <c r="KS62" s="559"/>
      <c r="KT62" s="559"/>
      <c r="KU62" s="559"/>
      <c r="KV62" s="559"/>
      <c r="KW62" s="559"/>
      <c r="KX62" s="559"/>
      <c r="KY62" s="559"/>
      <c r="KZ62" s="559"/>
      <c r="LA62" s="559"/>
      <c r="LB62" s="559"/>
      <c r="LC62" s="559"/>
      <c r="LD62" s="559"/>
      <c r="LE62" s="559"/>
      <c r="LF62" s="559"/>
      <c r="LG62" s="559"/>
      <c r="LH62" s="559"/>
      <c r="LI62" s="559"/>
      <c r="LJ62" s="559"/>
      <c r="LK62" s="559"/>
      <c r="LL62" s="559"/>
      <c r="LM62" s="559"/>
      <c r="LN62" s="559"/>
      <c r="LO62" s="559"/>
      <c r="LP62" s="559"/>
      <c r="LQ62" s="559"/>
      <c r="LR62" s="559"/>
      <c r="LS62" s="559"/>
      <c r="LT62" s="559"/>
      <c r="LU62" s="559"/>
      <c r="LV62" s="559"/>
      <c r="LW62" s="559"/>
      <c r="LX62" s="559"/>
      <c r="LY62" s="559"/>
      <c r="LZ62" s="559"/>
      <c r="MA62" s="559"/>
      <c r="MB62" s="559"/>
      <c r="MC62" s="559"/>
      <c r="MD62" s="559"/>
      <c r="ME62" s="559"/>
      <c r="MF62" s="559"/>
      <c r="MG62" s="559"/>
      <c r="MH62" s="559"/>
      <c r="MI62" s="559"/>
      <c r="MJ62" s="559"/>
      <c r="MK62" s="559"/>
      <c r="ML62" s="559"/>
      <c r="MM62" s="559"/>
      <c r="MN62" s="559"/>
      <c r="MO62" s="559"/>
      <c r="MP62" s="559"/>
      <c r="MQ62" s="559"/>
      <c r="MR62" s="559"/>
      <c r="MS62" s="559"/>
      <c r="MT62" s="559"/>
      <c r="MU62" s="559"/>
      <c r="MV62" s="559"/>
      <c r="MW62" s="559"/>
      <c r="MX62" s="559"/>
      <c r="MY62" s="559"/>
      <c r="MZ62" s="559"/>
      <c r="NA62" s="559"/>
      <c r="NB62" s="559"/>
      <c r="NC62" s="559"/>
      <c r="ND62" s="559"/>
      <c r="NE62" s="559"/>
      <c r="NF62" s="559"/>
      <c r="NG62" s="559"/>
      <c r="NH62" s="559"/>
      <c r="NI62" s="559"/>
      <c r="NJ62" s="559"/>
      <c r="NK62" s="559"/>
      <c r="NL62" s="559"/>
      <c r="NM62" s="559"/>
      <c r="NN62" s="559"/>
      <c r="NO62" s="559"/>
      <c r="NP62" s="559"/>
      <c r="NQ62" s="559"/>
      <c r="NR62" s="559"/>
      <c r="NS62" s="559"/>
      <c r="NT62" s="559"/>
      <c r="NU62" s="559"/>
      <c r="NV62" s="559"/>
      <c r="NW62" s="559"/>
      <c r="NX62" s="559"/>
      <c r="NY62" s="559"/>
      <c r="NZ62" s="559"/>
      <c r="OA62" s="559"/>
      <c r="OB62" s="559"/>
      <c r="OC62" s="559"/>
      <c r="OD62" s="559"/>
      <c r="OE62" s="559"/>
      <c r="OF62" s="559"/>
      <c r="OG62" s="559"/>
      <c r="OH62" s="559"/>
      <c r="OI62" s="559"/>
      <c r="OJ62" s="559"/>
      <c r="OK62" s="559"/>
      <c r="OL62" s="559"/>
      <c r="OM62" s="559"/>
      <c r="ON62" s="559"/>
      <c r="OO62" s="559"/>
      <c r="OP62" s="559"/>
      <c r="OQ62" s="559"/>
      <c r="OR62" s="559"/>
      <c r="OS62" s="559"/>
      <c r="OT62" s="559"/>
      <c r="OU62" s="559"/>
      <c r="OV62" s="559"/>
      <c r="OW62" s="559"/>
      <c r="OX62" s="559"/>
      <c r="OY62" s="559"/>
      <c r="OZ62" s="559"/>
      <c r="PA62" s="559"/>
      <c r="PB62" s="559"/>
      <c r="PC62" s="559"/>
      <c r="PD62" s="559"/>
      <c r="PE62" s="559"/>
      <c r="PF62" s="559"/>
      <c r="PG62" s="559"/>
      <c r="PH62" s="559"/>
      <c r="PI62" s="559"/>
      <c r="PJ62" s="559"/>
      <c r="PK62" s="559"/>
      <c r="PL62" s="559"/>
      <c r="PM62" s="559"/>
      <c r="PN62" s="559"/>
      <c r="PO62" s="559"/>
      <c r="PP62" s="559"/>
      <c r="PQ62" s="559"/>
      <c r="PR62" s="559"/>
      <c r="PS62" s="559"/>
      <c r="PT62" s="559"/>
      <c r="PU62" s="559"/>
      <c r="PV62" s="559"/>
      <c r="PW62" s="559"/>
      <c r="PX62" s="559"/>
      <c r="PY62" s="559"/>
      <c r="PZ62" s="559"/>
      <c r="QA62" s="559"/>
      <c r="QB62" s="559"/>
      <c r="QC62" s="559"/>
      <c r="QD62" s="559"/>
      <c r="QE62" s="559"/>
      <c r="QF62" s="559"/>
      <c r="QG62" s="559"/>
      <c r="QH62" s="559"/>
      <c r="QI62" s="559"/>
      <c r="QJ62" s="559"/>
      <c r="QK62" s="559"/>
      <c r="QL62" s="559"/>
      <c r="QM62" s="559"/>
      <c r="QN62" s="559"/>
      <c r="QO62" s="559"/>
      <c r="QP62" s="559"/>
      <c r="QQ62" s="559"/>
      <c r="QR62" s="559"/>
      <c r="QS62" s="559"/>
      <c r="QT62" s="559"/>
      <c r="QU62" s="559"/>
      <c r="QV62" s="559"/>
      <c r="QW62" s="559"/>
      <c r="QX62" s="559"/>
      <c r="QY62" s="559"/>
      <c r="QZ62" s="559"/>
      <c r="RA62" s="559"/>
      <c r="RB62" s="559"/>
      <c r="RC62" s="559"/>
      <c r="RD62" s="559"/>
      <c r="RE62" s="559"/>
      <c r="RF62" s="559"/>
      <c r="RG62" s="559"/>
      <c r="RH62" s="559"/>
      <c r="RI62" s="559"/>
      <c r="RJ62" s="559"/>
      <c r="RK62" s="559"/>
      <c r="RL62" s="559"/>
      <c r="RM62" s="559"/>
      <c r="RN62" s="559"/>
      <c r="RO62" s="559"/>
      <c r="RP62" s="559"/>
      <c r="RQ62" s="559"/>
      <c r="RR62" s="559"/>
      <c r="RS62" s="559"/>
      <c r="RT62" s="559"/>
      <c r="RU62" s="559"/>
      <c r="RV62" s="559"/>
      <c r="RW62" s="559"/>
      <c r="RX62" s="559"/>
      <c r="RY62" s="559"/>
      <c r="RZ62" s="559"/>
      <c r="SA62" s="559"/>
      <c r="SB62" s="559"/>
      <c r="SC62" s="559"/>
      <c r="SD62" s="559"/>
      <c r="SE62" s="559"/>
      <c r="SF62" s="559"/>
      <c r="SG62" s="559"/>
      <c r="SH62" s="559"/>
      <c r="SI62" s="559"/>
      <c r="SJ62" s="559"/>
      <c r="SK62" s="559"/>
      <c r="SL62" s="559"/>
      <c r="SM62" s="559"/>
      <c r="SN62" s="559"/>
      <c r="SO62" s="559"/>
      <c r="SP62" s="559"/>
      <c r="SQ62" s="559"/>
      <c r="SR62" s="559"/>
      <c r="SS62" s="559"/>
      <c r="ST62" s="559"/>
      <c r="SU62" s="559"/>
      <c r="SV62" s="559"/>
      <c r="SW62" s="559"/>
      <c r="SX62" s="559"/>
      <c r="SY62" s="559"/>
      <c r="SZ62" s="559"/>
      <c r="TA62" s="559"/>
      <c r="TB62" s="559"/>
      <c r="TC62" s="559"/>
      <c r="TD62" s="559"/>
      <c r="TE62" s="559"/>
      <c r="TF62" s="559"/>
      <c r="TG62" s="559"/>
      <c r="TH62" s="559"/>
      <c r="TI62" s="559"/>
      <c r="TJ62" s="559"/>
      <c r="TK62" s="559"/>
      <c r="TL62" s="559"/>
      <c r="TM62" s="559"/>
      <c r="TN62" s="559"/>
      <c r="TO62" s="559"/>
      <c r="TP62" s="559"/>
      <c r="TQ62" s="559"/>
      <c r="TR62" s="559"/>
      <c r="TS62" s="559"/>
      <c r="TT62" s="559"/>
      <c r="TU62" s="559"/>
      <c r="TV62" s="559"/>
      <c r="TW62" s="559"/>
      <c r="TX62" s="559"/>
      <c r="TY62" s="559"/>
      <c r="TZ62" s="559"/>
      <c r="UA62" s="559"/>
      <c r="UB62" s="559"/>
      <c r="UC62" s="559"/>
      <c r="UD62" s="559"/>
      <c r="UE62" s="559"/>
      <c r="UF62" s="559"/>
      <c r="UG62" s="559"/>
      <c r="UH62" s="559"/>
      <c r="UI62" s="559"/>
      <c r="UJ62" s="559"/>
      <c r="UK62" s="559"/>
      <c r="UL62" s="559"/>
      <c r="UM62" s="559"/>
      <c r="UN62" s="559"/>
      <c r="UO62" s="559"/>
      <c r="UP62" s="559"/>
      <c r="UQ62" s="559"/>
      <c r="UR62" s="559"/>
      <c r="US62" s="559"/>
      <c r="UT62" s="559"/>
      <c r="UU62" s="559"/>
      <c r="UV62" s="559"/>
      <c r="UW62" s="559"/>
      <c r="UX62" s="559"/>
      <c r="UY62" s="559"/>
      <c r="UZ62" s="559"/>
      <c r="VA62" s="559"/>
      <c r="VB62" s="559"/>
      <c r="VC62" s="559"/>
      <c r="VD62" s="559"/>
      <c r="VE62" s="559"/>
      <c r="VF62" s="559"/>
      <c r="VG62" s="559"/>
      <c r="VH62" s="559"/>
      <c r="VI62" s="559"/>
      <c r="VJ62" s="559"/>
      <c r="VK62" s="559"/>
      <c r="VL62" s="559"/>
      <c r="VM62" s="559"/>
      <c r="VN62" s="559"/>
      <c r="VO62" s="559"/>
      <c r="VP62" s="559"/>
      <c r="VQ62" s="559"/>
      <c r="VR62" s="559"/>
      <c r="VS62" s="559"/>
      <c r="VT62" s="559"/>
      <c r="VU62" s="559"/>
      <c r="VV62" s="559"/>
      <c r="VW62" s="559"/>
      <c r="VX62" s="559"/>
      <c r="VY62" s="559"/>
      <c r="VZ62" s="559"/>
      <c r="WA62" s="559"/>
      <c r="WB62" s="559"/>
      <c r="WC62" s="559"/>
      <c r="WD62" s="559"/>
      <c r="WE62" s="559"/>
      <c r="WF62" s="559"/>
      <c r="WG62" s="559"/>
      <c r="WH62" s="559"/>
      <c r="WI62" s="559"/>
      <c r="WJ62" s="559"/>
      <c r="WK62" s="559"/>
      <c r="WL62" s="559"/>
      <c r="WM62" s="559"/>
      <c r="WN62" s="559"/>
      <c r="WO62" s="559"/>
      <c r="WP62" s="559"/>
      <c r="WQ62" s="559"/>
      <c r="WR62" s="559"/>
      <c r="WS62" s="559"/>
      <c r="WT62" s="559"/>
      <c r="WU62" s="559"/>
      <c r="WV62" s="559"/>
      <c r="WW62" s="559"/>
      <c r="WX62" s="559"/>
      <c r="WY62" s="559"/>
      <c r="WZ62" s="559"/>
      <c r="XA62" s="559"/>
      <c r="XB62" s="559"/>
      <c r="XC62" s="559"/>
      <c r="XD62" s="559"/>
      <c r="XE62" s="559"/>
      <c r="XF62" s="559"/>
      <c r="XG62" s="559"/>
      <c r="XH62" s="559"/>
      <c r="XI62" s="559"/>
      <c r="XJ62" s="559"/>
      <c r="XK62" s="559"/>
      <c r="XL62" s="559"/>
      <c r="XM62" s="559"/>
      <c r="XN62" s="559"/>
      <c r="XO62" s="559"/>
      <c r="XP62" s="559"/>
      <c r="XQ62" s="559"/>
      <c r="XR62" s="559"/>
      <c r="XS62" s="559"/>
      <c r="XT62" s="559"/>
      <c r="XU62" s="559"/>
      <c r="XV62" s="559"/>
      <c r="XW62" s="559"/>
      <c r="XX62" s="559"/>
      <c r="XY62" s="559"/>
      <c r="XZ62" s="559"/>
      <c r="YA62" s="559"/>
      <c r="YB62" s="559"/>
      <c r="YC62" s="559"/>
      <c r="YD62" s="559"/>
      <c r="YE62" s="559"/>
      <c r="YF62" s="559"/>
      <c r="YG62" s="559"/>
      <c r="YH62" s="559"/>
      <c r="YI62" s="559"/>
      <c r="YJ62" s="559"/>
      <c r="YK62" s="559"/>
      <c r="YL62" s="559"/>
      <c r="YM62" s="559"/>
      <c r="YN62" s="559"/>
      <c r="YO62" s="559"/>
      <c r="YP62" s="559"/>
      <c r="YQ62" s="559"/>
      <c r="YR62" s="559"/>
      <c r="YS62" s="559"/>
      <c r="YT62" s="559"/>
      <c r="YU62" s="559"/>
      <c r="YV62" s="559"/>
      <c r="YW62" s="559"/>
      <c r="YX62" s="559"/>
      <c r="YY62" s="559"/>
      <c r="YZ62" s="559"/>
      <c r="ZA62" s="559"/>
      <c r="ZB62" s="559"/>
      <c r="ZC62" s="559"/>
      <c r="ZD62" s="559"/>
      <c r="ZE62" s="559"/>
      <c r="ZF62" s="559"/>
      <c r="ZG62" s="559"/>
      <c r="ZH62" s="559"/>
      <c r="ZI62" s="559"/>
      <c r="ZJ62" s="559"/>
      <c r="ZK62" s="559"/>
      <c r="ZL62" s="559"/>
      <c r="ZM62" s="559"/>
      <c r="ZN62" s="559"/>
      <c r="ZO62" s="559"/>
      <c r="ZP62" s="559"/>
      <c r="ZQ62" s="559"/>
      <c r="ZR62" s="559"/>
      <c r="ZS62" s="559"/>
      <c r="ZT62" s="559"/>
      <c r="ZU62" s="559"/>
      <c r="ZV62" s="559"/>
      <c r="ZW62" s="559"/>
      <c r="ZX62" s="559"/>
      <c r="ZY62" s="559"/>
      <c r="ZZ62" s="559"/>
      <c r="AAA62" s="559"/>
      <c r="AAB62" s="559"/>
      <c r="AAC62" s="559"/>
      <c r="AAD62" s="559"/>
      <c r="AAE62" s="559"/>
      <c r="AAF62" s="559"/>
      <c r="AAG62" s="559"/>
      <c r="AAH62" s="559"/>
      <c r="AAI62" s="559"/>
      <c r="AAJ62" s="559"/>
      <c r="AAK62" s="559"/>
      <c r="AAL62" s="559"/>
      <c r="AAM62" s="559"/>
      <c r="AAN62" s="559"/>
      <c r="AAO62" s="559"/>
      <c r="AAP62" s="559"/>
      <c r="AAQ62" s="559"/>
      <c r="AAR62" s="559"/>
      <c r="AAS62" s="559"/>
      <c r="AAT62" s="559"/>
      <c r="AAU62" s="559"/>
      <c r="AAV62" s="559"/>
      <c r="AAW62" s="559"/>
      <c r="AAX62" s="559"/>
      <c r="AAY62" s="559"/>
      <c r="AAZ62" s="559"/>
      <c r="ABA62" s="559"/>
      <c r="ABB62" s="559"/>
      <c r="ABC62" s="559"/>
      <c r="ABD62" s="559"/>
      <c r="ABE62" s="559"/>
      <c r="ABF62" s="559"/>
      <c r="ABG62" s="559"/>
      <c r="ABH62" s="559"/>
      <c r="ABI62" s="559"/>
      <c r="ABJ62" s="559"/>
      <c r="ABK62" s="559"/>
      <c r="ABL62" s="559"/>
      <c r="ABM62" s="559"/>
      <c r="ABN62" s="559"/>
      <c r="ABO62" s="559"/>
      <c r="ABP62" s="559"/>
      <c r="ABQ62" s="559"/>
      <c r="ABR62" s="559"/>
      <c r="ABS62" s="559"/>
      <c r="ABT62" s="559"/>
      <c r="ABU62" s="559"/>
      <c r="ABV62" s="559"/>
      <c r="ABW62" s="559"/>
      <c r="ABX62" s="559"/>
      <c r="ABY62" s="559"/>
      <c r="ABZ62" s="559"/>
      <c r="ACA62" s="559"/>
      <c r="ACB62" s="559"/>
      <c r="ACC62" s="559"/>
      <c r="ACD62" s="559"/>
      <c r="ACE62" s="559"/>
      <c r="ACF62" s="559"/>
      <c r="ACG62" s="559"/>
      <c r="ACH62" s="559"/>
      <c r="ACI62" s="559"/>
      <c r="ACJ62" s="559"/>
      <c r="ACK62" s="559"/>
      <c r="ACL62" s="559"/>
      <c r="ACM62" s="559"/>
      <c r="ACN62" s="559"/>
      <c r="ACO62" s="559"/>
      <c r="ACP62" s="559"/>
      <c r="ACQ62" s="559"/>
      <c r="ACR62" s="559"/>
      <c r="ACS62" s="559"/>
      <c r="ACT62" s="559"/>
      <c r="ACU62" s="559"/>
      <c r="ACV62" s="559"/>
      <c r="ACW62" s="559"/>
      <c r="ACX62" s="559"/>
      <c r="ACY62" s="559"/>
      <c r="ACZ62" s="559"/>
      <c r="ADA62" s="559"/>
      <c r="ADB62" s="559"/>
      <c r="ADC62" s="559"/>
      <c r="ADD62" s="559"/>
      <c r="ADE62" s="559"/>
      <c r="ADF62" s="559"/>
      <c r="ADG62" s="559"/>
      <c r="ADH62" s="559"/>
      <c r="ADI62" s="559"/>
      <c r="ADJ62" s="559"/>
      <c r="ADK62" s="559"/>
      <c r="ADL62" s="559"/>
      <c r="ADM62" s="559"/>
      <c r="ADN62" s="559"/>
      <c r="ADO62" s="559"/>
      <c r="ADP62" s="559"/>
      <c r="ADQ62" s="559"/>
      <c r="ADR62" s="559"/>
      <c r="ADS62" s="559"/>
      <c r="ADT62" s="559"/>
      <c r="ADU62" s="559"/>
      <c r="ADV62" s="559"/>
      <c r="ADW62" s="559"/>
      <c r="ADX62" s="559"/>
      <c r="ADY62" s="559"/>
      <c r="ADZ62" s="559"/>
      <c r="AEA62" s="559"/>
      <c r="AEB62" s="559"/>
      <c r="AEC62" s="559"/>
      <c r="AED62" s="559"/>
      <c r="AEE62" s="559"/>
      <c r="AEF62" s="559"/>
      <c r="AEG62" s="559"/>
      <c r="AEH62" s="559"/>
      <c r="AEI62" s="559"/>
      <c r="AEJ62" s="559"/>
      <c r="AEK62" s="559"/>
      <c r="AEL62" s="559"/>
      <c r="AEM62" s="559"/>
      <c r="AEN62" s="559"/>
      <c r="AEO62" s="559"/>
      <c r="AEP62" s="559"/>
      <c r="AEQ62" s="559"/>
      <c r="AER62" s="559"/>
      <c r="AES62" s="559"/>
      <c r="AET62" s="559"/>
      <c r="AEU62" s="559"/>
      <c r="AEV62" s="559"/>
      <c r="AEW62" s="559"/>
      <c r="AEX62" s="559"/>
      <c r="AEY62" s="559"/>
      <c r="AEZ62" s="559"/>
      <c r="AFA62" s="559"/>
      <c r="AFB62" s="559"/>
      <c r="AFC62" s="559"/>
      <c r="AFD62" s="559"/>
      <c r="AFE62" s="559"/>
      <c r="AFF62" s="559"/>
      <c r="AFG62" s="559"/>
      <c r="AFH62" s="559"/>
      <c r="AFI62" s="559"/>
      <c r="AFJ62" s="559"/>
      <c r="AFK62" s="559"/>
      <c r="AFL62" s="559"/>
      <c r="AFM62" s="559"/>
      <c r="AFN62" s="559"/>
      <c r="AFO62" s="559"/>
      <c r="AFP62" s="559"/>
      <c r="AFQ62" s="559"/>
      <c r="AFR62" s="559"/>
      <c r="AFS62" s="559"/>
      <c r="AFT62" s="559"/>
      <c r="AFU62" s="559"/>
      <c r="AFV62" s="559"/>
      <c r="AFW62" s="559"/>
      <c r="AFX62" s="559"/>
      <c r="AFY62" s="559"/>
      <c r="AFZ62" s="559"/>
      <c r="AGA62" s="559"/>
      <c r="AGB62" s="559"/>
      <c r="AGC62" s="559"/>
      <c r="AGD62" s="559"/>
      <c r="AGE62" s="559"/>
      <c r="AGF62" s="559"/>
      <c r="AGG62" s="559"/>
      <c r="AGH62" s="559"/>
      <c r="AGI62" s="559"/>
      <c r="AGJ62" s="559"/>
      <c r="AGK62" s="559"/>
      <c r="AGL62" s="559"/>
      <c r="AGM62" s="559"/>
      <c r="AGN62" s="559"/>
      <c r="AGO62" s="559"/>
      <c r="AGP62" s="559"/>
      <c r="AGQ62" s="559"/>
      <c r="AGR62" s="559"/>
      <c r="AGS62" s="559"/>
      <c r="AGT62" s="559"/>
      <c r="AGU62" s="559"/>
      <c r="AGV62" s="559"/>
      <c r="AGW62" s="559"/>
      <c r="AGX62" s="559"/>
      <c r="AGY62" s="559"/>
      <c r="AGZ62" s="559"/>
      <c r="AHA62" s="559"/>
      <c r="AHB62" s="559"/>
      <c r="AHC62" s="559"/>
      <c r="AHD62" s="559"/>
      <c r="AHE62" s="559"/>
      <c r="AHF62" s="559"/>
      <c r="AHG62" s="559"/>
      <c r="AHH62" s="559"/>
      <c r="AHI62" s="559"/>
      <c r="AHJ62" s="559"/>
      <c r="AHK62" s="559"/>
      <c r="AHL62" s="559"/>
      <c r="AHM62" s="559"/>
      <c r="AHN62" s="559"/>
      <c r="AHO62" s="559"/>
      <c r="AHP62" s="559"/>
      <c r="AHQ62" s="559"/>
      <c r="AHR62" s="559"/>
      <c r="AHS62" s="559"/>
      <c r="AHT62" s="559"/>
      <c r="AHU62" s="559"/>
      <c r="AHV62" s="559"/>
      <c r="AHW62" s="559"/>
      <c r="AHX62" s="559"/>
      <c r="AHY62" s="559"/>
      <c r="AHZ62" s="559"/>
      <c r="AIA62" s="559"/>
      <c r="AIB62" s="559"/>
      <c r="AIC62" s="559"/>
      <c r="AID62" s="559"/>
      <c r="AIE62" s="559"/>
      <c r="AIF62" s="559"/>
      <c r="AIG62" s="559"/>
      <c r="AIH62" s="559"/>
      <c r="AII62" s="559"/>
      <c r="AIJ62" s="559"/>
      <c r="AIK62" s="559"/>
      <c r="AIL62" s="559"/>
      <c r="AIM62" s="559"/>
      <c r="AIN62" s="559"/>
      <c r="AIO62" s="559"/>
      <c r="AIP62" s="559"/>
      <c r="AIQ62" s="559"/>
      <c r="AIR62" s="559"/>
      <c r="AIS62" s="559"/>
      <c r="AIT62" s="559"/>
      <c r="AIU62" s="559"/>
      <c r="AIV62" s="559"/>
      <c r="AIW62" s="559"/>
      <c r="AIX62" s="559"/>
      <c r="AIY62" s="559"/>
      <c r="AIZ62" s="559"/>
      <c r="AJA62" s="559"/>
      <c r="AJB62" s="559"/>
      <c r="AJC62" s="559"/>
      <c r="AJD62" s="559"/>
      <c r="AJE62" s="559"/>
      <c r="AJF62" s="559"/>
      <c r="AJG62" s="559"/>
      <c r="AJH62" s="559"/>
      <c r="AJI62" s="559"/>
      <c r="AJJ62" s="559"/>
      <c r="AJK62" s="559"/>
      <c r="AJL62" s="559"/>
      <c r="AJM62" s="559"/>
      <c r="AJN62" s="559"/>
      <c r="AJO62" s="559"/>
      <c r="AJP62" s="559"/>
      <c r="AJQ62" s="559"/>
      <c r="AJR62" s="559"/>
      <c r="AJS62" s="559"/>
      <c r="AJT62" s="559"/>
      <c r="AJU62" s="559"/>
      <c r="AJV62" s="559"/>
      <c r="AJW62" s="559"/>
      <c r="AJX62" s="559"/>
      <c r="AJY62" s="559"/>
      <c r="AJZ62" s="559"/>
      <c r="AKA62" s="559"/>
      <c r="AKB62" s="559"/>
      <c r="AKC62" s="559"/>
      <c r="AKD62" s="559"/>
      <c r="AKE62" s="559"/>
      <c r="AKF62" s="559"/>
      <c r="AKG62" s="559"/>
      <c r="AKH62" s="559"/>
      <c r="AKI62" s="559"/>
      <c r="AKJ62" s="559"/>
      <c r="AKK62" s="559"/>
      <c r="AKL62" s="559"/>
      <c r="AKM62" s="559"/>
      <c r="AKN62" s="559"/>
      <c r="AKO62" s="559"/>
      <c r="AKP62" s="559"/>
      <c r="AKQ62" s="559"/>
      <c r="AKR62" s="559"/>
      <c r="AKS62" s="559"/>
      <c r="AKT62" s="559"/>
      <c r="AKU62" s="559"/>
      <c r="AKV62" s="559"/>
      <c r="AKW62" s="559"/>
      <c r="AKX62" s="559"/>
      <c r="AKY62" s="559"/>
      <c r="AKZ62" s="559"/>
      <c r="ALA62" s="559"/>
      <c r="ALB62" s="559"/>
      <c r="ALC62" s="559"/>
      <c r="ALD62" s="559"/>
      <c r="ALE62" s="559"/>
      <c r="ALF62" s="559"/>
      <c r="ALG62" s="559"/>
      <c r="ALH62" s="559"/>
      <c r="ALI62" s="559"/>
      <c r="ALJ62" s="559"/>
      <c r="ALK62" s="559"/>
      <c r="ALL62" s="559"/>
      <c r="ALM62" s="559"/>
      <c r="ALN62" s="559"/>
      <c r="ALO62" s="559"/>
      <c r="ALP62" s="559"/>
      <c r="ALQ62" s="559"/>
      <c r="ALR62" s="559"/>
      <c r="ALS62" s="559"/>
      <c r="ALT62" s="559"/>
      <c r="ALU62" s="559"/>
      <c r="ALV62" s="559"/>
      <c r="ALW62" s="559"/>
      <c r="ALX62" s="559"/>
      <c r="ALY62" s="559"/>
      <c r="ALZ62" s="559"/>
      <c r="AMA62" s="559"/>
      <c r="AMB62" s="559"/>
      <c r="AMC62" s="559"/>
      <c r="AMD62" s="559"/>
      <c r="AME62" s="559"/>
      <c r="AMF62" s="559"/>
      <c r="AMG62" s="559"/>
      <c r="AMH62" s="559"/>
      <c r="AMI62" s="559"/>
      <c r="AMJ62" s="559"/>
    </row>
    <row r="63" spans="1:1025" x14ac:dyDescent="0.25">
      <c r="A63" s="310" t="s">
        <v>838</v>
      </c>
      <c r="B63" s="257">
        <v>63</v>
      </c>
      <c r="C63" s="258" t="s">
        <v>24187</v>
      </c>
      <c r="D63" s="320" t="s">
        <v>24016</v>
      </c>
      <c r="E63" s="368" t="s">
        <v>192</v>
      </c>
      <c r="F63" s="369">
        <v>4</v>
      </c>
      <c r="G63" s="370"/>
      <c r="H63" s="370"/>
      <c r="I63" s="494">
        <v>5</v>
      </c>
      <c r="J63" s="354"/>
      <c r="K63" s="355">
        <v>1</v>
      </c>
      <c r="L63" s="355"/>
      <c r="M63" s="312"/>
      <c r="N63" s="371"/>
      <c r="O63" s="355"/>
      <c r="P63" s="355"/>
      <c r="Q63" s="371"/>
      <c r="R63" s="371"/>
      <c r="S63" s="371"/>
      <c r="T63" s="371"/>
      <c r="U63" s="371"/>
      <c r="V63" s="317"/>
      <c r="W63" s="283">
        <f t="shared" si="46"/>
        <v>100</v>
      </c>
      <c r="X63" s="283">
        <f t="shared" si="47"/>
        <v>100</v>
      </c>
      <c r="Y63" s="283">
        <f t="shared" si="45"/>
        <v>100</v>
      </c>
      <c r="Z63" s="283">
        <f t="shared" si="28"/>
        <v>100</v>
      </c>
      <c r="AA63" s="283">
        <f t="shared" si="29"/>
        <v>100</v>
      </c>
      <c r="AB63" s="287">
        <f t="shared" si="23"/>
        <v>100</v>
      </c>
      <c r="AC63" s="287">
        <f t="shared" si="22"/>
        <v>100</v>
      </c>
      <c r="AD63" s="287">
        <f t="shared" si="50"/>
        <v>100</v>
      </c>
      <c r="AE63" s="284">
        <f t="shared" si="30"/>
        <v>100</v>
      </c>
      <c r="AF63" s="284">
        <f t="shared" si="27"/>
        <v>100</v>
      </c>
      <c r="AG63" s="342">
        <v>7.5</v>
      </c>
      <c r="AH63" s="268">
        <f t="shared" si="48"/>
        <v>100</v>
      </c>
      <c r="AI63" s="326">
        <v>25</v>
      </c>
      <c r="AJ63" s="268">
        <f t="shared" si="49"/>
        <v>100</v>
      </c>
      <c r="AK63" s="501" t="s">
        <v>24040</v>
      </c>
      <c r="AL63" s="339"/>
      <c r="AM63" s="319"/>
      <c r="AN63" s="511"/>
      <c r="AO63" s="357"/>
      <c r="AP63" s="357"/>
      <c r="AQ63" s="286"/>
      <c r="AR63" s="171" t="s">
        <v>24017</v>
      </c>
      <c r="AS63" s="171"/>
      <c r="AT63" s="286"/>
      <c r="AU63" s="286"/>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c r="BZ63" s="559"/>
      <c r="CA63" s="559"/>
      <c r="CB63" s="559"/>
      <c r="CC63" s="559"/>
      <c r="CD63" s="559"/>
      <c r="CE63" s="559"/>
      <c r="CF63" s="559"/>
      <c r="CG63" s="559"/>
      <c r="CH63" s="559"/>
      <c r="CI63" s="559"/>
      <c r="CJ63" s="559"/>
      <c r="CK63" s="559"/>
      <c r="CL63" s="559"/>
      <c r="CM63" s="559"/>
      <c r="CN63" s="559"/>
      <c r="CO63" s="559"/>
      <c r="CP63" s="559"/>
      <c r="CQ63" s="559"/>
      <c r="CR63" s="559"/>
      <c r="CS63" s="559"/>
      <c r="CT63" s="559"/>
      <c r="CU63" s="559"/>
      <c r="CV63" s="559"/>
      <c r="CW63" s="559"/>
      <c r="CX63" s="559"/>
      <c r="CY63" s="559"/>
      <c r="CZ63" s="559"/>
      <c r="DA63" s="559"/>
      <c r="DB63" s="559"/>
      <c r="DC63" s="559"/>
      <c r="DD63" s="559"/>
      <c r="DE63" s="559"/>
      <c r="DF63" s="559"/>
      <c r="DG63" s="559"/>
      <c r="DH63" s="559"/>
      <c r="DI63" s="559"/>
      <c r="DJ63" s="559"/>
      <c r="DK63" s="559"/>
      <c r="DL63" s="559"/>
      <c r="DM63" s="559"/>
      <c r="DN63" s="559"/>
      <c r="DO63" s="559"/>
      <c r="DP63" s="559"/>
      <c r="DQ63" s="559"/>
      <c r="DR63" s="559"/>
      <c r="DS63" s="559"/>
      <c r="DT63" s="559"/>
      <c r="DU63" s="559"/>
      <c r="DV63" s="559"/>
      <c r="DW63" s="559"/>
      <c r="DX63" s="559"/>
      <c r="DY63" s="559"/>
      <c r="DZ63" s="559"/>
      <c r="EA63" s="559"/>
      <c r="EB63" s="559"/>
      <c r="EC63" s="559"/>
      <c r="ED63" s="559"/>
      <c r="EE63" s="559"/>
      <c r="EF63" s="559"/>
      <c r="EG63" s="559"/>
      <c r="EH63" s="559"/>
      <c r="EI63" s="559"/>
      <c r="EJ63" s="559"/>
      <c r="EK63" s="559"/>
      <c r="EL63" s="559"/>
      <c r="EM63" s="559"/>
      <c r="EN63" s="559"/>
      <c r="EO63" s="559"/>
      <c r="EP63" s="559"/>
      <c r="EQ63" s="559"/>
      <c r="ER63" s="559"/>
      <c r="ES63" s="559"/>
      <c r="ET63" s="559"/>
      <c r="EU63" s="559"/>
      <c r="EV63" s="559"/>
      <c r="EW63" s="559"/>
      <c r="EX63" s="559"/>
      <c r="EY63" s="559"/>
      <c r="EZ63" s="559"/>
      <c r="FA63" s="559"/>
      <c r="FB63" s="559"/>
      <c r="FC63" s="559"/>
      <c r="FD63" s="559"/>
      <c r="FE63" s="559"/>
      <c r="FF63" s="559"/>
      <c r="FG63" s="559"/>
      <c r="FH63" s="559"/>
      <c r="FI63" s="559"/>
      <c r="FJ63" s="559"/>
      <c r="FK63" s="559"/>
      <c r="FL63" s="559"/>
      <c r="FM63" s="559"/>
      <c r="FN63" s="559"/>
      <c r="FO63" s="559"/>
      <c r="FP63" s="559"/>
      <c r="FQ63" s="559"/>
      <c r="FR63" s="559"/>
      <c r="FS63" s="559"/>
      <c r="FT63" s="559"/>
      <c r="FU63" s="559"/>
      <c r="FV63" s="559"/>
      <c r="FW63" s="559"/>
      <c r="FX63" s="559"/>
      <c r="FY63" s="559"/>
      <c r="FZ63" s="559"/>
      <c r="GA63" s="559"/>
      <c r="GB63" s="559"/>
      <c r="GC63" s="559"/>
      <c r="GD63" s="559"/>
      <c r="GE63" s="559"/>
      <c r="GF63" s="559"/>
      <c r="GG63" s="559"/>
      <c r="GH63" s="559"/>
      <c r="GI63" s="559"/>
      <c r="GJ63" s="559"/>
      <c r="GK63" s="559"/>
      <c r="GL63" s="559"/>
      <c r="GM63" s="559"/>
      <c r="GN63" s="559"/>
      <c r="GO63" s="559"/>
      <c r="GP63" s="559"/>
      <c r="GQ63" s="559"/>
      <c r="GR63" s="559"/>
      <c r="GS63" s="559"/>
      <c r="GT63" s="559"/>
      <c r="GU63" s="559"/>
      <c r="GV63" s="559"/>
      <c r="GW63" s="559"/>
      <c r="GX63" s="559"/>
      <c r="GY63" s="559"/>
      <c r="GZ63" s="559"/>
      <c r="HA63" s="559"/>
      <c r="HB63" s="559"/>
      <c r="HC63" s="559"/>
      <c r="HD63" s="559"/>
      <c r="HE63" s="559"/>
      <c r="HF63" s="559"/>
      <c r="HG63" s="559"/>
      <c r="HH63" s="559"/>
      <c r="HI63" s="559"/>
      <c r="HJ63" s="559"/>
      <c r="HK63" s="559"/>
      <c r="HL63" s="559"/>
      <c r="HM63" s="559"/>
      <c r="HN63" s="559"/>
      <c r="HO63" s="559"/>
      <c r="HP63" s="559"/>
      <c r="HQ63" s="559"/>
      <c r="HR63" s="559"/>
      <c r="HS63" s="559"/>
      <c r="HT63" s="559"/>
      <c r="HU63" s="559"/>
      <c r="HV63" s="559"/>
      <c r="HW63" s="559"/>
      <c r="HX63" s="559"/>
      <c r="HY63" s="559"/>
      <c r="HZ63" s="559"/>
      <c r="IA63" s="559"/>
      <c r="IB63" s="559"/>
      <c r="IC63" s="559"/>
      <c r="ID63" s="559"/>
      <c r="IE63" s="559"/>
      <c r="IF63" s="559"/>
      <c r="IG63" s="559"/>
      <c r="IH63" s="559"/>
      <c r="II63" s="559"/>
      <c r="IJ63" s="559"/>
      <c r="IK63" s="559"/>
      <c r="IL63" s="559"/>
      <c r="IM63" s="559"/>
      <c r="IN63" s="559"/>
      <c r="IO63" s="559"/>
      <c r="IP63" s="559"/>
      <c r="IQ63" s="559"/>
      <c r="IR63" s="559"/>
      <c r="IS63" s="559"/>
      <c r="IT63" s="559"/>
      <c r="IU63" s="559"/>
      <c r="IV63" s="559"/>
      <c r="IW63" s="559"/>
      <c r="IX63" s="559"/>
      <c r="IY63" s="559"/>
      <c r="IZ63" s="559"/>
      <c r="JA63" s="559"/>
      <c r="JB63" s="559"/>
      <c r="JC63" s="559"/>
      <c r="JD63" s="559"/>
      <c r="JE63" s="559"/>
      <c r="JF63" s="559"/>
      <c r="JG63" s="559"/>
      <c r="JH63" s="559"/>
      <c r="JI63" s="559"/>
      <c r="JJ63" s="559"/>
      <c r="JK63" s="559"/>
      <c r="JL63" s="559"/>
      <c r="JM63" s="559"/>
      <c r="JN63" s="559"/>
      <c r="JO63" s="559"/>
      <c r="JP63" s="559"/>
      <c r="JQ63" s="559"/>
      <c r="JR63" s="559"/>
      <c r="JS63" s="559"/>
      <c r="JT63" s="559"/>
      <c r="JU63" s="559"/>
      <c r="JV63" s="559"/>
      <c r="JW63" s="559"/>
      <c r="JX63" s="559"/>
      <c r="JY63" s="559"/>
      <c r="JZ63" s="559"/>
      <c r="KA63" s="559"/>
      <c r="KB63" s="559"/>
      <c r="KC63" s="559"/>
      <c r="KD63" s="559"/>
      <c r="KE63" s="559"/>
      <c r="KF63" s="559"/>
      <c r="KG63" s="559"/>
      <c r="KH63" s="559"/>
      <c r="KI63" s="559"/>
      <c r="KJ63" s="559"/>
      <c r="KK63" s="559"/>
      <c r="KL63" s="559"/>
      <c r="KM63" s="559"/>
      <c r="KN63" s="559"/>
      <c r="KO63" s="559"/>
      <c r="KP63" s="559"/>
      <c r="KQ63" s="559"/>
      <c r="KR63" s="559"/>
      <c r="KS63" s="559"/>
      <c r="KT63" s="559"/>
      <c r="KU63" s="559"/>
      <c r="KV63" s="559"/>
      <c r="KW63" s="559"/>
      <c r="KX63" s="559"/>
      <c r="KY63" s="559"/>
      <c r="KZ63" s="559"/>
      <c r="LA63" s="559"/>
      <c r="LB63" s="559"/>
      <c r="LC63" s="559"/>
      <c r="LD63" s="559"/>
      <c r="LE63" s="559"/>
      <c r="LF63" s="559"/>
      <c r="LG63" s="559"/>
      <c r="LH63" s="559"/>
      <c r="LI63" s="559"/>
      <c r="LJ63" s="559"/>
      <c r="LK63" s="559"/>
      <c r="LL63" s="559"/>
      <c r="LM63" s="559"/>
      <c r="LN63" s="559"/>
      <c r="LO63" s="559"/>
      <c r="LP63" s="559"/>
      <c r="LQ63" s="559"/>
      <c r="LR63" s="559"/>
      <c r="LS63" s="559"/>
      <c r="LT63" s="559"/>
      <c r="LU63" s="559"/>
      <c r="LV63" s="559"/>
      <c r="LW63" s="559"/>
      <c r="LX63" s="559"/>
      <c r="LY63" s="559"/>
      <c r="LZ63" s="559"/>
      <c r="MA63" s="559"/>
      <c r="MB63" s="559"/>
      <c r="MC63" s="559"/>
      <c r="MD63" s="559"/>
      <c r="ME63" s="559"/>
      <c r="MF63" s="559"/>
      <c r="MG63" s="559"/>
      <c r="MH63" s="559"/>
      <c r="MI63" s="559"/>
      <c r="MJ63" s="559"/>
      <c r="MK63" s="559"/>
      <c r="ML63" s="559"/>
      <c r="MM63" s="559"/>
      <c r="MN63" s="559"/>
      <c r="MO63" s="559"/>
      <c r="MP63" s="559"/>
      <c r="MQ63" s="559"/>
      <c r="MR63" s="559"/>
      <c r="MS63" s="559"/>
      <c r="MT63" s="559"/>
      <c r="MU63" s="559"/>
      <c r="MV63" s="559"/>
      <c r="MW63" s="559"/>
      <c r="MX63" s="559"/>
      <c r="MY63" s="559"/>
      <c r="MZ63" s="559"/>
      <c r="NA63" s="559"/>
      <c r="NB63" s="559"/>
      <c r="NC63" s="559"/>
      <c r="ND63" s="559"/>
      <c r="NE63" s="559"/>
      <c r="NF63" s="559"/>
      <c r="NG63" s="559"/>
      <c r="NH63" s="559"/>
      <c r="NI63" s="559"/>
      <c r="NJ63" s="559"/>
      <c r="NK63" s="559"/>
      <c r="NL63" s="559"/>
      <c r="NM63" s="559"/>
      <c r="NN63" s="559"/>
      <c r="NO63" s="559"/>
      <c r="NP63" s="559"/>
      <c r="NQ63" s="559"/>
      <c r="NR63" s="559"/>
      <c r="NS63" s="559"/>
      <c r="NT63" s="559"/>
      <c r="NU63" s="559"/>
      <c r="NV63" s="559"/>
      <c r="NW63" s="559"/>
      <c r="NX63" s="559"/>
      <c r="NY63" s="559"/>
      <c r="NZ63" s="559"/>
      <c r="OA63" s="559"/>
      <c r="OB63" s="559"/>
      <c r="OC63" s="559"/>
      <c r="OD63" s="559"/>
      <c r="OE63" s="559"/>
      <c r="OF63" s="559"/>
      <c r="OG63" s="559"/>
      <c r="OH63" s="559"/>
      <c r="OI63" s="559"/>
      <c r="OJ63" s="559"/>
      <c r="OK63" s="559"/>
      <c r="OL63" s="559"/>
      <c r="OM63" s="559"/>
      <c r="ON63" s="559"/>
      <c r="OO63" s="559"/>
      <c r="OP63" s="559"/>
      <c r="OQ63" s="559"/>
      <c r="OR63" s="559"/>
      <c r="OS63" s="559"/>
      <c r="OT63" s="559"/>
      <c r="OU63" s="559"/>
      <c r="OV63" s="559"/>
      <c r="OW63" s="559"/>
      <c r="OX63" s="559"/>
      <c r="OY63" s="559"/>
      <c r="OZ63" s="559"/>
      <c r="PA63" s="559"/>
      <c r="PB63" s="559"/>
      <c r="PC63" s="559"/>
      <c r="PD63" s="559"/>
      <c r="PE63" s="559"/>
      <c r="PF63" s="559"/>
      <c r="PG63" s="559"/>
      <c r="PH63" s="559"/>
      <c r="PI63" s="559"/>
      <c r="PJ63" s="559"/>
      <c r="PK63" s="559"/>
      <c r="PL63" s="559"/>
      <c r="PM63" s="559"/>
      <c r="PN63" s="559"/>
      <c r="PO63" s="559"/>
      <c r="PP63" s="559"/>
      <c r="PQ63" s="559"/>
      <c r="PR63" s="559"/>
      <c r="PS63" s="559"/>
      <c r="PT63" s="559"/>
      <c r="PU63" s="559"/>
      <c r="PV63" s="559"/>
      <c r="PW63" s="559"/>
      <c r="PX63" s="559"/>
      <c r="PY63" s="559"/>
      <c r="PZ63" s="559"/>
      <c r="QA63" s="559"/>
      <c r="QB63" s="559"/>
      <c r="QC63" s="559"/>
      <c r="QD63" s="559"/>
      <c r="QE63" s="559"/>
      <c r="QF63" s="559"/>
      <c r="QG63" s="559"/>
      <c r="QH63" s="559"/>
      <c r="QI63" s="559"/>
      <c r="QJ63" s="559"/>
      <c r="QK63" s="559"/>
      <c r="QL63" s="559"/>
      <c r="QM63" s="559"/>
      <c r="QN63" s="559"/>
      <c r="QO63" s="559"/>
      <c r="QP63" s="559"/>
      <c r="QQ63" s="559"/>
      <c r="QR63" s="559"/>
      <c r="QS63" s="559"/>
      <c r="QT63" s="559"/>
      <c r="QU63" s="559"/>
      <c r="QV63" s="559"/>
      <c r="QW63" s="559"/>
      <c r="QX63" s="559"/>
      <c r="QY63" s="559"/>
      <c r="QZ63" s="559"/>
      <c r="RA63" s="559"/>
      <c r="RB63" s="559"/>
      <c r="RC63" s="559"/>
      <c r="RD63" s="559"/>
      <c r="RE63" s="559"/>
      <c r="RF63" s="559"/>
      <c r="RG63" s="559"/>
      <c r="RH63" s="559"/>
      <c r="RI63" s="559"/>
      <c r="RJ63" s="559"/>
      <c r="RK63" s="559"/>
      <c r="RL63" s="559"/>
      <c r="RM63" s="559"/>
      <c r="RN63" s="559"/>
      <c r="RO63" s="559"/>
      <c r="RP63" s="559"/>
      <c r="RQ63" s="559"/>
      <c r="RR63" s="559"/>
      <c r="RS63" s="559"/>
      <c r="RT63" s="559"/>
      <c r="RU63" s="559"/>
      <c r="RV63" s="559"/>
      <c r="RW63" s="559"/>
      <c r="RX63" s="559"/>
      <c r="RY63" s="559"/>
      <c r="RZ63" s="559"/>
      <c r="SA63" s="559"/>
      <c r="SB63" s="559"/>
      <c r="SC63" s="559"/>
      <c r="SD63" s="559"/>
      <c r="SE63" s="559"/>
      <c r="SF63" s="559"/>
      <c r="SG63" s="559"/>
      <c r="SH63" s="559"/>
      <c r="SI63" s="559"/>
      <c r="SJ63" s="559"/>
      <c r="SK63" s="559"/>
      <c r="SL63" s="559"/>
      <c r="SM63" s="559"/>
      <c r="SN63" s="559"/>
      <c r="SO63" s="559"/>
      <c r="SP63" s="559"/>
      <c r="SQ63" s="559"/>
      <c r="SR63" s="559"/>
      <c r="SS63" s="559"/>
      <c r="ST63" s="559"/>
      <c r="SU63" s="559"/>
      <c r="SV63" s="559"/>
      <c r="SW63" s="559"/>
      <c r="SX63" s="559"/>
      <c r="SY63" s="559"/>
      <c r="SZ63" s="559"/>
      <c r="TA63" s="559"/>
      <c r="TB63" s="559"/>
      <c r="TC63" s="559"/>
      <c r="TD63" s="559"/>
      <c r="TE63" s="559"/>
      <c r="TF63" s="559"/>
      <c r="TG63" s="559"/>
      <c r="TH63" s="559"/>
      <c r="TI63" s="559"/>
      <c r="TJ63" s="559"/>
      <c r="TK63" s="559"/>
      <c r="TL63" s="559"/>
      <c r="TM63" s="559"/>
      <c r="TN63" s="559"/>
      <c r="TO63" s="559"/>
      <c r="TP63" s="559"/>
      <c r="TQ63" s="559"/>
      <c r="TR63" s="559"/>
      <c r="TS63" s="559"/>
      <c r="TT63" s="559"/>
      <c r="TU63" s="559"/>
      <c r="TV63" s="559"/>
      <c r="TW63" s="559"/>
      <c r="TX63" s="559"/>
      <c r="TY63" s="559"/>
      <c r="TZ63" s="559"/>
      <c r="UA63" s="559"/>
      <c r="UB63" s="559"/>
      <c r="UC63" s="559"/>
      <c r="UD63" s="559"/>
      <c r="UE63" s="559"/>
      <c r="UF63" s="559"/>
      <c r="UG63" s="559"/>
      <c r="UH63" s="559"/>
      <c r="UI63" s="559"/>
      <c r="UJ63" s="559"/>
      <c r="UK63" s="559"/>
      <c r="UL63" s="559"/>
      <c r="UM63" s="559"/>
      <c r="UN63" s="559"/>
      <c r="UO63" s="559"/>
      <c r="UP63" s="559"/>
      <c r="UQ63" s="559"/>
      <c r="UR63" s="559"/>
      <c r="US63" s="559"/>
      <c r="UT63" s="559"/>
      <c r="UU63" s="559"/>
      <c r="UV63" s="559"/>
      <c r="UW63" s="559"/>
      <c r="UX63" s="559"/>
      <c r="UY63" s="559"/>
      <c r="UZ63" s="559"/>
      <c r="VA63" s="559"/>
      <c r="VB63" s="559"/>
      <c r="VC63" s="559"/>
      <c r="VD63" s="559"/>
      <c r="VE63" s="559"/>
      <c r="VF63" s="559"/>
      <c r="VG63" s="559"/>
      <c r="VH63" s="559"/>
      <c r="VI63" s="559"/>
      <c r="VJ63" s="559"/>
      <c r="VK63" s="559"/>
      <c r="VL63" s="559"/>
      <c r="VM63" s="559"/>
      <c r="VN63" s="559"/>
      <c r="VO63" s="559"/>
      <c r="VP63" s="559"/>
      <c r="VQ63" s="559"/>
      <c r="VR63" s="559"/>
      <c r="VS63" s="559"/>
      <c r="VT63" s="559"/>
      <c r="VU63" s="559"/>
      <c r="VV63" s="559"/>
      <c r="VW63" s="559"/>
      <c r="VX63" s="559"/>
      <c r="VY63" s="559"/>
      <c r="VZ63" s="559"/>
      <c r="WA63" s="559"/>
      <c r="WB63" s="559"/>
      <c r="WC63" s="559"/>
      <c r="WD63" s="559"/>
      <c r="WE63" s="559"/>
      <c r="WF63" s="559"/>
      <c r="WG63" s="559"/>
      <c r="WH63" s="559"/>
      <c r="WI63" s="559"/>
      <c r="WJ63" s="559"/>
      <c r="WK63" s="559"/>
      <c r="WL63" s="559"/>
      <c r="WM63" s="559"/>
      <c r="WN63" s="559"/>
      <c r="WO63" s="559"/>
      <c r="WP63" s="559"/>
      <c r="WQ63" s="559"/>
      <c r="WR63" s="559"/>
      <c r="WS63" s="559"/>
      <c r="WT63" s="559"/>
      <c r="WU63" s="559"/>
      <c r="WV63" s="559"/>
      <c r="WW63" s="559"/>
      <c r="WX63" s="559"/>
      <c r="WY63" s="559"/>
      <c r="WZ63" s="559"/>
      <c r="XA63" s="559"/>
      <c r="XB63" s="559"/>
      <c r="XC63" s="559"/>
      <c r="XD63" s="559"/>
      <c r="XE63" s="559"/>
      <c r="XF63" s="559"/>
      <c r="XG63" s="559"/>
      <c r="XH63" s="559"/>
      <c r="XI63" s="559"/>
      <c r="XJ63" s="559"/>
      <c r="XK63" s="559"/>
      <c r="XL63" s="559"/>
      <c r="XM63" s="559"/>
      <c r="XN63" s="559"/>
      <c r="XO63" s="559"/>
      <c r="XP63" s="559"/>
      <c r="XQ63" s="559"/>
      <c r="XR63" s="559"/>
      <c r="XS63" s="559"/>
      <c r="XT63" s="559"/>
      <c r="XU63" s="559"/>
      <c r="XV63" s="559"/>
      <c r="XW63" s="559"/>
      <c r="XX63" s="559"/>
      <c r="XY63" s="559"/>
      <c r="XZ63" s="559"/>
      <c r="YA63" s="559"/>
      <c r="YB63" s="559"/>
      <c r="YC63" s="559"/>
      <c r="YD63" s="559"/>
      <c r="YE63" s="559"/>
      <c r="YF63" s="559"/>
      <c r="YG63" s="559"/>
      <c r="YH63" s="559"/>
      <c r="YI63" s="559"/>
      <c r="YJ63" s="559"/>
      <c r="YK63" s="559"/>
      <c r="YL63" s="559"/>
      <c r="YM63" s="559"/>
      <c r="YN63" s="559"/>
      <c r="YO63" s="559"/>
      <c r="YP63" s="559"/>
      <c r="YQ63" s="559"/>
      <c r="YR63" s="559"/>
      <c r="YS63" s="559"/>
      <c r="YT63" s="559"/>
      <c r="YU63" s="559"/>
      <c r="YV63" s="559"/>
      <c r="YW63" s="559"/>
      <c r="YX63" s="559"/>
      <c r="YY63" s="559"/>
      <c r="YZ63" s="559"/>
      <c r="ZA63" s="559"/>
      <c r="ZB63" s="559"/>
      <c r="ZC63" s="559"/>
      <c r="ZD63" s="559"/>
      <c r="ZE63" s="559"/>
      <c r="ZF63" s="559"/>
      <c r="ZG63" s="559"/>
      <c r="ZH63" s="559"/>
      <c r="ZI63" s="559"/>
      <c r="ZJ63" s="559"/>
      <c r="ZK63" s="559"/>
      <c r="ZL63" s="559"/>
      <c r="ZM63" s="559"/>
      <c r="ZN63" s="559"/>
      <c r="ZO63" s="559"/>
      <c r="ZP63" s="559"/>
      <c r="ZQ63" s="559"/>
      <c r="ZR63" s="559"/>
      <c r="ZS63" s="559"/>
      <c r="ZT63" s="559"/>
      <c r="ZU63" s="559"/>
      <c r="ZV63" s="559"/>
      <c r="ZW63" s="559"/>
      <c r="ZX63" s="559"/>
      <c r="ZY63" s="559"/>
      <c r="ZZ63" s="559"/>
      <c r="AAA63" s="559"/>
      <c r="AAB63" s="559"/>
      <c r="AAC63" s="559"/>
      <c r="AAD63" s="559"/>
      <c r="AAE63" s="559"/>
      <c r="AAF63" s="559"/>
      <c r="AAG63" s="559"/>
      <c r="AAH63" s="559"/>
      <c r="AAI63" s="559"/>
      <c r="AAJ63" s="559"/>
      <c r="AAK63" s="559"/>
      <c r="AAL63" s="559"/>
      <c r="AAM63" s="559"/>
      <c r="AAN63" s="559"/>
      <c r="AAO63" s="559"/>
      <c r="AAP63" s="559"/>
      <c r="AAQ63" s="559"/>
      <c r="AAR63" s="559"/>
      <c r="AAS63" s="559"/>
      <c r="AAT63" s="559"/>
      <c r="AAU63" s="559"/>
      <c r="AAV63" s="559"/>
      <c r="AAW63" s="559"/>
      <c r="AAX63" s="559"/>
      <c r="AAY63" s="559"/>
      <c r="AAZ63" s="559"/>
      <c r="ABA63" s="559"/>
      <c r="ABB63" s="559"/>
      <c r="ABC63" s="559"/>
      <c r="ABD63" s="559"/>
      <c r="ABE63" s="559"/>
      <c r="ABF63" s="559"/>
      <c r="ABG63" s="559"/>
      <c r="ABH63" s="559"/>
      <c r="ABI63" s="559"/>
      <c r="ABJ63" s="559"/>
      <c r="ABK63" s="559"/>
      <c r="ABL63" s="559"/>
      <c r="ABM63" s="559"/>
      <c r="ABN63" s="559"/>
      <c r="ABO63" s="559"/>
      <c r="ABP63" s="559"/>
      <c r="ABQ63" s="559"/>
      <c r="ABR63" s="559"/>
      <c r="ABS63" s="559"/>
      <c r="ABT63" s="559"/>
      <c r="ABU63" s="559"/>
      <c r="ABV63" s="559"/>
      <c r="ABW63" s="559"/>
      <c r="ABX63" s="559"/>
      <c r="ABY63" s="559"/>
      <c r="ABZ63" s="559"/>
      <c r="ACA63" s="559"/>
      <c r="ACB63" s="559"/>
      <c r="ACC63" s="559"/>
      <c r="ACD63" s="559"/>
      <c r="ACE63" s="559"/>
      <c r="ACF63" s="559"/>
      <c r="ACG63" s="559"/>
      <c r="ACH63" s="559"/>
      <c r="ACI63" s="559"/>
      <c r="ACJ63" s="559"/>
      <c r="ACK63" s="559"/>
      <c r="ACL63" s="559"/>
      <c r="ACM63" s="559"/>
      <c r="ACN63" s="559"/>
      <c r="ACO63" s="559"/>
      <c r="ACP63" s="559"/>
      <c r="ACQ63" s="559"/>
      <c r="ACR63" s="559"/>
      <c r="ACS63" s="559"/>
      <c r="ACT63" s="559"/>
      <c r="ACU63" s="559"/>
      <c r="ACV63" s="559"/>
      <c r="ACW63" s="559"/>
      <c r="ACX63" s="559"/>
      <c r="ACY63" s="559"/>
      <c r="ACZ63" s="559"/>
      <c r="ADA63" s="559"/>
      <c r="ADB63" s="559"/>
      <c r="ADC63" s="559"/>
      <c r="ADD63" s="559"/>
      <c r="ADE63" s="559"/>
      <c r="ADF63" s="559"/>
      <c r="ADG63" s="559"/>
      <c r="ADH63" s="559"/>
      <c r="ADI63" s="559"/>
      <c r="ADJ63" s="559"/>
      <c r="ADK63" s="559"/>
      <c r="ADL63" s="559"/>
      <c r="ADM63" s="559"/>
      <c r="ADN63" s="559"/>
      <c r="ADO63" s="559"/>
      <c r="ADP63" s="559"/>
      <c r="ADQ63" s="559"/>
      <c r="ADR63" s="559"/>
      <c r="ADS63" s="559"/>
      <c r="ADT63" s="559"/>
      <c r="ADU63" s="559"/>
      <c r="ADV63" s="559"/>
      <c r="ADW63" s="559"/>
      <c r="ADX63" s="559"/>
      <c r="ADY63" s="559"/>
      <c r="ADZ63" s="559"/>
      <c r="AEA63" s="559"/>
      <c r="AEB63" s="559"/>
      <c r="AEC63" s="559"/>
      <c r="AED63" s="559"/>
      <c r="AEE63" s="559"/>
      <c r="AEF63" s="559"/>
      <c r="AEG63" s="559"/>
      <c r="AEH63" s="559"/>
      <c r="AEI63" s="559"/>
      <c r="AEJ63" s="559"/>
      <c r="AEK63" s="559"/>
      <c r="AEL63" s="559"/>
      <c r="AEM63" s="559"/>
      <c r="AEN63" s="559"/>
      <c r="AEO63" s="559"/>
      <c r="AEP63" s="559"/>
      <c r="AEQ63" s="559"/>
      <c r="AER63" s="559"/>
      <c r="AES63" s="559"/>
      <c r="AET63" s="559"/>
      <c r="AEU63" s="559"/>
      <c r="AEV63" s="559"/>
      <c r="AEW63" s="559"/>
      <c r="AEX63" s="559"/>
      <c r="AEY63" s="559"/>
      <c r="AEZ63" s="559"/>
      <c r="AFA63" s="559"/>
      <c r="AFB63" s="559"/>
      <c r="AFC63" s="559"/>
      <c r="AFD63" s="559"/>
      <c r="AFE63" s="559"/>
      <c r="AFF63" s="559"/>
      <c r="AFG63" s="559"/>
      <c r="AFH63" s="559"/>
      <c r="AFI63" s="559"/>
      <c r="AFJ63" s="559"/>
      <c r="AFK63" s="559"/>
      <c r="AFL63" s="559"/>
      <c r="AFM63" s="559"/>
      <c r="AFN63" s="559"/>
      <c r="AFO63" s="559"/>
      <c r="AFP63" s="559"/>
      <c r="AFQ63" s="559"/>
      <c r="AFR63" s="559"/>
      <c r="AFS63" s="559"/>
      <c r="AFT63" s="559"/>
      <c r="AFU63" s="559"/>
      <c r="AFV63" s="559"/>
      <c r="AFW63" s="559"/>
      <c r="AFX63" s="559"/>
      <c r="AFY63" s="559"/>
      <c r="AFZ63" s="559"/>
      <c r="AGA63" s="559"/>
      <c r="AGB63" s="559"/>
      <c r="AGC63" s="559"/>
      <c r="AGD63" s="559"/>
      <c r="AGE63" s="559"/>
      <c r="AGF63" s="559"/>
      <c r="AGG63" s="559"/>
      <c r="AGH63" s="559"/>
      <c r="AGI63" s="559"/>
      <c r="AGJ63" s="559"/>
      <c r="AGK63" s="559"/>
      <c r="AGL63" s="559"/>
      <c r="AGM63" s="559"/>
      <c r="AGN63" s="559"/>
      <c r="AGO63" s="559"/>
      <c r="AGP63" s="559"/>
      <c r="AGQ63" s="559"/>
      <c r="AGR63" s="559"/>
      <c r="AGS63" s="559"/>
      <c r="AGT63" s="559"/>
      <c r="AGU63" s="559"/>
      <c r="AGV63" s="559"/>
      <c r="AGW63" s="559"/>
      <c r="AGX63" s="559"/>
      <c r="AGY63" s="559"/>
      <c r="AGZ63" s="559"/>
      <c r="AHA63" s="559"/>
      <c r="AHB63" s="559"/>
      <c r="AHC63" s="559"/>
      <c r="AHD63" s="559"/>
      <c r="AHE63" s="559"/>
      <c r="AHF63" s="559"/>
      <c r="AHG63" s="559"/>
      <c r="AHH63" s="559"/>
      <c r="AHI63" s="559"/>
      <c r="AHJ63" s="559"/>
      <c r="AHK63" s="559"/>
      <c r="AHL63" s="559"/>
      <c r="AHM63" s="559"/>
      <c r="AHN63" s="559"/>
      <c r="AHO63" s="559"/>
      <c r="AHP63" s="559"/>
      <c r="AHQ63" s="559"/>
      <c r="AHR63" s="559"/>
      <c r="AHS63" s="559"/>
      <c r="AHT63" s="559"/>
      <c r="AHU63" s="559"/>
      <c r="AHV63" s="559"/>
      <c r="AHW63" s="559"/>
      <c r="AHX63" s="559"/>
      <c r="AHY63" s="559"/>
      <c r="AHZ63" s="559"/>
      <c r="AIA63" s="559"/>
      <c r="AIB63" s="559"/>
      <c r="AIC63" s="559"/>
      <c r="AID63" s="559"/>
      <c r="AIE63" s="559"/>
      <c r="AIF63" s="559"/>
      <c r="AIG63" s="559"/>
      <c r="AIH63" s="559"/>
      <c r="AII63" s="559"/>
      <c r="AIJ63" s="559"/>
      <c r="AIK63" s="559"/>
      <c r="AIL63" s="559"/>
      <c r="AIM63" s="559"/>
      <c r="AIN63" s="559"/>
      <c r="AIO63" s="559"/>
      <c r="AIP63" s="559"/>
      <c r="AIQ63" s="559"/>
      <c r="AIR63" s="559"/>
      <c r="AIS63" s="559"/>
      <c r="AIT63" s="559"/>
      <c r="AIU63" s="559"/>
      <c r="AIV63" s="559"/>
      <c r="AIW63" s="559"/>
      <c r="AIX63" s="559"/>
      <c r="AIY63" s="559"/>
      <c r="AIZ63" s="559"/>
      <c r="AJA63" s="559"/>
      <c r="AJB63" s="559"/>
      <c r="AJC63" s="559"/>
      <c r="AJD63" s="559"/>
      <c r="AJE63" s="559"/>
      <c r="AJF63" s="559"/>
      <c r="AJG63" s="559"/>
      <c r="AJH63" s="559"/>
      <c r="AJI63" s="559"/>
      <c r="AJJ63" s="559"/>
      <c r="AJK63" s="559"/>
      <c r="AJL63" s="559"/>
      <c r="AJM63" s="559"/>
      <c r="AJN63" s="559"/>
      <c r="AJO63" s="559"/>
      <c r="AJP63" s="559"/>
      <c r="AJQ63" s="559"/>
      <c r="AJR63" s="559"/>
      <c r="AJS63" s="559"/>
      <c r="AJT63" s="559"/>
      <c r="AJU63" s="559"/>
      <c r="AJV63" s="559"/>
      <c r="AJW63" s="559"/>
      <c r="AJX63" s="559"/>
      <c r="AJY63" s="559"/>
      <c r="AJZ63" s="559"/>
      <c r="AKA63" s="559"/>
      <c r="AKB63" s="559"/>
      <c r="AKC63" s="559"/>
      <c r="AKD63" s="559"/>
      <c r="AKE63" s="559"/>
      <c r="AKF63" s="559"/>
      <c r="AKG63" s="559"/>
      <c r="AKH63" s="559"/>
      <c r="AKI63" s="559"/>
      <c r="AKJ63" s="559"/>
      <c r="AKK63" s="559"/>
      <c r="AKL63" s="559"/>
      <c r="AKM63" s="559"/>
      <c r="AKN63" s="559"/>
      <c r="AKO63" s="559"/>
      <c r="AKP63" s="559"/>
      <c r="AKQ63" s="559"/>
      <c r="AKR63" s="559"/>
      <c r="AKS63" s="559"/>
      <c r="AKT63" s="559"/>
      <c r="AKU63" s="559"/>
      <c r="AKV63" s="559"/>
      <c r="AKW63" s="559"/>
      <c r="AKX63" s="559"/>
      <c r="AKY63" s="559"/>
      <c r="AKZ63" s="559"/>
      <c r="ALA63" s="559"/>
      <c r="ALB63" s="559"/>
      <c r="ALC63" s="559"/>
      <c r="ALD63" s="559"/>
      <c r="ALE63" s="559"/>
      <c r="ALF63" s="559"/>
      <c r="ALG63" s="559"/>
      <c r="ALH63" s="559"/>
      <c r="ALI63" s="559"/>
      <c r="ALJ63" s="559"/>
      <c r="ALK63" s="559"/>
      <c r="ALL63" s="559"/>
      <c r="ALM63" s="559"/>
      <c r="ALN63" s="559"/>
      <c r="ALO63" s="559"/>
      <c r="ALP63" s="559"/>
      <c r="ALQ63" s="559"/>
      <c r="ALR63" s="559"/>
      <c r="ALS63" s="559"/>
      <c r="ALT63" s="559"/>
      <c r="ALU63" s="559"/>
      <c r="ALV63" s="559"/>
      <c r="ALW63" s="559"/>
      <c r="ALX63" s="559"/>
      <c r="ALY63" s="559"/>
      <c r="ALZ63" s="559"/>
      <c r="AMA63" s="559"/>
      <c r="AMB63" s="559"/>
      <c r="AMC63" s="559"/>
      <c r="AMD63" s="559"/>
      <c r="AME63" s="559"/>
      <c r="AMF63" s="559"/>
      <c r="AMG63" s="559"/>
      <c r="AMH63" s="559"/>
      <c r="AMI63" s="559"/>
      <c r="AMJ63" s="559"/>
    </row>
    <row r="64" spans="1:1025" x14ac:dyDescent="0.25">
      <c r="A64" s="372" t="s">
        <v>780</v>
      </c>
      <c r="B64" s="257">
        <v>64</v>
      </c>
      <c r="C64" s="258" t="s">
        <v>24021</v>
      </c>
      <c r="D64" s="320" t="s">
        <v>6293</v>
      </c>
      <c r="E64" s="368" t="s">
        <v>204</v>
      </c>
      <c r="F64" s="369">
        <v>4</v>
      </c>
      <c r="G64" s="370">
        <v>4</v>
      </c>
      <c r="H64" s="370"/>
      <c r="I64" s="493" t="s">
        <v>781</v>
      </c>
      <c r="J64" s="314">
        <v>2</v>
      </c>
      <c r="K64" s="315">
        <v>2</v>
      </c>
      <c r="L64" s="315">
        <v>1</v>
      </c>
      <c r="M64" s="316"/>
      <c r="N64" s="316"/>
      <c r="O64" s="315"/>
      <c r="P64" s="315"/>
      <c r="Q64" s="322">
        <v>2</v>
      </c>
      <c r="R64" s="322">
        <v>2</v>
      </c>
      <c r="S64" s="316"/>
      <c r="T64" s="316"/>
      <c r="U64" s="316"/>
      <c r="V64" s="317"/>
      <c r="W64" s="283">
        <f t="shared" si="46"/>
        <v>100</v>
      </c>
      <c r="X64" s="283">
        <f t="shared" si="47"/>
        <v>100</v>
      </c>
      <c r="Y64" s="283">
        <f t="shared" si="45"/>
        <v>100</v>
      </c>
      <c r="Z64" s="283">
        <f t="shared" si="28"/>
        <v>100</v>
      </c>
      <c r="AA64" s="283">
        <f t="shared" si="29"/>
        <v>10</v>
      </c>
      <c r="AB64" s="287">
        <f t="shared" si="23"/>
        <v>1</v>
      </c>
      <c r="AC64" s="287">
        <f t="shared" si="22"/>
        <v>100</v>
      </c>
      <c r="AD64" s="287">
        <f t="shared" si="50"/>
        <v>100</v>
      </c>
      <c r="AE64" s="284">
        <f t="shared" si="30"/>
        <v>1</v>
      </c>
      <c r="AF64" s="284">
        <f t="shared" si="27"/>
        <v>100</v>
      </c>
      <c r="AG64" s="268">
        <f>IF(OR(OR(EXACT(J64,"1A"),EXACT(J64,"1B"),EXACT(J64,"1C")),K64=1),1,IF(K64=2,10,100))</f>
        <v>10</v>
      </c>
      <c r="AH64" s="268">
        <f t="shared" si="48"/>
        <v>10</v>
      </c>
      <c r="AI64" s="268">
        <f>IF(OR(EXACT(J64,"1A"),EXACT(J64,"1B"),EXACT(J64,"1C"),K64=1),3,100)</f>
        <v>100</v>
      </c>
      <c r="AJ64" s="268">
        <f t="shared" si="49"/>
        <v>100</v>
      </c>
      <c r="AK64" s="501">
        <v>3.1E-2</v>
      </c>
      <c r="AL64" s="373">
        <v>1</v>
      </c>
      <c r="AM64" s="373">
        <v>3</v>
      </c>
      <c r="AN64" s="512"/>
      <c r="AO64" s="357"/>
      <c r="AP64" s="357"/>
      <c r="AQ64" s="286" t="s">
        <v>24131</v>
      </c>
      <c r="AR64" s="309" t="s">
        <v>782</v>
      </c>
      <c r="AS64" s="309"/>
      <c r="AT64" s="286"/>
      <c r="AU64" s="286"/>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c r="JC64" s="170"/>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c r="KJ64" s="170"/>
      <c r="KK64" s="170"/>
      <c r="KL64" s="170"/>
      <c r="KM64" s="170"/>
      <c r="KN64" s="170"/>
      <c r="KO64" s="170"/>
      <c r="KP64" s="170"/>
      <c r="KQ64" s="170"/>
      <c r="KR64" s="170"/>
      <c r="KS64" s="170"/>
      <c r="KT64" s="170"/>
      <c r="KU64" s="170"/>
      <c r="KV64" s="170"/>
      <c r="KW64" s="170"/>
      <c r="KX64" s="170"/>
      <c r="KY64" s="170"/>
      <c r="KZ64" s="170"/>
      <c r="LA64" s="170"/>
      <c r="LB64" s="170"/>
      <c r="LC64" s="170"/>
      <c r="LD64" s="170"/>
      <c r="LE64" s="170"/>
      <c r="LF64" s="170"/>
      <c r="LG64" s="170"/>
      <c r="LH64" s="170"/>
      <c r="LI64" s="170"/>
      <c r="LJ64" s="170"/>
      <c r="LK64" s="170"/>
      <c r="LL64" s="170"/>
      <c r="LM64" s="170"/>
      <c r="LN64" s="170"/>
      <c r="LO64" s="170"/>
      <c r="LP64" s="170"/>
      <c r="LQ64" s="170"/>
      <c r="LR64" s="170"/>
      <c r="LS64" s="170"/>
      <c r="LT64" s="170"/>
      <c r="LU64" s="170"/>
      <c r="LV64" s="170"/>
      <c r="LW64" s="170"/>
      <c r="LX64" s="170"/>
      <c r="LY64" s="170"/>
      <c r="LZ64" s="170"/>
      <c r="MA64" s="170"/>
      <c r="MB64" s="170"/>
      <c r="MC64" s="170"/>
      <c r="MD64" s="170"/>
      <c r="ME64" s="170"/>
      <c r="MF64" s="170"/>
      <c r="MG64" s="170"/>
      <c r="MH64" s="170"/>
      <c r="MI64" s="170"/>
      <c r="MJ64" s="170"/>
      <c r="MK64" s="170"/>
      <c r="ML64" s="170"/>
      <c r="MM64" s="170"/>
      <c r="MN64" s="170"/>
      <c r="MO64" s="170"/>
      <c r="MP64" s="170"/>
      <c r="MQ64" s="170"/>
      <c r="MR64" s="170"/>
      <c r="MS64" s="170"/>
      <c r="MT64" s="170"/>
      <c r="MU64" s="170"/>
      <c r="MV64" s="170"/>
      <c r="MW64" s="170"/>
      <c r="MX64" s="170"/>
      <c r="MY64" s="170"/>
      <c r="MZ64" s="170"/>
      <c r="NA64" s="170"/>
      <c r="NB64" s="170"/>
      <c r="NC64" s="170"/>
      <c r="ND64" s="170"/>
      <c r="NE64" s="170"/>
      <c r="NF64" s="170"/>
      <c r="NG64" s="170"/>
      <c r="NH64" s="170"/>
      <c r="NI64" s="170"/>
      <c r="NJ64" s="170"/>
      <c r="NK64" s="170"/>
      <c r="NL64" s="170"/>
      <c r="NM64" s="170"/>
      <c r="NN64" s="170"/>
      <c r="NO64" s="170"/>
      <c r="NP64" s="170"/>
      <c r="NQ64" s="170"/>
      <c r="NR64" s="170"/>
      <c r="NS64" s="170"/>
      <c r="NT64" s="170"/>
      <c r="NU64" s="170"/>
      <c r="NV64" s="170"/>
      <c r="NW64" s="170"/>
      <c r="NX64" s="170"/>
      <c r="NY64" s="170"/>
      <c r="NZ64" s="170"/>
      <c r="OA64" s="170"/>
      <c r="OB64" s="170"/>
      <c r="OC64" s="170"/>
      <c r="OD64" s="170"/>
      <c r="OE64" s="170"/>
      <c r="OF64" s="170"/>
      <c r="OG64" s="170"/>
      <c r="OH64" s="170"/>
      <c r="OI64" s="170"/>
      <c r="OJ64" s="170"/>
      <c r="OK64" s="170"/>
      <c r="OL64" s="170"/>
      <c r="OM64" s="170"/>
      <c r="ON64" s="170"/>
      <c r="OO64" s="170"/>
      <c r="OP64" s="170"/>
      <c r="OQ64" s="170"/>
      <c r="OR64" s="170"/>
      <c r="OS64" s="170"/>
      <c r="OT64" s="170"/>
      <c r="OU64" s="170"/>
      <c r="OV64" s="170"/>
      <c r="OW64" s="170"/>
      <c r="OX64" s="170"/>
      <c r="OY64" s="170"/>
      <c r="OZ64" s="170"/>
      <c r="PA64" s="170"/>
      <c r="PB64" s="170"/>
      <c r="PC64" s="170"/>
      <c r="PD64" s="170"/>
      <c r="PE64" s="170"/>
      <c r="PF64" s="170"/>
      <c r="PG64" s="170"/>
      <c r="PH64" s="170"/>
      <c r="PI64" s="170"/>
      <c r="PJ64" s="170"/>
      <c r="PK64" s="170"/>
      <c r="PL64" s="170"/>
      <c r="PM64" s="170"/>
      <c r="PN64" s="170"/>
      <c r="PO64" s="170"/>
      <c r="PP64" s="170"/>
      <c r="PQ64" s="170"/>
      <c r="PR64" s="170"/>
      <c r="PS64" s="170"/>
      <c r="PT64" s="170"/>
      <c r="PU64" s="170"/>
      <c r="PV64" s="170"/>
      <c r="PW64" s="170"/>
      <c r="PX64" s="170"/>
      <c r="PY64" s="170"/>
      <c r="PZ64" s="170"/>
      <c r="QA64" s="170"/>
      <c r="QB64" s="170"/>
      <c r="QC64" s="170"/>
      <c r="QD64" s="170"/>
      <c r="QE64" s="170"/>
      <c r="QF64" s="170"/>
      <c r="QG64" s="170"/>
      <c r="QH64" s="170"/>
      <c r="QI64" s="170"/>
      <c r="QJ64" s="170"/>
      <c r="QK64" s="170"/>
      <c r="QL64" s="170"/>
      <c r="QM64" s="170"/>
      <c r="QN64" s="170"/>
      <c r="QO64" s="170"/>
      <c r="QP64" s="170"/>
      <c r="QQ64" s="170"/>
      <c r="QR64" s="170"/>
      <c r="QS64" s="170"/>
      <c r="QT64" s="170"/>
      <c r="QU64" s="170"/>
      <c r="QV64" s="170"/>
      <c r="QW64" s="170"/>
      <c r="QX64" s="170"/>
      <c r="QY64" s="170"/>
      <c r="QZ64" s="170"/>
      <c r="RA64" s="170"/>
      <c r="RB64" s="170"/>
      <c r="RC64" s="170"/>
      <c r="RD64" s="170"/>
      <c r="RE64" s="170"/>
      <c r="RF64" s="170"/>
      <c r="RG64" s="170"/>
      <c r="RH64" s="170"/>
      <c r="RI64" s="170"/>
      <c r="RJ64" s="170"/>
      <c r="RK64" s="170"/>
      <c r="RL64" s="170"/>
      <c r="RM64" s="170"/>
      <c r="RN64" s="170"/>
      <c r="RO64" s="170"/>
      <c r="RP64" s="170"/>
      <c r="RQ64" s="170"/>
      <c r="RR64" s="170"/>
      <c r="RS64" s="170"/>
      <c r="RT64" s="170"/>
      <c r="RU64" s="170"/>
      <c r="RV64" s="170"/>
      <c r="RW64" s="170"/>
      <c r="RX64" s="170"/>
      <c r="RY64" s="170"/>
      <c r="RZ64" s="170"/>
      <c r="SA64" s="170"/>
      <c r="SB64" s="170"/>
      <c r="SC64" s="170"/>
      <c r="SD64" s="170"/>
      <c r="SE64" s="170"/>
      <c r="SF64" s="170"/>
      <c r="SG64" s="170"/>
      <c r="SH64" s="170"/>
      <c r="SI64" s="170"/>
      <c r="SJ64" s="170"/>
      <c r="SK64" s="170"/>
      <c r="SL64" s="170"/>
      <c r="SM64" s="170"/>
      <c r="SN64" s="170"/>
      <c r="SO64" s="170"/>
      <c r="SP64" s="170"/>
      <c r="SQ64" s="170"/>
      <c r="SR64" s="170"/>
      <c r="SS64" s="170"/>
      <c r="ST64" s="170"/>
      <c r="SU64" s="170"/>
      <c r="SV64" s="170"/>
      <c r="SW64" s="170"/>
      <c r="SX64" s="170"/>
      <c r="SY64" s="170"/>
      <c r="SZ64" s="170"/>
      <c r="TA64" s="170"/>
      <c r="TB64" s="170"/>
      <c r="TC64" s="170"/>
      <c r="TD64" s="170"/>
      <c r="TE64" s="170"/>
      <c r="TF64" s="170"/>
      <c r="TG64" s="170"/>
      <c r="TH64" s="170"/>
      <c r="TI64" s="170"/>
      <c r="TJ64" s="170"/>
      <c r="TK64" s="170"/>
      <c r="TL64" s="170"/>
      <c r="TM64" s="170"/>
      <c r="TN64" s="170"/>
      <c r="TO64" s="170"/>
      <c r="TP64" s="170"/>
      <c r="TQ64" s="170"/>
      <c r="TR64" s="170"/>
      <c r="TS64" s="170"/>
      <c r="TT64" s="170"/>
      <c r="TU64" s="170"/>
      <c r="TV64" s="170"/>
      <c r="TW64" s="170"/>
      <c r="TX64" s="170"/>
      <c r="TY64" s="170"/>
      <c r="TZ64" s="170"/>
      <c r="UA64" s="170"/>
      <c r="UB64" s="170"/>
      <c r="UC64" s="170"/>
      <c r="UD64" s="170"/>
      <c r="UE64" s="170"/>
      <c r="UF64" s="170"/>
      <c r="UG64" s="170"/>
      <c r="UH64" s="170"/>
      <c r="UI64" s="170"/>
      <c r="UJ64" s="170"/>
      <c r="UK64" s="170"/>
      <c r="UL64" s="170"/>
      <c r="UM64" s="170"/>
      <c r="UN64" s="170"/>
      <c r="UO64" s="170"/>
      <c r="UP64" s="170"/>
      <c r="UQ64" s="170"/>
      <c r="UR64" s="170"/>
      <c r="US64" s="170"/>
      <c r="UT64" s="170"/>
      <c r="UU64" s="170"/>
      <c r="UV64" s="170"/>
      <c r="UW64" s="170"/>
      <c r="UX64" s="170"/>
      <c r="UY64" s="170"/>
      <c r="UZ64" s="170"/>
      <c r="VA64" s="170"/>
      <c r="VB64" s="170"/>
      <c r="VC64" s="170"/>
      <c r="VD64" s="170"/>
      <c r="VE64" s="170"/>
      <c r="VF64" s="170"/>
      <c r="VG64" s="170"/>
      <c r="VH64" s="170"/>
      <c r="VI64" s="170"/>
      <c r="VJ64" s="170"/>
      <c r="VK64" s="170"/>
      <c r="VL64" s="170"/>
      <c r="VM64" s="170"/>
      <c r="VN64" s="170"/>
      <c r="VO64" s="170"/>
      <c r="VP64" s="170"/>
      <c r="VQ64" s="170"/>
      <c r="VR64" s="170"/>
      <c r="VS64" s="170"/>
      <c r="VT64" s="170"/>
      <c r="VU64" s="170"/>
      <c r="VV64" s="170"/>
      <c r="VW64" s="170"/>
      <c r="VX64" s="170"/>
      <c r="VY64" s="170"/>
      <c r="VZ64" s="170"/>
      <c r="WA64" s="170"/>
      <c r="WB64" s="170"/>
      <c r="WC64" s="170"/>
      <c r="WD64" s="170"/>
      <c r="WE64" s="170"/>
      <c r="WF64" s="170"/>
      <c r="WG64" s="170"/>
      <c r="WH64" s="170"/>
      <c r="WI64" s="170"/>
      <c r="WJ64" s="170"/>
      <c r="WK64" s="170"/>
      <c r="WL64" s="170"/>
      <c r="WM64" s="170"/>
      <c r="WN64" s="170"/>
      <c r="WO64" s="170"/>
      <c r="WP64" s="170"/>
      <c r="WQ64" s="170"/>
      <c r="WR64" s="170"/>
      <c r="WS64" s="170"/>
      <c r="WT64" s="170"/>
      <c r="WU64" s="170"/>
      <c r="WV64" s="170"/>
      <c r="WW64" s="170"/>
      <c r="WX64" s="170"/>
      <c r="WY64" s="170"/>
      <c r="WZ64" s="170"/>
      <c r="XA64" s="170"/>
      <c r="XB64" s="170"/>
      <c r="XC64" s="170"/>
      <c r="XD64" s="170"/>
      <c r="XE64" s="170"/>
      <c r="XF64" s="170"/>
      <c r="XG64" s="170"/>
      <c r="XH64" s="170"/>
      <c r="XI64" s="170"/>
      <c r="XJ64" s="170"/>
      <c r="XK64" s="170"/>
      <c r="XL64" s="170"/>
      <c r="XM64" s="170"/>
      <c r="XN64" s="170"/>
      <c r="XO64" s="170"/>
      <c r="XP64" s="170"/>
      <c r="XQ64" s="170"/>
      <c r="XR64" s="170"/>
      <c r="XS64" s="170"/>
      <c r="XT64" s="170"/>
      <c r="XU64" s="170"/>
      <c r="XV64" s="170"/>
      <c r="XW64" s="170"/>
      <c r="XX64" s="170"/>
      <c r="XY64" s="170"/>
      <c r="XZ64" s="170"/>
      <c r="YA64" s="170"/>
      <c r="YB64" s="170"/>
      <c r="YC64" s="170"/>
      <c r="YD64" s="170"/>
      <c r="YE64" s="170"/>
      <c r="YF64" s="170"/>
      <c r="YG64" s="170"/>
      <c r="YH64" s="170"/>
      <c r="YI64" s="170"/>
      <c r="YJ64" s="170"/>
      <c r="YK64" s="170"/>
      <c r="YL64" s="170"/>
      <c r="YM64" s="170"/>
      <c r="YN64" s="170"/>
      <c r="YO64" s="170"/>
      <c r="YP64" s="170"/>
      <c r="YQ64" s="170"/>
      <c r="YR64" s="170"/>
      <c r="YS64" s="170"/>
      <c r="YT64" s="170"/>
      <c r="YU64" s="170"/>
      <c r="YV64" s="170"/>
      <c r="YW64" s="170"/>
      <c r="YX64" s="170"/>
      <c r="YY64" s="170"/>
      <c r="YZ64" s="170"/>
      <c r="ZA64" s="170"/>
      <c r="ZB64" s="170"/>
      <c r="ZC64" s="170"/>
      <c r="ZD64" s="170"/>
      <c r="ZE64" s="170"/>
      <c r="ZF64" s="170"/>
      <c r="ZG64" s="170"/>
      <c r="ZH64" s="170"/>
      <c r="ZI64" s="170"/>
      <c r="ZJ64" s="170"/>
      <c r="ZK64" s="170"/>
      <c r="ZL64" s="170"/>
      <c r="ZM64" s="170"/>
      <c r="ZN64" s="170"/>
      <c r="ZO64" s="170"/>
      <c r="ZP64" s="170"/>
      <c r="ZQ64" s="170"/>
      <c r="ZR64" s="170"/>
      <c r="ZS64" s="170"/>
      <c r="ZT64" s="170"/>
      <c r="ZU64" s="170"/>
      <c r="ZV64" s="170"/>
      <c r="ZW64" s="170"/>
      <c r="ZX64" s="170"/>
      <c r="ZY64" s="170"/>
      <c r="ZZ64" s="170"/>
      <c r="AAA64" s="170"/>
      <c r="AAB64" s="170"/>
      <c r="AAC64" s="170"/>
      <c r="AAD64" s="170"/>
      <c r="AAE64" s="170"/>
      <c r="AAF64" s="170"/>
      <c r="AAG64" s="170"/>
      <c r="AAH64" s="170"/>
      <c r="AAI64" s="170"/>
      <c r="AAJ64" s="170"/>
      <c r="AAK64" s="170"/>
      <c r="AAL64" s="170"/>
      <c r="AAM64" s="170"/>
      <c r="AAN64" s="170"/>
      <c r="AAO64" s="170"/>
      <c r="AAP64" s="170"/>
      <c r="AAQ64" s="170"/>
      <c r="AAR64" s="170"/>
      <c r="AAS64" s="170"/>
      <c r="AAT64" s="170"/>
      <c r="AAU64" s="170"/>
      <c r="AAV64" s="170"/>
      <c r="AAW64" s="170"/>
      <c r="AAX64" s="170"/>
      <c r="AAY64" s="170"/>
      <c r="AAZ64" s="170"/>
      <c r="ABA64" s="170"/>
      <c r="ABB64" s="170"/>
      <c r="ABC64" s="170"/>
      <c r="ABD64" s="170"/>
      <c r="ABE64" s="170"/>
      <c r="ABF64" s="170"/>
      <c r="ABG64" s="170"/>
      <c r="ABH64" s="170"/>
      <c r="ABI64" s="170"/>
      <c r="ABJ64" s="170"/>
      <c r="ABK64" s="170"/>
      <c r="ABL64" s="170"/>
      <c r="ABM64" s="170"/>
      <c r="ABN64" s="170"/>
      <c r="ABO64" s="170"/>
      <c r="ABP64" s="170"/>
      <c r="ABQ64" s="170"/>
      <c r="ABR64" s="170"/>
      <c r="ABS64" s="170"/>
      <c r="ABT64" s="170"/>
      <c r="ABU64" s="170"/>
      <c r="ABV64" s="170"/>
      <c r="ABW64" s="170"/>
      <c r="ABX64" s="170"/>
      <c r="ABY64" s="170"/>
      <c r="ABZ64" s="170"/>
      <c r="ACA64" s="170"/>
      <c r="ACB64" s="170"/>
      <c r="ACC64" s="170"/>
      <c r="ACD64" s="170"/>
      <c r="ACE64" s="170"/>
      <c r="ACF64" s="170"/>
      <c r="ACG64" s="170"/>
      <c r="ACH64" s="170"/>
      <c r="ACI64" s="170"/>
      <c r="ACJ64" s="170"/>
      <c r="ACK64" s="170"/>
      <c r="ACL64" s="170"/>
      <c r="ACM64" s="170"/>
      <c r="ACN64" s="170"/>
      <c r="ACO64" s="170"/>
      <c r="ACP64" s="170"/>
      <c r="ACQ64" s="170"/>
      <c r="ACR64" s="170"/>
      <c r="ACS64" s="170"/>
      <c r="ACT64" s="170"/>
      <c r="ACU64" s="170"/>
      <c r="ACV64" s="170"/>
      <c r="ACW64" s="170"/>
      <c r="ACX64" s="170"/>
      <c r="ACY64" s="170"/>
      <c r="ACZ64" s="170"/>
      <c r="ADA64" s="170"/>
      <c r="ADB64" s="170"/>
      <c r="ADC64" s="170"/>
      <c r="ADD64" s="170"/>
      <c r="ADE64" s="170"/>
      <c r="ADF64" s="170"/>
      <c r="ADG64" s="170"/>
      <c r="ADH64" s="170"/>
      <c r="ADI64" s="170"/>
      <c r="ADJ64" s="170"/>
      <c r="ADK64" s="170"/>
      <c r="ADL64" s="170"/>
      <c r="ADM64" s="170"/>
      <c r="ADN64" s="170"/>
      <c r="ADO64" s="170"/>
      <c r="ADP64" s="170"/>
      <c r="ADQ64" s="170"/>
      <c r="ADR64" s="170"/>
      <c r="ADS64" s="170"/>
      <c r="ADT64" s="170"/>
      <c r="ADU64" s="170"/>
      <c r="ADV64" s="170"/>
      <c r="ADW64" s="170"/>
      <c r="ADX64" s="170"/>
      <c r="ADY64" s="170"/>
      <c r="ADZ64" s="170"/>
      <c r="AEA64" s="170"/>
      <c r="AEB64" s="170"/>
      <c r="AEC64" s="170"/>
      <c r="AED64" s="170"/>
      <c r="AEE64" s="170"/>
      <c r="AEF64" s="170"/>
      <c r="AEG64" s="170"/>
      <c r="AEH64" s="170"/>
      <c r="AEI64" s="170"/>
      <c r="AEJ64" s="170"/>
      <c r="AEK64" s="170"/>
      <c r="AEL64" s="170"/>
      <c r="AEM64" s="170"/>
      <c r="AEN64" s="170"/>
      <c r="AEO64" s="170"/>
      <c r="AEP64" s="170"/>
      <c r="AEQ64" s="170"/>
      <c r="AER64" s="170"/>
      <c r="AES64" s="170"/>
      <c r="AET64" s="170"/>
      <c r="AEU64" s="170"/>
      <c r="AEV64" s="170"/>
      <c r="AEW64" s="170"/>
      <c r="AEX64" s="170"/>
      <c r="AEY64" s="170"/>
      <c r="AEZ64" s="170"/>
      <c r="AFA64" s="170"/>
      <c r="AFB64" s="170"/>
      <c r="AFC64" s="170"/>
      <c r="AFD64" s="170"/>
      <c r="AFE64" s="170"/>
      <c r="AFF64" s="170"/>
      <c r="AFG64" s="170"/>
      <c r="AFH64" s="170"/>
      <c r="AFI64" s="170"/>
      <c r="AFJ64" s="170"/>
      <c r="AFK64" s="170"/>
      <c r="AFL64" s="170"/>
      <c r="AFM64" s="170"/>
      <c r="AFN64" s="170"/>
      <c r="AFO64" s="170"/>
      <c r="AFP64" s="170"/>
      <c r="AFQ64" s="170"/>
      <c r="AFR64" s="170"/>
      <c r="AFS64" s="170"/>
      <c r="AFT64" s="170"/>
      <c r="AFU64" s="170"/>
      <c r="AFV64" s="170"/>
      <c r="AFW64" s="170"/>
      <c r="AFX64" s="170"/>
      <c r="AFY64" s="170"/>
      <c r="AFZ64" s="170"/>
      <c r="AGA64" s="170"/>
      <c r="AGB64" s="170"/>
      <c r="AGC64" s="170"/>
      <c r="AGD64" s="170"/>
      <c r="AGE64" s="170"/>
      <c r="AGF64" s="170"/>
      <c r="AGG64" s="170"/>
      <c r="AGH64" s="170"/>
      <c r="AGI64" s="170"/>
      <c r="AGJ64" s="170"/>
      <c r="AGK64" s="170"/>
      <c r="AGL64" s="170"/>
      <c r="AGM64" s="170"/>
      <c r="AGN64" s="170"/>
      <c r="AGO64" s="170"/>
      <c r="AGP64" s="170"/>
      <c r="AGQ64" s="170"/>
      <c r="AGR64" s="170"/>
      <c r="AGS64" s="170"/>
      <c r="AGT64" s="170"/>
      <c r="AGU64" s="170"/>
      <c r="AGV64" s="170"/>
      <c r="AGW64" s="170"/>
      <c r="AGX64" s="170"/>
      <c r="AGY64" s="170"/>
      <c r="AGZ64" s="170"/>
      <c r="AHA64" s="170"/>
      <c r="AHB64" s="170"/>
      <c r="AHC64" s="170"/>
      <c r="AHD64" s="170"/>
      <c r="AHE64" s="170"/>
      <c r="AHF64" s="170"/>
      <c r="AHG64" s="170"/>
      <c r="AHH64" s="170"/>
      <c r="AHI64" s="170"/>
      <c r="AHJ64" s="170"/>
      <c r="AHK64" s="170"/>
      <c r="AHL64" s="170"/>
      <c r="AHM64" s="170"/>
      <c r="AHN64" s="170"/>
      <c r="AHO64" s="170"/>
      <c r="AHP64" s="170"/>
      <c r="AHQ64" s="170"/>
      <c r="AHR64" s="170"/>
      <c r="AHS64" s="170"/>
      <c r="AHT64" s="170"/>
      <c r="AHU64" s="170"/>
      <c r="AHV64" s="170"/>
      <c r="AHW64" s="170"/>
      <c r="AHX64" s="170"/>
      <c r="AHY64" s="170"/>
      <c r="AHZ64" s="170"/>
      <c r="AIA64" s="170"/>
      <c r="AIB64" s="170"/>
      <c r="AIC64" s="170"/>
      <c r="AID64" s="170"/>
      <c r="AIE64" s="170"/>
      <c r="AIF64" s="170"/>
      <c r="AIG64" s="170"/>
      <c r="AIH64" s="170"/>
      <c r="AII64" s="170"/>
      <c r="AIJ64" s="170"/>
      <c r="AIK64" s="170"/>
      <c r="AIL64" s="170"/>
      <c r="AIM64" s="170"/>
      <c r="AIN64" s="170"/>
      <c r="AIO64" s="170"/>
      <c r="AIP64" s="170"/>
      <c r="AIQ64" s="170"/>
      <c r="AIR64" s="170"/>
      <c r="AIS64" s="170"/>
      <c r="AIT64" s="170"/>
      <c r="AIU64" s="170"/>
      <c r="AIV64" s="170"/>
      <c r="AIW64" s="170"/>
      <c r="AIX64" s="170"/>
      <c r="AIY64" s="170"/>
      <c r="AIZ64" s="170"/>
      <c r="AJA64" s="170"/>
      <c r="AJB64" s="170"/>
      <c r="AJC64" s="170"/>
      <c r="AJD64" s="170"/>
      <c r="AJE64" s="170"/>
      <c r="AJF64" s="170"/>
      <c r="AJG64" s="170"/>
      <c r="AJH64" s="170"/>
      <c r="AJI64" s="170"/>
      <c r="AJJ64" s="170"/>
      <c r="AJK64" s="170"/>
      <c r="AJL64" s="170"/>
      <c r="AJM64" s="170"/>
      <c r="AJN64" s="170"/>
      <c r="AJO64" s="170"/>
      <c r="AJP64" s="170"/>
      <c r="AJQ64" s="170"/>
      <c r="AJR64" s="170"/>
      <c r="AJS64" s="170"/>
      <c r="AJT64" s="170"/>
      <c r="AJU64" s="170"/>
      <c r="AJV64" s="170"/>
      <c r="AJW64" s="170"/>
      <c r="AJX64" s="170"/>
      <c r="AJY64" s="170"/>
      <c r="AJZ64" s="170"/>
      <c r="AKA64" s="170"/>
      <c r="AKB64" s="170"/>
      <c r="AKC64" s="170"/>
      <c r="AKD64" s="170"/>
      <c r="AKE64" s="170"/>
      <c r="AKF64" s="170"/>
      <c r="AKG64" s="170"/>
      <c r="AKH64" s="170"/>
      <c r="AKI64" s="170"/>
      <c r="AKJ64" s="170"/>
      <c r="AKK64" s="170"/>
      <c r="AKL64" s="170"/>
      <c r="AKM64" s="170"/>
      <c r="AKN64" s="170"/>
      <c r="AKO64" s="170"/>
      <c r="AKP64" s="170"/>
      <c r="AKQ64" s="170"/>
      <c r="AKR64" s="170"/>
      <c r="AKS64" s="170"/>
      <c r="AKT64" s="170"/>
      <c r="AKU64" s="170"/>
      <c r="AKV64" s="170"/>
      <c r="AKW64" s="170"/>
      <c r="AKX64" s="170"/>
      <c r="AKY64" s="170"/>
      <c r="AKZ64" s="170"/>
      <c r="ALA64" s="170"/>
      <c r="ALB64" s="170"/>
      <c r="ALC64" s="170"/>
      <c r="ALD64" s="170"/>
      <c r="ALE64" s="170"/>
      <c r="ALF64" s="170"/>
      <c r="ALG64" s="170"/>
      <c r="ALH64" s="170"/>
      <c r="ALI64" s="170"/>
      <c r="ALJ64" s="170"/>
      <c r="ALK64" s="170"/>
      <c r="ALL64" s="170"/>
      <c r="ALM64" s="170"/>
      <c r="ALN64" s="170"/>
      <c r="ALO64" s="170"/>
      <c r="ALP64" s="170"/>
      <c r="ALQ64" s="170"/>
      <c r="ALR64" s="170"/>
      <c r="ALS64" s="170"/>
      <c r="ALT64" s="170"/>
      <c r="ALU64" s="170"/>
      <c r="ALV64" s="170"/>
      <c r="ALW64" s="170"/>
      <c r="ALX64" s="170"/>
      <c r="ALY64" s="170"/>
      <c r="ALZ64" s="170"/>
      <c r="AMA64" s="170"/>
      <c r="AMB64" s="170"/>
      <c r="AMC64" s="170"/>
      <c r="AMD64" s="170"/>
      <c r="AME64" s="170"/>
      <c r="AMF64" s="170"/>
      <c r="AMG64" s="170"/>
      <c r="AMH64" s="170"/>
      <c r="AMI64" s="170"/>
      <c r="AMJ64" s="170"/>
    </row>
    <row r="65" spans="1:1025" x14ac:dyDescent="0.25">
      <c r="A65" s="372" t="s">
        <v>1061</v>
      </c>
      <c r="B65" s="257">
        <v>65</v>
      </c>
      <c r="C65" s="258" t="s">
        <v>24188</v>
      </c>
      <c r="D65" s="320" t="s">
        <v>6294</v>
      </c>
      <c r="E65" s="286"/>
      <c r="F65" s="291">
        <v>3</v>
      </c>
      <c r="G65" s="280"/>
      <c r="H65" s="280"/>
      <c r="I65" s="492">
        <v>47.6</v>
      </c>
      <c r="J65" s="292" t="s">
        <v>748</v>
      </c>
      <c r="K65" s="293">
        <v>1</v>
      </c>
      <c r="L65" s="293"/>
      <c r="M65" s="293"/>
      <c r="N65" s="293"/>
      <c r="O65" s="281"/>
      <c r="P65" s="293">
        <v>335</v>
      </c>
      <c r="Q65" s="293"/>
      <c r="R65" s="293"/>
      <c r="S65" s="293"/>
      <c r="T65" s="293"/>
      <c r="U65" s="293"/>
      <c r="V65" s="293"/>
      <c r="W65" s="283">
        <f t="shared" si="46"/>
        <v>100</v>
      </c>
      <c r="X65" s="283">
        <f t="shared" si="47"/>
        <v>100</v>
      </c>
      <c r="Y65" s="341">
        <v>5</v>
      </c>
      <c r="Z65" s="283">
        <f t="shared" si="28"/>
        <v>100</v>
      </c>
      <c r="AA65" s="283">
        <f t="shared" si="29"/>
        <v>100</v>
      </c>
      <c r="AB65" s="287">
        <f t="shared" si="23"/>
        <v>100</v>
      </c>
      <c r="AC65" s="287">
        <f t="shared" si="22"/>
        <v>100</v>
      </c>
      <c r="AD65" s="287">
        <f t="shared" si="50"/>
        <v>100</v>
      </c>
      <c r="AE65" s="284">
        <f t="shared" si="30"/>
        <v>100</v>
      </c>
      <c r="AF65" s="284">
        <f t="shared" si="27"/>
        <v>100</v>
      </c>
      <c r="AG65" s="374">
        <v>1</v>
      </c>
      <c r="AH65" s="342">
        <v>1</v>
      </c>
      <c r="AI65" s="342">
        <v>3</v>
      </c>
      <c r="AJ65" s="326">
        <v>2.5</v>
      </c>
      <c r="AK65" s="501" t="s">
        <v>24092</v>
      </c>
      <c r="AL65" s="281">
        <v>1</v>
      </c>
      <c r="AM65" s="278">
        <v>2</v>
      </c>
      <c r="AN65" s="511"/>
      <c r="AO65" s="357"/>
      <c r="AP65" s="357"/>
      <c r="AQ65" s="286" t="s">
        <v>901</v>
      </c>
      <c r="AR65" s="171" t="s">
        <v>756</v>
      </c>
      <c r="AS65" s="171"/>
      <c r="AT65" s="286"/>
      <c r="AU65" s="286"/>
      <c r="AV65" s="559"/>
    </row>
    <row r="66" spans="1:1025" ht="12.75" customHeight="1" x14ac:dyDescent="0.25">
      <c r="A66" s="343" t="s">
        <v>42</v>
      </c>
      <c r="B66" s="257">
        <v>66</v>
      </c>
      <c r="C66" s="258" t="s">
        <v>24189</v>
      </c>
      <c r="D66" s="290" t="s">
        <v>7030</v>
      </c>
      <c r="E66" s="286" t="s">
        <v>24132</v>
      </c>
      <c r="F66" s="291">
        <v>3</v>
      </c>
      <c r="G66" s="280"/>
      <c r="H66" s="280"/>
      <c r="I66" s="492">
        <v>47.6</v>
      </c>
      <c r="J66" s="292" t="s">
        <v>748</v>
      </c>
      <c r="K66" s="293">
        <v>1</v>
      </c>
      <c r="L66" s="293"/>
      <c r="M66" s="293"/>
      <c r="N66" s="293"/>
      <c r="O66" s="281"/>
      <c r="P66" s="293">
        <v>335</v>
      </c>
      <c r="Q66" s="293"/>
      <c r="R66" s="293"/>
      <c r="S66" s="293"/>
      <c r="T66" s="293"/>
      <c r="U66" s="293"/>
      <c r="V66" s="293"/>
      <c r="W66" s="283">
        <f t="shared" si="46"/>
        <v>100</v>
      </c>
      <c r="X66" s="283">
        <f t="shared" si="47"/>
        <v>100</v>
      </c>
      <c r="Y66" s="341">
        <v>5</v>
      </c>
      <c r="Z66" s="283">
        <f t="shared" si="28"/>
        <v>100</v>
      </c>
      <c r="AA66" s="283">
        <f t="shared" si="29"/>
        <v>100</v>
      </c>
      <c r="AB66" s="287">
        <f t="shared" si="23"/>
        <v>100</v>
      </c>
      <c r="AC66" s="287">
        <f t="shared" si="22"/>
        <v>100</v>
      </c>
      <c r="AD66" s="287">
        <f t="shared" si="50"/>
        <v>100</v>
      </c>
      <c r="AE66" s="284">
        <f t="shared" si="30"/>
        <v>100</v>
      </c>
      <c r="AF66" s="284">
        <f t="shared" si="27"/>
        <v>100</v>
      </c>
      <c r="AG66" s="374">
        <v>1</v>
      </c>
      <c r="AH66" s="342">
        <v>1</v>
      </c>
      <c r="AI66" s="342">
        <v>3</v>
      </c>
      <c r="AJ66" s="326">
        <v>2.5</v>
      </c>
      <c r="AK66" s="501" t="s">
        <v>24092</v>
      </c>
      <c r="AL66" s="281">
        <v>1</v>
      </c>
      <c r="AM66" s="278">
        <v>2</v>
      </c>
      <c r="AN66" s="511"/>
      <c r="AO66" s="357"/>
      <c r="AP66" s="357"/>
      <c r="AQ66" s="286" t="s">
        <v>901</v>
      </c>
      <c r="AR66" s="171" t="s">
        <v>756</v>
      </c>
      <c r="AS66" s="171"/>
      <c r="AT66" s="286"/>
      <c r="AU66" s="286"/>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c r="BZ66" s="559"/>
      <c r="CA66" s="559"/>
      <c r="CB66" s="559"/>
      <c r="CC66" s="559"/>
      <c r="CD66" s="559"/>
      <c r="CE66" s="559"/>
      <c r="CF66" s="559"/>
      <c r="CG66" s="559"/>
      <c r="CH66" s="559"/>
      <c r="CI66" s="559"/>
      <c r="CJ66" s="559"/>
      <c r="CK66" s="559"/>
      <c r="CL66" s="559"/>
      <c r="CM66" s="559"/>
      <c r="CN66" s="559"/>
      <c r="CO66" s="559"/>
      <c r="CP66" s="559"/>
      <c r="CQ66" s="559"/>
      <c r="CR66" s="559"/>
      <c r="CS66" s="559"/>
      <c r="CT66" s="559"/>
      <c r="CU66" s="559"/>
      <c r="CV66" s="559"/>
      <c r="CW66" s="559"/>
      <c r="CX66" s="559"/>
      <c r="CY66" s="559"/>
      <c r="CZ66" s="559"/>
      <c r="DA66" s="559"/>
      <c r="DB66" s="559"/>
      <c r="DC66" s="559"/>
      <c r="DD66" s="559"/>
      <c r="DE66" s="559"/>
      <c r="DF66" s="559"/>
      <c r="DG66" s="559"/>
      <c r="DH66" s="559"/>
      <c r="DI66" s="559"/>
      <c r="DJ66" s="559"/>
      <c r="DK66" s="559"/>
      <c r="DL66" s="559"/>
      <c r="DM66" s="559"/>
      <c r="DN66" s="559"/>
      <c r="DO66" s="559"/>
      <c r="DP66" s="559"/>
      <c r="DQ66" s="559"/>
      <c r="DR66" s="559"/>
      <c r="DS66" s="559"/>
      <c r="DT66" s="559"/>
      <c r="DU66" s="559"/>
      <c r="DV66" s="559"/>
      <c r="DW66" s="559"/>
      <c r="DX66" s="559"/>
      <c r="DY66" s="559"/>
      <c r="DZ66" s="559"/>
      <c r="EA66" s="559"/>
      <c r="EB66" s="559"/>
      <c r="EC66" s="559"/>
      <c r="ED66" s="559"/>
      <c r="EE66" s="559"/>
      <c r="EF66" s="559"/>
      <c r="EG66" s="559"/>
      <c r="EH66" s="559"/>
      <c r="EI66" s="559"/>
      <c r="EJ66" s="559"/>
      <c r="EK66" s="559"/>
      <c r="EL66" s="559"/>
      <c r="EM66" s="559"/>
      <c r="EN66" s="559"/>
      <c r="EO66" s="559"/>
      <c r="EP66" s="559"/>
      <c r="EQ66" s="559"/>
      <c r="ER66" s="559"/>
      <c r="ES66" s="559"/>
      <c r="ET66" s="559"/>
      <c r="EU66" s="559"/>
      <c r="EV66" s="559"/>
      <c r="EW66" s="559"/>
      <c r="EX66" s="559"/>
      <c r="EY66" s="559"/>
      <c r="EZ66" s="559"/>
      <c r="FA66" s="559"/>
      <c r="FB66" s="559"/>
      <c r="FC66" s="559"/>
      <c r="FD66" s="559"/>
      <c r="FE66" s="559"/>
      <c r="FF66" s="559"/>
      <c r="FG66" s="559"/>
      <c r="FH66" s="559"/>
      <c r="FI66" s="559"/>
      <c r="FJ66" s="559"/>
      <c r="FK66" s="559"/>
      <c r="FL66" s="559"/>
      <c r="FM66" s="559"/>
      <c r="FN66" s="559"/>
      <c r="FO66" s="559"/>
      <c r="FP66" s="559"/>
      <c r="FQ66" s="559"/>
      <c r="FR66" s="559"/>
      <c r="FS66" s="559"/>
      <c r="FT66" s="559"/>
      <c r="FU66" s="559"/>
      <c r="FV66" s="559"/>
      <c r="FW66" s="559"/>
      <c r="FX66" s="559"/>
      <c r="FY66" s="559"/>
      <c r="FZ66" s="559"/>
      <c r="GA66" s="559"/>
      <c r="GB66" s="559"/>
      <c r="GC66" s="559"/>
      <c r="GD66" s="559"/>
      <c r="GE66" s="559"/>
      <c r="GF66" s="559"/>
      <c r="GG66" s="559"/>
      <c r="GH66" s="559"/>
      <c r="GI66" s="559"/>
      <c r="GJ66" s="559"/>
      <c r="GK66" s="559"/>
      <c r="GL66" s="559"/>
      <c r="GM66" s="559"/>
      <c r="GN66" s="559"/>
      <c r="GO66" s="559"/>
      <c r="GP66" s="559"/>
      <c r="GQ66" s="559"/>
      <c r="GR66" s="559"/>
      <c r="GS66" s="559"/>
      <c r="GT66" s="559"/>
      <c r="GU66" s="559"/>
      <c r="GV66" s="559"/>
      <c r="GW66" s="559"/>
      <c r="GX66" s="559"/>
      <c r="GY66" s="559"/>
      <c r="GZ66" s="559"/>
      <c r="HA66" s="559"/>
      <c r="HB66" s="559"/>
      <c r="HC66" s="559"/>
      <c r="HD66" s="559"/>
      <c r="HE66" s="559"/>
      <c r="HF66" s="559"/>
      <c r="HG66" s="559"/>
      <c r="HH66" s="559"/>
      <c r="HI66" s="559"/>
      <c r="HJ66" s="559"/>
      <c r="HK66" s="559"/>
      <c r="HL66" s="559"/>
      <c r="HM66" s="559"/>
      <c r="HN66" s="559"/>
      <c r="HO66" s="559"/>
      <c r="HP66" s="559"/>
      <c r="HQ66" s="559"/>
      <c r="HR66" s="559"/>
      <c r="HS66" s="559"/>
      <c r="HT66" s="559"/>
      <c r="HU66" s="559"/>
      <c r="HV66" s="559"/>
      <c r="HW66" s="559"/>
      <c r="HX66" s="559"/>
      <c r="HY66" s="559"/>
      <c r="HZ66" s="559"/>
      <c r="IA66" s="559"/>
      <c r="IB66" s="559"/>
      <c r="IC66" s="559"/>
      <c r="ID66" s="559"/>
      <c r="IE66" s="559"/>
      <c r="IF66" s="559"/>
      <c r="IG66" s="559"/>
      <c r="IH66" s="559"/>
      <c r="II66" s="559"/>
      <c r="IJ66" s="559"/>
      <c r="IK66" s="559"/>
      <c r="IL66" s="559"/>
      <c r="IM66" s="559"/>
      <c r="IN66" s="559"/>
      <c r="IO66" s="559"/>
      <c r="IP66" s="559"/>
      <c r="IQ66" s="559"/>
      <c r="IR66" s="559"/>
      <c r="IS66" s="559"/>
      <c r="IT66" s="559"/>
      <c r="IU66" s="559"/>
      <c r="IV66" s="559"/>
      <c r="IW66" s="559"/>
      <c r="IX66" s="559"/>
      <c r="IY66" s="559"/>
      <c r="IZ66" s="559"/>
      <c r="JA66" s="559"/>
      <c r="JB66" s="559"/>
      <c r="JC66" s="559"/>
      <c r="JD66" s="559"/>
      <c r="JE66" s="559"/>
      <c r="JF66" s="559"/>
      <c r="JG66" s="559"/>
      <c r="JH66" s="559"/>
      <c r="JI66" s="559"/>
      <c r="JJ66" s="559"/>
      <c r="JK66" s="559"/>
      <c r="JL66" s="559"/>
      <c r="JM66" s="559"/>
      <c r="JN66" s="559"/>
      <c r="JO66" s="559"/>
      <c r="JP66" s="559"/>
      <c r="JQ66" s="559"/>
      <c r="JR66" s="559"/>
      <c r="JS66" s="559"/>
      <c r="JT66" s="559"/>
      <c r="JU66" s="559"/>
      <c r="JV66" s="559"/>
      <c r="JW66" s="559"/>
      <c r="JX66" s="559"/>
      <c r="JY66" s="559"/>
      <c r="JZ66" s="559"/>
      <c r="KA66" s="559"/>
      <c r="KB66" s="559"/>
      <c r="KC66" s="559"/>
      <c r="KD66" s="559"/>
      <c r="KE66" s="559"/>
      <c r="KF66" s="559"/>
      <c r="KG66" s="559"/>
      <c r="KH66" s="559"/>
      <c r="KI66" s="559"/>
      <c r="KJ66" s="559"/>
      <c r="KK66" s="559"/>
      <c r="KL66" s="559"/>
      <c r="KM66" s="559"/>
      <c r="KN66" s="559"/>
      <c r="KO66" s="559"/>
      <c r="KP66" s="559"/>
      <c r="KQ66" s="559"/>
      <c r="KR66" s="559"/>
      <c r="KS66" s="559"/>
      <c r="KT66" s="559"/>
      <c r="KU66" s="559"/>
      <c r="KV66" s="559"/>
      <c r="KW66" s="559"/>
      <c r="KX66" s="559"/>
      <c r="KY66" s="559"/>
      <c r="KZ66" s="559"/>
      <c r="LA66" s="559"/>
      <c r="LB66" s="559"/>
      <c r="LC66" s="559"/>
      <c r="LD66" s="559"/>
      <c r="LE66" s="559"/>
      <c r="LF66" s="559"/>
      <c r="LG66" s="559"/>
      <c r="LH66" s="559"/>
      <c r="LI66" s="559"/>
      <c r="LJ66" s="559"/>
      <c r="LK66" s="559"/>
      <c r="LL66" s="559"/>
      <c r="LM66" s="559"/>
      <c r="LN66" s="559"/>
      <c r="LO66" s="559"/>
      <c r="LP66" s="559"/>
      <c r="LQ66" s="559"/>
      <c r="LR66" s="559"/>
      <c r="LS66" s="559"/>
      <c r="LT66" s="559"/>
      <c r="LU66" s="559"/>
      <c r="LV66" s="559"/>
      <c r="LW66" s="559"/>
      <c r="LX66" s="559"/>
      <c r="LY66" s="559"/>
      <c r="LZ66" s="559"/>
      <c r="MA66" s="559"/>
      <c r="MB66" s="559"/>
      <c r="MC66" s="559"/>
      <c r="MD66" s="559"/>
      <c r="ME66" s="559"/>
      <c r="MF66" s="559"/>
      <c r="MG66" s="559"/>
      <c r="MH66" s="559"/>
      <c r="MI66" s="559"/>
      <c r="MJ66" s="559"/>
      <c r="MK66" s="559"/>
      <c r="ML66" s="559"/>
      <c r="MM66" s="559"/>
      <c r="MN66" s="559"/>
      <c r="MO66" s="559"/>
      <c r="MP66" s="559"/>
      <c r="MQ66" s="559"/>
      <c r="MR66" s="559"/>
      <c r="MS66" s="559"/>
      <c r="MT66" s="559"/>
      <c r="MU66" s="559"/>
      <c r="MV66" s="559"/>
      <c r="MW66" s="559"/>
      <c r="MX66" s="559"/>
      <c r="MY66" s="559"/>
      <c r="MZ66" s="559"/>
      <c r="NA66" s="559"/>
      <c r="NB66" s="559"/>
      <c r="NC66" s="559"/>
      <c r="ND66" s="559"/>
      <c r="NE66" s="559"/>
      <c r="NF66" s="559"/>
      <c r="NG66" s="559"/>
      <c r="NH66" s="559"/>
      <c r="NI66" s="559"/>
      <c r="NJ66" s="559"/>
      <c r="NK66" s="559"/>
      <c r="NL66" s="559"/>
      <c r="NM66" s="559"/>
      <c r="NN66" s="559"/>
      <c r="NO66" s="559"/>
      <c r="NP66" s="559"/>
      <c r="NQ66" s="559"/>
      <c r="NR66" s="559"/>
      <c r="NS66" s="559"/>
      <c r="NT66" s="559"/>
      <c r="NU66" s="559"/>
      <c r="NV66" s="559"/>
      <c r="NW66" s="559"/>
      <c r="NX66" s="559"/>
      <c r="NY66" s="559"/>
      <c r="NZ66" s="559"/>
      <c r="OA66" s="559"/>
      <c r="OB66" s="559"/>
      <c r="OC66" s="559"/>
      <c r="OD66" s="559"/>
      <c r="OE66" s="559"/>
      <c r="OF66" s="559"/>
      <c r="OG66" s="559"/>
      <c r="OH66" s="559"/>
      <c r="OI66" s="559"/>
      <c r="OJ66" s="559"/>
      <c r="OK66" s="559"/>
      <c r="OL66" s="559"/>
      <c r="OM66" s="559"/>
      <c r="ON66" s="559"/>
      <c r="OO66" s="559"/>
      <c r="OP66" s="559"/>
      <c r="OQ66" s="559"/>
      <c r="OR66" s="559"/>
      <c r="OS66" s="559"/>
      <c r="OT66" s="559"/>
      <c r="OU66" s="559"/>
      <c r="OV66" s="559"/>
      <c r="OW66" s="559"/>
      <c r="OX66" s="559"/>
      <c r="OY66" s="559"/>
      <c r="OZ66" s="559"/>
      <c r="PA66" s="559"/>
      <c r="PB66" s="559"/>
      <c r="PC66" s="559"/>
      <c r="PD66" s="559"/>
      <c r="PE66" s="559"/>
      <c r="PF66" s="559"/>
      <c r="PG66" s="559"/>
      <c r="PH66" s="559"/>
      <c r="PI66" s="559"/>
      <c r="PJ66" s="559"/>
      <c r="PK66" s="559"/>
      <c r="PL66" s="559"/>
      <c r="PM66" s="559"/>
      <c r="PN66" s="559"/>
      <c r="PO66" s="559"/>
      <c r="PP66" s="559"/>
      <c r="PQ66" s="559"/>
      <c r="PR66" s="559"/>
      <c r="PS66" s="559"/>
      <c r="PT66" s="559"/>
      <c r="PU66" s="559"/>
      <c r="PV66" s="559"/>
      <c r="PW66" s="559"/>
      <c r="PX66" s="559"/>
      <c r="PY66" s="559"/>
      <c r="PZ66" s="559"/>
      <c r="QA66" s="559"/>
      <c r="QB66" s="559"/>
      <c r="QC66" s="559"/>
      <c r="QD66" s="559"/>
      <c r="QE66" s="559"/>
      <c r="QF66" s="559"/>
      <c r="QG66" s="559"/>
      <c r="QH66" s="559"/>
      <c r="QI66" s="559"/>
      <c r="QJ66" s="559"/>
      <c r="QK66" s="559"/>
      <c r="QL66" s="559"/>
      <c r="QM66" s="559"/>
      <c r="QN66" s="559"/>
      <c r="QO66" s="559"/>
      <c r="QP66" s="559"/>
      <c r="QQ66" s="559"/>
      <c r="QR66" s="559"/>
      <c r="QS66" s="559"/>
      <c r="QT66" s="559"/>
      <c r="QU66" s="559"/>
      <c r="QV66" s="559"/>
      <c r="QW66" s="559"/>
      <c r="QX66" s="559"/>
      <c r="QY66" s="559"/>
      <c r="QZ66" s="559"/>
      <c r="RA66" s="559"/>
      <c r="RB66" s="559"/>
      <c r="RC66" s="559"/>
      <c r="RD66" s="559"/>
      <c r="RE66" s="559"/>
      <c r="RF66" s="559"/>
      <c r="RG66" s="559"/>
      <c r="RH66" s="559"/>
      <c r="RI66" s="559"/>
      <c r="RJ66" s="559"/>
      <c r="RK66" s="559"/>
      <c r="RL66" s="559"/>
      <c r="RM66" s="559"/>
      <c r="RN66" s="559"/>
      <c r="RO66" s="559"/>
      <c r="RP66" s="559"/>
      <c r="RQ66" s="559"/>
      <c r="RR66" s="559"/>
      <c r="RS66" s="559"/>
      <c r="RT66" s="559"/>
      <c r="RU66" s="559"/>
      <c r="RV66" s="559"/>
      <c r="RW66" s="559"/>
      <c r="RX66" s="559"/>
      <c r="RY66" s="559"/>
      <c r="RZ66" s="559"/>
      <c r="SA66" s="559"/>
      <c r="SB66" s="559"/>
      <c r="SC66" s="559"/>
      <c r="SD66" s="559"/>
      <c r="SE66" s="559"/>
      <c r="SF66" s="559"/>
      <c r="SG66" s="559"/>
      <c r="SH66" s="559"/>
      <c r="SI66" s="559"/>
      <c r="SJ66" s="559"/>
      <c r="SK66" s="559"/>
      <c r="SL66" s="559"/>
      <c r="SM66" s="559"/>
      <c r="SN66" s="559"/>
      <c r="SO66" s="559"/>
      <c r="SP66" s="559"/>
      <c r="SQ66" s="559"/>
      <c r="SR66" s="559"/>
      <c r="SS66" s="559"/>
      <c r="ST66" s="559"/>
      <c r="SU66" s="559"/>
      <c r="SV66" s="559"/>
      <c r="SW66" s="559"/>
      <c r="SX66" s="559"/>
      <c r="SY66" s="559"/>
      <c r="SZ66" s="559"/>
      <c r="TA66" s="559"/>
      <c r="TB66" s="559"/>
      <c r="TC66" s="559"/>
      <c r="TD66" s="559"/>
      <c r="TE66" s="559"/>
      <c r="TF66" s="559"/>
      <c r="TG66" s="559"/>
      <c r="TH66" s="559"/>
      <c r="TI66" s="559"/>
      <c r="TJ66" s="559"/>
      <c r="TK66" s="559"/>
      <c r="TL66" s="559"/>
      <c r="TM66" s="559"/>
      <c r="TN66" s="559"/>
      <c r="TO66" s="559"/>
      <c r="TP66" s="559"/>
      <c r="TQ66" s="559"/>
      <c r="TR66" s="559"/>
      <c r="TS66" s="559"/>
      <c r="TT66" s="559"/>
      <c r="TU66" s="559"/>
      <c r="TV66" s="559"/>
      <c r="TW66" s="559"/>
      <c r="TX66" s="559"/>
      <c r="TY66" s="559"/>
      <c r="TZ66" s="559"/>
      <c r="UA66" s="559"/>
      <c r="UB66" s="559"/>
      <c r="UC66" s="559"/>
      <c r="UD66" s="559"/>
      <c r="UE66" s="559"/>
      <c r="UF66" s="559"/>
      <c r="UG66" s="559"/>
      <c r="UH66" s="559"/>
      <c r="UI66" s="559"/>
      <c r="UJ66" s="559"/>
      <c r="UK66" s="559"/>
      <c r="UL66" s="559"/>
      <c r="UM66" s="559"/>
      <c r="UN66" s="559"/>
      <c r="UO66" s="559"/>
      <c r="UP66" s="559"/>
      <c r="UQ66" s="559"/>
      <c r="UR66" s="559"/>
      <c r="US66" s="559"/>
      <c r="UT66" s="559"/>
      <c r="UU66" s="559"/>
      <c r="UV66" s="559"/>
      <c r="UW66" s="559"/>
      <c r="UX66" s="559"/>
      <c r="UY66" s="559"/>
      <c r="UZ66" s="559"/>
      <c r="VA66" s="559"/>
      <c r="VB66" s="559"/>
      <c r="VC66" s="559"/>
      <c r="VD66" s="559"/>
      <c r="VE66" s="559"/>
      <c r="VF66" s="559"/>
      <c r="VG66" s="559"/>
      <c r="VH66" s="559"/>
      <c r="VI66" s="559"/>
      <c r="VJ66" s="559"/>
      <c r="VK66" s="559"/>
      <c r="VL66" s="559"/>
      <c r="VM66" s="559"/>
      <c r="VN66" s="559"/>
      <c r="VO66" s="559"/>
      <c r="VP66" s="559"/>
      <c r="VQ66" s="559"/>
      <c r="VR66" s="559"/>
      <c r="VS66" s="559"/>
      <c r="VT66" s="559"/>
      <c r="VU66" s="559"/>
      <c r="VV66" s="559"/>
      <c r="VW66" s="559"/>
      <c r="VX66" s="559"/>
      <c r="VY66" s="559"/>
      <c r="VZ66" s="559"/>
      <c r="WA66" s="559"/>
      <c r="WB66" s="559"/>
      <c r="WC66" s="559"/>
      <c r="WD66" s="559"/>
      <c r="WE66" s="559"/>
      <c r="WF66" s="559"/>
      <c r="WG66" s="559"/>
      <c r="WH66" s="559"/>
      <c r="WI66" s="559"/>
      <c r="WJ66" s="559"/>
      <c r="WK66" s="559"/>
      <c r="WL66" s="559"/>
      <c r="WM66" s="559"/>
      <c r="WN66" s="559"/>
      <c r="WO66" s="559"/>
      <c r="WP66" s="559"/>
      <c r="WQ66" s="559"/>
      <c r="WR66" s="559"/>
      <c r="WS66" s="559"/>
      <c r="WT66" s="559"/>
      <c r="WU66" s="559"/>
      <c r="WV66" s="559"/>
      <c r="WW66" s="559"/>
      <c r="WX66" s="559"/>
      <c r="WY66" s="559"/>
      <c r="WZ66" s="559"/>
      <c r="XA66" s="559"/>
      <c r="XB66" s="559"/>
      <c r="XC66" s="559"/>
      <c r="XD66" s="559"/>
      <c r="XE66" s="559"/>
      <c r="XF66" s="559"/>
      <c r="XG66" s="559"/>
      <c r="XH66" s="559"/>
      <c r="XI66" s="559"/>
      <c r="XJ66" s="559"/>
      <c r="XK66" s="559"/>
      <c r="XL66" s="559"/>
      <c r="XM66" s="559"/>
      <c r="XN66" s="559"/>
      <c r="XO66" s="559"/>
      <c r="XP66" s="559"/>
      <c r="XQ66" s="559"/>
      <c r="XR66" s="559"/>
      <c r="XS66" s="559"/>
      <c r="XT66" s="559"/>
      <c r="XU66" s="559"/>
      <c r="XV66" s="559"/>
      <c r="XW66" s="559"/>
      <c r="XX66" s="559"/>
      <c r="XY66" s="559"/>
      <c r="XZ66" s="559"/>
      <c r="YA66" s="559"/>
      <c r="YB66" s="559"/>
      <c r="YC66" s="559"/>
      <c r="YD66" s="559"/>
      <c r="YE66" s="559"/>
      <c r="YF66" s="559"/>
      <c r="YG66" s="559"/>
      <c r="YH66" s="559"/>
      <c r="YI66" s="559"/>
      <c r="YJ66" s="559"/>
      <c r="YK66" s="559"/>
      <c r="YL66" s="559"/>
      <c r="YM66" s="559"/>
      <c r="YN66" s="559"/>
      <c r="YO66" s="559"/>
      <c r="YP66" s="559"/>
      <c r="YQ66" s="559"/>
      <c r="YR66" s="559"/>
      <c r="YS66" s="559"/>
      <c r="YT66" s="559"/>
      <c r="YU66" s="559"/>
      <c r="YV66" s="559"/>
      <c r="YW66" s="559"/>
      <c r="YX66" s="559"/>
      <c r="YY66" s="559"/>
      <c r="YZ66" s="559"/>
      <c r="ZA66" s="559"/>
      <c r="ZB66" s="559"/>
      <c r="ZC66" s="559"/>
      <c r="ZD66" s="559"/>
      <c r="ZE66" s="559"/>
      <c r="ZF66" s="559"/>
      <c r="ZG66" s="559"/>
      <c r="ZH66" s="559"/>
      <c r="ZI66" s="559"/>
      <c r="ZJ66" s="559"/>
      <c r="ZK66" s="559"/>
      <c r="ZL66" s="559"/>
      <c r="ZM66" s="559"/>
      <c r="ZN66" s="559"/>
      <c r="ZO66" s="559"/>
      <c r="ZP66" s="559"/>
      <c r="ZQ66" s="559"/>
      <c r="ZR66" s="559"/>
      <c r="ZS66" s="559"/>
      <c r="ZT66" s="559"/>
      <c r="ZU66" s="559"/>
      <c r="ZV66" s="559"/>
      <c r="ZW66" s="559"/>
      <c r="ZX66" s="559"/>
      <c r="ZY66" s="559"/>
      <c r="ZZ66" s="559"/>
      <c r="AAA66" s="559"/>
      <c r="AAB66" s="559"/>
      <c r="AAC66" s="559"/>
      <c r="AAD66" s="559"/>
      <c r="AAE66" s="559"/>
      <c r="AAF66" s="559"/>
      <c r="AAG66" s="559"/>
      <c r="AAH66" s="559"/>
      <c r="AAI66" s="559"/>
      <c r="AAJ66" s="559"/>
      <c r="AAK66" s="559"/>
      <c r="AAL66" s="559"/>
      <c r="AAM66" s="559"/>
      <c r="AAN66" s="559"/>
      <c r="AAO66" s="559"/>
      <c r="AAP66" s="559"/>
      <c r="AAQ66" s="559"/>
      <c r="AAR66" s="559"/>
      <c r="AAS66" s="559"/>
      <c r="AAT66" s="559"/>
      <c r="AAU66" s="559"/>
      <c r="AAV66" s="559"/>
      <c r="AAW66" s="559"/>
      <c r="AAX66" s="559"/>
      <c r="AAY66" s="559"/>
      <c r="AAZ66" s="559"/>
      <c r="ABA66" s="559"/>
      <c r="ABB66" s="559"/>
      <c r="ABC66" s="559"/>
      <c r="ABD66" s="559"/>
      <c r="ABE66" s="559"/>
      <c r="ABF66" s="559"/>
      <c r="ABG66" s="559"/>
      <c r="ABH66" s="559"/>
      <c r="ABI66" s="559"/>
      <c r="ABJ66" s="559"/>
      <c r="ABK66" s="559"/>
      <c r="ABL66" s="559"/>
      <c r="ABM66" s="559"/>
      <c r="ABN66" s="559"/>
      <c r="ABO66" s="559"/>
      <c r="ABP66" s="559"/>
      <c r="ABQ66" s="559"/>
      <c r="ABR66" s="559"/>
      <c r="ABS66" s="559"/>
      <c r="ABT66" s="559"/>
      <c r="ABU66" s="559"/>
      <c r="ABV66" s="559"/>
      <c r="ABW66" s="559"/>
      <c r="ABX66" s="559"/>
      <c r="ABY66" s="559"/>
      <c r="ABZ66" s="559"/>
      <c r="ACA66" s="559"/>
      <c r="ACB66" s="559"/>
      <c r="ACC66" s="559"/>
      <c r="ACD66" s="559"/>
      <c r="ACE66" s="559"/>
      <c r="ACF66" s="559"/>
      <c r="ACG66" s="559"/>
      <c r="ACH66" s="559"/>
      <c r="ACI66" s="559"/>
      <c r="ACJ66" s="559"/>
      <c r="ACK66" s="559"/>
      <c r="ACL66" s="559"/>
      <c r="ACM66" s="559"/>
      <c r="ACN66" s="559"/>
      <c r="ACO66" s="559"/>
      <c r="ACP66" s="559"/>
      <c r="ACQ66" s="559"/>
      <c r="ACR66" s="559"/>
      <c r="ACS66" s="559"/>
      <c r="ACT66" s="559"/>
      <c r="ACU66" s="559"/>
      <c r="ACV66" s="559"/>
      <c r="ACW66" s="559"/>
      <c r="ACX66" s="559"/>
      <c r="ACY66" s="559"/>
      <c r="ACZ66" s="559"/>
      <c r="ADA66" s="559"/>
      <c r="ADB66" s="559"/>
      <c r="ADC66" s="559"/>
      <c r="ADD66" s="559"/>
      <c r="ADE66" s="559"/>
      <c r="ADF66" s="559"/>
      <c r="ADG66" s="559"/>
      <c r="ADH66" s="559"/>
      <c r="ADI66" s="559"/>
      <c r="ADJ66" s="559"/>
      <c r="ADK66" s="559"/>
      <c r="ADL66" s="559"/>
      <c r="ADM66" s="559"/>
      <c r="ADN66" s="559"/>
      <c r="ADO66" s="559"/>
      <c r="ADP66" s="559"/>
      <c r="ADQ66" s="559"/>
      <c r="ADR66" s="559"/>
      <c r="ADS66" s="559"/>
      <c r="ADT66" s="559"/>
      <c r="ADU66" s="559"/>
      <c r="ADV66" s="559"/>
      <c r="ADW66" s="559"/>
      <c r="ADX66" s="559"/>
      <c r="ADY66" s="559"/>
      <c r="ADZ66" s="559"/>
      <c r="AEA66" s="559"/>
      <c r="AEB66" s="559"/>
      <c r="AEC66" s="559"/>
      <c r="AED66" s="559"/>
      <c r="AEE66" s="559"/>
      <c r="AEF66" s="559"/>
      <c r="AEG66" s="559"/>
      <c r="AEH66" s="559"/>
      <c r="AEI66" s="559"/>
      <c r="AEJ66" s="559"/>
      <c r="AEK66" s="559"/>
      <c r="AEL66" s="559"/>
      <c r="AEM66" s="559"/>
      <c r="AEN66" s="559"/>
      <c r="AEO66" s="559"/>
      <c r="AEP66" s="559"/>
      <c r="AEQ66" s="559"/>
      <c r="AER66" s="559"/>
      <c r="AES66" s="559"/>
      <c r="AET66" s="559"/>
      <c r="AEU66" s="559"/>
      <c r="AEV66" s="559"/>
      <c r="AEW66" s="559"/>
      <c r="AEX66" s="559"/>
      <c r="AEY66" s="559"/>
      <c r="AEZ66" s="559"/>
      <c r="AFA66" s="559"/>
      <c r="AFB66" s="559"/>
      <c r="AFC66" s="559"/>
      <c r="AFD66" s="559"/>
      <c r="AFE66" s="559"/>
      <c r="AFF66" s="559"/>
      <c r="AFG66" s="559"/>
      <c r="AFH66" s="559"/>
      <c r="AFI66" s="559"/>
      <c r="AFJ66" s="559"/>
      <c r="AFK66" s="559"/>
      <c r="AFL66" s="559"/>
      <c r="AFM66" s="559"/>
      <c r="AFN66" s="559"/>
      <c r="AFO66" s="559"/>
      <c r="AFP66" s="559"/>
      <c r="AFQ66" s="559"/>
      <c r="AFR66" s="559"/>
      <c r="AFS66" s="559"/>
      <c r="AFT66" s="559"/>
      <c r="AFU66" s="559"/>
      <c r="AFV66" s="559"/>
      <c r="AFW66" s="559"/>
      <c r="AFX66" s="559"/>
      <c r="AFY66" s="559"/>
      <c r="AFZ66" s="559"/>
      <c r="AGA66" s="559"/>
      <c r="AGB66" s="559"/>
      <c r="AGC66" s="559"/>
      <c r="AGD66" s="559"/>
      <c r="AGE66" s="559"/>
      <c r="AGF66" s="559"/>
      <c r="AGG66" s="559"/>
      <c r="AGH66" s="559"/>
      <c r="AGI66" s="559"/>
      <c r="AGJ66" s="559"/>
      <c r="AGK66" s="559"/>
      <c r="AGL66" s="559"/>
      <c r="AGM66" s="559"/>
      <c r="AGN66" s="559"/>
      <c r="AGO66" s="559"/>
      <c r="AGP66" s="559"/>
      <c r="AGQ66" s="559"/>
      <c r="AGR66" s="559"/>
      <c r="AGS66" s="559"/>
      <c r="AGT66" s="559"/>
      <c r="AGU66" s="559"/>
      <c r="AGV66" s="559"/>
      <c r="AGW66" s="559"/>
      <c r="AGX66" s="559"/>
      <c r="AGY66" s="559"/>
      <c r="AGZ66" s="559"/>
      <c r="AHA66" s="559"/>
      <c r="AHB66" s="559"/>
      <c r="AHC66" s="559"/>
      <c r="AHD66" s="559"/>
      <c r="AHE66" s="559"/>
      <c r="AHF66" s="559"/>
      <c r="AHG66" s="559"/>
      <c r="AHH66" s="559"/>
      <c r="AHI66" s="559"/>
      <c r="AHJ66" s="559"/>
      <c r="AHK66" s="559"/>
      <c r="AHL66" s="559"/>
      <c r="AHM66" s="559"/>
      <c r="AHN66" s="559"/>
      <c r="AHO66" s="559"/>
      <c r="AHP66" s="559"/>
      <c r="AHQ66" s="559"/>
      <c r="AHR66" s="559"/>
      <c r="AHS66" s="559"/>
      <c r="AHT66" s="559"/>
      <c r="AHU66" s="559"/>
      <c r="AHV66" s="559"/>
      <c r="AHW66" s="559"/>
      <c r="AHX66" s="559"/>
      <c r="AHY66" s="559"/>
      <c r="AHZ66" s="559"/>
      <c r="AIA66" s="559"/>
      <c r="AIB66" s="559"/>
      <c r="AIC66" s="559"/>
      <c r="AID66" s="559"/>
      <c r="AIE66" s="559"/>
      <c r="AIF66" s="559"/>
      <c r="AIG66" s="559"/>
      <c r="AIH66" s="559"/>
      <c r="AII66" s="559"/>
      <c r="AIJ66" s="559"/>
      <c r="AIK66" s="559"/>
      <c r="AIL66" s="559"/>
      <c r="AIM66" s="559"/>
      <c r="AIN66" s="559"/>
      <c r="AIO66" s="559"/>
      <c r="AIP66" s="559"/>
      <c r="AIQ66" s="559"/>
      <c r="AIR66" s="559"/>
      <c r="AIS66" s="559"/>
      <c r="AIT66" s="559"/>
      <c r="AIU66" s="559"/>
      <c r="AIV66" s="559"/>
      <c r="AIW66" s="559"/>
      <c r="AIX66" s="559"/>
      <c r="AIY66" s="559"/>
      <c r="AIZ66" s="559"/>
      <c r="AJA66" s="559"/>
      <c r="AJB66" s="559"/>
      <c r="AJC66" s="559"/>
      <c r="AJD66" s="559"/>
      <c r="AJE66" s="559"/>
      <c r="AJF66" s="559"/>
      <c r="AJG66" s="559"/>
      <c r="AJH66" s="559"/>
      <c r="AJI66" s="559"/>
      <c r="AJJ66" s="559"/>
      <c r="AJK66" s="559"/>
      <c r="AJL66" s="559"/>
      <c r="AJM66" s="559"/>
      <c r="AJN66" s="559"/>
      <c r="AJO66" s="559"/>
      <c r="AJP66" s="559"/>
      <c r="AJQ66" s="559"/>
      <c r="AJR66" s="559"/>
      <c r="AJS66" s="559"/>
      <c r="AJT66" s="559"/>
      <c r="AJU66" s="559"/>
      <c r="AJV66" s="559"/>
      <c r="AJW66" s="559"/>
      <c r="AJX66" s="559"/>
      <c r="AJY66" s="559"/>
      <c r="AJZ66" s="559"/>
      <c r="AKA66" s="559"/>
      <c r="AKB66" s="559"/>
      <c r="AKC66" s="559"/>
      <c r="AKD66" s="559"/>
      <c r="AKE66" s="559"/>
      <c r="AKF66" s="559"/>
      <c r="AKG66" s="559"/>
      <c r="AKH66" s="559"/>
      <c r="AKI66" s="559"/>
      <c r="AKJ66" s="559"/>
      <c r="AKK66" s="559"/>
      <c r="AKL66" s="559"/>
      <c r="AKM66" s="559"/>
      <c r="AKN66" s="559"/>
      <c r="AKO66" s="559"/>
      <c r="AKP66" s="559"/>
      <c r="AKQ66" s="559"/>
      <c r="AKR66" s="559"/>
      <c r="AKS66" s="559"/>
      <c r="AKT66" s="559"/>
      <c r="AKU66" s="559"/>
      <c r="AKV66" s="559"/>
      <c r="AKW66" s="559"/>
      <c r="AKX66" s="559"/>
      <c r="AKY66" s="559"/>
      <c r="AKZ66" s="559"/>
      <c r="ALA66" s="559"/>
      <c r="ALB66" s="559"/>
      <c r="ALC66" s="559"/>
      <c r="ALD66" s="559"/>
      <c r="ALE66" s="559"/>
      <c r="ALF66" s="559"/>
      <c r="ALG66" s="559"/>
      <c r="ALH66" s="559"/>
      <c r="ALI66" s="559"/>
      <c r="ALJ66" s="559"/>
      <c r="ALK66" s="559"/>
      <c r="ALL66" s="559"/>
      <c r="ALM66" s="559"/>
      <c r="ALN66" s="559"/>
      <c r="ALO66" s="559"/>
      <c r="ALP66" s="559"/>
      <c r="ALQ66" s="559"/>
      <c r="ALR66" s="559"/>
      <c r="ALS66" s="559"/>
      <c r="ALT66" s="559"/>
      <c r="ALU66" s="559"/>
      <c r="ALV66" s="559"/>
      <c r="ALW66" s="559"/>
      <c r="ALX66" s="559"/>
      <c r="ALY66" s="559"/>
      <c r="ALZ66" s="559"/>
      <c r="AMA66" s="559"/>
      <c r="AMB66" s="559"/>
      <c r="AMC66" s="559"/>
      <c r="AMD66" s="559"/>
      <c r="AME66" s="559"/>
      <c r="AMF66" s="559"/>
      <c r="AMG66" s="559"/>
      <c r="AMH66" s="559"/>
      <c r="AMI66" s="559"/>
      <c r="AMJ66" s="559"/>
    </row>
    <row r="67" spans="1:1025" ht="16.5" customHeight="1" x14ac:dyDescent="0.25">
      <c r="A67" s="310" t="s">
        <v>808</v>
      </c>
      <c r="B67" s="257">
        <v>67</v>
      </c>
      <c r="C67" s="258" t="s">
        <v>24190</v>
      </c>
      <c r="D67" s="320" t="s">
        <v>7208</v>
      </c>
      <c r="E67" s="375" t="s">
        <v>184</v>
      </c>
      <c r="F67" s="322">
        <v>4</v>
      </c>
      <c r="G67" s="323"/>
      <c r="H67" s="323">
        <v>4</v>
      </c>
      <c r="I67" s="493" t="s">
        <v>25380</v>
      </c>
      <c r="J67" s="314" t="s">
        <v>749</v>
      </c>
      <c r="K67" s="315">
        <v>1</v>
      </c>
      <c r="L67" s="315"/>
      <c r="M67" s="316"/>
      <c r="N67" s="316"/>
      <c r="O67" s="315"/>
      <c r="P67" s="293">
        <v>335</v>
      </c>
      <c r="Q67" s="316"/>
      <c r="R67" s="316"/>
      <c r="S67" s="316"/>
      <c r="T67" s="316"/>
      <c r="U67" s="316"/>
      <c r="V67" s="324"/>
      <c r="W67" s="283">
        <f t="shared" si="46"/>
        <v>100</v>
      </c>
      <c r="X67" s="283">
        <f t="shared" si="47"/>
        <v>100</v>
      </c>
      <c r="Y67" s="283">
        <v>70</v>
      </c>
      <c r="Z67" s="283">
        <f t="shared" si="28"/>
        <v>100</v>
      </c>
      <c r="AA67" s="283">
        <f t="shared" si="29"/>
        <v>100</v>
      </c>
      <c r="AB67" s="287">
        <f t="shared" si="23"/>
        <v>100</v>
      </c>
      <c r="AC67" s="287">
        <f t="shared" si="22"/>
        <v>100</v>
      </c>
      <c r="AD67" s="287">
        <f t="shared" si="50"/>
        <v>100</v>
      </c>
      <c r="AE67" s="284">
        <f t="shared" si="30"/>
        <v>100</v>
      </c>
      <c r="AF67" s="284">
        <f t="shared" si="27"/>
        <v>100</v>
      </c>
      <c r="AG67" s="376">
        <v>5</v>
      </c>
      <c r="AH67" s="362">
        <v>35</v>
      </c>
      <c r="AI67" s="326">
        <v>8</v>
      </c>
      <c r="AJ67" s="362">
        <v>50</v>
      </c>
      <c r="AK67" s="501">
        <v>1.26E-2</v>
      </c>
      <c r="AL67" s="539"/>
      <c r="AM67" s="546">
        <v>3</v>
      </c>
      <c r="AN67" s="512" t="s">
        <v>809</v>
      </c>
      <c r="AO67" s="357"/>
      <c r="AP67" s="357"/>
      <c r="AQ67" s="286"/>
      <c r="AR67" s="171" t="s">
        <v>24038</v>
      </c>
      <c r="AS67" s="171"/>
      <c r="AT67" s="286"/>
      <c r="AU67" s="286"/>
      <c r="AV67" s="170"/>
    </row>
    <row r="68" spans="1:1025" ht="16.5" customHeight="1" x14ac:dyDescent="0.25">
      <c r="A68" s="258" t="s">
        <v>1301</v>
      </c>
      <c r="B68" s="257">
        <v>68</v>
      </c>
      <c r="C68" s="258" t="s">
        <v>10223</v>
      </c>
      <c r="D68" s="290" t="s">
        <v>1302</v>
      </c>
      <c r="E68" s="277" t="s">
        <v>1303</v>
      </c>
      <c r="F68" s="291"/>
      <c r="G68" s="280"/>
      <c r="H68" s="280"/>
      <c r="I68" s="492">
        <v>100000</v>
      </c>
      <c r="J68" s="292"/>
      <c r="K68" s="293"/>
      <c r="L68" s="293"/>
      <c r="M68" s="293"/>
      <c r="N68" s="293"/>
      <c r="O68" s="293"/>
      <c r="P68" s="293"/>
      <c r="Q68" s="293"/>
      <c r="R68" s="293"/>
      <c r="S68" s="293"/>
      <c r="T68" s="293"/>
      <c r="U68" s="278"/>
      <c r="V68" s="278"/>
      <c r="W68" s="283">
        <f t="shared" si="46"/>
        <v>100</v>
      </c>
      <c r="X68" s="283">
        <f t="shared" si="47"/>
        <v>100</v>
      </c>
      <c r="Y68" s="283">
        <f t="shared" ref="Y68:Y99" si="51">IF(OR(P68=335,P68=336),20,100)</f>
        <v>100</v>
      </c>
      <c r="Z68" s="283">
        <f t="shared" si="28"/>
        <v>100</v>
      </c>
      <c r="AA68" s="283">
        <f t="shared" si="29"/>
        <v>100</v>
      </c>
      <c r="AB68" s="287">
        <f t="shared" si="23"/>
        <v>100</v>
      </c>
      <c r="AC68" s="287">
        <f t="shared" si="22"/>
        <v>100</v>
      </c>
      <c r="AD68" s="287">
        <f t="shared" si="50"/>
        <v>100</v>
      </c>
      <c r="AE68" s="284">
        <f t="shared" si="30"/>
        <v>100</v>
      </c>
      <c r="AF68" s="284">
        <f t="shared" si="27"/>
        <v>100</v>
      </c>
      <c r="AG68" s="268">
        <f t="shared" ref="AG68:AG100" si="52">IF(OR(OR(EXACT(J68,"1A"),EXACT(J68,"1B"),EXACT(J68,"1C")),K68=1),1,IF(K68=2,10,100))</f>
        <v>100</v>
      </c>
      <c r="AH68" s="268">
        <f t="shared" ref="AH68:AH100" si="53">IF(OR(EXACT(J68,"1A"),EXACT(J68,"1B"),EXACT(J68,"1C")),1,IF(J68=2,10,100))</f>
        <v>100</v>
      </c>
      <c r="AI68" s="268">
        <f t="shared" ref="AI68:AI100" si="54">IF(OR(EXACT(J68,"1A"),EXACT(J68,"1B"),EXACT(J68,"1C"),K68=1),3,100)</f>
        <v>100</v>
      </c>
      <c r="AJ68" s="268">
        <f t="shared" ref="AJ68:AJ100" si="55">IF(OR(EXACT(J68,"1A"),EXACT(J68,"1B"),EXACT(J68,"1C")),5,100)</f>
        <v>100</v>
      </c>
      <c r="AK68" s="501" t="s">
        <v>31734</v>
      </c>
      <c r="AL68" s="286"/>
      <c r="AM68" s="286"/>
      <c r="AN68" s="511"/>
      <c r="AO68" s="357"/>
      <c r="AP68" s="357"/>
      <c r="AQ68" s="286"/>
      <c r="AR68" s="171" t="s">
        <v>1304</v>
      </c>
      <c r="AS68" s="171"/>
      <c r="AT68" s="277"/>
      <c r="AU68" s="277"/>
    </row>
    <row r="69" spans="1:1025" ht="18" customHeight="1" x14ac:dyDescent="0.25">
      <c r="A69" s="289" t="s">
        <v>1305</v>
      </c>
      <c r="B69" s="257">
        <v>69</v>
      </c>
      <c r="C69" s="258" t="s">
        <v>10225</v>
      </c>
      <c r="D69" s="290" t="s">
        <v>1306</v>
      </c>
      <c r="E69" s="277" t="s">
        <v>1303</v>
      </c>
      <c r="F69" s="291"/>
      <c r="G69" s="280"/>
      <c r="H69" s="280"/>
      <c r="I69" s="492">
        <v>100000</v>
      </c>
      <c r="J69" s="292"/>
      <c r="K69" s="293"/>
      <c r="L69" s="293"/>
      <c r="M69" s="293"/>
      <c r="N69" s="293"/>
      <c r="O69" s="293"/>
      <c r="P69" s="293"/>
      <c r="Q69" s="293"/>
      <c r="R69" s="293"/>
      <c r="S69" s="293"/>
      <c r="T69" s="293"/>
      <c r="U69" s="278"/>
      <c r="V69" s="278"/>
      <c r="W69" s="283">
        <f t="shared" si="46"/>
        <v>100</v>
      </c>
      <c r="X69" s="283">
        <f t="shared" si="47"/>
        <v>100</v>
      </c>
      <c r="Y69" s="283">
        <f t="shared" si="51"/>
        <v>100</v>
      </c>
      <c r="Z69" s="283">
        <f t="shared" si="28"/>
        <v>100</v>
      </c>
      <c r="AA69" s="283">
        <f t="shared" si="29"/>
        <v>100</v>
      </c>
      <c r="AB69" s="287">
        <f t="shared" si="23"/>
        <v>100</v>
      </c>
      <c r="AC69" s="287">
        <f t="shared" si="22"/>
        <v>100</v>
      </c>
      <c r="AD69" s="287">
        <f t="shared" si="50"/>
        <v>100</v>
      </c>
      <c r="AE69" s="284">
        <f t="shared" si="30"/>
        <v>100</v>
      </c>
      <c r="AF69" s="284">
        <f t="shared" si="27"/>
        <v>100</v>
      </c>
      <c r="AG69" s="268">
        <f t="shared" si="52"/>
        <v>100</v>
      </c>
      <c r="AH69" s="268">
        <f t="shared" si="53"/>
        <v>100</v>
      </c>
      <c r="AI69" s="268">
        <f t="shared" si="54"/>
        <v>100</v>
      </c>
      <c r="AJ69" s="268">
        <f t="shared" si="55"/>
        <v>100</v>
      </c>
      <c r="AK69" s="501" t="s">
        <v>31734</v>
      </c>
      <c r="AL69" s="286"/>
      <c r="AM69" s="286"/>
      <c r="AN69" s="511"/>
      <c r="AO69" s="357"/>
      <c r="AP69" s="357"/>
      <c r="AQ69" s="286"/>
      <c r="AR69" s="171" t="s">
        <v>1151</v>
      </c>
      <c r="AS69" s="171"/>
      <c r="AT69" s="277"/>
      <c r="AU69" s="277"/>
    </row>
    <row r="70" spans="1:1025" x14ac:dyDescent="0.25">
      <c r="A70" s="289" t="s">
        <v>1307</v>
      </c>
      <c r="B70" s="257">
        <v>70</v>
      </c>
      <c r="C70" s="258" t="s">
        <v>10227</v>
      </c>
      <c r="D70" s="290" t="s">
        <v>1308</v>
      </c>
      <c r="E70" s="277" t="s">
        <v>1303</v>
      </c>
      <c r="F70" s="291"/>
      <c r="G70" s="280"/>
      <c r="H70" s="280"/>
      <c r="I70" s="492">
        <v>100000</v>
      </c>
      <c r="J70" s="292"/>
      <c r="K70" s="293"/>
      <c r="L70" s="293"/>
      <c r="M70" s="293"/>
      <c r="N70" s="293"/>
      <c r="O70" s="293"/>
      <c r="P70" s="293"/>
      <c r="Q70" s="293"/>
      <c r="R70" s="293"/>
      <c r="S70" s="293"/>
      <c r="T70" s="293"/>
      <c r="U70" s="278"/>
      <c r="V70" s="278"/>
      <c r="W70" s="283">
        <f t="shared" si="46"/>
        <v>100</v>
      </c>
      <c r="X70" s="283">
        <f t="shared" si="47"/>
        <v>100</v>
      </c>
      <c r="Y70" s="283">
        <f t="shared" si="51"/>
        <v>100</v>
      </c>
      <c r="Z70" s="283">
        <f t="shared" si="28"/>
        <v>100</v>
      </c>
      <c r="AA70" s="283">
        <f t="shared" si="29"/>
        <v>100</v>
      </c>
      <c r="AB70" s="287">
        <f t="shared" si="23"/>
        <v>100</v>
      </c>
      <c r="AC70" s="287">
        <f t="shared" ref="AC70:AC100" si="56">IF(OR(EXACT(S70,"1A"),EXACT(S70,"1B")),0.1,IF(S70=2,1,100))</f>
        <v>100</v>
      </c>
      <c r="AD70" s="287">
        <f t="shared" si="50"/>
        <v>100</v>
      </c>
      <c r="AE70" s="284">
        <f t="shared" si="30"/>
        <v>100</v>
      </c>
      <c r="AF70" s="284">
        <f t="shared" si="27"/>
        <v>100</v>
      </c>
      <c r="AG70" s="268">
        <f t="shared" si="52"/>
        <v>100</v>
      </c>
      <c r="AH70" s="268">
        <f t="shared" si="53"/>
        <v>100</v>
      </c>
      <c r="AI70" s="268">
        <f t="shared" si="54"/>
        <v>100</v>
      </c>
      <c r="AJ70" s="268">
        <f t="shared" si="55"/>
        <v>100</v>
      </c>
      <c r="AK70" s="501" t="s">
        <v>31734</v>
      </c>
      <c r="AL70" s="286"/>
      <c r="AM70" s="286"/>
      <c r="AN70" s="511"/>
      <c r="AO70" s="357"/>
      <c r="AP70" s="357"/>
      <c r="AQ70" s="286"/>
      <c r="AR70" s="171" t="s">
        <v>1151</v>
      </c>
      <c r="AS70" s="171"/>
      <c r="AT70" s="277"/>
      <c r="AU70" s="277"/>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c r="BZ70" s="559"/>
      <c r="CA70" s="559"/>
      <c r="CB70" s="559"/>
      <c r="CC70" s="559"/>
      <c r="CD70" s="559"/>
      <c r="CE70" s="559"/>
      <c r="CF70" s="559"/>
      <c r="CG70" s="559"/>
      <c r="CH70" s="559"/>
      <c r="CI70" s="559"/>
      <c r="CJ70" s="559"/>
      <c r="CK70" s="559"/>
      <c r="CL70" s="559"/>
      <c r="CM70" s="559"/>
      <c r="CN70" s="559"/>
      <c r="CO70" s="559"/>
      <c r="CP70" s="559"/>
      <c r="CQ70" s="559"/>
      <c r="CR70" s="559"/>
      <c r="CS70" s="559"/>
      <c r="CT70" s="559"/>
      <c r="CU70" s="559"/>
      <c r="CV70" s="559"/>
      <c r="CW70" s="559"/>
      <c r="CX70" s="559"/>
      <c r="CY70" s="559"/>
      <c r="CZ70" s="559"/>
      <c r="DA70" s="559"/>
      <c r="DB70" s="559"/>
      <c r="DC70" s="559"/>
      <c r="DD70" s="559"/>
      <c r="DE70" s="559"/>
      <c r="DF70" s="559"/>
      <c r="DG70" s="559"/>
      <c r="DH70" s="559"/>
      <c r="DI70" s="559"/>
      <c r="DJ70" s="559"/>
      <c r="DK70" s="559"/>
      <c r="DL70" s="559"/>
      <c r="DM70" s="559"/>
      <c r="DN70" s="559"/>
      <c r="DO70" s="559"/>
      <c r="DP70" s="559"/>
      <c r="DQ70" s="559"/>
      <c r="DR70" s="559"/>
      <c r="DS70" s="559"/>
      <c r="DT70" s="559"/>
      <c r="DU70" s="559"/>
      <c r="DV70" s="559"/>
      <c r="DW70" s="559"/>
      <c r="DX70" s="559"/>
      <c r="DY70" s="559"/>
      <c r="DZ70" s="559"/>
      <c r="EA70" s="559"/>
      <c r="EB70" s="559"/>
      <c r="EC70" s="559"/>
      <c r="ED70" s="559"/>
      <c r="EE70" s="559"/>
      <c r="EF70" s="559"/>
      <c r="EG70" s="559"/>
      <c r="EH70" s="559"/>
      <c r="EI70" s="559"/>
      <c r="EJ70" s="559"/>
      <c r="EK70" s="559"/>
      <c r="EL70" s="559"/>
      <c r="EM70" s="559"/>
      <c r="EN70" s="559"/>
      <c r="EO70" s="559"/>
      <c r="EP70" s="559"/>
      <c r="EQ70" s="559"/>
      <c r="ER70" s="559"/>
      <c r="ES70" s="559"/>
      <c r="ET70" s="559"/>
      <c r="EU70" s="559"/>
      <c r="EV70" s="559"/>
      <c r="EW70" s="559"/>
      <c r="EX70" s="559"/>
      <c r="EY70" s="559"/>
      <c r="EZ70" s="559"/>
      <c r="FA70" s="559"/>
      <c r="FB70" s="559"/>
      <c r="FC70" s="559"/>
      <c r="FD70" s="559"/>
      <c r="FE70" s="559"/>
      <c r="FF70" s="559"/>
      <c r="FG70" s="559"/>
      <c r="FH70" s="559"/>
      <c r="FI70" s="559"/>
      <c r="FJ70" s="559"/>
      <c r="FK70" s="559"/>
      <c r="FL70" s="559"/>
      <c r="FM70" s="559"/>
      <c r="FN70" s="559"/>
      <c r="FO70" s="559"/>
      <c r="FP70" s="559"/>
      <c r="FQ70" s="559"/>
      <c r="FR70" s="559"/>
      <c r="FS70" s="559"/>
      <c r="FT70" s="559"/>
      <c r="FU70" s="559"/>
      <c r="FV70" s="559"/>
      <c r="FW70" s="559"/>
      <c r="FX70" s="559"/>
      <c r="FY70" s="559"/>
      <c r="FZ70" s="559"/>
      <c r="GA70" s="559"/>
      <c r="GB70" s="559"/>
      <c r="GC70" s="559"/>
      <c r="GD70" s="559"/>
      <c r="GE70" s="559"/>
      <c r="GF70" s="559"/>
      <c r="GG70" s="559"/>
      <c r="GH70" s="559"/>
      <c r="GI70" s="559"/>
      <c r="GJ70" s="559"/>
      <c r="GK70" s="559"/>
      <c r="GL70" s="559"/>
      <c r="GM70" s="559"/>
      <c r="GN70" s="559"/>
      <c r="GO70" s="559"/>
      <c r="GP70" s="559"/>
      <c r="GQ70" s="559"/>
      <c r="GR70" s="559"/>
      <c r="GS70" s="559"/>
      <c r="GT70" s="559"/>
      <c r="GU70" s="559"/>
      <c r="GV70" s="559"/>
      <c r="GW70" s="559"/>
      <c r="GX70" s="559"/>
      <c r="GY70" s="559"/>
      <c r="GZ70" s="559"/>
      <c r="HA70" s="559"/>
      <c r="HB70" s="559"/>
      <c r="HC70" s="559"/>
      <c r="HD70" s="559"/>
      <c r="HE70" s="559"/>
      <c r="HF70" s="559"/>
      <c r="HG70" s="559"/>
      <c r="HH70" s="559"/>
      <c r="HI70" s="559"/>
      <c r="HJ70" s="559"/>
      <c r="HK70" s="559"/>
      <c r="HL70" s="559"/>
      <c r="HM70" s="559"/>
      <c r="HN70" s="559"/>
      <c r="HO70" s="559"/>
      <c r="HP70" s="559"/>
      <c r="HQ70" s="559"/>
      <c r="HR70" s="559"/>
      <c r="HS70" s="559"/>
      <c r="HT70" s="559"/>
      <c r="HU70" s="559"/>
      <c r="HV70" s="559"/>
      <c r="HW70" s="559"/>
      <c r="HX70" s="559"/>
      <c r="HY70" s="559"/>
      <c r="HZ70" s="559"/>
      <c r="IA70" s="559"/>
      <c r="IB70" s="559"/>
      <c r="IC70" s="559"/>
      <c r="ID70" s="559"/>
      <c r="IE70" s="559"/>
      <c r="IF70" s="559"/>
      <c r="IG70" s="559"/>
      <c r="IH70" s="559"/>
      <c r="II70" s="559"/>
      <c r="IJ70" s="559"/>
      <c r="IK70" s="559"/>
      <c r="IL70" s="559"/>
      <c r="IM70" s="559"/>
      <c r="IN70" s="559"/>
      <c r="IO70" s="559"/>
      <c r="IP70" s="559"/>
      <c r="IQ70" s="559"/>
      <c r="IR70" s="559"/>
      <c r="IS70" s="559"/>
      <c r="IT70" s="559"/>
      <c r="IU70" s="559"/>
      <c r="IV70" s="559"/>
      <c r="IW70" s="559"/>
      <c r="IX70" s="559"/>
      <c r="IY70" s="559"/>
      <c r="IZ70" s="559"/>
      <c r="JA70" s="559"/>
      <c r="JB70" s="559"/>
      <c r="JC70" s="559"/>
      <c r="JD70" s="559"/>
      <c r="JE70" s="559"/>
      <c r="JF70" s="559"/>
      <c r="JG70" s="559"/>
      <c r="JH70" s="559"/>
      <c r="JI70" s="559"/>
      <c r="JJ70" s="559"/>
      <c r="JK70" s="559"/>
      <c r="JL70" s="559"/>
      <c r="JM70" s="559"/>
      <c r="JN70" s="559"/>
      <c r="JO70" s="559"/>
      <c r="JP70" s="559"/>
      <c r="JQ70" s="559"/>
      <c r="JR70" s="559"/>
      <c r="JS70" s="559"/>
      <c r="JT70" s="559"/>
      <c r="JU70" s="559"/>
      <c r="JV70" s="559"/>
      <c r="JW70" s="559"/>
      <c r="JX70" s="559"/>
      <c r="JY70" s="559"/>
      <c r="JZ70" s="559"/>
      <c r="KA70" s="559"/>
      <c r="KB70" s="559"/>
      <c r="KC70" s="559"/>
      <c r="KD70" s="559"/>
      <c r="KE70" s="559"/>
      <c r="KF70" s="559"/>
      <c r="KG70" s="559"/>
      <c r="KH70" s="559"/>
      <c r="KI70" s="559"/>
      <c r="KJ70" s="559"/>
      <c r="KK70" s="559"/>
      <c r="KL70" s="559"/>
      <c r="KM70" s="559"/>
      <c r="KN70" s="559"/>
      <c r="KO70" s="559"/>
      <c r="KP70" s="559"/>
      <c r="KQ70" s="559"/>
      <c r="KR70" s="559"/>
      <c r="KS70" s="559"/>
      <c r="KT70" s="559"/>
      <c r="KU70" s="559"/>
      <c r="KV70" s="559"/>
      <c r="KW70" s="559"/>
      <c r="KX70" s="559"/>
      <c r="KY70" s="559"/>
      <c r="KZ70" s="559"/>
      <c r="LA70" s="559"/>
      <c r="LB70" s="559"/>
      <c r="LC70" s="559"/>
      <c r="LD70" s="559"/>
      <c r="LE70" s="559"/>
      <c r="LF70" s="559"/>
      <c r="LG70" s="559"/>
      <c r="LH70" s="559"/>
      <c r="LI70" s="559"/>
      <c r="LJ70" s="559"/>
      <c r="LK70" s="559"/>
      <c r="LL70" s="559"/>
      <c r="LM70" s="559"/>
      <c r="LN70" s="559"/>
      <c r="LO70" s="559"/>
      <c r="LP70" s="559"/>
      <c r="LQ70" s="559"/>
      <c r="LR70" s="559"/>
      <c r="LS70" s="559"/>
      <c r="LT70" s="559"/>
      <c r="LU70" s="559"/>
      <c r="LV70" s="559"/>
      <c r="LW70" s="559"/>
      <c r="LX70" s="559"/>
      <c r="LY70" s="559"/>
      <c r="LZ70" s="559"/>
      <c r="MA70" s="559"/>
      <c r="MB70" s="559"/>
      <c r="MC70" s="559"/>
      <c r="MD70" s="559"/>
      <c r="ME70" s="559"/>
      <c r="MF70" s="559"/>
      <c r="MG70" s="559"/>
      <c r="MH70" s="559"/>
      <c r="MI70" s="559"/>
      <c r="MJ70" s="559"/>
      <c r="MK70" s="559"/>
      <c r="ML70" s="559"/>
      <c r="MM70" s="559"/>
      <c r="MN70" s="559"/>
      <c r="MO70" s="559"/>
      <c r="MP70" s="559"/>
      <c r="MQ70" s="559"/>
      <c r="MR70" s="559"/>
      <c r="MS70" s="559"/>
      <c r="MT70" s="559"/>
      <c r="MU70" s="559"/>
      <c r="MV70" s="559"/>
      <c r="MW70" s="559"/>
      <c r="MX70" s="559"/>
      <c r="MY70" s="559"/>
      <c r="MZ70" s="559"/>
      <c r="NA70" s="559"/>
      <c r="NB70" s="559"/>
      <c r="NC70" s="559"/>
      <c r="ND70" s="559"/>
      <c r="NE70" s="559"/>
      <c r="NF70" s="559"/>
      <c r="NG70" s="559"/>
      <c r="NH70" s="559"/>
      <c r="NI70" s="559"/>
      <c r="NJ70" s="559"/>
      <c r="NK70" s="559"/>
      <c r="NL70" s="559"/>
      <c r="NM70" s="559"/>
      <c r="NN70" s="559"/>
      <c r="NO70" s="559"/>
      <c r="NP70" s="559"/>
      <c r="NQ70" s="559"/>
      <c r="NR70" s="559"/>
      <c r="NS70" s="559"/>
      <c r="NT70" s="559"/>
      <c r="NU70" s="559"/>
      <c r="NV70" s="559"/>
      <c r="NW70" s="559"/>
      <c r="NX70" s="559"/>
      <c r="NY70" s="559"/>
      <c r="NZ70" s="559"/>
      <c r="OA70" s="559"/>
      <c r="OB70" s="559"/>
      <c r="OC70" s="559"/>
      <c r="OD70" s="559"/>
      <c r="OE70" s="559"/>
      <c r="OF70" s="559"/>
      <c r="OG70" s="559"/>
      <c r="OH70" s="559"/>
      <c r="OI70" s="559"/>
      <c r="OJ70" s="559"/>
      <c r="OK70" s="559"/>
      <c r="OL70" s="559"/>
      <c r="OM70" s="559"/>
      <c r="ON70" s="559"/>
      <c r="OO70" s="559"/>
      <c r="OP70" s="559"/>
      <c r="OQ70" s="559"/>
      <c r="OR70" s="559"/>
      <c r="OS70" s="559"/>
      <c r="OT70" s="559"/>
      <c r="OU70" s="559"/>
      <c r="OV70" s="559"/>
      <c r="OW70" s="559"/>
      <c r="OX70" s="559"/>
      <c r="OY70" s="559"/>
      <c r="OZ70" s="559"/>
      <c r="PA70" s="559"/>
      <c r="PB70" s="559"/>
      <c r="PC70" s="559"/>
      <c r="PD70" s="559"/>
      <c r="PE70" s="559"/>
      <c r="PF70" s="559"/>
      <c r="PG70" s="559"/>
      <c r="PH70" s="559"/>
      <c r="PI70" s="559"/>
      <c r="PJ70" s="559"/>
      <c r="PK70" s="559"/>
      <c r="PL70" s="559"/>
      <c r="PM70" s="559"/>
      <c r="PN70" s="559"/>
      <c r="PO70" s="559"/>
      <c r="PP70" s="559"/>
      <c r="PQ70" s="559"/>
      <c r="PR70" s="559"/>
      <c r="PS70" s="559"/>
      <c r="PT70" s="559"/>
      <c r="PU70" s="559"/>
      <c r="PV70" s="559"/>
      <c r="PW70" s="559"/>
      <c r="PX70" s="559"/>
      <c r="PY70" s="559"/>
      <c r="PZ70" s="559"/>
      <c r="QA70" s="559"/>
      <c r="QB70" s="559"/>
      <c r="QC70" s="559"/>
      <c r="QD70" s="559"/>
      <c r="QE70" s="559"/>
      <c r="QF70" s="559"/>
      <c r="QG70" s="559"/>
      <c r="QH70" s="559"/>
      <c r="QI70" s="559"/>
      <c r="QJ70" s="559"/>
      <c r="QK70" s="559"/>
      <c r="QL70" s="559"/>
      <c r="QM70" s="559"/>
      <c r="QN70" s="559"/>
      <c r="QO70" s="559"/>
      <c r="QP70" s="559"/>
      <c r="QQ70" s="559"/>
      <c r="QR70" s="559"/>
      <c r="QS70" s="559"/>
      <c r="QT70" s="559"/>
      <c r="QU70" s="559"/>
      <c r="QV70" s="559"/>
      <c r="QW70" s="559"/>
      <c r="QX70" s="559"/>
      <c r="QY70" s="559"/>
      <c r="QZ70" s="559"/>
      <c r="RA70" s="559"/>
      <c r="RB70" s="559"/>
      <c r="RC70" s="559"/>
      <c r="RD70" s="559"/>
      <c r="RE70" s="559"/>
      <c r="RF70" s="559"/>
      <c r="RG70" s="559"/>
      <c r="RH70" s="559"/>
      <c r="RI70" s="559"/>
      <c r="RJ70" s="559"/>
      <c r="RK70" s="559"/>
      <c r="RL70" s="559"/>
      <c r="RM70" s="559"/>
      <c r="RN70" s="559"/>
      <c r="RO70" s="559"/>
      <c r="RP70" s="559"/>
      <c r="RQ70" s="559"/>
      <c r="RR70" s="559"/>
      <c r="RS70" s="559"/>
      <c r="RT70" s="559"/>
      <c r="RU70" s="559"/>
      <c r="RV70" s="559"/>
      <c r="RW70" s="559"/>
      <c r="RX70" s="559"/>
      <c r="RY70" s="559"/>
      <c r="RZ70" s="559"/>
      <c r="SA70" s="559"/>
      <c r="SB70" s="559"/>
      <c r="SC70" s="559"/>
      <c r="SD70" s="559"/>
      <c r="SE70" s="559"/>
      <c r="SF70" s="559"/>
      <c r="SG70" s="559"/>
      <c r="SH70" s="559"/>
      <c r="SI70" s="559"/>
      <c r="SJ70" s="559"/>
      <c r="SK70" s="559"/>
      <c r="SL70" s="559"/>
      <c r="SM70" s="559"/>
      <c r="SN70" s="559"/>
      <c r="SO70" s="559"/>
      <c r="SP70" s="559"/>
      <c r="SQ70" s="559"/>
      <c r="SR70" s="559"/>
      <c r="SS70" s="559"/>
      <c r="ST70" s="559"/>
      <c r="SU70" s="559"/>
      <c r="SV70" s="559"/>
      <c r="SW70" s="559"/>
      <c r="SX70" s="559"/>
      <c r="SY70" s="559"/>
      <c r="SZ70" s="559"/>
      <c r="TA70" s="559"/>
      <c r="TB70" s="559"/>
      <c r="TC70" s="559"/>
      <c r="TD70" s="559"/>
      <c r="TE70" s="559"/>
      <c r="TF70" s="559"/>
      <c r="TG70" s="559"/>
      <c r="TH70" s="559"/>
      <c r="TI70" s="559"/>
      <c r="TJ70" s="559"/>
      <c r="TK70" s="559"/>
      <c r="TL70" s="559"/>
      <c r="TM70" s="559"/>
      <c r="TN70" s="559"/>
      <c r="TO70" s="559"/>
      <c r="TP70" s="559"/>
      <c r="TQ70" s="559"/>
      <c r="TR70" s="559"/>
      <c r="TS70" s="559"/>
      <c r="TT70" s="559"/>
      <c r="TU70" s="559"/>
      <c r="TV70" s="559"/>
      <c r="TW70" s="559"/>
      <c r="TX70" s="559"/>
      <c r="TY70" s="559"/>
      <c r="TZ70" s="559"/>
      <c r="UA70" s="559"/>
      <c r="UB70" s="559"/>
      <c r="UC70" s="559"/>
      <c r="UD70" s="559"/>
      <c r="UE70" s="559"/>
      <c r="UF70" s="559"/>
      <c r="UG70" s="559"/>
      <c r="UH70" s="559"/>
      <c r="UI70" s="559"/>
      <c r="UJ70" s="559"/>
      <c r="UK70" s="559"/>
      <c r="UL70" s="559"/>
      <c r="UM70" s="559"/>
      <c r="UN70" s="559"/>
      <c r="UO70" s="559"/>
      <c r="UP70" s="559"/>
      <c r="UQ70" s="559"/>
      <c r="UR70" s="559"/>
      <c r="US70" s="559"/>
      <c r="UT70" s="559"/>
      <c r="UU70" s="559"/>
      <c r="UV70" s="559"/>
      <c r="UW70" s="559"/>
      <c r="UX70" s="559"/>
      <c r="UY70" s="559"/>
      <c r="UZ70" s="559"/>
      <c r="VA70" s="559"/>
      <c r="VB70" s="559"/>
      <c r="VC70" s="559"/>
      <c r="VD70" s="559"/>
      <c r="VE70" s="559"/>
      <c r="VF70" s="559"/>
      <c r="VG70" s="559"/>
      <c r="VH70" s="559"/>
      <c r="VI70" s="559"/>
      <c r="VJ70" s="559"/>
      <c r="VK70" s="559"/>
      <c r="VL70" s="559"/>
      <c r="VM70" s="559"/>
      <c r="VN70" s="559"/>
      <c r="VO70" s="559"/>
      <c r="VP70" s="559"/>
      <c r="VQ70" s="559"/>
      <c r="VR70" s="559"/>
      <c r="VS70" s="559"/>
      <c r="VT70" s="559"/>
      <c r="VU70" s="559"/>
      <c r="VV70" s="559"/>
      <c r="VW70" s="559"/>
      <c r="VX70" s="559"/>
      <c r="VY70" s="559"/>
      <c r="VZ70" s="559"/>
      <c r="WA70" s="559"/>
      <c r="WB70" s="559"/>
      <c r="WC70" s="559"/>
      <c r="WD70" s="559"/>
      <c r="WE70" s="559"/>
      <c r="WF70" s="559"/>
      <c r="WG70" s="559"/>
      <c r="WH70" s="559"/>
      <c r="WI70" s="559"/>
      <c r="WJ70" s="559"/>
      <c r="WK70" s="559"/>
      <c r="WL70" s="559"/>
      <c r="WM70" s="559"/>
      <c r="WN70" s="559"/>
      <c r="WO70" s="559"/>
      <c r="WP70" s="559"/>
      <c r="WQ70" s="559"/>
      <c r="WR70" s="559"/>
      <c r="WS70" s="559"/>
      <c r="WT70" s="559"/>
      <c r="WU70" s="559"/>
      <c r="WV70" s="559"/>
      <c r="WW70" s="559"/>
      <c r="WX70" s="559"/>
      <c r="WY70" s="559"/>
      <c r="WZ70" s="559"/>
      <c r="XA70" s="559"/>
      <c r="XB70" s="559"/>
      <c r="XC70" s="559"/>
      <c r="XD70" s="559"/>
      <c r="XE70" s="559"/>
      <c r="XF70" s="559"/>
      <c r="XG70" s="559"/>
      <c r="XH70" s="559"/>
      <c r="XI70" s="559"/>
      <c r="XJ70" s="559"/>
      <c r="XK70" s="559"/>
      <c r="XL70" s="559"/>
      <c r="XM70" s="559"/>
      <c r="XN70" s="559"/>
      <c r="XO70" s="559"/>
      <c r="XP70" s="559"/>
      <c r="XQ70" s="559"/>
      <c r="XR70" s="559"/>
      <c r="XS70" s="559"/>
      <c r="XT70" s="559"/>
      <c r="XU70" s="559"/>
      <c r="XV70" s="559"/>
      <c r="XW70" s="559"/>
      <c r="XX70" s="559"/>
      <c r="XY70" s="559"/>
      <c r="XZ70" s="559"/>
      <c r="YA70" s="559"/>
      <c r="YB70" s="559"/>
      <c r="YC70" s="559"/>
      <c r="YD70" s="559"/>
      <c r="YE70" s="559"/>
      <c r="YF70" s="559"/>
      <c r="YG70" s="559"/>
      <c r="YH70" s="559"/>
      <c r="YI70" s="559"/>
      <c r="YJ70" s="559"/>
      <c r="YK70" s="559"/>
      <c r="YL70" s="559"/>
      <c r="YM70" s="559"/>
      <c r="YN70" s="559"/>
      <c r="YO70" s="559"/>
      <c r="YP70" s="559"/>
      <c r="YQ70" s="559"/>
      <c r="YR70" s="559"/>
      <c r="YS70" s="559"/>
      <c r="YT70" s="559"/>
      <c r="YU70" s="559"/>
      <c r="YV70" s="559"/>
      <c r="YW70" s="559"/>
      <c r="YX70" s="559"/>
      <c r="YY70" s="559"/>
      <c r="YZ70" s="559"/>
      <c r="ZA70" s="559"/>
      <c r="ZB70" s="559"/>
      <c r="ZC70" s="559"/>
      <c r="ZD70" s="559"/>
      <c r="ZE70" s="559"/>
      <c r="ZF70" s="559"/>
      <c r="ZG70" s="559"/>
      <c r="ZH70" s="559"/>
      <c r="ZI70" s="559"/>
      <c r="ZJ70" s="559"/>
      <c r="ZK70" s="559"/>
      <c r="ZL70" s="559"/>
      <c r="ZM70" s="559"/>
      <c r="ZN70" s="559"/>
      <c r="ZO70" s="559"/>
      <c r="ZP70" s="559"/>
      <c r="ZQ70" s="559"/>
      <c r="ZR70" s="559"/>
      <c r="ZS70" s="559"/>
      <c r="ZT70" s="559"/>
      <c r="ZU70" s="559"/>
      <c r="ZV70" s="559"/>
      <c r="ZW70" s="559"/>
      <c r="ZX70" s="559"/>
      <c r="ZY70" s="559"/>
      <c r="ZZ70" s="559"/>
      <c r="AAA70" s="559"/>
      <c r="AAB70" s="559"/>
      <c r="AAC70" s="559"/>
      <c r="AAD70" s="559"/>
      <c r="AAE70" s="559"/>
      <c r="AAF70" s="559"/>
      <c r="AAG70" s="559"/>
      <c r="AAH70" s="559"/>
      <c r="AAI70" s="559"/>
      <c r="AAJ70" s="559"/>
      <c r="AAK70" s="559"/>
      <c r="AAL70" s="559"/>
      <c r="AAM70" s="559"/>
      <c r="AAN70" s="559"/>
      <c r="AAO70" s="559"/>
      <c r="AAP70" s="559"/>
      <c r="AAQ70" s="559"/>
      <c r="AAR70" s="559"/>
      <c r="AAS70" s="559"/>
      <c r="AAT70" s="559"/>
      <c r="AAU70" s="559"/>
      <c r="AAV70" s="559"/>
      <c r="AAW70" s="559"/>
      <c r="AAX70" s="559"/>
      <c r="AAY70" s="559"/>
      <c r="AAZ70" s="559"/>
      <c r="ABA70" s="559"/>
      <c r="ABB70" s="559"/>
      <c r="ABC70" s="559"/>
      <c r="ABD70" s="559"/>
      <c r="ABE70" s="559"/>
      <c r="ABF70" s="559"/>
      <c r="ABG70" s="559"/>
      <c r="ABH70" s="559"/>
      <c r="ABI70" s="559"/>
      <c r="ABJ70" s="559"/>
      <c r="ABK70" s="559"/>
      <c r="ABL70" s="559"/>
      <c r="ABM70" s="559"/>
      <c r="ABN70" s="559"/>
      <c r="ABO70" s="559"/>
      <c r="ABP70" s="559"/>
      <c r="ABQ70" s="559"/>
      <c r="ABR70" s="559"/>
      <c r="ABS70" s="559"/>
      <c r="ABT70" s="559"/>
      <c r="ABU70" s="559"/>
      <c r="ABV70" s="559"/>
      <c r="ABW70" s="559"/>
      <c r="ABX70" s="559"/>
      <c r="ABY70" s="559"/>
      <c r="ABZ70" s="559"/>
      <c r="ACA70" s="559"/>
      <c r="ACB70" s="559"/>
      <c r="ACC70" s="559"/>
      <c r="ACD70" s="559"/>
      <c r="ACE70" s="559"/>
      <c r="ACF70" s="559"/>
      <c r="ACG70" s="559"/>
      <c r="ACH70" s="559"/>
      <c r="ACI70" s="559"/>
      <c r="ACJ70" s="559"/>
      <c r="ACK70" s="559"/>
      <c r="ACL70" s="559"/>
      <c r="ACM70" s="559"/>
      <c r="ACN70" s="559"/>
      <c r="ACO70" s="559"/>
      <c r="ACP70" s="559"/>
      <c r="ACQ70" s="559"/>
      <c r="ACR70" s="559"/>
      <c r="ACS70" s="559"/>
      <c r="ACT70" s="559"/>
      <c r="ACU70" s="559"/>
      <c r="ACV70" s="559"/>
      <c r="ACW70" s="559"/>
      <c r="ACX70" s="559"/>
      <c r="ACY70" s="559"/>
      <c r="ACZ70" s="559"/>
      <c r="ADA70" s="559"/>
      <c r="ADB70" s="559"/>
      <c r="ADC70" s="559"/>
      <c r="ADD70" s="559"/>
      <c r="ADE70" s="559"/>
      <c r="ADF70" s="559"/>
      <c r="ADG70" s="559"/>
      <c r="ADH70" s="559"/>
      <c r="ADI70" s="559"/>
      <c r="ADJ70" s="559"/>
      <c r="ADK70" s="559"/>
      <c r="ADL70" s="559"/>
      <c r="ADM70" s="559"/>
      <c r="ADN70" s="559"/>
      <c r="ADO70" s="559"/>
      <c r="ADP70" s="559"/>
      <c r="ADQ70" s="559"/>
      <c r="ADR70" s="559"/>
      <c r="ADS70" s="559"/>
      <c r="ADT70" s="559"/>
      <c r="ADU70" s="559"/>
      <c r="ADV70" s="559"/>
      <c r="ADW70" s="559"/>
      <c r="ADX70" s="559"/>
      <c r="ADY70" s="559"/>
      <c r="ADZ70" s="559"/>
      <c r="AEA70" s="559"/>
      <c r="AEB70" s="559"/>
      <c r="AEC70" s="559"/>
      <c r="AED70" s="559"/>
      <c r="AEE70" s="559"/>
      <c r="AEF70" s="559"/>
      <c r="AEG70" s="559"/>
      <c r="AEH70" s="559"/>
      <c r="AEI70" s="559"/>
      <c r="AEJ70" s="559"/>
      <c r="AEK70" s="559"/>
      <c r="AEL70" s="559"/>
      <c r="AEM70" s="559"/>
      <c r="AEN70" s="559"/>
      <c r="AEO70" s="559"/>
      <c r="AEP70" s="559"/>
      <c r="AEQ70" s="559"/>
      <c r="AER70" s="559"/>
      <c r="AES70" s="559"/>
      <c r="AET70" s="559"/>
      <c r="AEU70" s="559"/>
      <c r="AEV70" s="559"/>
      <c r="AEW70" s="559"/>
      <c r="AEX70" s="559"/>
      <c r="AEY70" s="559"/>
      <c r="AEZ70" s="559"/>
      <c r="AFA70" s="559"/>
      <c r="AFB70" s="559"/>
      <c r="AFC70" s="559"/>
      <c r="AFD70" s="559"/>
      <c r="AFE70" s="559"/>
      <c r="AFF70" s="559"/>
      <c r="AFG70" s="559"/>
      <c r="AFH70" s="559"/>
      <c r="AFI70" s="559"/>
      <c r="AFJ70" s="559"/>
      <c r="AFK70" s="559"/>
      <c r="AFL70" s="559"/>
      <c r="AFM70" s="559"/>
      <c r="AFN70" s="559"/>
      <c r="AFO70" s="559"/>
      <c r="AFP70" s="559"/>
      <c r="AFQ70" s="559"/>
      <c r="AFR70" s="559"/>
      <c r="AFS70" s="559"/>
      <c r="AFT70" s="559"/>
      <c r="AFU70" s="559"/>
      <c r="AFV70" s="559"/>
      <c r="AFW70" s="559"/>
      <c r="AFX70" s="559"/>
      <c r="AFY70" s="559"/>
      <c r="AFZ70" s="559"/>
      <c r="AGA70" s="559"/>
      <c r="AGB70" s="559"/>
      <c r="AGC70" s="559"/>
      <c r="AGD70" s="559"/>
      <c r="AGE70" s="559"/>
      <c r="AGF70" s="559"/>
      <c r="AGG70" s="559"/>
      <c r="AGH70" s="559"/>
      <c r="AGI70" s="559"/>
      <c r="AGJ70" s="559"/>
      <c r="AGK70" s="559"/>
      <c r="AGL70" s="559"/>
      <c r="AGM70" s="559"/>
      <c r="AGN70" s="559"/>
      <c r="AGO70" s="559"/>
      <c r="AGP70" s="559"/>
      <c r="AGQ70" s="559"/>
      <c r="AGR70" s="559"/>
      <c r="AGS70" s="559"/>
      <c r="AGT70" s="559"/>
      <c r="AGU70" s="559"/>
      <c r="AGV70" s="559"/>
      <c r="AGW70" s="559"/>
      <c r="AGX70" s="559"/>
      <c r="AGY70" s="559"/>
      <c r="AGZ70" s="559"/>
      <c r="AHA70" s="559"/>
      <c r="AHB70" s="559"/>
      <c r="AHC70" s="559"/>
      <c r="AHD70" s="559"/>
      <c r="AHE70" s="559"/>
      <c r="AHF70" s="559"/>
      <c r="AHG70" s="559"/>
      <c r="AHH70" s="559"/>
      <c r="AHI70" s="559"/>
      <c r="AHJ70" s="559"/>
      <c r="AHK70" s="559"/>
      <c r="AHL70" s="559"/>
      <c r="AHM70" s="559"/>
      <c r="AHN70" s="559"/>
      <c r="AHO70" s="559"/>
      <c r="AHP70" s="559"/>
      <c r="AHQ70" s="559"/>
      <c r="AHR70" s="559"/>
      <c r="AHS70" s="559"/>
      <c r="AHT70" s="559"/>
      <c r="AHU70" s="559"/>
      <c r="AHV70" s="559"/>
      <c r="AHW70" s="559"/>
      <c r="AHX70" s="559"/>
      <c r="AHY70" s="559"/>
      <c r="AHZ70" s="559"/>
      <c r="AIA70" s="559"/>
      <c r="AIB70" s="559"/>
      <c r="AIC70" s="559"/>
      <c r="AID70" s="559"/>
      <c r="AIE70" s="559"/>
      <c r="AIF70" s="559"/>
      <c r="AIG70" s="559"/>
      <c r="AIH70" s="559"/>
      <c r="AII70" s="559"/>
      <c r="AIJ70" s="559"/>
      <c r="AIK70" s="559"/>
      <c r="AIL70" s="559"/>
      <c r="AIM70" s="559"/>
      <c r="AIN70" s="559"/>
      <c r="AIO70" s="559"/>
      <c r="AIP70" s="559"/>
      <c r="AIQ70" s="559"/>
      <c r="AIR70" s="559"/>
      <c r="AIS70" s="559"/>
      <c r="AIT70" s="559"/>
      <c r="AIU70" s="559"/>
      <c r="AIV70" s="559"/>
      <c r="AIW70" s="559"/>
      <c r="AIX70" s="559"/>
      <c r="AIY70" s="559"/>
      <c r="AIZ70" s="559"/>
      <c r="AJA70" s="559"/>
      <c r="AJB70" s="559"/>
      <c r="AJC70" s="559"/>
      <c r="AJD70" s="559"/>
      <c r="AJE70" s="559"/>
      <c r="AJF70" s="559"/>
      <c r="AJG70" s="559"/>
      <c r="AJH70" s="559"/>
      <c r="AJI70" s="559"/>
      <c r="AJJ70" s="559"/>
      <c r="AJK70" s="559"/>
      <c r="AJL70" s="559"/>
      <c r="AJM70" s="559"/>
      <c r="AJN70" s="559"/>
      <c r="AJO70" s="559"/>
      <c r="AJP70" s="559"/>
      <c r="AJQ70" s="559"/>
      <c r="AJR70" s="559"/>
      <c r="AJS70" s="559"/>
      <c r="AJT70" s="559"/>
      <c r="AJU70" s="559"/>
      <c r="AJV70" s="559"/>
      <c r="AJW70" s="559"/>
      <c r="AJX70" s="559"/>
      <c r="AJY70" s="559"/>
      <c r="AJZ70" s="559"/>
      <c r="AKA70" s="559"/>
      <c r="AKB70" s="559"/>
      <c r="AKC70" s="559"/>
      <c r="AKD70" s="559"/>
      <c r="AKE70" s="559"/>
      <c r="AKF70" s="559"/>
      <c r="AKG70" s="559"/>
      <c r="AKH70" s="559"/>
      <c r="AKI70" s="559"/>
      <c r="AKJ70" s="559"/>
      <c r="AKK70" s="559"/>
      <c r="AKL70" s="559"/>
      <c r="AKM70" s="559"/>
      <c r="AKN70" s="559"/>
      <c r="AKO70" s="559"/>
      <c r="AKP70" s="559"/>
      <c r="AKQ70" s="559"/>
      <c r="AKR70" s="559"/>
      <c r="AKS70" s="559"/>
      <c r="AKT70" s="559"/>
      <c r="AKU70" s="559"/>
      <c r="AKV70" s="559"/>
      <c r="AKW70" s="559"/>
      <c r="AKX70" s="559"/>
      <c r="AKY70" s="559"/>
      <c r="AKZ70" s="559"/>
      <c r="ALA70" s="559"/>
      <c r="ALB70" s="559"/>
      <c r="ALC70" s="559"/>
      <c r="ALD70" s="559"/>
      <c r="ALE70" s="559"/>
      <c r="ALF70" s="559"/>
      <c r="ALG70" s="559"/>
      <c r="ALH70" s="559"/>
      <c r="ALI70" s="559"/>
      <c r="ALJ70" s="559"/>
      <c r="ALK70" s="559"/>
      <c r="ALL70" s="559"/>
      <c r="ALM70" s="559"/>
      <c r="ALN70" s="559"/>
      <c r="ALO70" s="559"/>
      <c r="ALP70" s="559"/>
      <c r="ALQ70" s="559"/>
      <c r="ALR70" s="559"/>
      <c r="ALS70" s="559"/>
      <c r="ALT70" s="559"/>
      <c r="ALU70" s="559"/>
      <c r="ALV70" s="559"/>
      <c r="ALW70" s="559"/>
      <c r="ALX70" s="559"/>
      <c r="ALY70" s="559"/>
      <c r="ALZ70" s="559"/>
      <c r="AMA70" s="559"/>
      <c r="AMB70" s="559"/>
      <c r="AMC70" s="559"/>
      <c r="AMD70" s="559"/>
      <c r="AME70" s="559"/>
      <c r="AMF70" s="559"/>
      <c r="AMG70" s="559"/>
      <c r="AMH70" s="559"/>
      <c r="AMI70" s="559"/>
      <c r="AMJ70" s="559"/>
    </row>
    <row r="71" spans="1:1025" x14ac:dyDescent="0.25">
      <c r="A71" s="256" t="s">
        <v>1309</v>
      </c>
      <c r="B71" s="257">
        <v>71</v>
      </c>
      <c r="C71" s="258" t="s">
        <v>24191</v>
      </c>
      <c r="D71" s="308" t="s">
        <v>1310</v>
      </c>
      <c r="E71" s="277" t="s">
        <v>1303</v>
      </c>
      <c r="F71" s="291"/>
      <c r="G71" s="280"/>
      <c r="H71" s="280"/>
      <c r="I71" s="492">
        <v>100000</v>
      </c>
      <c r="J71" s="292"/>
      <c r="K71" s="293"/>
      <c r="L71" s="293"/>
      <c r="M71" s="293"/>
      <c r="N71" s="293"/>
      <c r="O71" s="293"/>
      <c r="P71" s="293"/>
      <c r="Q71" s="293"/>
      <c r="R71" s="293"/>
      <c r="S71" s="293"/>
      <c r="T71" s="293"/>
      <c r="U71" s="278"/>
      <c r="V71" s="278"/>
      <c r="W71" s="283">
        <f t="shared" si="46"/>
        <v>100</v>
      </c>
      <c r="X71" s="283">
        <f t="shared" si="47"/>
        <v>100</v>
      </c>
      <c r="Y71" s="283">
        <f t="shared" si="51"/>
        <v>100</v>
      </c>
      <c r="Z71" s="283">
        <f t="shared" si="28"/>
        <v>100</v>
      </c>
      <c r="AA71" s="283">
        <f t="shared" si="29"/>
        <v>100</v>
      </c>
      <c r="AB71" s="287">
        <f t="shared" ref="AB71:AB100" si="57">IF(OR(EXACT(R71,"1A"),EXACT(R71,"1B")),0.1,IF(R71=2,1,100))</f>
        <v>100</v>
      </c>
      <c r="AC71" s="287">
        <f t="shared" si="56"/>
        <v>100</v>
      </c>
      <c r="AD71" s="287">
        <f t="shared" si="50"/>
        <v>100</v>
      </c>
      <c r="AE71" s="284">
        <f t="shared" si="30"/>
        <v>100</v>
      </c>
      <c r="AF71" s="284">
        <f t="shared" si="27"/>
        <v>100</v>
      </c>
      <c r="AG71" s="268">
        <f t="shared" si="52"/>
        <v>100</v>
      </c>
      <c r="AH71" s="268">
        <f t="shared" si="53"/>
        <v>100</v>
      </c>
      <c r="AI71" s="268">
        <f t="shared" si="54"/>
        <v>100</v>
      </c>
      <c r="AJ71" s="268">
        <f t="shared" si="55"/>
        <v>100</v>
      </c>
      <c r="AK71" s="501" t="s">
        <v>31734</v>
      </c>
      <c r="AL71" s="286"/>
      <c r="AM71" s="286"/>
      <c r="AN71" s="511"/>
      <c r="AO71" s="357"/>
      <c r="AP71" s="357"/>
      <c r="AQ71" s="286"/>
      <c r="AR71" s="378" t="s">
        <v>1311</v>
      </c>
      <c r="AS71" s="378"/>
      <c r="AT71" s="277"/>
      <c r="AU71" s="277"/>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c r="CB71" s="559"/>
      <c r="CC71" s="559"/>
      <c r="CD71" s="559"/>
      <c r="CE71" s="559"/>
      <c r="CF71" s="559"/>
      <c r="CG71" s="559"/>
      <c r="CH71" s="559"/>
      <c r="CI71" s="559"/>
      <c r="CJ71" s="559"/>
      <c r="CK71" s="559"/>
      <c r="CL71" s="559"/>
      <c r="CM71" s="559"/>
      <c r="CN71" s="559"/>
      <c r="CO71" s="559"/>
      <c r="CP71" s="559"/>
      <c r="CQ71" s="559"/>
      <c r="CR71" s="559"/>
      <c r="CS71" s="559"/>
      <c r="CT71" s="559"/>
      <c r="CU71" s="559"/>
      <c r="CV71" s="559"/>
      <c r="CW71" s="559"/>
      <c r="CX71" s="559"/>
      <c r="CY71" s="559"/>
      <c r="CZ71" s="559"/>
      <c r="DA71" s="559"/>
      <c r="DB71" s="559"/>
      <c r="DC71" s="559"/>
      <c r="DD71" s="559"/>
      <c r="DE71" s="559"/>
      <c r="DF71" s="559"/>
      <c r="DG71" s="559"/>
      <c r="DH71" s="559"/>
      <c r="DI71" s="559"/>
      <c r="DJ71" s="559"/>
      <c r="DK71" s="559"/>
      <c r="DL71" s="559"/>
      <c r="DM71" s="559"/>
      <c r="DN71" s="559"/>
      <c r="DO71" s="559"/>
      <c r="DP71" s="559"/>
      <c r="DQ71" s="559"/>
      <c r="DR71" s="559"/>
      <c r="DS71" s="559"/>
      <c r="DT71" s="559"/>
      <c r="DU71" s="559"/>
      <c r="DV71" s="559"/>
      <c r="DW71" s="559"/>
      <c r="DX71" s="559"/>
      <c r="DY71" s="559"/>
      <c r="DZ71" s="559"/>
      <c r="EA71" s="559"/>
      <c r="EB71" s="559"/>
      <c r="EC71" s="559"/>
      <c r="ED71" s="559"/>
      <c r="EE71" s="559"/>
      <c r="EF71" s="559"/>
      <c r="EG71" s="559"/>
      <c r="EH71" s="559"/>
      <c r="EI71" s="559"/>
      <c r="EJ71" s="559"/>
      <c r="EK71" s="559"/>
      <c r="EL71" s="559"/>
      <c r="EM71" s="559"/>
      <c r="EN71" s="559"/>
      <c r="EO71" s="559"/>
      <c r="EP71" s="559"/>
      <c r="EQ71" s="559"/>
      <c r="ER71" s="559"/>
      <c r="ES71" s="559"/>
      <c r="ET71" s="559"/>
      <c r="EU71" s="559"/>
      <c r="EV71" s="559"/>
      <c r="EW71" s="559"/>
      <c r="EX71" s="559"/>
      <c r="EY71" s="559"/>
      <c r="EZ71" s="559"/>
      <c r="FA71" s="559"/>
      <c r="FB71" s="559"/>
      <c r="FC71" s="559"/>
      <c r="FD71" s="559"/>
      <c r="FE71" s="559"/>
      <c r="FF71" s="559"/>
      <c r="FG71" s="559"/>
      <c r="FH71" s="559"/>
      <c r="FI71" s="559"/>
      <c r="FJ71" s="559"/>
      <c r="FK71" s="559"/>
      <c r="FL71" s="559"/>
      <c r="FM71" s="559"/>
      <c r="FN71" s="559"/>
      <c r="FO71" s="559"/>
      <c r="FP71" s="559"/>
      <c r="FQ71" s="559"/>
      <c r="FR71" s="559"/>
      <c r="FS71" s="559"/>
      <c r="FT71" s="559"/>
      <c r="FU71" s="559"/>
      <c r="FV71" s="559"/>
      <c r="FW71" s="559"/>
      <c r="FX71" s="559"/>
      <c r="FY71" s="559"/>
      <c r="FZ71" s="559"/>
      <c r="GA71" s="559"/>
      <c r="GB71" s="559"/>
      <c r="GC71" s="559"/>
      <c r="GD71" s="559"/>
      <c r="GE71" s="559"/>
      <c r="GF71" s="559"/>
      <c r="GG71" s="559"/>
      <c r="GH71" s="559"/>
      <c r="GI71" s="559"/>
      <c r="GJ71" s="559"/>
      <c r="GK71" s="559"/>
      <c r="GL71" s="559"/>
      <c r="GM71" s="559"/>
      <c r="GN71" s="559"/>
      <c r="GO71" s="559"/>
      <c r="GP71" s="559"/>
      <c r="GQ71" s="559"/>
      <c r="GR71" s="559"/>
      <c r="GS71" s="559"/>
      <c r="GT71" s="559"/>
      <c r="GU71" s="559"/>
      <c r="GV71" s="559"/>
      <c r="GW71" s="559"/>
      <c r="GX71" s="559"/>
      <c r="GY71" s="559"/>
      <c r="GZ71" s="559"/>
      <c r="HA71" s="559"/>
      <c r="HB71" s="559"/>
      <c r="HC71" s="559"/>
      <c r="HD71" s="559"/>
      <c r="HE71" s="559"/>
      <c r="HF71" s="559"/>
      <c r="HG71" s="559"/>
      <c r="HH71" s="559"/>
      <c r="HI71" s="559"/>
      <c r="HJ71" s="559"/>
      <c r="HK71" s="559"/>
      <c r="HL71" s="559"/>
      <c r="HM71" s="559"/>
      <c r="HN71" s="559"/>
      <c r="HO71" s="559"/>
      <c r="HP71" s="559"/>
      <c r="HQ71" s="559"/>
      <c r="HR71" s="559"/>
      <c r="HS71" s="559"/>
      <c r="HT71" s="559"/>
      <c r="HU71" s="559"/>
      <c r="HV71" s="559"/>
      <c r="HW71" s="559"/>
      <c r="HX71" s="559"/>
      <c r="HY71" s="559"/>
      <c r="HZ71" s="559"/>
      <c r="IA71" s="559"/>
      <c r="IB71" s="559"/>
      <c r="IC71" s="559"/>
      <c r="ID71" s="559"/>
      <c r="IE71" s="559"/>
      <c r="IF71" s="559"/>
      <c r="IG71" s="559"/>
      <c r="IH71" s="559"/>
      <c r="II71" s="559"/>
      <c r="IJ71" s="559"/>
      <c r="IK71" s="559"/>
      <c r="IL71" s="559"/>
      <c r="IM71" s="559"/>
      <c r="IN71" s="559"/>
      <c r="IO71" s="559"/>
      <c r="IP71" s="559"/>
      <c r="IQ71" s="559"/>
      <c r="IR71" s="559"/>
      <c r="IS71" s="559"/>
      <c r="IT71" s="559"/>
      <c r="IU71" s="559"/>
      <c r="IV71" s="559"/>
      <c r="IW71" s="559"/>
      <c r="IX71" s="559"/>
      <c r="IY71" s="559"/>
      <c r="IZ71" s="559"/>
      <c r="JA71" s="559"/>
      <c r="JB71" s="559"/>
      <c r="JC71" s="559"/>
      <c r="JD71" s="559"/>
      <c r="JE71" s="559"/>
      <c r="JF71" s="559"/>
      <c r="JG71" s="559"/>
      <c r="JH71" s="559"/>
      <c r="JI71" s="559"/>
      <c r="JJ71" s="559"/>
      <c r="JK71" s="559"/>
      <c r="JL71" s="559"/>
      <c r="JM71" s="559"/>
      <c r="JN71" s="559"/>
      <c r="JO71" s="559"/>
      <c r="JP71" s="559"/>
      <c r="JQ71" s="559"/>
      <c r="JR71" s="559"/>
      <c r="JS71" s="559"/>
      <c r="JT71" s="559"/>
      <c r="JU71" s="559"/>
      <c r="JV71" s="559"/>
      <c r="JW71" s="559"/>
      <c r="JX71" s="559"/>
      <c r="JY71" s="559"/>
      <c r="JZ71" s="559"/>
      <c r="KA71" s="559"/>
      <c r="KB71" s="559"/>
      <c r="KC71" s="559"/>
      <c r="KD71" s="559"/>
      <c r="KE71" s="559"/>
      <c r="KF71" s="559"/>
      <c r="KG71" s="559"/>
      <c r="KH71" s="559"/>
      <c r="KI71" s="559"/>
      <c r="KJ71" s="559"/>
      <c r="KK71" s="559"/>
      <c r="KL71" s="559"/>
      <c r="KM71" s="559"/>
      <c r="KN71" s="559"/>
      <c r="KO71" s="559"/>
      <c r="KP71" s="559"/>
      <c r="KQ71" s="559"/>
      <c r="KR71" s="559"/>
      <c r="KS71" s="559"/>
      <c r="KT71" s="559"/>
      <c r="KU71" s="559"/>
      <c r="KV71" s="559"/>
      <c r="KW71" s="559"/>
      <c r="KX71" s="559"/>
      <c r="KY71" s="559"/>
      <c r="KZ71" s="559"/>
      <c r="LA71" s="559"/>
      <c r="LB71" s="559"/>
      <c r="LC71" s="559"/>
      <c r="LD71" s="559"/>
      <c r="LE71" s="559"/>
      <c r="LF71" s="559"/>
      <c r="LG71" s="559"/>
      <c r="LH71" s="559"/>
      <c r="LI71" s="559"/>
      <c r="LJ71" s="559"/>
      <c r="LK71" s="559"/>
      <c r="LL71" s="559"/>
      <c r="LM71" s="559"/>
      <c r="LN71" s="559"/>
      <c r="LO71" s="559"/>
      <c r="LP71" s="559"/>
      <c r="LQ71" s="559"/>
      <c r="LR71" s="559"/>
      <c r="LS71" s="559"/>
      <c r="LT71" s="559"/>
      <c r="LU71" s="559"/>
      <c r="LV71" s="559"/>
      <c r="LW71" s="559"/>
      <c r="LX71" s="559"/>
      <c r="LY71" s="559"/>
      <c r="LZ71" s="559"/>
      <c r="MA71" s="559"/>
      <c r="MB71" s="559"/>
      <c r="MC71" s="559"/>
      <c r="MD71" s="559"/>
      <c r="ME71" s="559"/>
      <c r="MF71" s="559"/>
      <c r="MG71" s="559"/>
      <c r="MH71" s="559"/>
      <c r="MI71" s="559"/>
      <c r="MJ71" s="559"/>
      <c r="MK71" s="559"/>
      <c r="ML71" s="559"/>
      <c r="MM71" s="559"/>
      <c r="MN71" s="559"/>
      <c r="MO71" s="559"/>
      <c r="MP71" s="559"/>
      <c r="MQ71" s="559"/>
      <c r="MR71" s="559"/>
      <c r="MS71" s="559"/>
      <c r="MT71" s="559"/>
      <c r="MU71" s="559"/>
      <c r="MV71" s="559"/>
      <c r="MW71" s="559"/>
      <c r="MX71" s="559"/>
      <c r="MY71" s="559"/>
      <c r="MZ71" s="559"/>
      <c r="NA71" s="559"/>
      <c r="NB71" s="559"/>
      <c r="NC71" s="559"/>
      <c r="ND71" s="559"/>
      <c r="NE71" s="559"/>
      <c r="NF71" s="559"/>
      <c r="NG71" s="559"/>
      <c r="NH71" s="559"/>
      <c r="NI71" s="559"/>
      <c r="NJ71" s="559"/>
      <c r="NK71" s="559"/>
      <c r="NL71" s="559"/>
      <c r="NM71" s="559"/>
      <c r="NN71" s="559"/>
      <c r="NO71" s="559"/>
      <c r="NP71" s="559"/>
      <c r="NQ71" s="559"/>
      <c r="NR71" s="559"/>
      <c r="NS71" s="559"/>
      <c r="NT71" s="559"/>
      <c r="NU71" s="559"/>
      <c r="NV71" s="559"/>
      <c r="NW71" s="559"/>
      <c r="NX71" s="559"/>
      <c r="NY71" s="559"/>
      <c r="NZ71" s="559"/>
      <c r="OA71" s="559"/>
      <c r="OB71" s="559"/>
      <c r="OC71" s="559"/>
      <c r="OD71" s="559"/>
      <c r="OE71" s="559"/>
      <c r="OF71" s="559"/>
      <c r="OG71" s="559"/>
      <c r="OH71" s="559"/>
      <c r="OI71" s="559"/>
      <c r="OJ71" s="559"/>
      <c r="OK71" s="559"/>
      <c r="OL71" s="559"/>
      <c r="OM71" s="559"/>
      <c r="ON71" s="559"/>
      <c r="OO71" s="559"/>
      <c r="OP71" s="559"/>
      <c r="OQ71" s="559"/>
      <c r="OR71" s="559"/>
      <c r="OS71" s="559"/>
      <c r="OT71" s="559"/>
      <c r="OU71" s="559"/>
      <c r="OV71" s="559"/>
      <c r="OW71" s="559"/>
      <c r="OX71" s="559"/>
      <c r="OY71" s="559"/>
      <c r="OZ71" s="559"/>
      <c r="PA71" s="559"/>
      <c r="PB71" s="559"/>
      <c r="PC71" s="559"/>
      <c r="PD71" s="559"/>
      <c r="PE71" s="559"/>
      <c r="PF71" s="559"/>
      <c r="PG71" s="559"/>
      <c r="PH71" s="559"/>
      <c r="PI71" s="559"/>
      <c r="PJ71" s="559"/>
      <c r="PK71" s="559"/>
      <c r="PL71" s="559"/>
      <c r="PM71" s="559"/>
      <c r="PN71" s="559"/>
      <c r="PO71" s="559"/>
      <c r="PP71" s="559"/>
      <c r="PQ71" s="559"/>
      <c r="PR71" s="559"/>
      <c r="PS71" s="559"/>
      <c r="PT71" s="559"/>
      <c r="PU71" s="559"/>
      <c r="PV71" s="559"/>
      <c r="PW71" s="559"/>
      <c r="PX71" s="559"/>
      <c r="PY71" s="559"/>
      <c r="PZ71" s="559"/>
      <c r="QA71" s="559"/>
      <c r="QB71" s="559"/>
      <c r="QC71" s="559"/>
      <c r="QD71" s="559"/>
      <c r="QE71" s="559"/>
      <c r="QF71" s="559"/>
      <c r="QG71" s="559"/>
      <c r="QH71" s="559"/>
      <c r="QI71" s="559"/>
      <c r="QJ71" s="559"/>
      <c r="QK71" s="559"/>
      <c r="QL71" s="559"/>
      <c r="QM71" s="559"/>
      <c r="QN71" s="559"/>
      <c r="QO71" s="559"/>
      <c r="QP71" s="559"/>
      <c r="QQ71" s="559"/>
      <c r="QR71" s="559"/>
      <c r="QS71" s="559"/>
      <c r="QT71" s="559"/>
      <c r="QU71" s="559"/>
      <c r="QV71" s="559"/>
      <c r="QW71" s="559"/>
      <c r="QX71" s="559"/>
      <c r="QY71" s="559"/>
      <c r="QZ71" s="559"/>
      <c r="RA71" s="559"/>
      <c r="RB71" s="559"/>
      <c r="RC71" s="559"/>
      <c r="RD71" s="559"/>
      <c r="RE71" s="559"/>
      <c r="RF71" s="559"/>
      <c r="RG71" s="559"/>
      <c r="RH71" s="559"/>
      <c r="RI71" s="559"/>
      <c r="RJ71" s="559"/>
      <c r="RK71" s="559"/>
      <c r="RL71" s="559"/>
      <c r="RM71" s="559"/>
      <c r="RN71" s="559"/>
      <c r="RO71" s="559"/>
      <c r="RP71" s="559"/>
      <c r="RQ71" s="559"/>
      <c r="RR71" s="559"/>
      <c r="RS71" s="559"/>
      <c r="RT71" s="559"/>
      <c r="RU71" s="559"/>
      <c r="RV71" s="559"/>
      <c r="RW71" s="559"/>
      <c r="RX71" s="559"/>
      <c r="RY71" s="559"/>
      <c r="RZ71" s="559"/>
      <c r="SA71" s="559"/>
      <c r="SB71" s="559"/>
      <c r="SC71" s="559"/>
      <c r="SD71" s="559"/>
      <c r="SE71" s="559"/>
      <c r="SF71" s="559"/>
      <c r="SG71" s="559"/>
      <c r="SH71" s="559"/>
      <c r="SI71" s="559"/>
      <c r="SJ71" s="559"/>
      <c r="SK71" s="559"/>
      <c r="SL71" s="559"/>
      <c r="SM71" s="559"/>
      <c r="SN71" s="559"/>
      <c r="SO71" s="559"/>
      <c r="SP71" s="559"/>
      <c r="SQ71" s="559"/>
      <c r="SR71" s="559"/>
      <c r="SS71" s="559"/>
      <c r="ST71" s="559"/>
      <c r="SU71" s="559"/>
      <c r="SV71" s="559"/>
      <c r="SW71" s="559"/>
      <c r="SX71" s="559"/>
      <c r="SY71" s="559"/>
      <c r="SZ71" s="559"/>
      <c r="TA71" s="559"/>
      <c r="TB71" s="559"/>
      <c r="TC71" s="559"/>
      <c r="TD71" s="559"/>
      <c r="TE71" s="559"/>
      <c r="TF71" s="559"/>
      <c r="TG71" s="559"/>
      <c r="TH71" s="559"/>
      <c r="TI71" s="559"/>
      <c r="TJ71" s="559"/>
      <c r="TK71" s="559"/>
      <c r="TL71" s="559"/>
      <c r="TM71" s="559"/>
      <c r="TN71" s="559"/>
      <c r="TO71" s="559"/>
      <c r="TP71" s="559"/>
      <c r="TQ71" s="559"/>
      <c r="TR71" s="559"/>
      <c r="TS71" s="559"/>
      <c r="TT71" s="559"/>
      <c r="TU71" s="559"/>
      <c r="TV71" s="559"/>
      <c r="TW71" s="559"/>
      <c r="TX71" s="559"/>
      <c r="TY71" s="559"/>
      <c r="TZ71" s="559"/>
      <c r="UA71" s="559"/>
      <c r="UB71" s="559"/>
      <c r="UC71" s="559"/>
      <c r="UD71" s="559"/>
      <c r="UE71" s="559"/>
      <c r="UF71" s="559"/>
      <c r="UG71" s="559"/>
      <c r="UH71" s="559"/>
      <c r="UI71" s="559"/>
      <c r="UJ71" s="559"/>
      <c r="UK71" s="559"/>
      <c r="UL71" s="559"/>
      <c r="UM71" s="559"/>
      <c r="UN71" s="559"/>
      <c r="UO71" s="559"/>
      <c r="UP71" s="559"/>
      <c r="UQ71" s="559"/>
      <c r="UR71" s="559"/>
      <c r="US71" s="559"/>
      <c r="UT71" s="559"/>
      <c r="UU71" s="559"/>
      <c r="UV71" s="559"/>
      <c r="UW71" s="559"/>
      <c r="UX71" s="559"/>
      <c r="UY71" s="559"/>
      <c r="UZ71" s="559"/>
      <c r="VA71" s="559"/>
      <c r="VB71" s="559"/>
      <c r="VC71" s="559"/>
      <c r="VD71" s="559"/>
      <c r="VE71" s="559"/>
      <c r="VF71" s="559"/>
      <c r="VG71" s="559"/>
      <c r="VH71" s="559"/>
      <c r="VI71" s="559"/>
      <c r="VJ71" s="559"/>
      <c r="VK71" s="559"/>
      <c r="VL71" s="559"/>
      <c r="VM71" s="559"/>
      <c r="VN71" s="559"/>
      <c r="VO71" s="559"/>
      <c r="VP71" s="559"/>
      <c r="VQ71" s="559"/>
      <c r="VR71" s="559"/>
      <c r="VS71" s="559"/>
      <c r="VT71" s="559"/>
      <c r="VU71" s="559"/>
      <c r="VV71" s="559"/>
      <c r="VW71" s="559"/>
      <c r="VX71" s="559"/>
      <c r="VY71" s="559"/>
      <c r="VZ71" s="559"/>
      <c r="WA71" s="559"/>
      <c r="WB71" s="559"/>
      <c r="WC71" s="559"/>
      <c r="WD71" s="559"/>
      <c r="WE71" s="559"/>
      <c r="WF71" s="559"/>
      <c r="WG71" s="559"/>
      <c r="WH71" s="559"/>
      <c r="WI71" s="559"/>
      <c r="WJ71" s="559"/>
      <c r="WK71" s="559"/>
      <c r="WL71" s="559"/>
      <c r="WM71" s="559"/>
      <c r="WN71" s="559"/>
      <c r="WO71" s="559"/>
      <c r="WP71" s="559"/>
      <c r="WQ71" s="559"/>
      <c r="WR71" s="559"/>
      <c r="WS71" s="559"/>
      <c r="WT71" s="559"/>
      <c r="WU71" s="559"/>
      <c r="WV71" s="559"/>
      <c r="WW71" s="559"/>
      <c r="WX71" s="559"/>
      <c r="WY71" s="559"/>
      <c r="WZ71" s="559"/>
      <c r="XA71" s="559"/>
      <c r="XB71" s="559"/>
      <c r="XC71" s="559"/>
      <c r="XD71" s="559"/>
      <c r="XE71" s="559"/>
      <c r="XF71" s="559"/>
      <c r="XG71" s="559"/>
      <c r="XH71" s="559"/>
      <c r="XI71" s="559"/>
      <c r="XJ71" s="559"/>
      <c r="XK71" s="559"/>
      <c r="XL71" s="559"/>
      <c r="XM71" s="559"/>
      <c r="XN71" s="559"/>
      <c r="XO71" s="559"/>
      <c r="XP71" s="559"/>
      <c r="XQ71" s="559"/>
      <c r="XR71" s="559"/>
      <c r="XS71" s="559"/>
      <c r="XT71" s="559"/>
      <c r="XU71" s="559"/>
      <c r="XV71" s="559"/>
      <c r="XW71" s="559"/>
      <c r="XX71" s="559"/>
      <c r="XY71" s="559"/>
      <c r="XZ71" s="559"/>
      <c r="YA71" s="559"/>
      <c r="YB71" s="559"/>
      <c r="YC71" s="559"/>
      <c r="YD71" s="559"/>
      <c r="YE71" s="559"/>
      <c r="YF71" s="559"/>
      <c r="YG71" s="559"/>
      <c r="YH71" s="559"/>
      <c r="YI71" s="559"/>
      <c r="YJ71" s="559"/>
      <c r="YK71" s="559"/>
      <c r="YL71" s="559"/>
      <c r="YM71" s="559"/>
      <c r="YN71" s="559"/>
      <c r="YO71" s="559"/>
      <c r="YP71" s="559"/>
      <c r="YQ71" s="559"/>
      <c r="YR71" s="559"/>
      <c r="YS71" s="559"/>
      <c r="YT71" s="559"/>
      <c r="YU71" s="559"/>
      <c r="YV71" s="559"/>
      <c r="YW71" s="559"/>
      <c r="YX71" s="559"/>
      <c r="YY71" s="559"/>
      <c r="YZ71" s="559"/>
      <c r="ZA71" s="559"/>
      <c r="ZB71" s="559"/>
      <c r="ZC71" s="559"/>
      <c r="ZD71" s="559"/>
      <c r="ZE71" s="559"/>
      <c r="ZF71" s="559"/>
      <c r="ZG71" s="559"/>
      <c r="ZH71" s="559"/>
      <c r="ZI71" s="559"/>
      <c r="ZJ71" s="559"/>
      <c r="ZK71" s="559"/>
      <c r="ZL71" s="559"/>
      <c r="ZM71" s="559"/>
      <c r="ZN71" s="559"/>
      <c r="ZO71" s="559"/>
      <c r="ZP71" s="559"/>
      <c r="ZQ71" s="559"/>
      <c r="ZR71" s="559"/>
      <c r="ZS71" s="559"/>
      <c r="ZT71" s="559"/>
      <c r="ZU71" s="559"/>
      <c r="ZV71" s="559"/>
      <c r="ZW71" s="559"/>
      <c r="ZX71" s="559"/>
      <c r="ZY71" s="559"/>
      <c r="ZZ71" s="559"/>
      <c r="AAA71" s="559"/>
      <c r="AAB71" s="559"/>
      <c r="AAC71" s="559"/>
      <c r="AAD71" s="559"/>
      <c r="AAE71" s="559"/>
      <c r="AAF71" s="559"/>
      <c r="AAG71" s="559"/>
      <c r="AAH71" s="559"/>
      <c r="AAI71" s="559"/>
      <c r="AAJ71" s="559"/>
      <c r="AAK71" s="559"/>
      <c r="AAL71" s="559"/>
      <c r="AAM71" s="559"/>
      <c r="AAN71" s="559"/>
      <c r="AAO71" s="559"/>
      <c r="AAP71" s="559"/>
      <c r="AAQ71" s="559"/>
      <c r="AAR71" s="559"/>
      <c r="AAS71" s="559"/>
      <c r="AAT71" s="559"/>
      <c r="AAU71" s="559"/>
      <c r="AAV71" s="559"/>
      <c r="AAW71" s="559"/>
      <c r="AAX71" s="559"/>
      <c r="AAY71" s="559"/>
      <c r="AAZ71" s="559"/>
      <c r="ABA71" s="559"/>
      <c r="ABB71" s="559"/>
      <c r="ABC71" s="559"/>
      <c r="ABD71" s="559"/>
      <c r="ABE71" s="559"/>
      <c r="ABF71" s="559"/>
      <c r="ABG71" s="559"/>
      <c r="ABH71" s="559"/>
      <c r="ABI71" s="559"/>
      <c r="ABJ71" s="559"/>
      <c r="ABK71" s="559"/>
      <c r="ABL71" s="559"/>
      <c r="ABM71" s="559"/>
      <c r="ABN71" s="559"/>
      <c r="ABO71" s="559"/>
      <c r="ABP71" s="559"/>
      <c r="ABQ71" s="559"/>
      <c r="ABR71" s="559"/>
      <c r="ABS71" s="559"/>
      <c r="ABT71" s="559"/>
      <c r="ABU71" s="559"/>
      <c r="ABV71" s="559"/>
      <c r="ABW71" s="559"/>
      <c r="ABX71" s="559"/>
      <c r="ABY71" s="559"/>
      <c r="ABZ71" s="559"/>
      <c r="ACA71" s="559"/>
      <c r="ACB71" s="559"/>
      <c r="ACC71" s="559"/>
      <c r="ACD71" s="559"/>
      <c r="ACE71" s="559"/>
      <c r="ACF71" s="559"/>
      <c r="ACG71" s="559"/>
      <c r="ACH71" s="559"/>
      <c r="ACI71" s="559"/>
      <c r="ACJ71" s="559"/>
      <c r="ACK71" s="559"/>
      <c r="ACL71" s="559"/>
      <c r="ACM71" s="559"/>
      <c r="ACN71" s="559"/>
      <c r="ACO71" s="559"/>
      <c r="ACP71" s="559"/>
      <c r="ACQ71" s="559"/>
      <c r="ACR71" s="559"/>
      <c r="ACS71" s="559"/>
      <c r="ACT71" s="559"/>
      <c r="ACU71" s="559"/>
      <c r="ACV71" s="559"/>
      <c r="ACW71" s="559"/>
      <c r="ACX71" s="559"/>
      <c r="ACY71" s="559"/>
      <c r="ACZ71" s="559"/>
      <c r="ADA71" s="559"/>
      <c r="ADB71" s="559"/>
      <c r="ADC71" s="559"/>
      <c r="ADD71" s="559"/>
      <c r="ADE71" s="559"/>
      <c r="ADF71" s="559"/>
      <c r="ADG71" s="559"/>
      <c r="ADH71" s="559"/>
      <c r="ADI71" s="559"/>
      <c r="ADJ71" s="559"/>
      <c r="ADK71" s="559"/>
      <c r="ADL71" s="559"/>
      <c r="ADM71" s="559"/>
      <c r="ADN71" s="559"/>
      <c r="ADO71" s="559"/>
      <c r="ADP71" s="559"/>
      <c r="ADQ71" s="559"/>
      <c r="ADR71" s="559"/>
      <c r="ADS71" s="559"/>
      <c r="ADT71" s="559"/>
      <c r="ADU71" s="559"/>
      <c r="ADV71" s="559"/>
      <c r="ADW71" s="559"/>
      <c r="ADX71" s="559"/>
      <c r="ADY71" s="559"/>
      <c r="ADZ71" s="559"/>
      <c r="AEA71" s="559"/>
      <c r="AEB71" s="559"/>
      <c r="AEC71" s="559"/>
      <c r="AED71" s="559"/>
      <c r="AEE71" s="559"/>
      <c r="AEF71" s="559"/>
      <c r="AEG71" s="559"/>
      <c r="AEH71" s="559"/>
      <c r="AEI71" s="559"/>
      <c r="AEJ71" s="559"/>
      <c r="AEK71" s="559"/>
      <c r="AEL71" s="559"/>
      <c r="AEM71" s="559"/>
      <c r="AEN71" s="559"/>
      <c r="AEO71" s="559"/>
      <c r="AEP71" s="559"/>
      <c r="AEQ71" s="559"/>
      <c r="AER71" s="559"/>
      <c r="AES71" s="559"/>
      <c r="AET71" s="559"/>
      <c r="AEU71" s="559"/>
      <c r="AEV71" s="559"/>
      <c r="AEW71" s="559"/>
      <c r="AEX71" s="559"/>
      <c r="AEY71" s="559"/>
      <c r="AEZ71" s="559"/>
      <c r="AFA71" s="559"/>
      <c r="AFB71" s="559"/>
      <c r="AFC71" s="559"/>
      <c r="AFD71" s="559"/>
      <c r="AFE71" s="559"/>
      <c r="AFF71" s="559"/>
      <c r="AFG71" s="559"/>
      <c r="AFH71" s="559"/>
      <c r="AFI71" s="559"/>
      <c r="AFJ71" s="559"/>
      <c r="AFK71" s="559"/>
      <c r="AFL71" s="559"/>
      <c r="AFM71" s="559"/>
      <c r="AFN71" s="559"/>
      <c r="AFO71" s="559"/>
      <c r="AFP71" s="559"/>
      <c r="AFQ71" s="559"/>
      <c r="AFR71" s="559"/>
      <c r="AFS71" s="559"/>
      <c r="AFT71" s="559"/>
      <c r="AFU71" s="559"/>
      <c r="AFV71" s="559"/>
      <c r="AFW71" s="559"/>
      <c r="AFX71" s="559"/>
      <c r="AFY71" s="559"/>
      <c r="AFZ71" s="559"/>
      <c r="AGA71" s="559"/>
      <c r="AGB71" s="559"/>
      <c r="AGC71" s="559"/>
      <c r="AGD71" s="559"/>
      <c r="AGE71" s="559"/>
      <c r="AGF71" s="559"/>
      <c r="AGG71" s="559"/>
      <c r="AGH71" s="559"/>
      <c r="AGI71" s="559"/>
      <c r="AGJ71" s="559"/>
      <c r="AGK71" s="559"/>
      <c r="AGL71" s="559"/>
      <c r="AGM71" s="559"/>
      <c r="AGN71" s="559"/>
      <c r="AGO71" s="559"/>
      <c r="AGP71" s="559"/>
      <c r="AGQ71" s="559"/>
      <c r="AGR71" s="559"/>
      <c r="AGS71" s="559"/>
      <c r="AGT71" s="559"/>
      <c r="AGU71" s="559"/>
      <c r="AGV71" s="559"/>
      <c r="AGW71" s="559"/>
      <c r="AGX71" s="559"/>
      <c r="AGY71" s="559"/>
      <c r="AGZ71" s="559"/>
      <c r="AHA71" s="559"/>
      <c r="AHB71" s="559"/>
      <c r="AHC71" s="559"/>
      <c r="AHD71" s="559"/>
      <c r="AHE71" s="559"/>
      <c r="AHF71" s="559"/>
      <c r="AHG71" s="559"/>
      <c r="AHH71" s="559"/>
      <c r="AHI71" s="559"/>
      <c r="AHJ71" s="559"/>
      <c r="AHK71" s="559"/>
      <c r="AHL71" s="559"/>
      <c r="AHM71" s="559"/>
      <c r="AHN71" s="559"/>
      <c r="AHO71" s="559"/>
      <c r="AHP71" s="559"/>
      <c r="AHQ71" s="559"/>
      <c r="AHR71" s="559"/>
      <c r="AHS71" s="559"/>
      <c r="AHT71" s="559"/>
      <c r="AHU71" s="559"/>
      <c r="AHV71" s="559"/>
      <c r="AHW71" s="559"/>
      <c r="AHX71" s="559"/>
      <c r="AHY71" s="559"/>
      <c r="AHZ71" s="559"/>
      <c r="AIA71" s="559"/>
      <c r="AIB71" s="559"/>
      <c r="AIC71" s="559"/>
      <c r="AID71" s="559"/>
      <c r="AIE71" s="559"/>
      <c r="AIF71" s="559"/>
      <c r="AIG71" s="559"/>
      <c r="AIH71" s="559"/>
      <c r="AII71" s="559"/>
      <c r="AIJ71" s="559"/>
      <c r="AIK71" s="559"/>
      <c r="AIL71" s="559"/>
      <c r="AIM71" s="559"/>
      <c r="AIN71" s="559"/>
      <c r="AIO71" s="559"/>
      <c r="AIP71" s="559"/>
      <c r="AIQ71" s="559"/>
      <c r="AIR71" s="559"/>
      <c r="AIS71" s="559"/>
      <c r="AIT71" s="559"/>
      <c r="AIU71" s="559"/>
      <c r="AIV71" s="559"/>
      <c r="AIW71" s="559"/>
      <c r="AIX71" s="559"/>
      <c r="AIY71" s="559"/>
      <c r="AIZ71" s="559"/>
      <c r="AJA71" s="559"/>
      <c r="AJB71" s="559"/>
      <c r="AJC71" s="559"/>
      <c r="AJD71" s="559"/>
      <c r="AJE71" s="559"/>
      <c r="AJF71" s="559"/>
      <c r="AJG71" s="559"/>
      <c r="AJH71" s="559"/>
      <c r="AJI71" s="559"/>
      <c r="AJJ71" s="559"/>
      <c r="AJK71" s="559"/>
      <c r="AJL71" s="559"/>
      <c r="AJM71" s="559"/>
      <c r="AJN71" s="559"/>
      <c r="AJO71" s="559"/>
      <c r="AJP71" s="559"/>
      <c r="AJQ71" s="559"/>
      <c r="AJR71" s="559"/>
      <c r="AJS71" s="559"/>
      <c r="AJT71" s="559"/>
      <c r="AJU71" s="559"/>
      <c r="AJV71" s="559"/>
      <c r="AJW71" s="559"/>
      <c r="AJX71" s="559"/>
      <c r="AJY71" s="559"/>
      <c r="AJZ71" s="559"/>
      <c r="AKA71" s="559"/>
      <c r="AKB71" s="559"/>
      <c r="AKC71" s="559"/>
      <c r="AKD71" s="559"/>
      <c r="AKE71" s="559"/>
      <c r="AKF71" s="559"/>
      <c r="AKG71" s="559"/>
      <c r="AKH71" s="559"/>
      <c r="AKI71" s="559"/>
      <c r="AKJ71" s="559"/>
      <c r="AKK71" s="559"/>
      <c r="AKL71" s="559"/>
      <c r="AKM71" s="559"/>
      <c r="AKN71" s="559"/>
      <c r="AKO71" s="559"/>
      <c r="AKP71" s="559"/>
      <c r="AKQ71" s="559"/>
      <c r="AKR71" s="559"/>
      <c r="AKS71" s="559"/>
      <c r="AKT71" s="559"/>
      <c r="AKU71" s="559"/>
      <c r="AKV71" s="559"/>
      <c r="AKW71" s="559"/>
      <c r="AKX71" s="559"/>
      <c r="AKY71" s="559"/>
      <c r="AKZ71" s="559"/>
      <c r="ALA71" s="559"/>
      <c r="ALB71" s="559"/>
      <c r="ALC71" s="559"/>
      <c r="ALD71" s="559"/>
      <c r="ALE71" s="559"/>
      <c r="ALF71" s="559"/>
      <c r="ALG71" s="559"/>
      <c r="ALH71" s="559"/>
      <c r="ALI71" s="559"/>
      <c r="ALJ71" s="559"/>
      <c r="ALK71" s="559"/>
      <c r="ALL71" s="559"/>
      <c r="ALM71" s="559"/>
      <c r="ALN71" s="559"/>
      <c r="ALO71" s="559"/>
      <c r="ALP71" s="559"/>
      <c r="ALQ71" s="559"/>
      <c r="ALR71" s="559"/>
      <c r="ALS71" s="559"/>
      <c r="ALT71" s="559"/>
      <c r="ALU71" s="559"/>
      <c r="ALV71" s="559"/>
      <c r="ALW71" s="559"/>
      <c r="ALX71" s="559"/>
      <c r="ALY71" s="559"/>
      <c r="ALZ71" s="559"/>
      <c r="AMA71" s="559"/>
      <c r="AMB71" s="559"/>
      <c r="AMC71" s="559"/>
      <c r="AMD71" s="559"/>
      <c r="AME71" s="559"/>
      <c r="AMF71" s="559"/>
      <c r="AMG71" s="559"/>
      <c r="AMH71" s="559"/>
      <c r="AMI71" s="559"/>
      <c r="AMJ71" s="559"/>
    </row>
    <row r="72" spans="1:1025" x14ac:dyDescent="0.25">
      <c r="A72" s="289" t="s">
        <v>1312</v>
      </c>
      <c r="B72" s="257">
        <v>72</v>
      </c>
      <c r="C72" s="258" t="s">
        <v>24192</v>
      </c>
      <c r="D72" s="290" t="s">
        <v>1313</v>
      </c>
      <c r="E72" s="277" t="s">
        <v>1303</v>
      </c>
      <c r="F72" s="291"/>
      <c r="G72" s="280"/>
      <c r="H72" s="280"/>
      <c r="I72" s="492">
        <v>100000</v>
      </c>
      <c r="J72" s="292"/>
      <c r="K72" s="293"/>
      <c r="L72" s="293"/>
      <c r="M72" s="293"/>
      <c r="N72" s="293"/>
      <c r="O72" s="293"/>
      <c r="P72" s="293"/>
      <c r="Q72" s="293"/>
      <c r="R72" s="293"/>
      <c r="S72" s="293"/>
      <c r="T72" s="293"/>
      <c r="U72" s="278"/>
      <c r="V72" s="278"/>
      <c r="W72" s="283">
        <f t="shared" si="46"/>
        <v>100</v>
      </c>
      <c r="X72" s="283">
        <f t="shared" si="47"/>
        <v>100</v>
      </c>
      <c r="Y72" s="283">
        <f t="shared" si="51"/>
        <v>100</v>
      </c>
      <c r="Z72" s="283">
        <f t="shared" si="28"/>
        <v>100</v>
      </c>
      <c r="AA72" s="283">
        <f t="shared" si="29"/>
        <v>100</v>
      </c>
      <c r="AB72" s="287">
        <f t="shared" si="57"/>
        <v>100</v>
      </c>
      <c r="AC72" s="287">
        <f t="shared" si="56"/>
        <v>100</v>
      </c>
      <c r="AD72" s="287">
        <f t="shared" si="50"/>
        <v>100</v>
      </c>
      <c r="AE72" s="284">
        <f t="shared" si="30"/>
        <v>100</v>
      </c>
      <c r="AF72" s="284">
        <f t="shared" si="27"/>
        <v>100</v>
      </c>
      <c r="AG72" s="268">
        <f t="shared" si="52"/>
        <v>100</v>
      </c>
      <c r="AH72" s="268">
        <f t="shared" si="53"/>
        <v>100</v>
      </c>
      <c r="AI72" s="268">
        <f t="shared" si="54"/>
        <v>100</v>
      </c>
      <c r="AJ72" s="268">
        <f t="shared" si="55"/>
        <v>100</v>
      </c>
      <c r="AK72" s="501" t="s">
        <v>31734</v>
      </c>
      <c r="AL72" s="286"/>
      <c r="AM72" s="286"/>
      <c r="AN72" s="511"/>
      <c r="AO72" s="357"/>
      <c r="AP72" s="357"/>
      <c r="AQ72" s="286"/>
      <c r="AR72" s="171" t="s">
        <v>1314</v>
      </c>
      <c r="AS72" s="171"/>
      <c r="AT72" s="277"/>
      <c r="AU72" s="277"/>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c r="JC72" s="170"/>
      <c r="JD72" s="170"/>
      <c r="JE72" s="170"/>
      <c r="JF72" s="170"/>
      <c r="JG72" s="170"/>
      <c r="JH72" s="170"/>
      <c r="JI72" s="170"/>
      <c r="JJ72" s="170"/>
      <c r="JK72" s="170"/>
      <c r="JL72" s="170"/>
      <c r="JM72" s="170"/>
      <c r="JN72" s="170"/>
      <c r="JO72" s="170"/>
      <c r="JP72" s="170"/>
      <c r="JQ72" s="170"/>
      <c r="JR72" s="170"/>
      <c r="JS72" s="170"/>
      <c r="JT72" s="170"/>
      <c r="JU72" s="170"/>
      <c r="JV72" s="170"/>
      <c r="JW72" s="170"/>
      <c r="JX72" s="170"/>
      <c r="JY72" s="170"/>
      <c r="JZ72" s="170"/>
      <c r="KA72" s="170"/>
      <c r="KB72" s="170"/>
      <c r="KC72" s="170"/>
      <c r="KD72" s="170"/>
      <c r="KE72" s="170"/>
      <c r="KF72" s="170"/>
      <c r="KG72" s="170"/>
      <c r="KH72" s="170"/>
      <c r="KI72" s="170"/>
      <c r="KJ72" s="170"/>
      <c r="KK72" s="170"/>
      <c r="KL72" s="170"/>
      <c r="KM72" s="170"/>
      <c r="KN72" s="170"/>
      <c r="KO72" s="170"/>
      <c r="KP72" s="170"/>
      <c r="KQ72" s="170"/>
      <c r="KR72" s="170"/>
      <c r="KS72" s="170"/>
      <c r="KT72" s="170"/>
      <c r="KU72" s="170"/>
      <c r="KV72" s="170"/>
      <c r="KW72" s="170"/>
      <c r="KX72" s="170"/>
      <c r="KY72" s="170"/>
      <c r="KZ72" s="170"/>
      <c r="LA72" s="170"/>
      <c r="LB72" s="170"/>
      <c r="LC72" s="170"/>
      <c r="LD72" s="170"/>
      <c r="LE72" s="170"/>
      <c r="LF72" s="170"/>
      <c r="LG72" s="170"/>
      <c r="LH72" s="170"/>
      <c r="LI72" s="170"/>
      <c r="LJ72" s="170"/>
      <c r="LK72" s="170"/>
      <c r="LL72" s="170"/>
      <c r="LM72" s="170"/>
      <c r="LN72" s="170"/>
      <c r="LO72" s="170"/>
      <c r="LP72" s="170"/>
      <c r="LQ72" s="170"/>
      <c r="LR72" s="170"/>
      <c r="LS72" s="170"/>
      <c r="LT72" s="170"/>
      <c r="LU72" s="170"/>
      <c r="LV72" s="170"/>
      <c r="LW72" s="170"/>
      <c r="LX72" s="170"/>
      <c r="LY72" s="170"/>
      <c r="LZ72" s="170"/>
      <c r="MA72" s="170"/>
      <c r="MB72" s="170"/>
      <c r="MC72" s="170"/>
      <c r="MD72" s="170"/>
      <c r="ME72" s="170"/>
      <c r="MF72" s="170"/>
      <c r="MG72" s="170"/>
      <c r="MH72" s="170"/>
      <c r="MI72" s="170"/>
      <c r="MJ72" s="170"/>
      <c r="MK72" s="170"/>
      <c r="ML72" s="170"/>
      <c r="MM72" s="170"/>
      <c r="MN72" s="170"/>
      <c r="MO72" s="170"/>
      <c r="MP72" s="170"/>
      <c r="MQ72" s="170"/>
      <c r="MR72" s="170"/>
      <c r="MS72" s="170"/>
      <c r="MT72" s="170"/>
      <c r="MU72" s="170"/>
      <c r="MV72" s="170"/>
      <c r="MW72" s="170"/>
      <c r="MX72" s="170"/>
      <c r="MY72" s="170"/>
      <c r="MZ72" s="170"/>
      <c r="NA72" s="170"/>
      <c r="NB72" s="170"/>
      <c r="NC72" s="170"/>
      <c r="ND72" s="170"/>
      <c r="NE72" s="170"/>
      <c r="NF72" s="170"/>
      <c r="NG72" s="170"/>
      <c r="NH72" s="170"/>
      <c r="NI72" s="170"/>
      <c r="NJ72" s="170"/>
      <c r="NK72" s="170"/>
      <c r="NL72" s="170"/>
      <c r="NM72" s="170"/>
      <c r="NN72" s="170"/>
      <c r="NO72" s="170"/>
      <c r="NP72" s="170"/>
      <c r="NQ72" s="170"/>
      <c r="NR72" s="170"/>
      <c r="NS72" s="170"/>
      <c r="NT72" s="170"/>
      <c r="NU72" s="170"/>
      <c r="NV72" s="170"/>
      <c r="NW72" s="170"/>
      <c r="NX72" s="170"/>
      <c r="NY72" s="170"/>
      <c r="NZ72" s="170"/>
      <c r="OA72" s="170"/>
      <c r="OB72" s="170"/>
      <c r="OC72" s="170"/>
      <c r="OD72" s="170"/>
      <c r="OE72" s="170"/>
      <c r="OF72" s="170"/>
      <c r="OG72" s="170"/>
      <c r="OH72" s="170"/>
      <c r="OI72" s="170"/>
      <c r="OJ72" s="170"/>
      <c r="OK72" s="170"/>
      <c r="OL72" s="170"/>
      <c r="OM72" s="170"/>
      <c r="ON72" s="170"/>
      <c r="OO72" s="170"/>
      <c r="OP72" s="170"/>
      <c r="OQ72" s="170"/>
      <c r="OR72" s="170"/>
      <c r="OS72" s="170"/>
      <c r="OT72" s="170"/>
      <c r="OU72" s="170"/>
      <c r="OV72" s="170"/>
      <c r="OW72" s="170"/>
      <c r="OX72" s="170"/>
      <c r="OY72" s="170"/>
      <c r="OZ72" s="170"/>
      <c r="PA72" s="170"/>
      <c r="PB72" s="170"/>
      <c r="PC72" s="170"/>
      <c r="PD72" s="170"/>
      <c r="PE72" s="170"/>
      <c r="PF72" s="170"/>
      <c r="PG72" s="170"/>
      <c r="PH72" s="170"/>
      <c r="PI72" s="170"/>
      <c r="PJ72" s="170"/>
      <c r="PK72" s="170"/>
      <c r="PL72" s="170"/>
      <c r="PM72" s="170"/>
      <c r="PN72" s="170"/>
      <c r="PO72" s="170"/>
      <c r="PP72" s="170"/>
      <c r="PQ72" s="170"/>
      <c r="PR72" s="170"/>
      <c r="PS72" s="170"/>
      <c r="PT72" s="170"/>
      <c r="PU72" s="170"/>
      <c r="PV72" s="170"/>
      <c r="PW72" s="170"/>
      <c r="PX72" s="170"/>
      <c r="PY72" s="170"/>
      <c r="PZ72" s="170"/>
      <c r="QA72" s="170"/>
      <c r="QB72" s="170"/>
      <c r="QC72" s="170"/>
      <c r="QD72" s="170"/>
      <c r="QE72" s="170"/>
      <c r="QF72" s="170"/>
      <c r="QG72" s="170"/>
      <c r="QH72" s="170"/>
      <c r="QI72" s="170"/>
      <c r="QJ72" s="170"/>
      <c r="QK72" s="170"/>
      <c r="QL72" s="170"/>
      <c r="QM72" s="170"/>
      <c r="QN72" s="170"/>
      <c r="QO72" s="170"/>
      <c r="QP72" s="170"/>
      <c r="QQ72" s="170"/>
      <c r="QR72" s="170"/>
      <c r="QS72" s="170"/>
      <c r="QT72" s="170"/>
      <c r="QU72" s="170"/>
      <c r="QV72" s="170"/>
      <c r="QW72" s="170"/>
      <c r="QX72" s="170"/>
      <c r="QY72" s="170"/>
      <c r="QZ72" s="170"/>
      <c r="RA72" s="170"/>
      <c r="RB72" s="170"/>
      <c r="RC72" s="170"/>
      <c r="RD72" s="170"/>
      <c r="RE72" s="170"/>
      <c r="RF72" s="170"/>
      <c r="RG72" s="170"/>
      <c r="RH72" s="170"/>
      <c r="RI72" s="170"/>
      <c r="RJ72" s="170"/>
      <c r="RK72" s="170"/>
      <c r="RL72" s="170"/>
      <c r="RM72" s="170"/>
      <c r="RN72" s="170"/>
      <c r="RO72" s="170"/>
      <c r="RP72" s="170"/>
      <c r="RQ72" s="170"/>
      <c r="RR72" s="170"/>
      <c r="RS72" s="170"/>
      <c r="RT72" s="170"/>
      <c r="RU72" s="170"/>
      <c r="RV72" s="170"/>
      <c r="RW72" s="170"/>
      <c r="RX72" s="170"/>
      <c r="RY72" s="170"/>
      <c r="RZ72" s="170"/>
      <c r="SA72" s="170"/>
      <c r="SB72" s="170"/>
      <c r="SC72" s="170"/>
      <c r="SD72" s="170"/>
      <c r="SE72" s="170"/>
      <c r="SF72" s="170"/>
      <c r="SG72" s="170"/>
      <c r="SH72" s="170"/>
      <c r="SI72" s="170"/>
      <c r="SJ72" s="170"/>
      <c r="SK72" s="170"/>
      <c r="SL72" s="170"/>
      <c r="SM72" s="170"/>
      <c r="SN72" s="170"/>
      <c r="SO72" s="170"/>
      <c r="SP72" s="170"/>
      <c r="SQ72" s="170"/>
      <c r="SR72" s="170"/>
      <c r="SS72" s="170"/>
      <c r="ST72" s="170"/>
      <c r="SU72" s="170"/>
      <c r="SV72" s="170"/>
      <c r="SW72" s="170"/>
      <c r="SX72" s="170"/>
      <c r="SY72" s="170"/>
      <c r="SZ72" s="170"/>
      <c r="TA72" s="170"/>
      <c r="TB72" s="170"/>
      <c r="TC72" s="170"/>
      <c r="TD72" s="170"/>
      <c r="TE72" s="170"/>
      <c r="TF72" s="170"/>
      <c r="TG72" s="170"/>
      <c r="TH72" s="170"/>
      <c r="TI72" s="170"/>
      <c r="TJ72" s="170"/>
      <c r="TK72" s="170"/>
      <c r="TL72" s="170"/>
      <c r="TM72" s="170"/>
      <c r="TN72" s="170"/>
      <c r="TO72" s="170"/>
      <c r="TP72" s="170"/>
      <c r="TQ72" s="170"/>
      <c r="TR72" s="170"/>
      <c r="TS72" s="170"/>
      <c r="TT72" s="170"/>
      <c r="TU72" s="170"/>
      <c r="TV72" s="170"/>
      <c r="TW72" s="170"/>
      <c r="TX72" s="170"/>
      <c r="TY72" s="170"/>
      <c r="TZ72" s="170"/>
      <c r="UA72" s="170"/>
      <c r="UB72" s="170"/>
      <c r="UC72" s="170"/>
      <c r="UD72" s="170"/>
      <c r="UE72" s="170"/>
      <c r="UF72" s="170"/>
      <c r="UG72" s="170"/>
      <c r="UH72" s="170"/>
      <c r="UI72" s="170"/>
      <c r="UJ72" s="170"/>
      <c r="UK72" s="170"/>
      <c r="UL72" s="170"/>
      <c r="UM72" s="170"/>
      <c r="UN72" s="170"/>
      <c r="UO72" s="170"/>
      <c r="UP72" s="170"/>
      <c r="UQ72" s="170"/>
      <c r="UR72" s="170"/>
      <c r="US72" s="170"/>
      <c r="UT72" s="170"/>
      <c r="UU72" s="170"/>
      <c r="UV72" s="170"/>
      <c r="UW72" s="170"/>
      <c r="UX72" s="170"/>
      <c r="UY72" s="170"/>
      <c r="UZ72" s="170"/>
      <c r="VA72" s="170"/>
      <c r="VB72" s="170"/>
      <c r="VC72" s="170"/>
      <c r="VD72" s="170"/>
      <c r="VE72" s="170"/>
      <c r="VF72" s="170"/>
      <c r="VG72" s="170"/>
      <c r="VH72" s="170"/>
      <c r="VI72" s="170"/>
      <c r="VJ72" s="170"/>
      <c r="VK72" s="170"/>
      <c r="VL72" s="170"/>
      <c r="VM72" s="170"/>
      <c r="VN72" s="170"/>
      <c r="VO72" s="170"/>
      <c r="VP72" s="170"/>
      <c r="VQ72" s="170"/>
      <c r="VR72" s="170"/>
      <c r="VS72" s="170"/>
      <c r="VT72" s="170"/>
      <c r="VU72" s="170"/>
      <c r="VV72" s="170"/>
      <c r="VW72" s="170"/>
      <c r="VX72" s="170"/>
      <c r="VY72" s="170"/>
      <c r="VZ72" s="170"/>
      <c r="WA72" s="170"/>
      <c r="WB72" s="170"/>
      <c r="WC72" s="170"/>
      <c r="WD72" s="170"/>
      <c r="WE72" s="170"/>
      <c r="WF72" s="170"/>
      <c r="WG72" s="170"/>
      <c r="WH72" s="170"/>
      <c r="WI72" s="170"/>
      <c r="WJ72" s="170"/>
      <c r="WK72" s="170"/>
      <c r="WL72" s="170"/>
      <c r="WM72" s="170"/>
      <c r="WN72" s="170"/>
      <c r="WO72" s="170"/>
      <c r="WP72" s="170"/>
      <c r="WQ72" s="170"/>
      <c r="WR72" s="170"/>
      <c r="WS72" s="170"/>
      <c r="WT72" s="170"/>
      <c r="WU72" s="170"/>
      <c r="WV72" s="170"/>
      <c r="WW72" s="170"/>
      <c r="WX72" s="170"/>
      <c r="WY72" s="170"/>
      <c r="WZ72" s="170"/>
      <c r="XA72" s="170"/>
      <c r="XB72" s="170"/>
      <c r="XC72" s="170"/>
      <c r="XD72" s="170"/>
      <c r="XE72" s="170"/>
      <c r="XF72" s="170"/>
      <c r="XG72" s="170"/>
      <c r="XH72" s="170"/>
      <c r="XI72" s="170"/>
      <c r="XJ72" s="170"/>
      <c r="XK72" s="170"/>
      <c r="XL72" s="170"/>
      <c r="XM72" s="170"/>
      <c r="XN72" s="170"/>
      <c r="XO72" s="170"/>
      <c r="XP72" s="170"/>
      <c r="XQ72" s="170"/>
      <c r="XR72" s="170"/>
      <c r="XS72" s="170"/>
      <c r="XT72" s="170"/>
      <c r="XU72" s="170"/>
      <c r="XV72" s="170"/>
      <c r="XW72" s="170"/>
      <c r="XX72" s="170"/>
      <c r="XY72" s="170"/>
      <c r="XZ72" s="170"/>
      <c r="YA72" s="170"/>
      <c r="YB72" s="170"/>
      <c r="YC72" s="170"/>
      <c r="YD72" s="170"/>
      <c r="YE72" s="170"/>
      <c r="YF72" s="170"/>
      <c r="YG72" s="170"/>
      <c r="YH72" s="170"/>
      <c r="YI72" s="170"/>
      <c r="YJ72" s="170"/>
      <c r="YK72" s="170"/>
      <c r="YL72" s="170"/>
      <c r="YM72" s="170"/>
      <c r="YN72" s="170"/>
      <c r="YO72" s="170"/>
      <c r="YP72" s="170"/>
      <c r="YQ72" s="170"/>
      <c r="YR72" s="170"/>
      <c r="YS72" s="170"/>
      <c r="YT72" s="170"/>
      <c r="YU72" s="170"/>
      <c r="YV72" s="170"/>
      <c r="YW72" s="170"/>
      <c r="YX72" s="170"/>
      <c r="YY72" s="170"/>
      <c r="YZ72" s="170"/>
      <c r="ZA72" s="170"/>
      <c r="ZB72" s="170"/>
      <c r="ZC72" s="170"/>
      <c r="ZD72" s="170"/>
      <c r="ZE72" s="170"/>
      <c r="ZF72" s="170"/>
      <c r="ZG72" s="170"/>
      <c r="ZH72" s="170"/>
      <c r="ZI72" s="170"/>
      <c r="ZJ72" s="170"/>
      <c r="ZK72" s="170"/>
      <c r="ZL72" s="170"/>
      <c r="ZM72" s="170"/>
      <c r="ZN72" s="170"/>
      <c r="ZO72" s="170"/>
      <c r="ZP72" s="170"/>
      <c r="ZQ72" s="170"/>
      <c r="ZR72" s="170"/>
      <c r="ZS72" s="170"/>
      <c r="ZT72" s="170"/>
      <c r="ZU72" s="170"/>
      <c r="ZV72" s="170"/>
      <c r="ZW72" s="170"/>
      <c r="ZX72" s="170"/>
      <c r="ZY72" s="170"/>
      <c r="ZZ72" s="170"/>
      <c r="AAA72" s="170"/>
      <c r="AAB72" s="170"/>
      <c r="AAC72" s="170"/>
      <c r="AAD72" s="170"/>
      <c r="AAE72" s="170"/>
      <c r="AAF72" s="170"/>
      <c r="AAG72" s="170"/>
      <c r="AAH72" s="170"/>
      <c r="AAI72" s="170"/>
      <c r="AAJ72" s="170"/>
      <c r="AAK72" s="170"/>
      <c r="AAL72" s="170"/>
      <c r="AAM72" s="170"/>
      <c r="AAN72" s="170"/>
      <c r="AAO72" s="170"/>
      <c r="AAP72" s="170"/>
      <c r="AAQ72" s="170"/>
      <c r="AAR72" s="170"/>
      <c r="AAS72" s="170"/>
      <c r="AAT72" s="170"/>
      <c r="AAU72" s="170"/>
      <c r="AAV72" s="170"/>
      <c r="AAW72" s="170"/>
      <c r="AAX72" s="170"/>
      <c r="AAY72" s="170"/>
      <c r="AAZ72" s="170"/>
      <c r="ABA72" s="170"/>
      <c r="ABB72" s="170"/>
      <c r="ABC72" s="170"/>
      <c r="ABD72" s="170"/>
      <c r="ABE72" s="170"/>
      <c r="ABF72" s="170"/>
      <c r="ABG72" s="170"/>
      <c r="ABH72" s="170"/>
      <c r="ABI72" s="170"/>
      <c r="ABJ72" s="170"/>
      <c r="ABK72" s="170"/>
      <c r="ABL72" s="170"/>
      <c r="ABM72" s="170"/>
      <c r="ABN72" s="170"/>
      <c r="ABO72" s="170"/>
      <c r="ABP72" s="170"/>
      <c r="ABQ72" s="170"/>
      <c r="ABR72" s="170"/>
      <c r="ABS72" s="170"/>
      <c r="ABT72" s="170"/>
      <c r="ABU72" s="170"/>
      <c r="ABV72" s="170"/>
      <c r="ABW72" s="170"/>
      <c r="ABX72" s="170"/>
      <c r="ABY72" s="170"/>
      <c r="ABZ72" s="170"/>
      <c r="ACA72" s="170"/>
      <c r="ACB72" s="170"/>
      <c r="ACC72" s="170"/>
      <c r="ACD72" s="170"/>
      <c r="ACE72" s="170"/>
      <c r="ACF72" s="170"/>
      <c r="ACG72" s="170"/>
      <c r="ACH72" s="170"/>
      <c r="ACI72" s="170"/>
      <c r="ACJ72" s="170"/>
      <c r="ACK72" s="170"/>
      <c r="ACL72" s="170"/>
      <c r="ACM72" s="170"/>
      <c r="ACN72" s="170"/>
      <c r="ACO72" s="170"/>
      <c r="ACP72" s="170"/>
      <c r="ACQ72" s="170"/>
      <c r="ACR72" s="170"/>
      <c r="ACS72" s="170"/>
      <c r="ACT72" s="170"/>
      <c r="ACU72" s="170"/>
      <c r="ACV72" s="170"/>
      <c r="ACW72" s="170"/>
      <c r="ACX72" s="170"/>
      <c r="ACY72" s="170"/>
      <c r="ACZ72" s="170"/>
      <c r="ADA72" s="170"/>
      <c r="ADB72" s="170"/>
      <c r="ADC72" s="170"/>
      <c r="ADD72" s="170"/>
      <c r="ADE72" s="170"/>
      <c r="ADF72" s="170"/>
      <c r="ADG72" s="170"/>
      <c r="ADH72" s="170"/>
      <c r="ADI72" s="170"/>
      <c r="ADJ72" s="170"/>
      <c r="ADK72" s="170"/>
      <c r="ADL72" s="170"/>
      <c r="ADM72" s="170"/>
      <c r="ADN72" s="170"/>
      <c r="ADO72" s="170"/>
      <c r="ADP72" s="170"/>
      <c r="ADQ72" s="170"/>
      <c r="ADR72" s="170"/>
      <c r="ADS72" s="170"/>
      <c r="ADT72" s="170"/>
      <c r="ADU72" s="170"/>
      <c r="ADV72" s="170"/>
      <c r="ADW72" s="170"/>
      <c r="ADX72" s="170"/>
      <c r="ADY72" s="170"/>
      <c r="ADZ72" s="170"/>
      <c r="AEA72" s="170"/>
      <c r="AEB72" s="170"/>
      <c r="AEC72" s="170"/>
      <c r="AED72" s="170"/>
      <c r="AEE72" s="170"/>
      <c r="AEF72" s="170"/>
      <c r="AEG72" s="170"/>
      <c r="AEH72" s="170"/>
      <c r="AEI72" s="170"/>
      <c r="AEJ72" s="170"/>
      <c r="AEK72" s="170"/>
      <c r="AEL72" s="170"/>
      <c r="AEM72" s="170"/>
      <c r="AEN72" s="170"/>
      <c r="AEO72" s="170"/>
      <c r="AEP72" s="170"/>
      <c r="AEQ72" s="170"/>
      <c r="AER72" s="170"/>
      <c r="AES72" s="170"/>
      <c r="AET72" s="170"/>
      <c r="AEU72" s="170"/>
      <c r="AEV72" s="170"/>
      <c r="AEW72" s="170"/>
      <c r="AEX72" s="170"/>
      <c r="AEY72" s="170"/>
      <c r="AEZ72" s="170"/>
      <c r="AFA72" s="170"/>
      <c r="AFB72" s="170"/>
      <c r="AFC72" s="170"/>
      <c r="AFD72" s="170"/>
      <c r="AFE72" s="170"/>
      <c r="AFF72" s="170"/>
      <c r="AFG72" s="170"/>
      <c r="AFH72" s="170"/>
      <c r="AFI72" s="170"/>
      <c r="AFJ72" s="170"/>
      <c r="AFK72" s="170"/>
      <c r="AFL72" s="170"/>
      <c r="AFM72" s="170"/>
      <c r="AFN72" s="170"/>
      <c r="AFO72" s="170"/>
      <c r="AFP72" s="170"/>
      <c r="AFQ72" s="170"/>
      <c r="AFR72" s="170"/>
      <c r="AFS72" s="170"/>
      <c r="AFT72" s="170"/>
      <c r="AFU72" s="170"/>
      <c r="AFV72" s="170"/>
      <c r="AFW72" s="170"/>
      <c r="AFX72" s="170"/>
      <c r="AFY72" s="170"/>
      <c r="AFZ72" s="170"/>
      <c r="AGA72" s="170"/>
      <c r="AGB72" s="170"/>
      <c r="AGC72" s="170"/>
      <c r="AGD72" s="170"/>
      <c r="AGE72" s="170"/>
      <c r="AGF72" s="170"/>
      <c r="AGG72" s="170"/>
      <c r="AGH72" s="170"/>
      <c r="AGI72" s="170"/>
      <c r="AGJ72" s="170"/>
      <c r="AGK72" s="170"/>
      <c r="AGL72" s="170"/>
      <c r="AGM72" s="170"/>
      <c r="AGN72" s="170"/>
      <c r="AGO72" s="170"/>
      <c r="AGP72" s="170"/>
      <c r="AGQ72" s="170"/>
      <c r="AGR72" s="170"/>
      <c r="AGS72" s="170"/>
      <c r="AGT72" s="170"/>
      <c r="AGU72" s="170"/>
      <c r="AGV72" s="170"/>
      <c r="AGW72" s="170"/>
      <c r="AGX72" s="170"/>
      <c r="AGY72" s="170"/>
      <c r="AGZ72" s="170"/>
      <c r="AHA72" s="170"/>
      <c r="AHB72" s="170"/>
      <c r="AHC72" s="170"/>
      <c r="AHD72" s="170"/>
      <c r="AHE72" s="170"/>
      <c r="AHF72" s="170"/>
      <c r="AHG72" s="170"/>
      <c r="AHH72" s="170"/>
      <c r="AHI72" s="170"/>
      <c r="AHJ72" s="170"/>
      <c r="AHK72" s="170"/>
      <c r="AHL72" s="170"/>
      <c r="AHM72" s="170"/>
      <c r="AHN72" s="170"/>
      <c r="AHO72" s="170"/>
      <c r="AHP72" s="170"/>
      <c r="AHQ72" s="170"/>
      <c r="AHR72" s="170"/>
      <c r="AHS72" s="170"/>
      <c r="AHT72" s="170"/>
      <c r="AHU72" s="170"/>
      <c r="AHV72" s="170"/>
      <c r="AHW72" s="170"/>
      <c r="AHX72" s="170"/>
      <c r="AHY72" s="170"/>
      <c r="AHZ72" s="170"/>
      <c r="AIA72" s="170"/>
      <c r="AIB72" s="170"/>
      <c r="AIC72" s="170"/>
      <c r="AID72" s="170"/>
      <c r="AIE72" s="170"/>
      <c r="AIF72" s="170"/>
      <c r="AIG72" s="170"/>
      <c r="AIH72" s="170"/>
      <c r="AII72" s="170"/>
      <c r="AIJ72" s="170"/>
      <c r="AIK72" s="170"/>
      <c r="AIL72" s="170"/>
      <c r="AIM72" s="170"/>
      <c r="AIN72" s="170"/>
      <c r="AIO72" s="170"/>
      <c r="AIP72" s="170"/>
      <c r="AIQ72" s="170"/>
      <c r="AIR72" s="170"/>
      <c r="AIS72" s="170"/>
      <c r="AIT72" s="170"/>
      <c r="AIU72" s="170"/>
      <c r="AIV72" s="170"/>
      <c r="AIW72" s="170"/>
      <c r="AIX72" s="170"/>
      <c r="AIY72" s="170"/>
      <c r="AIZ72" s="170"/>
      <c r="AJA72" s="170"/>
      <c r="AJB72" s="170"/>
      <c r="AJC72" s="170"/>
      <c r="AJD72" s="170"/>
      <c r="AJE72" s="170"/>
      <c r="AJF72" s="170"/>
      <c r="AJG72" s="170"/>
      <c r="AJH72" s="170"/>
      <c r="AJI72" s="170"/>
      <c r="AJJ72" s="170"/>
      <c r="AJK72" s="170"/>
      <c r="AJL72" s="170"/>
      <c r="AJM72" s="170"/>
      <c r="AJN72" s="170"/>
      <c r="AJO72" s="170"/>
      <c r="AJP72" s="170"/>
      <c r="AJQ72" s="170"/>
      <c r="AJR72" s="170"/>
      <c r="AJS72" s="170"/>
      <c r="AJT72" s="170"/>
      <c r="AJU72" s="170"/>
      <c r="AJV72" s="170"/>
      <c r="AJW72" s="170"/>
      <c r="AJX72" s="170"/>
      <c r="AJY72" s="170"/>
      <c r="AJZ72" s="170"/>
      <c r="AKA72" s="170"/>
      <c r="AKB72" s="170"/>
      <c r="AKC72" s="170"/>
      <c r="AKD72" s="170"/>
      <c r="AKE72" s="170"/>
      <c r="AKF72" s="170"/>
      <c r="AKG72" s="170"/>
      <c r="AKH72" s="170"/>
      <c r="AKI72" s="170"/>
      <c r="AKJ72" s="170"/>
      <c r="AKK72" s="170"/>
      <c r="AKL72" s="170"/>
      <c r="AKM72" s="170"/>
      <c r="AKN72" s="170"/>
      <c r="AKO72" s="170"/>
      <c r="AKP72" s="170"/>
      <c r="AKQ72" s="170"/>
      <c r="AKR72" s="170"/>
      <c r="AKS72" s="170"/>
      <c r="AKT72" s="170"/>
      <c r="AKU72" s="170"/>
      <c r="AKV72" s="170"/>
      <c r="AKW72" s="170"/>
      <c r="AKX72" s="170"/>
      <c r="AKY72" s="170"/>
      <c r="AKZ72" s="170"/>
      <c r="ALA72" s="170"/>
      <c r="ALB72" s="170"/>
      <c r="ALC72" s="170"/>
      <c r="ALD72" s="170"/>
      <c r="ALE72" s="170"/>
      <c r="ALF72" s="170"/>
      <c r="ALG72" s="170"/>
      <c r="ALH72" s="170"/>
      <c r="ALI72" s="170"/>
      <c r="ALJ72" s="170"/>
      <c r="ALK72" s="170"/>
      <c r="ALL72" s="170"/>
      <c r="ALM72" s="170"/>
      <c r="ALN72" s="170"/>
      <c r="ALO72" s="170"/>
      <c r="ALP72" s="170"/>
      <c r="ALQ72" s="170"/>
      <c r="ALR72" s="170"/>
      <c r="ALS72" s="170"/>
      <c r="ALT72" s="170"/>
      <c r="ALU72" s="170"/>
      <c r="ALV72" s="170"/>
      <c r="ALW72" s="170"/>
      <c r="ALX72" s="170"/>
      <c r="ALY72" s="170"/>
      <c r="ALZ72" s="170"/>
      <c r="AMA72" s="170"/>
      <c r="AMB72" s="170"/>
      <c r="AMC72" s="170"/>
      <c r="AMD72" s="170"/>
      <c r="AME72" s="170"/>
      <c r="AMF72" s="170"/>
      <c r="AMG72" s="170"/>
      <c r="AMH72" s="170"/>
      <c r="AMI72" s="170"/>
      <c r="AMJ72" s="170"/>
    </row>
    <row r="73" spans="1:1025" ht="15.75" x14ac:dyDescent="0.25">
      <c r="A73" s="289" t="s">
        <v>1075</v>
      </c>
      <c r="B73" s="257">
        <v>73</v>
      </c>
      <c r="C73" s="258" t="s">
        <v>10378</v>
      </c>
      <c r="D73" s="290" t="s">
        <v>1076</v>
      </c>
      <c r="E73" s="277" t="s">
        <v>818</v>
      </c>
      <c r="F73" s="291"/>
      <c r="G73" s="280"/>
      <c r="H73" s="280"/>
      <c r="I73" s="492">
        <v>75</v>
      </c>
      <c r="J73" s="278">
        <v>2</v>
      </c>
      <c r="K73" s="293"/>
      <c r="L73" s="293"/>
      <c r="M73" s="293"/>
      <c r="N73" s="278">
        <v>1</v>
      </c>
      <c r="O73" s="281"/>
      <c r="P73" s="281">
        <v>336</v>
      </c>
      <c r="Q73" s="278">
        <v>2</v>
      </c>
      <c r="R73" s="293"/>
      <c r="S73" s="293"/>
      <c r="T73" s="278">
        <v>2</v>
      </c>
      <c r="U73" s="293"/>
      <c r="V73" s="293"/>
      <c r="W73" s="283">
        <f t="shared" si="46"/>
        <v>100</v>
      </c>
      <c r="X73" s="283">
        <f t="shared" si="47"/>
        <v>100</v>
      </c>
      <c r="Y73" s="564">
        <f t="shared" si="51"/>
        <v>20</v>
      </c>
      <c r="Z73" s="283">
        <f t="shared" si="28"/>
        <v>100</v>
      </c>
      <c r="AA73" s="283">
        <f t="shared" si="29"/>
        <v>10</v>
      </c>
      <c r="AB73" s="287">
        <f t="shared" si="57"/>
        <v>100</v>
      </c>
      <c r="AC73" s="287">
        <f t="shared" si="56"/>
        <v>100</v>
      </c>
      <c r="AD73" s="287">
        <f t="shared" si="50"/>
        <v>3</v>
      </c>
      <c r="AE73" s="284">
        <f t="shared" si="30"/>
        <v>100</v>
      </c>
      <c r="AF73" s="284">
        <f t="shared" si="27"/>
        <v>100</v>
      </c>
      <c r="AG73" s="268">
        <f t="shared" si="52"/>
        <v>100</v>
      </c>
      <c r="AH73" s="268">
        <f t="shared" si="53"/>
        <v>10</v>
      </c>
      <c r="AI73" s="268">
        <f t="shared" si="54"/>
        <v>100</v>
      </c>
      <c r="AJ73" s="268">
        <f t="shared" si="55"/>
        <v>100</v>
      </c>
      <c r="AK73" s="501" t="s">
        <v>31734</v>
      </c>
      <c r="AL73" s="293"/>
      <c r="AM73" s="278">
        <v>2</v>
      </c>
      <c r="AN73" s="511"/>
      <c r="AO73" s="357"/>
      <c r="AP73" s="357"/>
      <c r="AQ73" s="380"/>
      <c r="AR73" s="356" t="s">
        <v>24193</v>
      </c>
      <c r="AS73" s="381"/>
      <c r="AT73" s="286"/>
      <c r="AU73" s="286"/>
      <c r="AV73" s="170"/>
    </row>
    <row r="74" spans="1:1025" s="192" customFormat="1" x14ac:dyDescent="0.25">
      <c r="A74" s="289" t="s">
        <v>1765</v>
      </c>
      <c r="B74" s="257">
        <v>74</v>
      </c>
      <c r="C74" s="258" t="s">
        <v>27739</v>
      </c>
      <c r="D74" s="290" t="s">
        <v>27740</v>
      </c>
      <c r="E74" s="277" t="s">
        <v>818</v>
      </c>
      <c r="F74" s="291"/>
      <c r="G74" s="280"/>
      <c r="H74" s="280"/>
      <c r="I74" s="492">
        <v>2.85</v>
      </c>
      <c r="J74" s="278">
        <v>2</v>
      </c>
      <c r="K74" s="293"/>
      <c r="L74" s="293"/>
      <c r="M74" s="293"/>
      <c r="N74" s="278">
        <v>1</v>
      </c>
      <c r="O74" s="281"/>
      <c r="P74" s="281">
        <v>336</v>
      </c>
      <c r="Q74" s="278"/>
      <c r="R74" s="293"/>
      <c r="S74" s="293"/>
      <c r="T74" s="278"/>
      <c r="U74" s="293"/>
      <c r="V74" s="293"/>
      <c r="W74" s="283">
        <f t="shared" si="46"/>
        <v>100</v>
      </c>
      <c r="X74" s="283">
        <f t="shared" si="47"/>
        <v>100</v>
      </c>
      <c r="Y74" s="564">
        <f t="shared" si="51"/>
        <v>20</v>
      </c>
      <c r="Z74" s="283">
        <f t="shared" si="28"/>
        <v>100</v>
      </c>
      <c r="AA74" s="283">
        <f t="shared" si="29"/>
        <v>100</v>
      </c>
      <c r="AB74" s="287">
        <f t="shared" si="57"/>
        <v>100</v>
      </c>
      <c r="AC74" s="287">
        <f t="shared" si="56"/>
        <v>100</v>
      </c>
      <c r="AD74" s="287">
        <f t="shared" si="50"/>
        <v>100</v>
      </c>
      <c r="AE74" s="284">
        <f t="shared" si="30"/>
        <v>100</v>
      </c>
      <c r="AF74" s="284">
        <f t="shared" si="27"/>
        <v>100</v>
      </c>
      <c r="AG74" s="268">
        <f t="shared" si="52"/>
        <v>100</v>
      </c>
      <c r="AH74" s="268">
        <f t="shared" si="53"/>
        <v>10</v>
      </c>
      <c r="AI74" s="268">
        <f t="shared" si="54"/>
        <v>100</v>
      </c>
      <c r="AJ74" s="268">
        <f t="shared" si="55"/>
        <v>100</v>
      </c>
      <c r="AK74" s="501" t="s">
        <v>31734</v>
      </c>
      <c r="AL74" s="293">
        <v>1</v>
      </c>
      <c r="AM74" s="278">
        <v>1</v>
      </c>
      <c r="AN74" s="511"/>
      <c r="AO74" s="357"/>
      <c r="AP74" s="357"/>
      <c r="AQ74" s="380"/>
      <c r="AR74" s="356" t="s">
        <v>27741</v>
      </c>
      <c r="AS74" s="356"/>
      <c r="AT74" s="286"/>
      <c r="AU74" s="286"/>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50"/>
      <c r="GK74" s="150"/>
      <c r="GL74" s="150"/>
      <c r="GM74" s="150"/>
      <c r="GN74" s="150"/>
      <c r="GO74" s="150"/>
      <c r="GP74" s="150"/>
      <c r="GQ74" s="150"/>
      <c r="GR74" s="150"/>
      <c r="GS74" s="150"/>
      <c r="GT74" s="150"/>
      <c r="GU74" s="150"/>
      <c r="GV74" s="150"/>
      <c r="GW74" s="150"/>
      <c r="GX74" s="150"/>
      <c r="GY74" s="150"/>
      <c r="GZ74" s="150"/>
      <c r="HA74" s="150"/>
      <c r="HB74" s="150"/>
      <c r="HC74" s="150"/>
      <c r="HD74" s="150"/>
      <c r="HE74" s="150"/>
      <c r="HF74" s="150"/>
      <c r="HG74" s="150"/>
      <c r="HH74" s="150"/>
      <c r="HI74" s="150"/>
      <c r="HJ74" s="150"/>
      <c r="HK74" s="150"/>
      <c r="HL74" s="150"/>
      <c r="HM74" s="150"/>
      <c r="HN74" s="150"/>
      <c r="HO74" s="150"/>
      <c r="HP74" s="150"/>
      <c r="HQ74" s="150"/>
      <c r="HR74" s="150"/>
      <c r="HS74" s="150"/>
      <c r="HT74" s="150"/>
      <c r="HU74" s="150"/>
      <c r="HV74" s="150"/>
      <c r="HW74" s="150"/>
      <c r="HX74" s="150"/>
      <c r="HY74" s="150"/>
      <c r="HZ74" s="150"/>
      <c r="IA74" s="150"/>
      <c r="IB74" s="150"/>
      <c r="IC74" s="150"/>
      <c r="ID74" s="150"/>
      <c r="IE74" s="150"/>
      <c r="IF74" s="150"/>
      <c r="IG74" s="150"/>
      <c r="IH74" s="150"/>
      <c r="II74" s="150"/>
      <c r="IJ74" s="150"/>
      <c r="IK74" s="150"/>
      <c r="IL74" s="150"/>
      <c r="IM74" s="150"/>
      <c r="IN74" s="150"/>
      <c r="IO74" s="150"/>
      <c r="IP74" s="150"/>
      <c r="IQ74" s="150"/>
      <c r="IR74" s="150"/>
      <c r="IS74" s="150"/>
      <c r="IT74" s="150"/>
      <c r="IU74" s="150"/>
      <c r="IV74" s="150"/>
      <c r="IW74" s="150"/>
      <c r="IX74" s="150"/>
      <c r="IY74" s="150"/>
      <c r="IZ74" s="150"/>
      <c r="JA74" s="150"/>
      <c r="JB74" s="150"/>
      <c r="JC74" s="150"/>
      <c r="JD74" s="150"/>
      <c r="JE74" s="150"/>
      <c r="JF74" s="150"/>
      <c r="JG74" s="150"/>
      <c r="JH74" s="150"/>
      <c r="JI74" s="150"/>
      <c r="JJ74" s="150"/>
      <c r="JK74" s="150"/>
      <c r="JL74" s="150"/>
      <c r="JM74" s="150"/>
      <c r="JN74" s="150"/>
      <c r="JO74" s="150"/>
      <c r="JP74" s="150"/>
      <c r="JQ74" s="150"/>
      <c r="JR74" s="150"/>
      <c r="JS74" s="150"/>
      <c r="JT74" s="150"/>
      <c r="JU74" s="150"/>
      <c r="JV74" s="150"/>
      <c r="JW74" s="150"/>
      <c r="JX74" s="150"/>
      <c r="JY74" s="150"/>
      <c r="JZ74" s="150"/>
      <c r="KA74" s="150"/>
      <c r="KB74" s="150"/>
      <c r="KC74" s="150"/>
      <c r="KD74" s="150"/>
      <c r="KE74" s="150"/>
      <c r="KF74" s="150"/>
      <c r="KG74" s="150"/>
      <c r="KH74" s="150"/>
      <c r="KI74" s="150"/>
      <c r="KJ74" s="150"/>
      <c r="KK74" s="150"/>
      <c r="KL74" s="150"/>
      <c r="KM74" s="150"/>
      <c r="KN74" s="150"/>
      <c r="KO74" s="150"/>
      <c r="KP74" s="150"/>
      <c r="KQ74" s="150"/>
      <c r="KR74" s="150"/>
      <c r="KS74" s="150"/>
      <c r="KT74" s="150"/>
      <c r="KU74" s="150"/>
      <c r="KV74" s="150"/>
      <c r="KW74" s="150"/>
      <c r="KX74" s="150"/>
      <c r="KY74" s="150"/>
      <c r="KZ74" s="150"/>
      <c r="LA74" s="150"/>
      <c r="LB74" s="150"/>
      <c r="LC74" s="150"/>
      <c r="LD74" s="150"/>
      <c r="LE74" s="150"/>
      <c r="LF74" s="150"/>
      <c r="LG74" s="150"/>
      <c r="LH74" s="150"/>
      <c r="LI74" s="150"/>
      <c r="LJ74" s="150"/>
      <c r="LK74" s="150"/>
      <c r="LL74" s="150"/>
      <c r="LM74" s="150"/>
      <c r="LN74" s="150"/>
      <c r="LO74" s="150"/>
      <c r="LP74" s="150"/>
      <c r="LQ74" s="150"/>
      <c r="LR74" s="150"/>
      <c r="LS74" s="150"/>
      <c r="LT74" s="150"/>
      <c r="LU74" s="150"/>
      <c r="LV74" s="150"/>
      <c r="LW74" s="150"/>
      <c r="LX74" s="150"/>
      <c r="LY74" s="150"/>
      <c r="LZ74" s="150"/>
      <c r="MA74" s="150"/>
      <c r="MB74" s="150"/>
      <c r="MC74" s="150"/>
      <c r="MD74" s="150"/>
      <c r="ME74" s="150"/>
      <c r="MF74" s="150"/>
      <c r="MG74" s="150"/>
      <c r="MH74" s="150"/>
      <c r="MI74" s="150"/>
      <c r="MJ74" s="150"/>
      <c r="MK74" s="150"/>
      <c r="ML74" s="150"/>
      <c r="MM74" s="150"/>
      <c r="MN74" s="150"/>
      <c r="MO74" s="150"/>
      <c r="MP74" s="150"/>
      <c r="MQ74" s="150"/>
      <c r="MR74" s="150"/>
      <c r="MS74" s="150"/>
      <c r="MT74" s="150"/>
      <c r="MU74" s="150"/>
      <c r="MV74" s="150"/>
      <c r="MW74" s="150"/>
      <c r="MX74" s="150"/>
      <c r="MY74" s="150"/>
      <c r="MZ74" s="150"/>
      <c r="NA74" s="150"/>
      <c r="NB74" s="150"/>
      <c r="NC74" s="150"/>
      <c r="ND74" s="150"/>
      <c r="NE74" s="150"/>
      <c r="NF74" s="150"/>
      <c r="NG74" s="150"/>
      <c r="NH74" s="150"/>
      <c r="NI74" s="150"/>
      <c r="NJ74" s="150"/>
      <c r="NK74" s="150"/>
      <c r="NL74" s="150"/>
      <c r="NM74" s="150"/>
      <c r="NN74" s="150"/>
      <c r="NO74" s="150"/>
      <c r="NP74" s="150"/>
      <c r="NQ74" s="150"/>
      <c r="NR74" s="150"/>
      <c r="NS74" s="150"/>
      <c r="NT74" s="150"/>
      <c r="NU74" s="150"/>
      <c r="NV74" s="150"/>
      <c r="NW74" s="150"/>
      <c r="NX74" s="150"/>
      <c r="NY74" s="150"/>
      <c r="NZ74" s="150"/>
      <c r="OA74" s="150"/>
      <c r="OB74" s="150"/>
      <c r="OC74" s="150"/>
      <c r="OD74" s="150"/>
      <c r="OE74" s="150"/>
      <c r="OF74" s="150"/>
      <c r="OG74" s="150"/>
      <c r="OH74" s="150"/>
      <c r="OI74" s="150"/>
      <c r="OJ74" s="150"/>
      <c r="OK74" s="150"/>
      <c r="OL74" s="150"/>
      <c r="OM74" s="150"/>
      <c r="ON74" s="150"/>
      <c r="OO74" s="150"/>
      <c r="OP74" s="150"/>
      <c r="OQ74" s="150"/>
      <c r="OR74" s="150"/>
      <c r="OS74" s="150"/>
      <c r="OT74" s="150"/>
      <c r="OU74" s="150"/>
      <c r="OV74" s="150"/>
      <c r="OW74" s="150"/>
      <c r="OX74" s="150"/>
      <c r="OY74" s="150"/>
      <c r="OZ74" s="150"/>
      <c r="PA74" s="150"/>
      <c r="PB74" s="150"/>
      <c r="PC74" s="150"/>
      <c r="PD74" s="150"/>
      <c r="PE74" s="150"/>
      <c r="PF74" s="150"/>
      <c r="PG74" s="150"/>
      <c r="PH74" s="150"/>
      <c r="PI74" s="150"/>
      <c r="PJ74" s="150"/>
      <c r="PK74" s="150"/>
      <c r="PL74" s="150"/>
      <c r="PM74" s="150"/>
      <c r="PN74" s="150"/>
      <c r="PO74" s="150"/>
      <c r="PP74" s="150"/>
      <c r="PQ74" s="150"/>
      <c r="PR74" s="150"/>
      <c r="PS74" s="150"/>
      <c r="PT74" s="150"/>
      <c r="PU74" s="150"/>
      <c r="PV74" s="150"/>
      <c r="PW74" s="150"/>
      <c r="PX74" s="150"/>
      <c r="PY74" s="150"/>
      <c r="PZ74" s="150"/>
      <c r="QA74" s="150"/>
      <c r="QB74" s="150"/>
      <c r="QC74" s="150"/>
      <c r="QD74" s="150"/>
      <c r="QE74" s="150"/>
      <c r="QF74" s="150"/>
      <c r="QG74" s="150"/>
      <c r="QH74" s="150"/>
      <c r="QI74" s="150"/>
      <c r="QJ74" s="150"/>
      <c r="QK74" s="150"/>
      <c r="QL74" s="150"/>
      <c r="QM74" s="150"/>
      <c r="QN74" s="150"/>
      <c r="QO74" s="150"/>
      <c r="QP74" s="150"/>
      <c r="QQ74" s="150"/>
      <c r="QR74" s="150"/>
      <c r="QS74" s="150"/>
      <c r="QT74" s="150"/>
      <c r="QU74" s="150"/>
      <c r="QV74" s="150"/>
      <c r="QW74" s="150"/>
      <c r="QX74" s="150"/>
      <c r="QY74" s="150"/>
      <c r="QZ74" s="150"/>
      <c r="RA74" s="150"/>
      <c r="RB74" s="150"/>
      <c r="RC74" s="150"/>
      <c r="RD74" s="150"/>
      <c r="RE74" s="150"/>
      <c r="RF74" s="150"/>
      <c r="RG74" s="150"/>
      <c r="RH74" s="150"/>
      <c r="RI74" s="150"/>
      <c r="RJ74" s="150"/>
      <c r="RK74" s="150"/>
      <c r="RL74" s="150"/>
      <c r="RM74" s="150"/>
      <c r="RN74" s="150"/>
      <c r="RO74" s="150"/>
      <c r="RP74" s="150"/>
      <c r="RQ74" s="150"/>
      <c r="RR74" s="150"/>
      <c r="RS74" s="150"/>
      <c r="RT74" s="150"/>
      <c r="RU74" s="150"/>
      <c r="RV74" s="150"/>
      <c r="RW74" s="150"/>
      <c r="RX74" s="150"/>
      <c r="RY74" s="150"/>
      <c r="RZ74" s="150"/>
      <c r="SA74" s="150"/>
      <c r="SB74" s="150"/>
      <c r="SC74" s="150"/>
      <c r="SD74" s="150"/>
      <c r="SE74" s="150"/>
      <c r="SF74" s="150"/>
      <c r="SG74" s="150"/>
      <c r="SH74" s="150"/>
      <c r="SI74" s="150"/>
      <c r="SJ74" s="150"/>
      <c r="SK74" s="150"/>
      <c r="SL74" s="150"/>
      <c r="SM74" s="150"/>
      <c r="SN74" s="150"/>
      <c r="SO74" s="150"/>
      <c r="SP74" s="150"/>
      <c r="SQ74" s="150"/>
      <c r="SR74" s="150"/>
      <c r="SS74" s="150"/>
      <c r="ST74" s="150"/>
      <c r="SU74" s="150"/>
      <c r="SV74" s="150"/>
      <c r="SW74" s="150"/>
      <c r="SX74" s="150"/>
      <c r="SY74" s="150"/>
      <c r="SZ74" s="150"/>
      <c r="TA74" s="150"/>
      <c r="TB74" s="150"/>
      <c r="TC74" s="150"/>
      <c r="TD74" s="150"/>
      <c r="TE74" s="150"/>
      <c r="TF74" s="150"/>
      <c r="TG74" s="150"/>
      <c r="TH74" s="150"/>
      <c r="TI74" s="150"/>
      <c r="TJ74" s="150"/>
      <c r="TK74" s="150"/>
      <c r="TL74" s="150"/>
      <c r="TM74" s="150"/>
      <c r="TN74" s="150"/>
      <c r="TO74" s="150"/>
      <c r="TP74" s="150"/>
      <c r="TQ74" s="150"/>
      <c r="TR74" s="150"/>
      <c r="TS74" s="150"/>
      <c r="TT74" s="150"/>
      <c r="TU74" s="150"/>
      <c r="TV74" s="150"/>
      <c r="TW74" s="150"/>
      <c r="TX74" s="150"/>
      <c r="TY74" s="150"/>
      <c r="TZ74" s="150"/>
      <c r="UA74" s="150"/>
      <c r="UB74" s="150"/>
      <c r="UC74" s="150"/>
      <c r="UD74" s="150"/>
      <c r="UE74" s="150"/>
      <c r="UF74" s="150"/>
      <c r="UG74" s="150"/>
      <c r="UH74" s="150"/>
      <c r="UI74" s="150"/>
      <c r="UJ74" s="150"/>
      <c r="UK74" s="150"/>
      <c r="UL74" s="150"/>
      <c r="UM74" s="150"/>
      <c r="UN74" s="150"/>
      <c r="UO74" s="150"/>
      <c r="UP74" s="150"/>
      <c r="UQ74" s="150"/>
      <c r="UR74" s="150"/>
      <c r="US74" s="150"/>
      <c r="UT74" s="150"/>
      <c r="UU74" s="150"/>
      <c r="UV74" s="150"/>
      <c r="UW74" s="150"/>
      <c r="UX74" s="150"/>
      <c r="UY74" s="150"/>
      <c r="UZ74" s="150"/>
      <c r="VA74" s="150"/>
      <c r="VB74" s="150"/>
      <c r="VC74" s="150"/>
      <c r="VD74" s="150"/>
      <c r="VE74" s="150"/>
      <c r="VF74" s="150"/>
      <c r="VG74" s="150"/>
      <c r="VH74" s="150"/>
      <c r="VI74" s="150"/>
      <c r="VJ74" s="150"/>
      <c r="VK74" s="150"/>
      <c r="VL74" s="150"/>
      <c r="VM74" s="150"/>
      <c r="VN74" s="150"/>
      <c r="VO74" s="150"/>
      <c r="VP74" s="150"/>
      <c r="VQ74" s="150"/>
      <c r="VR74" s="150"/>
      <c r="VS74" s="150"/>
      <c r="VT74" s="150"/>
      <c r="VU74" s="150"/>
      <c r="VV74" s="150"/>
      <c r="VW74" s="150"/>
      <c r="VX74" s="150"/>
      <c r="VY74" s="150"/>
      <c r="VZ74" s="150"/>
      <c r="WA74" s="150"/>
      <c r="WB74" s="150"/>
      <c r="WC74" s="150"/>
      <c r="WD74" s="150"/>
      <c r="WE74" s="150"/>
      <c r="WF74" s="150"/>
      <c r="WG74" s="150"/>
      <c r="WH74" s="150"/>
      <c r="WI74" s="150"/>
      <c r="WJ74" s="150"/>
      <c r="WK74" s="150"/>
      <c r="WL74" s="150"/>
      <c r="WM74" s="150"/>
      <c r="WN74" s="150"/>
      <c r="WO74" s="150"/>
      <c r="WP74" s="150"/>
      <c r="WQ74" s="150"/>
      <c r="WR74" s="150"/>
      <c r="WS74" s="150"/>
      <c r="WT74" s="150"/>
      <c r="WU74" s="150"/>
      <c r="WV74" s="150"/>
      <c r="WW74" s="150"/>
      <c r="WX74" s="150"/>
      <c r="WY74" s="150"/>
      <c r="WZ74" s="150"/>
      <c r="XA74" s="150"/>
      <c r="XB74" s="150"/>
      <c r="XC74" s="150"/>
      <c r="XD74" s="150"/>
      <c r="XE74" s="150"/>
      <c r="XF74" s="150"/>
      <c r="XG74" s="150"/>
      <c r="XH74" s="150"/>
      <c r="XI74" s="150"/>
      <c r="XJ74" s="150"/>
      <c r="XK74" s="150"/>
      <c r="XL74" s="150"/>
      <c r="XM74" s="150"/>
      <c r="XN74" s="150"/>
      <c r="XO74" s="150"/>
      <c r="XP74" s="150"/>
      <c r="XQ74" s="150"/>
      <c r="XR74" s="150"/>
      <c r="XS74" s="150"/>
      <c r="XT74" s="150"/>
      <c r="XU74" s="150"/>
      <c r="XV74" s="150"/>
      <c r="XW74" s="150"/>
      <c r="XX74" s="150"/>
      <c r="XY74" s="150"/>
      <c r="XZ74" s="150"/>
      <c r="YA74" s="150"/>
      <c r="YB74" s="150"/>
      <c r="YC74" s="150"/>
      <c r="YD74" s="150"/>
      <c r="YE74" s="150"/>
      <c r="YF74" s="150"/>
      <c r="YG74" s="150"/>
      <c r="YH74" s="150"/>
      <c r="YI74" s="150"/>
      <c r="YJ74" s="150"/>
      <c r="YK74" s="150"/>
      <c r="YL74" s="150"/>
      <c r="YM74" s="150"/>
      <c r="YN74" s="150"/>
      <c r="YO74" s="150"/>
      <c r="YP74" s="150"/>
      <c r="YQ74" s="150"/>
      <c r="YR74" s="150"/>
      <c r="YS74" s="150"/>
      <c r="YT74" s="150"/>
      <c r="YU74" s="150"/>
      <c r="YV74" s="150"/>
      <c r="YW74" s="150"/>
      <c r="YX74" s="150"/>
      <c r="YY74" s="150"/>
      <c r="YZ74" s="150"/>
      <c r="ZA74" s="150"/>
      <c r="ZB74" s="150"/>
      <c r="ZC74" s="150"/>
      <c r="ZD74" s="150"/>
      <c r="ZE74" s="150"/>
      <c r="ZF74" s="150"/>
      <c r="ZG74" s="150"/>
      <c r="ZH74" s="150"/>
      <c r="ZI74" s="150"/>
      <c r="ZJ74" s="150"/>
      <c r="ZK74" s="150"/>
      <c r="ZL74" s="150"/>
      <c r="ZM74" s="150"/>
      <c r="ZN74" s="150"/>
      <c r="ZO74" s="150"/>
      <c r="ZP74" s="150"/>
      <c r="ZQ74" s="150"/>
      <c r="ZR74" s="150"/>
      <c r="ZS74" s="150"/>
      <c r="ZT74" s="150"/>
      <c r="ZU74" s="150"/>
      <c r="ZV74" s="150"/>
      <c r="ZW74" s="150"/>
      <c r="ZX74" s="150"/>
      <c r="ZY74" s="150"/>
      <c r="ZZ74" s="150"/>
      <c r="AAA74" s="150"/>
      <c r="AAB74" s="150"/>
      <c r="AAC74" s="150"/>
      <c r="AAD74" s="150"/>
      <c r="AAE74" s="150"/>
      <c r="AAF74" s="150"/>
      <c r="AAG74" s="150"/>
      <c r="AAH74" s="150"/>
      <c r="AAI74" s="150"/>
      <c r="AAJ74" s="150"/>
      <c r="AAK74" s="150"/>
      <c r="AAL74" s="150"/>
      <c r="AAM74" s="150"/>
      <c r="AAN74" s="150"/>
      <c r="AAO74" s="150"/>
      <c r="AAP74" s="150"/>
      <c r="AAQ74" s="150"/>
      <c r="AAR74" s="150"/>
      <c r="AAS74" s="150"/>
      <c r="AAT74" s="150"/>
      <c r="AAU74" s="150"/>
      <c r="AAV74" s="150"/>
      <c r="AAW74" s="150"/>
      <c r="AAX74" s="150"/>
      <c r="AAY74" s="150"/>
      <c r="AAZ74" s="150"/>
      <c r="ABA74" s="150"/>
      <c r="ABB74" s="150"/>
      <c r="ABC74" s="150"/>
      <c r="ABD74" s="150"/>
      <c r="ABE74" s="150"/>
      <c r="ABF74" s="150"/>
      <c r="ABG74" s="150"/>
      <c r="ABH74" s="150"/>
      <c r="ABI74" s="150"/>
      <c r="ABJ74" s="150"/>
      <c r="ABK74" s="150"/>
      <c r="ABL74" s="150"/>
      <c r="ABM74" s="150"/>
      <c r="ABN74" s="150"/>
      <c r="ABO74" s="150"/>
      <c r="ABP74" s="150"/>
      <c r="ABQ74" s="150"/>
      <c r="ABR74" s="150"/>
      <c r="ABS74" s="150"/>
      <c r="ABT74" s="150"/>
      <c r="ABU74" s="150"/>
      <c r="ABV74" s="150"/>
      <c r="ABW74" s="150"/>
      <c r="ABX74" s="150"/>
      <c r="ABY74" s="150"/>
      <c r="ABZ74" s="150"/>
      <c r="ACA74" s="150"/>
      <c r="ACB74" s="150"/>
      <c r="ACC74" s="150"/>
      <c r="ACD74" s="150"/>
      <c r="ACE74" s="150"/>
      <c r="ACF74" s="150"/>
      <c r="ACG74" s="150"/>
      <c r="ACH74" s="150"/>
      <c r="ACI74" s="150"/>
      <c r="ACJ74" s="150"/>
      <c r="ACK74" s="150"/>
      <c r="ACL74" s="150"/>
      <c r="ACM74" s="150"/>
      <c r="ACN74" s="150"/>
      <c r="ACO74" s="150"/>
      <c r="ACP74" s="150"/>
      <c r="ACQ74" s="150"/>
      <c r="ACR74" s="150"/>
      <c r="ACS74" s="150"/>
      <c r="ACT74" s="150"/>
      <c r="ACU74" s="150"/>
      <c r="ACV74" s="150"/>
      <c r="ACW74" s="150"/>
      <c r="ACX74" s="150"/>
      <c r="ACY74" s="150"/>
      <c r="ACZ74" s="150"/>
      <c r="ADA74" s="150"/>
      <c r="ADB74" s="150"/>
      <c r="ADC74" s="150"/>
      <c r="ADD74" s="150"/>
      <c r="ADE74" s="150"/>
      <c r="ADF74" s="150"/>
      <c r="ADG74" s="150"/>
      <c r="ADH74" s="150"/>
      <c r="ADI74" s="150"/>
      <c r="ADJ74" s="150"/>
      <c r="ADK74" s="150"/>
      <c r="ADL74" s="150"/>
      <c r="ADM74" s="150"/>
      <c r="ADN74" s="150"/>
      <c r="ADO74" s="150"/>
      <c r="ADP74" s="150"/>
      <c r="ADQ74" s="150"/>
      <c r="ADR74" s="150"/>
      <c r="ADS74" s="150"/>
      <c r="ADT74" s="150"/>
      <c r="ADU74" s="150"/>
      <c r="ADV74" s="150"/>
      <c r="ADW74" s="150"/>
      <c r="ADX74" s="150"/>
      <c r="ADY74" s="150"/>
      <c r="ADZ74" s="150"/>
      <c r="AEA74" s="150"/>
      <c r="AEB74" s="150"/>
      <c r="AEC74" s="150"/>
      <c r="AED74" s="150"/>
      <c r="AEE74" s="150"/>
      <c r="AEF74" s="150"/>
      <c r="AEG74" s="150"/>
      <c r="AEH74" s="150"/>
      <c r="AEI74" s="150"/>
      <c r="AEJ74" s="150"/>
      <c r="AEK74" s="150"/>
      <c r="AEL74" s="150"/>
      <c r="AEM74" s="150"/>
      <c r="AEN74" s="150"/>
      <c r="AEO74" s="150"/>
      <c r="AEP74" s="150"/>
      <c r="AEQ74" s="150"/>
      <c r="AER74" s="150"/>
      <c r="AES74" s="150"/>
      <c r="AET74" s="150"/>
      <c r="AEU74" s="150"/>
      <c r="AEV74" s="150"/>
      <c r="AEW74" s="150"/>
      <c r="AEX74" s="150"/>
      <c r="AEY74" s="150"/>
      <c r="AEZ74" s="150"/>
      <c r="AFA74" s="150"/>
      <c r="AFB74" s="150"/>
      <c r="AFC74" s="150"/>
      <c r="AFD74" s="150"/>
      <c r="AFE74" s="150"/>
      <c r="AFF74" s="150"/>
      <c r="AFG74" s="150"/>
      <c r="AFH74" s="150"/>
      <c r="AFI74" s="150"/>
      <c r="AFJ74" s="150"/>
      <c r="AFK74" s="150"/>
      <c r="AFL74" s="150"/>
      <c r="AFM74" s="150"/>
      <c r="AFN74" s="150"/>
      <c r="AFO74" s="150"/>
      <c r="AFP74" s="150"/>
      <c r="AFQ74" s="150"/>
      <c r="AFR74" s="150"/>
      <c r="AFS74" s="150"/>
      <c r="AFT74" s="150"/>
      <c r="AFU74" s="150"/>
      <c r="AFV74" s="150"/>
      <c r="AFW74" s="150"/>
      <c r="AFX74" s="150"/>
      <c r="AFY74" s="150"/>
      <c r="AFZ74" s="150"/>
      <c r="AGA74" s="150"/>
      <c r="AGB74" s="150"/>
      <c r="AGC74" s="150"/>
      <c r="AGD74" s="150"/>
      <c r="AGE74" s="150"/>
      <c r="AGF74" s="150"/>
      <c r="AGG74" s="150"/>
      <c r="AGH74" s="150"/>
      <c r="AGI74" s="150"/>
      <c r="AGJ74" s="150"/>
      <c r="AGK74" s="150"/>
      <c r="AGL74" s="150"/>
      <c r="AGM74" s="150"/>
      <c r="AGN74" s="150"/>
      <c r="AGO74" s="150"/>
      <c r="AGP74" s="150"/>
      <c r="AGQ74" s="150"/>
      <c r="AGR74" s="150"/>
      <c r="AGS74" s="150"/>
      <c r="AGT74" s="150"/>
      <c r="AGU74" s="150"/>
      <c r="AGV74" s="150"/>
      <c r="AGW74" s="150"/>
      <c r="AGX74" s="150"/>
      <c r="AGY74" s="150"/>
      <c r="AGZ74" s="150"/>
      <c r="AHA74" s="150"/>
      <c r="AHB74" s="150"/>
      <c r="AHC74" s="150"/>
      <c r="AHD74" s="150"/>
      <c r="AHE74" s="150"/>
      <c r="AHF74" s="150"/>
      <c r="AHG74" s="150"/>
      <c r="AHH74" s="150"/>
      <c r="AHI74" s="150"/>
      <c r="AHJ74" s="150"/>
      <c r="AHK74" s="150"/>
      <c r="AHL74" s="150"/>
      <c r="AHM74" s="150"/>
      <c r="AHN74" s="150"/>
      <c r="AHO74" s="150"/>
      <c r="AHP74" s="150"/>
      <c r="AHQ74" s="150"/>
      <c r="AHR74" s="150"/>
      <c r="AHS74" s="150"/>
      <c r="AHT74" s="150"/>
      <c r="AHU74" s="150"/>
      <c r="AHV74" s="150"/>
      <c r="AHW74" s="150"/>
      <c r="AHX74" s="150"/>
      <c r="AHY74" s="150"/>
      <c r="AHZ74" s="150"/>
      <c r="AIA74" s="150"/>
      <c r="AIB74" s="150"/>
      <c r="AIC74" s="150"/>
      <c r="AID74" s="150"/>
      <c r="AIE74" s="150"/>
      <c r="AIF74" s="150"/>
      <c r="AIG74" s="150"/>
      <c r="AIH74" s="150"/>
      <c r="AII74" s="150"/>
      <c r="AIJ74" s="150"/>
      <c r="AIK74" s="150"/>
      <c r="AIL74" s="150"/>
      <c r="AIM74" s="150"/>
      <c r="AIN74" s="150"/>
      <c r="AIO74" s="150"/>
      <c r="AIP74" s="150"/>
      <c r="AIQ74" s="150"/>
      <c r="AIR74" s="150"/>
      <c r="AIS74" s="150"/>
      <c r="AIT74" s="150"/>
      <c r="AIU74" s="150"/>
      <c r="AIV74" s="150"/>
      <c r="AIW74" s="150"/>
      <c r="AIX74" s="150"/>
      <c r="AIY74" s="150"/>
      <c r="AIZ74" s="150"/>
      <c r="AJA74" s="150"/>
      <c r="AJB74" s="150"/>
      <c r="AJC74" s="150"/>
      <c r="AJD74" s="150"/>
      <c r="AJE74" s="150"/>
      <c r="AJF74" s="150"/>
      <c r="AJG74" s="150"/>
      <c r="AJH74" s="150"/>
      <c r="AJI74" s="150"/>
      <c r="AJJ74" s="150"/>
      <c r="AJK74" s="150"/>
      <c r="AJL74" s="150"/>
      <c r="AJM74" s="150"/>
      <c r="AJN74" s="150"/>
      <c r="AJO74" s="150"/>
      <c r="AJP74" s="150"/>
      <c r="AJQ74" s="150"/>
      <c r="AJR74" s="150"/>
      <c r="AJS74" s="150"/>
      <c r="AJT74" s="150"/>
      <c r="AJU74" s="150"/>
      <c r="AJV74" s="150"/>
      <c r="AJW74" s="150"/>
      <c r="AJX74" s="150"/>
      <c r="AJY74" s="150"/>
      <c r="AJZ74" s="150"/>
      <c r="AKA74" s="150"/>
      <c r="AKB74" s="150"/>
      <c r="AKC74" s="150"/>
      <c r="AKD74" s="150"/>
      <c r="AKE74" s="150"/>
      <c r="AKF74" s="150"/>
      <c r="AKG74" s="150"/>
      <c r="AKH74" s="150"/>
      <c r="AKI74" s="150"/>
      <c r="AKJ74" s="150"/>
      <c r="AKK74" s="150"/>
      <c r="AKL74" s="150"/>
      <c r="AKM74" s="150"/>
      <c r="AKN74" s="150"/>
      <c r="AKO74" s="150"/>
      <c r="AKP74" s="150"/>
      <c r="AKQ74" s="150"/>
      <c r="AKR74" s="150"/>
      <c r="AKS74" s="150"/>
      <c r="AKT74" s="150"/>
      <c r="AKU74" s="150"/>
      <c r="AKV74" s="150"/>
      <c r="AKW74" s="150"/>
      <c r="AKX74" s="150"/>
      <c r="AKY74" s="150"/>
      <c r="AKZ74" s="150"/>
      <c r="ALA74" s="150"/>
      <c r="ALB74" s="150"/>
      <c r="ALC74" s="150"/>
      <c r="ALD74" s="150"/>
      <c r="ALE74" s="150"/>
      <c r="ALF74" s="150"/>
      <c r="ALG74" s="150"/>
      <c r="ALH74" s="150"/>
      <c r="ALI74" s="150"/>
      <c r="ALJ74" s="150"/>
      <c r="ALK74" s="150"/>
      <c r="ALL74" s="150"/>
      <c r="ALM74" s="150"/>
      <c r="ALN74" s="150"/>
      <c r="ALO74" s="150"/>
      <c r="ALP74" s="150"/>
      <c r="ALQ74" s="150"/>
      <c r="ALR74" s="150"/>
      <c r="ALS74" s="150"/>
      <c r="ALT74" s="150"/>
      <c r="ALU74" s="150"/>
      <c r="ALV74" s="150"/>
      <c r="ALW74" s="150"/>
      <c r="ALX74" s="150"/>
      <c r="ALY74" s="150"/>
      <c r="ALZ74" s="150"/>
      <c r="AMA74" s="150"/>
      <c r="AMB74" s="150"/>
      <c r="AMC74" s="150"/>
      <c r="AMD74" s="150"/>
      <c r="AME74" s="150"/>
      <c r="AMF74" s="150"/>
      <c r="AMG74" s="150"/>
      <c r="AMH74" s="150"/>
      <c r="AMI74" s="150"/>
      <c r="AMJ74" s="150"/>
      <c r="AMK74" s="150"/>
    </row>
    <row r="75" spans="1:1025" x14ac:dyDescent="0.25">
      <c r="A75" s="256" t="s">
        <v>1213</v>
      </c>
      <c r="B75" s="257">
        <v>75</v>
      </c>
      <c r="C75" s="258" t="s">
        <v>24194</v>
      </c>
      <c r="D75" s="308" t="s">
        <v>1214</v>
      </c>
      <c r="E75" s="277" t="s">
        <v>818</v>
      </c>
      <c r="F75" s="291"/>
      <c r="G75" s="280"/>
      <c r="H75" s="280"/>
      <c r="I75" s="492">
        <v>700</v>
      </c>
      <c r="J75" s="278">
        <v>2</v>
      </c>
      <c r="K75" s="293"/>
      <c r="L75" s="293"/>
      <c r="M75" s="293"/>
      <c r="N75" s="278">
        <v>1</v>
      </c>
      <c r="O75" s="281"/>
      <c r="P75" s="281">
        <v>336</v>
      </c>
      <c r="Q75" s="293"/>
      <c r="R75" s="293"/>
      <c r="S75" s="293"/>
      <c r="T75" s="293"/>
      <c r="U75" s="293"/>
      <c r="V75" s="293"/>
      <c r="W75" s="283">
        <f t="shared" si="46"/>
        <v>100</v>
      </c>
      <c r="X75" s="283">
        <f t="shared" si="47"/>
        <v>100</v>
      </c>
      <c r="Y75" s="189">
        <f t="shared" si="51"/>
        <v>20</v>
      </c>
      <c r="Z75" s="283">
        <f t="shared" si="28"/>
        <v>100</v>
      </c>
      <c r="AA75" s="283">
        <f t="shared" si="29"/>
        <v>100</v>
      </c>
      <c r="AB75" s="287">
        <f t="shared" si="57"/>
        <v>100</v>
      </c>
      <c r="AC75" s="287">
        <f t="shared" si="56"/>
        <v>100</v>
      </c>
      <c r="AD75" s="287">
        <f t="shared" si="50"/>
        <v>100</v>
      </c>
      <c r="AE75" s="284">
        <f t="shared" si="30"/>
        <v>100</v>
      </c>
      <c r="AF75" s="284">
        <f t="shared" si="27"/>
        <v>100</v>
      </c>
      <c r="AG75" s="268">
        <f t="shared" si="52"/>
        <v>100</v>
      </c>
      <c r="AH75" s="268">
        <f t="shared" si="53"/>
        <v>10</v>
      </c>
      <c r="AI75" s="268">
        <f t="shared" si="54"/>
        <v>100</v>
      </c>
      <c r="AJ75" s="268">
        <f t="shared" si="55"/>
        <v>100</v>
      </c>
      <c r="AK75" s="506" t="s">
        <v>31884</v>
      </c>
      <c r="AL75" s="281">
        <v>1</v>
      </c>
      <c r="AM75" s="278">
        <v>1</v>
      </c>
      <c r="AN75" s="511"/>
      <c r="AO75" s="357"/>
      <c r="AP75" s="357"/>
      <c r="AQ75" s="286"/>
      <c r="AR75" s="382" t="s">
        <v>1215</v>
      </c>
      <c r="AS75" s="382"/>
      <c r="AT75" s="286"/>
      <c r="AU75" s="286"/>
      <c r="AV75" s="170"/>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M75" s="111"/>
      <c r="EN75" s="111"/>
      <c r="EO75" s="111"/>
      <c r="EP75" s="111"/>
      <c r="EQ75" s="111"/>
      <c r="ER75" s="111"/>
      <c r="ES75" s="111"/>
      <c r="ET75" s="111"/>
      <c r="EU75" s="111"/>
      <c r="EV75" s="111"/>
      <c r="EW75" s="111"/>
      <c r="EX75" s="111"/>
      <c r="EY75" s="111"/>
      <c r="EZ75" s="111"/>
      <c r="FA75" s="111"/>
      <c r="FB75" s="111"/>
      <c r="FC75" s="111"/>
      <c r="FD75" s="111"/>
      <c r="FE75" s="111"/>
      <c r="FF75" s="111"/>
      <c r="FG75" s="111"/>
      <c r="FH75" s="111"/>
      <c r="FI75" s="111"/>
      <c r="FJ75" s="111"/>
      <c r="FK75" s="111"/>
      <c r="FL75" s="111"/>
      <c r="FM75" s="111"/>
      <c r="FN75" s="111"/>
      <c r="FO75" s="111"/>
      <c r="FP75" s="111"/>
      <c r="FQ75" s="111"/>
      <c r="FR75" s="111"/>
      <c r="FS75" s="111"/>
      <c r="FT75" s="111"/>
      <c r="FU75" s="111"/>
      <c r="FV75" s="111"/>
      <c r="FW75" s="111"/>
      <c r="FX75" s="111"/>
      <c r="FY75" s="111"/>
      <c r="FZ75" s="111"/>
      <c r="GA75" s="111"/>
      <c r="GB75" s="111"/>
      <c r="GC75" s="111"/>
      <c r="GD75" s="111"/>
      <c r="GE75" s="111"/>
      <c r="GF75" s="111"/>
      <c r="GG75" s="111"/>
      <c r="GH75" s="111"/>
      <c r="GI75" s="111"/>
      <c r="GJ75" s="111"/>
      <c r="GK75" s="111"/>
      <c r="GL75" s="111"/>
      <c r="GM75" s="111"/>
      <c r="GN75" s="111"/>
      <c r="GO75" s="111"/>
      <c r="GP75" s="111"/>
      <c r="GQ75" s="111"/>
      <c r="GR75" s="111"/>
      <c r="GS75" s="111"/>
      <c r="GT75" s="111"/>
      <c r="GU75" s="111"/>
      <c r="GV75" s="111"/>
      <c r="GW75" s="111"/>
      <c r="GX75" s="111"/>
      <c r="GY75" s="111"/>
      <c r="GZ75" s="111"/>
      <c r="HA75" s="111"/>
      <c r="HB75" s="111"/>
      <c r="HC75" s="111"/>
      <c r="HD75" s="111"/>
      <c r="HE75" s="111"/>
      <c r="HF75" s="111"/>
      <c r="HG75" s="111"/>
      <c r="HH75" s="111"/>
      <c r="HI75" s="111"/>
      <c r="HJ75" s="111"/>
      <c r="HK75" s="111"/>
      <c r="HL75" s="111"/>
      <c r="HM75" s="111"/>
      <c r="HN75" s="111"/>
      <c r="HO75" s="111"/>
      <c r="HP75" s="111"/>
      <c r="HQ75" s="111"/>
      <c r="HR75" s="111"/>
      <c r="HS75" s="111"/>
      <c r="HT75" s="111"/>
      <c r="HU75" s="111"/>
      <c r="HV75" s="111"/>
      <c r="HW75" s="111"/>
      <c r="HX75" s="111"/>
      <c r="HY75" s="111"/>
      <c r="HZ75" s="111"/>
      <c r="IA75" s="111"/>
      <c r="IB75" s="111"/>
      <c r="IC75" s="111"/>
      <c r="ID75" s="111"/>
      <c r="IE75" s="111"/>
      <c r="IF75" s="111"/>
      <c r="IG75" s="111"/>
      <c r="IH75" s="111"/>
      <c r="II75" s="111"/>
      <c r="IJ75" s="111"/>
      <c r="IK75" s="111"/>
      <c r="IL75" s="111"/>
      <c r="IM75" s="111"/>
      <c r="IN75" s="111"/>
      <c r="IO75" s="111"/>
      <c r="IP75" s="111"/>
      <c r="IQ75" s="111"/>
      <c r="IR75" s="111"/>
      <c r="IS75" s="111"/>
      <c r="IT75" s="111"/>
      <c r="IU75" s="111"/>
      <c r="IV75" s="111"/>
      <c r="IW75" s="111"/>
      <c r="IX75" s="111"/>
      <c r="IY75" s="111"/>
      <c r="IZ75" s="111"/>
      <c r="JA75" s="111"/>
      <c r="JB75" s="111"/>
      <c r="JC75" s="111"/>
      <c r="JD75" s="111"/>
      <c r="JE75" s="111"/>
      <c r="JF75" s="111"/>
      <c r="JG75" s="111"/>
      <c r="JH75" s="111"/>
      <c r="JI75" s="111"/>
      <c r="JJ75" s="111"/>
      <c r="JK75" s="111"/>
      <c r="JL75" s="111"/>
      <c r="JM75" s="111"/>
      <c r="JN75" s="111"/>
      <c r="JO75" s="111"/>
      <c r="JP75" s="111"/>
      <c r="JQ75" s="111"/>
      <c r="JR75" s="111"/>
      <c r="JS75" s="111"/>
      <c r="JT75" s="111"/>
      <c r="JU75" s="111"/>
      <c r="JV75" s="111"/>
      <c r="JW75" s="111"/>
      <c r="JX75" s="111"/>
      <c r="JY75" s="111"/>
      <c r="JZ75" s="111"/>
      <c r="KA75" s="111"/>
      <c r="KB75" s="111"/>
      <c r="KC75" s="111"/>
      <c r="KD75" s="111"/>
      <c r="KE75" s="111"/>
      <c r="KF75" s="111"/>
      <c r="KG75" s="111"/>
      <c r="KH75" s="111"/>
      <c r="KI75" s="111"/>
      <c r="KJ75" s="111"/>
      <c r="KK75" s="111"/>
      <c r="KL75" s="111"/>
      <c r="KM75" s="111"/>
      <c r="KN75" s="111"/>
      <c r="KO75" s="111"/>
      <c r="KP75" s="111"/>
      <c r="KQ75" s="111"/>
      <c r="KR75" s="111"/>
      <c r="KS75" s="111"/>
      <c r="KT75" s="111"/>
      <c r="KU75" s="111"/>
      <c r="KV75" s="111"/>
      <c r="KW75" s="111"/>
      <c r="KX75" s="111"/>
      <c r="KY75" s="111"/>
      <c r="KZ75" s="111"/>
      <c r="LA75" s="111"/>
      <c r="LB75" s="111"/>
      <c r="LC75" s="111"/>
      <c r="LD75" s="111"/>
      <c r="LE75" s="111"/>
      <c r="LF75" s="111"/>
      <c r="LG75" s="111"/>
      <c r="LH75" s="111"/>
      <c r="LI75" s="111"/>
      <c r="LJ75" s="111"/>
      <c r="LK75" s="111"/>
      <c r="LL75" s="111"/>
      <c r="LM75" s="111"/>
      <c r="LN75" s="111"/>
      <c r="LO75" s="111"/>
      <c r="LP75" s="111"/>
      <c r="LQ75" s="111"/>
      <c r="LR75" s="111"/>
      <c r="LS75" s="111"/>
      <c r="LT75" s="111"/>
      <c r="LU75" s="111"/>
      <c r="LV75" s="111"/>
      <c r="LW75" s="111"/>
      <c r="LX75" s="111"/>
      <c r="LY75" s="111"/>
      <c r="LZ75" s="111"/>
      <c r="MA75" s="111"/>
      <c r="MB75" s="111"/>
      <c r="MC75" s="111"/>
      <c r="MD75" s="111"/>
      <c r="ME75" s="111"/>
      <c r="MF75" s="111"/>
      <c r="MG75" s="111"/>
      <c r="MH75" s="111"/>
      <c r="MI75" s="111"/>
      <c r="MJ75" s="111"/>
      <c r="MK75" s="111"/>
      <c r="ML75" s="111"/>
      <c r="MM75" s="111"/>
      <c r="MN75" s="111"/>
      <c r="MO75" s="111"/>
      <c r="MP75" s="111"/>
      <c r="MQ75" s="111"/>
      <c r="MR75" s="111"/>
      <c r="MS75" s="111"/>
      <c r="MT75" s="111"/>
      <c r="MU75" s="111"/>
      <c r="MV75" s="111"/>
      <c r="MW75" s="111"/>
      <c r="MX75" s="111"/>
      <c r="MY75" s="111"/>
      <c r="MZ75" s="111"/>
      <c r="NA75" s="111"/>
      <c r="NB75" s="111"/>
      <c r="NC75" s="111"/>
      <c r="ND75" s="111"/>
      <c r="NE75" s="111"/>
      <c r="NF75" s="111"/>
      <c r="NG75" s="111"/>
      <c r="NH75" s="111"/>
      <c r="NI75" s="111"/>
      <c r="NJ75" s="111"/>
      <c r="NK75" s="111"/>
      <c r="NL75" s="111"/>
      <c r="NM75" s="111"/>
      <c r="NN75" s="111"/>
      <c r="NO75" s="111"/>
      <c r="NP75" s="111"/>
      <c r="NQ75" s="111"/>
      <c r="NR75" s="111"/>
      <c r="NS75" s="111"/>
      <c r="NT75" s="111"/>
      <c r="NU75" s="111"/>
      <c r="NV75" s="111"/>
      <c r="NW75" s="111"/>
      <c r="NX75" s="111"/>
      <c r="NY75" s="111"/>
      <c r="NZ75" s="111"/>
      <c r="OA75" s="111"/>
      <c r="OB75" s="111"/>
      <c r="OC75" s="111"/>
      <c r="OD75" s="111"/>
      <c r="OE75" s="111"/>
      <c r="OF75" s="111"/>
      <c r="OG75" s="111"/>
      <c r="OH75" s="111"/>
      <c r="OI75" s="111"/>
      <c r="OJ75" s="111"/>
      <c r="OK75" s="111"/>
      <c r="OL75" s="111"/>
      <c r="OM75" s="111"/>
      <c r="ON75" s="111"/>
      <c r="OO75" s="111"/>
      <c r="OP75" s="111"/>
      <c r="OQ75" s="111"/>
      <c r="OR75" s="111"/>
      <c r="OS75" s="111"/>
      <c r="OT75" s="111"/>
      <c r="OU75" s="111"/>
      <c r="OV75" s="111"/>
      <c r="OW75" s="111"/>
      <c r="OX75" s="111"/>
      <c r="OY75" s="111"/>
      <c r="OZ75" s="111"/>
      <c r="PA75" s="111"/>
      <c r="PB75" s="111"/>
      <c r="PC75" s="111"/>
      <c r="PD75" s="111"/>
      <c r="PE75" s="111"/>
      <c r="PF75" s="111"/>
      <c r="PG75" s="111"/>
      <c r="PH75" s="111"/>
      <c r="PI75" s="111"/>
      <c r="PJ75" s="111"/>
      <c r="PK75" s="111"/>
      <c r="PL75" s="111"/>
      <c r="PM75" s="111"/>
      <c r="PN75" s="111"/>
      <c r="PO75" s="111"/>
      <c r="PP75" s="111"/>
      <c r="PQ75" s="111"/>
      <c r="PR75" s="111"/>
      <c r="PS75" s="111"/>
      <c r="PT75" s="111"/>
      <c r="PU75" s="111"/>
      <c r="PV75" s="111"/>
      <c r="PW75" s="111"/>
      <c r="PX75" s="111"/>
      <c r="PY75" s="111"/>
      <c r="PZ75" s="111"/>
      <c r="QA75" s="111"/>
      <c r="QB75" s="111"/>
      <c r="QC75" s="111"/>
      <c r="QD75" s="111"/>
      <c r="QE75" s="111"/>
      <c r="QF75" s="111"/>
      <c r="QG75" s="111"/>
      <c r="QH75" s="111"/>
      <c r="QI75" s="111"/>
      <c r="QJ75" s="111"/>
      <c r="QK75" s="111"/>
      <c r="QL75" s="111"/>
      <c r="QM75" s="111"/>
      <c r="QN75" s="111"/>
      <c r="QO75" s="111"/>
      <c r="QP75" s="111"/>
      <c r="QQ75" s="111"/>
      <c r="QR75" s="111"/>
      <c r="QS75" s="111"/>
      <c r="QT75" s="111"/>
      <c r="QU75" s="111"/>
      <c r="QV75" s="111"/>
      <c r="QW75" s="111"/>
      <c r="QX75" s="111"/>
      <c r="QY75" s="111"/>
      <c r="QZ75" s="111"/>
      <c r="RA75" s="111"/>
      <c r="RB75" s="111"/>
      <c r="RC75" s="111"/>
      <c r="RD75" s="111"/>
      <c r="RE75" s="111"/>
      <c r="RF75" s="111"/>
      <c r="RG75" s="111"/>
      <c r="RH75" s="111"/>
      <c r="RI75" s="111"/>
      <c r="RJ75" s="111"/>
      <c r="RK75" s="111"/>
      <c r="RL75" s="111"/>
      <c r="RM75" s="111"/>
      <c r="RN75" s="111"/>
      <c r="RO75" s="111"/>
      <c r="RP75" s="111"/>
      <c r="RQ75" s="111"/>
      <c r="RR75" s="111"/>
      <c r="RS75" s="111"/>
      <c r="RT75" s="111"/>
      <c r="RU75" s="111"/>
      <c r="RV75" s="111"/>
      <c r="RW75" s="111"/>
      <c r="RX75" s="111"/>
      <c r="RY75" s="111"/>
      <c r="RZ75" s="111"/>
      <c r="SA75" s="111"/>
      <c r="SB75" s="111"/>
      <c r="SC75" s="111"/>
      <c r="SD75" s="111"/>
      <c r="SE75" s="111"/>
      <c r="SF75" s="111"/>
      <c r="SG75" s="111"/>
      <c r="SH75" s="111"/>
      <c r="SI75" s="111"/>
      <c r="SJ75" s="111"/>
      <c r="SK75" s="111"/>
      <c r="SL75" s="111"/>
      <c r="SM75" s="111"/>
      <c r="SN75" s="111"/>
      <c r="SO75" s="111"/>
      <c r="SP75" s="111"/>
      <c r="SQ75" s="111"/>
      <c r="SR75" s="111"/>
      <c r="SS75" s="111"/>
      <c r="ST75" s="111"/>
      <c r="SU75" s="111"/>
      <c r="SV75" s="111"/>
      <c r="SW75" s="111"/>
      <c r="SX75" s="111"/>
      <c r="SY75" s="111"/>
      <c r="SZ75" s="111"/>
      <c r="TA75" s="111"/>
      <c r="TB75" s="111"/>
      <c r="TC75" s="111"/>
      <c r="TD75" s="111"/>
      <c r="TE75" s="111"/>
      <c r="TF75" s="111"/>
      <c r="TG75" s="111"/>
      <c r="TH75" s="111"/>
      <c r="TI75" s="111"/>
      <c r="TJ75" s="111"/>
      <c r="TK75" s="111"/>
      <c r="TL75" s="111"/>
      <c r="TM75" s="111"/>
      <c r="TN75" s="111"/>
      <c r="TO75" s="111"/>
      <c r="TP75" s="111"/>
      <c r="TQ75" s="111"/>
      <c r="TR75" s="111"/>
      <c r="TS75" s="111"/>
      <c r="TT75" s="111"/>
      <c r="TU75" s="111"/>
      <c r="TV75" s="111"/>
      <c r="TW75" s="111"/>
      <c r="TX75" s="111"/>
      <c r="TY75" s="111"/>
      <c r="TZ75" s="111"/>
      <c r="UA75" s="111"/>
      <c r="UB75" s="111"/>
      <c r="UC75" s="111"/>
      <c r="UD75" s="111"/>
      <c r="UE75" s="111"/>
      <c r="UF75" s="111"/>
      <c r="UG75" s="111"/>
      <c r="UH75" s="111"/>
      <c r="UI75" s="111"/>
      <c r="UJ75" s="111"/>
      <c r="UK75" s="111"/>
      <c r="UL75" s="111"/>
      <c r="UM75" s="111"/>
      <c r="UN75" s="111"/>
      <c r="UO75" s="111"/>
      <c r="UP75" s="111"/>
      <c r="UQ75" s="111"/>
      <c r="UR75" s="111"/>
      <c r="US75" s="111"/>
      <c r="UT75" s="111"/>
      <c r="UU75" s="111"/>
      <c r="UV75" s="111"/>
      <c r="UW75" s="111"/>
      <c r="UX75" s="111"/>
      <c r="UY75" s="111"/>
      <c r="UZ75" s="111"/>
      <c r="VA75" s="111"/>
      <c r="VB75" s="111"/>
      <c r="VC75" s="111"/>
      <c r="VD75" s="111"/>
      <c r="VE75" s="111"/>
      <c r="VF75" s="111"/>
      <c r="VG75" s="111"/>
      <c r="VH75" s="111"/>
      <c r="VI75" s="111"/>
      <c r="VJ75" s="111"/>
      <c r="VK75" s="111"/>
      <c r="VL75" s="111"/>
      <c r="VM75" s="111"/>
      <c r="VN75" s="111"/>
      <c r="VO75" s="111"/>
      <c r="VP75" s="111"/>
      <c r="VQ75" s="111"/>
      <c r="VR75" s="111"/>
      <c r="VS75" s="111"/>
      <c r="VT75" s="111"/>
      <c r="VU75" s="111"/>
      <c r="VV75" s="111"/>
      <c r="VW75" s="111"/>
      <c r="VX75" s="111"/>
      <c r="VY75" s="111"/>
      <c r="VZ75" s="111"/>
      <c r="WA75" s="111"/>
      <c r="WB75" s="111"/>
      <c r="WC75" s="111"/>
      <c r="WD75" s="111"/>
      <c r="WE75" s="111"/>
      <c r="WF75" s="111"/>
      <c r="WG75" s="111"/>
      <c r="WH75" s="111"/>
      <c r="WI75" s="111"/>
      <c r="WJ75" s="111"/>
      <c r="WK75" s="111"/>
      <c r="WL75" s="111"/>
      <c r="WM75" s="111"/>
      <c r="WN75" s="111"/>
      <c r="WO75" s="111"/>
      <c r="WP75" s="111"/>
      <c r="WQ75" s="111"/>
      <c r="WR75" s="111"/>
      <c r="WS75" s="111"/>
      <c r="WT75" s="111"/>
      <c r="WU75" s="111"/>
      <c r="WV75" s="111"/>
      <c r="WW75" s="111"/>
      <c r="WX75" s="111"/>
      <c r="WY75" s="111"/>
      <c r="WZ75" s="111"/>
      <c r="XA75" s="111"/>
      <c r="XB75" s="111"/>
      <c r="XC75" s="111"/>
      <c r="XD75" s="111"/>
      <c r="XE75" s="111"/>
      <c r="XF75" s="111"/>
      <c r="XG75" s="111"/>
      <c r="XH75" s="111"/>
      <c r="XI75" s="111"/>
      <c r="XJ75" s="111"/>
      <c r="XK75" s="111"/>
      <c r="XL75" s="111"/>
      <c r="XM75" s="111"/>
      <c r="XN75" s="111"/>
      <c r="XO75" s="111"/>
      <c r="XP75" s="111"/>
      <c r="XQ75" s="111"/>
      <c r="XR75" s="111"/>
      <c r="XS75" s="111"/>
      <c r="XT75" s="111"/>
      <c r="XU75" s="111"/>
      <c r="XV75" s="111"/>
      <c r="XW75" s="111"/>
      <c r="XX75" s="111"/>
      <c r="XY75" s="111"/>
      <c r="XZ75" s="111"/>
      <c r="YA75" s="111"/>
      <c r="YB75" s="111"/>
      <c r="YC75" s="111"/>
      <c r="YD75" s="111"/>
      <c r="YE75" s="111"/>
      <c r="YF75" s="111"/>
      <c r="YG75" s="111"/>
      <c r="YH75" s="111"/>
      <c r="YI75" s="111"/>
      <c r="YJ75" s="111"/>
      <c r="YK75" s="111"/>
      <c r="YL75" s="111"/>
      <c r="YM75" s="111"/>
      <c r="YN75" s="111"/>
      <c r="YO75" s="111"/>
      <c r="YP75" s="111"/>
      <c r="YQ75" s="111"/>
      <c r="YR75" s="111"/>
      <c r="YS75" s="111"/>
      <c r="YT75" s="111"/>
      <c r="YU75" s="111"/>
      <c r="YV75" s="111"/>
      <c r="YW75" s="111"/>
      <c r="YX75" s="111"/>
      <c r="YY75" s="111"/>
      <c r="YZ75" s="111"/>
      <c r="ZA75" s="111"/>
      <c r="ZB75" s="111"/>
      <c r="ZC75" s="111"/>
      <c r="ZD75" s="111"/>
      <c r="ZE75" s="111"/>
      <c r="ZF75" s="111"/>
      <c r="ZG75" s="111"/>
      <c r="ZH75" s="111"/>
      <c r="ZI75" s="111"/>
      <c r="ZJ75" s="111"/>
      <c r="ZK75" s="111"/>
      <c r="ZL75" s="111"/>
      <c r="ZM75" s="111"/>
      <c r="ZN75" s="111"/>
      <c r="ZO75" s="111"/>
      <c r="ZP75" s="111"/>
      <c r="ZQ75" s="111"/>
      <c r="ZR75" s="111"/>
      <c r="ZS75" s="111"/>
      <c r="ZT75" s="111"/>
      <c r="ZU75" s="111"/>
      <c r="ZV75" s="111"/>
      <c r="ZW75" s="111"/>
      <c r="ZX75" s="111"/>
      <c r="ZY75" s="111"/>
      <c r="ZZ75" s="111"/>
      <c r="AAA75" s="111"/>
      <c r="AAB75" s="111"/>
      <c r="AAC75" s="111"/>
      <c r="AAD75" s="111"/>
      <c r="AAE75" s="111"/>
      <c r="AAF75" s="111"/>
      <c r="AAG75" s="111"/>
      <c r="AAH75" s="111"/>
      <c r="AAI75" s="111"/>
      <c r="AAJ75" s="111"/>
      <c r="AAK75" s="111"/>
      <c r="AAL75" s="111"/>
      <c r="AAM75" s="111"/>
      <c r="AAN75" s="111"/>
      <c r="AAO75" s="111"/>
      <c r="AAP75" s="111"/>
      <c r="AAQ75" s="111"/>
      <c r="AAR75" s="111"/>
      <c r="AAS75" s="111"/>
      <c r="AAT75" s="111"/>
      <c r="AAU75" s="111"/>
      <c r="AAV75" s="111"/>
      <c r="AAW75" s="111"/>
      <c r="AAX75" s="111"/>
      <c r="AAY75" s="111"/>
      <c r="AAZ75" s="111"/>
      <c r="ABA75" s="111"/>
      <c r="ABB75" s="111"/>
      <c r="ABC75" s="111"/>
      <c r="ABD75" s="111"/>
      <c r="ABE75" s="111"/>
      <c r="ABF75" s="111"/>
      <c r="ABG75" s="111"/>
      <c r="ABH75" s="111"/>
      <c r="ABI75" s="111"/>
      <c r="ABJ75" s="111"/>
      <c r="ABK75" s="111"/>
      <c r="ABL75" s="111"/>
      <c r="ABM75" s="111"/>
      <c r="ABN75" s="111"/>
      <c r="ABO75" s="111"/>
      <c r="ABP75" s="111"/>
      <c r="ABQ75" s="111"/>
      <c r="ABR75" s="111"/>
      <c r="ABS75" s="111"/>
      <c r="ABT75" s="111"/>
      <c r="ABU75" s="111"/>
      <c r="ABV75" s="111"/>
      <c r="ABW75" s="111"/>
      <c r="ABX75" s="111"/>
      <c r="ABY75" s="111"/>
      <c r="ABZ75" s="111"/>
      <c r="ACA75" s="111"/>
      <c r="ACB75" s="111"/>
      <c r="ACC75" s="111"/>
      <c r="ACD75" s="111"/>
      <c r="ACE75" s="111"/>
      <c r="ACF75" s="111"/>
      <c r="ACG75" s="111"/>
      <c r="ACH75" s="111"/>
      <c r="ACI75" s="111"/>
      <c r="ACJ75" s="111"/>
      <c r="ACK75" s="111"/>
      <c r="ACL75" s="111"/>
      <c r="ACM75" s="111"/>
      <c r="ACN75" s="111"/>
      <c r="ACO75" s="111"/>
      <c r="ACP75" s="111"/>
      <c r="ACQ75" s="111"/>
      <c r="ACR75" s="111"/>
      <c r="ACS75" s="111"/>
      <c r="ACT75" s="111"/>
      <c r="ACU75" s="111"/>
      <c r="ACV75" s="111"/>
      <c r="ACW75" s="111"/>
      <c r="ACX75" s="111"/>
      <c r="ACY75" s="111"/>
      <c r="ACZ75" s="111"/>
      <c r="ADA75" s="111"/>
      <c r="ADB75" s="111"/>
      <c r="ADC75" s="111"/>
      <c r="ADD75" s="111"/>
      <c r="ADE75" s="111"/>
      <c r="ADF75" s="111"/>
      <c r="ADG75" s="111"/>
      <c r="ADH75" s="111"/>
      <c r="ADI75" s="111"/>
      <c r="ADJ75" s="111"/>
      <c r="ADK75" s="111"/>
      <c r="ADL75" s="111"/>
      <c r="ADM75" s="111"/>
      <c r="ADN75" s="111"/>
      <c r="ADO75" s="111"/>
      <c r="ADP75" s="111"/>
      <c r="ADQ75" s="111"/>
      <c r="ADR75" s="111"/>
      <c r="ADS75" s="111"/>
      <c r="ADT75" s="111"/>
      <c r="ADU75" s="111"/>
      <c r="ADV75" s="111"/>
      <c r="ADW75" s="111"/>
      <c r="ADX75" s="111"/>
      <c r="ADY75" s="111"/>
      <c r="ADZ75" s="111"/>
      <c r="AEA75" s="111"/>
      <c r="AEB75" s="111"/>
      <c r="AEC75" s="111"/>
      <c r="AED75" s="111"/>
      <c r="AEE75" s="111"/>
      <c r="AEF75" s="111"/>
      <c r="AEG75" s="111"/>
      <c r="AEH75" s="111"/>
      <c r="AEI75" s="111"/>
      <c r="AEJ75" s="111"/>
      <c r="AEK75" s="111"/>
      <c r="AEL75" s="111"/>
      <c r="AEM75" s="111"/>
      <c r="AEN75" s="111"/>
      <c r="AEO75" s="111"/>
      <c r="AEP75" s="111"/>
      <c r="AEQ75" s="111"/>
      <c r="AER75" s="111"/>
      <c r="AES75" s="111"/>
      <c r="AET75" s="111"/>
      <c r="AEU75" s="111"/>
      <c r="AEV75" s="111"/>
      <c r="AEW75" s="111"/>
      <c r="AEX75" s="111"/>
      <c r="AEY75" s="111"/>
      <c r="AEZ75" s="111"/>
      <c r="AFA75" s="111"/>
      <c r="AFB75" s="111"/>
      <c r="AFC75" s="111"/>
      <c r="AFD75" s="111"/>
      <c r="AFE75" s="111"/>
      <c r="AFF75" s="111"/>
      <c r="AFG75" s="111"/>
      <c r="AFH75" s="111"/>
      <c r="AFI75" s="111"/>
      <c r="AFJ75" s="111"/>
      <c r="AFK75" s="111"/>
      <c r="AFL75" s="111"/>
      <c r="AFM75" s="111"/>
      <c r="AFN75" s="111"/>
      <c r="AFO75" s="111"/>
      <c r="AFP75" s="111"/>
      <c r="AFQ75" s="111"/>
      <c r="AFR75" s="111"/>
      <c r="AFS75" s="111"/>
      <c r="AFT75" s="111"/>
      <c r="AFU75" s="111"/>
      <c r="AFV75" s="111"/>
      <c r="AFW75" s="111"/>
      <c r="AFX75" s="111"/>
      <c r="AFY75" s="111"/>
      <c r="AFZ75" s="111"/>
      <c r="AGA75" s="111"/>
      <c r="AGB75" s="111"/>
      <c r="AGC75" s="111"/>
      <c r="AGD75" s="111"/>
      <c r="AGE75" s="111"/>
      <c r="AGF75" s="111"/>
      <c r="AGG75" s="111"/>
      <c r="AGH75" s="111"/>
      <c r="AGI75" s="111"/>
      <c r="AGJ75" s="111"/>
      <c r="AGK75" s="111"/>
      <c r="AGL75" s="111"/>
      <c r="AGM75" s="111"/>
      <c r="AGN75" s="111"/>
      <c r="AGO75" s="111"/>
      <c r="AGP75" s="111"/>
      <c r="AGQ75" s="111"/>
      <c r="AGR75" s="111"/>
      <c r="AGS75" s="111"/>
      <c r="AGT75" s="111"/>
      <c r="AGU75" s="111"/>
      <c r="AGV75" s="111"/>
      <c r="AGW75" s="111"/>
      <c r="AGX75" s="111"/>
      <c r="AGY75" s="111"/>
      <c r="AGZ75" s="111"/>
      <c r="AHA75" s="111"/>
      <c r="AHB75" s="111"/>
      <c r="AHC75" s="111"/>
      <c r="AHD75" s="111"/>
      <c r="AHE75" s="111"/>
      <c r="AHF75" s="111"/>
      <c r="AHG75" s="111"/>
      <c r="AHH75" s="111"/>
      <c r="AHI75" s="111"/>
      <c r="AHJ75" s="111"/>
      <c r="AHK75" s="111"/>
      <c r="AHL75" s="111"/>
      <c r="AHM75" s="111"/>
      <c r="AHN75" s="111"/>
      <c r="AHO75" s="111"/>
      <c r="AHP75" s="111"/>
      <c r="AHQ75" s="111"/>
      <c r="AHR75" s="111"/>
      <c r="AHS75" s="111"/>
      <c r="AHT75" s="111"/>
      <c r="AHU75" s="111"/>
      <c r="AHV75" s="111"/>
      <c r="AHW75" s="111"/>
      <c r="AHX75" s="111"/>
      <c r="AHY75" s="111"/>
      <c r="AHZ75" s="111"/>
      <c r="AIA75" s="111"/>
      <c r="AIB75" s="111"/>
      <c r="AIC75" s="111"/>
      <c r="AID75" s="111"/>
      <c r="AIE75" s="111"/>
      <c r="AIF75" s="111"/>
      <c r="AIG75" s="111"/>
      <c r="AIH75" s="111"/>
      <c r="AII75" s="111"/>
      <c r="AIJ75" s="111"/>
      <c r="AIK75" s="111"/>
      <c r="AIL75" s="111"/>
      <c r="AIM75" s="111"/>
      <c r="AIN75" s="111"/>
      <c r="AIO75" s="111"/>
      <c r="AIP75" s="111"/>
      <c r="AIQ75" s="111"/>
      <c r="AIR75" s="111"/>
      <c r="AIS75" s="111"/>
      <c r="AIT75" s="111"/>
      <c r="AIU75" s="111"/>
      <c r="AIV75" s="111"/>
      <c r="AIW75" s="111"/>
      <c r="AIX75" s="111"/>
      <c r="AIY75" s="111"/>
      <c r="AIZ75" s="111"/>
      <c r="AJA75" s="111"/>
      <c r="AJB75" s="111"/>
      <c r="AJC75" s="111"/>
      <c r="AJD75" s="111"/>
      <c r="AJE75" s="111"/>
      <c r="AJF75" s="111"/>
      <c r="AJG75" s="111"/>
      <c r="AJH75" s="111"/>
      <c r="AJI75" s="111"/>
      <c r="AJJ75" s="111"/>
      <c r="AJK75" s="111"/>
      <c r="AJL75" s="111"/>
      <c r="AJM75" s="111"/>
      <c r="AJN75" s="111"/>
      <c r="AJO75" s="111"/>
      <c r="AJP75" s="111"/>
      <c r="AJQ75" s="111"/>
      <c r="AJR75" s="111"/>
      <c r="AJS75" s="111"/>
      <c r="AJT75" s="111"/>
      <c r="AJU75" s="111"/>
      <c r="AJV75" s="111"/>
      <c r="AJW75" s="111"/>
      <c r="AJX75" s="111"/>
      <c r="AJY75" s="111"/>
      <c r="AJZ75" s="111"/>
      <c r="AKA75" s="111"/>
      <c r="AKB75" s="111"/>
      <c r="AKC75" s="111"/>
      <c r="AKD75" s="111"/>
      <c r="AKE75" s="111"/>
      <c r="AKF75" s="111"/>
      <c r="AKG75" s="111"/>
      <c r="AKH75" s="111"/>
      <c r="AKI75" s="111"/>
      <c r="AKJ75" s="111"/>
      <c r="AKK75" s="111"/>
      <c r="AKL75" s="111"/>
      <c r="AKM75" s="111"/>
      <c r="AKN75" s="111"/>
      <c r="AKO75" s="111"/>
      <c r="AKP75" s="111"/>
      <c r="AKQ75" s="111"/>
      <c r="AKR75" s="111"/>
      <c r="AKS75" s="111"/>
      <c r="AKT75" s="111"/>
      <c r="AKU75" s="111"/>
      <c r="AKV75" s="111"/>
      <c r="AKW75" s="111"/>
      <c r="AKX75" s="111"/>
      <c r="AKY75" s="111"/>
      <c r="AKZ75" s="111"/>
      <c r="ALA75" s="111"/>
      <c r="ALB75" s="111"/>
      <c r="ALC75" s="111"/>
      <c r="ALD75" s="111"/>
      <c r="ALE75" s="111"/>
      <c r="ALF75" s="111"/>
      <c r="ALG75" s="111"/>
      <c r="ALH75" s="111"/>
      <c r="ALI75" s="111"/>
      <c r="ALJ75" s="111"/>
      <c r="ALK75" s="111"/>
      <c r="ALL75" s="111"/>
      <c r="ALM75" s="111"/>
      <c r="ALN75" s="111"/>
      <c r="ALO75" s="111"/>
      <c r="ALP75" s="111"/>
      <c r="ALQ75" s="111"/>
      <c r="ALR75" s="111"/>
      <c r="ALS75" s="111"/>
      <c r="ALT75" s="111"/>
      <c r="ALU75" s="111"/>
      <c r="ALV75" s="111"/>
      <c r="ALW75" s="111"/>
      <c r="ALX75" s="111"/>
      <c r="ALY75" s="111"/>
      <c r="ALZ75" s="111"/>
      <c r="AMA75" s="111"/>
      <c r="AMB75" s="111"/>
      <c r="AMC75" s="111"/>
      <c r="AMD75" s="111"/>
      <c r="AME75" s="111"/>
      <c r="AMF75" s="111"/>
      <c r="AMG75" s="111"/>
      <c r="AMH75" s="111"/>
      <c r="AMI75" s="111"/>
      <c r="AMJ75" s="111"/>
    </row>
    <row r="76" spans="1:1025" x14ac:dyDescent="0.25">
      <c r="A76" s="256" t="s">
        <v>1354</v>
      </c>
      <c r="B76" s="257">
        <v>76</v>
      </c>
      <c r="C76" s="258" t="s">
        <v>24195</v>
      </c>
      <c r="D76" s="308" t="s">
        <v>1355</v>
      </c>
      <c r="E76" s="277" t="s">
        <v>1356</v>
      </c>
      <c r="F76" s="291"/>
      <c r="G76" s="280"/>
      <c r="H76" s="280"/>
      <c r="I76" s="492">
        <v>2.21</v>
      </c>
      <c r="J76" s="292"/>
      <c r="K76" s="293"/>
      <c r="L76" s="293"/>
      <c r="M76" s="293"/>
      <c r="N76" s="293"/>
      <c r="O76" s="293"/>
      <c r="P76" s="293"/>
      <c r="Q76" s="293"/>
      <c r="R76" s="278" t="s">
        <v>749</v>
      </c>
      <c r="S76" s="278" t="s">
        <v>748</v>
      </c>
      <c r="T76" s="293"/>
      <c r="U76" s="278"/>
      <c r="V76" s="278"/>
      <c r="W76" s="283">
        <f t="shared" si="46"/>
        <v>100</v>
      </c>
      <c r="X76" s="283">
        <f t="shared" si="47"/>
        <v>100</v>
      </c>
      <c r="Y76" s="283">
        <f t="shared" si="51"/>
        <v>100</v>
      </c>
      <c r="Z76" s="283">
        <f t="shared" ref="Z76:Z100" si="58">IF(Q76=1,10,100)</f>
        <v>100</v>
      </c>
      <c r="AA76" s="283">
        <f t="shared" ref="AA76:AA100" si="59">IF(Q76=1,1,IF(Q76=2,10,100))</f>
        <v>100</v>
      </c>
      <c r="AB76" s="287">
        <f t="shared" si="57"/>
        <v>0.1</v>
      </c>
      <c r="AC76" s="287">
        <f t="shared" si="56"/>
        <v>0.1</v>
      </c>
      <c r="AD76" s="287">
        <f t="shared" si="50"/>
        <v>100</v>
      </c>
      <c r="AE76" s="284">
        <f t="shared" ref="AE76:AE107" si="60">IF(L76=0,100,IF(L76=1,1,IF(L76="1B",1,IF(L76="1A",0.1,100))))</f>
        <v>100</v>
      </c>
      <c r="AF76" s="284">
        <f t="shared" si="27"/>
        <v>100</v>
      </c>
      <c r="AG76" s="268">
        <f t="shared" si="52"/>
        <v>100</v>
      </c>
      <c r="AH76" s="268">
        <f t="shared" si="53"/>
        <v>100</v>
      </c>
      <c r="AI76" s="268">
        <f t="shared" si="54"/>
        <v>100</v>
      </c>
      <c r="AJ76" s="268">
        <f t="shared" si="55"/>
        <v>100</v>
      </c>
      <c r="AK76" s="501" t="s">
        <v>31734</v>
      </c>
      <c r="AL76" s="286"/>
      <c r="AM76" s="286"/>
      <c r="AN76" s="511"/>
      <c r="AO76" s="357"/>
      <c r="AP76" s="357"/>
      <c r="AQ76" s="380"/>
      <c r="AR76" s="356" t="s">
        <v>24196</v>
      </c>
      <c r="AS76" s="356"/>
      <c r="AT76" s="277"/>
      <c r="AU76" s="277"/>
    </row>
    <row r="77" spans="1:1025" x14ac:dyDescent="0.25">
      <c r="A77" s="294" t="s">
        <v>5353</v>
      </c>
      <c r="B77" s="257">
        <v>77</v>
      </c>
      <c r="C77" s="295" t="s">
        <v>24197</v>
      </c>
      <c r="D77" s="296" t="s">
        <v>5354</v>
      </c>
      <c r="E77" s="297" t="s">
        <v>5355</v>
      </c>
      <c r="F77" s="298"/>
      <c r="G77" s="299"/>
      <c r="H77" s="299"/>
      <c r="I77" s="492">
        <v>8.4</v>
      </c>
      <c r="J77" s="298"/>
      <c r="K77" s="298"/>
      <c r="L77" s="298"/>
      <c r="M77" s="298"/>
      <c r="N77" s="298"/>
      <c r="O77" s="300"/>
      <c r="P77" s="300"/>
      <c r="Q77" s="298"/>
      <c r="R77" s="298" t="s">
        <v>748</v>
      </c>
      <c r="S77" s="298">
        <v>2</v>
      </c>
      <c r="T77" s="298"/>
      <c r="U77" s="298"/>
      <c r="V77" s="301"/>
      <c r="W77" s="302">
        <f t="shared" si="46"/>
        <v>100</v>
      </c>
      <c r="X77" s="302">
        <f t="shared" si="47"/>
        <v>100</v>
      </c>
      <c r="Y77" s="283">
        <f t="shared" si="51"/>
        <v>100</v>
      </c>
      <c r="Z77" s="302">
        <f t="shared" si="58"/>
        <v>100</v>
      </c>
      <c r="AA77" s="302">
        <f t="shared" si="59"/>
        <v>100</v>
      </c>
      <c r="AB77" s="303">
        <f t="shared" si="57"/>
        <v>0.1</v>
      </c>
      <c r="AC77" s="303">
        <f t="shared" si="56"/>
        <v>1</v>
      </c>
      <c r="AD77" s="303">
        <f t="shared" si="50"/>
        <v>100</v>
      </c>
      <c r="AE77" s="284">
        <f t="shared" si="60"/>
        <v>100</v>
      </c>
      <c r="AF77" s="284">
        <f t="shared" si="27"/>
        <v>100</v>
      </c>
      <c r="AG77" s="304">
        <f t="shared" si="52"/>
        <v>100</v>
      </c>
      <c r="AH77" s="304">
        <f t="shared" si="53"/>
        <v>100</v>
      </c>
      <c r="AI77" s="304">
        <f t="shared" si="54"/>
        <v>100</v>
      </c>
      <c r="AJ77" s="304">
        <f t="shared" si="55"/>
        <v>100</v>
      </c>
      <c r="AK77" s="383" t="s">
        <v>24198</v>
      </c>
      <c r="AL77" s="306"/>
      <c r="AM77" s="297">
        <v>3</v>
      </c>
      <c r="AN77" s="511"/>
      <c r="AO77" s="297"/>
      <c r="AP77" s="297"/>
      <c r="AQ77" s="277"/>
      <c r="AR77" s="171" t="s">
        <v>5356</v>
      </c>
      <c r="AS77" s="171"/>
      <c r="AT77" s="277"/>
      <c r="AU77" s="277"/>
    </row>
    <row r="78" spans="1:1025" x14ac:dyDescent="0.25">
      <c r="A78" s="294" t="s">
        <v>1687</v>
      </c>
      <c r="B78" s="257">
        <v>78</v>
      </c>
      <c r="C78" s="295" t="s">
        <v>24199</v>
      </c>
      <c r="D78" s="296" t="s">
        <v>5357</v>
      </c>
      <c r="E78" s="297" t="s">
        <v>818</v>
      </c>
      <c r="F78" s="298">
        <v>3</v>
      </c>
      <c r="G78" s="299"/>
      <c r="H78" s="299">
        <v>4</v>
      </c>
      <c r="I78" s="492">
        <v>2.4</v>
      </c>
      <c r="J78" s="298">
        <v>2</v>
      </c>
      <c r="K78" s="298">
        <v>2</v>
      </c>
      <c r="L78" s="298"/>
      <c r="M78" s="298"/>
      <c r="N78" s="298"/>
      <c r="O78" s="300"/>
      <c r="P78" s="300">
        <v>335</v>
      </c>
      <c r="Q78" s="298">
        <v>2</v>
      </c>
      <c r="R78" s="298" t="s">
        <v>748</v>
      </c>
      <c r="S78" s="298"/>
      <c r="T78" s="298"/>
      <c r="U78" s="298"/>
      <c r="V78" s="301"/>
      <c r="W78" s="302">
        <f t="shared" si="46"/>
        <v>100</v>
      </c>
      <c r="X78" s="302">
        <f t="shared" si="47"/>
        <v>100</v>
      </c>
      <c r="Y78" s="564">
        <f t="shared" si="51"/>
        <v>20</v>
      </c>
      <c r="Z78" s="302">
        <f t="shared" si="58"/>
        <v>100</v>
      </c>
      <c r="AA78" s="302">
        <f t="shared" si="59"/>
        <v>10</v>
      </c>
      <c r="AB78" s="303">
        <f t="shared" si="57"/>
        <v>0.1</v>
      </c>
      <c r="AC78" s="303">
        <f t="shared" si="56"/>
        <v>100</v>
      </c>
      <c r="AD78" s="303">
        <f t="shared" si="50"/>
        <v>100</v>
      </c>
      <c r="AE78" s="284">
        <f t="shared" si="60"/>
        <v>100</v>
      </c>
      <c r="AF78" s="284">
        <f t="shared" si="27"/>
        <v>100</v>
      </c>
      <c r="AG78" s="304">
        <f t="shared" si="52"/>
        <v>10</v>
      </c>
      <c r="AH78" s="304">
        <f t="shared" si="53"/>
        <v>10</v>
      </c>
      <c r="AI78" s="304">
        <f t="shared" si="54"/>
        <v>100</v>
      </c>
      <c r="AJ78" s="304">
        <f t="shared" si="55"/>
        <v>100</v>
      </c>
      <c r="AK78" s="383" t="s">
        <v>24200</v>
      </c>
      <c r="AL78" s="300"/>
      <c r="AM78" s="298">
        <v>2</v>
      </c>
      <c r="AN78" s="511"/>
      <c r="AO78" s="297"/>
      <c r="AP78" s="297"/>
      <c r="AQ78" s="277"/>
      <c r="AR78" s="171" t="s">
        <v>5358</v>
      </c>
      <c r="AS78" s="171"/>
      <c r="AT78" s="277"/>
      <c r="AU78" s="277"/>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c r="BZ78" s="559"/>
      <c r="CA78" s="559"/>
      <c r="CB78" s="559"/>
      <c r="CC78" s="559"/>
      <c r="CD78" s="559"/>
      <c r="CE78" s="559"/>
      <c r="CF78" s="559"/>
      <c r="CG78" s="559"/>
      <c r="CH78" s="559"/>
      <c r="CI78" s="559"/>
      <c r="CJ78" s="559"/>
      <c r="CK78" s="559"/>
      <c r="CL78" s="559"/>
      <c r="CM78" s="559"/>
      <c r="CN78" s="559"/>
      <c r="CO78" s="559"/>
      <c r="CP78" s="559"/>
      <c r="CQ78" s="559"/>
      <c r="CR78" s="559"/>
      <c r="CS78" s="559"/>
      <c r="CT78" s="559"/>
      <c r="CU78" s="559"/>
      <c r="CV78" s="559"/>
      <c r="CW78" s="559"/>
      <c r="CX78" s="559"/>
      <c r="CY78" s="559"/>
      <c r="CZ78" s="559"/>
      <c r="DA78" s="559"/>
      <c r="DB78" s="559"/>
      <c r="DC78" s="559"/>
      <c r="DD78" s="559"/>
      <c r="DE78" s="559"/>
      <c r="DF78" s="559"/>
      <c r="DG78" s="559"/>
      <c r="DH78" s="559"/>
      <c r="DI78" s="559"/>
      <c r="DJ78" s="559"/>
      <c r="DK78" s="559"/>
      <c r="DL78" s="559"/>
      <c r="DM78" s="559"/>
      <c r="DN78" s="559"/>
      <c r="DO78" s="559"/>
      <c r="DP78" s="559"/>
      <c r="DQ78" s="559"/>
      <c r="DR78" s="559"/>
      <c r="DS78" s="559"/>
      <c r="DT78" s="559"/>
      <c r="DU78" s="559"/>
      <c r="DV78" s="559"/>
      <c r="DW78" s="559"/>
      <c r="DX78" s="559"/>
      <c r="DY78" s="559"/>
      <c r="DZ78" s="559"/>
      <c r="EA78" s="559"/>
      <c r="EB78" s="559"/>
      <c r="EC78" s="559"/>
      <c r="ED78" s="559"/>
      <c r="EE78" s="559"/>
      <c r="EF78" s="559"/>
      <c r="EG78" s="559"/>
      <c r="EH78" s="559"/>
      <c r="EI78" s="559"/>
      <c r="EJ78" s="559"/>
      <c r="EK78" s="559"/>
      <c r="EL78" s="559"/>
      <c r="EM78" s="559"/>
      <c r="EN78" s="559"/>
      <c r="EO78" s="559"/>
      <c r="EP78" s="559"/>
      <c r="EQ78" s="559"/>
      <c r="ER78" s="559"/>
      <c r="ES78" s="559"/>
      <c r="ET78" s="559"/>
      <c r="EU78" s="559"/>
      <c r="EV78" s="559"/>
      <c r="EW78" s="559"/>
      <c r="EX78" s="559"/>
      <c r="EY78" s="559"/>
      <c r="EZ78" s="559"/>
      <c r="FA78" s="559"/>
      <c r="FB78" s="559"/>
      <c r="FC78" s="559"/>
      <c r="FD78" s="559"/>
      <c r="FE78" s="559"/>
      <c r="FF78" s="559"/>
      <c r="FG78" s="559"/>
      <c r="FH78" s="559"/>
      <c r="FI78" s="559"/>
      <c r="FJ78" s="559"/>
      <c r="FK78" s="559"/>
      <c r="FL78" s="559"/>
      <c r="FM78" s="559"/>
      <c r="FN78" s="559"/>
      <c r="FO78" s="559"/>
      <c r="FP78" s="559"/>
      <c r="FQ78" s="559"/>
      <c r="FR78" s="559"/>
      <c r="FS78" s="559"/>
      <c r="FT78" s="559"/>
      <c r="FU78" s="559"/>
      <c r="FV78" s="559"/>
      <c r="FW78" s="559"/>
      <c r="FX78" s="559"/>
      <c r="FY78" s="559"/>
      <c r="FZ78" s="559"/>
      <c r="GA78" s="559"/>
      <c r="GB78" s="559"/>
      <c r="GC78" s="559"/>
      <c r="GD78" s="559"/>
      <c r="GE78" s="559"/>
      <c r="GF78" s="559"/>
      <c r="GG78" s="559"/>
      <c r="GH78" s="559"/>
      <c r="GI78" s="559"/>
      <c r="GJ78" s="559"/>
      <c r="GK78" s="559"/>
      <c r="GL78" s="559"/>
      <c r="GM78" s="559"/>
      <c r="GN78" s="559"/>
      <c r="GO78" s="559"/>
      <c r="GP78" s="559"/>
      <c r="GQ78" s="559"/>
      <c r="GR78" s="559"/>
      <c r="GS78" s="559"/>
      <c r="GT78" s="559"/>
      <c r="GU78" s="559"/>
      <c r="GV78" s="559"/>
      <c r="GW78" s="559"/>
      <c r="GX78" s="559"/>
      <c r="GY78" s="559"/>
      <c r="GZ78" s="559"/>
      <c r="HA78" s="559"/>
      <c r="HB78" s="559"/>
      <c r="HC78" s="559"/>
      <c r="HD78" s="559"/>
      <c r="HE78" s="559"/>
      <c r="HF78" s="559"/>
      <c r="HG78" s="559"/>
      <c r="HH78" s="559"/>
      <c r="HI78" s="559"/>
      <c r="HJ78" s="559"/>
      <c r="HK78" s="559"/>
      <c r="HL78" s="559"/>
      <c r="HM78" s="559"/>
      <c r="HN78" s="559"/>
      <c r="HO78" s="559"/>
      <c r="HP78" s="559"/>
      <c r="HQ78" s="559"/>
      <c r="HR78" s="559"/>
      <c r="HS78" s="559"/>
      <c r="HT78" s="559"/>
      <c r="HU78" s="559"/>
      <c r="HV78" s="559"/>
      <c r="HW78" s="559"/>
      <c r="HX78" s="559"/>
      <c r="HY78" s="559"/>
      <c r="HZ78" s="559"/>
      <c r="IA78" s="559"/>
      <c r="IB78" s="559"/>
      <c r="IC78" s="559"/>
      <c r="ID78" s="559"/>
      <c r="IE78" s="559"/>
      <c r="IF78" s="559"/>
      <c r="IG78" s="559"/>
      <c r="IH78" s="559"/>
      <c r="II78" s="559"/>
      <c r="IJ78" s="559"/>
      <c r="IK78" s="559"/>
      <c r="IL78" s="559"/>
      <c r="IM78" s="559"/>
      <c r="IN78" s="559"/>
      <c r="IO78" s="559"/>
      <c r="IP78" s="559"/>
      <c r="IQ78" s="559"/>
      <c r="IR78" s="559"/>
      <c r="IS78" s="559"/>
      <c r="IT78" s="559"/>
      <c r="IU78" s="559"/>
      <c r="IV78" s="559"/>
      <c r="IW78" s="559"/>
      <c r="IX78" s="559"/>
      <c r="IY78" s="559"/>
      <c r="IZ78" s="559"/>
      <c r="JA78" s="559"/>
      <c r="JB78" s="559"/>
      <c r="JC78" s="559"/>
      <c r="JD78" s="559"/>
      <c r="JE78" s="559"/>
      <c r="JF78" s="559"/>
      <c r="JG78" s="559"/>
      <c r="JH78" s="559"/>
      <c r="JI78" s="559"/>
      <c r="JJ78" s="559"/>
      <c r="JK78" s="559"/>
      <c r="JL78" s="559"/>
      <c r="JM78" s="559"/>
      <c r="JN78" s="559"/>
      <c r="JO78" s="559"/>
      <c r="JP78" s="559"/>
      <c r="JQ78" s="559"/>
      <c r="JR78" s="559"/>
      <c r="JS78" s="559"/>
      <c r="JT78" s="559"/>
      <c r="JU78" s="559"/>
      <c r="JV78" s="559"/>
      <c r="JW78" s="559"/>
      <c r="JX78" s="559"/>
      <c r="JY78" s="559"/>
      <c r="JZ78" s="559"/>
      <c r="KA78" s="559"/>
      <c r="KB78" s="559"/>
      <c r="KC78" s="559"/>
      <c r="KD78" s="559"/>
      <c r="KE78" s="559"/>
      <c r="KF78" s="559"/>
      <c r="KG78" s="559"/>
      <c r="KH78" s="559"/>
      <c r="KI78" s="559"/>
      <c r="KJ78" s="559"/>
      <c r="KK78" s="559"/>
      <c r="KL78" s="559"/>
      <c r="KM78" s="559"/>
      <c r="KN78" s="559"/>
      <c r="KO78" s="559"/>
      <c r="KP78" s="559"/>
      <c r="KQ78" s="559"/>
      <c r="KR78" s="559"/>
      <c r="KS78" s="559"/>
      <c r="KT78" s="559"/>
      <c r="KU78" s="559"/>
      <c r="KV78" s="559"/>
      <c r="KW78" s="559"/>
      <c r="KX78" s="559"/>
      <c r="KY78" s="559"/>
      <c r="KZ78" s="559"/>
      <c r="LA78" s="559"/>
      <c r="LB78" s="559"/>
      <c r="LC78" s="559"/>
      <c r="LD78" s="559"/>
      <c r="LE78" s="559"/>
      <c r="LF78" s="559"/>
      <c r="LG78" s="559"/>
      <c r="LH78" s="559"/>
      <c r="LI78" s="559"/>
      <c r="LJ78" s="559"/>
      <c r="LK78" s="559"/>
      <c r="LL78" s="559"/>
      <c r="LM78" s="559"/>
      <c r="LN78" s="559"/>
      <c r="LO78" s="559"/>
      <c r="LP78" s="559"/>
      <c r="LQ78" s="559"/>
      <c r="LR78" s="559"/>
      <c r="LS78" s="559"/>
      <c r="LT78" s="559"/>
      <c r="LU78" s="559"/>
      <c r="LV78" s="559"/>
      <c r="LW78" s="559"/>
      <c r="LX78" s="559"/>
      <c r="LY78" s="559"/>
      <c r="LZ78" s="559"/>
      <c r="MA78" s="559"/>
      <c r="MB78" s="559"/>
      <c r="MC78" s="559"/>
      <c r="MD78" s="559"/>
      <c r="ME78" s="559"/>
      <c r="MF78" s="559"/>
      <c r="MG78" s="559"/>
      <c r="MH78" s="559"/>
      <c r="MI78" s="559"/>
      <c r="MJ78" s="559"/>
      <c r="MK78" s="559"/>
      <c r="ML78" s="559"/>
      <c r="MM78" s="559"/>
      <c r="MN78" s="559"/>
      <c r="MO78" s="559"/>
      <c r="MP78" s="559"/>
      <c r="MQ78" s="559"/>
      <c r="MR78" s="559"/>
      <c r="MS78" s="559"/>
      <c r="MT78" s="559"/>
      <c r="MU78" s="559"/>
      <c r="MV78" s="559"/>
      <c r="MW78" s="559"/>
      <c r="MX78" s="559"/>
      <c r="MY78" s="559"/>
      <c r="MZ78" s="559"/>
      <c r="NA78" s="559"/>
      <c r="NB78" s="559"/>
      <c r="NC78" s="559"/>
      <c r="ND78" s="559"/>
      <c r="NE78" s="559"/>
      <c r="NF78" s="559"/>
      <c r="NG78" s="559"/>
      <c r="NH78" s="559"/>
      <c r="NI78" s="559"/>
      <c r="NJ78" s="559"/>
      <c r="NK78" s="559"/>
      <c r="NL78" s="559"/>
      <c r="NM78" s="559"/>
      <c r="NN78" s="559"/>
      <c r="NO78" s="559"/>
      <c r="NP78" s="559"/>
      <c r="NQ78" s="559"/>
      <c r="NR78" s="559"/>
      <c r="NS78" s="559"/>
      <c r="NT78" s="559"/>
      <c r="NU78" s="559"/>
      <c r="NV78" s="559"/>
      <c r="NW78" s="559"/>
      <c r="NX78" s="559"/>
      <c r="NY78" s="559"/>
      <c r="NZ78" s="559"/>
      <c r="OA78" s="559"/>
      <c r="OB78" s="559"/>
      <c r="OC78" s="559"/>
      <c r="OD78" s="559"/>
      <c r="OE78" s="559"/>
      <c r="OF78" s="559"/>
      <c r="OG78" s="559"/>
      <c r="OH78" s="559"/>
      <c r="OI78" s="559"/>
      <c r="OJ78" s="559"/>
      <c r="OK78" s="559"/>
      <c r="OL78" s="559"/>
      <c r="OM78" s="559"/>
      <c r="ON78" s="559"/>
      <c r="OO78" s="559"/>
      <c r="OP78" s="559"/>
      <c r="OQ78" s="559"/>
      <c r="OR78" s="559"/>
      <c r="OS78" s="559"/>
      <c r="OT78" s="559"/>
      <c r="OU78" s="559"/>
      <c r="OV78" s="559"/>
      <c r="OW78" s="559"/>
      <c r="OX78" s="559"/>
      <c r="OY78" s="559"/>
      <c r="OZ78" s="559"/>
      <c r="PA78" s="559"/>
      <c r="PB78" s="559"/>
      <c r="PC78" s="559"/>
      <c r="PD78" s="559"/>
      <c r="PE78" s="559"/>
      <c r="PF78" s="559"/>
      <c r="PG78" s="559"/>
      <c r="PH78" s="559"/>
      <c r="PI78" s="559"/>
      <c r="PJ78" s="559"/>
      <c r="PK78" s="559"/>
      <c r="PL78" s="559"/>
      <c r="PM78" s="559"/>
      <c r="PN78" s="559"/>
      <c r="PO78" s="559"/>
      <c r="PP78" s="559"/>
      <c r="PQ78" s="559"/>
      <c r="PR78" s="559"/>
      <c r="PS78" s="559"/>
      <c r="PT78" s="559"/>
      <c r="PU78" s="559"/>
      <c r="PV78" s="559"/>
      <c r="PW78" s="559"/>
      <c r="PX78" s="559"/>
      <c r="PY78" s="559"/>
      <c r="PZ78" s="559"/>
      <c r="QA78" s="559"/>
      <c r="QB78" s="559"/>
      <c r="QC78" s="559"/>
      <c r="QD78" s="559"/>
      <c r="QE78" s="559"/>
      <c r="QF78" s="559"/>
      <c r="QG78" s="559"/>
      <c r="QH78" s="559"/>
      <c r="QI78" s="559"/>
      <c r="QJ78" s="559"/>
      <c r="QK78" s="559"/>
      <c r="QL78" s="559"/>
      <c r="QM78" s="559"/>
      <c r="QN78" s="559"/>
      <c r="QO78" s="559"/>
      <c r="QP78" s="559"/>
      <c r="QQ78" s="559"/>
      <c r="QR78" s="559"/>
      <c r="QS78" s="559"/>
      <c r="QT78" s="559"/>
      <c r="QU78" s="559"/>
      <c r="QV78" s="559"/>
      <c r="QW78" s="559"/>
      <c r="QX78" s="559"/>
      <c r="QY78" s="559"/>
      <c r="QZ78" s="559"/>
      <c r="RA78" s="559"/>
      <c r="RB78" s="559"/>
      <c r="RC78" s="559"/>
      <c r="RD78" s="559"/>
      <c r="RE78" s="559"/>
      <c r="RF78" s="559"/>
      <c r="RG78" s="559"/>
      <c r="RH78" s="559"/>
      <c r="RI78" s="559"/>
      <c r="RJ78" s="559"/>
      <c r="RK78" s="559"/>
      <c r="RL78" s="559"/>
      <c r="RM78" s="559"/>
      <c r="RN78" s="559"/>
      <c r="RO78" s="559"/>
      <c r="RP78" s="559"/>
      <c r="RQ78" s="559"/>
      <c r="RR78" s="559"/>
      <c r="RS78" s="559"/>
      <c r="RT78" s="559"/>
      <c r="RU78" s="559"/>
      <c r="RV78" s="559"/>
      <c r="RW78" s="559"/>
      <c r="RX78" s="559"/>
      <c r="RY78" s="559"/>
      <c r="RZ78" s="559"/>
      <c r="SA78" s="559"/>
      <c r="SB78" s="559"/>
      <c r="SC78" s="559"/>
      <c r="SD78" s="559"/>
      <c r="SE78" s="559"/>
      <c r="SF78" s="559"/>
      <c r="SG78" s="559"/>
      <c r="SH78" s="559"/>
      <c r="SI78" s="559"/>
      <c r="SJ78" s="559"/>
      <c r="SK78" s="559"/>
      <c r="SL78" s="559"/>
      <c r="SM78" s="559"/>
      <c r="SN78" s="559"/>
      <c r="SO78" s="559"/>
      <c r="SP78" s="559"/>
      <c r="SQ78" s="559"/>
      <c r="SR78" s="559"/>
      <c r="SS78" s="559"/>
      <c r="ST78" s="559"/>
      <c r="SU78" s="559"/>
      <c r="SV78" s="559"/>
      <c r="SW78" s="559"/>
      <c r="SX78" s="559"/>
      <c r="SY78" s="559"/>
      <c r="SZ78" s="559"/>
      <c r="TA78" s="559"/>
      <c r="TB78" s="559"/>
      <c r="TC78" s="559"/>
      <c r="TD78" s="559"/>
      <c r="TE78" s="559"/>
      <c r="TF78" s="559"/>
      <c r="TG78" s="559"/>
      <c r="TH78" s="559"/>
      <c r="TI78" s="559"/>
      <c r="TJ78" s="559"/>
      <c r="TK78" s="559"/>
      <c r="TL78" s="559"/>
      <c r="TM78" s="559"/>
      <c r="TN78" s="559"/>
      <c r="TO78" s="559"/>
      <c r="TP78" s="559"/>
      <c r="TQ78" s="559"/>
      <c r="TR78" s="559"/>
      <c r="TS78" s="559"/>
      <c r="TT78" s="559"/>
      <c r="TU78" s="559"/>
      <c r="TV78" s="559"/>
      <c r="TW78" s="559"/>
      <c r="TX78" s="559"/>
      <c r="TY78" s="559"/>
      <c r="TZ78" s="559"/>
      <c r="UA78" s="559"/>
      <c r="UB78" s="559"/>
      <c r="UC78" s="559"/>
      <c r="UD78" s="559"/>
      <c r="UE78" s="559"/>
      <c r="UF78" s="559"/>
      <c r="UG78" s="559"/>
      <c r="UH78" s="559"/>
      <c r="UI78" s="559"/>
      <c r="UJ78" s="559"/>
      <c r="UK78" s="559"/>
      <c r="UL78" s="559"/>
      <c r="UM78" s="559"/>
      <c r="UN78" s="559"/>
      <c r="UO78" s="559"/>
      <c r="UP78" s="559"/>
      <c r="UQ78" s="559"/>
      <c r="UR78" s="559"/>
      <c r="US78" s="559"/>
      <c r="UT78" s="559"/>
      <c r="UU78" s="559"/>
      <c r="UV78" s="559"/>
      <c r="UW78" s="559"/>
      <c r="UX78" s="559"/>
      <c r="UY78" s="559"/>
      <c r="UZ78" s="559"/>
      <c r="VA78" s="559"/>
      <c r="VB78" s="559"/>
      <c r="VC78" s="559"/>
      <c r="VD78" s="559"/>
      <c r="VE78" s="559"/>
      <c r="VF78" s="559"/>
      <c r="VG78" s="559"/>
      <c r="VH78" s="559"/>
      <c r="VI78" s="559"/>
      <c r="VJ78" s="559"/>
      <c r="VK78" s="559"/>
      <c r="VL78" s="559"/>
      <c r="VM78" s="559"/>
      <c r="VN78" s="559"/>
      <c r="VO78" s="559"/>
      <c r="VP78" s="559"/>
      <c r="VQ78" s="559"/>
      <c r="VR78" s="559"/>
      <c r="VS78" s="559"/>
      <c r="VT78" s="559"/>
      <c r="VU78" s="559"/>
      <c r="VV78" s="559"/>
      <c r="VW78" s="559"/>
      <c r="VX78" s="559"/>
      <c r="VY78" s="559"/>
      <c r="VZ78" s="559"/>
      <c r="WA78" s="559"/>
      <c r="WB78" s="559"/>
      <c r="WC78" s="559"/>
      <c r="WD78" s="559"/>
      <c r="WE78" s="559"/>
      <c r="WF78" s="559"/>
      <c r="WG78" s="559"/>
      <c r="WH78" s="559"/>
      <c r="WI78" s="559"/>
      <c r="WJ78" s="559"/>
      <c r="WK78" s="559"/>
      <c r="WL78" s="559"/>
      <c r="WM78" s="559"/>
      <c r="WN78" s="559"/>
      <c r="WO78" s="559"/>
      <c r="WP78" s="559"/>
      <c r="WQ78" s="559"/>
      <c r="WR78" s="559"/>
      <c r="WS78" s="559"/>
      <c r="WT78" s="559"/>
      <c r="WU78" s="559"/>
      <c r="WV78" s="559"/>
      <c r="WW78" s="559"/>
      <c r="WX78" s="559"/>
      <c r="WY78" s="559"/>
      <c r="WZ78" s="559"/>
      <c r="XA78" s="559"/>
      <c r="XB78" s="559"/>
      <c r="XC78" s="559"/>
      <c r="XD78" s="559"/>
      <c r="XE78" s="559"/>
      <c r="XF78" s="559"/>
      <c r="XG78" s="559"/>
      <c r="XH78" s="559"/>
      <c r="XI78" s="559"/>
      <c r="XJ78" s="559"/>
      <c r="XK78" s="559"/>
      <c r="XL78" s="559"/>
      <c r="XM78" s="559"/>
      <c r="XN78" s="559"/>
      <c r="XO78" s="559"/>
      <c r="XP78" s="559"/>
      <c r="XQ78" s="559"/>
      <c r="XR78" s="559"/>
      <c r="XS78" s="559"/>
      <c r="XT78" s="559"/>
      <c r="XU78" s="559"/>
      <c r="XV78" s="559"/>
      <c r="XW78" s="559"/>
      <c r="XX78" s="559"/>
      <c r="XY78" s="559"/>
      <c r="XZ78" s="559"/>
      <c r="YA78" s="559"/>
      <c r="YB78" s="559"/>
      <c r="YC78" s="559"/>
      <c r="YD78" s="559"/>
      <c r="YE78" s="559"/>
      <c r="YF78" s="559"/>
      <c r="YG78" s="559"/>
      <c r="YH78" s="559"/>
      <c r="YI78" s="559"/>
      <c r="YJ78" s="559"/>
      <c r="YK78" s="559"/>
      <c r="YL78" s="559"/>
      <c r="YM78" s="559"/>
      <c r="YN78" s="559"/>
      <c r="YO78" s="559"/>
      <c r="YP78" s="559"/>
      <c r="YQ78" s="559"/>
      <c r="YR78" s="559"/>
      <c r="YS78" s="559"/>
      <c r="YT78" s="559"/>
      <c r="YU78" s="559"/>
      <c r="YV78" s="559"/>
      <c r="YW78" s="559"/>
      <c r="YX78" s="559"/>
      <c r="YY78" s="559"/>
      <c r="YZ78" s="559"/>
      <c r="ZA78" s="559"/>
      <c r="ZB78" s="559"/>
      <c r="ZC78" s="559"/>
      <c r="ZD78" s="559"/>
      <c r="ZE78" s="559"/>
      <c r="ZF78" s="559"/>
      <c r="ZG78" s="559"/>
      <c r="ZH78" s="559"/>
      <c r="ZI78" s="559"/>
      <c r="ZJ78" s="559"/>
      <c r="ZK78" s="559"/>
      <c r="ZL78" s="559"/>
      <c r="ZM78" s="559"/>
      <c r="ZN78" s="559"/>
      <c r="ZO78" s="559"/>
      <c r="ZP78" s="559"/>
      <c r="ZQ78" s="559"/>
      <c r="ZR78" s="559"/>
      <c r="ZS78" s="559"/>
      <c r="ZT78" s="559"/>
      <c r="ZU78" s="559"/>
      <c r="ZV78" s="559"/>
      <c r="ZW78" s="559"/>
      <c r="ZX78" s="559"/>
      <c r="ZY78" s="559"/>
      <c r="ZZ78" s="559"/>
      <c r="AAA78" s="559"/>
      <c r="AAB78" s="559"/>
      <c r="AAC78" s="559"/>
      <c r="AAD78" s="559"/>
      <c r="AAE78" s="559"/>
      <c r="AAF78" s="559"/>
      <c r="AAG78" s="559"/>
      <c r="AAH78" s="559"/>
      <c r="AAI78" s="559"/>
      <c r="AAJ78" s="559"/>
      <c r="AAK78" s="559"/>
      <c r="AAL78" s="559"/>
      <c r="AAM78" s="559"/>
      <c r="AAN78" s="559"/>
      <c r="AAO78" s="559"/>
      <c r="AAP78" s="559"/>
      <c r="AAQ78" s="559"/>
      <c r="AAR78" s="559"/>
      <c r="AAS78" s="559"/>
      <c r="AAT78" s="559"/>
      <c r="AAU78" s="559"/>
      <c r="AAV78" s="559"/>
      <c r="AAW78" s="559"/>
      <c r="AAX78" s="559"/>
      <c r="AAY78" s="559"/>
      <c r="AAZ78" s="559"/>
      <c r="ABA78" s="559"/>
      <c r="ABB78" s="559"/>
      <c r="ABC78" s="559"/>
      <c r="ABD78" s="559"/>
      <c r="ABE78" s="559"/>
      <c r="ABF78" s="559"/>
      <c r="ABG78" s="559"/>
      <c r="ABH78" s="559"/>
      <c r="ABI78" s="559"/>
      <c r="ABJ78" s="559"/>
      <c r="ABK78" s="559"/>
      <c r="ABL78" s="559"/>
      <c r="ABM78" s="559"/>
      <c r="ABN78" s="559"/>
      <c r="ABO78" s="559"/>
      <c r="ABP78" s="559"/>
      <c r="ABQ78" s="559"/>
      <c r="ABR78" s="559"/>
      <c r="ABS78" s="559"/>
      <c r="ABT78" s="559"/>
      <c r="ABU78" s="559"/>
      <c r="ABV78" s="559"/>
      <c r="ABW78" s="559"/>
      <c r="ABX78" s="559"/>
      <c r="ABY78" s="559"/>
      <c r="ABZ78" s="559"/>
      <c r="ACA78" s="559"/>
      <c r="ACB78" s="559"/>
      <c r="ACC78" s="559"/>
      <c r="ACD78" s="559"/>
      <c r="ACE78" s="559"/>
      <c r="ACF78" s="559"/>
      <c r="ACG78" s="559"/>
      <c r="ACH78" s="559"/>
      <c r="ACI78" s="559"/>
      <c r="ACJ78" s="559"/>
      <c r="ACK78" s="559"/>
      <c r="ACL78" s="559"/>
      <c r="ACM78" s="559"/>
      <c r="ACN78" s="559"/>
      <c r="ACO78" s="559"/>
      <c r="ACP78" s="559"/>
      <c r="ACQ78" s="559"/>
      <c r="ACR78" s="559"/>
      <c r="ACS78" s="559"/>
      <c r="ACT78" s="559"/>
      <c r="ACU78" s="559"/>
      <c r="ACV78" s="559"/>
      <c r="ACW78" s="559"/>
      <c r="ACX78" s="559"/>
      <c r="ACY78" s="559"/>
      <c r="ACZ78" s="559"/>
      <c r="ADA78" s="559"/>
      <c r="ADB78" s="559"/>
      <c r="ADC78" s="559"/>
      <c r="ADD78" s="559"/>
      <c r="ADE78" s="559"/>
      <c r="ADF78" s="559"/>
      <c r="ADG78" s="559"/>
      <c r="ADH78" s="559"/>
      <c r="ADI78" s="559"/>
      <c r="ADJ78" s="559"/>
      <c r="ADK78" s="559"/>
      <c r="ADL78" s="559"/>
      <c r="ADM78" s="559"/>
      <c r="ADN78" s="559"/>
      <c r="ADO78" s="559"/>
      <c r="ADP78" s="559"/>
      <c r="ADQ78" s="559"/>
      <c r="ADR78" s="559"/>
      <c r="ADS78" s="559"/>
      <c r="ADT78" s="559"/>
      <c r="ADU78" s="559"/>
      <c r="ADV78" s="559"/>
      <c r="ADW78" s="559"/>
      <c r="ADX78" s="559"/>
      <c r="ADY78" s="559"/>
      <c r="ADZ78" s="559"/>
      <c r="AEA78" s="559"/>
      <c r="AEB78" s="559"/>
      <c r="AEC78" s="559"/>
      <c r="AED78" s="559"/>
      <c r="AEE78" s="559"/>
      <c r="AEF78" s="559"/>
      <c r="AEG78" s="559"/>
      <c r="AEH78" s="559"/>
      <c r="AEI78" s="559"/>
      <c r="AEJ78" s="559"/>
      <c r="AEK78" s="559"/>
      <c r="AEL78" s="559"/>
      <c r="AEM78" s="559"/>
      <c r="AEN78" s="559"/>
      <c r="AEO78" s="559"/>
      <c r="AEP78" s="559"/>
      <c r="AEQ78" s="559"/>
      <c r="AER78" s="559"/>
      <c r="AES78" s="559"/>
      <c r="AET78" s="559"/>
      <c r="AEU78" s="559"/>
      <c r="AEV78" s="559"/>
      <c r="AEW78" s="559"/>
      <c r="AEX78" s="559"/>
      <c r="AEY78" s="559"/>
      <c r="AEZ78" s="559"/>
      <c r="AFA78" s="559"/>
      <c r="AFB78" s="559"/>
      <c r="AFC78" s="559"/>
      <c r="AFD78" s="559"/>
      <c r="AFE78" s="559"/>
      <c r="AFF78" s="559"/>
      <c r="AFG78" s="559"/>
      <c r="AFH78" s="559"/>
      <c r="AFI78" s="559"/>
      <c r="AFJ78" s="559"/>
      <c r="AFK78" s="559"/>
      <c r="AFL78" s="559"/>
      <c r="AFM78" s="559"/>
      <c r="AFN78" s="559"/>
      <c r="AFO78" s="559"/>
      <c r="AFP78" s="559"/>
      <c r="AFQ78" s="559"/>
      <c r="AFR78" s="559"/>
      <c r="AFS78" s="559"/>
      <c r="AFT78" s="559"/>
      <c r="AFU78" s="559"/>
      <c r="AFV78" s="559"/>
      <c r="AFW78" s="559"/>
      <c r="AFX78" s="559"/>
      <c r="AFY78" s="559"/>
      <c r="AFZ78" s="559"/>
      <c r="AGA78" s="559"/>
      <c r="AGB78" s="559"/>
      <c r="AGC78" s="559"/>
      <c r="AGD78" s="559"/>
      <c r="AGE78" s="559"/>
      <c r="AGF78" s="559"/>
      <c r="AGG78" s="559"/>
      <c r="AGH78" s="559"/>
      <c r="AGI78" s="559"/>
      <c r="AGJ78" s="559"/>
      <c r="AGK78" s="559"/>
      <c r="AGL78" s="559"/>
      <c r="AGM78" s="559"/>
      <c r="AGN78" s="559"/>
      <c r="AGO78" s="559"/>
      <c r="AGP78" s="559"/>
      <c r="AGQ78" s="559"/>
      <c r="AGR78" s="559"/>
      <c r="AGS78" s="559"/>
      <c r="AGT78" s="559"/>
      <c r="AGU78" s="559"/>
      <c r="AGV78" s="559"/>
      <c r="AGW78" s="559"/>
      <c r="AGX78" s="559"/>
      <c r="AGY78" s="559"/>
      <c r="AGZ78" s="559"/>
      <c r="AHA78" s="559"/>
      <c r="AHB78" s="559"/>
      <c r="AHC78" s="559"/>
      <c r="AHD78" s="559"/>
      <c r="AHE78" s="559"/>
      <c r="AHF78" s="559"/>
      <c r="AHG78" s="559"/>
      <c r="AHH78" s="559"/>
      <c r="AHI78" s="559"/>
      <c r="AHJ78" s="559"/>
      <c r="AHK78" s="559"/>
      <c r="AHL78" s="559"/>
      <c r="AHM78" s="559"/>
      <c r="AHN78" s="559"/>
      <c r="AHO78" s="559"/>
      <c r="AHP78" s="559"/>
      <c r="AHQ78" s="559"/>
      <c r="AHR78" s="559"/>
      <c r="AHS78" s="559"/>
      <c r="AHT78" s="559"/>
      <c r="AHU78" s="559"/>
      <c r="AHV78" s="559"/>
      <c r="AHW78" s="559"/>
      <c r="AHX78" s="559"/>
      <c r="AHY78" s="559"/>
      <c r="AHZ78" s="559"/>
      <c r="AIA78" s="559"/>
      <c r="AIB78" s="559"/>
      <c r="AIC78" s="559"/>
      <c r="AID78" s="559"/>
      <c r="AIE78" s="559"/>
      <c r="AIF78" s="559"/>
      <c r="AIG78" s="559"/>
      <c r="AIH78" s="559"/>
      <c r="AII78" s="559"/>
      <c r="AIJ78" s="559"/>
      <c r="AIK78" s="559"/>
      <c r="AIL78" s="559"/>
      <c r="AIM78" s="559"/>
      <c r="AIN78" s="559"/>
      <c r="AIO78" s="559"/>
      <c r="AIP78" s="559"/>
      <c r="AIQ78" s="559"/>
      <c r="AIR78" s="559"/>
      <c r="AIS78" s="559"/>
      <c r="AIT78" s="559"/>
      <c r="AIU78" s="559"/>
      <c r="AIV78" s="559"/>
      <c r="AIW78" s="559"/>
      <c r="AIX78" s="559"/>
      <c r="AIY78" s="559"/>
      <c r="AIZ78" s="559"/>
      <c r="AJA78" s="559"/>
      <c r="AJB78" s="559"/>
      <c r="AJC78" s="559"/>
      <c r="AJD78" s="559"/>
      <c r="AJE78" s="559"/>
      <c r="AJF78" s="559"/>
      <c r="AJG78" s="559"/>
      <c r="AJH78" s="559"/>
      <c r="AJI78" s="559"/>
      <c r="AJJ78" s="559"/>
      <c r="AJK78" s="559"/>
      <c r="AJL78" s="559"/>
      <c r="AJM78" s="559"/>
      <c r="AJN78" s="559"/>
      <c r="AJO78" s="559"/>
      <c r="AJP78" s="559"/>
      <c r="AJQ78" s="559"/>
      <c r="AJR78" s="559"/>
      <c r="AJS78" s="559"/>
      <c r="AJT78" s="559"/>
      <c r="AJU78" s="559"/>
      <c r="AJV78" s="559"/>
      <c r="AJW78" s="559"/>
      <c r="AJX78" s="559"/>
      <c r="AJY78" s="559"/>
      <c r="AJZ78" s="559"/>
      <c r="AKA78" s="559"/>
      <c r="AKB78" s="559"/>
      <c r="AKC78" s="559"/>
      <c r="AKD78" s="559"/>
      <c r="AKE78" s="559"/>
      <c r="AKF78" s="559"/>
      <c r="AKG78" s="559"/>
      <c r="AKH78" s="559"/>
      <c r="AKI78" s="559"/>
      <c r="AKJ78" s="559"/>
      <c r="AKK78" s="559"/>
      <c r="AKL78" s="559"/>
      <c r="AKM78" s="559"/>
      <c r="AKN78" s="559"/>
      <c r="AKO78" s="559"/>
      <c r="AKP78" s="559"/>
      <c r="AKQ78" s="559"/>
      <c r="AKR78" s="559"/>
      <c r="AKS78" s="559"/>
      <c r="AKT78" s="559"/>
      <c r="AKU78" s="559"/>
      <c r="AKV78" s="559"/>
      <c r="AKW78" s="559"/>
      <c r="AKX78" s="559"/>
      <c r="AKY78" s="559"/>
      <c r="AKZ78" s="559"/>
      <c r="ALA78" s="559"/>
      <c r="ALB78" s="559"/>
      <c r="ALC78" s="559"/>
      <c r="ALD78" s="559"/>
      <c r="ALE78" s="559"/>
      <c r="ALF78" s="559"/>
      <c r="ALG78" s="559"/>
      <c r="ALH78" s="559"/>
      <c r="ALI78" s="559"/>
      <c r="ALJ78" s="559"/>
      <c r="ALK78" s="559"/>
      <c r="ALL78" s="559"/>
      <c r="ALM78" s="559"/>
      <c r="ALN78" s="559"/>
      <c r="ALO78" s="559"/>
      <c r="ALP78" s="559"/>
      <c r="ALQ78" s="559"/>
      <c r="ALR78" s="559"/>
      <c r="ALS78" s="559"/>
      <c r="ALT78" s="559"/>
      <c r="ALU78" s="559"/>
      <c r="ALV78" s="559"/>
      <c r="ALW78" s="559"/>
      <c r="ALX78" s="559"/>
      <c r="ALY78" s="559"/>
      <c r="ALZ78" s="559"/>
      <c r="AMA78" s="559"/>
      <c r="AMB78" s="559"/>
      <c r="AMC78" s="559"/>
      <c r="AMD78" s="559"/>
      <c r="AME78" s="559"/>
      <c r="AMF78" s="559"/>
      <c r="AMG78" s="559"/>
      <c r="AMH78" s="559"/>
      <c r="AMI78" s="559"/>
      <c r="AMJ78" s="559"/>
    </row>
    <row r="79" spans="1:1025" x14ac:dyDescent="0.25">
      <c r="A79" s="384" t="s">
        <v>5446</v>
      </c>
      <c r="B79" s="257">
        <v>79</v>
      </c>
      <c r="C79" s="295" t="s">
        <v>5447</v>
      </c>
      <c r="D79" s="385" t="s">
        <v>5448</v>
      </c>
      <c r="E79" s="297" t="s">
        <v>5359</v>
      </c>
      <c r="F79" s="298"/>
      <c r="G79" s="299"/>
      <c r="H79" s="299"/>
      <c r="I79" s="492">
        <v>769</v>
      </c>
      <c r="J79" s="298"/>
      <c r="K79" s="298"/>
      <c r="L79" s="298"/>
      <c r="M79" s="298"/>
      <c r="N79" s="298"/>
      <c r="O79" s="300"/>
      <c r="P79" s="300"/>
      <c r="Q79" s="298"/>
      <c r="R79" s="298"/>
      <c r="S79" s="298"/>
      <c r="T79" s="298"/>
      <c r="U79" s="298"/>
      <c r="V79" s="301"/>
      <c r="W79" s="302">
        <f t="shared" si="46"/>
        <v>100</v>
      </c>
      <c r="X79" s="302">
        <f t="shared" si="47"/>
        <v>100</v>
      </c>
      <c r="Y79" s="283">
        <f t="shared" si="51"/>
        <v>100</v>
      </c>
      <c r="Z79" s="302">
        <f t="shared" si="58"/>
        <v>100</v>
      </c>
      <c r="AA79" s="302">
        <f t="shared" si="59"/>
        <v>100</v>
      </c>
      <c r="AB79" s="303">
        <f t="shared" si="57"/>
        <v>100</v>
      </c>
      <c r="AC79" s="303">
        <f t="shared" si="56"/>
        <v>100</v>
      </c>
      <c r="AD79" s="303">
        <f t="shared" si="50"/>
        <v>100</v>
      </c>
      <c r="AE79" s="284">
        <f t="shared" si="60"/>
        <v>100</v>
      </c>
      <c r="AF79" s="284">
        <f t="shared" si="27"/>
        <v>100</v>
      </c>
      <c r="AG79" s="304">
        <f t="shared" si="52"/>
        <v>100</v>
      </c>
      <c r="AH79" s="304">
        <f t="shared" si="53"/>
        <v>100</v>
      </c>
      <c r="AI79" s="304">
        <f t="shared" si="54"/>
        <v>100</v>
      </c>
      <c r="AJ79" s="304">
        <f t="shared" si="55"/>
        <v>100</v>
      </c>
      <c r="AK79" s="305" t="s">
        <v>31734</v>
      </c>
      <c r="AL79" s="306"/>
      <c r="AM79" s="297"/>
      <c r="AN79" s="511"/>
      <c r="AO79" s="297"/>
      <c r="AP79" s="297"/>
      <c r="AQ79" s="277"/>
      <c r="AR79" s="356" t="s">
        <v>5360</v>
      </c>
      <c r="AS79" s="356" t="s">
        <v>31833</v>
      </c>
      <c r="AT79" s="277"/>
      <c r="AU79" s="277"/>
    </row>
    <row r="80" spans="1:1025" ht="18.75" customHeight="1" x14ac:dyDescent="0.25">
      <c r="A80" s="384" t="s">
        <v>5438</v>
      </c>
      <c r="B80" s="257">
        <v>80</v>
      </c>
      <c r="C80" s="295" t="s">
        <v>24201</v>
      </c>
      <c r="D80" s="385" t="s">
        <v>5439</v>
      </c>
      <c r="E80" s="297" t="s">
        <v>5359</v>
      </c>
      <c r="F80" s="298"/>
      <c r="G80" s="299"/>
      <c r="H80" s="299"/>
      <c r="I80" s="492">
        <v>768.7</v>
      </c>
      <c r="J80" s="298"/>
      <c r="K80" s="298"/>
      <c r="L80" s="298"/>
      <c r="M80" s="298"/>
      <c r="N80" s="298"/>
      <c r="O80" s="300"/>
      <c r="P80" s="300"/>
      <c r="Q80" s="298"/>
      <c r="R80" s="298"/>
      <c r="S80" s="298"/>
      <c r="T80" s="298"/>
      <c r="U80" s="298"/>
      <c r="V80" s="301"/>
      <c r="W80" s="302">
        <f t="shared" si="46"/>
        <v>100</v>
      </c>
      <c r="X80" s="302">
        <f t="shared" si="47"/>
        <v>100</v>
      </c>
      <c r="Y80" s="283">
        <f t="shared" si="51"/>
        <v>100</v>
      </c>
      <c r="Z80" s="302">
        <f t="shared" si="58"/>
        <v>100</v>
      </c>
      <c r="AA80" s="302">
        <f t="shared" si="59"/>
        <v>100</v>
      </c>
      <c r="AB80" s="303">
        <f t="shared" si="57"/>
        <v>100</v>
      </c>
      <c r="AC80" s="303">
        <f t="shared" si="56"/>
        <v>100</v>
      </c>
      <c r="AD80" s="303">
        <f t="shared" si="50"/>
        <v>100</v>
      </c>
      <c r="AE80" s="284">
        <f t="shared" si="60"/>
        <v>100</v>
      </c>
      <c r="AF80" s="284">
        <f t="shared" si="27"/>
        <v>100</v>
      </c>
      <c r="AG80" s="304">
        <f t="shared" si="52"/>
        <v>100</v>
      </c>
      <c r="AH80" s="304">
        <f t="shared" si="53"/>
        <v>100</v>
      </c>
      <c r="AI80" s="304">
        <f t="shared" si="54"/>
        <v>100</v>
      </c>
      <c r="AJ80" s="304">
        <f t="shared" si="55"/>
        <v>100</v>
      </c>
      <c r="AK80" s="305" t="s">
        <v>31734</v>
      </c>
      <c r="AL80" s="306"/>
      <c r="AM80" s="297"/>
      <c r="AN80" s="511"/>
      <c r="AO80" s="297"/>
      <c r="AP80" s="297"/>
      <c r="AQ80" s="277"/>
      <c r="AR80" s="171" t="s">
        <v>5360</v>
      </c>
      <c r="AS80" s="356" t="s">
        <v>31834</v>
      </c>
      <c r="AT80" s="277"/>
      <c r="AU80" s="277"/>
    </row>
    <row r="81" spans="1:1024 1026:1026" x14ac:dyDescent="0.25">
      <c r="A81" s="384" t="s">
        <v>5440</v>
      </c>
      <c r="B81" s="257">
        <v>81</v>
      </c>
      <c r="C81" s="295" t="s">
        <v>5441</v>
      </c>
      <c r="D81" s="385" t="s">
        <v>5442</v>
      </c>
      <c r="E81" s="297" t="s">
        <v>5359</v>
      </c>
      <c r="F81" s="298"/>
      <c r="G81" s="299"/>
      <c r="H81" s="299"/>
      <c r="I81" s="492">
        <v>768.7</v>
      </c>
      <c r="J81" s="298"/>
      <c r="K81" s="298"/>
      <c r="L81" s="298"/>
      <c r="M81" s="298"/>
      <c r="N81" s="298"/>
      <c r="O81" s="300"/>
      <c r="P81" s="300"/>
      <c r="Q81" s="298"/>
      <c r="R81" s="298"/>
      <c r="S81" s="298"/>
      <c r="T81" s="298"/>
      <c r="U81" s="298"/>
      <c r="V81" s="301"/>
      <c r="W81" s="302">
        <f t="shared" si="46"/>
        <v>100</v>
      </c>
      <c r="X81" s="302">
        <f t="shared" si="47"/>
        <v>100</v>
      </c>
      <c r="Y81" s="283">
        <f t="shared" si="51"/>
        <v>100</v>
      </c>
      <c r="Z81" s="302">
        <f t="shared" si="58"/>
        <v>100</v>
      </c>
      <c r="AA81" s="302">
        <f t="shared" si="59"/>
        <v>100</v>
      </c>
      <c r="AB81" s="303">
        <f t="shared" si="57"/>
        <v>100</v>
      </c>
      <c r="AC81" s="303">
        <f t="shared" si="56"/>
        <v>100</v>
      </c>
      <c r="AD81" s="303">
        <f t="shared" si="50"/>
        <v>100</v>
      </c>
      <c r="AE81" s="284">
        <f t="shared" si="60"/>
        <v>100</v>
      </c>
      <c r="AF81" s="284">
        <f t="shared" si="27"/>
        <v>100</v>
      </c>
      <c r="AG81" s="304">
        <f t="shared" si="52"/>
        <v>100</v>
      </c>
      <c r="AH81" s="304">
        <f t="shared" si="53"/>
        <v>100</v>
      </c>
      <c r="AI81" s="304">
        <f t="shared" si="54"/>
        <v>100</v>
      </c>
      <c r="AJ81" s="304">
        <f t="shared" si="55"/>
        <v>100</v>
      </c>
      <c r="AK81" s="305" t="s">
        <v>31734</v>
      </c>
      <c r="AL81" s="306"/>
      <c r="AM81" s="297"/>
      <c r="AN81" s="511"/>
      <c r="AO81" s="297"/>
      <c r="AP81" s="297"/>
      <c r="AQ81" s="277"/>
      <c r="AR81" s="171" t="s">
        <v>5360</v>
      </c>
      <c r="AS81" s="171"/>
      <c r="AT81" s="277"/>
      <c r="AU81" s="277"/>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c r="JC81" s="170"/>
      <c r="JD81" s="170"/>
      <c r="JE81" s="170"/>
      <c r="JF81" s="170"/>
      <c r="JG81" s="170"/>
      <c r="JH81" s="170"/>
      <c r="JI81" s="170"/>
      <c r="JJ81" s="170"/>
      <c r="JK81" s="170"/>
      <c r="JL81" s="170"/>
      <c r="JM81" s="170"/>
      <c r="JN81" s="170"/>
      <c r="JO81" s="170"/>
      <c r="JP81" s="170"/>
      <c r="JQ81" s="170"/>
      <c r="JR81" s="170"/>
      <c r="JS81" s="170"/>
      <c r="JT81" s="170"/>
      <c r="JU81" s="170"/>
      <c r="JV81" s="170"/>
      <c r="JW81" s="170"/>
      <c r="JX81" s="170"/>
      <c r="JY81" s="170"/>
      <c r="JZ81" s="170"/>
      <c r="KA81" s="170"/>
      <c r="KB81" s="170"/>
      <c r="KC81" s="170"/>
      <c r="KD81" s="170"/>
      <c r="KE81" s="170"/>
      <c r="KF81" s="170"/>
      <c r="KG81" s="170"/>
      <c r="KH81" s="170"/>
      <c r="KI81" s="170"/>
      <c r="KJ81" s="170"/>
      <c r="KK81" s="170"/>
      <c r="KL81" s="170"/>
      <c r="KM81" s="170"/>
      <c r="KN81" s="170"/>
      <c r="KO81" s="170"/>
      <c r="KP81" s="170"/>
      <c r="KQ81" s="170"/>
      <c r="KR81" s="170"/>
      <c r="KS81" s="170"/>
      <c r="KT81" s="170"/>
      <c r="KU81" s="170"/>
      <c r="KV81" s="170"/>
      <c r="KW81" s="170"/>
      <c r="KX81" s="170"/>
      <c r="KY81" s="170"/>
      <c r="KZ81" s="170"/>
      <c r="LA81" s="170"/>
      <c r="LB81" s="170"/>
      <c r="LC81" s="170"/>
      <c r="LD81" s="170"/>
      <c r="LE81" s="170"/>
      <c r="LF81" s="170"/>
      <c r="LG81" s="170"/>
      <c r="LH81" s="170"/>
      <c r="LI81" s="170"/>
      <c r="LJ81" s="170"/>
      <c r="LK81" s="170"/>
      <c r="LL81" s="170"/>
      <c r="LM81" s="170"/>
      <c r="LN81" s="170"/>
      <c r="LO81" s="170"/>
      <c r="LP81" s="170"/>
      <c r="LQ81" s="170"/>
      <c r="LR81" s="170"/>
      <c r="LS81" s="170"/>
      <c r="LT81" s="170"/>
      <c r="LU81" s="170"/>
      <c r="LV81" s="170"/>
      <c r="LW81" s="170"/>
      <c r="LX81" s="170"/>
      <c r="LY81" s="170"/>
      <c r="LZ81" s="170"/>
      <c r="MA81" s="170"/>
      <c r="MB81" s="170"/>
      <c r="MC81" s="170"/>
      <c r="MD81" s="170"/>
      <c r="ME81" s="170"/>
      <c r="MF81" s="170"/>
      <c r="MG81" s="170"/>
      <c r="MH81" s="170"/>
      <c r="MI81" s="170"/>
      <c r="MJ81" s="170"/>
      <c r="MK81" s="170"/>
      <c r="ML81" s="170"/>
      <c r="MM81" s="170"/>
      <c r="MN81" s="170"/>
      <c r="MO81" s="170"/>
      <c r="MP81" s="170"/>
      <c r="MQ81" s="170"/>
      <c r="MR81" s="170"/>
      <c r="MS81" s="170"/>
      <c r="MT81" s="170"/>
      <c r="MU81" s="170"/>
      <c r="MV81" s="170"/>
      <c r="MW81" s="170"/>
      <c r="MX81" s="170"/>
      <c r="MY81" s="170"/>
      <c r="MZ81" s="170"/>
      <c r="NA81" s="170"/>
      <c r="NB81" s="170"/>
      <c r="NC81" s="170"/>
      <c r="ND81" s="170"/>
      <c r="NE81" s="170"/>
      <c r="NF81" s="170"/>
      <c r="NG81" s="170"/>
      <c r="NH81" s="170"/>
      <c r="NI81" s="170"/>
      <c r="NJ81" s="170"/>
      <c r="NK81" s="170"/>
      <c r="NL81" s="170"/>
      <c r="NM81" s="170"/>
      <c r="NN81" s="170"/>
      <c r="NO81" s="170"/>
      <c r="NP81" s="170"/>
      <c r="NQ81" s="170"/>
      <c r="NR81" s="170"/>
      <c r="NS81" s="170"/>
      <c r="NT81" s="170"/>
      <c r="NU81" s="170"/>
      <c r="NV81" s="170"/>
      <c r="NW81" s="170"/>
      <c r="NX81" s="170"/>
      <c r="NY81" s="170"/>
      <c r="NZ81" s="170"/>
      <c r="OA81" s="170"/>
      <c r="OB81" s="170"/>
      <c r="OC81" s="170"/>
      <c r="OD81" s="170"/>
      <c r="OE81" s="170"/>
      <c r="OF81" s="170"/>
      <c r="OG81" s="170"/>
      <c r="OH81" s="170"/>
      <c r="OI81" s="170"/>
      <c r="OJ81" s="170"/>
      <c r="OK81" s="170"/>
      <c r="OL81" s="170"/>
      <c r="OM81" s="170"/>
      <c r="ON81" s="170"/>
      <c r="OO81" s="170"/>
      <c r="OP81" s="170"/>
      <c r="OQ81" s="170"/>
      <c r="OR81" s="170"/>
      <c r="OS81" s="170"/>
      <c r="OT81" s="170"/>
      <c r="OU81" s="170"/>
      <c r="OV81" s="170"/>
      <c r="OW81" s="170"/>
      <c r="OX81" s="170"/>
      <c r="OY81" s="170"/>
      <c r="OZ81" s="170"/>
      <c r="PA81" s="170"/>
      <c r="PB81" s="170"/>
      <c r="PC81" s="170"/>
      <c r="PD81" s="170"/>
      <c r="PE81" s="170"/>
      <c r="PF81" s="170"/>
      <c r="PG81" s="170"/>
      <c r="PH81" s="170"/>
      <c r="PI81" s="170"/>
      <c r="PJ81" s="170"/>
      <c r="PK81" s="170"/>
      <c r="PL81" s="170"/>
      <c r="PM81" s="170"/>
      <c r="PN81" s="170"/>
      <c r="PO81" s="170"/>
      <c r="PP81" s="170"/>
      <c r="PQ81" s="170"/>
      <c r="PR81" s="170"/>
      <c r="PS81" s="170"/>
      <c r="PT81" s="170"/>
      <c r="PU81" s="170"/>
      <c r="PV81" s="170"/>
      <c r="PW81" s="170"/>
      <c r="PX81" s="170"/>
      <c r="PY81" s="170"/>
      <c r="PZ81" s="170"/>
      <c r="QA81" s="170"/>
      <c r="QB81" s="170"/>
      <c r="QC81" s="170"/>
      <c r="QD81" s="170"/>
      <c r="QE81" s="170"/>
      <c r="QF81" s="170"/>
      <c r="QG81" s="170"/>
      <c r="QH81" s="170"/>
      <c r="QI81" s="170"/>
      <c r="QJ81" s="170"/>
      <c r="QK81" s="170"/>
      <c r="QL81" s="170"/>
      <c r="QM81" s="170"/>
      <c r="QN81" s="170"/>
      <c r="QO81" s="170"/>
      <c r="QP81" s="170"/>
      <c r="QQ81" s="170"/>
      <c r="QR81" s="170"/>
      <c r="QS81" s="170"/>
      <c r="QT81" s="170"/>
      <c r="QU81" s="170"/>
      <c r="QV81" s="170"/>
      <c r="QW81" s="170"/>
      <c r="QX81" s="170"/>
      <c r="QY81" s="170"/>
      <c r="QZ81" s="170"/>
      <c r="RA81" s="170"/>
      <c r="RB81" s="170"/>
      <c r="RC81" s="170"/>
      <c r="RD81" s="170"/>
      <c r="RE81" s="170"/>
      <c r="RF81" s="170"/>
      <c r="RG81" s="170"/>
      <c r="RH81" s="170"/>
      <c r="RI81" s="170"/>
      <c r="RJ81" s="170"/>
      <c r="RK81" s="170"/>
      <c r="RL81" s="170"/>
      <c r="RM81" s="170"/>
      <c r="RN81" s="170"/>
      <c r="RO81" s="170"/>
      <c r="RP81" s="170"/>
      <c r="RQ81" s="170"/>
      <c r="RR81" s="170"/>
      <c r="RS81" s="170"/>
      <c r="RT81" s="170"/>
      <c r="RU81" s="170"/>
      <c r="RV81" s="170"/>
      <c r="RW81" s="170"/>
      <c r="RX81" s="170"/>
      <c r="RY81" s="170"/>
      <c r="RZ81" s="170"/>
      <c r="SA81" s="170"/>
      <c r="SB81" s="170"/>
      <c r="SC81" s="170"/>
      <c r="SD81" s="170"/>
      <c r="SE81" s="170"/>
      <c r="SF81" s="170"/>
      <c r="SG81" s="170"/>
      <c r="SH81" s="170"/>
      <c r="SI81" s="170"/>
      <c r="SJ81" s="170"/>
      <c r="SK81" s="170"/>
      <c r="SL81" s="170"/>
      <c r="SM81" s="170"/>
      <c r="SN81" s="170"/>
      <c r="SO81" s="170"/>
      <c r="SP81" s="170"/>
      <c r="SQ81" s="170"/>
      <c r="SR81" s="170"/>
      <c r="SS81" s="170"/>
      <c r="ST81" s="170"/>
      <c r="SU81" s="170"/>
      <c r="SV81" s="170"/>
      <c r="SW81" s="170"/>
      <c r="SX81" s="170"/>
      <c r="SY81" s="170"/>
      <c r="SZ81" s="170"/>
      <c r="TA81" s="170"/>
      <c r="TB81" s="170"/>
      <c r="TC81" s="170"/>
      <c r="TD81" s="170"/>
      <c r="TE81" s="170"/>
      <c r="TF81" s="170"/>
      <c r="TG81" s="170"/>
      <c r="TH81" s="170"/>
      <c r="TI81" s="170"/>
      <c r="TJ81" s="170"/>
      <c r="TK81" s="170"/>
      <c r="TL81" s="170"/>
      <c r="TM81" s="170"/>
      <c r="TN81" s="170"/>
      <c r="TO81" s="170"/>
      <c r="TP81" s="170"/>
      <c r="TQ81" s="170"/>
      <c r="TR81" s="170"/>
      <c r="TS81" s="170"/>
      <c r="TT81" s="170"/>
      <c r="TU81" s="170"/>
      <c r="TV81" s="170"/>
      <c r="TW81" s="170"/>
      <c r="TX81" s="170"/>
      <c r="TY81" s="170"/>
      <c r="TZ81" s="170"/>
      <c r="UA81" s="170"/>
      <c r="UB81" s="170"/>
      <c r="UC81" s="170"/>
      <c r="UD81" s="170"/>
      <c r="UE81" s="170"/>
      <c r="UF81" s="170"/>
      <c r="UG81" s="170"/>
      <c r="UH81" s="170"/>
      <c r="UI81" s="170"/>
      <c r="UJ81" s="170"/>
      <c r="UK81" s="170"/>
      <c r="UL81" s="170"/>
      <c r="UM81" s="170"/>
      <c r="UN81" s="170"/>
      <c r="UO81" s="170"/>
      <c r="UP81" s="170"/>
      <c r="UQ81" s="170"/>
      <c r="UR81" s="170"/>
      <c r="US81" s="170"/>
      <c r="UT81" s="170"/>
      <c r="UU81" s="170"/>
      <c r="UV81" s="170"/>
      <c r="UW81" s="170"/>
      <c r="UX81" s="170"/>
      <c r="UY81" s="170"/>
      <c r="UZ81" s="170"/>
      <c r="VA81" s="170"/>
      <c r="VB81" s="170"/>
      <c r="VC81" s="170"/>
      <c r="VD81" s="170"/>
      <c r="VE81" s="170"/>
      <c r="VF81" s="170"/>
      <c r="VG81" s="170"/>
      <c r="VH81" s="170"/>
      <c r="VI81" s="170"/>
      <c r="VJ81" s="170"/>
      <c r="VK81" s="170"/>
      <c r="VL81" s="170"/>
      <c r="VM81" s="170"/>
      <c r="VN81" s="170"/>
      <c r="VO81" s="170"/>
      <c r="VP81" s="170"/>
      <c r="VQ81" s="170"/>
      <c r="VR81" s="170"/>
      <c r="VS81" s="170"/>
      <c r="VT81" s="170"/>
      <c r="VU81" s="170"/>
      <c r="VV81" s="170"/>
      <c r="VW81" s="170"/>
      <c r="VX81" s="170"/>
      <c r="VY81" s="170"/>
      <c r="VZ81" s="170"/>
      <c r="WA81" s="170"/>
      <c r="WB81" s="170"/>
      <c r="WC81" s="170"/>
      <c r="WD81" s="170"/>
      <c r="WE81" s="170"/>
      <c r="WF81" s="170"/>
      <c r="WG81" s="170"/>
      <c r="WH81" s="170"/>
      <c r="WI81" s="170"/>
      <c r="WJ81" s="170"/>
      <c r="WK81" s="170"/>
      <c r="WL81" s="170"/>
      <c r="WM81" s="170"/>
      <c r="WN81" s="170"/>
      <c r="WO81" s="170"/>
      <c r="WP81" s="170"/>
      <c r="WQ81" s="170"/>
      <c r="WR81" s="170"/>
      <c r="WS81" s="170"/>
      <c r="WT81" s="170"/>
      <c r="WU81" s="170"/>
      <c r="WV81" s="170"/>
      <c r="WW81" s="170"/>
      <c r="WX81" s="170"/>
      <c r="WY81" s="170"/>
      <c r="WZ81" s="170"/>
      <c r="XA81" s="170"/>
      <c r="XB81" s="170"/>
      <c r="XC81" s="170"/>
      <c r="XD81" s="170"/>
      <c r="XE81" s="170"/>
      <c r="XF81" s="170"/>
      <c r="XG81" s="170"/>
      <c r="XH81" s="170"/>
      <c r="XI81" s="170"/>
      <c r="XJ81" s="170"/>
      <c r="XK81" s="170"/>
      <c r="XL81" s="170"/>
      <c r="XM81" s="170"/>
      <c r="XN81" s="170"/>
      <c r="XO81" s="170"/>
      <c r="XP81" s="170"/>
      <c r="XQ81" s="170"/>
      <c r="XR81" s="170"/>
      <c r="XS81" s="170"/>
      <c r="XT81" s="170"/>
      <c r="XU81" s="170"/>
      <c r="XV81" s="170"/>
      <c r="XW81" s="170"/>
      <c r="XX81" s="170"/>
      <c r="XY81" s="170"/>
      <c r="XZ81" s="170"/>
      <c r="YA81" s="170"/>
      <c r="YB81" s="170"/>
      <c r="YC81" s="170"/>
      <c r="YD81" s="170"/>
      <c r="YE81" s="170"/>
      <c r="YF81" s="170"/>
      <c r="YG81" s="170"/>
      <c r="YH81" s="170"/>
      <c r="YI81" s="170"/>
      <c r="YJ81" s="170"/>
      <c r="YK81" s="170"/>
      <c r="YL81" s="170"/>
      <c r="YM81" s="170"/>
      <c r="YN81" s="170"/>
      <c r="YO81" s="170"/>
      <c r="YP81" s="170"/>
      <c r="YQ81" s="170"/>
      <c r="YR81" s="170"/>
      <c r="YS81" s="170"/>
      <c r="YT81" s="170"/>
      <c r="YU81" s="170"/>
      <c r="YV81" s="170"/>
      <c r="YW81" s="170"/>
      <c r="YX81" s="170"/>
      <c r="YY81" s="170"/>
      <c r="YZ81" s="170"/>
      <c r="ZA81" s="170"/>
      <c r="ZB81" s="170"/>
      <c r="ZC81" s="170"/>
      <c r="ZD81" s="170"/>
      <c r="ZE81" s="170"/>
      <c r="ZF81" s="170"/>
      <c r="ZG81" s="170"/>
      <c r="ZH81" s="170"/>
      <c r="ZI81" s="170"/>
      <c r="ZJ81" s="170"/>
      <c r="ZK81" s="170"/>
      <c r="ZL81" s="170"/>
      <c r="ZM81" s="170"/>
      <c r="ZN81" s="170"/>
      <c r="ZO81" s="170"/>
      <c r="ZP81" s="170"/>
      <c r="ZQ81" s="170"/>
      <c r="ZR81" s="170"/>
      <c r="ZS81" s="170"/>
      <c r="ZT81" s="170"/>
      <c r="ZU81" s="170"/>
      <c r="ZV81" s="170"/>
      <c r="ZW81" s="170"/>
      <c r="ZX81" s="170"/>
      <c r="ZY81" s="170"/>
      <c r="ZZ81" s="170"/>
      <c r="AAA81" s="170"/>
      <c r="AAB81" s="170"/>
      <c r="AAC81" s="170"/>
      <c r="AAD81" s="170"/>
      <c r="AAE81" s="170"/>
      <c r="AAF81" s="170"/>
      <c r="AAG81" s="170"/>
      <c r="AAH81" s="170"/>
      <c r="AAI81" s="170"/>
      <c r="AAJ81" s="170"/>
      <c r="AAK81" s="170"/>
      <c r="AAL81" s="170"/>
      <c r="AAM81" s="170"/>
      <c r="AAN81" s="170"/>
      <c r="AAO81" s="170"/>
      <c r="AAP81" s="170"/>
      <c r="AAQ81" s="170"/>
      <c r="AAR81" s="170"/>
      <c r="AAS81" s="170"/>
      <c r="AAT81" s="170"/>
      <c r="AAU81" s="170"/>
      <c r="AAV81" s="170"/>
      <c r="AAW81" s="170"/>
      <c r="AAX81" s="170"/>
      <c r="AAY81" s="170"/>
      <c r="AAZ81" s="170"/>
      <c r="ABA81" s="170"/>
      <c r="ABB81" s="170"/>
      <c r="ABC81" s="170"/>
      <c r="ABD81" s="170"/>
      <c r="ABE81" s="170"/>
      <c r="ABF81" s="170"/>
      <c r="ABG81" s="170"/>
      <c r="ABH81" s="170"/>
      <c r="ABI81" s="170"/>
      <c r="ABJ81" s="170"/>
      <c r="ABK81" s="170"/>
      <c r="ABL81" s="170"/>
      <c r="ABM81" s="170"/>
      <c r="ABN81" s="170"/>
      <c r="ABO81" s="170"/>
      <c r="ABP81" s="170"/>
      <c r="ABQ81" s="170"/>
      <c r="ABR81" s="170"/>
      <c r="ABS81" s="170"/>
      <c r="ABT81" s="170"/>
      <c r="ABU81" s="170"/>
      <c r="ABV81" s="170"/>
      <c r="ABW81" s="170"/>
      <c r="ABX81" s="170"/>
      <c r="ABY81" s="170"/>
      <c r="ABZ81" s="170"/>
      <c r="ACA81" s="170"/>
      <c r="ACB81" s="170"/>
      <c r="ACC81" s="170"/>
      <c r="ACD81" s="170"/>
      <c r="ACE81" s="170"/>
      <c r="ACF81" s="170"/>
      <c r="ACG81" s="170"/>
      <c r="ACH81" s="170"/>
      <c r="ACI81" s="170"/>
      <c r="ACJ81" s="170"/>
      <c r="ACK81" s="170"/>
      <c r="ACL81" s="170"/>
      <c r="ACM81" s="170"/>
      <c r="ACN81" s="170"/>
      <c r="ACO81" s="170"/>
      <c r="ACP81" s="170"/>
      <c r="ACQ81" s="170"/>
      <c r="ACR81" s="170"/>
      <c r="ACS81" s="170"/>
      <c r="ACT81" s="170"/>
      <c r="ACU81" s="170"/>
      <c r="ACV81" s="170"/>
      <c r="ACW81" s="170"/>
      <c r="ACX81" s="170"/>
      <c r="ACY81" s="170"/>
      <c r="ACZ81" s="170"/>
      <c r="ADA81" s="170"/>
      <c r="ADB81" s="170"/>
      <c r="ADC81" s="170"/>
      <c r="ADD81" s="170"/>
      <c r="ADE81" s="170"/>
      <c r="ADF81" s="170"/>
      <c r="ADG81" s="170"/>
      <c r="ADH81" s="170"/>
      <c r="ADI81" s="170"/>
      <c r="ADJ81" s="170"/>
      <c r="ADK81" s="170"/>
      <c r="ADL81" s="170"/>
      <c r="ADM81" s="170"/>
      <c r="ADN81" s="170"/>
      <c r="ADO81" s="170"/>
      <c r="ADP81" s="170"/>
      <c r="ADQ81" s="170"/>
      <c r="ADR81" s="170"/>
      <c r="ADS81" s="170"/>
      <c r="ADT81" s="170"/>
      <c r="ADU81" s="170"/>
      <c r="ADV81" s="170"/>
      <c r="ADW81" s="170"/>
      <c r="ADX81" s="170"/>
      <c r="ADY81" s="170"/>
      <c r="ADZ81" s="170"/>
      <c r="AEA81" s="170"/>
      <c r="AEB81" s="170"/>
      <c r="AEC81" s="170"/>
      <c r="AED81" s="170"/>
      <c r="AEE81" s="170"/>
      <c r="AEF81" s="170"/>
      <c r="AEG81" s="170"/>
      <c r="AEH81" s="170"/>
      <c r="AEI81" s="170"/>
      <c r="AEJ81" s="170"/>
      <c r="AEK81" s="170"/>
      <c r="AEL81" s="170"/>
      <c r="AEM81" s="170"/>
      <c r="AEN81" s="170"/>
      <c r="AEO81" s="170"/>
      <c r="AEP81" s="170"/>
      <c r="AEQ81" s="170"/>
      <c r="AER81" s="170"/>
      <c r="AES81" s="170"/>
      <c r="AET81" s="170"/>
      <c r="AEU81" s="170"/>
      <c r="AEV81" s="170"/>
      <c r="AEW81" s="170"/>
      <c r="AEX81" s="170"/>
      <c r="AEY81" s="170"/>
      <c r="AEZ81" s="170"/>
      <c r="AFA81" s="170"/>
      <c r="AFB81" s="170"/>
      <c r="AFC81" s="170"/>
      <c r="AFD81" s="170"/>
      <c r="AFE81" s="170"/>
      <c r="AFF81" s="170"/>
      <c r="AFG81" s="170"/>
      <c r="AFH81" s="170"/>
      <c r="AFI81" s="170"/>
      <c r="AFJ81" s="170"/>
      <c r="AFK81" s="170"/>
      <c r="AFL81" s="170"/>
      <c r="AFM81" s="170"/>
      <c r="AFN81" s="170"/>
      <c r="AFO81" s="170"/>
      <c r="AFP81" s="170"/>
      <c r="AFQ81" s="170"/>
      <c r="AFR81" s="170"/>
      <c r="AFS81" s="170"/>
      <c r="AFT81" s="170"/>
      <c r="AFU81" s="170"/>
      <c r="AFV81" s="170"/>
      <c r="AFW81" s="170"/>
      <c r="AFX81" s="170"/>
      <c r="AFY81" s="170"/>
      <c r="AFZ81" s="170"/>
      <c r="AGA81" s="170"/>
      <c r="AGB81" s="170"/>
      <c r="AGC81" s="170"/>
      <c r="AGD81" s="170"/>
      <c r="AGE81" s="170"/>
      <c r="AGF81" s="170"/>
      <c r="AGG81" s="170"/>
      <c r="AGH81" s="170"/>
      <c r="AGI81" s="170"/>
      <c r="AGJ81" s="170"/>
      <c r="AGK81" s="170"/>
      <c r="AGL81" s="170"/>
      <c r="AGM81" s="170"/>
      <c r="AGN81" s="170"/>
      <c r="AGO81" s="170"/>
      <c r="AGP81" s="170"/>
      <c r="AGQ81" s="170"/>
      <c r="AGR81" s="170"/>
      <c r="AGS81" s="170"/>
      <c r="AGT81" s="170"/>
      <c r="AGU81" s="170"/>
      <c r="AGV81" s="170"/>
      <c r="AGW81" s="170"/>
      <c r="AGX81" s="170"/>
      <c r="AGY81" s="170"/>
      <c r="AGZ81" s="170"/>
      <c r="AHA81" s="170"/>
      <c r="AHB81" s="170"/>
      <c r="AHC81" s="170"/>
      <c r="AHD81" s="170"/>
      <c r="AHE81" s="170"/>
      <c r="AHF81" s="170"/>
      <c r="AHG81" s="170"/>
      <c r="AHH81" s="170"/>
      <c r="AHI81" s="170"/>
      <c r="AHJ81" s="170"/>
      <c r="AHK81" s="170"/>
      <c r="AHL81" s="170"/>
      <c r="AHM81" s="170"/>
      <c r="AHN81" s="170"/>
      <c r="AHO81" s="170"/>
      <c r="AHP81" s="170"/>
      <c r="AHQ81" s="170"/>
      <c r="AHR81" s="170"/>
      <c r="AHS81" s="170"/>
      <c r="AHT81" s="170"/>
      <c r="AHU81" s="170"/>
      <c r="AHV81" s="170"/>
      <c r="AHW81" s="170"/>
      <c r="AHX81" s="170"/>
      <c r="AHY81" s="170"/>
      <c r="AHZ81" s="170"/>
      <c r="AIA81" s="170"/>
      <c r="AIB81" s="170"/>
      <c r="AIC81" s="170"/>
      <c r="AID81" s="170"/>
      <c r="AIE81" s="170"/>
      <c r="AIF81" s="170"/>
      <c r="AIG81" s="170"/>
      <c r="AIH81" s="170"/>
      <c r="AII81" s="170"/>
      <c r="AIJ81" s="170"/>
      <c r="AIK81" s="170"/>
      <c r="AIL81" s="170"/>
      <c r="AIM81" s="170"/>
      <c r="AIN81" s="170"/>
      <c r="AIO81" s="170"/>
      <c r="AIP81" s="170"/>
      <c r="AIQ81" s="170"/>
      <c r="AIR81" s="170"/>
      <c r="AIS81" s="170"/>
      <c r="AIT81" s="170"/>
      <c r="AIU81" s="170"/>
      <c r="AIV81" s="170"/>
      <c r="AIW81" s="170"/>
      <c r="AIX81" s="170"/>
      <c r="AIY81" s="170"/>
      <c r="AIZ81" s="170"/>
      <c r="AJA81" s="170"/>
      <c r="AJB81" s="170"/>
      <c r="AJC81" s="170"/>
      <c r="AJD81" s="170"/>
      <c r="AJE81" s="170"/>
      <c r="AJF81" s="170"/>
      <c r="AJG81" s="170"/>
      <c r="AJH81" s="170"/>
      <c r="AJI81" s="170"/>
      <c r="AJJ81" s="170"/>
      <c r="AJK81" s="170"/>
      <c r="AJL81" s="170"/>
      <c r="AJM81" s="170"/>
      <c r="AJN81" s="170"/>
      <c r="AJO81" s="170"/>
      <c r="AJP81" s="170"/>
      <c r="AJQ81" s="170"/>
      <c r="AJR81" s="170"/>
      <c r="AJS81" s="170"/>
      <c r="AJT81" s="170"/>
      <c r="AJU81" s="170"/>
      <c r="AJV81" s="170"/>
      <c r="AJW81" s="170"/>
      <c r="AJX81" s="170"/>
      <c r="AJY81" s="170"/>
      <c r="AJZ81" s="170"/>
      <c r="AKA81" s="170"/>
      <c r="AKB81" s="170"/>
      <c r="AKC81" s="170"/>
      <c r="AKD81" s="170"/>
      <c r="AKE81" s="170"/>
      <c r="AKF81" s="170"/>
      <c r="AKG81" s="170"/>
      <c r="AKH81" s="170"/>
      <c r="AKI81" s="170"/>
      <c r="AKJ81" s="170"/>
      <c r="AKK81" s="170"/>
      <c r="AKL81" s="170"/>
      <c r="AKM81" s="170"/>
      <c r="AKN81" s="170"/>
      <c r="AKO81" s="170"/>
      <c r="AKP81" s="170"/>
      <c r="AKQ81" s="170"/>
      <c r="AKR81" s="170"/>
      <c r="AKS81" s="170"/>
      <c r="AKT81" s="170"/>
      <c r="AKU81" s="170"/>
      <c r="AKV81" s="170"/>
      <c r="AKW81" s="170"/>
      <c r="AKX81" s="170"/>
      <c r="AKY81" s="170"/>
      <c r="AKZ81" s="170"/>
      <c r="ALA81" s="170"/>
      <c r="ALB81" s="170"/>
      <c r="ALC81" s="170"/>
      <c r="ALD81" s="170"/>
      <c r="ALE81" s="170"/>
      <c r="ALF81" s="170"/>
      <c r="ALG81" s="170"/>
      <c r="ALH81" s="170"/>
      <c r="ALI81" s="170"/>
      <c r="ALJ81" s="170"/>
      <c r="ALK81" s="170"/>
      <c r="ALL81" s="170"/>
      <c r="ALM81" s="170"/>
      <c r="ALN81" s="170"/>
      <c r="ALO81" s="170"/>
      <c r="ALP81" s="170"/>
      <c r="ALQ81" s="170"/>
      <c r="ALR81" s="170"/>
      <c r="ALS81" s="170"/>
      <c r="ALT81" s="170"/>
      <c r="ALU81" s="170"/>
      <c r="ALV81" s="170"/>
      <c r="ALW81" s="170"/>
      <c r="ALX81" s="170"/>
      <c r="ALY81" s="170"/>
      <c r="ALZ81" s="170"/>
      <c r="AMA81" s="170"/>
      <c r="AMB81" s="170"/>
      <c r="AMC81" s="170"/>
      <c r="AMD81" s="170"/>
      <c r="AME81" s="170"/>
      <c r="AMF81" s="170"/>
      <c r="AMG81" s="170"/>
      <c r="AMH81" s="170"/>
      <c r="AMI81" s="170"/>
      <c r="AMJ81" s="170"/>
    </row>
    <row r="82" spans="1:1024 1026:1026" x14ac:dyDescent="0.25">
      <c r="A82" s="384" t="s">
        <v>5443</v>
      </c>
      <c r="B82" s="257">
        <v>82</v>
      </c>
      <c r="C82" s="295" t="s">
        <v>5444</v>
      </c>
      <c r="D82" s="385" t="s">
        <v>5445</v>
      </c>
      <c r="E82" s="297" t="s">
        <v>5359</v>
      </c>
      <c r="F82" s="298"/>
      <c r="G82" s="299"/>
      <c r="H82" s="299"/>
      <c r="I82" s="492" t="s">
        <v>31737</v>
      </c>
      <c r="J82" s="298"/>
      <c r="K82" s="298"/>
      <c r="L82" s="298"/>
      <c r="M82" s="298"/>
      <c r="N82" s="298"/>
      <c r="O82" s="386"/>
      <c r="P82" s="386"/>
      <c r="Q82" s="298"/>
      <c r="R82" s="298"/>
      <c r="S82" s="298"/>
      <c r="T82" s="298"/>
      <c r="U82" s="298"/>
      <c r="V82" s="301"/>
      <c r="W82" s="302">
        <f t="shared" si="46"/>
        <v>100</v>
      </c>
      <c r="X82" s="302">
        <f t="shared" si="47"/>
        <v>100</v>
      </c>
      <c r="Y82" s="283">
        <f t="shared" si="51"/>
        <v>100</v>
      </c>
      <c r="Z82" s="302">
        <f t="shared" si="58"/>
        <v>100</v>
      </c>
      <c r="AA82" s="302">
        <f t="shared" si="59"/>
        <v>100</v>
      </c>
      <c r="AB82" s="303">
        <f t="shared" si="57"/>
        <v>100</v>
      </c>
      <c r="AC82" s="303">
        <f t="shared" si="56"/>
        <v>100</v>
      </c>
      <c r="AD82" s="303">
        <f t="shared" si="50"/>
        <v>100</v>
      </c>
      <c r="AE82" s="284">
        <f t="shared" si="60"/>
        <v>100</v>
      </c>
      <c r="AF82" s="284">
        <f t="shared" si="27"/>
        <v>100</v>
      </c>
      <c r="AG82" s="304">
        <f t="shared" si="52"/>
        <v>100</v>
      </c>
      <c r="AH82" s="304">
        <f t="shared" si="53"/>
        <v>100</v>
      </c>
      <c r="AI82" s="304">
        <f t="shared" si="54"/>
        <v>100</v>
      </c>
      <c r="AJ82" s="304">
        <f t="shared" si="55"/>
        <v>100</v>
      </c>
      <c r="AK82" s="305" t="s">
        <v>750</v>
      </c>
      <c r="AL82" s="300"/>
      <c r="AM82" s="298"/>
      <c r="AN82" s="511"/>
      <c r="AO82" s="297"/>
      <c r="AP82" s="297"/>
      <c r="AQ82" s="277"/>
      <c r="AR82" s="563" t="s">
        <v>5326</v>
      </c>
      <c r="AS82" s="563"/>
      <c r="AT82" s="277"/>
      <c r="AU82" s="277"/>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c r="BZ82" s="559"/>
      <c r="CA82" s="559"/>
      <c r="CB82" s="559"/>
      <c r="CC82" s="559"/>
      <c r="CD82" s="559"/>
      <c r="CE82" s="559"/>
      <c r="CF82" s="559"/>
      <c r="CG82" s="559"/>
      <c r="CH82" s="559"/>
      <c r="CI82" s="559"/>
      <c r="CJ82" s="559"/>
      <c r="CK82" s="559"/>
      <c r="CL82" s="559"/>
      <c r="CM82" s="559"/>
      <c r="CN82" s="559"/>
      <c r="CO82" s="559"/>
      <c r="CP82" s="559"/>
      <c r="CQ82" s="559"/>
      <c r="CR82" s="559"/>
      <c r="CS82" s="559"/>
      <c r="CT82" s="559"/>
      <c r="CU82" s="559"/>
      <c r="CV82" s="559"/>
      <c r="CW82" s="559"/>
      <c r="CX82" s="559"/>
      <c r="CY82" s="559"/>
      <c r="CZ82" s="559"/>
      <c r="DA82" s="559"/>
      <c r="DB82" s="559"/>
      <c r="DC82" s="559"/>
      <c r="DD82" s="559"/>
      <c r="DE82" s="559"/>
      <c r="DF82" s="559"/>
      <c r="DG82" s="559"/>
      <c r="DH82" s="559"/>
      <c r="DI82" s="559"/>
      <c r="DJ82" s="559"/>
      <c r="DK82" s="559"/>
      <c r="DL82" s="559"/>
      <c r="DM82" s="559"/>
      <c r="DN82" s="559"/>
      <c r="DO82" s="559"/>
      <c r="DP82" s="559"/>
      <c r="DQ82" s="559"/>
      <c r="DR82" s="559"/>
      <c r="DS82" s="559"/>
      <c r="DT82" s="559"/>
      <c r="DU82" s="559"/>
      <c r="DV82" s="559"/>
      <c r="DW82" s="559"/>
      <c r="DX82" s="559"/>
      <c r="DY82" s="559"/>
      <c r="DZ82" s="559"/>
      <c r="EA82" s="559"/>
      <c r="EB82" s="559"/>
      <c r="EC82" s="559"/>
      <c r="ED82" s="559"/>
      <c r="EE82" s="559"/>
      <c r="EF82" s="559"/>
      <c r="EG82" s="559"/>
      <c r="EH82" s="559"/>
      <c r="EI82" s="559"/>
      <c r="EJ82" s="559"/>
      <c r="EK82" s="559"/>
      <c r="EL82" s="559"/>
      <c r="EM82" s="559"/>
      <c r="EN82" s="559"/>
      <c r="EO82" s="559"/>
      <c r="EP82" s="559"/>
      <c r="EQ82" s="559"/>
      <c r="ER82" s="559"/>
      <c r="ES82" s="559"/>
      <c r="ET82" s="559"/>
      <c r="EU82" s="559"/>
      <c r="EV82" s="559"/>
      <c r="EW82" s="559"/>
      <c r="EX82" s="559"/>
      <c r="EY82" s="559"/>
      <c r="EZ82" s="559"/>
      <c r="FA82" s="559"/>
      <c r="FB82" s="559"/>
      <c r="FC82" s="559"/>
      <c r="FD82" s="559"/>
      <c r="FE82" s="559"/>
      <c r="FF82" s="559"/>
      <c r="FG82" s="559"/>
      <c r="FH82" s="559"/>
      <c r="FI82" s="559"/>
      <c r="FJ82" s="559"/>
      <c r="FK82" s="559"/>
      <c r="FL82" s="559"/>
      <c r="FM82" s="559"/>
      <c r="FN82" s="559"/>
      <c r="FO82" s="559"/>
      <c r="FP82" s="559"/>
      <c r="FQ82" s="559"/>
      <c r="FR82" s="559"/>
      <c r="FS82" s="559"/>
      <c r="FT82" s="559"/>
      <c r="FU82" s="559"/>
      <c r="FV82" s="559"/>
      <c r="FW82" s="559"/>
      <c r="FX82" s="559"/>
      <c r="FY82" s="559"/>
      <c r="FZ82" s="559"/>
      <c r="GA82" s="559"/>
      <c r="GB82" s="559"/>
      <c r="GC82" s="559"/>
      <c r="GD82" s="559"/>
      <c r="GE82" s="559"/>
      <c r="GF82" s="559"/>
      <c r="GG82" s="559"/>
      <c r="GH82" s="559"/>
      <c r="GI82" s="559"/>
      <c r="GJ82" s="559"/>
      <c r="GK82" s="559"/>
      <c r="GL82" s="559"/>
      <c r="GM82" s="559"/>
      <c r="GN82" s="559"/>
      <c r="GO82" s="559"/>
      <c r="GP82" s="559"/>
      <c r="GQ82" s="559"/>
      <c r="GR82" s="559"/>
      <c r="GS82" s="559"/>
      <c r="GT82" s="559"/>
      <c r="GU82" s="559"/>
      <c r="GV82" s="559"/>
      <c r="GW82" s="559"/>
      <c r="GX82" s="559"/>
      <c r="GY82" s="559"/>
      <c r="GZ82" s="559"/>
      <c r="HA82" s="559"/>
      <c r="HB82" s="559"/>
      <c r="HC82" s="559"/>
      <c r="HD82" s="559"/>
      <c r="HE82" s="559"/>
      <c r="HF82" s="559"/>
      <c r="HG82" s="559"/>
      <c r="HH82" s="559"/>
      <c r="HI82" s="559"/>
      <c r="HJ82" s="559"/>
      <c r="HK82" s="559"/>
      <c r="HL82" s="559"/>
      <c r="HM82" s="559"/>
      <c r="HN82" s="559"/>
      <c r="HO82" s="559"/>
      <c r="HP82" s="559"/>
      <c r="HQ82" s="559"/>
      <c r="HR82" s="559"/>
      <c r="HS82" s="559"/>
      <c r="HT82" s="559"/>
      <c r="HU82" s="559"/>
      <c r="HV82" s="559"/>
      <c r="HW82" s="559"/>
      <c r="HX82" s="559"/>
      <c r="HY82" s="559"/>
      <c r="HZ82" s="559"/>
      <c r="IA82" s="559"/>
      <c r="IB82" s="559"/>
      <c r="IC82" s="559"/>
      <c r="ID82" s="559"/>
      <c r="IE82" s="559"/>
      <c r="IF82" s="559"/>
      <c r="IG82" s="559"/>
      <c r="IH82" s="559"/>
      <c r="II82" s="559"/>
      <c r="IJ82" s="559"/>
      <c r="IK82" s="559"/>
      <c r="IL82" s="559"/>
      <c r="IM82" s="559"/>
      <c r="IN82" s="559"/>
      <c r="IO82" s="559"/>
      <c r="IP82" s="559"/>
      <c r="IQ82" s="559"/>
      <c r="IR82" s="559"/>
      <c r="IS82" s="559"/>
      <c r="IT82" s="559"/>
      <c r="IU82" s="559"/>
      <c r="IV82" s="559"/>
      <c r="IW82" s="559"/>
      <c r="IX82" s="559"/>
      <c r="IY82" s="559"/>
      <c r="IZ82" s="559"/>
      <c r="JA82" s="559"/>
      <c r="JB82" s="559"/>
      <c r="JC82" s="559"/>
      <c r="JD82" s="559"/>
      <c r="JE82" s="559"/>
      <c r="JF82" s="559"/>
      <c r="JG82" s="559"/>
      <c r="JH82" s="559"/>
      <c r="JI82" s="559"/>
      <c r="JJ82" s="559"/>
      <c r="JK82" s="559"/>
      <c r="JL82" s="559"/>
      <c r="JM82" s="559"/>
      <c r="JN82" s="559"/>
      <c r="JO82" s="559"/>
      <c r="JP82" s="559"/>
      <c r="JQ82" s="559"/>
      <c r="JR82" s="559"/>
      <c r="JS82" s="559"/>
      <c r="JT82" s="559"/>
      <c r="JU82" s="559"/>
      <c r="JV82" s="559"/>
      <c r="JW82" s="559"/>
      <c r="JX82" s="559"/>
      <c r="JY82" s="559"/>
      <c r="JZ82" s="559"/>
      <c r="KA82" s="559"/>
      <c r="KB82" s="559"/>
      <c r="KC82" s="559"/>
      <c r="KD82" s="559"/>
      <c r="KE82" s="559"/>
      <c r="KF82" s="559"/>
      <c r="KG82" s="559"/>
      <c r="KH82" s="559"/>
      <c r="KI82" s="559"/>
      <c r="KJ82" s="559"/>
      <c r="KK82" s="559"/>
      <c r="KL82" s="559"/>
      <c r="KM82" s="559"/>
      <c r="KN82" s="559"/>
      <c r="KO82" s="559"/>
      <c r="KP82" s="559"/>
      <c r="KQ82" s="559"/>
      <c r="KR82" s="559"/>
      <c r="KS82" s="559"/>
      <c r="KT82" s="559"/>
      <c r="KU82" s="559"/>
      <c r="KV82" s="559"/>
      <c r="KW82" s="559"/>
      <c r="KX82" s="559"/>
      <c r="KY82" s="559"/>
      <c r="KZ82" s="559"/>
      <c r="LA82" s="559"/>
      <c r="LB82" s="559"/>
      <c r="LC82" s="559"/>
      <c r="LD82" s="559"/>
      <c r="LE82" s="559"/>
      <c r="LF82" s="559"/>
      <c r="LG82" s="559"/>
      <c r="LH82" s="559"/>
      <c r="LI82" s="559"/>
      <c r="LJ82" s="559"/>
      <c r="LK82" s="559"/>
      <c r="LL82" s="559"/>
      <c r="LM82" s="559"/>
      <c r="LN82" s="559"/>
      <c r="LO82" s="559"/>
      <c r="LP82" s="559"/>
      <c r="LQ82" s="559"/>
      <c r="LR82" s="559"/>
      <c r="LS82" s="559"/>
      <c r="LT82" s="559"/>
      <c r="LU82" s="559"/>
      <c r="LV82" s="559"/>
      <c r="LW82" s="559"/>
      <c r="LX82" s="559"/>
      <c r="LY82" s="559"/>
      <c r="LZ82" s="559"/>
      <c r="MA82" s="559"/>
      <c r="MB82" s="559"/>
      <c r="MC82" s="559"/>
      <c r="MD82" s="559"/>
      <c r="ME82" s="559"/>
      <c r="MF82" s="559"/>
      <c r="MG82" s="559"/>
      <c r="MH82" s="559"/>
      <c r="MI82" s="559"/>
      <c r="MJ82" s="559"/>
      <c r="MK82" s="559"/>
      <c r="ML82" s="559"/>
      <c r="MM82" s="559"/>
      <c r="MN82" s="559"/>
      <c r="MO82" s="559"/>
      <c r="MP82" s="559"/>
      <c r="MQ82" s="559"/>
      <c r="MR82" s="559"/>
      <c r="MS82" s="559"/>
      <c r="MT82" s="559"/>
      <c r="MU82" s="559"/>
      <c r="MV82" s="559"/>
      <c r="MW82" s="559"/>
      <c r="MX82" s="559"/>
      <c r="MY82" s="559"/>
      <c r="MZ82" s="559"/>
      <c r="NA82" s="559"/>
      <c r="NB82" s="559"/>
      <c r="NC82" s="559"/>
      <c r="ND82" s="559"/>
      <c r="NE82" s="559"/>
      <c r="NF82" s="559"/>
      <c r="NG82" s="559"/>
      <c r="NH82" s="559"/>
      <c r="NI82" s="559"/>
      <c r="NJ82" s="559"/>
      <c r="NK82" s="559"/>
      <c r="NL82" s="559"/>
      <c r="NM82" s="559"/>
      <c r="NN82" s="559"/>
      <c r="NO82" s="559"/>
      <c r="NP82" s="559"/>
      <c r="NQ82" s="559"/>
      <c r="NR82" s="559"/>
      <c r="NS82" s="559"/>
      <c r="NT82" s="559"/>
      <c r="NU82" s="559"/>
      <c r="NV82" s="559"/>
      <c r="NW82" s="559"/>
      <c r="NX82" s="559"/>
      <c r="NY82" s="559"/>
      <c r="NZ82" s="559"/>
      <c r="OA82" s="559"/>
      <c r="OB82" s="559"/>
      <c r="OC82" s="559"/>
      <c r="OD82" s="559"/>
      <c r="OE82" s="559"/>
      <c r="OF82" s="559"/>
      <c r="OG82" s="559"/>
      <c r="OH82" s="559"/>
      <c r="OI82" s="559"/>
      <c r="OJ82" s="559"/>
      <c r="OK82" s="559"/>
      <c r="OL82" s="559"/>
      <c r="OM82" s="559"/>
      <c r="ON82" s="559"/>
      <c r="OO82" s="559"/>
      <c r="OP82" s="559"/>
      <c r="OQ82" s="559"/>
      <c r="OR82" s="559"/>
      <c r="OS82" s="559"/>
      <c r="OT82" s="559"/>
      <c r="OU82" s="559"/>
      <c r="OV82" s="559"/>
      <c r="OW82" s="559"/>
      <c r="OX82" s="559"/>
      <c r="OY82" s="559"/>
      <c r="OZ82" s="559"/>
      <c r="PA82" s="559"/>
      <c r="PB82" s="559"/>
      <c r="PC82" s="559"/>
      <c r="PD82" s="559"/>
      <c r="PE82" s="559"/>
      <c r="PF82" s="559"/>
      <c r="PG82" s="559"/>
      <c r="PH82" s="559"/>
      <c r="PI82" s="559"/>
      <c r="PJ82" s="559"/>
      <c r="PK82" s="559"/>
      <c r="PL82" s="559"/>
      <c r="PM82" s="559"/>
      <c r="PN82" s="559"/>
      <c r="PO82" s="559"/>
      <c r="PP82" s="559"/>
      <c r="PQ82" s="559"/>
      <c r="PR82" s="559"/>
      <c r="PS82" s="559"/>
      <c r="PT82" s="559"/>
      <c r="PU82" s="559"/>
      <c r="PV82" s="559"/>
      <c r="PW82" s="559"/>
      <c r="PX82" s="559"/>
      <c r="PY82" s="559"/>
      <c r="PZ82" s="559"/>
      <c r="QA82" s="559"/>
      <c r="QB82" s="559"/>
      <c r="QC82" s="559"/>
      <c r="QD82" s="559"/>
      <c r="QE82" s="559"/>
      <c r="QF82" s="559"/>
      <c r="QG82" s="559"/>
      <c r="QH82" s="559"/>
      <c r="QI82" s="559"/>
      <c r="QJ82" s="559"/>
      <c r="QK82" s="559"/>
      <c r="QL82" s="559"/>
      <c r="QM82" s="559"/>
      <c r="QN82" s="559"/>
      <c r="QO82" s="559"/>
      <c r="QP82" s="559"/>
      <c r="QQ82" s="559"/>
      <c r="QR82" s="559"/>
      <c r="QS82" s="559"/>
      <c r="QT82" s="559"/>
      <c r="QU82" s="559"/>
      <c r="QV82" s="559"/>
      <c r="QW82" s="559"/>
      <c r="QX82" s="559"/>
      <c r="QY82" s="559"/>
      <c r="QZ82" s="559"/>
      <c r="RA82" s="559"/>
      <c r="RB82" s="559"/>
      <c r="RC82" s="559"/>
      <c r="RD82" s="559"/>
      <c r="RE82" s="559"/>
      <c r="RF82" s="559"/>
      <c r="RG82" s="559"/>
      <c r="RH82" s="559"/>
      <c r="RI82" s="559"/>
      <c r="RJ82" s="559"/>
      <c r="RK82" s="559"/>
      <c r="RL82" s="559"/>
      <c r="RM82" s="559"/>
      <c r="RN82" s="559"/>
      <c r="RO82" s="559"/>
      <c r="RP82" s="559"/>
      <c r="RQ82" s="559"/>
      <c r="RR82" s="559"/>
      <c r="RS82" s="559"/>
      <c r="RT82" s="559"/>
      <c r="RU82" s="559"/>
      <c r="RV82" s="559"/>
      <c r="RW82" s="559"/>
      <c r="RX82" s="559"/>
      <c r="RY82" s="559"/>
      <c r="RZ82" s="559"/>
      <c r="SA82" s="559"/>
      <c r="SB82" s="559"/>
      <c r="SC82" s="559"/>
      <c r="SD82" s="559"/>
      <c r="SE82" s="559"/>
      <c r="SF82" s="559"/>
      <c r="SG82" s="559"/>
      <c r="SH82" s="559"/>
      <c r="SI82" s="559"/>
      <c r="SJ82" s="559"/>
      <c r="SK82" s="559"/>
      <c r="SL82" s="559"/>
      <c r="SM82" s="559"/>
      <c r="SN82" s="559"/>
      <c r="SO82" s="559"/>
      <c r="SP82" s="559"/>
      <c r="SQ82" s="559"/>
      <c r="SR82" s="559"/>
      <c r="SS82" s="559"/>
      <c r="ST82" s="559"/>
      <c r="SU82" s="559"/>
      <c r="SV82" s="559"/>
      <c r="SW82" s="559"/>
      <c r="SX82" s="559"/>
      <c r="SY82" s="559"/>
      <c r="SZ82" s="559"/>
      <c r="TA82" s="559"/>
      <c r="TB82" s="559"/>
      <c r="TC82" s="559"/>
      <c r="TD82" s="559"/>
      <c r="TE82" s="559"/>
      <c r="TF82" s="559"/>
      <c r="TG82" s="559"/>
      <c r="TH82" s="559"/>
      <c r="TI82" s="559"/>
      <c r="TJ82" s="559"/>
      <c r="TK82" s="559"/>
      <c r="TL82" s="559"/>
      <c r="TM82" s="559"/>
      <c r="TN82" s="559"/>
      <c r="TO82" s="559"/>
      <c r="TP82" s="559"/>
      <c r="TQ82" s="559"/>
      <c r="TR82" s="559"/>
      <c r="TS82" s="559"/>
      <c r="TT82" s="559"/>
      <c r="TU82" s="559"/>
      <c r="TV82" s="559"/>
      <c r="TW82" s="559"/>
      <c r="TX82" s="559"/>
      <c r="TY82" s="559"/>
      <c r="TZ82" s="559"/>
      <c r="UA82" s="559"/>
      <c r="UB82" s="559"/>
      <c r="UC82" s="559"/>
      <c r="UD82" s="559"/>
      <c r="UE82" s="559"/>
      <c r="UF82" s="559"/>
      <c r="UG82" s="559"/>
      <c r="UH82" s="559"/>
      <c r="UI82" s="559"/>
      <c r="UJ82" s="559"/>
      <c r="UK82" s="559"/>
      <c r="UL82" s="559"/>
      <c r="UM82" s="559"/>
      <c r="UN82" s="559"/>
      <c r="UO82" s="559"/>
      <c r="UP82" s="559"/>
      <c r="UQ82" s="559"/>
      <c r="UR82" s="559"/>
      <c r="US82" s="559"/>
      <c r="UT82" s="559"/>
      <c r="UU82" s="559"/>
      <c r="UV82" s="559"/>
      <c r="UW82" s="559"/>
      <c r="UX82" s="559"/>
      <c r="UY82" s="559"/>
      <c r="UZ82" s="559"/>
      <c r="VA82" s="559"/>
      <c r="VB82" s="559"/>
      <c r="VC82" s="559"/>
      <c r="VD82" s="559"/>
      <c r="VE82" s="559"/>
      <c r="VF82" s="559"/>
      <c r="VG82" s="559"/>
      <c r="VH82" s="559"/>
      <c r="VI82" s="559"/>
      <c r="VJ82" s="559"/>
      <c r="VK82" s="559"/>
      <c r="VL82" s="559"/>
      <c r="VM82" s="559"/>
      <c r="VN82" s="559"/>
      <c r="VO82" s="559"/>
      <c r="VP82" s="559"/>
      <c r="VQ82" s="559"/>
      <c r="VR82" s="559"/>
      <c r="VS82" s="559"/>
      <c r="VT82" s="559"/>
      <c r="VU82" s="559"/>
      <c r="VV82" s="559"/>
      <c r="VW82" s="559"/>
      <c r="VX82" s="559"/>
      <c r="VY82" s="559"/>
      <c r="VZ82" s="559"/>
      <c r="WA82" s="559"/>
      <c r="WB82" s="559"/>
      <c r="WC82" s="559"/>
      <c r="WD82" s="559"/>
      <c r="WE82" s="559"/>
      <c r="WF82" s="559"/>
      <c r="WG82" s="559"/>
      <c r="WH82" s="559"/>
      <c r="WI82" s="559"/>
      <c r="WJ82" s="559"/>
      <c r="WK82" s="559"/>
      <c r="WL82" s="559"/>
      <c r="WM82" s="559"/>
      <c r="WN82" s="559"/>
      <c r="WO82" s="559"/>
      <c r="WP82" s="559"/>
      <c r="WQ82" s="559"/>
      <c r="WR82" s="559"/>
      <c r="WS82" s="559"/>
      <c r="WT82" s="559"/>
      <c r="WU82" s="559"/>
      <c r="WV82" s="559"/>
      <c r="WW82" s="559"/>
      <c r="WX82" s="559"/>
      <c r="WY82" s="559"/>
      <c r="WZ82" s="559"/>
      <c r="XA82" s="559"/>
      <c r="XB82" s="559"/>
      <c r="XC82" s="559"/>
      <c r="XD82" s="559"/>
      <c r="XE82" s="559"/>
      <c r="XF82" s="559"/>
      <c r="XG82" s="559"/>
      <c r="XH82" s="559"/>
      <c r="XI82" s="559"/>
      <c r="XJ82" s="559"/>
      <c r="XK82" s="559"/>
      <c r="XL82" s="559"/>
      <c r="XM82" s="559"/>
      <c r="XN82" s="559"/>
      <c r="XO82" s="559"/>
      <c r="XP82" s="559"/>
      <c r="XQ82" s="559"/>
      <c r="XR82" s="559"/>
      <c r="XS82" s="559"/>
      <c r="XT82" s="559"/>
      <c r="XU82" s="559"/>
      <c r="XV82" s="559"/>
      <c r="XW82" s="559"/>
      <c r="XX82" s="559"/>
      <c r="XY82" s="559"/>
      <c r="XZ82" s="559"/>
      <c r="YA82" s="559"/>
      <c r="YB82" s="559"/>
      <c r="YC82" s="559"/>
      <c r="YD82" s="559"/>
      <c r="YE82" s="559"/>
      <c r="YF82" s="559"/>
      <c r="YG82" s="559"/>
      <c r="YH82" s="559"/>
      <c r="YI82" s="559"/>
      <c r="YJ82" s="559"/>
      <c r="YK82" s="559"/>
      <c r="YL82" s="559"/>
      <c r="YM82" s="559"/>
      <c r="YN82" s="559"/>
      <c r="YO82" s="559"/>
      <c r="YP82" s="559"/>
      <c r="YQ82" s="559"/>
      <c r="YR82" s="559"/>
      <c r="YS82" s="559"/>
      <c r="YT82" s="559"/>
      <c r="YU82" s="559"/>
      <c r="YV82" s="559"/>
      <c r="YW82" s="559"/>
      <c r="YX82" s="559"/>
      <c r="YY82" s="559"/>
      <c r="YZ82" s="559"/>
      <c r="ZA82" s="559"/>
      <c r="ZB82" s="559"/>
      <c r="ZC82" s="559"/>
      <c r="ZD82" s="559"/>
      <c r="ZE82" s="559"/>
      <c r="ZF82" s="559"/>
      <c r="ZG82" s="559"/>
      <c r="ZH82" s="559"/>
      <c r="ZI82" s="559"/>
      <c r="ZJ82" s="559"/>
      <c r="ZK82" s="559"/>
      <c r="ZL82" s="559"/>
      <c r="ZM82" s="559"/>
      <c r="ZN82" s="559"/>
      <c r="ZO82" s="559"/>
      <c r="ZP82" s="559"/>
      <c r="ZQ82" s="559"/>
      <c r="ZR82" s="559"/>
      <c r="ZS82" s="559"/>
      <c r="ZT82" s="559"/>
      <c r="ZU82" s="559"/>
      <c r="ZV82" s="559"/>
      <c r="ZW82" s="559"/>
      <c r="ZX82" s="559"/>
      <c r="ZY82" s="559"/>
      <c r="ZZ82" s="559"/>
      <c r="AAA82" s="559"/>
      <c r="AAB82" s="559"/>
      <c r="AAC82" s="559"/>
      <c r="AAD82" s="559"/>
      <c r="AAE82" s="559"/>
      <c r="AAF82" s="559"/>
      <c r="AAG82" s="559"/>
      <c r="AAH82" s="559"/>
      <c r="AAI82" s="559"/>
      <c r="AAJ82" s="559"/>
      <c r="AAK82" s="559"/>
      <c r="AAL82" s="559"/>
      <c r="AAM82" s="559"/>
      <c r="AAN82" s="559"/>
      <c r="AAO82" s="559"/>
      <c r="AAP82" s="559"/>
      <c r="AAQ82" s="559"/>
      <c r="AAR82" s="559"/>
      <c r="AAS82" s="559"/>
      <c r="AAT82" s="559"/>
      <c r="AAU82" s="559"/>
      <c r="AAV82" s="559"/>
      <c r="AAW82" s="559"/>
      <c r="AAX82" s="559"/>
      <c r="AAY82" s="559"/>
      <c r="AAZ82" s="559"/>
      <c r="ABA82" s="559"/>
      <c r="ABB82" s="559"/>
      <c r="ABC82" s="559"/>
      <c r="ABD82" s="559"/>
      <c r="ABE82" s="559"/>
      <c r="ABF82" s="559"/>
      <c r="ABG82" s="559"/>
      <c r="ABH82" s="559"/>
      <c r="ABI82" s="559"/>
      <c r="ABJ82" s="559"/>
      <c r="ABK82" s="559"/>
      <c r="ABL82" s="559"/>
      <c r="ABM82" s="559"/>
      <c r="ABN82" s="559"/>
      <c r="ABO82" s="559"/>
      <c r="ABP82" s="559"/>
      <c r="ABQ82" s="559"/>
      <c r="ABR82" s="559"/>
      <c r="ABS82" s="559"/>
      <c r="ABT82" s="559"/>
      <c r="ABU82" s="559"/>
      <c r="ABV82" s="559"/>
      <c r="ABW82" s="559"/>
      <c r="ABX82" s="559"/>
      <c r="ABY82" s="559"/>
      <c r="ABZ82" s="559"/>
      <c r="ACA82" s="559"/>
      <c r="ACB82" s="559"/>
      <c r="ACC82" s="559"/>
      <c r="ACD82" s="559"/>
      <c r="ACE82" s="559"/>
      <c r="ACF82" s="559"/>
      <c r="ACG82" s="559"/>
      <c r="ACH82" s="559"/>
      <c r="ACI82" s="559"/>
      <c r="ACJ82" s="559"/>
      <c r="ACK82" s="559"/>
      <c r="ACL82" s="559"/>
      <c r="ACM82" s="559"/>
      <c r="ACN82" s="559"/>
      <c r="ACO82" s="559"/>
      <c r="ACP82" s="559"/>
      <c r="ACQ82" s="559"/>
      <c r="ACR82" s="559"/>
      <c r="ACS82" s="559"/>
      <c r="ACT82" s="559"/>
      <c r="ACU82" s="559"/>
      <c r="ACV82" s="559"/>
      <c r="ACW82" s="559"/>
      <c r="ACX82" s="559"/>
      <c r="ACY82" s="559"/>
      <c r="ACZ82" s="559"/>
      <c r="ADA82" s="559"/>
      <c r="ADB82" s="559"/>
      <c r="ADC82" s="559"/>
      <c r="ADD82" s="559"/>
      <c r="ADE82" s="559"/>
      <c r="ADF82" s="559"/>
      <c r="ADG82" s="559"/>
      <c r="ADH82" s="559"/>
      <c r="ADI82" s="559"/>
      <c r="ADJ82" s="559"/>
      <c r="ADK82" s="559"/>
      <c r="ADL82" s="559"/>
      <c r="ADM82" s="559"/>
      <c r="ADN82" s="559"/>
      <c r="ADO82" s="559"/>
      <c r="ADP82" s="559"/>
      <c r="ADQ82" s="559"/>
      <c r="ADR82" s="559"/>
      <c r="ADS82" s="559"/>
      <c r="ADT82" s="559"/>
      <c r="ADU82" s="559"/>
      <c r="ADV82" s="559"/>
      <c r="ADW82" s="559"/>
      <c r="ADX82" s="559"/>
      <c r="ADY82" s="559"/>
      <c r="ADZ82" s="559"/>
      <c r="AEA82" s="559"/>
      <c r="AEB82" s="559"/>
      <c r="AEC82" s="559"/>
      <c r="AED82" s="559"/>
      <c r="AEE82" s="559"/>
      <c r="AEF82" s="559"/>
      <c r="AEG82" s="559"/>
      <c r="AEH82" s="559"/>
      <c r="AEI82" s="559"/>
      <c r="AEJ82" s="559"/>
      <c r="AEK82" s="559"/>
      <c r="AEL82" s="559"/>
      <c r="AEM82" s="559"/>
      <c r="AEN82" s="559"/>
      <c r="AEO82" s="559"/>
      <c r="AEP82" s="559"/>
      <c r="AEQ82" s="559"/>
      <c r="AER82" s="559"/>
      <c r="AES82" s="559"/>
      <c r="AET82" s="559"/>
      <c r="AEU82" s="559"/>
      <c r="AEV82" s="559"/>
      <c r="AEW82" s="559"/>
      <c r="AEX82" s="559"/>
      <c r="AEY82" s="559"/>
      <c r="AEZ82" s="559"/>
      <c r="AFA82" s="559"/>
      <c r="AFB82" s="559"/>
      <c r="AFC82" s="559"/>
      <c r="AFD82" s="559"/>
      <c r="AFE82" s="559"/>
      <c r="AFF82" s="559"/>
      <c r="AFG82" s="559"/>
      <c r="AFH82" s="559"/>
      <c r="AFI82" s="559"/>
      <c r="AFJ82" s="559"/>
      <c r="AFK82" s="559"/>
      <c r="AFL82" s="559"/>
      <c r="AFM82" s="559"/>
      <c r="AFN82" s="559"/>
      <c r="AFO82" s="559"/>
      <c r="AFP82" s="559"/>
      <c r="AFQ82" s="559"/>
      <c r="AFR82" s="559"/>
      <c r="AFS82" s="559"/>
      <c r="AFT82" s="559"/>
      <c r="AFU82" s="559"/>
      <c r="AFV82" s="559"/>
      <c r="AFW82" s="559"/>
      <c r="AFX82" s="559"/>
      <c r="AFY82" s="559"/>
      <c r="AFZ82" s="559"/>
      <c r="AGA82" s="559"/>
      <c r="AGB82" s="559"/>
      <c r="AGC82" s="559"/>
      <c r="AGD82" s="559"/>
      <c r="AGE82" s="559"/>
      <c r="AGF82" s="559"/>
      <c r="AGG82" s="559"/>
      <c r="AGH82" s="559"/>
      <c r="AGI82" s="559"/>
      <c r="AGJ82" s="559"/>
      <c r="AGK82" s="559"/>
      <c r="AGL82" s="559"/>
      <c r="AGM82" s="559"/>
      <c r="AGN82" s="559"/>
      <c r="AGO82" s="559"/>
      <c r="AGP82" s="559"/>
      <c r="AGQ82" s="559"/>
      <c r="AGR82" s="559"/>
      <c r="AGS82" s="559"/>
      <c r="AGT82" s="559"/>
      <c r="AGU82" s="559"/>
      <c r="AGV82" s="559"/>
      <c r="AGW82" s="559"/>
      <c r="AGX82" s="559"/>
      <c r="AGY82" s="559"/>
      <c r="AGZ82" s="559"/>
      <c r="AHA82" s="559"/>
      <c r="AHB82" s="559"/>
      <c r="AHC82" s="559"/>
      <c r="AHD82" s="559"/>
      <c r="AHE82" s="559"/>
      <c r="AHF82" s="559"/>
      <c r="AHG82" s="559"/>
      <c r="AHH82" s="559"/>
      <c r="AHI82" s="559"/>
      <c r="AHJ82" s="559"/>
      <c r="AHK82" s="559"/>
      <c r="AHL82" s="559"/>
      <c r="AHM82" s="559"/>
      <c r="AHN82" s="559"/>
      <c r="AHO82" s="559"/>
      <c r="AHP82" s="559"/>
      <c r="AHQ82" s="559"/>
      <c r="AHR82" s="559"/>
      <c r="AHS82" s="559"/>
      <c r="AHT82" s="559"/>
      <c r="AHU82" s="559"/>
      <c r="AHV82" s="559"/>
      <c r="AHW82" s="559"/>
      <c r="AHX82" s="559"/>
      <c r="AHY82" s="559"/>
      <c r="AHZ82" s="559"/>
      <c r="AIA82" s="559"/>
      <c r="AIB82" s="559"/>
      <c r="AIC82" s="559"/>
      <c r="AID82" s="559"/>
      <c r="AIE82" s="559"/>
      <c r="AIF82" s="559"/>
      <c r="AIG82" s="559"/>
      <c r="AIH82" s="559"/>
      <c r="AII82" s="559"/>
      <c r="AIJ82" s="559"/>
      <c r="AIK82" s="559"/>
      <c r="AIL82" s="559"/>
      <c r="AIM82" s="559"/>
      <c r="AIN82" s="559"/>
      <c r="AIO82" s="559"/>
      <c r="AIP82" s="559"/>
      <c r="AIQ82" s="559"/>
      <c r="AIR82" s="559"/>
      <c r="AIS82" s="559"/>
      <c r="AIT82" s="559"/>
      <c r="AIU82" s="559"/>
      <c r="AIV82" s="559"/>
      <c r="AIW82" s="559"/>
      <c r="AIX82" s="559"/>
      <c r="AIY82" s="559"/>
      <c r="AIZ82" s="559"/>
      <c r="AJA82" s="559"/>
      <c r="AJB82" s="559"/>
      <c r="AJC82" s="559"/>
      <c r="AJD82" s="559"/>
      <c r="AJE82" s="559"/>
      <c r="AJF82" s="559"/>
      <c r="AJG82" s="559"/>
      <c r="AJH82" s="559"/>
      <c r="AJI82" s="559"/>
      <c r="AJJ82" s="559"/>
      <c r="AJK82" s="559"/>
      <c r="AJL82" s="559"/>
      <c r="AJM82" s="559"/>
      <c r="AJN82" s="559"/>
      <c r="AJO82" s="559"/>
      <c r="AJP82" s="559"/>
      <c r="AJQ82" s="559"/>
      <c r="AJR82" s="559"/>
      <c r="AJS82" s="559"/>
      <c r="AJT82" s="559"/>
      <c r="AJU82" s="559"/>
      <c r="AJV82" s="559"/>
      <c r="AJW82" s="559"/>
      <c r="AJX82" s="559"/>
      <c r="AJY82" s="559"/>
      <c r="AJZ82" s="559"/>
      <c r="AKA82" s="559"/>
      <c r="AKB82" s="559"/>
      <c r="AKC82" s="559"/>
      <c r="AKD82" s="559"/>
      <c r="AKE82" s="559"/>
      <c r="AKF82" s="559"/>
      <c r="AKG82" s="559"/>
      <c r="AKH82" s="559"/>
      <c r="AKI82" s="559"/>
      <c r="AKJ82" s="559"/>
      <c r="AKK82" s="559"/>
      <c r="AKL82" s="559"/>
      <c r="AKM82" s="559"/>
      <c r="AKN82" s="559"/>
      <c r="AKO82" s="559"/>
      <c r="AKP82" s="559"/>
      <c r="AKQ82" s="559"/>
      <c r="AKR82" s="559"/>
      <c r="AKS82" s="559"/>
      <c r="AKT82" s="559"/>
      <c r="AKU82" s="559"/>
      <c r="AKV82" s="559"/>
      <c r="AKW82" s="559"/>
      <c r="AKX82" s="559"/>
      <c r="AKY82" s="559"/>
      <c r="AKZ82" s="559"/>
      <c r="ALA82" s="559"/>
      <c r="ALB82" s="559"/>
      <c r="ALC82" s="559"/>
      <c r="ALD82" s="559"/>
      <c r="ALE82" s="559"/>
      <c r="ALF82" s="559"/>
      <c r="ALG82" s="559"/>
      <c r="ALH82" s="559"/>
      <c r="ALI82" s="559"/>
      <c r="ALJ82" s="559"/>
      <c r="ALK82" s="559"/>
      <c r="ALL82" s="559"/>
      <c r="ALM82" s="559"/>
      <c r="ALN82" s="559"/>
      <c r="ALO82" s="559"/>
      <c r="ALP82" s="559"/>
      <c r="ALQ82" s="559"/>
      <c r="ALR82" s="559"/>
      <c r="ALS82" s="559"/>
      <c r="ALT82" s="559"/>
      <c r="ALU82" s="559"/>
      <c r="ALV82" s="559"/>
      <c r="ALW82" s="559"/>
      <c r="ALX82" s="559"/>
      <c r="ALY82" s="559"/>
      <c r="ALZ82" s="559"/>
      <c r="AMA82" s="559"/>
      <c r="AMB82" s="559"/>
      <c r="AMC82" s="559"/>
      <c r="AMD82" s="559"/>
      <c r="AME82" s="559"/>
      <c r="AMF82" s="559"/>
      <c r="AMG82" s="559"/>
      <c r="AMH82" s="559"/>
      <c r="AMI82" s="559"/>
      <c r="AMJ82" s="559"/>
    </row>
    <row r="83" spans="1:1024 1026:1026" x14ac:dyDescent="0.25">
      <c r="A83" s="294" t="s">
        <v>5361</v>
      </c>
      <c r="B83" s="257">
        <v>83</v>
      </c>
      <c r="C83" s="295" t="s">
        <v>24202</v>
      </c>
      <c r="D83" s="296" t="s">
        <v>5362</v>
      </c>
      <c r="E83" s="297" t="s">
        <v>5363</v>
      </c>
      <c r="F83" s="298"/>
      <c r="G83" s="299"/>
      <c r="H83" s="280"/>
      <c r="I83" s="492">
        <v>100000</v>
      </c>
      <c r="J83" s="292"/>
      <c r="K83" s="293"/>
      <c r="L83" s="293"/>
      <c r="M83" s="293"/>
      <c r="N83" s="293"/>
      <c r="O83" s="293"/>
      <c r="P83" s="293"/>
      <c r="Q83" s="293"/>
      <c r="R83" s="293"/>
      <c r="S83" s="293"/>
      <c r="T83" s="293"/>
      <c r="U83" s="278"/>
      <c r="V83" s="278"/>
      <c r="W83" s="283">
        <f t="shared" si="46"/>
        <v>100</v>
      </c>
      <c r="X83" s="283">
        <f t="shared" si="47"/>
        <v>100</v>
      </c>
      <c r="Y83" s="283">
        <f t="shared" si="51"/>
        <v>100</v>
      </c>
      <c r="Z83" s="283">
        <f t="shared" si="58"/>
        <v>100</v>
      </c>
      <c r="AA83" s="283">
        <f t="shared" si="59"/>
        <v>100</v>
      </c>
      <c r="AB83" s="287">
        <f t="shared" si="57"/>
        <v>100</v>
      </c>
      <c r="AC83" s="287">
        <f t="shared" si="56"/>
        <v>100</v>
      </c>
      <c r="AD83" s="287">
        <f t="shared" si="50"/>
        <v>100</v>
      </c>
      <c r="AE83" s="284">
        <f t="shared" si="60"/>
        <v>100</v>
      </c>
      <c r="AF83" s="284">
        <f t="shared" si="27"/>
        <v>100</v>
      </c>
      <c r="AG83" s="268">
        <f t="shared" si="52"/>
        <v>100</v>
      </c>
      <c r="AH83" s="268">
        <f t="shared" si="53"/>
        <v>100</v>
      </c>
      <c r="AI83" s="268">
        <f t="shared" si="54"/>
        <v>100</v>
      </c>
      <c r="AJ83" s="268">
        <f t="shared" si="55"/>
        <v>100</v>
      </c>
      <c r="AK83" s="501" t="s">
        <v>31734</v>
      </c>
      <c r="AL83" s="306"/>
      <c r="AM83" s="297"/>
      <c r="AN83" s="511"/>
      <c r="AO83" s="297"/>
      <c r="AP83" s="297"/>
      <c r="AQ83" s="277"/>
      <c r="AR83" s="171" t="s">
        <v>5364</v>
      </c>
      <c r="AS83" s="171"/>
      <c r="AT83" s="277"/>
      <c r="AU83" s="277"/>
    </row>
    <row r="84" spans="1:1024 1026:1026" x14ac:dyDescent="0.25">
      <c r="A84" s="294" t="s">
        <v>5365</v>
      </c>
      <c r="B84" s="257">
        <v>84</v>
      </c>
      <c r="C84" s="295" t="s">
        <v>5366</v>
      </c>
      <c r="D84" s="296" t="s">
        <v>5367</v>
      </c>
      <c r="E84" s="297" t="s">
        <v>5368</v>
      </c>
      <c r="F84" s="298"/>
      <c r="G84" s="299"/>
      <c r="H84" s="280"/>
      <c r="I84" s="492">
        <v>100000</v>
      </c>
      <c r="J84" s="292"/>
      <c r="K84" s="293"/>
      <c r="L84" s="293"/>
      <c r="M84" s="293"/>
      <c r="N84" s="293"/>
      <c r="O84" s="293"/>
      <c r="P84" s="293"/>
      <c r="Q84" s="293"/>
      <c r="R84" s="293"/>
      <c r="S84" s="293"/>
      <c r="T84" s="293"/>
      <c r="U84" s="278"/>
      <c r="V84" s="278"/>
      <c r="W84" s="283">
        <f t="shared" si="46"/>
        <v>100</v>
      </c>
      <c r="X84" s="283">
        <f t="shared" si="47"/>
        <v>100</v>
      </c>
      <c r="Y84" s="283">
        <f t="shared" si="51"/>
        <v>100</v>
      </c>
      <c r="Z84" s="283">
        <f t="shared" si="58"/>
        <v>100</v>
      </c>
      <c r="AA84" s="283">
        <f t="shared" si="59"/>
        <v>100</v>
      </c>
      <c r="AB84" s="287">
        <f t="shared" si="57"/>
        <v>100</v>
      </c>
      <c r="AC84" s="287">
        <f t="shared" si="56"/>
        <v>100</v>
      </c>
      <c r="AD84" s="287">
        <f t="shared" si="50"/>
        <v>100</v>
      </c>
      <c r="AE84" s="284">
        <f t="shared" si="60"/>
        <v>100</v>
      </c>
      <c r="AF84" s="284">
        <f t="shared" si="27"/>
        <v>100</v>
      </c>
      <c r="AG84" s="268">
        <f t="shared" si="52"/>
        <v>100</v>
      </c>
      <c r="AH84" s="268">
        <f t="shared" si="53"/>
        <v>100</v>
      </c>
      <c r="AI84" s="268">
        <f t="shared" si="54"/>
        <v>100</v>
      </c>
      <c r="AJ84" s="268">
        <f t="shared" si="55"/>
        <v>100</v>
      </c>
      <c r="AK84" s="501" t="s">
        <v>31734</v>
      </c>
      <c r="AL84" s="306"/>
      <c r="AM84" s="297"/>
      <c r="AN84" s="511"/>
      <c r="AO84" s="297"/>
      <c r="AP84" s="297"/>
      <c r="AQ84" s="277"/>
      <c r="AR84" s="171" t="s">
        <v>5369</v>
      </c>
      <c r="AS84" s="171"/>
      <c r="AT84" s="277"/>
      <c r="AU84" s="277"/>
    </row>
    <row r="85" spans="1:1024 1026:1026" x14ac:dyDescent="0.25">
      <c r="A85" s="294" t="s">
        <v>22940</v>
      </c>
      <c r="B85" s="257">
        <v>85</v>
      </c>
      <c r="C85" s="258" t="s">
        <v>24761</v>
      </c>
      <c r="D85" s="296" t="s">
        <v>22939</v>
      </c>
      <c r="E85" s="297" t="s">
        <v>818</v>
      </c>
      <c r="F85" s="298"/>
      <c r="G85" s="299"/>
      <c r="H85" s="299"/>
      <c r="I85" s="492">
        <v>1286.4000000000001</v>
      </c>
      <c r="J85" s="298">
        <v>2</v>
      </c>
      <c r="K85" s="298"/>
      <c r="L85" s="298"/>
      <c r="M85" s="298"/>
      <c r="N85" s="298">
        <v>1</v>
      </c>
      <c r="O85" s="300"/>
      <c r="P85" s="300">
        <v>336</v>
      </c>
      <c r="Q85" s="298"/>
      <c r="R85" s="298"/>
      <c r="S85" s="298"/>
      <c r="T85" s="298"/>
      <c r="U85" s="298"/>
      <c r="V85" s="301"/>
      <c r="W85" s="302">
        <f t="shared" si="46"/>
        <v>100</v>
      </c>
      <c r="X85" s="302">
        <f t="shared" si="47"/>
        <v>100</v>
      </c>
      <c r="Y85" s="564">
        <f t="shared" si="51"/>
        <v>20</v>
      </c>
      <c r="Z85" s="302">
        <f t="shared" si="58"/>
        <v>100</v>
      </c>
      <c r="AA85" s="302">
        <f t="shared" si="59"/>
        <v>100</v>
      </c>
      <c r="AB85" s="303">
        <f t="shared" si="57"/>
        <v>100</v>
      </c>
      <c r="AC85" s="303">
        <f t="shared" si="56"/>
        <v>100</v>
      </c>
      <c r="AD85" s="303">
        <f t="shared" si="50"/>
        <v>100</v>
      </c>
      <c r="AE85" s="284">
        <f t="shared" si="60"/>
        <v>100</v>
      </c>
      <c r="AF85" s="284">
        <f t="shared" si="27"/>
        <v>100</v>
      </c>
      <c r="AG85" s="304">
        <f t="shared" si="52"/>
        <v>100</v>
      </c>
      <c r="AH85" s="304">
        <f t="shared" si="53"/>
        <v>10</v>
      </c>
      <c r="AI85" s="304">
        <f t="shared" si="54"/>
        <v>100</v>
      </c>
      <c r="AJ85" s="304">
        <f t="shared" si="55"/>
        <v>100</v>
      </c>
      <c r="AK85" s="305" t="s">
        <v>31734</v>
      </c>
      <c r="AL85" s="300"/>
      <c r="AM85" s="298">
        <v>2</v>
      </c>
      <c r="AN85" s="511"/>
      <c r="AO85" s="297"/>
      <c r="AP85" s="297"/>
      <c r="AQ85" s="277"/>
      <c r="AR85" s="171" t="s">
        <v>24762</v>
      </c>
      <c r="AS85" s="171"/>
      <c r="AT85" s="277"/>
      <c r="AU85" s="277"/>
    </row>
    <row r="86" spans="1:1024 1026:1026" x14ac:dyDescent="0.25">
      <c r="A86" s="294" t="s">
        <v>22904</v>
      </c>
      <c r="B86" s="257">
        <v>86</v>
      </c>
      <c r="C86" s="387" t="s">
        <v>24763</v>
      </c>
      <c r="D86" s="296" t="s">
        <v>22903</v>
      </c>
      <c r="E86" s="297" t="s">
        <v>5355</v>
      </c>
      <c r="F86" s="298"/>
      <c r="G86" s="299"/>
      <c r="H86" s="299"/>
      <c r="I86" s="492">
        <v>1286.4000000000001</v>
      </c>
      <c r="J86" s="298">
        <v>2</v>
      </c>
      <c r="K86" s="298"/>
      <c r="L86" s="298"/>
      <c r="M86" s="298"/>
      <c r="N86" s="298">
        <v>1</v>
      </c>
      <c r="O86" s="300"/>
      <c r="P86" s="300">
        <v>336</v>
      </c>
      <c r="Q86" s="298"/>
      <c r="R86" s="298"/>
      <c r="S86" s="298"/>
      <c r="T86" s="298"/>
      <c r="U86" s="298"/>
      <c r="V86" s="301"/>
      <c r="W86" s="302">
        <f t="shared" si="46"/>
        <v>100</v>
      </c>
      <c r="X86" s="302">
        <f t="shared" si="47"/>
        <v>100</v>
      </c>
      <c r="Y86" s="564">
        <f t="shared" si="51"/>
        <v>20</v>
      </c>
      <c r="Z86" s="302">
        <f t="shared" si="58"/>
        <v>100</v>
      </c>
      <c r="AA86" s="302">
        <f t="shared" si="59"/>
        <v>100</v>
      </c>
      <c r="AB86" s="303">
        <f t="shared" si="57"/>
        <v>100</v>
      </c>
      <c r="AC86" s="303">
        <f t="shared" si="56"/>
        <v>100</v>
      </c>
      <c r="AD86" s="303">
        <f t="shared" si="50"/>
        <v>100</v>
      </c>
      <c r="AE86" s="284">
        <f t="shared" si="60"/>
        <v>100</v>
      </c>
      <c r="AF86" s="284">
        <f t="shared" si="27"/>
        <v>100</v>
      </c>
      <c r="AG86" s="304">
        <f t="shared" si="52"/>
        <v>100</v>
      </c>
      <c r="AH86" s="304">
        <f t="shared" si="53"/>
        <v>10</v>
      </c>
      <c r="AI86" s="304">
        <f t="shared" si="54"/>
        <v>100</v>
      </c>
      <c r="AJ86" s="304">
        <f t="shared" si="55"/>
        <v>100</v>
      </c>
      <c r="AK86" s="305" t="s">
        <v>31734</v>
      </c>
      <c r="AL86" s="300"/>
      <c r="AM86" s="298">
        <v>2</v>
      </c>
      <c r="AN86" s="511"/>
      <c r="AO86" s="297"/>
      <c r="AP86" s="297"/>
      <c r="AQ86" s="277"/>
      <c r="AR86" s="356" t="s">
        <v>31738</v>
      </c>
      <c r="AS86" s="356"/>
      <c r="AT86" s="277"/>
      <c r="AU86" s="277"/>
      <c r="AML86" s="152"/>
    </row>
    <row r="87" spans="1:1024 1026:1026" x14ac:dyDescent="0.25">
      <c r="A87" s="294" t="s">
        <v>1780</v>
      </c>
      <c r="B87" s="257">
        <v>87</v>
      </c>
      <c r="C87" s="387" t="s">
        <v>24764</v>
      </c>
      <c r="D87" s="296" t="s">
        <v>11913</v>
      </c>
      <c r="E87" s="297" t="s">
        <v>818</v>
      </c>
      <c r="F87" s="298"/>
      <c r="G87" s="299"/>
      <c r="H87" s="299"/>
      <c r="I87" s="492">
        <v>178.5</v>
      </c>
      <c r="J87" s="298">
        <v>2</v>
      </c>
      <c r="K87" s="298"/>
      <c r="L87" s="298"/>
      <c r="M87" s="298"/>
      <c r="N87" s="298"/>
      <c r="O87" s="300"/>
      <c r="P87" s="300"/>
      <c r="Q87" s="298"/>
      <c r="R87" s="298"/>
      <c r="S87" s="298"/>
      <c r="T87" s="298"/>
      <c r="U87" s="298"/>
      <c r="V87" s="301"/>
      <c r="W87" s="302">
        <f t="shared" si="46"/>
        <v>100</v>
      </c>
      <c r="X87" s="302">
        <f t="shared" si="47"/>
        <v>100</v>
      </c>
      <c r="Y87" s="283">
        <f t="shared" si="51"/>
        <v>100</v>
      </c>
      <c r="Z87" s="302">
        <f t="shared" si="58"/>
        <v>100</v>
      </c>
      <c r="AA87" s="302">
        <f t="shared" si="59"/>
        <v>100</v>
      </c>
      <c r="AB87" s="303">
        <f t="shared" si="57"/>
        <v>100</v>
      </c>
      <c r="AC87" s="303">
        <f t="shared" si="56"/>
        <v>100</v>
      </c>
      <c r="AD87" s="303">
        <f t="shared" si="50"/>
        <v>100</v>
      </c>
      <c r="AE87" s="284">
        <f t="shared" si="60"/>
        <v>100</v>
      </c>
      <c r="AF87" s="284">
        <f t="shared" si="27"/>
        <v>100</v>
      </c>
      <c r="AG87" s="304">
        <f t="shared" si="52"/>
        <v>100</v>
      </c>
      <c r="AH87" s="304">
        <f t="shared" si="53"/>
        <v>10</v>
      </c>
      <c r="AI87" s="304">
        <f t="shared" si="54"/>
        <v>100</v>
      </c>
      <c r="AJ87" s="304">
        <f t="shared" si="55"/>
        <v>100</v>
      </c>
      <c r="AK87" s="305" t="s">
        <v>24766</v>
      </c>
      <c r="AL87" s="306"/>
      <c r="AM87" s="297"/>
      <c r="AN87" s="511"/>
      <c r="AO87" s="297"/>
      <c r="AP87" s="297"/>
      <c r="AQ87" s="277"/>
      <c r="AR87" s="171" t="s">
        <v>24765</v>
      </c>
      <c r="AS87" s="171"/>
      <c r="AT87" s="277"/>
      <c r="AU87" s="277"/>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c r="CA87" s="559"/>
      <c r="CB87" s="559"/>
      <c r="CC87" s="559"/>
      <c r="CD87" s="559"/>
      <c r="CE87" s="559"/>
      <c r="CF87" s="559"/>
      <c r="CG87" s="559"/>
      <c r="CH87" s="559"/>
      <c r="CI87" s="559"/>
      <c r="CJ87" s="559"/>
      <c r="CK87" s="559"/>
      <c r="CL87" s="559"/>
      <c r="CM87" s="559"/>
      <c r="CN87" s="559"/>
      <c r="CO87" s="559"/>
      <c r="CP87" s="559"/>
      <c r="CQ87" s="559"/>
      <c r="CR87" s="559"/>
      <c r="CS87" s="559"/>
      <c r="CT87" s="559"/>
      <c r="CU87" s="559"/>
      <c r="CV87" s="559"/>
      <c r="CW87" s="559"/>
      <c r="CX87" s="559"/>
      <c r="CY87" s="559"/>
      <c r="CZ87" s="559"/>
      <c r="DA87" s="559"/>
      <c r="DB87" s="559"/>
      <c r="DC87" s="559"/>
      <c r="DD87" s="559"/>
      <c r="DE87" s="559"/>
      <c r="DF87" s="559"/>
      <c r="DG87" s="559"/>
      <c r="DH87" s="559"/>
      <c r="DI87" s="559"/>
      <c r="DJ87" s="559"/>
      <c r="DK87" s="559"/>
      <c r="DL87" s="559"/>
      <c r="DM87" s="559"/>
      <c r="DN87" s="559"/>
      <c r="DO87" s="559"/>
      <c r="DP87" s="559"/>
      <c r="DQ87" s="559"/>
      <c r="DR87" s="559"/>
      <c r="DS87" s="559"/>
      <c r="DT87" s="559"/>
      <c r="DU87" s="559"/>
      <c r="DV87" s="559"/>
      <c r="DW87" s="559"/>
      <c r="DX87" s="559"/>
      <c r="DY87" s="559"/>
      <c r="DZ87" s="559"/>
      <c r="EA87" s="559"/>
      <c r="EB87" s="559"/>
      <c r="EC87" s="559"/>
      <c r="ED87" s="559"/>
      <c r="EE87" s="559"/>
      <c r="EF87" s="559"/>
      <c r="EG87" s="559"/>
      <c r="EH87" s="559"/>
      <c r="EI87" s="559"/>
      <c r="EJ87" s="559"/>
      <c r="EK87" s="559"/>
      <c r="EL87" s="559"/>
      <c r="EM87" s="559"/>
      <c r="EN87" s="559"/>
      <c r="EO87" s="559"/>
      <c r="EP87" s="559"/>
      <c r="EQ87" s="559"/>
      <c r="ER87" s="559"/>
      <c r="ES87" s="559"/>
      <c r="ET87" s="559"/>
      <c r="EU87" s="559"/>
      <c r="EV87" s="559"/>
      <c r="EW87" s="559"/>
      <c r="EX87" s="559"/>
      <c r="EY87" s="559"/>
      <c r="EZ87" s="559"/>
      <c r="FA87" s="559"/>
      <c r="FB87" s="559"/>
      <c r="FC87" s="559"/>
      <c r="FD87" s="559"/>
      <c r="FE87" s="559"/>
      <c r="FF87" s="559"/>
      <c r="FG87" s="559"/>
      <c r="FH87" s="559"/>
      <c r="FI87" s="559"/>
      <c r="FJ87" s="559"/>
      <c r="FK87" s="559"/>
      <c r="FL87" s="559"/>
      <c r="FM87" s="559"/>
      <c r="FN87" s="559"/>
      <c r="FO87" s="559"/>
      <c r="FP87" s="559"/>
      <c r="FQ87" s="559"/>
      <c r="FR87" s="559"/>
      <c r="FS87" s="559"/>
      <c r="FT87" s="559"/>
      <c r="FU87" s="559"/>
      <c r="FV87" s="559"/>
      <c r="FW87" s="559"/>
      <c r="FX87" s="559"/>
      <c r="FY87" s="559"/>
      <c r="FZ87" s="559"/>
      <c r="GA87" s="559"/>
      <c r="GB87" s="559"/>
      <c r="GC87" s="559"/>
      <c r="GD87" s="559"/>
      <c r="GE87" s="559"/>
      <c r="GF87" s="559"/>
      <c r="GG87" s="559"/>
      <c r="GH87" s="559"/>
      <c r="GI87" s="559"/>
      <c r="GJ87" s="559"/>
      <c r="GK87" s="559"/>
      <c r="GL87" s="559"/>
      <c r="GM87" s="559"/>
      <c r="GN87" s="559"/>
      <c r="GO87" s="559"/>
      <c r="GP87" s="559"/>
      <c r="GQ87" s="559"/>
      <c r="GR87" s="559"/>
      <c r="GS87" s="559"/>
      <c r="GT87" s="559"/>
      <c r="GU87" s="559"/>
      <c r="GV87" s="559"/>
      <c r="GW87" s="559"/>
      <c r="GX87" s="559"/>
      <c r="GY87" s="559"/>
      <c r="GZ87" s="559"/>
      <c r="HA87" s="559"/>
      <c r="HB87" s="559"/>
      <c r="HC87" s="559"/>
      <c r="HD87" s="559"/>
      <c r="HE87" s="559"/>
      <c r="HF87" s="559"/>
      <c r="HG87" s="559"/>
      <c r="HH87" s="559"/>
      <c r="HI87" s="559"/>
      <c r="HJ87" s="559"/>
      <c r="HK87" s="559"/>
      <c r="HL87" s="559"/>
      <c r="HM87" s="559"/>
      <c r="HN87" s="559"/>
      <c r="HO87" s="559"/>
      <c r="HP87" s="559"/>
      <c r="HQ87" s="559"/>
      <c r="HR87" s="559"/>
      <c r="HS87" s="559"/>
      <c r="HT87" s="559"/>
      <c r="HU87" s="559"/>
      <c r="HV87" s="559"/>
      <c r="HW87" s="559"/>
      <c r="HX87" s="559"/>
      <c r="HY87" s="559"/>
      <c r="HZ87" s="559"/>
      <c r="IA87" s="559"/>
      <c r="IB87" s="559"/>
      <c r="IC87" s="559"/>
      <c r="ID87" s="559"/>
      <c r="IE87" s="559"/>
      <c r="IF87" s="559"/>
      <c r="IG87" s="559"/>
      <c r="IH87" s="559"/>
      <c r="II87" s="559"/>
      <c r="IJ87" s="559"/>
      <c r="IK87" s="559"/>
      <c r="IL87" s="559"/>
      <c r="IM87" s="559"/>
      <c r="IN87" s="559"/>
      <c r="IO87" s="559"/>
      <c r="IP87" s="559"/>
      <c r="IQ87" s="559"/>
      <c r="IR87" s="559"/>
      <c r="IS87" s="559"/>
      <c r="IT87" s="559"/>
      <c r="IU87" s="559"/>
      <c r="IV87" s="559"/>
      <c r="IW87" s="559"/>
      <c r="IX87" s="559"/>
      <c r="IY87" s="559"/>
      <c r="IZ87" s="559"/>
      <c r="JA87" s="559"/>
      <c r="JB87" s="559"/>
      <c r="JC87" s="559"/>
      <c r="JD87" s="559"/>
      <c r="JE87" s="559"/>
      <c r="JF87" s="559"/>
      <c r="JG87" s="559"/>
      <c r="JH87" s="559"/>
      <c r="JI87" s="559"/>
      <c r="JJ87" s="559"/>
      <c r="JK87" s="559"/>
      <c r="JL87" s="559"/>
      <c r="JM87" s="559"/>
      <c r="JN87" s="559"/>
      <c r="JO87" s="559"/>
      <c r="JP87" s="559"/>
      <c r="JQ87" s="559"/>
      <c r="JR87" s="559"/>
      <c r="JS87" s="559"/>
      <c r="JT87" s="559"/>
      <c r="JU87" s="559"/>
      <c r="JV87" s="559"/>
      <c r="JW87" s="559"/>
      <c r="JX87" s="559"/>
      <c r="JY87" s="559"/>
      <c r="JZ87" s="559"/>
      <c r="KA87" s="559"/>
      <c r="KB87" s="559"/>
      <c r="KC87" s="559"/>
      <c r="KD87" s="559"/>
      <c r="KE87" s="559"/>
      <c r="KF87" s="559"/>
      <c r="KG87" s="559"/>
      <c r="KH87" s="559"/>
      <c r="KI87" s="559"/>
      <c r="KJ87" s="559"/>
      <c r="KK87" s="559"/>
      <c r="KL87" s="559"/>
      <c r="KM87" s="559"/>
      <c r="KN87" s="559"/>
      <c r="KO87" s="559"/>
      <c r="KP87" s="559"/>
      <c r="KQ87" s="559"/>
      <c r="KR87" s="559"/>
      <c r="KS87" s="559"/>
      <c r="KT87" s="559"/>
      <c r="KU87" s="559"/>
      <c r="KV87" s="559"/>
      <c r="KW87" s="559"/>
      <c r="KX87" s="559"/>
      <c r="KY87" s="559"/>
      <c r="KZ87" s="559"/>
      <c r="LA87" s="559"/>
      <c r="LB87" s="559"/>
      <c r="LC87" s="559"/>
      <c r="LD87" s="559"/>
      <c r="LE87" s="559"/>
      <c r="LF87" s="559"/>
      <c r="LG87" s="559"/>
      <c r="LH87" s="559"/>
      <c r="LI87" s="559"/>
      <c r="LJ87" s="559"/>
      <c r="LK87" s="559"/>
      <c r="LL87" s="559"/>
      <c r="LM87" s="559"/>
      <c r="LN87" s="559"/>
      <c r="LO87" s="559"/>
      <c r="LP87" s="559"/>
      <c r="LQ87" s="559"/>
      <c r="LR87" s="559"/>
      <c r="LS87" s="559"/>
      <c r="LT87" s="559"/>
      <c r="LU87" s="559"/>
      <c r="LV87" s="559"/>
      <c r="LW87" s="559"/>
      <c r="LX87" s="559"/>
      <c r="LY87" s="559"/>
      <c r="LZ87" s="559"/>
      <c r="MA87" s="559"/>
      <c r="MB87" s="559"/>
      <c r="MC87" s="559"/>
      <c r="MD87" s="559"/>
      <c r="ME87" s="559"/>
      <c r="MF87" s="559"/>
      <c r="MG87" s="559"/>
      <c r="MH87" s="559"/>
      <c r="MI87" s="559"/>
      <c r="MJ87" s="559"/>
      <c r="MK87" s="559"/>
      <c r="ML87" s="559"/>
      <c r="MM87" s="559"/>
      <c r="MN87" s="559"/>
      <c r="MO87" s="559"/>
      <c r="MP87" s="559"/>
      <c r="MQ87" s="559"/>
      <c r="MR87" s="559"/>
      <c r="MS87" s="559"/>
      <c r="MT87" s="559"/>
      <c r="MU87" s="559"/>
      <c r="MV87" s="559"/>
      <c r="MW87" s="559"/>
      <c r="MX87" s="559"/>
      <c r="MY87" s="559"/>
      <c r="MZ87" s="559"/>
      <c r="NA87" s="559"/>
      <c r="NB87" s="559"/>
      <c r="NC87" s="559"/>
      <c r="ND87" s="559"/>
      <c r="NE87" s="559"/>
      <c r="NF87" s="559"/>
      <c r="NG87" s="559"/>
      <c r="NH87" s="559"/>
      <c r="NI87" s="559"/>
      <c r="NJ87" s="559"/>
      <c r="NK87" s="559"/>
      <c r="NL87" s="559"/>
      <c r="NM87" s="559"/>
      <c r="NN87" s="559"/>
      <c r="NO87" s="559"/>
      <c r="NP87" s="559"/>
      <c r="NQ87" s="559"/>
      <c r="NR87" s="559"/>
      <c r="NS87" s="559"/>
      <c r="NT87" s="559"/>
      <c r="NU87" s="559"/>
      <c r="NV87" s="559"/>
      <c r="NW87" s="559"/>
      <c r="NX87" s="559"/>
      <c r="NY87" s="559"/>
      <c r="NZ87" s="559"/>
      <c r="OA87" s="559"/>
      <c r="OB87" s="559"/>
      <c r="OC87" s="559"/>
      <c r="OD87" s="559"/>
      <c r="OE87" s="559"/>
      <c r="OF87" s="559"/>
      <c r="OG87" s="559"/>
      <c r="OH87" s="559"/>
      <c r="OI87" s="559"/>
      <c r="OJ87" s="559"/>
      <c r="OK87" s="559"/>
      <c r="OL87" s="559"/>
      <c r="OM87" s="559"/>
      <c r="ON87" s="559"/>
      <c r="OO87" s="559"/>
      <c r="OP87" s="559"/>
      <c r="OQ87" s="559"/>
      <c r="OR87" s="559"/>
      <c r="OS87" s="559"/>
      <c r="OT87" s="559"/>
      <c r="OU87" s="559"/>
      <c r="OV87" s="559"/>
      <c r="OW87" s="559"/>
      <c r="OX87" s="559"/>
      <c r="OY87" s="559"/>
      <c r="OZ87" s="559"/>
      <c r="PA87" s="559"/>
      <c r="PB87" s="559"/>
      <c r="PC87" s="559"/>
      <c r="PD87" s="559"/>
      <c r="PE87" s="559"/>
      <c r="PF87" s="559"/>
      <c r="PG87" s="559"/>
      <c r="PH87" s="559"/>
      <c r="PI87" s="559"/>
      <c r="PJ87" s="559"/>
      <c r="PK87" s="559"/>
      <c r="PL87" s="559"/>
      <c r="PM87" s="559"/>
      <c r="PN87" s="559"/>
      <c r="PO87" s="559"/>
      <c r="PP87" s="559"/>
      <c r="PQ87" s="559"/>
      <c r="PR87" s="559"/>
      <c r="PS87" s="559"/>
      <c r="PT87" s="559"/>
      <c r="PU87" s="559"/>
      <c r="PV87" s="559"/>
      <c r="PW87" s="559"/>
      <c r="PX87" s="559"/>
      <c r="PY87" s="559"/>
      <c r="PZ87" s="559"/>
      <c r="QA87" s="559"/>
      <c r="QB87" s="559"/>
      <c r="QC87" s="559"/>
      <c r="QD87" s="559"/>
      <c r="QE87" s="559"/>
      <c r="QF87" s="559"/>
      <c r="QG87" s="559"/>
      <c r="QH87" s="559"/>
      <c r="QI87" s="559"/>
      <c r="QJ87" s="559"/>
      <c r="QK87" s="559"/>
      <c r="QL87" s="559"/>
      <c r="QM87" s="559"/>
      <c r="QN87" s="559"/>
      <c r="QO87" s="559"/>
      <c r="QP87" s="559"/>
      <c r="QQ87" s="559"/>
      <c r="QR87" s="559"/>
      <c r="QS87" s="559"/>
      <c r="QT87" s="559"/>
      <c r="QU87" s="559"/>
      <c r="QV87" s="559"/>
      <c r="QW87" s="559"/>
      <c r="QX87" s="559"/>
      <c r="QY87" s="559"/>
      <c r="QZ87" s="559"/>
      <c r="RA87" s="559"/>
      <c r="RB87" s="559"/>
      <c r="RC87" s="559"/>
      <c r="RD87" s="559"/>
      <c r="RE87" s="559"/>
      <c r="RF87" s="559"/>
      <c r="RG87" s="559"/>
      <c r="RH87" s="559"/>
      <c r="RI87" s="559"/>
      <c r="RJ87" s="559"/>
      <c r="RK87" s="559"/>
      <c r="RL87" s="559"/>
      <c r="RM87" s="559"/>
      <c r="RN87" s="559"/>
      <c r="RO87" s="559"/>
      <c r="RP87" s="559"/>
      <c r="RQ87" s="559"/>
      <c r="RR87" s="559"/>
      <c r="RS87" s="559"/>
      <c r="RT87" s="559"/>
      <c r="RU87" s="559"/>
      <c r="RV87" s="559"/>
      <c r="RW87" s="559"/>
      <c r="RX87" s="559"/>
      <c r="RY87" s="559"/>
      <c r="RZ87" s="559"/>
      <c r="SA87" s="559"/>
      <c r="SB87" s="559"/>
      <c r="SC87" s="559"/>
      <c r="SD87" s="559"/>
      <c r="SE87" s="559"/>
      <c r="SF87" s="559"/>
      <c r="SG87" s="559"/>
      <c r="SH87" s="559"/>
      <c r="SI87" s="559"/>
      <c r="SJ87" s="559"/>
      <c r="SK87" s="559"/>
      <c r="SL87" s="559"/>
      <c r="SM87" s="559"/>
      <c r="SN87" s="559"/>
      <c r="SO87" s="559"/>
      <c r="SP87" s="559"/>
      <c r="SQ87" s="559"/>
      <c r="SR87" s="559"/>
      <c r="SS87" s="559"/>
      <c r="ST87" s="559"/>
      <c r="SU87" s="559"/>
      <c r="SV87" s="559"/>
      <c r="SW87" s="559"/>
      <c r="SX87" s="559"/>
      <c r="SY87" s="559"/>
      <c r="SZ87" s="559"/>
      <c r="TA87" s="559"/>
      <c r="TB87" s="559"/>
      <c r="TC87" s="559"/>
      <c r="TD87" s="559"/>
      <c r="TE87" s="559"/>
      <c r="TF87" s="559"/>
      <c r="TG87" s="559"/>
      <c r="TH87" s="559"/>
      <c r="TI87" s="559"/>
      <c r="TJ87" s="559"/>
      <c r="TK87" s="559"/>
      <c r="TL87" s="559"/>
      <c r="TM87" s="559"/>
      <c r="TN87" s="559"/>
      <c r="TO87" s="559"/>
      <c r="TP87" s="559"/>
      <c r="TQ87" s="559"/>
      <c r="TR87" s="559"/>
      <c r="TS87" s="559"/>
      <c r="TT87" s="559"/>
      <c r="TU87" s="559"/>
      <c r="TV87" s="559"/>
      <c r="TW87" s="559"/>
      <c r="TX87" s="559"/>
      <c r="TY87" s="559"/>
      <c r="TZ87" s="559"/>
      <c r="UA87" s="559"/>
      <c r="UB87" s="559"/>
      <c r="UC87" s="559"/>
      <c r="UD87" s="559"/>
      <c r="UE87" s="559"/>
      <c r="UF87" s="559"/>
      <c r="UG87" s="559"/>
      <c r="UH87" s="559"/>
      <c r="UI87" s="559"/>
      <c r="UJ87" s="559"/>
      <c r="UK87" s="559"/>
      <c r="UL87" s="559"/>
      <c r="UM87" s="559"/>
      <c r="UN87" s="559"/>
      <c r="UO87" s="559"/>
      <c r="UP87" s="559"/>
      <c r="UQ87" s="559"/>
      <c r="UR87" s="559"/>
      <c r="US87" s="559"/>
      <c r="UT87" s="559"/>
      <c r="UU87" s="559"/>
      <c r="UV87" s="559"/>
      <c r="UW87" s="559"/>
      <c r="UX87" s="559"/>
      <c r="UY87" s="559"/>
      <c r="UZ87" s="559"/>
      <c r="VA87" s="559"/>
      <c r="VB87" s="559"/>
      <c r="VC87" s="559"/>
      <c r="VD87" s="559"/>
      <c r="VE87" s="559"/>
      <c r="VF87" s="559"/>
      <c r="VG87" s="559"/>
      <c r="VH87" s="559"/>
      <c r="VI87" s="559"/>
      <c r="VJ87" s="559"/>
      <c r="VK87" s="559"/>
      <c r="VL87" s="559"/>
      <c r="VM87" s="559"/>
      <c r="VN87" s="559"/>
      <c r="VO87" s="559"/>
      <c r="VP87" s="559"/>
      <c r="VQ87" s="559"/>
      <c r="VR87" s="559"/>
      <c r="VS87" s="559"/>
      <c r="VT87" s="559"/>
      <c r="VU87" s="559"/>
      <c r="VV87" s="559"/>
      <c r="VW87" s="559"/>
      <c r="VX87" s="559"/>
      <c r="VY87" s="559"/>
      <c r="VZ87" s="559"/>
      <c r="WA87" s="559"/>
      <c r="WB87" s="559"/>
      <c r="WC87" s="559"/>
      <c r="WD87" s="559"/>
      <c r="WE87" s="559"/>
      <c r="WF87" s="559"/>
      <c r="WG87" s="559"/>
      <c r="WH87" s="559"/>
      <c r="WI87" s="559"/>
      <c r="WJ87" s="559"/>
      <c r="WK87" s="559"/>
      <c r="WL87" s="559"/>
      <c r="WM87" s="559"/>
      <c r="WN87" s="559"/>
      <c r="WO87" s="559"/>
      <c r="WP87" s="559"/>
      <c r="WQ87" s="559"/>
      <c r="WR87" s="559"/>
      <c r="WS87" s="559"/>
      <c r="WT87" s="559"/>
      <c r="WU87" s="559"/>
      <c r="WV87" s="559"/>
      <c r="WW87" s="559"/>
      <c r="WX87" s="559"/>
      <c r="WY87" s="559"/>
      <c r="WZ87" s="559"/>
      <c r="XA87" s="559"/>
      <c r="XB87" s="559"/>
      <c r="XC87" s="559"/>
      <c r="XD87" s="559"/>
      <c r="XE87" s="559"/>
      <c r="XF87" s="559"/>
      <c r="XG87" s="559"/>
      <c r="XH87" s="559"/>
      <c r="XI87" s="559"/>
      <c r="XJ87" s="559"/>
      <c r="XK87" s="559"/>
      <c r="XL87" s="559"/>
      <c r="XM87" s="559"/>
      <c r="XN87" s="559"/>
      <c r="XO87" s="559"/>
      <c r="XP87" s="559"/>
      <c r="XQ87" s="559"/>
      <c r="XR87" s="559"/>
      <c r="XS87" s="559"/>
      <c r="XT87" s="559"/>
      <c r="XU87" s="559"/>
      <c r="XV87" s="559"/>
      <c r="XW87" s="559"/>
      <c r="XX87" s="559"/>
      <c r="XY87" s="559"/>
      <c r="XZ87" s="559"/>
      <c r="YA87" s="559"/>
      <c r="YB87" s="559"/>
      <c r="YC87" s="559"/>
      <c r="YD87" s="559"/>
      <c r="YE87" s="559"/>
      <c r="YF87" s="559"/>
      <c r="YG87" s="559"/>
      <c r="YH87" s="559"/>
      <c r="YI87" s="559"/>
      <c r="YJ87" s="559"/>
      <c r="YK87" s="559"/>
      <c r="YL87" s="559"/>
      <c r="YM87" s="559"/>
      <c r="YN87" s="559"/>
      <c r="YO87" s="559"/>
      <c r="YP87" s="559"/>
      <c r="YQ87" s="559"/>
      <c r="YR87" s="559"/>
      <c r="YS87" s="559"/>
      <c r="YT87" s="559"/>
      <c r="YU87" s="559"/>
      <c r="YV87" s="559"/>
      <c r="YW87" s="559"/>
      <c r="YX87" s="559"/>
      <c r="YY87" s="559"/>
      <c r="YZ87" s="559"/>
      <c r="ZA87" s="559"/>
      <c r="ZB87" s="559"/>
      <c r="ZC87" s="559"/>
      <c r="ZD87" s="559"/>
      <c r="ZE87" s="559"/>
      <c r="ZF87" s="559"/>
      <c r="ZG87" s="559"/>
      <c r="ZH87" s="559"/>
      <c r="ZI87" s="559"/>
      <c r="ZJ87" s="559"/>
      <c r="ZK87" s="559"/>
      <c r="ZL87" s="559"/>
      <c r="ZM87" s="559"/>
      <c r="ZN87" s="559"/>
      <c r="ZO87" s="559"/>
      <c r="ZP87" s="559"/>
      <c r="ZQ87" s="559"/>
      <c r="ZR87" s="559"/>
      <c r="ZS87" s="559"/>
      <c r="ZT87" s="559"/>
      <c r="ZU87" s="559"/>
      <c r="ZV87" s="559"/>
      <c r="ZW87" s="559"/>
      <c r="ZX87" s="559"/>
      <c r="ZY87" s="559"/>
      <c r="ZZ87" s="559"/>
      <c r="AAA87" s="559"/>
      <c r="AAB87" s="559"/>
      <c r="AAC87" s="559"/>
      <c r="AAD87" s="559"/>
      <c r="AAE87" s="559"/>
      <c r="AAF87" s="559"/>
      <c r="AAG87" s="559"/>
      <c r="AAH87" s="559"/>
      <c r="AAI87" s="559"/>
      <c r="AAJ87" s="559"/>
      <c r="AAK87" s="559"/>
      <c r="AAL87" s="559"/>
      <c r="AAM87" s="559"/>
      <c r="AAN87" s="559"/>
      <c r="AAO87" s="559"/>
      <c r="AAP87" s="559"/>
      <c r="AAQ87" s="559"/>
      <c r="AAR87" s="559"/>
      <c r="AAS87" s="559"/>
      <c r="AAT87" s="559"/>
      <c r="AAU87" s="559"/>
      <c r="AAV87" s="559"/>
      <c r="AAW87" s="559"/>
      <c r="AAX87" s="559"/>
      <c r="AAY87" s="559"/>
      <c r="AAZ87" s="559"/>
      <c r="ABA87" s="559"/>
      <c r="ABB87" s="559"/>
      <c r="ABC87" s="559"/>
      <c r="ABD87" s="559"/>
      <c r="ABE87" s="559"/>
      <c r="ABF87" s="559"/>
      <c r="ABG87" s="559"/>
      <c r="ABH87" s="559"/>
      <c r="ABI87" s="559"/>
      <c r="ABJ87" s="559"/>
      <c r="ABK87" s="559"/>
      <c r="ABL87" s="559"/>
      <c r="ABM87" s="559"/>
      <c r="ABN87" s="559"/>
      <c r="ABO87" s="559"/>
      <c r="ABP87" s="559"/>
      <c r="ABQ87" s="559"/>
      <c r="ABR87" s="559"/>
      <c r="ABS87" s="559"/>
      <c r="ABT87" s="559"/>
      <c r="ABU87" s="559"/>
      <c r="ABV87" s="559"/>
      <c r="ABW87" s="559"/>
      <c r="ABX87" s="559"/>
      <c r="ABY87" s="559"/>
      <c r="ABZ87" s="559"/>
      <c r="ACA87" s="559"/>
      <c r="ACB87" s="559"/>
      <c r="ACC87" s="559"/>
      <c r="ACD87" s="559"/>
      <c r="ACE87" s="559"/>
      <c r="ACF87" s="559"/>
      <c r="ACG87" s="559"/>
      <c r="ACH87" s="559"/>
      <c r="ACI87" s="559"/>
      <c r="ACJ87" s="559"/>
      <c r="ACK87" s="559"/>
      <c r="ACL87" s="559"/>
      <c r="ACM87" s="559"/>
      <c r="ACN87" s="559"/>
      <c r="ACO87" s="559"/>
      <c r="ACP87" s="559"/>
      <c r="ACQ87" s="559"/>
      <c r="ACR87" s="559"/>
      <c r="ACS87" s="559"/>
      <c r="ACT87" s="559"/>
      <c r="ACU87" s="559"/>
      <c r="ACV87" s="559"/>
      <c r="ACW87" s="559"/>
      <c r="ACX87" s="559"/>
      <c r="ACY87" s="559"/>
      <c r="ACZ87" s="559"/>
      <c r="ADA87" s="559"/>
      <c r="ADB87" s="559"/>
      <c r="ADC87" s="559"/>
      <c r="ADD87" s="559"/>
      <c r="ADE87" s="559"/>
      <c r="ADF87" s="559"/>
      <c r="ADG87" s="559"/>
      <c r="ADH87" s="559"/>
      <c r="ADI87" s="559"/>
      <c r="ADJ87" s="559"/>
      <c r="ADK87" s="559"/>
      <c r="ADL87" s="559"/>
      <c r="ADM87" s="559"/>
      <c r="ADN87" s="559"/>
      <c r="ADO87" s="559"/>
      <c r="ADP87" s="559"/>
      <c r="ADQ87" s="559"/>
      <c r="ADR87" s="559"/>
      <c r="ADS87" s="559"/>
      <c r="ADT87" s="559"/>
      <c r="ADU87" s="559"/>
      <c r="ADV87" s="559"/>
      <c r="ADW87" s="559"/>
      <c r="ADX87" s="559"/>
      <c r="ADY87" s="559"/>
      <c r="ADZ87" s="559"/>
      <c r="AEA87" s="559"/>
      <c r="AEB87" s="559"/>
      <c r="AEC87" s="559"/>
      <c r="AED87" s="559"/>
      <c r="AEE87" s="559"/>
      <c r="AEF87" s="559"/>
      <c r="AEG87" s="559"/>
      <c r="AEH87" s="559"/>
      <c r="AEI87" s="559"/>
      <c r="AEJ87" s="559"/>
      <c r="AEK87" s="559"/>
      <c r="AEL87" s="559"/>
      <c r="AEM87" s="559"/>
      <c r="AEN87" s="559"/>
      <c r="AEO87" s="559"/>
      <c r="AEP87" s="559"/>
      <c r="AEQ87" s="559"/>
      <c r="AER87" s="559"/>
      <c r="AES87" s="559"/>
      <c r="AET87" s="559"/>
      <c r="AEU87" s="559"/>
      <c r="AEV87" s="559"/>
      <c r="AEW87" s="559"/>
      <c r="AEX87" s="559"/>
      <c r="AEY87" s="559"/>
      <c r="AEZ87" s="559"/>
      <c r="AFA87" s="559"/>
      <c r="AFB87" s="559"/>
      <c r="AFC87" s="559"/>
      <c r="AFD87" s="559"/>
      <c r="AFE87" s="559"/>
      <c r="AFF87" s="559"/>
      <c r="AFG87" s="559"/>
      <c r="AFH87" s="559"/>
      <c r="AFI87" s="559"/>
      <c r="AFJ87" s="559"/>
      <c r="AFK87" s="559"/>
      <c r="AFL87" s="559"/>
      <c r="AFM87" s="559"/>
      <c r="AFN87" s="559"/>
      <c r="AFO87" s="559"/>
      <c r="AFP87" s="559"/>
      <c r="AFQ87" s="559"/>
      <c r="AFR87" s="559"/>
      <c r="AFS87" s="559"/>
      <c r="AFT87" s="559"/>
      <c r="AFU87" s="559"/>
      <c r="AFV87" s="559"/>
      <c r="AFW87" s="559"/>
      <c r="AFX87" s="559"/>
      <c r="AFY87" s="559"/>
      <c r="AFZ87" s="559"/>
      <c r="AGA87" s="559"/>
      <c r="AGB87" s="559"/>
      <c r="AGC87" s="559"/>
      <c r="AGD87" s="559"/>
      <c r="AGE87" s="559"/>
      <c r="AGF87" s="559"/>
      <c r="AGG87" s="559"/>
      <c r="AGH87" s="559"/>
      <c r="AGI87" s="559"/>
      <c r="AGJ87" s="559"/>
      <c r="AGK87" s="559"/>
      <c r="AGL87" s="559"/>
      <c r="AGM87" s="559"/>
      <c r="AGN87" s="559"/>
      <c r="AGO87" s="559"/>
      <c r="AGP87" s="559"/>
      <c r="AGQ87" s="559"/>
      <c r="AGR87" s="559"/>
      <c r="AGS87" s="559"/>
      <c r="AGT87" s="559"/>
      <c r="AGU87" s="559"/>
      <c r="AGV87" s="559"/>
      <c r="AGW87" s="559"/>
      <c r="AGX87" s="559"/>
      <c r="AGY87" s="559"/>
      <c r="AGZ87" s="559"/>
      <c r="AHA87" s="559"/>
      <c r="AHB87" s="559"/>
      <c r="AHC87" s="559"/>
      <c r="AHD87" s="559"/>
      <c r="AHE87" s="559"/>
      <c r="AHF87" s="559"/>
      <c r="AHG87" s="559"/>
      <c r="AHH87" s="559"/>
      <c r="AHI87" s="559"/>
      <c r="AHJ87" s="559"/>
      <c r="AHK87" s="559"/>
      <c r="AHL87" s="559"/>
      <c r="AHM87" s="559"/>
      <c r="AHN87" s="559"/>
      <c r="AHO87" s="559"/>
      <c r="AHP87" s="559"/>
      <c r="AHQ87" s="559"/>
      <c r="AHR87" s="559"/>
      <c r="AHS87" s="559"/>
      <c r="AHT87" s="559"/>
      <c r="AHU87" s="559"/>
      <c r="AHV87" s="559"/>
      <c r="AHW87" s="559"/>
      <c r="AHX87" s="559"/>
      <c r="AHY87" s="559"/>
      <c r="AHZ87" s="559"/>
      <c r="AIA87" s="559"/>
      <c r="AIB87" s="559"/>
      <c r="AIC87" s="559"/>
      <c r="AID87" s="559"/>
      <c r="AIE87" s="559"/>
      <c r="AIF87" s="559"/>
      <c r="AIG87" s="559"/>
      <c r="AIH87" s="559"/>
      <c r="AII87" s="559"/>
      <c r="AIJ87" s="559"/>
      <c r="AIK87" s="559"/>
      <c r="AIL87" s="559"/>
      <c r="AIM87" s="559"/>
      <c r="AIN87" s="559"/>
      <c r="AIO87" s="559"/>
      <c r="AIP87" s="559"/>
      <c r="AIQ87" s="559"/>
      <c r="AIR87" s="559"/>
      <c r="AIS87" s="559"/>
      <c r="AIT87" s="559"/>
      <c r="AIU87" s="559"/>
      <c r="AIV87" s="559"/>
      <c r="AIW87" s="559"/>
      <c r="AIX87" s="559"/>
      <c r="AIY87" s="559"/>
      <c r="AIZ87" s="559"/>
      <c r="AJA87" s="559"/>
      <c r="AJB87" s="559"/>
      <c r="AJC87" s="559"/>
      <c r="AJD87" s="559"/>
      <c r="AJE87" s="559"/>
      <c r="AJF87" s="559"/>
      <c r="AJG87" s="559"/>
      <c r="AJH87" s="559"/>
      <c r="AJI87" s="559"/>
      <c r="AJJ87" s="559"/>
      <c r="AJK87" s="559"/>
      <c r="AJL87" s="559"/>
      <c r="AJM87" s="559"/>
      <c r="AJN87" s="559"/>
      <c r="AJO87" s="559"/>
      <c r="AJP87" s="559"/>
      <c r="AJQ87" s="559"/>
      <c r="AJR87" s="559"/>
      <c r="AJS87" s="559"/>
      <c r="AJT87" s="559"/>
      <c r="AJU87" s="559"/>
      <c r="AJV87" s="559"/>
      <c r="AJW87" s="559"/>
      <c r="AJX87" s="559"/>
      <c r="AJY87" s="559"/>
      <c r="AJZ87" s="559"/>
      <c r="AKA87" s="559"/>
      <c r="AKB87" s="559"/>
      <c r="AKC87" s="559"/>
      <c r="AKD87" s="559"/>
      <c r="AKE87" s="559"/>
      <c r="AKF87" s="559"/>
      <c r="AKG87" s="559"/>
      <c r="AKH87" s="559"/>
      <c r="AKI87" s="559"/>
      <c r="AKJ87" s="559"/>
      <c r="AKK87" s="559"/>
      <c r="AKL87" s="559"/>
      <c r="AKM87" s="559"/>
      <c r="AKN87" s="559"/>
      <c r="AKO87" s="559"/>
      <c r="AKP87" s="559"/>
      <c r="AKQ87" s="559"/>
      <c r="AKR87" s="559"/>
      <c r="AKS87" s="559"/>
      <c r="AKT87" s="559"/>
      <c r="AKU87" s="559"/>
      <c r="AKV87" s="559"/>
      <c r="AKW87" s="559"/>
      <c r="AKX87" s="559"/>
      <c r="AKY87" s="559"/>
      <c r="AKZ87" s="559"/>
      <c r="ALA87" s="559"/>
      <c r="ALB87" s="559"/>
      <c r="ALC87" s="559"/>
      <c r="ALD87" s="559"/>
      <c r="ALE87" s="559"/>
      <c r="ALF87" s="559"/>
      <c r="ALG87" s="559"/>
      <c r="ALH87" s="559"/>
      <c r="ALI87" s="559"/>
      <c r="ALJ87" s="559"/>
      <c r="ALK87" s="559"/>
      <c r="ALL87" s="559"/>
      <c r="ALM87" s="559"/>
      <c r="ALN87" s="559"/>
      <c r="ALO87" s="559"/>
      <c r="ALP87" s="559"/>
      <c r="ALQ87" s="559"/>
      <c r="ALR87" s="559"/>
      <c r="ALS87" s="559"/>
      <c r="ALT87" s="559"/>
      <c r="ALU87" s="559"/>
      <c r="ALV87" s="559"/>
      <c r="ALW87" s="559"/>
      <c r="ALX87" s="559"/>
      <c r="ALY87" s="559"/>
      <c r="ALZ87" s="559"/>
      <c r="AMA87" s="559"/>
      <c r="AMB87" s="559"/>
      <c r="AMC87" s="559"/>
      <c r="AMD87" s="559"/>
      <c r="AME87" s="559"/>
      <c r="AMF87" s="559"/>
      <c r="AMG87" s="559"/>
      <c r="AMH87" s="559"/>
      <c r="AMI87" s="559"/>
      <c r="AMJ87" s="559"/>
    </row>
    <row r="88" spans="1:1024 1026:1026" x14ac:dyDescent="0.25">
      <c r="A88" s="294" t="s">
        <v>24760</v>
      </c>
      <c r="B88" s="257">
        <v>88</v>
      </c>
      <c r="C88" s="387" t="s">
        <v>24769</v>
      </c>
      <c r="D88" s="296" t="s">
        <v>24770</v>
      </c>
      <c r="E88" s="297" t="s">
        <v>818</v>
      </c>
      <c r="F88" s="298">
        <v>4</v>
      </c>
      <c r="G88" s="299"/>
      <c r="H88" s="299"/>
      <c r="I88" s="492">
        <v>100000</v>
      </c>
      <c r="J88" s="298"/>
      <c r="K88" s="298"/>
      <c r="L88" s="298"/>
      <c r="M88" s="298"/>
      <c r="N88" s="298">
        <v>1</v>
      </c>
      <c r="O88" s="300"/>
      <c r="P88" s="300"/>
      <c r="Q88" s="298"/>
      <c r="R88" s="298"/>
      <c r="S88" s="298"/>
      <c r="T88" s="298"/>
      <c r="U88" s="298"/>
      <c r="V88" s="301"/>
      <c r="W88" s="302">
        <f t="shared" ref="W88:W100" si="61">IF(O88=1,10,100)</f>
        <v>100</v>
      </c>
      <c r="X88" s="302">
        <f t="shared" ref="X88:X100" si="62">IF(O88=1,1,IF(O88=2,10,100))</f>
        <v>100</v>
      </c>
      <c r="Y88" s="283">
        <f t="shared" si="51"/>
        <v>100</v>
      </c>
      <c r="Z88" s="302">
        <f t="shared" si="58"/>
        <v>100</v>
      </c>
      <c r="AA88" s="302">
        <f t="shared" si="59"/>
        <v>100</v>
      </c>
      <c r="AB88" s="303">
        <f t="shared" si="57"/>
        <v>100</v>
      </c>
      <c r="AC88" s="303">
        <f t="shared" si="56"/>
        <v>100</v>
      </c>
      <c r="AD88" s="303">
        <f t="shared" si="50"/>
        <v>100</v>
      </c>
      <c r="AE88" s="284">
        <f t="shared" si="60"/>
        <v>100</v>
      </c>
      <c r="AF88" s="284">
        <f t="shared" si="27"/>
        <v>100</v>
      </c>
      <c r="AG88" s="304">
        <f t="shared" si="52"/>
        <v>100</v>
      </c>
      <c r="AH88" s="304">
        <f t="shared" si="53"/>
        <v>100</v>
      </c>
      <c r="AI88" s="304">
        <f t="shared" si="54"/>
        <v>100</v>
      </c>
      <c r="AJ88" s="304">
        <f t="shared" si="55"/>
        <v>100</v>
      </c>
      <c r="AK88" s="305" t="s">
        <v>31885</v>
      </c>
      <c r="AL88" s="306"/>
      <c r="AM88" s="297">
        <v>2</v>
      </c>
      <c r="AN88" s="511"/>
      <c r="AO88" s="297"/>
      <c r="AP88" s="297"/>
      <c r="AQ88" s="277"/>
      <c r="AR88" s="171" t="s">
        <v>756</v>
      </c>
      <c r="AS88" s="171"/>
      <c r="AT88" s="277"/>
      <c r="AU88" s="277"/>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c r="BZ88" s="559"/>
      <c r="CA88" s="559"/>
      <c r="CB88" s="559"/>
      <c r="CC88" s="559"/>
      <c r="CD88" s="559"/>
      <c r="CE88" s="559"/>
      <c r="CF88" s="559"/>
      <c r="CG88" s="559"/>
      <c r="CH88" s="559"/>
      <c r="CI88" s="559"/>
      <c r="CJ88" s="559"/>
      <c r="CK88" s="559"/>
      <c r="CL88" s="559"/>
      <c r="CM88" s="559"/>
      <c r="CN88" s="559"/>
      <c r="CO88" s="559"/>
      <c r="CP88" s="559"/>
      <c r="CQ88" s="559"/>
      <c r="CR88" s="559"/>
      <c r="CS88" s="559"/>
      <c r="CT88" s="559"/>
      <c r="CU88" s="559"/>
      <c r="CV88" s="559"/>
      <c r="CW88" s="559"/>
      <c r="CX88" s="559"/>
      <c r="CY88" s="559"/>
      <c r="CZ88" s="559"/>
      <c r="DA88" s="559"/>
      <c r="DB88" s="559"/>
      <c r="DC88" s="559"/>
      <c r="DD88" s="559"/>
      <c r="DE88" s="559"/>
      <c r="DF88" s="559"/>
      <c r="DG88" s="559"/>
      <c r="DH88" s="559"/>
      <c r="DI88" s="559"/>
      <c r="DJ88" s="559"/>
      <c r="DK88" s="559"/>
      <c r="DL88" s="559"/>
      <c r="DM88" s="559"/>
      <c r="DN88" s="559"/>
      <c r="DO88" s="559"/>
      <c r="DP88" s="559"/>
      <c r="DQ88" s="559"/>
      <c r="DR88" s="559"/>
      <c r="DS88" s="559"/>
      <c r="DT88" s="559"/>
      <c r="DU88" s="559"/>
      <c r="DV88" s="559"/>
      <c r="DW88" s="559"/>
      <c r="DX88" s="559"/>
      <c r="DY88" s="559"/>
      <c r="DZ88" s="559"/>
      <c r="EA88" s="559"/>
      <c r="EB88" s="559"/>
      <c r="EC88" s="559"/>
      <c r="ED88" s="559"/>
      <c r="EE88" s="559"/>
      <c r="EF88" s="559"/>
      <c r="EG88" s="559"/>
      <c r="EH88" s="559"/>
      <c r="EI88" s="559"/>
      <c r="EJ88" s="559"/>
      <c r="EK88" s="559"/>
      <c r="EL88" s="559"/>
      <c r="EM88" s="559"/>
      <c r="EN88" s="559"/>
      <c r="EO88" s="559"/>
      <c r="EP88" s="559"/>
      <c r="EQ88" s="559"/>
      <c r="ER88" s="559"/>
      <c r="ES88" s="559"/>
      <c r="ET88" s="559"/>
      <c r="EU88" s="559"/>
      <c r="EV88" s="559"/>
      <c r="EW88" s="559"/>
      <c r="EX88" s="559"/>
      <c r="EY88" s="559"/>
      <c r="EZ88" s="559"/>
      <c r="FA88" s="559"/>
      <c r="FB88" s="559"/>
      <c r="FC88" s="559"/>
      <c r="FD88" s="559"/>
      <c r="FE88" s="559"/>
      <c r="FF88" s="559"/>
      <c r="FG88" s="559"/>
      <c r="FH88" s="559"/>
      <c r="FI88" s="559"/>
      <c r="FJ88" s="559"/>
      <c r="FK88" s="559"/>
      <c r="FL88" s="559"/>
      <c r="FM88" s="559"/>
      <c r="FN88" s="559"/>
      <c r="FO88" s="559"/>
      <c r="FP88" s="559"/>
      <c r="FQ88" s="559"/>
      <c r="FR88" s="559"/>
      <c r="FS88" s="559"/>
      <c r="FT88" s="559"/>
      <c r="FU88" s="559"/>
      <c r="FV88" s="559"/>
      <c r="FW88" s="559"/>
      <c r="FX88" s="559"/>
      <c r="FY88" s="559"/>
      <c r="FZ88" s="559"/>
      <c r="GA88" s="559"/>
      <c r="GB88" s="559"/>
      <c r="GC88" s="559"/>
      <c r="GD88" s="559"/>
      <c r="GE88" s="559"/>
      <c r="GF88" s="559"/>
      <c r="GG88" s="559"/>
      <c r="GH88" s="559"/>
      <c r="GI88" s="559"/>
      <c r="GJ88" s="559"/>
      <c r="GK88" s="559"/>
      <c r="GL88" s="559"/>
      <c r="GM88" s="559"/>
      <c r="GN88" s="559"/>
      <c r="GO88" s="559"/>
      <c r="GP88" s="559"/>
      <c r="GQ88" s="559"/>
      <c r="GR88" s="559"/>
      <c r="GS88" s="559"/>
      <c r="GT88" s="559"/>
      <c r="GU88" s="559"/>
      <c r="GV88" s="559"/>
      <c r="GW88" s="559"/>
      <c r="GX88" s="559"/>
      <c r="GY88" s="559"/>
      <c r="GZ88" s="559"/>
      <c r="HA88" s="559"/>
      <c r="HB88" s="559"/>
      <c r="HC88" s="559"/>
      <c r="HD88" s="559"/>
      <c r="HE88" s="559"/>
      <c r="HF88" s="559"/>
      <c r="HG88" s="559"/>
      <c r="HH88" s="559"/>
      <c r="HI88" s="559"/>
      <c r="HJ88" s="559"/>
      <c r="HK88" s="559"/>
      <c r="HL88" s="559"/>
      <c r="HM88" s="559"/>
      <c r="HN88" s="559"/>
      <c r="HO88" s="559"/>
      <c r="HP88" s="559"/>
      <c r="HQ88" s="559"/>
      <c r="HR88" s="559"/>
      <c r="HS88" s="559"/>
      <c r="HT88" s="559"/>
      <c r="HU88" s="559"/>
      <c r="HV88" s="559"/>
      <c r="HW88" s="559"/>
      <c r="HX88" s="559"/>
      <c r="HY88" s="559"/>
      <c r="HZ88" s="559"/>
      <c r="IA88" s="559"/>
      <c r="IB88" s="559"/>
      <c r="IC88" s="559"/>
      <c r="ID88" s="559"/>
      <c r="IE88" s="559"/>
      <c r="IF88" s="559"/>
      <c r="IG88" s="559"/>
      <c r="IH88" s="559"/>
      <c r="II88" s="559"/>
      <c r="IJ88" s="559"/>
      <c r="IK88" s="559"/>
      <c r="IL88" s="559"/>
      <c r="IM88" s="559"/>
      <c r="IN88" s="559"/>
      <c r="IO88" s="559"/>
      <c r="IP88" s="559"/>
      <c r="IQ88" s="559"/>
      <c r="IR88" s="559"/>
      <c r="IS88" s="559"/>
      <c r="IT88" s="559"/>
      <c r="IU88" s="559"/>
      <c r="IV88" s="559"/>
      <c r="IW88" s="559"/>
      <c r="IX88" s="559"/>
      <c r="IY88" s="559"/>
      <c r="IZ88" s="559"/>
      <c r="JA88" s="559"/>
      <c r="JB88" s="559"/>
      <c r="JC88" s="559"/>
      <c r="JD88" s="559"/>
      <c r="JE88" s="559"/>
      <c r="JF88" s="559"/>
      <c r="JG88" s="559"/>
      <c r="JH88" s="559"/>
      <c r="JI88" s="559"/>
      <c r="JJ88" s="559"/>
      <c r="JK88" s="559"/>
      <c r="JL88" s="559"/>
      <c r="JM88" s="559"/>
      <c r="JN88" s="559"/>
      <c r="JO88" s="559"/>
      <c r="JP88" s="559"/>
      <c r="JQ88" s="559"/>
      <c r="JR88" s="559"/>
      <c r="JS88" s="559"/>
      <c r="JT88" s="559"/>
      <c r="JU88" s="559"/>
      <c r="JV88" s="559"/>
      <c r="JW88" s="559"/>
      <c r="JX88" s="559"/>
      <c r="JY88" s="559"/>
      <c r="JZ88" s="559"/>
      <c r="KA88" s="559"/>
      <c r="KB88" s="559"/>
      <c r="KC88" s="559"/>
      <c r="KD88" s="559"/>
      <c r="KE88" s="559"/>
      <c r="KF88" s="559"/>
      <c r="KG88" s="559"/>
      <c r="KH88" s="559"/>
      <c r="KI88" s="559"/>
      <c r="KJ88" s="559"/>
      <c r="KK88" s="559"/>
      <c r="KL88" s="559"/>
      <c r="KM88" s="559"/>
      <c r="KN88" s="559"/>
      <c r="KO88" s="559"/>
      <c r="KP88" s="559"/>
      <c r="KQ88" s="559"/>
      <c r="KR88" s="559"/>
      <c r="KS88" s="559"/>
      <c r="KT88" s="559"/>
      <c r="KU88" s="559"/>
      <c r="KV88" s="559"/>
      <c r="KW88" s="559"/>
      <c r="KX88" s="559"/>
      <c r="KY88" s="559"/>
      <c r="KZ88" s="559"/>
      <c r="LA88" s="559"/>
      <c r="LB88" s="559"/>
      <c r="LC88" s="559"/>
      <c r="LD88" s="559"/>
      <c r="LE88" s="559"/>
      <c r="LF88" s="559"/>
      <c r="LG88" s="559"/>
      <c r="LH88" s="559"/>
      <c r="LI88" s="559"/>
      <c r="LJ88" s="559"/>
      <c r="LK88" s="559"/>
      <c r="LL88" s="559"/>
      <c r="LM88" s="559"/>
      <c r="LN88" s="559"/>
      <c r="LO88" s="559"/>
      <c r="LP88" s="559"/>
      <c r="LQ88" s="559"/>
      <c r="LR88" s="559"/>
      <c r="LS88" s="559"/>
      <c r="LT88" s="559"/>
      <c r="LU88" s="559"/>
      <c r="LV88" s="559"/>
      <c r="LW88" s="559"/>
      <c r="LX88" s="559"/>
      <c r="LY88" s="559"/>
      <c r="LZ88" s="559"/>
      <c r="MA88" s="559"/>
      <c r="MB88" s="559"/>
      <c r="MC88" s="559"/>
      <c r="MD88" s="559"/>
      <c r="ME88" s="559"/>
      <c r="MF88" s="559"/>
      <c r="MG88" s="559"/>
      <c r="MH88" s="559"/>
      <c r="MI88" s="559"/>
      <c r="MJ88" s="559"/>
      <c r="MK88" s="559"/>
      <c r="ML88" s="559"/>
      <c r="MM88" s="559"/>
      <c r="MN88" s="559"/>
      <c r="MO88" s="559"/>
      <c r="MP88" s="559"/>
      <c r="MQ88" s="559"/>
      <c r="MR88" s="559"/>
      <c r="MS88" s="559"/>
      <c r="MT88" s="559"/>
      <c r="MU88" s="559"/>
      <c r="MV88" s="559"/>
      <c r="MW88" s="559"/>
      <c r="MX88" s="559"/>
      <c r="MY88" s="559"/>
      <c r="MZ88" s="559"/>
      <c r="NA88" s="559"/>
      <c r="NB88" s="559"/>
      <c r="NC88" s="559"/>
      <c r="ND88" s="559"/>
      <c r="NE88" s="559"/>
      <c r="NF88" s="559"/>
      <c r="NG88" s="559"/>
      <c r="NH88" s="559"/>
      <c r="NI88" s="559"/>
      <c r="NJ88" s="559"/>
      <c r="NK88" s="559"/>
      <c r="NL88" s="559"/>
      <c r="NM88" s="559"/>
      <c r="NN88" s="559"/>
      <c r="NO88" s="559"/>
      <c r="NP88" s="559"/>
      <c r="NQ88" s="559"/>
      <c r="NR88" s="559"/>
      <c r="NS88" s="559"/>
      <c r="NT88" s="559"/>
      <c r="NU88" s="559"/>
      <c r="NV88" s="559"/>
      <c r="NW88" s="559"/>
      <c r="NX88" s="559"/>
      <c r="NY88" s="559"/>
      <c r="NZ88" s="559"/>
      <c r="OA88" s="559"/>
      <c r="OB88" s="559"/>
      <c r="OC88" s="559"/>
      <c r="OD88" s="559"/>
      <c r="OE88" s="559"/>
      <c r="OF88" s="559"/>
      <c r="OG88" s="559"/>
      <c r="OH88" s="559"/>
      <c r="OI88" s="559"/>
      <c r="OJ88" s="559"/>
      <c r="OK88" s="559"/>
      <c r="OL88" s="559"/>
      <c r="OM88" s="559"/>
      <c r="ON88" s="559"/>
      <c r="OO88" s="559"/>
      <c r="OP88" s="559"/>
      <c r="OQ88" s="559"/>
      <c r="OR88" s="559"/>
      <c r="OS88" s="559"/>
      <c r="OT88" s="559"/>
      <c r="OU88" s="559"/>
      <c r="OV88" s="559"/>
      <c r="OW88" s="559"/>
      <c r="OX88" s="559"/>
      <c r="OY88" s="559"/>
      <c r="OZ88" s="559"/>
      <c r="PA88" s="559"/>
      <c r="PB88" s="559"/>
      <c r="PC88" s="559"/>
      <c r="PD88" s="559"/>
      <c r="PE88" s="559"/>
      <c r="PF88" s="559"/>
      <c r="PG88" s="559"/>
      <c r="PH88" s="559"/>
      <c r="PI88" s="559"/>
      <c r="PJ88" s="559"/>
      <c r="PK88" s="559"/>
      <c r="PL88" s="559"/>
      <c r="PM88" s="559"/>
      <c r="PN88" s="559"/>
      <c r="PO88" s="559"/>
      <c r="PP88" s="559"/>
      <c r="PQ88" s="559"/>
      <c r="PR88" s="559"/>
      <c r="PS88" s="559"/>
      <c r="PT88" s="559"/>
      <c r="PU88" s="559"/>
      <c r="PV88" s="559"/>
      <c r="PW88" s="559"/>
      <c r="PX88" s="559"/>
      <c r="PY88" s="559"/>
      <c r="PZ88" s="559"/>
      <c r="QA88" s="559"/>
      <c r="QB88" s="559"/>
      <c r="QC88" s="559"/>
      <c r="QD88" s="559"/>
      <c r="QE88" s="559"/>
      <c r="QF88" s="559"/>
      <c r="QG88" s="559"/>
      <c r="QH88" s="559"/>
      <c r="QI88" s="559"/>
      <c r="QJ88" s="559"/>
      <c r="QK88" s="559"/>
      <c r="QL88" s="559"/>
      <c r="QM88" s="559"/>
      <c r="QN88" s="559"/>
      <c r="QO88" s="559"/>
      <c r="QP88" s="559"/>
      <c r="QQ88" s="559"/>
      <c r="QR88" s="559"/>
      <c r="QS88" s="559"/>
      <c r="QT88" s="559"/>
      <c r="QU88" s="559"/>
      <c r="QV88" s="559"/>
      <c r="QW88" s="559"/>
      <c r="QX88" s="559"/>
      <c r="QY88" s="559"/>
      <c r="QZ88" s="559"/>
      <c r="RA88" s="559"/>
      <c r="RB88" s="559"/>
      <c r="RC88" s="559"/>
      <c r="RD88" s="559"/>
      <c r="RE88" s="559"/>
      <c r="RF88" s="559"/>
      <c r="RG88" s="559"/>
      <c r="RH88" s="559"/>
      <c r="RI88" s="559"/>
      <c r="RJ88" s="559"/>
      <c r="RK88" s="559"/>
      <c r="RL88" s="559"/>
      <c r="RM88" s="559"/>
      <c r="RN88" s="559"/>
      <c r="RO88" s="559"/>
      <c r="RP88" s="559"/>
      <c r="RQ88" s="559"/>
      <c r="RR88" s="559"/>
      <c r="RS88" s="559"/>
      <c r="RT88" s="559"/>
      <c r="RU88" s="559"/>
      <c r="RV88" s="559"/>
      <c r="RW88" s="559"/>
      <c r="RX88" s="559"/>
      <c r="RY88" s="559"/>
      <c r="RZ88" s="559"/>
      <c r="SA88" s="559"/>
      <c r="SB88" s="559"/>
      <c r="SC88" s="559"/>
      <c r="SD88" s="559"/>
      <c r="SE88" s="559"/>
      <c r="SF88" s="559"/>
      <c r="SG88" s="559"/>
      <c r="SH88" s="559"/>
      <c r="SI88" s="559"/>
      <c r="SJ88" s="559"/>
      <c r="SK88" s="559"/>
      <c r="SL88" s="559"/>
      <c r="SM88" s="559"/>
      <c r="SN88" s="559"/>
      <c r="SO88" s="559"/>
      <c r="SP88" s="559"/>
      <c r="SQ88" s="559"/>
      <c r="SR88" s="559"/>
      <c r="SS88" s="559"/>
      <c r="ST88" s="559"/>
      <c r="SU88" s="559"/>
      <c r="SV88" s="559"/>
      <c r="SW88" s="559"/>
      <c r="SX88" s="559"/>
      <c r="SY88" s="559"/>
      <c r="SZ88" s="559"/>
      <c r="TA88" s="559"/>
      <c r="TB88" s="559"/>
      <c r="TC88" s="559"/>
      <c r="TD88" s="559"/>
      <c r="TE88" s="559"/>
      <c r="TF88" s="559"/>
      <c r="TG88" s="559"/>
      <c r="TH88" s="559"/>
      <c r="TI88" s="559"/>
      <c r="TJ88" s="559"/>
      <c r="TK88" s="559"/>
      <c r="TL88" s="559"/>
      <c r="TM88" s="559"/>
      <c r="TN88" s="559"/>
      <c r="TO88" s="559"/>
      <c r="TP88" s="559"/>
      <c r="TQ88" s="559"/>
      <c r="TR88" s="559"/>
      <c r="TS88" s="559"/>
      <c r="TT88" s="559"/>
      <c r="TU88" s="559"/>
      <c r="TV88" s="559"/>
      <c r="TW88" s="559"/>
      <c r="TX88" s="559"/>
      <c r="TY88" s="559"/>
      <c r="TZ88" s="559"/>
      <c r="UA88" s="559"/>
      <c r="UB88" s="559"/>
      <c r="UC88" s="559"/>
      <c r="UD88" s="559"/>
      <c r="UE88" s="559"/>
      <c r="UF88" s="559"/>
      <c r="UG88" s="559"/>
      <c r="UH88" s="559"/>
      <c r="UI88" s="559"/>
      <c r="UJ88" s="559"/>
      <c r="UK88" s="559"/>
      <c r="UL88" s="559"/>
      <c r="UM88" s="559"/>
      <c r="UN88" s="559"/>
      <c r="UO88" s="559"/>
      <c r="UP88" s="559"/>
      <c r="UQ88" s="559"/>
      <c r="UR88" s="559"/>
      <c r="US88" s="559"/>
      <c r="UT88" s="559"/>
      <c r="UU88" s="559"/>
      <c r="UV88" s="559"/>
      <c r="UW88" s="559"/>
      <c r="UX88" s="559"/>
      <c r="UY88" s="559"/>
      <c r="UZ88" s="559"/>
      <c r="VA88" s="559"/>
      <c r="VB88" s="559"/>
      <c r="VC88" s="559"/>
      <c r="VD88" s="559"/>
      <c r="VE88" s="559"/>
      <c r="VF88" s="559"/>
      <c r="VG88" s="559"/>
      <c r="VH88" s="559"/>
      <c r="VI88" s="559"/>
      <c r="VJ88" s="559"/>
      <c r="VK88" s="559"/>
      <c r="VL88" s="559"/>
      <c r="VM88" s="559"/>
      <c r="VN88" s="559"/>
      <c r="VO88" s="559"/>
      <c r="VP88" s="559"/>
      <c r="VQ88" s="559"/>
      <c r="VR88" s="559"/>
      <c r="VS88" s="559"/>
      <c r="VT88" s="559"/>
      <c r="VU88" s="559"/>
      <c r="VV88" s="559"/>
      <c r="VW88" s="559"/>
      <c r="VX88" s="559"/>
      <c r="VY88" s="559"/>
      <c r="VZ88" s="559"/>
      <c r="WA88" s="559"/>
      <c r="WB88" s="559"/>
      <c r="WC88" s="559"/>
      <c r="WD88" s="559"/>
      <c r="WE88" s="559"/>
      <c r="WF88" s="559"/>
      <c r="WG88" s="559"/>
      <c r="WH88" s="559"/>
      <c r="WI88" s="559"/>
      <c r="WJ88" s="559"/>
      <c r="WK88" s="559"/>
      <c r="WL88" s="559"/>
      <c r="WM88" s="559"/>
      <c r="WN88" s="559"/>
      <c r="WO88" s="559"/>
      <c r="WP88" s="559"/>
      <c r="WQ88" s="559"/>
      <c r="WR88" s="559"/>
      <c r="WS88" s="559"/>
      <c r="WT88" s="559"/>
      <c r="WU88" s="559"/>
      <c r="WV88" s="559"/>
      <c r="WW88" s="559"/>
      <c r="WX88" s="559"/>
      <c r="WY88" s="559"/>
      <c r="WZ88" s="559"/>
      <c r="XA88" s="559"/>
      <c r="XB88" s="559"/>
      <c r="XC88" s="559"/>
      <c r="XD88" s="559"/>
      <c r="XE88" s="559"/>
      <c r="XF88" s="559"/>
      <c r="XG88" s="559"/>
      <c r="XH88" s="559"/>
      <c r="XI88" s="559"/>
      <c r="XJ88" s="559"/>
      <c r="XK88" s="559"/>
      <c r="XL88" s="559"/>
      <c r="XM88" s="559"/>
      <c r="XN88" s="559"/>
      <c r="XO88" s="559"/>
      <c r="XP88" s="559"/>
      <c r="XQ88" s="559"/>
      <c r="XR88" s="559"/>
      <c r="XS88" s="559"/>
      <c r="XT88" s="559"/>
      <c r="XU88" s="559"/>
      <c r="XV88" s="559"/>
      <c r="XW88" s="559"/>
      <c r="XX88" s="559"/>
      <c r="XY88" s="559"/>
      <c r="XZ88" s="559"/>
      <c r="YA88" s="559"/>
      <c r="YB88" s="559"/>
      <c r="YC88" s="559"/>
      <c r="YD88" s="559"/>
      <c r="YE88" s="559"/>
      <c r="YF88" s="559"/>
      <c r="YG88" s="559"/>
      <c r="YH88" s="559"/>
      <c r="YI88" s="559"/>
      <c r="YJ88" s="559"/>
      <c r="YK88" s="559"/>
      <c r="YL88" s="559"/>
      <c r="YM88" s="559"/>
      <c r="YN88" s="559"/>
      <c r="YO88" s="559"/>
      <c r="YP88" s="559"/>
      <c r="YQ88" s="559"/>
      <c r="YR88" s="559"/>
      <c r="YS88" s="559"/>
      <c r="YT88" s="559"/>
      <c r="YU88" s="559"/>
      <c r="YV88" s="559"/>
      <c r="YW88" s="559"/>
      <c r="YX88" s="559"/>
      <c r="YY88" s="559"/>
      <c r="YZ88" s="559"/>
      <c r="ZA88" s="559"/>
      <c r="ZB88" s="559"/>
      <c r="ZC88" s="559"/>
      <c r="ZD88" s="559"/>
      <c r="ZE88" s="559"/>
      <c r="ZF88" s="559"/>
      <c r="ZG88" s="559"/>
      <c r="ZH88" s="559"/>
      <c r="ZI88" s="559"/>
      <c r="ZJ88" s="559"/>
      <c r="ZK88" s="559"/>
      <c r="ZL88" s="559"/>
      <c r="ZM88" s="559"/>
      <c r="ZN88" s="559"/>
      <c r="ZO88" s="559"/>
      <c r="ZP88" s="559"/>
      <c r="ZQ88" s="559"/>
      <c r="ZR88" s="559"/>
      <c r="ZS88" s="559"/>
      <c r="ZT88" s="559"/>
      <c r="ZU88" s="559"/>
      <c r="ZV88" s="559"/>
      <c r="ZW88" s="559"/>
      <c r="ZX88" s="559"/>
      <c r="ZY88" s="559"/>
      <c r="ZZ88" s="559"/>
      <c r="AAA88" s="559"/>
      <c r="AAB88" s="559"/>
      <c r="AAC88" s="559"/>
      <c r="AAD88" s="559"/>
      <c r="AAE88" s="559"/>
      <c r="AAF88" s="559"/>
      <c r="AAG88" s="559"/>
      <c r="AAH88" s="559"/>
      <c r="AAI88" s="559"/>
      <c r="AAJ88" s="559"/>
      <c r="AAK88" s="559"/>
      <c r="AAL88" s="559"/>
      <c r="AAM88" s="559"/>
      <c r="AAN88" s="559"/>
      <c r="AAO88" s="559"/>
      <c r="AAP88" s="559"/>
      <c r="AAQ88" s="559"/>
      <c r="AAR88" s="559"/>
      <c r="AAS88" s="559"/>
      <c r="AAT88" s="559"/>
      <c r="AAU88" s="559"/>
      <c r="AAV88" s="559"/>
      <c r="AAW88" s="559"/>
      <c r="AAX88" s="559"/>
      <c r="AAY88" s="559"/>
      <c r="AAZ88" s="559"/>
      <c r="ABA88" s="559"/>
      <c r="ABB88" s="559"/>
      <c r="ABC88" s="559"/>
      <c r="ABD88" s="559"/>
      <c r="ABE88" s="559"/>
      <c r="ABF88" s="559"/>
      <c r="ABG88" s="559"/>
      <c r="ABH88" s="559"/>
      <c r="ABI88" s="559"/>
      <c r="ABJ88" s="559"/>
      <c r="ABK88" s="559"/>
      <c r="ABL88" s="559"/>
      <c r="ABM88" s="559"/>
      <c r="ABN88" s="559"/>
      <c r="ABO88" s="559"/>
      <c r="ABP88" s="559"/>
      <c r="ABQ88" s="559"/>
      <c r="ABR88" s="559"/>
      <c r="ABS88" s="559"/>
      <c r="ABT88" s="559"/>
      <c r="ABU88" s="559"/>
      <c r="ABV88" s="559"/>
      <c r="ABW88" s="559"/>
      <c r="ABX88" s="559"/>
      <c r="ABY88" s="559"/>
      <c r="ABZ88" s="559"/>
      <c r="ACA88" s="559"/>
      <c r="ACB88" s="559"/>
      <c r="ACC88" s="559"/>
      <c r="ACD88" s="559"/>
      <c r="ACE88" s="559"/>
      <c r="ACF88" s="559"/>
      <c r="ACG88" s="559"/>
      <c r="ACH88" s="559"/>
      <c r="ACI88" s="559"/>
      <c r="ACJ88" s="559"/>
      <c r="ACK88" s="559"/>
      <c r="ACL88" s="559"/>
      <c r="ACM88" s="559"/>
      <c r="ACN88" s="559"/>
      <c r="ACO88" s="559"/>
      <c r="ACP88" s="559"/>
      <c r="ACQ88" s="559"/>
      <c r="ACR88" s="559"/>
      <c r="ACS88" s="559"/>
      <c r="ACT88" s="559"/>
      <c r="ACU88" s="559"/>
      <c r="ACV88" s="559"/>
      <c r="ACW88" s="559"/>
      <c r="ACX88" s="559"/>
      <c r="ACY88" s="559"/>
      <c r="ACZ88" s="559"/>
      <c r="ADA88" s="559"/>
      <c r="ADB88" s="559"/>
      <c r="ADC88" s="559"/>
      <c r="ADD88" s="559"/>
      <c r="ADE88" s="559"/>
      <c r="ADF88" s="559"/>
      <c r="ADG88" s="559"/>
      <c r="ADH88" s="559"/>
      <c r="ADI88" s="559"/>
      <c r="ADJ88" s="559"/>
      <c r="ADK88" s="559"/>
      <c r="ADL88" s="559"/>
      <c r="ADM88" s="559"/>
      <c r="ADN88" s="559"/>
      <c r="ADO88" s="559"/>
      <c r="ADP88" s="559"/>
      <c r="ADQ88" s="559"/>
      <c r="ADR88" s="559"/>
      <c r="ADS88" s="559"/>
      <c r="ADT88" s="559"/>
      <c r="ADU88" s="559"/>
      <c r="ADV88" s="559"/>
      <c r="ADW88" s="559"/>
      <c r="ADX88" s="559"/>
      <c r="ADY88" s="559"/>
      <c r="ADZ88" s="559"/>
      <c r="AEA88" s="559"/>
      <c r="AEB88" s="559"/>
      <c r="AEC88" s="559"/>
      <c r="AED88" s="559"/>
      <c r="AEE88" s="559"/>
      <c r="AEF88" s="559"/>
      <c r="AEG88" s="559"/>
      <c r="AEH88" s="559"/>
      <c r="AEI88" s="559"/>
      <c r="AEJ88" s="559"/>
      <c r="AEK88" s="559"/>
      <c r="AEL88" s="559"/>
      <c r="AEM88" s="559"/>
      <c r="AEN88" s="559"/>
      <c r="AEO88" s="559"/>
      <c r="AEP88" s="559"/>
      <c r="AEQ88" s="559"/>
      <c r="AER88" s="559"/>
      <c r="AES88" s="559"/>
      <c r="AET88" s="559"/>
      <c r="AEU88" s="559"/>
      <c r="AEV88" s="559"/>
      <c r="AEW88" s="559"/>
      <c r="AEX88" s="559"/>
      <c r="AEY88" s="559"/>
      <c r="AEZ88" s="559"/>
      <c r="AFA88" s="559"/>
      <c r="AFB88" s="559"/>
      <c r="AFC88" s="559"/>
      <c r="AFD88" s="559"/>
      <c r="AFE88" s="559"/>
      <c r="AFF88" s="559"/>
      <c r="AFG88" s="559"/>
      <c r="AFH88" s="559"/>
      <c r="AFI88" s="559"/>
      <c r="AFJ88" s="559"/>
      <c r="AFK88" s="559"/>
      <c r="AFL88" s="559"/>
      <c r="AFM88" s="559"/>
      <c r="AFN88" s="559"/>
      <c r="AFO88" s="559"/>
      <c r="AFP88" s="559"/>
      <c r="AFQ88" s="559"/>
      <c r="AFR88" s="559"/>
      <c r="AFS88" s="559"/>
      <c r="AFT88" s="559"/>
      <c r="AFU88" s="559"/>
      <c r="AFV88" s="559"/>
      <c r="AFW88" s="559"/>
      <c r="AFX88" s="559"/>
      <c r="AFY88" s="559"/>
      <c r="AFZ88" s="559"/>
      <c r="AGA88" s="559"/>
      <c r="AGB88" s="559"/>
      <c r="AGC88" s="559"/>
      <c r="AGD88" s="559"/>
      <c r="AGE88" s="559"/>
      <c r="AGF88" s="559"/>
      <c r="AGG88" s="559"/>
      <c r="AGH88" s="559"/>
      <c r="AGI88" s="559"/>
      <c r="AGJ88" s="559"/>
      <c r="AGK88" s="559"/>
      <c r="AGL88" s="559"/>
      <c r="AGM88" s="559"/>
      <c r="AGN88" s="559"/>
      <c r="AGO88" s="559"/>
      <c r="AGP88" s="559"/>
      <c r="AGQ88" s="559"/>
      <c r="AGR88" s="559"/>
      <c r="AGS88" s="559"/>
      <c r="AGT88" s="559"/>
      <c r="AGU88" s="559"/>
      <c r="AGV88" s="559"/>
      <c r="AGW88" s="559"/>
      <c r="AGX88" s="559"/>
      <c r="AGY88" s="559"/>
      <c r="AGZ88" s="559"/>
      <c r="AHA88" s="559"/>
      <c r="AHB88" s="559"/>
      <c r="AHC88" s="559"/>
      <c r="AHD88" s="559"/>
      <c r="AHE88" s="559"/>
      <c r="AHF88" s="559"/>
      <c r="AHG88" s="559"/>
      <c r="AHH88" s="559"/>
      <c r="AHI88" s="559"/>
      <c r="AHJ88" s="559"/>
      <c r="AHK88" s="559"/>
      <c r="AHL88" s="559"/>
      <c r="AHM88" s="559"/>
      <c r="AHN88" s="559"/>
      <c r="AHO88" s="559"/>
      <c r="AHP88" s="559"/>
      <c r="AHQ88" s="559"/>
      <c r="AHR88" s="559"/>
      <c r="AHS88" s="559"/>
      <c r="AHT88" s="559"/>
      <c r="AHU88" s="559"/>
      <c r="AHV88" s="559"/>
      <c r="AHW88" s="559"/>
      <c r="AHX88" s="559"/>
      <c r="AHY88" s="559"/>
      <c r="AHZ88" s="559"/>
      <c r="AIA88" s="559"/>
      <c r="AIB88" s="559"/>
      <c r="AIC88" s="559"/>
      <c r="AID88" s="559"/>
      <c r="AIE88" s="559"/>
      <c r="AIF88" s="559"/>
      <c r="AIG88" s="559"/>
      <c r="AIH88" s="559"/>
      <c r="AII88" s="559"/>
      <c r="AIJ88" s="559"/>
      <c r="AIK88" s="559"/>
      <c r="AIL88" s="559"/>
      <c r="AIM88" s="559"/>
      <c r="AIN88" s="559"/>
      <c r="AIO88" s="559"/>
      <c r="AIP88" s="559"/>
      <c r="AIQ88" s="559"/>
      <c r="AIR88" s="559"/>
      <c r="AIS88" s="559"/>
      <c r="AIT88" s="559"/>
      <c r="AIU88" s="559"/>
      <c r="AIV88" s="559"/>
      <c r="AIW88" s="559"/>
      <c r="AIX88" s="559"/>
      <c r="AIY88" s="559"/>
      <c r="AIZ88" s="559"/>
      <c r="AJA88" s="559"/>
      <c r="AJB88" s="559"/>
      <c r="AJC88" s="559"/>
      <c r="AJD88" s="559"/>
      <c r="AJE88" s="559"/>
      <c r="AJF88" s="559"/>
      <c r="AJG88" s="559"/>
      <c r="AJH88" s="559"/>
      <c r="AJI88" s="559"/>
      <c r="AJJ88" s="559"/>
      <c r="AJK88" s="559"/>
      <c r="AJL88" s="559"/>
      <c r="AJM88" s="559"/>
      <c r="AJN88" s="559"/>
      <c r="AJO88" s="559"/>
      <c r="AJP88" s="559"/>
      <c r="AJQ88" s="559"/>
      <c r="AJR88" s="559"/>
      <c r="AJS88" s="559"/>
      <c r="AJT88" s="559"/>
      <c r="AJU88" s="559"/>
      <c r="AJV88" s="559"/>
      <c r="AJW88" s="559"/>
      <c r="AJX88" s="559"/>
      <c r="AJY88" s="559"/>
      <c r="AJZ88" s="559"/>
      <c r="AKA88" s="559"/>
      <c r="AKB88" s="559"/>
      <c r="AKC88" s="559"/>
      <c r="AKD88" s="559"/>
      <c r="AKE88" s="559"/>
      <c r="AKF88" s="559"/>
      <c r="AKG88" s="559"/>
      <c r="AKH88" s="559"/>
      <c r="AKI88" s="559"/>
      <c r="AKJ88" s="559"/>
      <c r="AKK88" s="559"/>
      <c r="AKL88" s="559"/>
      <c r="AKM88" s="559"/>
      <c r="AKN88" s="559"/>
      <c r="AKO88" s="559"/>
      <c r="AKP88" s="559"/>
      <c r="AKQ88" s="559"/>
      <c r="AKR88" s="559"/>
      <c r="AKS88" s="559"/>
      <c r="AKT88" s="559"/>
      <c r="AKU88" s="559"/>
      <c r="AKV88" s="559"/>
      <c r="AKW88" s="559"/>
      <c r="AKX88" s="559"/>
      <c r="AKY88" s="559"/>
      <c r="AKZ88" s="559"/>
      <c r="ALA88" s="559"/>
      <c r="ALB88" s="559"/>
      <c r="ALC88" s="559"/>
      <c r="ALD88" s="559"/>
      <c r="ALE88" s="559"/>
      <c r="ALF88" s="559"/>
      <c r="ALG88" s="559"/>
      <c r="ALH88" s="559"/>
      <c r="ALI88" s="559"/>
      <c r="ALJ88" s="559"/>
      <c r="ALK88" s="559"/>
      <c r="ALL88" s="559"/>
      <c r="ALM88" s="559"/>
      <c r="ALN88" s="559"/>
      <c r="ALO88" s="559"/>
      <c r="ALP88" s="559"/>
      <c r="ALQ88" s="559"/>
      <c r="ALR88" s="559"/>
      <c r="ALS88" s="559"/>
      <c r="ALT88" s="559"/>
      <c r="ALU88" s="559"/>
      <c r="ALV88" s="559"/>
      <c r="ALW88" s="559"/>
      <c r="ALX88" s="559"/>
      <c r="ALY88" s="559"/>
      <c r="ALZ88" s="559"/>
      <c r="AMA88" s="559"/>
      <c r="AMB88" s="559"/>
      <c r="AMC88" s="559"/>
      <c r="AMD88" s="559"/>
      <c r="AME88" s="559"/>
      <c r="AMF88" s="559"/>
      <c r="AMG88" s="559"/>
      <c r="AMH88" s="559"/>
      <c r="AMI88" s="559"/>
      <c r="AMJ88" s="559"/>
    </row>
    <row r="89" spans="1:1024 1026:1026" x14ac:dyDescent="0.25">
      <c r="A89" s="294" t="s">
        <v>24759</v>
      </c>
      <c r="B89" s="257">
        <v>89</v>
      </c>
      <c r="C89" s="387" t="s">
        <v>24767</v>
      </c>
      <c r="D89" s="296" t="s">
        <v>24768</v>
      </c>
      <c r="E89" s="297" t="s">
        <v>818</v>
      </c>
      <c r="F89" s="298"/>
      <c r="G89" s="299"/>
      <c r="H89" s="299"/>
      <c r="I89" s="492">
        <v>2035</v>
      </c>
      <c r="J89" s="298">
        <v>2</v>
      </c>
      <c r="K89" s="298"/>
      <c r="L89" s="298"/>
      <c r="M89" s="298"/>
      <c r="N89" s="298">
        <v>1</v>
      </c>
      <c r="O89" s="300"/>
      <c r="P89" s="300">
        <v>336</v>
      </c>
      <c r="Q89" s="298"/>
      <c r="R89" s="298"/>
      <c r="S89" s="298"/>
      <c r="T89" s="298"/>
      <c r="U89" s="298"/>
      <c r="V89" s="301"/>
      <c r="W89" s="302">
        <f t="shared" si="61"/>
        <v>100</v>
      </c>
      <c r="X89" s="302">
        <f t="shared" si="62"/>
        <v>100</v>
      </c>
      <c r="Y89" s="564">
        <f t="shared" si="51"/>
        <v>20</v>
      </c>
      <c r="Z89" s="302">
        <f t="shared" si="58"/>
        <v>100</v>
      </c>
      <c r="AA89" s="302">
        <f t="shared" si="59"/>
        <v>100</v>
      </c>
      <c r="AB89" s="303">
        <f t="shared" si="57"/>
        <v>100</v>
      </c>
      <c r="AC89" s="303">
        <f t="shared" si="56"/>
        <v>100</v>
      </c>
      <c r="AD89" s="303">
        <f t="shared" si="50"/>
        <v>100</v>
      </c>
      <c r="AE89" s="284">
        <f t="shared" si="60"/>
        <v>100</v>
      </c>
      <c r="AF89" s="284">
        <f t="shared" si="27"/>
        <v>100</v>
      </c>
      <c r="AG89" s="304">
        <f t="shared" si="52"/>
        <v>100</v>
      </c>
      <c r="AH89" s="304">
        <f t="shared" si="53"/>
        <v>10</v>
      </c>
      <c r="AI89" s="304">
        <f t="shared" si="54"/>
        <v>100</v>
      </c>
      <c r="AJ89" s="304">
        <f t="shared" si="55"/>
        <v>100</v>
      </c>
      <c r="AK89" s="305" t="s">
        <v>31734</v>
      </c>
      <c r="AL89" s="300">
        <v>1</v>
      </c>
      <c r="AM89" s="298">
        <v>1</v>
      </c>
      <c r="AN89" s="511"/>
      <c r="AO89" s="297"/>
      <c r="AP89" s="297"/>
      <c r="AQ89" s="277"/>
      <c r="AR89" s="171" t="s">
        <v>756</v>
      </c>
      <c r="AS89" s="171"/>
      <c r="AT89" s="277"/>
      <c r="AU89" s="277"/>
    </row>
    <row r="90" spans="1:1024 1026:1026" x14ac:dyDescent="0.25">
      <c r="A90" s="294" t="s">
        <v>6287</v>
      </c>
      <c r="B90" s="257">
        <v>90</v>
      </c>
      <c r="C90" s="295" t="s">
        <v>27725</v>
      </c>
      <c r="D90" s="296" t="s">
        <v>6287</v>
      </c>
      <c r="E90" s="297"/>
      <c r="F90" s="298"/>
      <c r="G90" s="299"/>
      <c r="H90" s="299"/>
      <c r="I90" s="492">
        <v>100000</v>
      </c>
      <c r="J90" s="298"/>
      <c r="K90" s="298"/>
      <c r="L90" s="298"/>
      <c r="M90" s="298"/>
      <c r="N90" s="298">
        <v>1</v>
      </c>
      <c r="O90" s="300"/>
      <c r="P90" s="300"/>
      <c r="Q90" s="298"/>
      <c r="R90" s="298"/>
      <c r="S90" s="298"/>
      <c r="T90" s="298"/>
      <c r="U90" s="298"/>
      <c r="V90" s="301"/>
      <c r="W90" s="302">
        <f t="shared" si="61"/>
        <v>100</v>
      </c>
      <c r="X90" s="302">
        <f t="shared" si="62"/>
        <v>100</v>
      </c>
      <c r="Y90" s="283">
        <f t="shared" si="51"/>
        <v>100</v>
      </c>
      <c r="Z90" s="302">
        <f t="shared" si="58"/>
        <v>100</v>
      </c>
      <c r="AA90" s="302">
        <f t="shared" si="59"/>
        <v>100</v>
      </c>
      <c r="AB90" s="303">
        <f t="shared" si="57"/>
        <v>100</v>
      </c>
      <c r="AC90" s="303">
        <f t="shared" si="56"/>
        <v>100</v>
      </c>
      <c r="AD90" s="303">
        <f t="shared" si="50"/>
        <v>100</v>
      </c>
      <c r="AE90" s="284">
        <f t="shared" si="60"/>
        <v>100</v>
      </c>
      <c r="AF90" s="284">
        <f t="shared" si="27"/>
        <v>100</v>
      </c>
      <c r="AG90" s="304">
        <f t="shared" si="52"/>
        <v>100</v>
      </c>
      <c r="AH90" s="304">
        <f t="shared" si="53"/>
        <v>100</v>
      </c>
      <c r="AI90" s="304">
        <f t="shared" si="54"/>
        <v>100</v>
      </c>
      <c r="AJ90" s="304">
        <f t="shared" si="55"/>
        <v>100</v>
      </c>
      <c r="AK90" s="305" t="s">
        <v>31734</v>
      </c>
      <c r="AL90" s="306"/>
      <c r="AM90" s="297"/>
      <c r="AN90" s="511"/>
      <c r="AO90" s="297"/>
      <c r="AP90" s="297"/>
      <c r="AQ90" s="277" t="s">
        <v>1260</v>
      </c>
      <c r="AR90" s="333" t="s">
        <v>756</v>
      </c>
      <c r="AS90" s="333"/>
      <c r="AT90" s="277"/>
      <c r="AU90" s="277"/>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c r="BZ90" s="559"/>
      <c r="CA90" s="559"/>
      <c r="CB90" s="559"/>
      <c r="CC90" s="559"/>
      <c r="CD90" s="559"/>
      <c r="CE90" s="559"/>
      <c r="CF90" s="559"/>
      <c r="CG90" s="559"/>
      <c r="CH90" s="559"/>
      <c r="CI90" s="559"/>
      <c r="CJ90" s="559"/>
      <c r="CK90" s="559"/>
      <c r="CL90" s="559"/>
      <c r="CM90" s="559"/>
      <c r="CN90" s="559"/>
      <c r="CO90" s="559"/>
      <c r="CP90" s="559"/>
      <c r="CQ90" s="559"/>
      <c r="CR90" s="559"/>
      <c r="CS90" s="559"/>
      <c r="CT90" s="559"/>
      <c r="CU90" s="559"/>
      <c r="CV90" s="559"/>
      <c r="CW90" s="559"/>
      <c r="CX90" s="559"/>
      <c r="CY90" s="559"/>
      <c r="CZ90" s="559"/>
      <c r="DA90" s="559"/>
      <c r="DB90" s="559"/>
      <c r="DC90" s="559"/>
      <c r="DD90" s="559"/>
      <c r="DE90" s="559"/>
      <c r="DF90" s="559"/>
      <c r="DG90" s="559"/>
      <c r="DH90" s="559"/>
      <c r="DI90" s="559"/>
      <c r="DJ90" s="559"/>
      <c r="DK90" s="559"/>
      <c r="DL90" s="559"/>
      <c r="DM90" s="559"/>
      <c r="DN90" s="559"/>
      <c r="DO90" s="559"/>
      <c r="DP90" s="559"/>
      <c r="DQ90" s="559"/>
      <c r="DR90" s="559"/>
      <c r="DS90" s="559"/>
      <c r="DT90" s="559"/>
      <c r="DU90" s="559"/>
      <c r="DV90" s="559"/>
      <c r="DW90" s="559"/>
      <c r="DX90" s="559"/>
      <c r="DY90" s="559"/>
      <c r="DZ90" s="559"/>
      <c r="EA90" s="559"/>
      <c r="EB90" s="559"/>
      <c r="EC90" s="559"/>
      <c r="ED90" s="559"/>
      <c r="EE90" s="559"/>
      <c r="EF90" s="559"/>
      <c r="EG90" s="559"/>
      <c r="EH90" s="559"/>
      <c r="EI90" s="559"/>
      <c r="EJ90" s="559"/>
      <c r="EK90" s="559"/>
      <c r="EL90" s="559"/>
      <c r="EM90" s="559"/>
      <c r="EN90" s="559"/>
      <c r="EO90" s="559"/>
      <c r="EP90" s="559"/>
      <c r="EQ90" s="559"/>
      <c r="ER90" s="559"/>
      <c r="ES90" s="559"/>
      <c r="ET90" s="559"/>
      <c r="EU90" s="559"/>
      <c r="EV90" s="559"/>
      <c r="EW90" s="559"/>
      <c r="EX90" s="559"/>
      <c r="EY90" s="559"/>
      <c r="EZ90" s="559"/>
      <c r="FA90" s="559"/>
      <c r="FB90" s="559"/>
      <c r="FC90" s="559"/>
      <c r="FD90" s="559"/>
      <c r="FE90" s="559"/>
      <c r="FF90" s="559"/>
      <c r="FG90" s="559"/>
      <c r="FH90" s="559"/>
      <c r="FI90" s="559"/>
      <c r="FJ90" s="559"/>
      <c r="FK90" s="559"/>
      <c r="FL90" s="559"/>
      <c r="FM90" s="559"/>
      <c r="FN90" s="559"/>
      <c r="FO90" s="559"/>
      <c r="FP90" s="559"/>
      <c r="FQ90" s="559"/>
      <c r="FR90" s="559"/>
      <c r="FS90" s="559"/>
      <c r="FT90" s="559"/>
      <c r="FU90" s="559"/>
      <c r="FV90" s="559"/>
      <c r="FW90" s="559"/>
      <c r="FX90" s="559"/>
      <c r="FY90" s="559"/>
      <c r="FZ90" s="559"/>
      <c r="GA90" s="559"/>
      <c r="GB90" s="559"/>
      <c r="GC90" s="559"/>
      <c r="GD90" s="559"/>
      <c r="GE90" s="559"/>
      <c r="GF90" s="559"/>
      <c r="GG90" s="559"/>
      <c r="GH90" s="559"/>
      <c r="GI90" s="559"/>
      <c r="GJ90" s="559"/>
      <c r="GK90" s="559"/>
      <c r="GL90" s="559"/>
      <c r="GM90" s="559"/>
      <c r="GN90" s="559"/>
      <c r="GO90" s="559"/>
      <c r="GP90" s="559"/>
      <c r="GQ90" s="559"/>
      <c r="GR90" s="559"/>
      <c r="GS90" s="559"/>
      <c r="GT90" s="559"/>
      <c r="GU90" s="559"/>
      <c r="GV90" s="559"/>
      <c r="GW90" s="559"/>
      <c r="GX90" s="559"/>
      <c r="GY90" s="559"/>
      <c r="GZ90" s="559"/>
      <c r="HA90" s="559"/>
      <c r="HB90" s="559"/>
      <c r="HC90" s="559"/>
      <c r="HD90" s="559"/>
      <c r="HE90" s="559"/>
      <c r="HF90" s="559"/>
      <c r="HG90" s="559"/>
      <c r="HH90" s="559"/>
      <c r="HI90" s="559"/>
      <c r="HJ90" s="559"/>
      <c r="HK90" s="559"/>
      <c r="HL90" s="559"/>
      <c r="HM90" s="559"/>
      <c r="HN90" s="559"/>
      <c r="HO90" s="559"/>
      <c r="HP90" s="559"/>
      <c r="HQ90" s="559"/>
      <c r="HR90" s="559"/>
      <c r="HS90" s="559"/>
      <c r="HT90" s="559"/>
      <c r="HU90" s="559"/>
      <c r="HV90" s="559"/>
      <c r="HW90" s="559"/>
      <c r="HX90" s="559"/>
      <c r="HY90" s="559"/>
      <c r="HZ90" s="559"/>
      <c r="IA90" s="559"/>
      <c r="IB90" s="559"/>
      <c r="IC90" s="559"/>
      <c r="ID90" s="559"/>
      <c r="IE90" s="559"/>
      <c r="IF90" s="559"/>
      <c r="IG90" s="559"/>
      <c r="IH90" s="559"/>
      <c r="II90" s="559"/>
      <c r="IJ90" s="559"/>
      <c r="IK90" s="559"/>
      <c r="IL90" s="559"/>
      <c r="IM90" s="559"/>
      <c r="IN90" s="559"/>
      <c r="IO90" s="559"/>
      <c r="IP90" s="559"/>
      <c r="IQ90" s="559"/>
      <c r="IR90" s="559"/>
      <c r="IS90" s="559"/>
      <c r="IT90" s="559"/>
      <c r="IU90" s="559"/>
      <c r="IV90" s="559"/>
      <c r="IW90" s="559"/>
      <c r="IX90" s="559"/>
      <c r="IY90" s="559"/>
      <c r="IZ90" s="559"/>
      <c r="JA90" s="559"/>
      <c r="JB90" s="559"/>
      <c r="JC90" s="559"/>
      <c r="JD90" s="559"/>
      <c r="JE90" s="559"/>
      <c r="JF90" s="559"/>
      <c r="JG90" s="559"/>
      <c r="JH90" s="559"/>
      <c r="JI90" s="559"/>
      <c r="JJ90" s="559"/>
      <c r="JK90" s="559"/>
      <c r="JL90" s="559"/>
      <c r="JM90" s="559"/>
      <c r="JN90" s="559"/>
      <c r="JO90" s="559"/>
      <c r="JP90" s="559"/>
      <c r="JQ90" s="559"/>
      <c r="JR90" s="559"/>
      <c r="JS90" s="559"/>
      <c r="JT90" s="559"/>
      <c r="JU90" s="559"/>
      <c r="JV90" s="559"/>
      <c r="JW90" s="559"/>
      <c r="JX90" s="559"/>
      <c r="JY90" s="559"/>
      <c r="JZ90" s="559"/>
      <c r="KA90" s="559"/>
      <c r="KB90" s="559"/>
      <c r="KC90" s="559"/>
      <c r="KD90" s="559"/>
      <c r="KE90" s="559"/>
      <c r="KF90" s="559"/>
      <c r="KG90" s="559"/>
      <c r="KH90" s="559"/>
      <c r="KI90" s="559"/>
      <c r="KJ90" s="559"/>
      <c r="KK90" s="559"/>
      <c r="KL90" s="559"/>
      <c r="KM90" s="559"/>
      <c r="KN90" s="559"/>
      <c r="KO90" s="559"/>
      <c r="KP90" s="559"/>
      <c r="KQ90" s="559"/>
      <c r="KR90" s="559"/>
      <c r="KS90" s="559"/>
      <c r="KT90" s="559"/>
      <c r="KU90" s="559"/>
      <c r="KV90" s="559"/>
      <c r="KW90" s="559"/>
      <c r="KX90" s="559"/>
      <c r="KY90" s="559"/>
      <c r="KZ90" s="559"/>
      <c r="LA90" s="559"/>
      <c r="LB90" s="559"/>
      <c r="LC90" s="559"/>
      <c r="LD90" s="559"/>
      <c r="LE90" s="559"/>
      <c r="LF90" s="559"/>
      <c r="LG90" s="559"/>
      <c r="LH90" s="559"/>
      <c r="LI90" s="559"/>
      <c r="LJ90" s="559"/>
      <c r="LK90" s="559"/>
      <c r="LL90" s="559"/>
      <c r="LM90" s="559"/>
      <c r="LN90" s="559"/>
      <c r="LO90" s="559"/>
      <c r="LP90" s="559"/>
      <c r="LQ90" s="559"/>
      <c r="LR90" s="559"/>
      <c r="LS90" s="559"/>
      <c r="LT90" s="559"/>
      <c r="LU90" s="559"/>
      <c r="LV90" s="559"/>
      <c r="LW90" s="559"/>
      <c r="LX90" s="559"/>
      <c r="LY90" s="559"/>
      <c r="LZ90" s="559"/>
      <c r="MA90" s="559"/>
      <c r="MB90" s="559"/>
      <c r="MC90" s="559"/>
      <c r="MD90" s="559"/>
      <c r="ME90" s="559"/>
      <c r="MF90" s="559"/>
      <c r="MG90" s="559"/>
      <c r="MH90" s="559"/>
      <c r="MI90" s="559"/>
      <c r="MJ90" s="559"/>
      <c r="MK90" s="559"/>
      <c r="ML90" s="559"/>
      <c r="MM90" s="559"/>
      <c r="MN90" s="559"/>
      <c r="MO90" s="559"/>
      <c r="MP90" s="559"/>
      <c r="MQ90" s="559"/>
      <c r="MR90" s="559"/>
      <c r="MS90" s="559"/>
      <c r="MT90" s="559"/>
      <c r="MU90" s="559"/>
      <c r="MV90" s="559"/>
      <c r="MW90" s="559"/>
      <c r="MX90" s="559"/>
      <c r="MY90" s="559"/>
      <c r="MZ90" s="559"/>
      <c r="NA90" s="559"/>
      <c r="NB90" s="559"/>
      <c r="NC90" s="559"/>
      <c r="ND90" s="559"/>
      <c r="NE90" s="559"/>
      <c r="NF90" s="559"/>
      <c r="NG90" s="559"/>
      <c r="NH90" s="559"/>
      <c r="NI90" s="559"/>
      <c r="NJ90" s="559"/>
      <c r="NK90" s="559"/>
      <c r="NL90" s="559"/>
      <c r="NM90" s="559"/>
      <c r="NN90" s="559"/>
      <c r="NO90" s="559"/>
      <c r="NP90" s="559"/>
      <c r="NQ90" s="559"/>
      <c r="NR90" s="559"/>
      <c r="NS90" s="559"/>
      <c r="NT90" s="559"/>
      <c r="NU90" s="559"/>
      <c r="NV90" s="559"/>
      <c r="NW90" s="559"/>
      <c r="NX90" s="559"/>
      <c r="NY90" s="559"/>
      <c r="NZ90" s="559"/>
      <c r="OA90" s="559"/>
      <c r="OB90" s="559"/>
      <c r="OC90" s="559"/>
      <c r="OD90" s="559"/>
      <c r="OE90" s="559"/>
      <c r="OF90" s="559"/>
      <c r="OG90" s="559"/>
      <c r="OH90" s="559"/>
      <c r="OI90" s="559"/>
      <c r="OJ90" s="559"/>
      <c r="OK90" s="559"/>
      <c r="OL90" s="559"/>
      <c r="OM90" s="559"/>
      <c r="ON90" s="559"/>
      <c r="OO90" s="559"/>
      <c r="OP90" s="559"/>
      <c r="OQ90" s="559"/>
      <c r="OR90" s="559"/>
      <c r="OS90" s="559"/>
      <c r="OT90" s="559"/>
      <c r="OU90" s="559"/>
      <c r="OV90" s="559"/>
      <c r="OW90" s="559"/>
      <c r="OX90" s="559"/>
      <c r="OY90" s="559"/>
      <c r="OZ90" s="559"/>
      <c r="PA90" s="559"/>
      <c r="PB90" s="559"/>
      <c r="PC90" s="559"/>
      <c r="PD90" s="559"/>
      <c r="PE90" s="559"/>
      <c r="PF90" s="559"/>
      <c r="PG90" s="559"/>
      <c r="PH90" s="559"/>
      <c r="PI90" s="559"/>
      <c r="PJ90" s="559"/>
      <c r="PK90" s="559"/>
      <c r="PL90" s="559"/>
      <c r="PM90" s="559"/>
      <c r="PN90" s="559"/>
      <c r="PO90" s="559"/>
      <c r="PP90" s="559"/>
      <c r="PQ90" s="559"/>
      <c r="PR90" s="559"/>
      <c r="PS90" s="559"/>
      <c r="PT90" s="559"/>
      <c r="PU90" s="559"/>
      <c r="PV90" s="559"/>
      <c r="PW90" s="559"/>
      <c r="PX90" s="559"/>
      <c r="PY90" s="559"/>
      <c r="PZ90" s="559"/>
      <c r="QA90" s="559"/>
      <c r="QB90" s="559"/>
      <c r="QC90" s="559"/>
      <c r="QD90" s="559"/>
      <c r="QE90" s="559"/>
      <c r="QF90" s="559"/>
      <c r="QG90" s="559"/>
      <c r="QH90" s="559"/>
      <c r="QI90" s="559"/>
      <c r="QJ90" s="559"/>
      <c r="QK90" s="559"/>
      <c r="QL90" s="559"/>
      <c r="QM90" s="559"/>
      <c r="QN90" s="559"/>
      <c r="QO90" s="559"/>
      <c r="QP90" s="559"/>
      <c r="QQ90" s="559"/>
      <c r="QR90" s="559"/>
      <c r="QS90" s="559"/>
      <c r="QT90" s="559"/>
      <c r="QU90" s="559"/>
      <c r="QV90" s="559"/>
      <c r="QW90" s="559"/>
      <c r="QX90" s="559"/>
      <c r="QY90" s="559"/>
      <c r="QZ90" s="559"/>
      <c r="RA90" s="559"/>
      <c r="RB90" s="559"/>
      <c r="RC90" s="559"/>
      <c r="RD90" s="559"/>
      <c r="RE90" s="559"/>
      <c r="RF90" s="559"/>
      <c r="RG90" s="559"/>
      <c r="RH90" s="559"/>
      <c r="RI90" s="559"/>
      <c r="RJ90" s="559"/>
      <c r="RK90" s="559"/>
      <c r="RL90" s="559"/>
      <c r="RM90" s="559"/>
      <c r="RN90" s="559"/>
      <c r="RO90" s="559"/>
      <c r="RP90" s="559"/>
      <c r="RQ90" s="559"/>
      <c r="RR90" s="559"/>
      <c r="RS90" s="559"/>
      <c r="RT90" s="559"/>
      <c r="RU90" s="559"/>
      <c r="RV90" s="559"/>
      <c r="RW90" s="559"/>
      <c r="RX90" s="559"/>
      <c r="RY90" s="559"/>
      <c r="RZ90" s="559"/>
      <c r="SA90" s="559"/>
      <c r="SB90" s="559"/>
      <c r="SC90" s="559"/>
      <c r="SD90" s="559"/>
      <c r="SE90" s="559"/>
      <c r="SF90" s="559"/>
      <c r="SG90" s="559"/>
      <c r="SH90" s="559"/>
      <c r="SI90" s="559"/>
      <c r="SJ90" s="559"/>
      <c r="SK90" s="559"/>
      <c r="SL90" s="559"/>
      <c r="SM90" s="559"/>
      <c r="SN90" s="559"/>
      <c r="SO90" s="559"/>
      <c r="SP90" s="559"/>
      <c r="SQ90" s="559"/>
      <c r="SR90" s="559"/>
      <c r="SS90" s="559"/>
      <c r="ST90" s="559"/>
      <c r="SU90" s="559"/>
      <c r="SV90" s="559"/>
      <c r="SW90" s="559"/>
      <c r="SX90" s="559"/>
      <c r="SY90" s="559"/>
      <c r="SZ90" s="559"/>
      <c r="TA90" s="559"/>
      <c r="TB90" s="559"/>
      <c r="TC90" s="559"/>
      <c r="TD90" s="559"/>
      <c r="TE90" s="559"/>
      <c r="TF90" s="559"/>
      <c r="TG90" s="559"/>
      <c r="TH90" s="559"/>
      <c r="TI90" s="559"/>
      <c r="TJ90" s="559"/>
      <c r="TK90" s="559"/>
      <c r="TL90" s="559"/>
      <c r="TM90" s="559"/>
      <c r="TN90" s="559"/>
      <c r="TO90" s="559"/>
      <c r="TP90" s="559"/>
      <c r="TQ90" s="559"/>
      <c r="TR90" s="559"/>
      <c r="TS90" s="559"/>
      <c r="TT90" s="559"/>
      <c r="TU90" s="559"/>
      <c r="TV90" s="559"/>
      <c r="TW90" s="559"/>
      <c r="TX90" s="559"/>
      <c r="TY90" s="559"/>
      <c r="TZ90" s="559"/>
      <c r="UA90" s="559"/>
      <c r="UB90" s="559"/>
      <c r="UC90" s="559"/>
      <c r="UD90" s="559"/>
      <c r="UE90" s="559"/>
      <c r="UF90" s="559"/>
      <c r="UG90" s="559"/>
      <c r="UH90" s="559"/>
      <c r="UI90" s="559"/>
      <c r="UJ90" s="559"/>
      <c r="UK90" s="559"/>
      <c r="UL90" s="559"/>
      <c r="UM90" s="559"/>
      <c r="UN90" s="559"/>
      <c r="UO90" s="559"/>
      <c r="UP90" s="559"/>
      <c r="UQ90" s="559"/>
      <c r="UR90" s="559"/>
      <c r="US90" s="559"/>
      <c r="UT90" s="559"/>
      <c r="UU90" s="559"/>
      <c r="UV90" s="559"/>
      <c r="UW90" s="559"/>
      <c r="UX90" s="559"/>
      <c r="UY90" s="559"/>
      <c r="UZ90" s="559"/>
      <c r="VA90" s="559"/>
      <c r="VB90" s="559"/>
      <c r="VC90" s="559"/>
      <c r="VD90" s="559"/>
      <c r="VE90" s="559"/>
      <c r="VF90" s="559"/>
      <c r="VG90" s="559"/>
      <c r="VH90" s="559"/>
      <c r="VI90" s="559"/>
      <c r="VJ90" s="559"/>
      <c r="VK90" s="559"/>
      <c r="VL90" s="559"/>
      <c r="VM90" s="559"/>
      <c r="VN90" s="559"/>
      <c r="VO90" s="559"/>
      <c r="VP90" s="559"/>
      <c r="VQ90" s="559"/>
      <c r="VR90" s="559"/>
      <c r="VS90" s="559"/>
      <c r="VT90" s="559"/>
      <c r="VU90" s="559"/>
      <c r="VV90" s="559"/>
      <c r="VW90" s="559"/>
      <c r="VX90" s="559"/>
      <c r="VY90" s="559"/>
      <c r="VZ90" s="559"/>
      <c r="WA90" s="559"/>
      <c r="WB90" s="559"/>
      <c r="WC90" s="559"/>
      <c r="WD90" s="559"/>
      <c r="WE90" s="559"/>
      <c r="WF90" s="559"/>
      <c r="WG90" s="559"/>
      <c r="WH90" s="559"/>
      <c r="WI90" s="559"/>
      <c r="WJ90" s="559"/>
      <c r="WK90" s="559"/>
      <c r="WL90" s="559"/>
      <c r="WM90" s="559"/>
      <c r="WN90" s="559"/>
      <c r="WO90" s="559"/>
      <c r="WP90" s="559"/>
      <c r="WQ90" s="559"/>
      <c r="WR90" s="559"/>
      <c r="WS90" s="559"/>
      <c r="WT90" s="559"/>
      <c r="WU90" s="559"/>
      <c r="WV90" s="559"/>
      <c r="WW90" s="559"/>
      <c r="WX90" s="559"/>
      <c r="WY90" s="559"/>
      <c r="WZ90" s="559"/>
      <c r="XA90" s="559"/>
      <c r="XB90" s="559"/>
      <c r="XC90" s="559"/>
      <c r="XD90" s="559"/>
      <c r="XE90" s="559"/>
      <c r="XF90" s="559"/>
      <c r="XG90" s="559"/>
      <c r="XH90" s="559"/>
      <c r="XI90" s="559"/>
      <c r="XJ90" s="559"/>
      <c r="XK90" s="559"/>
      <c r="XL90" s="559"/>
      <c r="XM90" s="559"/>
      <c r="XN90" s="559"/>
      <c r="XO90" s="559"/>
      <c r="XP90" s="559"/>
      <c r="XQ90" s="559"/>
      <c r="XR90" s="559"/>
      <c r="XS90" s="559"/>
      <c r="XT90" s="559"/>
      <c r="XU90" s="559"/>
      <c r="XV90" s="559"/>
      <c r="XW90" s="559"/>
      <c r="XX90" s="559"/>
      <c r="XY90" s="559"/>
      <c r="XZ90" s="559"/>
      <c r="YA90" s="559"/>
      <c r="YB90" s="559"/>
      <c r="YC90" s="559"/>
      <c r="YD90" s="559"/>
      <c r="YE90" s="559"/>
      <c r="YF90" s="559"/>
      <c r="YG90" s="559"/>
      <c r="YH90" s="559"/>
      <c r="YI90" s="559"/>
      <c r="YJ90" s="559"/>
      <c r="YK90" s="559"/>
      <c r="YL90" s="559"/>
      <c r="YM90" s="559"/>
      <c r="YN90" s="559"/>
      <c r="YO90" s="559"/>
      <c r="YP90" s="559"/>
      <c r="YQ90" s="559"/>
      <c r="YR90" s="559"/>
      <c r="YS90" s="559"/>
      <c r="YT90" s="559"/>
      <c r="YU90" s="559"/>
      <c r="YV90" s="559"/>
      <c r="YW90" s="559"/>
      <c r="YX90" s="559"/>
      <c r="YY90" s="559"/>
      <c r="YZ90" s="559"/>
      <c r="ZA90" s="559"/>
      <c r="ZB90" s="559"/>
      <c r="ZC90" s="559"/>
      <c r="ZD90" s="559"/>
      <c r="ZE90" s="559"/>
      <c r="ZF90" s="559"/>
      <c r="ZG90" s="559"/>
      <c r="ZH90" s="559"/>
      <c r="ZI90" s="559"/>
      <c r="ZJ90" s="559"/>
      <c r="ZK90" s="559"/>
      <c r="ZL90" s="559"/>
      <c r="ZM90" s="559"/>
      <c r="ZN90" s="559"/>
      <c r="ZO90" s="559"/>
      <c r="ZP90" s="559"/>
      <c r="ZQ90" s="559"/>
      <c r="ZR90" s="559"/>
      <c r="ZS90" s="559"/>
      <c r="ZT90" s="559"/>
      <c r="ZU90" s="559"/>
      <c r="ZV90" s="559"/>
      <c r="ZW90" s="559"/>
      <c r="ZX90" s="559"/>
      <c r="ZY90" s="559"/>
      <c r="ZZ90" s="559"/>
      <c r="AAA90" s="559"/>
      <c r="AAB90" s="559"/>
      <c r="AAC90" s="559"/>
      <c r="AAD90" s="559"/>
      <c r="AAE90" s="559"/>
      <c r="AAF90" s="559"/>
      <c r="AAG90" s="559"/>
      <c r="AAH90" s="559"/>
      <c r="AAI90" s="559"/>
      <c r="AAJ90" s="559"/>
      <c r="AAK90" s="559"/>
      <c r="AAL90" s="559"/>
      <c r="AAM90" s="559"/>
      <c r="AAN90" s="559"/>
      <c r="AAO90" s="559"/>
      <c r="AAP90" s="559"/>
      <c r="AAQ90" s="559"/>
      <c r="AAR90" s="559"/>
      <c r="AAS90" s="559"/>
      <c r="AAT90" s="559"/>
      <c r="AAU90" s="559"/>
      <c r="AAV90" s="559"/>
      <c r="AAW90" s="559"/>
      <c r="AAX90" s="559"/>
      <c r="AAY90" s="559"/>
      <c r="AAZ90" s="559"/>
      <c r="ABA90" s="559"/>
      <c r="ABB90" s="559"/>
      <c r="ABC90" s="559"/>
      <c r="ABD90" s="559"/>
      <c r="ABE90" s="559"/>
      <c r="ABF90" s="559"/>
      <c r="ABG90" s="559"/>
      <c r="ABH90" s="559"/>
      <c r="ABI90" s="559"/>
      <c r="ABJ90" s="559"/>
      <c r="ABK90" s="559"/>
      <c r="ABL90" s="559"/>
      <c r="ABM90" s="559"/>
      <c r="ABN90" s="559"/>
      <c r="ABO90" s="559"/>
      <c r="ABP90" s="559"/>
      <c r="ABQ90" s="559"/>
      <c r="ABR90" s="559"/>
      <c r="ABS90" s="559"/>
      <c r="ABT90" s="559"/>
      <c r="ABU90" s="559"/>
      <c r="ABV90" s="559"/>
      <c r="ABW90" s="559"/>
      <c r="ABX90" s="559"/>
      <c r="ABY90" s="559"/>
      <c r="ABZ90" s="559"/>
      <c r="ACA90" s="559"/>
      <c r="ACB90" s="559"/>
      <c r="ACC90" s="559"/>
      <c r="ACD90" s="559"/>
      <c r="ACE90" s="559"/>
      <c r="ACF90" s="559"/>
      <c r="ACG90" s="559"/>
      <c r="ACH90" s="559"/>
      <c r="ACI90" s="559"/>
      <c r="ACJ90" s="559"/>
      <c r="ACK90" s="559"/>
      <c r="ACL90" s="559"/>
      <c r="ACM90" s="559"/>
      <c r="ACN90" s="559"/>
      <c r="ACO90" s="559"/>
      <c r="ACP90" s="559"/>
      <c r="ACQ90" s="559"/>
      <c r="ACR90" s="559"/>
      <c r="ACS90" s="559"/>
      <c r="ACT90" s="559"/>
      <c r="ACU90" s="559"/>
      <c r="ACV90" s="559"/>
      <c r="ACW90" s="559"/>
      <c r="ACX90" s="559"/>
      <c r="ACY90" s="559"/>
      <c r="ACZ90" s="559"/>
      <c r="ADA90" s="559"/>
      <c r="ADB90" s="559"/>
      <c r="ADC90" s="559"/>
      <c r="ADD90" s="559"/>
      <c r="ADE90" s="559"/>
      <c r="ADF90" s="559"/>
      <c r="ADG90" s="559"/>
      <c r="ADH90" s="559"/>
      <c r="ADI90" s="559"/>
      <c r="ADJ90" s="559"/>
      <c r="ADK90" s="559"/>
      <c r="ADL90" s="559"/>
      <c r="ADM90" s="559"/>
      <c r="ADN90" s="559"/>
      <c r="ADO90" s="559"/>
      <c r="ADP90" s="559"/>
      <c r="ADQ90" s="559"/>
      <c r="ADR90" s="559"/>
      <c r="ADS90" s="559"/>
      <c r="ADT90" s="559"/>
      <c r="ADU90" s="559"/>
      <c r="ADV90" s="559"/>
      <c r="ADW90" s="559"/>
      <c r="ADX90" s="559"/>
      <c r="ADY90" s="559"/>
      <c r="ADZ90" s="559"/>
      <c r="AEA90" s="559"/>
      <c r="AEB90" s="559"/>
      <c r="AEC90" s="559"/>
      <c r="AED90" s="559"/>
      <c r="AEE90" s="559"/>
      <c r="AEF90" s="559"/>
      <c r="AEG90" s="559"/>
      <c r="AEH90" s="559"/>
      <c r="AEI90" s="559"/>
      <c r="AEJ90" s="559"/>
      <c r="AEK90" s="559"/>
      <c r="AEL90" s="559"/>
      <c r="AEM90" s="559"/>
      <c r="AEN90" s="559"/>
      <c r="AEO90" s="559"/>
      <c r="AEP90" s="559"/>
      <c r="AEQ90" s="559"/>
      <c r="AER90" s="559"/>
      <c r="AES90" s="559"/>
      <c r="AET90" s="559"/>
      <c r="AEU90" s="559"/>
      <c r="AEV90" s="559"/>
      <c r="AEW90" s="559"/>
      <c r="AEX90" s="559"/>
      <c r="AEY90" s="559"/>
      <c r="AEZ90" s="559"/>
      <c r="AFA90" s="559"/>
      <c r="AFB90" s="559"/>
      <c r="AFC90" s="559"/>
      <c r="AFD90" s="559"/>
      <c r="AFE90" s="559"/>
      <c r="AFF90" s="559"/>
      <c r="AFG90" s="559"/>
      <c r="AFH90" s="559"/>
      <c r="AFI90" s="559"/>
      <c r="AFJ90" s="559"/>
      <c r="AFK90" s="559"/>
      <c r="AFL90" s="559"/>
      <c r="AFM90" s="559"/>
      <c r="AFN90" s="559"/>
      <c r="AFO90" s="559"/>
      <c r="AFP90" s="559"/>
      <c r="AFQ90" s="559"/>
      <c r="AFR90" s="559"/>
      <c r="AFS90" s="559"/>
      <c r="AFT90" s="559"/>
      <c r="AFU90" s="559"/>
      <c r="AFV90" s="559"/>
      <c r="AFW90" s="559"/>
      <c r="AFX90" s="559"/>
      <c r="AFY90" s="559"/>
      <c r="AFZ90" s="559"/>
      <c r="AGA90" s="559"/>
      <c r="AGB90" s="559"/>
      <c r="AGC90" s="559"/>
      <c r="AGD90" s="559"/>
      <c r="AGE90" s="559"/>
      <c r="AGF90" s="559"/>
      <c r="AGG90" s="559"/>
      <c r="AGH90" s="559"/>
      <c r="AGI90" s="559"/>
      <c r="AGJ90" s="559"/>
      <c r="AGK90" s="559"/>
      <c r="AGL90" s="559"/>
      <c r="AGM90" s="559"/>
      <c r="AGN90" s="559"/>
      <c r="AGO90" s="559"/>
      <c r="AGP90" s="559"/>
      <c r="AGQ90" s="559"/>
      <c r="AGR90" s="559"/>
      <c r="AGS90" s="559"/>
      <c r="AGT90" s="559"/>
      <c r="AGU90" s="559"/>
      <c r="AGV90" s="559"/>
      <c r="AGW90" s="559"/>
      <c r="AGX90" s="559"/>
      <c r="AGY90" s="559"/>
      <c r="AGZ90" s="559"/>
      <c r="AHA90" s="559"/>
      <c r="AHB90" s="559"/>
      <c r="AHC90" s="559"/>
      <c r="AHD90" s="559"/>
      <c r="AHE90" s="559"/>
      <c r="AHF90" s="559"/>
      <c r="AHG90" s="559"/>
      <c r="AHH90" s="559"/>
      <c r="AHI90" s="559"/>
      <c r="AHJ90" s="559"/>
      <c r="AHK90" s="559"/>
      <c r="AHL90" s="559"/>
      <c r="AHM90" s="559"/>
      <c r="AHN90" s="559"/>
      <c r="AHO90" s="559"/>
      <c r="AHP90" s="559"/>
      <c r="AHQ90" s="559"/>
      <c r="AHR90" s="559"/>
      <c r="AHS90" s="559"/>
      <c r="AHT90" s="559"/>
      <c r="AHU90" s="559"/>
      <c r="AHV90" s="559"/>
      <c r="AHW90" s="559"/>
      <c r="AHX90" s="559"/>
      <c r="AHY90" s="559"/>
      <c r="AHZ90" s="559"/>
      <c r="AIA90" s="559"/>
      <c r="AIB90" s="559"/>
      <c r="AIC90" s="559"/>
      <c r="AID90" s="559"/>
      <c r="AIE90" s="559"/>
      <c r="AIF90" s="559"/>
      <c r="AIG90" s="559"/>
      <c r="AIH90" s="559"/>
      <c r="AII90" s="559"/>
      <c r="AIJ90" s="559"/>
      <c r="AIK90" s="559"/>
      <c r="AIL90" s="559"/>
      <c r="AIM90" s="559"/>
      <c r="AIN90" s="559"/>
      <c r="AIO90" s="559"/>
      <c r="AIP90" s="559"/>
      <c r="AIQ90" s="559"/>
      <c r="AIR90" s="559"/>
      <c r="AIS90" s="559"/>
      <c r="AIT90" s="559"/>
      <c r="AIU90" s="559"/>
      <c r="AIV90" s="559"/>
      <c r="AIW90" s="559"/>
      <c r="AIX90" s="559"/>
      <c r="AIY90" s="559"/>
      <c r="AIZ90" s="559"/>
      <c r="AJA90" s="559"/>
      <c r="AJB90" s="559"/>
      <c r="AJC90" s="559"/>
      <c r="AJD90" s="559"/>
      <c r="AJE90" s="559"/>
      <c r="AJF90" s="559"/>
      <c r="AJG90" s="559"/>
      <c r="AJH90" s="559"/>
      <c r="AJI90" s="559"/>
      <c r="AJJ90" s="559"/>
      <c r="AJK90" s="559"/>
      <c r="AJL90" s="559"/>
      <c r="AJM90" s="559"/>
      <c r="AJN90" s="559"/>
      <c r="AJO90" s="559"/>
      <c r="AJP90" s="559"/>
      <c r="AJQ90" s="559"/>
      <c r="AJR90" s="559"/>
      <c r="AJS90" s="559"/>
      <c r="AJT90" s="559"/>
      <c r="AJU90" s="559"/>
      <c r="AJV90" s="559"/>
      <c r="AJW90" s="559"/>
      <c r="AJX90" s="559"/>
      <c r="AJY90" s="559"/>
      <c r="AJZ90" s="559"/>
      <c r="AKA90" s="559"/>
      <c r="AKB90" s="559"/>
      <c r="AKC90" s="559"/>
      <c r="AKD90" s="559"/>
      <c r="AKE90" s="559"/>
      <c r="AKF90" s="559"/>
      <c r="AKG90" s="559"/>
      <c r="AKH90" s="559"/>
      <c r="AKI90" s="559"/>
      <c r="AKJ90" s="559"/>
      <c r="AKK90" s="559"/>
      <c r="AKL90" s="559"/>
      <c r="AKM90" s="559"/>
      <c r="AKN90" s="559"/>
      <c r="AKO90" s="559"/>
      <c r="AKP90" s="559"/>
      <c r="AKQ90" s="559"/>
      <c r="AKR90" s="559"/>
      <c r="AKS90" s="559"/>
      <c r="AKT90" s="559"/>
      <c r="AKU90" s="559"/>
      <c r="AKV90" s="559"/>
      <c r="AKW90" s="559"/>
      <c r="AKX90" s="559"/>
      <c r="AKY90" s="559"/>
      <c r="AKZ90" s="559"/>
      <c r="ALA90" s="559"/>
      <c r="ALB90" s="559"/>
      <c r="ALC90" s="559"/>
      <c r="ALD90" s="559"/>
      <c r="ALE90" s="559"/>
      <c r="ALF90" s="559"/>
      <c r="ALG90" s="559"/>
      <c r="ALH90" s="559"/>
      <c r="ALI90" s="559"/>
      <c r="ALJ90" s="559"/>
      <c r="ALK90" s="559"/>
      <c r="ALL90" s="559"/>
      <c r="ALM90" s="559"/>
      <c r="ALN90" s="559"/>
      <c r="ALO90" s="559"/>
      <c r="ALP90" s="559"/>
      <c r="ALQ90" s="559"/>
      <c r="ALR90" s="559"/>
      <c r="ALS90" s="559"/>
      <c r="ALT90" s="559"/>
      <c r="ALU90" s="559"/>
      <c r="ALV90" s="559"/>
      <c r="ALW90" s="559"/>
      <c r="ALX90" s="559"/>
      <c r="ALY90" s="559"/>
      <c r="ALZ90" s="559"/>
      <c r="AMA90" s="559"/>
      <c r="AMB90" s="559"/>
      <c r="AMC90" s="559"/>
      <c r="AMD90" s="559"/>
      <c r="AME90" s="559"/>
      <c r="AMF90" s="559"/>
      <c r="AMG90" s="559"/>
      <c r="AMH90" s="559"/>
      <c r="AMI90" s="559"/>
      <c r="AMJ90" s="559"/>
    </row>
    <row r="91" spans="1:1024 1026:1026" x14ac:dyDescent="0.25">
      <c r="A91" s="294" t="s">
        <v>24725</v>
      </c>
      <c r="B91" s="257">
        <v>91</v>
      </c>
      <c r="C91" s="258" t="s">
        <v>24726</v>
      </c>
      <c r="D91" s="296" t="s">
        <v>24725</v>
      </c>
      <c r="E91" s="297" t="s">
        <v>818</v>
      </c>
      <c r="F91" s="298"/>
      <c r="G91" s="299"/>
      <c r="H91" s="299"/>
      <c r="I91" s="492">
        <v>5306</v>
      </c>
      <c r="J91" s="298"/>
      <c r="K91" s="298"/>
      <c r="L91" s="298"/>
      <c r="M91" s="298"/>
      <c r="N91" s="298">
        <v>1</v>
      </c>
      <c r="O91" s="300"/>
      <c r="P91" s="300">
        <v>336</v>
      </c>
      <c r="Q91" s="298"/>
      <c r="R91" s="298"/>
      <c r="S91" s="298"/>
      <c r="T91" s="298"/>
      <c r="U91" s="298"/>
      <c r="V91" s="301"/>
      <c r="W91" s="302">
        <f t="shared" si="61"/>
        <v>100</v>
      </c>
      <c r="X91" s="302">
        <f t="shared" si="62"/>
        <v>100</v>
      </c>
      <c r="Y91" s="564">
        <f t="shared" si="51"/>
        <v>20</v>
      </c>
      <c r="Z91" s="302">
        <f t="shared" si="58"/>
        <v>100</v>
      </c>
      <c r="AA91" s="302">
        <f t="shared" si="59"/>
        <v>100</v>
      </c>
      <c r="AB91" s="303">
        <f t="shared" si="57"/>
        <v>100</v>
      </c>
      <c r="AC91" s="303">
        <f t="shared" si="56"/>
        <v>100</v>
      </c>
      <c r="AD91" s="303">
        <f t="shared" si="50"/>
        <v>100</v>
      </c>
      <c r="AE91" s="284">
        <f t="shared" si="60"/>
        <v>100</v>
      </c>
      <c r="AF91" s="284">
        <f t="shared" si="27"/>
        <v>100</v>
      </c>
      <c r="AG91" s="304">
        <f t="shared" si="52"/>
        <v>100</v>
      </c>
      <c r="AH91" s="304">
        <f t="shared" si="53"/>
        <v>100</v>
      </c>
      <c r="AI91" s="304">
        <f t="shared" si="54"/>
        <v>100</v>
      </c>
      <c r="AJ91" s="304">
        <f t="shared" si="55"/>
        <v>100</v>
      </c>
      <c r="AK91" s="305" t="s">
        <v>31734</v>
      </c>
      <c r="AL91" s="300"/>
      <c r="AM91" s="298">
        <v>2</v>
      </c>
      <c r="AN91" s="511"/>
      <c r="AO91" s="297"/>
      <c r="AP91" s="297"/>
      <c r="AQ91" s="277"/>
      <c r="AR91" s="309" t="s">
        <v>756</v>
      </c>
      <c r="AS91" s="309"/>
      <c r="AT91" s="277"/>
      <c r="AU91" s="277"/>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c r="BZ91" s="559"/>
      <c r="CA91" s="559"/>
      <c r="CB91" s="559"/>
      <c r="CC91" s="559"/>
      <c r="CD91" s="559"/>
      <c r="CE91" s="559"/>
      <c r="CF91" s="559"/>
      <c r="CG91" s="559"/>
      <c r="CH91" s="559"/>
      <c r="CI91" s="559"/>
      <c r="CJ91" s="559"/>
      <c r="CK91" s="559"/>
      <c r="CL91" s="559"/>
      <c r="CM91" s="559"/>
      <c r="CN91" s="559"/>
      <c r="CO91" s="559"/>
      <c r="CP91" s="559"/>
      <c r="CQ91" s="559"/>
      <c r="CR91" s="559"/>
      <c r="CS91" s="559"/>
      <c r="CT91" s="559"/>
      <c r="CU91" s="559"/>
      <c r="CV91" s="559"/>
      <c r="CW91" s="559"/>
      <c r="CX91" s="559"/>
      <c r="CY91" s="559"/>
      <c r="CZ91" s="559"/>
      <c r="DA91" s="559"/>
      <c r="DB91" s="559"/>
      <c r="DC91" s="559"/>
      <c r="DD91" s="559"/>
      <c r="DE91" s="559"/>
      <c r="DF91" s="559"/>
      <c r="DG91" s="559"/>
      <c r="DH91" s="559"/>
      <c r="DI91" s="559"/>
      <c r="DJ91" s="559"/>
      <c r="DK91" s="559"/>
      <c r="DL91" s="559"/>
      <c r="DM91" s="559"/>
      <c r="DN91" s="559"/>
      <c r="DO91" s="559"/>
      <c r="DP91" s="559"/>
      <c r="DQ91" s="559"/>
      <c r="DR91" s="559"/>
      <c r="DS91" s="559"/>
      <c r="DT91" s="559"/>
      <c r="DU91" s="559"/>
      <c r="DV91" s="559"/>
      <c r="DW91" s="559"/>
      <c r="DX91" s="559"/>
      <c r="DY91" s="559"/>
      <c r="DZ91" s="559"/>
      <c r="EA91" s="559"/>
      <c r="EB91" s="559"/>
      <c r="EC91" s="559"/>
      <c r="ED91" s="559"/>
      <c r="EE91" s="559"/>
      <c r="EF91" s="559"/>
      <c r="EG91" s="559"/>
      <c r="EH91" s="559"/>
      <c r="EI91" s="559"/>
      <c r="EJ91" s="559"/>
      <c r="EK91" s="559"/>
      <c r="EL91" s="559"/>
      <c r="EM91" s="559"/>
      <c r="EN91" s="559"/>
      <c r="EO91" s="559"/>
      <c r="EP91" s="559"/>
      <c r="EQ91" s="559"/>
      <c r="ER91" s="559"/>
      <c r="ES91" s="559"/>
      <c r="ET91" s="559"/>
      <c r="EU91" s="559"/>
      <c r="EV91" s="559"/>
      <c r="EW91" s="559"/>
      <c r="EX91" s="559"/>
      <c r="EY91" s="559"/>
      <c r="EZ91" s="559"/>
      <c r="FA91" s="559"/>
      <c r="FB91" s="559"/>
      <c r="FC91" s="559"/>
      <c r="FD91" s="559"/>
      <c r="FE91" s="559"/>
      <c r="FF91" s="559"/>
      <c r="FG91" s="559"/>
      <c r="FH91" s="559"/>
      <c r="FI91" s="559"/>
      <c r="FJ91" s="559"/>
      <c r="FK91" s="559"/>
      <c r="FL91" s="559"/>
      <c r="FM91" s="559"/>
      <c r="FN91" s="559"/>
      <c r="FO91" s="559"/>
      <c r="FP91" s="559"/>
      <c r="FQ91" s="559"/>
      <c r="FR91" s="559"/>
      <c r="FS91" s="559"/>
      <c r="FT91" s="559"/>
      <c r="FU91" s="559"/>
      <c r="FV91" s="559"/>
      <c r="FW91" s="559"/>
      <c r="FX91" s="559"/>
      <c r="FY91" s="559"/>
      <c r="FZ91" s="559"/>
      <c r="GA91" s="559"/>
      <c r="GB91" s="559"/>
      <c r="GC91" s="559"/>
      <c r="GD91" s="559"/>
      <c r="GE91" s="559"/>
      <c r="GF91" s="559"/>
      <c r="GG91" s="559"/>
      <c r="GH91" s="559"/>
      <c r="GI91" s="559"/>
      <c r="GJ91" s="559"/>
      <c r="GK91" s="559"/>
      <c r="GL91" s="559"/>
      <c r="GM91" s="559"/>
      <c r="GN91" s="559"/>
      <c r="GO91" s="559"/>
      <c r="GP91" s="559"/>
      <c r="GQ91" s="559"/>
      <c r="GR91" s="559"/>
      <c r="GS91" s="559"/>
      <c r="GT91" s="559"/>
      <c r="GU91" s="559"/>
      <c r="GV91" s="559"/>
      <c r="GW91" s="559"/>
      <c r="GX91" s="559"/>
      <c r="GY91" s="559"/>
      <c r="GZ91" s="559"/>
      <c r="HA91" s="559"/>
      <c r="HB91" s="559"/>
      <c r="HC91" s="559"/>
      <c r="HD91" s="559"/>
      <c r="HE91" s="559"/>
      <c r="HF91" s="559"/>
      <c r="HG91" s="559"/>
      <c r="HH91" s="559"/>
      <c r="HI91" s="559"/>
      <c r="HJ91" s="559"/>
      <c r="HK91" s="559"/>
      <c r="HL91" s="559"/>
      <c r="HM91" s="559"/>
      <c r="HN91" s="559"/>
      <c r="HO91" s="559"/>
      <c r="HP91" s="559"/>
      <c r="HQ91" s="559"/>
      <c r="HR91" s="559"/>
      <c r="HS91" s="559"/>
      <c r="HT91" s="559"/>
      <c r="HU91" s="559"/>
      <c r="HV91" s="559"/>
      <c r="HW91" s="559"/>
      <c r="HX91" s="559"/>
      <c r="HY91" s="559"/>
      <c r="HZ91" s="559"/>
      <c r="IA91" s="559"/>
      <c r="IB91" s="559"/>
      <c r="IC91" s="559"/>
      <c r="ID91" s="559"/>
      <c r="IE91" s="559"/>
      <c r="IF91" s="559"/>
      <c r="IG91" s="559"/>
      <c r="IH91" s="559"/>
      <c r="II91" s="559"/>
      <c r="IJ91" s="559"/>
      <c r="IK91" s="559"/>
      <c r="IL91" s="559"/>
      <c r="IM91" s="559"/>
      <c r="IN91" s="559"/>
      <c r="IO91" s="559"/>
      <c r="IP91" s="559"/>
      <c r="IQ91" s="559"/>
      <c r="IR91" s="559"/>
      <c r="IS91" s="559"/>
      <c r="IT91" s="559"/>
      <c r="IU91" s="559"/>
      <c r="IV91" s="559"/>
      <c r="IW91" s="559"/>
      <c r="IX91" s="559"/>
      <c r="IY91" s="559"/>
      <c r="IZ91" s="559"/>
      <c r="JA91" s="559"/>
      <c r="JB91" s="559"/>
      <c r="JC91" s="559"/>
      <c r="JD91" s="559"/>
      <c r="JE91" s="559"/>
      <c r="JF91" s="559"/>
      <c r="JG91" s="559"/>
      <c r="JH91" s="559"/>
      <c r="JI91" s="559"/>
      <c r="JJ91" s="559"/>
      <c r="JK91" s="559"/>
      <c r="JL91" s="559"/>
      <c r="JM91" s="559"/>
      <c r="JN91" s="559"/>
      <c r="JO91" s="559"/>
      <c r="JP91" s="559"/>
      <c r="JQ91" s="559"/>
      <c r="JR91" s="559"/>
      <c r="JS91" s="559"/>
      <c r="JT91" s="559"/>
      <c r="JU91" s="559"/>
      <c r="JV91" s="559"/>
      <c r="JW91" s="559"/>
      <c r="JX91" s="559"/>
      <c r="JY91" s="559"/>
      <c r="JZ91" s="559"/>
      <c r="KA91" s="559"/>
      <c r="KB91" s="559"/>
      <c r="KC91" s="559"/>
      <c r="KD91" s="559"/>
      <c r="KE91" s="559"/>
      <c r="KF91" s="559"/>
      <c r="KG91" s="559"/>
      <c r="KH91" s="559"/>
      <c r="KI91" s="559"/>
      <c r="KJ91" s="559"/>
      <c r="KK91" s="559"/>
      <c r="KL91" s="559"/>
      <c r="KM91" s="559"/>
      <c r="KN91" s="559"/>
      <c r="KO91" s="559"/>
      <c r="KP91" s="559"/>
      <c r="KQ91" s="559"/>
      <c r="KR91" s="559"/>
      <c r="KS91" s="559"/>
      <c r="KT91" s="559"/>
      <c r="KU91" s="559"/>
      <c r="KV91" s="559"/>
      <c r="KW91" s="559"/>
      <c r="KX91" s="559"/>
      <c r="KY91" s="559"/>
      <c r="KZ91" s="559"/>
      <c r="LA91" s="559"/>
      <c r="LB91" s="559"/>
      <c r="LC91" s="559"/>
      <c r="LD91" s="559"/>
      <c r="LE91" s="559"/>
      <c r="LF91" s="559"/>
      <c r="LG91" s="559"/>
      <c r="LH91" s="559"/>
      <c r="LI91" s="559"/>
      <c r="LJ91" s="559"/>
      <c r="LK91" s="559"/>
      <c r="LL91" s="559"/>
      <c r="LM91" s="559"/>
      <c r="LN91" s="559"/>
      <c r="LO91" s="559"/>
      <c r="LP91" s="559"/>
      <c r="LQ91" s="559"/>
      <c r="LR91" s="559"/>
      <c r="LS91" s="559"/>
      <c r="LT91" s="559"/>
      <c r="LU91" s="559"/>
      <c r="LV91" s="559"/>
      <c r="LW91" s="559"/>
      <c r="LX91" s="559"/>
      <c r="LY91" s="559"/>
      <c r="LZ91" s="559"/>
      <c r="MA91" s="559"/>
      <c r="MB91" s="559"/>
      <c r="MC91" s="559"/>
      <c r="MD91" s="559"/>
      <c r="ME91" s="559"/>
      <c r="MF91" s="559"/>
      <c r="MG91" s="559"/>
      <c r="MH91" s="559"/>
      <c r="MI91" s="559"/>
      <c r="MJ91" s="559"/>
      <c r="MK91" s="559"/>
      <c r="ML91" s="559"/>
      <c r="MM91" s="559"/>
      <c r="MN91" s="559"/>
      <c r="MO91" s="559"/>
      <c r="MP91" s="559"/>
      <c r="MQ91" s="559"/>
      <c r="MR91" s="559"/>
      <c r="MS91" s="559"/>
      <c r="MT91" s="559"/>
      <c r="MU91" s="559"/>
      <c r="MV91" s="559"/>
      <c r="MW91" s="559"/>
      <c r="MX91" s="559"/>
      <c r="MY91" s="559"/>
      <c r="MZ91" s="559"/>
      <c r="NA91" s="559"/>
      <c r="NB91" s="559"/>
      <c r="NC91" s="559"/>
      <c r="ND91" s="559"/>
      <c r="NE91" s="559"/>
      <c r="NF91" s="559"/>
      <c r="NG91" s="559"/>
      <c r="NH91" s="559"/>
      <c r="NI91" s="559"/>
      <c r="NJ91" s="559"/>
      <c r="NK91" s="559"/>
      <c r="NL91" s="559"/>
      <c r="NM91" s="559"/>
      <c r="NN91" s="559"/>
      <c r="NO91" s="559"/>
      <c r="NP91" s="559"/>
      <c r="NQ91" s="559"/>
      <c r="NR91" s="559"/>
      <c r="NS91" s="559"/>
      <c r="NT91" s="559"/>
      <c r="NU91" s="559"/>
      <c r="NV91" s="559"/>
      <c r="NW91" s="559"/>
      <c r="NX91" s="559"/>
      <c r="NY91" s="559"/>
      <c r="NZ91" s="559"/>
      <c r="OA91" s="559"/>
      <c r="OB91" s="559"/>
      <c r="OC91" s="559"/>
      <c r="OD91" s="559"/>
      <c r="OE91" s="559"/>
      <c r="OF91" s="559"/>
      <c r="OG91" s="559"/>
      <c r="OH91" s="559"/>
      <c r="OI91" s="559"/>
      <c r="OJ91" s="559"/>
      <c r="OK91" s="559"/>
      <c r="OL91" s="559"/>
      <c r="OM91" s="559"/>
      <c r="ON91" s="559"/>
      <c r="OO91" s="559"/>
      <c r="OP91" s="559"/>
      <c r="OQ91" s="559"/>
      <c r="OR91" s="559"/>
      <c r="OS91" s="559"/>
      <c r="OT91" s="559"/>
      <c r="OU91" s="559"/>
      <c r="OV91" s="559"/>
      <c r="OW91" s="559"/>
      <c r="OX91" s="559"/>
      <c r="OY91" s="559"/>
      <c r="OZ91" s="559"/>
      <c r="PA91" s="559"/>
      <c r="PB91" s="559"/>
      <c r="PC91" s="559"/>
      <c r="PD91" s="559"/>
      <c r="PE91" s="559"/>
      <c r="PF91" s="559"/>
      <c r="PG91" s="559"/>
      <c r="PH91" s="559"/>
      <c r="PI91" s="559"/>
      <c r="PJ91" s="559"/>
      <c r="PK91" s="559"/>
      <c r="PL91" s="559"/>
      <c r="PM91" s="559"/>
      <c r="PN91" s="559"/>
      <c r="PO91" s="559"/>
      <c r="PP91" s="559"/>
      <c r="PQ91" s="559"/>
      <c r="PR91" s="559"/>
      <c r="PS91" s="559"/>
      <c r="PT91" s="559"/>
      <c r="PU91" s="559"/>
      <c r="PV91" s="559"/>
      <c r="PW91" s="559"/>
      <c r="PX91" s="559"/>
      <c r="PY91" s="559"/>
      <c r="PZ91" s="559"/>
      <c r="QA91" s="559"/>
      <c r="QB91" s="559"/>
      <c r="QC91" s="559"/>
      <c r="QD91" s="559"/>
      <c r="QE91" s="559"/>
      <c r="QF91" s="559"/>
      <c r="QG91" s="559"/>
      <c r="QH91" s="559"/>
      <c r="QI91" s="559"/>
      <c r="QJ91" s="559"/>
      <c r="QK91" s="559"/>
      <c r="QL91" s="559"/>
      <c r="QM91" s="559"/>
      <c r="QN91" s="559"/>
      <c r="QO91" s="559"/>
      <c r="QP91" s="559"/>
      <c r="QQ91" s="559"/>
      <c r="QR91" s="559"/>
      <c r="QS91" s="559"/>
      <c r="QT91" s="559"/>
      <c r="QU91" s="559"/>
      <c r="QV91" s="559"/>
      <c r="QW91" s="559"/>
      <c r="QX91" s="559"/>
      <c r="QY91" s="559"/>
      <c r="QZ91" s="559"/>
      <c r="RA91" s="559"/>
      <c r="RB91" s="559"/>
      <c r="RC91" s="559"/>
      <c r="RD91" s="559"/>
      <c r="RE91" s="559"/>
      <c r="RF91" s="559"/>
      <c r="RG91" s="559"/>
      <c r="RH91" s="559"/>
      <c r="RI91" s="559"/>
      <c r="RJ91" s="559"/>
      <c r="RK91" s="559"/>
      <c r="RL91" s="559"/>
      <c r="RM91" s="559"/>
      <c r="RN91" s="559"/>
      <c r="RO91" s="559"/>
      <c r="RP91" s="559"/>
      <c r="RQ91" s="559"/>
      <c r="RR91" s="559"/>
      <c r="RS91" s="559"/>
      <c r="RT91" s="559"/>
      <c r="RU91" s="559"/>
      <c r="RV91" s="559"/>
      <c r="RW91" s="559"/>
      <c r="RX91" s="559"/>
      <c r="RY91" s="559"/>
      <c r="RZ91" s="559"/>
      <c r="SA91" s="559"/>
      <c r="SB91" s="559"/>
      <c r="SC91" s="559"/>
      <c r="SD91" s="559"/>
      <c r="SE91" s="559"/>
      <c r="SF91" s="559"/>
      <c r="SG91" s="559"/>
      <c r="SH91" s="559"/>
      <c r="SI91" s="559"/>
      <c r="SJ91" s="559"/>
      <c r="SK91" s="559"/>
      <c r="SL91" s="559"/>
      <c r="SM91" s="559"/>
      <c r="SN91" s="559"/>
      <c r="SO91" s="559"/>
      <c r="SP91" s="559"/>
      <c r="SQ91" s="559"/>
      <c r="SR91" s="559"/>
      <c r="SS91" s="559"/>
      <c r="ST91" s="559"/>
      <c r="SU91" s="559"/>
      <c r="SV91" s="559"/>
      <c r="SW91" s="559"/>
      <c r="SX91" s="559"/>
      <c r="SY91" s="559"/>
      <c r="SZ91" s="559"/>
      <c r="TA91" s="559"/>
      <c r="TB91" s="559"/>
      <c r="TC91" s="559"/>
      <c r="TD91" s="559"/>
      <c r="TE91" s="559"/>
      <c r="TF91" s="559"/>
      <c r="TG91" s="559"/>
      <c r="TH91" s="559"/>
      <c r="TI91" s="559"/>
      <c r="TJ91" s="559"/>
      <c r="TK91" s="559"/>
      <c r="TL91" s="559"/>
      <c r="TM91" s="559"/>
      <c r="TN91" s="559"/>
      <c r="TO91" s="559"/>
      <c r="TP91" s="559"/>
      <c r="TQ91" s="559"/>
      <c r="TR91" s="559"/>
      <c r="TS91" s="559"/>
      <c r="TT91" s="559"/>
      <c r="TU91" s="559"/>
      <c r="TV91" s="559"/>
      <c r="TW91" s="559"/>
      <c r="TX91" s="559"/>
      <c r="TY91" s="559"/>
      <c r="TZ91" s="559"/>
      <c r="UA91" s="559"/>
      <c r="UB91" s="559"/>
      <c r="UC91" s="559"/>
      <c r="UD91" s="559"/>
      <c r="UE91" s="559"/>
      <c r="UF91" s="559"/>
      <c r="UG91" s="559"/>
      <c r="UH91" s="559"/>
      <c r="UI91" s="559"/>
      <c r="UJ91" s="559"/>
      <c r="UK91" s="559"/>
      <c r="UL91" s="559"/>
      <c r="UM91" s="559"/>
      <c r="UN91" s="559"/>
      <c r="UO91" s="559"/>
      <c r="UP91" s="559"/>
      <c r="UQ91" s="559"/>
      <c r="UR91" s="559"/>
      <c r="US91" s="559"/>
      <c r="UT91" s="559"/>
      <c r="UU91" s="559"/>
      <c r="UV91" s="559"/>
      <c r="UW91" s="559"/>
      <c r="UX91" s="559"/>
      <c r="UY91" s="559"/>
      <c r="UZ91" s="559"/>
      <c r="VA91" s="559"/>
      <c r="VB91" s="559"/>
      <c r="VC91" s="559"/>
      <c r="VD91" s="559"/>
      <c r="VE91" s="559"/>
      <c r="VF91" s="559"/>
      <c r="VG91" s="559"/>
      <c r="VH91" s="559"/>
      <c r="VI91" s="559"/>
      <c r="VJ91" s="559"/>
      <c r="VK91" s="559"/>
      <c r="VL91" s="559"/>
      <c r="VM91" s="559"/>
      <c r="VN91" s="559"/>
      <c r="VO91" s="559"/>
      <c r="VP91" s="559"/>
      <c r="VQ91" s="559"/>
      <c r="VR91" s="559"/>
      <c r="VS91" s="559"/>
      <c r="VT91" s="559"/>
      <c r="VU91" s="559"/>
      <c r="VV91" s="559"/>
      <c r="VW91" s="559"/>
      <c r="VX91" s="559"/>
      <c r="VY91" s="559"/>
      <c r="VZ91" s="559"/>
      <c r="WA91" s="559"/>
      <c r="WB91" s="559"/>
      <c r="WC91" s="559"/>
      <c r="WD91" s="559"/>
      <c r="WE91" s="559"/>
      <c r="WF91" s="559"/>
      <c r="WG91" s="559"/>
      <c r="WH91" s="559"/>
      <c r="WI91" s="559"/>
      <c r="WJ91" s="559"/>
      <c r="WK91" s="559"/>
      <c r="WL91" s="559"/>
      <c r="WM91" s="559"/>
      <c r="WN91" s="559"/>
      <c r="WO91" s="559"/>
      <c r="WP91" s="559"/>
      <c r="WQ91" s="559"/>
      <c r="WR91" s="559"/>
      <c r="WS91" s="559"/>
      <c r="WT91" s="559"/>
      <c r="WU91" s="559"/>
      <c r="WV91" s="559"/>
      <c r="WW91" s="559"/>
      <c r="WX91" s="559"/>
      <c r="WY91" s="559"/>
      <c r="WZ91" s="559"/>
      <c r="XA91" s="559"/>
      <c r="XB91" s="559"/>
      <c r="XC91" s="559"/>
      <c r="XD91" s="559"/>
      <c r="XE91" s="559"/>
      <c r="XF91" s="559"/>
      <c r="XG91" s="559"/>
      <c r="XH91" s="559"/>
      <c r="XI91" s="559"/>
      <c r="XJ91" s="559"/>
      <c r="XK91" s="559"/>
      <c r="XL91" s="559"/>
      <c r="XM91" s="559"/>
      <c r="XN91" s="559"/>
      <c r="XO91" s="559"/>
      <c r="XP91" s="559"/>
      <c r="XQ91" s="559"/>
      <c r="XR91" s="559"/>
      <c r="XS91" s="559"/>
      <c r="XT91" s="559"/>
      <c r="XU91" s="559"/>
      <c r="XV91" s="559"/>
      <c r="XW91" s="559"/>
      <c r="XX91" s="559"/>
      <c r="XY91" s="559"/>
      <c r="XZ91" s="559"/>
      <c r="YA91" s="559"/>
      <c r="YB91" s="559"/>
      <c r="YC91" s="559"/>
      <c r="YD91" s="559"/>
      <c r="YE91" s="559"/>
      <c r="YF91" s="559"/>
      <c r="YG91" s="559"/>
      <c r="YH91" s="559"/>
      <c r="YI91" s="559"/>
      <c r="YJ91" s="559"/>
      <c r="YK91" s="559"/>
      <c r="YL91" s="559"/>
      <c r="YM91" s="559"/>
      <c r="YN91" s="559"/>
      <c r="YO91" s="559"/>
      <c r="YP91" s="559"/>
      <c r="YQ91" s="559"/>
      <c r="YR91" s="559"/>
      <c r="YS91" s="559"/>
      <c r="YT91" s="559"/>
      <c r="YU91" s="559"/>
      <c r="YV91" s="559"/>
      <c r="YW91" s="559"/>
      <c r="YX91" s="559"/>
      <c r="YY91" s="559"/>
      <c r="YZ91" s="559"/>
      <c r="ZA91" s="559"/>
      <c r="ZB91" s="559"/>
      <c r="ZC91" s="559"/>
      <c r="ZD91" s="559"/>
      <c r="ZE91" s="559"/>
      <c r="ZF91" s="559"/>
      <c r="ZG91" s="559"/>
      <c r="ZH91" s="559"/>
      <c r="ZI91" s="559"/>
      <c r="ZJ91" s="559"/>
      <c r="ZK91" s="559"/>
      <c r="ZL91" s="559"/>
      <c r="ZM91" s="559"/>
      <c r="ZN91" s="559"/>
      <c r="ZO91" s="559"/>
      <c r="ZP91" s="559"/>
      <c r="ZQ91" s="559"/>
      <c r="ZR91" s="559"/>
      <c r="ZS91" s="559"/>
      <c r="ZT91" s="559"/>
      <c r="ZU91" s="559"/>
      <c r="ZV91" s="559"/>
      <c r="ZW91" s="559"/>
      <c r="ZX91" s="559"/>
      <c r="ZY91" s="559"/>
      <c r="ZZ91" s="559"/>
      <c r="AAA91" s="559"/>
      <c r="AAB91" s="559"/>
      <c r="AAC91" s="559"/>
      <c r="AAD91" s="559"/>
      <c r="AAE91" s="559"/>
      <c r="AAF91" s="559"/>
      <c r="AAG91" s="559"/>
      <c r="AAH91" s="559"/>
      <c r="AAI91" s="559"/>
      <c r="AAJ91" s="559"/>
      <c r="AAK91" s="559"/>
      <c r="AAL91" s="559"/>
      <c r="AAM91" s="559"/>
      <c r="AAN91" s="559"/>
      <c r="AAO91" s="559"/>
      <c r="AAP91" s="559"/>
      <c r="AAQ91" s="559"/>
      <c r="AAR91" s="559"/>
      <c r="AAS91" s="559"/>
      <c r="AAT91" s="559"/>
      <c r="AAU91" s="559"/>
      <c r="AAV91" s="559"/>
      <c r="AAW91" s="559"/>
      <c r="AAX91" s="559"/>
      <c r="AAY91" s="559"/>
      <c r="AAZ91" s="559"/>
      <c r="ABA91" s="559"/>
      <c r="ABB91" s="559"/>
      <c r="ABC91" s="559"/>
      <c r="ABD91" s="559"/>
      <c r="ABE91" s="559"/>
      <c r="ABF91" s="559"/>
      <c r="ABG91" s="559"/>
      <c r="ABH91" s="559"/>
      <c r="ABI91" s="559"/>
      <c r="ABJ91" s="559"/>
      <c r="ABK91" s="559"/>
      <c r="ABL91" s="559"/>
      <c r="ABM91" s="559"/>
      <c r="ABN91" s="559"/>
      <c r="ABO91" s="559"/>
      <c r="ABP91" s="559"/>
      <c r="ABQ91" s="559"/>
      <c r="ABR91" s="559"/>
      <c r="ABS91" s="559"/>
      <c r="ABT91" s="559"/>
      <c r="ABU91" s="559"/>
      <c r="ABV91" s="559"/>
      <c r="ABW91" s="559"/>
      <c r="ABX91" s="559"/>
      <c r="ABY91" s="559"/>
      <c r="ABZ91" s="559"/>
      <c r="ACA91" s="559"/>
      <c r="ACB91" s="559"/>
      <c r="ACC91" s="559"/>
      <c r="ACD91" s="559"/>
      <c r="ACE91" s="559"/>
      <c r="ACF91" s="559"/>
      <c r="ACG91" s="559"/>
      <c r="ACH91" s="559"/>
      <c r="ACI91" s="559"/>
      <c r="ACJ91" s="559"/>
      <c r="ACK91" s="559"/>
      <c r="ACL91" s="559"/>
      <c r="ACM91" s="559"/>
      <c r="ACN91" s="559"/>
      <c r="ACO91" s="559"/>
      <c r="ACP91" s="559"/>
      <c r="ACQ91" s="559"/>
      <c r="ACR91" s="559"/>
      <c r="ACS91" s="559"/>
      <c r="ACT91" s="559"/>
      <c r="ACU91" s="559"/>
      <c r="ACV91" s="559"/>
      <c r="ACW91" s="559"/>
      <c r="ACX91" s="559"/>
      <c r="ACY91" s="559"/>
      <c r="ACZ91" s="559"/>
      <c r="ADA91" s="559"/>
      <c r="ADB91" s="559"/>
      <c r="ADC91" s="559"/>
      <c r="ADD91" s="559"/>
      <c r="ADE91" s="559"/>
      <c r="ADF91" s="559"/>
      <c r="ADG91" s="559"/>
      <c r="ADH91" s="559"/>
      <c r="ADI91" s="559"/>
      <c r="ADJ91" s="559"/>
      <c r="ADK91" s="559"/>
      <c r="ADL91" s="559"/>
      <c r="ADM91" s="559"/>
      <c r="ADN91" s="559"/>
      <c r="ADO91" s="559"/>
      <c r="ADP91" s="559"/>
      <c r="ADQ91" s="559"/>
      <c r="ADR91" s="559"/>
      <c r="ADS91" s="559"/>
      <c r="ADT91" s="559"/>
      <c r="ADU91" s="559"/>
      <c r="ADV91" s="559"/>
      <c r="ADW91" s="559"/>
      <c r="ADX91" s="559"/>
      <c r="ADY91" s="559"/>
      <c r="ADZ91" s="559"/>
      <c r="AEA91" s="559"/>
      <c r="AEB91" s="559"/>
      <c r="AEC91" s="559"/>
      <c r="AED91" s="559"/>
      <c r="AEE91" s="559"/>
      <c r="AEF91" s="559"/>
      <c r="AEG91" s="559"/>
      <c r="AEH91" s="559"/>
      <c r="AEI91" s="559"/>
      <c r="AEJ91" s="559"/>
      <c r="AEK91" s="559"/>
      <c r="AEL91" s="559"/>
      <c r="AEM91" s="559"/>
      <c r="AEN91" s="559"/>
      <c r="AEO91" s="559"/>
      <c r="AEP91" s="559"/>
      <c r="AEQ91" s="559"/>
      <c r="AER91" s="559"/>
      <c r="AES91" s="559"/>
      <c r="AET91" s="559"/>
      <c r="AEU91" s="559"/>
      <c r="AEV91" s="559"/>
      <c r="AEW91" s="559"/>
      <c r="AEX91" s="559"/>
      <c r="AEY91" s="559"/>
      <c r="AEZ91" s="559"/>
      <c r="AFA91" s="559"/>
      <c r="AFB91" s="559"/>
      <c r="AFC91" s="559"/>
      <c r="AFD91" s="559"/>
      <c r="AFE91" s="559"/>
      <c r="AFF91" s="559"/>
      <c r="AFG91" s="559"/>
      <c r="AFH91" s="559"/>
      <c r="AFI91" s="559"/>
      <c r="AFJ91" s="559"/>
      <c r="AFK91" s="559"/>
      <c r="AFL91" s="559"/>
      <c r="AFM91" s="559"/>
      <c r="AFN91" s="559"/>
      <c r="AFO91" s="559"/>
      <c r="AFP91" s="559"/>
      <c r="AFQ91" s="559"/>
      <c r="AFR91" s="559"/>
      <c r="AFS91" s="559"/>
      <c r="AFT91" s="559"/>
      <c r="AFU91" s="559"/>
      <c r="AFV91" s="559"/>
      <c r="AFW91" s="559"/>
      <c r="AFX91" s="559"/>
      <c r="AFY91" s="559"/>
      <c r="AFZ91" s="559"/>
      <c r="AGA91" s="559"/>
      <c r="AGB91" s="559"/>
      <c r="AGC91" s="559"/>
      <c r="AGD91" s="559"/>
      <c r="AGE91" s="559"/>
      <c r="AGF91" s="559"/>
      <c r="AGG91" s="559"/>
      <c r="AGH91" s="559"/>
      <c r="AGI91" s="559"/>
      <c r="AGJ91" s="559"/>
      <c r="AGK91" s="559"/>
      <c r="AGL91" s="559"/>
      <c r="AGM91" s="559"/>
      <c r="AGN91" s="559"/>
      <c r="AGO91" s="559"/>
      <c r="AGP91" s="559"/>
      <c r="AGQ91" s="559"/>
      <c r="AGR91" s="559"/>
      <c r="AGS91" s="559"/>
      <c r="AGT91" s="559"/>
      <c r="AGU91" s="559"/>
      <c r="AGV91" s="559"/>
      <c r="AGW91" s="559"/>
      <c r="AGX91" s="559"/>
      <c r="AGY91" s="559"/>
      <c r="AGZ91" s="559"/>
      <c r="AHA91" s="559"/>
      <c r="AHB91" s="559"/>
      <c r="AHC91" s="559"/>
      <c r="AHD91" s="559"/>
      <c r="AHE91" s="559"/>
      <c r="AHF91" s="559"/>
      <c r="AHG91" s="559"/>
      <c r="AHH91" s="559"/>
      <c r="AHI91" s="559"/>
      <c r="AHJ91" s="559"/>
      <c r="AHK91" s="559"/>
      <c r="AHL91" s="559"/>
      <c r="AHM91" s="559"/>
      <c r="AHN91" s="559"/>
      <c r="AHO91" s="559"/>
      <c r="AHP91" s="559"/>
      <c r="AHQ91" s="559"/>
      <c r="AHR91" s="559"/>
      <c r="AHS91" s="559"/>
      <c r="AHT91" s="559"/>
      <c r="AHU91" s="559"/>
      <c r="AHV91" s="559"/>
      <c r="AHW91" s="559"/>
      <c r="AHX91" s="559"/>
      <c r="AHY91" s="559"/>
      <c r="AHZ91" s="559"/>
      <c r="AIA91" s="559"/>
      <c r="AIB91" s="559"/>
      <c r="AIC91" s="559"/>
      <c r="AID91" s="559"/>
      <c r="AIE91" s="559"/>
      <c r="AIF91" s="559"/>
      <c r="AIG91" s="559"/>
      <c r="AIH91" s="559"/>
      <c r="AII91" s="559"/>
      <c r="AIJ91" s="559"/>
      <c r="AIK91" s="559"/>
      <c r="AIL91" s="559"/>
      <c r="AIM91" s="559"/>
      <c r="AIN91" s="559"/>
      <c r="AIO91" s="559"/>
      <c r="AIP91" s="559"/>
      <c r="AIQ91" s="559"/>
      <c r="AIR91" s="559"/>
      <c r="AIS91" s="559"/>
      <c r="AIT91" s="559"/>
      <c r="AIU91" s="559"/>
      <c r="AIV91" s="559"/>
      <c r="AIW91" s="559"/>
      <c r="AIX91" s="559"/>
      <c r="AIY91" s="559"/>
      <c r="AIZ91" s="559"/>
      <c r="AJA91" s="559"/>
      <c r="AJB91" s="559"/>
      <c r="AJC91" s="559"/>
      <c r="AJD91" s="559"/>
      <c r="AJE91" s="559"/>
      <c r="AJF91" s="559"/>
      <c r="AJG91" s="559"/>
      <c r="AJH91" s="559"/>
      <c r="AJI91" s="559"/>
      <c r="AJJ91" s="559"/>
      <c r="AJK91" s="559"/>
      <c r="AJL91" s="559"/>
      <c r="AJM91" s="559"/>
      <c r="AJN91" s="559"/>
      <c r="AJO91" s="559"/>
      <c r="AJP91" s="559"/>
      <c r="AJQ91" s="559"/>
      <c r="AJR91" s="559"/>
      <c r="AJS91" s="559"/>
      <c r="AJT91" s="559"/>
      <c r="AJU91" s="559"/>
      <c r="AJV91" s="559"/>
      <c r="AJW91" s="559"/>
      <c r="AJX91" s="559"/>
      <c r="AJY91" s="559"/>
      <c r="AJZ91" s="559"/>
      <c r="AKA91" s="559"/>
      <c r="AKB91" s="559"/>
      <c r="AKC91" s="559"/>
      <c r="AKD91" s="559"/>
      <c r="AKE91" s="559"/>
      <c r="AKF91" s="559"/>
      <c r="AKG91" s="559"/>
      <c r="AKH91" s="559"/>
      <c r="AKI91" s="559"/>
      <c r="AKJ91" s="559"/>
      <c r="AKK91" s="559"/>
      <c r="AKL91" s="559"/>
      <c r="AKM91" s="559"/>
      <c r="AKN91" s="559"/>
      <c r="AKO91" s="559"/>
      <c r="AKP91" s="559"/>
      <c r="AKQ91" s="559"/>
      <c r="AKR91" s="559"/>
      <c r="AKS91" s="559"/>
      <c r="AKT91" s="559"/>
      <c r="AKU91" s="559"/>
      <c r="AKV91" s="559"/>
      <c r="AKW91" s="559"/>
      <c r="AKX91" s="559"/>
      <c r="AKY91" s="559"/>
      <c r="AKZ91" s="559"/>
      <c r="ALA91" s="559"/>
      <c r="ALB91" s="559"/>
      <c r="ALC91" s="559"/>
      <c r="ALD91" s="559"/>
      <c r="ALE91" s="559"/>
      <c r="ALF91" s="559"/>
      <c r="ALG91" s="559"/>
      <c r="ALH91" s="559"/>
      <c r="ALI91" s="559"/>
      <c r="ALJ91" s="559"/>
      <c r="ALK91" s="559"/>
      <c r="ALL91" s="559"/>
      <c r="ALM91" s="559"/>
      <c r="ALN91" s="559"/>
      <c r="ALO91" s="559"/>
      <c r="ALP91" s="559"/>
      <c r="ALQ91" s="559"/>
      <c r="ALR91" s="559"/>
      <c r="ALS91" s="559"/>
      <c r="ALT91" s="559"/>
      <c r="ALU91" s="559"/>
      <c r="ALV91" s="559"/>
      <c r="ALW91" s="559"/>
      <c r="ALX91" s="559"/>
      <c r="ALY91" s="559"/>
      <c r="ALZ91" s="559"/>
      <c r="AMA91" s="559"/>
      <c r="AMB91" s="559"/>
      <c r="AMC91" s="559"/>
      <c r="AMD91" s="559"/>
      <c r="AME91" s="559"/>
      <c r="AMF91" s="559"/>
      <c r="AMG91" s="559"/>
      <c r="AMH91" s="559"/>
      <c r="AMI91" s="559"/>
      <c r="AMJ91" s="559"/>
    </row>
    <row r="92" spans="1:1024 1026:1026" x14ac:dyDescent="0.25">
      <c r="A92" s="294" t="s">
        <v>23114</v>
      </c>
      <c r="B92" s="257">
        <v>92</v>
      </c>
      <c r="C92" s="295" t="s">
        <v>24203</v>
      </c>
      <c r="D92" s="296" t="s">
        <v>6266</v>
      </c>
      <c r="E92" s="297" t="s">
        <v>766</v>
      </c>
      <c r="F92" s="298"/>
      <c r="G92" s="299" t="s">
        <v>6265</v>
      </c>
      <c r="H92" s="299"/>
      <c r="I92" s="492">
        <v>330</v>
      </c>
      <c r="J92" s="298"/>
      <c r="K92" s="298"/>
      <c r="L92" s="298"/>
      <c r="M92" s="298"/>
      <c r="N92" s="298">
        <v>1</v>
      </c>
      <c r="O92" s="300"/>
      <c r="P92" s="300">
        <v>336</v>
      </c>
      <c r="Q92" s="298">
        <v>1</v>
      </c>
      <c r="R92" s="298"/>
      <c r="S92" s="298"/>
      <c r="T92" s="298"/>
      <c r="U92" s="298"/>
      <c r="V92" s="301"/>
      <c r="W92" s="302">
        <f t="shared" si="61"/>
        <v>100</v>
      </c>
      <c r="X92" s="302">
        <f t="shared" si="62"/>
        <v>100</v>
      </c>
      <c r="Y92" s="189">
        <f t="shared" si="51"/>
        <v>20</v>
      </c>
      <c r="Z92" s="302">
        <f t="shared" si="58"/>
        <v>10</v>
      </c>
      <c r="AA92" s="302">
        <f t="shared" si="59"/>
        <v>1</v>
      </c>
      <c r="AB92" s="303">
        <f t="shared" si="57"/>
        <v>100</v>
      </c>
      <c r="AC92" s="303">
        <f t="shared" si="56"/>
        <v>100</v>
      </c>
      <c r="AD92" s="303">
        <f t="shared" si="50"/>
        <v>100</v>
      </c>
      <c r="AE92" s="284">
        <f t="shared" si="60"/>
        <v>100</v>
      </c>
      <c r="AF92" s="284">
        <f t="shared" si="27"/>
        <v>100</v>
      </c>
      <c r="AG92" s="304">
        <f t="shared" si="52"/>
        <v>100</v>
      </c>
      <c r="AH92" s="304">
        <f t="shared" si="53"/>
        <v>100</v>
      </c>
      <c r="AI92" s="304">
        <f t="shared" si="54"/>
        <v>100</v>
      </c>
      <c r="AJ92" s="304">
        <f t="shared" si="55"/>
        <v>100</v>
      </c>
      <c r="AK92" s="488" t="s">
        <v>750</v>
      </c>
      <c r="AL92" s="300"/>
      <c r="AM92" s="298">
        <v>2</v>
      </c>
      <c r="AN92" s="511"/>
      <c r="AO92" s="297"/>
      <c r="AP92" s="297"/>
      <c r="AQ92" s="277"/>
      <c r="AR92" s="171" t="s">
        <v>6269</v>
      </c>
      <c r="AS92" s="171"/>
      <c r="AT92" s="277"/>
      <c r="AU92" s="277"/>
      <c r="AW92" s="559"/>
      <c r="AX92" s="559"/>
      <c r="AY92" s="559"/>
      <c r="AZ92" s="559"/>
      <c r="BA92" s="559"/>
      <c r="BB92" s="559"/>
      <c r="BC92" s="559"/>
      <c r="BD92" s="559"/>
      <c r="BE92" s="559"/>
      <c r="BF92" s="559"/>
      <c r="BG92" s="559"/>
      <c r="BH92" s="559"/>
      <c r="BI92" s="559"/>
      <c r="BJ92" s="559"/>
      <c r="BK92" s="559"/>
      <c r="BL92" s="559"/>
      <c r="BM92" s="559"/>
      <c r="BN92" s="559"/>
      <c r="BO92" s="559"/>
      <c r="BP92" s="559"/>
      <c r="BQ92" s="559"/>
      <c r="BR92" s="559"/>
      <c r="BS92" s="559"/>
      <c r="BT92" s="559"/>
      <c r="BU92" s="559"/>
      <c r="BV92" s="559"/>
      <c r="BW92" s="559"/>
      <c r="BX92" s="559"/>
      <c r="BY92" s="559"/>
      <c r="BZ92" s="559"/>
      <c r="CA92" s="559"/>
      <c r="CB92" s="559"/>
      <c r="CC92" s="559"/>
      <c r="CD92" s="559"/>
      <c r="CE92" s="559"/>
      <c r="CF92" s="559"/>
      <c r="CG92" s="559"/>
      <c r="CH92" s="559"/>
      <c r="CI92" s="559"/>
      <c r="CJ92" s="559"/>
      <c r="CK92" s="559"/>
      <c r="CL92" s="559"/>
      <c r="CM92" s="559"/>
      <c r="CN92" s="559"/>
      <c r="CO92" s="559"/>
      <c r="CP92" s="559"/>
      <c r="CQ92" s="559"/>
      <c r="CR92" s="559"/>
      <c r="CS92" s="559"/>
      <c r="CT92" s="559"/>
      <c r="CU92" s="559"/>
      <c r="CV92" s="559"/>
      <c r="CW92" s="559"/>
      <c r="CX92" s="559"/>
      <c r="CY92" s="559"/>
      <c r="CZ92" s="559"/>
      <c r="DA92" s="559"/>
      <c r="DB92" s="559"/>
      <c r="DC92" s="559"/>
      <c r="DD92" s="559"/>
      <c r="DE92" s="559"/>
      <c r="DF92" s="559"/>
      <c r="DG92" s="559"/>
      <c r="DH92" s="559"/>
      <c r="DI92" s="559"/>
      <c r="DJ92" s="559"/>
      <c r="DK92" s="559"/>
      <c r="DL92" s="559"/>
      <c r="DM92" s="559"/>
      <c r="DN92" s="559"/>
      <c r="DO92" s="559"/>
      <c r="DP92" s="559"/>
      <c r="DQ92" s="559"/>
      <c r="DR92" s="559"/>
      <c r="DS92" s="559"/>
      <c r="DT92" s="559"/>
      <c r="DU92" s="559"/>
      <c r="DV92" s="559"/>
      <c r="DW92" s="559"/>
      <c r="DX92" s="559"/>
      <c r="DY92" s="559"/>
      <c r="DZ92" s="559"/>
      <c r="EA92" s="559"/>
      <c r="EB92" s="559"/>
      <c r="EC92" s="559"/>
      <c r="ED92" s="559"/>
      <c r="EE92" s="559"/>
      <c r="EF92" s="559"/>
      <c r="EG92" s="559"/>
      <c r="EH92" s="559"/>
      <c r="EI92" s="559"/>
      <c r="EJ92" s="559"/>
      <c r="EK92" s="559"/>
      <c r="EL92" s="559"/>
      <c r="EM92" s="559"/>
      <c r="EN92" s="559"/>
      <c r="EO92" s="559"/>
      <c r="EP92" s="559"/>
      <c r="EQ92" s="559"/>
      <c r="ER92" s="559"/>
      <c r="ES92" s="559"/>
      <c r="ET92" s="559"/>
      <c r="EU92" s="559"/>
      <c r="EV92" s="559"/>
      <c r="EW92" s="559"/>
      <c r="EX92" s="559"/>
      <c r="EY92" s="559"/>
      <c r="EZ92" s="559"/>
      <c r="FA92" s="559"/>
      <c r="FB92" s="559"/>
      <c r="FC92" s="559"/>
      <c r="FD92" s="559"/>
      <c r="FE92" s="559"/>
      <c r="FF92" s="559"/>
      <c r="FG92" s="559"/>
      <c r="FH92" s="559"/>
      <c r="FI92" s="559"/>
      <c r="FJ92" s="559"/>
      <c r="FK92" s="559"/>
      <c r="FL92" s="559"/>
      <c r="FM92" s="559"/>
      <c r="FN92" s="559"/>
      <c r="FO92" s="559"/>
      <c r="FP92" s="559"/>
      <c r="FQ92" s="559"/>
      <c r="FR92" s="559"/>
      <c r="FS92" s="559"/>
      <c r="FT92" s="559"/>
      <c r="FU92" s="559"/>
      <c r="FV92" s="559"/>
      <c r="FW92" s="559"/>
      <c r="FX92" s="559"/>
      <c r="FY92" s="559"/>
      <c r="FZ92" s="559"/>
      <c r="GA92" s="559"/>
      <c r="GB92" s="559"/>
      <c r="GC92" s="559"/>
      <c r="GD92" s="559"/>
      <c r="GE92" s="559"/>
      <c r="GF92" s="559"/>
      <c r="GG92" s="559"/>
      <c r="GH92" s="559"/>
      <c r="GI92" s="559"/>
      <c r="GJ92" s="559"/>
      <c r="GK92" s="559"/>
      <c r="GL92" s="559"/>
      <c r="GM92" s="559"/>
      <c r="GN92" s="559"/>
      <c r="GO92" s="559"/>
      <c r="GP92" s="559"/>
      <c r="GQ92" s="559"/>
      <c r="GR92" s="559"/>
      <c r="GS92" s="559"/>
      <c r="GT92" s="559"/>
      <c r="GU92" s="559"/>
      <c r="GV92" s="559"/>
      <c r="GW92" s="559"/>
      <c r="GX92" s="559"/>
      <c r="GY92" s="559"/>
      <c r="GZ92" s="559"/>
      <c r="HA92" s="559"/>
      <c r="HB92" s="559"/>
      <c r="HC92" s="559"/>
      <c r="HD92" s="559"/>
      <c r="HE92" s="559"/>
      <c r="HF92" s="559"/>
      <c r="HG92" s="559"/>
      <c r="HH92" s="559"/>
      <c r="HI92" s="559"/>
      <c r="HJ92" s="559"/>
      <c r="HK92" s="559"/>
      <c r="HL92" s="559"/>
      <c r="HM92" s="559"/>
      <c r="HN92" s="559"/>
      <c r="HO92" s="559"/>
      <c r="HP92" s="559"/>
      <c r="HQ92" s="559"/>
      <c r="HR92" s="559"/>
      <c r="HS92" s="559"/>
      <c r="HT92" s="559"/>
      <c r="HU92" s="559"/>
      <c r="HV92" s="559"/>
      <c r="HW92" s="559"/>
      <c r="HX92" s="559"/>
      <c r="HY92" s="559"/>
      <c r="HZ92" s="559"/>
      <c r="IA92" s="559"/>
      <c r="IB92" s="559"/>
      <c r="IC92" s="559"/>
      <c r="ID92" s="559"/>
      <c r="IE92" s="559"/>
      <c r="IF92" s="559"/>
      <c r="IG92" s="559"/>
      <c r="IH92" s="559"/>
      <c r="II92" s="559"/>
      <c r="IJ92" s="559"/>
      <c r="IK92" s="559"/>
      <c r="IL92" s="559"/>
      <c r="IM92" s="559"/>
      <c r="IN92" s="559"/>
      <c r="IO92" s="559"/>
      <c r="IP92" s="559"/>
      <c r="IQ92" s="559"/>
      <c r="IR92" s="559"/>
      <c r="IS92" s="559"/>
      <c r="IT92" s="559"/>
      <c r="IU92" s="559"/>
      <c r="IV92" s="559"/>
      <c r="IW92" s="559"/>
      <c r="IX92" s="559"/>
      <c r="IY92" s="559"/>
      <c r="IZ92" s="559"/>
      <c r="JA92" s="559"/>
      <c r="JB92" s="559"/>
      <c r="JC92" s="559"/>
      <c r="JD92" s="559"/>
      <c r="JE92" s="559"/>
      <c r="JF92" s="559"/>
      <c r="JG92" s="559"/>
      <c r="JH92" s="559"/>
      <c r="JI92" s="559"/>
      <c r="JJ92" s="559"/>
      <c r="JK92" s="559"/>
      <c r="JL92" s="559"/>
      <c r="JM92" s="559"/>
      <c r="JN92" s="559"/>
      <c r="JO92" s="559"/>
      <c r="JP92" s="559"/>
      <c r="JQ92" s="559"/>
      <c r="JR92" s="559"/>
      <c r="JS92" s="559"/>
      <c r="JT92" s="559"/>
      <c r="JU92" s="559"/>
      <c r="JV92" s="559"/>
      <c r="JW92" s="559"/>
      <c r="JX92" s="559"/>
      <c r="JY92" s="559"/>
      <c r="JZ92" s="559"/>
      <c r="KA92" s="559"/>
      <c r="KB92" s="559"/>
      <c r="KC92" s="559"/>
      <c r="KD92" s="559"/>
      <c r="KE92" s="559"/>
      <c r="KF92" s="559"/>
      <c r="KG92" s="559"/>
      <c r="KH92" s="559"/>
      <c r="KI92" s="559"/>
      <c r="KJ92" s="559"/>
      <c r="KK92" s="559"/>
      <c r="KL92" s="559"/>
      <c r="KM92" s="559"/>
      <c r="KN92" s="559"/>
      <c r="KO92" s="559"/>
      <c r="KP92" s="559"/>
      <c r="KQ92" s="559"/>
      <c r="KR92" s="559"/>
      <c r="KS92" s="559"/>
      <c r="KT92" s="559"/>
      <c r="KU92" s="559"/>
      <c r="KV92" s="559"/>
      <c r="KW92" s="559"/>
      <c r="KX92" s="559"/>
      <c r="KY92" s="559"/>
      <c r="KZ92" s="559"/>
      <c r="LA92" s="559"/>
      <c r="LB92" s="559"/>
      <c r="LC92" s="559"/>
      <c r="LD92" s="559"/>
      <c r="LE92" s="559"/>
      <c r="LF92" s="559"/>
      <c r="LG92" s="559"/>
      <c r="LH92" s="559"/>
      <c r="LI92" s="559"/>
      <c r="LJ92" s="559"/>
      <c r="LK92" s="559"/>
      <c r="LL92" s="559"/>
      <c r="LM92" s="559"/>
      <c r="LN92" s="559"/>
      <c r="LO92" s="559"/>
      <c r="LP92" s="559"/>
      <c r="LQ92" s="559"/>
      <c r="LR92" s="559"/>
      <c r="LS92" s="559"/>
      <c r="LT92" s="559"/>
      <c r="LU92" s="559"/>
      <c r="LV92" s="559"/>
      <c r="LW92" s="559"/>
      <c r="LX92" s="559"/>
      <c r="LY92" s="559"/>
      <c r="LZ92" s="559"/>
      <c r="MA92" s="559"/>
      <c r="MB92" s="559"/>
      <c r="MC92" s="559"/>
      <c r="MD92" s="559"/>
      <c r="ME92" s="559"/>
      <c r="MF92" s="559"/>
      <c r="MG92" s="559"/>
      <c r="MH92" s="559"/>
      <c r="MI92" s="559"/>
      <c r="MJ92" s="559"/>
      <c r="MK92" s="559"/>
      <c r="ML92" s="559"/>
      <c r="MM92" s="559"/>
      <c r="MN92" s="559"/>
      <c r="MO92" s="559"/>
      <c r="MP92" s="559"/>
      <c r="MQ92" s="559"/>
      <c r="MR92" s="559"/>
      <c r="MS92" s="559"/>
      <c r="MT92" s="559"/>
      <c r="MU92" s="559"/>
      <c r="MV92" s="559"/>
      <c r="MW92" s="559"/>
      <c r="MX92" s="559"/>
      <c r="MY92" s="559"/>
      <c r="MZ92" s="559"/>
      <c r="NA92" s="559"/>
      <c r="NB92" s="559"/>
      <c r="NC92" s="559"/>
      <c r="ND92" s="559"/>
      <c r="NE92" s="559"/>
      <c r="NF92" s="559"/>
      <c r="NG92" s="559"/>
      <c r="NH92" s="559"/>
      <c r="NI92" s="559"/>
      <c r="NJ92" s="559"/>
      <c r="NK92" s="559"/>
      <c r="NL92" s="559"/>
      <c r="NM92" s="559"/>
      <c r="NN92" s="559"/>
      <c r="NO92" s="559"/>
      <c r="NP92" s="559"/>
      <c r="NQ92" s="559"/>
      <c r="NR92" s="559"/>
      <c r="NS92" s="559"/>
      <c r="NT92" s="559"/>
      <c r="NU92" s="559"/>
      <c r="NV92" s="559"/>
      <c r="NW92" s="559"/>
      <c r="NX92" s="559"/>
      <c r="NY92" s="559"/>
      <c r="NZ92" s="559"/>
      <c r="OA92" s="559"/>
      <c r="OB92" s="559"/>
      <c r="OC92" s="559"/>
      <c r="OD92" s="559"/>
      <c r="OE92" s="559"/>
      <c r="OF92" s="559"/>
      <c r="OG92" s="559"/>
      <c r="OH92" s="559"/>
      <c r="OI92" s="559"/>
      <c r="OJ92" s="559"/>
      <c r="OK92" s="559"/>
      <c r="OL92" s="559"/>
      <c r="OM92" s="559"/>
      <c r="ON92" s="559"/>
      <c r="OO92" s="559"/>
      <c r="OP92" s="559"/>
      <c r="OQ92" s="559"/>
      <c r="OR92" s="559"/>
      <c r="OS92" s="559"/>
      <c r="OT92" s="559"/>
      <c r="OU92" s="559"/>
      <c r="OV92" s="559"/>
      <c r="OW92" s="559"/>
      <c r="OX92" s="559"/>
      <c r="OY92" s="559"/>
      <c r="OZ92" s="559"/>
      <c r="PA92" s="559"/>
      <c r="PB92" s="559"/>
      <c r="PC92" s="559"/>
      <c r="PD92" s="559"/>
      <c r="PE92" s="559"/>
      <c r="PF92" s="559"/>
      <c r="PG92" s="559"/>
      <c r="PH92" s="559"/>
      <c r="PI92" s="559"/>
      <c r="PJ92" s="559"/>
      <c r="PK92" s="559"/>
      <c r="PL92" s="559"/>
      <c r="PM92" s="559"/>
      <c r="PN92" s="559"/>
      <c r="PO92" s="559"/>
      <c r="PP92" s="559"/>
      <c r="PQ92" s="559"/>
      <c r="PR92" s="559"/>
      <c r="PS92" s="559"/>
      <c r="PT92" s="559"/>
      <c r="PU92" s="559"/>
      <c r="PV92" s="559"/>
      <c r="PW92" s="559"/>
      <c r="PX92" s="559"/>
      <c r="PY92" s="559"/>
      <c r="PZ92" s="559"/>
      <c r="QA92" s="559"/>
      <c r="QB92" s="559"/>
      <c r="QC92" s="559"/>
      <c r="QD92" s="559"/>
      <c r="QE92" s="559"/>
      <c r="QF92" s="559"/>
      <c r="QG92" s="559"/>
      <c r="QH92" s="559"/>
      <c r="QI92" s="559"/>
      <c r="QJ92" s="559"/>
      <c r="QK92" s="559"/>
      <c r="QL92" s="559"/>
      <c r="QM92" s="559"/>
      <c r="QN92" s="559"/>
      <c r="QO92" s="559"/>
      <c r="QP92" s="559"/>
      <c r="QQ92" s="559"/>
      <c r="QR92" s="559"/>
      <c r="QS92" s="559"/>
      <c r="QT92" s="559"/>
      <c r="QU92" s="559"/>
      <c r="QV92" s="559"/>
      <c r="QW92" s="559"/>
      <c r="QX92" s="559"/>
      <c r="QY92" s="559"/>
      <c r="QZ92" s="559"/>
      <c r="RA92" s="559"/>
      <c r="RB92" s="559"/>
      <c r="RC92" s="559"/>
      <c r="RD92" s="559"/>
      <c r="RE92" s="559"/>
      <c r="RF92" s="559"/>
      <c r="RG92" s="559"/>
      <c r="RH92" s="559"/>
      <c r="RI92" s="559"/>
      <c r="RJ92" s="559"/>
      <c r="RK92" s="559"/>
      <c r="RL92" s="559"/>
      <c r="RM92" s="559"/>
      <c r="RN92" s="559"/>
      <c r="RO92" s="559"/>
      <c r="RP92" s="559"/>
      <c r="RQ92" s="559"/>
      <c r="RR92" s="559"/>
      <c r="RS92" s="559"/>
      <c r="RT92" s="559"/>
      <c r="RU92" s="559"/>
      <c r="RV92" s="559"/>
      <c r="RW92" s="559"/>
      <c r="RX92" s="559"/>
      <c r="RY92" s="559"/>
      <c r="RZ92" s="559"/>
      <c r="SA92" s="559"/>
      <c r="SB92" s="559"/>
      <c r="SC92" s="559"/>
      <c r="SD92" s="559"/>
      <c r="SE92" s="559"/>
      <c r="SF92" s="559"/>
      <c r="SG92" s="559"/>
      <c r="SH92" s="559"/>
      <c r="SI92" s="559"/>
      <c r="SJ92" s="559"/>
      <c r="SK92" s="559"/>
      <c r="SL92" s="559"/>
      <c r="SM92" s="559"/>
      <c r="SN92" s="559"/>
      <c r="SO92" s="559"/>
      <c r="SP92" s="559"/>
      <c r="SQ92" s="559"/>
      <c r="SR92" s="559"/>
      <c r="SS92" s="559"/>
      <c r="ST92" s="559"/>
      <c r="SU92" s="559"/>
      <c r="SV92" s="559"/>
      <c r="SW92" s="559"/>
      <c r="SX92" s="559"/>
      <c r="SY92" s="559"/>
      <c r="SZ92" s="559"/>
      <c r="TA92" s="559"/>
      <c r="TB92" s="559"/>
      <c r="TC92" s="559"/>
      <c r="TD92" s="559"/>
      <c r="TE92" s="559"/>
      <c r="TF92" s="559"/>
      <c r="TG92" s="559"/>
      <c r="TH92" s="559"/>
      <c r="TI92" s="559"/>
      <c r="TJ92" s="559"/>
      <c r="TK92" s="559"/>
      <c r="TL92" s="559"/>
      <c r="TM92" s="559"/>
      <c r="TN92" s="559"/>
      <c r="TO92" s="559"/>
      <c r="TP92" s="559"/>
      <c r="TQ92" s="559"/>
      <c r="TR92" s="559"/>
      <c r="TS92" s="559"/>
      <c r="TT92" s="559"/>
      <c r="TU92" s="559"/>
      <c r="TV92" s="559"/>
      <c r="TW92" s="559"/>
      <c r="TX92" s="559"/>
      <c r="TY92" s="559"/>
      <c r="TZ92" s="559"/>
      <c r="UA92" s="559"/>
      <c r="UB92" s="559"/>
      <c r="UC92" s="559"/>
      <c r="UD92" s="559"/>
      <c r="UE92" s="559"/>
      <c r="UF92" s="559"/>
      <c r="UG92" s="559"/>
      <c r="UH92" s="559"/>
      <c r="UI92" s="559"/>
      <c r="UJ92" s="559"/>
      <c r="UK92" s="559"/>
      <c r="UL92" s="559"/>
      <c r="UM92" s="559"/>
      <c r="UN92" s="559"/>
      <c r="UO92" s="559"/>
      <c r="UP92" s="559"/>
      <c r="UQ92" s="559"/>
      <c r="UR92" s="559"/>
      <c r="US92" s="559"/>
      <c r="UT92" s="559"/>
      <c r="UU92" s="559"/>
      <c r="UV92" s="559"/>
      <c r="UW92" s="559"/>
      <c r="UX92" s="559"/>
      <c r="UY92" s="559"/>
      <c r="UZ92" s="559"/>
      <c r="VA92" s="559"/>
      <c r="VB92" s="559"/>
      <c r="VC92" s="559"/>
      <c r="VD92" s="559"/>
      <c r="VE92" s="559"/>
      <c r="VF92" s="559"/>
      <c r="VG92" s="559"/>
      <c r="VH92" s="559"/>
      <c r="VI92" s="559"/>
      <c r="VJ92" s="559"/>
      <c r="VK92" s="559"/>
      <c r="VL92" s="559"/>
      <c r="VM92" s="559"/>
      <c r="VN92" s="559"/>
      <c r="VO92" s="559"/>
      <c r="VP92" s="559"/>
      <c r="VQ92" s="559"/>
      <c r="VR92" s="559"/>
      <c r="VS92" s="559"/>
      <c r="VT92" s="559"/>
      <c r="VU92" s="559"/>
      <c r="VV92" s="559"/>
      <c r="VW92" s="559"/>
      <c r="VX92" s="559"/>
      <c r="VY92" s="559"/>
      <c r="VZ92" s="559"/>
      <c r="WA92" s="559"/>
      <c r="WB92" s="559"/>
      <c r="WC92" s="559"/>
      <c r="WD92" s="559"/>
      <c r="WE92" s="559"/>
      <c r="WF92" s="559"/>
      <c r="WG92" s="559"/>
      <c r="WH92" s="559"/>
      <c r="WI92" s="559"/>
      <c r="WJ92" s="559"/>
      <c r="WK92" s="559"/>
      <c r="WL92" s="559"/>
      <c r="WM92" s="559"/>
      <c r="WN92" s="559"/>
      <c r="WO92" s="559"/>
      <c r="WP92" s="559"/>
      <c r="WQ92" s="559"/>
      <c r="WR92" s="559"/>
      <c r="WS92" s="559"/>
      <c r="WT92" s="559"/>
      <c r="WU92" s="559"/>
      <c r="WV92" s="559"/>
      <c r="WW92" s="559"/>
      <c r="WX92" s="559"/>
      <c r="WY92" s="559"/>
      <c r="WZ92" s="559"/>
      <c r="XA92" s="559"/>
      <c r="XB92" s="559"/>
      <c r="XC92" s="559"/>
      <c r="XD92" s="559"/>
      <c r="XE92" s="559"/>
      <c r="XF92" s="559"/>
      <c r="XG92" s="559"/>
      <c r="XH92" s="559"/>
      <c r="XI92" s="559"/>
      <c r="XJ92" s="559"/>
      <c r="XK92" s="559"/>
      <c r="XL92" s="559"/>
      <c r="XM92" s="559"/>
      <c r="XN92" s="559"/>
      <c r="XO92" s="559"/>
      <c r="XP92" s="559"/>
      <c r="XQ92" s="559"/>
      <c r="XR92" s="559"/>
      <c r="XS92" s="559"/>
      <c r="XT92" s="559"/>
      <c r="XU92" s="559"/>
      <c r="XV92" s="559"/>
      <c r="XW92" s="559"/>
      <c r="XX92" s="559"/>
      <c r="XY92" s="559"/>
      <c r="XZ92" s="559"/>
      <c r="YA92" s="559"/>
      <c r="YB92" s="559"/>
      <c r="YC92" s="559"/>
      <c r="YD92" s="559"/>
      <c r="YE92" s="559"/>
      <c r="YF92" s="559"/>
      <c r="YG92" s="559"/>
      <c r="YH92" s="559"/>
      <c r="YI92" s="559"/>
      <c r="YJ92" s="559"/>
      <c r="YK92" s="559"/>
      <c r="YL92" s="559"/>
      <c r="YM92" s="559"/>
      <c r="YN92" s="559"/>
      <c r="YO92" s="559"/>
      <c r="YP92" s="559"/>
      <c r="YQ92" s="559"/>
      <c r="YR92" s="559"/>
      <c r="YS92" s="559"/>
      <c r="YT92" s="559"/>
      <c r="YU92" s="559"/>
      <c r="YV92" s="559"/>
      <c r="YW92" s="559"/>
      <c r="YX92" s="559"/>
      <c r="YY92" s="559"/>
      <c r="YZ92" s="559"/>
      <c r="ZA92" s="559"/>
      <c r="ZB92" s="559"/>
      <c r="ZC92" s="559"/>
      <c r="ZD92" s="559"/>
      <c r="ZE92" s="559"/>
      <c r="ZF92" s="559"/>
      <c r="ZG92" s="559"/>
      <c r="ZH92" s="559"/>
      <c r="ZI92" s="559"/>
      <c r="ZJ92" s="559"/>
      <c r="ZK92" s="559"/>
      <c r="ZL92" s="559"/>
      <c r="ZM92" s="559"/>
      <c r="ZN92" s="559"/>
      <c r="ZO92" s="559"/>
      <c r="ZP92" s="559"/>
      <c r="ZQ92" s="559"/>
      <c r="ZR92" s="559"/>
      <c r="ZS92" s="559"/>
      <c r="ZT92" s="559"/>
      <c r="ZU92" s="559"/>
      <c r="ZV92" s="559"/>
      <c r="ZW92" s="559"/>
      <c r="ZX92" s="559"/>
      <c r="ZY92" s="559"/>
      <c r="ZZ92" s="559"/>
      <c r="AAA92" s="559"/>
      <c r="AAB92" s="559"/>
      <c r="AAC92" s="559"/>
      <c r="AAD92" s="559"/>
      <c r="AAE92" s="559"/>
      <c r="AAF92" s="559"/>
      <c r="AAG92" s="559"/>
      <c r="AAH92" s="559"/>
      <c r="AAI92" s="559"/>
      <c r="AAJ92" s="559"/>
      <c r="AAK92" s="559"/>
      <c r="AAL92" s="559"/>
      <c r="AAM92" s="559"/>
      <c r="AAN92" s="559"/>
      <c r="AAO92" s="559"/>
      <c r="AAP92" s="559"/>
      <c r="AAQ92" s="559"/>
      <c r="AAR92" s="559"/>
      <c r="AAS92" s="559"/>
      <c r="AAT92" s="559"/>
      <c r="AAU92" s="559"/>
      <c r="AAV92" s="559"/>
      <c r="AAW92" s="559"/>
      <c r="AAX92" s="559"/>
      <c r="AAY92" s="559"/>
      <c r="AAZ92" s="559"/>
      <c r="ABA92" s="559"/>
      <c r="ABB92" s="559"/>
      <c r="ABC92" s="559"/>
      <c r="ABD92" s="559"/>
      <c r="ABE92" s="559"/>
      <c r="ABF92" s="559"/>
      <c r="ABG92" s="559"/>
      <c r="ABH92" s="559"/>
      <c r="ABI92" s="559"/>
      <c r="ABJ92" s="559"/>
      <c r="ABK92" s="559"/>
      <c r="ABL92" s="559"/>
      <c r="ABM92" s="559"/>
      <c r="ABN92" s="559"/>
      <c r="ABO92" s="559"/>
      <c r="ABP92" s="559"/>
      <c r="ABQ92" s="559"/>
      <c r="ABR92" s="559"/>
      <c r="ABS92" s="559"/>
      <c r="ABT92" s="559"/>
      <c r="ABU92" s="559"/>
      <c r="ABV92" s="559"/>
      <c r="ABW92" s="559"/>
      <c r="ABX92" s="559"/>
      <c r="ABY92" s="559"/>
      <c r="ABZ92" s="559"/>
      <c r="ACA92" s="559"/>
      <c r="ACB92" s="559"/>
      <c r="ACC92" s="559"/>
      <c r="ACD92" s="559"/>
      <c r="ACE92" s="559"/>
      <c r="ACF92" s="559"/>
      <c r="ACG92" s="559"/>
      <c r="ACH92" s="559"/>
      <c r="ACI92" s="559"/>
      <c r="ACJ92" s="559"/>
      <c r="ACK92" s="559"/>
      <c r="ACL92" s="559"/>
      <c r="ACM92" s="559"/>
      <c r="ACN92" s="559"/>
      <c r="ACO92" s="559"/>
      <c r="ACP92" s="559"/>
      <c r="ACQ92" s="559"/>
      <c r="ACR92" s="559"/>
      <c r="ACS92" s="559"/>
      <c r="ACT92" s="559"/>
      <c r="ACU92" s="559"/>
      <c r="ACV92" s="559"/>
      <c r="ACW92" s="559"/>
      <c r="ACX92" s="559"/>
      <c r="ACY92" s="559"/>
      <c r="ACZ92" s="559"/>
      <c r="ADA92" s="559"/>
      <c r="ADB92" s="559"/>
      <c r="ADC92" s="559"/>
      <c r="ADD92" s="559"/>
      <c r="ADE92" s="559"/>
      <c r="ADF92" s="559"/>
      <c r="ADG92" s="559"/>
      <c r="ADH92" s="559"/>
      <c r="ADI92" s="559"/>
      <c r="ADJ92" s="559"/>
      <c r="ADK92" s="559"/>
      <c r="ADL92" s="559"/>
      <c r="ADM92" s="559"/>
      <c r="ADN92" s="559"/>
      <c r="ADO92" s="559"/>
      <c r="ADP92" s="559"/>
      <c r="ADQ92" s="559"/>
      <c r="ADR92" s="559"/>
      <c r="ADS92" s="559"/>
      <c r="ADT92" s="559"/>
      <c r="ADU92" s="559"/>
      <c r="ADV92" s="559"/>
      <c r="ADW92" s="559"/>
      <c r="ADX92" s="559"/>
      <c r="ADY92" s="559"/>
      <c r="ADZ92" s="559"/>
      <c r="AEA92" s="559"/>
      <c r="AEB92" s="559"/>
      <c r="AEC92" s="559"/>
      <c r="AED92" s="559"/>
      <c r="AEE92" s="559"/>
      <c r="AEF92" s="559"/>
      <c r="AEG92" s="559"/>
      <c r="AEH92" s="559"/>
      <c r="AEI92" s="559"/>
      <c r="AEJ92" s="559"/>
      <c r="AEK92" s="559"/>
      <c r="AEL92" s="559"/>
      <c r="AEM92" s="559"/>
      <c r="AEN92" s="559"/>
      <c r="AEO92" s="559"/>
      <c r="AEP92" s="559"/>
      <c r="AEQ92" s="559"/>
      <c r="AER92" s="559"/>
      <c r="AES92" s="559"/>
      <c r="AET92" s="559"/>
      <c r="AEU92" s="559"/>
      <c r="AEV92" s="559"/>
      <c r="AEW92" s="559"/>
      <c r="AEX92" s="559"/>
      <c r="AEY92" s="559"/>
      <c r="AEZ92" s="559"/>
      <c r="AFA92" s="559"/>
      <c r="AFB92" s="559"/>
      <c r="AFC92" s="559"/>
      <c r="AFD92" s="559"/>
      <c r="AFE92" s="559"/>
      <c r="AFF92" s="559"/>
      <c r="AFG92" s="559"/>
      <c r="AFH92" s="559"/>
      <c r="AFI92" s="559"/>
      <c r="AFJ92" s="559"/>
      <c r="AFK92" s="559"/>
      <c r="AFL92" s="559"/>
      <c r="AFM92" s="559"/>
      <c r="AFN92" s="559"/>
      <c r="AFO92" s="559"/>
      <c r="AFP92" s="559"/>
      <c r="AFQ92" s="559"/>
      <c r="AFR92" s="559"/>
      <c r="AFS92" s="559"/>
      <c r="AFT92" s="559"/>
      <c r="AFU92" s="559"/>
      <c r="AFV92" s="559"/>
      <c r="AFW92" s="559"/>
      <c r="AFX92" s="559"/>
      <c r="AFY92" s="559"/>
      <c r="AFZ92" s="559"/>
      <c r="AGA92" s="559"/>
      <c r="AGB92" s="559"/>
      <c r="AGC92" s="559"/>
      <c r="AGD92" s="559"/>
      <c r="AGE92" s="559"/>
      <c r="AGF92" s="559"/>
      <c r="AGG92" s="559"/>
      <c r="AGH92" s="559"/>
      <c r="AGI92" s="559"/>
      <c r="AGJ92" s="559"/>
      <c r="AGK92" s="559"/>
      <c r="AGL92" s="559"/>
      <c r="AGM92" s="559"/>
      <c r="AGN92" s="559"/>
      <c r="AGO92" s="559"/>
      <c r="AGP92" s="559"/>
      <c r="AGQ92" s="559"/>
      <c r="AGR92" s="559"/>
      <c r="AGS92" s="559"/>
      <c r="AGT92" s="559"/>
      <c r="AGU92" s="559"/>
      <c r="AGV92" s="559"/>
      <c r="AGW92" s="559"/>
      <c r="AGX92" s="559"/>
      <c r="AGY92" s="559"/>
      <c r="AGZ92" s="559"/>
      <c r="AHA92" s="559"/>
      <c r="AHB92" s="559"/>
      <c r="AHC92" s="559"/>
      <c r="AHD92" s="559"/>
      <c r="AHE92" s="559"/>
      <c r="AHF92" s="559"/>
      <c r="AHG92" s="559"/>
      <c r="AHH92" s="559"/>
      <c r="AHI92" s="559"/>
      <c r="AHJ92" s="559"/>
      <c r="AHK92" s="559"/>
      <c r="AHL92" s="559"/>
      <c r="AHM92" s="559"/>
      <c r="AHN92" s="559"/>
      <c r="AHO92" s="559"/>
      <c r="AHP92" s="559"/>
      <c r="AHQ92" s="559"/>
      <c r="AHR92" s="559"/>
      <c r="AHS92" s="559"/>
      <c r="AHT92" s="559"/>
      <c r="AHU92" s="559"/>
      <c r="AHV92" s="559"/>
      <c r="AHW92" s="559"/>
      <c r="AHX92" s="559"/>
      <c r="AHY92" s="559"/>
      <c r="AHZ92" s="559"/>
      <c r="AIA92" s="559"/>
      <c r="AIB92" s="559"/>
      <c r="AIC92" s="559"/>
      <c r="AID92" s="559"/>
      <c r="AIE92" s="559"/>
      <c r="AIF92" s="559"/>
      <c r="AIG92" s="559"/>
      <c r="AIH92" s="559"/>
      <c r="AII92" s="559"/>
      <c r="AIJ92" s="559"/>
      <c r="AIK92" s="559"/>
      <c r="AIL92" s="559"/>
      <c r="AIM92" s="559"/>
      <c r="AIN92" s="559"/>
      <c r="AIO92" s="559"/>
      <c r="AIP92" s="559"/>
      <c r="AIQ92" s="559"/>
      <c r="AIR92" s="559"/>
      <c r="AIS92" s="559"/>
      <c r="AIT92" s="559"/>
      <c r="AIU92" s="559"/>
      <c r="AIV92" s="559"/>
      <c r="AIW92" s="559"/>
      <c r="AIX92" s="559"/>
      <c r="AIY92" s="559"/>
      <c r="AIZ92" s="559"/>
      <c r="AJA92" s="559"/>
      <c r="AJB92" s="559"/>
      <c r="AJC92" s="559"/>
      <c r="AJD92" s="559"/>
      <c r="AJE92" s="559"/>
      <c r="AJF92" s="559"/>
      <c r="AJG92" s="559"/>
      <c r="AJH92" s="559"/>
      <c r="AJI92" s="559"/>
      <c r="AJJ92" s="559"/>
      <c r="AJK92" s="559"/>
      <c r="AJL92" s="559"/>
      <c r="AJM92" s="559"/>
      <c r="AJN92" s="559"/>
      <c r="AJO92" s="559"/>
      <c r="AJP92" s="559"/>
      <c r="AJQ92" s="559"/>
      <c r="AJR92" s="559"/>
      <c r="AJS92" s="559"/>
      <c r="AJT92" s="559"/>
      <c r="AJU92" s="559"/>
      <c r="AJV92" s="559"/>
      <c r="AJW92" s="559"/>
      <c r="AJX92" s="559"/>
      <c r="AJY92" s="559"/>
      <c r="AJZ92" s="559"/>
      <c r="AKA92" s="559"/>
      <c r="AKB92" s="559"/>
      <c r="AKC92" s="559"/>
      <c r="AKD92" s="559"/>
      <c r="AKE92" s="559"/>
      <c r="AKF92" s="559"/>
      <c r="AKG92" s="559"/>
      <c r="AKH92" s="559"/>
      <c r="AKI92" s="559"/>
      <c r="AKJ92" s="559"/>
      <c r="AKK92" s="559"/>
      <c r="AKL92" s="559"/>
      <c r="AKM92" s="559"/>
      <c r="AKN92" s="559"/>
      <c r="AKO92" s="559"/>
      <c r="AKP92" s="559"/>
      <c r="AKQ92" s="559"/>
      <c r="AKR92" s="559"/>
      <c r="AKS92" s="559"/>
      <c r="AKT92" s="559"/>
      <c r="AKU92" s="559"/>
      <c r="AKV92" s="559"/>
      <c r="AKW92" s="559"/>
      <c r="AKX92" s="559"/>
      <c r="AKY92" s="559"/>
      <c r="AKZ92" s="559"/>
      <c r="ALA92" s="559"/>
      <c r="ALB92" s="559"/>
      <c r="ALC92" s="559"/>
      <c r="ALD92" s="559"/>
      <c r="ALE92" s="559"/>
      <c r="ALF92" s="559"/>
      <c r="ALG92" s="559"/>
      <c r="ALH92" s="559"/>
      <c r="ALI92" s="559"/>
      <c r="ALJ92" s="559"/>
      <c r="ALK92" s="559"/>
      <c r="ALL92" s="559"/>
      <c r="ALM92" s="559"/>
      <c r="ALN92" s="559"/>
      <c r="ALO92" s="559"/>
      <c r="ALP92" s="559"/>
      <c r="ALQ92" s="559"/>
      <c r="ALR92" s="559"/>
      <c r="ALS92" s="559"/>
      <c r="ALT92" s="559"/>
      <c r="ALU92" s="559"/>
      <c r="ALV92" s="559"/>
      <c r="ALW92" s="559"/>
      <c r="ALX92" s="559"/>
      <c r="ALY92" s="559"/>
      <c r="ALZ92" s="559"/>
      <c r="AMA92" s="559"/>
      <c r="AMB92" s="559"/>
      <c r="AMC92" s="559"/>
      <c r="AMD92" s="559"/>
      <c r="AME92" s="559"/>
      <c r="AMF92" s="559"/>
      <c r="AMG92" s="559"/>
      <c r="AMH92" s="559"/>
      <c r="AMI92" s="559"/>
      <c r="AMJ92" s="559"/>
    </row>
    <row r="93" spans="1:1024 1026:1026" x14ac:dyDescent="0.25">
      <c r="A93" s="294" t="s">
        <v>6279</v>
      </c>
      <c r="B93" s="257">
        <v>93</v>
      </c>
      <c r="C93" s="295" t="s">
        <v>24204</v>
      </c>
      <c r="D93" s="296" t="s">
        <v>6280</v>
      </c>
      <c r="E93" s="297"/>
      <c r="F93" s="298"/>
      <c r="G93" s="299"/>
      <c r="H93" s="299"/>
      <c r="I93" s="492">
        <v>100000</v>
      </c>
      <c r="J93" s="298"/>
      <c r="K93" s="298"/>
      <c r="L93" s="298"/>
      <c r="M93" s="298"/>
      <c r="N93" s="298"/>
      <c r="O93" s="300"/>
      <c r="P93" s="300"/>
      <c r="Q93" s="298"/>
      <c r="R93" s="298"/>
      <c r="S93" s="298"/>
      <c r="T93" s="298"/>
      <c r="U93" s="298"/>
      <c r="V93" s="301"/>
      <c r="W93" s="302">
        <f t="shared" si="61"/>
        <v>100</v>
      </c>
      <c r="X93" s="302">
        <f t="shared" si="62"/>
        <v>100</v>
      </c>
      <c r="Y93" s="283">
        <f t="shared" si="51"/>
        <v>100</v>
      </c>
      <c r="Z93" s="302">
        <f t="shared" si="58"/>
        <v>100</v>
      </c>
      <c r="AA93" s="302">
        <f t="shared" si="59"/>
        <v>100</v>
      </c>
      <c r="AB93" s="303">
        <f t="shared" si="57"/>
        <v>100</v>
      </c>
      <c r="AC93" s="303">
        <f t="shared" si="56"/>
        <v>100</v>
      </c>
      <c r="AD93" s="303">
        <f t="shared" si="50"/>
        <v>100</v>
      </c>
      <c r="AE93" s="284">
        <f t="shared" si="60"/>
        <v>100</v>
      </c>
      <c r="AF93" s="284">
        <f t="shared" si="27"/>
        <v>100</v>
      </c>
      <c r="AG93" s="304">
        <f t="shared" si="52"/>
        <v>100</v>
      </c>
      <c r="AH93" s="304">
        <f t="shared" si="53"/>
        <v>100</v>
      </c>
      <c r="AI93" s="304">
        <f t="shared" si="54"/>
        <v>100</v>
      </c>
      <c r="AJ93" s="304">
        <f t="shared" si="55"/>
        <v>100</v>
      </c>
      <c r="AK93" s="305" t="s">
        <v>31734</v>
      </c>
      <c r="AL93" s="306"/>
      <c r="AM93" s="297"/>
      <c r="AN93" s="511"/>
      <c r="AO93" s="297"/>
      <c r="AP93" s="297"/>
      <c r="AQ93" s="277"/>
      <c r="AR93" s="309" t="s">
        <v>24205</v>
      </c>
      <c r="AS93" s="309"/>
      <c r="AT93" s="277"/>
      <c r="AU93" s="277"/>
      <c r="AW93" s="559"/>
      <c r="AX93" s="559"/>
      <c r="AY93" s="559"/>
      <c r="AZ93" s="559"/>
      <c r="BA93" s="559"/>
      <c r="BB93" s="559"/>
      <c r="BC93" s="559"/>
      <c r="BD93" s="559"/>
      <c r="BE93" s="559"/>
      <c r="BF93" s="559"/>
      <c r="BG93" s="559"/>
      <c r="BH93" s="559"/>
      <c r="BI93" s="559"/>
      <c r="BJ93" s="559"/>
      <c r="BK93" s="559"/>
      <c r="BL93" s="559"/>
      <c r="BM93" s="559"/>
      <c r="BN93" s="559"/>
      <c r="BO93" s="559"/>
      <c r="BP93" s="559"/>
      <c r="BQ93" s="559"/>
      <c r="BR93" s="559"/>
      <c r="BS93" s="559"/>
      <c r="BT93" s="559"/>
      <c r="BU93" s="559"/>
      <c r="BV93" s="559"/>
      <c r="BW93" s="559"/>
      <c r="BX93" s="559"/>
      <c r="BY93" s="559"/>
      <c r="BZ93" s="559"/>
      <c r="CA93" s="559"/>
      <c r="CB93" s="559"/>
      <c r="CC93" s="559"/>
      <c r="CD93" s="559"/>
      <c r="CE93" s="559"/>
      <c r="CF93" s="559"/>
      <c r="CG93" s="559"/>
      <c r="CH93" s="559"/>
      <c r="CI93" s="559"/>
      <c r="CJ93" s="559"/>
      <c r="CK93" s="559"/>
      <c r="CL93" s="559"/>
      <c r="CM93" s="559"/>
      <c r="CN93" s="559"/>
      <c r="CO93" s="559"/>
      <c r="CP93" s="559"/>
      <c r="CQ93" s="559"/>
      <c r="CR93" s="559"/>
      <c r="CS93" s="559"/>
      <c r="CT93" s="559"/>
      <c r="CU93" s="559"/>
      <c r="CV93" s="559"/>
      <c r="CW93" s="559"/>
      <c r="CX93" s="559"/>
      <c r="CY93" s="559"/>
      <c r="CZ93" s="559"/>
      <c r="DA93" s="559"/>
      <c r="DB93" s="559"/>
      <c r="DC93" s="559"/>
      <c r="DD93" s="559"/>
      <c r="DE93" s="559"/>
      <c r="DF93" s="559"/>
      <c r="DG93" s="559"/>
      <c r="DH93" s="559"/>
      <c r="DI93" s="559"/>
      <c r="DJ93" s="559"/>
      <c r="DK93" s="559"/>
      <c r="DL93" s="559"/>
      <c r="DM93" s="559"/>
      <c r="DN93" s="559"/>
      <c r="DO93" s="559"/>
      <c r="DP93" s="559"/>
      <c r="DQ93" s="559"/>
      <c r="DR93" s="559"/>
      <c r="DS93" s="559"/>
      <c r="DT93" s="559"/>
      <c r="DU93" s="559"/>
      <c r="DV93" s="559"/>
      <c r="DW93" s="559"/>
      <c r="DX93" s="559"/>
      <c r="DY93" s="559"/>
      <c r="DZ93" s="559"/>
      <c r="EA93" s="559"/>
      <c r="EB93" s="559"/>
      <c r="EC93" s="559"/>
      <c r="ED93" s="559"/>
      <c r="EE93" s="559"/>
      <c r="EF93" s="559"/>
      <c r="EG93" s="559"/>
      <c r="EH93" s="559"/>
      <c r="EI93" s="559"/>
      <c r="EJ93" s="559"/>
      <c r="EK93" s="559"/>
      <c r="EL93" s="559"/>
      <c r="EM93" s="559"/>
      <c r="EN93" s="559"/>
      <c r="EO93" s="559"/>
      <c r="EP93" s="559"/>
      <c r="EQ93" s="559"/>
      <c r="ER93" s="559"/>
      <c r="ES93" s="559"/>
      <c r="ET93" s="559"/>
      <c r="EU93" s="559"/>
      <c r="EV93" s="559"/>
      <c r="EW93" s="559"/>
      <c r="EX93" s="559"/>
      <c r="EY93" s="559"/>
      <c r="EZ93" s="559"/>
      <c r="FA93" s="559"/>
      <c r="FB93" s="559"/>
      <c r="FC93" s="559"/>
      <c r="FD93" s="559"/>
      <c r="FE93" s="559"/>
      <c r="FF93" s="559"/>
      <c r="FG93" s="559"/>
      <c r="FH93" s="559"/>
      <c r="FI93" s="559"/>
      <c r="FJ93" s="559"/>
      <c r="FK93" s="559"/>
      <c r="FL93" s="559"/>
      <c r="FM93" s="559"/>
      <c r="FN93" s="559"/>
      <c r="FO93" s="559"/>
      <c r="FP93" s="559"/>
      <c r="FQ93" s="559"/>
      <c r="FR93" s="559"/>
      <c r="FS93" s="559"/>
      <c r="FT93" s="559"/>
      <c r="FU93" s="559"/>
      <c r="FV93" s="559"/>
      <c r="FW93" s="559"/>
      <c r="FX93" s="559"/>
      <c r="FY93" s="559"/>
      <c r="FZ93" s="559"/>
      <c r="GA93" s="559"/>
      <c r="GB93" s="559"/>
      <c r="GC93" s="559"/>
      <c r="GD93" s="559"/>
      <c r="GE93" s="559"/>
      <c r="GF93" s="559"/>
      <c r="GG93" s="559"/>
      <c r="GH93" s="559"/>
      <c r="GI93" s="559"/>
      <c r="GJ93" s="559"/>
      <c r="GK93" s="559"/>
      <c r="GL93" s="559"/>
      <c r="GM93" s="559"/>
      <c r="GN93" s="559"/>
      <c r="GO93" s="559"/>
      <c r="GP93" s="559"/>
      <c r="GQ93" s="559"/>
      <c r="GR93" s="559"/>
      <c r="GS93" s="559"/>
      <c r="GT93" s="559"/>
      <c r="GU93" s="559"/>
      <c r="GV93" s="559"/>
      <c r="GW93" s="559"/>
      <c r="GX93" s="559"/>
      <c r="GY93" s="559"/>
      <c r="GZ93" s="559"/>
      <c r="HA93" s="559"/>
      <c r="HB93" s="559"/>
      <c r="HC93" s="559"/>
      <c r="HD93" s="559"/>
      <c r="HE93" s="559"/>
      <c r="HF93" s="559"/>
      <c r="HG93" s="559"/>
      <c r="HH93" s="559"/>
      <c r="HI93" s="559"/>
      <c r="HJ93" s="559"/>
      <c r="HK93" s="559"/>
      <c r="HL93" s="559"/>
      <c r="HM93" s="559"/>
      <c r="HN93" s="559"/>
      <c r="HO93" s="559"/>
      <c r="HP93" s="559"/>
      <c r="HQ93" s="559"/>
      <c r="HR93" s="559"/>
      <c r="HS93" s="559"/>
      <c r="HT93" s="559"/>
      <c r="HU93" s="559"/>
      <c r="HV93" s="559"/>
      <c r="HW93" s="559"/>
      <c r="HX93" s="559"/>
      <c r="HY93" s="559"/>
      <c r="HZ93" s="559"/>
      <c r="IA93" s="559"/>
      <c r="IB93" s="559"/>
      <c r="IC93" s="559"/>
      <c r="ID93" s="559"/>
      <c r="IE93" s="559"/>
      <c r="IF93" s="559"/>
      <c r="IG93" s="559"/>
      <c r="IH93" s="559"/>
      <c r="II93" s="559"/>
      <c r="IJ93" s="559"/>
      <c r="IK93" s="559"/>
      <c r="IL93" s="559"/>
      <c r="IM93" s="559"/>
      <c r="IN93" s="559"/>
      <c r="IO93" s="559"/>
      <c r="IP93" s="559"/>
      <c r="IQ93" s="559"/>
      <c r="IR93" s="559"/>
      <c r="IS93" s="559"/>
      <c r="IT93" s="559"/>
      <c r="IU93" s="559"/>
      <c r="IV93" s="559"/>
      <c r="IW93" s="559"/>
      <c r="IX93" s="559"/>
      <c r="IY93" s="559"/>
      <c r="IZ93" s="559"/>
      <c r="JA93" s="559"/>
      <c r="JB93" s="559"/>
      <c r="JC93" s="559"/>
      <c r="JD93" s="559"/>
      <c r="JE93" s="559"/>
      <c r="JF93" s="559"/>
      <c r="JG93" s="559"/>
      <c r="JH93" s="559"/>
      <c r="JI93" s="559"/>
      <c r="JJ93" s="559"/>
      <c r="JK93" s="559"/>
      <c r="JL93" s="559"/>
      <c r="JM93" s="559"/>
      <c r="JN93" s="559"/>
      <c r="JO93" s="559"/>
      <c r="JP93" s="559"/>
      <c r="JQ93" s="559"/>
      <c r="JR93" s="559"/>
      <c r="JS93" s="559"/>
      <c r="JT93" s="559"/>
      <c r="JU93" s="559"/>
      <c r="JV93" s="559"/>
      <c r="JW93" s="559"/>
      <c r="JX93" s="559"/>
      <c r="JY93" s="559"/>
      <c r="JZ93" s="559"/>
      <c r="KA93" s="559"/>
      <c r="KB93" s="559"/>
      <c r="KC93" s="559"/>
      <c r="KD93" s="559"/>
      <c r="KE93" s="559"/>
      <c r="KF93" s="559"/>
      <c r="KG93" s="559"/>
      <c r="KH93" s="559"/>
      <c r="KI93" s="559"/>
      <c r="KJ93" s="559"/>
      <c r="KK93" s="559"/>
      <c r="KL93" s="559"/>
      <c r="KM93" s="559"/>
      <c r="KN93" s="559"/>
      <c r="KO93" s="559"/>
      <c r="KP93" s="559"/>
      <c r="KQ93" s="559"/>
      <c r="KR93" s="559"/>
      <c r="KS93" s="559"/>
      <c r="KT93" s="559"/>
      <c r="KU93" s="559"/>
      <c r="KV93" s="559"/>
      <c r="KW93" s="559"/>
      <c r="KX93" s="559"/>
      <c r="KY93" s="559"/>
      <c r="KZ93" s="559"/>
      <c r="LA93" s="559"/>
      <c r="LB93" s="559"/>
      <c r="LC93" s="559"/>
      <c r="LD93" s="559"/>
      <c r="LE93" s="559"/>
      <c r="LF93" s="559"/>
      <c r="LG93" s="559"/>
      <c r="LH93" s="559"/>
      <c r="LI93" s="559"/>
      <c r="LJ93" s="559"/>
      <c r="LK93" s="559"/>
      <c r="LL93" s="559"/>
      <c r="LM93" s="559"/>
      <c r="LN93" s="559"/>
      <c r="LO93" s="559"/>
      <c r="LP93" s="559"/>
      <c r="LQ93" s="559"/>
      <c r="LR93" s="559"/>
      <c r="LS93" s="559"/>
      <c r="LT93" s="559"/>
      <c r="LU93" s="559"/>
      <c r="LV93" s="559"/>
      <c r="LW93" s="559"/>
      <c r="LX93" s="559"/>
      <c r="LY93" s="559"/>
      <c r="LZ93" s="559"/>
      <c r="MA93" s="559"/>
      <c r="MB93" s="559"/>
      <c r="MC93" s="559"/>
      <c r="MD93" s="559"/>
      <c r="ME93" s="559"/>
      <c r="MF93" s="559"/>
      <c r="MG93" s="559"/>
      <c r="MH93" s="559"/>
      <c r="MI93" s="559"/>
      <c r="MJ93" s="559"/>
      <c r="MK93" s="559"/>
      <c r="ML93" s="559"/>
      <c r="MM93" s="559"/>
      <c r="MN93" s="559"/>
      <c r="MO93" s="559"/>
      <c r="MP93" s="559"/>
      <c r="MQ93" s="559"/>
      <c r="MR93" s="559"/>
      <c r="MS93" s="559"/>
      <c r="MT93" s="559"/>
      <c r="MU93" s="559"/>
      <c r="MV93" s="559"/>
      <c r="MW93" s="559"/>
      <c r="MX93" s="559"/>
      <c r="MY93" s="559"/>
      <c r="MZ93" s="559"/>
      <c r="NA93" s="559"/>
      <c r="NB93" s="559"/>
      <c r="NC93" s="559"/>
      <c r="ND93" s="559"/>
      <c r="NE93" s="559"/>
      <c r="NF93" s="559"/>
      <c r="NG93" s="559"/>
      <c r="NH93" s="559"/>
      <c r="NI93" s="559"/>
      <c r="NJ93" s="559"/>
      <c r="NK93" s="559"/>
      <c r="NL93" s="559"/>
      <c r="NM93" s="559"/>
      <c r="NN93" s="559"/>
      <c r="NO93" s="559"/>
      <c r="NP93" s="559"/>
      <c r="NQ93" s="559"/>
      <c r="NR93" s="559"/>
      <c r="NS93" s="559"/>
      <c r="NT93" s="559"/>
      <c r="NU93" s="559"/>
      <c r="NV93" s="559"/>
      <c r="NW93" s="559"/>
      <c r="NX93" s="559"/>
      <c r="NY93" s="559"/>
      <c r="NZ93" s="559"/>
      <c r="OA93" s="559"/>
      <c r="OB93" s="559"/>
      <c r="OC93" s="559"/>
      <c r="OD93" s="559"/>
      <c r="OE93" s="559"/>
      <c r="OF93" s="559"/>
      <c r="OG93" s="559"/>
      <c r="OH93" s="559"/>
      <c r="OI93" s="559"/>
      <c r="OJ93" s="559"/>
      <c r="OK93" s="559"/>
      <c r="OL93" s="559"/>
      <c r="OM93" s="559"/>
      <c r="ON93" s="559"/>
      <c r="OO93" s="559"/>
      <c r="OP93" s="559"/>
      <c r="OQ93" s="559"/>
      <c r="OR93" s="559"/>
      <c r="OS93" s="559"/>
      <c r="OT93" s="559"/>
      <c r="OU93" s="559"/>
      <c r="OV93" s="559"/>
      <c r="OW93" s="559"/>
      <c r="OX93" s="559"/>
      <c r="OY93" s="559"/>
      <c r="OZ93" s="559"/>
      <c r="PA93" s="559"/>
      <c r="PB93" s="559"/>
      <c r="PC93" s="559"/>
      <c r="PD93" s="559"/>
      <c r="PE93" s="559"/>
      <c r="PF93" s="559"/>
      <c r="PG93" s="559"/>
      <c r="PH93" s="559"/>
      <c r="PI93" s="559"/>
      <c r="PJ93" s="559"/>
      <c r="PK93" s="559"/>
      <c r="PL93" s="559"/>
      <c r="PM93" s="559"/>
      <c r="PN93" s="559"/>
      <c r="PO93" s="559"/>
      <c r="PP93" s="559"/>
      <c r="PQ93" s="559"/>
      <c r="PR93" s="559"/>
      <c r="PS93" s="559"/>
      <c r="PT93" s="559"/>
      <c r="PU93" s="559"/>
      <c r="PV93" s="559"/>
      <c r="PW93" s="559"/>
      <c r="PX93" s="559"/>
      <c r="PY93" s="559"/>
      <c r="PZ93" s="559"/>
      <c r="QA93" s="559"/>
      <c r="QB93" s="559"/>
      <c r="QC93" s="559"/>
      <c r="QD93" s="559"/>
      <c r="QE93" s="559"/>
      <c r="QF93" s="559"/>
      <c r="QG93" s="559"/>
      <c r="QH93" s="559"/>
      <c r="QI93" s="559"/>
      <c r="QJ93" s="559"/>
      <c r="QK93" s="559"/>
      <c r="QL93" s="559"/>
      <c r="QM93" s="559"/>
      <c r="QN93" s="559"/>
      <c r="QO93" s="559"/>
      <c r="QP93" s="559"/>
      <c r="QQ93" s="559"/>
      <c r="QR93" s="559"/>
      <c r="QS93" s="559"/>
      <c r="QT93" s="559"/>
      <c r="QU93" s="559"/>
      <c r="QV93" s="559"/>
      <c r="QW93" s="559"/>
      <c r="QX93" s="559"/>
      <c r="QY93" s="559"/>
      <c r="QZ93" s="559"/>
      <c r="RA93" s="559"/>
      <c r="RB93" s="559"/>
      <c r="RC93" s="559"/>
      <c r="RD93" s="559"/>
      <c r="RE93" s="559"/>
      <c r="RF93" s="559"/>
      <c r="RG93" s="559"/>
      <c r="RH93" s="559"/>
      <c r="RI93" s="559"/>
      <c r="RJ93" s="559"/>
      <c r="RK93" s="559"/>
      <c r="RL93" s="559"/>
      <c r="RM93" s="559"/>
      <c r="RN93" s="559"/>
      <c r="RO93" s="559"/>
      <c r="RP93" s="559"/>
      <c r="RQ93" s="559"/>
      <c r="RR93" s="559"/>
      <c r="RS93" s="559"/>
      <c r="RT93" s="559"/>
      <c r="RU93" s="559"/>
      <c r="RV93" s="559"/>
      <c r="RW93" s="559"/>
      <c r="RX93" s="559"/>
      <c r="RY93" s="559"/>
      <c r="RZ93" s="559"/>
      <c r="SA93" s="559"/>
      <c r="SB93" s="559"/>
      <c r="SC93" s="559"/>
      <c r="SD93" s="559"/>
      <c r="SE93" s="559"/>
      <c r="SF93" s="559"/>
      <c r="SG93" s="559"/>
      <c r="SH93" s="559"/>
      <c r="SI93" s="559"/>
      <c r="SJ93" s="559"/>
      <c r="SK93" s="559"/>
      <c r="SL93" s="559"/>
      <c r="SM93" s="559"/>
      <c r="SN93" s="559"/>
      <c r="SO93" s="559"/>
      <c r="SP93" s="559"/>
      <c r="SQ93" s="559"/>
      <c r="SR93" s="559"/>
      <c r="SS93" s="559"/>
      <c r="ST93" s="559"/>
      <c r="SU93" s="559"/>
      <c r="SV93" s="559"/>
      <c r="SW93" s="559"/>
      <c r="SX93" s="559"/>
      <c r="SY93" s="559"/>
      <c r="SZ93" s="559"/>
      <c r="TA93" s="559"/>
      <c r="TB93" s="559"/>
      <c r="TC93" s="559"/>
      <c r="TD93" s="559"/>
      <c r="TE93" s="559"/>
      <c r="TF93" s="559"/>
      <c r="TG93" s="559"/>
      <c r="TH93" s="559"/>
      <c r="TI93" s="559"/>
      <c r="TJ93" s="559"/>
      <c r="TK93" s="559"/>
      <c r="TL93" s="559"/>
      <c r="TM93" s="559"/>
      <c r="TN93" s="559"/>
      <c r="TO93" s="559"/>
      <c r="TP93" s="559"/>
      <c r="TQ93" s="559"/>
      <c r="TR93" s="559"/>
      <c r="TS93" s="559"/>
      <c r="TT93" s="559"/>
      <c r="TU93" s="559"/>
      <c r="TV93" s="559"/>
      <c r="TW93" s="559"/>
      <c r="TX93" s="559"/>
      <c r="TY93" s="559"/>
      <c r="TZ93" s="559"/>
      <c r="UA93" s="559"/>
      <c r="UB93" s="559"/>
      <c r="UC93" s="559"/>
      <c r="UD93" s="559"/>
      <c r="UE93" s="559"/>
      <c r="UF93" s="559"/>
      <c r="UG93" s="559"/>
      <c r="UH93" s="559"/>
      <c r="UI93" s="559"/>
      <c r="UJ93" s="559"/>
      <c r="UK93" s="559"/>
      <c r="UL93" s="559"/>
      <c r="UM93" s="559"/>
      <c r="UN93" s="559"/>
      <c r="UO93" s="559"/>
      <c r="UP93" s="559"/>
      <c r="UQ93" s="559"/>
      <c r="UR93" s="559"/>
      <c r="US93" s="559"/>
      <c r="UT93" s="559"/>
      <c r="UU93" s="559"/>
      <c r="UV93" s="559"/>
      <c r="UW93" s="559"/>
      <c r="UX93" s="559"/>
      <c r="UY93" s="559"/>
      <c r="UZ93" s="559"/>
      <c r="VA93" s="559"/>
      <c r="VB93" s="559"/>
      <c r="VC93" s="559"/>
      <c r="VD93" s="559"/>
      <c r="VE93" s="559"/>
      <c r="VF93" s="559"/>
      <c r="VG93" s="559"/>
      <c r="VH93" s="559"/>
      <c r="VI93" s="559"/>
      <c r="VJ93" s="559"/>
      <c r="VK93" s="559"/>
      <c r="VL93" s="559"/>
      <c r="VM93" s="559"/>
      <c r="VN93" s="559"/>
      <c r="VO93" s="559"/>
      <c r="VP93" s="559"/>
      <c r="VQ93" s="559"/>
      <c r="VR93" s="559"/>
      <c r="VS93" s="559"/>
      <c r="VT93" s="559"/>
      <c r="VU93" s="559"/>
      <c r="VV93" s="559"/>
      <c r="VW93" s="559"/>
      <c r="VX93" s="559"/>
      <c r="VY93" s="559"/>
      <c r="VZ93" s="559"/>
      <c r="WA93" s="559"/>
      <c r="WB93" s="559"/>
      <c r="WC93" s="559"/>
      <c r="WD93" s="559"/>
      <c r="WE93" s="559"/>
      <c r="WF93" s="559"/>
      <c r="WG93" s="559"/>
      <c r="WH93" s="559"/>
      <c r="WI93" s="559"/>
      <c r="WJ93" s="559"/>
      <c r="WK93" s="559"/>
      <c r="WL93" s="559"/>
      <c r="WM93" s="559"/>
      <c r="WN93" s="559"/>
      <c r="WO93" s="559"/>
      <c r="WP93" s="559"/>
      <c r="WQ93" s="559"/>
      <c r="WR93" s="559"/>
      <c r="WS93" s="559"/>
      <c r="WT93" s="559"/>
      <c r="WU93" s="559"/>
      <c r="WV93" s="559"/>
      <c r="WW93" s="559"/>
      <c r="WX93" s="559"/>
      <c r="WY93" s="559"/>
      <c r="WZ93" s="559"/>
      <c r="XA93" s="559"/>
      <c r="XB93" s="559"/>
      <c r="XC93" s="559"/>
      <c r="XD93" s="559"/>
      <c r="XE93" s="559"/>
      <c r="XF93" s="559"/>
      <c r="XG93" s="559"/>
      <c r="XH93" s="559"/>
      <c r="XI93" s="559"/>
      <c r="XJ93" s="559"/>
      <c r="XK93" s="559"/>
      <c r="XL93" s="559"/>
      <c r="XM93" s="559"/>
      <c r="XN93" s="559"/>
      <c r="XO93" s="559"/>
      <c r="XP93" s="559"/>
      <c r="XQ93" s="559"/>
      <c r="XR93" s="559"/>
      <c r="XS93" s="559"/>
      <c r="XT93" s="559"/>
      <c r="XU93" s="559"/>
      <c r="XV93" s="559"/>
      <c r="XW93" s="559"/>
      <c r="XX93" s="559"/>
      <c r="XY93" s="559"/>
      <c r="XZ93" s="559"/>
      <c r="YA93" s="559"/>
      <c r="YB93" s="559"/>
      <c r="YC93" s="559"/>
      <c r="YD93" s="559"/>
      <c r="YE93" s="559"/>
      <c r="YF93" s="559"/>
      <c r="YG93" s="559"/>
      <c r="YH93" s="559"/>
      <c r="YI93" s="559"/>
      <c r="YJ93" s="559"/>
      <c r="YK93" s="559"/>
      <c r="YL93" s="559"/>
      <c r="YM93" s="559"/>
      <c r="YN93" s="559"/>
      <c r="YO93" s="559"/>
      <c r="YP93" s="559"/>
      <c r="YQ93" s="559"/>
      <c r="YR93" s="559"/>
      <c r="YS93" s="559"/>
      <c r="YT93" s="559"/>
      <c r="YU93" s="559"/>
      <c r="YV93" s="559"/>
      <c r="YW93" s="559"/>
      <c r="YX93" s="559"/>
      <c r="YY93" s="559"/>
      <c r="YZ93" s="559"/>
      <c r="ZA93" s="559"/>
      <c r="ZB93" s="559"/>
      <c r="ZC93" s="559"/>
      <c r="ZD93" s="559"/>
      <c r="ZE93" s="559"/>
      <c r="ZF93" s="559"/>
      <c r="ZG93" s="559"/>
      <c r="ZH93" s="559"/>
      <c r="ZI93" s="559"/>
      <c r="ZJ93" s="559"/>
      <c r="ZK93" s="559"/>
      <c r="ZL93" s="559"/>
      <c r="ZM93" s="559"/>
      <c r="ZN93" s="559"/>
      <c r="ZO93" s="559"/>
      <c r="ZP93" s="559"/>
      <c r="ZQ93" s="559"/>
      <c r="ZR93" s="559"/>
      <c r="ZS93" s="559"/>
      <c r="ZT93" s="559"/>
      <c r="ZU93" s="559"/>
      <c r="ZV93" s="559"/>
      <c r="ZW93" s="559"/>
      <c r="ZX93" s="559"/>
      <c r="ZY93" s="559"/>
      <c r="ZZ93" s="559"/>
      <c r="AAA93" s="559"/>
      <c r="AAB93" s="559"/>
      <c r="AAC93" s="559"/>
      <c r="AAD93" s="559"/>
      <c r="AAE93" s="559"/>
      <c r="AAF93" s="559"/>
      <c r="AAG93" s="559"/>
      <c r="AAH93" s="559"/>
      <c r="AAI93" s="559"/>
      <c r="AAJ93" s="559"/>
      <c r="AAK93" s="559"/>
      <c r="AAL93" s="559"/>
      <c r="AAM93" s="559"/>
      <c r="AAN93" s="559"/>
      <c r="AAO93" s="559"/>
      <c r="AAP93" s="559"/>
      <c r="AAQ93" s="559"/>
      <c r="AAR93" s="559"/>
      <c r="AAS93" s="559"/>
      <c r="AAT93" s="559"/>
      <c r="AAU93" s="559"/>
      <c r="AAV93" s="559"/>
      <c r="AAW93" s="559"/>
      <c r="AAX93" s="559"/>
      <c r="AAY93" s="559"/>
      <c r="AAZ93" s="559"/>
      <c r="ABA93" s="559"/>
      <c r="ABB93" s="559"/>
      <c r="ABC93" s="559"/>
      <c r="ABD93" s="559"/>
      <c r="ABE93" s="559"/>
      <c r="ABF93" s="559"/>
      <c r="ABG93" s="559"/>
      <c r="ABH93" s="559"/>
      <c r="ABI93" s="559"/>
      <c r="ABJ93" s="559"/>
      <c r="ABK93" s="559"/>
      <c r="ABL93" s="559"/>
      <c r="ABM93" s="559"/>
      <c r="ABN93" s="559"/>
      <c r="ABO93" s="559"/>
      <c r="ABP93" s="559"/>
      <c r="ABQ93" s="559"/>
      <c r="ABR93" s="559"/>
      <c r="ABS93" s="559"/>
      <c r="ABT93" s="559"/>
      <c r="ABU93" s="559"/>
      <c r="ABV93" s="559"/>
      <c r="ABW93" s="559"/>
      <c r="ABX93" s="559"/>
      <c r="ABY93" s="559"/>
      <c r="ABZ93" s="559"/>
      <c r="ACA93" s="559"/>
      <c r="ACB93" s="559"/>
      <c r="ACC93" s="559"/>
      <c r="ACD93" s="559"/>
      <c r="ACE93" s="559"/>
      <c r="ACF93" s="559"/>
      <c r="ACG93" s="559"/>
      <c r="ACH93" s="559"/>
      <c r="ACI93" s="559"/>
      <c r="ACJ93" s="559"/>
      <c r="ACK93" s="559"/>
      <c r="ACL93" s="559"/>
      <c r="ACM93" s="559"/>
      <c r="ACN93" s="559"/>
      <c r="ACO93" s="559"/>
      <c r="ACP93" s="559"/>
      <c r="ACQ93" s="559"/>
      <c r="ACR93" s="559"/>
      <c r="ACS93" s="559"/>
      <c r="ACT93" s="559"/>
      <c r="ACU93" s="559"/>
      <c r="ACV93" s="559"/>
      <c r="ACW93" s="559"/>
      <c r="ACX93" s="559"/>
      <c r="ACY93" s="559"/>
      <c r="ACZ93" s="559"/>
      <c r="ADA93" s="559"/>
      <c r="ADB93" s="559"/>
      <c r="ADC93" s="559"/>
      <c r="ADD93" s="559"/>
      <c r="ADE93" s="559"/>
      <c r="ADF93" s="559"/>
      <c r="ADG93" s="559"/>
      <c r="ADH93" s="559"/>
      <c r="ADI93" s="559"/>
      <c r="ADJ93" s="559"/>
      <c r="ADK93" s="559"/>
      <c r="ADL93" s="559"/>
      <c r="ADM93" s="559"/>
      <c r="ADN93" s="559"/>
      <c r="ADO93" s="559"/>
      <c r="ADP93" s="559"/>
      <c r="ADQ93" s="559"/>
      <c r="ADR93" s="559"/>
      <c r="ADS93" s="559"/>
      <c r="ADT93" s="559"/>
      <c r="ADU93" s="559"/>
      <c r="ADV93" s="559"/>
      <c r="ADW93" s="559"/>
      <c r="ADX93" s="559"/>
      <c r="ADY93" s="559"/>
      <c r="ADZ93" s="559"/>
      <c r="AEA93" s="559"/>
      <c r="AEB93" s="559"/>
      <c r="AEC93" s="559"/>
      <c r="AED93" s="559"/>
      <c r="AEE93" s="559"/>
      <c r="AEF93" s="559"/>
      <c r="AEG93" s="559"/>
      <c r="AEH93" s="559"/>
      <c r="AEI93" s="559"/>
      <c r="AEJ93" s="559"/>
      <c r="AEK93" s="559"/>
      <c r="AEL93" s="559"/>
      <c r="AEM93" s="559"/>
      <c r="AEN93" s="559"/>
      <c r="AEO93" s="559"/>
      <c r="AEP93" s="559"/>
      <c r="AEQ93" s="559"/>
      <c r="AER93" s="559"/>
      <c r="AES93" s="559"/>
      <c r="AET93" s="559"/>
      <c r="AEU93" s="559"/>
      <c r="AEV93" s="559"/>
      <c r="AEW93" s="559"/>
      <c r="AEX93" s="559"/>
      <c r="AEY93" s="559"/>
      <c r="AEZ93" s="559"/>
      <c r="AFA93" s="559"/>
      <c r="AFB93" s="559"/>
      <c r="AFC93" s="559"/>
      <c r="AFD93" s="559"/>
      <c r="AFE93" s="559"/>
      <c r="AFF93" s="559"/>
      <c r="AFG93" s="559"/>
      <c r="AFH93" s="559"/>
      <c r="AFI93" s="559"/>
      <c r="AFJ93" s="559"/>
      <c r="AFK93" s="559"/>
      <c r="AFL93" s="559"/>
      <c r="AFM93" s="559"/>
      <c r="AFN93" s="559"/>
      <c r="AFO93" s="559"/>
      <c r="AFP93" s="559"/>
      <c r="AFQ93" s="559"/>
      <c r="AFR93" s="559"/>
      <c r="AFS93" s="559"/>
      <c r="AFT93" s="559"/>
      <c r="AFU93" s="559"/>
      <c r="AFV93" s="559"/>
      <c r="AFW93" s="559"/>
      <c r="AFX93" s="559"/>
      <c r="AFY93" s="559"/>
      <c r="AFZ93" s="559"/>
      <c r="AGA93" s="559"/>
      <c r="AGB93" s="559"/>
      <c r="AGC93" s="559"/>
      <c r="AGD93" s="559"/>
      <c r="AGE93" s="559"/>
      <c r="AGF93" s="559"/>
      <c r="AGG93" s="559"/>
      <c r="AGH93" s="559"/>
      <c r="AGI93" s="559"/>
      <c r="AGJ93" s="559"/>
      <c r="AGK93" s="559"/>
      <c r="AGL93" s="559"/>
      <c r="AGM93" s="559"/>
      <c r="AGN93" s="559"/>
      <c r="AGO93" s="559"/>
      <c r="AGP93" s="559"/>
      <c r="AGQ93" s="559"/>
      <c r="AGR93" s="559"/>
      <c r="AGS93" s="559"/>
      <c r="AGT93" s="559"/>
      <c r="AGU93" s="559"/>
      <c r="AGV93" s="559"/>
      <c r="AGW93" s="559"/>
      <c r="AGX93" s="559"/>
      <c r="AGY93" s="559"/>
      <c r="AGZ93" s="559"/>
      <c r="AHA93" s="559"/>
      <c r="AHB93" s="559"/>
      <c r="AHC93" s="559"/>
      <c r="AHD93" s="559"/>
      <c r="AHE93" s="559"/>
      <c r="AHF93" s="559"/>
      <c r="AHG93" s="559"/>
      <c r="AHH93" s="559"/>
      <c r="AHI93" s="559"/>
      <c r="AHJ93" s="559"/>
      <c r="AHK93" s="559"/>
      <c r="AHL93" s="559"/>
      <c r="AHM93" s="559"/>
      <c r="AHN93" s="559"/>
      <c r="AHO93" s="559"/>
      <c r="AHP93" s="559"/>
      <c r="AHQ93" s="559"/>
      <c r="AHR93" s="559"/>
      <c r="AHS93" s="559"/>
      <c r="AHT93" s="559"/>
      <c r="AHU93" s="559"/>
      <c r="AHV93" s="559"/>
      <c r="AHW93" s="559"/>
      <c r="AHX93" s="559"/>
      <c r="AHY93" s="559"/>
      <c r="AHZ93" s="559"/>
      <c r="AIA93" s="559"/>
      <c r="AIB93" s="559"/>
      <c r="AIC93" s="559"/>
      <c r="AID93" s="559"/>
      <c r="AIE93" s="559"/>
      <c r="AIF93" s="559"/>
      <c r="AIG93" s="559"/>
      <c r="AIH93" s="559"/>
      <c r="AII93" s="559"/>
      <c r="AIJ93" s="559"/>
      <c r="AIK93" s="559"/>
      <c r="AIL93" s="559"/>
      <c r="AIM93" s="559"/>
      <c r="AIN93" s="559"/>
      <c r="AIO93" s="559"/>
      <c r="AIP93" s="559"/>
      <c r="AIQ93" s="559"/>
      <c r="AIR93" s="559"/>
      <c r="AIS93" s="559"/>
      <c r="AIT93" s="559"/>
      <c r="AIU93" s="559"/>
      <c r="AIV93" s="559"/>
      <c r="AIW93" s="559"/>
      <c r="AIX93" s="559"/>
      <c r="AIY93" s="559"/>
      <c r="AIZ93" s="559"/>
      <c r="AJA93" s="559"/>
      <c r="AJB93" s="559"/>
      <c r="AJC93" s="559"/>
      <c r="AJD93" s="559"/>
      <c r="AJE93" s="559"/>
      <c r="AJF93" s="559"/>
      <c r="AJG93" s="559"/>
      <c r="AJH93" s="559"/>
      <c r="AJI93" s="559"/>
      <c r="AJJ93" s="559"/>
      <c r="AJK93" s="559"/>
      <c r="AJL93" s="559"/>
      <c r="AJM93" s="559"/>
      <c r="AJN93" s="559"/>
      <c r="AJO93" s="559"/>
      <c r="AJP93" s="559"/>
      <c r="AJQ93" s="559"/>
      <c r="AJR93" s="559"/>
      <c r="AJS93" s="559"/>
      <c r="AJT93" s="559"/>
      <c r="AJU93" s="559"/>
      <c r="AJV93" s="559"/>
      <c r="AJW93" s="559"/>
      <c r="AJX93" s="559"/>
      <c r="AJY93" s="559"/>
      <c r="AJZ93" s="559"/>
      <c r="AKA93" s="559"/>
      <c r="AKB93" s="559"/>
      <c r="AKC93" s="559"/>
      <c r="AKD93" s="559"/>
      <c r="AKE93" s="559"/>
      <c r="AKF93" s="559"/>
      <c r="AKG93" s="559"/>
      <c r="AKH93" s="559"/>
      <c r="AKI93" s="559"/>
      <c r="AKJ93" s="559"/>
      <c r="AKK93" s="559"/>
      <c r="AKL93" s="559"/>
      <c r="AKM93" s="559"/>
      <c r="AKN93" s="559"/>
      <c r="AKO93" s="559"/>
      <c r="AKP93" s="559"/>
      <c r="AKQ93" s="559"/>
      <c r="AKR93" s="559"/>
      <c r="AKS93" s="559"/>
      <c r="AKT93" s="559"/>
      <c r="AKU93" s="559"/>
      <c r="AKV93" s="559"/>
      <c r="AKW93" s="559"/>
      <c r="AKX93" s="559"/>
      <c r="AKY93" s="559"/>
      <c r="AKZ93" s="559"/>
      <c r="ALA93" s="559"/>
      <c r="ALB93" s="559"/>
      <c r="ALC93" s="559"/>
      <c r="ALD93" s="559"/>
      <c r="ALE93" s="559"/>
      <c r="ALF93" s="559"/>
      <c r="ALG93" s="559"/>
      <c r="ALH93" s="559"/>
      <c r="ALI93" s="559"/>
      <c r="ALJ93" s="559"/>
      <c r="ALK93" s="559"/>
      <c r="ALL93" s="559"/>
      <c r="ALM93" s="559"/>
      <c r="ALN93" s="559"/>
      <c r="ALO93" s="559"/>
      <c r="ALP93" s="559"/>
      <c r="ALQ93" s="559"/>
      <c r="ALR93" s="559"/>
      <c r="ALS93" s="559"/>
      <c r="ALT93" s="559"/>
      <c r="ALU93" s="559"/>
      <c r="ALV93" s="559"/>
      <c r="ALW93" s="559"/>
      <c r="ALX93" s="559"/>
      <c r="ALY93" s="559"/>
      <c r="ALZ93" s="559"/>
      <c r="AMA93" s="559"/>
      <c r="AMB93" s="559"/>
      <c r="AMC93" s="559"/>
      <c r="AMD93" s="559"/>
      <c r="AME93" s="559"/>
      <c r="AMF93" s="559"/>
      <c r="AMG93" s="559"/>
      <c r="AMH93" s="559"/>
      <c r="AMI93" s="559"/>
      <c r="AMJ93" s="559"/>
    </row>
    <row r="94" spans="1:1024 1026:1026" x14ac:dyDescent="0.25">
      <c r="A94" s="294" t="s">
        <v>6277</v>
      </c>
      <c r="B94" s="257">
        <v>94</v>
      </c>
      <c r="C94" s="295" t="s">
        <v>24206</v>
      </c>
      <c r="D94" s="296" t="s">
        <v>6278</v>
      </c>
      <c r="E94" s="297"/>
      <c r="F94" s="298"/>
      <c r="G94" s="299"/>
      <c r="H94" s="299"/>
      <c r="I94" s="492" t="s">
        <v>31737</v>
      </c>
      <c r="J94" s="298"/>
      <c r="K94" s="298"/>
      <c r="L94" s="298"/>
      <c r="M94" s="298"/>
      <c r="N94" s="298"/>
      <c r="O94" s="300"/>
      <c r="P94" s="300"/>
      <c r="Q94" s="298"/>
      <c r="R94" s="298"/>
      <c r="S94" s="298"/>
      <c r="T94" s="298"/>
      <c r="U94" s="298"/>
      <c r="V94" s="301"/>
      <c r="W94" s="302">
        <f t="shared" si="61"/>
        <v>100</v>
      </c>
      <c r="X94" s="302">
        <f t="shared" si="62"/>
        <v>100</v>
      </c>
      <c r="Y94" s="283">
        <f t="shared" si="51"/>
        <v>100</v>
      </c>
      <c r="Z94" s="302">
        <f t="shared" si="58"/>
        <v>100</v>
      </c>
      <c r="AA94" s="302">
        <f t="shared" si="59"/>
        <v>100</v>
      </c>
      <c r="AB94" s="303">
        <f t="shared" si="57"/>
        <v>100</v>
      </c>
      <c r="AC94" s="303">
        <f t="shared" si="56"/>
        <v>100</v>
      </c>
      <c r="AD94" s="303">
        <f t="shared" si="50"/>
        <v>100</v>
      </c>
      <c r="AE94" s="284">
        <f t="shared" si="60"/>
        <v>100</v>
      </c>
      <c r="AF94" s="284">
        <f t="shared" si="27"/>
        <v>100</v>
      </c>
      <c r="AG94" s="304">
        <f t="shared" si="52"/>
        <v>100</v>
      </c>
      <c r="AH94" s="304">
        <f t="shared" si="53"/>
        <v>100</v>
      </c>
      <c r="AI94" s="304">
        <f t="shared" si="54"/>
        <v>100</v>
      </c>
      <c r="AJ94" s="304">
        <f t="shared" si="55"/>
        <v>100</v>
      </c>
      <c r="AK94" s="305" t="s">
        <v>750</v>
      </c>
      <c r="AL94" s="306"/>
      <c r="AM94" s="297"/>
      <c r="AN94" s="511"/>
      <c r="AO94" s="297"/>
      <c r="AP94" s="297"/>
      <c r="AQ94" s="277"/>
      <c r="AR94" s="333" t="s">
        <v>24207</v>
      </c>
      <c r="AS94" s="333"/>
      <c r="AT94" s="277"/>
      <c r="AU94" s="277"/>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c r="CB94" s="559"/>
      <c r="CC94" s="559"/>
      <c r="CD94" s="559"/>
      <c r="CE94" s="559"/>
      <c r="CF94" s="559"/>
      <c r="CG94" s="559"/>
      <c r="CH94" s="559"/>
      <c r="CI94" s="559"/>
      <c r="CJ94" s="559"/>
      <c r="CK94" s="559"/>
      <c r="CL94" s="559"/>
      <c r="CM94" s="559"/>
      <c r="CN94" s="559"/>
      <c r="CO94" s="559"/>
      <c r="CP94" s="559"/>
      <c r="CQ94" s="559"/>
      <c r="CR94" s="559"/>
      <c r="CS94" s="559"/>
      <c r="CT94" s="559"/>
      <c r="CU94" s="559"/>
      <c r="CV94" s="559"/>
      <c r="CW94" s="559"/>
      <c r="CX94" s="559"/>
      <c r="CY94" s="559"/>
      <c r="CZ94" s="559"/>
      <c r="DA94" s="559"/>
      <c r="DB94" s="559"/>
      <c r="DC94" s="559"/>
      <c r="DD94" s="559"/>
      <c r="DE94" s="559"/>
      <c r="DF94" s="559"/>
      <c r="DG94" s="559"/>
      <c r="DH94" s="559"/>
      <c r="DI94" s="559"/>
      <c r="DJ94" s="559"/>
      <c r="DK94" s="559"/>
      <c r="DL94" s="559"/>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c r="FC94" s="559"/>
      <c r="FD94" s="559"/>
      <c r="FE94" s="559"/>
      <c r="FF94" s="559"/>
      <c r="FG94" s="559"/>
      <c r="FH94" s="559"/>
      <c r="FI94" s="559"/>
      <c r="FJ94" s="559"/>
      <c r="FK94" s="559"/>
      <c r="FL94" s="559"/>
      <c r="FM94" s="559"/>
      <c r="FN94" s="559"/>
      <c r="FO94" s="559"/>
      <c r="FP94" s="559"/>
      <c r="FQ94" s="559"/>
      <c r="FR94" s="559"/>
      <c r="FS94" s="559"/>
      <c r="FT94" s="559"/>
      <c r="FU94" s="559"/>
      <c r="FV94" s="559"/>
      <c r="FW94" s="559"/>
      <c r="FX94" s="559"/>
      <c r="FY94" s="559"/>
      <c r="FZ94" s="559"/>
      <c r="GA94" s="559"/>
      <c r="GB94" s="559"/>
      <c r="GC94" s="559"/>
      <c r="GD94" s="559"/>
      <c r="GE94" s="559"/>
      <c r="GF94" s="559"/>
      <c r="GG94" s="559"/>
      <c r="GH94" s="559"/>
      <c r="GI94" s="559"/>
      <c r="GJ94" s="559"/>
      <c r="GK94" s="559"/>
      <c r="GL94" s="559"/>
      <c r="GM94" s="559"/>
      <c r="GN94" s="559"/>
      <c r="GO94" s="559"/>
      <c r="GP94" s="559"/>
      <c r="GQ94" s="559"/>
      <c r="GR94" s="559"/>
      <c r="GS94" s="559"/>
      <c r="GT94" s="559"/>
      <c r="GU94" s="559"/>
      <c r="GV94" s="559"/>
      <c r="GW94" s="559"/>
      <c r="GX94" s="559"/>
      <c r="GY94" s="559"/>
      <c r="GZ94" s="559"/>
      <c r="HA94" s="559"/>
      <c r="HB94" s="559"/>
      <c r="HC94" s="559"/>
      <c r="HD94" s="559"/>
      <c r="HE94" s="559"/>
      <c r="HF94" s="559"/>
      <c r="HG94" s="559"/>
      <c r="HH94" s="559"/>
      <c r="HI94" s="559"/>
      <c r="HJ94" s="559"/>
      <c r="HK94" s="559"/>
      <c r="HL94" s="559"/>
      <c r="HM94" s="559"/>
      <c r="HN94" s="559"/>
      <c r="HO94" s="559"/>
      <c r="HP94" s="559"/>
      <c r="HQ94" s="559"/>
      <c r="HR94" s="559"/>
      <c r="HS94" s="559"/>
      <c r="HT94" s="559"/>
      <c r="HU94" s="559"/>
      <c r="HV94" s="559"/>
      <c r="HW94" s="559"/>
      <c r="HX94" s="559"/>
      <c r="HY94" s="559"/>
      <c r="HZ94" s="559"/>
      <c r="IA94" s="559"/>
      <c r="IB94" s="559"/>
      <c r="IC94" s="559"/>
      <c r="ID94" s="559"/>
      <c r="IE94" s="559"/>
      <c r="IF94" s="559"/>
      <c r="IG94" s="559"/>
      <c r="IH94" s="559"/>
      <c r="II94" s="559"/>
      <c r="IJ94" s="559"/>
      <c r="IK94" s="559"/>
      <c r="IL94" s="559"/>
      <c r="IM94" s="559"/>
      <c r="IN94" s="559"/>
      <c r="IO94" s="559"/>
      <c r="IP94" s="559"/>
      <c r="IQ94" s="559"/>
      <c r="IR94" s="559"/>
      <c r="IS94" s="559"/>
      <c r="IT94" s="559"/>
      <c r="IU94" s="559"/>
      <c r="IV94" s="559"/>
      <c r="IW94" s="559"/>
      <c r="IX94" s="559"/>
      <c r="IY94" s="559"/>
      <c r="IZ94" s="559"/>
      <c r="JA94" s="559"/>
      <c r="JB94" s="559"/>
      <c r="JC94" s="559"/>
      <c r="JD94" s="559"/>
      <c r="JE94" s="559"/>
      <c r="JF94" s="559"/>
      <c r="JG94" s="559"/>
      <c r="JH94" s="559"/>
      <c r="JI94" s="559"/>
      <c r="JJ94" s="559"/>
      <c r="JK94" s="559"/>
      <c r="JL94" s="559"/>
      <c r="JM94" s="559"/>
      <c r="JN94" s="559"/>
      <c r="JO94" s="559"/>
      <c r="JP94" s="559"/>
      <c r="JQ94" s="559"/>
      <c r="JR94" s="559"/>
      <c r="JS94" s="559"/>
      <c r="JT94" s="559"/>
      <c r="JU94" s="559"/>
      <c r="JV94" s="559"/>
      <c r="JW94" s="559"/>
      <c r="JX94" s="559"/>
      <c r="JY94" s="559"/>
      <c r="JZ94" s="559"/>
      <c r="KA94" s="559"/>
      <c r="KB94" s="559"/>
      <c r="KC94" s="559"/>
      <c r="KD94" s="559"/>
      <c r="KE94" s="559"/>
      <c r="KF94" s="559"/>
      <c r="KG94" s="559"/>
      <c r="KH94" s="559"/>
      <c r="KI94" s="559"/>
      <c r="KJ94" s="559"/>
      <c r="KK94" s="559"/>
      <c r="KL94" s="559"/>
      <c r="KM94" s="559"/>
      <c r="KN94" s="559"/>
      <c r="KO94" s="559"/>
      <c r="KP94" s="559"/>
      <c r="KQ94" s="559"/>
      <c r="KR94" s="559"/>
      <c r="KS94" s="559"/>
      <c r="KT94" s="559"/>
      <c r="KU94" s="559"/>
      <c r="KV94" s="559"/>
      <c r="KW94" s="559"/>
      <c r="KX94" s="559"/>
      <c r="KY94" s="559"/>
      <c r="KZ94" s="559"/>
      <c r="LA94" s="559"/>
      <c r="LB94" s="559"/>
      <c r="LC94" s="559"/>
      <c r="LD94" s="559"/>
      <c r="LE94" s="559"/>
      <c r="LF94" s="559"/>
      <c r="LG94" s="559"/>
      <c r="LH94" s="559"/>
      <c r="LI94" s="559"/>
      <c r="LJ94" s="559"/>
      <c r="LK94" s="559"/>
      <c r="LL94" s="559"/>
      <c r="LM94" s="559"/>
      <c r="LN94" s="559"/>
      <c r="LO94" s="559"/>
      <c r="LP94" s="559"/>
      <c r="LQ94" s="559"/>
      <c r="LR94" s="559"/>
      <c r="LS94" s="559"/>
      <c r="LT94" s="559"/>
      <c r="LU94" s="559"/>
      <c r="LV94" s="559"/>
      <c r="LW94" s="559"/>
      <c r="LX94" s="559"/>
      <c r="LY94" s="559"/>
      <c r="LZ94" s="559"/>
      <c r="MA94" s="559"/>
      <c r="MB94" s="559"/>
      <c r="MC94" s="559"/>
      <c r="MD94" s="559"/>
      <c r="ME94" s="559"/>
      <c r="MF94" s="559"/>
      <c r="MG94" s="559"/>
      <c r="MH94" s="559"/>
      <c r="MI94" s="559"/>
      <c r="MJ94" s="559"/>
      <c r="MK94" s="559"/>
      <c r="ML94" s="559"/>
      <c r="MM94" s="559"/>
      <c r="MN94" s="559"/>
      <c r="MO94" s="559"/>
      <c r="MP94" s="559"/>
      <c r="MQ94" s="559"/>
      <c r="MR94" s="559"/>
      <c r="MS94" s="559"/>
      <c r="MT94" s="559"/>
      <c r="MU94" s="559"/>
      <c r="MV94" s="559"/>
      <c r="MW94" s="559"/>
      <c r="MX94" s="559"/>
      <c r="MY94" s="559"/>
      <c r="MZ94" s="559"/>
      <c r="NA94" s="559"/>
      <c r="NB94" s="559"/>
      <c r="NC94" s="559"/>
      <c r="ND94" s="559"/>
      <c r="NE94" s="559"/>
      <c r="NF94" s="559"/>
      <c r="NG94" s="559"/>
      <c r="NH94" s="559"/>
      <c r="NI94" s="559"/>
      <c r="NJ94" s="559"/>
      <c r="NK94" s="559"/>
      <c r="NL94" s="559"/>
      <c r="NM94" s="559"/>
      <c r="NN94" s="559"/>
      <c r="NO94" s="559"/>
      <c r="NP94" s="559"/>
      <c r="NQ94" s="559"/>
      <c r="NR94" s="559"/>
      <c r="NS94" s="559"/>
      <c r="NT94" s="559"/>
      <c r="NU94" s="559"/>
      <c r="NV94" s="559"/>
      <c r="NW94" s="559"/>
      <c r="NX94" s="559"/>
      <c r="NY94" s="559"/>
      <c r="NZ94" s="559"/>
      <c r="OA94" s="559"/>
      <c r="OB94" s="559"/>
      <c r="OC94" s="559"/>
      <c r="OD94" s="559"/>
      <c r="OE94" s="559"/>
      <c r="OF94" s="559"/>
      <c r="OG94" s="559"/>
      <c r="OH94" s="559"/>
      <c r="OI94" s="559"/>
      <c r="OJ94" s="559"/>
      <c r="OK94" s="559"/>
      <c r="OL94" s="559"/>
      <c r="OM94" s="559"/>
      <c r="ON94" s="559"/>
      <c r="OO94" s="559"/>
      <c r="OP94" s="559"/>
      <c r="OQ94" s="559"/>
      <c r="OR94" s="559"/>
      <c r="OS94" s="559"/>
      <c r="OT94" s="559"/>
      <c r="OU94" s="559"/>
      <c r="OV94" s="559"/>
      <c r="OW94" s="559"/>
      <c r="OX94" s="559"/>
      <c r="OY94" s="559"/>
      <c r="OZ94" s="559"/>
      <c r="PA94" s="559"/>
      <c r="PB94" s="559"/>
      <c r="PC94" s="559"/>
      <c r="PD94" s="559"/>
      <c r="PE94" s="559"/>
      <c r="PF94" s="559"/>
      <c r="PG94" s="559"/>
      <c r="PH94" s="559"/>
      <c r="PI94" s="559"/>
      <c r="PJ94" s="559"/>
      <c r="PK94" s="559"/>
      <c r="PL94" s="559"/>
      <c r="PM94" s="559"/>
      <c r="PN94" s="559"/>
      <c r="PO94" s="559"/>
      <c r="PP94" s="559"/>
      <c r="PQ94" s="559"/>
      <c r="PR94" s="559"/>
      <c r="PS94" s="559"/>
      <c r="PT94" s="559"/>
      <c r="PU94" s="559"/>
      <c r="PV94" s="559"/>
      <c r="PW94" s="559"/>
      <c r="PX94" s="559"/>
      <c r="PY94" s="559"/>
      <c r="PZ94" s="559"/>
      <c r="QA94" s="559"/>
      <c r="QB94" s="559"/>
      <c r="QC94" s="559"/>
      <c r="QD94" s="559"/>
      <c r="QE94" s="559"/>
      <c r="QF94" s="559"/>
      <c r="QG94" s="559"/>
      <c r="QH94" s="559"/>
      <c r="QI94" s="559"/>
      <c r="QJ94" s="559"/>
      <c r="QK94" s="559"/>
      <c r="QL94" s="559"/>
      <c r="QM94" s="559"/>
      <c r="QN94" s="559"/>
      <c r="QO94" s="559"/>
      <c r="QP94" s="559"/>
      <c r="QQ94" s="559"/>
      <c r="QR94" s="559"/>
      <c r="QS94" s="559"/>
      <c r="QT94" s="559"/>
      <c r="QU94" s="559"/>
      <c r="QV94" s="559"/>
      <c r="QW94" s="559"/>
      <c r="QX94" s="559"/>
      <c r="QY94" s="559"/>
      <c r="QZ94" s="559"/>
      <c r="RA94" s="559"/>
      <c r="RB94" s="559"/>
      <c r="RC94" s="559"/>
      <c r="RD94" s="559"/>
      <c r="RE94" s="559"/>
      <c r="RF94" s="559"/>
      <c r="RG94" s="559"/>
      <c r="RH94" s="559"/>
      <c r="RI94" s="559"/>
      <c r="RJ94" s="559"/>
      <c r="RK94" s="559"/>
      <c r="RL94" s="559"/>
      <c r="RM94" s="559"/>
      <c r="RN94" s="559"/>
      <c r="RO94" s="559"/>
      <c r="RP94" s="559"/>
      <c r="RQ94" s="559"/>
      <c r="RR94" s="559"/>
      <c r="RS94" s="559"/>
      <c r="RT94" s="559"/>
      <c r="RU94" s="559"/>
      <c r="RV94" s="559"/>
      <c r="RW94" s="559"/>
      <c r="RX94" s="559"/>
      <c r="RY94" s="559"/>
      <c r="RZ94" s="559"/>
      <c r="SA94" s="559"/>
      <c r="SB94" s="559"/>
      <c r="SC94" s="559"/>
      <c r="SD94" s="559"/>
      <c r="SE94" s="559"/>
      <c r="SF94" s="559"/>
      <c r="SG94" s="559"/>
      <c r="SH94" s="559"/>
      <c r="SI94" s="559"/>
      <c r="SJ94" s="559"/>
      <c r="SK94" s="559"/>
      <c r="SL94" s="559"/>
      <c r="SM94" s="559"/>
      <c r="SN94" s="559"/>
      <c r="SO94" s="559"/>
      <c r="SP94" s="559"/>
      <c r="SQ94" s="559"/>
      <c r="SR94" s="559"/>
      <c r="SS94" s="559"/>
      <c r="ST94" s="559"/>
      <c r="SU94" s="559"/>
      <c r="SV94" s="559"/>
      <c r="SW94" s="559"/>
      <c r="SX94" s="559"/>
      <c r="SY94" s="559"/>
      <c r="SZ94" s="559"/>
      <c r="TA94" s="559"/>
      <c r="TB94" s="559"/>
      <c r="TC94" s="559"/>
      <c r="TD94" s="559"/>
      <c r="TE94" s="559"/>
      <c r="TF94" s="559"/>
      <c r="TG94" s="559"/>
      <c r="TH94" s="559"/>
      <c r="TI94" s="559"/>
      <c r="TJ94" s="559"/>
      <c r="TK94" s="559"/>
      <c r="TL94" s="559"/>
      <c r="TM94" s="559"/>
      <c r="TN94" s="559"/>
      <c r="TO94" s="559"/>
      <c r="TP94" s="559"/>
      <c r="TQ94" s="559"/>
      <c r="TR94" s="559"/>
      <c r="TS94" s="559"/>
      <c r="TT94" s="559"/>
      <c r="TU94" s="559"/>
      <c r="TV94" s="559"/>
      <c r="TW94" s="559"/>
      <c r="TX94" s="559"/>
      <c r="TY94" s="559"/>
      <c r="TZ94" s="559"/>
      <c r="UA94" s="559"/>
      <c r="UB94" s="559"/>
      <c r="UC94" s="559"/>
      <c r="UD94" s="559"/>
      <c r="UE94" s="559"/>
      <c r="UF94" s="559"/>
      <c r="UG94" s="559"/>
      <c r="UH94" s="559"/>
      <c r="UI94" s="559"/>
      <c r="UJ94" s="559"/>
      <c r="UK94" s="559"/>
      <c r="UL94" s="559"/>
      <c r="UM94" s="559"/>
      <c r="UN94" s="559"/>
      <c r="UO94" s="559"/>
      <c r="UP94" s="559"/>
      <c r="UQ94" s="559"/>
      <c r="UR94" s="559"/>
      <c r="US94" s="559"/>
      <c r="UT94" s="559"/>
      <c r="UU94" s="559"/>
      <c r="UV94" s="559"/>
      <c r="UW94" s="559"/>
      <c r="UX94" s="559"/>
      <c r="UY94" s="559"/>
      <c r="UZ94" s="559"/>
      <c r="VA94" s="559"/>
      <c r="VB94" s="559"/>
      <c r="VC94" s="559"/>
      <c r="VD94" s="559"/>
      <c r="VE94" s="559"/>
      <c r="VF94" s="559"/>
      <c r="VG94" s="559"/>
      <c r="VH94" s="559"/>
      <c r="VI94" s="559"/>
      <c r="VJ94" s="559"/>
      <c r="VK94" s="559"/>
      <c r="VL94" s="559"/>
      <c r="VM94" s="559"/>
      <c r="VN94" s="559"/>
      <c r="VO94" s="559"/>
      <c r="VP94" s="559"/>
      <c r="VQ94" s="559"/>
      <c r="VR94" s="559"/>
      <c r="VS94" s="559"/>
      <c r="VT94" s="559"/>
      <c r="VU94" s="559"/>
      <c r="VV94" s="559"/>
      <c r="VW94" s="559"/>
      <c r="VX94" s="559"/>
      <c r="VY94" s="559"/>
      <c r="VZ94" s="559"/>
      <c r="WA94" s="559"/>
      <c r="WB94" s="559"/>
      <c r="WC94" s="559"/>
      <c r="WD94" s="559"/>
      <c r="WE94" s="559"/>
      <c r="WF94" s="559"/>
      <c r="WG94" s="559"/>
      <c r="WH94" s="559"/>
      <c r="WI94" s="559"/>
      <c r="WJ94" s="559"/>
      <c r="WK94" s="559"/>
      <c r="WL94" s="559"/>
      <c r="WM94" s="559"/>
      <c r="WN94" s="559"/>
      <c r="WO94" s="559"/>
      <c r="WP94" s="559"/>
      <c r="WQ94" s="559"/>
      <c r="WR94" s="559"/>
      <c r="WS94" s="559"/>
      <c r="WT94" s="559"/>
      <c r="WU94" s="559"/>
      <c r="WV94" s="559"/>
      <c r="WW94" s="559"/>
      <c r="WX94" s="559"/>
      <c r="WY94" s="559"/>
      <c r="WZ94" s="559"/>
      <c r="XA94" s="559"/>
      <c r="XB94" s="559"/>
      <c r="XC94" s="559"/>
      <c r="XD94" s="559"/>
      <c r="XE94" s="559"/>
      <c r="XF94" s="559"/>
      <c r="XG94" s="559"/>
      <c r="XH94" s="559"/>
      <c r="XI94" s="559"/>
      <c r="XJ94" s="559"/>
      <c r="XK94" s="559"/>
      <c r="XL94" s="559"/>
      <c r="XM94" s="559"/>
      <c r="XN94" s="559"/>
      <c r="XO94" s="559"/>
      <c r="XP94" s="559"/>
      <c r="XQ94" s="559"/>
      <c r="XR94" s="559"/>
      <c r="XS94" s="559"/>
      <c r="XT94" s="559"/>
      <c r="XU94" s="559"/>
      <c r="XV94" s="559"/>
      <c r="XW94" s="559"/>
      <c r="XX94" s="559"/>
      <c r="XY94" s="559"/>
      <c r="XZ94" s="559"/>
      <c r="YA94" s="559"/>
      <c r="YB94" s="559"/>
      <c r="YC94" s="559"/>
      <c r="YD94" s="559"/>
      <c r="YE94" s="559"/>
      <c r="YF94" s="559"/>
      <c r="YG94" s="559"/>
      <c r="YH94" s="559"/>
      <c r="YI94" s="559"/>
      <c r="YJ94" s="559"/>
      <c r="YK94" s="559"/>
      <c r="YL94" s="559"/>
      <c r="YM94" s="559"/>
      <c r="YN94" s="559"/>
      <c r="YO94" s="559"/>
      <c r="YP94" s="559"/>
      <c r="YQ94" s="559"/>
      <c r="YR94" s="559"/>
      <c r="YS94" s="559"/>
      <c r="YT94" s="559"/>
      <c r="YU94" s="559"/>
      <c r="YV94" s="559"/>
      <c r="YW94" s="559"/>
      <c r="YX94" s="559"/>
      <c r="YY94" s="559"/>
      <c r="YZ94" s="559"/>
      <c r="ZA94" s="559"/>
      <c r="ZB94" s="559"/>
      <c r="ZC94" s="559"/>
      <c r="ZD94" s="559"/>
      <c r="ZE94" s="559"/>
      <c r="ZF94" s="559"/>
      <c r="ZG94" s="559"/>
      <c r="ZH94" s="559"/>
      <c r="ZI94" s="559"/>
      <c r="ZJ94" s="559"/>
      <c r="ZK94" s="559"/>
      <c r="ZL94" s="559"/>
      <c r="ZM94" s="559"/>
      <c r="ZN94" s="559"/>
      <c r="ZO94" s="559"/>
      <c r="ZP94" s="559"/>
      <c r="ZQ94" s="559"/>
      <c r="ZR94" s="559"/>
      <c r="ZS94" s="559"/>
      <c r="ZT94" s="559"/>
      <c r="ZU94" s="559"/>
      <c r="ZV94" s="559"/>
      <c r="ZW94" s="559"/>
      <c r="ZX94" s="559"/>
      <c r="ZY94" s="559"/>
      <c r="ZZ94" s="559"/>
      <c r="AAA94" s="559"/>
      <c r="AAB94" s="559"/>
      <c r="AAC94" s="559"/>
      <c r="AAD94" s="559"/>
      <c r="AAE94" s="559"/>
      <c r="AAF94" s="559"/>
      <c r="AAG94" s="559"/>
      <c r="AAH94" s="559"/>
      <c r="AAI94" s="559"/>
      <c r="AAJ94" s="559"/>
      <c r="AAK94" s="559"/>
      <c r="AAL94" s="559"/>
      <c r="AAM94" s="559"/>
      <c r="AAN94" s="559"/>
      <c r="AAO94" s="559"/>
      <c r="AAP94" s="559"/>
      <c r="AAQ94" s="559"/>
      <c r="AAR94" s="559"/>
      <c r="AAS94" s="559"/>
      <c r="AAT94" s="559"/>
      <c r="AAU94" s="559"/>
      <c r="AAV94" s="559"/>
      <c r="AAW94" s="559"/>
      <c r="AAX94" s="559"/>
      <c r="AAY94" s="559"/>
      <c r="AAZ94" s="559"/>
      <c r="ABA94" s="559"/>
      <c r="ABB94" s="559"/>
      <c r="ABC94" s="559"/>
      <c r="ABD94" s="559"/>
      <c r="ABE94" s="559"/>
      <c r="ABF94" s="559"/>
      <c r="ABG94" s="559"/>
      <c r="ABH94" s="559"/>
      <c r="ABI94" s="559"/>
      <c r="ABJ94" s="559"/>
      <c r="ABK94" s="559"/>
      <c r="ABL94" s="559"/>
      <c r="ABM94" s="559"/>
      <c r="ABN94" s="559"/>
      <c r="ABO94" s="559"/>
      <c r="ABP94" s="559"/>
      <c r="ABQ94" s="559"/>
      <c r="ABR94" s="559"/>
      <c r="ABS94" s="559"/>
      <c r="ABT94" s="559"/>
      <c r="ABU94" s="559"/>
      <c r="ABV94" s="559"/>
      <c r="ABW94" s="559"/>
      <c r="ABX94" s="559"/>
      <c r="ABY94" s="559"/>
      <c r="ABZ94" s="559"/>
      <c r="ACA94" s="559"/>
      <c r="ACB94" s="559"/>
      <c r="ACC94" s="559"/>
      <c r="ACD94" s="559"/>
      <c r="ACE94" s="559"/>
      <c r="ACF94" s="559"/>
      <c r="ACG94" s="559"/>
      <c r="ACH94" s="559"/>
      <c r="ACI94" s="559"/>
      <c r="ACJ94" s="559"/>
      <c r="ACK94" s="559"/>
      <c r="ACL94" s="559"/>
      <c r="ACM94" s="559"/>
      <c r="ACN94" s="559"/>
      <c r="ACO94" s="559"/>
      <c r="ACP94" s="559"/>
      <c r="ACQ94" s="559"/>
      <c r="ACR94" s="559"/>
      <c r="ACS94" s="559"/>
      <c r="ACT94" s="559"/>
      <c r="ACU94" s="559"/>
      <c r="ACV94" s="559"/>
      <c r="ACW94" s="559"/>
      <c r="ACX94" s="559"/>
      <c r="ACY94" s="559"/>
      <c r="ACZ94" s="559"/>
      <c r="ADA94" s="559"/>
      <c r="ADB94" s="559"/>
      <c r="ADC94" s="559"/>
      <c r="ADD94" s="559"/>
      <c r="ADE94" s="559"/>
      <c r="ADF94" s="559"/>
      <c r="ADG94" s="559"/>
      <c r="ADH94" s="559"/>
      <c r="ADI94" s="559"/>
      <c r="ADJ94" s="559"/>
      <c r="ADK94" s="559"/>
      <c r="ADL94" s="559"/>
      <c r="ADM94" s="559"/>
      <c r="ADN94" s="559"/>
      <c r="ADO94" s="559"/>
      <c r="ADP94" s="559"/>
      <c r="ADQ94" s="559"/>
      <c r="ADR94" s="559"/>
      <c r="ADS94" s="559"/>
      <c r="ADT94" s="559"/>
      <c r="ADU94" s="559"/>
      <c r="ADV94" s="559"/>
      <c r="ADW94" s="559"/>
      <c r="ADX94" s="559"/>
      <c r="ADY94" s="559"/>
      <c r="ADZ94" s="559"/>
      <c r="AEA94" s="559"/>
      <c r="AEB94" s="559"/>
      <c r="AEC94" s="559"/>
      <c r="AED94" s="559"/>
      <c r="AEE94" s="559"/>
      <c r="AEF94" s="559"/>
      <c r="AEG94" s="559"/>
      <c r="AEH94" s="559"/>
      <c r="AEI94" s="559"/>
      <c r="AEJ94" s="559"/>
      <c r="AEK94" s="559"/>
      <c r="AEL94" s="559"/>
      <c r="AEM94" s="559"/>
      <c r="AEN94" s="559"/>
      <c r="AEO94" s="559"/>
      <c r="AEP94" s="559"/>
      <c r="AEQ94" s="559"/>
      <c r="AER94" s="559"/>
      <c r="AES94" s="559"/>
      <c r="AET94" s="559"/>
      <c r="AEU94" s="559"/>
      <c r="AEV94" s="559"/>
      <c r="AEW94" s="559"/>
      <c r="AEX94" s="559"/>
      <c r="AEY94" s="559"/>
      <c r="AEZ94" s="559"/>
      <c r="AFA94" s="559"/>
      <c r="AFB94" s="559"/>
      <c r="AFC94" s="559"/>
      <c r="AFD94" s="559"/>
      <c r="AFE94" s="559"/>
      <c r="AFF94" s="559"/>
      <c r="AFG94" s="559"/>
      <c r="AFH94" s="559"/>
      <c r="AFI94" s="559"/>
      <c r="AFJ94" s="559"/>
      <c r="AFK94" s="559"/>
      <c r="AFL94" s="559"/>
      <c r="AFM94" s="559"/>
      <c r="AFN94" s="559"/>
      <c r="AFO94" s="559"/>
      <c r="AFP94" s="559"/>
      <c r="AFQ94" s="559"/>
      <c r="AFR94" s="559"/>
      <c r="AFS94" s="559"/>
      <c r="AFT94" s="559"/>
      <c r="AFU94" s="559"/>
      <c r="AFV94" s="559"/>
      <c r="AFW94" s="559"/>
      <c r="AFX94" s="559"/>
      <c r="AFY94" s="559"/>
      <c r="AFZ94" s="559"/>
      <c r="AGA94" s="559"/>
      <c r="AGB94" s="559"/>
      <c r="AGC94" s="559"/>
      <c r="AGD94" s="559"/>
      <c r="AGE94" s="559"/>
      <c r="AGF94" s="559"/>
      <c r="AGG94" s="559"/>
      <c r="AGH94" s="559"/>
      <c r="AGI94" s="559"/>
      <c r="AGJ94" s="559"/>
      <c r="AGK94" s="559"/>
      <c r="AGL94" s="559"/>
      <c r="AGM94" s="559"/>
      <c r="AGN94" s="559"/>
      <c r="AGO94" s="559"/>
      <c r="AGP94" s="559"/>
      <c r="AGQ94" s="559"/>
      <c r="AGR94" s="559"/>
      <c r="AGS94" s="559"/>
      <c r="AGT94" s="559"/>
      <c r="AGU94" s="559"/>
      <c r="AGV94" s="559"/>
      <c r="AGW94" s="559"/>
      <c r="AGX94" s="559"/>
      <c r="AGY94" s="559"/>
      <c r="AGZ94" s="559"/>
      <c r="AHA94" s="559"/>
      <c r="AHB94" s="559"/>
      <c r="AHC94" s="559"/>
      <c r="AHD94" s="559"/>
      <c r="AHE94" s="559"/>
      <c r="AHF94" s="559"/>
      <c r="AHG94" s="559"/>
      <c r="AHH94" s="559"/>
      <c r="AHI94" s="559"/>
      <c r="AHJ94" s="559"/>
      <c r="AHK94" s="559"/>
      <c r="AHL94" s="559"/>
      <c r="AHM94" s="559"/>
      <c r="AHN94" s="559"/>
      <c r="AHO94" s="559"/>
      <c r="AHP94" s="559"/>
      <c r="AHQ94" s="559"/>
      <c r="AHR94" s="559"/>
      <c r="AHS94" s="559"/>
      <c r="AHT94" s="559"/>
      <c r="AHU94" s="559"/>
      <c r="AHV94" s="559"/>
      <c r="AHW94" s="559"/>
      <c r="AHX94" s="559"/>
      <c r="AHY94" s="559"/>
      <c r="AHZ94" s="559"/>
      <c r="AIA94" s="559"/>
      <c r="AIB94" s="559"/>
      <c r="AIC94" s="559"/>
      <c r="AID94" s="559"/>
      <c r="AIE94" s="559"/>
      <c r="AIF94" s="559"/>
      <c r="AIG94" s="559"/>
      <c r="AIH94" s="559"/>
      <c r="AII94" s="559"/>
      <c r="AIJ94" s="559"/>
      <c r="AIK94" s="559"/>
      <c r="AIL94" s="559"/>
      <c r="AIM94" s="559"/>
      <c r="AIN94" s="559"/>
      <c r="AIO94" s="559"/>
      <c r="AIP94" s="559"/>
      <c r="AIQ94" s="559"/>
      <c r="AIR94" s="559"/>
      <c r="AIS94" s="559"/>
      <c r="AIT94" s="559"/>
      <c r="AIU94" s="559"/>
      <c r="AIV94" s="559"/>
      <c r="AIW94" s="559"/>
      <c r="AIX94" s="559"/>
      <c r="AIY94" s="559"/>
      <c r="AIZ94" s="559"/>
      <c r="AJA94" s="559"/>
      <c r="AJB94" s="559"/>
      <c r="AJC94" s="559"/>
      <c r="AJD94" s="559"/>
      <c r="AJE94" s="559"/>
      <c r="AJF94" s="559"/>
      <c r="AJG94" s="559"/>
      <c r="AJH94" s="559"/>
      <c r="AJI94" s="559"/>
      <c r="AJJ94" s="559"/>
      <c r="AJK94" s="559"/>
      <c r="AJL94" s="559"/>
      <c r="AJM94" s="559"/>
      <c r="AJN94" s="559"/>
      <c r="AJO94" s="559"/>
      <c r="AJP94" s="559"/>
      <c r="AJQ94" s="559"/>
      <c r="AJR94" s="559"/>
      <c r="AJS94" s="559"/>
      <c r="AJT94" s="559"/>
      <c r="AJU94" s="559"/>
      <c r="AJV94" s="559"/>
      <c r="AJW94" s="559"/>
      <c r="AJX94" s="559"/>
      <c r="AJY94" s="559"/>
      <c r="AJZ94" s="559"/>
      <c r="AKA94" s="559"/>
      <c r="AKB94" s="559"/>
      <c r="AKC94" s="559"/>
      <c r="AKD94" s="559"/>
      <c r="AKE94" s="559"/>
      <c r="AKF94" s="559"/>
      <c r="AKG94" s="559"/>
      <c r="AKH94" s="559"/>
      <c r="AKI94" s="559"/>
      <c r="AKJ94" s="559"/>
      <c r="AKK94" s="559"/>
      <c r="AKL94" s="559"/>
      <c r="AKM94" s="559"/>
      <c r="AKN94" s="559"/>
      <c r="AKO94" s="559"/>
      <c r="AKP94" s="559"/>
      <c r="AKQ94" s="559"/>
      <c r="AKR94" s="559"/>
      <c r="AKS94" s="559"/>
      <c r="AKT94" s="559"/>
      <c r="AKU94" s="559"/>
      <c r="AKV94" s="559"/>
      <c r="AKW94" s="559"/>
      <c r="AKX94" s="559"/>
      <c r="AKY94" s="559"/>
      <c r="AKZ94" s="559"/>
      <c r="ALA94" s="559"/>
      <c r="ALB94" s="559"/>
      <c r="ALC94" s="559"/>
      <c r="ALD94" s="559"/>
      <c r="ALE94" s="559"/>
      <c r="ALF94" s="559"/>
      <c r="ALG94" s="559"/>
      <c r="ALH94" s="559"/>
      <c r="ALI94" s="559"/>
      <c r="ALJ94" s="559"/>
      <c r="ALK94" s="559"/>
      <c r="ALL94" s="559"/>
      <c r="ALM94" s="559"/>
      <c r="ALN94" s="559"/>
      <c r="ALO94" s="559"/>
      <c r="ALP94" s="559"/>
      <c r="ALQ94" s="559"/>
      <c r="ALR94" s="559"/>
      <c r="ALS94" s="559"/>
      <c r="ALT94" s="559"/>
      <c r="ALU94" s="559"/>
      <c r="ALV94" s="559"/>
      <c r="ALW94" s="559"/>
      <c r="ALX94" s="559"/>
      <c r="ALY94" s="559"/>
      <c r="ALZ94" s="559"/>
      <c r="AMA94" s="559"/>
      <c r="AMB94" s="559"/>
      <c r="AMC94" s="559"/>
      <c r="AMD94" s="559"/>
      <c r="AME94" s="559"/>
      <c r="AMF94" s="559"/>
      <c r="AMG94" s="559"/>
      <c r="AMH94" s="559"/>
      <c r="AMI94" s="559"/>
      <c r="AMJ94" s="559"/>
    </row>
    <row r="95" spans="1:1024 1026:1026" x14ac:dyDescent="0.25">
      <c r="A95" s="256" t="s">
        <v>1225</v>
      </c>
      <c r="B95" s="257">
        <v>95</v>
      </c>
      <c r="C95" s="258" t="s">
        <v>24208</v>
      </c>
      <c r="D95" s="308" t="s">
        <v>1226</v>
      </c>
      <c r="E95" s="388" t="s">
        <v>5965</v>
      </c>
      <c r="F95" s="291"/>
      <c r="G95" s="280"/>
      <c r="H95" s="280"/>
      <c r="I95" s="492" t="s">
        <v>750</v>
      </c>
      <c r="J95" s="278">
        <v>2</v>
      </c>
      <c r="K95" s="293"/>
      <c r="L95" s="293"/>
      <c r="M95" s="293"/>
      <c r="N95" s="278">
        <v>1</v>
      </c>
      <c r="O95" s="281"/>
      <c r="P95" s="300">
        <v>336</v>
      </c>
      <c r="Q95" s="293"/>
      <c r="R95" s="379"/>
      <c r="S95" s="379"/>
      <c r="T95" s="379"/>
      <c r="U95" s="293"/>
      <c r="V95" s="293"/>
      <c r="W95" s="283">
        <f t="shared" si="61"/>
        <v>100</v>
      </c>
      <c r="X95" s="283">
        <f t="shared" si="62"/>
        <v>100</v>
      </c>
      <c r="Y95" s="564">
        <f t="shared" si="51"/>
        <v>20</v>
      </c>
      <c r="Z95" s="283">
        <f t="shared" si="58"/>
        <v>100</v>
      </c>
      <c r="AA95" s="283">
        <f t="shared" si="59"/>
        <v>100</v>
      </c>
      <c r="AB95" s="287">
        <f t="shared" si="57"/>
        <v>100</v>
      </c>
      <c r="AC95" s="287">
        <f t="shared" si="56"/>
        <v>100</v>
      </c>
      <c r="AD95" s="287">
        <f t="shared" si="50"/>
        <v>100</v>
      </c>
      <c r="AE95" s="284">
        <f t="shared" si="60"/>
        <v>100</v>
      </c>
      <c r="AF95" s="284">
        <f t="shared" si="27"/>
        <v>100</v>
      </c>
      <c r="AG95" s="268">
        <f t="shared" si="52"/>
        <v>100</v>
      </c>
      <c r="AH95" s="268">
        <f t="shared" si="53"/>
        <v>10</v>
      </c>
      <c r="AI95" s="268">
        <f t="shared" si="54"/>
        <v>100</v>
      </c>
      <c r="AJ95" s="268">
        <f t="shared" si="55"/>
        <v>100</v>
      </c>
      <c r="AK95" s="501" t="s">
        <v>750</v>
      </c>
      <c r="AL95" s="293"/>
      <c r="AM95" s="278">
        <v>2</v>
      </c>
      <c r="AN95" s="511"/>
      <c r="AO95" s="357"/>
      <c r="AP95" s="357"/>
      <c r="AQ95" s="286"/>
      <c r="AR95" s="382" t="s">
        <v>1227</v>
      </c>
      <c r="AS95" s="382"/>
      <c r="AT95" s="286"/>
      <c r="AU95" s="286"/>
      <c r="AV95" s="559"/>
      <c r="AW95" s="559"/>
      <c r="AX95" s="559"/>
      <c r="AY95" s="559"/>
      <c r="AZ95" s="559"/>
      <c r="BA95" s="559"/>
      <c r="BB95" s="559"/>
      <c r="BC95" s="559"/>
      <c r="BD95" s="559"/>
      <c r="BE95" s="559"/>
      <c r="BF95" s="559"/>
      <c r="BG95" s="559"/>
      <c r="BH95" s="559"/>
      <c r="BI95" s="559"/>
      <c r="BJ95" s="559"/>
      <c r="BK95" s="559"/>
      <c r="BL95" s="559"/>
      <c r="BM95" s="559"/>
      <c r="BN95" s="559"/>
      <c r="BO95" s="559"/>
      <c r="BP95" s="559"/>
      <c r="BQ95" s="559"/>
      <c r="BR95" s="559"/>
      <c r="BS95" s="559"/>
      <c r="BT95" s="559"/>
      <c r="BU95" s="559"/>
      <c r="BV95" s="559"/>
      <c r="BW95" s="559"/>
      <c r="BX95" s="559"/>
      <c r="BY95" s="559"/>
      <c r="BZ95" s="559"/>
      <c r="CA95" s="559"/>
      <c r="CB95" s="559"/>
      <c r="CC95" s="559"/>
      <c r="CD95" s="559"/>
      <c r="CE95" s="559"/>
      <c r="CF95" s="559"/>
      <c r="CG95" s="559"/>
      <c r="CH95" s="559"/>
      <c r="CI95" s="559"/>
      <c r="CJ95" s="559"/>
      <c r="CK95" s="559"/>
      <c r="CL95" s="559"/>
      <c r="CM95" s="559"/>
      <c r="CN95" s="559"/>
      <c r="CO95" s="559"/>
      <c r="CP95" s="559"/>
      <c r="CQ95" s="559"/>
      <c r="CR95" s="559"/>
      <c r="CS95" s="559"/>
      <c r="CT95" s="559"/>
      <c r="CU95" s="559"/>
      <c r="CV95" s="559"/>
      <c r="CW95" s="559"/>
      <c r="CX95" s="559"/>
      <c r="CY95" s="559"/>
      <c r="CZ95" s="559"/>
      <c r="DA95" s="559"/>
      <c r="DB95" s="559"/>
      <c r="DC95" s="559"/>
      <c r="DD95" s="559"/>
      <c r="DE95" s="559"/>
      <c r="DF95" s="559"/>
      <c r="DG95" s="559"/>
      <c r="DH95" s="559"/>
      <c r="DI95" s="559"/>
      <c r="DJ95" s="559"/>
      <c r="DK95" s="559"/>
      <c r="DL95" s="559"/>
      <c r="DM95" s="559"/>
      <c r="DN95" s="559"/>
      <c r="DO95" s="559"/>
      <c r="DP95" s="559"/>
      <c r="DQ95" s="559"/>
      <c r="DR95" s="559"/>
      <c r="DS95" s="559"/>
      <c r="DT95" s="559"/>
      <c r="DU95" s="559"/>
      <c r="DV95" s="559"/>
      <c r="DW95" s="559"/>
      <c r="DX95" s="559"/>
      <c r="DY95" s="559"/>
      <c r="DZ95" s="559"/>
      <c r="EA95" s="559"/>
      <c r="EB95" s="559"/>
      <c r="EC95" s="559"/>
      <c r="ED95" s="559"/>
      <c r="EE95" s="559"/>
      <c r="EF95" s="559"/>
      <c r="EG95" s="559"/>
      <c r="EH95" s="559"/>
      <c r="EI95" s="559"/>
      <c r="EJ95" s="559"/>
      <c r="EK95" s="559"/>
      <c r="EL95" s="559"/>
      <c r="EM95" s="559"/>
      <c r="EN95" s="559"/>
      <c r="EO95" s="559"/>
      <c r="EP95" s="559"/>
      <c r="EQ95" s="559"/>
      <c r="ER95" s="559"/>
      <c r="ES95" s="559"/>
      <c r="ET95" s="559"/>
      <c r="EU95" s="559"/>
      <c r="EV95" s="559"/>
      <c r="EW95" s="559"/>
      <c r="EX95" s="559"/>
      <c r="EY95" s="559"/>
      <c r="EZ95" s="559"/>
      <c r="FA95" s="559"/>
      <c r="FB95" s="559"/>
      <c r="FC95" s="559"/>
      <c r="FD95" s="559"/>
      <c r="FE95" s="559"/>
      <c r="FF95" s="559"/>
      <c r="FG95" s="559"/>
      <c r="FH95" s="559"/>
      <c r="FI95" s="559"/>
      <c r="FJ95" s="559"/>
      <c r="FK95" s="559"/>
      <c r="FL95" s="559"/>
      <c r="FM95" s="559"/>
      <c r="FN95" s="559"/>
      <c r="FO95" s="559"/>
      <c r="FP95" s="559"/>
      <c r="FQ95" s="559"/>
      <c r="FR95" s="559"/>
      <c r="FS95" s="559"/>
      <c r="FT95" s="559"/>
      <c r="FU95" s="559"/>
      <c r="FV95" s="559"/>
      <c r="FW95" s="559"/>
      <c r="FX95" s="559"/>
      <c r="FY95" s="559"/>
      <c r="FZ95" s="559"/>
      <c r="GA95" s="559"/>
      <c r="GB95" s="559"/>
      <c r="GC95" s="559"/>
      <c r="GD95" s="559"/>
      <c r="GE95" s="559"/>
      <c r="GF95" s="559"/>
      <c r="GG95" s="559"/>
      <c r="GH95" s="559"/>
      <c r="GI95" s="559"/>
      <c r="GJ95" s="559"/>
      <c r="GK95" s="559"/>
      <c r="GL95" s="559"/>
      <c r="GM95" s="559"/>
      <c r="GN95" s="559"/>
      <c r="GO95" s="559"/>
      <c r="GP95" s="559"/>
      <c r="GQ95" s="559"/>
      <c r="GR95" s="559"/>
      <c r="GS95" s="559"/>
      <c r="GT95" s="559"/>
      <c r="GU95" s="559"/>
      <c r="GV95" s="559"/>
      <c r="GW95" s="559"/>
      <c r="GX95" s="559"/>
      <c r="GY95" s="559"/>
      <c r="GZ95" s="559"/>
      <c r="HA95" s="559"/>
      <c r="HB95" s="559"/>
      <c r="HC95" s="559"/>
      <c r="HD95" s="559"/>
      <c r="HE95" s="559"/>
      <c r="HF95" s="559"/>
      <c r="HG95" s="559"/>
      <c r="HH95" s="559"/>
      <c r="HI95" s="559"/>
      <c r="HJ95" s="559"/>
      <c r="HK95" s="559"/>
      <c r="HL95" s="559"/>
      <c r="HM95" s="559"/>
      <c r="HN95" s="559"/>
      <c r="HO95" s="559"/>
      <c r="HP95" s="559"/>
      <c r="HQ95" s="559"/>
      <c r="HR95" s="559"/>
      <c r="HS95" s="559"/>
      <c r="HT95" s="559"/>
      <c r="HU95" s="559"/>
      <c r="HV95" s="559"/>
      <c r="HW95" s="559"/>
      <c r="HX95" s="559"/>
      <c r="HY95" s="559"/>
      <c r="HZ95" s="559"/>
      <c r="IA95" s="559"/>
      <c r="IB95" s="559"/>
      <c r="IC95" s="559"/>
      <c r="ID95" s="559"/>
      <c r="IE95" s="559"/>
      <c r="IF95" s="559"/>
      <c r="IG95" s="559"/>
      <c r="IH95" s="559"/>
      <c r="II95" s="559"/>
      <c r="IJ95" s="559"/>
      <c r="IK95" s="559"/>
      <c r="IL95" s="559"/>
      <c r="IM95" s="559"/>
      <c r="IN95" s="559"/>
      <c r="IO95" s="559"/>
      <c r="IP95" s="559"/>
      <c r="IQ95" s="559"/>
      <c r="IR95" s="559"/>
      <c r="IS95" s="559"/>
      <c r="IT95" s="559"/>
      <c r="IU95" s="559"/>
      <c r="IV95" s="559"/>
      <c r="IW95" s="559"/>
      <c r="IX95" s="559"/>
      <c r="IY95" s="559"/>
      <c r="IZ95" s="559"/>
      <c r="JA95" s="559"/>
      <c r="JB95" s="559"/>
      <c r="JC95" s="559"/>
      <c r="JD95" s="559"/>
      <c r="JE95" s="559"/>
      <c r="JF95" s="559"/>
      <c r="JG95" s="559"/>
      <c r="JH95" s="559"/>
      <c r="JI95" s="559"/>
      <c r="JJ95" s="559"/>
      <c r="JK95" s="559"/>
      <c r="JL95" s="559"/>
      <c r="JM95" s="559"/>
      <c r="JN95" s="559"/>
      <c r="JO95" s="559"/>
      <c r="JP95" s="559"/>
      <c r="JQ95" s="559"/>
      <c r="JR95" s="559"/>
      <c r="JS95" s="559"/>
      <c r="JT95" s="559"/>
      <c r="JU95" s="559"/>
      <c r="JV95" s="559"/>
      <c r="JW95" s="559"/>
      <c r="JX95" s="559"/>
      <c r="JY95" s="559"/>
      <c r="JZ95" s="559"/>
      <c r="KA95" s="559"/>
      <c r="KB95" s="559"/>
      <c r="KC95" s="559"/>
      <c r="KD95" s="559"/>
      <c r="KE95" s="559"/>
      <c r="KF95" s="559"/>
      <c r="KG95" s="559"/>
      <c r="KH95" s="559"/>
      <c r="KI95" s="559"/>
      <c r="KJ95" s="559"/>
      <c r="KK95" s="559"/>
      <c r="KL95" s="559"/>
      <c r="KM95" s="559"/>
      <c r="KN95" s="559"/>
      <c r="KO95" s="559"/>
      <c r="KP95" s="559"/>
      <c r="KQ95" s="559"/>
      <c r="KR95" s="559"/>
      <c r="KS95" s="559"/>
      <c r="KT95" s="559"/>
      <c r="KU95" s="559"/>
      <c r="KV95" s="559"/>
      <c r="KW95" s="559"/>
      <c r="KX95" s="559"/>
      <c r="KY95" s="559"/>
      <c r="KZ95" s="559"/>
      <c r="LA95" s="559"/>
      <c r="LB95" s="559"/>
      <c r="LC95" s="559"/>
      <c r="LD95" s="559"/>
      <c r="LE95" s="559"/>
      <c r="LF95" s="559"/>
      <c r="LG95" s="559"/>
      <c r="LH95" s="559"/>
      <c r="LI95" s="559"/>
      <c r="LJ95" s="559"/>
      <c r="LK95" s="559"/>
      <c r="LL95" s="559"/>
      <c r="LM95" s="559"/>
      <c r="LN95" s="559"/>
      <c r="LO95" s="559"/>
      <c r="LP95" s="559"/>
      <c r="LQ95" s="559"/>
      <c r="LR95" s="559"/>
      <c r="LS95" s="559"/>
      <c r="LT95" s="559"/>
      <c r="LU95" s="559"/>
      <c r="LV95" s="559"/>
      <c r="LW95" s="559"/>
      <c r="LX95" s="559"/>
      <c r="LY95" s="559"/>
      <c r="LZ95" s="559"/>
      <c r="MA95" s="559"/>
      <c r="MB95" s="559"/>
      <c r="MC95" s="559"/>
      <c r="MD95" s="559"/>
      <c r="ME95" s="559"/>
      <c r="MF95" s="559"/>
      <c r="MG95" s="559"/>
      <c r="MH95" s="559"/>
      <c r="MI95" s="559"/>
      <c r="MJ95" s="559"/>
      <c r="MK95" s="559"/>
      <c r="ML95" s="559"/>
      <c r="MM95" s="559"/>
      <c r="MN95" s="559"/>
      <c r="MO95" s="559"/>
      <c r="MP95" s="559"/>
      <c r="MQ95" s="559"/>
      <c r="MR95" s="559"/>
      <c r="MS95" s="559"/>
      <c r="MT95" s="559"/>
      <c r="MU95" s="559"/>
      <c r="MV95" s="559"/>
      <c r="MW95" s="559"/>
      <c r="MX95" s="559"/>
      <c r="MY95" s="559"/>
      <c r="MZ95" s="559"/>
      <c r="NA95" s="559"/>
      <c r="NB95" s="559"/>
      <c r="NC95" s="559"/>
      <c r="ND95" s="559"/>
      <c r="NE95" s="559"/>
      <c r="NF95" s="559"/>
      <c r="NG95" s="559"/>
      <c r="NH95" s="559"/>
      <c r="NI95" s="559"/>
      <c r="NJ95" s="559"/>
      <c r="NK95" s="559"/>
      <c r="NL95" s="559"/>
      <c r="NM95" s="559"/>
      <c r="NN95" s="559"/>
      <c r="NO95" s="559"/>
      <c r="NP95" s="559"/>
      <c r="NQ95" s="559"/>
      <c r="NR95" s="559"/>
      <c r="NS95" s="559"/>
      <c r="NT95" s="559"/>
      <c r="NU95" s="559"/>
      <c r="NV95" s="559"/>
      <c r="NW95" s="559"/>
      <c r="NX95" s="559"/>
      <c r="NY95" s="559"/>
      <c r="NZ95" s="559"/>
      <c r="OA95" s="559"/>
      <c r="OB95" s="559"/>
      <c r="OC95" s="559"/>
      <c r="OD95" s="559"/>
      <c r="OE95" s="559"/>
      <c r="OF95" s="559"/>
      <c r="OG95" s="559"/>
      <c r="OH95" s="559"/>
      <c r="OI95" s="559"/>
      <c r="OJ95" s="559"/>
      <c r="OK95" s="559"/>
      <c r="OL95" s="559"/>
      <c r="OM95" s="559"/>
      <c r="ON95" s="559"/>
      <c r="OO95" s="559"/>
      <c r="OP95" s="559"/>
      <c r="OQ95" s="559"/>
      <c r="OR95" s="559"/>
      <c r="OS95" s="559"/>
      <c r="OT95" s="559"/>
      <c r="OU95" s="559"/>
      <c r="OV95" s="559"/>
      <c r="OW95" s="559"/>
      <c r="OX95" s="559"/>
      <c r="OY95" s="559"/>
      <c r="OZ95" s="559"/>
      <c r="PA95" s="559"/>
      <c r="PB95" s="559"/>
      <c r="PC95" s="559"/>
      <c r="PD95" s="559"/>
      <c r="PE95" s="559"/>
      <c r="PF95" s="559"/>
      <c r="PG95" s="559"/>
      <c r="PH95" s="559"/>
      <c r="PI95" s="559"/>
      <c r="PJ95" s="559"/>
      <c r="PK95" s="559"/>
      <c r="PL95" s="559"/>
      <c r="PM95" s="559"/>
      <c r="PN95" s="559"/>
      <c r="PO95" s="559"/>
      <c r="PP95" s="559"/>
      <c r="PQ95" s="559"/>
      <c r="PR95" s="559"/>
      <c r="PS95" s="559"/>
      <c r="PT95" s="559"/>
      <c r="PU95" s="559"/>
      <c r="PV95" s="559"/>
      <c r="PW95" s="559"/>
      <c r="PX95" s="559"/>
      <c r="PY95" s="559"/>
      <c r="PZ95" s="559"/>
      <c r="QA95" s="559"/>
      <c r="QB95" s="559"/>
      <c r="QC95" s="559"/>
      <c r="QD95" s="559"/>
      <c r="QE95" s="559"/>
      <c r="QF95" s="559"/>
      <c r="QG95" s="559"/>
      <c r="QH95" s="559"/>
      <c r="QI95" s="559"/>
      <c r="QJ95" s="559"/>
      <c r="QK95" s="559"/>
      <c r="QL95" s="559"/>
      <c r="QM95" s="559"/>
      <c r="QN95" s="559"/>
      <c r="QO95" s="559"/>
      <c r="QP95" s="559"/>
      <c r="QQ95" s="559"/>
      <c r="QR95" s="559"/>
      <c r="QS95" s="559"/>
      <c r="QT95" s="559"/>
      <c r="QU95" s="559"/>
      <c r="QV95" s="559"/>
      <c r="QW95" s="559"/>
      <c r="QX95" s="559"/>
      <c r="QY95" s="559"/>
      <c r="QZ95" s="559"/>
      <c r="RA95" s="559"/>
      <c r="RB95" s="559"/>
      <c r="RC95" s="559"/>
      <c r="RD95" s="559"/>
      <c r="RE95" s="559"/>
      <c r="RF95" s="559"/>
      <c r="RG95" s="559"/>
      <c r="RH95" s="559"/>
      <c r="RI95" s="559"/>
      <c r="RJ95" s="559"/>
      <c r="RK95" s="559"/>
      <c r="RL95" s="559"/>
      <c r="RM95" s="559"/>
      <c r="RN95" s="559"/>
      <c r="RO95" s="559"/>
      <c r="RP95" s="559"/>
      <c r="RQ95" s="559"/>
      <c r="RR95" s="559"/>
      <c r="RS95" s="559"/>
      <c r="RT95" s="559"/>
      <c r="RU95" s="559"/>
      <c r="RV95" s="559"/>
      <c r="RW95" s="559"/>
      <c r="RX95" s="559"/>
      <c r="RY95" s="559"/>
      <c r="RZ95" s="559"/>
      <c r="SA95" s="559"/>
      <c r="SB95" s="559"/>
      <c r="SC95" s="559"/>
      <c r="SD95" s="559"/>
      <c r="SE95" s="559"/>
      <c r="SF95" s="559"/>
      <c r="SG95" s="559"/>
      <c r="SH95" s="559"/>
      <c r="SI95" s="559"/>
      <c r="SJ95" s="559"/>
      <c r="SK95" s="559"/>
      <c r="SL95" s="559"/>
      <c r="SM95" s="559"/>
      <c r="SN95" s="559"/>
      <c r="SO95" s="559"/>
      <c r="SP95" s="559"/>
      <c r="SQ95" s="559"/>
      <c r="SR95" s="559"/>
      <c r="SS95" s="559"/>
      <c r="ST95" s="559"/>
      <c r="SU95" s="559"/>
      <c r="SV95" s="559"/>
      <c r="SW95" s="559"/>
      <c r="SX95" s="559"/>
      <c r="SY95" s="559"/>
      <c r="SZ95" s="559"/>
      <c r="TA95" s="559"/>
      <c r="TB95" s="559"/>
      <c r="TC95" s="559"/>
      <c r="TD95" s="559"/>
      <c r="TE95" s="559"/>
      <c r="TF95" s="559"/>
      <c r="TG95" s="559"/>
      <c r="TH95" s="559"/>
      <c r="TI95" s="559"/>
      <c r="TJ95" s="559"/>
      <c r="TK95" s="559"/>
      <c r="TL95" s="559"/>
      <c r="TM95" s="559"/>
      <c r="TN95" s="559"/>
      <c r="TO95" s="559"/>
      <c r="TP95" s="559"/>
      <c r="TQ95" s="559"/>
      <c r="TR95" s="559"/>
      <c r="TS95" s="559"/>
      <c r="TT95" s="559"/>
      <c r="TU95" s="559"/>
      <c r="TV95" s="559"/>
      <c r="TW95" s="559"/>
      <c r="TX95" s="559"/>
      <c r="TY95" s="559"/>
      <c r="TZ95" s="559"/>
      <c r="UA95" s="559"/>
      <c r="UB95" s="559"/>
      <c r="UC95" s="559"/>
      <c r="UD95" s="559"/>
      <c r="UE95" s="559"/>
      <c r="UF95" s="559"/>
      <c r="UG95" s="559"/>
      <c r="UH95" s="559"/>
      <c r="UI95" s="559"/>
      <c r="UJ95" s="559"/>
      <c r="UK95" s="559"/>
      <c r="UL95" s="559"/>
      <c r="UM95" s="559"/>
      <c r="UN95" s="559"/>
      <c r="UO95" s="559"/>
      <c r="UP95" s="559"/>
      <c r="UQ95" s="559"/>
      <c r="UR95" s="559"/>
      <c r="US95" s="559"/>
      <c r="UT95" s="559"/>
      <c r="UU95" s="559"/>
      <c r="UV95" s="559"/>
      <c r="UW95" s="559"/>
      <c r="UX95" s="559"/>
      <c r="UY95" s="559"/>
      <c r="UZ95" s="559"/>
      <c r="VA95" s="559"/>
      <c r="VB95" s="559"/>
      <c r="VC95" s="559"/>
      <c r="VD95" s="559"/>
      <c r="VE95" s="559"/>
      <c r="VF95" s="559"/>
      <c r="VG95" s="559"/>
      <c r="VH95" s="559"/>
      <c r="VI95" s="559"/>
      <c r="VJ95" s="559"/>
      <c r="VK95" s="559"/>
      <c r="VL95" s="559"/>
      <c r="VM95" s="559"/>
      <c r="VN95" s="559"/>
      <c r="VO95" s="559"/>
      <c r="VP95" s="559"/>
      <c r="VQ95" s="559"/>
      <c r="VR95" s="559"/>
      <c r="VS95" s="559"/>
      <c r="VT95" s="559"/>
      <c r="VU95" s="559"/>
      <c r="VV95" s="559"/>
      <c r="VW95" s="559"/>
      <c r="VX95" s="559"/>
      <c r="VY95" s="559"/>
      <c r="VZ95" s="559"/>
      <c r="WA95" s="559"/>
      <c r="WB95" s="559"/>
      <c r="WC95" s="559"/>
      <c r="WD95" s="559"/>
      <c r="WE95" s="559"/>
      <c r="WF95" s="559"/>
      <c r="WG95" s="559"/>
      <c r="WH95" s="559"/>
      <c r="WI95" s="559"/>
      <c r="WJ95" s="559"/>
      <c r="WK95" s="559"/>
      <c r="WL95" s="559"/>
      <c r="WM95" s="559"/>
      <c r="WN95" s="559"/>
      <c r="WO95" s="559"/>
      <c r="WP95" s="559"/>
      <c r="WQ95" s="559"/>
      <c r="WR95" s="559"/>
      <c r="WS95" s="559"/>
      <c r="WT95" s="559"/>
      <c r="WU95" s="559"/>
      <c r="WV95" s="559"/>
      <c r="WW95" s="559"/>
      <c r="WX95" s="559"/>
      <c r="WY95" s="559"/>
      <c r="WZ95" s="559"/>
      <c r="XA95" s="559"/>
      <c r="XB95" s="559"/>
      <c r="XC95" s="559"/>
      <c r="XD95" s="559"/>
      <c r="XE95" s="559"/>
      <c r="XF95" s="559"/>
      <c r="XG95" s="559"/>
      <c r="XH95" s="559"/>
      <c r="XI95" s="559"/>
      <c r="XJ95" s="559"/>
      <c r="XK95" s="559"/>
      <c r="XL95" s="559"/>
      <c r="XM95" s="559"/>
      <c r="XN95" s="559"/>
      <c r="XO95" s="559"/>
      <c r="XP95" s="559"/>
      <c r="XQ95" s="559"/>
      <c r="XR95" s="559"/>
      <c r="XS95" s="559"/>
      <c r="XT95" s="559"/>
      <c r="XU95" s="559"/>
      <c r="XV95" s="559"/>
      <c r="XW95" s="559"/>
      <c r="XX95" s="559"/>
      <c r="XY95" s="559"/>
      <c r="XZ95" s="559"/>
      <c r="YA95" s="559"/>
      <c r="YB95" s="559"/>
      <c r="YC95" s="559"/>
      <c r="YD95" s="559"/>
      <c r="YE95" s="559"/>
      <c r="YF95" s="559"/>
      <c r="YG95" s="559"/>
      <c r="YH95" s="559"/>
      <c r="YI95" s="559"/>
      <c r="YJ95" s="559"/>
      <c r="YK95" s="559"/>
      <c r="YL95" s="559"/>
      <c r="YM95" s="559"/>
      <c r="YN95" s="559"/>
      <c r="YO95" s="559"/>
      <c r="YP95" s="559"/>
      <c r="YQ95" s="559"/>
      <c r="YR95" s="559"/>
      <c r="YS95" s="559"/>
      <c r="YT95" s="559"/>
      <c r="YU95" s="559"/>
      <c r="YV95" s="559"/>
      <c r="YW95" s="559"/>
      <c r="YX95" s="559"/>
      <c r="YY95" s="559"/>
      <c r="YZ95" s="559"/>
      <c r="ZA95" s="559"/>
      <c r="ZB95" s="559"/>
      <c r="ZC95" s="559"/>
      <c r="ZD95" s="559"/>
      <c r="ZE95" s="559"/>
      <c r="ZF95" s="559"/>
      <c r="ZG95" s="559"/>
      <c r="ZH95" s="559"/>
      <c r="ZI95" s="559"/>
      <c r="ZJ95" s="559"/>
      <c r="ZK95" s="559"/>
      <c r="ZL95" s="559"/>
      <c r="ZM95" s="559"/>
      <c r="ZN95" s="559"/>
      <c r="ZO95" s="559"/>
      <c r="ZP95" s="559"/>
      <c r="ZQ95" s="559"/>
      <c r="ZR95" s="559"/>
      <c r="ZS95" s="559"/>
      <c r="ZT95" s="559"/>
      <c r="ZU95" s="559"/>
      <c r="ZV95" s="559"/>
      <c r="ZW95" s="559"/>
      <c r="ZX95" s="559"/>
      <c r="ZY95" s="559"/>
      <c r="ZZ95" s="559"/>
      <c r="AAA95" s="559"/>
      <c r="AAB95" s="559"/>
      <c r="AAC95" s="559"/>
      <c r="AAD95" s="559"/>
      <c r="AAE95" s="559"/>
      <c r="AAF95" s="559"/>
      <c r="AAG95" s="559"/>
      <c r="AAH95" s="559"/>
      <c r="AAI95" s="559"/>
      <c r="AAJ95" s="559"/>
      <c r="AAK95" s="559"/>
      <c r="AAL95" s="559"/>
      <c r="AAM95" s="559"/>
      <c r="AAN95" s="559"/>
      <c r="AAO95" s="559"/>
      <c r="AAP95" s="559"/>
      <c r="AAQ95" s="559"/>
      <c r="AAR95" s="559"/>
      <c r="AAS95" s="559"/>
      <c r="AAT95" s="559"/>
      <c r="AAU95" s="559"/>
      <c r="AAV95" s="559"/>
      <c r="AAW95" s="559"/>
      <c r="AAX95" s="559"/>
      <c r="AAY95" s="559"/>
      <c r="AAZ95" s="559"/>
      <c r="ABA95" s="559"/>
      <c r="ABB95" s="559"/>
      <c r="ABC95" s="559"/>
      <c r="ABD95" s="559"/>
      <c r="ABE95" s="559"/>
      <c r="ABF95" s="559"/>
      <c r="ABG95" s="559"/>
      <c r="ABH95" s="559"/>
      <c r="ABI95" s="559"/>
      <c r="ABJ95" s="559"/>
      <c r="ABK95" s="559"/>
      <c r="ABL95" s="559"/>
      <c r="ABM95" s="559"/>
      <c r="ABN95" s="559"/>
      <c r="ABO95" s="559"/>
      <c r="ABP95" s="559"/>
      <c r="ABQ95" s="559"/>
      <c r="ABR95" s="559"/>
      <c r="ABS95" s="559"/>
      <c r="ABT95" s="559"/>
      <c r="ABU95" s="559"/>
      <c r="ABV95" s="559"/>
      <c r="ABW95" s="559"/>
      <c r="ABX95" s="559"/>
      <c r="ABY95" s="559"/>
      <c r="ABZ95" s="559"/>
      <c r="ACA95" s="559"/>
      <c r="ACB95" s="559"/>
      <c r="ACC95" s="559"/>
      <c r="ACD95" s="559"/>
      <c r="ACE95" s="559"/>
      <c r="ACF95" s="559"/>
      <c r="ACG95" s="559"/>
      <c r="ACH95" s="559"/>
      <c r="ACI95" s="559"/>
      <c r="ACJ95" s="559"/>
      <c r="ACK95" s="559"/>
      <c r="ACL95" s="559"/>
      <c r="ACM95" s="559"/>
      <c r="ACN95" s="559"/>
      <c r="ACO95" s="559"/>
      <c r="ACP95" s="559"/>
      <c r="ACQ95" s="559"/>
      <c r="ACR95" s="559"/>
      <c r="ACS95" s="559"/>
      <c r="ACT95" s="559"/>
      <c r="ACU95" s="559"/>
      <c r="ACV95" s="559"/>
      <c r="ACW95" s="559"/>
      <c r="ACX95" s="559"/>
      <c r="ACY95" s="559"/>
      <c r="ACZ95" s="559"/>
      <c r="ADA95" s="559"/>
      <c r="ADB95" s="559"/>
      <c r="ADC95" s="559"/>
      <c r="ADD95" s="559"/>
      <c r="ADE95" s="559"/>
      <c r="ADF95" s="559"/>
      <c r="ADG95" s="559"/>
      <c r="ADH95" s="559"/>
      <c r="ADI95" s="559"/>
      <c r="ADJ95" s="559"/>
      <c r="ADK95" s="559"/>
      <c r="ADL95" s="559"/>
      <c r="ADM95" s="559"/>
      <c r="ADN95" s="559"/>
      <c r="ADO95" s="559"/>
      <c r="ADP95" s="559"/>
      <c r="ADQ95" s="559"/>
      <c r="ADR95" s="559"/>
      <c r="ADS95" s="559"/>
      <c r="ADT95" s="559"/>
      <c r="ADU95" s="559"/>
      <c r="ADV95" s="559"/>
      <c r="ADW95" s="559"/>
      <c r="ADX95" s="559"/>
      <c r="ADY95" s="559"/>
      <c r="ADZ95" s="559"/>
      <c r="AEA95" s="559"/>
      <c r="AEB95" s="559"/>
      <c r="AEC95" s="559"/>
      <c r="AED95" s="559"/>
      <c r="AEE95" s="559"/>
      <c r="AEF95" s="559"/>
      <c r="AEG95" s="559"/>
      <c r="AEH95" s="559"/>
      <c r="AEI95" s="559"/>
      <c r="AEJ95" s="559"/>
      <c r="AEK95" s="559"/>
      <c r="AEL95" s="559"/>
      <c r="AEM95" s="559"/>
      <c r="AEN95" s="559"/>
      <c r="AEO95" s="559"/>
      <c r="AEP95" s="559"/>
      <c r="AEQ95" s="559"/>
      <c r="AER95" s="559"/>
      <c r="AES95" s="559"/>
      <c r="AET95" s="559"/>
      <c r="AEU95" s="559"/>
      <c r="AEV95" s="559"/>
      <c r="AEW95" s="559"/>
      <c r="AEX95" s="559"/>
      <c r="AEY95" s="559"/>
      <c r="AEZ95" s="559"/>
      <c r="AFA95" s="559"/>
      <c r="AFB95" s="559"/>
      <c r="AFC95" s="559"/>
      <c r="AFD95" s="559"/>
      <c r="AFE95" s="559"/>
      <c r="AFF95" s="559"/>
      <c r="AFG95" s="559"/>
      <c r="AFH95" s="559"/>
      <c r="AFI95" s="559"/>
      <c r="AFJ95" s="559"/>
      <c r="AFK95" s="559"/>
      <c r="AFL95" s="559"/>
      <c r="AFM95" s="559"/>
      <c r="AFN95" s="559"/>
      <c r="AFO95" s="559"/>
      <c r="AFP95" s="559"/>
      <c r="AFQ95" s="559"/>
      <c r="AFR95" s="559"/>
      <c r="AFS95" s="559"/>
      <c r="AFT95" s="559"/>
      <c r="AFU95" s="559"/>
      <c r="AFV95" s="559"/>
      <c r="AFW95" s="559"/>
      <c r="AFX95" s="559"/>
      <c r="AFY95" s="559"/>
      <c r="AFZ95" s="559"/>
      <c r="AGA95" s="559"/>
      <c r="AGB95" s="559"/>
      <c r="AGC95" s="559"/>
      <c r="AGD95" s="559"/>
      <c r="AGE95" s="559"/>
      <c r="AGF95" s="559"/>
      <c r="AGG95" s="559"/>
      <c r="AGH95" s="559"/>
      <c r="AGI95" s="559"/>
      <c r="AGJ95" s="559"/>
      <c r="AGK95" s="559"/>
      <c r="AGL95" s="559"/>
      <c r="AGM95" s="559"/>
      <c r="AGN95" s="559"/>
      <c r="AGO95" s="559"/>
      <c r="AGP95" s="559"/>
      <c r="AGQ95" s="559"/>
      <c r="AGR95" s="559"/>
      <c r="AGS95" s="559"/>
      <c r="AGT95" s="559"/>
      <c r="AGU95" s="559"/>
      <c r="AGV95" s="559"/>
      <c r="AGW95" s="559"/>
      <c r="AGX95" s="559"/>
      <c r="AGY95" s="559"/>
      <c r="AGZ95" s="559"/>
      <c r="AHA95" s="559"/>
      <c r="AHB95" s="559"/>
      <c r="AHC95" s="559"/>
      <c r="AHD95" s="559"/>
      <c r="AHE95" s="559"/>
      <c r="AHF95" s="559"/>
      <c r="AHG95" s="559"/>
      <c r="AHH95" s="559"/>
      <c r="AHI95" s="559"/>
      <c r="AHJ95" s="559"/>
      <c r="AHK95" s="559"/>
      <c r="AHL95" s="559"/>
      <c r="AHM95" s="559"/>
      <c r="AHN95" s="559"/>
      <c r="AHO95" s="559"/>
      <c r="AHP95" s="559"/>
      <c r="AHQ95" s="559"/>
      <c r="AHR95" s="559"/>
      <c r="AHS95" s="559"/>
      <c r="AHT95" s="559"/>
      <c r="AHU95" s="559"/>
      <c r="AHV95" s="559"/>
      <c r="AHW95" s="559"/>
      <c r="AHX95" s="559"/>
      <c r="AHY95" s="559"/>
      <c r="AHZ95" s="559"/>
      <c r="AIA95" s="559"/>
      <c r="AIB95" s="559"/>
      <c r="AIC95" s="559"/>
      <c r="AID95" s="559"/>
      <c r="AIE95" s="559"/>
      <c r="AIF95" s="559"/>
      <c r="AIG95" s="559"/>
      <c r="AIH95" s="559"/>
      <c r="AII95" s="559"/>
      <c r="AIJ95" s="559"/>
      <c r="AIK95" s="559"/>
      <c r="AIL95" s="559"/>
      <c r="AIM95" s="559"/>
      <c r="AIN95" s="559"/>
      <c r="AIO95" s="559"/>
      <c r="AIP95" s="559"/>
      <c r="AIQ95" s="559"/>
      <c r="AIR95" s="559"/>
      <c r="AIS95" s="559"/>
      <c r="AIT95" s="559"/>
      <c r="AIU95" s="559"/>
      <c r="AIV95" s="559"/>
      <c r="AIW95" s="559"/>
      <c r="AIX95" s="559"/>
      <c r="AIY95" s="559"/>
      <c r="AIZ95" s="559"/>
      <c r="AJA95" s="559"/>
      <c r="AJB95" s="559"/>
      <c r="AJC95" s="559"/>
      <c r="AJD95" s="559"/>
      <c r="AJE95" s="559"/>
      <c r="AJF95" s="559"/>
      <c r="AJG95" s="559"/>
      <c r="AJH95" s="559"/>
      <c r="AJI95" s="559"/>
      <c r="AJJ95" s="559"/>
      <c r="AJK95" s="559"/>
      <c r="AJL95" s="559"/>
      <c r="AJM95" s="559"/>
      <c r="AJN95" s="559"/>
      <c r="AJO95" s="559"/>
      <c r="AJP95" s="559"/>
      <c r="AJQ95" s="559"/>
      <c r="AJR95" s="559"/>
      <c r="AJS95" s="559"/>
      <c r="AJT95" s="559"/>
      <c r="AJU95" s="559"/>
      <c r="AJV95" s="559"/>
      <c r="AJW95" s="559"/>
      <c r="AJX95" s="559"/>
      <c r="AJY95" s="559"/>
      <c r="AJZ95" s="559"/>
      <c r="AKA95" s="559"/>
      <c r="AKB95" s="559"/>
      <c r="AKC95" s="559"/>
      <c r="AKD95" s="559"/>
      <c r="AKE95" s="559"/>
      <c r="AKF95" s="559"/>
      <c r="AKG95" s="559"/>
      <c r="AKH95" s="559"/>
      <c r="AKI95" s="559"/>
      <c r="AKJ95" s="559"/>
      <c r="AKK95" s="559"/>
      <c r="AKL95" s="559"/>
      <c r="AKM95" s="559"/>
      <c r="AKN95" s="559"/>
      <c r="AKO95" s="559"/>
      <c r="AKP95" s="559"/>
      <c r="AKQ95" s="559"/>
      <c r="AKR95" s="559"/>
      <c r="AKS95" s="559"/>
      <c r="AKT95" s="559"/>
      <c r="AKU95" s="559"/>
      <c r="AKV95" s="559"/>
      <c r="AKW95" s="559"/>
      <c r="AKX95" s="559"/>
      <c r="AKY95" s="559"/>
      <c r="AKZ95" s="559"/>
      <c r="ALA95" s="559"/>
      <c r="ALB95" s="559"/>
      <c r="ALC95" s="559"/>
      <c r="ALD95" s="559"/>
      <c r="ALE95" s="559"/>
      <c r="ALF95" s="559"/>
      <c r="ALG95" s="559"/>
      <c r="ALH95" s="559"/>
      <c r="ALI95" s="559"/>
      <c r="ALJ95" s="559"/>
      <c r="ALK95" s="559"/>
      <c r="ALL95" s="559"/>
      <c r="ALM95" s="559"/>
      <c r="ALN95" s="559"/>
      <c r="ALO95" s="559"/>
      <c r="ALP95" s="559"/>
      <c r="ALQ95" s="559"/>
      <c r="ALR95" s="559"/>
      <c r="ALS95" s="559"/>
      <c r="ALT95" s="559"/>
      <c r="ALU95" s="559"/>
      <c r="ALV95" s="559"/>
      <c r="ALW95" s="559"/>
      <c r="ALX95" s="559"/>
      <c r="ALY95" s="559"/>
      <c r="ALZ95" s="559"/>
      <c r="AMA95" s="559"/>
      <c r="AMB95" s="559"/>
      <c r="AMC95" s="559"/>
      <c r="AMD95" s="559"/>
      <c r="AME95" s="559"/>
      <c r="AMF95" s="559"/>
      <c r="AMG95" s="559"/>
      <c r="AMH95" s="559"/>
      <c r="AMI95" s="559"/>
      <c r="AMJ95" s="559"/>
    </row>
    <row r="96" spans="1:1024 1026:1026" x14ac:dyDescent="0.25">
      <c r="A96" s="256" t="s">
        <v>6270</v>
      </c>
      <c r="B96" s="257">
        <v>96</v>
      </c>
      <c r="C96" s="258" t="s">
        <v>24209</v>
      </c>
      <c r="D96" s="308" t="s">
        <v>6271</v>
      </c>
      <c r="E96" s="286"/>
      <c r="F96" s="291"/>
      <c r="G96" s="280"/>
      <c r="H96" s="280"/>
      <c r="I96" s="492">
        <v>2.73</v>
      </c>
      <c r="J96" s="278"/>
      <c r="K96" s="293"/>
      <c r="L96" s="293"/>
      <c r="M96" s="293"/>
      <c r="N96" s="389">
        <v>1</v>
      </c>
      <c r="O96" s="281"/>
      <c r="P96" s="281"/>
      <c r="Q96" s="293"/>
      <c r="R96" s="293"/>
      <c r="S96" s="293"/>
      <c r="T96" s="293"/>
      <c r="U96" s="293"/>
      <c r="V96" s="293"/>
      <c r="W96" s="283">
        <f t="shared" si="61"/>
        <v>100</v>
      </c>
      <c r="X96" s="283">
        <f t="shared" si="62"/>
        <v>100</v>
      </c>
      <c r="Y96" s="283">
        <f t="shared" si="51"/>
        <v>100</v>
      </c>
      <c r="Z96" s="283">
        <f t="shared" si="58"/>
        <v>100</v>
      </c>
      <c r="AA96" s="283">
        <f t="shared" si="59"/>
        <v>100</v>
      </c>
      <c r="AB96" s="287">
        <f t="shared" si="57"/>
        <v>100</v>
      </c>
      <c r="AC96" s="287">
        <f t="shared" si="56"/>
        <v>100</v>
      </c>
      <c r="AD96" s="287">
        <f t="shared" si="50"/>
        <v>100</v>
      </c>
      <c r="AE96" s="284">
        <f t="shared" si="60"/>
        <v>100</v>
      </c>
      <c r="AF96" s="284">
        <f t="shared" si="27"/>
        <v>100</v>
      </c>
      <c r="AG96" s="268">
        <f t="shared" si="52"/>
        <v>100</v>
      </c>
      <c r="AH96" s="268">
        <f t="shared" si="53"/>
        <v>100</v>
      </c>
      <c r="AI96" s="268">
        <f t="shared" si="54"/>
        <v>100</v>
      </c>
      <c r="AJ96" s="268">
        <f t="shared" si="55"/>
        <v>100</v>
      </c>
      <c r="AK96" s="506" t="s">
        <v>24087</v>
      </c>
      <c r="AL96" s="286"/>
      <c r="AM96" s="277"/>
      <c r="AN96" s="511"/>
      <c r="AO96" s="357"/>
      <c r="AP96" s="357"/>
      <c r="AQ96" s="286"/>
      <c r="AR96" s="171" t="s">
        <v>6272</v>
      </c>
      <c r="AS96" s="171"/>
      <c r="AT96" s="286"/>
      <c r="AU96" s="286"/>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c r="CB96" s="559"/>
      <c r="CC96" s="559"/>
      <c r="CD96" s="559"/>
      <c r="CE96" s="559"/>
      <c r="CF96" s="559"/>
      <c r="CG96" s="559"/>
      <c r="CH96" s="559"/>
      <c r="CI96" s="559"/>
      <c r="CJ96" s="559"/>
      <c r="CK96" s="559"/>
      <c r="CL96" s="559"/>
      <c r="CM96" s="559"/>
      <c r="CN96" s="559"/>
      <c r="CO96" s="559"/>
      <c r="CP96" s="559"/>
      <c r="CQ96" s="559"/>
      <c r="CR96" s="559"/>
      <c r="CS96" s="559"/>
      <c r="CT96" s="559"/>
      <c r="CU96" s="559"/>
      <c r="CV96" s="559"/>
      <c r="CW96" s="559"/>
      <c r="CX96" s="559"/>
      <c r="CY96" s="559"/>
      <c r="CZ96" s="559"/>
      <c r="DA96" s="559"/>
      <c r="DB96" s="559"/>
      <c r="DC96" s="559"/>
      <c r="DD96" s="559"/>
      <c r="DE96" s="559"/>
      <c r="DF96" s="559"/>
      <c r="DG96" s="559"/>
      <c r="DH96" s="559"/>
      <c r="DI96" s="559"/>
      <c r="DJ96" s="559"/>
      <c r="DK96" s="559"/>
      <c r="DL96" s="559"/>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c r="FC96" s="559"/>
      <c r="FD96" s="559"/>
      <c r="FE96" s="559"/>
      <c r="FF96" s="559"/>
      <c r="FG96" s="559"/>
      <c r="FH96" s="559"/>
      <c r="FI96" s="559"/>
      <c r="FJ96" s="559"/>
      <c r="FK96" s="559"/>
      <c r="FL96" s="559"/>
      <c r="FM96" s="559"/>
      <c r="FN96" s="559"/>
      <c r="FO96" s="559"/>
      <c r="FP96" s="559"/>
      <c r="FQ96" s="559"/>
      <c r="FR96" s="559"/>
      <c r="FS96" s="559"/>
      <c r="FT96" s="559"/>
      <c r="FU96" s="559"/>
      <c r="FV96" s="559"/>
      <c r="FW96" s="559"/>
      <c r="FX96" s="559"/>
      <c r="FY96" s="559"/>
      <c r="FZ96" s="559"/>
      <c r="GA96" s="559"/>
      <c r="GB96" s="559"/>
      <c r="GC96" s="559"/>
      <c r="GD96" s="559"/>
      <c r="GE96" s="559"/>
      <c r="GF96" s="559"/>
      <c r="GG96" s="559"/>
      <c r="GH96" s="559"/>
      <c r="GI96" s="559"/>
      <c r="GJ96" s="559"/>
      <c r="GK96" s="559"/>
      <c r="GL96" s="559"/>
      <c r="GM96" s="559"/>
      <c r="GN96" s="559"/>
      <c r="GO96" s="559"/>
      <c r="GP96" s="559"/>
      <c r="GQ96" s="559"/>
      <c r="GR96" s="559"/>
      <c r="GS96" s="559"/>
      <c r="GT96" s="559"/>
      <c r="GU96" s="559"/>
      <c r="GV96" s="559"/>
      <c r="GW96" s="559"/>
      <c r="GX96" s="559"/>
      <c r="GY96" s="559"/>
      <c r="GZ96" s="559"/>
      <c r="HA96" s="559"/>
      <c r="HB96" s="559"/>
      <c r="HC96" s="559"/>
      <c r="HD96" s="559"/>
      <c r="HE96" s="559"/>
      <c r="HF96" s="559"/>
      <c r="HG96" s="559"/>
      <c r="HH96" s="559"/>
      <c r="HI96" s="559"/>
      <c r="HJ96" s="559"/>
      <c r="HK96" s="559"/>
      <c r="HL96" s="559"/>
      <c r="HM96" s="559"/>
      <c r="HN96" s="559"/>
      <c r="HO96" s="559"/>
      <c r="HP96" s="559"/>
      <c r="HQ96" s="559"/>
      <c r="HR96" s="559"/>
      <c r="HS96" s="559"/>
      <c r="HT96" s="559"/>
      <c r="HU96" s="559"/>
      <c r="HV96" s="559"/>
      <c r="HW96" s="559"/>
      <c r="HX96" s="559"/>
      <c r="HY96" s="559"/>
      <c r="HZ96" s="559"/>
      <c r="IA96" s="559"/>
      <c r="IB96" s="559"/>
      <c r="IC96" s="559"/>
      <c r="ID96" s="559"/>
      <c r="IE96" s="559"/>
      <c r="IF96" s="559"/>
      <c r="IG96" s="559"/>
      <c r="IH96" s="559"/>
      <c r="II96" s="559"/>
      <c r="IJ96" s="559"/>
      <c r="IK96" s="559"/>
      <c r="IL96" s="559"/>
      <c r="IM96" s="559"/>
      <c r="IN96" s="559"/>
      <c r="IO96" s="559"/>
      <c r="IP96" s="559"/>
      <c r="IQ96" s="559"/>
      <c r="IR96" s="559"/>
      <c r="IS96" s="559"/>
      <c r="IT96" s="559"/>
      <c r="IU96" s="559"/>
      <c r="IV96" s="559"/>
      <c r="IW96" s="559"/>
      <c r="IX96" s="559"/>
      <c r="IY96" s="559"/>
      <c r="IZ96" s="559"/>
      <c r="JA96" s="559"/>
      <c r="JB96" s="559"/>
      <c r="JC96" s="559"/>
      <c r="JD96" s="559"/>
      <c r="JE96" s="559"/>
      <c r="JF96" s="559"/>
      <c r="JG96" s="559"/>
      <c r="JH96" s="559"/>
      <c r="JI96" s="559"/>
      <c r="JJ96" s="559"/>
      <c r="JK96" s="559"/>
      <c r="JL96" s="559"/>
      <c r="JM96" s="559"/>
      <c r="JN96" s="559"/>
      <c r="JO96" s="559"/>
      <c r="JP96" s="559"/>
      <c r="JQ96" s="559"/>
      <c r="JR96" s="559"/>
      <c r="JS96" s="559"/>
      <c r="JT96" s="559"/>
      <c r="JU96" s="559"/>
      <c r="JV96" s="559"/>
      <c r="JW96" s="559"/>
      <c r="JX96" s="559"/>
      <c r="JY96" s="559"/>
      <c r="JZ96" s="559"/>
      <c r="KA96" s="559"/>
      <c r="KB96" s="559"/>
      <c r="KC96" s="559"/>
      <c r="KD96" s="559"/>
      <c r="KE96" s="559"/>
      <c r="KF96" s="559"/>
      <c r="KG96" s="559"/>
      <c r="KH96" s="559"/>
      <c r="KI96" s="559"/>
      <c r="KJ96" s="559"/>
      <c r="KK96" s="559"/>
      <c r="KL96" s="559"/>
      <c r="KM96" s="559"/>
      <c r="KN96" s="559"/>
      <c r="KO96" s="559"/>
      <c r="KP96" s="559"/>
      <c r="KQ96" s="559"/>
      <c r="KR96" s="559"/>
      <c r="KS96" s="559"/>
      <c r="KT96" s="559"/>
      <c r="KU96" s="559"/>
      <c r="KV96" s="559"/>
      <c r="KW96" s="559"/>
      <c r="KX96" s="559"/>
      <c r="KY96" s="559"/>
      <c r="KZ96" s="559"/>
      <c r="LA96" s="559"/>
      <c r="LB96" s="559"/>
      <c r="LC96" s="559"/>
      <c r="LD96" s="559"/>
      <c r="LE96" s="559"/>
      <c r="LF96" s="559"/>
      <c r="LG96" s="559"/>
      <c r="LH96" s="559"/>
      <c r="LI96" s="559"/>
      <c r="LJ96" s="559"/>
      <c r="LK96" s="559"/>
      <c r="LL96" s="559"/>
      <c r="LM96" s="559"/>
      <c r="LN96" s="559"/>
      <c r="LO96" s="559"/>
      <c r="LP96" s="559"/>
      <c r="LQ96" s="559"/>
      <c r="LR96" s="559"/>
      <c r="LS96" s="559"/>
      <c r="LT96" s="559"/>
      <c r="LU96" s="559"/>
      <c r="LV96" s="559"/>
      <c r="LW96" s="559"/>
      <c r="LX96" s="559"/>
      <c r="LY96" s="559"/>
      <c r="LZ96" s="559"/>
      <c r="MA96" s="559"/>
      <c r="MB96" s="559"/>
      <c r="MC96" s="559"/>
      <c r="MD96" s="559"/>
      <c r="ME96" s="559"/>
      <c r="MF96" s="559"/>
      <c r="MG96" s="559"/>
      <c r="MH96" s="559"/>
      <c r="MI96" s="559"/>
      <c r="MJ96" s="559"/>
      <c r="MK96" s="559"/>
      <c r="ML96" s="559"/>
      <c r="MM96" s="559"/>
      <c r="MN96" s="559"/>
      <c r="MO96" s="559"/>
      <c r="MP96" s="559"/>
      <c r="MQ96" s="559"/>
      <c r="MR96" s="559"/>
      <c r="MS96" s="559"/>
      <c r="MT96" s="559"/>
      <c r="MU96" s="559"/>
      <c r="MV96" s="559"/>
      <c r="MW96" s="559"/>
      <c r="MX96" s="559"/>
      <c r="MY96" s="559"/>
      <c r="MZ96" s="559"/>
      <c r="NA96" s="559"/>
      <c r="NB96" s="559"/>
      <c r="NC96" s="559"/>
      <c r="ND96" s="559"/>
      <c r="NE96" s="559"/>
      <c r="NF96" s="559"/>
      <c r="NG96" s="559"/>
      <c r="NH96" s="559"/>
      <c r="NI96" s="559"/>
      <c r="NJ96" s="559"/>
      <c r="NK96" s="559"/>
      <c r="NL96" s="559"/>
      <c r="NM96" s="559"/>
      <c r="NN96" s="559"/>
      <c r="NO96" s="559"/>
      <c r="NP96" s="559"/>
      <c r="NQ96" s="559"/>
      <c r="NR96" s="559"/>
      <c r="NS96" s="559"/>
      <c r="NT96" s="559"/>
      <c r="NU96" s="559"/>
      <c r="NV96" s="559"/>
      <c r="NW96" s="559"/>
      <c r="NX96" s="559"/>
      <c r="NY96" s="559"/>
      <c r="NZ96" s="559"/>
      <c r="OA96" s="559"/>
      <c r="OB96" s="559"/>
      <c r="OC96" s="559"/>
      <c r="OD96" s="559"/>
      <c r="OE96" s="559"/>
      <c r="OF96" s="559"/>
      <c r="OG96" s="559"/>
      <c r="OH96" s="559"/>
      <c r="OI96" s="559"/>
      <c r="OJ96" s="559"/>
      <c r="OK96" s="559"/>
      <c r="OL96" s="559"/>
      <c r="OM96" s="559"/>
      <c r="ON96" s="559"/>
      <c r="OO96" s="559"/>
      <c r="OP96" s="559"/>
      <c r="OQ96" s="559"/>
      <c r="OR96" s="559"/>
      <c r="OS96" s="559"/>
      <c r="OT96" s="559"/>
      <c r="OU96" s="559"/>
      <c r="OV96" s="559"/>
      <c r="OW96" s="559"/>
      <c r="OX96" s="559"/>
      <c r="OY96" s="559"/>
      <c r="OZ96" s="559"/>
      <c r="PA96" s="559"/>
      <c r="PB96" s="559"/>
      <c r="PC96" s="559"/>
      <c r="PD96" s="559"/>
      <c r="PE96" s="559"/>
      <c r="PF96" s="559"/>
      <c r="PG96" s="559"/>
      <c r="PH96" s="559"/>
      <c r="PI96" s="559"/>
      <c r="PJ96" s="559"/>
      <c r="PK96" s="559"/>
      <c r="PL96" s="559"/>
      <c r="PM96" s="559"/>
      <c r="PN96" s="559"/>
      <c r="PO96" s="559"/>
      <c r="PP96" s="559"/>
      <c r="PQ96" s="559"/>
      <c r="PR96" s="559"/>
      <c r="PS96" s="559"/>
      <c r="PT96" s="559"/>
      <c r="PU96" s="559"/>
      <c r="PV96" s="559"/>
      <c r="PW96" s="559"/>
      <c r="PX96" s="559"/>
      <c r="PY96" s="559"/>
      <c r="PZ96" s="559"/>
      <c r="QA96" s="559"/>
      <c r="QB96" s="559"/>
      <c r="QC96" s="559"/>
      <c r="QD96" s="559"/>
      <c r="QE96" s="559"/>
      <c r="QF96" s="559"/>
      <c r="QG96" s="559"/>
      <c r="QH96" s="559"/>
      <c r="QI96" s="559"/>
      <c r="QJ96" s="559"/>
      <c r="QK96" s="559"/>
      <c r="QL96" s="559"/>
      <c r="QM96" s="559"/>
      <c r="QN96" s="559"/>
      <c r="QO96" s="559"/>
      <c r="QP96" s="559"/>
      <c r="QQ96" s="559"/>
      <c r="QR96" s="559"/>
      <c r="QS96" s="559"/>
      <c r="QT96" s="559"/>
      <c r="QU96" s="559"/>
      <c r="QV96" s="559"/>
      <c r="QW96" s="559"/>
      <c r="QX96" s="559"/>
      <c r="QY96" s="559"/>
      <c r="QZ96" s="559"/>
      <c r="RA96" s="559"/>
      <c r="RB96" s="559"/>
      <c r="RC96" s="559"/>
      <c r="RD96" s="559"/>
      <c r="RE96" s="559"/>
      <c r="RF96" s="559"/>
      <c r="RG96" s="559"/>
      <c r="RH96" s="559"/>
      <c r="RI96" s="559"/>
      <c r="RJ96" s="559"/>
      <c r="RK96" s="559"/>
      <c r="RL96" s="559"/>
      <c r="RM96" s="559"/>
      <c r="RN96" s="559"/>
      <c r="RO96" s="559"/>
      <c r="RP96" s="559"/>
      <c r="RQ96" s="559"/>
      <c r="RR96" s="559"/>
      <c r="RS96" s="559"/>
      <c r="RT96" s="559"/>
      <c r="RU96" s="559"/>
      <c r="RV96" s="559"/>
      <c r="RW96" s="559"/>
      <c r="RX96" s="559"/>
      <c r="RY96" s="559"/>
      <c r="RZ96" s="559"/>
      <c r="SA96" s="559"/>
      <c r="SB96" s="559"/>
      <c r="SC96" s="559"/>
      <c r="SD96" s="559"/>
      <c r="SE96" s="559"/>
      <c r="SF96" s="559"/>
      <c r="SG96" s="559"/>
      <c r="SH96" s="559"/>
      <c r="SI96" s="559"/>
      <c r="SJ96" s="559"/>
      <c r="SK96" s="559"/>
      <c r="SL96" s="559"/>
      <c r="SM96" s="559"/>
      <c r="SN96" s="559"/>
      <c r="SO96" s="559"/>
      <c r="SP96" s="559"/>
      <c r="SQ96" s="559"/>
      <c r="SR96" s="559"/>
      <c r="SS96" s="559"/>
      <c r="ST96" s="559"/>
      <c r="SU96" s="559"/>
      <c r="SV96" s="559"/>
      <c r="SW96" s="559"/>
      <c r="SX96" s="559"/>
      <c r="SY96" s="559"/>
      <c r="SZ96" s="559"/>
      <c r="TA96" s="559"/>
      <c r="TB96" s="559"/>
      <c r="TC96" s="559"/>
      <c r="TD96" s="559"/>
      <c r="TE96" s="559"/>
      <c r="TF96" s="559"/>
      <c r="TG96" s="559"/>
      <c r="TH96" s="559"/>
      <c r="TI96" s="559"/>
      <c r="TJ96" s="559"/>
      <c r="TK96" s="559"/>
      <c r="TL96" s="559"/>
      <c r="TM96" s="559"/>
      <c r="TN96" s="559"/>
      <c r="TO96" s="559"/>
      <c r="TP96" s="559"/>
      <c r="TQ96" s="559"/>
      <c r="TR96" s="559"/>
      <c r="TS96" s="559"/>
      <c r="TT96" s="559"/>
      <c r="TU96" s="559"/>
      <c r="TV96" s="559"/>
      <c r="TW96" s="559"/>
      <c r="TX96" s="559"/>
      <c r="TY96" s="559"/>
      <c r="TZ96" s="559"/>
      <c r="UA96" s="559"/>
      <c r="UB96" s="559"/>
      <c r="UC96" s="559"/>
      <c r="UD96" s="559"/>
      <c r="UE96" s="559"/>
      <c r="UF96" s="559"/>
      <c r="UG96" s="559"/>
      <c r="UH96" s="559"/>
      <c r="UI96" s="559"/>
      <c r="UJ96" s="559"/>
      <c r="UK96" s="559"/>
      <c r="UL96" s="559"/>
      <c r="UM96" s="559"/>
      <c r="UN96" s="559"/>
      <c r="UO96" s="559"/>
      <c r="UP96" s="559"/>
      <c r="UQ96" s="559"/>
      <c r="UR96" s="559"/>
      <c r="US96" s="559"/>
      <c r="UT96" s="559"/>
      <c r="UU96" s="559"/>
      <c r="UV96" s="559"/>
      <c r="UW96" s="559"/>
      <c r="UX96" s="559"/>
      <c r="UY96" s="559"/>
      <c r="UZ96" s="559"/>
      <c r="VA96" s="559"/>
      <c r="VB96" s="559"/>
      <c r="VC96" s="559"/>
      <c r="VD96" s="559"/>
      <c r="VE96" s="559"/>
      <c r="VF96" s="559"/>
      <c r="VG96" s="559"/>
      <c r="VH96" s="559"/>
      <c r="VI96" s="559"/>
      <c r="VJ96" s="559"/>
      <c r="VK96" s="559"/>
      <c r="VL96" s="559"/>
      <c r="VM96" s="559"/>
      <c r="VN96" s="559"/>
      <c r="VO96" s="559"/>
      <c r="VP96" s="559"/>
      <c r="VQ96" s="559"/>
      <c r="VR96" s="559"/>
      <c r="VS96" s="559"/>
      <c r="VT96" s="559"/>
      <c r="VU96" s="559"/>
      <c r="VV96" s="559"/>
      <c r="VW96" s="559"/>
      <c r="VX96" s="559"/>
      <c r="VY96" s="559"/>
      <c r="VZ96" s="559"/>
      <c r="WA96" s="559"/>
      <c r="WB96" s="559"/>
      <c r="WC96" s="559"/>
      <c r="WD96" s="559"/>
      <c r="WE96" s="559"/>
      <c r="WF96" s="559"/>
      <c r="WG96" s="559"/>
      <c r="WH96" s="559"/>
      <c r="WI96" s="559"/>
      <c r="WJ96" s="559"/>
      <c r="WK96" s="559"/>
      <c r="WL96" s="559"/>
      <c r="WM96" s="559"/>
      <c r="WN96" s="559"/>
      <c r="WO96" s="559"/>
      <c r="WP96" s="559"/>
      <c r="WQ96" s="559"/>
      <c r="WR96" s="559"/>
      <c r="WS96" s="559"/>
      <c r="WT96" s="559"/>
      <c r="WU96" s="559"/>
      <c r="WV96" s="559"/>
      <c r="WW96" s="559"/>
      <c r="WX96" s="559"/>
      <c r="WY96" s="559"/>
      <c r="WZ96" s="559"/>
      <c r="XA96" s="559"/>
      <c r="XB96" s="559"/>
      <c r="XC96" s="559"/>
      <c r="XD96" s="559"/>
      <c r="XE96" s="559"/>
      <c r="XF96" s="559"/>
      <c r="XG96" s="559"/>
      <c r="XH96" s="559"/>
      <c r="XI96" s="559"/>
      <c r="XJ96" s="559"/>
      <c r="XK96" s="559"/>
      <c r="XL96" s="559"/>
      <c r="XM96" s="559"/>
      <c r="XN96" s="559"/>
      <c r="XO96" s="559"/>
      <c r="XP96" s="559"/>
      <c r="XQ96" s="559"/>
      <c r="XR96" s="559"/>
      <c r="XS96" s="559"/>
      <c r="XT96" s="559"/>
      <c r="XU96" s="559"/>
      <c r="XV96" s="559"/>
      <c r="XW96" s="559"/>
      <c r="XX96" s="559"/>
      <c r="XY96" s="559"/>
      <c r="XZ96" s="559"/>
      <c r="YA96" s="559"/>
      <c r="YB96" s="559"/>
      <c r="YC96" s="559"/>
      <c r="YD96" s="559"/>
      <c r="YE96" s="559"/>
      <c r="YF96" s="559"/>
      <c r="YG96" s="559"/>
      <c r="YH96" s="559"/>
      <c r="YI96" s="559"/>
      <c r="YJ96" s="559"/>
      <c r="YK96" s="559"/>
      <c r="YL96" s="559"/>
      <c r="YM96" s="559"/>
      <c r="YN96" s="559"/>
      <c r="YO96" s="559"/>
      <c r="YP96" s="559"/>
      <c r="YQ96" s="559"/>
      <c r="YR96" s="559"/>
      <c r="YS96" s="559"/>
      <c r="YT96" s="559"/>
      <c r="YU96" s="559"/>
      <c r="YV96" s="559"/>
      <c r="YW96" s="559"/>
      <c r="YX96" s="559"/>
      <c r="YY96" s="559"/>
      <c r="YZ96" s="559"/>
      <c r="ZA96" s="559"/>
      <c r="ZB96" s="559"/>
      <c r="ZC96" s="559"/>
      <c r="ZD96" s="559"/>
      <c r="ZE96" s="559"/>
      <c r="ZF96" s="559"/>
      <c r="ZG96" s="559"/>
      <c r="ZH96" s="559"/>
      <c r="ZI96" s="559"/>
      <c r="ZJ96" s="559"/>
      <c r="ZK96" s="559"/>
      <c r="ZL96" s="559"/>
      <c r="ZM96" s="559"/>
      <c r="ZN96" s="559"/>
      <c r="ZO96" s="559"/>
      <c r="ZP96" s="559"/>
      <c r="ZQ96" s="559"/>
      <c r="ZR96" s="559"/>
      <c r="ZS96" s="559"/>
      <c r="ZT96" s="559"/>
      <c r="ZU96" s="559"/>
      <c r="ZV96" s="559"/>
      <c r="ZW96" s="559"/>
      <c r="ZX96" s="559"/>
      <c r="ZY96" s="559"/>
      <c r="ZZ96" s="559"/>
      <c r="AAA96" s="559"/>
      <c r="AAB96" s="559"/>
      <c r="AAC96" s="559"/>
      <c r="AAD96" s="559"/>
      <c r="AAE96" s="559"/>
      <c r="AAF96" s="559"/>
      <c r="AAG96" s="559"/>
      <c r="AAH96" s="559"/>
      <c r="AAI96" s="559"/>
      <c r="AAJ96" s="559"/>
      <c r="AAK96" s="559"/>
      <c r="AAL96" s="559"/>
      <c r="AAM96" s="559"/>
      <c r="AAN96" s="559"/>
      <c r="AAO96" s="559"/>
      <c r="AAP96" s="559"/>
      <c r="AAQ96" s="559"/>
      <c r="AAR96" s="559"/>
      <c r="AAS96" s="559"/>
      <c r="AAT96" s="559"/>
      <c r="AAU96" s="559"/>
      <c r="AAV96" s="559"/>
      <c r="AAW96" s="559"/>
      <c r="AAX96" s="559"/>
      <c r="AAY96" s="559"/>
      <c r="AAZ96" s="559"/>
      <c r="ABA96" s="559"/>
      <c r="ABB96" s="559"/>
      <c r="ABC96" s="559"/>
      <c r="ABD96" s="559"/>
      <c r="ABE96" s="559"/>
      <c r="ABF96" s="559"/>
      <c r="ABG96" s="559"/>
      <c r="ABH96" s="559"/>
      <c r="ABI96" s="559"/>
      <c r="ABJ96" s="559"/>
      <c r="ABK96" s="559"/>
      <c r="ABL96" s="559"/>
      <c r="ABM96" s="559"/>
      <c r="ABN96" s="559"/>
      <c r="ABO96" s="559"/>
      <c r="ABP96" s="559"/>
      <c r="ABQ96" s="559"/>
      <c r="ABR96" s="559"/>
      <c r="ABS96" s="559"/>
      <c r="ABT96" s="559"/>
      <c r="ABU96" s="559"/>
      <c r="ABV96" s="559"/>
      <c r="ABW96" s="559"/>
      <c r="ABX96" s="559"/>
      <c r="ABY96" s="559"/>
      <c r="ABZ96" s="559"/>
      <c r="ACA96" s="559"/>
      <c r="ACB96" s="559"/>
      <c r="ACC96" s="559"/>
      <c r="ACD96" s="559"/>
      <c r="ACE96" s="559"/>
      <c r="ACF96" s="559"/>
      <c r="ACG96" s="559"/>
      <c r="ACH96" s="559"/>
      <c r="ACI96" s="559"/>
      <c r="ACJ96" s="559"/>
      <c r="ACK96" s="559"/>
      <c r="ACL96" s="559"/>
      <c r="ACM96" s="559"/>
      <c r="ACN96" s="559"/>
      <c r="ACO96" s="559"/>
      <c r="ACP96" s="559"/>
      <c r="ACQ96" s="559"/>
      <c r="ACR96" s="559"/>
      <c r="ACS96" s="559"/>
      <c r="ACT96" s="559"/>
      <c r="ACU96" s="559"/>
      <c r="ACV96" s="559"/>
      <c r="ACW96" s="559"/>
      <c r="ACX96" s="559"/>
      <c r="ACY96" s="559"/>
      <c r="ACZ96" s="559"/>
      <c r="ADA96" s="559"/>
      <c r="ADB96" s="559"/>
      <c r="ADC96" s="559"/>
      <c r="ADD96" s="559"/>
      <c r="ADE96" s="559"/>
      <c r="ADF96" s="559"/>
      <c r="ADG96" s="559"/>
      <c r="ADH96" s="559"/>
      <c r="ADI96" s="559"/>
      <c r="ADJ96" s="559"/>
      <c r="ADK96" s="559"/>
      <c r="ADL96" s="559"/>
      <c r="ADM96" s="559"/>
      <c r="ADN96" s="559"/>
      <c r="ADO96" s="559"/>
      <c r="ADP96" s="559"/>
      <c r="ADQ96" s="559"/>
      <c r="ADR96" s="559"/>
      <c r="ADS96" s="559"/>
      <c r="ADT96" s="559"/>
      <c r="ADU96" s="559"/>
      <c r="ADV96" s="559"/>
      <c r="ADW96" s="559"/>
      <c r="ADX96" s="559"/>
      <c r="ADY96" s="559"/>
      <c r="ADZ96" s="559"/>
      <c r="AEA96" s="559"/>
      <c r="AEB96" s="559"/>
      <c r="AEC96" s="559"/>
      <c r="AED96" s="559"/>
      <c r="AEE96" s="559"/>
      <c r="AEF96" s="559"/>
      <c r="AEG96" s="559"/>
      <c r="AEH96" s="559"/>
      <c r="AEI96" s="559"/>
      <c r="AEJ96" s="559"/>
      <c r="AEK96" s="559"/>
      <c r="AEL96" s="559"/>
      <c r="AEM96" s="559"/>
      <c r="AEN96" s="559"/>
      <c r="AEO96" s="559"/>
      <c r="AEP96" s="559"/>
      <c r="AEQ96" s="559"/>
      <c r="AER96" s="559"/>
      <c r="AES96" s="559"/>
      <c r="AET96" s="559"/>
      <c r="AEU96" s="559"/>
      <c r="AEV96" s="559"/>
      <c r="AEW96" s="559"/>
      <c r="AEX96" s="559"/>
      <c r="AEY96" s="559"/>
      <c r="AEZ96" s="559"/>
      <c r="AFA96" s="559"/>
      <c r="AFB96" s="559"/>
      <c r="AFC96" s="559"/>
      <c r="AFD96" s="559"/>
      <c r="AFE96" s="559"/>
      <c r="AFF96" s="559"/>
      <c r="AFG96" s="559"/>
      <c r="AFH96" s="559"/>
      <c r="AFI96" s="559"/>
      <c r="AFJ96" s="559"/>
      <c r="AFK96" s="559"/>
      <c r="AFL96" s="559"/>
      <c r="AFM96" s="559"/>
      <c r="AFN96" s="559"/>
      <c r="AFO96" s="559"/>
      <c r="AFP96" s="559"/>
      <c r="AFQ96" s="559"/>
      <c r="AFR96" s="559"/>
      <c r="AFS96" s="559"/>
      <c r="AFT96" s="559"/>
      <c r="AFU96" s="559"/>
      <c r="AFV96" s="559"/>
      <c r="AFW96" s="559"/>
      <c r="AFX96" s="559"/>
      <c r="AFY96" s="559"/>
      <c r="AFZ96" s="559"/>
      <c r="AGA96" s="559"/>
      <c r="AGB96" s="559"/>
      <c r="AGC96" s="559"/>
      <c r="AGD96" s="559"/>
      <c r="AGE96" s="559"/>
      <c r="AGF96" s="559"/>
      <c r="AGG96" s="559"/>
      <c r="AGH96" s="559"/>
      <c r="AGI96" s="559"/>
      <c r="AGJ96" s="559"/>
      <c r="AGK96" s="559"/>
      <c r="AGL96" s="559"/>
      <c r="AGM96" s="559"/>
      <c r="AGN96" s="559"/>
      <c r="AGO96" s="559"/>
      <c r="AGP96" s="559"/>
      <c r="AGQ96" s="559"/>
      <c r="AGR96" s="559"/>
      <c r="AGS96" s="559"/>
      <c r="AGT96" s="559"/>
      <c r="AGU96" s="559"/>
      <c r="AGV96" s="559"/>
      <c r="AGW96" s="559"/>
      <c r="AGX96" s="559"/>
      <c r="AGY96" s="559"/>
      <c r="AGZ96" s="559"/>
      <c r="AHA96" s="559"/>
      <c r="AHB96" s="559"/>
      <c r="AHC96" s="559"/>
      <c r="AHD96" s="559"/>
      <c r="AHE96" s="559"/>
      <c r="AHF96" s="559"/>
      <c r="AHG96" s="559"/>
      <c r="AHH96" s="559"/>
      <c r="AHI96" s="559"/>
      <c r="AHJ96" s="559"/>
      <c r="AHK96" s="559"/>
      <c r="AHL96" s="559"/>
      <c r="AHM96" s="559"/>
      <c r="AHN96" s="559"/>
      <c r="AHO96" s="559"/>
      <c r="AHP96" s="559"/>
      <c r="AHQ96" s="559"/>
      <c r="AHR96" s="559"/>
      <c r="AHS96" s="559"/>
      <c r="AHT96" s="559"/>
      <c r="AHU96" s="559"/>
      <c r="AHV96" s="559"/>
      <c r="AHW96" s="559"/>
      <c r="AHX96" s="559"/>
      <c r="AHY96" s="559"/>
      <c r="AHZ96" s="559"/>
      <c r="AIA96" s="559"/>
      <c r="AIB96" s="559"/>
      <c r="AIC96" s="559"/>
      <c r="AID96" s="559"/>
      <c r="AIE96" s="559"/>
      <c r="AIF96" s="559"/>
      <c r="AIG96" s="559"/>
      <c r="AIH96" s="559"/>
      <c r="AII96" s="559"/>
      <c r="AIJ96" s="559"/>
      <c r="AIK96" s="559"/>
      <c r="AIL96" s="559"/>
      <c r="AIM96" s="559"/>
      <c r="AIN96" s="559"/>
      <c r="AIO96" s="559"/>
      <c r="AIP96" s="559"/>
      <c r="AIQ96" s="559"/>
      <c r="AIR96" s="559"/>
      <c r="AIS96" s="559"/>
      <c r="AIT96" s="559"/>
      <c r="AIU96" s="559"/>
      <c r="AIV96" s="559"/>
      <c r="AIW96" s="559"/>
      <c r="AIX96" s="559"/>
      <c r="AIY96" s="559"/>
      <c r="AIZ96" s="559"/>
      <c r="AJA96" s="559"/>
      <c r="AJB96" s="559"/>
      <c r="AJC96" s="559"/>
      <c r="AJD96" s="559"/>
      <c r="AJE96" s="559"/>
      <c r="AJF96" s="559"/>
      <c r="AJG96" s="559"/>
      <c r="AJH96" s="559"/>
      <c r="AJI96" s="559"/>
      <c r="AJJ96" s="559"/>
      <c r="AJK96" s="559"/>
      <c r="AJL96" s="559"/>
      <c r="AJM96" s="559"/>
      <c r="AJN96" s="559"/>
      <c r="AJO96" s="559"/>
      <c r="AJP96" s="559"/>
      <c r="AJQ96" s="559"/>
      <c r="AJR96" s="559"/>
      <c r="AJS96" s="559"/>
      <c r="AJT96" s="559"/>
      <c r="AJU96" s="559"/>
      <c r="AJV96" s="559"/>
      <c r="AJW96" s="559"/>
      <c r="AJX96" s="559"/>
      <c r="AJY96" s="559"/>
      <c r="AJZ96" s="559"/>
      <c r="AKA96" s="559"/>
      <c r="AKB96" s="559"/>
      <c r="AKC96" s="559"/>
      <c r="AKD96" s="559"/>
      <c r="AKE96" s="559"/>
      <c r="AKF96" s="559"/>
      <c r="AKG96" s="559"/>
      <c r="AKH96" s="559"/>
      <c r="AKI96" s="559"/>
      <c r="AKJ96" s="559"/>
      <c r="AKK96" s="559"/>
      <c r="AKL96" s="559"/>
      <c r="AKM96" s="559"/>
      <c r="AKN96" s="559"/>
      <c r="AKO96" s="559"/>
      <c r="AKP96" s="559"/>
      <c r="AKQ96" s="559"/>
      <c r="AKR96" s="559"/>
      <c r="AKS96" s="559"/>
      <c r="AKT96" s="559"/>
      <c r="AKU96" s="559"/>
      <c r="AKV96" s="559"/>
      <c r="AKW96" s="559"/>
      <c r="AKX96" s="559"/>
      <c r="AKY96" s="559"/>
      <c r="AKZ96" s="559"/>
      <c r="ALA96" s="559"/>
      <c r="ALB96" s="559"/>
      <c r="ALC96" s="559"/>
      <c r="ALD96" s="559"/>
      <c r="ALE96" s="559"/>
      <c r="ALF96" s="559"/>
      <c r="ALG96" s="559"/>
      <c r="ALH96" s="559"/>
      <c r="ALI96" s="559"/>
      <c r="ALJ96" s="559"/>
      <c r="ALK96" s="559"/>
      <c r="ALL96" s="559"/>
      <c r="ALM96" s="559"/>
      <c r="ALN96" s="559"/>
      <c r="ALO96" s="559"/>
      <c r="ALP96" s="559"/>
      <c r="ALQ96" s="559"/>
      <c r="ALR96" s="559"/>
      <c r="ALS96" s="559"/>
      <c r="ALT96" s="559"/>
      <c r="ALU96" s="559"/>
      <c r="ALV96" s="559"/>
      <c r="ALW96" s="559"/>
      <c r="ALX96" s="559"/>
      <c r="ALY96" s="559"/>
      <c r="ALZ96" s="559"/>
      <c r="AMA96" s="559"/>
      <c r="AMB96" s="559"/>
      <c r="AMC96" s="559"/>
      <c r="AMD96" s="559"/>
      <c r="AME96" s="559"/>
      <c r="AMF96" s="559"/>
      <c r="AMG96" s="559"/>
      <c r="AMH96" s="559"/>
      <c r="AMI96" s="559"/>
      <c r="AMJ96" s="559"/>
    </row>
    <row r="97" spans="1:1024" x14ac:dyDescent="0.25">
      <c r="A97" s="294" t="s">
        <v>6284</v>
      </c>
      <c r="B97" s="257">
        <v>97</v>
      </c>
      <c r="C97" s="295" t="s">
        <v>24210</v>
      </c>
      <c r="D97" s="296" t="s">
        <v>6285</v>
      </c>
      <c r="E97" s="297"/>
      <c r="F97" s="298"/>
      <c r="G97" s="299"/>
      <c r="H97" s="299"/>
      <c r="I97" s="492">
        <v>100000</v>
      </c>
      <c r="J97" s="298"/>
      <c r="K97" s="298"/>
      <c r="L97" s="298"/>
      <c r="M97" s="298"/>
      <c r="N97" s="298"/>
      <c r="O97" s="300"/>
      <c r="P97" s="300"/>
      <c r="Q97" s="298"/>
      <c r="R97" s="298"/>
      <c r="S97" s="298"/>
      <c r="T97" s="298"/>
      <c r="U97" s="298"/>
      <c r="V97" s="301"/>
      <c r="W97" s="283">
        <f t="shared" si="61"/>
        <v>100</v>
      </c>
      <c r="X97" s="283">
        <f t="shared" si="62"/>
        <v>100</v>
      </c>
      <c r="Y97" s="283">
        <f t="shared" si="51"/>
        <v>100</v>
      </c>
      <c r="Z97" s="283">
        <f t="shared" si="58"/>
        <v>100</v>
      </c>
      <c r="AA97" s="283">
        <f t="shared" si="59"/>
        <v>100</v>
      </c>
      <c r="AB97" s="287">
        <f t="shared" si="57"/>
        <v>100</v>
      </c>
      <c r="AC97" s="287">
        <f t="shared" si="56"/>
        <v>100</v>
      </c>
      <c r="AD97" s="287">
        <f t="shared" si="50"/>
        <v>100</v>
      </c>
      <c r="AE97" s="284">
        <f t="shared" si="60"/>
        <v>100</v>
      </c>
      <c r="AF97" s="284">
        <f t="shared" si="27"/>
        <v>100</v>
      </c>
      <c r="AG97" s="268">
        <f t="shared" si="52"/>
        <v>100</v>
      </c>
      <c r="AH97" s="268">
        <f t="shared" si="53"/>
        <v>100</v>
      </c>
      <c r="AI97" s="268">
        <f t="shared" si="54"/>
        <v>100</v>
      </c>
      <c r="AJ97" s="268">
        <f t="shared" si="55"/>
        <v>100</v>
      </c>
      <c r="AK97" s="305" t="s">
        <v>31734</v>
      </c>
      <c r="AL97" s="306"/>
      <c r="AM97" s="297"/>
      <c r="AN97" s="511"/>
      <c r="AO97" s="277"/>
      <c r="AP97" s="277"/>
      <c r="AQ97" s="277"/>
      <c r="AR97" s="171" t="s">
        <v>6286</v>
      </c>
      <c r="AS97" s="171"/>
      <c r="AT97" s="390"/>
      <c r="AU97" s="357"/>
      <c r="AV97" s="143"/>
      <c r="AW97" s="559"/>
      <c r="AX97" s="559"/>
      <c r="AY97" s="559"/>
      <c r="AZ97" s="559"/>
      <c r="BA97" s="559"/>
      <c r="BB97" s="559"/>
      <c r="BC97" s="559"/>
      <c r="BD97" s="559"/>
      <c r="BE97" s="559"/>
      <c r="BF97" s="559"/>
      <c r="BG97" s="559"/>
      <c r="BH97" s="559"/>
      <c r="BI97" s="559"/>
      <c r="BJ97" s="559"/>
      <c r="BK97" s="559"/>
      <c r="BL97" s="559"/>
      <c r="BM97" s="559"/>
      <c r="BN97" s="559"/>
      <c r="BO97" s="559"/>
      <c r="BP97" s="559"/>
      <c r="BQ97" s="559"/>
      <c r="BR97" s="559"/>
      <c r="BS97" s="559"/>
      <c r="BT97" s="559"/>
      <c r="BU97" s="559"/>
      <c r="BV97" s="559"/>
      <c r="BW97" s="559"/>
      <c r="BX97" s="559"/>
      <c r="BY97" s="559"/>
      <c r="BZ97" s="559"/>
      <c r="CA97" s="559"/>
      <c r="CB97" s="559"/>
      <c r="CC97" s="559"/>
      <c r="CD97" s="559"/>
      <c r="CE97" s="559"/>
      <c r="CF97" s="559"/>
      <c r="CG97" s="559"/>
      <c r="CH97" s="559"/>
      <c r="CI97" s="559"/>
      <c r="CJ97" s="559"/>
      <c r="CK97" s="559"/>
      <c r="CL97" s="559"/>
      <c r="CM97" s="559"/>
      <c r="CN97" s="559"/>
      <c r="CO97" s="559"/>
      <c r="CP97" s="559"/>
      <c r="CQ97" s="559"/>
      <c r="CR97" s="559"/>
      <c r="CS97" s="559"/>
      <c r="CT97" s="559"/>
      <c r="CU97" s="559"/>
      <c r="CV97" s="559"/>
      <c r="CW97" s="559"/>
      <c r="CX97" s="559"/>
      <c r="CY97" s="559"/>
      <c r="CZ97" s="559"/>
      <c r="DA97" s="559"/>
      <c r="DB97" s="559"/>
      <c r="DC97" s="559"/>
      <c r="DD97" s="559"/>
      <c r="DE97" s="559"/>
      <c r="DF97" s="559"/>
      <c r="DG97" s="559"/>
      <c r="DH97" s="559"/>
      <c r="DI97" s="559"/>
      <c r="DJ97" s="559"/>
      <c r="DK97" s="559"/>
      <c r="DL97" s="559"/>
      <c r="DM97" s="559"/>
      <c r="DN97" s="559"/>
      <c r="DO97" s="559"/>
      <c r="DP97" s="559"/>
      <c r="DQ97" s="559"/>
      <c r="DR97" s="559"/>
      <c r="DS97" s="559"/>
      <c r="DT97" s="559"/>
      <c r="DU97" s="559"/>
      <c r="DV97" s="559"/>
      <c r="DW97" s="559"/>
      <c r="DX97" s="559"/>
      <c r="DY97" s="559"/>
      <c r="DZ97" s="559"/>
      <c r="EA97" s="559"/>
      <c r="EB97" s="559"/>
      <c r="EC97" s="559"/>
      <c r="ED97" s="559"/>
      <c r="EE97" s="559"/>
      <c r="EF97" s="559"/>
      <c r="EG97" s="559"/>
      <c r="EH97" s="559"/>
      <c r="EI97" s="559"/>
      <c r="EJ97" s="559"/>
      <c r="EK97" s="559"/>
      <c r="EL97" s="559"/>
      <c r="EM97" s="559"/>
      <c r="EN97" s="559"/>
      <c r="EO97" s="559"/>
      <c r="EP97" s="559"/>
      <c r="EQ97" s="559"/>
      <c r="ER97" s="559"/>
      <c r="ES97" s="559"/>
      <c r="ET97" s="559"/>
      <c r="EU97" s="559"/>
      <c r="EV97" s="559"/>
      <c r="EW97" s="559"/>
      <c r="EX97" s="559"/>
      <c r="EY97" s="559"/>
      <c r="EZ97" s="559"/>
      <c r="FA97" s="559"/>
      <c r="FB97" s="559"/>
      <c r="FC97" s="559"/>
      <c r="FD97" s="559"/>
      <c r="FE97" s="559"/>
      <c r="FF97" s="559"/>
      <c r="FG97" s="559"/>
      <c r="FH97" s="559"/>
      <c r="FI97" s="559"/>
      <c r="FJ97" s="559"/>
      <c r="FK97" s="559"/>
      <c r="FL97" s="559"/>
      <c r="FM97" s="559"/>
      <c r="FN97" s="559"/>
      <c r="FO97" s="559"/>
      <c r="FP97" s="559"/>
      <c r="FQ97" s="559"/>
      <c r="FR97" s="559"/>
      <c r="FS97" s="559"/>
      <c r="FT97" s="559"/>
      <c r="FU97" s="559"/>
      <c r="FV97" s="559"/>
      <c r="FW97" s="559"/>
      <c r="FX97" s="559"/>
      <c r="FY97" s="559"/>
      <c r="FZ97" s="559"/>
      <c r="GA97" s="559"/>
      <c r="GB97" s="559"/>
      <c r="GC97" s="559"/>
      <c r="GD97" s="559"/>
      <c r="GE97" s="559"/>
      <c r="GF97" s="559"/>
      <c r="GG97" s="559"/>
      <c r="GH97" s="559"/>
      <c r="GI97" s="559"/>
      <c r="GJ97" s="559"/>
      <c r="GK97" s="559"/>
      <c r="GL97" s="559"/>
      <c r="GM97" s="559"/>
      <c r="GN97" s="559"/>
      <c r="GO97" s="559"/>
      <c r="GP97" s="559"/>
      <c r="GQ97" s="559"/>
      <c r="GR97" s="559"/>
      <c r="GS97" s="559"/>
      <c r="GT97" s="559"/>
      <c r="GU97" s="559"/>
      <c r="GV97" s="559"/>
      <c r="GW97" s="559"/>
      <c r="GX97" s="559"/>
      <c r="GY97" s="559"/>
      <c r="GZ97" s="559"/>
      <c r="HA97" s="559"/>
      <c r="HB97" s="559"/>
      <c r="HC97" s="559"/>
      <c r="HD97" s="559"/>
      <c r="HE97" s="559"/>
      <c r="HF97" s="559"/>
      <c r="HG97" s="559"/>
      <c r="HH97" s="559"/>
      <c r="HI97" s="559"/>
      <c r="HJ97" s="559"/>
      <c r="HK97" s="559"/>
      <c r="HL97" s="559"/>
      <c r="HM97" s="559"/>
      <c r="HN97" s="559"/>
      <c r="HO97" s="559"/>
      <c r="HP97" s="559"/>
      <c r="HQ97" s="559"/>
      <c r="HR97" s="559"/>
      <c r="HS97" s="559"/>
      <c r="HT97" s="559"/>
      <c r="HU97" s="559"/>
      <c r="HV97" s="559"/>
      <c r="HW97" s="559"/>
      <c r="HX97" s="559"/>
      <c r="HY97" s="559"/>
      <c r="HZ97" s="559"/>
      <c r="IA97" s="559"/>
      <c r="IB97" s="559"/>
      <c r="IC97" s="559"/>
      <c r="ID97" s="559"/>
      <c r="IE97" s="559"/>
      <c r="IF97" s="559"/>
      <c r="IG97" s="559"/>
      <c r="IH97" s="559"/>
      <c r="II97" s="559"/>
      <c r="IJ97" s="559"/>
      <c r="IK97" s="559"/>
      <c r="IL97" s="559"/>
      <c r="IM97" s="559"/>
      <c r="IN97" s="559"/>
      <c r="IO97" s="559"/>
      <c r="IP97" s="559"/>
      <c r="IQ97" s="559"/>
      <c r="IR97" s="559"/>
      <c r="IS97" s="559"/>
      <c r="IT97" s="559"/>
      <c r="IU97" s="559"/>
      <c r="IV97" s="559"/>
      <c r="IW97" s="559"/>
      <c r="IX97" s="559"/>
      <c r="IY97" s="559"/>
      <c r="IZ97" s="559"/>
      <c r="JA97" s="559"/>
      <c r="JB97" s="559"/>
      <c r="JC97" s="559"/>
      <c r="JD97" s="559"/>
      <c r="JE97" s="559"/>
      <c r="JF97" s="559"/>
      <c r="JG97" s="559"/>
      <c r="JH97" s="559"/>
      <c r="JI97" s="559"/>
      <c r="JJ97" s="559"/>
      <c r="JK97" s="559"/>
      <c r="JL97" s="559"/>
      <c r="JM97" s="559"/>
      <c r="JN97" s="559"/>
      <c r="JO97" s="559"/>
      <c r="JP97" s="559"/>
      <c r="JQ97" s="559"/>
      <c r="JR97" s="559"/>
      <c r="JS97" s="559"/>
      <c r="JT97" s="559"/>
      <c r="JU97" s="559"/>
      <c r="JV97" s="559"/>
      <c r="JW97" s="559"/>
      <c r="JX97" s="559"/>
      <c r="JY97" s="559"/>
      <c r="JZ97" s="559"/>
      <c r="KA97" s="559"/>
      <c r="KB97" s="559"/>
      <c r="KC97" s="559"/>
      <c r="KD97" s="559"/>
      <c r="KE97" s="559"/>
      <c r="KF97" s="559"/>
      <c r="KG97" s="559"/>
      <c r="KH97" s="559"/>
      <c r="KI97" s="559"/>
      <c r="KJ97" s="559"/>
      <c r="KK97" s="559"/>
      <c r="KL97" s="559"/>
      <c r="KM97" s="559"/>
      <c r="KN97" s="559"/>
      <c r="KO97" s="559"/>
      <c r="KP97" s="559"/>
      <c r="KQ97" s="559"/>
      <c r="KR97" s="559"/>
      <c r="KS97" s="559"/>
      <c r="KT97" s="559"/>
      <c r="KU97" s="559"/>
      <c r="KV97" s="559"/>
      <c r="KW97" s="559"/>
      <c r="KX97" s="559"/>
      <c r="KY97" s="559"/>
      <c r="KZ97" s="559"/>
      <c r="LA97" s="559"/>
      <c r="LB97" s="559"/>
      <c r="LC97" s="559"/>
      <c r="LD97" s="559"/>
      <c r="LE97" s="559"/>
      <c r="LF97" s="559"/>
      <c r="LG97" s="559"/>
      <c r="LH97" s="559"/>
      <c r="LI97" s="559"/>
      <c r="LJ97" s="559"/>
      <c r="LK97" s="559"/>
      <c r="LL97" s="559"/>
      <c r="LM97" s="559"/>
      <c r="LN97" s="559"/>
      <c r="LO97" s="559"/>
      <c r="LP97" s="559"/>
      <c r="LQ97" s="559"/>
      <c r="LR97" s="559"/>
      <c r="LS97" s="559"/>
      <c r="LT97" s="559"/>
      <c r="LU97" s="559"/>
      <c r="LV97" s="559"/>
      <c r="LW97" s="559"/>
      <c r="LX97" s="559"/>
      <c r="LY97" s="559"/>
      <c r="LZ97" s="559"/>
      <c r="MA97" s="559"/>
      <c r="MB97" s="559"/>
      <c r="MC97" s="559"/>
      <c r="MD97" s="559"/>
      <c r="ME97" s="559"/>
      <c r="MF97" s="559"/>
      <c r="MG97" s="559"/>
      <c r="MH97" s="559"/>
      <c r="MI97" s="559"/>
      <c r="MJ97" s="559"/>
      <c r="MK97" s="559"/>
      <c r="ML97" s="559"/>
      <c r="MM97" s="559"/>
      <c r="MN97" s="559"/>
      <c r="MO97" s="559"/>
      <c r="MP97" s="559"/>
      <c r="MQ97" s="559"/>
      <c r="MR97" s="559"/>
      <c r="MS97" s="559"/>
      <c r="MT97" s="559"/>
      <c r="MU97" s="559"/>
      <c r="MV97" s="559"/>
      <c r="MW97" s="559"/>
      <c r="MX97" s="559"/>
      <c r="MY97" s="559"/>
      <c r="MZ97" s="559"/>
      <c r="NA97" s="559"/>
      <c r="NB97" s="559"/>
      <c r="NC97" s="559"/>
      <c r="ND97" s="559"/>
      <c r="NE97" s="559"/>
      <c r="NF97" s="559"/>
      <c r="NG97" s="559"/>
      <c r="NH97" s="559"/>
      <c r="NI97" s="559"/>
      <c r="NJ97" s="559"/>
      <c r="NK97" s="559"/>
      <c r="NL97" s="559"/>
      <c r="NM97" s="559"/>
      <c r="NN97" s="559"/>
      <c r="NO97" s="559"/>
      <c r="NP97" s="559"/>
      <c r="NQ97" s="559"/>
      <c r="NR97" s="559"/>
      <c r="NS97" s="559"/>
      <c r="NT97" s="559"/>
      <c r="NU97" s="559"/>
      <c r="NV97" s="559"/>
      <c r="NW97" s="559"/>
      <c r="NX97" s="559"/>
      <c r="NY97" s="559"/>
      <c r="NZ97" s="559"/>
      <c r="OA97" s="559"/>
      <c r="OB97" s="559"/>
      <c r="OC97" s="559"/>
      <c r="OD97" s="559"/>
      <c r="OE97" s="559"/>
      <c r="OF97" s="559"/>
      <c r="OG97" s="559"/>
      <c r="OH97" s="559"/>
      <c r="OI97" s="559"/>
      <c r="OJ97" s="559"/>
      <c r="OK97" s="559"/>
      <c r="OL97" s="559"/>
      <c r="OM97" s="559"/>
      <c r="ON97" s="559"/>
      <c r="OO97" s="559"/>
      <c r="OP97" s="559"/>
      <c r="OQ97" s="559"/>
      <c r="OR97" s="559"/>
      <c r="OS97" s="559"/>
      <c r="OT97" s="559"/>
      <c r="OU97" s="559"/>
      <c r="OV97" s="559"/>
      <c r="OW97" s="559"/>
      <c r="OX97" s="559"/>
      <c r="OY97" s="559"/>
      <c r="OZ97" s="559"/>
      <c r="PA97" s="559"/>
      <c r="PB97" s="559"/>
      <c r="PC97" s="559"/>
      <c r="PD97" s="559"/>
      <c r="PE97" s="559"/>
      <c r="PF97" s="559"/>
      <c r="PG97" s="559"/>
      <c r="PH97" s="559"/>
      <c r="PI97" s="559"/>
      <c r="PJ97" s="559"/>
      <c r="PK97" s="559"/>
      <c r="PL97" s="559"/>
      <c r="PM97" s="559"/>
      <c r="PN97" s="559"/>
      <c r="PO97" s="559"/>
      <c r="PP97" s="559"/>
      <c r="PQ97" s="559"/>
      <c r="PR97" s="559"/>
      <c r="PS97" s="559"/>
      <c r="PT97" s="559"/>
      <c r="PU97" s="559"/>
      <c r="PV97" s="559"/>
      <c r="PW97" s="559"/>
      <c r="PX97" s="559"/>
      <c r="PY97" s="559"/>
      <c r="PZ97" s="559"/>
      <c r="QA97" s="559"/>
      <c r="QB97" s="559"/>
      <c r="QC97" s="559"/>
      <c r="QD97" s="559"/>
      <c r="QE97" s="559"/>
      <c r="QF97" s="559"/>
      <c r="QG97" s="559"/>
      <c r="QH97" s="559"/>
      <c r="QI97" s="559"/>
      <c r="QJ97" s="559"/>
      <c r="QK97" s="559"/>
      <c r="QL97" s="559"/>
      <c r="QM97" s="559"/>
      <c r="QN97" s="559"/>
      <c r="QO97" s="559"/>
      <c r="QP97" s="559"/>
      <c r="QQ97" s="559"/>
      <c r="QR97" s="559"/>
      <c r="QS97" s="559"/>
      <c r="QT97" s="559"/>
      <c r="QU97" s="559"/>
      <c r="QV97" s="559"/>
      <c r="QW97" s="559"/>
      <c r="QX97" s="559"/>
      <c r="QY97" s="559"/>
      <c r="QZ97" s="559"/>
      <c r="RA97" s="559"/>
      <c r="RB97" s="559"/>
      <c r="RC97" s="559"/>
      <c r="RD97" s="559"/>
      <c r="RE97" s="559"/>
      <c r="RF97" s="559"/>
      <c r="RG97" s="559"/>
      <c r="RH97" s="559"/>
      <c r="RI97" s="559"/>
      <c r="RJ97" s="559"/>
      <c r="RK97" s="559"/>
      <c r="RL97" s="559"/>
      <c r="RM97" s="559"/>
      <c r="RN97" s="559"/>
      <c r="RO97" s="559"/>
      <c r="RP97" s="559"/>
      <c r="RQ97" s="559"/>
      <c r="RR97" s="559"/>
      <c r="RS97" s="559"/>
      <c r="RT97" s="559"/>
      <c r="RU97" s="559"/>
      <c r="RV97" s="559"/>
      <c r="RW97" s="559"/>
      <c r="RX97" s="559"/>
      <c r="RY97" s="559"/>
      <c r="RZ97" s="559"/>
      <c r="SA97" s="559"/>
      <c r="SB97" s="559"/>
      <c r="SC97" s="559"/>
      <c r="SD97" s="559"/>
      <c r="SE97" s="559"/>
      <c r="SF97" s="559"/>
      <c r="SG97" s="559"/>
      <c r="SH97" s="559"/>
      <c r="SI97" s="559"/>
      <c r="SJ97" s="559"/>
      <c r="SK97" s="559"/>
      <c r="SL97" s="559"/>
      <c r="SM97" s="559"/>
      <c r="SN97" s="559"/>
      <c r="SO97" s="559"/>
      <c r="SP97" s="559"/>
      <c r="SQ97" s="559"/>
      <c r="SR97" s="559"/>
      <c r="SS97" s="559"/>
      <c r="ST97" s="559"/>
      <c r="SU97" s="559"/>
      <c r="SV97" s="559"/>
      <c r="SW97" s="559"/>
      <c r="SX97" s="559"/>
      <c r="SY97" s="559"/>
      <c r="SZ97" s="559"/>
      <c r="TA97" s="559"/>
      <c r="TB97" s="559"/>
      <c r="TC97" s="559"/>
      <c r="TD97" s="559"/>
      <c r="TE97" s="559"/>
      <c r="TF97" s="559"/>
      <c r="TG97" s="559"/>
      <c r="TH97" s="559"/>
      <c r="TI97" s="559"/>
      <c r="TJ97" s="559"/>
      <c r="TK97" s="559"/>
      <c r="TL97" s="559"/>
      <c r="TM97" s="559"/>
      <c r="TN97" s="559"/>
      <c r="TO97" s="559"/>
      <c r="TP97" s="559"/>
      <c r="TQ97" s="559"/>
      <c r="TR97" s="559"/>
      <c r="TS97" s="559"/>
      <c r="TT97" s="559"/>
      <c r="TU97" s="559"/>
      <c r="TV97" s="559"/>
      <c r="TW97" s="559"/>
      <c r="TX97" s="559"/>
      <c r="TY97" s="559"/>
      <c r="TZ97" s="559"/>
      <c r="UA97" s="559"/>
      <c r="UB97" s="559"/>
      <c r="UC97" s="559"/>
      <c r="UD97" s="559"/>
      <c r="UE97" s="559"/>
      <c r="UF97" s="559"/>
      <c r="UG97" s="559"/>
      <c r="UH97" s="559"/>
      <c r="UI97" s="559"/>
      <c r="UJ97" s="559"/>
      <c r="UK97" s="559"/>
      <c r="UL97" s="559"/>
      <c r="UM97" s="559"/>
      <c r="UN97" s="559"/>
      <c r="UO97" s="559"/>
      <c r="UP97" s="559"/>
      <c r="UQ97" s="559"/>
      <c r="UR97" s="559"/>
      <c r="US97" s="559"/>
      <c r="UT97" s="559"/>
      <c r="UU97" s="559"/>
      <c r="UV97" s="559"/>
      <c r="UW97" s="559"/>
      <c r="UX97" s="559"/>
      <c r="UY97" s="559"/>
      <c r="UZ97" s="559"/>
      <c r="VA97" s="559"/>
      <c r="VB97" s="559"/>
      <c r="VC97" s="559"/>
      <c r="VD97" s="559"/>
      <c r="VE97" s="559"/>
      <c r="VF97" s="559"/>
      <c r="VG97" s="559"/>
      <c r="VH97" s="559"/>
      <c r="VI97" s="559"/>
      <c r="VJ97" s="559"/>
      <c r="VK97" s="559"/>
      <c r="VL97" s="559"/>
      <c r="VM97" s="559"/>
      <c r="VN97" s="559"/>
      <c r="VO97" s="559"/>
      <c r="VP97" s="559"/>
      <c r="VQ97" s="559"/>
      <c r="VR97" s="559"/>
      <c r="VS97" s="559"/>
      <c r="VT97" s="559"/>
      <c r="VU97" s="559"/>
      <c r="VV97" s="559"/>
      <c r="VW97" s="559"/>
      <c r="VX97" s="559"/>
      <c r="VY97" s="559"/>
      <c r="VZ97" s="559"/>
      <c r="WA97" s="559"/>
      <c r="WB97" s="559"/>
      <c r="WC97" s="559"/>
      <c r="WD97" s="559"/>
      <c r="WE97" s="559"/>
      <c r="WF97" s="559"/>
      <c r="WG97" s="559"/>
      <c r="WH97" s="559"/>
      <c r="WI97" s="559"/>
      <c r="WJ97" s="559"/>
      <c r="WK97" s="559"/>
      <c r="WL97" s="559"/>
      <c r="WM97" s="559"/>
      <c r="WN97" s="559"/>
      <c r="WO97" s="559"/>
      <c r="WP97" s="559"/>
      <c r="WQ97" s="559"/>
      <c r="WR97" s="559"/>
      <c r="WS97" s="559"/>
      <c r="WT97" s="559"/>
      <c r="WU97" s="559"/>
      <c r="WV97" s="559"/>
      <c r="WW97" s="559"/>
      <c r="WX97" s="559"/>
      <c r="WY97" s="559"/>
      <c r="WZ97" s="559"/>
      <c r="XA97" s="559"/>
      <c r="XB97" s="559"/>
      <c r="XC97" s="559"/>
      <c r="XD97" s="559"/>
      <c r="XE97" s="559"/>
      <c r="XF97" s="559"/>
      <c r="XG97" s="559"/>
      <c r="XH97" s="559"/>
      <c r="XI97" s="559"/>
      <c r="XJ97" s="559"/>
      <c r="XK97" s="559"/>
      <c r="XL97" s="559"/>
      <c r="XM97" s="559"/>
      <c r="XN97" s="559"/>
      <c r="XO97" s="559"/>
      <c r="XP97" s="559"/>
      <c r="XQ97" s="559"/>
      <c r="XR97" s="559"/>
      <c r="XS97" s="559"/>
      <c r="XT97" s="559"/>
      <c r="XU97" s="559"/>
      <c r="XV97" s="559"/>
      <c r="XW97" s="559"/>
      <c r="XX97" s="559"/>
      <c r="XY97" s="559"/>
      <c r="XZ97" s="559"/>
      <c r="YA97" s="559"/>
      <c r="YB97" s="559"/>
      <c r="YC97" s="559"/>
      <c r="YD97" s="559"/>
      <c r="YE97" s="559"/>
      <c r="YF97" s="559"/>
      <c r="YG97" s="559"/>
      <c r="YH97" s="559"/>
      <c r="YI97" s="559"/>
      <c r="YJ97" s="559"/>
      <c r="YK97" s="559"/>
      <c r="YL97" s="559"/>
      <c r="YM97" s="559"/>
      <c r="YN97" s="559"/>
      <c r="YO97" s="559"/>
      <c r="YP97" s="559"/>
      <c r="YQ97" s="559"/>
      <c r="YR97" s="559"/>
      <c r="YS97" s="559"/>
      <c r="YT97" s="559"/>
      <c r="YU97" s="559"/>
      <c r="YV97" s="559"/>
      <c r="YW97" s="559"/>
      <c r="YX97" s="559"/>
      <c r="YY97" s="559"/>
      <c r="YZ97" s="559"/>
      <c r="ZA97" s="559"/>
      <c r="ZB97" s="559"/>
      <c r="ZC97" s="559"/>
      <c r="ZD97" s="559"/>
      <c r="ZE97" s="559"/>
      <c r="ZF97" s="559"/>
      <c r="ZG97" s="559"/>
      <c r="ZH97" s="559"/>
      <c r="ZI97" s="559"/>
      <c r="ZJ97" s="559"/>
      <c r="ZK97" s="559"/>
      <c r="ZL97" s="559"/>
      <c r="ZM97" s="559"/>
      <c r="ZN97" s="559"/>
      <c r="ZO97" s="559"/>
      <c r="ZP97" s="559"/>
      <c r="ZQ97" s="559"/>
      <c r="ZR97" s="559"/>
      <c r="ZS97" s="559"/>
      <c r="ZT97" s="559"/>
      <c r="ZU97" s="559"/>
      <c r="ZV97" s="559"/>
      <c r="ZW97" s="559"/>
      <c r="ZX97" s="559"/>
      <c r="ZY97" s="559"/>
      <c r="ZZ97" s="559"/>
      <c r="AAA97" s="559"/>
      <c r="AAB97" s="559"/>
      <c r="AAC97" s="559"/>
      <c r="AAD97" s="559"/>
      <c r="AAE97" s="559"/>
      <c r="AAF97" s="559"/>
      <c r="AAG97" s="559"/>
      <c r="AAH97" s="559"/>
      <c r="AAI97" s="559"/>
      <c r="AAJ97" s="559"/>
      <c r="AAK97" s="559"/>
      <c r="AAL97" s="559"/>
      <c r="AAM97" s="559"/>
      <c r="AAN97" s="559"/>
      <c r="AAO97" s="559"/>
      <c r="AAP97" s="559"/>
      <c r="AAQ97" s="559"/>
      <c r="AAR97" s="559"/>
      <c r="AAS97" s="559"/>
      <c r="AAT97" s="559"/>
      <c r="AAU97" s="559"/>
      <c r="AAV97" s="559"/>
      <c r="AAW97" s="559"/>
      <c r="AAX97" s="559"/>
      <c r="AAY97" s="559"/>
      <c r="AAZ97" s="559"/>
      <c r="ABA97" s="559"/>
      <c r="ABB97" s="559"/>
      <c r="ABC97" s="559"/>
      <c r="ABD97" s="559"/>
      <c r="ABE97" s="559"/>
      <c r="ABF97" s="559"/>
      <c r="ABG97" s="559"/>
      <c r="ABH97" s="559"/>
      <c r="ABI97" s="559"/>
      <c r="ABJ97" s="559"/>
      <c r="ABK97" s="559"/>
      <c r="ABL97" s="559"/>
      <c r="ABM97" s="559"/>
      <c r="ABN97" s="559"/>
      <c r="ABO97" s="559"/>
      <c r="ABP97" s="559"/>
      <c r="ABQ97" s="559"/>
      <c r="ABR97" s="559"/>
      <c r="ABS97" s="559"/>
      <c r="ABT97" s="559"/>
      <c r="ABU97" s="559"/>
      <c r="ABV97" s="559"/>
      <c r="ABW97" s="559"/>
      <c r="ABX97" s="559"/>
      <c r="ABY97" s="559"/>
      <c r="ABZ97" s="559"/>
      <c r="ACA97" s="559"/>
      <c r="ACB97" s="559"/>
      <c r="ACC97" s="559"/>
      <c r="ACD97" s="559"/>
      <c r="ACE97" s="559"/>
      <c r="ACF97" s="559"/>
      <c r="ACG97" s="559"/>
      <c r="ACH97" s="559"/>
      <c r="ACI97" s="559"/>
      <c r="ACJ97" s="559"/>
      <c r="ACK97" s="559"/>
      <c r="ACL97" s="559"/>
      <c r="ACM97" s="559"/>
      <c r="ACN97" s="559"/>
      <c r="ACO97" s="559"/>
      <c r="ACP97" s="559"/>
      <c r="ACQ97" s="559"/>
      <c r="ACR97" s="559"/>
      <c r="ACS97" s="559"/>
      <c r="ACT97" s="559"/>
      <c r="ACU97" s="559"/>
      <c r="ACV97" s="559"/>
      <c r="ACW97" s="559"/>
      <c r="ACX97" s="559"/>
      <c r="ACY97" s="559"/>
      <c r="ACZ97" s="559"/>
      <c r="ADA97" s="559"/>
      <c r="ADB97" s="559"/>
      <c r="ADC97" s="559"/>
      <c r="ADD97" s="559"/>
      <c r="ADE97" s="559"/>
      <c r="ADF97" s="559"/>
      <c r="ADG97" s="559"/>
      <c r="ADH97" s="559"/>
      <c r="ADI97" s="559"/>
      <c r="ADJ97" s="559"/>
      <c r="ADK97" s="559"/>
      <c r="ADL97" s="559"/>
      <c r="ADM97" s="559"/>
      <c r="ADN97" s="559"/>
      <c r="ADO97" s="559"/>
      <c r="ADP97" s="559"/>
      <c r="ADQ97" s="559"/>
      <c r="ADR97" s="559"/>
      <c r="ADS97" s="559"/>
      <c r="ADT97" s="559"/>
      <c r="ADU97" s="559"/>
      <c r="ADV97" s="559"/>
      <c r="ADW97" s="559"/>
      <c r="ADX97" s="559"/>
      <c r="ADY97" s="559"/>
      <c r="ADZ97" s="559"/>
      <c r="AEA97" s="559"/>
      <c r="AEB97" s="559"/>
      <c r="AEC97" s="559"/>
      <c r="AED97" s="559"/>
      <c r="AEE97" s="559"/>
      <c r="AEF97" s="559"/>
      <c r="AEG97" s="559"/>
      <c r="AEH97" s="559"/>
      <c r="AEI97" s="559"/>
      <c r="AEJ97" s="559"/>
      <c r="AEK97" s="559"/>
      <c r="AEL97" s="559"/>
      <c r="AEM97" s="559"/>
      <c r="AEN97" s="559"/>
      <c r="AEO97" s="559"/>
      <c r="AEP97" s="559"/>
      <c r="AEQ97" s="559"/>
      <c r="AER97" s="559"/>
      <c r="AES97" s="559"/>
      <c r="AET97" s="559"/>
      <c r="AEU97" s="559"/>
      <c r="AEV97" s="559"/>
      <c r="AEW97" s="559"/>
      <c r="AEX97" s="559"/>
      <c r="AEY97" s="559"/>
      <c r="AEZ97" s="559"/>
      <c r="AFA97" s="559"/>
      <c r="AFB97" s="559"/>
      <c r="AFC97" s="559"/>
      <c r="AFD97" s="559"/>
      <c r="AFE97" s="559"/>
      <c r="AFF97" s="559"/>
      <c r="AFG97" s="559"/>
      <c r="AFH97" s="559"/>
      <c r="AFI97" s="559"/>
      <c r="AFJ97" s="559"/>
      <c r="AFK97" s="559"/>
      <c r="AFL97" s="559"/>
      <c r="AFM97" s="559"/>
      <c r="AFN97" s="559"/>
      <c r="AFO97" s="559"/>
      <c r="AFP97" s="559"/>
      <c r="AFQ97" s="559"/>
      <c r="AFR97" s="559"/>
      <c r="AFS97" s="559"/>
      <c r="AFT97" s="559"/>
      <c r="AFU97" s="559"/>
      <c r="AFV97" s="559"/>
      <c r="AFW97" s="559"/>
      <c r="AFX97" s="559"/>
      <c r="AFY97" s="559"/>
      <c r="AFZ97" s="559"/>
      <c r="AGA97" s="559"/>
      <c r="AGB97" s="559"/>
      <c r="AGC97" s="559"/>
      <c r="AGD97" s="559"/>
      <c r="AGE97" s="559"/>
      <c r="AGF97" s="559"/>
      <c r="AGG97" s="559"/>
      <c r="AGH97" s="559"/>
      <c r="AGI97" s="559"/>
      <c r="AGJ97" s="559"/>
      <c r="AGK97" s="559"/>
      <c r="AGL97" s="559"/>
      <c r="AGM97" s="559"/>
      <c r="AGN97" s="559"/>
      <c r="AGO97" s="559"/>
      <c r="AGP97" s="559"/>
      <c r="AGQ97" s="559"/>
      <c r="AGR97" s="559"/>
      <c r="AGS97" s="559"/>
      <c r="AGT97" s="559"/>
      <c r="AGU97" s="559"/>
      <c r="AGV97" s="559"/>
      <c r="AGW97" s="559"/>
      <c r="AGX97" s="559"/>
      <c r="AGY97" s="559"/>
      <c r="AGZ97" s="559"/>
      <c r="AHA97" s="559"/>
      <c r="AHB97" s="559"/>
      <c r="AHC97" s="559"/>
      <c r="AHD97" s="559"/>
      <c r="AHE97" s="559"/>
      <c r="AHF97" s="559"/>
      <c r="AHG97" s="559"/>
      <c r="AHH97" s="559"/>
      <c r="AHI97" s="559"/>
      <c r="AHJ97" s="559"/>
      <c r="AHK97" s="559"/>
      <c r="AHL97" s="559"/>
      <c r="AHM97" s="559"/>
      <c r="AHN97" s="559"/>
      <c r="AHO97" s="559"/>
      <c r="AHP97" s="559"/>
      <c r="AHQ97" s="559"/>
      <c r="AHR97" s="559"/>
      <c r="AHS97" s="559"/>
      <c r="AHT97" s="559"/>
      <c r="AHU97" s="559"/>
      <c r="AHV97" s="559"/>
      <c r="AHW97" s="559"/>
      <c r="AHX97" s="559"/>
      <c r="AHY97" s="559"/>
      <c r="AHZ97" s="559"/>
      <c r="AIA97" s="559"/>
      <c r="AIB97" s="559"/>
      <c r="AIC97" s="559"/>
      <c r="AID97" s="559"/>
      <c r="AIE97" s="559"/>
      <c r="AIF97" s="559"/>
      <c r="AIG97" s="559"/>
      <c r="AIH97" s="559"/>
      <c r="AII97" s="559"/>
      <c r="AIJ97" s="559"/>
      <c r="AIK97" s="559"/>
      <c r="AIL97" s="559"/>
      <c r="AIM97" s="559"/>
      <c r="AIN97" s="559"/>
      <c r="AIO97" s="559"/>
      <c r="AIP97" s="559"/>
      <c r="AIQ97" s="559"/>
      <c r="AIR97" s="559"/>
      <c r="AIS97" s="559"/>
      <c r="AIT97" s="559"/>
      <c r="AIU97" s="559"/>
      <c r="AIV97" s="559"/>
      <c r="AIW97" s="559"/>
      <c r="AIX97" s="559"/>
      <c r="AIY97" s="559"/>
      <c r="AIZ97" s="559"/>
      <c r="AJA97" s="559"/>
      <c r="AJB97" s="559"/>
      <c r="AJC97" s="559"/>
      <c r="AJD97" s="559"/>
      <c r="AJE97" s="559"/>
      <c r="AJF97" s="559"/>
      <c r="AJG97" s="559"/>
      <c r="AJH97" s="559"/>
      <c r="AJI97" s="559"/>
      <c r="AJJ97" s="559"/>
      <c r="AJK97" s="559"/>
      <c r="AJL97" s="559"/>
      <c r="AJM97" s="559"/>
      <c r="AJN97" s="559"/>
      <c r="AJO97" s="559"/>
      <c r="AJP97" s="559"/>
      <c r="AJQ97" s="559"/>
      <c r="AJR97" s="559"/>
      <c r="AJS97" s="559"/>
      <c r="AJT97" s="559"/>
      <c r="AJU97" s="559"/>
      <c r="AJV97" s="559"/>
      <c r="AJW97" s="559"/>
      <c r="AJX97" s="559"/>
      <c r="AJY97" s="559"/>
      <c r="AJZ97" s="559"/>
      <c r="AKA97" s="559"/>
      <c r="AKB97" s="559"/>
      <c r="AKC97" s="559"/>
      <c r="AKD97" s="559"/>
      <c r="AKE97" s="559"/>
      <c r="AKF97" s="559"/>
      <c r="AKG97" s="559"/>
      <c r="AKH97" s="559"/>
      <c r="AKI97" s="559"/>
      <c r="AKJ97" s="559"/>
      <c r="AKK97" s="559"/>
      <c r="AKL97" s="559"/>
      <c r="AKM97" s="559"/>
      <c r="AKN97" s="559"/>
      <c r="AKO97" s="559"/>
      <c r="AKP97" s="559"/>
      <c r="AKQ97" s="559"/>
      <c r="AKR97" s="559"/>
      <c r="AKS97" s="559"/>
      <c r="AKT97" s="559"/>
      <c r="AKU97" s="559"/>
      <c r="AKV97" s="559"/>
      <c r="AKW97" s="559"/>
      <c r="AKX97" s="559"/>
      <c r="AKY97" s="559"/>
      <c r="AKZ97" s="559"/>
      <c r="ALA97" s="559"/>
      <c r="ALB97" s="559"/>
      <c r="ALC97" s="559"/>
      <c r="ALD97" s="559"/>
      <c r="ALE97" s="559"/>
      <c r="ALF97" s="559"/>
      <c r="ALG97" s="559"/>
      <c r="ALH97" s="559"/>
      <c r="ALI97" s="559"/>
      <c r="ALJ97" s="559"/>
      <c r="ALK97" s="559"/>
      <c r="ALL97" s="559"/>
      <c r="ALM97" s="559"/>
      <c r="ALN97" s="559"/>
      <c r="ALO97" s="559"/>
      <c r="ALP97" s="559"/>
      <c r="ALQ97" s="559"/>
      <c r="ALR97" s="559"/>
      <c r="ALS97" s="559"/>
      <c r="ALT97" s="559"/>
      <c r="ALU97" s="559"/>
      <c r="ALV97" s="559"/>
      <c r="ALW97" s="559"/>
      <c r="ALX97" s="559"/>
      <c r="ALY97" s="559"/>
      <c r="ALZ97" s="559"/>
      <c r="AMA97" s="559"/>
      <c r="AMB97" s="559"/>
      <c r="AMC97" s="559"/>
      <c r="AMD97" s="559"/>
      <c r="AME97" s="559"/>
      <c r="AMF97" s="559"/>
      <c r="AMG97" s="559"/>
      <c r="AMH97" s="559"/>
      <c r="AMI97" s="559"/>
      <c r="AMJ97" s="559"/>
    </row>
    <row r="98" spans="1:1024" x14ac:dyDescent="0.25">
      <c r="A98" s="294" t="s">
        <v>5379</v>
      </c>
      <c r="B98" s="257">
        <v>98</v>
      </c>
      <c r="C98" s="295" t="s">
        <v>5380</v>
      </c>
      <c r="D98" s="296" t="s">
        <v>5381</v>
      </c>
      <c r="E98" s="297"/>
      <c r="F98" s="298"/>
      <c r="G98" s="299"/>
      <c r="H98" s="299"/>
      <c r="I98" s="492">
        <v>2.88</v>
      </c>
      <c r="J98" s="298"/>
      <c r="K98" s="298"/>
      <c r="L98" s="298"/>
      <c r="M98" s="298"/>
      <c r="N98" s="298"/>
      <c r="O98" s="300"/>
      <c r="P98" s="300"/>
      <c r="Q98" s="298"/>
      <c r="R98" s="298"/>
      <c r="S98" s="298"/>
      <c r="T98" s="298"/>
      <c r="U98" s="298"/>
      <c r="V98" s="301"/>
      <c r="W98" s="302">
        <f t="shared" si="61"/>
        <v>100</v>
      </c>
      <c r="X98" s="302">
        <f t="shared" si="62"/>
        <v>100</v>
      </c>
      <c r="Y98" s="283">
        <f t="shared" si="51"/>
        <v>100</v>
      </c>
      <c r="Z98" s="302">
        <f t="shared" si="58"/>
        <v>100</v>
      </c>
      <c r="AA98" s="302">
        <f t="shared" si="59"/>
        <v>100</v>
      </c>
      <c r="AB98" s="303">
        <f t="shared" si="57"/>
        <v>100</v>
      </c>
      <c r="AC98" s="303">
        <f t="shared" si="56"/>
        <v>100</v>
      </c>
      <c r="AD98" s="303">
        <f t="shared" si="50"/>
        <v>100</v>
      </c>
      <c r="AE98" s="284">
        <f t="shared" si="60"/>
        <v>100</v>
      </c>
      <c r="AF98" s="284">
        <f t="shared" si="27"/>
        <v>100</v>
      </c>
      <c r="AG98" s="268">
        <f t="shared" si="52"/>
        <v>100</v>
      </c>
      <c r="AH98" s="268">
        <f t="shared" si="53"/>
        <v>100</v>
      </c>
      <c r="AI98" s="268">
        <f t="shared" si="54"/>
        <v>100</v>
      </c>
      <c r="AJ98" s="268">
        <f t="shared" si="55"/>
        <v>100</v>
      </c>
      <c r="AK98" s="305" t="s">
        <v>31734</v>
      </c>
      <c r="AL98" s="306"/>
      <c r="AM98" s="297"/>
      <c r="AN98" s="511"/>
      <c r="AO98" s="297"/>
      <c r="AP98" s="297"/>
      <c r="AQ98" s="277"/>
      <c r="AR98" s="171" t="s">
        <v>5382</v>
      </c>
      <c r="AS98" s="171"/>
      <c r="AT98" s="277"/>
      <c r="AU98" s="277"/>
    </row>
    <row r="99" spans="1:1024" x14ac:dyDescent="0.25">
      <c r="A99" s="294" t="s">
        <v>6191</v>
      </c>
      <c r="B99" s="257">
        <v>99</v>
      </c>
      <c r="C99" s="295" t="s">
        <v>24211</v>
      </c>
      <c r="D99" s="296" t="s">
        <v>6196</v>
      </c>
      <c r="E99" s="297" t="s">
        <v>5965</v>
      </c>
      <c r="F99" s="298"/>
      <c r="G99" s="299"/>
      <c r="H99" s="299"/>
      <c r="I99" s="492">
        <v>1286.4000000000001</v>
      </c>
      <c r="J99" s="298"/>
      <c r="K99" s="298"/>
      <c r="L99" s="298"/>
      <c r="M99" s="298"/>
      <c r="N99" s="298">
        <v>1</v>
      </c>
      <c r="O99" s="300"/>
      <c r="P99" s="300">
        <v>336</v>
      </c>
      <c r="Q99" s="298"/>
      <c r="R99" s="379"/>
      <c r="S99" s="379"/>
      <c r="T99" s="298"/>
      <c r="U99" s="298"/>
      <c r="V99" s="301"/>
      <c r="W99" s="283">
        <f t="shared" si="61"/>
        <v>100</v>
      </c>
      <c r="X99" s="283">
        <f t="shared" si="62"/>
        <v>100</v>
      </c>
      <c r="Y99" s="564">
        <f t="shared" si="51"/>
        <v>20</v>
      </c>
      <c r="Z99" s="283">
        <f t="shared" si="58"/>
        <v>100</v>
      </c>
      <c r="AA99" s="283">
        <f t="shared" si="59"/>
        <v>100</v>
      </c>
      <c r="AB99" s="287">
        <f t="shared" si="57"/>
        <v>100</v>
      </c>
      <c r="AC99" s="287">
        <f t="shared" si="56"/>
        <v>100</v>
      </c>
      <c r="AD99" s="287">
        <f t="shared" si="50"/>
        <v>100</v>
      </c>
      <c r="AE99" s="284">
        <f t="shared" si="60"/>
        <v>100</v>
      </c>
      <c r="AF99" s="284">
        <f t="shared" si="27"/>
        <v>100</v>
      </c>
      <c r="AG99" s="268">
        <f t="shared" si="52"/>
        <v>100</v>
      </c>
      <c r="AH99" s="268">
        <f t="shared" si="53"/>
        <v>100</v>
      </c>
      <c r="AI99" s="268">
        <f t="shared" si="54"/>
        <v>100</v>
      </c>
      <c r="AJ99" s="268">
        <f t="shared" si="55"/>
        <v>100</v>
      </c>
      <c r="AK99" s="305" t="s">
        <v>31734</v>
      </c>
      <c r="AL99" s="300"/>
      <c r="AM99" s="298">
        <v>2</v>
      </c>
      <c r="AN99" s="511"/>
      <c r="AO99" s="297"/>
      <c r="AP99" s="297"/>
      <c r="AQ99" s="277"/>
      <c r="AR99" s="171" t="s">
        <v>6268</v>
      </c>
      <c r="AS99" s="171"/>
      <c r="AT99" s="277"/>
      <c r="AU99" s="390"/>
      <c r="AV99" s="150" t="s">
        <v>24212</v>
      </c>
    </row>
    <row r="100" spans="1:1024" x14ac:dyDescent="0.25">
      <c r="A100" s="294" t="s">
        <v>5372</v>
      </c>
      <c r="B100" s="257">
        <v>100</v>
      </c>
      <c r="C100" s="295" t="s">
        <v>5373</v>
      </c>
      <c r="D100" s="296" t="s">
        <v>5374</v>
      </c>
      <c r="E100" s="297"/>
      <c r="F100" s="298"/>
      <c r="G100" s="299"/>
      <c r="H100" s="299"/>
      <c r="I100" s="492">
        <v>2.73</v>
      </c>
      <c r="J100" s="298"/>
      <c r="K100" s="298"/>
      <c r="L100" s="298"/>
      <c r="M100" s="298"/>
      <c r="N100" s="298">
        <v>1</v>
      </c>
      <c r="O100" s="300"/>
      <c r="P100" s="300"/>
      <c r="Q100" s="298"/>
      <c r="R100" s="298"/>
      <c r="S100" s="298"/>
      <c r="T100" s="298"/>
      <c r="U100" s="298"/>
      <c r="V100" s="301"/>
      <c r="W100" s="302">
        <f t="shared" si="61"/>
        <v>100</v>
      </c>
      <c r="X100" s="302">
        <f t="shared" si="62"/>
        <v>100</v>
      </c>
      <c r="Y100" s="283">
        <f t="shared" ref="Y100:Y131" si="63">IF(OR(P100=335,P100=336),20,100)</f>
        <v>100</v>
      </c>
      <c r="Z100" s="302">
        <f t="shared" si="58"/>
        <v>100</v>
      </c>
      <c r="AA100" s="302">
        <f t="shared" si="59"/>
        <v>100</v>
      </c>
      <c r="AB100" s="303">
        <f t="shared" si="57"/>
        <v>100</v>
      </c>
      <c r="AC100" s="303">
        <f t="shared" si="56"/>
        <v>100</v>
      </c>
      <c r="AD100" s="303">
        <f t="shared" si="50"/>
        <v>100</v>
      </c>
      <c r="AE100" s="284">
        <f t="shared" si="60"/>
        <v>100</v>
      </c>
      <c r="AF100" s="284">
        <f t="shared" si="27"/>
        <v>100</v>
      </c>
      <c r="AG100" s="304">
        <f t="shared" si="52"/>
        <v>100</v>
      </c>
      <c r="AH100" s="304">
        <f t="shared" si="53"/>
        <v>100</v>
      </c>
      <c r="AI100" s="304">
        <f t="shared" si="54"/>
        <v>100</v>
      </c>
      <c r="AJ100" s="304">
        <f t="shared" si="55"/>
        <v>100</v>
      </c>
      <c r="AK100" s="506" t="s">
        <v>24087</v>
      </c>
      <c r="AL100" s="306"/>
      <c r="AM100" s="297"/>
      <c r="AN100" s="511"/>
      <c r="AO100" s="297"/>
      <c r="AP100" s="297"/>
      <c r="AQ100" s="277"/>
      <c r="AR100" s="171" t="s">
        <v>5375</v>
      </c>
      <c r="AS100" s="171"/>
      <c r="AT100" s="390" t="s">
        <v>5376</v>
      </c>
      <c r="AU100" s="357"/>
      <c r="AV100" s="143"/>
      <c r="AW100" s="559"/>
      <c r="AX100" s="559"/>
      <c r="AY100" s="559"/>
      <c r="AZ100" s="559"/>
      <c r="BA100" s="559"/>
      <c r="BB100" s="559"/>
      <c r="BC100" s="559"/>
      <c r="BD100" s="559"/>
      <c r="BE100" s="559"/>
      <c r="BF100" s="559"/>
      <c r="BG100" s="559"/>
      <c r="BH100" s="559"/>
      <c r="BI100" s="559"/>
      <c r="BJ100" s="559"/>
      <c r="BK100" s="559"/>
      <c r="BL100" s="559"/>
      <c r="BM100" s="559"/>
      <c r="BN100" s="559"/>
      <c r="BO100" s="559"/>
      <c r="BP100" s="559"/>
      <c r="BQ100" s="559"/>
      <c r="BR100" s="559"/>
      <c r="BS100" s="559"/>
      <c r="BT100" s="559"/>
      <c r="BU100" s="559"/>
      <c r="BV100" s="559"/>
      <c r="BW100" s="559"/>
      <c r="BX100" s="559"/>
      <c r="BY100" s="559"/>
      <c r="BZ100" s="559"/>
      <c r="CA100" s="559"/>
      <c r="CB100" s="559"/>
      <c r="CC100" s="559"/>
      <c r="CD100" s="559"/>
      <c r="CE100" s="559"/>
      <c r="CF100" s="559"/>
      <c r="CG100" s="559"/>
      <c r="CH100" s="559"/>
      <c r="CI100" s="559"/>
      <c r="CJ100" s="559"/>
      <c r="CK100" s="559"/>
      <c r="CL100" s="559"/>
      <c r="CM100" s="559"/>
      <c r="CN100" s="559"/>
      <c r="CO100" s="559"/>
      <c r="CP100" s="559"/>
      <c r="CQ100" s="559"/>
      <c r="CR100" s="559"/>
      <c r="CS100" s="559"/>
      <c r="CT100" s="559"/>
      <c r="CU100" s="559"/>
      <c r="CV100" s="559"/>
      <c r="CW100" s="559"/>
      <c r="CX100" s="559"/>
      <c r="CY100" s="559"/>
      <c r="CZ100" s="559"/>
      <c r="DA100" s="559"/>
      <c r="DB100" s="559"/>
      <c r="DC100" s="559"/>
      <c r="DD100" s="559"/>
      <c r="DE100" s="559"/>
      <c r="DF100" s="559"/>
      <c r="DG100" s="559"/>
      <c r="DH100" s="559"/>
      <c r="DI100" s="559"/>
      <c r="DJ100" s="559"/>
      <c r="DK100" s="559"/>
      <c r="DL100" s="559"/>
      <c r="DM100" s="559"/>
      <c r="DN100" s="559"/>
      <c r="DO100" s="559"/>
      <c r="DP100" s="559"/>
      <c r="DQ100" s="559"/>
      <c r="DR100" s="559"/>
      <c r="DS100" s="559"/>
      <c r="DT100" s="559"/>
      <c r="DU100" s="559"/>
      <c r="DV100" s="559"/>
      <c r="DW100" s="559"/>
      <c r="DX100" s="559"/>
      <c r="DY100" s="559"/>
      <c r="DZ100" s="559"/>
      <c r="EA100" s="559"/>
      <c r="EB100" s="559"/>
      <c r="EC100" s="559"/>
      <c r="ED100" s="559"/>
      <c r="EE100" s="559"/>
      <c r="EF100" s="559"/>
      <c r="EG100" s="559"/>
      <c r="EH100" s="559"/>
      <c r="EI100" s="559"/>
      <c r="EJ100" s="559"/>
      <c r="EK100" s="559"/>
      <c r="EL100" s="559"/>
      <c r="EM100" s="559"/>
      <c r="EN100" s="559"/>
      <c r="EO100" s="559"/>
      <c r="EP100" s="559"/>
      <c r="EQ100" s="559"/>
      <c r="ER100" s="559"/>
      <c r="ES100" s="559"/>
      <c r="ET100" s="559"/>
      <c r="EU100" s="559"/>
      <c r="EV100" s="559"/>
      <c r="EW100" s="559"/>
      <c r="EX100" s="559"/>
      <c r="EY100" s="559"/>
      <c r="EZ100" s="559"/>
      <c r="FA100" s="559"/>
      <c r="FB100" s="559"/>
      <c r="FC100" s="559"/>
      <c r="FD100" s="559"/>
      <c r="FE100" s="559"/>
      <c r="FF100" s="559"/>
      <c r="FG100" s="559"/>
      <c r="FH100" s="559"/>
      <c r="FI100" s="559"/>
      <c r="FJ100" s="559"/>
      <c r="FK100" s="559"/>
      <c r="FL100" s="559"/>
      <c r="FM100" s="559"/>
      <c r="FN100" s="559"/>
      <c r="FO100" s="559"/>
      <c r="FP100" s="559"/>
      <c r="FQ100" s="559"/>
      <c r="FR100" s="559"/>
      <c r="FS100" s="559"/>
      <c r="FT100" s="559"/>
      <c r="FU100" s="559"/>
      <c r="FV100" s="559"/>
      <c r="FW100" s="559"/>
      <c r="FX100" s="559"/>
      <c r="FY100" s="559"/>
      <c r="FZ100" s="559"/>
      <c r="GA100" s="559"/>
      <c r="GB100" s="559"/>
      <c r="GC100" s="559"/>
      <c r="GD100" s="559"/>
      <c r="GE100" s="559"/>
      <c r="GF100" s="559"/>
      <c r="GG100" s="559"/>
      <c r="GH100" s="559"/>
      <c r="GI100" s="559"/>
      <c r="GJ100" s="559"/>
      <c r="GK100" s="559"/>
      <c r="GL100" s="559"/>
      <c r="GM100" s="559"/>
      <c r="GN100" s="559"/>
      <c r="GO100" s="559"/>
      <c r="GP100" s="559"/>
      <c r="GQ100" s="559"/>
      <c r="GR100" s="559"/>
      <c r="GS100" s="559"/>
      <c r="GT100" s="559"/>
      <c r="GU100" s="559"/>
      <c r="GV100" s="559"/>
      <c r="GW100" s="559"/>
      <c r="GX100" s="559"/>
      <c r="GY100" s="559"/>
      <c r="GZ100" s="559"/>
      <c r="HA100" s="559"/>
      <c r="HB100" s="559"/>
      <c r="HC100" s="559"/>
      <c r="HD100" s="559"/>
      <c r="HE100" s="559"/>
      <c r="HF100" s="559"/>
      <c r="HG100" s="559"/>
      <c r="HH100" s="559"/>
      <c r="HI100" s="559"/>
      <c r="HJ100" s="559"/>
      <c r="HK100" s="559"/>
      <c r="HL100" s="559"/>
      <c r="HM100" s="559"/>
      <c r="HN100" s="559"/>
      <c r="HO100" s="559"/>
      <c r="HP100" s="559"/>
      <c r="HQ100" s="559"/>
      <c r="HR100" s="559"/>
      <c r="HS100" s="559"/>
      <c r="HT100" s="559"/>
      <c r="HU100" s="559"/>
      <c r="HV100" s="559"/>
      <c r="HW100" s="559"/>
      <c r="HX100" s="559"/>
      <c r="HY100" s="559"/>
      <c r="HZ100" s="559"/>
      <c r="IA100" s="559"/>
      <c r="IB100" s="559"/>
      <c r="IC100" s="559"/>
      <c r="ID100" s="559"/>
      <c r="IE100" s="559"/>
      <c r="IF100" s="559"/>
      <c r="IG100" s="559"/>
      <c r="IH100" s="559"/>
      <c r="II100" s="559"/>
      <c r="IJ100" s="559"/>
      <c r="IK100" s="559"/>
      <c r="IL100" s="559"/>
      <c r="IM100" s="559"/>
      <c r="IN100" s="559"/>
      <c r="IO100" s="559"/>
      <c r="IP100" s="559"/>
      <c r="IQ100" s="559"/>
      <c r="IR100" s="559"/>
      <c r="IS100" s="559"/>
      <c r="IT100" s="559"/>
      <c r="IU100" s="559"/>
      <c r="IV100" s="559"/>
      <c r="IW100" s="559"/>
      <c r="IX100" s="559"/>
      <c r="IY100" s="559"/>
      <c r="IZ100" s="559"/>
      <c r="JA100" s="559"/>
      <c r="JB100" s="559"/>
      <c r="JC100" s="559"/>
      <c r="JD100" s="559"/>
      <c r="JE100" s="559"/>
      <c r="JF100" s="559"/>
      <c r="JG100" s="559"/>
      <c r="JH100" s="559"/>
      <c r="JI100" s="559"/>
      <c r="JJ100" s="559"/>
      <c r="JK100" s="559"/>
      <c r="JL100" s="559"/>
      <c r="JM100" s="559"/>
      <c r="JN100" s="559"/>
      <c r="JO100" s="559"/>
      <c r="JP100" s="559"/>
      <c r="JQ100" s="559"/>
      <c r="JR100" s="559"/>
      <c r="JS100" s="559"/>
      <c r="JT100" s="559"/>
      <c r="JU100" s="559"/>
      <c r="JV100" s="559"/>
      <c r="JW100" s="559"/>
      <c r="JX100" s="559"/>
      <c r="JY100" s="559"/>
      <c r="JZ100" s="559"/>
      <c r="KA100" s="559"/>
      <c r="KB100" s="559"/>
      <c r="KC100" s="559"/>
      <c r="KD100" s="559"/>
      <c r="KE100" s="559"/>
      <c r="KF100" s="559"/>
      <c r="KG100" s="559"/>
      <c r="KH100" s="559"/>
      <c r="KI100" s="559"/>
      <c r="KJ100" s="559"/>
      <c r="KK100" s="559"/>
      <c r="KL100" s="559"/>
      <c r="KM100" s="559"/>
      <c r="KN100" s="559"/>
      <c r="KO100" s="559"/>
      <c r="KP100" s="559"/>
      <c r="KQ100" s="559"/>
      <c r="KR100" s="559"/>
      <c r="KS100" s="559"/>
      <c r="KT100" s="559"/>
      <c r="KU100" s="559"/>
      <c r="KV100" s="559"/>
      <c r="KW100" s="559"/>
      <c r="KX100" s="559"/>
      <c r="KY100" s="559"/>
      <c r="KZ100" s="559"/>
      <c r="LA100" s="559"/>
      <c r="LB100" s="559"/>
      <c r="LC100" s="559"/>
      <c r="LD100" s="559"/>
      <c r="LE100" s="559"/>
      <c r="LF100" s="559"/>
      <c r="LG100" s="559"/>
      <c r="LH100" s="559"/>
      <c r="LI100" s="559"/>
      <c r="LJ100" s="559"/>
      <c r="LK100" s="559"/>
      <c r="LL100" s="559"/>
      <c r="LM100" s="559"/>
      <c r="LN100" s="559"/>
      <c r="LO100" s="559"/>
      <c r="LP100" s="559"/>
      <c r="LQ100" s="559"/>
      <c r="LR100" s="559"/>
      <c r="LS100" s="559"/>
      <c r="LT100" s="559"/>
      <c r="LU100" s="559"/>
      <c r="LV100" s="559"/>
      <c r="LW100" s="559"/>
      <c r="LX100" s="559"/>
      <c r="LY100" s="559"/>
      <c r="LZ100" s="559"/>
      <c r="MA100" s="559"/>
      <c r="MB100" s="559"/>
      <c r="MC100" s="559"/>
      <c r="MD100" s="559"/>
      <c r="ME100" s="559"/>
      <c r="MF100" s="559"/>
      <c r="MG100" s="559"/>
      <c r="MH100" s="559"/>
      <c r="MI100" s="559"/>
      <c r="MJ100" s="559"/>
      <c r="MK100" s="559"/>
      <c r="ML100" s="559"/>
      <c r="MM100" s="559"/>
      <c r="MN100" s="559"/>
      <c r="MO100" s="559"/>
      <c r="MP100" s="559"/>
      <c r="MQ100" s="559"/>
      <c r="MR100" s="559"/>
      <c r="MS100" s="559"/>
      <c r="MT100" s="559"/>
      <c r="MU100" s="559"/>
      <c r="MV100" s="559"/>
      <c r="MW100" s="559"/>
      <c r="MX100" s="559"/>
      <c r="MY100" s="559"/>
      <c r="MZ100" s="559"/>
      <c r="NA100" s="559"/>
      <c r="NB100" s="559"/>
      <c r="NC100" s="559"/>
      <c r="ND100" s="559"/>
      <c r="NE100" s="559"/>
      <c r="NF100" s="559"/>
      <c r="NG100" s="559"/>
      <c r="NH100" s="559"/>
      <c r="NI100" s="559"/>
      <c r="NJ100" s="559"/>
      <c r="NK100" s="559"/>
      <c r="NL100" s="559"/>
      <c r="NM100" s="559"/>
      <c r="NN100" s="559"/>
      <c r="NO100" s="559"/>
      <c r="NP100" s="559"/>
      <c r="NQ100" s="559"/>
      <c r="NR100" s="559"/>
      <c r="NS100" s="559"/>
      <c r="NT100" s="559"/>
      <c r="NU100" s="559"/>
      <c r="NV100" s="559"/>
      <c r="NW100" s="559"/>
      <c r="NX100" s="559"/>
      <c r="NY100" s="559"/>
      <c r="NZ100" s="559"/>
      <c r="OA100" s="559"/>
      <c r="OB100" s="559"/>
      <c r="OC100" s="559"/>
      <c r="OD100" s="559"/>
      <c r="OE100" s="559"/>
      <c r="OF100" s="559"/>
      <c r="OG100" s="559"/>
      <c r="OH100" s="559"/>
      <c r="OI100" s="559"/>
      <c r="OJ100" s="559"/>
      <c r="OK100" s="559"/>
      <c r="OL100" s="559"/>
      <c r="OM100" s="559"/>
      <c r="ON100" s="559"/>
      <c r="OO100" s="559"/>
      <c r="OP100" s="559"/>
      <c r="OQ100" s="559"/>
      <c r="OR100" s="559"/>
      <c r="OS100" s="559"/>
      <c r="OT100" s="559"/>
      <c r="OU100" s="559"/>
      <c r="OV100" s="559"/>
      <c r="OW100" s="559"/>
      <c r="OX100" s="559"/>
      <c r="OY100" s="559"/>
      <c r="OZ100" s="559"/>
      <c r="PA100" s="559"/>
      <c r="PB100" s="559"/>
      <c r="PC100" s="559"/>
      <c r="PD100" s="559"/>
      <c r="PE100" s="559"/>
      <c r="PF100" s="559"/>
      <c r="PG100" s="559"/>
      <c r="PH100" s="559"/>
      <c r="PI100" s="559"/>
      <c r="PJ100" s="559"/>
      <c r="PK100" s="559"/>
      <c r="PL100" s="559"/>
      <c r="PM100" s="559"/>
      <c r="PN100" s="559"/>
      <c r="PO100" s="559"/>
      <c r="PP100" s="559"/>
      <c r="PQ100" s="559"/>
      <c r="PR100" s="559"/>
      <c r="PS100" s="559"/>
      <c r="PT100" s="559"/>
      <c r="PU100" s="559"/>
      <c r="PV100" s="559"/>
      <c r="PW100" s="559"/>
      <c r="PX100" s="559"/>
      <c r="PY100" s="559"/>
      <c r="PZ100" s="559"/>
      <c r="QA100" s="559"/>
      <c r="QB100" s="559"/>
      <c r="QC100" s="559"/>
      <c r="QD100" s="559"/>
      <c r="QE100" s="559"/>
      <c r="QF100" s="559"/>
      <c r="QG100" s="559"/>
      <c r="QH100" s="559"/>
      <c r="QI100" s="559"/>
      <c r="QJ100" s="559"/>
      <c r="QK100" s="559"/>
      <c r="QL100" s="559"/>
      <c r="QM100" s="559"/>
      <c r="QN100" s="559"/>
      <c r="QO100" s="559"/>
      <c r="QP100" s="559"/>
      <c r="QQ100" s="559"/>
      <c r="QR100" s="559"/>
      <c r="QS100" s="559"/>
      <c r="QT100" s="559"/>
      <c r="QU100" s="559"/>
      <c r="QV100" s="559"/>
      <c r="QW100" s="559"/>
      <c r="QX100" s="559"/>
      <c r="QY100" s="559"/>
      <c r="QZ100" s="559"/>
      <c r="RA100" s="559"/>
      <c r="RB100" s="559"/>
      <c r="RC100" s="559"/>
      <c r="RD100" s="559"/>
      <c r="RE100" s="559"/>
      <c r="RF100" s="559"/>
      <c r="RG100" s="559"/>
      <c r="RH100" s="559"/>
      <c r="RI100" s="559"/>
      <c r="RJ100" s="559"/>
      <c r="RK100" s="559"/>
      <c r="RL100" s="559"/>
      <c r="RM100" s="559"/>
      <c r="RN100" s="559"/>
      <c r="RO100" s="559"/>
      <c r="RP100" s="559"/>
      <c r="RQ100" s="559"/>
      <c r="RR100" s="559"/>
      <c r="RS100" s="559"/>
      <c r="RT100" s="559"/>
      <c r="RU100" s="559"/>
      <c r="RV100" s="559"/>
      <c r="RW100" s="559"/>
      <c r="RX100" s="559"/>
      <c r="RY100" s="559"/>
      <c r="RZ100" s="559"/>
      <c r="SA100" s="559"/>
      <c r="SB100" s="559"/>
      <c r="SC100" s="559"/>
      <c r="SD100" s="559"/>
      <c r="SE100" s="559"/>
      <c r="SF100" s="559"/>
      <c r="SG100" s="559"/>
      <c r="SH100" s="559"/>
      <c r="SI100" s="559"/>
      <c r="SJ100" s="559"/>
      <c r="SK100" s="559"/>
      <c r="SL100" s="559"/>
      <c r="SM100" s="559"/>
      <c r="SN100" s="559"/>
      <c r="SO100" s="559"/>
      <c r="SP100" s="559"/>
      <c r="SQ100" s="559"/>
      <c r="SR100" s="559"/>
      <c r="SS100" s="559"/>
      <c r="ST100" s="559"/>
      <c r="SU100" s="559"/>
      <c r="SV100" s="559"/>
      <c r="SW100" s="559"/>
      <c r="SX100" s="559"/>
      <c r="SY100" s="559"/>
      <c r="SZ100" s="559"/>
      <c r="TA100" s="559"/>
      <c r="TB100" s="559"/>
      <c r="TC100" s="559"/>
      <c r="TD100" s="559"/>
      <c r="TE100" s="559"/>
      <c r="TF100" s="559"/>
      <c r="TG100" s="559"/>
      <c r="TH100" s="559"/>
      <c r="TI100" s="559"/>
      <c r="TJ100" s="559"/>
      <c r="TK100" s="559"/>
      <c r="TL100" s="559"/>
      <c r="TM100" s="559"/>
      <c r="TN100" s="559"/>
      <c r="TO100" s="559"/>
      <c r="TP100" s="559"/>
      <c r="TQ100" s="559"/>
      <c r="TR100" s="559"/>
      <c r="TS100" s="559"/>
      <c r="TT100" s="559"/>
      <c r="TU100" s="559"/>
      <c r="TV100" s="559"/>
      <c r="TW100" s="559"/>
      <c r="TX100" s="559"/>
      <c r="TY100" s="559"/>
      <c r="TZ100" s="559"/>
      <c r="UA100" s="559"/>
      <c r="UB100" s="559"/>
      <c r="UC100" s="559"/>
      <c r="UD100" s="559"/>
      <c r="UE100" s="559"/>
      <c r="UF100" s="559"/>
      <c r="UG100" s="559"/>
      <c r="UH100" s="559"/>
      <c r="UI100" s="559"/>
      <c r="UJ100" s="559"/>
      <c r="UK100" s="559"/>
      <c r="UL100" s="559"/>
      <c r="UM100" s="559"/>
      <c r="UN100" s="559"/>
      <c r="UO100" s="559"/>
      <c r="UP100" s="559"/>
      <c r="UQ100" s="559"/>
      <c r="UR100" s="559"/>
      <c r="US100" s="559"/>
      <c r="UT100" s="559"/>
      <c r="UU100" s="559"/>
      <c r="UV100" s="559"/>
      <c r="UW100" s="559"/>
      <c r="UX100" s="559"/>
      <c r="UY100" s="559"/>
      <c r="UZ100" s="559"/>
      <c r="VA100" s="559"/>
      <c r="VB100" s="559"/>
      <c r="VC100" s="559"/>
      <c r="VD100" s="559"/>
      <c r="VE100" s="559"/>
      <c r="VF100" s="559"/>
      <c r="VG100" s="559"/>
      <c r="VH100" s="559"/>
      <c r="VI100" s="559"/>
      <c r="VJ100" s="559"/>
      <c r="VK100" s="559"/>
      <c r="VL100" s="559"/>
      <c r="VM100" s="559"/>
      <c r="VN100" s="559"/>
      <c r="VO100" s="559"/>
      <c r="VP100" s="559"/>
      <c r="VQ100" s="559"/>
      <c r="VR100" s="559"/>
      <c r="VS100" s="559"/>
      <c r="VT100" s="559"/>
      <c r="VU100" s="559"/>
      <c r="VV100" s="559"/>
      <c r="VW100" s="559"/>
      <c r="VX100" s="559"/>
      <c r="VY100" s="559"/>
      <c r="VZ100" s="559"/>
      <c r="WA100" s="559"/>
      <c r="WB100" s="559"/>
      <c r="WC100" s="559"/>
      <c r="WD100" s="559"/>
      <c r="WE100" s="559"/>
      <c r="WF100" s="559"/>
      <c r="WG100" s="559"/>
      <c r="WH100" s="559"/>
      <c r="WI100" s="559"/>
      <c r="WJ100" s="559"/>
      <c r="WK100" s="559"/>
      <c r="WL100" s="559"/>
      <c r="WM100" s="559"/>
      <c r="WN100" s="559"/>
      <c r="WO100" s="559"/>
      <c r="WP100" s="559"/>
      <c r="WQ100" s="559"/>
      <c r="WR100" s="559"/>
      <c r="WS100" s="559"/>
      <c r="WT100" s="559"/>
      <c r="WU100" s="559"/>
      <c r="WV100" s="559"/>
      <c r="WW100" s="559"/>
      <c r="WX100" s="559"/>
      <c r="WY100" s="559"/>
      <c r="WZ100" s="559"/>
      <c r="XA100" s="559"/>
      <c r="XB100" s="559"/>
      <c r="XC100" s="559"/>
      <c r="XD100" s="559"/>
      <c r="XE100" s="559"/>
      <c r="XF100" s="559"/>
      <c r="XG100" s="559"/>
      <c r="XH100" s="559"/>
      <c r="XI100" s="559"/>
      <c r="XJ100" s="559"/>
      <c r="XK100" s="559"/>
      <c r="XL100" s="559"/>
      <c r="XM100" s="559"/>
      <c r="XN100" s="559"/>
      <c r="XO100" s="559"/>
      <c r="XP100" s="559"/>
      <c r="XQ100" s="559"/>
      <c r="XR100" s="559"/>
      <c r="XS100" s="559"/>
      <c r="XT100" s="559"/>
      <c r="XU100" s="559"/>
      <c r="XV100" s="559"/>
      <c r="XW100" s="559"/>
      <c r="XX100" s="559"/>
      <c r="XY100" s="559"/>
      <c r="XZ100" s="559"/>
      <c r="YA100" s="559"/>
      <c r="YB100" s="559"/>
      <c r="YC100" s="559"/>
      <c r="YD100" s="559"/>
      <c r="YE100" s="559"/>
      <c r="YF100" s="559"/>
      <c r="YG100" s="559"/>
      <c r="YH100" s="559"/>
      <c r="YI100" s="559"/>
      <c r="YJ100" s="559"/>
      <c r="YK100" s="559"/>
      <c r="YL100" s="559"/>
      <c r="YM100" s="559"/>
      <c r="YN100" s="559"/>
      <c r="YO100" s="559"/>
      <c r="YP100" s="559"/>
      <c r="YQ100" s="559"/>
      <c r="YR100" s="559"/>
      <c r="YS100" s="559"/>
      <c r="YT100" s="559"/>
      <c r="YU100" s="559"/>
      <c r="YV100" s="559"/>
      <c r="YW100" s="559"/>
      <c r="YX100" s="559"/>
      <c r="YY100" s="559"/>
      <c r="YZ100" s="559"/>
      <c r="ZA100" s="559"/>
      <c r="ZB100" s="559"/>
      <c r="ZC100" s="559"/>
      <c r="ZD100" s="559"/>
      <c r="ZE100" s="559"/>
      <c r="ZF100" s="559"/>
      <c r="ZG100" s="559"/>
      <c r="ZH100" s="559"/>
      <c r="ZI100" s="559"/>
      <c r="ZJ100" s="559"/>
      <c r="ZK100" s="559"/>
      <c r="ZL100" s="559"/>
      <c r="ZM100" s="559"/>
      <c r="ZN100" s="559"/>
      <c r="ZO100" s="559"/>
      <c r="ZP100" s="559"/>
      <c r="ZQ100" s="559"/>
      <c r="ZR100" s="559"/>
      <c r="ZS100" s="559"/>
      <c r="ZT100" s="559"/>
      <c r="ZU100" s="559"/>
      <c r="ZV100" s="559"/>
      <c r="ZW100" s="559"/>
      <c r="ZX100" s="559"/>
      <c r="ZY100" s="559"/>
      <c r="ZZ100" s="559"/>
      <c r="AAA100" s="559"/>
      <c r="AAB100" s="559"/>
      <c r="AAC100" s="559"/>
      <c r="AAD100" s="559"/>
      <c r="AAE100" s="559"/>
      <c r="AAF100" s="559"/>
      <c r="AAG100" s="559"/>
      <c r="AAH100" s="559"/>
      <c r="AAI100" s="559"/>
      <c r="AAJ100" s="559"/>
      <c r="AAK100" s="559"/>
      <c r="AAL100" s="559"/>
      <c r="AAM100" s="559"/>
      <c r="AAN100" s="559"/>
      <c r="AAO100" s="559"/>
      <c r="AAP100" s="559"/>
      <c r="AAQ100" s="559"/>
      <c r="AAR100" s="559"/>
      <c r="AAS100" s="559"/>
      <c r="AAT100" s="559"/>
      <c r="AAU100" s="559"/>
      <c r="AAV100" s="559"/>
      <c r="AAW100" s="559"/>
      <c r="AAX100" s="559"/>
      <c r="AAY100" s="559"/>
      <c r="AAZ100" s="559"/>
      <c r="ABA100" s="559"/>
      <c r="ABB100" s="559"/>
      <c r="ABC100" s="559"/>
      <c r="ABD100" s="559"/>
      <c r="ABE100" s="559"/>
      <c r="ABF100" s="559"/>
      <c r="ABG100" s="559"/>
      <c r="ABH100" s="559"/>
      <c r="ABI100" s="559"/>
      <c r="ABJ100" s="559"/>
      <c r="ABK100" s="559"/>
      <c r="ABL100" s="559"/>
      <c r="ABM100" s="559"/>
      <c r="ABN100" s="559"/>
      <c r="ABO100" s="559"/>
      <c r="ABP100" s="559"/>
      <c r="ABQ100" s="559"/>
      <c r="ABR100" s="559"/>
      <c r="ABS100" s="559"/>
      <c r="ABT100" s="559"/>
      <c r="ABU100" s="559"/>
      <c r="ABV100" s="559"/>
      <c r="ABW100" s="559"/>
      <c r="ABX100" s="559"/>
      <c r="ABY100" s="559"/>
      <c r="ABZ100" s="559"/>
      <c r="ACA100" s="559"/>
      <c r="ACB100" s="559"/>
      <c r="ACC100" s="559"/>
      <c r="ACD100" s="559"/>
      <c r="ACE100" s="559"/>
      <c r="ACF100" s="559"/>
      <c r="ACG100" s="559"/>
      <c r="ACH100" s="559"/>
      <c r="ACI100" s="559"/>
      <c r="ACJ100" s="559"/>
      <c r="ACK100" s="559"/>
      <c r="ACL100" s="559"/>
      <c r="ACM100" s="559"/>
      <c r="ACN100" s="559"/>
      <c r="ACO100" s="559"/>
      <c r="ACP100" s="559"/>
      <c r="ACQ100" s="559"/>
      <c r="ACR100" s="559"/>
      <c r="ACS100" s="559"/>
      <c r="ACT100" s="559"/>
      <c r="ACU100" s="559"/>
      <c r="ACV100" s="559"/>
      <c r="ACW100" s="559"/>
      <c r="ACX100" s="559"/>
      <c r="ACY100" s="559"/>
      <c r="ACZ100" s="559"/>
      <c r="ADA100" s="559"/>
      <c r="ADB100" s="559"/>
      <c r="ADC100" s="559"/>
      <c r="ADD100" s="559"/>
      <c r="ADE100" s="559"/>
      <c r="ADF100" s="559"/>
      <c r="ADG100" s="559"/>
      <c r="ADH100" s="559"/>
      <c r="ADI100" s="559"/>
      <c r="ADJ100" s="559"/>
      <c r="ADK100" s="559"/>
      <c r="ADL100" s="559"/>
      <c r="ADM100" s="559"/>
      <c r="ADN100" s="559"/>
      <c r="ADO100" s="559"/>
      <c r="ADP100" s="559"/>
      <c r="ADQ100" s="559"/>
      <c r="ADR100" s="559"/>
      <c r="ADS100" s="559"/>
      <c r="ADT100" s="559"/>
      <c r="ADU100" s="559"/>
      <c r="ADV100" s="559"/>
      <c r="ADW100" s="559"/>
      <c r="ADX100" s="559"/>
      <c r="ADY100" s="559"/>
      <c r="ADZ100" s="559"/>
      <c r="AEA100" s="559"/>
      <c r="AEB100" s="559"/>
      <c r="AEC100" s="559"/>
      <c r="AED100" s="559"/>
      <c r="AEE100" s="559"/>
      <c r="AEF100" s="559"/>
      <c r="AEG100" s="559"/>
      <c r="AEH100" s="559"/>
      <c r="AEI100" s="559"/>
      <c r="AEJ100" s="559"/>
      <c r="AEK100" s="559"/>
      <c r="AEL100" s="559"/>
      <c r="AEM100" s="559"/>
      <c r="AEN100" s="559"/>
      <c r="AEO100" s="559"/>
      <c r="AEP100" s="559"/>
      <c r="AEQ100" s="559"/>
      <c r="AER100" s="559"/>
      <c r="AES100" s="559"/>
      <c r="AET100" s="559"/>
      <c r="AEU100" s="559"/>
      <c r="AEV100" s="559"/>
      <c r="AEW100" s="559"/>
      <c r="AEX100" s="559"/>
      <c r="AEY100" s="559"/>
      <c r="AEZ100" s="559"/>
      <c r="AFA100" s="559"/>
      <c r="AFB100" s="559"/>
      <c r="AFC100" s="559"/>
      <c r="AFD100" s="559"/>
      <c r="AFE100" s="559"/>
      <c r="AFF100" s="559"/>
      <c r="AFG100" s="559"/>
      <c r="AFH100" s="559"/>
      <c r="AFI100" s="559"/>
      <c r="AFJ100" s="559"/>
      <c r="AFK100" s="559"/>
      <c r="AFL100" s="559"/>
      <c r="AFM100" s="559"/>
      <c r="AFN100" s="559"/>
      <c r="AFO100" s="559"/>
      <c r="AFP100" s="559"/>
      <c r="AFQ100" s="559"/>
      <c r="AFR100" s="559"/>
      <c r="AFS100" s="559"/>
      <c r="AFT100" s="559"/>
      <c r="AFU100" s="559"/>
      <c r="AFV100" s="559"/>
      <c r="AFW100" s="559"/>
      <c r="AFX100" s="559"/>
      <c r="AFY100" s="559"/>
      <c r="AFZ100" s="559"/>
      <c r="AGA100" s="559"/>
      <c r="AGB100" s="559"/>
      <c r="AGC100" s="559"/>
      <c r="AGD100" s="559"/>
      <c r="AGE100" s="559"/>
      <c r="AGF100" s="559"/>
      <c r="AGG100" s="559"/>
      <c r="AGH100" s="559"/>
      <c r="AGI100" s="559"/>
      <c r="AGJ100" s="559"/>
      <c r="AGK100" s="559"/>
      <c r="AGL100" s="559"/>
      <c r="AGM100" s="559"/>
      <c r="AGN100" s="559"/>
      <c r="AGO100" s="559"/>
      <c r="AGP100" s="559"/>
      <c r="AGQ100" s="559"/>
      <c r="AGR100" s="559"/>
      <c r="AGS100" s="559"/>
      <c r="AGT100" s="559"/>
      <c r="AGU100" s="559"/>
      <c r="AGV100" s="559"/>
      <c r="AGW100" s="559"/>
      <c r="AGX100" s="559"/>
      <c r="AGY100" s="559"/>
      <c r="AGZ100" s="559"/>
      <c r="AHA100" s="559"/>
      <c r="AHB100" s="559"/>
      <c r="AHC100" s="559"/>
      <c r="AHD100" s="559"/>
      <c r="AHE100" s="559"/>
      <c r="AHF100" s="559"/>
      <c r="AHG100" s="559"/>
      <c r="AHH100" s="559"/>
      <c r="AHI100" s="559"/>
      <c r="AHJ100" s="559"/>
      <c r="AHK100" s="559"/>
      <c r="AHL100" s="559"/>
      <c r="AHM100" s="559"/>
      <c r="AHN100" s="559"/>
      <c r="AHO100" s="559"/>
      <c r="AHP100" s="559"/>
      <c r="AHQ100" s="559"/>
      <c r="AHR100" s="559"/>
      <c r="AHS100" s="559"/>
      <c r="AHT100" s="559"/>
      <c r="AHU100" s="559"/>
      <c r="AHV100" s="559"/>
      <c r="AHW100" s="559"/>
      <c r="AHX100" s="559"/>
      <c r="AHY100" s="559"/>
      <c r="AHZ100" s="559"/>
      <c r="AIA100" s="559"/>
      <c r="AIB100" s="559"/>
      <c r="AIC100" s="559"/>
      <c r="AID100" s="559"/>
      <c r="AIE100" s="559"/>
      <c r="AIF100" s="559"/>
      <c r="AIG100" s="559"/>
      <c r="AIH100" s="559"/>
      <c r="AII100" s="559"/>
      <c r="AIJ100" s="559"/>
      <c r="AIK100" s="559"/>
      <c r="AIL100" s="559"/>
      <c r="AIM100" s="559"/>
      <c r="AIN100" s="559"/>
      <c r="AIO100" s="559"/>
      <c r="AIP100" s="559"/>
      <c r="AIQ100" s="559"/>
      <c r="AIR100" s="559"/>
      <c r="AIS100" s="559"/>
      <c r="AIT100" s="559"/>
      <c r="AIU100" s="559"/>
      <c r="AIV100" s="559"/>
      <c r="AIW100" s="559"/>
      <c r="AIX100" s="559"/>
      <c r="AIY100" s="559"/>
      <c r="AIZ100" s="559"/>
      <c r="AJA100" s="559"/>
      <c r="AJB100" s="559"/>
      <c r="AJC100" s="559"/>
      <c r="AJD100" s="559"/>
      <c r="AJE100" s="559"/>
      <c r="AJF100" s="559"/>
      <c r="AJG100" s="559"/>
      <c r="AJH100" s="559"/>
      <c r="AJI100" s="559"/>
      <c r="AJJ100" s="559"/>
      <c r="AJK100" s="559"/>
      <c r="AJL100" s="559"/>
      <c r="AJM100" s="559"/>
      <c r="AJN100" s="559"/>
      <c r="AJO100" s="559"/>
      <c r="AJP100" s="559"/>
      <c r="AJQ100" s="559"/>
      <c r="AJR100" s="559"/>
      <c r="AJS100" s="559"/>
      <c r="AJT100" s="559"/>
      <c r="AJU100" s="559"/>
      <c r="AJV100" s="559"/>
      <c r="AJW100" s="559"/>
      <c r="AJX100" s="559"/>
      <c r="AJY100" s="559"/>
      <c r="AJZ100" s="559"/>
      <c r="AKA100" s="559"/>
      <c r="AKB100" s="559"/>
      <c r="AKC100" s="559"/>
      <c r="AKD100" s="559"/>
      <c r="AKE100" s="559"/>
      <c r="AKF100" s="559"/>
      <c r="AKG100" s="559"/>
      <c r="AKH100" s="559"/>
      <c r="AKI100" s="559"/>
      <c r="AKJ100" s="559"/>
      <c r="AKK100" s="559"/>
      <c r="AKL100" s="559"/>
      <c r="AKM100" s="559"/>
      <c r="AKN100" s="559"/>
      <c r="AKO100" s="559"/>
      <c r="AKP100" s="559"/>
      <c r="AKQ100" s="559"/>
      <c r="AKR100" s="559"/>
      <c r="AKS100" s="559"/>
      <c r="AKT100" s="559"/>
      <c r="AKU100" s="559"/>
      <c r="AKV100" s="559"/>
      <c r="AKW100" s="559"/>
      <c r="AKX100" s="559"/>
      <c r="AKY100" s="559"/>
      <c r="AKZ100" s="559"/>
      <c r="ALA100" s="559"/>
      <c r="ALB100" s="559"/>
      <c r="ALC100" s="559"/>
      <c r="ALD100" s="559"/>
      <c r="ALE100" s="559"/>
      <c r="ALF100" s="559"/>
      <c r="ALG100" s="559"/>
      <c r="ALH100" s="559"/>
      <c r="ALI100" s="559"/>
      <c r="ALJ100" s="559"/>
      <c r="ALK100" s="559"/>
      <c r="ALL100" s="559"/>
      <c r="ALM100" s="559"/>
      <c r="ALN100" s="559"/>
      <c r="ALO100" s="559"/>
      <c r="ALP100" s="559"/>
      <c r="ALQ100" s="559"/>
      <c r="ALR100" s="559"/>
      <c r="ALS100" s="559"/>
      <c r="ALT100" s="559"/>
      <c r="ALU100" s="559"/>
      <c r="ALV100" s="559"/>
      <c r="ALW100" s="559"/>
      <c r="ALX100" s="559"/>
      <c r="ALY100" s="559"/>
      <c r="ALZ100" s="559"/>
      <c r="AMA100" s="559"/>
      <c r="AMB100" s="559"/>
      <c r="AMC100" s="559"/>
      <c r="AMD100" s="559"/>
      <c r="AME100" s="559"/>
      <c r="AMF100" s="559"/>
      <c r="AMG100" s="559"/>
      <c r="AMH100" s="559"/>
      <c r="AMI100" s="559"/>
      <c r="AMJ100" s="559"/>
    </row>
    <row r="101" spans="1:1024" x14ac:dyDescent="0.25">
      <c r="A101" s="294" t="s">
        <v>5433</v>
      </c>
      <c r="B101" s="257">
        <v>101</v>
      </c>
      <c r="C101" s="295" t="s">
        <v>24213</v>
      </c>
      <c r="D101" s="308" t="s">
        <v>5434</v>
      </c>
      <c r="E101" s="297"/>
      <c r="F101" s="298"/>
      <c r="G101" s="299"/>
      <c r="H101" s="299"/>
      <c r="I101" s="492">
        <v>2.73</v>
      </c>
      <c r="J101" s="278"/>
      <c r="K101" s="278"/>
      <c r="L101" s="278"/>
      <c r="M101" s="278"/>
      <c r="N101" s="389">
        <v>1</v>
      </c>
      <c r="O101" s="281"/>
      <c r="P101" s="281"/>
      <c r="Q101" s="389"/>
      <c r="R101" s="389"/>
      <c r="S101" s="278"/>
      <c r="T101" s="389"/>
      <c r="U101" s="278"/>
      <c r="V101" s="301"/>
      <c r="W101" s="302">
        <v>100</v>
      </c>
      <c r="X101" s="302">
        <v>100</v>
      </c>
      <c r="Y101" s="283">
        <f t="shared" si="63"/>
        <v>100</v>
      </c>
      <c r="Z101" s="302">
        <v>100</v>
      </c>
      <c r="AA101" s="302">
        <v>100</v>
      </c>
      <c r="AB101" s="303">
        <v>100</v>
      </c>
      <c r="AC101" s="303">
        <v>100</v>
      </c>
      <c r="AD101" s="303">
        <v>100</v>
      </c>
      <c r="AE101" s="284">
        <f t="shared" si="60"/>
        <v>100</v>
      </c>
      <c r="AF101" s="284">
        <f t="shared" si="27"/>
        <v>100</v>
      </c>
      <c r="AG101" s="304">
        <v>100</v>
      </c>
      <c r="AH101" s="304">
        <v>100</v>
      </c>
      <c r="AI101" s="304">
        <v>100</v>
      </c>
      <c r="AJ101" s="304">
        <v>100</v>
      </c>
      <c r="AK101" s="506" t="s">
        <v>31734</v>
      </c>
      <c r="AL101" s="306"/>
      <c r="AM101" s="297"/>
      <c r="AN101" s="511"/>
      <c r="AO101" s="277"/>
      <c r="AP101" s="277"/>
      <c r="AQ101" s="277"/>
      <c r="AR101" s="171" t="s">
        <v>6298</v>
      </c>
      <c r="AS101" s="171"/>
      <c r="AT101" s="277"/>
      <c r="AU101" s="277"/>
      <c r="AW101" s="559"/>
      <c r="AX101" s="559"/>
      <c r="AY101" s="559"/>
      <c r="AZ101" s="559"/>
      <c r="BA101" s="559"/>
      <c r="BB101" s="559"/>
      <c r="BC101" s="559"/>
      <c r="BD101" s="559"/>
      <c r="BE101" s="559"/>
      <c r="BF101" s="559"/>
      <c r="BG101" s="559"/>
      <c r="BH101" s="559"/>
      <c r="BI101" s="559"/>
      <c r="BJ101" s="559"/>
      <c r="BK101" s="559"/>
      <c r="BL101" s="559"/>
      <c r="BM101" s="559"/>
      <c r="BN101" s="559"/>
      <c r="BO101" s="559"/>
      <c r="BP101" s="559"/>
      <c r="BQ101" s="559"/>
      <c r="BR101" s="559"/>
      <c r="BS101" s="559"/>
      <c r="BT101" s="559"/>
      <c r="BU101" s="559"/>
      <c r="BV101" s="559"/>
      <c r="BW101" s="559"/>
      <c r="BX101" s="559"/>
      <c r="BY101" s="559"/>
      <c r="BZ101" s="559"/>
      <c r="CA101" s="559"/>
      <c r="CB101" s="559"/>
      <c r="CC101" s="559"/>
      <c r="CD101" s="559"/>
      <c r="CE101" s="559"/>
      <c r="CF101" s="559"/>
      <c r="CG101" s="559"/>
      <c r="CH101" s="559"/>
      <c r="CI101" s="559"/>
      <c r="CJ101" s="559"/>
      <c r="CK101" s="559"/>
      <c r="CL101" s="559"/>
      <c r="CM101" s="559"/>
      <c r="CN101" s="559"/>
      <c r="CO101" s="559"/>
      <c r="CP101" s="559"/>
      <c r="CQ101" s="559"/>
      <c r="CR101" s="559"/>
      <c r="CS101" s="559"/>
      <c r="CT101" s="559"/>
      <c r="CU101" s="559"/>
      <c r="CV101" s="559"/>
      <c r="CW101" s="559"/>
      <c r="CX101" s="559"/>
      <c r="CY101" s="559"/>
      <c r="CZ101" s="559"/>
      <c r="DA101" s="559"/>
      <c r="DB101" s="559"/>
      <c r="DC101" s="559"/>
      <c r="DD101" s="559"/>
      <c r="DE101" s="559"/>
      <c r="DF101" s="559"/>
      <c r="DG101" s="559"/>
      <c r="DH101" s="559"/>
      <c r="DI101" s="559"/>
      <c r="DJ101" s="559"/>
      <c r="DK101" s="559"/>
      <c r="DL101" s="559"/>
      <c r="DM101" s="559"/>
      <c r="DN101" s="559"/>
      <c r="DO101" s="559"/>
      <c r="DP101" s="559"/>
      <c r="DQ101" s="559"/>
      <c r="DR101" s="559"/>
      <c r="DS101" s="559"/>
      <c r="DT101" s="559"/>
      <c r="DU101" s="559"/>
      <c r="DV101" s="559"/>
      <c r="DW101" s="559"/>
      <c r="DX101" s="559"/>
      <c r="DY101" s="559"/>
      <c r="DZ101" s="559"/>
      <c r="EA101" s="559"/>
      <c r="EB101" s="559"/>
      <c r="EC101" s="559"/>
      <c r="ED101" s="559"/>
      <c r="EE101" s="559"/>
      <c r="EF101" s="559"/>
      <c r="EG101" s="559"/>
      <c r="EH101" s="559"/>
      <c r="EI101" s="559"/>
      <c r="EJ101" s="559"/>
      <c r="EK101" s="559"/>
      <c r="EL101" s="559"/>
      <c r="EM101" s="559"/>
      <c r="EN101" s="559"/>
      <c r="EO101" s="559"/>
      <c r="EP101" s="559"/>
      <c r="EQ101" s="559"/>
      <c r="ER101" s="559"/>
      <c r="ES101" s="559"/>
      <c r="ET101" s="559"/>
      <c r="EU101" s="559"/>
      <c r="EV101" s="559"/>
      <c r="EW101" s="559"/>
      <c r="EX101" s="559"/>
      <c r="EY101" s="559"/>
      <c r="EZ101" s="559"/>
      <c r="FA101" s="559"/>
      <c r="FB101" s="559"/>
      <c r="FC101" s="559"/>
      <c r="FD101" s="559"/>
      <c r="FE101" s="559"/>
      <c r="FF101" s="559"/>
      <c r="FG101" s="559"/>
      <c r="FH101" s="559"/>
      <c r="FI101" s="559"/>
      <c r="FJ101" s="559"/>
      <c r="FK101" s="559"/>
      <c r="FL101" s="559"/>
      <c r="FM101" s="559"/>
      <c r="FN101" s="559"/>
      <c r="FO101" s="559"/>
      <c r="FP101" s="559"/>
      <c r="FQ101" s="559"/>
      <c r="FR101" s="559"/>
      <c r="FS101" s="559"/>
      <c r="FT101" s="559"/>
      <c r="FU101" s="559"/>
      <c r="FV101" s="559"/>
      <c r="FW101" s="559"/>
      <c r="FX101" s="559"/>
      <c r="FY101" s="559"/>
      <c r="FZ101" s="559"/>
      <c r="GA101" s="559"/>
      <c r="GB101" s="559"/>
      <c r="GC101" s="559"/>
      <c r="GD101" s="559"/>
      <c r="GE101" s="559"/>
      <c r="GF101" s="559"/>
      <c r="GG101" s="559"/>
      <c r="GH101" s="559"/>
      <c r="GI101" s="559"/>
      <c r="GJ101" s="559"/>
      <c r="GK101" s="559"/>
      <c r="GL101" s="559"/>
      <c r="GM101" s="559"/>
      <c r="GN101" s="559"/>
      <c r="GO101" s="559"/>
      <c r="GP101" s="559"/>
      <c r="GQ101" s="559"/>
      <c r="GR101" s="559"/>
      <c r="GS101" s="559"/>
      <c r="GT101" s="559"/>
      <c r="GU101" s="559"/>
      <c r="GV101" s="559"/>
      <c r="GW101" s="559"/>
      <c r="GX101" s="559"/>
      <c r="GY101" s="559"/>
      <c r="GZ101" s="559"/>
      <c r="HA101" s="559"/>
      <c r="HB101" s="559"/>
      <c r="HC101" s="559"/>
      <c r="HD101" s="559"/>
      <c r="HE101" s="559"/>
      <c r="HF101" s="559"/>
      <c r="HG101" s="559"/>
      <c r="HH101" s="559"/>
      <c r="HI101" s="559"/>
      <c r="HJ101" s="559"/>
      <c r="HK101" s="559"/>
      <c r="HL101" s="559"/>
      <c r="HM101" s="559"/>
      <c r="HN101" s="559"/>
      <c r="HO101" s="559"/>
      <c r="HP101" s="559"/>
      <c r="HQ101" s="559"/>
      <c r="HR101" s="559"/>
      <c r="HS101" s="559"/>
      <c r="HT101" s="559"/>
      <c r="HU101" s="559"/>
      <c r="HV101" s="559"/>
      <c r="HW101" s="559"/>
      <c r="HX101" s="559"/>
      <c r="HY101" s="559"/>
      <c r="HZ101" s="559"/>
      <c r="IA101" s="559"/>
      <c r="IB101" s="559"/>
      <c r="IC101" s="559"/>
      <c r="ID101" s="559"/>
      <c r="IE101" s="559"/>
      <c r="IF101" s="559"/>
      <c r="IG101" s="559"/>
      <c r="IH101" s="559"/>
      <c r="II101" s="559"/>
      <c r="IJ101" s="559"/>
      <c r="IK101" s="559"/>
      <c r="IL101" s="559"/>
      <c r="IM101" s="559"/>
      <c r="IN101" s="559"/>
      <c r="IO101" s="559"/>
      <c r="IP101" s="559"/>
      <c r="IQ101" s="559"/>
      <c r="IR101" s="559"/>
      <c r="IS101" s="559"/>
      <c r="IT101" s="559"/>
      <c r="IU101" s="559"/>
      <c r="IV101" s="559"/>
      <c r="IW101" s="559"/>
      <c r="IX101" s="559"/>
      <c r="IY101" s="559"/>
      <c r="IZ101" s="559"/>
      <c r="JA101" s="559"/>
      <c r="JB101" s="559"/>
      <c r="JC101" s="559"/>
      <c r="JD101" s="559"/>
      <c r="JE101" s="559"/>
      <c r="JF101" s="559"/>
      <c r="JG101" s="559"/>
      <c r="JH101" s="559"/>
      <c r="JI101" s="559"/>
      <c r="JJ101" s="559"/>
      <c r="JK101" s="559"/>
      <c r="JL101" s="559"/>
      <c r="JM101" s="559"/>
      <c r="JN101" s="559"/>
      <c r="JO101" s="559"/>
      <c r="JP101" s="559"/>
      <c r="JQ101" s="559"/>
      <c r="JR101" s="559"/>
      <c r="JS101" s="559"/>
      <c r="JT101" s="559"/>
      <c r="JU101" s="559"/>
      <c r="JV101" s="559"/>
      <c r="JW101" s="559"/>
      <c r="JX101" s="559"/>
      <c r="JY101" s="559"/>
      <c r="JZ101" s="559"/>
      <c r="KA101" s="559"/>
      <c r="KB101" s="559"/>
      <c r="KC101" s="559"/>
      <c r="KD101" s="559"/>
      <c r="KE101" s="559"/>
      <c r="KF101" s="559"/>
      <c r="KG101" s="559"/>
      <c r="KH101" s="559"/>
      <c r="KI101" s="559"/>
      <c r="KJ101" s="559"/>
      <c r="KK101" s="559"/>
      <c r="KL101" s="559"/>
      <c r="KM101" s="559"/>
      <c r="KN101" s="559"/>
      <c r="KO101" s="559"/>
      <c r="KP101" s="559"/>
      <c r="KQ101" s="559"/>
      <c r="KR101" s="559"/>
      <c r="KS101" s="559"/>
      <c r="KT101" s="559"/>
      <c r="KU101" s="559"/>
      <c r="KV101" s="559"/>
      <c r="KW101" s="559"/>
      <c r="KX101" s="559"/>
      <c r="KY101" s="559"/>
      <c r="KZ101" s="559"/>
      <c r="LA101" s="559"/>
      <c r="LB101" s="559"/>
      <c r="LC101" s="559"/>
      <c r="LD101" s="559"/>
      <c r="LE101" s="559"/>
      <c r="LF101" s="559"/>
      <c r="LG101" s="559"/>
      <c r="LH101" s="559"/>
      <c r="LI101" s="559"/>
      <c r="LJ101" s="559"/>
      <c r="LK101" s="559"/>
      <c r="LL101" s="559"/>
      <c r="LM101" s="559"/>
      <c r="LN101" s="559"/>
      <c r="LO101" s="559"/>
      <c r="LP101" s="559"/>
      <c r="LQ101" s="559"/>
      <c r="LR101" s="559"/>
      <c r="LS101" s="559"/>
      <c r="LT101" s="559"/>
      <c r="LU101" s="559"/>
      <c r="LV101" s="559"/>
      <c r="LW101" s="559"/>
      <c r="LX101" s="559"/>
      <c r="LY101" s="559"/>
      <c r="LZ101" s="559"/>
      <c r="MA101" s="559"/>
      <c r="MB101" s="559"/>
      <c r="MC101" s="559"/>
      <c r="MD101" s="559"/>
      <c r="ME101" s="559"/>
      <c r="MF101" s="559"/>
      <c r="MG101" s="559"/>
      <c r="MH101" s="559"/>
      <c r="MI101" s="559"/>
      <c r="MJ101" s="559"/>
      <c r="MK101" s="559"/>
      <c r="ML101" s="559"/>
      <c r="MM101" s="559"/>
      <c r="MN101" s="559"/>
      <c r="MO101" s="559"/>
      <c r="MP101" s="559"/>
      <c r="MQ101" s="559"/>
      <c r="MR101" s="559"/>
      <c r="MS101" s="559"/>
      <c r="MT101" s="559"/>
      <c r="MU101" s="559"/>
      <c r="MV101" s="559"/>
      <c r="MW101" s="559"/>
      <c r="MX101" s="559"/>
      <c r="MY101" s="559"/>
      <c r="MZ101" s="559"/>
      <c r="NA101" s="559"/>
      <c r="NB101" s="559"/>
      <c r="NC101" s="559"/>
      <c r="ND101" s="559"/>
      <c r="NE101" s="559"/>
      <c r="NF101" s="559"/>
      <c r="NG101" s="559"/>
      <c r="NH101" s="559"/>
      <c r="NI101" s="559"/>
      <c r="NJ101" s="559"/>
      <c r="NK101" s="559"/>
      <c r="NL101" s="559"/>
      <c r="NM101" s="559"/>
      <c r="NN101" s="559"/>
      <c r="NO101" s="559"/>
      <c r="NP101" s="559"/>
      <c r="NQ101" s="559"/>
      <c r="NR101" s="559"/>
      <c r="NS101" s="559"/>
      <c r="NT101" s="559"/>
      <c r="NU101" s="559"/>
      <c r="NV101" s="559"/>
      <c r="NW101" s="559"/>
      <c r="NX101" s="559"/>
      <c r="NY101" s="559"/>
      <c r="NZ101" s="559"/>
      <c r="OA101" s="559"/>
      <c r="OB101" s="559"/>
      <c r="OC101" s="559"/>
      <c r="OD101" s="559"/>
      <c r="OE101" s="559"/>
      <c r="OF101" s="559"/>
      <c r="OG101" s="559"/>
      <c r="OH101" s="559"/>
      <c r="OI101" s="559"/>
      <c r="OJ101" s="559"/>
      <c r="OK101" s="559"/>
      <c r="OL101" s="559"/>
      <c r="OM101" s="559"/>
      <c r="ON101" s="559"/>
      <c r="OO101" s="559"/>
      <c r="OP101" s="559"/>
      <c r="OQ101" s="559"/>
      <c r="OR101" s="559"/>
      <c r="OS101" s="559"/>
      <c r="OT101" s="559"/>
      <c r="OU101" s="559"/>
      <c r="OV101" s="559"/>
      <c r="OW101" s="559"/>
      <c r="OX101" s="559"/>
      <c r="OY101" s="559"/>
      <c r="OZ101" s="559"/>
      <c r="PA101" s="559"/>
      <c r="PB101" s="559"/>
      <c r="PC101" s="559"/>
      <c r="PD101" s="559"/>
      <c r="PE101" s="559"/>
      <c r="PF101" s="559"/>
      <c r="PG101" s="559"/>
      <c r="PH101" s="559"/>
      <c r="PI101" s="559"/>
      <c r="PJ101" s="559"/>
      <c r="PK101" s="559"/>
      <c r="PL101" s="559"/>
      <c r="PM101" s="559"/>
      <c r="PN101" s="559"/>
      <c r="PO101" s="559"/>
      <c r="PP101" s="559"/>
      <c r="PQ101" s="559"/>
      <c r="PR101" s="559"/>
      <c r="PS101" s="559"/>
      <c r="PT101" s="559"/>
      <c r="PU101" s="559"/>
      <c r="PV101" s="559"/>
      <c r="PW101" s="559"/>
      <c r="PX101" s="559"/>
      <c r="PY101" s="559"/>
      <c r="PZ101" s="559"/>
      <c r="QA101" s="559"/>
      <c r="QB101" s="559"/>
      <c r="QC101" s="559"/>
      <c r="QD101" s="559"/>
      <c r="QE101" s="559"/>
      <c r="QF101" s="559"/>
      <c r="QG101" s="559"/>
      <c r="QH101" s="559"/>
      <c r="QI101" s="559"/>
      <c r="QJ101" s="559"/>
      <c r="QK101" s="559"/>
      <c r="QL101" s="559"/>
      <c r="QM101" s="559"/>
      <c r="QN101" s="559"/>
      <c r="QO101" s="559"/>
      <c r="QP101" s="559"/>
      <c r="QQ101" s="559"/>
      <c r="QR101" s="559"/>
      <c r="QS101" s="559"/>
      <c r="QT101" s="559"/>
      <c r="QU101" s="559"/>
      <c r="QV101" s="559"/>
      <c r="QW101" s="559"/>
      <c r="QX101" s="559"/>
      <c r="QY101" s="559"/>
      <c r="QZ101" s="559"/>
      <c r="RA101" s="559"/>
      <c r="RB101" s="559"/>
      <c r="RC101" s="559"/>
      <c r="RD101" s="559"/>
      <c r="RE101" s="559"/>
      <c r="RF101" s="559"/>
      <c r="RG101" s="559"/>
      <c r="RH101" s="559"/>
      <c r="RI101" s="559"/>
      <c r="RJ101" s="559"/>
      <c r="RK101" s="559"/>
      <c r="RL101" s="559"/>
      <c r="RM101" s="559"/>
      <c r="RN101" s="559"/>
      <c r="RO101" s="559"/>
      <c r="RP101" s="559"/>
      <c r="RQ101" s="559"/>
      <c r="RR101" s="559"/>
      <c r="RS101" s="559"/>
      <c r="RT101" s="559"/>
      <c r="RU101" s="559"/>
      <c r="RV101" s="559"/>
      <c r="RW101" s="559"/>
      <c r="RX101" s="559"/>
      <c r="RY101" s="559"/>
      <c r="RZ101" s="559"/>
      <c r="SA101" s="559"/>
      <c r="SB101" s="559"/>
      <c r="SC101" s="559"/>
      <c r="SD101" s="559"/>
      <c r="SE101" s="559"/>
      <c r="SF101" s="559"/>
      <c r="SG101" s="559"/>
      <c r="SH101" s="559"/>
      <c r="SI101" s="559"/>
      <c r="SJ101" s="559"/>
      <c r="SK101" s="559"/>
      <c r="SL101" s="559"/>
      <c r="SM101" s="559"/>
      <c r="SN101" s="559"/>
      <c r="SO101" s="559"/>
      <c r="SP101" s="559"/>
      <c r="SQ101" s="559"/>
      <c r="SR101" s="559"/>
      <c r="SS101" s="559"/>
      <c r="ST101" s="559"/>
      <c r="SU101" s="559"/>
      <c r="SV101" s="559"/>
      <c r="SW101" s="559"/>
      <c r="SX101" s="559"/>
      <c r="SY101" s="559"/>
      <c r="SZ101" s="559"/>
      <c r="TA101" s="559"/>
      <c r="TB101" s="559"/>
      <c r="TC101" s="559"/>
      <c r="TD101" s="559"/>
      <c r="TE101" s="559"/>
      <c r="TF101" s="559"/>
      <c r="TG101" s="559"/>
      <c r="TH101" s="559"/>
      <c r="TI101" s="559"/>
      <c r="TJ101" s="559"/>
      <c r="TK101" s="559"/>
      <c r="TL101" s="559"/>
      <c r="TM101" s="559"/>
      <c r="TN101" s="559"/>
      <c r="TO101" s="559"/>
      <c r="TP101" s="559"/>
      <c r="TQ101" s="559"/>
      <c r="TR101" s="559"/>
      <c r="TS101" s="559"/>
      <c r="TT101" s="559"/>
      <c r="TU101" s="559"/>
      <c r="TV101" s="559"/>
      <c r="TW101" s="559"/>
      <c r="TX101" s="559"/>
      <c r="TY101" s="559"/>
      <c r="TZ101" s="559"/>
      <c r="UA101" s="559"/>
      <c r="UB101" s="559"/>
      <c r="UC101" s="559"/>
      <c r="UD101" s="559"/>
      <c r="UE101" s="559"/>
      <c r="UF101" s="559"/>
      <c r="UG101" s="559"/>
      <c r="UH101" s="559"/>
      <c r="UI101" s="559"/>
      <c r="UJ101" s="559"/>
      <c r="UK101" s="559"/>
      <c r="UL101" s="559"/>
      <c r="UM101" s="559"/>
      <c r="UN101" s="559"/>
      <c r="UO101" s="559"/>
      <c r="UP101" s="559"/>
      <c r="UQ101" s="559"/>
      <c r="UR101" s="559"/>
      <c r="US101" s="559"/>
      <c r="UT101" s="559"/>
      <c r="UU101" s="559"/>
      <c r="UV101" s="559"/>
      <c r="UW101" s="559"/>
      <c r="UX101" s="559"/>
      <c r="UY101" s="559"/>
      <c r="UZ101" s="559"/>
      <c r="VA101" s="559"/>
      <c r="VB101" s="559"/>
      <c r="VC101" s="559"/>
      <c r="VD101" s="559"/>
      <c r="VE101" s="559"/>
      <c r="VF101" s="559"/>
      <c r="VG101" s="559"/>
      <c r="VH101" s="559"/>
      <c r="VI101" s="559"/>
      <c r="VJ101" s="559"/>
      <c r="VK101" s="559"/>
      <c r="VL101" s="559"/>
      <c r="VM101" s="559"/>
      <c r="VN101" s="559"/>
      <c r="VO101" s="559"/>
      <c r="VP101" s="559"/>
      <c r="VQ101" s="559"/>
      <c r="VR101" s="559"/>
      <c r="VS101" s="559"/>
      <c r="VT101" s="559"/>
      <c r="VU101" s="559"/>
      <c r="VV101" s="559"/>
      <c r="VW101" s="559"/>
      <c r="VX101" s="559"/>
      <c r="VY101" s="559"/>
      <c r="VZ101" s="559"/>
      <c r="WA101" s="559"/>
      <c r="WB101" s="559"/>
      <c r="WC101" s="559"/>
      <c r="WD101" s="559"/>
      <c r="WE101" s="559"/>
      <c r="WF101" s="559"/>
      <c r="WG101" s="559"/>
      <c r="WH101" s="559"/>
      <c r="WI101" s="559"/>
      <c r="WJ101" s="559"/>
      <c r="WK101" s="559"/>
      <c r="WL101" s="559"/>
      <c r="WM101" s="559"/>
      <c r="WN101" s="559"/>
      <c r="WO101" s="559"/>
      <c r="WP101" s="559"/>
      <c r="WQ101" s="559"/>
      <c r="WR101" s="559"/>
      <c r="WS101" s="559"/>
      <c r="WT101" s="559"/>
      <c r="WU101" s="559"/>
      <c r="WV101" s="559"/>
      <c r="WW101" s="559"/>
      <c r="WX101" s="559"/>
      <c r="WY101" s="559"/>
      <c r="WZ101" s="559"/>
      <c r="XA101" s="559"/>
      <c r="XB101" s="559"/>
      <c r="XC101" s="559"/>
      <c r="XD101" s="559"/>
      <c r="XE101" s="559"/>
      <c r="XF101" s="559"/>
      <c r="XG101" s="559"/>
      <c r="XH101" s="559"/>
      <c r="XI101" s="559"/>
      <c r="XJ101" s="559"/>
      <c r="XK101" s="559"/>
      <c r="XL101" s="559"/>
      <c r="XM101" s="559"/>
      <c r="XN101" s="559"/>
      <c r="XO101" s="559"/>
      <c r="XP101" s="559"/>
      <c r="XQ101" s="559"/>
      <c r="XR101" s="559"/>
      <c r="XS101" s="559"/>
      <c r="XT101" s="559"/>
      <c r="XU101" s="559"/>
      <c r="XV101" s="559"/>
      <c r="XW101" s="559"/>
      <c r="XX101" s="559"/>
      <c r="XY101" s="559"/>
      <c r="XZ101" s="559"/>
      <c r="YA101" s="559"/>
      <c r="YB101" s="559"/>
      <c r="YC101" s="559"/>
      <c r="YD101" s="559"/>
      <c r="YE101" s="559"/>
      <c r="YF101" s="559"/>
      <c r="YG101" s="559"/>
      <c r="YH101" s="559"/>
      <c r="YI101" s="559"/>
      <c r="YJ101" s="559"/>
      <c r="YK101" s="559"/>
      <c r="YL101" s="559"/>
      <c r="YM101" s="559"/>
      <c r="YN101" s="559"/>
      <c r="YO101" s="559"/>
      <c r="YP101" s="559"/>
      <c r="YQ101" s="559"/>
      <c r="YR101" s="559"/>
      <c r="YS101" s="559"/>
      <c r="YT101" s="559"/>
      <c r="YU101" s="559"/>
      <c r="YV101" s="559"/>
      <c r="YW101" s="559"/>
      <c r="YX101" s="559"/>
      <c r="YY101" s="559"/>
      <c r="YZ101" s="559"/>
      <c r="ZA101" s="559"/>
      <c r="ZB101" s="559"/>
      <c r="ZC101" s="559"/>
      <c r="ZD101" s="559"/>
      <c r="ZE101" s="559"/>
      <c r="ZF101" s="559"/>
      <c r="ZG101" s="559"/>
      <c r="ZH101" s="559"/>
      <c r="ZI101" s="559"/>
      <c r="ZJ101" s="559"/>
      <c r="ZK101" s="559"/>
      <c r="ZL101" s="559"/>
      <c r="ZM101" s="559"/>
      <c r="ZN101" s="559"/>
      <c r="ZO101" s="559"/>
      <c r="ZP101" s="559"/>
      <c r="ZQ101" s="559"/>
      <c r="ZR101" s="559"/>
      <c r="ZS101" s="559"/>
      <c r="ZT101" s="559"/>
      <c r="ZU101" s="559"/>
      <c r="ZV101" s="559"/>
      <c r="ZW101" s="559"/>
      <c r="ZX101" s="559"/>
      <c r="ZY101" s="559"/>
      <c r="ZZ101" s="559"/>
      <c r="AAA101" s="559"/>
      <c r="AAB101" s="559"/>
      <c r="AAC101" s="559"/>
      <c r="AAD101" s="559"/>
      <c r="AAE101" s="559"/>
      <c r="AAF101" s="559"/>
      <c r="AAG101" s="559"/>
      <c r="AAH101" s="559"/>
      <c r="AAI101" s="559"/>
      <c r="AAJ101" s="559"/>
      <c r="AAK101" s="559"/>
      <c r="AAL101" s="559"/>
      <c r="AAM101" s="559"/>
      <c r="AAN101" s="559"/>
      <c r="AAO101" s="559"/>
      <c r="AAP101" s="559"/>
      <c r="AAQ101" s="559"/>
      <c r="AAR101" s="559"/>
      <c r="AAS101" s="559"/>
      <c r="AAT101" s="559"/>
      <c r="AAU101" s="559"/>
      <c r="AAV101" s="559"/>
      <c r="AAW101" s="559"/>
      <c r="AAX101" s="559"/>
      <c r="AAY101" s="559"/>
      <c r="AAZ101" s="559"/>
      <c r="ABA101" s="559"/>
      <c r="ABB101" s="559"/>
      <c r="ABC101" s="559"/>
      <c r="ABD101" s="559"/>
      <c r="ABE101" s="559"/>
      <c r="ABF101" s="559"/>
      <c r="ABG101" s="559"/>
      <c r="ABH101" s="559"/>
      <c r="ABI101" s="559"/>
      <c r="ABJ101" s="559"/>
      <c r="ABK101" s="559"/>
      <c r="ABL101" s="559"/>
      <c r="ABM101" s="559"/>
      <c r="ABN101" s="559"/>
      <c r="ABO101" s="559"/>
      <c r="ABP101" s="559"/>
      <c r="ABQ101" s="559"/>
      <c r="ABR101" s="559"/>
      <c r="ABS101" s="559"/>
      <c r="ABT101" s="559"/>
      <c r="ABU101" s="559"/>
      <c r="ABV101" s="559"/>
      <c r="ABW101" s="559"/>
      <c r="ABX101" s="559"/>
      <c r="ABY101" s="559"/>
      <c r="ABZ101" s="559"/>
      <c r="ACA101" s="559"/>
      <c r="ACB101" s="559"/>
      <c r="ACC101" s="559"/>
      <c r="ACD101" s="559"/>
      <c r="ACE101" s="559"/>
      <c r="ACF101" s="559"/>
      <c r="ACG101" s="559"/>
      <c r="ACH101" s="559"/>
      <c r="ACI101" s="559"/>
      <c r="ACJ101" s="559"/>
      <c r="ACK101" s="559"/>
      <c r="ACL101" s="559"/>
      <c r="ACM101" s="559"/>
      <c r="ACN101" s="559"/>
      <c r="ACO101" s="559"/>
      <c r="ACP101" s="559"/>
      <c r="ACQ101" s="559"/>
      <c r="ACR101" s="559"/>
      <c r="ACS101" s="559"/>
      <c r="ACT101" s="559"/>
      <c r="ACU101" s="559"/>
      <c r="ACV101" s="559"/>
      <c r="ACW101" s="559"/>
      <c r="ACX101" s="559"/>
      <c r="ACY101" s="559"/>
      <c r="ACZ101" s="559"/>
      <c r="ADA101" s="559"/>
      <c r="ADB101" s="559"/>
      <c r="ADC101" s="559"/>
      <c r="ADD101" s="559"/>
      <c r="ADE101" s="559"/>
      <c r="ADF101" s="559"/>
      <c r="ADG101" s="559"/>
      <c r="ADH101" s="559"/>
      <c r="ADI101" s="559"/>
      <c r="ADJ101" s="559"/>
      <c r="ADK101" s="559"/>
      <c r="ADL101" s="559"/>
      <c r="ADM101" s="559"/>
      <c r="ADN101" s="559"/>
      <c r="ADO101" s="559"/>
      <c r="ADP101" s="559"/>
      <c r="ADQ101" s="559"/>
      <c r="ADR101" s="559"/>
      <c r="ADS101" s="559"/>
      <c r="ADT101" s="559"/>
      <c r="ADU101" s="559"/>
      <c r="ADV101" s="559"/>
      <c r="ADW101" s="559"/>
      <c r="ADX101" s="559"/>
      <c r="ADY101" s="559"/>
      <c r="ADZ101" s="559"/>
      <c r="AEA101" s="559"/>
      <c r="AEB101" s="559"/>
      <c r="AEC101" s="559"/>
      <c r="AED101" s="559"/>
      <c r="AEE101" s="559"/>
      <c r="AEF101" s="559"/>
      <c r="AEG101" s="559"/>
      <c r="AEH101" s="559"/>
      <c r="AEI101" s="559"/>
      <c r="AEJ101" s="559"/>
      <c r="AEK101" s="559"/>
      <c r="AEL101" s="559"/>
      <c r="AEM101" s="559"/>
      <c r="AEN101" s="559"/>
      <c r="AEO101" s="559"/>
      <c r="AEP101" s="559"/>
      <c r="AEQ101" s="559"/>
      <c r="AER101" s="559"/>
      <c r="AES101" s="559"/>
      <c r="AET101" s="559"/>
      <c r="AEU101" s="559"/>
      <c r="AEV101" s="559"/>
      <c r="AEW101" s="559"/>
      <c r="AEX101" s="559"/>
      <c r="AEY101" s="559"/>
      <c r="AEZ101" s="559"/>
      <c r="AFA101" s="559"/>
      <c r="AFB101" s="559"/>
      <c r="AFC101" s="559"/>
      <c r="AFD101" s="559"/>
      <c r="AFE101" s="559"/>
      <c r="AFF101" s="559"/>
      <c r="AFG101" s="559"/>
      <c r="AFH101" s="559"/>
      <c r="AFI101" s="559"/>
      <c r="AFJ101" s="559"/>
      <c r="AFK101" s="559"/>
      <c r="AFL101" s="559"/>
      <c r="AFM101" s="559"/>
      <c r="AFN101" s="559"/>
      <c r="AFO101" s="559"/>
      <c r="AFP101" s="559"/>
      <c r="AFQ101" s="559"/>
      <c r="AFR101" s="559"/>
      <c r="AFS101" s="559"/>
      <c r="AFT101" s="559"/>
      <c r="AFU101" s="559"/>
      <c r="AFV101" s="559"/>
      <c r="AFW101" s="559"/>
      <c r="AFX101" s="559"/>
      <c r="AFY101" s="559"/>
      <c r="AFZ101" s="559"/>
      <c r="AGA101" s="559"/>
      <c r="AGB101" s="559"/>
      <c r="AGC101" s="559"/>
      <c r="AGD101" s="559"/>
      <c r="AGE101" s="559"/>
      <c r="AGF101" s="559"/>
      <c r="AGG101" s="559"/>
      <c r="AGH101" s="559"/>
      <c r="AGI101" s="559"/>
      <c r="AGJ101" s="559"/>
      <c r="AGK101" s="559"/>
      <c r="AGL101" s="559"/>
      <c r="AGM101" s="559"/>
      <c r="AGN101" s="559"/>
      <c r="AGO101" s="559"/>
      <c r="AGP101" s="559"/>
      <c r="AGQ101" s="559"/>
      <c r="AGR101" s="559"/>
      <c r="AGS101" s="559"/>
      <c r="AGT101" s="559"/>
      <c r="AGU101" s="559"/>
      <c r="AGV101" s="559"/>
      <c r="AGW101" s="559"/>
      <c r="AGX101" s="559"/>
      <c r="AGY101" s="559"/>
      <c r="AGZ101" s="559"/>
      <c r="AHA101" s="559"/>
      <c r="AHB101" s="559"/>
      <c r="AHC101" s="559"/>
      <c r="AHD101" s="559"/>
      <c r="AHE101" s="559"/>
      <c r="AHF101" s="559"/>
      <c r="AHG101" s="559"/>
      <c r="AHH101" s="559"/>
      <c r="AHI101" s="559"/>
      <c r="AHJ101" s="559"/>
      <c r="AHK101" s="559"/>
      <c r="AHL101" s="559"/>
      <c r="AHM101" s="559"/>
      <c r="AHN101" s="559"/>
      <c r="AHO101" s="559"/>
      <c r="AHP101" s="559"/>
      <c r="AHQ101" s="559"/>
      <c r="AHR101" s="559"/>
      <c r="AHS101" s="559"/>
      <c r="AHT101" s="559"/>
      <c r="AHU101" s="559"/>
      <c r="AHV101" s="559"/>
      <c r="AHW101" s="559"/>
      <c r="AHX101" s="559"/>
      <c r="AHY101" s="559"/>
      <c r="AHZ101" s="559"/>
      <c r="AIA101" s="559"/>
      <c r="AIB101" s="559"/>
      <c r="AIC101" s="559"/>
      <c r="AID101" s="559"/>
      <c r="AIE101" s="559"/>
      <c r="AIF101" s="559"/>
      <c r="AIG101" s="559"/>
      <c r="AIH101" s="559"/>
      <c r="AII101" s="559"/>
      <c r="AIJ101" s="559"/>
      <c r="AIK101" s="559"/>
      <c r="AIL101" s="559"/>
      <c r="AIM101" s="559"/>
      <c r="AIN101" s="559"/>
      <c r="AIO101" s="559"/>
      <c r="AIP101" s="559"/>
      <c r="AIQ101" s="559"/>
      <c r="AIR101" s="559"/>
      <c r="AIS101" s="559"/>
      <c r="AIT101" s="559"/>
      <c r="AIU101" s="559"/>
      <c r="AIV101" s="559"/>
      <c r="AIW101" s="559"/>
      <c r="AIX101" s="559"/>
      <c r="AIY101" s="559"/>
      <c r="AIZ101" s="559"/>
      <c r="AJA101" s="559"/>
      <c r="AJB101" s="559"/>
      <c r="AJC101" s="559"/>
      <c r="AJD101" s="559"/>
      <c r="AJE101" s="559"/>
      <c r="AJF101" s="559"/>
      <c r="AJG101" s="559"/>
      <c r="AJH101" s="559"/>
      <c r="AJI101" s="559"/>
      <c r="AJJ101" s="559"/>
      <c r="AJK101" s="559"/>
      <c r="AJL101" s="559"/>
      <c r="AJM101" s="559"/>
      <c r="AJN101" s="559"/>
      <c r="AJO101" s="559"/>
      <c r="AJP101" s="559"/>
      <c r="AJQ101" s="559"/>
      <c r="AJR101" s="559"/>
      <c r="AJS101" s="559"/>
      <c r="AJT101" s="559"/>
      <c r="AJU101" s="559"/>
      <c r="AJV101" s="559"/>
      <c r="AJW101" s="559"/>
      <c r="AJX101" s="559"/>
      <c r="AJY101" s="559"/>
      <c r="AJZ101" s="559"/>
      <c r="AKA101" s="559"/>
      <c r="AKB101" s="559"/>
      <c r="AKC101" s="559"/>
      <c r="AKD101" s="559"/>
      <c r="AKE101" s="559"/>
      <c r="AKF101" s="559"/>
      <c r="AKG101" s="559"/>
      <c r="AKH101" s="559"/>
      <c r="AKI101" s="559"/>
      <c r="AKJ101" s="559"/>
      <c r="AKK101" s="559"/>
      <c r="AKL101" s="559"/>
      <c r="AKM101" s="559"/>
      <c r="AKN101" s="559"/>
      <c r="AKO101" s="559"/>
      <c r="AKP101" s="559"/>
      <c r="AKQ101" s="559"/>
      <c r="AKR101" s="559"/>
      <c r="AKS101" s="559"/>
      <c r="AKT101" s="559"/>
      <c r="AKU101" s="559"/>
      <c r="AKV101" s="559"/>
      <c r="AKW101" s="559"/>
      <c r="AKX101" s="559"/>
      <c r="AKY101" s="559"/>
      <c r="AKZ101" s="559"/>
      <c r="ALA101" s="559"/>
      <c r="ALB101" s="559"/>
      <c r="ALC101" s="559"/>
      <c r="ALD101" s="559"/>
      <c r="ALE101" s="559"/>
      <c r="ALF101" s="559"/>
      <c r="ALG101" s="559"/>
      <c r="ALH101" s="559"/>
      <c r="ALI101" s="559"/>
      <c r="ALJ101" s="559"/>
      <c r="ALK101" s="559"/>
      <c r="ALL101" s="559"/>
      <c r="ALM101" s="559"/>
      <c r="ALN101" s="559"/>
      <c r="ALO101" s="559"/>
      <c r="ALP101" s="559"/>
      <c r="ALQ101" s="559"/>
      <c r="ALR101" s="559"/>
      <c r="ALS101" s="559"/>
      <c r="ALT101" s="559"/>
      <c r="ALU101" s="559"/>
      <c r="ALV101" s="559"/>
      <c r="ALW101" s="559"/>
      <c r="ALX101" s="559"/>
      <c r="ALY101" s="559"/>
      <c r="ALZ101" s="559"/>
      <c r="AMA101" s="559"/>
      <c r="AMB101" s="559"/>
      <c r="AMC101" s="559"/>
      <c r="AMD101" s="559"/>
      <c r="AME101" s="559"/>
      <c r="AMF101" s="559"/>
      <c r="AMG101" s="559"/>
      <c r="AMH101" s="559"/>
      <c r="AMI101" s="559"/>
      <c r="AMJ101" s="559"/>
    </row>
    <row r="102" spans="1:1024" x14ac:dyDescent="0.25">
      <c r="A102" s="256" t="s">
        <v>5437</v>
      </c>
      <c r="B102" s="257">
        <v>102</v>
      </c>
      <c r="C102" s="258" t="s">
        <v>24214</v>
      </c>
      <c r="D102" s="308" t="s">
        <v>5969</v>
      </c>
      <c r="E102" s="277"/>
      <c r="F102" s="278"/>
      <c r="G102" s="280"/>
      <c r="H102" s="280"/>
      <c r="I102" s="492">
        <v>3.3</v>
      </c>
      <c r="J102" s="389" t="s">
        <v>749</v>
      </c>
      <c r="K102" s="389">
        <v>1</v>
      </c>
      <c r="L102" s="278"/>
      <c r="M102" s="278"/>
      <c r="N102" s="278"/>
      <c r="O102" s="278"/>
      <c r="P102" s="278"/>
      <c r="Q102" s="278"/>
      <c r="R102" s="278"/>
      <c r="S102" s="278"/>
      <c r="T102" s="278"/>
      <c r="U102" s="278"/>
      <c r="V102" s="278"/>
      <c r="W102" s="283">
        <f t="shared" ref="W102:W165" si="64">IF(O102=1,10,100)</f>
        <v>100</v>
      </c>
      <c r="X102" s="283">
        <f t="shared" ref="X102:X120" si="65">IF(O102=1,1,IF(O102=2,10,100))</f>
        <v>100</v>
      </c>
      <c r="Y102" s="283">
        <f t="shared" si="63"/>
        <v>100</v>
      </c>
      <c r="Z102" s="283">
        <f t="shared" ref="Z102:Z165" si="66">IF(Q102=1,10,100)</f>
        <v>100</v>
      </c>
      <c r="AA102" s="283">
        <f t="shared" ref="AA102:AA165" si="67">IF(Q102=1,1,IF(Q102=2,10,100))</f>
        <v>100</v>
      </c>
      <c r="AB102" s="287">
        <f t="shared" ref="AB102:AB165" si="68">IF(OR(EXACT(R102,"1A"),EXACT(R102,"1B")),0.1,IF(R102=2,1,100))</f>
        <v>100</v>
      </c>
      <c r="AC102" s="287">
        <f t="shared" ref="AC102:AC165" si="69">IF(OR(EXACT(S102,"1A"),EXACT(S102,"1B")),0.1,IF(S102=2,1,100))</f>
        <v>100</v>
      </c>
      <c r="AD102" s="287">
        <f t="shared" ref="AD102:AD165" si="70">IF(OR(EXACT(T102,"1A"),EXACT(T102,"1B")),0.3,IF(T102=2,3,100))</f>
        <v>100</v>
      </c>
      <c r="AE102" s="284">
        <f t="shared" si="60"/>
        <v>100</v>
      </c>
      <c r="AF102" s="284">
        <f t="shared" si="27"/>
        <v>100</v>
      </c>
      <c r="AG102" s="268">
        <f t="shared" ref="AG102:AG110" si="71">IF(OR(OR(EXACT(J102,"1A"),EXACT(J102,"1B"),EXACT(J102,"1C")),K102=1),1,IF(K102=2,10,100))</f>
        <v>1</v>
      </c>
      <c r="AH102" s="268">
        <f t="shared" ref="AH102:AH133" si="72">IF(OR(EXACT(J102,"1A"),EXACT(J102,"1B"),EXACT(J102,"1C")),1,IF(J102=2,10,100))</f>
        <v>1</v>
      </c>
      <c r="AI102" s="268">
        <f t="shared" ref="AI102:AI133" si="73">IF(OR(EXACT(J102,"1A"),EXACT(J102,"1B"),EXACT(J102,"1C"),K102=1),3,100)</f>
        <v>3</v>
      </c>
      <c r="AJ102" s="268">
        <f t="shared" ref="AJ102:AJ133" si="74">IF(OR(EXACT(J102,"1A"),EXACT(J102,"1B"),EXACT(J102,"1C")),5,100)</f>
        <v>5</v>
      </c>
      <c r="AK102" s="506" t="s">
        <v>24215</v>
      </c>
      <c r="AL102" s="277"/>
      <c r="AM102" s="390">
        <v>3</v>
      </c>
      <c r="AN102" s="511"/>
      <c r="AO102" s="277"/>
      <c r="AP102" s="277"/>
      <c r="AQ102" s="277" t="s">
        <v>5915</v>
      </c>
      <c r="AR102" s="382" t="s">
        <v>5970</v>
      </c>
      <c r="AS102" s="356" t="s">
        <v>31835</v>
      </c>
      <c r="AT102" s="277"/>
      <c r="AU102" s="277"/>
    </row>
    <row r="103" spans="1:1024" x14ac:dyDescent="0.25">
      <c r="A103" s="256" t="s">
        <v>6273</v>
      </c>
      <c r="B103" s="257">
        <v>103</v>
      </c>
      <c r="C103" s="258" t="s">
        <v>6274</v>
      </c>
      <c r="D103" s="308" t="s">
        <v>6275</v>
      </c>
      <c r="E103" s="277"/>
      <c r="F103" s="278"/>
      <c r="G103" s="280"/>
      <c r="H103" s="280"/>
      <c r="I103" s="492">
        <v>2.73</v>
      </c>
      <c r="J103" s="278"/>
      <c r="K103" s="278"/>
      <c r="L103" s="278"/>
      <c r="M103" s="278"/>
      <c r="N103" s="389">
        <v>1</v>
      </c>
      <c r="O103" s="278"/>
      <c r="P103" s="278"/>
      <c r="Q103" s="389"/>
      <c r="R103" s="389"/>
      <c r="S103" s="278"/>
      <c r="T103" s="389"/>
      <c r="U103" s="278"/>
      <c r="V103" s="278"/>
      <c r="W103" s="283">
        <f t="shared" si="64"/>
        <v>100</v>
      </c>
      <c r="X103" s="283">
        <f t="shared" si="65"/>
        <v>100</v>
      </c>
      <c r="Y103" s="283">
        <f t="shared" si="63"/>
        <v>100</v>
      </c>
      <c r="Z103" s="283">
        <f t="shared" si="66"/>
        <v>100</v>
      </c>
      <c r="AA103" s="283">
        <f t="shared" si="67"/>
        <v>100</v>
      </c>
      <c r="AB103" s="287">
        <f t="shared" si="68"/>
        <v>100</v>
      </c>
      <c r="AC103" s="287">
        <f t="shared" si="69"/>
        <v>100</v>
      </c>
      <c r="AD103" s="287">
        <f t="shared" si="70"/>
        <v>100</v>
      </c>
      <c r="AE103" s="284">
        <f t="shared" si="60"/>
        <v>100</v>
      </c>
      <c r="AF103" s="284">
        <f t="shared" si="27"/>
        <v>100</v>
      </c>
      <c r="AG103" s="268">
        <f t="shared" si="71"/>
        <v>100</v>
      </c>
      <c r="AH103" s="268">
        <f t="shared" si="72"/>
        <v>100</v>
      </c>
      <c r="AI103" s="268">
        <f t="shared" si="73"/>
        <v>100</v>
      </c>
      <c r="AJ103" s="268">
        <f t="shared" si="74"/>
        <v>100</v>
      </c>
      <c r="AK103" s="506" t="s">
        <v>24087</v>
      </c>
      <c r="AL103" s="277"/>
      <c r="AM103" s="277"/>
      <c r="AN103" s="511"/>
      <c r="AO103" s="277"/>
      <c r="AP103" s="277"/>
      <c r="AQ103" s="277"/>
      <c r="AR103" s="171" t="s">
        <v>6276</v>
      </c>
      <c r="AS103" s="171"/>
      <c r="AT103" s="277"/>
      <c r="AU103" s="277"/>
      <c r="AW103" s="559"/>
      <c r="AX103" s="559"/>
      <c r="AY103" s="559"/>
      <c r="AZ103" s="559"/>
      <c r="BA103" s="559"/>
      <c r="BB103" s="559"/>
      <c r="BC103" s="559"/>
      <c r="BD103" s="559"/>
      <c r="BE103" s="559"/>
      <c r="BF103" s="559"/>
      <c r="BG103" s="559"/>
      <c r="BH103" s="559"/>
      <c r="BI103" s="559"/>
      <c r="BJ103" s="559"/>
      <c r="BK103" s="559"/>
      <c r="BL103" s="559"/>
      <c r="BM103" s="559"/>
      <c r="BN103" s="559"/>
      <c r="BO103" s="559"/>
      <c r="BP103" s="559"/>
      <c r="BQ103" s="559"/>
      <c r="BR103" s="559"/>
      <c r="BS103" s="559"/>
      <c r="BT103" s="559"/>
      <c r="BU103" s="559"/>
      <c r="BV103" s="559"/>
      <c r="BW103" s="559"/>
      <c r="BX103" s="559"/>
      <c r="BY103" s="559"/>
      <c r="BZ103" s="559"/>
      <c r="CA103" s="559"/>
      <c r="CB103" s="559"/>
      <c r="CC103" s="559"/>
      <c r="CD103" s="559"/>
      <c r="CE103" s="559"/>
      <c r="CF103" s="559"/>
      <c r="CG103" s="559"/>
      <c r="CH103" s="559"/>
      <c r="CI103" s="559"/>
      <c r="CJ103" s="559"/>
      <c r="CK103" s="559"/>
      <c r="CL103" s="559"/>
      <c r="CM103" s="559"/>
      <c r="CN103" s="559"/>
      <c r="CO103" s="559"/>
      <c r="CP103" s="559"/>
      <c r="CQ103" s="559"/>
      <c r="CR103" s="559"/>
      <c r="CS103" s="559"/>
      <c r="CT103" s="559"/>
      <c r="CU103" s="559"/>
      <c r="CV103" s="559"/>
      <c r="CW103" s="559"/>
      <c r="CX103" s="559"/>
      <c r="CY103" s="559"/>
      <c r="CZ103" s="559"/>
      <c r="DA103" s="559"/>
      <c r="DB103" s="559"/>
      <c r="DC103" s="559"/>
      <c r="DD103" s="559"/>
      <c r="DE103" s="559"/>
      <c r="DF103" s="559"/>
      <c r="DG103" s="559"/>
      <c r="DH103" s="559"/>
      <c r="DI103" s="559"/>
      <c r="DJ103" s="559"/>
      <c r="DK103" s="559"/>
      <c r="DL103" s="559"/>
      <c r="DM103" s="559"/>
      <c r="DN103" s="559"/>
      <c r="DO103" s="559"/>
      <c r="DP103" s="559"/>
      <c r="DQ103" s="559"/>
      <c r="DR103" s="559"/>
      <c r="DS103" s="559"/>
      <c r="DT103" s="559"/>
      <c r="DU103" s="559"/>
      <c r="DV103" s="559"/>
      <c r="DW103" s="559"/>
      <c r="DX103" s="559"/>
      <c r="DY103" s="559"/>
      <c r="DZ103" s="559"/>
      <c r="EA103" s="559"/>
      <c r="EB103" s="559"/>
      <c r="EC103" s="559"/>
      <c r="ED103" s="559"/>
      <c r="EE103" s="559"/>
      <c r="EF103" s="559"/>
      <c r="EG103" s="559"/>
      <c r="EH103" s="559"/>
      <c r="EI103" s="559"/>
      <c r="EJ103" s="559"/>
      <c r="EK103" s="559"/>
      <c r="EL103" s="559"/>
      <c r="EM103" s="559"/>
      <c r="EN103" s="559"/>
      <c r="EO103" s="559"/>
      <c r="EP103" s="559"/>
      <c r="EQ103" s="559"/>
      <c r="ER103" s="559"/>
      <c r="ES103" s="559"/>
      <c r="ET103" s="559"/>
      <c r="EU103" s="559"/>
      <c r="EV103" s="559"/>
      <c r="EW103" s="559"/>
      <c r="EX103" s="559"/>
      <c r="EY103" s="559"/>
      <c r="EZ103" s="559"/>
      <c r="FA103" s="559"/>
      <c r="FB103" s="559"/>
      <c r="FC103" s="559"/>
      <c r="FD103" s="559"/>
      <c r="FE103" s="559"/>
      <c r="FF103" s="559"/>
      <c r="FG103" s="559"/>
      <c r="FH103" s="559"/>
      <c r="FI103" s="559"/>
      <c r="FJ103" s="559"/>
      <c r="FK103" s="559"/>
      <c r="FL103" s="559"/>
      <c r="FM103" s="559"/>
      <c r="FN103" s="559"/>
      <c r="FO103" s="559"/>
      <c r="FP103" s="559"/>
      <c r="FQ103" s="559"/>
      <c r="FR103" s="559"/>
      <c r="FS103" s="559"/>
      <c r="FT103" s="559"/>
      <c r="FU103" s="559"/>
      <c r="FV103" s="559"/>
      <c r="FW103" s="559"/>
      <c r="FX103" s="559"/>
      <c r="FY103" s="559"/>
      <c r="FZ103" s="559"/>
      <c r="GA103" s="559"/>
      <c r="GB103" s="559"/>
      <c r="GC103" s="559"/>
      <c r="GD103" s="559"/>
      <c r="GE103" s="559"/>
      <c r="GF103" s="559"/>
      <c r="GG103" s="559"/>
      <c r="GH103" s="559"/>
      <c r="GI103" s="559"/>
      <c r="GJ103" s="559"/>
      <c r="GK103" s="559"/>
      <c r="GL103" s="559"/>
      <c r="GM103" s="559"/>
      <c r="GN103" s="559"/>
      <c r="GO103" s="559"/>
      <c r="GP103" s="559"/>
      <c r="GQ103" s="559"/>
      <c r="GR103" s="559"/>
      <c r="GS103" s="559"/>
      <c r="GT103" s="559"/>
      <c r="GU103" s="559"/>
      <c r="GV103" s="559"/>
      <c r="GW103" s="559"/>
      <c r="GX103" s="559"/>
      <c r="GY103" s="559"/>
      <c r="GZ103" s="559"/>
      <c r="HA103" s="559"/>
      <c r="HB103" s="559"/>
      <c r="HC103" s="559"/>
      <c r="HD103" s="559"/>
      <c r="HE103" s="559"/>
      <c r="HF103" s="559"/>
      <c r="HG103" s="559"/>
      <c r="HH103" s="559"/>
      <c r="HI103" s="559"/>
      <c r="HJ103" s="559"/>
      <c r="HK103" s="559"/>
      <c r="HL103" s="559"/>
      <c r="HM103" s="559"/>
      <c r="HN103" s="559"/>
      <c r="HO103" s="559"/>
      <c r="HP103" s="559"/>
      <c r="HQ103" s="559"/>
      <c r="HR103" s="559"/>
      <c r="HS103" s="559"/>
      <c r="HT103" s="559"/>
      <c r="HU103" s="559"/>
      <c r="HV103" s="559"/>
      <c r="HW103" s="559"/>
      <c r="HX103" s="559"/>
      <c r="HY103" s="559"/>
      <c r="HZ103" s="559"/>
      <c r="IA103" s="559"/>
      <c r="IB103" s="559"/>
      <c r="IC103" s="559"/>
      <c r="ID103" s="559"/>
      <c r="IE103" s="559"/>
      <c r="IF103" s="559"/>
      <c r="IG103" s="559"/>
      <c r="IH103" s="559"/>
      <c r="II103" s="559"/>
      <c r="IJ103" s="559"/>
      <c r="IK103" s="559"/>
      <c r="IL103" s="559"/>
      <c r="IM103" s="559"/>
      <c r="IN103" s="559"/>
      <c r="IO103" s="559"/>
      <c r="IP103" s="559"/>
      <c r="IQ103" s="559"/>
      <c r="IR103" s="559"/>
      <c r="IS103" s="559"/>
      <c r="IT103" s="559"/>
      <c r="IU103" s="559"/>
      <c r="IV103" s="559"/>
      <c r="IW103" s="559"/>
      <c r="IX103" s="559"/>
      <c r="IY103" s="559"/>
      <c r="IZ103" s="559"/>
      <c r="JA103" s="559"/>
      <c r="JB103" s="559"/>
      <c r="JC103" s="559"/>
      <c r="JD103" s="559"/>
      <c r="JE103" s="559"/>
      <c r="JF103" s="559"/>
      <c r="JG103" s="559"/>
      <c r="JH103" s="559"/>
      <c r="JI103" s="559"/>
      <c r="JJ103" s="559"/>
      <c r="JK103" s="559"/>
      <c r="JL103" s="559"/>
      <c r="JM103" s="559"/>
      <c r="JN103" s="559"/>
      <c r="JO103" s="559"/>
      <c r="JP103" s="559"/>
      <c r="JQ103" s="559"/>
      <c r="JR103" s="559"/>
      <c r="JS103" s="559"/>
      <c r="JT103" s="559"/>
      <c r="JU103" s="559"/>
      <c r="JV103" s="559"/>
      <c r="JW103" s="559"/>
      <c r="JX103" s="559"/>
      <c r="JY103" s="559"/>
      <c r="JZ103" s="559"/>
      <c r="KA103" s="559"/>
      <c r="KB103" s="559"/>
      <c r="KC103" s="559"/>
      <c r="KD103" s="559"/>
      <c r="KE103" s="559"/>
      <c r="KF103" s="559"/>
      <c r="KG103" s="559"/>
      <c r="KH103" s="559"/>
      <c r="KI103" s="559"/>
      <c r="KJ103" s="559"/>
      <c r="KK103" s="559"/>
      <c r="KL103" s="559"/>
      <c r="KM103" s="559"/>
      <c r="KN103" s="559"/>
      <c r="KO103" s="559"/>
      <c r="KP103" s="559"/>
      <c r="KQ103" s="559"/>
      <c r="KR103" s="559"/>
      <c r="KS103" s="559"/>
      <c r="KT103" s="559"/>
      <c r="KU103" s="559"/>
      <c r="KV103" s="559"/>
      <c r="KW103" s="559"/>
      <c r="KX103" s="559"/>
      <c r="KY103" s="559"/>
      <c r="KZ103" s="559"/>
      <c r="LA103" s="559"/>
      <c r="LB103" s="559"/>
      <c r="LC103" s="559"/>
      <c r="LD103" s="559"/>
      <c r="LE103" s="559"/>
      <c r="LF103" s="559"/>
      <c r="LG103" s="559"/>
      <c r="LH103" s="559"/>
      <c r="LI103" s="559"/>
      <c r="LJ103" s="559"/>
      <c r="LK103" s="559"/>
      <c r="LL103" s="559"/>
      <c r="LM103" s="559"/>
      <c r="LN103" s="559"/>
      <c r="LO103" s="559"/>
      <c r="LP103" s="559"/>
      <c r="LQ103" s="559"/>
      <c r="LR103" s="559"/>
      <c r="LS103" s="559"/>
      <c r="LT103" s="559"/>
      <c r="LU103" s="559"/>
      <c r="LV103" s="559"/>
      <c r="LW103" s="559"/>
      <c r="LX103" s="559"/>
      <c r="LY103" s="559"/>
      <c r="LZ103" s="559"/>
      <c r="MA103" s="559"/>
      <c r="MB103" s="559"/>
      <c r="MC103" s="559"/>
      <c r="MD103" s="559"/>
      <c r="ME103" s="559"/>
      <c r="MF103" s="559"/>
      <c r="MG103" s="559"/>
      <c r="MH103" s="559"/>
      <c r="MI103" s="559"/>
      <c r="MJ103" s="559"/>
      <c r="MK103" s="559"/>
      <c r="ML103" s="559"/>
      <c r="MM103" s="559"/>
      <c r="MN103" s="559"/>
      <c r="MO103" s="559"/>
      <c r="MP103" s="559"/>
      <c r="MQ103" s="559"/>
      <c r="MR103" s="559"/>
      <c r="MS103" s="559"/>
      <c r="MT103" s="559"/>
      <c r="MU103" s="559"/>
      <c r="MV103" s="559"/>
      <c r="MW103" s="559"/>
      <c r="MX103" s="559"/>
      <c r="MY103" s="559"/>
      <c r="MZ103" s="559"/>
      <c r="NA103" s="559"/>
      <c r="NB103" s="559"/>
      <c r="NC103" s="559"/>
      <c r="ND103" s="559"/>
      <c r="NE103" s="559"/>
      <c r="NF103" s="559"/>
      <c r="NG103" s="559"/>
      <c r="NH103" s="559"/>
      <c r="NI103" s="559"/>
      <c r="NJ103" s="559"/>
      <c r="NK103" s="559"/>
      <c r="NL103" s="559"/>
      <c r="NM103" s="559"/>
      <c r="NN103" s="559"/>
      <c r="NO103" s="559"/>
      <c r="NP103" s="559"/>
      <c r="NQ103" s="559"/>
      <c r="NR103" s="559"/>
      <c r="NS103" s="559"/>
      <c r="NT103" s="559"/>
      <c r="NU103" s="559"/>
      <c r="NV103" s="559"/>
      <c r="NW103" s="559"/>
      <c r="NX103" s="559"/>
      <c r="NY103" s="559"/>
      <c r="NZ103" s="559"/>
      <c r="OA103" s="559"/>
      <c r="OB103" s="559"/>
      <c r="OC103" s="559"/>
      <c r="OD103" s="559"/>
      <c r="OE103" s="559"/>
      <c r="OF103" s="559"/>
      <c r="OG103" s="559"/>
      <c r="OH103" s="559"/>
      <c r="OI103" s="559"/>
      <c r="OJ103" s="559"/>
      <c r="OK103" s="559"/>
      <c r="OL103" s="559"/>
      <c r="OM103" s="559"/>
      <c r="ON103" s="559"/>
      <c r="OO103" s="559"/>
      <c r="OP103" s="559"/>
      <c r="OQ103" s="559"/>
      <c r="OR103" s="559"/>
      <c r="OS103" s="559"/>
      <c r="OT103" s="559"/>
      <c r="OU103" s="559"/>
      <c r="OV103" s="559"/>
      <c r="OW103" s="559"/>
      <c r="OX103" s="559"/>
      <c r="OY103" s="559"/>
      <c r="OZ103" s="559"/>
      <c r="PA103" s="559"/>
      <c r="PB103" s="559"/>
      <c r="PC103" s="559"/>
      <c r="PD103" s="559"/>
      <c r="PE103" s="559"/>
      <c r="PF103" s="559"/>
      <c r="PG103" s="559"/>
      <c r="PH103" s="559"/>
      <c r="PI103" s="559"/>
      <c r="PJ103" s="559"/>
      <c r="PK103" s="559"/>
      <c r="PL103" s="559"/>
      <c r="PM103" s="559"/>
      <c r="PN103" s="559"/>
      <c r="PO103" s="559"/>
      <c r="PP103" s="559"/>
      <c r="PQ103" s="559"/>
      <c r="PR103" s="559"/>
      <c r="PS103" s="559"/>
      <c r="PT103" s="559"/>
      <c r="PU103" s="559"/>
      <c r="PV103" s="559"/>
      <c r="PW103" s="559"/>
      <c r="PX103" s="559"/>
      <c r="PY103" s="559"/>
      <c r="PZ103" s="559"/>
      <c r="QA103" s="559"/>
      <c r="QB103" s="559"/>
      <c r="QC103" s="559"/>
      <c r="QD103" s="559"/>
      <c r="QE103" s="559"/>
      <c r="QF103" s="559"/>
      <c r="QG103" s="559"/>
      <c r="QH103" s="559"/>
      <c r="QI103" s="559"/>
      <c r="QJ103" s="559"/>
      <c r="QK103" s="559"/>
      <c r="QL103" s="559"/>
      <c r="QM103" s="559"/>
      <c r="QN103" s="559"/>
      <c r="QO103" s="559"/>
      <c r="QP103" s="559"/>
      <c r="QQ103" s="559"/>
      <c r="QR103" s="559"/>
      <c r="QS103" s="559"/>
      <c r="QT103" s="559"/>
      <c r="QU103" s="559"/>
      <c r="QV103" s="559"/>
      <c r="QW103" s="559"/>
      <c r="QX103" s="559"/>
      <c r="QY103" s="559"/>
      <c r="QZ103" s="559"/>
      <c r="RA103" s="559"/>
      <c r="RB103" s="559"/>
      <c r="RC103" s="559"/>
      <c r="RD103" s="559"/>
      <c r="RE103" s="559"/>
      <c r="RF103" s="559"/>
      <c r="RG103" s="559"/>
      <c r="RH103" s="559"/>
      <c r="RI103" s="559"/>
      <c r="RJ103" s="559"/>
      <c r="RK103" s="559"/>
      <c r="RL103" s="559"/>
      <c r="RM103" s="559"/>
      <c r="RN103" s="559"/>
      <c r="RO103" s="559"/>
      <c r="RP103" s="559"/>
      <c r="RQ103" s="559"/>
      <c r="RR103" s="559"/>
      <c r="RS103" s="559"/>
      <c r="RT103" s="559"/>
      <c r="RU103" s="559"/>
      <c r="RV103" s="559"/>
      <c r="RW103" s="559"/>
      <c r="RX103" s="559"/>
      <c r="RY103" s="559"/>
      <c r="RZ103" s="559"/>
      <c r="SA103" s="559"/>
      <c r="SB103" s="559"/>
      <c r="SC103" s="559"/>
      <c r="SD103" s="559"/>
      <c r="SE103" s="559"/>
      <c r="SF103" s="559"/>
      <c r="SG103" s="559"/>
      <c r="SH103" s="559"/>
      <c r="SI103" s="559"/>
      <c r="SJ103" s="559"/>
      <c r="SK103" s="559"/>
      <c r="SL103" s="559"/>
      <c r="SM103" s="559"/>
      <c r="SN103" s="559"/>
      <c r="SO103" s="559"/>
      <c r="SP103" s="559"/>
      <c r="SQ103" s="559"/>
      <c r="SR103" s="559"/>
      <c r="SS103" s="559"/>
      <c r="ST103" s="559"/>
      <c r="SU103" s="559"/>
      <c r="SV103" s="559"/>
      <c r="SW103" s="559"/>
      <c r="SX103" s="559"/>
      <c r="SY103" s="559"/>
      <c r="SZ103" s="559"/>
      <c r="TA103" s="559"/>
      <c r="TB103" s="559"/>
      <c r="TC103" s="559"/>
      <c r="TD103" s="559"/>
      <c r="TE103" s="559"/>
      <c r="TF103" s="559"/>
      <c r="TG103" s="559"/>
      <c r="TH103" s="559"/>
      <c r="TI103" s="559"/>
      <c r="TJ103" s="559"/>
      <c r="TK103" s="559"/>
      <c r="TL103" s="559"/>
      <c r="TM103" s="559"/>
      <c r="TN103" s="559"/>
      <c r="TO103" s="559"/>
      <c r="TP103" s="559"/>
      <c r="TQ103" s="559"/>
      <c r="TR103" s="559"/>
      <c r="TS103" s="559"/>
      <c r="TT103" s="559"/>
      <c r="TU103" s="559"/>
      <c r="TV103" s="559"/>
      <c r="TW103" s="559"/>
      <c r="TX103" s="559"/>
      <c r="TY103" s="559"/>
      <c r="TZ103" s="559"/>
      <c r="UA103" s="559"/>
      <c r="UB103" s="559"/>
      <c r="UC103" s="559"/>
      <c r="UD103" s="559"/>
      <c r="UE103" s="559"/>
      <c r="UF103" s="559"/>
      <c r="UG103" s="559"/>
      <c r="UH103" s="559"/>
      <c r="UI103" s="559"/>
      <c r="UJ103" s="559"/>
      <c r="UK103" s="559"/>
      <c r="UL103" s="559"/>
      <c r="UM103" s="559"/>
      <c r="UN103" s="559"/>
      <c r="UO103" s="559"/>
      <c r="UP103" s="559"/>
      <c r="UQ103" s="559"/>
      <c r="UR103" s="559"/>
      <c r="US103" s="559"/>
      <c r="UT103" s="559"/>
      <c r="UU103" s="559"/>
      <c r="UV103" s="559"/>
      <c r="UW103" s="559"/>
      <c r="UX103" s="559"/>
      <c r="UY103" s="559"/>
      <c r="UZ103" s="559"/>
      <c r="VA103" s="559"/>
      <c r="VB103" s="559"/>
      <c r="VC103" s="559"/>
      <c r="VD103" s="559"/>
      <c r="VE103" s="559"/>
      <c r="VF103" s="559"/>
      <c r="VG103" s="559"/>
      <c r="VH103" s="559"/>
      <c r="VI103" s="559"/>
      <c r="VJ103" s="559"/>
      <c r="VK103" s="559"/>
      <c r="VL103" s="559"/>
      <c r="VM103" s="559"/>
      <c r="VN103" s="559"/>
      <c r="VO103" s="559"/>
      <c r="VP103" s="559"/>
      <c r="VQ103" s="559"/>
      <c r="VR103" s="559"/>
      <c r="VS103" s="559"/>
      <c r="VT103" s="559"/>
      <c r="VU103" s="559"/>
      <c r="VV103" s="559"/>
      <c r="VW103" s="559"/>
      <c r="VX103" s="559"/>
      <c r="VY103" s="559"/>
      <c r="VZ103" s="559"/>
      <c r="WA103" s="559"/>
      <c r="WB103" s="559"/>
      <c r="WC103" s="559"/>
      <c r="WD103" s="559"/>
      <c r="WE103" s="559"/>
      <c r="WF103" s="559"/>
      <c r="WG103" s="559"/>
      <c r="WH103" s="559"/>
      <c r="WI103" s="559"/>
      <c r="WJ103" s="559"/>
      <c r="WK103" s="559"/>
      <c r="WL103" s="559"/>
      <c r="WM103" s="559"/>
      <c r="WN103" s="559"/>
      <c r="WO103" s="559"/>
      <c r="WP103" s="559"/>
      <c r="WQ103" s="559"/>
      <c r="WR103" s="559"/>
      <c r="WS103" s="559"/>
      <c r="WT103" s="559"/>
      <c r="WU103" s="559"/>
      <c r="WV103" s="559"/>
      <c r="WW103" s="559"/>
      <c r="WX103" s="559"/>
      <c r="WY103" s="559"/>
      <c r="WZ103" s="559"/>
      <c r="XA103" s="559"/>
      <c r="XB103" s="559"/>
      <c r="XC103" s="559"/>
      <c r="XD103" s="559"/>
      <c r="XE103" s="559"/>
      <c r="XF103" s="559"/>
      <c r="XG103" s="559"/>
      <c r="XH103" s="559"/>
      <c r="XI103" s="559"/>
      <c r="XJ103" s="559"/>
      <c r="XK103" s="559"/>
      <c r="XL103" s="559"/>
      <c r="XM103" s="559"/>
      <c r="XN103" s="559"/>
      <c r="XO103" s="559"/>
      <c r="XP103" s="559"/>
      <c r="XQ103" s="559"/>
      <c r="XR103" s="559"/>
      <c r="XS103" s="559"/>
      <c r="XT103" s="559"/>
      <c r="XU103" s="559"/>
      <c r="XV103" s="559"/>
      <c r="XW103" s="559"/>
      <c r="XX103" s="559"/>
      <c r="XY103" s="559"/>
      <c r="XZ103" s="559"/>
      <c r="YA103" s="559"/>
      <c r="YB103" s="559"/>
      <c r="YC103" s="559"/>
      <c r="YD103" s="559"/>
      <c r="YE103" s="559"/>
      <c r="YF103" s="559"/>
      <c r="YG103" s="559"/>
      <c r="YH103" s="559"/>
      <c r="YI103" s="559"/>
      <c r="YJ103" s="559"/>
      <c r="YK103" s="559"/>
      <c r="YL103" s="559"/>
      <c r="YM103" s="559"/>
      <c r="YN103" s="559"/>
      <c r="YO103" s="559"/>
      <c r="YP103" s="559"/>
      <c r="YQ103" s="559"/>
      <c r="YR103" s="559"/>
      <c r="YS103" s="559"/>
      <c r="YT103" s="559"/>
      <c r="YU103" s="559"/>
      <c r="YV103" s="559"/>
      <c r="YW103" s="559"/>
      <c r="YX103" s="559"/>
      <c r="YY103" s="559"/>
      <c r="YZ103" s="559"/>
      <c r="ZA103" s="559"/>
      <c r="ZB103" s="559"/>
      <c r="ZC103" s="559"/>
      <c r="ZD103" s="559"/>
      <c r="ZE103" s="559"/>
      <c r="ZF103" s="559"/>
      <c r="ZG103" s="559"/>
      <c r="ZH103" s="559"/>
      <c r="ZI103" s="559"/>
      <c r="ZJ103" s="559"/>
      <c r="ZK103" s="559"/>
      <c r="ZL103" s="559"/>
      <c r="ZM103" s="559"/>
      <c r="ZN103" s="559"/>
      <c r="ZO103" s="559"/>
      <c r="ZP103" s="559"/>
      <c r="ZQ103" s="559"/>
      <c r="ZR103" s="559"/>
      <c r="ZS103" s="559"/>
      <c r="ZT103" s="559"/>
      <c r="ZU103" s="559"/>
      <c r="ZV103" s="559"/>
      <c r="ZW103" s="559"/>
      <c r="ZX103" s="559"/>
      <c r="ZY103" s="559"/>
      <c r="ZZ103" s="559"/>
      <c r="AAA103" s="559"/>
      <c r="AAB103" s="559"/>
      <c r="AAC103" s="559"/>
      <c r="AAD103" s="559"/>
      <c r="AAE103" s="559"/>
      <c r="AAF103" s="559"/>
      <c r="AAG103" s="559"/>
      <c r="AAH103" s="559"/>
      <c r="AAI103" s="559"/>
      <c r="AAJ103" s="559"/>
      <c r="AAK103" s="559"/>
      <c r="AAL103" s="559"/>
      <c r="AAM103" s="559"/>
      <c r="AAN103" s="559"/>
      <c r="AAO103" s="559"/>
      <c r="AAP103" s="559"/>
      <c r="AAQ103" s="559"/>
      <c r="AAR103" s="559"/>
      <c r="AAS103" s="559"/>
      <c r="AAT103" s="559"/>
      <c r="AAU103" s="559"/>
      <c r="AAV103" s="559"/>
      <c r="AAW103" s="559"/>
      <c r="AAX103" s="559"/>
      <c r="AAY103" s="559"/>
      <c r="AAZ103" s="559"/>
      <c r="ABA103" s="559"/>
      <c r="ABB103" s="559"/>
      <c r="ABC103" s="559"/>
      <c r="ABD103" s="559"/>
      <c r="ABE103" s="559"/>
      <c r="ABF103" s="559"/>
      <c r="ABG103" s="559"/>
      <c r="ABH103" s="559"/>
      <c r="ABI103" s="559"/>
      <c r="ABJ103" s="559"/>
      <c r="ABK103" s="559"/>
      <c r="ABL103" s="559"/>
      <c r="ABM103" s="559"/>
      <c r="ABN103" s="559"/>
      <c r="ABO103" s="559"/>
      <c r="ABP103" s="559"/>
      <c r="ABQ103" s="559"/>
      <c r="ABR103" s="559"/>
      <c r="ABS103" s="559"/>
      <c r="ABT103" s="559"/>
      <c r="ABU103" s="559"/>
      <c r="ABV103" s="559"/>
      <c r="ABW103" s="559"/>
      <c r="ABX103" s="559"/>
      <c r="ABY103" s="559"/>
      <c r="ABZ103" s="559"/>
      <c r="ACA103" s="559"/>
      <c r="ACB103" s="559"/>
      <c r="ACC103" s="559"/>
      <c r="ACD103" s="559"/>
      <c r="ACE103" s="559"/>
      <c r="ACF103" s="559"/>
      <c r="ACG103" s="559"/>
      <c r="ACH103" s="559"/>
      <c r="ACI103" s="559"/>
      <c r="ACJ103" s="559"/>
      <c r="ACK103" s="559"/>
      <c r="ACL103" s="559"/>
      <c r="ACM103" s="559"/>
      <c r="ACN103" s="559"/>
      <c r="ACO103" s="559"/>
      <c r="ACP103" s="559"/>
      <c r="ACQ103" s="559"/>
      <c r="ACR103" s="559"/>
      <c r="ACS103" s="559"/>
      <c r="ACT103" s="559"/>
      <c r="ACU103" s="559"/>
      <c r="ACV103" s="559"/>
      <c r="ACW103" s="559"/>
      <c r="ACX103" s="559"/>
      <c r="ACY103" s="559"/>
      <c r="ACZ103" s="559"/>
      <c r="ADA103" s="559"/>
      <c r="ADB103" s="559"/>
      <c r="ADC103" s="559"/>
      <c r="ADD103" s="559"/>
      <c r="ADE103" s="559"/>
      <c r="ADF103" s="559"/>
      <c r="ADG103" s="559"/>
      <c r="ADH103" s="559"/>
      <c r="ADI103" s="559"/>
      <c r="ADJ103" s="559"/>
      <c r="ADK103" s="559"/>
      <c r="ADL103" s="559"/>
      <c r="ADM103" s="559"/>
      <c r="ADN103" s="559"/>
      <c r="ADO103" s="559"/>
      <c r="ADP103" s="559"/>
      <c r="ADQ103" s="559"/>
      <c r="ADR103" s="559"/>
      <c r="ADS103" s="559"/>
      <c r="ADT103" s="559"/>
      <c r="ADU103" s="559"/>
      <c r="ADV103" s="559"/>
      <c r="ADW103" s="559"/>
      <c r="ADX103" s="559"/>
      <c r="ADY103" s="559"/>
      <c r="ADZ103" s="559"/>
      <c r="AEA103" s="559"/>
      <c r="AEB103" s="559"/>
      <c r="AEC103" s="559"/>
      <c r="AED103" s="559"/>
      <c r="AEE103" s="559"/>
      <c r="AEF103" s="559"/>
      <c r="AEG103" s="559"/>
      <c r="AEH103" s="559"/>
      <c r="AEI103" s="559"/>
      <c r="AEJ103" s="559"/>
      <c r="AEK103" s="559"/>
      <c r="AEL103" s="559"/>
      <c r="AEM103" s="559"/>
      <c r="AEN103" s="559"/>
      <c r="AEO103" s="559"/>
      <c r="AEP103" s="559"/>
      <c r="AEQ103" s="559"/>
      <c r="AER103" s="559"/>
      <c r="AES103" s="559"/>
      <c r="AET103" s="559"/>
      <c r="AEU103" s="559"/>
      <c r="AEV103" s="559"/>
      <c r="AEW103" s="559"/>
      <c r="AEX103" s="559"/>
      <c r="AEY103" s="559"/>
      <c r="AEZ103" s="559"/>
      <c r="AFA103" s="559"/>
      <c r="AFB103" s="559"/>
      <c r="AFC103" s="559"/>
      <c r="AFD103" s="559"/>
      <c r="AFE103" s="559"/>
      <c r="AFF103" s="559"/>
      <c r="AFG103" s="559"/>
      <c r="AFH103" s="559"/>
      <c r="AFI103" s="559"/>
      <c r="AFJ103" s="559"/>
      <c r="AFK103" s="559"/>
      <c r="AFL103" s="559"/>
      <c r="AFM103" s="559"/>
      <c r="AFN103" s="559"/>
      <c r="AFO103" s="559"/>
      <c r="AFP103" s="559"/>
      <c r="AFQ103" s="559"/>
      <c r="AFR103" s="559"/>
      <c r="AFS103" s="559"/>
      <c r="AFT103" s="559"/>
      <c r="AFU103" s="559"/>
      <c r="AFV103" s="559"/>
      <c r="AFW103" s="559"/>
      <c r="AFX103" s="559"/>
      <c r="AFY103" s="559"/>
      <c r="AFZ103" s="559"/>
      <c r="AGA103" s="559"/>
      <c r="AGB103" s="559"/>
      <c r="AGC103" s="559"/>
      <c r="AGD103" s="559"/>
      <c r="AGE103" s="559"/>
      <c r="AGF103" s="559"/>
      <c r="AGG103" s="559"/>
      <c r="AGH103" s="559"/>
      <c r="AGI103" s="559"/>
      <c r="AGJ103" s="559"/>
      <c r="AGK103" s="559"/>
      <c r="AGL103" s="559"/>
      <c r="AGM103" s="559"/>
      <c r="AGN103" s="559"/>
      <c r="AGO103" s="559"/>
      <c r="AGP103" s="559"/>
      <c r="AGQ103" s="559"/>
      <c r="AGR103" s="559"/>
      <c r="AGS103" s="559"/>
      <c r="AGT103" s="559"/>
      <c r="AGU103" s="559"/>
      <c r="AGV103" s="559"/>
      <c r="AGW103" s="559"/>
      <c r="AGX103" s="559"/>
      <c r="AGY103" s="559"/>
      <c r="AGZ103" s="559"/>
      <c r="AHA103" s="559"/>
      <c r="AHB103" s="559"/>
      <c r="AHC103" s="559"/>
      <c r="AHD103" s="559"/>
      <c r="AHE103" s="559"/>
      <c r="AHF103" s="559"/>
      <c r="AHG103" s="559"/>
      <c r="AHH103" s="559"/>
      <c r="AHI103" s="559"/>
      <c r="AHJ103" s="559"/>
      <c r="AHK103" s="559"/>
      <c r="AHL103" s="559"/>
      <c r="AHM103" s="559"/>
      <c r="AHN103" s="559"/>
      <c r="AHO103" s="559"/>
      <c r="AHP103" s="559"/>
      <c r="AHQ103" s="559"/>
      <c r="AHR103" s="559"/>
      <c r="AHS103" s="559"/>
      <c r="AHT103" s="559"/>
      <c r="AHU103" s="559"/>
      <c r="AHV103" s="559"/>
      <c r="AHW103" s="559"/>
      <c r="AHX103" s="559"/>
      <c r="AHY103" s="559"/>
      <c r="AHZ103" s="559"/>
      <c r="AIA103" s="559"/>
      <c r="AIB103" s="559"/>
      <c r="AIC103" s="559"/>
      <c r="AID103" s="559"/>
      <c r="AIE103" s="559"/>
      <c r="AIF103" s="559"/>
      <c r="AIG103" s="559"/>
      <c r="AIH103" s="559"/>
      <c r="AII103" s="559"/>
      <c r="AIJ103" s="559"/>
      <c r="AIK103" s="559"/>
      <c r="AIL103" s="559"/>
      <c r="AIM103" s="559"/>
      <c r="AIN103" s="559"/>
      <c r="AIO103" s="559"/>
      <c r="AIP103" s="559"/>
      <c r="AIQ103" s="559"/>
      <c r="AIR103" s="559"/>
      <c r="AIS103" s="559"/>
      <c r="AIT103" s="559"/>
      <c r="AIU103" s="559"/>
      <c r="AIV103" s="559"/>
      <c r="AIW103" s="559"/>
      <c r="AIX103" s="559"/>
      <c r="AIY103" s="559"/>
      <c r="AIZ103" s="559"/>
      <c r="AJA103" s="559"/>
      <c r="AJB103" s="559"/>
      <c r="AJC103" s="559"/>
      <c r="AJD103" s="559"/>
      <c r="AJE103" s="559"/>
      <c r="AJF103" s="559"/>
      <c r="AJG103" s="559"/>
      <c r="AJH103" s="559"/>
      <c r="AJI103" s="559"/>
      <c r="AJJ103" s="559"/>
      <c r="AJK103" s="559"/>
      <c r="AJL103" s="559"/>
      <c r="AJM103" s="559"/>
      <c r="AJN103" s="559"/>
      <c r="AJO103" s="559"/>
      <c r="AJP103" s="559"/>
      <c r="AJQ103" s="559"/>
      <c r="AJR103" s="559"/>
      <c r="AJS103" s="559"/>
      <c r="AJT103" s="559"/>
      <c r="AJU103" s="559"/>
      <c r="AJV103" s="559"/>
      <c r="AJW103" s="559"/>
      <c r="AJX103" s="559"/>
      <c r="AJY103" s="559"/>
      <c r="AJZ103" s="559"/>
      <c r="AKA103" s="559"/>
      <c r="AKB103" s="559"/>
      <c r="AKC103" s="559"/>
      <c r="AKD103" s="559"/>
      <c r="AKE103" s="559"/>
      <c r="AKF103" s="559"/>
      <c r="AKG103" s="559"/>
      <c r="AKH103" s="559"/>
      <c r="AKI103" s="559"/>
      <c r="AKJ103" s="559"/>
      <c r="AKK103" s="559"/>
      <c r="AKL103" s="559"/>
      <c r="AKM103" s="559"/>
      <c r="AKN103" s="559"/>
      <c r="AKO103" s="559"/>
      <c r="AKP103" s="559"/>
      <c r="AKQ103" s="559"/>
      <c r="AKR103" s="559"/>
      <c r="AKS103" s="559"/>
      <c r="AKT103" s="559"/>
      <c r="AKU103" s="559"/>
      <c r="AKV103" s="559"/>
      <c r="AKW103" s="559"/>
      <c r="AKX103" s="559"/>
      <c r="AKY103" s="559"/>
      <c r="AKZ103" s="559"/>
      <c r="ALA103" s="559"/>
      <c r="ALB103" s="559"/>
      <c r="ALC103" s="559"/>
      <c r="ALD103" s="559"/>
      <c r="ALE103" s="559"/>
      <c r="ALF103" s="559"/>
      <c r="ALG103" s="559"/>
      <c r="ALH103" s="559"/>
      <c r="ALI103" s="559"/>
      <c r="ALJ103" s="559"/>
      <c r="ALK103" s="559"/>
      <c r="ALL103" s="559"/>
      <c r="ALM103" s="559"/>
      <c r="ALN103" s="559"/>
      <c r="ALO103" s="559"/>
      <c r="ALP103" s="559"/>
      <c r="ALQ103" s="559"/>
      <c r="ALR103" s="559"/>
      <c r="ALS103" s="559"/>
      <c r="ALT103" s="559"/>
      <c r="ALU103" s="559"/>
      <c r="ALV103" s="559"/>
      <c r="ALW103" s="559"/>
      <c r="ALX103" s="559"/>
      <c r="ALY103" s="559"/>
      <c r="ALZ103" s="559"/>
      <c r="AMA103" s="559"/>
      <c r="AMB103" s="559"/>
      <c r="AMC103" s="559"/>
      <c r="AMD103" s="559"/>
      <c r="AME103" s="559"/>
      <c r="AMF103" s="559"/>
      <c r="AMG103" s="559"/>
      <c r="AMH103" s="559"/>
      <c r="AMI103" s="559"/>
      <c r="AMJ103" s="559"/>
    </row>
    <row r="104" spans="1:1024" x14ac:dyDescent="0.25">
      <c r="A104" s="256" t="s">
        <v>6281</v>
      </c>
      <c r="B104" s="257">
        <v>104</v>
      </c>
      <c r="C104" s="258" t="s">
        <v>24216</v>
      </c>
      <c r="D104" s="308" t="s">
        <v>23892</v>
      </c>
      <c r="E104" s="277"/>
      <c r="F104" s="278"/>
      <c r="G104" s="280"/>
      <c r="H104" s="280"/>
      <c r="I104" s="492">
        <v>5.58</v>
      </c>
      <c r="J104" s="278"/>
      <c r="K104" s="278"/>
      <c r="L104" s="278"/>
      <c r="M104" s="278"/>
      <c r="N104" s="278"/>
      <c r="O104" s="278"/>
      <c r="P104" s="278"/>
      <c r="Q104" s="278"/>
      <c r="R104" s="278"/>
      <c r="S104" s="278"/>
      <c r="T104" s="278"/>
      <c r="U104" s="278"/>
      <c r="V104" s="278"/>
      <c r="W104" s="283">
        <f t="shared" si="64"/>
        <v>100</v>
      </c>
      <c r="X104" s="283">
        <f t="shared" si="65"/>
        <v>100</v>
      </c>
      <c r="Y104" s="283">
        <f t="shared" si="63"/>
        <v>100</v>
      </c>
      <c r="Z104" s="283">
        <f t="shared" si="66"/>
        <v>100</v>
      </c>
      <c r="AA104" s="283">
        <f t="shared" si="67"/>
        <v>100</v>
      </c>
      <c r="AB104" s="287">
        <f t="shared" si="68"/>
        <v>100</v>
      </c>
      <c r="AC104" s="287">
        <f t="shared" si="69"/>
        <v>100</v>
      </c>
      <c r="AD104" s="287">
        <f t="shared" si="70"/>
        <v>100</v>
      </c>
      <c r="AE104" s="284">
        <f t="shared" si="60"/>
        <v>100</v>
      </c>
      <c r="AF104" s="284">
        <f t="shared" si="27"/>
        <v>100</v>
      </c>
      <c r="AG104" s="268">
        <f t="shared" si="71"/>
        <v>100</v>
      </c>
      <c r="AH104" s="268">
        <f t="shared" si="72"/>
        <v>100</v>
      </c>
      <c r="AI104" s="268">
        <f t="shared" si="73"/>
        <v>100</v>
      </c>
      <c r="AJ104" s="268">
        <f t="shared" si="74"/>
        <v>100</v>
      </c>
      <c r="AK104" s="506" t="s">
        <v>31734</v>
      </c>
      <c r="AL104" s="277"/>
      <c r="AM104" s="277"/>
      <c r="AN104" s="511"/>
      <c r="AO104" s="277"/>
      <c r="AP104" s="277"/>
      <c r="AQ104" s="277"/>
      <c r="AR104" s="356" t="s">
        <v>24217</v>
      </c>
      <c r="AS104" s="356"/>
      <c r="AT104" s="277"/>
      <c r="AU104" s="277"/>
      <c r="AW104" s="559"/>
      <c r="AX104" s="559"/>
      <c r="AY104" s="559"/>
      <c r="AZ104" s="559"/>
      <c r="BA104" s="559"/>
      <c r="BB104" s="559"/>
      <c r="BC104" s="559"/>
      <c r="BD104" s="559"/>
      <c r="BE104" s="559"/>
      <c r="BF104" s="559"/>
      <c r="BG104" s="559"/>
      <c r="BH104" s="559"/>
      <c r="BI104" s="559"/>
      <c r="BJ104" s="559"/>
      <c r="BK104" s="559"/>
      <c r="BL104" s="559"/>
      <c r="BM104" s="559"/>
      <c r="BN104" s="559"/>
      <c r="BO104" s="559"/>
      <c r="BP104" s="559"/>
      <c r="BQ104" s="559"/>
      <c r="BR104" s="559"/>
      <c r="BS104" s="559"/>
      <c r="BT104" s="559"/>
      <c r="BU104" s="559"/>
      <c r="BV104" s="559"/>
      <c r="BW104" s="559"/>
      <c r="BX104" s="559"/>
      <c r="BY104" s="559"/>
      <c r="BZ104" s="559"/>
      <c r="CA104" s="559"/>
      <c r="CB104" s="559"/>
      <c r="CC104" s="559"/>
      <c r="CD104" s="559"/>
      <c r="CE104" s="559"/>
      <c r="CF104" s="559"/>
      <c r="CG104" s="559"/>
      <c r="CH104" s="559"/>
      <c r="CI104" s="559"/>
      <c r="CJ104" s="559"/>
      <c r="CK104" s="559"/>
      <c r="CL104" s="559"/>
      <c r="CM104" s="559"/>
      <c r="CN104" s="559"/>
      <c r="CO104" s="559"/>
      <c r="CP104" s="559"/>
      <c r="CQ104" s="559"/>
      <c r="CR104" s="559"/>
      <c r="CS104" s="559"/>
      <c r="CT104" s="559"/>
      <c r="CU104" s="559"/>
      <c r="CV104" s="559"/>
      <c r="CW104" s="559"/>
      <c r="CX104" s="559"/>
      <c r="CY104" s="559"/>
      <c r="CZ104" s="559"/>
      <c r="DA104" s="559"/>
      <c r="DB104" s="559"/>
      <c r="DC104" s="559"/>
      <c r="DD104" s="559"/>
      <c r="DE104" s="559"/>
      <c r="DF104" s="559"/>
      <c r="DG104" s="559"/>
      <c r="DH104" s="559"/>
      <c r="DI104" s="559"/>
      <c r="DJ104" s="559"/>
      <c r="DK104" s="559"/>
      <c r="DL104" s="559"/>
      <c r="DM104" s="559"/>
      <c r="DN104" s="559"/>
      <c r="DO104" s="559"/>
      <c r="DP104" s="559"/>
      <c r="DQ104" s="559"/>
      <c r="DR104" s="559"/>
      <c r="DS104" s="559"/>
      <c r="DT104" s="559"/>
      <c r="DU104" s="559"/>
      <c r="DV104" s="559"/>
      <c r="DW104" s="559"/>
      <c r="DX104" s="559"/>
      <c r="DY104" s="559"/>
      <c r="DZ104" s="559"/>
      <c r="EA104" s="559"/>
      <c r="EB104" s="559"/>
      <c r="EC104" s="559"/>
      <c r="ED104" s="559"/>
      <c r="EE104" s="559"/>
      <c r="EF104" s="559"/>
      <c r="EG104" s="559"/>
      <c r="EH104" s="559"/>
      <c r="EI104" s="559"/>
      <c r="EJ104" s="559"/>
      <c r="EK104" s="559"/>
      <c r="EL104" s="559"/>
      <c r="EM104" s="559"/>
      <c r="EN104" s="559"/>
      <c r="EO104" s="559"/>
      <c r="EP104" s="559"/>
      <c r="EQ104" s="559"/>
      <c r="ER104" s="559"/>
      <c r="ES104" s="559"/>
      <c r="ET104" s="559"/>
      <c r="EU104" s="559"/>
      <c r="EV104" s="559"/>
      <c r="EW104" s="559"/>
      <c r="EX104" s="559"/>
      <c r="EY104" s="559"/>
      <c r="EZ104" s="559"/>
      <c r="FA104" s="559"/>
      <c r="FB104" s="559"/>
      <c r="FC104" s="559"/>
      <c r="FD104" s="559"/>
      <c r="FE104" s="559"/>
      <c r="FF104" s="559"/>
      <c r="FG104" s="559"/>
      <c r="FH104" s="559"/>
      <c r="FI104" s="559"/>
      <c r="FJ104" s="559"/>
      <c r="FK104" s="559"/>
      <c r="FL104" s="559"/>
      <c r="FM104" s="559"/>
      <c r="FN104" s="559"/>
      <c r="FO104" s="559"/>
      <c r="FP104" s="559"/>
      <c r="FQ104" s="559"/>
      <c r="FR104" s="559"/>
      <c r="FS104" s="559"/>
      <c r="FT104" s="559"/>
      <c r="FU104" s="559"/>
      <c r="FV104" s="559"/>
      <c r="FW104" s="559"/>
      <c r="FX104" s="559"/>
      <c r="FY104" s="559"/>
      <c r="FZ104" s="559"/>
      <c r="GA104" s="559"/>
      <c r="GB104" s="559"/>
      <c r="GC104" s="559"/>
      <c r="GD104" s="559"/>
      <c r="GE104" s="559"/>
      <c r="GF104" s="559"/>
      <c r="GG104" s="559"/>
      <c r="GH104" s="559"/>
      <c r="GI104" s="559"/>
      <c r="GJ104" s="559"/>
      <c r="GK104" s="559"/>
      <c r="GL104" s="559"/>
      <c r="GM104" s="559"/>
      <c r="GN104" s="559"/>
      <c r="GO104" s="559"/>
      <c r="GP104" s="559"/>
      <c r="GQ104" s="559"/>
      <c r="GR104" s="559"/>
      <c r="GS104" s="559"/>
      <c r="GT104" s="559"/>
      <c r="GU104" s="559"/>
      <c r="GV104" s="559"/>
      <c r="GW104" s="559"/>
      <c r="GX104" s="559"/>
      <c r="GY104" s="559"/>
      <c r="GZ104" s="559"/>
      <c r="HA104" s="559"/>
      <c r="HB104" s="559"/>
      <c r="HC104" s="559"/>
      <c r="HD104" s="559"/>
      <c r="HE104" s="559"/>
      <c r="HF104" s="559"/>
      <c r="HG104" s="559"/>
      <c r="HH104" s="559"/>
      <c r="HI104" s="559"/>
      <c r="HJ104" s="559"/>
      <c r="HK104" s="559"/>
      <c r="HL104" s="559"/>
      <c r="HM104" s="559"/>
      <c r="HN104" s="559"/>
      <c r="HO104" s="559"/>
      <c r="HP104" s="559"/>
      <c r="HQ104" s="559"/>
      <c r="HR104" s="559"/>
      <c r="HS104" s="559"/>
      <c r="HT104" s="559"/>
      <c r="HU104" s="559"/>
      <c r="HV104" s="559"/>
      <c r="HW104" s="559"/>
      <c r="HX104" s="559"/>
      <c r="HY104" s="559"/>
      <c r="HZ104" s="559"/>
      <c r="IA104" s="559"/>
      <c r="IB104" s="559"/>
      <c r="IC104" s="559"/>
      <c r="ID104" s="559"/>
      <c r="IE104" s="559"/>
      <c r="IF104" s="559"/>
      <c r="IG104" s="559"/>
      <c r="IH104" s="559"/>
      <c r="II104" s="559"/>
      <c r="IJ104" s="559"/>
      <c r="IK104" s="559"/>
      <c r="IL104" s="559"/>
      <c r="IM104" s="559"/>
      <c r="IN104" s="559"/>
      <c r="IO104" s="559"/>
      <c r="IP104" s="559"/>
      <c r="IQ104" s="559"/>
      <c r="IR104" s="559"/>
      <c r="IS104" s="559"/>
      <c r="IT104" s="559"/>
      <c r="IU104" s="559"/>
      <c r="IV104" s="559"/>
      <c r="IW104" s="559"/>
      <c r="IX104" s="559"/>
      <c r="IY104" s="559"/>
      <c r="IZ104" s="559"/>
      <c r="JA104" s="559"/>
      <c r="JB104" s="559"/>
      <c r="JC104" s="559"/>
      <c r="JD104" s="559"/>
      <c r="JE104" s="559"/>
      <c r="JF104" s="559"/>
      <c r="JG104" s="559"/>
      <c r="JH104" s="559"/>
      <c r="JI104" s="559"/>
      <c r="JJ104" s="559"/>
      <c r="JK104" s="559"/>
      <c r="JL104" s="559"/>
      <c r="JM104" s="559"/>
      <c r="JN104" s="559"/>
      <c r="JO104" s="559"/>
      <c r="JP104" s="559"/>
      <c r="JQ104" s="559"/>
      <c r="JR104" s="559"/>
      <c r="JS104" s="559"/>
      <c r="JT104" s="559"/>
      <c r="JU104" s="559"/>
      <c r="JV104" s="559"/>
      <c r="JW104" s="559"/>
      <c r="JX104" s="559"/>
      <c r="JY104" s="559"/>
      <c r="JZ104" s="559"/>
      <c r="KA104" s="559"/>
      <c r="KB104" s="559"/>
      <c r="KC104" s="559"/>
      <c r="KD104" s="559"/>
      <c r="KE104" s="559"/>
      <c r="KF104" s="559"/>
      <c r="KG104" s="559"/>
      <c r="KH104" s="559"/>
      <c r="KI104" s="559"/>
      <c r="KJ104" s="559"/>
      <c r="KK104" s="559"/>
      <c r="KL104" s="559"/>
      <c r="KM104" s="559"/>
      <c r="KN104" s="559"/>
      <c r="KO104" s="559"/>
      <c r="KP104" s="559"/>
      <c r="KQ104" s="559"/>
      <c r="KR104" s="559"/>
      <c r="KS104" s="559"/>
      <c r="KT104" s="559"/>
      <c r="KU104" s="559"/>
      <c r="KV104" s="559"/>
      <c r="KW104" s="559"/>
      <c r="KX104" s="559"/>
      <c r="KY104" s="559"/>
      <c r="KZ104" s="559"/>
      <c r="LA104" s="559"/>
      <c r="LB104" s="559"/>
      <c r="LC104" s="559"/>
      <c r="LD104" s="559"/>
      <c r="LE104" s="559"/>
      <c r="LF104" s="559"/>
      <c r="LG104" s="559"/>
      <c r="LH104" s="559"/>
      <c r="LI104" s="559"/>
      <c r="LJ104" s="559"/>
      <c r="LK104" s="559"/>
      <c r="LL104" s="559"/>
      <c r="LM104" s="559"/>
      <c r="LN104" s="559"/>
      <c r="LO104" s="559"/>
      <c r="LP104" s="559"/>
      <c r="LQ104" s="559"/>
      <c r="LR104" s="559"/>
      <c r="LS104" s="559"/>
      <c r="LT104" s="559"/>
      <c r="LU104" s="559"/>
      <c r="LV104" s="559"/>
      <c r="LW104" s="559"/>
      <c r="LX104" s="559"/>
      <c r="LY104" s="559"/>
      <c r="LZ104" s="559"/>
      <c r="MA104" s="559"/>
      <c r="MB104" s="559"/>
      <c r="MC104" s="559"/>
      <c r="MD104" s="559"/>
      <c r="ME104" s="559"/>
      <c r="MF104" s="559"/>
      <c r="MG104" s="559"/>
      <c r="MH104" s="559"/>
      <c r="MI104" s="559"/>
      <c r="MJ104" s="559"/>
      <c r="MK104" s="559"/>
      <c r="ML104" s="559"/>
      <c r="MM104" s="559"/>
      <c r="MN104" s="559"/>
      <c r="MO104" s="559"/>
      <c r="MP104" s="559"/>
      <c r="MQ104" s="559"/>
      <c r="MR104" s="559"/>
      <c r="MS104" s="559"/>
      <c r="MT104" s="559"/>
      <c r="MU104" s="559"/>
      <c r="MV104" s="559"/>
      <c r="MW104" s="559"/>
      <c r="MX104" s="559"/>
      <c r="MY104" s="559"/>
      <c r="MZ104" s="559"/>
      <c r="NA104" s="559"/>
      <c r="NB104" s="559"/>
      <c r="NC104" s="559"/>
      <c r="ND104" s="559"/>
      <c r="NE104" s="559"/>
      <c r="NF104" s="559"/>
      <c r="NG104" s="559"/>
      <c r="NH104" s="559"/>
      <c r="NI104" s="559"/>
      <c r="NJ104" s="559"/>
      <c r="NK104" s="559"/>
      <c r="NL104" s="559"/>
      <c r="NM104" s="559"/>
      <c r="NN104" s="559"/>
      <c r="NO104" s="559"/>
      <c r="NP104" s="559"/>
      <c r="NQ104" s="559"/>
      <c r="NR104" s="559"/>
      <c r="NS104" s="559"/>
      <c r="NT104" s="559"/>
      <c r="NU104" s="559"/>
      <c r="NV104" s="559"/>
      <c r="NW104" s="559"/>
      <c r="NX104" s="559"/>
      <c r="NY104" s="559"/>
      <c r="NZ104" s="559"/>
      <c r="OA104" s="559"/>
      <c r="OB104" s="559"/>
      <c r="OC104" s="559"/>
      <c r="OD104" s="559"/>
      <c r="OE104" s="559"/>
      <c r="OF104" s="559"/>
      <c r="OG104" s="559"/>
      <c r="OH104" s="559"/>
      <c r="OI104" s="559"/>
      <c r="OJ104" s="559"/>
      <c r="OK104" s="559"/>
      <c r="OL104" s="559"/>
      <c r="OM104" s="559"/>
      <c r="ON104" s="559"/>
      <c r="OO104" s="559"/>
      <c r="OP104" s="559"/>
      <c r="OQ104" s="559"/>
      <c r="OR104" s="559"/>
      <c r="OS104" s="559"/>
      <c r="OT104" s="559"/>
      <c r="OU104" s="559"/>
      <c r="OV104" s="559"/>
      <c r="OW104" s="559"/>
      <c r="OX104" s="559"/>
      <c r="OY104" s="559"/>
      <c r="OZ104" s="559"/>
      <c r="PA104" s="559"/>
      <c r="PB104" s="559"/>
      <c r="PC104" s="559"/>
      <c r="PD104" s="559"/>
      <c r="PE104" s="559"/>
      <c r="PF104" s="559"/>
      <c r="PG104" s="559"/>
      <c r="PH104" s="559"/>
      <c r="PI104" s="559"/>
      <c r="PJ104" s="559"/>
      <c r="PK104" s="559"/>
      <c r="PL104" s="559"/>
      <c r="PM104" s="559"/>
      <c r="PN104" s="559"/>
      <c r="PO104" s="559"/>
      <c r="PP104" s="559"/>
      <c r="PQ104" s="559"/>
      <c r="PR104" s="559"/>
      <c r="PS104" s="559"/>
      <c r="PT104" s="559"/>
      <c r="PU104" s="559"/>
      <c r="PV104" s="559"/>
      <c r="PW104" s="559"/>
      <c r="PX104" s="559"/>
      <c r="PY104" s="559"/>
      <c r="PZ104" s="559"/>
      <c r="QA104" s="559"/>
      <c r="QB104" s="559"/>
      <c r="QC104" s="559"/>
      <c r="QD104" s="559"/>
      <c r="QE104" s="559"/>
      <c r="QF104" s="559"/>
      <c r="QG104" s="559"/>
      <c r="QH104" s="559"/>
      <c r="QI104" s="559"/>
      <c r="QJ104" s="559"/>
      <c r="QK104" s="559"/>
      <c r="QL104" s="559"/>
      <c r="QM104" s="559"/>
      <c r="QN104" s="559"/>
      <c r="QO104" s="559"/>
      <c r="QP104" s="559"/>
      <c r="QQ104" s="559"/>
      <c r="QR104" s="559"/>
      <c r="QS104" s="559"/>
      <c r="QT104" s="559"/>
      <c r="QU104" s="559"/>
      <c r="QV104" s="559"/>
      <c r="QW104" s="559"/>
      <c r="QX104" s="559"/>
      <c r="QY104" s="559"/>
      <c r="QZ104" s="559"/>
      <c r="RA104" s="559"/>
      <c r="RB104" s="559"/>
      <c r="RC104" s="559"/>
      <c r="RD104" s="559"/>
      <c r="RE104" s="559"/>
      <c r="RF104" s="559"/>
      <c r="RG104" s="559"/>
      <c r="RH104" s="559"/>
      <c r="RI104" s="559"/>
      <c r="RJ104" s="559"/>
      <c r="RK104" s="559"/>
      <c r="RL104" s="559"/>
      <c r="RM104" s="559"/>
      <c r="RN104" s="559"/>
      <c r="RO104" s="559"/>
      <c r="RP104" s="559"/>
      <c r="RQ104" s="559"/>
      <c r="RR104" s="559"/>
      <c r="RS104" s="559"/>
      <c r="RT104" s="559"/>
      <c r="RU104" s="559"/>
      <c r="RV104" s="559"/>
      <c r="RW104" s="559"/>
      <c r="RX104" s="559"/>
      <c r="RY104" s="559"/>
      <c r="RZ104" s="559"/>
      <c r="SA104" s="559"/>
      <c r="SB104" s="559"/>
      <c r="SC104" s="559"/>
      <c r="SD104" s="559"/>
      <c r="SE104" s="559"/>
      <c r="SF104" s="559"/>
      <c r="SG104" s="559"/>
      <c r="SH104" s="559"/>
      <c r="SI104" s="559"/>
      <c r="SJ104" s="559"/>
      <c r="SK104" s="559"/>
      <c r="SL104" s="559"/>
      <c r="SM104" s="559"/>
      <c r="SN104" s="559"/>
      <c r="SO104" s="559"/>
      <c r="SP104" s="559"/>
      <c r="SQ104" s="559"/>
      <c r="SR104" s="559"/>
      <c r="SS104" s="559"/>
      <c r="ST104" s="559"/>
      <c r="SU104" s="559"/>
      <c r="SV104" s="559"/>
      <c r="SW104" s="559"/>
      <c r="SX104" s="559"/>
      <c r="SY104" s="559"/>
      <c r="SZ104" s="559"/>
      <c r="TA104" s="559"/>
      <c r="TB104" s="559"/>
      <c r="TC104" s="559"/>
      <c r="TD104" s="559"/>
      <c r="TE104" s="559"/>
      <c r="TF104" s="559"/>
      <c r="TG104" s="559"/>
      <c r="TH104" s="559"/>
      <c r="TI104" s="559"/>
      <c r="TJ104" s="559"/>
      <c r="TK104" s="559"/>
      <c r="TL104" s="559"/>
      <c r="TM104" s="559"/>
      <c r="TN104" s="559"/>
      <c r="TO104" s="559"/>
      <c r="TP104" s="559"/>
      <c r="TQ104" s="559"/>
      <c r="TR104" s="559"/>
      <c r="TS104" s="559"/>
      <c r="TT104" s="559"/>
      <c r="TU104" s="559"/>
      <c r="TV104" s="559"/>
      <c r="TW104" s="559"/>
      <c r="TX104" s="559"/>
      <c r="TY104" s="559"/>
      <c r="TZ104" s="559"/>
      <c r="UA104" s="559"/>
      <c r="UB104" s="559"/>
      <c r="UC104" s="559"/>
      <c r="UD104" s="559"/>
      <c r="UE104" s="559"/>
      <c r="UF104" s="559"/>
      <c r="UG104" s="559"/>
      <c r="UH104" s="559"/>
      <c r="UI104" s="559"/>
      <c r="UJ104" s="559"/>
      <c r="UK104" s="559"/>
      <c r="UL104" s="559"/>
      <c r="UM104" s="559"/>
      <c r="UN104" s="559"/>
      <c r="UO104" s="559"/>
      <c r="UP104" s="559"/>
      <c r="UQ104" s="559"/>
      <c r="UR104" s="559"/>
      <c r="US104" s="559"/>
      <c r="UT104" s="559"/>
      <c r="UU104" s="559"/>
      <c r="UV104" s="559"/>
      <c r="UW104" s="559"/>
      <c r="UX104" s="559"/>
      <c r="UY104" s="559"/>
      <c r="UZ104" s="559"/>
      <c r="VA104" s="559"/>
      <c r="VB104" s="559"/>
      <c r="VC104" s="559"/>
      <c r="VD104" s="559"/>
      <c r="VE104" s="559"/>
      <c r="VF104" s="559"/>
      <c r="VG104" s="559"/>
      <c r="VH104" s="559"/>
      <c r="VI104" s="559"/>
      <c r="VJ104" s="559"/>
      <c r="VK104" s="559"/>
      <c r="VL104" s="559"/>
      <c r="VM104" s="559"/>
      <c r="VN104" s="559"/>
      <c r="VO104" s="559"/>
      <c r="VP104" s="559"/>
      <c r="VQ104" s="559"/>
      <c r="VR104" s="559"/>
      <c r="VS104" s="559"/>
      <c r="VT104" s="559"/>
      <c r="VU104" s="559"/>
      <c r="VV104" s="559"/>
      <c r="VW104" s="559"/>
      <c r="VX104" s="559"/>
      <c r="VY104" s="559"/>
      <c r="VZ104" s="559"/>
      <c r="WA104" s="559"/>
      <c r="WB104" s="559"/>
      <c r="WC104" s="559"/>
      <c r="WD104" s="559"/>
      <c r="WE104" s="559"/>
      <c r="WF104" s="559"/>
      <c r="WG104" s="559"/>
      <c r="WH104" s="559"/>
      <c r="WI104" s="559"/>
      <c r="WJ104" s="559"/>
      <c r="WK104" s="559"/>
      <c r="WL104" s="559"/>
      <c r="WM104" s="559"/>
      <c r="WN104" s="559"/>
      <c r="WO104" s="559"/>
      <c r="WP104" s="559"/>
      <c r="WQ104" s="559"/>
      <c r="WR104" s="559"/>
      <c r="WS104" s="559"/>
      <c r="WT104" s="559"/>
      <c r="WU104" s="559"/>
      <c r="WV104" s="559"/>
      <c r="WW104" s="559"/>
      <c r="WX104" s="559"/>
      <c r="WY104" s="559"/>
      <c r="WZ104" s="559"/>
      <c r="XA104" s="559"/>
      <c r="XB104" s="559"/>
      <c r="XC104" s="559"/>
      <c r="XD104" s="559"/>
      <c r="XE104" s="559"/>
      <c r="XF104" s="559"/>
      <c r="XG104" s="559"/>
      <c r="XH104" s="559"/>
      <c r="XI104" s="559"/>
      <c r="XJ104" s="559"/>
      <c r="XK104" s="559"/>
      <c r="XL104" s="559"/>
      <c r="XM104" s="559"/>
      <c r="XN104" s="559"/>
      <c r="XO104" s="559"/>
      <c r="XP104" s="559"/>
      <c r="XQ104" s="559"/>
      <c r="XR104" s="559"/>
      <c r="XS104" s="559"/>
      <c r="XT104" s="559"/>
      <c r="XU104" s="559"/>
      <c r="XV104" s="559"/>
      <c r="XW104" s="559"/>
      <c r="XX104" s="559"/>
      <c r="XY104" s="559"/>
      <c r="XZ104" s="559"/>
      <c r="YA104" s="559"/>
      <c r="YB104" s="559"/>
      <c r="YC104" s="559"/>
      <c r="YD104" s="559"/>
      <c r="YE104" s="559"/>
      <c r="YF104" s="559"/>
      <c r="YG104" s="559"/>
      <c r="YH104" s="559"/>
      <c r="YI104" s="559"/>
      <c r="YJ104" s="559"/>
      <c r="YK104" s="559"/>
      <c r="YL104" s="559"/>
      <c r="YM104" s="559"/>
      <c r="YN104" s="559"/>
      <c r="YO104" s="559"/>
      <c r="YP104" s="559"/>
      <c r="YQ104" s="559"/>
      <c r="YR104" s="559"/>
      <c r="YS104" s="559"/>
      <c r="YT104" s="559"/>
      <c r="YU104" s="559"/>
      <c r="YV104" s="559"/>
      <c r="YW104" s="559"/>
      <c r="YX104" s="559"/>
      <c r="YY104" s="559"/>
      <c r="YZ104" s="559"/>
      <c r="ZA104" s="559"/>
      <c r="ZB104" s="559"/>
      <c r="ZC104" s="559"/>
      <c r="ZD104" s="559"/>
      <c r="ZE104" s="559"/>
      <c r="ZF104" s="559"/>
      <c r="ZG104" s="559"/>
      <c r="ZH104" s="559"/>
      <c r="ZI104" s="559"/>
      <c r="ZJ104" s="559"/>
      <c r="ZK104" s="559"/>
      <c r="ZL104" s="559"/>
      <c r="ZM104" s="559"/>
      <c r="ZN104" s="559"/>
      <c r="ZO104" s="559"/>
      <c r="ZP104" s="559"/>
      <c r="ZQ104" s="559"/>
      <c r="ZR104" s="559"/>
      <c r="ZS104" s="559"/>
      <c r="ZT104" s="559"/>
      <c r="ZU104" s="559"/>
      <c r="ZV104" s="559"/>
      <c r="ZW104" s="559"/>
      <c r="ZX104" s="559"/>
      <c r="ZY104" s="559"/>
      <c r="ZZ104" s="559"/>
      <c r="AAA104" s="559"/>
      <c r="AAB104" s="559"/>
      <c r="AAC104" s="559"/>
      <c r="AAD104" s="559"/>
      <c r="AAE104" s="559"/>
      <c r="AAF104" s="559"/>
      <c r="AAG104" s="559"/>
      <c r="AAH104" s="559"/>
      <c r="AAI104" s="559"/>
      <c r="AAJ104" s="559"/>
      <c r="AAK104" s="559"/>
      <c r="AAL104" s="559"/>
      <c r="AAM104" s="559"/>
      <c r="AAN104" s="559"/>
      <c r="AAO104" s="559"/>
      <c r="AAP104" s="559"/>
      <c r="AAQ104" s="559"/>
      <c r="AAR104" s="559"/>
      <c r="AAS104" s="559"/>
      <c r="AAT104" s="559"/>
      <c r="AAU104" s="559"/>
      <c r="AAV104" s="559"/>
      <c r="AAW104" s="559"/>
      <c r="AAX104" s="559"/>
      <c r="AAY104" s="559"/>
      <c r="AAZ104" s="559"/>
      <c r="ABA104" s="559"/>
      <c r="ABB104" s="559"/>
      <c r="ABC104" s="559"/>
      <c r="ABD104" s="559"/>
      <c r="ABE104" s="559"/>
      <c r="ABF104" s="559"/>
      <c r="ABG104" s="559"/>
      <c r="ABH104" s="559"/>
      <c r="ABI104" s="559"/>
      <c r="ABJ104" s="559"/>
      <c r="ABK104" s="559"/>
      <c r="ABL104" s="559"/>
      <c r="ABM104" s="559"/>
      <c r="ABN104" s="559"/>
      <c r="ABO104" s="559"/>
      <c r="ABP104" s="559"/>
      <c r="ABQ104" s="559"/>
      <c r="ABR104" s="559"/>
      <c r="ABS104" s="559"/>
      <c r="ABT104" s="559"/>
      <c r="ABU104" s="559"/>
      <c r="ABV104" s="559"/>
      <c r="ABW104" s="559"/>
      <c r="ABX104" s="559"/>
      <c r="ABY104" s="559"/>
      <c r="ABZ104" s="559"/>
      <c r="ACA104" s="559"/>
      <c r="ACB104" s="559"/>
      <c r="ACC104" s="559"/>
      <c r="ACD104" s="559"/>
      <c r="ACE104" s="559"/>
      <c r="ACF104" s="559"/>
      <c r="ACG104" s="559"/>
      <c r="ACH104" s="559"/>
      <c r="ACI104" s="559"/>
      <c r="ACJ104" s="559"/>
      <c r="ACK104" s="559"/>
      <c r="ACL104" s="559"/>
      <c r="ACM104" s="559"/>
      <c r="ACN104" s="559"/>
      <c r="ACO104" s="559"/>
      <c r="ACP104" s="559"/>
      <c r="ACQ104" s="559"/>
      <c r="ACR104" s="559"/>
      <c r="ACS104" s="559"/>
      <c r="ACT104" s="559"/>
      <c r="ACU104" s="559"/>
      <c r="ACV104" s="559"/>
      <c r="ACW104" s="559"/>
      <c r="ACX104" s="559"/>
      <c r="ACY104" s="559"/>
      <c r="ACZ104" s="559"/>
      <c r="ADA104" s="559"/>
      <c r="ADB104" s="559"/>
      <c r="ADC104" s="559"/>
      <c r="ADD104" s="559"/>
      <c r="ADE104" s="559"/>
      <c r="ADF104" s="559"/>
      <c r="ADG104" s="559"/>
      <c r="ADH104" s="559"/>
      <c r="ADI104" s="559"/>
      <c r="ADJ104" s="559"/>
      <c r="ADK104" s="559"/>
      <c r="ADL104" s="559"/>
      <c r="ADM104" s="559"/>
      <c r="ADN104" s="559"/>
      <c r="ADO104" s="559"/>
      <c r="ADP104" s="559"/>
      <c r="ADQ104" s="559"/>
      <c r="ADR104" s="559"/>
      <c r="ADS104" s="559"/>
      <c r="ADT104" s="559"/>
      <c r="ADU104" s="559"/>
      <c r="ADV104" s="559"/>
      <c r="ADW104" s="559"/>
      <c r="ADX104" s="559"/>
      <c r="ADY104" s="559"/>
      <c r="ADZ104" s="559"/>
      <c r="AEA104" s="559"/>
      <c r="AEB104" s="559"/>
      <c r="AEC104" s="559"/>
      <c r="AED104" s="559"/>
      <c r="AEE104" s="559"/>
      <c r="AEF104" s="559"/>
      <c r="AEG104" s="559"/>
      <c r="AEH104" s="559"/>
      <c r="AEI104" s="559"/>
      <c r="AEJ104" s="559"/>
      <c r="AEK104" s="559"/>
      <c r="AEL104" s="559"/>
      <c r="AEM104" s="559"/>
      <c r="AEN104" s="559"/>
      <c r="AEO104" s="559"/>
      <c r="AEP104" s="559"/>
      <c r="AEQ104" s="559"/>
      <c r="AER104" s="559"/>
      <c r="AES104" s="559"/>
      <c r="AET104" s="559"/>
      <c r="AEU104" s="559"/>
      <c r="AEV104" s="559"/>
      <c r="AEW104" s="559"/>
      <c r="AEX104" s="559"/>
      <c r="AEY104" s="559"/>
      <c r="AEZ104" s="559"/>
      <c r="AFA104" s="559"/>
      <c r="AFB104" s="559"/>
      <c r="AFC104" s="559"/>
      <c r="AFD104" s="559"/>
      <c r="AFE104" s="559"/>
      <c r="AFF104" s="559"/>
      <c r="AFG104" s="559"/>
      <c r="AFH104" s="559"/>
      <c r="AFI104" s="559"/>
      <c r="AFJ104" s="559"/>
      <c r="AFK104" s="559"/>
      <c r="AFL104" s="559"/>
      <c r="AFM104" s="559"/>
      <c r="AFN104" s="559"/>
      <c r="AFO104" s="559"/>
      <c r="AFP104" s="559"/>
      <c r="AFQ104" s="559"/>
      <c r="AFR104" s="559"/>
      <c r="AFS104" s="559"/>
      <c r="AFT104" s="559"/>
      <c r="AFU104" s="559"/>
      <c r="AFV104" s="559"/>
      <c r="AFW104" s="559"/>
      <c r="AFX104" s="559"/>
      <c r="AFY104" s="559"/>
      <c r="AFZ104" s="559"/>
      <c r="AGA104" s="559"/>
      <c r="AGB104" s="559"/>
      <c r="AGC104" s="559"/>
      <c r="AGD104" s="559"/>
      <c r="AGE104" s="559"/>
      <c r="AGF104" s="559"/>
      <c r="AGG104" s="559"/>
      <c r="AGH104" s="559"/>
      <c r="AGI104" s="559"/>
      <c r="AGJ104" s="559"/>
      <c r="AGK104" s="559"/>
      <c r="AGL104" s="559"/>
      <c r="AGM104" s="559"/>
      <c r="AGN104" s="559"/>
      <c r="AGO104" s="559"/>
      <c r="AGP104" s="559"/>
      <c r="AGQ104" s="559"/>
      <c r="AGR104" s="559"/>
      <c r="AGS104" s="559"/>
      <c r="AGT104" s="559"/>
      <c r="AGU104" s="559"/>
      <c r="AGV104" s="559"/>
      <c r="AGW104" s="559"/>
      <c r="AGX104" s="559"/>
      <c r="AGY104" s="559"/>
      <c r="AGZ104" s="559"/>
      <c r="AHA104" s="559"/>
      <c r="AHB104" s="559"/>
      <c r="AHC104" s="559"/>
      <c r="AHD104" s="559"/>
      <c r="AHE104" s="559"/>
      <c r="AHF104" s="559"/>
      <c r="AHG104" s="559"/>
      <c r="AHH104" s="559"/>
      <c r="AHI104" s="559"/>
      <c r="AHJ104" s="559"/>
      <c r="AHK104" s="559"/>
      <c r="AHL104" s="559"/>
      <c r="AHM104" s="559"/>
      <c r="AHN104" s="559"/>
      <c r="AHO104" s="559"/>
      <c r="AHP104" s="559"/>
      <c r="AHQ104" s="559"/>
      <c r="AHR104" s="559"/>
      <c r="AHS104" s="559"/>
      <c r="AHT104" s="559"/>
      <c r="AHU104" s="559"/>
      <c r="AHV104" s="559"/>
      <c r="AHW104" s="559"/>
      <c r="AHX104" s="559"/>
      <c r="AHY104" s="559"/>
      <c r="AHZ104" s="559"/>
      <c r="AIA104" s="559"/>
      <c r="AIB104" s="559"/>
      <c r="AIC104" s="559"/>
      <c r="AID104" s="559"/>
      <c r="AIE104" s="559"/>
      <c r="AIF104" s="559"/>
      <c r="AIG104" s="559"/>
      <c r="AIH104" s="559"/>
      <c r="AII104" s="559"/>
      <c r="AIJ104" s="559"/>
      <c r="AIK104" s="559"/>
      <c r="AIL104" s="559"/>
      <c r="AIM104" s="559"/>
      <c r="AIN104" s="559"/>
      <c r="AIO104" s="559"/>
      <c r="AIP104" s="559"/>
      <c r="AIQ104" s="559"/>
      <c r="AIR104" s="559"/>
      <c r="AIS104" s="559"/>
      <c r="AIT104" s="559"/>
      <c r="AIU104" s="559"/>
      <c r="AIV104" s="559"/>
      <c r="AIW104" s="559"/>
      <c r="AIX104" s="559"/>
      <c r="AIY104" s="559"/>
      <c r="AIZ104" s="559"/>
      <c r="AJA104" s="559"/>
      <c r="AJB104" s="559"/>
      <c r="AJC104" s="559"/>
      <c r="AJD104" s="559"/>
      <c r="AJE104" s="559"/>
      <c r="AJF104" s="559"/>
      <c r="AJG104" s="559"/>
      <c r="AJH104" s="559"/>
      <c r="AJI104" s="559"/>
      <c r="AJJ104" s="559"/>
      <c r="AJK104" s="559"/>
      <c r="AJL104" s="559"/>
      <c r="AJM104" s="559"/>
      <c r="AJN104" s="559"/>
      <c r="AJO104" s="559"/>
      <c r="AJP104" s="559"/>
      <c r="AJQ104" s="559"/>
      <c r="AJR104" s="559"/>
      <c r="AJS104" s="559"/>
      <c r="AJT104" s="559"/>
      <c r="AJU104" s="559"/>
      <c r="AJV104" s="559"/>
      <c r="AJW104" s="559"/>
      <c r="AJX104" s="559"/>
      <c r="AJY104" s="559"/>
      <c r="AJZ104" s="559"/>
      <c r="AKA104" s="559"/>
      <c r="AKB104" s="559"/>
      <c r="AKC104" s="559"/>
      <c r="AKD104" s="559"/>
      <c r="AKE104" s="559"/>
      <c r="AKF104" s="559"/>
      <c r="AKG104" s="559"/>
      <c r="AKH104" s="559"/>
      <c r="AKI104" s="559"/>
      <c r="AKJ104" s="559"/>
      <c r="AKK104" s="559"/>
      <c r="AKL104" s="559"/>
      <c r="AKM104" s="559"/>
      <c r="AKN104" s="559"/>
      <c r="AKO104" s="559"/>
      <c r="AKP104" s="559"/>
      <c r="AKQ104" s="559"/>
      <c r="AKR104" s="559"/>
      <c r="AKS104" s="559"/>
      <c r="AKT104" s="559"/>
      <c r="AKU104" s="559"/>
      <c r="AKV104" s="559"/>
      <c r="AKW104" s="559"/>
      <c r="AKX104" s="559"/>
      <c r="AKY104" s="559"/>
      <c r="AKZ104" s="559"/>
      <c r="ALA104" s="559"/>
      <c r="ALB104" s="559"/>
      <c r="ALC104" s="559"/>
      <c r="ALD104" s="559"/>
      <c r="ALE104" s="559"/>
      <c r="ALF104" s="559"/>
      <c r="ALG104" s="559"/>
      <c r="ALH104" s="559"/>
      <c r="ALI104" s="559"/>
      <c r="ALJ104" s="559"/>
      <c r="ALK104" s="559"/>
      <c r="ALL104" s="559"/>
      <c r="ALM104" s="559"/>
      <c r="ALN104" s="559"/>
      <c r="ALO104" s="559"/>
      <c r="ALP104" s="559"/>
      <c r="ALQ104" s="559"/>
      <c r="ALR104" s="559"/>
      <c r="ALS104" s="559"/>
      <c r="ALT104" s="559"/>
      <c r="ALU104" s="559"/>
      <c r="ALV104" s="559"/>
      <c r="ALW104" s="559"/>
      <c r="ALX104" s="559"/>
      <c r="ALY104" s="559"/>
      <c r="ALZ104" s="559"/>
      <c r="AMA104" s="559"/>
      <c r="AMB104" s="559"/>
      <c r="AMC104" s="559"/>
      <c r="AMD104" s="559"/>
      <c r="AME104" s="559"/>
      <c r="AMF104" s="559"/>
      <c r="AMG104" s="559"/>
      <c r="AMH104" s="559"/>
      <c r="AMI104" s="559"/>
      <c r="AMJ104" s="559"/>
    </row>
    <row r="105" spans="1:1024" x14ac:dyDescent="0.25">
      <c r="A105" s="256" t="s">
        <v>6282</v>
      </c>
      <c r="B105" s="257">
        <v>105</v>
      </c>
      <c r="C105" s="258" t="s">
        <v>24218</v>
      </c>
      <c r="D105" s="308" t="s">
        <v>6283</v>
      </c>
      <c r="E105" s="277"/>
      <c r="F105" s="278"/>
      <c r="G105" s="280"/>
      <c r="H105" s="280"/>
      <c r="I105" s="492">
        <v>2.73</v>
      </c>
      <c r="J105" s="278"/>
      <c r="K105" s="278"/>
      <c r="L105" s="278"/>
      <c r="M105" s="278"/>
      <c r="N105" s="278"/>
      <c r="O105" s="278"/>
      <c r="P105" s="278"/>
      <c r="Q105" s="278"/>
      <c r="R105" s="278"/>
      <c r="S105" s="278"/>
      <c r="T105" s="278"/>
      <c r="U105" s="278"/>
      <c r="V105" s="278"/>
      <c r="W105" s="283">
        <f t="shared" si="64"/>
        <v>100</v>
      </c>
      <c r="X105" s="283">
        <f t="shared" si="65"/>
        <v>100</v>
      </c>
      <c r="Y105" s="283">
        <f t="shared" si="63"/>
        <v>100</v>
      </c>
      <c r="Z105" s="283">
        <f t="shared" si="66"/>
        <v>100</v>
      </c>
      <c r="AA105" s="283">
        <f t="shared" si="67"/>
        <v>100</v>
      </c>
      <c r="AB105" s="287">
        <f t="shared" si="68"/>
        <v>100</v>
      </c>
      <c r="AC105" s="287">
        <f t="shared" si="69"/>
        <v>100</v>
      </c>
      <c r="AD105" s="287">
        <f t="shared" si="70"/>
        <v>100</v>
      </c>
      <c r="AE105" s="284">
        <f t="shared" si="60"/>
        <v>100</v>
      </c>
      <c r="AF105" s="284">
        <f t="shared" si="27"/>
        <v>100</v>
      </c>
      <c r="AG105" s="268">
        <f t="shared" si="71"/>
        <v>100</v>
      </c>
      <c r="AH105" s="268">
        <f t="shared" si="72"/>
        <v>100</v>
      </c>
      <c r="AI105" s="268">
        <f t="shared" si="73"/>
        <v>100</v>
      </c>
      <c r="AJ105" s="268">
        <f t="shared" si="74"/>
        <v>100</v>
      </c>
      <c r="AK105" s="506" t="s">
        <v>31734</v>
      </c>
      <c r="AL105" s="277"/>
      <c r="AM105" s="277"/>
      <c r="AN105" s="511"/>
      <c r="AO105" s="277"/>
      <c r="AP105" s="277"/>
      <c r="AQ105" s="277"/>
      <c r="AR105" s="356" t="s">
        <v>24219</v>
      </c>
      <c r="AS105" s="356"/>
      <c r="AT105" s="277"/>
      <c r="AU105" s="277"/>
    </row>
    <row r="106" spans="1:1024" x14ac:dyDescent="0.25">
      <c r="A106" s="256" t="s">
        <v>45</v>
      </c>
      <c r="B106" s="257">
        <v>106</v>
      </c>
      <c r="C106" s="258" t="s">
        <v>10293</v>
      </c>
      <c r="D106" s="308" t="s">
        <v>1177</v>
      </c>
      <c r="E106" s="277" t="s">
        <v>818</v>
      </c>
      <c r="F106" s="291"/>
      <c r="G106" s="280"/>
      <c r="H106" s="280"/>
      <c r="I106" s="492">
        <v>0.8</v>
      </c>
      <c r="J106" s="278">
        <v>2</v>
      </c>
      <c r="K106" s="278">
        <v>2</v>
      </c>
      <c r="L106" s="293"/>
      <c r="M106" s="293"/>
      <c r="N106" s="278">
        <v>1</v>
      </c>
      <c r="O106" s="293"/>
      <c r="P106" s="293"/>
      <c r="Q106" s="278">
        <v>1</v>
      </c>
      <c r="R106" s="278" t="s">
        <v>749</v>
      </c>
      <c r="S106" s="278" t="s">
        <v>748</v>
      </c>
      <c r="T106" s="293"/>
      <c r="U106" s="293"/>
      <c r="V106" s="293"/>
      <c r="W106" s="283">
        <f t="shared" si="64"/>
        <v>100</v>
      </c>
      <c r="X106" s="283">
        <f t="shared" si="65"/>
        <v>100</v>
      </c>
      <c r="Y106" s="283">
        <f t="shared" si="63"/>
        <v>100</v>
      </c>
      <c r="Z106" s="283">
        <f t="shared" si="66"/>
        <v>10</v>
      </c>
      <c r="AA106" s="283">
        <f t="shared" si="67"/>
        <v>1</v>
      </c>
      <c r="AB106" s="287">
        <f t="shared" si="68"/>
        <v>0.1</v>
      </c>
      <c r="AC106" s="287">
        <f t="shared" si="69"/>
        <v>0.1</v>
      </c>
      <c r="AD106" s="287">
        <f t="shared" si="70"/>
        <v>100</v>
      </c>
      <c r="AE106" s="284">
        <f t="shared" si="60"/>
        <v>100</v>
      </c>
      <c r="AF106" s="284">
        <f t="shared" si="27"/>
        <v>100</v>
      </c>
      <c r="AG106" s="268">
        <f t="shared" si="71"/>
        <v>10</v>
      </c>
      <c r="AH106" s="268">
        <f t="shared" si="72"/>
        <v>10</v>
      </c>
      <c r="AI106" s="268">
        <f t="shared" si="73"/>
        <v>100</v>
      </c>
      <c r="AJ106" s="268">
        <f t="shared" si="74"/>
        <v>100</v>
      </c>
      <c r="AK106" s="501" t="s">
        <v>1178</v>
      </c>
      <c r="AL106" s="286"/>
      <c r="AM106" s="277">
        <v>3</v>
      </c>
      <c r="AN106" s="511"/>
      <c r="AO106" s="357"/>
      <c r="AP106" s="357"/>
      <c r="AQ106" s="286"/>
      <c r="AR106" s="171" t="s">
        <v>1179</v>
      </c>
      <c r="AS106" s="171"/>
      <c r="AT106" s="286"/>
      <c r="AU106" s="286"/>
      <c r="AV106" s="559"/>
    </row>
    <row r="107" spans="1:1024" x14ac:dyDescent="0.25">
      <c r="A107" s="289" t="s">
        <v>46</v>
      </c>
      <c r="B107" s="257">
        <v>107</v>
      </c>
      <c r="C107" s="258" t="s">
        <v>10299</v>
      </c>
      <c r="D107" s="308" t="s">
        <v>1074</v>
      </c>
      <c r="E107" s="277" t="s">
        <v>818</v>
      </c>
      <c r="F107" s="278"/>
      <c r="G107" s="280"/>
      <c r="H107" s="280"/>
      <c r="I107" s="492">
        <v>192</v>
      </c>
      <c r="J107" s="278">
        <v>2</v>
      </c>
      <c r="K107" s="278"/>
      <c r="L107" s="278"/>
      <c r="M107" s="278"/>
      <c r="N107" s="278">
        <v>1</v>
      </c>
      <c r="O107" s="278"/>
      <c r="P107" s="300">
        <v>336</v>
      </c>
      <c r="Q107" s="278">
        <v>2</v>
      </c>
      <c r="R107" s="278"/>
      <c r="S107" s="278"/>
      <c r="T107" s="278">
        <v>2</v>
      </c>
      <c r="U107" s="278"/>
      <c r="V107" s="278"/>
      <c r="W107" s="283">
        <f t="shared" si="64"/>
        <v>100</v>
      </c>
      <c r="X107" s="283">
        <f t="shared" si="65"/>
        <v>100</v>
      </c>
      <c r="Y107" s="564">
        <f t="shared" si="63"/>
        <v>20</v>
      </c>
      <c r="Z107" s="283">
        <f t="shared" si="66"/>
        <v>100</v>
      </c>
      <c r="AA107" s="283">
        <f t="shared" si="67"/>
        <v>10</v>
      </c>
      <c r="AB107" s="287">
        <f t="shared" si="68"/>
        <v>100</v>
      </c>
      <c r="AC107" s="287">
        <f t="shared" si="69"/>
        <v>100</v>
      </c>
      <c r="AD107" s="287">
        <f t="shared" si="70"/>
        <v>3</v>
      </c>
      <c r="AE107" s="284">
        <f t="shared" si="60"/>
        <v>100</v>
      </c>
      <c r="AF107" s="284">
        <f t="shared" ref="AF107:AF170" si="75">IF(M107=0,100,IF(M107=1,1,IF(M107="1B",1,IF(M107="1A",0.1,100))))</f>
        <v>100</v>
      </c>
      <c r="AG107" s="268">
        <f t="shared" si="71"/>
        <v>100</v>
      </c>
      <c r="AH107" s="268">
        <f t="shared" si="72"/>
        <v>10</v>
      </c>
      <c r="AI107" s="268">
        <f t="shared" si="73"/>
        <v>100</v>
      </c>
      <c r="AJ107" s="268">
        <f t="shared" si="74"/>
        <v>100</v>
      </c>
      <c r="AK107" s="506" t="s">
        <v>24220</v>
      </c>
      <c r="AL107" s="278"/>
      <c r="AM107" s="278">
        <v>3</v>
      </c>
      <c r="AN107" s="511"/>
      <c r="AO107" s="277"/>
      <c r="AP107" s="277"/>
      <c r="AQ107" s="277"/>
      <c r="AR107" s="171" t="s">
        <v>5315</v>
      </c>
      <c r="AS107" s="171"/>
      <c r="AT107" s="277"/>
      <c r="AU107" s="277"/>
      <c r="AW107" s="559"/>
      <c r="AX107" s="559"/>
      <c r="AY107" s="559"/>
      <c r="AZ107" s="559"/>
      <c r="BA107" s="559"/>
      <c r="BB107" s="559"/>
      <c r="BC107" s="559"/>
      <c r="BD107" s="559"/>
      <c r="BE107" s="559"/>
      <c r="BF107" s="559"/>
      <c r="BG107" s="559"/>
      <c r="BH107" s="559"/>
      <c r="BI107" s="559"/>
      <c r="BJ107" s="559"/>
      <c r="BK107" s="559"/>
      <c r="BL107" s="559"/>
      <c r="BM107" s="559"/>
      <c r="BN107" s="559"/>
      <c r="BO107" s="559"/>
      <c r="BP107" s="559"/>
      <c r="BQ107" s="559"/>
      <c r="BR107" s="559"/>
      <c r="BS107" s="559"/>
      <c r="BT107" s="559"/>
      <c r="BU107" s="559"/>
      <c r="BV107" s="559"/>
      <c r="BW107" s="559"/>
      <c r="BX107" s="559"/>
      <c r="BY107" s="559"/>
      <c r="BZ107" s="559"/>
      <c r="CA107" s="559"/>
      <c r="CB107" s="559"/>
      <c r="CC107" s="559"/>
      <c r="CD107" s="559"/>
      <c r="CE107" s="559"/>
      <c r="CF107" s="559"/>
      <c r="CG107" s="559"/>
      <c r="CH107" s="559"/>
      <c r="CI107" s="559"/>
      <c r="CJ107" s="559"/>
      <c r="CK107" s="559"/>
      <c r="CL107" s="559"/>
      <c r="CM107" s="559"/>
      <c r="CN107" s="559"/>
      <c r="CO107" s="559"/>
      <c r="CP107" s="559"/>
      <c r="CQ107" s="559"/>
      <c r="CR107" s="559"/>
      <c r="CS107" s="559"/>
      <c r="CT107" s="559"/>
      <c r="CU107" s="559"/>
      <c r="CV107" s="559"/>
      <c r="CW107" s="559"/>
      <c r="CX107" s="559"/>
      <c r="CY107" s="559"/>
      <c r="CZ107" s="559"/>
      <c r="DA107" s="559"/>
      <c r="DB107" s="559"/>
      <c r="DC107" s="559"/>
      <c r="DD107" s="559"/>
      <c r="DE107" s="559"/>
      <c r="DF107" s="559"/>
      <c r="DG107" s="559"/>
      <c r="DH107" s="559"/>
      <c r="DI107" s="559"/>
      <c r="DJ107" s="559"/>
      <c r="DK107" s="559"/>
      <c r="DL107" s="559"/>
      <c r="DM107" s="559"/>
      <c r="DN107" s="559"/>
      <c r="DO107" s="559"/>
      <c r="DP107" s="559"/>
      <c r="DQ107" s="559"/>
      <c r="DR107" s="559"/>
      <c r="DS107" s="559"/>
      <c r="DT107" s="559"/>
      <c r="DU107" s="559"/>
      <c r="DV107" s="559"/>
      <c r="DW107" s="559"/>
      <c r="DX107" s="559"/>
      <c r="DY107" s="559"/>
      <c r="DZ107" s="559"/>
      <c r="EA107" s="559"/>
      <c r="EB107" s="559"/>
      <c r="EC107" s="559"/>
      <c r="ED107" s="559"/>
      <c r="EE107" s="559"/>
      <c r="EF107" s="559"/>
      <c r="EG107" s="559"/>
      <c r="EH107" s="559"/>
      <c r="EI107" s="559"/>
      <c r="EJ107" s="559"/>
      <c r="EK107" s="559"/>
      <c r="EL107" s="559"/>
      <c r="EM107" s="559"/>
      <c r="EN107" s="559"/>
      <c r="EO107" s="559"/>
      <c r="EP107" s="559"/>
      <c r="EQ107" s="559"/>
      <c r="ER107" s="559"/>
      <c r="ES107" s="559"/>
      <c r="ET107" s="559"/>
      <c r="EU107" s="559"/>
      <c r="EV107" s="559"/>
      <c r="EW107" s="559"/>
      <c r="EX107" s="559"/>
      <c r="EY107" s="559"/>
      <c r="EZ107" s="559"/>
      <c r="FA107" s="559"/>
      <c r="FB107" s="559"/>
      <c r="FC107" s="559"/>
      <c r="FD107" s="559"/>
      <c r="FE107" s="559"/>
      <c r="FF107" s="559"/>
      <c r="FG107" s="559"/>
      <c r="FH107" s="559"/>
      <c r="FI107" s="559"/>
      <c r="FJ107" s="559"/>
      <c r="FK107" s="559"/>
      <c r="FL107" s="559"/>
      <c r="FM107" s="559"/>
      <c r="FN107" s="559"/>
      <c r="FO107" s="559"/>
      <c r="FP107" s="559"/>
      <c r="FQ107" s="559"/>
      <c r="FR107" s="559"/>
      <c r="FS107" s="559"/>
      <c r="FT107" s="559"/>
      <c r="FU107" s="559"/>
      <c r="FV107" s="559"/>
      <c r="FW107" s="559"/>
      <c r="FX107" s="559"/>
      <c r="FY107" s="559"/>
      <c r="FZ107" s="559"/>
      <c r="GA107" s="559"/>
      <c r="GB107" s="559"/>
      <c r="GC107" s="559"/>
      <c r="GD107" s="559"/>
      <c r="GE107" s="559"/>
      <c r="GF107" s="559"/>
      <c r="GG107" s="559"/>
      <c r="GH107" s="559"/>
      <c r="GI107" s="559"/>
      <c r="GJ107" s="559"/>
      <c r="GK107" s="559"/>
      <c r="GL107" s="559"/>
      <c r="GM107" s="559"/>
      <c r="GN107" s="559"/>
      <c r="GO107" s="559"/>
      <c r="GP107" s="559"/>
      <c r="GQ107" s="559"/>
      <c r="GR107" s="559"/>
      <c r="GS107" s="559"/>
      <c r="GT107" s="559"/>
      <c r="GU107" s="559"/>
      <c r="GV107" s="559"/>
      <c r="GW107" s="559"/>
      <c r="GX107" s="559"/>
      <c r="GY107" s="559"/>
      <c r="GZ107" s="559"/>
      <c r="HA107" s="559"/>
      <c r="HB107" s="559"/>
      <c r="HC107" s="559"/>
      <c r="HD107" s="559"/>
      <c r="HE107" s="559"/>
      <c r="HF107" s="559"/>
      <c r="HG107" s="559"/>
      <c r="HH107" s="559"/>
      <c r="HI107" s="559"/>
      <c r="HJ107" s="559"/>
      <c r="HK107" s="559"/>
      <c r="HL107" s="559"/>
      <c r="HM107" s="559"/>
      <c r="HN107" s="559"/>
      <c r="HO107" s="559"/>
      <c r="HP107" s="559"/>
      <c r="HQ107" s="559"/>
      <c r="HR107" s="559"/>
      <c r="HS107" s="559"/>
      <c r="HT107" s="559"/>
      <c r="HU107" s="559"/>
      <c r="HV107" s="559"/>
      <c r="HW107" s="559"/>
      <c r="HX107" s="559"/>
      <c r="HY107" s="559"/>
      <c r="HZ107" s="559"/>
      <c r="IA107" s="559"/>
      <c r="IB107" s="559"/>
      <c r="IC107" s="559"/>
      <c r="ID107" s="559"/>
      <c r="IE107" s="559"/>
      <c r="IF107" s="559"/>
      <c r="IG107" s="559"/>
      <c r="IH107" s="559"/>
      <c r="II107" s="559"/>
      <c r="IJ107" s="559"/>
      <c r="IK107" s="559"/>
      <c r="IL107" s="559"/>
      <c r="IM107" s="559"/>
      <c r="IN107" s="559"/>
      <c r="IO107" s="559"/>
      <c r="IP107" s="559"/>
      <c r="IQ107" s="559"/>
      <c r="IR107" s="559"/>
      <c r="IS107" s="559"/>
      <c r="IT107" s="559"/>
      <c r="IU107" s="559"/>
      <c r="IV107" s="559"/>
      <c r="IW107" s="559"/>
      <c r="IX107" s="559"/>
      <c r="IY107" s="559"/>
      <c r="IZ107" s="559"/>
      <c r="JA107" s="559"/>
      <c r="JB107" s="559"/>
      <c r="JC107" s="559"/>
      <c r="JD107" s="559"/>
      <c r="JE107" s="559"/>
      <c r="JF107" s="559"/>
      <c r="JG107" s="559"/>
      <c r="JH107" s="559"/>
      <c r="JI107" s="559"/>
      <c r="JJ107" s="559"/>
      <c r="JK107" s="559"/>
      <c r="JL107" s="559"/>
      <c r="JM107" s="559"/>
      <c r="JN107" s="559"/>
      <c r="JO107" s="559"/>
      <c r="JP107" s="559"/>
      <c r="JQ107" s="559"/>
      <c r="JR107" s="559"/>
      <c r="JS107" s="559"/>
      <c r="JT107" s="559"/>
      <c r="JU107" s="559"/>
      <c r="JV107" s="559"/>
      <c r="JW107" s="559"/>
      <c r="JX107" s="559"/>
      <c r="JY107" s="559"/>
      <c r="JZ107" s="559"/>
      <c r="KA107" s="559"/>
      <c r="KB107" s="559"/>
      <c r="KC107" s="559"/>
      <c r="KD107" s="559"/>
      <c r="KE107" s="559"/>
      <c r="KF107" s="559"/>
      <c r="KG107" s="559"/>
      <c r="KH107" s="559"/>
      <c r="KI107" s="559"/>
      <c r="KJ107" s="559"/>
      <c r="KK107" s="559"/>
      <c r="KL107" s="559"/>
      <c r="KM107" s="559"/>
      <c r="KN107" s="559"/>
      <c r="KO107" s="559"/>
      <c r="KP107" s="559"/>
      <c r="KQ107" s="559"/>
      <c r="KR107" s="559"/>
      <c r="KS107" s="559"/>
      <c r="KT107" s="559"/>
      <c r="KU107" s="559"/>
      <c r="KV107" s="559"/>
      <c r="KW107" s="559"/>
      <c r="KX107" s="559"/>
      <c r="KY107" s="559"/>
      <c r="KZ107" s="559"/>
      <c r="LA107" s="559"/>
      <c r="LB107" s="559"/>
      <c r="LC107" s="559"/>
      <c r="LD107" s="559"/>
      <c r="LE107" s="559"/>
      <c r="LF107" s="559"/>
      <c r="LG107" s="559"/>
      <c r="LH107" s="559"/>
      <c r="LI107" s="559"/>
      <c r="LJ107" s="559"/>
      <c r="LK107" s="559"/>
      <c r="LL107" s="559"/>
      <c r="LM107" s="559"/>
      <c r="LN107" s="559"/>
      <c r="LO107" s="559"/>
      <c r="LP107" s="559"/>
      <c r="LQ107" s="559"/>
      <c r="LR107" s="559"/>
      <c r="LS107" s="559"/>
      <c r="LT107" s="559"/>
      <c r="LU107" s="559"/>
      <c r="LV107" s="559"/>
      <c r="LW107" s="559"/>
      <c r="LX107" s="559"/>
      <c r="LY107" s="559"/>
      <c r="LZ107" s="559"/>
      <c r="MA107" s="559"/>
      <c r="MB107" s="559"/>
      <c r="MC107" s="559"/>
      <c r="MD107" s="559"/>
      <c r="ME107" s="559"/>
      <c r="MF107" s="559"/>
      <c r="MG107" s="559"/>
      <c r="MH107" s="559"/>
      <c r="MI107" s="559"/>
      <c r="MJ107" s="559"/>
      <c r="MK107" s="559"/>
      <c r="ML107" s="559"/>
      <c r="MM107" s="559"/>
      <c r="MN107" s="559"/>
      <c r="MO107" s="559"/>
      <c r="MP107" s="559"/>
      <c r="MQ107" s="559"/>
      <c r="MR107" s="559"/>
      <c r="MS107" s="559"/>
      <c r="MT107" s="559"/>
      <c r="MU107" s="559"/>
      <c r="MV107" s="559"/>
      <c r="MW107" s="559"/>
      <c r="MX107" s="559"/>
      <c r="MY107" s="559"/>
      <c r="MZ107" s="559"/>
      <c r="NA107" s="559"/>
      <c r="NB107" s="559"/>
      <c r="NC107" s="559"/>
      <c r="ND107" s="559"/>
      <c r="NE107" s="559"/>
      <c r="NF107" s="559"/>
      <c r="NG107" s="559"/>
      <c r="NH107" s="559"/>
      <c r="NI107" s="559"/>
      <c r="NJ107" s="559"/>
      <c r="NK107" s="559"/>
      <c r="NL107" s="559"/>
      <c r="NM107" s="559"/>
      <c r="NN107" s="559"/>
      <c r="NO107" s="559"/>
      <c r="NP107" s="559"/>
      <c r="NQ107" s="559"/>
      <c r="NR107" s="559"/>
      <c r="NS107" s="559"/>
      <c r="NT107" s="559"/>
      <c r="NU107" s="559"/>
      <c r="NV107" s="559"/>
      <c r="NW107" s="559"/>
      <c r="NX107" s="559"/>
      <c r="NY107" s="559"/>
      <c r="NZ107" s="559"/>
      <c r="OA107" s="559"/>
      <c r="OB107" s="559"/>
      <c r="OC107" s="559"/>
      <c r="OD107" s="559"/>
      <c r="OE107" s="559"/>
      <c r="OF107" s="559"/>
      <c r="OG107" s="559"/>
      <c r="OH107" s="559"/>
      <c r="OI107" s="559"/>
      <c r="OJ107" s="559"/>
      <c r="OK107" s="559"/>
      <c r="OL107" s="559"/>
      <c r="OM107" s="559"/>
      <c r="ON107" s="559"/>
      <c r="OO107" s="559"/>
      <c r="OP107" s="559"/>
      <c r="OQ107" s="559"/>
      <c r="OR107" s="559"/>
      <c r="OS107" s="559"/>
      <c r="OT107" s="559"/>
      <c r="OU107" s="559"/>
      <c r="OV107" s="559"/>
      <c r="OW107" s="559"/>
      <c r="OX107" s="559"/>
      <c r="OY107" s="559"/>
      <c r="OZ107" s="559"/>
      <c r="PA107" s="559"/>
      <c r="PB107" s="559"/>
      <c r="PC107" s="559"/>
      <c r="PD107" s="559"/>
      <c r="PE107" s="559"/>
      <c r="PF107" s="559"/>
      <c r="PG107" s="559"/>
      <c r="PH107" s="559"/>
      <c r="PI107" s="559"/>
      <c r="PJ107" s="559"/>
      <c r="PK107" s="559"/>
      <c r="PL107" s="559"/>
      <c r="PM107" s="559"/>
      <c r="PN107" s="559"/>
      <c r="PO107" s="559"/>
      <c r="PP107" s="559"/>
      <c r="PQ107" s="559"/>
      <c r="PR107" s="559"/>
      <c r="PS107" s="559"/>
      <c r="PT107" s="559"/>
      <c r="PU107" s="559"/>
      <c r="PV107" s="559"/>
      <c r="PW107" s="559"/>
      <c r="PX107" s="559"/>
      <c r="PY107" s="559"/>
      <c r="PZ107" s="559"/>
      <c r="QA107" s="559"/>
      <c r="QB107" s="559"/>
      <c r="QC107" s="559"/>
      <c r="QD107" s="559"/>
      <c r="QE107" s="559"/>
      <c r="QF107" s="559"/>
      <c r="QG107" s="559"/>
      <c r="QH107" s="559"/>
      <c r="QI107" s="559"/>
      <c r="QJ107" s="559"/>
      <c r="QK107" s="559"/>
      <c r="QL107" s="559"/>
      <c r="QM107" s="559"/>
      <c r="QN107" s="559"/>
      <c r="QO107" s="559"/>
      <c r="QP107" s="559"/>
      <c r="QQ107" s="559"/>
      <c r="QR107" s="559"/>
      <c r="QS107" s="559"/>
      <c r="QT107" s="559"/>
      <c r="QU107" s="559"/>
      <c r="QV107" s="559"/>
      <c r="QW107" s="559"/>
      <c r="QX107" s="559"/>
      <c r="QY107" s="559"/>
      <c r="QZ107" s="559"/>
      <c r="RA107" s="559"/>
      <c r="RB107" s="559"/>
      <c r="RC107" s="559"/>
      <c r="RD107" s="559"/>
      <c r="RE107" s="559"/>
      <c r="RF107" s="559"/>
      <c r="RG107" s="559"/>
      <c r="RH107" s="559"/>
      <c r="RI107" s="559"/>
      <c r="RJ107" s="559"/>
      <c r="RK107" s="559"/>
      <c r="RL107" s="559"/>
      <c r="RM107" s="559"/>
      <c r="RN107" s="559"/>
      <c r="RO107" s="559"/>
      <c r="RP107" s="559"/>
      <c r="RQ107" s="559"/>
      <c r="RR107" s="559"/>
      <c r="RS107" s="559"/>
      <c r="RT107" s="559"/>
      <c r="RU107" s="559"/>
      <c r="RV107" s="559"/>
      <c r="RW107" s="559"/>
      <c r="RX107" s="559"/>
      <c r="RY107" s="559"/>
      <c r="RZ107" s="559"/>
      <c r="SA107" s="559"/>
      <c r="SB107" s="559"/>
      <c r="SC107" s="559"/>
      <c r="SD107" s="559"/>
      <c r="SE107" s="559"/>
      <c r="SF107" s="559"/>
      <c r="SG107" s="559"/>
      <c r="SH107" s="559"/>
      <c r="SI107" s="559"/>
      <c r="SJ107" s="559"/>
      <c r="SK107" s="559"/>
      <c r="SL107" s="559"/>
      <c r="SM107" s="559"/>
      <c r="SN107" s="559"/>
      <c r="SO107" s="559"/>
      <c r="SP107" s="559"/>
      <c r="SQ107" s="559"/>
      <c r="SR107" s="559"/>
      <c r="SS107" s="559"/>
      <c r="ST107" s="559"/>
      <c r="SU107" s="559"/>
      <c r="SV107" s="559"/>
      <c r="SW107" s="559"/>
      <c r="SX107" s="559"/>
      <c r="SY107" s="559"/>
      <c r="SZ107" s="559"/>
      <c r="TA107" s="559"/>
      <c r="TB107" s="559"/>
      <c r="TC107" s="559"/>
      <c r="TD107" s="559"/>
      <c r="TE107" s="559"/>
      <c r="TF107" s="559"/>
      <c r="TG107" s="559"/>
      <c r="TH107" s="559"/>
      <c r="TI107" s="559"/>
      <c r="TJ107" s="559"/>
      <c r="TK107" s="559"/>
      <c r="TL107" s="559"/>
      <c r="TM107" s="559"/>
      <c r="TN107" s="559"/>
      <c r="TO107" s="559"/>
      <c r="TP107" s="559"/>
      <c r="TQ107" s="559"/>
      <c r="TR107" s="559"/>
      <c r="TS107" s="559"/>
      <c r="TT107" s="559"/>
      <c r="TU107" s="559"/>
      <c r="TV107" s="559"/>
      <c r="TW107" s="559"/>
      <c r="TX107" s="559"/>
      <c r="TY107" s="559"/>
      <c r="TZ107" s="559"/>
      <c r="UA107" s="559"/>
      <c r="UB107" s="559"/>
      <c r="UC107" s="559"/>
      <c r="UD107" s="559"/>
      <c r="UE107" s="559"/>
      <c r="UF107" s="559"/>
      <c r="UG107" s="559"/>
      <c r="UH107" s="559"/>
      <c r="UI107" s="559"/>
      <c r="UJ107" s="559"/>
      <c r="UK107" s="559"/>
      <c r="UL107" s="559"/>
      <c r="UM107" s="559"/>
      <c r="UN107" s="559"/>
      <c r="UO107" s="559"/>
      <c r="UP107" s="559"/>
      <c r="UQ107" s="559"/>
      <c r="UR107" s="559"/>
      <c r="US107" s="559"/>
      <c r="UT107" s="559"/>
      <c r="UU107" s="559"/>
      <c r="UV107" s="559"/>
      <c r="UW107" s="559"/>
      <c r="UX107" s="559"/>
      <c r="UY107" s="559"/>
      <c r="UZ107" s="559"/>
      <c r="VA107" s="559"/>
      <c r="VB107" s="559"/>
      <c r="VC107" s="559"/>
      <c r="VD107" s="559"/>
      <c r="VE107" s="559"/>
      <c r="VF107" s="559"/>
      <c r="VG107" s="559"/>
      <c r="VH107" s="559"/>
      <c r="VI107" s="559"/>
      <c r="VJ107" s="559"/>
      <c r="VK107" s="559"/>
      <c r="VL107" s="559"/>
      <c r="VM107" s="559"/>
      <c r="VN107" s="559"/>
      <c r="VO107" s="559"/>
      <c r="VP107" s="559"/>
      <c r="VQ107" s="559"/>
      <c r="VR107" s="559"/>
      <c r="VS107" s="559"/>
      <c r="VT107" s="559"/>
      <c r="VU107" s="559"/>
      <c r="VV107" s="559"/>
      <c r="VW107" s="559"/>
      <c r="VX107" s="559"/>
      <c r="VY107" s="559"/>
      <c r="VZ107" s="559"/>
      <c r="WA107" s="559"/>
      <c r="WB107" s="559"/>
      <c r="WC107" s="559"/>
      <c r="WD107" s="559"/>
      <c r="WE107" s="559"/>
      <c r="WF107" s="559"/>
      <c r="WG107" s="559"/>
      <c r="WH107" s="559"/>
      <c r="WI107" s="559"/>
      <c r="WJ107" s="559"/>
      <c r="WK107" s="559"/>
      <c r="WL107" s="559"/>
      <c r="WM107" s="559"/>
      <c r="WN107" s="559"/>
      <c r="WO107" s="559"/>
      <c r="WP107" s="559"/>
      <c r="WQ107" s="559"/>
      <c r="WR107" s="559"/>
      <c r="WS107" s="559"/>
      <c r="WT107" s="559"/>
      <c r="WU107" s="559"/>
      <c r="WV107" s="559"/>
      <c r="WW107" s="559"/>
      <c r="WX107" s="559"/>
      <c r="WY107" s="559"/>
      <c r="WZ107" s="559"/>
      <c r="XA107" s="559"/>
      <c r="XB107" s="559"/>
      <c r="XC107" s="559"/>
      <c r="XD107" s="559"/>
      <c r="XE107" s="559"/>
      <c r="XF107" s="559"/>
      <c r="XG107" s="559"/>
      <c r="XH107" s="559"/>
      <c r="XI107" s="559"/>
      <c r="XJ107" s="559"/>
      <c r="XK107" s="559"/>
      <c r="XL107" s="559"/>
      <c r="XM107" s="559"/>
      <c r="XN107" s="559"/>
      <c r="XO107" s="559"/>
      <c r="XP107" s="559"/>
      <c r="XQ107" s="559"/>
      <c r="XR107" s="559"/>
      <c r="XS107" s="559"/>
      <c r="XT107" s="559"/>
      <c r="XU107" s="559"/>
      <c r="XV107" s="559"/>
      <c r="XW107" s="559"/>
      <c r="XX107" s="559"/>
      <c r="XY107" s="559"/>
      <c r="XZ107" s="559"/>
      <c r="YA107" s="559"/>
      <c r="YB107" s="559"/>
      <c r="YC107" s="559"/>
      <c r="YD107" s="559"/>
      <c r="YE107" s="559"/>
      <c r="YF107" s="559"/>
      <c r="YG107" s="559"/>
      <c r="YH107" s="559"/>
      <c r="YI107" s="559"/>
      <c r="YJ107" s="559"/>
      <c r="YK107" s="559"/>
      <c r="YL107" s="559"/>
      <c r="YM107" s="559"/>
      <c r="YN107" s="559"/>
      <c r="YO107" s="559"/>
      <c r="YP107" s="559"/>
      <c r="YQ107" s="559"/>
      <c r="YR107" s="559"/>
      <c r="YS107" s="559"/>
      <c r="YT107" s="559"/>
      <c r="YU107" s="559"/>
      <c r="YV107" s="559"/>
      <c r="YW107" s="559"/>
      <c r="YX107" s="559"/>
      <c r="YY107" s="559"/>
      <c r="YZ107" s="559"/>
      <c r="ZA107" s="559"/>
      <c r="ZB107" s="559"/>
      <c r="ZC107" s="559"/>
      <c r="ZD107" s="559"/>
      <c r="ZE107" s="559"/>
      <c r="ZF107" s="559"/>
      <c r="ZG107" s="559"/>
      <c r="ZH107" s="559"/>
      <c r="ZI107" s="559"/>
      <c r="ZJ107" s="559"/>
      <c r="ZK107" s="559"/>
      <c r="ZL107" s="559"/>
      <c r="ZM107" s="559"/>
      <c r="ZN107" s="559"/>
      <c r="ZO107" s="559"/>
      <c r="ZP107" s="559"/>
      <c r="ZQ107" s="559"/>
      <c r="ZR107" s="559"/>
      <c r="ZS107" s="559"/>
      <c r="ZT107" s="559"/>
      <c r="ZU107" s="559"/>
      <c r="ZV107" s="559"/>
      <c r="ZW107" s="559"/>
      <c r="ZX107" s="559"/>
      <c r="ZY107" s="559"/>
      <c r="ZZ107" s="559"/>
      <c r="AAA107" s="559"/>
      <c r="AAB107" s="559"/>
      <c r="AAC107" s="559"/>
      <c r="AAD107" s="559"/>
      <c r="AAE107" s="559"/>
      <c r="AAF107" s="559"/>
      <c r="AAG107" s="559"/>
      <c r="AAH107" s="559"/>
      <c r="AAI107" s="559"/>
      <c r="AAJ107" s="559"/>
      <c r="AAK107" s="559"/>
      <c r="AAL107" s="559"/>
      <c r="AAM107" s="559"/>
      <c r="AAN107" s="559"/>
      <c r="AAO107" s="559"/>
      <c r="AAP107" s="559"/>
      <c r="AAQ107" s="559"/>
      <c r="AAR107" s="559"/>
      <c r="AAS107" s="559"/>
      <c r="AAT107" s="559"/>
      <c r="AAU107" s="559"/>
      <c r="AAV107" s="559"/>
      <c r="AAW107" s="559"/>
      <c r="AAX107" s="559"/>
      <c r="AAY107" s="559"/>
      <c r="AAZ107" s="559"/>
      <c r="ABA107" s="559"/>
      <c r="ABB107" s="559"/>
      <c r="ABC107" s="559"/>
      <c r="ABD107" s="559"/>
      <c r="ABE107" s="559"/>
      <c r="ABF107" s="559"/>
      <c r="ABG107" s="559"/>
      <c r="ABH107" s="559"/>
      <c r="ABI107" s="559"/>
      <c r="ABJ107" s="559"/>
      <c r="ABK107" s="559"/>
      <c r="ABL107" s="559"/>
      <c r="ABM107" s="559"/>
      <c r="ABN107" s="559"/>
      <c r="ABO107" s="559"/>
      <c r="ABP107" s="559"/>
      <c r="ABQ107" s="559"/>
      <c r="ABR107" s="559"/>
      <c r="ABS107" s="559"/>
      <c r="ABT107" s="559"/>
      <c r="ABU107" s="559"/>
      <c r="ABV107" s="559"/>
      <c r="ABW107" s="559"/>
      <c r="ABX107" s="559"/>
      <c r="ABY107" s="559"/>
      <c r="ABZ107" s="559"/>
      <c r="ACA107" s="559"/>
      <c r="ACB107" s="559"/>
      <c r="ACC107" s="559"/>
      <c r="ACD107" s="559"/>
      <c r="ACE107" s="559"/>
      <c r="ACF107" s="559"/>
      <c r="ACG107" s="559"/>
      <c r="ACH107" s="559"/>
      <c r="ACI107" s="559"/>
      <c r="ACJ107" s="559"/>
      <c r="ACK107" s="559"/>
      <c r="ACL107" s="559"/>
      <c r="ACM107" s="559"/>
      <c r="ACN107" s="559"/>
      <c r="ACO107" s="559"/>
      <c r="ACP107" s="559"/>
      <c r="ACQ107" s="559"/>
      <c r="ACR107" s="559"/>
      <c r="ACS107" s="559"/>
      <c r="ACT107" s="559"/>
      <c r="ACU107" s="559"/>
      <c r="ACV107" s="559"/>
      <c r="ACW107" s="559"/>
      <c r="ACX107" s="559"/>
      <c r="ACY107" s="559"/>
      <c r="ACZ107" s="559"/>
      <c r="ADA107" s="559"/>
      <c r="ADB107" s="559"/>
      <c r="ADC107" s="559"/>
      <c r="ADD107" s="559"/>
      <c r="ADE107" s="559"/>
      <c r="ADF107" s="559"/>
      <c r="ADG107" s="559"/>
      <c r="ADH107" s="559"/>
      <c r="ADI107" s="559"/>
      <c r="ADJ107" s="559"/>
      <c r="ADK107" s="559"/>
      <c r="ADL107" s="559"/>
      <c r="ADM107" s="559"/>
      <c r="ADN107" s="559"/>
      <c r="ADO107" s="559"/>
      <c r="ADP107" s="559"/>
      <c r="ADQ107" s="559"/>
      <c r="ADR107" s="559"/>
      <c r="ADS107" s="559"/>
      <c r="ADT107" s="559"/>
      <c r="ADU107" s="559"/>
      <c r="ADV107" s="559"/>
      <c r="ADW107" s="559"/>
      <c r="ADX107" s="559"/>
      <c r="ADY107" s="559"/>
      <c r="ADZ107" s="559"/>
      <c r="AEA107" s="559"/>
      <c r="AEB107" s="559"/>
      <c r="AEC107" s="559"/>
      <c r="AED107" s="559"/>
      <c r="AEE107" s="559"/>
      <c r="AEF107" s="559"/>
      <c r="AEG107" s="559"/>
      <c r="AEH107" s="559"/>
      <c r="AEI107" s="559"/>
      <c r="AEJ107" s="559"/>
      <c r="AEK107" s="559"/>
      <c r="AEL107" s="559"/>
      <c r="AEM107" s="559"/>
      <c r="AEN107" s="559"/>
      <c r="AEO107" s="559"/>
      <c r="AEP107" s="559"/>
      <c r="AEQ107" s="559"/>
      <c r="AER107" s="559"/>
      <c r="AES107" s="559"/>
      <c r="AET107" s="559"/>
      <c r="AEU107" s="559"/>
      <c r="AEV107" s="559"/>
      <c r="AEW107" s="559"/>
      <c r="AEX107" s="559"/>
      <c r="AEY107" s="559"/>
      <c r="AEZ107" s="559"/>
      <c r="AFA107" s="559"/>
      <c r="AFB107" s="559"/>
      <c r="AFC107" s="559"/>
      <c r="AFD107" s="559"/>
      <c r="AFE107" s="559"/>
      <c r="AFF107" s="559"/>
      <c r="AFG107" s="559"/>
      <c r="AFH107" s="559"/>
      <c r="AFI107" s="559"/>
      <c r="AFJ107" s="559"/>
      <c r="AFK107" s="559"/>
      <c r="AFL107" s="559"/>
      <c r="AFM107" s="559"/>
      <c r="AFN107" s="559"/>
      <c r="AFO107" s="559"/>
      <c r="AFP107" s="559"/>
      <c r="AFQ107" s="559"/>
      <c r="AFR107" s="559"/>
      <c r="AFS107" s="559"/>
      <c r="AFT107" s="559"/>
      <c r="AFU107" s="559"/>
      <c r="AFV107" s="559"/>
      <c r="AFW107" s="559"/>
      <c r="AFX107" s="559"/>
      <c r="AFY107" s="559"/>
      <c r="AFZ107" s="559"/>
      <c r="AGA107" s="559"/>
      <c r="AGB107" s="559"/>
      <c r="AGC107" s="559"/>
      <c r="AGD107" s="559"/>
      <c r="AGE107" s="559"/>
      <c r="AGF107" s="559"/>
      <c r="AGG107" s="559"/>
      <c r="AGH107" s="559"/>
      <c r="AGI107" s="559"/>
      <c r="AGJ107" s="559"/>
      <c r="AGK107" s="559"/>
      <c r="AGL107" s="559"/>
      <c r="AGM107" s="559"/>
      <c r="AGN107" s="559"/>
      <c r="AGO107" s="559"/>
      <c r="AGP107" s="559"/>
      <c r="AGQ107" s="559"/>
      <c r="AGR107" s="559"/>
      <c r="AGS107" s="559"/>
      <c r="AGT107" s="559"/>
      <c r="AGU107" s="559"/>
      <c r="AGV107" s="559"/>
      <c r="AGW107" s="559"/>
      <c r="AGX107" s="559"/>
      <c r="AGY107" s="559"/>
      <c r="AGZ107" s="559"/>
      <c r="AHA107" s="559"/>
      <c r="AHB107" s="559"/>
      <c r="AHC107" s="559"/>
      <c r="AHD107" s="559"/>
      <c r="AHE107" s="559"/>
      <c r="AHF107" s="559"/>
      <c r="AHG107" s="559"/>
      <c r="AHH107" s="559"/>
      <c r="AHI107" s="559"/>
      <c r="AHJ107" s="559"/>
      <c r="AHK107" s="559"/>
      <c r="AHL107" s="559"/>
      <c r="AHM107" s="559"/>
      <c r="AHN107" s="559"/>
      <c r="AHO107" s="559"/>
      <c r="AHP107" s="559"/>
      <c r="AHQ107" s="559"/>
      <c r="AHR107" s="559"/>
      <c r="AHS107" s="559"/>
      <c r="AHT107" s="559"/>
      <c r="AHU107" s="559"/>
      <c r="AHV107" s="559"/>
      <c r="AHW107" s="559"/>
      <c r="AHX107" s="559"/>
      <c r="AHY107" s="559"/>
      <c r="AHZ107" s="559"/>
      <c r="AIA107" s="559"/>
      <c r="AIB107" s="559"/>
      <c r="AIC107" s="559"/>
      <c r="AID107" s="559"/>
      <c r="AIE107" s="559"/>
      <c r="AIF107" s="559"/>
      <c r="AIG107" s="559"/>
      <c r="AIH107" s="559"/>
      <c r="AII107" s="559"/>
      <c r="AIJ107" s="559"/>
      <c r="AIK107" s="559"/>
      <c r="AIL107" s="559"/>
      <c r="AIM107" s="559"/>
      <c r="AIN107" s="559"/>
      <c r="AIO107" s="559"/>
      <c r="AIP107" s="559"/>
      <c r="AIQ107" s="559"/>
      <c r="AIR107" s="559"/>
      <c r="AIS107" s="559"/>
      <c r="AIT107" s="559"/>
      <c r="AIU107" s="559"/>
      <c r="AIV107" s="559"/>
      <c r="AIW107" s="559"/>
      <c r="AIX107" s="559"/>
      <c r="AIY107" s="559"/>
      <c r="AIZ107" s="559"/>
      <c r="AJA107" s="559"/>
      <c r="AJB107" s="559"/>
      <c r="AJC107" s="559"/>
      <c r="AJD107" s="559"/>
      <c r="AJE107" s="559"/>
      <c r="AJF107" s="559"/>
      <c r="AJG107" s="559"/>
      <c r="AJH107" s="559"/>
      <c r="AJI107" s="559"/>
      <c r="AJJ107" s="559"/>
      <c r="AJK107" s="559"/>
      <c r="AJL107" s="559"/>
      <c r="AJM107" s="559"/>
      <c r="AJN107" s="559"/>
      <c r="AJO107" s="559"/>
      <c r="AJP107" s="559"/>
      <c r="AJQ107" s="559"/>
      <c r="AJR107" s="559"/>
      <c r="AJS107" s="559"/>
      <c r="AJT107" s="559"/>
      <c r="AJU107" s="559"/>
      <c r="AJV107" s="559"/>
      <c r="AJW107" s="559"/>
      <c r="AJX107" s="559"/>
      <c r="AJY107" s="559"/>
      <c r="AJZ107" s="559"/>
      <c r="AKA107" s="559"/>
      <c r="AKB107" s="559"/>
      <c r="AKC107" s="559"/>
      <c r="AKD107" s="559"/>
      <c r="AKE107" s="559"/>
      <c r="AKF107" s="559"/>
      <c r="AKG107" s="559"/>
      <c r="AKH107" s="559"/>
      <c r="AKI107" s="559"/>
      <c r="AKJ107" s="559"/>
      <c r="AKK107" s="559"/>
      <c r="AKL107" s="559"/>
      <c r="AKM107" s="559"/>
      <c r="AKN107" s="559"/>
      <c r="AKO107" s="559"/>
      <c r="AKP107" s="559"/>
      <c r="AKQ107" s="559"/>
      <c r="AKR107" s="559"/>
      <c r="AKS107" s="559"/>
      <c r="AKT107" s="559"/>
      <c r="AKU107" s="559"/>
      <c r="AKV107" s="559"/>
      <c r="AKW107" s="559"/>
      <c r="AKX107" s="559"/>
      <c r="AKY107" s="559"/>
      <c r="AKZ107" s="559"/>
      <c r="ALA107" s="559"/>
      <c r="ALB107" s="559"/>
      <c r="ALC107" s="559"/>
      <c r="ALD107" s="559"/>
      <c r="ALE107" s="559"/>
      <c r="ALF107" s="559"/>
      <c r="ALG107" s="559"/>
      <c r="ALH107" s="559"/>
      <c r="ALI107" s="559"/>
      <c r="ALJ107" s="559"/>
      <c r="ALK107" s="559"/>
      <c r="ALL107" s="559"/>
      <c r="ALM107" s="559"/>
      <c r="ALN107" s="559"/>
      <c r="ALO107" s="559"/>
      <c r="ALP107" s="559"/>
      <c r="ALQ107" s="559"/>
      <c r="ALR107" s="559"/>
      <c r="ALS107" s="559"/>
      <c r="ALT107" s="559"/>
      <c r="ALU107" s="559"/>
      <c r="ALV107" s="559"/>
      <c r="ALW107" s="559"/>
      <c r="ALX107" s="559"/>
      <c r="ALY107" s="559"/>
      <c r="ALZ107" s="559"/>
      <c r="AMA107" s="559"/>
      <c r="AMB107" s="559"/>
      <c r="AMC107" s="559"/>
      <c r="AMD107" s="559"/>
      <c r="AME107" s="559"/>
      <c r="AMF107" s="559"/>
      <c r="AMG107" s="559"/>
      <c r="AMH107" s="559"/>
      <c r="AMI107" s="559"/>
      <c r="AMJ107" s="559"/>
    </row>
    <row r="108" spans="1:1024" x14ac:dyDescent="0.25">
      <c r="A108" s="256" t="s">
        <v>1180</v>
      </c>
      <c r="B108" s="257">
        <v>108</v>
      </c>
      <c r="C108" s="258" t="s">
        <v>24221</v>
      </c>
      <c r="D108" s="308" t="s">
        <v>1181</v>
      </c>
      <c r="E108" s="277" t="s">
        <v>766</v>
      </c>
      <c r="F108" s="291"/>
      <c r="G108" s="280">
        <v>4</v>
      </c>
      <c r="H108" s="280">
        <v>4</v>
      </c>
      <c r="I108" s="492">
        <v>221</v>
      </c>
      <c r="J108" s="278">
        <v>2</v>
      </c>
      <c r="K108" s="278"/>
      <c r="L108" s="293"/>
      <c r="M108" s="293"/>
      <c r="N108" s="278"/>
      <c r="O108" s="281"/>
      <c r="P108" s="281"/>
      <c r="Q108" s="293"/>
      <c r="R108" s="293"/>
      <c r="S108" s="293"/>
      <c r="T108" s="293"/>
      <c r="U108" s="293"/>
      <c r="V108" s="293"/>
      <c r="W108" s="283">
        <f t="shared" si="64"/>
        <v>100</v>
      </c>
      <c r="X108" s="283">
        <f t="shared" si="65"/>
        <v>100</v>
      </c>
      <c r="Y108" s="283">
        <f t="shared" si="63"/>
        <v>100</v>
      </c>
      <c r="Z108" s="283">
        <f t="shared" si="66"/>
        <v>100</v>
      </c>
      <c r="AA108" s="283">
        <f t="shared" si="67"/>
        <v>100</v>
      </c>
      <c r="AB108" s="287">
        <f t="shared" si="68"/>
        <v>100</v>
      </c>
      <c r="AC108" s="287">
        <f t="shared" si="69"/>
        <v>100</v>
      </c>
      <c r="AD108" s="287">
        <f t="shared" si="70"/>
        <v>100</v>
      </c>
      <c r="AE108" s="284">
        <f t="shared" ref="AE108:AE139" si="76">IF(L108=0,100,IF(L108=1,1,IF(L108="1B",1,IF(L108="1A",0.1,100))))</f>
        <v>100</v>
      </c>
      <c r="AF108" s="284">
        <f t="shared" si="75"/>
        <v>100</v>
      </c>
      <c r="AG108" s="268">
        <f t="shared" si="71"/>
        <v>100</v>
      </c>
      <c r="AH108" s="268">
        <f t="shared" si="72"/>
        <v>10</v>
      </c>
      <c r="AI108" s="268">
        <f t="shared" si="73"/>
        <v>100</v>
      </c>
      <c r="AJ108" s="268">
        <f t="shared" si="74"/>
        <v>100</v>
      </c>
      <c r="AK108" s="501" t="s">
        <v>1182</v>
      </c>
      <c r="AL108" s="286"/>
      <c r="AM108" s="277">
        <v>3</v>
      </c>
      <c r="AN108" s="511"/>
      <c r="AO108" s="357"/>
      <c r="AP108" s="357"/>
      <c r="AQ108" s="286"/>
      <c r="AR108" s="382" t="s">
        <v>24222</v>
      </c>
      <c r="AS108" s="382"/>
      <c r="AT108" s="286"/>
      <c r="AU108" s="286"/>
      <c r="AV108" s="559"/>
    </row>
    <row r="109" spans="1:1024" x14ac:dyDescent="0.25">
      <c r="A109" s="256" t="s">
        <v>1562</v>
      </c>
      <c r="B109" s="257">
        <v>109</v>
      </c>
      <c r="C109" s="258" t="s">
        <v>24691</v>
      </c>
      <c r="D109" s="308" t="s">
        <v>24692</v>
      </c>
      <c r="E109" s="277" t="s">
        <v>766</v>
      </c>
      <c r="F109" s="291"/>
      <c r="G109" s="280">
        <v>4</v>
      </c>
      <c r="H109" s="280">
        <v>4</v>
      </c>
      <c r="I109" s="492">
        <v>221</v>
      </c>
      <c r="J109" s="278">
        <v>2</v>
      </c>
      <c r="K109" s="278">
        <v>2</v>
      </c>
      <c r="L109" s="293"/>
      <c r="M109" s="293"/>
      <c r="N109" s="278">
        <v>1</v>
      </c>
      <c r="O109" s="281"/>
      <c r="P109" s="300">
        <v>336</v>
      </c>
      <c r="Q109" s="293"/>
      <c r="R109" s="293"/>
      <c r="S109" s="293"/>
      <c r="T109" s="293"/>
      <c r="U109" s="293"/>
      <c r="V109" s="293"/>
      <c r="W109" s="283">
        <f t="shared" si="64"/>
        <v>100</v>
      </c>
      <c r="X109" s="283">
        <f t="shared" si="65"/>
        <v>100</v>
      </c>
      <c r="Y109" s="564">
        <f t="shared" si="63"/>
        <v>20</v>
      </c>
      <c r="Z109" s="283">
        <f t="shared" si="66"/>
        <v>100</v>
      </c>
      <c r="AA109" s="283">
        <f t="shared" si="67"/>
        <v>100</v>
      </c>
      <c r="AB109" s="287">
        <f t="shared" si="68"/>
        <v>100</v>
      </c>
      <c r="AC109" s="287">
        <f t="shared" si="69"/>
        <v>100</v>
      </c>
      <c r="AD109" s="287">
        <f t="shared" si="70"/>
        <v>100</v>
      </c>
      <c r="AE109" s="284">
        <f t="shared" si="76"/>
        <v>100</v>
      </c>
      <c r="AF109" s="284">
        <f t="shared" si="75"/>
        <v>100</v>
      </c>
      <c r="AG109" s="268">
        <f t="shared" si="71"/>
        <v>10</v>
      </c>
      <c r="AH109" s="268">
        <f t="shared" si="72"/>
        <v>10</v>
      </c>
      <c r="AI109" s="268">
        <f t="shared" si="73"/>
        <v>100</v>
      </c>
      <c r="AJ109" s="268">
        <f t="shared" si="74"/>
        <v>100</v>
      </c>
      <c r="AK109" s="501" t="s">
        <v>1182</v>
      </c>
      <c r="AL109" s="293"/>
      <c r="AM109" s="278">
        <v>3</v>
      </c>
      <c r="AN109" s="511"/>
      <c r="AO109" s="357"/>
      <c r="AP109" s="357"/>
      <c r="AQ109" s="286"/>
      <c r="AR109" s="171" t="s">
        <v>24693</v>
      </c>
      <c r="AS109" s="171"/>
      <c r="AT109" s="286"/>
      <c r="AU109" s="286"/>
      <c r="AV109" s="559"/>
      <c r="AW109" s="559"/>
      <c r="AX109" s="559"/>
      <c r="AY109" s="559"/>
      <c r="AZ109" s="559"/>
      <c r="BA109" s="559"/>
      <c r="BB109" s="559"/>
      <c r="BC109" s="559"/>
      <c r="BD109" s="559"/>
      <c r="BE109" s="559"/>
      <c r="BF109" s="559"/>
      <c r="BG109" s="559"/>
      <c r="BH109" s="559"/>
      <c r="BI109" s="559"/>
      <c r="BJ109" s="559"/>
      <c r="BK109" s="559"/>
      <c r="BL109" s="559"/>
      <c r="BM109" s="559"/>
      <c r="BN109" s="559"/>
      <c r="BO109" s="559"/>
      <c r="BP109" s="559"/>
      <c r="BQ109" s="559"/>
      <c r="BR109" s="559"/>
      <c r="BS109" s="559"/>
      <c r="BT109" s="559"/>
      <c r="BU109" s="559"/>
      <c r="BV109" s="559"/>
      <c r="BW109" s="559"/>
      <c r="BX109" s="559"/>
      <c r="BY109" s="559"/>
      <c r="BZ109" s="559"/>
      <c r="CA109" s="559"/>
      <c r="CB109" s="559"/>
      <c r="CC109" s="559"/>
      <c r="CD109" s="559"/>
      <c r="CE109" s="559"/>
      <c r="CF109" s="559"/>
      <c r="CG109" s="559"/>
      <c r="CH109" s="559"/>
      <c r="CI109" s="559"/>
      <c r="CJ109" s="559"/>
      <c r="CK109" s="559"/>
      <c r="CL109" s="559"/>
      <c r="CM109" s="559"/>
      <c r="CN109" s="559"/>
      <c r="CO109" s="559"/>
      <c r="CP109" s="559"/>
      <c r="CQ109" s="559"/>
      <c r="CR109" s="559"/>
      <c r="CS109" s="559"/>
      <c r="CT109" s="559"/>
      <c r="CU109" s="559"/>
      <c r="CV109" s="559"/>
      <c r="CW109" s="559"/>
      <c r="CX109" s="559"/>
      <c r="CY109" s="559"/>
      <c r="CZ109" s="559"/>
      <c r="DA109" s="559"/>
      <c r="DB109" s="559"/>
      <c r="DC109" s="559"/>
      <c r="DD109" s="559"/>
      <c r="DE109" s="559"/>
      <c r="DF109" s="559"/>
      <c r="DG109" s="559"/>
      <c r="DH109" s="559"/>
      <c r="DI109" s="559"/>
      <c r="DJ109" s="559"/>
      <c r="DK109" s="559"/>
      <c r="DL109" s="559"/>
      <c r="DM109" s="559"/>
      <c r="DN109" s="559"/>
      <c r="DO109" s="559"/>
      <c r="DP109" s="559"/>
      <c r="DQ109" s="559"/>
      <c r="DR109" s="559"/>
      <c r="DS109" s="559"/>
      <c r="DT109" s="559"/>
      <c r="DU109" s="559"/>
      <c r="DV109" s="559"/>
      <c r="DW109" s="559"/>
      <c r="DX109" s="559"/>
      <c r="DY109" s="559"/>
      <c r="DZ109" s="559"/>
      <c r="EA109" s="559"/>
      <c r="EB109" s="559"/>
      <c r="EC109" s="559"/>
      <c r="ED109" s="559"/>
      <c r="EE109" s="559"/>
      <c r="EF109" s="559"/>
      <c r="EG109" s="559"/>
      <c r="EH109" s="559"/>
      <c r="EI109" s="559"/>
      <c r="EJ109" s="559"/>
      <c r="EK109" s="559"/>
      <c r="EL109" s="559"/>
      <c r="EM109" s="559"/>
      <c r="EN109" s="559"/>
      <c r="EO109" s="559"/>
      <c r="EP109" s="559"/>
      <c r="EQ109" s="559"/>
      <c r="ER109" s="559"/>
      <c r="ES109" s="559"/>
      <c r="ET109" s="559"/>
      <c r="EU109" s="559"/>
      <c r="EV109" s="559"/>
      <c r="EW109" s="559"/>
      <c r="EX109" s="559"/>
      <c r="EY109" s="559"/>
      <c r="EZ109" s="559"/>
      <c r="FA109" s="559"/>
      <c r="FB109" s="559"/>
      <c r="FC109" s="559"/>
      <c r="FD109" s="559"/>
      <c r="FE109" s="559"/>
      <c r="FF109" s="559"/>
      <c r="FG109" s="559"/>
      <c r="FH109" s="559"/>
      <c r="FI109" s="559"/>
      <c r="FJ109" s="559"/>
      <c r="FK109" s="559"/>
      <c r="FL109" s="559"/>
      <c r="FM109" s="559"/>
      <c r="FN109" s="559"/>
      <c r="FO109" s="559"/>
      <c r="FP109" s="559"/>
      <c r="FQ109" s="559"/>
      <c r="FR109" s="559"/>
      <c r="FS109" s="559"/>
      <c r="FT109" s="559"/>
      <c r="FU109" s="559"/>
      <c r="FV109" s="559"/>
      <c r="FW109" s="559"/>
      <c r="FX109" s="559"/>
      <c r="FY109" s="559"/>
      <c r="FZ109" s="559"/>
      <c r="GA109" s="559"/>
      <c r="GB109" s="559"/>
      <c r="GC109" s="559"/>
      <c r="GD109" s="559"/>
      <c r="GE109" s="559"/>
      <c r="GF109" s="559"/>
      <c r="GG109" s="559"/>
      <c r="GH109" s="559"/>
      <c r="GI109" s="559"/>
      <c r="GJ109" s="559"/>
      <c r="GK109" s="559"/>
      <c r="GL109" s="559"/>
      <c r="GM109" s="559"/>
      <c r="GN109" s="559"/>
      <c r="GO109" s="559"/>
      <c r="GP109" s="559"/>
      <c r="GQ109" s="559"/>
      <c r="GR109" s="559"/>
      <c r="GS109" s="559"/>
      <c r="GT109" s="559"/>
      <c r="GU109" s="559"/>
      <c r="GV109" s="559"/>
      <c r="GW109" s="559"/>
      <c r="GX109" s="559"/>
      <c r="GY109" s="559"/>
      <c r="GZ109" s="559"/>
      <c r="HA109" s="559"/>
      <c r="HB109" s="559"/>
      <c r="HC109" s="559"/>
      <c r="HD109" s="559"/>
      <c r="HE109" s="559"/>
      <c r="HF109" s="559"/>
      <c r="HG109" s="559"/>
      <c r="HH109" s="559"/>
      <c r="HI109" s="559"/>
      <c r="HJ109" s="559"/>
      <c r="HK109" s="559"/>
      <c r="HL109" s="559"/>
      <c r="HM109" s="559"/>
      <c r="HN109" s="559"/>
      <c r="HO109" s="559"/>
      <c r="HP109" s="559"/>
      <c r="HQ109" s="559"/>
      <c r="HR109" s="559"/>
      <c r="HS109" s="559"/>
      <c r="HT109" s="559"/>
      <c r="HU109" s="559"/>
      <c r="HV109" s="559"/>
      <c r="HW109" s="559"/>
      <c r="HX109" s="559"/>
      <c r="HY109" s="559"/>
      <c r="HZ109" s="559"/>
      <c r="IA109" s="559"/>
      <c r="IB109" s="559"/>
      <c r="IC109" s="559"/>
      <c r="ID109" s="559"/>
      <c r="IE109" s="559"/>
      <c r="IF109" s="559"/>
      <c r="IG109" s="559"/>
      <c r="IH109" s="559"/>
      <c r="II109" s="559"/>
      <c r="IJ109" s="559"/>
      <c r="IK109" s="559"/>
      <c r="IL109" s="559"/>
      <c r="IM109" s="559"/>
      <c r="IN109" s="559"/>
      <c r="IO109" s="559"/>
      <c r="IP109" s="559"/>
      <c r="IQ109" s="559"/>
      <c r="IR109" s="559"/>
      <c r="IS109" s="559"/>
      <c r="IT109" s="559"/>
      <c r="IU109" s="559"/>
      <c r="IV109" s="559"/>
      <c r="IW109" s="559"/>
      <c r="IX109" s="559"/>
      <c r="IY109" s="559"/>
      <c r="IZ109" s="559"/>
      <c r="JA109" s="559"/>
      <c r="JB109" s="559"/>
      <c r="JC109" s="559"/>
      <c r="JD109" s="559"/>
      <c r="JE109" s="559"/>
      <c r="JF109" s="559"/>
      <c r="JG109" s="559"/>
      <c r="JH109" s="559"/>
      <c r="JI109" s="559"/>
      <c r="JJ109" s="559"/>
      <c r="JK109" s="559"/>
      <c r="JL109" s="559"/>
      <c r="JM109" s="559"/>
      <c r="JN109" s="559"/>
      <c r="JO109" s="559"/>
      <c r="JP109" s="559"/>
      <c r="JQ109" s="559"/>
      <c r="JR109" s="559"/>
      <c r="JS109" s="559"/>
      <c r="JT109" s="559"/>
      <c r="JU109" s="559"/>
      <c r="JV109" s="559"/>
      <c r="JW109" s="559"/>
      <c r="JX109" s="559"/>
      <c r="JY109" s="559"/>
      <c r="JZ109" s="559"/>
      <c r="KA109" s="559"/>
      <c r="KB109" s="559"/>
      <c r="KC109" s="559"/>
      <c r="KD109" s="559"/>
      <c r="KE109" s="559"/>
      <c r="KF109" s="559"/>
      <c r="KG109" s="559"/>
      <c r="KH109" s="559"/>
      <c r="KI109" s="559"/>
      <c r="KJ109" s="559"/>
      <c r="KK109" s="559"/>
      <c r="KL109" s="559"/>
      <c r="KM109" s="559"/>
      <c r="KN109" s="559"/>
      <c r="KO109" s="559"/>
      <c r="KP109" s="559"/>
      <c r="KQ109" s="559"/>
      <c r="KR109" s="559"/>
      <c r="KS109" s="559"/>
      <c r="KT109" s="559"/>
      <c r="KU109" s="559"/>
      <c r="KV109" s="559"/>
      <c r="KW109" s="559"/>
      <c r="KX109" s="559"/>
      <c r="KY109" s="559"/>
      <c r="KZ109" s="559"/>
      <c r="LA109" s="559"/>
      <c r="LB109" s="559"/>
      <c r="LC109" s="559"/>
      <c r="LD109" s="559"/>
      <c r="LE109" s="559"/>
      <c r="LF109" s="559"/>
      <c r="LG109" s="559"/>
      <c r="LH109" s="559"/>
      <c r="LI109" s="559"/>
      <c r="LJ109" s="559"/>
      <c r="LK109" s="559"/>
      <c r="LL109" s="559"/>
      <c r="LM109" s="559"/>
      <c r="LN109" s="559"/>
      <c r="LO109" s="559"/>
      <c r="LP109" s="559"/>
      <c r="LQ109" s="559"/>
      <c r="LR109" s="559"/>
      <c r="LS109" s="559"/>
      <c r="LT109" s="559"/>
      <c r="LU109" s="559"/>
      <c r="LV109" s="559"/>
      <c r="LW109" s="559"/>
      <c r="LX109" s="559"/>
      <c r="LY109" s="559"/>
      <c r="LZ109" s="559"/>
      <c r="MA109" s="559"/>
      <c r="MB109" s="559"/>
      <c r="MC109" s="559"/>
      <c r="MD109" s="559"/>
      <c r="ME109" s="559"/>
      <c r="MF109" s="559"/>
      <c r="MG109" s="559"/>
      <c r="MH109" s="559"/>
      <c r="MI109" s="559"/>
      <c r="MJ109" s="559"/>
      <c r="MK109" s="559"/>
      <c r="ML109" s="559"/>
      <c r="MM109" s="559"/>
      <c r="MN109" s="559"/>
      <c r="MO109" s="559"/>
      <c r="MP109" s="559"/>
      <c r="MQ109" s="559"/>
      <c r="MR109" s="559"/>
      <c r="MS109" s="559"/>
      <c r="MT109" s="559"/>
      <c r="MU109" s="559"/>
      <c r="MV109" s="559"/>
      <c r="MW109" s="559"/>
      <c r="MX109" s="559"/>
      <c r="MY109" s="559"/>
      <c r="MZ109" s="559"/>
      <c r="NA109" s="559"/>
      <c r="NB109" s="559"/>
      <c r="NC109" s="559"/>
      <c r="ND109" s="559"/>
      <c r="NE109" s="559"/>
      <c r="NF109" s="559"/>
      <c r="NG109" s="559"/>
      <c r="NH109" s="559"/>
      <c r="NI109" s="559"/>
      <c r="NJ109" s="559"/>
      <c r="NK109" s="559"/>
      <c r="NL109" s="559"/>
      <c r="NM109" s="559"/>
      <c r="NN109" s="559"/>
      <c r="NO109" s="559"/>
      <c r="NP109" s="559"/>
      <c r="NQ109" s="559"/>
      <c r="NR109" s="559"/>
      <c r="NS109" s="559"/>
      <c r="NT109" s="559"/>
      <c r="NU109" s="559"/>
      <c r="NV109" s="559"/>
      <c r="NW109" s="559"/>
      <c r="NX109" s="559"/>
      <c r="NY109" s="559"/>
      <c r="NZ109" s="559"/>
      <c r="OA109" s="559"/>
      <c r="OB109" s="559"/>
      <c r="OC109" s="559"/>
      <c r="OD109" s="559"/>
      <c r="OE109" s="559"/>
      <c r="OF109" s="559"/>
      <c r="OG109" s="559"/>
      <c r="OH109" s="559"/>
      <c r="OI109" s="559"/>
      <c r="OJ109" s="559"/>
      <c r="OK109" s="559"/>
      <c r="OL109" s="559"/>
      <c r="OM109" s="559"/>
      <c r="ON109" s="559"/>
      <c r="OO109" s="559"/>
      <c r="OP109" s="559"/>
      <c r="OQ109" s="559"/>
      <c r="OR109" s="559"/>
      <c r="OS109" s="559"/>
      <c r="OT109" s="559"/>
      <c r="OU109" s="559"/>
      <c r="OV109" s="559"/>
      <c r="OW109" s="559"/>
      <c r="OX109" s="559"/>
      <c r="OY109" s="559"/>
      <c r="OZ109" s="559"/>
      <c r="PA109" s="559"/>
      <c r="PB109" s="559"/>
      <c r="PC109" s="559"/>
      <c r="PD109" s="559"/>
      <c r="PE109" s="559"/>
      <c r="PF109" s="559"/>
      <c r="PG109" s="559"/>
      <c r="PH109" s="559"/>
      <c r="PI109" s="559"/>
      <c r="PJ109" s="559"/>
      <c r="PK109" s="559"/>
      <c r="PL109" s="559"/>
      <c r="PM109" s="559"/>
      <c r="PN109" s="559"/>
      <c r="PO109" s="559"/>
      <c r="PP109" s="559"/>
      <c r="PQ109" s="559"/>
      <c r="PR109" s="559"/>
      <c r="PS109" s="559"/>
      <c r="PT109" s="559"/>
      <c r="PU109" s="559"/>
      <c r="PV109" s="559"/>
      <c r="PW109" s="559"/>
      <c r="PX109" s="559"/>
      <c r="PY109" s="559"/>
      <c r="PZ109" s="559"/>
      <c r="QA109" s="559"/>
      <c r="QB109" s="559"/>
      <c r="QC109" s="559"/>
      <c r="QD109" s="559"/>
      <c r="QE109" s="559"/>
      <c r="QF109" s="559"/>
      <c r="QG109" s="559"/>
      <c r="QH109" s="559"/>
      <c r="QI109" s="559"/>
      <c r="QJ109" s="559"/>
      <c r="QK109" s="559"/>
      <c r="QL109" s="559"/>
      <c r="QM109" s="559"/>
      <c r="QN109" s="559"/>
      <c r="QO109" s="559"/>
      <c r="QP109" s="559"/>
      <c r="QQ109" s="559"/>
      <c r="QR109" s="559"/>
      <c r="QS109" s="559"/>
      <c r="QT109" s="559"/>
      <c r="QU109" s="559"/>
      <c r="QV109" s="559"/>
      <c r="QW109" s="559"/>
      <c r="QX109" s="559"/>
      <c r="QY109" s="559"/>
      <c r="QZ109" s="559"/>
      <c r="RA109" s="559"/>
      <c r="RB109" s="559"/>
      <c r="RC109" s="559"/>
      <c r="RD109" s="559"/>
      <c r="RE109" s="559"/>
      <c r="RF109" s="559"/>
      <c r="RG109" s="559"/>
      <c r="RH109" s="559"/>
      <c r="RI109" s="559"/>
      <c r="RJ109" s="559"/>
      <c r="RK109" s="559"/>
      <c r="RL109" s="559"/>
      <c r="RM109" s="559"/>
      <c r="RN109" s="559"/>
      <c r="RO109" s="559"/>
      <c r="RP109" s="559"/>
      <c r="RQ109" s="559"/>
      <c r="RR109" s="559"/>
      <c r="RS109" s="559"/>
      <c r="RT109" s="559"/>
      <c r="RU109" s="559"/>
      <c r="RV109" s="559"/>
      <c r="RW109" s="559"/>
      <c r="RX109" s="559"/>
      <c r="RY109" s="559"/>
      <c r="RZ109" s="559"/>
      <c r="SA109" s="559"/>
      <c r="SB109" s="559"/>
      <c r="SC109" s="559"/>
      <c r="SD109" s="559"/>
      <c r="SE109" s="559"/>
      <c r="SF109" s="559"/>
      <c r="SG109" s="559"/>
      <c r="SH109" s="559"/>
      <c r="SI109" s="559"/>
      <c r="SJ109" s="559"/>
      <c r="SK109" s="559"/>
      <c r="SL109" s="559"/>
      <c r="SM109" s="559"/>
      <c r="SN109" s="559"/>
      <c r="SO109" s="559"/>
      <c r="SP109" s="559"/>
      <c r="SQ109" s="559"/>
      <c r="SR109" s="559"/>
      <c r="SS109" s="559"/>
      <c r="ST109" s="559"/>
      <c r="SU109" s="559"/>
      <c r="SV109" s="559"/>
      <c r="SW109" s="559"/>
      <c r="SX109" s="559"/>
      <c r="SY109" s="559"/>
      <c r="SZ109" s="559"/>
      <c r="TA109" s="559"/>
      <c r="TB109" s="559"/>
      <c r="TC109" s="559"/>
      <c r="TD109" s="559"/>
      <c r="TE109" s="559"/>
      <c r="TF109" s="559"/>
      <c r="TG109" s="559"/>
      <c r="TH109" s="559"/>
      <c r="TI109" s="559"/>
      <c r="TJ109" s="559"/>
      <c r="TK109" s="559"/>
      <c r="TL109" s="559"/>
      <c r="TM109" s="559"/>
      <c r="TN109" s="559"/>
      <c r="TO109" s="559"/>
      <c r="TP109" s="559"/>
      <c r="TQ109" s="559"/>
      <c r="TR109" s="559"/>
      <c r="TS109" s="559"/>
      <c r="TT109" s="559"/>
      <c r="TU109" s="559"/>
      <c r="TV109" s="559"/>
      <c r="TW109" s="559"/>
      <c r="TX109" s="559"/>
      <c r="TY109" s="559"/>
      <c r="TZ109" s="559"/>
      <c r="UA109" s="559"/>
      <c r="UB109" s="559"/>
      <c r="UC109" s="559"/>
      <c r="UD109" s="559"/>
      <c r="UE109" s="559"/>
      <c r="UF109" s="559"/>
      <c r="UG109" s="559"/>
      <c r="UH109" s="559"/>
      <c r="UI109" s="559"/>
      <c r="UJ109" s="559"/>
      <c r="UK109" s="559"/>
      <c r="UL109" s="559"/>
      <c r="UM109" s="559"/>
      <c r="UN109" s="559"/>
      <c r="UO109" s="559"/>
      <c r="UP109" s="559"/>
      <c r="UQ109" s="559"/>
      <c r="UR109" s="559"/>
      <c r="US109" s="559"/>
      <c r="UT109" s="559"/>
      <c r="UU109" s="559"/>
      <c r="UV109" s="559"/>
      <c r="UW109" s="559"/>
      <c r="UX109" s="559"/>
      <c r="UY109" s="559"/>
      <c r="UZ109" s="559"/>
      <c r="VA109" s="559"/>
      <c r="VB109" s="559"/>
      <c r="VC109" s="559"/>
      <c r="VD109" s="559"/>
      <c r="VE109" s="559"/>
      <c r="VF109" s="559"/>
      <c r="VG109" s="559"/>
      <c r="VH109" s="559"/>
      <c r="VI109" s="559"/>
      <c r="VJ109" s="559"/>
      <c r="VK109" s="559"/>
      <c r="VL109" s="559"/>
      <c r="VM109" s="559"/>
      <c r="VN109" s="559"/>
      <c r="VO109" s="559"/>
      <c r="VP109" s="559"/>
      <c r="VQ109" s="559"/>
      <c r="VR109" s="559"/>
      <c r="VS109" s="559"/>
      <c r="VT109" s="559"/>
      <c r="VU109" s="559"/>
      <c r="VV109" s="559"/>
      <c r="VW109" s="559"/>
      <c r="VX109" s="559"/>
      <c r="VY109" s="559"/>
      <c r="VZ109" s="559"/>
      <c r="WA109" s="559"/>
      <c r="WB109" s="559"/>
      <c r="WC109" s="559"/>
      <c r="WD109" s="559"/>
      <c r="WE109" s="559"/>
      <c r="WF109" s="559"/>
      <c r="WG109" s="559"/>
      <c r="WH109" s="559"/>
      <c r="WI109" s="559"/>
      <c r="WJ109" s="559"/>
      <c r="WK109" s="559"/>
      <c r="WL109" s="559"/>
      <c r="WM109" s="559"/>
      <c r="WN109" s="559"/>
      <c r="WO109" s="559"/>
      <c r="WP109" s="559"/>
      <c r="WQ109" s="559"/>
      <c r="WR109" s="559"/>
      <c r="WS109" s="559"/>
      <c r="WT109" s="559"/>
      <c r="WU109" s="559"/>
      <c r="WV109" s="559"/>
      <c r="WW109" s="559"/>
      <c r="WX109" s="559"/>
      <c r="WY109" s="559"/>
      <c r="WZ109" s="559"/>
      <c r="XA109" s="559"/>
      <c r="XB109" s="559"/>
      <c r="XC109" s="559"/>
      <c r="XD109" s="559"/>
      <c r="XE109" s="559"/>
      <c r="XF109" s="559"/>
      <c r="XG109" s="559"/>
      <c r="XH109" s="559"/>
      <c r="XI109" s="559"/>
      <c r="XJ109" s="559"/>
      <c r="XK109" s="559"/>
      <c r="XL109" s="559"/>
      <c r="XM109" s="559"/>
      <c r="XN109" s="559"/>
      <c r="XO109" s="559"/>
      <c r="XP109" s="559"/>
      <c r="XQ109" s="559"/>
      <c r="XR109" s="559"/>
      <c r="XS109" s="559"/>
      <c r="XT109" s="559"/>
      <c r="XU109" s="559"/>
      <c r="XV109" s="559"/>
      <c r="XW109" s="559"/>
      <c r="XX109" s="559"/>
      <c r="XY109" s="559"/>
      <c r="XZ109" s="559"/>
      <c r="YA109" s="559"/>
      <c r="YB109" s="559"/>
      <c r="YC109" s="559"/>
      <c r="YD109" s="559"/>
      <c r="YE109" s="559"/>
      <c r="YF109" s="559"/>
      <c r="YG109" s="559"/>
      <c r="YH109" s="559"/>
      <c r="YI109" s="559"/>
      <c r="YJ109" s="559"/>
      <c r="YK109" s="559"/>
      <c r="YL109" s="559"/>
      <c r="YM109" s="559"/>
      <c r="YN109" s="559"/>
      <c r="YO109" s="559"/>
      <c r="YP109" s="559"/>
      <c r="YQ109" s="559"/>
      <c r="YR109" s="559"/>
      <c r="YS109" s="559"/>
      <c r="YT109" s="559"/>
      <c r="YU109" s="559"/>
      <c r="YV109" s="559"/>
      <c r="YW109" s="559"/>
      <c r="YX109" s="559"/>
      <c r="YY109" s="559"/>
      <c r="YZ109" s="559"/>
      <c r="ZA109" s="559"/>
      <c r="ZB109" s="559"/>
      <c r="ZC109" s="559"/>
      <c r="ZD109" s="559"/>
      <c r="ZE109" s="559"/>
      <c r="ZF109" s="559"/>
      <c r="ZG109" s="559"/>
      <c r="ZH109" s="559"/>
      <c r="ZI109" s="559"/>
      <c r="ZJ109" s="559"/>
      <c r="ZK109" s="559"/>
      <c r="ZL109" s="559"/>
      <c r="ZM109" s="559"/>
      <c r="ZN109" s="559"/>
      <c r="ZO109" s="559"/>
      <c r="ZP109" s="559"/>
      <c r="ZQ109" s="559"/>
      <c r="ZR109" s="559"/>
      <c r="ZS109" s="559"/>
      <c r="ZT109" s="559"/>
      <c r="ZU109" s="559"/>
      <c r="ZV109" s="559"/>
      <c r="ZW109" s="559"/>
      <c r="ZX109" s="559"/>
      <c r="ZY109" s="559"/>
      <c r="ZZ109" s="559"/>
      <c r="AAA109" s="559"/>
      <c r="AAB109" s="559"/>
      <c r="AAC109" s="559"/>
      <c r="AAD109" s="559"/>
      <c r="AAE109" s="559"/>
      <c r="AAF109" s="559"/>
      <c r="AAG109" s="559"/>
      <c r="AAH109" s="559"/>
      <c r="AAI109" s="559"/>
      <c r="AAJ109" s="559"/>
      <c r="AAK109" s="559"/>
      <c r="AAL109" s="559"/>
      <c r="AAM109" s="559"/>
      <c r="AAN109" s="559"/>
      <c r="AAO109" s="559"/>
      <c r="AAP109" s="559"/>
      <c r="AAQ109" s="559"/>
      <c r="AAR109" s="559"/>
      <c r="AAS109" s="559"/>
      <c r="AAT109" s="559"/>
      <c r="AAU109" s="559"/>
      <c r="AAV109" s="559"/>
      <c r="AAW109" s="559"/>
      <c r="AAX109" s="559"/>
      <c r="AAY109" s="559"/>
      <c r="AAZ109" s="559"/>
      <c r="ABA109" s="559"/>
      <c r="ABB109" s="559"/>
      <c r="ABC109" s="559"/>
      <c r="ABD109" s="559"/>
      <c r="ABE109" s="559"/>
      <c r="ABF109" s="559"/>
      <c r="ABG109" s="559"/>
      <c r="ABH109" s="559"/>
      <c r="ABI109" s="559"/>
      <c r="ABJ109" s="559"/>
      <c r="ABK109" s="559"/>
      <c r="ABL109" s="559"/>
      <c r="ABM109" s="559"/>
      <c r="ABN109" s="559"/>
      <c r="ABO109" s="559"/>
      <c r="ABP109" s="559"/>
      <c r="ABQ109" s="559"/>
      <c r="ABR109" s="559"/>
      <c r="ABS109" s="559"/>
      <c r="ABT109" s="559"/>
      <c r="ABU109" s="559"/>
      <c r="ABV109" s="559"/>
      <c r="ABW109" s="559"/>
      <c r="ABX109" s="559"/>
      <c r="ABY109" s="559"/>
      <c r="ABZ109" s="559"/>
      <c r="ACA109" s="559"/>
      <c r="ACB109" s="559"/>
      <c r="ACC109" s="559"/>
      <c r="ACD109" s="559"/>
      <c r="ACE109" s="559"/>
      <c r="ACF109" s="559"/>
      <c r="ACG109" s="559"/>
      <c r="ACH109" s="559"/>
      <c r="ACI109" s="559"/>
      <c r="ACJ109" s="559"/>
      <c r="ACK109" s="559"/>
      <c r="ACL109" s="559"/>
      <c r="ACM109" s="559"/>
      <c r="ACN109" s="559"/>
      <c r="ACO109" s="559"/>
      <c r="ACP109" s="559"/>
      <c r="ACQ109" s="559"/>
      <c r="ACR109" s="559"/>
      <c r="ACS109" s="559"/>
      <c r="ACT109" s="559"/>
      <c r="ACU109" s="559"/>
      <c r="ACV109" s="559"/>
      <c r="ACW109" s="559"/>
      <c r="ACX109" s="559"/>
      <c r="ACY109" s="559"/>
      <c r="ACZ109" s="559"/>
      <c r="ADA109" s="559"/>
      <c r="ADB109" s="559"/>
      <c r="ADC109" s="559"/>
      <c r="ADD109" s="559"/>
      <c r="ADE109" s="559"/>
      <c r="ADF109" s="559"/>
      <c r="ADG109" s="559"/>
      <c r="ADH109" s="559"/>
      <c r="ADI109" s="559"/>
      <c r="ADJ109" s="559"/>
      <c r="ADK109" s="559"/>
      <c r="ADL109" s="559"/>
      <c r="ADM109" s="559"/>
      <c r="ADN109" s="559"/>
      <c r="ADO109" s="559"/>
      <c r="ADP109" s="559"/>
      <c r="ADQ109" s="559"/>
      <c r="ADR109" s="559"/>
      <c r="ADS109" s="559"/>
      <c r="ADT109" s="559"/>
      <c r="ADU109" s="559"/>
      <c r="ADV109" s="559"/>
      <c r="ADW109" s="559"/>
      <c r="ADX109" s="559"/>
      <c r="ADY109" s="559"/>
      <c r="ADZ109" s="559"/>
      <c r="AEA109" s="559"/>
      <c r="AEB109" s="559"/>
      <c r="AEC109" s="559"/>
      <c r="AED109" s="559"/>
      <c r="AEE109" s="559"/>
      <c r="AEF109" s="559"/>
      <c r="AEG109" s="559"/>
      <c r="AEH109" s="559"/>
      <c r="AEI109" s="559"/>
      <c r="AEJ109" s="559"/>
      <c r="AEK109" s="559"/>
      <c r="AEL109" s="559"/>
      <c r="AEM109" s="559"/>
      <c r="AEN109" s="559"/>
      <c r="AEO109" s="559"/>
      <c r="AEP109" s="559"/>
      <c r="AEQ109" s="559"/>
      <c r="AER109" s="559"/>
      <c r="AES109" s="559"/>
      <c r="AET109" s="559"/>
      <c r="AEU109" s="559"/>
      <c r="AEV109" s="559"/>
      <c r="AEW109" s="559"/>
      <c r="AEX109" s="559"/>
      <c r="AEY109" s="559"/>
      <c r="AEZ109" s="559"/>
      <c r="AFA109" s="559"/>
      <c r="AFB109" s="559"/>
      <c r="AFC109" s="559"/>
      <c r="AFD109" s="559"/>
      <c r="AFE109" s="559"/>
      <c r="AFF109" s="559"/>
      <c r="AFG109" s="559"/>
      <c r="AFH109" s="559"/>
      <c r="AFI109" s="559"/>
      <c r="AFJ109" s="559"/>
      <c r="AFK109" s="559"/>
      <c r="AFL109" s="559"/>
      <c r="AFM109" s="559"/>
      <c r="AFN109" s="559"/>
      <c r="AFO109" s="559"/>
      <c r="AFP109" s="559"/>
      <c r="AFQ109" s="559"/>
      <c r="AFR109" s="559"/>
      <c r="AFS109" s="559"/>
      <c r="AFT109" s="559"/>
      <c r="AFU109" s="559"/>
      <c r="AFV109" s="559"/>
      <c r="AFW109" s="559"/>
      <c r="AFX109" s="559"/>
      <c r="AFY109" s="559"/>
      <c r="AFZ109" s="559"/>
      <c r="AGA109" s="559"/>
      <c r="AGB109" s="559"/>
      <c r="AGC109" s="559"/>
      <c r="AGD109" s="559"/>
      <c r="AGE109" s="559"/>
      <c r="AGF109" s="559"/>
      <c r="AGG109" s="559"/>
      <c r="AGH109" s="559"/>
      <c r="AGI109" s="559"/>
      <c r="AGJ109" s="559"/>
      <c r="AGK109" s="559"/>
      <c r="AGL109" s="559"/>
      <c r="AGM109" s="559"/>
      <c r="AGN109" s="559"/>
      <c r="AGO109" s="559"/>
      <c r="AGP109" s="559"/>
      <c r="AGQ109" s="559"/>
      <c r="AGR109" s="559"/>
      <c r="AGS109" s="559"/>
      <c r="AGT109" s="559"/>
      <c r="AGU109" s="559"/>
      <c r="AGV109" s="559"/>
      <c r="AGW109" s="559"/>
      <c r="AGX109" s="559"/>
      <c r="AGY109" s="559"/>
      <c r="AGZ109" s="559"/>
      <c r="AHA109" s="559"/>
      <c r="AHB109" s="559"/>
      <c r="AHC109" s="559"/>
      <c r="AHD109" s="559"/>
      <c r="AHE109" s="559"/>
      <c r="AHF109" s="559"/>
      <c r="AHG109" s="559"/>
      <c r="AHH109" s="559"/>
      <c r="AHI109" s="559"/>
      <c r="AHJ109" s="559"/>
      <c r="AHK109" s="559"/>
      <c r="AHL109" s="559"/>
      <c r="AHM109" s="559"/>
      <c r="AHN109" s="559"/>
      <c r="AHO109" s="559"/>
      <c r="AHP109" s="559"/>
      <c r="AHQ109" s="559"/>
      <c r="AHR109" s="559"/>
      <c r="AHS109" s="559"/>
      <c r="AHT109" s="559"/>
      <c r="AHU109" s="559"/>
      <c r="AHV109" s="559"/>
      <c r="AHW109" s="559"/>
      <c r="AHX109" s="559"/>
      <c r="AHY109" s="559"/>
      <c r="AHZ109" s="559"/>
      <c r="AIA109" s="559"/>
      <c r="AIB109" s="559"/>
      <c r="AIC109" s="559"/>
      <c r="AID109" s="559"/>
      <c r="AIE109" s="559"/>
      <c r="AIF109" s="559"/>
      <c r="AIG109" s="559"/>
      <c r="AIH109" s="559"/>
      <c r="AII109" s="559"/>
      <c r="AIJ109" s="559"/>
      <c r="AIK109" s="559"/>
      <c r="AIL109" s="559"/>
      <c r="AIM109" s="559"/>
      <c r="AIN109" s="559"/>
      <c r="AIO109" s="559"/>
      <c r="AIP109" s="559"/>
      <c r="AIQ109" s="559"/>
      <c r="AIR109" s="559"/>
      <c r="AIS109" s="559"/>
      <c r="AIT109" s="559"/>
      <c r="AIU109" s="559"/>
      <c r="AIV109" s="559"/>
      <c r="AIW109" s="559"/>
      <c r="AIX109" s="559"/>
      <c r="AIY109" s="559"/>
      <c r="AIZ109" s="559"/>
      <c r="AJA109" s="559"/>
      <c r="AJB109" s="559"/>
      <c r="AJC109" s="559"/>
      <c r="AJD109" s="559"/>
      <c r="AJE109" s="559"/>
      <c r="AJF109" s="559"/>
      <c r="AJG109" s="559"/>
      <c r="AJH109" s="559"/>
      <c r="AJI109" s="559"/>
      <c r="AJJ109" s="559"/>
      <c r="AJK109" s="559"/>
      <c r="AJL109" s="559"/>
      <c r="AJM109" s="559"/>
      <c r="AJN109" s="559"/>
      <c r="AJO109" s="559"/>
      <c r="AJP109" s="559"/>
      <c r="AJQ109" s="559"/>
      <c r="AJR109" s="559"/>
      <c r="AJS109" s="559"/>
      <c r="AJT109" s="559"/>
      <c r="AJU109" s="559"/>
      <c r="AJV109" s="559"/>
      <c r="AJW109" s="559"/>
      <c r="AJX109" s="559"/>
      <c r="AJY109" s="559"/>
      <c r="AJZ109" s="559"/>
      <c r="AKA109" s="559"/>
      <c r="AKB109" s="559"/>
      <c r="AKC109" s="559"/>
      <c r="AKD109" s="559"/>
      <c r="AKE109" s="559"/>
      <c r="AKF109" s="559"/>
      <c r="AKG109" s="559"/>
      <c r="AKH109" s="559"/>
      <c r="AKI109" s="559"/>
      <c r="AKJ109" s="559"/>
      <c r="AKK109" s="559"/>
      <c r="AKL109" s="559"/>
      <c r="AKM109" s="559"/>
      <c r="AKN109" s="559"/>
      <c r="AKO109" s="559"/>
      <c r="AKP109" s="559"/>
      <c r="AKQ109" s="559"/>
      <c r="AKR109" s="559"/>
      <c r="AKS109" s="559"/>
      <c r="AKT109" s="559"/>
      <c r="AKU109" s="559"/>
      <c r="AKV109" s="559"/>
      <c r="AKW109" s="559"/>
      <c r="AKX109" s="559"/>
      <c r="AKY109" s="559"/>
      <c r="AKZ109" s="559"/>
      <c r="ALA109" s="559"/>
      <c r="ALB109" s="559"/>
      <c r="ALC109" s="559"/>
      <c r="ALD109" s="559"/>
      <c r="ALE109" s="559"/>
      <c r="ALF109" s="559"/>
      <c r="ALG109" s="559"/>
      <c r="ALH109" s="559"/>
      <c r="ALI109" s="559"/>
      <c r="ALJ109" s="559"/>
      <c r="ALK109" s="559"/>
      <c r="ALL109" s="559"/>
      <c r="ALM109" s="559"/>
      <c r="ALN109" s="559"/>
      <c r="ALO109" s="559"/>
      <c r="ALP109" s="559"/>
      <c r="ALQ109" s="559"/>
      <c r="ALR109" s="559"/>
      <c r="ALS109" s="559"/>
      <c r="ALT109" s="559"/>
      <c r="ALU109" s="559"/>
      <c r="ALV109" s="559"/>
      <c r="ALW109" s="559"/>
      <c r="ALX109" s="559"/>
      <c r="ALY109" s="559"/>
      <c r="ALZ109" s="559"/>
      <c r="AMA109" s="559"/>
      <c r="AMB109" s="559"/>
      <c r="AMC109" s="559"/>
      <c r="AMD109" s="559"/>
      <c r="AME109" s="559"/>
      <c r="AMF109" s="559"/>
      <c r="AMG109" s="559"/>
      <c r="AMH109" s="559"/>
      <c r="AMI109" s="559"/>
      <c r="AMJ109" s="559"/>
    </row>
    <row r="110" spans="1:1024" x14ac:dyDescent="0.25">
      <c r="A110" s="256" t="s">
        <v>1183</v>
      </c>
      <c r="B110" s="257">
        <v>110</v>
      </c>
      <c r="C110" s="258" t="s">
        <v>24223</v>
      </c>
      <c r="D110" s="308" t="s">
        <v>1184</v>
      </c>
      <c r="E110" s="277" t="s">
        <v>766</v>
      </c>
      <c r="F110" s="291"/>
      <c r="G110" s="280">
        <v>4</v>
      </c>
      <c r="H110" s="280">
        <v>4</v>
      </c>
      <c r="I110" s="492">
        <v>221</v>
      </c>
      <c r="J110" s="278">
        <v>2</v>
      </c>
      <c r="K110" s="278">
        <v>2</v>
      </c>
      <c r="L110" s="293"/>
      <c r="M110" s="293"/>
      <c r="N110" s="278">
        <v>1</v>
      </c>
      <c r="O110" s="281"/>
      <c r="P110" s="300">
        <v>336</v>
      </c>
      <c r="Q110" s="293"/>
      <c r="R110" s="293"/>
      <c r="S110" s="293"/>
      <c r="T110" s="293"/>
      <c r="U110" s="293"/>
      <c r="V110" s="293"/>
      <c r="W110" s="283">
        <f t="shared" si="64"/>
        <v>100</v>
      </c>
      <c r="X110" s="283">
        <f t="shared" si="65"/>
        <v>100</v>
      </c>
      <c r="Y110" s="564">
        <f t="shared" si="63"/>
        <v>20</v>
      </c>
      <c r="Z110" s="283">
        <f t="shared" si="66"/>
        <v>100</v>
      </c>
      <c r="AA110" s="283">
        <f t="shared" si="67"/>
        <v>100</v>
      </c>
      <c r="AB110" s="287">
        <f t="shared" si="68"/>
        <v>100</v>
      </c>
      <c r="AC110" s="287">
        <f t="shared" si="69"/>
        <v>100</v>
      </c>
      <c r="AD110" s="287">
        <f t="shared" si="70"/>
        <v>100</v>
      </c>
      <c r="AE110" s="284">
        <f t="shared" si="76"/>
        <v>100</v>
      </c>
      <c r="AF110" s="284">
        <f t="shared" si="75"/>
        <v>100</v>
      </c>
      <c r="AG110" s="268">
        <f t="shared" si="71"/>
        <v>10</v>
      </c>
      <c r="AH110" s="268">
        <f t="shared" si="72"/>
        <v>10</v>
      </c>
      <c r="AI110" s="268">
        <f t="shared" si="73"/>
        <v>100</v>
      </c>
      <c r="AJ110" s="268">
        <f t="shared" si="74"/>
        <v>100</v>
      </c>
      <c r="AK110" s="501" t="s">
        <v>1182</v>
      </c>
      <c r="AL110" s="293"/>
      <c r="AM110" s="278">
        <v>3</v>
      </c>
      <c r="AN110" s="511"/>
      <c r="AO110" s="357"/>
      <c r="AP110" s="357"/>
      <c r="AQ110" s="286"/>
      <c r="AR110" s="171" t="s">
        <v>756</v>
      </c>
      <c r="AS110" s="171"/>
      <c r="AT110" s="286"/>
      <c r="AU110" s="286"/>
      <c r="AV110" s="559"/>
    </row>
    <row r="111" spans="1:1024" x14ac:dyDescent="0.25">
      <c r="A111" s="256" t="s">
        <v>1062</v>
      </c>
      <c r="B111" s="257">
        <v>111</v>
      </c>
      <c r="C111" s="258" t="s">
        <v>24224</v>
      </c>
      <c r="D111" s="391" t="s">
        <v>1063</v>
      </c>
      <c r="E111" s="277" t="s">
        <v>766</v>
      </c>
      <c r="F111" s="291"/>
      <c r="G111" s="280">
        <v>4</v>
      </c>
      <c r="H111" s="280">
        <v>4</v>
      </c>
      <c r="I111" s="492">
        <v>77</v>
      </c>
      <c r="J111" s="292">
        <v>2</v>
      </c>
      <c r="K111" s="278">
        <v>2</v>
      </c>
      <c r="L111" s="293"/>
      <c r="M111" s="293"/>
      <c r="N111" s="278">
        <v>1</v>
      </c>
      <c r="O111" s="281"/>
      <c r="P111" s="300">
        <v>336</v>
      </c>
      <c r="Q111" s="278">
        <v>2</v>
      </c>
      <c r="R111" s="293"/>
      <c r="S111" s="293"/>
      <c r="T111" s="293"/>
      <c r="U111" s="293"/>
      <c r="V111" s="293"/>
      <c r="W111" s="283">
        <f t="shared" si="64"/>
        <v>100</v>
      </c>
      <c r="X111" s="283">
        <f t="shared" si="65"/>
        <v>100</v>
      </c>
      <c r="Y111" s="564">
        <f t="shared" si="63"/>
        <v>20</v>
      </c>
      <c r="Z111" s="283">
        <f t="shared" si="66"/>
        <v>100</v>
      </c>
      <c r="AA111" s="283">
        <f t="shared" si="67"/>
        <v>10</v>
      </c>
      <c r="AB111" s="287">
        <f t="shared" si="68"/>
        <v>100</v>
      </c>
      <c r="AC111" s="287">
        <f t="shared" si="69"/>
        <v>100</v>
      </c>
      <c r="AD111" s="287">
        <f t="shared" si="70"/>
        <v>100</v>
      </c>
      <c r="AE111" s="284">
        <f t="shared" si="76"/>
        <v>100</v>
      </c>
      <c r="AF111" s="284">
        <f t="shared" si="75"/>
        <v>100</v>
      </c>
      <c r="AG111" s="268">
        <f>IF(OR(J111=1,K111=1),1,IF(K111=2,10,100))</f>
        <v>10</v>
      </c>
      <c r="AH111" s="268">
        <f t="shared" si="72"/>
        <v>10</v>
      </c>
      <c r="AI111" s="268">
        <f t="shared" si="73"/>
        <v>100</v>
      </c>
      <c r="AJ111" s="268">
        <f t="shared" si="74"/>
        <v>100</v>
      </c>
      <c r="AK111" s="501" t="s">
        <v>1064</v>
      </c>
      <c r="AL111" s="293"/>
      <c r="AM111" s="293"/>
      <c r="AN111" s="511"/>
      <c r="AO111" s="357"/>
      <c r="AP111" s="357"/>
      <c r="AQ111" s="286"/>
      <c r="AR111" s="171" t="s">
        <v>6145</v>
      </c>
      <c r="AS111" s="171"/>
      <c r="AT111" s="286"/>
      <c r="AU111" s="286"/>
      <c r="AV111" s="559"/>
    </row>
    <row r="112" spans="1:1024" x14ac:dyDescent="0.25">
      <c r="A112" s="256" t="s">
        <v>1067</v>
      </c>
      <c r="B112" s="257">
        <v>112</v>
      </c>
      <c r="C112" s="258" t="s">
        <v>24225</v>
      </c>
      <c r="D112" s="290" t="s">
        <v>5316</v>
      </c>
      <c r="E112" s="277" t="s">
        <v>818</v>
      </c>
      <c r="F112" s="278"/>
      <c r="G112" s="280"/>
      <c r="H112" s="299">
        <v>4</v>
      </c>
      <c r="I112" s="492">
        <v>77</v>
      </c>
      <c r="J112" s="292"/>
      <c r="K112" s="293"/>
      <c r="L112" s="293"/>
      <c r="M112" s="293"/>
      <c r="N112" s="379">
        <v>1</v>
      </c>
      <c r="O112" s="293"/>
      <c r="P112" s="293"/>
      <c r="Q112" s="322">
        <v>2</v>
      </c>
      <c r="R112" s="293"/>
      <c r="S112" s="293"/>
      <c r="T112" s="293"/>
      <c r="U112" s="293"/>
      <c r="V112" s="293"/>
      <c r="W112" s="283">
        <f t="shared" si="64"/>
        <v>100</v>
      </c>
      <c r="X112" s="283">
        <f t="shared" si="65"/>
        <v>100</v>
      </c>
      <c r="Y112" s="283">
        <f t="shared" si="63"/>
        <v>100</v>
      </c>
      <c r="Z112" s="283">
        <f t="shared" si="66"/>
        <v>100</v>
      </c>
      <c r="AA112" s="283">
        <f t="shared" si="67"/>
        <v>10</v>
      </c>
      <c r="AB112" s="287">
        <f t="shared" si="68"/>
        <v>100</v>
      </c>
      <c r="AC112" s="287">
        <f t="shared" si="69"/>
        <v>100</v>
      </c>
      <c r="AD112" s="287">
        <f t="shared" si="70"/>
        <v>100</v>
      </c>
      <c r="AE112" s="284">
        <f t="shared" si="76"/>
        <v>100</v>
      </c>
      <c r="AF112" s="284">
        <f t="shared" si="75"/>
        <v>100</v>
      </c>
      <c r="AG112" s="268">
        <f t="shared" ref="AG112:AG121" si="77">IF(OR(OR(EXACT(J112,"1A"),EXACT(J112,"1B"),EXACT(J112,"1C")),K112=1),1,IF(K112=2,10,100))</f>
        <v>100</v>
      </c>
      <c r="AH112" s="268">
        <f t="shared" si="72"/>
        <v>100</v>
      </c>
      <c r="AI112" s="268">
        <f t="shared" si="73"/>
        <v>100</v>
      </c>
      <c r="AJ112" s="268">
        <f t="shared" si="74"/>
        <v>100</v>
      </c>
      <c r="AK112" s="506" t="s">
        <v>24099</v>
      </c>
      <c r="AL112" s="286"/>
      <c r="AM112" s="297">
        <v>3</v>
      </c>
      <c r="AN112" s="511"/>
      <c r="AO112" s="357"/>
      <c r="AP112" s="357"/>
      <c r="AQ112" s="286"/>
      <c r="AR112" s="171" t="s">
        <v>756</v>
      </c>
      <c r="AS112" s="171"/>
      <c r="AT112" s="286"/>
      <c r="AU112" s="286"/>
      <c r="AV112" s="559"/>
    </row>
    <row r="113" spans="1:1025" x14ac:dyDescent="0.25">
      <c r="A113" s="256" t="s">
        <v>1199</v>
      </c>
      <c r="B113" s="257">
        <v>113</v>
      </c>
      <c r="C113" s="258" t="s">
        <v>10322</v>
      </c>
      <c r="D113" s="308" t="s">
        <v>1200</v>
      </c>
      <c r="E113" s="277" t="s">
        <v>766</v>
      </c>
      <c r="F113" s="291"/>
      <c r="G113" s="280"/>
      <c r="H113" s="280">
        <v>4</v>
      </c>
      <c r="I113" s="492">
        <v>85</v>
      </c>
      <c r="J113" s="278">
        <v>2</v>
      </c>
      <c r="K113" s="278">
        <v>2</v>
      </c>
      <c r="L113" s="293"/>
      <c r="M113" s="293"/>
      <c r="N113" s="278">
        <v>1</v>
      </c>
      <c r="O113" s="281"/>
      <c r="P113" s="300">
        <v>336</v>
      </c>
      <c r="Q113" s="278">
        <v>1</v>
      </c>
      <c r="R113" s="293"/>
      <c r="S113" s="293"/>
      <c r="T113" s="278">
        <v>2</v>
      </c>
      <c r="U113" s="293"/>
      <c r="V113" s="293"/>
      <c r="W113" s="283">
        <f t="shared" si="64"/>
        <v>100</v>
      </c>
      <c r="X113" s="283">
        <f t="shared" si="65"/>
        <v>100</v>
      </c>
      <c r="Y113" s="564">
        <f t="shared" si="63"/>
        <v>20</v>
      </c>
      <c r="Z113" s="283">
        <f t="shared" si="66"/>
        <v>10</v>
      </c>
      <c r="AA113" s="283">
        <f t="shared" si="67"/>
        <v>1</v>
      </c>
      <c r="AB113" s="287">
        <f t="shared" si="68"/>
        <v>100</v>
      </c>
      <c r="AC113" s="287">
        <f t="shared" si="69"/>
        <v>100</v>
      </c>
      <c r="AD113" s="287">
        <f t="shared" si="70"/>
        <v>3</v>
      </c>
      <c r="AE113" s="284">
        <f t="shared" si="76"/>
        <v>100</v>
      </c>
      <c r="AF113" s="284">
        <f t="shared" si="75"/>
        <v>100</v>
      </c>
      <c r="AG113" s="268">
        <f t="shared" si="77"/>
        <v>10</v>
      </c>
      <c r="AH113" s="268">
        <f t="shared" si="72"/>
        <v>10</v>
      </c>
      <c r="AI113" s="268">
        <f t="shared" si="73"/>
        <v>100</v>
      </c>
      <c r="AJ113" s="268">
        <f t="shared" si="74"/>
        <v>100</v>
      </c>
      <c r="AK113" s="506" t="s">
        <v>24226</v>
      </c>
      <c r="AL113" s="293"/>
      <c r="AM113" s="278">
        <v>3</v>
      </c>
      <c r="AN113" s="511"/>
      <c r="AO113" s="357"/>
      <c r="AP113" s="357"/>
      <c r="AQ113" s="286"/>
      <c r="AR113" s="382" t="s">
        <v>24227</v>
      </c>
      <c r="AS113" s="382"/>
      <c r="AT113" s="286"/>
      <c r="AU113" s="286"/>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c r="CB113" s="559"/>
      <c r="CC113" s="559"/>
      <c r="CD113" s="559"/>
      <c r="CE113" s="559"/>
      <c r="CF113" s="559"/>
      <c r="CG113" s="559"/>
      <c r="CH113" s="559"/>
      <c r="CI113" s="559"/>
      <c r="CJ113" s="559"/>
      <c r="CK113" s="559"/>
      <c r="CL113" s="559"/>
      <c r="CM113" s="559"/>
      <c r="CN113" s="559"/>
      <c r="CO113" s="559"/>
      <c r="CP113" s="559"/>
      <c r="CQ113" s="559"/>
      <c r="CR113" s="559"/>
      <c r="CS113" s="559"/>
      <c r="CT113" s="559"/>
      <c r="CU113" s="559"/>
      <c r="CV113" s="559"/>
      <c r="CW113" s="559"/>
      <c r="CX113" s="559"/>
      <c r="CY113" s="559"/>
      <c r="CZ113" s="559"/>
      <c r="DA113" s="559"/>
      <c r="DB113" s="559"/>
      <c r="DC113" s="559"/>
      <c r="DD113" s="559"/>
      <c r="DE113" s="559"/>
      <c r="DF113" s="559"/>
      <c r="DG113" s="559"/>
      <c r="DH113" s="559"/>
      <c r="DI113" s="559"/>
      <c r="DJ113" s="559"/>
      <c r="DK113" s="559"/>
      <c r="DL113" s="559"/>
      <c r="DM113" s="559"/>
      <c r="DN113" s="559"/>
      <c r="DO113" s="559"/>
      <c r="DP113" s="559"/>
      <c r="DQ113" s="559"/>
      <c r="DR113" s="559"/>
      <c r="DS113" s="559"/>
      <c r="DT113" s="559"/>
      <c r="DU113" s="559"/>
      <c r="DV113" s="559"/>
      <c r="DW113" s="559"/>
      <c r="DX113" s="559"/>
      <c r="DY113" s="559"/>
      <c r="DZ113" s="559"/>
      <c r="EA113" s="559"/>
      <c r="EB113" s="559"/>
      <c r="EC113" s="559"/>
      <c r="ED113" s="559"/>
      <c r="EE113" s="559"/>
      <c r="EF113" s="559"/>
      <c r="EG113" s="559"/>
      <c r="EH113" s="559"/>
      <c r="EI113" s="559"/>
      <c r="EJ113" s="559"/>
      <c r="EK113" s="559"/>
      <c r="EL113" s="559"/>
      <c r="EM113" s="559"/>
      <c r="EN113" s="559"/>
      <c r="EO113" s="559"/>
      <c r="EP113" s="559"/>
      <c r="EQ113" s="559"/>
      <c r="ER113" s="559"/>
      <c r="ES113" s="559"/>
      <c r="ET113" s="559"/>
      <c r="EU113" s="559"/>
      <c r="EV113" s="559"/>
      <c r="EW113" s="559"/>
      <c r="EX113" s="559"/>
      <c r="EY113" s="559"/>
      <c r="EZ113" s="559"/>
      <c r="FA113" s="559"/>
      <c r="FB113" s="559"/>
      <c r="FC113" s="559"/>
      <c r="FD113" s="559"/>
      <c r="FE113" s="559"/>
      <c r="FF113" s="559"/>
      <c r="FG113" s="559"/>
      <c r="FH113" s="559"/>
      <c r="FI113" s="559"/>
      <c r="FJ113" s="559"/>
      <c r="FK113" s="559"/>
      <c r="FL113" s="559"/>
      <c r="FM113" s="559"/>
      <c r="FN113" s="559"/>
      <c r="FO113" s="559"/>
      <c r="FP113" s="559"/>
      <c r="FQ113" s="559"/>
      <c r="FR113" s="559"/>
      <c r="FS113" s="559"/>
      <c r="FT113" s="559"/>
      <c r="FU113" s="559"/>
      <c r="FV113" s="559"/>
      <c r="FW113" s="559"/>
      <c r="FX113" s="559"/>
      <c r="FY113" s="559"/>
      <c r="FZ113" s="559"/>
      <c r="GA113" s="559"/>
      <c r="GB113" s="559"/>
      <c r="GC113" s="559"/>
      <c r="GD113" s="559"/>
      <c r="GE113" s="559"/>
      <c r="GF113" s="559"/>
      <c r="GG113" s="559"/>
      <c r="GH113" s="559"/>
      <c r="GI113" s="559"/>
      <c r="GJ113" s="559"/>
      <c r="GK113" s="559"/>
      <c r="GL113" s="559"/>
      <c r="GM113" s="559"/>
      <c r="GN113" s="559"/>
      <c r="GO113" s="559"/>
      <c r="GP113" s="559"/>
      <c r="GQ113" s="559"/>
      <c r="GR113" s="559"/>
      <c r="GS113" s="559"/>
      <c r="GT113" s="559"/>
      <c r="GU113" s="559"/>
      <c r="GV113" s="559"/>
      <c r="GW113" s="559"/>
      <c r="GX113" s="559"/>
      <c r="GY113" s="559"/>
      <c r="GZ113" s="559"/>
      <c r="HA113" s="559"/>
      <c r="HB113" s="559"/>
      <c r="HC113" s="559"/>
      <c r="HD113" s="559"/>
      <c r="HE113" s="559"/>
      <c r="HF113" s="559"/>
      <c r="HG113" s="559"/>
      <c r="HH113" s="559"/>
      <c r="HI113" s="559"/>
      <c r="HJ113" s="559"/>
      <c r="HK113" s="559"/>
      <c r="HL113" s="559"/>
      <c r="HM113" s="559"/>
      <c r="HN113" s="559"/>
      <c r="HO113" s="559"/>
      <c r="HP113" s="559"/>
      <c r="HQ113" s="559"/>
      <c r="HR113" s="559"/>
      <c r="HS113" s="559"/>
      <c r="HT113" s="559"/>
      <c r="HU113" s="559"/>
      <c r="HV113" s="559"/>
      <c r="HW113" s="559"/>
      <c r="HX113" s="559"/>
      <c r="HY113" s="559"/>
      <c r="HZ113" s="559"/>
      <c r="IA113" s="559"/>
      <c r="IB113" s="559"/>
      <c r="IC113" s="559"/>
      <c r="ID113" s="559"/>
      <c r="IE113" s="559"/>
      <c r="IF113" s="559"/>
      <c r="IG113" s="559"/>
      <c r="IH113" s="559"/>
      <c r="II113" s="559"/>
      <c r="IJ113" s="559"/>
      <c r="IK113" s="559"/>
      <c r="IL113" s="559"/>
      <c r="IM113" s="559"/>
      <c r="IN113" s="559"/>
      <c r="IO113" s="559"/>
      <c r="IP113" s="559"/>
      <c r="IQ113" s="559"/>
      <c r="IR113" s="559"/>
      <c r="IS113" s="559"/>
      <c r="IT113" s="559"/>
      <c r="IU113" s="559"/>
      <c r="IV113" s="559"/>
      <c r="IW113" s="559"/>
      <c r="IX113" s="559"/>
      <c r="IY113" s="559"/>
      <c r="IZ113" s="559"/>
      <c r="JA113" s="559"/>
      <c r="JB113" s="559"/>
      <c r="JC113" s="559"/>
      <c r="JD113" s="559"/>
      <c r="JE113" s="559"/>
      <c r="JF113" s="559"/>
      <c r="JG113" s="559"/>
      <c r="JH113" s="559"/>
      <c r="JI113" s="559"/>
      <c r="JJ113" s="559"/>
      <c r="JK113" s="559"/>
      <c r="JL113" s="559"/>
      <c r="JM113" s="559"/>
      <c r="JN113" s="559"/>
      <c r="JO113" s="559"/>
      <c r="JP113" s="559"/>
      <c r="JQ113" s="559"/>
      <c r="JR113" s="559"/>
      <c r="JS113" s="559"/>
      <c r="JT113" s="559"/>
      <c r="JU113" s="559"/>
      <c r="JV113" s="559"/>
      <c r="JW113" s="559"/>
      <c r="JX113" s="559"/>
      <c r="JY113" s="559"/>
      <c r="JZ113" s="559"/>
      <c r="KA113" s="559"/>
      <c r="KB113" s="559"/>
      <c r="KC113" s="559"/>
      <c r="KD113" s="559"/>
      <c r="KE113" s="559"/>
      <c r="KF113" s="559"/>
      <c r="KG113" s="559"/>
      <c r="KH113" s="559"/>
      <c r="KI113" s="559"/>
      <c r="KJ113" s="559"/>
      <c r="KK113" s="559"/>
      <c r="KL113" s="559"/>
      <c r="KM113" s="559"/>
      <c r="KN113" s="559"/>
      <c r="KO113" s="559"/>
      <c r="KP113" s="559"/>
      <c r="KQ113" s="559"/>
      <c r="KR113" s="559"/>
      <c r="KS113" s="559"/>
      <c r="KT113" s="559"/>
      <c r="KU113" s="559"/>
      <c r="KV113" s="559"/>
      <c r="KW113" s="559"/>
      <c r="KX113" s="559"/>
      <c r="KY113" s="559"/>
      <c r="KZ113" s="559"/>
      <c r="LA113" s="559"/>
      <c r="LB113" s="559"/>
      <c r="LC113" s="559"/>
      <c r="LD113" s="559"/>
      <c r="LE113" s="559"/>
      <c r="LF113" s="559"/>
      <c r="LG113" s="559"/>
      <c r="LH113" s="559"/>
      <c r="LI113" s="559"/>
      <c r="LJ113" s="559"/>
      <c r="LK113" s="559"/>
      <c r="LL113" s="559"/>
      <c r="LM113" s="559"/>
      <c r="LN113" s="559"/>
      <c r="LO113" s="559"/>
      <c r="LP113" s="559"/>
      <c r="LQ113" s="559"/>
      <c r="LR113" s="559"/>
      <c r="LS113" s="559"/>
      <c r="LT113" s="559"/>
      <c r="LU113" s="559"/>
      <c r="LV113" s="559"/>
      <c r="LW113" s="559"/>
      <c r="LX113" s="559"/>
      <c r="LY113" s="559"/>
      <c r="LZ113" s="559"/>
      <c r="MA113" s="559"/>
      <c r="MB113" s="559"/>
      <c r="MC113" s="559"/>
      <c r="MD113" s="559"/>
      <c r="ME113" s="559"/>
      <c r="MF113" s="559"/>
      <c r="MG113" s="559"/>
      <c r="MH113" s="559"/>
      <c r="MI113" s="559"/>
      <c r="MJ113" s="559"/>
      <c r="MK113" s="559"/>
      <c r="ML113" s="559"/>
      <c r="MM113" s="559"/>
      <c r="MN113" s="559"/>
      <c r="MO113" s="559"/>
      <c r="MP113" s="559"/>
      <c r="MQ113" s="559"/>
      <c r="MR113" s="559"/>
      <c r="MS113" s="559"/>
      <c r="MT113" s="559"/>
      <c r="MU113" s="559"/>
      <c r="MV113" s="559"/>
      <c r="MW113" s="559"/>
      <c r="MX113" s="559"/>
      <c r="MY113" s="559"/>
      <c r="MZ113" s="559"/>
      <c r="NA113" s="559"/>
      <c r="NB113" s="559"/>
      <c r="NC113" s="559"/>
      <c r="ND113" s="559"/>
      <c r="NE113" s="559"/>
      <c r="NF113" s="559"/>
      <c r="NG113" s="559"/>
      <c r="NH113" s="559"/>
      <c r="NI113" s="559"/>
      <c r="NJ113" s="559"/>
      <c r="NK113" s="559"/>
      <c r="NL113" s="559"/>
      <c r="NM113" s="559"/>
      <c r="NN113" s="559"/>
      <c r="NO113" s="559"/>
      <c r="NP113" s="559"/>
      <c r="NQ113" s="559"/>
      <c r="NR113" s="559"/>
      <c r="NS113" s="559"/>
      <c r="NT113" s="559"/>
      <c r="NU113" s="559"/>
      <c r="NV113" s="559"/>
      <c r="NW113" s="559"/>
      <c r="NX113" s="559"/>
      <c r="NY113" s="559"/>
      <c r="NZ113" s="559"/>
      <c r="OA113" s="559"/>
      <c r="OB113" s="559"/>
      <c r="OC113" s="559"/>
      <c r="OD113" s="559"/>
      <c r="OE113" s="559"/>
      <c r="OF113" s="559"/>
      <c r="OG113" s="559"/>
      <c r="OH113" s="559"/>
      <c r="OI113" s="559"/>
      <c r="OJ113" s="559"/>
      <c r="OK113" s="559"/>
      <c r="OL113" s="559"/>
      <c r="OM113" s="559"/>
      <c r="ON113" s="559"/>
      <c r="OO113" s="559"/>
      <c r="OP113" s="559"/>
      <c r="OQ113" s="559"/>
      <c r="OR113" s="559"/>
      <c r="OS113" s="559"/>
      <c r="OT113" s="559"/>
      <c r="OU113" s="559"/>
      <c r="OV113" s="559"/>
      <c r="OW113" s="559"/>
      <c r="OX113" s="559"/>
      <c r="OY113" s="559"/>
      <c r="OZ113" s="559"/>
      <c r="PA113" s="559"/>
      <c r="PB113" s="559"/>
      <c r="PC113" s="559"/>
      <c r="PD113" s="559"/>
      <c r="PE113" s="559"/>
      <c r="PF113" s="559"/>
      <c r="PG113" s="559"/>
      <c r="PH113" s="559"/>
      <c r="PI113" s="559"/>
      <c r="PJ113" s="559"/>
      <c r="PK113" s="559"/>
      <c r="PL113" s="559"/>
      <c r="PM113" s="559"/>
      <c r="PN113" s="559"/>
      <c r="PO113" s="559"/>
      <c r="PP113" s="559"/>
      <c r="PQ113" s="559"/>
      <c r="PR113" s="559"/>
      <c r="PS113" s="559"/>
      <c r="PT113" s="559"/>
      <c r="PU113" s="559"/>
      <c r="PV113" s="559"/>
      <c r="PW113" s="559"/>
      <c r="PX113" s="559"/>
      <c r="PY113" s="559"/>
      <c r="PZ113" s="559"/>
      <c r="QA113" s="559"/>
      <c r="QB113" s="559"/>
      <c r="QC113" s="559"/>
      <c r="QD113" s="559"/>
      <c r="QE113" s="559"/>
      <c r="QF113" s="559"/>
      <c r="QG113" s="559"/>
      <c r="QH113" s="559"/>
      <c r="QI113" s="559"/>
      <c r="QJ113" s="559"/>
      <c r="QK113" s="559"/>
      <c r="QL113" s="559"/>
      <c r="QM113" s="559"/>
      <c r="QN113" s="559"/>
      <c r="QO113" s="559"/>
      <c r="QP113" s="559"/>
      <c r="QQ113" s="559"/>
      <c r="QR113" s="559"/>
      <c r="QS113" s="559"/>
      <c r="QT113" s="559"/>
      <c r="QU113" s="559"/>
      <c r="QV113" s="559"/>
      <c r="QW113" s="559"/>
      <c r="QX113" s="559"/>
      <c r="QY113" s="559"/>
      <c r="QZ113" s="559"/>
      <c r="RA113" s="559"/>
      <c r="RB113" s="559"/>
      <c r="RC113" s="559"/>
      <c r="RD113" s="559"/>
      <c r="RE113" s="559"/>
      <c r="RF113" s="559"/>
      <c r="RG113" s="559"/>
      <c r="RH113" s="559"/>
      <c r="RI113" s="559"/>
      <c r="RJ113" s="559"/>
      <c r="RK113" s="559"/>
      <c r="RL113" s="559"/>
      <c r="RM113" s="559"/>
      <c r="RN113" s="559"/>
      <c r="RO113" s="559"/>
      <c r="RP113" s="559"/>
      <c r="RQ113" s="559"/>
      <c r="RR113" s="559"/>
      <c r="RS113" s="559"/>
      <c r="RT113" s="559"/>
      <c r="RU113" s="559"/>
      <c r="RV113" s="559"/>
      <c r="RW113" s="559"/>
      <c r="RX113" s="559"/>
      <c r="RY113" s="559"/>
      <c r="RZ113" s="559"/>
      <c r="SA113" s="559"/>
      <c r="SB113" s="559"/>
      <c r="SC113" s="559"/>
      <c r="SD113" s="559"/>
      <c r="SE113" s="559"/>
      <c r="SF113" s="559"/>
      <c r="SG113" s="559"/>
      <c r="SH113" s="559"/>
      <c r="SI113" s="559"/>
      <c r="SJ113" s="559"/>
      <c r="SK113" s="559"/>
      <c r="SL113" s="559"/>
      <c r="SM113" s="559"/>
      <c r="SN113" s="559"/>
      <c r="SO113" s="559"/>
      <c r="SP113" s="559"/>
      <c r="SQ113" s="559"/>
      <c r="SR113" s="559"/>
      <c r="SS113" s="559"/>
      <c r="ST113" s="559"/>
      <c r="SU113" s="559"/>
      <c r="SV113" s="559"/>
      <c r="SW113" s="559"/>
      <c r="SX113" s="559"/>
      <c r="SY113" s="559"/>
      <c r="SZ113" s="559"/>
      <c r="TA113" s="559"/>
      <c r="TB113" s="559"/>
      <c r="TC113" s="559"/>
      <c r="TD113" s="559"/>
      <c r="TE113" s="559"/>
      <c r="TF113" s="559"/>
      <c r="TG113" s="559"/>
      <c r="TH113" s="559"/>
      <c r="TI113" s="559"/>
      <c r="TJ113" s="559"/>
      <c r="TK113" s="559"/>
      <c r="TL113" s="559"/>
      <c r="TM113" s="559"/>
      <c r="TN113" s="559"/>
      <c r="TO113" s="559"/>
      <c r="TP113" s="559"/>
      <c r="TQ113" s="559"/>
      <c r="TR113" s="559"/>
      <c r="TS113" s="559"/>
      <c r="TT113" s="559"/>
      <c r="TU113" s="559"/>
      <c r="TV113" s="559"/>
      <c r="TW113" s="559"/>
      <c r="TX113" s="559"/>
      <c r="TY113" s="559"/>
      <c r="TZ113" s="559"/>
      <c r="UA113" s="559"/>
      <c r="UB113" s="559"/>
      <c r="UC113" s="559"/>
      <c r="UD113" s="559"/>
      <c r="UE113" s="559"/>
      <c r="UF113" s="559"/>
      <c r="UG113" s="559"/>
      <c r="UH113" s="559"/>
      <c r="UI113" s="559"/>
      <c r="UJ113" s="559"/>
      <c r="UK113" s="559"/>
      <c r="UL113" s="559"/>
      <c r="UM113" s="559"/>
      <c r="UN113" s="559"/>
      <c r="UO113" s="559"/>
      <c r="UP113" s="559"/>
      <c r="UQ113" s="559"/>
      <c r="UR113" s="559"/>
      <c r="US113" s="559"/>
      <c r="UT113" s="559"/>
      <c r="UU113" s="559"/>
      <c r="UV113" s="559"/>
      <c r="UW113" s="559"/>
      <c r="UX113" s="559"/>
      <c r="UY113" s="559"/>
      <c r="UZ113" s="559"/>
      <c r="VA113" s="559"/>
      <c r="VB113" s="559"/>
      <c r="VC113" s="559"/>
      <c r="VD113" s="559"/>
      <c r="VE113" s="559"/>
      <c r="VF113" s="559"/>
      <c r="VG113" s="559"/>
      <c r="VH113" s="559"/>
      <c r="VI113" s="559"/>
      <c r="VJ113" s="559"/>
      <c r="VK113" s="559"/>
      <c r="VL113" s="559"/>
      <c r="VM113" s="559"/>
      <c r="VN113" s="559"/>
      <c r="VO113" s="559"/>
      <c r="VP113" s="559"/>
      <c r="VQ113" s="559"/>
      <c r="VR113" s="559"/>
      <c r="VS113" s="559"/>
      <c r="VT113" s="559"/>
      <c r="VU113" s="559"/>
      <c r="VV113" s="559"/>
      <c r="VW113" s="559"/>
      <c r="VX113" s="559"/>
      <c r="VY113" s="559"/>
      <c r="VZ113" s="559"/>
      <c r="WA113" s="559"/>
      <c r="WB113" s="559"/>
      <c r="WC113" s="559"/>
      <c r="WD113" s="559"/>
      <c r="WE113" s="559"/>
      <c r="WF113" s="559"/>
      <c r="WG113" s="559"/>
      <c r="WH113" s="559"/>
      <c r="WI113" s="559"/>
      <c r="WJ113" s="559"/>
      <c r="WK113" s="559"/>
      <c r="WL113" s="559"/>
      <c r="WM113" s="559"/>
      <c r="WN113" s="559"/>
      <c r="WO113" s="559"/>
      <c r="WP113" s="559"/>
      <c r="WQ113" s="559"/>
      <c r="WR113" s="559"/>
      <c r="WS113" s="559"/>
      <c r="WT113" s="559"/>
      <c r="WU113" s="559"/>
      <c r="WV113" s="559"/>
      <c r="WW113" s="559"/>
      <c r="WX113" s="559"/>
      <c r="WY113" s="559"/>
      <c r="WZ113" s="559"/>
      <c r="XA113" s="559"/>
      <c r="XB113" s="559"/>
      <c r="XC113" s="559"/>
      <c r="XD113" s="559"/>
      <c r="XE113" s="559"/>
      <c r="XF113" s="559"/>
      <c r="XG113" s="559"/>
      <c r="XH113" s="559"/>
      <c r="XI113" s="559"/>
      <c r="XJ113" s="559"/>
      <c r="XK113" s="559"/>
      <c r="XL113" s="559"/>
      <c r="XM113" s="559"/>
      <c r="XN113" s="559"/>
      <c r="XO113" s="559"/>
      <c r="XP113" s="559"/>
      <c r="XQ113" s="559"/>
      <c r="XR113" s="559"/>
      <c r="XS113" s="559"/>
      <c r="XT113" s="559"/>
      <c r="XU113" s="559"/>
      <c r="XV113" s="559"/>
      <c r="XW113" s="559"/>
      <c r="XX113" s="559"/>
      <c r="XY113" s="559"/>
      <c r="XZ113" s="559"/>
      <c r="YA113" s="559"/>
      <c r="YB113" s="559"/>
      <c r="YC113" s="559"/>
      <c r="YD113" s="559"/>
      <c r="YE113" s="559"/>
      <c r="YF113" s="559"/>
      <c r="YG113" s="559"/>
      <c r="YH113" s="559"/>
      <c r="YI113" s="559"/>
      <c r="YJ113" s="559"/>
      <c r="YK113" s="559"/>
      <c r="YL113" s="559"/>
      <c r="YM113" s="559"/>
      <c r="YN113" s="559"/>
      <c r="YO113" s="559"/>
      <c r="YP113" s="559"/>
      <c r="YQ113" s="559"/>
      <c r="YR113" s="559"/>
      <c r="YS113" s="559"/>
      <c r="YT113" s="559"/>
      <c r="YU113" s="559"/>
      <c r="YV113" s="559"/>
      <c r="YW113" s="559"/>
      <c r="YX113" s="559"/>
      <c r="YY113" s="559"/>
      <c r="YZ113" s="559"/>
      <c r="ZA113" s="559"/>
      <c r="ZB113" s="559"/>
      <c r="ZC113" s="559"/>
      <c r="ZD113" s="559"/>
      <c r="ZE113" s="559"/>
      <c r="ZF113" s="559"/>
      <c r="ZG113" s="559"/>
      <c r="ZH113" s="559"/>
      <c r="ZI113" s="559"/>
      <c r="ZJ113" s="559"/>
      <c r="ZK113" s="559"/>
      <c r="ZL113" s="559"/>
      <c r="ZM113" s="559"/>
      <c r="ZN113" s="559"/>
      <c r="ZO113" s="559"/>
      <c r="ZP113" s="559"/>
      <c r="ZQ113" s="559"/>
      <c r="ZR113" s="559"/>
      <c r="ZS113" s="559"/>
      <c r="ZT113" s="559"/>
      <c r="ZU113" s="559"/>
      <c r="ZV113" s="559"/>
      <c r="ZW113" s="559"/>
      <c r="ZX113" s="559"/>
      <c r="ZY113" s="559"/>
      <c r="ZZ113" s="559"/>
      <c r="AAA113" s="559"/>
      <c r="AAB113" s="559"/>
      <c r="AAC113" s="559"/>
      <c r="AAD113" s="559"/>
      <c r="AAE113" s="559"/>
      <c r="AAF113" s="559"/>
      <c r="AAG113" s="559"/>
      <c r="AAH113" s="559"/>
      <c r="AAI113" s="559"/>
      <c r="AAJ113" s="559"/>
      <c r="AAK113" s="559"/>
      <c r="AAL113" s="559"/>
      <c r="AAM113" s="559"/>
      <c r="AAN113" s="559"/>
      <c r="AAO113" s="559"/>
      <c r="AAP113" s="559"/>
      <c r="AAQ113" s="559"/>
      <c r="AAR113" s="559"/>
      <c r="AAS113" s="559"/>
      <c r="AAT113" s="559"/>
      <c r="AAU113" s="559"/>
      <c r="AAV113" s="559"/>
      <c r="AAW113" s="559"/>
      <c r="AAX113" s="559"/>
      <c r="AAY113" s="559"/>
      <c r="AAZ113" s="559"/>
      <c r="ABA113" s="559"/>
      <c r="ABB113" s="559"/>
      <c r="ABC113" s="559"/>
      <c r="ABD113" s="559"/>
      <c r="ABE113" s="559"/>
      <c r="ABF113" s="559"/>
      <c r="ABG113" s="559"/>
      <c r="ABH113" s="559"/>
      <c r="ABI113" s="559"/>
      <c r="ABJ113" s="559"/>
      <c r="ABK113" s="559"/>
      <c r="ABL113" s="559"/>
      <c r="ABM113" s="559"/>
      <c r="ABN113" s="559"/>
      <c r="ABO113" s="559"/>
      <c r="ABP113" s="559"/>
      <c r="ABQ113" s="559"/>
      <c r="ABR113" s="559"/>
      <c r="ABS113" s="559"/>
      <c r="ABT113" s="559"/>
      <c r="ABU113" s="559"/>
      <c r="ABV113" s="559"/>
      <c r="ABW113" s="559"/>
      <c r="ABX113" s="559"/>
      <c r="ABY113" s="559"/>
      <c r="ABZ113" s="559"/>
      <c r="ACA113" s="559"/>
      <c r="ACB113" s="559"/>
      <c r="ACC113" s="559"/>
      <c r="ACD113" s="559"/>
      <c r="ACE113" s="559"/>
      <c r="ACF113" s="559"/>
      <c r="ACG113" s="559"/>
      <c r="ACH113" s="559"/>
      <c r="ACI113" s="559"/>
      <c r="ACJ113" s="559"/>
      <c r="ACK113" s="559"/>
      <c r="ACL113" s="559"/>
      <c r="ACM113" s="559"/>
      <c r="ACN113" s="559"/>
      <c r="ACO113" s="559"/>
      <c r="ACP113" s="559"/>
      <c r="ACQ113" s="559"/>
      <c r="ACR113" s="559"/>
      <c r="ACS113" s="559"/>
      <c r="ACT113" s="559"/>
      <c r="ACU113" s="559"/>
      <c r="ACV113" s="559"/>
      <c r="ACW113" s="559"/>
      <c r="ACX113" s="559"/>
      <c r="ACY113" s="559"/>
      <c r="ACZ113" s="559"/>
      <c r="ADA113" s="559"/>
      <c r="ADB113" s="559"/>
      <c r="ADC113" s="559"/>
      <c r="ADD113" s="559"/>
      <c r="ADE113" s="559"/>
      <c r="ADF113" s="559"/>
      <c r="ADG113" s="559"/>
      <c r="ADH113" s="559"/>
      <c r="ADI113" s="559"/>
      <c r="ADJ113" s="559"/>
      <c r="ADK113" s="559"/>
      <c r="ADL113" s="559"/>
      <c r="ADM113" s="559"/>
      <c r="ADN113" s="559"/>
      <c r="ADO113" s="559"/>
      <c r="ADP113" s="559"/>
      <c r="ADQ113" s="559"/>
      <c r="ADR113" s="559"/>
      <c r="ADS113" s="559"/>
      <c r="ADT113" s="559"/>
      <c r="ADU113" s="559"/>
      <c r="ADV113" s="559"/>
      <c r="ADW113" s="559"/>
      <c r="ADX113" s="559"/>
      <c r="ADY113" s="559"/>
      <c r="ADZ113" s="559"/>
      <c r="AEA113" s="559"/>
      <c r="AEB113" s="559"/>
      <c r="AEC113" s="559"/>
      <c r="AED113" s="559"/>
      <c r="AEE113" s="559"/>
      <c r="AEF113" s="559"/>
      <c r="AEG113" s="559"/>
      <c r="AEH113" s="559"/>
      <c r="AEI113" s="559"/>
      <c r="AEJ113" s="559"/>
      <c r="AEK113" s="559"/>
      <c r="AEL113" s="559"/>
      <c r="AEM113" s="559"/>
      <c r="AEN113" s="559"/>
      <c r="AEO113" s="559"/>
      <c r="AEP113" s="559"/>
      <c r="AEQ113" s="559"/>
      <c r="AER113" s="559"/>
      <c r="AES113" s="559"/>
      <c r="AET113" s="559"/>
      <c r="AEU113" s="559"/>
      <c r="AEV113" s="559"/>
      <c r="AEW113" s="559"/>
      <c r="AEX113" s="559"/>
      <c r="AEY113" s="559"/>
      <c r="AEZ113" s="559"/>
      <c r="AFA113" s="559"/>
      <c r="AFB113" s="559"/>
      <c r="AFC113" s="559"/>
      <c r="AFD113" s="559"/>
      <c r="AFE113" s="559"/>
      <c r="AFF113" s="559"/>
      <c r="AFG113" s="559"/>
      <c r="AFH113" s="559"/>
      <c r="AFI113" s="559"/>
      <c r="AFJ113" s="559"/>
      <c r="AFK113" s="559"/>
      <c r="AFL113" s="559"/>
      <c r="AFM113" s="559"/>
      <c r="AFN113" s="559"/>
      <c r="AFO113" s="559"/>
      <c r="AFP113" s="559"/>
      <c r="AFQ113" s="559"/>
      <c r="AFR113" s="559"/>
      <c r="AFS113" s="559"/>
      <c r="AFT113" s="559"/>
      <c r="AFU113" s="559"/>
      <c r="AFV113" s="559"/>
      <c r="AFW113" s="559"/>
      <c r="AFX113" s="559"/>
      <c r="AFY113" s="559"/>
      <c r="AFZ113" s="559"/>
      <c r="AGA113" s="559"/>
      <c r="AGB113" s="559"/>
      <c r="AGC113" s="559"/>
      <c r="AGD113" s="559"/>
      <c r="AGE113" s="559"/>
      <c r="AGF113" s="559"/>
      <c r="AGG113" s="559"/>
      <c r="AGH113" s="559"/>
      <c r="AGI113" s="559"/>
      <c r="AGJ113" s="559"/>
      <c r="AGK113" s="559"/>
      <c r="AGL113" s="559"/>
      <c r="AGM113" s="559"/>
      <c r="AGN113" s="559"/>
      <c r="AGO113" s="559"/>
      <c r="AGP113" s="559"/>
      <c r="AGQ113" s="559"/>
      <c r="AGR113" s="559"/>
      <c r="AGS113" s="559"/>
      <c r="AGT113" s="559"/>
      <c r="AGU113" s="559"/>
      <c r="AGV113" s="559"/>
      <c r="AGW113" s="559"/>
      <c r="AGX113" s="559"/>
      <c r="AGY113" s="559"/>
      <c r="AGZ113" s="559"/>
      <c r="AHA113" s="559"/>
      <c r="AHB113" s="559"/>
      <c r="AHC113" s="559"/>
      <c r="AHD113" s="559"/>
      <c r="AHE113" s="559"/>
      <c r="AHF113" s="559"/>
      <c r="AHG113" s="559"/>
      <c r="AHH113" s="559"/>
      <c r="AHI113" s="559"/>
      <c r="AHJ113" s="559"/>
      <c r="AHK113" s="559"/>
      <c r="AHL113" s="559"/>
      <c r="AHM113" s="559"/>
      <c r="AHN113" s="559"/>
      <c r="AHO113" s="559"/>
      <c r="AHP113" s="559"/>
      <c r="AHQ113" s="559"/>
      <c r="AHR113" s="559"/>
      <c r="AHS113" s="559"/>
      <c r="AHT113" s="559"/>
      <c r="AHU113" s="559"/>
      <c r="AHV113" s="559"/>
      <c r="AHW113" s="559"/>
      <c r="AHX113" s="559"/>
      <c r="AHY113" s="559"/>
      <c r="AHZ113" s="559"/>
      <c r="AIA113" s="559"/>
      <c r="AIB113" s="559"/>
      <c r="AIC113" s="559"/>
      <c r="AID113" s="559"/>
      <c r="AIE113" s="559"/>
      <c r="AIF113" s="559"/>
      <c r="AIG113" s="559"/>
      <c r="AIH113" s="559"/>
      <c r="AII113" s="559"/>
      <c r="AIJ113" s="559"/>
      <c r="AIK113" s="559"/>
      <c r="AIL113" s="559"/>
      <c r="AIM113" s="559"/>
      <c r="AIN113" s="559"/>
      <c r="AIO113" s="559"/>
      <c r="AIP113" s="559"/>
      <c r="AIQ113" s="559"/>
      <c r="AIR113" s="559"/>
      <c r="AIS113" s="559"/>
      <c r="AIT113" s="559"/>
      <c r="AIU113" s="559"/>
      <c r="AIV113" s="559"/>
      <c r="AIW113" s="559"/>
      <c r="AIX113" s="559"/>
      <c r="AIY113" s="559"/>
      <c r="AIZ113" s="559"/>
      <c r="AJA113" s="559"/>
      <c r="AJB113" s="559"/>
      <c r="AJC113" s="559"/>
      <c r="AJD113" s="559"/>
      <c r="AJE113" s="559"/>
      <c r="AJF113" s="559"/>
      <c r="AJG113" s="559"/>
      <c r="AJH113" s="559"/>
      <c r="AJI113" s="559"/>
      <c r="AJJ113" s="559"/>
      <c r="AJK113" s="559"/>
      <c r="AJL113" s="559"/>
      <c r="AJM113" s="559"/>
      <c r="AJN113" s="559"/>
      <c r="AJO113" s="559"/>
      <c r="AJP113" s="559"/>
      <c r="AJQ113" s="559"/>
      <c r="AJR113" s="559"/>
      <c r="AJS113" s="559"/>
      <c r="AJT113" s="559"/>
      <c r="AJU113" s="559"/>
      <c r="AJV113" s="559"/>
      <c r="AJW113" s="559"/>
      <c r="AJX113" s="559"/>
      <c r="AJY113" s="559"/>
      <c r="AJZ113" s="559"/>
      <c r="AKA113" s="559"/>
      <c r="AKB113" s="559"/>
      <c r="AKC113" s="559"/>
      <c r="AKD113" s="559"/>
      <c r="AKE113" s="559"/>
      <c r="AKF113" s="559"/>
      <c r="AKG113" s="559"/>
      <c r="AKH113" s="559"/>
      <c r="AKI113" s="559"/>
      <c r="AKJ113" s="559"/>
      <c r="AKK113" s="559"/>
      <c r="AKL113" s="559"/>
      <c r="AKM113" s="559"/>
      <c r="AKN113" s="559"/>
      <c r="AKO113" s="559"/>
      <c r="AKP113" s="559"/>
      <c r="AKQ113" s="559"/>
      <c r="AKR113" s="559"/>
      <c r="AKS113" s="559"/>
      <c r="AKT113" s="559"/>
      <c r="AKU113" s="559"/>
      <c r="AKV113" s="559"/>
      <c r="AKW113" s="559"/>
      <c r="AKX113" s="559"/>
      <c r="AKY113" s="559"/>
      <c r="AKZ113" s="559"/>
      <c r="ALA113" s="559"/>
      <c r="ALB113" s="559"/>
      <c r="ALC113" s="559"/>
      <c r="ALD113" s="559"/>
      <c r="ALE113" s="559"/>
      <c r="ALF113" s="559"/>
      <c r="ALG113" s="559"/>
      <c r="ALH113" s="559"/>
      <c r="ALI113" s="559"/>
      <c r="ALJ113" s="559"/>
      <c r="ALK113" s="559"/>
      <c r="ALL113" s="559"/>
      <c r="ALM113" s="559"/>
      <c r="ALN113" s="559"/>
      <c r="ALO113" s="559"/>
      <c r="ALP113" s="559"/>
      <c r="ALQ113" s="559"/>
      <c r="ALR113" s="559"/>
      <c r="ALS113" s="559"/>
      <c r="ALT113" s="559"/>
      <c r="ALU113" s="559"/>
      <c r="ALV113" s="559"/>
      <c r="ALW113" s="559"/>
      <c r="ALX113" s="559"/>
      <c r="ALY113" s="559"/>
      <c r="ALZ113" s="559"/>
      <c r="AMA113" s="559"/>
      <c r="AMB113" s="559"/>
      <c r="AMC113" s="559"/>
      <c r="AMD113" s="559"/>
      <c r="AME113" s="559"/>
      <c r="AMF113" s="559"/>
      <c r="AMG113" s="559"/>
      <c r="AMH113" s="559"/>
      <c r="AMI113" s="559"/>
      <c r="AMJ113" s="559"/>
    </row>
    <row r="114" spans="1:1025" x14ac:dyDescent="0.25">
      <c r="A114" s="258" t="s">
        <v>5324</v>
      </c>
      <c r="B114" s="257">
        <v>114</v>
      </c>
      <c r="C114" s="258" t="s">
        <v>24228</v>
      </c>
      <c r="D114" s="308" t="s">
        <v>5325</v>
      </c>
      <c r="E114" s="277" t="s">
        <v>766</v>
      </c>
      <c r="F114" s="278"/>
      <c r="G114" s="280"/>
      <c r="H114" s="280"/>
      <c r="I114" s="492" t="s">
        <v>31737</v>
      </c>
      <c r="J114" s="278"/>
      <c r="K114" s="278"/>
      <c r="L114" s="278"/>
      <c r="M114" s="278"/>
      <c r="N114" s="278">
        <v>1</v>
      </c>
      <c r="O114" s="278"/>
      <c r="P114" s="300">
        <v>336</v>
      </c>
      <c r="Q114" s="278"/>
      <c r="R114" s="278"/>
      <c r="S114" s="278"/>
      <c r="T114" s="278"/>
      <c r="U114" s="278"/>
      <c r="V114" s="278"/>
      <c r="W114" s="283">
        <f t="shared" si="64"/>
        <v>100</v>
      </c>
      <c r="X114" s="283">
        <f t="shared" si="65"/>
        <v>100</v>
      </c>
      <c r="Y114" s="564">
        <f t="shared" si="63"/>
        <v>20</v>
      </c>
      <c r="Z114" s="283">
        <f t="shared" si="66"/>
        <v>100</v>
      </c>
      <c r="AA114" s="283">
        <f t="shared" si="67"/>
        <v>100</v>
      </c>
      <c r="AB114" s="287">
        <f t="shared" si="68"/>
        <v>100</v>
      </c>
      <c r="AC114" s="287">
        <f t="shared" si="69"/>
        <v>100</v>
      </c>
      <c r="AD114" s="287">
        <f t="shared" si="70"/>
        <v>100</v>
      </c>
      <c r="AE114" s="284">
        <f t="shared" si="76"/>
        <v>100</v>
      </c>
      <c r="AF114" s="284">
        <f t="shared" si="75"/>
        <v>100</v>
      </c>
      <c r="AG114" s="268">
        <f t="shared" si="77"/>
        <v>100</v>
      </c>
      <c r="AH114" s="268">
        <f t="shared" si="72"/>
        <v>100</v>
      </c>
      <c r="AI114" s="268">
        <f t="shared" si="73"/>
        <v>100</v>
      </c>
      <c r="AJ114" s="268">
        <f t="shared" si="74"/>
        <v>100</v>
      </c>
      <c r="AK114" s="501" t="s">
        <v>750</v>
      </c>
      <c r="AL114" s="278"/>
      <c r="AM114" s="278">
        <v>2</v>
      </c>
      <c r="AN114" s="511"/>
      <c r="AO114" s="277"/>
      <c r="AP114" s="277"/>
      <c r="AQ114" s="277"/>
      <c r="AR114" s="171" t="s">
        <v>5326</v>
      </c>
      <c r="AS114" s="171"/>
      <c r="AT114" s="277"/>
      <c r="AU114" s="277"/>
      <c r="AW114" s="559"/>
      <c r="AX114" s="559"/>
      <c r="AY114" s="559"/>
      <c r="AZ114" s="559"/>
      <c r="BA114" s="559"/>
      <c r="BB114" s="559"/>
      <c r="BC114" s="559"/>
      <c r="BD114" s="559"/>
      <c r="BE114" s="559"/>
      <c r="BF114" s="559"/>
      <c r="BG114" s="559"/>
      <c r="BH114" s="559"/>
      <c r="BI114" s="559"/>
      <c r="BJ114" s="559"/>
      <c r="BK114" s="559"/>
      <c r="BL114" s="559"/>
      <c r="BM114" s="559"/>
      <c r="BN114" s="559"/>
      <c r="BO114" s="559"/>
      <c r="BP114" s="559"/>
      <c r="BQ114" s="559"/>
      <c r="BR114" s="559"/>
      <c r="BS114" s="559"/>
      <c r="BT114" s="559"/>
      <c r="BU114" s="559"/>
      <c r="BV114" s="559"/>
      <c r="BW114" s="559"/>
      <c r="BX114" s="559"/>
      <c r="BY114" s="559"/>
      <c r="BZ114" s="559"/>
      <c r="CA114" s="559"/>
      <c r="CB114" s="559"/>
      <c r="CC114" s="559"/>
      <c r="CD114" s="559"/>
      <c r="CE114" s="559"/>
      <c r="CF114" s="559"/>
      <c r="CG114" s="559"/>
      <c r="CH114" s="559"/>
      <c r="CI114" s="559"/>
      <c r="CJ114" s="559"/>
      <c r="CK114" s="559"/>
      <c r="CL114" s="559"/>
      <c r="CM114" s="559"/>
      <c r="CN114" s="559"/>
      <c r="CO114" s="559"/>
      <c r="CP114" s="559"/>
      <c r="CQ114" s="559"/>
      <c r="CR114" s="559"/>
      <c r="CS114" s="559"/>
      <c r="CT114" s="559"/>
      <c r="CU114" s="559"/>
      <c r="CV114" s="559"/>
      <c r="CW114" s="559"/>
      <c r="CX114" s="559"/>
      <c r="CY114" s="559"/>
      <c r="CZ114" s="559"/>
      <c r="DA114" s="559"/>
      <c r="DB114" s="559"/>
      <c r="DC114" s="559"/>
      <c r="DD114" s="559"/>
      <c r="DE114" s="559"/>
      <c r="DF114" s="559"/>
      <c r="DG114" s="559"/>
      <c r="DH114" s="559"/>
      <c r="DI114" s="559"/>
      <c r="DJ114" s="559"/>
      <c r="DK114" s="559"/>
      <c r="DL114" s="559"/>
      <c r="DM114" s="559"/>
      <c r="DN114" s="559"/>
      <c r="DO114" s="559"/>
      <c r="DP114" s="559"/>
      <c r="DQ114" s="559"/>
      <c r="DR114" s="559"/>
      <c r="DS114" s="559"/>
      <c r="DT114" s="559"/>
      <c r="DU114" s="559"/>
      <c r="DV114" s="559"/>
      <c r="DW114" s="559"/>
      <c r="DX114" s="559"/>
      <c r="DY114" s="559"/>
      <c r="DZ114" s="559"/>
      <c r="EA114" s="559"/>
      <c r="EB114" s="559"/>
      <c r="EC114" s="559"/>
      <c r="ED114" s="559"/>
      <c r="EE114" s="559"/>
      <c r="EF114" s="559"/>
      <c r="EG114" s="559"/>
      <c r="EH114" s="559"/>
      <c r="EI114" s="559"/>
      <c r="EJ114" s="559"/>
      <c r="EK114" s="559"/>
      <c r="EL114" s="559"/>
      <c r="EM114" s="559"/>
      <c r="EN114" s="559"/>
      <c r="EO114" s="559"/>
      <c r="EP114" s="559"/>
      <c r="EQ114" s="559"/>
      <c r="ER114" s="559"/>
      <c r="ES114" s="559"/>
      <c r="ET114" s="559"/>
      <c r="EU114" s="559"/>
      <c r="EV114" s="559"/>
      <c r="EW114" s="559"/>
      <c r="EX114" s="559"/>
      <c r="EY114" s="559"/>
      <c r="EZ114" s="559"/>
      <c r="FA114" s="559"/>
      <c r="FB114" s="559"/>
      <c r="FC114" s="559"/>
      <c r="FD114" s="559"/>
      <c r="FE114" s="559"/>
      <c r="FF114" s="559"/>
      <c r="FG114" s="559"/>
      <c r="FH114" s="559"/>
      <c r="FI114" s="559"/>
      <c r="FJ114" s="559"/>
      <c r="FK114" s="559"/>
      <c r="FL114" s="559"/>
      <c r="FM114" s="559"/>
      <c r="FN114" s="559"/>
      <c r="FO114" s="559"/>
      <c r="FP114" s="559"/>
      <c r="FQ114" s="559"/>
      <c r="FR114" s="559"/>
      <c r="FS114" s="559"/>
      <c r="FT114" s="559"/>
      <c r="FU114" s="559"/>
      <c r="FV114" s="559"/>
      <c r="FW114" s="559"/>
      <c r="FX114" s="559"/>
      <c r="FY114" s="559"/>
      <c r="FZ114" s="559"/>
      <c r="GA114" s="559"/>
      <c r="GB114" s="559"/>
      <c r="GC114" s="559"/>
      <c r="GD114" s="559"/>
      <c r="GE114" s="559"/>
      <c r="GF114" s="559"/>
      <c r="GG114" s="559"/>
      <c r="GH114" s="559"/>
      <c r="GI114" s="559"/>
      <c r="GJ114" s="559"/>
      <c r="GK114" s="559"/>
      <c r="GL114" s="559"/>
      <c r="GM114" s="559"/>
      <c r="GN114" s="559"/>
      <c r="GO114" s="559"/>
      <c r="GP114" s="559"/>
      <c r="GQ114" s="559"/>
      <c r="GR114" s="559"/>
      <c r="GS114" s="559"/>
      <c r="GT114" s="559"/>
      <c r="GU114" s="559"/>
      <c r="GV114" s="559"/>
      <c r="GW114" s="559"/>
      <c r="GX114" s="559"/>
      <c r="GY114" s="559"/>
      <c r="GZ114" s="559"/>
      <c r="HA114" s="559"/>
      <c r="HB114" s="559"/>
      <c r="HC114" s="559"/>
      <c r="HD114" s="559"/>
      <c r="HE114" s="559"/>
      <c r="HF114" s="559"/>
      <c r="HG114" s="559"/>
      <c r="HH114" s="559"/>
      <c r="HI114" s="559"/>
      <c r="HJ114" s="559"/>
      <c r="HK114" s="559"/>
      <c r="HL114" s="559"/>
      <c r="HM114" s="559"/>
      <c r="HN114" s="559"/>
      <c r="HO114" s="559"/>
      <c r="HP114" s="559"/>
      <c r="HQ114" s="559"/>
      <c r="HR114" s="559"/>
      <c r="HS114" s="559"/>
      <c r="HT114" s="559"/>
      <c r="HU114" s="559"/>
      <c r="HV114" s="559"/>
      <c r="HW114" s="559"/>
      <c r="HX114" s="559"/>
      <c r="HY114" s="559"/>
      <c r="HZ114" s="559"/>
      <c r="IA114" s="559"/>
      <c r="IB114" s="559"/>
      <c r="IC114" s="559"/>
      <c r="ID114" s="559"/>
      <c r="IE114" s="559"/>
      <c r="IF114" s="559"/>
      <c r="IG114" s="559"/>
      <c r="IH114" s="559"/>
      <c r="II114" s="559"/>
      <c r="IJ114" s="559"/>
      <c r="IK114" s="559"/>
      <c r="IL114" s="559"/>
      <c r="IM114" s="559"/>
      <c r="IN114" s="559"/>
      <c r="IO114" s="559"/>
      <c r="IP114" s="559"/>
      <c r="IQ114" s="559"/>
      <c r="IR114" s="559"/>
      <c r="IS114" s="559"/>
      <c r="IT114" s="559"/>
      <c r="IU114" s="559"/>
      <c r="IV114" s="559"/>
      <c r="IW114" s="559"/>
      <c r="IX114" s="559"/>
      <c r="IY114" s="559"/>
      <c r="IZ114" s="559"/>
      <c r="JA114" s="559"/>
      <c r="JB114" s="559"/>
      <c r="JC114" s="559"/>
      <c r="JD114" s="559"/>
      <c r="JE114" s="559"/>
      <c r="JF114" s="559"/>
      <c r="JG114" s="559"/>
      <c r="JH114" s="559"/>
      <c r="JI114" s="559"/>
      <c r="JJ114" s="559"/>
      <c r="JK114" s="559"/>
      <c r="JL114" s="559"/>
      <c r="JM114" s="559"/>
      <c r="JN114" s="559"/>
      <c r="JO114" s="559"/>
      <c r="JP114" s="559"/>
      <c r="JQ114" s="559"/>
      <c r="JR114" s="559"/>
      <c r="JS114" s="559"/>
      <c r="JT114" s="559"/>
      <c r="JU114" s="559"/>
      <c r="JV114" s="559"/>
      <c r="JW114" s="559"/>
      <c r="JX114" s="559"/>
      <c r="JY114" s="559"/>
      <c r="JZ114" s="559"/>
      <c r="KA114" s="559"/>
      <c r="KB114" s="559"/>
      <c r="KC114" s="559"/>
      <c r="KD114" s="559"/>
      <c r="KE114" s="559"/>
      <c r="KF114" s="559"/>
      <c r="KG114" s="559"/>
      <c r="KH114" s="559"/>
      <c r="KI114" s="559"/>
      <c r="KJ114" s="559"/>
      <c r="KK114" s="559"/>
      <c r="KL114" s="559"/>
      <c r="KM114" s="559"/>
      <c r="KN114" s="559"/>
      <c r="KO114" s="559"/>
      <c r="KP114" s="559"/>
      <c r="KQ114" s="559"/>
      <c r="KR114" s="559"/>
      <c r="KS114" s="559"/>
      <c r="KT114" s="559"/>
      <c r="KU114" s="559"/>
      <c r="KV114" s="559"/>
      <c r="KW114" s="559"/>
      <c r="KX114" s="559"/>
      <c r="KY114" s="559"/>
      <c r="KZ114" s="559"/>
      <c r="LA114" s="559"/>
      <c r="LB114" s="559"/>
      <c r="LC114" s="559"/>
      <c r="LD114" s="559"/>
      <c r="LE114" s="559"/>
      <c r="LF114" s="559"/>
      <c r="LG114" s="559"/>
      <c r="LH114" s="559"/>
      <c r="LI114" s="559"/>
      <c r="LJ114" s="559"/>
      <c r="LK114" s="559"/>
      <c r="LL114" s="559"/>
      <c r="LM114" s="559"/>
      <c r="LN114" s="559"/>
      <c r="LO114" s="559"/>
      <c r="LP114" s="559"/>
      <c r="LQ114" s="559"/>
      <c r="LR114" s="559"/>
      <c r="LS114" s="559"/>
      <c r="LT114" s="559"/>
      <c r="LU114" s="559"/>
      <c r="LV114" s="559"/>
      <c r="LW114" s="559"/>
      <c r="LX114" s="559"/>
      <c r="LY114" s="559"/>
      <c r="LZ114" s="559"/>
      <c r="MA114" s="559"/>
      <c r="MB114" s="559"/>
      <c r="MC114" s="559"/>
      <c r="MD114" s="559"/>
      <c r="ME114" s="559"/>
      <c r="MF114" s="559"/>
      <c r="MG114" s="559"/>
      <c r="MH114" s="559"/>
      <c r="MI114" s="559"/>
      <c r="MJ114" s="559"/>
      <c r="MK114" s="559"/>
      <c r="ML114" s="559"/>
      <c r="MM114" s="559"/>
      <c r="MN114" s="559"/>
      <c r="MO114" s="559"/>
      <c r="MP114" s="559"/>
      <c r="MQ114" s="559"/>
      <c r="MR114" s="559"/>
      <c r="MS114" s="559"/>
      <c r="MT114" s="559"/>
      <c r="MU114" s="559"/>
      <c r="MV114" s="559"/>
      <c r="MW114" s="559"/>
      <c r="MX114" s="559"/>
      <c r="MY114" s="559"/>
      <c r="MZ114" s="559"/>
      <c r="NA114" s="559"/>
      <c r="NB114" s="559"/>
      <c r="NC114" s="559"/>
      <c r="ND114" s="559"/>
      <c r="NE114" s="559"/>
      <c r="NF114" s="559"/>
      <c r="NG114" s="559"/>
      <c r="NH114" s="559"/>
      <c r="NI114" s="559"/>
      <c r="NJ114" s="559"/>
      <c r="NK114" s="559"/>
      <c r="NL114" s="559"/>
      <c r="NM114" s="559"/>
      <c r="NN114" s="559"/>
      <c r="NO114" s="559"/>
      <c r="NP114" s="559"/>
      <c r="NQ114" s="559"/>
      <c r="NR114" s="559"/>
      <c r="NS114" s="559"/>
      <c r="NT114" s="559"/>
      <c r="NU114" s="559"/>
      <c r="NV114" s="559"/>
      <c r="NW114" s="559"/>
      <c r="NX114" s="559"/>
      <c r="NY114" s="559"/>
      <c r="NZ114" s="559"/>
      <c r="OA114" s="559"/>
      <c r="OB114" s="559"/>
      <c r="OC114" s="559"/>
      <c r="OD114" s="559"/>
      <c r="OE114" s="559"/>
      <c r="OF114" s="559"/>
      <c r="OG114" s="559"/>
      <c r="OH114" s="559"/>
      <c r="OI114" s="559"/>
      <c r="OJ114" s="559"/>
      <c r="OK114" s="559"/>
      <c r="OL114" s="559"/>
      <c r="OM114" s="559"/>
      <c r="ON114" s="559"/>
      <c r="OO114" s="559"/>
      <c r="OP114" s="559"/>
      <c r="OQ114" s="559"/>
      <c r="OR114" s="559"/>
      <c r="OS114" s="559"/>
      <c r="OT114" s="559"/>
      <c r="OU114" s="559"/>
      <c r="OV114" s="559"/>
      <c r="OW114" s="559"/>
      <c r="OX114" s="559"/>
      <c r="OY114" s="559"/>
      <c r="OZ114" s="559"/>
      <c r="PA114" s="559"/>
      <c r="PB114" s="559"/>
      <c r="PC114" s="559"/>
      <c r="PD114" s="559"/>
      <c r="PE114" s="559"/>
      <c r="PF114" s="559"/>
      <c r="PG114" s="559"/>
      <c r="PH114" s="559"/>
      <c r="PI114" s="559"/>
      <c r="PJ114" s="559"/>
      <c r="PK114" s="559"/>
      <c r="PL114" s="559"/>
      <c r="PM114" s="559"/>
      <c r="PN114" s="559"/>
      <c r="PO114" s="559"/>
      <c r="PP114" s="559"/>
      <c r="PQ114" s="559"/>
      <c r="PR114" s="559"/>
      <c r="PS114" s="559"/>
      <c r="PT114" s="559"/>
      <c r="PU114" s="559"/>
      <c r="PV114" s="559"/>
      <c r="PW114" s="559"/>
      <c r="PX114" s="559"/>
      <c r="PY114" s="559"/>
      <c r="PZ114" s="559"/>
      <c r="QA114" s="559"/>
      <c r="QB114" s="559"/>
      <c r="QC114" s="559"/>
      <c r="QD114" s="559"/>
      <c r="QE114" s="559"/>
      <c r="QF114" s="559"/>
      <c r="QG114" s="559"/>
      <c r="QH114" s="559"/>
      <c r="QI114" s="559"/>
      <c r="QJ114" s="559"/>
      <c r="QK114" s="559"/>
      <c r="QL114" s="559"/>
      <c r="QM114" s="559"/>
      <c r="QN114" s="559"/>
      <c r="QO114" s="559"/>
      <c r="QP114" s="559"/>
      <c r="QQ114" s="559"/>
      <c r="QR114" s="559"/>
      <c r="QS114" s="559"/>
      <c r="QT114" s="559"/>
      <c r="QU114" s="559"/>
      <c r="QV114" s="559"/>
      <c r="QW114" s="559"/>
      <c r="QX114" s="559"/>
      <c r="QY114" s="559"/>
      <c r="QZ114" s="559"/>
      <c r="RA114" s="559"/>
      <c r="RB114" s="559"/>
      <c r="RC114" s="559"/>
      <c r="RD114" s="559"/>
      <c r="RE114" s="559"/>
      <c r="RF114" s="559"/>
      <c r="RG114" s="559"/>
      <c r="RH114" s="559"/>
      <c r="RI114" s="559"/>
      <c r="RJ114" s="559"/>
      <c r="RK114" s="559"/>
      <c r="RL114" s="559"/>
      <c r="RM114" s="559"/>
      <c r="RN114" s="559"/>
      <c r="RO114" s="559"/>
      <c r="RP114" s="559"/>
      <c r="RQ114" s="559"/>
      <c r="RR114" s="559"/>
      <c r="RS114" s="559"/>
      <c r="RT114" s="559"/>
      <c r="RU114" s="559"/>
      <c r="RV114" s="559"/>
      <c r="RW114" s="559"/>
      <c r="RX114" s="559"/>
      <c r="RY114" s="559"/>
      <c r="RZ114" s="559"/>
      <c r="SA114" s="559"/>
      <c r="SB114" s="559"/>
      <c r="SC114" s="559"/>
      <c r="SD114" s="559"/>
      <c r="SE114" s="559"/>
      <c r="SF114" s="559"/>
      <c r="SG114" s="559"/>
      <c r="SH114" s="559"/>
      <c r="SI114" s="559"/>
      <c r="SJ114" s="559"/>
      <c r="SK114" s="559"/>
      <c r="SL114" s="559"/>
      <c r="SM114" s="559"/>
      <c r="SN114" s="559"/>
      <c r="SO114" s="559"/>
      <c r="SP114" s="559"/>
      <c r="SQ114" s="559"/>
      <c r="SR114" s="559"/>
      <c r="SS114" s="559"/>
      <c r="ST114" s="559"/>
      <c r="SU114" s="559"/>
      <c r="SV114" s="559"/>
      <c r="SW114" s="559"/>
      <c r="SX114" s="559"/>
      <c r="SY114" s="559"/>
      <c r="SZ114" s="559"/>
      <c r="TA114" s="559"/>
      <c r="TB114" s="559"/>
      <c r="TC114" s="559"/>
      <c r="TD114" s="559"/>
      <c r="TE114" s="559"/>
      <c r="TF114" s="559"/>
      <c r="TG114" s="559"/>
      <c r="TH114" s="559"/>
      <c r="TI114" s="559"/>
      <c r="TJ114" s="559"/>
      <c r="TK114" s="559"/>
      <c r="TL114" s="559"/>
      <c r="TM114" s="559"/>
      <c r="TN114" s="559"/>
      <c r="TO114" s="559"/>
      <c r="TP114" s="559"/>
      <c r="TQ114" s="559"/>
      <c r="TR114" s="559"/>
      <c r="TS114" s="559"/>
      <c r="TT114" s="559"/>
      <c r="TU114" s="559"/>
      <c r="TV114" s="559"/>
      <c r="TW114" s="559"/>
      <c r="TX114" s="559"/>
      <c r="TY114" s="559"/>
      <c r="TZ114" s="559"/>
      <c r="UA114" s="559"/>
      <c r="UB114" s="559"/>
      <c r="UC114" s="559"/>
      <c r="UD114" s="559"/>
      <c r="UE114" s="559"/>
      <c r="UF114" s="559"/>
      <c r="UG114" s="559"/>
      <c r="UH114" s="559"/>
      <c r="UI114" s="559"/>
      <c r="UJ114" s="559"/>
      <c r="UK114" s="559"/>
      <c r="UL114" s="559"/>
      <c r="UM114" s="559"/>
      <c r="UN114" s="559"/>
      <c r="UO114" s="559"/>
      <c r="UP114" s="559"/>
      <c r="UQ114" s="559"/>
      <c r="UR114" s="559"/>
      <c r="US114" s="559"/>
      <c r="UT114" s="559"/>
      <c r="UU114" s="559"/>
      <c r="UV114" s="559"/>
      <c r="UW114" s="559"/>
      <c r="UX114" s="559"/>
      <c r="UY114" s="559"/>
      <c r="UZ114" s="559"/>
      <c r="VA114" s="559"/>
      <c r="VB114" s="559"/>
      <c r="VC114" s="559"/>
      <c r="VD114" s="559"/>
      <c r="VE114" s="559"/>
      <c r="VF114" s="559"/>
      <c r="VG114" s="559"/>
      <c r="VH114" s="559"/>
      <c r="VI114" s="559"/>
      <c r="VJ114" s="559"/>
      <c r="VK114" s="559"/>
      <c r="VL114" s="559"/>
      <c r="VM114" s="559"/>
      <c r="VN114" s="559"/>
      <c r="VO114" s="559"/>
      <c r="VP114" s="559"/>
      <c r="VQ114" s="559"/>
      <c r="VR114" s="559"/>
      <c r="VS114" s="559"/>
      <c r="VT114" s="559"/>
      <c r="VU114" s="559"/>
      <c r="VV114" s="559"/>
      <c r="VW114" s="559"/>
      <c r="VX114" s="559"/>
      <c r="VY114" s="559"/>
      <c r="VZ114" s="559"/>
      <c r="WA114" s="559"/>
      <c r="WB114" s="559"/>
      <c r="WC114" s="559"/>
      <c r="WD114" s="559"/>
      <c r="WE114" s="559"/>
      <c r="WF114" s="559"/>
      <c r="WG114" s="559"/>
      <c r="WH114" s="559"/>
      <c r="WI114" s="559"/>
      <c r="WJ114" s="559"/>
      <c r="WK114" s="559"/>
      <c r="WL114" s="559"/>
      <c r="WM114" s="559"/>
      <c r="WN114" s="559"/>
      <c r="WO114" s="559"/>
      <c r="WP114" s="559"/>
      <c r="WQ114" s="559"/>
      <c r="WR114" s="559"/>
      <c r="WS114" s="559"/>
      <c r="WT114" s="559"/>
      <c r="WU114" s="559"/>
      <c r="WV114" s="559"/>
      <c r="WW114" s="559"/>
      <c r="WX114" s="559"/>
      <c r="WY114" s="559"/>
      <c r="WZ114" s="559"/>
      <c r="XA114" s="559"/>
      <c r="XB114" s="559"/>
      <c r="XC114" s="559"/>
      <c r="XD114" s="559"/>
      <c r="XE114" s="559"/>
      <c r="XF114" s="559"/>
      <c r="XG114" s="559"/>
      <c r="XH114" s="559"/>
      <c r="XI114" s="559"/>
      <c r="XJ114" s="559"/>
      <c r="XK114" s="559"/>
      <c r="XL114" s="559"/>
      <c r="XM114" s="559"/>
      <c r="XN114" s="559"/>
      <c r="XO114" s="559"/>
      <c r="XP114" s="559"/>
      <c r="XQ114" s="559"/>
      <c r="XR114" s="559"/>
      <c r="XS114" s="559"/>
      <c r="XT114" s="559"/>
      <c r="XU114" s="559"/>
      <c r="XV114" s="559"/>
      <c r="XW114" s="559"/>
      <c r="XX114" s="559"/>
      <c r="XY114" s="559"/>
      <c r="XZ114" s="559"/>
      <c r="YA114" s="559"/>
      <c r="YB114" s="559"/>
      <c r="YC114" s="559"/>
      <c r="YD114" s="559"/>
      <c r="YE114" s="559"/>
      <c r="YF114" s="559"/>
      <c r="YG114" s="559"/>
      <c r="YH114" s="559"/>
      <c r="YI114" s="559"/>
      <c r="YJ114" s="559"/>
      <c r="YK114" s="559"/>
      <c r="YL114" s="559"/>
      <c r="YM114" s="559"/>
      <c r="YN114" s="559"/>
      <c r="YO114" s="559"/>
      <c r="YP114" s="559"/>
      <c r="YQ114" s="559"/>
      <c r="YR114" s="559"/>
      <c r="YS114" s="559"/>
      <c r="YT114" s="559"/>
      <c r="YU114" s="559"/>
      <c r="YV114" s="559"/>
      <c r="YW114" s="559"/>
      <c r="YX114" s="559"/>
      <c r="YY114" s="559"/>
      <c r="YZ114" s="559"/>
      <c r="ZA114" s="559"/>
      <c r="ZB114" s="559"/>
      <c r="ZC114" s="559"/>
      <c r="ZD114" s="559"/>
      <c r="ZE114" s="559"/>
      <c r="ZF114" s="559"/>
      <c r="ZG114" s="559"/>
      <c r="ZH114" s="559"/>
      <c r="ZI114" s="559"/>
      <c r="ZJ114" s="559"/>
      <c r="ZK114" s="559"/>
      <c r="ZL114" s="559"/>
      <c r="ZM114" s="559"/>
      <c r="ZN114" s="559"/>
      <c r="ZO114" s="559"/>
      <c r="ZP114" s="559"/>
      <c r="ZQ114" s="559"/>
      <c r="ZR114" s="559"/>
      <c r="ZS114" s="559"/>
      <c r="ZT114" s="559"/>
      <c r="ZU114" s="559"/>
      <c r="ZV114" s="559"/>
      <c r="ZW114" s="559"/>
      <c r="ZX114" s="559"/>
      <c r="ZY114" s="559"/>
      <c r="ZZ114" s="559"/>
      <c r="AAA114" s="559"/>
      <c r="AAB114" s="559"/>
      <c r="AAC114" s="559"/>
      <c r="AAD114" s="559"/>
      <c r="AAE114" s="559"/>
      <c r="AAF114" s="559"/>
      <c r="AAG114" s="559"/>
      <c r="AAH114" s="559"/>
      <c r="AAI114" s="559"/>
      <c r="AAJ114" s="559"/>
      <c r="AAK114" s="559"/>
      <c r="AAL114" s="559"/>
      <c r="AAM114" s="559"/>
      <c r="AAN114" s="559"/>
      <c r="AAO114" s="559"/>
      <c r="AAP114" s="559"/>
      <c r="AAQ114" s="559"/>
      <c r="AAR114" s="559"/>
      <c r="AAS114" s="559"/>
      <c r="AAT114" s="559"/>
      <c r="AAU114" s="559"/>
      <c r="AAV114" s="559"/>
      <c r="AAW114" s="559"/>
      <c r="AAX114" s="559"/>
      <c r="AAY114" s="559"/>
      <c r="AAZ114" s="559"/>
      <c r="ABA114" s="559"/>
      <c r="ABB114" s="559"/>
      <c r="ABC114" s="559"/>
      <c r="ABD114" s="559"/>
      <c r="ABE114" s="559"/>
      <c r="ABF114" s="559"/>
      <c r="ABG114" s="559"/>
      <c r="ABH114" s="559"/>
      <c r="ABI114" s="559"/>
      <c r="ABJ114" s="559"/>
      <c r="ABK114" s="559"/>
      <c r="ABL114" s="559"/>
      <c r="ABM114" s="559"/>
      <c r="ABN114" s="559"/>
      <c r="ABO114" s="559"/>
      <c r="ABP114" s="559"/>
      <c r="ABQ114" s="559"/>
      <c r="ABR114" s="559"/>
      <c r="ABS114" s="559"/>
      <c r="ABT114" s="559"/>
      <c r="ABU114" s="559"/>
      <c r="ABV114" s="559"/>
      <c r="ABW114" s="559"/>
      <c r="ABX114" s="559"/>
      <c r="ABY114" s="559"/>
      <c r="ABZ114" s="559"/>
      <c r="ACA114" s="559"/>
      <c r="ACB114" s="559"/>
      <c r="ACC114" s="559"/>
      <c r="ACD114" s="559"/>
      <c r="ACE114" s="559"/>
      <c r="ACF114" s="559"/>
      <c r="ACG114" s="559"/>
      <c r="ACH114" s="559"/>
      <c r="ACI114" s="559"/>
      <c r="ACJ114" s="559"/>
      <c r="ACK114" s="559"/>
      <c r="ACL114" s="559"/>
      <c r="ACM114" s="559"/>
      <c r="ACN114" s="559"/>
      <c r="ACO114" s="559"/>
      <c r="ACP114" s="559"/>
      <c r="ACQ114" s="559"/>
      <c r="ACR114" s="559"/>
      <c r="ACS114" s="559"/>
      <c r="ACT114" s="559"/>
      <c r="ACU114" s="559"/>
      <c r="ACV114" s="559"/>
      <c r="ACW114" s="559"/>
      <c r="ACX114" s="559"/>
      <c r="ACY114" s="559"/>
      <c r="ACZ114" s="559"/>
      <c r="ADA114" s="559"/>
      <c r="ADB114" s="559"/>
      <c r="ADC114" s="559"/>
      <c r="ADD114" s="559"/>
      <c r="ADE114" s="559"/>
      <c r="ADF114" s="559"/>
      <c r="ADG114" s="559"/>
      <c r="ADH114" s="559"/>
      <c r="ADI114" s="559"/>
      <c r="ADJ114" s="559"/>
      <c r="ADK114" s="559"/>
      <c r="ADL114" s="559"/>
      <c r="ADM114" s="559"/>
      <c r="ADN114" s="559"/>
      <c r="ADO114" s="559"/>
      <c r="ADP114" s="559"/>
      <c r="ADQ114" s="559"/>
      <c r="ADR114" s="559"/>
      <c r="ADS114" s="559"/>
      <c r="ADT114" s="559"/>
      <c r="ADU114" s="559"/>
      <c r="ADV114" s="559"/>
      <c r="ADW114" s="559"/>
      <c r="ADX114" s="559"/>
      <c r="ADY114" s="559"/>
      <c r="ADZ114" s="559"/>
      <c r="AEA114" s="559"/>
      <c r="AEB114" s="559"/>
      <c r="AEC114" s="559"/>
      <c r="AED114" s="559"/>
      <c r="AEE114" s="559"/>
      <c r="AEF114" s="559"/>
      <c r="AEG114" s="559"/>
      <c r="AEH114" s="559"/>
      <c r="AEI114" s="559"/>
      <c r="AEJ114" s="559"/>
      <c r="AEK114" s="559"/>
      <c r="AEL114" s="559"/>
      <c r="AEM114" s="559"/>
      <c r="AEN114" s="559"/>
      <c r="AEO114" s="559"/>
      <c r="AEP114" s="559"/>
      <c r="AEQ114" s="559"/>
      <c r="AER114" s="559"/>
      <c r="AES114" s="559"/>
      <c r="AET114" s="559"/>
      <c r="AEU114" s="559"/>
      <c r="AEV114" s="559"/>
      <c r="AEW114" s="559"/>
      <c r="AEX114" s="559"/>
      <c r="AEY114" s="559"/>
      <c r="AEZ114" s="559"/>
      <c r="AFA114" s="559"/>
      <c r="AFB114" s="559"/>
      <c r="AFC114" s="559"/>
      <c r="AFD114" s="559"/>
      <c r="AFE114" s="559"/>
      <c r="AFF114" s="559"/>
      <c r="AFG114" s="559"/>
      <c r="AFH114" s="559"/>
      <c r="AFI114" s="559"/>
      <c r="AFJ114" s="559"/>
      <c r="AFK114" s="559"/>
      <c r="AFL114" s="559"/>
      <c r="AFM114" s="559"/>
      <c r="AFN114" s="559"/>
      <c r="AFO114" s="559"/>
      <c r="AFP114" s="559"/>
      <c r="AFQ114" s="559"/>
      <c r="AFR114" s="559"/>
      <c r="AFS114" s="559"/>
      <c r="AFT114" s="559"/>
      <c r="AFU114" s="559"/>
      <c r="AFV114" s="559"/>
      <c r="AFW114" s="559"/>
      <c r="AFX114" s="559"/>
      <c r="AFY114" s="559"/>
      <c r="AFZ114" s="559"/>
      <c r="AGA114" s="559"/>
      <c r="AGB114" s="559"/>
      <c r="AGC114" s="559"/>
      <c r="AGD114" s="559"/>
      <c r="AGE114" s="559"/>
      <c r="AGF114" s="559"/>
      <c r="AGG114" s="559"/>
      <c r="AGH114" s="559"/>
      <c r="AGI114" s="559"/>
      <c r="AGJ114" s="559"/>
      <c r="AGK114" s="559"/>
      <c r="AGL114" s="559"/>
      <c r="AGM114" s="559"/>
      <c r="AGN114" s="559"/>
      <c r="AGO114" s="559"/>
      <c r="AGP114" s="559"/>
      <c r="AGQ114" s="559"/>
      <c r="AGR114" s="559"/>
      <c r="AGS114" s="559"/>
      <c r="AGT114" s="559"/>
      <c r="AGU114" s="559"/>
      <c r="AGV114" s="559"/>
      <c r="AGW114" s="559"/>
      <c r="AGX114" s="559"/>
      <c r="AGY114" s="559"/>
      <c r="AGZ114" s="559"/>
      <c r="AHA114" s="559"/>
      <c r="AHB114" s="559"/>
      <c r="AHC114" s="559"/>
      <c r="AHD114" s="559"/>
      <c r="AHE114" s="559"/>
      <c r="AHF114" s="559"/>
      <c r="AHG114" s="559"/>
      <c r="AHH114" s="559"/>
      <c r="AHI114" s="559"/>
      <c r="AHJ114" s="559"/>
      <c r="AHK114" s="559"/>
      <c r="AHL114" s="559"/>
      <c r="AHM114" s="559"/>
      <c r="AHN114" s="559"/>
      <c r="AHO114" s="559"/>
      <c r="AHP114" s="559"/>
      <c r="AHQ114" s="559"/>
      <c r="AHR114" s="559"/>
      <c r="AHS114" s="559"/>
      <c r="AHT114" s="559"/>
      <c r="AHU114" s="559"/>
      <c r="AHV114" s="559"/>
      <c r="AHW114" s="559"/>
      <c r="AHX114" s="559"/>
      <c r="AHY114" s="559"/>
      <c r="AHZ114" s="559"/>
      <c r="AIA114" s="559"/>
      <c r="AIB114" s="559"/>
      <c r="AIC114" s="559"/>
      <c r="AID114" s="559"/>
      <c r="AIE114" s="559"/>
      <c r="AIF114" s="559"/>
      <c r="AIG114" s="559"/>
      <c r="AIH114" s="559"/>
      <c r="AII114" s="559"/>
      <c r="AIJ114" s="559"/>
      <c r="AIK114" s="559"/>
      <c r="AIL114" s="559"/>
      <c r="AIM114" s="559"/>
      <c r="AIN114" s="559"/>
      <c r="AIO114" s="559"/>
      <c r="AIP114" s="559"/>
      <c r="AIQ114" s="559"/>
      <c r="AIR114" s="559"/>
      <c r="AIS114" s="559"/>
      <c r="AIT114" s="559"/>
      <c r="AIU114" s="559"/>
      <c r="AIV114" s="559"/>
      <c r="AIW114" s="559"/>
      <c r="AIX114" s="559"/>
      <c r="AIY114" s="559"/>
      <c r="AIZ114" s="559"/>
      <c r="AJA114" s="559"/>
      <c r="AJB114" s="559"/>
      <c r="AJC114" s="559"/>
      <c r="AJD114" s="559"/>
      <c r="AJE114" s="559"/>
      <c r="AJF114" s="559"/>
      <c r="AJG114" s="559"/>
      <c r="AJH114" s="559"/>
      <c r="AJI114" s="559"/>
      <c r="AJJ114" s="559"/>
      <c r="AJK114" s="559"/>
      <c r="AJL114" s="559"/>
      <c r="AJM114" s="559"/>
      <c r="AJN114" s="559"/>
      <c r="AJO114" s="559"/>
      <c r="AJP114" s="559"/>
      <c r="AJQ114" s="559"/>
      <c r="AJR114" s="559"/>
      <c r="AJS114" s="559"/>
      <c r="AJT114" s="559"/>
      <c r="AJU114" s="559"/>
      <c r="AJV114" s="559"/>
      <c r="AJW114" s="559"/>
      <c r="AJX114" s="559"/>
      <c r="AJY114" s="559"/>
      <c r="AJZ114" s="559"/>
      <c r="AKA114" s="559"/>
      <c r="AKB114" s="559"/>
      <c r="AKC114" s="559"/>
      <c r="AKD114" s="559"/>
      <c r="AKE114" s="559"/>
      <c r="AKF114" s="559"/>
      <c r="AKG114" s="559"/>
      <c r="AKH114" s="559"/>
      <c r="AKI114" s="559"/>
      <c r="AKJ114" s="559"/>
      <c r="AKK114" s="559"/>
      <c r="AKL114" s="559"/>
      <c r="AKM114" s="559"/>
      <c r="AKN114" s="559"/>
      <c r="AKO114" s="559"/>
      <c r="AKP114" s="559"/>
      <c r="AKQ114" s="559"/>
      <c r="AKR114" s="559"/>
      <c r="AKS114" s="559"/>
      <c r="AKT114" s="559"/>
      <c r="AKU114" s="559"/>
      <c r="AKV114" s="559"/>
      <c r="AKW114" s="559"/>
      <c r="AKX114" s="559"/>
      <c r="AKY114" s="559"/>
      <c r="AKZ114" s="559"/>
      <c r="ALA114" s="559"/>
      <c r="ALB114" s="559"/>
      <c r="ALC114" s="559"/>
      <c r="ALD114" s="559"/>
      <c r="ALE114" s="559"/>
      <c r="ALF114" s="559"/>
      <c r="ALG114" s="559"/>
      <c r="ALH114" s="559"/>
      <c r="ALI114" s="559"/>
      <c r="ALJ114" s="559"/>
      <c r="ALK114" s="559"/>
      <c r="ALL114" s="559"/>
      <c r="ALM114" s="559"/>
      <c r="ALN114" s="559"/>
      <c r="ALO114" s="559"/>
      <c r="ALP114" s="559"/>
      <c r="ALQ114" s="559"/>
      <c r="ALR114" s="559"/>
      <c r="ALS114" s="559"/>
      <c r="ALT114" s="559"/>
      <c r="ALU114" s="559"/>
      <c r="ALV114" s="559"/>
      <c r="ALW114" s="559"/>
      <c r="ALX114" s="559"/>
      <c r="ALY114" s="559"/>
      <c r="ALZ114" s="559"/>
      <c r="AMA114" s="559"/>
      <c r="AMB114" s="559"/>
      <c r="AMC114" s="559"/>
      <c r="AMD114" s="559"/>
      <c r="AME114" s="559"/>
      <c r="AMF114" s="559"/>
      <c r="AMG114" s="559"/>
      <c r="AMH114" s="559"/>
      <c r="AMI114" s="559"/>
      <c r="AMJ114" s="559"/>
    </row>
    <row r="115" spans="1:1025" x14ac:dyDescent="0.25">
      <c r="A115" s="258" t="s">
        <v>2258</v>
      </c>
      <c r="B115" s="257">
        <v>115</v>
      </c>
      <c r="C115" s="258" t="s">
        <v>24229</v>
      </c>
      <c r="D115" s="308" t="s">
        <v>5317</v>
      </c>
      <c r="E115" s="277" t="s">
        <v>766</v>
      </c>
      <c r="F115" s="278"/>
      <c r="G115" s="280"/>
      <c r="H115" s="280"/>
      <c r="I115" s="492">
        <v>100</v>
      </c>
      <c r="J115" s="278"/>
      <c r="K115" s="278"/>
      <c r="L115" s="278"/>
      <c r="M115" s="278"/>
      <c r="N115" s="278">
        <v>1</v>
      </c>
      <c r="O115" s="278"/>
      <c r="P115" s="300">
        <v>336</v>
      </c>
      <c r="Q115" s="278"/>
      <c r="R115" s="278"/>
      <c r="S115" s="278"/>
      <c r="T115" s="278"/>
      <c r="U115" s="278"/>
      <c r="V115" s="278"/>
      <c r="W115" s="283">
        <f t="shared" si="64"/>
        <v>100</v>
      </c>
      <c r="X115" s="283">
        <f t="shared" si="65"/>
        <v>100</v>
      </c>
      <c r="Y115" s="564">
        <f t="shared" si="63"/>
        <v>20</v>
      </c>
      <c r="Z115" s="283">
        <f t="shared" si="66"/>
        <v>100</v>
      </c>
      <c r="AA115" s="283">
        <f t="shared" si="67"/>
        <v>100</v>
      </c>
      <c r="AB115" s="287">
        <f t="shared" si="68"/>
        <v>100</v>
      </c>
      <c r="AC115" s="287">
        <f t="shared" si="69"/>
        <v>100</v>
      </c>
      <c r="AD115" s="287">
        <f t="shared" si="70"/>
        <v>100</v>
      </c>
      <c r="AE115" s="284">
        <f t="shared" si="76"/>
        <v>100</v>
      </c>
      <c r="AF115" s="284">
        <f t="shared" si="75"/>
        <v>100</v>
      </c>
      <c r="AG115" s="268">
        <f t="shared" si="77"/>
        <v>100</v>
      </c>
      <c r="AH115" s="268">
        <f t="shared" si="72"/>
        <v>100</v>
      </c>
      <c r="AI115" s="268">
        <f t="shared" si="73"/>
        <v>100</v>
      </c>
      <c r="AJ115" s="268">
        <f t="shared" si="74"/>
        <v>100</v>
      </c>
      <c r="AK115" s="506" t="s">
        <v>24040</v>
      </c>
      <c r="AL115" s="278"/>
      <c r="AM115" s="389">
        <v>3</v>
      </c>
      <c r="AN115" s="511"/>
      <c r="AO115" s="277"/>
      <c r="AP115" s="277"/>
      <c r="AQ115" s="277"/>
      <c r="AR115" s="171" t="s">
        <v>5318</v>
      </c>
      <c r="AS115" s="171"/>
      <c r="AT115" s="277"/>
      <c r="AU115" s="277"/>
    </row>
    <row r="116" spans="1:1025" x14ac:dyDescent="0.25">
      <c r="A116" s="258" t="s">
        <v>5320</v>
      </c>
      <c r="B116" s="257">
        <v>116</v>
      </c>
      <c r="C116" s="258" t="s">
        <v>5319</v>
      </c>
      <c r="D116" s="308" t="s">
        <v>5321</v>
      </c>
      <c r="E116" s="277"/>
      <c r="F116" s="278"/>
      <c r="G116" s="280"/>
      <c r="H116" s="280"/>
      <c r="I116" s="492">
        <v>7</v>
      </c>
      <c r="J116" s="278"/>
      <c r="K116" s="278"/>
      <c r="L116" s="278"/>
      <c r="M116" s="278"/>
      <c r="N116" s="278">
        <v>1</v>
      </c>
      <c r="O116" s="278"/>
      <c r="P116" s="278"/>
      <c r="Q116" s="278"/>
      <c r="R116" s="278"/>
      <c r="S116" s="278"/>
      <c r="T116" s="278"/>
      <c r="U116" s="278"/>
      <c r="V116" s="278"/>
      <c r="W116" s="283">
        <f t="shared" si="64"/>
        <v>100</v>
      </c>
      <c r="X116" s="283">
        <f t="shared" si="65"/>
        <v>100</v>
      </c>
      <c r="Y116" s="283">
        <f t="shared" si="63"/>
        <v>100</v>
      </c>
      <c r="Z116" s="283">
        <f t="shared" si="66"/>
        <v>100</v>
      </c>
      <c r="AA116" s="283">
        <f t="shared" si="67"/>
        <v>100</v>
      </c>
      <c r="AB116" s="287">
        <f t="shared" si="68"/>
        <v>100</v>
      </c>
      <c r="AC116" s="287">
        <f t="shared" si="69"/>
        <v>100</v>
      </c>
      <c r="AD116" s="287">
        <f t="shared" si="70"/>
        <v>100</v>
      </c>
      <c r="AE116" s="284">
        <f t="shared" si="76"/>
        <v>100</v>
      </c>
      <c r="AF116" s="284">
        <f t="shared" si="75"/>
        <v>100</v>
      </c>
      <c r="AG116" s="268">
        <f t="shared" si="77"/>
        <v>100</v>
      </c>
      <c r="AH116" s="268">
        <f t="shared" si="72"/>
        <v>100</v>
      </c>
      <c r="AI116" s="268">
        <f t="shared" si="73"/>
        <v>100</v>
      </c>
      <c r="AJ116" s="268">
        <f t="shared" si="74"/>
        <v>100</v>
      </c>
      <c r="AK116" s="506" t="s">
        <v>24092</v>
      </c>
      <c r="AL116" s="277"/>
      <c r="AM116" s="277"/>
      <c r="AN116" s="511"/>
      <c r="AO116" s="277"/>
      <c r="AP116" s="277"/>
      <c r="AQ116" s="277"/>
      <c r="AR116" s="171" t="s">
        <v>756</v>
      </c>
      <c r="AS116" s="171"/>
      <c r="AT116" s="277"/>
      <c r="AU116" s="277"/>
    </row>
    <row r="117" spans="1:1025" x14ac:dyDescent="0.25">
      <c r="A117" s="258" t="s">
        <v>5323</v>
      </c>
      <c r="B117" s="257">
        <v>117</v>
      </c>
      <c r="C117" s="258" t="s">
        <v>5322</v>
      </c>
      <c r="D117" s="290" t="s">
        <v>5323</v>
      </c>
      <c r="E117" s="277"/>
      <c r="F117" s="278"/>
      <c r="G117" s="280"/>
      <c r="H117" s="280"/>
      <c r="I117" s="492" t="s">
        <v>750</v>
      </c>
      <c r="J117" s="278"/>
      <c r="K117" s="278"/>
      <c r="L117" s="278"/>
      <c r="M117" s="278"/>
      <c r="N117" s="278">
        <v>1</v>
      </c>
      <c r="O117" s="278"/>
      <c r="P117" s="278"/>
      <c r="Q117" s="278"/>
      <c r="R117" s="278"/>
      <c r="S117" s="278"/>
      <c r="T117" s="278"/>
      <c r="U117" s="278"/>
      <c r="V117" s="278"/>
      <c r="W117" s="283">
        <f t="shared" si="64"/>
        <v>100</v>
      </c>
      <c r="X117" s="283">
        <f t="shared" si="65"/>
        <v>100</v>
      </c>
      <c r="Y117" s="283">
        <f t="shared" si="63"/>
        <v>100</v>
      </c>
      <c r="Z117" s="283">
        <f t="shared" si="66"/>
        <v>100</v>
      </c>
      <c r="AA117" s="283">
        <f t="shared" si="67"/>
        <v>100</v>
      </c>
      <c r="AB117" s="287">
        <f t="shared" si="68"/>
        <v>100</v>
      </c>
      <c r="AC117" s="287">
        <f t="shared" si="69"/>
        <v>100</v>
      </c>
      <c r="AD117" s="287">
        <f t="shared" si="70"/>
        <v>100</v>
      </c>
      <c r="AE117" s="284">
        <f t="shared" si="76"/>
        <v>100</v>
      </c>
      <c r="AF117" s="284">
        <f t="shared" si="75"/>
        <v>100</v>
      </c>
      <c r="AG117" s="268">
        <f t="shared" si="77"/>
        <v>100</v>
      </c>
      <c r="AH117" s="268">
        <f t="shared" si="72"/>
        <v>100</v>
      </c>
      <c r="AI117" s="268">
        <f t="shared" si="73"/>
        <v>100</v>
      </c>
      <c r="AJ117" s="268">
        <f t="shared" si="74"/>
        <v>100</v>
      </c>
      <c r="AK117" s="501" t="s">
        <v>750</v>
      </c>
      <c r="AL117" s="277"/>
      <c r="AM117" s="277">
        <v>4</v>
      </c>
      <c r="AN117" s="511"/>
      <c r="AO117" s="277"/>
      <c r="AP117" s="277"/>
      <c r="AQ117" s="277"/>
      <c r="AR117" s="171" t="s">
        <v>756</v>
      </c>
      <c r="AS117" s="356" t="s">
        <v>31836</v>
      </c>
      <c r="AT117" s="277"/>
      <c r="AU117" s="277"/>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3"/>
      <c r="EB117" s="153"/>
      <c r="EC117" s="153"/>
      <c r="ED117" s="153"/>
      <c r="EE117" s="153"/>
      <c r="EF117" s="153"/>
      <c r="EG117" s="153"/>
      <c r="EH117" s="153"/>
      <c r="EI117" s="153"/>
      <c r="EJ117" s="153"/>
      <c r="EK117" s="153"/>
      <c r="EL117" s="153"/>
      <c r="EM117" s="153"/>
      <c r="EN117" s="153"/>
      <c r="EO117" s="153"/>
      <c r="EP117" s="153"/>
      <c r="EQ117" s="153"/>
      <c r="ER117" s="153"/>
      <c r="ES117" s="153"/>
      <c r="ET117" s="153"/>
      <c r="EU117" s="153"/>
      <c r="EV117" s="153"/>
      <c r="EW117" s="153"/>
      <c r="EX117" s="153"/>
      <c r="EY117" s="153"/>
      <c r="EZ117" s="153"/>
      <c r="FA117" s="153"/>
      <c r="FB117" s="153"/>
      <c r="FC117" s="153"/>
      <c r="FD117" s="153"/>
      <c r="FE117" s="153"/>
      <c r="FF117" s="153"/>
      <c r="FG117" s="153"/>
      <c r="FH117" s="153"/>
      <c r="FI117" s="153"/>
      <c r="FJ117" s="153"/>
      <c r="FK117" s="153"/>
      <c r="FL117" s="153"/>
      <c r="FM117" s="153"/>
      <c r="FN117" s="153"/>
      <c r="FO117" s="153"/>
      <c r="FP117" s="153"/>
      <c r="FQ117" s="153"/>
      <c r="FR117" s="153"/>
      <c r="FS117" s="153"/>
      <c r="FT117" s="153"/>
      <c r="FU117" s="153"/>
      <c r="FV117" s="153"/>
      <c r="FW117" s="153"/>
      <c r="FX117" s="153"/>
      <c r="FY117" s="153"/>
      <c r="FZ117" s="153"/>
      <c r="GA117" s="153"/>
      <c r="GB117" s="153"/>
      <c r="GC117" s="153"/>
      <c r="GD117" s="153"/>
      <c r="GE117" s="153"/>
      <c r="GF117" s="153"/>
      <c r="GG117" s="153"/>
      <c r="GH117" s="153"/>
      <c r="GI117" s="153"/>
      <c r="GJ117" s="153"/>
      <c r="GK117" s="153"/>
      <c r="GL117" s="153"/>
      <c r="GM117" s="153"/>
      <c r="GN117" s="153"/>
      <c r="GO117" s="153"/>
      <c r="GP117" s="153"/>
      <c r="GQ117" s="153"/>
      <c r="GR117" s="153"/>
      <c r="GS117" s="153"/>
      <c r="GT117" s="153"/>
      <c r="GU117" s="153"/>
      <c r="GV117" s="153"/>
      <c r="GW117" s="153"/>
      <c r="GX117" s="153"/>
      <c r="GY117" s="153"/>
      <c r="GZ117" s="153"/>
      <c r="HA117" s="153"/>
      <c r="HB117" s="153"/>
      <c r="HC117" s="153"/>
      <c r="HD117" s="153"/>
      <c r="HE117" s="153"/>
      <c r="HF117" s="153"/>
      <c r="HG117" s="153"/>
      <c r="HH117" s="153"/>
      <c r="HI117" s="153"/>
      <c r="HJ117" s="153"/>
      <c r="HK117" s="153"/>
      <c r="HL117" s="153"/>
      <c r="HM117" s="153"/>
      <c r="HN117" s="153"/>
      <c r="HO117" s="153"/>
      <c r="HP117" s="153"/>
      <c r="HQ117" s="153"/>
      <c r="HR117" s="153"/>
      <c r="HS117" s="153"/>
      <c r="HT117" s="153"/>
      <c r="HU117" s="153"/>
      <c r="HV117" s="153"/>
      <c r="HW117" s="153"/>
      <c r="HX117" s="153"/>
      <c r="HY117" s="153"/>
      <c r="HZ117" s="153"/>
      <c r="IA117" s="153"/>
      <c r="IB117" s="153"/>
      <c r="IC117" s="153"/>
      <c r="ID117" s="153"/>
      <c r="IE117" s="153"/>
      <c r="IF117" s="153"/>
      <c r="IG117" s="153"/>
      <c r="IH117" s="153"/>
      <c r="II117" s="153"/>
      <c r="IJ117" s="153"/>
      <c r="IK117" s="153"/>
      <c r="IL117" s="153"/>
      <c r="IM117" s="153"/>
      <c r="IN117" s="153"/>
      <c r="IO117" s="153"/>
      <c r="IP117" s="153"/>
      <c r="IQ117" s="153"/>
      <c r="IR117" s="153"/>
      <c r="IS117" s="153"/>
      <c r="IT117" s="153"/>
      <c r="IU117" s="153"/>
      <c r="IV117" s="153"/>
      <c r="IW117" s="153"/>
      <c r="IX117" s="153"/>
      <c r="IY117" s="153"/>
      <c r="IZ117" s="153"/>
      <c r="JA117" s="153"/>
      <c r="JB117" s="153"/>
      <c r="JC117" s="153"/>
      <c r="JD117" s="153"/>
      <c r="JE117" s="153"/>
      <c r="JF117" s="153"/>
      <c r="JG117" s="153"/>
      <c r="JH117" s="153"/>
      <c r="JI117" s="153"/>
      <c r="JJ117" s="153"/>
      <c r="JK117" s="153"/>
      <c r="JL117" s="153"/>
      <c r="JM117" s="153"/>
      <c r="JN117" s="153"/>
      <c r="JO117" s="153"/>
      <c r="JP117" s="153"/>
      <c r="JQ117" s="153"/>
      <c r="JR117" s="153"/>
      <c r="JS117" s="153"/>
      <c r="JT117" s="153"/>
      <c r="JU117" s="153"/>
      <c r="JV117" s="153"/>
      <c r="JW117" s="153"/>
      <c r="JX117" s="153"/>
      <c r="JY117" s="153"/>
      <c r="JZ117" s="153"/>
      <c r="KA117" s="153"/>
      <c r="KB117" s="153"/>
      <c r="KC117" s="153"/>
      <c r="KD117" s="153"/>
      <c r="KE117" s="153"/>
      <c r="KF117" s="153"/>
      <c r="KG117" s="153"/>
      <c r="KH117" s="153"/>
      <c r="KI117" s="153"/>
      <c r="KJ117" s="153"/>
      <c r="KK117" s="153"/>
      <c r="KL117" s="153"/>
      <c r="KM117" s="153"/>
      <c r="KN117" s="153"/>
      <c r="KO117" s="153"/>
      <c r="KP117" s="153"/>
      <c r="KQ117" s="153"/>
      <c r="KR117" s="153"/>
      <c r="KS117" s="153"/>
      <c r="KT117" s="153"/>
      <c r="KU117" s="153"/>
      <c r="KV117" s="153"/>
      <c r="KW117" s="153"/>
      <c r="KX117" s="153"/>
      <c r="KY117" s="153"/>
      <c r="KZ117" s="153"/>
      <c r="LA117" s="153"/>
      <c r="LB117" s="153"/>
      <c r="LC117" s="153"/>
      <c r="LD117" s="153"/>
      <c r="LE117" s="153"/>
      <c r="LF117" s="153"/>
      <c r="LG117" s="153"/>
      <c r="LH117" s="153"/>
      <c r="LI117" s="153"/>
      <c r="LJ117" s="153"/>
      <c r="LK117" s="153"/>
      <c r="LL117" s="153"/>
      <c r="LM117" s="153"/>
      <c r="LN117" s="153"/>
      <c r="LO117" s="153"/>
      <c r="LP117" s="153"/>
      <c r="LQ117" s="153"/>
      <c r="LR117" s="153"/>
      <c r="LS117" s="153"/>
      <c r="LT117" s="153"/>
      <c r="LU117" s="153"/>
      <c r="LV117" s="153"/>
      <c r="LW117" s="153"/>
      <c r="LX117" s="153"/>
      <c r="LY117" s="153"/>
      <c r="LZ117" s="153"/>
      <c r="MA117" s="153"/>
      <c r="MB117" s="153"/>
      <c r="MC117" s="153"/>
      <c r="MD117" s="153"/>
      <c r="ME117" s="153"/>
      <c r="MF117" s="153"/>
      <c r="MG117" s="153"/>
      <c r="MH117" s="153"/>
      <c r="MI117" s="153"/>
      <c r="MJ117" s="153"/>
      <c r="MK117" s="153"/>
      <c r="ML117" s="153"/>
      <c r="MM117" s="153"/>
      <c r="MN117" s="153"/>
      <c r="MO117" s="153"/>
      <c r="MP117" s="153"/>
      <c r="MQ117" s="153"/>
      <c r="MR117" s="153"/>
      <c r="MS117" s="153"/>
      <c r="MT117" s="153"/>
      <c r="MU117" s="153"/>
      <c r="MV117" s="153"/>
      <c r="MW117" s="153"/>
      <c r="MX117" s="153"/>
      <c r="MY117" s="153"/>
      <c r="MZ117" s="153"/>
      <c r="NA117" s="153"/>
      <c r="NB117" s="153"/>
      <c r="NC117" s="153"/>
      <c r="ND117" s="153"/>
      <c r="NE117" s="153"/>
      <c r="NF117" s="153"/>
      <c r="NG117" s="153"/>
      <c r="NH117" s="153"/>
      <c r="NI117" s="153"/>
      <c r="NJ117" s="153"/>
      <c r="NK117" s="153"/>
      <c r="NL117" s="153"/>
      <c r="NM117" s="153"/>
      <c r="NN117" s="153"/>
      <c r="NO117" s="153"/>
      <c r="NP117" s="153"/>
      <c r="NQ117" s="153"/>
      <c r="NR117" s="153"/>
      <c r="NS117" s="153"/>
      <c r="NT117" s="153"/>
      <c r="NU117" s="153"/>
      <c r="NV117" s="153"/>
      <c r="NW117" s="153"/>
      <c r="NX117" s="153"/>
      <c r="NY117" s="153"/>
      <c r="NZ117" s="153"/>
      <c r="OA117" s="153"/>
      <c r="OB117" s="153"/>
      <c r="OC117" s="153"/>
      <c r="OD117" s="153"/>
      <c r="OE117" s="153"/>
      <c r="OF117" s="153"/>
      <c r="OG117" s="153"/>
      <c r="OH117" s="153"/>
      <c r="OI117" s="153"/>
      <c r="OJ117" s="153"/>
      <c r="OK117" s="153"/>
      <c r="OL117" s="153"/>
      <c r="OM117" s="153"/>
      <c r="ON117" s="153"/>
      <c r="OO117" s="153"/>
      <c r="OP117" s="153"/>
      <c r="OQ117" s="153"/>
      <c r="OR117" s="153"/>
      <c r="OS117" s="153"/>
      <c r="OT117" s="153"/>
      <c r="OU117" s="153"/>
      <c r="OV117" s="153"/>
      <c r="OW117" s="153"/>
      <c r="OX117" s="153"/>
      <c r="OY117" s="153"/>
      <c r="OZ117" s="153"/>
      <c r="PA117" s="153"/>
      <c r="PB117" s="153"/>
      <c r="PC117" s="153"/>
      <c r="PD117" s="153"/>
      <c r="PE117" s="153"/>
      <c r="PF117" s="153"/>
      <c r="PG117" s="153"/>
      <c r="PH117" s="153"/>
      <c r="PI117" s="153"/>
      <c r="PJ117" s="153"/>
      <c r="PK117" s="153"/>
      <c r="PL117" s="153"/>
      <c r="PM117" s="153"/>
      <c r="PN117" s="153"/>
      <c r="PO117" s="153"/>
      <c r="PP117" s="153"/>
      <c r="PQ117" s="153"/>
      <c r="PR117" s="153"/>
      <c r="PS117" s="153"/>
      <c r="PT117" s="153"/>
      <c r="PU117" s="153"/>
      <c r="PV117" s="153"/>
      <c r="PW117" s="153"/>
      <c r="PX117" s="153"/>
      <c r="PY117" s="153"/>
      <c r="PZ117" s="153"/>
      <c r="QA117" s="153"/>
      <c r="QB117" s="153"/>
      <c r="QC117" s="153"/>
      <c r="QD117" s="153"/>
      <c r="QE117" s="153"/>
      <c r="QF117" s="153"/>
      <c r="QG117" s="153"/>
      <c r="QH117" s="153"/>
      <c r="QI117" s="153"/>
      <c r="QJ117" s="153"/>
      <c r="QK117" s="153"/>
      <c r="QL117" s="153"/>
      <c r="QM117" s="153"/>
      <c r="QN117" s="153"/>
      <c r="QO117" s="153"/>
      <c r="QP117" s="153"/>
      <c r="QQ117" s="153"/>
      <c r="QR117" s="153"/>
      <c r="QS117" s="153"/>
      <c r="QT117" s="153"/>
      <c r="QU117" s="153"/>
      <c r="QV117" s="153"/>
      <c r="QW117" s="153"/>
      <c r="QX117" s="153"/>
      <c r="QY117" s="153"/>
      <c r="QZ117" s="153"/>
      <c r="RA117" s="153"/>
      <c r="RB117" s="153"/>
      <c r="RC117" s="153"/>
      <c r="RD117" s="153"/>
      <c r="RE117" s="153"/>
      <c r="RF117" s="153"/>
      <c r="RG117" s="153"/>
      <c r="RH117" s="153"/>
      <c r="RI117" s="153"/>
      <c r="RJ117" s="153"/>
      <c r="RK117" s="153"/>
      <c r="RL117" s="153"/>
      <c r="RM117" s="153"/>
      <c r="RN117" s="153"/>
      <c r="RO117" s="153"/>
      <c r="RP117" s="153"/>
      <c r="RQ117" s="153"/>
      <c r="RR117" s="153"/>
      <c r="RS117" s="153"/>
      <c r="RT117" s="153"/>
      <c r="RU117" s="153"/>
      <c r="RV117" s="153"/>
      <c r="RW117" s="153"/>
      <c r="RX117" s="153"/>
      <c r="RY117" s="153"/>
      <c r="RZ117" s="153"/>
      <c r="SA117" s="153"/>
      <c r="SB117" s="153"/>
      <c r="SC117" s="153"/>
      <c r="SD117" s="153"/>
      <c r="SE117" s="153"/>
      <c r="SF117" s="153"/>
      <c r="SG117" s="153"/>
      <c r="SH117" s="153"/>
      <c r="SI117" s="153"/>
      <c r="SJ117" s="153"/>
      <c r="SK117" s="153"/>
      <c r="SL117" s="153"/>
      <c r="SM117" s="153"/>
      <c r="SN117" s="153"/>
      <c r="SO117" s="153"/>
      <c r="SP117" s="153"/>
      <c r="SQ117" s="153"/>
      <c r="SR117" s="153"/>
      <c r="SS117" s="153"/>
      <c r="ST117" s="153"/>
      <c r="SU117" s="153"/>
      <c r="SV117" s="153"/>
      <c r="SW117" s="153"/>
      <c r="SX117" s="153"/>
      <c r="SY117" s="153"/>
      <c r="SZ117" s="153"/>
      <c r="TA117" s="153"/>
      <c r="TB117" s="153"/>
      <c r="TC117" s="153"/>
      <c r="TD117" s="153"/>
      <c r="TE117" s="153"/>
      <c r="TF117" s="153"/>
      <c r="TG117" s="153"/>
      <c r="TH117" s="153"/>
      <c r="TI117" s="153"/>
      <c r="TJ117" s="153"/>
      <c r="TK117" s="153"/>
      <c r="TL117" s="153"/>
      <c r="TM117" s="153"/>
      <c r="TN117" s="153"/>
      <c r="TO117" s="153"/>
      <c r="TP117" s="153"/>
      <c r="TQ117" s="153"/>
      <c r="TR117" s="153"/>
      <c r="TS117" s="153"/>
      <c r="TT117" s="153"/>
      <c r="TU117" s="153"/>
      <c r="TV117" s="153"/>
      <c r="TW117" s="153"/>
      <c r="TX117" s="153"/>
      <c r="TY117" s="153"/>
      <c r="TZ117" s="153"/>
      <c r="UA117" s="153"/>
      <c r="UB117" s="153"/>
      <c r="UC117" s="153"/>
      <c r="UD117" s="153"/>
      <c r="UE117" s="153"/>
      <c r="UF117" s="153"/>
      <c r="UG117" s="153"/>
      <c r="UH117" s="153"/>
      <c r="UI117" s="153"/>
      <c r="UJ117" s="153"/>
      <c r="UK117" s="153"/>
      <c r="UL117" s="153"/>
      <c r="UM117" s="153"/>
      <c r="UN117" s="153"/>
      <c r="UO117" s="153"/>
      <c r="UP117" s="153"/>
      <c r="UQ117" s="153"/>
      <c r="UR117" s="153"/>
      <c r="US117" s="153"/>
      <c r="UT117" s="153"/>
      <c r="UU117" s="153"/>
      <c r="UV117" s="153"/>
      <c r="UW117" s="153"/>
      <c r="UX117" s="153"/>
      <c r="UY117" s="153"/>
      <c r="UZ117" s="153"/>
      <c r="VA117" s="153"/>
      <c r="VB117" s="153"/>
      <c r="VC117" s="153"/>
      <c r="VD117" s="153"/>
      <c r="VE117" s="153"/>
      <c r="VF117" s="153"/>
      <c r="VG117" s="153"/>
      <c r="VH117" s="153"/>
      <c r="VI117" s="153"/>
      <c r="VJ117" s="153"/>
      <c r="VK117" s="153"/>
      <c r="VL117" s="153"/>
      <c r="VM117" s="153"/>
      <c r="VN117" s="153"/>
      <c r="VO117" s="153"/>
      <c r="VP117" s="153"/>
      <c r="VQ117" s="153"/>
      <c r="VR117" s="153"/>
      <c r="VS117" s="153"/>
      <c r="VT117" s="153"/>
      <c r="VU117" s="153"/>
      <c r="VV117" s="153"/>
      <c r="VW117" s="153"/>
      <c r="VX117" s="153"/>
      <c r="VY117" s="153"/>
      <c r="VZ117" s="153"/>
      <c r="WA117" s="153"/>
      <c r="WB117" s="153"/>
      <c r="WC117" s="153"/>
      <c r="WD117" s="153"/>
      <c r="WE117" s="153"/>
      <c r="WF117" s="153"/>
      <c r="WG117" s="153"/>
      <c r="WH117" s="153"/>
      <c r="WI117" s="153"/>
      <c r="WJ117" s="153"/>
      <c r="WK117" s="153"/>
      <c r="WL117" s="153"/>
      <c r="WM117" s="153"/>
      <c r="WN117" s="153"/>
      <c r="WO117" s="153"/>
      <c r="WP117" s="153"/>
      <c r="WQ117" s="153"/>
      <c r="WR117" s="153"/>
      <c r="WS117" s="153"/>
      <c r="WT117" s="153"/>
      <c r="WU117" s="153"/>
      <c r="WV117" s="153"/>
      <c r="WW117" s="153"/>
      <c r="WX117" s="153"/>
      <c r="WY117" s="153"/>
      <c r="WZ117" s="153"/>
      <c r="XA117" s="153"/>
      <c r="XB117" s="153"/>
      <c r="XC117" s="153"/>
      <c r="XD117" s="153"/>
      <c r="XE117" s="153"/>
      <c r="XF117" s="153"/>
      <c r="XG117" s="153"/>
      <c r="XH117" s="153"/>
      <c r="XI117" s="153"/>
      <c r="XJ117" s="153"/>
      <c r="XK117" s="153"/>
      <c r="XL117" s="153"/>
      <c r="XM117" s="153"/>
      <c r="XN117" s="153"/>
      <c r="XO117" s="153"/>
      <c r="XP117" s="153"/>
      <c r="XQ117" s="153"/>
      <c r="XR117" s="153"/>
      <c r="XS117" s="153"/>
      <c r="XT117" s="153"/>
      <c r="XU117" s="153"/>
      <c r="XV117" s="153"/>
      <c r="XW117" s="153"/>
      <c r="XX117" s="153"/>
      <c r="XY117" s="153"/>
      <c r="XZ117" s="153"/>
      <c r="YA117" s="153"/>
      <c r="YB117" s="153"/>
      <c r="YC117" s="153"/>
      <c r="YD117" s="153"/>
      <c r="YE117" s="153"/>
      <c r="YF117" s="153"/>
      <c r="YG117" s="153"/>
      <c r="YH117" s="153"/>
      <c r="YI117" s="153"/>
      <c r="YJ117" s="153"/>
      <c r="YK117" s="153"/>
      <c r="YL117" s="153"/>
      <c r="YM117" s="153"/>
      <c r="YN117" s="153"/>
      <c r="YO117" s="153"/>
      <c r="YP117" s="153"/>
      <c r="YQ117" s="153"/>
      <c r="YR117" s="153"/>
      <c r="YS117" s="153"/>
      <c r="YT117" s="153"/>
      <c r="YU117" s="153"/>
      <c r="YV117" s="153"/>
      <c r="YW117" s="153"/>
      <c r="YX117" s="153"/>
      <c r="YY117" s="153"/>
      <c r="YZ117" s="153"/>
      <c r="ZA117" s="153"/>
      <c r="ZB117" s="153"/>
      <c r="ZC117" s="153"/>
      <c r="ZD117" s="153"/>
      <c r="ZE117" s="153"/>
      <c r="ZF117" s="153"/>
      <c r="ZG117" s="153"/>
      <c r="ZH117" s="153"/>
      <c r="ZI117" s="153"/>
      <c r="ZJ117" s="153"/>
      <c r="ZK117" s="153"/>
      <c r="ZL117" s="153"/>
      <c r="ZM117" s="153"/>
      <c r="ZN117" s="153"/>
      <c r="ZO117" s="153"/>
      <c r="ZP117" s="153"/>
      <c r="ZQ117" s="153"/>
      <c r="ZR117" s="153"/>
      <c r="ZS117" s="153"/>
      <c r="ZT117" s="153"/>
      <c r="ZU117" s="153"/>
      <c r="ZV117" s="153"/>
      <c r="ZW117" s="153"/>
      <c r="ZX117" s="153"/>
      <c r="ZY117" s="153"/>
      <c r="ZZ117" s="153"/>
      <c r="AAA117" s="153"/>
      <c r="AAB117" s="153"/>
      <c r="AAC117" s="153"/>
      <c r="AAD117" s="153"/>
      <c r="AAE117" s="153"/>
      <c r="AAF117" s="153"/>
      <c r="AAG117" s="153"/>
      <c r="AAH117" s="153"/>
      <c r="AAI117" s="153"/>
      <c r="AAJ117" s="153"/>
      <c r="AAK117" s="153"/>
      <c r="AAL117" s="153"/>
      <c r="AAM117" s="153"/>
      <c r="AAN117" s="153"/>
      <c r="AAO117" s="153"/>
      <c r="AAP117" s="153"/>
      <c r="AAQ117" s="153"/>
      <c r="AAR117" s="153"/>
      <c r="AAS117" s="153"/>
      <c r="AAT117" s="153"/>
      <c r="AAU117" s="153"/>
      <c r="AAV117" s="153"/>
      <c r="AAW117" s="153"/>
      <c r="AAX117" s="153"/>
      <c r="AAY117" s="153"/>
      <c r="AAZ117" s="153"/>
      <c r="ABA117" s="153"/>
      <c r="ABB117" s="153"/>
      <c r="ABC117" s="153"/>
      <c r="ABD117" s="153"/>
      <c r="ABE117" s="153"/>
      <c r="ABF117" s="153"/>
      <c r="ABG117" s="153"/>
      <c r="ABH117" s="153"/>
      <c r="ABI117" s="153"/>
      <c r="ABJ117" s="153"/>
      <c r="ABK117" s="153"/>
      <c r="ABL117" s="153"/>
      <c r="ABM117" s="153"/>
      <c r="ABN117" s="153"/>
      <c r="ABO117" s="153"/>
      <c r="ABP117" s="153"/>
      <c r="ABQ117" s="153"/>
      <c r="ABR117" s="153"/>
      <c r="ABS117" s="153"/>
      <c r="ABT117" s="153"/>
      <c r="ABU117" s="153"/>
      <c r="ABV117" s="153"/>
      <c r="ABW117" s="153"/>
      <c r="ABX117" s="153"/>
      <c r="ABY117" s="153"/>
      <c r="ABZ117" s="153"/>
      <c r="ACA117" s="153"/>
      <c r="ACB117" s="153"/>
      <c r="ACC117" s="153"/>
      <c r="ACD117" s="153"/>
      <c r="ACE117" s="153"/>
      <c r="ACF117" s="153"/>
      <c r="ACG117" s="153"/>
      <c r="ACH117" s="153"/>
      <c r="ACI117" s="153"/>
      <c r="ACJ117" s="153"/>
      <c r="ACK117" s="153"/>
      <c r="ACL117" s="153"/>
      <c r="ACM117" s="153"/>
      <c r="ACN117" s="153"/>
      <c r="ACO117" s="153"/>
      <c r="ACP117" s="153"/>
      <c r="ACQ117" s="153"/>
      <c r="ACR117" s="153"/>
      <c r="ACS117" s="153"/>
      <c r="ACT117" s="153"/>
      <c r="ACU117" s="153"/>
      <c r="ACV117" s="153"/>
      <c r="ACW117" s="153"/>
      <c r="ACX117" s="153"/>
      <c r="ACY117" s="153"/>
      <c r="ACZ117" s="153"/>
      <c r="ADA117" s="153"/>
      <c r="ADB117" s="153"/>
      <c r="ADC117" s="153"/>
      <c r="ADD117" s="153"/>
      <c r="ADE117" s="153"/>
      <c r="ADF117" s="153"/>
      <c r="ADG117" s="153"/>
      <c r="ADH117" s="153"/>
      <c r="ADI117" s="153"/>
      <c r="ADJ117" s="153"/>
      <c r="ADK117" s="153"/>
      <c r="ADL117" s="153"/>
      <c r="ADM117" s="153"/>
      <c r="ADN117" s="153"/>
      <c r="ADO117" s="153"/>
      <c r="ADP117" s="153"/>
      <c r="ADQ117" s="153"/>
      <c r="ADR117" s="153"/>
      <c r="ADS117" s="153"/>
      <c r="ADT117" s="153"/>
      <c r="ADU117" s="153"/>
      <c r="ADV117" s="153"/>
      <c r="ADW117" s="153"/>
      <c r="ADX117" s="153"/>
      <c r="ADY117" s="153"/>
      <c r="ADZ117" s="153"/>
      <c r="AEA117" s="153"/>
      <c r="AEB117" s="153"/>
      <c r="AEC117" s="153"/>
      <c r="AED117" s="153"/>
      <c r="AEE117" s="153"/>
      <c r="AEF117" s="153"/>
      <c r="AEG117" s="153"/>
      <c r="AEH117" s="153"/>
      <c r="AEI117" s="153"/>
      <c r="AEJ117" s="153"/>
      <c r="AEK117" s="153"/>
      <c r="AEL117" s="153"/>
      <c r="AEM117" s="153"/>
      <c r="AEN117" s="153"/>
      <c r="AEO117" s="153"/>
      <c r="AEP117" s="153"/>
      <c r="AEQ117" s="153"/>
      <c r="AER117" s="153"/>
      <c r="AES117" s="153"/>
      <c r="AET117" s="153"/>
      <c r="AEU117" s="153"/>
      <c r="AEV117" s="153"/>
      <c r="AEW117" s="153"/>
      <c r="AEX117" s="153"/>
      <c r="AEY117" s="153"/>
      <c r="AEZ117" s="153"/>
      <c r="AFA117" s="153"/>
      <c r="AFB117" s="153"/>
      <c r="AFC117" s="153"/>
      <c r="AFD117" s="153"/>
      <c r="AFE117" s="153"/>
      <c r="AFF117" s="153"/>
      <c r="AFG117" s="153"/>
      <c r="AFH117" s="153"/>
      <c r="AFI117" s="153"/>
      <c r="AFJ117" s="153"/>
      <c r="AFK117" s="153"/>
      <c r="AFL117" s="153"/>
      <c r="AFM117" s="153"/>
      <c r="AFN117" s="153"/>
      <c r="AFO117" s="153"/>
      <c r="AFP117" s="153"/>
      <c r="AFQ117" s="153"/>
      <c r="AFR117" s="153"/>
      <c r="AFS117" s="153"/>
      <c r="AFT117" s="153"/>
      <c r="AFU117" s="153"/>
      <c r="AFV117" s="153"/>
      <c r="AFW117" s="153"/>
      <c r="AFX117" s="153"/>
      <c r="AFY117" s="153"/>
      <c r="AFZ117" s="153"/>
      <c r="AGA117" s="153"/>
      <c r="AGB117" s="153"/>
      <c r="AGC117" s="153"/>
      <c r="AGD117" s="153"/>
      <c r="AGE117" s="153"/>
      <c r="AGF117" s="153"/>
      <c r="AGG117" s="153"/>
      <c r="AGH117" s="153"/>
      <c r="AGI117" s="153"/>
      <c r="AGJ117" s="153"/>
      <c r="AGK117" s="153"/>
      <c r="AGL117" s="153"/>
      <c r="AGM117" s="153"/>
      <c r="AGN117" s="153"/>
      <c r="AGO117" s="153"/>
      <c r="AGP117" s="153"/>
      <c r="AGQ117" s="153"/>
      <c r="AGR117" s="153"/>
      <c r="AGS117" s="153"/>
      <c r="AGT117" s="153"/>
      <c r="AGU117" s="153"/>
      <c r="AGV117" s="153"/>
      <c r="AGW117" s="153"/>
      <c r="AGX117" s="153"/>
      <c r="AGY117" s="153"/>
      <c r="AGZ117" s="153"/>
      <c r="AHA117" s="153"/>
      <c r="AHB117" s="153"/>
      <c r="AHC117" s="153"/>
      <c r="AHD117" s="153"/>
      <c r="AHE117" s="153"/>
      <c r="AHF117" s="153"/>
      <c r="AHG117" s="153"/>
      <c r="AHH117" s="153"/>
      <c r="AHI117" s="153"/>
      <c r="AHJ117" s="153"/>
      <c r="AHK117" s="153"/>
      <c r="AHL117" s="153"/>
      <c r="AHM117" s="153"/>
      <c r="AHN117" s="153"/>
      <c r="AHO117" s="153"/>
      <c r="AHP117" s="153"/>
      <c r="AHQ117" s="153"/>
      <c r="AHR117" s="153"/>
      <c r="AHS117" s="153"/>
      <c r="AHT117" s="153"/>
      <c r="AHU117" s="153"/>
      <c r="AHV117" s="153"/>
      <c r="AHW117" s="153"/>
      <c r="AHX117" s="153"/>
      <c r="AHY117" s="153"/>
      <c r="AHZ117" s="153"/>
      <c r="AIA117" s="153"/>
      <c r="AIB117" s="153"/>
      <c r="AIC117" s="153"/>
      <c r="AID117" s="153"/>
      <c r="AIE117" s="153"/>
      <c r="AIF117" s="153"/>
      <c r="AIG117" s="153"/>
      <c r="AIH117" s="153"/>
      <c r="AII117" s="153"/>
      <c r="AIJ117" s="153"/>
      <c r="AIK117" s="153"/>
      <c r="AIL117" s="153"/>
      <c r="AIM117" s="153"/>
      <c r="AIN117" s="153"/>
      <c r="AIO117" s="153"/>
      <c r="AIP117" s="153"/>
      <c r="AIQ117" s="153"/>
      <c r="AIR117" s="153"/>
      <c r="AIS117" s="153"/>
      <c r="AIT117" s="153"/>
      <c r="AIU117" s="153"/>
      <c r="AIV117" s="153"/>
      <c r="AIW117" s="153"/>
      <c r="AIX117" s="153"/>
      <c r="AIY117" s="153"/>
      <c r="AIZ117" s="153"/>
      <c r="AJA117" s="153"/>
      <c r="AJB117" s="153"/>
      <c r="AJC117" s="153"/>
      <c r="AJD117" s="153"/>
      <c r="AJE117" s="153"/>
      <c r="AJF117" s="153"/>
      <c r="AJG117" s="153"/>
      <c r="AJH117" s="153"/>
      <c r="AJI117" s="153"/>
      <c r="AJJ117" s="153"/>
      <c r="AJK117" s="153"/>
      <c r="AJL117" s="153"/>
      <c r="AJM117" s="153"/>
      <c r="AJN117" s="153"/>
      <c r="AJO117" s="153"/>
      <c r="AJP117" s="153"/>
      <c r="AJQ117" s="153"/>
      <c r="AJR117" s="153"/>
      <c r="AJS117" s="153"/>
      <c r="AJT117" s="153"/>
      <c r="AJU117" s="153"/>
      <c r="AJV117" s="153"/>
      <c r="AJW117" s="153"/>
      <c r="AJX117" s="153"/>
      <c r="AJY117" s="153"/>
      <c r="AJZ117" s="153"/>
      <c r="AKA117" s="153"/>
      <c r="AKB117" s="153"/>
      <c r="AKC117" s="153"/>
      <c r="AKD117" s="153"/>
      <c r="AKE117" s="153"/>
      <c r="AKF117" s="153"/>
      <c r="AKG117" s="153"/>
      <c r="AKH117" s="153"/>
      <c r="AKI117" s="153"/>
      <c r="AKJ117" s="153"/>
      <c r="AKK117" s="153"/>
      <c r="AKL117" s="153"/>
      <c r="AKM117" s="153"/>
      <c r="AKN117" s="153"/>
      <c r="AKO117" s="153"/>
      <c r="AKP117" s="153"/>
      <c r="AKQ117" s="153"/>
      <c r="AKR117" s="153"/>
      <c r="AKS117" s="153"/>
      <c r="AKT117" s="153"/>
      <c r="AKU117" s="153"/>
      <c r="AKV117" s="153"/>
      <c r="AKW117" s="153"/>
      <c r="AKX117" s="153"/>
      <c r="AKY117" s="153"/>
      <c r="AKZ117" s="153"/>
      <c r="ALA117" s="153"/>
      <c r="ALB117" s="153"/>
      <c r="ALC117" s="153"/>
      <c r="ALD117" s="153"/>
      <c r="ALE117" s="153"/>
      <c r="ALF117" s="153"/>
      <c r="ALG117" s="153"/>
      <c r="ALH117" s="153"/>
      <c r="ALI117" s="153"/>
      <c r="ALJ117" s="153"/>
      <c r="ALK117" s="153"/>
      <c r="ALL117" s="153"/>
      <c r="ALM117" s="153"/>
      <c r="ALN117" s="153"/>
      <c r="ALO117" s="153"/>
      <c r="ALP117" s="153"/>
      <c r="ALQ117" s="153"/>
      <c r="ALR117" s="153"/>
      <c r="ALS117" s="153"/>
      <c r="ALT117" s="153"/>
      <c r="ALU117" s="153"/>
      <c r="ALV117" s="153"/>
      <c r="ALW117" s="153"/>
      <c r="ALX117" s="153"/>
      <c r="ALY117" s="153"/>
      <c r="ALZ117" s="153"/>
      <c r="AMA117" s="153"/>
      <c r="AMB117" s="153"/>
      <c r="AMC117" s="153"/>
      <c r="AMD117" s="153"/>
      <c r="AME117" s="153"/>
      <c r="AMF117" s="153"/>
      <c r="AMG117" s="153"/>
      <c r="AMH117" s="153"/>
      <c r="AMI117" s="153"/>
      <c r="AMJ117" s="153"/>
      <c r="AMK117" s="153"/>
    </row>
    <row r="118" spans="1:1025" x14ac:dyDescent="0.25">
      <c r="A118" s="289" t="s">
        <v>5327</v>
      </c>
      <c r="B118" s="257">
        <v>118</v>
      </c>
      <c r="C118" s="258" t="s">
        <v>24230</v>
      </c>
      <c r="D118" s="308" t="s">
        <v>5328</v>
      </c>
      <c r="E118" s="277"/>
      <c r="F118" s="278"/>
      <c r="G118" s="280"/>
      <c r="H118" s="280"/>
      <c r="I118" s="492" t="s">
        <v>750</v>
      </c>
      <c r="J118" s="278"/>
      <c r="K118" s="278"/>
      <c r="L118" s="278"/>
      <c r="M118" s="278"/>
      <c r="N118" s="278">
        <v>1</v>
      </c>
      <c r="O118" s="278"/>
      <c r="P118" s="278"/>
      <c r="Q118" s="278"/>
      <c r="R118" s="278"/>
      <c r="S118" s="278"/>
      <c r="T118" s="278"/>
      <c r="U118" s="278"/>
      <c r="V118" s="278"/>
      <c r="W118" s="283">
        <f t="shared" si="64"/>
        <v>100</v>
      </c>
      <c r="X118" s="283">
        <f t="shared" si="65"/>
        <v>100</v>
      </c>
      <c r="Y118" s="283">
        <f t="shared" si="63"/>
        <v>100</v>
      </c>
      <c r="Z118" s="283">
        <f t="shared" si="66"/>
        <v>100</v>
      </c>
      <c r="AA118" s="283">
        <f t="shared" si="67"/>
        <v>100</v>
      </c>
      <c r="AB118" s="287">
        <f t="shared" si="68"/>
        <v>100</v>
      </c>
      <c r="AC118" s="287">
        <f t="shared" si="69"/>
        <v>100</v>
      </c>
      <c r="AD118" s="287">
        <f t="shared" si="70"/>
        <v>100</v>
      </c>
      <c r="AE118" s="284">
        <f t="shared" si="76"/>
        <v>100</v>
      </c>
      <c r="AF118" s="284">
        <f t="shared" si="75"/>
        <v>100</v>
      </c>
      <c r="AG118" s="268">
        <f t="shared" si="77"/>
        <v>100</v>
      </c>
      <c r="AH118" s="268">
        <f t="shared" si="72"/>
        <v>100</v>
      </c>
      <c r="AI118" s="268">
        <f t="shared" si="73"/>
        <v>100</v>
      </c>
      <c r="AJ118" s="268">
        <f t="shared" si="74"/>
        <v>100</v>
      </c>
      <c r="AK118" s="501" t="s">
        <v>750</v>
      </c>
      <c r="AL118" s="277"/>
      <c r="AM118" s="277">
        <v>4</v>
      </c>
      <c r="AN118" s="511"/>
      <c r="AO118" s="277"/>
      <c r="AP118" s="277"/>
      <c r="AQ118" s="277"/>
      <c r="AR118" s="382" t="s">
        <v>31739</v>
      </c>
      <c r="AS118" s="356" t="s">
        <v>31837</v>
      </c>
      <c r="AT118" s="277"/>
      <c r="AU118" s="277"/>
      <c r="AW118" s="559"/>
      <c r="AX118" s="559"/>
      <c r="AY118" s="559"/>
      <c r="AZ118" s="559"/>
      <c r="BA118" s="559"/>
      <c r="BB118" s="559"/>
      <c r="BC118" s="559"/>
      <c r="BD118" s="559"/>
      <c r="BE118" s="559"/>
      <c r="BF118" s="559"/>
      <c r="BG118" s="559"/>
      <c r="BH118" s="559"/>
      <c r="BI118" s="559"/>
      <c r="BJ118" s="559"/>
      <c r="BK118" s="559"/>
      <c r="BL118" s="559"/>
      <c r="BM118" s="559"/>
      <c r="BN118" s="559"/>
      <c r="BO118" s="559"/>
      <c r="BP118" s="559"/>
      <c r="BQ118" s="559"/>
      <c r="BR118" s="559"/>
      <c r="BS118" s="559"/>
      <c r="BT118" s="559"/>
      <c r="BU118" s="559"/>
      <c r="BV118" s="559"/>
      <c r="BW118" s="559"/>
      <c r="BX118" s="559"/>
      <c r="BY118" s="559"/>
      <c r="BZ118" s="559"/>
      <c r="CA118" s="559"/>
      <c r="CB118" s="559"/>
      <c r="CC118" s="559"/>
      <c r="CD118" s="559"/>
      <c r="CE118" s="559"/>
      <c r="CF118" s="559"/>
      <c r="CG118" s="559"/>
      <c r="CH118" s="559"/>
      <c r="CI118" s="559"/>
      <c r="CJ118" s="559"/>
      <c r="CK118" s="559"/>
      <c r="CL118" s="559"/>
      <c r="CM118" s="559"/>
      <c r="CN118" s="559"/>
      <c r="CO118" s="559"/>
      <c r="CP118" s="559"/>
      <c r="CQ118" s="559"/>
      <c r="CR118" s="559"/>
      <c r="CS118" s="559"/>
      <c r="CT118" s="559"/>
      <c r="CU118" s="559"/>
      <c r="CV118" s="559"/>
      <c r="CW118" s="559"/>
      <c r="CX118" s="559"/>
      <c r="CY118" s="559"/>
      <c r="CZ118" s="559"/>
      <c r="DA118" s="559"/>
      <c r="DB118" s="559"/>
      <c r="DC118" s="559"/>
      <c r="DD118" s="559"/>
      <c r="DE118" s="559"/>
      <c r="DF118" s="559"/>
      <c r="DG118" s="559"/>
      <c r="DH118" s="559"/>
      <c r="DI118" s="559"/>
      <c r="DJ118" s="559"/>
      <c r="DK118" s="559"/>
      <c r="DL118" s="559"/>
      <c r="DM118" s="559"/>
      <c r="DN118" s="559"/>
      <c r="DO118" s="559"/>
      <c r="DP118" s="559"/>
      <c r="DQ118" s="559"/>
      <c r="DR118" s="559"/>
      <c r="DS118" s="559"/>
      <c r="DT118" s="559"/>
      <c r="DU118" s="559"/>
      <c r="DV118" s="559"/>
      <c r="DW118" s="559"/>
      <c r="DX118" s="559"/>
      <c r="DY118" s="559"/>
      <c r="DZ118" s="559"/>
      <c r="EA118" s="559"/>
      <c r="EB118" s="559"/>
      <c r="EC118" s="559"/>
      <c r="ED118" s="559"/>
      <c r="EE118" s="559"/>
      <c r="EF118" s="559"/>
      <c r="EG118" s="559"/>
      <c r="EH118" s="559"/>
      <c r="EI118" s="559"/>
      <c r="EJ118" s="559"/>
      <c r="EK118" s="559"/>
      <c r="EL118" s="559"/>
      <c r="EM118" s="559"/>
      <c r="EN118" s="559"/>
      <c r="EO118" s="559"/>
      <c r="EP118" s="559"/>
      <c r="EQ118" s="559"/>
      <c r="ER118" s="559"/>
      <c r="ES118" s="559"/>
      <c r="ET118" s="559"/>
      <c r="EU118" s="559"/>
      <c r="EV118" s="559"/>
      <c r="EW118" s="559"/>
      <c r="EX118" s="559"/>
      <c r="EY118" s="559"/>
      <c r="EZ118" s="559"/>
      <c r="FA118" s="559"/>
      <c r="FB118" s="559"/>
      <c r="FC118" s="559"/>
      <c r="FD118" s="559"/>
      <c r="FE118" s="559"/>
      <c r="FF118" s="559"/>
      <c r="FG118" s="559"/>
      <c r="FH118" s="559"/>
      <c r="FI118" s="559"/>
      <c r="FJ118" s="559"/>
      <c r="FK118" s="559"/>
      <c r="FL118" s="559"/>
      <c r="FM118" s="559"/>
      <c r="FN118" s="559"/>
      <c r="FO118" s="559"/>
      <c r="FP118" s="559"/>
      <c r="FQ118" s="559"/>
      <c r="FR118" s="559"/>
      <c r="FS118" s="559"/>
      <c r="FT118" s="559"/>
      <c r="FU118" s="559"/>
      <c r="FV118" s="559"/>
      <c r="FW118" s="559"/>
      <c r="FX118" s="559"/>
      <c r="FY118" s="559"/>
      <c r="FZ118" s="559"/>
      <c r="GA118" s="559"/>
      <c r="GB118" s="559"/>
      <c r="GC118" s="559"/>
      <c r="GD118" s="559"/>
      <c r="GE118" s="559"/>
      <c r="GF118" s="559"/>
      <c r="GG118" s="559"/>
      <c r="GH118" s="559"/>
      <c r="GI118" s="559"/>
      <c r="GJ118" s="559"/>
      <c r="GK118" s="559"/>
      <c r="GL118" s="559"/>
      <c r="GM118" s="559"/>
      <c r="GN118" s="559"/>
      <c r="GO118" s="559"/>
      <c r="GP118" s="559"/>
      <c r="GQ118" s="559"/>
      <c r="GR118" s="559"/>
      <c r="GS118" s="559"/>
      <c r="GT118" s="559"/>
      <c r="GU118" s="559"/>
      <c r="GV118" s="559"/>
      <c r="GW118" s="559"/>
      <c r="GX118" s="559"/>
      <c r="GY118" s="559"/>
      <c r="GZ118" s="559"/>
      <c r="HA118" s="559"/>
      <c r="HB118" s="559"/>
      <c r="HC118" s="559"/>
      <c r="HD118" s="559"/>
      <c r="HE118" s="559"/>
      <c r="HF118" s="559"/>
      <c r="HG118" s="559"/>
      <c r="HH118" s="559"/>
      <c r="HI118" s="559"/>
      <c r="HJ118" s="559"/>
      <c r="HK118" s="559"/>
      <c r="HL118" s="559"/>
      <c r="HM118" s="559"/>
      <c r="HN118" s="559"/>
      <c r="HO118" s="559"/>
      <c r="HP118" s="559"/>
      <c r="HQ118" s="559"/>
      <c r="HR118" s="559"/>
      <c r="HS118" s="559"/>
      <c r="HT118" s="559"/>
      <c r="HU118" s="559"/>
      <c r="HV118" s="559"/>
      <c r="HW118" s="559"/>
      <c r="HX118" s="559"/>
      <c r="HY118" s="559"/>
      <c r="HZ118" s="559"/>
      <c r="IA118" s="559"/>
      <c r="IB118" s="559"/>
      <c r="IC118" s="559"/>
      <c r="ID118" s="559"/>
      <c r="IE118" s="559"/>
      <c r="IF118" s="559"/>
      <c r="IG118" s="559"/>
      <c r="IH118" s="559"/>
      <c r="II118" s="559"/>
      <c r="IJ118" s="559"/>
      <c r="IK118" s="559"/>
      <c r="IL118" s="559"/>
      <c r="IM118" s="559"/>
      <c r="IN118" s="559"/>
      <c r="IO118" s="559"/>
      <c r="IP118" s="559"/>
      <c r="IQ118" s="559"/>
      <c r="IR118" s="559"/>
      <c r="IS118" s="559"/>
      <c r="IT118" s="559"/>
      <c r="IU118" s="559"/>
      <c r="IV118" s="559"/>
      <c r="IW118" s="559"/>
      <c r="IX118" s="559"/>
      <c r="IY118" s="559"/>
      <c r="IZ118" s="559"/>
      <c r="JA118" s="559"/>
      <c r="JB118" s="559"/>
      <c r="JC118" s="559"/>
      <c r="JD118" s="559"/>
      <c r="JE118" s="559"/>
      <c r="JF118" s="559"/>
      <c r="JG118" s="559"/>
      <c r="JH118" s="559"/>
      <c r="JI118" s="559"/>
      <c r="JJ118" s="559"/>
      <c r="JK118" s="559"/>
      <c r="JL118" s="559"/>
      <c r="JM118" s="559"/>
      <c r="JN118" s="559"/>
      <c r="JO118" s="559"/>
      <c r="JP118" s="559"/>
      <c r="JQ118" s="559"/>
      <c r="JR118" s="559"/>
      <c r="JS118" s="559"/>
      <c r="JT118" s="559"/>
      <c r="JU118" s="559"/>
      <c r="JV118" s="559"/>
      <c r="JW118" s="559"/>
      <c r="JX118" s="559"/>
      <c r="JY118" s="559"/>
      <c r="JZ118" s="559"/>
      <c r="KA118" s="559"/>
      <c r="KB118" s="559"/>
      <c r="KC118" s="559"/>
      <c r="KD118" s="559"/>
      <c r="KE118" s="559"/>
      <c r="KF118" s="559"/>
      <c r="KG118" s="559"/>
      <c r="KH118" s="559"/>
      <c r="KI118" s="559"/>
      <c r="KJ118" s="559"/>
      <c r="KK118" s="559"/>
      <c r="KL118" s="559"/>
      <c r="KM118" s="559"/>
      <c r="KN118" s="559"/>
      <c r="KO118" s="559"/>
      <c r="KP118" s="559"/>
      <c r="KQ118" s="559"/>
      <c r="KR118" s="559"/>
      <c r="KS118" s="559"/>
      <c r="KT118" s="559"/>
      <c r="KU118" s="559"/>
      <c r="KV118" s="559"/>
      <c r="KW118" s="559"/>
      <c r="KX118" s="559"/>
      <c r="KY118" s="559"/>
      <c r="KZ118" s="559"/>
      <c r="LA118" s="559"/>
      <c r="LB118" s="559"/>
      <c r="LC118" s="559"/>
      <c r="LD118" s="559"/>
      <c r="LE118" s="559"/>
      <c r="LF118" s="559"/>
      <c r="LG118" s="559"/>
      <c r="LH118" s="559"/>
      <c r="LI118" s="559"/>
      <c r="LJ118" s="559"/>
      <c r="LK118" s="559"/>
      <c r="LL118" s="559"/>
      <c r="LM118" s="559"/>
      <c r="LN118" s="559"/>
      <c r="LO118" s="559"/>
      <c r="LP118" s="559"/>
      <c r="LQ118" s="559"/>
      <c r="LR118" s="559"/>
      <c r="LS118" s="559"/>
      <c r="LT118" s="559"/>
      <c r="LU118" s="559"/>
      <c r="LV118" s="559"/>
      <c r="LW118" s="559"/>
      <c r="LX118" s="559"/>
      <c r="LY118" s="559"/>
      <c r="LZ118" s="559"/>
      <c r="MA118" s="559"/>
      <c r="MB118" s="559"/>
      <c r="MC118" s="559"/>
      <c r="MD118" s="559"/>
      <c r="ME118" s="559"/>
      <c r="MF118" s="559"/>
      <c r="MG118" s="559"/>
      <c r="MH118" s="559"/>
      <c r="MI118" s="559"/>
      <c r="MJ118" s="559"/>
      <c r="MK118" s="559"/>
      <c r="ML118" s="559"/>
      <c r="MM118" s="559"/>
      <c r="MN118" s="559"/>
      <c r="MO118" s="559"/>
      <c r="MP118" s="559"/>
      <c r="MQ118" s="559"/>
      <c r="MR118" s="559"/>
      <c r="MS118" s="559"/>
      <c r="MT118" s="559"/>
      <c r="MU118" s="559"/>
      <c r="MV118" s="559"/>
      <c r="MW118" s="559"/>
      <c r="MX118" s="559"/>
      <c r="MY118" s="559"/>
      <c r="MZ118" s="559"/>
      <c r="NA118" s="559"/>
      <c r="NB118" s="559"/>
      <c r="NC118" s="559"/>
      <c r="ND118" s="559"/>
      <c r="NE118" s="559"/>
      <c r="NF118" s="559"/>
      <c r="NG118" s="559"/>
      <c r="NH118" s="559"/>
      <c r="NI118" s="559"/>
      <c r="NJ118" s="559"/>
      <c r="NK118" s="559"/>
      <c r="NL118" s="559"/>
      <c r="NM118" s="559"/>
      <c r="NN118" s="559"/>
      <c r="NO118" s="559"/>
      <c r="NP118" s="559"/>
      <c r="NQ118" s="559"/>
      <c r="NR118" s="559"/>
      <c r="NS118" s="559"/>
      <c r="NT118" s="559"/>
      <c r="NU118" s="559"/>
      <c r="NV118" s="559"/>
      <c r="NW118" s="559"/>
      <c r="NX118" s="559"/>
      <c r="NY118" s="559"/>
      <c r="NZ118" s="559"/>
      <c r="OA118" s="559"/>
      <c r="OB118" s="559"/>
      <c r="OC118" s="559"/>
      <c r="OD118" s="559"/>
      <c r="OE118" s="559"/>
      <c r="OF118" s="559"/>
      <c r="OG118" s="559"/>
      <c r="OH118" s="559"/>
      <c r="OI118" s="559"/>
      <c r="OJ118" s="559"/>
      <c r="OK118" s="559"/>
      <c r="OL118" s="559"/>
      <c r="OM118" s="559"/>
      <c r="ON118" s="559"/>
      <c r="OO118" s="559"/>
      <c r="OP118" s="559"/>
      <c r="OQ118" s="559"/>
      <c r="OR118" s="559"/>
      <c r="OS118" s="559"/>
      <c r="OT118" s="559"/>
      <c r="OU118" s="559"/>
      <c r="OV118" s="559"/>
      <c r="OW118" s="559"/>
      <c r="OX118" s="559"/>
      <c r="OY118" s="559"/>
      <c r="OZ118" s="559"/>
      <c r="PA118" s="559"/>
      <c r="PB118" s="559"/>
      <c r="PC118" s="559"/>
      <c r="PD118" s="559"/>
      <c r="PE118" s="559"/>
      <c r="PF118" s="559"/>
      <c r="PG118" s="559"/>
      <c r="PH118" s="559"/>
      <c r="PI118" s="559"/>
      <c r="PJ118" s="559"/>
      <c r="PK118" s="559"/>
      <c r="PL118" s="559"/>
      <c r="PM118" s="559"/>
      <c r="PN118" s="559"/>
      <c r="PO118" s="559"/>
      <c r="PP118" s="559"/>
      <c r="PQ118" s="559"/>
      <c r="PR118" s="559"/>
      <c r="PS118" s="559"/>
      <c r="PT118" s="559"/>
      <c r="PU118" s="559"/>
      <c r="PV118" s="559"/>
      <c r="PW118" s="559"/>
      <c r="PX118" s="559"/>
      <c r="PY118" s="559"/>
      <c r="PZ118" s="559"/>
      <c r="QA118" s="559"/>
      <c r="QB118" s="559"/>
      <c r="QC118" s="559"/>
      <c r="QD118" s="559"/>
      <c r="QE118" s="559"/>
      <c r="QF118" s="559"/>
      <c r="QG118" s="559"/>
      <c r="QH118" s="559"/>
      <c r="QI118" s="559"/>
      <c r="QJ118" s="559"/>
      <c r="QK118" s="559"/>
      <c r="QL118" s="559"/>
      <c r="QM118" s="559"/>
      <c r="QN118" s="559"/>
      <c r="QO118" s="559"/>
      <c r="QP118" s="559"/>
      <c r="QQ118" s="559"/>
      <c r="QR118" s="559"/>
      <c r="QS118" s="559"/>
      <c r="QT118" s="559"/>
      <c r="QU118" s="559"/>
      <c r="QV118" s="559"/>
      <c r="QW118" s="559"/>
      <c r="QX118" s="559"/>
      <c r="QY118" s="559"/>
      <c r="QZ118" s="559"/>
      <c r="RA118" s="559"/>
      <c r="RB118" s="559"/>
      <c r="RC118" s="559"/>
      <c r="RD118" s="559"/>
      <c r="RE118" s="559"/>
      <c r="RF118" s="559"/>
      <c r="RG118" s="559"/>
      <c r="RH118" s="559"/>
      <c r="RI118" s="559"/>
      <c r="RJ118" s="559"/>
      <c r="RK118" s="559"/>
      <c r="RL118" s="559"/>
      <c r="RM118" s="559"/>
      <c r="RN118" s="559"/>
      <c r="RO118" s="559"/>
      <c r="RP118" s="559"/>
      <c r="RQ118" s="559"/>
      <c r="RR118" s="559"/>
      <c r="RS118" s="559"/>
      <c r="RT118" s="559"/>
      <c r="RU118" s="559"/>
      <c r="RV118" s="559"/>
      <c r="RW118" s="559"/>
      <c r="RX118" s="559"/>
      <c r="RY118" s="559"/>
      <c r="RZ118" s="559"/>
      <c r="SA118" s="559"/>
      <c r="SB118" s="559"/>
      <c r="SC118" s="559"/>
      <c r="SD118" s="559"/>
      <c r="SE118" s="559"/>
      <c r="SF118" s="559"/>
      <c r="SG118" s="559"/>
      <c r="SH118" s="559"/>
      <c r="SI118" s="559"/>
      <c r="SJ118" s="559"/>
      <c r="SK118" s="559"/>
      <c r="SL118" s="559"/>
      <c r="SM118" s="559"/>
      <c r="SN118" s="559"/>
      <c r="SO118" s="559"/>
      <c r="SP118" s="559"/>
      <c r="SQ118" s="559"/>
      <c r="SR118" s="559"/>
      <c r="SS118" s="559"/>
      <c r="ST118" s="559"/>
      <c r="SU118" s="559"/>
      <c r="SV118" s="559"/>
      <c r="SW118" s="559"/>
      <c r="SX118" s="559"/>
      <c r="SY118" s="559"/>
      <c r="SZ118" s="559"/>
      <c r="TA118" s="559"/>
      <c r="TB118" s="559"/>
      <c r="TC118" s="559"/>
      <c r="TD118" s="559"/>
      <c r="TE118" s="559"/>
      <c r="TF118" s="559"/>
      <c r="TG118" s="559"/>
      <c r="TH118" s="559"/>
      <c r="TI118" s="559"/>
      <c r="TJ118" s="559"/>
      <c r="TK118" s="559"/>
      <c r="TL118" s="559"/>
      <c r="TM118" s="559"/>
      <c r="TN118" s="559"/>
      <c r="TO118" s="559"/>
      <c r="TP118" s="559"/>
      <c r="TQ118" s="559"/>
      <c r="TR118" s="559"/>
      <c r="TS118" s="559"/>
      <c r="TT118" s="559"/>
      <c r="TU118" s="559"/>
      <c r="TV118" s="559"/>
      <c r="TW118" s="559"/>
      <c r="TX118" s="559"/>
      <c r="TY118" s="559"/>
      <c r="TZ118" s="559"/>
      <c r="UA118" s="559"/>
      <c r="UB118" s="559"/>
      <c r="UC118" s="559"/>
      <c r="UD118" s="559"/>
      <c r="UE118" s="559"/>
      <c r="UF118" s="559"/>
      <c r="UG118" s="559"/>
      <c r="UH118" s="559"/>
      <c r="UI118" s="559"/>
      <c r="UJ118" s="559"/>
      <c r="UK118" s="559"/>
      <c r="UL118" s="559"/>
      <c r="UM118" s="559"/>
      <c r="UN118" s="559"/>
      <c r="UO118" s="559"/>
      <c r="UP118" s="559"/>
      <c r="UQ118" s="559"/>
      <c r="UR118" s="559"/>
      <c r="US118" s="559"/>
      <c r="UT118" s="559"/>
      <c r="UU118" s="559"/>
      <c r="UV118" s="559"/>
      <c r="UW118" s="559"/>
      <c r="UX118" s="559"/>
      <c r="UY118" s="559"/>
      <c r="UZ118" s="559"/>
      <c r="VA118" s="559"/>
      <c r="VB118" s="559"/>
      <c r="VC118" s="559"/>
      <c r="VD118" s="559"/>
      <c r="VE118" s="559"/>
      <c r="VF118" s="559"/>
      <c r="VG118" s="559"/>
      <c r="VH118" s="559"/>
      <c r="VI118" s="559"/>
      <c r="VJ118" s="559"/>
      <c r="VK118" s="559"/>
      <c r="VL118" s="559"/>
      <c r="VM118" s="559"/>
      <c r="VN118" s="559"/>
      <c r="VO118" s="559"/>
      <c r="VP118" s="559"/>
      <c r="VQ118" s="559"/>
      <c r="VR118" s="559"/>
      <c r="VS118" s="559"/>
      <c r="VT118" s="559"/>
      <c r="VU118" s="559"/>
      <c r="VV118" s="559"/>
      <c r="VW118" s="559"/>
      <c r="VX118" s="559"/>
      <c r="VY118" s="559"/>
      <c r="VZ118" s="559"/>
      <c r="WA118" s="559"/>
      <c r="WB118" s="559"/>
      <c r="WC118" s="559"/>
      <c r="WD118" s="559"/>
      <c r="WE118" s="559"/>
      <c r="WF118" s="559"/>
      <c r="WG118" s="559"/>
      <c r="WH118" s="559"/>
      <c r="WI118" s="559"/>
      <c r="WJ118" s="559"/>
      <c r="WK118" s="559"/>
      <c r="WL118" s="559"/>
      <c r="WM118" s="559"/>
      <c r="WN118" s="559"/>
      <c r="WO118" s="559"/>
      <c r="WP118" s="559"/>
      <c r="WQ118" s="559"/>
      <c r="WR118" s="559"/>
      <c r="WS118" s="559"/>
      <c r="WT118" s="559"/>
      <c r="WU118" s="559"/>
      <c r="WV118" s="559"/>
      <c r="WW118" s="559"/>
      <c r="WX118" s="559"/>
      <c r="WY118" s="559"/>
      <c r="WZ118" s="559"/>
      <c r="XA118" s="559"/>
      <c r="XB118" s="559"/>
      <c r="XC118" s="559"/>
      <c r="XD118" s="559"/>
      <c r="XE118" s="559"/>
      <c r="XF118" s="559"/>
      <c r="XG118" s="559"/>
      <c r="XH118" s="559"/>
      <c r="XI118" s="559"/>
      <c r="XJ118" s="559"/>
      <c r="XK118" s="559"/>
      <c r="XL118" s="559"/>
      <c r="XM118" s="559"/>
      <c r="XN118" s="559"/>
      <c r="XO118" s="559"/>
      <c r="XP118" s="559"/>
      <c r="XQ118" s="559"/>
      <c r="XR118" s="559"/>
      <c r="XS118" s="559"/>
      <c r="XT118" s="559"/>
      <c r="XU118" s="559"/>
      <c r="XV118" s="559"/>
      <c r="XW118" s="559"/>
      <c r="XX118" s="559"/>
      <c r="XY118" s="559"/>
      <c r="XZ118" s="559"/>
      <c r="YA118" s="559"/>
      <c r="YB118" s="559"/>
      <c r="YC118" s="559"/>
      <c r="YD118" s="559"/>
      <c r="YE118" s="559"/>
      <c r="YF118" s="559"/>
      <c r="YG118" s="559"/>
      <c r="YH118" s="559"/>
      <c r="YI118" s="559"/>
      <c r="YJ118" s="559"/>
      <c r="YK118" s="559"/>
      <c r="YL118" s="559"/>
      <c r="YM118" s="559"/>
      <c r="YN118" s="559"/>
      <c r="YO118" s="559"/>
      <c r="YP118" s="559"/>
      <c r="YQ118" s="559"/>
      <c r="YR118" s="559"/>
      <c r="YS118" s="559"/>
      <c r="YT118" s="559"/>
      <c r="YU118" s="559"/>
      <c r="YV118" s="559"/>
      <c r="YW118" s="559"/>
      <c r="YX118" s="559"/>
      <c r="YY118" s="559"/>
      <c r="YZ118" s="559"/>
      <c r="ZA118" s="559"/>
      <c r="ZB118" s="559"/>
      <c r="ZC118" s="559"/>
      <c r="ZD118" s="559"/>
      <c r="ZE118" s="559"/>
      <c r="ZF118" s="559"/>
      <c r="ZG118" s="559"/>
      <c r="ZH118" s="559"/>
      <c r="ZI118" s="559"/>
      <c r="ZJ118" s="559"/>
      <c r="ZK118" s="559"/>
      <c r="ZL118" s="559"/>
      <c r="ZM118" s="559"/>
      <c r="ZN118" s="559"/>
      <c r="ZO118" s="559"/>
      <c r="ZP118" s="559"/>
      <c r="ZQ118" s="559"/>
      <c r="ZR118" s="559"/>
      <c r="ZS118" s="559"/>
      <c r="ZT118" s="559"/>
      <c r="ZU118" s="559"/>
      <c r="ZV118" s="559"/>
      <c r="ZW118" s="559"/>
      <c r="ZX118" s="559"/>
      <c r="ZY118" s="559"/>
      <c r="ZZ118" s="559"/>
      <c r="AAA118" s="559"/>
      <c r="AAB118" s="559"/>
      <c r="AAC118" s="559"/>
      <c r="AAD118" s="559"/>
      <c r="AAE118" s="559"/>
      <c r="AAF118" s="559"/>
      <c r="AAG118" s="559"/>
      <c r="AAH118" s="559"/>
      <c r="AAI118" s="559"/>
      <c r="AAJ118" s="559"/>
      <c r="AAK118" s="559"/>
      <c r="AAL118" s="559"/>
      <c r="AAM118" s="559"/>
      <c r="AAN118" s="559"/>
      <c r="AAO118" s="559"/>
      <c r="AAP118" s="559"/>
      <c r="AAQ118" s="559"/>
      <c r="AAR118" s="559"/>
      <c r="AAS118" s="559"/>
      <c r="AAT118" s="559"/>
      <c r="AAU118" s="559"/>
      <c r="AAV118" s="559"/>
      <c r="AAW118" s="559"/>
      <c r="AAX118" s="559"/>
      <c r="AAY118" s="559"/>
      <c r="AAZ118" s="559"/>
      <c r="ABA118" s="559"/>
      <c r="ABB118" s="559"/>
      <c r="ABC118" s="559"/>
      <c r="ABD118" s="559"/>
      <c r="ABE118" s="559"/>
      <c r="ABF118" s="559"/>
      <c r="ABG118" s="559"/>
      <c r="ABH118" s="559"/>
      <c r="ABI118" s="559"/>
      <c r="ABJ118" s="559"/>
      <c r="ABK118" s="559"/>
      <c r="ABL118" s="559"/>
      <c r="ABM118" s="559"/>
      <c r="ABN118" s="559"/>
      <c r="ABO118" s="559"/>
      <c r="ABP118" s="559"/>
      <c r="ABQ118" s="559"/>
      <c r="ABR118" s="559"/>
      <c r="ABS118" s="559"/>
      <c r="ABT118" s="559"/>
      <c r="ABU118" s="559"/>
      <c r="ABV118" s="559"/>
      <c r="ABW118" s="559"/>
      <c r="ABX118" s="559"/>
      <c r="ABY118" s="559"/>
      <c r="ABZ118" s="559"/>
      <c r="ACA118" s="559"/>
      <c r="ACB118" s="559"/>
      <c r="ACC118" s="559"/>
      <c r="ACD118" s="559"/>
      <c r="ACE118" s="559"/>
      <c r="ACF118" s="559"/>
      <c r="ACG118" s="559"/>
      <c r="ACH118" s="559"/>
      <c r="ACI118" s="559"/>
      <c r="ACJ118" s="559"/>
      <c r="ACK118" s="559"/>
      <c r="ACL118" s="559"/>
      <c r="ACM118" s="559"/>
      <c r="ACN118" s="559"/>
      <c r="ACO118" s="559"/>
      <c r="ACP118" s="559"/>
      <c r="ACQ118" s="559"/>
      <c r="ACR118" s="559"/>
      <c r="ACS118" s="559"/>
      <c r="ACT118" s="559"/>
      <c r="ACU118" s="559"/>
      <c r="ACV118" s="559"/>
      <c r="ACW118" s="559"/>
      <c r="ACX118" s="559"/>
      <c r="ACY118" s="559"/>
      <c r="ACZ118" s="559"/>
      <c r="ADA118" s="559"/>
      <c r="ADB118" s="559"/>
      <c r="ADC118" s="559"/>
      <c r="ADD118" s="559"/>
      <c r="ADE118" s="559"/>
      <c r="ADF118" s="559"/>
      <c r="ADG118" s="559"/>
      <c r="ADH118" s="559"/>
      <c r="ADI118" s="559"/>
      <c r="ADJ118" s="559"/>
      <c r="ADK118" s="559"/>
      <c r="ADL118" s="559"/>
      <c r="ADM118" s="559"/>
      <c r="ADN118" s="559"/>
      <c r="ADO118" s="559"/>
      <c r="ADP118" s="559"/>
      <c r="ADQ118" s="559"/>
      <c r="ADR118" s="559"/>
      <c r="ADS118" s="559"/>
      <c r="ADT118" s="559"/>
      <c r="ADU118" s="559"/>
      <c r="ADV118" s="559"/>
      <c r="ADW118" s="559"/>
      <c r="ADX118" s="559"/>
      <c r="ADY118" s="559"/>
      <c r="ADZ118" s="559"/>
      <c r="AEA118" s="559"/>
      <c r="AEB118" s="559"/>
      <c r="AEC118" s="559"/>
      <c r="AED118" s="559"/>
      <c r="AEE118" s="559"/>
      <c r="AEF118" s="559"/>
      <c r="AEG118" s="559"/>
      <c r="AEH118" s="559"/>
      <c r="AEI118" s="559"/>
      <c r="AEJ118" s="559"/>
      <c r="AEK118" s="559"/>
      <c r="AEL118" s="559"/>
      <c r="AEM118" s="559"/>
      <c r="AEN118" s="559"/>
      <c r="AEO118" s="559"/>
      <c r="AEP118" s="559"/>
      <c r="AEQ118" s="559"/>
      <c r="AER118" s="559"/>
      <c r="AES118" s="559"/>
      <c r="AET118" s="559"/>
      <c r="AEU118" s="559"/>
      <c r="AEV118" s="559"/>
      <c r="AEW118" s="559"/>
      <c r="AEX118" s="559"/>
      <c r="AEY118" s="559"/>
      <c r="AEZ118" s="559"/>
      <c r="AFA118" s="559"/>
      <c r="AFB118" s="559"/>
      <c r="AFC118" s="559"/>
      <c r="AFD118" s="559"/>
      <c r="AFE118" s="559"/>
      <c r="AFF118" s="559"/>
      <c r="AFG118" s="559"/>
      <c r="AFH118" s="559"/>
      <c r="AFI118" s="559"/>
      <c r="AFJ118" s="559"/>
      <c r="AFK118" s="559"/>
      <c r="AFL118" s="559"/>
      <c r="AFM118" s="559"/>
      <c r="AFN118" s="559"/>
      <c r="AFO118" s="559"/>
      <c r="AFP118" s="559"/>
      <c r="AFQ118" s="559"/>
      <c r="AFR118" s="559"/>
      <c r="AFS118" s="559"/>
      <c r="AFT118" s="559"/>
      <c r="AFU118" s="559"/>
      <c r="AFV118" s="559"/>
      <c r="AFW118" s="559"/>
      <c r="AFX118" s="559"/>
      <c r="AFY118" s="559"/>
      <c r="AFZ118" s="559"/>
      <c r="AGA118" s="559"/>
      <c r="AGB118" s="559"/>
      <c r="AGC118" s="559"/>
      <c r="AGD118" s="559"/>
      <c r="AGE118" s="559"/>
      <c r="AGF118" s="559"/>
      <c r="AGG118" s="559"/>
      <c r="AGH118" s="559"/>
      <c r="AGI118" s="559"/>
      <c r="AGJ118" s="559"/>
      <c r="AGK118" s="559"/>
      <c r="AGL118" s="559"/>
      <c r="AGM118" s="559"/>
      <c r="AGN118" s="559"/>
      <c r="AGO118" s="559"/>
      <c r="AGP118" s="559"/>
      <c r="AGQ118" s="559"/>
      <c r="AGR118" s="559"/>
      <c r="AGS118" s="559"/>
      <c r="AGT118" s="559"/>
      <c r="AGU118" s="559"/>
      <c r="AGV118" s="559"/>
      <c r="AGW118" s="559"/>
      <c r="AGX118" s="559"/>
      <c r="AGY118" s="559"/>
      <c r="AGZ118" s="559"/>
      <c r="AHA118" s="559"/>
      <c r="AHB118" s="559"/>
      <c r="AHC118" s="559"/>
      <c r="AHD118" s="559"/>
      <c r="AHE118" s="559"/>
      <c r="AHF118" s="559"/>
      <c r="AHG118" s="559"/>
      <c r="AHH118" s="559"/>
      <c r="AHI118" s="559"/>
      <c r="AHJ118" s="559"/>
      <c r="AHK118" s="559"/>
      <c r="AHL118" s="559"/>
      <c r="AHM118" s="559"/>
      <c r="AHN118" s="559"/>
      <c r="AHO118" s="559"/>
      <c r="AHP118" s="559"/>
      <c r="AHQ118" s="559"/>
      <c r="AHR118" s="559"/>
      <c r="AHS118" s="559"/>
      <c r="AHT118" s="559"/>
      <c r="AHU118" s="559"/>
      <c r="AHV118" s="559"/>
      <c r="AHW118" s="559"/>
      <c r="AHX118" s="559"/>
      <c r="AHY118" s="559"/>
      <c r="AHZ118" s="559"/>
      <c r="AIA118" s="559"/>
      <c r="AIB118" s="559"/>
      <c r="AIC118" s="559"/>
      <c r="AID118" s="559"/>
      <c r="AIE118" s="559"/>
      <c r="AIF118" s="559"/>
      <c r="AIG118" s="559"/>
      <c r="AIH118" s="559"/>
      <c r="AII118" s="559"/>
      <c r="AIJ118" s="559"/>
      <c r="AIK118" s="559"/>
      <c r="AIL118" s="559"/>
      <c r="AIM118" s="559"/>
      <c r="AIN118" s="559"/>
      <c r="AIO118" s="559"/>
      <c r="AIP118" s="559"/>
      <c r="AIQ118" s="559"/>
      <c r="AIR118" s="559"/>
      <c r="AIS118" s="559"/>
      <c r="AIT118" s="559"/>
      <c r="AIU118" s="559"/>
      <c r="AIV118" s="559"/>
      <c r="AIW118" s="559"/>
      <c r="AIX118" s="559"/>
      <c r="AIY118" s="559"/>
      <c r="AIZ118" s="559"/>
      <c r="AJA118" s="559"/>
      <c r="AJB118" s="559"/>
      <c r="AJC118" s="559"/>
      <c r="AJD118" s="559"/>
      <c r="AJE118" s="559"/>
      <c r="AJF118" s="559"/>
      <c r="AJG118" s="559"/>
      <c r="AJH118" s="559"/>
      <c r="AJI118" s="559"/>
      <c r="AJJ118" s="559"/>
      <c r="AJK118" s="559"/>
      <c r="AJL118" s="559"/>
      <c r="AJM118" s="559"/>
      <c r="AJN118" s="559"/>
      <c r="AJO118" s="559"/>
      <c r="AJP118" s="559"/>
      <c r="AJQ118" s="559"/>
      <c r="AJR118" s="559"/>
      <c r="AJS118" s="559"/>
      <c r="AJT118" s="559"/>
      <c r="AJU118" s="559"/>
      <c r="AJV118" s="559"/>
      <c r="AJW118" s="559"/>
      <c r="AJX118" s="559"/>
      <c r="AJY118" s="559"/>
      <c r="AJZ118" s="559"/>
      <c r="AKA118" s="559"/>
      <c r="AKB118" s="559"/>
      <c r="AKC118" s="559"/>
      <c r="AKD118" s="559"/>
      <c r="AKE118" s="559"/>
      <c r="AKF118" s="559"/>
      <c r="AKG118" s="559"/>
      <c r="AKH118" s="559"/>
      <c r="AKI118" s="559"/>
      <c r="AKJ118" s="559"/>
      <c r="AKK118" s="559"/>
      <c r="AKL118" s="559"/>
      <c r="AKM118" s="559"/>
      <c r="AKN118" s="559"/>
      <c r="AKO118" s="559"/>
      <c r="AKP118" s="559"/>
      <c r="AKQ118" s="559"/>
      <c r="AKR118" s="559"/>
      <c r="AKS118" s="559"/>
      <c r="AKT118" s="559"/>
      <c r="AKU118" s="559"/>
      <c r="AKV118" s="559"/>
      <c r="AKW118" s="559"/>
      <c r="AKX118" s="559"/>
      <c r="AKY118" s="559"/>
      <c r="AKZ118" s="559"/>
      <c r="ALA118" s="559"/>
      <c r="ALB118" s="559"/>
      <c r="ALC118" s="559"/>
      <c r="ALD118" s="559"/>
      <c r="ALE118" s="559"/>
      <c r="ALF118" s="559"/>
      <c r="ALG118" s="559"/>
      <c r="ALH118" s="559"/>
      <c r="ALI118" s="559"/>
      <c r="ALJ118" s="559"/>
      <c r="ALK118" s="559"/>
      <c r="ALL118" s="559"/>
      <c r="ALM118" s="559"/>
      <c r="ALN118" s="559"/>
      <c r="ALO118" s="559"/>
      <c r="ALP118" s="559"/>
      <c r="ALQ118" s="559"/>
      <c r="ALR118" s="559"/>
      <c r="ALS118" s="559"/>
      <c r="ALT118" s="559"/>
      <c r="ALU118" s="559"/>
      <c r="ALV118" s="559"/>
      <c r="ALW118" s="559"/>
      <c r="ALX118" s="559"/>
      <c r="ALY118" s="559"/>
      <c r="ALZ118" s="559"/>
      <c r="AMA118" s="559"/>
      <c r="AMB118" s="559"/>
      <c r="AMC118" s="559"/>
      <c r="AMD118" s="559"/>
      <c r="AME118" s="559"/>
      <c r="AMF118" s="559"/>
      <c r="AMG118" s="559"/>
      <c r="AMH118" s="559"/>
      <c r="AMI118" s="559"/>
      <c r="AMJ118" s="559"/>
    </row>
    <row r="119" spans="1:1025" x14ac:dyDescent="0.25">
      <c r="A119" s="289" t="s">
        <v>5329</v>
      </c>
      <c r="B119" s="257">
        <v>119</v>
      </c>
      <c r="C119" s="258" t="s">
        <v>5331</v>
      </c>
      <c r="D119" s="290" t="s">
        <v>5330</v>
      </c>
      <c r="E119" s="277"/>
      <c r="F119" s="278"/>
      <c r="G119" s="280"/>
      <c r="H119" s="280"/>
      <c r="I119" s="492" t="s">
        <v>31737</v>
      </c>
      <c r="J119" s="278"/>
      <c r="K119" s="278"/>
      <c r="L119" s="278"/>
      <c r="M119" s="278"/>
      <c r="N119" s="278">
        <v>1</v>
      </c>
      <c r="O119" s="278"/>
      <c r="P119" s="278"/>
      <c r="Q119" s="278"/>
      <c r="R119" s="278"/>
      <c r="S119" s="278"/>
      <c r="T119" s="278"/>
      <c r="U119" s="278"/>
      <c r="V119" s="278"/>
      <c r="W119" s="283">
        <f t="shared" si="64"/>
        <v>100</v>
      </c>
      <c r="X119" s="283">
        <f t="shared" si="65"/>
        <v>100</v>
      </c>
      <c r="Y119" s="283">
        <f t="shared" si="63"/>
        <v>100</v>
      </c>
      <c r="Z119" s="283">
        <f t="shared" si="66"/>
        <v>100</v>
      </c>
      <c r="AA119" s="283">
        <f t="shared" si="67"/>
        <v>100</v>
      </c>
      <c r="AB119" s="287">
        <f t="shared" si="68"/>
        <v>100</v>
      </c>
      <c r="AC119" s="287">
        <f t="shared" si="69"/>
        <v>100</v>
      </c>
      <c r="AD119" s="287">
        <f t="shared" si="70"/>
        <v>100</v>
      </c>
      <c r="AE119" s="284">
        <f t="shared" si="76"/>
        <v>100</v>
      </c>
      <c r="AF119" s="284">
        <f t="shared" si="75"/>
        <v>100</v>
      </c>
      <c r="AG119" s="268">
        <f t="shared" si="77"/>
        <v>100</v>
      </c>
      <c r="AH119" s="268">
        <f t="shared" si="72"/>
        <v>100</v>
      </c>
      <c r="AI119" s="268">
        <f t="shared" si="73"/>
        <v>100</v>
      </c>
      <c r="AJ119" s="268">
        <f t="shared" si="74"/>
        <v>100</v>
      </c>
      <c r="AK119" s="501" t="s">
        <v>750</v>
      </c>
      <c r="AL119" s="277"/>
      <c r="AM119" s="277">
        <v>4</v>
      </c>
      <c r="AN119" s="511"/>
      <c r="AO119" s="277"/>
      <c r="AP119" s="277"/>
      <c r="AQ119" s="277"/>
      <c r="AR119" s="171" t="s">
        <v>5332</v>
      </c>
      <c r="AS119" s="171"/>
      <c r="AT119" s="277"/>
      <c r="AU119" s="277"/>
      <c r="AW119" s="559"/>
      <c r="AX119" s="559"/>
      <c r="AY119" s="559"/>
      <c r="AZ119" s="559"/>
      <c r="BA119" s="559"/>
      <c r="BB119" s="559"/>
      <c r="BC119" s="559"/>
      <c r="BD119" s="559"/>
      <c r="BE119" s="559"/>
      <c r="BF119" s="559"/>
      <c r="BG119" s="559"/>
      <c r="BH119" s="559"/>
      <c r="BI119" s="559"/>
      <c r="BJ119" s="559"/>
      <c r="BK119" s="559"/>
      <c r="BL119" s="559"/>
      <c r="BM119" s="559"/>
      <c r="BN119" s="559"/>
      <c r="BO119" s="559"/>
      <c r="BP119" s="559"/>
      <c r="BQ119" s="559"/>
      <c r="BR119" s="559"/>
      <c r="BS119" s="559"/>
      <c r="BT119" s="559"/>
      <c r="BU119" s="559"/>
      <c r="BV119" s="559"/>
      <c r="BW119" s="559"/>
      <c r="BX119" s="559"/>
      <c r="BY119" s="559"/>
      <c r="BZ119" s="559"/>
      <c r="CA119" s="559"/>
      <c r="CB119" s="559"/>
      <c r="CC119" s="559"/>
      <c r="CD119" s="559"/>
      <c r="CE119" s="559"/>
      <c r="CF119" s="559"/>
      <c r="CG119" s="559"/>
      <c r="CH119" s="559"/>
      <c r="CI119" s="559"/>
      <c r="CJ119" s="559"/>
      <c r="CK119" s="559"/>
      <c r="CL119" s="559"/>
      <c r="CM119" s="559"/>
      <c r="CN119" s="559"/>
      <c r="CO119" s="559"/>
      <c r="CP119" s="559"/>
      <c r="CQ119" s="559"/>
      <c r="CR119" s="559"/>
      <c r="CS119" s="559"/>
      <c r="CT119" s="559"/>
      <c r="CU119" s="559"/>
      <c r="CV119" s="559"/>
      <c r="CW119" s="559"/>
      <c r="CX119" s="559"/>
      <c r="CY119" s="559"/>
      <c r="CZ119" s="559"/>
      <c r="DA119" s="559"/>
      <c r="DB119" s="559"/>
      <c r="DC119" s="559"/>
      <c r="DD119" s="559"/>
      <c r="DE119" s="559"/>
      <c r="DF119" s="559"/>
      <c r="DG119" s="559"/>
      <c r="DH119" s="559"/>
      <c r="DI119" s="559"/>
      <c r="DJ119" s="559"/>
      <c r="DK119" s="559"/>
      <c r="DL119" s="559"/>
      <c r="DM119" s="559"/>
      <c r="DN119" s="559"/>
      <c r="DO119" s="559"/>
      <c r="DP119" s="559"/>
      <c r="DQ119" s="559"/>
      <c r="DR119" s="559"/>
      <c r="DS119" s="559"/>
      <c r="DT119" s="559"/>
      <c r="DU119" s="559"/>
      <c r="DV119" s="559"/>
      <c r="DW119" s="559"/>
      <c r="DX119" s="559"/>
      <c r="DY119" s="559"/>
      <c r="DZ119" s="559"/>
      <c r="EA119" s="559"/>
      <c r="EB119" s="559"/>
      <c r="EC119" s="559"/>
      <c r="ED119" s="559"/>
      <c r="EE119" s="559"/>
      <c r="EF119" s="559"/>
      <c r="EG119" s="559"/>
      <c r="EH119" s="559"/>
      <c r="EI119" s="559"/>
      <c r="EJ119" s="559"/>
      <c r="EK119" s="559"/>
      <c r="EL119" s="559"/>
      <c r="EM119" s="559"/>
      <c r="EN119" s="559"/>
      <c r="EO119" s="559"/>
      <c r="EP119" s="559"/>
      <c r="EQ119" s="559"/>
      <c r="ER119" s="559"/>
      <c r="ES119" s="559"/>
      <c r="ET119" s="559"/>
      <c r="EU119" s="559"/>
      <c r="EV119" s="559"/>
      <c r="EW119" s="559"/>
      <c r="EX119" s="559"/>
      <c r="EY119" s="559"/>
      <c r="EZ119" s="559"/>
      <c r="FA119" s="559"/>
      <c r="FB119" s="559"/>
      <c r="FC119" s="559"/>
      <c r="FD119" s="559"/>
      <c r="FE119" s="559"/>
      <c r="FF119" s="559"/>
      <c r="FG119" s="559"/>
      <c r="FH119" s="559"/>
      <c r="FI119" s="559"/>
      <c r="FJ119" s="559"/>
      <c r="FK119" s="559"/>
      <c r="FL119" s="559"/>
      <c r="FM119" s="559"/>
      <c r="FN119" s="559"/>
      <c r="FO119" s="559"/>
      <c r="FP119" s="559"/>
      <c r="FQ119" s="559"/>
      <c r="FR119" s="559"/>
      <c r="FS119" s="559"/>
      <c r="FT119" s="559"/>
      <c r="FU119" s="559"/>
      <c r="FV119" s="559"/>
      <c r="FW119" s="559"/>
      <c r="FX119" s="559"/>
      <c r="FY119" s="559"/>
      <c r="FZ119" s="559"/>
      <c r="GA119" s="559"/>
      <c r="GB119" s="559"/>
      <c r="GC119" s="559"/>
      <c r="GD119" s="559"/>
      <c r="GE119" s="559"/>
      <c r="GF119" s="559"/>
      <c r="GG119" s="559"/>
      <c r="GH119" s="559"/>
      <c r="GI119" s="559"/>
      <c r="GJ119" s="559"/>
      <c r="GK119" s="559"/>
      <c r="GL119" s="559"/>
      <c r="GM119" s="559"/>
      <c r="GN119" s="559"/>
      <c r="GO119" s="559"/>
      <c r="GP119" s="559"/>
      <c r="GQ119" s="559"/>
      <c r="GR119" s="559"/>
      <c r="GS119" s="559"/>
      <c r="GT119" s="559"/>
      <c r="GU119" s="559"/>
      <c r="GV119" s="559"/>
      <c r="GW119" s="559"/>
      <c r="GX119" s="559"/>
      <c r="GY119" s="559"/>
      <c r="GZ119" s="559"/>
      <c r="HA119" s="559"/>
      <c r="HB119" s="559"/>
      <c r="HC119" s="559"/>
      <c r="HD119" s="559"/>
      <c r="HE119" s="559"/>
      <c r="HF119" s="559"/>
      <c r="HG119" s="559"/>
      <c r="HH119" s="559"/>
      <c r="HI119" s="559"/>
      <c r="HJ119" s="559"/>
      <c r="HK119" s="559"/>
      <c r="HL119" s="559"/>
      <c r="HM119" s="559"/>
      <c r="HN119" s="559"/>
      <c r="HO119" s="559"/>
      <c r="HP119" s="559"/>
      <c r="HQ119" s="559"/>
      <c r="HR119" s="559"/>
      <c r="HS119" s="559"/>
      <c r="HT119" s="559"/>
      <c r="HU119" s="559"/>
      <c r="HV119" s="559"/>
      <c r="HW119" s="559"/>
      <c r="HX119" s="559"/>
      <c r="HY119" s="559"/>
      <c r="HZ119" s="559"/>
      <c r="IA119" s="559"/>
      <c r="IB119" s="559"/>
      <c r="IC119" s="559"/>
      <c r="ID119" s="559"/>
      <c r="IE119" s="559"/>
      <c r="IF119" s="559"/>
      <c r="IG119" s="559"/>
      <c r="IH119" s="559"/>
      <c r="II119" s="559"/>
      <c r="IJ119" s="559"/>
      <c r="IK119" s="559"/>
      <c r="IL119" s="559"/>
      <c r="IM119" s="559"/>
      <c r="IN119" s="559"/>
      <c r="IO119" s="559"/>
      <c r="IP119" s="559"/>
      <c r="IQ119" s="559"/>
      <c r="IR119" s="559"/>
      <c r="IS119" s="559"/>
      <c r="IT119" s="559"/>
      <c r="IU119" s="559"/>
      <c r="IV119" s="559"/>
      <c r="IW119" s="559"/>
      <c r="IX119" s="559"/>
      <c r="IY119" s="559"/>
      <c r="IZ119" s="559"/>
      <c r="JA119" s="559"/>
      <c r="JB119" s="559"/>
      <c r="JC119" s="559"/>
      <c r="JD119" s="559"/>
      <c r="JE119" s="559"/>
      <c r="JF119" s="559"/>
      <c r="JG119" s="559"/>
      <c r="JH119" s="559"/>
      <c r="JI119" s="559"/>
      <c r="JJ119" s="559"/>
      <c r="JK119" s="559"/>
      <c r="JL119" s="559"/>
      <c r="JM119" s="559"/>
      <c r="JN119" s="559"/>
      <c r="JO119" s="559"/>
      <c r="JP119" s="559"/>
      <c r="JQ119" s="559"/>
      <c r="JR119" s="559"/>
      <c r="JS119" s="559"/>
      <c r="JT119" s="559"/>
      <c r="JU119" s="559"/>
      <c r="JV119" s="559"/>
      <c r="JW119" s="559"/>
      <c r="JX119" s="559"/>
      <c r="JY119" s="559"/>
      <c r="JZ119" s="559"/>
      <c r="KA119" s="559"/>
      <c r="KB119" s="559"/>
      <c r="KC119" s="559"/>
      <c r="KD119" s="559"/>
      <c r="KE119" s="559"/>
      <c r="KF119" s="559"/>
      <c r="KG119" s="559"/>
      <c r="KH119" s="559"/>
      <c r="KI119" s="559"/>
      <c r="KJ119" s="559"/>
      <c r="KK119" s="559"/>
      <c r="KL119" s="559"/>
      <c r="KM119" s="559"/>
      <c r="KN119" s="559"/>
      <c r="KO119" s="559"/>
      <c r="KP119" s="559"/>
      <c r="KQ119" s="559"/>
      <c r="KR119" s="559"/>
      <c r="KS119" s="559"/>
      <c r="KT119" s="559"/>
      <c r="KU119" s="559"/>
      <c r="KV119" s="559"/>
      <c r="KW119" s="559"/>
      <c r="KX119" s="559"/>
      <c r="KY119" s="559"/>
      <c r="KZ119" s="559"/>
      <c r="LA119" s="559"/>
      <c r="LB119" s="559"/>
      <c r="LC119" s="559"/>
      <c r="LD119" s="559"/>
      <c r="LE119" s="559"/>
      <c r="LF119" s="559"/>
      <c r="LG119" s="559"/>
      <c r="LH119" s="559"/>
      <c r="LI119" s="559"/>
      <c r="LJ119" s="559"/>
      <c r="LK119" s="559"/>
      <c r="LL119" s="559"/>
      <c r="LM119" s="559"/>
      <c r="LN119" s="559"/>
      <c r="LO119" s="559"/>
      <c r="LP119" s="559"/>
      <c r="LQ119" s="559"/>
      <c r="LR119" s="559"/>
      <c r="LS119" s="559"/>
      <c r="LT119" s="559"/>
      <c r="LU119" s="559"/>
      <c r="LV119" s="559"/>
      <c r="LW119" s="559"/>
      <c r="LX119" s="559"/>
      <c r="LY119" s="559"/>
      <c r="LZ119" s="559"/>
      <c r="MA119" s="559"/>
      <c r="MB119" s="559"/>
      <c r="MC119" s="559"/>
      <c r="MD119" s="559"/>
      <c r="ME119" s="559"/>
      <c r="MF119" s="559"/>
      <c r="MG119" s="559"/>
      <c r="MH119" s="559"/>
      <c r="MI119" s="559"/>
      <c r="MJ119" s="559"/>
      <c r="MK119" s="559"/>
      <c r="ML119" s="559"/>
      <c r="MM119" s="559"/>
      <c r="MN119" s="559"/>
      <c r="MO119" s="559"/>
      <c r="MP119" s="559"/>
      <c r="MQ119" s="559"/>
      <c r="MR119" s="559"/>
      <c r="MS119" s="559"/>
      <c r="MT119" s="559"/>
      <c r="MU119" s="559"/>
      <c r="MV119" s="559"/>
      <c r="MW119" s="559"/>
      <c r="MX119" s="559"/>
      <c r="MY119" s="559"/>
      <c r="MZ119" s="559"/>
      <c r="NA119" s="559"/>
      <c r="NB119" s="559"/>
      <c r="NC119" s="559"/>
      <c r="ND119" s="559"/>
      <c r="NE119" s="559"/>
      <c r="NF119" s="559"/>
      <c r="NG119" s="559"/>
      <c r="NH119" s="559"/>
      <c r="NI119" s="559"/>
      <c r="NJ119" s="559"/>
      <c r="NK119" s="559"/>
      <c r="NL119" s="559"/>
      <c r="NM119" s="559"/>
      <c r="NN119" s="559"/>
      <c r="NO119" s="559"/>
      <c r="NP119" s="559"/>
      <c r="NQ119" s="559"/>
      <c r="NR119" s="559"/>
      <c r="NS119" s="559"/>
      <c r="NT119" s="559"/>
      <c r="NU119" s="559"/>
      <c r="NV119" s="559"/>
      <c r="NW119" s="559"/>
      <c r="NX119" s="559"/>
      <c r="NY119" s="559"/>
      <c r="NZ119" s="559"/>
      <c r="OA119" s="559"/>
      <c r="OB119" s="559"/>
      <c r="OC119" s="559"/>
      <c r="OD119" s="559"/>
      <c r="OE119" s="559"/>
      <c r="OF119" s="559"/>
      <c r="OG119" s="559"/>
      <c r="OH119" s="559"/>
      <c r="OI119" s="559"/>
      <c r="OJ119" s="559"/>
      <c r="OK119" s="559"/>
      <c r="OL119" s="559"/>
      <c r="OM119" s="559"/>
      <c r="ON119" s="559"/>
      <c r="OO119" s="559"/>
      <c r="OP119" s="559"/>
      <c r="OQ119" s="559"/>
      <c r="OR119" s="559"/>
      <c r="OS119" s="559"/>
      <c r="OT119" s="559"/>
      <c r="OU119" s="559"/>
      <c r="OV119" s="559"/>
      <c r="OW119" s="559"/>
      <c r="OX119" s="559"/>
      <c r="OY119" s="559"/>
      <c r="OZ119" s="559"/>
      <c r="PA119" s="559"/>
      <c r="PB119" s="559"/>
      <c r="PC119" s="559"/>
      <c r="PD119" s="559"/>
      <c r="PE119" s="559"/>
      <c r="PF119" s="559"/>
      <c r="PG119" s="559"/>
      <c r="PH119" s="559"/>
      <c r="PI119" s="559"/>
      <c r="PJ119" s="559"/>
      <c r="PK119" s="559"/>
      <c r="PL119" s="559"/>
      <c r="PM119" s="559"/>
      <c r="PN119" s="559"/>
      <c r="PO119" s="559"/>
      <c r="PP119" s="559"/>
      <c r="PQ119" s="559"/>
      <c r="PR119" s="559"/>
      <c r="PS119" s="559"/>
      <c r="PT119" s="559"/>
      <c r="PU119" s="559"/>
      <c r="PV119" s="559"/>
      <c r="PW119" s="559"/>
      <c r="PX119" s="559"/>
      <c r="PY119" s="559"/>
      <c r="PZ119" s="559"/>
      <c r="QA119" s="559"/>
      <c r="QB119" s="559"/>
      <c r="QC119" s="559"/>
      <c r="QD119" s="559"/>
      <c r="QE119" s="559"/>
      <c r="QF119" s="559"/>
      <c r="QG119" s="559"/>
      <c r="QH119" s="559"/>
      <c r="QI119" s="559"/>
      <c r="QJ119" s="559"/>
      <c r="QK119" s="559"/>
      <c r="QL119" s="559"/>
      <c r="QM119" s="559"/>
      <c r="QN119" s="559"/>
      <c r="QO119" s="559"/>
      <c r="QP119" s="559"/>
      <c r="QQ119" s="559"/>
      <c r="QR119" s="559"/>
      <c r="QS119" s="559"/>
      <c r="QT119" s="559"/>
      <c r="QU119" s="559"/>
      <c r="QV119" s="559"/>
      <c r="QW119" s="559"/>
      <c r="QX119" s="559"/>
      <c r="QY119" s="559"/>
      <c r="QZ119" s="559"/>
      <c r="RA119" s="559"/>
      <c r="RB119" s="559"/>
      <c r="RC119" s="559"/>
      <c r="RD119" s="559"/>
      <c r="RE119" s="559"/>
      <c r="RF119" s="559"/>
      <c r="RG119" s="559"/>
      <c r="RH119" s="559"/>
      <c r="RI119" s="559"/>
      <c r="RJ119" s="559"/>
      <c r="RK119" s="559"/>
      <c r="RL119" s="559"/>
      <c r="RM119" s="559"/>
      <c r="RN119" s="559"/>
      <c r="RO119" s="559"/>
      <c r="RP119" s="559"/>
      <c r="RQ119" s="559"/>
      <c r="RR119" s="559"/>
      <c r="RS119" s="559"/>
      <c r="RT119" s="559"/>
      <c r="RU119" s="559"/>
      <c r="RV119" s="559"/>
      <c r="RW119" s="559"/>
      <c r="RX119" s="559"/>
      <c r="RY119" s="559"/>
      <c r="RZ119" s="559"/>
      <c r="SA119" s="559"/>
      <c r="SB119" s="559"/>
      <c r="SC119" s="559"/>
      <c r="SD119" s="559"/>
      <c r="SE119" s="559"/>
      <c r="SF119" s="559"/>
      <c r="SG119" s="559"/>
      <c r="SH119" s="559"/>
      <c r="SI119" s="559"/>
      <c r="SJ119" s="559"/>
      <c r="SK119" s="559"/>
      <c r="SL119" s="559"/>
      <c r="SM119" s="559"/>
      <c r="SN119" s="559"/>
      <c r="SO119" s="559"/>
      <c r="SP119" s="559"/>
      <c r="SQ119" s="559"/>
      <c r="SR119" s="559"/>
      <c r="SS119" s="559"/>
      <c r="ST119" s="559"/>
      <c r="SU119" s="559"/>
      <c r="SV119" s="559"/>
      <c r="SW119" s="559"/>
      <c r="SX119" s="559"/>
      <c r="SY119" s="559"/>
      <c r="SZ119" s="559"/>
      <c r="TA119" s="559"/>
      <c r="TB119" s="559"/>
      <c r="TC119" s="559"/>
      <c r="TD119" s="559"/>
      <c r="TE119" s="559"/>
      <c r="TF119" s="559"/>
      <c r="TG119" s="559"/>
      <c r="TH119" s="559"/>
      <c r="TI119" s="559"/>
      <c r="TJ119" s="559"/>
      <c r="TK119" s="559"/>
      <c r="TL119" s="559"/>
      <c r="TM119" s="559"/>
      <c r="TN119" s="559"/>
      <c r="TO119" s="559"/>
      <c r="TP119" s="559"/>
      <c r="TQ119" s="559"/>
      <c r="TR119" s="559"/>
      <c r="TS119" s="559"/>
      <c r="TT119" s="559"/>
      <c r="TU119" s="559"/>
      <c r="TV119" s="559"/>
      <c r="TW119" s="559"/>
      <c r="TX119" s="559"/>
      <c r="TY119" s="559"/>
      <c r="TZ119" s="559"/>
      <c r="UA119" s="559"/>
      <c r="UB119" s="559"/>
      <c r="UC119" s="559"/>
      <c r="UD119" s="559"/>
      <c r="UE119" s="559"/>
      <c r="UF119" s="559"/>
      <c r="UG119" s="559"/>
      <c r="UH119" s="559"/>
      <c r="UI119" s="559"/>
      <c r="UJ119" s="559"/>
      <c r="UK119" s="559"/>
      <c r="UL119" s="559"/>
      <c r="UM119" s="559"/>
      <c r="UN119" s="559"/>
      <c r="UO119" s="559"/>
      <c r="UP119" s="559"/>
      <c r="UQ119" s="559"/>
      <c r="UR119" s="559"/>
      <c r="US119" s="559"/>
      <c r="UT119" s="559"/>
      <c r="UU119" s="559"/>
      <c r="UV119" s="559"/>
      <c r="UW119" s="559"/>
      <c r="UX119" s="559"/>
      <c r="UY119" s="559"/>
      <c r="UZ119" s="559"/>
      <c r="VA119" s="559"/>
      <c r="VB119" s="559"/>
      <c r="VC119" s="559"/>
      <c r="VD119" s="559"/>
      <c r="VE119" s="559"/>
      <c r="VF119" s="559"/>
      <c r="VG119" s="559"/>
      <c r="VH119" s="559"/>
      <c r="VI119" s="559"/>
      <c r="VJ119" s="559"/>
      <c r="VK119" s="559"/>
      <c r="VL119" s="559"/>
      <c r="VM119" s="559"/>
      <c r="VN119" s="559"/>
      <c r="VO119" s="559"/>
      <c r="VP119" s="559"/>
      <c r="VQ119" s="559"/>
      <c r="VR119" s="559"/>
      <c r="VS119" s="559"/>
      <c r="VT119" s="559"/>
      <c r="VU119" s="559"/>
      <c r="VV119" s="559"/>
      <c r="VW119" s="559"/>
      <c r="VX119" s="559"/>
      <c r="VY119" s="559"/>
      <c r="VZ119" s="559"/>
      <c r="WA119" s="559"/>
      <c r="WB119" s="559"/>
      <c r="WC119" s="559"/>
      <c r="WD119" s="559"/>
      <c r="WE119" s="559"/>
      <c r="WF119" s="559"/>
      <c r="WG119" s="559"/>
      <c r="WH119" s="559"/>
      <c r="WI119" s="559"/>
      <c r="WJ119" s="559"/>
      <c r="WK119" s="559"/>
      <c r="WL119" s="559"/>
      <c r="WM119" s="559"/>
      <c r="WN119" s="559"/>
      <c r="WO119" s="559"/>
      <c r="WP119" s="559"/>
      <c r="WQ119" s="559"/>
      <c r="WR119" s="559"/>
      <c r="WS119" s="559"/>
      <c r="WT119" s="559"/>
      <c r="WU119" s="559"/>
      <c r="WV119" s="559"/>
      <c r="WW119" s="559"/>
      <c r="WX119" s="559"/>
      <c r="WY119" s="559"/>
      <c r="WZ119" s="559"/>
      <c r="XA119" s="559"/>
      <c r="XB119" s="559"/>
      <c r="XC119" s="559"/>
      <c r="XD119" s="559"/>
      <c r="XE119" s="559"/>
      <c r="XF119" s="559"/>
      <c r="XG119" s="559"/>
      <c r="XH119" s="559"/>
      <c r="XI119" s="559"/>
      <c r="XJ119" s="559"/>
      <c r="XK119" s="559"/>
      <c r="XL119" s="559"/>
      <c r="XM119" s="559"/>
      <c r="XN119" s="559"/>
      <c r="XO119" s="559"/>
      <c r="XP119" s="559"/>
      <c r="XQ119" s="559"/>
      <c r="XR119" s="559"/>
      <c r="XS119" s="559"/>
      <c r="XT119" s="559"/>
      <c r="XU119" s="559"/>
      <c r="XV119" s="559"/>
      <c r="XW119" s="559"/>
      <c r="XX119" s="559"/>
      <c r="XY119" s="559"/>
      <c r="XZ119" s="559"/>
      <c r="YA119" s="559"/>
      <c r="YB119" s="559"/>
      <c r="YC119" s="559"/>
      <c r="YD119" s="559"/>
      <c r="YE119" s="559"/>
      <c r="YF119" s="559"/>
      <c r="YG119" s="559"/>
      <c r="YH119" s="559"/>
      <c r="YI119" s="559"/>
      <c r="YJ119" s="559"/>
      <c r="YK119" s="559"/>
      <c r="YL119" s="559"/>
      <c r="YM119" s="559"/>
      <c r="YN119" s="559"/>
      <c r="YO119" s="559"/>
      <c r="YP119" s="559"/>
      <c r="YQ119" s="559"/>
      <c r="YR119" s="559"/>
      <c r="YS119" s="559"/>
      <c r="YT119" s="559"/>
      <c r="YU119" s="559"/>
      <c r="YV119" s="559"/>
      <c r="YW119" s="559"/>
      <c r="YX119" s="559"/>
      <c r="YY119" s="559"/>
      <c r="YZ119" s="559"/>
      <c r="ZA119" s="559"/>
      <c r="ZB119" s="559"/>
      <c r="ZC119" s="559"/>
      <c r="ZD119" s="559"/>
      <c r="ZE119" s="559"/>
      <c r="ZF119" s="559"/>
      <c r="ZG119" s="559"/>
      <c r="ZH119" s="559"/>
      <c r="ZI119" s="559"/>
      <c r="ZJ119" s="559"/>
      <c r="ZK119" s="559"/>
      <c r="ZL119" s="559"/>
      <c r="ZM119" s="559"/>
      <c r="ZN119" s="559"/>
      <c r="ZO119" s="559"/>
      <c r="ZP119" s="559"/>
      <c r="ZQ119" s="559"/>
      <c r="ZR119" s="559"/>
      <c r="ZS119" s="559"/>
      <c r="ZT119" s="559"/>
      <c r="ZU119" s="559"/>
      <c r="ZV119" s="559"/>
      <c r="ZW119" s="559"/>
      <c r="ZX119" s="559"/>
      <c r="ZY119" s="559"/>
      <c r="ZZ119" s="559"/>
      <c r="AAA119" s="559"/>
      <c r="AAB119" s="559"/>
      <c r="AAC119" s="559"/>
      <c r="AAD119" s="559"/>
      <c r="AAE119" s="559"/>
      <c r="AAF119" s="559"/>
      <c r="AAG119" s="559"/>
      <c r="AAH119" s="559"/>
      <c r="AAI119" s="559"/>
      <c r="AAJ119" s="559"/>
      <c r="AAK119" s="559"/>
      <c r="AAL119" s="559"/>
      <c r="AAM119" s="559"/>
      <c r="AAN119" s="559"/>
      <c r="AAO119" s="559"/>
      <c r="AAP119" s="559"/>
      <c r="AAQ119" s="559"/>
      <c r="AAR119" s="559"/>
      <c r="AAS119" s="559"/>
      <c r="AAT119" s="559"/>
      <c r="AAU119" s="559"/>
      <c r="AAV119" s="559"/>
      <c r="AAW119" s="559"/>
      <c r="AAX119" s="559"/>
      <c r="AAY119" s="559"/>
      <c r="AAZ119" s="559"/>
      <c r="ABA119" s="559"/>
      <c r="ABB119" s="559"/>
      <c r="ABC119" s="559"/>
      <c r="ABD119" s="559"/>
      <c r="ABE119" s="559"/>
      <c r="ABF119" s="559"/>
      <c r="ABG119" s="559"/>
      <c r="ABH119" s="559"/>
      <c r="ABI119" s="559"/>
      <c r="ABJ119" s="559"/>
      <c r="ABK119" s="559"/>
      <c r="ABL119" s="559"/>
      <c r="ABM119" s="559"/>
      <c r="ABN119" s="559"/>
      <c r="ABO119" s="559"/>
      <c r="ABP119" s="559"/>
      <c r="ABQ119" s="559"/>
      <c r="ABR119" s="559"/>
      <c r="ABS119" s="559"/>
      <c r="ABT119" s="559"/>
      <c r="ABU119" s="559"/>
      <c r="ABV119" s="559"/>
      <c r="ABW119" s="559"/>
      <c r="ABX119" s="559"/>
      <c r="ABY119" s="559"/>
      <c r="ABZ119" s="559"/>
      <c r="ACA119" s="559"/>
      <c r="ACB119" s="559"/>
      <c r="ACC119" s="559"/>
      <c r="ACD119" s="559"/>
      <c r="ACE119" s="559"/>
      <c r="ACF119" s="559"/>
      <c r="ACG119" s="559"/>
      <c r="ACH119" s="559"/>
      <c r="ACI119" s="559"/>
      <c r="ACJ119" s="559"/>
      <c r="ACK119" s="559"/>
      <c r="ACL119" s="559"/>
      <c r="ACM119" s="559"/>
      <c r="ACN119" s="559"/>
      <c r="ACO119" s="559"/>
      <c r="ACP119" s="559"/>
      <c r="ACQ119" s="559"/>
      <c r="ACR119" s="559"/>
      <c r="ACS119" s="559"/>
      <c r="ACT119" s="559"/>
      <c r="ACU119" s="559"/>
      <c r="ACV119" s="559"/>
      <c r="ACW119" s="559"/>
      <c r="ACX119" s="559"/>
      <c r="ACY119" s="559"/>
      <c r="ACZ119" s="559"/>
      <c r="ADA119" s="559"/>
      <c r="ADB119" s="559"/>
      <c r="ADC119" s="559"/>
      <c r="ADD119" s="559"/>
      <c r="ADE119" s="559"/>
      <c r="ADF119" s="559"/>
      <c r="ADG119" s="559"/>
      <c r="ADH119" s="559"/>
      <c r="ADI119" s="559"/>
      <c r="ADJ119" s="559"/>
      <c r="ADK119" s="559"/>
      <c r="ADL119" s="559"/>
      <c r="ADM119" s="559"/>
      <c r="ADN119" s="559"/>
      <c r="ADO119" s="559"/>
      <c r="ADP119" s="559"/>
      <c r="ADQ119" s="559"/>
      <c r="ADR119" s="559"/>
      <c r="ADS119" s="559"/>
      <c r="ADT119" s="559"/>
      <c r="ADU119" s="559"/>
      <c r="ADV119" s="559"/>
      <c r="ADW119" s="559"/>
      <c r="ADX119" s="559"/>
      <c r="ADY119" s="559"/>
      <c r="ADZ119" s="559"/>
      <c r="AEA119" s="559"/>
      <c r="AEB119" s="559"/>
      <c r="AEC119" s="559"/>
      <c r="AED119" s="559"/>
      <c r="AEE119" s="559"/>
      <c r="AEF119" s="559"/>
      <c r="AEG119" s="559"/>
      <c r="AEH119" s="559"/>
      <c r="AEI119" s="559"/>
      <c r="AEJ119" s="559"/>
      <c r="AEK119" s="559"/>
      <c r="AEL119" s="559"/>
      <c r="AEM119" s="559"/>
      <c r="AEN119" s="559"/>
      <c r="AEO119" s="559"/>
      <c r="AEP119" s="559"/>
      <c r="AEQ119" s="559"/>
      <c r="AER119" s="559"/>
      <c r="AES119" s="559"/>
      <c r="AET119" s="559"/>
      <c r="AEU119" s="559"/>
      <c r="AEV119" s="559"/>
      <c r="AEW119" s="559"/>
      <c r="AEX119" s="559"/>
      <c r="AEY119" s="559"/>
      <c r="AEZ119" s="559"/>
      <c r="AFA119" s="559"/>
      <c r="AFB119" s="559"/>
      <c r="AFC119" s="559"/>
      <c r="AFD119" s="559"/>
      <c r="AFE119" s="559"/>
      <c r="AFF119" s="559"/>
      <c r="AFG119" s="559"/>
      <c r="AFH119" s="559"/>
      <c r="AFI119" s="559"/>
      <c r="AFJ119" s="559"/>
      <c r="AFK119" s="559"/>
      <c r="AFL119" s="559"/>
      <c r="AFM119" s="559"/>
      <c r="AFN119" s="559"/>
      <c r="AFO119" s="559"/>
      <c r="AFP119" s="559"/>
      <c r="AFQ119" s="559"/>
      <c r="AFR119" s="559"/>
      <c r="AFS119" s="559"/>
      <c r="AFT119" s="559"/>
      <c r="AFU119" s="559"/>
      <c r="AFV119" s="559"/>
      <c r="AFW119" s="559"/>
      <c r="AFX119" s="559"/>
      <c r="AFY119" s="559"/>
      <c r="AFZ119" s="559"/>
      <c r="AGA119" s="559"/>
      <c r="AGB119" s="559"/>
      <c r="AGC119" s="559"/>
      <c r="AGD119" s="559"/>
      <c r="AGE119" s="559"/>
      <c r="AGF119" s="559"/>
      <c r="AGG119" s="559"/>
      <c r="AGH119" s="559"/>
      <c r="AGI119" s="559"/>
      <c r="AGJ119" s="559"/>
      <c r="AGK119" s="559"/>
      <c r="AGL119" s="559"/>
      <c r="AGM119" s="559"/>
      <c r="AGN119" s="559"/>
      <c r="AGO119" s="559"/>
      <c r="AGP119" s="559"/>
      <c r="AGQ119" s="559"/>
      <c r="AGR119" s="559"/>
      <c r="AGS119" s="559"/>
      <c r="AGT119" s="559"/>
      <c r="AGU119" s="559"/>
      <c r="AGV119" s="559"/>
      <c r="AGW119" s="559"/>
      <c r="AGX119" s="559"/>
      <c r="AGY119" s="559"/>
      <c r="AGZ119" s="559"/>
      <c r="AHA119" s="559"/>
      <c r="AHB119" s="559"/>
      <c r="AHC119" s="559"/>
      <c r="AHD119" s="559"/>
      <c r="AHE119" s="559"/>
      <c r="AHF119" s="559"/>
      <c r="AHG119" s="559"/>
      <c r="AHH119" s="559"/>
      <c r="AHI119" s="559"/>
      <c r="AHJ119" s="559"/>
      <c r="AHK119" s="559"/>
      <c r="AHL119" s="559"/>
      <c r="AHM119" s="559"/>
      <c r="AHN119" s="559"/>
      <c r="AHO119" s="559"/>
      <c r="AHP119" s="559"/>
      <c r="AHQ119" s="559"/>
      <c r="AHR119" s="559"/>
      <c r="AHS119" s="559"/>
      <c r="AHT119" s="559"/>
      <c r="AHU119" s="559"/>
      <c r="AHV119" s="559"/>
      <c r="AHW119" s="559"/>
      <c r="AHX119" s="559"/>
      <c r="AHY119" s="559"/>
      <c r="AHZ119" s="559"/>
      <c r="AIA119" s="559"/>
      <c r="AIB119" s="559"/>
      <c r="AIC119" s="559"/>
      <c r="AID119" s="559"/>
      <c r="AIE119" s="559"/>
      <c r="AIF119" s="559"/>
      <c r="AIG119" s="559"/>
      <c r="AIH119" s="559"/>
      <c r="AII119" s="559"/>
      <c r="AIJ119" s="559"/>
      <c r="AIK119" s="559"/>
      <c r="AIL119" s="559"/>
      <c r="AIM119" s="559"/>
      <c r="AIN119" s="559"/>
      <c r="AIO119" s="559"/>
      <c r="AIP119" s="559"/>
      <c r="AIQ119" s="559"/>
      <c r="AIR119" s="559"/>
      <c r="AIS119" s="559"/>
      <c r="AIT119" s="559"/>
      <c r="AIU119" s="559"/>
      <c r="AIV119" s="559"/>
      <c r="AIW119" s="559"/>
      <c r="AIX119" s="559"/>
      <c r="AIY119" s="559"/>
      <c r="AIZ119" s="559"/>
      <c r="AJA119" s="559"/>
      <c r="AJB119" s="559"/>
      <c r="AJC119" s="559"/>
      <c r="AJD119" s="559"/>
      <c r="AJE119" s="559"/>
      <c r="AJF119" s="559"/>
      <c r="AJG119" s="559"/>
      <c r="AJH119" s="559"/>
      <c r="AJI119" s="559"/>
      <c r="AJJ119" s="559"/>
      <c r="AJK119" s="559"/>
      <c r="AJL119" s="559"/>
      <c r="AJM119" s="559"/>
      <c r="AJN119" s="559"/>
      <c r="AJO119" s="559"/>
      <c r="AJP119" s="559"/>
      <c r="AJQ119" s="559"/>
      <c r="AJR119" s="559"/>
      <c r="AJS119" s="559"/>
      <c r="AJT119" s="559"/>
      <c r="AJU119" s="559"/>
      <c r="AJV119" s="559"/>
      <c r="AJW119" s="559"/>
      <c r="AJX119" s="559"/>
      <c r="AJY119" s="559"/>
      <c r="AJZ119" s="559"/>
      <c r="AKA119" s="559"/>
      <c r="AKB119" s="559"/>
      <c r="AKC119" s="559"/>
      <c r="AKD119" s="559"/>
      <c r="AKE119" s="559"/>
      <c r="AKF119" s="559"/>
      <c r="AKG119" s="559"/>
      <c r="AKH119" s="559"/>
      <c r="AKI119" s="559"/>
      <c r="AKJ119" s="559"/>
      <c r="AKK119" s="559"/>
      <c r="AKL119" s="559"/>
      <c r="AKM119" s="559"/>
      <c r="AKN119" s="559"/>
      <c r="AKO119" s="559"/>
      <c r="AKP119" s="559"/>
      <c r="AKQ119" s="559"/>
      <c r="AKR119" s="559"/>
      <c r="AKS119" s="559"/>
      <c r="AKT119" s="559"/>
      <c r="AKU119" s="559"/>
      <c r="AKV119" s="559"/>
      <c r="AKW119" s="559"/>
      <c r="AKX119" s="559"/>
      <c r="AKY119" s="559"/>
      <c r="AKZ119" s="559"/>
      <c r="ALA119" s="559"/>
      <c r="ALB119" s="559"/>
      <c r="ALC119" s="559"/>
      <c r="ALD119" s="559"/>
      <c r="ALE119" s="559"/>
      <c r="ALF119" s="559"/>
      <c r="ALG119" s="559"/>
      <c r="ALH119" s="559"/>
      <c r="ALI119" s="559"/>
      <c r="ALJ119" s="559"/>
      <c r="ALK119" s="559"/>
      <c r="ALL119" s="559"/>
      <c r="ALM119" s="559"/>
      <c r="ALN119" s="559"/>
      <c r="ALO119" s="559"/>
      <c r="ALP119" s="559"/>
      <c r="ALQ119" s="559"/>
      <c r="ALR119" s="559"/>
      <c r="ALS119" s="559"/>
      <c r="ALT119" s="559"/>
      <c r="ALU119" s="559"/>
      <c r="ALV119" s="559"/>
      <c r="ALW119" s="559"/>
      <c r="ALX119" s="559"/>
      <c r="ALY119" s="559"/>
      <c r="ALZ119" s="559"/>
      <c r="AMA119" s="559"/>
      <c r="AMB119" s="559"/>
      <c r="AMC119" s="559"/>
      <c r="AMD119" s="559"/>
      <c r="AME119" s="559"/>
      <c r="AMF119" s="559"/>
      <c r="AMG119" s="559"/>
      <c r="AMH119" s="559"/>
      <c r="AMI119" s="559"/>
      <c r="AMJ119" s="559"/>
    </row>
    <row r="120" spans="1:1025" x14ac:dyDescent="0.25">
      <c r="A120" s="256" t="s">
        <v>1357</v>
      </c>
      <c r="B120" s="257">
        <v>120</v>
      </c>
      <c r="C120" s="258" t="s">
        <v>24231</v>
      </c>
      <c r="D120" s="308" t="s">
        <v>1358</v>
      </c>
      <c r="E120" s="277" t="s">
        <v>1359</v>
      </c>
      <c r="F120" s="278">
        <v>4</v>
      </c>
      <c r="G120" s="280"/>
      <c r="H120" s="280"/>
      <c r="I120" s="492">
        <v>25</v>
      </c>
      <c r="J120" s="292"/>
      <c r="K120" s="293"/>
      <c r="L120" s="293"/>
      <c r="M120" s="293"/>
      <c r="N120" s="293"/>
      <c r="O120" s="293"/>
      <c r="P120" s="293"/>
      <c r="Q120" s="293"/>
      <c r="R120" s="278">
        <v>2</v>
      </c>
      <c r="S120" s="293"/>
      <c r="T120" s="293"/>
      <c r="U120" s="278"/>
      <c r="V120" s="278"/>
      <c r="W120" s="283">
        <f t="shared" si="64"/>
        <v>100</v>
      </c>
      <c r="X120" s="283">
        <f t="shared" si="65"/>
        <v>100</v>
      </c>
      <c r="Y120" s="283">
        <f t="shared" si="63"/>
        <v>100</v>
      </c>
      <c r="Z120" s="283">
        <f t="shared" si="66"/>
        <v>100</v>
      </c>
      <c r="AA120" s="283">
        <f t="shared" si="67"/>
        <v>100</v>
      </c>
      <c r="AB120" s="287">
        <f t="shared" si="68"/>
        <v>1</v>
      </c>
      <c r="AC120" s="287">
        <f t="shared" si="69"/>
        <v>100</v>
      </c>
      <c r="AD120" s="287">
        <f t="shared" si="70"/>
        <v>100</v>
      </c>
      <c r="AE120" s="284">
        <f t="shared" si="76"/>
        <v>100</v>
      </c>
      <c r="AF120" s="284">
        <f t="shared" si="75"/>
        <v>100</v>
      </c>
      <c r="AG120" s="268">
        <f t="shared" si="77"/>
        <v>100</v>
      </c>
      <c r="AH120" s="268">
        <f t="shared" si="72"/>
        <v>100</v>
      </c>
      <c r="AI120" s="268">
        <f t="shared" si="73"/>
        <v>100</v>
      </c>
      <c r="AJ120" s="268">
        <f t="shared" si="74"/>
        <v>100</v>
      </c>
      <c r="AK120" s="506" t="s">
        <v>24232</v>
      </c>
      <c r="AL120" s="257">
        <v>1</v>
      </c>
      <c r="AM120" s="277">
        <v>1</v>
      </c>
      <c r="AN120" s="511"/>
      <c r="AO120" s="357"/>
      <c r="AP120" s="357"/>
      <c r="AQ120" s="286"/>
      <c r="AR120" s="382" t="s">
        <v>24233</v>
      </c>
      <c r="AS120" s="382"/>
      <c r="AT120" s="277"/>
      <c r="AU120" s="277"/>
      <c r="AW120" s="559"/>
      <c r="AX120" s="559"/>
      <c r="AY120" s="559"/>
      <c r="AZ120" s="559"/>
      <c r="BA120" s="559"/>
      <c r="BB120" s="559"/>
      <c r="BC120" s="559"/>
      <c r="BD120" s="559"/>
      <c r="BE120" s="559"/>
      <c r="BF120" s="559"/>
      <c r="BG120" s="559"/>
      <c r="BH120" s="559"/>
      <c r="BI120" s="559"/>
      <c r="BJ120" s="559"/>
      <c r="BK120" s="559"/>
      <c r="BL120" s="559"/>
      <c r="BM120" s="559"/>
      <c r="BN120" s="559"/>
      <c r="BO120" s="559"/>
      <c r="BP120" s="559"/>
      <c r="BQ120" s="559"/>
      <c r="BR120" s="559"/>
      <c r="BS120" s="559"/>
      <c r="BT120" s="559"/>
      <c r="BU120" s="559"/>
      <c r="BV120" s="559"/>
      <c r="BW120" s="559"/>
      <c r="BX120" s="559"/>
      <c r="BY120" s="559"/>
      <c r="BZ120" s="559"/>
      <c r="CA120" s="559"/>
      <c r="CB120" s="559"/>
      <c r="CC120" s="559"/>
      <c r="CD120" s="559"/>
      <c r="CE120" s="559"/>
      <c r="CF120" s="559"/>
      <c r="CG120" s="559"/>
      <c r="CH120" s="559"/>
      <c r="CI120" s="559"/>
      <c r="CJ120" s="559"/>
      <c r="CK120" s="559"/>
      <c r="CL120" s="559"/>
      <c r="CM120" s="559"/>
      <c r="CN120" s="559"/>
      <c r="CO120" s="559"/>
      <c r="CP120" s="559"/>
      <c r="CQ120" s="559"/>
      <c r="CR120" s="559"/>
      <c r="CS120" s="559"/>
      <c r="CT120" s="559"/>
      <c r="CU120" s="559"/>
      <c r="CV120" s="559"/>
      <c r="CW120" s="559"/>
      <c r="CX120" s="559"/>
      <c r="CY120" s="559"/>
      <c r="CZ120" s="559"/>
      <c r="DA120" s="559"/>
      <c r="DB120" s="559"/>
      <c r="DC120" s="559"/>
      <c r="DD120" s="559"/>
      <c r="DE120" s="559"/>
      <c r="DF120" s="559"/>
      <c r="DG120" s="559"/>
      <c r="DH120" s="559"/>
      <c r="DI120" s="559"/>
      <c r="DJ120" s="559"/>
      <c r="DK120" s="559"/>
      <c r="DL120" s="559"/>
      <c r="DM120" s="559"/>
      <c r="DN120" s="559"/>
      <c r="DO120" s="559"/>
      <c r="DP120" s="559"/>
      <c r="DQ120" s="559"/>
      <c r="DR120" s="559"/>
      <c r="DS120" s="559"/>
      <c r="DT120" s="559"/>
      <c r="DU120" s="559"/>
      <c r="DV120" s="559"/>
      <c r="DW120" s="559"/>
      <c r="DX120" s="559"/>
      <c r="DY120" s="559"/>
      <c r="DZ120" s="559"/>
      <c r="EA120" s="559"/>
      <c r="EB120" s="559"/>
      <c r="EC120" s="559"/>
      <c r="ED120" s="559"/>
      <c r="EE120" s="559"/>
      <c r="EF120" s="559"/>
      <c r="EG120" s="559"/>
      <c r="EH120" s="559"/>
      <c r="EI120" s="559"/>
      <c r="EJ120" s="559"/>
      <c r="EK120" s="559"/>
      <c r="EL120" s="559"/>
      <c r="EM120" s="559"/>
      <c r="EN120" s="559"/>
      <c r="EO120" s="559"/>
      <c r="EP120" s="559"/>
      <c r="EQ120" s="559"/>
      <c r="ER120" s="559"/>
      <c r="ES120" s="559"/>
      <c r="ET120" s="559"/>
      <c r="EU120" s="559"/>
      <c r="EV120" s="559"/>
      <c r="EW120" s="559"/>
      <c r="EX120" s="559"/>
      <c r="EY120" s="559"/>
      <c r="EZ120" s="559"/>
      <c r="FA120" s="559"/>
      <c r="FB120" s="559"/>
      <c r="FC120" s="559"/>
      <c r="FD120" s="559"/>
      <c r="FE120" s="559"/>
      <c r="FF120" s="559"/>
      <c r="FG120" s="559"/>
      <c r="FH120" s="559"/>
      <c r="FI120" s="559"/>
      <c r="FJ120" s="559"/>
      <c r="FK120" s="559"/>
      <c r="FL120" s="559"/>
      <c r="FM120" s="559"/>
      <c r="FN120" s="559"/>
      <c r="FO120" s="559"/>
      <c r="FP120" s="559"/>
      <c r="FQ120" s="559"/>
      <c r="FR120" s="559"/>
      <c r="FS120" s="559"/>
      <c r="FT120" s="559"/>
      <c r="FU120" s="559"/>
      <c r="FV120" s="559"/>
      <c r="FW120" s="559"/>
      <c r="FX120" s="559"/>
      <c r="FY120" s="559"/>
      <c r="FZ120" s="559"/>
      <c r="GA120" s="559"/>
      <c r="GB120" s="559"/>
      <c r="GC120" s="559"/>
      <c r="GD120" s="559"/>
      <c r="GE120" s="559"/>
      <c r="GF120" s="559"/>
      <c r="GG120" s="559"/>
      <c r="GH120" s="559"/>
      <c r="GI120" s="559"/>
      <c r="GJ120" s="559"/>
      <c r="GK120" s="559"/>
      <c r="GL120" s="559"/>
      <c r="GM120" s="559"/>
      <c r="GN120" s="559"/>
      <c r="GO120" s="559"/>
      <c r="GP120" s="559"/>
      <c r="GQ120" s="559"/>
      <c r="GR120" s="559"/>
      <c r="GS120" s="559"/>
      <c r="GT120" s="559"/>
      <c r="GU120" s="559"/>
      <c r="GV120" s="559"/>
      <c r="GW120" s="559"/>
      <c r="GX120" s="559"/>
      <c r="GY120" s="559"/>
      <c r="GZ120" s="559"/>
      <c r="HA120" s="559"/>
      <c r="HB120" s="559"/>
      <c r="HC120" s="559"/>
      <c r="HD120" s="559"/>
      <c r="HE120" s="559"/>
      <c r="HF120" s="559"/>
      <c r="HG120" s="559"/>
      <c r="HH120" s="559"/>
      <c r="HI120" s="559"/>
      <c r="HJ120" s="559"/>
      <c r="HK120" s="559"/>
      <c r="HL120" s="559"/>
      <c r="HM120" s="559"/>
      <c r="HN120" s="559"/>
      <c r="HO120" s="559"/>
      <c r="HP120" s="559"/>
      <c r="HQ120" s="559"/>
      <c r="HR120" s="559"/>
      <c r="HS120" s="559"/>
      <c r="HT120" s="559"/>
      <c r="HU120" s="559"/>
      <c r="HV120" s="559"/>
      <c r="HW120" s="559"/>
      <c r="HX120" s="559"/>
      <c r="HY120" s="559"/>
      <c r="HZ120" s="559"/>
      <c r="IA120" s="559"/>
      <c r="IB120" s="559"/>
      <c r="IC120" s="559"/>
      <c r="ID120" s="559"/>
      <c r="IE120" s="559"/>
      <c r="IF120" s="559"/>
      <c r="IG120" s="559"/>
      <c r="IH120" s="559"/>
      <c r="II120" s="559"/>
      <c r="IJ120" s="559"/>
      <c r="IK120" s="559"/>
      <c r="IL120" s="559"/>
      <c r="IM120" s="559"/>
      <c r="IN120" s="559"/>
      <c r="IO120" s="559"/>
      <c r="IP120" s="559"/>
      <c r="IQ120" s="559"/>
      <c r="IR120" s="559"/>
      <c r="IS120" s="559"/>
      <c r="IT120" s="559"/>
      <c r="IU120" s="559"/>
      <c r="IV120" s="559"/>
      <c r="IW120" s="559"/>
      <c r="IX120" s="559"/>
      <c r="IY120" s="559"/>
      <c r="IZ120" s="559"/>
      <c r="JA120" s="559"/>
      <c r="JB120" s="559"/>
      <c r="JC120" s="559"/>
      <c r="JD120" s="559"/>
      <c r="JE120" s="559"/>
      <c r="JF120" s="559"/>
      <c r="JG120" s="559"/>
      <c r="JH120" s="559"/>
      <c r="JI120" s="559"/>
      <c r="JJ120" s="559"/>
      <c r="JK120" s="559"/>
      <c r="JL120" s="559"/>
      <c r="JM120" s="559"/>
      <c r="JN120" s="559"/>
      <c r="JO120" s="559"/>
      <c r="JP120" s="559"/>
      <c r="JQ120" s="559"/>
      <c r="JR120" s="559"/>
      <c r="JS120" s="559"/>
      <c r="JT120" s="559"/>
      <c r="JU120" s="559"/>
      <c r="JV120" s="559"/>
      <c r="JW120" s="559"/>
      <c r="JX120" s="559"/>
      <c r="JY120" s="559"/>
      <c r="JZ120" s="559"/>
      <c r="KA120" s="559"/>
      <c r="KB120" s="559"/>
      <c r="KC120" s="559"/>
      <c r="KD120" s="559"/>
      <c r="KE120" s="559"/>
      <c r="KF120" s="559"/>
      <c r="KG120" s="559"/>
      <c r="KH120" s="559"/>
      <c r="KI120" s="559"/>
      <c r="KJ120" s="559"/>
      <c r="KK120" s="559"/>
      <c r="KL120" s="559"/>
      <c r="KM120" s="559"/>
      <c r="KN120" s="559"/>
      <c r="KO120" s="559"/>
      <c r="KP120" s="559"/>
      <c r="KQ120" s="559"/>
      <c r="KR120" s="559"/>
      <c r="KS120" s="559"/>
      <c r="KT120" s="559"/>
      <c r="KU120" s="559"/>
      <c r="KV120" s="559"/>
      <c r="KW120" s="559"/>
      <c r="KX120" s="559"/>
      <c r="KY120" s="559"/>
      <c r="KZ120" s="559"/>
      <c r="LA120" s="559"/>
      <c r="LB120" s="559"/>
      <c r="LC120" s="559"/>
      <c r="LD120" s="559"/>
      <c r="LE120" s="559"/>
      <c r="LF120" s="559"/>
      <c r="LG120" s="559"/>
      <c r="LH120" s="559"/>
      <c r="LI120" s="559"/>
      <c r="LJ120" s="559"/>
      <c r="LK120" s="559"/>
      <c r="LL120" s="559"/>
      <c r="LM120" s="559"/>
      <c r="LN120" s="559"/>
      <c r="LO120" s="559"/>
      <c r="LP120" s="559"/>
      <c r="LQ120" s="559"/>
      <c r="LR120" s="559"/>
      <c r="LS120" s="559"/>
      <c r="LT120" s="559"/>
      <c r="LU120" s="559"/>
      <c r="LV120" s="559"/>
      <c r="LW120" s="559"/>
      <c r="LX120" s="559"/>
      <c r="LY120" s="559"/>
      <c r="LZ120" s="559"/>
      <c r="MA120" s="559"/>
      <c r="MB120" s="559"/>
      <c r="MC120" s="559"/>
      <c r="MD120" s="559"/>
      <c r="ME120" s="559"/>
      <c r="MF120" s="559"/>
      <c r="MG120" s="559"/>
      <c r="MH120" s="559"/>
      <c r="MI120" s="559"/>
      <c r="MJ120" s="559"/>
      <c r="MK120" s="559"/>
      <c r="ML120" s="559"/>
      <c r="MM120" s="559"/>
      <c r="MN120" s="559"/>
      <c r="MO120" s="559"/>
      <c r="MP120" s="559"/>
      <c r="MQ120" s="559"/>
      <c r="MR120" s="559"/>
      <c r="MS120" s="559"/>
      <c r="MT120" s="559"/>
      <c r="MU120" s="559"/>
      <c r="MV120" s="559"/>
      <c r="MW120" s="559"/>
      <c r="MX120" s="559"/>
      <c r="MY120" s="559"/>
      <c r="MZ120" s="559"/>
      <c r="NA120" s="559"/>
      <c r="NB120" s="559"/>
      <c r="NC120" s="559"/>
      <c r="ND120" s="559"/>
      <c r="NE120" s="559"/>
      <c r="NF120" s="559"/>
      <c r="NG120" s="559"/>
      <c r="NH120" s="559"/>
      <c r="NI120" s="559"/>
      <c r="NJ120" s="559"/>
      <c r="NK120" s="559"/>
      <c r="NL120" s="559"/>
      <c r="NM120" s="559"/>
      <c r="NN120" s="559"/>
      <c r="NO120" s="559"/>
      <c r="NP120" s="559"/>
      <c r="NQ120" s="559"/>
      <c r="NR120" s="559"/>
      <c r="NS120" s="559"/>
      <c r="NT120" s="559"/>
      <c r="NU120" s="559"/>
      <c r="NV120" s="559"/>
      <c r="NW120" s="559"/>
      <c r="NX120" s="559"/>
      <c r="NY120" s="559"/>
      <c r="NZ120" s="559"/>
      <c r="OA120" s="559"/>
      <c r="OB120" s="559"/>
      <c r="OC120" s="559"/>
      <c r="OD120" s="559"/>
      <c r="OE120" s="559"/>
      <c r="OF120" s="559"/>
      <c r="OG120" s="559"/>
      <c r="OH120" s="559"/>
      <c r="OI120" s="559"/>
      <c r="OJ120" s="559"/>
      <c r="OK120" s="559"/>
      <c r="OL120" s="559"/>
      <c r="OM120" s="559"/>
      <c r="ON120" s="559"/>
      <c r="OO120" s="559"/>
      <c r="OP120" s="559"/>
      <c r="OQ120" s="559"/>
      <c r="OR120" s="559"/>
      <c r="OS120" s="559"/>
      <c r="OT120" s="559"/>
      <c r="OU120" s="559"/>
      <c r="OV120" s="559"/>
      <c r="OW120" s="559"/>
      <c r="OX120" s="559"/>
      <c r="OY120" s="559"/>
      <c r="OZ120" s="559"/>
      <c r="PA120" s="559"/>
      <c r="PB120" s="559"/>
      <c r="PC120" s="559"/>
      <c r="PD120" s="559"/>
      <c r="PE120" s="559"/>
      <c r="PF120" s="559"/>
      <c r="PG120" s="559"/>
      <c r="PH120" s="559"/>
      <c r="PI120" s="559"/>
      <c r="PJ120" s="559"/>
      <c r="PK120" s="559"/>
      <c r="PL120" s="559"/>
      <c r="PM120" s="559"/>
      <c r="PN120" s="559"/>
      <c r="PO120" s="559"/>
      <c r="PP120" s="559"/>
      <c r="PQ120" s="559"/>
      <c r="PR120" s="559"/>
      <c r="PS120" s="559"/>
      <c r="PT120" s="559"/>
      <c r="PU120" s="559"/>
      <c r="PV120" s="559"/>
      <c r="PW120" s="559"/>
      <c r="PX120" s="559"/>
      <c r="PY120" s="559"/>
      <c r="PZ120" s="559"/>
      <c r="QA120" s="559"/>
      <c r="QB120" s="559"/>
      <c r="QC120" s="559"/>
      <c r="QD120" s="559"/>
      <c r="QE120" s="559"/>
      <c r="QF120" s="559"/>
      <c r="QG120" s="559"/>
      <c r="QH120" s="559"/>
      <c r="QI120" s="559"/>
      <c r="QJ120" s="559"/>
      <c r="QK120" s="559"/>
      <c r="QL120" s="559"/>
      <c r="QM120" s="559"/>
      <c r="QN120" s="559"/>
      <c r="QO120" s="559"/>
      <c r="QP120" s="559"/>
      <c r="QQ120" s="559"/>
      <c r="QR120" s="559"/>
      <c r="QS120" s="559"/>
      <c r="QT120" s="559"/>
      <c r="QU120" s="559"/>
      <c r="QV120" s="559"/>
      <c r="QW120" s="559"/>
      <c r="QX120" s="559"/>
      <c r="QY120" s="559"/>
      <c r="QZ120" s="559"/>
      <c r="RA120" s="559"/>
      <c r="RB120" s="559"/>
      <c r="RC120" s="559"/>
      <c r="RD120" s="559"/>
      <c r="RE120" s="559"/>
      <c r="RF120" s="559"/>
      <c r="RG120" s="559"/>
      <c r="RH120" s="559"/>
      <c r="RI120" s="559"/>
      <c r="RJ120" s="559"/>
      <c r="RK120" s="559"/>
      <c r="RL120" s="559"/>
      <c r="RM120" s="559"/>
      <c r="RN120" s="559"/>
      <c r="RO120" s="559"/>
      <c r="RP120" s="559"/>
      <c r="RQ120" s="559"/>
      <c r="RR120" s="559"/>
      <c r="RS120" s="559"/>
      <c r="RT120" s="559"/>
      <c r="RU120" s="559"/>
      <c r="RV120" s="559"/>
      <c r="RW120" s="559"/>
      <c r="RX120" s="559"/>
      <c r="RY120" s="559"/>
      <c r="RZ120" s="559"/>
      <c r="SA120" s="559"/>
      <c r="SB120" s="559"/>
      <c r="SC120" s="559"/>
      <c r="SD120" s="559"/>
      <c r="SE120" s="559"/>
      <c r="SF120" s="559"/>
      <c r="SG120" s="559"/>
      <c r="SH120" s="559"/>
      <c r="SI120" s="559"/>
      <c r="SJ120" s="559"/>
      <c r="SK120" s="559"/>
      <c r="SL120" s="559"/>
      <c r="SM120" s="559"/>
      <c r="SN120" s="559"/>
      <c r="SO120" s="559"/>
      <c r="SP120" s="559"/>
      <c r="SQ120" s="559"/>
      <c r="SR120" s="559"/>
      <c r="SS120" s="559"/>
      <c r="ST120" s="559"/>
      <c r="SU120" s="559"/>
      <c r="SV120" s="559"/>
      <c r="SW120" s="559"/>
      <c r="SX120" s="559"/>
      <c r="SY120" s="559"/>
      <c r="SZ120" s="559"/>
      <c r="TA120" s="559"/>
      <c r="TB120" s="559"/>
      <c r="TC120" s="559"/>
      <c r="TD120" s="559"/>
      <c r="TE120" s="559"/>
      <c r="TF120" s="559"/>
      <c r="TG120" s="559"/>
      <c r="TH120" s="559"/>
      <c r="TI120" s="559"/>
      <c r="TJ120" s="559"/>
      <c r="TK120" s="559"/>
      <c r="TL120" s="559"/>
      <c r="TM120" s="559"/>
      <c r="TN120" s="559"/>
      <c r="TO120" s="559"/>
      <c r="TP120" s="559"/>
      <c r="TQ120" s="559"/>
      <c r="TR120" s="559"/>
      <c r="TS120" s="559"/>
      <c r="TT120" s="559"/>
      <c r="TU120" s="559"/>
      <c r="TV120" s="559"/>
      <c r="TW120" s="559"/>
      <c r="TX120" s="559"/>
      <c r="TY120" s="559"/>
      <c r="TZ120" s="559"/>
      <c r="UA120" s="559"/>
      <c r="UB120" s="559"/>
      <c r="UC120" s="559"/>
      <c r="UD120" s="559"/>
      <c r="UE120" s="559"/>
      <c r="UF120" s="559"/>
      <c r="UG120" s="559"/>
      <c r="UH120" s="559"/>
      <c r="UI120" s="559"/>
      <c r="UJ120" s="559"/>
      <c r="UK120" s="559"/>
      <c r="UL120" s="559"/>
      <c r="UM120" s="559"/>
      <c r="UN120" s="559"/>
      <c r="UO120" s="559"/>
      <c r="UP120" s="559"/>
      <c r="UQ120" s="559"/>
      <c r="UR120" s="559"/>
      <c r="US120" s="559"/>
      <c r="UT120" s="559"/>
      <c r="UU120" s="559"/>
      <c r="UV120" s="559"/>
      <c r="UW120" s="559"/>
      <c r="UX120" s="559"/>
      <c r="UY120" s="559"/>
      <c r="UZ120" s="559"/>
      <c r="VA120" s="559"/>
      <c r="VB120" s="559"/>
      <c r="VC120" s="559"/>
      <c r="VD120" s="559"/>
      <c r="VE120" s="559"/>
      <c r="VF120" s="559"/>
      <c r="VG120" s="559"/>
      <c r="VH120" s="559"/>
      <c r="VI120" s="559"/>
      <c r="VJ120" s="559"/>
      <c r="VK120" s="559"/>
      <c r="VL120" s="559"/>
      <c r="VM120" s="559"/>
      <c r="VN120" s="559"/>
      <c r="VO120" s="559"/>
      <c r="VP120" s="559"/>
      <c r="VQ120" s="559"/>
      <c r="VR120" s="559"/>
      <c r="VS120" s="559"/>
      <c r="VT120" s="559"/>
      <c r="VU120" s="559"/>
      <c r="VV120" s="559"/>
      <c r="VW120" s="559"/>
      <c r="VX120" s="559"/>
      <c r="VY120" s="559"/>
      <c r="VZ120" s="559"/>
      <c r="WA120" s="559"/>
      <c r="WB120" s="559"/>
      <c r="WC120" s="559"/>
      <c r="WD120" s="559"/>
      <c r="WE120" s="559"/>
      <c r="WF120" s="559"/>
      <c r="WG120" s="559"/>
      <c r="WH120" s="559"/>
      <c r="WI120" s="559"/>
      <c r="WJ120" s="559"/>
      <c r="WK120" s="559"/>
      <c r="WL120" s="559"/>
      <c r="WM120" s="559"/>
      <c r="WN120" s="559"/>
      <c r="WO120" s="559"/>
      <c r="WP120" s="559"/>
      <c r="WQ120" s="559"/>
      <c r="WR120" s="559"/>
      <c r="WS120" s="559"/>
      <c r="WT120" s="559"/>
      <c r="WU120" s="559"/>
      <c r="WV120" s="559"/>
      <c r="WW120" s="559"/>
      <c r="WX120" s="559"/>
      <c r="WY120" s="559"/>
      <c r="WZ120" s="559"/>
      <c r="XA120" s="559"/>
      <c r="XB120" s="559"/>
      <c r="XC120" s="559"/>
      <c r="XD120" s="559"/>
      <c r="XE120" s="559"/>
      <c r="XF120" s="559"/>
      <c r="XG120" s="559"/>
      <c r="XH120" s="559"/>
      <c r="XI120" s="559"/>
      <c r="XJ120" s="559"/>
      <c r="XK120" s="559"/>
      <c r="XL120" s="559"/>
      <c r="XM120" s="559"/>
      <c r="XN120" s="559"/>
      <c r="XO120" s="559"/>
      <c r="XP120" s="559"/>
      <c r="XQ120" s="559"/>
      <c r="XR120" s="559"/>
      <c r="XS120" s="559"/>
      <c r="XT120" s="559"/>
      <c r="XU120" s="559"/>
      <c r="XV120" s="559"/>
      <c r="XW120" s="559"/>
      <c r="XX120" s="559"/>
      <c r="XY120" s="559"/>
      <c r="XZ120" s="559"/>
      <c r="YA120" s="559"/>
      <c r="YB120" s="559"/>
      <c r="YC120" s="559"/>
      <c r="YD120" s="559"/>
      <c r="YE120" s="559"/>
      <c r="YF120" s="559"/>
      <c r="YG120" s="559"/>
      <c r="YH120" s="559"/>
      <c r="YI120" s="559"/>
      <c r="YJ120" s="559"/>
      <c r="YK120" s="559"/>
      <c r="YL120" s="559"/>
      <c r="YM120" s="559"/>
      <c r="YN120" s="559"/>
      <c r="YO120" s="559"/>
      <c r="YP120" s="559"/>
      <c r="YQ120" s="559"/>
      <c r="YR120" s="559"/>
      <c r="YS120" s="559"/>
      <c r="YT120" s="559"/>
      <c r="YU120" s="559"/>
      <c r="YV120" s="559"/>
      <c r="YW120" s="559"/>
      <c r="YX120" s="559"/>
      <c r="YY120" s="559"/>
      <c r="YZ120" s="559"/>
      <c r="ZA120" s="559"/>
      <c r="ZB120" s="559"/>
      <c r="ZC120" s="559"/>
      <c r="ZD120" s="559"/>
      <c r="ZE120" s="559"/>
      <c r="ZF120" s="559"/>
      <c r="ZG120" s="559"/>
      <c r="ZH120" s="559"/>
      <c r="ZI120" s="559"/>
      <c r="ZJ120" s="559"/>
      <c r="ZK120" s="559"/>
      <c r="ZL120" s="559"/>
      <c r="ZM120" s="559"/>
      <c r="ZN120" s="559"/>
      <c r="ZO120" s="559"/>
      <c r="ZP120" s="559"/>
      <c r="ZQ120" s="559"/>
      <c r="ZR120" s="559"/>
      <c r="ZS120" s="559"/>
      <c r="ZT120" s="559"/>
      <c r="ZU120" s="559"/>
      <c r="ZV120" s="559"/>
      <c r="ZW120" s="559"/>
      <c r="ZX120" s="559"/>
      <c r="ZY120" s="559"/>
      <c r="ZZ120" s="559"/>
      <c r="AAA120" s="559"/>
      <c r="AAB120" s="559"/>
      <c r="AAC120" s="559"/>
      <c r="AAD120" s="559"/>
      <c r="AAE120" s="559"/>
      <c r="AAF120" s="559"/>
      <c r="AAG120" s="559"/>
      <c r="AAH120" s="559"/>
      <c r="AAI120" s="559"/>
      <c r="AAJ120" s="559"/>
      <c r="AAK120" s="559"/>
      <c r="AAL120" s="559"/>
      <c r="AAM120" s="559"/>
      <c r="AAN120" s="559"/>
      <c r="AAO120" s="559"/>
      <c r="AAP120" s="559"/>
      <c r="AAQ120" s="559"/>
      <c r="AAR120" s="559"/>
      <c r="AAS120" s="559"/>
      <c r="AAT120" s="559"/>
      <c r="AAU120" s="559"/>
      <c r="AAV120" s="559"/>
      <c r="AAW120" s="559"/>
      <c r="AAX120" s="559"/>
      <c r="AAY120" s="559"/>
      <c r="AAZ120" s="559"/>
      <c r="ABA120" s="559"/>
      <c r="ABB120" s="559"/>
      <c r="ABC120" s="559"/>
      <c r="ABD120" s="559"/>
      <c r="ABE120" s="559"/>
      <c r="ABF120" s="559"/>
      <c r="ABG120" s="559"/>
      <c r="ABH120" s="559"/>
      <c r="ABI120" s="559"/>
      <c r="ABJ120" s="559"/>
      <c r="ABK120" s="559"/>
      <c r="ABL120" s="559"/>
      <c r="ABM120" s="559"/>
      <c r="ABN120" s="559"/>
      <c r="ABO120" s="559"/>
      <c r="ABP120" s="559"/>
      <c r="ABQ120" s="559"/>
      <c r="ABR120" s="559"/>
      <c r="ABS120" s="559"/>
      <c r="ABT120" s="559"/>
      <c r="ABU120" s="559"/>
      <c r="ABV120" s="559"/>
      <c r="ABW120" s="559"/>
      <c r="ABX120" s="559"/>
      <c r="ABY120" s="559"/>
      <c r="ABZ120" s="559"/>
      <c r="ACA120" s="559"/>
      <c r="ACB120" s="559"/>
      <c r="ACC120" s="559"/>
      <c r="ACD120" s="559"/>
      <c r="ACE120" s="559"/>
      <c r="ACF120" s="559"/>
      <c r="ACG120" s="559"/>
      <c r="ACH120" s="559"/>
      <c r="ACI120" s="559"/>
      <c r="ACJ120" s="559"/>
      <c r="ACK120" s="559"/>
      <c r="ACL120" s="559"/>
      <c r="ACM120" s="559"/>
      <c r="ACN120" s="559"/>
      <c r="ACO120" s="559"/>
      <c r="ACP120" s="559"/>
      <c r="ACQ120" s="559"/>
      <c r="ACR120" s="559"/>
      <c r="ACS120" s="559"/>
      <c r="ACT120" s="559"/>
      <c r="ACU120" s="559"/>
      <c r="ACV120" s="559"/>
      <c r="ACW120" s="559"/>
      <c r="ACX120" s="559"/>
      <c r="ACY120" s="559"/>
      <c r="ACZ120" s="559"/>
      <c r="ADA120" s="559"/>
      <c r="ADB120" s="559"/>
      <c r="ADC120" s="559"/>
      <c r="ADD120" s="559"/>
      <c r="ADE120" s="559"/>
      <c r="ADF120" s="559"/>
      <c r="ADG120" s="559"/>
      <c r="ADH120" s="559"/>
      <c r="ADI120" s="559"/>
      <c r="ADJ120" s="559"/>
      <c r="ADK120" s="559"/>
      <c r="ADL120" s="559"/>
      <c r="ADM120" s="559"/>
      <c r="ADN120" s="559"/>
      <c r="ADO120" s="559"/>
      <c r="ADP120" s="559"/>
      <c r="ADQ120" s="559"/>
      <c r="ADR120" s="559"/>
      <c r="ADS120" s="559"/>
      <c r="ADT120" s="559"/>
      <c r="ADU120" s="559"/>
      <c r="ADV120" s="559"/>
      <c r="ADW120" s="559"/>
      <c r="ADX120" s="559"/>
      <c r="ADY120" s="559"/>
      <c r="ADZ120" s="559"/>
      <c r="AEA120" s="559"/>
      <c r="AEB120" s="559"/>
      <c r="AEC120" s="559"/>
      <c r="AED120" s="559"/>
      <c r="AEE120" s="559"/>
      <c r="AEF120" s="559"/>
      <c r="AEG120" s="559"/>
      <c r="AEH120" s="559"/>
      <c r="AEI120" s="559"/>
      <c r="AEJ120" s="559"/>
      <c r="AEK120" s="559"/>
      <c r="AEL120" s="559"/>
      <c r="AEM120" s="559"/>
      <c r="AEN120" s="559"/>
      <c r="AEO120" s="559"/>
      <c r="AEP120" s="559"/>
      <c r="AEQ120" s="559"/>
      <c r="AER120" s="559"/>
      <c r="AES120" s="559"/>
      <c r="AET120" s="559"/>
      <c r="AEU120" s="559"/>
      <c r="AEV120" s="559"/>
      <c r="AEW120" s="559"/>
      <c r="AEX120" s="559"/>
      <c r="AEY120" s="559"/>
      <c r="AEZ120" s="559"/>
      <c r="AFA120" s="559"/>
      <c r="AFB120" s="559"/>
      <c r="AFC120" s="559"/>
      <c r="AFD120" s="559"/>
      <c r="AFE120" s="559"/>
      <c r="AFF120" s="559"/>
      <c r="AFG120" s="559"/>
      <c r="AFH120" s="559"/>
      <c r="AFI120" s="559"/>
      <c r="AFJ120" s="559"/>
      <c r="AFK120" s="559"/>
      <c r="AFL120" s="559"/>
      <c r="AFM120" s="559"/>
      <c r="AFN120" s="559"/>
      <c r="AFO120" s="559"/>
      <c r="AFP120" s="559"/>
      <c r="AFQ120" s="559"/>
      <c r="AFR120" s="559"/>
      <c r="AFS120" s="559"/>
      <c r="AFT120" s="559"/>
      <c r="AFU120" s="559"/>
      <c r="AFV120" s="559"/>
      <c r="AFW120" s="559"/>
      <c r="AFX120" s="559"/>
      <c r="AFY120" s="559"/>
      <c r="AFZ120" s="559"/>
      <c r="AGA120" s="559"/>
      <c r="AGB120" s="559"/>
      <c r="AGC120" s="559"/>
      <c r="AGD120" s="559"/>
      <c r="AGE120" s="559"/>
      <c r="AGF120" s="559"/>
      <c r="AGG120" s="559"/>
      <c r="AGH120" s="559"/>
      <c r="AGI120" s="559"/>
      <c r="AGJ120" s="559"/>
      <c r="AGK120" s="559"/>
      <c r="AGL120" s="559"/>
      <c r="AGM120" s="559"/>
      <c r="AGN120" s="559"/>
      <c r="AGO120" s="559"/>
      <c r="AGP120" s="559"/>
      <c r="AGQ120" s="559"/>
      <c r="AGR120" s="559"/>
      <c r="AGS120" s="559"/>
      <c r="AGT120" s="559"/>
      <c r="AGU120" s="559"/>
      <c r="AGV120" s="559"/>
      <c r="AGW120" s="559"/>
      <c r="AGX120" s="559"/>
      <c r="AGY120" s="559"/>
      <c r="AGZ120" s="559"/>
      <c r="AHA120" s="559"/>
      <c r="AHB120" s="559"/>
      <c r="AHC120" s="559"/>
      <c r="AHD120" s="559"/>
      <c r="AHE120" s="559"/>
      <c r="AHF120" s="559"/>
      <c r="AHG120" s="559"/>
      <c r="AHH120" s="559"/>
      <c r="AHI120" s="559"/>
      <c r="AHJ120" s="559"/>
      <c r="AHK120" s="559"/>
      <c r="AHL120" s="559"/>
      <c r="AHM120" s="559"/>
      <c r="AHN120" s="559"/>
      <c r="AHO120" s="559"/>
      <c r="AHP120" s="559"/>
      <c r="AHQ120" s="559"/>
      <c r="AHR120" s="559"/>
      <c r="AHS120" s="559"/>
      <c r="AHT120" s="559"/>
      <c r="AHU120" s="559"/>
      <c r="AHV120" s="559"/>
      <c r="AHW120" s="559"/>
      <c r="AHX120" s="559"/>
      <c r="AHY120" s="559"/>
      <c r="AHZ120" s="559"/>
      <c r="AIA120" s="559"/>
      <c r="AIB120" s="559"/>
      <c r="AIC120" s="559"/>
      <c r="AID120" s="559"/>
      <c r="AIE120" s="559"/>
      <c r="AIF120" s="559"/>
      <c r="AIG120" s="559"/>
      <c r="AIH120" s="559"/>
      <c r="AII120" s="559"/>
      <c r="AIJ120" s="559"/>
      <c r="AIK120" s="559"/>
      <c r="AIL120" s="559"/>
      <c r="AIM120" s="559"/>
      <c r="AIN120" s="559"/>
      <c r="AIO120" s="559"/>
      <c r="AIP120" s="559"/>
      <c r="AIQ120" s="559"/>
      <c r="AIR120" s="559"/>
      <c r="AIS120" s="559"/>
      <c r="AIT120" s="559"/>
      <c r="AIU120" s="559"/>
      <c r="AIV120" s="559"/>
      <c r="AIW120" s="559"/>
      <c r="AIX120" s="559"/>
      <c r="AIY120" s="559"/>
      <c r="AIZ120" s="559"/>
      <c r="AJA120" s="559"/>
      <c r="AJB120" s="559"/>
      <c r="AJC120" s="559"/>
      <c r="AJD120" s="559"/>
      <c r="AJE120" s="559"/>
      <c r="AJF120" s="559"/>
      <c r="AJG120" s="559"/>
      <c r="AJH120" s="559"/>
      <c r="AJI120" s="559"/>
      <c r="AJJ120" s="559"/>
      <c r="AJK120" s="559"/>
      <c r="AJL120" s="559"/>
      <c r="AJM120" s="559"/>
      <c r="AJN120" s="559"/>
      <c r="AJO120" s="559"/>
      <c r="AJP120" s="559"/>
      <c r="AJQ120" s="559"/>
      <c r="AJR120" s="559"/>
      <c r="AJS120" s="559"/>
      <c r="AJT120" s="559"/>
      <c r="AJU120" s="559"/>
      <c r="AJV120" s="559"/>
      <c r="AJW120" s="559"/>
      <c r="AJX120" s="559"/>
      <c r="AJY120" s="559"/>
      <c r="AJZ120" s="559"/>
      <c r="AKA120" s="559"/>
      <c r="AKB120" s="559"/>
      <c r="AKC120" s="559"/>
      <c r="AKD120" s="559"/>
      <c r="AKE120" s="559"/>
      <c r="AKF120" s="559"/>
      <c r="AKG120" s="559"/>
      <c r="AKH120" s="559"/>
      <c r="AKI120" s="559"/>
      <c r="AKJ120" s="559"/>
      <c r="AKK120" s="559"/>
      <c r="AKL120" s="559"/>
      <c r="AKM120" s="559"/>
      <c r="AKN120" s="559"/>
      <c r="AKO120" s="559"/>
      <c r="AKP120" s="559"/>
      <c r="AKQ120" s="559"/>
      <c r="AKR120" s="559"/>
      <c r="AKS120" s="559"/>
      <c r="AKT120" s="559"/>
      <c r="AKU120" s="559"/>
      <c r="AKV120" s="559"/>
      <c r="AKW120" s="559"/>
      <c r="AKX120" s="559"/>
      <c r="AKY120" s="559"/>
      <c r="AKZ120" s="559"/>
      <c r="ALA120" s="559"/>
      <c r="ALB120" s="559"/>
      <c r="ALC120" s="559"/>
      <c r="ALD120" s="559"/>
      <c r="ALE120" s="559"/>
      <c r="ALF120" s="559"/>
      <c r="ALG120" s="559"/>
      <c r="ALH120" s="559"/>
      <c r="ALI120" s="559"/>
      <c r="ALJ120" s="559"/>
      <c r="ALK120" s="559"/>
      <c r="ALL120" s="559"/>
      <c r="ALM120" s="559"/>
      <c r="ALN120" s="559"/>
      <c r="ALO120" s="559"/>
      <c r="ALP120" s="559"/>
      <c r="ALQ120" s="559"/>
      <c r="ALR120" s="559"/>
      <c r="ALS120" s="559"/>
      <c r="ALT120" s="559"/>
      <c r="ALU120" s="559"/>
      <c r="ALV120" s="559"/>
      <c r="ALW120" s="559"/>
      <c r="ALX120" s="559"/>
      <c r="ALY120" s="559"/>
      <c r="ALZ120" s="559"/>
      <c r="AMA120" s="559"/>
      <c r="AMB120" s="559"/>
      <c r="AMC120" s="559"/>
      <c r="AMD120" s="559"/>
      <c r="AME120" s="559"/>
      <c r="AMF120" s="559"/>
      <c r="AMG120" s="559"/>
      <c r="AMH120" s="559"/>
      <c r="AMI120" s="559"/>
      <c r="AMJ120" s="559"/>
    </row>
    <row r="121" spans="1:1025" x14ac:dyDescent="0.25">
      <c r="A121" s="256" t="s">
        <v>48</v>
      </c>
      <c r="B121" s="257">
        <v>121</v>
      </c>
      <c r="C121" s="258" t="s">
        <v>11126</v>
      </c>
      <c r="D121" s="308" t="s">
        <v>1142</v>
      </c>
      <c r="E121" s="277" t="s">
        <v>818</v>
      </c>
      <c r="F121" s="278">
        <v>3</v>
      </c>
      <c r="G121" s="280">
        <v>3</v>
      </c>
      <c r="H121" s="280">
        <v>3</v>
      </c>
      <c r="I121" s="492">
        <v>260</v>
      </c>
      <c r="J121" s="292"/>
      <c r="K121" s="293"/>
      <c r="L121" s="392"/>
      <c r="M121" s="393" t="s">
        <v>5915</v>
      </c>
      <c r="N121" s="293"/>
      <c r="O121" s="281">
        <v>1</v>
      </c>
      <c r="P121" s="281"/>
      <c r="Q121" s="293"/>
      <c r="R121" s="293"/>
      <c r="S121" s="293"/>
      <c r="T121" s="293"/>
      <c r="U121" s="293"/>
      <c r="V121" s="293"/>
      <c r="W121" s="283">
        <f t="shared" si="64"/>
        <v>10</v>
      </c>
      <c r="X121" s="341">
        <v>3</v>
      </c>
      <c r="Y121" s="283">
        <f t="shared" si="63"/>
        <v>100</v>
      </c>
      <c r="Z121" s="283">
        <f t="shared" si="66"/>
        <v>100</v>
      </c>
      <c r="AA121" s="283">
        <f t="shared" si="67"/>
        <v>100</v>
      </c>
      <c r="AB121" s="287">
        <f t="shared" si="68"/>
        <v>100</v>
      </c>
      <c r="AC121" s="287">
        <f t="shared" si="69"/>
        <v>100</v>
      </c>
      <c r="AD121" s="287">
        <f t="shared" si="70"/>
        <v>100</v>
      </c>
      <c r="AE121" s="284">
        <f t="shared" si="76"/>
        <v>100</v>
      </c>
      <c r="AF121" s="284">
        <f t="shared" si="75"/>
        <v>100</v>
      </c>
      <c r="AG121" s="268">
        <f t="shared" si="77"/>
        <v>100</v>
      </c>
      <c r="AH121" s="268">
        <f t="shared" si="72"/>
        <v>100</v>
      </c>
      <c r="AI121" s="268">
        <f t="shared" si="73"/>
        <v>100</v>
      </c>
      <c r="AJ121" s="268">
        <f t="shared" si="74"/>
        <v>100</v>
      </c>
      <c r="AK121" s="501" t="s">
        <v>1143</v>
      </c>
      <c r="AL121" s="286"/>
      <c r="AM121" s="286"/>
      <c r="AN121" s="511"/>
      <c r="AO121" s="357"/>
      <c r="AP121" s="357"/>
      <c r="AQ121" s="286"/>
      <c r="AR121" s="382" t="s">
        <v>24234</v>
      </c>
      <c r="AS121" s="382"/>
      <c r="AT121" s="286"/>
      <c r="AU121" s="286"/>
      <c r="AV121" s="559"/>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c r="JC121" s="170"/>
      <c r="JD121" s="170"/>
      <c r="JE121" s="170"/>
      <c r="JF121" s="170"/>
      <c r="JG121" s="170"/>
      <c r="JH121" s="170"/>
      <c r="JI121" s="170"/>
      <c r="JJ121" s="170"/>
      <c r="JK121" s="170"/>
      <c r="JL121" s="170"/>
      <c r="JM121" s="170"/>
      <c r="JN121" s="170"/>
      <c r="JO121" s="170"/>
      <c r="JP121" s="170"/>
      <c r="JQ121" s="170"/>
      <c r="JR121" s="170"/>
      <c r="JS121" s="170"/>
      <c r="JT121" s="170"/>
      <c r="JU121" s="170"/>
      <c r="JV121" s="170"/>
      <c r="JW121" s="170"/>
      <c r="JX121" s="170"/>
      <c r="JY121" s="170"/>
      <c r="JZ121" s="170"/>
      <c r="KA121" s="170"/>
      <c r="KB121" s="170"/>
      <c r="KC121" s="170"/>
      <c r="KD121" s="170"/>
      <c r="KE121" s="170"/>
      <c r="KF121" s="170"/>
      <c r="KG121" s="170"/>
      <c r="KH121" s="170"/>
      <c r="KI121" s="170"/>
      <c r="KJ121" s="170"/>
      <c r="KK121" s="170"/>
      <c r="KL121" s="170"/>
      <c r="KM121" s="170"/>
      <c r="KN121" s="170"/>
      <c r="KO121" s="170"/>
      <c r="KP121" s="170"/>
      <c r="KQ121" s="170"/>
      <c r="KR121" s="170"/>
      <c r="KS121" s="170"/>
      <c r="KT121" s="170"/>
      <c r="KU121" s="170"/>
      <c r="KV121" s="170"/>
      <c r="KW121" s="170"/>
      <c r="KX121" s="170"/>
      <c r="KY121" s="170"/>
      <c r="KZ121" s="170"/>
      <c r="LA121" s="170"/>
      <c r="LB121" s="170"/>
      <c r="LC121" s="170"/>
      <c r="LD121" s="170"/>
      <c r="LE121" s="170"/>
      <c r="LF121" s="170"/>
      <c r="LG121" s="170"/>
      <c r="LH121" s="170"/>
      <c r="LI121" s="170"/>
      <c r="LJ121" s="170"/>
      <c r="LK121" s="170"/>
      <c r="LL121" s="170"/>
      <c r="LM121" s="170"/>
      <c r="LN121" s="170"/>
      <c r="LO121" s="170"/>
      <c r="LP121" s="170"/>
      <c r="LQ121" s="170"/>
      <c r="LR121" s="170"/>
      <c r="LS121" s="170"/>
      <c r="LT121" s="170"/>
      <c r="LU121" s="170"/>
      <c r="LV121" s="170"/>
      <c r="LW121" s="170"/>
      <c r="LX121" s="170"/>
      <c r="LY121" s="170"/>
      <c r="LZ121" s="170"/>
      <c r="MA121" s="170"/>
      <c r="MB121" s="170"/>
      <c r="MC121" s="170"/>
      <c r="MD121" s="170"/>
      <c r="ME121" s="170"/>
      <c r="MF121" s="170"/>
      <c r="MG121" s="170"/>
      <c r="MH121" s="170"/>
      <c r="MI121" s="170"/>
      <c r="MJ121" s="170"/>
      <c r="MK121" s="170"/>
      <c r="ML121" s="170"/>
      <c r="MM121" s="170"/>
      <c r="MN121" s="170"/>
      <c r="MO121" s="170"/>
      <c r="MP121" s="170"/>
      <c r="MQ121" s="170"/>
      <c r="MR121" s="170"/>
      <c r="MS121" s="170"/>
      <c r="MT121" s="170"/>
      <c r="MU121" s="170"/>
      <c r="MV121" s="170"/>
      <c r="MW121" s="170"/>
      <c r="MX121" s="170"/>
      <c r="MY121" s="170"/>
      <c r="MZ121" s="170"/>
      <c r="NA121" s="170"/>
      <c r="NB121" s="170"/>
      <c r="NC121" s="170"/>
      <c r="ND121" s="170"/>
      <c r="NE121" s="170"/>
      <c r="NF121" s="170"/>
      <c r="NG121" s="170"/>
      <c r="NH121" s="170"/>
      <c r="NI121" s="170"/>
      <c r="NJ121" s="170"/>
      <c r="NK121" s="170"/>
      <c r="NL121" s="170"/>
      <c r="NM121" s="170"/>
      <c r="NN121" s="170"/>
      <c r="NO121" s="170"/>
      <c r="NP121" s="170"/>
      <c r="NQ121" s="170"/>
      <c r="NR121" s="170"/>
      <c r="NS121" s="170"/>
      <c r="NT121" s="170"/>
      <c r="NU121" s="170"/>
      <c r="NV121" s="170"/>
      <c r="NW121" s="170"/>
      <c r="NX121" s="170"/>
      <c r="NY121" s="170"/>
      <c r="NZ121" s="170"/>
      <c r="OA121" s="170"/>
      <c r="OB121" s="170"/>
      <c r="OC121" s="170"/>
      <c r="OD121" s="170"/>
      <c r="OE121" s="170"/>
      <c r="OF121" s="170"/>
      <c r="OG121" s="170"/>
      <c r="OH121" s="170"/>
      <c r="OI121" s="170"/>
      <c r="OJ121" s="170"/>
      <c r="OK121" s="170"/>
      <c r="OL121" s="170"/>
      <c r="OM121" s="170"/>
      <c r="ON121" s="170"/>
      <c r="OO121" s="170"/>
      <c r="OP121" s="170"/>
      <c r="OQ121" s="170"/>
      <c r="OR121" s="170"/>
      <c r="OS121" s="170"/>
      <c r="OT121" s="170"/>
      <c r="OU121" s="170"/>
      <c r="OV121" s="170"/>
      <c r="OW121" s="170"/>
      <c r="OX121" s="170"/>
      <c r="OY121" s="170"/>
      <c r="OZ121" s="170"/>
      <c r="PA121" s="170"/>
      <c r="PB121" s="170"/>
      <c r="PC121" s="170"/>
      <c r="PD121" s="170"/>
      <c r="PE121" s="170"/>
      <c r="PF121" s="170"/>
      <c r="PG121" s="170"/>
      <c r="PH121" s="170"/>
      <c r="PI121" s="170"/>
      <c r="PJ121" s="170"/>
      <c r="PK121" s="170"/>
      <c r="PL121" s="170"/>
      <c r="PM121" s="170"/>
      <c r="PN121" s="170"/>
      <c r="PO121" s="170"/>
      <c r="PP121" s="170"/>
      <c r="PQ121" s="170"/>
      <c r="PR121" s="170"/>
      <c r="PS121" s="170"/>
      <c r="PT121" s="170"/>
      <c r="PU121" s="170"/>
      <c r="PV121" s="170"/>
      <c r="PW121" s="170"/>
      <c r="PX121" s="170"/>
      <c r="PY121" s="170"/>
      <c r="PZ121" s="170"/>
      <c r="QA121" s="170"/>
      <c r="QB121" s="170"/>
      <c r="QC121" s="170"/>
      <c r="QD121" s="170"/>
      <c r="QE121" s="170"/>
      <c r="QF121" s="170"/>
      <c r="QG121" s="170"/>
      <c r="QH121" s="170"/>
      <c r="QI121" s="170"/>
      <c r="QJ121" s="170"/>
      <c r="QK121" s="170"/>
      <c r="QL121" s="170"/>
      <c r="QM121" s="170"/>
      <c r="QN121" s="170"/>
      <c r="QO121" s="170"/>
      <c r="QP121" s="170"/>
      <c r="QQ121" s="170"/>
      <c r="QR121" s="170"/>
      <c r="QS121" s="170"/>
      <c r="QT121" s="170"/>
      <c r="QU121" s="170"/>
      <c r="QV121" s="170"/>
      <c r="QW121" s="170"/>
      <c r="QX121" s="170"/>
      <c r="QY121" s="170"/>
      <c r="QZ121" s="170"/>
      <c r="RA121" s="170"/>
      <c r="RB121" s="170"/>
      <c r="RC121" s="170"/>
      <c r="RD121" s="170"/>
      <c r="RE121" s="170"/>
      <c r="RF121" s="170"/>
      <c r="RG121" s="170"/>
      <c r="RH121" s="170"/>
      <c r="RI121" s="170"/>
      <c r="RJ121" s="170"/>
      <c r="RK121" s="170"/>
      <c r="RL121" s="170"/>
      <c r="RM121" s="170"/>
      <c r="RN121" s="170"/>
      <c r="RO121" s="170"/>
      <c r="RP121" s="170"/>
      <c r="RQ121" s="170"/>
      <c r="RR121" s="170"/>
      <c r="RS121" s="170"/>
      <c r="RT121" s="170"/>
      <c r="RU121" s="170"/>
      <c r="RV121" s="170"/>
      <c r="RW121" s="170"/>
      <c r="RX121" s="170"/>
      <c r="RY121" s="170"/>
      <c r="RZ121" s="170"/>
      <c r="SA121" s="170"/>
      <c r="SB121" s="170"/>
      <c r="SC121" s="170"/>
      <c r="SD121" s="170"/>
      <c r="SE121" s="170"/>
      <c r="SF121" s="170"/>
      <c r="SG121" s="170"/>
      <c r="SH121" s="170"/>
      <c r="SI121" s="170"/>
      <c r="SJ121" s="170"/>
      <c r="SK121" s="170"/>
      <c r="SL121" s="170"/>
      <c r="SM121" s="170"/>
      <c r="SN121" s="170"/>
      <c r="SO121" s="170"/>
      <c r="SP121" s="170"/>
      <c r="SQ121" s="170"/>
      <c r="SR121" s="170"/>
      <c r="SS121" s="170"/>
      <c r="ST121" s="170"/>
      <c r="SU121" s="170"/>
      <c r="SV121" s="170"/>
      <c r="SW121" s="170"/>
      <c r="SX121" s="170"/>
      <c r="SY121" s="170"/>
      <c r="SZ121" s="170"/>
      <c r="TA121" s="170"/>
      <c r="TB121" s="170"/>
      <c r="TC121" s="170"/>
      <c r="TD121" s="170"/>
      <c r="TE121" s="170"/>
      <c r="TF121" s="170"/>
      <c r="TG121" s="170"/>
      <c r="TH121" s="170"/>
      <c r="TI121" s="170"/>
      <c r="TJ121" s="170"/>
      <c r="TK121" s="170"/>
      <c r="TL121" s="170"/>
      <c r="TM121" s="170"/>
      <c r="TN121" s="170"/>
      <c r="TO121" s="170"/>
      <c r="TP121" s="170"/>
      <c r="TQ121" s="170"/>
      <c r="TR121" s="170"/>
      <c r="TS121" s="170"/>
      <c r="TT121" s="170"/>
      <c r="TU121" s="170"/>
      <c r="TV121" s="170"/>
      <c r="TW121" s="170"/>
      <c r="TX121" s="170"/>
      <c r="TY121" s="170"/>
      <c r="TZ121" s="170"/>
      <c r="UA121" s="170"/>
      <c r="UB121" s="170"/>
      <c r="UC121" s="170"/>
      <c r="UD121" s="170"/>
      <c r="UE121" s="170"/>
      <c r="UF121" s="170"/>
      <c r="UG121" s="170"/>
      <c r="UH121" s="170"/>
      <c r="UI121" s="170"/>
      <c r="UJ121" s="170"/>
      <c r="UK121" s="170"/>
      <c r="UL121" s="170"/>
      <c r="UM121" s="170"/>
      <c r="UN121" s="170"/>
      <c r="UO121" s="170"/>
      <c r="UP121" s="170"/>
      <c r="UQ121" s="170"/>
      <c r="UR121" s="170"/>
      <c r="US121" s="170"/>
      <c r="UT121" s="170"/>
      <c r="UU121" s="170"/>
      <c r="UV121" s="170"/>
      <c r="UW121" s="170"/>
      <c r="UX121" s="170"/>
      <c r="UY121" s="170"/>
      <c r="UZ121" s="170"/>
      <c r="VA121" s="170"/>
      <c r="VB121" s="170"/>
      <c r="VC121" s="170"/>
      <c r="VD121" s="170"/>
      <c r="VE121" s="170"/>
      <c r="VF121" s="170"/>
      <c r="VG121" s="170"/>
      <c r="VH121" s="170"/>
      <c r="VI121" s="170"/>
      <c r="VJ121" s="170"/>
      <c r="VK121" s="170"/>
      <c r="VL121" s="170"/>
      <c r="VM121" s="170"/>
      <c r="VN121" s="170"/>
      <c r="VO121" s="170"/>
      <c r="VP121" s="170"/>
      <c r="VQ121" s="170"/>
      <c r="VR121" s="170"/>
      <c r="VS121" s="170"/>
      <c r="VT121" s="170"/>
      <c r="VU121" s="170"/>
      <c r="VV121" s="170"/>
      <c r="VW121" s="170"/>
      <c r="VX121" s="170"/>
      <c r="VY121" s="170"/>
      <c r="VZ121" s="170"/>
      <c r="WA121" s="170"/>
      <c r="WB121" s="170"/>
      <c r="WC121" s="170"/>
      <c r="WD121" s="170"/>
      <c r="WE121" s="170"/>
      <c r="WF121" s="170"/>
      <c r="WG121" s="170"/>
      <c r="WH121" s="170"/>
      <c r="WI121" s="170"/>
      <c r="WJ121" s="170"/>
      <c r="WK121" s="170"/>
      <c r="WL121" s="170"/>
      <c r="WM121" s="170"/>
      <c r="WN121" s="170"/>
      <c r="WO121" s="170"/>
      <c r="WP121" s="170"/>
      <c r="WQ121" s="170"/>
      <c r="WR121" s="170"/>
      <c r="WS121" s="170"/>
      <c r="WT121" s="170"/>
      <c r="WU121" s="170"/>
      <c r="WV121" s="170"/>
      <c r="WW121" s="170"/>
      <c r="WX121" s="170"/>
      <c r="WY121" s="170"/>
      <c r="WZ121" s="170"/>
      <c r="XA121" s="170"/>
      <c r="XB121" s="170"/>
      <c r="XC121" s="170"/>
      <c r="XD121" s="170"/>
      <c r="XE121" s="170"/>
      <c r="XF121" s="170"/>
      <c r="XG121" s="170"/>
      <c r="XH121" s="170"/>
      <c r="XI121" s="170"/>
      <c r="XJ121" s="170"/>
      <c r="XK121" s="170"/>
      <c r="XL121" s="170"/>
      <c r="XM121" s="170"/>
      <c r="XN121" s="170"/>
      <c r="XO121" s="170"/>
      <c r="XP121" s="170"/>
      <c r="XQ121" s="170"/>
      <c r="XR121" s="170"/>
      <c r="XS121" s="170"/>
      <c r="XT121" s="170"/>
      <c r="XU121" s="170"/>
      <c r="XV121" s="170"/>
      <c r="XW121" s="170"/>
      <c r="XX121" s="170"/>
      <c r="XY121" s="170"/>
      <c r="XZ121" s="170"/>
      <c r="YA121" s="170"/>
      <c r="YB121" s="170"/>
      <c r="YC121" s="170"/>
      <c r="YD121" s="170"/>
      <c r="YE121" s="170"/>
      <c r="YF121" s="170"/>
      <c r="YG121" s="170"/>
      <c r="YH121" s="170"/>
      <c r="YI121" s="170"/>
      <c r="YJ121" s="170"/>
      <c r="YK121" s="170"/>
      <c r="YL121" s="170"/>
      <c r="YM121" s="170"/>
      <c r="YN121" s="170"/>
      <c r="YO121" s="170"/>
      <c r="YP121" s="170"/>
      <c r="YQ121" s="170"/>
      <c r="YR121" s="170"/>
      <c r="YS121" s="170"/>
      <c r="YT121" s="170"/>
      <c r="YU121" s="170"/>
      <c r="YV121" s="170"/>
      <c r="YW121" s="170"/>
      <c r="YX121" s="170"/>
      <c r="YY121" s="170"/>
      <c r="YZ121" s="170"/>
      <c r="ZA121" s="170"/>
      <c r="ZB121" s="170"/>
      <c r="ZC121" s="170"/>
      <c r="ZD121" s="170"/>
      <c r="ZE121" s="170"/>
      <c r="ZF121" s="170"/>
      <c r="ZG121" s="170"/>
      <c r="ZH121" s="170"/>
      <c r="ZI121" s="170"/>
      <c r="ZJ121" s="170"/>
      <c r="ZK121" s="170"/>
      <c r="ZL121" s="170"/>
      <c r="ZM121" s="170"/>
      <c r="ZN121" s="170"/>
      <c r="ZO121" s="170"/>
      <c r="ZP121" s="170"/>
      <c r="ZQ121" s="170"/>
      <c r="ZR121" s="170"/>
      <c r="ZS121" s="170"/>
      <c r="ZT121" s="170"/>
      <c r="ZU121" s="170"/>
      <c r="ZV121" s="170"/>
      <c r="ZW121" s="170"/>
      <c r="ZX121" s="170"/>
      <c r="ZY121" s="170"/>
      <c r="ZZ121" s="170"/>
      <c r="AAA121" s="170"/>
      <c r="AAB121" s="170"/>
      <c r="AAC121" s="170"/>
      <c r="AAD121" s="170"/>
      <c r="AAE121" s="170"/>
      <c r="AAF121" s="170"/>
      <c r="AAG121" s="170"/>
      <c r="AAH121" s="170"/>
      <c r="AAI121" s="170"/>
      <c r="AAJ121" s="170"/>
      <c r="AAK121" s="170"/>
      <c r="AAL121" s="170"/>
      <c r="AAM121" s="170"/>
      <c r="AAN121" s="170"/>
      <c r="AAO121" s="170"/>
      <c r="AAP121" s="170"/>
      <c r="AAQ121" s="170"/>
      <c r="AAR121" s="170"/>
      <c r="AAS121" s="170"/>
      <c r="AAT121" s="170"/>
      <c r="AAU121" s="170"/>
      <c r="AAV121" s="170"/>
      <c r="AAW121" s="170"/>
      <c r="AAX121" s="170"/>
      <c r="AAY121" s="170"/>
      <c r="AAZ121" s="170"/>
      <c r="ABA121" s="170"/>
      <c r="ABB121" s="170"/>
      <c r="ABC121" s="170"/>
      <c r="ABD121" s="170"/>
      <c r="ABE121" s="170"/>
      <c r="ABF121" s="170"/>
      <c r="ABG121" s="170"/>
      <c r="ABH121" s="170"/>
      <c r="ABI121" s="170"/>
      <c r="ABJ121" s="170"/>
      <c r="ABK121" s="170"/>
      <c r="ABL121" s="170"/>
      <c r="ABM121" s="170"/>
      <c r="ABN121" s="170"/>
      <c r="ABO121" s="170"/>
      <c r="ABP121" s="170"/>
      <c r="ABQ121" s="170"/>
      <c r="ABR121" s="170"/>
      <c r="ABS121" s="170"/>
      <c r="ABT121" s="170"/>
      <c r="ABU121" s="170"/>
      <c r="ABV121" s="170"/>
      <c r="ABW121" s="170"/>
      <c r="ABX121" s="170"/>
      <c r="ABY121" s="170"/>
      <c r="ABZ121" s="170"/>
      <c r="ACA121" s="170"/>
      <c r="ACB121" s="170"/>
      <c r="ACC121" s="170"/>
      <c r="ACD121" s="170"/>
      <c r="ACE121" s="170"/>
      <c r="ACF121" s="170"/>
      <c r="ACG121" s="170"/>
      <c r="ACH121" s="170"/>
      <c r="ACI121" s="170"/>
      <c r="ACJ121" s="170"/>
      <c r="ACK121" s="170"/>
      <c r="ACL121" s="170"/>
      <c r="ACM121" s="170"/>
      <c r="ACN121" s="170"/>
      <c r="ACO121" s="170"/>
      <c r="ACP121" s="170"/>
      <c r="ACQ121" s="170"/>
      <c r="ACR121" s="170"/>
      <c r="ACS121" s="170"/>
      <c r="ACT121" s="170"/>
      <c r="ACU121" s="170"/>
      <c r="ACV121" s="170"/>
      <c r="ACW121" s="170"/>
      <c r="ACX121" s="170"/>
      <c r="ACY121" s="170"/>
      <c r="ACZ121" s="170"/>
      <c r="ADA121" s="170"/>
      <c r="ADB121" s="170"/>
      <c r="ADC121" s="170"/>
      <c r="ADD121" s="170"/>
      <c r="ADE121" s="170"/>
      <c r="ADF121" s="170"/>
      <c r="ADG121" s="170"/>
      <c r="ADH121" s="170"/>
      <c r="ADI121" s="170"/>
      <c r="ADJ121" s="170"/>
      <c r="ADK121" s="170"/>
      <c r="ADL121" s="170"/>
      <c r="ADM121" s="170"/>
      <c r="ADN121" s="170"/>
      <c r="ADO121" s="170"/>
      <c r="ADP121" s="170"/>
      <c r="ADQ121" s="170"/>
      <c r="ADR121" s="170"/>
      <c r="ADS121" s="170"/>
      <c r="ADT121" s="170"/>
      <c r="ADU121" s="170"/>
      <c r="ADV121" s="170"/>
      <c r="ADW121" s="170"/>
      <c r="ADX121" s="170"/>
      <c r="ADY121" s="170"/>
      <c r="ADZ121" s="170"/>
      <c r="AEA121" s="170"/>
      <c r="AEB121" s="170"/>
      <c r="AEC121" s="170"/>
      <c r="AED121" s="170"/>
      <c r="AEE121" s="170"/>
      <c r="AEF121" s="170"/>
      <c r="AEG121" s="170"/>
      <c r="AEH121" s="170"/>
      <c r="AEI121" s="170"/>
      <c r="AEJ121" s="170"/>
      <c r="AEK121" s="170"/>
      <c r="AEL121" s="170"/>
      <c r="AEM121" s="170"/>
      <c r="AEN121" s="170"/>
      <c r="AEO121" s="170"/>
      <c r="AEP121" s="170"/>
      <c r="AEQ121" s="170"/>
      <c r="AER121" s="170"/>
      <c r="AES121" s="170"/>
      <c r="AET121" s="170"/>
      <c r="AEU121" s="170"/>
      <c r="AEV121" s="170"/>
      <c r="AEW121" s="170"/>
      <c r="AEX121" s="170"/>
      <c r="AEY121" s="170"/>
      <c r="AEZ121" s="170"/>
      <c r="AFA121" s="170"/>
      <c r="AFB121" s="170"/>
      <c r="AFC121" s="170"/>
      <c r="AFD121" s="170"/>
      <c r="AFE121" s="170"/>
      <c r="AFF121" s="170"/>
      <c r="AFG121" s="170"/>
      <c r="AFH121" s="170"/>
      <c r="AFI121" s="170"/>
      <c r="AFJ121" s="170"/>
      <c r="AFK121" s="170"/>
      <c r="AFL121" s="170"/>
      <c r="AFM121" s="170"/>
      <c r="AFN121" s="170"/>
      <c r="AFO121" s="170"/>
      <c r="AFP121" s="170"/>
      <c r="AFQ121" s="170"/>
      <c r="AFR121" s="170"/>
      <c r="AFS121" s="170"/>
      <c r="AFT121" s="170"/>
      <c r="AFU121" s="170"/>
      <c r="AFV121" s="170"/>
      <c r="AFW121" s="170"/>
      <c r="AFX121" s="170"/>
      <c r="AFY121" s="170"/>
      <c r="AFZ121" s="170"/>
      <c r="AGA121" s="170"/>
      <c r="AGB121" s="170"/>
      <c r="AGC121" s="170"/>
      <c r="AGD121" s="170"/>
      <c r="AGE121" s="170"/>
      <c r="AGF121" s="170"/>
      <c r="AGG121" s="170"/>
      <c r="AGH121" s="170"/>
      <c r="AGI121" s="170"/>
      <c r="AGJ121" s="170"/>
      <c r="AGK121" s="170"/>
      <c r="AGL121" s="170"/>
      <c r="AGM121" s="170"/>
      <c r="AGN121" s="170"/>
      <c r="AGO121" s="170"/>
      <c r="AGP121" s="170"/>
      <c r="AGQ121" s="170"/>
      <c r="AGR121" s="170"/>
      <c r="AGS121" s="170"/>
      <c r="AGT121" s="170"/>
      <c r="AGU121" s="170"/>
      <c r="AGV121" s="170"/>
      <c r="AGW121" s="170"/>
      <c r="AGX121" s="170"/>
      <c r="AGY121" s="170"/>
      <c r="AGZ121" s="170"/>
      <c r="AHA121" s="170"/>
      <c r="AHB121" s="170"/>
      <c r="AHC121" s="170"/>
      <c r="AHD121" s="170"/>
      <c r="AHE121" s="170"/>
      <c r="AHF121" s="170"/>
      <c r="AHG121" s="170"/>
      <c r="AHH121" s="170"/>
      <c r="AHI121" s="170"/>
      <c r="AHJ121" s="170"/>
      <c r="AHK121" s="170"/>
      <c r="AHL121" s="170"/>
      <c r="AHM121" s="170"/>
      <c r="AHN121" s="170"/>
      <c r="AHO121" s="170"/>
      <c r="AHP121" s="170"/>
      <c r="AHQ121" s="170"/>
      <c r="AHR121" s="170"/>
      <c r="AHS121" s="170"/>
      <c r="AHT121" s="170"/>
      <c r="AHU121" s="170"/>
      <c r="AHV121" s="170"/>
      <c r="AHW121" s="170"/>
      <c r="AHX121" s="170"/>
      <c r="AHY121" s="170"/>
      <c r="AHZ121" s="170"/>
      <c r="AIA121" s="170"/>
      <c r="AIB121" s="170"/>
      <c r="AIC121" s="170"/>
      <c r="AID121" s="170"/>
      <c r="AIE121" s="170"/>
      <c r="AIF121" s="170"/>
      <c r="AIG121" s="170"/>
      <c r="AIH121" s="170"/>
      <c r="AII121" s="170"/>
      <c r="AIJ121" s="170"/>
      <c r="AIK121" s="170"/>
      <c r="AIL121" s="170"/>
      <c r="AIM121" s="170"/>
      <c r="AIN121" s="170"/>
      <c r="AIO121" s="170"/>
      <c r="AIP121" s="170"/>
      <c r="AIQ121" s="170"/>
      <c r="AIR121" s="170"/>
      <c r="AIS121" s="170"/>
      <c r="AIT121" s="170"/>
      <c r="AIU121" s="170"/>
      <c r="AIV121" s="170"/>
      <c r="AIW121" s="170"/>
      <c r="AIX121" s="170"/>
      <c r="AIY121" s="170"/>
      <c r="AIZ121" s="170"/>
      <c r="AJA121" s="170"/>
      <c r="AJB121" s="170"/>
      <c r="AJC121" s="170"/>
      <c r="AJD121" s="170"/>
      <c r="AJE121" s="170"/>
      <c r="AJF121" s="170"/>
      <c r="AJG121" s="170"/>
      <c r="AJH121" s="170"/>
      <c r="AJI121" s="170"/>
      <c r="AJJ121" s="170"/>
      <c r="AJK121" s="170"/>
      <c r="AJL121" s="170"/>
      <c r="AJM121" s="170"/>
      <c r="AJN121" s="170"/>
      <c r="AJO121" s="170"/>
      <c r="AJP121" s="170"/>
      <c r="AJQ121" s="170"/>
      <c r="AJR121" s="170"/>
      <c r="AJS121" s="170"/>
      <c r="AJT121" s="170"/>
      <c r="AJU121" s="170"/>
      <c r="AJV121" s="170"/>
      <c r="AJW121" s="170"/>
      <c r="AJX121" s="170"/>
      <c r="AJY121" s="170"/>
      <c r="AJZ121" s="170"/>
      <c r="AKA121" s="170"/>
      <c r="AKB121" s="170"/>
      <c r="AKC121" s="170"/>
      <c r="AKD121" s="170"/>
      <c r="AKE121" s="170"/>
      <c r="AKF121" s="170"/>
      <c r="AKG121" s="170"/>
      <c r="AKH121" s="170"/>
      <c r="AKI121" s="170"/>
      <c r="AKJ121" s="170"/>
      <c r="AKK121" s="170"/>
      <c r="AKL121" s="170"/>
      <c r="AKM121" s="170"/>
      <c r="AKN121" s="170"/>
      <c r="AKO121" s="170"/>
      <c r="AKP121" s="170"/>
      <c r="AKQ121" s="170"/>
      <c r="AKR121" s="170"/>
      <c r="AKS121" s="170"/>
      <c r="AKT121" s="170"/>
      <c r="AKU121" s="170"/>
      <c r="AKV121" s="170"/>
      <c r="AKW121" s="170"/>
      <c r="AKX121" s="170"/>
      <c r="AKY121" s="170"/>
      <c r="AKZ121" s="170"/>
      <c r="ALA121" s="170"/>
      <c r="ALB121" s="170"/>
      <c r="ALC121" s="170"/>
      <c r="ALD121" s="170"/>
      <c r="ALE121" s="170"/>
      <c r="ALF121" s="170"/>
      <c r="ALG121" s="170"/>
      <c r="ALH121" s="170"/>
      <c r="ALI121" s="170"/>
      <c r="ALJ121" s="170"/>
      <c r="ALK121" s="170"/>
      <c r="ALL121" s="170"/>
      <c r="ALM121" s="170"/>
      <c r="ALN121" s="170"/>
      <c r="ALO121" s="170"/>
      <c r="ALP121" s="170"/>
      <c r="ALQ121" s="170"/>
      <c r="ALR121" s="170"/>
      <c r="ALS121" s="170"/>
      <c r="ALT121" s="170"/>
      <c r="ALU121" s="170"/>
      <c r="ALV121" s="170"/>
      <c r="ALW121" s="170"/>
      <c r="ALX121" s="170"/>
      <c r="ALY121" s="170"/>
      <c r="ALZ121" s="170"/>
      <c r="AMA121" s="170"/>
      <c r="AMB121" s="170"/>
      <c r="AMC121" s="170"/>
      <c r="AMD121" s="170"/>
      <c r="AME121" s="170"/>
      <c r="AMF121" s="170"/>
      <c r="AMG121" s="170"/>
      <c r="AMH121" s="170"/>
      <c r="AMI121" s="170"/>
      <c r="AMJ121" s="170"/>
    </row>
    <row r="122" spans="1:1025" x14ac:dyDescent="0.25">
      <c r="A122" s="256" t="s">
        <v>1144</v>
      </c>
      <c r="B122" s="257">
        <v>122</v>
      </c>
      <c r="C122" s="258" t="s">
        <v>24235</v>
      </c>
      <c r="D122" s="308" t="s">
        <v>1145</v>
      </c>
      <c r="E122" s="277" t="s">
        <v>818</v>
      </c>
      <c r="F122" s="291"/>
      <c r="G122" s="280"/>
      <c r="H122" s="280"/>
      <c r="I122" s="492">
        <v>950</v>
      </c>
      <c r="J122" s="292"/>
      <c r="K122" s="278">
        <v>2</v>
      </c>
      <c r="L122" s="293"/>
      <c r="M122" s="293"/>
      <c r="N122" s="293"/>
      <c r="O122" s="293"/>
      <c r="P122" s="293"/>
      <c r="Q122" s="293"/>
      <c r="R122" s="293"/>
      <c r="S122" s="293"/>
      <c r="T122" s="293"/>
      <c r="U122" s="293"/>
      <c r="V122" s="293"/>
      <c r="W122" s="283">
        <f t="shared" si="64"/>
        <v>100</v>
      </c>
      <c r="X122" s="283">
        <f t="shared" ref="X122:X185" si="78">IF(O122=1,1,IF(O122=2,10,100))</f>
        <v>100</v>
      </c>
      <c r="Y122" s="283">
        <f t="shared" si="63"/>
        <v>100</v>
      </c>
      <c r="Z122" s="283">
        <f t="shared" si="66"/>
        <v>100</v>
      </c>
      <c r="AA122" s="283">
        <f t="shared" si="67"/>
        <v>100</v>
      </c>
      <c r="AB122" s="287">
        <f t="shared" si="68"/>
        <v>100</v>
      </c>
      <c r="AC122" s="287">
        <f t="shared" si="69"/>
        <v>100</v>
      </c>
      <c r="AD122" s="287">
        <f t="shared" si="70"/>
        <v>100</v>
      </c>
      <c r="AE122" s="284">
        <f t="shared" si="76"/>
        <v>100</v>
      </c>
      <c r="AF122" s="284">
        <f t="shared" si="75"/>
        <v>100</v>
      </c>
      <c r="AG122" s="342">
        <v>50</v>
      </c>
      <c r="AH122" s="268">
        <f t="shared" si="72"/>
        <v>100</v>
      </c>
      <c r="AI122" s="268">
        <f t="shared" si="73"/>
        <v>100</v>
      </c>
      <c r="AJ122" s="268">
        <f t="shared" si="74"/>
        <v>100</v>
      </c>
      <c r="AK122" s="501" t="s">
        <v>1146</v>
      </c>
      <c r="AL122" s="286"/>
      <c r="AM122" s="286"/>
      <c r="AN122" s="515"/>
      <c r="AO122" s="357"/>
      <c r="AP122" s="357"/>
      <c r="AQ122" s="286"/>
      <c r="AR122" s="333" t="s">
        <v>24236</v>
      </c>
      <c r="AS122" s="361"/>
      <c r="AT122" s="286"/>
      <c r="AU122" s="286"/>
      <c r="AV122" s="559"/>
      <c r="AW122" s="559"/>
      <c r="AX122" s="559"/>
      <c r="AY122" s="559"/>
      <c r="AZ122" s="559"/>
      <c r="BA122" s="559"/>
      <c r="BB122" s="559"/>
      <c r="BC122" s="559"/>
      <c r="BD122" s="559"/>
      <c r="BE122" s="559"/>
      <c r="BF122" s="559"/>
      <c r="BG122" s="559"/>
      <c r="BH122" s="559"/>
      <c r="BI122" s="559"/>
      <c r="BJ122" s="559"/>
      <c r="BK122" s="559"/>
      <c r="BL122" s="559"/>
      <c r="BM122" s="559"/>
      <c r="BN122" s="559"/>
      <c r="BO122" s="559"/>
      <c r="BP122" s="559"/>
      <c r="BQ122" s="559"/>
      <c r="BR122" s="559"/>
      <c r="BS122" s="559"/>
      <c r="BT122" s="559"/>
      <c r="BU122" s="559"/>
      <c r="BV122" s="559"/>
      <c r="BW122" s="559"/>
      <c r="BX122" s="559"/>
      <c r="BY122" s="559"/>
      <c r="BZ122" s="559"/>
      <c r="CA122" s="559"/>
      <c r="CB122" s="559"/>
      <c r="CC122" s="559"/>
      <c r="CD122" s="559"/>
      <c r="CE122" s="559"/>
      <c r="CF122" s="559"/>
      <c r="CG122" s="559"/>
      <c r="CH122" s="559"/>
      <c r="CI122" s="559"/>
      <c r="CJ122" s="559"/>
      <c r="CK122" s="559"/>
      <c r="CL122" s="559"/>
      <c r="CM122" s="559"/>
      <c r="CN122" s="559"/>
      <c r="CO122" s="559"/>
      <c r="CP122" s="559"/>
      <c r="CQ122" s="559"/>
      <c r="CR122" s="559"/>
      <c r="CS122" s="559"/>
      <c r="CT122" s="559"/>
      <c r="CU122" s="559"/>
      <c r="CV122" s="559"/>
      <c r="CW122" s="559"/>
      <c r="CX122" s="559"/>
      <c r="CY122" s="559"/>
      <c r="CZ122" s="559"/>
      <c r="DA122" s="559"/>
      <c r="DB122" s="559"/>
      <c r="DC122" s="559"/>
      <c r="DD122" s="559"/>
      <c r="DE122" s="559"/>
      <c r="DF122" s="559"/>
      <c r="DG122" s="559"/>
      <c r="DH122" s="559"/>
      <c r="DI122" s="559"/>
      <c r="DJ122" s="559"/>
      <c r="DK122" s="559"/>
      <c r="DL122" s="559"/>
      <c r="DM122" s="559"/>
      <c r="DN122" s="559"/>
      <c r="DO122" s="559"/>
      <c r="DP122" s="559"/>
      <c r="DQ122" s="559"/>
      <c r="DR122" s="559"/>
      <c r="DS122" s="559"/>
      <c r="DT122" s="559"/>
      <c r="DU122" s="559"/>
      <c r="DV122" s="559"/>
      <c r="DW122" s="559"/>
      <c r="DX122" s="559"/>
      <c r="DY122" s="559"/>
      <c r="DZ122" s="559"/>
      <c r="EA122" s="559"/>
      <c r="EB122" s="559"/>
      <c r="EC122" s="559"/>
      <c r="ED122" s="559"/>
      <c r="EE122" s="559"/>
      <c r="EF122" s="559"/>
      <c r="EG122" s="559"/>
      <c r="EH122" s="559"/>
      <c r="EI122" s="559"/>
      <c r="EJ122" s="559"/>
      <c r="EK122" s="559"/>
      <c r="EL122" s="559"/>
      <c r="EM122" s="559"/>
      <c r="EN122" s="559"/>
      <c r="EO122" s="559"/>
      <c r="EP122" s="559"/>
      <c r="EQ122" s="559"/>
      <c r="ER122" s="559"/>
      <c r="ES122" s="559"/>
      <c r="ET122" s="559"/>
      <c r="EU122" s="559"/>
      <c r="EV122" s="559"/>
      <c r="EW122" s="559"/>
      <c r="EX122" s="559"/>
      <c r="EY122" s="559"/>
      <c r="EZ122" s="559"/>
      <c r="FA122" s="559"/>
      <c r="FB122" s="559"/>
      <c r="FC122" s="559"/>
      <c r="FD122" s="559"/>
      <c r="FE122" s="559"/>
      <c r="FF122" s="559"/>
      <c r="FG122" s="559"/>
      <c r="FH122" s="559"/>
      <c r="FI122" s="559"/>
      <c r="FJ122" s="559"/>
      <c r="FK122" s="559"/>
      <c r="FL122" s="559"/>
      <c r="FM122" s="559"/>
      <c r="FN122" s="559"/>
      <c r="FO122" s="559"/>
      <c r="FP122" s="559"/>
      <c r="FQ122" s="559"/>
      <c r="FR122" s="559"/>
      <c r="FS122" s="559"/>
      <c r="FT122" s="559"/>
      <c r="FU122" s="559"/>
      <c r="FV122" s="559"/>
      <c r="FW122" s="559"/>
      <c r="FX122" s="559"/>
      <c r="FY122" s="559"/>
      <c r="FZ122" s="559"/>
      <c r="GA122" s="559"/>
      <c r="GB122" s="559"/>
      <c r="GC122" s="559"/>
      <c r="GD122" s="559"/>
      <c r="GE122" s="559"/>
      <c r="GF122" s="559"/>
      <c r="GG122" s="559"/>
      <c r="GH122" s="559"/>
      <c r="GI122" s="559"/>
      <c r="GJ122" s="559"/>
      <c r="GK122" s="559"/>
      <c r="GL122" s="559"/>
      <c r="GM122" s="559"/>
      <c r="GN122" s="559"/>
      <c r="GO122" s="559"/>
      <c r="GP122" s="559"/>
      <c r="GQ122" s="559"/>
      <c r="GR122" s="559"/>
      <c r="GS122" s="559"/>
      <c r="GT122" s="559"/>
      <c r="GU122" s="559"/>
      <c r="GV122" s="559"/>
      <c r="GW122" s="559"/>
      <c r="GX122" s="559"/>
      <c r="GY122" s="559"/>
      <c r="GZ122" s="559"/>
      <c r="HA122" s="559"/>
      <c r="HB122" s="559"/>
      <c r="HC122" s="559"/>
      <c r="HD122" s="559"/>
      <c r="HE122" s="559"/>
      <c r="HF122" s="559"/>
      <c r="HG122" s="559"/>
      <c r="HH122" s="559"/>
      <c r="HI122" s="559"/>
      <c r="HJ122" s="559"/>
      <c r="HK122" s="559"/>
      <c r="HL122" s="559"/>
      <c r="HM122" s="559"/>
      <c r="HN122" s="559"/>
      <c r="HO122" s="559"/>
      <c r="HP122" s="559"/>
      <c r="HQ122" s="559"/>
      <c r="HR122" s="559"/>
      <c r="HS122" s="559"/>
      <c r="HT122" s="559"/>
      <c r="HU122" s="559"/>
      <c r="HV122" s="559"/>
      <c r="HW122" s="559"/>
      <c r="HX122" s="559"/>
      <c r="HY122" s="559"/>
      <c r="HZ122" s="559"/>
      <c r="IA122" s="559"/>
      <c r="IB122" s="559"/>
      <c r="IC122" s="559"/>
      <c r="ID122" s="559"/>
      <c r="IE122" s="559"/>
      <c r="IF122" s="559"/>
      <c r="IG122" s="559"/>
      <c r="IH122" s="559"/>
      <c r="II122" s="559"/>
      <c r="IJ122" s="559"/>
      <c r="IK122" s="559"/>
      <c r="IL122" s="559"/>
      <c r="IM122" s="559"/>
      <c r="IN122" s="559"/>
      <c r="IO122" s="559"/>
      <c r="IP122" s="559"/>
      <c r="IQ122" s="559"/>
      <c r="IR122" s="559"/>
      <c r="IS122" s="559"/>
      <c r="IT122" s="559"/>
      <c r="IU122" s="559"/>
      <c r="IV122" s="559"/>
      <c r="IW122" s="559"/>
      <c r="IX122" s="559"/>
      <c r="IY122" s="559"/>
      <c r="IZ122" s="559"/>
      <c r="JA122" s="559"/>
      <c r="JB122" s="559"/>
      <c r="JC122" s="559"/>
      <c r="JD122" s="559"/>
      <c r="JE122" s="559"/>
      <c r="JF122" s="559"/>
      <c r="JG122" s="559"/>
      <c r="JH122" s="559"/>
      <c r="JI122" s="559"/>
      <c r="JJ122" s="559"/>
      <c r="JK122" s="559"/>
      <c r="JL122" s="559"/>
      <c r="JM122" s="559"/>
      <c r="JN122" s="559"/>
      <c r="JO122" s="559"/>
      <c r="JP122" s="559"/>
      <c r="JQ122" s="559"/>
      <c r="JR122" s="559"/>
      <c r="JS122" s="559"/>
      <c r="JT122" s="559"/>
      <c r="JU122" s="559"/>
      <c r="JV122" s="559"/>
      <c r="JW122" s="559"/>
      <c r="JX122" s="559"/>
      <c r="JY122" s="559"/>
      <c r="JZ122" s="559"/>
      <c r="KA122" s="559"/>
      <c r="KB122" s="559"/>
      <c r="KC122" s="559"/>
      <c r="KD122" s="559"/>
      <c r="KE122" s="559"/>
      <c r="KF122" s="559"/>
      <c r="KG122" s="559"/>
      <c r="KH122" s="559"/>
      <c r="KI122" s="559"/>
      <c r="KJ122" s="559"/>
      <c r="KK122" s="559"/>
      <c r="KL122" s="559"/>
      <c r="KM122" s="559"/>
      <c r="KN122" s="559"/>
      <c r="KO122" s="559"/>
      <c r="KP122" s="559"/>
      <c r="KQ122" s="559"/>
      <c r="KR122" s="559"/>
      <c r="KS122" s="559"/>
      <c r="KT122" s="559"/>
      <c r="KU122" s="559"/>
      <c r="KV122" s="559"/>
      <c r="KW122" s="559"/>
      <c r="KX122" s="559"/>
      <c r="KY122" s="559"/>
      <c r="KZ122" s="559"/>
      <c r="LA122" s="559"/>
      <c r="LB122" s="559"/>
      <c r="LC122" s="559"/>
      <c r="LD122" s="559"/>
      <c r="LE122" s="559"/>
      <c r="LF122" s="559"/>
      <c r="LG122" s="559"/>
      <c r="LH122" s="559"/>
      <c r="LI122" s="559"/>
      <c r="LJ122" s="559"/>
      <c r="LK122" s="559"/>
      <c r="LL122" s="559"/>
      <c r="LM122" s="559"/>
      <c r="LN122" s="559"/>
      <c r="LO122" s="559"/>
      <c r="LP122" s="559"/>
      <c r="LQ122" s="559"/>
      <c r="LR122" s="559"/>
      <c r="LS122" s="559"/>
      <c r="LT122" s="559"/>
      <c r="LU122" s="559"/>
      <c r="LV122" s="559"/>
      <c r="LW122" s="559"/>
      <c r="LX122" s="559"/>
      <c r="LY122" s="559"/>
      <c r="LZ122" s="559"/>
      <c r="MA122" s="559"/>
      <c r="MB122" s="559"/>
      <c r="MC122" s="559"/>
      <c r="MD122" s="559"/>
      <c r="ME122" s="559"/>
      <c r="MF122" s="559"/>
      <c r="MG122" s="559"/>
      <c r="MH122" s="559"/>
      <c r="MI122" s="559"/>
      <c r="MJ122" s="559"/>
      <c r="MK122" s="559"/>
      <c r="ML122" s="559"/>
      <c r="MM122" s="559"/>
      <c r="MN122" s="559"/>
      <c r="MO122" s="559"/>
      <c r="MP122" s="559"/>
      <c r="MQ122" s="559"/>
      <c r="MR122" s="559"/>
      <c r="MS122" s="559"/>
      <c r="MT122" s="559"/>
      <c r="MU122" s="559"/>
      <c r="MV122" s="559"/>
      <c r="MW122" s="559"/>
      <c r="MX122" s="559"/>
      <c r="MY122" s="559"/>
      <c r="MZ122" s="559"/>
      <c r="NA122" s="559"/>
      <c r="NB122" s="559"/>
      <c r="NC122" s="559"/>
      <c r="ND122" s="559"/>
      <c r="NE122" s="559"/>
      <c r="NF122" s="559"/>
      <c r="NG122" s="559"/>
      <c r="NH122" s="559"/>
      <c r="NI122" s="559"/>
      <c r="NJ122" s="559"/>
      <c r="NK122" s="559"/>
      <c r="NL122" s="559"/>
      <c r="NM122" s="559"/>
      <c r="NN122" s="559"/>
      <c r="NO122" s="559"/>
      <c r="NP122" s="559"/>
      <c r="NQ122" s="559"/>
      <c r="NR122" s="559"/>
      <c r="NS122" s="559"/>
      <c r="NT122" s="559"/>
      <c r="NU122" s="559"/>
      <c r="NV122" s="559"/>
      <c r="NW122" s="559"/>
      <c r="NX122" s="559"/>
      <c r="NY122" s="559"/>
      <c r="NZ122" s="559"/>
      <c r="OA122" s="559"/>
      <c r="OB122" s="559"/>
      <c r="OC122" s="559"/>
      <c r="OD122" s="559"/>
      <c r="OE122" s="559"/>
      <c r="OF122" s="559"/>
      <c r="OG122" s="559"/>
      <c r="OH122" s="559"/>
      <c r="OI122" s="559"/>
      <c r="OJ122" s="559"/>
      <c r="OK122" s="559"/>
      <c r="OL122" s="559"/>
      <c r="OM122" s="559"/>
      <c r="ON122" s="559"/>
      <c r="OO122" s="559"/>
      <c r="OP122" s="559"/>
      <c r="OQ122" s="559"/>
      <c r="OR122" s="559"/>
      <c r="OS122" s="559"/>
      <c r="OT122" s="559"/>
      <c r="OU122" s="559"/>
      <c r="OV122" s="559"/>
      <c r="OW122" s="559"/>
      <c r="OX122" s="559"/>
      <c r="OY122" s="559"/>
      <c r="OZ122" s="559"/>
      <c r="PA122" s="559"/>
      <c r="PB122" s="559"/>
      <c r="PC122" s="559"/>
      <c r="PD122" s="559"/>
      <c r="PE122" s="559"/>
      <c r="PF122" s="559"/>
      <c r="PG122" s="559"/>
      <c r="PH122" s="559"/>
      <c r="PI122" s="559"/>
      <c r="PJ122" s="559"/>
      <c r="PK122" s="559"/>
      <c r="PL122" s="559"/>
      <c r="PM122" s="559"/>
      <c r="PN122" s="559"/>
      <c r="PO122" s="559"/>
      <c r="PP122" s="559"/>
      <c r="PQ122" s="559"/>
      <c r="PR122" s="559"/>
      <c r="PS122" s="559"/>
      <c r="PT122" s="559"/>
      <c r="PU122" s="559"/>
      <c r="PV122" s="559"/>
      <c r="PW122" s="559"/>
      <c r="PX122" s="559"/>
      <c r="PY122" s="559"/>
      <c r="PZ122" s="559"/>
      <c r="QA122" s="559"/>
      <c r="QB122" s="559"/>
      <c r="QC122" s="559"/>
      <c r="QD122" s="559"/>
      <c r="QE122" s="559"/>
      <c r="QF122" s="559"/>
      <c r="QG122" s="559"/>
      <c r="QH122" s="559"/>
      <c r="QI122" s="559"/>
      <c r="QJ122" s="559"/>
      <c r="QK122" s="559"/>
      <c r="QL122" s="559"/>
      <c r="QM122" s="559"/>
      <c r="QN122" s="559"/>
      <c r="QO122" s="559"/>
      <c r="QP122" s="559"/>
      <c r="QQ122" s="559"/>
      <c r="QR122" s="559"/>
      <c r="QS122" s="559"/>
      <c r="QT122" s="559"/>
      <c r="QU122" s="559"/>
      <c r="QV122" s="559"/>
      <c r="QW122" s="559"/>
      <c r="QX122" s="559"/>
      <c r="QY122" s="559"/>
      <c r="QZ122" s="559"/>
      <c r="RA122" s="559"/>
      <c r="RB122" s="559"/>
      <c r="RC122" s="559"/>
      <c r="RD122" s="559"/>
      <c r="RE122" s="559"/>
      <c r="RF122" s="559"/>
      <c r="RG122" s="559"/>
      <c r="RH122" s="559"/>
      <c r="RI122" s="559"/>
      <c r="RJ122" s="559"/>
      <c r="RK122" s="559"/>
      <c r="RL122" s="559"/>
      <c r="RM122" s="559"/>
      <c r="RN122" s="559"/>
      <c r="RO122" s="559"/>
      <c r="RP122" s="559"/>
      <c r="RQ122" s="559"/>
      <c r="RR122" s="559"/>
      <c r="RS122" s="559"/>
      <c r="RT122" s="559"/>
      <c r="RU122" s="559"/>
      <c r="RV122" s="559"/>
      <c r="RW122" s="559"/>
      <c r="RX122" s="559"/>
      <c r="RY122" s="559"/>
      <c r="RZ122" s="559"/>
      <c r="SA122" s="559"/>
      <c r="SB122" s="559"/>
      <c r="SC122" s="559"/>
      <c r="SD122" s="559"/>
      <c r="SE122" s="559"/>
      <c r="SF122" s="559"/>
      <c r="SG122" s="559"/>
      <c r="SH122" s="559"/>
      <c r="SI122" s="559"/>
      <c r="SJ122" s="559"/>
      <c r="SK122" s="559"/>
      <c r="SL122" s="559"/>
      <c r="SM122" s="559"/>
      <c r="SN122" s="559"/>
      <c r="SO122" s="559"/>
      <c r="SP122" s="559"/>
      <c r="SQ122" s="559"/>
      <c r="SR122" s="559"/>
      <c r="SS122" s="559"/>
      <c r="ST122" s="559"/>
      <c r="SU122" s="559"/>
      <c r="SV122" s="559"/>
      <c r="SW122" s="559"/>
      <c r="SX122" s="559"/>
      <c r="SY122" s="559"/>
      <c r="SZ122" s="559"/>
      <c r="TA122" s="559"/>
      <c r="TB122" s="559"/>
      <c r="TC122" s="559"/>
      <c r="TD122" s="559"/>
      <c r="TE122" s="559"/>
      <c r="TF122" s="559"/>
      <c r="TG122" s="559"/>
      <c r="TH122" s="559"/>
      <c r="TI122" s="559"/>
      <c r="TJ122" s="559"/>
      <c r="TK122" s="559"/>
      <c r="TL122" s="559"/>
      <c r="TM122" s="559"/>
      <c r="TN122" s="559"/>
      <c r="TO122" s="559"/>
      <c r="TP122" s="559"/>
      <c r="TQ122" s="559"/>
      <c r="TR122" s="559"/>
      <c r="TS122" s="559"/>
      <c r="TT122" s="559"/>
      <c r="TU122" s="559"/>
      <c r="TV122" s="559"/>
      <c r="TW122" s="559"/>
      <c r="TX122" s="559"/>
      <c r="TY122" s="559"/>
      <c r="TZ122" s="559"/>
      <c r="UA122" s="559"/>
      <c r="UB122" s="559"/>
      <c r="UC122" s="559"/>
      <c r="UD122" s="559"/>
      <c r="UE122" s="559"/>
      <c r="UF122" s="559"/>
      <c r="UG122" s="559"/>
      <c r="UH122" s="559"/>
      <c r="UI122" s="559"/>
      <c r="UJ122" s="559"/>
      <c r="UK122" s="559"/>
      <c r="UL122" s="559"/>
      <c r="UM122" s="559"/>
      <c r="UN122" s="559"/>
      <c r="UO122" s="559"/>
      <c r="UP122" s="559"/>
      <c r="UQ122" s="559"/>
      <c r="UR122" s="559"/>
      <c r="US122" s="559"/>
      <c r="UT122" s="559"/>
      <c r="UU122" s="559"/>
      <c r="UV122" s="559"/>
      <c r="UW122" s="559"/>
      <c r="UX122" s="559"/>
      <c r="UY122" s="559"/>
      <c r="UZ122" s="559"/>
      <c r="VA122" s="559"/>
      <c r="VB122" s="559"/>
      <c r="VC122" s="559"/>
      <c r="VD122" s="559"/>
      <c r="VE122" s="559"/>
      <c r="VF122" s="559"/>
      <c r="VG122" s="559"/>
      <c r="VH122" s="559"/>
      <c r="VI122" s="559"/>
      <c r="VJ122" s="559"/>
      <c r="VK122" s="559"/>
      <c r="VL122" s="559"/>
      <c r="VM122" s="559"/>
      <c r="VN122" s="559"/>
      <c r="VO122" s="559"/>
      <c r="VP122" s="559"/>
      <c r="VQ122" s="559"/>
      <c r="VR122" s="559"/>
      <c r="VS122" s="559"/>
      <c r="VT122" s="559"/>
      <c r="VU122" s="559"/>
      <c r="VV122" s="559"/>
      <c r="VW122" s="559"/>
      <c r="VX122" s="559"/>
      <c r="VY122" s="559"/>
      <c r="VZ122" s="559"/>
      <c r="WA122" s="559"/>
      <c r="WB122" s="559"/>
      <c r="WC122" s="559"/>
      <c r="WD122" s="559"/>
      <c r="WE122" s="559"/>
      <c r="WF122" s="559"/>
      <c r="WG122" s="559"/>
      <c r="WH122" s="559"/>
      <c r="WI122" s="559"/>
      <c r="WJ122" s="559"/>
      <c r="WK122" s="559"/>
      <c r="WL122" s="559"/>
      <c r="WM122" s="559"/>
      <c r="WN122" s="559"/>
      <c r="WO122" s="559"/>
      <c r="WP122" s="559"/>
      <c r="WQ122" s="559"/>
      <c r="WR122" s="559"/>
      <c r="WS122" s="559"/>
      <c r="WT122" s="559"/>
      <c r="WU122" s="559"/>
      <c r="WV122" s="559"/>
      <c r="WW122" s="559"/>
      <c r="WX122" s="559"/>
      <c r="WY122" s="559"/>
      <c r="WZ122" s="559"/>
      <c r="XA122" s="559"/>
      <c r="XB122" s="559"/>
      <c r="XC122" s="559"/>
      <c r="XD122" s="559"/>
      <c r="XE122" s="559"/>
      <c r="XF122" s="559"/>
      <c r="XG122" s="559"/>
      <c r="XH122" s="559"/>
      <c r="XI122" s="559"/>
      <c r="XJ122" s="559"/>
      <c r="XK122" s="559"/>
      <c r="XL122" s="559"/>
      <c r="XM122" s="559"/>
      <c r="XN122" s="559"/>
      <c r="XO122" s="559"/>
      <c r="XP122" s="559"/>
      <c r="XQ122" s="559"/>
      <c r="XR122" s="559"/>
      <c r="XS122" s="559"/>
      <c r="XT122" s="559"/>
      <c r="XU122" s="559"/>
      <c r="XV122" s="559"/>
      <c r="XW122" s="559"/>
      <c r="XX122" s="559"/>
      <c r="XY122" s="559"/>
      <c r="XZ122" s="559"/>
      <c r="YA122" s="559"/>
      <c r="YB122" s="559"/>
      <c r="YC122" s="559"/>
      <c r="YD122" s="559"/>
      <c r="YE122" s="559"/>
      <c r="YF122" s="559"/>
      <c r="YG122" s="559"/>
      <c r="YH122" s="559"/>
      <c r="YI122" s="559"/>
      <c r="YJ122" s="559"/>
      <c r="YK122" s="559"/>
      <c r="YL122" s="559"/>
      <c r="YM122" s="559"/>
      <c r="YN122" s="559"/>
      <c r="YO122" s="559"/>
      <c r="YP122" s="559"/>
      <c r="YQ122" s="559"/>
      <c r="YR122" s="559"/>
      <c r="YS122" s="559"/>
      <c r="YT122" s="559"/>
      <c r="YU122" s="559"/>
      <c r="YV122" s="559"/>
      <c r="YW122" s="559"/>
      <c r="YX122" s="559"/>
      <c r="YY122" s="559"/>
      <c r="YZ122" s="559"/>
      <c r="ZA122" s="559"/>
      <c r="ZB122" s="559"/>
      <c r="ZC122" s="559"/>
      <c r="ZD122" s="559"/>
      <c r="ZE122" s="559"/>
      <c r="ZF122" s="559"/>
      <c r="ZG122" s="559"/>
      <c r="ZH122" s="559"/>
      <c r="ZI122" s="559"/>
      <c r="ZJ122" s="559"/>
      <c r="ZK122" s="559"/>
      <c r="ZL122" s="559"/>
      <c r="ZM122" s="559"/>
      <c r="ZN122" s="559"/>
      <c r="ZO122" s="559"/>
      <c r="ZP122" s="559"/>
      <c r="ZQ122" s="559"/>
      <c r="ZR122" s="559"/>
      <c r="ZS122" s="559"/>
      <c r="ZT122" s="559"/>
      <c r="ZU122" s="559"/>
      <c r="ZV122" s="559"/>
      <c r="ZW122" s="559"/>
      <c r="ZX122" s="559"/>
      <c r="ZY122" s="559"/>
      <c r="ZZ122" s="559"/>
      <c r="AAA122" s="559"/>
      <c r="AAB122" s="559"/>
      <c r="AAC122" s="559"/>
      <c r="AAD122" s="559"/>
      <c r="AAE122" s="559"/>
      <c r="AAF122" s="559"/>
      <c r="AAG122" s="559"/>
      <c r="AAH122" s="559"/>
      <c r="AAI122" s="559"/>
      <c r="AAJ122" s="559"/>
      <c r="AAK122" s="559"/>
      <c r="AAL122" s="559"/>
      <c r="AAM122" s="559"/>
      <c r="AAN122" s="559"/>
      <c r="AAO122" s="559"/>
      <c r="AAP122" s="559"/>
      <c r="AAQ122" s="559"/>
      <c r="AAR122" s="559"/>
      <c r="AAS122" s="559"/>
      <c r="AAT122" s="559"/>
      <c r="AAU122" s="559"/>
      <c r="AAV122" s="559"/>
      <c r="AAW122" s="559"/>
      <c r="AAX122" s="559"/>
      <c r="AAY122" s="559"/>
      <c r="AAZ122" s="559"/>
      <c r="ABA122" s="559"/>
      <c r="ABB122" s="559"/>
      <c r="ABC122" s="559"/>
      <c r="ABD122" s="559"/>
      <c r="ABE122" s="559"/>
      <c r="ABF122" s="559"/>
      <c r="ABG122" s="559"/>
      <c r="ABH122" s="559"/>
      <c r="ABI122" s="559"/>
      <c r="ABJ122" s="559"/>
      <c r="ABK122" s="559"/>
      <c r="ABL122" s="559"/>
      <c r="ABM122" s="559"/>
      <c r="ABN122" s="559"/>
      <c r="ABO122" s="559"/>
      <c r="ABP122" s="559"/>
      <c r="ABQ122" s="559"/>
      <c r="ABR122" s="559"/>
      <c r="ABS122" s="559"/>
      <c r="ABT122" s="559"/>
      <c r="ABU122" s="559"/>
      <c r="ABV122" s="559"/>
      <c r="ABW122" s="559"/>
      <c r="ABX122" s="559"/>
      <c r="ABY122" s="559"/>
      <c r="ABZ122" s="559"/>
      <c r="ACA122" s="559"/>
      <c r="ACB122" s="559"/>
      <c r="ACC122" s="559"/>
      <c r="ACD122" s="559"/>
      <c r="ACE122" s="559"/>
      <c r="ACF122" s="559"/>
      <c r="ACG122" s="559"/>
      <c r="ACH122" s="559"/>
      <c r="ACI122" s="559"/>
      <c r="ACJ122" s="559"/>
      <c r="ACK122" s="559"/>
      <c r="ACL122" s="559"/>
      <c r="ACM122" s="559"/>
      <c r="ACN122" s="559"/>
      <c r="ACO122" s="559"/>
      <c r="ACP122" s="559"/>
      <c r="ACQ122" s="559"/>
      <c r="ACR122" s="559"/>
      <c r="ACS122" s="559"/>
      <c r="ACT122" s="559"/>
      <c r="ACU122" s="559"/>
      <c r="ACV122" s="559"/>
      <c r="ACW122" s="559"/>
      <c r="ACX122" s="559"/>
      <c r="ACY122" s="559"/>
      <c r="ACZ122" s="559"/>
      <c r="ADA122" s="559"/>
      <c r="ADB122" s="559"/>
      <c r="ADC122" s="559"/>
      <c r="ADD122" s="559"/>
      <c r="ADE122" s="559"/>
      <c r="ADF122" s="559"/>
      <c r="ADG122" s="559"/>
      <c r="ADH122" s="559"/>
      <c r="ADI122" s="559"/>
      <c r="ADJ122" s="559"/>
      <c r="ADK122" s="559"/>
      <c r="ADL122" s="559"/>
      <c r="ADM122" s="559"/>
      <c r="ADN122" s="559"/>
      <c r="ADO122" s="559"/>
      <c r="ADP122" s="559"/>
      <c r="ADQ122" s="559"/>
      <c r="ADR122" s="559"/>
      <c r="ADS122" s="559"/>
      <c r="ADT122" s="559"/>
      <c r="ADU122" s="559"/>
      <c r="ADV122" s="559"/>
      <c r="ADW122" s="559"/>
      <c r="ADX122" s="559"/>
      <c r="ADY122" s="559"/>
      <c r="ADZ122" s="559"/>
      <c r="AEA122" s="559"/>
      <c r="AEB122" s="559"/>
      <c r="AEC122" s="559"/>
      <c r="AED122" s="559"/>
      <c r="AEE122" s="559"/>
      <c r="AEF122" s="559"/>
      <c r="AEG122" s="559"/>
      <c r="AEH122" s="559"/>
      <c r="AEI122" s="559"/>
      <c r="AEJ122" s="559"/>
      <c r="AEK122" s="559"/>
      <c r="AEL122" s="559"/>
      <c r="AEM122" s="559"/>
      <c r="AEN122" s="559"/>
      <c r="AEO122" s="559"/>
      <c r="AEP122" s="559"/>
      <c r="AEQ122" s="559"/>
      <c r="AER122" s="559"/>
      <c r="AES122" s="559"/>
      <c r="AET122" s="559"/>
      <c r="AEU122" s="559"/>
      <c r="AEV122" s="559"/>
      <c r="AEW122" s="559"/>
      <c r="AEX122" s="559"/>
      <c r="AEY122" s="559"/>
      <c r="AEZ122" s="559"/>
      <c r="AFA122" s="559"/>
      <c r="AFB122" s="559"/>
      <c r="AFC122" s="559"/>
      <c r="AFD122" s="559"/>
      <c r="AFE122" s="559"/>
      <c r="AFF122" s="559"/>
      <c r="AFG122" s="559"/>
      <c r="AFH122" s="559"/>
      <c r="AFI122" s="559"/>
      <c r="AFJ122" s="559"/>
      <c r="AFK122" s="559"/>
      <c r="AFL122" s="559"/>
      <c r="AFM122" s="559"/>
      <c r="AFN122" s="559"/>
      <c r="AFO122" s="559"/>
      <c r="AFP122" s="559"/>
      <c r="AFQ122" s="559"/>
      <c r="AFR122" s="559"/>
      <c r="AFS122" s="559"/>
      <c r="AFT122" s="559"/>
      <c r="AFU122" s="559"/>
      <c r="AFV122" s="559"/>
      <c r="AFW122" s="559"/>
      <c r="AFX122" s="559"/>
      <c r="AFY122" s="559"/>
      <c r="AFZ122" s="559"/>
      <c r="AGA122" s="559"/>
      <c r="AGB122" s="559"/>
      <c r="AGC122" s="559"/>
      <c r="AGD122" s="559"/>
      <c r="AGE122" s="559"/>
      <c r="AGF122" s="559"/>
      <c r="AGG122" s="559"/>
      <c r="AGH122" s="559"/>
      <c r="AGI122" s="559"/>
      <c r="AGJ122" s="559"/>
      <c r="AGK122" s="559"/>
      <c r="AGL122" s="559"/>
      <c r="AGM122" s="559"/>
      <c r="AGN122" s="559"/>
      <c r="AGO122" s="559"/>
      <c r="AGP122" s="559"/>
      <c r="AGQ122" s="559"/>
      <c r="AGR122" s="559"/>
      <c r="AGS122" s="559"/>
      <c r="AGT122" s="559"/>
      <c r="AGU122" s="559"/>
      <c r="AGV122" s="559"/>
      <c r="AGW122" s="559"/>
      <c r="AGX122" s="559"/>
      <c r="AGY122" s="559"/>
      <c r="AGZ122" s="559"/>
      <c r="AHA122" s="559"/>
      <c r="AHB122" s="559"/>
      <c r="AHC122" s="559"/>
      <c r="AHD122" s="559"/>
      <c r="AHE122" s="559"/>
      <c r="AHF122" s="559"/>
      <c r="AHG122" s="559"/>
      <c r="AHH122" s="559"/>
      <c r="AHI122" s="559"/>
      <c r="AHJ122" s="559"/>
      <c r="AHK122" s="559"/>
      <c r="AHL122" s="559"/>
      <c r="AHM122" s="559"/>
      <c r="AHN122" s="559"/>
      <c r="AHO122" s="559"/>
      <c r="AHP122" s="559"/>
      <c r="AHQ122" s="559"/>
      <c r="AHR122" s="559"/>
      <c r="AHS122" s="559"/>
      <c r="AHT122" s="559"/>
      <c r="AHU122" s="559"/>
      <c r="AHV122" s="559"/>
      <c r="AHW122" s="559"/>
      <c r="AHX122" s="559"/>
      <c r="AHY122" s="559"/>
      <c r="AHZ122" s="559"/>
      <c r="AIA122" s="559"/>
      <c r="AIB122" s="559"/>
      <c r="AIC122" s="559"/>
      <c r="AID122" s="559"/>
      <c r="AIE122" s="559"/>
      <c r="AIF122" s="559"/>
      <c r="AIG122" s="559"/>
      <c r="AIH122" s="559"/>
      <c r="AII122" s="559"/>
      <c r="AIJ122" s="559"/>
      <c r="AIK122" s="559"/>
      <c r="AIL122" s="559"/>
      <c r="AIM122" s="559"/>
      <c r="AIN122" s="559"/>
      <c r="AIO122" s="559"/>
      <c r="AIP122" s="559"/>
      <c r="AIQ122" s="559"/>
      <c r="AIR122" s="559"/>
      <c r="AIS122" s="559"/>
      <c r="AIT122" s="559"/>
      <c r="AIU122" s="559"/>
      <c r="AIV122" s="559"/>
      <c r="AIW122" s="559"/>
      <c r="AIX122" s="559"/>
      <c r="AIY122" s="559"/>
      <c r="AIZ122" s="559"/>
      <c r="AJA122" s="559"/>
      <c r="AJB122" s="559"/>
      <c r="AJC122" s="559"/>
      <c r="AJD122" s="559"/>
      <c r="AJE122" s="559"/>
      <c r="AJF122" s="559"/>
      <c r="AJG122" s="559"/>
      <c r="AJH122" s="559"/>
      <c r="AJI122" s="559"/>
      <c r="AJJ122" s="559"/>
      <c r="AJK122" s="559"/>
      <c r="AJL122" s="559"/>
      <c r="AJM122" s="559"/>
      <c r="AJN122" s="559"/>
      <c r="AJO122" s="559"/>
      <c r="AJP122" s="559"/>
      <c r="AJQ122" s="559"/>
      <c r="AJR122" s="559"/>
      <c r="AJS122" s="559"/>
      <c r="AJT122" s="559"/>
      <c r="AJU122" s="559"/>
      <c r="AJV122" s="559"/>
      <c r="AJW122" s="559"/>
      <c r="AJX122" s="559"/>
      <c r="AJY122" s="559"/>
      <c r="AJZ122" s="559"/>
      <c r="AKA122" s="559"/>
      <c r="AKB122" s="559"/>
      <c r="AKC122" s="559"/>
      <c r="AKD122" s="559"/>
      <c r="AKE122" s="559"/>
      <c r="AKF122" s="559"/>
      <c r="AKG122" s="559"/>
      <c r="AKH122" s="559"/>
      <c r="AKI122" s="559"/>
      <c r="AKJ122" s="559"/>
      <c r="AKK122" s="559"/>
      <c r="AKL122" s="559"/>
      <c r="AKM122" s="559"/>
      <c r="AKN122" s="559"/>
      <c r="AKO122" s="559"/>
      <c r="AKP122" s="559"/>
      <c r="AKQ122" s="559"/>
      <c r="AKR122" s="559"/>
      <c r="AKS122" s="559"/>
      <c r="AKT122" s="559"/>
      <c r="AKU122" s="559"/>
      <c r="AKV122" s="559"/>
      <c r="AKW122" s="559"/>
      <c r="AKX122" s="559"/>
      <c r="AKY122" s="559"/>
      <c r="AKZ122" s="559"/>
      <c r="ALA122" s="559"/>
      <c r="ALB122" s="559"/>
      <c r="ALC122" s="559"/>
      <c r="ALD122" s="559"/>
      <c r="ALE122" s="559"/>
      <c r="ALF122" s="559"/>
      <c r="ALG122" s="559"/>
      <c r="ALH122" s="559"/>
      <c r="ALI122" s="559"/>
      <c r="ALJ122" s="559"/>
      <c r="ALK122" s="559"/>
      <c r="ALL122" s="559"/>
      <c r="ALM122" s="559"/>
      <c r="ALN122" s="559"/>
      <c r="ALO122" s="559"/>
      <c r="ALP122" s="559"/>
      <c r="ALQ122" s="559"/>
      <c r="ALR122" s="559"/>
      <c r="ALS122" s="559"/>
      <c r="ALT122" s="559"/>
      <c r="ALU122" s="559"/>
      <c r="ALV122" s="559"/>
      <c r="ALW122" s="559"/>
      <c r="ALX122" s="559"/>
      <c r="ALY122" s="559"/>
      <c r="ALZ122" s="559"/>
      <c r="AMA122" s="559"/>
      <c r="AMB122" s="559"/>
      <c r="AMC122" s="559"/>
      <c r="AMD122" s="559"/>
      <c r="AME122" s="559"/>
      <c r="AMF122" s="559"/>
      <c r="AMG122" s="559"/>
      <c r="AMH122" s="559"/>
      <c r="AMI122" s="559"/>
      <c r="AMJ122" s="559"/>
    </row>
    <row r="123" spans="1:1025" x14ac:dyDescent="0.25">
      <c r="A123" s="256" t="s">
        <v>1147</v>
      </c>
      <c r="B123" s="257">
        <v>123</v>
      </c>
      <c r="C123" s="258" t="s">
        <v>1148</v>
      </c>
      <c r="D123" s="308" t="s">
        <v>1149</v>
      </c>
      <c r="E123" s="277" t="s">
        <v>818</v>
      </c>
      <c r="F123" s="291"/>
      <c r="G123" s="280"/>
      <c r="H123" s="280"/>
      <c r="I123" s="492">
        <v>500</v>
      </c>
      <c r="J123" s="292"/>
      <c r="K123" s="278">
        <v>2</v>
      </c>
      <c r="L123" s="293"/>
      <c r="M123" s="293"/>
      <c r="N123" s="293"/>
      <c r="O123" s="281"/>
      <c r="P123" s="300">
        <v>336</v>
      </c>
      <c r="Q123" s="293"/>
      <c r="R123" s="293"/>
      <c r="S123" s="293"/>
      <c r="T123" s="293"/>
      <c r="U123" s="293"/>
      <c r="V123" s="293"/>
      <c r="W123" s="283">
        <f t="shared" si="64"/>
        <v>100</v>
      </c>
      <c r="X123" s="283">
        <f t="shared" si="78"/>
        <v>100</v>
      </c>
      <c r="Y123" s="564">
        <f t="shared" si="63"/>
        <v>20</v>
      </c>
      <c r="Z123" s="283">
        <f t="shared" si="66"/>
        <v>100</v>
      </c>
      <c r="AA123" s="283">
        <f t="shared" si="67"/>
        <v>100</v>
      </c>
      <c r="AB123" s="287">
        <f t="shared" si="68"/>
        <v>100</v>
      </c>
      <c r="AC123" s="287">
        <f t="shared" si="69"/>
        <v>100</v>
      </c>
      <c r="AD123" s="287">
        <f t="shared" si="70"/>
        <v>100</v>
      </c>
      <c r="AE123" s="284">
        <f t="shared" si="76"/>
        <v>100</v>
      </c>
      <c r="AF123" s="284">
        <f t="shared" si="75"/>
        <v>100</v>
      </c>
      <c r="AG123" s="268">
        <f t="shared" ref="AG123:AG154" si="79">IF(OR(OR(EXACT(J123,"1A"),EXACT(J123,"1B"),EXACT(J123,"1C")),K123=1),1,IF(K123=2,10,100))</f>
        <v>10</v>
      </c>
      <c r="AH123" s="268">
        <f t="shared" si="72"/>
        <v>100</v>
      </c>
      <c r="AI123" s="268">
        <f t="shared" si="73"/>
        <v>100</v>
      </c>
      <c r="AJ123" s="268">
        <f t="shared" si="74"/>
        <v>100</v>
      </c>
      <c r="AK123" s="501" t="s">
        <v>1150</v>
      </c>
      <c r="AL123" s="293"/>
      <c r="AM123" s="293"/>
      <c r="AN123" s="511"/>
      <c r="AO123" s="357"/>
      <c r="AP123" s="357"/>
      <c r="AQ123" s="286"/>
      <c r="AR123" s="171" t="s">
        <v>1257</v>
      </c>
      <c r="AS123" s="171"/>
      <c r="AT123" s="286"/>
      <c r="AU123" s="286"/>
      <c r="AV123" s="559"/>
    </row>
    <row r="124" spans="1:1025" x14ac:dyDescent="0.25">
      <c r="A124" s="256" t="s">
        <v>1152</v>
      </c>
      <c r="B124" s="257">
        <v>124</v>
      </c>
      <c r="C124" s="258" t="s">
        <v>1153</v>
      </c>
      <c r="D124" s="308" t="s">
        <v>1154</v>
      </c>
      <c r="E124" s="277" t="s">
        <v>818</v>
      </c>
      <c r="F124" s="291"/>
      <c r="G124" s="280"/>
      <c r="H124" s="280"/>
      <c r="I124" s="492">
        <v>268</v>
      </c>
      <c r="J124" s="292"/>
      <c r="K124" s="278">
        <v>1</v>
      </c>
      <c r="L124" s="293"/>
      <c r="M124" s="293"/>
      <c r="N124" s="293"/>
      <c r="O124" s="281"/>
      <c r="P124" s="300">
        <v>336</v>
      </c>
      <c r="Q124" s="293"/>
      <c r="R124" s="293"/>
      <c r="S124" s="293"/>
      <c r="T124" s="293"/>
      <c r="U124" s="293"/>
      <c r="V124" s="293"/>
      <c r="W124" s="283">
        <f t="shared" si="64"/>
        <v>100</v>
      </c>
      <c r="X124" s="283">
        <f t="shared" si="78"/>
        <v>100</v>
      </c>
      <c r="Y124" s="564">
        <f t="shared" si="63"/>
        <v>20</v>
      </c>
      <c r="Z124" s="283">
        <f t="shared" si="66"/>
        <v>100</v>
      </c>
      <c r="AA124" s="283">
        <f t="shared" si="67"/>
        <v>100</v>
      </c>
      <c r="AB124" s="287">
        <f t="shared" si="68"/>
        <v>100</v>
      </c>
      <c r="AC124" s="287">
        <f t="shared" si="69"/>
        <v>100</v>
      </c>
      <c r="AD124" s="287">
        <f t="shared" si="70"/>
        <v>100</v>
      </c>
      <c r="AE124" s="284">
        <f t="shared" si="76"/>
        <v>100</v>
      </c>
      <c r="AF124" s="284">
        <f t="shared" si="75"/>
        <v>100</v>
      </c>
      <c r="AG124" s="268">
        <f t="shared" si="79"/>
        <v>1</v>
      </c>
      <c r="AH124" s="268">
        <f t="shared" si="72"/>
        <v>100</v>
      </c>
      <c r="AI124" s="268">
        <f t="shared" si="73"/>
        <v>3</v>
      </c>
      <c r="AJ124" s="268">
        <f t="shared" si="74"/>
        <v>100</v>
      </c>
      <c r="AK124" s="501" t="s">
        <v>802</v>
      </c>
      <c r="AL124" s="293"/>
      <c r="AM124" s="293"/>
      <c r="AN124" s="511"/>
      <c r="AO124" s="357"/>
      <c r="AP124" s="357"/>
      <c r="AQ124" s="286"/>
      <c r="AR124" s="382" t="s">
        <v>24237</v>
      </c>
      <c r="AS124" s="382"/>
      <c r="AT124" s="286"/>
      <c r="AU124" s="286"/>
      <c r="AV124" s="559"/>
    </row>
    <row r="125" spans="1:1025" x14ac:dyDescent="0.25">
      <c r="A125" s="256" t="s">
        <v>1155</v>
      </c>
      <c r="B125" s="257">
        <v>125</v>
      </c>
      <c r="C125" s="258" t="s">
        <v>24238</v>
      </c>
      <c r="D125" s="308" t="s">
        <v>1156</v>
      </c>
      <c r="E125" s="277" t="s">
        <v>818</v>
      </c>
      <c r="F125" s="291"/>
      <c r="G125" s="280"/>
      <c r="H125" s="280">
        <v>4</v>
      </c>
      <c r="I125" s="492">
        <v>2.7</v>
      </c>
      <c r="J125" s="292"/>
      <c r="K125" s="278">
        <v>2</v>
      </c>
      <c r="L125" s="293"/>
      <c r="M125" s="293"/>
      <c r="N125" s="293"/>
      <c r="O125" s="281"/>
      <c r="P125" s="300">
        <v>336</v>
      </c>
      <c r="Q125" s="293"/>
      <c r="R125" s="293"/>
      <c r="S125" s="293"/>
      <c r="T125" s="293"/>
      <c r="U125" s="293"/>
      <c r="V125" s="293"/>
      <c r="W125" s="283">
        <f t="shared" si="64"/>
        <v>100</v>
      </c>
      <c r="X125" s="283">
        <f t="shared" si="78"/>
        <v>100</v>
      </c>
      <c r="Y125" s="564">
        <f t="shared" si="63"/>
        <v>20</v>
      </c>
      <c r="Z125" s="283">
        <f t="shared" si="66"/>
        <v>100</v>
      </c>
      <c r="AA125" s="283">
        <f t="shared" si="67"/>
        <v>100</v>
      </c>
      <c r="AB125" s="287">
        <f t="shared" si="68"/>
        <v>100</v>
      </c>
      <c r="AC125" s="287">
        <f t="shared" si="69"/>
        <v>100</v>
      </c>
      <c r="AD125" s="287">
        <f t="shared" si="70"/>
        <v>100</v>
      </c>
      <c r="AE125" s="284">
        <f t="shared" si="76"/>
        <v>100</v>
      </c>
      <c r="AF125" s="284">
        <f t="shared" si="75"/>
        <v>100</v>
      </c>
      <c r="AG125" s="268">
        <f t="shared" si="79"/>
        <v>10</v>
      </c>
      <c r="AH125" s="268">
        <f t="shared" si="72"/>
        <v>100</v>
      </c>
      <c r="AI125" s="268">
        <f t="shared" si="73"/>
        <v>100</v>
      </c>
      <c r="AJ125" s="268">
        <f t="shared" si="74"/>
        <v>100</v>
      </c>
      <c r="AK125" s="506" t="s">
        <v>24103</v>
      </c>
      <c r="AL125" s="293"/>
      <c r="AM125" s="293"/>
      <c r="AN125" s="511"/>
      <c r="AO125" s="357"/>
      <c r="AP125" s="357"/>
      <c r="AQ125" s="286"/>
      <c r="AR125" s="382" t="s">
        <v>24239</v>
      </c>
      <c r="AS125" s="382"/>
      <c r="AT125" s="286"/>
      <c r="AU125" s="286"/>
      <c r="AV125" s="559"/>
      <c r="AW125" s="559"/>
      <c r="AX125" s="559"/>
      <c r="AY125" s="559"/>
      <c r="AZ125" s="559"/>
      <c r="BA125" s="559"/>
      <c r="BB125" s="559"/>
      <c r="BC125" s="559"/>
      <c r="BD125" s="559"/>
      <c r="BE125" s="559"/>
      <c r="BF125" s="559"/>
      <c r="BG125" s="559"/>
      <c r="BH125" s="559"/>
      <c r="BI125" s="559"/>
      <c r="BJ125" s="559"/>
      <c r="BK125" s="559"/>
      <c r="BL125" s="559"/>
      <c r="BM125" s="559"/>
      <c r="BN125" s="559"/>
      <c r="BO125" s="559"/>
      <c r="BP125" s="559"/>
      <c r="BQ125" s="559"/>
      <c r="BR125" s="559"/>
      <c r="BS125" s="559"/>
      <c r="BT125" s="559"/>
      <c r="BU125" s="559"/>
      <c r="BV125" s="559"/>
      <c r="BW125" s="559"/>
      <c r="BX125" s="559"/>
      <c r="BY125" s="559"/>
      <c r="BZ125" s="559"/>
      <c r="CA125" s="559"/>
      <c r="CB125" s="559"/>
      <c r="CC125" s="559"/>
      <c r="CD125" s="559"/>
      <c r="CE125" s="559"/>
      <c r="CF125" s="559"/>
      <c r="CG125" s="559"/>
      <c r="CH125" s="559"/>
      <c r="CI125" s="559"/>
      <c r="CJ125" s="559"/>
      <c r="CK125" s="559"/>
      <c r="CL125" s="559"/>
      <c r="CM125" s="559"/>
      <c r="CN125" s="559"/>
      <c r="CO125" s="559"/>
      <c r="CP125" s="559"/>
      <c r="CQ125" s="559"/>
      <c r="CR125" s="559"/>
      <c r="CS125" s="559"/>
      <c r="CT125" s="559"/>
      <c r="CU125" s="559"/>
      <c r="CV125" s="559"/>
      <c r="CW125" s="559"/>
      <c r="CX125" s="559"/>
      <c r="CY125" s="559"/>
      <c r="CZ125" s="559"/>
      <c r="DA125" s="559"/>
      <c r="DB125" s="559"/>
      <c r="DC125" s="559"/>
      <c r="DD125" s="559"/>
      <c r="DE125" s="559"/>
      <c r="DF125" s="559"/>
      <c r="DG125" s="559"/>
      <c r="DH125" s="559"/>
      <c r="DI125" s="559"/>
      <c r="DJ125" s="559"/>
      <c r="DK125" s="559"/>
      <c r="DL125" s="559"/>
      <c r="DM125" s="559"/>
      <c r="DN125" s="559"/>
      <c r="DO125" s="559"/>
      <c r="DP125" s="559"/>
      <c r="DQ125" s="559"/>
      <c r="DR125" s="559"/>
      <c r="DS125" s="559"/>
      <c r="DT125" s="559"/>
      <c r="DU125" s="559"/>
      <c r="DV125" s="559"/>
      <c r="DW125" s="559"/>
      <c r="DX125" s="559"/>
      <c r="DY125" s="559"/>
      <c r="DZ125" s="559"/>
      <c r="EA125" s="559"/>
      <c r="EB125" s="559"/>
      <c r="EC125" s="559"/>
      <c r="ED125" s="559"/>
      <c r="EE125" s="559"/>
      <c r="EF125" s="559"/>
      <c r="EG125" s="559"/>
      <c r="EH125" s="559"/>
      <c r="EI125" s="559"/>
      <c r="EJ125" s="559"/>
      <c r="EK125" s="559"/>
      <c r="EL125" s="559"/>
      <c r="EM125" s="559"/>
      <c r="EN125" s="559"/>
      <c r="EO125" s="559"/>
      <c r="EP125" s="559"/>
      <c r="EQ125" s="559"/>
      <c r="ER125" s="559"/>
      <c r="ES125" s="559"/>
      <c r="ET125" s="559"/>
      <c r="EU125" s="559"/>
      <c r="EV125" s="559"/>
      <c r="EW125" s="559"/>
      <c r="EX125" s="559"/>
      <c r="EY125" s="559"/>
      <c r="EZ125" s="559"/>
      <c r="FA125" s="559"/>
      <c r="FB125" s="559"/>
      <c r="FC125" s="559"/>
      <c r="FD125" s="559"/>
      <c r="FE125" s="559"/>
      <c r="FF125" s="559"/>
      <c r="FG125" s="559"/>
      <c r="FH125" s="559"/>
      <c r="FI125" s="559"/>
      <c r="FJ125" s="559"/>
      <c r="FK125" s="559"/>
      <c r="FL125" s="559"/>
      <c r="FM125" s="559"/>
      <c r="FN125" s="559"/>
      <c r="FO125" s="559"/>
      <c r="FP125" s="559"/>
      <c r="FQ125" s="559"/>
      <c r="FR125" s="559"/>
      <c r="FS125" s="559"/>
      <c r="FT125" s="559"/>
      <c r="FU125" s="559"/>
      <c r="FV125" s="559"/>
      <c r="FW125" s="559"/>
      <c r="FX125" s="559"/>
      <c r="FY125" s="559"/>
      <c r="FZ125" s="559"/>
      <c r="GA125" s="559"/>
      <c r="GB125" s="559"/>
      <c r="GC125" s="559"/>
      <c r="GD125" s="559"/>
      <c r="GE125" s="559"/>
      <c r="GF125" s="559"/>
      <c r="GG125" s="559"/>
      <c r="GH125" s="559"/>
      <c r="GI125" s="559"/>
      <c r="GJ125" s="559"/>
      <c r="GK125" s="559"/>
      <c r="GL125" s="559"/>
      <c r="GM125" s="559"/>
      <c r="GN125" s="559"/>
      <c r="GO125" s="559"/>
      <c r="GP125" s="559"/>
      <c r="GQ125" s="559"/>
      <c r="GR125" s="559"/>
      <c r="GS125" s="559"/>
      <c r="GT125" s="559"/>
      <c r="GU125" s="559"/>
      <c r="GV125" s="559"/>
      <c r="GW125" s="559"/>
      <c r="GX125" s="559"/>
      <c r="GY125" s="559"/>
      <c r="GZ125" s="559"/>
      <c r="HA125" s="559"/>
      <c r="HB125" s="559"/>
      <c r="HC125" s="559"/>
      <c r="HD125" s="559"/>
      <c r="HE125" s="559"/>
      <c r="HF125" s="559"/>
      <c r="HG125" s="559"/>
      <c r="HH125" s="559"/>
      <c r="HI125" s="559"/>
      <c r="HJ125" s="559"/>
      <c r="HK125" s="559"/>
      <c r="HL125" s="559"/>
      <c r="HM125" s="559"/>
      <c r="HN125" s="559"/>
      <c r="HO125" s="559"/>
      <c r="HP125" s="559"/>
      <c r="HQ125" s="559"/>
      <c r="HR125" s="559"/>
      <c r="HS125" s="559"/>
      <c r="HT125" s="559"/>
      <c r="HU125" s="559"/>
      <c r="HV125" s="559"/>
      <c r="HW125" s="559"/>
      <c r="HX125" s="559"/>
      <c r="HY125" s="559"/>
      <c r="HZ125" s="559"/>
      <c r="IA125" s="559"/>
      <c r="IB125" s="559"/>
      <c r="IC125" s="559"/>
      <c r="ID125" s="559"/>
      <c r="IE125" s="559"/>
      <c r="IF125" s="559"/>
      <c r="IG125" s="559"/>
      <c r="IH125" s="559"/>
      <c r="II125" s="559"/>
      <c r="IJ125" s="559"/>
      <c r="IK125" s="559"/>
      <c r="IL125" s="559"/>
      <c r="IM125" s="559"/>
      <c r="IN125" s="559"/>
      <c r="IO125" s="559"/>
      <c r="IP125" s="559"/>
      <c r="IQ125" s="559"/>
      <c r="IR125" s="559"/>
      <c r="IS125" s="559"/>
      <c r="IT125" s="559"/>
      <c r="IU125" s="559"/>
      <c r="IV125" s="559"/>
      <c r="IW125" s="559"/>
      <c r="IX125" s="559"/>
      <c r="IY125" s="559"/>
      <c r="IZ125" s="559"/>
      <c r="JA125" s="559"/>
      <c r="JB125" s="559"/>
      <c r="JC125" s="559"/>
      <c r="JD125" s="559"/>
      <c r="JE125" s="559"/>
      <c r="JF125" s="559"/>
      <c r="JG125" s="559"/>
      <c r="JH125" s="559"/>
      <c r="JI125" s="559"/>
      <c r="JJ125" s="559"/>
      <c r="JK125" s="559"/>
      <c r="JL125" s="559"/>
      <c r="JM125" s="559"/>
      <c r="JN125" s="559"/>
      <c r="JO125" s="559"/>
      <c r="JP125" s="559"/>
      <c r="JQ125" s="559"/>
      <c r="JR125" s="559"/>
      <c r="JS125" s="559"/>
      <c r="JT125" s="559"/>
      <c r="JU125" s="559"/>
      <c r="JV125" s="559"/>
      <c r="JW125" s="559"/>
      <c r="JX125" s="559"/>
      <c r="JY125" s="559"/>
      <c r="JZ125" s="559"/>
      <c r="KA125" s="559"/>
      <c r="KB125" s="559"/>
      <c r="KC125" s="559"/>
      <c r="KD125" s="559"/>
      <c r="KE125" s="559"/>
      <c r="KF125" s="559"/>
      <c r="KG125" s="559"/>
      <c r="KH125" s="559"/>
      <c r="KI125" s="559"/>
      <c r="KJ125" s="559"/>
      <c r="KK125" s="559"/>
      <c r="KL125" s="559"/>
      <c r="KM125" s="559"/>
      <c r="KN125" s="559"/>
      <c r="KO125" s="559"/>
      <c r="KP125" s="559"/>
      <c r="KQ125" s="559"/>
      <c r="KR125" s="559"/>
      <c r="KS125" s="559"/>
      <c r="KT125" s="559"/>
      <c r="KU125" s="559"/>
      <c r="KV125" s="559"/>
      <c r="KW125" s="559"/>
      <c r="KX125" s="559"/>
      <c r="KY125" s="559"/>
      <c r="KZ125" s="559"/>
      <c r="LA125" s="559"/>
      <c r="LB125" s="559"/>
      <c r="LC125" s="559"/>
      <c r="LD125" s="559"/>
      <c r="LE125" s="559"/>
      <c r="LF125" s="559"/>
      <c r="LG125" s="559"/>
      <c r="LH125" s="559"/>
      <c r="LI125" s="559"/>
      <c r="LJ125" s="559"/>
      <c r="LK125" s="559"/>
      <c r="LL125" s="559"/>
      <c r="LM125" s="559"/>
      <c r="LN125" s="559"/>
      <c r="LO125" s="559"/>
      <c r="LP125" s="559"/>
      <c r="LQ125" s="559"/>
      <c r="LR125" s="559"/>
      <c r="LS125" s="559"/>
      <c r="LT125" s="559"/>
      <c r="LU125" s="559"/>
      <c r="LV125" s="559"/>
      <c r="LW125" s="559"/>
      <c r="LX125" s="559"/>
      <c r="LY125" s="559"/>
      <c r="LZ125" s="559"/>
      <c r="MA125" s="559"/>
      <c r="MB125" s="559"/>
      <c r="MC125" s="559"/>
      <c r="MD125" s="559"/>
      <c r="ME125" s="559"/>
      <c r="MF125" s="559"/>
      <c r="MG125" s="559"/>
      <c r="MH125" s="559"/>
      <c r="MI125" s="559"/>
      <c r="MJ125" s="559"/>
      <c r="MK125" s="559"/>
      <c r="ML125" s="559"/>
      <c r="MM125" s="559"/>
      <c r="MN125" s="559"/>
      <c r="MO125" s="559"/>
      <c r="MP125" s="559"/>
      <c r="MQ125" s="559"/>
      <c r="MR125" s="559"/>
      <c r="MS125" s="559"/>
      <c r="MT125" s="559"/>
      <c r="MU125" s="559"/>
      <c r="MV125" s="559"/>
      <c r="MW125" s="559"/>
      <c r="MX125" s="559"/>
      <c r="MY125" s="559"/>
      <c r="MZ125" s="559"/>
      <c r="NA125" s="559"/>
      <c r="NB125" s="559"/>
      <c r="NC125" s="559"/>
      <c r="ND125" s="559"/>
      <c r="NE125" s="559"/>
      <c r="NF125" s="559"/>
      <c r="NG125" s="559"/>
      <c r="NH125" s="559"/>
      <c r="NI125" s="559"/>
      <c r="NJ125" s="559"/>
      <c r="NK125" s="559"/>
      <c r="NL125" s="559"/>
      <c r="NM125" s="559"/>
      <c r="NN125" s="559"/>
      <c r="NO125" s="559"/>
      <c r="NP125" s="559"/>
      <c r="NQ125" s="559"/>
      <c r="NR125" s="559"/>
      <c r="NS125" s="559"/>
      <c r="NT125" s="559"/>
      <c r="NU125" s="559"/>
      <c r="NV125" s="559"/>
      <c r="NW125" s="559"/>
      <c r="NX125" s="559"/>
      <c r="NY125" s="559"/>
      <c r="NZ125" s="559"/>
      <c r="OA125" s="559"/>
      <c r="OB125" s="559"/>
      <c r="OC125" s="559"/>
      <c r="OD125" s="559"/>
      <c r="OE125" s="559"/>
      <c r="OF125" s="559"/>
      <c r="OG125" s="559"/>
      <c r="OH125" s="559"/>
      <c r="OI125" s="559"/>
      <c r="OJ125" s="559"/>
      <c r="OK125" s="559"/>
      <c r="OL125" s="559"/>
      <c r="OM125" s="559"/>
      <c r="ON125" s="559"/>
      <c r="OO125" s="559"/>
      <c r="OP125" s="559"/>
      <c r="OQ125" s="559"/>
      <c r="OR125" s="559"/>
      <c r="OS125" s="559"/>
      <c r="OT125" s="559"/>
      <c r="OU125" s="559"/>
      <c r="OV125" s="559"/>
      <c r="OW125" s="559"/>
      <c r="OX125" s="559"/>
      <c r="OY125" s="559"/>
      <c r="OZ125" s="559"/>
      <c r="PA125" s="559"/>
      <c r="PB125" s="559"/>
      <c r="PC125" s="559"/>
      <c r="PD125" s="559"/>
      <c r="PE125" s="559"/>
      <c r="PF125" s="559"/>
      <c r="PG125" s="559"/>
      <c r="PH125" s="559"/>
      <c r="PI125" s="559"/>
      <c r="PJ125" s="559"/>
      <c r="PK125" s="559"/>
      <c r="PL125" s="559"/>
      <c r="PM125" s="559"/>
      <c r="PN125" s="559"/>
      <c r="PO125" s="559"/>
      <c r="PP125" s="559"/>
      <c r="PQ125" s="559"/>
      <c r="PR125" s="559"/>
      <c r="PS125" s="559"/>
      <c r="PT125" s="559"/>
      <c r="PU125" s="559"/>
      <c r="PV125" s="559"/>
      <c r="PW125" s="559"/>
      <c r="PX125" s="559"/>
      <c r="PY125" s="559"/>
      <c r="PZ125" s="559"/>
      <c r="QA125" s="559"/>
      <c r="QB125" s="559"/>
      <c r="QC125" s="559"/>
      <c r="QD125" s="559"/>
      <c r="QE125" s="559"/>
      <c r="QF125" s="559"/>
      <c r="QG125" s="559"/>
      <c r="QH125" s="559"/>
      <c r="QI125" s="559"/>
      <c r="QJ125" s="559"/>
      <c r="QK125" s="559"/>
      <c r="QL125" s="559"/>
      <c r="QM125" s="559"/>
      <c r="QN125" s="559"/>
      <c r="QO125" s="559"/>
      <c r="QP125" s="559"/>
      <c r="QQ125" s="559"/>
      <c r="QR125" s="559"/>
      <c r="QS125" s="559"/>
      <c r="QT125" s="559"/>
      <c r="QU125" s="559"/>
      <c r="QV125" s="559"/>
      <c r="QW125" s="559"/>
      <c r="QX125" s="559"/>
      <c r="QY125" s="559"/>
      <c r="QZ125" s="559"/>
      <c r="RA125" s="559"/>
      <c r="RB125" s="559"/>
      <c r="RC125" s="559"/>
      <c r="RD125" s="559"/>
      <c r="RE125" s="559"/>
      <c r="RF125" s="559"/>
      <c r="RG125" s="559"/>
      <c r="RH125" s="559"/>
      <c r="RI125" s="559"/>
      <c r="RJ125" s="559"/>
      <c r="RK125" s="559"/>
      <c r="RL125" s="559"/>
      <c r="RM125" s="559"/>
      <c r="RN125" s="559"/>
      <c r="RO125" s="559"/>
      <c r="RP125" s="559"/>
      <c r="RQ125" s="559"/>
      <c r="RR125" s="559"/>
      <c r="RS125" s="559"/>
      <c r="RT125" s="559"/>
      <c r="RU125" s="559"/>
      <c r="RV125" s="559"/>
      <c r="RW125" s="559"/>
      <c r="RX125" s="559"/>
      <c r="RY125" s="559"/>
      <c r="RZ125" s="559"/>
      <c r="SA125" s="559"/>
      <c r="SB125" s="559"/>
      <c r="SC125" s="559"/>
      <c r="SD125" s="559"/>
      <c r="SE125" s="559"/>
      <c r="SF125" s="559"/>
      <c r="SG125" s="559"/>
      <c r="SH125" s="559"/>
      <c r="SI125" s="559"/>
      <c r="SJ125" s="559"/>
      <c r="SK125" s="559"/>
      <c r="SL125" s="559"/>
      <c r="SM125" s="559"/>
      <c r="SN125" s="559"/>
      <c r="SO125" s="559"/>
      <c r="SP125" s="559"/>
      <c r="SQ125" s="559"/>
      <c r="SR125" s="559"/>
      <c r="SS125" s="559"/>
      <c r="ST125" s="559"/>
      <c r="SU125" s="559"/>
      <c r="SV125" s="559"/>
      <c r="SW125" s="559"/>
      <c r="SX125" s="559"/>
      <c r="SY125" s="559"/>
      <c r="SZ125" s="559"/>
      <c r="TA125" s="559"/>
      <c r="TB125" s="559"/>
      <c r="TC125" s="559"/>
      <c r="TD125" s="559"/>
      <c r="TE125" s="559"/>
      <c r="TF125" s="559"/>
      <c r="TG125" s="559"/>
      <c r="TH125" s="559"/>
      <c r="TI125" s="559"/>
      <c r="TJ125" s="559"/>
      <c r="TK125" s="559"/>
      <c r="TL125" s="559"/>
      <c r="TM125" s="559"/>
      <c r="TN125" s="559"/>
      <c r="TO125" s="559"/>
      <c r="TP125" s="559"/>
      <c r="TQ125" s="559"/>
      <c r="TR125" s="559"/>
      <c r="TS125" s="559"/>
      <c r="TT125" s="559"/>
      <c r="TU125" s="559"/>
      <c r="TV125" s="559"/>
      <c r="TW125" s="559"/>
      <c r="TX125" s="559"/>
      <c r="TY125" s="559"/>
      <c r="TZ125" s="559"/>
      <c r="UA125" s="559"/>
      <c r="UB125" s="559"/>
      <c r="UC125" s="559"/>
      <c r="UD125" s="559"/>
      <c r="UE125" s="559"/>
      <c r="UF125" s="559"/>
      <c r="UG125" s="559"/>
      <c r="UH125" s="559"/>
      <c r="UI125" s="559"/>
      <c r="UJ125" s="559"/>
      <c r="UK125" s="559"/>
      <c r="UL125" s="559"/>
      <c r="UM125" s="559"/>
      <c r="UN125" s="559"/>
      <c r="UO125" s="559"/>
      <c r="UP125" s="559"/>
      <c r="UQ125" s="559"/>
      <c r="UR125" s="559"/>
      <c r="US125" s="559"/>
      <c r="UT125" s="559"/>
      <c r="UU125" s="559"/>
      <c r="UV125" s="559"/>
      <c r="UW125" s="559"/>
      <c r="UX125" s="559"/>
      <c r="UY125" s="559"/>
      <c r="UZ125" s="559"/>
      <c r="VA125" s="559"/>
      <c r="VB125" s="559"/>
      <c r="VC125" s="559"/>
      <c r="VD125" s="559"/>
      <c r="VE125" s="559"/>
      <c r="VF125" s="559"/>
      <c r="VG125" s="559"/>
      <c r="VH125" s="559"/>
      <c r="VI125" s="559"/>
      <c r="VJ125" s="559"/>
      <c r="VK125" s="559"/>
      <c r="VL125" s="559"/>
      <c r="VM125" s="559"/>
      <c r="VN125" s="559"/>
      <c r="VO125" s="559"/>
      <c r="VP125" s="559"/>
      <c r="VQ125" s="559"/>
      <c r="VR125" s="559"/>
      <c r="VS125" s="559"/>
      <c r="VT125" s="559"/>
      <c r="VU125" s="559"/>
      <c r="VV125" s="559"/>
      <c r="VW125" s="559"/>
      <c r="VX125" s="559"/>
      <c r="VY125" s="559"/>
      <c r="VZ125" s="559"/>
      <c r="WA125" s="559"/>
      <c r="WB125" s="559"/>
      <c r="WC125" s="559"/>
      <c r="WD125" s="559"/>
      <c r="WE125" s="559"/>
      <c r="WF125" s="559"/>
      <c r="WG125" s="559"/>
      <c r="WH125" s="559"/>
      <c r="WI125" s="559"/>
      <c r="WJ125" s="559"/>
      <c r="WK125" s="559"/>
      <c r="WL125" s="559"/>
      <c r="WM125" s="559"/>
      <c r="WN125" s="559"/>
      <c r="WO125" s="559"/>
      <c r="WP125" s="559"/>
      <c r="WQ125" s="559"/>
      <c r="WR125" s="559"/>
      <c r="WS125" s="559"/>
      <c r="WT125" s="559"/>
      <c r="WU125" s="559"/>
      <c r="WV125" s="559"/>
      <c r="WW125" s="559"/>
      <c r="WX125" s="559"/>
      <c r="WY125" s="559"/>
      <c r="WZ125" s="559"/>
      <c r="XA125" s="559"/>
      <c r="XB125" s="559"/>
      <c r="XC125" s="559"/>
      <c r="XD125" s="559"/>
      <c r="XE125" s="559"/>
      <c r="XF125" s="559"/>
      <c r="XG125" s="559"/>
      <c r="XH125" s="559"/>
      <c r="XI125" s="559"/>
      <c r="XJ125" s="559"/>
      <c r="XK125" s="559"/>
      <c r="XL125" s="559"/>
      <c r="XM125" s="559"/>
      <c r="XN125" s="559"/>
      <c r="XO125" s="559"/>
      <c r="XP125" s="559"/>
      <c r="XQ125" s="559"/>
      <c r="XR125" s="559"/>
      <c r="XS125" s="559"/>
      <c r="XT125" s="559"/>
      <c r="XU125" s="559"/>
      <c r="XV125" s="559"/>
      <c r="XW125" s="559"/>
      <c r="XX125" s="559"/>
      <c r="XY125" s="559"/>
      <c r="XZ125" s="559"/>
      <c r="YA125" s="559"/>
      <c r="YB125" s="559"/>
      <c r="YC125" s="559"/>
      <c r="YD125" s="559"/>
      <c r="YE125" s="559"/>
      <c r="YF125" s="559"/>
      <c r="YG125" s="559"/>
      <c r="YH125" s="559"/>
      <c r="YI125" s="559"/>
      <c r="YJ125" s="559"/>
      <c r="YK125" s="559"/>
      <c r="YL125" s="559"/>
      <c r="YM125" s="559"/>
      <c r="YN125" s="559"/>
      <c r="YO125" s="559"/>
      <c r="YP125" s="559"/>
      <c r="YQ125" s="559"/>
      <c r="YR125" s="559"/>
      <c r="YS125" s="559"/>
      <c r="YT125" s="559"/>
      <c r="YU125" s="559"/>
      <c r="YV125" s="559"/>
      <c r="YW125" s="559"/>
      <c r="YX125" s="559"/>
      <c r="YY125" s="559"/>
      <c r="YZ125" s="559"/>
      <c r="ZA125" s="559"/>
      <c r="ZB125" s="559"/>
      <c r="ZC125" s="559"/>
      <c r="ZD125" s="559"/>
      <c r="ZE125" s="559"/>
      <c r="ZF125" s="559"/>
      <c r="ZG125" s="559"/>
      <c r="ZH125" s="559"/>
      <c r="ZI125" s="559"/>
      <c r="ZJ125" s="559"/>
      <c r="ZK125" s="559"/>
      <c r="ZL125" s="559"/>
      <c r="ZM125" s="559"/>
      <c r="ZN125" s="559"/>
      <c r="ZO125" s="559"/>
      <c r="ZP125" s="559"/>
      <c r="ZQ125" s="559"/>
      <c r="ZR125" s="559"/>
      <c r="ZS125" s="559"/>
      <c r="ZT125" s="559"/>
      <c r="ZU125" s="559"/>
      <c r="ZV125" s="559"/>
      <c r="ZW125" s="559"/>
      <c r="ZX125" s="559"/>
      <c r="ZY125" s="559"/>
      <c r="ZZ125" s="559"/>
      <c r="AAA125" s="559"/>
      <c r="AAB125" s="559"/>
      <c r="AAC125" s="559"/>
      <c r="AAD125" s="559"/>
      <c r="AAE125" s="559"/>
      <c r="AAF125" s="559"/>
      <c r="AAG125" s="559"/>
      <c r="AAH125" s="559"/>
      <c r="AAI125" s="559"/>
      <c r="AAJ125" s="559"/>
      <c r="AAK125" s="559"/>
      <c r="AAL125" s="559"/>
      <c r="AAM125" s="559"/>
      <c r="AAN125" s="559"/>
      <c r="AAO125" s="559"/>
      <c r="AAP125" s="559"/>
      <c r="AAQ125" s="559"/>
      <c r="AAR125" s="559"/>
      <c r="AAS125" s="559"/>
      <c r="AAT125" s="559"/>
      <c r="AAU125" s="559"/>
      <c r="AAV125" s="559"/>
      <c r="AAW125" s="559"/>
      <c r="AAX125" s="559"/>
      <c r="AAY125" s="559"/>
      <c r="AAZ125" s="559"/>
      <c r="ABA125" s="559"/>
      <c r="ABB125" s="559"/>
      <c r="ABC125" s="559"/>
      <c r="ABD125" s="559"/>
      <c r="ABE125" s="559"/>
      <c r="ABF125" s="559"/>
      <c r="ABG125" s="559"/>
      <c r="ABH125" s="559"/>
      <c r="ABI125" s="559"/>
      <c r="ABJ125" s="559"/>
      <c r="ABK125" s="559"/>
      <c r="ABL125" s="559"/>
      <c r="ABM125" s="559"/>
      <c r="ABN125" s="559"/>
      <c r="ABO125" s="559"/>
      <c r="ABP125" s="559"/>
      <c r="ABQ125" s="559"/>
      <c r="ABR125" s="559"/>
      <c r="ABS125" s="559"/>
      <c r="ABT125" s="559"/>
      <c r="ABU125" s="559"/>
      <c r="ABV125" s="559"/>
      <c r="ABW125" s="559"/>
      <c r="ABX125" s="559"/>
      <c r="ABY125" s="559"/>
      <c r="ABZ125" s="559"/>
      <c r="ACA125" s="559"/>
      <c r="ACB125" s="559"/>
      <c r="ACC125" s="559"/>
      <c r="ACD125" s="559"/>
      <c r="ACE125" s="559"/>
      <c r="ACF125" s="559"/>
      <c r="ACG125" s="559"/>
      <c r="ACH125" s="559"/>
      <c r="ACI125" s="559"/>
      <c r="ACJ125" s="559"/>
      <c r="ACK125" s="559"/>
      <c r="ACL125" s="559"/>
      <c r="ACM125" s="559"/>
      <c r="ACN125" s="559"/>
      <c r="ACO125" s="559"/>
      <c r="ACP125" s="559"/>
      <c r="ACQ125" s="559"/>
      <c r="ACR125" s="559"/>
      <c r="ACS125" s="559"/>
      <c r="ACT125" s="559"/>
      <c r="ACU125" s="559"/>
      <c r="ACV125" s="559"/>
      <c r="ACW125" s="559"/>
      <c r="ACX125" s="559"/>
      <c r="ACY125" s="559"/>
      <c r="ACZ125" s="559"/>
      <c r="ADA125" s="559"/>
      <c r="ADB125" s="559"/>
      <c r="ADC125" s="559"/>
      <c r="ADD125" s="559"/>
      <c r="ADE125" s="559"/>
      <c r="ADF125" s="559"/>
      <c r="ADG125" s="559"/>
      <c r="ADH125" s="559"/>
      <c r="ADI125" s="559"/>
      <c r="ADJ125" s="559"/>
      <c r="ADK125" s="559"/>
      <c r="ADL125" s="559"/>
      <c r="ADM125" s="559"/>
      <c r="ADN125" s="559"/>
      <c r="ADO125" s="559"/>
      <c r="ADP125" s="559"/>
      <c r="ADQ125" s="559"/>
      <c r="ADR125" s="559"/>
      <c r="ADS125" s="559"/>
      <c r="ADT125" s="559"/>
      <c r="ADU125" s="559"/>
      <c r="ADV125" s="559"/>
      <c r="ADW125" s="559"/>
      <c r="ADX125" s="559"/>
      <c r="ADY125" s="559"/>
      <c r="ADZ125" s="559"/>
      <c r="AEA125" s="559"/>
      <c r="AEB125" s="559"/>
      <c r="AEC125" s="559"/>
      <c r="AED125" s="559"/>
      <c r="AEE125" s="559"/>
      <c r="AEF125" s="559"/>
      <c r="AEG125" s="559"/>
      <c r="AEH125" s="559"/>
      <c r="AEI125" s="559"/>
      <c r="AEJ125" s="559"/>
      <c r="AEK125" s="559"/>
      <c r="AEL125" s="559"/>
      <c r="AEM125" s="559"/>
      <c r="AEN125" s="559"/>
      <c r="AEO125" s="559"/>
      <c r="AEP125" s="559"/>
      <c r="AEQ125" s="559"/>
      <c r="AER125" s="559"/>
      <c r="AES125" s="559"/>
      <c r="AET125" s="559"/>
      <c r="AEU125" s="559"/>
      <c r="AEV125" s="559"/>
      <c r="AEW125" s="559"/>
      <c r="AEX125" s="559"/>
      <c r="AEY125" s="559"/>
      <c r="AEZ125" s="559"/>
      <c r="AFA125" s="559"/>
      <c r="AFB125" s="559"/>
      <c r="AFC125" s="559"/>
      <c r="AFD125" s="559"/>
      <c r="AFE125" s="559"/>
      <c r="AFF125" s="559"/>
      <c r="AFG125" s="559"/>
      <c r="AFH125" s="559"/>
      <c r="AFI125" s="559"/>
      <c r="AFJ125" s="559"/>
      <c r="AFK125" s="559"/>
      <c r="AFL125" s="559"/>
      <c r="AFM125" s="559"/>
      <c r="AFN125" s="559"/>
      <c r="AFO125" s="559"/>
      <c r="AFP125" s="559"/>
      <c r="AFQ125" s="559"/>
      <c r="AFR125" s="559"/>
      <c r="AFS125" s="559"/>
      <c r="AFT125" s="559"/>
      <c r="AFU125" s="559"/>
      <c r="AFV125" s="559"/>
      <c r="AFW125" s="559"/>
      <c r="AFX125" s="559"/>
      <c r="AFY125" s="559"/>
      <c r="AFZ125" s="559"/>
      <c r="AGA125" s="559"/>
      <c r="AGB125" s="559"/>
      <c r="AGC125" s="559"/>
      <c r="AGD125" s="559"/>
      <c r="AGE125" s="559"/>
      <c r="AGF125" s="559"/>
      <c r="AGG125" s="559"/>
      <c r="AGH125" s="559"/>
      <c r="AGI125" s="559"/>
      <c r="AGJ125" s="559"/>
      <c r="AGK125" s="559"/>
      <c r="AGL125" s="559"/>
      <c r="AGM125" s="559"/>
      <c r="AGN125" s="559"/>
      <c r="AGO125" s="559"/>
      <c r="AGP125" s="559"/>
      <c r="AGQ125" s="559"/>
      <c r="AGR125" s="559"/>
      <c r="AGS125" s="559"/>
      <c r="AGT125" s="559"/>
      <c r="AGU125" s="559"/>
      <c r="AGV125" s="559"/>
      <c r="AGW125" s="559"/>
      <c r="AGX125" s="559"/>
      <c r="AGY125" s="559"/>
      <c r="AGZ125" s="559"/>
      <c r="AHA125" s="559"/>
      <c r="AHB125" s="559"/>
      <c r="AHC125" s="559"/>
      <c r="AHD125" s="559"/>
      <c r="AHE125" s="559"/>
      <c r="AHF125" s="559"/>
      <c r="AHG125" s="559"/>
      <c r="AHH125" s="559"/>
      <c r="AHI125" s="559"/>
      <c r="AHJ125" s="559"/>
      <c r="AHK125" s="559"/>
      <c r="AHL125" s="559"/>
      <c r="AHM125" s="559"/>
      <c r="AHN125" s="559"/>
      <c r="AHO125" s="559"/>
      <c r="AHP125" s="559"/>
      <c r="AHQ125" s="559"/>
      <c r="AHR125" s="559"/>
      <c r="AHS125" s="559"/>
      <c r="AHT125" s="559"/>
      <c r="AHU125" s="559"/>
      <c r="AHV125" s="559"/>
      <c r="AHW125" s="559"/>
      <c r="AHX125" s="559"/>
      <c r="AHY125" s="559"/>
      <c r="AHZ125" s="559"/>
      <c r="AIA125" s="559"/>
      <c r="AIB125" s="559"/>
      <c r="AIC125" s="559"/>
      <c r="AID125" s="559"/>
      <c r="AIE125" s="559"/>
      <c r="AIF125" s="559"/>
      <c r="AIG125" s="559"/>
      <c r="AIH125" s="559"/>
      <c r="AII125" s="559"/>
      <c r="AIJ125" s="559"/>
      <c r="AIK125" s="559"/>
      <c r="AIL125" s="559"/>
      <c r="AIM125" s="559"/>
      <c r="AIN125" s="559"/>
      <c r="AIO125" s="559"/>
      <c r="AIP125" s="559"/>
      <c r="AIQ125" s="559"/>
      <c r="AIR125" s="559"/>
      <c r="AIS125" s="559"/>
      <c r="AIT125" s="559"/>
      <c r="AIU125" s="559"/>
      <c r="AIV125" s="559"/>
      <c r="AIW125" s="559"/>
      <c r="AIX125" s="559"/>
      <c r="AIY125" s="559"/>
      <c r="AIZ125" s="559"/>
      <c r="AJA125" s="559"/>
      <c r="AJB125" s="559"/>
      <c r="AJC125" s="559"/>
      <c r="AJD125" s="559"/>
      <c r="AJE125" s="559"/>
      <c r="AJF125" s="559"/>
      <c r="AJG125" s="559"/>
      <c r="AJH125" s="559"/>
      <c r="AJI125" s="559"/>
      <c r="AJJ125" s="559"/>
      <c r="AJK125" s="559"/>
      <c r="AJL125" s="559"/>
      <c r="AJM125" s="559"/>
      <c r="AJN125" s="559"/>
      <c r="AJO125" s="559"/>
      <c r="AJP125" s="559"/>
      <c r="AJQ125" s="559"/>
      <c r="AJR125" s="559"/>
      <c r="AJS125" s="559"/>
      <c r="AJT125" s="559"/>
      <c r="AJU125" s="559"/>
      <c r="AJV125" s="559"/>
      <c r="AJW125" s="559"/>
      <c r="AJX125" s="559"/>
      <c r="AJY125" s="559"/>
      <c r="AJZ125" s="559"/>
      <c r="AKA125" s="559"/>
      <c r="AKB125" s="559"/>
      <c r="AKC125" s="559"/>
      <c r="AKD125" s="559"/>
      <c r="AKE125" s="559"/>
      <c r="AKF125" s="559"/>
      <c r="AKG125" s="559"/>
      <c r="AKH125" s="559"/>
      <c r="AKI125" s="559"/>
      <c r="AKJ125" s="559"/>
      <c r="AKK125" s="559"/>
      <c r="AKL125" s="559"/>
      <c r="AKM125" s="559"/>
      <c r="AKN125" s="559"/>
      <c r="AKO125" s="559"/>
      <c r="AKP125" s="559"/>
      <c r="AKQ125" s="559"/>
      <c r="AKR125" s="559"/>
      <c r="AKS125" s="559"/>
      <c r="AKT125" s="559"/>
      <c r="AKU125" s="559"/>
      <c r="AKV125" s="559"/>
      <c r="AKW125" s="559"/>
      <c r="AKX125" s="559"/>
      <c r="AKY125" s="559"/>
      <c r="AKZ125" s="559"/>
      <c r="ALA125" s="559"/>
      <c r="ALB125" s="559"/>
      <c r="ALC125" s="559"/>
      <c r="ALD125" s="559"/>
      <c r="ALE125" s="559"/>
      <c r="ALF125" s="559"/>
      <c r="ALG125" s="559"/>
      <c r="ALH125" s="559"/>
      <c r="ALI125" s="559"/>
      <c r="ALJ125" s="559"/>
      <c r="ALK125" s="559"/>
      <c r="ALL125" s="559"/>
      <c r="ALM125" s="559"/>
      <c r="ALN125" s="559"/>
      <c r="ALO125" s="559"/>
      <c r="ALP125" s="559"/>
      <c r="ALQ125" s="559"/>
      <c r="ALR125" s="559"/>
      <c r="ALS125" s="559"/>
      <c r="ALT125" s="559"/>
      <c r="ALU125" s="559"/>
      <c r="ALV125" s="559"/>
      <c r="ALW125" s="559"/>
      <c r="ALX125" s="559"/>
      <c r="ALY125" s="559"/>
      <c r="ALZ125" s="559"/>
      <c r="AMA125" s="559"/>
      <c r="AMB125" s="559"/>
      <c r="AMC125" s="559"/>
      <c r="AMD125" s="559"/>
      <c r="AME125" s="559"/>
      <c r="AMF125" s="559"/>
      <c r="AMG125" s="559"/>
      <c r="AMH125" s="559"/>
      <c r="AMI125" s="559"/>
      <c r="AMJ125" s="559"/>
    </row>
    <row r="126" spans="1:1025" x14ac:dyDescent="0.25">
      <c r="A126" s="256" t="s">
        <v>11626</v>
      </c>
      <c r="B126" s="257">
        <v>126</v>
      </c>
      <c r="C126" s="258" t="s">
        <v>24240</v>
      </c>
      <c r="D126" s="308" t="s">
        <v>1157</v>
      </c>
      <c r="E126" s="277" t="s">
        <v>766</v>
      </c>
      <c r="F126" s="291"/>
      <c r="G126" s="280"/>
      <c r="H126" s="280"/>
      <c r="I126" s="492">
        <v>310</v>
      </c>
      <c r="J126" s="278">
        <v>2</v>
      </c>
      <c r="K126" s="278">
        <v>1</v>
      </c>
      <c r="L126" s="293"/>
      <c r="M126" s="293"/>
      <c r="N126" s="293"/>
      <c r="O126" s="281"/>
      <c r="P126" s="300">
        <v>336</v>
      </c>
      <c r="Q126" s="293"/>
      <c r="R126" s="293"/>
      <c r="S126" s="293"/>
      <c r="T126" s="293"/>
      <c r="U126" s="293"/>
      <c r="V126" s="293"/>
      <c r="W126" s="283">
        <f t="shared" si="64"/>
        <v>100</v>
      </c>
      <c r="X126" s="283">
        <f t="shared" si="78"/>
        <v>100</v>
      </c>
      <c r="Y126" s="564">
        <f t="shared" si="63"/>
        <v>20</v>
      </c>
      <c r="Z126" s="283">
        <f t="shared" si="66"/>
        <v>100</v>
      </c>
      <c r="AA126" s="283">
        <f t="shared" si="67"/>
        <v>100</v>
      </c>
      <c r="AB126" s="287">
        <f t="shared" si="68"/>
        <v>100</v>
      </c>
      <c r="AC126" s="287">
        <f t="shared" si="69"/>
        <v>100</v>
      </c>
      <c r="AD126" s="287">
        <f t="shared" si="70"/>
        <v>100</v>
      </c>
      <c r="AE126" s="284">
        <f t="shared" si="76"/>
        <v>100</v>
      </c>
      <c r="AF126" s="284">
        <f t="shared" si="75"/>
        <v>100</v>
      </c>
      <c r="AG126" s="268">
        <f t="shared" si="79"/>
        <v>1</v>
      </c>
      <c r="AH126" s="268">
        <f t="shared" si="72"/>
        <v>10</v>
      </c>
      <c r="AI126" s="268">
        <f t="shared" si="73"/>
        <v>3</v>
      </c>
      <c r="AJ126" s="268">
        <f t="shared" si="74"/>
        <v>100</v>
      </c>
      <c r="AK126" s="501" t="s">
        <v>1158</v>
      </c>
      <c r="AL126" s="293"/>
      <c r="AM126" s="293"/>
      <c r="AN126" s="511"/>
      <c r="AO126" s="357"/>
      <c r="AP126" s="357"/>
      <c r="AQ126" s="286"/>
      <c r="AR126" s="382" t="s">
        <v>24241</v>
      </c>
      <c r="AS126" s="382"/>
      <c r="AT126" s="286"/>
      <c r="AU126" s="286"/>
      <c r="AV126" s="170"/>
      <c r="AW126" s="559"/>
      <c r="AX126" s="559"/>
      <c r="AY126" s="559"/>
      <c r="AZ126" s="559"/>
      <c r="BA126" s="559"/>
      <c r="BB126" s="559"/>
      <c r="BC126" s="559"/>
      <c r="BD126" s="559"/>
      <c r="BE126" s="559"/>
      <c r="BF126" s="559"/>
      <c r="BG126" s="559"/>
      <c r="BH126" s="559"/>
      <c r="BI126" s="559"/>
      <c r="BJ126" s="559"/>
      <c r="BK126" s="559"/>
      <c r="BL126" s="559"/>
      <c r="BM126" s="559"/>
      <c r="BN126" s="559"/>
      <c r="BO126" s="559"/>
      <c r="BP126" s="559"/>
      <c r="BQ126" s="559"/>
      <c r="BR126" s="559"/>
      <c r="BS126" s="559"/>
      <c r="BT126" s="559"/>
      <c r="BU126" s="559"/>
      <c r="BV126" s="559"/>
      <c r="BW126" s="559"/>
      <c r="BX126" s="559"/>
      <c r="BY126" s="559"/>
      <c r="BZ126" s="559"/>
      <c r="CA126" s="559"/>
      <c r="CB126" s="559"/>
      <c r="CC126" s="559"/>
      <c r="CD126" s="559"/>
      <c r="CE126" s="559"/>
      <c r="CF126" s="559"/>
      <c r="CG126" s="559"/>
      <c r="CH126" s="559"/>
      <c r="CI126" s="559"/>
      <c r="CJ126" s="559"/>
      <c r="CK126" s="559"/>
      <c r="CL126" s="559"/>
      <c r="CM126" s="559"/>
      <c r="CN126" s="559"/>
      <c r="CO126" s="559"/>
      <c r="CP126" s="559"/>
      <c r="CQ126" s="559"/>
      <c r="CR126" s="559"/>
      <c r="CS126" s="559"/>
      <c r="CT126" s="559"/>
      <c r="CU126" s="559"/>
      <c r="CV126" s="559"/>
      <c r="CW126" s="559"/>
      <c r="CX126" s="559"/>
      <c r="CY126" s="559"/>
      <c r="CZ126" s="559"/>
      <c r="DA126" s="559"/>
      <c r="DB126" s="559"/>
      <c r="DC126" s="559"/>
      <c r="DD126" s="559"/>
      <c r="DE126" s="559"/>
      <c r="DF126" s="559"/>
      <c r="DG126" s="559"/>
      <c r="DH126" s="559"/>
      <c r="DI126" s="559"/>
      <c r="DJ126" s="559"/>
      <c r="DK126" s="559"/>
      <c r="DL126" s="559"/>
      <c r="DM126" s="559"/>
      <c r="DN126" s="559"/>
      <c r="DO126" s="559"/>
      <c r="DP126" s="559"/>
      <c r="DQ126" s="559"/>
      <c r="DR126" s="559"/>
      <c r="DS126" s="559"/>
      <c r="DT126" s="559"/>
      <c r="DU126" s="559"/>
      <c r="DV126" s="559"/>
      <c r="DW126" s="559"/>
      <c r="DX126" s="559"/>
      <c r="DY126" s="559"/>
      <c r="DZ126" s="559"/>
      <c r="EA126" s="559"/>
      <c r="EB126" s="559"/>
      <c r="EC126" s="559"/>
      <c r="ED126" s="559"/>
      <c r="EE126" s="559"/>
      <c r="EF126" s="559"/>
      <c r="EG126" s="559"/>
      <c r="EH126" s="559"/>
      <c r="EI126" s="559"/>
      <c r="EJ126" s="559"/>
      <c r="EK126" s="559"/>
      <c r="EL126" s="559"/>
      <c r="EM126" s="559"/>
      <c r="EN126" s="559"/>
      <c r="EO126" s="559"/>
      <c r="EP126" s="559"/>
      <c r="EQ126" s="559"/>
      <c r="ER126" s="559"/>
      <c r="ES126" s="559"/>
      <c r="ET126" s="559"/>
      <c r="EU126" s="559"/>
      <c r="EV126" s="559"/>
      <c r="EW126" s="559"/>
      <c r="EX126" s="559"/>
      <c r="EY126" s="559"/>
      <c r="EZ126" s="559"/>
      <c r="FA126" s="559"/>
      <c r="FB126" s="559"/>
      <c r="FC126" s="559"/>
      <c r="FD126" s="559"/>
      <c r="FE126" s="559"/>
      <c r="FF126" s="559"/>
      <c r="FG126" s="559"/>
      <c r="FH126" s="559"/>
      <c r="FI126" s="559"/>
      <c r="FJ126" s="559"/>
      <c r="FK126" s="559"/>
      <c r="FL126" s="559"/>
      <c r="FM126" s="559"/>
      <c r="FN126" s="559"/>
      <c r="FO126" s="559"/>
      <c r="FP126" s="559"/>
      <c r="FQ126" s="559"/>
      <c r="FR126" s="559"/>
      <c r="FS126" s="559"/>
      <c r="FT126" s="559"/>
      <c r="FU126" s="559"/>
      <c r="FV126" s="559"/>
      <c r="FW126" s="559"/>
      <c r="FX126" s="559"/>
      <c r="FY126" s="559"/>
      <c r="FZ126" s="559"/>
      <c r="GA126" s="559"/>
      <c r="GB126" s="559"/>
      <c r="GC126" s="559"/>
      <c r="GD126" s="559"/>
      <c r="GE126" s="559"/>
      <c r="GF126" s="559"/>
      <c r="GG126" s="559"/>
      <c r="GH126" s="559"/>
      <c r="GI126" s="559"/>
      <c r="GJ126" s="559"/>
      <c r="GK126" s="559"/>
      <c r="GL126" s="559"/>
      <c r="GM126" s="559"/>
      <c r="GN126" s="559"/>
      <c r="GO126" s="559"/>
      <c r="GP126" s="559"/>
      <c r="GQ126" s="559"/>
      <c r="GR126" s="559"/>
      <c r="GS126" s="559"/>
      <c r="GT126" s="559"/>
      <c r="GU126" s="559"/>
      <c r="GV126" s="559"/>
      <c r="GW126" s="559"/>
      <c r="GX126" s="559"/>
      <c r="GY126" s="559"/>
      <c r="GZ126" s="559"/>
      <c r="HA126" s="559"/>
      <c r="HB126" s="559"/>
      <c r="HC126" s="559"/>
      <c r="HD126" s="559"/>
      <c r="HE126" s="559"/>
      <c r="HF126" s="559"/>
      <c r="HG126" s="559"/>
      <c r="HH126" s="559"/>
      <c r="HI126" s="559"/>
      <c r="HJ126" s="559"/>
      <c r="HK126" s="559"/>
      <c r="HL126" s="559"/>
      <c r="HM126" s="559"/>
      <c r="HN126" s="559"/>
      <c r="HO126" s="559"/>
      <c r="HP126" s="559"/>
      <c r="HQ126" s="559"/>
      <c r="HR126" s="559"/>
      <c r="HS126" s="559"/>
      <c r="HT126" s="559"/>
      <c r="HU126" s="559"/>
      <c r="HV126" s="559"/>
      <c r="HW126" s="559"/>
      <c r="HX126" s="559"/>
      <c r="HY126" s="559"/>
      <c r="HZ126" s="559"/>
      <c r="IA126" s="559"/>
      <c r="IB126" s="559"/>
      <c r="IC126" s="559"/>
      <c r="ID126" s="559"/>
      <c r="IE126" s="559"/>
      <c r="IF126" s="559"/>
      <c r="IG126" s="559"/>
      <c r="IH126" s="559"/>
      <c r="II126" s="559"/>
      <c r="IJ126" s="559"/>
      <c r="IK126" s="559"/>
      <c r="IL126" s="559"/>
      <c r="IM126" s="559"/>
      <c r="IN126" s="559"/>
      <c r="IO126" s="559"/>
      <c r="IP126" s="559"/>
      <c r="IQ126" s="559"/>
      <c r="IR126" s="559"/>
      <c r="IS126" s="559"/>
      <c r="IT126" s="559"/>
      <c r="IU126" s="559"/>
      <c r="IV126" s="559"/>
      <c r="IW126" s="559"/>
      <c r="IX126" s="559"/>
      <c r="IY126" s="559"/>
      <c r="IZ126" s="559"/>
      <c r="JA126" s="559"/>
      <c r="JB126" s="559"/>
      <c r="JC126" s="559"/>
      <c r="JD126" s="559"/>
      <c r="JE126" s="559"/>
      <c r="JF126" s="559"/>
      <c r="JG126" s="559"/>
      <c r="JH126" s="559"/>
      <c r="JI126" s="559"/>
      <c r="JJ126" s="559"/>
      <c r="JK126" s="559"/>
      <c r="JL126" s="559"/>
      <c r="JM126" s="559"/>
      <c r="JN126" s="559"/>
      <c r="JO126" s="559"/>
      <c r="JP126" s="559"/>
      <c r="JQ126" s="559"/>
      <c r="JR126" s="559"/>
      <c r="JS126" s="559"/>
      <c r="JT126" s="559"/>
      <c r="JU126" s="559"/>
      <c r="JV126" s="559"/>
      <c r="JW126" s="559"/>
      <c r="JX126" s="559"/>
      <c r="JY126" s="559"/>
      <c r="JZ126" s="559"/>
      <c r="KA126" s="559"/>
      <c r="KB126" s="559"/>
      <c r="KC126" s="559"/>
      <c r="KD126" s="559"/>
      <c r="KE126" s="559"/>
      <c r="KF126" s="559"/>
      <c r="KG126" s="559"/>
      <c r="KH126" s="559"/>
      <c r="KI126" s="559"/>
      <c r="KJ126" s="559"/>
      <c r="KK126" s="559"/>
      <c r="KL126" s="559"/>
      <c r="KM126" s="559"/>
      <c r="KN126" s="559"/>
      <c r="KO126" s="559"/>
      <c r="KP126" s="559"/>
      <c r="KQ126" s="559"/>
      <c r="KR126" s="559"/>
      <c r="KS126" s="559"/>
      <c r="KT126" s="559"/>
      <c r="KU126" s="559"/>
      <c r="KV126" s="559"/>
      <c r="KW126" s="559"/>
      <c r="KX126" s="559"/>
      <c r="KY126" s="559"/>
      <c r="KZ126" s="559"/>
      <c r="LA126" s="559"/>
      <c r="LB126" s="559"/>
      <c r="LC126" s="559"/>
      <c r="LD126" s="559"/>
      <c r="LE126" s="559"/>
      <c r="LF126" s="559"/>
      <c r="LG126" s="559"/>
      <c r="LH126" s="559"/>
      <c r="LI126" s="559"/>
      <c r="LJ126" s="559"/>
      <c r="LK126" s="559"/>
      <c r="LL126" s="559"/>
      <c r="LM126" s="559"/>
      <c r="LN126" s="559"/>
      <c r="LO126" s="559"/>
      <c r="LP126" s="559"/>
      <c r="LQ126" s="559"/>
      <c r="LR126" s="559"/>
      <c r="LS126" s="559"/>
      <c r="LT126" s="559"/>
      <c r="LU126" s="559"/>
      <c r="LV126" s="559"/>
      <c r="LW126" s="559"/>
      <c r="LX126" s="559"/>
      <c r="LY126" s="559"/>
      <c r="LZ126" s="559"/>
      <c r="MA126" s="559"/>
      <c r="MB126" s="559"/>
      <c r="MC126" s="559"/>
      <c r="MD126" s="559"/>
      <c r="ME126" s="559"/>
      <c r="MF126" s="559"/>
      <c r="MG126" s="559"/>
      <c r="MH126" s="559"/>
      <c r="MI126" s="559"/>
      <c r="MJ126" s="559"/>
      <c r="MK126" s="559"/>
      <c r="ML126" s="559"/>
      <c r="MM126" s="559"/>
      <c r="MN126" s="559"/>
      <c r="MO126" s="559"/>
      <c r="MP126" s="559"/>
      <c r="MQ126" s="559"/>
      <c r="MR126" s="559"/>
      <c r="MS126" s="559"/>
      <c r="MT126" s="559"/>
      <c r="MU126" s="559"/>
      <c r="MV126" s="559"/>
      <c r="MW126" s="559"/>
      <c r="MX126" s="559"/>
      <c r="MY126" s="559"/>
      <c r="MZ126" s="559"/>
      <c r="NA126" s="559"/>
      <c r="NB126" s="559"/>
      <c r="NC126" s="559"/>
      <c r="ND126" s="559"/>
      <c r="NE126" s="559"/>
      <c r="NF126" s="559"/>
      <c r="NG126" s="559"/>
      <c r="NH126" s="559"/>
      <c r="NI126" s="559"/>
      <c r="NJ126" s="559"/>
      <c r="NK126" s="559"/>
      <c r="NL126" s="559"/>
      <c r="NM126" s="559"/>
      <c r="NN126" s="559"/>
      <c r="NO126" s="559"/>
      <c r="NP126" s="559"/>
      <c r="NQ126" s="559"/>
      <c r="NR126" s="559"/>
      <c r="NS126" s="559"/>
      <c r="NT126" s="559"/>
      <c r="NU126" s="559"/>
      <c r="NV126" s="559"/>
      <c r="NW126" s="559"/>
      <c r="NX126" s="559"/>
      <c r="NY126" s="559"/>
      <c r="NZ126" s="559"/>
      <c r="OA126" s="559"/>
      <c r="OB126" s="559"/>
      <c r="OC126" s="559"/>
      <c r="OD126" s="559"/>
      <c r="OE126" s="559"/>
      <c r="OF126" s="559"/>
      <c r="OG126" s="559"/>
      <c r="OH126" s="559"/>
      <c r="OI126" s="559"/>
      <c r="OJ126" s="559"/>
      <c r="OK126" s="559"/>
      <c r="OL126" s="559"/>
      <c r="OM126" s="559"/>
      <c r="ON126" s="559"/>
      <c r="OO126" s="559"/>
      <c r="OP126" s="559"/>
      <c r="OQ126" s="559"/>
      <c r="OR126" s="559"/>
      <c r="OS126" s="559"/>
      <c r="OT126" s="559"/>
      <c r="OU126" s="559"/>
      <c r="OV126" s="559"/>
      <c r="OW126" s="559"/>
      <c r="OX126" s="559"/>
      <c r="OY126" s="559"/>
      <c r="OZ126" s="559"/>
      <c r="PA126" s="559"/>
      <c r="PB126" s="559"/>
      <c r="PC126" s="559"/>
      <c r="PD126" s="559"/>
      <c r="PE126" s="559"/>
      <c r="PF126" s="559"/>
      <c r="PG126" s="559"/>
      <c r="PH126" s="559"/>
      <c r="PI126" s="559"/>
      <c r="PJ126" s="559"/>
      <c r="PK126" s="559"/>
      <c r="PL126" s="559"/>
      <c r="PM126" s="559"/>
      <c r="PN126" s="559"/>
      <c r="PO126" s="559"/>
      <c r="PP126" s="559"/>
      <c r="PQ126" s="559"/>
      <c r="PR126" s="559"/>
      <c r="PS126" s="559"/>
      <c r="PT126" s="559"/>
      <c r="PU126" s="559"/>
      <c r="PV126" s="559"/>
      <c r="PW126" s="559"/>
      <c r="PX126" s="559"/>
      <c r="PY126" s="559"/>
      <c r="PZ126" s="559"/>
      <c r="QA126" s="559"/>
      <c r="QB126" s="559"/>
      <c r="QC126" s="559"/>
      <c r="QD126" s="559"/>
      <c r="QE126" s="559"/>
      <c r="QF126" s="559"/>
      <c r="QG126" s="559"/>
      <c r="QH126" s="559"/>
      <c r="QI126" s="559"/>
      <c r="QJ126" s="559"/>
      <c r="QK126" s="559"/>
      <c r="QL126" s="559"/>
      <c r="QM126" s="559"/>
      <c r="QN126" s="559"/>
      <c r="QO126" s="559"/>
      <c r="QP126" s="559"/>
      <c r="QQ126" s="559"/>
      <c r="QR126" s="559"/>
      <c r="QS126" s="559"/>
      <c r="QT126" s="559"/>
      <c r="QU126" s="559"/>
      <c r="QV126" s="559"/>
      <c r="QW126" s="559"/>
      <c r="QX126" s="559"/>
      <c r="QY126" s="559"/>
      <c r="QZ126" s="559"/>
      <c r="RA126" s="559"/>
      <c r="RB126" s="559"/>
      <c r="RC126" s="559"/>
      <c r="RD126" s="559"/>
      <c r="RE126" s="559"/>
      <c r="RF126" s="559"/>
      <c r="RG126" s="559"/>
      <c r="RH126" s="559"/>
      <c r="RI126" s="559"/>
      <c r="RJ126" s="559"/>
      <c r="RK126" s="559"/>
      <c r="RL126" s="559"/>
      <c r="RM126" s="559"/>
      <c r="RN126" s="559"/>
      <c r="RO126" s="559"/>
      <c r="RP126" s="559"/>
      <c r="RQ126" s="559"/>
      <c r="RR126" s="559"/>
      <c r="RS126" s="559"/>
      <c r="RT126" s="559"/>
      <c r="RU126" s="559"/>
      <c r="RV126" s="559"/>
      <c r="RW126" s="559"/>
      <c r="RX126" s="559"/>
      <c r="RY126" s="559"/>
      <c r="RZ126" s="559"/>
      <c r="SA126" s="559"/>
      <c r="SB126" s="559"/>
      <c r="SC126" s="559"/>
      <c r="SD126" s="559"/>
      <c r="SE126" s="559"/>
      <c r="SF126" s="559"/>
      <c r="SG126" s="559"/>
      <c r="SH126" s="559"/>
      <c r="SI126" s="559"/>
      <c r="SJ126" s="559"/>
      <c r="SK126" s="559"/>
      <c r="SL126" s="559"/>
      <c r="SM126" s="559"/>
      <c r="SN126" s="559"/>
      <c r="SO126" s="559"/>
      <c r="SP126" s="559"/>
      <c r="SQ126" s="559"/>
      <c r="SR126" s="559"/>
      <c r="SS126" s="559"/>
      <c r="ST126" s="559"/>
      <c r="SU126" s="559"/>
      <c r="SV126" s="559"/>
      <c r="SW126" s="559"/>
      <c r="SX126" s="559"/>
      <c r="SY126" s="559"/>
      <c r="SZ126" s="559"/>
      <c r="TA126" s="559"/>
      <c r="TB126" s="559"/>
      <c r="TC126" s="559"/>
      <c r="TD126" s="559"/>
      <c r="TE126" s="559"/>
      <c r="TF126" s="559"/>
      <c r="TG126" s="559"/>
      <c r="TH126" s="559"/>
      <c r="TI126" s="559"/>
      <c r="TJ126" s="559"/>
      <c r="TK126" s="559"/>
      <c r="TL126" s="559"/>
      <c r="TM126" s="559"/>
      <c r="TN126" s="559"/>
      <c r="TO126" s="559"/>
      <c r="TP126" s="559"/>
      <c r="TQ126" s="559"/>
      <c r="TR126" s="559"/>
      <c r="TS126" s="559"/>
      <c r="TT126" s="559"/>
      <c r="TU126" s="559"/>
      <c r="TV126" s="559"/>
      <c r="TW126" s="559"/>
      <c r="TX126" s="559"/>
      <c r="TY126" s="559"/>
      <c r="TZ126" s="559"/>
      <c r="UA126" s="559"/>
      <c r="UB126" s="559"/>
      <c r="UC126" s="559"/>
      <c r="UD126" s="559"/>
      <c r="UE126" s="559"/>
      <c r="UF126" s="559"/>
      <c r="UG126" s="559"/>
      <c r="UH126" s="559"/>
      <c r="UI126" s="559"/>
      <c r="UJ126" s="559"/>
      <c r="UK126" s="559"/>
      <c r="UL126" s="559"/>
      <c r="UM126" s="559"/>
      <c r="UN126" s="559"/>
      <c r="UO126" s="559"/>
      <c r="UP126" s="559"/>
      <c r="UQ126" s="559"/>
      <c r="UR126" s="559"/>
      <c r="US126" s="559"/>
      <c r="UT126" s="559"/>
      <c r="UU126" s="559"/>
      <c r="UV126" s="559"/>
      <c r="UW126" s="559"/>
      <c r="UX126" s="559"/>
      <c r="UY126" s="559"/>
      <c r="UZ126" s="559"/>
      <c r="VA126" s="559"/>
      <c r="VB126" s="559"/>
      <c r="VC126" s="559"/>
      <c r="VD126" s="559"/>
      <c r="VE126" s="559"/>
      <c r="VF126" s="559"/>
      <c r="VG126" s="559"/>
      <c r="VH126" s="559"/>
      <c r="VI126" s="559"/>
      <c r="VJ126" s="559"/>
      <c r="VK126" s="559"/>
      <c r="VL126" s="559"/>
      <c r="VM126" s="559"/>
      <c r="VN126" s="559"/>
      <c r="VO126" s="559"/>
      <c r="VP126" s="559"/>
      <c r="VQ126" s="559"/>
      <c r="VR126" s="559"/>
      <c r="VS126" s="559"/>
      <c r="VT126" s="559"/>
      <c r="VU126" s="559"/>
      <c r="VV126" s="559"/>
      <c r="VW126" s="559"/>
      <c r="VX126" s="559"/>
      <c r="VY126" s="559"/>
      <c r="VZ126" s="559"/>
      <c r="WA126" s="559"/>
      <c r="WB126" s="559"/>
      <c r="WC126" s="559"/>
      <c r="WD126" s="559"/>
      <c r="WE126" s="559"/>
      <c r="WF126" s="559"/>
      <c r="WG126" s="559"/>
      <c r="WH126" s="559"/>
      <c r="WI126" s="559"/>
      <c r="WJ126" s="559"/>
      <c r="WK126" s="559"/>
      <c r="WL126" s="559"/>
      <c r="WM126" s="559"/>
      <c r="WN126" s="559"/>
      <c r="WO126" s="559"/>
      <c r="WP126" s="559"/>
      <c r="WQ126" s="559"/>
      <c r="WR126" s="559"/>
      <c r="WS126" s="559"/>
      <c r="WT126" s="559"/>
      <c r="WU126" s="559"/>
      <c r="WV126" s="559"/>
      <c r="WW126" s="559"/>
      <c r="WX126" s="559"/>
      <c r="WY126" s="559"/>
      <c r="WZ126" s="559"/>
      <c r="XA126" s="559"/>
      <c r="XB126" s="559"/>
      <c r="XC126" s="559"/>
      <c r="XD126" s="559"/>
      <c r="XE126" s="559"/>
      <c r="XF126" s="559"/>
      <c r="XG126" s="559"/>
      <c r="XH126" s="559"/>
      <c r="XI126" s="559"/>
      <c r="XJ126" s="559"/>
      <c r="XK126" s="559"/>
      <c r="XL126" s="559"/>
      <c r="XM126" s="559"/>
      <c r="XN126" s="559"/>
      <c r="XO126" s="559"/>
      <c r="XP126" s="559"/>
      <c r="XQ126" s="559"/>
      <c r="XR126" s="559"/>
      <c r="XS126" s="559"/>
      <c r="XT126" s="559"/>
      <c r="XU126" s="559"/>
      <c r="XV126" s="559"/>
      <c r="XW126" s="559"/>
      <c r="XX126" s="559"/>
      <c r="XY126" s="559"/>
      <c r="XZ126" s="559"/>
      <c r="YA126" s="559"/>
      <c r="YB126" s="559"/>
      <c r="YC126" s="559"/>
      <c r="YD126" s="559"/>
      <c r="YE126" s="559"/>
      <c r="YF126" s="559"/>
      <c r="YG126" s="559"/>
      <c r="YH126" s="559"/>
      <c r="YI126" s="559"/>
      <c r="YJ126" s="559"/>
      <c r="YK126" s="559"/>
      <c r="YL126" s="559"/>
      <c r="YM126" s="559"/>
      <c r="YN126" s="559"/>
      <c r="YO126" s="559"/>
      <c r="YP126" s="559"/>
      <c r="YQ126" s="559"/>
      <c r="YR126" s="559"/>
      <c r="YS126" s="559"/>
      <c r="YT126" s="559"/>
      <c r="YU126" s="559"/>
      <c r="YV126" s="559"/>
      <c r="YW126" s="559"/>
      <c r="YX126" s="559"/>
      <c r="YY126" s="559"/>
      <c r="YZ126" s="559"/>
      <c r="ZA126" s="559"/>
      <c r="ZB126" s="559"/>
      <c r="ZC126" s="559"/>
      <c r="ZD126" s="559"/>
      <c r="ZE126" s="559"/>
      <c r="ZF126" s="559"/>
      <c r="ZG126" s="559"/>
      <c r="ZH126" s="559"/>
      <c r="ZI126" s="559"/>
      <c r="ZJ126" s="559"/>
      <c r="ZK126" s="559"/>
      <c r="ZL126" s="559"/>
      <c r="ZM126" s="559"/>
      <c r="ZN126" s="559"/>
      <c r="ZO126" s="559"/>
      <c r="ZP126" s="559"/>
      <c r="ZQ126" s="559"/>
      <c r="ZR126" s="559"/>
      <c r="ZS126" s="559"/>
      <c r="ZT126" s="559"/>
      <c r="ZU126" s="559"/>
      <c r="ZV126" s="559"/>
      <c r="ZW126" s="559"/>
      <c r="ZX126" s="559"/>
      <c r="ZY126" s="559"/>
      <c r="ZZ126" s="559"/>
      <c r="AAA126" s="559"/>
      <c r="AAB126" s="559"/>
      <c r="AAC126" s="559"/>
      <c r="AAD126" s="559"/>
      <c r="AAE126" s="559"/>
      <c r="AAF126" s="559"/>
      <c r="AAG126" s="559"/>
      <c r="AAH126" s="559"/>
      <c r="AAI126" s="559"/>
      <c r="AAJ126" s="559"/>
      <c r="AAK126" s="559"/>
      <c r="AAL126" s="559"/>
      <c r="AAM126" s="559"/>
      <c r="AAN126" s="559"/>
      <c r="AAO126" s="559"/>
      <c r="AAP126" s="559"/>
      <c r="AAQ126" s="559"/>
      <c r="AAR126" s="559"/>
      <c r="AAS126" s="559"/>
      <c r="AAT126" s="559"/>
      <c r="AAU126" s="559"/>
      <c r="AAV126" s="559"/>
      <c r="AAW126" s="559"/>
      <c r="AAX126" s="559"/>
      <c r="AAY126" s="559"/>
      <c r="AAZ126" s="559"/>
      <c r="ABA126" s="559"/>
      <c r="ABB126" s="559"/>
      <c r="ABC126" s="559"/>
      <c r="ABD126" s="559"/>
      <c r="ABE126" s="559"/>
      <c r="ABF126" s="559"/>
      <c r="ABG126" s="559"/>
      <c r="ABH126" s="559"/>
      <c r="ABI126" s="559"/>
      <c r="ABJ126" s="559"/>
      <c r="ABK126" s="559"/>
      <c r="ABL126" s="559"/>
      <c r="ABM126" s="559"/>
      <c r="ABN126" s="559"/>
      <c r="ABO126" s="559"/>
      <c r="ABP126" s="559"/>
      <c r="ABQ126" s="559"/>
      <c r="ABR126" s="559"/>
      <c r="ABS126" s="559"/>
      <c r="ABT126" s="559"/>
      <c r="ABU126" s="559"/>
      <c r="ABV126" s="559"/>
      <c r="ABW126" s="559"/>
      <c r="ABX126" s="559"/>
      <c r="ABY126" s="559"/>
      <c r="ABZ126" s="559"/>
      <c r="ACA126" s="559"/>
      <c r="ACB126" s="559"/>
      <c r="ACC126" s="559"/>
      <c r="ACD126" s="559"/>
      <c r="ACE126" s="559"/>
      <c r="ACF126" s="559"/>
      <c r="ACG126" s="559"/>
      <c r="ACH126" s="559"/>
      <c r="ACI126" s="559"/>
      <c r="ACJ126" s="559"/>
      <c r="ACK126" s="559"/>
      <c r="ACL126" s="559"/>
      <c r="ACM126" s="559"/>
      <c r="ACN126" s="559"/>
      <c r="ACO126" s="559"/>
      <c r="ACP126" s="559"/>
      <c r="ACQ126" s="559"/>
      <c r="ACR126" s="559"/>
      <c r="ACS126" s="559"/>
      <c r="ACT126" s="559"/>
      <c r="ACU126" s="559"/>
      <c r="ACV126" s="559"/>
      <c r="ACW126" s="559"/>
      <c r="ACX126" s="559"/>
      <c r="ACY126" s="559"/>
      <c r="ACZ126" s="559"/>
      <c r="ADA126" s="559"/>
      <c r="ADB126" s="559"/>
      <c r="ADC126" s="559"/>
      <c r="ADD126" s="559"/>
      <c r="ADE126" s="559"/>
      <c r="ADF126" s="559"/>
      <c r="ADG126" s="559"/>
      <c r="ADH126" s="559"/>
      <c r="ADI126" s="559"/>
      <c r="ADJ126" s="559"/>
      <c r="ADK126" s="559"/>
      <c r="ADL126" s="559"/>
      <c r="ADM126" s="559"/>
      <c r="ADN126" s="559"/>
      <c r="ADO126" s="559"/>
      <c r="ADP126" s="559"/>
      <c r="ADQ126" s="559"/>
      <c r="ADR126" s="559"/>
      <c r="ADS126" s="559"/>
      <c r="ADT126" s="559"/>
      <c r="ADU126" s="559"/>
      <c r="ADV126" s="559"/>
      <c r="ADW126" s="559"/>
      <c r="ADX126" s="559"/>
      <c r="ADY126" s="559"/>
      <c r="ADZ126" s="559"/>
      <c r="AEA126" s="559"/>
      <c r="AEB126" s="559"/>
      <c r="AEC126" s="559"/>
      <c r="AED126" s="559"/>
      <c r="AEE126" s="559"/>
      <c r="AEF126" s="559"/>
      <c r="AEG126" s="559"/>
      <c r="AEH126" s="559"/>
      <c r="AEI126" s="559"/>
      <c r="AEJ126" s="559"/>
      <c r="AEK126" s="559"/>
      <c r="AEL126" s="559"/>
      <c r="AEM126" s="559"/>
      <c r="AEN126" s="559"/>
      <c r="AEO126" s="559"/>
      <c r="AEP126" s="559"/>
      <c r="AEQ126" s="559"/>
      <c r="AER126" s="559"/>
      <c r="AES126" s="559"/>
      <c r="AET126" s="559"/>
      <c r="AEU126" s="559"/>
      <c r="AEV126" s="559"/>
      <c r="AEW126" s="559"/>
      <c r="AEX126" s="559"/>
      <c r="AEY126" s="559"/>
      <c r="AEZ126" s="559"/>
      <c r="AFA126" s="559"/>
      <c r="AFB126" s="559"/>
      <c r="AFC126" s="559"/>
      <c r="AFD126" s="559"/>
      <c r="AFE126" s="559"/>
      <c r="AFF126" s="559"/>
      <c r="AFG126" s="559"/>
      <c r="AFH126" s="559"/>
      <c r="AFI126" s="559"/>
      <c r="AFJ126" s="559"/>
      <c r="AFK126" s="559"/>
      <c r="AFL126" s="559"/>
      <c r="AFM126" s="559"/>
      <c r="AFN126" s="559"/>
      <c r="AFO126" s="559"/>
      <c r="AFP126" s="559"/>
      <c r="AFQ126" s="559"/>
      <c r="AFR126" s="559"/>
      <c r="AFS126" s="559"/>
      <c r="AFT126" s="559"/>
      <c r="AFU126" s="559"/>
      <c r="AFV126" s="559"/>
      <c r="AFW126" s="559"/>
      <c r="AFX126" s="559"/>
      <c r="AFY126" s="559"/>
      <c r="AFZ126" s="559"/>
      <c r="AGA126" s="559"/>
      <c r="AGB126" s="559"/>
      <c r="AGC126" s="559"/>
      <c r="AGD126" s="559"/>
      <c r="AGE126" s="559"/>
      <c r="AGF126" s="559"/>
      <c r="AGG126" s="559"/>
      <c r="AGH126" s="559"/>
      <c r="AGI126" s="559"/>
      <c r="AGJ126" s="559"/>
      <c r="AGK126" s="559"/>
      <c r="AGL126" s="559"/>
      <c r="AGM126" s="559"/>
      <c r="AGN126" s="559"/>
      <c r="AGO126" s="559"/>
      <c r="AGP126" s="559"/>
      <c r="AGQ126" s="559"/>
      <c r="AGR126" s="559"/>
      <c r="AGS126" s="559"/>
      <c r="AGT126" s="559"/>
      <c r="AGU126" s="559"/>
      <c r="AGV126" s="559"/>
      <c r="AGW126" s="559"/>
      <c r="AGX126" s="559"/>
      <c r="AGY126" s="559"/>
      <c r="AGZ126" s="559"/>
      <c r="AHA126" s="559"/>
      <c r="AHB126" s="559"/>
      <c r="AHC126" s="559"/>
      <c r="AHD126" s="559"/>
      <c r="AHE126" s="559"/>
      <c r="AHF126" s="559"/>
      <c r="AHG126" s="559"/>
      <c r="AHH126" s="559"/>
      <c r="AHI126" s="559"/>
      <c r="AHJ126" s="559"/>
      <c r="AHK126" s="559"/>
      <c r="AHL126" s="559"/>
      <c r="AHM126" s="559"/>
      <c r="AHN126" s="559"/>
      <c r="AHO126" s="559"/>
      <c r="AHP126" s="559"/>
      <c r="AHQ126" s="559"/>
      <c r="AHR126" s="559"/>
      <c r="AHS126" s="559"/>
      <c r="AHT126" s="559"/>
      <c r="AHU126" s="559"/>
      <c r="AHV126" s="559"/>
      <c r="AHW126" s="559"/>
      <c r="AHX126" s="559"/>
      <c r="AHY126" s="559"/>
      <c r="AHZ126" s="559"/>
      <c r="AIA126" s="559"/>
      <c r="AIB126" s="559"/>
      <c r="AIC126" s="559"/>
      <c r="AID126" s="559"/>
      <c r="AIE126" s="559"/>
      <c r="AIF126" s="559"/>
      <c r="AIG126" s="559"/>
      <c r="AIH126" s="559"/>
      <c r="AII126" s="559"/>
      <c r="AIJ126" s="559"/>
      <c r="AIK126" s="559"/>
      <c r="AIL126" s="559"/>
      <c r="AIM126" s="559"/>
      <c r="AIN126" s="559"/>
      <c r="AIO126" s="559"/>
      <c r="AIP126" s="559"/>
      <c r="AIQ126" s="559"/>
      <c r="AIR126" s="559"/>
      <c r="AIS126" s="559"/>
      <c r="AIT126" s="559"/>
      <c r="AIU126" s="559"/>
      <c r="AIV126" s="559"/>
      <c r="AIW126" s="559"/>
      <c r="AIX126" s="559"/>
      <c r="AIY126" s="559"/>
      <c r="AIZ126" s="559"/>
      <c r="AJA126" s="559"/>
      <c r="AJB126" s="559"/>
      <c r="AJC126" s="559"/>
      <c r="AJD126" s="559"/>
      <c r="AJE126" s="559"/>
      <c r="AJF126" s="559"/>
      <c r="AJG126" s="559"/>
      <c r="AJH126" s="559"/>
      <c r="AJI126" s="559"/>
      <c r="AJJ126" s="559"/>
      <c r="AJK126" s="559"/>
      <c r="AJL126" s="559"/>
      <c r="AJM126" s="559"/>
      <c r="AJN126" s="559"/>
      <c r="AJO126" s="559"/>
      <c r="AJP126" s="559"/>
      <c r="AJQ126" s="559"/>
      <c r="AJR126" s="559"/>
      <c r="AJS126" s="559"/>
      <c r="AJT126" s="559"/>
      <c r="AJU126" s="559"/>
      <c r="AJV126" s="559"/>
      <c r="AJW126" s="559"/>
      <c r="AJX126" s="559"/>
      <c r="AJY126" s="559"/>
      <c r="AJZ126" s="559"/>
      <c r="AKA126" s="559"/>
      <c r="AKB126" s="559"/>
      <c r="AKC126" s="559"/>
      <c r="AKD126" s="559"/>
      <c r="AKE126" s="559"/>
      <c r="AKF126" s="559"/>
      <c r="AKG126" s="559"/>
      <c r="AKH126" s="559"/>
      <c r="AKI126" s="559"/>
      <c r="AKJ126" s="559"/>
      <c r="AKK126" s="559"/>
      <c r="AKL126" s="559"/>
      <c r="AKM126" s="559"/>
      <c r="AKN126" s="559"/>
      <c r="AKO126" s="559"/>
      <c r="AKP126" s="559"/>
      <c r="AKQ126" s="559"/>
      <c r="AKR126" s="559"/>
      <c r="AKS126" s="559"/>
      <c r="AKT126" s="559"/>
      <c r="AKU126" s="559"/>
      <c r="AKV126" s="559"/>
      <c r="AKW126" s="559"/>
      <c r="AKX126" s="559"/>
      <c r="AKY126" s="559"/>
      <c r="AKZ126" s="559"/>
      <c r="ALA126" s="559"/>
      <c r="ALB126" s="559"/>
      <c r="ALC126" s="559"/>
      <c r="ALD126" s="559"/>
      <c r="ALE126" s="559"/>
      <c r="ALF126" s="559"/>
      <c r="ALG126" s="559"/>
      <c r="ALH126" s="559"/>
      <c r="ALI126" s="559"/>
      <c r="ALJ126" s="559"/>
      <c r="ALK126" s="559"/>
      <c r="ALL126" s="559"/>
      <c r="ALM126" s="559"/>
      <c r="ALN126" s="559"/>
      <c r="ALO126" s="559"/>
      <c r="ALP126" s="559"/>
      <c r="ALQ126" s="559"/>
      <c r="ALR126" s="559"/>
      <c r="ALS126" s="559"/>
      <c r="ALT126" s="559"/>
      <c r="ALU126" s="559"/>
      <c r="ALV126" s="559"/>
      <c r="ALW126" s="559"/>
      <c r="ALX126" s="559"/>
      <c r="ALY126" s="559"/>
      <c r="ALZ126" s="559"/>
      <c r="AMA126" s="559"/>
      <c r="AMB126" s="559"/>
      <c r="AMC126" s="559"/>
      <c r="AMD126" s="559"/>
      <c r="AME126" s="559"/>
      <c r="AMF126" s="559"/>
      <c r="AMG126" s="559"/>
      <c r="AMH126" s="559"/>
      <c r="AMI126" s="559"/>
      <c r="AMJ126" s="559"/>
    </row>
    <row r="127" spans="1:1025" x14ac:dyDescent="0.25">
      <c r="A127" s="256" t="s">
        <v>24242</v>
      </c>
      <c r="B127" s="257">
        <v>127</v>
      </c>
      <c r="C127" s="258" t="s">
        <v>1159</v>
      </c>
      <c r="D127" s="308" t="s">
        <v>1160</v>
      </c>
      <c r="E127" s="277" t="s">
        <v>766</v>
      </c>
      <c r="F127" s="291"/>
      <c r="G127" s="280"/>
      <c r="H127" s="280"/>
      <c r="I127" s="492">
        <v>600</v>
      </c>
      <c r="J127" s="292"/>
      <c r="K127" s="278">
        <v>2</v>
      </c>
      <c r="L127" s="293"/>
      <c r="M127" s="293"/>
      <c r="N127" s="293"/>
      <c r="O127" s="281"/>
      <c r="P127" s="300">
        <v>336</v>
      </c>
      <c r="Q127" s="293"/>
      <c r="R127" s="293"/>
      <c r="S127" s="293"/>
      <c r="T127" s="293"/>
      <c r="U127" s="293"/>
      <c r="V127" s="293"/>
      <c r="W127" s="283">
        <f t="shared" si="64"/>
        <v>100</v>
      </c>
      <c r="X127" s="283">
        <f t="shared" si="78"/>
        <v>100</v>
      </c>
      <c r="Y127" s="564">
        <f t="shared" si="63"/>
        <v>20</v>
      </c>
      <c r="Z127" s="283">
        <f t="shared" si="66"/>
        <v>100</v>
      </c>
      <c r="AA127" s="283">
        <f t="shared" si="67"/>
        <v>100</v>
      </c>
      <c r="AB127" s="287">
        <f t="shared" si="68"/>
        <v>100</v>
      </c>
      <c r="AC127" s="287">
        <f t="shared" si="69"/>
        <v>100</v>
      </c>
      <c r="AD127" s="287">
        <f t="shared" si="70"/>
        <v>100</v>
      </c>
      <c r="AE127" s="284">
        <f t="shared" si="76"/>
        <v>100</v>
      </c>
      <c r="AF127" s="284">
        <f t="shared" si="75"/>
        <v>100</v>
      </c>
      <c r="AG127" s="268">
        <f t="shared" si="79"/>
        <v>10</v>
      </c>
      <c r="AH127" s="268">
        <f t="shared" si="72"/>
        <v>100</v>
      </c>
      <c r="AI127" s="268">
        <f t="shared" si="73"/>
        <v>100</v>
      </c>
      <c r="AJ127" s="268">
        <f t="shared" si="74"/>
        <v>100</v>
      </c>
      <c r="AK127" s="501" t="s">
        <v>1161</v>
      </c>
      <c r="AL127" s="293"/>
      <c r="AM127" s="293"/>
      <c r="AN127" s="511"/>
      <c r="AO127" s="357"/>
      <c r="AP127" s="357"/>
      <c r="AQ127" s="286"/>
      <c r="AR127" s="356" t="s">
        <v>24243</v>
      </c>
      <c r="AS127" s="382"/>
      <c r="AT127" s="286"/>
      <c r="AU127" s="286"/>
      <c r="AV127" s="170"/>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59"/>
      <c r="BW127" s="559"/>
      <c r="BX127" s="559"/>
      <c r="BY127" s="559"/>
      <c r="BZ127" s="559"/>
      <c r="CA127" s="559"/>
      <c r="CB127" s="559"/>
      <c r="CC127" s="559"/>
      <c r="CD127" s="559"/>
      <c r="CE127" s="559"/>
      <c r="CF127" s="559"/>
      <c r="CG127" s="559"/>
      <c r="CH127" s="559"/>
      <c r="CI127" s="559"/>
      <c r="CJ127" s="559"/>
      <c r="CK127" s="559"/>
      <c r="CL127" s="559"/>
      <c r="CM127" s="559"/>
      <c r="CN127" s="559"/>
      <c r="CO127" s="559"/>
      <c r="CP127" s="559"/>
      <c r="CQ127" s="559"/>
      <c r="CR127" s="559"/>
      <c r="CS127" s="559"/>
      <c r="CT127" s="559"/>
      <c r="CU127" s="559"/>
      <c r="CV127" s="559"/>
      <c r="CW127" s="559"/>
      <c r="CX127" s="559"/>
      <c r="CY127" s="559"/>
      <c r="CZ127" s="559"/>
      <c r="DA127" s="559"/>
      <c r="DB127" s="559"/>
      <c r="DC127" s="559"/>
      <c r="DD127" s="559"/>
      <c r="DE127" s="559"/>
      <c r="DF127" s="559"/>
      <c r="DG127" s="559"/>
      <c r="DH127" s="559"/>
      <c r="DI127" s="559"/>
      <c r="DJ127" s="559"/>
      <c r="DK127" s="559"/>
      <c r="DL127" s="559"/>
      <c r="DM127" s="559"/>
      <c r="DN127" s="559"/>
      <c r="DO127" s="559"/>
      <c r="DP127" s="559"/>
      <c r="DQ127" s="559"/>
      <c r="DR127" s="559"/>
      <c r="DS127" s="559"/>
      <c r="DT127" s="559"/>
      <c r="DU127" s="559"/>
      <c r="DV127" s="559"/>
      <c r="DW127" s="559"/>
      <c r="DX127" s="559"/>
      <c r="DY127" s="559"/>
      <c r="DZ127" s="559"/>
      <c r="EA127" s="559"/>
      <c r="EB127" s="559"/>
      <c r="EC127" s="559"/>
      <c r="ED127" s="559"/>
      <c r="EE127" s="559"/>
      <c r="EF127" s="559"/>
      <c r="EG127" s="559"/>
      <c r="EH127" s="559"/>
      <c r="EI127" s="559"/>
      <c r="EJ127" s="559"/>
      <c r="EK127" s="559"/>
      <c r="EL127" s="559"/>
      <c r="EM127" s="559"/>
      <c r="EN127" s="559"/>
      <c r="EO127" s="559"/>
      <c r="EP127" s="559"/>
      <c r="EQ127" s="559"/>
      <c r="ER127" s="559"/>
      <c r="ES127" s="559"/>
      <c r="ET127" s="559"/>
      <c r="EU127" s="559"/>
      <c r="EV127" s="559"/>
      <c r="EW127" s="559"/>
      <c r="EX127" s="559"/>
      <c r="EY127" s="559"/>
      <c r="EZ127" s="559"/>
      <c r="FA127" s="559"/>
      <c r="FB127" s="559"/>
      <c r="FC127" s="559"/>
      <c r="FD127" s="559"/>
      <c r="FE127" s="559"/>
      <c r="FF127" s="559"/>
      <c r="FG127" s="559"/>
      <c r="FH127" s="559"/>
      <c r="FI127" s="559"/>
      <c r="FJ127" s="559"/>
      <c r="FK127" s="559"/>
      <c r="FL127" s="559"/>
      <c r="FM127" s="559"/>
      <c r="FN127" s="559"/>
      <c r="FO127" s="559"/>
      <c r="FP127" s="559"/>
      <c r="FQ127" s="559"/>
      <c r="FR127" s="559"/>
      <c r="FS127" s="559"/>
      <c r="FT127" s="559"/>
      <c r="FU127" s="559"/>
      <c r="FV127" s="559"/>
      <c r="FW127" s="559"/>
      <c r="FX127" s="559"/>
      <c r="FY127" s="559"/>
      <c r="FZ127" s="559"/>
      <c r="GA127" s="559"/>
      <c r="GB127" s="559"/>
      <c r="GC127" s="559"/>
      <c r="GD127" s="559"/>
      <c r="GE127" s="559"/>
      <c r="GF127" s="559"/>
      <c r="GG127" s="559"/>
      <c r="GH127" s="559"/>
      <c r="GI127" s="559"/>
      <c r="GJ127" s="559"/>
      <c r="GK127" s="559"/>
      <c r="GL127" s="559"/>
      <c r="GM127" s="559"/>
      <c r="GN127" s="559"/>
      <c r="GO127" s="559"/>
      <c r="GP127" s="559"/>
      <c r="GQ127" s="559"/>
      <c r="GR127" s="559"/>
      <c r="GS127" s="559"/>
      <c r="GT127" s="559"/>
      <c r="GU127" s="559"/>
      <c r="GV127" s="559"/>
      <c r="GW127" s="559"/>
      <c r="GX127" s="559"/>
      <c r="GY127" s="559"/>
      <c r="GZ127" s="559"/>
      <c r="HA127" s="559"/>
      <c r="HB127" s="559"/>
      <c r="HC127" s="559"/>
      <c r="HD127" s="559"/>
      <c r="HE127" s="559"/>
      <c r="HF127" s="559"/>
      <c r="HG127" s="559"/>
      <c r="HH127" s="559"/>
      <c r="HI127" s="559"/>
      <c r="HJ127" s="559"/>
      <c r="HK127" s="559"/>
      <c r="HL127" s="559"/>
      <c r="HM127" s="559"/>
      <c r="HN127" s="559"/>
      <c r="HO127" s="559"/>
      <c r="HP127" s="559"/>
      <c r="HQ127" s="559"/>
      <c r="HR127" s="559"/>
      <c r="HS127" s="559"/>
      <c r="HT127" s="559"/>
      <c r="HU127" s="559"/>
      <c r="HV127" s="559"/>
      <c r="HW127" s="559"/>
      <c r="HX127" s="559"/>
      <c r="HY127" s="559"/>
      <c r="HZ127" s="559"/>
      <c r="IA127" s="559"/>
      <c r="IB127" s="559"/>
      <c r="IC127" s="559"/>
      <c r="ID127" s="559"/>
      <c r="IE127" s="559"/>
      <c r="IF127" s="559"/>
      <c r="IG127" s="559"/>
      <c r="IH127" s="559"/>
      <c r="II127" s="559"/>
      <c r="IJ127" s="559"/>
      <c r="IK127" s="559"/>
      <c r="IL127" s="559"/>
      <c r="IM127" s="559"/>
      <c r="IN127" s="559"/>
      <c r="IO127" s="559"/>
      <c r="IP127" s="559"/>
      <c r="IQ127" s="559"/>
      <c r="IR127" s="559"/>
      <c r="IS127" s="559"/>
      <c r="IT127" s="559"/>
      <c r="IU127" s="559"/>
      <c r="IV127" s="559"/>
      <c r="IW127" s="559"/>
      <c r="IX127" s="559"/>
      <c r="IY127" s="559"/>
      <c r="IZ127" s="559"/>
      <c r="JA127" s="559"/>
      <c r="JB127" s="559"/>
      <c r="JC127" s="559"/>
      <c r="JD127" s="559"/>
      <c r="JE127" s="559"/>
      <c r="JF127" s="559"/>
      <c r="JG127" s="559"/>
      <c r="JH127" s="559"/>
      <c r="JI127" s="559"/>
      <c r="JJ127" s="559"/>
      <c r="JK127" s="559"/>
      <c r="JL127" s="559"/>
      <c r="JM127" s="559"/>
      <c r="JN127" s="559"/>
      <c r="JO127" s="559"/>
      <c r="JP127" s="559"/>
      <c r="JQ127" s="559"/>
      <c r="JR127" s="559"/>
      <c r="JS127" s="559"/>
      <c r="JT127" s="559"/>
      <c r="JU127" s="559"/>
      <c r="JV127" s="559"/>
      <c r="JW127" s="559"/>
      <c r="JX127" s="559"/>
      <c r="JY127" s="559"/>
      <c r="JZ127" s="559"/>
      <c r="KA127" s="559"/>
      <c r="KB127" s="559"/>
      <c r="KC127" s="559"/>
      <c r="KD127" s="559"/>
      <c r="KE127" s="559"/>
      <c r="KF127" s="559"/>
      <c r="KG127" s="559"/>
      <c r="KH127" s="559"/>
      <c r="KI127" s="559"/>
      <c r="KJ127" s="559"/>
      <c r="KK127" s="559"/>
      <c r="KL127" s="559"/>
      <c r="KM127" s="559"/>
      <c r="KN127" s="559"/>
      <c r="KO127" s="559"/>
      <c r="KP127" s="559"/>
      <c r="KQ127" s="559"/>
      <c r="KR127" s="559"/>
      <c r="KS127" s="559"/>
      <c r="KT127" s="559"/>
      <c r="KU127" s="559"/>
      <c r="KV127" s="559"/>
      <c r="KW127" s="559"/>
      <c r="KX127" s="559"/>
      <c r="KY127" s="559"/>
      <c r="KZ127" s="559"/>
      <c r="LA127" s="559"/>
      <c r="LB127" s="559"/>
      <c r="LC127" s="559"/>
      <c r="LD127" s="559"/>
      <c r="LE127" s="559"/>
      <c r="LF127" s="559"/>
      <c r="LG127" s="559"/>
      <c r="LH127" s="559"/>
      <c r="LI127" s="559"/>
      <c r="LJ127" s="559"/>
      <c r="LK127" s="559"/>
      <c r="LL127" s="559"/>
      <c r="LM127" s="559"/>
      <c r="LN127" s="559"/>
      <c r="LO127" s="559"/>
      <c r="LP127" s="559"/>
      <c r="LQ127" s="559"/>
      <c r="LR127" s="559"/>
      <c r="LS127" s="559"/>
      <c r="LT127" s="559"/>
      <c r="LU127" s="559"/>
      <c r="LV127" s="559"/>
      <c r="LW127" s="559"/>
      <c r="LX127" s="559"/>
      <c r="LY127" s="559"/>
      <c r="LZ127" s="559"/>
      <c r="MA127" s="559"/>
      <c r="MB127" s="559"/>
      <c r="MC127" s="559"/>
      <c r="MD127" s="559"/>
      <c r="ME127" s="559"/>
      <c r="MF127" s="559"/>
      <c r="MG127" s="559"/>
      <c r="MH127" s="559"/>
      <c r="MI127" s="559"/>
      <c r="MJ127" s="559"/>
      <c r="MK127" s="559"/>
      <c r="ML127" s="559"/>
      <c r="MM127" s="559"/>
      <c r="MN127" s="559"/>
      <c r="MO127" s="559"/>
      <c r="MP127" s="559"/>
      <c r="MQ127" s="559"/>
      <c r="MR127" s="559"/>
      <c r="MS127" s="559"/>
      <c r="MT127" s="559"/>
      <c r="MU127" s="559"/>
      <c r="MV127" s="559"/>
      <c r="MW127" s="559"/>
      <c r="MX127" s="559"/>
      <c r="MY127" s="559"/>
      <c r="MZ127" s="559"/>
      <c r="NA127" s="559"/>
      <c r="NB127" s="559"/>
      <c r="NC127" s="559"/>
      <c r="ND127" s="559"/>
      <c r="NE127" s="559"/>
      <c r="NF127" s="559"/>
      <c r="NG127" s="559"/>
      <c r="NH127" s="559"/>
      <c r="NI127" s="559"/>
      <c r="NJ127" s="559"/>
      <c r="NK127" s="559"/>
      <c r="NL127" s="559"/>
      <c r="NM127" s="559"/>
      <c r="NN127" s="559"/>
      <c r="NO127" s="559"/>
      <c r="NP127" s="559"/>
      <c r="NQ127" s="559"/>
      <c r="NR127" s="559"/>
      <c r="NS127" s="559"/>
      <c r="NT127" s="559"/>
      <c r="NU127" s="559"/>
      <c r="NV127" s="559"/>
      <c r="NW127" s="559"/>
      <c r="NX127" s="559"/>
      <c r="NY127" s="559"/>
      <c r="NZ127" s="559"/>
      <c r="OA127" s="559"/>
      <c r="OB127" s="559"/>
      <c r="OC127" s="559"/>
      <c r="OD127" s="559"/>
      <c r="OE127" s="559"/>
      <c r="OF127" s="559"/>
      <c r="OG127" s="559"/>
      <c r="OH127" s="559"/>
      <c r="OI127" s="559"/>
      <c r="OJ127" s="559"/>
      <c r="OK127" s="559"/>
      <c r="OL127" s="559"/>
      <c r="OM127" s="559"/>
      <c r="ON127" s="559"/>
      <c r="OO127" s="559"/>
      <c r="OP127" s="559"/>
      <c r="OQ127" s="559"/>
      <c r="OR127" s="559"/>
      <c r="OS127" s="559"/>
      <c r="OT127" s="559"/>
      <c r="OU127" s="559"/>
      <c r="OV127" s="559"/>
      <c r="OW127" s="559"/>
      <c r="OX127" s="559"/>
      <c r="OY127" s="559"/>
      <c r="OZ127" s="559"/>
      <c r="PA127" s="559"/>
      <c r="PB127" s="559"/>
      <c r="PC127" s="559"/>
      <c r="PD127" s="559"/>
      <c r="PE127" s="559"/>
      <c r="PF127" s="559"/>
      <c r="PG127" s="559"/>
      <c r="PH127" s="559"/>
      <c r="PI127" s="559"/>
      <c r="PJ127" s="559"/>
      <c r="PK127" s="559"/>
      <c r="PL127" s="559"/>
      <c r="PM127" s="559"/>
      <c r="PN127" s="559"/>
      <c r="PO127" s="559"/>
      <c r="PP127" s="559"/>
      <c r="PQ127" s="559"/>
      <c r="PR127" s="559"/>
      <c r="PS127" s="559"/>
      <c r="PT127" s="559"/>
      <c r="PU127" s="559"/>
      <c r="PV127" s="559"/>
      <c r="PW127" s="559"/>
      <c r="PX127" s="559"/>
      <c r="PY127" s="559"/>
      <c r="PZ127" s="559"/>
      <c r="QA127" s="559"/>
      <c r="QB127" s="559"/>
      <c r="QC127" s="559"/>
      <c r="QD127" s="559"/>
      <c r="QE127" s="559"/>
      <c r="QF127" s="559"/>
      <c r="QG127" s="559"/>
      <c r="QH127" s="559"/>
      <c r="QI127" s="559"/>
      <c r="QJ127" s="559"/>
      <c r="QK127" s="559"/>
      <c r="QL127" s="559"/>
      <c r="QM127" s="559"/>
      <c r="QN127" s="559"/>
      <c r="QO127" s="559"/>
      <c r="QP127" s="559"/>
      <c r="QQ127" s="559"/>
      <c r="QR127" s="559"/>
      <c r="QS127" s="559"/>
      <c r="QT127" s="559"/>
      <c r="QU127" s="559"/>
      <c r="QV127" s="559"/>
      <c r="QW127" s="559"/>
      <c r="QX127" s="559"/>
      <c r="QY127" s="559"/>
      <c r="QZ127" s="559"/>
      <c r="RA127" s="559"/>
      <c r="RB127" s="559"/>
      <c r="RC127" s="559"/>
      <c r="RD127" s="559"/>
      <c r="RE127" s="559"/>
      <c r="RF127" s="559"/>
      <c r="RG127" s="559"/>
      <c r="RH127" s="559"/>
      <c r="RI127" s="559"/>
      <c r="RJ127" s="559"/>
      <c r="RK127" s="559"/>
      <c r="RL127" s="559"/>
      <c r="RM127" s="559"/>
      <c r="RN127" s="559"/>
      <c r="RO127" s="559"/>
      <c r="RP127" s="559"/>
      <c r="RQ127" s="559"/>
      <c r="RR127" s="559"/>
      <c r="RS127" s="559"/>
      <c r="RT127" s="559"/>
      <c r="RU127" s="559"/>
      <c r="RV127" s="559"/>
      <c r="RW127" s="559"/>
      <c r="RX127" s="559"/>
      <c r="RY127" s="559"/>
      <c r="RZ127" s="559"/>
      <c r="SA127" s="559"/>
      <c r="SB127" s="559"/>
      <c r="SC127" s="559"/>
      <c r="SD127" s="559"/>
      <c r="SE127" s="559"/>
      <c r="SF127" s="559"/>
      <c r="SG127" s="559"/>
      <c r="SH127" s="559"/>
      <c r="SI127" s="559"/>
      <c r="SJ127" s="559"/>
      <c r="SK127" s="559"/>
      <c r="SL127" s="559"/>
      <c r="SM127" s="559"/>
      <c r="SN127" s="559"/>
      <c r="SO127" s="559"/>
      <c r="SP127" s="559"/>
      <c r="SQ127" s="559"/>
      <c r="SR127" s="559"/>
      <c r="SS127" s="559"/>
      <c r="ST127" s="559"/>
      <c r="SU127" s="559"/>
      <c r="SV127" s="559"/>
      <c r="SW127" s="559"/>
      <c r="SX127" s="559"/>
      <c r="SY127" s="559"/>
      <c r="SZ127" s="559"/>
      <c r="TA127" s="559"/>
      <c r="TB127" s="559"/>
      <c r="TC127" s="559"/>
      <c r="TD127" s="559"/>
      <c r="TE127" s="559"/>
      <c r="TF127" s="559"/>
      <c r="TG127" s="559"/>
      <c r="TH127" s="559"/>
      <c r="TI127" s="559"/>
      <c r="TJ127" s="559"/>
      <c r="TK127" s="559"/>
      <c r="TL127" s="559"/>
      <c r="TM127" s="559"/>
      <c r="TN127" s="559"/>
      <c r="TO127" s="559"/>
      <c r="TP127" s="559"/>
      <c r="TQ127" s="559"/>
      <c r="TR127" s="559"/>
      <c r="TS127" s="559"/>
      <c r="TT127" s="559"/>
      <c r="TU127" s="559"/>
      <c r="TV127" s="559"/>
      <c r="TW127" s="559"/>
      <c r="TX127" s="559"/>
      <c r="TY127" s="559"/>
      <c r="TZ127" s="559"/>
      <c r="UA127" s="559"/>
      <c r="UB127" s="559"/>
      <c r="UC127" s="559"/>
      <c r="UD127" s="559"/>
      <c r="UE127" s="559"/>
      <c r="UF127" s="559"/>
      <c r="UG127" s="559"/>
      <c r="UH127" s="559"/>
      <c r="UI127" s="559"/>
      <c r="UJ127" s="559"/>
      <c r="UK127" s="559"/>
      <c r="UL127" s="559"/>
      <c r="UM127" s="559"/>
      <c r="UN127" s="559"/>
      <c r="UO127" s="559"/>
      <c r="UP127" s="559"/>
      <c r="UQ127" s="559"/>
      <c r="UR127" s="559"/>
      <c r="US127" s="559"/>
      <c r="UT127" s="559"/>
      <c r="UU127" s="559"/>
      <c r="UV127" s="559"/>
      <c r="UW127" s="559"/>
      <c r="UX127" s="559"/>
      <c r="UY127" s="559"/>
      <c r="UZ127" s="559"/>
      <c r="VA127" s="559"/>
      <c r="VB127" s="559"/>
      <c r="VC127" s="559"/>
      <c r="VD127" s="559"/>
      <c r="VE127" s="559"/>
      <c r="VF127" s="559"/>
      <c r="VG127" s="559"/>
      <c r="VH127" s="559"/>
      <c r="VI127" s="559"/>
      <c r="VJ127" s="559"/>
      <c r="VK127" s="559"/>
      <c r="VL127" s="559"/>
      <c r="VM127" s="559"/>
      <c r="VN127" s="559"/>
      <c r="VO127" s="559"/>
      <c r="VP127" s="559"/>
      <c r="VQ127" s="559"/>
      <c r="VR127" s="559"/>
      <c r="VS127" s="559"/>
      <c r="VT127" s="559"/>
      <c r="VU127" s="559"/>
      <c r="VV127" s="559"/>
      <c r="VW127" s="559"/>
      <c r="VX127" s="559"/>
      <c r="VY127" s="559"/>
      <c r="VZ127" s="559"/>
      <c r="WA127" s="559"/>
      <c r="WB127" s="559"/>
      <c r="WC127" s="559"/>
      <c r="WD127" s="559"/>
      <c r="WE127" s="559"/>
      <c r="WF127" s="559"/>
      <c r="WG127" s="559"/>
      <c r="WH127" s="559"/>
      <c r="WI127" s="559"/>
      <c r="WJ127" s="559"/>
      <c r="WK127" s="559"/>
      <c r="WL127" s="559"/>
      <c r="WM127" s="559"/>
      <c r="WN127" s="559"/>
      <c r="WO127" s="559"/>
      <c r="WP127" s="559"/>
      <c r="WQ127" s="559"/>
      <c r="WR127" s="559"/>
      <c r="WS127" s="559"/>
      <c r="WT127" s="559"/>
      <c r="WU127" s="559"/>
      <c r="WV127" s="559"/>
      <c r="WW127" s="559"/>
      <c r="WX127" s="559"/>
      <c r="WY127" s="559"/>
      <c r="WZ127" s="559"/>
      <c r="XA127" s="559"/>
      <c r="XB127" s="559"/>
      <c r="XC127" s="559"/>
      <c r="XD127" s="559"/>
      <c r="XE127" s="559"/>
      <c r="XF127" s="559"/>
      <c r="XG127" s="559"/>
      <c r="XH127" s="559"/>
      <c r="XI127" s="559"/>
      <c r="XJ127" s="559"/>
      <c r="XK127" s="559"/>
      <c r="XL127" s="559"/>
      <c r="XM127" s="559"/>
      <c r="XN127" s="559"/>
      <c r="XO127" s="559"/>
      <c r="XP127" s="559"/>
      <c r="XQ127" s="559"/>
      <c r="XR127" s="559"/>
      <c r="XS127" s="559"/>
      <c r="XT127" s="559"/>
      <c r="XU127" s="559"/>
      <c r="XV127" s="559"/>
      <c r="XW127" s="559"/>
      <c r="XX127" s="559"/>
      <c r="XY127" s="559"/>
      <c r="XZ127" s="559"/>
      <c r="YA127" s="559"/>
      <c r="YB127" s="559"/>
      <c r="YC127" s="559"/>
      <c r="YD127" s="559"/>
      <c r="YE127" s="559"/>
      <c r="YF127" s="559"/>
      <c r="YG127" s="559"/>
      <c r="YH127" s="559"/>
      <c r="YI127" s="559"/>
      <c r="YJ127" s="559"/>
      <c r="YK127" s="559"/>
      <c r="YL127" s="559"/>
      <c r="YM127" s="559"/>
      <c r="YN127" s="559"/>
      <c r="YO127" s="559"/>
      <c r="YP127" s="559"/>
      <c r="YQ127" s="559"/>
      <c r="YR127" s="559"/>
      <c r="YS127" s="559"/>
      <c r="YT127" s="559"/>
      <c r="YU127" s="559"/>
      <c r="YV127" s="559"/>
      <c r="YW127" s="559"/>
      <c r="YX127" s="559"/>
      <c r="YY127" s="559"/>
      <c r="YZ127" s="559"/>
      <c r="ZA127" s="559"/>
      <c r="ZB127" s="559"/>
      <c r="ZC127" s="559"/>
      <c r="ZD127" s="559"/>
      <c r="ZE127" s="559"/>
      <c r="ZF127" s="559"/>
      <c r="ZG127" s="559"/>
      <c r="ZH127" s="559"/>
      <c r="ZI127" s="559"/>
      <c r="ZJ127" s="559"/>
      <c r="ZK127" s="559"/>
      <c r="ZL127" s="559"/>
      <c r="ZM127" s="559"/>
      <c r="ZN127" s="559"/>
      <c r="ZO127" s="559"/>
      <c r="ZP127" s="559"/>
      <c r="ZQ127" s="559"/>
      <c r="ZR127" s="559"/>
      <c r="ZS127" s="559"/>
      <c r="ZT127" s="559"/>
      <c r="ZU127" s="559"/>
      <c r="ZV127" s="559"/>
      <c r="ZW127" s="559"/>
      <c r="ZX127" s="559"/>
      <c r="ZY127" s="559"/>
      <c r="ZZ127" s="559"/>
      <c r="AAA127" s="559"/>
      <c r="AAB127" s="559"/>
      <c r="AAC127" s="559"/>
      <c r="AAD127" s="559"/>
      <c r="AAE127" s="559"/>
      <c r="AAF127" s="559"/>
      <c r="AAG127" s="559"/>
      <c r="AAH127" s="559"/>
      <c r="AAI127" s="559"/>
      <c r="AAJ127" s="559"/>
      <c r="AAK127" s="559"/>
      <c r="AAL127" s="559"/>
      <c r="AAM127" s="559"/>
      <c r="AAN127" s="559"/>
      <c r="AAO127" s="559"/>
      <c r="AAP127" s="559"/>
      <c r="AAQ127" s="559"/>
      <c r="AAR127" s="559"/>
      <c r="AAS127" s="559"/>
      <c r="AAT127" s="559"/>
      <c r="AAU127" s="559"/>
      <c r="AAV127" s="559"/>
      <c r="AAW127" s="559"/>
      <c r="AAX127" s="559"/>
      <c r="AAY127" s="559"/>
      <c r="AAZ127" s="559"/>
      <c r="ABA127" s="559"/>
      <c r="ABB127" s="559"/>
      <c r="ABC127" s="559"/>
      <c r="ABD127" s="559"/>
      <c r="ABE127" s="559"/>
      <c r="ABF127" s="559"/>
      <c r="ABG127" s="559"/>
      <c r="ABH127" s="559"/>
      <c r="ABI127" s="559"/>
      <c r="ABJ127" s="559"/>
      <c r="ABK127" s="559"/>
      <c r="ABL127" s="559"/>
      <c r="ABM127" s="559"/>
      <c r="ABN127" s="559"/>
      <c r="ABO127" s="559"/>
      <c r="ABP127" s="559"/>
      <c r="ABQ127" s="559"/>
      <c r="ABR127" s="559"/>
      <c r="ABS127" s="559"/>
      <c r="ABT127" s="559"/>
      <c r="ABU127" s="559"/>
      <c r="ABV127" s="559"/>
      <c r="ABW127" s="559"/>
      <c r="ABX127" s="559"/>
      <c r="ABY127" s="559"/>
      <c r="ABZ127" s="559"/>
      <c r="ACA127" s="559"/>
      <c r="ACB127" s="559"/>
      <c r="ACC127" s="559"/>
      <c r="ACD127" s="559"/>
      <c r="ACE127" s="559"/>
      <c r="ACF127" s="559"/>
      <c r="ACG127" s="559"/>
      <c r="ACH127" s="559"/>
      <c r="ACI127" s="559"/>
      <c r="ACJ127" s="559"/>
      <c r="ACK127" s="559"/>
      <c r="ACL127" s="559"/>
      <c r="ACM127" s="559"/>
      <c r="ACN127" s="559"/>
      <c r="ACO127" s="559"/>
      <c r="ACP127" s="559"/>
      <c r="ACQ127" s="559"/>
      <c r="ACR127" s="559"/>
      <c r="ACS127" s="559"/>
      <c r="ACT127" s="559"/>
      <c r="ACU127" s="559"/>
      <c r="ACV127" s="559"/>
      <c r="ACW127" s="559"/>
      <c r="ACX127" s="559"/>
      <c r="ACY127" s="559"/>
      <c r="ACZ127" s="559"/>
      <c r="ADA127" s="559"/>
      <c r="ADB127" s="559"/>
      <c r="ADC127" s="559"/>
      <c r="ADD127" s="559"/>
      <c r="ADE127" s="559"/>
      <c r="ADF127" s="559"/>
      <c r="ADG127" s="559"/>
      <c r="ADH127" s="559"/>
      <c r="ADI127" s="559"/>
      <c r="ADJ127" s="559"/>
      <c r="ADK127" s="559"/>
      <c r="ADL127" s="559"/>
      <c r="ADM127" s="559"/>
      <c r="ADN127" s="559"/>
      <c r="ADO127" s="559"/>
      <c r="ADP127" s="559"/>
      <c r="ADQ127" s="559"/>
      <c r="ADR127" s="559"/>
      <c r="ADS127" s="559"/>
      <c r="ADT127" s="559"/>
      <c r="ADU127" s="559"/>
      <c r="ADV127" s="559"/>
      <c r="ADW127" s="559"/>
      <c r="ADX127" s="559"/>
      <c r="ADY127" s="559"/>
      <c r="ADZ127" s="559"/>
      <c r="AEA127" s="559"/>
      <c r="AEB127" s="559"/>
      <c r="AEC127" s="559"/>
      <c r="AED127" s="559"/>
      <c r="AEE127" s="559"/>
      <c r="AEF127" s="559"/>
      <c r="AEG127" s="559"/>
      <c r="AEH127" s="559"/>
      <c r="AEI127" s="559"/>
      <c r="AEJ127" s="559"/>
      <c r="AEK127" s="559"/>
      <c r="AEL127" s="559"/>
      <c r="AEM127" s="559"/>
      <c r="AEN127" s="559"/>
      <c r="AEO127" s="559"/>
      <c r="AEP127" s="559"/>
      <c r="AEQ127" s="559"/>
      <c r="AER127" s="559"/>
      <c r="AES127" s="559"/>
      <c r="AET127" s="559"/>
      <c r="AEU127" s="559"/>
      <c r="AEV127" s="559"/>
      <c r="AEW127" s="559"/>
      <c r="AEX127" s="559"/>
      <c r="AEY127" s="559"/>
      <c r="AEZ127" s="559"/>
      <c r="AFA127" s="559"/>
      <c r="AFB127" s="559"/>
      <c r="AFC127" s="559"/>
      <c r="AFD127" s="559"/>
      <c r="AFE127" s="559"/>
      <c r="AFF127" s="559"/>
      <c r="AFG127" s="559"/>
      <c r="AFH127" s="559"/>
      <c r="AFI127" s="559"/>
      <c r="AFJ127" s="559"/>
      <c r="AFK127" s="559"/>
      <c r="AFL127" s="559"/>
      <c r="AFM127" s="559"/>
      <c r="AFN127" s="559"/>
      <c r="AFO127" s="559"/>
      <c r="AFP127" s="559"/>
      <c r="AFQ127" s="559"/>
      <c r="AFR127" s="559"/>
      <c r="AFS127" s="559"/>
      <c r="AFT127" s="559"/>
      <c r="AFU127" s="559"/>
      <c r="AFV127" s="559"/>
      <c r="AFW127" s="559"/>
      <c r="AFX127" s="559"/>
      <c r="AFY127" s="559"/>
      <c r="AFZ127" s="559"/>
      <c r="AGA127" s="559"/>
      <c r="AGB127" s="559"/>
      <c r="AGC127" s="559"/>
      <c r="AGD127" s="559"/>
      <c r="AGE127" s="559"/>
      <c r="AGF127" s="559"/>
      <c r="AGG127" s="559"/>
      <c r="AGH127" s="559"/>
      <c r="AGI127" s="559"/>
      <c r="AGJ127" s="559"/>
      <c r="AGK127" s="559"/>
      <c r="AGL127" s="559"/>
      <c r="AGM127" s="559"/>
      <c r="AGN127" s="559"/>
      <c r="AGO127" s="559"/>
      <c r="AGP127" s="559"/>
      <c r="AGQ127" s="559"/>
      <c r="AGR127" s="559"/>
      <c r="AGS127" s="559"/>
      <c r="AGT127" s="559"/>
      <c r="AGU127" s="559"/>
      <c r="AGV127" s="559"/>
      <c r="AGW127" s="559"/>
      <c r="AGX127" s="559"/>
      <c r="AGY127" s="559"/>
      <c r="AGZ127" s="559"/>
      <c r="AHA127" s="559"/>
      <c r="AHB127" s="559"/>
      <c r="AHC127" s="559"/>
      <c r="AHD127" s="559"/>
      <c r="AHE127" s="559"/>
      <c r="AHF127" s="559"/>
      <c r="AHG127" s="559"/>
      <c r="AHH127" s="559"/>
      <c r="AHI127" s="559"/>
      <c r="AHJ127" s="559"/>
      <c r="AHK127" s="559"/>
      <c r="AHL127" s="559"/>
      <c r="AHM127" s="559"/>
      <c r="AHN127" s="559"/>
      <c r="AHO127" s="559"/>
      <c r="AHP127" s="559"/>
      <c r="AHQ127" s="559"/>
      <c r="AHR127" s="559"/>
      <c r="AHS127" s="559"/>
      <c r="AHT127" s="559"/>
      <c r="AHU127" s="559"/>
      <c r="AHV127" s="559"/>
      <c r="AHW127" s="559"/>
      <c r="AHX127" s="559"/>
      <c r="AHY127" s="559"/>
      <c r="AHZ127" s="559"/>
      <c r="AIA127" s="559"/>
      <c r="AIB127" s="559"/>
      <c r="AIC127" s="559"/>
      <c r="AID127" s="559"/>
      <c r="AIE127" s="559"/>
      <c r="AIF127" s="559"/>
      <c r="AIG127" s="559"/>
      <c r="AIH127" s="559"/>
      <c r="AII127" s="559"/>
      <c r="AIJ127" s="559"/>
      <c r="AIK127" s="559"/>
      <c r="AIL127" s="559"/>
      <c r="AIM127" s="559"/>
      <c r="AIN127" s="559"/>
      <c r="AIO127" s="559"/>
      <c r="AIP127" s="559"/>
      <c r="AIQ127" s="559"/>
      <c r="AIR127" s="559"/>
      <c r="AIS127" s="559"/>
      <c r="AIT127" s="559"/>
      <c r="AIU127" s="559"/>
      <c r="AIV127" s="559"/>
      <c r="AIW127" s="559"/>
      <c r="AIX127" s="559"/>
      <c r="AIY127" s="559"/>
      <c r="AIZ127" s="559"/>
      <c r="AJA127" s="559"/>
      <c r="AJB127" s="559"/>
      <c r="AJC127" s="559"/>
      <c r="AJD127" s="559"/>
      <c r="AJE127" s="559"/>
      <c r="AJF127" s="559"/>
      <c r="AJG127" s="559"/>
      <c r="AJH127" s="559"/>
      <c r="AJI127" s="559"/>
      <c r="AJJ127" s="559"/>
      <c r="AJK127" s="559"/>
      <c r="AJL127" s="559"/>
      <c r="AJM127" s="559"/>
      <c r="AJN127" s="559"/>
      <c r="AJO127" s="559"/>
      <c r="AJP127" s="559"/>
      <c r="AJQ127" s="559"/>
      <c r="AJR127" s="559"/>
      <c r="AJS127" s="559"/>
      <c r="AJT127" s="559"/>
      <c r="AJU127" s="559"/>
      <c r="AJV127" s="559"/>
      <c r="AJW127" s="559"/>
      <c r="AJX127" s="559"/>
      <c r="AJY127" s="559"/>
      <c r="AJZ127" s="559"/>
      <c r="AKA127" s="559"/>
      <c r="AKB127" s="559"/>
      <c r="AKC127" s="559"/>
      <c r="AKD127" s="559"/>
      <c r="AKE127" s="559"/>
      <c r="AKF127" s="559"/>
      <c r="AKG127" s="559"/>
      <c r="AKH127" s="559"/>
      <c r="AKI127" s="559"/>
      <c r="AKJ127" s="559"/>
      <c r="AKK127" s="559"/>
      <c r="AKL127" s="559"/>
      <c r="AKM127" s="559"/>
      <c r="AKN127" s="559"/>
      <c r="AKO127" s="559"/>
      <c r="AKP127" s="559"/>
      <c r="AKQ127" s="559"/>
      <c r="AKR127" s="559"/>
      <c r="AKS127" s="559"/>
      <c r="AKT127" s="559"/>
      <c r="AKU127" s="559"/>
      <c r="AKV127" s="559"/>
      <c r="AKW127" s="559"/>
      <c r="AKX127" s="559"/>
      <c r="AKY127" s="559"/>
      <c r="AKZ127" s="559"/>
      <c r="ALA127" s="559"/>
      <c r="ALB127" s="559"/>
      <c r="ALC127" s="559"/>
      <c r="ALD127" s="559"/>
      <c r="ALE127" s="559"/>
      <c r="ALF127" s="559"/>
      <c r="ALG127" s="559"/>
      <c r="ALH127" s="559"/>
      <c r="ALI127" s="559"/>
      <c r="ALJ127" s="559"/>
      <c r="ALK127" s="559"/>
      <c r="ALL127" s="559"/>
      <c r="ALM127" s="559"/>
      <c r="ALN127" s="559"/>
      <c r="ALO127" s="559"/>
      <c r="ALP127" s="559"/>
      <c r="ALQ127" s="559"/>
      <c r="ALR127" s="559"/>
      <c r="ALS127" s="559"/>
      <c r="ALT127" s="559"/>
      <c r="ALU127" s="559"/>
      <c r="ALV127" s="559"/>
      <c r="ALW127" s="559"/>
      <c r="ALX127" s="559"/>
      <c r="ALY127" s="559"/>
      <c r="ALZ127" s="559"/>
      <c r="AMA127" s="559"/>
      <c r="AMB127" s="559"/>
      <c r="AMC127" s="559"/>
      <c r="AMD127" s="559"/>
      <c r="AME127" s="559"/>
      <c r="AMF127" s="559"/>
      <c r="AMG127" s="559"/>
      <c r="AMH127" s="559"/>
      <c r="AMI127" s="559"/>
      <c r="AMJ127" s="559"/>
    </row>
    <row r="128" spans="1:1025" x14ac:dyDescent="0.25">
      <c r="A128" s="256" t="s">
        <v>1162</v>
      </c>
      <c r="B128" s="257">
        <v>128</v>
      </c>
      <c r="C128" s="258" t="s">
        <v>1163</v>
      </c>
      <c r="D128" s="308" t="s">
        <v>1164</v>
      </c>
      <c r="E128" s="277" t="s">
        <v>766</v>
      </c>
      <c r="F128" s="278">
        <v>4</v>
      </c>
      <c r="G128" s="280"/>
      <c r="H128" s="280"/>
      <c r="I128" s="492">
        <v>310</v>
      </c>
      <c r="J128" s="278">
        <v>2</v>
      </c>
      <c r="K128" s="278">
        <v>1</v>
      </c>
      <c r="L128" s="293"/>
      <c r="M128" s="293"/>
      <c r="N128" s="293"/>
      <c r="O128" s="281"/>
      <c r="P128" s="300">
        <v>336</v>
      </c>
      <c r="Q128" s="293"/>
      <c r="R128" s="293"/>
      <c r="S128" s="293"/>
      <c r="T128" s="293"/>
      <c r="U128" s="293"/>
      <c r="V128" s="293"/>
      <c r="W128" s="283">
        <f t="shared" si="64"/>
        <v>100</v>
      </c>
      <c r="X128" s="283">
        <f t="shared" si="78"/>
        <v>100</v>
      </c>
      <c r="Y128" s="564">
        <f t="shared" si="63"/>
        <v>20</v>
      </c>
      <c r="Z128" s="283">
        <f t="shared" si="66"/>
        <v>100</v>
      </c>
      <c r="AA128" s="283">
        <f t="shared" si="67"/>
        <v>100</v>
      </c>
      <c r="AB128" s="287">
        <f t="shared" si="68"/>
        <v>100</v>
      </c>
      <c r="AC128" s="287">
        <f t="shared" si="69"/>
        <v>100</v>
      </c>
      <c r="AD128" s="287">
        <f t="shared" si="70"/>
        <v>100</v>
      </c>
      <c r="AE128" s="284">
        <f t="shared" si="76"/>
        <v>100</v>
      </c>
      <c r="AF128" s="284">
        <f t="shared" si="75"/>
        <v>100</v>
      </c>
      <c r="AG128" s="268">
        <f t="shared" si="79"/>
        <v>1</v>
      </c>
      <c r="AH128" s="268">
        <f t="shared" si="72"/>
        <v>10</v>
      </c>
      <c r="AI128" s="268">
        <f t="shared" si="73"/>
        <v>3</v>
      </c>
      <c r="AJ128" s="268">
        <f t="shared" si="74"/>
        <v>100</v>
      </c>
      <c r="AK128" s="501" t="s">
        <v>1165</v>
      </c>
      <c r="AL128" s="293"/>
      <c r="AM128" s="293"/>
      <c r="AN128" s="511"/>
      <c r="AO128" s="357"/>
      <c r="AP128" s="357"/>
      <c r="AQ128" s="286"/>
      <c r="AR128" s="382" t="s">
        <v>24244</v>
      </c>
      <c r="AS128" s="382"/>
      <c r="AT128" s="286"/>
      <c r="AU128" s="286"/>
      <c r="AV128" s="170"/>
    </row>
    <row r="129" spans="1:1025" x14ac:dyDescent="0.25">
      <c r="A129" s="256" t="s">
        <v>1166</v>
      </c>
      <c r="B129" s="257">
        <v>129</v>
      </c>
      <c r="C129" s="258" t="s">
        <v>1167</v>
      </c>
      <c r="D129" s="308" t="s">
        <v>1168</v>
      </c>
      <c r="E129" s="277" t="s">
        <v>766</v>
      </c>
      <c r="F129" s="291">
        <v>4</v>
      </c>
      <c r="G129" s="280"/>
      <c r="H129" s="280">
        <v>4</v>
      </c>
      <c r="I129" s="492">
        <v>73.16</v>
      </c>
      <c r="J129" s="278">
        <v>2</v>
      </c>
      <c r="K129" s="394">
        <v>2</v>
      </c>
      <c r="L129" s="293"/>
      <c r="M129" s="293"/>
      <c r="N129" s="293"/>
      <c r="O129" s="281"/>
      <c r="P129" s="300">
        <v>336</v>
      </c>
      <c r="Q129" s="293"/>
      <c r="R129" s="293"/>
      <c r="S129" s="293"/>
      <c r="T129" s="293"/>
      <c r="U129" s="293"/>
      <c r="V129" s="293"/>
      <c r="W129" s="283">
        <f t="shared" si="64"/>
        <v>100</v>
      </c>
      <c r="X129" s="283">
        <f t="shared" si="78"/>
        <v>100</v>
      </c>
      <c r="Y129" s="564">
        <f t="shared" si="63"/>
        <v>20</v>
      </c>
      <c r="Z129" s="283">
        <f t="shared" si="66"/>
        <v>100</v>
      </c>
      <c r="AA129" s="283">
        <f t="shared" si="67"/>
        <v>100</v>
      </c>
      <c r="AB129" s="287">
        <f t="shared" si="68"/>
        <v>100</v>
      </c>
      <c r="AC129" s="287">
        <f t="shared" si="69"/>
        <v>100</v>
      </c>
      <c r="AD129" s="287">
        <f t="shared" si="70"/>
        <v>100</v>
      </c>
      <c r="AE129" s="284">
        <f t="shared" si="76"/>
        <v>100</v>
      </c>
      <c r="AF129" s="284">
        <f t="shared" si="75"/>
        <v>100</v>
      </c>
      <c r="AG129" s="268">
        <f t="shared" si="79"/>
        <v>10</v>
      </c>
      <c r="AH129" s="268">
        <f t="shared" si="72"/>
        <v>10</v>
      </c>
      <c r="AI129" s="268">
        <f t="shared" si="73"/>
        <v>100</v>
      </c>
      <c r="AJ129" s="268">
        <f t="shared" si="74"/>
        <v>100</v>
      </c>
      <c r="AK129" s="506" t="s">
        <v>1172</v>
      </c>
      <c r="AL129" s="293"/>
      <c r="AM129" s="293"/>
      <c r="AN129" s="511"/>
      <c r="AO129" s="357"/>
      <c r="AP129" s="357"/>
      <c r="AQ129" s="286"/>
      <c r="AR129" s="356" t="s">
        <v>24245</v>
      </c>
      <c r="AS129" s="356"/>
      <c r="AT129" s="286"/>
      <c r="AU129" s="286"/>
      <c r="AV129" s="170"/>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59"/>
      <c r="BW129" s="559"/>
      <c r="BX129" s="559"/>
      <c r="BY129" s="559"/>
      <c r="BZ129" s="559"/>
      <c r="CA129" s="559"/>
      <c r="CB129" s="559"/>
      <c r="CC129" s="559"/>
      <c r="CD129" s="559"/>
      <c r="CE129" s="559"/>
      <c r="CF129" s="559"/>
      <c r="CG129" s="559"/>
      <c r="CH129" s="559"/>
      <c r="CI129" s="559"/>
      <c r="CJ129" s="559"/>
      <c r="CK129" s="559"/>
      <c r="CL129" s="559"/>
      <c r="CM129" s="559"/>
      <c r="CN129" s="559"/>
      <c r="CO129" s="559"/>
      <c r="CP129" s="559"/>
      <c r="CQ129" s="559"/>
      <c r="CR129" s="559"/>
      <c r="CS129" s="559"/>
      <c r="CT129" s="559"/>
      <c r="CU129" s="559"/>
      <c r="CV129" s="559"/>
      <c r="CW129" s="559"/>
      <c r="CX129" s="559"/>
      <c r="CY129" s="559"/>
      <c r="CZ129" s="559"/>
      <c r="DA129" s="559"/>
      <c r="DB129" s="559"/>
      <c r="DC129" s="559"/>
      <c r="DD129" s="559"/>
      <c r="DE129" s="559"/>
      <c r="DF129" s="559"/>
      <c r="DG129" s="559"/>
      <c r="DH129" s="559"/>
      <c r="DI129" s="559"/>
      <c r="DJ129" s="559"/>
      <c r="DK129" s="559"/>
      <c r="DL129" s="559"/>
      <c r="DM129" s="559"/>
      <c r="DN129" s="559"/>
      <c r="DO129" s="559"/>
      <c r="DP129" s="559"/>
      <c r="DQ129" s="559"/>
      <c r="DR129" s="559"/>
      <c r="DS129" s="559"/>
      <c r="DT129" s="559"/>
      <c r="DU129" s="559"/>
      <c r="DV129" s="559"/>
      <c r="DW129" s="559"/>
      <c r="DX129" s="559"/>
      <c r="DY129" s="559"/>
      <c r="DZ129" s="559"/>
      <c r="EA129" s="559"/>
      <c r="EB129" s="559"/>
      <c r="EC129" s="559"/>
      <c r="ED129" s="559"/>
      <c r="EE129" s="559"/>
      <c r="EF129" s="559"/>
      <c r="EG129" s="559"/>
      <c r="EH129" s="559"/>
      <c r="EI129" s="559"/>
      <c r="EJ129" s="559"/>
      <c r="EK129" s="559"/>
      <c r="EL129" s="559"/>
      <c r="EM129" s="559"/>
      <c r="EN129" s="559"/>
      <c r="EO129" s="559"/>
      <c r="EP129" s="559"/>
      <c r="EQ129" s="559"/>
      <c r="ER129" s="559"/>
      <c r="ES129" s="559"/>
      <c r="ET129" s="559"/>
      <c r="EU129" s="559"/>
      <c r="EV129" s="559"/>
      <c r="EW129" s="559"/>
      <c r="EX129" s="559"/>
      <c r="EY129" s="559"/>
      <c r="EZ129" s="559"/>
      <c r="FA129" s="559"/>
      <c r="FB129" s="559"/>
      <c r="FC129" s="559"/>
      <c r="FD129" s="559"/>
      <c r="FE129" s="559"/>
      <c r="FF129" s="559"/>
      <c r="FG129" s="559"/>
      <c r="FH129" s="559"/>
      <c r="FI129" s="559"/>
      <c r="FJ129" s="559"/>
      <c r="FK129" s="559"/>
      <c r="FL129" s="559"/>
      <c r="FM129" s="559"/>
      <c r="FN129" s="559"/>
      <c r="FO129" s="559"/>
      <c r="FP129" s="559"/>
      <c r="FQ129" s="559"/>
      <c r="FR129" s="559"/>
      <c r="FS129" s="559"/>
      <c r="FT129" s="559"/>
      <c r="FU129" s="559"/>
      <c r="FV129" s="559"/>
      <c r="FW129" s="559"/>
      <c r="FX129" s="559"/>
      <c r="FY129" s="559"/>
      <c r="FZ129" s="559"/>
      <c r="GA129" s="559"/>
      <c r="GB129" s="559"/>
      <c r="GC129" s="559"/>
      <c r="GD129" s="559"/>
      <c r="GE129" s="559"/>
      <c r="GF129" s="559"/>
      <c r="GG129" s="559"/>
      <c r="GH129" s="559"/>
      <c r="GI129" s="559"/>
      <c r="GJ129" s="559"/>
      <c r="GK129" s="559"/>
      <c r="GL129" s="559"/>
      <c r="GM129" s="559"/>
      <c r="GN129" s="559"/>
      <c r="GO129" s="559"/>
      <c r="GP129" s="559"/>
      <c r="GQ129" s="559"/>
      <c r="GR129" s="559"/>
      <c r="GS129" s="559"/>
      <c r="GT129" s="559"/>
      <c r="GU129" s="559"/>
      <c r="GV129" s="559"/>
      <c r="GW129" s="559"/>
      <c r="GX129" s="559"/>
      <c r="GY129" s="559"/>
      <c r="GZ129" s="559"/>
      <c r="HA129" s="559"/>
      <c r="HB129" s="559"/>
      <c r="HC129" s="559"/>
      <c r="HD129" s="559"/>
      <c r="HE129" s="559"/>
      <c r="HF129" s="559"/>
      <c r="HG129" s="559"/>
      <c r="HH129" s="559"/>
      <c r="HI129" s="559"/>
      <c r="HJ129" s="559"/>
      <c r="HK129" s="559"/>
      <c r="HL129" s="559"/>
      <c r="HM129" s="559"/>
      <c r="HN129" s="559"/>
      <c r="HO129" s="559"/>
      <c r="HP129" s="559"/>
      <c r="HQ129" s="559"/>
      <c r="HR129" s="559"/>
      <c r="HS129" s="559"/>
      <c r="HT129" s="559"/>
      <c r="HU129" s="559"/>
      <c r="HV129" s="559"/>
      <c r="HW129" s="559"/>
      <c r="HX129" s="559"/>
      <c r="HY129" s="559"/>
      <c r="HZ129" s="559"/>
      <c r="IA129" s="559"/>
      <c r="IB129" s="559"/>
      <c r="IC129" s="559"/>
      <c r="ID129" s="559"/>
      <c r="IE129" s="559"/>
      <c r="IF129" s="559"/>
      <c r="IG129" s="559"/>
      <c r="IH129" s="559"/>
      <c r="II129" s="559"/>
      <c r="IJ129" s="559"/>
      <c r="IK129" s="559"/>
      <c r="IL129" s="559"/>
      <c r="IM129" s="559"/>
      <c r="IN129" s="559"/>
      <c r="IO129" s="559"/>
      <c r="IP129" s="559"/>
      <c r="IQ129" s="559"/>
      <c r="IR129" s="559"/>
      <c r="IS129" s="559"/>
      <c r="IT129" s="559"/>
      <c r="IU129" s="559"/>
      <c r="IV129" s="559"/>
      <c r="IW129" s="559"/>
      <c r="IX129" s="559"/>
      <c r="IY129" s="559"/>
      <c r="IZ129" s="559"/>
      <c r="JA129" s="559"/>
      <c r="JB129" s="559"/>
      <c r="JC129" s="559"/>
      <c r="JD129" s="559"/>
      <c r="JE129" s="559"/>
      <c r="JF129" s="559"/>
      <c r="JG129" s="559"/>
      <c r="JH129" s="559"/>
      <c r="JI129" s="559"/>
      <c r="JJ129" s="559"/>
      <c r="JK129" s="559"/>
      <c r="JL129" s="559"/>
      <c r="JM129" s="559"/>
      <c r="JN129" s="559"/>
      <c r="JO129" s="559"/>
      <c r="JP129" s="559"/>
      <c r="JQ129" s="559"/>
      <c r="JR129" s="559"/>
      <c r="JS129" s="559"/>
      <c r="JT129" s="559"/>
      <c r="JU129" s="559"/>
      <c r="JV129" s="559"/>
      <c r="JW129" s="559"/>
      <c r="JX129" s="559"/>
      <c r="JY129" s="559"/>
      <c r="JZ129" s="559"/>
      <c r="KA129" s="559"/>
      <c r="KB129" s="559"/>
      <c r="KC129" s="559"/>
      <c r="KD129" s="559"/>
      <c r="KE129" s="559"/>
      <c r="KF129" s="559"/>
      <c r="KG129" s="559"/>
      <c r="KH129" s="559"/>
      <c r="KI129" s="559"/>
      <c r="KJ129" s="559"/>
      <c r="KK129" s="559"/>
      <c r="KL129" s="559"/>
      <c r="KM129" s="559"/>
      <c r="KN129" s="559"/>
      <c r="KO129" s="559"/>
      <c r="KP129" s="559"/>
      <c r="KQ129" s="559"/>
      <c r="KR129" s="559"/>
      <c r="KS129" s="559"/>
      <c r="KT129" s="559"/>
      <c r="KU129" s="559"/>
      <c r="KV129" s="559"/>
      <c r="KW129" s="559"/>
      <c r="KX129" s="559"/>
      <c r="KY129" s="559"/>
      <c r="KZ129" s="559"/>
      <c r="LA129" s="559"/>
      <c r="LB129" s="559"/>
      <c r="LC129" s="559"/>
      <c r="LD129" s="559"/>
      <c r="LE129" s="559"/>
      <c r="LF129" s="559"/>
      <c r="LG129" s="559"/>
      <c r="LH129" s="559"/>
      <c r="LI129" s="559"/>
      <c r="LJ129" s="559"/>
      <c r="LK129" s="559"/>
      <c r="LL129" s="559"/>
      <c r="LM129" s="559"/>
      <c r="LN129" s="559"/>
      <c r="LO129" s="559"/>
      <c r="LP129" s="559"/>
      <c r="LQ129" s="559"/>
      <c r="LR129" s="559"/>
      <c r="LS129" s="559"/>
      <c r="LT129" s="559"/>
      <c r="LU129" s="559"/>
      <c r="LV129" s="559"/>
      <c r="LW129" s="559"/>
      <c r="LX129" s="559"/>
      <c r="LY129" s="559"/>
      <c r="LZ129" s="559"/>
      <c r="MA129" s="559"/>
      <c r="MB129" s="559"/>
      <c r="MC129" s="559"/>
      <c r="MD129" s="559"/>
      <c r="ME129" s="559"/>
      <c r="MF129" s="559"/>
      <c r="MG129" s="559"/>
      <c r="MH129" s="559"/>
      <c r="MI129" s="559"/>
      <c r="MJ129" s="559"/>
      <c r="MK129" s="559"/>
      <c r="ML129" s="559"/>
      <c r="MM129" s="559"/>
      <c r="MN129" s="559"/>
      <c r="MO129" s="559"/>
      <c r="MP129" s="559"/>
      <c r="MQ129" s="559"/>
      <c r="MR129" s="559"/>
      <c r="MS129" s="559"/>
      <c r="MT129" s="559"/>
      <c r="MU129" s="559"/>
      <c r="MV129" s="559"/>
      <c r="MW129" s="559"/>
      <c r="MX129" s="559"/>
      <c r="MY129" s="559"/>
      <c r="MZ129" s="559"/>
      <c r="NA129" s="559"/>
      <c r="NB129" s="559"/>
      <c r="NC129" s="559"/>
      <c r="ND129" s="559"/>
      <c r="NE129" s="559"/>
      <c r="NF129" s="559"/>
      <c r="NG129" s="559"/>
      <c r="NH129" s="559"/>
      <c r="NI129" s="559"/>
      <c r="NJ129" s="559"/>
      <c r="NK129" s="559"/>
      <c r="NL129" s="559"/>
      <c r="NM129" s="559"/>
      <c r="NN129" s="559"/>
      <c r="NO129" s="559"/>
      <c r="NP129" s="559"/>
      <c r="NQ129" s="559"/>
      <c r="NR129" s="559"/>
      <c r="NS129" s="559"/>
      <c r="NT129" s="559"/>
      <c r="NU129" s="559"/>
      <c r="NV129" s="559"/>
      <c r="NW129" s="559"/>
      <c r="NX129" s="559"/>
      <c r="NY129" s="559"/>
      <c r="NZ129" s="559"/>
      <c r="OA129" s="559"/>
      <c r="OB129" s="559"/>
      <c r="OC129" s="559"/>
      <c r="OD129" s="559"/>
      <c r="OE129" s="559"/>
      <c r="OF129" s="559"/>
      <c r="OG129" s="559"/>
      <c r="OH129" s="559"/>
      <c r="OI129" s="559"/>
      <c r="OJ129" s="559"/>
      <c r="OK129" s="559"/>
      <c r="OL129" s="559"/>
      <c r="OM129" s="559"/>
      <c r="ON129" s="559"/>
      <c r="OO129" s="559"/>
      <c r="OP129" s="559"/>
      <c r="OQ129" s="559"/>
      <c r="OR129" s="559"/>
      <c r="OS129" s="559"/>
      <c r="OT129" s="559"/>
      <c r="OU129" s="559"/>
      <c r="OV129" s="559"/>
      <c r="OW129" s="559"/>
      <c r="OX129" s="559"/>
      <c r="OY129" s="559"/>
      <c r="OZ129" s="559"/>
      <c r="PA129" s="559"/>
      <c r="PB129" s="559"/>
      <c r="PC129" s="559"/>
      <c r="PD129" s="559"/>
      <c r="PE129" s="559"/>
      <c r="PF129" s="559"/>
      <c r="PG129" s="559"/>
      <c r="PH129" s="559"/>
      <c r="PI129" s="559"/>
      <c r="PJ129" s="559"/>
      <c r="PK129" s="559"/>
      <c r="PL129" s="559"/>
      <c r="PM129" s="559"/>
      <c r="PN129" s="559"/>
      <c r="PO129" s="559"/>
      <c r="PP129" s="559"/>
      <c r="PQ129" s="559"/>
      <c r="PR129" s="559"/>
      <c r="PS129" s="559"/>
      <c r="PT129" s="559"/>
      <c r="PU129" s="559"/>
      <c r="PV129" s="559"/>
      <c r="PW129" s="559"/>
      <c r="PX129" s="559"/>
      <c r="PY129" s="559"/>
      <c r="PZ129" s="559"/>
      <c r="QA129" s="559"/>
      <c r="QB129" s="559"/>
      <c r="QC129" s="559"/>
      <c r="QD129" s="559"/>
      <c r="QE129" s="559"/>
      <c r="QF129" s="559"/>
      <c r="QG129" s="559"/>
      <c r="QH129" s="559"/>
      <c r="QI129" s="559"/>
      <c r="QJ129" s="559"/>
      <c r="QK129" s="559"/>
      <c r="QL129" s="559"/>
      <c r="QM129" s="559"/>
      <c r="QN129" s="559"/>
      <c r="QO129" s="559"/>
      <c r="QP129" s="559"/>
      <c r="QQ129" s="559"/>
      <c r="QR129" s="559"/>
      <c r="QS129" s="559"/>
      <c r="QT129" s="559"/>
      <c r="QU129" s="559"/>
      <c r="QV129" s="559"/>
      <c r="QW129" s="559"/>
      <c r="QX129" s="559"/>
      <c r="QY129" s="559"/>
      <c r="QZ129" s="559"/>
      <c r="RA129" s="559"/>
      <c r="RB129" s="559"/>
      <c r="RC129" s="559"/>
      <c r="RD129" s="559"/>
      <c r="RE129" s="559"/>
      <c r="RF129" s="559"/>
      <c r="RG129" s="559"/>
      <c r="RH129" s="559"/>
      <c r="RI129" s="559"/>
      <c r="RJ129" s="559"/>
      <c r="RK129" s="559"/>
      <c r="RL129" s="559"/>
      <c r="RM129" s="559"/>
      <c r="RN129" s="559"/>
      <c r="RO129" s="559"/>
      <c r="RP129" s="559"/>
      <c r="RQ129" s="559"/>
      <c r="RR129" s="559"/>
      <c r="RS129" s="559"/>
      <c r="RT129" s="559"/>
      <c r="RU129" s="559"/>
      <c r="RV129" s="559"/>
      <c r="RW129" s="559"/>
      <c r="RX129" s="559"/>
      <c r="RY129" s="559"/>
      <c r="RZ129" s="559"/>
      <c r="SA129" s="559"/>
      <c r="SB129" s="559"/>
      <c r="SC129" s="559"/>
      <c r="SD129" s="559"/>
      <c r="SE129" s="559"/>
      <c r="SF129" s="559"/>
      <c r="SG129" s="559"/>
      <c r="SH129" s="559"/>
      <c r="SI129" s="559"/>
      <c r="SJ129" s="559"/>
      <c r="SK129" s="559"/>
      <c r="SL129" s="559"/>
      <c r="SM129" s="559"/>
      <c r="SN129" s="559"/>
      <c r="SO129" s="559"/>
      <c r="SP129" s="559"/>
      <c r="SQ129" s="559"/>
      <c r="SR129" s="559"/>
      <c r="SS129" s="559"/>
      <c r="ST129" s="559"/>
      <c r="SU129" s="559"/>
      <c r="SV129" s="559"/>
      <c r="SW129" s="559"/>
      <c r="SX129" s="559"/>
      <c r="SY129" s="559"/>
      <c r="SZ129" s="559"/>
      <c r="TA129" s="559"/>
      <c r="TB129" s="559"/>
      <c r="TC129" s="559"/>
      <c r="TD129" s="559"/>
      <c r="TE129" s="559"/>
      <c r="TF129" s="559"/>
      <c r="TG129" s="559"/>
      <c r="TH129" s="559"/>
      <c r="TI129" s="559"/>
      <c r="TJ129" s="559"/>
      <c r="TK129" s="559"/>
      <c r="TL129" s="559"/>
      <c r="TM129" s="559"/>
      <c r="TN129" s="559"/>
      <c r="TO129" s="559"/>
      <c r="TP129" s="559"/>
      <c r="TQ129" s="559"/>
      <c r="TR129" s="559"/>
      <c r="TS129" s="559"/>
      <c r="TT129" s="559"/>
      <c r="TU129" s="559"/>
      <c r="TV129" s="559"/>
      <c r="TW129" s="559"/>
      <c r="TX129" s="559"/>
      <c r="TY129" s="559"/>
      <c r="TZ129" s="559"/>
      <c r="UA129" s="559"/>
      <c r="UB129" s="559"/>
      <c r="UC129" s="559"/>
      <c r="UD129" s="559"/>
      <c r="UE129" s="559"/>
      <c r="UF129" s="559"/>
      <c r="UG129" s="559"/>
      <c r="UH129" s="559"/>
      <c r="UI129" s="559"/>
      <c r="UJ129" s="559"/>
      <c r="UK129" s="559"/>
      <c r="UL129" s="559"/>
      <c r="UM129" s="559"/>
      <c r="UN129" s="559"/>
      <c r="UO129" s="559"/>
      <c r="UP129" s="559"/>
      <c r="UQ129" s="559"/>
      <c r="UR129" s="559"/>
      <c r="US129" s="559"/>
      <c r="UT129" s="559"/>
      <c r="UU129" s="559"/>
      <c r="UV129" s="559"/>
      <c r="UW129" s="559"/>
      <c r="UX129" s="559"/>
      <c r="UY129" s="559"/>
      <c r="UZ129" s="559"/>
      <c r="VA129" s="559"/>
      <c r="VB129" s="559"/>
      <c r="VC129" s="559"/>
      <c r="VD129" s="559"/>
      <c r="VE129" s="559"/>
      <c r="VF129" s="559"/>
      <c r="VG129" s="559"/>
      <c r="VH129" s="559"/>
      <c r="VI129" s="559"/>
      <c r="VJ129" s="559"/>
      <c r="VK129" s="559"/>
      <c r="VL129" s="559"/>
      <c r="VM129" s="559"/>
      <c r="VN129" s="559"/>
      <c r="VO129" s="559"/>
      <c r="VP129" s="559"/>
      <c r="VQ129" s="559"/>
      <c r="VR129" s="559"/>
      <c r="VS129" s="559"/>
      <c r="VT129" s="559"/>
      <c r="VU129" s="559"/>
      <c r="VV129" s="559"/>
      <c r="VW129" s="559"/>
      <c r="VX129" s="559"/>
      <c r="VY129" s="559"/>
      <c r="VZ129" s="559"/>
      <c r="WA129" s="559"/>
      <c r="WB129" s="559"/>
      <c r="WC129" s="559"/>
      <c r="WD129" s="559"/>
      <c r="WE129" s="559"/>
      <c r="WF129" s="559"/>
      <c r="WG129" s="559"/>
      <c r="WH129" s="559"/>
      <c r="WI129" s="559"/>
      <c r="WJ129" s="559"/>
      <c r="WK129" s="559"/>
      <c r="WL129" s="559"/>
      <c r="WM129" s="559"/>
      <c r="WN129" s="559"/>
      <c r="WO129" s="559"/>
      <c r="WP129" s="559"/>
      <c r="WQ129" s="559"/>
      <c r="WR129" s="559"/>
      <c r="WS129" s="559"/>
      <c r="WT129" s="559"/>
      <c r="WU129" s="559"/>
      <c r="WV129" s="559"/>
      <c r="WW129" s="559"/>
      <c r="WX129" s="559"/>
      <c r="WY129" s="559"/>
      <c r="WZ129" s="559"/>
      <c r="XA129" s="559"/>
      <c r="XB129" s="559"/>
      <c r="XC129" s="559"/>
      <c r="XD129" s="559"/>
      <c r="XE129" s="559"/>
      <c r="XF129" s="559"/>
      <c r="XG129" s="559"/>
      <c r="XH129" s="559"/>
      <c r="XI129" s="559"/>
      <c r="XJ129" s="559"/>
      <c r="XK129" s="559"/>
      <c r="XL129" s="559"/>
      <c r="XM129" s="559"/>
      <c r="XN129" s="559"/>
      <c r="XO129" s="559"/>
      <c r="XP129" s="559"/>
      <c r="XQ129" s="559"/>
      <c r="XR129" s="559"/>
      <c r="XS129" s="559"/>
      <c r="XT129" s="559"/>
      <c r="XU129" s="559"/>
      <c r="XV129" s="559"/>
      <c r="XW129" s="559"/>
      <c r="XX129" s="559"/>
      <c r="XY129" s="559"/>
      <c r="XZ129" s="559"/>
      <c r="YA129" s="559"/>
      <c r="YB129" s="559"/>
      <c r="YC129" s="559"/>
      <c r="YD129" s="559"/>
      <c r="YE129" s="559"/>
      <c r="YF129" s="559"/>
      <c r="YG129" s="559"/>
      <c r="YH129" s="559"/>
      <c r="YI129" s="559"/>
      <c r="YJ129" s="559"/>
      <c r="YK129" s="559"/>
      <c r="YL129" s="559"/>
      <c r="YM129" s="559"/>
      <c r="YN129" s="559"/>
      <c r="YO129" s="559"/>
      <c r="YP129" s="559"/>
      <c r="YQ129" s="559"/>
      <c r="YR129" s="559"/>
      <c r="YS129" s="559"/>
      <c r="YT129" s="559"/>
      <c r="YU129" s="559"/>
      <c r="YV129" s="559"/>
      <c r="YW129" s="559"/>
      <c r="YX129" s="559"/>
      <c r="YY129" s="559"/>
      <c r="YZ129" s="559"/>
      <c r="ZA129" s="559"/>
      <c r="ZB129" s="559"/>
      <c r="ZC129" s="559"/>
      <c r="ZD129" s="559"/>
      <c r="ZE129" s="559"/>
      <c r="ZF129" s="559"/>
      <c r="ZG129" s="559"/>
      <c r="ZH129" s="559"/>
      <c r="ZI129" s="559"/>
      <c r="ZJ129" s="559"/>
      <c r="ZK129" s="559"/>
      <c r="ZL129" s="559"/>
      <c r="ZM129" s="559"/>
      <c r="ZN129" s="559"/>
      <c r="ZO129" s="559"/>
      <c r="ZP129" s="559"/>
      <c r="ZQ129" s="559"/>
      <c r="ZR129" s="559"/>
      <c r="ZS129" s="559"/>
      <c r="ZT129" s="559"/>
      <c r="ZU129" s="559"/>
      <c r="ZV129" s="559"/>
      <c r="ZW129" s="559"/>
      <c r="ZX129" s="559"/>
      <c r="ZY129" s="559"/>
      <c r="ZZ129" s="559"/>
      <c r="AAA129" s="559"/>
      <c r="AAB129" s="559"/>
      <c r="AAC129" s="559"/>
      <c r="AAD129" s="559"/>
      <c r="AAE129" s="559"/>
      <c r="AAF129" s="559"/>
      <c r="AAG129" s="559"/>
      <c r="AAH129" s="559"/>
      <c r="AAI129" s="559"/>
      <c r="AAJ129" s="559"/>
      <c r="AAK129" s="559"/>
      <c r="AAL129" s="559"/>
      <c r="AAM129" s="559"/>
      <c r="AAN129" s="559"/>
      <c r="AAO129" s="559"/>
      <c r="AAP129" s="559"/>
      <c r="AAQ129" s="559"/>
      <c r="AAR129" s="559"/>
      <c r="AAS129" s="559"/>
      <c r="AAT129" s="559"/>
      <c r="AAU129" s="559"/>
      <c r="AAV129" s="559"/>
      <c r="AAW129" s="559"/>
      <c r="AAX129" s="559"/>
      <c r="AAY129" s="559"/>
      <c r="AAZ129" s="559"/>
      <c r="ABA129" s="559"/>
      <c r="ABB129" s="559"/>
      <c r="ABC129" s="559"/>
      <c r="ABD129" s="559"/>
      <c r="ABE129" s="559"/>
      <c r="ABF129" s="559"/>
      <c r="ABG129" s="559"/>
      <c r="ABH129" s="559"/>
      <c r="ABI129" s="559"/>
      <c r="ABJ129" s="559"/>
      <c r="ABK129" s="559"/>
      <c r="ABL129" s="559"/>
      <c r="ABM129" s="559"/>
      <c r="ABN129" s="559"/>
      <c r="ABO129" s="559"/>
      <c r="ABP129" s="559"/>
      <c r="ABQ129" s="559"/>
      <c r="ABR129" s="559"/>
      <c r="ABS129" s="559"/>
      <c r="ABT129" s="559"/>
      <c r="ABU129" s="559"/>
      <c r="ABV129" s="559"/>
      <c r="ABW129" s="559"/>
      <c r="ABX129" s="559"/>
      <c r="ABY129" s="559"/>
      <c r="ABZ129" s="559"/>
      <c r="ACA129" s="559"/>
      <c r="ACB129" s="559"/>
      <c r="ACC129" s="559"/>
      <c r="ACD129" s="559"/>
      <c r="ACE129" s="559"/>
      <c r="ACF129" s="559"/>
      <c r="ACG129" s="559"/>
      <c r="ACH129" s="559"/>
      <c r="ACI129" s="559"/>
      <c r="ACJ129" s="559"/>
      <c r="ACK129" s="559"/>
      <c r="ACL129" s="559"/>
      <c r="ACM129" s="559"/>
      <c r="ACN129" s="559"/>
      <c r="ACO129" s="559"/>
      <c r="ACP129" s="559"/>
      <c r="ACQ129" s="559"/>
      <c r="ACR129" s="559"/>
      <c r="ACS129" s="559"/>
      <c r="ACT129" s="559"/>
      <c r="ACU129" s="559"/>
      <c r="ACV129" s="559"/>
      <c r="ACW129" s="559"/>
      <c r="ACX129" s="559"/>
      <c r="ACY129" s="559"/>
      <c r="ACZ129" s="559"/>
      <c r="ADA129" s="559"/>
      <c r="ADB129" s="559"/>
      <c r="ADC129" s="559"/>
      <c r="ADD129" s="559"/>
      <c r="ADE129" s="559"/>
      <c r="ADF129" s="559"/>
      <c r="ADG129" s="559"/>
      <c r="ADH129" s="559"/>
      <c r="ADI129" s="559"/>
      <c r="ADJ129" s="559"/>
      <c r="ADK129" s="559"/>
      <c r="ADL129" s="559"/>
      <c r="ADM129" s="559"/>
      <c r="ADN129" s="559"/>
      <c r="ADO129" s="559"/>
      <c r="ADP129" s="559"/>
      <c r="ADQ129" s="559"/>
      <c r="ADR129" s="559"/>
      <c r="ADS129" s="559"/>
      <c r="ADT129" s="559"/>
      <c r="ADU129" s="559"/>
      <c r="ADV129" s="559"/>
      <c r="ADW129" s="559"/>
      <c r="ADX129" s="559"/>
      <c r="ADY129" s="559"/>
      <c r="ADZ129" s="559"/>
      <c r="AEA129" s="559"/>
      <c r="AEB129" s="559"/>
      <c r="AEC129" s="559"/>
      <c r="AED129" s="559"/>
      <c r="AEE129" s="559"/>
      <c r="AEF129" s="559"/>
      <c r="AEG129" s="559"/>
      <c r="AEH129" s="559"/>
      <c r="AEI129" s="559"/>
      <c r="AEJ129" s="559"/>
      <c r="AEK129" s="559"/>
      <c r="AEL129" s="559"/>
      <c r="AEM129" s="559"/>
      <c r="AEN129" s="559"/>
      <c r="AEO129" s="559"/>
      <c r="AEP129" s="559"/>
      <c r="AEQ129" s="559"/>
      <c r="AER129" s="559"/>
      <c r="AES129" s="559"/>
      <c r="AET129" s="559"/>
      <c r="AEU129" s="559"/>
      <c r="AEV129" s="559"/>
      <c r="AEW129" s="559"/>
      <c r="AEX129" s="559"/>
      <c r="AEY129" s="559"/>
      <c r="AEZ129" s="559"/>
      <c r="AFA129" s="559"/>
      <c r="AFB129" s="559"/>
      <c r="AFC129" s="559"/>
      <c r="AFD129" s="559"/>
      <c r="AFE129" s="559"/>
      <c r="AFF129" s="559"/>
      <c r="AFG129" s="559"/>
      <c r="AFH129" s="559"/>
      <c r="AFI129" s="559"/>
      <c r="AFJ129" s="559"/>
      <c r="AFK129" s="559"/>
      <c r="AFL129" s="559"/>
      <c r="AFM129" s="559"/>
      <c r="AFN129" s="559"/>
      <c r="AFO129" s="559"/>
      <c r="AFP129" s="559"/>
      <c r="AFQ129" s="559"/>
      <c r="AFR129" s="559"/>
      <c r="AFS129" s="559"/>
      <c r="AFT129" s="559"/>
      <c r="AFU129" s="559"/>
      <c r="AFV129" s="559"/>
      <c r="AFW129" s="559"/>
      <c r="AFX129" s="559"/>
      <c r="AFY129" s="559"/>
      <c r="AFZ129" s="559"/>
      <c r="AGA129" s="559"/>
      <c r="AGB129" s="559"/>
      <c r="AGC129" s="559"/>
      <c r="AGD129" s="559"/>
      <c r="AGE129" s="559"/>
      <c r="AGF129" s="559"/>
      <c r="AGG129" s="559"/>
      <c r="AGH129" s="559"/>
      <c r="AGI129" s="559"/>
      <c r="AGJ129" s="559"/>
      <c r="AGK129" s="559"/>
      <c r="AGL129" s="559"/>
      <c r="AGM129" s="559"/>
      <c r="AGN129" s="559"/>
      <c r="AGO129" s="559"/>
      <c r="AGP129" s="559"/>
      <c r="AGQ129" s="559"/>
      <c r="AGR129" s="559"/>
      <c r="AGS129" s="559"/>
      <c r="AGT129" s="559"/>
      <c r="AGU129" s="559"/>
      <c r="AGV129" s="559"/>
      <c r="AGW129" s="559"/>
      <c r="AGX129" s="559"/>
      <c r="AGY129" s="559"/>
      <c r="AGZ129" s="559"/>
      <c r="AHA129" s="559"/>
      <c r="AHB129" s="559"/>
      <c r="AHC129" s="559"/>
      <c r="AHD129" s="559"/>
      <c r="AHE129" s="559"/>
      <c r="AHF129" s="559"/>
      <c r="AHG129" s="559"/>
      <c r="AHH129" s="559"/>
      <c r="AHI129" s="559"/>
      <c r="AHJ129" s="559"/>
      <c r="AHK129" s="559"/>
      <c r="AHL129" s="559"/>
      <c r="AHM129" s="559"/>
      <c r="AHN129" s="559"/>
      <c r="AHO129" s="559"/>
      <c r="AHP129" s="559"/>
      <c r="AHQ129" s="559"/>
      <c r="AHR129" s="559"/>
      <c r="AHS129" s="559"/>
      <c r="AHT129" s="559"/>
      <c r="AHU129" s="559"/>
      <c r="AHV129" s="559"/>
      <c r="AHW129" s="559"/>
      <c r="AHX129" s="559"/>
      <c r="AHY129" s="559"/>
      <c r="AHZ129" s="559"/>
      <c r="AIA129" s="559"/>
      <c r="AIB129" s="559"/>
      <c r="AIC129" s="559"/>
      <c r="AID129" s="559"/>
      <c r="AIE129" s="559"/>
      <c r="AIF129" s="559"/>
      <c r="AIG129" s="559"/>
      <c r="AIH129" s="559"/>
      <c r="AII129" s="559"/>
      <c r="AIJ129" s="559"/>
      <c r="AIK129" s="559"/>
      <c r="AIL129" s="559"/>
      <c r="AIM129" s="559"/>
      <c r="AIN129" s="559"/>
      <c r="AIO129" s="559"/>
      <c r="AIP129" s="559"/>
      <c r="AIQ129" s="559"/>
      <c r="AIR129" s="559"/>
      <c r="AIS129" s="559"/>
      <c r="AIT129" s="559"/>
      <c r="AIU129" s="559"/>
      <c r="AIV129" s="559"/>
      <c r="AIW129" s="559"/>
      <c r="AIX129" s="559"/>
      <c r="AIY129" s="559"/>
      <c r="AIZ129" s="559"/>
      <c r="AJA129" s="559"/>
      <c r="AJB129" s="559"/>
      <c r="AJC129" s="559"/>
      <c r="AJD129" s="559"/>
      <c r="AJE129" s="559"/>
      <c r="AJF129" s="559"/>
      <c r="AJG129" s="559"/>
      <c r="AJH129" s="559"/>
      <c r="AJI129" s="559"/>
      <c r="AJJ129" s="559"/>
      <c r="AJK129" s="559"/>
      <c r="AJL129" s="559"/>
      <c r="AJM129" s="559"/>
      <c r="AJN129" s="559"/>
      <c r="AJO129" s="559"/>
      <c r="AJP129" s="559"/>
      <c r="AJQ129" s="559"/>
      <c r="AJR129" s="559"/>
      <c r="AJS129" s="559"/>
      <c r="AJT129" s="559"/>
      <c r="AJU129" s="559"/>
      <c r="AJV129" s="559"/>
      <c r="AJW129" s="559"/>
      <c r="AJX129" s="559"/>
      <c r="AJY129" s="559"/>
      <c r="AJZ129" s="559"/>
      <c r="AKA129" s="559"/>
      <c r="AKB129" s="559"/>
      <c r="AKC129" s="559"/>
      <c r="AKD129" s="559"/>
      <c r="AKE129" s="559"/>
      <c r="AKF129" s="559"/>
      <c r="AKG129" s="559"/>
      <c r="AKH129" s="559"/>
      <c r="AKI129" s="559"/>
      <c r="AKJ129" s="559"/>
      <c r="AKK129" s="559"/>
      <c r="AKL129" s="559"/>
      <c r="AKM129" s="559"/>
      <c r="AKN129" s="559"/>
      <c r="AKO129" s="559"/>
      <c r="AKP129" s="559"/>
      <c r="AKQ129" s="559"/>
      <c r="AKR129" s="559"/>
      <c r="AKS129" s="559"/>
      <c r="AKT129" s="559"/>
      <c r="AKU129" s="559"/>
      <c r="AKV129" s="559"/>
      <c r="AKW129" s="559"/>
      <c r="AKX129" s="559"/>
      <c r="AKY129" s="559"/>
      <c r="AKZ129" s="559"/>
      <c r="ALA129" s="559"/>
      <c r="ALB129" s="559"/>
      <c r="ALC129" s="559"/>
      <c r="ALD129" s="559"/>
      <c r="ALE129" s="559"/>
      <c r="ALF129" s="559"/>
      <c r="ALG129" s="559"/>
      <c r="ALH129" s="559"/>
      <c r="ALI129" s="559"/>
      <c r="ALJ129" s="559"/>
      <c r="ALK129" s="559"/>
      <c r="ALL129" s="559"/>
      <c r="ALM129" s="559"/>
      <c r="ALN129" s="559"/>
      <c r="ALO129" s="559"/>
      <c r="ALP129" s="559"/>
      <c r="ALQ129" s="559"/>
      <c r="ALR129" s="559"/>
      <c r="ALS129" s="559"/>
      <c r="ALT129" s="559"/>
      <c r="ALU129" s="559"/>
      <c r="ALV129" s="559"/>
      <c r="ALW129" s="559"/>
      <c r="ALX129" s="559"/>
      <c r="ALY129" s="559"/>
      <c r="ALZ129" s="559"/>
      <c r="AMA129" s="559"/>
      <c r="AMB129" s="559"/>
      <c r="AMC129" s="559"/>
      <c r="AMD129" s="559"/>
      <c r="AME129" s="559"/>
      <c r="AMF129" s="559"/>
      <c r="AMG129" s="559"/>
      <c r="AMH129" s="559"/>
      <c r="AMI129" s="559"/>
      <c r="AMJ129" s="559"/>
    </row>
    <row r="130" spans="1:1025" x14ac:dyDescent="0.25">
      <c r="A130" s="258" t="s">
        <v>1169</v>
      </c>
      <c r="B130" s="257">
        <v>130</v>
      </c>
      <c r="C130" s="258" t="s">
        <v>1170</v>
      </c>
      <c r="D130" s="290" t="s">
        <v>1171</v>
      </c>
      <c r="E130" s="277" t="s">
        <v>766</v>
      </c>
      <c r="F130" s="291"/>
      <c r="G130" s="280">
        <v>2</v>
      </c>
      <c r="H130" s="280">
        <v>4</v>
      </c>
      <c r="I130" s="492" t="s">
        <v>750</v>
      </c>
      <c r="J130" s="292"/>
      <c r="K130" s="379">
        <v>1</v>
      </c>
      <c r="L130" s="293"/>
      <c r="M130" s="293"/>
      <c r="N130" s="293"/>
      <c r="O130" s="281"/>
      <c r="P130" s="300">
        <v>336</v>
      </c>
      <c r="Q130" s="293"/>
      <c r="R130" s="293"/>
      <c r="S130" s="293"/>
      <c r="T130" s="293"/>
      <c r="U130" s="293"/>
      <c r="V130" s="293"/>
      <c r="W130" s="283">
        <f t="shared" si="64"/>
        <v>100</v>
      </c>
      <c r="X130" s="283">
        <f t="shared" si="78"/>
        <v>100</v>
      </c>
      <c r="Y130" s="564">
        <f t="shared" si="63"/>
        <v>20</v>
      </c>
      <c r="Z130" s="283">
        <f t="shared" si="66"/>
        <v>100</v>
      </c>
      <c r="AA130" s="283">
        <f t="shared" si="67"/>
        <v>100</v>
      </c>
      <c r="AB130" s="287">
        <f t="shared" si="68"/>
        <v>100</v>
      </c>
      <c r="AC130" s="287">
        <f t="shared" si="69"/>
        <v>100</v>
      </c>
      <c r="AD130" s="287">
        <f t="shared" si="70"/>
        <v>100</v>
      </c>
      <c r="AE130" s="284">
        <f t="shared" si="76"/>
        <v>100</v>
      </c>
      <c r="AF130" s="284">
        <f t="shared" si="75"/>
        <v>100</v>
      </c>
      <c r="AG130" s="268">
        <f t="shared" si="79"/>
        <v>1</v>
      </c>
      <c r="AH130" s="268">
        <f t="shared" si="72"/>
        <v>100</v>
      </c>
      <c r="AI130" s="268">
        <f t="shared" si="73"/>
        <v>3</v>
      </c>
      <c r="AJ130" s="268">
        <f t="shared" si="74"/>
        <v>100</v>
      </c>
      <c r="AK130" s="501" t="s">
        <v>1172</v>
      </c>
      <c r="AL130" s="293"/>
      <c r="AM130" s="293"/>
      <c r="AN130" s="511"/>
      <c r="AO130" s="357"/>
      <c r="AP130" s="357"/>
      <c r="AQ130" s="286"/>
      <c r="AR130" s="356" t="s">
        <v>24246</v>
      </c>
      <c r="AS130" s="356"/>
      <c r="AT130" s="286"/>
      <c r="AU130" s="286"/>
      <c r="AV130" s="170"/>
    </row>
    <row r="131" spans="1:1025" x14ac:dyDescent="0.25">
      <c r="A131" s="256" t="s">
        <v>1173</v>
      </c>
      <c r="B131" s="257">
        <v>131</v>
      </c>
      <c r="C131" s="258" t="s">
        <v>25368</v>
      </c>
      <c r="D131" s="308" t="s">
        <v>1174</v>
      </c>
      <c r="E131" s="277" t="s">
        <v>766</v>
      </c>
      <c r="F131" s="291"/>
      <c r="G131" s="280"/>
      <c r="H131" s="280">
        <v>4</v>
      </c>
      <c r="I131" s="492">
        <v>73.16</v>
      </c>
      <c r="J131" s="278">
        <v>2</v>
      </c>
      <c r="K131" s="394">
        <v>2</v>
      </c>
      <c r="L131" s="293"/>
      <c r="M131" s="293"/>
      <c r="N131" s="293"/>
      <c r="O131" s="281"/>
      <c r="P131" s="300">
        <v>336</v>
      </c>
      <c r="Q131" s="293"/>
      <c r="R131" s="293"/>
      <c r="S131" s="293"/>
      <c r="T131" s="293"/>
      <c r="U131" s="293"/>
      <c r="V131" s="293"/>
      <c r="W131" s="283">
        <f t="shared" si="64"/>
        <v>100</v>
      </c>
      <c r="X131" s="283">
        <f t="shared" si="78"/>
        <v>100</v>
      </c>
      <c r="Y131" s="564">
        <f t="shared" si="63"/>
        <v>20</v>
      </c>
      <c r="Z131" s="283">
        <f t="shared" si="66"/>
        <v>100</v>
      </c>
      <c r="AA131" s="283">
        <f t="shared" si="67"/>
        <v>100</v>
      </c>
      <c r="AB131" s="287">
        <f t="shared" si="68"/>
        <v>100</v>
      </c>
      <c r="AC131" s="287">
        <f t="shared" si="69"/>
        <v>100</v>
      </c>
      <c r="AD131" s="287">
        <f t="shared" si="70"/>
        <v>100</v>
      </c>
      <c r="AE131" s="284">
        <f t="shared" si="76"/>
        <v>100</v>
      </c>
      <c r="AF131" s="284">
        <f t="shared" si="75"/>
        <v>100</v>
      </c>
      <c r="AG131" s="268">
        <f t="shared" si="79"/>
        <v>10</v>
      </c>
      <c r="AH131" s="268">
        <f t="shared" si="72"/>
        <v>10</v>
      </c>
      <c r="AI131" s="268">
        <f t="shared" si="73"/>
        <v>100</v>
      </c>
      <c r="AJ131" s="268">
        <f t="shared" si="74"/>
        <v>100</v>
      </c>
      <c r="AK131" s="501" t="s">
        <v>1172</v>
      </c>
      <c r="AL131" s="293"/>
      <c r="AM131" s="293"/>
      <c r="AN131" s="511"/>
      <c r="AO131" s="357"/>
      <c r="AP131" s="357"/>
      <c r="AQ131" s="286"/>
      <c r="AR131" s="382" t="s">
        <v>24247</v>
      </c>
      <c r="AS131" s="382"/>
      <c r="AT131" s="286"/>
      <c r="AU131" s="286"/>
      <c r="AV131" s="559"/>
    </row>
    <row r="132" spans="1:1025" x14ac:dyDescent="0.25">
      <c r="A132" s="256" t="s">
        <v>1175</v>
      </c>
      <c r="B132" s="257">
        <v>132</v>
      </c>
      <c r="C132" s="258" t="s">
        <v>24248</v>
      </c>
      <c r="D132" s="308" t="s">
        <v>1176</v>
      </c>
      <c r="E132" s="277" t="s">
        <v>766</v>
      </c>
      <c r="F132" s="291"/>
      <c r="G132" s="280"/>
      <c r="H132" s="280">
        <v>4</v>
      </c>
      <c r="I132" s="492">
        <v>73.16</v>
      </c>
      <c r="J132" s="278">
        <v>2</v>
      </c>
      <c r="K132" s="394">
        <v>2</v>
      </c>
      <c r="L132" s="293"/>
      <c r="M132" s="293"/>
      <c r="N132" s="293"/>
      <c r="O132" s="281"/>
      <c r="P132" s="300">
        <v>336</v>
      </c>
      <c r="Q132" s="293"/>
      <c r="R132" s="293"/>
      <c r="S132" s="293"/>
      <c r="T132" s="293"/>
      <c r="U132" s="293"/>
      <c r="V132" s="293"/>
      <c r="W132" s="283">
        <f t="shared" si="64"/>
        <v>100</v>
      </c>
      <c r="X132" s="283">
        <f t="shared" si="78"/>
        <v>100</v>
      </c>
      <c r="Y132" s="564">
        <f t="shared" ref="Y132:Y163" si="80">IF(OR(P132=335,P132=336),20,100)</f>
        <v>20</v>
      </c>
      <c r="Z132" s="283">
        <f t="shared" si="66"/>
        <v>100</v>
      </c>
      <c r="AA132" s="283">
        <f t="shared" si="67"/>
        <v>100</v>
      </c>
      <c r="AB132" s="287">
        <f t="shared" si="68"/>
        <v>100</v>
      </c>
      <c r="AC132" s="287">
        <f t="shared" si="69"/>
        <v>100</v>
      </c>
      <c r="AD132" s="287">
        <f t="shared" si="70"/>
        <v>100</v>
      </c>
      <c r="AE132" s="284">
        <f t="shared" si="76"/>
        <v>100</v>
      </c>
      <c r="AF132" s="284">
        <f t="shared" si="75"/>
        <v>100</v>
      </c>
      <c r="AG132" s="268">
        <f t="shared" si="79"/>
        <v>10</v>
      </c>
      <c r="AH132" s="268">
        <f t="shared" si="72"/>
        <v>10</v>
      </c>
      <c r="AI132" s="268">
        <f t="shared" si="73"/>
        <v>100</v>
      </c>
      <c r="AJ132" s="268">
        <f t="shared" si="74"/>
        <v>100</v>
      </c>
      <c r="AK132" s="506" t="s">
        <v>1172</v>
      </c>
      <c r="AL132" s="293"/>
      <c r="AM132" s="293"/>
      <c r="AN132" s="511"/>
      <c r="AO132" s="357"/>
      <c r="AP132" s="357"/>
      <c r="AQ132" s="286"/>
      <c r="AR132" s="382" t="s">
        <v>24249</v>
      </c>
      <c r="AS132" s="382"/>
      <c r="AT132" s="286"/>
      <c r="AU132" s="286"/>
      <c r="AV132" s="559"/>
    </row>
    <row r="133" spans="1:1025" x14ac:dyDescent="0.25">
      <c r="A133" s="289" t="s">
        <v>1083</v>
      </c>
      <c r="B133" s="257">
        <v>133</v>
      </c>
      <c r="C133" s="258" t="s">
        <v>1084</v>
      </c>
      <c r="D133" s="290" t="s">
        <v>1085</v>
      </c>
      <c r="E133" s="286"/>
      <c r="F133" s="395">
        <v>4</v>
      </c>
      <c r="G133" s="396"/>
      <c r="H133" s="396"/>
      <c r="I133" s="492">
        <v>35</v>
      </c>
      <c r="J133" s="292"/>
      <c r="K133" s="293"/>
      <c r="L133" s="293"/>
      <c r="M133" s="293"/>
      <c r="N133" s="293"/>
      <c r="O133" s="293"/>
      <c r="P133" s="293"/>
      <c r="Q133" s="397">
        <v>2</v>
      </c>
      <c r="R133" s="293"/>
      <c r="S133" s="293"/>
      <c r="T133" s="398"/>
      <c r="U133" s="293"/>
      <c r="V133" s="293"/>
      <c r="W133" s="283">
        <f t="shared" si="64"/>
        <v>100</v>
      </c>
      <c r="X133" s="283">
        <f t="shared" si="78"/>
        <v>100</v>
      </c>
      <c r="Y133" s="283">
        <f t="shared" si="80"/>
        <v>100</v>
      </c>
      <c r="Z133" s="283">
        <f t="shared" si="66"/>
        <v>100</v>
      </c>
      <c r="AA133" s="283">
        <f t="shared" si="67"/>
        <v>10</v>
      </c>
      <c r="AB133" s="287">
        <f t="shared" si="68"/>
        <v>100</v>
      </c>
      <c r="AC133" s="287">
        <f t="shared" si="69"/>
        <v>100</v>
      </c>
      <c r="AD133" s="287">
        <f t="shared" si="70"/>
        <v>100</v>
      </c>
      <c r="AE133" s="284">
        <f t="shared" si="76"/>
        <v>100</v>
      </c>
      <c r="AF133" s="284">
        <f t="shared" si="75"/>
        <v>100</v>
      </c>
      <c r="AG133" s="268">
        <f t="shared" si="79"/>
        <v>100</v>
      </c>
      <c r="AH133" s="268">
        <f t="shared" si="72"/>
        <v>100</v>
      </c>
      <c r="AI133" s="268">
        <f t="shared" si="73"/>
        <v>100</v>
      </c>
      <c r="AJ133" s="268">
        <f t="shared" si="74"/>
        <v>100</v>
      </c>
      <c r="AK133" s="506" t="s">
        <v>802</v>
      </c>
      <c r="AL133" s="286"/>
      <c r="AM133" s="286"/>
      <c r="AN133" s="511"/>
      <c r="AO133" s="357"/>
      <c r="AP133" s="357"/>
      <c r="AQ133" s="286"/>
      <c r="AR133" s="171" t="s">
        <v>5913</v>
      </c>
      <c r="AS133" s="171"/>
      <c r="AT133" s="286"/>
      <c r="AU133" s="286"/>
      <c r="AV133" s="559"/>
    </row>
    <row r="134" spans="1:1025" x14ac:dyDescent="0.25">
      <c r="A134" s="289" t="s">
        <v>25364</v>
      </c>
      <c r="B134" s="257">
        <v>134</v>
      </c>
      <c r="C134" s="258" t="s">
        <v>25365</v>
      </c>
      <c r="D134" s="290" t="s">
        <v>25366</v>
      </c>
      <c r="E134" s="286"/>
      <c r="F134" s="395"/>
      <c r="G134" s="396"/>
      <c r="H134" s="396"/>
      <c r="I134" s="492">
        <v>123</v>
      </c>
      <c r="J134" s="292"/>
      <c r="K134" s="293">
        <v>2</v>
      </c>
      <c r="L134" s="293"/>
      <c r="M134" s="293"/>
      <c r="N134" s="293"/>
      <c r="O134" s="293"/>
      <c r="P134" s="293"/>
      <c r="Q134" s="397"/>
      <c r="R134" s="293"/>
      <c r="S134" s="293"/>
      <c r="T134" s="398"/>
      <c r="U134" s="293"/>
      <c r="V134" s="293"/>
      <c r="W134" s="283">
        <f t="shared" si="64"/>
        <v>100</v>
      </c>
      <c r="X134" s="283">
        <f t="shared" si="78"/>
        <v>100</v>
      </c>
      <c r="Y134" s="283">
        <f t="shared" si="80"/>
        <v>100</v>
      </c>
      <c r="Z134" s="283">
        <f t="shared" si="66"/>
        <v>100</v>
      </c>
      <c r="AA134" s="283">
        <f t="shared" si="67"/>
        <v>100</v>
      </c>
      <c r="AB134" s="287">
        <f t="shared" si="68"/>
        <v>100</v>
      </c>
      <c r="AC134" s="287">
        <f t="shared" si="69"/>
        <v>100</v>
      </c>
      <c r="AD134" s="287">
        <f t="shared" si="70"/>
        <v>100</v>
      </c>
      <c r="AE134" s="284">
        <f t="shared" si="76"/>
        <v>100</v>
      </c>
      <c r="AF134" s="284">
        <f t="shared" si="75"/>
        <v>100</v>
      </c>
      <c r="AG134" s="268">
        <f t="shared" si="79"/>
        <v>10</v>
      </c>
      <c r="AH134" s="268">
        <f t="shared" ref="AH134:AH165" si="81">IF(OR(EXACT(J134,"1A"),EXACT(J134,"1B"),EXACT(J134,"1C")),1,IF(J134=2,10,100))</f>
        <v>100</v>
      </c>
      <c r="AI134" s="268">
        <f t="shared" ref="AI134:AI165" si="82">IF(OR(EXACT(J134,"1A"),EXACT(J134,"1B"),EXACT(J134,"1C"),K134=1),3,100)</f>
        <v>100</v>
      </c>
      <c r="AJ134" s="268">
        <f t="shared" ref="AJ134:AJ165" si="83">IF(OR(EXACT(J134,"1A"),EXACT(J134,"1B"),EXACT(J134,"1C")),5,100)</f>
        <v>100</v>
      </c>
      <c r="AK134" s="506" t="s">
        <v>24087</v>
      </c>
      <c r="AL134" s="286"/>
      <c r="AM134" s="286"/>
      <c r="AN134" s="511"/>
      <c r="AO134" s="357"/>
      <c r="AP134" s="357"/>
      <c r="AQ134" s="286"/>
      <c r="AR134" s="171" t="s">
        <v>756</v>
      </c>
      <c r="AS134" s="171"/>
      <c r="AT134" s="286"/>
      <c r="AU134" s="286"/>
      <c r="AV134" s="559"/>
    </row>
    <row r="135" spans="1:1025" x14ac:dyDescent="0.25">
      <c r="A135" s="289" t="s">
        <v>1086</v>
      </c>
      <c r="B135" s="257">
        <v>135</v>
      </c>
      <c r="C135" s="258" t="s">
        <v>1087</v>
      </c>
      <c r="D135" s="290" t="s">
        <v>1088</v>
      </c>
      <c r="E135" s="286"/>
      <c r="F135" s="395">
        <v>4</v>
      </c>
      <c r="G135" s="280">
        <v>4</v>
      </c>
      <c r="H135" s="280">
        <v>4</v>
      </c>
      <c r="I135" s="492">
        <v>3.2</v>
      </c>
      <c r="J135" s="292"/>
      <c r="K135" s="293"/>
      <c r="L135" s="293"/>
      <c r="M135" s="293"/>
      <c r="N135" s="293"/>
      <c r="O135" s="300">
        <v>1</v>
      </c>
      <c r="P135" s="300"/>
      <c r="Q135" s="395">
        <v>2</v>
      </c>
      <c r="R135" s="293"/>
      <c r="S135" s="293"/>
      <c r="T135" s="395" t="s">
        <v>748</v>
      </c>
      <c r="U135" s="293"/>
      <c r="V135" s="293"/>
      <c r="W135" s="283">
        <f t="shared" si="64"/>
        <v>10</v>
      </c>
      <c r="X135" s="283">
        <f t="shared" si="78"/>
        <v>1</v>
      </c>
      <c r="Y135" s="283">
        <f t="shared" si="80"/>
        <v>100</v>
      </c>
      <c r="Z135" s="283">
        <f t="shared" si="66"/>
        <v>100</v>
      </c>
      <c r="AA135" s="283">
        <f t="shared" si="67"/>
        <v>10</v>
      </c>
      <c r="AB135" s="287">
        <f t="shared" si="68"/>
        <v>100</v>
      </c>
      <c r="AC135" s="287">
        <f t="shared" si="69"/>
        <v>100</v>
      </c>
      <c r="AD135" s="287">
        <f t="shared" si="70"/>
        <v>0.3</v>
      </c>
      <c r="AE135" s="284">
        <f t="shared" si="76"/>
        <v>100</v>
      </c>
      <c r="AF135" s="284">
        <f t="shared" si="75"/>
        <v>100</v>
      </c>
      <c r="AG135" s="268">
        <f t="shared" si="79"/>
        <v>100</v>
      </c>
      <c r="AH135" s="268">
        <f t="shared" si="81"/>
        <v>100</v>
      </c>
      <c r="AI135" s="268">
        <f t="shared" si="82"/>
        <v>100</v>
      </c>
      <c r="AJ135" s="268">
        <f t="shared" si="83"/>
        <v>100</v>
      </c>
      <c r="AK135" s="506" t="s">
        <v>802</v>
      </c>
      <c r="AL135" s="286"/>
      <c r="AM135" s="286"/>
      <c r="AN135" s="511"/>
      <c r="AO135" s="357"/>
      <c r="AP135" s="357"/>
      <c r="AQ135" s="286"/>
      <c r="AR135" s="382" t="s">
        <v>24250</v>
      </c>
      <c r="AS135" s="382"/>
      <c r="AT135" s="286"/>
      <c r="AU135" s="286"/>
      <c r="AV135" s="559"/>
      <c r="AW135" s="559"/>
      <c r="AX135" s="559"/>
      <c r="AY135" s="559"/>
      <c r="AZ135" s="559"/>
      <c r="BA135" s="559"/>
      <c r="BB135" s="559"/>
      <c r="BC135" s="559"/>
      <c r="BD135" s="559"/>
      <c r="BE135" s="559"/>
      <c r="BF135" s="559"/>
      <c r="BG135" s="559"/>
      <c r="BH135" s="559"/>
      <c r="BI135" s="559"/>
      <c r="BJ135" s="559"/>
      <c r="BK135" s="559"/>
      <c r="BL135" s="559"/>
      <c r="BM135" s="559"/>
      <c r="BN135" s="559"/>
      <c r="BO135" s="559"/>
      <c r="BP135" s="559"/>
      <c r="BQ135" s="559"/>
      <c r="BR135" s="559"/>
      <c r="BS135" s="559"/>
      <c r="BT135" s="559"/>
      <c r="BU135" s="559"/>
      <c r="BV135" s="559"/>
      <c r="BW135" s="559"/>
      <c r="BX135" s="559"/>
      <c r="BY135" s="559"/>
      <c r="BZ135" s="559"/>
      <c r="CA135" s="559"/>
      <c r="CB135" s="559"/>
      <c r="CC135" s="559"/>
      <c r="CD135" s="559"/>
      <c r="CE135" s="559"/>
      <c r="CF135" s="559"/>
      <c r="CG135" s="559"/>
      <c r="CH135" s="559"/>
      <c r="CI135" s="559"/>
      <c r="CJ135" s="559"/>
      <c r="CK135" s="559"/>
      <c r="CL135" s="559"/>
      <c r="CM135" s="559"/>
      <c r="CN135" s="559"/>
      <c r="CO135" s="559"/>
      <c r="CP135" s="559"/>
      <c r="CQ135" s="559"/>
      <c r="CR135" s="559"/>
      <c r="CS135" s="559"/>
      <c r="CT135" s="559"/>
      <c r="CU135" s="559"/>
      <c r="CV135" s="559"/>
      <c r="CW135" s="559"/>
      <c r="CX135" s="559"/>
      <c r="CY135" s="559"/>
      <c r="CZ135" s="559"/>
      <c r="DA135" s="559"/>
      <c r="DB135" s="559"/>
      <c r="DC135" s="559"/>
      <c r="DD135" s="559"/>
      <c r="DE135" s="559"/>
      <c r="DF135" s="559"/>
      <c r="DG135" s="559"/>
      <c r="DH135" s="559"/>
      <c r="DI135" s="559"/>
      <c r="DJ135" s="559"/>
      <c r="DK135" s="559"/>
      <c r="DL135" s="559"/>
      <c r="DM135" s="559"/>
      <c r="DN135" s="559"/>
      <c r="DO135" s="559"/>
      <c r="DP135" s="559"/>
      <c r="DQ135" s="559"/>
      <c r="DR135" s="559"/>
      <c r="DS135" s="559"/>
      <c r="DT135" s="559"/>
      <c r="DU135" s="559"/>
      <c r="DV135" s="559"/>
      <c r="DW135" s="559"/>
      <c r="DX135" s="559"/>
      <c r="DY135" s="559"/>
      <c r="DZ135" s="559"/>
      <c r="EA135" s="559"/>
      <c r="EB135" s="559"/>
      <c r="EC135" s="559"/>
      <c r="ED135" s="559"/>
      <c r="EE135" s="559"/>
      <c r="EF135" s="559"/>
      <c r="EG135" s="559"/>
      <c r="EH135" s="559"/>
      <c r="EI135" s="559"/>
      <c r="EJ135" s="559"/>
      <c r="EK135" s="559"/>
      <c r="EL135" s="559"/>
      <c r="EM135" s="559"/>
      <c r="EN135" s="559"/>
      <c r="EO135" s="559"/>
      <c r="EP135" s="559"/>
      <c r="EQ135" s="559"/>
      <c r="ER135" s="559"/>
      <c r="ES135" s="559"/>
      <c r="ET135" s="559"/>
      <c r="EU135" s="559"/>
      <c r="EV135" s="559"/>
      <c r="EW135" s="559"/>
      <c r="EX135" s="559"/>
      <c r="EY135" s="559"/>
      <c r="EZ135" s="559"/>
      <c r="FA135" s="559"/>
      <c r="FB135" s="559"/>
      <c r="FC135" s="559"/>
      <c r="FD135" s="559"/>
      <c r="FE135" s="559"/>
      <c r="FF135" s="559"/>
      <c r="FG135" s="559"/>
      <c r="FH135" s="559"/>
      <c r="FI135" s="559"/>
      <c r="FJ135" s="559"/>
      <c r="FK135" s="559"/>
      <c r="FL135" s="559"/>
      <c r="FM135" s="559"/>
      <c r="FN135" s="559"/>
      <c r="FO135" s="559"/>
      <c r="FP135" s="559"/>
      <c r="FQ135" s="559"/>
      <c r="FR135" s="559"/>
      <c r="FS135" s="559"/>
      <c r="FT135" s="559"/>
      <c r="FU135" s="559"/>
      <c r="FV135" s="559"/>
      <c r="FW135" s="559"/>
      <c r="FX135" s="559"/>
      <c r="FY135" s="559"/>
      <c r="FZ135" s="559"/>
      <c r="GA135" s="559"/>
      <c r="GB135" s="559"/>
      <c r="GC135" s="559"/>
      <c r="GD135" s="559"/>
      <c r="GE135" s="559"/>
      <c r="GF135" s="559"/>
      <c r="GG135" s="559"/>
      <c r="GH135" s="559"/>
      <c r="GI135" s="559"/>
      <c r="GJ135" s="559"/>
      <c r="GK135" s="559"/>
      <c r="GL135" s="559"/>
      <c r="GM135" s="559"/>
      <c r="GN135" s="559"/>
      <c r="GO135" s="559"/>
      <c r="GP135" s="559"/>
      <c r="GQ135" s="559"/>
      <c r="GR135" s="559"/>
      <c r="GS135" s="559"/>
      <c r="GT135" s="559"/>
      <c r="GU135" s="559"/>
      <c r="GV135" s="559"/>
      <c r="GW135" s="559"/>
      <c r="GX135" s="559"/>
      <c r="GY135" s="559"/>
      <c r="GZ135" s="559"/>
      <c r="HA135" s="559"/>
      <c r="HB135" s="559"/>
      <c r="HC135" s="559"/>
      <c r="HD135" s="559"/>
      <c r="HE135" s="559"/>
      <c r="HF135" s="559"/>
      <c r="HG135" s="559"/>
      <c r="HH135" s="559"/>
      <c r="HI135" s="559"/>
      <c r="HJ135" s="559"/>
      <c r="HK135" s="559"/>
      <c r="HL135" s="559"/>
      <c r="HM135" s="559"/>
      <c r="HN135" s="559"/>
      <c r="HO135" s="559"/>
      <c r="HP135" s="559"/>
      <c r="HQ135" s="559"/>
      <c r="HR135" s="559"/>
      <c r="HS135" s="559"/>
      <c r="HT135" s="559"/>
      <c r="HU135" s="559"/>
      <c r="HV135" s="559"/>
      <c r="HW135" s="559"/>
      <c r="HX135" s="559"/>
      <c r="HY135" s="559"/>
      <c r="HZ135" s="559"/>
      <c r="IA135" s="559"/>
      <c r="IB135" s="559"/>
      <c r="IC135" s="559"/>
      <c r="ID135" s="559"/>
      <c r="IE135" s="559"/>
      <c r="IF135" s="559"/>
      <c r="IG135" s="559"/>
      <c r="IH135" s="559"/>
      <c r="II135" s="559"/>
      <c r="IJ135" s="559"/>
      <c r="IK135" s="559"/>
      <c r="IL135" s="559"/>
      <c r="IM135" s="559"/>
      <c r="IN135" s="559"/>
      <c r="IO135" s="559"/>
      <c r="IP135" s="559"/>
      <c r="IQ135" s="559"/>
      <c r="IR135" s="559"/>
      <c r="IS135" s="559"/>
      <c r="IT135" s="559"/>
      <c r="IU135" s="559"/>
      <c r="IV135" s="559"/>
      <c r="IW135" s="559"/>
      <c r="IX135" s="559"/>
      <c r="IY135" s="559"/>
      <c r="IZ135" s="559"/>
      <c r="JA135" s="559"/>
      <c r="JB135" s="559"/>
      <c r="JC135" s="559"/>
      <c r="JD135" s="559"/>
      <c r="JE135" s="559"/>
      <c r="JF135" s="559"/>
      <c r="JG135" s="559"/>
      <c r="JH135" s="559"/>
      <c r="JI135" s="559"/>
      <c r="JJ135" s="559"/>
      <c r="JK135" s="559"/>
      <c r="JL135" s="559"/>
      <c r="JM135" s="559"/>
      <c r="JN135" s="559"/>
      <c r="JO135" s="559"/>
      <c r="JP135" s="559"/>
      <c r="JQ135" s="559"/>
      <c r="JR135" s="559"/>
      <c r="JS135" s="559"/>
      <c r="JT135" s="559"/>
      <c r="JU135" s="559"/>
      <c r="JV135" s="559"/>
      <c r="JW135" s="559"/>
      <c r="JX135" s="559"/>
      <c r="JY135" s="559"/>
      <c r="JZ135" s="559"/>
      <c r="KA135" s="559"/>
      <c r="KB135" s="559"/>
      <c r="KC135" s="559"/>
      <c r="KD135" s="559"/>
      <c r="KE135" s="559"/>
      <c r="KF135" s="559"/>
      <c r="KG135" s="559"/>
      <c r="KH135" s="559"/>
      <c r="KI135" s="559"/>
      <c r="KJ135" s="559"/>
      <c r="KK135" s="559"/>
      <c r="KL135" s="559"/>
      <c r="KM135" s="559"/>
      <c r="KN135" s="559"/>
      <c r="KO135" s="559"/>
      <c r="KP135" s="559"/>
      <c r="KQ135" s="559"/>
      <c r="KR135" s="559"/>
      <c r="KS135" s="559"/>
      <c r="KT135" s="559"/>
      <c r="KU135" s="559"/>
      <c r="KV135" s="559"/>
      <c r="KW135" s="559"/>
      <c r="KX135" s="559"/>
      <c r="KY135" s="559"/>
      <c r="KZ135" s="559"/>
      <c r="LA135" s="559"/>
      <c r="LB135" s="559"/>
      <c r="LC135" s="559"/>
      <c r="LD135" s="559"/>
      <c r="LE135" s="559"/>
      <c r="LF135" s="559"/>
      <c r="LG135" s="559"/>
      <c r="LH135" s="559"/>
      <c r="LI135" s="559"/>
      <c r="LJ135" s="559"/>
      <c r="LK135" s="559"/>
      <c r="LL135" s="559"/>
      <c r="LM135" s="559"/>
      <c r="LN135" s="559"/>
      <c r="LO135" s="559"/>
      <c r="LP135" s="559"/>
      <c r="LQ135" s="559"/>
      <c r="LR135" s="559"/>
      <c r="LS135" s="559"/>
      <c r="LT135" s="559"/>
      <c r="LU135" s="559"/>
      <c r="LV135" s="559"/>
      <c r="LW135" s="559"/>
      <c r="LX135" s="559"/>
      <c r="LY135" s="559"/>
      <c r="LZ135" s="559"/>
      <c r="MA135" s="559"/>
      <c r="MB135" s="559"/>
      <c r="MC135" s="559"/>
      <c r="MD135" s="559"/>
      <c r="ME135" s="559"/>
      <c r="MF135" s="559"/>
      <c r="MG135" s="559"/>
      <c r="MH135" s="559"/>
      <c r="MI135" s="559"/>
      <c r="MJ135" s="559"/>
      <c r="MK135" s="559"/>
      <c r="ML135" s="559"/>
      <c r="MM135" s="559"/>
      <c r="MN135" s="559"/>
      <c r="MO135" s="559"/>
      <c r="MP135" s="559"/>
      <c r="MQ135" s="559"/>
      <c r="MR135" s="559"/>
      <c r="MS135" s="559"/>
      <c r="MT135" s="559"/>
      <c r="MU135" s="559"/>
      <c r="MV135" s="559"/>
      <c r="MW135" s="559"/>
      <c r="MX135" s="559"/>
      <c r="MY135" s="559"/>
      <c r="MZ135" s="559"/>
      <c r="NA135" s="559"/>
      <c r="NB135" s="559"/>
      <c r="NC135" s="559"/>
      <c r="ND135" s="559"/>
      <c r="NE135" s="559"/>
      <c r="NF135" s="559"/>
      <c r="NG135" s="559"/>
      <c r="NH135" s="559"/>
      <c r="NI135" s="559"/>
      <c r="NJ135" s="559"/>
      <c r="NK135" s="559"/>
      <c r="NL135" s="559"/>
      <c r="NM135" s="559"/>
      <c r="NN135" s="559"/>
      <c r="NO135" s="559"/>
      <c r="NP135" s="559"/>
      <c r="NQ135" s="559"/>
      <c r="NR135" s="559"/>
      <c r="NS135" s="559"/>
      <c r="NT135" s="559"/>
      <c r="NU135" s="559"/>
      <c r="NV135" s="559"/>
      <c r="NW135" s="559"/>
      <c r="NX135" s="559"/>
      <c r="NY135" s="559"/>
      <c r="NZ135" s="559"/>
      <c r="OA135" s="559"/>
      <c r="OB135" s="559"/>
      <c r="OC135" s="559"/>
      <c r="OD135" s="559"/>
      <c r="OE135" s="559"/>
      <c r="OF135" s="559"/>
      <c r="OG135" s="559"/>
      <c r="OH135" s="559"/>
      <c r="OI135" s="559"/>
      <c r="OJ135" s="559"/>
      <c r="OK135" s="559"/>
      <c r="OL135" s="559"/>
      <c r="OM135" s="559"/>
      <c r="ON135" s="559"/>
      <c r="OO135" s="559"/>
      <c r="OP135" s="559"/>
      <c r="OQ135" s="559"/>
      <c r="OR135" s="559"/>
      <c r="OS135" s="559"/>
      <c r="OT135" s="559"/>
      <c r="OU135" s="559"/>
      <c r="OV135" s="559"/>
      <c r="OW135" s="559"/>
      <c r="OX135" s="559"/>
      <c r="OY135" s="559"/>
      <c r="OZ135" s="559"/>
      <c r="PA135" s="559"/>
      <c r="PB135" s="559"/>
      <c r="PC135" s="559"/>
      <c r="PD135" s="559"/>
      <c r="PE135" s="559"/>
      <c r="PF135" s="559"/>
      <c r="PG135" s="559"/>
      <c r="PH135" s="559"/>
      <c r="PI135" s="559"/>
      <c r="PJ135" s="559"/>
      <c r="PK135" s="559"/>
      <c r="PL135" s="559"/>
      <c r="PM135" s="559"/>
      <c r="PN135" s="559"/>
      <c r="PO135" s="559"/>
      <c r="PP135" s="559"/>
      <c r="PQ135" s="559"/>
      <c r="PR135" s="559"/>
      <c r="PS135" s="559"/>
      <c r="PT135" s="559"/>
      <c r="PU135" s="559"/>
      <c r="PV135" s="559"/>
      <c r="PW135" s="559"/>
      <c r="PX135" s="559"/>
      <c r="PY135" s="559"/>
      <c r="PZ135" s="559"/>
      <c r="QA135" s="559"/>
      <c r="QB135" s="559"/>
      <c r="QC135" s="559"/>
      <c r="QD135" s="559"/>
      <c r="QE135" s="559"/>
      <c r="QF135" s="559"/>
      <c r="QG135" s="559"/>
      <c r="QH135" s="559"/>
      <c r="QI135" s="559"/>
      <c r="QJ135" s="559"/>
      <c r="QK135" s="559"/>
      <c r="QL135" s="559"/>
      <c r="QM135" s="559"/>
      <c r="QN135" s="559"/>
      <c r="QO135" s="559"/>
      <c r="QP135" s="559"/>
      <c r="QQ135" s="559"/>
      <c r="QR135" s="559"/>
      <c r="QS135" s="559"/>
      <c r="QT135" s="559"/>
      <c r="QU135" s="559"/>
      <c r="QV135" s="559"/>
      <c r="QW135" s="559"/>
      <c r="QX135" s="559"/>
      <c r="QY135" s="559"/>
      <c r="QZ135" s="559"/>
      <c r="RA135" s="559"/>
      <c r="RB135" s="559"/>
      <c r="RC135" s="559"/>
      <c r="RD135" s="559"/>
      <c r="RE135" s="559"/>
      <c r="RF135" s="559"/>
      <c r="RG135" s="559"/>
      <c r="RH135" s="559"/>
      <c r="RI135" s="559"/>
      <c r="RJ135" s="559"/>
      <c r="RK135" s="559"/>
      <c r="RL135" s="559"/>
      <c r="RM135" s="559"/>
      <c r="RN135" s="559"/>
      <c r="RO135" s="559"/>
      <c r="RP135" s="559"/>
      <c r="RQ135" s="559"/>
      <c r="RR135" s="559"/>
      <c r="RS135" s="559"/>
      <c r="RT135" s="559"/>
      <c r="RU135" s="559"/>
      <c r="RV135" s="559"/>
      <c r="RW135" s="559"/>
      <c r="RX135" s="559"/>
      <c r="RY135" s="559"/>
      <c r="RZ135" s="559"/>
      <c r="SA135" s="559"/>
      <c r="SB135" s="559"/>
      <c r="SC135" s="559"/>
      <c r="SD135" s="559"/>
      <c r="SE135" s="559"/>
      <c r="SF135" s="559"/>
      <c r="SG135" s="559"/>
      <c r="SH135" s="559"/>
      <c r="SI135" s="559"/>
      <c r="SJ135" s="559"/>
      <c r="SK135" s="559"/>
      <c r="SL135" s="559"/>
      <c r="SM135" s="559"/>
      <c r="SN135" s="559"/>
      <c r="SO135" s="559"/>
      <c r="SP135" s="559"/>
      <c r="SQ135" s="559"/>
      <c r="SR135" s="559"/>
      <c r="SS135" s="559"/>
      <c r="ST135" s="559"/>
      <c r="SU135" s="559"/>
      <c r="SV135" s="559"/>
      <c r="SW135" s="559"/>
      <c r="SX135" s="559"/>
      <c r="SY135" s="559"/>
      <c r="SZ135" s="559"/>
      <c r="TA135" s="559"/>
      <c r="TB135" s="559"/>
      <c r="TC135" s="559"/>
      <c r="TD135" s="559"/>
      <c r="TE135" s="559"/>
      <c r="TF135" s="559"/>
      <c r="TG135" s="559"/>
      <c r="TH135" s="559"/>
      <c r="TI135" s="559"/>
      <c r="TJ135" s="559"/>
      <c r="TK135" s="559"/>
      <c r="TL135" s="559"/>
      <c r="TM135" s="559"/>
      <c r="TN135" s="559"/>
      <c r="TO135" s="559"/>
      <c r="TP135" s="559"/>
      <c r="TQ135" s="559"/>
      <c r="TR135" s="559"/>
      <c r="TS135" s="559"/>
      <c r="TT135" s="559"/>
      <c r="TU135" s="559"/>
      <c r="TV135" s="559"/>
      <c r="TW135" s="559"/>
      <c r="TX135" s="559"/>
      <c r="TY135" s="559"/>
      <c r="TZ135" s="559"/>
      <c r="UA135" s="559"/>
      <c r="UB135" s="559"/>
      <c r="UC135" s="559"/>
      <c r="UD135" s="559"/>
      <c r="UE135" s="559"/>
      <c r="UF135" s="559"/>
      <c r="UG135" s="559"/>
      <c r="UH135" s="559"/>
      <c r="UI135" s="559"/>
      <c r="UJ135" s="559"/>
      <c r="UK135" s="559"/>
      <c r="UL135" s="559"/>
      <c r="UM135" s="559"/>
      <c r="UN135" s="559"/>
      <c r="UO135" s="559"/>
      <c r="UP135" s="559"/>
      <c r="UQ135" s="559"/>
      <c r="UR135" s="559"/>
      <c r="US135" s="559"/>
      <c r="UT135" s="559"/>
      <c r="UU135" s="559"/>
      <c r="UV135" s="559"/>
      <c r="UW135" s="559"/>
      <c r="UX135" s="559"/>
      <c r="UY135" s="559"/>
      <c r="UZ135" s="559"/>
      <c r="VA135" s="559"/>
      <c r="VB135" s="559"/>
      <c r="VC135" s="559"/>
      <c r="VD135" s="559"/>
      <c r="VE135" s="559"/>
      <c r="VF135" s="559"/>
      <c r="VG135" s="559"/>
      <c r="VH135" s="559"/>
      <c r="VI135" s="559"/>
      <c r="VJ135" s="559"/>
      <c r="VK135" s="559"/>
      <c r="VL135" s="559"/>
      <c r="VM135" s="559"/>
      <c r="VN135" s="559"/>
      <c r="VO135" s="559"/>
      <c r="VP135" s="559"/>
      <c r="VQ135" s="559"/>
      <c r="VR135" s="559"/>
      <c r="VS135" s="559"/>
      <c r="VT135" s="559"/>
      <c r="VU135" s="559"/>
      <c r="VV135" s="559"/>
      <c r="VW135" s="559"/>
      <c r="VX135" s="559"/>
      <c r="VY135" s="559"/>
      <c r="VZ135" s="559"/>
      <c r="WA135" s="559"/>
      <c r="WB135" s="559"/>
      <c r="WC135" s="559"/>
      <c r="WD135" s="559"/>
      <c r="WE135" s="559"/>
      <c r="WF135" s="559"/>
      <c r="WG135" s="559"/>
      <c r="WH135" s="559"/>
      <c r="WI135" s="559"/>
      <c r="WJ135" s="559"/>
      <c r="WK135" s="559"/>
      <c r="WL135" s="559"/>
      <c r="WM135" s="559"/>
      <c r="WN135" s="559"/>
      <c r="WO135" s="559"/>
      <c r="WP135" s="559"/>
      <c r="WQ135" s="559"/>
      <c r="WR135" s="559"/>
      <c r="WS135" s="559"/>
      <c r="WT135" s="559"/>
      <c r="WU135" s="559"/>
      <c r="WV135" s="559"/>
      <c r="WW135" s="559"/>
      <c r="WX135" s="559"/>
      <c r="WY135" s="559"/>
      <c r="WZ135" s="559"/>
      <c r="XA135" s="559"/>
      <c r="XB135" s="559"/>
      <c r="XC135" s="559"/>
      <c r="XD135" s="559"/>
      <c r="XE135" s="559"/>
      <c r="XF135" s="559"/>
      <c r="XG135" s="559"/>
      <c r="XH135" s="559"/>
      <c r="XI135" s="559"/>
      <c r="XJ135" s="559"/>
      <c r="XK135" s="559"/>
      <c r="XL135" s="559"/>
      <c r="XM135" s="559"/>
      <c r="XN135" s="559"/>
      <c r="XO135" s="559"/>
      <c r="XP135" s="559"/>
      <c r="XQ135" s="559"/>
      <c r="XR135" s="559"/>
      <c r="XS135" s="559"/>
      <c r="XT135" s="559"/>
      <c r="XU135" s="559"/>
      <c r="XV135" s="559"/>
      <c r="XW135" s="559"/>
      <c r="XX135" s="559"/>
      <c r="XY135" s="559"/>
      <c r="XZ135" s="559"/>
      <c r="YA135" s="559"/>
      <c r="YB135" s="559"/>
      <c r="YC135" s="559"/>
      <c r="YD135" s="559"/>
      <c r="YE135" s="559"/>
      <c r="YF135" s="559"/>
      <c r="YG135" s="559"/>
      <c r="YH135" s="559"/>
      <c r="YI135" s="559"/>
      <c r="YJ135" s="559"/>
      <c r="YK135" s="559"/>
      <c r="YL135" s="559"/>
      <c r="YM135" s="559"/>
      <c r="YN135" s="559"/>
      <c r="YO135" s="559"/>
      <c r="YP135" s="559"/>
      <c r="YQ135" s="559"/>
      <c r="YR135" s="559"/>
      <c r="YS135" s="559"/>
      <c r="YT135" s="559"/>
      <c r="YU135" s="559"/>
      <c r="YV135" s="559"/>
      <c r="YW135" s="559"/>
      <c r="YX135" s="559"/>
      <c r="YY135" s="559"/>
      <c r="YZ135" s="559"/>
      <c r="ZA135" s="559"/>
      <c r="ZB135" s="559"/>
      <c r="ZC135" s="559"/>
      <c r="ZD135" s="559"/>
      <c r="ZE135" s="559"/>
      <c r="ZF135" s="559"/>
      <c r="ZG135" s="559"/>
      <c r="ZH135" s="559"/>
      <c r="ZI135" s="559"/>
      <c r="ZJ135" s="559"/>
      <c r="ZK135" s="559"/>
      <c r="ZL135" s="559"/>
      <c r="ZM135" s="559"/>
      <c r="ZN135" s="559"/>
      <c r="ZO135" s="559"/>
      <c r="ZP135" s="559"/>
      <c r="ZQ135" s="559"/>
      <c r="ZR135" s="559"/>
      <c r="ZS135" s="559"/>
      <c r="ZT135" s="559"/>
      <c r="ZU135" s="559"/>
      <c r="ZV135" s="559"/>
      <c r="ZW135" s="559"/>
      <c r="ZX135" s="559"/>
      <c r="ZY135" s="559"/>
      <c r="ZZ135" s="559"/>
      <c r="AAA135" s="559"/>
      <c r="AAB135" s="559"/>
      <c r="AAC135" s="559"/>
      <c r="AAD135" s="559"/>
      <c r="AAE135" s="559"/>
      <c r="AAF135" s="559"/>
      <c r="AAG135" s="559"/>
      <c r="AAH135" s="559"/>
      <c r="AAI135" s="559"/>
      <c r="AAJ135" s="559"/>
      <c r="AAK135" s="559"/>
      <c r="AAL135" s="559"/>
      <c r="AAM135" s="559"/>
      <c r="AAN135" s="559"/>
      <c r="AAO135" s="559"/>
      <c r="AAP135" s="559"/>
      <c r="AAQ135" s="559"/>
      <c r="AAR135" s="559"/>
      <c r="AAS135" s="559"/>
      <c r="AAT135" s="559"/>
      <c r="AAU135" s="559"/>
      <c r="AAV135" s="559"/>
      <c r="AAW135" s="559"/>
      <c r="AAX135" s="559"/>
      <c r="AAY135" s="559"/>
      <c r="AAZ135" s="559"/>
      <c r="ABA135" s="559"/>
      <c r="ABB135" s="559"/>
      <c r="ABC135" s="559"/>
      <c r="ABD135" s="559"/>
      <c r="ABE135" s="559"/>
      <c r="ABF135" s="559"/>
      <c r="ABG135" s="559"/>
      <c r="ABH135" s="559"/>
      <c r="ABI135" s="559"/>
      <c r="ABJ135" s="559"/>
      <c r="ABK135" s="559"/>
      <c r="ABL135" s="559"/>
      <c r="ABM135" s="559"/>
      <c r="ABN135" s="559"/>
      <c r="ABO135" s="559"/>
      <c r="ABP135" s="559"/>
      <c r="ABQ135" s="559"/>
      <c r="ABR135" s="559"/>
      <c r="ABS135" s="559"/>
      <c r="ABT135" s="559"/>
      <c r="ABU135" s="559"/>
      <c r="ABV135" s="559"/>
      <c r="ABW135" s="559"/>
      <c r="ABX135" s="559"/>
      <c r="ABY135" s="559"/>
      <c r="ABZ135" s="559"/>
      <c r="ACA135" s="559"/>
      <c r="ACB135" s="559"/>
      <c r="ACC135" s="559"/>
      <c r="ACD135" s="559"/>
      <c r="ACE135" s="559"/>
      <c r="ACF135" s="559"/>
      <c r="ACG135" s="559"/>
      <c r="ACH135" s="559"/>
      <c r="ACI135" s="559"/>
      <c r="ACJ135" s="559"/>
      <c r="ACK135" s="559"/>
      <c r="ACL135" s="559"/>
      <c r="ACM135" s="559"/>
      <c r="ACN135" s="559"/>
      <c r="ACO135" s="559"/>
      <c r="ACP135" s="559"/>
      <c r="ACQ135" s="559"/>
      <c r="ACR135" s="559"/>
      <c r="ACS135" s="559"/>
      <c r="ACT135" s="559"/>
      <c r="ACU135" s="559"/>
      <c r="ACV135" s="559"/>
      <c r="ACW135" s="559"/>
      <c r="ACX135" s="559"/>
      <c r="ACY135" s="559"/>
      <c r="ACZ135" s="559"/>
      <c r="ADA135" s="559"/>
      <c r="ADB135" s="559"/>
      <c r="ADC135" s="559"/>
      <c r="ADD135" s="559"/>
      <c r="ADE135" s="559"/>
      <c r="ADF135" s="559"/>
      <c r="ADG135" s="559"/>
      <c r="ADH135" s="559"/>
      <c r="ADI135" s="559"/>
      <c r="ADJ135" s="559"/>
      <c r="ADK135" s="559"/>
      <c r="ADL135" s="559"/>
      <c r="ADM135" s="559"/>
      <c r="ADN135" s="559"/>
      <c r="ADO135" s="559"/>
      <c r="ADP135" s="559"/>
      <c r="ADQ135" s="559"/>
      <c r="ADR135" s="559"/>
      <c r="ADS135" s="559"/>
      <c r="ADT135" s="559"/>
      <c r="ADU135" s="559"/>
      <c r="ADV135" s="559"/>
      <c r="ADW135" s="559"/>
      <c r="ADX135" s="559"/>
      <c r="ADY135" s="559"/>
      <c r="ADZ135" s="559"/>
      <c r="AEA135" s="559"/>
      <c r="AEB135" s="559"/>
      <c r="AEC135" s="559"/>
      <c r="AED135" s="559"/>
      <c r="AEE135" s="559"/>
      <c r="AEF135" s="559"/>
      <c r="AEG135" s="559"/>
      <c r="AEH135" s="559"/>
      <c r="AEI135" s="559"/>
      <c r="AEJ135" s="559"/>
      <c r="AEK135" s="559"/>
      <c r="AEL135" s="559"/>
      <c r="AEM135" s="559"/>
      <c r="AEN135" s="559"/>
      <c r="AEO135" s="559"/>
      <c r="AEP135" s="559"/>
      <c r="AEQ135" s="559"/>
      <c r="AER135" s="559"/>
      <c r="AES135" s="559"/>
      <c r="AET135" s="559"/>
      <c r="AEU135" s="559"/>
      <c r="AEV135" s="559"/>
      <c r="AEW135" s="559"/>
      <c r="AEX135" s="559"/>
      <c r="AEY135" s="559"/>
      <c r="AEZ135" s="559"/>
      <c r="AFA135" s="559"/>
      <c r="AFB135" s="559"/>
      <c r="AFC135" s="559"/>
      <c r="AFD135" s="559"/>
      <c r="AFE135" s="559"/>
      <c r="AFF135" s="559"/>
      <c r="AFG135" s="559"/>
      <c r="AFH135" s="559"/>
      <c r="AFI135" s="559"/>
      <c r="AFJ135" s="559"/>
      <c r="AFK135" s="559"/>
      <c r="AFL135" s="559"/>
      <c r="AFM135" s="559"/>
      <c r="AFN135" s="559"/>
      <c r="AFO135" s="559"/>
      <c r="AFP135" s="559"/>
      <c r="AFQ135" s="559"/>
      <c r="AFR135" s="559"/>
      <c r="AFS135" s="559"/>
      <c r="AFT135" s="559"/>
      <c r="AFU135" s="559"/>
      <c r="AFV135" s="559"/>
      <c r="AFW135" s="559"/>
      <c r="AFX135" s="559"/>
      <c r="AFY135" s="559"/>
      <c r="AFZ135" s="559"/>
      <c r="AGA135" s="559"/>
      <c r="AGB135" s="559"/>
      <c r="AGC135" s="559"/>
      <c r="AGD135" s="559"/>
      <c r="AGE135" s="559"/>
      <c r="AGF135" s="559"/>
      <c r="AGG135" s="559"/>
      <c r="AGH135" s="559"/>
      <c r="AGI135" s="559"/>
      <c r="AGJ135" s="559"/>
      <c r="AGK135" s="559"/>
      <c r="AGL135" s="559"/>
      <c r="AGM135" s="559"/>
      <c r="AGN135" s="559"/>
      <c r="AGO135" s="559"/>
      <c r="AGP135" s="559"/>
      <c r="AGQ135" s="559"/>
      <c r="AGR135" s="559"/>
      <c r="AGS135" s="559"/>
      <c r="AGT135" s="559"/>
      <c r="AGU135" s="559"/>
      <c r="AGV135" s="559"/>
      <c r="AGW135" s="559"/>
      <c r="AGX135" s="559"/>
      <c r="AGY135" s="559"/>
      <c r="AGZ135" s="559"/>
      <c r="AHA135" s="559"/>
      <c r="AHB135" s="559"/>
      <c r="AHC135" s="559"/>
      <c r="AHD135" s="559"/>
      <c r="AHE135" s="559"/>
      <c r="AHF135" s="559"/>
      <c r="AHG135" s="559"/>
      <c r="AHH135" s="559"/>
      <c r="AHI135" s="559"/>
      <c r="AHJ135" s="559"/>
      <c r="AHK135" s="559"/>
      <c r="AHL135" s="559"/>
      <c r="AHM135" s="559"/>
      <c r="AHN135" s="559"/>
      <c r="AHO135" s="559"/>
      <c r="AHP135" s="559"/>
      <c r="AHQ135" s="559"/>
      <c r="AHR135" s="559"/>
      <c r="AHS135" s="559"/>
      <c r="AHT135" s="559"/>
      <c r="AHU135" s="559"/>
      <c r="AHV135" s="559"/>
      <c r="AHW135" s="559"/>
      <c r="AHX135" s="559"/>
      <c r="AHY135" s="559"/>
      <c r="AHZ135" s="559"/>
      <c r="AIA135" s="559"/>
      <c r="AIB135" s="559"/>
      <c r="AIC135" s="559"/>
      <c r="AID135" s="559"/>
      <c r="AIE135" s="559"/>
      <c r="AIF135" s="559"/>
      <c r="AIG135" s="559"/>
      <c r="AIH135" s="559"/>
      <c r="AII135" s="559"/>
      <c r="AIJ135" s="559"/>
      <c r="AIK135" s="559"/>
      <c r="AIL135" s="559"/>
      <c r="AIM135" s="559"/>
      <c r="AIN135" s="559"/>
      <c r="AIO135" s="559"/>
      <c r="AIP135" s="559"/>
      <c r="AIQ135" s="559"/>
      <c r="AIR135" s="559"/>
      <c r="AIS135" s="559"/>
      <c r="AIT135" s="559"/>
      <c r="AIU135" s="559"/>
      <c r="AIV135" s="559"/>
      <c r="AIW135" s="559"/>
      <c r="AIX135" s="559"/>
      <c r="AIY135" s="559"/>
      <c r="AIZ135" s="559"/>
      <c r="AJA135" s="559"/>
      <c r="AJB135" s="559"/>
      <c r="AJC135" s="559"/>
      <c r="AJD135" s="559"/>
      <c r="AJE135" s="559"/>
      <c r="AJF135" s="559"/>
      <c r="AJG135" s="559"/>
      <c r="AJH135" s="559"/>
      <c r="AJI135" s="559"/>
      <c r="AJJ135" s="559"/>
      <c r="AJK135" s="559"/>
      <c r="AJL135" s="559"/>
      <c r="AJM135" s="559"/>
      <c r="AJN135" s="559"/>
      <c r="AJO135" s="559"/>
      <c r="AJP135" s="559"/>
      <c r="AJQ135" s="559"/>
      <c r="AJR135" s="559"/>
      <c r="AJS135" s="559"/>
      <c r="AJT135" s="559"/>
      <c r="AJU135" s="559"/>
      <c r="AJV135" s="559"/>
      <c r="AJW135" s="559"/>
      <c r="AJX135" s="559"/>
      <c r="AJY135" s="559"/>
      <c r="AJZ135" s="559"/>
      <c r="AKA135" s="559"/>
      <c r="AKB135" s="559"/>
      <c r="AKC135" s="559"/>
      <c r="AKD135" s="559"/>
      <c r="AKE135" s="559"/>
      <c r="AKF135" s="559"/>
      <c r="AKG135" s="559"/>
      <c r="AKH135" s="559"/>
      <c r="AKI135" s="559"/>
      <c r="AKJ135" s="559"/>
      <c r="AKK135" s="559"/>
      <c r="AKL135" s="559"/>
      <c r="AKM135" s="559"/>
      <c r="AKN135" s="559"/>
      <c r="AKO135" s="559"/>
      <c r="AKP135" s="559"/>
      <c r="AKQ135" s="559"/>
      <c r="AKR135" s="559"/>
      <c r="AKS135" s="559"/>
      <c r="AKT135" s="559"/>
      <c r="AKU135" s="559"/>
      <c r="AKV135" s="559"/>
      <c r="AKW135" s="559"/>
      <c r="AKX135" s="559"/>
      <c r="AKY135" s="559"/>
      <c r="AKZ135" s="559"/>
      <c r="ALA135" s="559"/>
      <c r="ALB135" s="559"/>
      <c r="ALC135" s="559"/>
      <c r="ALD135" s="559"/>
      <c r="ALE135" s="559"/>
      <c r="ALF135" s="559"/>
      <c r="ALG135" s="559"/>
      <c r="ALH135" s="559"/>
      <c r="ALI135" s="559"/>
      <c r="ALJ135" s="559"/>
      <c r="ALK135" s="559"/>
      <c r="ALL135" s="559"/>
      <c r="ALM135" s="559"/>
      <c r="ALN135" s="559"/>
      <c r="ALO135" s="559"/>
      <c r="ALP135" s="559"/>
      <c r="ALQ135" s="559"/>
      <c r="ALR135" s="559"/>
      <c r="ALS135" s="559"/>
      <c r="ALT135" s="559"/>
      <c r="ALU135" s="559"/>
      <c r="ALV135" s="559"/>
      <c r="ALW135" s="559"/>
      <c r="ALX135" s="559"/>
      <c r="ALY135" s="559"/>
      <c r="ALZ135" s="559"/>
      <c r="AMA135" s="559"/>
      <c r="AMB135" s="559"/>
      <c r="AMC135" s="559"/>
      <c r="AMD135" s="559"/>
      <c r="AME135" s="559"/>
      <c r="AMF135" s="559"/>
      <c r="AMG135" s="559"/>
      <c r="AMH135" s="559"/>
      <c r="AMI135" s="559"/>
      <c r="AMJ135" s="559"/>
    </row>
    <row r="136" spans="1:1025" x14ac:dyDescent="0.25">
      <c r="A136" s="289" t="s">
        <v>1089</v>
      </c>
      <c r="B136" s="257">
        <v>136</v>
      </c>
      <c r="C136" s="258" t="s">
        <v>1090</v>
      </c>
      <c r="D136" s="290" t="s">
        <v>1091</v>
      </c>
      <c r="E136" s="286"/>
      <c r="F136" s="291">
        <v>4</v>
      </c>
      <c r="G136" s="280"/>
      <c r="H136" s="280">
        <v>3</v>
      </c>
      <c r="I136" s="492">
        <v>83</v>
      </c>
      <c r="J136" s="292"/>
      <c r="K136" s="293"/>
      <c r="L136" s="293"/>
      <c r="M136" s="293"/>
      <c r="N136" s="293"/>
      <c r="O136" s="293"/>
      <c r="P136" s="293"/>
      <c r="Q136" s="293"/>
      <c r="R136" s="293"/>
      <c r="S136" s="293"/>
      <c r="T136" s="293" t="s">
        <v>748</v>
      </c>
      <c r="U136" s="293"/>
      <c r="V136" s="293"/>
      <c r="W136" s="283">
        <f t="shared" si="64"/>
        <v>100</v>
      </c>
      <c r="X136" s="283">
        <f t="shared" si="78"/>
        <v>100</v>
      </c>
      <c r="Y136" s="283">
        <f t="shared" si="80"/>
        <v>100</v>
      </c>
      <c r="Z136" s="283">
        <f t="shared" si="66"/>
        <v>100</v>
      </c>
      <c r="AA136" s="283">
        <f t="shared" si="67"/>
        <v>100</v>
      </c>
      <c r="AB136" s="287">
        <f t="shared" si="68"/>
        <v>100</v>
      </c>
      <c r="AC136" s="287">
        <f t="shared" si="69"/>
        <v>100</v>
      </c>
      <c r="AD136" s="287">
        <f t="shared" si="70"/>
        <v>0.3</v>
      </c>
      <c r="AE136" s="284">
        <f t="shared" si="76"/>
        <v>100</v>
      </c>
      <c r="AF136" s="284">
        <f t="shared" si="75"/>
        <v>100</v>
      </c>
      <c r="AG136" s="268">
        <f t="shared" si="79"/>
        <v>100</v>
      </c>
      <c r="AH136" s="268">
        <f t="shared" si="81"/>
        <v>100</v>
      </c>
      <c r="AI136" s="268">
        <f t="shared" si="82"/>
        <v>100</v>
      </c>
      <c r="AJ136" s="268">
        <f t="shared" si="83"/>
        <v>100</v>
      </c>
      <c r="AK136" s="506" t="s">
        <v>736</v>
      </c>
      <c r="AL136" s="286"/>
      <c r="AM136" s="286"/>
      <c r="AN136" s="511"/>
      <c r="AO136" s="357"/>
      <c r="AP136" s="357"/>
      <c r="AQ136" s="286"/>
      <c r="AR136" s="382" t="s">
        <v>24251</v>
      </c>
      <c r="AS136" s="382"/>
      <c r="AT136" s="286"/>
      <c r="AU136" s="286"/>
      <c r="AV136" s="559"/>
    </row>
    <row r="137" spans="1:1025" x14ac:dyDescent="0.25">
      <c r="A137" s="289" t="s">
        <v>11184</v>
      </c>
      <c r="B137" s="257">
        <v>137</v>
      </c>
      <c r="C137" s="258" t="s">
        <v>24081</v>
      </c>
      <c r="D137" s="290" t="s">
        <v>11183</v>
      </c>
      <c r="E137" s="286" t="s">
        <v>766</v>
      </c>
      <c r="F137" s="291"/>
      <c r="G137" s="280">
        <v>4</v>
      </c>
      <c r="H137" s="280">
        <v>4</v>
      </c>
      <c r="I137" s="492">
        <v>72</v>
      </c>
      <c r="J137" s="292"/>
      <c r="K137" s="399">
        <v>2</v>
      </c>
      <c r="L137" s="293"/>
      <c r="M137" s="293"/>
      <c r="N137" s="293"/>
      <c r="O137" s="293"/>
      <c r="P137" s="293"/>
      <c r="Q137" s="293"/>
      <c r="R137" s="293"/>
      <c r="S137" s="293"/>
      <c r="T137" s="293"/>
      <c r="U137" s="293"/>
      <c r="V137" s="293"/>
      <c r="W137" s="283">
        <f t="shared" si="64"/>
        <v>100</v>
      </c>
      <c r="X137" s="283">
        <f t="shared" si="78"/>
        <v>100</v>
      </c>
      <c r="Y137" s="283">
        <f t="shared" si="80"/>
        <v>100</v>
      </c>
      <c r="Z137" s="283">
        <f t="shared" si="66"/>
        <v>100</v>
      </c>
      <c r="AA137" s="283">
        <f t="shared" si="67"/>
        <v>100</v>
      </c>
      <c r="AB137" s="287">
        <f t="shared" si="68"/>
        <v>100</v>
      </c>
      <c r="AC137" s="287">
        <f t="shared" si="69"/>
        <v>100</v>
      </c>
      <c r="AD137" s="287">
        <f t="shared" si="70"/>
        <v>100</v>
      </c>
      <c r="AE137" s="284">
        <f t="shared" si="76"/>
        <v>100</v>
      </c>
      <c r="AF137" s="284">
        <f t="shared" si="75"/>
        <v>100</v>
      </c>
      <c r="AG137" s="268">
        <f t="shared" si="79"/>
        <v>10</v>
      </c>
      <c r="AH137" s="268">
        <f t="shared" si="81"/>
        <v>100</v>
      </c>
      <c r="AI137" s="268">
        <f t="shared" si="82"/>
        <v>100</v>
      </c>
      <c r="AJ137" s="268">
        <f t="shared" si="83"/>
        <v>100</v>
      </c>
      <c r="AK137" s="506" t="s">
        <v>24252</v>
      </c>
      <c r="AL137" s="286"/>
      <c r="AM137" s="286"/>
      <c r="AN137" s="511"/>
      <c r="AO137" s="357"/>
      <c r="AP137" s="357"/>
      <c r="AQ137" s="286"/>
      <c r="AR137" s="171" t="s">
        <v>31693</v>
      </c>
      <c r="AS137" s="171"/>
      <c r="AT137" s="286"/>
      <c r="AU137" s="286"/>
      <c r="AV137" s="559"/>
    </row>
    <row r="138" spans="1:1025" ht="16.5" customHeight="1" x14ac:dyDescent="0.25">
      <c r="A138" s="289" t="s">
        <v>11574</v>
      </c>
      <c r="B138" s="257">
        <v>138</v>
      </c>
      <c r="C138" s="258" t="s">
        <v>24253</v>
      </c>
      <c r="D138" s="290" t="s">
        <v>11573</v>
      </c>
      <c r="E138" s="286" t="s">
        <v>766</v>
      </c>
      <c r="F138" s="291"/>
      <c r="G138" s="280">
        <v>4</v>
      </c>
      <c r="H138" s="280"/>
      <c r="I138" s="492">
        <v>36</v>
      </c>
      <c r="J138" s="292"/>
      <c r="K138" s="293">
        <v>2</v>
      </c>
      <c r="L138" s="293"/>
      <c r="M138" s="293"/>
      <c r="N138" s="400">
        <v>4</v>
      </c>
      <c r="O138" s="293"/>
      <c r="P138" s="293"/>
      <c r="Q138" s="293"/>
      <c r="R138" s="293"/>
      <c r="S138" s="293"/>
      <c r="T138" s="293"/>
      <c r="U138" s="293"/>
      <c r="V138" s="293"/>
      <c r="W138" s="283">
        <f t="shared" si="64"/>
        <v>100</v>
      </c>
      <c r="X138" s="283">
        <f t="shared" si="78"/>
        <v>100</v>
      </c>
      <c r="Y138" s="283">
        <f t="shared" si="80"/>
        <v>100</v>
      </c>
      <c r="Z138" s="283">
        <f t="shared" si="66"/>
        <v>100</v>
      </c>
      <c r="AA138" s="283">
        <f t="shared" si="67"/>
        <v>100</v>
      </c>
      <c r="AB138" s="287">
        <f t="shared" si="68"/>
        <v>100</v>
      </c>
      <c r="AC138" s="287">
        <f t="shared" si="69"/>
        <v>100</v>
      </c>
      <c r="AD138" s="287">
        <f t="shared" si="70"/>
        <v>100</v>
      </c>
      <c r="AE138" s="284">
        <f t="shared" si="76"/>
        <v>100</v>
      </c>
      <c r="AF138" s="284">
        <f t="shared" si="75"/>
        <v>100</v>
      </c>
      <c r="AG138" s="268">
        <f t="shared" si="79"/>
        <v>10</v>
      </c>
      <c r="AH138" s="268">
        <f t="shared" si="81"/>
        <v>100</v>
      </c>
      <c r="AI138" s="268">
        <f t="shared" si="82"/>
        <v>100</v>
      </c>
      <c r="AJ138" s="268">
        <f t="shared" si="83"/>
        <v>100</v>
      </c>
      <c r="AK138" s="506" t="s">
        <v>24099</v>
      </c>
      <c r="AL138" s="286"/>
      <c r="AM138" s="286"/>
      <c r="AN138" s="511"/>
      <c r="AO138" s="357"/>
      <c r="AP138" s="357"/>
      <c r="AQ138" s="286"/>
      <c r="AR138" s="382" t="s">
        <v>24254</v>
      </c>
      <c r="AS138" s="382"/>
      <c r="AT138" s="286"/>
      <c r="AU138" s="286"/>
      <c r="AV138" s="559"/>
      <c r="AW138" s="559"/>
      <c r="AX138" s="559"/>
      <c r="AY138" s="559"/>
      <c r="AZ138" s="559"/>
      <c r="BA138" s="559"/>
      <c r="BB138" s="559"/>
      <c r="BC138" s="559"/>
      <c r="BD138" s="559"/>
      <c r="BE138" s="559"/>
      <c r="BF138" s="559"/>
      <c r="BG138" s="559"/>
      <c r="BH138" s="559"/>
      <c r="BI138" s="559"/>
      <c r="BJ138" s="559"/>
      <c r="BK138" s="559"/>
      <c r="BL138" s="559"/>
      <c r="BM138" s="559"/>
      <c r="BN138" s="559"/>
      <c r="BO138" s="559"/>
      <c r="BP138" s="559"/>
      <c r="BQ138" s="559"/>
      <c r="BR138" s="559"/>
      <c r="BS138" s="559"/>
      <c r="BT138" s="559"/>
      <c r="BU138" s="559"/>
      <c r="BV138" s="559"/>
      <c r="BW138" s="559"/>
      <c r="BX138" s="559"/>
      <c r="BY138" s="559"/>
      <c r="BZ138" s="559"/>
      <c r="CA138" s="559"/>
      <c r="CB138" s="559"/>
      <c r="CC138" s="559"/>
      <c r="CD138" s="559"/>
      <c r="CE138" s="559"/>
      <c r="CF138" s="559"/>
      <c r="CG138" s="559"/>
      <c r="CH138" s="559"/>
      <c r="CI138" s="559"/>
      <c r="CJ138" s="559"/>
      <c r="CK138" s="559"/>
      <c r="CL138" s="559"/>
      <c r="CM138" s="559"/>
      <c r="CN138" s="559"/>
      <c r="CO138" s="559"/>
      <c r="CP138" s="559"/>
      <c r="CQ138" s="559"/>
      <c r="CR138" s="559"/>
      <c r="CS138" s="559"/>
      <c r="CT138" s="559"/>
      <c r="CU138" s="559"/>
      <c r="CV138" s="559"/>
      <c r="CW138" s="559"/>
      <c r="CX138" s="559"/>
      <c r="CY138" s="559"/>
      <c r="CZ138" s="559"/>
      <c r="DA138" s="559"/>
      <c r="DB138" s="559"/>
      <c r="DC138" s="559"/>
      <c r="DD138" s="559"/>
      <c r="DE138" s="559"/>
      <c r="DF138" s="559"/>
      <c r="DG138" s="559"/>
      <c r="DH138" s="559"/>
      <c r="DI138" s="559"/>
      <c r="DJ138" s="559"/>
      <c r="DK138" s="559"/>
      <c r="DL138" s="559"/>
      <c r="DM138" s="559"/>
      <c r="DN138" s="559"/>
      <c r="DO138" s="559"/>
      <c r="DP138" s="559"/>
      <c r="DQ138" s="559"/>
      <c r="DR138" s="559"/>
      <c r="DS138" s="559"/>
      <c r="DT138" s="559"/>
      <c r="DU138" s="559"/>
      <c r="DV138" s="559"/>
      <c r="DW138" s="559"/>
      <c r="DX138" s="559"/>
      <c r="DY138" s="559"/>
      <c r="DZ138" s="559"/>
      <c r="EA138" s="559"/>
      <c r="EB138" s="559"/>
      <c r="EC138" s="559"/>
      <c r="ED138" s="559"/>
      <c r="EE138" s="559"/>
      <c r="EF138" s="559"/>
      <c r="EG138" s="559"/>
      <c r="EH138" s="559"/>
      <c r="EI138" s="559"/>
      <c r="EJ138" s="559"/>
      <c r="EK138" s="559"/>
      <c r="EL138" s="559"/>
      <c r="EM138" s="559"/>
      <c r="EN138" s="559"/>
      <c r="EO138" s="559"/>
      <c r="EP138" s="559"/>
      <c r="EQ138" s="559"/>
      <c r="ER138" s="559"/>
      <c r="ES138" s="559"/>
      <c r="ET138" s="559"/>
      <c r="EU138" s="559"/>
      <c r="EV138" s="559"/>
      <c r="EW138" s="559"/>
      <c r="EX138" s="559"/>
      <c r="EY138" s="559"/>
      <c r="EZ138" s="559"/>
      <c r="FA138" s="559"/>
      <c r="FB138" s="559"/>
      <c r="FC138" s="559"/>
      <c r="FD138" s="559"/>
      <c r="FE138" s="559"/>
      <c r="FF138" s="559"/>
      <c r="FG138" s="559"/>
      <c r="FH138" s="559"/>
      <c r="FI138" s="559"/>
      <c r="FJ138" s="559"/>
      <c r="FK138" s="559"/>
      <c r="FL138" s="559"/>
      <c r="FM138" s="559"/>
      <c r="FN138" s="559"/>
      <c r="FO138" s="559"/>
      <c r="FP138" s="559"/>
      <c r="FQ138" s="559"/>
      <c r="FR138" s="559"/>
      <c r="FS138" s="559"/>
      <c r="FT138" s="559"/>
      <c r="FU138" s="559"/>
      <c r="FV138" s="559"/>
      <c r="FW138" s="559"/>
      <c r="FX138" s="559"/>
      <c r="FY138" s="559"/>
      <c r="FZ138" s="559"/>
      <c r="GA138" s="559"/>
      <c r="GB138" s="559"/>
      <c r="GC138" s="559"/>
      <c r="GD138" s="559"/>
      <c r="GE138" s="559"/>
      <c r="GF138" s="559"/>
      <c r="GG138" s="559"/>
      <c r="GH138" s="559"/>
      <c r="GI138" s="559"/>
      <c r="GJ138" s="559"/>
      <c r="GK138" s="559"/>
      <c r="GL138" s="559"/>
      <c r="GM138" s="559"/>
      <c r="GN138" s="559"/>
      <c r="GO138" s="559"/>
      <c r="GP138" s="559"/>
      <c r="GQ138" s="559"/>
      <c r="GR138" s="559"/>
      <c r="GS138" s="559"/>
      <c r="GT138" s="559"/>
      <c r="GU138" s="559"/>
      <c r="GV138" s="559"/>
      <c r="GW138" s="559"/>
      <c r="GX138" s="559"/>
      <c r="GY138" s="559"/>
      <c r="GZ138" s="559"/>
      <c r="HA138" s="559"/>
      <c r="HB138" s="559"/>
      <c r="HC138" s="559"/>
      <c r="HD138" s="559"/>
      <c r="HE138" s="559"/>
      <c r="HF138" s="559"/>
      <c r="HG138" s="559"/>
      <c r="HH138" s="559"/>
      <c r="HI138" s="559"/>
      <c r="HJ138" s="559"/>
      <c r="HK138" s="559"/>
      <c r="HL138" s="559"/>
      <c r="HM138" s="559"/>
      <c r="HN138" s="559"/>
      <c r="HO138" s="559"/>
      <c r="HP138" s="559"/>
      <c r="HQ138" s="559"/>
      <c r="HR138" s="559"/>
      <c r="HS138" s="559"/>
      <c r="HT138" s="559"/>
      <c r="HU138" s="559"/>
      <c r="HV138" s="559"/>
      <c r="HW138" s="559"/>
      <c r="HX138" s="559"/>
      <c r="HY138" s="559"/>
      <c r="HZ138" s="559"/>
      <c r="IA138" s="559"/>
      <c r="IB138" s="559"/>
      <c r="IC138" s="559"/>
      <c r="ID138" s="559"/>
      <c r="IE138" s="559"/>
      <c r="IF138" s="559"/>
      <c r="IG138" s="559"/>
      <c r="IH138" s="559"/>
      <c r="II138" s="559"/>
      <c r="IJ138" s="559"/>
      <c r="IK138" s="559"/>
      <c r="IL138" s="559"/>
      <c r="IM138" s="559"/>
      <c r="IN138" s="559"/>
      <c r="IO138" s="559"/>
      <c r="IP138" s="559"/>
      <c r="IQ138" s="559"/>
      <c r="IR138" s="559"/>
      <c r="IS138" s="559"/>
      <c r="IT138" s="559"/>
      <c r="IU138" s="559"/>
      <c r="IV138" s="559"/>
      <c r="IW138" s="559"/>
      <c r="IX138" s="559"/>
      <c r="IY138" s="559"/>
      <c r="IZ138" s="559"/>
      <c r="JA138" s="559"/>
      <c r="JB138" s="559"/>
      <c r="JC138" s="559"/>
      <c r="JD138" s="559"/>
      <c r="JE138" s="559"/>
      <c r="JF138" s="559"/>
      <c r="JG138" s="559"/>
      <c r="JH138" s="559"/>
      <c r="JI138" s="559"/>
      <c r="JJ138" s="559"/>
      <c r="JK138" s="559"/>
      <c r="JL138" s="559"/>
      <c r="JM138" s="559"/>
      <c r="JN138" s="559"/>
      <c r="JO138" s="559"/>
      <c r="JP138" s="559"/>
      <c r="JQ138" s="559"/>
      <c r="JR138" s="559"/>
      <c r="JS138" s="559"/>
      <c r="JT138" s="559"/>
      <c r="JU138" s="559"/>
      <c r="JV138" s="559"/>
      <c r="JW138" s="559"/>
      <c r="JX138" s="559"/>
      <c r="JY138" s="559"/>
      <c r="JZ138" s="559"/>
      <c r="KA138" s="559"/>
      <c r="KB138" s="559"/>
      <c r="KC138" s="559"/>
      <c r="KD138" s="559"/>
      <c r="KE138" s="559"/>
      <c r="KF138" s="559"/>
      <c r="KG138" s="559"/>
      <c r="KH138" s="559"/>
      <c r="KI138" s="559"/>
      <c r="KJ138" s="559"/>
      <c r="KK138" s="559"/>
      <c r="KL138" s="559"/>
      <c r="KM138" s="559"/>
      <c r="KN138" s="559"/>
      <c r="KO138" s="559"/>
      <c r="KP138" s="559"/>
      <c r="KQ138" s="559"/>
      <c r="KR138" s="559"/>
      <c r="KS138" s="559"/>
      <c r="KT138" s="559"/>
      <c r="KU138" s="559"/>
      <c r="KV138" s="559"/>
      <c r="KW138" s="559"/>
      <c r="KX138" s="559"/>
      <c r="KY138" s="559"/>
      <c r="KZ138" s="559"/>
      <c r="LA138" s="559"/>
      <c r="LB138" s="559"/>
      <c r="LC138" s="559"/>
      <c r="LD138" s="559"/>
      <c r="LE138" s="559"/>
      <c r="LF138" s="559"/>
      <c r="LG138" s="559"/>
      <c r="LH138" s="559"/>
      <c r="LI138" s="559"/>
      <c r="LJ138" s="559"/>
      <c r="LK138" s="559"/>
      <c r="LL138" s="559"/>
      <c r="LM138" s="559"/>
      <c r="LN138" s="559"/>
      <c r="LO138" s="559"/>
      <c r="LP138" s="559"/>
      <c r="LQ138" s="559"/>
      <c r="LR138" s="559"/>
      <c r="LS138" s="559"/>
      <c r="LT138" s="559"/>
      <c r="LU138" s="559"/>
      <c r="LV138" s="559"/>
      <c r="LW138" s="559"/>
      <c r="LX138" s="559"/>
      <c r="LY138" s="559"/>
      <c r="LZ138" s="559"/>
      <c r="MA138" s="559"/>
      <c r="MB138" s="559"/>
      <c r="MC138" s="559"/>
      <c r="MD138" s="559"/>
      <c r="ME138" s="559"/>
      <c r="MF138" s="559"/>
      <c r="MG138" s="559"/>
      <c r="MH138" s="559"/>
      <c r="MI138" s="559"/>
      <c r="MJ138" s="559"/>
      <c r="MK138" s="559"/>
      <c r="ML138" s="559"/>
      <c r="MM138" s="559"/>
      <c r="MN138" s="559"/>
      <c r="MO138" s="559"/>
      <c r="MP138" s="559"/>
      <c r="MQ138" s="559"/>
      <c r="MR138" s="559"/>
      <c r="MS138" s="559"/>
      <c r="MT138" s="559"/>
      <c r="MU138" s="559"/>
      <c r="MV138" s="559"/>
      <c r="MW138" s="559"/>
      <c r="MX138" s="559"/>
      <c r="MY138" s="559"/>
      <c r="MZ138" s="559"/>
      <c r="NA138" s="559"/>
      <c r="NB138" s="559"/>
      <c r="NC138" s="559"/>
      <c r="ND138" s="559"/>
      <c r="NE138" s="559"/>
      <c r="NF138" s="559"/>
      <c r="NG138" s="559"/>
      <c r="NH138" s="559"/>
      <c r="NI138" s="559"/>
      <c r="NJ138" s="559"/>
      <c r="NK138" s="559"/>
      <c r="NL138" s="559"/>
      <c r="NM138" s="559"/>
      <c r="NN138" s="559"/>
      <c r="NO138" s="559"/>
      <c r="NP138" s="559"/>
      <c r="NQ138" s="559"/>
      <c r="NR138" s="559"/>
      <c r="NS138" s="559"/>
      <c r="NT138" s="559"/>
      <c r="NU138" s="559"/>
      <c r="NV138" s="559"/>
      <c r="NW138" s="559"/>
      <c r="NX138" s="559"/>
      <c r="NY138" s="559"/>
      <c r="NZ138" s="559"/>
      <c r="OA138" s="559"/>
      <c r="OB138" s="559"/>
      <c r="OC138" s="559"/>
      <c r="OD138" s="559"/>
      <c r="OE138" s="559"/>
      <c r="OF138" s="559"/>
      <c r="OG138" s="559"/>
      <c r="OH138" s="559"/>
      <c r="OI138" s="559"/>
      <c r="OJ138" s="559"/>
      <c r="OK138" s="559"/>
      <c r="OL138" s="559"/>
      <c r="OM138" s="559"/>
      <c r="ON138" s="559"/>
      <c r="OO138" s="559"/>
      <c r="OP138" s="559"/>
      <c r="OQ138" s="559"/>
      <c r="OR138" s="559"/>
      <c r="OS138" s="559"/>
      <c r="OT138" s="559"/>
      <c r="OU138" s="559"/>
      <c r="OV138" s="559"/>
      <c r="OW138" s="559"/>
      <c r="OX138" s="559"/>
      <c r="OY138" s="559"/>
      <c r="OZ138" s="559"/>
      <c r="PA138" s="559"/>
      <c r="PB138" s="559"/>
      <c r="PC138" s="559"/>
      <c r="PD138" s="559"/>
      <c r="PE138" s="559"/>
      <c r="PF138" s="559"/>
      <c r="PG138" s="559"/>
      <c r="PH138" s="559"/>
      <c r="PI138" s="559"/>
      <c r="PJ138" s="559"/>
      <c r="PK138" s="559"/>
      <c r="PL138" s="559"/>
      <c r="PM138" s="559"/>
      <c r="PN138" s="559"/>
      <c r="PO138" s="559"/>
      <c r="PP138" s="559"/>
      <c r="PQ138" s="559"/>
      <c r="PR138" s="559"/>
      <c r="PS138" s="559"/>
      <c r="PT138" s="559"/>
      <c r="PU138" s="559"/>
      <c r="PV138" s="559"/>
      <c r="PW138" s="559"/>
      <c r="PX138" s="559"/>
      <c r="PY138" s="559"/>
      <c r="PZ138" s="559"/>
      <c r="QA138" s="559"/>
      <c r="QB138" s="559"/>
      <c r="QC138" s="559"/>
      <c r="QD138" s="559"/>
      <c r="QE138" s="559"/>
      <c r="QF138" s="559"/>
      <c r="QG138" s="559"/>
      <c r="QH138" s="559"/>
      <c r="QI138" s="559"/>
      <c r="QJ138" s="559"/>
      <c r="QK138" s="559"/>
      <c r="QL138" s="559"/>
      <c r="QM138" s="559"/>
      <c r="QN138" s="559"/>
      <c r="QO138" s="559"/>
      <c r="QP138" s="559"/>
      <c r="QQ138" s="559"/>
      <c r="QR138" s="559"/>
      <c r="QS138" s="559"/>
      <c r="QT138" s="559"/>
      <c r="QU138" s="559"/>
      <c r="QV138" s="559"/>
      <c r="QW138" s="559"/>
      <c r="QX138" s="559"/>
      <c r="QY138" s="559"/>
      <c r="QZ138" s="559"/>
      <c r="RA138" s="559"/>
      <c r="RB138" s="559"/>
      <c r="RC138" s="559"/>
      <c r="RD138" s="559"/>
      <c r="RE138" s="559"/>
      <c r="RF138" s="559"/>
      <c r="RG138" s="559"/>
      <c r="RH138" s="559"/>
      <c r="RI138" s="559"/>
      <c r="RJ138" s="559"/>
      <c r="RK138" s="559"/>
      <c r="RL138" s="559"/>
      <c r="RM138" s="559"/>
      <c r="RN138" s="559"/>
      <c r="RO138" s="559"/>
      <c r="RP138" s="559"/>
      <c r="RQ138" s="559"/>
      <c r="RR138" s="559"/>
      <c r="RS138" s="559"/>
      <c r="RT138" s="559"/>
      <c r="RU138" s="559"/>
      <c r="RV138" s="559"/>
      <c r="RW138" s="559"/>
      <c r="RX138" s="559"/>
      <c r="RY138" s="559"/>
      <c r="RZ138" s="559"/>
      <c r="SA138" s="559"/>
      <c r="SB138" s="559"/>
      <c r="SC138" s="559"/>
      <c r="SD138" s="559"/>
      <c r="SE138" s="559"/>
      <c r="SF138" s="559"/>
      <c r="SG138" s="559"/>
      <c r="SH138" s="559"/>
      <c r="SI138" s="559"/>
      <c r="SJ138" s="559"/>
      <c r="SK138" s="559"/>
      <c r="SL138" s="559"/>
      <c r="SM138" s="559"/>
      <c r="SN138" s="559"/>
      <c r="SO138" s="559"/>
      <c r="SP138" s="559"/>
      <c r="SQ138" s="559"/>
      <c r="SR138" s="559"/>
      <c r="SS138" s="559"/>
      <c r="ST138" s="559"/>
      <c r="SU138" s="559"/>
      <c r="SV138" s="559"/>
      <c r="SW138" s="559"/>
      <c r="SX138" s="559"/>
      <c r="SY138" s="559"/>
      <c r="SZ138" s="559"/>
      <c r="TA138" s="559"/>
      <c r="TB138" s="559"/>
      <c r="TC138" s="559"/>
      <c r="TD138" s="559"/>
      <c r="TE138" s="559"/>
      <c r="TF138" s="559"/>
      <c r="TG138" s="559"/>
      <c r="TH138" s="559"/>
      <c r="TI138" s="559"/>
      <c r="TJ138" s="559"/>
      <c r="TK138" s="559"/>
      <c r="TL138" s="559"/>
      <c r="TM138" s="559"/>
      <c r="TN138" s="559"/>
      <c r="TO138" s="559"/>
      <c r="TP138" s="559"/>
      <c r="TQ138" s="559"/>
      <c r="TR138" s="559"/>
      <c r="TS138" s="559"/>
      <c r="TT138" s="559"/>
      <c r="TU138" s="559"/>
      <c r="TV138" s="559"/>
      <c r="TW138" s="559"/>
      <c r="TX138" s="559"/>
      <c r="TY138" s="559"/>
      <c r="TZ138" s="559"/>
      <c r="UA138" s="559"/>
      <c r="UB138" s="559"/>
      <c r="UC138" s="559"/>
      <c r="UD138" s="559"/>
      <c r="UE138" s="559"/>
      <c r="UF138" s="559"/>
      <c r="UG138" s="559"/>
      <c r="UH138" s="559"/>
      <c r="UI138" s="559"/>
      <c r="UJ138" s="559"/>
      <c r="UK138" s="559"/>
      <c r="UL138" s="559"/>
      <c r="UM138" s="559"/>
      <c r="UN138" s="559"/>
      <c r="UO138" s="559"/>
      <c r="UP138" s="559"/>
      <c r="UQ138" s="559"/>
      <c r="UR138" s="559"/>
      <c r="US138" s="559"/>
      <c r="UT138" s="559"/>
      <c r="UU138" s="559"/>
      <c r="UV138" s="559"/>
      <c r="UW138" s="559"/>
      <c r="UX138" s="559"/>
      <c r="UY138" s="559"/>
      <c r="UZ138" s="559"/>
      <c r="VA138" s="559"/>
      <c r="VB138" s="559"/>
      <c r="VC138" s="559"/>
      <c r="VD138" s="559"/>
      <c r="VE138" s="559"/>
      <c r="VF138" s="559"/>
      <c r="VG138" s="559"/>
      <c r="VH138" s="559"/>
      <c r="VI138" s="559"/>
      <c r="VJ138" s="559"/>
      <c r="VK138" s="559"/>
      <c r="VL138" s="559"/>
      <c r="VM138" s="559"/>
      <c r="VN138" s="559"/>
      <c r="VO138" s="559"/>
      <c r="VP138" s="559"/>
      <c r="VQ138" s="559"/>
      <c r="VR138" s="559"/>
      <c r="VS138" s="559"/>
      <c r="VT138" s="559"/>
      <c r="VU138" s="559"/>
      <c r="VV138" s="559"/>
      <c r="VW138" s="559"/>
      <c r="VX138" s="559"/>
      <c r="VY138" s="559"/>
      <c r="VZ138" s="559"/>
      <c r="WA138" s="559"/>
      <c r="WB138" s="559"/>
      <c r="WC138" s="559"/>
      <c r="WD138" s="559"/>
      <c r="WE138" s="559"/>
      <c r="WF138" s="559"/>
      <c r="WG138" s="559"/>
      <c r="WH138" s="559"/>
      <c r="WI138" s="559"/>
      <c r="WJ138" s="559"/>
      <c r="WK138" s="559"/>
      <c r="WL138" s="559"/>
      <c r="WM138" s="559"/>
      <c r="WN138" s="559"/>
      <c r="WO138" s="559"/>
      <c r="WP138" s="559"/>
      <c r="WQ138" s="559"/>
      <c r="WR138" s="559"/>
      <c r="WS138" s="559"/>
      <c r="WT138" s="559"/>
      <c r="WU138" s="559"/>
      <c r="WV138" s="559"/>
      <c r="WW138" s="559"/>
      <c r="WX138" s="559"/>
      <c r="WY138" s="559"/>
      <c r="WZ138" s="559"/>
      <c r="XA138" s="559"/>
      <c r="XB138" s="559"/>
      <c r="XC138" s="559"/>
      <c r="XD138" s="559"/>
      <c r="XE138" s="559"/>
      <c r="XF138" s="559"/>
      <c r="XG138" s="559"/>
      <c r="XH138" s="559"/>
      <c r="XI138" s="559"/>
      <c r="XJ138" s="559"/>
      <c r="XK138" s="559"/>
      <c r="XL138" s="559"/>
      <c r="XM138" s="559"/>
      <c r="XN138" s="559"/>
      <c r="XO138" s="559"/>
      <c r="XP138" s="559"/>
      <c r="XQ138" s="559"/>
      <c r="XR138" s="559"/>
      <c r="XS138" s="559"/>
      <c r="XT138" s="559"/>
      <c r="XU138" s="559"/>
      <c r="XV138" s="559"/>
      <c r="XW138" s="559"/>
      <c r="XX138" s="559"/>
      <c r="XY138" s="559"/>
      <c r="XZ138" s="559"/>
      <c r="YA138" s="559"/>
      <c r="YB138" s="559"/>
      <c r="YC138" s="559"/>
      <c r="YD138" s="559"/>
      <c r="YE138" s="559"/>
      <c r="YF138" s="559"/>
      <c r="YG138" s="559"/>
      <c r="YH138" s="559"/>
      <c r="YI138" s="559"/>
      <c r="YJ138" s="559"/>
      <c r="YK138" s="559"/>
      <c r="YL138" s="559"/>
      <c r="YM138" s="559"/>
      <c r="YN138" s="559"/>
      <c r="YO138" s="559"/>
      <c r="YP138" s="559"/>
      <c r="YQ138" s="559"/>
      <c r="YR138" s="559"/>
      <c r="YS138" s="559"/>
      <c r="YT138" s="559"/>
      <c r="YU138" s="559"/>
      <c r="YV138" s="559"/>
      <c r="YW138" s="559"/>
      <c r="YX138" s="559"/>
      <c r="YY138" s="559"/>
      <c r="YZ138" s="559"/>
      <c r="ZA138" s="559"/>
      <c r="ZB138" s="559"/>
      <c r="ZC138" s="559"/>
      <c r="ZD138" s="559"/>
      <c r="ZE138" s="559"/>
      <c r="ZF138" s="559"/>
      <c r="ZG138" s="559"/>
      <c r="ZH138" s="559"/>
      <c r="ZI138" s="559"/>
      <c r="ZJ138" s="559"/>
      <c r="ZK138" s="559"/>
      <c r="ZL138" s="559"/>
      <c r="ZM138" s="559"/>
      <c r="ZN138" s="559"/>
      <c r="ZO138" s="559"/>
      <c r="ZP138" s="559"/>
      <c r="ZQ138" s="559"/>
      <c r="ZR138" s="559"/>
      <c r="ZS138" s="559"/>
      <c r="ZT138" s="559"/>
      <c r="ZU138" s="559"/>
      <c r="ZV138" s="559"/>
      <c r="ZW138" s="559"/>
      <c r="ZX138" s="559"/>
      <c r="ZY138" s="559"/>
      <c r="ZZ138" s="559"/>
      <c r="AAA138" s="559"/>
      <c r="AAB138" s="559"/>
      <c r="AAC138" s="559"/>
      <c r="AAD138" s="559"/>
      <c r="AAE138" s="559"/>
      <c r="AAF138" s="559"/>
      <c r="AAG138" s="559"/>
      <c r="AAH138" s="559"/>
      <c r="AAI138" s="559"/>
      <c r="AAJ138" s="559"/>
      <c r="AAK138" s="559"/>
      <c r="AAL138" s="559"/>
      <c r="AAM138" s="559"/>
      <c r="AAN138" s="559"/>
      <c r="AAO138" s="559"/>
      <c r="AAP138" s="559"/>
      <c r="AAQ138" s="559"/>
      <c r="AAR138" s="559"/>
      <c r="AAS138" s="559"/>
      <c r="AAT138" s="559"/>
      <c r="AAU138" s="559"/>
      <c r="AAV138" s="559"/>
      <c r="AAW138" s="559"/>
      <c r="AAX138" s="559"/>
      <c r="AAY138" s="559"/>
      <c r="AAZ138" s="559"/>
      <c r="ABA138" s="559"/>
      <c r="ABB138" s="559"/>
      <c r="ABC138" s="559"/>
      <c r="ABD138" s="559"/>
      <c r="ABE138" s="559"/>
      <c r="ABF138" s="559"/>
      <c r="ABG138" s="559"/>
      <c r="ABH138" s="559"/>
      <c r="ABI138" s="559"/>
      <c r="ABJ138" s="559"/>
      <c r="ABK138" s="559"/>
      <c r="ABL138" s="559"/>
      <c r="ABM138" s="559"/>
      <c r="ABN138" s="559"/>
      <c r="ABO138" s="559"/>
      <c r="ABP138" s="559"/>
      <c r="ABQ138" s="559"/>
      <c r="ABR138" s="559"/>
      <c r="ABS138" s="559"/>
      <c r="ABT138" s="559"/>
      <c r="ABU138" s="559"/>
      <c r="ABV138" s="559"/>
      <c r="ABW138" s="559"/>
      <c r="ABX138" s="559"/>
      <c r="ABY138" s="559"/>
      <c r="ABZ138" s="559"/>
      <c r="ACA138" s="559"/>
      <c r="ACB138" s="559"/>
      <c r="ACC138" s="559"/>
      <c r="ACD138" s="559"/>
      <c r="ACE138" s="559"/>
      <c r="ACF138" s="559"/>
      <c r="ACG138" s="559"/>
      <c r="ACH138" s="559"/>
      <c r="ACI138" s="559"/>
      <c r="ACJ138" s="559"/>
      <c r="ACK138" s="559"/>
      <c r="ACL138" s="559"/>
      <c r="ACM138" s="559"/>
      <c r="ACN138" s="559"/>
      <c r="ACO138" s="559"/>
      <c r="ACP138" s="559"/>
      <c r="ACQ138" s="559"/>
      <c r="ACR138" s="559"/>
      <c r="ACS138" s="559"/>
      <c r="ACT138" s="559"/>
      <c r="ACU138" s="559"/>
      <c r="ACV138" s="559"/>
      <c r="ACW138" s="559"/>
      <c r="ACX138" s="559"/>
      <c r="ACY138" s="559"/>
      <c r="ACZ138" s="559"/>
      <c r="ADA138" s="559"/>
      <c r="ADB138" s="559"/>
      <c r="ADC138" s="559"/>
      <c r="ADD138" s="559"/>
      <c r="ADE138" s="559"/>
      <c r="ADF138" s="559"/>
      <c r="ADG138" s="559"/>
      <c r="ADH138" s="559"/>
      <c r="ADI138" s="559"/>
      <c r="ADJ138" s="559"/>
      <c r="ADK138" s="559"/>
      <c r="ADL138" s="559"/>
      <c r="ADM138" s="559"/>
      <c r="ADN138" s="559"/>
      <c r="ADO138" s="559"/>
      <c r="ADP138" s="559"/>
      <c r="ADQ138" s="559"/>
      <c r="ADR138" s="559"/>
      <c r="ADS138" s="559"/>
      <c r="ADT138" s="559"/>
      <c r="ADU138" s="559"/>
      <c r="ADV138" s="559"/>
      <c r="ADW138" s="559"/>
      <c r="ADX138" s="559"/>
      <c r="ADY138" s="559"/>
      <c r="ADZ138" s="559"/>
      <c r="AEA138" s="559"/>
      <c r="AEB138" s="559"/>
      <c r="AEC138" s="559"/>
      <c r="AED138" s="559"/>
      <c r="AEE138" s="559"/>
      <c r="AEF138" s="559"/>
      <c r="AEG138" s="559"/>
      <c r="AEH138" s="559"/>
      <c r="AEI138" s="559"/>
      <c r="AEJ138" s="559"/>
      <c r="AEK138" s="559"/>
      <c r="AEL138" s="559"/>
      <c r="AEM138" s="559"/>
      <c r="AEN138" s="559"/>
      <c r="AEO138" s="559"/>
      <c r="AEP138" s="559"/>
      <c r="AEQ138" s="559"/>
      <c r="AER138" s="559"/>
      <c r="AES138" s="559"/>
      <c r="AET138" s="559"/>
      <c r="AEU138" s="559"/>
      <c r="AEV138" s="559"/>
      <c r="AEW138" s="559"/>
      <c r="AEX138" s="559"/>
      <c r="AEY138" s="559"/>
      <c r="AEZ138" s="559"/>
      <c r="AFA138" s="559"/>
      <c r="AFB138" s="559"/>
      <c r="AFC138" s="559"/>
      <c r="AFD138" s="559"/>
      <c r="AFE138" s="559"/>
      <c r="AFF138" s="559"/>
      <c r="AFG138" s="559"/>
      <c r="AFH138" s="559"/>
      <c r="AFI138" s="559"/>
      <c r="AFJ138" s="559"/>
      <c r="AFK138" s="559"/>
      <c r="AFL138" s="559"/>
      <c r="AFM138" s="559"/>
      <c r="AFN138" s="559"/>
      <c r="AFO138" s="559"/>
      <c r="AFP138" s="559"/>
      <c r="AFQ138" s="559"/>
      <c r="AFR138" s="559"/>
      <c r="AFS138" s="559"/>
      <c r="AFT138" s="559"/>
      <c r="AFU138" s="559"/>
      <c r="AFV138" s="559"/>
      <c r="AFW138" s="559"/>
      <c r="AFX138" s="559"/>
      <c r="AFY138" s="559"/>
      <c r="AFZ138" s="559"/>
      <c r="AGA138" s="559"/>
      <c r="AGB138" s="559"/>
      <c r="AGC138" s="559"/>
      <c r="AGD138" s="559"/>
      <c r="AGE138" s="559"/>
      <c r="AGF138" s="559"/>
      <c r="AGG138" s="559"/>
      <c r="AGH138" s="559"/>
      <c r="AGI138" s="559"/>
      <c r="AGJ138" s="559"/>
      <c r="AGK138" s="559"/>
      <c r="AGL138" s="559"/>
      <c r="AGM138" s="559"/>
      <c r="AGN138" s="559"/>
      <c r="AGO138" s="559"/>
      <c r="AGP138" s="559"/>
      <c r="AGQ138" s="559"/>
      <c r="AGR138" s="559"/>
      <c r="AGS138" s="559"/>
      <c r="AGT138" s="559"/>
      <c r="AGU138" s="559"/>
      <c r="AGV138" s="559"/>
      <c r="AGW138" s="559"/>
      <c r="AGX138" s="559"/>
      <c r="AGY138" s="559"/>
      <c r="AGZ138" s="559"/>
      <c r="AHA138" s="559"/>
      <c r="AHB138" s="559"/>
      <c r="AHC138" s="559"/>
      <c r="AHD138" s="559"/>
      <c r="AHE138" s="559"/>
      <c r="AHF138" s="559"/>
      <c r="AHG138" s="559"/>
      <c r="AHH138" s="559"/>
      <c r="AHI138" s="559"/>
      <c r="AHJ138" s="559"/>
      <c r="AHK138" s="559"/>
      <c r="AHL138" s="559"/>
      <c r="AHM138" s="559"/>
      <c r="AHN138" s="559"/>
      <c r="AHO138" s="559"/>
      <c r="AHP138" s="559"/>
      <c r="AHQ138" s="559"/>
      <c r="AHR138" s="559"/>
      <c r="AHS138" s="559"/>
      <c r="AHT138" s="559"/>
      <c r="AHU138" s="559"/>
      <c r="AHV138" s="559"/>
      <c r="AHW138" s="559"/>
      <c r="AHX138" s="559"/>
      <c r="AHY138" s="559"/>
      <c r="AHZ138" s="559"/>
      <c r="AIA138" s="559"/>
      <c r="AIB138" s="559"/>
      <c r="AIC138" s="559"/>
      <c r="AID138" s="559"/>
      <c r="AIE138" s="559"/>
      <c r="AIF138" s="559"/>
      <c r="AIG138" s="559"/>
      <c r="AIH138" s="559"/>
      <c r="AII138" s="559"/>
      <c r="AIJ138" s="559"/>
      <c r="AIK138" s="559"/>
      <c r="AIL138" s="559"/>
      <c r="AIM138" s="559"/>
      <c r="AIN138" s="559"/>
      <c r="AIO138" s="559"/>
      <c r="AIP138" s="559"/>
      <c r="AIQ138" s="559"/>
      <c r="AIR138" s="559"/>
      <c r="AIS138" s="559"/>
      <c r="AIT138" s="559"/>
      <c r="AIU138" s="559"/>
      <c r="AIV138" s="559"/>
      <c r="AIW138" s="559"/>
      <c r="AIX138" s="559"/>
      <c r="AIY138" s="559"/>
      <c r="AIZ138" s="559"/>
      <c r="AJA138" s="559"/>
      <c r="AJB138" s="559"/>
      <c r="AJC138" s="559"/>
      <c r="AJD138" s="559"/>
      <c r="AJE138" s="559"/>
      <c r="AJF138" s="559"/>
      <c r="AJG138" s="559"/>
      <c r="AJH138" s="559"/>
      <c r="AJI138" s="559"/>
      <c r="AJJ138" s="559"/>
      <c r="AJK138" s="559"/>
      <c r="AJL138" s="559"/>
      <c r="AJM138" s="559"/>
      <c r="AJN138" s="559"/>
      <c r="AJO138" s="559"/>
      <c r="AJP138" s="559"/>
      <c r="AJQ138" s="559"/>
      <c r="AJR138" s="559"/>
      <c r="AJS138" s="559"/>
      <c r="AJT138" s="559"/>
      <c r="AJU138" s="559"/>
      <c r="AJV138" s="559"/>
      <c r="AJW138" s="559"/>
      <c r="AJX138" s="559"/>
      <c r="AJY138" s="559"/>
      <c r="AJZ138" s="559"/>
      <c r="AKA138" s="559"/>
      <c r="AKB138" s="559"/>
      <c r="AKC138" s="559"/>
      <c r="AKD138" s="559"/>
      <c r="AKE138" s="559"/>
      <c r="AKF138" s="559"/>
      <c r="AKG138" s="559"/>
      <c r="AKH138" s="559"/>
      <c r="AKI138" s="559"/>
      <c r="AKJ138" s="559"/>
      <c r="AKK138" s="559"/>
      <c r="AKL138" s="559"/>
      <c r="AKM138" s="559"/>
      <c r="AKN138" s="559"/>
      <c r="AKO138" s="559"/>
      <c r="AKP138" s="559"/>
      <c r="AKQ138" s="559"/>
      <c r="AKR138" s="559"/>
      <c r="AKS138" s="559"/>
      <c r="AKT138" s="559"/>
      <c r="AKU138" s="559"/>
      <c r="AKV138" s="559"/>
      <c r="AKW138" s="559"/>
      <c r="AKX138" s="559"/>
      <c r="AKY138" s="559"/>
      <c r="AKZ138" s="559"/>
      <c r="ALA138" s="559"/>
      <c r="ALB138" s="559"/>
      <c r="ALC138" s="559"/>
      <c r="ALD138" s="559"/>
      <c r="ALE138" s="559"/>
      <c r="ALF138" s="559"/>
      <c r="ALG138" s="559"/>
      <c r="ALH138" s="559"/>
      <c r="ALI138" s="559"/>
      <c r="ALJ138" s="559"/>
      <c r="ALK138" s="559"/>
      <c r="ALL138" s="559"/>
      <c r="ALM138" s="559"/>
      <c r="ALN138" s="559"/>
      <c r="ALO138" s="559"/>
      <c r="ALP138" s="559"/>
      <c r="ALQ138" s="559"/>
      <c r="ALR138" s="559"/>
      <c r="ALS138" s="559"/>
      <c r="ALT138" s="559"/>
      <c r="ALU138" s="559"/>
      <c r="ALV138" s="559"/>
      <c r="ALW138" s="559"/>
      <c r="ALX138" s="559"/>
      <c r="ALY138" s="559"/>
      <c r="ALZ138" s="559"/>
      <c r="AMA138" s="559"/>
      <c r="AMB138" s="559"/>
      <c r="AMC138" s="559"/>
      <c r="AMD138" s="559"/>
      <c r="AME138" s="559"/>
      <c r="AMF138" s="559"/>
      <c r="AMG138" s="559"/>
      <c r="AMH138" s="559"/>
      <c r="AMI138" s="559"/>
      <c r="AMJ138" s="559"/>
    </row>
    <row r="139" spans="1:1025" x14ac:dyDescent="0.25">
      <c r="A139" s="289" t="s">
        <v>1065</v>
      </c>
      <c r="B139" s="257">
        <v>139</v>
      </c>
      <c r="C139" s="258" t="s">
        <v>1092</v>
      </c>
      <c r="D139" s="290" t="s">
        <v>1093</v>
      </c>
      <c r="E139" s="286"/>
      <c r="F139" s="395">
        <v>4</v>
      </c>
      <c r="G139" s="280">
        <v>4</v>
      </c>
      <c r="H139" s="280">
        <v>4</v>
      </c>
      <c r="I139" s="492">
        <v>98</v>
      </c>
      <c r="J139" s="278">
        <v>2</v>
      </c>
      <c r="K139" s="293">
        <v>2</v>
      </c>
      <c r="L139" s="293"/>
      <c r="M139" s="293"/>
      <c r="N139" s="293"/>
      <c r="O139" s="293"/>
      <c r="P139" s="293"/>
      <c r="Q139" s="293"/>
      <c r="R139" s="293"/>
      <c r="S139" s="293"/>
      <c r="T139" s="293"/>
      <c r="U139" s="293"/>
      <c r="V139" s="293"/>
      <c r="W139" s="283">
        <f t="shared" si="64"/>
        <v>100</v>
      </c>
      <c r="X139" s="283">
        <f t="shared" si="78"/>
        <v>100</v>
      </c>
      <c r="Y139" s="283">
        <f t="shared" si="80"/>
        <v>100</v>
      </c>
      <c r="Z139" s="283">
        <f t="shared" si="66"/>
        <v>100</v>
      </c>
      <c r="AA139" s="283">
        <f t="shared" si="67"/>
        <v>100</v>
      </c>
      <c r="AB139" s="287">
        <f t="shared" si="68"/>
        <v>100</v>
      </c>
      <c r="AC139" s="287">
        <f t="shared" si="69"/>
        <v>100</v>
      </c>
      <c r="AD139" s="287">
        <f t="shared" si="70"/>
        <v>100</v>
      </c>
      <c r="AE139" s="284">
        <f t="shared" si="76"/>
        <v>100</v>
      </c>
      <c r="AF139" s="284">
        <f t="shared" si="75"/>
        <v>100</v>
      </c>
      <c r="AG139" s="268">
        <f t="shared" si="79"/>
        <v>10</v>
      </c>
      <c r="AH139" s="268">
        <f t="shared" si="81"/>
        <v>10</v>
      </c>
      <c r="AI139" s="268">
        <f t="shared" si="82"/>
        <v>100</v>
      </c>
      <c r="AJ139" s="268">
        <f t="shared" si="83"/>
        <v>100</v>
      </c>
      <c r="AK139" s="506" t="s">
        <v>24255</v>
      </c>
      <c r="AL139" s="286"/>
      <c r="AM139" s="286"/>
      <c r="AN139" s="511"/>
      <c r="AO139" s="357"/>
      <c r="AP139" s="357"/>
      <c r="AQ139" s="286"/>
      <c r="AR139" s="171" t="s">
        <v>27643</v>
      </c>
      <c r="AS139" s="171"/>
      <c r="AT139" s="286"/>
      <c r="AU139" s="286"/>
      <c r="AV139" s="559"/>
    </row>
    <row r="140" spans="1:1025" x14ac:dyDescent="0.25">
      <c r="A140" s="289" t="s">
        <v>1094</v>
      </c>
      <c r="B140" s="257">
        <v>140</v>
      </c>
      <c r="C140" s="258" t="s">
        <v>1098</v>
      </c>
      <c r="D140" s="290" t="s">
        <v>1095</v>
      </c>
      <c r="E140" s="286"/>
      <c r="F140" s="395">
        <v>4</v>
      </c>
      <c r="G140" s="280">
        <v>3</v>
      </c>
      <c r="H140" s="280"/>
      <c r="I140" s="492" t="s">
        <v>750</v>
      </c>
      <c r="J140" s="292"/>
      <c r="K140" s="293"/>
      <c r="L140" s="293"/>
      <c r="M140" s="293"/>
      <c r="N140" s="293"/>
      <c r="O140" s="293"/>
      <c r="P140" s="293"/>
      <c r="Q140" s="293"/>
      <c r="R140" s="293"/>
      <c r="S140" s="293"/>
      <c r="T140" s="293"/>
      <c r="U140" s="293"/>
      <c r="V140" s="293"/>
      <c r="W140" s="283">
        <f t="shared" si="64"/>
        <v>100</v>
      </c>
      <c r="X140" s="283">
        <f t="shared" si="78"/>
        <v>100</v>
      </c>
      <c r="Y140" s="283">
        <f t="shared" si="80"/>
        <v>100</v>
      </c>
      <c r="Z140" s="283">
        <f t="shared" si="66"/>
        <v>100</v>
      </c>
      <c r="AA140" s="283">
        <f t="shared" si="67"/>
        <v>100</v>
      </c>
      <c r="AB140" s="287">
        <f t="shared" si="68"/>
        <v>100</v>
      </c>
      <c r="AC140" s="287">
        <f t="shared" si="69"/>
        <v>100</v>
      </c>
      <c r="AD140" s="287">
        <f t="shared" si="70"/>
        <v>100</v>
      </c>
      <c r="AE140" s="284">
        <f t="shared" ref="AE140:AE171" si="84">IF(L140=0,100,IF(L140=1,1,IF(L140="1B",1,IF(L140="1A",0.1,100))))</f>
        <v>100</v>
      </c>
      <c r="AF140" s="284">
        <f t="shared" si="75"/>
        <v>100</v>
      </c>
      <c r="AG140" s="268">
        <f t="shared" si="79"/>
        <v>100</v>
      </c>
      <c r="AH140" s="268">
        <f t="shared" si="81"/>
        <v>100</v>
      </c>
      <c r="AI140" s="268">
        <f t="shared" si="82"/>
        <v>100</v>
      </c>
      <c r="AJ140" s="268">
        <f t="shared" si="83"/>
        <v>100</v>
      </c>
      <c r="AK140" s="501" t="s">
        <v>750</v>
      </c>
      <c r="AL140" s="286"/>
      <c r="AM140" s="286"/>
      <c r="AN140" s="511"/>
      <c r="AO140" s="357"/>
      <c r="AP140" s="357"/>
      <c r="AQ140" s="286"/>
      <c r="AR140" s="563" t="s">
        <v>31741</v>
      </c>
      <c r="AS140" s="563"/>
      <c r="AT140" s="286"/>
      <c r="AU140" s="286"/>
      <c r="AV140" s="559"/>
    </row>
    <row r="141" spans="1:1025" x14ac:dyDescent="0.25">
      <c r="A141" s="289" t="s">
        <v>1097</v>
      </c>
      <c r="B141" s="257">
        <v>141</v>
      </c>
      <c r="C141" s="258" t="s">
        <v>1098</v>
      </c>
      <c r="D141" s="290" t="s">
        <v>1099</v>
      </c>
      <c r="E141" s="286"/>
      <c r="F141" s="291"/>
      <c r="G141" s="280"/>
      <c r="H141" s="280"/>
      <c r="I141" s="492">
        <v>50.1</v>
      </c>
      <c r="J141" s="292"/>
      <c r="K141" s="293"/>
      <c r="L141" s="293"/>
      <c r="M141" s="293"/>
      <c r="N141" s="293"/>
      <c r="O141" s="293"/>
      <c r="P141" s="293"/>
      <c r="Q141" s="293"/>
      <c r="R141" s="293"/>
      <c r="S141" s="293"/>
      <c r="T141" s="293">
        <v>2</v>
      </c>
      <c r="U141" s="293"/>
      <c r="V141" s="293"/>
      <c r="W141" s="283">
        <f t="shared" si="64"/>
        <v>100</v>
      </c>
      <c r="X141" s="283">
        <f t="shared" si="78"/>
        <v>100</v>
      </c>
      <c r="Y141" s="283">
        <f t="shared" si="80"/>
        <v>100</v>
      </c>
      <c r="Z141" s="283">
        <f t="shared" si="66"/>
        <v>100</v>
      </c>
      <c r="AA141" s="283">
        <f t="shared" si="67"/>
        <v>100</v>
      </c>
      <c r="AB141" s="287">
        <f t="shared" si="68"/>
        <v>100</v>
      </c>
      <c r="AC141" s="287">
        <f t="shared" si="69"/>
        <v>100</v>
      </c>
      <c r="AD141" s="287">
        <f t="shared" si="70"/>
        <v>3</v>
      </c>
      <c r="AE141" s="284">
        <f t="shared" si="84"/>
        <v>100</v>
      </c>
      <c r="AF141" s="284">
        <f t="shared" si="75"/>
        <v>100</v>
      </c>
      <c r="AG141" s="268">
        <f t="shared" si="79"/>
        <v>100</v>
      </c>
      <c r="AH141" s="268">
        <f t="shared" si="81"/>
        <v>100</v>
      </c>
      <c r="AI141" s="268">
        <f t="shared" si="82"/>
        <v>100</v>
      </c>
      <c r="AJ141" s="268">
        <f t="shared" si="83"/>
        <v>100</v>
      </c>
      <c r="AK141" s="506" t="s">
        <v>24256</v>
      </c>
      <c r="AL141" s="286"/>
      <c r="AM141" s="286"/>
      <c r="AN141" s="511"/>
      <c r="AO141" s="357"/>
      <c r="AP141" s="357"/>
      <c r="AQ141" s="286"/>
      <c r="AR141" s="382" t="s">
        <v>24257</v>
      </c>
      <c r="AS141" s="382"/>
      <c r="AT141" s="286"/>
      <c r="AU141" s="286"/>
      <c r="AV141" s="559"/>
      <c r="AW141" s="559"/>
      <c r="AX141" s="559"/>
      <c r="AY141" s="559"/>
      <c r="AZ141" s="559"/>
      <c r="BA141" s="559"/>
      <c r="BB141" s="559"/>
      <c r="BC141" s="559"/>
      <c r="BD141" s="559"/>
      <c r="BE141" s="559"/>
      <c r="BF141" s="559"/>
      <c r="BG141" s="559"/>
      <c r="BH141" s="559"/>
      <c r="BI141" s="559"/>
      <c r="BJ141" s="559"/>
      <c r="BK141" s="559"/>
      <c r="BL141" s="559"/>
      <c r="BM141" s="559"/>
      <c r="BN141" s="559"/>
      <c r="BO141" s="559"/>
      <c r="BP141" s="559"/>
      <c r="BQ141" s="559"/>
      <c r="BR141" s="559"/>
      <c r="BS141" s="559"/>
      <c r="BT141" s="559"/>
      <c r="BU141" s="559"/>
      <c r="BV141" s="559"/>
      <c r="BW141" s="559"/>
      <c r="BX141" s="559"/>
      <c r="BY141" s="559"/>
      <c r="BZ141" s="559"/>
      <c r="CA141" s="559"/>
      <c r="CB141" s="559"/>
      <c r="CC141" s="559"/>
      <c r="CD141" s="559"/>
      <c r="CE141" s="559"/>
      <c r="CF141" s="559"/>
      <c r="CG141" s="559"/>
      <c r="CH141" s="559"/>
      <c r="CI141" s="559"/>
      <c r="CJ141" s="559"/>
      <c r="CK141" s="559"/>
      <c r="CL141" s="559"/>
      <c r="CM141" s="559"/>
      <c r="CN141" s="559"/>
      <c r="CO141" s="559"/>
      <c r="CP141" s="559"/>
      <c r="CQ141" s="559"/>
      <c r="CR141" s="559"/>
      <c r="CS141" s="559"/>
      <c r="CT141" s="559"/>
      <c r="CU141" s="559"/>
      <c r="CV141" s="559"/>
      <c r="CW141" s="559"/>
      <c r="CX141" s="559"/>
      <c r="CY141" s="559"/>
      <c r="CZ141" s="559"/>
      <c r="DA141" s="559"/>
      <c r="DB141" s="559"/>
      <c r="DC141" s="559"/>
      <c r="DD141" s="559"/>
      <c r="DE141" s="559"/>
      <c r="DF141" s="559"/>
      <c r="DG141" s="559"/>
      <c r="DH141" s="559"/>
      <c r="DI141" s="559"/>
      <c r="DJ141" s="559"/>
      <c r="DK141" s="559"/>
      <c r="DL141" s="559"/>
      <c r="DM141" s="559"/>
      <c r="DN141" s="559"/>
      <c r="DO141" s="559"/>
      <c r="DP141" s="559"/>
      <c r="DQ141" s="559"/>
      <c r="DR141" s="559"/>
      <c r="DS141" s="559"/>
      <c r="DT141" s="559"/>
      <c r="DU141" s="559"/>
      <c r="DV141" s="559"/>
      <c r="DW141" s="559"/>
      <c r="DX141" s="559"/>
      <c r="DY141" s="559"/>
      <c r="DZ141" s="559"/>
      <c r="EA141" s="559"/>
      <c r="EB141" s="559"/>
      <c r="EC141" s="559"/>
      <c r="ED141" s="559"/>
      <c r="EE141" s="559"/>
      <c r="EF141" s="559"/>
      <c r="EG141" s="559"/>
      <c r="EH141" s="559"/>
      <c r="EI141" s="559"/>
      <c r="EJ141" s="559"/>
      <c r="EK141" s="559"/>
      <c r="EL141" s="559"/>
      <c r="EM141" s="559"/>
      <c r="EN141" s="559"/>
      <c r="EO141" s="559"/>
      <c r="EP141" s="559"/>
      <c r="EQ141" s="559"/>
      <c r="ER141" s="559"/>
      <c r="ES141" s="559"/>
      <c r="ET141" s="559"/>
      <c r="EU141" s="559"/>
      <c r="EV141" s="559"/>
      <c r="EW141" s="559"/>
      <c r="EX141" s="559"/>
      <c r="EY141" s="559"/>
      <c r="EZ141" s="559"/>
      <c r="FA141" s="559"/>
      <c r="FB141" s="559"/>
      <c r="FC141" s="559"/>
      <c r="FD141" s="559"/>
      <c r="FE141" s="559"/>
      <c r="FF141" s="559"/>
      <c r="FG141" s="559"/>
      <c r="FH141" s="559"/>
      <c r="FI141" s="559"/>
      <c r="FJ141" s="559"/>
      <c r="FK141" s="559"/>
      <c r="FL141" s="559"/>
      <c r="FM141" s="559"/>
      <c r="FN141" s="559"/>
      <c r="FO141" s="559"/>
      <c r="FP141" s="559"/>
      <c r="FQ141" s="559"/>
      <c r="FR141" s="559"/>
      <c r="FS141" s="559"/>
      <c r="FT141" s="559"/>
      <c r="FU141" s="559"/>
      <c r="FV141" s="559"/>
      <c r="FW141" s="559"/>
      <c r="FX141" s="559"/>
      <c r="FY141" s="559"/>
      <c r="FZ141" s="559"/>
      <c r="GA141" s="559"/>
      <c r="GB141" s="559"/>
      <c r="GC141" s="559"/>
      <c r="GD141" s="559"/>
      <c r="GE141" s="559"/>
      <c r="GF141" s="559"/>
      <c r="GG141" s="559"/>
      <c r="GH141" s="559"/>
      <c r="GI141" s="559"/>
      <c r="GJ141" s="559"/>
      <c r="GK141" s="559"/>
      <c r="GL141" s="559"/>
      <c r="GM141" s="559"/>
      <c r="GN141" s="559"/>
      <c r="GO141" s="559"/>
      <c r="GP141" s="559"/>
      <c r="GQ141" s="559"/>
      <c r="GR141" s="559"/>
      <c r="GS141" s="559"/>
      <c r="GT141" s="559"/>
      <c r="GU141" s="559"/>
      <c r="GV141" s="559"/>
      <c r="GW141" s="559"/>
      <c r="GX141" s="559"/>
      <c r="GY141" s="559"/>
      <c r="GZ141" s="559"/>
      <c r="HA141" s="559"/>
      <c r="HB141" s="559"/>
      <c r="HC141" s="559"/>
      <c r="HD141" s="559"/>
      <c r="HE141" s="559"/>
      <c r="HF141" s="559"/>
      <c r="HG141" s="559"/>
      <c r="HH141" s="559"/>
      <c r="HI141" s="559"/>
      <c r="HJ141" s="559"/>
      <c r="HK141" s="559"/>
      <c r="HL141" s="559"/>
      <c r="HM141" s="559"/>
      <c r="HN141" s="559"/>
      <c r="HO141" s="559"/>
      <c r="HP141" s="559"/>
      <c r="HQ141" s="559"/>
      <c r="HR141" s="559"/>
      <c r="HS141" s="559"/>
      <c r="HT141" s="559"/>
      <c r="HU141" s="559"/>
      <c r="HV141" s="559"/>
      <c r="HW141" s="559"/>
      <c r="HX141" s="559"/>
      <c r="HY141" s="559"/>
      <c r="HZ141" s="559"/>
      <c r="IA141" s="559"/>
      <c r="IB141" s="559"/>
      <c r="IC141" s="559"/>
      <c r="ID141" s="559"/>
      <c r="IE141" s="559"/>
      <c r="IF141" s="559"/>
      <c r="IG141" s="559"/>
      <c r="IH141" s="559"/>
      <c r="II141" s="559"/>
      <c r="IJ141" s="559"/>
      <c r="IK141" s="559"/>
      <c r="IL141" s="559"/>
      <c r="IM141" s="559"/>
      <c r="IN141" s="559"/>
      <c r="IO141" s="559"/>
      <c r="IP141" s="559"/>
      <c r="IQ141" s="559"/>
      <c r="IR141" s="559"/>
      <c r="IS141" s="559"/>
      <c r="IT141" s="559"/>
      <c r="IU141" s="559"/>
      <c r="IV141" s="559"/>
      <c r="IW141" s="559"/>
      <c r="IX141" s="559"/>
      <c r="IY141" s="559"/>
      <c r="IZ141" s="559"/>
      <c r="JA141" s="559"/>
      <c r="JB141" s="559"/>
      <c r="JC141" s="559"/>
      <c r="JD141" s="559"/>
      <c r="JE141" s="559"/>
      <c r="JF141" s="559"/>
      <c r="JG141" s="559"/>
      <c r="JH141" s="559"/>
      <c r="JI141" s="559"/>
      <c r="JJ141" s="559"/>
      <c r="JK141" s="559"/>
      <c r="JL141" s="559"/>
      <c r="JM141" s="559"/>
      <c r="JN141" s="559"/>
      <c r="JO141" s="559"/>
      <c r="JP141" s="559"/>
      <c r="JQ141" s="559"/>
      <c r="JR141" s="559"/>
      <c r="JS141" s="559"/>
      <c r="JT141" s="559"/>
      <c r="JU141" s="559"/>
      <c r="JV141" s="559"/>
      <c r="JW141" s="559"/>
      <c r="JX141" s="559"/>
      <c r="JY141" s="559"/>
      <c r="JZ141" s="559"/>
      <c r="KA141" s="559"/>
      <c r="KB141" s="559"/>
      <c r="KC141" s="559"/>
      <c r="KD141" s="559"/>
      <c r="KE141" s="559"/>
      <c r="KF141" s="559"/>
      <c r="KG141" s="559"/>
      <c r="KH141" s="559"/>
      <c r="KI141" s="559"/>
      <c r="KJ141" s="559"/>
      <c r="KK141" s="559"/>
      <c r="KL141" s="559"/>
      <c r="KM141" s="559"/>
      <c r="KN141" s="559"/>
      <c r="KO141" s="559"/>
      <c r="KP141" s="559"/>
      <c r="KQ141" s="559"/>
      <c r="KR141" s="559"/>
      <c r="KS141" s="559"/>
      <c r="KT141" s="559"/>
      <c r="KU141" s="559"/>
      <c r="KV141" s="559"/>
      <c r="KW141" s="559"/>
      <c r="KX141" s="559"/>
      <c r="KY141" s="559"/>
      <c r="KZ141" s="559"/>
      <c r="LA141" s="559"/>
      <c r="LB141" s="559"/>
      <c r="LC141" s="559"/>
      <c r="LD141" s="559"/>
      <c r="LE141" s="559"/>
      <c r="LF141" s="559"/>
      <c r="LG141" s="559"/>
      <c r="LH141" s="559"/>
      <c r="LI141" s="559"/>
      <c r="LJ141" s="559"/>
      <c r="LK141" s="559"/>
      <c r="LL141" s="559"/>
      <c r="LM141" s="559"/>
      <c r="LN141" s="559"/>
      <c r="LO141" s="559"/>
      <c r="LP141" s="559"/>
      <c r="LQ141" s="559"/>
      <c r="LR141" s="559"/>
      <c r="LS141" s="559"/>
      <c r="LT141" s="559"/>
      <c r="LU141" s="559"/>
      <c r="LV141" s="559"/>
      <c r="LW141" s="559"/>
      <c r="LX141" s="559"/>
      <c r="LY141" s="559"/>
      <c r="LZ141" s="559"/>
      <c r="MA141" s="559"/>
      <c r="MB141" s="559"/>
      <c r="MC141" s="559"/>
      <c r="MD141" s="559"/>
      <c r="ME141" s="559"/>
      <c r="MF141" s="559"/>
      <c r="MG141" s="559"/>
      <c r="MH141" s="559"/>
      <c r="MI141" s="559"/>
      <c r="MJ141" s="559"/>
      <c r="MK141" s="559"/>
      <c r="ML141" s="559"/>
      <c r="MM141" s="559"/>
      <c r="MN141" s="559"/>
      <c r="MO141" s="559"/>
      <c r="MP141" s="559"/>
      <c r="MQ141" s="559"/>
      <c r="MR141" s="559"/>
      <c r="MS141" s="559"/>
      <c r="MT141" s="559"/>
      <c r="MU141" s="559"/>
      <c r="MV141" s="559"/>
      <c r="MW141" s="559"/>
      <c r="MX141" s="559"/>
      <c r="MY141" s="559"/>
      <c r="MZ141" s="559"/>
      <c r="NA141" s="559"/>
      <c r="NB141" s="559"/>
      <c r="NC141" s="559"/>
      <c r="ND141" s="559"/>
      <c r="NE141" s="559"/>
      <c r="NF141" s="559"/>
      <c r="NG141" s="559"/>
      <c r="NH141" s="559"/>
      <c r="NI141" s="559"/>
      <c r="NJ141" s="559"/>
      <c r="NK141" s="559"/>
      <c r="NL141" s="559"/>
      <c r="NM141" s="559"/>
      <c r="NN141" s="559"/>
      <c r="NO141" s="559"/>
      <c r="NP141" s="559"/>
      <c r="NQ141" s="559"/>
      <c r="NR141" s="559"/>
      <c r="NS141" s="559"/>
      <c r="NT141" s="559"/>
      <c r="NU141" s="559"/>
      <c r="NV141" s="559"/>
      <c r="NW141" s="559"/>
      <c r="NX141" s="559"/>
      <c r="NY141" s="559"/>
      <c r="NZ141" s="559"/>
      <c r="OA141" s="559"/>
      <c r="OB141" s="559"/>
      <c r="OC141" s="559"/>
      <c r="OD141" s="559"/>
      <c r="OE141" s="559"/>
      <c r="OF141" s="559"/>
      <c r="OG141" s="559"/>
      <c r="OH141" s="559"/>
      <c r="OI141" s="559"/>
      <c r="OJ141" s="559"/>
      <c r="OK141" s="559"/>
      <c r="OL141" s="559"/>
      <c r="OM141" s="559"/>
      <c r="ON141" s="559"/>
      <c r="OO141" s="559"/>
      <c r="OP141" s="559"/>
      <c r="OQ141" s="559"/>
      <c r="OR141" s="559"/>
      <c r="OS141" s="559"/>
      <c r="OT141" s="559"/>
      <c r="OU141" s="559"/>
      <c r="OV141" s="559"/>
      <c r="OW141" s="559"/>
      <c r="OX141" s="559"/>
      <c r="OY141" s="559"/>
      <c r="OZ141" s="559"/>
      <c r="PA141" s="559"/>
      <c r="PB141" s="559"/>
      <c r="PC141" s="559"/>
      <c r="PD141" s="559"/>
      <c r="PE141" s="559"/>
      <c r="PF141" s="559"/>
      <c r="PG141" s="559"/>
      <c r="PH141" s="559"/>
      <c r="PI141" s="559"/>
      <c r="PJ141" s="559"/>
      <c r="PK141" s="559"/>
      <c r="PL141" s="559"/>
      <c r="PM141" s="559"/>
      <c r="PN141" s="559"/>
      <c r="PO141" s="559"/>
      <c r="PP141" s="559"/>
      <c r="PQ141" s="559"/>
      <c r="PR141" s="559"/>
      <c r="PS141" s="559"/>
      <c r="PT141" s="559"/>
      <c r="PU141" s="559"/>
      <c r="PV141" s="559"/>
      <c r="PW141" s="559"/>
      <c r="PX141" s="559"/>
      <c r="PY141" s="559"/>
      <c r="PZ141" s="559"/>
      <c r="QA141" s="559"/>
      <c r="QB141" s="559"/>
      <c r="QC141" s="559"/>
      <c r="QD141" s="559"/>
      <c r="QE141" s="559"/>
      <c r="QF141" s="559"/>
      <c r="QG141" s="559"/>
      <c r="QH141" s="559"/>
      <c r="QI141" s="559"/>
      <c r="QJ141" s="559"/>
      <c r="QK141" s="559"/>
      <c r="QL141" s="559"/>
      <c r="QM141" s="559"/>
      <c r="QN141" s="559"/>
      <c r="QO141" s="559"/>
      <c r="QP141" s="559"/>
      <c r="QQ141" s="559"/>
      <c r="QR141" s="559"/>
      <c r="QS141" s="559"/>
      <c r="QT141" s="559"/>
      <c r="QU141" s="559"/>
      <c r="QV141" s="559"/>
      <c r="QW141" s="559"/>
      <c r="QX141" s="559"/>
      <c r="QY141" s="559"/>
      <c r="QZ141" s="559"/>
      <c r="RA141" s="559"/>
      <c r="RB141" s="559"/>
      <c r="RC141" s="559"/>
      <c r="RD141" s="559"/>
      <c r="RE141" s="559"/>
      <c r="RF141" s="559"/>
      <c r="RG141" s="559"/>
      <c r="RH141" s="559"/>
      <c r="RI141" s="559"/>
      <c r="RJ141" s="559"/>
      <c r="RK141" s="559"/>
      <c r="RL141" s="559"/>
      <c r="RM141" s="559"/>
      <c r="RN141" s="559"/>
      <c r="RO141" s="559"/>
      <c r="RP141" s="559"/>
      <c r="RQ141" s="559"/>
      <c r="RR141" s="559"/>
      <c r="RS141" s="559"/>
      <c r="RT141" s="559"/>
      <c r="RU141" s="559"/>
      <c r="RV141" s="559"/>
      <c r="RW141" s="559"/>
      <c r="RX141" s="559"/>
      <c r="RY141" s="559"/>
      <c r="RZ141" s="559"/>
      <c r="SA141" s="559"/>
      <c r="SB141" s="559"/>
      <c r="SC141" s="559"/>
      <c r="SD141" s="559"/>
      <c r="SE141" s="559"/>
      <c r="SF141" s="559"/>
      <c r="SG141" s="559"/>
      <c r="SH141" s="559"/>
      <c r="SI141" s="559"/>
      <c r="SJ141" s="559"/>
      <c r="SK141" s="559"/>
      <c r="SL141" s="559"/>
      <c r="SM141" s="559"/>
      <c r="SN141" s="559"/>
      <c r="SO141" s="559"/>
      <c r="SP141" s="559"/>
      <c r="SQ141" s="559"/>
      <c r="SR141" s="559"/>
      <c r="SS141" s="559"/>
      <c r="ST141" s="559"/>
      <c r="SU141" s="559"/>
      <c r="SV141" s="559"/>
      <c r="SW141" s="559"/>
      <c r="SX141" s="559"/>
      <c r="SY141" s="559"/>
      <c r="SZ141" s="559"/>
      <c r="TA141" s="559"/>
      <c r="TB141" s="559"/>
      <c r="TC141" s="559"/>
      <c r="TD141" s="559"/>
      <c r="TE141" s="559"/>
      <c r="TF141" s="559"/>
      <c r="TG141" s="559"/>
      <c r="TH141" s="559"/>
      <c r="TI141" s="559"/>
      <c r="TJ141" s="559"/>
      <c r="TK141" s="559"/>
      <c r="TL141" s="559"/>
      <c r="TM141" s="559"/>
      <c r="TN141" s="559"/>
      <c r="TO141" s="559"/>
      <c r="TP141" s="559"/>
      <c r="TQ141" s="559"/>
      <c r="TR141" s="559"/>
      <c r="TS141" s="559"/>
      <c r="TT141" s="559"/>
      <c r="TU141" s="559"/>
      <c r="TV141" s="559"/>
      <c r="TW141" s="559"/>
      <c r="TX141" s="559"/>
      <c r="TY141" s="559"/>
      <c r="TZ141" s="559"/>
      <c r="UA141" s="559"/>
      <c r="UB141" s="559"/>
      <c r="UC141" s="559"/>
      <c r="UD141" s="559"/>
      <c r="UE141" s="559"/>
      <c r="UF141" s="559"/>
      <c r="UG141" s="559"/>
      <c r="UH141" s="559"/>
      <c r="UI141" s="559"/>
      <c r="UJ141" s="559"/>
      <c r="UK141" s="559"/>
      <c r="UL141" s="559"/>
      <c r="UM141" s="559"/>
      <c r="UN141" s="559"/>
      <c r="UO141" s="559"/>
      <c r="UP141" s="559"/>
      <c r="UQ141" s="559"/>
      <c r="UR141" s="559"/>
      <c r="US141" s="559"/>
      <c r="UT141" s="559"/>
      <c r="UU141" s="559"/>
      <c r="UV141" s="559"/>
      <c r="UW141" s="559"/>
      <c r="UX141" s="559"/>
      <c r="UY141" s="559"/>
      <c r="UZ141" s="559"/>
      <c r="VA141" s="559"/>
      <c r="VB141" s="559"/>
      <c r="VC141" s="559"/>
      <c r="VD141" s="559"/>
      <c r="VE141" s="559"/>
      <c r="VF141" s="559"/>
      <c r="VG141" s="559"/>
      <c r="VH141" s="559"/>
      <c r="VI141" s="559"/>
      <c r="VJ141" s="559"/>
      <c r="VK141" s="559"/>
      <c r="VL141" s="559"/>
      <c r="VM141" s="559"/>
      <c r="VN141" s="559"/>
      <c r="VO141" s="559"/>
      <c r="VP141" s="559"/>
      <c r="VQ141" s="559"/>
      <c r="VR141" s="559"/>
      <c r="VS141" s="559"/>
      <c r="VT141" s="559"/>
      <c r="VU141" s="559"/>
      <c r="VV141" s="559"/>
      <c r="VW141" s="559"/>
      <c r="VX141" s="559"/>
      <c r="VY141" s="559"/>
      <c r="VZ141" s="559"/>
      <c r="WA141" s="559"/>
      <c r="WB141" s="559"/>
      <c r="WC141" s="559"/>
      <c r="WD141" s="559"/>
      <c r="WE141" s="559"/>
      <c r="WF141" s="559"/>
      <c r="WG141" s="559"/>
      <c r="WH141" s="559"/>
      <c r="WI141" s="559"/>
      <c r="WJ141" s="559"/>
      <c r="WK141" s="559"/>
      <c r="WL141" s="559"/>
      <c r="WM141" s="559"/>
      <c r="WN141" s="559"/>
      <c r="WO141" s="559"/>
      <c r="WP141" s="559"/>
      <c r="WQ141" s="559"/>
      <c r="WR141" s="559"/>
      <c r="WS141" s="559"/>
      <c r="WT141" s="559"/>
      <c r="WU141" s="559"/>
      <c r="WV141" s="559"/>
      <c r="WW141" s="559"/>
      <c r="WX141" s="559"/>
      <c r="WY141" s="559"/>
      <c r="WZ141" s="559"/>
      <c r="XA141" s="559"/>
      <c r="XB141" s="559"/>
      <c r="XC141" s="559"/>
      <c r="XD141" s="559"/>
      <c r="XE141" s="559"/>
      <c r="XF141" s="559"/>
      <c r="XG141" s="559"/>
      <c r="XH141" s="559"/>
      <c r="XI141" s="559"/>
      <c r="XJ141" s="559"/>
      <c r="XK141" s="559"/>
      <c r="XL141" s="559"/>
      <c r="XM141" s="559"/>
      <c r="XN141" s="559"/>
      <c r="XO141" s="559"/>
      <c r="XP141" s="559"/>
      <c r="XQ141" s="559"/>
      <c r="XR141" s="559"/>
      <c r="XS141" s="559"/>
      <c r="XT141" s="559"/>
      <c r="XU141" s="559"/>
      <c r="XV141" s="559"/>
      <c r="XW141" s="559"/>
      <c r="XX141" s="559"/>
      <c r="XY141" s="559"/>
      <c r="XZ141" s="559"/>
      <c r="YA141" s="559"/>
      <c r="YB141" s="559"/>
      <c r="YC141" s="559"/>
      <c r="YD141" s="559"/>
      <c r="YE141" s="559"/>
      <c r="YF141" s="559"/>
      <c r="YG141" s="559"/>
      <c r="YH141" s="559"/>
      <c r="YI141" s="559"/>
      <c r="YJ141" s="559"/>
      <c r="YK141" s="559"/>
      <c r="YL141" s="559"/>
      <c r="YM141" s="559"/>
      <c r="YN141" s="559"/>
      <c r="YO141" s="559"/>
      <c r="YP141" s="559"/>
      <c r="YQ141" s="559"/>
      <c r="YR141" s="559"/>
      <c r="YS141" s="559"/>
      <c r="YT141" s="559"/>
      <c r="YU141" s="559"/>
      <c r="YV141" s="559"/>
      <c r="YW141" s="559"/>
      <c r="YX141" s="559"/>
      <c r="YY141" s="559"/>
      <c r="YZ141" s="559"/>
      <c r="ZA141" s="559"/>
      <c r="ZB141" s="559"/>
      <c r="ZC141" s="559"/>
      <c r="ZD141" s="559"/>
      <c r="ZE141" s="559"/>
      <c r="ZF141" s="559"/>
      <c r="ZG141" s="559"/>
      <c r="ZH141" s="559"/>
      <c r="ZI141" s="559"/>
      <c r="ZJ141" s="559"/>
      <c r="ZK141" s="559"/>
      <c r="ZL141" s="559"/>
      <c r="ZM141" s="559"/>
      <c r="ZN141" s="559"/>
      <c r="ZO141" s="559"/>
      <c r="ZP141" s="559"/>
      <c r="ZQ141" s="559"/>
      <c r="ZR141" s="559"/>
      <c r="ZS141" s="559"/>
      <c r="ZT141" s="559"/>
      <c r="ZU141" s="559"/>
      <c r="ZV141" s="559"/>
      <c r="ZW141" s="559"/>
      <c r="ZX141" s="559"/>
      <c r="ZY141" s="559"/>
      <c r="ZZ141" s="559"/>
      <c r="AAA141" s="559"/>
      <c r="AAB141" s="559"/>
      <c r="AAC141" s="559"/>
      <c r="AAD141" s="559"/>
      <c r="AAE141" s="559"/>
      <c r="AAF141" s="559"/>
      <c r="AAG141" s="559"/>
      <c r="AAH141" s="559"/>
      <c r="AAI141" s="559"/>
      <c r="AAJ141" s="559"/>
      <c r="AAK141" s="559"/>
      <c r="AAL141" s="559"/>
      <c r="AAM141" s="559"/>
      <c r="AAN141" s="559"/>
      <c r="AAO141" s="559"/>
      <c r="AAP141" s="559"/>
      <c r="AAQ141" s="559"/>
      <c r="AAR141" s="559"/>
      <c r="AAS141" s="559"/>
      <c r="AAT141" s="559"/>
      <c r="AAU141" s="559"/>
      <c r="AAV141" s="559"/>
      <c r="AAW141" s="559"/>
      <c r="AAX141" s="559"/>
      <c r="AAY141" s="559"/>
      <c r="AAZ141" s="559"/>
      <c r="ABA141" s="559"/>
      <c r="ABB141" s="559"/>
      <c r="ABC141" s="559"/>
      <c r="ABD141" s="559"/>
      <c r="ABE141" s="559"/>
      <c r="ABF141" s="559"/>
      <c r="ABG141" s="559"/>
      <c r="ABH141" s="559"/>
      <c r="ABI141" s="559"/>
      <c r="ABJ141" s="559"/>
      <c r="ABK141" s="559"/>
      <c r="ABL141" s="559"/>
      <c r="ABM141" s="559"/>
      <c r="ABN141" s="559"/>
      <c r="ABO141" s="559"/>
      <c r="ABP141" s="559"/>
      <c r="ABQ141" s="559"/>
      <c r="ABR141" s="559"/>
      <c r="ABS141" s="559"/>
      <c r="ABT141" s="559"/>
      <c r="ABU141" s="559"/>
      <c r="ABV141" s="559"/>
      <c r="ABW141" s="559"/>
      <c r="ABX141" s="559"/>
      <c r="ABY141" s="559"/>
      <c r="ABZ141" s="559"/>
      <c r="ACA141" s="559"/>
      <c r="ACB141" s="559"/>
      <c r="ACC141" s="559"/>
      <c r="ACD141" s="559"/>
      <c r="ACE141" s="559"/>
      <c r="ACF141" s="559"/>
      <c r="ACG141" s="559"/>
      <c r="ACH141" s="559"/>
      <c r="ACI141" s="559"/>
      <c r="ACJ141" s="559"/>
      <c r="ACK141" s="559"/>
      <c r="ACL141" s="559"/>
      <c r="ACM141" s="559"/>
      <c r="ACN141" s="559"/>
      <c r="ACO141" s="559"/>
      <c r="ACP141" s="559"/>
      <c r="ACQ141" s="559"/>
      <c r="ACR141" s="559"/>
      <c r="ACS141" s="559"/>
      <c r="ACT141" s="559"/>
      <c r="ACU141" s="559"/>
      <c r="ACV141" s="559"/>
      <c r="ACW141" s="559"/>
      <c r="ACX141" s="559"/>
      <c r="ACY141" s="559"/>
      <c r="ACZ141" s="559"/>
      <c r="ADA141" s="559"/>
      <c r="ADB141" s="559"/>
      <c r="ADC141" s="559"/>
      <c r="ADD141" s="559"/>
      <c r="ADE141" s="559"/>
      <c r="ADF141" s="559"/>
      <c r="ADG141" s="559"/>
      <c r="ADH141" s="559"/>
      <c r="ADI141" s="559"/>
      <c r="ADJ141" s="559"/>
      <c r="ADK141" s="559"/>
      <c r="ADL141" s="559"/>
      <c r="ADM141" s="559"/>
      <c r="ADN141" s="559"/>
      <c r="ADO141" s="559"/>
      <c r="ADP141" s="559"/>
      <c r="ADQ141" s="559"/>
      <c r="ADR141" s="559"/>
      <c r="ADS141" s="559"/>
      <c r="ADT141" s="559"/>
      <c r="ADU141" s="559"/>
      <c r="ADV141" s="559"/>
      <c r="ADW141" s="559"/>
      <c r="ADX141" s="559"/>
      <c r="ADY141" s="559"/>
      <c r="ADZ141" s="559"/>
      <c r="AEA141" s="559"/>
      <c r="AEB141" s="559"/>
      <c r="AEC141" s="559"/>
      <c r="AED141" s="559"/>
      <c r="AEE141" s="559"/>
      <c r="AEF141" s="559"/>
      <c r="AEG141" s="559"/>
      <c r="AEH141" s="559"/>
      <c r="AEI141" s="559"/>
      <c r="AEJ141" s="559"/>
      <c r="AEK141" s="559"/>
      <c r="AEL141" s="559"/>
      <c r="AEM141" s="559"/>
      <c r="AEN141" s="559"/>
      <c r="AEO141" s="559"/>
      <c r="AEP141" s="559"/>
      <c r="AEQ141" s="559"/>
      <c r="AER141" s="559"/>
      <c r="AES141" s="559"/>
      <c r="AET141" s="559"/>
      <c r="AEU141" s="559"/>
      <c r="AEV141" s="559"/>
      <c r="AEW141" s="559"/>
      <c r="AEX141" s="559"/>
      <c r="AEY141" s="559"/>
      <c r="AEZ141" s="559"/>
      <c r="AFA141" s="559"/>
      <c r="AFB141" s="559"/>
      <c r="AFC141" s="559"/>
      <c r="AFD141" s="559"/>
      <c r="AFE141" s="559"/>
      <c r="AFF141" s="559"/>
      <c r="AFG141" s="559"/>
      <c r="AFH141" s="559"/>
      <c r="AFI141" s="559"/>
      <c r="AFJ141" s="559"/>
      <c r="AFK141" s="559"/>
      <c r="AFL141" s="559"/>
      <c r="AFM141" s="559"/>
      <c r="AFN141" s="559"/>
      <c r="AFO141" s="559"/>
      <c r="AFP141" s="559"/>
      <c r="AFQ141" s="559"/>
      <c r="AFR141" s="559"/>
      <c r="AFS141" s="559"/>
      <c r="AFT141" s="559"/>
      <c r="AFU141" s="559"/>
      <c r="AFV141" s="559"/>
      <c r="AFW141" s="559"/>
      <c r="AFX141" s="559"/>
      <c r="AFY141" s="559"/>
      <c r="AFZ141" s="559"/>
      <c r="AGA141" s="559"/>
      <c r="AGB141" s="559"/>
      <c r="AGC141" s="559"/>
      <c r="AGD141" s="559"/>
      <c r="AGE141" s="559"/>
      <c r="AGF141" s="559"/>
      <c r="AGG141" s="559"/>
      <c r="AGH141" s="559"/>
      <c r="AGI141" s="559"/>
      <c r="AGJ141" s="559"/>
      <c r="AGK141" s="559"/>
      <c r="AGL141" s="559"/>
      <c r="AGM141" s="559"/>
      <c r="AGN141" s="559"/>
      <c r="AGO141" s="559"/>
      <c r="AGP141" s="559"/>
      <c r="AGQ141" s="559"/>
      <c r="AGR141" s="559"/>
      <c r="AGS141" s="559"/>
      <c r="AGT141" s="559"/>
      <c r="AGU141" s="559"/>
      <c r="AGV141" s="559"/>
      <c r="AGW141" s="559"/>
      <c r="AGX141" s="559"/>
      <c r="AGY141" s="559"/>
      <c r="AGZ141" s="559"/>
      <c r="AHA141" s="559"/>
      <c r="AHB141" s="559"/>
      <c r="AHC141" s="559"/>
      <c r="AHD141" s="559"/>
      <c r="AHE141" s="559"/>
      <c r="AHF141" s="559"/>
      <c r="AHG141" s="559"/>
      <c r="AHH141" s="559"/>
      <c r="AHI141" s="559"/>
      <c r="AHJ141" s="559"/>
      <c r="AHK141" s="559"/>
      <c r="AHL141" s="559"/>
      <c r="AHM141" s="559"/>
      <c r="AHN141" s="559"/>
      <c r="AHO141" s="559"/>
      <c r="AHP141" s="559"/>
      <c r="AHQ141" s="559"/>
      <c r="AHR141" s="559"/>
      <c r="AHS141" s="559"/>
      <c r="AHT141" s="559"/>
      <c r="AHU141" s="559"/>
      <c r="AHV141" s="559"/>
      <c r="AHW141" s="559"/>
      <c r="AHX141" s="559"/>
      <c r="AHY141" s="559"/>
      <c r="AHZ141" s="559"/>
      <c r="AIA141" s="559"/>
      <c r="AIB141" s="559"/>
      <c r="AIC141" s="559"/>
      <c r="AID141" s="559"/>
      <c r="AIE141" s="559"/>
      <c r="AIF141" s="559"/>
      <c r="AIG141" s="559"/>
      <c r="AIH141" s="559"/>
      <c r="AII141" s="559"/>
      <c r="AIJ141" s="559"/>
      <c r="AIK141" s="559"/>
      <c r="AIL141" s="559"/>
      <c r="AIM141" s="559"/>
      <c r="AIN141" s="559"/>
      <c r="AIO141" s="559"/>
      <c r="AIP141" s="559"/>
      <c r="AIQ141" s="559"/>
      <c r="AIR141" s="559"/>
      <c r="AIS141" s="559"/>
      <c r="AIT141" s="559"/>
      <c r="AIU141" s="559"/>
      <c r="AIV141" s="559"/>
      <c r="AIW141" s="559"/>
      <c r="AIX141" s="559"/>
      <c r="AIY141" s="559"/>
      <c r="AIZ141" s="559"/>
      <c r="AJA141" s="559"/>
      <c r="AJB141" s="559"/>
      <c r="AJC141" s="559"/>
      <c r="AJD141" s="559"/>
      <c r="AJE141" s="559"/>
      <c r="AJF141" s="559"/>
      <c r="AJG141" s="559"/>
      <c r="AJH141" s="559"/>
      <c r="AJI141" s="559"/>
      <c r="AJJ141" s="559"/>
      <c r="AJK141" s="559"/>
      <c r="AJL141" s="559"/>
      <c r="AJM141" s="559"/>
      <c r="AJN141" s="559"/>
      <c r="AJO141" s="559"/>
      <c r="AJP141" s="559"/>
      <c r="AJQ141" s="559"/>
      <c r="AJR141" s="559"/>
      <c r="AJS141" s="559"/>
      <c r="AJT141" s="559"/>
      <c r="AJU141" s="559"/>
      <c r="AJV141" s="559"/>
      <c r="AJW141" s="559"/>
      <c r="AJX141" s="559"/>
      <c r="AJY141" s="559"/>
      <c r="AJZ141" s="559"/>
      <c r="AKA141" s="559"/>
      <c r="AKB141" s="559"/>
      <c r="AKC141" s="559"/>
      <c r="AKD141" s="559"/>
      <c r="AKE141" s="559"/>
      <c r="AKF141" s="559"/>
      <c r="AKG141" s="559"/>
      <c r="AKH141" s="559"/>
      <c r="AKI141" s="559"/>
      <c r="AKJ141" s="559"/>
      <c r="AKK141" s="559"/>
      <c r="AKL141" s="559"/>
      <c r="AKM141" s="559"/>
      <c r="AKN141" s="559"/>
      <c r="AKO141" s="559"/>
      <c r="AKP141" s="559"/>
      <c r="AKQ141" s="559"/>
      <c r="AKR141" s="559"/>
      <c r="AKS141" s="559"/>
      <c r="AKT141" s="559"/>
      <c r="AKU141" s="559"/>
      <c r="AKV141" s="559"/>
      <c r="AKW141" s="559"/>
      <c r="AKX141" s="559"/>
      <c r="AKY141" s="559"/>
      <c r="AKZ141" s="559"/>
      <c r="ALA141" s="559"/>
      <c r="ALB141" s="559"/>
      <c r="ALC141" s="559"/>
      <c r="ALD141" s="559"/>
      <c r="ALE141" s="559"/>
      <c r="ALF141" s="559"/>
      <c r="ALG141" s="559"/>
      <c r="ALH141" s="559"/>
      <c r="ALI141" s="559"/>
      <c r="ALJ141" s="559"/>
      <c r="ALK141" s="559"/>
      <c r="ALL141" s="559"/>
      <c r="ALM141" s="559"/>
      <c r="ALN141" s="559"/>
      <c r="ALO141" s="559"/>
      <c r="ALP141" s="559"/>
      <c r="ALQ141" s="559"/>
      <c r="ALR141" s="559"/>
      <c r="ALS141" s="559"/>
      <c r="ALT141" s="559"/>
      <c r="ALU141" s="559"/>
      <c r="ALV141" s="559"/>
      <c r="ALW141" s="559"/>
      <c r="ALX141" s="559"/>
      <c r="ALY141" s="559"/>
      <c r="ALZ141" s="559"/>
      <c r="AMA141" s="559"/>
      <c r="AMB141" s="559"/>
      <c r="AMC141" s="559"/>
      <c r="AMD141" s="559"/>
      <c r="AME141" s="559"/>
      <c r="AMF141" s="559"/>
      <c r="AMG141" s="559"/>
      <c r="AMH141" s="559"/>
      <c r="AMI141" s="559"/>
      <c r="AMJ141" s="559"/>
    </row>
    <row r="142" spans="1:1025" x14ac:dyDescent="0.25">
      <c r="A142" s="289" t="s">
        <v>1100</v>
      </c>
      <c r="B142" s="257">
        <v>142</v>
      </c>
      <c r="C142" s="258" t="s">
        <v>1101</v>
      </c>
      <c r="D142" s="290" t="s">
        <v>1102</v>
      </c>
      <c r="E142" s="286"/>
      <c r="F142" s="291"/>
      <c r="G142" s="280"/>
      <c r="H142" s="280"/>
      <c r="I142" s="492">
        <v>61</v>
      </c>
      <c r="J142" s="292"/>
      <c r="K142" s="293"/>
      <c r="L142" s="293"/>
      <c r="M142" s="293"/>
      <c r="N142" s="293"/>
      <c r="O142" s="293"/>
      <c r="P142" s="293"/>
      <c r="Q142" s="293"/>
      <c r="R142" s="293"/>
      <c r="S142" s="293"/>
      <c r="T142" s="293"/>
      <c r="U142" s="293"/>
      <c r="V142" s="293"/>
      <c r="W142" s="283">
        <f t="shared" si="64"/>
        <v>100</v>
      </c>
      <c r="X142" s="283">
        <f t="shared" si="78"/>
        <v>100</v>
      </c>
      <c r="Y142" s="283">
        <f t="shared" si="80"/>
        <v>100</v>
      </c>
      <c r="Z142" s="283">
        <f t="shared" si="66"/>
        <v>100</v>
      </c>
      <c r="AA142" s="283">
        <f t="shared" si="67"/>
        <v>100</v>
      </c>
      <c r="AB142" s="287">
        <f t="shared" si="68"/>
        <v>100</v>
      </c>
      <c r="AC142" s="287">
        <f t="shared" si="69"/>
        <v>100</v>
      </c>
      <c r="AD142" s="287">
        <f t="shared" si="70"/>
        <v>100</v>
      </c>
      <c r="AE142" s="284">
        <f t="shared" si="84"/>
        <v>100</v>
      </c>
      <c r="AF142" s="284">
        <f t="shared" si="75"/>
        <v>100</v>
      </c>
      <c r="AG142" s="268">
        <f t="shared" si="79"/>
        <v>100</v>
      </c>
      <c r="AH142" s="268">
        <f t="shared" si="81"/>
        <v>100</v>
      </c>
      <c r="AI142" s="268">
        <f t="shared" si="82"/>
        <v>100</v>
      </c>
      <c r="AJ142" s="268">
        <f t="shared" si="83"/>
        <v>100</v>
      </c>
      <c r="AK142" s="506" t="s">
        <v>24258</v>
      </c>
      <c r="AL142" s="286"/>
      <c r="AM142" s="286"/>
      <c r="AN142" s="511"/>
      <c r="AO142" s="357"/>
      <c r="AP142" s="357"/>
      <c r="AQ142" s="286"/>
      <c r="AR142" s="356" t="s">
        <v>24259</v>
      </c>
      <c r="AS142" s="382"/>
      <c r="AT142" s="286"/>
      <c r="AU142" s="286"/>
      <c r="AV142" s="559"/>
      <c r="AW142" s="559"/>
      <c r="AX142" s="559"/>
      <c r="AY142" s="559"/>
      <c r="AZ142" s="559"/>
      <c r="BA142" s="559"/>
      <c r="BB142" s="559"/>
      <c r="BC142" s="559"/>
      <c r="BD142" s="559"/>
      <c r="BE142" s="559"/>
      <c r="BF142" s="559"/>
      <c r="BG142" s="559"/>
      <c r="BH142" s="559"/>
      <c r="BI142" s="559"/>
      <c r="BJ142" s="559"/>
      <c r="BK142" s="559"/>
      <c r="BL142" s="559"/>
      <c r="BM142" s="559"/>
      <c r="BN142" s="559"/>
      <c r="BO142" s="559"/>
      <c r="BP142" s="559"/>
      <c r="BQ142" s="559"/>
      <c r="BR142" s="559"/>
      <c r="BS142" s="559"/>
      <c r="BT142" s="559"/>
      <c r="BU142" s="559"/>
      <c r="BV142" s="559"/>
      <c r="BW142" s="559"/>
      <c r="BX142" s="559"/>
      <c r="BY142" s="559"/>
      <c r="BZ142" s="559"/>
      <c r="CA142" s="559"/>
      <c r="CB142" s="559"/>
      <c r="CC142" s="559"/>
      <c r="CD142" s="559"/>
      <c r="CE142" s="559"/>
      <c r="CF142" s="559"/>
      <c r="CG142" s="559"/>
      <c r="CH142" s="559"/>
      <c r="CI142" s="559"/>
      <c r="CJ142" s="559"/>
      <c r="CK142" s="559"/>
      <c r="CL142" s="559"/>
      <c r="CM142" s="559"/>
      <c r="CN142" s="559"/>
      <c r="CO142" s="559"/>
      <c r="CP142" s="559"/>
      <c r="CQ142" s="559"/>
      <c r="CR142" s="559"/>
      <c r="CS142" s="559"/>
      <c r="CT142" s="559"/>
      <c r="CU142" s="559"/>
      <c r="CV142" s="559"/>
      <c r="CW142" s="559"/>
      <c r="CX142" s="559"/>
      <c r="CY142" s="559"/>
      <c r="CZ142" s="559"/>
      <c r="DA142" s="559"/>
      <c r="DB142" s="559"/>
      <c r="DC142" s="559"/>
      <c r="DD142" s="559"/>
      <c r="DE142" s="559"/>
      <c r="DF142" s="559"/>
      <c r="DG142" s="559"/>
      <c r="DH142" s="559"/>
      <c r="DI142" s="559"/>
      <c r="DJ142" s="559"/>
      <c r="DK142" s="559"/>
      <c r="DL142" s="559"/>
      <c r="DM142" s="559"/>
      <c r="DN142" s="559"/>
      <c r="DO142" s="559"/>
      <c r="DP142" s="559"/>
      <c r="DQ142" s="559"/>
      <c r="DR142" s="559"/>
      <c r="DS142" s="559"/>
      <c r="DT142" s="559"/>
      <c r="DU142" s="559"/>
      <c r="DV142" s="559"/>
      <c r="DW142" s="559"/>
      <c r="DX142" s="559"/>
      <c r="DY142" s="559"/>
      <c r="DZ142" s="559"/>
      <c r="EA142" s="559"/>
      <c r="EB142" s="559"/>
      <c r="EC142" s="559"/>
      <c r="ED142" s="559"/>
      <c r="EE142" s="559"/>
      <c r="EF142" s="559"/>
      <c r="EG142" s="559"/>
      <c r="EH142" s="559"/>
      <c r="EI142" s="559"/>
      <c r="EJ142" s="559"/>
      <c r="EK142" s="559"/>
      <c r="EL142" s="559"/>
      <c r="EM142" s="559"/>
      <c r="EN142" s="559"/>
      <c r="EO142" s="559"/>
      <c r="EP142" s="559"/>
      <c r="EQ142" s="559"/>
      <c r="ER142" s="559"/>
      <c r="ES142" s="559"/>
      <c r="ET142" s="559"/>
      <c r="EU142" s="559"/>
      <c r="EV142" s="559"/>
      <c r="EW142" s="559"/>
      <c r="EX142" s="559"/>
      <c r="EY142" s="559"/>
      <c r="EZ142" s="559"/>
      <c r="FA142" s="559"/>
      <c r="FB142" s="559"/>
      <c r="FC142" s="559"/>
      <c r="FD142" s="559"/>
      <c r="FE142" s="559"/>
      <c r="FF142" s="559"/>
      <c r="FG142" s="559"/>
      <c r="FH142" s="559"/>
      <c r="FI142" s="559"/>
      <c r="FJ142" s="559"/>
      <c r="FK142" s="559"/>
      <c r="FL142" s="559"/>
      <c r="FM142" s="559"/>
      <c r="FN142" s="559"/>
      <c r="FO142" s="559"/>
      <c r="FP142" s="559"/>
      <c r="FQ142" s="559"/>
      <c r="FR142" s="559"/>
      <c r="FS142" s="559"/>
      <c r="FT142" s="559"/>
      <c r="FU142" s="559"/>
      <c r="FV142" s="559"/>
      <c r="FW142" s="559"/>
      <c r="FX142" s="559"/>
      <c r="FY142" s="559"/>
      <c r="FZ142" s="559"/>
      <c r="GA142" s="559"/>
      <c r="GB142" s="559"/>
      <c r="GC142" s="559"/>
      <c r="GD142" s="559"/>
      <c r="GE142" s="559"/>
      <c r="GF142" s="559"/>
      <c r="GG142" s="559"/>
      <c r="GH142" s="559"/>
      <c r="GI142" s="559"/>
      <c r="GJ142" s="559"/>
      <c r="GK142" s="559"/>
      <c r="GL142" s="559"/>
      <c r="GM142" s="559"/>
      <c r="GN142" s="559"/>
      <c r="GO142" s="559"/>
      <c r="GP142" s="559"/>
      <c r="GQ142" s="559"/>
      <c r="GR142" s="559"/>
      <c r="GS142" s="559"/>
      <c r="GT142" s="559"/>
      <c r="GU142" s="559"/>
      <c r="GV142" s="559"/>
      <c r="GW142" s="559"/>
      <c r="GX142" s="559"/>
      <c r="GY142" s="559"/>
      <c r="GZ142" s="559"/>
      <c r="HA142" s="559"/>
      <c r="HB142" s="559"/>
      <c r="HC142" s="559"/>
      <c r="HD142" s="559"/>
      <c r="HE142" s="559"/>
      <c r="HF142" s="559"/>
      <c r="HG142" s="559"/>
      <c r="HH142" s="559"/>
      <c r="HI142" s="559"/>
      <c r="HJ142" s="559"/>
      <c r="HK142" s="559"/>
      <c r="HL142" s="559"/>
      <c r="HM142" s="559"/>
      <c r="HN142" s="559"/>
      <c r="HO142" s="559"/>
      <c r="HP142" s="559"/>
      <c r="HQ142" s="559"/>
      <c r="HR142" s="559"/>
      <c r="HS142" s="559"/>
      <c r="HT142" s="559"/>
      <c r="HU142" s="559"/>
      <c r="HV142" s="559"/>
      <c r="HW142" s="559"/>
      <c r="HX142" s="559"/>
      <c r="HY142" s="559"/>
      <c r="HZ142" s="559"/>
      <c r="IA142" s="559"/>
      <c r="IB142" s="559"/>
      <c r="IC142" s="559"/>
      <c r="ID142" s="559"/>
      <c r="IE142" s="559"/>
      <c r="IF142" s="559"/>
      <c r="IG142" s="559"/>
      <c r="IH142" s="559"/>
      <c r="II142" s="559"/>
      <c r="IJ142" s="559"/>
      <c r="IK142" s="559"/>
      <c r="IL142" s="559"/>
      <c r="IM142" s="559"/>
      <c r="IN142" s="559"/>
      <c r="IO142" s="559"/>
      <c r="IP142" s="559"/>
      <c r="IQ142" s="559"/>
      <c r="IR142" s="559"/>
      <c r="IS142" s="559"/>
      <c r="IT142" s="559"/>
      <c r="IU142" s="559"/>
      <c r="IV142" s="559"/>
      <c r="IW142" s="559"/>
      <c r="IX142" s="559"/>
      <c r="IY142" s="559"/>
      <c r="IZ142" s="559"/>
      <c r="JA142" s="559"/>
      <c r="JB142" s="559"/>
      <c r="JC142" s="559"/>
      <c r="JD142" s="559"/>
      <c r="JE142" s="559"/>
      <c r="JF142" s="559"/>
      <c r="JG142" s="559"/>
      <c r="JH142" s="559"/>
      <c r="JI142" s="559"/>
      <c r="JJ142" s="559"/>
      <c r="JK142" s="559"/>
      <c r="JL142" s="559"/>
      <c r="JM142" s="559"/>
      <c r="JN142" s="559"/>
      <c r="JO142" s="559"/>
      <c r="JP142" s="559"/>
      <c r="JQ142" s="559"/>
      <c r="JR142" s="559"/>
      <c r="JS142" s="559"/>
      <c r="JT142" s="559"/>
      <c r="JU142" s="559"/>
      <c r="JV142" s="559"/>
      <c r="JW142" s="559"/>
      <c r="JX142" s="559"/>
      <c r="JY142" s="559"/>
      <c r="JZ142" s="559"/>
      <c r="KA142" s="559"/>
      <c r="KB142" s="559"/>
      <c r="KC142" s="559"/>
      <c r="KD142" s="559"/>
      <c r="KE142" s="559"/>
      <c r="KF142" s="559"/>
      <c r="KG142" s="559"/>
      <c r="KH142" s="559"/>
      <c r="KI142" s="559"/>
      <c r="KJ142" s="559"/>
      <c r="KK142" s="559"/>
      <c r="KL142" s="559"/>
      <c r="KM142" s="559"/>
      <c r="KN142" s="559"/>
      <c r="KO142" s="559"/>
      <c r="KP142" s="559"/>
      <c r="KQ142" s="559"/>
      <c r="KR142" s="559"/>
      <c r="KS142" s="559"/>
      <c r="KT142" s="559"/>
      <c r="KU142" s="559"/>
      <c r="KV142" s="559"/>
      <c r="KW142" s="559"/>
      <c r="KX142" s="559"/>
      <c r="KY142" s="559"/>
      <c r="KZ142" s="559"/>
      <c r="LA142" s="559"/>
      <c r="LB142" s="559"/>
      <c r="LC142" s="559"/>
      <c r="LD142" s="559"/>
      <c r="LE142" s="559"/>
      <c r="LF142" s="559"/>
      <c r="LG142" s="559"/>
      <c r="LH142" s="559"/>
      <c r="LI142" s="559"/>
      <c r="LJ142" s="559"/>
      <c r="LK142" s="559"/>
      <c r="LL142" s="559"/>
      <c r="LM142" s="559"/>
      <c r="LN142" s="559"/>
      <c r="LO142" s="559"/>
      <c r="LP142" s="559"/>
      <c r="LQ142" s="559"/>
      <c r="LR142" s="559"/>
      <c r="LS142" s="559"/>
      <c r="LT142" s="559"/>
      <c r="LU142" s="559"/>
      <c r="LV142" s="559"/>
      <c r="LW142" s="559"/>
      <c r="LX142" s="559"/>
      <c r="LY142" s="559"/>
      <c r="LZ142" s="559"/>
      <c r="MA142" s="559"/>
      <c r="MB142" s="559"/>
      <c r="MC142" s="559"/>
      <c r="MD142" s="559"/>
      <c r="ME142" s="559"/>
      <c r="MF142" s="559"/>
      <c r="MG142" s="559"/>
      <c r="MH142" s="559"/>
      <c r="MI142" s="559"/>
      <c r="MJ142" s="559"/>
      <c r="MK142" s="559"/>
      <c r="ML142" s="559"/>
      <c r="MM142" s="559"/>
      <c r="MN142" s="559"/>
      <c r="MO142" s="559"/>
      <c r="MP142" s="559"/>
      <c r="MQ142" s="559"/>
      <c r="MR142" s="559"/>
      <c r="MS142" s="559"/>
      <c r="MT142" s="559"/>
      <c r="MU142" s="559"/>
      <c r="MV142" s="559"/>
      <c r="MW142" s="559"/>
      <c r="MX142" s="559"/>
      <c r="MY142" s="559"/>
      <c r="MZ142" s="559"/>
      <c r="NA142" s="559"/>
      <c r="NB142" s="559"/>
      <c r="NC142" s="559"/>
      <c r="ND142" s="559"/>
      <c r="NE142" s="559"/>
      <c r="NF142" s="559"/>
      <c r="NG142" s="559"/>
      <c r="NH142" s="559"/>
      <c r="NI142" s="559"/>
      <c r="NJ142" s="559"/>
      <c r="NK142" s="559"/>
      <c r="NL142" s="559"/>
      <c r="NM142" s="559"/>
      <c r="NN142" s="559"/>
      <c r="NO142" s="559"/>
      <c r="NP142" s="559"/>
      <c r="NQ142" s="559"/>
      <c r="NR142" s="559"/>
      <c r="NS142" s="559"/>
      <c r="NT142" s="559"/>
      <c r="NU142" s="559"/>
      <c r="NV142" s="559"/>
      <c r="NW142" s="559"/>
      <c r="NX142" s="559"/>
      <c r="NY142" s="559"/>
      <c r="NZ142" s="559"/>
      <c r="OA142" s="559"/>
      <c r="OB142" s="559"/>
      <c r="OC142" s="559"/>
      <c r="OD142" s="559"/>
      <c r="OE142" s="559"/>
      <c r="OF142" s="559"/>
      <c r="OG142" s="559"/>
      <c r="OH142" s="559"/>
      <c r="OI142" s="559"/>
      <c r="OJ142" s="559"/>
      <c r="OK142" s="559"/>
      <c r="OL142" s="559"/>
      <c r="OM142" s="559"/>
      <c r="ON142" s="559"/>
      <c r="OO142" s="559"/>
      <c r="OP142" s="559"/>
      <c r="OQ142" s="559"/>
      <c r="OR142" s="559"/>
      <c r="OS142" s="559"/>
      <c r="OT142" s="559"/>
      <c r="OU142" s="559"/>
      <c r="OV142" s="559"/>
      <c r="OW142" s="559"/>
      <c r="OX142" s="559"/>
      <c r="OY142" s="559"/>
      <c r="OZ142" s="559"/>
      <c r="PA142" s="559"/>
      <c r="PB142" s="559"/>
      <c r="PC142" s="559"/>
      <c r="PD142" s="559"/>
      <c r="PE142" s="559"/>
      <c r="PF142" s="559"/>
      <c r="PG142" s="559"/>
      <c r="PH142" s="559"/>
      <c r="PI142" s="559"/>
      <c r="PJ142" s="559"/>
      <c r="PK142" s="559"/>
      <c r="PL142" s="559"/>
      <c r="PM142" s="559"/>
      <c r="PN142" s="559"/>
      <c r="PO142" s="559"/>
      <c r="PP142" s="559"/>
      <c r="PQ142" s="559"/>
      <c r="PR142" s="559"/>
      <c r="PS142" s="559"/>
      <c r="PT142" s="559"/>
      <c r="PU142" s="559"/>
      <c r="PV142" s="559"/>
      <c r="PW142" s="559"/>
      <c r="PX142" s="559"/>
      <c r="PY142" s="559"/>
      <c r="PZ142" s="559"/>
      <c r="QA142" s="559"/>
      <c r="QB142" s="559"/>
      <c r="QC142" s="559"/>
      <c r="QD142" s="559"/>
      <c r="QE142" s="559"/>
      <c r="QF142" s="559"/>
      <c r="QG142" s="559"/>
      <c r="QH142" s="559"/>
      <c r="QI142" s="559"/>
      <c r="QJ142" s="559"/>
      <c r="QK142" s="559"/>
      <c r="QL142" s="559"/>
      <c r="QM142" s="559"/>
      <c r="QN142" s="559"/>
      <c r="QO142" s="559"/>
      <c r="QP142" s="559"/>
      <c r="QQ142" s="559"/>
      <c r="QR142" s="559"/>
      <c r="QS142" s="559"/>
      <c r="QT142" s="559"/>
      <c r="QU142" s="559"/>
      <c r="QV142" s="559"/>
      <c r="QW142" s="559"/>
      <c r="QX142" s="559"/>
      <c r="QY142" s="559"/>
      <c r="QZ142" s="559"/>
      <c r="RA142" s="559"/>
      <c r="RB142" s="559"/>
      <c r="RC142" s="559"/>
      <c r="RD142" s="559"/>
      <c r="RE142" s="559"/>
      <c r="RF142" s="559"/>
      <c r="RG142" s="559"/>
      <c r="RH142" s="559"/>
      <c r="RI142" s="559"/>
      <c r="RJ142" s="559"/>
      <c r="RK142" s="559"/>
      <c r="RL142" s="559"/>
      <c r="RM142" s="559"/>
      <c r="RN142" s="559"/>
      <c r="RO142" s="559"/>
      <c r="RP142" s="559"/>
      <c r="RQ142" s="559"/>
      <c r="RR142" s="559"/>
      <c r="RS142" s="559"/>
      <c r="RT142" s="559"/>
      <c r="RU142" s="559"/>
      <c r="RV142" s="559"/>
      <c r="RW142" s="559"/>
      <c r="RX142" s="559"/>
      <c r="RY142" s="559"/>
      <c r="RZ142" s="559"/>
      <c r="SA142" s="559"/>
      <c r="SB142" s="559"/>
      <c r="SC142" s="559"/>
      <c r="SD142" s="559"/>
      <c r="SE142" s="559"/>
      <c r="SF142" s="559"/>
      <c r="SG142" s="559"/>
      <c r="SH142" s="559"/>
      <c r="SI142" s="559"/>
      <c r="SJ142" s="559"/>
      <c r="SK142" s="559"/>
      <c r="SL142" s="559"/>
      <c r="SM142" s="559"/>
      <c r="SN142" s="559"/>
      <c r="SO142" s="559"/>
      <c r="SP142" s="559"/>
      <c r="SQ142" s="559"/>
      <c r="SR142" s="559"/>
      <c r="SS142" s="559"/>
      <c r="ST142" s="559"/>
      <c r="SU142" s="559"/>
      <c r="SV142" s="559"/>
      <c r="SW142" s="559"/>
      <c r="SX142" s="559"/>
      <c r="SY142" s="559"/>
      <c r="SZ142" s="559"/>
      <c r="TA142" s="559"/>
      <c r="TB142" s="559"/>
      <c r="TC142" s="559"/>
      <c r="TD142" s="559"/>
      <c r="TE142" s="559"/>
      <c r="TF142" s="559"/>
      <c r="TG142" s="559"/>
      <c r="TH142" s="559"/>
      <c r="TI142" s="559"/>
      <c r="TJ142" s="559"/>
      <c r="TK142" s="559"/>
      <c r="TL142" s="559"/>
      <c r="TM142" s="559"/>
      <c r="TN142" s="559"/>
      <c r="TO142" s="559"/>
      <c r="TP142" s="559"/>
      <c r="TQ142" s="559"/>
      <c r="TR142" s="559"/>
      <c r="TS142" s="559"/>
      <c r="TT142" s="559"/>
      <c r="TU142" s="559"/>
      <c r="TV142" s="559"/>
      <c r="TW142" s="559"/>
      <c r="TX142" s="559"/>
      <c r="TY142" s="559"/>
      <c r="TZ142" s="559"/>
      <c r="UA142" s="559"/>
      <c r="UB142" s="559"/>
      <c r="UC142" s="559"/>
      <c r="UD142" s="559"/>
      <c r="UE142" s="559"/>
      <c r="UF142" s="559"/>
      <c r="UG142" s="559"/>
      <c r="UH142" s="559"/>
      <c r="UI142" s="559"/>
      <c r="UJ142" s="559"/>
      <c r="UK142" s="559"/>
      <c r="UL142" s="559"/>
      <c r="UM142" s="559"/>
      <c r="UN142" s="559"/>
      <c r="UO142" s="559"/>
      <c r="UP142" s="559"/>
      <c r="UQ142" s="559"/>
      <c r="UR142" s="559"/>
      <c r="US142" s="559"/>
      <c r="UT142" s="559"/>
      <c r="UU142" s="559"/>
      <c r="UV142" s="559"/>
      <c r="UW142" s="559"/>
      <c r="UX142" s="559"/>
      <c r="UY142" s="559"/>
      <c r="UZ142" s="559"/>
      <c r="VA142" s="559"/>
      <c r="VB142" s="559"/>
      <c r="VC142" s="559"/>
      <c r="VD142" s="559"/>
      <c r="VE142" s="559"/>
      <c r="VF142" s="559"/>
      <c r="VG142" s="559"/>
      <c r="VH142" s="559"/>
      <c r="VI142" s="559"/>
      <c r="VJ142" s="559"/>
      <c r="VK142" s="559"/>
      <c r="VL142" s="559"/>
      <c r="VM142" s="559"/>
      <c r="VN142" s="559"/>
      <c r="VO142" s="559"/>
      <c r="VP142" s="559"/>
      <c r="VQ142" s="559"/>
      <c r="VR142" s="559"/>
      <c r="VS142" s="559"/>
      <c r="VT142" s="559"/>
      <c r="VU142" s="559"/>
      <c r="VV142" s="559"/>
      <c r="VW142" s="559"/>
      <c r="VX142" s="559"/>
      <c r="VY142" s="559"/>
      <c r="VZ142" s="559"/>
      <c r="WA142" s="559"/>
      <c r="WB142" s="559"/>
      <c r="WC142" s="559"/>
      <c r="WD142" s="559"/>
      <c r="WE142" s="559"/>
      <c r="WF142" s="559"/>
      <c r="WG142" s="559"/>
      <c r="WH142" s="559"/>
      <c r="WI142" s="559"/>
      <c r="WJ142" s="559"/>
      <c r="WK142" s="559"/>
      <c r="WL142" s="559"/>
      <c r="WM142" s="559"/>
      <c r="WN142" s="559"/>
      <c r="WO142" s="559"/>
      <c r="WP142" s="559"/>
      <c r="WQ142" s="559"/>
      <c r="WR142" s="559"/>
      <c r="WS142" s="559"/>
      <c r="WT142" s="559"/>
      <c r="WU142" s="559"/>
      <c r="WV142" s="559"/>
      <c r="WW142" s="559"/>
      <c r="WX142" s="559"/>
      <c r="WY142" s="559"/>
      <c r="WZ142" s="559"/>
      <c r="XA142" s="559"/>
      <c r="XB142" s="559"/>
      <c r="XC142" s="559"/>
      <c r="XD142" s="559"/>
      <c r="XE142" s="559"/>
      <c r="XF142" s="559"/>
      <c r="XG142" s="559"/>
      <c r="XH142" s="559"/>
      <c r="XI142" s="559"/>
      <c r="XJ142" s="559"/>
      <c r="XK142" s="559"/>
      <c r="XL142" s="559"/>
      <c r="XM142" s="559"/>
      <c r="XN142" s="559"/>
      <c r="XO142" s="559"/>
      <c r="XP142" s="559"/>
      <c r="XQ142" s="559"/>
      <c r="XR142" s="559"/>
      <c r="XS142" s="559"/>
      <c r="XT142" s="559"/>
      <c r="XU142" s="559"/>
      <c r="XV142" s="559"/>
      <c r="XW142" s="559"/>
      <c r="XX142" s="559"/>
      <c r="XY142" s="559"/>
      <c r="XZ142" s="559"/>
      <c r="YA142" s="559"/>
      <c r="YB142" s="559"/>
      <c r="YC142" s="559"/>
      <c r="YD142" s="559"/>
      <c r="YE142" s="559"/>
      <c r="YF142" s="559"/>
      <c r="YG142" s="559"/>
      <c r="YH142" s="559"/>
      <c r="YI142" s="559"/>
      <c r="YJ142" s="559"/>
      <c r="YK142" s="559"/>
      <c r="YL142" s="559"/>
      <c r="YM142" s="559"/>
      <c r="YN142" s="559"/>
      <c r="YO142" s="559"/>
      <c r="YP142" s="559"/>
      <c r="YQ142" s="559"/>
      <c r="YR142" s="559"/>
      <c r="YS142" s="559"/>
      <c r="YT142" s="559"/>
      <c r="YU142" s="559"/>
      <c r="YV142" s="559"/>
      <c r="YW142" s="559"/>
      <c r="YX142" s="559"/>
      <c r="YY142" s="559"/>
      <c r="YZ142" s="559"/>
      <c r="ZA142" s="559"/>
      <c r="ZB142" s="559"/>
      <c r="ZC142" s="559"/>
      <c r="ZD142" s="559"/>
      <c r="ZE142" s="559"/>
      <c r="ZF142" s="559"/>
      <c r="ZG142" s="559"/>
      <c r="ZH142" s="559"/>
      <c r="ZI142" s="559"/>
      <c r="ZJ142" s="559"/>
      <c r="ZK142" s="559"/>
      <c r="ZL142" s="559"/>
      <c r="ZM142" s="559"/>
      <c r="ZN142" s="559"/>
      <c r="ZO142" s="559"/>
      <c r="ZP142" s="559"/>
      <c r="ZQ142" s="559"/>
      <c r="ZR142" s="559"/>
      <c r="ZS142" s="559"/>
      <c r="ZT142" s="559"/>
      <c r="ZU142" s="559"/>
      <c r="ZV142" s="559"/>
      <c r="ZW142" s="559"/>
      <c r="ZX142" s="559"/>
      <c r="ZY142" s="559"/>
      <c r="ZZ142" s="559"/>
      <c r="AAA142" s="559"/>
      <c r="AAB142" s="559"/>
      <c r="AAC142" s="559"/>
      <c r="AAD142" s="559"/>
      <c r="AAE142" s="559"/>
      <c r="AAF142" s="559"/>
      <c r="AAG142" s="559"/>
      <c r="AAH142" s="559"/>
      <c r="AAI142" s="559"/>
      <c r="AAJ142" s="559"/>
      <c r="AAK142" s="559"/>
      <c r="AAL142" s="559"/>
      <c r="AAM142" s="559"/>
      <c r="AAN142" s="559"/>
      <c r="AAO142" s="559"/>
      <c r="AAP142" s="559"/>
      <c r="AAQ142" s="559"/>
      <c r="AAR142" s="559"/>
      <c r="AAS142" s="559"/>
      <c r="AAT142" s="559"/>
      <c r="AAU142" s="559"/>
      <c r="AAV142" s="559"/>
      <c r="AAW142" s="559"/>
      <c r="AAX142" s="559"/>
      <c r="AAY142" s="559"/>
      <c r="AAZ142" s="559"/>
      <c r="ABA142" s="559"/>
      <c r="ABB142" s="559"/>
      <c r="ABC142" s="559"/>
      <c r="ABD142" s="559"/>
      <c r="ABE142" s="559"/>
      <c r="ABF142" s="559"/>
      <c r="ABG142" s="559"/>
      <c r="ABH142" s="559"/>
      <c r="ABI142" s="559"/>
      <c r="ABJ142" s="559"/>
      <c r="ABK142" s="559"/>
      <c r="ABL142" s="559"/>
      <c r="ABM142" s="559"/>
      <c r="ABN142" s="559"/>
      <c r="ABO142" s="559"/>
      <c r="ABP142" s="559"/>
      <c r="ABQ142" s="559"/>
      <c r="ABR142" s="559"/>
      <c r="ABS142" s="559"/>
      <c r="ABT142" s="559"/>
      <c r="ABU142" s="559"/>
      <c r="ABV142" s="559"/>
      <c r="ABW142" s="559"/>
      <c r="ABX142" s="559"/>
      <c r="ABY142" s="559"/>
      <c r="ABZ142" s="559"/>
      <c r="ACA142" s="559"/>
      <c r="ACB142" s="559"/>
      <c r="ACC142" s="559"/>
      <c r="ACD142" s="559"/>
      <c r="ACE142" s="559"/>
      <c r="ACF142" s="559"/>
      <c r="ACG142" s="559"/>
      <c r="ACH142" s="559"/>
      <c r="ACI142" s="559"/>
      <c r="ACJ142" s="559"/>
      <c r="ACK142" s="559"/>
      <c r="ACL142" s="559"/>
      <c r="ACM142" s="559"/>
      <c r="ACN142" s="559"/>
      <c r="ACO142" s="559"/>
      <c r="ACP142" s="559"/>
      <c r="ACQ142" s="559"/>
      <c r="ACR142" s="559"/>
      <c r="ACS142" s="559"/>
      <c r="ACT142" s="559"/>
      <c r="ACU142" s="559"/>
      <c r="ACV142" s="559"/>
      <c r="ACW142" s="559"/>
      <c r="ACX142" s="559"/>
      <c r="ACY142" s="559"/>
      <c r="ACZ142" s="559"/>
      <c r="ADA142" s="559"/>
      <c r="ADB142" s="559"/>
      <c r="ADC142" s="559"/>
      <c r="ADD142" s="559"/>
      <c r="ADE142" s="559"/>
      <c r="ADF142" s="559"/>
      <c r="ADG142" s="559"/>
      <c r="ADH142" s="559"/>
      <c r="ADI142" s="559"/>
      <c r="ADJ142" s="559"/>
      <c r="ADK142" s="559"/>
      <c r="ADL142" s="559"/>
      <c r="ADM142" s="559"/>
      <c r="ADN142" s="559"/>
      <c r="ADO142" s="559"/>
      <c r="ADP142" s="559"/>
      <c r="ADQ142" s="559"/>
      <c r="ADR142" s="559"/>
      <c r="ADS142" s="559"/>
      <c r="ADT142" s="559"/>
      <c r="ADU142" s="559"/>
      <c r="ADV142" s="559"/>
      <c r="ADW142" s="559"/>
      <c r="ADX142" s="559"/>
      <c r="ADY142" s="559"/>
      <c r="ADZ142" s="559"/>
      <c r="AEA142" s="559"/>
      <c r="AEB142" s="559"/>
      <c r="AEC142" s="559"/>
      <c r="AED142" s="559"/>
      <c r="AEE142" s="559"/>
      <c r="AEF142" s="559"/>
      <c r="AEG142" s="559"/>
      <c r="AEH142" s="559"/>
      <c r="AEI142" s="559"/>
      <c r="AEJ142" s="559"/>
      <c r="AEK142" s="559"/>
      <c r="AEL142" s="559"/>
      <c r="AEM142" s="559"/>
      <c r="AEN142" s="559"/>
      <c r="AEO142" s="559"/>
      <c r="AEP142" s="559"/>
      <c r="AEQ142" s="559"/>
      <c r="AER142" s="559"/>
      <c r="AES142" s="559"/>
      <c r="AET142" s="559"/>
      <c r="AEU142" s="559"/>
      <c r="AEV142" s="559"/>
      <c r="AEW142" s="559"/>
      <c r="AEX142" s="559"/>
      <c r="AEY142" s="559"/>
      <c r="AEZ142" s="559"/>
      <c r="AFA142" s="559"/>
      <c r="AFB142" s="559"/>
      <c r="AFC142" s="559"/>
      <c r="AFD142" s="559"/>
      <c r="AFE142" s="559"/>
      <c r="AFF142" s="559"/>
      <c r="AFG142" s="559"/>
      <c r="AFH142" s="559"/>
      <c r="AFI142" s="559"/>
      <c r="AFJ142" s="559"/>
      <c r="AFK142" s="559"/>
      <c r="AFL142" s="559"/>
      <c r="AFM142" s="559"/>
      <c r="AFN142" s="559"/>
      <c r="AFO142" s="559"/>
      <c r="AFP142" s="559"/>
      <c r="AFQ142" s="559"/>
      <c r="AFR142" s="559"/>
      <c r="AFS142" s="559"/>
      <c r="AFT142" s="559"/>
      <c r="AFU142" s="559"/>
      <c r="AFV142" s="559"/>
      <c r="AFW142" s="559"/>
      <c r="AFX142" s="559"/>
      <c r="AFY142" s="559"/>
      <c r="AFZ142" s="559"/>
      <c r="AGA142" s="559"/>
      <c r="AGB142" s="559"/>
      <c r="AGC142" s="559"/>
      <c r="AGD142" s="559"/>
      <c r="AGE142" s="559"/>
      <c r="AGF142" s="559"/>
      <c r="AGG142" s="559"/>
      <c r="AGH142" s="559"/>
      <c r="AGI142" s="559"/>
      <c r="AGJ142" s="559"/>
      <c r="AGK142" s="559"/>
      <c r="AGL142" s="559"/>
      <c r="AGM142" s="559"/>
      <c r="AGN142" s="559"/>
      <c r="AGO142" s="559"/>
      <c r="AGP142" s="559"/>
      <c r="AGQ142" s="559"/>
      <c r="AGR142" s="559"/>
      <c r="AGS142" s="559"/>
      <c r="AGT142" s="559"/>
      <c r="AGU142" s="559"/>
      <c r="AGV142" s="559"/>
      <c r="AGW142" s="559"/>
      <c r="AGX142" s="559"/>
      <c r="AGY142" s="559"/>
      <c r="AGZ142" s="559"/>
      <c r="AHA142" s="559"/>
      <c r="AHB142" s="559"/>
      <c r="AHC142" s="559"/>
      <c r="AHD142" s="559"/>
      <c r="AHE142" s="559"/>
      <c r="AHF142" s="559"/>
      <c r="AHG142" s="559"/>
      <c r="AHH142" s="559"/>
      <c r="AHI142" s="559"/>
      <c r="AHJ142" s="559"/>
      <c r="AHK142" s="559"/>
      <c r="AHL142" s="559"/>
      <c r="AHM142" s="559"/>
      <c r="AHN142" s="559"/>
      <c r="AHO142" s="559"/>
      <c r="AHP142" s="559"/>
      <c r="AHQ142" s="559"/>
      <c r="AHR142" s="559"/>
      <c r="AHS142" s="559"/>
      <c r="AHT142" s="559"/>
      <c r="AHU142" s="559"/>
      <c r="AHV142" s="559"/>
      <c r="AHW142" s="559"/>
      <c r="AHX142" s="559"/>
      <c r="AHY142" s="559"/>
      <c r="AHZ142" s="559"/>
      <c r="AIA142" s="559"/>
      <c r="AIB142" s="559"/>
      <c r="AIC142" s="559"/>
      <c r="AID142" s="559"/>
      <c r="AIE142" s="559"/>
      <c r="AIF142" s="559"/>
      <c r="AIG142" s="559"/>
      <c r="AIH142" s="559"/>
      <c r="AII142" s="559"/>
      <c r="AIJ142" s="559"/>
      <c r="AIK142" s="559"/>
      <c r="AIL142" s="559"/>
      <c r="AIM142" s="559"/>
      <c r="AIN142" s="559"/>
      <c r="AIO142" s="559"/>
      <c r="AIP142" s="559"/>
      <c r="AIQ142" s="559"/>
      <c r="AIR142" s="559"/>
      <c r="AIS142" s="559"/>
      <c r="AIT142" s="559"/>
      <c r="AIU142" s="559"/>
      <c r="AIV142" s="559"/>
      <c r="AIW142" s="559"/>
      <c r="AIX142" s="559"/>
      <c r="AIY142" s="559"/>
      <c r="AIZ142" s="559"/>
      <c r="AJA142" s="559"/>
      <c r="AJB142" s="559"/>
      <c r="AJC142" s="559"/>
      <c r="AJD142" s="559"/>
      <c r="AJE142" s="559"/>
      <c r="AJF142" s="559"/>
      <c r="AJG142" s="559"/>
      <c r="AJH142" s="559"/>
      <c r="AJI142" s="559"/>
      <c r="AJJ142" s="559"/>
      <c r="AJK142" s="559"/>
      <c r="AJL142" s="559"/>
      <c r="AJM142" s="559"/>
      <c r="AJN142" s="559"/>
      <c r="AJO142" s="559"/>
      <c r="AJP142" s="559"/>
      <c r="AJQ142" s="559"/>
      <c r="AJR142" s="559"/>
      <c r="AJS142" s="559"/>
      <c r="AJT142" s="559"/>
      <c r="AJU142" s="559"/>
      <c r="AJV142" s="559"/>
      <c r="AJW142" s="559"/>
      <c r="AJX142" s="559"/>
      <c r="AJY142" s="559"/>
      <c r="AJZ142" s="559"/>
      <c r="AKA142" s="559"/>
      <c r="AKB142" s="559"/>
      <c r="AKC142" s="559"/>
      <c r="AKD142" s="559"/>
      <c r="AKE142" s="559"/>
      <c r="AKF142" s="559"/>
      <c r="AKG142" s="559"/>
      <c r="AKH142" s="559"/>
      <c r="AKI142" s="559"/>
      <c r="AKJ142" s="559"/>
      <c r="AKK142" s="559"/>
      <c r="AKL142" s="559"/>
      <c r="AKM142" s="559"/>
      <c r="AKN142" s="559"/>
      <c r="AKO142" s="559"/>
      <c r="AKP142" s="559"/>
      <c r="AKQ142" s="559"/>
      <c r="AKR142" s="559"/>
      <c r="AKS142" s="559"/>
      <c r="AKT142" s="559"/>
      <c r="AKU142" s="559"/>
      <c r="AKV142" s="559"/>
      <c r="AKW142" s="559"/>
      <c r="AKX142" s="559"/>
      <c r="AKY142" s="559"/>
      <c r="AKZ142" s="559"/>
      <c r="ALA142" s="559"/>
      <c r="ALB142" s="559"/>
      <c r="ALC142" s="559"/>
      <c r="ALD142" s="559"/>
      <c r="ALE142" s="559"/>
      <c r="ALF142" s="559"/>
      <c r="ALG142" s="559"/>
      <c r="ALH142" s="559"/>
      <c r="ALI142" s="559"/>
      <c r="ALJ142" s="559"/>
      <c r="ALK142" s="559"/>
      <c r="ALL142" s="559"/>
      <c r="ALM142" s="559"/>
      <c r="ALN142" s="559"/>
      <c r="ALO142" s="559"/>
      <c r="ALP142" s="559"/>
      <c r="ALQ142" s="559"/>
      <c r="ALR142" s="559"/>
      <c r="ALS142" s="559"/>
      <c r="ALT142" s="559"/>
      <c r="ALU142" s="559"/>
      <c r="ALV142" s="559"/>
      <c r="ALW142" s="559"/>
      <c r="ALX142" s="559"/>
      <c r="ALY142" s="559"/>
      <c r="ALZ142" s="559"/>
      <c r="AMA142" s="559"/>
      <c r="AMB142" s="559"/>
      <c r="AMC142" s="559"/>
      <c r="AMD142" s="559"/>
      <c r="AME142" s="559"/>
      <c r="AMF142" s="559"/>
      <c r="AMG142" s="559"/>
      <c r="AMH142" s="559"/>
      <c r="AMI142" s="559"/>
      <c r="AMJ142" s="559"/>
    </row>
    <row r="143" spans="1:1025" s="175" customFormat="1" x14ac:dyDescent="0.25">
      <c r="A143" s="356" t="s">
        <v>11868</v>
      </c>
      <c r="B143" s="257">
        <v>143</v>
      </c>
      <c r="C143" s="171" t="s">
        <v>27634</v>
      </c>
      <c r="D143" s="290" t="s">
        <v>27635</v>
      </c>
      <c r="E143" s="286"/>
      <c r="F143" s="291"/>
      <c r="G143" s="280"/>
      <c r="H143" s="280"/>
      <c r="I143" s="492" t="s">
        <v>750</v>
      </c>
      <c r="J143" s="292"/>
      <c r="K143" s="293">
        <v>1</v>
      </c>
      <c r="L143" s="293"/>
      <c r="M143" s="293"/>
      <c r="N143" s="293"/>
      <c r="O143" s="293"/>
      <c r="P143" s="293"/>
      <c r="Q143" s="293"/>
      <c r="R143" s="293"/>
      <c r="S143" s="293"/>
      <c r="T143" s="293"/>
      <c r="U143" s="293"/>
      <c r="V143" s="293"/>
      <c r="W143" s="283">
        <f t="shared" si="64"/>
        <v>100</v>
      </c>
      <c r="X143" s="283">
        <f t="shared" si="78"/>
        <v>100</v>
      </c>
      <c r="Y143" s="283">
        <f t="shared" si="80"/>
        <v>100</v>
      </c>
      <c r="Z143" s="283">
        <f t="shared" si="66"/>
        <v>100</v>
      </c>
      <c r="AA143" s="283">
        <f t="shared" si="67"/>
        <v>100</v>
      </c>
      <c r="AB143" s="287">
        <f t="shared" si="68"/>
        <v>100</v>
      </c>
      <c r="AC143" s="287">
        <f t="shared" si="69"/>
        <v>100</v>
      </c>
      <c r="AD143" s="287">
        <f t="shared" si="70"/>
        <v>100</v>
      </c>
      <c r="AE143" s="284">
        <f t="shared" si="84"/>
        <v>100</v>
      </c>
      <c r="AF143" s="284">
        <f t="shared" si="75"/>
        <v>100</v>
      </c>
      <c r="AG143" s="268">
        <f t="shared" si="79"/>
        <v>1</v>
      </c>
      <c r="AH143" s="268">
        <f t="shared" si="81"/>
        <v>100</v>
      </c>
      <c r="AI143" s="268">
        <f t="shared" si="82"/>
        <v>3</v>
      </c>
      <c r="AJ143" s="268">
        <f t="shared" si="83"/>
        <v>100</v>
      </c>
      <c r="AK143" s="506" t="s">
        <v>750</v>
      </c>
      <c r="AL143" s="286"/>
      <c r="AM143" s="286">
        <v>3</v>
      </c>
      <c r="AN143" s="511"/>
      <c r="AO143" s="357"/>
      <c r="AP143" s="357"/>
      <c r="AQ143" s="286"/>
      <c r="AR143" s="563" t="s">
        <v>31740</v>
      </c>
      <c r="AS143" s="563"/>
      <c r="AT143" s="286"/>
      <c r="AU143" s="286"/>
      <c r="AV143" s="559"/>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c r="GX143" s="150"/>
      <c r="GY143" s="150"/>
      <c r="GZ143" s="150"/>
      <c r="HA143" s="150"/>
      <c r="HB143" s="150"/>
      <c r="HC143" s="150"/>
      <c r="HD143" s="150"/>
      <c r="HE143" s="150"/>
      <c r="HF143" s="150"/>
      <c r="HG143" s="150"/>
      <c r="HH143" s="150"/>
      <c r="HI143" s="150"/>
      <c r="HJ143" s="150"/>
      <c r="HK143" s="150"/>
      <c r="HL143" s="150"/>
      <c r="HM143" s="150"/>
      <c r="HN143" s="150"/>
      <c r="HO143" s="150"/>
      <c r="HP143" s="150"/>
      <c r="HQ143" s="150"/>
      <c r="HR143" s="150"/>
      <c r="HS143" s="150"/>
      <c r="HT143" s="150"/>
      <c r="HU143" s="150"/>
      <c r="HV143" s="150"/>
      <c r="HW143" s="150"/>
      <c r="HX143" s="150"/>
      <c r="HY143" s="150"/>
      <c r="HZ143" s="150"/>
      <c r="IA143" s="150"/>
      <c r="IB143" s="150"/>
      <c r="IC143" s="150"/>
      <c r="ID143" s="150"/>
      <c r="IE143" s="150"/>
      <c r="IF143" s="150"/>
      <c r="IG143" s="150"/>
      <c r="IH143" s="150"/>
      <c r="II143" s="150"/>
      <c r="IJ143" s="150"/>
      <c r="IK143" s="150"/>
      <c r="IL143" s="150"/>
      <c r="IM143" s="150"/>
      <c r="IN143" s="150"/>
      <c r="IO143" s="150"/>
      <c r="IP143" s="150"/>
      <c r="IQ143" s="150"/>
      <c r="IR143" s="150"/>
      <c r="IS143" s="150"/>
      <c r="IT143" s="150"/>
      <c r="IU143" s="150"/>
      <c r="IV143" s="150"/>
      <c r="IW143" s="150"/>
      <c r="IX143" s="150"/>
      <c r="IY143" s="150"/>
      <c r="IZ143" s="150"/>
      <c r="JA143" s="150"/>
      <c r="JB143" s="150"/>
      <c r="JC143" s="150"/>
      <c r="JD143" s="150"/>
      <c r="JE143" s="150"/>
      <c r="JF143" s="150"/>
      <c r="JG143" s="150"/>
      <c r="JH143" s="150"/>
      <c r="JI143" s="150"/>
      <c r="JJ143" s="150"/>
      <c r="JK143" s="150"/>
      <c r="JL143" s="150"/>
      <c r="JM143" s="150"/>
      <c r="JN143" s="150"/>
      <c r="JO143" s="150"/>
      <c r="JP143" s="150"/>
      <c r="JQ143" s="150"/>
      <c r="JR143" s="150"/>
      <c r="JS143" s="150"/>
      <c r="JT143" s="150"/>
      <c r="JU143" s="150"/>
      <c r="JV143" s="150"/>
      <c r="JW143" s="150"/>
      <c r="JX143" s="150"/>
      <c r="JY143" s="150"/>
      <c r="JZ143" s="150"/>
      <c r="KA143" s="150"/>
      <c r="KB143" s="150"/>
      <c r="KC143" s="150"/>
      <c r="KD143" s="150"/>
      <c r="KE143" s="150"/>
      <c r="KF143" s="150"/>
      <c r="KG143" s="150"/>
      <c r="KH143" s="150"/>
      <c r="KI143" s="150"/>
      <c r="KJ143" s="150"/>
      <c r="KK143" s="150"/>
      <c r="KL143" s="150"/>
      <c r="KM143" s="150"/>
      <c r="KN143" s="150"/>
      <c r="KO143" s="150"/>
      <c r="KP143" s="150"/>
      <c r="KQ143" s="150"/>
      <c r="KR143" s="150"/>
      <c r="KS143" s="150"/>
      <c r="KT143" s="150"/>
      <c r="KU143" s="150"/>
      <c r="KV143" s="150"/>
      <c r="KW143" s="150"/>
      <c r="KX143" s="150"/>
      <c r="KY143" s="150"/>
      <c r="KZ143" s="150"/>
      <c r="LA143" s="150"/>
      <c r="LB143" s="150"/>
      <c r="LC143" s="150"/>
      <c r="LD143" s="150"/>
      <c r="LE143" s="150"/>
      <c r="LF143" s="150"/>
      <c r="LG143" s="150"/>
      <c r="LH143" s="150"/>
      <c r="LI143" s="150"/>
      <c r="LJ143" s="150"/>
      <c r="LK143" s="150"/>
      <c r="LL143" s="150"/>
      <c r="LM143" s="150"/>
      <c r="LN143" s="150"/>
      <c r="LO143" s="150"/>
      <c r="LP143" s="150"/>
      <c r="LQ143" s="150"/>
      <c r="LR143" s="150"/>
      <c r="LS143" s="150"/>
      <c r="LT143" s="150"/>
      <c r="LU143" s="150"/>
      <c r="LV143" s="150"/>
      <c r="LW143" s="150"/>
      <c r="LX143" s="150"/>
      <c r="LY143" s="150"/>
      <c r="LZ143" s="150"/>
      <c r="MA143" s="150"/>
      <c r="MB143" s="150"/>
      <c r="MC143" s="150"/>
      <c r="MD143" s="150"/>
      <c r="ME143" s="150"/>
      <c r="MF143" s="150"/>
      <c r="MG143" s="150"/>
      <c r="MH143" s="150"/>
      <c r="MI143" s="150"/>
      <c r="MJ143" s="150"/>
      <c r="MK143" s="150"/>
      <c r="ML143" s="150"/>
      <c r="MM143" s="150"/>
      <c r="MN143" s="150"/>
      <c r="MO143" s="150"/>
      <c r="MP143" s="150"/>
      <c r="MQ143" s="150"/>
      <c r="MR143" s="150"/>
      <c r="MS143" s="150"/>
      <c r="MT143" s="150"/>
      <c r="MU143" s="150"/>
      <c r="MV143" s="150"/>
      <c r="MW143" s="150"/>
      <c r="MX143" s="150"/>
      <c r="MY143" s="150"/>
      <c r="MZ143" s="150"/>
      <c r="NA143" s="150"/>
      <c r="NB143" s="150"/>
      <c r="NC143" s="150"/>
      <c r="ND143" s="150"/>
      <c r="NE143" s="150"/>
      <c r="NF143" s="150"/>
      <c r="NG143" s="150"/>
      <c r="NH143" s="150"/>
      <c r="NI143" s="150"/>
      <c r="NJ143" s="150"/>
      <c r="NK143" s="150"/>
      <c r="NL143" s="150"/>
      <c r="NM143" s="150"/>
      <c r="NN143" s="150"/>
      <c r="NO143" s="150"/>
      <c r="NP143" s="150"/>
      <c r="NQ143" s="150"/>
      <c r="NR143" s="150"/>
      <c r="NS143" s="150"/>
      <c r="NT143" s="150"/>
      <c r="NU143" s="150"/>
      <c r="NV143" s="150"/>
      <c r="NW143" s="150"/>
      <c r="NX143" s="150"/>
      <c r="NY143" s="150"/>
      <c r="NZ143" s="150"/>
      <c r="OA143" s="150"/>
      <c r="OB143" s="150"/>
      <c r="OC143" s="150"/>
      <c r="OD143" s="150"/>
      <c r="OE143" s="150"/>
      <c r="OF143" s="150"/>
      <c r="OG143" s="150"/>
      <c r="OH143" s="150"/>
      <c r="OI143" s="150"/>
      <c r="OJ143" s="150"/>
      <c r="OK143" s="150"/>
      <c r="OL143" s="150"/>
      <c r="OM143" s="150"/>
      <c r="ON143" s="150"/>
      <c r="OO143" s="150"/>
      <c r="OP143" s="150"/>
      <c r="OQ143" s="150"/>
      <c r="OR143" s="150"/>
      <c r="OS143" s="150"/>
      <c r="OT143" s="150"/>
      <c r="OU143" s="150"/>
      <c r="OV143" s="150"/>
      <c r="OW143" s="150"/>
      <c r="OX143" s="150"/>
      <c r="OY143" s="150"/>
      <c r="OZ143" s="150"/>
      <c r="PA143" s="150"/>
      <c r="PB143" s="150"/>
      <c r="PC143" s="150"/>
      <c r="PD143" s="150"/>
      <c r="PE143" s="150"/>
      <c r="PF143" s="150"/>
      <c r="PG143" s="150"/>
      <c r="PH143" s="150"/>
      <c r="PI143" s="150"/>
      <c r="PJ143" s="150"/>
      <c r="PK143" s="150"/>
      <c r="PL143" s="150"/>
      <c r="PM143" s="150"/>
      <c r="PN143" s="150"/>
      <c r="PO143" s="150"/>
      <c r="PP143" s="150"/>
      <c r="PQ143" s="150"/>
      <c r="PR143" s="150"/>
      <c r="PS143" s="150"/>
      <c r="PT143" s="150"/>
      <c r="PU143" s="150"/>
      <c r="PV143" s="150"/>
      <c r="PW143" s="150"/>
      <c r="PX143" s="150"/>
      <c r="PY143" s="150"/>
      <c r="PZ143" s="150"/>
      <c r="QA143" s="150"/>
      <c r="QB143" s="150"/>
      <c r="QC143" s="150"/>
      <c r="QD143" s="150"/>
      <c r="QE143" s="150"/>
      <c r="QF143" s="150"/>
      <c r="QG143" s="150"/>
      <c r="QH143" s="150"/>
      <c r="QI143" s="150"/>
      <c r="QJ143" s="150"/>
      <c r="QK143" s="150"/>
      <c r="QL143" s="150"/>
      <c r="QM143" s="150"/>
      <c r="QN143" s="150"/>
      <c r="QO143" s="150"/>
      <c r="QP143" s="150"/>
      <c r="QQ143" s="150"/>
      <c r="QR143" s="150"/>
      <c r="QS143" s="150"/>
      <c r="QT143" s="150"/>
      <c r="QU143" s="150"/>
      <c r="QV143" s="150"/>
      <c r="QW143" s="150"/>
      <c r="QX143" s="150"/>
      <c r="QY143" s="150"/>
      <c r="QZ143" s="150"/>
      <c r="RA143" s="150"/>
      <c r="RB143" s="150"/>
      <c r="RC143" s="150"/>
      <c r="RD143" s="150"/>
      <c r="RE143" s="150"/>
      <c r="RF143" s="150"/>
      <c r="RG143" s="150"/>
      <c r="RH143" s="150"/>
      <c r="RI143" s="150"/>
      <c r="RJ143" s="150"/>
      <c r="RK143" s="150"/>
      <c r="RL143" s="150"/>
      <c r="RM143" s="150"/>
      <c r="RN143" s="150"/>
      <c r="RO143" s="150"/>
      <c r="RP143" s="150"/>
      <c r="RQ143" s="150"/>
      <c r="RR143" s="150"/>
      <c r="RS143" s="150"/>
      <c r="RT143" s="150"/>
      <c r="RU143" s="150"/>
      <c r="RV143" s="150"/>
      <c r="RW143" s="150"/>
      <c r="RX143" s="150"/>
      <c r="RY143" s="150"/>
      <c r="RZ143" s="150"/>
      <c r="SA143" s="150"/>
      <c r="SB143" s="150"/>
      <c r="SC143" s="150"/>
      <c r="SD143" s="150"/>
      <c r="SE143" s="150"/>
      <c r="SF143" s="150"/>
      <c r="SG143" s="150"/>
      <c r="SH143" s="150"/>
      <c r="SI143" s="150"/>
      <c r="SJ143" s="150"/>
      <c r="SK143" s="150"/>
      <c r="SL143" s="150"/>
      <c r="SM143" s="150"/>
      <c r="SN143" s="150"/>
      <c r="SO143" s="150"/>
      <c r="SP143" s="150"/>
      <c r="SQ143" s="150"/>
      <c r="SR143" s="150"/>
      <c r="SS143" s="150"/>
      <c r="ST143" s="150"/>
      <c r="SU143" s="150"/>
      <c r="SV143" s="150"/>
      <c r="SW143" s="150"/>
      <c r="SX143" s="150"/>
      <c r="SY143" s="150"/>
      <c r="SZ143" s="150"/>
      <c r="TA143" s="150"/>
      <c r="TB143" s="150"/>
      <c r="TC143" s="150"/>
      <c r="TD143" s="150"/>
      <c r="TE143" s="150"/>
      <c r="TF143" s="150"/>
      <c r="TG143" s="150"/>
      <c r="TH143" s="150"/>
      <c r="TI143" s="150"/>
      <c r="TJ143" s="150"/>
      <c r="TK143" s="150"/>
      <c r="TL143" s="150"/>
      <c r="TM143" s="150"/>
      <c r="TN143" s="150"/>
      <c r="TO143" s="150"/>
      <c r="TP143" s="150"/>
      <c r="TQ143" s="150"/>
      <c r="TR143" s="150"/>
      <c r="TS143" s="150"/>
      <c r="TT143" s="150"/>
      <c r="TU143" s="150"/>
      <c r="TV143" s="150"/>
      <c r="TW143" s="150"/>
      <c r="TX143" s="150"/>
      <c r="TY143" s="150"/>
      <c r="TZ143" s="150"/>
      <c r="UA143" s="150"/>
      <c r="UB143" s="150"/>
      <c r="UC143" s="150"/>
      <c r="UD143" s="150"/>
      <c r="UE143" s="150"/>
      <c r="UF143" s="150"/>
      <c r="UG143" s="150"/>
      <c r="UH143" s="150"/>
      <c r="UI143" s="150"/>
      <c r="UJ143" s="150"/>
      <c r="UK143" s="150"/>
      <c r="UL143" s="150"/>
      <c r="UM143" s="150"/>
      <c r="UN143" s="150"/>
      <c r="UO143" s="150"/>
      <c r="UP143" s="150"/>
      <c r="UQ143" s="150"/>
      <c r="UR143" s="150"/>
      <c r="US143" s="150"/>
      <c r="UT143" s="150"/>
      <c r="UU143" s="150"/>
      <c r="UV143" s="150"/>
      <c r="UW143" s="150"/>
      <c r="UX143" s="150"/>
      <c r="UY143" s="150"/>
      <c r="UZ143" s="150"/>
      <c r="VA143" s="150"/>
      <c r="VB143" s="150"/>
      <c r="VC143" s="150"/>
      <c r="VD143" s="150"/>
      <c r="VE143" s="150"/>
      <c r="VF143" s="150"/>
      <c r="VG143" s="150"/>
      <c r="VH143" s="150"/>
      <c r="VI143" s="150"/>
      <c r="VJ143" s="150"/>
      <c r="VK143" s="150"/>
      <c r="VL143" s="150"/>
      <c r="VM143" s="150"/>
      <c r="VN143" s="150"/>
      <c r="VO143" s="150"/>
      <c r="VP143" s="150"/>
      <c r="VQ143" s="150"/>
      <c r="VR143" s="150"/>
      <c r="VS143" s="150"/>
      <c r="VT143" s="150"/>
      <c r="VU143" s="150"/>
      <c r="VV143" s="150"/>
      <c r="VW143" s="150"/>
      <c r="VX143" s="150"/>
      <c r="VY143" s="150"/>
      <c r="VZ143" s="150"/>
      <c r="WA143" s="150"/>
      <c r="WB143" s="150"/>
      <c r="WC143" s="150"/>
      <c r="WD143" s="150"/>
      <c r="WE143" s="150"/>
      <c r="WF143" s="150"/>
      <c r="WG143" s="150"/>
      <c r="WH143" s="150"/>
      <c r="WI143" s="150"/>
      <c r="WJ143" s="150"/>
      <c r="WK143" s="150"/>
      <c r="WL143" s="150"/>
      <c r="WM143" s="150"/>
      <c r="WN143" s="150"/>
      <c r="WO143" s="150"/>
      <c r="WP143" s="150"/>
      <c r="WQ143" s="150"/>
      <c r="WR143" s="150"/>
      <c r="WS143" s="150"/>
      <c r="WT143" s="150"/>
      <c r="WU143" s="150"/>
      <c r="WV143" s="150"/>
      <c r="WW143" s="150"/>
      <c r="WX143" s="150"/>
      <c r="WY143" s="150"/>
      <c r="WZ143" s="150"/>
      <c r="XA143" s="150"/>
      <c r="XB143" s="150"/>
      <c r="XC143" s="150"/>
      <c r="XD143" s="150"/>
      <c r="XE143" s="150"/>
      <c r="XF143" s="150"/>
      <c r="XG143" s="150"/>
      <c r="XH143" s="150"/>
      <c r="XI143" s="150"/>
      <c r="XJ143" s="150"/>
      <c r="XK143" s="150"/>
      <c r="XL143" s="150"/>
      <c r="XM143" s="150"/>
      <c r="XN143" s="150"/>
      <c r="XO143" s="150"/>
      <c r="XP143" s="150"/>
      <c r="XQ143" s="150"/>
      <c r="XR143" s="150"/>
      <c r="XS143" s="150"/>
      <c r="XT143" s="150"/>
      <c r="XU143" s="150"/>
      <c r="XV143" s="150"/>
      <c r="XW143" s="150"/>
      <c r="XX143" s="150"/>
      <c r="XY143" s="150"/>
      <c r="XZ143" s="150"/>
      <c r="YA143" s="150"/>
      <c r="YB143" s="150"/>
      <c r="YC143" s="150"/>
      <c r="YD143" s="150"/>
      <c r="YE143" s="150"/>
      <c r="YF143" s="150"/>
      <c r="YG143" s="150"/>
      <c r="YH143" s="150"/>
      <c r="YI143" s="150"/>
      <c r="YJ143" s="150"/>
      <c r="YK143" s="150"/>
      <c r="YL143" s="150"/>
      <c r="YM143" s="150"/>
      <c r="YN143" s="150"/>
      <c r="YO143" s="150"/>
      <c r="YP143" s="150"/>
      <c r="YQ143" s="150"/>
      <c r="YR143" s="150"/>
      <c r="YS143" s="150"/>
      <c r="YT143" s="150"/>
      <c r="YU143" s="150"/>
      <c r="YV143" s="150"/>
      <c r="YW143" s="150"/>
      <c r="YX143" s="150"/>
      <c r="YY143" s="150"/>
      <c r="YZ143" s="150"/>
      <c r="ZA143" s="150"/>
      <c r="ZB143" s="150"/>
      <c r="ZC143" s="150"/>
      <c r="ZD143" s="150"/>
      <c r="ZE143" s="150"/>
      <c r="ZF143" s="150"/>
      <c r="ZG143" s="150"/>
      <c r="ZH143" s="150"/>
      <c r="ZI143" s="150"/>
      <c r="ZJ143" s="150"/>
      <c r="ZK143" s="150"/>
      <c r="ZL143" s="150"/>
      <c r="ZM143" s="150"/>
      <c r="ZN143" s="150"/>
      <c r="ZO143" s="150"/>
      <c r="ZP143" s="150"/>
      <c r="ZQ143" s="150"/>
      <c r="ZR143" s="150"/>
      <c r="ZS143" s="150"/>
      <c r="ZT143" s="150"/>
      <c r="ZU143" s="150"/>
      <c r="ZV143" s="150"/>
      <c r="ZW143" s="150"/>
      <c r="ZX143" s="150"/>
      <c r="ZY143" s="150"/>
      <c r="ZZ143" s="150"/>
      <c r="AAA143" s="150"/>
      <c r="AAB143" s="150"/>
      <c r="AAC143" s="150"/>
      <c r="AAD143" s="150"/>
      <c r="AAE143" s="150"/>
      <c r="AAF143" s="150"/>
      <c r="AAG143" s="150"/>
      <c r="AAH143" s="150"/>
      <c r="AAI143" s="150"/>
      <c r="AAJ143" s="150"/>
      <c r="AAK143" s="150"/>
      <c r="AAL143" s="150"/>
      <c r="AAM143" s="150"/>
      <c r="AAN143" s="150"/>
      <c r="AAO143" s="150"/>
      <c r="AAP143" s="150"/>
      <c r="AAQ143" s="150"/>
      <c r="AAR143" s="150"/>
      <c r="AAS143" s="150"/>
      <c r="AAT143" s="150"/>
      <c r="AAU143" s="150"/>
      <c r="AAV143" s="150"/>
      <c r="AAW143" s="150"/>
      <c r="AAX143" s="150"/>
      <c r="AAY143" s="150"/>
      <c r="AAZ143" s="150"/>
      <c r="ABA143" s="150"/>
      <c r="ABB143" s="150"/>
      <c r="ABC143" s="150"/>
      <c r="ABD143" s="150"/>
      <c r="ABE143" s="150"/>
      <c r="ABF143" s="150"/>
      <c r="ABG143" s="150"/>
      <c r="ABH143" s="150"/>
      <c r="ABI143" s="150"/>
      <c r="ABJ143" s="150"/>
      <c r="ABK143" s="150"/>
      <c r="ABL143" s="150"/>
      <c r="ABM143" s="150"/>
      <c r="ABN143" s="150"/>
      <c r="ABO143" s="150"/>
      <c r="ABP143" s="150"/>
      <c r="ABQ143" s="150"/>
      <c r="ABR143" s="150"/>
      <c r="ABS143" s="150"/>
      <c r="ABT143" s="150"/>
      <c r="ABU143" s="150"/>
      <c r="ABV143" s="150"/>
      <c r="ABW143" s="150"/>
      <c r="ABX143" s="150"/>
      <c r="ABY143" s="150"/>
      <c r="ABZ143" s="150"/>
      <c r="ACA143" s="150"/>
      <c r="ACB143" s="150"/>
      <c r="ACC143" s="150"/>
      <c r="ACD143" s="150"/>
      <c r="ACE143" s="150"/>
      <c r="ACF143" s="150"/>
      <c r="ACG143" s="150"/>
      <c r="ACH143" s="150"/>
      <c r="ACI143" s="150"/>
      <c r="ACJ143" s="150"/>
      <c r="ACK143" s="150"/>
      <c r="ACL143" s="150"/>
      <c r="ACM143" s="150"/>
      <c r="ACN143" s="150"/>
      <c r="ACO143" s="150"/>
      <c r="ACP143" s="150"/>
      <c r="ACQ143" s="150"/>
      <c r="ACR143" s="150"/>
      <c r="ACS143" s="150"/>
      <c r="ACT143" s="150"/>
      <c r="ACU143" s="150"/>
      <c r="ACV143" s="150"/>
      <c r="ACW143" s="150"/>
      <c r="ACX143" s="150"/>
      <c r="ACY143" s="150"/>
      <c r="ACZ143" s="150"/>
      <c r="ADA143" s="150"/>
      <c r="ADB143" s="150"/>
      <c r="ADC143" s="150"/>
      <c r="ADD143" s="150"/>
      <c r="ADE143" s="150"/>
      <c r="ADF143" s="150"/>
      <c r="ADG143" s="150"/>
      <c r="ADH143" s="150"/>
      <c r="ADI143" s="150"/>
      <c r="ADJ143" s="150"/>
      <c r="ADK143" s="150"/>
      <c r="ADL143" s="150"/>
      <c r="ADM143" s="150"/>
      <c r="ADN143" s="150"/>
      <c r="ADO143" s="150"/>
      <c r="ADP143" s="150"/>
      <c r="ADQ143" s="150"/>
      <c r="ADR143" s="150"/>
      <c r="ADS143" s="150"/>
      <c r="ADT143" s="150"/>
      <c r="ADU143" s="150"/>
      <c r="ADV143" s="150"/>
      <c r="ADW143" s="150"/>
      <c r="ADX143" s="150"/>
      <c r="ADY143" s="150"/>
      <c r="ADZ143" s="150"/>
      <c r="AEA143" s="150"/>
      <c r="AEB143" s="150"/>
      <c r="AEC143" s="150"/>
      <c r="AED143" s="150"/>
      <c r="AEE143" s="150"/>
      <c r="AEF143" s="150"/>
      <c r="AEG143" s="150"/>
      <c r="AEH143" s="150"/>
      <c r="AEI143" s="150"/>
      <c r="AEJ143" s="150"/>
      <c r="AEK143" s="150"/>
      <c r="AEL143" s="150"/>
      <c r="AEM143" s="150"/>
      <c r="AEN143" s="150"/>
      <c r="AEO143" s="150"/>
      <c r="AEP143" s="150"/>
      <c r="AEQ143" s="150"/>
      <c r="AER143" s="150"/>
      <c r="AES143" s="150"/>
      <c r="AET143" s="150"/>
      <c r="AEU143" s="150"/>
      <c r="AEV143" s="150"/>
      <c r="AEW143" s="150"/>
      <c r="AEX143" s="150"/>
      <c r="AEY143" s="150"/>
      <c r="AEZ143" s="150"/>
      <c r="AFA143" s="150"/>
      <c r="AFB143" s="150"/>
      <c r="AFC143" s="150"/>
      <c r="AFD143" s="150"/>
      <c r="AFE143" s="150"/>
      <c r="AFF143" s="150"/>
      <c r="AFG143" s="150"/>
      <c r="AFH143" s="150"/>
      <c r="AFI143" s="150"/>
      <c r="AFJ143" s="150"/>
      <c r="AFK143" s="150"/>
      <c r="AFL143" s="150"/>
      <c r="AFM143" s="150"/>
      <c r="AFN143" s="150"/>
      <c r="AFO143" s="150"/>
      <c r="AFP143" s="150"/>
      <c r="AFQ143" s="150"/>
      <c r="AFR143" s="150"/>
      <c r="AFS143" s="150"/>
      <c r="AFT143" s="150"/>
      <c r="AFU143" s="150"/>
      <c r="AFV143" s="150"/>
      <c r="AFW143" s="150"/>
      <c r="AFX143" s="150"/>
      <c r="AFY143" s="150"/>
      <c r="AFZ143" s="150"/>
      <c r="AGA143" s="150"/>
      <c r="AGB143" s="150"/>
      <c r="AGC143" s="150"/>
      <c r="AGD143" s="150"/>
      <c r="AGE143" s="150"/>
      <c r="AGF143" s="150"/>
      <c r="AGG143" s="150"/>
      <c r="AGH143" s="150"/>
      <c r="AGI143" s="150"/>
      <c r="AGJ143" s="150"/>
      <c r="AGK143" s="150"/>
      <c r="AGL143" s="150"/>
      <c r="AGM143" s="150"/>
      <c r="AGN143" s="150"/>
      <c r="AGO143" s="150"/>
      <c r="AGP143" s="150"/>
      <c r="AGQ143" s="150"/>
      <c r="AGR143" s="150"/>
      <c r="AGS143" s="150"/>
      <c r="AGT143" s="150"/>
      <c r="AGU143" s="150"/>
      <c r="AGV143" s="150"/>
      <c r="AGW143" s="150"/>
      <c r="AGX143" s="150"/>
      <c r="AGY143" s="150"/>
      <c r="AGZ143" s="150"/>
      <c r="AHA143" s="150"/>
      <c r="AHB143" s="150"/>
      <c r="AHC143" s="150"/>
      <c r="AHD143" s="150"/>
      <c r="AHE143" s="150"/>
      <c r="AHF143" s="150"/>
      <c r="AHG143" s="150"/>
      <c r="AHH143" s="150"/>
      <c r="AHI143" s="150"/>
      <c r="AHJ143" s="150"/>
      <c r="AHK143" s="150"/>
      <c r="AHL143" s="150"/>
      <c r="AHM143" s="150"/>
      <c r="AHN143" s="150"/>
      <c r="AHO143" s="150"/>
      <c r="AHP143" s="150"/>
      <c r="AHQ143" s="150"/>
      <c r="AHR143" s="150"/>
      <c r="AHS143" s="150"/>
      <c r="AHT143" s="150"/>
      <c r="AHU143" s="150"/>
      <c r="AHV143" s="150"/>
      <c r="AHW143" s="150"/>
      <c r="AHX143" s="150"/>
      <c r="AHY143" s="150"/>
      <c r="AHZ143" s="150"/>
      <c r="AIA143" s="150"/>
      <c r="AIB143" s="150"/>
      <c r="AIC143" s="150"/>
      <c r="AID143" s="150"/>
      <c r="AIE143" s="150"/>
      <c r="AIF143" s="150"/>
      <c r="AIG143" s="150"/>
      <c r="AIH143" s="150"/>
      <c r="AII143" s="150"/>
      <c r="AIJ143" s="150"/>
      <c r="AIK143" s="150"/>
      <c r="AIL143" s="150"/>
      <c r="AIM143" s="150"/>
      <c r="AIN143" s="150"/>
      <c r="AIO143" s="150"/>
      <c r="AIP143" s="150"/>
      <c r="AIQ143" s="150"/>
      <c r="AIR143" s="150"/>
      <c r="AIS143" s="150"/>
      <c r="AIT143" s="150"/>
      <c r="AIU143" s="150"/>
      <c r="AIV143" s="150"/>
      <c r="AIW143" s="150"/>
      <c r="AIX143" s="150"/>
      <c r="AIY143" s="150"/>
      <c r="AIZ143" s="150"/>
      <c r="AJA143" s="150"/>
      <c r="AJB143" s="150"/>
      <c r="AJC143" s="150"/>
      <c r="AJD143" s="150"/>
      <c r="AJE143" s="150"/>
      <c r="AJF143" s="150"/>
      <c r="AJG143" s="150"/>
      <c r="AJH143" s="150"/>
      <c r="AJI143" s="150"/>
      <c r="AJJ143" s="150"/>
      <c r="AJK143" s="150"/>
      <c r="AJL143" s="150"/>
      <c r="AJM143" s="150"/>
      <c r="AJN143" s="150"/>
      <c r="AJO143" s="150"/>
      <c r="AJP143" s="150"/>
      <c r="AJQ143" s="150"/>
      <c r="AJR143" s="150"/>
      <c r="AJS143" s="150"/>
      <c r="AJT143" s="150"/>
      <c r="AJU143" s="150"/>
      <c r="AJV143" s="150"/>
      <c r="AJW143" s="150"/>
      <c r="AJX143" s="150"/>
      <c r="AJY143" s="150"/>
      <c r="AJZ143" s="150"/>
      <c r="AKA143" s="150"/>
      <c r="AKB143" s="150"/>
      <c r="AKC143" s="150"/>
      <c r="AKD143" s="150"/>
      <c r="AKE143" s="150"/>
      <c r="AKF143" s="150"/>
      <c r="AKG143" s="150"/>
      <c r="AKH143" s="150"/>
      <c r="AKI143" s="150"/>
      <c r="AKJ143" s="150"/>
      <c r="AKK143" s="150"/>
      <c r="AKL143" s="150"/>
      <c r="AKM143" s="150"/>
      <c r="AKN143" s="150"/>
      <c r="AKO143" s="150"/>
      <c r="AKP143" s="150"/>
      <c r="AKQ143" s="150"/>
      <c r="AKR143" s="150"/>
      <c r="AKS143" s="150"/>
      <c r="AKT143" s="150"/>
      <c r="AKU143" s="150"/>
      <c r="AKV143" s="150"/>
      <c r="AKW143" s="150"/>
      <c r="AKX143" s="150"/>
      <c r="AKY143" s="150"/>
      <c r="AKZ143" s="150"/>
      <c r="ALA143" s="150"/>
      <c r="ALB143" s="150"/>
      <c r="ALC143" s="150"/>
      <c r="ALD143" s="150"/>
      <c r="ALE143" s="150"/>
      <c r="ALF143" s="150"/>
      <c r="ALG143" s="150"/>
      <c r="ALH143" s="150"/>
      <c r="ALI143" s="150"/>
      <c r="ALJ143" s="150"/>
      <c r="ALK143" s="150"/>
      <c r="ALL143" s="150"/>
      <c r="ALM143" s="150"/>
      <c r="ALN143" s="150"/>
      <c r="ALO143" s="150"/>
      <c r="ALP143" s="150"/>
      <c r="ALQ143" s="150"/>
      <c r="ALR143" s="150"/>
      <c r="ALS143" s="150"/>
      <c r="ALT143" s="150"/>
      <c r="ALU143" s="150"/>
      <c r="ALV143" s="150"/>
      <c r="ALW143" s="150"/>
      <c r="ALX143" s="150"/>
      <c r="ALY143" s="150"/>
      <c r="ALZ143" s="150"/>
      <c r="AMA143" s="150"/>
      <c r="AMB143" s="150"/>
      <c r="AMC143" s="150"/>
      <c r="AMD143" s="150"/>
      <c r="AME143" s="150"/>
      <c r="AMF143" s="150"/>
      <c r="AMG143" s="150"/>
      <c r="AMH143" s="150"/>
      <c r="AMI143" s="150"/>
      <c r="AMJ143" s="150"/>
      <c r="AMK143" s="150"/>
    </row>
    <row r="144" spans="1:1025" x14ac:dyDescent="0.25">
      <c r="A144" s="258" t="s">
        <v>1103</v>
      </c>
      <c r="B144" s="257">
        <v>144</v>
      </c>
      <c r="C144" s="258" t="s">
        <v>1104</v>
      </c>
      <c r="D144" s="308" t="s">
        <v>1105</v>
      </c>
      <c r="E144" s="390" t="s">
        <v>818</v>
      </c>
      <c r="F144" s="291"/>
      <c r="G144" s="280"/>
      <c r="H144" s="280">
        <v>4</v>
      </c>
      <c r="I144" s="492">
        <v>3.1</v>
      </c>
      <c r="J144" s="292"/>
      <c r="K144" s="293"/>
      <c r="L144" s="379"/>
      <c r="M144" s="293"/>
      <c r="N144" s="293"/>
      <c r="O144" s="293"/>
      <c r="P144" s="293"/>
      <c r="Q144" s="293"/>
      <c r="R144" s="379"/>
      <c r="S144" s="293"/>
      <c r="T144" s="293" t="s">
        <v>748</v>
      </c>
      <c r="U144" s="293"/>
      <c r="V144" s="293"/>
      <c r="W144" s="283">
        <f t="shared" si="64"/>
        <v>100</v>
      </c>
      <c r="X144" s="283">
        <f t="shared" si="78"/>
        <v>100</v>
      </c>
      <c r="Y144" s="283">
        <f t="shared" si="80"/>
        <v>100</v>
      </c>
      <c r="Z144" s="283">
        <f t="shared" si="66"/>
        <v>100</v>
      </c>
      <c r="AA144" s="283">
        <f t="shared" si="67"/>
        <v>100</v>
      </c>
      <c r="AB144" s="287">
        <f t="shared" si="68"/>
        <v>100</v>
      </c>
      <c r="AC144" s="287">
        <f t="shared" si="69"/>
        <v>100</v>
      </c>
      <c r="AD144" s="287">
        <f t="shared" si="70"/>
        <v>0.3</v>
      </c>
      <c r="AE144" s="284">
        <f t="shared" si="84"/>
        <v>100</v>
      </c>
      <c r="AF144" s="284">
        <f t="shared" si="75"/>
        <v>100</v>
      </c>
      <c r="AG144" s="268">
        <f t="shared" si="79"/>
        <v>100</v>
      </c>
      <c r="AH144" s="268">
        <f t="shared" si="81"/>
        <v>100</v>
      </c>
      <c r="AI144" s="268">
        <f t="shared" si="82"/>
        <v>100</v>
      </c>
      <c r="AJ144" s="268">
        <f t="shared" si="83"/>
        <v>100</v>
      </c>
      <c r="AK144" s="506" t="s">
        <v>24260</v>
      </c>
      <c r="AL144" s="286"/>
      <c r="AM144" s="286"/>
      <c r="AN144" s="511"/>
      <c r="AO144" s="357"/>
      <c r="AP144" s="357"/>
      <c r="AQ144" s="286"/>
      <c r="AR144" s="382" t="s">
        <v>24261</v>
      </c>
      <c r="AS144" s="382"/>
      <c r="AT144" s="286"/>
      <c r="AU144" s="286"/>
      <c r="AV144" s="559"/>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c r="JC144" s="170"/>
      <c r="JD144" s="170"/>
      <c r="JE144" s="170"/>
      <c r="JF144" s="170"/>
      <c r="JG144" s="170"/>
      <c r="JH144" s="170"/>
      <c r="JI144" s="170"/>
      <c r="JJ144" s="170"/>
      <c r="JK144" s="170"/>
      <c r="JL144" s="170"/>
      <c r="JM144" s="170"/>
      <c r="JN144" s="170"/>
      <c r="JO144" s="170"/>
      <c r="JP144" s="170"/>
      <c r="JQ144" s="170"/>
      <c r="JR144" s="170"/>
      <c r="JS144" s="170"/>
      <c r="JT144" s="170"/>
      <c r="JU144" s="170"/>
      <c r="JV144" s="170"/>
      <c r="JW144" s="170"/>
      <c r="JX144" s="170"/>
      <c r="JY144" s="170"/>
      <c r="JZ144" s="170"/>
      <c r="KA144" s="170"/>
      <c r="KB144" s="170"/>
      <c r="KC144" s="170"/>
      <c r="KD144" s="170"/>
      <c r="KE144" s="170"/>
      <c r="KF144" s="170"/>
      <c r="KG144" s="170"/>
      <c r="KH144" s="170"/>
      <c r="KI144" s="170"/>
      <c r="KJ144" s="170"/>
      <c r="KK144" s="170"/>
      <c r="KL144" s="170"/>
      <c r="KM144" s="170"/>
      <c r="KN144" s="170"/>
      <c r="KO144" s="170"/>
      <c r="KP144" s="170"/>
      <c r="KQ144" s="170"/>
      <c r="KR144" s="170"/>
      <c r="KS144" s="170"/>
      <c r="KT144" s="170"/>
      <c r="KU144" s="170"/>
      <c r="KV144" s="170"/>
      <c r="KW144" s="170"/>
      <c r="KX144" s="170"/>
      <c r="KY144" s="170"/>
      <c r="KZ144" s="170"/>
      <c r="LA144" s="170"/>
      <c r="LB144" s="170"/>
      <c r="LC144" s="170"/>
      <c r="LD144" s="170"/>
      <c r="LE144" s="170"/>
      <c r="LF144" s="170"/>
      <c r="LG144" s="170"/>
      <c r="LH144" s="170"/>
      <c r="LI144" s="170"/>
      <c r="LJ144" s="170"/>
      <c r="LK144" s="170"/>
      <c r="LL144" s="170"/>
      <c r="LM144" s="170"/>
      <c r="LN144" s="170"/>
      <c r="LO144" s="170"/>
      <c r="LP144" s="170"/>
      <c r="LQ144" s="170"/>
      <c r="LR144" s="170"/>
      <c r="LS144" s="170"/>
      <c r="LT144" s="170"/>
      <c r="LU144" s="170"/>
      <c r="LV144" s="170"/>
      <c r="LW144" s="170"/>
      <c r="LX144" s="170"/>
      <c r="LY144" s="170"/>
      <c r="LZ144" s="170"/>
      <c r="MA144" s="170"/>
      <c r="MB144" s="170"/>
      <c r="MC144" s="170"/>
      <c r="MD144" s="170"/>
      <c r="ME144" s="170"/>
      <c r="MF144" s="170"/>
      <c r="MG144" s="170"/>
      <c r="MH144" s="170"/>
      <c r="MI144" s="170"/>
      <c r="MJ144" s="170"/>
      <c r="MK144" s="170"/>
      <c r="ML144" s="170"/>
      <c r="MM144" s="170"/>
      <c r="MN144" s="170"/>
      <c r="MO144" s="170"/>
      <c r="MP144" s="170"/>
      <c r="MQ144" s="170"/>
      <c r="MR144" s="170"/>
      <c r="MS144" s="170"/>
      <c r="MT144" s="170"/>
      <c r="MU144" s="170"/>
      <c r="MV144" s="170"/>
      <c r="MW144" s="170"/>
      <c r="MX144" s="170"/>
      <c r="MY144" s="170"/>
      <c r="MZ144" s="170"/>
      <c r="NA144" s="170"/>
      <c r="NB144" s="170"/>
      <c r="NC144" s="170"/>
      <c r="ND144" s="170"/>
      <c r="NE144" s="170"/>
      <c r="NF144" s="170"/>
      <c r="NG144" s="170"/>
      <c r="NH144" s="170"/>
      <c r="NI144" s="170"/>
      <c r="NJ144" s="170"/>
      <c r="NK144" s="170"/>
      <c r="NL144" s="170"/>
      <c r="NM144" s="170"/>
      <c r="NN144" s="170"/>
      <c r="NO144" s="170"/>
      <c r="NP144" s="170"/>
      <c r="NQ144" s="170"/>
      <c r="NR144" s="170"/>
      <c r="NS144" s="170"/>
      <c r="NT144" s="170"/>
      <c r="NU144" s="170"/>
      <c r="NV144" s="170"/>
      <c r="NW144" s="170"/>
      <c r="NX144" s="170"/>
      <c r="NY144" s="170"/>
      <c r="NZ144" s="170"/>
      <c r="OA144" s="170"/>
      <c r="OB144" s="170"/>
      <c r="OC144" s="170"/>
      <c r="OD144" s="170"/>
      <c r="OE144" s="170"/>
      <c r="OF144" s="170"/>
      <c r="OG144" s="170"/>
      <c r="OH144" s="170"/>
      <c r="OI144" s="170"/>
      <c r="OJ144" s="170"/>
      <c r="OK144" s="170"/>
      <c r="OL144" s="170"/>
      <c r="OM144" s="170"/>
      <c r="ON144" s="170"/>
      <c r="OO144" s="170"/>
      <c r="OP144" s="170"/>
      <c r="OQ144" s="170"/>
      <c r="OR144" s="170"/>
      <c r="OS144" s="170"/>
      <c r="OT144" s="170"/>
      <c r="OU144" s="170"/>
      <c r="OV144" s="170"/>
      <c r="OW144" s="170"/>
      <c r="OX144" s="170"/>
      <c r="OY144" s="170"/>
      <c r="OZ144" s="170"/>
      <c r="PA144" s="170"/>
      <c r="PB144" s="170"/>
      <c r="PC144" s="170"/>
      <c r="PD144" s="170"/>
      <c r="PE144" s="170"/>
      <c r="PF144" s="170"/>
      <c r="PG144" s="170"/>
      <c r="PH144" s="170"/>
      <c r="PI144" s="170"/>
      <c r="PJ144" s="170"/>
      <c r="PK144" s="170"/>
      <c r="PL144" s="170"/>
      <c r="PM144" s="170"/>
      <c r="PN144" s="170"/>
      <c r="PO144" s="170"/>
      <c r="PP144" s="170"/>
      <c r="PQ144" s="170"/>
      <c r="PR144" s="170"/>
      <c r="PS144" s="170"/>
      <c r="PT144" s="170"/>
      <c r="PU144" s="170"/>
      <c r="PV144" s="170"/>
      <c r="PW144" s="170"/>
      <c r="PX144" s="170"/>
      <c r="PY144" s="170"/>
      <c r="PZ144" s="170"/>
      <c r="QA144" s="170"/>
      <c r="QB144" s="170"/>
      <c r="QC144" s="170"/>
      <c r="QD144" s="170"/>
      <c r="QE144" s="170"/>
      <c r="QF144" s="170"/>
      <c r="QG144" s="170"/>
      <c r="QH144" s="170"/>
      <c r="QI144" s="170"/>
      <c r="QJ144" s="170"/>
      <c r="QK144" s="170"/>
      <c r="QL144" s="170"/>
      <c r="QM144" s="170"/>
      <c r="QN144" s="170"/>
      <c r="QO144" s="170"/>
      <c r="QP144" s="170"/>
      <c r="QQ144" s="170"/>
      <c r="QR144" s="170"/>
      <c r="QS144" s="170"/>
      <c r="QT144" s="170"/>
      <c r="QU144" s="170"/>
      <c r="QV144" s="170"/>
      <c r="QW144" s="170"/>
      <c r="QX144" s="170"/>
      <c r="QY144" s="170"/>
      <c r="QZ144" s="170"/>
      <c r="RA144" s="170"/>
      <c r="RB144" s="170"/>
      <c r="RC144" s="170"/>
      <c r="RD144" s="170"/>
      <c r="RE144" s="170"/>
      <c r="RF144" s="170"/>
      <c r="RG144" s="170"/>
      <c r="RH144" s="170"/>
      <c r="RI144" s="170"/>
      <c r="RJ144" s="170"/>
      <c r="RK144" s="170"/>
      <c r="RL144" s="170"/>
      <c r="RM144" s="170"/>
      <c r="RN144" s="170"/>
      <c r="RO144" s="170"/>
      <c r="RP144" s="170"/>
      <c r="RQ144" s="170"/>
      <c r="RR144" s="170"/>
      <c r="RS144" s="170"/>
      <c r="RT144" s="170"/>
      <c r="RU144" s="170"/>
      <c r="RV144" s="170"/>
      <c r="RW144" s="170"/>
      <c r="RX144" s="170"/>
      <c r="RY144" s="170"/>
      <c r="RZ144" s="170"/>
      <c r="SA144" s="170"/>
      <c r="SB144" s="170"/>
      <c r="SC144" s="170"/>
      <c r="SD144" s="170"/>
      <c r="SE144" s="170"/>
      <c r="SF144" s="170"/>
      <c r="SG144" s="170"/>
      <c r="SH144" s="170"/>
      <c r="SI144" s="170"/>
      <c r="SJ144" s="170"/>
      <c r="SK144" s="170"/>
      <c r="SL144" s="170"/>
      <c r="SM144" s="170"/>
      <c r="SN144" s="170"/>
      <c r="SO144" s="170"/>
      <c r="SP144" s="170"/>
      <c r="SQ144" s="170"/>
      <c r="SR144" s="170"/>
      <c r="SS144" s="170"/>
      <c r="ST144" s="170"/>
      <c r="SU144" s="170"/>
      <c r="SV144" s="170"/>
      <c r="SW144" s="170"/>
      <c r="SX144" s="170"/>
      <c r="SY144" s="170"/>
      <c r="SZ144" s="170"/>
      <c r="TA144" s="170"/>
      <c r="TB144" s="170"/>
      <c r="TC144" s="170"/>
      <c r="TD144" s="170"/>
      <c r="TE144" s="170"/>
      <c r="TF144" s="170"/>
      <c r="TG144" s="170"/>
      <c r="TH144" s="170"/>
      <c r="TI144" s="170"/>
      <c r="TJ144" s="170"/>
      <c r="TK144" s="170"/>
      <c r="TL144" s="170"/>
      <c r="TM144" s="170"/>
      <c r="TN144" s="170"/>
      <c r="TO144" s="170"/>
      <c r="TP144" s="170"/>
      <c r="TQ144" s="170"/>
      <c r="TR144" s="170"/>
      <c r="TS144" s="170"/>
      <c r="TT144" s="170"/>
      <c r="TU144" s="170"/>
      <c r="TV144" s="170"/>
      <c r="TW144" s="170"/>
      <c r="TX144" s="170"/>
      <c r="TY144" s="170"/>
      <c r="TZ144" s="170"/>
      <c r="UA144" s="170"/>
      <c r="UB144" s="170"/>
      <c r="UC144" s="170"/>
      <c r="UD144" s="170"/>
      <c r="UE144" s="170"/>
      <c r="UF144" s="170"/>
      <c r="UG144" s="170"/>
      <c r="UH144" s="170"/>
      <c r="UI144" s="170"/>
      <c r="UJ144" s="170"/>
      <c r="UK144" s="170"/>
      <c r="UL144" s="170"/>
      <c r="UM144" s="170"/>
      <c r="UN144" s="170"/>
      <c r="UO144" s="170"/>
      <c r="UP144" s="170"/>
      <c r="UQ144" s="170"/>
      <c r="UR144" s="170"/>
      <c r="US144" s="170"/>
      <c r="UT144" s="170"/>
      <c r="UU144" s="170"/>
      <c r="UV144" s="170"/>
      <c r="UW144" s="170"/>
      <c r="UX144" s="170"/>
      <c r="UY144" s="170"/>
      <c r="UZ144" s="170"/>
      <c r="VA144" s="170"/>
      <c r="VB144" s="170"/>
      <c r="VC144" s="170"/>
      <c r="VD144" s="170"/>
      <c r="VE144" s="170"/>
      <c r="VF144" s="170"/>
      <c r="VG144" s="170"/>
      <c r="VH144" s="170"/>
      <c r="VI144" s="170"/>
      <c r="VJ144" s="170"/>
      <c r="VK144" s="170"/>
      <c r="VL144" s="170"/>
      <c r="VM144" s="170"/>
      <c r="VN144" s="170"/>
      <c r="VO144" s="170"/>
      <c r="VP144" s="170"/>
      <c r="VQ144" s="170"/>
      <c r="VR144" s="170"/>
      <c r="VS144" s="170"/>
      <c r="VT144" s="170"/>
      <c r="VU144" s="170"/>
      <c r="VV144" s="170"/>
      <c r="VW144" s="170"/>
      <c r="VX144" s="170"/>
      <c r="VY144" s="170"/>
      <c r="VZ144" s="170"/>
      <c r="WA144" s="170"/>
      <c r="WB144" s="170"/>
      <c r="WC144" s="170"/>
      <c r="WD144" s="170"/>
      <c r="WE144" s="170"/>
      <c r="WF144" s="170"/>
      <c r="WG144" s="170"/>
      <c r="WH144" s="170"/>
      <c r="WI144" s="170"/>
      <c r="WJ144" s="170"/>
      <c r="WK144" s="170"/>
      <c r="WL144" s="170"/>
      <c r="WM144" s="170"/>
      <c r="WN144" s="170"/>
      <c r="WO144" s="170"/>
      <c r="WP144" s="170"/>
      <c r="WQ144" s="170"/>
      <c r="WR144" s="170"/>
      <c r="WS144" s="170"/>
      <c r="WT144" s="170"/>
      <c r="WU144" s="170"/>
      <c r="WV144" s="170"/>
      <c r="WW144" s="170"/>
      <c r="WX144" s="170"/>
      <c r="WY144" s="170"/>
      <c r="WZ144" s="170"/>
      <c r="XA144" s="170"/>
      <c r="XB144" s="170"/>
      <c r="XC144" s="170"/>
      <c r="XD144" s="170"/>
      <c r="XE144" s="170"/>
      <c r="XF144" s="170"/>
      <c r="XG144" s="170"/>
      <c r="XH144" s="170"/>
      <c r="XI144" s="170"/>
      <c r="XJ144" s="170"/>
      <c r="XK144" s="170"/>
      <c r="XL144" s="170"/>
      <c r="XM144" s="170"/>
      <c r="XN144" s="170"/>
      <c r="XO144" s="170"/>
      <c r="XP144" s="170"/>
      <c r="XQ144" s="170"/>
      <c r="XR144" s="170"/>
      <c r="XS144" s="170"/>
      <c r="XT144" s="170"/>
      <c r="XU144" s="170"/>
      <c r="XV144" s="170"/>
      <c r="XW144" s="170"/>
      <c r="XX144" s="170"/>
      <c r="XY144" s="170"/>
      <c r="XZ144" s="170"/>
      <c r="YA144" s="170"/>
      <c r="YB144" s="170"/>
      <c r="YC144" s="170"/>
      <c r="YD144" s="170"/>
      <c r="YE144" s="170"/>
      <c r="YF144" s="170"/>
      <c r="YG144" s="170"/>
      <c r="YH144" s="170"/>
      <c r="YI144" s="170"/>
      <c r="YJ144" s="170"/>
      <c r="YK144" s="170"/>
      <c r="YL144" s="170"/>
      <c r="YM144" s="170"/>
      <c r="YN144" s="170"/>
      <c r="YO144" s="170"/>
      <c r="YP144" s="170"/>
      <c r="YQ144" s="170"/>
      <c r="YR144" s="170"/>
      <c r="YS144" s="170"/>
      <c r="YT144" s="170"/>
      <c r="YU144" s="170"/>
      <c r="YV144" s="170"/>
      <c r="YW144" s="170"/>
      <c r="YX144" s="170"/>
      <c r="YY144" s="170"/>
      <c r="YZ144" s="170"/>
      <c r="ZA144" s="170"/>
      <c r="ZB144" s="170"/>
      <c r="ZC144" s="170"/>
      <c r="ZD144" s="170"/>
      <c r="ZE144" s="170"/>
      <c r="ZF144" s="170"/>
      <c r="ZG144" s="170"/>
      <c r="ZH144" s="170"/>
      <c r="ZI144" s="170"/>
      <c r="ZJ144" s="170"/>
      <c r="ZK144" s="170"/>
      <c r="ZL144" s="170"/>
      <c r="ZM144" s="170"/>
      <c r="ZN144" s="170"/>
      <c r="ZO144" s="170"/>
      <c r="ZP144" s="170"/>
      <c r="ZQ144" s="170"/>
      <c r="ZR144" s="170"/>
      <c r="ZS144" s="170"/>
      <c r="ZT144" s="170"/>
      <c r="ZU144" s="170"/>
      <c r="ZV144" s="170"/>
      <c r="ZW144" s="170"/>
      <c r="ZX144" s="170"/>
      <c r="ZY144" s="170"/>
      <c r="ZZ144" s="170"/>
      <c r="AAA144" s="170"/>
      <c r="AAB144" s="170"/>
      <c r="AAC144" s="170"/>
      <c r="AAD144" s="170"/>
      <c r="AAE144" s="170"/>
      <c r="AAF144" s="170"/>
      <c r="AAG144" s="170"/>
      <c r="AAH144" s="170"/>
      <c r="AAI144" s="170"/>
      <c r="AAJ144" s="170"/>
      <c r="AAK144" s="170"/>
      <c r="AAL144" s="170"/>
      <c r="AAM144" s="170"/>
      <c r="AAN144" s="170"/>
      <c r="AAO144" s="170"/>
      <c r="AAP144" s="170"/>
      <c r="AAQ144" s="170"/>
      <c r="AAR144" s="170"/>
      <c r="AAS144" s="170"/>
      <c r="AAT144" s="170"/>
      <c r="AAU144" s="170"/>
      <c r="AAV144" s="170"/>
      <c r="AAW144" s="170"/>
      <c r="AAX144" s="170"/>
      <c r="AAY144" s="170"/>
      <c r="AAZ144" s="170"/>
      <c r="ABA144" s="170"/>
      <c r="ABB144" s="170"/>
      <c r="ABC144" s="170"/>
      <c r="ABD144" s="170"/>
      <c r="ABE144" s="170"/>
      <c r="ABF144" s="170"/>
      <c r="ABG144" s="170"/>
      <c r="ABH144" s="170"/>
      <c r="ABI144" s="170"/>
      <c r="ABJ144" s="170"/>
      <c r="ABK144" s="170"/>
      <c r="ABL144" s="170"/>
      <c r="ABM144" s="170"/>
      <c r="ABN144" s="170"/>
      <c r="ABO144" s="170"/>
      <c r="ABP144" s="170"/>
      <c r="ABQ144" s="170"/>
      <c r="ABR144" s="170"/>
      <c r="ABS144" s="170"/>
      <c r="ABT144" s="170"/>
      <c r="ABU144" s="170"/>
      <c r="ABV144" s="170"/>
      <c r="ABW144" s="170"/>
      <c r="ABX144" s="170"/>
      <c r="ABY144" s="170"/>
      <c r="ABZ144" s="170"/>
      <c r="ACA144" s="170"/>
      <c r="ACB144" s="170"/>
      <c r="ACC144" s="170"/>
      <c r="ACD144" s="170"/>
      <c r="ACE144" s="170"/>
      <c r="ACF144" s="170"/>
      <c r="ACG144" s="170"/>
      <c r="ACH144" s="170"/>
      <c r="ACI144" s="170"/>
      <c r="ACJ144" s="170"/>
      <c r="ACK144" s="170"/>
      <c r="ACL144" s="170"/>
      <c r="ACM144" s="170"/>
      <c r="ACN144" s="170"/>
      <c r="ACO144" s="170"/>
      <c r="ACP144" s="170"/>
      <c r="ACQ144" s="170"/>
      <c r="ACR144" s="170"/>
      <c r="ACS144" s="170"/>
      <c r="ACT144" s="170"/>
      <c r="ACU144" s="170"/>
      <c r="ACV144" s="170"/>
      <c r="ACW144" s="170"/>
      <c r="ACX144" s="170"/>
      <c r="ACY144" s="170"/>
      <c r="ACZ144" s="170"/>
      <c r="ADA144" s="170"/>
      <c r="ADB144" s="170"/>
      <c r="ADC144" s="170"/>
      <c r="ADD144" s="170"/>
      <c r="ADE144" s="170"/>
      <c r="ADF144" s="170"/>
      <c r="ADG144" s="170"/>
      <c r="ADH144" s="170"/>
      <c r="ADI144" s="170"/>
      <c r="ADJ144" s="170"/>
      <c r="ADK144" s="170"/>
      <c r="ADL144" s="170"/>
      <c r="ADM144" s="170"/>
      <c r="ADN144" s="170"/>
      <c r="ADO144" s="170"/>
      <c r="ADP144" s="170"/>
      <c r="ADQ144" s="170"/>
      <c r="ADR144" s="170"/>
      <c r="ADS144" s="170"/>
      <c r="ADT144" s="170"/>
      <c r="ADU144" s="170"/>
      <c r="ADV144" s="170"/>
      <c r="ADW144" s="170"/>
      <c r="ADX144" s="170"/>
      <c r="ADY144" s="170"/>
      <c r="ADZ144" s="170"/>
      <c r="AEA144" s="170"/>
      <c r="AEB144" s="170"/>
      <c r="AEC144" s="170"/>
      <c r="AED144" s="170"/>
      <c r="AEE144" s="170"/>
      <c r="AEF144" s="170"/>
      <c r="AEG144" s="170"/>
      <c r="AEH144" s="170"/>
      <c r="AEI144" s="170"/>
      <c r="AEJ144" s="170"/>
      <c r="AEK144" s="170"/>
      <c r="AEL144" s="170"/>
      <c r="AEM144" s="170"/>
      <c r="AEN144" s="170"/>
      <c r="AEO144" s="170"/>
      <c r="AEP144" s="170"/>
      <c r="AEQ144" s="170"/>
      <c r="AER144" s="170"/>
      <c r="AES144" s="170"/>
      <c r="AET144" s="170"/>
      <c r="AEU144" s="170"/>
      <c r="AEV144" s="170"/>
      <c r="AEW144" s="170"/>
      <c r="AEX144" s="170"/>
      <c r="AEY144" s="170"/>
      <c r="AEZ144" s="170"/>
      <c r="AFA144" s="170"/>
      <c r="AFB144" s="170"/>
      <c r="AFC144" s="170"/>
      <c r="AFD144" s="170"/>
      <c r="AFE144" s="170"/>
      <c r="AFF144" s="170"/>
      <c r="AFG144" s="170"/>
      <c r="AFH144" s="170"/>
      <c r="AFI144" s="170"/>
      <c r="AFJ144" s="170"/>
      <c r="AFK144" s="170"/>
      <c r="AFL144" s="170"/>
      <c r="AFM144" s="170"/>
      <c r="AFN144" s="170"/>
      <c r="AFO144" s="170"/>
      <c r="AFP144" s="170"/>
      <c r="AFQ144" s="170"/>
      <c r="AFR144" s="170"/>
      <c r="AFS144" s="170"/>
      <c r="AFT144" s="170"/>
      <c r="AFU144" s="170"/>
      <c r="AFV144" s="170"/>
      <c r="AFW144" s="170"/>
      <c r="AFX144" s="170"/>
      <c r="AFY144" s="170"/>
      <c r="AFZ144" s="170"/>
      <c r="AGA144" s="170"/>
      <c r="AGB144" s="170"/>
      <c r="AGC144" s="170"/>
      <c r="AGD144" s="170"/>
      <c r="AGE144" s="170"/>
      <c r="AGF144" s="170"/>
      <c r="AGG144" s="170"/>
      <c r="AGH144" s="170"/>
      <c r="AGI144" s="170"/>
      <c r="AGJ144" s="170"/>
      <c r="AGK144" s="170"/>
      <c r="AGL144" s="170"/>
      <c r="AGM144" s="170"/>
      <c r="AGN144" s="170"/>
      <c r="AGO144" s="170"/>
      <c r="AGP144" s="170"/>
      <c r="AGQ144" s="170"/>
      <c r="AGR144" s="170"/>
      <c r="AGS144" s="170"/>
      <c r="AGT144" s="170"/>
      <c r="AGU144" s="170"/>
      <c r="AGV144" s="170"/>
      <c r="AGW144" s="170"/>
      <c r="AGX144" s="170"/>
      <c r="AGY144" s="170"/>
      <c r="AGZ144" s="170"/>
      <c r="AHA144" s="170"/>
      <c r="AHB144" s="170"/>
      <c r="AHC144" s="170"/>
      <c r="AHD144" s="170"/>
      <c r="AHE144" s="170"/>
      <c r="AHF144" s="170"/>
      <c r="AHG144" s="170"/>
      <c r="AHH144" s="170"/>
      <c r="AHI144" s="170"/>
      <c r="AHJ144" s="170"/>
      <c r="AHK144" s="170"/>
      <c r="AHL144" s="170"/>
      <c r="AHM144" s="170"/>
      <c r="AHN144" s="170"/>
      <c r="AHO144" s="170"/>
      <c r="AHP144" s="170"/>
      <c r="AHQ144" s="170"/>
      <c r="AHR144" s="170"/>
      <c r="AHS144" s="170"/>
      <c r="AHT144" s="170"/>
      <c r="AHU144" s="170"/>
      <c r="AHV144" s="170"/>
      <c r="AHW144" s="170"/>
      <c r="AHX144" s="170"/>
      <c r="AHY144" s="170"/>
      <c r="AHZ144" s="170"/>
      <c r="AIA144" s="170"/>
      <c r="AIB144" s="170"/>
      <c r="AIC144" s="170"/>
      <c r="AID144" s="170"/>
      <c r="AIE144" s="170"/>
      <c r="AIF144" s="170"/>
      <c r="AIG144" s="170"/>
      <c r="AIH144" s="170"/>
      <c r="AII144" s="170"/>
      <c r="AIJ144" s="170"/>
      <c r="AIK144" s="170"/>
      <c r="AIL144" s="170"/>
      <c r="AIM144" s="170"/>
      <c r="AIN144" s="170"/>
      <c r="AIO144" s="170"/>
      <c r="AIP144" s="170"/>
      <c r="AIQ144" s="170"/>
      <c r="AIR144" s="170"/>
      <c r="AIS144" s="170"/>
      <c r="AIT144" s="170"/>
      <c r="AIU144" s="170"/>
      <c r="AIV144" s="170"/>
      <c r="AIW144" s="170"/>
      <c r="AIX144" s="170"/>
      <c r="AIY144" s="170"/>
      <c r="AIZ144" s="170"/>
      <c r="AJA144" s="170"/>
      <c r="AJB144" s="170"/>
      <c r="AJC144" s="170"/>
      <c r="AJD144" s="170"/>
      <c r="AJE144" s="170"/>
      <c r="AJF144" s="170"/>
      <c r="AJG144" s="170"/>
      <c r="AJH144" s="170"/>
      <c r="AJI144" s="170"/>
      <c r="AJJ144" s="170"/>
      <c r="AJK144" s="170"/>
      <c r="AJL144" s="170"/>
      <c r="AJM144" s="170"/>
      <c r="AJN144" s="170"/>
      <c r="AJO144" s="170"/>
      <c r="AJP144" s="170"/>
      <c r="AJQ144" s="170"/>
      <c r="AJR144" s="170"/>
      <c r="AJS144" s="170"/>
      <c r="AJT144" s="170"/>
      <c r="AJU144" s="170"/>
      <c r="AJV144" s="170"/>
      <c r="AJW144" s="170"/>
      <c r="AJX144" s="170"/>
      <c r="AJY144" s="170"/>
      <c r="AJZ144" s="170"/>
      <c r="AKA144" s="170"/>
      <c r="AKB144" s="170"/>
      <c r="AKC144" s="170"/>
      <c r="AKD144" s="170"/>
      <c r="AKE144" s="170"/>
      <c r="AKF144" s="170"/>
      <c r="AKG144" s="170"/>
      <c r="AKH144" s="170"/>
      <c r="AKI144" s="170"/>
      <c r="AKJ144" s="170"/>
      <c r="AKK144" s="170"/>
      <c r="AKL144" s="170"/>
      <c r="AKM144" s="170"/>
      <c r="AKN144" s="170"/>
      <c r="AKO144" s="170"/>
      <c r="AKP144" s="170"/>
      <c r="AKQ144" s="170"/>
      <c r="AKR144" s="170"/>
      <c r="AKS144" s="170"/>
      <c r="AKT144" s="170"/>
      <c r="AKU144" s="170"/>
      <c r="AKV144" s="170"/>
      <c r="AKW144" s="170"/>
      <c r="AKX144" s="170"/>
      <c r="AKY144" s="170"/>
      <c r="AKZ144" s="170"/>
      <c r="ALA144" s="170"/>
      <c r="ALB144" s="170"/>
      <c r="ALC144" s="170"/>
      <c r="ALD144" s="170"/>
      <c r="ALE144" s="170"/>
      <c r="ALF144" s="170"/>
      <c r="ALG144" s="170"/>
      <c r="ALH144" s="170"/>
      <c r="ALI144" s="170"/>
      <c r="ALJ144" s="170"/>
      <c r="ALK144" s="170"/>
      <c r="ALL144" s="170"/>
      <c r="ALM144" s="170"/>
      <c r="ALN144" s="170"/>
      <c r="ALO144" s="170"/>
      <c r="ALP144" s="170"/>
      <c r="ALQ144" s="170"/>
      <c r="ALR144" s="170"/>
      <c r="ALS144" s="170"/>
      <c r="ALT144" s="170"/>
      <c r="ALU144" s="170"/>
      <c r="ALV144" s="170"/>
      <c r="ALW144" s="170"/>
      <c r="ALX144" s="170"/>
      <c r="ALY144" s="170"/>
      <c r="ALZ144" s="170"/>
      <c r="AMA144" s="170"/>
      <c r="AMB144" s="170"/>
      <c r="AMC144" s="170"/>
      <c r="AMD144" s="170"/>
      <c r="AME144" s="170"/>
      <c r="AMF144" s="170"/>
      <c r="AMG144" s="170"/>
      <c r="AMH144" s="170"/>
      <c r="AMI144" s="170"/>
      <c r="AMJ144" s="170"/>
    </row>
    <row r="145" spans="1:1024" x14ac:dyDescent="0.25">
      <c r="A145" s="289" t="s">
        <v>1106</v>
      </c>
      <c r="B145" s="257">
        <v>145</v>
      </c>
      <c r="C145" s="401" t="s">
        <v>1107</v>
      </c>
      <c r="D145" s="290" t="s">
        <v>1108</v>
      </c>
      <c r="E145" s="390" t="s">
        <v>818</v>
      </c>
      <c r="F145" s="291"/>
      <c r="G145" s="280"/>
      <c r="H145" s="280"/>
      <c r="I145" s="492" t="s">
        <v>750</v>
      </c>
      <c r="J145" s="292"/>
      <c r="K145" s="293">
        <v>2</v>
      </c>
      <c r="L145" s="293"/>
      <c r="M145" s="293"/>
      <c r="N145" s="293"/>
      <c r="O145" s="293"/>
      <c r="P145" s="293"/>
      <c r="Q145" s="293"/>
      <c r="R145" s="293"/>
      <c r="S145" s="293"/>
      <c r="T145" s="293" t="s">
        <v>749</v>
      </c>
      <c r="U145" s="293"/>
      <c r="V145" s="293"/>
      <c r="W145" s="283">
        <f t="shared" si="64"/>
        <v>100</v>
      </c>
      <c r="X145" s="283">
        <f t="shared" si="78"/>
        <v>100</v>
      </c>
      <c r="Y145" s="283">
        <f t="shared" si="80"/>
        <v>100</v>
      </c>
      <c r="Z145" s="283">
        <f t="shared" si="66"/>
        <v>100</v>
      </c>
      <c r="AA145" s="283">
        <f t="shared" si="67"/>
        <v>100</v>
      </c>
      <c r="AB145" s="287">
        <f t="shared" si="68"/>
        <v>100</v>
      </c>
      <c r="AC145" s="287">
        <f t="shared" si="69"/>
        <v>100</v>
      </c>
      <c r="AD145" s="287">
        <f t="shared" si="70"/>
        <v>0.3</v>
      </c>
      <c r="AE145" s="284">
        <f t="shared" si="84"/>
        <v>100</v>
      </c>
      <c r="AF145" s="284">
        <f t="shared" si="75"/>
        <v>100</v>
      </c>
      <c r="AG145" s="268">
        <f t="shared" si="79"/>
        <v>10</v>
      </c>
      <c r="AH145" s="268">
        <f t="shared" si="81"/>
        <v>100</v>
      </c>
      <c r="AI145" s="268">
        <f t="shared" si="82"/>
        <v>100</v>
      </c>
      <c r="AJ145" s="268">
        <f t="shared" si="83"/>
        <v>100</v>
      </c>
      <c r="AK145" s="501" t="s">
        <v>750</v>
      </c>
      <c r="AL145" s="286"/>
      <c r="AM145" s="286"/>
      <c r="AN145" s="511"/>
      <c r="AO145" s="357"/>
      <c r="AP145" s="357"/>
      <c r="AQ145" s="286"/>
      <c r="AR145" s="382" t="s">
        <v>24262</v>
      </c>
      <c r="AS145" s="382"/>
      <c r="AT145" s="286"/>
      <c r="AU145" s="286"/>
      <c r="AV145" s="111"/>
      <c r="AW145" s="559"/>
      <c r="AX145" s="559"/>
      <c r="AY145" s="559"/>
      <c r="AZ145" s="559"/>
      <c r="BA145" s="559"/>
      <c r="BB145" s="559"/>
      <c r="BC145" s="559"/>
      <c r="BD145" s="559"/>
      <c r="BE145" s="559"/>
      <c r="BF145" s="559"/>
      <c r="BG145" s="559"/>
      <c r="BH145" s="559"/>
      <c r="BI145" s="559"/>
      <c r="BJ145" s="559"/>
      <c r="BK145" s="559"/>
      <c r="BL145" s="559"/>
      <c r="BM145" s="559"/>
      <c r="BN145" s="559"/>
      <c r="BO145" s="559"/>
      <c r="BP145" s="559"/>
      <c r="BQ145" s="559"/>
      <c r="BR145" s="559"/>
      <c r="BS145" s="559"/>
      <c r="BT145" s="559"/>
      <c r="BU145" s="559"/>
      <c r="BV145" s="559"/>
      <c r="BW145" s="559"/>
      <c r="BX145" s="559"/>
      <c r="BY145" s="559"/>
      <c r="BZ145" s="559"/>
      <c r="CA145" s="559"/>
      <c r="CB145" s="559"/>
      <c r="CC145" s="559"/>
      <c r="CD145" s="559"/>
      <c r="CE145" s="559"/>
      <c r="CF145" s="559"/>
      <c r="CG145" s="559"/>
      <c r="CH145" s="559"/>
      <c r="CI145" s="559"/>
      <c r="CJ145" s="559"/>
      <c r="CK145" s="559"/>
      <c r="CL145" s="559"/>
      <c r="CM145" s="559"/>
      <c r="CN145" s="559"/>
      <c r="CO145" s="559"/>
      <c r="CP145" s="559"/>
      <c r="CQ145" s="559"/>
      <c r="CR145" s="559"/>
      <c r="CS145" s="559"/>
      <c r="CT145" s="559"/>
      <c r="CU145" s="559"/>
      <c r="CV145" s="559"/>
      <c r="CW145" s="559"/>
      <c r="CX145" s="559"/>
      <c r="CY145" s="559"/>
      <c r="CZ145" s="559"/>
      <c r="DA145" s="559"/>
      <c r="DB145" s="559"/>
      <c r="DC145" s="559"/>
      <c r="DD145" s="559"/>
      <c r="DE145" s="559"/>
      <c r="DF145" s="559"/>
      <c r="DG145" s="559"/>
      <c r="DH145" s="559"/>
      <c r="DI145" s="559"/>
      <c r="DJ145" s="559"/>
      <c r="DK145" s="559"/>
      <c r="DL145" s="559"/>
      <c r="DM145" s="559"/>
      <c r="DN145" s="559"/>
      <c r="DO145" s="559"/>
      <c r="DP145" s="559"/>
      <c r="DQ145" s="559"/>
      <c r="DR145" s="559"/>
      <c r="DS145" s="559"/>
      <c r="DT145" s="559"/>
      <c r="DU145" s="559"/>
      <c r="DV145" s="559"/>
      <c r="DW145" s="559"/>
      <c r="DX145" s="559"/>
      <c r="DY145" s="559"/>
      <c r="DZ145" s="559"/>
      <c r="EA145" s="559"/>
      <c r="EB145" s="559"/>
      <c r="EC145" s="559"/>
      <c r="ED145" s="559"/>
      <c r="EE145" s="559"/>
      <c r="EF145" s="559"/>
      <c r="EG145" s="559"/>
      <c r="EH145" s="559"/>
      <c r="EI145" s="559"/>
      <c r="EJ145" s="559"/>
      <c r="EK145" s="559"/>
      <c r="EL145" s="559"/>
      <c r="EM145" s="559"/>
      <c r="EN145" s="559"/>
      <c r="EO145" s="559"/>
      <c r="EP145" s="559"/>
      <c r="EQ145" s="559"/>
      <c r="ER145" s="559"/>
      <c r="ES145" s="559"/>
      <c r="ET145" s="559"/>
      <c r="EU145" s="559"/>
      <c r="EV145" s="559"/>
      <c r="EW145" s="559"/>
      <c r="EX145" s="559"/>
      <c r="EY145" s="559"/>
      <c r="EZ145" s="559"/>
      <c r="FA145" s="559"/>
      <c r="FB145" s="559"/>
      <c r="FC145" s="559"/>
      <c r="FD145" s="559"/>
      <c r="FE145" s="559"/>
      <c r="FF145" s="559"/>
      <c r="FG145" s="559"/>
      <c r="FH145" s="559"/>
      <c r="FI145" s="559"/>
      <c r="FJ145" s="559"/>
      <c r="FK145" s="559"/>
      <c r="FL145" s="559"/>
      <c r="FM145" s="559"/>
      <c r="FN145" s="559"/>
      <c r="FO145" s="559"/>
      <c r="FP145" s="559"/>
      <c r="FQ145" s="559"/>
      <c r="FR145" s="559"/>
      <c r="FS145" s="559"/>
      <c r="FT145" s="559"/>
      <c r="FU145" s="559"/>
      <c r="FV145" s="559"/>
      <c r="FW145" s="559"/>
      <c r="FX145" s="559"/>
      <c r="FY145" s="559"/>
      <c r="FZ145" s="559"/>
      <c r="GA145" s="559"/>
      <c r="GB145" s="559"/>
      <c r="GC145" s="559"/>
      <c r="GD145" s="559"/>
      <c r="GE145" s="559"/>
      <c r="GF145" s="559"/>
      <c r="GG145" s="559"/>
      <c r="GH145" s="559"/>
      <c r="GI145" s="559"/>
      <c r="GJ145" s="559"/>
      <c r="GK145" s="559"/>
      <c r="GL145" s="559"/>
      <c r="GM145" s="559"/>
      <c r="GN145" s="559"/>
      <c r="GO145" s="559"/>
      <c r="GP145" s="559"/>
      <c r="GQ145" s="559"/>
      <c r="GR145" s="559"/>
      <c r="GS145" s="559"/>
      <c r="GT145" s="559"/>
      <c r="GU145" s="559"/>
      <c r="GV145" s="559"/>
      <c r="GW145" s="559"/>
      <c r="GX145" s="559"/>
      <c r="GY145" s="559"/>
      <c r="GZ145" s="559"/>
      <c r="HA145" s="559"/>
      <c r="HB145" s="559"/>
      <c r="HC145" s="559"/>
      <c r="HD145" s="559"/>
      <c r="HE145" s="559"/>
      <c r="HF145" s="559"/>
      <c r="HG145" s="559"/>
      <c r="HH145" s="559"/>
      <c r="HI145" s="559"/>
      <c r="HJ145" s="559"/>
      <c r="HK145" s="559"/>
      <c r="HL145" s="559"/>
      <c r="HM145" s="559"/>
      <c r="HN145" s="559"/>
      <c r="HO145" s="559"/>
      <c r="HP145" s="559"/>
      <c r="HQ145" s="559"/>
      <c r="HR145" s="559"/>
      <c r="HS145" s="559"/>
      <c r="HT145" s="559"/>
      <c r="HU145" s="559"/>
      <c r="HV145" s="559"/>
      <c r="HW145" s="559"/>
      <c r="HX145" s="559"/>
      <c r="HY145" s="559"/>
      <c r="HZ145" s="559"/>
      <c r="IA145" s="559"/>
      <c r="IB145" s="559"/>
      <c r="IC145" s="559"/>
      <c r="ID145" s="559"/>
      <c r="IE145" s="559"/>
      <c r="IF145" s="559"/>
      <c r="IG145" s="559"/>
      <c r="IH145" s="559"/>
      <c r="II145" s="559"/>
      <c r="IJ145" s="559"/>
      <c r="IK145" s="559"/>
      <c r="IL145" s="559"/>
      <c r="IM145" s="559"/>
      <c r="IN145" s="559"/>
      <c r="IO145" s="559"/>
      <c r="IP145" s="559"/>
      <c r="IQ145" s="559"/>
      <c r="IR145" s="559"/>
      <c r="IS145" s="559"/>
      <c r="IT145" s="559"/>
      <c r="IU145" s="559"/>
      <c r="IV145" s="559"/>
      <c r="IW145" s="559"/>
      <c r="IX145" s="559"/>
      <c r="IY145" s="559"/>
      <c r="IZ145" s="559"/>
      <c r="JA145" s="559"/>
      <c r="JB145" s="559"/>
      <c r="JC145" s="559"/>
      <c r="JD145" s="559"/>
      <c r="JE145" s="559"/>
      <c r="JF145" s="559"/>
      <c r="JG145" s="559"/>
      <c r="JH145" s="559"/>
      <c r="JI145" s="559"/>
      <c r="JJ145" s="559"/>
      <c r="JK145" s="559"/>
      <c r="JL145" s="559"/>
      <c r="JM145" s="559"/>
      <c r="JN145" s="559"/>
      <c r="JO145" s="559"/>
      <c r="JP145" s="559"/>
      <c r="JQ145" s="559"/>
      <c r="JR145" s="559"/>
      <c r="JS145" s="559"/>
      <c r="JT145" s="559"/>
      <c r="JU145" s="559"/>
      <c r="JV145" s="559"/>
      <c r="JW145" s="559"/>
      <c r="JX145" s="559"/>
      <c r="JY145" s="559"/>
      <c r="JZ145" s="559"/>
      <c r="KA145" s="559"/>
      <c r="KB145" s="559"/>
      <c r="KC145" s="559"/>
      <c r="KD145" s="559"/>
      <c r="KE145" s="559"/>
      <c r="KF145" s="559"/>
      <c r="KG145" s="559"/>
      <c r="KH145" s="559"/>
      <c r="KI145" s="559"/>
      <c r="KJ145" s="559"/>
      <c r="KK145" s="559"/>
      <c r="KL145" s="559"/>
      <c r="KM145" s="559"/>
      <c r="KN145" s="559"/>
      <c r="KO145" s="559"/>
      <c r="KP145" s="559"/>
      <c r="KQ145" s="559"/>
      <c r="KR145" s="559"/>
      <c r="KS145" s="559"/>
      <c r="KT145" s="559"/>
      <c r="KU145" s="559"/>
      <c r="KV145" s="559"/>
      <c r="KW145" s="559"/>
      <c r="KX145" s="559"/>
      <c r="KY145" s="559"/>
      <c r="KZ145" s="559"/>
      <c r="LA145" s="559"/>
      <c r="LB145" s="559"/>
      <c r="LC145" s="559"/>
      <c r="LD145" s="559"/>
      <c r="LE145" s="559"/>
      <c r="LF145" s="559"/>
      <c r="LG145" s="559"/>
      <c r="LH145" s="559"/>
      <c r="LI145" s="559"/>
      <c r="LJ145" s="559"/>
      <c r="LK145" s="559"/>
      <c r="LL145" s="559"/>
      <c r="LM145" s="559"/>
      <c r="LN145" s="559"/>
      <c r="LO145" s="559"/>
      <c r="LP145" s="559"/>
      <c r="LQ145" s="559"/>
      <c r="LR145" s="559"/>
      <c r="LS145" s="559"/>
      <c r="LT145" s="559"/>
      <c r="LU145" s="559"/>
      <c r="LV145" s="559"/>
      <c r="LW145" s="559"/>
      <c r="LX145" s="559"/>
      <c r="LY145" s="559"/>
      <c r="LZ145" s="559"/>
      <c r="MA145" s="559"/>
      <c r="MB145" s="559"/>
      <c r="MC145" s="559"/>
      <c r="MD145" s="559"/>
      <c r="ME145" s="559"/>
      <c r="MF145" s="559"/>
      <c r="MG145" s="559"/>
      <c r="MH145" s="559"/>
      <c r="MI145" s="559"/>
      <c r="MJ145" s="559"/>
      <c r="MK145" s="559"/>
      <c r="ML145" s="559"/>
      <c r="MM145" s="559"/>
      <c r="MN145" s="559"/>
      <c r="MO145" s="559"/>
      <c r="MP145" s="559"/>
      <c r="MQ145" s="559"/>
      <c r="MR145" s="559"/>
      <c r="MS145" s="559"/>
      <c r="MT145" s="559"/>
      <c r="MU145" s="559"/>
      <c r="MV145" s="559"/>
      <c r="MW145" s="559"/>
      <c r="MX145" s="559"/>
      <c r="MY145" s="559"/>
      <c r="MZ145" s="559"/>
      <c r="NA145" s="559"/>
      <c r="NB145" s="559"/>
      <c r="NC145" s="559"/>
      <c r="ND145" s="559"/>
      <c r="NE145" s="559"/>
      <c r="NF145" s="559"/>
      <c r="NG145" s="559"/>
      <c r="NH145" s="559"/>
      <c r="NI145" s="559"/>
      <c r="NJ145" s="559"/>
      <c r="NK145" s="559"/>
      <c r="NL145" s="559"/>
      <c r="NM145" s="559"/>
      <c r="NN145" s="559"/>
      <c r="NO145" s="559"/>
      <c r="NP145" s="559"/>
      <c r="NQ145" s="559"/>
      <c r="NR145" s="559"/>
      <c r="NS145" s="559"/>
      <c r="NT145" s="559"/>
      <c r="NU145" s="559"/>
      <c r="NV145" s="559"/>
      <c r="NW145" s="559"/>
      <c r="NX145" s="559"/>
      <c r="NY145" s="559"/>
      <c r="NZ145" s="559"/>
      <c r="OA145" s="559"/>
      <c r="OB145" s="559"/>
      <c r="OC145" s="559"/>
      <c r="OD145" s="559"/>
      <c r="OE145" s="559"/>
      <c r="OF145" s="559"/>
      <c r="OG145" s="559"/>
      <c r="OH145" s="559"/>
      <c r="OI145" s="559"/>
      <c r="OJ145" s="559"/>
      <c r="OK145" s="559"/>
      <c r="OL145" s="559"/>
      <c r="OM145" s="559"/>
      <c r="ON145" s="559"/>
      <c r="OO145" s="559"/>
      <c r="OP145" s="559"/>
      <c r="OQ145" s="559"/>
      <c r="OR145" s="559"/>
      <c r="OS145" s="559"/>
      <c r="OT145" s="559"/>
      <c r="OU145" s="559"/>
      <c r="OV145" s="559"/>
      <c r="OW145" s="559"/>
      <c r="OX145" s="559"/>
      <c r="OY145" s="559"/>
      <c r="OZ145" s="559"/>
      <c r="PA145" s="559"/>
      <c r="PB145" s="559"/>
      <c r="PC145" s="559"/>
      <c r="PD145" s="559"/>
      <c r="PE145" s="559"/>
      <c r="PF145" s="559"/>
      <c r="PG145" s="559"/>
      <c r="PH145" s="559"/>
      <c r="PI145" s="559"/>
      <c r="PJ145" s="559"/>
      <c r="PK145" s="559"/>
      <c r="PL145" s="559"/>
      <c r="PM145" s="559"/>
      <c r="PN145" s="559"/>
      <c r="PO145" s="559"/>
      <c r="PP145" s="559"/>
      <c r="PQ145" s="559"/>
      <c r="PR145" s="559"/>
      <c r="PS145" s="559"/>
      <c r="PT145" s="559"/>
      <c r="PU145" s="559"/>
      <c r="PV145" s="559"/>
      <c r="PW145" s="559"/>
      <c r="PX145" s="559"/>
      <c r="PY145" s="559"/>
      <c r="PZ145" s="559"/>
      <c r="QA145" s="559"/>
      <c r="QB145" s="559"/>
      <c r="QC145" s="559"/>
      <c r="QD145" s="559"/>
      <c r="QE145" s="559"/>
      <c r="QF145" s="559"/>
      <c r="QG145" s="559"/>
      <c r="QH145" s="559"/>
      <c r="QI145" s="559"/>
      <c r="QJ145" s="559"/>
      <c r="QK145" s="559"/>
      <c r="QL145" s="559"/>
      <c r="QM145" s="559"/>
      <c r="QN145" s="559"/>
      <c r="QO145" s="559"/>
      <c r="QP145" s="559"/>
      <c r="QQ145" s="559"/>
      <c r="QR145" s="559"/>
      <c r="QS145" s="559"/>
      <c r="QT145" s="559"/>
      <c r="QU145" s="559"/>
      <c r="QV145" s="559"/>
      <c r="QW145" s="559"/>
      <c r="QX145" s="559"/>
      <c r="QY145" s="559"/>
      <c r="QZ145" s="559"/>
      <c r="RA145" s="559"/>
      <c r="RB145" s="559"/>
      <c r="RC145" s="559"/>
      <c r="RD145" s="559"/>
      <c r="RE145" s="559"/>
      <c r="RF145" s="559"/>
      <c r="RG145" s="559"/>
      <c r="RH145" s="559"/>
      <c r="RI145" s="559"/>
      <c r="RJ145" s="559"/>
      <c r="RK145" s="559"/>
      <c r="RL145" s="559"/>
      <c r="RM145" s="559"/>
      <c r="RN145" s="559"/>
      <c r="RO145" s="559"/>
      <c r="RP145" s="559"/>
      <c r="RQ145" s="559"/>
      <c r="RR145" s="559"/>
      <c r="RS145" s="559"/>
      <c r="RT145" s="559"/>
      <c r="RU145" s="559"/>
      <c r="RV145" s="559"/>
      <c r="RW145" s="559"/>
      <c r="RX145" s="559"/>
      <c r="RY145" s="559"/>
      <c r="RZ145" s="559"/>
      <c r="SA145" s="559"/>
      <c r="SB145" s="559"/>
      <c r="SC145" s="559"/>
      <c r="SD145" s="559"/>
      <c r="SE145" s="559"/>
      <c r="SF145" s="559"/>
      <c r="SG145" s="559"/>
      <c r="SH145" s="559"/>
      <c r="SI145" s="559"/>
      <c r="SJ145" s="559"/>
      <c r="SK145" s="559"/>
      <c r="SL145" s="559"/>
      <c r="SM145" s="559"/>
      <c r="SN145" s="559"/>
      <c r="SO145" s="559"/>
      <c r="SP145" s="559"/>
      <c r="SQ145" s="559"/>
      <c r="SR145" s="559"/>
      <c r="SS145" s="559"/>
      <c r="ST145" s="559"/>
      <c r="SU145" s="559"/>
      <c r="SV145" s="559"/>
      <c r="SW145" s="559"/>
      <c r="SX145" s="559"/>
      <c r="SY145" s="559"/>
      <c r="SZ145" s="559"/>
      <c r="TA145" s="559"/>
      <c r="TB145" s="559"/>
      <c r="TC145" s="559"/>
      <c r="TD145" s="559"/>
      <c r="TE145" s="559"/>
      <c r="TF145" s="559"/>
      <c r="TG145" s="559"/>
      <c r="TH145" s="559"/>
      <c r="TI145" s="559"/>
      <c r="TJ145" s="559"/>
      <c r="TK145" s="559"/>
      <c r="TL145" s="559"/>
      <c r="TM145" s="559"/>
      <c r="TN145" s="559"/>
      <c r="TO145" s="559"/>
      <c r="TP145" s="559"/>
      <c r="TQ145" s="559"/>
      <c r="TR145" s="559"/>
      <c r="TS145" s="559"/>
      <c r="TT145" s="559"/>
      <c r="TU145" s="559"/>
      <c r="TV145" s="559"/>
      <c r="TW145" s="559"/>
      <c r="TX145" s="559"/>
      <c r="TY145" s="559"/>
      <c r="TZ145" s="559"/>
      <c r="UA145" s="559"/>
      <c r="UB145" s="559"/>
      <c r="UC145" s="559"/>
      <c r="UD145" s="559"/>
      <c r="UE145" s="559"/>
      <c r="UF145" s="559"/>
      <c r="UG145" s="559"/>
      <c r="UH145" s="559"/>
      <c r="UI145" s="559"/>
      <c r="UJ145" s="559"/>
      <c r="UK145" s="559"/>
      <c r="UL145" s="559"/>
      <c r="UM145" s="559"/>
      <c r="UN145" s="559"/>
      <c r="UO145" s="559"/>
      <c r="UP145" s="559"/>
      <c r="UQ145" s="559"/>
      <c r="UR145" s="559"/>
      <c r="US145" s="559"/>
      <c r="UT145" s="559"/>
      <c r="UU145" s="559"/>
      <c r="UV145" s="559"/>
      <c r="UW145" s="559"/>
      <c r="UX145" s="559"/>
      <c r="UY145" s="559"/>
      <c r="UZ145" s="559"/>
      <c r="VA145" s="559"/>
      <c r="VB145" s="559"/>
      <c r="VC145" s="559"/>
      <c r="VD145" s="559"/>
      <c r="VE145" s="559"/>
      <c r="VF145" s="559"/>
      <c r="VG145" s="559"/>
      <c r="VH145" s="559"/>
      <c r="VI145" s="559"/>
      <c r="VJ145" s="559"/>
      <c r="VK145" s="559"/>
      <c r="VL145" s="559"/>
      <c r="VM145" s="559"/>
      <c r="VN145" s="559"/>
      <c r="VO145" s="559"/>
      <c r="VP145" s="559"/>
      <c r="VQ145" s="559"/>
      <c r="VR145" s="559"/>
      <c r="VS145" s="559"/>
      <c r="VT145" s="559"/>
      <c r="VU145" s="559"/>
      <c r="VV145" s="559"/>
      <c r="VW145" s="559"/>
      <c r="VX145" s="559"/>
      <c r="VY145" s="559"/>
      <c r="VZ145" s="559"/>
      <c r="WA145" s="559"/>
      <c r="WB145" s="559"/>
      <c r="WC145" s="559"/>
      <c r="WD145" s="559"/>
      <c r="WE145" s="559"/>
      <c r="WF145" s="559"/>
      <c r="WG145" s="559"/>
      <c r="WH145" s="559"/>
      <c r="WI145" s="559"/>
      <c r="WJ145" s="559"/>
      <c r="WK145" s="559"/>
      <c r="WL145" s="559"/>
      <c r="WM145" s="559"/>
      <c r="WN145" s="559"/>
      <c r="WO145" s="559"/>
      <c r="WP145" s="559"/>
      <c r="WQ145" s="559"/>
      <c r="WR145" s="559"/>
      <c r="WS145" s="559"/>
      <c r="WT145" s="559"/>
      <c r="WU145" s="559"/>
      <c r="WV145" s="559"/>
      <c r="WW145" s="559"/>
      <c r="WX145" s="559"/>
      <c r="WY145" s="559"/>
      <c r="WZ145" s="559"/>
      <c r="XA145" s="559"/>
      <c r="XB145" s="559"/>
      <c r="XC145" s="559"/>
      <c r="XD145" s="559"/>
      <c r="XE145" s="559"/>
      <c r="XF145" s="559"/>
      <c r="XG145" s="559"/>
      <c r="XH145" s="559"/>
      <c r="XI145" s="559"/>
      <c r="XJ145" s="559"/>
      <c r="XK145" s="559"/>
      <c r="XL145" s="559"/>
      <c r="XM145" s="559"/>
      <c r="XN145" s="559"/>
      <c r="XO145" s="559"/>
      <c r="XP145" s="559"/>
      <c r="XQ145" s="559"/>
      <c r="XR145" s="559"/>
      <c r="XS145" s="559"/>
      <c r="XT145" s="559"/>
      <c r="XU145" s="559"/>
      <c r="XV145" s="559"/>
      <c r="XW145" s="559"/>
      <c r="XX145" s="559"/>
      <c r="XY145" s="559"/>
      <c r="XZ145" s="559"/>
      <c r="YA145" s="559"/>
      <c r="YB145" s="559"/>
      <c r="YC145" s="559"/>
      <c r="YD145" s="559"/>
      <c r="YE145" s="559"/>
      <c r="YF145" s="559"/>
      <c r="YG145" s="559"/>
      <c r="YH145" s="559"/>
      <c r="YI145" s="559"/>
      <c r="YJ145" s="559"/>
      <c r="YK145" s="559"/>
      <c r="YL145" s="559"/>
      <c r="YM145" s="559"/>
      <c r="YN145" s="559"/>
      <c r="YO145" s="559"/>
      <c r="YP145" s="559"/>
      <c r="YQ145" s="559"/>
      <c r="YR145" s="559"/>
      <c r="YS145" s="559"/>
      <c r="YT145" s="559"/>
      <c r="YU145" s="559"/>
      <c r="YV145" s="559"/>
      <c r="YW145" s="559"/>
      <c r="YX145" s="559"/>
      <c r="YY145" s="559"/>
      <c r="YZ145" s="559"/>
      <c r="ZA145" s="559"/>
      <c r="ZB145" s="559"/>
      <c r="ZC145" s="559"/>
      <c r="ZD145" s="559"/>
      <c r="ZE145" s="559"/>
      <c r="ZF145" s="559"/>
      <c r="ZG145" s="559"/>
      <c r="ZH145" s="559"/>
      <c r="ZI145" s="559"/>
      <c r="ZJ145" s="559"/>
      <c r="ZK145" s="559"/>
      <c r="ZL145" s="559"/>
      <c r="ZM145" s="559"/>
      <c r="ZN145" s="559"/>
      <c r="ZO145" s="559"/>
      <c r="ZP145" s="559"/>
      <c r="ZQ145" s="559"/>
      <c r="ZR145" s="559"/>
      <c r="ZS145" s="559"/>
      <c r="ZT145" s="559"/>
      <c r="ZU145" s="559"/>
      <c r="ZV145" s="559"/>
      <c r="ZW145" s="559"/>
      <c r="ZX145" s="559"/>
      <c r="ZY145" s="559"/>
      <c r="ZZ145" s="559"/>
      <c r="AAA145" s="559"/>
      <c r="AAB145" s="559"/>
      <c r="AAC145" s="559"/>
      <c r="AAD145" s="559"/>
      <c r="AAE145" s="559"/>
      <c r="AAF145" s="559"/>
      <c r="AAG145" s="559"/>
      <c r="AAH145" s="559"/>
      <c r="AAI145" s="559"/>
      <c r="AAJ145" s="559"/>
      <c r="AAK145" s="559"/>
      <c r="AAL145" s="559"/>
      <c r="AAM145" s="559"/>
      <c r="AAN145" s="559"/>
      <c r="AAO145" s="559"/>
      <c r="AAP145" s="559"/>
      <c r="AAQ145" s="559"/>
      <c r="AAR145" s="559"/>
      <c r="AAS145" s="559"/>
      <c r="AAT145" s="559"/>
      <c r="AAU145" s="559"/>
      <c r="AAV145" s="559"/>
      <c r="AAW145" s="559"/>
      <c r="AAX145" s="559"/>
      <c r="AAY145" s="559"/>
      <c r="AAZ145" s="559"/>
      <c r="ABA145" s="559"/>
      <c r="ABB145" s="559"/>
      <c r="ABC145" s="559"/>
      <c r="ABD145" s="559"/>
      <c r="ABE145" s="559"/>
      <c r="ABF145" s="559"/>
      <c r="ABG145" s="559"/>
      <c r="ABH145" s="559"/>
      <c r="ABI145" s="559"/>
      <c r="ABJ145" s="559"/>
      <c r="ABK145" s="559"/>
      <c r="ABL145" s="559"/>
      <c r="ABM145" s="559"/>
      <c r="ABN145" s="559"/>
      <c r="ABO145" s="559"/>
      <c r="ABP145" s="559"/>
      <c r="ABQ145" s="559"/>
      <c r="ABR145" s="559"/>
      <c r="ABS145" s="559"/>
      <c r="ABT145" s="559"/>
      <c r="ABU145" s="559"/>
      <c r="ABV145" s="559"/>
      <c r="ABW145" s="559"/>
      <c r="ABX145" s="559"/>
      <c r="ABY145" s="559"/>
      <c r="ABZ145" s="559"/>
      <c r="ACA145" s="559"/>
      <c r="ACB145" s="559"/>
      <c r="ACC145" s="559"/>
      <c r="ACD145" s="559"/>
      <c r="ACE145" s="559"/>
      <c r="ACF145" s="559"/>
      <c r="ACG145" s="559"/>
      <c r="ACH145" s="559"/>
      <c r="ACI145" s="559"/>
      <c r="ACJ145" s="559"/>
      <c r="ACK145" s="559"/>
      <c r="ACL145" s="559"/>
      <c r="ACM145" s="559"/>
      <c r="ACN145" s="559"/>
      <c r="ACO145" s="559"/>
      <c r="ACP145" s="559"/>
      <c r="ACQ145" s="559"/>
      <c r="ACR145" s="559"/>
      <c r="ACS145" s="559"/>
      <c r="ACT145" s="559"/>
      <c r="ACU145" s="559"/>
      <c r="ACV145" s="559"/>
      <c r="ACW145" s="559"/>
      <c r="ACX145" s="559"/>
      <c r="ACY145" s="559"/>
      <c r="ACZ145" s="559"/>
      <c r="ADA145" s="559"/>
      <c r="ADB145" s="559"/>
      <c r="ADC145" s="559"/>
      <c r="ADD145" s="559"/>
      <c r="ADE145" s="559"/>
      <c r="ADF145" s="559"/>
      <c r="ADG145" s="559"/>
      <c r="ADH145" s="559"/>
      <c r="ADI145" s="559"/>
      <c r="ADJ145" s="559"/>
      <c r="ADK145" s="559"/>
      <c r="ADL145" s="559"/>
      <c r="ADM145" s="559"/>
      <c r="ADN145" s="559"/>
      <c r="ADO145" s="559"/>
      <c r="ADP145" s="559"/>
      <c r="ADQ145" s="559"/>
      <c r="ADR145" s="559"/>
      <c r="ADS145" s="559"/>
      <c r="ADT145" s="559"/>
      <c r="ADU145" s="559"/>
      <c r="ADV145" s="559"/>
      <c r="ADW145" s="559"/>
      <c r="ADX145" s="559"/>
      <c r="ADY145" s="559"/>
      <c r="ADZ145" s="559"/>
      <c r="AEA145" s="559"/>
      <c r="AEB145" s="559"/>
      <c r="AEC145" s="559"/>
      <c r="AED145" s="559"/>
      <c r="AEE145" s="559"/>
      <c r="AEF145" s="559"/>
      <c r="AEG145" s="559"/>
      <c r="AEH145" s="559"/>
      <c r="AEI145" s="559"/>
      <c r="AEJ145" s="559"/>
      <c r="AEK145" s="559"/>
      <c r="AEL145" s="559"/>
      <c r="AEM145" s="559"/>
      <c r="AEN145" s="559"/>
      <c r="AEO145" s="559"/>
      <c r="AEP145" s="559"/>
      <c r="AEQ145" s="559"/>
      <c r="AER145" s="559"/>
      <c r="AES145" s="559"/>
      <c r="AET145" s="559"/>
      <c r="AEU145" s="559"/>
      <c r="AEV145" s="559"/>
      <c r="AEW145" s="559"/>
      <c r="AEX145" s="559"/>
      <c r="AEY145" s="559"/>
      <c r="AEZ145" s="559"/>
      <c r="AFA145" s="559"/>
      <c r="AFB145" s="559"/>
      <c r="AFC145" s="559"/>
      <c r="AFD145" s="559"/>
      <c r="AFE145" s="559"/>
      <c r="AFF145" s="559"/>
      <c r="AFG145" s="559"/>
      <c r="AFH145" s="559"/>
      <c r="AFI145" s="559"/>
      <c r="AFJ145" s="559"/>
      <c r="AFK145" s="559"/>
      <c r="AFL145" s="559"/>
      <c r="AFM145" s="559"/>
      <c r="AFN145" s="559"/>
      <c r="AFO145" s="559"/>
      <c r="AFP145" s="559"/>
      <c r="AFQ145" s="559"/>
      <c r="AFR145" s="559"/>
      <c r="AFS145" s="559"/>
      <c r="AFT145" s="559"/>
      <c r="AFU145" s="559"/>
      <c r="AFV145" s="559"/>
      <c r="AFW145" s="559"/>
      <c r="AFX145" s="559"/>
      <c r="AFY145" s="559"/>
      <c r="AFZ145" s="559"/>
      <c r="AGA145" s="559"/>
      <c r="AGB145" s="559"/>
      <c r="AGC145" s="559"/>
      <c r="AGD145" s="559"/>
      <c r="AGE145" s="559"/>
      <c r="AGF145" s="559"/>
      <c r="AGG145" s="559"/>
      <c r="AGH145" s="559"/>
      <c r="AGI145" s="559"/>
      <c r="AGJ145" s="559"/>
      <c r="AGK145" s="559"/>
      <c r="AGL145" s="559"/>
      <c r="AGM145" s="559"/>
      <c r="AGN145" s="559"/>
      <c r="AGO145" s="559"/>
      <c r="AGP145" s="559"/>
      <c r="AGQ145" s="559"/>
      <c r="AGR145" s="559"/>
      <c r="AGS145" s="559"/>
      <c r="AGT145" s="559"/>
      <c r="AGU145" s="559"/>
      <c r="AGV145" s="559"/>
      <c r="AGW145" s="559"/>
      <c r="AGX145" s="559"/>
      <c r="AGY145" s="559"/>
      <c r="AGZ145" s="559"/>
      <c r="AHA145" s="559"/>
      <c r="AHB145" s="559"/>
      <c r="AHC145" s="559"/>
      <c r="AHD145" s="559"/>
      <c r="AHE145" s="559"/>
      <c r="AHF145" s="559"/>
      <c r="AHG145" s="559"/>
      <c r="AHH145" s="559"/>
      <c r="AHI145" s="559"/>
      <c r="AHJ145" s="559"/>
      <c r="AHK145" s="559"/>
      <c r="AHL145" s="559"/>
      <c r="AHM145" s="559"/>
      <c r="AHN145" s="559"/>
      <c r="AHO145" s="559"/>
      <c r="AHP145" s="559"/>
      <c r="AHQ145" s="559"/>
      <c r="AHR145" s="559"/>
      <c r="AHS145" s="559"/>
      <c r="AHT145" s="559"/>
      <c r="AHU145" s="559"/>
      <c r="AHV145" s="559"/>
      <c r="AHW145" s="559"/>
      <c r="AHX145" s="559"/>
      <c r="AHY145" s="559"/>
      <c r="AHZ145" s="559"/>
      <c r="AIA145" s="559"/>
      <c r="AIB145" s="559"/>
      <c r="AIC145" s="559"/>
      <c r="AID145" s="559"/>
      <c r="AIE145" s="559"/>
      <c r="AIF145" s="559"/>
      <c r="AIG145" s="559"/>
      <c r="AIH145" s="559"/>
      <c r="AII145" s="559"/>
      <c r="AIJ145" s="559"/>
      <c r="AIK145" s="559"/>
      <c r="AIL145" s="559"/>
      <c r="AIM145" s="559"/>
      <c r="AIN145" s="559"/>
      <c r="AIO145" s="559"/>
      <c r="AIP145" s="559"/>
      <c r="AIQ145" s="559"/>
      <c r="AIR145" s="559"/>
      <c r="AIS145" s="559"/>
      <c r="AIT145" s="559"/>
      <c r="AIU145" s="559"/>
      <c r="AIV145" s="559"/>
      <c r="AIW145" s="559"/>
      <c r="AIX145" s="559"/>
      <c r="AIY145" s="559"/>
      <c r="AIZ145" s="559"/>
      <c r="AJA145" s="559"/>
      <c r="AJB145" s="559"/>
      <c r="AJC145" s="559"/>
      <c r="AJD145" s="559"/>
      <c r="AJE145" s="559"/>
      <c r="AJF145" s="559"/>
      <c r="AJG145" s="559"/>
      <c r="AJH145" s="559"/>
      <c r="AJI145" s="559"/>
      <c r="AJJ145" s="559"/>
      <c r="AJK145" s="559"/>
      <c r="AJL145" s="559"/>
      <c r="AJM145" s="559"/>
      <c r="AJN145" s="559"/>
      <c r="AJO145" s="559"/>
      <c r="AJP145" s="559"/>
      <c r="AJQ145" s="559"/>
      <c r="AJR145" s="559"/>
      <c r="AJS145" s="559"/>
      <c r="AJT145" s="559"/>
      <c r="AJU145" s="559"/>
      <c r="AJV145" s="559"/>
      <c r="AJW145" s="559"/>
      <c r="AJX145" s="559"/>
      <c r="AJY145" s="559"/>
      <c r="AJZ145" s="559"/>
      <c r="AKA145" s="559"/>
      <c r="AKB145" s="559"/>
      <c r="AKC145" s="559"/>
      <c r="AKD145" s="559"/>
      <c r="AKE145" s="559"/>
      <c r="AKF145" s="559"/>
      <c r="AKG145" s="559"/>
      <c r="AKH145" s="559"/>
      <c r="AKI145" s="559"/>
      <c r="AKJ145" s="559"/>
      <c r="AKK145" s="559"/>
      <c r="AKL145" s="559"/>
      <c r="AKM145" s="559"/>
      <c r="AKN145" s="559"/>
      <c r="AKO145" s="559"/>
      <c r="AKP145" s="559"/>
      <c r="AKQ145" s="559"/>
      <c r="AKR145" s="559"/>
      <c r="AKS145" s="559"/>
      <c r="AKT145" s="559"/>
      <c r="AKU145" s="559"/>
      <c r="AKV145" s="559"/>
      <c r="AKW145" s="559"/>
      <c r="AKX145" s="559"/>
      <c r="AKY145" s="559"/>
      <c r="AKZ145" s="559"/>
      <c r="ALA145" s="559"/>
      <c r="ALB145" s="559"/>
      <c r="ALC145" s="559"/>
      <c r="ALD145" s="559"/>
      <c r="ALE145" s="559"/>
      <c r="ALF145" s="559"/>
      <c r="ALG145" s="559"/>
      <c r="ALH145" s="559"/>
      <c r="ALI145" s="559"/>
      <c r="ALJ145" s="559"/>
      <c r="ALK145" s="559"/>
      <c r="ALL145" s="559"/>
      <c r="ALM145" s="559"/>
      <c r="ALN145" s="559"/>
      <c r="ALO145" s="559"/>
      <c r="ALP145" s="559"/>
      <c r="ALQ145" s="559"/>
      <c r="ALR145" s="559"/>
      <c r="ALS145" s="559"/>
      <c r="ALT145" s="559"/>
      <c r="ALU145" s="559"/>
      <c r="ALV145" s="559"/>
      <c r="ALW145" s="559"/>
      <c r="ALX145" s="559"/>
      <c r="ALY145" s="559"/>
      <c r="ALZ145" s="559"/>
      <c r="AMA145" s="559"/>
      <c r="AMB145" s="559"/>
      <c r="AMC145" s="559"/>
      <c r="AMD145" s="559"/>
      <c r="AME145" s="559"/>
      <c r="AMF145" s="559"/>
      <c r="AMG145" s="559"/>
      <c r="AMH145" s="559"/>
      <c r="AMI145" s="559"/>
      <c r="AMJ145" s="559"/>
    </row>
    <row r="146" spans="1:1024" x14ac:dyDescent="0.25">
      <c r="A146" s="258" t="s">
        <v>1109</v>
      </c>
      <c r="B146" s="257">
        <v>146</v>
      </c>
      <c r="C146" s="401" t="s">
        <v>1110</v>
      </c>
      <c r="D146" s="308" t="s">
        <v>1111</v>
      </c>
      <c r="E146" s="286"/>
      <c r="F146" s="291"/>
      <c r="G146" s="280"/>
      <c r="H146" s="280"/>
      <c r="I146" s="492" t="s">
        <v>750</v>
      </c>
      <c r="J146" s="292"/>
      <c r="K146" s="293">
        <v>2</v>
      </c>
      <c r="L146" s="293"/>
      <c r="M146" s="293"/>
      <c r="N146" s="293"/>
      <c r="O146" s="293"/>
      <c r="P146" s="293"/>
      <c r="Q146" s="293"/>
      <c r="R146" s="293"/>
      <c r="S146" s="293"/>
      <c r="T146" s="293"/>
      <c r="U146" s="293"/>
      <c r="V146" s="293"/>
      <c r="W146" s="283">
        <f t="shared" si="64"/>
        <v>100</v>
      </c>
      <c r="X146" s="283">
        <f t="shared" si="78"/>
        <v>100</v>
      </c>
      <c r="Y146" s="283">
        <f t="shared" si="80"/>
        <v>100</v>
      </c>
      <c r="Z146" s="283">
        <f t="shared" si="66"/>
        <v>100</v>
      </c>
      <c r="AA146" s="283">
        <f t="shared" si="67"/>
        <v>100</v>
      </c>
      <c r="AB146" s="287">
        <f t="shared" si="68"/>
        <v>100</v>
      </c>
      <c r="AC146" s="287">
        <f t="shared" si="69"/>
        <v>100</v>
      </c>
      <c r="AD146" s="287">
        <f t="shared" si="70"/>
        <v>100</v>
      </c>
      <c r="AE146" s="284">
        <f t="shared" si="84"/>
        <v>100</v>
      </c>
      <c r="AF146" s="284">
        <f t="shared" si="75"/>
        <v>100</v>
      </c>
      <c r="AG146" s="268">
        <f t="shared" si="79"/>
        <v>10</v>
      </c>
      <c r="AH146" s="268">
        <f t="shared" si="81"/>
        <v>100</v>
      </c>
      <c r="AI146" s="268">
        <f t="shared" si="82"/>
        <v>100</v>
      </c>
      <c r="AJ146" s="268">
        <f t="shared" si="83"/>
        <v>100</v>
      </c>
      <c r="AK146" s="501" t="s">
        <v>750</v>
      </c>
      <c r="AL146" s="286"/>
      <c r="AM146" s="286"/>
      <c r="AN146" s="511"/>
      <c r="AO146" s="357"/>
      <c r="AP146" s="357"/>
      <c r="AQ146" s="286"/>
      <c r="AR146" s="382" t="s">
        <v>24263</v>
      </c>
      <c r="AS146" s="382"/>
      <c r="AT146" s="286"/>
      <c r="AU146" s="286"/>
      <c r="AV146" s="559"/>
    </row>
    <row r="147" spans="1:1024" x14ac:dyDescent="0.25">
      <c r="A147" s="258" t="s">
        <v>1112</v>
      </c>
      <c r="B147" s="257">
        <v>147</v>
      </c>
      <c r="C147" s="258" t="s">
        <v>1113</v>
      </c>
      <c r="D147" s="308" t="s">
        <v>1114</v>
      </c>
      <c r="E147" s="286"/>
      <c r="F147" s="291"/>
      <c r="G147" s="280"/>
      <c r="H147" s="280"/>
      <c r="I147" s="492">
        <v>50.05</v>
      </c>
      <c r="J147" s="278">
        <v>2</v>
      </c>
      <c r="K147" s="293"/>
      <c r="L147" s="293"/>
      <c r="M147" s="293"/>
      <c r="N147" s="293"/>
      <c r="O147" s="293"/>
      <c r="P147" s="293"/>
      <c r="Q147" s="293"/>
      <c r="R147" s="293"/>
      <c r="S147" s="293"/>
      <c r="T147" s="293"/>
      <c r="U147" s="293"/>
      <c r="V147" s="293"/>
      <c r="W147" s="283">
        <f t="shared" si="64"/>
        <v>100</v>
      </c>
      <c r="X147" s="283">
        <f t="shared" si="78"/>
        <v>100</v>
      </c>
      <c r="Y147" s="283">
        <f t="shared" si="80"/>
        <v>100</v>
      </c>
      <c r="Z147" s="283">
        <f t="shared" si="66"/>
        <v>100</v>
      </c>
      <c r="AA147" s="283">
        <f t="shared" si="67"/>
        <v>100</v>
      </c>
      <c r="AB147" s="287">
        <f t="shared" si="68"/>
        <v>100</v>
      </c>
      <c r="AC147" s="287">
        <f t="shared" si="69"/>
        <v>100</v>
      </c>
      <c r="AD147" s="287">
        <f t="shared" si="70"/>
        <v>100</v>
      </c>
      <c r="AE147" s="284">
        <f t="shared" si="84"/>
        <v>100</v>
      </c>
      <c r="AF147" s="284">
        <f t="shared" si="75"/>
        <v>100</v>
      </c>
      <c r="AG147" s="268">
        <f t="shared" si="79"/>
        <v>100</v>
      </c>
      <c r="AH147" s="268">
        <f t="shared" si="81"/>
        <v>10</v>
      </c>
      <c r="AI147" s="268">
        <f t="shared" si="82"/>
        <v>100</v>
      </c>
      <c r="AJ147" s="268">
        <f t="shared" si="83"/>
        <v>100</v>
      </c>
      <c r="AK147" s="501" t="s">
        <v>24087</v>
      </c>
      <c r="AL147" s="286"/>
      <c r="AM147" s="286"/>
      <c r="AN147" s="511"/>
      <c r="AO147" s="357"/>
      <c r="AP147" s="357"/>
      <c r="AQ147" s="286"/>
      <c r="AR147" s="382" t="s">
        <v>24264</v>
      </c>
      <c r="AS147" s="382"/>
      <c r="AT147" s="286"/>
      <c r="AU147" s="286"/>
      <c r="AV147" s="559"/>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c r="IC147" s="170"/>
      <c r="ID147" s="170"/>
      <c r="IE147" s="170"/>
      <c r="IF147" s="170"/>
      <c r="IG147" s="170"/>
      <c r="IH147" s="170"/>
      <c r="II147" s="170"/>
      <c r="IJ147" s="170"/>
      <c r="IK147" s="170"/>
      <c r="IL147" s="170"/>
      <c r="IM147" s="170"/>
      <c r="IN147" s="170"/>
      <c r="IO147" s="170"/>
      <c r="IP147" s="170"/>
      <c r="IQ147" s="170"/>
      <c r="IR147" s="170"/>
      <c r="IS147" s="170"/>
      <c r="IT147" s="170"/>
      <c r="IU147" s="170"/>
      <c r="IV147" s="170"/>
      <c r="IW147" s="170"/>
      <c r="IX147" s="170"/>
      <c r="IY147" s="170"/>
      <c r="IZ147" s="170"/>
      <c r="JA147" s="170"/>
      <c r="JB147" s="170"/>
      <c r="JC147" s="170"/>
      <c r="JD147" s="170"/>
      <c r="JE147" s="170"/>
      <c r="JF147" s="170"/>
      <c r="JG147" s="170"/>
      <c r="JH147" s="170"/>
      <c r="JI147" s="170"/>
      <c r="JJ147" s="170"/>
      <c r="JK147" s="170"/>
      <c r="JL147" s="170"/>
      <c r="JM147" s="170"/>
      <c r="JN147" s="170"/>
      <c r="JO147" s="170"/>
      <c r="JP147" s="170"/>
      <c r="JQ147" s="170"/>
      <c r="JR147" s="170"/>
      <c r="JS147" s="170"/>
      <c r="JT147" s="170"/>
      <c r="JU147" s="170"/>
      <c r="JV147" s="170"/>
      <c r="JW147" s="170"/>
      <c r="JX147" s="170"/>
      <c r="JY147" s="170"/>
      <c r="JZ147" s="170"/>
      <c r="KA147" s="170"/>
      <c r="KB147" s="170"/>
      <c r="KC147" s="170"/>
      <c r="KD147" s="170"/>
      <c r="KE147" s="170"/>
      <c r="KF147" s="170"/>
      <c r="KG147" s="170"/>
      <c r="KH147" s="170"/>
      <c r="KI147" s="170"/>
      <c r="KJ147" s="170"/>
      <c r="KK147" s="170"/>
      <c r="KL147" s="170"/>
      <c r="KM147" s="170"/>
      <c r="KN147" s="170"/>
      <c r="KO147" s="170"/>
      <c r="KP147" s="170"/>
      <c r="KQ147" s="170"/>
      <c r="KR147" s="170"/>
      <c r="KS147" s="170"/>
      <c r="KT147" s="170"/>
      <c r="KU147" s="170"/>
      <c r="KV147" s="170"/>
      <c r="KW147" s="170"/>
      <c r="KX147" s="170"/>
      <c r="KY147" s="170"/>
      <c r="KZ147" s="170"/>
      <c r="LA147" s="170"/>
      <c r="LB147" s="170"/>
      <c r="LC147" s="170"/>
      <c r="LD147" s="170"/>
      <c r="LE147" s="170"/>
      <c r="LF147" s="170"/>
      <c r="LG147" s="170"/>
      <c r="LH147" s="170"/>
      <c r="LI147" s="170"/>
      <c r="LJ147" s="170"/>
      <c r="LK147" s="170"/>
      <c r="LL147" s="170"/>
      <c r="LM147" s="170"/>
      <c r="LN147" s="170"/>
      <c r="LO147" s="170"/>
      <c r="LP147" s="170"/>
      <c r="LQ147" s="170"/>
      <c r="LR147" s="170"/>
      <c r="LS147" s="170"/>
      <c r="LT147" s="170"/>
      <c r="LU147" s="170"/>
      <c r="LV147" s="170"/>
      <c r="LW147" s="170"/>
      <c r="LX147" s="170"/>
      <c r="LY147" s="170"/>
      <c r="LZ147" s="170"/>
      <c r="MA147" s="170"/>
      <c r="MB147" s="170"/>
      <c r="MC147" s="170"/>
      <c r="MD147" s="170"/>
      <c r="ME147" s="170"/>
      <c r="MF147" s="170"/>
      <c r="MG147" s="170"/>
      <c r="MH147" s="170"/>
      <c r="MI147" s="170"/>
      <c r="MJ147" s="170"/>
      <c r="MK147" s="170"/>
      <c r="ML147" s="170"/>
      <c r="MM147" s="170"/>
      <c r="MN147" s="170"/>
      <c r="MO147" s="170"/>
      <c r="MP147" s="170"/>
      <c r="MQ147" s="170"/>
      <c r="MR147" s="170"/>
      <c r="MS147" s="170"/>
      <c r="MT147" s="170"/>
      <c r="MU147" s="170"/>
      <c r="MV147" s="170"/>
      <c r="MW147" s="170"/>
      <c r="MX147" s="170"/>
      <c r="MY147" s="170"/>
      <c r="MZ147" s="170"/>
      <c r="NA147" s="170"/>
      <c r="NB147" s="170"/>
      <c r="NC147" s="170"/>
      <c r="ND147" s="170"/>
      <c r="NE147" s="170"/>
      <c r="NF147" s="170"/>
      <c r="NG147" s="170"/>
      <c r="NH147" s="170"/>
      <c r="NI147" s="170"/>
      <c r="NJ147" s="170"/>
      <c r="NK147" s="170"/>
      <c r="NL147" s="170"/>
      <c r="NM147" s="170"/>
      <c r="NN147" s="170"/>
      <c r="NO147" s="170"/>
      <c r="NP147" s="170"/>
      <c r="NQ147" s="170"/>
      <c r="NR147" s="170"/>
      <c r="NS147" s="170"/>
      <c r="NT147" s="170"/>
      <c r="NU147" s="170"/>
      <c r="NV147" s="170"/>
      <c r="NW147" s="170"/>
      <c r="NX147" s="170"/>
      <c r="NY147" s="170"/>
      <c r="NZ147" s="170"/>
      <c r="OA147" s="170"/>
      <c r="OB147" s="170"/>
      <c r="OC147" s="170"/>
      <c r="OD147" s="170"/>
      <c r="OE147" s="170"/>
      <c r="OF147" s="170"/>
      <c r="OG147" s="170"/>
      <c r="OH147" s="170"/>
      <c r="OI147" s="170"/>
      <c r="OJ147" s="170"/>
      <c r="OK147" s="170"/>
      <c r="OL147" s="170"/>
      <c r="OM147" s="170"/>
      <c r="ON147" s="170"/>
      <c r="OO147" s="170"/>
      <c r="OP147" s="170"/>
      <c r="OQ147" s="170"/>
      <c r="OR147" s="170"/>
      <c r="OS147" s="170"/>
      <c r="OT147" s="170"/>
      <c r="OU147" s="170"/>
      <c r="OV147" s="170"/>
      <c r="OW147" s="170"/>
      <c r="OX147" s="170"/>
      <c r="OY147" s="170"/>
      <c r="OZ147" s="170"/>
      <c r="PA147" s="170"/>
      <c r="PB147" s="170"/>
      <c r="PC147" s="170"/>
      <c r="PD147" s="170"/>
      <c r="PE147" s="170"/>
      <c r="PF147" s="170"/>
      <c r="PG147" s="170"/>
      <c r="PH147" s="170"/>
      <c r="PI147" s="170"/>
      <c r="PJ147" s="170"/>
      <c r="PK147" s="170"/>
      <c r="PL147" s="170"/>
      <c r="PM147" s="170"/>
      <c r="PN147" s="170"/>
      <c r="PO147" s="170"/>
      <c r="PP147" s="170"/>
      <c r="PQ147" s="170"/>
      <c r="PR147" s="170"/>
      <c r="PS147" s="170"/>
      <c r="PT147" s="170"/>
      <c r="PU147" s="170"/>
      <c r="PV147" s="170"/>
      <c r="PW147" s="170"/>
      <c r="PX147" s="170"/>
      <c r="PY147" s="170"/>
      <c r="PZ147" s="170"/>
      <c r="QA147" s="170"/>
      <c r="QB147" s="170"/>
      <c r="QC147" s="170"/>
      <c r="QD147" s="170"/>
      <c r="QE147" s="170"/>
      <c r="QF147" s="170"/>
      <c r="QG147" s="170"/>
      <c r="QH147" s="170"/>
      <c r="QI147" s="170"/>
      <c r="QJ147" s="170"/>
      <c r="QK147" s="170"/>
      <c r="QL147" s="170"/>
      <c r="QM147" s="170"/>
      <c r="QN147" s="170"/>
      <c r="QO147" s="170"/>
      <c r="QP147" s="170"/>
      <c r="QQ147" s="170"/>
      <c r="QR147" s="170"/>
      <c r="QS147" s="170"/>
      <c r="QT147" s="170"/>
      <c r="QU147" s="170"/>
      <c r="QV147" s="170"/>
      <c r="QW147" s="170"/>
      <c r="QX147" s="170"/>
      <c r="QY147" s="170"/>
      <c r="QZ147" s="170"/>
      <c r="RA147" s="170"/>
      <c r="RB147" s="170"/>
      <c r="RC147" s="170"/>
      <c r="RD147" s="170"/>
      <c r="RE147" s="170"/>
      <c r="RF147" s="170"/>
      <c r="RG147" s="170"/>
      <c r="RH147" s="170"/>
      <c r="RI147" s="170"/>
      <c r="RJ147" s="170"/>
      <c r="RK147" s="170"/>
      <c r="RL147" s="170"/>
      <c r="RM147" s="170"/>
      <c r="RN147" s="170"/>
      <c r="RO147" s="170"/>
      <c r="RP147" s="170"/>
      <c r="RQ147" s="170"/>
      <c r="RR147" s="170"/>
      <c r="RS147" s="170"/>
      <c r="RT147" s="170"/>
      <c r="RU147" s="170"/>
      <c r="RV147" s="170"/>
      <c r="RW147" s="170"/>
      <c r="RX147" s="170"/>
      <c r="RY147" s="170"/>
      <c r="RZ147" s="170"/>
      <c r="SA147" s="170"/>
      <c r="SB147" s="170"/>
      <c r="SC147" s="170"/>
      <c r="SD147" s="170"/>
      <c r="SE147" s="170"/>
      <c r="SF147" s="170"/>
      <c r="SG147" s="170"/>
      <c r="SH147" s="170"/>
      <c r="SI147" s="170"/>
      <c r="SJ147" s="170"/>
      <c r="SK147" s="170"/>
      <c r="SL147" s="170"/>
      <c r="SM147" s="170"/>
      <c r="SN147" s="170"/>
      <c r="SO147" s="170"/>
      <c r="SP147" s="170"/>
      <c r="SQ147" s="170"/>
      <c r="SR147" s="170"/>
      <c r="SS147" s="170"/>
      <c r="ST147" s="170"/>
      <c r="SU147" s="170"/>
      <c r="SV147" s="170"/>
      <c r="SW147" s="170"/>
      <c r="SX147" s="170"/>
      <c r="SY147" s="170"/>
      <c r="SZ147" s="170"/>
      <c r="TA147" s="170"/>
      <c r="TB147" s="170"/>
      <c r="TC147" s="170"/>
      <c r="TD147" s="170"/>
      <c r="TE147" s="170"/>
      <c r="TF147" s="170"/>
      <c r="TG147" s="170"/>
      <c r="TH147" s="170"/>
      <c r="TI147" s="170"/>
      <c r="TJ147" s="170"/>
      <c r="TK147" s="170"/>
      <c r="TL147" s="170"/>
      <c r="TM147" s="170"/>
      <c r="TN147" s="170"/>
      <c r="TO147" s="170"/>
      <c r="TP147" s="170"/>
      <c r="TQ147" s="170"/>
      <c r="TR147" s="170"/>
      <c r="TS147" s="170"/>
      <c r="TT147" s="170"/>
      <c r="TU147" s="170"/>
      <c r="TV147" s="170"/>
      <c r="TW147" s="170"/>
      <c r="TX147" s="170"/>
      <c r="TY147" s="170"/>
      <c r="TZ147" s="170"/>
      <c r="UA147" s="170"/>
      <c r="UB147" s="170"/>
      <c r="UC147" s="170"/>
      <c r="UD147" s="170"/>
      <c r="UE147" s="170"/>
      <c r="UF147" s="170"/>
      <c r="UG147" s="170"/>
      <c r="UH147" s="170"/>
      <c r="UI147" s="170"/>
      <c r="UJ147" s="170"/>
      <c r="UK147" s="170"/>
      <c r="UL147" s="170"/>
      <c r="UM147" s="170"/>
      <c r="UN147" s="170"/>
      <c r="UO147" s="170"/>
      <c r="UP147" s="170"/>
      <c r="UQ147" s="170"/>
      <c r="UR147" s="170"/>
      <c r="US147" s="170"/>
      <c r="UT147" s="170"/>
      <c r="UU147" s="170"/>
      <c r="UV147" s="170"/>
      <c r="UW147" s="170"/>
      <c r="UX147" s="170"/>
      <c r="UY147" s="170"/>
      <c r="UZ147" s="170"/>
      <c r="VA147" s="170"/>
      <c r="VB147" s="170"/>
      <c r="VC147" s="170"/>
      <c r="VD147" s="170"/>
      <c r="VE147" s="170"/>
      <c r="VF147" s="170"/>
      <c r="VG147" s="170"/>
      <c r="VH147" s="170"/>
      <c r="VI147" s="170"/>
      <c r="VJ147" s="170"/>
      <c r="VK147" s="170"/>
      <c r="VL147" s="170"/>
      <c r="VM147" s="170"/>
      <c r="VN147" s="170"/>
      <c r="VO147" s="170"/>
      <c r="VP147" s="170"/>
      <c r="VQ147" s="170"/>
      <c r="VR147" s="170"/>
      <c r="VS147" s="170"/>
      <c r="VT147" s="170"/>
      <c r="VU147" s="170"/>
      <c r="VV147" s="170"/>
      <c r="VW147" s="170"/>
      <c r="VX147" s="170"/>
      <c r="VY147" s="170"/>
      <c r="VZ147" s="170"/>
      <c r="WA147" s="170"/>
      <c r="WB147" s="170"/>
      <c r="WC147" s="170"/>
      <c r="WD147" s="170"/>
      <c r="WE147" s="170"/>
      <c r="WF147" s="170"/>
      <c r="WG147" s="170"/>
      <c r="WH147" s="170"/>
      <c r="WI147" s="170"/>
      <c r="WJ147" s="170"/>
      <c r="WK147" s="170"/>
      <c r="WL147" s="170"/>
      <c r="WM147" s="170"/>
      <c r="WN147" s="170"/>
      <c r="WO147" s="170"/>
      <c r="WP147" s="170"/>
      <c r="WQ147" s="170"/>
      <c r="WR147" s="170"/>
      <c r="WS147" s="170"/>
      <c r="WT147" s="170"/>
      <c r="WU147" s="170"/>
      <c r="WV147" s="170"/>
      <c r="WW147" s="170"/>
      <c r="WX147" s="170"/>
      <c r="WY147" s="170"/>
      <c r="WZ147" s="170"/>
      <c r="XA147" s="170"/>
      <c r="XB147" s="170"/>
      <c r="XC147" s="170"/>
      <c r="XD147" s="170"/>
      <c r="XE147" s="170"/>
      <c r="XF147" s="170"/>
      <c r="XG147" s="170"/>
      <c r="XH147" s="170"/>
      <c r="XI147" s="170"/>
      <c r="XJ147" s="170"/>
      <c r="XK147" s="170"/>
      <c r="XL147" s="170"/>
      <c r="XM147" s="170"/>
      <c r="XN147" s="170"/>
      <c r="XO147" s="170"/>
      <c r="XP147" s="170"/>
      <c r="XQ147" s="170"/>
      <c r="XR147" s="170"/>
      <c r="XS147" s="170"/>
      <c r="XT147" s="170"/>
      <c r="XU147" s="170"/>
      <c r="XV147" s="170"/>
      <c r="XW147" s="170"/>
      <c r="XX147" s="170"/>
      <c r="XY147" s="170"/>
      <c r="XZ147" s="170"/>
      <c r="YA147" s="170"/>
      <c r="YB147" s="170"/>
      <c r="YC147" s="170"/>
      <c r="YD147" s="170"/>
      <c r="YE147" s="170"/>
      <c r="YF147" s="170"/>
      <c r="YG147" s="170"/>
      <c r="YH147" s="170"/>
      <c r="YI147" s="170"/>
      <c r="YJ147" s="170"/>
      <c r="YK147" s="170"/>
      <c r="YL147" s="170"/>
      <c r="YM147" s="170"/>
      <c r="YN147" s="170"/>
      <c r="YO147" s="170"/>
      <c r="YP147" s="170"/>
      <c r="YQ147" s="170"/>
      <c r="YR147" s="170"/>
      <c r="YS147" s="170"/>
      <c r="YT147" s="170"/>
      <c r="YU147" s="170"/>
      <c r="YV147" s="170"/>
      <c r="YW147" s="170"/>
      <c r="YX147" s="170"/>
      <c r="YY147" s="170"/>
      <c r="YZ147" s="170"/>
      <c r="ZA147" s="170"/>
      <c r="ZB147" s="170"/>
      <c r="ZC147" s="170"/>
      <c r="ZD147" s="170"/>
      <c r="ZE147" s="170"/>
      <c r="ZF147" s="170"/>
      <c r="ZG147" s="170"/>
      <c r="ZH147" s="170"/>
      <c r="ZI147" s="170"/>
      <c r="ZJ147" s="170"/>
      <c r="ZK147" s="170"/>
      <c r="ZL147" s="170"/>
      <c r="ZM147" s="170"/>
      <c r="ZN147" s="170"/>
      <c r="ZO147" s="170"/>
      <c r="ZP147" s="170"/>
      <c r="ZQ147" s="170"/>
      <c r="ZR147" s="170"/>
      <c r="ZS147" s="170"/>
      <c r="ZT147" s="170"/>
      <c r="ZU147" s="170"/>
      <c r="ZV147" s="170"/>
      <c r="ZW147" s="170"/>
      <c r="ZX147" s="170"/>
      <c r="ZY147" s="170"/>
      <c r="ZZ147" s="170"/>
      <c r="AAA147" s="170"/>
      <c r="AAB147" s="170"/>
      <c r="AAC147" s="170"/>
      <c r="AAD147" s="170"/>
      <c r="AAE147" s="170"/>
      <c r="AAF147" s="170"/>
      <c r="AAG147" s="170"/>
      <c r="AAH147" s="170"/>
      <c r="AAI147" s="170"/>
      <c r="AAJ147" s="170"/>
      <c r="AAK147" s="170"/>
      <c r="AAL147" s="170"/>
      <c r="AAM147" s="170"/>
      <c r="AAN147" s="170"/>
      <c r="AAO147" s="170"/>
      <c r="AAP147" s="170"/>
      <c r="AAQ147" s="170"/>
      <c r="AAR147" s="170"/>
      <c r="AAS147" s="170"/>
      <c r="AAT147" s="170"/>
      <c r="AAU147" s="170"/>
      <c r="AAV147" s="170"/>
      <c r="AAW147" s="170"/>
      <c r="AAX147" s="170"/>
      <c r="AAY147" s="170"/>
      <c r="AAZ147" s="170"/>
      <c r="ABA147" s="170"/>
      <c r="ABB147" s="170"/>
      <c r="ABC147" s="170"/>
      <c r="ABD147" s="170"/>
      <c r="ABE147" s="170"/>
      <c r="ABF147" s="170"/>
      <c r="ABG147" s="170"/>
      <c r="ABH147" s="170"/>
      <c r="ABI147" s="170"/>
      <c r="ABJ147" s="170"/>
      <c r="ABK147" s="170"/>
      <c r="ABL147" s="170"/>
      <c r="ABM147" s="170"/>
      <c r="ABN147" s="170"/>
      <c r="ABO147" s="170"/>
      <c r="ABP147" s="170"/>
      <c r="ABQ147" s="170"/>
      <c r="ABR147" s="170"/>
      <c r="ABS147" s="170"/>
      <c r="ABT147" s="170"/>
      <c r="ABU147" s="170"/>
      <c r="ABV147" s="170"/>
      <c r="ABW147" s="170"/>
      <c r="ABX147" s="170"/>
      <c r="ABY147" s="170"/>
      <c r="ABZ147" s="170"/>
      <c r="ACA147" s="170"/>
      <c r="ACB147" s="170"/>
      <c r="ACC147" s="170"/>
      <c r="ACD147" s="170"/>
      <c r="ACE147" s="170"/>
      <c r="ACF147" s="170"/>
      <c r="ACG147" s="170"/>
      <c r="ACH147" s="170"/>
      <c r="ACI147" s="170"/>
      <c r="ACJ147" s="170"/>
      <c r="ACK147" s="170"/>
      <c r="ACL147" s="170"/>
      <c r="ACM147" s="170"/>
      <c r="ACN147" s="170"/>
      <c r="ACO147" s="170"/>
      <c r="ACP147" s="170"/>
      <c r="ACQ147" s="170"/>
      <c r="ACR147" s="170"/>
      <c r="ACS147" s="170"/>
      <c r="ACT147" s="170"/>
      <c r="ACU147" s="170"/>
      <c r="ACV147" s="170"/>
      <c r="ACW147" s="170"/>
      <c r="ACX147" s="170"/>
      <c r="ACY147" s="170"/>
      <c r="ACZ147" s="170"/>
      <c r="ADA147" s="170"/>
      <c r="ADB147" s="170"/>
      <c r="ADC147" s="170"/>
      <c r="ADD147" s="170"/>
      <c r="ADE147" s="170"/>
      <c r="ADF147" s="170"/>
      <c r="ADG147" s="170"/>
      <c r="ADH147" s="170"/>
      <c r="ADI147" s="170"/>
      <c r="ADJ147" s="170"/>
      <c r="ADK147" s="170"/>
      <c r="ADL147" s="170"/>
      <c r="ADM147" s="170"/>
      <c r="ADN147" s="170"/>
      <c r="ADO147" s="170"/>
      <c r="ADP147" s="170"/>
      <c r="ADQ147" s="170"/>
      <c r="ADR147" s="170"/>
      <c r="ADS147" s="170"/>
      <c r="ADT147" s="170"/>
      <c r="ADU147" s="170"/>
      <c r="ADV147" s="170"/>
      <c r="ADW147" s="170"/>
      <c r="ADX147" s="170"/>
      <c r="ADY147" s="170"/>
      <c r="ADZ147" s="170"/>
      <c r="AEA147" s="170"/>
      <c r="AEB147" s="170"/>
      <c r="AEC147" s="170"/>
      <c r="AED147" s="170"/>
      <c r="AEE147" s="170"/>
      <c r="AEF147" s="170"/>
      <c r="AEG147" s="170"/>
      <c r="AEH147" s="170"/>
      <c r="AEI147" s="170"/>
      <c r="AEJ147" s="170"/>
      <c r="AEK147" s="170"/>
      <c r="AEL147" s="170"/>
      <c r="AEM147" s="170"/>
      <c r="AEN147" s="170"/>
      <c r="AEO147" s="170"/>
      <c r="AEP147" s="170"/>
      <c r="AEQ147" s="170"/>
      <c r="AER147" s="170"/>
      <c r="AES147" s="170"/>
      <c r="AET147" s="170"/>
      <c r="AEU147" s="170"/>
      <c r="AEV147" s="170"/>
      <c r="AEW147" s="170"/>
      <c r="AEX147" s="170"/>
      <c r="AEY147" s="170"/>
      <c r="AEZ147" s="170"/>
      <c r="AFA147" s="170"/>
      <c r="AFB147" s="170"/>
      <c r="AFC147" s="170"/>
      <c r="AFD147" s="170"/>
      <c r="AFE147" s="170"/>
      <c r="AFF147" s="170"/>
      <c r="AFG147" s="170"/>
      <c r="AFH147" s="170"/>
      <c r="AFI147" s="170"/>
      <c r="AFJ147" s="170"/>
      <c r="AFK147" s="170"/>
      <c r="AFL147" s="170"/>
      <c r="AFM147" s="170"/>
      <c r="AFN147" s="170"/>
      <c r="AFO147" s="170"/>
      <c r="AFP147" s="170"/>
      <c r="AFQ147" s="170"/>
      <c r="AFR147" s="170"/>
      <c r="AFS147" s="170"/>
      <c r="AFT147" s="170"/>
      <c r="AFU147" s="170"/>
      <c r="AFV147" s="170"/>
      <c r="AFW147" s="170"/>
      <c r="AFX147" s="170"/>
      <c r="AFY147" s="170"/>
      <c r="AFZ147" s="170"/>
      <c r="AGA147" s="170"/>
      <c r="AGB147" s="170"/>
      <c r="AGC147" s="170"/>
      <c r="AGD147" s="170"/>
      <c r="AGE147" s="170"/>
      <c r="AGF147" s="170"/>
      <c r="AGG147" s="170"/>
      <c r="AGH147" s="170"/>
      <c r="AGI147" s="170"/>
      <c r="AGJ147" s="170"/>
      <c r="AGK147" s="170"/>
      <c r="AGL147" s="170"/>
      <c r="AGM147" s="170"/>
      <c r="AGN147" s="170"/>
      <c r="AGO147" s="170"/>
      <c r="AGP147" s="170"/>
      <c r="AGQ147" s="170"/>
      <c r="AGR147" s="170"/>
      <c r="AGS147" s="170"/>
      <c r="AGT147" s="170"/>
      <c r="AGU147" s="170"/>
      <c r="AGV147" s="170"/>
      <c r="AGW147" s="170"/>
      <c r="AGX147" s="170"/>
      <c r="AGY147" s="170"/>
      <c r="AGZ147" s="170"/>
      <c r="AHA147" s="170"/>
      <c r="AHB147" s="170"/>
      <c r="AHC147" s="170"/>
      <c r="AHD147" s="170"/>
      <c r="AHE147" s="170"/>
      <c r="AHF147" s="170"/>
      <c r="AHG147" s="170"/>
      <c r="AHH147" s="170"/>
      <c r="AHI147" s="170"/>
      <c r="AHJ147" s="170"/>
      <c r="AHK147" s="170"/>
      <c r="AHL147" s="170"/>
      <c r="AHM147" s="170"/>
      <c r="AHN147" s="170"/>
      <c r="AHO147" s="170"/>
      <c r="AHP147" s="170"/>
      <c r="AHQ147" s="170"/>
      <c r="AHR147" s="170"/>
      <c r="AHS147" s="170"/>
      <c r="AHT147" s="170"/>
      <c r="AHU147" s="170"/>
      <c r="AHV147" s="170"/>
      <c r="AHW147" s="170"/>
      <c r="AHX147" s="170"/>
      <c r="AHY147" s="170"/>
      <c r="AHZ147" s="170"/>
      <c r="AIA147" s="170"/>
      <c r="AIB147" s="170"/>
      <c r="AIC147" s="170"/>
      <c r="AID147" s="170"/>
      <c r="AIE147" s="170"/>
      <c r="AIF147" s="170"/>
      <c r="AIG147" s="170"/>
      <c r="AIH147" s="170"/>
      <c r="AII147" s="170"/>
      <c r="AIJ147" s="170"/>
      <c r="AIK147" s="170"/>
      <c r="AIL147" s="170"/>
      <c r="AIM147" s="170"/>
      <c r="AIN147" s="170"/>
      <c r="AIO147" s="170"/>
      <c r="AIP147" s="170"/>
      <c r="AIQ147" s="170"/>
      <c r="AIR147" s="170"/>
      <c r="AIS147" s="170"/>
      <c r="AIT147" s="170"/>
      <c r="AIU147" s="170"/>
      <c r="AIV147" s="170"/>
      <c r="AIW147" s="170"/>
      <c r="AIX147" s="170"/>
      <c r="AIY147" s="170"/>
      <c r="AIZ147" s="170"/>
      <c r="AJA147" s="170"/>
      <c r="AJB147" s="170"/>
      <c r="AJC147" s="170"/>
      <c r="AJD147" s="170"/>
      <c r="AJE147" s="170"/>
      <c r="AJF147" s="170"/>
      <c r="AJG147" s="170"/>
      <c r="AJH147" s="170"/>
      <c r="AJI147" s="170"/>
      <c r="AJJ147" s="170"/>
      <c r="AJK147" s="170"/>
      <c r="AJL147" s="170"/>
      <c r="AJM147" s="170"/>
      <c r="AJN147" s="170"/>
      <c r="AJO147" s="170"/>
      <c r="AJP147" s="170"/>
      <c r="AJQ147" s="170"/>
      <c r="AJR147" s="170"/>
      <c r="AJS147" s="170"/>
      <c r="AJT147" s="170"/>
      <c r="AJU147" s="170"/>
      <c r="AJV147" s="170"/>
      <c r="AJW147" s="170"/>
      <c r="AJX147" s="170"/>
      <c r="AJY147" s="170"/>
      <c r="AJZ147" s="170"/>
      <c r="AKA147" s="170"/>
      <c r="AKB147" s="170"/>
      <c r="AKC147" s="170"/>
      <c r="AKD147" s="170"/>
      <c r="AKE147" s="170"/>
      <c r="AKF147" s="170"/>
      <c r="AKG147" s="170"/>
      <c r="AKH147" s="170"/>
      <c r="AKI147" s="170"/>
      <c r="AKJ147" s="170"/>
      <c r="AKK147" s="170"/>
      <c r="AKL147" s="170"/>
      <c r="AKM147" s="170"/>
      <c r="AKN147" s="170"/>
      <c r="AKO147" s="170"/>
      <c r="AKP147" s="170"/>
      <c r="AKQ147" s="170"/>
      <c r="AKR147" s="170"/>
      <c r="AKS147" s="170"/>
      <c r="AKT147" s="170"/>
      <c r="AKU147" s="170"/>
      <c r="AKV147" s="170"/>
      <c r="AKW147" s="170"/>
      <c r="AKX147" s="170"/>
      <c r="AKY147" s="170"/>
      <c r="AKZ147" s="170"/>
      <c r="ALA147" s="170"/>
      <c r="ALB147" s="170"/>
      <c r="ALC147" s="170"/>
      <c r="ALD147" s="170"/>
      <c r="ALE147" s="170"/>
      <c r="ALF147" s="170"/>
      <c r="ALG147" s="170"/>
      <c r="ALH147" s="170"/>
      <c r="ALI147" s="170"/>
      <c r="ALJ147" s="170"/>
      <c r="ALK147" s="170"/>
      <c r="ALL147" s="170"/>
      <c r="ALM147" s="170"/>
      <c r="ALN147" s="170"/>
      <c r="ALO147" s="170"/>
      <c r="ALP147" s="170"/>
      <c r="ALQ147" s="170"/>
      <c r="ALR147" s="170"/>
      <c r="ALS147" s="170"/>
      <c r="ALT147" s="170"/>
      <c r="ALU147" s="170"/>
      <c r="ALV147" s="170"/>
      <c r="ALW147" s="170"/>
      <c r="ALX147" s="170"/>
      <c r="ALY147" s="170"/>
      <c r="ALZ147" s="170"/>
      <c r="AMA147" s="170"/>
      <c r="AMB147" s="170"/>
      <c r="AMC147" s="170"/>
      <c r="AMD147" s="170"/>
      <c r="AME147" s="170"/>
      <c r="AMF147" s="170"/>
      <c r="AMG147" s="170"/>
      <c r="AMH147" s="170"/>
      <c r="AMI147" s="170"/>
      <c r="AMJ147" s="170"/>
    </row>
    <row r="148" spans="1:1024" x14ac:dyDescent="0.25">
      <c r="A148" s="258" t="s">
        <v>1115</v>
      </c>
      <c r="B148" s="257">
        <v>148</v>
      </c>
      <c r="C148" s="258" t="s">
        <v>1116</v>
      </c>
      <c r="D148" s="308" t="s">
        <v>1117</v>
      </c>
      <c r="E148" s="286"/>
      <c r="F148" s="291"/>
      <c r="G148" s="280"/>
      <c r="H148" s="280"/>
      <c r="I148" s="492">
        <v>70</v>
      </c>
      <c r="J148" s="292"/>
      <c r="K148" s="293"/>
      <c r="L148" s="293"/>
      <c r="M148" s="293"/>
      <c r="N148" s="293"/>
      <c r="O148" s="293"/>
      <c r="P148" s="293"/>
      <c r="Q148" s="293"/>
      <c r="R148" s="293"/>
      <c r="S148" s="293"/>
      <c r="T148" s="293"/>
      <c r="U148" s="293"/>
      <c r="V148" s="293"/>
      <c r="W148" s="283">
        <f t="shared" si="64"/>
        <v>100</v>
      </c>
      <c r="X148" s="283">
        <f t="shared" si="78"/>
        <v>100</v>
      </c>
      <c r="Y148" s="283">
        <f t="shared" si="80"/>
        <v>100</v>
      </c>
      <c r="Z148" s="283">
        <f t="shared" si="66"/>
        <v>100</v>
      </c>
      <c r="AA148" s="283">
        <f t="shared" si="67"/>
        <v>100</v>
      </c>
      <c r="AB148" s="287">
        <f t="shared" si="68"/>
        <v>100</v>
      </c>
      <c r="AC148" s="287">
        <f t="shared" si="69"/>
        <v>100</v>
      </c>
      <c r="AD148" s="287">
        <f t="shared" si="70"/>
        <v>100</v>
      </c>
      <c r="AE148" s="284">
        <f t="shared" si="84"/>
        <v>100</v>
      </c>
      <c r="AF148" s="284">
        <f t="shared" si="75"/>
        <v>100</v>
      </c>
      <c r="AG148" s="268">
        <f t="shared" si="79"/>
        <v>100</v>
      </c>
      <c r="AH148" s="268">
        <f t="shared" si="81"/>
        <v>100</v>
      </c>
      <c r="AI148" s="268">
        <f t="shared" si="82"/>
        <v>100</v>
      </c>
      <c r="AJ148" s="268">
        <f t="shared" si="83"/>
        <v>100</v>
      </c>
      <c r="AK148" s="506" t="s">
        <v>24265</v>
      </c>
      <c r="AL148" s="286"/>
      <c r="AM148" s="286"/>
      <c r="AN148" s="511"/>
      <c r="AO148" s="357"/>
      <c r="AP148" s="357"/>
      <c r="AQ148" s="286"/>
      <c r="AR148" s="382" t="s">
        <v>24266</v>
      </c>
      <c r="AS148" s="382"/>
      <c r="AT148" s="286"/>
      <c r="AU148" s="286"/>
      <c r="AV148" s="559"/>
    </row>
    <row r="149" spans="1:1024" ht="15.75" customHeight="1" x14ac:dyDescent="0.25">
      <c r="A149" s="310" t="s">
        <v>733</v>
      </c>
      <c r="B149" s="257">
        <v>149</v>
      </c>
      <c r="C149" s="258" t="s">
        <v>734</v>
      </c>
      <c r="D149" s="320" t="s">
        <v>735</v>
      </c>
      <c r="E149" s="368"/>
      <c r="F149" s="369"/>
      <c r="G149" s="370"/>
      <c r="H149" s="370"/>
      <c r="I149" s="493" t="s">
        <v>25383</v>
      </c>
      <c r="J149" s="314"/>
      <c r="K149" s="315">
        <v>2</v>
      </c>
      <c r="L149" s="315"/>
      <c r="M149" s="316"/>
      <c r="N149" s="316"/>
      <c r="O149" s="315"/>
      <c r="P149" s="315"/>
      <c r="Q149" s="316"/>
      <c r="R149" s="316"/>
      <c r="S149" s="316"/>
      <c r="T149" s="316"/>
      <c r="U149" s="316"/>
      <c r="V149" s="317"/>
      <c r="W149" s="283">
        <f t="shared" si="64"/>
        <v>100</v>
      </c>
      <c r="X149" s="283">
        <f t="shared" si="78"/>
        <v>100</v>
      </c>
      <c r="Y149" s="283">
        <f t="shared" si="80"/>
        <v>100</v>
      </c>
      <c r="Z149" s="283">
        <f t="shared" si="66"/>
        <v>100</v>
      </c>
      <c r="AA149" s="283">
        <f t="shared" si="67"/>
        <v>100</v>
      </c>
      <c r="AB149" s="287">
        <f t="shared" si="68"/>
        <v>100</v>
      </c>
      <c r="AC149" s="287">
        <f t="shared" si="69"/>
        <v>100</v>
      </c>
      <c r="AD149" s="287">
        <f t="shared" si="70"/>
        <v>100</v>
      </c>
      <c r="AE149" s="284">
        <f t="shared" si="84"/>
        <v>100</v>
      </c>
      <c r="AF149" s="284">
        <f t="shared" si="75"/>
        <v>100</v>
      </c>
      <c r="AG149" s="268">
        <f t="shared" si="79"/>
        <v>10</v>
      </c>
      <c r="AH149" s="268">
        <f t="shared" si="81"/>
        <v>100</v>
      </c>
      <c r="AI149" s="268">
        <f t="shared" si="82"/>
        <v>100</v>
      </c>
      <c r="AJ149" s="268">
        <f t="shared" si="83"/>
        <v>100</v>
      </c>
      <c r="AK149" s="501" t="s">
        <v>736</v>
      </c>
      <c r="AL149" s="318"/>
      <c r="AM149" s="319"/>
      <c r="AN149" s="512" t="s">
        <v>737</v>
      </c>
      <c r="AO149" s="357"/>
      <c r="AP149" s="357"/>
      <c r="AQ149" s="286"/>
      <c r="AR149" s="171" t="s">
        <v>5453</v>
      </c>
      <c r="AS149" s="171"/>
      <c r="AT149" s="286"/>
      <c r="AU149" s="286"/>
      <c r="AV149" s="559"/>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c r="IC149" s="170"/>
      <c r="ID149" s="170"/>
      <c r="IE149" s="170"/>
      <c r="IF149" s="170"/>
      <c r="IG149" s="170"/>
      <c r="IH149" s="170"/>
      <c r="II149" s="170"/>
      <c r="IJ149" s="170"/>
      <c r="IK149" s="170"/>
      <c r="IL149" s="170"/>
      <c r="IM149" s="170"/>
      <c r="IN149" s="170"/>
      <c r="IO149" s="170"/>
      <c r="IP149" s="170"/>
      <c r="IQ149" s="170"/>
      <c r="IR149" s="170"/>
      <c r="IS149" s="170"/>
      <c r="IT149" s="170"/>
      <c r="IU149" s="170"/>
      <c r="IV149" s="170"/>
      <c r="IW149" s="170"/>
      <c r="IX149" s="170"/>
      <c r="IY149" s="170"/>
      <c r="IZ149" s="170"/>
      <c r="JA149" s="170"/>
      <c r="JB149" s="170"/>
      <c r="JC149" s="170"/>
      <c r="JD149" s="170"/>
      <c r="JE149" s="170"/>
      <c r="JF149" s="170"/>
      <c r="JG149" s="170"/>
      <c r="JH149" s="170"/>
      <c r="JI149" s="170"/>
      <c r="JJ149" s="170"/>
      <c r="JK149" s="170"/>
      <c r="JL149" s="170"/>
      <c r="JM149" s="170"/>
      <c r="JN149" s="170"/>
      <c r="JO149" s="170"/>
      <c r="JP149" s="170"/>
      <c r="JQ149" s="170"/>
      <c r="JR149" s="170"/>
      <c r="JS149" s="170"/>
      <c r="JT149" s="170"/>
      <c r="JU149" s="170"/>
      <c r="JV149" s="170"/>
      <c r="JW149" s="170"/>
      <c r="JX149" s="170"/>
      <c r="JY149" s="170"/>
      <c r="JZ149" s="170"/>
      <c r="KA149" s="170"/>
      <c r="KB149" s="170"/>
      <c r="KC149" s="170"/>
      <c r="KD149" s="170"/>
      <c r="KE149" s="170"/>
      <c r="KF149" s="170"/>
      <c r="KG149" s="170"/>
      <c r="KH149" s="170"/>
      <c r="KI149" s="170"/>
      <c r="KJ149" s="170"/>
      <c r="KK149" s="170"/>
      <c r="KL149" s="170"/>
      <c r="KM149" s="170"/>
      <c r="KN149" s="170"/>
      <c r="KO149" s="170"/>
      <c r="KP149" s="170"/>
      <c r="KQ149" s="170"/>
      <c r="KR149" s="170"/>
      <c r="KS149" s="170"/>
      <c r="KT149" s="170"/>
      <c r="KU149" s="170"/>
      <c r="KV149" s="170"/>
      <c r="KW149" s="170"/>
      <c r="KX149" s="170"/>
      <c r="KY149" s="170"/>
      <c r="KZ149" s="170"/>
      <c r="LA149" s="170"/>
      <c r="LB149" s="170"/>
      <c r="LC149" s="170"/>
      <c r="LD149" s="170"/>
      <c r="LE149" s="170"/>
      <c r="LF149" s="170"/>
      <c r="LG149" s="170"/>
      <c r="LH149" s="170"/>
      <c r="LI149" s="170"/>
      <c r="LJ149" s="170"/>
      <c r="LK149" s="170"/>
      <c r="LL149" s="170"/>
      <c r="LM149" s="170"/>
      <c r="LN149" s="170"/>
      <c r="LO149" s="170"/>
      <c r="LP149" s="170"/>
      <c r="LQ149" s="170"/>
      <c r="LR149" s="170"/>
      <c r="LS149" s="170"/>
      <c r="LT149" s="170"/>
      <c r="LU149" s="170"/>
      <c r="LV149" s="170"/>
      <c r="LW149" s="170"/>
      <c r="LX149" s="170"/>
      <c r="LY149" s="170"/>
      <c r="LZ149" s="170"/>
      <c r="MA149" s="170"/>
      <c r="MB149" s="170"/>
      <c r="MC149" s="170"/>
      <c r="MD149" s="170"/>
      <c r="ME149" s="170"/>
      <c r="MF149" s="170"/>
      <c r="MG149" s="170"/>
      <c r="MH149" s="170"/>
      <c r="MI149" s="170"/>
      <c r="MJ149" s="170"/>
      <c r="MK149" s="170"/>
      <c r="ML149" s="170"/>
      <c r="MM149" s="170"/>
      <c r="MN149" s="170"/>
      <c r="MO149" s="170"/>
      <c r="MP149" s="170"/>
      <c r="MQ149" s="170"/>
      <c r="MR149" s="170"/>
      <c r="MS149" s="170"/>
      <c r="MT149" s="170"/>
      <c r="MU149" s="170"/>
      <c r="MV149" s="170"/>
      <c r="MW149" s="170"/>
      <c r="MX149" s="170"/>
      <c r="MY149" s="170"/>
      <c r="MZ149" s="170"/>
      <c r="NA149" s="170"/>
      <c r="NB149" s="170"/>
      <c r="NC149" s="170"/>
      <c r="ND149" s="170"/>
      <c r="NE149" s="170"/>
      <c r="NF149" s="170"/>
      <c r="NG149" s="170"/>
      <c r="NH149" s="170"/>
      <c r="NI149" s="170"/>
      <c r="NJ149" s="170"/>
      <c r="NK149" s="170"/>
      <c r="NL149" s="170"/>
      <c r="NM149" s="170"/>
      <c r="NN149" s="170"/>
      <c r="NO149" s="170"/>
      <c r="NP149" s="170"/>
      <c r="NQ149" s="170"/>
      <c r="NR149" s="170"/>
      <c r="NS149" s="170"/>
      <c r="NT149" s="170"/>
      <c r="NU149" s="170"/>
      <c r="NV149" s="170"/>
      <c r="NW149" s="170"/>
      <c r="NX149" s="170"/>
      <c r="NY149" s="170"/>
      <c r="NZ149" s="170"/>
      <c r="OA149" s="170"/>
      <c r="OB149" s="170"/>
      <c r="OC149" s="170"/>
      <c r="OD149" s="170"/>
      <c r="OE149" s="170"/>
      <c r="OF149" s="170"/>
      <c r="OG149" s="170"/>
      <c r="OH149" s="170"/>
      <c r="OI149" s="170"/>
      <c r="OJ149" s="170"/>
      <c r="OK149" s="170"/>
      <c r="OL149" s="170"/>
      <c r="OM149" s="170"/>
      <c r="ON149" s="170"/>
      <c r="OO149" s="170"/>
      <c r="OP149" s="170"/>
      <c r="OQ149" s="170"/>
      <c r="OR149" s="170"/>
      <c r="OS149" s="170"/>
      <c r="OT149" s="170"/>
      <c r="OU149" s="170"/>
      <c r="OV149" s="170"/>
      <c r="OW149" s="170"/>
      <c r="OX149" s="170"/>
      <c r="OY149" s="170"/>
      <c r="OZ149" s="170"/>
      <c r="PA149" s="170"/>
      <c r="PB149" s="170"/>
      <c r="PC149" s="170"/>
      <c r="PD149" s="170"/>
      <c r="PE149" s="170"/>
      <c r="PF149" s="170"/>
      <c r="PG149" s="170"/>
      <c r="PH149" s="170"/>
      <c r="PI149" s="170"/>
      <c r="PJ149" s="170"/>
      <c r="PK149" s="170"/>
      <c r="PL149" s="170"/>
      <c r="PM149" s="170"/>
      <c r="PN149" s="170"/>
      <c r="PO149" s="170"/>
      <c r="PP149" s="170"/>
      <c r="PQ149" s="170"/>
      <c r="PR149" s="170"/>
      <c r="PS149" s="170"/>
      <c r="PT149" s="170"/>
      <c r="PU149" s="170"/>
      <c r="PV149" s="170"/>
      <c r="PW149" s="170"/>
      <c r="PX149" s="170"/>
      <c r="PY149" s="170"/>
      <c r="PZ149" s="170"/>
      <c r="QA149" s="170"/>
      <c r="QB149" s="170"/>
      <c r="QC149" s="170"/>
      <c r="QD149" s="170"/>
      <c r="QE149" s="170"/>
      <c r="QF149" s="170"/>
      <c r="QG149" s="170"/>
      <c r="QH149" s="170"/>
      <c r="QI149" s="170"/>
      <c r="QJ149" s="170"/>
      <c r="QK149" s="170"/>
      <c r="QL149" s="170"/>
      <c r="QM149" s="170"/>
      <c r="QN149" s="170"/>
      <c r="QO149" s="170"/>
      <c r="QP149" s="170"/>
      <c r="QQ149" s="170"/>
      <c r="QR149" s="170"/>
      <c r="QS149" s="170"/>
      <c r="QT149" s="170"/>
      <c r="QU149" s="170"/>
      <c r="QV149" s="170"/>
      <c r="QW149" s="170"/>
      <c r="QX149" s="170"/>
      <c r="QY149" s="170"/>
      <c r="QZ149" s="170"/>
      <c r="RA149" s="170"/>
      <c r="RB149" s="170"/>
      <c r="RC149" s="170"/>
      <c r="RD149" s="170"/>
      <c r="RE149" s="170"/>
      <c r="RF149" s="170"/>
      <c r="RG149" s="170"/>
      <c r="RH149" s="170"/>
      <c r="RI149" s="170"/>
      <c r="RJ149" s="170"/>
      <c r="RK149" s="170"/>
      <c r="RL149" s="170"/>
      <c r="RM149" s="170"/>
      <c r="RN149" s="170"/>
      <c r="RO149" s="170"/>
      <c r="RP149" s="170"/>
      <c r="RQ149" s="170"/>
      <c r="RR149" s="170"/>
      <c r="RS149" s="170"/>
      <c r="RT149" s="170"/>
      <c r="RU149" s="170"/>
      <c r="RV149" s="170"/>
      <c r="RW149" s="170"/>
      <c r="RX149" s="170"/>
      <c r="RY149" s="170"/>
      <c r="RZ149" s="170"/>
      <c r="SA149" s="170"/>
      <c r="SB149" s="170"/>
      <c r="SC149" s="170"/>
      <c r="SD149" s="170"/>
      <c r="SE149" s="170"/>
      <c r="SF149" s="170"/>
      <c r="SG149" s="170"/>
      <c r="SH149" s="170"/>
      <c r="SI149" s="170"/>
      <c r="SJ149" s="170"/>
      <c r="SK149" s="170"/>
      <c r="SL149" s="170"/>
      <c r="SM149" s="170"/>
      <c r="SN149" s="170"/>
      <c r="SO149" s="170"/>
      <c r="SP149" s="170"/>
      <c r="SQ149" s="170"/>
      <c r="SR149" s="170"/>
      <c r="SS149" s="170"/>
      <c r="ST149" s="170"/>
      <c r="SU149" s="170"/>
      <c r="SV149" s="170"/>
      <c r="SW149" s="170"/>
      <c r="SX149" s="170"/>
      <c r="SY149" s="170"/>
      <c r="SZ149" s="170"/>
      <c r="TA149" s="170"/>
      <c r="TB149" s="170"/>
      <c r="TC149" s="170"/>
      <c r="TD149" s="170"/>
      <c r="TE149" s="170"/>
      <c r="TF149" s="170"/>
      <c r="TG149" s="170"/>
      <c r="TH149" s="170"/>
      <c r="TI149" s="170"/>
      <c r="TJ149" s="170"/>
      <c r="TK149" s="170"/>
      <c r="TL149" s="170"/>
      <c r="TM149" s="170"/>
      <c r="TN149" s="170"/>
      <c r="TO149" s="170"/>
      <c r="TP149" s="170"/>
      <c r="TQ149" s="170"/>
      <c r="TR149" s="170"/>
      <c r="TS149" s="170"/>
      <c r="TT149" s="170"/>
      <c r="TU149" s="170"/>
      <c r="TV149" s="170"/>
      <c r="TW149" s="170"/>
      <c r="TX149" s="170"/>
      <c r="TY149" s="170"/>
      <c r="TZ149" s="170"/>
      <c r="UA149" s="170"/>
      <c r="UB149" s="170"/>
      <c r="UC149" s="170"/>
      <c r="UD149" s="170"/>
      <c r="UE149" s="170"/>
      <c r="UF149" s="170"/>
      <c r="UG149" s="170"/>
      <c r="UH149" s="170"/>
      <c r="UI149" s="170"/>
      <c r="UJ149" s="170"/>
      <c r="UK149" s="170"/>
      <c r="UL149" s="170"/>
      <c r="UM149" s="170"/>
      <c r="UN149" s="170"/>
      <c r="UO149" s="170"/>
      <c r="UP149" s="170"/>
      <c r="UQ149" s="170"/>
      <c r="UR149" s="170"/>
      <c r="US149" s="170"/>
      <c r="UT149" s="170"/>
      <c r="UU149" s="170"/>
      <c r="UV149" s="170"/>
      <c r="UW149" s="170"/>
      <c r="UX149" s="170"/>
      <c r="UY149" s="170"/>
      <c r="UZ149" s="170"/>
      <c r="VA149" s="170"/>
      <c r="VB149" s="170"/>
      <c r="VC149" s="170"/>
      <c r="VD149" s="170"/>
      <c r="VE149" s="170"/>
      <c r="VF149" s="170"/>
      <c r="VG149" s="170"/>
      <c r="VH149" s="170"/>
      <c r="VI149" s="170"/>
      <c r="VJ149" s="170"/>
      <c r="VK149" s="170"/>
      <c r="VL149" s="170"/>
      <c r="VM149" s="170"/>
      <c r="VN149" s="170"/>
      <c r="VO149" s="170"/>
      <c r="VP149" s="170"/>
      <c r="VQ149" s="170"/>
      <c r="VR149" s="170"/>
      <c r="VS149" s="170"/>
      <c r="VT149" s="170"/>
      <c r="VU149" s="170"/>
      <c r="VV149" s="170"/>
      <c r="VW149" s="170"/>
      <c r="VX149" s="170"/>
      <c r="VY149" s="170"/>
      <c r="VZ149" s="170"/>
      <c r="WA149" s="170"/>
      <c r="WB149" s="170"/>
      <c r="WC149" s="170"/>
      <c r="WD149" s="170"/>
      <c r="WE149" s="170"/>
      <c r="WF149" s="170"/>
      <c r="WG149" s="170"/>
      <c r="WH149" s="170"/>
      <c r="WI149" s="170"/>
      <c r="WJ149" s="170"/>
      <c r="WK149" s="170"/>
      <c r="WL149" s="170"/>
      <c r="WM149" s="170"/>
      <c r="WN149" s="170"/>
      <c r="WO149" s="170"/>
      <c r="WP149" s="170"/>
      <c r="WQ149" s="170"/>
      <c r="WR149" s="170"/>
      <c r="WS149" s="170"/>
      <c r="WT149" s="170"/>
      <c r="WU149" s="170"/>
      <c r="WV149" s="170"/>
      <c r="WW149" s="170"/>
      <c r="WX149" s="170"/>
      <c r="WY149" s="170"/>
      <c r="WZ149" s="170"/>
      <c r="XA149" s="170"/>
      <c r="XB149" s="170"/>
      <c r="XC149" s="170"/>
      <c r="XD149" s="170"/>
      <c r="XE149" s="170"/>
      <c r="XF149" s="170"/>
      <c r="XG149" s="170"/>
      <c r="XH149" s="170"/>
      <c r="XI149" s="170"/>
      <c r="XJ149" s="170"/>
      <c r="XK149" s="170"/>
      <c r="XL149" s="170"/>
      <c r="XM149" s="170"/>
      <c r="XN149" s="170"/>
      <c r="XO149" s="170"/>
      <c r="XP149" s="170"/>
      <c r="XQ149" s="170"/>
      <c r="XR149" s="170"/>
      <c r="XS149" s="170"/>
      <c r="XT149" s="170"/>
      <c r="XU149" s="170"/>
      <c r="XV149" s="170"/>
      <c r="XW149" s="170"/>
      <c r="XX149" s="170"/>
      <c r="XY149" s="170"/>
      <c r="XZ149" s="170"/>
      <c r="YA149" s="170"/>
      <c r="YB149" s="170"/>
      <c r="YC149" s="170"/>
      <c r="YD149" s="170"/>
      <c r="YE149" s="170"/>
      <c r="YF149" s="170"/>
      <c r="YG149" s="170"/>
      <c r="YH149" s="170"/>
      <c r="YI149" s="170"/>
      <c r="YJ149" s="170"/>
      <c r="YK149" s="170"/>
      <c r="YL149" s="170"/>
      <c r="YM149" s="170"/>
      <c r="YN149" s="170"/>
      <c r="YO149" s="170"/>
      <c r="YP149" s="170"/>
      <c r="YQ149" s="170"/>
      <c r="YR149" s="170"/>
      <c r="YS149" s="170"/>
      <c r="YT149" s="170"/>
      <c r="YU149" s="170"/>
      <c r="YV149" s="170"/>
      <c r="YW149" s="170"/>
      <c r="YX149" s="170"/>
      <c r="YY149" s="170"/>
      <c r="YZ149" s="170"/>
      <c r="ZA149" s="170"/>
      <c r="ZB149" s="170"/>
      <c r="ZC149" s="170"/>
      <c r="ZD149" s="170"/>
      <c r="ZE149" s="170"/>
      <c r="ZF149" s="170"/>
      <c r="ZG149" s="170"/>
      <c r="ZH149" s="170"/>
      <c r="ZI149" s="170"/>
      <c r="ZJ149" s="170"/>
      <c r="ZK149" s="170"/>
      <c r="ZL149" s="170"/>
      <c r="ZM149" s="170"/>
      <c r="ZN149" s="170"/>
      <c r="ZO149" s="170"/>
      <c r="ZP149" s="170"/>
      <c r="ZQ149" s="170"/>
      <c r="ZR149" s="170"/>
      <c r="ZS149" s="170"/>
      <c r="ZT149" s="170"/>
      <c r="ZU149" s="170"/>
      <c r="ZV149" s="170"/>
      <c r="ZW149" s="170"/>
      <c r="ZX149" s="170"/>
      <c r="ZY149" s="170"/>
      <c r="ZZ149" s="170"/>
      <c r="AAA149" s="170"/>
      <c r="AAB149" s="170"/>
      <c r="AAC149" s="170"/>
      <c r="AAD149" s="170"/>
      <c r="AAE149" s="170"/>
      <c r="AAF149" s="170"/>
      <c r="AAG149" s="170"/>
      <c r="AAH149" s="170"/>
      <c r="AAI149" s="170"/>
      <c r="AAJ149" s="170"/>
      <c r="AAK149" s="170"/>
      <c r="AAL149" s="170"/>
      <c r="AAM149" s="170"/>
      <c r="AAN149" s="170"/>
      <c r="AAO149" s="170"/>
      <c r="AAP149" s="170"/>
      <c r="AAQ149" s="170"/>
      <c r="AAR149" s="170"/>
      <c r="AAS149" s="170"/>
      <c r="AAT149" s="170"/>
      <c r="AAU149" s="170"/>
      <c r="AAV149" s="170"/>
      <c r="AAW149" s="170"/>
      <c r="AAX149" s="170"/>
      <c r="AAY149" s="170"/>
      <c r="AAZ149" s="170"/>
      <c r="ABA149" s="170"/>
      <c r="ABB149" s="170"/>
      <c r="ABC149" s="170"/>
      <c r="ABD149" s="170"/>
      <c r="ABE149" s="170"/>
      <c r="ABF149" s="170"/>
      <c r="ABG149" s="170"/>
      <c r="ABH149" s="170"/>
      <c r="ABI149" s="170"/>
      <c r="ABJ149" s="170"/>
      <c r="ABK149" s="170"/>
      <c r="ABL149" s="170"/>
      <c r="ABM149" s="170"/>
      <c r="ABN149" s="170"/>
      <c r="ABO149" s="170"/>
      <c r="ABP149" s="170"/>
      <c r="ABQ149" s="170"/>
      <c r="ABR149" s="170"/>
      <c r="ABS149" s="170"/>
      <c r="ABT149" s="170"/>
      <c r="ABU149" s="170"/>
      <c r="ABV149" s="170"/>
      <c r="ABW149" s="170"/>
      <c r="ABX149" s="170"/>
      <c r="ABY149" s="170"/>
      <c r="ABZ149" s="170"/>
      <c r="ACA149" s="170"/>
      <c r="ACB149" s="170"/>
      <c r="ACC149" s="170"/>
      <c r="ACD149" s="170"/>
      <c r="ACE149" s="170"/>
      <c r="ACF149" s="170"/>
      <c r="ACG149" s="170"/>
      <c r="ACH149" s="170"/>
      <c r="ACI149" s="170"/>
      <c r="ACJ149" s="170"/>
      <c r="ACK149" s="170"/>
      <c r="ACL149" s="170"/>
      <c r="ACM149" s="170"/>
      <c r="ACN149" s="170"/>
      <c r="ACO149" s="170"/>
      <c r="ACP149" s="170"/>
      <c r="ACQ149" s="170"/>
      <c r="ACR149" s="170"/>
      <c r="ACS149" s="170"/>
      <c r="ACT149" s="170"/>
      <c r="ACU149" s="170"/>
      <c r="ACV149" s="170"/>
      <c r="ACW149" s="170"/>
      <c r="ACX149" s="170"/>
      <c r="ACY149" s="170"/>
      <c r="ACZ149" s="170"/>
      <c r="ADA149" s="170"/>
      <c r="ADB149" s="170"/>
      <c r="ADC149" s="170"/>
      <c r="ADD149" s="170"/>
      <c r="ADE149" s="170"/>
      <c r="ADF149" s="170"/>
      <c r="ADG149" s="170"/>
      <c r="ADH149" s="170"/>
      <c r="ADI149" s="170"/>
      <c r="ADJ149" s="170"/>
      <c r="ADK149" s="170"/>
      <c r="ADL149" s="170"/>
      <c r="ADM149" s="170"/>
      <c r="ADN149" s="170"/>
      <c r="ADO149" s="170"/>
      <c r="ADP149" s="170"/>
      <c r="ADQ149" s="170"/>
      <c r="ADR149" s="170"/>
      <c r="ADS149" s="170"/>
      <c r="ADT149" s="170"/>
      <c r="ADU149" s="170"/>
      <c r="ADV149" s="170"/>
      <c r="ADW149" s="170"/>
      <c r="ADX149" s="170"/>
      <c r="ADY149" s="170"/>
      <c r="ADZ149" s="170"/>
      <c r="AEA149" s="170"/>
      <c r="AEB149" s="170"/>
      <c r="AEC149" s="170"/>
      <c r="AED149" s="170"/>
      <c r="AEE149" s="170"/>
      <c r="AEF149" s="170"/>
      <c r="AEG149" s="170"/>
      <c r="AEH149" s="170"/>
      <c r="AEI149" s="170"/>
      <c r="AEJ149" s="170"/>
      <c r="AEK149" s="170"/>
      <c r="AEL149" s="170"/>
      <c r="AEM149" s="170"/>
      <c r="AEN149" s="170"/>
      <c r="AEO149" s="170"/>
      <c r="AEP149" s="170"/>
      <c r="AEQ149" s="170"/>
      <c r="AER149" s="170"/>
      <c r="AES149" s="170"/>
      <c r="AET149" s="170"/>
      <c r="AEU149" s="170"/>
      <c r="AEV149" s="170"/>
      <c r="AEW149" s="170"/>
      <c r="AEX149" s="170"/>
      <c r="AEY149" s="170"/>
      <c r="AEZ149" s="170"/>
      <c r="AFA149" s="170"/>
      <c r="AFB149" s="170"/>
      <c r="AFC149" s="170"/>
      <c r="AFD149" s="170"/>
      <c r="AFE149" s="170"/>
      <c r="AFF149" s="170"/>
      <c r="AFG149" s="170"/>
      <c r="AFH149" s="170"/>
      <c r="AFI149" s="170"/>
      <c r="AFJ149" s="170"/>
      <c r="AFK149" s="170"/>
      <c r="AFL149" s="170"/>
      <c r="AFM149" s="170"/>
      <c r="AFN149" s="170"/>
      <c r="AFO149" s="170"/>
      <c r="AFP149" s="170"/>
      <c r="AFQ149" s="170"/>
      <c r="AFR149" s="170"/>
      <c r="AFS149" s="170"/>
      <c r="AFT149" s="170"/>
      <c r="AFU149" s="170"/>
      <c r="AFV149" s="170"/>
      <c r="AFW149" s="170"/>
      <c r="AFX149" s="170"/>
      <c r="AFY149" s="170"/>
      <c r="AFZ149" s="170"/>
      <c r="AGA149" s="170"/>
      <c r="AGB149" s="170"/>
      <c r="AGC149" s="170"/>
      <c r="AGD149" s="170"/>
      <c r="AGE149" s="170"/>
      <c r="AGF149" s="170"/>
      <c r="AGG149" s="170"/>
      <c r="AGH149" s="170"/>
      <c r="AGI149" s="170"/>
      <c r="AGJ149" s="170"/>
      <c r="AGK149" s="170"/>
      <c r="AGL149" s="170"/>
      <c r="AGM149" s="170"/>
      <c r="AGN149" s="170"/>
      <c r="AGO149" s="170"/>
      <c r="AGP149" s="170"/>
      <c r="AGQ149" s="170"/>
      <c r="AGR149" s="170"/>
      <c r="AGS149" s="170"/>
      <c r="AGT149" s="170"/>
      <c r="AGU149" s="170"/>
      <c r="AGV149" s="170"/>
      <c r="AGW149" s="170"/>
      <c r="AGX149" s="170"/>
      <c r="AGY149" s="170"/>
      <c r="AGZ149" s="170"/>
      <c r="AHA149" s="170"/>
      <c r="AHB149" s="170"/>
      <c r="AHC149" s="170"/>
      <c r="AHD149" s="170"/>
      <c r="AHE149" s="170"/>
      <c r="AHF149" s="170"/>
      <c r="AHG149" s="170"/>
      <c r="AHH149" s="170"/>
      <c r="AHI149" s="170"/>
      <c r="AHJ149" s="170"/>
      <c r="AHK149" s="170"/>
      <c r="AHL149" s="170"/>
      <c r="AHM149" s="170"/>
      <c r="AHN149" s="170"/>
      <c r="AHO149" s="170"/>
      <c r="AHP149" s="170"/>
      <c r="AHQ149" s="170"/>
      <c r="AHR149" s="170"/>
      <c r="AHS149" s="170"/>
      <c r="AHT149" s="170"/>
      <c r="AHU149" s="170"/>
      <c r="AHV149" s="170"/>
      <c r="AHW149" s="170"/>
      <c r="AHX149" s="170"/>
      <c r="AHY149" s="170"/>
      <c r="AHZ149" s="170"/>
      <c r="AIA149" s="170"/>
      <c r="AIB149" s="170"/>
      <c r="AIC149" s="170"/>
      <c r="AID149" s="170"/>
      <c r="AIE149" s="170"/>
      <c r="AIF149" s="170"/>
      <c r="AIG149" s="170"/>
      <c r="AIH149" s="170"/>
      <c r="AII149" s="170"/>
      <c r="AIJ149" s="170"/>
      <c r="AIK149" s="170"/>
      <c r="AIL149" s="170"/>
      <c r="AIM149" s="170"/>
      <c r="AIN149" s="170"/>
      <c r="AIO149" s="170"/>
      <c r="AIP149" s="170"/>
      <c r="AIQ149" s="170"/>
      <c r="AIR149" s="170"/>
      <c r="AIS149" s="170"/>
      <c r="AIT149" s="170"/>
      <c r="AIU149" s="170"/>
      <c r="AIV149" s="170"/>
      <c r="AIW149" s="170"/>
      <c r="AIX149" s="170"/>
      <c r="AIY149" s="170"/>
      <c r="AIZ149" s="170"/>
      <c r="AJA149" s="170"/>
      <c r="AJB149" s="170"/>
      <c r="AJC149" s="170"/>
      <c r="AJD149" s="170"/>
      <c r="AJE149" s="170"/>
      <c r="AJF149" s="170"/>
      <c r="AJG149" s="170"/>
      <c r="AJH149" s="170"/>
      <c r="AJI149" s="170"/>
      <c r="AJJ149" s="170"/>
      <c r="AJK149" s="170"/>
      <c r="AJL149" s="170"/>
      <c r="AJM149" s="170"/>
      <c r="AJN149" s="170"/>
      <c r="AJO149" s="170"/>
      <c r="AJP149" s="170"/>
      <c r="AJQ149" s="170"/>
      <c r="AJR149" s="170"/>
      <c r="AJS149" s="170"/>
      <c r="AJT149" s="170"/>
      <c r="AJU149" s="170"/>
      <c r="AJV149" s="170"/>
      <c r="AJW149" s="170"/>
      <c r="AJX149" s="170"/>
      <c r="AJY149" s="170"/>
      <c r="AJZ149" s="170"/>
      <c r="AKA149" s="170"/>
      <c r="AKB149" s="170"/>
      <c r="AKC149" s="170"/>
      <c r="AKD149" s="170"/>
      <c r="AKE149" s="170"/>
      <c r="AKF149" s="170"/>
      <c r="AKG149" s="170"/>
      <c r="AKH149" s="170"/>
      <c r="AKI149" s="170"/>
      <c r="AKJ149" s="170"/>
      <c r="AKK149" s="170"/>
      <c r="AKL149" s="170"/>
      <c r="AKM149" s="170"/>
      <c r="AKN149" s="170"/>
      <c r="AKO149" s="170"/>
      <c r="AKP149" s="170"/>
      <c r="AKQ149" s="170"/>
      <c r="AKR149" s="170"/>
      <c r="AKS149" s="170"/>
      <c r="AKT149" s="170"/>
      <c r="AKU149" s="170"/>
      <c r="AKV149" s="170"/>
      <c r="AKW149" s="170"/>
      <c r="AKX149" s="170"/>
      <c r="AKY149" s="170"/>
      <c r="AKZ149" s="170"/>
      <c r="ALA149" s="170"/>
      <c r="ALB149" s="170"/>
      <c r="ALC149" s="170"/>
      <c r="ALD149" s="170"/>
      <c r="ALE149" s="170"/>
      <c r="ALF149" s="170"/>
      <c r="ALG149" s="170"/>
      <c r="ALH149" s="170"/>
      <c r="ALI149" s="170"/>
      <c r="ALJ149" s="170"/>
      <c r="ALK149" s="170"/>
      <c r="ALL149" s="170"/>
      <c r="ALM149" s="170"/>
      <c r="ALN149" s="170"/>
      <c r="ALO149" s="170"/>
      <c r="ALP149" s="170"/>
      <c r="ALQ149" s="170"/>
      <c r="ALR149" s="170"/>
      <c r="ALS149" s="170"/>
      <c r="ALT149" s="170"/>
      <c r="ALU149" s="170"/>
      <c r="ALV149" s="170"/>
      <c r="ALW149" s="170"/>
      <c r="ALX149" s="170"/>
      <c r="ALY149" s="170"/>
      <c r="ALZ149" s="170"/>
      <c r="AMA149" s="170"/>
      <c r="AMB149" s="170"/>
      <c r="AMC149" s="170"/>
      <c r="AMD149" s="170"/>
      <c r="AME149" s="170"/>
      <c r="AMF149" s="170"/>
      <c r="AMG149" s="170"/>
      <c r="AMH149" s="170"/>
      <c r="AMI149" s="170"/>
      <c r="AMJ149" s="170"/>
    </row>
    <row r="150" spans="1:1024" ht="14.25" customHeight="1" x14ac:dyDescent="0.25">
      <c r="A150" s="402" t="s">
        <v>801</v>
      </c>
      <c r="B150" s="257">
        <v>150</v>
      </c>
      <c r="C150" s="258" t="s">
        <v>24267</v>
      </c>
      <c r="D150" s="290" t="s">
        <v>1096</v>
      </c>
      <c r="E150" s="368"/>
      <c r="F150" s="369">
        <v>4</v>
      </c>
      <c r="G150" s="370"/>
      <c r="H150" s="370"/>
      <c r="I150" s="493" t="s">
        <v>747</v>
      </c>
      <c r="J150" s="314"/>
      <c r="K150" s="315"/>
      <c r="L150" s="315"/>
      <c r="M150" s="316"/>
      <c r="N150" s="316"/>
      <c r="O150" s="315"/>
      <c r="P150" s="315"/>
      <c r="Q150" s="322"/>
      <c r="R150" s="316"/>
      <c r="S150" s="316"/>
      <c r="T150" s="316"/>
      <c r="U150" s="316"/>
      <c r="V150" s="317"/>
      <c r="W150" s="283">
        <f t="shared" si="64"/>
        <v>100</v>
      </c>
      <c r="X150" s="283">
        <f t="shared" si="78"/>
        <v>100</v>
      </c>
      <c r="Y150" s="283">
        <f t="shared" si="80"/>
        <v>100</v>
      </c>
      <c r="Z150" s="283">
        <f t="shared" si="66"/>
        <v>100</v>
      </c>
      <c r="AA150" s="283">
        <f t="shared" si="67"/>
        <v>100</v>
      </c>
      <c r="AB150" s="287">
        <f t="shared" si="68"/>
        <v>100</v>
      </c>
      <c r="AC150" s="287">
        <f t="shared" si="69"/>
        <v>100</v>
      </c>
      <c r="AD150" s="287">
        <f t="shared" si="70"/>
        <v>100</v>
      </c>
      <c r="AE150" s="284">
        <f t="shared" si="84"/>
        <v>100</v>
      </c>
      <c r="AF150" s="284">
        <f t="shared" si="75"/>
        <v>100</v>
      </c>
      <c r="AG150" s="268">
        <f t="shared" si="79"/>
        <v>100</v>
      </c>
      <c r="AH150" s="268">
        <f t="shared" si="81"/>
        <v>100</v>
      </c>
      <c r="AI150" s="268">
        <f t="shared" si="82"/>
        <v>100</v>
      </c>
      <c r="AJ150" s="268">
        <f t="shared" si="83"/>
        <v>100</v>
      </c>
      <c r="AK150" s="501" t="s">
        <v>802</v>
      </c>
      <c r="AL150" s="318"/>
      <c r="AM150" s="319"/>
      <c r="AN150" s="512" t="s">
        <v>803</v>
      </c>
      <c r="AO150" s="357"/>
      <c r="AP150" s="357"/>
      <c r="AQ150" s="286"/>
      <c r="AR150" s="382" t="s">
        <v>25367</v>
      </c>
      <c r="AS150" s="382"/>
      <c r="AT150" s="286"/>
      <c r="AU150" s="286"/>
      <c r="AV150" s="559"/>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c r="IC150" s="170"/>
      <c r="ID150" s="170"/>
      <c r="IE150" s="170"/>
      <c r="IF150" s="170"/>
      <c r="IG150" s="170"/>
      <c r="IH150" s="170"/>
      <c r="II150" s="170"/>
      <c r="IJ150" s="170"/>
      <c r="IK150" s="170"/>
      <c r="IL150" s="170"/>
      <c r="IM150" s="170"/>
      <c r="IN150" s="170"/>
      <c r="IO150" s="170"/>
      <c r="IP150" s="170"/>
      <c r="IQ150" s="170"/>
      <c r="IR150" s="170"/>
      <c r="IS150" s="170"/>
      <c r="IT150" s="170"/>
      <c r="IU150" s="170"/>
      <c r="IV150" s="170"/>
      <c r="IW150" s="170"/>
      <c r="IX150" s="170"/>
      <c r="IY150" s="170"/>
      <c r="IZ150" s="170"/>
      <c r="JA150" s="170"/>
      <c r="JB150" s="170"/>
      <c r="JC150" s="170"/>
      <c r="JD150" s="170"/>
      <c r="JE150" s="170"/>
      <c r="JF150" s="170"/>
      <c r="JG150" s="170"/>
      <c r="JH150" s="170"/>
      <c r="JI150" s="170"/>
      <c r="JJ150" s="170"/>
      <c r="JK150" s="170"/>
      <c r="JL150" s="170"/>
      <c r="JM150" s="170"/>
      <c r="JN150" s="170"/>
      <c r="JO150" s="170"/>
      <c r="JP150" s="170"/>
      <c r="JQ150" s="170"/>
      <c r="JR150" s="170"/>
      <c r="JS150" s="170"/>
      <c r="JT150" s="170"/>
      <c r="JU150" s="170"/>
      <c r="JV150" s="170"/>
      <c r="JW150" s="170"/>
      <c r="JX150" s="170"/>
      <c r="JY150" s="170"/>
      <c r="JZ150" s="170"/>
      <c r="KA150" s="170"/>
      <c r="KB150" s="170"/>
      <c r="KC150" s="170"/>
      <c r="KD150" s="170"/>
      <c r="KE150" s="170"/>
      <c r="KF150" s="170"/>
      <c r="KG150" s="170"/>
      <c r="KH150" s="170"/>
      <c r="KI150" s="170"/>
      <c r="KJ150" s="170"/>
      <c r="KK150" s="170"/>
      <c r="KL150" s="170"/>
      <c r="KM150" s="170"/>
      <c r="KN150" s="170"/>
      <c r="KO150" s="170"/>
      <c r="KP150" s="170"/>
      <c r="KQ150" s="170"/>
      <c r="KR150" s="170"/>
      <c r="KS150" s="170"/>
      <c r="KT150" s="170"/>
      <c r="KU150" s="170"/>
      <c r="KV150" s="170"/>
      <c r="KW150" s="170"/>
      <c r="KX150" s="170"/>
      <c r="KY150" s="170"/>
      <c r="KZ150" s="170"/>
      <c r="LA150" s="170"/>
      <c r="LB150" s="170"/>
      <c r="LC150" s="170"/>
      <c r="LD150" s="170"/>
      <c r="LE150" s="170"/>
      <c r="LF150" s="170"/>
      <c r="LG150" s="170"/>
      <c r="LH150" s="170"/>
      <c r="LI150" s="170"/>
      <c r="LJ150" s="170"/>
      <c r="LK150" s="170"/>
      <c r="LL150" s="170"/>
      <c r="LM150" s="170"/>
      <c r="LN150" s="170"/>
      <c r="LO150" s="170"/>
      <c r="LP150" s="170"/>
      <c r="LQ150" s="170"/>
      <c r="LR150" s="170"/>
      <c r="LS150" s="170"/>
      <c r="LT150" s="170"/>
      <c r="LU150" s="170"/>
      <c r="LV150" s="170"/>
      <c r="LW150" s="170"/>
      <c r="LX150" s="170"/>
      <c r="LY150" s="170"/>
      <c r="LZ150" s="170"/>
      <c r="MA150" s="170"/>
      <c r="MB150" s="170"/>
      <c r="MC150" s="170"/>
      <c r="MD150" s="170"/>
      <c r="ME150" s="170"/>
      <c r="MF150" s="170"/>
      <c r="MG150" s="170"/>
      <c r="MH150" s="170"/>
      <c r="MI150" s="170"/>
      <c r="MJ150" s="170"/>
      <c r="MK150" s="170"/>
      <c r="ML150" s="170"/>
      <c r="MM150" s="170"/>
      <c r="MN150" s="170"/>
      <c r="MO150" s="170"/>
      <c r="MP150" s="170"/>
      <c r="MQ150" s="170"/>
      <c r="MR150" s="170"/>
      <c r="MS150" s="170"/>
      <c r="MT150" s="170"/>
      <c r="MU150" s="170"/>
      <c r="MV150" s="170"/>
      <c r="MW150" s="170"/>
      <c r="MX150" s="170"/>
      <c r="MY150" s="170"/>
      <c r="MZ150" s="170"/>
      <c r="NA150" s="170"/>
      <c r="NB150" s="170"/>
      <c r="NC150" s="170"/>
      <c r="ND150" s="170"/>
      <c r="NE150" s="170"/>
      <c r="NF150" s="170"/>
      <c r="NG150" s="170"/>
      <c r="NH150" s="170"/>
      <c r="NI150" s="170"/>
      <c r="NJ150" s="170"/>
      <c r="NK150" s="170"/>
      <c r="NL150" s="170"/>
      <c r="NM150" s="170"/>
      <c r="NN150" s="170"/>
      <c r="NO150" s="170"/>
      <c r="NP150" s="170"/>
      <c r="NQ150" s="170"/>
      <c r="NR150" s="170"/>
      <c r="NS150" s="170"/>
      <c r="NT150" s="170"/>
      <c r="NU150" s="170"/>
      <c r="NV150" s="170"/>
      <c r="NW150" s="170"/>
      <c r="NX150" s="170"/>
      <c r="NY150" s="170"/>
      <c r="NZ150" s="170"/>
      <c r="OA150" s="170"/>
      <c r="OB150" s="170"/>
      <c r="OC150" s="170"/>
      <c r="OD150" s="170"/>
      <c r="OE150" s="170"/>
      <c r="OF150" s="170"/>
      <c r="OG150" s="170"/>
      <c r="OH150" s="170"/>
      <c r="OI150" s="170"/>
      <c r="OJ150" s="170"/>
      <c r="OK150" s="170"/>
      <c r="OL150" s="170"/>
      <c r="OM150" s="170"/>
      <c r="ON150" s="170"/>
      <c r="OO150" s="170"/>
      <c r="OP150" s="170"/>
      <c r="OQ150" s="170"/>
      <c r="OR150" s="170"/>
      <c r="OS150" s="170"/>
      <c r="OT150" s="170"/>
      <c r="OU150" s="170"/>
      <c r="OV150" s="170"/>
      <c r="OW150" s="170"/>
      <c r="OX150" s="170"/>
      <c r="OY150" s="170"/>
      <c r="OZ150" s="170"/>
      <c r="PA150" s="170"/>
      <c r="PB150" s="170"/>
      <c r="PC150" s="170"/>
      <c r="PD150" s="170"/>
      <c r="PE150" s="170"/>
      <c r="PF150" s="170"/>
      <c r="PG150" s="170"/>
      <c r="PH150" s="170"/>
      <c r="PI150" s="170"/>
      <c r="PJ150" s="170"/>
      <c r="PK150" s="170"/>
      <c r="PL150" s="170"/>
      <c r="PM150" s="170"/>
      <c r="PN150" s="170"/>
      <c r="PO150" s="170"/>
      <c r="PP150" s="170"/>
      <c r="PQ150" s="170"/>
      <c r="PR150" s="170"/>
      <c r="PS150" s="170"/>
      <c r="PT150" s="170"/>
      <c r="PU150" s="170"/>
      <c r="PV150" s="170"/>
      <c r="PW150" s="170"/>
      <c r="PX150" s="170"/>
      <c r="PY150" s="170"/>
      <c r="PZ150" s="170"/>
      <c r="QA150" s="170"/>
      <c r="QB150" s="170"/>
      <c r="QC150" s="170"/>
      <c r="QD150" s="170"/>
      <c r="QE150" s="170"/>
      <c r="QF150" s="170"/>
      <c r="QG150" s="170"/>
      <c r="QH150" s="170"/>
      <c r="QI150" s="170"/>
      <c r="QJ150" s="170"/>
      <c r="QK150" s="170"/>
      <c r="QL150" s="170"/>
      <c r="QM150" s="170"/>
      <c r="QN150" s="170"/>
      <c r="QO150" s="170"/>
      <c r="QP150" s="170"/>
      <c r="QQ150" s="170"/>
      <c r="QR150" s="170"/>
      <c r="QS150" s="170"/>
      <c r="QT150" s="170"/>
      <c r="QU150" s="170"/>
      <c r="QV150" s="170"/>
      <c r="QW150" s="170"/>
      <c r="QX150" s="170"/>
      <c r="QY150" s="170"/>
      <c r="QZ150" s="170"/>
      <c r="RA150" s="170"/>
      <c r="RB150" s="170"/>
      <c r="RC150" s="170"/>
      <c r="RD150" s="170"/>
      <c r="RE150" s="170"/>
      <c r="RF150" s="170"/>
      <c r="RG150" s="170"/>
      <c r="RH150" s="170"/>
      <c r="RI150" s="170"/>
      <c r="RJ150" s="170"/>
      <c r="RK150" s="170"/>
      <c r="RL150" s="170"/>
      <c r="RM150" s="170"/>
      <c r="RN150" s="170"/>
      <c r="RO150" s="170"/>
      <c r="RP150" s="170"/>
      <c r="RQ150" s="170"/>
      <c r="RR150" s="170"/>
      <c r="RS150" s="170"/>
      <c r="RT150" s="170"/>
      <c r="RU150" s="170"/>
      <c r="RV150" s="170"/>
      <c r="RW150" s="170"/>
      <c r="RX150" s="170"/>
      <c r="RY150" s="170"/>
      <c r="RZ150" s="170"/>
      <c r="SA150" s="170"/>
      <c r="SB150" s="170"/>
      <c r="SC150" s="170"/>
      <c r="SD150" s="170"/>
      <c r="SE150" s="170"/>
      <c r="SF150" s="170"/>
      <c r="SG150" s="170"/>
      <c r="SH150" s="170"/>
      <c r="SI150" s="170"/>
      <c r="SJ150" s="170"/>
      <c r="SK150" s="170"/>
      <c r="SL150" s="170"/>
      <c r="SM150" s="170"/>
      <c r="SN150" s="170"/>
      <c r="SO150" s="170"/>
      <c r="SP150" s="170"/>
      <c r="SQ150" s="170"/>
      <c r="SR150" s="170"/>
      <c r="SS150" s="170"/>
      <c r="ST150" s="170"/>
      <c r="SU150" s="170"/>
      <c r="SV150" s="170"/>
      <c r="SW150" s="170"/>
      <c r="SX150" s="170"/>
      <c r="SY150" s="170"/>
      <c r="SZ150" s="170"/>
      <c r="TA150" s="170"/>
      <c r="TB150" s="170"/>
      <c r="TC150" s="170"/>
      <c r="TD150" s="170"/>
      <c r="TE150" s="170"/>
      <c r="TF150" s="170"/>
      <c r="TG150" s="170"/>
      <c r="TH150" s="170"/>
      <c r="TI150" s="170"/>
      <c r="TJ150" s="170"/>
      <c r="TK150" s="170"/>
      <c r="TL150" s="170"/>
      <c r="TM150" s="170"/>
      <c r="TN150" s="170"/>
      <c r="TO150" s="170"/>
      <c r="TP150" s="170"/>
      <c r="TQ150" s="170"/>
      <c r="TR150" s="170"/>
      <c r="TS150" s="170"/>
      <c r="TT150" s="170"/>
      <c r="TU150" s="170"/>
      <c r="TV150" s="170"/>
      <c r="TW150" s="170"/>
      <c r="TX150" s="170"/>
      <c r="TY150" s="170"/>
      <c r="TZ150" s="170"/>
      <c r="UA150" s="170"/>
      <c r="UB150" s="170"/>
      <c r="UC150" s="170"/>
      <c r="UD150" s="170"/>
      <c r="UE150" s="170"/>
      <c r="UF150" s="170"/>
      <c r="UG150" s="170"/>
      <c r="UH150" s="170"/>
      <c r="UI150" s="170"/>
      <c r="UJ150" s="170"/>
      <c r="UK150" s="170"/>
      <c r="UL150" s="170"/>
      <c r="UM150" s="170"/>
      <c r="UN150" s="170"/>
      <c r="UO150" s="170"/>
      <c r="UP150" s="170"/>
      <c r="UQ150" s="170"/>
      <c r="UR150" s="170"/>
      <c r="US150" s="170"/>
      <c r="UT150" s="170"/>
      <c r="UU150" s="170"/>
      <c r="UV150" s="170"/>
      <c r="UW150" s="170"/>
      <c r="UX150" s="170"/>
      <c r="UY150" s="170"/>
      <c r="UZ150" s="170"/>
      <c r="VA150" s="170"/>
      <c r="VB150" s="170"/>
      <c r="VC150" s="170"/>
      <c r="VD150" s="170"/>
      <c r="VE150" s="170"/>
      <c r="VF150" s="170"/>
      <c r="VG150" s="170"/>
      <c r="VH150" s="170"/>
      <c r="VI150" s="170"/>
      <c r="VJ150" s="170"/>
      <c r="VK150" s="170"/>
      <c r="VL150" s="170"/>
      <c r="VM150" s="170"/>
      <c r="VN150" s="170"/>
      <c r="VO150" s="170"/>
      <c r="VP150" s="170"/>
      <c r="VQ150" s="170"/>
      <c r="VR150" s="170"/>
      <c r="VS150" s="170"/>
      <c r="VT150" s="170"/>
      <c r="VU150" s="170"/>
      <c r="VV150" s="170"/>
      <c r="VW150" s="170"/>
      <c r="VX150" s="170"/>
      <c r="VY150" s="170"/>
      <c r="VZ150" s="170"/>
      <c r="WA150" s="170"/>
      <c r="WB150" s="170"/>
      <c r="WC150" s="170"/>
      <c r="WD150" s="170"/>
      <c r="WE150" s="170"/>
      <c r="WF150" s="170"/>
      <c r="WG150" s="170"/>
      <c r="WH150" s="170"/>
      <c r="WI150" s="170"/>
      <c r="WJ150" s="170"/>
      <c r="WK150" s="170"/>
      <c r="WL150" s="170"/>
      <c r="WM150" s="170"/>
      <c r="WN150" s="170"/>
      <c r="WO150" s="170"/>
      <c r="WP150" s="170"/>
      <c r="WQ150" s="170"/>
      <c r="WR150" s="170"/>
      <c r="WS150" s="170"/>
      <c r="WT150" s="170"/>
      <c r="WU150" s="170"/>
      <c r="WV150" s="170"/>
      <c r="WW150" s="170"/>
      <c r="WX150" s="170"/>
      <c r="WY150" s="170"/>
      <c r="WZ150" s="170"/>
      <c r="XA150" s="170"/>
      <c r="XB150" s="170"/>
      <c r="XC150" s="170"/>
      <c r="XD150" s="170"/>
      <c r="XE150" s="170"/>
      <c r="XF150" s="170"/>
      <c r="XG150" s="170"/>
      <c r="XH150" s="170"/>
      <c r="XI150" s="170"/>
      <c r="XJ150" s="170"/>
      <c r="XK150" s="170"/>
      <c r="XL150" s="170"/>
      <c r="XM150" s="170"/>
      <c r="XN150" s="170"/>
      <c r="XO150" s="170"/>
      <c r="XP150" s="170"/>
      <c r="XQ150" s="170"/>
      <c r="XR150" s="170"/>
      <c r="XS150" s="170"/>
      <c r="XT150" s="170"/>
      <c r="XU150" s="170"/>
      <c r="XV150" s="170"/>
      <c r="XW150" s="170"/>
      <c r="XX150" s="170"/>
      <c r="XY150" s="170"/>
      <c r="XZ150" s="170"/>
      <c r="YA150" s="170"/>
      <c r="YB150" s="170"/>
      <c r="YC150" s="170"/>
      <c r="YD150" s="170"/>
      <c r="YE150" s="170"/>
      <c r="YF150" s="170"/>
      <c r="YG150" s="170"/>
      <c r="YH150" s="170"/>
      <c r="YI150" s="170"/>
      <c r="YJ150" s="170"/>
      <c r="YK150" s="170"/>
      <c r="YL150" s="170"/>
      <c r="YM150" s="170"/>
      <c r="YN150" s="170"/>
      <c r="YO150" s="170"/>
      <c r="YP150" s="170"/>
      <c r="YQ150" s="170"/>
      <c r="YR150" s="170"/>
      <c r="YS150" s="170"/>
      <c r="YT150" s="170"/>
      <c r="YU150" s="170"/>
      <c r="YV150" s="170"/>
      <c r="YW150" s="170"/>
      <c r="YX150" s="170"/>
      <c r="YY150" s="170"/>
      <c r="YZ150" s="170"/>
      <c r="ZA150" s="170"/>
      <c r="ZB150" s="170"/>
      <c r="ZC150" s="170"/>
      <c r="ZD150" s="170"/>
      <c r="ZE150" s="170"/>
      <c r="ZF150" s="170"/>
      <c r="ZG150" s="170"/>
      <c r="ZH150" s="170"/>
      <c r="ZI150" s="170"/>
      <c r="ZJ150" s="170"/>
      <c r="ZK150" s="170"/>
      <c r="ZL150" s="170"/>
      <c r="ZM150" s="170"/>
      <c r="ZN150" s="170"/>
      <c r="ZO150" s="170"/>
      <c r="ZP150" s="170"/>
      <c r="ZQ150" s="170"/>
      <c r="ZR150" s="170"/>
      <c r="ZS150" s="170"/>
      <c r="ZT150" s="170"/>
      <c r="ZU150" s="170"/>
      <c r="ZV150" s="170"/>
      <c r="ZW150" s="170"/>
      <c r="ZX150" s="170"/>
      <c r="ZY150" s="170"/>
      <c r="ZZ150" s="170"/>
      <c r="AAA150" s="170"/>
      <c r="AAB150" s="170"/>
      <c r="AAC150" s="170"/>
      <c r="AAD150" s="170"/>
      <c r="AAE150" s="170"/>
      <c r="AAF150" s="170"/>
      <c r="AAG150" s="170"/>
      <c r="AAH150" s="170"/>
      <c r="AAI150" s="170"/>
      <c r="AAJ150" s="170"/>
      <c r="AAK150" s="170"/>
      <c r="AAL150" s="170"/>
      <c r="AAM150" s="170"/>
      <c r="AAN150" s="170"/>
      <c r="AAO150" s="170"/>
      <c r="AAP150" s="170"/>
      <c r="AAQ150" s="170"/>
      <c r="AAR150" s="170"/>
      <c r="AAS150" s="170"/>
      <c r="AAT150" s="170"/>
      <c r="AAU150" s="170"/>
      <c r="AAV150" s="170"/>
      <c r="AAW150" s="170"/>
      <c r="AAX150" s="170"/>
      <c r="AAY150" s="170"/>
      <c r="AAZ150" s="170"/>
      <c r="ABA150" s="170"/>
      <c r="ABB150" s="170"/>
      <c r="ABC150" s="170"/>
      <c r="ABD150" s="170"/>
      <c r="ABE150" s="170"/>
      <c r="ABF150" s="170"/>
      <c r="ABG150" s="170"/>
      <c r="ABH150" s="170"/>
      <c r="ABI150" s="170"/>
      <c r="ABJ150" s="170"/>
      <c r="ABK150" s="170"/>
      <c r="ABL150" s="170"/>
      <c r="ABM150" s="170"/>
      <c r="ABN150" s="170"/>
      <c r="ABO150" s="170"/>
      <c r="ABP150" s="170"/>
      <c r="ABQ150" s="170"/>
      <c r="ABR150" s="170"/>
      <c r="ABS150" s="170"/>
      <c r="ABT150" s="170"/>
      <c r="ABU150" s="170"/>
      <c r="ABV150" s="170"/>
      <c r="ABW150" s="170"/>
      <c r="ABX150" s="170"/>
      <c r="ABY150" s="170"/>
      <c r="ABZ150" s="170"/>
      <c r="ACA150" s="170"/>
      <c r="ACB150" s="170"/>
      <c r="ACC150" s="170"/>
      <c r="ACD150" s="170"/>
      <c r="ACE150" s="170"/>
      <c r="ACF150" s="170"/>
      <c r="ACG150" s="170"/>
      <c r="ACH150" s="170"/>
      <c r="ACI150" s="170"/>
      <c r="ACJ150" s="170"/>
      <c r="ACK150" s="170"/>
      <c r="ACL150" s="170"/>
      <c r="ACM150" s="170"/>
      <c r="ACN150" s="170"/>
      <c r="ACO150" s="170"/>
      <c r="ACP150" s="170"/>
      <c r="ACQ150" s="170"/>
      <c r="ACR150" s="170"/>
      <c r="ACS150" s="170"/>
      <c r="ACT150" s="170"/>
      <c r="ACU150" s="170"/>
      <c r="ACV150" s="170"/>
      <c r="ACW150" s="170"/>
      <c r="ACX150" s="170"/>
      <c r="ACY150" s="170"/>
      <c r="ACZ150" s="170"/>
      <c r="ADA150" s="170"/>
      <c r="ADB150" s="170"/>
      <c r="ADC150" s="170"/>
      <c r="ADD150" s="170"/>
      <c r="ADE150" s="170"/>
      <c r="ADF150" s="170"/>
      <c r="ADG150" s="170"/>
      <c r="ADH150" s="170"/>
      <c r="ADI150" s="170"/>
      <c r="ADJ150" s="170"/>
      <c r="ADK150" s="170"/>
      <c r="ADL150" s="170"/>
      <c r="ADM150" s="170"/>
      <c r="ADN150" s="170"/>
      <c r="ADO150" s="170"/>
      <c r="ADP150" s="170"/>
      <c r="ADQ150" s="170"/>
      <c r="ADR150" s="170"/>
      <c r="ADS150" s="170"/>
      <c r="ADT150" s="170"/>
      <c r="ADU150" s="170"/>
      <c r="ADV150" s="170"/>
      <c r="ADW150" s="170"/>
      <c r="ADX150" s="170"/>
      <c r="ADY150" s="170"/>
      <c r="ADZ150" s="170"/>
      <c r="AEA150" s="170"/>
      <c r="AEB150" s="170"/>
      <c r="AEC150" s="170"/>
      <c r="AED150" s="170"/>
      <c r="AEE150" s="170"/>
      <c r="AEF150" s="170"/>
      <c r="AEG150" s="170"/>
      <c r="AEH150" s="170"/>
      <c r="AEI150" s="170"/>
      <c r="AEJ150" s="170"/>
      <c r="AEK150" s="170"/>
      <c r="AEL150" s="170"/>
      <c r="AEM150" s="170"/>
      <c r="AEN150" s="170"/>
      <c r="AEO150" s="170"/>
      <c r="AEP150" s="170"/>
      <c r="AEQ150" s="170"/>
      <c r="AER150" s="170"/>
      <c r="AES150" s="170"/>
      <c r="AET150" s="170"/>
      <c r="AEU150" s="170"/>
      <c r="AEV150" s="170"/>
      <c r="AEW150" s="170"/>
      <c r="AEX150" s="170"/>
      <c r="AEY150" s="170"/>
      <c r="AEZ150" s="170"/>
      <c r="AFA150" s="170"/>
      <c r="AFB150" s="170"/>
      <c r="AFC150" s="170"/>
      <c r="AFD150" s="170"/>
      <c r="AFE150" s="170"/>
      <c r="AFF150" s="170"/>
      <c r="AFG150" s="170"/>
      <c r="AFH150" s="170"/>
      <c r="AFI150" s="170"/>
      <c r="AFJ150" s="170"/>
      <c r="AFK150" s="170"/>
      <c r="AFL150" s="170"/>
      <c r="AFM150" s="170"/>
      <c r="AFN150" s="170"/>
      <c r="AFO150" s="170"/>
      <c r="AFP150" s="170"/>
      <c r="AFQ150" s="170"/>
      <c r="AFR150" s="170"/>
      <c r="AFS150" s="170"/>
      <c r="AFT150" s="170"/>
      <c r="AFU150" s="170"/>
      <c r="AFV150" s="170"/>
      <c r="AFW150" s="170"/>
      <c r="AFX150" s="170"/>
      <c r="AFY150" s="170"/>
      <c r="AFZ150" s="170"/>
      <c r="AGA150" s="170"/>
      <c r="AGB150" s="170"/>
      <c r="AGC150" s="170"/>
      <c r="AGD150" s="170"/>
      <c r="AGE150" s="170"/>
      <c r="AGF150" s="170"/>
      <c r="AGG150" s="170"/>
      <c r="AGH150" s="170"/>
      <c r="AGI150" s="170"/>
      <c r="AGJ150" s="170"/>
      <c r="AGK150" s="170"/>
      <c r="AGL150" s="170"/>
      <c r="AGM150" s="170"/>
      <c r="AGN150" s="170"/>
      <c r="AGO150" s="170"/>
      <c r="AGP150" s="170"/>
      <c r="AGQ150" s="170"/>
      <c r="AGR150" s="170"/>
      <c r="AGS150" s="170"/>
      <c r="AGT150" s="170"/>
      <c r="AGU150" s="170"/>
      <c r="AGV150" s="170"/>
      <c r="AGW150" s="170"/>
      <c r="AGX150" s="170"/>
      <c r="AGY150" s="170"/>
      <c r="AGZ150" s="170"/>
      <c r="AHA150" s="170"/>
      <c r="AHB150" s="170"/>
      <c r="AHC150" s="170"/>
      <c r="AHD150" s="170"/>
      <c r="AHE150" s="170"/>
      <c r="AHF150" s="170"/>
      <c r="AHG150" s="170"/>
      <c r="AHH150" s="170"/>
      <c r="AHI150" s="170"/>
      <c r="AHJ150" s="170"/>
      <c r="AHK150" s="170"/>
      <c r="AHL150" s="170"/>
      <c r="AHM150" s="170"/>
      <c r="AHN150" s="170"/>
      <c r="AHO150" s="170"/>
      <c r="AHP150" s="170"/>
      <c r="AHQ150" s="170"/>
      <c r="AHR150" s="170"/>
      <c r="AHS150" s="170"/>
      <c r="AHT150" s="170"/>
      <c r="AHU150" s="170"/>
      <c r="AHV150" s="170"/>
      <c r="AHW150" s="170"/>
      <c r="AHX150" s="170"/>
      <c r="AHY150" s="170"/>
      <c r="AHZ150" s="170"/>
      <c r="AIA150" s="170"/>
      <c r="AIB150" s="170"/>
      <c r="AIC150" s="170"/>
      <c r="AID150" s="170"/>
      <c r="AIE150" s="170"/>
      <c r="AIF150" s="170"/>
      <c r="AIG150" s="170"/>
      <c r="AIH150" s="170"/>
      <c r="AII150" s="170"/>
      <c r="AIJ150" s="170"/>
      <c r="AIK150" s="170"/>
      <c r="AIL150" s="170"/>
      <c r="AIM150" s="170"/>
      <c r="AIN150" s="170"/>
      <c r="AIO150" s="170"/>
      <c r="AIP150" s="170"/>
      <c r="AIQ150" s="170"/>
      <c r="AIR150" s="170"/>
      <c r="AIS150" s="170"/>
      <c r="AIT150" s="170"/>
      <c r="AIU150" s="170"/>
      <c r="AIV150" s="170"/>
      <c r="AIW150" s="170"/>
      <c r="AIX150" s="170"/>
      <c r="AIY150" s="170"/>
      <c r="AIZ150" s="170"/>
      <c r="AJA150" s="170"/>
      <c r="AJB150" s="170"/>
      <c r="AJC150" s="170"/>
      <c r="AJD150" s="170"/>
      <c r="AJE150" s="170"/>
      <c r="AJF150" s="170"/>
      <c r="AJG150" s="170"/>
      <c r="AJH150" s="170"/>
      <c r="AJI150" s="170"/>
      <c r="AJJ150" s="170"/>
      <c r="AJK150" s="170"/>
      <c r="AJL150" s="170"/>
      <c r="AJM150" s="170"/>
      <c r="AJN150" s="170"/>
      <c r="AJO150" s="170"/>
      <c r="AJP150" s="170"/>
      <c r="AJQ150" s="170"/>
      <c r="AJR150" s="170"/>
      <c r="AJS150" s="170"/>
      <c r="AJT150" s="170"/>
      <c r="AJU150" s="170"/>
      <c r="AJV150" s="170"/>
      <c r="AJW150" s="170"/>
      <c r="AJX150" s="170"/>
      <c r="AJY150" s="170"/>
      <c r="AJZ150" s="170"/>
      <c r="AKA150" s="170"/>
      <c r="AKB150" s="170"/>
      <c r="AKC150" s="170"/>
      <c r="AKD150" s="170"/>
      <c r="AKE150" s="170"/>
      <c r="AKF150" s="170"/>
      <c r="AKG150" s="170"/>
      <c r="AKH150" s="170"/>
      <c r="AKI150" s="170"/>
      <c r="AKJ150" s="170"/>
      <c r="AKK150" s="170"/>
      <c r="AKL150" s="170"/>
      <c r="AKM150" s="170"/>
      <c r="AKN150" s="170"/>
      <c r="AKO150" s="170"/>
      <c r="AKP150" s="170"/>
      <c r="AKQ150" s="170"/>
      <c r="AKR150" s="170"/>
      <c r="AKS150" s="170"/>
      <c r="AKT150" s="170"/>
      <c r="AKU150" s="170"/>
      <c r="AKV150" s="170"/>
      <c r="AKW150" s="170"/>
      <c r="AKX150" s="170"/>
      <c r="AKY150" s="170"/>
      <c r="AKZ150" s="170"/>
      <c r="ALA150" s="170"/>
      <c r="ALB150" s="170"/>
      <c r="ALC150" s="170"/>
      <c r="ALD150" s="170"/>
      <c r="ALE150" s="170"/>
      <c r="ALF150" s="170"/>
      <c r="ALG150" s="170"/>
      <c r="ALH150" s="170"/>
      <c r="ALI150" s="170"/>
      <c r="ALJ150" s="170"/>
      <c r="ALK150" s="170"/>
      <c r="ALL150" s="170"/>
      <c r="ALM150" s="170"/>
      <c r="ALN150" s="170"/>
      <c r="ALO150" s="170"/>
      <c r="ALP150" s="170"/>
      <c r="ALQ150" s="170"/>
      <c r="ALR150" s="170"/>
      <c r="ALS150" s="170"/>
      <c r="ALT150" s="170"/>
      <c r="ALU150" s="170"/>
      <c r="ALV150" s="170"/>
      <c r="ALW150" s="170"/>
      <c r="ALX150" s="170"/>
      <c r="ALY150" s="170"/>
      <c r="ALZ150" s="170"/>
      <c r="AMA150" s="170"/>
      <c r="AMB150" s="170"/>
      <c r="AMC150" s="170"/>
      <c r="AMD150" s="170"/>
      <c r="AME150" s="170"/>
      <c r="AMF150" s="170"/>
      <c r="AMG150" s="170"/>
      <c r="AMH150" s="170"/>
      <c r="AMI150" s="170"/>
      <c r="AMJ150" s="170"/>
    </row>
    <row r="151" spans="1:1024" x14ac:dyDescent="0.25">
      <c r="A151" s="310" t="s">
        <v>805</v>
      </c>
      <c r="B151" s="257">
        <v>151</v>
      </c>
      <c r="C151" s="258" t="s">
        <v>24268</v>
      </c>
      <c r="D151" s="320" t="s">
        <v>25371</v>
      </c>
      <c r="E151" s="368"/>
      <c r="F151" s="369">
        <v>4</v>
      </c>
      <c r="G151" s="370"/>
      <c r="H151" s="370"/>
      <c r="I151" s="493" t="s">
        <v>31742</v>
      </c>
      <c r="J151" s="314">
        <v>2</v>
      </c>
      <c r="K151" s="315">
        <v>1</v>
      </c>
      <c r="L151" s="315"/>
      <c r="M151" s="316"/>
      <c r="N151" s="316"/>
      <c r="O151" s="315"/>
      <c r="P151" s="315"/>
      <c r="Q151" s="316"/>
      <c r="R151" s="316"/>
      <c r="S151" s="316"/>
      <c r="T151" s="316"/>
      <c r="U151" s="316"/>
      <c r="V151" s="317"/>
      <c r="W151" s="283">
        <f t="shared" si="64"/>
        <v>100</v>
      </c>
      <c r="X151" s="283">
        <f t="shared" si="78"/>
        <v>100</v>
      </c>
      <c r="Y151" s="283">
        <f t="shared" si="80"/>
        <v>100</v>
      </c>
      <c r="Z151" s="283">
        <f t="shared" si="66"/>
        <v>100</v>
      </c>
      <c r="AA151" s="283">
        <f t="shared" si="67"/>
        <v>100</v>
      </c>
      <c r="AB151" s="287">
        <f t="shared" si="68"/>
        <v>100</v>
      </c>
      <c r="AC151" s="287">
        <f t="shared" si="69"/>
        <v>100</v>
      </c>
      <c r="AD151" s="287">
        <f t="shared" si="70"/>
        <v>100</v>
      </c>
      <c r="AE151" s="284">
        <f t="shared" si="84"/>
        <v>100</v>
      </c>
      <c r="AF151" s="284">
        <f t="shared" si="75"/>
        <v>100</v>
      </c>
      <c r="AG151" s="268">
        <f t="shared" si="79"/>
        <v>1</v>
      </c>
      <c r="AH151" s="268">
        <f t="shared" si="81"/>
        <v>10</v>
      </c>
      <c r="AI151" s="268">
        <f t="shared" si="82"/>
        <v>3</v>
      </c>
      <c r="AJ151" s="268">
        <f t="shared" si="83"/>
        <v>100</v>
      </c>
      <c r="AK151" s="501" t="s">
        <v>750</v>
      </c>
      <c r="AL151" s="318"/>
      <c r="AM151" s="319"/>
      <c r="AN151" s="512"/>
      <c r="AO151" s="357"/>
      <c r="AP151" s="357"/>
      <c r="AQ151" s="286"/>
      <c r="AR151" s="171" t="s">
        <v>756</v>
      </c>
      <c r="AS151" s="171"/>
      <c r="AT151" s="286"/>
      <c r="AU151" s="286"/>
      <c r="AV151" s="559"/>
      <c r="AW151" s="559"/>
      <c r="AX151" s="559"/>
      <c r="AY151" s="559"/>
      <c r="AZ151" s="559"/>
      <c r="BA151" s="559"/>
      <c r="BB151" s="559"/>
      <c r="BC151" s="559"/>
      <c r="BD151" s="559"/>
      <c r="BE151" s="559"/>
      <c r="BF151" s="559"/>
      <c r="BG151" s="559"/>
      <c r="BH151" s="559"/>
      <c r="BI151" s="559"/>
      <c r="BJ151" s="559"/>
      <c r="BK151" s="559"/>
      <c r="BL151" s="559"/>
      <c r="BM151" s="559"/>
      <c r="BN151" s="559"/>
      <c r="BO151" s="559"/>
      <c r="BP151" s="559"/>
      <c r="BQ151" s="559"/>
      <c r="BR151" s="559"/>
      <c r="BS151" s="559"/>
      <c r="BT151" s="559"/>
      <c r="BU151" s="559"/>
      <c r="BV151" s="559"/>
      <c r="BW151" s="559"/>
      <c r="BX151" s="559"/>
      <c r="BY151" s="559"/>
      <c r="BZ151" s="559"/>
      <c r="CA151" s="559"/>
      <c r="CB151" s="559"/>
      <c r="CC151" s="559"/>
      <c r="CD151" s="559"/>
      <c r="CE151" s="559"/>
      <c r="CF151" s="559"/>
      <c r="CG151" s="559"/>
      <c r="CH151" s="559"/>
      <c r="CI151" s="559"/>
      <c r="CJ151" s="559"/>
      <c r="CK151" s="559"/>
      <c r="CL151" s="559"/>
      <c r="CM151" s="559"/>
      <c r="CN151" s="559"/>
      <c r="CO151" s="559"/>
      <c r="CP151" s="559"/>
      <c r="CQ151" s="559"/>
      <c r="CR151" s="559"/>
      <c r="CS151" s="559"/>
      <c r="CT151" s="559"/>
      <c r="CU151" s="559"/>
      <c r="CV151" s="559"/>
      <c r="CW151" s="559"/>
      <c r="CX151" s="559"/>
      <c r="CY151" s="559"/>
      <c r="CZ151" s="559"/>
      <c r="DA151" s="559"/>
      <c r="DB151" s="559"/>
      <c r="DC151" s="559"/>
      <c r="DD151" s="559"/>
      <c r="DE151" s="559"/>
      <c r="DF151" s="559"/>
      <c r="DG151" s="559"/>
      <c r="DH151" s="559"/>
      <c r="DI151" s="559"/>
      <c r="DJ151" s="559"/>
      <c r="DK151" s="559"/>
      <c r="DL151" s="559"/>
      <c r="DM151" s="559"/>
      <c r="DN151" s="559"/>
      <c r="DO151" s="559"/>
      <c r="DP151" s="559"/>
      <c r="DQ151" s="559"/>
      <c r="DR151" s="559"/>
      <c r="DS151" s="559"/>
      <c r="DT151" s="559"/>
      <c r="DU151" s="559"/>
      <c r="DV151" s="559"/>
      <c r="DW151" s="559"/>
      <c r="DX151" s="559"/>
      <c r="DY151" s="559"/>
      <c r="DZ151" s="559"/>
      <c r="EA151" s="559"/>
      <c r="EB151" s="559"/>
      <c r="EC151" s="559"/>
      <c r="ED151" s="559"/>
      <c r="EE151" s="559"/>
      <c r="EF151" s="559"/>
      <c r="EG151" s="559"/>
      <c r="EH151" s="559"/>
      <c r="EI151" s="559"/>
      <c r="EJ151" s="559"/>
      <c r="EK151" s="559"/>
      <c r="EL151" s="559"/>
      <c r="EM151" s="559"/>
      <c r="EN151" s="559"/>
      <c r="EO151" s="559"/>
      <c r="EP151" s="559"/>
      <c r="EQ151" s="559"/>
      <c r="ER151" s="559"/>
      <c r="ES151" s="559"/>
      <c r="ET151" s="559"/>
      <c r="EU151" s="559"/>
      <c r="EV151" s="559"/>
      <c r="EW151" s="559"/>
      <c r="EX151" s="559"/>
      <c r="EY151" s="559"/>
      <c r="EZ151" s="559"/>
      <c r="FA151" s="559"/>
      <c r="FB151" s="559"/>
      <c r="FC151" s="559"/>
      <c r="FD151" s="559"/>
      <c r="FE151" s="559"/>
      <c r="FF151" s="559"/>
      <c r="FG151" s="559"/>
      <c r="FH151" s="559"/>
      <c r="FI151" s="559"/>
      <c r="FJ151" s="559"/>
      <c r="FK151" s="559"/>
      <c r="FL151" s="559"/>
      <c r="FM151" s="559"/>
      <c r="FN151" s="559"/>
      <c r="FO151" s="559"/>
      <c r="FP151" s="559"/>
      <c r="FQ151" s="559"/>
      <c r="FR151" s="559"/>
      <c r="FS151" s="559"/>
      <c r="FT151" s="559"/>
      <c r="FU151" s="559"/>
      <c r="FV151" s="559"/>
      <c r="FW151" s="559"/>
      <c r="FX151" s="559"/>
      <c r="FY151" s="559"/>
      <c r="FZ151" s="559"/>
      <c r="GA151" s="559"/>
      <c r="GB151" s="559"/>
      <c r="GC151" s="559"/>
      <c r="GD151" s="559"/>
      <c r="GE151" s="559"/>
      <c r="GF151" s="559"/>
      <c r="GG151" s="559"/>
      <c r="GH151" s="559"/>
      <c r="GI151" s="559"/>
      <c r="GJ151" s="559"/>
      <c r="GK151" s="559"/>
      <c r="GL151" s="559"/>
      <c r="GM151" s="559"/>
      <c r="GN151" s="559"/>
      <c r="GO151" s="559"/>
      <c r="GP151" s="559"/>
      <c r="GQ151" s="559"/>
      <c r="GR151" s="559"/>
      <c r="GS151" s="559"/>
      <c r="GT151" s="559"/>
      <c r="GU151" s="559"/>
      <c r="GV151" s="559"/>
      <c r="GW151" s="559"/>
      <c r="GX151" s="559"/>
      <c r="GY151" s="559"/>
      <c r="GZ151" s="559"/>
      <c r="HA151" s="559"/>
      <c r="HB151" s="559"/>
      <c r="HC151" s="559"/>
      <c r="HD151" s="559"/>
      <c r="HE151" s="559"/>
      <c r="HF151" s="559"/>
      <c r="HG151" s="559"/>
      <c r="HH151" s="559"/>
      <c r="HI151" s="559"/>
      <c r="HJ151" s="559"/>
      <c r="HK151" s="559"/>
      <c r="HL151" s="559"/>
      <c r="HM151" s="559"/>
      <c r="HN151" s="559"/>
      <c r="HO151" s="559"/>
      <c r="HP151" s="559"/>
      <c r="HQ151" s="559"/>
      <c r="HR151" s="559"/>
      <c r="HS151" s="559"/>
      <c r="HT151" s="559"/>
      <c r="HU151" s="559"/>
      <c r="HV151" s="559"/>
      <c r="HW151" s="559"/>
      <c r="HX151" s="559"/>
      <c r="HY151" s="559"/>
      <c r="HZ151" s="559"/>
      <c r="IA151" s="559"/>
      <c r="IB151" s="559"/>
      <c r="IC151" s="559"/>
      <c r="ID151" s="559"/>
      <c r="IE151" s="559"/>
      <c r="IF151" s="559"/>
      <c r="IG151" s="559"/>
      <c r="IH151" s="559"/>
      <c r="II151" s="559"/>
      <c r="IJ151" s="559"/>
      <c r="IK151" s="559"/>
      <c r="IL151" s="559"/>
      <c r="IM151" s="559"/>
      <c r="IN151" s="559"/>
      <c r="IO151" s="559"/>
      <c r="IP151" s="559"/>
      <c r="IQ151" s="559"/>
      <c r="IR151" s="559"/>
      <c r="IS151" s="559"/>
      <c r="IT151" s="559"/>
      <c r="IU151" s="559"/>
      <c r="IV151" s="559"/>
      <c r="IW151" s="559"/>
      <c r="IX151" s="559"/>
      <c r="IY151" s="559"/>
      <c r="IZ151" s="559"/>
      <c r="JA151" s="559"/>
      <c r="JB151" s="559"/>
      <c r="JC151" s="559"/>
      <c r="JD151" s="559"/>
      <c r="JE151" s="559"/>
      <c r="JF151" s="559"/>
      <c r="JG151" s="559"/>
      <c r="JH151" s="559"/>
      <c r="JI151" s="559"/>
      <c r="JJ151" s="559"/>
      <c r="JK151" s="559"/>
      <c r="JL151" s="559"/>
      <c r="JM151" s="559"/>
      <c r="JN151" s="559"/>
      <c r="JO151" s="559"/>
      <c r="JP151" s="559"/>
      <c r="JQ151" s="559"/>
      <c r="JR151" s="559"/>
      <c r="JS151" s="559"/>
      <c r="JT151" s="559"/>
      <c r="JU151" s="559"/>
      <c r="JV151" s="559"/>
      <c r="JW151" s="559"/>
      <c r="JX151" s="559"/>
      <c r="JY151" s="559"/>
      <c r="JZ151" s="559"/>
      <c r="KA151" s="559"/>
      <c r="KB151" s="559"/>
      <c r="KC151" s="559"/>
      <c r="KD151" s="559"/>
      <c r="KE151" s="559"/>
      <c r="KF151" s="559"/>
      <c r="KG151" s="559"/>
      <c r="KH151" s="559"/>
      <c r="KI151" s="559"/>
      <c r="KJ151" s="559"/>
      <c r="KK151" s="559"/>
      <c r="KL151" s="559"/>
      <c r="KM151" s="559"/>
      <c r="KN151" s="559"/>
      <c r="KO151" s="559"/>
      <c r="KP151" s="559"/>
      <c r="KQ151" s="559"/>
      <c r="KR151" s="559"/>
      <c r="KS151" s="559"/>
      <c r="KT151" s="559"/>
      <c r="KU151" s="559"/>
      <c r="KV151" s="559"/>
      <c r="KW151" s="559"/>
      <c r="KX151" s="559"/>
      <c r="KY151" s="559"/>
      <c r="KZ151" s="559"/>
      <c r="LA151" s="559"/>
      <c r="LB151" s="559"/>
      <c r="LC151" s="559"/>
      <c r="LD151" s="559"/>
      <c r="LE151" s="559"/>
      <c r="LF151" s="559"/>
      <c r="LG151" s="559"/>
      <c r="LH151" s="559"/>
      <c r="LI151" s="559"/>
      <c r="LJ151" s="559"/>
      <c r="LK151" s="559"/>
      <c r="LL151" s="559"/>
      <c r="LM151" s="559"/>
      <c r="LN151" s="559"/>
      <c r="LO151" s="559"/>
      <c r="LP151" s="559"/>
      <c r="LQ151" s="559"/>
      <c r="LR151" s="559"/>
      <c r="LS151" s="559"/>
      <c r="LT151" s="559"/>
      <c r="LU151" s="559"/>
      <c r="LV151" s="559"/>
      <c r="LW151" s="559"/>
      <c r="LX151" s="559"/>
      <c r="LY151" s="559"/>
      <c r="LZ151" s="559"/>
      <c r="MA151" s="559"/>
      <c r="MB151" s="559"/>
      <c r="MC151" s="559"/>
      <c r="MD151" s="559"/>
      <c r="ME151" s="559"/>
      <c r="MF151" s="559"/>
      <c r="MG151" s="559"/>
      <c r="MH151" s="559"/>
      <c r="MI151" s="559"/>
      <c r="MJ151" s="559"/>
      <c r="MK151" s="559"/>
      <c r="ML151" s="559"/>
      <c r="MM151" s="559"/>
      <c r="MN151" s="559"/>
      <c r="MO151" s="559"/>
      <c r="MP151" s="559"/>
      <c r="MQ151" s="559"/>
      <c r="MR151" s="559"/>
      <c r="MS151" s="559"/>
      <c r="MT151" s="559"/>
      <c r="MU151" s="559"/>
      <c r="MV151" s="559"/>
      <c r="MW151" s="559"/>
      <c r="MX151" s="559"/>
      <c r="MY151" s="559"/>
      <c r="MZ151" s="559"/>
      <c r="NA151" s="559"/>
      <c r="NB151" s="559"/>
      <c r="NC151" s="559"/>
      <c r="ND151" s="559"/>
      <c r="NE151" s="559"/>
      <c r="NF151" s="559"/>
      <c r="NG151" s="559"/>
      <c r="NH151" s="559"/>
      <c r="NI151" s="559"/>
      <c r="NJ151" s="559"/>
      <c r="NK151" s="559"/>
      <c r="NL151" s="559"/>
      <c r="NM151" s="559"/>
      <c r="NN151" s="559"/>
      <c r="NO151" s="559"/>
      <c r="NP151" s="559"/>
      <c r="NQ151" s="559"/>
      <c r="NR151" s="559"/>
      <c r="NS151" s="559"/>
      <c r="NT151" s="559"/>
      <c r="NU151" s="559"/>
      <c r="NV151" s="559"/>
      <c r="NW151" s="559"/>
      <c r="NX151" s="559"/>
      <c r="NY151" s="559"/>
      <c r="NZ151" s="559"/>
      <c r="OA151" s="559"/>
      <c r="OB151" s="559"/>
      <c r="OC151" s="559"/>
      <c r="OD151" s="559"/>
      <c r="OE151" s="559"/>
      <c r="OF151" s="559"/>
      <c r="OG151" s="559"/>
      <c r="OH151" s="559"/>
      <c r="OI151" s="559"/>
      <c r="OJ151" s="559"/>
      <c r="OK151" s="559"/>
      <c r="OL151" s="559"/>
      <c r="OM151" s="559"/>
      <c r="ON151" s="559"/>
      <c r="OO151" s="559"/>
      <c r="OP151" s="559"/>
      <c r="OQ151" s="559"/>
      <c r="OR151" s="559"/>
      <c r="OS151" s="559"/>
      <c r="OT151" s="559"/>
      <c r="OU151" s="559"/>
      <c r="OV151" s="559"/>
      <c r="OW151" s="559"/>
      <c r="OX151" s="559"/>
      <c r="OY151" s="559"/>
      <c r="OZ151" s="559"/>
      <c r="PA151" s="559"/>
      <c r="PB151" s="559"/>
      <c r="PC151" s="559"/>
      <c r="PD151" s="559"/>
      <c r="PE151" s="559"/>
      <c r="PF151" s="559"/>
      <c r="PG151" s="559"/>
      <c r="PH151" s="559"/>
      <c r="PI151" s="559"/>
      <c r="PJ151" s="559"/>
      <c r="PK151" s="559"/>
      <c r="PL151" s="559"/>
      <c r="PM151" s="559"/>
      <c r="PN151" s="559"/>
      <c r="PO151" s="559"/>
      <c r="PP151" s="559"/>
      <c r="PQ151" s="559"/>
      <c r="PR151" s="559"/>
      <c r="PS151" s="559"/>
      <c r="PT151" s="559"/>
      <c r="PU151" s="559"/>
      <c r="PV151" s="559"/>
      <c r="PW151" s="559"/>
      <c r="PX151" s="559"/>
      <c r="PY151" s="559"/>
      <c r="PZ151" s="559"/>
      <c r="QA151" s="559"/>
      <c r="QB151" s="559"/>
      <c r="QC151" s="559"/>
      <c r="QD151" s="559"/>
      <c r="QE151" s="559"/>
      <c r="QF151" s="559"/>
      <c r="QG151" s="559"/>
      <c r="QH151" s="559"/>
      <c r="QI151" s="559"/>
      <c r="QJ151" s="559"/>
      <c r="QK151" s="559"/>
      <c r="QL151" s="559"/>
      <c r="QM151" s="559"/>
      <c r="QN151" s="559"/>
      <c r="QO151" s="559"/>
      <c r="QP151" s="559"/>
      <c r="QQ151" s="559"/>
      <c r="QR151" s="559"/>
      <c r="QS151" s="559"/>
      <c r="QT151" s="559"/>
      <c r="QU151" s="559"/>
      <c r="QV151" s="559"/>
      <c r="QW151" s="559"/>
      <c r="QX151" s="559"/>
      <c r="QY151" s="559"/>
      <c r="QZ151" s="559"/>
      <c r="RA151" s="559"/>
      <c r="RB151" s="559"/>
      <c r="RC151" s="559"/>
      <c r="RD151" s="559"/>
      <c r="RE151" s="559"/>
      <c r="RF151" s="559"/>
      <c r="RG151" s="559"/>
      <c r="RH151" s="559"/>
      <c r="RI151" s="559"/>
      <c r="RJ151" s="559"/>
      <c r="RK151" s="559"/>
      <c r="RL151" s="559"/>
      <c r="RM151" s="559"/>
      <c r="RN151" s="559"/>
      <c r="RO151" s="559"/>
      <c r="RP151" s="559"/>
      <c r="RQ151" s="559"/>
      <c r="RR151" s="559"/>
      <c r="RS151" s="559"/>
      <c r="RT151" s="559"/>
      <c r="RU151" s="559"/>
      <c r="RV151" s="559"/>
      <c r="RW151" s="559"/>
      <c r="RX151" s="559"/>
      <c r="RY151" s="559"/>
      <c r="RZ151" s="559"/>
      <c r="SA151" s="559"/>
      <c r="SB151" s="559"/>
      <c r="SC151" s="559"/>
      <c r="SD151" s="559"/>
      <c r="SE151" s="559"/>
      <c r="SF151" s="559"/>
      <c r="SG151" s="559"/>
      <c r="SH151" s="559"/>
      <c r="SI151" s="559"/>
      <c r="SJ151" s="559"/>
      <c r="SK151" s="559"/>
      <c r="SL151" s="559"/>
      <c r="SM151" s="559"/>
      <c r="SN151" s="559"/>
      <c r="SO151" s="559"/>
      <c r="SP151" s="559"/>
      <c r="SQ151" s="559"/>
      <c r="SR151" s="559"/>
      <c r="SS151" s="559"/>
      <c r="ST151" s="559"/>
      <c r="SU151" s="559"/>
      <c r="SV151" s="559"/>
      <c r="SW151" s="559"/>
      <c r="SX151" s="559"/>
      <c r="SY151" s="559"/>
      <c r="SZ151" s="559"/>
      <c r="TA151" s="559"/>
      <c r="TB151" s="559"/>
      <c r="TC151" s="559"/>
      <c r="TD151" s="559"/>
      <c r="TE151" s="559"/>
      <c r="TF151" s="559"/>
      <c r="TG151" s="559"/>
      <c r="TH151" s="559"/>
      <c r="TI151" s="559"/>
      <c r="TJ151" s="559"/>
      <c r="TK151" s="559"/>
      <c r="TL151" s="559"/>
      <c r="TM151" s="559"/>
      <c r="TN151" s="559"/>
      <c r="TO151" s="559"/>
      <c r="TP151" s="559"/>
      <c r="TQ151" s="559"/>
      <c r="TR151" s="559"/>
      <c r="TS151" s="559"/>
      <c r="TT151" s="559"/>
      <c r="TU151" s="559"/>
      <c r="TV151" s="559"/>
      <c r="TW151" s="559"/>
      <c r="TX151" s="559"/>
      <c r="TY151" s="559"/>
      <c r="TZ151" s="559"/>
      <c r="UA151" s="559"/>
      <c r="UB151" s="559"/>
      <c r="UC151" s="559"/>
      <c r="UD151" s="559"/>
      <c r="UE151" s="559"/>
      <c r="UF151" s="559"/>
      <c r="UG151" s="559"/>
      <c r="UH151" s="559"/>
      <c r="UI151" s="559"/>
      <c r="UJ151" s="559"/>
      <c r="UK151" s="559"/>
      <c r="UL151" s="559"/>
      <c r="UM151" s="559"/>
      <c r="UN151" s="559"/>
      <c r="UO151" s="559"/>
      <c r="UP151" s="559"/>
      <c r="UQ151" s="559"/>
      <c r="UR151" s="559"/>
      <c r="US151" s="559"/>
      <c r="UT151" s="559"/>
      <c r="UU151" s="559"/>
      <c r="UV151" s="559"/>
      <c r="UW151" s="559"/>
      <c r="UX151" s="559"/>
      <c r="UY151" s="559"/>
      <c r="UZ151" s="559"/>
      <c r="VA151" s="559"/>
      <c r="VB151" s="559"/>
      <c r="VC151" s="559"/>
      <c r="VD151" s="559"/>
      <c r="VE151" s="559"/>
      <c r="VF151" s="559"/>
      <c r="VG151" s="559"/>
      <c r="VH151" s="559"/>
      <c r="VI151" s="559"/>
      <c r="VJ151" s="559"/>
      <c r="VK151" s="559"/>
      <c r="VL151" s="559"/>
      <c r="VM151" s="559"/>
      <c r="VN151" s="559"/>
      <c r="VO151" s="559"/>
      <c r="VP151" s="559"/>
      <c r="VQ151" s="559"/>
      <c r="VR151" s="559"/>
      <c r="VS151" s="559"/>
      <c r="VT151" s="559"/>
      <c r="VU151" s="559"/>
      <c r="VV151" s="559"/>
      <c r="VW151" s="559"/>
      <c r="VX151" s="559"/>
      <c r="VY151" s="559"/>
      <c r="VZ151" s="559"/>
      <c r="WA151" s="559"/>
      <c r="WB151" s="559"/>
      <c r="WC151" s="559"/>
      <c r="WD151" s="559"/>
      <c r="WE151" s="559"/>
      <c r="WF151" s="559"/>
      <c r="WG151" s="559"/>
      <c r="WH151" s="559"/>
      <c r="WI151" s="559"/>
      <c r="WJ151" s="559"/>
      <c r="WK151" s="559"/>
      <c r="WL151" s="559"/>
      <c r="WM151" s="559"/>
      <c r="WN151" s="559"/>
      <c r="WO151" s="559"/>
      <c r="WP151" s="559"/>
      <c r="WQ151" s="559"/>
      <c r="WR151" s="559"/>
      <c r="WS151" s="559"/>
      <c r="WT151" s="559"/>
      <c r="WU151" s="559"/>
      <c r="WV151" s="559"/>
      <c r="WW151" s="559"/>
      <c r="WX151" s="559"/>
      <c r="WY151" s="559"/>
      <c r="WZ151" s="559"/>
      <c r="XA151" s="559"/>
      <c r="XB151" s="559"/>
      <c r="XC151" s="559"/>
      <c r="XD151" s="559"/>
      <c r="XE151" s="559"/>
      <c r="XF151" s="559"/>
      <c r="XG151" s="559"/>
      <c r="XH151" s="559"/>
      <c r="XI151" s="559"/>
      <c r="XJ151" s="559"/>
      <c r="XK151" s="559"/>
      <c r="XL151" s="559"/>
      <c r="XM151" s="559"/>
      <c r="XN151" s="559"/>
      <c r="XO151" s="559"/>
      <c r="XP151" s="559"/>
      <c r="XQ151" s="559"/>
      <c r="XR151" s="559"/>
      <c r="XS151" s="559"/>
      <c r="XT151" s="559"/>
      <c r="XU151" s="559"/>
      <c r="XV151" s="559"/>
      <c r="XW151" s="559"/>
      <c r="XX151" s="559"/>
      <c r="XY151" s="559"/>
      <c r="XZ151" s="559"/>
      <c r="YA151" s="559"/>
      <c r="YB151" s="559"/>
      <c r="YC151" s="559"/>
      <c r="YD151" s="559"/>
      <c r="YE151" s="559"/>
      <c r="YF151" s="559"/>
      <c r="YG151" s="559"/>
      <c r="YH151" s="559"/>
      <c r="YI151" s="559"/>
      <c r="YJ151" s="559"/>
      <c r="YK151" s="559"/>
      <c r="YL151" s="559"/>
      <c r="YM151" s="559"/>
      <c r="YN151" s="559"/>
      <c r="YO151" s="559"/>
      <c r="YP151" s="559"/>
      <c r="YQ151" s="559"/>
      <c r="YR151" s="559"/>
      <c r="YS151" s="559"/>
      <c r="YT151" s="559"/>
      <c r="YU151" s="559"/>
      <c r="YV151" s="559"/>
      <c r="YW151" s="559"/>
      <c r="YX151" s="559"/>
      <c r="YY151" s="559"/>
      <c r="YZ151" s="559"/>
      <c r="ZA151" s="559"/>
      <c r="ZB151" s="559"/>
      <c r="ZC151" s="559"/>
      <c r="ZD151" s="559"/>
      <c r="ZE151" s="559"/>
      <c r="ZF151" s="559"/>
      <c r="ZG151" s="559"/>
      <c r="ZH151" s="559"/>
      <c r="ZI151" s="559"/>
      <c r="ZJ151" s="559"/>
      <c r="ZK151" s="559"/>
      <c r="ZL151" s="559"/>
      <c r="ZM151" s="559"/>
      <c r="ZN151" s="559"/>
      <c r="ZO151" s="559"/>
      <c r="ZP151" s="559"/>
      <c r="ZQ151" s="559"/>
      <c r="ZR151" s="559"/>
      <c r="ZS151" s="559"/>
      <c r="ZT151" s="559"/>
      <c r="ZU151" s="559"/>
      <c r="ZV151" s="559"/>
      <c r="ZW151" s="559"/>
      <c r="ZX151" s="559"/>
      <c r="ZY151" s="559"/>
      <c r="ZZ151" s="559"/>
      <c r="AAA151" s="559"/>
      <c r="AAB151" s="559"/>
      <c r="AAC151" s="559"/>
      <c r="AAD151" s="559"/>
      <c r="AAE151" s="559"/>
      <c r="AAF151" s="559"/>
      <c r="AAG151" s="559"/>
      <c r="AAH151" s="559"/>
      <c r="AAI151" s="559"/>
      <c r="AAJ151" s="559"/>
      <c r="AAK151" s="559"/>
      <c r="AAL151" s="559"/>
      <c r="AAM151" s="559"/>
      <c r="AAN151" s="559"/>
      <c r="AAO151" s="559"/>
      <c r="AAP151" s="559"/>
      <c r="AAQ151" s="559"/>
      <c r="AAR151" s="559"/>
      <c r="AAS151" s="559"/>
      <c r="AAT151" s="559"/>
      <c r="AAU151" s="559"/>
      <c r="AAV151" s="559"/>
      <c r="AAW151" s="559"/>
      <c r="AAX151" s="559"/>
      <c r="AAY151" s="559"/>
      <c r="AAZ151" s="559"/>
      <c r="ABA151" s="559"/>
      <c r="ABB151" s="559"/>
      <c r="ABC151" s="559"/>
      <c r="ABD151" s="559"/>
      <c r="ABE151" s="559"/>
      <c r="ABF151" s="559"/>
      <c r="ABG151" s="559"/>
      <c r="ABH151" s="559"/>
      <c r="ABI151" s="559"/>
      <c r="ABJ151" s="559"/>
      <c r="ABK151" s="559"/>
      <c r="ABL151" s="559"/>
      <c r="ABM151" s="559"/>
      <c r="ABN151" s="559"/>
      <c r="ABO151" s="559"/>
      <c r="ABP151" s="559"/>
      <c r="ABQ151" s="559"/>
      <c r="ABR151" s="559"/>
      <c r="ABS151" s="559"/>
      <c r="ABT151" s="559"/>
      <c r="ABU151" s="559"/>
      <c r="ABV151" s="559"/>
      <c r="ABW151" s="559"/>
      <c r="ABX151" s="559"/>
      <c r="ABY151" s="559"/>
      <c r="ABZ151" s="559"/>
      <c r="ACA151" s="559"/>
      <c r="ACB151" s="559"/>
      <c r="ACC151" s="559"/>
      <c r="ACD151" s="559"/>
      <c r="ACE151" s="559"/>
      <c r="ACF151" s="559"/>
      <c r="ACG151" s="559"/>
      <c r="ACH151" s="559"/>
      <c r="ACI151" s="559"/>
      <c r="ACJ151" s="559"/>
      <c r="ACK151" s="559"/>
      <c r="ACL151" s="559"/>
      <c r="ACM151" s="559"/>
      <c r="ACN151" s="559"/>
      <c r="ACO151" s="559"/>
      <c r="ACP151" s="559"/>
      <c r="ACQ151" s="559"/>
      <c r="ACR151" s="559"/>
      <c r="ACS151" s="559"/>
      <c r="ACT151" s="559"/>
      <c r="ACU151" s="559"/>
      <c r="ACV151" s="559"/>
      <c r="ACW151" s="559"/>
      <c r="ACX151" s="559"/>
      <c r="ACY151" s="559"/>
      <c r="ACZ151" s="559"/>
      <c r="ADA151" s="559"/>
      <c r="ADB151" s="559"/>
      <c r="ADC151" s="559"/>
      <c r="ADD151" s="559"/>
      <c r="ADE151" s="559"/>
      <c r="ADF151" s="559"/>
      <c r="ADG151" s="559"/>
      <c r="ADH151" s="559"/>
      <c r="ADI151" s="559"/>
      <c r="ADJ151" s="559"/>
      <c r="ADK151" s="559"/>
      <c r="ADL151" s="559"/>
      <c r="ADM151" s="559"/>
      <c r="ADN151" s="559"/>
      <c r="ADO151" s="559"/>
      <c r="ADP151" s="559"/>
      <c r="ADQ151" s="559"/>
      <c r="ADR151" s="559"/>
      <c r="ADS151" s="559"/>
      <c r="ADT151" s="559"/>
      <c r="ADU151" s="559"/>
      <c r="ADV151" s="559"/>
      <c r="ADW151" s="559"/>
      <c r="ADX151" s="559"/>
      <c r="ADY151" s="559"/>
      <c r="ADZ151" s="559"/>
      <c r="AEA151" s="559"/>
      <c r="AEB151" s="559"/>
      <c r="AEC151" s="559"/>
      <c r="AED151" s="559"/>
      <c r="AEE151" s="559"/>
      <c r="AEF151" s="559"/>
      <c r="AEG151" s="559"/>
      <c r="AEH151" s="559"/>
      <c r="AEI151" s="559"/>
      <c r="AEJ151" s="559"/>
      <c r="AEK151" s="559"/>
      <c r="AEL151" s="559"/>
      <c r="AEM151" s="559"/>
      <c r="AEN151" s="559"/>
      <c r="AEO151" s="559"/>
      <c r="AEP151" s="559"/>
      <c r="AEQ151" s="559"/>
      <c r="AER151" s="559"/>
      <c r="AES151" s="559"/>
      <c r="AET151" s="559"/>
      <c r="AEU151" s="559"/>
      <c r="AEV151" s="559"/>
      <c r="AEW151" s="559"/>
      <c r="AEX151" s="559"/>
      <c r="AEY151" s="559"/>
      <c r="AEZ151" s="559"/>
      <c r="AFA151" s="559"/>
      <c r="AFB151" s="559"/>
      <c r="AFC151" s="559"/>
      <c r="AFD151" s="559"/>
      <c r="AFE151" s="559"/>
      <c r="AFF151" s="559"/>
      <c r="AFG151" s="559"/>
      <c r="AFH151" s="559"/>
      <c r="AFI151" s="559"/>
      <c r="AFJ151" s="559"/>
      <c r="AFK151" s="559"/>
      <c r="AFL151" s="559"/>
      <c r="AFM151" s="559"/>
      <c r="AFN151" s="559"/>
      <c r="AFO151" s="559"/>
      <c r="AFP151" s="559"/>
      <c r="AFQ151" s="559"/>
      <c r="AFR151" s="559"/>
      <c r="AFS151" s="559"/>
      <c r="AFT151" s="559"/>
      <c r="AFU151" s="559"/>
      <c r="AFV151" s="559"/>
      <c r="AFW151" s="559"/>
      <c r="AFX151" s="559"/>
      <c r="AFY151" s="559"/>
      <c r="AFZ151" s="559"/>
      <c r="AGA151" s="559"/>
      <c r="AGB151" s="559"/>
      <c r="AGC151" s="559"/>
      <c r="AGD151" s="559"/>
      <c r="AGE151" s="559"/>
      <c r="AGF151" s="559"/>
      <c r="AGG151" s="559"/>
      <c r="AGH151" s="559"/>
      <c r="AGI151" s="559"/>
      <c r="AGJ151" s="559"/>
      <c r="AGK151" s="559"/>
      <c r="AGL151" s="559"/>
      <c r="AGM151" s="559"/>
      <c r="AGN151" s="559"/>
      <c r="AGO151" s="559"/>
      <c r="AGP151" s="559"/>
      <c r="AGQ151" s="559"/>
      <c r="AGR151" s="559"/>
      <c r="AGS151" s="559"/>
      <c r="AGT151" s="559"/>
      <c r="AGU151" s="559"/>
      <c r="AGV151" s="559"/>
      <c r="AGW151" s="559"/>
      <c r="AGX151" s="559"/>
      <c r="AGY151" s="559"/>
      <c r="AGZ151" s="559"/>
      <c r="AHA151" s="559"/>
      <c r="AHB151" s="559"/>
      <c r="AHC151" s="559"/>
      <c r="AHD151" s="559"/>
      <c r="AHE151" s="559"/>
      <c r="AHF151" s="559"/>
      <c r="AHG151" s="559"/>
      <c r="AHH151" s="559"/>
      <c r="AHI151" s="559"/>
      <c r="AHJ151" s="559"/>
      <c r="AHK151" s="559"/>
      <c r="AHL151" s="559"/>
      <c r="AHM151" s="559"/>
      <c r="AHN151" s="559"/>
      <c r="AHO151" s="559"/>
      <c r="AHP151" s="559"/>
      <c r="AHQ151" s="559"/>
      <c r="AHR151" s="559"/>
      <c r="AHS151" s="559"/>
      <c r="AHT151" s="559"/>
      <c r="AHU151" s="559"/>
      <c r="AHV151" s="559"/>
      <c r="AHW151" s="559"/>
      <c r="AHX151" s="559"/>
      <c r="AHY151" s="559"/>
      <c r="AHZ151" s="559"/>
      <c r="AIA151" s="559"/>
      <c r="AIB151" s="559"/>
      <c r="AIC151" s="559"/>
      <c r="AID151" s="559"/>
      <c r="AIE151" s="559"/>
      <c r="AIF151" s="559"/>
      <c r="AIG151" s="559"/>
      <c r="AIH151" s="559"/>
      <c r="AII151" s="559"/>
      <c r="AIJ151" s="559"/>
      <c r="AIK151" s="559"/>
      <c r="AIL151" s="559"/>
      <c r="AIM151" s="559"/>
      <c r="AIN151" s="559"/>
      <c r="AIO151" s="559"/>
      <c r="AIP151" s="559"/>
      <c r="AIQ151" s="559"/>
      <c r="AIR151" s="559"/>
      <c r="AIS151" s="559"/>
      <c r="AIT151" s="559"/>
      <c r="AIU151" s="559"/>
      <c r="AIV151" s="559"/>
      <c r="AIW151" s="559"/>
      <c r="AIX151" s="559"/>
      <c r="AIY151" s="559"/>
      <c r="AIZ151" s="559"/>
      <c r="AJA151" s="559"/>
      <c r="AJB151" s="559"/>
      <c r="AJC151" s="559"/>
      <c r="AJD151" s="559"/>
      <c r="AJE151" s="559"/>
      <c r="AJF151" s="559"/>
      <c r="AJG151" s="559"/>
      <c r="AJH151" s="559"/>
      <c r="AJI151" s="559"/>
      <c r="AJJ151" s="559"/>
      <c r="AJK151" s="559"/>
      <c r="AJL151" s="559"/>
      <c r="AJM151" s="559"/>
      <c r="AJN151" s="559"/>
      <c r="AJO151" s="559"/>
      <c r="AJP151" s="559"/>
      <c r="AJQ151" s="559"/>
      <c r="AJR151" s="559"/>
      <c r="AJS151" s="559"/>
      <c r="AJT151" s="559"/>
      <c r="AJU151" s="559"/>
      <c r="AJV151" s="559"/>
      <c r="AJW151" s="559"/>
      <c r="AJX151" s="559"/>
      <c r="AJY151" s="559"/>
      <c r="AJZ151" s="559"/>
      <c r="AKA151" s="559"/>
      <c r="AKB151" s="559"/>
      <c r="AKC151" s="559"/>
      <c r="AKD151" s="559"/>
      <c r="AKE151" s="559"/>
      <c r="AKF151" s="559"/>
      <c r="AKG151" s="559"/>
      <c r="AKH151" s="559"/>
      <c r="AKI151" s="559"/>
      <c r="AKJ151" s="559"/>
      <c r="AKK151" s="559"/>
      <c r="AKL151" s="559"/>
      <c r="AKM151" s="559"/>
      <c r="AKN151" s="559"/>
      <c r="AKO151" s="559"/>
      <c r="AKP151" s="559"/>
      <c r="AKQ151" s="559"/>
      <c r="AKR151" s="559"/>
      <c r="AKS151" s="559"/>
      <c r="AKT151" s="559"/>
      <c r="AKU151" s="559"/>
      <c r="AKV151" s="559"/>
      <c r="AKW151" s="559"/>
      <c r="AKX151" s="559"/>
      <c r="AKY151" s="559"/>
      <c r="AKZ151" s="559"/>
      <c r="ALA151" s="559"/>
      <c r="ALB151" s="559"/>
      <c r="ALC151" s="559"/>
      <c r="ALD151" s="559"/>
      <c r="ALE151" s="559"/>
      <c r="ALF151" s="559"/>
      <c r="ALG151" s="559"/>
      <c r="ALH151" s="559"/>
      <c r="ALI151" s="559"/>
      <c r="ALJ151" s="559"/>
      <c r="ALK151" s="559"/>
      <c r="ALL151" s="559"/>
      <c r="ALM151" s="559"/>
      <c r="ALN151" s="559"/>
      <c r="ALO151" s="559"/>
      <c r="ALP151" s="559"/>
      <c r="ALQ151" s="559"/>
      <c r="ALR151" s="559"/>
      <c r="ALS151" s="559"/>
      <c r="ALT151" s="559"/>
      <c r="ALU151" s="559"/>
      <c r="ALV151" s="559"/>
      <c r="ALW151" s="559"/>
      <c r="ALX151" s="559"/>
      <c r="ALY151" s="559"/>
      <c r="ALZ151" s="559"/>
      <c r="AMA151" s="559"/>
      <c r="AMB151" s="559"/>
      <c r="AMC151" s="559"/>
      <c r="AMD151" s="559"/>
      <c r="AME151" s="559"/>
      <c r="AMF151" s="559"/>
      <c r="AMG151" s="559"/>
      <c r="AMH151" s="559"/>
      <c r="AMI151" s="559"/>
      <c r="AMJ151" s="559"/>
    </row>
    <row r="152" spans="1:1024" x14ac:dyDescent="0.25">
      <c r="A152" s="294" t="s">
        <v>5417</v>
      </c>
      <c r="B152" s="257">
        <v>152</v>
      </c>
      <c r="C152" s="258" t="s">
        <v>24269</v>
      </c>
      <c r="D152" s="296" t="s">
        <v>5418</v>
      </c>
      <c r="E152" s="297"/>
      <c r="F152" s="298"/>
      <c r="G152" s="299"/>
      <c r="H152" s="299"/>
      <c r="I152" s="492">
        <v>0.41799999999999998</v>
      </c>
      <c r="J152" s="298"/>
      <c r="K152" s="298"/>
      <c r="L152" s="298"/>
      <c r="M152" s="298"/>
      <c r="N152" s="298"/>
      <c r="O152" s="300"/>
      <c r="P152" s="300"/>
      <c r="Q152" s="298"/>
      <c r="R152" s="298"/>
      <c r="S152" s="298"/>
      <c r="T152" s="298"/>
      <c r="U152" s="298"/>
      <c r="V152" s="301"/>
      <c r="W152" s="302">
        <f t="shared" si="64"/>
        <v>100</v>
      </c>
      <c r="X152" s="302">
        <f t="shared" si="78"/>
        <v>100</v>
      </c>
      <c r="Y152" s="283">
        <f t="shared" si="80"/>
        <v>100</v>
      </c>
      <c r="Z152" s="302">
        <f t="shared" si="66"/>
        <v>100</v>
      </c>
      <c r="AA152" s="302">
        <f t="shared" si="67"/>
        <v>100</v>
      </c>
      <c r="AB152" s="303">
        <f t="shared" si="68"/>
        <v>100</v>
      </c>
      <c r="AC152" s="303">
        <f t="shared" si="69"/>
        <v>100</v>
      </c>
      <c r="AD152" s="303">
        <f t="shared" si="70"/>
        <v>100</v>
      </c>
      <c r="AE152" s="284">
        <f t="shared" si="84"/>
        <v>100</v>
      </c>
      <c r="AF152" s="284">
        <f t="shared" si="75"/>
        <v>100</v>
      </c>
      <c r="AG152" s="304">
        <f t="shared" si="79"/>
        <v>100</v>
      </c>
      <c r="AH152" s="304">
        <f t="shared" si="81"/>
        <v>100</v>
      </c>
      <c r="AI152" s="304">
        <f t="shared" si="82"/>
        <v>100</v>
      </c>
      <c r="AJ152" s="304">
        <f t="shared" si="83"/>
        <v>100</v>
      </c>
      <c r="AK152" s="383" t="s">
        <v>24270</v>
      </c>
      <c r="AL152" s="300"/>
      <c r="AM152" s="298"/>
      <c r="AN152" s="511"/>
      <c r="AO152" s="297"/>
      <c r="AP152" s="297"/>
      <c r="AQ152" s="277"/>
      <c r="AR152" s="171" t="s">
        <v>5419</v>
      </c>
      <c r="AS152" s="171"/>
      <c r="AT152" s="277"/>
      <c r="AU152" s="277"/>
    </row>
    <row r="153" spans="1:1024" x14ac:dyDescent="0.25">
      <c r="A153" s="258" t="s">
        <v>6116</v>
      </c>
      <c r="B153" s="257">
        <v>153</v>
      </c>
      <c r="C153" s="258" t="s">
        <v>26942</v>
      </c>
      <c r="D153" s="308" t="s">
        <v>6120</v>
      </c>
      <c r="E153" s="277"/>
      <c r="F153" s="278">
        <v>4</v>
      </c>
      <c r="G153" s="280"/>
      <c r="H153" s="280"/>
      <c r="I153" s="492" t="s">
        <v>750</v>
      </c>
      <c r="J153" s="278">
        <v>2</v>
      </c>
      <c r="K153" s="278">
        <v>2</v>
      </c>
      <c r="L153" s="278"/>
      <c r="M153" s="278"/>
      <c r="N153" s="278"/>
      <c r="O153" s="278"/>
      <c r="P153" s="278"/>
      <c r="Q153" s="278"/>
      <c r="R153" s="278"/>
      <c r="S153" s="278"/>
      <c r="T153" s="278"/>
      <c r="U153" s="278"/>
      <c r="V153" s="278"/>
      <c r="W153" s="283">
        <f t="shared" si="64"/>
        <v>100</v>
      </c>
      <c r="X153" s="283">
        <f t="shared" si="78"/>
        <v>100</v>
      </c>
      <c r="Y153" s="283">
        <f t="shared" si="80"/>
        <v>100</v>
      </c>
      <c r="Z153" s="283">
        <f t="shared" si="66"/>
        <v>100</v>
      </c>
      <c r="AA153" s="283">
        <f t="shared" si="67"/>
        <v>100</v>
      </c>
      <c r="AB153" s="287">
        <f t="shared" si="68"/>
        <v>100</v>
      </c>
      <c r="AC153" s="287">
        <f t="shared" si="69"/>
        <v>100</v>
      </c>
      <c r="AD153" s="287">
        <f t="shared" si="70"/>
        <v>100</v>
      </c>
      <c r="AE153" s="284">
        <f t="shared" si="84"/>
        <v>100</v>
      </c>
      <c r="AF153" s="284">
        <f t="shared" si="75"/>
        <v>100</v>
      </c>
      <c r="AG153" s="268">
        <f t="shared" si="79"/>
        <v>10</v>
      </c>
      <c r="AH153" s="268">
        <f t="shared" si="81"/>
        <v>10</v>
      </c>
      <c r="AI153" s="268">
        <f t="shared" si="82"/>
        <v>100</v>
      </c>
      <c r="AJ153" s="268">
        <f t="shared" si="83"/>
        <v>100</v>
      </c>
      <c r="AK153" s="501" t="s">
        <v>750</v>
      </c>
      <c r="AL153" s="278"/>
      <c r="AM153" s="278"/>
      <c r="AN153" s="511"/>
      <c r="AO153" s="277"/>
      <c r="AP153" s="277"/>
      <c r="AQ153" s="277"/>
      <c r="AR153" s="171" t="s">
        <v>6121</v>
      </c>
      <c r="AS153" s="171"/>
      <c r="AT153" s="277"/>
      <c r="AU153" s="277"/>
      <c r="AW153" s="559"/>
      <c r="AX153" s="559"/>
      <c r="AY153" s="559"/>
      <c r="AZ153" s="559"/>
      <c r="BA153" s="559"/>
      <c r="BB153" s="559"/>
      <c r="BC153" s="559"/>
      <c r="BD153" s="559"/>
      <c r="BE153" s="559"/>
      <c r="BF153" s="559"/>
      <c r="BG153" s="559"/>
      <c r="BH153" s="559"/>
      <c r="BI153" s="559"/>
      <c r="BJ153" s="559"/>
      <c r="BK153" s="559"/>
      <c r="BL153" s="559"/>
      <c r="BM153" s="559"/>
      <c r="BN153" s="559"/>
      <c r="BO153" s="559"/>
      <c r="BP153" s="559"/>
      <c r="BQ153" s="559"/>
      <c r="BR153" s="559"/>
      <c r="BS153" s="559"/>
      <c r="BT153" s="559"/>
      <c r="BU153" s="559"/>
      <c r="BV153" s="559"/>
      <c r="BW153" s="559"/>
      <c r="BX153" s="559"/>
      <c r="BY153" s="559"/>
      <c r="BZ153" s="559"/>
      <c r="CA153" s="559"/>
      <c r="CB153" s="559"/>
      <c r="CC153" s="559"/>
      <c r="CD153" s="559"/>
      <c r="CE153" s="559"/>
      <c r="CF153" s="559"/>
      <c r="CG153" s="559"/>
      <c r="CH153" s="559"/>
      <c r="CI153" s="559"/>
      <c r="CJ153" s="559"/>
      <c r="CK153" s="559"/>
      <c r="CL153" s="559"/>
      <c r="CM153" s="559"/>
      <c r="CN153" s="559"/>
      <c r="CO153" s="559"/>
      <c r="CP153" s="559"/>
      <c r="CQ153" s="559"/>
      <c r="CR153" s="559"/>
      <c r="CS153" s="559"/>
      <c r="CT153" s="559"/>
      <c r="CU153" s="559"/>
      <c r="CV153" s="559"/>
      <c r="CW153" s="559"/>
      <c r="CX153" s="559"/>
      <c r="CY153" s="559"/>
      <c r="CZ153" s="559"/>
      <c r="DA153" s="559"/>
      <c r="DB153" s="559"/>
      <c r="DC153" s="559"/>
      <c r="DD153" s="559"/>
      <c r="DE153" s="559"/>
      <c r="DF153" s="559"/>
      <c r="DG153" s="559"/>
      <c r="DH153" s="559"/>
      <c r="DI153" s="559"/>
      <c r="DJ153" s="559"/>
      <c r="DK153" s="559"/>
      <c r="DL153" s="559"/>
      <c r="DM153" s="559"/>
      <c r="DN153" s="559"/>
      <c r="DO153" s="559"/>
      <c r="DP153" s="559"/>
      <c r="DQ153" s="559"/>
      <c r="DR153" s="559"/>
      <c r="DS153" s="559"/>
      <c r="DT153" s="559"/>
      <c r="DU153" s="559"/>
      <c r="DV153" s="559"/>
      <c r="DW153" s="559"/>
      <c r="DX153" s="559"/>
      <c r="DY153" s="559"/>
      <c r="DZ153" s="559"/>
      <c r="EA153" s="559"/>
      <c r="EB153" s="559"/>
      <c r="EC153" s="559"/>
      <c r="ED153" s="559"/>
      <c r="EE153" s="559"/>
      <c r="EF153" s="559"/>
      <c r="EG153" s="559"/>
      <c r="EH153" s="559"/>
      <c r="EI153" s="559"/>
      <c r="EJ153" s="559"/>
      <c r="EK153" s="559"/>
      <c r="EL153" s="559"/>
      <c r="EM153" s="559"/>
      <c r="EN153" s="559"/>
      <c r="EO153" s="559"/>
      <c r="EP153" s="559"/>
      <c r="EQ153" s="559"/>
      <c r="ER153" s="559"/>
      <c r="ES153" s="559"/>
      <c r="ET153" s="559"/>
      <c r="EU153" s="559"/>
      <c r="EV153" s="559"/>
      <c r="EW153" s="559"/>
      <c r="EX153" s="559"/>
      <c r="EY153" s="559"/>
      <c r="EZ153" s="559"/>
      <c r="FA153" s="559"/>
      <c r="FB153" s="559"/>
      <c r="FC153" s="559"/>
      <c r="FD153" s="559"/>
      <c r="FE153" s="559"/>
      <c r="FF153" s="559"/>
      <c r="FG153" s="559"/>
      <c r="FH153" s="559"/>
      <c r="FI153" s="559"/>
      <c r="FJ153" s="559"/>
      <c r="FK153" s="559"/>
      <c r="FL153" s="559"/>
      <c r="FM153" s="559"/>
      <c r="FN153" s="559"/>
      <c r="FO153" s="559"/>
      <c r="FP153" s="559"/>
      <c r="FQ153" s="559"/>
      <c r="FR153" s="559"/>
      <c r="FS153" s="559"/>
      <c r="FT153" s="559"/>
      <c r="FU153" s="559"/>
      <c r="FV153" s="559"/>
      <c r="FW153" s="559"/>
      <c r="FX153" s="559"/>
      <c r="FY153" s="559"/>
      <c r="FZ153" s="559"/>
      <c r="GA153" s="559"/>
      <c r="GB153" s="559"/>
      <c r="GC153" s="559"/>
      <c r="GD153" s="559"/>
      <c r="GE153" s="559"/>
      <c r="GF153" s="559"/>
      <c r="GG153" s="559"/>
      <c r="GH153" s="559"/>
      <c r="GI153" s="559"/>
      <c r="GJ153" s="559"/>
      <c r="GK153" s="559"/>
      <c r="GL153" s="559"/>
      <c r="GM153" s="559"/>
      <c r="GN153" s="559"/>
      <c r="GO153" s="559"/>
      <c r="GP153" s="559"/>
      <c r="GQ153" s="559"/>
      <c r="GR153" s="559"/>
      <c r="GS153" s="559"/>
      <c r="GT153" s="559"/>
      <c r="GU153" s="559"/>
      <c r="GV153" s="559"/>
      <c r="GW153" s="559"/>
      <c r="GX153" s="559"/>
      <c r="GY153" s="559"/>
      <c r="GZ153" s="559"/>
      <c r="HA153" s="559"/>
      <c r="HB153" s="559"/>
      <c r="HC153" s="559"/>
      <c r="HD153" s="559"/>
      <c r="HE153" s="559"/>
      <c r="HF153" s="559"/>
      <c r="HG153" s="559"/>
      <c r="HH153" s="559"/>
      <c r="HI153" s="559"/>
      <c r="HJ153" s="559"/>
      <c r="HK153" s="559"/>
      <c r="HL153" s="559"/>
      <c r="HM153" s="559"/>
      <c r="HN153" s="559"/>
      <c r="HO153" s="559"/>
      <c r="HP153" s="559"/>
      <c r="HQ153" s="559"/>
      <c r="HR153" s="559"/>
      <c r="HS153" s="559"/>
      <c r="HT153" s="559"/>
      <c r="HU153" s="559"/>
      <c r="HV153" s="559"/>
      <c r="HW153" s="559"/>
      <c r="HX153" s="559"/>
      <c r="HY153" s="559"/>
      <c r="HZ153" s="559"/>
      <c r="IA153" s="559"/>
      <c r="IB153" s="559"/>
      <c r="IC153" s="559"/>
      <c r="ID153" s="559"/>
      <c r="IE153" s="559"/>
      <c r="IF153" s="559"/>
      <c r="IG153" s="559"/>
      <c r="IH153" s="559"/>
      <c r="II153" s="559"/>
      <c r="IJ153" s="559"/>
      <c r="IK153" s="559"/>
      <c r="IL153" s="559"/>
      <c r="IM153" s="559"/>
      <c r="IN153" s="559"/>
      <c r="IO153" s="559"/>
      <c r="IP153" s="559"/>
      <c r="IQ153" s="559"/>
      <c r="IR153" s="559"/>
      <c r="IS153" s="559"/>
      <c r="IT153" s="559"/>
      <c r="IU153" s="559"/>
      <c r="IV153" s="559"/>
      <c r="IW153" s="559"/>
      <c r="IX153" s="559"/>
      <c r="IY153" s="559"/>
      <c r="IZ153" s="559"/>
      <c r="JA153" s="559"/>
      <c r="JB153" s="559"/>
      <c r="JC153" s="559"/>
      <c r="JD153" s="559"/>
      <c r="JE153" s="559"/>
      <c r="JF153" s="559"/>
      <c r="JG153" s="559"/>
      <c r="JH153" s="559"/>
      <c r="JI153" s="559"/>
      <c r="JJ153" s="559"/>
      <c r="JK153" s="559"/>
      <c r="JL153" s="559"/>
      <c r="JM153" s="559"/>
      <c r="JN153" s="559"/>
      <c r="JO153" s="559"/>
      <c r="JP153" s="559"/>
      <c r="JQ153" s="559"/>
      <c r="JR153" s="559"/>
      <c r="JS153" s="559"/>
      <c r="JT153" s="559"/>
      <c r="JU153" s="559"/>
      <c r="JV153" s="559"/>
      <c r="JW153" s="559"/>
      <c r="JX153" s="559"/>
      <c r="JY153" s="559"/>
      <c r="JZ153" s="559"/>
      <c r="KA153" s="559"/>
      <c r="KB153" s="559"/>
      <c r="KC153" s="559"/>
      <c r="KD153" s="559"/>
      <c r="KE153" s="559"/>
      <c r="KF153" s="559"/>
      <c r="KG153" s="559"/>
      <c r="KH153" s="559"/>
      <c r="KI153" s="559"/>
      <c r="KJ153" s="559"/>
      <c r="KK153" s="559"/>
      <c r="KL153" s="559"/>
      <c r="KM153" s="559"/>
      <c r="KN153" s="559"/>
      <c r="KO153" s="559"/>
      <c r="KP153" s="559"/>
      <c r="KQ153" s="559"/>
      <c r="KR153" s="559"/>
      <c r="KS153" s="559"/>
      <c r="KT153" s="559"/>
      <c r="KU153" s="559"/>
      <c r="KV153" s="559"/>
      <c r="KW153" s="559"/>
      <c r="KX153" s="559"/>
      <c r="KY153" s="559"/>
      <c r="KZ153" s="559"/>
      <c r="LA153" s="559"/>
      <c r="LB153" s="559"/>
      <c r="LC153" s="559"/>
      <c r="LD153" s="559"/>
      <c r="LE153" s="559"/>
      <c r="LF153" s="559"/>
      <c r="LG153" s="559"/>
      <c r="LH153" s="559"/>
      <c r="LI153" s="559"/>
      <c r="LJ153" s="559"/>
      <c r="LK153" s="559"/>
      <c r="LL153" s="559"/>
      <c r="LM153" s="559"/>
      <c r="LN153" s="559"/>
      <c r="LO153" s="559"/>
      <c r="LP153" s="559"/>
      <c r="LQ153" s="559"/>
      <c r="LR153" s="559"/>
      <c r="LS153" s="559"/>
      <c r="LT153" s="559"/>
      <c r="LU153" s="559"/>
      <c r="LV153" s="559"/>
      <c r="LW153" s="559"/>
      <c r="LX153" s="559"/>
      <c r="LY153" s="559"/>
      <c r="LZ153" s="559"/>
      <c r="MA153" s="559"/>
      <c r="MB153" s="559"/>
      <c r="MC153" s="559"/>
      <c r="MD153" s="559"/>
      <c r="ME153" s="559"/>
      <c r="MF153" s="559"/>
      <c r="MG153" s="559"/>
      <c r="MH153" s="559"/>
      <c r="MI153" s="559"/>
      <c r="MJ153" s="559"/>
      <c r="MK153" s="559"/>
      <c r="ML153" s="559"/>
      <c r="MM153" s="559"/>
      <c r="MN153" s="559"/>
      <c r="MO153" s="559"/>
      <c r="MP153" s="559"/>
      <c r="MQ153" s="559"/>
      <c r="MR153" s="559"/>
      <c r="MS153" s="559"/>
      <c r="MT153" s="559"/>
      <c r="MU153" s="559"/>
      <c r="MV153" s="559"/>
      <c r="MW153" s="559"/>
      <c r="MX153" s="559"/>
      <c r="MY153" s="559"/>
      <c r="MZ153" s="559"/>
      <c r="NA153" s="559"/>
      <c r="NB153" s="559"/>
      <c r="NC153" s="559"/>
      <c r="ND153" s="559"/>
      <c r="NE153" s="559"/>
      <c r="NF153" s="559"/>
      <c r="NG153" s="559"/>
      <c r="NH153" s="559"/>
      <c r="NI153" s="559"/>
      <c r="NJ153" s="559"/>
      <c r="NK153" s="559"/>
      <c r="NL153" s="559"/>
      <c r="NM153" s="559"/>
      <c r="NN153" s="559"/>
      <c r="NO153" s="559"/>
      <c r="NP153" s="559"/>
      <c r="NQ153" s="559"/>
      <c r="NR153" s="559"/>
      <c r="NS153" s="559"/>
      <c r="NT153" s="559"/>
      <c r="NU153" s="559"/>
      <c r="NV153" s="559"/>
      <c r="NW153" s="559"/>
      <c r="NX153" s="559"/>
      <c r="NY153" s="559"/>
      <c r="NZ153" s="559"/>
      <c r="OA153" s="559"/>
      <c r="OB153" s="559"/>
      <c r="OC153" s="559"/>
      <c r="OD153" s="559"/>
      <c r="OE153" s="559"/>
      <c r="OF153" s="559"/>
      <c r="OG153" s="559"/>
      <c r="OH153" s="559"/>
      <c r="OI153" s="559"/>
      <c r="OJ153" s="559"/>
      <c r="OK153" s="559"/>
      <c r="OL153" s="559"/>
      <c r="OM153" s="559"/>
      <c r="ON153" s="559"/>
      <c r="OO153" s="559"/>
      <c r="OP153" s="559"/>
      <c r="OQ153" s="559"/>
      <c r="OR153" s="559"/>
      <c r="OS153" s="559"/>
      <c r="OT153" s="559"/>
      <c r="OU153" s="559"/>
      <c r="OV153" s="559"/>
      <c r="OW153" s="559"/>
      <c r="OX153" s="559"/>
      <c r="OY153" s="559"/>
      <c r="OZ153" s="559"/>
      <c r="PA153" s="559"/>
      <c r="PB153" s="559"/>
      <c r="PC153" s="559"/>
      <c r="PD153" s="559"/>
      <c r="PE153" s="559"/>
      <c r="PF153" s="559"/>
      <c r="PG153" s="559"/>
      <c r="PH153" s="559"/>
      <c r="PI153" s="559"/>
      <c r="PJ153" s="559"/>
      <c r="PK153" s="559"/>
      <c r="PL153" s="559"/>
      <c r="PM153" s="559"/>
      <c r="PN153" s="559"/>
      <c r="PO153" s="559"/>
      <c r="PP153" s="559"/>
      <c r="PQ153" s="559"/>
      <c r="PR153" s="559"/>
      <c r="PS153" s="559"/>
      <c r="PT153" s="559"/>
      <c r="PU153" s="559"/>
      <c r="PV153" s="559"/>
      <c r="PW153" s="559"/>
      <c r="PX153" s="559"/>
      <c r="PY153" s="559"/>
      <c r="PZ153" s="559"/>
      <c r="QA153" s="559"/>
      <c r="QB153" s="559"/>
      <c r="QC153" s="559"/>
      <c r="QD153" s="559"/>
      <c r="QE153" s="559"/>
      <c r="QF153" s="559"/>
      <c r="QG153" s="559"/>
      <c r="QH153" s="559"/>
      <c r="QI153" s="559"/>
      <c r="QJ153" s="559"/>
      <c r="QK153" s="559"/>
      <c r="QL153" s="559"/>
      <c r="QM153" s="559"/>
      <c r="QN153" s="559"/>
      <c r="QO153" s="559"/>
      <c r="QP153" s="559"/>
      <c r="QQ153" s="559"/>
      <c r="QR153" s="559"/>
      <c r="QS153" s="559"/>
      <c r="QT153" s="559"/>
      <c r="QU153" s="559"/>
      <c r="QV153" s="559"/>
      <c r="QW153" s="559"/>
      <c r="QX153" s="559"/>
      <c r="QY153" s="559"/>
      <c r="QZ153" s="559"/>
      <c r="RA153" s="559"/>
      <c r="RB153" s="559"/>
      <c r="RC153" s="559"/>
      <c r="RD153" s="559"/>
      <c r="RE153" s="559"/>
      <c r="RF153" s="559"/>
      <c r="RG153" s="559"/>
      <c r="RH153" s="559"/>
      <c r="RI153" s="559"/>
      <c r="RJ153" s="559"/>
      <c r="RK153" s="559"/>
      <c r="RL153" s="559"/>
      <c r="RM153" s="559"/>
      <c r="RN153" s="559"/>
      <c r="RO153" s="559"/>
      <c r="RP153" s="559"/>
      <c r="RQ153" s="559"/>
      <c r="RR153" s="559"/>
      <c r="RS153" s="559"/>
      <c r="RT153" s="559"/>
      <c r="RU153" s="559"/>
      <c r="RV153" s="559"/>
      <c r="RW153" s="559"/>
      <c r="RX153" s="559"/>
      <c r="RY153" s="559"/>
      <c r="RZ153" s="559"/>
      <c r="SA153" s="559"/>
      <c r="SB153" s="559"/>
      <c r="SC153" s="559"/>
      <c r="SD153" s="559"/>
      <c r="SE153" s="559"/>
      <c r="SF153" s="559"/>
      <c r="SG153" s="559"/>
      <c r="SH153" s="559"/>
      <c r="SI153" s="559"/>
      <c r="SJ153" s="559"/>
      <c r="SK153" s="559"/>
      <c r="SL153" s="559"/>
      <c r="SM153" s="559"/>
      <c r="SN153" s="559"/>
      <c r="SO153" s="559"/>
      <c r="SP153" s="559"/>
      <c r="SQ153" s="559"/>
      <c r="SR153" s="559"/>
      <c r="SS153" s="559"/>
      <c r="ST153" s="559"/>
      <c r="SU153" s="559"/>
      <c r="SV153" s="559"/>
      <c r="SW153" s="559"/>
      <c r="SX153" s="559"/>
      <c r="SY153" s="559"/>
      <c r="SZ153" s="559"/>
      <c r="TA153" s="559"/>
      <c r="TB153" s="559"/>
      <c r="TC153" s="559"/>
      <c r="TD153" s="559"/>
      <c r="TE153" s="559"/>
      <c r="TF153" s="559"/>
      <c r="TG153" s="559"/>
      <c r="TH153" s="559"/>
      <c r="TI153" s="559"/>
      <c r="TJ153" s="559"/>
      <c r="TK153" s="559"/>
      <c r="TL153" s="559"/>
      <c r="TM153" s="559"/>
      <c r="TN153" s="559"/>
      <c r="TO153" s="559"/>
      <c r="TP153" s="559"/>
      <c r="TQ153" s="559"/>
      <c r="TR153" s="559"/>
      <c r="TS153" s="559"/>
      <c r="TT153" s="559"/>
      <c r="TU153" s="559"/>
      <c r="TV153" s="559"/>
      <c r="TW153" s="559"/>
      <c r="TX153" s="559"/>
      <c r="TY153" s="559"/>
      <c r="TZ153" s="559"/>
      <c r="UA153" s="559"/>
      <c r="UB153" s="559"/>
      <c r="UC153" s="559"/>
      <c r="UD153" s="559"/>
      <c r="UE153" s="559"/>
      <c r="UF153" s="559"/>
      <c r="UG153" s="559"/>
      <c r="UH153" s="559"/>
      <c r="UI153" s="559"/>
      <c r="UJ153" s="559"/>
      <c r="UK153" s="559"/>
      <c r="UL153" s="559"/>
      <c r="UM153" s="559"/>
      <c r="UN153" s="559"/>
      <c r="UO153" s="559"/>
      <c r="UP153" s="559"/>
      <c r="UQ153" s="559"/>
      <c r="UR153" s="559"/>
      <c r="US153" s="559"/>
      <c r="UT153" s="559"/>
      <c r="UU153" s="559"/>
      <c r="UV153" s="559"/>
      <c r="UW153" s="559"/>
      <c r="UX153" s="559"/>
      <c r="UY153" s="559"/>
      <c r="UZ153" s="559"/>
      <c r="VA153" s="559"/>
      <c r="VB153" s="559"/>
      <c r="VC153" s="559"/>
      <c r="VD153" s="559"/>
      <c r="VE153" s="559"/>
      <c r="VF153" s="559"/>
      <c r="VG153" s="559"/>
      <c r="VH153" s="559"/>
      <c r="VI153" s="559"/>
      <c r="VJ153" s="559"/>
      <c r="VK153" s="559"/>
      <c r="VL153" s="559"/>
      <c r="VM153" s="559"/>
      <c r="VN153" s="559"/>
      <c r="VO153" s="559"/>
      <c r="VP153" s="559"/>
      <c r="VQ153" s="559"/>
      <c r="VR153" s="559"/>
      <c r="VS153" s="559"/>
      <c r="VT153" s="559"/>
      <c r="VU153" s="559"/>
      <c r="VV153" s="559"/>
      <c r="VW153" s="559"/>
      <c r="VX153" s="559"/>
      <c r="VY153" s="559"/>
      <c r="VZ153" s="559"/>
      <c r="WA153" s="559"/>
      <c r="WB153" s="559"/>
      <c r="WC153" s="559"/>
      <c r="WD153" s="559"/>
      <c r="WE153" s="559"/>
      <c r="WF153" s="559"/>
      <c r="WG153" s="559"/>
      <c r="WH153" s="559"/>
      <c r="WI153" s="559"/>
      <c r="WJ153" s="559"/>
      <c r="WK153" s="559"/>
      <c r="WL153" s="559"/>
      <c r="WM153" s="559"/>
      <c r="WN153" s="559"/>
      <c r="WO153" s="559"/>
      <c r="WP153" s="559"/>
      <c r="WQ153" s="559"/>
      <c r="WR153" s="559"/>
      <c r="WS153" s="559"/>
      <c r="WT153" s="559"/>
      <c r="WU153" s="559"/>
      <c r="WV153" s="559"/>
      <c r="WW153" s="559"/>
      <c r="WX153" s="559"/>
      <c r="WY153" s="559"/>
      <c r="WZ153" s="559"/>
      <c r="XA153" s="559"/>
      <c r="XB153" s="559"/>
      <c r="XC153" s="559"/>
      <c r="XD153" s="559"/>
      <c r="XE153" s="559"/>
      <c r="XF153" s="559"/>
      <c r="XG153" s="559"/>
      <c r="XH153" s="559"/>
      <c r="XI153" s="559"/>
      <c r="XJ153" s="559"/>
      <c r="XK153" s="559"/>
      <c r="XL153" s="559"/>
      <c r="XM153" s="559"/>
      <c r="XN153" s="559"/>
      <c r="XO153" s="559"/>
      <c r="XP153" s="559"/>
      <c r="XQ153" s="559"/>
      <c r="XR153" s="559"/>
      <c r="XS153" s="559"/>
      <c r="XT153" s="559"/>
      <c r="XU153" s="559"/>
      <c r="XV153" s="559"/>
      <c r="XW153" s="559"/>
      <c r="XX153" s="559"/>
      <c r="XY153" s="559"/>
      <c r="XZ153" s="559"/>
      <c r="YA153" s="559"/>
      <c r="YB153" s="559"/>
      <c r="YC153" s="559"/>
      <c r="YD153" s="559"/>
      <c r="YE153" s="559"/>
      <c r="YF153" s="559"/>
      <c r="YG153" s="559"/>
      <c r="YH153" s="559"/>
      <c r="YI153" s="559"/>
      <c r="YJ153" s="559"/>
      <c r="YK153" s="559"/>
      <c r="YL153" s="559"/>
      <c r="YM153" s="559"/>
      <c r="YN153" s="559"/>
      <c r="YO153" s="559"/>
      <c r="YP153" s="559"/>
      <c r="YQ153" s="559"/>
      <c r="YR153" s="559"/>
      <c r="YS153" s="559"/>
      <c r="YT153" s="559"/>
      <c r="YU153" s="559"/>
      <c r="YV153" s="559"/>
      <c r="YW153" s="559"/>
      <c r="YX153" s="559"/>
      <c r="YY153" s="559"/>
      <c r="YZ153" s="559"/>
      <c r="ZA153" s="559"/>
      <c r="ZB153" s="559"/>
      <c r="ZC153" s="559"/>
      <c r="ZD153" s="559"/>
      <c r="ZE153" s="559"/>
      <c r="ZF153" s="559"/>
      <c r="ZG153" s="559"/>
      <c r="ZH153" s="559"/>
      <c r="ZI153" s="559"/>
      <c r="ZJ153" s="559"/>
      <c r="ZK153" s="559"/>
      <c r="ZL153" s="559"/>
      <c r="ZM153" s="559"/>
      <c r="ZN153" s="559"/>
      <c r="ZO153" s="559"/>
      <c r="ZP153" s="559"/>
      <c r="ZQ153" s="559"/>
      <c r="ZR153" s="559"/>
      <c r="ZS153" s="559"/>
      <c r="ZT153" s="559"/>
      <c r="ZU153" s="559"/>
      <c r="ZV153" s="559"/>
      <c r="ZW153" s="559"/>
      <c r="ZX153" s="559"/>
      <c r="ZY153" s="559"/>
      <c r="ZZ153" s="559"/>
      <c r="AAA153" s="559"/>
      <c r="AAB153" s="559"/>
      <c r="AAC153" s="559"/>
      <c r="AAD153" s="559"/>
      <c r="AAE153" s="559"/>
      <c r="AAF153" s="559"/>
      <c r="AAG153" s="559"/>
      <c r="AAH153" s="559"/>
      <c r="AAI153" s="559"/>
      <c r="AAJ153" s="559"/>
      <c r="AAK153" s="559"/>
      <c r="AAL153" s="559"/>
      <c r="AAM153" s="559"/>
      <c r="AAN153" s="559"/>
      <c r="AAO153" s="559"/>
      <c r="AAP153" s="559"/>
      <c r="AAQ153" s="559"/>
      <c r="AAR153" s="559"/>
      <c r="AAS153" s="559"/>
      <c r="AAT153" s="559"/>
      <c r="AAU153" s="559"/>
      <c r="AAV153" s="559"/>
      <c r="AAW153" s="559"/>
      <c r="AAX153" s="559"/>
      <c r="AAY153" s="559"/>
      <c r="AAZ153" s="559"/>
      <c r="ABA153" s="559"/>
      <c r="ABB153" s="559"/>
      <c r="ABC153" s="559"/>
      <c r="ABD153" s="559"/>
      <c r="ABE153" s="559"/>
      <c r="ABF153" s="559"/>
      <c r="ABG153" s="559"/>
      <c r="ABH153" s="559"/>
      <c r="ABI153" s="559"/>
      <c r="ABJ153" s="559"/>
      <c r="ABK153" s="559"/>
      <c r="ABL153" s="559"/>
      <c r="ABM153" s="559"/>
      <c r="ABN153" s="559"/>
      <c r="ABO153" s="559"/>
      <c r="ABP153" s="559"/>
      <c r="ABQ153" s="559"/>
      <c r="ABR153" s="559"/>
      <c r="ABS153" s="559"/>
      <c r="ABT153" s="559"/>
      <c r="ABU153" s="559"/>
      <c r="ABV153" s="559"/>
      <c r="ABW153" s="559"/>
      <c r="ABX153" s="559"/>
      <c r="ABY153" s="559"/>
      <c r="ABZ153" s="559"/>
      <c r="ACA153" s="559"/>
      <c r="ACB153" s="559"/>
      <c r="ACC153" s="559"/>
      <c r="ACD153" s="559"/>
      <c r="ACE153" s="559"/>
      <c r="ACF153" s="559"/>
      <c r="ACG153" s="559"/>
      <c r="ACH153" s="559"/>
      <c r="ACI153" s="559"/>
      <c r="ACJ153" s="559"/>
      <c r="ACK153" s="559"/>
      <c r="ACL153" s="559"/>
      <c r="ACM153" s="559"/>
      <c r="ACN153" s="559"/>
      <c r="ACO153" s="559"/>
      <c r="ACP153" s="559"/>
      <c r="ACQ153" s="559"/>
      <c r="ACR153" s="559"/>
      <c r="ACS153" s="559"/>
      <c r="ACT153" s="559"/>
      <c r="ACU153" s="559"/>
      <c r="ACV153" s="559"/>
      <c r="ACW153" s="559"/>
      <c r="ACX153" s="559"/>
      <c r="ACY153" s="559"/>
      <c r="ACZ153" s="559"/>
      <c r="ADA153" s="559"/>
      <c r="ADB153" s="559"/>
      <c r="ADC153" s="559"/>
      <c r="ADD153" s="559"/>
      <c r="ADE153" s="559"/>
      <c r="ADF153" s="559"/>
      <c r="ADG153" s="559"/>
      <c r="ADH153" s="559"/>
      <c r="ADI153" s="559"/>
      <c r="ADJ153" s="559"/>
      <c r="ADK153" s="559"/>
      <c r="ADL153" s="559"/>
      <c r="ADM153" s="559"/>
      <c r="ADN153" s="559"/>
      <c r="ADO153" s="559"/>
      <c r="ADP153" s="559"/>
      <c r="ADQ153" s="559"/>
      <c r="ADR153" s="559"/>
      <c r="ADS153" s="559"/>
      <c r="ADT153" s="559"/>
      <c r="ADU153" s="559"/>
      <c r="ADV153" s="559"/>
      <c r="ADW153" s="559"/>
      <c r="ADX153" s="559"/>
      <c r="ADY153" s="559"/>
      <c r="ADZ153" s="559"/>
      <c r="AEA153" s="559"/>
      <c r="AEB153" s="559"/>
      <c r="AEC153" s="559"/>
      <c r="AED153" s="559"/>
      <c r="AEE153" s="559"/>
      <c r="AEF153" s="559"/>
      <c r="AEG153" s="559"/>
      <c r="AEH153" s="559"/>
      <c r="AEI153" s="559"/>
      <c r="AEJ153" s="559"/>
      <c r="AEK153" s="559"/>
      <c r="AEL153" s="559"/>
      <c r="AEM153" s="559"/>
      <c r="AEN153" s="559"/>
      <c r="AEO153" s="559"/>
      <c r="AEP153" s="559"/>
      <c r="AEQ153" s="559"/>
      <c r="AER153" s="559"/>
      <c r="AES153" s="559"/>
      <c r="AET153" s="559"/>
      <c r="AEU153" s="559"/>
      <c r="AEV153" s="559"/>
      <c r="AEW153" s="559"/>
      <c r="AEX153" s="559"/>
      <c r="AEY153" s="559"/>
      <c r="AEZ153" s="559"/>
      <c r="AFA153" s="559"/>
      <c r="AFB153" s="559"/>
      <c r="AFC153" s="559"/>
      <c r="AFD153" s="559"/>
      <c r="AFE153" s="559"/>
      <c r="AFF153" s="559"/>
      <c r="AFG153" s="559"/>
      <c r="AFH153" s="559"/>
      <c r="AFI153" s="559"/>
      <c r="AFJ153" s="559"/>
      <c r="AFK153" s="559"/>
      <c r="AFL153" s="559"/>
      <c r="AFM153" s="559"/>
      <c r="AFN153" s="559"/>
      <c r="AFO153" s="559"/>
      <c r="AFP153" s="559"/>
      <c r="AFQ153" s="559"/>
      <c r="AFR153" s="559"/>
      <c r="AFS153" s="559"/>
      <c r="AFT153" s="559"/>
      <c r="AFU153" s="559"/>
      <c r="AFV153" s="559"/>
      <c r="AFW153" s="559"/>
      <c r="AFX153" s="559"/>
      <c r="AFY153" s="559"/>
      <c r="AFZ153" s="559"/>
      <c r="AGA153" s="559"/>
      <c r="AGB153" s="559"/>
      <c r="AGC153" s="559"/>
      <c r="AGD153" s="559"/>
      <c r="AGE153" s="559"/>
      <c r="AGF153" s="559"/>
      <c r="AGG153" s="559"/>
      <c r="AGH153" s="559"/>
      <c r="AGI153" s="559"/>
      <c r="AGJ153" s="559"/>
      <c r="AGK153" s="559"/>
      <c r="AGL153" s="559"/>
      <c r="AGM153" s="559"/>
      <c r="AGN153" s="559"/>
      <c r="AGO153" s="559"/>
      <c r="AGP153" s="559"/>
      <c r="AGQ153" s="559"/>
      <c r="AGR153" s="559"/>
      <c r="AGS153" s="559"/>
      <c r="AGT153" s="559"/>
      <c r="AGU153" s="559"/>
      <c r="AGV153" s="559"/>
      <c r="AGW153" s="559"/>
      <c r="AGX153" s="559"/>
      <c r="AGY153" s="559"/>
      <c r="AGZ153" s="559"/>
      <c r="AHA153" s="559"/>
      <c r="AHB153" s="559"/>
      <c r="AHC153" s="559"/>
      <c r="AHD153" s="559"/>
      <c r="AHE153" s="559"/>
      <c r="AHF153" s="559"/>
      <c r="AHG153" s="559"/>
      <c r="AHH153" s="559"/>
      <c r="AHI153" s="559"/>
      <c r="AHJ153" s="559"/>
      <c r="AHK153" s="559"/>
      <c r="AHL153" s="559"/>
      <c r="AHM153" s="559"/>
      <c r="AHN153" s="559"/>
      <c r="AHO153" s="559"/>
      <c r="AHP153" s="559"/>
      <c r="AHQ153" s="559"/>
      <c r="AHR153" s="559"/>
      <c r="AHS153" s="559"/>
      <c r="AHT153" s="559"/>
      <c r="AHU153" s="559"/>
      <c r="AHV153" s="559"/>
      <c r="AHW153" s="559"/>
      <c r="AHX153" s="559"/>
      <c r="AHY153" s="559"/>
      <c r="AHZ153" s="559"/>
      <c r="AIA153" s="559"/>
      <c r="AIB153" s="559"/>
      <c r="AIC153" s="559"/>
      <c r="AID153" s="559"/>
      <c r="AIE153" s="559"/>
      <c r="AIF153" s="559"/>
      <c r="AIG153" s="559"/>
      <c r="AIH153" s="559"/>
      <c r="AII153" s="559"/>
      <c r="AIJ153" s="559"/>
      <c r="AIK153" s="559"/>
      <c r="AIL153" s="559"/>
      <c r="AIM153" s="559"/>
      <c r="AIN153" s="559"/>
      <c r="AIO153" s="559"/>
      <c r="AIP153" s="559"/>
      <c r="AIQ153" s="559"/>
      <c r="AIR153" s="559"/>
      <c r="AIS153" s="559"/>
      <c r="AIT153" s="559"/>
      <c r="AIU153" s="559"/>
      <c r="AIV153" s="559"/>
      <c r="AIW153" s="559"/>
      <c r="AIX153" s="559"/>
      <c r="AIY153" s="559"/>
      <c r="AIZ153" s="559"/>
      <c r="AJA153" s="559"/>
      <c r="AJB153" s="559"/>
      <c r="AJC153" s="559"/>
      <c r="AJD153" s="559"/>
      <c r="AJE153" s="559"/>
      <c r="AJF153" s="559"/>
      <c r="AJG153" s="559"/>
      <c r="AJH153" s="559"/>
      <c r="AJI153" s="559"/>
      <c r="AJJ153" s="559"/>
      <c r="AJK153" s="559"/>
      <c r="AJL153" s="559"/>
      <c r="AJM153" s="559"/>
      <c r="AJN153" s="559"/>
      <c r="AJO153" s="559"/>
      <c r="AJP153" s="559"/>
      <c r="AJQ153" s="559"/>
      <c r="AJR153" s="559"/>
      <c r="AJS153" s="559"/>
      <c r="AJT153" s="559"/>
      <c r="AJU153" s="559"/>
      <c r="AJV153" s="559"/>
      <c r="AJW153" s="559"/>
      <c r="AJX153" s="559"/>
      <c r="AJY153" s="559"/>
      <c r="AJZ153" s="559"/>
      <c r="AKA153" s="559"/>
      <c r="AKB153" s="559"/>
      <c r="AKC153" s="559"/>
      <c r="AKD153" s="559"/>
      <c r="AKE153" s="559"/>
      <c r="AKF153" s="559"/>
      <c r="AKG153" s="559"/>
      <c r="AKH153" s="559"/>
      <c r="AKI153" s="559"/>
      <c r="AKJ153" s="559"/>
      <c r="AKK153" s="559"/>
      <c r="AKL153" s="559"/>
      <c r="AKM153" s="559"/>
      <c r="AKN153" s="559"/>
      <c r="AKO153" s="559"/>
      <c r="AKP153" s="559"/>
      <c r="AKQ153" s="559"/>
      <c r="AKR153" s="559"/>
      <c r="AKS153" s="559"/>
      <c r="AKT153" s="559"/>
      <c r="AKU153" s="559"/>
      <c r="AKV153" s="559"/>
      <c r="AKW153" s="559"/>
      <c r="AKX153" s="559"/>
      <c r="AKY153" s="559"/>
      <c r="AKZ153" s="559"/>
      <c r="ALA153" s="559"/>
      <c r="ALB153" s="559"/>
      <c r="ALC153" s="559"/>
      <c r="ALD153" s="559"/>
      <c r="ALE153" s="559"/>
      <c r="ALF153" s="559"/>
      <c r="ALG153" s="559"/>
      <c r="ALH153" s="559"/>
      <c r="ALI153" s="559"/>
      <c r="ALJ153" s="559"/>
      <c r="ALK153" s="559"/>
      <c r="ALL153" s="559"/>
      <c r="ALM153" s="559"/>
      <c r="ALN153" s="559"/>
      <c r="ALO153" s="559"/>
      <c r="ALP153" s="559"/>
      <c r="ALQ153" s="559"/>
      <c r="ALR153" s="559"/>
      <c r="ALS153" s="559"/>
      <c r="ALT153" s="559"/>
      <c r="ALU153" s="559"/>
      <c r="ALV153" s="559"/>
      <c r="ALW153" s="559"/>
      <c r="ALX153" s="559"/>
      <c r="ALY153" s="559"/>
      <c r="ALZ153" s="559"/>
      <c r="AMA153" s="559"/>
      <c r="AMB153" s="559"/>
      <c r="AMC153" s="559"/>
      <c r="AMD153" s="559"/>
      <c r="AME153" s="559"/>
      <c r="AMF153" s="559"/>
      <c r="AMG153" s="559"/>
      <c r="AMH153" s="559"/>
      <c r="AMI153" s="559"/>
      <c r="AMJ153" s="559"/>
    </row>
    <row r="154" spans="1:1024" x14ac:dyDescent="0.25">
      <c r="A154" s="258" t="s">
        <v>6117</v>
      </c>
      <c r="B154" s="257">
        <v>154</v>
      </c>
      <c r="C154" s="258" t="s">
        <v>24271</v>
      </c>
      <c r="D154" s="308" t="s">
        <v>6122</v>
      </c>
      <c r="E154" s="277"/>
      <c r="F154" s="278"/>
      <c r="G154" s="280"/>
      <c r="H154" s="280"/>
      <c r="I154" s="492" t="s">
        <v>750</v>
      </c>
      <c r="J154" s="278"/>
      <c r="K154" s="278">
        <v>2</v>
      </c>
      <c r="L154" s="389">
        <v>2</v>
      </c>
      <c r="M154" s="278"/>
      <c r="N154" s="278"/>
      <c r="O154" s="278"/>
      <c r="P154" s="278"/>
      <c r="Q154" s="278"/>
      <c r="R154" s="278"/>
      <c r="S154" s="278"/>
      <c r="T154" s="278"/>
      <c r="U154" s="278"/>
      <c r="V154" s="278"/>
      <c r="W154" s="283">
        <f t="shared" si="64"/>
        <v>100</v>
      </c>
      <c r="X154" s="283">
        <f t="shared" si="78"/>
        <v>100</v>
      </c>
      <c r="Y154" s="283">
        <f t="shared" si="80"/>
        <v>100</v>
      </c>
      <c r="Z154" s="283">
        <f t="shared" si="66"/>
        <v>100</v>
      </c>
      <c r="AA154" s="283">
        <f t="shared" si="67"/>
        <v>100</v>
      </c>
      <c r="AB154" s="287">
        <f t="shared" si="68"/>
        <v>100</v>
      </c>
      <c r="AC154" s="287">
        <f t="shared" si="69"/>
        <v>100</v>
      </c>
      <c r="AD154" s="287">
        <f t="shared" si="70"/>
        <v>100</v>
      </c>
      <c r="AE154" s="284">
        <f t="shared" si="84"/>
        <v>100</v>
      </c>
      <c r="AF154" s="284">
        <f t="shared" si="75"/>
        <v>100</v>
      </c>
      <c r="AG154" s="268">
        <f t="shared" si="79"/>
        <v>10</v>
      </c>
      <c r="AH154" s="268">
        <f t="shared" si="81"/>
        <v>100</v>
      </c>
      <c r="AI154" s="268">
        <f t="shared" si="82"/>
        <v>100</v>
      </c>
      <c r="AJ154" s="268">
        <f t="shared" si="83"/>
        <v>100</v>
      </c>
      <c r="AK154" s="501" t="s">
        <v>750</v>
      </c>
      <c r="AL154" s="277"/>
      <c r="AM154" s="403">
        <v>3</v>
      </c>
      <c r="AN154" s="511"/>
      <c r="AO154" s="277"/>
      <c r="AP154" s="277"/>
      <c r="AQ154" s="277"/>
      <c r="AR154" s="171" t="s">
        <v>6123</v>
      </c>
      <c r="AS154" s="171"/>
      <c r="AT154" s="277"/>
      <c r="AU154" s="277"/>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c r="IC154" s="170"/>
      <c r="ID154" s="170"/>
      <c r="IE154" s="170"/>
      <c r="IF154" s="170"/>
      <c r="IG154" s="170"/>
      <c r="IH154" s="170"/>
      <c r="II154" s="170"/>
      <c r="IJ154" s="170"/>
      <c r="IK154" s="170"/>
      <c r="IL154" s="170"/>
      <c r="IM154" s="170"/>
      <c r="IN154" s="170"/>
      <c r="IO154" s="170"/>
      <c r="IP154" s="170"/>
      <c r="IQ154" s="170"/>
      <c r="IR154" s="170"/>
      <c r="IS154" s="170"/>
      <c r="IT154" s="170"/>
      <c r="IU154" s="170"/>
      <c r="IV154" s="170"/>
      <c r="IW154" s="170"/>
      <c r="IX154" s="170"/>
      <c r="IY154" s="170"/>
      <c r="IZ154" s="170"/>
      <c r="JA154" s="170"/>
      <c r="JB154" s="170"/>
      <c r="JC154" s="170"/>
      <c r="JD154" s="170"/>
      <c r="JE154" s="170"/>
      <c r="JF154" s="170"/>
      <c r="JG154" s="170"/>
      <c r="JH154" s="170"/>
      <c r="JI154" s="170"/>
      <c r="JJ154" s="170"/>
      <c r="JK154" s="170"/>
      <c r="JL154" s="170"/>
      <c r="JM154" s="170"/>
      <c r="JN154" s="170"/>
      <c r="JO154" s="170"/>
      <c r="JP154" s="170"/>
      <c r="JQ154" s="170"/>
      <c r="JR154" s="170"/>
      <c r="JS154" s="170"/>
      <c r="JT154" s="170"/>
      <c r="JU154" s="170"/>
      <c r="JV154" s="170"/>
      <c r="JW154" s="170"/>
      <c r="JX154" s="170"/>
      <c r="JY154" s="170"/>
      <c r="JZ154" s="170"/>
      <c r="KA154" s="170"/>
      <c r="KB154" s="170"/>
      <c r="KC154" s="170"/>
      <c r="KD154" s="170"/>
      <c r="KE154" s="170"/>
      <c r="KF154" s="170"/>
      <c r="KG154" s="170"/>
      <c r="KH154" s="170"/>
      <c r="KI154" s="170"/>
      <c r="KJ154" s="170"/>
      <c r="KK154" s="170"/>
      <c r="KL154" s="170"/>
      <c r="KM154" s="170"/>
      <c r="KN154" s="170"/>
      <c r="KO154" s="170"/>
      <c r="KP154" s="170"/>
      <c r="KQ154" s="170"/>
      <c r="KR154" s="170"/>
      <c r="KS154" s="170"/>
      <c r="KT154" s="170"/>
      <c r="KU154" s="170"/>
      <c r="KV154" s="170"/>
      <c r="KW154" s="170"/>
      <c r="KX154" s="170"/>
      <c r="KY154" s="170"/>
      <c r="KZ154" s="170"/>
      <c r="LA154" s="170"/>
      <c r="LB154" s="170"/>
      <c r="LC154" s="170"/>
      <c r="LD154" s="170"/>
      <c r="LE154" s="170"/>
      <c r="LF154" s="170"/>
      <c r="LG154" s="170"/>
      <c r="LH154" s="170"/>
      <c r="LI154" s="170"/>
      <c r="LJ154" s="170"/>
      <c r="LK154" s="170"/>
      <c r="LL154" s="170"/>
      <c r="LM154" s="170"/>
      <c r="LN154" s="170"/>
      <c r="LO154" s="170"/>
      <c r="LP154" s="170"/>
      <c r="LQ154" s="170"/>
      <c r="LR154" s="170"/>
      <c r="LS154" s="170"/>
      <c r="LT154" s="170"/>
      <c r="LU154" s="170"/>
      <c r="LV154" s="170"/>
      <c r="LW154" s="170"/>
      <c r="LX154" s="170"/>
      <c r="LY154" s="170"/>
      <c r="LZ154" s="170"/>
      <c r="MA154" s="170"/>
      <c r="MB154" s="170"/>
      <c r="MC154" s="170"/>
      <c r="MD154" s="170"/>
      <c r="ME154" s="170"/>
      <c r="MF154" s="170"/>
      <c r="MG154" s="170"/>
      <c r="MH154" s="170"/>
      <c r="MI154" s="170"/>
      <c r="MJ154" s="170"/>
      <c r="MK154" s="170"/>
      <c r="ML154" s="170"/>
      <c r="MM154" s="170"/>
      <c r="MN154" s="170"/>
      <c r="MO154" s="170"/>
      <c r="MP154" s="170"/>
      <c r="MQ154" s="170"/>
      <c r="MR154" s="170"/>
      <c r="MS154" s="170"/>
      <c r="MT154" s="170"/>
      <c r="MU154" s="170"/>
      <c r="MV154" s="170"/>
      <c r="MW154" s="170"/>
      <c r="MX154" s="170"/>
      <c r="MY154" s="170"/>
      <c r="MZ154" s="170"/>
      <c r="NA154" s="170"/>
      <c r="NB154" s="170"/>
      <c r="NC154" s="170"/>
      <c r="ND154" s="170"/>
      <c r="NE154" s="170"/>
      <c r="NF154" s="170"/>
      <c r="NG154" s="170"/>
      <c r="NH154" s="170"/>
      <c r="NI154" s="170"/>
      <c r="NJ154" s="170"/>
      <c r="NK154" s="170"/>
      <c r="NL154" s="170"/>
      <c r="NM154" s="170"/>
      <c r="NN154" s="170"/>
      <c r="NO154" s="170"/>
      <c r="NP154" s="170"/>
      <c r="NQ154" s="170"/>
      <c r="NR154" s="170"/>
      <c r="NS154" s="170"/>
      <c r="NT154" s="170"/>
      <c r="NU154" s="170"/>
      <c r="NV154" s="170"/>
      <c r="NW154" s="170"/>
      <c r="NX154" s="170"/>
      <c r="NY154" s="170"/>
      <c r="NZ154" s="170"/>
      <c r="OA154" s="170"/>
      <c r="OB154" s="170"/>
      <c r="OC154" s="170"/>
      <c r="OD154" s="170"/>
      <c r="OE154" s="170"/>
      <c r="OF154" s="170"/>
      <c r="OG154" s="170"/>
      <c r="OH154" s="170"/>
      <c r="OI154" s="170"/>
      <c r="OJ154" s="170"/>
      <c r="OK154" s="170"/>
      <c r="OL154" s="170"/>
      <c r="OM154" s="170"/>
      <c r="ON154" s="170"/>
      <c r="OO154" s="170"/>
      <c r="OP154" s="170"/>
      <c r="OQ154" s="170"/>
      <c r="OR154" s="170"/>
      <c r="OS154" s="170"/>
      <c r="OT154" s="170"/>
      <c r="OU154" s="170"/>
      <c r="OV154" s="170"/>
      <c r="OW154" s="170"/>
      <c r="OX154" s="170"/>
      <c r="OY154" s="170"/>
      <c r="OZ154" s="170"/>
      <c r="PA154" s="170"/>
      <c r="PB154" s="170"/>
      <c r="PC154" s="170"/>
      <c r="PD154" s="170"/>
      <c r="PE154" s="170"/>
      <c r="PF154" s="170"/>
      <c r="PG154" s="170"/>
      <c r="PH154" s="170"/>
      <c r="PI154" s="170"/>
      <c r="PJ154" s="170"/>
      <c r="PK154" s="170"/>
      <c r="PL154" s="170"/>
      <c r="PM154" s="170"/>
      <c r="PN154" s="170"/>
      <c r="PO154" s="170"/>
      <c r="PP154" s="170"/>
      <c r="PQ154" s="170"/>
      <c r="PR154" s="170"/>
      <c r="PS154" s="170"/>
      <c r="PT154" s="170"/>
      <c r="PU154" s="170"/>
      <c r="PV154" s="170"/>
      <c r="PW154" s="170"/>
      <c r="PX154" s="170"/>
      <c r="PY154" s="170"/>
      <c r="PZ154" s="170"/>
      <c r="QA154" s="170"/>
      <c r="QB154" s="170"/>
      <c r="QC154" s="170"/>
      <c r="QD154" s="170"/>
      <c r="QE154" s="170"/>
      <c r="QF154" s="170"/>
      <c r="QG154" s="170"/>
      <c r="QH154" s="170"/>
      <c r="QI154" s="170"/>
      <c r="QJ154" s="170"/>
      <c r="QK154" s="170"/>
      <c r="QL154" s="170"/>
      <c r="QM154" s="170"/>
      <c r="QN154" s="170"/>
      <c r="QO154" s="170"/>
      <c r="QP154" s="170"/>
      <c r="QQ154" s="170"/>
      <c r="QR154" s="170"/>
      <c r="QS154" s="170"/>
      <c r="QT154" s="170"/>
      <c r="QU154" s="170"/>
      <c r="QV154" s="170"/>
      <c r="QW154" s="170"/>
      <c r="QX154" s="170"/>
      <c r="QY154" s="170"/>
      <c r="QZ154" s="170"/>
      <c r="RA154" s="170"/>
      <c r="RB154" s="170"/>
      <c r="RC154" s="170"/>
      <c r="RD154" s="170"/>
      <c r="RE154" s="170"/>
      <c r="RF154" s="170"/>
      <c r="RG154" s="170"/>
      <c r="RH154" s="170"/>
      <c r="RI154" s="170"/>
      <c r="RJ154" s="170"/>
      <c r="RK154" s="170"/>
      <c r="RL154" s="170"/>
      <c r="RM154" s="170"/>
      <c r="RN154" s="170"/>
      <c r="RO154" s="170"/>
      <c r="RP154" s="170"/>
      <c r="RQ154" s="170"/>
      <c r="RR154" s="170"/>
      <c r="RS154" s="170"/>
      <c r="RT154" s="170"/>
      <c r="RU154" s="170"/>
      <c r="RV154" s="170"/>
      <c r="RW154" s="170"/>
      <c r="RX154" s="170"/>
      <c r="RY154" s="170"/>
      <c r="RZ154" s="170"/>
      <c r="SA154" s="170"/>
      <c r="SB154" s="170"/>
      <c r="SC154" s="170"/>
      <c r="SD154" s="170"/>
      <c r="SE154" s="170"/>
      <c r="SF154" s="170"/>
      <c r="SG154" s="170"/>
      <c r="SH154" s="170"/>
      <c r="SI154" s="170"/>
      <c r="SJ154" s="170"/>
      <c r="SK154" s="170"/>
      <c r="SL154" s="170"/>
      <c r="SM154" s="170"/>
      <c r="SN154" s="170"/>
      <c r="SO154" s="170"/>
      <c r="SP154" s="170"/>
      <c r="SQ154" s="170"/>
      <c r="SR154" s="170"/>
      <c r="SS154" s="170"/>
      <c r="ST154" s="170"/>
      <c r="SU154" s="170"/>
      <c r="SV154" s="170"/>
      <c r="SW154" s="170"/>
      <c r="SX154" s="170"/>
      <c r="SY154" s="170"/>
      <c r="SZ154" s="170"/>
      <c r="TA154" s="170"/>
      <c r="TB154" s="170"/>
      <c r="TC154" s="170"/>
      <c r="TD154" s="170"/>
      <c r="TE154" s="170"/>
      <c r="TF154" s="170"/>
      <c r="TG154" s="170"/>
      <c r="TH154" s="170"/>
      <c r="TI154" s="170"/>
      <c r="TJ154" s="170"/>
      <c r="TK154" s="170"/>
      <c r="TL154" s="170"/>
      <c r="TM154" s="170"/>
      <c r="TN154" s="170"/>
      <c r="TO154" s="170"/>
      <c r="TP154" s="170"/>
      <c r="TQ154" s="170"/>
      <c r="TR154" s="170"/>
      <c r="TS154" s="170"/>
      <c r="TT154" s="170"/>
      <c r="TU154" s="170"/>
      <c r="TV154" s="170"/>
      <c r="TW154" s="170"/>
      <c r="TX154" s="170"/>
      <c r="TY154" s="170"/>
      <c r="TZ154" s="170"/>
      <c r="UA154" s="170"/>
      <c r="UB154" s="170"/>
      <c r="UC154" s="170"/>
      <c r="UD154" s="170"/>
      <c r="UE154" s="170"/>
      <c r="UF154" s="170"/>
      <c r="UG154" s="170"/>
      <c r="UH154" s="170"/>
      <c r="UI154" s="170"/>
      <c r="UJ154" s="170"/>
      <c r="UK154" s="170"/>
      <c r="UL154" s="170"/>
      <c r="UM154" s="170"/>
      <c r="UN154" s="170"/>
      <c r="UO154" s="170"/>
      <c r="UP154" s="170"/>
      <c r="UQ154" s="170"/>
      <c r="UR154" s="170"/>
      <c r="US154" s="170"/>
      <c r="UT154" s="170"/>
      <c r="UU154" s="170"/>
      <c r="UV154" s="170"/>
      <c r="UW154" s="170"/>
      <c r="UX154" s="170"/>
      <c r="UY154" s="170"/>
      <c r="UZ154" s="170"/>
      <c r="VA154" s="170"/>
      <c r="VB154" s="170"/>
      <c r="VC154" s="170"/>
      <c r="VD154" s="170"/>
      <c r="VE154" s="170"/>
      <c r="VF154" s="170"/>
      <c r="VG154" s="170"/>
      <c r="VH154" s="170"/>
      <c r="VI154" s="170"/>
      <c r="VJ154" s="170"/>
      <c r="VK154" s="170"/>
      <c r="VL154" s="170"/>
      <c r="VM154" s="170"/>
      <c r="VN154" s="170"/>
      <c r="VO154" s="170"/>
      <c r="VP154" s="170"/>
      <c r="VQ154" s="170"/>
      <c r="VR154" s="170"/>
      <c r="VS154" s="170"/>
      <c r="VT154" s="170"/>
      <c r="VU154" s="170"/>
      <c r="VV154" s="170"/>
      <c r="VW154" s="170"/>
      <c r="VX154" s="170"/>
      <c r="VY154" s="170"/>
      <c r="VZ154" s="170"/>
      <c r="WA154" s="170"/>
      <c r="WB154" s="170"/>
      <c r="WC154" s="170"/>
      <c r="WD154" s="170"/>
      <c r="WE154" s="170"/>
      <c r="WF154" s="170"/>
      <c r="WG154" s="170"/>
      <c r="WH154" s="170"/>
      <c r="WI154" s="170"/>
      <c r="WJ154" s="170"/>
      <c r="WK154" s="170"/>
      <c r="WL154" s="170"/>
      <c r="WM154" s="170"/>
      <c r="WN154" s="170"/>
      <c r="WO154" s="170"/>
      <c r="WP154" s="170"/>
      <c r="WQ154" s="170"/>
      <c r="WR154" s="170"/>
      <c r="WS154" s="170"/>
      <c r="WT154" s="170"/>
      <c r="WU154" s="170"/>
      <c r="WV154" s="170"/>
      <c r="WW154" s="170"/>
      <c r="WX154" s="170"/>
      <c r="WY154" s="170"/>
      <c r="WZ154" s="170"/>
      <c r="XA154" s="170"/>
      <c r="XB154" s="170"/>
      <c r="XC154" s="170"/>
      <c r="XD154" s="170"/>
      <c r="XE154" s="170"/>
      <c r="XF154" s="170"/>
      <c r="XG154" s="170"/>
      <c r="XH154" s="170"/>
      <c r="XI154" s="170"/>
      <c r="XJ154" s="170"/>
      <c r="XK154" s="170"/>
      <c r="XL154" s="170"/>
      <c r="XM154" s="170"/>
      <c r="XN154" s="170"/>
      <c r="XO154" s="170"/>
      <c r="XP154" s="170"/>
      <c r="XQ154" s="170"/>
      <c r="XR154" s="170"/>
      <c r="XS154" s="170"/>
      <c r="XT154" s="170"/>
      <c r="XU154" s="170"/>
      <c r="XV154" s="170"/>
      <c r="XW154" s="170"/>
      <c r="XX154" s="170"/>
      <c r="XY154" s="170"/>
      <c r="XZ154" s="170"/>
      <c r="YA154" s="170"/>
      <c r="YB154" s="170"/>
      <c r="YC154" s="170"/>
      <c r="YD154" s="170"/>
      <c r="YE154" s="170"/>
      <c r="YF154" s="170"/>
      <c r="YG154" s="170"/>
      <c r="YH154" s="170"/>
      <c r="YI154" s="170"/>
      <c r="YJ154" s="170"/>
      <c r="YK154" s="170"/>
      <c r="YL154" s="170"/>
      <c r="YM154" s="170"/>
      <c r="YN154" s="170"/>
      <c r="YO154" s="170"/>
      <c r="YP154" s="170"/>
      <c r="YQ154" s="170"/>
      <c r="YR154" s="170"/>
      <c r="YS154" s="170"/>
      <c r="YT154" s="170"/>
      <c r="YU154" s="170"/>
      <c r="YV154" s="170"/>
      <c r="YW154" s="170"/>
      <c r="YX154" s="170"/>
      <c r="YY154" s="170"/>
      <c r="YZ154" s="170"/>
      <c r="ZA154" s="170"/>
      <c r="ZB154" s="170"/>
      <c r="ZC154" s="170"/>
      <c r="ZD154" s="170"/>
      <c r="ZE154" s="170"/>
      <c r="ZF154" s="170"/>
      <c r="ZG154" s="170"/>
      <c r="ZH154" s="170"/>
      <c r="ZI154" s="170"/>
      <c r="ZJ154" s="170"/>
      <c r="ZK154" s="170"/>
      <c r="ZL154" s="170"/>
      <c r="ZM154" s="170"/>
      <c r="ZN154" s="170"/>
      <c r="ZO154" s="170"/>
      <c r="ZP154" s="170"/>
      <c r="ZQ154" s="170"/>
      <c r="ZR154" s="170"/>
      <c r="ZS154" s="170"/>
      <c r="ZT154" s="170"/>
      <c r="ZU154" s="170"/>
      <c r="ZV154" s="170"/>
      <c r="ZW154" s="170"/>
      <c r="ZX154" s="170"/>
      <c r="ZY154" s="170"/>
      <c r="ZZ154" s="170"/>
      <c r="AAA154" s="170"/>
      <c r="AAB154" s="170"/>
      <c r="AAC154" s="170"/>
      <c r="AAD154" s="170"/>
      <c r="AAE154" s="170"/>
      <c r="AAF154" s="170"/>
      <c r="AAG154" s="170"/>
      <c r="AAH154" s="170"/>
      <c r="AAI154" s="170"/>
      <c r="AAJ154" s="170"/>
      <c r="AAK154" s="170"/>
      <c r="AAL154" s="170"/>
      <c r="AAM154" s="170"/>
      <c r="AAN154" s="170"/>
      <c r="AAO154" s="170"/>
      <c r="AAP154" s="170"/>
      <c r="AAQ154" s="170"/>
      <c r="AAR154" s="170"/>
      <c r="AAS154" s="170"/>
      <c r="AAT154" s="170"/>
      <c r="AAU154" s="170"/>
      <c r="AAV154" s="170"/>
      <c r="AAW154" s="170"/>
      <c r="AAX154" s="170"/>
      <c r="AAY154" s="170"/>
      <c r="AAZ154" s="170"/>
      <c r="ABA154" s="170"/>
      <c r="ABB154" s="170"/>
      <c r="ABC154" s="170"/>
      <c r="ABD154" s="170"/>
      <c r="ABE154" s="170"/>
      <c r="ABF154" s="170"/>
      <c r="ABG154" s="170"/>
      <c r="ABH154" s="170"/>
      <c r="ABI154" s="170"/>
      <c r="ABJ154" s="170"/>
      <c r="ABK154" s="170"/>
      <c r="ABL154" s="170"/>
      <c r="ABM154" s="170"/>
      <c r="ABN154" s="170"/>
      <c r="ABO154" s="170"/>
      <c r="ABP154" s="170"/>
      <c r="ABQ154" s="170"/>
      <c r="ABR154" s="170"/>
      <c r="ABS154" s="170"/>
      <c r="ABT154" s="170"/>
      <c r="ABU154" s="170"/>
      <c r="ABV154" s="170"/>
      <c r="ABW154" s="170"/>
      <c r="ABX154" s="170"/>
      <c r="ABY154" s="170"/>
      <c r="ABZ154" s="170"/>
      <c r="ACA154" s="170"/>
      <c r="ACB154" s="170"/>
      <c r="ACC154" s="170"/>
      <c r="ACD154" s="170"/>
      <c r="ACE154" s="170"/>
      <c r="ACF154" s="170"/>
      <c r="ACG154" s="170"/>
      <c r="ACH154" s="170"/>
      <c r="ACI154" s="170"/>
      <c r="ACJ154" s="170"/>
      <c r="ACK154" s="170"/>
      <c r="ACL154" s="170"/>
      <c r="ACM154" s="170"/>
      <c r="ACN154" s="170"/>
      <c r="ACO154" s="170"/>
      <c r="ACP154" s="170"/>
      <c r="ACQ154" s="170"/>
      <c r="ACR154" s="170"/>
      <c r="ACS154" s="170"/>
      <c r="ACT154" s="170"/>
      <c r="ACU154" s="170"/>
      <c r="ACV154" s="170"/>
      <c r="ACW154" s="170"/>
      <c r="ACX154" s="170"/>
      <c r="ACY154" s="170"/>
      <c r="ACZ154" s="170"/>
      <c r="ADA154" s="170"/>
      <c r="ADB154" s="170"/>
      <c r="ADC154" s="170"/>
      <c r="ADD154" s="170"/>
      <c r="ADE154" s="170"/>
      <c r="ADF154" s="170"/>
      <c r="ADG154" s="170"/>
      <c r="ADH154" s="170"/>
      <c r="ADI154" s="170"/>
      <c r="ADJ154" s="170"/>
      <c r="ADK154" s="170"/>
      <c r="ADL154" s="170"/>
      <c r="ADM154" s="170"/>
      <c r="ADN154" s="170"/>
      <c r="ADO154" s="170"/>
      <c r="ADP154" s="170"/>
      <c r="ADQ154" s="170"/>
      <c r="ADR154" s="170"/>
      <c r="ADS154" s="170"/>
      <c r="ADT154" s="170"/>
      <c r="ADU154" s="170"/>
      <c r="ADV154" s="170"/>
      <c r="ADW154" s="170"/>
      <c r="ADX154" s="170"/>
      <c r="ADY154" s="170"/>
      <c r="ADZ154" s="170"/>
      <c r="AEA154" s="170"/>
      <c r="AEB154" s="170"/>
      <c r="AEC154" s="170"/>
      <c r="AED154" s="170"/>
      <c r="AEE154" s="170"/>
      <c r="AEF154" s="170"/>
      <c r="AEG154" s="170"/>
      <c r="AEH154" s="170"/>
      <c r="AEI154" s="170"/>
      <c r="AEJ154" s="170"/>
      <c r="AEK154" s="170"/>
      <c r="AEL154" s="170"/>
      <c r="AEM154" s="170"/>
      <c r="AEN154" s="170"/>
      <c r="AEO154" s="170"/>
      <c r="AEP154" s="170"/>
      <c r="AEQ154" s="170"/>
      <c r="AER154" s="170"/>
      <c r="AES154" s="170"/>
      <c r="AET154" s="170"/>
      <c r="AEU154" s="170"/>
      <c r="AEV154" s="170"/>
      <c r="AEW154" s="170"/>
      <c r="AEX154" s="170"/>
      <c r="AEY154" s="170"/>
      <c r="AEZ154" s="170"/>
      <c r="AFA154" s="170"/>
      <c r="AFB154" s="170"/>
      <c r="AFC154" s="170"/>
      <c r="AFD154" s="170"/>
      <c r="AFE154" s="170"/>
      <c r="AFF154" s="170"/>
      <c r="AFG154" s="170"/>
      <c r="AFH154" s="170"/>
      <c r="AFI154" s="170"/>
      <c r="AFJ154" s="170"/>
      <c r="AFK154" s="170"/>
      <c r="AFL154" s="170"/>
      <c r="AFM154" s="170"/>
      <c r="AFN154" s="170"/>
      <c r="AFO154" s="170"/>
      <c r="AFP154" s="170"/>
      <c r="AFQ154" s="170"/>
      <c r="AFR154" s="170"/>
      <c r="AFS154" s="170"/>
      <c r="AFT154" s="170"/>
      <c r="AFU154" s="170"/>
      <c r="AFV154" s="170"/>
      <c r="AFW154" s="170"/>
      <c r="AFX154" s="170"/>
      <c r="AFY154" s="170"/>
      <c r="AFZ154" s="170"/>
      <c r="AGA154" s="170"/>
      <c r="AGB154" s="170"/>
      <c r="AGC154" s="170"/>
      <c r="AGD154" s="170"/>
      <c r="AGE154" s="170"/>
      <c r="AGF154" s="170"/>
      <c r="AGG154" s="170"/>
      <c r="AGH154" s="170"/>
      <c r="AGI154" s="170"/>
      <c r="AGJ154" s="170"/>
      <c r="AGK154" s="170"/>
      <c r="AGL154" s="170"/>
      <c r="AGM154" s="170"/>
      <c r="AGN154" s="170"/>
      <c r="AGO154" s="170"/>
      <c r="AGP154" s="170"/>
      <c r="AGQ154" s="170"/>
      <c r="AGR154" s="170"/>
      <c r="AGS154" s="170"/>
      <c r="AGT154" s="170"/>
      <c r="AGU154" s="170"/>
      <c r="AGV154" s="170"/>
      <c r="AGW154" s="170"/>
      <c r="AGX154" s="170"/>
      <c r="AGY154" s="170"/>
      <c r="AGZ154" s="170"/>
      <c r="AHA154" s="170"/>
      <c r="AHB154" s="170"/>
      <c r="AHC154" s="170"/>
      <c r="AHD154" s="170"/>
      <c r="AHE154" s="170"/>
      <c r="AHF154" s="170"/>
      <c r="AHG154" s="170"/>
      <c r="AHH154" s="170"/>
      <c r="AHI154" s="170"/>
      <c r="AHJ154" s="170"/>
      <c r="AHK154" s="170"/>
      <c r="AHL154" s="170"/>
      <c r="AHM154" s="170"/>
      <c r="AHN154" s="170"/>
      <c r="AHO154" s="170"/>
      <c r="AHP154" s="170"/>
      <c r="AHQ154" s="170"/>
      <c r="AHR154" s="170"/>
      <c r="AHS154" s="170"/>
      <c r="AHT154" s="170"/>
      <c r="AHU154" s="170"/>
      <c r="AHV154" s="170"/>
      <c r="AHW154" s="170"/>
      <c r="AHX154" s="170"/>
      <c r="AHY154" s="170"/>
      <c r="AHZ154" s="170"/>
      <c r="AIA154" s="170"/>
      <c r="AIB154" s="170"/>
      <c r="AIC154" s="170"/>
      <c r="AID154" s="170"/>
      <c r="AIE154" s="170"/>
      <c r="AIF154" s="170"/>
      <c r="AIG154" s="170"/>
      <c r="AIH154" s="170"/>
      <c r="AII154" s="170"/>
      <c r="AIJ154" s="170"/>
      <c r="AIK154" s="170"/>
      <c r="AIL154" s="170"/>
      <c r="AIM154" s="170"/>
      <c r="AIN154" s="170"/>
      <c r="AIO154" s="170"/>
      <c r="AIP154" s="170"/>
      <c r="AIQ154" s="170"/>
      <c r="AIR154" s="170"/>
      <c r="AIS154" s="170"/>
      <c r="AIT154" s="170"/>
      <c r="AIU154" s="170"/>
      <c r="AIV154" s="170"/>
      <c r="AIW154" s="170"/>
      <c r="AIX154" s="170"/>
      <c r="AIY154" s="170"/>
      <c r="AIZ154" s="170"/>
      <c r="AJA154" s="170"/>
      <c r="AJB154" s="170"/>
      <c r="AJC154" s="170"/>
      <c r="AJD154" s="170"/>
      <c r="AJE154" s="170"/>
      <c r="AJF154" s="170"/>
      <c r="AJG154" s="170"/>
      <c r="AJH154" s="170"/>
      <c r="AJI154" s="170"/>
      <c r="AJJ154" s="170"/>
      <c r="AJK154" s="170"/>
      <c r="AJL154" s="170"/>
      <c r="AJM154" s="170"/>
      <c r="AJN154" s="170"/>
      <c r="AJO154" s="170"/>
      <c r="AJP154" s="170"/>
      <c r="AJQ154" s="170"/>
      <c r="AJR154" s="170"/>
      <c r="AJS154" s="170"/>
      <c r="AJT154" s="170"/>
      <c r="AJU154" s="170"/>
      <c r="AJV154" s="170"/>
      <c r="AJW154" s="170"/>
      <c r="AJX154" s="170"/>
      <c r="AJY154" s="170"/>
      <c r="AJZ154" s="170"/>
      <c r="AKA154" s="170"/>
      <c r="AKB154" s="170"/>
      <c r="AKC154" s="170"/>
      <c r="AKD154" s="170"/>
      <c r="AKE154" s="170"/>
      <c r="AKF154" s="170"/>
      <c r="AKG154" s="170"/>
      <c r="AKH154" s="170"/>
      <c r="AKI154" s="170"/>
      <c r="AKJ154" s="170"/>
      <c r="AKK154" s="170"/>
      <c r="AKL154" s="170"/>
      <c r="AKM154" s="170"/>
      <c r="AKN154" s="170"/>
      <c r="AKO154" s="170"/>
      <c r="AKP154" s="170"/>
      <c r="AKQ154" s="170"/>
      <c r="AKR154" s="170"/>
      <c r="AKS154" s="170"/>
      <c r="AKT154" s="170"/>
      <c r="AKU154" s="170"/>
      <c r="AKV154" s="170"/>
      <c r="AKW154" s="170"/>
      <c r="AKX154" s="170"/>
      <c r="AKY154" s="170"/>
      <c r="AKZ154" s="170"/>
      <c r="ALA154" s="170"/>
      <c r="ALB154" s="170"/>
      <c r="ALC154" s="170"/>
      <c r="ALD154" s="170"/>
      <c r="ALE154" s="170"/>
      <c r="ALF154" s="170"/>
      <c r="ALG154" s="170"/>
      <c r="ALH154" s="170"/>
      <c r="ALI154" s="170"/>
      <c r="ALJ154" s="170"/>
      <c r="ALK154" s="170"/>
      <c r="ALL154" s="170"/>
      <c r="ALM154" s="170"/>
      <c r="ALN154" s="170"/>
      <c r="ALO154" s="170"/>
      <c r="ALP154" s="170"/>
      <c r="ALQ154" s="170"/>
      <c r="ALR154" s="170"/>
      <c r="ALS154" s="170"/>
      <c r="ALT154" s="170"/>
      <c r="ALU154" s="170"/>
      <c r="ALV154" s="170"/>
      <c r="ALW154" s="170"/>
      <c r="ALX154" s="170"/>
      <c r="ALY154" s="170"/>
      <c r="ALZ154" s="170"/>
      <c r="AMA154" s="170"/>
      <c r="AMB154" s="170"/>
      <c r="AMC154" s="170"/>
      <c r="AMD154" s="170"/>
      <c r="AME154" s="170"/>
      <c r="AMF154" s="170"/>
      <c r="AMG154" s="170"/>
      <c r="AMH154" s="170"/>
      <c r="AMI154" s="170"/>
      <c r="AMJ154" s="170"/>
    </row>
    <row r="155" spans="1:1024" x14ac:dyDescent="0.25">
      <c r="A155" s="258" t="s">
        <v>6118</v>
      </c>
      <c r="B155" s="257">
        <v>155</v>
      </c>
      <c r="C155" s="258" t="s">
        <v>24272</v>
      </c>
      <c r="D155" s="308" t="s">
        <v>6127</v>
      </c>
      <c r="E155" s="277"/>
      <c r="F155" s="278"/>
      <c r="G155" s="280"/>
      <c r="H155" s="280"/>
      <c r="I155" s="492" t="s">
        <v>750</v>
      </c>
      <c r="J155" s="278"/>
      <c r="K155" s="389">
        <v>2</v>
      </c>
      <c r="L155" s="278"/>
      <c r="M155" s="278"/>
      <c r="N155" s="278"/>
      <c r="O155" s="278"/>
      <c r="P155" s="278"/>
      <c r="Q155" s="278"/>
      <c r="R155" s="278"/>
      <c r="S155" s="278"/>
      <c r="T155" s="278"/>
      <c r="U155" s="278"/>
      <c r="V155" s="278"/>
      <c r="W155" s="283">
        <f t="shared" si="64"/>
        <v>100</v>
      </c>
      <c r="X155" s="283">
        <f t="shared" si="78"/>
        <v>100</v>
      </c>
      <c r="Y155" s="283">
        <f t="shared" si="80"/>
        <v>100</v>
      </c>
      <c r="Z155" s="283">
        <f t="shared" si="66"/>
        <v>100</v>
      </c>
      <c r="AA155" s="283">
        <f t="shared" si="67"/>
        <v>100</v>
      </c>
      <c r="AB155" s="287">
        <f t="shared" si="68"/>
        <v>100</v>
      </c>
      <c r="AC155" s="287">
        <f t="shared" si="69"/>
        <v>100</v>
      </c>
      <c r="AD155" s="287">
        <f t="shared" si="70"/>
        <v>100</v>
      </c>
      <c r="AE155" s="284">
        <f t="shared" si="84"/>
        <v>100</v>
      </c>
      <c r="AF155" s="284">
        <f t="shared" si="75"/>
        <v>100</v>
      </c>
      <c r="AG155" s="268">
        <f t="shared" ref="AG155:AG173" si="85">IF(OR(OR(EXACT(J155,"1A"),EXACT(J155,"1B"),EXACT(J155,"1C")),K155=1),1,IF(K155=2,10,100))</f>
        <v>10</v>
      </c>
      <c r="AH155" s="268">
        <f t="shared" si="81"/>
        <v>100</v>
      </c>
      <c r="AI155" s="268">
        <f t="shared" si="82"/>
        <v>100</v>
      </c>
      <c r="AJ155" s="268">
        <f t="shared" si="83"/>
        <v>100</v>
      </c>
      <c r="AK155" s="501" t="s">
        <v>750</v>
      </c>
      <c r="AL155" s="277"/>
      <c r="AM155" s="277"/>
      <c r="AN155" s="511"/>
      <c r="AO155" s="277"/>
      <c r="AP155" s="277"/>
      <c r="AQ155" s="277"/>
      <c r="AR155" s="171" t="s">
        <v>6128</v>
      </c>
      <c r="AS155" s="171"/>
      <c r="AT155" s="277"/>
      <c r="AU155" s="277"/>
    </row>
    <row r="156" spans="1:1024" x14ac:dyDescent="0.25">
      <c r="A156" s="404" t="s">
        <v>6124</v>
      </c>
      <c r="B156" s="257">
        <v>156</v>
      </c>
      <c r="C156" s="258" t="s">
        <v>24273</v>
      </c>
      <c r="D156" s="308" t="s">
        <v>6125</v>
      </c>
      <c r="E156" s="277"/>
      <c r="F156" s="278"/>
      <c r="G156" s="280"/>
      <c r="H156" s="280"/>
      <c r="I156" s="492" t="s">
        <v>750</v>
      </c>
      <c r="J156" s="278"/>
      <c r="K156" s="278"/>
      <c r="L156" s="278"/>
      <c r="M156" s="278"/>
      <c r="N156" s="278"/>
      <c r="O156" s="278"/>
      <c r="P156" s="278"/>
      <c r="Q156" s="278"/>
      <c r="R156" s="278"/>
      <c r="S156" s="278"/>
      <c r="T156" s="278"/>
      <c r="U156" s="278"/>
      <c r="V156" s="278"/>
      <c r="W156" s="283">
        <f t="shared" si="64"/>
        <v>100</v>
      </c>
      <c r="X156" s="283">
        <f t="shared" si="78"/>
        <v>100</v>
      </c>
      <c r="Y156" s="283">
        <f t="shared" si="80"/>
        <v>100</v>
      </c>
      <c r="Z156" s="283">
        <f t="shared" si="66"/>
        <v>100</v>
      </c>
      <c r="AA156" s="283">
        <f t="shared" si="67"/>
        <v>100</v>
      </c>
      <c r="AB156" s="287">
        <f t="shared" si="68"/>
        <v>100</v>
      </c>
      <c r="AC156" s="287">
        <f t="shared" si="69"/>
        <v>100</v>
      </c>
      <c r="AD156" s="287">
        <f t="shared" si="70"/>
        <v>100</v>
      </c>
      <c r="AE156" s="284">
        <f t="shared" si="84"/>
        <v>100</v>
      </c>
      <c r="AF156" s="284">
        <f t="shared" si="75"/>
        <v>100</v>
      </c>
      <c r="AG156" s="268">
        <f t="shared" si="85"/>
        <v>100</v>
      </c>
      <c r="AH156" s="268">
        <f t="shared" si="81"/>
        <v>100</v>
      </c>
      <c r="AI156" s="268">
        <f t="shared" si="82"/>
        <v>100</v>
      </c>
      <c r="AJ156" s="268">
        <f t="shared" si="83"/>
        <v>100</v>
      </c>
      <c r="AK156" s="501" t="s">
        <v>750</v>
      </c>
      <c r="AL156" s="277"/>
      <c r="AM156" s="277"/>
      <c r="AN156" s="511"/>
      <c r="AO156" s="277"/>
      <c r="AP156" s="277"/>
      <c r="AQ156" s="277"/>
      <c r="AR156" s="171" t="s">
        <v>6126</v>
      </c>
      <c r="AS156" s="171"/>
      <c r="AT156" s="277"/>
      <c r="AU156" s="277"/>
    </row>
    <row r="157" spans="1:1024" x14ac:dyDescent="0.25">
      <c r="A157" s="295" t="s">
        <v>6119</v>
      </c>
      <c r="B157" s="257">
        <v>157</v>
      </c>
      <c r="C157" s="258" t="s">
        <v>24274</v>
      </c>
      <c r="D157" s="308" t="s">
        <v>6129</v>
      </c>
      <c r="E157" s="277"/>
      <c r="F157" s="278"/>
      <c r="G157" s="280"/>
      <c r="H157" s="280"/>
      <c r="I157" s="492">
        <v>1000000</v>
      </c>
      <c r="J157" s="278"/>
      <c r="K157" s="278"/>
      <c r="L157" s="278"/>
      <c r="M157" s="278"/>
      <c r="N157" s="278"/>
      <c r="O157" s="278"/>
      <c r="P157" s="278"/>
      <c r="Q157" s="278"/>
      <c r="R157" s="278"/>
      <c r="S157" s="278"/>
      <c r="T157" s="278"/>
      <c r="U157" s="278"/>
      <c r="V157" s="278"/>
      <c r="W157" s="283">
        <f t="shared" si="64"/>
        <v>100</v>
      </c>
      <c r="X157" s="283">
        <f t="shared" si="78"/>
        <v>100</v>
      </c>
      <c r="Y157" s="283">
        <f t="shared" si="80"/>
        <v>100</v>
      </c>
      <c r="Z157" s="283">
        <f t="shared" si="66"/>
        <v>100</v>
      </c>
      <c r="AA157" s="283">
        <f t="shared" si="67"/>
        <v>100</v>
      </c>
      <c r="AB157" s="287">
        <f t="shared" si="68"/>
        <v>100</v>
      </c>
      <c r="AC157" s="287">
        <f t="shared" si="69"/>
        <v>100</v>
      </c>
      <c r="AD157" s="287">
        <f t="shared" si="70"/>
        <v>100</v>
      </c>
      <c r="AE157" s="284">
        <f t="shared" si="84"/>
        <v>100</v>
      </c>
      <c r="AF157" s="284">
        <f t="shared" si="75"/>
        <v>100</v>
      </c>
      <c r="AG157" s="268">
        <f t="shared" si="85"/>
        <v>100</v>
      </c>
      <c r="AH157" s="268">
        <f t="shared" si="81"/>
        <v>100</v>
      </c>
      <c r="AI157" s="268">
        <f t="shared" si="82"/>
        <v>100</v>
      </c>
      <c r="AJ157" s="268">
        <f t="shared" si="83"/>
        <v>100</v>
      </c>
      <c r="AK157" s="501" t="s">
        <v>24087</v>
      </c>
      <c r="AL157" s="277"/>
      <c r="AM157" s="277"/>
      <c r="AN157" s="511"/>
      <c r="AO157" s="277"/>
      <c r="AP157" s="277"/>
      <c r="AQ157" s="277"/>
      <c r="AR157" s="171" t="s">
        <v>6130</v>
      </c>
      <c r="AS157" s="171"/>
      <c r="AT157" s="277"/>
      <c r="AU157" s="277"/>
      <c r="AW157" s="559"/>
      <c r="AX157" s="559"/>
      <c r="AY157" s="559"/>
      <c r="AZ157" s="559"/>
      <c r="BA157" s="559"/>
      <c r="BB157" s="559"/>
      <c r="BC157" s="559"/>
      <c r="BD157" s="559"/>
      <c r="BE157" s="559"/>
      <c r="BF157" s="559"/>
      <c r="BG157" s="559"/>
      <c r="BH157" s="559"/>
      <c r="BI157" s="559"/>
      <c r="BJ157" s="559"/>
      <c r="BK157" s="559"/>
      <c r="BL157" s="559"/>
      <c r="BM157" s="559"/>
      <c r="BN157" s="559"/>
      <c r="BO157" s="559"/>
      <c r="BP157" s="559"/>
      <c r="BQ157" s="559"/>
      <c r="BR157" s="559"/>
      <c r="BS157" s="559"/>
      <c r="BT157" s="559"/>
      <c r="BU157" s="559"/>
      <c r="BV157" s="559"/>
      <c r="BW157" s="559"/>
      <c r="BX157" s="559"/>
      <c r="BY157" s="559"/>
      <c r="BZ157" s="559"/>
      <c r="CA157" s="559"/>
      <c r="CB157" s="559"/>
      <c r="CC157" s="559"/>
      <c r="CD157" s="559"/>
      <c r="CE157" s="559"/>
      <c r="CF157" s="559"/>
      <c r="CG157" s="559"/>
      <c r="CH157" s="559"/>
      <c r="CI157" s="559"/>
      <c r="CJ157" s="559"/>
      <c r="CK157" s="559"/>
      <c r="CL157" s="559"/>
      <c r="CM157" s="559"/>
      <c r="CN157" s="559"/>
      <c r="CO157" s="559"/>
      <c r="CP157" s="559"/>
      <c r="CQ157" s="559"/>
      <c r="CR157" s="559"/>
      <c r="CS157" s="559"/>
      <c r="CT157" s="559"/>
      <c r="CU157" s="559"/>
      <c r="CV157" s="559"/>
      <c r="CW157" s="559"/>
      <c r="CX157" s="559"/>
      <c r="CY157" s="559"/>
      <c r="CZ157" s="559"/>
      <c r="DA157" s="559"/>
      <c r="DB157" s="559"/>
      <c r="DC157" s="559"/>
      <c r="DD157" s="559"/>
      <c r="DE157" s="559"/>
      <c r="DF157" s="559"/>
      <c r="DG157" s="559"/>
      <c r="DH157" s="559"/>
      <c r="DI157" s="559"/>
      <c r="DJ157" s="559"/>
      <c r="DK157" s="559"/>
      <c r="DL157" s="559"/>
      <c r="DM157" s="559"/>
      <c r="DN157" s="559"/>
      <c r="DO157" s="559"/>
      <c r="DP157" s="559"/>
      <c r="DQ157" s="559"/>
      <c r="DR157" s="559"/>
      <c r="DS157" s="559"/>
      <c r="DT157" s="559"/>
      <c r="DU157" s="559"/>
      <c r="DV157" s="559"/>
      <c r="DW157" s="559"/>
      <c r="DX157" s="559"/>
      <c r="DY157" s="559"/>
      <c r="DZ157" s="559"/>
      <c r="EA157" s="559"/>
      <c r="EB157" s="559"/>
      <c r="EC157" s="559"/>
      <c r="ED157" s="559"/>
      <c r="EE157" s="559"/>
      <c r="EF157" s="559"/>
      <c r="EG157" s="559"/>
      <c r="EH157" s="559"/>
      <c r="EI157" s="559"/>
      <c r="EJ157" s="559"/>
      <c r="EK157" s="559"/>
      <c r="EL157" s="559"/>
      <c r="EM157" s="559"/>
      <c r="EN157" s="559"/>
      <c r="EO157" s="559"/>
      <c r="EP157" s="559"/>
      <c r="EQ157" s="559"/>
      <c r="ER157" s="559"/>
      <c r="ES157" s="559"/>
      <c r="ET157" s="559"/>
      <c r="EU157" s="559"/>
      <c r="EV157" s="559"/>
      <c r="EW157" s="559"/>
      <c r="EX157" s="559"/>
      <c r="EY157" s="559"/>
      <c r="EZ157" s="559"/>
      <c r="FA157" s="559"/>
      <c r="FB157" s="559"/>
      <c r="FC157" s="559"/>
      <c r="FD157" s="559"/>
      <c r="FE157" s="559"/>
      <c r="FF157" s="559"/>
      <c r="FG157" s="559"/>
      <c r="FH157" s="559"/>
      <c r="FI157" s="559"/>
      <c r="FJ157" s="559"/>
      <c r="FK157" s="559"/>
      <c r="FL157" s="559"/>
      <c r="FM157" s="559"/>
      <c r="FN157" s="559"/>
      <c r="FO157" s="559"/>
      <c r="FP157" s="559"/>
      <c r="FQ157" s="559"/>
      <c r="FR157" s="559"/>
      <c r="FS157" s="559"/>
      <c r="FT157" s="559"/>
      <c r="FU157" s="559"/>
      <c r="FV157" s="559"/>
      <c r="FW157" s="559"/>
      <c r="FX157" s="559"/>
      <c r="FY157" s="559"/>
      <c r="FZ157" s="559"/>
      <c r="GA157" s="559"/>
      <c r="GB157" s="559"/>
      <c r="GC157" s="559"/>
      <c r="GD157" s="559"/>
      <c r="GE157" s="559"/>
      <c r="GF157" s="559"/>
      <c r="GG157" s="559"/>
      <c r="GH157" s="559"/>
      <c r="GI157" s="559"/>
      <c r="GJ157" s="559"/>
      <c r="GK157" s="559"/>
      <c r="GL157" s="559"/>
      <c r="GM157" s="559"/>
      <c r="GN157" s="559"/>
      <c r="GO157" s="559"/>
      <c r="GP157" s="559"/>
      <c r="GQ157" s="559"/>
      <c r="GR157" s="559"/>
      <c r="GS157" s="559"/>
      <c r="GT157" s="559"/>
      <c r="GU157" s="559"/>
      <c r="GV157" s="559"/>
      <c r="GW157" s="559"/>
      <c r="GX157" s="559"/>
      <c r="GY157" s="559"/>
      <c r="GZ157" s="559"/>
      <c r="HA157" s="559"/>
      <c r="HB157" s="559"/>
      <c r="HC157" s="559"/>
      <c r="HD157" s="559"/>
      <c r="HE157" s="559"/>
      <c r="HF157" s="559"/>
      <c r="HG157" s="559"/>
      <c r="HH157" s="559"/>
      <c r="HI157" s="559"/>
      <c r="HJ157" s="559"/>
      <c r="HK157" s="559"/>
      <c r="HL157" s="559"/>
      <c r="HM157" s="559"/>
      <c r="HN157" s="559"/>
      <c r="HO157" s="559"/>
      <c r="HP157" s="559"/>
      <c r="HQ157" s="559"/>
      <c r="HR157" s="559"/>
      <c r="HS157" s="559"/>
      <c r="HT157" s="559"/>
      <c r="HU157" s="559"/>
      <c r="HV157" s="559"/>
      <c r="HW157" s="559"/>
      <c r="HX157" s="559"/>
      <c r="HY157" s="559"/>
      <c r="HZ157" s="559"/>
      <c r="IA157" s="559"/>
      <c r="IB157" s="559"/>
      <c r="IC157" s="559"/>
      <c r="ID157" s="559"/>
      <c r="IE157" s="559"/>
      <c r="IF157" s="559"/>
      <c r="IG157" s="559"/>
      <c r="IH157" s="559"/>
      <c r="II157" s="559"/>
      <c r="IJ157" s="559"/>
      <c r="IK157" s="559"/>
      <c r="IL157" s="559"/>
      <c r="IM157" s="559"/>
      <c r="IN157" s="559"/>
      <c r="IO157" s="559"/>
      <c r="IP157" s="559"/>
      <c r="IQ157" s="559"/>
      <c r="IR157" s="559"/>
      <c r="IS157" s="559"/>
      <c r="IT157" s="559"/>
      <c r="IU157" s="559"/>
      <c r="IV157" s="559"/>
      <c r="IW157" s="559"/>
      <c r="IX157" s="559"/>
      <c r="IY157" s="559"/>
      <c r="IZ157" s="559"/>
      <c r="JA157" s="559"/>
      <c r="JB157" s="559"/>
      <c r="JC157" s="559"/>
      <c r="JD157" s="559"/>
      <c r="JE157" s="559"/>
      <c r="JF157" s="559"/>
      <c r="JG157" s="559"/>
      <c r="JH157" s="559"/>
      <c r="JI157" s="559"/>
      <c r="JJ157" s="559"/>
      <c r="JK157" s="559"/>
      <c r="JL157" s="559"/>
      <c r="JM157" s="559"/>
      <c r="JN157" s="559"/>
      <c r="JO157" s="559"/>
      <c r="JP157" s="559"/>
      <c r="JQ157" s="559"/>
      <c r="JR157" s="559"/>
      <c r="JS157" s="559"/>
      <c r="JT157" s="559"/>
      <c r="JU157" s="559"/>
      <c r="JV157" s="559"/>
      <c r="JW157" s="559"/>
      <c r="JX157" s="559"/>
      <c r="JY157" s="559"/>
      <c r="JZ157" s="559"/>
      <c r="KA157" s="559"/>
      <c r="KB157" s="559"/>
      <c r="KC157" s="559"/>
      <c r="KD157" s="559"/>
      <c r="KE157" s="559"/>
      <c r="KF157" s="559"/>
      <c r="KG157" s="559"/>
      <c r="KH157" s="559"/>
      <c r="KI157" s="559"/>
      <c r="KJ157" s="559"/>
      <c r="KK157" s="559"/>
      <c r="KL157" s="559"/>
      <c r="KM157" s="559"/>
      <c r="KN157" s="559"/>
      <c r="KO157" s="559"/>
      <c r="KP157" s="559"/>
      <c r="KQ157" s="559"/>
      <c r="KR157" s="559"/>
      <c r="KS157" s="559"/>
      <c r="KT157" s="559"/>
      <c r="KU157" s="559"/>
      <c r="KV157" s="559"/>
      <c r="KW157" s="559"/>
      <c r="KX157" s="559"/>
      <c r="KY157" s="559"/>
      <c r="KZ157" s="559"/>
      <c r="LA157" s="559"/>
      <c r="LB157" s="559"/>
      <c r="LC157" s="559"/>
      <c r="LD157" s="559"/>
      <c r="LE157" s="559"/>
      <c r="LF157" s="559"/>
      <c r="LG157" s="559"/>
      <c r="LH157" s="559"/>
      <c r="LI157" s="559"/>
      <c r="LJ157" s="559"/>
      <c r="LK157" s="559"/>
      <c r="LL157" s="559"/>
      <c r="LM157" s="559"/>
      <c r="LN157" s="559"/>
      <c r="LO157" s="559"/>
      <c r="LP157" s="559"/>
      <c r="LQ157" s="559"/>
      <c r="LR157" s="559"/>
      <c r="LS157" s="559"/>
      <c r="LT157" s="559"/>
      <c r="LU157" s="559"/>
      <c r="LV157" s="559"/>
      <c r="LW157" s="559"/>
      <c r="LX157" s="559"/>
      <c r="LY157" s="559"/>
      <c r="LZ157" s="559"/>
      <c r="MA157" s="559"/>
      <c r="MB157" s="559"/>
      <c r="MC157" s="559"/>
      <c r="MD157" s="559"/>
      <c r="ME157" s="559"/>
      <c r="MF157" s="559"/>
      <c r="MG157" s="559"/>
      <c r="MH157" s="559"/>
      <c r="MI157" s="559"/>
      <c r="MJ157" s="559"/>
      <c r="MK157" s="559"/>
      <c r="ML157" s="559"/>
      <c r="MM157" s="559"/>
      <c r="MN157" s="559"/>
      <c r="MO157" s="559"/>
      <c r="MP157" s="559"/>
      <c r="MQ157" s="559"/>
      <c r="MR157" s="559"/>
      <c r="MS157" s="559"/>
      <c r="MT157" s="559"/>
      <c r="MU157" s="559"/>
      <c r="MV157" s="559"/>
      <c r="MW157" s="559"/>
      <c r="MX157" s="559"/>
      <c r="MY157" s="559"/>
      <c r="MZ157" s="559"/>
      <c r="NA157" s="559"/>
      <c r="NB157" s="559"/>
      <c r="NC157" s="559"/>
      <c r="ND157" s="559"/>
      <c r="NE157" s="559"/>
      <c r="NF157" s="559"/>
      <c r="NG157" s="559"/>
      <c r="NH157" s="559"/>
      <c r="NI157" s="559"/>
      <c r="NJ157" s="559"/>
      <c r="NK157" s="559"/>
      <c r="NL157" s="559"/>
      <c r="NM157" s="559"/>
      <c r="NN157" s="559"/>
      <c r="NO157" s="559"/>
      <c r="NP157" s="559"/>
      <c r="NQ157" s="559"/>
      <c r="NR157" s="559"/>
      <c r="NS157" s="559"/>
      <c r="NT157" s="559"/>
      <c r="NU157" s="559"/>
      <c r="NV157" s="559"/>
      <c r="NW157" s="559"/>
      <c r="NX157" s="559"/>
      <c r="NY157" s="559"/>
      <c r="NZ157" s="559"/>
      <c r="OA157" s="559"/>
      <c r="OB157" s="559"/>
      <c r="OC157" s="559"/>
      <c r="OD157" s="559"/>
      <c r="OE157" s="559"/>
      <c r="OF157" s="559"/>
      <c r="OG157" s="559"/>
      <c r="OH157" s="559"/>
      <c r="OI157" s="559"/>
      <c r="OJ157" s="559"/>
      <c r="OK157" s="559"/>
      <c r="OL157" s="559"/>
      <c r="OM157" s="559"/>
      <c r="ON157" s="559"/>
      <c r="OO157" s="559"/>
      <c r="OP157" s="559"/>
      <c r="OQ157" s="559"/>
      <c r="OR157" s="559"/>
      <c r="OS157" s="559"/>
      <c r="OT157" s="559"/>
      <c r="OU157" s="559"/>
      <c r="OV157" s="559"/>
      <c r="OW157" s="559"/>
      <c r="OX157" s="559"/>
      <c r="OY157" s="559"/>
      <c r="OZ157" s="559"/>
      <c r="PA157" s="559"/>
      <c r="PB157" s="559"/>
      <c r="PC157" s="559"/>
      <c r="PD157" s="559"/>
      <c r="PE157" s="559"/>
      <c r="PF157" s="559"/>
      <c r="PG157" s="559"/>
      <c r="PH157" s="559"/>
      <c r="PI157" s="559"/>
      <c r="PJ157" s="559"/>
      <c r="PK157" s="559"/>
      <c r="PL157" s="559"/>
      <c r="PM157" s="559"/>
      <c r="PN157" s="559"/>
      <c r="PO157" s="559"/>
      <c r="PP157" s="559"/>
      <c r="PQ157" s="559"/>
      <c r="PR157" s="559"/>
      <c r="PS157" s="559"/>
      <c r="PT157" s="559"/>
      <c r="PU157" s="559"/>
      <c r="PV157" s="559"/>
      <c r="PW157" s="559"/>
      <c r="PX157" s="559"/>
      <c r="PY157" s="559"/>
      <c r="PZ157" s="559"/>
      <c r="QA157" s="559"/>
      <c r="QB157" s="559"/>
      <c r="QC157" s="559"/>
      <c r="QD157" s="559"/>
      <c r="QE157" s="559"/>
      <c r="QF157" s="559"/>
      <c r="QG157" s="559"/>
      <c r="QH157" s="559"/>
      <c r="QI157" s="559"/>
      <c r="QJ157" s="559"/>
      <c r="QK157" s="559"/>
      <c r="QL157" s="559"/>
      <c r="QM157" s="559"/>
      <c r="QN157" s="559"/>
      <c r="QO157" s="559"/>
      <c r="QP157" s="559"/>
      <c r="QQ157" s="559"/>
      <c r="QR157" s="559"/>
      <c r="QS157" s="559"/>
      <c r="QT157" s="559"/>
      <c r="QU157" s="559"/>
      <c r="QV157" s="559"/>
      <c r="QW157" s="559"/>
      <c r="QX157" s="559"/>
      <c r="QY157" s="559"/>
      <c r="QZ157" s="559"/>
      <c r="RA157" s="559"/>
      <c r="RB157" s="559"/>
      <c r="RC157" s="559"/>
      <c r="RD157" s="559"/>
      <c r="RE157" s="559"/>
      <c r="RF157" s="559"/>
      <c r="RG157" s="559"/>
      <c r="RH157" s="559"/>
      <c r="RI157" s="559"/>
      <c r="RJ157" s="559"/>
      <c r="RK157" s="559"/>
      <c r="RL157" s="559"/>
      <c r="RM157" s="559"/>
      <c r="RN157" s="559"/>
      <c r="RO157" s="559"/>
      <c r="RP157" s="559"/>
      <c r="RQ157" s="559"/>
      <c r="RR157" s="559"/>
      <c r="RS157" s="559"/>
      <c r="RT157" s="559"/>
      <c r="RU157" s="559"/>
      <c r="RV157" s="559"/>
      <c r="RW157" s="559"/>
      <c r="RX157" s="559"/>
      <c r="RY157" s="559"/>
      <c r="RZ157" s="559"/>
      <c r="SA157" s="559"/>
      <c r="SB157" s="559"/>
      <c r="SC157" s="559"/>
      <c r="SD157" s="559"/>
      <c r="SE157" s="559"/>
      <c r="SF157" s="559"/>
      <c r="SG157" s="559"/>
      <c r="SH157" s="559"/>
      <c r="SI157" s="559"/>
      <c r="SJ157" s="559"/>
      <c r="SK157" s="559"/>
      <c r="SL157" s="559"/>
      <c r="SM157" s="559"/>
      <c r="SN157" s="559"/>
      <c r="SO157" s="559"/>
      <c r="SP157" s="559"/>
      <c r="SQ157" s="559"/>
      <c r="SR157" s="559"/>
      <c r="SS157" s="559"/>
      <c r="ST157" s="559"/>
      <c r="SU157" s="559"/>
      <c r="SV157" s="559"/>
      <c r="SW157" s="559"/>
      <c r="SX157" s="559"/>
      <c r="SY157" s="559"/>
      <c r="SZ157" s="559"/>
      <c r="TA157" s="559"/>
      <c r="TB157" s="559"/>
      <c r="TC157" s="559"/>
      <c r="TD157" s="559"/>
      <c r="TE157" s="559"/>
      <c r="TF157" s="559"/>
      <c r="TG157" s="559"/>
      <c r="TH157" s="559"/>
      <c r="TI157" s="559"/>
      <c r="TJ157" s="559"/>
      <c r="TK157" s="559"/>
      <c r="TL157" s="559"/>
      <c r="TM157" s="559"/>
      <c r="TN157" s="559"/>
      <c r="TO157" s="559"/>
      <c r="TP157" s="559"/>
      <c r="TQ157" s="559"/>
      <c r="TR157" s="559"/>
      <c r="TS157" s="559"/>
      <c r="TT157" s="559"/>
      <c r="TU157" s="559"/>
      <c r="TV157" s="559"/>
      <c r="TW157" s="559"/>
      <c r="TX157" s="559"/>
      <c r="TY157" s="559"/>
      <c r="TZ157" s="559"/>
      <c r="UA157" s="559"/>
      <c r="UB157" s="559"/>
      <c r="UC157" s="559"/>
      <c r="UD157" s="559"/>
      <c r="UE157" s="559"/>
      <c r="UF157" s="559"/>
      <c r="UG157" s="559"/>
      <c r="UH157" s="559"/>
      <c r="UI157" s="559"/>
      <c r="UJ157" s="559"/>
      <c r="UK157" s="559"/>
      <c r="UL157" s="559"/>
      <c r="UM157" s="559"/>
      <c r="UN157" s="559"/>
      <c r="UO157" s="559"/>
      <c r="UP157" s="559"/>
      <c r="UQ157" s="559"/>
      <c r="UR157" s="559"/>
      <c r="US157" s="559"/>
      <c r="UT157" s="559"/>
      <c r="UU157" s="559"/>
      <c r="UV157" s="559"/>
      <c r="UW157" s="559"/>
      <c r="UX157" s="559"/>
      <c r="UY157" s="559"/>
      <c r="UZ157" s="559"/>
      <c r="VA157" s="559"/>
      <c r="VB157" s="559"/>
      <c r="VC157" s="559"/>
      <c r="VD157" s="559"/>
      <c r="VE157" s="559"/>
      <c r="VF157" s="559"/>
      <c r="VG157" s="559"/>
      <c r="VH157" s="559"/>
      <c r="VI157" s="559"/>
      <c r="VJ157" s="559"/>
      <c r="VK157" s="559"/>
      <c r="VL157" s="559"/>
      <c r="VM157" s="559"/>
      <c r="VN157" s="559"/>
      <c r="VO157" s="559"/>
      <c r="VP157" s="559"/>
      <c r="VQ157" s="559"/>
      <c r="VR157" s="559"/>
      <c r="VS157" s="559"/>
      <c r="VT157" s="559"/>
      <c r="VU157" s="559"/>
      <c r="VV157" s="559"/>
      <c r="VW157" s="559"/>
      <c r="VX157" s="559"/>
      <c r="VY157" s="559"/>
      <c r="VZ157" s="559"/>
      <c r="WA157" s="559"/>
      <c r="WB157" s="559"/>
      <c r="WC157" s="559"/>
      <c r="WD157" s="559"/>
      <c r="WE157" s="559"/>
      <c r="WF157" s="559"/>
      <c r="WG157" s="559"/>
      <c r="WH157" s="559"/>
      <c r="WI157" s="559"/>
      <c r="WJ157" s="559"/>
      <c r="WK157" s="559"/>
      <c r="WL157" s="559"/>
      <c r="WM157" s="559"/>
      <c r="WN157" s="559"/>
      <c r="WO157" s="559"/>
      <c r="WP157" s="559"/>
      <c r="WQ157" s="559"/>
      <c r="WR157" s="559"/>
      <c r="WS157" s="559"/>
      <c r="WT157" s="559"/>
      <c r="WU157" s="559"/>
      <c r="WV157" s="559"/>
      <c r="WW157" s="559"/>
      <c r="WX157" s="559"/>
      <c r="WY157" s="559"/>
      <c r="WZ157" s="559"/>
      <c r="XA157" s="559"/>
      <c r="XB157" s="559"/>
      <c r="XC157" s="559"/>
      <c r="XD157" s="559"/>
      <c r="XE157" s="559"/>
      <c r="XF157" s="559"/>
      <c r="XG157" s="559"/>
      <c r="XH157" s="559"/>
      <c r="XI157" s="559"/>
      <c r="XJ157" s="559"/>
      <c r="XK157" s="559"/>
      <c r="XL157" s="559"/>
      <c r="XM157" s="559"/>
      <c r="XN157" s="559"/>
      <c r="XO157" s="559"/>
      <c r="XP157" s="559"/>
      <c r="XQ157" s="559"/>
      <c r="XR157" s="559"/>
      <c r="XS157" s="559"/>
      <c r="XT157" s="559"/>
      <c r="XU157" s="559"/>
      <c r="XV157" s="559"/>
      <c r="XW157" s="559"/>
      <c r="XX157" s="559"/>
      <c r="XY157" s="559"/>
      <c r="XZ157" s="559"/>
      <c r="YA157" s="559"/>
      <c r="YB157" s="559"/>
      <c r="YC157" s="559"/>
      <c r="YD157" s="559"/>
      <c r="YE157" s="559"/>
      <c r="YF157" s="559"/>
      <c r="YG157" s="559"/>
      <c r="YH157" s="559"/>
      <c r="YI157" s="559"/>
      <c r="YJ157" s="559"/>
      <c r="YK157" s="559"/>
      <c r="YL157" s="559"/>
      <c r="YM157" s="559"/>
      <c r="YN157" s="559"/>
      <c r="YO157" s="559"/>
      <c r="YP157" s="559"/>
      <c r="YQ157" s="559"/>
      <c r="YR157" s="559"/>
      <c r="YS157" s="559"/>
      <c r="YT157" s="559"/>
      <c r="YU157" s="559"/>
      <c r="YV157" s="559"/>
      <c r="YW157" s="559"/>
      <c r="YX157" s="559"/>
      <c r="YY157" s="559"/>
      <c r="YZ157" s="559"/>
      <c r="ZA157" s="559"/>
      <c r="ZB157" s="559"/>
      <c r="ZC157" s="559"/>
      <c r="ZD157" s="559"/>
      <c r="ZE157" s="559"/>
      <c r="ZF157" s="559"/>
      <c r="ZG157" s="559"/>
      <c r="ZH157" s="559"/>
      <c r="ZI157" s="559"/>
      <c r="ZJ157" s="559"/>
      <c r="ZK157" s="559"/>
      <c r="ZL157" s="559"/>
      <c r="ZM157" s="559"/>
      <c r="ZN157" s="559"/>
      <c r="ZO157" s="559"/>
      <c r="ZP157" s="559"/>
      <c r="ZQ157" s="559"/>
      <c r="ZR157" s="559"/>
      <c r="ZS157" s="559"/>
      <c r="ZT157" s="559"/>
      <c r="ZU157" s="559"/>
      <c r="ZV157" s="559"/>
      <c r="ZW157" s="559"/>
      <c r="ZX157" s="559"/>
      <c r="ZY157" s="559"/>
      <c r="ZZ157" s="559"/>
      <c r="AAA157" s="559"/>
      <c r="AAB157" s="559"/>
      <c r="AAC157" s="559"/>
      <c r="AAD157" s="559"/>
      <c r="AAE157" s="559"/>
      <c r="AAF157" s="559"/>
      <c r="AAG157" s="559"/>
      <c r="AAH157" s="559"/>
      <c r="AAI157" s="559"/>
      <c r="AAJ157" s="559"/>
      <c r="AAK157" s="559"/>
      <c r="AAL157" s="559"/>
      <c r="AAM157" s="559"/>
      <c r="AAN157" s="559"/>
      <c r="AAO157" s="559"/>
      <c r="AAP157" s="559"/>
      <c r="AAQ157" s="559"/>
      <c r="AAR157" s="559"/>
      <c r="AAS157" s="559"/>
      <c r="AAT157" s="559"/>
      <c r="AAU157" s="559"/>
      <c r="AAV157" s="559"/>
      <c r="AAW157" s="559"/>
      <c r="AAX157" s="559"/>
      <c r="AAY157" s="559"/>
      <c r="AAZ157" s="559"/>
      <c r="ABA157" s="559"/>
      <c r="ABB157" s="559"/>
      <c r="ABC157" s="559"/>
      <c r="ABD157" s="559"/>
      <c r="ABE157" s="559"/>
      <c r="ABF157" s="559"/>
      <c r="ABG157" s="559"/>
      <c r="ABH157" s="559"/>
      <c r="ABI157" s="559"/>
      <c r="ABJ157" s="559"/>
      <c r="ABK157" s="559"/>
      <c r="ABL157" s="559"/>
      <c r="ABM157" s="559"/>
      <c r="ABN157" s="559"/>
      <c r="ABO157" s="559"/>
      <c r="ABP157" s="559"/>
      <c r="ABQ157" s="559"/>
      <c r="ABR157" s="559"/>
      <c r="ABS157" s="559"/>
      <c r="ABT157" s="559"/>
      <c r="ABU157" s="559"/>
      <c r="ABV157" s="559"/>
      <c r="ABW157" s="559"/>
      <c r="ABX157" s="559"/>
      <c r="ABY157" s="559"/>
      <c r="ABZ157" s="559"/>
      <c r="ACA157" s="559"/>
      <c r="ACB157" s="559"/>
      <c r="ACC157" s="559"/>
      <c r="ACD157" s="559"/>
      <c r="ACE157" s="559"/>
      <c r="ACF157" s="559"/>
      <c r="ACG157" s="559"/>
      <c r="ACH157" s="559"/>
      <c r="ACI157" s="559"/>
      <c r="ACJ157" s="559"/>
      <c r="ACK157" s="559"/>
      <c r="ACL157" s="559"/>
      <c r="ACM157" s="559"/>
      <c r="ACN157" s="559"/>
      <c r="ACO157" s="559"/>
      <c r="ACP157" s="559"/>
      <c r="ACQ157" s="559"/>
      <c r="ACR157" s="559"/>
      <c r="ACS157" s="559"/>
      <c r="ACT157" s="559"/>
      <c r="ACU157" s="559"/>
      <c r="ACV157" s="559"/>
      <c r="ACW157" s="559"/>
      <c r="ACX157" s="559"/>
      <c r="ACY157" s="559"/>
      <c r="ACZ157" s="559"/>
      <c r="ADA157" s="559"/>
      <c r="ADB157" s="559"/>
      <c r="ADC157" s="559"/>
      <c r="ADD157" s="559"/>
      <c r="ADE157" s="559"/>
      <c r="ADF157" s="559"/>
      <c r="ADG157" s="559"/>
      <c r="ADH157" s="559"/>
      <c r="ADI157" s="559"/>
      <c r="ADJ157" s="559"/>
      <c r="ADK157" s="559"/>
      <c r="ADL157" s="559"/>
      <c r="ADM157" s="559"/>
      <c r="ADN157" s="559"/>
      <c r="ADO157" s="559"/>
      <c r="ADP157" s="559"/>
      <c r="ADQ157" s="559"/>
      <c r="ADR157" s="559"/>
      <c r="ADS157" s="559"/>
      <c r="ADT157" s="559"/>
      <c r="ADU157" s="559"/>
      <c r="ADV157" s="559"/>
      <c r="ADW157" s="559"/>
      <c r="ADX157" s="559"/>
      <c r="ADY157" s="559"/>
      <c r="ADZ157" s="559"/>
      <c r="AEA157" s="559"/>
      <c r="AEB157" s="559"/>
      <c r="AEC157" s="559"/>
      <c r="AED157" s="559"/>
      <c r="AEE157" s="559"/>
      <c r="AEF157" s="559"/>
      <c r="AEG157" s="559"/>
      <c r="AEH157" s="559"/>
      <c r="AEI157" s="559"/>
      <c r="AEJ157" s="559"/>
      <c r="AEK157" s="559"/>
      <c r="AEL157" s="559"/>
      <c r="AEM157" s="559"/>
      <c r="AEN157" s="559"/>
      <c r="AEO157" s="559"/>
      <c r="AEP157" s="559"/>
      <c r="AEQ157" s="559"/>
      <c r="AER157" s="559"/>
      <c r="AES157" s="559"/>
      <c r="AET157" s="559"/>
      <c r="AEU157" s="559"/>
      <c r="AEV157" s="559"/>
      <c r="AEW157" s="559"/>
      <c r="AEX157" s="559"/>
      <c r="AEY157" s="559"/>
      <c r="AEZ157" s="559"/>
      <c r="AFA157" s="559"/>
      <c r="AFB157" s="559"/>
      <c r="AFC157" s="559"/>
      <c r="AFD157" s="559"/>
      <c r="AFE157" s="559"/>
      <c r="AFF157" s="559"/>
      <c r="AFG157" s="559"/>
      <c r="AFH157" s="559"/>
      <c r="AFI157" s="559"/>
      <c r="AFJ157" s="559"/>
      <c r="AFK157" s="559"/>
      <c r="AFL157" s="559"/>
      <c r="AFM157" s="559"/>
      <c r="AFN157" s="559"/>
      <c r="AFO157" s="559"/>
      <c r="AFP157" s="559"/>
      <c r="AFQ157" s="559"/>
      <c r="AFR157" s="559"/>
      <c r="AFS157" s="559"/>
      <c r="AFT157" s="559"/>
      <c r="AFU157" s="559"/>
      <c r="AFV157" s="559"/>
      <c r="AFW157" s="559"/>
      <c r="AFX157" s="559"/>
      <c r="AFY157" s="559"/>
      <c r="AFZ157" s="559"/>
      <c r="AGA157" s="559"/>
      <c r="AGB157" s="559"/>
      <c r="AGC157" s="559"/>
      <c r="AGD157" s="559"/>
      <c r="AGE157" s="559"/>
      <c r="AGF157" s="559"/>
      <c r="AGG157" s="559"/>
      <c r="AGH157" s="559"/>
      <c r="AGI157" s="559"/>
      <c r="AGJ157" s="559"/>
      <c r="AGK157" s="559"/>
      <c r="AGL157" s="559"/>
      <c r="AGM157" s="559"/>
      <c r="AGN157" s="559"/>
      <c r="AGO157" s="559"/>
      <c r="AGP157" s="559"/>
      <c r="AGQ157" s="559"/>
      <c r="AGR157" s="559"/>
      <c r="AGS157" s="559"/>
      <c r="AGT157" s="559"/>
      <c r="AGU157" s="559"/>
      <c r="AGV157" s="559"/>
      <c r="AGW157" s="559"/>
      <c r="AGX157" s="559"/>
      <c r="AGY157" s="559"/>
      <c r="AGZ157" s="559"/>
      <c r="AHA157" s="559"/>
      <c r="AHB157" s="559"/>
      <c r="AHC157" s="559"/>
      <c r="AHD157" s="559"/>
      <c r="AHE157" s="559"/>
      <c r="AHF157" s="559"/>
      <c r="AHG157" s="559"/>
      <c r="AHH157" s="559"/>
      <c r="AHI157" s="559"/>
      <c r="AHJ157" s="559"/>
      <c r="AHK157" s="559"/>
      <c r="AHL157" s="559"/>
      <c r="AHM157" s="559"/>
      <c r="AHN157" s="559"/>
      <c r="AHO157" s="559"/>
      <c r="AHP157" s="559"/>
      <c r="AHQ157" s="559"/>
      <c r="AHR157" s="559"/>
      <c r="AHS157" s="559"/>
      <c r="AHT157" s="559"/>
      <c r="AHU157" s="559"/>
      <c r="AHV157" s="559"/>
      <c r="AHW157" s="559"/>
      <c r="AHX157" s="559"/>
      <c r="AHY157" s="559"/>
      <c r="AHZ157" s="559"/>
      <c r="AIA157" s="559"/>
      <c r="AIB157" s="559"/>
      <c r="AIC157" s="559"/>
      <c r="AID157" s="559"/>
      <c r="AIE157" s="559"/>
      <c r="AIF157" s="559"/>
      <c r="AIG157" s="559"/>
      <c r="AIH157" s="559"/>
      <c r="AII157" s="559"/>
      <c r="AIJ157" s="559"/>
      <c r="AIK157" s="559"/>
      <c r="AIL157" s="559"/>
      <c r="AIM157" s="559"/>
      <c r="AIN157" s="559"/>
      <c r="AIO157" s="559"/>
      <c r="AIP157" s="559"/>
      <c r="AIQ157" s="559"/>
      <c r="AIR157" s="559"/>
      <c r="AIS157" s="559"/>
      <c r="AIT157" s="559"/>
      <c r="AIU157" s="559"/>
      <c r="AIV157" s="559"/>
      <c r="AIW157" s="559"/>
      <c r="AIX157" s="559"/>
      <c r="AIY157" s="559"/>
      <c r="AIZ157" s="559"/>
      <c r="AJA157" s="559"/>
      <c r="AJB157" s="559"/>
      <c r="AJC157" s="559"/>
      <c r="AJD157" s="559"/>
      <c r="AJE157" s="559"/>
      <c r="AJF157" s="559"/>
      <c r="AJG157" s="559"/>
      <c r="AJH157" s="559"/>
      <c r="AJI157" s="559"/>
      <c r="AJJ157" s="559"/>
      <c r="AJK157" s="559"/>
      <c r="AJL157" s="559"/>
      <c r="AJM157" s="559"/>
      <c r="AJN157" s="559"/>
      <c r="AJO157" s="559"/>
      <c r="AJP157" s="559"/>
      <c r="AJQ157" s="559"/>
      <c r="AJR157" s="559"/>
      <c r="AJS157" s="559"/>
      <c r="AJT157" s="559"/>
      <c r="AJU157" s="559"/>
      <c r="AJV157" s="559"/>
      <c r="AJW157" s="559"/>
      <c r="AJX157" s="559"/>
      <c r="AJY157" s="559"/>
      <c r="AJZ157" s="559"/>
      <c r="AKA157" s="559"/>
      <c r="AKB157" s="559"/>
      <c r="AKC157" s="559"/>
      <c r="AKD157" s="559"/>
      <c r="AKE157" s="559"/>
      <c r="AKF157" s="559"/>
      <c r="AKG157" s="559"/>
      <c r="AKH157" s="559"/>
      <c r="AKI157" s="559"/>
      <c r="AKJ157" s="559"/>
      <c r="AKK157" s="559"/>
      <c r="AKL157" s="559"/>
      <c r="AKM157" s="559"/>
      <c r="AKN157" s="559"/>
      <c r="AKO157" s="559"/>
      <c r="AKP157" s="559"/>
      <c r="AKQ157" s="559"/>
      <c r="AKR157" s="559"/>
      <c r="AKS157" s="559"/>
      <c r="AKT157" s="559"/>
      <c r="AKU157" s="559"/>
      <c r="AKV157" s="559"/>
      <c r="AKW157" s="559"/>
      <c r="AKX157" s="559"/>
      <c r="AKY157" s="559"/>
      <c r="AKZ157" s="559"/>
      <c r="ALA157" s="559"/>
      <c r="ALB157" s="559"/>
      <c r="ALC157" s="559"/>
      <c r="ALD157" s="559"/>
      <c r="ALE157" s="559"/>
      <c r="ALF157" s="559"/>
      <c r="ALG157" s="559"/>
      <c r="ALH157" s="559"/>
      <c r="ALI157" s="559"/>
      <c r="ALJ157" s="559"/>
      <c r="ALK157" s="559"/>
      <c r="ALL157" s="559"/>
      <c r="ALM157" s="559"/>
      <c r="ALN157" s="559"/>
      <c r="ALO157" s="559"/>
      <c r="ALP157" s="559"/>
      <c r="ALQ157" s="559"/>
      <c r="ALR157" s="559"/>
      <c r="ALS157" s="559"/>
      <c r="ALT157" s="559"/>
      <c r="ALU157" s="559"/>
      <c r="ALV157" s="559"/>
      <c r="ALW157" s="559"/>
      <c r="ALX157" s="559"/>
      <c r="ALY157" s="559"/>
      <c r="ALZ157" s="559"/>
      <c r="AMA157" s="559"/>
      <c r="AMB157" s="559"/>
      <c r="AMC157" s="559"/>
      <c r="AMD157" s="559"/>
      <c r="AME157" s="559"/>
      <c r="AMF157" s="559"/>
      <c r="AMG157" s="559"/>
      <c r="AMH157" s="559"/>
      <c r="AMI157" s="559"/>
      <c r="AMJ157" s="559"/>
    </row>
    <row r="158" spans="1:1024" x14ac:dyDescent="0.25">
      <c r="A158" s="258" t="s">
        <v>1570</v>
      </c>
      <c r="B158" s="257">
        <v>158</v>
      </c>
      <c r="C158" s="258" t="s">
        <v>24275</v>
      </c>
      <c r="D158" s="308" t="s">
        <v>6157</v>
      </c>
      <c r="E158" s="277" t="s">
        <v>766</v>
      </c>
      <c r="F158" s="278"/>
      <c r="G158" s="280"/>
      <c r="H158" s="280"/>
      <c r="I158" s="492">
        <v>275</v>
      </c>
      <c r="J158" s="278"/>
      <c r="K158" s="278"/>
      <c r="L158" s="278"/>
      <c r="M158" s="278"/>
      <c r="N158" s="278"/>
      <c r="O158" s="278"/>
      <c r="P158" s="278"/>
      <c r="Q158" s="278"/>
      <c r="R158" s="278"/>
      <c r="S158" s="278"/>
      <c r="T158" s="278"/>
      <c r="U158" s="278"/>
      <c r="V158" s="278"/>
      <c r="W158" s="283">
        <f t="shared" si="64"/>
        <v>100</v>
      </c>
      <c r="X158" s="283">
        <f t="shared" si="78"/>
        <v>100</v>
      </c>
      <c r="Y158" s="283">
        <f t="shared" si="80"/>
        <v>100</v>
      </c>
      <c r="Z158" s="283">
        <f t="shared" si="66"/>
        <v>100</v>
      </c>
      <c r="AA158" s="283">
        <f t="shared" si="67"/>
        <v>100</v>
      </c>
      <c r="AB158" s="287">
        <f t="shared" si="68"/>
        <v>100</v>
      </c>
      <c r="AC158" s="287">
        <f t="shared" si="69"/>
        <v>100</v>
      </c>
      <c r="AD158" s="287">
        <f t="shared" si="70"/>
        <v>100</v>
      </c>
      <c r="AE158" s="284">
        <f t="shared" si="84"/>
        <v>100</v>
      </c>
      <c r="AF158" s="284">
        <f t="shared" si="75"/>
        <v>100</v>
      </c>
      <c r="AG158" s="268">
        <f t="shared" si="85"/>
        <v>100</v>
      </c>
      <c r="AH158" s="268">
        <f t="shared" si="81"/>
        <v>100</v>
      </c>
      <c r="AI158" s="268">
        <f t="shared" si="82"/>
        <v>100</v>
      </c>
      <c r="AJ158" s="268">
        <f t="shared" si="83"/>
        <v>100</v>
      </c>
      <c r="AK158" s="506" t="s">
        <v>24276</v>
      </c>
      <c r="AL158" s="277"/>
      <c r="AM158" s="277"/>
      <c r="AN158" s="511"/>
      <c r="AO158" s="277"/>
      <c r="AP158" s="277"/>
      <c r="AQ158" s="277"/>
      <c r="AR158" s="171" t="s">
        <v>6158</v>
      </c>
      <c r="AS158" s="171"/>
      <c r="AT158" s="277"/>
      <c r="AU158" s="277"/>
      <c r="AW158" s="559"/>
      <c r="AX158" s="559"/>
      <c r="AY158" s="559"/>
      <c r="AZ158" s="559"/>
      <c r="BA158" s="559"/>
      <c r="BB158" s="559"/>
      <c r="BC158" s="559"/>
      <c r="BD158" s="559"/>
      <c r="BE158" s="559"/>
      <c r="BF158" s="559"/>
      <c r="BG158" s="559"/>
      <c r="BH158" s="559"/>
      <c r="BI158" s="559"/>
      <c r="BJ158" s="559"/>
      <c r="BK158" s="559"/>
      <c r="BL158" s="559"/>
      <c r="BM158" s="559"/>
      <c r="BN158" s="559"/>
      <c r="BO158" s="559"/>
      <c r="BP158" s="559"/>
      <c r="BQ158" s="559"/>
      <c r="BR158" s="559"/>
      <c r="BS158" s="559"/>
      <c r="BT158" s="559"/>
      <c r="BU158" s="559"/>
      <c r="BV158" s="559"/>
      <c r="BW158" s="559"/>
      <c r="BX158" s="559"/>
      <c r="BY158" s="559"/>
      <c r="BZ158" s="559"/>
      <c r="CA158" s="559"/>
      <c r="CB158" s="559"/>
      <c r="CC158" s="559"/>
      <c r="CD158" s="559"/>
      <c r="CE158" s="559"/>
      <c r="CF158" s="559"/>
      <c r="CG158" s="559"/>
      <c r="CH158" s="559"/>
      <c r="CI158" s="559"/>
      <c r="CJ158" s="559"/>
      <c r="CK158" s="559"/>
      <c r="CL158" s="559"/>
      <c r="CM158" s="559"/>
      <c r="CN158" s="559"/>
      <c r="CO158" s="559"/>
      <c r="CP158" s="559"/>
      <c r="CQ158" s="559"/>
      <c r="CR158" s="559"/>
      <c r="CS158" s="559"/>
      <c r="CT158" s="559"/>
      <c r="CU158" s="559"/>
      <c r="CV158" s="559"/>
      <c r="CW158" s="559"/>
      <c r="CX158" s="559"/>
      <c r="CY158" s="559"/>
      <c r="CZ158" s="559"/>
      <c r="DA158" s="559"/>
      <c r="DB158" s="559"/>
      <c r="DC158" s="559"/>
      <c r="DD158" s="559"/>
      <c r="DE158" s="559"/>
      <c r="DF158" s="559"/>
      <c r="DG158" s="559"/>
      <c r="DH158" s="559"/>
      <c r="DI158" s="559"/>
      <c r="DJ158" s="559"/>
      <c r="DK158" s="559"/>
      <c r="DL158" s="559"/>
      <c r="DM158" s="559"/>
      <c r="DN158" s="559"/>
      <c r="DO158" s="559"/>
      <c r="DP158" s="559"/>
      <c r="DQ158" s="559"/>
      <c r="DR158" s="559"/>
      <c r="DS158" s="559"/>
      <c r="DT158" s="559"/>
      <c r="DU158" s="559"/>
      <c r="DV158" s="559"/>
      <c r="DW158" s="559"/>
      <c r="DX158" s="559"/>
      <c r="DY158" s="559"/>
      <c r="DZ158" s="559"/>
      <c r="EA158" s="559"/>
      <c r="EB158" s="559"/>
      <c r="EC158" s="559"/>
      <c r="ED158" s="559"/>
      <c r="EE158" s="559"/>
      <c r="EF158" s="559"/>
      <c r="EG158" s="559"/>
      <c r="EH158" s="559"/>
      <c r="EI158" s="559"/>
      <c r="EJ158" s="559"/>
      <c r="EK158" s="559"/>
      <c r="EL158" s="559"/>
      <c r="EM158" s="559"/>
      <c r="EN158" s="559"/>
      <c r="EO158" s="559"/>
      <c r="EP158" s="559"/>
      <c r="EQ158" s="559"/>
      <c r="ER158" s="559"/>
      <c r="ES158" s="559"/>
      <c r="ET158" s="559"/>
      <c r="EU158" s="559"/>
      <c r="EV158" s="559"/>
      <c r="EW158" s="559"/>
      <c r="EX158" s="559"/>
      <c r="EY158" s="559"/>
      <c r="EZ158" s="559"/>
      <c r="FA158" s="559"/>
      <c r="FB158" s="559"/>
      <c r="FC158" s="559"/>
      <c r="FD158" s="559"/>
      <c r="FE158" s="559"/>
      <c r="FF158" s="559"/>
      <c r="FG158" s="559"/>
      <c r="FH158" s="559"/>
      <c r="FI158" s="559"/>
      <c r="FJ158" s="559"/>
      <c r="FK158" s="559"/>
      <c r="FL158" s="559"/>
      <c r="FM158" s="559"/>
      <c r="FN158" s="559"/>
      <c r="FO158" s="559"/>
      <c r="FP158" s="559"/>
      <c r="FQ158" s="559"/>
      <c r="FR158" s="559"/>
      <c r="FS158" s="559"/>
      <c r="FT158" s="559"/>
      <c r="FU158" s="559"/>
      <c r="FV158" s="559"/>
      <c r="FW158" s="559"/>
      <c r="FX158" s="559"/>
      <c r="FY158" s="559"/>
      <c r="FZ158" s="559"/>
      <c r="GA158" s="559"/>
      <c r="GB158" s="559"/>
      <c r="GC158" s="559"/>
      <c r="GD158" s="559"/>
      <c r="GE158" s="559"/>
      <c r="GF158" s="559"/>
      <c r="GG158" s="559"/>
      <c r="GH158" s="559"/>
      <c r="GI158" s="559"/>
      <c r="GJ158" s="559"/>
      <c r="GK158" s="559"/>
      <c r="GL158" s="559"/>
      <c r="GM158" s="559"/>
      <c r="GN158" s="559"/>
      <c r="GO158" s="559"/>
      <c r="GP158" s="559"/>
      <c r="GQ158" s="559"/>
      <c r="GR158" s="559"/>
      <c r="GS158" s="559"/>
      <c r="GT158" s="559"/>
      <c r="GU158" s="559"/>
      <c r="GV158" s="559"/>
      <c r="GW158" s="559"/>
      <c r="GX158" s="559"/>
      <c r="GY158" s="559"/>
      <c r="GZ158" s="559"/>
      <c r="HA158" s="559"/>
      <c r="HB158" s="559"/>
      <c r="HC158" s="559"/>
      <c r="HD158" s="559"/>
      <c r="HE158" s="559"/>
      <c r="HF158" s="559"/>
      <c r="HG158" s="559"/>
      <c r="HH158" s="559"/>
      <c r="HI158" s="559"/>
      <c r="HJ158" s="559"/>
      <c r="HK158" s="559"/>
      <c r="HL158" s="559"/>
      <c r="HM158" s="559"/>
      <c r="HN158" s="559"/>
      <c r="HO158" s="559"/>
      <c r="HP158" s="559"/>
      <c r="HQ158" s="559"/>
      <c r="HR158" s="559"/>
      <c r="HS158" s="559"/>
      <c r="HT158" s="559"/>
      <c r="HU158" s="559"/>
      <c r="HV158" s="559"/>
      <c r="HW158" s="559"/>
      <c r="HX158" s="559"/>
      <c r="HY158" s="559"/>
      <c r="HZ158" s="559"/>
      <c r="IA158" s="559"/>
      <c r="IB158" s="559"/>
      <c r="IC158" s="559"/>
      <c r="ID158" s="559"/>
      <c r="IE158" s="559"/>
      <c r="IF158" s="559"/>
      <c r="IG158" s="559"/>
      <c r="IH158" s="559"/>
      <c r="II158" s="559"/>
      <c r="IJ158" s="559"/>
      <c r="IK158" s="559"/>
      <c r="IL158" s="559"/>
      <c r="IM158" s="559"/>
      <c r="IN158" s="559"/>
      <c r="IO158" s="559"/>
      <c r="IP158" s="559"/>
      <c r="IQ158" s="559"/>
      <c r="IR158" s="559"/>
      <c r="IS158" s="559"/>
      <c r="IT158" s="559"/>
      <c r="IU158" s="559"/>
      <c r="IV158" s="559"/>
      <c r="IW158" s="559"/>
      <c r="IX158" s="559"/>
      <c r="IY158" s="559"/>
      <c r="IZ158" s="559"/>
      <c r="JA158" s="559"/>
      <c r="JB158" s="559"/>
      <c r="JC158" s="559"/>
      <c r="JD158" s="559"/>
      <c r="JE158" s="559"/>
      <c r="JF158" s="559"/>
      <c r="JG158" s="559"/>
      <c r="JH158" s="559"/>
      <c r="JI158" s="559"/>
      <c r="JJ158" s="559"/>
      <c r="JK158" s="559"/>
      <c r="JL158" s="559"/>
      <c r="JM158" s="559"/>
      <c r="JN158" s="559"/>
      <c r="JO158" s="559"/>
      <c r="JP158" s="559"/>
      <c r="JQ158" s="559"/>
      <c r="JR158" s="559"/>
      <c r="JS158" s="559"/>
      <c r="JT158" s="559"/>
      <c r="JU158" s="559"/>
      <c r="JV158" s="559"/>
      <c r="JW158" s="559"/>
      <c r="JX158" s="559"/>
      <c r="JY158" s="559"/>
      <c r="JZ158" s="559"/>
      <c r="KA158" s="559"/>
      <c r="KB158" s="559"/>
      <c r="KC158" s="559"/>
      <c r="KD158" s="559"/>
      <c r="KE158" s="559"/>
      <c r="KF158" s="559"/>
      <c r="KG158" s="559"/>
      <c r="KH158" s="559"/>
      <c r="KI158" s="559"/>
      <c r="KJ158" s="559"/>
      <c r="KK158" s="559"/>
      <c r="KL158" s="559"/>
      <c r="KM158" s="559"/>
      <c r="KN158" s="559"/>
      <c r="KO158" s="559"/>
      <c r="KP158" s="559"/>
      <c r="KQ158" s="559"/>
      <c r="KR158" s="559"/>
      <c r="KS158" s="559"/>
      <c r="KT158" s="559"/>
      <c r="KU158" s="559"/>
      <c r="KV158" s="559"/>
      <c r="KW158" s="559"/>
      <c r="KX158" s="559"/>
      <c r="KY158" s="559"/>
      <c r="KZ158" s="559"/>
      <c r="LA158" s="559"/>
      <c r="LB158" s="559"/>
      <c r="LC158" s="559"/>
      <c r="LD158" s="559"/>
      <c r="LE158" s="559"/>
      <c r="LF158" s="559"/>
      <c r="LG158" s="559"/>
      <c r="LH158" s="559"/>
      <c r="LI158" s="559"/>
      <c r="LJ158" s="559"/>
      <c r="LK158" s="559"/>
      <c r="LL158" s="559"/>
      <c r="LM158" s="559"/>
      <c r="LN158" s="559"/>
      <c r="LO158" s="559"/>
      <c r="LP158" s="559"/>
      <c r="LQ158" s="559"/>
      <c r="LR158" s="559"/>
      <c r="LS158" s="559"/>
      <c r="LT158" s="559"/>
      <c r="LU158" s="559"/>
      <c r="LV158" s="559"/>
      <c r="LW158" s="559"/>
      <c r="LX158" s="559"/>
      <c r="LY158" s="559"/>
      <c r="LZ158" s="559"/>
      <c r="MA158" s="559"/>
      <c r="MB158" s="559"/>
      <c r="MC158" s="559"/>
      <c r="MD158" s="559"/>
      <c r="ME158" s="559"/>
      <c r="MF158" s="559"/>
      <c r="MG158" s="559"/>
      <c r="MH158" s="559"/>
      <c r="MI158" s="559"/>
      <c r="MJ158" s="559"/>
      <c r="MK158" s="559"/>
      <c r="ML158" s="559"/>
      <c r="MM158" s="559"/>
      <c r="MN158" s="559"/>
      <c r="MO158" s="559"/>
      <c r="MP158" s="559"/>
      <c r="MQ158" s="559"/>
      <c r="MR158" s="559"/>
      <c r="MS158" s="559"/>
      <c r="MT158" s="559"/>
      <c r="MU158" s="559"/>
      <c r="MV158" s="559"/>
      <c r="MW158" s="559"/>
      <c r="MX158" s="559"/>
      <c r="MY158" s="559"/>
      <c r="MZ158" s="559"/>
      <c r="NA158" s="559"/>
      <c r="NB158" s="559"/>
      <c r="NC158" s="559"/>
      <c r="ND158" s="559"/>
      <c r="NE158" s="559"/>
      <c r="NF158" s="559"/>
      <c r="NG158" s="559"/>
      <c r="NH158" s="559"/>
      <c r="NI158" s="559"/>
      <c r="NJ158" s="559"/>
      <c r="NK158" s="559"/>
      <c r="NL158" s="559"/>
      <c r="NM158" s="559"/>
      <c r="NN158" s="559"/>
      <c r="NO158" s="559"/>
      <c r="NP158" s="559"/>
      <c r="NQ158" s="559"/>
      <c r="NR158" s="559"/>
      <c r="NS158" s="559"/>
      <c r="NT158" s="559"/>
      <c r="NU158" s="559"/>
      <c r="NV158" s="559"/>
      <c r="NW158" s="559"/>
      <c r="NX158" s="559"/>
      <c r="NY158" s="559"/>
      <c r="NZ158" s="559"/>
      <c r="OA158" s="559"/>
      <c r="OB158" s="559"/>
      <c r="OC158" s="559"/>
      <c r="OD158" s="559"/>
      <c r="OE158" s="559"/>
      <c r="OF158" s="559"/>
      <c r="OG158" s="559"/>
      <c r="OH158" s="559"/>
      <c r="OI158" s="559"/>
      <c r="OJ158" s="559"/>
      <c r="OK158" s="559"/>
      <c r="OL158" s="559"/>
      <c r="OM158" s="559"/>
      <c r="ON158" s="559"/>
      <c r="OO158" s="559"/>
      <c r="OP158" s="559"/>
      <c r="OQ158" s="559"/>
      <c r="OR158" s="559"/>
      <c r="OS158" s="559"/>
      <c r="OT158" s="559"/>
      <c r="OU158" s="559"/>
      <c r="OV158" s="559"/>
      <c r="OW158" s="559"/>
      <c r="OX158" s="559"/>
      <c r="OY158" s="559"/>
      <c r="OZ158" s="559"/>
      <c r="PA158" s="559"/>
      <c r="PB158" s="559"/>
      <c r="PC158" s="559"/>
      <c r="PD158" s="559"/>
      <c r="PE158" s="559"/>
      <c r="PF158" s="559"/>
      <c r="PG158" s="559"/>
      <c r="PH158" s="559"/>
      <c r="PI158" s="559"/>
      <c r="PJ158" s="559"/>
      <c r="PK158" s="559"/>
      <c r="PL158" s="559"/>
      <c r="PM158" s="559"/>
      <c r="PN158" s="559"/>
      <c r="PO158" s="559"/>
      <c r="PP158" s="559"/>
      <c r="PQ158" s="559"/>
      <c r="PR158" s="559"/>
      <c r="PS158" s="559"/>
      <c r="PT158" s="559"/>
      <c r="PU158" s="559"/>
      <c r="PV158" s="559"/>
      <c r="PW158" s="559"/>
      <c r="PX158" s="559"/>
      <c r="PY158" s="559"/>
      <c r="PZ158" s="559"/>
      <c r="QA158" s="559"/>
      <c r="QB158" s="559"/>
      <c r="QC158" s="559"/>
      <c r="QD158" s="559"/>
      <c r="QE158" s="559"/>
      <c r="QF158" s="559"/>
      <c r="QG158" s="559"/>
      <c r="QH158" s="559"/>
      <c r="QI158" s="559"/>
      <c r="QJ158" s="559"/>
      <c r="QK158" s="559"/>
      <c r="QL158" s="559"/>
      <c r="QM158" s="559"/>
      <c r="QN158" s="559"/>
      <c r="QO158" s="559"/>
      <c r="QP158" s="559"/>
      <c r="QQ158" s="559"/>
      <c r="QR158" s="559"/>
      <c r="QS158" s="559"/>
      <c r="QT158" s="559"/>
      <c r="QU158" s="559"/>
      <c r="QV158" s="559"/>
      <c r="QW158" s="559"/>
      <c r="QX158" s="559"/>
      <c r="QY158" s="559"/>
      <c r="QZ158" s="559"/>
      <c r="RA158" s="559"/>
      <c r="RB158" s="559"/>
      <c r="RC158" s="559"/>
      <c r="RD158" s="559"/>
      <c r="RE158" s="559"/>
      <c r="RF158" s="559"/>
      <c r="RG158" s="559"/>
      <c r="RH158" s="559"/>
      <c r="RI158" s="559"/>
      <c r="RJ158" s="559"/>
      <c r="RK158" s="559"/>
      <c r="RL158" s="559"/>
      <c r="RM158" s="559"/>
      <c r="RN158" s="559"/>
      <c r="RO158" s="559"/>
      <c r="RP158" s="559"/>
      <c r="RQ158" s="559"/>
      <c r="RR158" s="559"/>
      <c r="RS158" s="559"/>
      <c r="RT158" s="559"/>
      <c r="RU158" s="559"/>
      <c r="RV158" s="559"/>
      <c r="RW158" s="559"/>
      <c r="RX158" s="559"/>
      <c r="RY158" s="559"/>
      <c r="RZ158" s="559"/>
      <c r="SA158" s="559"/>
      <c r="SB158" s="559"/>
      <c r="SC158" s="559"/>
      <c r="SD158" s="559"/>
      <c r="SE158" s="559"/>
      <c r="SF158" s="559"/>
      <c r="SG158" s="559"/>
      <c r="SH158" s="559"/>
      <c r="SI158" s="559"/>
      <c r="SJ158" s="559"/>
      <c r="SK158" s="559"/>
      <c r="SL158" s="559"/>
      <c r="SM158" s="559"/>
      <c r="SN158" s="559"/>
      <c r="SO158" s="559"/>
      <c r="SP158" s="559"/>
      <c r="SQ158" s="559"/>
      <c r="SR158" s="559"/>
      <c r="SS158" s="559"/>
      <c r="ST158" s="559"/>
      <c r="SU158" s="559"/>
      <c r="SV158" s="559"/>
      <c r="SW158" s="559"/>
      <c r="SX158" s="559"/>
      <c r="SY158" s="559"/>
      <c r="SZ158" s="559"/>
      <c r="TA158" s="559"/>
      <c r="TB158" s="559"/>
      <c r="TC158" s="559"/>
      <c r="TD158" s="559"/>
      <c r="TE158" s="559"/>
      <c r="TF158" s="559"/>
      <c r="TG158" s="559"/>
      <c r="TH158" s="559"/>
      <c r="TI158" s="559"/>
      <c r="TJ158" s="559"/>
      <c r="TK158" s="559"/>
      <c r="TL158" s="559"/>
      <c r="TM158" s="559"/>
      <c r="TN158" s="559"/>
      <c r="TO158" s="559"/>
      <c r="TP158" s="559"/>
      <c r="TQ158" s="559"/>
      <c r="TR158" s="559"/>
      <c r="TS158" s="559"/>
      <c r="TT158" s="559"/>
      <c r="TU158" s="559"/>
      <c r="TV158" s="559"/>
      <c r="TW158" s="559"/>
      <c r="TX158" s="559"/>
      <c r="TY158" s="559"/>
      <c r="TZ158" s="559"/>
      <c r="UA158" s="559"/>
      <c r="UB158" s="559"/>
      <c r="UC158" s="559"/>
      <c r="UD158" s="559"/>
      <c r="UE158" s="559"/>
      <c r="UF158" s="559"/>
      <c r="UG158" s="559"/>
      <c r="UH158" s="559"/>
      <c r="UI158" s="559"/>
      <c r="UJ158" s="559"/>
      <c r="UK158" s="559"/>
      <c r="UL158" s="559"/>
      <c r="UM158" s="559"/>
      <c r="UN158" s="559"/>
      <c r="UO158" s="559"/>
      <c r="UP158" s="559"/>
      <c r="UQ158" s="559"/>
      <c r="UR158" s="559"/>
      <c r="US158" s="559"/>
      <c r="UT158" s="559"/>
      <c r="UU158" s="559"/>
      <c r="UV158" s="559"/>
      <c r="UW158" s="559"/>
      <c r="UX158" s="559"/>
      <c r="UY158" s="559"/>
      <c r="UZ158" s="559"/>
      <c r="VA158" s="559"/>
      <c r="VB158" s="559"/>
      <c r="VC158" s="559"/>
      <c r="VD158" s="559"/>
      <c r="VE158" s="559"/>
      <c r="VF158" s="559"/>
      <c r="VG158" s="559"/>
      <c r="VH158" s="559"/>
      <c r="VI158" s="559"/>
      <c r="VJ158" s="559"/>
      <c r="VK158" s="559"/>
      <c r="VL158" s="559"/>
      <c r="VM158" s="559"/>
      <c r="VN158" s="559"/>
      <c r="VO158" s="559"/>
      <c r="VP158" s="559"/>
      <c r="VQ158" s="559"/>
      <c r="VR158" s="559"/>
      <c r="VS158" s="559"/>
      <c r="VT158" s="559"/>
      <c r="VU158" s="559"/>
      <c r="VV158" s="559"/>
      <c r="VW158" s="559"/>
      <c r="VX158" s="559"/>
      <c r="VY158" s="559"/>
      <c r="VZ158" s="559"/>
      <c r="WA158" s="559"/>
      <c r="WB158" s="559"/>
      <c r="WC158" s="559"/>
      <c r="WD158" s="559"/>
      <c r="WE158" s="559"/>
      <c r="WF158" s="559"/>
      <c r="WG158" s="559"/>
      <c r="WH158" s="559"/>
      <c r="WI158" s="559"/>
      <c r="WJ158" s="559"/>
      <c r="WK158" s="559"/>
      <c r="WL158" s="559"/>
      <c r="WM158" s="559"/>
      <c r="WN158" s="559"/>
      <c r="WO158" s="559"/>
      <c r="WP158" s="559"/>
      <c r="WQ158" s="559"/>
      <c r="WR158" s="559"/>
      <c r="WS158" s="559"/>
      <c r="WT158" s="559"/>
      <c r="WU158" s="559"/>
      <c r="WV158" s="559"/>
      <c r="WW158" s="559"/>
      <c r="WX158" s="559"/>
      <c r="WY158" s="559"/>
      <c r="WZ158" s="559"/>
      <c r="XA158" s="559"/>
      <c r="XB158" s="559"/>
      <c r="XC158" s="559"/>
      <c r="XD158" s="559"/>
      <c r="XE158" s="559"/>
      <c r="XF158" s="559"/>
      <c r="XG158" s="559"/>
      <c r="XH158" s="559"/>
      <c r="XI158" s="559"/>
      <c r="XJ158" s="559"/>
      <c r="XK158" s="559"/>
      <c r="XL158" s="559"/>
      <c r="XM158" s="559"/>
      <c r="XN158" s="559"/>
      <c r="XO158" s="559"/>
      <c r="XP158" s="559"/>
      <c r="XQ158" s="559"/>
      <c r="XR158" s="559"/>
      <c r="XS158" s="559"/>
      <c r="XT158" s="559"/>
      <c r="XU158" s="559"/>
      <c r="XV158" s="559"/>
      <c r="XW158" s="559"/>
      <c r="XX158" s="559"/>
      <c r="XY158" s="559"/>
      <c r="XZ158" s="559"/>
      <c r="YA158" s="559"/>
      <c r="YB158" s="559"/>
      <c r="YC158" s="559"/>
      <c r="YD158" s="559"/>
      <c r="YE158" s="559"/>
      <c r="YF158" s="559"/>
      <c r="YG158" s="559"/>
      <c r="YH158" s="559"/>
      <c r="YI158" s="559"/>
      <c r="YJ158" s="559"/>
      <c r="YK158" s="559"/>
      <c r="YL158" s="559"/>
      <c r="YM158" s="559"/>
      <c r="YN158" s="559"/>
      <c r="YO158" s="559"/>
      <c r="YP158" s="559"/>
      <c r="YQ158" s="559"/>
      <c r="YR158" s="559"/>
      <c r="YS158" s="559"/>
      <c r="YT158" s="559"/>
      <c r="YU158" s="559"/>
      <c r="YV158" s="559"/>
      <c r="YW158" s="559"/>
      <c r="YX158" s="559"/>
      <c r="YY158" s="559"/>
      <c r="YZ158" s="559"/>
      <c r="ZA158" s="559"/>
      <c r="ZB158" s="559"/>
      <c r="ZC158" s="559"/>
      <c r="ZD158" s="559"/>
      <c r="ZE158" s="559"/>
      <c r="ZF158" s="559"/>
      <c r="ZG158" s="559"/>
      <c r="ZH158" s="559"/>
      <c r="ZI158" s="559"/>
      <c r="ZJ158" s="559"/>
      <c r="ZK158" s="559"/>
      <c r="ZL158" s="559"/>
      <c r="ZM158" s="559"/>
      <c r="ZN158" s="559"/>
      <c r="ZO158" s="559"/>
      <c r="ZP158" s="559"/>
      <c r="ZQ158" s="559"/>
      <c r="ZR158" s="559"/>
      <c r="ZS158" s="559"/>
      <c r="ZT158" s="559"/>
      <c r="ZU158" s="559"/>
      <c r="ZV158" s="559"/>
      <c r="ZW158" s="559"/>
      <c r="ZX158" s="559"/>
      <c r="ZY158" s="559"/>
      <c r="ZZ158" s="559"/>
      <c r="AAA158" s="559"/>
      <c r="AAB158" s="559"/>
      <c r="AAC158" s="559"/>
      <c r="AAD158" s="559"/>
      <c r="AAE158" s="559"/>
      <c r="AAF158" s="559"/>
      <c r="AAG158" s="559"/>
      <c r="AAH158" s="559"/>
      <c r="AAI158" s="559"/>
      <c r="AAJ158" s="559"/>
      <c r="AAK158" s="559"/>
      <c r="AAL158" s="559"/>
      <c r="AAM158" s="559"/>
      <c r="AAN158" s="559"/>
      <c r="AAO158" s="559"/>
      <c r="AAP158" s="559"/>
      <c r="AAQ158" s="559"/>
      <c r="AAR158" s="559"/>
      <c r="AAS158" s="559"/>
      <c r="AAT158" s="559"/>
      <c r="AAU158" s="559"/>
      <c r="AAV158" s="559"/>
      <c r="AAW158" s="559"/>
      <c r="AAX158" s="559"/>
      <c r="AAY158" s="559"/>
      <c r="AAZ158" s="559"/>
      <c r="ABA158" s="559"/>
      <c r="ABB158" s="559"/>
      <c r="ABC158" s="559"/>
      <c r="ABD158" s="559"/>
      <c r="ABE158" s="559"/>
      <c r="ABF158" s="559"/>
      <c r="ABG158" s="559"/>
      <c r="ABH158" s="559"/>
      <c r="ABI158" s="559"/>
      <c r="ABJ158" s="559"/>
      <c r="ABK158" s="559"/>
      <c r="ABL158" s="559"/>
      <c r="ABM158" s="559"/>
      <c r="ABN158" s="559"/>
      <c r="ABO158" s="559"/>
      <c r="ABP158" s="559"/>
      <c r="ABQ158" s="559"/>
      <c r="ABR158" s="559"/>
      <c r="ABS158" s="559"/>
      <c r="ABT158" s="559"/>
      <c r="ABU158" s="559"/>
      <c r="ABV158" s="559"/>
      <c r="ABW158" s="559"/>
      <c r="ABX158" s="559"/>
      <c r="ABY158" s="559"/>
      <c r="ABZ158" s="559"/>
      <c r="ACA158" s="559"/>
      <c r="ACB158" s="559"/>
      <c r="ACC158" s="559"/>
      <c r="ACD158" s="559"/>
      <c r="ACE158" s="559"/>
      <c r="ACF158" s="559"/>
      <c r="ACG158" s="559"/>
      <c r="ACH158" s="559"/>
      <c r="ACI158" s="559"/>
      <c r="ACJ158" s="559"/>
      <c r="ACK158" s="559"/>
      <c r="ACL158" s="559"/>
      <c r="ACM158" s="559"/>
      <c r="ACN158" s="559"/>
      <c r="ACO158" s="559"/>
      <c r="ACP158" s="559"/>
      <c r="ACQ158" s="559"/>
      <c r="ACR158" s="559"/>
      <c r="ACS158" s="559"/>
      <c r="ACT158" s="559"/>
      <c r="ACU158" s="559"/>
      <c r="ACV158" s="559"/>
      <c r="ACW158" s="559"/>
      <c r="ACX158" s="559"/>
      <c r="ACY158" s="559"/>
      <c r="ACZ158" s="559"/>
      <c r="ADA158" s="559"/>
      <c r="ADB158" s="559"/>
      <c r="ADC158" s="559"/>
      <c r="ADD158" s="559"/>
      <c r="ADE158" s="559"/>
      <c r="ADF158" s="559"/>
      <c r="ADG158" s="559"/>
      <c r="ADH158" s="559"/>
      <c r="ADI158" s="559"/>
      <c r="ADJ158" s="559"/>
      <c r="ADK158" s="559"/>
      <c r="ADL158" s="559"/>
      <c r="ADM158" s="559"/>
      <c r="ADN158" s="559"/>
      <c r="ADO158" s="559"/>
      <c r="ADP158" s="559"/>
      <c r="ADQ158" s="559"/>
      <c r="ADR158" s="559"/>
      <c r="ADS158" s="559"/>
      <c r="ADT158" s="559"/>
      <c r="ADU158" s="559"/>
      <c r="ADV158" s="559"/>
      <c r="ADW158" s="559"/>
      <c r="ADX158" s="559"/>
      <c r="ADY158" s="559"/>
      <c r="ADZ158" s="559"/>
      <c r="AEA158" s="559"/>
      <c r="AEB158" s="559"/>
      <c r="AEC158" s="559"/>
      <c r="AED158" s="559"/>
      <c r="AEE158" s="559"/>
      <c r="AEF158" s="559"/>
      <c r="AEG158" s="559"/>
      <c r="AEH158" s="559"/>
      <c r="AEI158" s="559"/>
      <c r="AEJ158" s="559"/>
      <c r="AEK158" s="559"/>
      <c r="AEL158" s="559"/>
      <c r="AEM158" s="559"/>
      <c r="AEN158" s="559"/>
      <c r="AEO158" s="559"/>
      <c r="AEP158" s="559"/>
      <c r="AEQ158" s="559"/>
      <c r="AER158" s="559"/>
      <c r="AES158" s="559"/>
      <c r="AET158" s="559"/>
      <c r="AEU158" s="559"/>
      <c r="AEV158" s="559"/>
      <c r="AEW158" s="559"/>
      <c r="AEX158" s="559"/>
      <c r="AEY158" s="559"/>
      <c r="AEZ158" s="559"/>
      <c r="AFA158" s="559"/>
      <c r="AFB158" s="559"/>
      <c r="AFC158" s="559"/>
      <c r="AFD158" s="559"/>
      <c r="AFE158" s="559"/>
      <c r="AFF158" s="559"/>
      <c r="AFG158" s="559"/>
      <c r="AFH158" s="559"/>
      <c r="AFI158" s="559"/>
      <c r="AFJ158" s="559"/>
      <c r="AFK158" s="559"/>
      <c r="AFL158" s="559"/>
      <c r="AFM158" s="559"/>
      <c r="AFN158" s="559"/>
      <c r="AFO158" s="559"/>
      <c r="AFP158" s="559"/>
      <c r="AFQ158" s="559"/>
      <c r="AFR158" s="559"/>
      <c r="AFS158" s="559"/>
      <c r="AFT158" s="559"/>
      <c r="AFU158" s="559"/>
      <c r="AFV158" s="559"/>
      <c r="AFW158" s="559"/>
      <c r="AFX158" s="559"/>
      <c r="AFY158" s="559"/>
      <c r="AFZ158" s="559"/>
      <c r="AGA158" s="559"/>
      <c r="AGB158" s="559"/>
      <c r="AGC158" s="559"/>
      <c r="AGD158" s="559"/>
      <c r="AGE158" s="559"/>
      <c r="AGF158" s="559"/>
      <c r="AGG158" s="559"/>
      <c r="AGH158" s="559"/>
      <c r="AGI158" s="559"/>
      <c r="AGJ158" s="559"/>
      <c r="AGK158" s="559"/>
      <c r="AGL158" s="559"/>
      <c r="AGM158" s="559"/>
      <c r="AGN158" s="559"/>
      <c r="AGO158" s="559"/>
      <c r="AGP158" s="559"/>
      <c r="AGQ158" s="559"/>
      <c r="AGR158" s="559"/>
      <c r="AGS158" s="559"/>
      <c r="AGT158" s="559"/>
      <c r="AGU158" s="559"/>
      <c r="AGV158" s="559"/>
      <c r="AGW158" s="559"/>
      <c r="AGX158" s="559"/>
      <c r="AGY158" s="559"/>
      <c r="AGZ158" s="559"/>
      <c r="AHA158" s="559"/>
      <c r="AHB158" s="559"/>
      <c r="AHC158" s="559"/>
      <c r="AHD158" s="559"/>
      <c r="AHE158" s="559"/>
      <c r="AHF158" s="559"/>
      <c r="AHG158" s="559"/>
      <c r="AHH158" s="559"/>
      <c r="AHI158" s="559"/>
      <c r="AHJ158" s="559"/>
      <c r="AHK158" s="559"/>
      <c r="AHL158" s="559"/>
      <c r="AHM158" s="559"/>
      <c r="AHN158" s="559"/>
      <c r="AHO158" s="559"/>
      <c r="AHP158" s="559"/>
      <c r="AHQ158" s="559"/>
      <c r="AHR158" s="559"/>
      <c r="AHS158" s="559"/>
      <c r="AHT158" s="559"/>
      <c r="AHU158" s="559"/>
      <c r="AHV158" s="559"/>
      <c r="AHW158" s="559"/>
      <c r="AHX158" s="559"/>
      <c r="AHY158" s="559"/>
      <c r="AHZ158" s="559"/>
      <c r="AIA158" s="559"/>
      <c r="AIB158" s="559"/>
      <c r="AIC158" s="559"/>
      <c r="AID158" s="559"/>
      <c r="AIE158" s="559"/>
      <c r="AIF158" s="559"/>
      <c r="AIG158" s="559"/>
      <c r="AIH158" s="559"/>
      <c r="AII158" s="559"/>
      <c r="AIJ158" s="559"/>
      <c r="AIK158" s="559"/>
      <c r="AIL158" s="559"/>
      <c r="AIM158" s="559"/>
      <c r="AIN158" s="559"/>
      <c r="AIO158" s="559"/>
      <c r="AIP158" s="559"/>
      <c r="AIQ158" s="559"/>
      <c r="AIR158" s="559"/>
      <c r="AIS158" s="559"/>
      <c r="AIT158" s="559"/>
      <c r="AIU158" s="559"/>
      <c r="AIV158" s="559"/>
      <c r="AIW158" s="559"/>
      <c r="AIX158" s="559"/>
      <c r="AIY158" s="559"/>
      <c r="AIZ158" s="559"/>
      <c r="AJA158" s="559"/>
      <c r="AJB158" s="559"/>
      <c r="AJC158" s="559"/>
      <c r="AJD158" s="559"/>
      <c r="AJE158" s="559"/>
      <c r="AJF158" s="559"/>
      <c r="AJG158" s="559"/>
      <c r="AJH158" s="559"/>
      <c r="AJI158" s="559"/>
      <c r="AJJ158" s="559"/>
      <c r="AJK158" s="559"/>
      <c r="AJL158" s="559"/>
      <c r="AJM158" s="559"/>
      <c r="AJN158" s="559"/>
      <c r="AJO158" s="559"/>
      <c r="AJP158" s="559"/>
      <c r="AJQ158" s="559"/>
      <c r="AJR158" s="559"/>
      <c r="AJS158" s="559"/>
      <c r="AJT158" s="559"/>
      <c r="AJU158" s="559"/>
      <c r="AJV158" s="559"/>
      <c r="AJW158" s="559"/>
      <c r="AJX158" s="559"/>
      <c r="AJY158" s="559"/>
      <c r="AJZ158" s="559"/>
      <c r="AKA158" s="559"/>
      <c r="AKB158" s="559"/>
      <c r="AKC158" s="559"/>
      <c r="AKD158" s="559"/>
      <c r="AKE158" s="559"/>
      <c r="AKF158" s="559"/>
      <c r="AKG158" s="559"/>
      <c r="AKH158" s="559"/>
      <c r="AKI158" s="559"/>
      <c r="AKJ158" s="559"/>
      <c r="AKK158" s="559"/>
      <c r="AKL158" s="559"/>
      <c r="AKM158" s="559"/>
      <c r="AKN158" s="559"/>
      <c r="AKO158" s="559"/>
      <c r="AKP158" s="559"/>
      <c r="AKQ158" s="559"/>
      <c r="AKR158" s="559"/>
      <c r="AKS158" s="559"/>
      <c r="AKT158" s="559"/>
      <c r="AKU158" s="559"/>
      <c r="AKV158" s="559"/>
      <c r="AKW158" s="559"/>
      <c r="AKX158" s="559"/>
      <c r="AKY158" s="559"/>
      <c r="AKZ158" s="559"/>
      <c r="ALA158" s="559"/>
      <c r="ALB158" s="559"/>
      <c r="ALC158" s="559"/>
      <c r="ALD158" s="559"/>
      <c r="ALE158" s="559"/>
      <c r="ALF158" s="559"/>
      <c r="ALG158" s="559"/>
      <c r="ALH158" s="559"/>
      <c r="ALI158" s="559"/>
      <c r="ALJ158" s="559"/>
      <c r="ALK158" s="559"/>
      <c r="ALL158" s="559"/>
      <c r="ALM158" s="559"/>
      <c r="ALN158" s="559"/>
      <c r="ALO158" s="559"/>
      <c r="ALP158" s="559"/>
      <c r="ALQ158" s="559"/>
      <c r="ALR158" s="559"/>
      <c r="ALS158" s="559"/>
      <c r="ALT158" s="559"/>
      <c r="ALU158" s="559"/>
      <c r="ALV158" s="559"/>
      <c r="ALW158" s="559"/>
      <c r="ALX158" s="559"/>
      <c r="ALY158" s="559"/>
      <c r="ALZ158" s="559"/>
      <c r="AMA158" s="559"/>
      <c r="AMB158" s="559"/>
      <c r="AMC158" s="559"/>
      <c r="AMD158" s="559"/>
      <c r="AME158" s="559"/>
      <c r="AMF158" s="559"/>
      <c r="AMG158" s="559"/>
      <c r="AMH158" s="559"/>
      <c r="AMI158" s="559"/>
      <c r="AMJ158" s="559"/>
    </row>
    <row r="159" spans="1:1024" x14ac:dyDescent="0.25">
      <c r="A159" s="258" t="s">
        <v>6159</v>
      </c>
      <c r="B159" s="257">
        <v>159</v>
      </c>
      <c r="C159" s="258" t="s">
        <v>32116</v>
      </c>
      <c r="D159" s="308" t="s">
        <v>6160</v>
      </c>
      <c r="E159" s="277" t="s">
        <v>6161</v>
      </c>
      <c r="F159" s="278"/>
      <c r="G159" s="280"/>
      <c r="H159" s="280"/>
      <c r="I159" s="492" t="s">
        <v>750</v>
      </c>
      <c r="J159" s="278"/>
      <c r="K159" s="278"/>
      <c r="L159" s="278"/>
      <c r="M159" s="278"/>
      <c r="N159" s="278"/>
      <c r="O159" s="278"/>
      <c r="P159" s="278">
        <v>335</v>
      </c>
      <c r="Q159" s="278"/>
      <c r="R159" s="278"/>
      <c r="S159" s="278"/>
      <c r="T159" s="278" t="s">
        <v>748</v>
      </c>
      <c r="U159" s="278"/>
      <c r="V159" s="278"/>
      <c r="W159" s="283">
        <f t="shared" si="64"/>
        <v>100</v>
      </c>
      <c r="X159" s="283">
        <f t="shared" si="78"/>
        <v>100</v>
      </c>
      <c r="Y159" s="283">
        <f t="shared" si="80"/>
        <v>20</v>
      </c>
      <c r="Z159" s="283">
        <f t="shared" si="66"/>
        <v>100</v>
      </c>
      <c r="AA159" s="283">
        <f t="shared" si="67"/>
        <v>100</v>
      </c>
      <c r="AB159" s="287">
        <f t="shared" si="68"/>
        <v>100</v>
      </c>
      <c r="AC159" s="287">
        <f t="shared" si="69"/>
        <v>100</v>
      </c>
      <c r="AD159" s="287">
        <f t="shared" si="70"/>
        <v>0.3</v>
      </c>
      <c r="AE159" s="284">
        <f t="shared" si="84"/>
        <v>100</v>
      </c>
      <c r="AF159" s="284">
        <f t="shared" si="75"/>
        <v>100</v>
      </c>
      <c r="AG159" s="268">
        <f t="shared" si="85"/>
        <v>100</v>
      </c>
      <c r="AH159" s="268">
        <f t="shared" si="81"/>
        <v>100</v>
      </c>
      <c r="AI159" s="268">
        <f t="shared" si="82"/>
        <v>100</v>
      </c>
      <c r="AJ159" s="268">
        <f t="shared" si="83"/>
        <v>100</v>
      </c>
      <c r="AK159" s="501" t="s">
        <v>750</v>
      </c>
      <c r="AL159" s="278"/>
      <c r="AM159" s="278"/>
      <c r="AN159" s="511"/>
      <c r="AO159" s="277"/>
      <c r="AP159" s="277"/>
      <c r="AQ159" s="277"/>
      <c r="AR159" s="171" t="s">
        <v>6162</v>
      </c>
      <c r="AS159" s="171"/>
      <c r="AT159" s="277"/>
      <c r="AU159" s="277"/>
    </row>
    <row r="160" spans="1:1024" x14ac:dyDescent="0.25">
      <c r="A160" s="258" t="s">
        <v>1118</v>
      </c>
      <c r="B160" s="257">
        <v>160</v>
      </c>
      <c r="C160" s="401" t="s">
        <v>1119</v>
      </c>
      <c r="D160" s="308" t="s">
        <v>6300</v>
      </c>
      <c r="E160" s="286"/>
      <c r="F160" s="291"/>
      <c r="G160" s="280"/>
      <c r="H160" s="280"/>
      <c r="I160" s="492">
        <v>168</v>
      </c>
      <c r="J160" s="292"/>
      <c r="K160" s="293"/>
      <c r="L160" s="293"/>
      <c r="M160" s="293"/>
      <c r="N160" s="293"/>
      <c r="O160" s="293"/>
      <c r="P160" s="293"/>
      <c r="Q160" s="293"/>
      <c r="R160" s="293"/>
      <c r="S160" s="293"/>
      <c r="T160" s="293"/>
      <c r="U160" s="293"/>
      <c r="V160" s="293"/>
      <c r="W160" s="283">
        <f t="shared" si="64"/>
        <v>100</v>
      </c>
      <c r="X160" s="283">
        <f t="shared" si="78"/>
        <v>100</v>
      </c>
      <c r="Y160" s="283">
        <f t="shared" si="80"/>
        <v>100</v>
      </c>
      <c r="Z160" s="283">
        <f t="shared" si="66"/>
        <v>100</v>
      </c>
      <c r="AA160" s="283">
        <f t="shared" si="67"/>
        <v>100</v>
      </c>
      <c r="AB160" s="287">
        <f t="shared" si="68"/>
        <v>100</v>
      </c>
      <c r="AC160" s="287">
        <f t="shared" si="69"/>
        <v>100</v>
      </c>
      <c r="AD160" s="287">
        <f t="shared" si="70"/>
        <v>100</v>
      </c>
      <c r="AE160" s="284">
        <f t="shared" si="84"/>
        <v>100</v>
      </c>
      <c r="AF160" s="284">
        <f t="shared" si="75"/>
        <v>100</v>
      </c>
      <c r="AG160" s="268">
        <f t="shared" si="85"/>
        <v>100</v>
      </c>
      <c r="AH160" s="268">
        <f t="shared" si="81"/>
        <v>100</v>
      </c>
      <c r="AI160" s="268">
        <f t="shared" si="82"/>
        <v>100</v>
      </c>
      <c r="AJ160" s="268">
        <f t="shared" si="83"/>
        <v>100</v>
      </c>
      <c r="AK160" s="506" t="s">
        <v>24277</v>
      </c>
      <c r="AL160" s="286"/>
      <c r="AM160" s="286"/>
      <c r="AN160" s="511"/>
      <c r="AO160" s="357"/>
      <c r="AP160" s="357"/>
      <c r="AQ160" s="286"/>
      <c r="AR160" s="382" t="s">
        <v>24278</v>
      </c>
      <c r="AS160" s="382"/>
      <c r="AT160" s="286"/>
      <c r="AU160" s="286"/>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c r="IC160" s="170"/>
      <c r="ID160" s="170"/>
      <c r="IE160" s="170"/>
      <c r="IF160" s="170"/>
      <c r="IG160" s="170"/>
      <c r="IH160" s="170"/>
      <c r="II160" s="170"/>
      <c r="IJ160" s="170"/>
      <c r="IK160" s="170"/>
      <c r="IL160" s="170"/>
      <c r="IM160" s="170"/>
      <c r="IN160" s="170"/>
      <c r="IO160" s="170"/>
      <c r="IP160" s="170"/>
      <c r="IQ160" s="170"/>
      <c r="IR160" s="170"/>
      <c r="IS160" s="170"/>
      <c r="IT160" s="170"/>
      <c r="IU160" s="170"/>
      <c r="IV160" s="170"/>
      <c r="IW160" s="170"/>
      <c r="IX160" s="170"/>
      <c r="IY160" s="170"/>
      <c r="IZ160" s="170"/>
      <c r="JA160" s="170"/>
      <c r="JB160" s="170"/>
      <c r="JC160" s="170"/>
      <c r="JD160" s="170"/>
      <c r="JE160" s="170"/>
      <c r="JF160" s="170"/>
      <c r="JG160" s="170"/>
      <c r="JH160" s="170"/>
      <c r="JI160" s="170"/>
      <c r="JJ160" s="170"/>
      <c r="JK160" s="170"/>
      <c r="JL160" s="170"/>
      <c r="JM160" s="170"/>
      <c r="JN160" s="170"/>
      <c r="JO160" s="170"/>
      <c r="JP160" s="170"/>
      <c r="JQ160" s="170"/>
      <c r="JR160" s="170"/>
      <c r="JS160" s="170"/>
      <c r="JT160" s="170"/>
      <c r="JU160" s="170"/>
      <c r="JV160" s="170"/>
      <c r="JW160" s="170"/>
      <c r="JX160" s="170"/>
      <c r="JY160" s="170"/>
      <c r="JZ160" s="170"/>
      <c r="KA160" s="170"/>
      <c r="KB160" s="170"/>
      <c r="KC160" s="170"/>
      <c r="KD160" s="170"/>
      <c r="KE160" s="170"/>
      <c r="KF160" s="170"/>
      <c r="KG160" s="170"/>
      <c r="KH160" s="170"/>
      <c r="KI160" s="170"/>
      <c r="KJ160" s="170"/>
      <c r="KK160" s="170"/>
      <c r="KL160" s="170"/>
      <c r="KM160" s="170"/>
      <c r="KN160" s="170"/>
      <c r="KO160" s="170"/>
      <c r="KP160" s="170"/>
      <c r="KQ160" s="170"/>
      <c r="KR160" s="170"/>
      <c r="KS160" s="170"/>
      <c r="KT160" s="170"/>
      <c r="KU160" s="170"/>
      <c r="KV160" s="170"/>
      <c r="KW160" s="170"/>
      <c r="KX160" s="170"/>
      <c r="KY160" s="170"/>
      <c r="KZ160" s="170"/>
      <c r="LA160" s="170"/>
      <c r="LB160" s="170"/>
      <c r="LC160" s="170"/>
      <c r="LD160" s="170"/>
      <c r="LE160" s="170"/>
      <c r="LF160" s="170"/>
      <c r="LG160" s="170"/>
      <c r="LH160" s="170"/>
      <c r="LI160" s="170"/>
      <c r="LJ160" s="170"/>
      <c r="LK160" s="170"/>
      <c r="LL160" s="170"/>
      <c r="LM160" s="170"/>
      <c r="LN160" s="170"/>
      <c r="LO160" s="170"/>
      <c r="LP160" s="170"/>
      <c r="LQ160" s="170"/>
      <c r="LR160" s="170"/>
      <c r="LS160" s="170"/>
      <c r="LT160" s="170"/>
      <c r="LU160" s="170"/>
      <c r="LV160" s="170"/>
      <c r="LW160" s="170"/>
      <c r="LX160" s="170"/>
      <c r="LY160" s="170"/>
      <c r="LZ160" s="170"/>
      <c r="MA160" s="170"/>
      <c r="MB160" s="170"/>
      <c r="MC160" s="170"/>
      <c r="MD160" s="170"/>
      <c r="ME160" s="170"/>
      <c r="MF160" s="170"/>
      <c r="MG160" s="170"/>
      <c r="MH160" s="170"/>
      <c r="MI160" s="170"/>
      <c r="MJ160" s="170"/>
      <c r="MK160" s="170"/>
      <c r="ML160" s="170"/>
      <c r="MM160" s="170"/>
      <c r="MN160" s="170"/>
      <c r="MO160" s="170"/>
      <c r="MP160" s="170"/>
      <c r="MQ160" s="170"/>
      <c r="MR160" s="170"/>
      <c r="MS160" s="170"/>
      <c r="MT160" s="170"/>
      <c r="MU160" s="170"/>
      <c r="MV160" s="170"/>
      <c r="MW160" s="170"/>
      <c r="MX160" s="170"/>
      <c r="MY160" s="170"/>
      <c r="MZ160" s="170"/>
      <c r="NA160" s="170"/>
      <c r="NB160" s="170"/>
      <c r="NC160" s="170"/>
      <c r="ND160" s="170"/>
      <c r="NE160" s="170"/>
      <c r="NF160" s="170"/>
      <c r="NG160" s="170"/>
      <c r="NH160" s="170"/>
      <c r="NI160" s="170"/>
      <c r="NJ160" s="170"/>
      <c r="NK160" s="170"/>
      <c r="NL160" s="170"/>
      <c r="NM160" s="170"/>
      <c r="NN160" s="170"/>
      <c r="NO160" s="170"/>
      <c r="NP160" s="170"/>
      <c r="NQ160" s="170"/>
      <c r="NR160" s="170"/>
      <c r="NS160" s="170"/>
      <c r="NT160" s="170"/>
      <c r="NU160" s="170"/>
      <c r="NV160" s="170"/>
      <c r="NW160" s="170"/>
      <c r="NX160" s="170"/>
      <c r="NY160" s="170"/>
      <c r="NZ160" s="170"/>
      <c r="OA160" s="170"/>
      <c r="OB160" s="170"/>
      <c r="OC160" s="170"/>
      <c r="OD160" s="170"/>
      <c r="OE160" s="170"/>
      <c r="OF160" s="170"/>
      <c r="OG160" s="170"/>
      <c r="OH160" s="170"/>
      <c r="OI160" s="170"/>
      <c r="OJ160" s="170"/>
      <c r="OK160" s="170"/>
      <c r="OL160" s="170"/>
      <c r="OM160" s="170"/>
      <c r="ON160" s="170"/>
      <c r="OO160" s="170"/>
      <c r="OP160" s="170"/>
      <c r="OQ160" s="170"/>
      <c r="OR160" s="170"/>
      <c r="OS160" s="170"/>
      <c r="OT160" s="170"/>
      <c r="OU160" s="170"/>
      <c r="OV160" s="170"/>
      <c r="OW160" s="170"/>
      <c r="OX160" s="170"/>
      <c r="OY160" s="170"/>
      <c r="OZ160" s="170"/>
      <c r="PA160" s="170"/>
      <c r="PB160" s="170"/>
      <c r="PC160" s="170"/>
      <c r="PD160" s="170"/>
      <c r="PE160" s="170"/>
      <c r="PF160" s="170"/>
      <c r="PG160" s="170"/>
      <c r="PH160" s="170"/>
      <c r="PI160" s="170"/>
      <c r="PJ160" s="170"/>
      <c r="PK160" s="170"/>
      <c r="PL160" s="170"/>
      <c r="PM160" s="170"/>
      <c r="PN160" s="170"/>
      <c r="PO160" s="170"/>
      <c r="PP160" s="170"/>
      <c r="PQ160" s="170"/>
      <c r="PR160" s="170"/>
      <c r="PS160" s="170"/>
      <c r="PT160" s="170"/>
      <c r="PU160" s="170"/>
      <c r="PV160" s="170"/>
      <c r="PW160" s="170"/>
      <c r="PX160" s="170"/>
      <c r="PY160" s="170"/>
      <c r="PZ160" s="170"/>
      <c r="QA160" s="170"/>
      <c r="QB160" s="170"/>
      <c r="QC160" s="170"/>
      <c r="QD160" s="170"/>
      <c r="QE160" s="170"/>
      <c r="QF160" s="170"/>
      <c r="QG160" s="170"/>
      <c r="QH160" s="170"/>
      <c r="QI160" s="170"/>
      <c r="QJ160" s="170"/>
      <c r="QK160" s="170"/>
      <c r="QL160" s="170"/>
      <c r="QM160" s="170"/>
      <c r="QN160" s="170"/>
      <c r="QO160" s="170"/>
      <c r="QP160" s="170"/>
      <c r="QQ160" s="170"/>
      <c r="QR160" s="170"/>
      <c r="QS160" s="170"/>
      <c r="QT160" s="170"/>
      <c r="QU160" s="170"/>
      <c r="QV160" s="170"/>
      <c r="QW160" s="170"/>
      <c r="QX160" s="170"/>
      <c r="QY160" s="170"/>
      <c r="QZ160" s="170"/>
      <c r="RA160" s="170"/>
      <c r="RB160" s="170"/>
      <c r="RC160" s="170"/>
      <c r="RD160" s="170"/>
      <c r="RE160" s="170"/>
      <c r="RF160" s="170"/>
      <c r="RG160" s="170"/>
      <c r="RH160" s="170"/>
      <c r="RI160" s="170"/>
      <c r="RJ160" s="170"/>
      <c r="RK160" s="170"/>
      <c r="RL160" s="170"/>
      <c r="RM160" s="170"/>
      <c r="RN160" s="170"/>
      <c r="RO160" s="170"/>
      <c r="RP160" s="170"/>
      <c r="RQ160" s="170"/>
      <c r="RR160" s="170"/>
      <c r="RS160" s="170"/>
      <c r="RT160" s="170"/>
      <c r="RU160" s="170"/>
      <c r="RV160" s="170"/>
      <c r="RW160" s="170"/>
      <c r="RX160" s="170"/>
      <c r="RY160" s="170"/>
      <c r="RZ160" s="170"/>
      <c r="SA160" s="170"/>
      <c r="SB160" s="170"/>
      <c r="SC160" s="170"/>
      <c r="SD160" s="170"/>
      <c r="SE160" s="170"/>
      <c r="SF160" s="170"/>
      <c r="SG160" s="170"/>
      <c r="SH160" s="170"/>
      <c r="SI160" s="170"/>
      <c r="SJ160" s="170"/>
      <c r="SK160" s="170"/>
      <c r="SL160" s="170"/>
      <c r="SM160" s="170"/>
      <c r="SN160" s="170"/>
      <c r="SO160" s="170"/>
      <c r="SP160" s="170"/>
      <c r="SQ160" s="170"/>
      <c r="SR160" s="170"/>
      <c r="SS160" s="170"/>
      <c r="ST160" s="170"/>
      <c r="SU160" s="170"/>
      <c r="SV160" s="170"/>
      <c r="SW160" s="170"/>
      <c r="SX160" s="170"/>
      <c r="SY160" s="170"/>
      <c r="SZ160" s="170"/>
      <c r="TA160" s="170"/>
      <c r="TB160" s="170"/>
      <c r="TC160" s="170"/>
      <c r="TD160" s="170"/>
      <c r="TE160" s="170"/>
      <c r="TF160" s="170"/>
      <c r="TG160" s="170"/>
      <c r="TH160" s="170"/>
      <c r="TI160" s="170"/>
      <c r="TJ160" s="170"/>
      <c r="TK160" s="170"/>
      <c r="TL160" s="170"/>
      <c r="TM160" s="170"/>
      <c r="TN160" s="170"/>
      <c r="TO160" s="170"/>
      <c r="TP160" s="170"/>
      <c r="TQ160" s="170"/>
      <c r="TR160" s="170"/>
      <c r="TS160" s="170"/>
      <c r="TT160" s="170"/>
      <c r="TU160" s="170"/>
      <c r="TV160" s="170"/>
      <c r="TW160" s="170"/>
      <c r="TX160" s="170"/>
      <c r="TY160" s="170"/>
      <c r="TZ160" s="170"/>
      <c r="UA160" s="170"/>
      <c r="UB160" s="170"/>
      <c r="UC160" s="170"/>
      <c r="UD160" s="170"/>
      <c r="UE160" s="170"/>
      <c r="UF160" s="170"/>
      <c r="UG160" s="170"/>
      <c r="UH160" s="170"/>
      <c r="UI160" s="170"/>
      <c r="UJ160" s="170"/>
      <c r="UK160" s="170"/>
      <c r="UL160" s="170"/>
      <c r="UM160" s="170"/>
      <c r="UN160" s="170"/>
      <c r="UO160" s="170"/>
      <c r="UP160" s="170"/>
      <c r="UQ160" s="170"/>
      <c r="UR160" s="170"/>
      <c r="US160" s="170"/>
      <c r="UT160" s="170"/>
      <c r="UU160" s="170"/>
      <c r="UV160" s="170"/>
      <c r="UW160" s="170"/>
      <c r="UX160" s="170"/>
      <c r="UY160" s="170"/>
      <c r="UZ160" s="170"/>
      <c r="VA160" s="170"/>
      <c r="VB160" s="170"/>
      <c r="VC160" s="170"/>
      <c r="VD160" s="170"/>
      <c r="VE160" s="170"/>
      <c r="VF160" s="170"/>
      <c r="VG160" s="170"/>
      <c r="VH160" s="170"/>
      <c r="VI160" s="170"/>
      <c r="VJ160" s="170"/>
      <c r="VK160" s="170"/>
      <c r="VL160" s="170"/>
      <c r="VM160" s="170"/>
      <c r="VN160" s="170"/>
      <c r="VO160" s="170"/>
      <c r="VP160" s="170"/>
      <c r="VQ160" s="170"/>
      <c r="VR160" s="170"/>
      <c r="VS160" s="170"/>
      <c r="VT160" s="170"/>
      <c r="VU160" s="170"/>
      <c r="VV160" s="170"/>
      <c r="VW160" s="170"/>
      <c r="VX160" s="170"/>
      <c r="VY160" s="170"/>
      <c r="VZ160" s="170"/>
      <c r="WA160" s="170"/>
      <c r="WB160" s="170"/>
      <c r="WC160" s="170"/>
      <c r="WD160" s="170"/>
      <c r="WE160" s="170"/>
      <c r="WF160" s="170"/>
      <c r="WG160" s="170"/>
      <c r="WH160" s="170"/>
      <c r="WI160" s="170"/>
      <c r="WJ160" s="170"/>
      <c r="WK160" s="170"/>
      <c r="WL160" s="170"/>
      <c r="WM160" s="170"/>
      <c r="WN160" s="170"/>
      <c r="WO160" s="170"/>
      <c r="WP160" s="170"/>
      <c r="WQ160" s="170"/>
      <c r="WR160" s="170"/>
      <c r="WS160" s="170"/>
      <c r="WT160" s="170"/>
      <c r="WU160" s="170"/>
      <c r="WV160" s="170"/>
      <c r="WW160" s="170"/>
      <c r="WX160" s="170"/>
      <c r="WY160" s="170"/>
      <c r="WZ160" s="170"/>
      <c r="XA160" s="170"/>
      <c r="XB160" s="170"/>
      <c r="XC160" s="170"/>
      <c r="XD160" s="170"/>
      <c r="XE160" s="170"/>
      <c r="XF160" s="170"/>
      <c r="XG160" s="170"/>
      <c r="XH160" s="170"/>
      <c r="XI160" s="170"/>
      <c r="XJ160" s="170"/>
      <c r="XK160" s="170"/>
      <c r="XL160" s="170"/>
      <c r="XM160" s="170"/>
      <c r="XN160" s="170"/>
      <c r="XO160" s="170"/>
      <c r="XP160" s="170"/>
      <c r="XQ160" s="170"/>
      <c r="XR160" s="170"/>
      <c r="XS160" s="170"/>
      <c r="XT160" s="170"/>
      <c r="XU160" s="170"/>
      <c r="XV160" s="170"/>
      <c r="XW160" s="170"/>
      <c r="XX160" s="170"/>
      <c r="XY160" s="170"/>
      <c r="XZ160" s="170"/>
      <c r="YA160" s="170"/>
      <c r="YB160" s="170"/>
      <c r="YC160" s="170"/>
      <c r="YD160" s="170"/>
      <c r="YE160" s="170"/>
      <c r="YF160" s="170"/>
      <c r="YG160" s="170"/>
      <c r="YH160" s="170"/>
      <c r="YI160" s="170"/>
      <c r="YJ160" s="170"/>
      <c r="YK160" s="170"/>
      <c r="YL160" s="170"/>
      <c r="YM160" s="170"/>
      <c r="YN160" s="170"/>
      <c r="YO160" s="170"/>
      <c r="YP160" s="170"/>
      <c r="YQ160" s="170"/>
      <c r="YR160" s="170"/>
      <c r="YS160" s="170"/>
      <c r="YT160" s="170"/>
      <c r="YU160" s="170"/>
      <c r="YV160" s="170"/>
      <c r="YW160" s="170"/>
      <c r="YX160" s="170"/>
      <c r="YY160" s="170"/>
      <c r="YZ160" s="170"/>
      <c r="ZA160" s="170"/>
      <c r="ZB160" s="170"/>
      <c r="ZC160" s="170"/>
      <c r="ZD160" s="170"/>
      <c r="ZE160" s="170"/>
      <c r="ZF160" s="170"/>
      <c r="ZG160" s="170"/>
      <c r="ZH160" s="170"/>
      <c r="ZI160" s="170"/>
      <c r="ZJ160" s="170"/>
      <c r="ZK160" s="170"/>
      <c r="ZL160" s="170"/>
      <c r="ZM160" s="170"/>
      <c r="ZN160" s="170"/>
      <c r="ZO160" s="170"/>
      <c r="ZP160" s="170"/>
      <c r="ZQ160" s="170"/>
      <c r="ZR160" s="170"/>
      <c r="ZS160" s="170"/>
      <c r="ZT160" s="170"/>
      <c r="ZU160" s="170"/>
      <c r="ZV160" s="170"/>
      <c r="ZW160" s="170"/>
      <c r="ZX160" s="170"/>
      <c r="ZY160" s="170"/>
      <c r="ZZ160" s="170"/>
      <c r="AAA160" s="170"/>
      <c r="AAB160" s="170"/>
      <c r="AAC160" s="170"/>
      <c r="AAD160" s="170"/>
      <c r="AAE160" s="170"/>
      <c r="AAF160" s="170"/>
      <c r="AAG160" s="170"/>
      <c r="AAH160" s="170"/>
      <c r="AAI160" s="170"/>
      <c r="AAJ160" s="170"/>
      <c r="AAK160" s="170"/>
      <c r="AAL160" s="170"/>
      <c r="AAM160" s="170"/>
      <c r="AAN160" s="170"/>
      <c r="AAO160" s="170"/>
      <c r="AAP160" s="170"/>
      <c r="AAQ160" s="170"/>
      <c r="AAR160" s="170"/>
      <c r="AAS160" s="170"/>
      <c r="AAT160" s="170"/>
      <c r="AAU160" s="170"/>
      <c r="AAV160" s="170"/>
      <c r="AAW160" s="170"/>
      <c r="AAX160" s="170"/>
      <c r="AAY160" s="170"/>
      <c r="AAZ160" s="170"/>
      <c r="ABA160" s="170"/>
      <c r="ABB160" s="170"/>
      <c r="ABC160" s="170"/>
      <c r="ABD160" s="170"/>
      <c r="ABE160" s="170"/>
      <c r="ABF160" s="170"/>
      <c r="ABG160" s="170"/>
      <c r="ABH160" s="170"/>
      <c r="ABI160" s="170"/>
      <c r="ABJ160" s="170"/>
      <c r="ABK160" s="170"/>
      <c r="ABL160" s="170"/>
      <c r="ABM160" s="170"/>
      <c r="ABN160" s="170"/>
      <c r="ABO160" s="170"/>
      <c r="ABP160" s="170"/>
      <c r="ABQ160" s="170"/>
      <c r="ABR160" s="170"/>
      <c r="ABS160" s="170"/>
      <c r="ABT160" s="170"/>
      <c r="ABU160" s="170"/>
      <c r="ABV160" s="170"/>
      <c r="ABW160" s="170"/>
      <c r="ABX160" s="170"/>
      <c r="ABY160" s="170"/>
      <c r="ABZ160" s="170"/>
      <c r="ACA160" s="170"/>
      <c r="ACB160" s="170"/>
      <c r="ACC160" s="170"/>
      <c r="ACD160" s="170"/>
      <c r="ACE160" s="170"/>
      <c r="ACF160" s="170"/>
      <c r="ACG160" s="170"/>
      <c r="ACH160" s="170"/>
      <c r="ACI160" s="170"/>
      <c r="ACJ160" s="170"/>
      <c r="ACK160" s="170"/>
      <c r="ACL160" s="170"/>
      <c r="ACM160" s="170"/>
      <c r="ACN160" s="170"/>
      <c r="ACO160" s="170"/>
      <c r="ACP160" s="170"/>
      <c r="ACQ160" s="170"/>
      <c r="ACR160" s="170"/>
      <c r="ACS160" s="170"/>
      <c r="ACT160" s="170"/>
      <c r="ACU160" s="170"/>
      <c r="ACV160" s="170"/>
      <c r="ACW160" s="170"/>
      <c r="ACX160" s="170"/>
      <c r="ACY160" s="170"/>
      <c r="ACZ160" s="170"/>
      <c r="ADA160" s="170"/>
      <c r="ADB160" s="170"/>
      <c r="ADC160" s="170"/>
      <c r="ADD160" s="170"/>
      <c r="ADE160" s="170"/>
      <c r="ADF160" s="170"/>
      <c r="ADG160" s="170"/>
      <c r="ADH160" s="170"/>
      <c r="ADI160" s="170"/>
      <c r="ADJ160" s="170"/>
      <c r="ADK160" s="170"/>
      <c r="ADL160" s="170"/>
      <c r="ADM160" s="170"/>
      <c r="ADN160" s="170"/>
      <c r="ADO160" s="170"/>
      <c r="ADP160" s="170"/>
      <c r="ADQ160" s="170"/>
      <c r="ADR160" s="170"/>
      <c r="ADS160" s="170"/>
      <c r="ADT160" s="170"/>
      <c r="ADU160" s="170"/>
      <c r="ADV160" s="170"/>
      <c r="ADW160" s="170"/>
      <c r="ADX160" s="170"/>
      <c r="ADY160" s="170"/>
      <c r="ADZ160" s="170"/>
      <c r="AEA160" s="170"/>
      <c r="AEB160" s="170"/>
      <c r="AEC160" s="170"/>
      <c r="AED160" s="170"/>
      <c r="AEE160" s="170"/>
      <c r="AEF160" s="170"/>
      <c r="AEG160" s="170"/>
      <c r="AEH160" s="170"/>
      <c r="AEI160" s="170"/>
      <c r="AEJ160" s="170"/>
      <c r="AEK160" s="170"/>
      <c r="AEL160" s="170"/>
      <c r="AEM160" s="170"/>
      <c r="AEN160" s="170"/>
      <c r="AEO160" s="170"/>
      <c r="AEP160" s="170"/>
      <c r="AEQ160" s="170"/>
      <c r="AER160" s="170"/>
      <c r="AES160" s="170"/>
      <c r="AET160" s="170"/>
      <c r="AEU160" s="170"/>
      <c r="AEV160" s="170"/>
      <c r="AEW160" s="170"/>
      <c r="AEX160" s="170"/>
      <c r="AEY160" s="170"/>
      <c r="AEZ160" s="170"/>
      <c r="AFA160" s="170"/>
      <c r="AFB160" s="170"/>
      <c r="AFC160" s="170"/>
      <c r="AFD160" s="170"/>
      <c r="AFE160" s="170"/>
      <c r="AFF160" s="170"/>
      <c r="AFG160" s="170"/>
      <c r="AFH160" s="170"/>
      <c r="AFI160" s="170"/>
      <c r="AFJ160" s="170"/>
      <c r="AFK160" s="170"/>
      <c r="AFL160" s="170"/>
      <c r="AFM160" s="170"/>
      <c r="AFN160" s="170"/>
      <c r="AFO160" s="170"/>
      <c r="AFP160" s="170"/>
      <c r="AFQ160" s="170"/>
      <c r="AFR160" s="170"/>
      <c r="AFS160" s="170"/>
      <c r="AFT160" s="170"/>
      <c r="AFU160" s="170"/>
      <c r="AFV160" s="170"/>
      <c r="AFW160" s="170"/>
      <c r="AFX160" s="170"/>
      <c r="AFY160" s="170"/>
      <c r="AFZ160" s="170"/>
      <c r="AGA160" s="170"/>
      <c r="AGB160" s="170"/>
      <c r="AGC160" s="170"/>
      <c r="AGD160" s="170"/>
      <c r="AGE160" s="170"/>
      <c r="AGF160" s="170"/>
      <c r="AGG160" s="170"/>
      <c r="AGH160" s="170"/>
      <c r="AGI160" s="170"/>
      <c r="AGJ160" s="170"/>
      <c r="AGK160" s="170"/>
      <c r="AGL160" s="170"/>
      <c r="AGM160" s="170"/>
      <c r="AGN160" s="170"/>
      <c r="AGO160" s="170"/>
      <c r="AGP160" s="170"/>
      <c r="AGQ160" s="170"/>
      <c r="AGR160" s="170"/>
      <c r="AGS160" s="170"/>
      <c r="AGT160" s="170"/>
      <c r="AGU160" s="170"/>
      <c r="AGV160" s="170"/>
      <c r="AGW160" s="170"/>
      <c r="AGX160" s="170"/>
      <c r="AGY160" s="170"/>
      <c r="AGZ160" s="170"/>
      <c r="AHA160" s="170"/>
      <c r="AHB160" s="170"/>
      <c r="AHC160" s="170"/>
      <c r="AHD160" s="170"/>
      <c r="AHE160" s="170"/>
      <c r="AHF160" s="170"/>
      <c r="AHG160" s="170"/>
      <c r="AHH160" s="170"/>
      <c r="AHI160" s="170"/>
      <c r="AHJ160" s="170"/>
      <c r="AHK160" s="170"/>
      <c r="AHL160" s="170"/>
      <c r="AHM160" s="170"/>
      <c r="AHN160" s="170"/>
      <c r="AHO160" s="170"/>
      <c r="AHP160" s="170"/>
      <c r="AHQ160" s="170"/>
      <c r="AHR160" s="170"/>
      <c r="AHS160" s="170"/>
      <c r="AHT160" s="170"/>
      <c r="AHU160" s="170"/>
      <c r="AHV160" s="170"/>
      <c r="AHW160" s="170"/>
      <c r="AHX160" s="170"/>
      <c r="AHY160" s="170"/>
      <c r="AHZ160" s="170"/>
      <c r="AIA160" s="170"/>
      <c r="AIB160" s="170"/>
      <c r="AIC160" s="170"/>
      <c r="AID160" s="170"/>
      <c r="AIE160" s="170"/>
      <c r="AIF160" s="170"/>
      <c r="AIG160" s="170"/>
      <c r="AIH160" s="170"/>
      <c r="AII160" s="170"/>
      <c r="AIJ160" s="170"/>
      <c r="AIK160" s="170"/>
      <c r="AIL160" s="170"/>
      <c r="AIM160" s="170"/>
      <c r="AIN160" s="170"/>
      <c r="AIO160" s="170"/>
      <c r="AIP160" s="170"/>
      <c r="AIQ160" s="170"/>
      <c r="AIR160" s="170"/>
      <c r="AIS160" s="170"/>
      <c r="AIT160" s="170"/>
      <c r="AIU160" s="170"/>
      <c r="AIV160" s="170"/>
      <c r="AIW160" s="170"/>
      <c r="AIX160" s="170"/>
      <c r="AIY160" s="170"/>
      <c r="AIZ160" s="170"/>
      <c r="AJA160" s="170"/>
      <c r="AJB160" s="170"/>
      <c r="AJC160" s="170"/>
      <c r="AJD160" s="170"/>
      <c r="AJE160" s="170"/>
      <c r="AJF160" s="170"/>
      <c r="AJG160" s="170"/>
      <c r="AJH160" s="170"/>
      <c r="AJI160" s="170"/>
      <c r="AJJ160" s="170"/>
      <c r="AJK160" s="170"/>
      <c r="AJL160" s="170"/>
      <c r="AJM160" s="170"/>
      <c r="AJN160" s="170"/>
      <c r="AJO160" s="170"/>
      <c r="AJP160" s="170"/>
      <c r="AJQ160" s="170"/>
      <c r="AJR160" s="170"/>
      <c r="AJS160" s="170"/>
      <c r="AJT160" s="170"/>
      <c r="AJU160" s="170"/>
      <c r="AJV160" s="170"/>
      <c r="AJW160" s="170"/>
      <c r="AJX160" s="170"/>
      <c r="AJY160" s="170"/>
      <c r="AJZ160" s="170"/>
      <c r="AKA160" s="170"/>
      <c r="AKB160" s="170"/>
      <c r="AKC160" s="170"/>
      <c r="AKD160" s="170"/>
      <c r="AKE160" s="170"/>
      <c r="AKF160" s="170"/>
      <c r="AKG160" s="170"/>
      <c r="AKH160" s="170"/>
      <c r="AKI160" s="170"/>
      <c r="AKJ160" s="170"/>
      <c r="AKK160" s="170"/>
      <c r="AKL160" s="170"/>
      <c r="AKM160" s="170"/>
      <c r="AKN160" s="170"/>
      <c r="AKO160" s="170"/>
      <c r="AKP160" s="170"/>
      <c r="AKQ160" s="170"/>
      <c r="AKR160" s="170"/>
      <c r="AKS160" s="170"/>
      <c r="AKT160" s="170"/>
      <c r="AKU160" s="170"/>
      <c r="AKV160" s="170"/>
      <c r="AKW160" s="170"/>
      <c r="AKX160" s="170"/>
      <c r="AKY160" s="170"/>
      <c r="AKZ160" s="170"/>
      <c r="ALA160" s="170"/>
      <c r="ALB160" s="170"/>
      <c r="ALC160" s="170"/>
      <c r="ALD160" s="170"/>
      <c r="ALE160" s="170"/>
      <c r="ALF160" s="170"/>
      <c r="ALG160" s="170"/>
      <c r="ALH160" s="170"/>
      <c r="ALI160" s="170"/>
      <c r="ALJ160" s="170"/>
      <c r="ALK160" s="170"/>
      <c r="ALL160" s="170"/>
      <c r="ALM160" s="170"/>
      <c r="ALN160" s="170"/>
      <c r="ALO160" s="170"/>
      <c r="ALP160" s="170"/>
      <c r="ALQ160" s="170"/>
      <c r="ALR160" s="170"/>
      <c r="ALS160" s="170"/>
      <c r="ALT160" s="170"/>
      <c r="ALU160" s="170"/>
      <c r="ALV160" s="170"/>
      <c r="ALW160" s="170"/>
      <c r="ALX160" s="170"/>
      <c r="ALY160" s="170"/>
      <c r="ALZ160" s="170"/>
      <c r="AMA160" s="170"/>
      <c r="AMB160" s="170"/>
      <c r="AMC160" s="170"/>
      <c r="AMD160" s="170"/>
      <c r="AME160" s="170"/>
      <c r="AMF160" s="170"/>
      <c r="AMG160" s="170"/>
      <c r="AMH160" s="170"/>
      <c r="AMI160" s="170"/>
      <c r="AMJ160" s="170"/>
    </row>
    <row r="161" spans="1:1026" x14ac:dyDescent="0.25">
      <c r="A161" s="258" t="s">
        <v>1120</v>
      </c>
      <c r="B161" s="257">
        <v>161</v>
      </c>
      <c r="C161" s="171" t="s">
        <v>27641</v>
      </c>
      <c r="D161" s="308" t="s">
        <v>1121</v>
      </c>
      <c r="E161" s="277" t="s">
        <v>766</v>
      </c>
      <c r="F161" s="291"/>
      <c r="G161" s="280"/>
      <c r="H161" s="280"/>
      <c r="I161" s="492">
        <v>369</v>
      </c>
      <c r="J161" s="292"/>
      <c r="K161" s="293"/>
      <c r="L161" s="293"/>
      <c r="M161" s="293"/>
      <c r="N161" s="293"/>
      <c r="O161" s="281"/>
      <c r="P161" s="281">
        <v>336</v>
      </c>
      <c r="Q161" s="293"/>
      <c r="R161" s="293"/>
      <c r="S161" s="293"/>
      <c r="T161" s="293"/>
      <c r="U161" s="293"/>
      <c r="V161" s="293"/>
      <c r="W161" s="283">
        <f t="shared" si="64"/>
        <v>100</v>
      </c>
      <c r="X161" s="283">
        <f t="shared" si="78"/>
        <v>100</v>
      </c>
      <c r="Y161" s="283">
        <f t="shared" si="80"/>
        <v>20</v>
      </c>
      <c r="Z161" s="283">
        <f t="shared" si="66"/>
        <v>100</v>
      </c>
      <c r="AA161" s="283">
        <f t="shared" si="67"/>
        <v>100</v>
      </c>
      <c r="AB161" s="287">
        <f t="shared" si="68"/>
        <v>100</v>
      </c>
      <c r="AC161" s="287">
        <f t="shared" si="69"/>
        <v>100</v>
      </c>
      <c r="AD161" s="287">
        <f t="shared" si="70"/>
        <v>100</v>
      </c>
      <c r="AE161" s="284">
        <f t="shared" si="84"/>
        <v>100</v>
      </c>
      <c r="AF161" s="284">
        <f t="shared" si="75"/>
        <v>100</v>
      </c>
      <c r="AG161" s="268">
        <f t="shared" si="85"/>
        <v>100</v>
      </c>
      <c r="AH161" s="268">
        <f t="shared" si="81"/>
        <v>100</v>
      </c>
      <c r="AI161" s="268">
        <f t="shared" si="82"/>
        <v>100</v>
      </c>
      <c r="AJ161" s="268">
        <f t="shared" si="83"/>
        <v>100</v>
      </c>
      <c r="AK161" s="506" t="s">
        <v>802</v>
      </c>
      <c r="AL161" s="293"/>
      <c r="AM161" s="293"/>
      <c r="AN161" s="511"/>
      <c r="AO161" s="357"/>
      <c r="AP161" s="357"/>
      <c r="AQ161" s="286"/>
      <c r="AR161" s="356" t="s">
        <v>27642</v>
      </c>
      <c r="AS161" s="356"/>
      <c r="AT161" s="286"/>
      <c r="AU161" s="286"/>
      <c r="AV161" s="111"/>
    </row>
    <row r="162" spans="1:1026" x14ac:dyDescent="0.25">
      <c r="A162" s="258" t="s">
        <v>1122</v>
      </c>
      <c r="B162" s="257">
        <v>162</v>
      </c>
      <c r="C162" s="258" t="s">
        <v>11618</v>
      </c>
      <c r="D162" s="308" t="s">
        <v>1123</v>
      </c>
      <c r="E162" s="277" t="s">
        <v>766</v>
      </c>
      <c r="F162" s="291"/>
      <c r="G162" s="280"/>
      <c r="H162" s="280"/>
      <c r="I162" s="492" t="s">
        <v>750</v>
      </c>
      <c r="J162" s="278">
        <v>2</v>
      </c>
      <c r="K162" s="278">
        <v>1</v>
      </c>
      <c r="L162" s="293"/>
      <c r="M162" s="293"/>
      <c r="N162" s="293"/>
      <c r="O162" s="281"/>
      <c r="P162" s="281">
        <v>335</v>
      </c>
      <c r="Q162" s="293"/>
      <c r="R162" s="293"/>
      <c r="S162" s="293"/>
      <c r="T162" s="278" t="s">
        <v>748</v>
      </c>
      <c r="U162" s="293"/>
      <c r="V162" s="293"/>
      <c r="W162" s="283">
        <f t="shared" si="64"/>
        <v>100</v>
      </c>
      <c r="X162" s="283">
        <f t="shared" si="78"/>
        <v>100</v>
      </c>
      <c r="Y162" s="283">
        <f t="shared" si="80"/>
        <v>20</v>
      </c>
      <c r="Z162" s="283">
        <f t="shared" si="66"/>
        <v>100</v>
      </c>
      <c r="AA162" s="283">
        <f t="shared" si="67"/>
        <v>100</v>
      </c>
      <c r="AB162" s="287">
        <f t="shared" si="68"/>
        <v>100</v>
      </c>
      <c r="AC162" s="287">
        <f t="shared" si="69"/>
        <v>100</v>
      </c>
      <c r="AD162" s="287">
        <f t="shared" si="70"/>
        <v>0.3</v>
      </c>
      <c r="AE162" s="284">
        <f t="shared" si="84"/>
        <v>100</v>
      </c>
      <c r="AF162" s="284">
        <f t="shared" si="75"/>
        <v>100</v>
      </c>
      <c r="AG162" s="268">
        <f t="shared" si="85"/>
        <v>1</v>
      </c>
      <c r="AH162" s="268">
        <f t="shared" si="81"/>
        <v>10</v>
      </c>
      <c r="AI162" s="268">
        <f t="shared" si="82"/>
        <v>3</v>
      </c>
      <c r="AJ162" s="268">
        <f t="shared" si="83"/>
        <v>100</v>
      </c>
      <c r="AK162" s="501" t="s">
        <v>750</v>
      </c>
      <c r="AL162" s="293"/>
      <c r="AM162" s="293"/>
      <c r="AN162" s="511"/>
      <c r="AO162" s="357"/>
      <c r="AP162" s="357"/>
      <c r="AQ162" s="286"/>
      <c r="AR162" s="171" t="s">
        <v>831</v>
      </c>
      <c r="AS162" s="171"/>
      <c r="AT162" s="286"/>
      <c r="AU162" s="286"/>
      <c r="AV162" s="111"/>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c r="IC162" s="170"/>
      <c r="ID162" s="170"/>
      <c r="IE162" s="170"/>
      <c r="IF162" s="170"/>
      <c r="IG162" s="170"/>
      <c r="IH162" s="170"/>
      <c r="II162" s="170"/>
      <c r="IJ162" s="170"/>
      <c r="IK162" s="170"/>
      <c r="IL162" s="170"/>
      <c r="IM162" s="170"/>
      <c r="IN162" s="170"/>
      <c r="IO162" s="170"/>
      <c r="IP162" s="170"/>
      <c r="IQ162" s="170"/>
      <c r="IR162" s="170"/>
      <c r="IS162" s="170"/>
      <c r="IT162" s="170"/>
      <c r="IU162" s="170"/>
      <c r="IV162" s="170"/>
      <c r="IW162" s="170"/>
      <c r="IX162" s="170"/>
      <c r="IY162" s="170"/>
      <c r="IZ162" s="170"/>
      <c r="JA162" s="170"/>
      <c r="JB162" s="170"/>
      <c r="JC162" s="170"/>
      <c r="JD162" s="170"/>
      <c r="JE162" s="170"/>
      <c r="JF162" s="170"/>
      <c r="JG162" s="170"/>
      <c r="JH162" s="170"/>
      <c r="JI162" s="170"/>
      <c r="JJ162" s="170"/>
      <c r="JK162" s="170"/>
      <c r="JL162" s="170"/>
      <c r="JM162" s="170"/>
      <c r="JN162" s="170"/>
      <c r="JO162" s="170"/>
      <c r="JP162" s="170"/>
      <c r="JQ162" s="170"/>
      <c r="JR162" s="170"/>
      <c r="JS162" s="170"/>
      <c r="JT162" s="170"/>
      <c r="JU162" s="170"/>
      <c r="JV162" s="170"/>
      <c r="JW162" s="170"/>
      <c r="JX162" s="170"/>
      <c r="JY162" s="170"/>
      <c r="JZ162" s="170"/>
      <c r="KA162" s="170"/>
      <c r="KB162" s="170"/>
      <c r="KC162" s="170"/>
      <c r="KD162" s="170"/>
      <c r="KE162" s="170"/>
      <c r="KF162" s="170"/>
      <c r="KG162" s="170"/>
      <c r="KH162" s="170"/>
      <c r="KI162" s="170"/>
      <c r="KJ162" s="170"/>
      <c r="KK162" s="170"/>
      <c r="KL162" s="170"/>
      <c r="KM162" s="170"/>
      <c r="KN162" s="170"/>
      <c r="KO162" s="170"/>
      <c r="KP162" s="170"/>
      <c r="KQ162" s="170"/>
      <c r="KR162" s="170"/>
      <c r="KS162" s="170"/>
      <c r="KT162" s="170"/>
      <c r="KU162" s="170"/>
      <c r="KV162" s="170"/>
      <c r="KW162" s="170"/>
      <c r="KX162" s="170"/>
      <c r="KY162" s="170"/>
      <c r="KZ162" s="170"/>
      <c r="LA162" s="170"/>
      <c r="LB162" s="170"/>
      <c r="LC162" s="170"/>
      <c r="LD162" s="170"/>
      <c r="LE162" s="170"/>
      <c r="LF162" s="170"/>
      <c r="LG162" s="170"/>
      <c r="LH162" s="170"/>
      <c r="LI162" s="170"/>
      <c r="LJ162" s="170"/>
      <c r="LK162" s="170"/>
      <c r="LL162" s="170"/>
      <c r="LM162" s="170"/>
      <c r="LN162" s="170"/>
      <c r="LO162" s="170"/>
      <c r="LP162" s="170"/>
      <c r="LQ162" s="170"/>
      <c r="LR162" s="170"/>
      <c r="LS162" s="170"/>
      <c r="LT162" s="170"/>
      <c r="LU162" s="170"/>
      <c r="LV162" s="170"/>
      <c r="LW162" s="170"/>
      <c r="LX162" s="170"/>
      <c r="LY162" s="170"/>
      <c r="LZ162" s="170"/>
      <c r="MA162" s="170"/>
      <c r="MB162" s="170"/>
      <c r="MC162" s="170"/>
      <c r="MD162" s="170"/>
      <c r="ME162" s="170"/>
      <c r="MF162" s="170"/>
      <c r="MG162" s="170"/>
      <c r="MH162" s="170"/>
      <c r="MI162" s="170"/>
      <c r="MJ162" s="170"/>
      <c r="MK162" s="170"/>
      <c r="ML162" s="170"/>
      <c r="MM162" s="170"/>
      <c r="MN162" s="170"/>
      <c r="MO162" s="170"/>
      <c r="MP162" s="170"/>
      <c r="MQ162" s="170"/>
      <c r="MR162" s="170"/>
      <c r="MS162" s="170"/>
      <c r="MT162" s="170"/>
      <c r="MU162" s="170"/>
      <c r="MV162" s="170"/>
      <c r="MW162" s="170"/>
      <c r="MX162" s="170"/>
      <c r="MY162" s="170"/>
      <c r="MZ162" s="170"/>
      <c r="NA162" s="170"/>
      <c r="NB162" s="170"/>
      <c r="NC162" s="170"/>
      <c r="ND162" s="170"/>
      <c r="NE162" s="170"/>
      <c r="NF162" s="170"/>
      <c r="NG162" s="170"/>
      <c r="NH162" s="170"/>
      <c r="NI162" s="170"/>
      <c r="NJ162" s="170"/>
      <c r="NK162" s="170"/>
      <c r="NL162" s="170"/>
      <c r="NM162" s="170"/>
      <c r="NN162" s="170"/>
      <c r="NO162" s="170"/>
      <c r="NP162" s="170"/>
      <c r="NQ162" s="170"/>
      <c r="NR162" s="170"/>
      <c r="NS162" s="170"/>
      <c r="NT162" s="170"/>
      <c r="NU162" s="170"/>
      <c r="NV162" s="170"/>
      <c r="NW162" s="170"/>
      <c r="NX162" s="170"/>
      <c r="NY162" s="170"/>
      <c r="NZ162" s="170"/>
      <c r="OA162" s="170"/>
      <c r="OB162" s="170"/>
      <c r="OC162" s="170"/>
      <c r="OD162" s="170"/>
      <c r="OE162" s="170"/>
      <c r="OF162" s="170"/>
      <c r="OG162" s="170"/>
      <c r="OH162" s="170"/>
      <c r="OI162" s="170"/>
      <c r="OJ162" s="170"/>
      <c r="OK162" s="170"/>
      <c r="OL162" s="170"/>
      <c r="OM162" s="170"/>
      <c r="ON162" s="170"/>
      <c r="OO162" s="170"/>
      <c r="OP162" s="170"/>
      <c r="OQ162" s="170"/>
      <c r="OR162" s="170"/>
      <c r="OS162" s="170"/>
      <c r="OT162" s="170"/>
      <c r="OU162" s="170"/>
      <c r="OV162" s="170"/>
      <c r="OW162" s="170"/>
      <c r="OX162" s="170"/>
      <c r="OY162" s="170"/>
      <c r="OZ162" s="170"/>
      <c r="PA162" s="170"/>
      <c r="PB162" s="170"/>
      <c r="PC162" s="170"/>
      <c r="PD162" s="170"/>
      <c r="PE162" s="170"/>
      <c r="PF162" s="170"/>
      <c r="PG162" s="170"/>
      <c r="PH162" s="170"/>
      <c r="PI162" s="170"/>
      <c r="PJ162" s="170"/>
      <c r="PK162" s="170"/>
      <c r="PL162" s="170"/>
      <c r="PM162" s="170"/>
      <c r="PN162" s="170"/>
      <c r="PO162" s="170"/>
      <c r="PP162" s="170"/>
      <c r="PQ162" s="170"/>
      <c r="PR162" s="170"/>
      <c r="PS162" s="170"/>
      <c r="PT162" s="170"/>
      <c r="PU162" s="170"/>
      <c r="PV162" s="170"/>
      <c r="PW162" s="170"/>
      <c r="PX162" s="170"/>
      <c r="PY162" s="170"/>
      <c r="PZ162" s="170"/>
      <c r="QA162" s="170"/>
      <c r="QB162" s="170"/>
      <c r="QC162" s="170"/>
      <c r="QD162" s="170"/>
      <c r="QE162" s="170"/>
      <c r="QF162" s="170"/>
      <c r="QG162" s="170"/>
      <c r="QH162" s="170"/>
      <c r="QI162" s="170"/>
      <c r="QJ162" s="170"/>
      <c r="QK162" s="170"/>
      <c r="QL162" s="170"/>
      <c r="QM162" s="170"/>
      <c r="QN162" s="170"/>
      <c r="QO162" s="170"/>
      <c r="QP162" s="170"/>
      <c r="QQ162" s="170"/>
      <c r="QR162" s="170"/>
      <c r="QS162" s="170"/>
      <c r="QT162" s="170"/>
      <c r="QU162" s="170"/>
      <c r="QV162" s="170"/>
      <c r="QW162" s="170"/>
      <c r="QX162" s="170"/>
      <c r="QY162" s="170"/>
      <c r="QZ162" s="170"/>
      <c r="RA162" s="170"/>
      <c r="RB162" s="170"/>
      <c r="RC162" s="170"/>
      <c r="RD162" s="170"/>
      <c r="RE162" s="170"/>
      <c r="RF162" s="170"/>
      <c r="RG162" s="170"/>
      <c r="RH162" s="170"/>
      <c r="RI162" s="170"/>
      <c r="RJ162" s="170"/>
      <c r="RK162" s="170"/>
      <c r="RL162" s="170"/>
      <c r="RM162" s="170"/>
      <c r="RN162" s="170"/>
      <c r="RO162" s="170"/>
      <c r="RP162" s="170"/>
      <c r="RQ162" s="170"/>
      <c r="RR162" s="170"/>
      <c r="RS162" s="170"/>
      <c r="RT162" s="170"/>
      <c r="RU162" s="170"/>
      <c r="RV162" s="170"/>
      <c r="RW162" s="170"/>
      <c r="RX162" s="170"/>
      <c r="RY162" s="170"/>
      <c r="RZ162" s="170"/>
      <c r="SA162" s="170"/>
      <c r="SB162" s="170"/>
      <c r="SC162" s="170"/>
      <c r="SD162" s="170"/>
      <c r="SE162" s="170"/>
      <c r="SF162" s="170"/>
      <c r="SG162" s="170"/>
      <c r="SH162" s="170"/>
      <c r="SI162" s="170"/>
      <c r="SJ162" s="170"/>
      <c r="SK162" s="170"/>
      <c r="SL162" s="170"/>
      <c r="SM162" s="170"/>
      <c r="SN162" s="170"/>
      <c r="SO162" s="170"/>
      <c r="SP162" s="170"/>
      <c r="SQ162" s="170"/>
      <c r="SR162" s="170"/>
      <c r="SS162" s="170"/>
      <c r="ST162" s="170"/>
      <c r="SU162" s="170"/>
      <c r="SV162" s="170"/>
      <c r="SW162" s="170"/>
      <c r="SX162" s="170"/>
      <c r="SY162" s="170"/>
      <c r="SZ162" s="170"/>
      <c r="TA162" s="170"/>
      <c r="TB162" s="170"/>
      <c r="TC162" s="170"/>
      <c r="TD162" s="170"/>
      <c r="TE162" s="170"/>
      <c r="TF162" s="170"/>
      <c r="TG162" s="170"/>
      <c r="TH162" s="170"/>
      <c r="TI162" s="170"/>
      <c r="TJ162" s="170"/>
      <c r="TK162" s="170"/>
      <c r="TL162" s="170"/>
      <c r="TM162" s="170"/>
      <c r="TN162" s="170"/>
      <c r="TO162" s="170"/>
      <c r="TP162" s="170"/>
      <c r="TQ162" s="170"/>
      <c r="TR162" s="170"/>
      <c r="TS162" s="170"/>
      <c r="TT162" s="170"/>
      <c r="TU162" s="170"/>
      <c r="TV162" s="170"/>
      <c r="TW162" s="170"/>
      <c r="TX162" s="170"/>
      <c r="TY162" s="170"/>
      <c r="TZ162" s="170"/>
      <c r="UA162" s="170"/>
      <c r="UB162" s="170"/>
      <c r="UC162" s="170"/>
      <c r="UD162" s="170"/>
      <c r="UE162" s="170"/>
      <c r="UF162" s="170"/>
      <c r="UG162" s="170"/>
      <c r="UH162" s="170"/>
      <c r="UI162" s="170"/>
      <c r="UJ162" s="170"/>
      <c r="UK162" s="170"/>
      <c r="UL162" s="170"/>
      <c r="UM162" s="170"/>
      <c r="UN162" s="170"/>
      <c r="UO162" s="170"/>
      <c r="UP162" s="170"/>
      <c r="UQ162" s="170"/>
      <c r="UR162" s="170"/>
      <c r="US162" s="170"/>
      <c r="UT162" s="170"/>
      <c r="UU162" s="170"/>
      <c r="UV162" s="170"/>
      <c r="UW162" s="170"/>
      <c r="UX162" s="170"/>
      <c r="UY162" s="170"/>
      <c r="UZ162" s="170"/>
      <c r="VA162" s="170"/>
      <c r="VB162" s="170"/>
      <c r="VC162" s="170"/>
      <c r="VD162" s="170"/>
      <c r="VE162" s="170"/>
      <c r="VF162" s="170"/>
      <c r="VG162" s="170"/>
      <c r="VH162" s="170"/>
      <c r="VI162" s="170"/>
      <c r="VJ162" s="170"/>
      <c r="VK162" s="170"/>
      <c r="VL162" s="170"/>
      <c r="VM162" s="170"/>
      <c r="VN162" s="170"/>
      <c r="VO162" s="170"/>
      <c r="VP162" s="170"/>
      <c r="VQ162" s="170"/>
      <c r="VR162" s="170"/>
      <c r="VS162" s="170"/>
      <c r="VT162" s="170"/>
      <c r="VU162" s="170"/>
      <c r="VV162" s="170"/>
      <c r="VW162" s="170"/>
      <c r="VX162" s="170"/>
      <c r="VY162" s="170"/>
      <c r="VZ162" s="170"/>
      <c r="WA162" s="170"/>
      <c r="WB162" s="170"/>
      <c r="WC162" s="170"/>
      <c r="WD162" s="170"/>
      <c r="WE162" s="170"/>
      <c r="WF162" s="170"/>
      <c r="WG162" s="170"/>
      <c r="WH162" s="170"/>
      <c r="WI162" s="170"/>
      <c r="WJ162" s="170"/>
      <c r="WK162" s="170"/>
      <c r="WL162" s="170"/>
      <c r="WM162" s="170"/>
      <c r="WN162" s="170"/>
      <c r="WO162" s="170"/>
      <c r="WP162" s="170"/>
      <c r="WQ162" s="170"/>
      <c r="WR162" s="170"/>
      <c r="WS162" s="170"/>
      <c r="WT162" s="170"/>
      <c r="WU162" s="170"/>
      <c r="WV162" s="170"/>
      <c r="WW162" s="170"/>
      <c r="WX162" s="170"/>
      <c r="WY162" s="170"/>
      <c r="WZ162" s="170"/>
      <c r="XA162" s="170"/>
      <c r="XB162" s="170"/>
      <c r="XC162" s="170"/>
      <c r="XD162" s="170"/>
      <c r="XE162" s="170"/>
      <c r="XF162" s="170"/>
      <c r="XG162" s="170"/>
      <c r="XH162" s="170"/>
      <c r="XI162" s="170"/>
      <c r="XJ162" s="170"/>
      <c r="XK162" s="170"/>
      <c r="XL162" s="170"/>
      <c r="XM162" s="170"/>
      <c r="XN162" s="170"/>
      <c r="XO162" s="170"/>
      <c r="XP162" s="170"/>
      <c r="XQ162" s="170"/>
      <c r="XR162" s="170"/>
      <c r="XS162" s="170"/>
      <c r="XT162" s="170"/>
      <c r="XU162" s="170"/>
      <c r="XV162" s="170"/>
      <c r="XW162" s="170"/>
      <c r="XX162" s="170"/>
      <c r="XY162" s="170"/>
      <c r="XZ162" s="170"/>
      <c r="YA162" s="170"/>
      <c r="YB162" s="170"/>
      <c r="YC162" s="170"/>
      <c r="YD162" s="170"/>
      <c r="YE162" s="170"/>
      <c r="YF162" s="170"/>
      <c r="YG162" s="170"/>
      <c r="YH162" s="170"/>
      <c r="YI162" s="170"/>
      <c r="YJ162" s="170"/>
      <c r="YK162" s="170"/>
      <c r="YL162" s="170"/>
      <c r="YM162" s="170"/>
      <c r="YN162" s="170"/>
      <c r="YO162" s="170"/>
      <c r="YP162" s="170"/>
      <c r="YQ162" s="170"/>
      <c r="YR162" s="170"/>
      <c r="YS162" s="170"/>
      <c r="YT162" s="170"/>
      <c r="YU162" s="170"/>
      <c r="YV162" s="170"/>
      <c r="YW162" s="170"/>
      <c r="YX162" s="170"/>
      <c r="YY162" s="170"/>
      <c r="YZ162" s="170"/>
      <c r="ZA162" s="170"/>
      <c r="ZB162" s="170"/>
      <c r="ZC162" s="170"/>
      <c r="ZD162" s="170"/>
      <c r="ZE162" s="170"/>
      <c r="ZF162" s="170"/>
      <c r="ZG162" s="170"/>
      <c r="ZH162" s="170"/>
      <c r="ZI162" s="170"/>
      <c r="ZJ162" s="170"/>
      <c r="ZK162" s="170"/>
      <c r="ZL162" s="170"/>
      <c r="ZM162" s="170"/>
      <c r="ZN162" s="170"/>
      <c r="ZO162" s="170"/>
      <c r="ZP162" s="170"/>
      <c r="ZQ162" s="170"/>
      <c r="ZR162" s="170"/>
      <c r="ZS162" s="170"/>
      <c r="ZT162" s="170"/>
      <c r="ZU162" s="170"/>
      <c r="ZV162" s="170"/>
      <c r="ZW162" s="170"/>
      <c r="ZX162" s="170"/>
      <c r="ZY162" s="170"/>
      <c r="ZZ162" s="170"/>
      <c r="AAA162" s="170"/>
      <c r="AAB162" s="170"/>
      <c r="AAC162" s="170"/>
      <c r="AAD162" s="170"/>
      <c r="AAE162" s="170"/>
      <c r="AAF162" s="170"/>
      <c r="AAG162" s="170"/>
      <c r="AAH162" s="170"/>
      <c r="AAI162" s="170"/>
      <c r="AAJ162" s="170"/>
      <c r="AAK162" s="170"/>
      <c r="AAL162" s="170"/>
      <c r="AAM162" s="170"/>
      <c r="AAN162" s="170"/>
      <c r="AAO162" s="170"/>
      <c r="AAP162" s="170"/>
      <c r="AAQ162" s="170"/>
      <c r="AAR162" s="170"/>
      <c r="AAS162" s="170"/>
      <c r="AAT162" s="170"/>
      <c r="AAU162" s="170"/>
      <c r="AAV162" s="170"/>
      <c r="AAW162" s="170"/>
      <c r="AAX162" s="170"/>
      <c r="AAY162" s="170"/>
      <c r="AAZ162" s="170"/>
      <c r="ABA162" s="170"/>
      <c r="ABB162" s="170"/>
      <c r="ABC162" s="170"/>
      <c r="ABD162" s="170"/>
      <c r="ABE162" s="170"/>
      <c r="ABF162" s="170"/>
      <c r="ABG162" s="170"/>
      <c r="ABH162" s="170"/>
      <c r="ABI162" s="170"/>
      <c r="ABJ162" s="170"/>
      <c r="ABK162" s="170"/>
      <c r="ABL162" s="170"/>
      <c r="ABM162" s="170"/>
      <c r="ABN162" s="170"/>
      <c r="ABO162" s="170"/>
      <c r="ABP162" s="170"/>
      <c r="ABQ162" s="170"/>
      <c r="ABR162" s="170"/>
      <c r="ABS162" s="170"/>
      <c r="ABT162" s="170"/>
      <c r="ABU162" s="170"/>
      <c r="ABV162" s="170"/>
      <c r="ABW162" s="170"/>
      <c r="ABX162" s="170"/>
      <c r="ABY162" s="170"/>
      <c r="ABZ162" s="170"/>
      <c r="ACA162" s="170"/>
      <c r="ACB162" s="170"/>
      <c r="ACC162" s="170"/>
      <c r="ACD162" s="170"/>
      <c r="ACE162" s="170"/>
      <c r="ACF162" s="170"/>
      <c r="ACG162" s="170"/>
      <c r="ACH162" s="170"/>
      <c r="ACI162" s="170"/>
      <c r="ACJ162" s="170"/>
      <c r="ACK162" s="170"/>
      <c r="ACL162" s="170"/>
      <c r="ACM162" s="170"/>
      <c r="ACN162" s="170"/>
      <c r="ACO162" s="170"/>
      <c r="ACP162" s="170"/>
      <c r="ACQ162" s="170"/>
      <c r="ACR162" s="170"/>
      <c r="ACS162" s="170"/>
      <c r="ACT162" s="170"/>
      <c r="ACU162" s="170"/>
      <c r="ACV162" s="170"/>
      <c r="ACW162" s="170"/>
      <c r="ACX162" s="170"/>
      <c r="ACY162" s="170"/>
      <c r="ACZ162" s="170"/>
      <c r="ADA162" s="170"/>
      <c r="ADB162" s="170"/>
      <c r="ADC162" s="170"/>
      <c r="ADD162" s="170"/>
      <c r="ADE162" s="170"/>
      <c r="ADF162" s="170"/>
      <c r="ADG162" s="170"/>
      <c r="ADH162" s="170"/>
      <c r="ADI162" s="170"/>
      <c r="ADJ162" s="170"/>
      <c r="ADK162" s="170"/>
      <c r="ADL162" s="170"/>
      <c r="ADM162" s="170"/>
      <c r="ADN162" s="170"/>
      <c r="ADO162" s="170"/>
      <c r="ADP162" s="170"/>
      <c r="ADQ162" s="170"/>
      <c r="ADR162" s="170"/>
      <c r="ADS162" s="170"/>
      <c r="ADT162" s="170"/>
      <c r="ADU162" s="170"/>
      <c r="ADV162" s="170"/>
      <c r="ADW162" s="170"/>
      <c r="ADX162" s="170"/>
      <c r="ADY162" s="170"/>
      <c r="ADZ162" s="170"/>
      <c r="AEA162" s="170"/>
      <c r="AEB162" s="170"/>
      <c r="AEC162" s="170"/>
      <c r="AED162" s="170"/>
      <c r="AEE162" s="170"/>
      <c r="AEF162" s="170"/>
      <c r="AEG162" s="170"/>
      <c r="AEH162" s="170"/>
      <c r="AEI162" s="170"/>
      <c r="AEJ162" s="170"/>
      <c r="AEK162" s="170"/>
      <c r="AEL162" s="170"/>
      <c r="AEM162" s="170"/>
      <c r="AEN162" s="170"/>
      <c r="AEO162" s="170"/>
      <c r="AEP162" s="170"/>
      <c r="AEQ162" s="170"/>
      <c r="AER162" s="170"/>
      <c r="AES162" s="170"/>
      <c r="AET162" s="170"/>
      <c r="AEU162" s="170"/>
      <c r="AEV162" s="170"/>
      <c r="AEW162" s="170"/>
      <c r="AEX162" s="170"/>
      <c r="AEY162" s="170"/>
      <c r="AEZ162" s="170"/>
      <c r="AFA162" s="170"/>
      <c r="AFB162" s="170"/>
      <c r="AFC162" s="170"/>
      <c r="AFD162" s="170"/>
      <c r="AFE162" s="170"/>
      <c r="AFF162" s="170"/>
      <c r="AFG162" s="170"/>
      <c r="AFH162" s="170"/>
      <c r="AFI162" s="170"/>
      <c r="AFJ162" s="170"/>
      <c r="AFK162" s="170"/>
      <c r="AFL162" s="170"/>
      <c r="AFM162" s="170"/>
      <c r="AFN162" s="170"/>
      <c r="AFO162" s="170"/>
      <c r="AFP162" s="170"/>
      <c r="AFQ162" s="170"/>
      <c r="AFR162" s="170"/>
      <c r="AFS162" s="170"/>
      <c r="AFT162" s="170"/>
      <c r="AFU162" s="170"/>
      <c r="AFV162" s="170"/>
      <c r="AFW162" s="170"/>
      <c r="AFX162" s="170"/>
      <c r="AFY162" s="170"/>
      <c r="AFZ162" s="170"/>
      <c r="AGA162" s="170"/>
      <c r="AGB162" s="170"/>
      <c r="AGC162" s="170"/>
      <c r="AGD162" s="170"/>
      <c r="AGE162" s="170"/>
      <c r="AGF162" s="170"/>
      <c r="AGG162" s="170"/>
      <c r="AGH162" s="170"/>
      <c r="AGI162" s="170"/>
      <c r="AGJ162" s="170"/>
      <c r="AGK162" s="170"/>
      <c r="AGL162" s="170"/>
      <c r="AGM162" s="170"/>
      <c r="AGN162" s="170"/>
      <c r="AGO162" s="170"/>
      <c r="AGP162" s="170"/>
      <c r="AGQ162" s="170"/>
      <c r="AGR162" s="170"/>
      <c r="AGS162" s="170"/>
      <c r="AGT162" s="170"/>
      <c r="AGU162" s="170"/>
      <c r="AGV162" s="170"/>
      <c r="AGW162" s="170"/>
      <c r="AGX162" s="170"/>
      <c r="AGY162" s="170"/>
      <c r="AGZ162" s="170"/>
      <c r="AHA162" s="170"/>
      <c r="AHB162" s="170"/>
      <c r="AHC162" s="170"/>
      <c r="AHD162" s="170"/>
      <c r="AHE162" s="170"/>
      <c r="AHF162" s="170"/>
      <c r="AHG162" s="170"/>
      <c r="AHH162" s="170"/>
      <c r="AHI162" s="170"/>
      <c r="AHJ162" s="170"/>
      <c r="AHK162" s="170"/>
      <c r="AHL162" s="170"/>
      <c r="AHM162" s="170"/>
      <c r="AHN162" s="170"/>
      <c r="AHO162" s="170"/>
      <c r="AHP162" s="170"/>
      <c r="AHQ162" s="170"/>
      <c r="AHR162" s="170"/>
      <c r="AHS162" s="170"/>
      <c r="AHT162" s="170"/>
      <c r="AHU162" s="170"/>
      <c r="AHV162" s="170"/>
      <c r="AHW162" s="170"/>
      <c r="AHX162" s="170"/>
      <c r="AHY162" s="170"/>
      <c r="AHZ162" s="170"/>
      <c r="AIA162" s="170"/>
      <c r="AIB162" s="170"/>
      <c r="AIC162" s="170"/>
      <c r="AID162" s="170"/>
      <c r="AIE162" s="170"/>
      <c r="AIF162" s="170"/>
      <c r="AIG162" s="170"/>
      <c r="AIH162" s="170"/>
      <c r="AII162" s="170"/>
      <c r="AIJ162" s="170"/>
      <c r="AIK162" s="170"/>
      <c r="AIL162" s="170"/>
      <c r="AIM162" s="170"/>
      <c r="AIN162" s="170"/>
      <c r="AIO162" s="170"/>
      <c r="AIP162" s="170"/>
      <c r="AIQ162" s="170"/>
      <c r="AIR162" s="170"/>
      <c r="AIS162" s="170"/>
      <c r="AIT162" s="170"/>
      <c r="AIU162" s="170"/>
      <c r="AIV162" s="170"/>
      <c r="AIW162" s="170"/>
      <c r="AIX162" s="170"/>
      <c r="AIY162" s="170"/>
      <c r="AIZ162" s="170"/>
      <c r="AJA162" s="170"/>
      <c r="AJB162" s="170"/>
      <c r="AJC162" s="170"/>
      <c r="AJD162" s="170"/>
      <c r="AJE162" s="170"/>
      <c r="AJF162" s="170"/>
      <c r="AJG162" s="170"/>
      <c r="AJH162" s="170"/>
      <c r="AJI162" s="170"/>
      <c r="AJJ162" s="170"/>
      <c r="AJK162" s="170"/>
      <c r="AJL162" s="170"/>
      <c r="AJM162" s="170"/>
      <c r="AJN162" s="170"/>
      <c r="AJO162" s="170"/>
      <c r="AJP162" s="170"/>
      <c r="AJQ162" s="170"/>
      <c r="AJR162" s="170"/>
      <c r="AJS162" s="170"/>
      <c r="AJT162" s="170"/>
      <c r="AJU162" s="170"/>
      <c r="AJV162" s="170"/>
      <c r="AJW162" s="170"/>
      <c r="AJX162" s="170"/>
      <c r="AJY162" s="170"/>
      <c r="AJZ162" s="170"/>
      <c r="AKA162" s="170"/>
      <c r="AKB162" s="170"/>
      <c r="AKC162" s="170"/>
      <c r="AKD162" s="170"/>
      <c r="AKE162" s="170"/>
      <c r="AKF162" s="170"/>
      <c r="AKG162" s="170"/>
      <c r="AKH162" s="170"/>
      <c r="AKI162" s="170"/>
      <c r="AKJ162" s="170"/>
      <c r="AKK162" s="170"/>
      <c r="AKL162" s="170"/>
      <c r="AKM162" s="170"/>
      <c r="AKN162" s="170"/>
      <c r="AKO162" s="170"/>
      <c r="AKP162" s="170"/>
      <c r="AKQ162" s="170"/>
      <c r="AKR162" s="170"/>
      <c r="AKS162" s="170"/>
      <c r="AKT162" s="170"/>
      <c r="AKU162" s="170"/>
      <c r="AKV162" s="170"/>
      <c r="AKW162" s="170"/>
      <c r="AKX162" s="170"/>
      <c r="AKY162" s="170"/>
      <c r="AKZ162" s="170"/>
      <c r="ALA162" s="170"/>
      <c r="ALB162" s="170"/>
      <c r="ALC162" s="170"/>
      <c r="ALD162" s="170"/>
      <c r="ALE162" s="170"/>
      <c r="ALF162" s="170"/>
      <c r="ALG162" s="170"/>
      <c r="ALH162" s="170"/>
      <c r="ALI162" s="170"/>
      <c r="ALJ162" s="170"/>
      <c r="ALK162" s="170"/>
      <c r="ALL162" s="170"/>
      <c r="ALM162" s="170"/>
      <c r="ALN162" s="170"/>
      <c r="ALO162" s="170"/>
      <c r="ALP162" s="170"/>
      <c r="ALQ162" s="170"/>
      <c r="ALR162" s="170"/>
      <c r="ALS162" s="170"/>
      <c r="ALT162" s="170"/>
      <c r="ALU162" s="170"/>
      <c r="ALV162" s="170"/>
      <c r="ALW162" s="170"/>
      <c r="ALX162" s="170"/>
      <c r="ALY162" s="170"/>
      <c r="ALZ162" s="170"/>
      <c r="AMA162" s="170"/>
      <c r="AMB162" s="170"/>
      <c r="AMC162" s="170"/>
      <c r="AMD162" s="170"/>
      <c r="AME162" s="170"/>
      <c r="AMF162" s="170"/>
      <c r="AMG162" s="170"/>
      <c r="AMH162" s="170"/>
      <c r="AMI162" s="170"/>
      <c r="AMJ162" s="170"/>
    </row>
    <row r="163" spans="1:1026" x14ac:dyDescent="0.25">
      <c r="A163" s="258" t="s">
        <v>6142</v>
      </c>
      <c r="B163" s="257">
        <v>163</v>
      </c>
      <c r="C163" s="258" t="s">
        <v>6141</v>
      </c>
      <c r="D163" s="308" t="s">
        <v>6143</v>
      </c>
      <c r="E163" s="277" t="s">
        <v>766</v>
      </c>
      <c r="F163" s="291"/>
      <c r="G163" s="280"/>
      <c r="H163" s="280"/>
      <c r="I163" s="492" t="s">
        <v>750</v>
      </c>
      <c r="J163" s="278"/>
      <c r="K163" s="278"/>
      <c r="L163" s="293"/>
      <c r="M163" s="293"/>
      <c r="N163" s="293"/>
      <c r="O163" s="281"/>
      <c r="P163" s="281"/>
      <c r="Q163" s="293"/>
      <c r="R163" s="293"/>
      <c r="S163" s="293"/>
      <c r="T163" s="278"/>
      <c r="U163" s="293"/>
      <c r="V163" s="293"/>
      <c r="W163" s="283">
        <f t="shared" si="64"/>
        <v>100</v>
      </c>
      <c r="X163" s="283">
        <f t="shared" si="78"/>
        <v>100</v>
      </c>
      <c r="Y163" s="283">
        <f t="shared" si="80"/>
        <v>100</v>
      </c>
      <c r="Z163" s="283">
        <f t="shared" si="66"/>
        <v>100</v>
      </c>
      <c r="AA163" s="283">
        <f t="shared" si="67"/>
        <v>100</v>
      </c>
      <c r="AB163" s="287">
        <f t="shared" si="68"/>
        <v>100</v>
      </c>
      <c r="AC163" s="287">
        <f t="shared" si="69"/>
        <v>100</v>
      </c>
      <c r="AD163" s="287">
        <f t="shared" si="70"/>
        <v>100</v>
      </c>
      <c r="AE163" s="284">
        <f t="shared" si="84"/>
        <v>100</v>
      </c>
      <c r="AF163" s="284">
        <f t="shared" si="75"/>
        <v>100</v>
      </c>
      <c r="AG163" s="268">
        <f t="shared" si="85"/>
        <v>100</v>
      </c>
      <c r="AH163" s="268">
        <f t="shared" si="81"/>
        <v>100</v>
      </c>
      <c r="AI163" s="268">
        <f t="shared" si="82"/>
        <v>100</v>
      </c>
      <c r="AJ163" s="268">
        <f t="shared" si="83"/>
        <v>100</v>
      </c>
      <c r="AK163" s="501" t="s">
        <v>750</v>
      </c>
      <c r="AL163" s="286"/>
      <c r="AM163" s="286"/>
      <c r="AN163" s="511"/>
      <c r="AO163" s="357"/>
      <c r="AP163" s="357"/>
      <c r="AQ163" s="286"/>
      <c r="AR163" s="171" t="s">
        <v>6144</v>
      </c>
      <c r="AS163" s="171"/>
      <c r="AT163" s="286"/>
      <c r="AU163" s="286"/>
      <c r="AV163" s="559"/>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c r="IC163" s="170"/>
      <c r="ID163" s="170"/>
      <c r="IE163" s="170"/>
      <c r="IF163" s="170"/>
      <c r="IG163" s="170"/>
      <c r="IH163" s="170"/>
      <c r="II163" s="170"/>
      <c r="IJ163" s="170"/>
      <c r="IK163" s="170"/>
      <c r="IL163" s="170"/>
      <c r="IM163" s="170"/>
      <c r="IN163" s="170"/>
      <c r="IO163" s="170"/>
      <c r="IP163" s="170"/>
      <c r="IQ163" s="170"/>
      <c r="IR163" s="170"/>
      <c r="IS163" s="170"/>
      <c r="IT163" s="170"/>
      <c r="IU163" s="170"/>
      <c r="IV163" s="170"/>
      <c r="IW163" s="170"/>
      <c r="IX163" s="170"/>
      <c r="IY163" s="170"/>
      <c r="IZ163" s="170"/>
      <c r="JA163" s="170"/>
      <c r="JB163" s="170"/>
      <c r="JC163" s="170"/>
      <c r="JD163" s="170"/>
      <c r="JE163" s="170"/>
      <c r="JF163" s="170"/>
      <c r="JG163" s="170"/>
      <c r="JH163" s="170"/>
      <c r="JI163" s="170"/>
      <c r="JJ163" s="170"/>
      <c r="JK163" s="170"/>
      <c r="JL163" s="170"/>
      <c r="JM163" s="170"/>
      <c r="JN163" s="170"/>
      <c r="JO163" s="170"/>
      <c r="JP163" s="170"/>
      <c r="JQ163" s="170"/>
      <c r="JR163" s="170"/>
      <c r="JS163" s="170"/>
      <c r="JT163" s="170"/>
      <c r="JU163" s="170"/>
      <c r="JV163" s="170"/>
      <c r="JW163" s="170"/>
      <c r="JX163" s="170"/>
      <c r="JY163" s="170"/>
      <c r="JZ163" s="170"/>
      <c r="KA163" s="170"/>
      <c r="KB163" s="170"/>
      <c r="KC163" s="170"/>
      <c r="KD163" s="170"/>
      <c r="KE163" s="170"/>
      <c r="KF163" s="170"/>
      <c r="KG163" s="170"/>
      <c r="KH163" s="170"/>
      <c r="KI163" s="170"/>
      <c r="KJ163" s="170"/>
      <c r="KK163" s="170"/>
      <c r="KL163" s="170"/>
      <c r="KM163" s="170"/>
      <c r="KN163" s="170"/>
      <c r="KO163" s="170"/>
      <c r="KP163" s="170"/>
      <c r="KQ163" s="170"/>
      <c r="KR163" s="170"/>
      <c r="KS163" s="170"/>
      <c r="KT163" s="170"/>
      <c r="KU163" s="170"/>
      <c r="KV163" s="170"/>
      <c r="KW163" s="170"/>
      <c r="KX163" s="170"/>
      <c r="KY163" s="170"/>
      <c r="KZ163" s="170"/>
      <c r="LA163" s="170"/>
      <c r="LB163" s="170"/>
      <c r="LC163" s="170"/>
      <c r="LD163" s="170"/>
      <c r="LE163" s="170"/>
      <c r="LF163" s="170"/>
      <c r="LG163" s="170"/>
      <c r="LH163" s="170"/>
      <c r="LI163" s="170"/>
      <c r="LJ163" s="170"/>
      <c r="LK163" s="170"/>
      <c r="LL163" s="170"/>
      <c r="LM163" s="170"/>
      <c r="LN163" s="170"/>
      <c r="LO163" s="170"/>
      <c r="LP163" s="170"/>
      <c r="LQ163" s="170"/>
      <c r="LR163" s="170"/>
      <c r="LS163" s="170"/>
      <c r="LT163" s="170"/>
      <c r="LU163" s="170"/>
      <c r="LV163" s="170"/>
      <c r="LW163" s="170"/>
      <c r="LX163" s="170"/>
      <c r="LY163" s="170"/>
      <c r="LZ163" s="170"/>
      <c r="MA163" s="170"/>
      <c r="MB163" s="170"/>
      <c r="MC163" s="170"/>
      <c r="MD163" s="170"/>
      <c r="ME163" s="170"/>
      <c r="MF163" s="170"/>
      <c r="MG163" s="170"/>
      <c r="MH163" s="170"/>
      <c r="MI163" s="170"/>
      <c r="MJ163" s="170"/>
      <c r="MK163" s="170"/>
      <c r="ML163" s="170"/>
      <c r="MM163" s="170"/>
      <c r="MN163" s="170"/>
      <c r="MO163" s="170"/>
      <c r="MP163" s="170"/>
      <c r="MQ163" s="170"/>
      <c r="MR163" s="170"/>
      <c r="MS163" s="170"/>
      <c r="MT163" s="170"/>
      <c r="MU163" s="170"/>
      <c r="MV163" s="170"/>
      <c r="MW163" s="170"/>
      <c r="MX163" s="170"/>
      <c r="MY163" s="170"/>
      <c r="MZ163" s="170"/>
      <c r="NA163" s="170"/>
      <c r="NB163" s="170"/>
      <c r="NC163" s="170"/>
      <c r="ND163" s="170"/>
      <c r="NE163" s="170"/>
      <c r="NF163" s="170"/>
      <c r="NG163" s="170"/>
      <c r="NH163" s="170"/>
      <c r="NI163" s="170"/>
      <c r="NJ163" s="170"/>
      <c r="NK163" s="170"/>
      <c r="NL163" s="170"/>
      <c r="NM163" s="170"/>
      <c r="NN163" s="170"/>
      <c r="NO163" s="170"/>
      <c r="NP163" s="170"/>
      <c r="NQ163" s="170"/>
      <c r="NR163" s="170"/>
      <c r="NS163" s="170"/>
      <c r="NT163" s="170"/>
      <c r="NU163" s="170"/>
      <c r="NV163" s="170"/>
      <c r="NW163" s="170"/>
      <c r="NX163" s="170"/>
      <c r="NY163" s="170"/>
      <c r="NZ163" s="170"/>
      <c r="OA163" s="170"/>
      <c r="OB163" s="170"/>
      <c r="OC163" s="170"/>
      <c r="OD163" s="170"/>
      <c r="OE163" s="170"/>
      <c r="OF163" s="170"/>
      <c r="OG163" s="170"/>
      <c r="OH163" s="170"/>
      <c r="OI163" s="170"/>
      <c r="OJ163" s="170"/>
      <c r="OK163" s="170"/>
      <c r="OL163" s="170"/>
      <c r="OM163" s="170"/>
      <c r="ON163" s="170"/>
      <c r="OO163" s="170"/>
      <c r="OP163" s="170"/>
      <c r="OQ163" s="170"/>
      <c r="OR163" s="170"/>
      <c r="OS163" s="170"/>
      <c r="OT163" s="170"/>
      <c r="OU163" s="170"/>
      <c r="OV163" s="170"/>
      <c r="OW163" s="170"/>
      <c r="OX163" s="170"/>
      <c r="OY163" s="170"/>
      <c r="OZ163" s="170"/>
      <c r="PA163" s="170"/>
      <c r="PB163" s="170"/>
      <c r="PC163" s="170"/>
      <c r="PD163" s="170"/>
      <c r="PE163" s="170"/>
      <c r="PF163" s="170"/>
      <c r="PG163" s="170"/>
      <c r="PH163" s="170"/>
      <c r="PI163" s="170"/>
      <c r="PJ163" s="170"/>
      <c r="PK163" s="170"/>
      <c r="PL163" s="170"/>
      <c r="PM163" s="170"/>
      <c r="PN163" s="170"/>
      <c r="PO163" s="170"/>
      <c r="PP163" s="170"/>
      <c r="PQ163" s="170"/>
      <c r="PR163" s="170"/>
      <c r="PS163" s="170"/>
      <c r="PT163" s="170"/>
      <c r="PU163" s="170"/>
      <c r="PV163" s="170"/>
      <c r="PW163" s="170"/>
      <c r="PX163" s="170"/>
      <c r="PY163" s="170"/>
      <c r="PZ163" s="170"/>
      <c r="QA163" s="170"/>
      <c r="QB163" s="170"/>
      <c r="QC163" s="170"/>
      <c r="QD163" s="170"/>
      <c r="QE163" s="170"/>
      <c r="QF163" s="170"/>
      <c r="QG163" s="170"/>
      <c r="QH163" s="170"/>
      <c r="QI163" s="170"/>
      <c r="QJ163" s="170"/>
      <c r="QK163" s="170"/>
      <c r="QL163" s="170"/>
      <c r="QM163" s="170"/>
      <c r="QN163" s="170"/>
      <c r="QO163" s="170"/>
      <c r="QP163" s="170"/>
      <c r="QQ163" s="170"/>
      <c r="QR163" s="170"/>
      <c r="QS163" s="170"/>
      <c r="QT163" s="170"/>
      <c r="QU163" s="170"/>
      <c r="QV163" s="170"/>
      <c r="QW163" s="170"/>
      <c r="QX163" s="170"/>
      <c r="QY163" s="170"/>
      <c r="QZ163" s="170"/>
      <c r="RA163" s="170"/>
      <c r="RB163" s="170"/>
      <c r="RC163" s="170"/>
      <c r="RD163" s="170"/>
      <c r="RE163" s="170"/>
      <c r="RF163" s="170"/>
      <c r="RG163" s="170"/>
      <c r="RH163" s="170"/>
      <c r="RI163" s="170"/>
      <c r="RJ163" s="170"/>
      <c r="RK163" s="170"/>
      <c r="RL163" s="170"/>
      <c r="RM163" s="170"/>
      <c r="RN163" s="170"/>
      <c r="RO163" s="170"/>
      <c r="RP163" s="170"/>
      <c r="RQ163" s="170"/>
      <c r="RR163" s="170"/>
      <c r="RS163" s="170"/>
      <c r="RT163" s="170"/>
      <c r="RU163" s="170"/>
      <c r="RV163" s="170"/>
      <c r="RW163" s="170"/>
      <c r="RX163" s="170"/>
      <c r="RY163" s="170"/>
      <c r="RZ163" s="170"/>
      <c r="SA163" s="170"/>
      <c r="SB163" s="170"/>
      <c r="SC163" s="170"/>
      <c r="SD163" s="170"/>
      <c r="SE163" s="170"/>
      <c r="SF163" s="170"/>
      <c r="SG163" s="170"/>
      <c r="SH163" s="170"/>
      <c r="SI163" s="170"/>
      <c r="SJ163" s="170"/>
      <c r="SK163" s="170"/>
      <c r="SL163" s="170"/>
      <c r="SM163" s="170"/>
      <c r="SN163" s="170"/>
      <c r="SO163" s="170"/>
      <c r="SP163" s="170"/>
      <c r="SQ163" s="170"/>
      <c r="SR163" s="170"/>
      <c r="SS163" s="170"/>
      <c r="ST163" s="170"/>
      <c r="SU163" s="170"/>
      <c r="SV163" s="170"/>
      <c r="SW163" s="170"/>
      <c r="SX163" s="170"/>
      <c r="SY163" s="170"/>
      <c r="SZ163" s="170"/>
      <c r="TA163" s="170"/>
      <c r="TB163" s="170"/>
      <c r="TC163" s="170"/>
      <c r="TD163" s="170"/>
      <c r="TE163" s="170"/>
      <c r="TF163" s="170"/>
      <c r="TG163" s="170"/>
      <c r="TH163" s="170"/>
      <c r="TI163" s="170"/>
      <c r="TJ163" s="170"/>
      <c r="TK163" s="170"/>
      <c r="TL163" s="170"/>
      <c r="TM163" s="170"/>
      <c r="TN163" s="170"/>
      <c r="TO163" s="170"/>
      <c r="TP163" s="170"/>
      <c r="TQ163" s="170"/>
      <c r="TR163" s="170"/>
      <c r="TS163" s="170"/>
      <c r="TT163" s="170"/>
      <c r="TU163" s="170"/>
      <c r="TV163" s="170"/>
      <c r="TW163" s="170"/>
      <c r="TX163" s="170"/>
      <c r="TY163" s="170"/>
      <c r="TZ163" s="170"/>
      <c r="UA163" s="170"/>
      <c r="UB163" s="170"/>
      <c r="UC163" s="170"/>
      <c r="UD163" s="170"/>
      <c r="UE163" s="170"/>
      <c r="UF163" s="170"/>
      <c r="UG163" s="170"/>
      <c r="UH163" s="170"/>
      <c r="UI163" s="170"/>
      <c r="UJ163" s="170"/>
      <c r="UK163" s="170"/>
      <c r="UL163" s="170"/>
      <c r="UM163" s="170"/>
      <c r="UN163" s="170"/>
      <c r="UO163" s="170"/>
      <c r="UP163" s="170"/>
      <c r="UQ163" s="170"/>
      <c r="UR163" s="170"/>
      <c r="US163" s="170"/>
      <c r="UT163" s="170"/>
      <c r="UU163" s="170"/>
      <c r="UV163" s="170"/>
      <c r="UW163" s="170"/>
      <c r="UX163" s="170"/>
      <c r="UY163" s="170"/>
      <c r="UZ163" s="170"/>
      <c r="VA163" s="170"/>
      <c r="VB163" s="170"/>
      <c r="VC163" s="170"/>
      <c r="VD163" s="170"/>
      <c r="VE163" s="170"/>
      <c r="VF163" s="170"/>
      <c r="VG163" s="170"/>
      <c r="VH163" s="170"/>
      <c r="VI163" s="170"/>
      <c r="VJ163" s="170"/>
      <c r="VK163" s="170"/>
      <c r="VL163" s="170"/>
      <c r="VM163" s="170"/>
      <c r="VN163" s="170"/>
      <c r="VO163" s="170"/>
      <c r="VP163" s="170"/>
      <c r="VQ163" s="170"/>
      <c r="VR163" s="170"/>
      <c r="VS163" s="170"/>
      <c r="VT163" s="170"/>
      <c r="VU163" s="170"/>
      <c r="VV163" s="170"/>
      <c r="VW163" s="170"/>
      <c r="VX163" s="170"/>
      <c r="VY163" s="170"/>
      <c r="VZ163" s="170"/>
      <c r="WA163" s="170"/>
      <c r="WB163" s="170"/>
      <c r="WC163" s="170"/>
      <c r="WD163" s="170"/>
      <c r="WE163" s="170"/>
      <c r="WF163" s="170"/>
      <c r="WG163" s="170"/>
      <c r="WH163" s="170"/>
      <c r="WI163" s="170"/>
      <c r="WJ163" s="170"/>
      <c r="WK163" s="170"/>
      <c r="WL163" s="170"/>
      <c r="WM163" s="170"/>
      <c r="WN163" s="170"/>
      <c r="WO163" s="170"/>
      <c r="WP163" s="170"/>
      <c r="WQ163" s="170"/>
      <c r="WR163" s="170"/>
      <c r="WS163" s="170"/>
      <c r="WT163" s="170"/>
      <c r="WU163" s="170"/>
      <c r="WV163" s="170"/>
      <c r="WW163" s="170"/>
      <c r="WX163" s="170"/>
      <c r="WY163" s="170"/>
      <c r="WZ163" s="170"/>
      <c r="XA163" s="170"/>
      <c r="XB163" s="170"/>
      <c r="XC163" s="170"/>
      <c r="XD163" s="170"/>
      <c r="XE163" s="170"/>
      <c r="XF163" s="170"/>
      <c r="XG163" s="170"/>
      <c r="XH163" s="170"/>
      <c r="XI163" s="170"/>
      <c r="XJ163" s="170"/>
      <c r="XK163" s="170"/>
      <c r="XL163" s="170"/>
      <c r="XM163" s="170"/>
      <c r="XN163" s="170"/>
      <c r="XO163" s="170"/>
      <c r="XP163" s="170"/>
      <c r="XQ163" s="170"/>
      <c r="XR163" s="170"/>
      <c r="XS163" s="170"/>
      <c r="XT163" s="170"/>
      <c r="XU163" s="170"/>
      <c r="XV163" s="170"/>
      <c r="XW163" s="170"/>
      <c r="XX163" s="170"/>
      <c r="XY163" s="170"/>
      <c r="XZ163" s="170"/>
      <c r="YA163" s="170"/>
      <c r="YB163" s="170"/>
      <c r="YC163" s="170"/>
      <c r="YD163" s="170"/>
      <c r="YE163" s="170"/>
      <c r="YF163" s="170"/>
      <c r="YG163" s="170"/>
      <c r="YH163" s="170"/>
      <c r="YI163" s="170"/>
      <c r="YJ163" s="170"/>
      <c r="YK163" s="170"/>
      <c r="YL163" s="170"/>
      <c r="YM163" s="170"/>
      <c r="YN163" s="170"/>
      <c r="YO163" s="170"/>
      <c r="YP163" s="170"/>
      <c r="YQ163" s="170"/>
      <c r="YR163" s="170"/>
      <c r="YS163" s="170"/>
      <c r="YT163" s="170"/>
      <c r="YU163" s="170"/>
      <c r="YV163" s="170"/>
      <c r="YW163" s="170"/>
      <c r="YX163" s="170"/>
      <c r="YY163" s="170"/>
      <c r="YZ163" s="170"/>
      <c r="ZA163" s="170"/>
      <c r="ZB163" s="170"/>
      <c r="ZC163" s="170"/>
      <c r="ZD163" s="170"/>
      <c r="ZE163" s="170"/>
      <c r="ZF163" s="170"/>
      <c r="ZG163" s="170"/>
      <c r="ZH163" s="170"/>
      <c r="ZI163" s="170"/>
      <c r="ZJ163" s="170"/>
      <c r="ZK163" s="170"/>
      <c r="ZL163" s="170"/>
      <c r="ZM163" s="170"/>
      <c r="ZN163" s="170"/>
      <c r="ZO163" s="170"/>
      <c r="ZP163" s="170"/>
      <c r="ZQ163" s="170"/>
      <c r="ZR163" s="170"/>
      <c r="ZS163" s="170"/>
      <c r="ZT163" s="170"/>
      <c r="ZU163" s="170"/>
      <c r="ZV163" s="170"/>
      <c r="ZW163" s="170"/>
      <c r="ZX163" s="170"/>
      <c r="ZY163" s="170"/>
      <c r="ZZ163" s="170"/>
      <c r="AAA163" s="170"/>
      <c r="AAB163" s="170"/>
      <c r="AAC163" s="170"/>
      <c r="AAD163" s="170"/>
      <c r="AAE163" s="170"/>
      <c r="AAF163" s="170"/>
      <c r="AAG163" s="170"/>
      <c r="AAH163" s="170"/>
      <c r="AAI163" s="170"/>
      <c r="AAJ163" s="170"/>
      <c r="AAK163" s="170"/>
      <c r="AAL163" s="170"/>
      <c r="AAM163" s="170"/>
      <c r="AAN163" s="170"/>
      <c r="AAO163" s="170"/>
      <c r="AAP163" s="170"/>
      <c r="AAQ163" s="170"/>
      <c r="AAR163" s="170"/>
      <c r="AAS163" s="170"/>
      <c r="AAT163" s="170"/>
      <c r="AAU163" s="170"/>
      <c r="AAV163" s="170"/>
      <c r="AAW163" s="170"/>
      <c r="AAX163" s="170"/>
      <c r="AAY163" s="170"/>
      <c r="AAZ163" s="170"/>
      <c r="ABA163" s="170"/>
      <c r="ABB163" s="170"/>
      <c r="ABC163" s="170"/>
      <c r="ABD163" s="170"/>
      <c r="ABE163" s="170"/>
      <c r="ABF163" s="170"/>
      <c r="ABG163" s="170"/>
      <c r="ABH163" s="170"/>
      <c r="ABI163" s="170"/>
      <c r="ABJ163" s="170"/>
      <c r="ABK163" s="170"/>
      <c r="ABL163" s="170"/>
      <c r="ABM163" s="170"/>
      <c r="ABN163" s="170"/>
      <c r="ABO163" s="170"/>
      <c r="ABP163" s="170"/>
      <c r="ABQ163" s="170"/>
      <c r="ABR163" s="170"/>
      <c r="ABS163" s="170"/>
      <c r="ABT163" s="170"/>
      <c r="ABU163" s="170"/>
      <c r="ABV163" s="170"/>
      <c r="ABW163" s="170"/>
      <c r="ABX163" s="170"/>
      <c r="ABY163" s="170"/>
      <c r="ABZ163" s="170"/>
      <c r="ACA163" s="170"/>
      <c r="ACB163" s="170"/>
      <c r="ACC163" s="170"/>
      <c r="ACD163" s="170"/>
      <c r="ACE163" s="170"/>
      <c r="ACF163" s="170"/>
      <c r="ACG163" s="170"/>
      <c r="ACH163" s="170"/>
      <c r="ACI163" s="170"/>
      <c r="ACJ163" s="170"/>
      <c r="ACK163" s="170"/>
      <c r="ACL163" s="170"/>
      <c r="ACM163" s="170"/>
      <c r="ACN163" s="170"/>
      <c r="ACO163" s="170"/>
      <c r="ACP163" s="170"/>
      <c r="ACQ163" s="170"/>
      <c r="ACR163" s="170"/>
      <c r="ACS163" s="170"/>
      <c r="ACT163" s="170"/>
      <c r="ACU163" s="170"/>
      <c r="ACV163" s="170"/>
      <c r="ACW163" s="170"/>
      <c r="ACX163" s="170"/>
      <c r="ACY163" s="170"/>
      <c r="ACZ163" s="170"/>
      <c r="ADA163" s="170"/>
      <c r="ADB163" s="170"/>
      <c r="ADC163" s="170"/>
      <c r="ADD163" s="170"/>
      <c r="ADE163" s="170"/>
      <c r="ADF163" s="170"/>
      <c r="ADG163" s="170"/>
      <c r="ADH163" s="170"/>
      <c r="ADI163" s="170"/>
      <c r="ADJ163" s="170"/>
      <c r="ADK163" s="170"/>
      <c r="ADL163" s="170"/>
      <c r="ADM163" s="170"/>
      <c r="ADN163" s="170"/>
      <c r="ADO163" s="170"/>
      <c r="ADP163" s="170"/>
      <c r="ADQ163" s="170"/>
      <c r="ADR163" s="170"/>
      <c r="ADS163" s="170"/>
      <c r="ADT163" s="170"/>
      <c r="ADU163" s="170"/>
      <c r="ADV163" s="170"/>
      <c r="ADW163" s="170"/>
      <c r="ADX163" s="170"/>
      <c r="ADY163" s="170"/>
      <c r="ADZ163" s="170"/>
      <c r="AEA163" s="170"/>
      <c r="AEB163" s="170"/>
      <c r="AEC163" s="170"/>
      <c r="AED163" s="170"/>
      <c r="AEE163" s="170"/>
      <c r="AEF163" s="170"/>
      <c r="AEG163" s="170"/>
      <c r="AEH163" s="170"/>
      <c r="AEI163" s="170"/>
      <c r="AEJ163" s="170"/>
      <c r="AEK163" s="170"/>
      <c r="AEL163" s="170"/>
      <c r="AEM163" s="170"/>
      <c r="AEN163" s="170"/>
      <c r="AEO163" s="170"/>
      <c r="AEP163" s="170"/>
      <c r="AEQ163" s="170"/>
      <c r="AER163" s="170"/>
      <c r="AES163" s="170"/>
      <c r="AET163" s="170"/>
      <c r="AEU163" s="170"/>
      <c r="AEV163" s="170"/>
      <c r="AEW163" s="170"/>
      <c r="AEX163" s="170"/>
      <c r="AEY163" s="170"/>
      <c r="AEZ163" s="170"/>
      <c r="AFA163" s="170"/>
      <c r="AFB163" s="170"/>
      <c r="AFC163" s="170"/>
      <c r="AFD163" s="170"/>
      <c r="AFE163" s="170"/>
      <c r="AFF163" s="170"/>
      <c r="AFG163" s="170"/>
      <c r="AFH163" s="170"/>
      <c r="AFI163" s="170"/>
      <c r="AFJ163" s="170"/>
      <c r="AFK163" s="170"/>
      <c r="AFL163" s="170"/>
      <c r="AFM163" s="170"/>
      <c r="AFN163" s="170"/>
      <c r="AFO163" s="170"/>
      <c r="AFP163" s="170"/>
      <c r="AFQ163" s="170"/>
      <c r="AFR163" s="170"/>
      <c r="AFS163" s="170"/>
      <c r="AFT163" s="170"/>
      <c r="AFU163" s="170"/>
      <c r="AFV163" s="170"/>
      <c r="AFW163" s="170"/>
      <c r="AFX163" s="170"/>
      <c r="AFY163" s="170"/>
      <c r="AFZ163" s="170"/>
      <c r="AGA163" s="170"/>
      <c r="AGB163" s="170"/>
      <c r="AGC163" s="170"/>
      <c r="AGD163" s="170"/>
      <c r="AGE163" s="170"/>
      <c r="AGF163" s="170"/>
      <c r="AGG163" s="170"/>
      <c r="AGH163" s="170"/>
      <c r="AGI163" s="170"/>
      <c r="AGJ163" s="170"/>
      <c r="AGK163" s="170"/>
      <c r="AGL163" s="170"/>
      <c r="AGM163" s="170"/>
      <c r="AGN163" s="170"/>
      <c r="AGO163" s="170"/>
      <c r="AGP163" s="170"/>
      <c r="AGQ163" s="170"/>
      <c r="AGR163" s="170"/>
      <c r="AGS163" s="170"/>
      <c r="AGT163" s="170"/>
      <c r="AGU163" s="170"/>
      <c r="AGV163" s="170"/>
      <c r="AGW163" s="170"/>
      <c r="AGX163" s="170"/>
      <c r="AGY163" s="170"/>
      <c r="AGZ163" s="170"/>
      <c r="AHA163" s="170"/>
      <c r="AHB163" s="170"/>
      <c r="AHC163" s="170"/>
      <c r="AHD163" s="170"/>
      <c r="AHE163" s="170"/>
      <c r="AHF163" s="170"/>
      <c r="AHG163" s="170"/>
      <c r="AHH163" s="170"/>
      <c r="AHI163" s="170"/>
      <c r="AHJ163" s="170"/>
      <c r="AHK163" s="170"/>
      <c r="AHL163" s="170"/>
      <c r="AHM163" s="170"/>
      <c r="AHN163" s="170"/>
      <c r="AHO163" s="170"/>
      <c r="AHP163" s="170"/>
      <c r="AHQ163" s="170"/>
      <c r="AHR163" s="170"/>
      <c r="AHS163" s="170"/>
      <c r="AHT163" s="170"/>
      <c r="AHU163" s="170"/>
      <c r="AHV163" s="170"/>
      <c r="AHW163" s="170"/>
      <c r="AHX163" s="170"/>
      <c r="AHY163" s="170"/>
      <c r="AHZ163" s="170"/>
      <c r="AIA163" s="170"/>
      <c r="AIB163" s="170"/>
      <c r="AIC163" s="170"/>
      <c r="AID163" s="170"/>
      <c r="AIE163" s="170"/>
      <c r="AIF163" s="170"/>
      <c r="AIG163" s="170"/>
      <c r="AIH163" s="170"/>
      <c r="AII163" s="170"/>
      <c r="AIJ163" s="170"/>
      <c r="AIK163" s="170"/>
      <c r="AIL163" s="170"/>
      <c r="AIM163" s="170"/>
      <c r="AIN163" s="170"/>
      <c r="AIO163" s="170"/>
      <c r="AIP163" s="170"/>
      <c r="AIQ163" s="170"/>
      <c r="AIR163" s="170"/>
      <c r="AIS163" s="170"/>
      <c r="AIT163" s="170"/>
      <c r="AIU163" s="170"/>
      <c r="AIV163" s="170"/>
      <c r="AIW163" s="170"/>
      <c r="AIX163" s="170"/>
      <c r="AIY163" s="170"/>
      <c r="AIZ163" s="170"/>
      <c r="AJA163" s="170"/>
      <c r="AJB163" s="170"/>
      <c r="AJC163" s="170"/>
      <c r="AJD163" s="170"/>
      <c r="AJE163" s="170"/>
      <c r="AJF163" s="170"/>
      <c r="AJG163" s="170"/>
      <c r="AJH163" s="170"/>
      <c r="AJI163" s="170"/>
      <c r="AJJ163" s="170"/>
      <c r="AJK163" s="170"/>
      <c r="AJL163" s="170"/>
      <c r="AJM163" s="170"/>
      <c r="AJN163" s="170"/>
      <c r="AJO163" s="170"/>
      <c r="AJP163" s="170"/>
      <c r="AJQ163" s="170"/>
      <c r="AJR163" s="170"/>
      <c r="AJS163" s="170"/>
      <c r="AJT163" s="170"/>
      <c r="AJU163" s="170"/>
      <c r="AJV163" s="170"/>
      <c r="AJW163" s="170"/>
      <c r="AJX163" s="170"/>
      <c r="AJY163" s="170"/>
      <c r="AJZ163" s="170"/>
      <c r="AKA163" s="170"/>
      <c r="AKB163" s="170"/>
      <c r="AKC163" s="170"/>
      <c r="AKD163" s="170"/>
      <c r="AKE163" s="170"/>
      <c r="AKF163" s="170"/>
      <c r="AKG163" s="170"/>
      <c r="AKH163" s="170"/>
      <c r="AKI163" s="170"/>
      <c r="AKJ163" s="170"/>
      <c r="AKK163" s="170"/>
      <c r="AKL163" s="170"/>
      <c r="AKM163" s="170"/>
      <c r="AKN163" s="170"/>
      <c r="AKO163" s="170"/>
      <c r="AKP163" s="170"/>
      <c r="AKQ163" s="170"/>
      <c r="AKR163" s="170"/>
      <c r="AKS163" s="170"/>
      <c r="AKT163" s="170"/>
      <c r="AKU163" s="170"/>
      <c r="AKV163" s="170"/>
      <c r="AKW163" s="170"/>
      <c r="AKX163" s="170"/>
      <c r="AKY163" s="170"/>
      <c r="AKZ163" s="170"/>
      <c r="ALA163" s="170"/>
      <c r="ALB163" s="170"/>
      <c r="ALC163" s="170"/>
      <c r="ALD163" s="170"/>
      <c r="ALE163" s="170"/>
      <c r="ALF163" s="170"/>
      <c r="ALG163" s="170"/>
      <c r="ALH163" s="170"/>
      <c r="ALI163" s="170"/>
      <c r="ALJ163" s="170"/>
      <c r="ALK163" s="170"/>
      <c r="ALL163" s="170"/>
      <c r="ALM163" s="170"/>
      <c r="ALN163" s="170"/>
      <c r="ALO163" s="170"/>
      <c r="ALP163" s="170"/>
      <c r="ALQ163" s="170"/>
      <c r="ALR163" s="170"/>
      <c r="ALS163" s="170"/>
      <c r="ALT163" s="170"/>
      <c r="ALU163" s="170"/>
      <c r="ALV163" s="170"/>
      <c r="ALW163" s="170"/>
      <c r="ALX163" s="170"/>
      <c r="ALY163" s="170"/>
      <c r="ALZ163" s="170"/>
      <c r="AMA163" s="170"/>
      <c r="AMB163" s="170"/>
      <c r="AMC163" s="170"/>
      <c r="AMD163" s="170"/>
      <c r="AME163" s="170"/>
      <c r="AMF163" s="170"/>
      <c r="AMG163" s="170"/>
      <c r="AMH163" s="170"/>
      <c r="AMI163" s="170"/>
      <c r="AMJ163" s="170"/>
    </row>
    <row r="164" spans="1:1026" x14ac:dyDescent="0.25">
      <c r="A164" s="258" t="s">
        <v>6137</v>
      </c>
      <c r="B164" s="257">
        <v>164</v>
      </c>
      <c r="C164" s="258" t="s">
        <v>6138</v>
      </c>
      <c r="D164" s="308" t="s">
        <v>6139</v>
      </c>
      <c r="E164" s="277" t="s">
        <v>766</v>
      </c>
      <c r="F164" s="291"/>
      <c r="G164" s="280"/>
      <c r="H164" s="280"/>
      <c r="I164" s="492">
        <v>211</v>
      </c>
      <c r="J164" s="394">
        <v>2</v>
      </c>
      <c r="K164" s="389">
        <v>2</v>
      </c>
      <c r="L164" s="293"/>
      <c r="M164" s="293"/>
      <c r="N164" s="293"/>
      <c r="O164" s="281"/>
      <c r="P164" s="281">
        <v>336</v>
      </c>
      <c r="Q164" s="293"/>
      <c r="R164" s="293"/>
      <c r="S164" s="293"/>
      <c r="T164" s="278"/>
      <c r="U164" s="293"/>
      <c r="V164" s="293"/>
      <c r="W164" s="283">
        <f t="shared" si="64"/>
        <v>100</v>
      </c>
      <c r="X164" s="283">
        <f t="shared" si="78"/>
        <v>100</v>
      </c>
      <c r="Y164" s="283">
        <f t="shared" ref="Y164:Y191" si="86">IF(OR(P164=335,P164=336),20,100)</f>
        <v>20</v>
      </c>
      <c r="Z164" s="283">
        <f t="shared" si="66"/>
        <v>100</v>
      </c>
      <c r="AA164" s="283">
        <f t="shared" si="67"/>
        <v>100</v>
      </c>
      <c r="AB164" s="287">
        <f t="shared" si="68"/>
        <v>100</v>
      </c>
      <c r="AC164" s="287">
        <f t="shared" si="69"/>
        <v>100</v>
      </c>
      <c r="AD164" s="287">
        <f t="shared" si="70"/>
        <v>100</v>
      </c>
      <c r="AE164" s="284">
        <f t="shared" si="84"/>
        <v>100</v>
      </c>
      <c r="AF164" s="284">
        <f t="shared" si="75"/>
        <v>100</v>
      </c>
      <c r="AG164" s="268">
        <f t="shared" si="85"/>
        <v>10</v>
      </c>
      <c r="AH164" s="268">
        <f t="shared" si="81"/>
        <v>10</v>
      </c>
      <c r="AI164" s="268">
        <f t="shared" si="82"/>
        <v>100</v>
      </c>
      <c r="AJ164" s="268">
        <f t="shared" si="83"/>
        <v>100</v>
      </c>
      <c r="AK164" s="506" t="s">
        <v>802</v>
      </c>
      <c r="AL164" s="293"/>
      <c r="AM164" s="293"/>
      <c r="AN164" s="511"/>
      <c r="AO164" s="357"/>
      <c r="AP164" s="357"/>
      <c r="AQ164" s="286"/>
      <c r="AR164" s="171" t="s">
        <v>6140</v>
      </c>
      <c r="AS164" s="171"/>
      <c r="AT164" s="286"/>
      <c r="AU164" s="286"/>
      <c r="AV164" s="559"/>
    </row>
    <row r="165" spans="1:1026" x14ac:dyDescent="0.25">
      <c r="A165" s="258" t="s">
        <v>1124</v>
      </c>
      <c r="B165" s="257">
        <v>165</v>
      </c>
      <c r="C165" s="258" t="s">
        <v>1125</v>
      </c>
      <c r="D165" s="308" t="s">
        <v>1126</v>
      </c>
      <c r="E165" s="286"/>
      <c r="F165" s="291"/>
      <c r="G165" s="280"/>
      <c r="H165" s="280"/>
      <c r="I165" s="492">
        <v>270.5</v>
      </c>
      <c r="J165" s="278">
        <v>2</v>
      </c>
      <c r="K165" s="278">
        <v>2</v>
      </c>
      <c r="L165" s="293"/>
      <c r="M165" s="293"/>
      <c r="N165" s="293"/>
      <c r="O165" s="293"/>
      <c r="P165" s="293"/>
      <c r="Q165" s="293"/>
      <c r="R165" s="293"/>
      <c r="S165" s="293"/>
      <c r="T165" s="293"/>
      <c r="U165" s="293"/>
      <c r="V165" s="293"/>
      <c r="W165" s="283">
        <f t="shared" si="64"/>
        <v>100</v>
      </c>
      <c r="X165" s="283">
        <f t="shared" si="78"/>
        <v>100</v>
      </c>
      <c r="Y165" s="283">
        <f t="shared" si="86"/>
        <v>100</v>
      </c>
      <c r="Z165" s="283">
        <f t="shared" si="66"/>
        <v>100</v>
      </c>
      <c r="AA165" s="283">
        <f t="shared" si="67"/>
        <v>100</v>
      </c>
      <c r="AB165" s="287">
        <f t="shared" si="68"/>
        <v>100</v>
      </c>
      <c r="AC165" s="287">
        <f t="shared" si="69"/>
        <v>100</v>
      </c>
      <c r="AD165" s="287">
        <f t="shared" si="70"/>
        <v>100</v>
      </c>
      <c r="AE165" s="284">
        <f t="shared" si="84"/>
        <v>100</v>
      </c>
      <c r="AF165" s="284">
        <f t="shared" si="75"/>
        <v>100</v>
      </c>
      <c r="AG165" s="268">
        <f t="shared" si="85"/>
        <v>10</v>
      </c>
      <c r="AH165" s="268">
        <f t="shared" si="81"/>
        <v>10</v>
      </c>
      <c r="AI165" s="268">
        <f t="shared" si="82"/>
        <v>100</v>
      </c>
      <c r="AJ165" s="268">
        <f t="shared" si="83"/>
        <v>100</v>
      </c>
      <c r="AK165" s="506" t="s">
        <v>24279</v>
      </c>
      <c r="AL165" s="286"/>
      <c r="AM165" s="286"/>
      <c r="AN165" s="511"/>
      <c r="AO165" s="357"/>
      <c r="AP165" s="357"/>
      <c r="AQ165" s="286"/>
      <c r="AR165" s="382" t="s">
        <v>24280</v>
      </c>
      <c r="AS165" s="382"/>
      <c r="AT165" s="286"/>
      <c r="AU165" s="286"/>
      <c r="AV165" s="559"/>
    </row>
    <row r="166" spans="1:1026" x14ac:dyDescent="0.25">
      <c r="A166" s="258" t="s">
        <v>1127</v>
      </c>
      <c r="B166" s="257">
        <v>166</v>
      </c>
      <c r="C166" s="258" t="s">
        <v>24281</v>
      </c>
      <c r="D166" s="308" t="s">
        <v>1128</v>
      </c>
      <c r="E166" s="286"/>
      <c r="F166" s="395"/>
      <c r="G166" s="280"/>
      <c r="H166" s="280"/>
      <c r="I166" s="492">
        <v>4.4000000000000004</v>
      </c>
      <c r="J166" s="278"/>
      <c r="K166" s="395">
        <v>2</v>
      </c>
      <c r="L166" s="293"/>
      <c r="M166" s="293"/>
      <c r="N166" s="293"/>
      <c r="O166" s="293"/>
      <c r="P166" s="293"/>
      <c r="Q166" s="293"/>
      <c r="R166" s="293"/>
      <c r="S166" s="293"/>
      <c r="T166" s="293"/>
      <c r="U166" s="293"/>
      <c r="V166" s="293"/>
      <c r="W166" s="283">
        <f t="shared" ref="W166:W232" si="87">IF(O166=1,10,100)</f>
        <v>100</v>
      </c>
      <c r="X166" s="283">
        <f t="shared" si="78"/>
        <v>100</v>
      </c>
      <c r="Y166" s="283">
        <f t="shared" si="86"/>
        <v>100</v>
      </c>
      <c r="Z166" s="283">
        <f t="shared" ref="Z166:Z232" si="88">IF(Q166=1,10,100)</f>
        <v>100</v>
      </c>
      <c r="AA166" s="283">
        <f t="shared" ref="AA166:AA232" si="89">IF(Q166=1,1,IF(Q166=2,10,100))</f>
        <v>100</v>
      </c>
      <c r="AB166" s="287">
        <f t="shared" ref="AB166:AB232" si="90">IF(OR(EXACT(R166,"1A"),EXACT(R166,"1B")),0.1,IF(R166=2,1,100))</f>
        <v>100</v>
      </c>
      <c r="AC166" s="287">
        <f t="shared" ref="AC166:AC232" si="91">IF(OR(EXACT(S166,"1A"),EXACT(S166,"1B")),0.1,IF(S166=2,1,100))</f>
        <v>100</v>
      </c>
      <c r="AD166" s="287">
        <f t="shared" ref="AD166:AD232" si="92">IF(OR(EXACT(T166,"1A"),EXACT(T166,"1B")),0.3,IF(T166=2,3,100))</f>
        <v>100</v>
      </c>
      <c r="AE166" s="284">
        <f t="shared" si="84"/>
        <v>100</v>
      </c>
      <c r="AF166" s="284">
        <f t="shared" si="75"/>
        <v>100</v>
      </c>
      <c r="AG166" s="268">
        <f t="shared" si="85"/>
        <v>10</v>
      </c>
      <c r="AH166" s="268">
        <f t="shared" ref="AH166:AH191" si="93">IF(OR(EXACT(J166,"1A"),EXACT(J166,"1B"),EXACT(J166,"1C")),1,IF(J166=2,10,100))</f>
        <v>100</v>
      </c>
      <c r="AI166" s="268">
        <f t="shared" ref="AI166:AI173" si="94">IF(OR(EXACT(J166,"1A"),EXACT(J166,"1B"),EXACT(J166,"1C"),K166=1),3,100)</f>
        <v>100</v>
      </c>
      <c r="AJ166" s="268">
        <f t="shared" ref="AJ166:AJ191" si="95">IF(OR(EXACT(J166,"1A"),EXACT(J166,"1B"),EXACT(J166,"1C")),5,100)</f>
        <v>100</v>
      </c>
      <c r="AK166" s="506" t="s">
        <v>736</v>
      </c>
      <c r="AL166" s="405"/>
      <c r="AM166" s="406"/>
      <c r="AN166" s="511"/>
      <c r="AO166" s="357"/>
      <c r="AP166" s="357"/>
      <c r="AQ166" s="286"/>
      <c r="AR166" s="382" t="s">
        <v>24282</v>
      </c>
      <c r="AS166" s="382"/>
      <c r="AT166" s="286"/>
      <c r="AU166" s="286"/>
      <c r="AV166" s="111"/>
      <c r="AW166" s="559"/>
      <c r="AX166" s="559"/>
      <c r="AY166" s="559"/>
      <c r="AZ166" s="559"/>
      <c r="BA166" s="559"/>
      <c r="BB166" s="559"/>
      <c r="BC166" s="559"/>
      <c r="BD166" s="559"/>
      <c r="BE166" s="559"/>
      <c r="BF166" s="559"/>
      <c r="BG166" s="559"/>
      <c r="BH166" s="559"/>
      <c r="BI166" s="559"/>
      <c r="BJ166" s="559"/>
      <c r="BK166" s="559"/>
      <c r="BL166" s="559"/>
      <c r="BM166" s="559"/>
      <c r="BN166" s="559"/>
      <c r="BO166" s="559"/>
      <c r="BP166" s="559"/>
      <c r="BQ166" s="559"/>
      <c r="BR166" s="559"/>
      <c r="BS166" s="559"/>
      <c r="BT166" s="559"/>
      <c r="BU166" s="559"/>
      <c r="BV166" s="559"/>
      <c r="BW166" s="559"/>
      <c r="BX166" s="559"/>
      <c r="BY166" s="559"/>
      <c r="BZ166" s="559"/>
      <c r="CA166" s="559"/>
      <c r="CB166" s="559"/>
      <c r="CC166" s="559"/>
      <c r="CD166" s="559"/>
      <c r="CE166" s="559"/>
      <c r="CF166" s="559"/>
      <c r="CG166" s="559"/>
      <c r="CH166" s="559"/>
      <c r="CI166" s="559"/>
      <c r="CJ166" s="559"/>
      <c r="CK166" s="559"/>
      <c r="CL166" s="559"/>
      <c r="CM166" s="559"/>
      <c r="CN166" s="559"/>
      <c r="CO166" s="559"/>
      <c r="CP166" s="559"/>
      <c r="CQ166" s="559"/>
      <c r="CR166" s="559"/>
      <c r="CS166" s="559"/>
      <c r="CT166" s="559"/>
      <c r="CU166" s="559"/>
      <c r="CV166" s="559"/>
      <c r="CW166" s="559"/>
      <c r="CX166" s="559"/>
      <c r="CY166" s="559"/>
      <c r="CZ166" s="559"/>
      <c r="DA166" s="559"/>
      <c r="DB166" s="559"/>
      <c r="DC166" s="559"/>
      <c r="DD166" s="559"/>
      <c r="DE166" s="559"/>
      <c r="DF166" s="559"/>
      <c r="DG166" s="559"/>
      <c r="DH166" s="559"/>
      <c r="DI166" s="559"/>
      <c r="DJ166" s="559"/>
      <c r="DK166" s="559"/>
      <c r="DL166" s="559"/>
      <c r="DM166" s="559"/>
      <c r="DN166" s="559"/>
      <c r="DO166" s="559"/>
      <c r="DP166" s="559"/>
      <c r="DQ166" s="559"/>
      <c r="DR166" s="559"/>
      <c r="DS166" s="559"/>
      <c r="DT166" s="559"/>
      <c r="DU166" s="559"/>
      <c r="DV166" s="559"/>
      <c r="DW166" s="559"/>
      <c r="DX166" s="559"/>
      <c r="DY166" s="559"/>
      <c r="DZ166" s="559"/>
      <c r="EA166" s="559"/>
      <c r="EB166" s="559"/>
      <c r="EC166" s="559"/>
      <c r="ED166" s="559"/>
      <c r="EE166" s="559"/>
      <c r="EF166" s="559"/>
      <c r="EG166" s="559"/>
      <c r="EH166" s="559"/>
      <c r="EI166" s="559"/>
      <c r="EJ166" s="559"/>
      <c r="EK166" s="559"/>
      <c r="EL166" s="559"/>
      <c r="EM166" s="559"/>
      <c r="EN166" s="559"/>
      <c r="EO166" s="559"/>
      <c r="EP166" s="559"/>
      <c r="EQ166" s="559"/>
      <c r="ER166" s="559"/>
      <c r="ES166" s="559"/>
      <c r="ET166" s="559"/>
      <c r="EU166" s="559"/>
      <c r="EV166" s="559"/>
      <c r="EW166" s="559"/>
      <c r="EX166" s="559"/>
      <c r="EY166" s="559"/>
      <c r="EZ166" s="559"/>
      <c r="FA166" s="559"/>
      <c r="FB166" s="559"/>
      <c r="FC166" s="559"/>
      <c r="FD166" s="559"/>
      <c r="FE166" s="559"/>
      <c r="FF166" s="559"/>
      <c r="FG166" s="559"/>
      <c r="FH166" s="559"/>
      <c r="FI166" s="559"/>
      <c r="FJ166" s="559"/>
      <c r="FK166" s="559"/>
      <c r="FL166" s="559"/>
      <c r="FM166" s="559"/>
      <c r="FN166" s="559"/>
      <c r="FO166" s="559"/>
      <c r="FP166" s="559"/>
      <c r="FQ166" s="559"/>
      <c r="FR166" s="559"/>
      <c r="FS166" s="559"/>
      <c r="FT166" s="559"/>
      <c r="FU166" s="559"/>
      <c r="FV166" s="559"/>
      <c r="FW166" s="559"/>
      <c r="FX166" s="559"/>
      <c r="FY166" s="559"/>
      <c r="FZ166" s="559"/>
      <c r="GA166" s="559"/>
      <c r="GB166" s="559"/>
      <c r="GC166" s="559"/>
      <c r="GD166" s="559"/>
      <c r="GE166" s="559"/>
      <c r="GF166" s="559"/>
      <c r="GG166" s="559"/>
      <c r="GH166" s="559"/>
      <c r="GI166" s="559"/>
      <c r="GJ166" s="559"/>
      <c r="GK166" s="559"/>
      <c r="GL166" s="559"/>
      <c r="GM166" s="559"/>
      <c r="GN166" s="559"/>
      <c r="GO166" s="559"/>
      <c r="GP166" s="559"/>
      <c r="GQ166" s="559"/>
      <c r="GR166" s="559"/>
      <c r="GS166" s="559"/>
      <c r="GT166" s="559"/>
      <c r="GU166" s="559"/>
      <c r="GV166" s="559"/>
      <c r="GW166" s="559"/>
      <c r="GX166" s="559"/>
      <c r="GY166" s="559"/>
      <c r="GZ166" s="559"/>
      <c r="HA166" s="559"/>
      <c r="HB166" s="559"/>
      <c r="HC166" s="559"/>
      <c r="HD166" s="559"/>
      <c r="HE166" s="559"/>
      <c r="HF166" s="559"/>
      <c r="HG166" s="559"/>
      <c r="HH166" s="559"/>
      <c r="HI166" s="559"/>
      <c r="HJ166" s="559"/>
      <c r="HK166" s="559"/>
      <c r="HL166" s="559"/>
      <c r="HM166" s="559"/>
      <c r="HN166" s="559"/>
      <c r="HO166" s="559"/>
      <c r="HP166" s="559"/>
      <c r="HQ166" s="559"/>
      <c r="HR166" s="559"/>
      <c r="HS166" s="559"/>
      <c r="HT166" s="559"/>
      <c r="HU166" s="559"/>
      <c r="HV166" s="559"/>
      <c r="HW166" s="559"/>
      <c r="HX166" s="559"/>
      <c r="HY166" s="559"/>
      <c r="HZ166" s="559"/>
      <c r="IA166" s="559"/>
      <c r="IB166" s="559"/>
      <c r="IC166" s="559"/>
      <c r="ID166" s="559"/>
      <c r="IE166" s="559"/>
      <c r="IF166" s="559"/>
      <c r="IG166" s="559"/>
      <c r="IH166" s="559"/>
      <c r="II166" s="559"/>
      <c r="IJ166" s="559"/>
      <c r="IK166" s="559"/>
      <c r="IL166" s="559"/>
      <c r="IM166" s="559"/>
      <c r="IN166" s="559"/>
      <c r="IO166" s="559"/>
      <c r="IP166" s="559"/>
      <c r="IQ166" s="559"/>
      <c r="IR166" s="559"/>
      <c r="IS166" s="559"/>
      <c r="IT166" s="559"/>
      <c r="IU166" s="559"/>
      <c r="IV166" s="559"/>
      <c r="IW166" s="559"/>
      <c r="IX166" s="559"/>
      <c r="IY166" s="559"/>
      <c r="IZ166" s="559"/>
      <c r="JA166" s="559"/>
      <c r="JB166" s="559"/>
      <c r="JC166" s="559"/>
      <c r="JD166" s="559"/>
      <c r="JE166" s="559"/>
      <c r="JF166" s="559"/>
      <c r="JG166" s="559"/>
      <c r="JH166" s="559"/>
      <c r="JI166" s="559"/>
      <c r="JJ166" s="559"/>
      <c r="JK166" s="559"/>
      <c r="JL166" s="559"/>
      <c r="JM166" s="559"/>
      <c r="JN166" s="559"/>
      <c r="JO166" s="559"/>
      <c r="JP166" s="559"/>
      <c r="JQ166" s="559"/>
      <c r="JR166" s="559"/>
      <c r="JS166" s="559"/>
      <c r="JT166" s="559"/>
      <c r="JU166" s="559"/>
      <c r="JV166" s="559"/>
      <c r="JW166" s="559"/>
      <c r="JX166" s="559"/>
      <c r="JY166" s="559"/>
      <c r="JZ166" s="559"/>
      <c r="KA166" s="559"/>
      <c r="KB166" s="559"/>
      <c r="KC166" s="559"/>
      <c r="KD166" s="559"/>
      <c r="KE166" s="559"/>
      <c r="KF166" s="559"/>
      <c r="KG166" s="559"/>
      <c r="KH166" s="559"/>
      <c r="KI166" s="559"/>
      <c r="KJ166" s="559"/>
      <c r="KK166" s="559"/>
      <c r="KL166" s="559"/>
      <c r="KM166" s="559"/>
      <c r="KN166" s="559"/>
      <c r="KO166" s="559"/>
      <c r="KP166" s="559"/>
      <c r="KQ166" s="559"/>
      <c r="KR166" s="559"/>
      <c r="KS166" s="559"/>
      <c r="KT166" s="559"/>
      <c r="KU166" s="559"/>
      <c r="KV166" s="559"/>
      <c r="KW166" s="559"/>
      <c r="KX166" s="559"/>
      <c r="KY166" s="559"/>
      <c r="KZ166" s="559"/>
      <c r="LA166" s="559"/>
      <c r="LB166" s="559"/>
      <c r="LC166" s="559"/>
      <c r="LD166" s="559"/>
      <c r="LE166" s="559"/>
      <c r="LF166" s="559"/>
      <c r="LG166" s="559"/>
      <c r="LH166" s="559"/>
      <c r="LI166" s="559"/>
      <c r="LJ166" s="559"/>
      <c r="LK166" s="559"/>
      <c r="LL166" s="559"/>
      <c r="LM166" s="559"/>
      <c r="LN166" s="559"/>
      <c r="LO166" s="559"/>
      <c r="LP166" s="559"/>
      <c r="LQ166" s="559"/>
      <c r="LR166" s="559"/>
      <c r="LS166" s="559"/>
      <c r="LT166" s="559"/>
      <c r="LU166" s="559"/>
      <c r="LV166" s="559"/>
      <c r="LW166" s="559"/>
      <c r="LX166" s="559"/>
      <c r="LY166" s="559"/>
      <c r="LZ166" s="559"/>
      <c r="MA166" s="559"/>
      <c r="MB166" s="559"/>
      <c r="MC166" s="559"/>
      <c r="MD166" s="559"/>
      <c r="ME166" s="559"/>
      <c r="MF166" s="559"/>
      <c r="MG166" s="559"/>
      <c r="MH166" s="559"/>
      <c r="MI166" s="559"/>
      <c r="MJ166" s="559"/>
      <c r="MK166" s="559"/>
      <c r="ML166" s="559"/>
      <c r="MM166" s="559"/>
      <c r="MN166" s="559"/>
      <c r="MO166" s="559"/>
      <c r="MP166" s="559"/>
      <c r="MQ166" s="559"/>
      <c r="MR166" s="559"/>
      <c r="MS166" s="559"/>
      <c r="MT166" s="559"/>
      <c r="MU166" s="559"/>
      <c r="MV166" s="559"/>
      <c r="MW166" s="559"/>
      <c r="MX166" s="559"/>
      <c r="MY166" s="559"/>
      <c r="MZ166" s="559"/>
      <c r="NA166" s="559"/>
      <c r="NB166" s="559"/>
      <c r="NC166" s="559"/>
      <c r="ND166" s="559"/>
      <c r="NE166" s="559"/>
      <c r="NF166" s="559"/>
      <c r="NG166" s="559"/>
      <c r="NH166" s="559"/>
      <c r="NI166" s="559"/>
      <c r="NJ166" s="559"/>
      <c r="NK166" s="559"/>
      <c r="NL166" s="559"/>
      <c r="NM166" s="559"/>
      <c r="NN166" s="559"/>
      <c r="NO166" s="559"/>
      <c r="NP166" s="559"/>
      <c r="NQ166" s="559"/>
      <c r="NR166" s="559"/>
      <c r="NS166" s="559"/>
      <c r="NT166" s="559"/>
      <c r="NU166" s="559"/>
      <c r="NV166" s="559"/>
      <c r="NW166" s="559"/>
      <c r="NX166" s="559"/>
      <c r="NY166" s="559"/>
      <c r="NZ166" s="559"/>
      <c r="OA166" s="559"/>
      <c r="OB166" s="559"/>
      <c r="OC166" s="559"/>
      <c r="OD166" s="559"/>
      <c r="OE166" s="559"/>
      <c r="OF166" s="559"/>
      <c r="OG166" s="559"/>
      <c r="OH166" s="559"/>
      <c r="OI166" s="559"/>
      <c r="OJ166" s="559"/>
      <c r="OK166" s="559"/>
      <c r="OL166" s="559"/>
      <c r="OM166" s="559"/>
      <c r="ON166" s="559"/>
      <c r="OO166" s="559"/>
      <c r="OP166" s="559"/>
      <c r="OQ166" s="559"/>
      <c r="OR166" s="559"/>
      <c r="OS166" s="559"/>
      <c r="OT166" s="559"/>
      <c r="OU166" s="559"/>
      <c r="OV166" s="559"/>
      <c r="OW166" s="559"/>
      <c r="OX166" s="559"/>
      <c r="OY166" s="559"/>
      <c r="OZ166" s="559"/>
      <c r="PA166" s="559"/>
      <c r="PB166" s="559"/>
      <c r="PC166" s="559"/>
      <c r="PD166" s="559"/>
      <c r="PE166" s="559"/>
      <c r="PF166" s="559"/>
      <c r="PG166" s="559"/>
      <c r="PH166" s="559"/>
      <c r="PI166" s="559"/>
      <c r="PJ166" s="559"/>
      <c r="PK166" s="559"/>
      <c r="PL166" s="559"/>
      <c r="PM166" s="559"/>
      <c r="PN166" s="559"/>
      <c r="PO166" s="559"/>
      <c r="PP166" s="559"/>
      <c r="PQ166" s="559"/>
      <c r="PR166" s="559"/>
      <c r="PS166" s="559"/>
      <c r="PT166" s="559"/>
      <c r="PU166" s="559"/>
      <c r="PV166" s="559"/>
      <c r="PW166" s="559"/>
      <c r="PX166" s="559"/>
      <c r="PY166" s="559"/>
      <c r="PZ166" s="559"/>
      <c r="QA166" s="559"/>
      <c r="QB166" s="559"/>
      <c r="QC166" s="559"/>
      <c r="QD166" s="559"/>
      <c r="QE166" s="559"/>
      <c r="QF166" s="559"/>
      <c r="QG166" s="559"/>
      <c r="QH166" s="559"/>
      <c r="QI166" s="559"/>
      <c r="QJ166" s="559"/>
      <c r="QK166" s="559"/>
      <c r="QL166" s="559"/>
      <c r="QM166" s="559"/>
      <c r="QN166" s="559"/>
      <c r="QO166" s="559"/>
      <c r="QP166" s="559"/>
      <c r="QQ166" s="559"/>
      <c r="QR166" s="559"/>
      <c r="QS166" s="559"/>
      <c r="QT166" s="559"/>
      <c r="QU166" s="559"/>
      <c r="QV166" s="559"/>
      <c r="QW166" s="559"/>
      <c r="QX166" s="559"/>
      <c r="QY166" s="559"/>
      <c r="QZ166" s="559"/>
      <c r="RA166" s="559"/>
      <c r="RB166" s="559"/>
      <c r="RC166" s="559"/>
      <c r="RD166" s="559"/>
      <c r="RE166" s="559"/>
      <c r="RF166" s="559"/>
      <c r="RG166" s="559"/>
      <c r="RH166" s="559"/>
      <c r="RI166" s="559"/>
      <c r="RJ166" s="559"/>
      <c r="RK166" s="559"/>
      <c r="RL166" s="559"/>
      <c r="RM166" s="559"/>
      <c r="RN166" s="559"/>
      <c r="RO166" s="559"/>
      <c r="RP166" s="559"/>
      <c r="RQ166" s="559"/>
      <c r="RR166" s="559"/>
      <c r="RS166" s="559"/>
      <c r="RT166" s="559"/>
      <c r="RU166" s="559"/>
      <c r="RV166" s="559"/>
      <c r="RW166" s="559"/>
      <c r="RX166" s="559"/>
      <c r="RY166" s="559"/>
      <c r="RZ166" s="559"/>
      <c r="SA166" s="559"/>
      <c r="SB166" s="559"/>
      <c r="SC166" s="559"/>
      <c r="SD166" s="559"/>
      <c r="SE166" s="559"/>
      <c r="SF166" s="559"/>
      <c r="SG166" s="559"/>
      <c r="SH166" s="559"/>
      <c r="SI166" s="559"/>
      <c r="SJ166" s="559"/>
      <c r="SK166" s="559"/>
      <c r="SL166" s="559"/>
      <c r="SM166" s="559"/>
      <c r="SN166" s="559"/>
      <c r="SO166" s="559"/>
      <c r="SP166" s="559"/>
      <c r="SQ166" s="559"/>
      <c r="SR166" s="559"/>
      <c r="SS166" s="559"/>
      <c r="ST166" s="559"/>
      <c r="SU166" s="559"/>
      <c r="SV166" s="559"/>
      <c r="SW166" s="559"/>
      <c r="SX166" s="559"/>
      <c r="SY166" s="559"/>
      <c r="SZ166" s="559"/>
      <c r="TA166" s="559"/>
      <c r="TB166" s="559"/>
      <c r="TC166" s="559"/>
      <c r="TD166" s="559"/>
      <c r="TE166" s="559"/>
      <c r="TF166" s="559"/>
      <c r="TG166" s="559"/>
      <c r="TH166" s="559"/>
      <c r="TI166" s="559"/>
      <c r="TJ166" s="559"/>
      <c r="TK166" s="559"/>
      <c r="TL166" s="559"/>
      <c r="TM166" s="559"/>
      <c r="TN166" s="559"/>
      <c r="TO166" s="559"/>
      <c r="TP166" s="559"/>
      <c r="TQ166" s="559"/>
      <c r="TR166" s="559"/>
      <c r="TS166" s="559"/>
      <c r="TT166" s="559"/>
      <c r="TU166" s="559"/>
      <c r="TV166" s="559"/>
      <c r="TW166" s="559"/>
      <c r="TX166" s="559"/>
      <c r="TY166" s="559"/>
      <c r="TZ166" s="559"/>
      <c r="UA166" s="559"/>
      <c r="UB166" s="559"/>
      <c r="UC166" s="559"/>
      <c r="UD166" s="559"/>
      <c r="UE166" s="559"/>
      <c r="UF166" s="559"/>
      <c r="UG166" s="559"/>
      <c r="UH166" s="559"/>
      <c r="UI166" s="559"/>
      <c r="UJ166" s="559"/>
      <c r="UK166" s="559"/>
      <c r="UL166" s="559"/>
      <c r="UM166" s="559"/>
      <c r="UN166" s="559"/>
      <c r="UO166" s="559"/>
      <c r="UP166" s="559"/>
      <c r="UQ166" s="559"/>
      <c r="UR166" s="559"/>
      <c r="US166" s="559"/>
      <c r="UT166" s="559"/>
      <c r="UU166" s="559"/>
      <c r="UV166" s="559"/>
      <c r="UW166" s="559"/>
      <c r="UX166" s="559"/>
      <c r="UY166" s="559"/>
      <c r="UZ166" s="559"/>
      <c r="VA166" s="559"/>
      <c r="VB166" s="559"/>
      <c r="VC166" s="559"/>
      <c r="VD166" s="559"/>
      <c r="VE166" s="559"/>
      <c r="VF166" s="559"/>
      <c r="VG166" s="559"/>
      <c r="VH166" s="559"/>
      <c r="VI166" s="559"/>
      <c r="VJ166" s="559"/>
      <c r="VK166" s="559"/>
      <c r="VL166" s="559"/>
      <c r="VM166" s="559"/>
      <c r="VN166" s="559"/>
      <c r="VO166" s="559"/>
      <c r="VP166" s="559"/>
      <c r="VQ166" s="559"/>
      <c r="VR166" s="559"/>
      <c r="VS166" s="559"/>
      <c r="VT166" s="559"/>
      <c r="VU166" s="559"/>
      <c r="VV166" s="559"/>
      <c r="VW166" s="559"/>
      <c r="VX166" s="559"/>
      <c r="VY166" s="559"/>
      <c r="VZ166" s="559"/>
      <c r="WA166" s="559"/>
      <c r="WB166" s="559"/>
      <c r="WC166" s="559"/>
      <c r="WD166" s="559"/>
      <c r="WE166" s="559"/>
      <c r="WF166" s="559"/>
      <c r="WG166" s="559"/>
      <c r="WH166" s="559"/>
      <c r="WI166" s="559"/>
      <c r="WJ166" s="559"/>
      <c r="WK166" s="559"/>
      <c r="WL166" s="559"/>
      <c r="WM166" s="559"/>
      <c r="WN166" s="559"/>
      <c r="WO166" s="559"/>
      <c r="WP166" s="559"/>
      <c r="WQ166" s="559"/>
      <c r="WR166" s="559"/>
      <c r="WS166" s="559"/>
      <c r="WT166" s="559"/>
      <c r="WU166" s="559"/>
      <c r="WV166" s="559"/>
      <c r="WW166" s="559"/>
      <c r="WX166" s="559"/>
      <c r="WY166" s="559"/>
      <c r="WZ166" s="559"/>
      <c r="XA166" s="559"/>
      <c r="XB166" s="559"/>
      <c r="XC166" s="559"/>
      <c r="XD166" s="559"/>
      <c r="XE166" s="559"/>
      <c r="XF166" s="559"/>
      <c r="XG166" s="559"/>
      <c r="XH166" s="559"/>
      <c r="XI166" s="559"/>
      <c r="XJ166" s="559"/>
      <c r="XK166" s="559"/>
      <c r="XL166" s="559"/>
      <c r="XM166" s="559"/>
      <c r="XN166" s="559"/>
      <c r="XO166" s="559"/>
      <c r="XP166" s="559"/>
      <c r="XQ166" s="559"/>
      <c r="XR166" s="559"/>
      <c r="XS166" s="559"/>
      <c r="XT166" s="559"/>
      <c r="XU166" s="559"/>
      <c r="XV166" s="559"/>
      <c r="XW166" s="559"/>
      <c r="XX166" s="559"/>
      <c r="XY166" s="559"/>
      <c r="XZ166" s="559"/>
      <c r="YA166" s="559"/>
      <c r="YB166" s="559"/>
      <c r="YC166" s="559"/>
      <c r="YD166" s="559"/>
      <c r="YE166" s="559"/>
      <c r="YF166" s="559"/>
      <c r="YG166" s="559"/>
      <c r="YH166" s="559"/>
      <c r="YI166" s="559"/>
      <c r="YJ166" s="559"/>
      <c r="YK166" s="559"/>
      <c r="YL166" s="559"/>
      <c r="YM166" s="559"/>
      <c r="YN166" s="559"/>
      <c r="YO166" s="559"/>
      <c r="YP166" s="559"/>
      <c r="YQ166" s="559"/>
      <c r="YR166" s="559"/>
      <c r="YS166" s="559"/>
      <c r="YT166" s="559"/>
      <c r="YU166" s="559"/>
      <c r="YV166" s="559"/>
      <c r="YW166" s="559"/>
      <c r="YX166" s="559"/>
      <c r="YY166" s="559"/>
      <c r="YZ166" s="559"/>
      <c r="ZA166" s="559"/>
      <c r="ZB166" s="559"/>
      <c r="ZC166" s="559"/>
      <c r="ZD166" s="559"/>
      <c r="ZE166" s="559"/>
      <c r="ZF166" s="559"/>
      <c r="ZG166" s="559"/>
      <c r="ZH166" s="559"/>
      <c r="ZI166" s="559"/>
      <c r="ZJ166" s="559"/>
      <c r="ZK166" s="559"/>
      <c r="ZL166" s="559"/>
      <c r="ZM166" s="559"/>
      <c r="ZN166" s="559"/>
      <c r="ZO166" s="559"/>
      <c r="ZP166" s="559"/>
      <c r="ZQ166" s="559"/>
      <c r="ZR166" s="559"/>
      <c r="ZS166" s="559"/>
      <c r="ZT166" s="559"/>
      <c r="ZU166" s="559"/>
      <c r="ZV166" s="559"/>
      <c r="ZW166" s="559"/>
      <c r="ZX166" s="559"/>
      <c r="ZY166" s="559"/>
      <c r="ZZ166" s="559"/>
      <c r="AAA166" s="559"/>
      <c r="AAB166" s="559"/>
      <c r="AAC166" s="559"/>
      <c r="AAD166" s="559"/>
      <c r="AAE166" s="559"/>
      <c r="AAF166" s="559"/>
      <c r="AAG166" s="559"/>
      <c r="AAH166" s="559"/>
      <c r="AAI166" s="559"/>
      <c r="AAJ166" s="559"/>
      <c r="AAK166" s="559"/>
      <c r="AAL166" s="559"/>
      <c r="AAM166" s="559"/>
      <c r="AAN166" s="559"/>
      <c r="AAO166" s="559"/>
      <c r="AAP166" s="559"/>
      <c r="AAQ166" s="559"/>
      <c r="AAR166" s="559"/>
      <c r="AAS166" s="559"/>
      <c r="AAT166" s="559"/>
      <c r="AAU166" s="559"/>
      <c r="AAV166" s="559"/>
      <c r="AAW166" s="559"/>
      <c r="AAX166" s="559"/>
      <c r="AAY166" s="559"/>
      <c r="AAZ166" s="559"/>
      <c r="ABA166" s="559"/>
      <c r="ABB166" s="559"/>
      <c r="ABC166" s="559"/>
      <c r="ABD166" s="559"/>
      <c r="ABE166" s="559"/>
      <c r="ABF166" s="559"/>
      <c r="ABG166" s="559"/>
      <c r="ABH166" s="559"/>
      <c r="ABI166" s="559"/>
      <c r="ABJ166" s="559"/>
      <c r="ABK166" s="559"/>
      <c r="ABL166" s="559"/>
      <c r="ABM166" s="559"/>
      <c r="ABN166" s="559"/>
      <c r="ABO166" s="559"/>
      <c r="ABP166" s="559"/>
      <c r="ABQ166" s="559"/>
      <c r="ABR166" s="559"/>
      <c r="ABS166" s="559"/>
      <c r="ABT166" s="559"/>
      <c r="ABU166" s="559"/>
      <c r="ABV166" s="559"/>
      <c r="ABW166" s="559"/>
      <c r="ABX166" s="559"/>
      <c r="ABY166" s="559"/>
      <c r="ABZ166" s="559"/>
      <c r="ACA166" s="559"/>
      <c r="ACB166" s="559"/>
      <c r="ACC166" s="559"/>
      <c r="ACD166" s="559"/>
      <c r="ACE166" s="559"/>
      <c r="ACF166" s="559"/>
      <c r="ACG166" s="559"/>
      <c r="ACH166" s="559"/>
      <c r="ACI166" s="559"/>
      <c r="ACJ166" s="559"/>
      <c r="ACK166" s="559"/>
      <c r="ACL166" s="559"/>
      <c r="ACM166" s="559"/>
      <c r="ACN166" s="559"/>
      <c r="ACO166" s="559"/>
      <c r="ACP166" s="559"/>
      <c r="ACQ166" s="559"/>
      <c r="ACR166" s="559"/>
      <c r="ACS166" s="559"/>
      <c r="ACT166" s="559"/>
      <c r="ACU166" s="559"/>
      <c r="ACV166" s="559"/>
      <c r="ACW166" s="559"/>
      <c r="ACX166" s="559"/>
      <c r="ACY166" s="559"/>
      <c r="ACZ166" s="559"/>
      <c r="ADA166" s="559"/>
      <c r="ADB166" s="559"/>
      <c r="ADC166" s="559"/>
      <c r="ADD166" s="559"/>
      <c r="ADE166" s="559"/>
      <c r="ADF166" s="559"/>
      <c r="ADG166" s="559"/>
      <c r="ADH166" s="559"/>
      <c r="ADI166" s="559"/>
      <c r="ADJ166" s="559"/>
      <c r="ADK166" s="559"/>
      <c r="ADL166" s="559"/>
      <c r="ADM166" s="559"/>
      <c r="ADN166" s="559"/>
      <c r="ADO166" s="559"/>
      <c r="ADP166" s="559"/>
      <c r="ADQ166" s="559"/>
      <c r="ADR166" s="559"/>
      <c r="ADS166" s="559"/>
      <c r="ADT166" s="559"/>
      <c r="ADU166" s="559"/>
      <c r="ADV166" s="559"/>
      <c r="ADW166" s="559"/>
      <c r="ADX166" s="559"/>
      <c r="ADY166" s="559"/>
      <c r="ADZ166" s="559"/>
      <c r="AEA166" s="559"/>
      <c r="AEB166" s="559"/>
      <c r="AEC166" s="559"/>
      <c r="AED166" s="559"/>
      <c r="AEE166" s="559"/>
      <c r="AEF166" s="559"/>
      <c r="AEG166" s="559"/>
      <c r="AEH166" s="559"/>
      <c r="AEI166" s="559"/>
      <c r="AEJ166" s="559"/>
      <c r="AEK166" s="559"/>
      <c r="AEL166" s="559"/>
      <c r="AEM166" s="559"/>
      <c r="AEN166" s="559"/>
      <c r="AEO166" s="559"/>
      <c r="AEP166" s="559"/>
      <c r="AEQ166" s="559"/>
      <c r="AER166" s="559"/>
      <c r="AES166" s="559"/>
      <c r="AET166" s="559"/>
      <c r="AEU166" s="559"/>
      <c r="AEV166" s="559"/>
      <c r="AEW166" s="559"/>
      <c r="AEX166" s="559"/>
      <c r="AEY166" s="559"/>
      <c r="AEZ166" s="559"/>
      <c r="AFA166" s="559"/>
      <c r="AFB166" s="559"/>
      <c r="AFC166" s="559"/>
      <c r="AFD166" s="559"/>
      <c r="AFE166" s="559"/>
      <c r="AFF166" s="559"/>
      <c r="AFG166" s="559"/>
      <c r="AFH166" s="559"/>
      <c r="AFI166" s="559"/>
      <c r="AFJ166" s="559"/>
      <c r="AFK166" s="559"/>
      <c r="AFL166" s="559"/>
      <c r="AFM166" s="559"/>
      <c r="AFN166" s="559"/>
      <c r="AFO166" s="559"/>
      <c r="AFP166" s="559"/>
      <c r="AFQ166" s="559"/>
      <c r="AFR166" s="559"/>
      <c r="AFS166" s="559"/>
      <c r="AFT166" s="559"/>
      <c r="AFU166" s="559"/>
      <c r="AFV166" s="559"/>
      <c r="AFW166" s="559"/>
      <c r="AFX166" s="559"/>
      <c r="AFY166" s="559"/>
      <c r="AFZ166" s="559"/>
      <c r="AGA166" s="559"/>
      <c r="AGB166" s="559"/>
      <c r="AGC166" s="559"/>
      <c r="AGD166" s="559"/>
      <c r="AGE166" s="559"/>
      <c r="AGF166" s="559"/>
      <c r="AGG166" s="559"/>
      <c r="AGH166" s="559"/>
      <c r="AGI166" s="559"/>
      <c r="AGJ166" s="559"/>
      <c r="AGK166" s="559"/>
      <c r="AGL166" s="559"/>
      <c r="AGM166" s="559"/>
      <c r="AGN166" s="559"/>
      <c r="AGO166" s="559"/>
      <c r="AGP166" s="559"/>
      <c r="AGQ166" s="559"/>
      <c r="AGR166" s="559"/>
      <c r="AGS166" s="559"/>
      <c r="AGT166" s="559"/>
      <c r="AGU166" s="559"/>
      <c r="AGV166" s="559"/>
      <c r="AGW166" s="559"/>
      <c r="AGX166" s="559"/>
      <c r="AGY166" s="559"/>
      <c r="AGZ166" s="559"/>
      <c r="AHA166" s="559"/>
      <c r="AHB166" s="559"/>
      <c r="AHC166" s="559"/>
      <c r="AHD166" s="559"/>
      <c r="AHE166" s="559"/>
      <c r="AHF166" s="559"/>
      <c r="AHG166" s="559"/>
      <c r="AHH166" s="559"/>
      <c r="AHI166" s="559"/>
      <c r="AHJ166" s="559"/>
      <c r="AHK166" s="559"/>
      <c r="AHL166" s="559"/>
      <c r="AHM166" s="559"/>
      <c r="AHN166" s="559"/>
      <c r="AHO166" s="559"/>
      <c r="AHP166" s="559"/>
      <c r="AHQ166" s="559"/>
      <c r="AHR166" s="559"/>
      <c r="AHS166" s="559"/>
      <c r="AHT166" s="559"/>
      <c r="AHU166" s="559"/>
      <c r="AHV166" s="559"/>
      <c r="AHW166" s="559"/>
      <c r="AHX166" s="559"/>
      <c r="AHY166" s="559"/>
      <c r="AHZ166" s="559"/>
      <c r="AIA166" s="559"/>
      <c r="AIB166" s="559"/>
      <c r="AIC166" s="559"/>
      <c r="AID166" s="559"/>
      <c r="AIE166" s="559"/>
      <c r="AIF166" s="559"/>
      <c r="AIG166" s="559"/>
      <c r="AIH166" s="559"/>
      <c r="AII166" s="559"/>
      <c r="AIJ166" s="559"/>
      <c r="AIK166" s="559"/>
      <c r="AIL166" s="559"/>
      <c r="AIM166" s="559"/>
      <c r="AIN166" s="559"/>
      <c r="AIO166" s="559"/>
      <c r="AIP166" s="559"/>
      <c r="AIQ166" s="559"/>
      <c r="AIR166" s="559"/>
      <c r="AIS166" s="559"/>
      <c r="AIT166" s="559"/>
      <c r="AIU166" s="559"/>
      <c r="AIV166" s="559"/>
      <c r="AIW166" s="559"/>
      <c r="AIX166" s="559"/>
      <c r="AIY166" s="559"/>
      <c r="AIZ166" s="559"/>
      <c r="AJA166" s="559"/>
      <c r="AJB166" s="559"/>
      <c r="AJC166" s="559"/>
      <c r="AJD166" s="559"/>
      <c r="AJE166" s="559"/>
      <c r="AJF166" s="559"/>
      <c r="AJG166" s="559"/>
      <c r="AJH166" s="559"/>
      <c r="AJI166" s="559"/>
      <c r="AJJ166" s="559"/>
      <c r="AJK166" s="559"/>
      <c r="AJL166" s="559"/>
      <c r="AJM166" s="559"/>
      <c r="AJN166" s="559"/>
      <c r="AJO166" s="559"/>
      <c r="AJP166" s="559"/>
      <c r="AJQ166" s="559"/>
      <c r="AJR166" s="559"/>
      <c r="AJS166" s="559"/>
      <c r="AJT166" s="559"/>
      <c r="AJU166" s="559"/>
      <c r="AJV166" s="559"/>
      <c r="AJW166" s="559"/>
      <c r="AJX166" s="559"/>
      <c r="AJY166" s="559"/>
      <c r="AJZ166" s="559"/>
      <c r="AKA166" s="559"/>
      <c r="AKB166" s="559"/>
      <c r="AKC166" s="559"/>
      <c r="AKD166" s="559"/>
      <c r="AKE166" s="559"/>
      <c r="AKF166" s="559"/>
      <c r="AKG166" s="559"/>
      <c r="AKH166" s="559"/>
      <c r="AKI166" s="559"/>
      <c r="AKJ166" s="559"/>
      <c r="AKK166" s="559"/>
      <c r="AKL166" s="559"/>
      <c r="AKM166" s="559"/>
      <c r="AKN166" s="559"/>
      <c r="AKO166" s="559"/>
      <c r="AKP166" s="559"/>
      <c r="AKQ166" s="559"/>
      <c r="AKR166" s="559"/>
      <c r="AKS166" s="559"/>
      <c r="AKT166" s="559"/>
      <c r="AKU166" s="559"/>
      <c r="AKV166" s="559"/>
      <c r="AKW166" s="559"/>
      <c r="AKX166" s="559"/>
      <c r="AKY166" s="559"/>
      <c r="AKZ166" s="559"/>
      <c r="ALA166" s="559"/>
      <c r="ALB166" s="559"/>
      <c r="ALC166" s="559"/>
      <c r="ALD166" s="559"/>
      <c r="ALE166" s="559"/>
      <c r="ALF166" s="559"/>
      <c r="ALG166" s="559"/>
      <c r="ALH166" s="559"/>
      <c r="ALI166" s="559"/>
      <c r="ALJ166" s="559"/>
      <c r="ALK166" s="559"/>
      <c r="ALL166" s="559"/>
      <c r="ALM166" s="559"/>
      <c r="ALN166" s="559"/>
      <c r="ALO166" s="559"/>
      <c r="ALP166" s="559"/>
      <c r="ALQ166" s="559"/>
      <c r="ALR166" s="559"/>
      <c r="ALS166" s="559"/>
      <c r="ALT166" s="559"/>
      <c r="ALU166" s="559"/>
      <c r="ALV166" s="559"/>
      <c r="ALW166" s="559"/>
      <c r="ALX166" s="559"/>
      <c r="ALY166" s="559"/>
      <c r="ALZ166" s="559"/>
      <c r="AMA166" s="559"/>
      <c r="AMB166" s="559"/>
      <c r="AMC166" s="559"/>
      <c r="AMD166" s="559"/>
      <c r="AME166" s="559"/>
      <c r="AMF166" s="559"/>
      <c r="AMG166" s="559"/>
      <c r="AMH166" s="559"/>
      <c r="AMI166" s="559"/>
      <c r="AMJ166" s="559"/>
    </row>
    <row r="167" spans="1:1026" x14ac:dyDescent="0.25">
      <c r="A167" s="258" t="s">
        <v>1129</v>
      </c>
      <c r="B167" s="257">
        <v>167</v>
      </c>
      <c r="C167" s="258" t="s">
        <v>24283</v>
      </c>
      <c r="D167" s="308" t="s">
        <v>1130</v>
      </c>
      <c r="E167" s="286"/>
      <c r="F167" s="395"/>
      <c r="G167" s="280"/>
      <c r="H167" s="280"/>
      <c r="I167" s="492">
        <v>294</v>
      </c>
      <c r="J167" s="278"/>
      <c r="K167" s="407">
        <v>1</v>
      </c>
      <c r="L167" s="293"/>
      <c r="M167" s="293"/>
      <c r="N167" s="293"/>
      <c r="O167" s="293"/>
      <c r="P167" s="293"/>
      <c r="Q167" s="293"/>
      <c r="R167" s="293"/>
      <c r="S167" s="293"/>
      <c r="T167" s="293"/>
      <c r="U167" s="293"/>
      <c r="V167" s="293"/>
      <c r="W167" s="283">
        <f t="shared" si="87"/>
        <v>100</v>
      </c>
      <c r="X167" s="283">
        <f t="shared" si="78"/>
        <v>100</v>
      </c>
      <c r="Y167" s="283">
        <f t="shared" si="86"/>
        <v>100</v>
      </c>
      <c r="Z167" s="283">
        <f t="shared" si="88"/>
        <v>100</v>
      </c>
      <c r="AA167" s="283">
        <f t="shared" si="89"/>
        <v>100</v>
      </c>
      <c r="AB167" s="287">
        <f t="shared" si="90"/>
        <v>100</v>
      </c>
      <c r="AC167" s="287">
        <f t="shared" si="91"/>
        <v>100</v>
      </c>
      <c r="AD167" s="287">
        <f t="shared" si="92"/>
        <v>100</v>
      </c>
      <c r="AE167" s="284">
        <f t="shared" si="84"/>
        <v>100</v>
      </c>
      <c r="AF167" s="284">
        <f t="shared" si="75"/>
        <v>100</v>
      </c>
      <c r="AG167" s="268">
        <f t="shared" si="85"/>
        <v>1</v>
      </c>
      <c r="AH167" s="268">
        <f t="shared" si="93"/>
        <v>100</v>
      </c>
      <c r="AI167" s="268">
        <f t="shared" si="94"/>
        <v>3</v>
      </c>
      <c r="AJ167" s="268">
        <f t="shared" si="95"/>
        <v>100</v>
      </c>
      <c r="AK167" s="506" t="s">
        <v>24284</v>
      </c>
      <c r="AL167" s="405">
        <v>1</v>
      </c>
      <c r="AM167" s="406">
        <v>3</v>
      </c>
      <c r="AN167" s="511"/>
      <c r="AO167" s="357"/>
      <c r="AP167" s="357"/>
      <c r="AQ167" s="286"/>
      <c r="AR167" s="382" t="s">
        <v>24285</v>
      </c>
      <c r="AS167" s="382"/>
      <c r="AT167" s="286"/>
      <c r="AU167" s="286"/>
      <c r="AV167" s="111"/>
      <c r="AW167" s="559"/>
      <c r="AX167" s="559"/>
      <c r="AY167" s="559"/>
      <c r="AZ167" s="559"/>
      <c r="BA167" s="559"/>
      <c r="BB167" s="559"/>
      <c r="BC167" s="559"/>
      <c r="BD167" s="559"/>
      <c r="BE167" s="559"/>
      <c r="BF167" s="559"/>
      <c r="BG167" s="559"/>
      <c r="BH167" s="559"/>
      <c r="BI167" s="559"/>
      <c r="BJ167" s="559"/>
      <c r="BK167" s="559"/>
      <c r="BL167" s="559"/>
      <c r="BM167" s="559"/>
      <c r="BN167" s="559"/>
      <c r="BO167" s="559"/>
      <c r="BP167" s="559"/>
      <c r="BQ167" s="559"/>
      <c r="BR167" s="559"/>
      <c r="BS167" s="559"/>
      <c r="BT167" s="559"/>
      <c r="BU167" s="559"/>
      <c r="BV167" s="559"/>
      <c r="BW167" s="559"/>
      <c r="BX167" s="559"/>
      <c r="BY167" s="559"/>
      <c r="BZ167" s="559"/>
      <c r="CA167" s="559"/>
      <c r="CB167" s="559"/>
      <c r="CC167" s="559"/>
      <c r="CD167" s="559"/>
      <c r="CE167" s="559"/>
      <c r="CF167" s="559"/>
      <c r="CG167" s="559"/>
      <c r="CH167" s="559"/>
      <c r="CI167" s="559"/>
      <c r="CJ167" s="559"/>
      <c r="CK167" s="559"/>
      <c r="CL167" s="559"/>
      <c r="CM167" s="559"/>
      <c r="CN167" s="559"/>
      <c r="CO167" s="559"/>
      <c r="CP167" s="559"/>
      <c r="CQ167" s="559"/>
      <c r="CR167" s="559"/>
      <c r="CS167" s="559"/>
      <c r="CT167" s="559"/>
      <c r="CU167" s="559"/>
      <c r="CV167" s="559"/>
      <c r="CW167" s="559"/>
      <c r="CX167" s="559"/>
      <c r="CY167" s="559"/>
      <c r="CZ167" s="559"/>
      <c r="DA167" s="559"/>
      <c r="DB167" s="559"/>
      <c r="DC167" s="559"/>
      <c r="DD167" s="559"/>
      <c r="DE167" s="559"/>
      <c r="DF167" s="559"/>
      <c r="DG167" s="559"/>
      <c r="DH167" s="559"/>
      <c r="DI167" s="559"/>
      <c r="DJ167" s="559"/>
      <c r="DK167" s="559"/>
      <c r="DL167" s="559"/>
      <c r="DM167" s="559"/>
      <c r="DN167" s="559"/>
      <c r="DO167" s="559"/>
      <c r="DP167" s="559"/>
      <c r="DQ167" s="559"/>
      <c r="DR167" s="559"/>
      <c r="DS167" s="559"/>
      <c r="DT167" s="559"/>
      <c r="DU167" s="559"/>
      <c r="DV167" s="559"/>
      <c r="DW167" s="559"/>
      <c r="DX167" s="559"/>
      <c r="DY167" s="559"/>
      <c r="DZ167" s="559"/>
      <c r="EA167" s="559"/>
      <c r="EB167" s="559"/>
      <c r="EC167" s="559"/>
      <c r="ED167" s="559"/>
      <c r="EE167" s="559"/>
      <c r="EF167" s="559"/>
      <c r="EG167" s="559"/>
      <c r="EH167" s="559"/>
      <c r="EI167" s="559"/>
      <c r="EJ167" s="559"/>
      <c r="EK167" s="559"/>
      <c r="EL167" s="559"/>
      <c r="EM167" s="559"/>
      <c r="EN167" s="559"/>
      <c r="EO167" s="559"/>
      <c r="EP167" s="559"/>
      <c r="EQ167" s="559"/>
      <c r="ER167" s="559"/>
      <c r="ES167" s="559"/>
      <c r="ET167" s="559"/>
      <c r="EU167" s="559"/>
      <c r="EV167" s="559"/>
      <c r="EW167" s="559"/>
      <c r="EX167" s="559"/>
      <c r="EY167" s="559"/>
      <c r="EZ167" s="559"/>
      <c r="FA167" s="559"/>
      <c r="FB167" s="559"/>
      <c r="FC167" s="559"/>
      <c r="FD167" s="559"/>
      <c r="FE167" s="559"/>
      <c r="FF167" s="559"/>
      <c r="FG167" s="559"/>
      <c r="FH167" s="559"/>
      <c r="FI167" s="559"/>
      <c r="FJ167" s="559"/>
      <c r="FK167" s="559"/>
      <c r="FL167" s="559"/>
      <c r="FM167" s="559"/>
      <c r="FN167" s="559"/>
      <c r="FO167" s="559"/>
      <c r="FP167" s="559"/>
      <c r="FQ167" s="559"/>
      <c r="FR167" s="559"/>
      <c r="FS167" s="559"/>
      <c r="FT167" s="559"/>
      <c r="FU167" s="559"/>
      <c r="FV167" s="559"/>
      <c r="FW167" s="559"/>
      <c r="FX167" s="559"/>
      <c r="FY167" s="559"/>
      <c r="FZ167" s="559"/>
      <c r="GA167" s="559"/>
      <c r="GB167" s="559"/>
      <c r="GC167" s="559"/>
      <c r="GD167" s="559"/>
      <c r="GE167" s="559"/>
      <c r="GF167" s="559"/>
      <c r="GG167" s="559"/>
      <c r="GH167" s="559"/>
      <c r="GI167" s="559"/>
      <c r="GJ167" s="559"/>
      <c r="GK167" s="559"/>
      <c r="GL167" s="559"/>
      <c r="GM167" s="559"/>
      <c r="GN167" s="559"/>
      <c r="GO167" s="559"/>
      <c r="GP167" s="559"/>
      <c r="GQ167" s="559"/>
      <c r="GR167" s="559"/>
      <c r="GS167" s="559"/>
      <c r="GT167" s="559"/>
      <c r="GU167" s="559"/>
      <c r="GV167" s="559"/>
      <c r="GW167" s="559"/>
      <c r="GX167" s="559"/>
      <c r="GY167" s="559"/>
      <c r="GZ167" s="559"/>
      <c r="HA167" s="559"/>
      <c r="HB167" s="559"/>
      <c r="HC167" s="559"/>
      <c r="HD167" s="559"/>
      <c r="HE167" s="559"/>
      <c r="HF167" s="559"/>
      <c r="HG167" s="559"/>
      <c r="HH167" s="559"/>
      <c r="HI167" s="559"/>
      <c r="HJ167" s="559"/>
      <c r="HK167" s="559"/>
      <c r="HL167" s="559"/>
      <c r="HM167" s="559"/>
      <c r="HN167" s="559"/>
      <c r="HO167" s="559"/>
      <c r="HP167" s="559"/>
      <c r="HQ167" s="559"/>
      <c r="HR167" s="559"/>
      <c r="HS167" s="559"/>
      <c r="HT167" s="559"/>
      <c r="HU167" s="559"/>
      <c r="HV167" s="559"/>
      <c r="HW167" s="559"/>
      <c r="HX167" s="559"/>
      <c r="HY167" s="559"/>
      <c r="HZ167" s="559"/>
      <c r="IA167" s="559"/>
      <c r="IB167" s="559"/>
      <c r="IC167" s="559"/>
      <c r="ID167" s="559"/>
      <c r="IE167" s="559"/>
      <c r="IF167" s="559"/>
      <c r="IG167" s="559"/>
      <c r="IH167" s="559"/>
      <c r="II167" s="559"/>
      <c r="IJ167" s="559"/>
      <c r="IK167" s="559"/>
      <c r="IL167" s="559"/>
      <c r="IM167" s="559"/>
      <c r="IN167" s="559"/>
      <c r="IO167" s="559"/>
      <c r="IP167" s="559"/>
      <c r="IQ167" s="559"/>
      <c r="IR167" s="559"/>
      <c r="IS167" s="559"/>
      <c r="IT167" s="559"/>
      <c r="IU167" s="559"/>
      <c r="IV167" s="559"/>
      <c r="IW167" s="559"/>
      <c r="IX167" s="559"/>
      <c r="IY167" s="559"/>
      <c r="IZ167" s="559"/>
      <c r="JA167" s="559"/>
      <c r="JB167" s="559"/>
      <c r="JC167" s="559"/>
      <c r="JD167" s="559"/>
      <c r="JE167" s="559"/>
      <c r="JF167" s="559"/>
      <c r="JG167" s="559"/>
      <c r="JH167" s="559"/>
      <c r="JI167" s="559"/>
      <c r="JJ167" s="559"/>
      <c r="JK167" s="559"/>
      <c r="JL167" s="559"/>
      <c r="JM167" s="559"/>
      <c r="JN167" s="559"/>
      <c r="JO167" s="559"/>
      <c r="JP167" s="559"/>
      <c r="JQ167" s="559"/>
      <c r="JR167" s="559"/>
      <c r="JS167" s="559"/>
      <c r="JT167" s="559"/>
      <c r="JU167" s="559"/>
      <c r="JV167" s="559"/>
      <c r="JW167" s="559"/>
      <c r="JX167" s="559"/>
      <c r="JY167" s="559"/>
      <c r="JZ167" s="559"/>
      <c r="KA167" s="559"/>
      <c r="KB167" s="559"/>
      <c r="KC167" s="559"/>
      <c r="KD167" s="559"/>
      <c r="KE167" s="559"/>
      <c r="KF167" s="559"/>
      <c r="KG167" s="559"/>
      <c r="KH167" s="559"/>
      <c r="KI167" s="559"/>
      <c r="KJ167" s="559"/>
      <c r="KK167" s="559"/>
      <c r="KL167" s="559"/>
      <c r="KM167" s="559"/>
      <c r="KN167" s="559"/>
      <c r="KO167" s="559"/>
      <c r="KP167" s="559"/>
      <c r="KQ167" s="559"/>
      <c r="KR167" s="559"/>
      <c r="KS167" s="559"/>
      <c r="KT167" s="559"/>
      <c r="KU167" s="559"/>
      <c r="KV167" s="559"/>
      <c r="KW167" s="559"/>
      <c r="KX167" s="559"/>
      <c r="KY167" s="559"/>
      <c r="KZ167" s="559"/>
      <c r="LA167" s="559"/>
      <c r="LB167" s="559"/>
      <c r="LC167" s="559"/>
      <c r="LD167" s="559"/>
      <c r="LE167" s="559"/>
      <c r="LF167" s="559"/>
      <c r="LG167" s="559"/>
      <c r="LH167" s="559"/>
      <c r="LI167" s="559"/>
      <c r="LJ167" s="559"/>
      <c r="LK167" s="559"/>
      <c r="LL167" s="559"/>
      <c r="LM167" s="559"/>
      <c r="LN167" s="559"/>
      <c r="LO167" s="559"/>
      <c r="LP167" s="559"/>
      <c r="LQ167" s="559"/>
      <c r="LR167" s="559"/>
      <c r="LS167" s="559"/>
      <c r="LT167" s="559"/>
      <c r="LU167" s="559"/>
      <c r="LV167" s="559"/>
      <c r="LW167" s="559"/>
      <c r="LX167" s="559"/>
      <c r="LY167" s="559"/>
      <c r="LZ167" s="559"/>
      <c r="MA167" s="559"/>
      <c r="MB167" s="559"/>
      <c r="MC167" s="559"/>
      <c r="MD167" s="559"/>
      <c r="ME167" s="559"/>
      <c r="MF167" s="559"/>
      <c r="MG167" s="559"/>
      <c r="MH167" s="559"/>
      <c r="MI167" s="559"/>
      <c r="MJ167" s="559"/>
      <c r="MK167" s="559"/>
      <c r="ML167" s="559"/>
      <c r="MM167" s="559"/>
      <c r="MN167" s="559"/>
      <c r="MO167" s="559"/>
      <c r="MP167" s="559"/>
      <c r="MQ167" s="559"/>
      <c r="MR167" s="559"/>
      <c r="MS167" s="559"/>
      <c r="MT167" s="559"/>
      <c r="MU167" s="559"/>
      <c r="MV167" s="559"/>
      <c r="MW167" s="559"/>
      <c r="MX167" s="559"/>
      <c r="MY167" s="559"/>
      <c r="MZ167" s="559"/>
      <c r="NA167" s="559"/>
      <c r="NB167" s="559"/>
      <c r="NC167" s="559"/>
      <c r="ND167" s="559"/>
      <c r="NE167" s="559"/>
      <c r="NF167" s="559"/>
      <c r="NG167" s="559"/>
      <c r="NH167" s="559"/>
      <c r="NI167" s="559"/>
      <c r="NJ167" s="559"/>
      <c r="NK167" s="559"/>
      <c r="NL167" s="559"/>
      <c r="NM167" s="559"/>
      <c r="NN167" s="559"/>
      <c r="NO167" s="559"/>
      <c r="NP167" s="559"/>
      <c r="NQ167" s="559"/>
      <c r="NR167" s="559"/>
      <c r="NS167" s="559"/>
      <c r="NT167" s="559"/>
      <c r="NU167" s="559"/>
      <c r="NV167" s="559"/>
      <c r="NW167" s="559"/>
      <c r="NX167" s="559"/>
      <c r="NY167" s="559"/>
      <c r="NZ167" s="559"/>
      <c r="OA167" s="559"/>
      <c r="OB167" s="559"/>
      <c r="OC167" s="559"/>
      <c r="OD167" s="559"/>
      <c r="OE167" s="559"/>
      <c r="OF167" s="559"/>
      <c r="OG167" s="559"/>
      <c r="OH167" s="559"/>
      <c r="OI167" s="559"/>
      <c r="OJ167" s="559"/>
      <c r="OK167" s="559"/>
      <c r="OL167" s="559"/>
      <c r="OM167" s="559"/>
      <c r="ON167" s="559"/>
      <c r="OO167" s="559"/>
      <c r="OP167" s="559"/>
      <c r="OQ167" s="559"/>
      <c r="OR167" s="559"/>
      <c r="OS167" s="559"/>
      <c r="OT167" s="559"/>
      <c r="OU167" s="559"/>
      <c r="OV167" s="559"/>
      <c r="OW167" s="559"/>
      <c r="OX167" s="559"/>
      <c r="OY167" s="559"/>
      <c r="OZ167" s="559"/>
      <c r="PA167" s="559"/>
      <c r="PB167" s="559"/>
      <c r="PC167" s="559"/>
      <c r="PD167" s="559"/>
      <c r="PE167" s="559"/>
      <c r="PF167" s="559"/>
      <c r="PG167" s="559"/>
      <c r="PH167" s="559"/>
      <c r="PI167" s="559"/>
      <c r="PJ167" s="559"/>
      <c r="PK167" s="559"/>
      <c r="PL167" s="559"/>
      <c r="PM167" s="559"/>
      <c r="PN167" s="559"/>
      <c r="PO167" s="559"/>
      <c r="PP167" s="559"/>
      <c r="PQ167" s="559"/>
      <c r="PR167" s="559"/>
      <c r="PS167" s="559"/>
      <c r="PT167" s="559"/>
      <c r="PU167" s="559"/>
      <c r="PV167" s="559"/>
      <c r="PW167" s="559"/>
      <c r="PX167" s="559"/>
      <c r="PY167" s="559"/>
      <c r="PZ167" s="559"/>
      <c r="QA167" s="559"/>
      <c r="QB167" s="559"/>
      <c r="QC167" s="559"/>
      <c r="QD167" s="559"/>
      <c r="QE167" s="559"/>
      <c r="QF167" s="559"/>
      <c r="QG167" s="559"/>
      <c r="QH167" s="559"/>
      <c r="QI167" s="559"/>
      <c r="QJ167" s="559"/>
      <c r="QK167" s="559"/>
      <c r="QL167" s="559"/>
      <c r="QM167" s="559"/>
      <c r="QN167" s="559"/>
      <c r="QO167" s="559"/>
      <c r="QP167" s="559"/>
      <c r="QQ167" s="559"/>
      <c r="QR167" s="559"/>
      <c r="QS167" s="559"/>
      <c r="QT167" s="559"/>
      <c r="QU167" s="559"/>
      <c r="QV167" s="559"/>
      <c r="QW167" s="559"/>
      <c r="QX167" s="559"/>
      <c r="QY167" s="559"/>
      <c r="QZ167" s="559"/>
      <c r="RA167" s="559"/>
      <c r="RB167" s="559"/>
      <c r="RC167" s="559"/>
      <c r="RD167" s="559"/>
      <c r="RE167" s="559"/>
      <c r="RF167" s="559"/>
      <c r="RG167" s="559"/>
      <c r="RH167" s="559"/>
      <c r="RI167" s="559"/>
      <c r="RJ167" s="559"/>
      <c r="RK167" s="559"/>
      <c r="RL167" s="559"/>
      <c r="RM167" s="559"/>
      <c r="RN167" s="559"/>
      <c r="RO167" s="559"/>
      <c r="RP167" s="559"/>
      <c r="RQ167" s="559"/>
      <c r="RR167" s="559"/>
      <c r="RS167" s="559"/>
      <c r="RT167" s="559"/>
      <c r="RU167" s="559"/>
      <c r="RV167" s="559"/>
      <c r="RW167" s="559"/>
      <c r="RX167" s="559"/>
      <c r="RY167" s="559"/>
      <c r="RZ167" s="559"/>
      <c r="SA167" s="559"/>
      <c r="SB167" s="559"/>
      <c r="SC167" s="559"/>
      <c r="SD167" s="559"/>
      <c r="SE167" s="559"/>
      <c r="SF167" s="559"/>
      <c r="SG167" s="559"/>
      <c r="SH167" s="559"/>
      <c r="SI167" s="559"/>
      <c r="SJ167" s="559"/>
      <c r="SK167" s="559"/>
      <c r="SL167" s="559"/>
      <c r="SM167" s="559"/>
      <c r="SN167" s="559"/>
      <c r="SO167" s="559"/>
      <c r="SP167" s="559"/>
      <c r="SQ167" s="559"/>
      <c r="SR167" s="559"/>
      <c r="SS167" s="559"/>
      <c r="ST167" s="559"/>
      <c r="SU167" s="559"/>
      <c r="SV167" s="559"/>
      <c r="SW167" s="559"/>
      <c r="SX167" s="559"/>
      <c r="SY167" s="559"/>
      <c r="SZ167" s="559"/>
      <c r="TA167" s="559"/>
      <c r="TB167" s="559"/>
      <c r="TC167" s="559"/>
      <c r="TD167" s="559"/>
      <c r="TE167" s="559"/>
      <c r="TF167" s="559"/>
      <c r="TG167" s="559"/>
      <c r="TH167" s="559"/>
      <c r="TI167" s="559"/>
      <c r="TJ167" s="559"/>
      <c r="TK167" s="559"/>
      <c r="TL167" s="559"/>
      <c r="TM167" s="559"/>
      <c r="TN167" s="559"/>
      <c r="TO167" s="559"/>
      <c r="TP167" s="559"/>
      <c r="TQ167" s="559"/>
      <c r="TR167" s="559"/>
      <c r="TS167" s="559"/>
      <c r="TT167" s="559"/>
      <c r="TU167" s="559"/>
      <c r="TV167" s="559"/>
      <c r="TW167" s="559"/>
      <c r="TX167" s="559"/>
      <c r="TY167" s="559"/>
      <c r="TZ167" s="559"/>
      <c r="UA167" s="559"/>
      <c r="UB167" s="559"/>
      <c r="UC167" s="559"/>
      <c r="UD167" s="559"/>
      <c r="UE167" s="559"/>
      <c r="UF167" s="559"/>
      <c r="UG167" s="559"/>
      <c r="UH167" s="559"/>
      <c r="UI167" s="559"/>
      <c r="UJ167" s="559"/>
      <c r="UK167" s="559"/>
      <c r="UL167" s="559"/>
      <c r="UM167" s="559"/>
      <c r="UN167" s="559"/>
      <c r="UO167" s="559"/>
      <c r="UP167" s="559"/>
      <c r="UQ167" s="559"/>
      <c r="UR167" s="559"/>
      <c r="US167" s="559"/>
      <c r="UT167" s="559"/>
      <c r="UU167" s="559"/>
      <c r="UV167" s="559"/>
      <c r="UW167" s="559"/>
      <c r="UX167" s="559"/>
      <c r="UY167" s="559"/>
      <c r="UZ167" s="559"/>
      <c r="VA167" s="559"/>
      <c r="VB167" s="559"/>
      <c r="VC167" s="559"/>
      <c r="VD167" s="559"/>
      <c r="VE167" s="559"/>
      <c r="VF167" s="559"/>
      <c r="VG167" s="559"/>
      <c r="VH167" s="559"/>
      <c r="VI167" s="559"/>
      <c r="VJ167" s="559"/>
      <c r="VK167" s="559"/>
      <c r="VL167" s="559"/>
      <c r="VM167" s="559"/>
      <c r="VN167" s="559"/>
      <c r="VO167" s="559"/>
      <c r="VP167" s="559"/>
      <c r="VQ167" s="559"/>
      <c r="VR167" s="559"/>
      <c r="VS167" s="559"/>
      <c r="VT167" s="559"/>
      <c r="VU167" s="559"/>
      <c r="VV167" s="559"/>
      <c r="VW167" s="559"/>
      <c r="VX167" s="559"/>
      <c r="VY167" s="559"/>
      <c r="VZ167" s="559"/>
      <c r="WA167" s="559"/>
      <c r="WB167" s="559"/>
      <c r="WC167" s="559"/>
      <c r="WD167" s="559"/>
      <c r="WE167" s="559"/>
      <c r="WF167" s="559"/>
      <c r="WG167" s="559"/>
      <c r="WH167" s="559"/>
      <c r="WI167" s="559"/>
      <c r="WJ167" s="559"/>
      <c r="WK167" s="559"/>
      <c r="WL167" s="559"/>
      <c r="WM167" s="559"/>
      <c r="WN167" s="559"/>
      <c r="WO167" s="559"/>
      <c r="WP167" s="559"/>
      <c r="WQ167" s="559"/>
      <c r="WR167" s="559"/>
      <c r="WS167" s="559"/>
      <c r="WT167" s="559"/>
      <c r="WU167" s="559"/>
      <c r="WV167" s="559"/>
      <c r="WW167" s="559"/>
      <c r="WX167" s="559"/>
      <c r="WY167" s="559"/>
      <c r="WZ167" s="559"/>
      <c r="XA167" s="559"/>
      <c r="XB167" s="559"/>
      <c r="XC167" s="559"/>
      <c r="XD167" s="559"/>
      <c r="XE167" s="559"/>
      <c r="XF167" s="559"/>
      <c r="XG167" s="559"/>
      <c r="XH167" s="559"/>
      <c r="XI167" s="559"/>
      <c r="XJ167" s="559"/>
      <c r="XK167" s="559"/>
      <c r="XL167" s="559"/>
      <c r="XM167" s="559"/>
      <c r="XN167" s="559"/>
      <c r="XO167" s="559"/>
      <c r="XP167" s="559"/>
      <c r="XQ167" s="559"/>
      <c r="XR167" s="559"/>
      <c r="XS167" s="559"/>
      <c r="XT167" s="559"/>
      <c r="XU167" s="559"/>
      <c r="XV167" s="559"/>
      <c r="XW167" s="559"/>
      <c r="XX167" s="559"/>
      <c r="XY167" s="559"/>
      <c r="XZ167" s="559"/>
      <c r="YA167" s="559"/>
      <c r="YB167" s="559"/>
      <c r="YC167" s="559"/>
      <c r="YD167" s="559"/>
      <c r="YE167" s="559"/>
      <c r="YF167" s="559"/>
      <c r="YG167" s="559"/>
      <c r="YH167" s="559"/>
      <c r="YI167" s="559"/>
      <c r="YJ167" s="559"/>
      <c r="YK167" s="559"/>
      <c r="YL167" s="559"/>
      <c r="YM167" s="559"/>
      <c r="YN167" s="559"/>
      <c r="YO167" s="559"/>
      <c r="YP167" s="559"/>
      <c r="YQ167" s="559"/>
      <c r="YR167" s="559"/>
      <c r="YS167" s="559"/>
      <c r="YT167" s="559"/>
      <c r="YU167" s="559"/>
      <c r="YV167" s="559"/>
      <c r="YW167" s="559"/>
      <c r="YX167" s="559"/>
      <c r="YY167" s="559"/>
      <c r="YZ167" s="559"/>
      <c r="ZA167" s="559"/>
      <c r="ZB167" s="559"/>
      <c r="ZC167" s="559"/>
      <c r="ZD167" s="559"/>
      <c r="ZE167" s="559"/>
      <c r="ZF167" s="559"/>
      <c r="ZG167" s="559"/>
      <c r="ZH167" s="559"/>
      <c r="ZI167" s="559"/>
      <c r="ZJ167" s="559"/>
      <c r="ZK167" s="559"/>
      <c r="ZL167" s="559"/>
      <c r="ZM167" s="559"/>
      <c r="ZN167" s="559"/>
      <c r="ZO167" s="559"/>
      <c r="ZP167" s="559"/>
      <c r="ZQ167" s="559"/>
      <c r="ZR167" s="559"/>
      <c r="ZS167" s="559"/>
      <c r="ZT167" s="559"/>
      <c r="ZU167" s="559"/>
      <c r="ZV167" s="559"/>
      <c r="ZW167" s="559"/>
      <c r="ZX167" s="559"/>
      <c r="ZY167" s="559"/>
      <c r="ZZ167" s="559"/>
      <c r="AAA167" s="559"/>
      <c r="AAB167" s="559"/>
      <c r="AAC167" s="559"/>
      <c r="AAD167" s="559"/>
      <c r="AAE167" s="559"/>
      <c r="AAF167" s="559"/>
      <c r="AAG167" s="559"/>
      <c r="AAH167" s="559"/>
      <c r="AAI167" s="559"/>
      <c r="AAJ167" s="559"/>
      <c r="AAK167" s="559"/>
      <c r="AAL167" s="559"/>
      <c r="AAM167" s="559"/>
      <c r="AAN167" s="559"/>
      <c r="AAO167" s="559"/>
      <c r="AAP167" s="559"/>
      <c r="AAQ167" s="559"/>
      <c r="AAR167" s="559"/>
      <c r="AAS167" s="559"/>
      <c r="AAT167" s="559"/>
      <c r="AAU167" s="559"/>
      <c r="AAV167" s="559"/>
      <c r="AAW167" s="559"/>
      <c r="AAX167" s="559"/>
      <c r="AAY167" s="559"/>
      <c r="AAZ167" s="559"/>
      <c r="ABA167" s="559"/>
      <c r="ABB167" s="559"/>
      <c r="ABC167" s="559"/>
      <c r="ABD167" s="559"/>
      <c r="ABE167" s="559"/>
      <c r="ABF167" s="559"/>
      <c r="ABG167" s="559"/>
      <c r="ABH167" s="559"/>
      <c r="ABI167" s="559"/>
      <c r="ABJ167" s="559"/>
      <c r="ABK167" s="559"/>
      <c r="ABL167" s="559"/>
      <c r="ABM167" s="559"/>
      <c r="ABN167" s="559"/>
      <c r="ABO167" s="559"/>
      <c r="ABP167" s="559"/>
      <c r="ABQ167" s="559"/>
      <c r="ABR167" s="559"/>
      <c r="ABS167" s="559"/>
      <c r="ABT167" s="559"/>
      <c r="ABU167" s="559"/>
      <c r="ABV167" s="559"/>
      <c r="ABW167" s="559"/>
      <c r="ABX167" s="559"/>
      <c r="ABY167" s="559"/>
      <c r="ABZ167" s="559"/>
      <c r="ACA167" s="559"/>
      <c r="ACB167" s="559"/>
      <c r="ACC167" s="559"/>
      <c r="ACD167" s="559"/>
      <c r="ACE167" s="559"/>
      <c r="ACF167" s="559"/>
      <c r="ACG167" s="559"/>
      <c r="ACH167" s="559"/>
      <c r="ACI167" s="559"/>
      <c r="ACJ167" s="559"/>
      <c r="ACK167" s="559"/>
      <c r="ACL167" s="559"/>
      <c r="ACM167" s="559"/>
      <c r="ACN167" s="559"/>
      <c r="ACO167" s="559"/>
      <c r="ACP167" s="559"/>
      <c r="ACQ167" s="559"/>
      <c r="ACR167" s="559"/>
      <c r="ACS167" s="559"/>
      <c r="ACT167" s="559"/>
      <c r="ACU167" s="559"/>
      <c r="ACV167" s="559"/>
      <c r="ACW167" s="559"/>
      <c r="ACX167" s="559"/>
      <c r="ACY167" s="559"/>
      <c r="ACZ167" s="559"/>
      <c r="ADA167" s="559"/>
      <c r="ADB167" s="559"/>
      <c r="ADC167" s="559"/>
      <c r="ADD167" s="559"/>
      <c r="ADE167" s="559"/>
      <c r="ADF167" s="559"/>
      <c r="ADG167" s="559"/>
      <c r="ADH167" s="559"/>
      <c r="ADI167" s="559"/>
      <c r="ADJ167" s="559"/>
      <c r="ADK167" s="559"/>
      <c r="ADL167" s="559"/>
      <c r="ADM167" s="559"/>
      <c r="ADN167" s="559"/>
      <c r="ADO167" s="559"/>
      <c r="ADP167" s="559"/>
      <c r="ADQ167" s="559"/>
      <c r="ADR167" s="559"/>
      <c r="ADS167" s="559"/>
      <c r="ADT167" s="559"/>
      <c r="ADU167" s="559"/>
      <c r="ADV167" s="559"/>
      <c r="ADW167" s="559"/>
      <c r="ADX167" s="559"/>
      <c r="ADY167" s="559"/>
      <c r="ADZ167" s="559"/>
      <c r="AEA167" s="559"/>
      <c r="AEB167" s="559"/>
      <c r="AEC167" s="559"/>
      <c r="AED167" s="559"/>
      <c r="AEE167" s="559"/>
      <c r="AEF167" s="559"/>
      <c r="AEG167" s="559"/>
      <c r="AEH167" s="559"/>
      <c r="AEI167" s="559"/>
      <c r="AEJ167" s="559"/>
      <c r="AEK167" s="559"/>
      <c r="AEL167" s="559"/>
      <c r="AEM167" s="559"/>
      <c r="AEN167" s="559"/>
      <c r="AEO167" s="559"/>
      <c r="AEP167" s="559"/>
      <c r="AEQ167" s="559"/>
      <c r="AER167" s="559"/>
      <c r="AES167" s="559"/>
      <c r="AET167" s="559"/>
      <c r="AEU167" s="559"/>
      <c r="AEV167" s="559"/>
      <c r="AEW167" s="559"/>
      <c r="AEX167" s="559"/>
      <c r="AEY167" s="559"/>
      <c r="AEZ167" s="559"/>
      <c r="AFA167" s="559"/>
      <c r="AFB167" s="559"/>
      <c r="AFC167" s="559"/>
      <c r="AFD167" s="559"/>
      <c r="AFE167" s="559"/>
      <c r="AFF167" s="559"/>
      <c r="AFG167" s="559"/>
      <c r="AFH167" s="559"/>
      <c r="AFI167" s="559"/>
      <c r="AFJ167" s="559"/>
      <c r="AFK167" s="559"/>
      <c r="AFL167" s="559"/>
      <c r="AFM167" s="559"/>
      <c r="AFN167" s="559"/>
      <c r="AFO167" s="559"/>
      <c r="AFP167" s="559"/>
      <c r="AFQ167" s="559"/>
      <c r="AFR167" s="559"/>
      <c r="AFS167" s="559"/>
      <c r="AFT167" s="559"/>
      <c r="AFU167" s="559"/>
      <c r="AFV167" s="559"/>
      <c r="AFW167" s="559"/>
      <c r="AFX167" s="559"/>
      <c r="AFY167" s="559"/>
      <c r="AFZ167" s="559"/>
      <c r="AGA167" s="559"/>
      <c r="AGB167" s="559"/>
      <c r="AGC167" s="559"/>
      <c r="AGD167" s="559"/>
      <c r="AGE167" s="559"/>
      <c r="AGF167" s="559"/>
      <c r="AGG167" s="559"/>
      <c r="AGH167" s="559"/>
      <c r="AGI167" s="559"/>
      <c r="AGJ167" s="559"/>
      <c r="AGK167" s="559"/>
      <c r="AGL167" s="559"/>
      <c r="AGM167" s="559"/>
      <c r="AGN167" s="559"/>
      <c r="AGO167" s="559"/>
      <c r="AGP167" s="559"/>
      <c r="AGQ167" s="559"/>
      <c r="AGR167" s="559"/>
      <c r="AGS167" s="559"/>
      <c r="AGT167" s="559"/>
      <c r="AGU167" s="559"/>
      <c r="AGV167" s="559"/>
      <c r="AGW167" s="559"/>
      <c r="AGX167" s="559"/>
      <c r="AGY167" s="559"/>
      <c r="AGZ167" s="559"/>
      <c r="AHA167" s="559"/>
      <c r="AHB167" s="559"/>
      <c r="AHC167" s="559"/>
      <c r="AHD167" s="559"/>
      <c r="AHE167" s="559"/>
      <c r="AHF167" s="559"/>
      <c r="AHG167" s="559"/>
      <c r="AHH167" s="559"/>
      <c r="AHI167" s="559"/>
      <c r="AHJ167" s="559"/>
      <c r="AHK167" s="559"/>
      <c r="AHL167" s="559"/>
      <c r="AHM167" s="559"/>
      <c r="AHN167" s="559"/>
      <c r="AHO167" s="559"/>
      <c r="AHP167" s="559"/>
      <c r="AHQ167" s="559"/>
      <c r="AHR167" s="559"/>
      <c r="AHS167" s="559"/>
      <c r="AHT167" s="559"/>
      <c r="AHU167" s="559"/>
      <c r="AHV167" s="559"/>
      <c r="AHW167" s="559"/>
      <c r="AHX167" s="559"/>
      <c r="AHY167" s="559"/>
      <c r="AHZ167" s="559"/>
      <c r="AIA167" s="559"/>
      <c r="AIB167" s="559"/>
      <c r="AIC167" s="559"/>
      <c r="AID167" s="559"/>
      <c r="AIE167" s="559"/>
      <c r="AIF167" s="559"/>
      <c r="AIG167" s="559"/>
      <c r="AIH167" s="559"/>
      <c r="AII167" s="559"/>
      <c r="AIJ167" s="559"/>
      <c r="AIK167" s="559"/>
      <c r="AIL167" s="559"/>
      <c r="AIM167" s="559"/>
      <c r="AIN167" s="559"/>
      <c r="AIO167" s="559"/>
      <c r="AIP167" s="559"/>
      <c r="AIQ167" s="559"/>
      <c r="AIR167" s="559"/>
      <c r="AIS167" s="559"/>
      <c r="AIT167" s="559"/>
      <c r="AIU167" s="559"/>
      <c r="AIV167" s="559"/>
      <c r="AIW167" s="559"/>
      <c r="AIX167" s="559"/>
      <c r="AIY167" s="559"/>
      <c r="AIZ167" s="559"/>
      <c r="AJA167" s="559"/>
      <c r="AJB167" s="559"/>
      <c r="AJC167" s="559"/>
      <c r="AJD167" s="559"/>
      <c r="AJE167" s="559"/>
      <c r="AJF167" s="559"/>
      <c r="AJG167" s="559"/>
      <c r="AJH167" s="559"/>
      <c r="AJI167" s="559"/>
      <c r="AJJ167" s="559"/>
      <c r="AJK167" s="559"/>
      <c r="AJL167" s="559"/>
      <c r="AJM167" s="559"/>
      <c r="AJN167" s="559"/>
      <c r="AJO167" s="559"/>
      <c r="AJP167" s="559"/>
      <c r="AJQ167" s="559"/>
      <c r="AJR167" s="559"/>
      <c r="AJS167" s="559"/>
      <c r="AJT167" s="559"/>
      <c r="AJU167" s="559"/>
      <c r="AJV167" s="559"/>
      <c r="AJW167" s="559"/>
      <c r="AJX167" s="559"/>
      <c r="AJY167" s="559"/>
      <c r="AJZ167" s="559"/>
      <c r="AKA167" s="559"/>
      <c r="AKB167" s="559"/>
      <c r="AKC167" s="559"/>
      <c r="AKD167" s="559"/>
      <c r="AKE167" s="559"/>
      <c r="AKF167" s="559"/>
      <c r="AKG167" s="559"/>
      <c r="AKH167" s="559"/>
      <c r="AKI167" s="559"/>
      <c r="AKJ167" s="559"/>
      <c r="AKK167" s="559"/>
      <c r="AKL167" s="559"/>
      <c r="AKM167" s="559"/>
      <c r="AKN167" s="559"/>
      <c r="AKO167" s="559"/>
      <c r="AKP167" s="559"/>
      <c r="AKQ167" s="559"/>
      <c r="AKR167" s="559"/>
      <c r="AKS167" s="559"/>
      <c r="AKT167" s="559"/>
      <c r="AKU167" s="559"/>
      <c r="AKV167" s="559"/>
      <c r="AKW167" s="559"/>
      <c r="AKX167" s="559"/>
      <c r="AKY167" s="559"/>
      <c r="AKZ167" s="559"/>
      <c r="ALA167" s="559"/>
      <c r="ALB167" s="559"/>
      <c r="ALC167" s="559"/>
      <c r="ALD167" s="559"/>
      <c r="ALE167" s="559"/>
      <c r="ALF167" s="559"/>
      <c r="ALG167" s="559"/>
      <c r="ALH167" s="559"/>
      <c r="ALI167" s="559"/>
      <c r="ALJ167" s="559"/>
      <c r="ALK167" s="559"/>
      <c r="ALL167" s="559"/>
      <c r="ALM167" s="559"/>
      <c r="ALN167" s="559"/>
      <c r="ALO167" s="559"/>
      <c r="ALP167" s="559"/>
      <c r="ALQ167" s="559"/>
      <c r="ALR167" s="559"/>
      <c r="ALS167" s="559"/>
      <c r="ALT167" s="559"/>
      <c r="ALU167" s="559"/>
      <c r="ALV167" s="559"/>
      <c r="ALW167" s="559"/>
      <c r="ALX167" s="559"/>
      <c r="ALY167" s="559"/>
      <c r="ALZ167" s="559"/>
      <c r="AMA167" s="559"/>
      <c r="AMB167" s="559"/>
      <c r="AMC167" s="559"/>
      <c r="AMD167" s="559"/>
      <c r="AME167" s="559"/>
      <c r="AMF167" s="559"/>
      <c r="AMG167" s="559"/>
      <c r="AMH167" s="559"/>
      <c r="AMI167" s="559"/>
      <c r="AMJ167" s="559"/>
    </row>
    <row r="168" spans="1:1026" x14ac:dyDescent="0.25">
      <c r="A168" s="258" t="s">
        <v>1131</v>
      </c>
      <c r="B168" s="257">
        <v>168</v>
      </c>
      <c r="C168" s="258" t="s">
        <v>32093</v>
      </c>
      <c r="D168" s="308" t="s">
        <v>1132</v>
      </c>
      <c r="E168" s="286"/>
      <c r="F168" s="291"/>
      <c r="G168" s="280"/>
      <c r="H168" s="280"/>
      <c r="I168" s="492">
        <v>294</v>
      </c>
      <c r="J168" s="292"/>
      <c r="K168" s="407">
        <v>1</v>
      </c>
      <c r="L168" s="293"/>
      <c r="M168" s="293"/>
      <c r="N168" s="293"/>
      <c r="O168" s="293"/>
      <c r="P168" s="293"/>
      <c r="Q168" s="293"/>
      <c r="R168" s="293"/>
      <c r="S168" s="293"/>
      <c r="T168" s="293"/>
      <c r="U168" s="293"/>
      <c r="V168" s="293"/>
      <c r="W168" s="283">
        <f t="shared" si="87"/>
        <v>100</v>
      </c>
      <c r="X168" s="283">
        <f t="shared" si="78"/>
        <v>100</v>
      </c>
      <c r="Y168" s="283">
        <f t="shared" si="86"/>
        <v>100</v>
      </c>
      <c r="Z168" s="283">
        <f t="shared" si="88"/>
        <v>100</v>
      </c>
      <c r="AA168" s="283">
        <f t="shared" si="89"/>
        <v>100</v>
      </c>
      <c r="AB168" s="287">
        <f t="shared" si="90"/>
        <v>100</v>
      </c>
      <c r="AC168" s="287">
        <f t="shared" si="91"/>
        <v>100</v>
      </c>
      <c r="AD168" s="287">
        <f t="shared" si="92"/>
        <v>100</v>
      </c>
      <c r="AE168" s="284">
        <f t="shared" si="84"/>
        <v>100</v>
      </c>
      <c r="AF168" s="284">
        <f t="shared" si="75"/>
        <v>100</v>
      </c>
      <c r="AG168" s="268">
        <f t="shared" si="85"/>
        <v>1</v>
      </c>
      <c r="AH168" s="268">
        <f t="shared" si="93"/>
        <v>100</v>
      </c>
      <c r="AI168" s="268">
        <f t="shared" si="94"/>
        <v>3</v>
      </c>
      <c r="AJ168" s="268">
        <f t="shared" si="95"/>
        <v>100</v>
      </c>
      <c r="AK168" s="506" t="s">
        <v>24286</v>
      </c>
      <c r="AL168" s="405">
        <v>1</v>
      </c>
      <c r="AM168" s="406">
        <v>3</v>
      </c>
      <c r="AN168" s="511"/>
      <c r="AO168" s="357"/>
      <c r="AP168" s="357"/>
      <c r="AQ168" s="286"/>
      <c r="AR168" s="356" t="s">
        <v>24287</v>
      </c>
      <c r="AS168" s="382"/>
      <c r="AT168" s="286"/>
      <c r="AU168" s="286"/>
      <c r="AV168" s="111"/>
      <c r="AW168" s="559"/>
      <c r="AX168" s="559"/>
      <c r="AY168" s="559"/>
      <c r="AZ168" s="559"/>
      <c r="BA168" s="559"/>
      <c r="BB168" s="559"/>
      <c r="BC168" s="559"/>
      <c r="BD168" s="559"/>
      <c r="BE168" s="559"/>
      <c r="BF168" s="559"/>
      <c r="BG168" s="559"/>
      <c r="BH168" s="559"/>
      <c r="BI168" s="559"/>
      <c r="BJ168" s="559"/>
      <c r="BK168" s="559"/>
      <c r="BL168" s="559"/>
      <c r="BM168" s="559"/>
      <c r="BN168" s="559"/>
      <c r="BO168" s="559"/>
      <c r="BP168" s="559"/>
      <c r="BQ168" s="559"/>
      <c r="BR168" s="559"/>
      <c r="BS168" s="559"/>
      <c r="BT168" s="559"/>
      <c r="BU168" s="559"/>
      <c r="BV168" s="559"/>
      <c r="BW168" s="559"/>
      <c r="BX168" s="559"/>
      <c r="BY168" s="559"/>
      <c r="BZ168" s="559"/>
      <c r="CA168" s="559"/>
      <c r="CB168" s="559"/>
      <c r="CC168" s="559"/>
      <c r="CD168" s="559"/>
      <c r="CE168" s="559"/>
      <c r="CF168" s="559"/>
      <c r="CG168" s="559"/>
      <c r="CH168" s="559"/>
      <c r="CI168" s="559"/>
      <c r="CJ168" s="559"/>
      <c r="CK168" s="559"/>
      <c r="CL168" s="559"/>
      <c r="CM168" s="559"/>
      <c r="CN168" s="559"/>
      <c r="CO168" s="559"/>
      <c r="CP168" s="559"/>
      <c r="CQ168" s="559"/>
      <c r="CR168" s="559"/>
      <c r="CS168" s="559"/>
      <c r="CT168" s="559"/>
      <c r="CU168" s="559"/>
      <c r="CV168" s="559"/>
      <c r="CW168" s="559"/>
      <c r="CX168" s="559"/>
      <c r="CY168" s="559"/>
      <c r="CZ168" s="559"/>
      <c r="DA168" s="559"/>
      <c r="DB168" s="559"/>
      <c r="DC168" s="559"/>
      <c r="DD168" s="559"/>
      <c r="DE168" s="559"/>
      <c r="DF168" s="559"/>
      <c r="DG168" s="559"/>
      <c r="DH168" s="559"/>
      <c r="DI168" s="559"/>
      <c r="DJ168" s="559"/>
      <c r="DK168" s="559"/>
      <c r="DL168" s="559"/>
      <c r="DM168" s="559"/>
      <c r="DN168" s="559"/>
      <c r="DO168" s="559"/>
      <c r="DP168" s="559"/>
      <c r="DQ168" s="559"/>
      <c r="DR168" s="559"/>
      <c r="DS168" s="559"/>
      <c r="DT168" s="559"/>
      <c r="DU168" s="559"/>
      <c r="DV168" s="559"/>
      <c r="DW168" s="559"/>
      <c r="DX168" s="559"/>
      <c r="DY168" s="559"/>
      <c r="DZ168" s="559"/>
      <c r="EA168" s="559"/>
      <c r="EB168" s="559"/>
      <c r="EC168" s="559"/>
      <c r="ED168" s="559"/>
      <c r="EE168" s="559"/>
      <c r="EF168" s="559"/>
      <c r="EG168" s="559"/>
      <c r="EH168" s="559"/>
      <c r="EI168" s="559"/>
      <c r="EJ168" s="559"/>
      <c r="EK168" s="559"/>
      <c r="EL168" s="559"/>
      <c r="EM168" s="559"/>
      <c r="EN168" s="559"/>
      <c r="EO168" s="559"/>
      <c r="EP168" s="559"/>
      <c r="EQ168" s="559"/>
      <c r="ER168" s="559"/>
      <c r="ES168" s="559"/>
      <c r="ET168" s="559"/>
      <c r="EU168" s="559"/>
      <c r="EV168" s="559"/>
      <c r="EW168" s="559"/>
      <c r="EX168" s="559"/>
      <c r="EY168" s="559"/>
      <c r="EZ168" s="559"/>
      <c r="FA168" s="559"/>
      <c r="FB168" s="559"/>
      <c r="FC168" s="559"/>
      <c r="FD168" s="559"/>
      <c r="FE168" s="559"/>
      <c r="FF168" s="559"/>
      <c r="FG168" s="559"/>
      <c r="FH168" s="559"/>
      <c r="FI168" s="559"/>
      <c r="FJ168" s="559"/>
      <c r="FK168" s="559"/>
      <c r="FL168" s="559"/>
      <c r="FM168" s="559"/>
      <c r="FN168" s="559"/>
      <c r="FO168" s="559"/>
      <c r="FP168" s="559"/>
      <c r="FQ168" s="559"/>
      <c r="FR168" s="559"/>
      <c r="FS168" s="559"/>
      <c r="FT168" s="559"/>
      <c r="FU168" s="559"/>
      <c r="FV168" s="559"/>
      <c r="FW168" s="559"/>
      <c r="FX168" s="559"/>
      <c r="FY168" s="559"/>
      <c r="FZ168" s="559"/>
      <c r="GA168" s="559"/>
      <c r="GB168" s="559"/>
      <c r="GC168" s="559"/>
      <c r="GD168" s="559"/>
      <c r="GE168" s="559"/>
      <c r="GF168" s="559"/>
      <c r="GG168" s="559"/>
      <c r="GH168" s="559"/>
      <c r="GI168" s="559"/>
      <c r="GJ168" s="559"/>
      <c r="GK168" s="559"/>
      <c r="GL168" s="559"/>
      <c r="GM168" s="559"/>
      <c r="GN168" s="559"/>
      <c r="GO168" s="559"/>
      <c r="GP168" s="559"/>
      <c r="GQ168" s="559"/>
      <c r="GR168" s="559"/>
      <c r="GS168" s="559"/>
      <c r="GT168" s="559"/>
      <c r="GU168" s="559"/>
      <c r="GV168" s="559"/>
      <c r="GW168" s="559"/>
      <c r="GX168" s="559"/>
      <c r="GY168" s="559"/>
      <c r="GZ168" s="559"/>
      <c r="HA168" s="559"/>
      <c r="HB168" s="559"/>
      <c r="HC168" s="559"/>
      <c r="HD168" s="559"/>
      <c r="HE168" s="559"/>
      <c r="HF168" s="559"/>
      <c r="HG168" s="559"/>
      <c r="HH168" s="559"/>
      <c r="HI168" s="559"/>
      <c r="HJ168" s="559"/>
      <c r="HK168" s="559"/>
      <c r="HL168" s="559"/>
      <c r="HM168" s="559"/>
      <c r="HN168" s="559"/>
      <c r="HO168" s="559"/>
      <c r="HP168" s="559"/>
      <c r="HQ168" s="559"/>
      <c r="HR168" s="559"/>
      <c r="HS168" s="559"/>
      <c r="HT168" s="559"/>
      <c r="HU168" s="559"/>
      <c r="HV168" s="559"/>
      <c r="HW168" s="559"/>
      <c r="HX168" s="559"/>
      <c r="HY168" s="559"/>
      <c r="HZ168" s="559"/>
      <c r="IA168" s="559"/>
      <c r="IB168" s="559"/>
      <c r="IC168" s="559"/>
      <c r="ID168" s="559"/>
      <c r="IE168" s="559"/>
      <c r="IF168" s="559"/>
      <c r="IG168" s="559"/>
      <c r="IH168" s="559"/>
      <c r="II168" s="559"/>
      <c r="IJ168" s="559"/>
      <c r="IK168" s="559"/>
      <c r="IL168" s="559"/>
      <c r="IM168" s="559"/>
      <c r="IN168" s="559"/>
      <c r="IO168" s="559"/>
      <c r="IP168" s="559"/>
      <c r="IQ168" s="559"/>
      <c r="IR168" s="559"/>
      <c r="IS168" s="559"/>
      <c r="IT168" s="559"/>
      <c r="IU168" s="559"/>
      <c r="IV168" s="559"/>
      <c r="IW168" s="559"/>
      <c r="IX168" s="559"/>
      <c r="IY168" s="559"/>
      <c r="IZ168" s="559"/>
      <c r="JA168" s="559"/>
      <c r="JB168" s="559"/>
      <c r="JC168" s="559"/>
      <c r="JD168" s="559"/>
      <c r="JE168" s="559"/>
      <c r="JF168" s="559"/>
      <c r="JG168" s="559"/>
      <c r="JH168" s="559"/>
      <c r="JI168" s="559"/>
      <c r="JJ168" s="559"/>
      <c r="JK168" s="559"/>
      <c r="JL168" s="559"/>
      <c r="JM168" s="559"/>
      <c r="JN168" s="559"/>
      <c r="JO168" s="559"/>
      <c r="JP168" s="559"/>
      <c r="JQ168" s="559"/>
      <c r="JR168" s="559"/>
      <c r="JS168" s="559"/>
      <c r="JT168" s="559"/>
      <c r="JU168" s="559"/>
      <c r="JV168" s="559"/>
      <c r="JW168" s="559"/>
      <c r="JX168" s="559"/>
      <c r="JY168" s="559"/>
      <c r="JZ168" s="559"/>
      <c r="KA168" s="559"/>
      <c r="KB168" s="559"/>
      <c r="KC168" s="559"/>
      <c r="KD168" s="559"/>
      <c r="KE168" s="559"/>
      <c r="KF168" s="559"/>
      <c r="KG168" s="559"/>
      <c r="KH168" s="559"/>
      <c r="KI168" s="559"/>
      <c r="KJ168" s="559"/>
      <c r="KK168" s="559"/>
      <c r="KL168" s="559"/>
      <c r="KM168" s="559"/>
      <c r="KN168" s="559"/>
      <c r="KO168" s="559"/>
      <c r="KP168" s="559"/>
      <c r="KQ168" s="559"/>
      <c r="KR168" s="559"/>
      <c r="KS168" s="559"/>
      <c r="KT168" s="559"/>
      <c r="KU168" s="559"/>
      <c r="KV168" s="559"/>
      <c r="KW168" s="559"/>
      <c r="KX168" s="559"/>
      <c r="KY168" s="559"/>
      <c r="KZ168" s="559"/>
      <c r="LA168" s="559"/>
      <c r="LB168" s="559"/>
      <c r="LC168" s="559"/>
      <c r="LD168" s="559"/>
      <c r="LE168" s="559"/>
      <c r="LF168" s="559"/>
      <c r="LG168" s="559"/>
      <c r="LH168" s="559"/>
      <c r="LI168" s="559"/>
      <c r="LJ168" s="559"/>
      <c r="LK168" s="559"/>
      <c r="LL168" s="559"/>
      <c r="LM168" s="559"/>
      <c r="LN168" s="559"/>
      <c r="LO168" s="559"/>
      <c r="LP168" s="559"/>
      <c r="LQ168" s="559"/>
      <c r="LR168" s="559"/>
      <c r="LS168" s="559"/>
      <c r="LT168" s="559"/>
      <c r="LU168" s="559"/>
      <c r="LV168" s="559"/>
      <c r="LW168" s="559"/>
      <c r="LX168" s="559"/>
      <c r="LY168" s="559"/>
      <c r="LZ168" s="559"/>
      <c r="MA168" s="559"/>
      <c r="MB168" s="559"/>
      <c r="MC168" s="559"/>
      <c r="MD168" s="559"/>
      <c r="ME168" s="559"/>
      <c r="MF168" s="559"/>
      <c r="MG168" s="559"/>
      <c r="MH168" s="559"/>
      <c r="MI168" s="559"/>
      <c r="MJ168" s="559"/>
      <c r="MK168" s="559"/>
      <c r="ML168" s="559"/>
      <c r="MM168" s="559"/>
      <c r="MN168" s="559"/>
      <c r="MO168" s="559"/>
      <c r="MP168" s="559"/>
      <c r="MQ168" s="559"/>
      <c r="MR168" s="559"/>
      <c r="MS168" s="559"/>
      <c r="MT168" s="559"/>
      <c r="MU168" s="559"/>
      <c r="MV168" s="559"/>
      <c r="MW168" s="559"/>
      <c r="MX168" s="559"/>
      <c r="MY168" s="559"/>
      <c r="MZ168" s="559"/>
      <c r="NA168" s="559"/>
      <c r="NB168" s="559"/>
      <c r="NC168" s="559"/>
      <c r="ND168" s="559"/>
      <c r="NE168" s="559"/>
      <c r="NF168" s="559"/>
      <c r="NG168" s="559"/>
      <c r="NH168" s="559"/>
      <c r="NI168" s="559"/>
      <c r="NJ168" s="559"/>
      <c r="NK168" s="559"/>
      <c r="NL168" s="559"/>
      <c r="NM168" s="559"/>
      <c r="NN168" s="559"/>
      <c r="NO168" s="559"/>
      <c r="NP168" s="559"/>
      <c r="NQ168" s="559"/>
      <c r="NR168" s="559"/>
      <c r="NS168" s="559"/>
      <c r="NT168" s="559"/>
      <c r="NU168" s="559"/>
      <c r="NV168" s="559"/>
      <c r="NW168" s="559"/>
      <c r="NX168" s="559"/>
      <c r="NY168" s="559"/>
      <c r="NZ168" s="559"/>
      <c r="OA168" s="559"/>
      <c r="OB168" s="559"/>
      <c r="OC168" s="559"/>
      <c r="OD168" s="559"/>
      <c r="OE168" s="559"/>
      <c r="OF168" s="559"/>
      <c r="OG168" s="559"/>
      <c r="OH168" s="559"/>
      <c r="OI168" s="559"/>
      <c r="OJ168" s="559"/>
      <c r="OK168" s="559"/>
      <c r="OL168" s="559"/>
      <c r="OM168" s="559"/>
      <c r="ON168" s="559"/>
      <c r="OO168" s="559"/>
      <c r="OP168" s="559"/>
      <c r="OQ168" s="559"/>
      <c r="OR168" s="559"/>
      <c r="OS168" s="559"/>
      <c r="OT168" s="559"/>
      <c r="OU168" s="559"/>
      <c r="OV168" s="559"/>
      <c r="OW168" s="559"/>
      <c r="OX168" s="559"/>
      <c r="OY168" s="559"/>
      <c r="OZ168" s="559"/>
      <c r="PA168" s="559"/>
      <c r="PB168" s="559"/>
      <c r="PC168" s="559"/>
      <c r="PD168" s="559"/>
      <c r="PE168" s="559"/>
      <c r="PF168" s="559"/>
      <c r="PG168" s="559"/>
      <c r="PH168" s="559"/>
      <c r="PI168" s="559"/>
      <c r="PJ168" s="559"/>
      <c r="PK168" s="559"/>
      <c r="PL168" s="559"/>
      <c r="PM168" s="559"/>
      <c r="PN168" s="559"/>
      <c r="PO168" s="559"/>
      <c r="PP168" s="559"/>
      <c r="PQ168" s="559"/>
      <c r="PR168" s="559"/>
      <c r="PS168" s="559"/>
      <c r="PT168" s="559"/>
      <c r="PU168" s="559"/>
      <c r="PV168" s="559"/>
      <c r="PW168" s="559"/>
      <c r="PX168" s="559"/>
      <c r="PY168" s="559"/>
      <c r="PZ168" s="559"/>
      <c r="QA168" s="559"/>
      <c r="QB168" s="559"/>
      <c r="QC168" s="559"/>
      <c r="QD168" s="559"/>
      <c r="QE168" s="559"/>
      <c r="QF168" s="559"/>
      <c r="QG168" s="559"/>
      <c r="QH168" s="559"/>
      <c r="QI168" s="559"/>
      <c r="QJ168" s="559"/>
      <c r="QK168" s="559"/>
      <c r="QL168" s="559"/>
      <c r="QM168" s="559"/>
      <c r="QN168" s="559"/>
      <c r="QO168" s="559"/>
      <c r="QP168" s="559"/>
      <c r="QQ168" s="559"/>
      <c r="QR168" s="559"/>
      <c r="QS168" s="559"/>
      <c r="QT168" s="559"/>
      <c r="QU168" s="559"/>
      <c r="QV168" s="559"/>
      <c r="QW168" s="559"/>
      <c r="QX168" s="559"/>
      <c r="QY168" s="559"/>
      <c r="QZ168" s="559"/>
      <c r="RA168" s="559"/>
      <c r="RB168" s="559"/>
      <c r="RC168" s="559"/>
      <c r="RD168" s="559"/>
      <c r="RE168" s="559"/>
      <c r="RF168" s="559"/>
      <c r="RG168" s="559"/>
      <c r="RH168" s="559"/>
      <c r="RI168" s="559"/>
      <c r="RJ168" s="559"/>
      <c r="RK168" s="559"/>
      <c r="RL168" s="559"/>
      <c r="RM168" s="559"/>
      <c r="RN168" s="559"/>
      <c r="RO168" s="559"/>
      <c r="RP168" s="559"/>
      <c r="RQ168" s="559"/>
      <c r="RR168" s="559"/>
      <c r="RS168" s="559"/>
      <c r="RT168" s="559"/>
      <c r="RU168" s="559"/>
      <c r="RV168" s="559"/>
      <c r="RW168" s="559"/>
      <c r="RX168" s="559"/>
      <c r="RY168" s="559"/>
      <c r="RZ168" s="559"/>
      <c r="SA168" s="559"/>
      <c r="SB168" s="559"/>
      <c r="SC168" s="559"/>
      <c r="SD168" s="559"/>
      <c r="SE168" s="559"/>
      <c r="SF168" s="559"/>
      <c r="SG168" s="559"/>
      <c r="SH168" s="559"/>
      <c r="SI168" s="559"/>
      <c r="SJ168" s="559"/>
      <c r="SK168" s="559"/>
      <c r="SL168" s="559"/>
      <c r="SM168" s="559"/>
      <c r="SN168" s="559"/>
      <c r="SO168" s="559"/>
      <c r="SP168" s="559"/>
      <c r="SQ168" s="559"/>
      <c r="SR168" s="559"/>
      <c r="SS168" s="559"/>
      <c r="ST168" s="559"/>
      <c r="SU168" s="559"/>
      <c r="SV168" s="559"/>
      <c r="SW168" s="559"/>
      <c r="SX168" s="559"/>
      <c r="SY168" s="559"/>
      <c r="SZ168" s="559"/>
      <c r="TA168" s="559"/>
      <c r="TB168" s="559"/>
      <c r="TC168" s="559"/>
      <c r="TD168" s="559"/>
      <c r="TE168" s="559"/>
      <c r="TF168" s="559"/>
      <c r="TG168" s="559"/>
      <c r="TH168" s="559"/>
      <c r="TI168" s="559"/>
      <c r="TJ168" s="559"/>
      <c r="TK168" s="559"/>
      <c r="TL168" s="559"/>
      <c r="TM168" s="559"/>
      <c r="TN168" s="559"/>
      <c r="TO168" s="559"/>
      <c r="TP168" s="559"/>
      <c r="TQ168" s="559"/>
      <c r="TR168" s="559"/>
      <c r="TS168" s="559"/>
      <c r="TT168" s="559"/>
      <c r="TU168" s="559"/>
      <c r="TV168" s="559"/>
      <c r="TW168" s="559"/>
      <c r="TX168" s="559"/>
      <c r="TY168" s="559"/>
      <c r="TZ168" s="559"/>
      <c r="UA168" s="559"/>
      <c r="UB168" s="559"/>
      <c r="UC168" s="559"/>
      <c r="UD168" s="559"/>
      <c r="UE168" s="559"/>
      <c r="UF168" s="559"/>
      <c r="UG168" s="559"/>
      <c r="UH168" s="559"/>
      <c r="UI168" s="559"/>
      <c r="UJ168" s="559"/>
      <c r="UK168" s="559"/>
      <c r="UL168" s="559"/>
      <c r="UM168" s="559"/>
      <c r="UN168" s="559"/>
      <c r="UO168" s="559"/>
      <c r="UP168" s="559"/>
      <c r="UQ168" s="559"/>
      <c r="UR168" s="559"/>
      <c r="US168" s="559"/>
      <c r="UT168" s="559"/>
      <c r="UU168" s="559"/>
      <c r="UV168" s="559"/>
      <c r="UW168" s="559"/>
      <c r="UX168" s="559"/>
      <c r="UY168" s="559"/>
      <c r="UZ168" s="559"/>
      <c r="VA168" s="559"/>
      <c r="VB168" s="559"/>
      <c r="VC168" s="559"/>
      <c r="VD168" s="559"/>
      <c r="VE168" s="559"/>
      <c r="VF168" s="559"/>
      <c r="VG168" s="559"/>
      <c r="VH168" s="559"/>
      <c r="VI168" s="559"/>
      <c r="VJ168" s="559"/>
      <c r="VK168" s="559"/>
      <c r="VL168" s="559"/>
      <c r="VM168" s="559"/>
      <c r="VN168" s="559"/>
      <c r="VO168" s="559"/>
      <c r="VP168" s="559"/>
      <c r="VQ168" s="559"/>
      <c r="VR168" s="559"/>
      <c r="VS168" s="559"/>
      <c r="VT168" s="559"/>
      <c r="VU168" s="559"/>
      <c r="VV168" s="559"/>
      <c r="VW168" s="559"/>
      <c r="VX168" s="559"/>
      <c r="VY168" s="559"/>
      <c r="VZ168" s="559"/>
      <c r="WA168" s="559"/>
      <c r="WB168" s="559"/>
      <c r="WC168" s="559"/>
      <c r="WD168" s="559"/>
      <c r="WE168" s="559"/>
      <c r="WF168" s="559"/>
      <c r="WG168" s="559"/>
      <c r="WH168" s="559"/>
      <c r="WI168" s="559"/>
      <c r="WJ168" s="559"/>
      <c r="WK168" s="559"/>
      <c r="WL168" s="559"/>
      <c r="WM168" s="559"/>
      <c r="WN168" s="559"/>
      <c r="WO168" s="559"/>
      <c r="WP168" s="559"/>
      <c r="WQ168" s="559"/>
      <c r="WR168" s="559"/>
      <c r="WS168" s="559"/>
      <c r="WT168" s="559"/>
      <c r="WU168" s="559"/>
      <c r="WV168" s="559"/>
      <c r="WW168" s="559"/>
      <c r="WX168" s="559"/>
      <c r="WY168" s="559"/>
      <c r="WZ168" s="559"/>
      <c r="XA168" s="559"/>
      <c r="XB168" s="559"/>
      <c r="XC168" s="559"/>
      <c r="XD168" s="559"/>
      <c r="XE168" s="559"/>
      <c r="XF168" s="559"/>
      <c r="XG168" s="559"/>
      <c r="XH168" s="559"/>
      <c r="XI168" s="559"/>
      <c r="XJ168" s="559"/>
      <c r="XK168" s="559"/>
      <c r="XL168" s="559"/>
      <c r="XM168" s="559"/>
      <c r="XN168" s="559"/>
      <c r="XO168" s="559"/>
      <c r="XP168" s="559"/>
      <c r="XQ168" s="559"/>
      <c r="XR168" s="559"/>
      <c r="XS168" s="559"/>
      <c r="XT168" s="559"/>
      <c r="XU168" s="559"/>
      <c r="XV168" s="559"/>
      <c r="XW168" s="559"/>
      <c r="XX168" s="559"/>
      <c r="XY168" s="559"/>
      <c r="XZ168" s="559"/>
      <c r="YA168" s="559"/>
      <c r="YB168" s="559"/>
      <c r="YC168" s="559"/>
      <c r="YD168" s="559"/>
      <c r="YE168" s="559"/>
      <c r="YF168" s="559"/>
      <c r="YG168" s="559"/>
      <c r="YH168" s="559"/>
      <c r="YI168" s="559"/>
      <c r="YJ168" s="559"/>
      <c r="YK168" s="559"/>
      <c r="YL168" s="559"/>
      <c r="YM168" s="559"/>
      <c r="YN168" s="559"/>
      <c r="YO168" s="559"/>
      <c r="YP168" s="559"/>
      <c r="YQ168" s="559"/>
      <c r="YR168" s="559"/>
      <c r="YS168" s="559"/>
      <c r="YT168" s="559"/>
      <c r="YU168" s="559"/>
      <c r="YV168" s="559"/>
      <c r="YW168" s="559"/>
      <c r="YX168" s="559"/>
      <c r="YY168" s="559"/>
      <c r="YZ168" s="559"/>
      <c r="ZA168" s="559"/>
      <c r="ZB168" s="559"/>
      <c r="ZC168" s="559"/>
      <c r="ZD168" s="559"/>
      <c r="ZE168" s="559"/>
      <c r="ZF168" s="559"/>
      <c r="ZG168" s="559"/>
      <c r="ZH168" s="559"/>
      <c r="ZI168" s="559"/>
      <c r="ZJ168" s="559"/>
      <c r="ZK168" s="559"/>
      <c r="ZL168" s="559"/>
      <c r="ZM168" s="559"/>
      <c r="ZN168" s="559"/>
      <c r="ZO168" s="559"/>
      <c r="ZP168" s="559"/>
      <c r="ZQ168" s="559"/>
      <c r="ZR168" s="559"/>
      <c r="ZS168" s="559"/>
      <c r="ZT168" s="559"/>
      <c r="ZU168" s="559"/>
      <c r="ZV168" s="559"/>
      <c r="ZW168" s="559"/>
      <c r="ZX168" s="559"/>
      <c r="ZY168" s="559"/>
      <c r="ZZ168" s="559"/>
      <c r="AAA168" s="559"/>
      <c r="AAB168" s="559"/>
      <c r="AAC168" s="559"/>
      <c r="AAD168" s="559"/>
      <c r="AAE168" s="559"/>
      <c r="AAF168" s="559"/>
      <c r="AAG168" s="559"/>
      <c r="AAH168" s="559"/>
      <c r="AAI168" s="559"/>
      <c r="AAJ168" s="559"/>
      <c r="AAK168" s="559"/>
      <c r="AAL168" s="559"/>
      <c r="AAM168" s="559"/>
      <c r="AAN168" s="559"/>
      <c r="AAO168" s="559"/>
      <c r="AAP168" s="559"/>
      <c r="AAQ168" s="559"/>
      <c r="AAR168" s="559"/>
      <c r="AAS168" s="559"/>
      <c r="AAT168" s="559"/>
      <c r="AAU168" s="559"/>
      <c r="AAV168" s="559"/>
      <c r="AAW168" s="559"/>
      <c r="AAX168" s="559"/>
      <c r="AAY168" s="559"/>
      <c r="AAZ168" s="559"/>
      <c r="ABA168" s="559"/>
      <c r="ABB168" s="559"/>
      <c r="ABC168" s="559"/>
      <c r="ABD168" s="559"/>
      <c r="ABE168" s="559"/>
      <c r="ABF168" s="559"/>
      <c r="ABG168" s="559"/>
      <c r="ABH168" s="559"/>
      <c r="ABI168" s="559"/>
      <c r="ABJ168" s="559"/>
      <c r="ABK168" s="559"/>
      <c r="ABL168" s="559"/>
      <c r="ABM168" s="559"/>
      <c r="ABN168" s="559"/>
      <c r="ABO168" s="559"/>
      <c r="ABP168" s="559"/>
      <c r="ABQ168" s="559"/>
      <c r="ABR168" s="559"/>
      <c r="ABS168" s="559"/>
      <c r="ABT168" s="559"/>
      <c r="ABU168" s="559"/>
      <c r="ABV168" s="559"/>
      <c r="ABW168" s="559"/>
      <c r="ABX168" s="559"/>
      <c r="ABY168" s="559"/>
      <c r="ABZ168" s="559"/>
      <c r="ACA168" s="559"/>
      <c r="ACB168" s="559"/>
      <c r="ACC168" s="559"/>
      <c r="ACD168" s="559"/>
      <c r="ACE168" s="559"/>
      <c r="ACF168" s="559"/>
      <c r="ACG168" s="559"/>
      <c r="ACH168" s="559"/>
      <c r="ACI168" s="559"/>
      <c r="ACJ168" s="559"/>
      <c r="ACK168" s="559"/>
      <c r="ACL168" s="559"/>
      <c r="ACM168" s="559"/>
      <c r="ACN168" s="559"/>
      <c r="ACO168" s="559"/>
      <c r="ACP168" s="559"/>
      <c r="ACQ168" s="559"/>
      <c r="ACR168" s="559"/>
      <c r="ACS168" s="559"/>
      <c r="ACT168" s="559"/>
      <c r="ACU168" s="559"/>
      <c r="ACV168" s="559"/>
      <c r="ACW168" s="559"/>
      <c r="ACX168" s="559"/>
      <c r="ACY168" s="559"/>
      <c r="ACZ168" s="559"/>
      <c r="ADA168" s="559"/>
      <c r="ADB168" s="559"/>
      <c r="ADC168" s="559"/>
      <c r="ADD168" s="559"/>
      <c r="ADE168" s="559"/>
      <c r="ADF168" s="559"/>
      <c r="ADG168" s="559"/>
      <c r="ADH168" s="559"/>
      <c r="ADI168" s="559"/>
      <c r="ADJ168" s="559"/>
      <c r="ADK168" s="559"/>
      <c r="ADL168" s="559"/>
      <c r="ADM168" s="559"/>
      <c r="ADN168" s="559"/>
      <c r="ADO168" s="559"/>
      <c r="ADP168" s="559"/>
      <c r="ADQ168" s="559"/>
      <c r="ADR168" s="559"/>
      <c r="ADS168" s="559"/>
      <c r="ADT168" s="559"/>
      <c r="ADU168" s="559"/>
      <c r="ADV168" s="559"/>
      <c r="ADW168" s="559"/>
      <c r="ADX168" s="559"/>
      <c r="ADY168" s="559"/>
      <c r="ADZ168" s="559"/>
      <c r="AEA168" s="559"/>
      <c r="AEB168" s="559"/>
      <c r="AEC168" s="559"/>
      <c r="AED168" s="559"/>
      <c r="AEE168" s="559"/>
      <c r="AEF168" s="559"/>
      <c r="AEG168" s="559"/>
      <c r="AEH168" s="559"/>
      <c r="AEI168" s="559"/>
      <c r="AEJ168" s="559"/>
      <c r="AEK168" s="559"/>
      <c r="AEL168" s="559"/>
      <c r="AEM168" s="559"/>
      <c r="AEN168" s="559"/>
      <c r="AEO168" s="559"/>
      <c r="AEP168" s="559"/>
      <c r="AEQ168" s="559"/>
      <c r="AER168" s="559"/>
      <c r="AES168" s="559"/>
      <c r="AET168" s="559"/>
      <c r="AEU168" s="559"/>
      <c r="AEV168" s="559"/>
      <c r="AEW168" s="559"/>
      <c r="AEX168" s="559"/>
      <c r="AEY168" s="559"/>
      <c r="AEZ168" s="559"/>
      <c r="AFA168" s="559"/>
      <c r="AFB168" s="559"/>
      <c r="AFC168" s="559"/>
      <c r="AFD168" s="559"/>
      <c r="AFE168" s="559"/>
      <c r="AFF168" s="559"/>
      <c r="AFG168" s="559"/>
      <c r="AFH168" s="559"/>
      <c r="AFI168" s="559"/>
      <c r="AFJ168" s="559"/>
      <c r="AFK168" s="559"/>
      <c r="AFL168" s="559"/>
      <c r="AFM168" s="559"/>
      <c r="AFN168" s="559"/>
      <c r="AFO168" s="559"/>
      <c r="AFP168" s="559"/>
      <c r="AFQ168" s="559"/>
      <c r="AFR168" s="559"/>
      <c r="AFS168" s="559"/>
      <c r="AFT168" s="559"/>
      <c r="AFU168" s="559"/>
      <c r="AFV168" s="559"/>
      <c r="AFW168" s="559"/>
      <c r="AFX168" s="559"/>
      <c r="AFY168" s="559"/>
      <c r="AFZ168" s="559"/>
      <c r="AGA168" s="559"/>
      <c r="AGB168" s="559"/>
      <c r="AGC168" s="559"/>
      <c r="AGD168" s="559"/>
      <c r="AGE168" s="559"/>
      <c r="AGF168" s="559"/>
      <c r="AGG168" s="559"/>
      <c r="AGH168" s="559"/>
      <c r="AGI168" s="559"/>
      <c r="AGJ168" s="559"/>
      <c r="AGK168" s="559"/>
      <c r="AGL168" s="559"/>
      <c r="AGM168" s="559"/>
      <c r="AGN168" s="559"/>
      <c r="AGO168" s="559"/>
      <c r="AGP168" s="559"/>
      <c r="AGQ168" s="559"/>
      <c r="AGR168" s="559"/>
      <c r="AGS168" s="559"/>
      <c r="AGT168" s="559"/>
      <c r="AGU168" s="559"/>
      <c r="AGV168" s="559"/>
      <c r="AGW168" s="559"/>
      <c r="AGX168" s="559"/>
      <c r="AGY168" s="559"/>
      <c r="AGZ168" s="559"/>
      <c r="AHA168" s="559"/>
      <c r="AHB168" s="559"/>
      <c r="AHC168" s="559"/>
      <c r="AHD168" s="559"/>
      <c r="AHE168" s="559"/>
      <c r="AHF168" s="559"/>
      <c r="AHG168" s="559"/>
      <c r="AHH168" s="559"/>
      <c r="AHI168" s="559"/>
      <c r="AHJ168" s="559"/>
      <c r="AHK168" s="559"/>
      <c r="AHL168" s="559"/>
      <c r="AHM168" s="559"/>
      <c r="AHN168" s="559"/>
      <c r="AHO168" s="559"/>
      <c r="AHP168" s="559"/>
      <c r="AHQ168" s="559"/>
      <c r="AHR168" s="559"/>
      <c r="AHS168" s="559"/>
      <c r="AHT168" s="559"/>
      <c r="AHU168" s="559"/>
      <c r="AHV168" s="559"/>
      <c r="AHW168" s="559"/>
      <c r="AHX168" s="559"/>
      <c r="AHY168" s="559"/>
      <c r="AHZ168" s="559"/>
      <c r="AIA168" s="559"/>
      <c r="AIB168" s="559"/>
      <c r="AIC168" s="559"/>
      <c r="AID168" s="559"/>
      <c r="AIE168" s="559"/>
      <c r="AIF168" s="559"/>
      <c r="AIG168" s="559"/>
      <c r="AIH168" s="559"/>
      <c r="AII168" s="559"/>
      <c r="AIJ168" s="559"/>
      <c r="AIK168" s="559"/>
      <c r="AIL168" s="559"/>
      <c r="AIM168" s="559"/>
      <c r="AIN168" s="559"/>
      <c r="AIO168" s="559"/>
      <c r="AIP168" s="559"/>
      <c r="AIQ168" s="559"/>
      <c r="AIR168" s="559"/>
      <c r="AIS168" s="559"/>
      <c r="AIT168" s="559"/>
      <c r="AIU168" s="559"/>
      <c r="AIV168" s="559"/>
      <c r="AIW168" s="559"/>
      <c r="AIX168" s="559"/>
      <c r="AIY168" s="559"/>
      <c r="AIZ168" s="559"/>
      <c r="AJA168" s="559"/>
      <c r="AJB168" s="559"/>
      <c r="AJC168" s="559"/>
      <c r="AJD168" s="559"/>
      <c r="AJE168" s="559"/>
      <c r="AJF168" s="559"/>
      <c r="AJG168" s="559"/>
      <c r="AJH168" s="559"/>
      <c r="AJI168" s="559"/>
      <c r="AJJ168" s="559"/>
      <c r="AJK168" s="559"/>
      <c r="AJL168" s="559"/>
      <c r="AJM168" s="559"/>
      <c r="AJN168" s="559"/>
      <c r="AJO168" s="559"/>
      <c r="AJP168" s="559"/>
      <c r="AJQ168" s="559"/>
      <c r="AJR168" s="559"/>
      <c r="AJS168" s="559"/>
      <c r="AJT168" s="559"/>
      <c r="AJU168" s="559"/>
      <c r="AJV168" s="559"/>
      <c r="AJW168" s="559"/>
      <c r="AJX168" s="559"/>
      <c r="AJY168" s="559"/>
      <c r="AJZ168" s="559"/>
      <c r="AKA168" s="559"/>
      <c r="AKB168" s="559"/>
      <c r="AKC168" s="559"/>
      <c r="AKD168" s="559"/>
      <c r="AKE168" s="559"/>
      <c r="AKF168" s="559"/>
      <c r="AKG168" s="559"/>
      <c r="AKH168" s="559"/>
      <c r="AKI168" s="559"/>
      <c r="AKJ168" s="559"/>
      <c r="AKK168" s="559"/>
      <c r="AKL168" s="559"/>
      <c r="AKM168" s="559"/>
      <c r="AKN168" s="559"/>
      <c r="AKO168" s="559"/>
      <c r="AKP168" s="559"/>
      <c r="AKQ168" s="559"/>
      <c r="AKR168" s="559"/>
      <c r="AKS168" s="559"/>
      <c r="AKT168" s="559"/>
      <c r="AKU168" s="559"/>
      <c r="AKV168" s="559"/>
      <c r="AKW168" s="559"/>
      <c r="AKX168" s="559"/>
      <c r="AKY168" s="559"/>
      <c r="AKZ168" s="559"/>
      <c r="ALA168" s="559"/>
      <c r="ALB168" s="559"/>
      <c r="ALC168" s="559"/>
      <c r="ALD168" s="559"/>
      <c r="ALE168" s="559"/>
      <c r="ALF168" s="559"/>
      <c r="ALG168" s="559"/>
      <c r="ALH168" s="559"/>
      <c r="ALI168" s="559"/>
      <c r="ALJ168" s="559"/>
      <c r="ALK168" s="559"/>
      <c r="ALL168" s="559"/>
      <c r="ALM168" s="559"/>
      <c r="ALN168" s="559"/>
      <c r="ALO168" s="559"/>
      <c r="ALP168" s="559"/>
      <c r="ALQ168" s="559"/>
      <c r="ALR168" s="559"/>
      <c r="ALS168" s="559"/>
      <c r="ALT168" s="559"/>
      <c r="ALU168" s="559"/>
      <c r="ALV168" s="559"/>
      <c r="ALW168" s="559"/>
      <c r="ALX168" s="559"/>
      <c r="ALY168" s="559"/>
      <c r="ALZ168" s="559"/>
      <c r="AMA168" s="559"/>
      <c r="AMB168" s="559"/>
      <c r="AMC168" s="559"/>
      <c r="AMD168" s="559"/>
      <c r="AME168" s="559"/>
      <c r="AMF168" s="559"/>
      <c r="AMG168" s="559"/>
      <c r="AMH168" s="559"/>
      <c r="AMI168" s="559"/>
      <c r="AMJ168" s="559"/>
    </row>
    <row r="169" spans="1:1026" x14ac:dyDescent="0.25">
      <c r="A169" s="258" t="s">
        <v>24803</v>
      </c>
      <c r="B169" s="257">
        <v>169</v>
      </c>
      <c r="C169" s="387" t="s">
        <v>24806</v>
      </c>
      <c r="D169" s="308" t="s">
        <v>1133</v>
      </c>
      <c r="E169" s="286"/>
      <c r="F169" s="291"/>
      <c r="G169" s="280"/>
      <c r="H169" s="280"/>
      <c r="I169" s="492">
        <v>294</v>
      </c>
      <c r="J169" s="292">
        <v>2</v>
      </c>
      <c r="K169" s="407"/>
      <c r="L169" s="293"/>
      <c r="M169" s="293"/>
      <c r="N169" s="293"/>
      <c r="O169" s="293"/>
      <c r="P169" s="293"/>
      <c r="Q169" s="293"/>
      <c r="R169" s="293"/>
      <c r="S169" s="293"/>
      <c r="T169" s="293"/>
      <c r="U169" s="293"/>
      <c r="V169" s="293"/>
      <c r="W169" s="283">
        <f t="shared" si="87"/>
        <v>100</v>
      </c>
      <c r="X169" s="283">
        <f t="shared" si="78"/>
        <v>100</v>
      </c>
      <c r="Y169" s="283">
        <f t="shared" si="86"/>
        <v>100</v>
      </c>
      <c r="Z169" s="283">
        <f t="shared" si="88"/>
        <v>100</v>
      </c>
      <c r="AA169" s="283">
        <f t="shared" si="89"/>
        <v>100</v>
      </c>
      <c r="AB169" s="287">
        <f t="shared" si="90"/>
        <v>100</v>
      </c>
      <c r="AC169" s="287">
        <f t="shared" si="91"/>
        <v>100</v>
      </c>
      <c r="AD169" s="287">
        <f t="shared" si="92"/>
        <v>100</v>
      </c>
      <c r="AE169" s="284">
        <f t="shared" si="84"/>
        <v>100</v>
      </c>
      <c r="AF169" s="284">
        <f t="shared" si="75"/>
        <v>100</v>
      </c>
      <c r="AG169" s="268">
        <f t="shared" si="85"/>
        <v>100</v>
      </c>
      <c r="AH169" s="268">
        <f t="shared" si="93"/>
        <v>10</v>
      </c>
      <c r="AI169" s="268">
        <f t="shared" si="94"/>
        <v>100</v>
      </c>
      <c r="AJ169" s="268">
        <f t="shared" si="95"/>
        <v>100</v>
      </c>
      <c r="AK169" s="506" t="s">
        <v>24512</v>
      </c>
      <c r="AL169" s="405"/>
      <c r="AM169" s="406">
        <v>2</v>
      </c>
      <c r="AN169" s="511"/>
      <c r="AO169" s="357"/>
      <c r="AP169" s="357"/>
      <c r="AQ169" s="286"/>
      <c r="AR169" s="171" t="s">
        <v>756</v>
      </c>
      <c r="AS169" s="171"/>
      <c r="AT169" s="286"/>
      <c r="AU169" s="286"/>
      <c r="AV169" s="111"/>
      <c r="AW169" s="559"/>
      <c r="AX169" s="559"/>
      <c r="AY169" s="559"/>
      <c r="AZ169" s="559"/>
      <c r="BA169" s="559"/>
      <c r="BB169" s="559"/>
      <c r="BC169" s="559"/>
      <c r="BD169" s="559"/>
      <c r="BE169" s="559"/>
      <c r="BF169" s="559"/>
      <c r="BG169" s="559"/>
      <c r="BH169" s="559"/>
      <c r="BI169" s="559"/>
      <c r="BJ169" s="559"/>
      <c r="BK169" s="559"/>
      <c r="BL169" s="559"/>
      <c r="BM169" s="559"/>
      <c r="BN169" s="559"/>
      <c r="BO169" s="559"/>
      <c r="BP169" s="559"/>
      <c r="BQ169" s="559"/>
      <c r="BR169" s="559"/>
      <c r="BS169" s="559"/>
      <c r="BT169" s="559"/>
      <c r="BU169" s="559"/>
      <c r="BV169" s="559"/>
      <c r="BW169" s="559"/>
      <c r="BX169" s="559"/>
      <c r="BY169" s="559"/>
      <c r="BZ169" s="559"/>
      <c r="CA169" s="559"/>
      <c r="CB169" s="559"/>
      <c r="CC169" s="559"/>
      <c r="CD169" s="559"/>
      <c r="CE169" s="559"/>
      <c r="CF169" s="559"/>
      <c r="CG169" s="559"/>
      <c r="CH169" s="559"/>
      <c r="CI169" s="559"/>
      <c r="CJ169" s="559"/>
      <c r="CK169" s="559"/>
      <c r="CL169" s="559"/>
      <c r="CM169" s="559"/>
      <c r="CN169" s="559"/>
      <c r="CO169" s="559"/>
      <c r="CP169" s="559"/>
      <c r="CQ169" s="559"/>
      <c r="CR169" s="559"/>
      <c r="CS169" s="559"/>
      <c r="CT169" s="559"/>
      <c r="CU169" s="559"/>
      <c r="CV169" s="559"/>
      <c r="CW169" s="559"/>
      <c r="CX169" s="559"/>
      <c r="CY169" s="559"/>
      <c r="CZ169" s="559"/>
      <c r="DA169" s="559"/>
      <c r="DB169" s="559"/>
      <c r="DC169" s="559"/>
      <c r="DD169" s="559"/>
      <c r="DE169" s="559"/>
      <c r="DF169" s="559"/>
      <c r="DG169" s="559"/>
      <c r="DH169" s="559"/>
      <c r="DI169" s="559"/>
      <c r="DJ169" s="559"/>
      <c r="DK169" s="559"/>
      <c r="DL169" s="559"/>
      <c r="DM169" s="559"/>
      <c r="DN169" s="559"/>
      <c r="DO169" s="559"/>
      <c r="DP169" s="559"/>
      <c r="DQ169" s="559"/>
      <c r="DR169" s="559"/>
      <c r="DS169" s="559"/>
      <c r="DT169" s="559"/>
      <c r="DU169" s="559"/>
      <c r="DV169" s="559"/>
      <c r="DW169" s="559"/>
      <c r="DX169" s="559"/>
      <c r="DY169" s="559"/>
      <c r="DZ169" s="559"/>
      <c r="EA169" s="559"/>
      <c r="EB169" s="559"/>
      <c r="EC169" s="559"/>
      <c r="ED169" s="559"/>
      <c r="EE169" s="559"/>
      <c r="EF169" s="559"/>
      <c r="EG169" s="559"/>
      <c r="EH169" s="559"/>
      <c r="EI169" s="559"/>
      <c r="EJ169" s="559"/>
      <c r="EK169" s="559"/>
      <c r="EL169" s="559"/>
      <c r="EM169" s="559"/>
      <c r="EN169" s="559"/>
      <c r="EO169" s="559"/>
      <c r="EP169" s="559"/>
      <c r="EQ169" s="559"/>
      <c r="ER169" s="559"/>
      <c r="ES169" s="559"/>
      <c r="ET169" s="559"/>
      <c r="EU169" s="559"/>
      <c r="EV169" s="559"/>
      <c r="EW169" s="559"/>
      <c r="EX169" s="559"/>
      <c r="EY169" s="559"/>
      <c r="EZ169" s="559"/>
      <c r="FA169" s="559"/>
      <c r="FB169" s="559"/>
      <c r="FC169" s="559"/>
      <c r="FD169" s="559"/>
      <c r="FE169" s="559"/>
      <c r="FF169" s="559"/>
      <c r="FG169" s="559"/>
      <c r="FH169" s="559"/>
      <c r="FI169" s="559"/>
      <c r="FJ169" s="559"/>
      <c r="FK169" s="559"/>
      <c r="FL169" s="559"/>
      <c r="FM169" s="559"/>
      <c r="FN169" s="559"/>
      <c r="FO169" s="559"/>
      <c r="FP169" s="559"/>
      <c r="FQ169" s="559"/>
      <c r="FR169" s="559"/>
      <c r="FS169" s="559"/>
      <c r="FT169" s="559"/>
      <c r="FU169" s="559"/>
      <c r="FV169" s="559"/>
      <c r="FW169" s="559"/>
      <c r="FX169" s="559"/>
      <c r="FY169" s="559"/>
      <c r="FZ169" s="559"/>
      <c r="GA169" s="559"/>
      <c r="GB169" s="559"/>
      <c r="GC169" s="559"/>
      <c r="GD169" s="559"/>
      <c r="GE169" s="559"/>
      <c r="GF169" s="559"/>
      <c r="GG169" s="559"/>
      <c r="GH169" s="559"/>
      <c r="GI169" s="559"/>
      <c r="GJ169" s="559"/>
      <c r="GK169" s="559"/>
      <c r="GL169" s="559"/>
      <c r="GM169" s="559"/>
      <c r="GN169" s="559"/>
      <c r="GO169" s="559"/>
      <c r="GP169" s="559"/>
      <c r="GQ169" s="559"/>
      <c r="GR169" s="559"/>
      <c r="GS169" s="559"/>
      <c r="GT169" s="559"/>
      <c r="GU169" s="559"/>
      <c r="GV169" s="559"/>
      <c r="GW169" s="559"/>
      <c r="GX169" s="559"/>
      <c r="GY169" s="559"/>
      <c r="GZ169" s="559"/>
      <c r="HA169" s="559"/>
      <c r="HB169" s="559"/>
      <c r="HC169" s="559"/>
      <c r="HD169" s="559"/>
      <c r="HE169" s="559"/>
      <c r="HF169" s="559"/>
      <c r="HG169" s="559"/>
      <c r="HH169" s="559"/>
      <c r="HI169" s="559"/>
      <c r="HJ169" s="559"/>
      <c r="HK169" s="559"/>
      <c r="HL169" s="559"/>
      <c r="HM169" s="559"/>
      <c r="HN169" s="559"/>
      <c r="HO169" s="559"/>
      <c r="HP169" s="559"/>
      <c r="HQ169" s="559"/>
      <c r="HR169" s="559"/>
      <c r="HS169" s="559"/>
      <c r="HT169" s="559"/>
      <c r="HU169" s="559"/>
      <c r="HV169" s="559"/>
      <c r="HW169" s="559"/>
      <c r="HX169" s="559"/>
      <c r="HY169" s="559"/>
      <c r="HZ169" s="559"/>
      <c r="IA169" s="559"/>
      <c r="IB169" s="559"/>
      <c r="IC169" s="559"/>
      <c r="ID169" s="559"/>
      <c r="IE169" s="559"/>
      <c r="IF169" s="559"/>
      <c r="IG169" s="559"/>
      <c r="IH169" s="559"/>
      <c r="II169" s="559"/>
      <c r="IJ169" s="559"/>
      <c r="IK169" s="559"/>
      <c r="IL169" s="559"/>
      <c r="IM169" s="559"/>
      <c r="IN169" s="559"/>
      <c r="IO169" s="559"/>
      <c r="IP169" s="559"/>
      <c r="IQ169" s="559"/>
      <c r="IR169" s="559"/>
      <c r="IS169" s="559"/>
      <c r="IT169" s="559"/>
      <c r="IU169" s="559"/>
      <c r="IV169" s="559"/>
      <c r="IW169" s="559"/>
      <c r="IX169" s="559"/>
      <c r="IY169" s="559"/>
      <c r="IZ169" s="559"/>
      <c r="JA169" s="559"/>
      <c r="JB169" s="559"/>
      <c r="JC169" s="559"/>
      <c r="JD169" s="559"/>
      <c r="JE169" s="559"/>
      <c r="JF169" s="559"/>
      <c r="JG169" s="559"/>
      <c r="JH169" s="559"/>
      <c r="JI169" s="559"/>
      <c r="JJ169" s="559"/>
      <c r="JK169" s="559"/>
      <c r="JL169" s="559"/>
      <c r="JM169" s="559"/>
      <c r="JN169" s="559"/>
      <c r="JO169" s="559"/>
      <c r="JP169" s="559"/>
      <c r="JQ169" s="559"/>
      <c r="JR169" s="559"/>
      <c r="JS169" s="559"/>
      <c r="JT169" s="559"/>
      <c r="JU169" s="559"/>
      <c r="JV169" s="559"/>
      <c r="JW169" s="559"/>
      <c r="JX169" s="559"/>
      <c r="JY169" s="559"/>
      <c r="JZ169" s="559"/>
      <c r="KA169" s="559"/>
      <c r="KB169" s="559"/>
      <c r="KC169" s="559"/>
      <c r="KD169" s="559"/>
      <c r="KE169" s="559"/>
      <c r="KF169" s="559"/>
      <c r="KG169" s="559"/>
      <c r="KH169" s="559"/>
      <c r="KI169" s="559"/>
      <c r="KJ169" s="559"/>
      <c r="KK169" s="559"/>
      <c r="KL169" s="559"/>
      <c r="KM169" s="559"/>
      <c r="KN169" s="559"/>
      <c r="KO169" s="559"/>
      <c r="KP169" s="559"/>
      <c r="KQ169" s="559"/>
      <c r="KR169" s="559"/>
      <c r="KS169" s="559"/>
      <c r="KT169" s="559"/>
      <c r="KU169" s="559"/>
      <c r="KV169" s="559"/>
      <c r="KW169" s="559"/>
      <c r="KX169" s="559"/>
      <c r="KY169" s="559"/>
      <c r="KZ169" s="559"/>
      <c r="LA169" s="559"/>
      <c r="LB169" s="559"/>
      <c r="LC169" s="559"/>
      <c r="LD169" s="559"/>
      <c r="LE169" s="559"/>
      <c r="LF169" s="559"/>
      <c r="LG169" s="559"/>
      <c r="LH169" s="559"/>
      <c r="LI169" s="559"/>
      <c r="LJ169" s="559"/>
      <c r="LK169" s="559"/>
      <c r="LL169" s="559"/>
      <c r="LM169" s="559"/>
      <c r="LN169" s="559"/>
      <c r="LO169" s="559"/>
      <c r="LP169" s="559"/>
      <c r="LQ169" s="559"/>
      <c r="LR169" s="559"/>
      <c r="LS169" s="559"/>
      <c r="LT169" s="559"/>
      <c r="LU169" s="559"/>
      <c r="LV169" s="559"/>
      <c r="LW169" s="559"/>
      <c r="LX169" s="559"/>
      <c r="LY169" s="559"/>
      <c r="LZ169" s="559"/>
      <c r="MA169" s="559"/>
      <c r="MB169" s="559"/>
      <c r="MC169" s="559"/>
      <c r="MD169" s="559"/>
      <c r="ME169" s="559"/>
      <c r="MF169" s="559"/>
      <c r="MG169" s="559"/>
      <c r="MH169" s="559"/>
      <c r="MI169" s="559"/>
      <c r="MJ169" s="559"/>
      <c r="MK169" s="559"/>
      <c r="ML169" s="559"/>
      <c r="MM169" s="559"/>
      <c r="MN169" s="559"/>
      <c r="MO169" s="559"/>
      <c r="MP169" s="559"/>
      <c r="MQ169" s="559"/>
      <c r="MR169" s="559"/>
      <c r="MS169" s="559"/>
      <c r="MT169" s="559"/>
      <c r="MU169" s="559"/>
      <c r="MV169" s="559"/>
      <c r="MW169" s="559"/>
      <c r="MX169" s="559"/>
      <c r="MY169" s="559"/>
      <c r="MZ169" s="559"/>
      <c r="NA169" s="559"/>
      <c r="NB169" s="559"/>
      <c r="NC169" s="559"/>
      <c r="ND169" s="559"/>
      <c r="NE169" s="559"/>
      <c r="NF169" s="559"/>
      <c r="NG169" s="559"/>
      <c r="NH169" s="559"/>
      <c r="NI169" s="559"/>
      <c r="NJ169" s="559"/>
      <c r="NK169" s="559"/>
      <c r="NL169" s="559"/>
      <c r="NM169" s="559"/>
      <c r="NN169" s="559"/>
      <c r="NO169" s="559"/>
      <c r="NP169" s="559"/>
      <c r="NQ169" s="559"/>
      <c r="NR169" s="559"/>
      <c r="NS169" s="559"/>
      <c r="NT169" s="559"/>
      <c r="NU169" s="559"/>
      <c r="NV169" s="559"/>
      <c r="NW169" s="559"/>
      <c r="NX169" s="559"/>
      <c r="NY169" s="559"/>
      <c r="NZ169" s="559"/>
      <c r="OA169" s="559"/>
      <c r="OB169" s="559"/>
      <c r="OC169" s="559"/>
      <c r="OD169" s="559"/>
      <c r="OE169" s="559"/>
      <c r="OF169" s="559"/>
      <c r="OG169" s="559"/>
      <c r="OH169" s="559"/>
      <c r="OI169" s="559"/>
      <c r="OJ169" s="559"/>
      <c r="OK169" s="559"/>
      <c r="OL169" s="559"/>
      <c r="OM169" s="559"/>
      <c r="ON169" s="559"/>
      <c r="OO169" s="559"/>
      <c r="OP169" s="559"/>
      <c r="OQ169" s="559"/>
      <c r="OR169" s="559"/>
      <c r="OS169" s="559"/>
      <c r="OT169" s="559"/>
      <c r="OU169" s="559"/>
      <c r="OV169" s="559"/>
      <c r="OW169" s="559"/>
      <c r="OX169" s="559"/>
      <c r="OY169" s="559"/>
      <c r="OZ169" s="559"/>
      <c r="PA169" s="559"/>
      <c r="PB169" s="559"/>
      <c r="PC169" s="559"/>
      <c r="PD169" s="559"/>
      <c r="PE169" s="559"/>
      <c r="PF169" s="559"/>
      <c r="PG169" s="559"/>
      <c r="PH169" s="559"/>
      <c r="PI169" s="559"/>
      <c r="PJ169" s="559"/>
      <c r="PK169" s="559"/>
      <c r="PL169" s="559"/>
      <c r="PM169" s="559"/>
      <c r="PN169" s="559"/>
      <c r="PO169" s="559"/>
      <c r="PP169" s="559"/>
      <c r="PQ169" s="559"/>
      <c r="PR169" s="559"/>
      <c r="PS169" s="559"/>
      <c r="PT169" s="559"/>
      <c r="PU169" s="559"/>
      <c r="PV169" s="559"/>
      <c r="PW169" s="559"/>
      <c r="PX169" s="559"/>
      <c r="PY169" s="559"/>
      <c r="PZ169" s="559"/>
      <c r="QA169" s="559"/>
      <c r="QB169" s="559"/>
      <c r="QC169" s="559"/>
      <c r="QD169" s="559"/>
      <c r="QE169" s="559"/>
      <c r="QF169" s="559"/>
      <c r="QG169" s="559"/>
      <c r="QH169" s="559"/>
      <c r="QI169" s="559"/>
      <c r="QJ169" s="559"/>
      <c r="QK169" s="559"/>
      <c r="QL169" s="559"/>
      <c r="QM169" s="559"/>
      <c r="QN169" s="559"/>
      <c r="QO169" s="559"/>
      <c r="QP169" s="559"/>
      <c r="QQ169" s="559"/>
      <c r="QR169" s="559"/>
      <c r="QS169" s="559"/>
      <c r="QT169" s="559"/>
      <c r="QU169" s="559"/>
      <c r="QV169" s="559"/>
      <c r="QW169" s="559"/>
      <c r="QX169" s="559"/>
      <c r="QY169" s="559"/>
      <c r="QZ169" s="559"/>
      <c r="RA169" s="559"/>
      <c r="RB169" s="559"/>
      <c r="RC169" s="559"/>
      <c r="RD169" s="559"/>
      <c r="RE169" s="559"/>
      <c r="RF169" s="559"/>
      <c r="RG169" s="559"/>
      <c r="RH169" s="559"/>
      <c r="RI169" s="559"/>
      <c r="RJ169" s="559"/>
      <c r="RK169" s="559"/>
      <c r="RL169" s="559"/>
      <c r="RM169" s="559"/>
      <c r="RN169" s="559"/>
      <c r="RO169" s="559"/>
      <c r="RP169" s="559"/>
      <c r="RQ169" s="559"/>
      <c r="RR169" s="559"/>
      <c r="RS169" s="559"/>
      <c r="RT169" s="559"/>
      <c r="RU169" s="559"/>
      <c r="RV169" s="559"/>
      <c r="RW169" s="559"/>
      <c r="RX169" s="559"/>
      <c r="RY169" s="559"/>
      <c r="RZ169" s="559"/>
      <c r="SA169" s="559"/>
      <c r="SB169" s="559"/>
      <c r="SC169" s="559"/>
      <c r="SD169" s="559"/>
      <c r="SE169" s="559"/>
      <c r="SF169" s="559"/>
      <c r="SG169" s="559"/>
      <c r="SH169" s="559"/>
      <c r="SI169" s="559"/>
      <c r="SJ169" s="559"/>
      <c r="SK169" s="559"/>
      <c r="SL169" s="559"/>
      <c r="SM169" s="559"/>
      <c r="SN169" s="559"/>
      <c r="SO169" s="559"/>
      <c r="SP169" s="559"/>
      <c r="SQ169" s="559"/>
      <c r="SR169" s="559"/>
      <c r="SS169" s="559"/>
      <c r="ST169" s="559"/>
      <c r="SU169" s="559"/>
      <c r="SV169" s="559"/>
      <c r="SW169" s="559"/>
      <c r="SX169" s="559"/>
      <c r="SY169" s="559"/>
      <c r="SZ169" s="559"/>
      <c r="TA169" s="559"/>
      <c r="TB169" s="559"/>
      <c r="TC169" s="559"/>
      <c r="TD169" s="559"/>
      <c r="TE169" s="559"/>
      <c r="TF169" s="559"/>
      <c r="TG169" s="559"/>
      <c r="TH169" s="559"/>
      <c r="TI169" s="559"/>
      <c r="TJ169" s="559"/>
      <c r="TK169" s="559"/>
      <c r="TL169" s="559"/>
      <c r="TM169" s="559"/>
      <c r="TN169" s="559"/>
      <c r="TO169" s="559"/>
      <c r="TP169" s="559"/>
      <c r="TQ169" s="559"/>
      <c r="TR169" s="559"/>
      <c r="TS169" s="559"/>
      <c r="TT169" s="559"/>
      <c r="TU169" s="559"/>
      <c r="TV169" s="559"/>
      <c r="TW169" s="559"/>
      <c r="TX169" s="559"/>
      <c r="TY169" s="559"/>
      <c r="TZ169" s="559"/>
      <c r="UA169" s="559"/>
      <c r="UB169" s="559"/>
      <c r="UC169" s="559"/>
      <c r="UD169" s="559"/>
      <c r="UE169" s="559"/>
      <c r="UF169" s="559"/>
      <c r="UG169" s="559"/>
      <c r="UH169" s="559"/>
      <c r="UI169" s="559"/>
      <c r="UJ169" s="559"/>
      <c r="UK169" s="559"/>
      <c r="UL169" s="559"/>
      <c r="UM169" s="559"/>
      <c r="UN169" s="559"/>
      <c r="UO169" s="559"/>
      <c r="UP169" s="559"/>
      <c r="UQ169" s="559"/>
      <c r="UR169" s="559"/>
      <c r="US169" s="559"/>
      <c r="UT169" s="559"/>
      <c r="UU169" s="559"/>
      <c r="UV169" s="559"/>
      <c r="UW169" s="559"/>
      <c r="UX169" s="559"/>
      <c r="UY169" s="559"/>
      <c r="UZ169" s="559"/>
      <c r="VA169" s="559"/>
      <c r="VB169" s="559"/>
      <c r="VC169" s="559"/>
      <c r="VD169" s="559"/>
      <c r="VE169" s="559"/>
      <c r="VF169" s="559"/>
      <c r="VG169" s="559"/>
      <c r="VH169" s="559"/>
      <c r="VI169" s="559"/>
      <c r="VJ169" s="559"/>
      <c r="VK169" s="559"/>
      <c r="VL169" s="559"/>
      <c r="VM169" s="559"/>
      <c r="VN169" s="559"/>
      <c r="VO169" s="559"/>
      <c r="VP169" s="559"/>
      <c r="VQ169" s="559"/>
      <c r="VR169" s="559"/>
      <c r="VS169" s="559"/>
      <c r="VT169" s="559"/>
      <c r="VU169" s="559"/>
      <c r="VV169" s="559"/>
      <c r="VW169" s="559"/>
      <c r="VX169" s="559"/>
      <c r="VY169" s="559"/>
      <c r="VZ169" s="559"/>
      <c r="WA169" s="559"/>
      <c r="WB169" s="559"/>
      <c r="WC169" s="559"/>
      <c r="WD169" s="559"/>
      <c r="WE169" s="559"/>
      <c r="WF169" s="559"/>
      <c r="WG169" s="559"/>
      <c r="WH169" s="559"/>
      <c r="WI169" s="559"/>
      <c r="WJ169" s="559"/>
      <c r="WK169" s="559"/>
      <c r="WL169" s="559"/>
      <c r="WM169" s="559"/>
      <c r="WN169" s="559"/>
      <c r="WO169" s="559"/>
      <c r="WP169" s="559"/>
      <c r="WQ169" s="559"/>
      <c r="WR169" s="559"/>
      <c r="WS169" s="559"/>
      <c r="WT169" s="559"/>
      <c r="WU169" s="559"/>
      <c r="WV169" s="559"/>
      <c r="WW169" s="559"/>
      <c r="WX169" s="559"/>
      <c r="WY169" s="559"/>
      <c r="WZ169" s="559"/>
      <c r="XA169" s="559"/>
      <c r="XB169" s="559"/>
      <c r="XC169" s="559"/>
      <c r="XD169" s="559"/>
      <c r="XE169" s="559"/>
      <c r="XF169" s="559"/>
      <c r="XG169" s="559"/>
      <c r="XH169" s="559"/>
      <c r="XI169" s="559"/>
      <c r="XJ169" s="559"/>
      <c r="XK169" s="559"/>
      <c r="XL169" s="559"/>
      <c r="XM169" s="559"/>
      <c r="XN169" s="559"/>
      <c r="XO169" s="559"/>
      <c r="XP169" s="559"/>
      <c r="XQ169" s="559"/>
      <c r="XR169" s="559"/>
      <c r="XS169" s="559"/>
      <c r="XT169" s="559"/>
      <c r="XU169" s="559"/>
      <c r="XV169" s="559"/>
      <c r="XW169" s="559"/>
      <c r="XX169" s="559"/>
      <c r="XY169" s="559"/>
      <c r="XZ169" s="559"/>
      <c r="YA169" s="559"/>
      <c r="YB169" s="559"/>
      <c r="YC169" s="559"/>
      <c r="YD169" s="559"/>
      <c r="YE169" s="559"/>
      <c r="YF169" s="559"/>
      <c r="YG169" s="559"/>
      <c r="YH169" s="559"/>
      <c r="YI169" s="559"/>
      <c r="YJ169" s="559"/>
      <c r="YK169" s="559"/>
      <c r="YL169" s="559"/>
      <c r="YM169" s="559"/>
      <c r="YN169" s="559"/>
      <c r="YO169" s="559"/>
      <c r="YP169" s="559"/>
      <c r="YQ169" s="559"/>
      <c r="YR169" s="559"/>
      <c r="YS169" s="559"/>
      <c r="YT169" s="559"/>
      <c r="YU169" s="559"/>
      <c r="YV169" s="559"/>
      <c r="YW169" s="559"/>
      <c r="YX169" s="559"/>
      <c r="YY169" s="559"/>
      <c r="YZ169" s="559"/>
      <c r="ZA169" s="559"/>
      <c r="ZB169" s="559"/>
      <c r="ZC169" s="559"/>
      <c r="ZD169" s="559"/>
      <c r="ZE169" s="559"/>
      <c r="ZF169" s="559"/>
      <c r="ZG169" s="559"/>
      <c r="ZH169" s="559"/>
      <c r="ZI169" s="559"/>
      <c r="ZJ169" s="559"/>
      <c r="ZK169" s="559"/>
      <c r="ZL169" s="559"/>
      <c r="ZM169" s="559"/>
      <c r="ZN169" s="559"/>
      <c r="ZO169" s="559"/>
      <c r="ZP169" s="559"/>
      <c r="ZQ169" s="559"/>
      <c r="ZR169" s="559"/>
      <c r="ZS169" s="559"/>
      <c r="ZT169" s="559"/>
      <c r="ZU169" s="559"/>
      <c r="ZV169" s="559"/>
      <c r="ZW169" s="559"/>
      <c r="ZX169" s="559"/>
      <c r="ZY169" s="559"/>
      <c r="ZZ169" s="559"/>
      <c r="AAA169" s="559"/>
      <c r="AAB169" s="559"/>
      <c r="AAC169" s="559"/>
      <c r="AAD169" s="559"/>
      <c r="AAE169" s="559"/>
      <c r="AAF169" s="559"/>
      <c r="AAG169" s="559"/>
      <c r="AAH169" s="559"/>
      <c r="AAI169" s="559"/>
      <c r="AAJ169" s="559"/>
      <c r="AAK169" s="559"/>
      <c r="AAL169" s="559"/>
      <c r="AAM169" s="559"/>
      <c r="AAN169" s="559"/>
      <c r="AAO169" s="559"/>
      <c r="AAP169" s="559"/>
      <c r="AAQ169" s="559"/>
      <c r="AAR169" s="559"/>
      <c r="AAS169" s="559"/>
      <c r="AAT169" s="559"/>
      <c r="AAU169" s="559"/>
      <c r="AAV169" s="559"/>
      <c r="AAW169" s="559"/>
      <c r="AAX169" s="559"/>
      <c r="AAY169" s="559"/>
      <c r="AAZ169" s="559"/>
      <c r="ABA169" s="559"/>
      <c r="ABB169" s="559"/>
      <c r="ABC169" s="559"/>
      <c r="ABD169" s="559"/>
      <c r="ABE169" s="559"/>
      <c r="ABF169" s="559"/>
      <c r="ABG169" s="559"/>
      <c r="ABH169" s="559"/>
      <c r="ABI169" s="559"/>
      <c r="ABJ169" s="559"/>
      <c r="ABK169" s="559"/>
      <c r="ABL169" s="559"/>
      <c r="ABM169" s="559"/>
      <c r="ABN169" s="559"/>
      <c r="ABO169" s="559"/>
      <c r="ABP169" s="559"/>
      <c r="ABQ169" s="559"/>
      <c r="ABR169" s="559"/>
      <c r="ABS169" s="559"/>
      <c r="ABT169" s="559"/>
      <c r="ABU169" s="559"/>
      <c r="ABV169" s="559"/>
      <c r="ABW169" s="559"/>
      <c r="ABX169" s="559"/>
      <c r="ABY169" s="559"/>
      <c r="ABZ169" s="559"/>
      <c r="ACA169" s="559"/>
      <c r="ACB169" s="559"/>
      <c r="ACC169" s="559"/>
      <c r="ACD169" s="559"/>
      <c r="ACE169" s="559"/>
      <c r="ACF169" s="559"/>
      <c r="ACG169" s="559"/>
      <c r="ACH169" s="559"/>
      <c r="ACI169" s="559"/>
      <c r="ACJ169" s="559"/>
      <c r="ACK169" s="559"/>
      <c r="ACL169" s="559"/>
      <c r="ACM169" s="559"/>
      <c r="ACN169" s="559"/>
      <c r="ACO169" s="559"/>
      <c r="ACP169" s="559"/>
      <c r="ACQ169" s="559"/>
      <c r="ACR169" s="559"/>
      <c r="ACS169" s="559"/>
      <c r="ACT169" s="559"/>
      <c r="ACU169" s="559"/>
      <c r="ACV169" s="559"/>
      <c r="ACW169" s="559"/>
      <c r="ACX169" s="559"/>
      <c r="ACY169" s="559"/>
      <c r="ACZ169" s="559"/>
      <c r="ADA169" s="559"/>
      <c r="ADB169" s="559"/>
      <c r="ADC169" s="559"/>
      <c r="ADD169" s="559"/>
      <c r="ADE169" s="559"/>
      <c r="ADF169" s="559"/>
      <c r="ADG169" s="559"/>
      <c r="ADH169" s="559"/>
      <c r="ADI169" s="559"/>
      <c r="ADJ169" s="559"/>
      <c r="ADK169" s="559"/>
      <c r="ADL169" s="559"/>
      <c r="ADM169" s="559"/>
      <c r="ADN169" s="559"/>
      <c r="ADO169" s="559"/>
      <c r="ADP169" s="559"/>
      <c r="ADQ169" s="559"/>
      <c r="ADR169" s="559"/>
      <c r="ADS169" s="559"/>
      <c r="ADT169" s="559"/>
      <c r="ADU169" s="559"/>
      <c r="ADV169" s="559"/>
      <c r="ADW169" s="559"/>
      <c r="ADX169" s="559"/>
      <c r="ADY169" s="559"/>
      <c r="ADZ169" s="559"/>
      <c r="AEA169" s="559"/>
      <c r="AEB169" s="559"/>
      <c r="AEC169" s="559"/>
      <c r="AED169" s="559"/>
      <c r="AEE169" s="559"/>
      <c r="AEF169" s="559"/>
      <c r="AEG169" s="559"/>
      <c r="AEH169" s="559"/>
      <c r="AEI169" s="559"/>
      <c r="AEJ169" s="559"/>
      <c r="AEK169" s="559"/>
      <c r="AEL169" s="559"/>
      <c r="AEM169" s="559"/>
      <c r="AEN169" s="559"/>
      <c r="AEO169" s="559"/>
      <c r="AEP169" s="559"/>
      <c r="AEQ169" s="559"/>
      <c r="AER169" s="559"/>
      <c r="AES169" s="559"/>
      <c r="AET169" s="559"/>
      <c r="AEU169" s="559"/>
      <c r="AEV169" s="559"/>
      <c r="AEW169" s="559"/>
      <c r="AEX169" s="559"/>
      <c r="AEY169" s="559"/>
      <c r="AEZ169" s="559"/>
      <c r="AFA169" s="559"/>
      <c r="AFB169" s="559"/>
      <c r="AFC169" s="559"/>
      <c r="AFD169" s="559"/>
      <c r="AFE169" s="559"/>
      <c r="AFF169" s="559"/>
      <c r="AFG169" s="559"/>
      <c r="AFH169" s="559"/>
      <c r="AFI169" s="559"/>
      <c r="AFJ169" s="559"/>
      <c r="AFK169" s="559"/>
      <c r="AFL169" s="559"/>
      <c r="AFM169" s="559"/>
      <c r="AFN169" s="559"/>
      <c r="AFO169" s="559"/>
      <c r="AFP169" s="559"/>
      <c r="AFQ169" s="559"/>
      <c r="AFR169" s="559"/>
      <c r="AFS169" s="559"/>
      <c r="AFT169" s="559"/>
      <c r="AFU169" s="559"/>
      <c r="AFV169" s="559"/>
      <c r="AFW169" s="559"/>
      <c r="AFX169" s="559"/>
      <c r="AFY169" s="559"/>
      <c r="AFZ169" s="559"/>
      <c r="AGA169" s="559"/>
      <c r="AGB169" s="559"/>
      <c r="AGC169" s="559"/>
      <c r="AGD169" s="559"/>
      <c r="AGE169" s="559"/>
      <c r="AGF169" s="559"/>
      <c r="AGG169" s="559"/>
      <c r="AGH169" s="559"/>
      <c r="AGI169" s="559"/>
      <c r="AGJ169" s="559"/>
      <c r="AGK169" s="559"/>
      <c r="AGL169" s="559"/>
      <c r="AGM169" s="559"/>
      <c r="AGN169" s="559"/>
      <c r="AGO169" s="559"/>
      <c r="AGP169" s="559"/>
      <c r="AGQ169" s="559"/>
      <c r="AGR169" s="559"/>
      <c r="AGS169" s="559"/>
      <c r="AGT169" s="559"/>
      <c r="AGU169" s="559"/>
      <c r="AGV169" s="559"/>
      <c r="AGW169" s="559"/>
      <c r="AGX169" s="559"/>
      <c r="AGY169" s="559"/>
      <c r="AGZ169" s="559"/>
      <c r="AHA169" s="559"/>
      <c r="AHB169" s="559"/>
      <c r="AHC169" s="559"/>
      <c r="AHD169" s="559"/>
      <c r="AHE169" s="559"/>
      <c r="AHF169" s="559"/>
      <c r="AHG169" s="559"/>
      <c r="AHH169" s="559"/>
      <c r="AHI169" s="559"/>
      <c r="AHJ169" s="559"/>
      <c r="AHK169" s="559"/>
      <c r="AHL169" s="559"/>
      <c r="AHM169" s="559"/>
      <c r="AHN169" s="559"/>
      <c r="AHO169" s="559"/>
      <c r="AHP169" s="559"/>
      <c r="AHQ169" s="559"/>
      <c r="AHR169" s="559"/>
      <c r="AHS169" s="559"/>
      <c r="AHT169" s="559"/>
      <c r="AHU169" s="559"/>
      <c r="AHV169" s="559"/>
      <c r="AHW169" s="559"/>
      <c r="AHX169" s="559"/>
      <c r="AHY169" s="559"/>
      <c r="AHZ169" s="559"/>
      <c r="AIA169" s="559"/>
      <c r="AIB169" s="559"/>
      <c r="AIC169" s="559"/>
      <c r="AID169" s="559"/>
      <c r="AIE169" s="559"/>
      <c r="AIF169" s="559"/>
      <c r="AIG169" s="559"/>
      <c r="AIH169" s="559"/>
      <c r="AII169" s="559"/>
      <c r="AIJ169" s="559"/>
      <c r="AIK169" s="559"/>
      <c r="AIL169" s="559"/>
      <c r="AIM169" s="559"/>
      <c r="AIN169" s="559"/>
      <c r="AIO169" s="559"/>
      <c r="AIP169" s="559"/>
      <c r="AIQ169" s="559"/>
      <c r="AIR169" s="559"/>
      <c r="AIS169" s="559"/>
      <c r="AIT169" s="559"/>
      <c r="AIU169" s="559"/>
      <c r="AIV169" s="559"/>
      <c r="AIW169" s="559"/>
      <c r="AIX169" s="559"/>
      <c r="AIY169" s="559"/>
      <c r="AIZ169" s="559"/>
      <c r="AJA169" s="559"/>
      <c r="AJB169" s="559"/>
      <c r="AJC169" s="559"/>
      <c r="AJD169" s="559"/>
      <c r="AJE169" s="559"/>
      <c r="AJF169" s="559"/>
      <c r="AJG169" s="559"/>
      <c r="AJH169" s="559"/>
      <c r="AJI169" s="559"/>
      <c r="AJJ169" s="559"/>
      <c r="AJK169" s="559"/>
      <c r="AJL169" s="559"/>
      <c r="AJM169" s="559"/>
      <c r="AJN169" s="559"/>
      <c r="AJO169" s="559"/>
      <c r="AJP169" s="559"/>
      <c r="AJQ169" s="559"/>
      <c r="AJR169" s="559"/>
      <c r="AJS169" s="559"/>
      <c r="AJT169" s="559"/>
      <c r="AJU169" s="559"/>
      <c r="AJV169" s="559"/>
      <c r="AJW169" s="559"/>
      <c r="AJX169" s="559"/>
      <c r="AJY169" s="559"/>
      <c r="AJZ169" s="559"/>
      <c r="AKA169" s="559"/>
      <c r="AKB169" s="559"/>
      <c r="AKC169" s="559"/>
      <c r="AKD169" s="559"/>
      <c r="AKE169" s="559"/>
      <c r="AKF169" s="559"/>
      <c r="AKG169" s="559"/>
      <c r="AKH169" s="559"/>
      <c r="AKI169" s="559"/>
      <c r="AKJ169" s="559"/>
      <c r="AKK169" s="559"/>
      <c r="AKL169" s="559"/>
      <c r="AKM169" s="559"/>
      <c r="AKN169" s="559"/>
      <c r="AKO169" s="559"/>
      <c r="AKP169" s="559"/>
      <c r="AKQ169" s="559"/>
      <c r="AKR169" s="559"/>
      <c r="AKS169" s="559"/>
      <c r="AKT169" s="559"/>
      <c r="AKU169" s="559"/>
      <c r="AKV169" s="559"/>
      <c r="AKW169" s="559"/>
      <c r="AKX169" s="559"/>
      <c r="AKY169" s="559"/>
      <c r="AKZ169" s="559"/>
      <c r="ALA169" s="559"/>
      <c r="ALB169" s="559"/>
      <c r="ALC169" s="559"/>
      <c r="ALD169" s="559"/>
      <c r="ALE169" s="559"/>
      <c r="ALF169" s="559"/>
      <c r="ALG169" s="559"/>
      <c r="ALH169" s="559"/>
      <c r="ALI169" s="559"/>
      <c r="ALJ169" s="559"/>
      <c r="ALK169" s="559"/>
      <c r="ALL169" s="559"/>
      <c r="ALM169" s="559"/>
      <c r="ALN169" s="559"/>
      <c r="ALO169" s="559"/>
      <c r="ALP169" s="559"/>
      <c r="ALQ169" s="559"/>
      <c r="ALR169" s="559"/>
      <c r="ALS169" s="559"/>
      <c r="ALT169" s="559"/>
      <c r="ALU169" s="559"/>
      <c r="ALV169" s="559"/>
      <c r="ALW169" s="559"/>
      <c r="ALX169" s="559"/>
      <c r="ALY169" s="559"/>
      <c r="ALZ169" s="559"/>
      <c r="AMA169" s="559"/>
      <c r="AMB169" s="559"/>
      <c r="AMC169" s="559"/>
      <c r="AMD169" s="559"/>
      <c r="AME169" s="559"/>
      <c r="AMF169" s="559"/>
      <c r="AMG169" s="559"/>
      <c r="AMH169" s="559"/>
      <c r="AMI169" s="559"/>
      <c r="AMJ169" s="559"/>
    </row>
    <row r="170" spans="1:1026" x14ac:dyDescent="0.25">
      <c r="A170" s="258" t="s">
        <v>1139</v>
      </c>
      <c r="B170" s="257">
        <v>170</v>
      </c>
      <c r="C170" s="258" t="s">
        <v>24288</v>
      </c>
      <c r="D170" s="308" t="s">
        <v>1133</v>
      </c>
      <c r="E170" s="286"/>
      <c r="F170" s="291"/>
      <c r="G170" s="280"/>
      <c r="H170" s="280"/>
      <c r="I170" s="492">
        <v>294</v>
      </c>
      <c r="J170" s="394">
        <v>2</v>
      </c>
      <c r="K170" s="293"/>
      <c r="L170" s="293"/>
      <c r="M170" s="293"/>
      <c r="N170" s="293"/>
      <c r="O170" s="293"/>
      <c r="P170" s="293"/>
      <c r="Q170" s="293"/>
      <c r="R170" s="293"/>
      <c r="S170" s="293"/>
      <c r="T170" s="293"/>
      <c r="U170" s="293"/>
      <c r="V170" s="293"/>
      <c r="W170" s="283">
        <f t="shared" si="87"/>
        <v>100</v>
      </c>
      <c r="X170" s="283">
        <f t="shared" si="78"/>
        <v>100</v>
      </c>
      <c r="Y170" s="283">
        <f t="shared" si="86"/>
        <v>100</v>
      </c>
      <c r="Z170" s="283">
        <f t="shared" si="88"/>
        <v>100</v>
      </c>
      <c r="AA170" s="283">
        <f t="shared" si="89"/>
        <v>100</v>
      </c>
      <c r="AB170" s="287">
        <f t="shared" si="90"/>
        <v>100</v>
      </c>
      <c r="AC170" s="287">
        <f t="shared" si="91"/>
        <v>100</v>
      </c>
      <c r="AD170" s="287">
        <f t="shared" si="92"/>
        <v>100</v>
      </c>
      <c r="AE170" s="284">
        <f t="shared" si="84"/>
        <v>100</v>
      </c>
      <c r="AF170" s="284">
        <f t="shared" si="75"/>
        <v>100</v>
      </c>
      <c r="AG170" s="268">
        <f t="shared" si="85"/>
        <v>100</v>
      </c>
      <c r="AH170" s="268">
        <f t="shared" si="93"/>
        <v>10</v>
      </c>
      <c r="AI170" s="268">
        <f t="shared" si="94"/>
        <v>100</v>
      </c>
      <c r="AJ170" s="268">
        <f t="shared" si="95"/>
        <v>100</v>
      </c>
      <c r="AK170" s="506" t="s">
        <v>24289</v>
      </c>
      <c r="AL170" s="408"/>
      <c r="AM170" s="409">
        <v>2</v>
      </c>
      <c r="AN170" s="511"/>
      <c r="AO170" s="357"/>
      <c r="AP170" s="357"/>
      <c r="AQ170" s="286"/>
      <c r="AR170" s="356" t="s">
        <v>24290</v>
      </c>
      <c r="AS170" s="382"/>
      <c r="AT170" s="286"/>
      <c r="AU170" s="286"/>
      <c r="AV170" s="559"/>
      <c r="AW170" s="559"/>
      <c r="AX170" s="559"/>
      <c r="AY170" s="559"/>
      <c r="AZ170" s="559"/>
      <c r="BA170" s="559"/>
      <c r="BB170" s="559"/>
      <c r="BC170" s="559"/>
      <c r="BD170" s="559"/>
      <c r="BE170" s="559"/>
      <c r="BF170" s="559"/>
      <c r="BG170" s="559"/>
      <c r="BH170" s="559"/>
      <c r="BI170" s="559"/>
      <c r="BJ170" s="559"/>
      <c r="BK170" s="559"/>
      <c r="BL170" s="559"/>
      <c r="BM170" s="559"/>
      <c r="BN170" s="559"/>
      <c r="BO170" s="559"/>
      <c r="BP170" s="559"/>
      <c r="BQ170" s="559"/>
      <c r="BR170" s="559"/>
      <c r="BS170" s="559"/>
      <c r="BT170" s="559"/>
      <c r="BU170" s="559"/>
      <c r="BV170" s="559"/>
      <c r="BW170" s="559"/>
      <c r="BX170" s="559"/>
      <c r="BY170" s="559"/>
      <c r="BZ170" s="559"/>
      <c r="CA170" s="559"/>
      <c r="CB170" s="559"/>
      <c r="CC170" s="559"/>
      <c r="CD170" s="559"/>
      <c r="CE170" s="559"/>
      <c r="CF170" s="559"/>
      <c r="CG170" s="559"/>
      <c r="CH170" s="559"/>
      <c r="CI170" s="559"/>
      <c r="CJ170" s="559"/>
      <c r="CK170" s="559"/>
      <c r="CL170" s="559"/>
      <c r="CM170" s="559"/>
      <c r="CN170" s="559"/>
      <c r="CO170" s="559"/>
      <c r="CP170" s="559"/>
      <c r="CQ170" s="559"/>
      <c r="CR170" s="559"/>
      <c r="CS170" s="559"/>
      <c r="CT170" s="559"/>
      <c r="CU170" s="559"/>
      <c r="CV170" s="559"/>
      <c r="CW170" s="559"/>
      <c r="CX170" s="559"/>
      <c r="CY170" s="559"/>
      <c r="CZ170" s="559"/>
      <c r="DA170" s="559"/>
      <c r="DB170" s="559"/>
      <c r="DC170" s="559"/>
      <c r="DD170" s="559"/>
      <c r="DE170" s="559"/>
      <c r="DF170" s="559"/>
      <c r="DG170" s="559"/>
      <c r="DH170" s="559"/>
      <c r="DI170" s="559"/>
      <c r="DJ170" s="559"/>
      <c r="DK170" s="559"/>
      <c r="DL170" s="559"/>
      <c r="DM170" s="559"/>
      <c r="DN170" s="559"/>
      <c r="DO170" s="559"/>
      <c r="DP170" s="559"/>
      <c r="DQ170" s="559"/>
      <c r="DR170" s="559"/>
      <c r="DS170" s="559"/>
      <c r="DT170" s="559"/>
      <c r="DU170" s="559"/>
      <c r="DV170" s="559"/>
      <c r="DW170" s="559"/>
      <c r="DX170" s="559"/>
      <c r="DY170" s="559"/>
      <c r="DZ170" s="559"/>
      <c r="EA170" s="559"/>
      <c r="EB170" s="559"/>
      <c r="EC170" s="559"/>
      <c r="ED170" s="559"/>
      <c r="EE170" s="559"/>
      <c r="EF170" s="559"/>
      <c r="EG170" s="559"/>
      <c r="EH170" s="559"/>
      <c r="EI170" s="559"/>
      <c r="EJ170" s="559"/>
      <c r="EK170" s="559"/>
      <c r="EL170" s="559"/>
      <c r="EM170" s="559"/>
      <c r="EN170" s="559"/>
      <c r="EO170" s="559"/>
      <c r="EP170" s="559"/>
      <c r="EQ170" s="559"/>
      <c r="ER170" s="559"/>
      <c r="ES170" s="559"/>
      <c r="ET170" s="559"/>
      <c r="EU170" s="559"/>
      <c r="EV170" s="559"/>
      <c r="EW170" s="559"/>
      <c r="EX170" s="559"/>
      <c r="EY170" s="559"/>
      <c r="EZ170" s="559"/>
      <c r="FA170" s="559"/>
      <c r="FB170" s="559"/>
      <c r="FC170" s="559"/>
      <c r="FD170" s="559"/>
      <c r="FE170" s="559"/>
      <c r="FF170" s="559"/>
      <c r="FG170" s="559"/>
      <c r="FH170" s="559"/>
      <c r="FI170" s="559"/>
      <c r="FJ170" s="559"/>
      <c r="FK170" s="559"/>
      <c r="FL170" s="559"/>
      <c r="FM170" s="559"/>
      <c r="FN170" s="559"/>
      <c r="FO170" s="559"/>
      <c r="FP170" s="559"/>
      <c r="FQ170" s="559"/>
      <c r="FR170" s="559"/>
      <c r="FS170" s="559"/>
      <c r="FT170" s="559"/>
      <c r="FU170" s="559"/>
      <c r="FV170" s="559"/>
      <c r="FW170" s="559"/>
      <c r="FX170" s="559"/>
      <c r="FY170" s="559"/>
      <c r="FZ170" s="559"/>
      <c r="GA170" s="559"/>
      <c r="GB170" s="559"/>
      <c r="GC170" s="559"/>
      <c r="GD170" s="559"/>
      <c r="GE170" s="559"/>
      <c r="GF170" s="559"/>
      <c r="GG170" s="559"/>
      <c r="GH170" s="559"/>
      <c r="GI170" s="559"/>
      <c r="GJ170" s="559"/>
      <c r="GK170" s="559"/>
      <c r="GL170" s="559"/>
      <c r="GM170" s="559"/>
      <c r="GN170" s="559"/>
      <c r="GO170" s="559"/>
      <c r="GP170" s="559"/>
      <c r="GQ170" s="559"/>
      <c r="GR170" s="559"/>
      <c r="GS170" s="559"/>
      <c r="GT170" s="559"/>
      <c r="GU170" s="559"/>
      <c r="GV170" s="559"/>
      <c r="GW170" s="559"/>
      <c r="GX170" s="559"/>
      <c r="GY170" s="559"/>
      <c r="GZ170" s="559"/>
      <c r="HA170" s="559"/>
      <c r="HB170" s="559"/>
      <c r="HC170" s="559"/>
      <c r="HD170" s="559"/>
      <c r="HE170" s="559"/>
      <c r="HF170" s="559"/>
      <c r="HG170" s="559"/>
      <c r="HH170" s="559"/>
      <c r="HI170" s="559"/>
      <c r="HJ170" s="559"/>
      <c r="HK170" s="559"/>
      <c r="HL170" s="559"/>
      <c r="HM170" s="559"/>
      <c r="HN170" s="559"/>
      <c r="HO170" s="559"/>
      <c r="HP170" s="559"/>
      <c r="HQ170" s="559"/>
      <c r="HR170" s="559"/>
      <c r="HS170" s="559"/>
      <c r="HT170" s="559"/>
      <c r="HU170" s="559"/>
      <c r="HV170" s="559"/>
      <c r="HW170" s="559"/>
      <c r="HX170" s="559"/>
      <c r="HY170" s="559"/>
      <c r="HZ170" s="559"/>
      <c r="IA170" s="559"/>
      <c r="IB170" s="559"/>
      <c r="IC170" s="559"/>
      <c r="ID170" s="559"/>
      <c r="IE170" s="559"/>
      <c r="IF170" s="559"/>
      <c r="IG170" s="559"/>
      <c r="IH170" s="559"/>
      <c r="II170" s="559"/>
      <c r="IJ170" s="559"/>
      <c r="IK170" s="559"/>
      <c r="IL170" s="559"/>
      <c r="IM170" s="559"/>
      <c r="IN170" s="559"/>
      <c r="IO170" s="559"/>
      <c r="IP170" s="559"/>
      <c r="IQ170" s="559"/>
      <c r="IR170" s="559"/>
      <c r="IS170" s="559"/>
      <c r="IT170" s="559"/>
      <c r="IU170" s="559"/>
      <c r="IV170" s="559"/>
      <c r="IW170" s="559"/>
      <c r="IX170" s="559"/>
      <c r="IY170" s="559"/>
      <c r="IZ170" s="559"/>
      <c r="JA170" s="559"/>
      <c r="JB170" s="559"/>
      <c r="JC170" s="559"/>
      <c r="JD170" s="559"/>
      <c r="JE170" s="559"/>
      <c r="JF170" s="559"/>
      <c r="JG170" s="559"/>
      <c r="JH170" s="559"/>
      <c r="JI170" s="559"/>
      <c r="JJ170" s="559"/>
      <c r="JK170" s="559"/>
      <c r="JL170" s="559"/>
      <c r="JM170" s="559"/>
      <c r="JN170" s="559"/>
      <c r="JO170" s="559"/>
      <c r="JP170" s="559"/>
      <c r="JQ170" s="559"/>
      <c r="JR170" s="559"/>
      <c r="JS170" s="559"/>
      <c r="JT170" s="559"/>
      <c r="JU170" s="559"/>
      <c r="JV170" s="559"/>
      <c r="JW170" s="559"/>
      <c r="JX170" s="559"/>
      <c r="JY170" s="559"/>
      <c r="JZ170" s="559"/>
      <c r="KA170" s="559"/>
      <c r="KB170" s="559"/>
      <c r="KC170" s="559"/>
      <c r="KD170" s="559"/>
      <c r="KE170" s="559"/>
      <c r="KF170" s="559"/>
      <c r="KG170" s="559"/>
      <c r="KH170" s="559"/>
      <c r="KI170" s="559"/>
      <c r="KJ170" s="559"/>
      <c r="KK170" s="559"/>
      <c r="KL170" s="559"/>
      <c r="KM170" s="559"/>
      <c r="KN170" s="559"/>
      <c r="KO170" s="559"/>
      <c r="KP170" s="559"/>
      <c r="KQ170" s="559"/>
      <c r="KR170" s="559"/>
      <c r="KS170" s="559"/>
      <c r="KT170" s="559"/>
      <c r="KU170" s="559"/>
      <c r="KV170" s="559"/>
      <c r="KW170" s="559"/>
      <c r="KX170" s="559"/>
      <c r="KY170" s="559"/>
      <c r="KZ170" s="559"/>
      <c r="LA170" s="559"/>
      <c r="LB170" s="559"/>
      <c r="LC170" s="559"/>
      <c r="LD170" s="559"/>
      <c r="LE170" s="559"/>
      <c r="LF170" s="559"/>
      <c r="LG170" s="559"/>
      <c r="LH170" s="559"/>
      <c r="LI170" s="559"/>
      <c r="LJ170" s="559"/>
      <c r="LK170" s="559"/>
      <c r="LL170" s="559"/>
      <c r="LM170" s="559"/>
      <c r="LN170" s="559"/>
      <c r="LO170" s="559"/>
      <c r="LP170" s="559"/>
      <c r="LQ170" s="559"/>
      <c r="LR170" s="559"/>
      <c r="LS170" s="559"/>
      <c r="LT170" s="559"/>
      <c r="LU170" s="559"/>
      <c r="LV170" s="559"/>
      <c r="LW170" s="559"/>
      <c r="LX170" s="559"/>
      <c r="LY170" s="559"/>
      <c r="LZ170" s="559"/>
      <c r="MA170" s="559"/>
      <c r="MB170" s="559"/>
      <c r="MC170" s="559"/>
      <c r="MD170" s="559"/>
      <c r="ME170" s="559"/>
      <c r="MF170" s="559"/>
      <c r="MG170" s="559"/>
      <c r="MH170" s="559"/>
      <c r="MI170" s="559"/>
      <c r="MJ170" s="559"/>
      <c r="MK170" s="559"/>
      <c r="ML170" s="559"/>
      <c r="MM170" s="559"/>
      <c r="MN170" s="559"/>
      <c r="MO170" s="559"/>
      <c r="MP170" s="559"/>
      <c r="MQ170" s="559"/>
      <c r="MR170" s="559"/>
      <c r="MS170" s="559"/>
      <c r="MT170" s="559"/>
      <c r="MU170" s="559"/>
      <c r="MV170" s="559"/>
      <c r="MW170" s="559"/>
      <c r="MX170" s="559"/>
      <c r="MY170" s="559"/>
      <c r="MZ170" s="559"/>
      <c r="NA170" s="559"/>
      <c r="NB170" s="559"/>
      <c r="NC170" s="559"/>
      <c r="ND170" s="559"/>
      <c r="NE170" s="559"/>
      <c r="NF170" s="559"/>
      <c r="NG170" s="559"/>
      <c r="NH170" s="559"/>
      <c r="NI170" s="559"/>
      <c r="NJ170" s="559"/>
      <c r="NK170" s="559"/>
      <c r="NL170" s="559"/>
      <c r="NM170" s="559"/>
      <c r="NN170" s="559"/>
      <c r="NO170" s="559"/>
      <c r="NP170" s="559"/>
      <c r="NQ170" s="559"/>
      <c r="NR170" s="559"/>
      <c r="NS170" s="559"/>
      <c r="NT170" s="559"/>
      <c r="NU170" s="559"/>
      <c r="NV170" s="559"/>
      <c r="NW170" s="559"/>
      <c r="NX170" s="559"/>
      <c r="NY170" s="559"/>
      <c r="NZ170" s="559"/>
      <c r="OA170" s="559"/>
      <c r="OB170" s="559"/>
      <c r="OC170" s="559"/>
      <c r="OD170" s="559"/>
      <c r="OE170" s="559"/>
      <c r="OF170" s="559"/>
      <c r="OG170" s="559"/>
      <c r="OH170" s="559"/>
      <c r="OI170" s="559"/>
      <c r="OJ170" s="559"/>
      <c r="OK170" s="559"/>
      <c r="OL170" s="559"/>
      <c r="OM170" s="559"/>
      <c r="ON170" s="559"/>
      <c r="OO170" s="559"/>
      <c r="OP170" s="559"/>
      <c r="OQ170" s="559"/>
      <c r="OR170" s="559"/>
      <c r="OS170" s="559"/>
      <c r="OT170" s="559"/>
      <c r="OU170" s="559"/>
      <c r="OV170" s="559"/>
      <c r="OW170" s="559"/>
      <c r="OX170" s="559"/>
      <c r="OY170" s="559"/>
      <c r="OZ170" s="559"/>
      <c r="PA170" s="559"/>
      <c r="PB170" s="559"/>
      <c r="PC170" s="559"/>
      <c r="PD170" s="559"/>
      <c r="PE170" s="559"/>
      <c r="PF170" s="559"/>
      <c r="PG170" s="559"/>
      <c r="PH170" s="559"/>
      <c r="PI170" s="559"/>
      <c r="PJ170" s="559"/>
      <c r="PK170" s="559"/>
      <c r="PL170" s="559"/>
      <c r="PM170" s="559"/>
      <c r="PN170" s="559"/>
      <c r="PO170" s="559"/>
      <c r="PP170" s="559"/>
      <c r="PQ170" s="559"/>
      <c r="PR170" s="559"/>
      <c r="PS170" s="559"/>
      <c r="PT170" s="559"/>
      <c r="PU170" s="559"/>
      <c r="PV170" s="559"/>
      <c r="PW170" s="559"/>
      <c r="PX170" s="559"/>
      <c r="PY170" s="559"/>
      <c r="PZ170" s="559"/>
      <c r="QA170" s="559"/>
      <c r="QB170" s="559"/>
      <c r="QC170" s="559"/>
      <c r="QD170" s="559"/>
      <c r="QE170" s="559"/>
      <c r="QF170" s="559"/>
      <c r="QG170" s="559"/>
      <c r="QH170" s="559"/>
      <c r="QI170" s="559"/>
      <c r="QJ170" s="559"/>
      <c r="QK170" s="559"/>
      <c r="QL170" s="559"/>
      <c r="QM170" s="559"/>
      <c r="QN170" s="559"/>
      <c r="QO170" s="559"/>
      <c r="QP170" s="559"/>
      <c r="QQ170" s="559"/>
      <c r="QR170" s="559"/>
      <c r="QS170" s="559"/>
      <c r="QT170" s="559"/>
      <c r="QU170" s="559"/>
      <c r="QV170" s="559"/>
      <c r="QW170" s="559"/>
      <c r="QX170" s="559"/>
      <c r="QY170" s="559"/>
      <c r="QZ170" s="559"/>
      <c r="RA170" s="559"/>
      <c r="RB170" s="559"/>
      <c r="RC170" s="559"/>
      <c r="RD170" s="559"/>
      <c r="RE170" s="559"/>
      <c r="RF170" s="559"/>
      <c r="RG170" s="559"/>
      <c r="RH170" s="559"/>
      <c r="RI170" s="559"/>
      <c r="RJ170" s="559"/>
      <c r="RK170" s="559"/>
      <c r="RL170" s="559"/>
      <c r="RM170" s="559"/>
      <c r="RN170" s="559"/>
      <c r="RO170" s="559"/>
      <c r="RP170" s="559"/>
      <c r="RQ170" s="559"/>
      <c r="RR170" s="559"/>
      <c r="RS170" s="559"/>
      <c r="RT170" s="559"/>
      <c r="RU170" s="559"/>
      <c r="RV170" s="559"/>
      <c r="RW170" s="559"/>
      <c r="RX170" s="559"/>
      <c r="RY170" s="559"/>
      <c r="RZ170" s="559"/>
      <c r="SA170" s="559"/>
      <c r="SB170" s="559"/>
      <c r="SC170" s="559"/>
      <c r="SD170" s="559"/>
      <c r="SE170" s="559"/>
      <c r="SF170" s="559"/>
      <c r="SG170" s="559"/>
      <c r="SH170" s="559"/>
      <c r="SI170" s="559"/>
      <c r="SJ170" s="559"/>
      <c r="SK170" s="559"/>
      <c r="SL170" s="559"/>
      <c r="SM170" s="559"/>
      <c r="SN170" s="559"/>
      <c r="SO170" s="559"/>
      <c r="SP170" s="559"/>
      <c r="SQ170" s="559"/>
      <c r="SR170" s="559"/>
      <c r="SS170" s="559"/>
      <c r="ST170" s="559"/>
      <c r="SU170" s="559"/>
      <c r="SV170" s="559"/>
      <c r="SW170" s="559"/>
      <c r="SX170" s="559"/>
      <c r="SY170" s="559"/>
      <c r="SZ170" s="559"/>
      <c r="TA170" s="559"/>
      <c r="TB170" s="559"/>
      <c r="TC170" s="559"/>
      <c r="TD170" s="559"/>
      <c r="TE170" s="559"/>
      <c r="TF170" s="559"/>
      <c r="TG170" s="559"/>
      <c r="TH170" s="559"/>
      <c r="TI170" s="559"/>
      <c r="TJ170" s="559"/>
      <c r="TK170" s="559"/>
      <c r="TL170" s="559"/>
      <c r="TM170" s="559"/>
      <c r="TN170" s="559"/>
      <c r="TO170" s="559"/>
      <c r="TP170" s="559"/>
      <c r="TQ170" s="559"/>
      <c r="TR170" s="559"/>
      <c r="TS170" s="559"/>
      <c r="TT170" s="559"/>
      <c r="TU170" s="559"/>
      <c r="TV170" s="559"/>
      <c r="TW170" s="559"/>
      <c r="TX170" s="559"/>
      <c r="TY170" s="559"/>
      <c r="TZ170" s="559"/>
      <c r="UA170" s="559"/>
      <c r="UB170" s="559"/>
      <c r="UC170" s="559"/>
      <c r="UD170" s="559"/>
      <c r="UE170" s="559"/>
      <c r="UF170" s="559"/>
      <c r="UG170" s="559"/>
      <c r="UH170" s="559"/>
      <c r="UI170" s="559"/>
      <c r="UJ170" s="559"/>
      <c r="UK170" s="559"/>
      <c r="UL170" s="559"/>
      <c r="UM170" s="559"/>
      <c r="UN170" s="559"/>
      <c r="UO170" s="559"/>
      <c r="UP170" s="559"/>
      <c r="UQ170" s="559"/>
      <c r="UR170" s="559"/>
      <c r="US170" s="559"/>
      <c r="UT170" s="559"/>
      <c r="UU170" s="559"/>
      <c r="UV170" s="559"/>
      <c r="UW170" s="559"/>
      <c r="UX170" s="559"/>
      <c r="UY170" s="559"/>
      <c r="UZ170" s="559"/>
      <c r="VA170" s="559"/>
      <c r="VB170" s="559"/>
      <c r="VC170" s="559"/>
      <c r="VD170" s="559"/>
      <c r="VE170" s="559"/>
      <c r="VF170" s="559"/>
      <c r="VG170" s="559"/>
      <c r="VH170" s="559"/>
      <c r="VI170" s="559"/>
      <c r="VJ170" s="559"/>
      <c r="VK170" s="559"/>
      <c r="VL170" s="559"/>
      <c r="VM170" s="559"/>
      <c r="VN170" s="559"/>
      <c r="VO170" s="559"/>
      <c r="VP170" s="559"/>
      <c r="VQ170" s="559"/>
      <c r="VR170" s="559"/>
      <c r="VS170" s="559"/>
      <c r="VT170" s="559"/>
      <c r="VU170" s="559"/>
      <c r="VV170" s="559"/>
      <c r="VW170" s="559"/>
      <c r="VX170" s="559"/>
      <c r="VY170" s="559"/>
      <c r="VZ170" s="559"/>
      <c r="WA170" s="559"/>
      <c r="WB170" s="559"/>
      <c r="WC170" s="559"/>
      <c r="WD170" s="559"/>
      <c r="WE170" s="559"/>
      <c r="WF170" s="559"/>
      <c r="WG170" s="559"/>
      <c r="WH170" s="559"/>
      <c r="WI170" s="559"/>
      <c r="WJ170" s="559"/>
      <c r="WK170" s="559"/>
      <c r="WL170" s="559"/>
      <c r="WM170" s="559"/>
      <c r="WN170" s="559"/>
      <c r="WO170" s="559"/>
      <c r="WP170" s="559"/>
      <c r="WQ170" s="559"/>
      <c r="WR170" s="559"/>
      <c r="WS170" s="559"/>
      <c r="WT170" s="559"/>
      <c r="WU170" s="559"/>
      <c r="WV170" s="559"/>
      <c r="WW170" s="559"/>
      <c r="WX170" s="559"/>
      <c r="WY170" s="559"/>
      <c r="WZ170" s="559"/>
      <c r="XA170" s="559"/>
      <c r="XB170" s="559"/>
      <c r="XC170" s="559"/>
      <c r="XD170" s="559"/>
      <c r="XE170" s="559"/>
      <c r="XF170" s="559"/>
      <c r="XG170" s="559"/>
      <c r="XH170" s="559"/>
      <c r="XI170" s="559"/>
      <c r="XJ170" s="559"/>
      <c r="XK170" s="559"/>
      <c r="XL170" s="559"/>
      <c r="XM170" s="559"/>
      <c r="XN170" s="559"/>
      <c r="XO170" s="559"/>
      <c r="XP170" s="559"/>
      <c r="XQ170" s="559"/>
      <c r="XR170" s="559"/>
      <c r="XS170" s="559"/>
      <c r="XT170" s="559"/>
      <c r="XU170" s="559"/>
      <c r="XV170" s="559"/>
      <c r="XW170" s="559"/>
      <c r="XX170" s="559"/>
      <c r="XY170" s="559"/>
      <c r="XZ170" s="559"/>
      <c r="YA170" s="559"/>
      <c r="YB170" s="559"/>
      <c r="YC170" s="559"/>
      <c r="YD170" s="559"/>
      <c r="YE170" s="559"/>
      <c r="YF170" s="559"/>
      <c r="YG170" s="559"/>
      <c r="YH170" s="559"/>
      <c r="YI170" s="559"/>
      <c r="YJ170" s="559"/>
      <c r="YK170" s="559"/>
      <c r="YL170" s="559"/>
      <c r="YM170" s="559"/>
      <c r="YN170" s="559"/>
      <c r="YO170" s="559"/>
      <c r="YP170" s="559"/>
      <c r="YQ170" s="559"/>
      <c r="YR170" s="559"/>
      <c r="YS170" s="559"/>
      <c r="YT170" s="559"/>
      <c r="YU170" s="559"/>
      <c r="YV170" s="559"/>
      <c r="YW170" s="559"/>
      <c r="YX170" s="559"/>
      <c r="YY170" s="559"/>
      <c r="YZ170" s="559"/>
      <c r="ZA170" s="559"/>
      <c r="ZB170" s="559"/>
      <c r="ZC170" s="559"/>
      <c r="ZD170" s="559"/>
      <c r="ZE170" s="559"/>
      <c r="ZF170" s="559"/>
      <c r="ZG170" s="559"/>
      <c r="ZH170" s="559"/>
      <c r="ZI170" s="559"/>
      <c r="ZJ170" s="559"/>
      <c r="ZK170" s="559"/>
      <c r="ZL170" s="559"/>
      <c r="ZM170" s="559"/>
      <c r="ZN170" s="559"/>
      <c r="ZO170" s="559"/>
      <c r="ZP170" s="559"/>
      <c r="ZQ170" s="559"/>
      <c r="ZR170" s="559"/>
      <c r="ZS170" s="559"/>
      <c r="ZT170" s="559"/>
      <c r="ZU170" s="559"/>
      <c r="ZV170" s="559"/>
      <c r="ZW170" s="559"/>
      <c r="ZX170" s="559"/>
      <c r="ZY170" s="559"/>
      <c r="ZZ170" s="559"/>
      <c r="AAA170" s="559"/>
      <c r="AAB170" s="559"/>
      <c r="AAC170" s="559"/>
      <c r="AAD170" s="559"/>
      <c r="AAE170" s="559"/>
      <c r="AAF170" s="559"/>
      <c r="AAG170" s="559"/>
      <c r="AAH170" s="559"/>
      <c r="AAI170" s="559"/>
      <c r="AAJ170" s="559"/>
      <c r="AAK170" s="559"/>
      <c r="AAL170" s="559"/>
      <c r="AAM170" s="559"/>
      <c r="AAN170" s="559"/>
      <c r="AAO170" s="559"/>
      <c r="AAP170" s="559"/>
      <c r="AAQ170" s="559"/>
      <c r="AAR170" s="559"/>
      <c r="AAS170" s="559"/>
      <c r="AAT170" s="559"/>
      <c r="AAU170" s="559"/>
      <c r="AAV170" s="559"/>
      <c r="AAW170" s="559"/>
      <c r="AAX170" s="559"/>
      <c r="AAY170" s="559"/>
      <c r="AAZ170" s="559"/>
      <c r="ABA170" s="559"/>
      <c r="ABB170" s="559"/>
      <c r="ABC170" s="559"/>
      <c r="ABD170" s="559"/>
      <c r="ABE170" s="559"/>
      <c r="ABF170" s="559"/>
      <c r="ABG170" s="559"/>
      <c r="ABH170" s="559"/>
      <c r="ABI170" s="559"/>
      <c r="ABJ170" s="559"/>
      <c r="ABK170" s="559"/>
      <c r="ABL170" s="559"/>
      <c r="ABM170" s="559"/>
      <c r="ABN170" s="559"/>
      <c r="ABO170" s="559"/>
      <c r="ABP170" s="559"/>
      <c r="ABQ170" s="559"/>
      <c r="ABR170" s="559"/>
      <c r="ABS170" s="559"/>
      <c r="ABT170" s="559"/>
      <c r="ABU170" s="559"/>
      <c r="ABV170" s="559"/>
      <c r="ABW170" s="559"/>
      <c r="ABX170" s="559"/>
      <c r="ABY170" s="559"/>
      <c r="ABZ170" s="559"/>
      <c r="ACA170" s="559"/>
      <c r="ACB170" s="559"/>
      <c r="ACC170" s="559"/>
      <c r="ACD170" s="559"/>
      <c r="ACE170" s="559"/>
      <c r="ACF170" s="559"/>
      <c r="ACG170" s="559"/>
      <c r="ACH170" s="559"/>
      <c r="ACI170" s="559"/>
      <c r="ACJ170" s="559"/>
      <c r="ACK170" s="559"/>
      <c r="ACL170" s="559"/>
      <c r="ACM170" s="559"/>
      <c r="ACN170" s="559"/>
      <c r="ACO170" s="559"/>
      <c r="ACP170" s="559"/>
      <c r="ACQ170" s="559"/>
      <c r="ACR170" s="559"/>
      <c r="ACS170" s="559"/>
      <c r="ACT170" s="559"/>
      <c r="ACU170" s="559"/>
      <c r="ACV170" s="559"/>
      <c r="ACW170" s="559"/>
      <c r="ACX170" s="559"/>
      <c r="ACY170" s="559"/>
      <c r="ACZ170" s="559"/>
      <c r="ADA170" s="559"/>
      <c r="ADB170" s="559"/>
      <c r="ADC170" s="559"/>
      <c r="ADD170" s="559"/>
      <c r="ADE170" s="559"/>
      <c r="ADF170" s="559"/>
      <c r="ADG170" s="559"/>
      <c r="ADH170" s="559"/>
      <c r="ADI170" s="559"/>
      <c r="ADJ170" s="559"/>
      <c r="ADK170" s="559"/>
      <c r="ADL170" s="559"/>
      <c r="ADM170" s="559"/>
      <c r="ADN170" s="559"/>
      <c r="ADO170" s="559"/>
      <c r="ADP170" s="559"/>
      <c r="ADQ170" s="559"/>
      <c r="ADR170" s="559"/>
      <c r="ADS170" s="559"/>
      <c r="ADT170" s="559"/>
      <c r="ADU170" s="559"/>
      <c r="ADV170" s="559"/>
      <c r="ADW170" s="559"/>
      <c r="ADX170" s="559"/>
      <c r="ADY170" s="559"/>
      <c r="ADZ170" s="559"/>
      <c r="AEA170" s="559"/>
      <c r="AEB170" s="559"/>
      <c r="AEC170" s="559"/>
      <c r="AED170" s="559"/>
      <c r="AEE170" s="559"/>
      <c r="AEF170" s="559"/>
      <c r="AEG170" s="559"/>
      <c r="AEH170" s="559"/>
      <c r="AEI170" s="559"/>
      <c r="AEJ170" s="559"/>
      <c r="AEK170" s="559"/>
      <c r="AEL170" s="559"/>
      <c r="AEM170" s="559"/>
      <c r="AEN170" s="559"/>
      <c r="AEO170" s="559"/>
      <c r="AEP170" s="559"/>
      <c r="AEQ170" s="559"/>
      <c r="AER170" s="559"/>
      <c r="AES170" s="559"/>
      <c r="AET170" s="559"/>
      <c r="AEU170" s="559"/>
      <c r="AEV170" s="559"/>
      <c r="AEW170" s="559"/>
      <c r="AEX170" s="559"/>
      <c r="AEY170" s="559"/>
      <c r="AEZ170" s="559"/>
      <c r="AFA170" s="559"/>
      <c r="AFB170" s="559"/>
      <c r="AFC170" s="559"/>
      <c r="AFD170" s="559"/>
      <c r="AFE170" s="559"/>
      <c r="AFF170" s="559"/>
      <c r="AFG170" s="559"/>
      <c r="AFH170" s="559"/>
      <c r="AFI170" s="559"/>
      <c r="AFJ170" s="559"/>
      <c r="AFK170" s="559"/>
      <c r="AFL170" s="559"/>
      <c r="AFM170" s="559"/>
      <c r="AFN170" s="559"/>
      <c r="AFO170" s="559"/>
      <c r="AFP170" s="559"/>
      <c r="AFQ170" s="559"/>
      <c r="AFR170" s="559"/>
      <c r="AFS170" s="559"/>
      <c r="AFT170" s="559"/>
      <c r="AFU170" s="559"/>
      <c r="AFV170" s="559"/>
      <c r="AFW170" s="559"/>
      <c r="AFX170" s="559"/>
      <c r="AFY170" s="559"/>
      <c r="AFZ170" s="559"/>
      <c r="AGA170" s="559"/>
      <c r="AGB170" s="559"/>
      <c r="AGC170" s="559"/>
      <c r="AGD170" s="559"/>
      <c r="AGE170" s="559"/>
      <c r="AGF170" s="559"/>
      <c r="AGG170" s="559"/>
      <c r="AGH170" s="559"/>
      <c r="AGI170" s="559"/>
      <c r="AGJ170" s="559"/>
      <c r="AGK170" s="559"/>
      <c r="AGL170" s="559"/>
      <c r="AGM170" s="559"/>
      <c r="AGN170" s="559"/>
      <c r="AGO170" s="559"/>
      <c r="AGP170" s="559"/>
      <c r="AGQ170" s="559"/>
      <c r="AGR170" s="559"/>
      <c r="AGS170" s="559"/>
      <c r="AGT170" s="559"/>
      <c r="AGU170" s="559"/>
      <c r="AGV170" s="559"/>
      <c r="AGW170" s="559"/>
      <c r="AGX170" s="559"/>
      <c r="AGY170" s="559"/>
      <c r="AGZ170" s="559"/>
      <c r="AHA170" s="559"/>
      <c r="AHB170" s="559"/>
      <c r="AHC170" s="559"/>
      <c r="AHD170" s="559"/>
      <c r="AHE170" s="559"/>
      <c r="AHF170" s="559"/>
      <c r="AHG170" s="559"/>
      <c r="AHH170" s="559"/>
      <c r="AHI170" s="559"/>
      <c r="AHJ170" s="559"/>
      <c r="AHK170" s="559"/>
      <c r="AHL170" s="559"/>
      <c r="AHM170" s="559"/>
      <c r="AHN170" s="559"/>
      <c r="AHO170" s="559"/>
      <c r="AHP170" s="559"/>
      <c r="AHQ170" s="559"/>
      <c r="AHR170" s="559"/>
      <c r="AHS170" s="559"/>
      <c r="AHT170" s="559"/>
      <c r="AHU170" s="559"/>
      <c r="AHV170" s="559"/>
      <c r="AHW170" s="559"/>
      <c r="AHX170" s="559"/>
      <c r="AHY170" s="559"/>
      <c r="AHZ170" s="559"/>
      <c r="AIA170" s="559"/>
      <c r="AIB170" s="559"/>
      <c r="AIC170" s="559"/>
      <c r="AID170" s="559"/>
      <c r="AIE170" s="559"/>
      <c r="AIF170" s="559"/>
      <c r="AIG170" s="559"/>
      <c r="AIH170" s="559"/>
      <c r="AII170" s="559"/>
      <c r="AIJ170" s="559"/>
      <c r="AIK170" s="559"/>
      <c r="AIL170" s="559"/>
      <c r="AIM170" s="559"/>
      <c r="AIN170" s="559"/>
      <c r="AIO170" s="559"/>
      <c r="AIP170" s="559"/>
      <c r="AIQ170" s="559"/>
      <c r="AIR170" s="559"/>
      <c r="AIS170" s="559"/>
      <c r="AIT170" s="559"/>
      <c r="AIU170" s="559"/>
      <c r="AIV170" s="559"/>
      <c r="AIW170" s="559"/>
      <c r="AIX170" s="559"/>
      <c r="AIY170" s="559"/>
      <c r="AIZ170" s="559"/>
      <c r="AJA170" s="559"/>
      <c r="AJB170" s="559"/>
      <c r="AJC170" s="559"/>
      <c r="AJD170" s="559"/>
      <c r="AJE170" s="559"/>
      <c r="AJF170" s="559"/>
      <c r="AJG170" s="559"/>
      <c r="AJH170" s="559"/>
      <c r="AJI170" s="559"/>
      <c r="AJJ170" s="559"/>
      <c r="AJK170" s="559"/>
      <c r="AJL170" s="559"/>
      <c r="AJM170" s="559"/>
      <c r="AJN170" s="559"/>
      <c r="AJO170" s="559"/>
      <c r="AJP170" s="559"/>
      <c r="AJQ170" s="559"/>
      <c r="AJR170" s="559"/>
      <c r="AJS170" s="559"/>
      <c r="AJT170" s="559"/>
      <c r="AJU170" s="559"/>
      <c r="AJV170" s="559"/>
      <c r="AJW170" s="559"/>
      <c r="AJX170" s="559"/>
      <c r="AJY170" s="559"/>
      <c r="AJZ170" s="559"/>
      <c r="AKA170" s="559"/>
      <c r="AKB170" s="559"/>
      <c r="AKC170" s="559"/>
      <c r="AKD170" s="559"/>
      <c r="AKE170" s="559"/>
      <c r="AKF170" s="559"/>
      <c r="AKG170" s="559"/>
      <c r="AKH170" s="559"/>
      <c r="AKI170" s="559"/>
      <c r="AKJ170" s="559"/>
      <c r="AKK170" s="559"/>
      <c r="AKL170" s="559"/>
      <c r="AKM170" s="559"/>
      <c r="AKN170" s="559"/>
      <c r="AKO170" s="559"/>
      <c r="AKP170" s="559"/>
      <c r="AKQ170" s="559"/>
      <c r="AKR170" s="559"/>
      <c r="AKS170" s="559"/>
      <c r="AKT170" s="559"/>
      <c r="AKU170" s="559"/>
      <c r="AKV170" s="559"/>
      <c r="AKW170" s="559"/>
      <c r="AKX170" s="559"/>
      <c r="AKY170" s="559"/>
      <c r="AKZ170" s="559"/>
      <c r="ALA170" s="559"/>
      <c r="ALB170" s="559"/>
      <c r="ALC170" s="559"/>
      <c r="ALD170" s="559"/>
      <c r="ALE170" s="559"/>
      <c r="ALF170" s="559"/>
      <c r="ALG170" s="559"/>
      <c r="ALH170" s="559"/>
      <c r="ALI170" s="559"/>
      <c r="ALJ170" s="559"/>
      <c r="ALK170" s="559"/>
      <c r="ALL170" s="559"/>
      <c r="ALM170" s="559"/>
      <c r="ALN170" s="559"/>
      <c r="ALO170" s="559"/>
      <c r="ALP170" s="559"/>
      <c r="ALQ170" s="559"/>
      <c r="ALR170" s="559"/>
      <c r="ALS170" s="559"/>
      <c r="ALT170" s="559"/>
      <c r="ALU170" s="559"/>
      <c r="ALV170" s="559"/>
      <c r="ALW170" s="559"/>
      <c r="ALX170" s="559"/>
      <c r="ALY170" s="559"/>
      <c r="ALZ170" s="559"/>
      <c r="AMA170" s="559"/>
      <c r="AMB170" s="559"/>
      <c r="AMC170" s="559"/>
      <c r="AMD170" s="559"/>
      <c r="AME170" s="559"/>
      <c r="AMF170" s="559"/>
      <c r="AMG170" s="559"/>
      <c r="AMH170" s="559"/>
      <c r="AMI170" s="559"/>
      <c r="AMJ170" s="559"/>
    </row>
    <row r="171" spans="1:1026" x14ac:dyDescent="0.25">
      <c r="A171" s="258" t="s">
        <v>1134</v>
      </c>
      <c r="B171" s="257">
        <v>171</v>
      </c>
      <c r="C171" s="258" t="s">
        <v>24291</v>
      </c>
      <c r="D171" s="308" t="s">
        <v>1135</v>
      </c>
      <c r="E171" s="286"/>
      <c r="F171" s="395">
        <v>4</v>
      </c>
      <c r="G171" s="280"/>
      <c r="H171" s="280"/>
      <c r="I171" s="492">
        <v>5.51</v>
      </c>
      <c r="J171" s="278">
        <v>2</v>
      </c>
      <c r="K171" s="395">
        <v>1</v>
      </c>
      <c r="L171" s="293"/>
      <c r="M171" s="293"/>
      <c r="N171" s="293"/>
      <c r="O171" s="293"/>
      <c r="P171" s="293"/>
      <c r="Q171" s="293"/>
      <c r="R171" s="293"/>
      <c r="S171" s="293"/>
      <c r="T171" s="293"/>
      <c r="U171" s="293"/>
      <c r="V171" s="293"/>
      <c r="W171" s="283">
        <f t="shared" si="87"/>
        <v>100</v>
      </c>
      <c r="X171" s="283">
        <f t="shared" si="78"/>
        <v>100</v>
      </c>
      <c r="Y171" s="283">
        <f t="shared" si="86"/>
        <v>100</v>
      </c>
      <c r="Z171" s="283">
        <f t="shared" si="88"/>
        <v>100</v>
      </c>
      <c r="AA171" s="283">
        <f t="shared" si="89"/>
        <v>100</v>
      </c>
      <c r="AB171" s="287">
        <f t="shared" si="90"/>
        <v>100</v>
      </c>
      <c r="AC171" s="287">
        <f t="shared" si="91"/>
        <v>100</v>
      </c>
      <c r="AD171" s="287">
        <f t="shared" si="92"/>
        <v>100</v>
      </c>
      <c r="AE171" s="284">
        <f t="shared" si="84"/>
        <v>100</v>
      </c>
      <c r="AF171" s="284">
        <f t="shared" ref="AF171:AF237" si="96">IF(M171=0,100,IF(M171=1,1,IF(M171="1B",1,IF(M171="1A",0.1,100))))</f>
        <v>100</v>
      </c>
      <c r="AG171" s="268">
        <f t="shared" si="85"/>
        <v>1</v>
      </c>
      <c r="AH171" s="268">
        <f t="shared" si="93"/>
        <v>10</v>
      </c>
      <c r="AI171" s="268">
        <f t="shared" si="94"/>
        <v>3</v>
      </c>
      <c r="AJ171" s="268">
        <f t="shared" si="95"/>
        <v>100</v>
      </c>
      <c r="AK171" s="506" t="s">
        <v>24292</v>
      </c>
      <c r="AL171" s="408"/>
      <c r="AM171" s="357"/>
      <c r="AN171" s="511"/>
      <c r="AO171" s="357"/>
      <c r="AP171" s="357"/>
      <c r="AQ171" s="286"/>
      <c r="AR171" s="382" t="s">
        <v>24293</v>
      </c>
      <c r="AS171" s="382"/>
      <c r="AT171" s="286"/>
      <c r="AU171" s="286"/>
      <c r="AV171" s="559"/>
      <c r="AW171" s="559"/>
      <c r="AX171" s="559"/>
      <c r="AY171" s="559"/>
      <c r="AZ171" s="559"/>
      <c r="BA171" s="559"/>
      <c r="BB171" s="559"/>
      <c r="BC171" s="559"/>
      <c r="BD171" s="559"/>
      <c r="BE171" s="559"/>
      <c r="BF171" s="559"/>
      <c r="BG171" s="559"/>
      <c r="BH171" s="559"/>
      <c r="BI171" s="559"/>
      <c r="BJ171" s="559"/>
      <c r="BK171" s="559"/>
      <c r="BL171" s="559"/>
      <c r="BM171" s="559"/>
      <c r="BN171" s="559"/>
      <c r="BO171" s="559"/>
      <c r="BP171" s="559"/>
      <c r="BQ171" s="559"/>
      <c r="BR171" s="559"/>
      <c r="BS171" s="559"/>
      <c r="BT171" s="559"/>
      <c r="BU171" s="559"/>
      <c r="BV171" s="559"/>
      <c r="BW171" s="559"/>
      <c r="BX171" s="559"/>
      <c r="BY171" s="559"/>
      <c r="BZ171" s="559"/>
      <c r="CA171" s="559"/>
      <c r="CB171" s="559"/>
      <c r="CC171" s="559"/>
      <c r="CD171" s="559"/>
      <c r="CE171" s="559"/>
      <c r="CF171" s="559"/>
      <c r="CG171" s="559"/>
      <c r="CH171" s="559"/>
      <c r="CI171" s="559"/>
      <c r="CJ171" s="559"/>
      <c r="CK171" s="559"/>
      <c r="CL171" s="559"/>
      <c r="CM171" s="559"/>
      <c r="CN171" s="559"/>
      <c r="CO171" s="559"/>
      <c r="CP171" s="559"/>
      <c r="CQ171" s="559"/>
      <c r="CR171" s="559"/>
      <c r="CS171" s="559"/>
      <c r="CT171" s="559"/>
      <c r="CU171" s="559"/>
      <c r="CV171" s="559"/>
      <c r="CW171" s="559"/>
      <c r="CX171" s="559"/>
      <c r="CY171" s="559"/>
      <c r="CZ171" s="559"/>
      <c r="DA171" s="559"/>
      <c r="DB171" s="559"/>
      <c r="DC171" s="559"/>
      <c r="DD171" s="559"/>
      <c r="DE171" s="559"/>
      <c r="DF171" s="559"/>
      <c r="DG171" s="559"/>
      <c r="DH171" s="559"/>
      <c r="DI171" s="559"/>
      <c r="DJ171" s="559"/>
      <c r="DK171" s="559"/>
      <c r="DL171" s="559"/>
      <c r="DM171" s="559"/>
      <c r="DN171" s="559"/>
      <c r="DO171" s="559"/>
      <c r="DP171" s="559"/>
      <c r="DQ171" s="559"/>
      <c r="DR171" s="559"/>
      <c r="DS171" s="559"/>
      <c r="DT171" s="559"/>
      <c r="DU171" s="559"/>
      <c r="DV171" s="559"/>
      <c r="DW171" s="559"/>
      <c r="DX171" s="559"/>
      <c r="DY171" s="559"/>
      <c r="DZ171" s="559"/>
      <c r="EA171" s="559"/>
      <c r="EB171" s="559"/>
      <c r="EC171" s="559"/>
      <c r="ED171" s="559"/>
      <c r="EE171" s="559"/>
      <c r="EF171" s="559"/>
      <c r="EG171" s="559"/>
      <c r="EH171" s="559"/>
      <c r="EI171" s="559"/>
      <c r="EJ171" s="559"/>
      <c r="EK171" s="559"/>
      <c r="EL171" s="559"/>
      <c r="EM171" s="559"/>
      <c r="EN171" s="559"/>
      <c r="EO171" s="559"/>
      <c r="EP171" s="559"/>
      <c r="EQ171" s="559"/>
      <c r="ER171" s="559"/>
      <c r="ES171" s="559"/>
      <c r="ET171" s="559"/>
      <c r="EU171" s="559"/>
      <c r="EV171" s="559"/>
      <c r="EW171" s="559"/>
      <c r="EX171" s="559"/>
      <c r="EY171" s="559"/>
      <c r="EZ171" s="559"/>
      <c r="FA171" s="559"/>
      <c r="FB171" s="559"/>
      <c r="FC171" s="559"/>
      <c r="FD171" s="559"/>
      <c r="FE171" s="559"/>
      <c r="FF171" s="559"/>
      <c r="FG171" s="559"/>
      <c r="FH171" s="559"/>
      <c r="FI171" s="559"/>
      <c r="FJ171" s="559"/>
      <c r="FK171" s="559"/>
      <c r="FL171" s="559"/>
      <c r="FM171" s="559"/>
      <c r="FN171" s="559"/>
      <c r="FO171" s="559"/>
      <c r="FP171" s="559"/>
      <c r="FQ171" s="559"/>
      <c r="FR171" s="559"/>
      <c r="FS171" s="559"/>
      <c r="FT171" s="559"/>
      <c r="FU171" s="559"/>
      <c r="FV171" s="559"/>
      <c r="FW171" s="559"/>
      <c r="FX171" s="559"/>
      <c r="FY171" s="559"/>
      <c r="FZ171" s="559"/>
      <c r="GA171" s="559"/>
      <c r="GB171" s="559"/>
      <c r="GC171" s="559"/>
      <c r="GD171" s="559"/>
      <c r="GE171" s="559"/>
      <c r="GF171" s="559"/>
      <c r="GG171" s="559"/>
      <c r="GH171" s="559"/>
      <c r="GI171" s="559"/>
      <c r="GJ171" s="559"/>
      <c r="GK171" s="559"/>
      <c r="GL171" s="559"/>
      <c r="GM171" s="559"/>
      <c r="GN171" s="559"/>
      <c r="GO171" s="559"/>
      <c r="GP171" s="559"/>
      <c r="GQ171" s="559"/>
      <c r="GR171" s="559"/>
      <c r="GS171" s="559"/>
      <c r="GT171" s="559"/>
      <c r="GU171" s="559"/>
      <c r="GV171" s="559"/>
      <c r="GW171" s="559"/>
      <c r="GX171" s="559"/>
      <c r="GY171" s="559"/>
      <c r="GZ171" s="559"/>
      <c r="HA171" s="559"/>
      <c r="HB171" s="559"/>
      <c r="HC171" s="559"/>
      <c r="HD171" s="559"/>
      <c r="HE171" s="559"/>
      <c r="HF171" s="559"/>
      <c r="HG171" s="559"/>
      <c r="HH171" s="559"/>
      <c r="HI171" s="559"/>
      <c r="HJ171" s="559"/>
      <c r="HK171" s="559"/>
      <c r="HL171" s="559"/>
      <c r="HM171" s="559"/>
      <c r="HN171" s="559"/>
      <c r="HO171" s="559"/>
      <c r="HP171" s="559"/>
      <c r="HQ171" s="559"/>
      <c r="HR171" s="559"/>
      <c r="HS171" s="559"/>
      <c r="HT171" s="559"/>
      <c r="HU171" s="559"/>
      <c r="HV171" s="559"/>
      <c r="HW171" s="559"/>
      <c r="HX171" s="559"/>
      <c r="HY171" s="559"/>
      <c r="HZ171" s="559"/>
      <c r="IA171" s="559"/>
      <c r="IB171" s="559"/>
      <c r="IC171" s="559"/>
      <c r="ID171" s="559"/>
      <c r="IE171" s="559"/>
      <c r="IF171" s="559"/>
      <c r="IG171" s="559"/>
      <c r="IH171" s="559"/>
      <c r="II171" s="559"/>
      <c r="IJ171" s="559"/>
      <c r="IK171" s="559"/>
      <c r="IL171" s="559"/>
      <c r="IM171" s="559"/>
      <c r="IN171" s="559"/>
      <c r="IO171" s="559"/>
      <c r="IP171" s="559"/>
      <c r="IQ171" s="559"/>
      <c r="IR171" s="559"/>
      <c r="IS171" s="559"/>
      <c r="IT171" s="559"/>
      <c r="IU171" s="559"/>
      <c r="IV171" s="559"/>
      <c r="IW171" s="559"/>
      <c r="IX171" s="559"/>
      <c r="IY171" s="559"/>
      <c r="IZ171" s="559"/>
      <c r="JA171" s="559"/>
      <c r="JB171" s="559"/>
      <c r="JC171" s="559"/>
      <c r="JD171" s="559"/>
      <c r="JE171" s="559"/>
      <c r="JF171" s="559"/>
      <c r="JG171" s="559"/>
      <c r="JH171" s="559"/>
      <c r="JI171" s="559"/>
      <c r="JJ171" s="559"/>
      <c r="JK171" s="559"/>
      <c r="JL171" s="559"/>
      <c r="JM171" s="559"/>
      <c r="JN171" s="559"/>
      <c r="JO171" s="559"/>
      <c r="JP171" s="559"/>
      <c r="JQ171" s="559"/>
      <c r="JR171" s="559"/>
      <c r="JS171" s="559"/>
      <c r="JT171" s="559"/>
      <c r="JU171" s="559"/>
      <c r="JV171" s="559"/>
      <c r="JW171" s="559"/>
      <c r="JX171" s="559"/>
      <c r="JY171" s="559"/>
      <c r="JZ171" s="559"/>
      <c r="KA171" s="559"/>
      <c r="KB171" s="559"/>
      <c r="KC171" s="559"/>
      <c r="KD171" s="559"/>
      <c r="KE171" s="559"/>
      <c r="KF171" s="559"/>
      <c r="KG171" s="559"/>
      <c r="KH171" s="559"/>
      <c r="KI171" s="559"/>
      <c r="KJ171" s="559"/>
      <c r="KK171" s="559"/>
      <c r="KL171" s="559"/>
      <c r="KM171" s="559"/>
      <c r="KN171" s="559"/>
      <c r="KO171" s="559"/>
      <c r="KP171" s="559"/>
      <c r="KQ171" s="559"/>
      <c r="KR171" s="559"/>
      <c r="KS171" s="559"/>
      <c r="KT171" s="559"/>
      <c r="KU171" s="559"/>
      <c r="KV171" s="559"/>
      <c r="KW171" s="559"/>
      <c r="KX171" s="559"/>
      <c r="KY171" s="559"/>
      <c r="KZ171" s="559"/>
      <c r="LA171" s="559"/>
      <c r="LB171" s="559"/>
      <c r="LC171" s="559"/>
      <c r="LD171" s="559"/>
      <c r="LE171" s="559"/>
      <c r="LF171" s="559"/>
      <c r="LG171" s="559"/>
      <c r="LH171" s="559"/>
      <c r="LI171" s="559"/>
      <c r="LJ171" s="559"/>
      <c r="LK171" s="559"/>
      <c r="LL171" s="559"/>
      <c r="LM171" s="559"/>
      <c r="LN171" s="559"/>
      <c r="LO171" s="559"/>
      <c r="LP171" s="559"/>
      <c r="LQ171" s="559"/>
      <c r="LR171" s="559"/>
      <c r="LS171" s="559"/>
      <c r="LT171" s="559"/>
      <c r="LU171" s="559"/>
      <c r="LV171" s="559"/>
      <c r="LW171" s="559"/>
      <c r="LX171" s="559"/>
      <c r="LY171" s="559"/>
      <c r="LZ171" s="559"/>
      <c r="MA171" s="559"/>
      <c r="MB171" s="559"/>
      <c r="MC171" s="559"/>
      <c r="MD171" s="559"/>
      <c r="ME171" s="559"/>
      <c r="MF171" s="559"/>
      <c r="MG171" s="559"/>
      <c r="MH171" s="559"/>
      <c r="MI171" s="559"/>
      <c r="MJ171" s="559"/>
      <c r="MK171" s="559"/>
      <c r="ML171" s="559"/>
      <c r="MM171" s="559"/>
      <c r="MN171" s="559"/>
      <c r="MO171" s="559"/>
      <c r="MP171" s="559"/>
      <c r="MQ171" s="559"/>
      <c r="MR171" s="559"/>
      <c r="MS171" s="559"/>
      <c r="MT171" s="559"/>
      <c r="MU171" s="559"/>
      <c r="MV171" s="559"/>
      <c r="MW171" s="559"/>
      <c r="MX171" s="559"/>
      <c r="MY171" s="559"/>
      <c r="MZ171" s="559"/>
      <c r="NA171" s="559"/>
      <c r="NB171" s="559"/>
      <c r="NC171" s="559"/>
      <c r="ND171" s="559"/>
      <c r="NE171" s="559"/>
      <c r="NF171" s="559"/>
      <c r="NG171" s="559"/>
      <c r="NH171" s="559"/>
      <c r="NI171" s="559"/>
      <c r="NJ171" s="559"/>
      <c r="NK171" s="559"/>
      <c r="NL171" s="559"/>
      <c r="NM171" s="559"/>
      <c r="NN171" s="559"/>
      <c r="NO171" s="559"/>
      <c r="NP171" s="559"/>
      <c r="NQ171" s="559"/>
      <c r="NR171" s="559"/>
      <c r="NS171" s="559"/>
      <c r="NT171" s="559"/>
      <c r="NU171" s="559"/>
      <c r="NV171" s="559"/>
      <c r="NW171" s="559"/>
      <c r="NX171" s="559"/>
      <c r="NY171" s="559"/>
      <c r="NZ171" s="559"/>
      <c r="OA171" s="559"/>
      <c r="OB171" s="559"/>
      <c r="OC171" s="559"/>
      <c r="OD171" s="559"/>
      <c r="OE171" s="559"/>
      <c r="OF171" s="559"/>
      <c r="OG171" s="559"/>
      <c r="OH171" s="559"/>
      <c r="OI171" s="559"/>
      <c r="OJ171" s="559"/>
      <c r="OK171" s="559"/>
      <c r="OL171" s="559"/>
      <c r="OM171" s="559"/>
      <c r="ON171" s="559"/>
      <c r="OO171" s="559"/>
      <c r="OP171" s="559"/>
      <c r="OQ171" s="559"/>
      <c r="OR171" s="559"/>
      <c r="OS171" s="559"/>
      <c r="OT171" s="559"/>
      <c r="OU171" s="559"/>
      <c r="OV171" s="559"/>
      <c r="OW171" s="559"/>
      <c r="OX171" s="559"/>
      <c r="OY171" s="559"/>
      <c r="OZ171" s="559"/>
      <c r="PA171" s="559"/>
      <c r="PB171" s="559"/>
      <c r="PC171" s="559"/>
      <c r="PD171" s="559"/>
      <c r="PE171" s="559"/>
      <c r="PF171" s="559"/>
      <c r="PG171" s="559"/>
      <c r="PH171" s="559"/>
      <c r="PI171" s="559"/>
      <c r="PJ171" s="559"/>
      <c r="PK171" s="559"/>
      <c r="PL171" s="559"/>
      <c r="PM171" s="559"/>
      <c r="PN171" s="559"/>
      <c r="PO171" s="559"/>
      <c r="PP171" s="559"/>
      <c r="PQ171" s="559"/>
      <c r="PR171" s="559"/>
      <c r="PS171" s="559"/>
      <c r="PT171" s="559"/>
      <c r="PU171" s="559"/>
      <c r="PV171" s="559"/>
      <c r="PW171" s="559"/>
      <c r="PX171" s="559"/>
      <c r="PY171" s="559"/>
      <c r="PZ171" s="559"/>
      <c r="QA171" s="559"/>
      <c r="QB171" s="559"/>
      <c r="QC171" s="559"/>
      <c r="QD171" s="559"/>
      <c r="QE171" s="559"/>
      <c r="QF171" s="559"/>
      <c r="QG171" s="559"/>
      <c r="QH171" s="559"/>
      <c r="QI171" s="559"/>
      <c r="QJ171" s="559"/>
      <c r="QK171" s="559"/>
      <c r="QL171" s="559"/>
      <c r="QM171" s="559"/>
      <c r="QN171" s="559"/>
      <c r="QO171" s="559"/>
      <c r="QP171" s="559"/>
      <c r="QQ171" s="559"/>
      <c r="QR171" s="559"/>
      <c r="QS171" s="559"/>
      <c r="QT171" s="559"/>
      <c r="QU171" s="559"/>
      <c r="QV171" s="559"/>
      <c r="QW171" s="559"/>
      <c r="QX171" s="559"/>
      <c r="QY171" s="559"/>
      <c r="QZ171" s="559"/>
      <c r="RA171" s="559"/>
      <c r="RB171" s="559"/>
      <c r="RC171" s="559"/>
      <c r="RD171" s="559"/>
      <c r="RE171" s="559"/>
      <c r="RF171" s="559"/>
      <c r="RG171" s="559"/>
      <c r="RH171" s="559"/>
      <c r="RI171" s="559"/>
      <c r="RJ171" s="559"/>
      <c r="RK171" s="559"/>
      <c r="RL171" s="559"/>
      <c r="RM171" s="559"/>
      <c r="RN171" s="559"/>
      <c r="RO171" s="559"/>
      <c r="RP171" s="559"/>
      <c r="RQ171" s="559"/>
      <c r="RR171" s="559"/>
      <c r="RS171" s="559"/>
      <c r="RT171" s="559"/>
      <c r="RU171" s="559"/>
      <c r="RV171" s="559"/>
      <c r="RW171" s="559"/>
      <c r="RX171" s="559"/>
      <c r="RY171" s="559"/>
      <c r="RZ171" s="559"/>
      <c r="SA171" s="559"/>
      <c r="SB171" s="559"/>
      <c r="SC171" s="559"/>
      <c r="SD171" s="559"/>
      <c r="SE171" s="559"/>
      <c r="SF171" s="559"/>
      <c r="SG171" s="559"/>
      <c r="SH171" s="559"/>
      <c r="SI171" s="559"/>
      <c r="SJ171" s="559"/>
      <c r="SK171" s="559"/>
      <c r="SL171" s="559"/>
      <c r="SM171" s="559"/>
      <c r="SN171" s="559"/>
      <c r="SO171" s="559"/>
      <c r="SP171" s="559"/>
      <c r="SQ171" s="559"/>
      <c r="SR171" s="559"/>
      <c r="SS171" s="559"/>
      <c r="ST171" s="559"/>
      <c r="SU171" s="559"/>
      <c r="SV171" s="559"/>
      <c r="SW171" s="559"/>
      <c r="SX171" s="559"/>
      <c r="SY171" s="559"/>
      <c r="SZ171" s="559"/>
      <c r="TA171" s="559"/>
      <c r="TB171" s="559"/>
      <c r="TC171" s="559"/>
      <c r="TD171" s="559"/>
      <c r="TE171" s="559"/>
      <c r="TF171" s="559"/>
      <c r="TG171" s="559"/>
      <c r="TH171" s="559"/>
      <c r="TI171" s="559"/>
      <c r="TJ171" s="559"/>
      <c r="TK171" s="559"/>
      <c r="TL171" s="559"/>
      <c r="TM171" s="559"/>
      <c r="TN171" s="559"/>
      <c r="TO171" s="559"/>
      <c r="TP171" s="559"/>
      <c r="TQ171" s="559"/>
      <c r="TR171" s="559"/>
      <c r="TS171" s="559"/>
      <c r="TT171" s="559"/>
      <c r="TU171" s="559"/>
      <c r="TV171" s="559"/>
      <c r="TW171" s="559"/>
      <c r="TX171" s="559"/>
      <c r="TY171" s="559"/>
      <c r="TZ171" s="559"/>
      <c r="UA171" s="559"/>
      <c r="UB171" s="559"/>
      <c r="UC171" s="559"/>
      <c r="UD171" s="559"/>
      <c r="UE171" s="559"/>
      <c r="UF171" s="559"/>
      <c r="UG171" s="559"/>
      <c r="UH171" s="559"/>
      <c r="UI171" s="559"/>
      <c r="UJ171" s="559"/>
      <c r="UK171" s="559"/>
      <c r="UL171" s="559"/>
      <c r="UM171" s="559"/>
      <c r="UN171" s="559"/>
      <c r="UO171" s="559"/>
      <c r="UP171" s="559"/>
      <c r="UQ171" s="559"/>
      <c r="UR171" s="559"/>
      <c r="US171" s="559"/>
      <c r="UT171" s="559"/>
      <c r="UU171" s="559"/>
      <c r="UV171" s="559"/>
      <c r="UW171" s="559"/>
      <c r="UX171" s="559"/>
      <c r="UY171" s="559"/>
      <c r="UZ171" s="559"/>
      <c r="VA171" s="559"/>
      <c r="VB171" s="559"/>
      <c r="VC171" s="559"/>
      <c r="VD171" s="559"/>
      <c r="VE171" s="559"/>
      <c r="VF171" s="559"/>
      <c r="VG171" s="559"/>
      <c r="VH171" s="559"/>
      <c r="VI171" s="559"/>
      <c r="VJ171" s="559"/>
      <c r="VK171" s="559"/>
      <c r="VL171" s="559"/>
      <c r="VM171" s="559"/>
      <c r="VN171" s="559"/>
      <c r="VO171" s="559"/>
      <c r="VP171" s="559"/>
      <c r="VQ171" s="559"/>
      <c r="VR171" s="559"/>
      <c r="VS171" s="559"/>
      <c r="VT171" s="559"/>
      <c r="VU171" s="559"/>
      <c r="VV171" s="559"/>
      <c r="VW171" s="559"/>
      <c r="VX171" s="559"/>
      <c r="VY171" s="559"/>
      <c r="VZ171" s="559"/>
      <c r="WA171" s="559"/>
      <c r="WB171" s="559"/>
      <c r="WC171" s="559"/>
      <c r="WD171" s="559"/>
      <c r="WE171" s="559"/>
      <c r="WF171" s="559"/>
      <c r="WG171" s="559"/>
      <c r="WH171" s="559"/>
      <c r="WI171" s="559"/>
      <c r="WJ171" s="559"/>
      <c r="WK171" s="559"/>
      <c r="WL171" s="559"/>
      <c r="WM171" s="559"/>
      <c r="WN171" s="559"/>
      <c r="WO171" s="559"/>
      <c r="WP171" s="559"/>
      <c r="WQ171" s="559"/>
      <c r="WR171" s="559"/>
      <c r="WS171" s="559"/>
      <c r="WT171" s="559"/>
      <c r="WU171" s="559"/>
      <c r="WV171" s="559"/>
      <c r="WW171" s="559"/>
      <c r="WX171" s="559"/>
      <c r="WY171" s="559"/>
      <c r="WZ171" s="559"/>
      <c r="XA171" s="559"/>
      <c r="XB171" s="559"/>
      <c r="XC171" s="559"/>
      <c r="XD171" s="559"/>
      <c r="XE171" s="559"/>
      <c r="XF171" s="559"/>
      <c r="XG171" s="559"/>
      <c r="XH171" s="559"/>
      <c r="XI171" s="559"/>
      <c r="XJ171" s="559"/>
      <c r="XK171" s="559"/>
      <c r="XL171" s="559"/>
      <c r="XM171" s="559"/>
      <c r="XN171" s="559"/>
      <c r="XO171" s="559"/>
      <c r="XP171" s="559"/>
      <c r="XQ171" s="559"/>
      <c r="XR171" s="559"/>
      <c r="XS171" s="559"/>
      <c r="XT171" s="559"/>
      <c r="XU171" s="559"/>
      <c r="XV171" s="559"/>
      <c r="XW171" s="559"/>
      <c r="XX171" s="559"/>
      <c r="XY171" s="559"/>
      <c r="XZ171" s="559"/>
      <c r="YA171" s="559"/>
      <c r="YB171" s="559"/>
      <c r="YC171" s="559"/>
      <c r="YD171" s="559"/>
      <c r="YE171" s="559"/>
      <c r="YF171" s="559"/>
      <c r="YG171" s="559"/>
      <c r="YH171" s="559"/>
      <c r="YI171" s="559"/>
      <c r="YJ171" s="559"/>
      <c r="YK171" s="559"/>
      <c r="YL171" s="559"/>
      <c r="YM171" s="559"/>
      <c r="YN171" s="559"/>
      <c r="YO171" s="559"/>
      <c r="YP171" s="559"/>
      <c r="YQ171" s="559"/>
      <c r="YR171" s="559"/>
      <c r="YS171" s="559"/>
      <c r="YT171" s="559"/>
      <c r="YU171" s="559"/>
      <c r="YV171" s="559"/>
      <c r="YW171" s="559"/>
      <c r="YX171" s="559"/>
      <c r="YY171" s="559"/>
      <c r="YZ171" s="559"/>
      <c r="ZA171" s="559"/>
      <c r="ZB171" s="559"/>
      <c r="ZC171" s="559"/>
      <c r="ZD171" s="559"/>
      <c r="ZE171" s="559"/>
      <c r="ZF171" s="559"/>
      <c r="ZG171" s="559"/>
      <c r="ZH171" s="559"/>
      <c r="ZI171" s="559"/>
      <c r="ZJ171" s="559"/>
      <c r="ZK171" s="559"/>
      <c r="ZL171" s="559"/>
      <c r="ZM171" s="559"/>
      <c r="ZN171" s="559"/>
      <c r="ZO171" s="559"/>
      <c r="ZP171" s="559"/>
      <c r="ZQ171" s="559"/>
      <c r="ZR171" s="559"/>
      <c r="ZS171" s="559"/>
      <c r="ZT171" s="559"/>
      <c r="ZU171" s="559"/>
      <c r="ZV171" s="559"/>
      <c r="ZW171" s="559"/>
      <c r="ZX171" s="559"/>
      <c r="ZY171" s="559"/>
      <c r="ZZ171" s="559"/>
      <c r="AAA171" s="559"/>
      <c r="AAB171" s="559"/>
      <c r="AAC171" s="559"/>
      <c r="AAD171" s="559"/>
      <c r="AAE171" s="559"/>
      <c r="AAF171" s="559"/>
      <c r="AAG171" s="559"/>
      <c r="AAH171" s="559"/>
      <c r="AAI171" s="559"/>
      <c r="AAJ171" s="559"/>
      <c r="AAK171" s="559"/>
      <c r="AAL171" s="559"/>
      <c r="AAM171" s="559"/>
      <c r="AAN171" s="559"/>
      <c r="AAO171" s="559"/>
      <c r="AAP171" s="559"/>
      <c r="AAQ171" s="559"/>
      <c r="AAR171" s="559"/>
      <c r="AAS171" s="559"/>
      <c r="AAT171" s="559"/>
      <c r="AAU171" s="559"/>
      <c r="AAV171" s="559"/>
      <c r="AAW171" s="559"/>
      <c r="AAX171" s="559"/>
      <c r="AAY171" s="559"/>
      <c r="AAZ171" s="559"/>
      <c r="ABA171" s="559"/>
      <c r="ABB171" s="559"/>
      <c r="ABC171" s="559"/>
      <c r="ABD171" s="559"/>
      <c r="ABE171" s="559"/>
      <c r="ABF171" s="559"/>
      <c r="ABG171" s="559"/>
      <c r="ABH171" s="559"/>
      <c r="ABI171" s="559"/>
      <c r="ABJ171" s="559"/>
      <c r="ABK171" s="559"/>
      <c r="ABL171" s="559"/>
      <c r="ABM171" s="559"/>
      <c r="ABN171" s="559"/>
      <c r="ABO171" s="559"/>
      <c r="ABP171" s="559"/>
      <c r="ABQ171" s="559"/>
      <c r="ABR171" s="559"/>
      <c r="ABS171" s="559"/>
      <c r="ABT171" s="559"/>
      <c r="ABU171" s="559"/>
      <c r="ABV171" s="559"/>
      <c r="ABW171" s="559"/>
      <c r="ABX171" s="559"/>
      <c r="ABY171" s="559"/>
      <c r="ABZ171" s="559"/>
      <c r="ACA171" s="559"/>
      <c r="ACB171" s="559"/>
      <c r="ACC171" s="559"/>
      <c r="ACD171" s="559"/>
      <c r="ACE171" s="559"/>
      <c r="ACF171" s="559"/>
      <c r="ACG171" s="559"/>
      <c r="ACH171" s="559"/>
      <c r="ACI171" s="559"/>
      <c r="ACJ171" s="559"/>
      <c r="ACK171" s="559"/>
      <c r="ACL171" s="559"/>
      <c r="ACM171" s="559"/>
      <c r="ACN171" s="559"/>
      <c r="ACO171" s="559"/>
      <c r="ACP171" s="559"/>
      <c r="ACQ171" s="559"/>
      <c r="ACR171" s="559"/>
      <c r="ACS171" s="559"/>
      <c r="ACT171" s="559"/>
      <c r="ACU171" s="559"/>
      <c r="ACV171" s="559"/>
      <c r="ACW171" s="559"/>
      <c r="ACX171" s="559"/>
      <c r="ACY171" s="559"/>
      <c r="ACZ171" s="559"/>
      <c r="ADA171" s="559"/>
      <c r="ADB171" s="559"/>
      <c r="ADC171" s="559"/>
      <c r="ADD171" s="559"/>
      <c r="ADE171" s="559"/>
      <c r="ADF171" s="559"/>
      <c r="ADG171" s="559"/>
      <c r="ADH171" s="559"/>
      <c r="ADI171" s="559"/>
      <c r="ADJ171" s="559"/>
      <c r="ADK171" s="559"/>
      <c r="ADL171" s="559"/>
      <c r="ADM171" s="559"/>
      <c r="ADN171" s="559"/>
      <c r="ADO171" s="559"/>
      <c r="ADP171" s="559"/>
      <c r="ADQ171" s="559"/>
      <c r="ADR171" s="559"/>
      <c r="ADS171" s="559"/>
      <c r="ADT171" s="559"/>
      <c r="ADU171" s="559"/>
      <c r="ADV171" s="559"/>
      <c r="ADW171" s="559"/>
      <c r="ADX171" s="559"/>
      <c r="ADY171" s="559"/>
      <c r="ADZ171" s="559"/>
      <c r="AEA171" s="559"/>
      <c r="AEB171" s="559"/>
      <c r="AEC171" s="559"/>
      <c r="AED171" s="559"/>
      <c r="AEE171" s="559"/>
      <c r="AEF171" s="559"/>
      <c r="AEG171" s="559"/>
      <c r="AEH171" s="559"/>
      <c r="AEI171" s="559"/>
      <c r="AEJ171" s="559"/>
      <c r="AEK171" s="559"/>
      <c r="AEL171" s="559"/>
      <c r="AEM171" s="559"/>
      <c r="AEN171" s="559"/>
      <c r="AEO171" s="559"/>
      <c r="AEP171" s="559"/>
      <c r="AEQ171" s="559"/>
      <c r="AER171" s="559"/>
      <c r="AES171" s="559"/>
      <c r="AET171" s="559"/>
      <c r="AEU171" s="559"/>
      <c r="AEV171" s="559"/>
      <c r="AEW171" s="559"/>
      <c r="AEX171" s="559"/>
      <c r="AEY171" s="559"/>
      <c r="AEZ171" s="559"/>
      <c r="AFA171" s="559"/>
      <c r="AFB171" s="559"/>
      <c r="AFC171" s="559"/>
      <c r="AFD171" s="559"/>
      <c r="AFE171" s="559"/>
      <c r="AFF171" s="559"/>
      <c r="AFG171" s="559"/>
      <c r="AFH171" s="559"/>
      <c r="AFI171" s="559"/>
      <c r="AFJ171" s="559"/>
      <c r="AFK171" s="559"/>
      <c r="AFL171" s="559"/>
      <c r="AFM171" s="559"/>
      <c r="AFN171" s="559"/>
      <c r="AFO171" s="559"/>
      <c r="AFP171" s="559"/>
      <c r="AFQ171" s="559"/>
      <c r="AFR171" s="559"/>
      <c r="AFS171" s="559"/>
      <c r="AFT171" s="559"/>
      <c r="AFU171" s="559"/>
      <c r="AFV171" s="559"/>
      <c r="AFW171" s="559"/>
      <c r="AFX171" s="559"/>
      <c r="AFY171" s="559"/>
      <c r="AFZ171" s="559"/>
      <c r="AGA171" s="559"/>
      <c r="AGB171" s="559"/>
      <c r="AGC171" s="559"/>
      <c r="AGD171" s="559"/>
      <c r="AGE171" s="559"/>
      <c r="AGF171" s="559"/>
      <c r="AGG171" s="559"/>
      <c r="AGH171" s="559"/>
      <c r="AGI171" s="559"/>
      <c r="AGJ171" s="559"/>
      <c r="AGK171" s="559"/>
      <c r="AGL171" s="559"/>
      <c r="AGM171" s="559"/>
      <c r="AGN171" s="559"/>
      <c r="AGO171" s="559"/>
      <c r="AGP171" s="559"/>
      <c r="AGQ171" s="559"/>
      <c r="AGR171" s="559"/>
      <c r="AGS171" s="559"/>
      <c r="AGT171" s="559"/>
      <c r="AGU171" s="559"/>
      <c r="AGV171" s="559"/>
      <c r="AGW171" s="559"/>
      <c r="AGX171" s="559"/>
      <c r="AGY171" s="559"/>
      <c r="AGZ171" s="559"/>
      <c r="AHA171" s="559"/>
      <c r="AHB171" s="559"/>
      <c r="AHC171" s="559"/>
      <c r="AHD171" s="559"/>
      <c r="AHE171" s="559"/>
      <c r="AHF171" s="559"/>
      <c r="AHG171" s="559"/>
      <c r="AHH171" s="559"/>
      <c r="AHI171" s="559"/>
      <c r="AHJ171" s="559"/>
      <c r="AHK171" s="559"/>
      <c r="AHL171" s="559"/>
      <c r="AHM171" s="559"/>
      <c r="AHN171" s="559"/>
      <c r="AHO171" s="559"/>
      <c r="AHP171" s="559"/>
      <c r="AHQ171" s="559"/>
      <c r="AHR171" s="559"/>
      <c r="AHS171" s="559"/>
      <c r="AHT171" s="559"/>
      <c r="AHU171" s="559"/>
      <c r="AHV171" s="559"/>
      <c r="AHW171" s="559"/>
      <c r="AHX171" s="559"/>
      <c r="AHY171" s="559"/>
      <c r="AHZ171" s="559"/>
      <c r="AIA171" s="559"/>
      <c r="AIB171" s="559"/>
      <c r="AIC171" s="559"/>
      <c r="AID171" s="559"/>
      <c r="AIE171" s="559"/>
      <c r="AIF171" s="559"/>
      <c r="AIG171" s="559"/>
      <c r="AIH171" s="559"/>
      <c r="AII171" s="559"/>
      <c r="AIJ171" s="559"/>
      <c r="AIK171" s="559"/>
      <c r="AIL171" s="559"/>
      <c r="AIM171" s="559"/>
      <c r="AIN171" s="559"/>
      <c r="AIO171" s="559"/>
      <c r="AIP171" s="559"/>
      <c r="AIQ171" s="559"/>
      <c r="AIR171" s="559"/>
      <c r="AIS171" s="559"/>
      <c r="AIT171" s="559"/>
      <c r="AIU171" s="559"/>
      <c r="AIV171" s="559"/>
      <c r="AIW171" s="559"/>
      <c r="AIX171" s="559"/>
      <c r="AIY171" s="559"/>
      <c r="AIZ171" s="559"/>
      <c r="AJA171" s="559"/>
      <c r="AJB171" s="559"/>
      <c r="AJC171" s="559"/>
      <c r="AJD171" s="559"/>
      <c r="AJE171" s="559"/>
      <c r="AJF171" s="559"/>
      <c r="AJG171" s="559"/>
      <c r="AJH171" s="559"/>
      <c r="AJI171" s="559"/>
      <c r="AJJ171" s="559"/>
      <c r="AJK171" s="559"/>
      <c r="AJL171" s="559"/>
      <c r="AJM171" s="559"/>
      <c r="AJN171" s="559"/>
      <c r="AJO171" s="559"/>
      <c r="AJP171" s="559"/>
      <c r="AJQ171" s="559"/>
      <c r="AJR171" s="559"/>
      <c r="AJS171" s="559"/>
      <c r="AJT171" s="559"/>
      <c r="AJU171" s="559"/>
      <c r="AJV171" s="559"/>
      <c r="AJW171" s="559"/>
      <c r="AJX171" s="559"/>
      <c r="AJY171" s="559"/>
      <c r="AJZ171" s="559"/>
      <c r="AKA171" s="559"/>
      <c r="AKB171" s="559"/>
      <c r="AKC171" s="559"/>
      <c r="AKD171" s="559"/>
      <c r="AKE171" s="559"/>
      <c r="AKF171" s="559"/>
      <c r="AKG171" s="559"/>
      <c r="AKH171" s="559"/>
      <c r="AKI171" s="559"/>
      <c r="AKJ171" s="559"/>
      <c r="AKK171" s="559"/>
      <c r="AKL171" s="559"/>
      <c r="AKM171" s="559"/>
      <c r="AKN171" s="559"/>
      <c r="AKO171" s="559"/>
      <c r="AKP171" s="559"/>
      <c r="AKQ171" s="559"/>
      <c r="AKR171" s="559"/>
      <c r="AKS171" s="559"/>
      <c r="AKT171" s="559"/>
      <c r="AKU171" s="559"/>
      <c r="AKV171" s="559"/>
      <c r="AKW171" s="559"/>
      <c r="AKX171" s="559"/>
      <c r="AKY171" s="559"/>
      <c r="AKZ171" s="559"/>
      <c r="ALA171" s="559"/>
      <c r="ALB171" s="559"/>
      <c r="ALC171" s="559"/>
      <c r="ALD171" s="559"/>
      <c r="ALE171" s="559"/>
      <c r="ALF171" s="559"/>
      <c r="ALG171" s="559"/>
      <c r="ALH171" s="559"/>
      <c r="ALI171" s="559"/>
      <c r="ALJ171" s="559"/>
      <c r="ALK171" s="559"/>
      <c r="ALL171" s="559"/>
      <c r="ALM171" s="559"/>
      <c r="ALN171" s="559"/>
      <c r="ALO171" s="559"/>
      <c r="ALP171" s="559"/>
      <c r="ALQ171" s="559"/>
      <c r="ALR171" s="559"/>
      <c r="ALS171" s="559"/>
      <c r="ALT171" s="559"/>
      <c r="ALU171" s="559"/>
      <c r="ALV171" s="559"/>
      <c r="ALW171" s="559"/>
      <c r="ALX171" s="559"/>
      <c r="ALY171" s="559"/>
      <c r="ALZ171" s="559"/>
      <c r="AMA171" s="559"/>
      <c r="AMB171" s="559"/>
      <c r="AMC171" s="559"/>
      <c r="AMD171" s="559"/>
      <c r="AME171" s="559"/>
      <c r="AMF171" s="559"/>
      <c r="AMG171" s="559"/>
      <c r="AMH171" s="559"/>
      <c r="AMI171" s="559"/>
      <c r="AMJ171" s="559"/>
    </row>
    <row r="172" spans="1:1026" x14ac:dyDescent="0.25">
      <c r="A172" s="258" t="s">
        <v>1136</v>
      </c>
      <c r="B172" s="257">
        <v>172</v>
      </c>
      <c r="C172" s="258" t="s">
        <v>24294</v>
      </c>
      <c r="D172" s="308" t="s">
        <v>1137</v>
      </c>
      <c r="E172" s="286"/>
      <c r="F172" s="291"/>
      <c r="G172" s="280"/>
      <c r="H172" s="280"/>
      <c r="I172" s="492" t="s">
        <v>750</v>
      </c>
      <c r="J172" s="292"/>
      <c r="K172" s="395">
        <v>1</v>
      </c>
      <c r="L172" s="293"/>
      <c r="M172" s="293"/>
      <c r="N172" s="293"/>
      <c r="O172" s="293"/>
      <c r="P172" s="293"/>
      <c r="Q172" s="293"/>
      <c r="R172" s="293"/>
      <c r="S172" s="293"/>
      <c r="T172" s="293"/>
      <c r="U172" s="293"/>
      <c r="V172" s="293"/>
      <c r="W172" s="283">
        <f t="shared" si="87"/>
        <v>100</v>
      </c>
      <c r="X172" s="283">
        <f t="shared" si="78"/>
        <v>100</v>
      </c>
      <c r="Y172" s="283">
        <f t="shared" si="86"/>
        <v>100</v>
      </c>
      <c r="Z172" s="283">
        <f t="shared" si="88"/>
        <v>100</v>
      </c>
      <c r="AA172" s="283">
        <f t="shared" si="89"/>
        <v>100</v>
      </c>
      <c r="AB172" s="287">
        <f t="shared" si="90"/>
        <v>100</v>
      </c>
      <c r="AC172" s="287">
        <f t="shared" si="91"/>
        <v>100</v>
      </c>
      <c r="AD172" s="287">
        <f t="shared" si="92"/>
        <v>100</v>
      </c>
      <c r="AE172" s="284">
        <f t="shared" ref="AE172:AE191" si="97">IF(L172=0,100,IF(L172=1,1,IF(L172="1B",1,IF(L172="1A",0.1,100))))</f>
        <v>100</v>
      </c>
      <c r="AF172" s="284">
        <f t="shared" si="96"/>
        <v>100</v>
      </c>
      <c r="AG172" s="268">
        <f t="shared" si="85"/>
        <v>1</v>
      </c>
      <c r="AH172" s="268">
        <f t="shared" si="93"/>
        <v>100</v>
      </c>
      <c r="AI172" s="268">
        <f t="shared" si="94"/>
        <v>3</v>
      </c>
      <c r="AJ172" s="268">
        <f t="shared" si="95"/>
        <v>100</v>
      </c>
      <c r="AK172" s="501" t="s">
        <v>750</v>
      </c>
      <c r="AL172" s="408"/>
      <c r="AM172" s="357"/>
      <c r="AN172" s="511"/>
      <c r="AO172" s="357"/>
      <c r="AP172" s="357"/>
      <c r="AQ172" s="286"/>
      <c r="AR172" s="356" t="s">
        <v>24295</v>
      </c>
      <c r="AS172" s="356"/>
      <c r="AT172" s="286"/>
      <c r="AU172" s="286"/>
      <c r="AV172" s="559"/>
      <c r="AW172" s="559"/>
      <c r="AX172" s="559"/>
      <c r="AY172" s="559"/>
      <c r="AZ172" s="559"/>
      <c r="BA172" s="559"/>
      <c r="BB172" s="559"/>
      <c r="BC172" s="559"/>
      <c r="BD172" s="559"/>
      <c r="BE172" s="559"/>
      <c r="BF172" s="559"/>
      <c r="BG172" s="559"/>
      <c r="BH172" s="559"/>
      <c r="BI172" s="559"/>
      <c r="BJ172" s="559"/>
      <c r="BK172" s="559"/>
      <c r="BL172" s="559"/>
      <c r="BM172" s="559"/>
      <c r="BN172" s="559"/>
      <c r="BO172" s="559"/>
      <c r="BP172" s="559"/>
      <c r="BQ172" s="559"/>
      <c r="BR172" s="559"/>
      <c r="BS172" s="559"/>
      <c r="BT172" s="559"/>
      <c r="BU172" s="559"/>
      <c r="BV172" s="559"/>
      <c r="BW172" s="559"/>
      <c r="BX172" s="559"/>
      <c r="BY172" s="559"/>
      <c r="BZ172" s="559"/>
      <c r="CA172" s="559"/>
      <c r="CB172" s="559"/>
      <c r="CC172" s="559"/>
      <c r="CD172" s="559"/>
      <c r="CE172" s="559"/>
      <c r="CF172" s="559"/>
      <c r="CG172" s="559"/>
      <c r="CH172" s="559"/>
      <c r="CI172" s="559"/>
      <c r="CJ172" s="559"/>
      <c r="CK172" s="559"/>
      <c r="CL172" s="559"/>
      <c r="CM172" s="559"/>
      <c r="CN172" s="559"/>
      <c r="CO172" s="559"/>
      <c r="CP172" s="559"/>
      <c r="CQ172" s="559"/>
      <c r="CR172" s="559"/>
      <c r="CS172" s="559"/>
      <c r="CT172" s="559"/>
      <c r="CU172" s="559"/>
      <c r="CV172" s="559"/>
      <c r="CW172" s="559"/>
      <c r="CX172" s="559"/>
      <c r="CY172" s="559"/>
      <c r="CZ172" s="559"/>
      <c r="DA172" s="559"/>
      <c r="DB172" s="559"/>
      <c r="DC172" s="559"/>
      <c r="DD172" s="559"/>
      <c r="DE172" s="559"/>
      <c r="DF172" s="559"/>
      <c r="DG172" s="559"/>
      <c r="DH172" s="559"/>
      <c r="DI172" s="559"/>
      <c r="DJ172" s="559"/>
      <c r="DK172" s="559"/>
      <c r="DL172" s="559"/>
      <c r="DM172" s="559"/>
      <c r="DN172" s="559"/>
      <c r="DO172" s="559"/>
      <c r="DP172" s="559"/>
      <c r="DQ172" s="559"/>
      <c r="DR172" s="559"/>
      <c r="DS172" s="559"/>
      <c r="DT172" s="559"/>
      <c r="DU172" s="559"/>
      <c r="DV172" s="559"/>
      <c r="DW172" s="559"/>
      <c r="DX172" s="559"/>
      <c r="DY172" s="559"/>
      <c r="DZ172" s="559"/>
      <c r="EA172" s="559"/>
      <c r="EB172" s="559"/>
      <c r="EC172" s="559"/>
      <c r="ED172" s="559"/>
      <c r="EE172" s="559"/>
      <c r="EF172" s="559"/>
      <c r="EG172" s="559"/>
      <c r="EH172" s="559"/>
      <c r="EI172" s="559"/>
      <c r="EJ172" s="559"/>
      <c r="EK172" s="559"/>
      <c r="EL172" s="559"/>
      <c r="EM172" s="559"/>
      <c r="EN172" s="559"/>
      <c r="EO172" s="559"/>
      <c r="EP172" s="559"/>
      <c r="EQ172" s="559"/>
      <c r="ER172" s="559"/>
      <c r="ES172" s="559"/>
      <c r="ET172" s="559"/>
      <c r="EU172" s="559"/>
      <c r="EV172" s="559"/>
      <c r="EW172" s="559"/>
      <c r="EX172" s="559"/>
      <c r="EY172" s="559"/>
      <c r="EZ172" s="559"/>
      <c r="FA172" s="559"/>
      <c r="FB172" s="559"/>
      <c r="FC172" s="559"/>
      <c r="FD172" s="559"/>
      <c r="FE172" s="559"/>
      <c r="FF172" s="559"/>
      <c r="FG172" s="559"/>
      <c r="FH172" s="559"/>
      <c r="FI172" s="559"/>
      <c r="FJ172" s="559"/>
      <c r="FK172" s="559"/>
      <c r="FL172" s="559"/>
      <c r="FM172" s="559"/>
      <c r="FN172" s="559"/>
      <c r="FO172" s="559"/>
      <c r="FP172" s="559"/>
      <c r="FQ172" s="559"/>
      <c r="FR172" s="559"/>
      <c r="FS172" s="559"/>
      <c r="FT172" s="559"/>
      <c r="FU172" s="559"/>
      <c r="FV172" s="559"/>
      <c r="FW172" s="559"/>
      <c r="FX172" s="559"/>
      <c r="FY172" s="559"/>
      <c r="FZ172" s="559"/>
      <c r="GA172" s="559"/>
      <c r="GB172" s="559"/>
      <c r="GC172" s="559"/>
      <c r="GD172" s="559"/>
      <c r="GE172" s="559"/>
      <c r="GF172" s="559"/>
      <c r="GG172" s="559"/>
      <c r="GH172" s="559"/>
      <c r="GI172" s="559"/>
      <c r="GJ172" s="559"/>
      <c r="GK172" s="559"/>
      <c r="GL172" s="559"/>
      <c r="GM172" s="559"/>
      <c r="GN172" s="559"/>
      <c r="GO172" s="559"/>
      <c r="GP172" s="559"/>
      <c r="GQ172" s="559"/>
      <c r="GR172" s="559"/>
      <c r="GS172" s="559"/>
      <c r="GT172" s="559"/>
      <c r="GU172" s="559"/>
      <c r="GV172" s="559"/>
      <c r="GW172" s="559"/>
      <c r="GX172" s="559"/>
      <c r="GY172" s="559"/>
      <c r="GZ172" s="559"/>
      <c r="HA172" s="559"/>
      <c r="HB172" s="559"/>
      <c r="HC172" s="559"/>
      <c r="HD172" s="559"/>
      <c r="HE172" s="559"/>
      <c r="HF172" s="559"/>
      <c r="HG172" s="559"/>
      <c r="HH172" s="559"/>
      <c r="HI172" s="559"/>
      <c r="HJ172" s="559"/>
      <c r="HK172" s="559"/>
      <c r="HL172" s="559"/>
      <c r="HM172" s="559"/>
      <c r="HN172" s="559"/>
      <c r="HO172" s="559"/>
      <c r="HP172" s="559"/>
      <c r="HQ172" s="559"/>
      <c r="HR172" s="559"/>
      <c r="HS172" s="559"/>
      <c r="HT172" s="559"/>
      <c r="HU172" s="559"/>
      <c r="HV172" s="559"/>
      <c r="HW172" s="559"/>
      <c r="HX172" s="559"/>
      <c r="HY172" s="559"/>
      <c r="HZ172" s="559"/>
      <c r="IA172" s="559"/>
      <c r="IB172" s="559"/>
      <c r="IC172" s="559"/>
      <c r="ID172" s="559"/>
      <c r="IE172" s="559"/>
      <c r="IF172" s="559"/>
      <c r="IG172" s="559"/>
      <c r="IH172" s="559"/>
      <c r="II172" s="559"/>
      <c r="IJ172" s="559"/>
      <c r="IK172" s="559"/>
      <c r="IL172" s="559"/>
      <c r="IM172" s="559"/>
      <c r="IN172" s="559"/>
      <c r="IO172" s="559"/>
      <c r="IP172" s="559"/>
      <c r="IQ172" s="559"/>
      <c r="IR172" s="559"/>
      <c r="IS172" s="559"/>
      <c r="IT172" s="559"/>
      <c r="IU172" s="559"/>
      <c r="IV172" s="559"/>
      <c r="IW172" s="559"/>
      <c r="IX172" s="559"/>
      <c r="IY172" s="559"/>
      <c r="IZ172" s="559"/>
      <c r="JA172" s="559"/>
      <c r="JB172" s="559"/>
      <c r="JC172" s="559"/>
      <c r="JD172" s="559"/>
      <c r="JE172" s="559"/>
      <c r="JF172" s="559"/>
      <c r="JG172" s="559"/>
      <c r="JH172" s="559"/>
      <c r="JI172" s="559"/>
      <c r="JJ172" s="559"/>
      <c r="JK172" s="559"/>
      <c r="JL172" s="559"/>
      <c r="JM172" s="559"/>
      <c r="JN172" s="559"/>
      <c r="JO172" s="559"/>
      <c r="JP172" s="559"/>
      <c r="JQ172" s="559"/>
      <c r="JR172" s="559"/>
      <c r="JS172" s="559"/>
      <c r="JT172" s="559"/>
      <c r="JU172" s="559"/>
      <c r="JV172" s="559"/>
      <c r="JW172" s="559"/>
      <c r="JX172" s="559"/>
      <c r="JY172" s="559"/>
      <c r="JZ172" s="559"/>
      <c r="KA172" s="559"/>
      <c r="KB172" s="559"/>
      <c r="KC172" s="559"/>
      <c r="KD172" s="559"/>
      <c r="KE172" s="559"/>
      <c r="KF172" s="559"/>
      <c r="KG172" s="559"/>
      <c r="KH172" s="559"/>
      <c r="KI172" s="559"/>
      <c r="KJ172" s="559"/>
      <c r="KK172" s="559"/>
      <c r="KL172" s="559"/>
      <c r="KM172" s="559"/>
      <c r="KN172" s="559"/>
      <c r="KO172" s="559"/>
      <c r="KP172" s="559"/>
      <c r="KQ172" s="559"/>
      <c r="KR172" s="559"/>
      <c r="KS172" s="559"/>
      <c r="KT172" s="559"/>
      <c r="KU172" s="559"/>
      <c r="KV172" s="559"/>
      <c r="KW172" s="559"/>
      <c r="KX172" s="559"/>
      <c r="KY172" s="559"/>
      <c r="KZ172" s="559"/>
      <c r="LA172" s="559"/>
      <c r="LB172" s="559"/>
      <c r="LC172" s="559"/>
      <c r="LD172" s="559"/>
      <c r="LE172" s="559"/>
      <c r="LF172" s="559"/>
      <c r="LG172" s="559"/>
      <c r="LH172" s="559"/>
      <c r="LI172" s="559"/>
      <c r="LJ172" s="559"/>
      <c r="LK172" s="559"/>
      <c r="LL172" s="559"/>
      <c r="LM172" s="559"/>
      <c r="LN172" s="559"/>
      <c r="LO172" s="559"/>
      <c r="LP172" s="559"/>
      <c r="LQ172" s="559"/>
      <c r="LR172" s="559"/>
      <c r="LS172" s="559"/>
      <c r="LT172" s="559"/>
      <c r="LU172" s="559"/>
      <c r="LV172" s="559"/>
      <c r="LW172" s="559"/>
      <c r="LX172" s="559"/>
      <c r="LY172" s="559"/>
      <c r="LZ172" s="559"/>
      <c r="MA172" s="559"/>
      <c r="MB172" s="559"/>
      <c r="MC172" s="559"/>
      <c r="MD172" s="559"/>
      <c r="ME172" s="559"/>
      <c r="MF172" s="559"/>
      <c r="MG172" s="559"/>
      <c r="MH172" s="559"/>
      <c r="MI172" s="559"/>
      <c r="MJ172" s="559"/>
      <c r="MK172" s="559"/>
      <c r="ML172" s="559"/>
      <c r="MM172" s="559"/>
      <c r="MN172" s="559"/>
      <c r="MO172" s="559"/>
      <c r="MP172" s="559"/>
      <c r="MQ172" s="559"/>
      <c r="MR172" s="559"/>
      <c r="MS172" s="559"/>
      <c r="MT172" s="559"/>
      <c r="MU172" s="559"/>
      <c r="MV172" s="559"/>
      <c r="MW172" s="559"/>
      <c r="MX172" s="559"/>
      <c r="MY172" s="559"/>
      <c r="MZ172" s="559"/>
      <c r="NA172" s="559"/>
      <c r="NB172" s="559"/>
      <c r="NC172" s="559"/>
      <c r="ND172" s="559"/>
      <c r="NE172" s="559"/>
      <c r="NF172" s="559"/>
      <c r="NG172" s="559"/>
      <c r="NH172" s="559"/>
      <c r="NI172" s="559"/>
      <c r="NJ172" s="559"/>
      <c r="NK172" s="559"/>
      <c r="NL172" s="559"/>
      <c r="NM172" s="559"/>
      <c r="NN172" s="559"/>
      <c r="NO172" s="559"/>
      <c r="NP172" s="559"/>
      <c r="NQ172" s="559"/>
      <c r="NR172" s="559"/>
      <c r="NS172" s="559"/>
      <c r="NT172" s="559"/>
      <c r="NU172" s="559"/>
      <c r="NV172" s="559"/>
      <c r="NW172" s="559"/>
      <c r="NX172" s="559"/>
      <c r="NY172" s="559"/>
      <c r="NZ172" s="559"/>
      <c r="OA172" s="559"/>
      <c r="OB172" s="559"/>
      <c r="OC172" s="559"/>
      <c r="OD172" s="559"/>
      <c r="OE172" s="559"/>
      <c r="OF172" s="559"/>
      <c r="OG172" s="559"/>
      <c r="OH172" s="559"/>
      <c r="OI172" s="559"/>
      <c r="OJ172" s="559"/>
      <c r="OK172" s="559"/>
      <c r="OL172" s="559"/>
      <c r="OM172" s="559"/>
      <c r="ON172" s="559"/>
      <c r="OO172" s="559"/>
      <c r="OP172" s="559"/>
      <c r="OQ172" s="559"/>
      <c r="OR172" s="559"/>
      <c r="OS172" s="559"/>
      <c r="OT172" s="559"/>
      <c r="OU172" s="559"/>
      <c r="OV172" s="559"/>
      <c r="OW172" s="559"/>
      <c r="OX172" s="559"/>
      <c r="OY172" s="559"/>
      <c r="OZ172" s="559"/>
      <c r="PA172" s="559"/>
      <c r="PB172" s="559"/>
      <c r="PC172" s="559"/>
      <c r="PD172" s="559"/>
      <c r="PE172" s="559"/>
      <c r="PF172" s="559"/>
      <c r="PG172" s="559"/>
      <c r="PH172" s="559"/>
      <c r="PI172" s="559"/>
      <c r="PJ172" s="559"/>
      <c r="PK172" s="559"/>
      <c r="PL172" s="559"/>
      <c r="PM172" s="559"/>
      <c r="PN172" s="559"/>
      <c r="PO172" s="559"/>
      <c r="PP172" s="559"/>
      <c r="PQ172" s="559"/>
      <c r="PR172" s="559"/>
      <c r="PS172" s="559"/>
      <c r="PT172" s="559"/>
      <c r="PU172" s="559"/>
      <c r="PV172" s="559"/>
      <c r="PW172" s="559"/>
      <c r="PX172" s="559"/>
      <c r="PY172" s="559"/>
      <c r="PZ172" s="559"/>
      <c r="QA172" s="559"/>
      <c r="QB172" s="559"/>
      <c r="QC172" s="559"/>
      <c r="QD172" s="559"/>
      <c r="QE172" s="559"/>
      <c r="QF172" s="559"/>
      <c r="QG172" s="559"/>
      <c r="QH172" s="559"/>
      <c r="QI172" s="559"/>
      <c r="QJ172" s="559"/>
      <c r="QK172" s="559"/>
      <c r="QL172" s="559"/>
      <c r="QM172" s="559"/>
      <c r="QN172" s="559"/>
      <c r="QO172" s="559"/>
      <c r="QP172" s="559"/>
      <c r="QQ172" s="559"/>
      <c r="QR172" s="559"/>
      <c r="QS172" s="559"/>
      <c r="QT172" s="559"/>
      <c r="QU172" s="559"/>
      <c r="QV172" s="559"/>
      <c r="QW172" s="559"/>
      <c r="QX172" s="559"/>
      <c r="QY172" s="559"/>
      <c r="QZ172" s="559"/>
      <c r="RA172" s="559"/>
      <c r="RB172" s="559"/>
      <c r="RC172" s="559"/>
      <c r="RD172" s="559"/>
      <c r="RE172" s="559"/>
      <c r="RF172" s="559"/>
      <c r="RG172" s="559"/>
      <c r="RH172" s="559"/>
      <c r="RI172" s="559"/>
      <c r="RJ172" s="559"/>
      <c r="RK172" s="559"/>
      <c r="RL172" s="559"/>
      <c r="RM172" s="559"/>
      <c r="RN172" s="559"/>
      <c r="RO172" s="559"/>
      <c r="RP172" s="559"/>
      <c r="RQ172" s="559"/>
      <c r="RR172" s="559"/>
      <c r="RS172" s="559"/>
      <c r="RT172" s="559"/>
      <c r="RU172" s="559"/>
      <c r="RV172" s="559"/>
      <c r="RW172" s="559"/>
      <c r="RX172" s="559"/>
      <c r="RY172" s="559"/>
      <c r="RZ172" s="559"/>
      <c r="SA172" s="559"/>
      <c r="SB172" s="559"/>
      <c r="SC172" s="559"/>
      <c r="SD172" s="559"/>
      <c r="SE172" s="559"/>
      <c r="SF172" s="559"/>
      <c r="SG172" s="559"/>
      <c r="SH172" s="559"/>
      <c r="SI172" s="559"/>
      <c r="SJ172" s="559"/>
      <c r="SK172" s="559"/>
      <c r="SL172" s="559"/>
      <c r="SM172" s="559"/>
      <c r="SN172" s="559"/>
      <c r="SO172" s="559"/>
      <c r="SP172" s="559"/>
      <c r="SQ172" s="559"/>
      <c r="SR172" s="559"/>
      <c r="SS172" s="559"/>
      <c r="ST172" s="559"/>
      <c r="SU172" s="559"/>
      <c r="SV172" s="559"/>
      <c r="SW172" s="559"/>
      <c r="SX172" s="559"/>
      <c r="SY172" s="559"/>
      <c r="SZ172" s="559"/>
      <c r="TA172" s="559"/>
      <c r="TB172" s="559"/>
      <c r="TC172" s="559"/>
      <c r="TD172" s="559"/>
      <c r="TE172" s="559"/>
      <c r="TF172" s="559"/>
      <c r="TG172" s="559"/>
      <c r="TH172" s="559"/>
      <c r="TI172" s="559"/>
      <c r="TJ172" s="559"/>
      <c r="TK172" s="559"/>
      <c r="TL172" s="559"/>
      <c r="TM172" s="559"/>
      <c r="TN172" s="559"/>
      <c r="TO172" s="559"/>
      <c r="TP172" s="559"/>
      <c r="TQ172" s="559"/>
      <c r="TR172" s="559"/>
      <c r="TS172" s="559"/>
      <c r="TT172" s="559"/>
      <c r="TU172" s="559"/>
      <c r="TV172" s="559"/>
      <c r="TW172" s="559"/>
      <c r="TX172" s="559"/>
      <c r="TY172" s="559"/>
      <c r="TZ172" s="559"/>
      <c r="UA172" s="559"/>
      <c r="UB172" s="559"/>
      <c r="UC172" s="559"/>
      <c r="UD172" s="559"/>
      <c r="UE172" s="559"/>
      <c r="UF172" s="559"/>
      <c r="UG172" s="559"/>
      <c r="UH172" s="559"/>
      <c r="UI172" s="559"/>
      <c r="UJ172" s="559"/>
      <c r="UK172" s="559"/>
      <c r="UL172" s="559"/>
      <c r="UM172" s="559"/>
      <c r="UN172" s="559"/>
      <c r="UO172" s="559"/>
      <c r="UP172" s="559"/>
      <c r="UQ172" s="559"/>
      <c r="UR172" s="559"/>
      <c r="US172" s="559"/>
      <c r="UT172" s="559"/>
      <c r="UU172" s="559"/>
      <c r="UV172" s="559"/>
      <c r="UW172" s="559"/>
      <c r="UX172" s="559"/>
      <c r="UY172" s="559"/>
      <c r="UZ172" s="559"/>
      <c r="VA172" s="559"/>
      <c r="VB172" s="559"/>
      <c r="VC172" s="559"/>
      <c r="VD172" s="559"/>
      <c r="VE172" s="559"/>
      <c r="VF172" s="559"/>
      <c r="VG172" s="559"/>
      <c r="VH172" s="559"/>
      <c r="VI172" s="559"/>
      <c r="VJ172" s="559"/>
      <c r="VK172" s="559"/>
      <c r="VL172" s="559"/>
      <c r="VM172" s="559"/>
      <c r="VN172" s="559"/>
      <c r="VO172" s="559"/>
      <c r="VP172" s="559"/>
      <c r="VQ172" s="559"/>
      <c r="VR172" s="559"/>
      <c r="VS172" s="559"/>
      <c r="VT172" s="559"/>
      <c r="VU172" s="559"/>
      <c r="VV172" s="559"/>
      <c r="VW172" s="559"/>
      <c r="VX172" s="559"/>
      <c r="VY172" s="559"/>
      <c r="VZ172" s="559"/>
      <c r="WA172" s="559"/>
      <c r="WB172" s="559"/>
      <c r="WC172" s="559"/>
      <c r="WD172" s="559"/>
      <c r="WE172" s="559"/>
      <c r="WF172" s="559"/>
      <c r="WG172" s="559"/>
      <c r="WH172" s="559"/>
      <c r="WI172" s="559"/>
      <c r="WJ172" s="559"/>
      <c r="WK172" s="559"/>
      <c r="WL172" s="559"/>
      <c r="WM172" s="559"/>
      <c r="WN172" s="559"/>
      <c r="WO172" s="559"/>
      <c r="WP172" s="559"/>
      <c r="WQ172" s="559"/>
      <c r="WR172" s="559"/>
      <c r="WS172" s="559"/>
      <c r="WT172" s="559"/>
      <c r="WU172" s="559"/>
      <c r="WV172" s="559"/>
      <c r="WW172" s="559"/>
      <c r="WX172" s="559"/>
      <c r="WY172" s="559"/>
      <c r="WZ172" s="559"/>
      <c r="XA172" s="559"/>
      <c r="XB172" s="559"/>
      <c r="XC172" s="559"/>
      <c r="XD172" s="559"/>
      <c r="XE172" s="559"/>
      <c r="XF172" s="559"/>
      <c r="XG172" s="559"/>
      <c r="XH172" s="559"/>
      <c r="XI172" s="559"/>
      <c r="XJ172" s="559"/>
      <c r="XK172" s="559"/>
      <c r="XL172" s="559"/>
      <c r="XM172" s="559"/>
      <c r="XN172" s="559"/>
      <c r="XO172" s="559"/>
      <c r="XP172" s="559"/>
      <c r="XQ172" s="559"/>
      <c r="XR172" s="559"/>
      <c r="XS172" s="559"/>
      <c r="XT172" s="559"/>
      <c r="XU172" s="559"/>
      <c r="XV172" s="559"/>
      <c r="XW172" s="559"/>
      <c r="XX172" s="559"/>
      <c r="XY172" s="559"/>
      <c r="XZ172" s="559"/>
      <c r="YA172" s="559"/>
      <c r="YB172" s="559"/>
      <c r="YC172" s="559"/>
      <c r="YD172" s="559"/>
      <c r="YE172" s="559"/>
      <c r="YF172" s="559"/>
      <c r="YG172" s="559"/>
      <c r="YH172" s="559"/>
      <c r="YI172" s="559"/>
      <c r="YJ172" s="559"/>
      <c r="YK172" s="559"/>
      <c r="YL172" s="559"/>
      <c r="YM172" s="559"/>
      <c r="YN172" s="559"/>
      <c r="YO172" s="559"/>
      <c r="YP172" s="559"/>
      <c r="YQ172" s="559"/>
      <c r="YR172" s="559"/>
      <c r="YS172" s="559"/>
      <c r="YT172" s="559"/>
      <c r="YU172" s="559"/>
      <c r="YV172" s="559"/>
      <c r="YW172" s="559"/>
      <c r="YX172" s="559"/>
      <c r="YY172" s="559"/>
      <c r="YZ172" s="559"/>
      <c r="ZA172" s="559"/>
      <c r="ZB172" s="559"/>
      <c r="ZC172" s="559"/>
      <c r="ZD172" s="559"/>
      <c r="ZE172" s="559"/>
      <c r="ZF172" s="559"/>
      <c r="ZG172" s="559"/>
      <c r="ZH172" s="559"/>
      <c r="ZI172" s="559"/>
      <c r="ZJ172" s="559"/>
      <c r="ZK172" s="559"/>
      <c r="ZL172" s="559"/>
      <c r="ZM172" s="559"/>
      <c r="ZN172" s="559"/>
      <c r="ZO172" s="559"/>
      <c r="ZP172" s="559"/>
      <c r="ZQ172" s="559"/>
      <c r="ZR172" s="559"/>
      <c r="ZS172" s="559"/>
      <c r="ZT172" s="559"/>
      <c r="ZU172" s="559"/>
      <c r="ZV172" s="559"/>
      <c r="ZW172" s="559"/>
      <c r="ZX172" s="559"/>
      <c r="ZY172" s="559"/>
      <c r="ZZ172" s="559"/>
      <c r="AAA172" s="559"/>
      <c r="AAB172" s="559"/>
      <c r="AAC172" s="559"/>
      <c r="AAD172" s="559"/>
      <c r="AAE172" s="559"/>
      <c r="AAF172" s="559"/>
      <c r="AAG172" s="559"/>
      <c r="AAH172" s="559"/>
      <c r="AAI172" s="559"/>
      <c r="AAJ172" s="559"/>
      <c r="AAK172" s="559"/>
      <c r="AAL172" s="559"/>
      <c r="AAM172" s="559"/>
      <c r="AAN172" s="559"/>
      <c r="AAO172" s="559"/>
      <c r="AAP172" s="559"/>
      <c r="AAQ172" s="559"/>
      <c r="AAR172" s="559"/>
      <c r="AAS172" s="559"/>
      <c r="AAT172" s="559"/>
      <c r="AAU172" s="559"/>
      <c r="AAV172" s="559"/>
      <c r="AAW172" s="559"/>
      <c r="AAX172" s="559"/>
      <c r="AAY172" s="559"/>
      <c r="AAZ172" s="559"/>
      <c r="ABA172" s="559"/>
      <c r="ABB172" s="559"/>
      <c r="ABC172" s="559"/>
      <c r="ABD172" s="559"/>
      <c r="ABE172" s="559"/>
      <c r="ABF172" s="559"/>
      <c r="ABG172" s="559"/>
      <c r="ABH172" s="559"/>
      <c r="ABI172" s="559"/>
      <c r="ABJ172" s="559"/>
      <c r="ABK172" s="559"/>
      <c r="ABL172" s="559"/>
      <c r="ABM172" s="559"/>
      <c r="ABN172" s="559"/>
      <c r="ABO172" s="559"/>
      <c r="ABP172" s="559"/>
      <c r="ABQ172" s="559"/>
      <c r="ABR172" s="559"/>
      <c r="ABS172" s="559"/>
      <c r="ABT172" s="559"/>
      <c r="ABU172" s="559"/>
      <c r="ABV172" s="559"/>
      <c r="ABW172" s="559"/>
      <c r="ABX172" s="559"/>
      <c r="ABY172" s="559"/>
      <c r="ABZ172" s="559"/>
      <c r="ACA172" s="559"/>
      <c r="ACB172" s="559"/>
      <c r="ACC172" s="559"/>
      <c r="ACD172" s="559"/>
      <c r="ACE172" s="559"/>
      <c r="ACF172" s="559"/>
      <c r="ACG172" s="559"/>
      <c r="ACH172" s="559"/>
      <c r="ACI172" s="559"/>
      <c r="ACJ172" s="559"/>
      <c r="ACK172" s="559"/>
      <c r="ACL172" s="559"/>
      <c r="ACM172" s="559"/>
      <c r="ACN172" s="559"/>
      <c r="ACO172" s="559"/>
      <c r="ACP172" s="559"/>
      <c r="ACQ172" s="559"/>
      <c r="ACR172" s="559"/>
      <c r="ACS172" s="559"/>
      <c r="ACT172" s="559"/>
      <c r="ACU172" s="559"/>
      <c r="ACV172" s="559"/>
      <c r="ACW172" s="559"/>
      <c r="ACX172" s="559"/>
      <c r="ACY172" s="559"/>
      <c r="ACZ172" s="559"/>
      <c r="ADA172" s="559"/>
      <c r="ADB172" s="559"/>
      <c r="ADC172" s="559"/>
      <c r="ADD172" s="559"/>
      <c r="ADE172" s="559"/>
      <c r="ADF172" s="559"/>
      <c r="ADG172" s="559"/>
      <c r="ADH172" s="559"/>
      <c r="ADI172" s="559"/>
      <c r="ADJ172" s="559"/>
      <c r="ADK172" s="559"/>
      <c r="ADL172" s="559"/>
      <c r="ADM172" s="559"/>
      <c r="ADN172" s="559"/>
      <c r="ADO172" s="559"/>
      <c r="ADP172" s="559"/>
      <c r="ADQ172" s="559"/>
      <c r="ADR172" s="559"/>
      <c r="ADS172" s="559"/>
      <c r="ADT172" s="559"/>
      <c r="ADU172" s="559"/>
      <c r="ADV172" s="559"/>
      <c r="ADW172" s="559"/>
      <c r="ADX172" s="559"/>
      <c r="ADY172" s="559"/>
      <c r="ADZ172" s="559"/>
      <c r="AEA172" s="559"/>
      <c r="AEB172" s="559"/>
      <c r="AEC172" s="559"/>
      <c r="AED172" s="559"/>
      <c r="AEE172" s="559"/>
      <c r="AEF172" s="559"/>
      <c r="AEG172" s="559"/>
      <c r="AEH172" s="559"/>
      <c r="AEI172" s="559"/>
      <c r="AEJ172" s="559"/>
      <c r="AEK172" s="559"/>
      <c r="AEL172" s="559"/>
      <c r="AEM172" s="559"/>
      <c r="AEN172" s="559"/>
      <c r="AEO172" s="559"/>
      <c r="AEP172" s="559"/>
      <c r="AEQ172" s="559"/>
      <c r="AER172" s="559"/>
      <c r="AES172" s="559"/>
      <c r="AET172" s="559"/>
      <c r="AEU172" s="559"/>
      <c r="AEV172" s="559"/>
      <c r="AEW172" s="559"/>
      <c r="AEX172" s="559"/>
      <c r="AEY172" s="559"/>
      <c r="AEZ172" s="559"/>
      <c r="AFA172" s="559"/>
      <c r="AFB172" s="559"/>
      <c r="AFC172" s="559"/>
      <c r="AFD172" s="559"/>
      <c r="AFE172" s="559"/>
      <c r="AFF172" s="559"/>
      <c r="AFG172" s="559"/>
      <c r="AFH172" s="559"/>
      <c r="AFI172" s="559"/>
      <c r="AFJ172" s="559"/>
      <c r="AFK172" s="559"/>
      <c r="AFL172" s="559"/>
      <c r="AFM172" s="559"/>
      <c r="AFN172" s="559"/>
      <c r="AFO172" s="559"/>
      <c r="AFP172" s="559"/>
      <c r="AFQ172" s="559"/>
      <c r="AFR172" s="559"/>
      <c r="AFS172" s="559"/>
      <c r="AFT172" s="559"/>
      <c r="AFU172" s="559"/>
      <c r="AFV172" s="559"/>
      <c r="AFW172" s="559"/>
      <c r="AFX172" s="559"/>
      <c r="AFY172" s="559"/>
      <c r="AFZ172" s="559"/>
      <c r="AGA172" s="559"/>
      <c r="AGB172" s="559"/>
      <c r="AGC172" s="559"/>
      <c r="AGD172" s="559"/>
      <c r="AGE172" s="559"/>
      <c r="AGF172" s="559"/>
      <c r="AGG172" s="559"/>
      <c r="AGH172" s="559"/>
      <c r="AGI172" s="559"/>
      <c r="AGJ172" s="559"/>
      <c r="AGK172" s="559"/>
      <c r="AGL172" s="559"/>
      <c r="AGM172" s="559"/>
      <c r="AGN172" s="559"/>
      <c r="AGO172" s="559"/>
      <c r="AGP172" s="559"/>
      <c r="AGQ172" s="559"/>
      <c r="AGR172" s="559"/>
      <c r="AGS172" s="559"/>
      <c r="AGT172" s="559"/>
      <c r="AGU172" s="559"/>
      <c r="AGV172" s="559"/>
      <c r="AGW172" s="559"/>
      <c r="AGX172" s="559"/>
      <c r="AGY172" s="559"/>
      <c r="AGZ172" s="559"/>
      <c r="AHA172" s="559"/>
      <c r="AHB172" s="559"/>
      <c r="AHC172" s="559"/>
      <c r="AHD172" s="559"/>
      <c r="AHE172" s="559"/>
      <c r="AHF172" s="559"/>
      <c r="AHG172" s="559"/>
      <c r="AHH172" s="559"/>
      <c r="AHI172" s="559"/>
      <c r="AHJ172" s="559"/>
      <c r="AHK172" s="559"/>
      <c r="AHL172" s="559"/>
      <c r="AHM172" s="559"/>
      <c r="AHN172" s="559"/>
      <c r="AHO172" s="559"/>
      <c r="AHP172" s="559"/>
      <c r="AHQ172" s="559"/>
      <c r="AHR172" s="559"/>
      <c r="AHS172" s="559"/>
      <c r="AHT172" s="559"/>
      <c r="AHU172" s="559"/>
      <c r="AHV172" s="559"/>
      <c r="AHW172" s="559"/>
      <c r="AHX172" s="559"/>
      <c r="AHY172" s="559"/>
      <c r="AHZ172" s="559"/>
      <c r="AIA172" s="559"/>
      <c r="AIB172" s="559"/>
      <c r="AIC172" s="559"/>
      <c r="AID172" s="559"/>
      <c r="AIE172" s="559"/>
      <c r="AIF172" s="559"/>
      <c r="AIG172" s="559"/>
      <c r="AIH172" s="559"/>
      <c r="AII172" s="559"/>
      <c r="AIJ172" s="559"/>
      <c r="AIK172" s="559"/>
      <c r="AIL172" s="559"/>
      <c r="AIM172" s="559"/>
      <c r="AIN172" s="559"/>
      <c r="AIO172" s="559"/>
      <c r="AIP172" s="559"/>
      <c r="AIQ172" s="559"/>
      <c r="AIR172" s="559"/>
      <c r="AIS172" s="559"/>
      <c r="AIT172" s="559"/>
      <c r="AIU172" s="559"/>
      <c r="AIV172" s="559"/>
      <c r="AIW172" s="559"/>
      <c r="AIX172" s="559"/>
      <c r="AIY172" s="559"/>
      <c r="AIZ172" s="559"/>
      <c r="AJA172" s="559"/>
      <c r="AJB172" s="559"/>
      <c r="AJC172" s="559"/>
      <c r="AJD172" s="559"/>
      <c r="AJE172" s="559"/>
      <c r="AJF172" s="559"/>
      <c r="AJG172" s="559"/>
      <c r="AJH172" s="559"/>
      <c r="AJI172" s="559"/>
      <c r="AJJ172" s="559"/>
      <c r="AJK172" s="559"/>
      <c r="AJL172" s="559"/>
      <c r="AJM172" s="559"/>
      <c r="AJN172" s="559"/>
      <c r="AJO172" s="559"/>
      <c r="AJP172" s="559"/>
      <c r="AJQ172" s="559"/>
      <c r="AJR172" s="559"/>
      <c r="AJS172" s="559"/>
      <c r="AJT172" s="559"/>
      <c r="AJU172" s="559"/>
      <c r="AJV172" s="559"/>
      <c r="AJW172" s="559"/>
      <c r="AJX172" s="559"/>
      <c r="AJY172" s="559"/>
      <c r="AJZ172" s="559"/>
      <c r="AKA172" s="559"/>
      <c r="AKB172" s="559"/>
      <c r="AKC172" s="559"/>
      <c r="AKD172" s="559"/>
      <c r="AKE172" s="559"/>
      <c r="AKF172" s="559"/>
      <c r="AKG172" s="559"/>
      <c r="AKH172" s="559"/>
      <c r="AKI172" s="559"/>
      <c r="AKJ172" s="559"/>
      <c r="AKK172" s="559"/>
      <c r="AKL172" s="559"/>
      <c r="AKM172" s="559"/>
      <c r="AKN172" s="559"/>
      <c r="AKO172" s="559"/>
      <c r="AKP172" s="559"/>
      <c r="AKQ172" s="559"/>
      <c r="AKR172" s="559"/>
      <c r="AKS172" s="559"/>
      <c r="AKT172" s="559"/>
      <c r="AKU172" s="559"/>
      <c r="AKV172" s="559"/>
      <c r="AKW172" s="559"/>
      <c r="AKX172" s="559"/>
      <c r="AKY172" s="559"/>
      <c r="AKZ172" s="559"/>
      <c r="ALA172" s="559"/>
      <c r="ALB172" s="559"/>
      <c r="ALC172" s="559"/>
      <c r="ALD172" s="559"/>
      <c r="ALE172" s="559"/>
      <c r="ALF172" s="559"/>
      <c r="ALG172" s="559"/>
      <c r="ALH172" s="559"/>
      <c r="ALI172" s="559"/>
      <c r="ALJ172" s="559"/>
      <c r="ALK172" s="559"/>
      <c r="ALL172" s="559"/>
      <c r="ALM172" s="559"/>
      <c r="ALN172" s="559"/>
      <c r="ALO172" s="559"/>
      <c r="ALP172" s="559"/>
      <c r="ALQ172" s="559"/>
      <c r="ALR172" s="559"/>
      <c r="ALS172" s="559"/>
      <c r="ALT172" s="559"/>
      <c r="ALU172" s="559"/>
      <c r="ALV172" s="559"/>
      <c r="ALW172" s="559"/>
      <c r="ALX172" s="559"/>
      <c r="ALY172" s="559"/>
      <c r="ALZ172" s="559"/>
      <c r="AMA172" s="559"/>
      <c r="AMB172" s="559"/>
      <c r="AMC172" s="559"/>
      <c r="AMD172" s="559"/>
      <c r="AME172" s="559"/>
      <c r="AMF172" s="559"/>
      <c r="AMG172" s="559"/>
      <c r="AMH172" s="559"/>
      <c r="AMI172" s="559"/>
      <c r="AMJ172" s="559"/>
      <c r="AML172" s="559"/>
    </row>
    <row r="173" spans="1:1026" x14ac:dyDescent="0.25">
      <c r="A173" s="258" t="s">
        <v>1139</v>
      </c>
      <c r="B173" s="257">
        <v>173</v>
      </c>
      <c r="C173" s="258" t="s">
        <v>6289</v>
      </c>
      <c r="D173" s="308" t="s">
        <v>1140</v>
      </c>
      <c r="E173" s="286"/>
      <c r="F173" s="291"/>
      <c r="G173" s="280"/>
      <c r="H173" s="280"/>
      <c r="I173" s="492">
        <v>294</v>
      </c>
      <c r="J173" s="292"/>
      <c r="K173" s="407">
        <v>1</v>
      </c>
      <c r="L173" s="293"/>
      <c r="M173" s="293"/>
      <c r="N173" s="293"/>
      <c r="O173" s="293"/>
      <c r="P173" s="293"/>
      <c r="Q173" s="293"/>
      <c r="R173" s="293"/>
      <c r="S173" s="293"/>
      <c r="T173" s="293"/>
      <c r="U173" s="293"/>
      <c r="V173" s="293"/>
      <c r="W173" s="283">
        <f t="shared" si="87"/>
        <v>100</v>
      </c>
      <c r="X173" s="283">
        <f t="shared" si="78"/>
        <v>100</v>
      </c>
      <c r="Y173" s="283">
        <f t="shared" si="86"/>
        <v>100</v>
      </c>
      <c r="Z173" s="283">
        <f t="shared" si="88"/>
        <v>100</v>
      </c>
      <c r="AA173" s="283">
        <f t="shared" si="89"/>
        <v>100</v>
      </c>
      <c r="AB173" s="287">
        <f t="shared" si="90"/>
        <v>100</v>
      </c>
      <c r="AC173" s="287">
        <f t="shared" si="91"/>
        <v>100</v>
      </c>
      <c r="AD173" s="287">
        <f t="shared" si="92"/>
        <v>100</v>
      </c>
      <c r="AE173" s="284">
        <f t="shared" si="97"/>
        <v>100</v>
      </c>
      <c r="AF173" s="284">
        <f t="shared" si="96"/>
        <v>100</v>
      </c>
      <c r="AG173" s="268">
        <f t="shared" si="85"/>
        <v>1</v>
      </c>
      <c r="AH173" s="268">
        <f t="shared" si="93"/>
        <v>100</v>
      </c>
      <c r="AI173" s="268">
        <f t="shared" si="94"/>
        <v>3</v>
      </c>
      <c r="AJ173" s="268">
        <f t="shared" si="95"/>
        <v>100</v>
      </c>
      <c r="AK173" s="506" t="s">
        <v>24296</v>
      </c>
      <c r="AL173" s="410">
        <v>1</v>
      </c>
      <c r="AM173" s="406">
        <v>3</v>
      </c>
      <c r="AN173" s="511"/>
      <c r="AO173" s="357"/>
      <c r="AP173" s="357"/>
      <c r="AQ173" s="286"/>
      <c r="AR173" s="171" t="s">
        <v>24020</v>
      </c>
      <c r="AS173" s="171"/>
      <c r="AT173" s="286"/>
      <c r="AU173" s="286"/>
      <c r="AV173" s="559"/>
      <c r="AW173" s="559"/>
      <c r="AX173" s="559"/>
      <c r="AY173" s="559"/>
      <c r="AZ173" s="559"/>
      <c r="BA173" s="559"/>
      <c r="BB173" s="559"/>
      <c r="BC173" s="559"/>
      <c r="BD173" s="559"/>
      <c r="BE173" s="559"/>
      <c r="BF173" s="559"/>
      <c r="BG173" s="559"/>
      <c r="BH173" s="559"/>
      <c r="BI173" s="559"/>
      <c r="BJ173" s="559"/>
      <c r="BK173" s="559"/>
      <c r="BL173" s="559"/>
      <c r="BM173" s="559"/>
      <c r="BN173" s="559"/>
      <c r="BO173" s="559"/>
      <c r="BP173" s="559"/>
      <c r="BQ173" s="559"/>
      <c r="BR173" s="559"/>
      <c r="BS173" s="559"/>
      <c r="BT173" s="559"/>
      <c r="BU173" s="559"/>
      <c r="BV173" s="559"/>
      <c r="BW173" s="559"/>
      <c r="BX173" s="559"/>
      <c r="BY173" s="559"/>
      <c r="BZ173" s="559"/>
      <c r="CA173" s="559"/>
      <c r="CB173" s="559"/>
      <c r="CC173" s="559"/>
      <c r="CD173" s="559"/>
      <c r="CE173" s="559"/>
      <c r="CF173" s="559"/>
      <c r="CG173" s="559"/>
      <c r="CH173" s="559"/>
      <c r="CI173" s="559"/>
      <c r="CJ173" s="559"/>
      <c r="CK173" s="559"/>
      <c r="CL173" s="559"/>
      <c r="CM173" s="559"/>
      <c r="CN173" s="559"/>
      <c r="CO173" s="559"/>
      <c r="CP173" s="559"/>
      <c r="CQ173" s="559"/>
      <c r="CR173" s="559"/>
      <c r="CS173" s="559"/>
      <c r="CT173" s="559"/>
      <c r="CU173" s="559"/>
      <c r="CV173" s="559"/>
      <c r="CW173" s="559"/>
      <c r="CX173" s="559"/>
      <c r="CY173" s="559"/>
      <c r="CZ173" s="559"/>
      <c r="DA173" s="559"/>
      <c r="DB173" s="559"/>
      <c r="DC173" s="559"/>
      <c r="DD173" s="559"/>
      <c r="DE173" s="559"/>
      <c r="DF173" s="559"/>
      <c r="DG173" s="559"/>
      <c r="DH173" s="559"/>
      <c r="DI173" s="559"/>
      <c r="DJ173" s="559"/>
      <c r="DK173" s="559"/>
      <c r="DL173" s="559"/>
      <c r="DM173" s="559"/>
      <c r="DN173" s="559"/>
      <c r="DO173" s="559"/>
      <c r="DP173" s="559"/>
      <c r="DQ173" s="559"/>
      <c r="DR173" s="559"/>
      <c r="DS173" s="559"/>
      <c r="DT173" s="559"/>
      <c r="DU173" s="559"/>
      <c r="DV173" s="559"/>
      <c r="DW173" s="559"/>
      <c r="DX173" s="559"/>
      <c r="DY173" s="559"/>
      <c r="DZ173" s="559"/>
      <c r="EA173" s="559"/>
      <c r="EB173" s="559"/>
      <c r="EC173" s="559"/>
      <c r="ED173" s="559"/>
      <c r="EE173" s="559"/>
      <c r="EF173" s="559"/>
      <c r="EG173" s="559"/>
      <c r="EH173" s="559"/>
      <c r="EI173" s="559"/>
      <c r="EJ173" s="559"/>
      <c r="EK173" s="559"/>
      <c r="EL173" s="559"/>
      <c r="EM173" s="559"/>
      <c r="EN173" s="559"/>
      <c r="EO173" s="559"/>
      <c r="EP173" s="559"/>
      <c r="EQ173" s="559"/>
      <c r="ER173" s="559"/>
      <c r="ES173" s="559"/>
      <c r="ET173" s="559"/>
      <c r="EU173" s="559"/>
      <c r="EV173" s="559"/>
      <c r="EW173" s="559"/>
      <c r="EX173" s="559"/>
      <c r="EY173" s="559"/>
      <c r="EZ173" s="559"/>
      <c r="FA173" s="559"/>
      <c r="FB173" s="559"/>
      <c r="FC173" s="559"/>
      <c r="FD173" s="559"/>
      <c r="FE173" s="559"/>
      <c r="FF173" s="559"/>
      <c r="FG173" s="559"/>
      <c r="FH173" s="559"/>
      <c r="FI173" s="559"/>
      <c r="FJ173" s="559"/>
      <c r="FK173" s="559"/>
      <c r="FL173" s="559"/>
      <c r="FM173" s="559"/>
      <c r="FN173" s="559"/>
      <c r="FO173" s="559"/>
      <c r="FP173" s="559"/>
      <c r="FQ173" s="559"/>
      <c r="FR173" s="559"/>
      <c r="FS173" s="559"/>
      <c r="FT173" s="559"/>
      <c r="FU173" s="559"/>
      <c r="FV173" s="559"/>
      <c r="FW173" s="559"/>
      <c r="FX173" s="559"/>
      <c r="FY173" s="559"/>
      <c r="FZ173" s="559"/>
      <c r="GA173" s="559"/>
      <c r="GB173" s="559"/>
      <c r="GC173" s="559"/>
      <c r="GD173" s="559"/>
      <c r="GE173" s="559"/>
      <c r="GF173" s="559"/>
      <c r="GG173" s="559"/>
      <c r="GH173" s="559"/>
      <c r="GI173" s="559"/>
      <c r="GJ173" s="559"/>
      <c r="GK173" s="559"/>
      <c r="GL173" s="559"/>
      <c r="GM173" s="559"/>
      <c r="GN173" s="559"/>
      <c r="GO173" s="559"/>
      <c r="GP173" s="559"/>
      <c r="GQ173" s="559"/>
      <c r="GR173" s="559"/>
      <c r="GS173" s="559"/>
      <c r="GT173" s="559"/>
      <c r="GU173" s="559"/>
      <c r="GV173" s="559"/>
      <c r="GW173" s="559"/>
      <c r="GX173" s="559"/>
      <c r="GY173" s="559"/>
      <c r="GZ173" s="559"/>
      <c r="HA173" s="559"/>
      <c r="HB173" s="559"/>
      <c r="HC173" s="559"/>
      <c r="HD173" s="559"/>
      <c r="HE173" s="559"/>
      <c r="HF173" s="559"/>
      <c r="HG173" s="559"/>
      <c r="HH173" s="559"/>
      <c r="HI173" s="559"/>
      <c r="HJ173" s="559"/>
      <c r="HK173" s="559"/>
      <c r="HL173" s="559"/>
      <c r="HM173" s="559"/>
      <c r="HN173" s="559"/>
      <c r="HO173" s="559"/>
      <c r="HP173" s="559"/>
      <c r="HQ173" s="559"/>
      <c r="HR173" s="559"/>
      <c r="HS173" s="559"/>
      <c r="HT173" s="559"/>
      <c r="HU173" s="559"/>
      <c r="HV173" s="559"/>
      <c r="HW173" s="559"/>
      <c r="HX173" s="559"/>
      <c r="HY173" s="559"/>
      <c r="HZ173" s="559"/>
      <c r="IA173" s="559"/>
      <c r="IB173" s="559"/>
      <c r="IC173" s="559"/>
      <c r="ID173" s="559"/>
      <c r="IE173" s="559"/>
      <c r="IF173" s="559"/>
      <c r="IG173" s="559"/>
      <c r="IH173" s="559"/>
      <c r="II173" s="559"/>
      <c r="IJ173" s="559"/>
      <c r="IK173" s="559"/>
      <c r="IL173" s="559"/>
      <c r="IM173" s="559"/>
      <c r="IN173" s="559"/>
      <c r="IO173" s="559"/>
      <c r="IP173" s="559"/>
      <c r="IQ173" s="559"/>
      <c r="IR173" s="559"/>
      <c r="IS173" s="559"/>
      <c r="IT173" s="559"/>
      <c r="IU173" s="559"/>
      <c r="IV173" s="559"/>
      <c r="IW173" s="559"/>
      <c r="IX173" s="559"/>
      <c r="IY173" s="559"/>
      <c r="IZ173" s="559"/>
      <c r="JA173" s="559"/>
      <c r="JB173" s="559"/>
      <c r="JC173" s="559"/>
      <c r="JD173" s="559"/>
      <c r="JE173" s="559"/>
      <c r="JF173" s="559"/>
      <c r="JG173" s="559"/>
      <c r="JH173" s="559"/>
      <c r="JI173" s="559"/>
      <c r="JJ173" s="559"/>
      <c r="JK173" s="559"/>
      <c r="JL173" s="559"/>
      <c r="JM173" s="559"/>
      <c r="JN173" s="559"/>
      <c r="JO173" s="559"/>
      <c r="JP173" s="559"/>
      <c r="JQ173" s="559"/>
      <c r="JR173" s="559"/>
      <c r="JS173" s="559"/>
      <c r="JT173" s="559"/>
      <c r="JU173" s="559"/>
      <c r="JV173" s="559"/>
      <c r="JW173" s="559"/>
      <c r="JX173" s="559"/>
      <c r="JY173" s="559"/>
      <c r="JZ173" s="559"/>
      <c r="KA173" s="559"/>
      <c r="KB173" s="559"/>
      <c r="KC173" s="559"/>
      <c r="KD173" s="559"/>
      <c r="KE173" s="559"/>
      <c r="KF173" s="559"/>
      <c r="KG173" s="559"/>
      <c r="KH173" s="559"/>
      <c r="KI173" s="559"/>
      <c r="KJ173" s="559"/>
      <c r="KK173" s="559"/>
      <c r="KL173" s="559"/>
      <c r="KM173" s="559"/>
      <c r="KN173" s="559"/>
      <c r="KO173" s="559"/>
      <c r="KP173" s="559"/>
      <c r="KQ173" s="559"/>
      <c r="KR173" s="559"/>
      <c r="KS173" s="559"/>
      <c r="KT173" s="559"/>
      <c r="KU173" s="559"/>
      <c r="KV173" s="559"/>
      <c r="KW173" s="559"/>
      <c r="KX173" s="559"/>
      <c r="KY173" s="559"/>
      <c r="KZ173" s="559"/>
      <c r="LA173" s="559"/>
      <c r="LB173" s="559"/>
      <c r="LC173" s="559"/>
      <c r="LD173" s="559"/>
      <c r="LE173" s="559"/>
      <c r="LF173" s="559"/>
      <c r="LG173" s="559"/>
      <c r="LH173" s="559"/>
      <c r="LI173" s="559"/>
      <c r="LJ173" s="559"/>
      <c r="LK173" s="559"/>
      <c r="LL173" s="559"/>
      <c r="LM173" s="559"/>
      <c r="LN173" s="559"/>
      <c r="LO173" s="559"/>
      <c r="LP173" s="559"/>
      <c r="LQ173" s="559"/>
      <c r="LR173" s="559"/>
      <c r="LS173" s="559"/>
      <c r="LT173" s="559"/>
      <c r="LU173" s="559"/>
      <c r="LV173" s="559"/>
      <c r="LW173" s="559"/>
      <c r="LX173" s="559"/>
      <c r="LY173" s="559"/>
      <c r="LZ173" s="559"/>
      <c r="MA173" s="559"/>
      <c r="MB173" s="559"/>
      <c r="MC173" s="559"/>
      <c r="MD173" s="559"/>
      <c r="ME173" s="559"/>
      <c r="MF173" s="559"/>
      <c r="MG173" s="559"/>
      <c r="MH173" s="559"/>
      <c r="MI173" s="559"/>
      <c r="MJ173" s="559"/>
      <c r="MK173" s="559"/>
      <c r="ML173" s="559"/>
      <c r="MM173" s="559"/>
      <c r="MN173" s="559"/>
      <c r="MO173" s="559"/>
      <c r="MP173" s="559"/>
      <c r="MQ173" s="559"/>
      <c r="MR173" s="559"/>
      <c r="MS173" s="559"/>
      <c r="MT173" s="559"/>
      <c r="MU173" s="559"/>
      <c r="MV173" s="559"/>
      <c r="MW173" s="559"/>
      <c r="MX173" s="559"/>
      <c r="MY173" s="559"/>
      <c r="MZ173" s="559"/>
      <c r="NA173" s="559"/>
      <c r="NB173" s="559"/>
      <c r="NC173" s="559"/>
      <c r="ND173" s="559"/>
      <c r="NE173" s="559"/>
      <c r="NF173" s="559"/>
      <c r="NG173" s="559"/>
      <c r="NH173" s="559"/>
      <c r="NI173" s="559"/>
      <c r="NJ173" s="559"/>
      <c r="NK173" s="559"/>
      <c r="NL173" s="559"/>
      <c r="NM173" s="559"/>
      <c r="NN173" s="559"/>
      <c r="NO173" s="559"/>
      <c r="NP173" s="559"/>
      <c r="NQ173" s="559"/>
      <c r="NR173" s="559"/>
      <c r="NS173" s="559"/>
      <c r="NT173" s="559"/>
      <c r="NU173" s="559"/>
      <c r="NV173" s="559"/>
      <c r="NW173" s="559"/>
      <c r="NX173" s="559"/>
      <c r="NY173" s="559"/>
      <c r="NZ173" s="559"/>
      <c r="OA173" s="559"/>
      <c r="OB173" s="559"/>
      <c r="OC173" s="559"/>
      <c r="OD173" s="559"/>
      <c r="OE173" s="559"/>
      <c r="OF173" s="559"/>
      <c r="OG173" s="559"/>
      <c r="OH173" s="559"/>
      <c r="OI173" s="559"/>
      <c r="OJ173" s="559"/>
      <c r="OK173" s="559"/>
      <c r="OL173" s="559"/>
      <c r="OM173" s="559"/>
      <c r="ON173" s="559"/>
      <c r="OO173" s="559"/>
      <c r="OP173" s="559"/>
      <c r="OQ173" s="559"/>
      <c r="OR173" s="559"/>
      <c r="OS173" s="559"/>
      <c r="OT173" s="559"/>
      <c r="OU173" s="559"/>
      <c r="OV173" s="559"/>
      <c r="OW173" s="559"/>
      <c r="OX173" s="559"/>
      <c r="OY173" s="559"/>
      <c r="OZ173" s="559"/>
      <c r="PA173" s="559"/>
      <c r="PB173" s="559"/>
      <c r="PC173" s="559"/>
      <c r="PD173" s="559"/>
      <c r="PE173" s="559"/>
      <c r="PF173" s="559"/>
      <c r="PG173" s="559"/>
      <c r="PH173" s="559"/>
      <c r="PI173" s="559"/>
      <c r="PJ173" s="559"/>
      <c r="PK173" s="559"/>
      <c r="PL173" s="559"/>
      <c r="PM173" s="559"/>
      <c r="PN173" s="559"/>
      <c r="PO173" s="559"/>
      <c r="PP173" s="559"/>
      <c r="PQ173" s="559"/>
      <c r="PR173" s="559"/>
      <c r="PS173" s="559"/>
      <c r="PT173" s="559"/>
      <c r="PU173" s="559"/>
      <c r="PV173" s="559"/>
      <c r="PW173" s="559"/>
      <c r="PX173" s="559"/>
      <c r="PY173" s="559"/>
      <c r="PZ173" s="559"/>
      <c r="QA173" s="559"/>
      <c r="QB173" s="559"/>
      <c r="QC173" s="559"/>
      <c r="QD173" s="559"/>
      <c r="QE173" s="559"/>
      <c r="QF173" s="559"/>
      <c r="QG173" s="559"/>
      <c r="QH173" s="559"/>
      <c r="QI173" s="559"/>
      <c r="QJ173" s="559"/>
      <c r="QK173" s="559"/>
      <c r="QL173" s="559"/>
      <c r="QM173" s="559"/>
      <c r="QN173" s="559"/>
      <c r="QO173" s="559"/>
      <c r="QP173" s="559"/>
      <c r="QQ173" s="559"/>
      <c r="QR173" s="559"/>
      <c r="QS173" s="559"/>
      <c r="QT173" s="559"/>
      <c r="QU173" s="559"/>
      <c r="QV173" s="559"/>
      <c r="QW173" s="559"/>
      <c r="QX173" s="559"/>
      <c r="QY173" s="559"/>
      <c r="QZ173" s="559"/>
      <c r="RA173" s="559"/>
      <c r="RB173" s="559"/>
      <c r="RC173" s="559"/>
      <c r="RD173" s="559"/>
      <c r="RE173" s="559"/>
      <c r="RF173" s="559"/>
      <c r="RG173" s="559"/>
      <c r="RH173" s="559"/>
      <c r="RI173" s="559"/>
      <c r="RJ173" s="559"/>
      <c r="RK173" s="559"/>
      <c r="RL173" s="559"/>
      <c r="RM173" s="559"/>
      <c r="RN173" s="559"/>
      <c r="RO173" s="559"/>
      <c r="RP173" s="559"/>
      <c r="RQ173" s="559"/>
      <c r="RR173" s="559"/>
      <c r="RS173" s="559"/>
      <c r="RT173" s="559"/>
      <c r="RU173" s="559"/>
      <c r="RV173" s="559"/>
      <c r="RW173" s="559"/>
      <c r="RX173" s="559"/>
      <c r="RY173" s="559"/>
      <c r="RZ173" s="559"/>
      <c r="SA173" s="559"/>
      <c r="SB173" s="559"/>
      <c r="SC173" s="559"/>
      <c r="SD173" s="559"/>
      <c r="SE173" s="559"/>
      <c r="SF173" s="559"/>
      <c r="SG173" s="559"/>
      <c r="SH173" s="559"/>
      <c r="SI173" s="559"/>
      <c r="SJ173" s="559"/>
      <c r="SK173" s="559"/>
      <c r="SL173" s="559"/>
      <c r="SM173" s="559"/>
      <c r="SN173" s="559"/>
      <c r="SO173" s="559"/>
      <c r="SP173" s="559"/>
      <c r="SQ173" s="559"/>
      <c r="SR173" s="559"/>
      <c r="SS173" s="559"/>
      <c r="ST173" s="559"/>
      <c r="SU173" s="559"/>
      <c r="SV173" s="559"/>
      <c r="SW173" s="559"/>
      <c r="SX173" s="559"/>
      <c r="SY173" s="559"/>
      <c r="SZ173" s="559"/>
      <c r="TA173" s="559"/>
      <c r="TB173" s="559"/>
      <c r="TC173" s="559"/>
      <c r="TD173" s="559"/>
      <c r="TE173" s="559"/>
      <c r="TF173" s="559"/>
      <c r="TG173" s="559"/>
      <c r="TH173" s="559"/>
      <c r="TI173" s="559"/>
      <c r="TJ173" s="559"/>
      <c r="TK173" s="559"/>
      <c r="TL173" s="559"/>
      <c r="TM173" s="559"/>
      <c r="TN173" s="559"/>
      <c r="TO173" s="559"/>
      <c r="TP173" s="559"/>
      <c r="TQ173" s="559"/>
      <c r="TR173" s="559"/>
      <c r="TS173" s="559"/>
      <c r="TT173" s="559"/>
      <c r="TU173" s="559"/>
      <c r="TV173" s="559"/>
      <c r="TW173" s="559"/>
      <c r="TX173" s="559"/>
      <c r="TY173" s="559"/>
      <c r="TZ173" s="559"/>
      <c r="UA173" s="559"/>
      <c r="UB173" s="559"/>
      <c r="UC173" s="559"/>
      <c r="UD173" s="559"/>
      <c r="UE173" s="559"/>
      <c r="UF173" s="559"/>
      <c r="UG173" s="559"/>
      <c r="UH173" s="559"/>
      <c r="UI173" s="559"/>
      <c r="UJ173" s="559"/>
      <c r="UK173" s="559"/>
      <c r="UL173" s="559"/>
      <c r="UM173" s="559"/>
      <c r="UN173" s="559"/>
      <c r="UO173" s="559"/>
      <c r="UP173" s="559"/>
      <c r="UQ173" s="559"/>
      <c r="UR173" s="559"/>
      <c r="US173" s="559"/>
      <c r="UT173" s="559"/>
      <c r="UU173" s="559"/>
      <c r="UV173" s="559"/>
      <c r="UW173" s="559"/>
      <c r="UX173" s="559"/>
      <c r="UY173" s="559"/>
      <c r="UZ173" s="559"/>
      <c r="VA173" s="559"/>
      <c r="VB173" s="559"/>
      <c r="VC173" s="559"/>
      <c r="VD173" s="559"/>
      <c r="VE173" s="559"/>
      <c r="VF173" s="559"/>
      <c r="VG173" s="559"/>
      <c r="VH173" s="559"/>
      <c r="VI173" s="559"/>
      <c r="VJ173" s="559"/>
      <c r="VK173" s="559"/>
      <c r="VL173" s="559"/>
      <c r="VM173" s="559"/>
      <c r="VN173" s="559"/>
      <c r="VO173" s="559"/>
      <c r="VP173" s="559"/>
      <c r="VQ173" s="559"/>
      <c r="VR173" s="559"/>
      <c r="VS173" s="559"/>
      <c r="VT173" s="559"/>
      <c r="VU173" s="559"/>
      <c r="VV173" s="559"/>
      <c r="VW173" s="559"/>
      <c r="VX173" s="559"/>
      <c r="VY173" s="559"/>
      <c r="VZ173" s="559"/>
      <c r="WA173" s="559"/>
      <c r="WB173" s="559"/>
      <c r="WC173" s="559"/>
      <c r="WD173" s="559"/>
      <c r="WE173" s="559"/>
      <c r="WF173" s="559"/>
      <c r="WG173" s="559"/>
      <c r="WH173" s="559"/>
      <c r="WI173" s="559"/>
      <c r="WJ173" s="559"/>
      <c r="WK173" s="559"/>
      <c r="WL173" s="559"/>
      <c r="WM173" s="559"/>
      <c r="WN173" s="559"/>
      <c r="WO173" s="559"/>
      <c r="WP173" s="559"/>
      <c r="WQ173" s="559"/>
      <c r="WR173" s="559"/>
      <c r="WS173" s="559"/>
      <c r="WT173" s="559"/>
      <c r="WU173" s="559"/>
      <c r="WV173" s="559"/>
      <c r="WW173" s="559"/>
      <c r="WX173" s="559"/>
      <c r="WY173" s="559"/>
      <c r="WZ173" s="559"/>
      <c r="XA173" s="559"/>
      <c r="XB173" s="559"/>
      <c r="XC173" s="559"/>
      <c r="XD173" s="559"/>
      <c r="XE173" s="559"/>
      <c r="XF173" s="559"/>
      <c r="XG173" s="559"/>
      <c r="XH173" s="559"/>
      <c r="XI173" s="559"/>
      <c r="XJ173" s="559"/>
      <c r="XK173" s="559"/>
      <c r="XL173" s="559"/>
      <c r="XM173" s="559"/>
      <c r="XN173" s="559"/>
      <c r="XO173" s="559"/>
      <c r="XP173" s="559"/>
      <c r="XQ173" s="559"/>
      <c r="XR173" s="559"/>
      <c r="XS173" s="559"/>
      <c r="XT173" s="559"/>
      <c r="XU173" s="559"/>
      <c r="XV173" s="559"/>
      <c r="XW173" s="559"/>
      <c r="XX173" s="559"/>
      <c r="XY173" s="559"/>
      <c r="XZ173" s="559"/>
      <c r="YA173" s="559"/>
      <c r="YB173" s="559"/>
      <c r="YC173" s="559"/>
      <c r="YD173" s="559"/>
      <c r="YE173" s="559"/>
      <c r="YF173" s="559"/>
      <c r="YG173" s="559"/>
      <c r="YH173" s="559"/>
      <c r="YI173" s="559"/>
      <c r="YJ173" s="559"/>
      <c r="YK173" s="559"/>
      <c r="YL173" s="559"/>
      <c r="YM173" s="559"/>
      <c r="YN173" s="559"/>
      <c r="YO173" s="559"/>
      <c r="YP173" s="559"/>
      <c r="YQ173" s="559"/>
      <c r="YR173" s="559"/>
      <c r="YS173" s="559"/>
      <c r="YT173" s="559"/>
      <c r="YU173" s="559"/>
      <c r="YV173" s="559"/>
      <c r="YW173" s="559"/>
      <c r="YX173" s="559"/>
      <c r="YY173" s="559"/>
      <c r="YZ173" s="559"/>
      <c r="ZA173" s="559"/>
      <c r="ZB173" s="559"/>
      <c r="ZC173" s="559"/>
      <c r="ZD173" s="559"/>
      <c r="ZE173" s="559"/>
      <c r="ZF173" s="559"/>
      <c r="ZG173" s="559"/>
      <c r="ZH173" s="559"/>
      <c r="ZI173" s="559"/>
      <c r="ZJ173" s="559"/>
      <c r="ZK173" s="559"/>
      <c r="ZL173" s="559"/>
      <c r="ZM173" s="559"/>
      <c r="ZN173" s="559"/>
      <c r="ZO173" s="559"/>
      <c r="ZP173" s="559"/>
      <c r="ZQ173" s="559"/>
      <c r="ZR173" s="559"/>
      <c r="ZS173" s="559"/>
      <c r="ZT173" s="559"/>
      <c r="ZU173" s="559"/>
      <c r="ZV173" s="559"/>
      <c r="ZW173" s="559"/>
      <c r="ZX173" s="559"/>
      <c r="ZY173" s="559"/>
      <c r="ZZ173" s="559"/>
      <c r="AAA173" s="559"/>
      <c r="AAB173" s="559"/>
      <c r="AAC173" s="559"/>
      <c r="AAD173" s="559"/>
      <c r="AAE173" s="559"/>
      <c r="AAF173" s="559"/>
      <c r="AAG173" s="559"/>
      <c r="AAH173" s="559"/>
      <c r="AAI173" s="559"/>
      <c r="AAJ173" s="559"/>
      <c r="AAK173" s="559"/>
      <c r="AAL173" s="559"/>
      <c r="AAM173" s="559"/>
      <c r="AAN173" s="559"/>
      <c r="AAO173" s="559"/>
      <c r="AAP173" s="559"/>
      <c r="AAQ173" s="559"/>
      <c r="AAR173" s="559"/>
      <c r="AAS173" s="559"/>
      <c r="AAT173" s="559"/>
      <c r="AAU173" s="559"/>
      <c r="AAV173" s="559"/>
      <c r="AAW173" s="559"/>
      <c r="AAX173" s="559"/>
      <c r="AAY173" s="559"/>
      <c r="AAZ173" s="559"/>
      <c r="ABA173" s="559"/>
      <c r="ABB173" s="559"/>
      <c r="ABC173" s="559"/>
      <c r="ABD173" s="559"/>
      <c r="ABE173" s="559"/>
      <c r="ABF173" s="559"/>
      <c r="ABG173" s="559"/>
      <c r="ABH173" s="559"/>
      <c r="ABI173" s="559"/>
      <c r="ABJ173" s="559"/>
      <c r="ABK173" s="559"/>
      <c r="ABL173" s="559"/>
      <c r="ABM173" s="559"/>
      <c r="ABN173" s="559"/>
      <c r="ABO173" s="559"/>
      <c r="ABP173" s="559"/>
      <c r="ABQ173" s="559"/>
      <c r="ABR173" s="559"/>
      <c r="ABS173" s="559"/>
      <c r="ABT173" s="559"/>
      <c r="ABU173" s="559"/>
      <c r="ABV173" s="559"/>
      <c r="ABW173" s="559"/>
      <c r="ABX173" s="559"/>
      <c r="ABY173" s="559"/>
      <c r="ABZ173" s="559"/>
      <c r="ACA173" s="559"/>
      <c r="ACB173" s="559"/>
      <c r="ACC173" s="559"/>
      <c r="ACD173" s="559"/>
      <c r="ACE173" s="559"/>
      <c r="ACF173" s="559"/>
      <c r="ACG173" s="559"/>
      <c r="ACH173" s="559"/>
      <c r="ACI173" s="559"/>
      <c r="ACJ173" s="559"/>
      <c r="ACK173" s="559"/>
      <c r="ACL173" s="559"/>
      <c r="ACM173" s="559"/>
      <c r="ACN173" s="559"/>
      <c r="ACO173" s="559"/>
      <c r="ACP173" s="559"/>
      <c r="ACQ173" s="559"/>
      <c r="ACR173" s="559"/>
      <c r="ACS173" s="559"/>
      <c r="ACT173" s="559"/>
      <c r="ACU173" s="559"/>
      <c r="ACV173" s="559"/>
      <c r="ACW173" s="559"/>
      <c r="ACX173" s="559"/>
      <c r="ACY173" s="559"/>
      <c r="ACZ173" s="559"/>
      <c r="ADA173" s="559"/>
      <c r="ADB173" s="559"/>
      <c r="ADC173" s="559"/>
      <c r="ADD173" s="559"/>
      <c r="ADE173" s="559"/>
      <c r="ADF173" s="559"/>
      <c r="ADG173" s="559"/>
      <c r="ADH173" s="559"/>
      <c r="ADI173" s="559"/>
      <c r="ADJ173" s="559"/>
      <c r="ADK173" s="559"/>
      <c r="ADL173" s="559"/>
      <c r="ADM173" s="559"/>
      <c r="ADN173" s="559"/>
      <c r="ADO173" s="559"/>
      <c r="ADP173" s="559"/>
      <c r="ADQ173" s="559"/>
      <c r="ADR173" s="559"/>
      <c r="ADS173" s="559"/>
      <c r="ADT173" s="559"/>
      <c r="ADU173" s="559"/>
      <c r="ADV173" s="559"/>
      <c r="ADW173" s="559"/>
      <c r="ADX173" s="559"/>
      <c r="ADY173" s="559"/>
      <c r="ADZ173" s="559"/>
      <c r="AEA173" s="559"/>
      <c r="AEB173" s="559"/>
      <c r="AEC173" s="559"/>
      <c r="AED173" s="559"/>
      <c r="AEE173" s="559"/>
      <c r="AEF173" s="559"/>
      <c r="AEG173" s="559"/>
      <c r="AEH173" s="559"/>
      <c r="AEI173" s="559"/>
      <c r="AEJ173" s="559"/>
      <c r="AEK173" s="559"/>
      <c r="AEL173" s="559"/>
      <c r="AEM173" s="559"/>
      <c r="AEN173" s="559"/>
      <c r="AEO173" s="559"/>
      <c r="AEP173" s="559"/>
      <c r="AEQ173" s="559"/>
      <c r="AER173" s="559"/>
      <c r="AES173" s="559"/>
      <c r="AET173" s="559"/>
      <c r="AEU173" s="559"/>
      <c r="AEV173" s="559"/>
      <c r="AEW173" s="559"/>
      <c r="AEX173" s="559"/>
      <c r="AEY173" s="559"/>
      <c r="AEZ173" s="559"/>
      <c r="AFA173" s="559"/>
      <c r="AFB173" s="559"/>
      <c r="AFC173" s="559"/>
      <c r="AFD173" s="559"/>
      <c r="AFE173" s="559"/>
      <c r="AFF173" s="559"/>
      <c r="AFG173" s="559"/>
      <c r="AFH173" s="559"/>
      <c r="AFI173" s="559"/>
      <c r="AFJ173" s="559"/>
      <c r="AFK173" s="559"/>
      <c r="AFL173" s="559"/>
      <c r="AFM173" s="559"/>
      <c r="AFN173" s="559"/>
      <c r="AFO173" s="559"/>
      <c r="AFP173" s="559"/>
      <c r="AFQ173" s="559"/>
      <c r="AFR173" s="559"/>
      <c r="AFS173" s="559"/>
      <c r="AFT173" s="559"/>
      <c r="AFU173" s="559"/>
      <c r="AFV173" s="559"/>
      <c r="AFW173" s="559"/>
      <c r="AFX173" s="559"/>
      <c r="AFY173" s="559"/>
      <c r="AFZ173" s="559"/>
      <c r="AGA173" s="559"/>
      <c r="AGB173" s="559"/>
      <c r="AGC173" s="559"/>
      <c r="AGD173" s="559"/>
      <c r="AGE173" s="559"/>
      <c r="AGF173" s="559"/>
      <c r="AGG173" s="559"/>
      <c r="AGH173" s="559"/>
      <c r="AGI173" s="559"/>
      <c r="AGJ173" s="559"/>
      <c r="AGK173" s="559"/>
      <c r="AGL173" s="559"/>
      <c r="AGM173" s="559"/>
      <c r="AGN173" s="559"/>
      <c r="AGO173" s="559"/>
      <c r="AGP173" s="559"/>
      <c r="AGQ173" s="559"/>
      <c r="AGR173" s="559"/>
      <c r="AGS173" s="559"/>
      <c r="AGT173" s="559"/>
      <c r="AGU173" s="559"/>
      <c r="AGV173" s="559"/>
      <c r="AGW173" s="559"/>
      <c r="AGX173" s="559"/>
      <c r="AGY173" s="559"/>
      <c r="AGZ173" s="559"/>
      <c r="AHA173" s="559"/>
      <c r="AHB173" s="559"/>
      <c r="AHC173" s="559"/>
      <c r="AHD173" s="559"/>
      <c r="AHE173" s="559"/>
      <c r="AHF173" s="559"/>
      <c r="AHG173" s="559"/>
      <c r="AHH173" s="559"/>
      <c r="AHI173" s="559"/>
      <c r="AHJ173" s="559"/>
      <c r="AHK173" s="559"/>
      <c r="AHL173" s="559"/>
      <c r="AHM173" s="559"/>
      <c r="AHN173" s="559"/>
      <c r="AHO173" s="559"/>
      <c r="AHP173" s="559"/>
      <c r="AHQ173" s="559"/>
      <c r="AHR173" s="559"/>
      <c r="AHS173" s="559"/>
      <c r="AHT173" s="559"/>
      <c r="AHU173" s="559"/>
      <c r="AHV173" s="559"/>
      <c r="AHW173" s="559"/>
      <c r="AHX173" s="559"/>
      <c r="AHY173" s="559"/>
      <c r="AHZ173" s="559"/>
      <c r="AIA173" s="559"/>
      <c r="AIB173" s="559"/>
      <c r="AIC173" s="559"/>
      <c r="AID173" s="559"/>
      <c r="AIE173" s="559"/>
      <c r="AIF173" s="559"/>
      <c r="AIG173" s="559"/>
      <c r="AIH173" s="559"/>
      <c r="AII173" s="559"/>
      <c r="AIJ173" s="559"/>
      <c r="AIK173" s="559"/>
      <c r="AIL173" s="559"/>
      <c r="AIM173" s="559"/>
      <c r="AIN173" s="559"/>
      <c r="AIO173" s="559"/>
      <c r="AIP173" s="559"/>
      <c r="AIQ173" s="559"/>
      <c r="AIR173" s="559"/>
      <c r="AIS173" s="559"/>
      <c r="AIT173" s="559"/>
      <c r="AIU173" s="559"/>
      <c r="AIV173" s="559"/>
      <c r="AIW173" s="559"/>
      <c r="AIX173" s="559"/>
      <c r="AIY173" s="559"/>
      <c r="AIZ173" s="559"/>
      <c r="AJA173" s="559"/>
      <c r="AJB173" s="559"/>
      <c r="AJC173" s="559"/>
      <c r="AJD173" s="559"/>
      <c r="AJE173" s="559"/>
      <c r="AJF173" s="559"/>
      <c r="AJG173" s="559"/>
      <c r="AJH173" s="559"/>
      <c r="AJI173" s="559"/>
      <c r="AJJ173" s="559"/>
      <c r="AJK173" s="559"/>
      <c r="AJL173" s="559"/>
      <c r="AJM173" s="559"/>
      <c r="AJN173" s="559"/>
      <c r="AJO173" s="559"/>
      <c r="AJP173" s="559"/>
      <c r="AJQ173" s="559"/>
      <c r="AJR173" s="559"/>
      <c r="AJS173" s="559"/>
      <c r="AJT173" s="559"/>
      <c r="AJU173" s="559"/>
      <c r="AJV173" s="559"/>
      <c r="AJW173" s="559"/>
      <c r="AJX173" s="559"/>
      <c r="AJY173" s="559"/>
      <c r="AJZ173" s="559"/>
      <c r="AKA173" s="559"/>
      <c r="AKB173" s="559"/>
      <c r="AKC173" s="559"/>
      <c r="AKD173" s="559"/>
      <c r="AKE173" s="559"/>
      <c r="AKF173" s="559"/>
      <c r="AKG173" s="559"/>
      <c r="AKH173" s="559"/>
      <c r="AKI173" s="559"/>
      <c r="AKJ173" s="559"/>
      <c r="AKK173" s="559"/>
      <c r="AKL173" s="559"/>
      <c r="AKM173" s="559"/>
      <c r="AKN173" s="559"/>
      <c r="AKO173" s="559"/>
      <c r="AKP173" s="559"/>
      <c r="AKQ173" s="559"/>
      <c r="AKR173" s="559"/>
      <c r="AKS173" s="559"/>
      <c r="AKT173" s="559"/>
      <c r="AKU173" s="559"/>
      <c r="AKV173" s="559"/>
      <c r="AKW173" s="559"/>
      <c r="AKX173" s="559"/>
      <c r="AKY173" s="559"/>
      <c r="AKZ173" s="559"/>
      <c r="ALA173" s="559"/>
      <c r="ALB173" s="559"/>
      <c r="ALC173" s="559"/>
      <c r="ALD173" s="559"/>
      <c r="ALE173" s="559"/>
      <c r="ALF173" s="559"/>
      <c r="ALG173" s="559"/>
      <c r="ALH173" s="559"/>
      <c r="ALI173" s="559"/>
      <c r="ALJ173" s="559"/>
      <c r="ALK173" s="559"/>
      <c r="ALL173" s="559"/>
      <c r="ALM173" s="559"/>
      <c r="ALN173" s="559"/>
      <c r="ALO173" s="559"/>
      <c r="ALP173" s="559"/>
      <c r="ALQ173" s="559"/>
      <c r="ALR173" s="559"/>
      <c r="ALS173" s="559"/>
      <c r="ALT173" s="559"/>
      <c r="ALU173" s="559"/>
      <c r="ALV173" s="559"/>
      <c r="ALW173" s="559"/>
      <c r="ALX173" s="559"/>
      <c r="ALY173" s="559"/>
      <c r="ALZ173" s="559"/>
      <c r="AMA173" s="559"/>
      <c r="AMB173" s="559"/>
      <c r="AMC173" s="559"/>
      <c r="AMD173" s="559"/>
      <c r="AME173" s="559"/>
      <c r="AMF173" s="559"/>
      <c r="AMG173" s="559"/>
      <c r="AMH173" s="559"/>
      <c r="AMI173" s="559"/>
      <c r="AMJ173" s="559"/>
    </row>
    <row r="174" spans="1:1026" x14ac:dyDescent="0.25">
      <c r="A174" s="372" t="s">
        <v>6053</v>
      </c>
      <c r="B174" s="257">
        <v>174</v>
      </c>
      <c r="C174" s="258" t="s">
        <v>6052</v>
      </c>
      <c r="D174" s="308" t="s">
        <v>6054</v>
      </c>
      <c r="E174" s="277"/>
      <c r="F174" s="278"/>
      <c r="G174" s="280"/>
      <c r="H174" s="280"/>
      <c r="I174" s="492">
        <v>175</v>
      </c>
      <c r="J174" s="389">
        <v>2</v>
      </c>
      <c r="K174" s="389">
        <v>1</v>
      </c>
      <c r="L174" s="278"/>
      <c r="M174" s="278"/>
      <c r="N174" s="278"/>
      <c r="O174" s="278"/>
      <c r="P174" s="278"/>
      <c r="Q174" s="278"/>
      <c r="R174" s="278"/>
      <c r="S174" s="278"/>
      <c r="T174" s="278"/>
      <c r="U174" s="278"/>
      <c r="V174" s="278"/>
      <c r="W174" s="283">
        <f t="shared" si="87"/>
        <v>100</v>
      </c>
      <c r="X174" s="283">
        <f t="shared" si="78"/>
        <v>100</v>
      </c>
      <c r="Y174" s="283">
        <f t="shared" si="86"/>
        <v>100</v>
      </c>
      <c r="Z174" s="283">
        <f t="shared" si="88"/>
        <v>100</v>
      </c>
      <c r="AA174" s="283">
        <f t="shared" si="89"/>
        <v>100</v>
      </c>
      <c r="AB174" s="287">
        <f t="shared" si="90"/>
        <v>100</v>
      </c>
      <c r="AC174" s="287">
        <f t="shared" si="91"/>
        <v>100</v>
      </c>
      <c r="AD174" s="287">
        <f t="shared" si="92"/>
        <v>100</v>
      </c>
      <c r="AE174" s="284">
        <f t="shared" si="97"/>
        <v>100</v>
      </c>
      <c r="AF174" s="284">
        <f t="shared" si="96"/>
        <v>100</v>
      </c>
      <c r="AG174" s="342">
        <v>5</v>
      </c>
      <c r="AH174" s="268">
        <f t="shared" si="93"/>
        <v>10</v>
      </c>
      <c r="AI174" s="342">
        <v>10</v>
      </c>
      <c r="AJ174" s="268">
        <f t="shared" si="95"/>
        <v>100</v>
      </c>
      <c r="AK174" s="506" t="s">
        <v>24297</v>
      </c>
      <c r="AL174" s="277"/>
      <c r="AM174" s="390">
        <v>3</v>
      </c>
      <c r="AN174" s="511"/>
      <c r="AO174" s="277"/>
      <c r="AP174" s="277"/>
      <c r="AQ174" s="277"/>
      <c r="AR174" s="171" t="s">
        <v>756</v>
      </c>
      <c r="AS174" s="171"/>
      <c r="AT174" s="277"/>
      <c r="AU174" s="277"/>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c r="IC174" s="170"/>
      <c r="ID174" s="170"/>
      <c r="IE174" s="170"/>
      <c r="IF174" s="170"/>
      <c r="IG174" s="170"/>
      <c r="IH174" s="170"/>
      <c r="II174" s="170"/>
      <c r="IJ174" s="170"/>
      <c r="IK174" s="170"/>
      <c r="IL174" s="170"/>
      <c r="IM174" s="170"/>
      <c r="IN174" s="170"/>
      <c r="IO174" s="170"/>
      <c r="IP174" s="170"/>
      <c r="IQ174" s="170"/>
      <c r="IR174" s="170"/>
      <c r="IS174" s="170"/>
      <c r="IT174" s="170"/>
      <c r="IU174" s="170"/>
      <c r="IV174" s="170"/>
      <c r="IW174" s="170"/>
      <c r="IX174" s="170"/>
      <c r="IY174" s="170"/>
      <c r="IZ174" s="170"/>
      <c r="JA174" s="170"/>
      <c r="JB174" s="170"/>
      <c r="JC174" s="170"/>
      <c r="JD174" s="170"/>
      <c r="JE174" s="170"/>
      <c r="JF174" s="170"/>
      <c r="JG174" s="170"/>
      <c r="JH174" s="170"/>
      <c r="JI174" s="170"/>
      <c r="JJ174" s="170"/>
      <c r="JK174" s="170"/>
      <c r="JL174" s="170"/>
      <c r="JM174" s="170"/>
      <c r="JN174" s="170"/>
      <c r="JO174" s="170"/>
      <c r="JP174" s="170"/>
      <c r="JQ174" s="170"/>
      <c r="JR174" s="170"/>
      <c r="JS174" s="170"/>
      <c r="JT174" s="170"/>
      <c r="JU174" s="170"/>
      <c r="JV174" s="170"/>
      <c r="JW174" s="170"/>
      <c r="JX174" s="170"/>
      <c r="JY174" s="170"/>
      <c r="JZ174" s="170"/>
      <c r="KA174" s="170"/>
      <c r="KB174" s="170"/>
      <c r="KC174" s="170"/>
      <c r="KD174" s="170"/>
      <c r="KE174" s="170"/>
      <c r="KF174" s="170"/>
      <c r="KG174" s="170"/>
      <c r="KH174" s="170"/>
      <c r="KI174" s="170"/>
      <c r="KJ174" s="170"/>
      <c r="KK174" s="170"/>
      <c r="KL174" s="170"/>
      <c r="KM174" s="170"/>
      <c r="KN174" s="170"/>
      <c r="KO174" s="170"/>
      <c r="KP174" s="170"/>
      <c r="KQ174" s="170"/>
      <c r="KR174" s="170"/>
      <c r="KS174" s="170"/>
      <c r="KT174" s="170"/>
      <c r="KU174" s="170"/>
      <c r="KV174" s="170"/>
      <c r="KW174" s="170"/>
      <c r="KX174" s="170"/>
      <c r="KY174" s="170"/>
      <c r="KZ174" s="170"/>
      <c r="LA174" s="170"/>
      <c r="LB174" s="170"/>
      <c r="LC174" s="170"/>
      <c r="LD174" s="170"/>
      <c r="LE174" s="170"/>
      <c r="LF174" s="170"/>
      <c r="LG174" s="170"/>
      <c r="LH174" s="170"/>
      <c r="LI174" s="170"/>
      <c r="LJ174" s="170"/>
      <c r="LK174" s="170"/>
      <c r="LL174" s="170"/>
      <c r="LM174" s="170"/>
      <c r="LN174" s="170"/>
      <c r="LO174" s="170"/>
      <c r="LP174" s="170"/>
      <c r="LQ174" s="170"/>
      <c r="LR174" s="170"/>
      <c r="LS174" s="170"/>
      <c r="LT174" s="170"/>
      <c r="LU174" s="170"/>
      <c r="LV174" s="170"/>
      <c r="LW174" s="170"/>
      <c r="LX174" s="170"/>
      <c r="LY174" s="170"/>
      <c r="LZ174" s="170"/>
      <c r="MA174" s="170"/>
      <c r="MB174" s="170"/>
      <c r="MC174" s="170"/>
      <c r="MD174" s="170"/>
      <c r="ME174" s="170"/>
      <c r="MF174" s="170"/>
      <c r="MG174" s="170"/>
      <c r="MH174" s="170"/>
      <c r="MI174" s="170"/>
      <c r="MJ174" s="170"/>
      <c r="MK174" s="170"/>
      <c r="ML174" s="170"/>
      <c r="MM174" s="170"/>
      <c r="MN174" s="170"/>
      <c r="MO174" s="170"/>
      <c r="MP174" s="170"/>
      <c r="MQ174" s="170"/>
      <c r="MR174" s="170"/>
      <c r="MS174" s="170"/>
      <c r="MT174" s="170"/>
      <c r="MU174" s="170"/>
      <c r="MV174" s="170"/>
      <c r="MW174" s="170"/>
      <c r="MX174" s="170"/>
      <c r="MY174" s="170"/>
      <c r="MZ174" s="170"/>
      <c r="NA174" s="170"/>
      <c r="NB174" s="170"/>
      <c r="NC174" s="170"/>
      <c r="ND174" s="170"/>
      <c r="NE174" s="170"/>
      <c r="NF174" s="170"/>
      <c r="NG174" s="170"/>
      <c r="NH174" s="170"/>
      <c r="NI174" s="170"/>
      <c r="NJ174" s="170"/>
      <c r="NK174" s="170"/>
      <c r="NL174" s="170"/>
      <c r="NM174" s="170"/>
      <c r="NN174" s="170"/>
      <c r="NO174" s="170"/>
      <c r="NP174" s="170"/>
      <c r="NQ174" s="170"/>
      <c r="NR174" s="170"/>
      <c r="NS174" s="170"/>
      <c r="NT174" s="170"/>
      <c r="NU174" s="170"/>
      <c r="NV174" s="170"/>
      <c r="NW174" s="170"/>
      <c r="NX174" s="170"/>
      <c r="NY174" s="170"/>
      <c r="NZ174" s="170"/>
      <c r="OA174" s="170"/>
      <c r="OB174" s="170"/>
      <c r="OC174" s="170"/>
      <c r="OD174" s="170"/>
      <c r="OE174" s="170"/>
      <c r="OF174" s="170"/>
      <c r="OG174" s="170"/>
      <c r="OH174" s="170"/>
      <c r="OI174" s="170"/>
      <c r="OJ174" s="170"/>
      <c r="OK174" s="170"/>
      <c r="OL174" s="170"/>
      <c r="OM174" s="170"/>
      <c r="ON174" s="170"/>
      <c r="OO174" s="170"/>
      <c r="OP174" s="170"/>
      <c r="OQ174" s="170"/>
      <c r="OR174" s="170"/>
      <c r="OS174" s="170"/>
      <c r="OT174" s="170"/>
      <c r="OU174" s="170"/>
      <c r="OV174" s="170"/>
      <c r="OW174" s="170"/>
      <c r="OX174" s="170"/>
      <c r="OY174" s="170"/>
      <c r="OZ174" s="170"/>
      <c r="PA174" s="170"/>
      <c r="PB174" s="170"/>
      <c r="PC174" s="170"/>
      <c r="PD174" s="170"/>
      <c r="PE174" s="170"/>
      <c r="PF174" s="170"/>
      <c r="PG174" s="170"/>
      <c r="PH174" s="170"/>
      <c r="PI174" s="170"/>
      <c r="PJ174" s="170"/>
      <c r="PK174" s="170"/>
      <c r="PL174" s="170"/>
      <c r="PM174" s="170"/>
      <c r="PN174" s="170"/>
      <c r="PO174" s="170"/>
      <c r="PP174" s="170"/>
      <c r="PQ174" s="170"/>
      <c r="PR174" s="170"/>
      <c r="PS174" s="170"/>
      <c r="PT174" s="170"/>
      <c r="PU174" s="170"/>
      <c r="PV174" s="170"/>
      <c r="PW174" s="170"/>
      <c r="PX174" s="170"/>
      <c r="PY174" s="170"/>
      <c r="PZ174" s="170"/>
      <c r="QA174" s="170"/>
      <c r="QB174" s="170"/>
      <c r="QC174" s="170"/>
      <c r="QD174" s="170"/>
      <c r="QE174" s="170"/>
      <c r="QF174" s="170"/>
      <c r="QG174" s="170"/>
      <c r="QH174" s="170"/>
      <c r="QI174" s="170"/>
      <c r="QJ174" s="170"/>
      <c r="QK174" s="170"/>
      <c r="QL174" s="170"/>
      <c r="QM174" s="170"/>
      <c r="QN174" s="170"/>
      <c r="QO174" s="170"/>
      <c r="QP174" s="170"/>
      <c r="QQ174" s="170"/>
      <c r="QR174" s="170"/>
      <c r="QS174" s="170"/>
      <c r="QT174" s="170"/>
      <c r="QU174" s="170"/>
      <c r="QV174" s="170"/>
      <c r="QW174" s="170"/>
      <c r="QX174" s="170"/>
      <c r="QY174" s="170"/>
      <c r="QZ174" s="170"/>
      <c r="RA174" s="170"/>
      <c r="RB174" s="170"/>
      <c r="RC174" s="170"/>
      <c r="RD174" s="170"/>
      <c r="RE174" s="170"/>
      <c r="RF174" s="170"/>
      <c r="RG174" s="170"/>
      <c r="RH174" s="170"/>
      <c r="RI174" s="170"/>
      <c r="RJ174" s="170"/>
      <c r="RK174" s="170"/>
      <c r="RL174" s="170"/>
      <c r="RM174" s="170"/>
      <c r="RN174" s="170"/>
      <c r="RO174" s="170"/>
      <c r="RP174" s="170"/>
      <c r="RQ174" s="170"/>
      <c r="RR174" s="170"/>
      <c r="RS174" s="170"/>
      <c r="RT174" s="170"/>
      <c r="RU174" s="170"/>
      <c r="RV174" s="170"/>
      <c r="RW174" s="170"/>
      <c r="RX174" s="170"/>
      <c r="RY174" s="170"/>
      <c r="RZ174" s="170"/>
      <c r="SA174" s="170"/>
      <c r="SB174" s="170"/>
      <c r="SC174" s="170"/>
      <c r="SD174" s="170"/>
      <c r="SE174" s="170"/>
      <c r="SF174" s="170"/>
      <c r="SG174" s="170"/>
      <c r="SH174" s="170"/>
      <c r="SI174" s="170"/>
      <c r="SJ174" s="170"/>
      <c r="SK174" s="170"/>
      <c r="SL174" s="170"/>
      <c r="SM174" s="170"/>
      <c r="SN174" s="170"/>
      <c r="SO174" s="170"/>
      <c r="SP174" s="170"/>
      <c r="SQ174" s="170"/>
      <c r="SR174" s="170"/>
      <c r="SS174" s="170"/>
      <c r="ST174" s="170"/>
      <c r="SU174" s="170"/>
      <c r="SV174" s="170"/>
      <c r="SW174" s="170"/>
      <c r="SX174" s="170"/>
      <c r="SY174" s="170"/>
      <c r="SZ174" s="170"/>
      <c r="TA174" s="170"/>
      <c r="TB174" s="170"/>
      <c r="TC174" s="170"/>
      <c r="TD174" s="170"/>
      <c r="TE174" s="170"/>
      <c r="TF174" s="170"/>
      <c r="TG174" s="170"/>
      <c r="TH174" s="170"/>
      <c r="TI174" s="170"/>
      <c r="TJ174" s="170"/>
      <c r="TK174" s="170"/>
      <c r="TL174" s="170"/>
      <c r="TM174" s="170"/>
      <c r="TN174" s="170"/>
      <c r="TO174" s="170"/>
      <c r="TP174" s="170"/>
      <c r="TQ174" s="170"/>
      <c r="TR174" s="170"/>
      <c r="TS174" s="170"/>
      <c r="TT174" s="170"/>
      <c r="TU174" s="170"/>
      <c r="TV174" s="170"/>
      <c r="TW174" s="170"/>
      <c r="TX174" s="170"/>
      <c r="TY174" s="170"/>
      <c r="TZ174" s="170"/>
      <c r="UA174" s="170"/>
      <c r="UB174" s="170"/>
      <c r="UC174" s="170"/>
      <c r="UD174" s="170"/>
      <c r="UE174" s="170"/>
      <c r="UF174" s="170"/>
      <c r="UG174" s="170"/>
      <c r="UH174" s="170"/>
      <c r="UI174" s="170"/>
      <c r="UJ174" s="170"/>
      <c r="UK174" s="170"/>
      <c r="UL174" s="170"/>
      <c r="UM174" s="170"/>
      <c r="UN174" s="170"/>
      <c r="UO174" s="170"/>
      <c r="UP174" s="170"/>
      <c r="UQ174" s="170"/>
      <c r="UR174" s="170"/>
      <c r="US174" s="170"/>
      <c r="UT174" s="170"/>
      <c r="UU174" s="170"/>
      <c r="UV174" s="170"/>
      <c r="UW174" s="170"/>
      <c r="UX174" s="170"/>
      <c r="UY174" s="170"/>
      <c r="UZ174" s="170"/>
      <c r="VA174" s="170"/>
      <c r="VB174" s="170"/>
      <c r="VC174" s="170"/>
      <c r="VD174" s="170"/>
      <c r="VE174" s="170"/>
      <c r="VF174" s="170"/>
      <c r="VG174" s="170"/>
      <c r="VH174" s="170"/>
      <c r="VI174" s="170"/>
      <c r="VJ174" s="170"/>
      <c r="VK174" s="170"/>
      <c r="VL174" s="170"/>
      <c r="VM174" s="170"/>
      <c r="VN174" s="170"/>
      <c r="VO174" s="170"/>
      <c r="VP174" s="170"/>
      <c r="VQ174" s="170"/>
      <c r="VR174" s="170"/>
      <c r="VS174" s="170"/>
      <c r="VT174" s="170"/>
      <c r="VU174" s="170"/>
      <c r="VV174" s="170"/>
      <c r="VW174" s="170"/>
      <c r="VX174" s="170"/>
      <c r="VY174" s="170"/>
      <c r="VZ174" s="170"/>
      <c r="WA174" s="170"/>
      <c r="WB174" s="170"/>
      <c r="WC174" s="170"/>
      <c r="WD174" s="170"/>
      <c r="WE174" s="170"/>
      <c r="WF174" s="170"/>
      <c r="WG174" s="170"/>
      <c r="WH174" s="170"/>
      <c r="WI174" s="170"/>
      <c r="WJ174" s="170"/>
      <c r="WK174" s="170"/>
      <c r="WL174" s="170"/>
      <c r="WM174" s="170"/>
      <c r="WN174" s="170"/>
      <c r="WO174" s="170"/>
      <c r="WP174" s="170"/>
      <c r="WQ174" s="170"/>
      <c r="WR174" s="170"/>
      <c r="WS174" s="170"/>
      <c r="WT174" s="170"/>
      <c r="WU174" s="170"/>
      <c r="WV174" s="170"/>
      <c r="WW174" s="170"/>
      <c r="WX174" s="170"/>
      <c r="WY174" s="170"/>
      <c r="WZ174" s="170"/>
      <c r="XA174" s="170"/>
      <c r="XB174" s="170"/>
      <c r="XC174" s="170"/>
      <c r="XD174" s="170"/>
      <c r="XE174" s="170"/>
      <c r="XF174" s="170"/>
      <c r="XG174" s="170"/>
      <c r="XH174" s="170"/>
      <c r="XI174" s="170"/>
      <c r="XJ174" s="170"/>
      <c r="XK174" s="170"/>
      <c r="XL174" s="170"/>
      <c r="XM174" s="170"/>
      <c r="XN174" s="170"/>
      <c r="XO174" s="170"/>
      <c r="XP174" s="170"/>
      <c r="XQ174" s="170"/>
      <c r="XR174" s="170"/>
      <c r="XS174" s="170"/>
      <c r="XT174" s="170"/>
      <c r="XU174" s="170"/>
      <c r="XV174" s="170"/>
      <c r="XW174" s="170"/>
      <c r="XX174" s="170"/>
      <c r="XY174" s="170"/>
      <c r="XZ174" s="170"/>
      <c r="YA174" s="170"/>
      <c r="YB174" s="170"/>
      <c r="YC174" s="170"/>
      <c r="YD174" s="170"/>
      <c r="YE174" s="170"/>
      <c r="YF174" s="170"/>
      <c r="YG174" s="170"/>
      <c r="YH174" s="170"/>
      <c r="YI174" s="170"/>
      <c r="YJ174" s="170"/>
      <c r="YK174" s="170"/>
      <c r="YL174" s="170"/>
      <c r="YM174" s="170"/>
      <c r="YN174" s="170"/>
      <c r="YO174" s="170"/>
      <c r="YP174" s="170"/>
      <c r="YQ174" s="170"/>
      <c r="YR174" s="170"/>
      <c r="YS174" s="170"/>
      <c r="YT174" s="170"/>
      <c r="YU174" s="170"/>
      <c r="YV174" s="170"/>
      <c r="YW174" s="170"/>
      <c r="YX174" s="170"/>
      <c r="YY174" s="170"/>
      <c r="YZ174" s="170"/>
      <c r="ZA174" s="170"/>
      <c r="ZB174" s="170"/>
      <c r="ZC174" s="170"/>
      <c r="ZD174" s="170"/>
      <c r="ZE174" s="170"/>
      <c r="ZF174" s="170"/>
      <c r="ZG174" s="170"/>
      <c r="ZH174" s="170"/>
      <c r="ZI174" s="170"/>
      <c r="ZJ174" s="170"/>
      <c r="ZK174" s="170"/>
      <c r="ZL174" s="170"/>
      <c r="ZM174" s="170"/>
      <c r="ZN174" s="170"/>
      <c r="ZO174" s="170"/>
      <c r="ZP174" s="170"/>
      <c r="ZQ174" s="170"/>
      <c r="ZR174" s="170"/>
      <c r="ZS174" s="170"/>
      <c r="ZT174" s="170"/>
      <c r="ZU174" s="170"/>
      <c r="ZV174" s="170"/>
      <c r="ZW174" s="170"/>
      <c r="ZX174" s="170"/>
      <c r="ZY174" s="170"/>
      <c r="ZZ174" s="170"/>
      <c r="AAA174" s="170"/>
      <c r="AAB174" s="170"/>
      <c r="AAC174" s="170"/>
      <c r="AAD174" s="170"/>
      <c r="AAE174" s="170"/>
      <c r="AAF174" s="170"/>
      <c r="AAG174" s="170"/>
      <c r="AAH174" s="170"/>
      <c r="AAI174" s="170"/>
      <c r="AAJ174" s="170"/>
      <c r="AAK174" s="170"/>
      <c r="AAL174" s="170"/>
      <c r="AAM174" s="170"/>
      <c r="AAN174" s="170"/>
      <c r="AAO174" s="170"/>
      <c r="AAP174" s="170"/>
      <c r="AAQ174" s="170"/>
      <c r="AAR174" s="170"/>
      <c r="AAS174" s="170"/>
      <c r="AAT174" s="170"/>
      <c r="AAU174" s="170"/>
      <c r="AAV174" s="170"/>
      <c r="AAW174" s="170"/>
      <c r="AAX174" s="170"/>
      <c r="AAY174" s="170"/>
      <c r="AAZ174" s="170"/>
      <c r="ABA174" s="170"/>
      <c r="ABB174" s="170"/>
      <c r="ABC174" s="170"/>
      <c r="ABD174" s="170"/>
      <c r="ABE174" s="170"/>
      <c r="ABF174" s="170"/>
      <c r="ABG174" s="170"/>
      <c r="ABH174" s="170"/>
      <c r="ABI174" s="170"/>
      <c r="ABJ174" s="170"/>
      <c r="ABK174" s="170"/>
      <c r="ABL174" s="170"/>
      <c r="ABM174" s="170"/>
      <c r="ABN174" s="170"/>
      <c r="ABO174" s="170"/>
      <c r="ABP174" s="170"/>
      <c r="ABQ174" s="170"/>
      <c r="ABR174" s="170"/>
      <c r="ABS174" s="170"/>
      <c r="ABT174" s="170"/>
      <c r="ABU174" s="170"/>
      <c r="ABV174" s="170"/>
      <c r="ABW174" s="170"/>
      <c r="ABX174" s="170"/>
      <c r="ABY174" s="170"/>
      <c r="ABZ174" s="170"/>
      <c r="ACA174" s="170"/>
      <c r="ACB174" s="170"/>
      <c r="ACC174" s="170"/>
      <c r="ACD174" s="170"/>
      <c r="ACE174" s="170"/>
      <c r="ACF174" s="170"/>
      <c r="ACG174" s="170"/>
      <c r="ACH174" s="170"/>
      <c r="ACI174" s="170"/>
      <c r="ACJ174" s="170"/>
      <c r="ACK174" s="170"/>
      <c r="ACL174" s="170"/>
      <c r="ACM174" s="170"/>
      <c r="ACN174" s="170"/>
      <c r="ACO174" s="170"/>
      <c r="ACP174" s="170"/>
      <c r="ACQ174" s="170"/>
      <c r="ACR174" s="170"/>
      <c r="ACS174" s="170"/>
      <c r="ACT174" s="170"/>
      <c r="ACU174" s="170"/>
      <c r="ACV174" s="170"/>
      <c r="ACW174" s="170"/>
      <c r="ACX174" s="170"/>
      <c r="ACY174" s="170"/>
      <c r="ACZ174" s="170"/>
      <c r="ADA174" s="170"/>
      <c r="ADB174" s="170"/>
      <c r="ADC174" s="170"/>
      <c r="ADD174" s="170"/>
      <c r="ADE174" s="170"/>
      <c r="ADF174" s="170"/>
      <c r="ADG174" s="170"/>
      <c r="ADH174" s="170"/>
      <c r="ADI174" s="170"/>
      <c r="ADJ174" s="170"/>
      <c r="ADK174" s="170"/>
      <c r="ADL174" s="170"/>
      <c r="ADM174" s="170"/>
      <c r="ADN174" s="170"/>
      <c r="ADO174" s="170"/>
      <c r="ADP174" s="170"/>
      <c r="ADQ174" s="170"/>
      <c r="ADR174" s="170"/>
      <c r="ADS174" s="170"/>
      <c r="ADT174" s="170"/>
      <c r="ADU174" s="170"/>
      <c r="ADV174" s="170"/>
      <c r="ADW174" s="170"/>
      <c r="ADX174" s="170"/>
      <c r="ADY174" s="170"/>
      <c r="ADZ174" s="170"/>
      <c r="AEA174" s="170"/>
      <c r="AEB174" s="170"/>
      <c r="AEC174" s="170"/>
      <c r="AED174" s="170"/>
      <c r="AEE174" s="170"/>
      <c r="AEF174" s="170"/>
      <c r="AEG174" s="170"/>
      <c r="AEH174" s="170"/>
      <c r="AEI174" s="170"/>
      <c r="AEJ174" s="170"/>
      <c r="AEK174" s="170"/>
      <c r="AEL174" s="170"/>
      <c r="AEM174" s="170"/>
      <c r="AEN174" s="170"/>
      <c r="AEO174" s="170"/>
      <c r="AEP174" s="170"/>
      <c r="AEQ174" s="170"/>
      <c r="AER174" s="170"/>
      <c r="AES174" s="170"/>
      <c r="AET174" s="170"/>
      <c r="AEU174" s="170"/>
      <c r="AEV174" s="170"/>
      <c r="AEW174" s="170"/>
      <c r="AEX174" s="170"/>
      <c r="AEY174" s="170"/>
      <c r="AEZ174" s="170"/>
      <c r="AFA174" s="170"/>
      <c r="AFB174" s="170"/>
      <c r="AFC174" s="170"/>
      <c r="AFD174" s="170"/>
      <c r="AFE174" s="170"/>
      <c r="AFF174" s="170"/>
      <c r="AFG174" s="170"/>
      <c r="AFH174" s="170"/>
      <c r="AFI174" s="170"/>
      <c r="AFJ174" s="170"/>
      <c r="AFK174" s="170"/>
      <c r="AFL174" s="170"/>
      <c r="AFM174" s="170"/>
      <c r="AFN174" s="170"/>
      <c r="AFO174" s="170"/>
      <c r="AFP174" s="170"/>
      <c r="AFQ174" s="170"/>
      <c r="AFR174" s="170"/>
      <c r="AFS174" s="170"/>
      <c r="AFT174" s="170"/>
      <c r="AFU174" s="170"/>
      <c r="AFV174" s="170"/>
      <c r="AFW174" s="170"/>
      <c r="AFX174" s="170"/>
      <c r="AFY174" s="170"/>
      <c r="AFZ174" s="170"/>
      <c r="AGA174" s="170"/>
      <c r="AGB174" s="170"/>
      <c r="AGC174" s="170"/>
      <c r="AGD174" s="170"/>
      <c r="AGE174" s="170"/>
      <c r="AGF174" s="170"/>
      <c r="AGG174" s="170"/>
      <c r="AGH174" s="170"/>
      <c r="AGI174" s="170"/>
      <c r="AGJ174" s="170"/>
      <c r="AGK174" s="170"/>
      <c r="AGL174" s="170"/>
      <c r="AGM174" s="170"/>
      <c r="AGN174" s="170"/>
      <c r="AGO174" s="170"/>
      <c r="AGP174" s="170"/>
      <c r="AGQ174" s="170"/>
      <c r="AGR174" s="170"/>
      <c r="AGS174" s="170"/>
      <c r="AGT174" s="170"/>
      <c r="AGU174" s="170"/>
      <c r="AGV174" s="170"/>
      <c r="AGW174" s="170"/>
      <c r="AGX174" s="170"/>
      <c r="AGY174" s="170"/>
      <c r="AGZ174" s="170"/>
      <c r="AHA174" s="170"/>
      <c r="AHB174" s="170"/>
      <c r="AHC174" s="170"/>
      <c r="AHD174" s="170"/>
      <c r="AHE174" s="170"/>
      <c r="AHF174" s="170"/>
      <c r="AHG174" s="170"/>
      <c r="AHH174" s="170"/>
      <c r="AHI174" s="170"/>
      <c r="AHJ174" s="170"/>
      <c r="AHK174" s="170"/>
      <c r="AHL174" s="170"/>
      <c r="AHM174" s="170"/>
      <c r="AHN174" s="170"/>
      <c r="AHO174" s="170"/>
      <c r="AHP174" s="170"/>
      <c r="AHQ174" s="170"/>
      <c r="AHR174" s="170"/>
      <c r="AHS174" s="170"/>
      <c r="AHT174" s="170"/>
      <c r="AHU174" s="170"/>
      <c r="AHV174" s="170"/>
      <c r="AHW174" s="170"/>
      <c r="AHX174" s="170"/>
      <c r="AHY174" s="170"/>
      <c r="AHZ174" s="170"/>
      <c r="AIA174" s="170"/>
      <c r="AIB174" s="170"/>
      <c r="AIC174" s="170"/>
      <c r="AID174" s="170"/>
      <c r="AIE174" s="170"/>
      <c r="AIF174" s="170"/>
      <c r="AIG174" s="170"/>
      <c r="AIH174" s="170"/>
      <c r="AII174" s="170"/>
      <c r="AIJ174" s="170"/>
      <c r="AIK174" s="170"/>
      <c r="AIL174" s="170"/>
      <c r="AIM174" s="170"/>
      <c r="AIN174" s="170"/>
      <c r="AIO174" s="170"/>
      <c r="AIP174" s="170"/>
      <c r="AIQ174" s="170"/>
      <c r="AIR174" s="170"/>
      <c r="AIS174" s="170"/>
      <c r="AIT174" s="170"/>
      <c r="AIU174" s="170"/>
      <c r="AIV174" s="170"/>
      <c r="AIW174" s="170"/>
      <c r="AIX174" s="170"/>
      <c r="AIY174" s="170"/>
      <c r="AIZ174" s="170"/>
      <c r="AJA174" s="170"/>
      <c r="AJB174" s="170"/>
      <c r="AJC174" s="170"/>
      <c r="AJD174" s="170"/>
      <c r="AJE174" s="170"/>
      <c r="AJF174" s="170"/>
      <c r="AJG174" s="170"/>
      <c r="AJH174" s="170"/>
      <c r="AJI174" s="170"/>
      <c r="AJJ174" s="170"/>
      <c r="AJK174" s="170"/>
      <c r="AJL174" s="170"/>
      <c r="AJM174" s="170"/>
      <c r="AJN174" s="170"/>
      <c r="AJO174" s="170"/>
      <c r="AJP174" s="170"/>
      <c r="AJQ174" s="170"/>
      <c r="AJR174" s="170"/>
      <c r="AJS174" s="170"/>
      <c r="AJT174" s="170"/>
      <c r="AJU174" s="170"/>
      <c r="AJV174" s="170"/>
      <c r="AJW174" s="170"/>
      <c r="AJX174" s="170"/>
      <c r="AJY174" s="170"/>
      <c r="AJZ174" s="170"/>
      <c r="AKA174" s="170"/>
      <c r="AKB174" s="170"/>
      <c r="AKC174" s="170"/>
      <c r="AKD174" s="170"/>
      <c r="AKE174" s="170"/>
      <c r="AKF174" s="170"/>
      <c r="AKG174" s="170"/>
      <c r="AKH174" s="170"/>
      <c r="AKI174" s="170"/>
      <c r="AKJ174" s="170"/>
      <c r="AKK174" s="170"/>
      <c r="AKL174" s="170"/>
      <c r="AKM174" s="170"/>
      <c r="AKN174" s="170"/>
      <c r="AKO174" s="170"/>
      <c r="AKP174" s="170"/>
      <c r="AKQ174" s="170"/>
      <c r="AKR174" s="170"/>
      <c r="AKS174" s="170"/>
      <c r="AKT174" s="170"/>
      <c r="AKU174" s="170"/>
      <c r="AKV174" s="170"/>
      <c r="AKW174" s="170"/>
      <c r="AKX174" s="170"/>
      <c r="AKY174" s="170"/>
      <c r="AKZ174" s="170"/>
      <c r="ALA174" s="170"/>
      <c r="ALB174" s="170"/>
      <c r="ALC174" s="170"/>
      <c r="ALD174" s="170"/>
      <c r="ALE174" s="170"/>
      <c r="ALF174" s="170"/>
      <c r="ALG174" s="170"/>
      <c r="ALH174" s="170"/>
      <c r="ALI174" s="170"/>
      <c r="ALJ174" s="170"/>
      <c r="ALK174" s="170"/>
      <c r="ALL174" s="170"/>
      <c r="ALM174" s="170"/>
      <c r="ALN174" s="170"/>
      <c r="ALO174" s="170"/>
      <c r="ALP174" s="170"/>
      <c r="ALQ174" s="170"/>
      <c r="ALR174" s="170"/>
      <c r="ALS174" s="170"/>
      <c r="ALT174" s="170"/>
      <c r="ALU174" s="170"/>
      <c r="ALV174" s="170"/>
      <c r="ALW174" s="170"/>
      <c r="ALX174" s="170"/>
      <c r="ALY174" s="170"/>
      <c r="ALZ174" s="170"/>
      <c r="AMA174" s="170"/>
      <c r="AMB174" s="170"/>
      <c r="AMC174" s="170"/>
      <c r="AMD174" s="170"/>
      <c r="AME174" s="170"/>
      <c r="AMF174" s="170"/>
      <c r="AMG174" s="170"/>
      <c r="AMH174" s="170"/>
      <c r="AMI174" s="170"/>
      <c r="AMJ174" s="170"/>
    </row>
    <row r="175" spans="1:1026" s="172" customFormat="1" x14ac:dyDescent="0.25">
      <c r="A175" s="372" t="s">
        <v>26965</v>
      </c>
      <c r="B175" s="257">
        <v>175</v>
      </c>
      <c r="C175" s="171" t="s">
        <v>26966</v>
      </c>
      <c r="D175" s="372" t="s">
        <v>26965</v>
      </c>
      <c r="E175" s="277"/>
      <c r="F175" s="278"/>
      <c r="G175" s="280"/>
      <c r="H175" s="280"/>
      <c r="I175" s="492">
        <v>175</v>
      </c>
      <c r="J175" s="389">
        <v>2</v>
      </c>
      <c r="K175" s="389">
        <v>1</v>
      </c>
      <c r="L175" s="278"/>
      <c r="M175" s="278"/>
      <c r="N175" s="278"/>
      <c r="O175" s="278"/>
      <c r="P175" s="278"/>
      <c r="Q175" s="278"/>
      <c r="R175" s="278"/>
      <c r="S175" s="278"/>
      <c r="T175" s="278"/>
      <c r="U175" s="278"/>
      <c r="V175" s="278"/>
      <c r="W175" s="283">
        <f t="shared" si="87"/>
        <v>100</v>
      </c>
      <c r="X175" s="283">
        <f t="shared" si="78"/>
        <v>100</v>
      </c>
      <c r="Y175" s="283">
        <f t="shared" si="86"/>
        <v>100</v>
      </c>
      <c r="Z175" s="283">
        <f t="shared" si="88"/>
        <v>100</v>
      </c>
      <c r="AA175" s="283">
        <f t="shared" si="89"/>
        <v>100</v>
      </c>
      <c r="AB175" s="287">
        <f t="shared" si="90"/>
        <v>100</v>
      </c>
      <c r="AC175" s="287">
        <f t="shared" si="91"/>
        <v>100</v>
      </c>
      <c r="AD175" s="287">
        <f t="shared" si="92"/>
        <v>100</v>
      </c>
      <c r="AE175" s="284">
        <f t="shared" si="97"/>
        <v>100</v>
      </c>
      <c r="AF175" s="284">
        <f t="shared" si="96"/>
        <v>100</v>
      </c>
      <c r="AG175" s="342">
        <v>5</v>
      </c>
      <c r="AH175" s="268">
        <f t="shared" si="93"/>
        <v>10</v>
      </c>
      <c r="AI175" s="342">
        <v>10</v>
      </c>
      <c r="AJ175" s="268">
        <f t="shared" si="95"/>
        <v>100</v>
      </c>
      <c r="AK175" s="506" t="s">
        <v>26967</v>
      </c>
      <c r="AL175" s="277"/>
      <c r="AM175" s="390"/>
      <c r="AN175" s="511"/>
      <c r="AO175" s="277"/>
      <c r="AP175" s="277"/>
      <c r="AQ175" s="277"/>
      <c r="AR175" s="356" t="s">
        <v>756</v>
      </c>
      <c r="AS175" s="356"/>
      <c r="AT175" s="277"/>
      <c r="AU175" s="277"/>
      <c r="AV175" s="150"/>
      <c r="AMK175" s="150"/>
    </row>
    <row r="176" spans="1:1026" s="172" customFormat="1" x14ac:dyDescent="0.25">
      <c r="A176" s="372" t="s">
        <v>26978</v>
      </c>
      <c r="B176" s="257">
        <v>176</v>
      </c>
      <c r="C176" s="171" t="s">
        <v>26979</v>
      </c>
      <c r="D176" s="372" t="s">
        <v>26978</v>
      </c>
      <c r="E176" s="277"/>
      <c r="F176" s="278"/>
      <c r="G176" s="280"/>
      <c r="H176" s="280"/>
      <c r="I176" s="492">
        <v>175</v>
      </c>
      <c r="J176" s="389">
        <v>2</v>
      </c>
      <c r="K176" s="389">
        <v>1</v>
      </c>
      <c r="L176" s="278"/>
      <c r="M176" s="278"/>
      <c r="N176" s="278"/>
      <c r="O176" s="278"/>
      <c r="P176" s="278"/>
      <c r="Q176" s="278"/>
      <c r="R176" s="278"/>
      <c r="S176" s="278"/>
      <c r="T176" s="278"/>
      <c r="U176" s="278"/>
      <c r="V176" s="278"/>
      <c r="W176" s="283">
        <f t="shared" si="87"/>
        <v>100</v>
      </c>
      <c r="X176" s="283">
        <f t="shared" si="78"/>
        <v>100</v>
      </c>
      <c r="Y176" s="283">
        <f t="shared" si="86"/>
        <v>100</v>
      </c>
      <c r="Z176" s="283">
        <f t="shared" si="88"/>
        <v>100</v>
      </c>
      <c r="AA176" s="283">
        <f t="shared" si="89"/>
        <v>100</v>
      </c>
      <c r="AB176" s="287">
        <f t="shared" si="90"/>
        <v>100</v>
      </c>
      <c r="AC176" s="287">
        <f t="shared" si="91"/>
        <v>100</v>
      </c>
      <c r="AD176" s="287">
        <f t="shared" si="92"/>
        <v>100</v>
      </c>
      <c r="AE176" s="284">
        <f t="shared" si="97"/>
        <v>100</v>
      </c>
      <c r="AF176" s="284">
        <f t="shared" si="96"/>
        <v>100</v>
      </c>
      <c r="AG176" s="342">
        <v>5</v>
      </c>
      <c r="AH176" s="268">
        <f t="shared" si="93"/>
        <v>10</v>
      </c>
      <c r="AI176" s="342">
        <v>10</v>
      </c>
      <c r="AJ176" s="268">
        <f t="shared" si="95"/>
        <v>100</v>
      </c>
      <c r="AK176" s="506" t="s">
        <v>26967</v>
      </c>
      <c r="AL176" s="277"/>
      <c r="AM176" s="390"/>
      <c r="AN176" s="511"/>
      <c r="AO176" s="277"/>
      <c r="AP176" s="277"/>
      <c r="AQ176" s="277"/>
      <c r="AR176" s="356" t="s">
        <v>756</v>
      </c>
      <c r="AS176" s="356"/>
      <c r="AT176" s="277"/>
      <c r="AU176" s="277"/>
      <c r="AV176" s="150"/>
      <c r="AMK176" s="150"/>
    </row>
    <row r="177" spans="1:1026" s="172" customFormat="1" x14ac:dyDescent="0.25">
      <c r="A177" s="411" t="s">
        <v>26968</v>
      </c>
      <c r="B177" s="257">
        <v>177</v>
      </c>
      <c r="C177" s="171" t="s">
        <v>26969</v>
      </c>
      <c r="D177" s="372" t="s">
        <v>26970</v>
      </c>
      <c r="E177" s="277" t="s">
        <v>26971</v>
      </c>
      <c r="F177" s="278">
        <v>4</v>
      </c>
      <c r="G177" s="280"/>
      <c r="H177" s="280"/>
      <c r="I177" s="492"/>
      <c r="J177" s="389" t="s">
        <v>748</v>
      </c>
      <c r="K177" s="389">
        <v>1</v>
      </c>
      <c r="L177" s="278">
        <v>1</v>
      </c>
      <c r="M177" s="278"/>
      <c r="N177" s="278"/>
      <c r="O177" s="278"/>
      <c r="P177" s="278"/>
      <c r="Q177" s="278"/>
      <c r="R177" s="278"/>
      <c r="S177" s="278"/>
      <c r="T177" s="278"/>
      <c r="U177" s="278"/>
      <c r="V177" s="278"/>
      <c r="W177" s="283">
        <f t="shared" si="87"/>
        <v>100</v>
      </c>
      <c r="X177" s="283">
        <f t="shared" si="78"/>
        <v>100</v>
      </c>
      <c r="Y177" s="283">
        <f t="shared" si="86"/>
        <v>100</v>
      </c>
      <c r="Z177" s="283">
        <f t="shared" si="88"/>
        <v>100</v>
      </c>
      <c r="AA177" s="283">
        <f t="shared" si="89"/>
        <v>100</v>
      </c>
      <c r="AB177" s="287">
        <f t="shared" si="90"/>
        <v>100</v>
      </c>
      <c r="AC177" s="287">
        <f t="shared" si="91"/>
        <v>100</v>
      </c>
      <c r="AD177" s="287">
        <f t="shared" si="92"/>
        <v>100</v>
      </c>
      <c r="AE177" s="284">
        <f t="shared" si="97"/>
        <v>1</v>
      </c>
      <c r="AF177" s="284">
        <f t="shared" si="96"/>
        <v>100</v>
      </c>
      <c r="AG177" s="268">
        <f>IF(OR(OR(EXACT(J177,"1A"),EXACT(J177,"1B"),EXACT(J177,"1C")),K177=1),1,IF(K177=2,10,100))</f>
        <v>1</v>
      </c>
      <c r="AH177" s="268">
        <f t="shared" si="93"/>
        <v>1</v>
      </c>
      <c r="AI177" s="268">
        <f>IF(OR(EXACT(J177,"1A"),EXACT(J177,"1B"),EXACT(J177,"1C"),K177=1),3,100)</f>
        <v>3</v>
      </c>
      <c r="AJ177" s="268">
        <f t="shared" si="95"/>
        <v>5</v>
      </c>
      <c r="AK177" s="506"/>
      <c r="AL177" s="277"/>
      <c r="AM177" s="390"/>
      <c r="AN177" s="511"/>
      <c r="AO177" s="277"/>
      <c r="AP177" s="277"/>
      <c r="AQ177" s="277"/>
      <c r="AR177" s="356" t="s">
        <v>756</v>
      </c>
      <c r="AS177" s="356"/>
      <c r="AT177" s="277"/>
      <c r="AU177" s="277"/>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c r="GX177" s="150"/>
      <c r="GY177" s="150"/>
      <c r="GZ177" s="150"/>
      <c r="HA177" s="150"/>
      <c r="HB177" s="150"/>
      <c r="HC177" s="150"/>
      <c r="HD177" s="150"/>
      <c r="HE177" s="150"/>
      <c r="HF177" s="150"/>
      <c r="HG177" s="150"/>
      <c r="HH177" s="150"/>
      <c r="HI177" s="150"/>
      <c r="HJ177" s="150"/>
      <c r="HK177" s="150"/>
      <c r="HL177" s="150"/>
      <c r="HM177" s="150"/>
      <c r="HN177" s="150"/>
      <c r="HO177" s="150"/>
      <c r="HP177" s="150"/>
      <c r="HQ177" s="150"/>
      <c r="HR177" s="150"/>
      <c r="HS177" s="150"/>
      <c r="HT177" s="150"/>
      <c r="HU177" s="150"/>
      <c r="HV177" s="150"/>
      <c r="HW177" s="150"/>
      <c r="HX177" s="150"/>
      <c r="HY177" s="150"/>
      <c r="HZ177" s="150"/>
      <c r="IA177" s="150"/>
      <c r="IB177" s="150"/>
      <c r="IC177" s="150"/>
      <c r="ID177" s="150"/>
      <c r="IE177" s="150"/>
      <c r="IF177" s="150"/>
      <c r="IG177" s="150"/>
      <c r="IH177" s="150"/>
      <c r="II177" s="150"/>
      <c r="IJ177" s="150"/>
      <c r="IK177" s="150"/>
      <c r="IL177" s="150"/>
      <c r="IM177" s="150"/>
      <c r="IN177" s="150"/>
      <c r="IO177" s="150"/>
      <c r="IP177" s="150"/>
      <c r="IQ177" s="150"/>
      <c r="IR177" s="150"/>
      <c r="IS177" s="150"/>
      <c r="IT177" s="150"/>
      <c r="IU177" s="150"/>
      <c r="IV177" s="150"/>
      <c r="IW177" s="150"/>
      <c r="IX177" s="150"/>
      <c r="IY177" s="150"/>
      <c r="IZ177" s="150"/>
      <c r="JA177" s="150"/>
      <c r="JB177" s="150"/>
      <c r="JC177" s="150"/>
      <c r="JD177" s="150"/>
      <c r="JE177" s="150"/>
      <c r="JF177" s="150"/>
      <c r="JG177" s="150"/>
      <c r="JH177" s="150"/>
      <c r="JI177" s="150"/>
      <c r="JJ177" s="150"/>
      <c r="JK177" s="150"/>
      <c r="JL177" s="150"/>
      <c r="JM177" s="150"/>
      <c r="JN177" s="150"/>
      <c r="JO177" s="150"/>
      <c r="JP177" s="150"/>
      <c r="JQ177" s="150"/>
      <c r="JR177" s="150"/>
      <c r="JS177" s="150"/>
      <c r="JT177" s="150"/>
      <c r="JU177" s="150"/>
      <c r="JV177" s="150"/>
      <c r="JW177" s="150"/>
      <c r="JX177" s="150"/>
      <c r="JY177" s="150"/>
      <c r="JZ177" s="150"/>
      <c r="KA177" s="150"/>
      <c r="KB177" s="150"/>
      <c r="KC177" s="150"/>
      <c r="KD177" s="150"/>
      <c r="KE177" s="150"/>
      <c r="KF177" s="150"/>
      <c r="KG177" s="150"/>
      <c r="KH177" s="150"/>
      <c r="KI177" s="150"/>
      <c r="KJ177" s="150"/>
      <c r="KK177" s="150"/>
      <c r="KL177" s="150"/>
      <c r="KM177" s="150"/>
      <c r="KN177" s="150"/>
      <c r="KO177" s="150"/>
      <c r="KP177" s="150"/>
      <c r="KQ177" s="150"/>
      <c r="KR177" s="150"/>
      <c r="KS177" s="150"/>
      <c r="KT177" s="150"/>
      <c r="KU177" s="150"/>
      <c r="KV177" s="150"/>
      <c r="KW177" s="150"/>
      <c r="KX177" s="150"/>
      <c r="KY177" s="150"/>
      <c r="KZ177" s="150"/>
      <c r="LA177" s="150"/>
      <c r="LB177" s="150"/>
      <c r="LC177" s="150"/>
      <c r="LD177" s="150"/>
      <c r="LE177" s="150"/>
      <c r="LF177" s="150"/>
      <c r="LG177" s="150"/>
      <c r="LH177" s="150"/>
      <c r="LI177" s="150"/>
      <c r="LJ177" s="150"/>
      <c r="LK177" s="150"/>
      <c r="LL177" s="150"/>
      <c r="LM177" s="150"/>
      <c r="LN177" s="150"/>
      <c r="LO177" s="150"/>
      <c r="LP177" s="150"/>
      <c r="LQ177" s="150"/>
      <c r="LR177" s="150"/>
      <c r="LS177" s="150"/>
      <c r="LT177" s="150"/>
      <c r="LU177" s="150"/>
      <c r="LV177" s="150"/>
      <c r="LW177" s="150"/>
      <c r="LX177" s="150"/>
      <c r="LY177" s="150"/>
      <c r="LZ177" s="150"/>
      <c r="MA177" s="150"/>
      <c r="MB177" s="150"/>
      <c r="MC177" s="150"/>
      <c r="MD177" s="150"/>
      <c r="ME177" s="150"/>
      <c r="MF177" s="150"/>
      <c r="MG177" s="150"/>
      <c r="MH177" s="150"/>
      <c r="MI177" s="150"/>
      <c r="MJ177" s="150"/>
      <c r="MK177" s="150"/>
      <c r="ML177" s="150"/>
      <c r="MM177" s="150"/>
      <c r="MN177" s="150"/>
      <c r="MO177" s="150"/>
      <c r="MP177" s="150"/>
      <c r="MQ177" s="150"/>
      <c r="MR177" s="150"/>
      <c r="MS177" s="150"/>
      <c r="MT177" s="150"/>
      <c r="MU177" s="150"/>
      <c r="MV177" s="150"/>
      <c r="MW177" s="150"/>
      <c r="MX177" s="150"/>
      <c r="MY177" s="150"/>
      <c r="MZ177" s="150"/>
      <c r="NA177" s="150"/>
      <c r="NB177" s="150"/>
      <c r="NC177" s="150"/>
      <c r="ND177" s="150"/>
      <c r="NE177" s="150"/>
      <c r="NF177" s="150"/>
      <c r="NG177" s="150"/>
      <c r="NH177" s="150"/>
      <c r="NI177" s="150"/>
      <c r="NJ177" s="150"/>
      <c r="NK177" s="150"/>
      <c r="NL177" s="150"/>
      <c r="NM177" s="150"/>
      <c r="NN177" s="150"/>
      <c r="NO177" s="150"/>
      <c r="NP177" s="150"/>
      <c r="NQ177" s="150"/>
      <c r="NR177" s="150"/>
      <c r="NS177" s="150"/>
      <c r="NT177" s="150"/>
      <c r="NU177" s="150"/>
      <c r="NV177" s="150"/>
      <c r="NW177" s="150"/>
      <c r="NX177" s="150"/>
      <c r="NY177" s="150"/>
      <c r="NZ177" s="150"/>
      <c r="OA177" s="150"/>
      <c r="OB177" s="150"/>
      <c r="OC177" s="150"/>
      <c r="OD177" s="150"/>
      <c r="OE177" s="150"/>
      <c r="OF177" s="150"/>
      <c r="OG177" s="150"/>
      <c r="OH177" s="150"/>
      <c r="OI177" s="150"/>
      <c r="OJ177" s="150"/>
      <c r="OK177" s="150"/>
      <c r="OL177" s="150"/>
      <c r="OM177" s="150"/>
      <c r="ON177" s="150"/>
      <c r="OO177" s="150"/>
      <c r="OP177" s="150"/>
      <c r="OQ177" s="150"/>
      <c r="OR177" s="150"/>
      <c r="OS177" s="150"/>
      <c r="OT177" s="150"/>
      <c r="OU177" s="150"/>
      <c r="OV177" s="150"/>
      <c r="OW177" s="150"/>
      <c r="OX177" s="150"/>
      <c r="OY177" s="150"/>
      <c r="OZ177" s="150"/>
      <c r="PA177" s="150"/>
      <c r="PB177" s="150"/>
      <c r="PC177" s="150"/>
      <c r="PD177" s="150"/>
      <c r="PE177" s="150"/>
      <c r="PF177" s="150"/>
      <c r="PG177" s="150"/>
      <c r="PH177" s="150"/>
      <c r="PI177" s="150"/>
      <c r="PJ177" s="150"/>
      <c r="PK177" s="150"/>
      <c r="PL177" s="150"/>
      <c r="PM177" s="150"/>
      <c r="PN177" s="150"/>
      <c r="PO177" s="150"/>
      <c r="PP177" s="150"/>
      <c r="PQ177" s="150"/>
      <c r="PR177" s="150"/>
      <c r="PS177" s="150"/>
      <c r="PT177" s="150"/>
      <c r="PU177" s="150"/>
      <c r="PV177" s="150"/>
      <c r="PW177" s="150"/>
      <c r="PX177" s="150"/>
      <c r="PY177" s="150"/>
      <c r="PZ177" s="150"/>
      <c r="QA177" s="150"/>
      <c r="QB177" s="150"/>
      <c r="QC177" s="150"/>
      <c r="QD177" s="150"/>
      <c r="QE177" s="150"/>
      <c r="QF177" s="150"/>
      <c r="QG177" s="150"/>
      <c r="QH177" s="150"/>
      <c r="QI177" s="150"/>
      <c r="QJ177" s="150"/>
      <c r="QK177" s="150"/>
      <c r="QL177" s="150"/>
      <c r="QM177" s="150"/>
      <c r="QN177" s="150"/>
      <c r="QO177" s="150"/>
      <c r="QP177" s="150"/>
      <c r="QQ177" s="150"/>
      <c r="QR177" s="150"/>
      <c r="QS177" s="150"/>
      <c r="QT177" s="150"/>
      <c r="QU177" s="150"/>
      <c r="QV177" s="150"/>
      <c r="QW177" s="150"/>
      <c r="QX177" s="150"/>
      <c r="QY177" s="150"/>
      <c r="QZ177" s="150"/>
      <c r="RA177" s="150"/>
      <c r="RB177" s="150"/>
      <c r="RC177" s="150"/>
      <c r="RD177" s="150"/>
      <c r="RE177" s="150"/>
      <c r="RF177" s="150"/>
      <c r="RG177" s="150"/>
      <c r="RH177" s="150"/>
      <c r="RI177" s="150"/>
      <c r="RJ177" s="150"/>
      <c r="RK177" s="150"/>
      <c r="RL177" s="150"/>
      <c r="RM177" s="150"/>
      <c r="RN177" s="150"/>
      <c r="RO177" s="150"/>
      <c r="RP177" s="150"/>
      <c r="RQ177" s="150"/>
      <c r="RR177" s="150"/>
      <c r="RS177" s="150"/>
      <c r="RT177" s="150"/>
      <c r="RU177" s="150"/>
      <c r="RV177" s="150"/>
      <c r="RW177" s="150"/>
      <c r="RX177" s="150"/>
      <c r="RY177" s="150"/>
      <c r="RZ177" s="150"/>
      <c r="SA177" s="150"/>
      <c r="SB177" s="150"/>
      <c r="SC177" s="150"/>
      <c r="SD177" s="150"/>
      <c r="SE177" s="150"/>
      <c r="SF177" s="150"/>
      <c r="SG177" s="150"/>
      <c r="SH177" s="150"/>
      <c r="SI177" s="150"/>
      <c r="SJ177" s="150"/>
      <c r="SK177" s="150"/>
      <c r="SL177" s="150"/>
      <c r="SM177" s="150"/>
      <c r="SN177" s="150"/>
      <c r="SO177" s="150"/>
      <c r="SP177" s="150"/>
      <c r="SQ177" s="150"/>
      <c r="SR177" s="150"/>
      <c r="SS177" s="150"/>
      <c r="ST177" s="150"/>
      <c r="SU177" s="150"/>
      <c r="SV177" s="150"/>
      <c r="SW177" s="150"/>
      <c r="SX177" s="150"/>
      <c r="SY177" s="150"/>
      <c r="SZ177" s="150"/>
      <c r="TA177" s="150"/>
      <c r="TB177" s="150"/>
      <c r="TC177" s="150"/>
      <c r="TD177" s="150"/>
      <c r="TE177" s="150"/>
      <c r="TF177" s="150"/>
      <c r="TG177" s="150"/>
      <c r="TH177" s="150"/>
      <c r="TI177" s="150"/>
      <c r="TJ177" s="150"/>
      <c r="TK177" s="150"/>
      <c r="TL177" s="150"/>
      <c r="TM177" s="150"/>
      <c r="TN177" s="150"/>
      <c r="TO177" s="150"/>
      <c r="TP177" s="150"/>
      <c r="TQ177" s="150"/>
      <c r="TR177" s="150"/>
      <c r="TS177" s="150"/>
      <c r="TT177" s="150"/>
      <c r="TU177" s="150"/>
      <c r="TV177" s="150"/>
      <c r="TW177" s="150"/>
      <c r="TX177" s="150"/>
      <c r="TY177" s="150"/>
      <c r="TZ177" s="150"/>
      <c r="UA177" s="150"/>
      <c r="UB177" s="150"/>
      <c r="UC177" s="150"/>
      <c r="UD177" s="150"/>
      <c r="UE177" s="150"/>
      <c r="UF177" s="150"/>
      <c r="UG177" s="150"/>
      <c r="UH177" s="150"/>
      <c r="UI177" s="150"/>
      <c r="UJ177" s="150"/>
      <c r="UK177" s="150"/>
      <c r="UL177" s="150"/>
      <c r="UM177" s="150"/>
      <c r="UN177" s="150"/>
      <c r="UO177" s="150"/>
      <c r="UP177" s="150"/>
      <c r="UQ177" s="150"/>
      <c r="UR177" s="150"/>
      <c r="US177" s="150"/>
      <c r="UT177" s="150"/>
      <c r="UU177" s="150"/>
      <c r="UV177" s="150"/>
      <c r="UW177" s="150"/>
      <c r="UX177" s="150"/>
      <c r="UY177" s="150"/>
      <c r="UZ177" s="150"/>
      <c r="VA177" s="150"/>
      <c r="VB177" s="150"/>
      <c r="VC177" s="150"/>
      <c r="VD177" s="150"/>
      <c r="VE177" s="150"/>
      <c r="VF177" s="150"/>
      <c r="VG177" s="150"/>
      <c r="VH177" s="150"/>
      <c r="VI177" s="150"/>
      <c r="VJ177" s="150"/>
      <c r="VK177" s="150"/>
      <c r="VL177" s="150"/>
      <c r="VM177" s="150"/>
      <c r="VN177" s="150"/>
      <c r="VO177" s="150"/>
      <c r="VP177" s="150"/>
      <c r="VQ177" s="150"/>
      <c r="VR177" s="150"/>
      <c r="VS177" s="150"/>
      <c r="VT177" s="150"/>
      <c r="VU177" s="150"/>
      <c r="VV177" s="150"/>
      <c r="VW177" s="150"/>
      <c r="VX177" s="150"/>
      <c r="VY177" s="150"/>
      <c r="VZ177" s="150"/>
      <c r="WA177" s="150"/>
      <c r="WB177" s="150"/>
      <c r="WC177" s="150"/>
      <c r="WD177" s="150"/>
      <c r="WE177" s="150"/>
      <c r="WF177" s="150"/>
      <c r="WG177" s="150"/>
      <c r="WH177" s="150"/>
      <c r="WI177" s="150"/>
      <c r="WJ177" s="150"/>
      <c r="WK177" s="150"/>
      <c r="WL177" s="150"/>
      <c r="WM177" s="150"/>
      <c r="WN177" s="150"/>
      <c r="WO177" s="150"/>
      <c r="WP177" s="150"/>
      <c r="WQ177" s="150"/>
      <c r="WR177" s="150"/>
      <c r="WS177" s="150"/>
      <c r="WT177" s="150"/>
      <c r="WU177" s="150"/>
      <c r="WV177" s="150"/>
      <c r="WW177" s="150"/>
      <c r="WX177" s="150"/>
      <c r="WY177" s="150"/>
      <c r="WZ177" s="150"/>
      <c r="XA177" s="150"/>
      <c r="XB177" s="150"/>
      <c r="XC177" s="150"/>
      <c r="XD177" s="150"/>
      <c r="XE177" s="150"/>
      <c r="XF177" s="150"/>
      <c r="XG177" s="150"/>
      <c r="XH177" s="150"/>
      <c r="XI177" s="150"/>
      <c r="XJ177" s="150"/>
      <c r="XK177" s="150"/>
      <c r="XL177" s="150"/>
      <c r="XM177" s="150"/>
      <c r="XN177" s="150"/>
      <c r="XO177" s="150"/>
      <c r="XP177" s="150"/>
      <c r="XQ177" s="150"/>
      <c r="XR177" s="150"/>
      <c r="XS177" s="150"/>
      <c r="XT177" s="150"/>
      <c r="XU177" s="150"/>
      <c r="XV177" s="150"/>
      <c r="XW177" s="150"/>
      <c r="XX177" s="150"/>
      <c r="XY177" s="150"/>
      <c r="XZ177" s="150"/>
      <c r="YA177" s="150"/>
      <c r="YB177" s="150"/>
      <c r="YC177" s="150"/>
      <c r="YD177" s="150"/>
      <c r="YE177" s="150"/>
      <c r="YF177" s="150"/>
      <c r="YG177" s="150"/>
      <c r="YH177" s="150"/>
      <c r="YI177" s="150"/>
      <c r="YJ177" s="150"/>
      <c r="YK177" s="150"/>
      <c r="YL177" s="150"/>
      <c r="YM177" s="150"/>
      <c r="YN177" s="150"/>
      <c r="YO177" s="150"/>
      <c r="YP177" s="150"/>
      <c r="YQ177" s="150"/>
      <c r="YR177" s="150"/>
      <c r="YS177" s="150"/>
      <c r="YT177" s="150"/>
      <c r="YU177" s="150"/>
      <c r="YV177" s="150"/>
      <c r="YW177" s="150"/>
      <c r="YX177" s="150"/>
      <c r="YY177" s="150"/>
      <c r="YZ177" s="150"/>
      <c r="ZA177" s="150"/>
      <c r="ZB177" s="150"/>
      <c r="ZC177" s="150"/>
      <c r="ZD177" s="150"/>
      <c r="ZE177" s="150"/>
      <c r="ZF177" s="150"/>
      <c r="ZG177" s="150"/>
      <c r="ZH177" s="150"/>
      <c r="ZI177" s="150"/>
      <c r="ZJ177" s="150"/>
      <c r="ZK177" s="150"/>
      <c r="ZL177" s="150"/>
      <c r="ZM177" s="150"/>
      <c r="ZN177" s="150"/>
      <c r="ZO177" s="150"/>
      <c r="ZP177" s="150"/>
      <c r="ZQ177" s="150"/>
      <c r="ZR177" s="150"/>
      <c r="ZS177" s="150"/>
      <c r="ZT177" s="150"/>
      <c r="ZU177" s="150"/>
      <c r="ZV177" s="150"/>
      <c r="ZW177" s="150"/>
      <c r="ZX177" s="150"/>
      <c r="ZY177" s="150"/>
      <c r="ZZ177" s="150"/>
      <c r="AAA177" s="150"/>
      <c r="AAB177" s="150"/>
      <c r="AAC177" s="150"/>
      <c r="AAD177" s="150"/>
      <c r="AAE177" s="150"/>
      <c r="AAF177" s="150"/>
      <c r="AAG177" s="150"/>
      <c r="AAH177" s="150"/>
      <c r="AAI177" s="150"/>
      <c r="AAJ177" s="150"/>
      <c r="AAK177" s="150"/>
      <c r="AAL177" s="150"/>
      <c r="AAM177" s="150"/>
      <c r="AAN177" s="150"/>
      <c r="AAO177" s="150"/>
      <c r="AAP177" s="150"/>
      <c r="AAQ177" s="150"/>
      <c r="AAR177" s="150"/>
      <c r="AAS177" s="150"/>
      <c r="AAT177" s="150"/>
      <c r="AAU177" s="150"/>
      <c r="AAV177" s="150"/>
      <c r="AAW177" s="150"/>
      <c r="AAX177" s="150"/>
      <c r="AAY177" s="150"/>
      <c r="AAZ177" s="150"/>
      <c r="ABA177" s="150"/>
      <c r="ABB177" s="150"/>
      <c r="ABC177" s="150"/>
      <c r="ABD177" s="150"/>
      <c r="ABE177" s="150"/>
      <c r="ABF177" s="150"/>
      <c r="ABG177" s="150"/>
      <c r="ABH177" s="150"/>
      <c r="ABI177" s="150"/>
      <c r="ABJ177" s="150"/>
      <c r="ABK177" s="150"/>
      <c r="ABL177" s="150"/>
      <c r="ABM177" s="150"/>
      <c r="ABN177" s="150"/>
      <c r="ABO177" s="150"/>
      <c r="ABP177" s="150"/>
      <c r="ABQ177" s="150"/>
      <c r="ABR177" s="150"/>
      <c r="ABS177" s="150"/>
      <c r="ABT177" s="150"/>
      <c r="ABU177" s="150"/>
      <c r="ABV177" s="150"/>
      <c r="ABW177" s="150"/>
      <c r="ABX177" s="150"/>
      <c r="ABY177" s="150"/>
      <c r="ABZ177" s="150"/>
      <c r="ACA177" s="150"/>
      <c r="ACB177" s="150"/>
      <c r="ACC177" s="150"/>
      <c r="ACD177" s="150"/>
      <c r="ACE177" s="150"/>
      <c r="ACF177" s="150"/>
      <c r="ACG177" s="150"/>
      <c r="ACH177" s="150"/>
      <c r="ACI177" s="150"/>
      <c r="ACJ177" s="150"/>
      <c r="ACK177" s="150"/>
      <c r="ACL177" s="150"/>
      <c r="ACM177" s="150"/>
      <c r="ACN177" s="150"/>
      <c r="ACO177" s="150"/>
      <c r="ACP177" s="150"/>
      <c r="ACQ177" s="150"/>
      <c r="ACR177" s="150"/>
      <c r="ACS177" s="150"/>
      <c r="ACT177" s="150"/>
      <c r="ACU177" s="150"/>
      <c r="ACV177" s="150"/>
      <c r="ACW177" s="150"/>
      <c r="ACX177" s="150"/>
      <c r="ACY177" s="150"/>
      <c r="ACZ177" s="150"/>
      <c r="ADA177" s="150"/>
      <c r="ADB177" s="150"/>
      <c r="ADC177" s="150"/>
      <c r="ADD177" s="150"/>
      <c r="ADE177" s="150"/>
      <c r="ADF177" s="150"/>
      <c r="ADG177" s="150"/>
      <c r="ADH177" s="150"/>
      <c r="ADI177" s="150"/>
      <c r="ADJ177" s="150"/>
      <c r="ADK177" s="150"/>
      <c r="ADL177" s="150"/>
      <c r="ADM177" s="150"/>
      <c r="ADN177" s="150"/>
      <c r="ADO177" s="150"/>
      <c r="ADP177" s="150"/>
      <c r="ADQ177" s="150"/>
      <c r="ADR177" s="150"/>
      <c r="ADS177" s="150"/>
      <c r="ADT177" s="150"/>
      <c r="ADU177" s="150"/>
      <c r="ADV177" s="150"/>
      <c r="ADW177" s="150"/>
      <c r="ADX177" s="150"/>
      <c r="ADY177" s="150"/>
      <c r="ADZ177" s="150"/>
      <c r="AEA177" s="150"/>
      <c r="AEB177" s="150"/>
      <c r="AEC177" s="150"/>
      <c r="AED177" s="150"/>
      <c r="AEE177" s="150"/>
      <c r="AEF177" s="150"/>
      <c r="AEG177" s="150"/>
      <c r="AEH177" s="150"/>
      <c r="AEI177" s="150"/>
      <c r="AEJ177" s="150"/>
      <c r="AEK177" s="150"/>
      <c r="AEL177" s="150"/>
      <c r="AEM177" s="150"/>
      <c r="AEN177" s="150"/>
      <c r="AEO177" s="150"/>
      <c r="AEP177" s="150"/>
      <c r="AEQ177" s="150"/>
      <c r="AER177" s="150"/>
      <c r="AES177" s="150"/>
      <c r="AET177" s="150"/>
      <c r="AEU177" s="150"/>
      <c r="AEV177" s="150"/>
      <c r="AEW177" s="150"/>
      <c r="AEX177" s="150"/>
      <c r="AEY177" s="150"/>
      <c r="AEZ177" s="150"/>
      <c r="AFA177" s="150"/>
      <c r="AFB177" s="150"/>
      <c r="AFC177" s="150"/>
      <c r="AFD177" s="150"/>
      <c r="AFE177" s="150"/>
      <c r="AFF177" s="150"/>
      <c r="AFG177" s="150"/>
      <c r="AFH177" s="150"/>
      <c r="AFI177" s="150"/>
      <c r="AFJ177" s="150"/>
      <c r="AFK177" s="150"/>
      <c r="AFL177" s="150"/>
      <c r="AFM177" s="150"/>
      <c r="AFN177" s="150"/>
      <c r="AFO177" s="150"/>
      <c r="AFP177" s="150"/>
      <c r="AFQ177" s="150"/>
      <c r="AFR177" s="150"/>
      <c r="AFS177" s="150"/>
      <c r="AFT177" s="150"/>
      <c r="AFU177" s="150"/>
      <c r="AFV177" s="150"/>
      <c r="AFW177" s="150"/>
      <c r="AFX177" s="150"/>
      <c r="AFY177" s="150"/>
      <c r="AFZ177" s="150"/>
      <c r="AGA177" s="150"/>
      <c r="AGB177" s="150"/>
      <c r="AGC177" s="150"/>
      <c r="AGD177" s="150"/>
      <c r="AGE177" s="150"/>
      <c r="AGF177" s="150"/>
      <c r="AGG177" s="150"/>
      <c r="AGH177" s="150"/>
      <c r="AGI177" s="150"/>
      <c r="AGJ177" s="150"/>
      <c r="AGK177" s="150"/>
      <c r="AGL177" s="150"/>
      <c r="AGM177" s="150"/>
      <c r="AGN177" s="150"/>
      <c r="AGO177" s="150"/>
      <c r="AGP177" s="150"/>
      <c r="AGQ177" s="150"/>
      <c r="AGR177" s="150"/>
      <c r="AGS177" s="150"/>
      <c r="AGT177" s="150"/>
      <c r="AGU177" s="150"/>
      <c r="AGV177" s="150"/>
      <c r="AGW177" s="150"/>
      <c r="AGX177" s="150"/>
      <c r="AGY177" s="150"/>
      <c r="AGZ177" s="150"/>
      <c r="AHA177" s="150"/>
      <c r="AHB177" s="150"/>
      <c r="AHC177" s="150"/>
      <c r="AHD177" s="150"/>
      <c r="AHE177" s="150"/>
      <c r="AHF177" s="150"/>
      <c r="AHG177" s="150"/>
      <c r="AHH177" s="150"/>
      <c r="AHI177" s="150"/>
      <c r="AHJ177" s="150"/>
      <c r="AHK177" s="150"/>
      <c r="AHL177" s="150"/>
      <c r="AHM177" s="150"/>
      <c r="AHN177" s="150"/>
      <c r="AHO177" s="150"/>
      <c r="AHP177" s="150"/>
      <c r="AHQ177" s="150"/>
      <c r="AHR177" s="150"/>
      <c r="AHS177" s="150"/>
      <c r="AHT177" s="150"/>
      <c r="AHU177" s="150"/>
      <c r="AHV177" s="150"/>
      <c r="AHW177" s="150"/>
      <c r="AHX177" s="150"/>
      <c r="AHY177" s="150"/>
      <c r="AHZ177" s="150"/>
      <c r="AIA177" s="150"/>
      <c r="AIB177" s="150"/>
      <c r="AIC177" s="150"/>
      <c r="AID177" s="150"/>
      <c r="AIE177" s="150"/>
      <c r="AIF177" s="150"/>
      <c r="AIG177" s="150"/>
      <c r="AIH177" s="150"/>
      <c r="AII177" s="150"/>
      <c r="AIJ177" s="150"/>
      <c r="AIK177" s="150"/>
      <c r="AIL177" s="150"/>
      <c r="AIM177" s="150"/>
      <c r="AIN177" s="150"/>
      <c r="AIO177" s="150"/>
      <c r="AIP177" s="150"/>
      <c r="AIQ177" s="150"/>
      <c r="AIR177" s="150"/>
      <c r="AIS177" s="150"/>
      <c r="AIT177" s="150"/>
      <c r="AIU177" s="150"/>
      <c r="AIV177" s="150"/>
      <c r="AIW177" s="150"/>
      <c r="AIX177" s="150"/>
      <c r="AIY177" s="150"/>
      <c r="AIZ177" s="150"/>
      <c r="AJA177" s="150"/>
      <c r="AJB177" s="150"/>
      <c r="AJC177" s="150"/>
      <c r="AJD177" s="150"/>
      <c r="AJE177" s="150"/>
      <c r="AJF177" s="150"/>
      <c r="AJG177" s="150"/>
      <c r="AJH177" s="150"/>
      <c r="AJI177" s="150"/>
      <c r="AJJ177" s="150"/>
      <c r="AJK177" s="150"/>
      <c r="AJL177" s="150"/>
      <c r="AJM177" s="150"/>
      <c r="AJN177" s="150"/>
      <c r="AJO177" s="150"/>
      <c r="AJP177" s="150"/>
      <c r="AJQ177" s="150"/>
      <c r="AJR177" s="150"/>
      <c r="AJS177" s="150"/>
      <c r="AJT177" s="150"/>
      <c r="AJU177" s="150"/>
      <c r="AJV177" s="150"/>
      <c r="AJW177" s="150"/>
      <c r="AJX177" s="150"/>
      <c r="AJY177" s="150"/>
      <c r="AJZ177" s="150"/>
      <c r="AKA177" s="150"/>
      <c r="AKB177" s="150"/>
      <c r="AKC177" s="150"/>
      <c r="AKD177" s="150"/>
      <c r="AKE177" s="150"/>
      <c r="AKF177" s="150"/>
      <c r="AKG177" s="150"/>
      <c r="AKH177" s="150"/>
      <c r="AKI177" s="150"/>
      <c r="AKJ177" s="150"/>
      <c r="AKK177" s="150"/>
      <c r="AKL177" s="150"/>
      <c r="AKM177" s="150"/>
      <c r="AKN177" s="150"/>
      <c r="AKO177" s="150"/>
      <c r="AKP177" s="150"/>
      <c r="AKQ177" s="150"/>
      <c r="AKR177" s="150"/>
      <c r="AKS177" s="150"/>
      <c r="AKT177" s="150"/>
      <c r="AKU177" s="150"/>
      <c r="AKV177" s="150"/>
      <c r="AKW177" s="150"/>
      <c r="AKX177" s="150"/>
      <c r="AKY177" s="150"/>
      <c r="AKZ177" s="150"/>
      <c r="ALA177" s="150"/>
      <c r="ALB177" s="150"/>
      <c r="ALC177" s="150"/>
      <c r="ALD177" s="150"/>
      <c r="ALE177" s="150"/>
      <c r="ALF177" s="150"/>
      <c r="ALG177" s="150"/>
      <c r="ALH177" s="150"/>
      <c r="ALI177" s="150"/>
      <c r="ALJ177" s="150"/>
      <c r="ALK177" s="150"/>
      <c r="ALL177" s="150"/>
      <c r="ALM177" s="150"/>
      <c r="ALN177" s="150"/>
      <c r="ALO177" s="150"/>
      <c r="ALP177" s="150"/>
      <c r="ALQ177" s="150"/>
      <c r="ALR177" s="150"/>
      <c r="ALS177" s="150"/>
      <c r="ALT177" s="150"/>
      <c r="ALU177" s="150"/>
      <c r="ALV177" s="150"/>
      <c r="ALW177" s="150"/>
      <c r="ALX177" s="150"/>
      <c r="ALY177" s="150"/>
      <c r="ALZ177" s="150"/>
      <c r="AMA177" s="150"/>
      <c r="AMB177" s="150"/>
      <c r="AMC177" s="150"/>
      <c r="AMD177" s="150"/>
      <c r="AME177" s="150"/>
      <c r="AMF177" s="150"/>
      <c r="AMG177" s="150"/>
      <c r="AMH177" s="150"/>
      <c r="AMI177" s="150"/>
      <c r="AMJ177" s="150"/>
      <c r="AMK177" s="150"/>
    </row>
    <row r="178" spans="1:1026" s="172" customFormat="1" x14ac:dyDescent="0.25">
      <c r="A178" s="411" t="s">
        <v>26972</v>
      </c>
      <c r="B178" s="257">
        <v>178</v>
      </c>
      <c r="C178" s="171" t="s">
        <v>26973</v>
      </c>
      <c r="D178" s="372" t="s">
        <v>26974</v>
      </c>
      <c r="E178" s="277"/>
      <c r="F178" s="278"/>
      <c r="G178" s="280"/>
      <c r="H178" s="280"/>
      <c r="I178" s="492">
        <v>175</v>
      </c>
      <c r="J178" s="389">
        <v>2</v>
      </c>
      <c r="K178" s="389">
        <v>1</v>
      </c>
      <c r="L178" s="278"/>
      <c r="M178" s="278"/>
      <c r="N178" s="278"/>
      <c r="O178" s="278"/>
      <c r="P178" s="278"/>
      <c r="Q178" s="278"/>
      <c r="R178" s="278"/>
      <c r="S178" s="278"/>
      <c r="T178" s="278"/>
      <c r="U178" s="278"/>
      <c r="V178" s="278"/>
      <c r="W178" s="283">
        <f t="shared" si="87"/>
        <v>100</v>
      </c>
      <c r="X178" s="283">
        <f t="shared" si="78"/>
        <v>100</v>
      </c>
      <c r="Y178" s="283">
        <f t="shared" si="86"/>
        <v>100</v>
      </c>
      <c r="Z178" s="283">
        <f t="shared" si="88"/>
        <v>100</v>
      </c>
      <c r="AA178" s="283">
        <f t="shared" si="89"/>
        <v>100</v>
      </c>
      <c r="AB178" s="287">
        <f t="shared" si="90"/>
        <v>100</v>
      </c>
      <c r="AC178" s="287">
        <f t="shared" si="91"/>
        <v>100</v>
      </c>
      <c r="AD178" s="287">
        <f t="shared" si="92"/>
        <v>100</v>
      </c>
      <c r="AE178" s="284">
        <f t="shared" si="97"/>
        <v>100</v>
      </c>
      <c r="AF178" s="284">
        <f t="shared" si="96"/>
        <v>100</v>
      </c>
      <c r="AG178" s="342">
        <v>5</v>
      </c>
      <c r="AH178" s="268">
        <f t="shared" si="93"/>
        <v>10</v>
      </c>
      <c r="AI178" s="342">
        <v>10</v>
      </c>
      <c r="AJ178" s="268">
        <f t="shared" si="95"/>
        <v>100</v>
      </c>
      <c r="AK178" s="506" t="s">
        <v>25384</v>
      </c>
      <c r="AL178" s="277"/>
      <c r="AM178" s="390">
        <v>3</v>
      </c>
      <c r="AN178" s="511"/>
      <c r="AO178" s="277"/>
      <c r="AP178" s="277"/>
      <c r="AQ178" s="277"/>
      <c r="AR178" s="356" t="s">
        <v>756</v>
      </c>
      <c r="AS178" s="356"/>
      <c r="AT178" s="277"/>
      <c r="AU178" s="277"/>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c r="GX178" s="150"/>
      <c r="GY178" s="150"/>
      <c r="GZ178" s="150"/>
      <c r="HA178" s="150"/>
      <c r="HB178" s="150"/>
      <c r="HC178" s="150"/>
      <c r="HD178" s="150"/>
      <c r="HE178" s="150"/>
      <c r="HF178" s="150"/>
      <c r="HG178" s="150"/>
      <c r="HH178" s="150"/>
      <c r="HI178" s="150"/>
      <c r="HJ178" s="150"/>
      <c r="HK178" s="150"/>
      <c r="HL178" s="150"/>
      <c r="HM178" s="150"/>
      <c r="HN178" s="150"/>
      <c r="HO178" s="150"/>
      <c r="HP178" s="150"/>
      <c r="HQ178" s="150"/>
      <c r="HR178" s="150"/>
      <c r="HS178" s="150"/>
      <c r="HT178" s="150"/>
      <c r="HU178" s="150"/>
      <c r="HV178" s="150"/>
      <c r="HW178" s="150"/>
      <c r="HX178" s="150"/>
      <c r="HY178" s="150"/>
      <c r="HZ178" s="150"/>
      <c r="IA178" s="150"/>
      <c r="IB178" s="150"/>
      <c r="IC178" s="150"/>
      <c r="ID178" s="150"/>
      <c r="IE178" s="150"/>
      <c r="IF178" s="150"/>
      <c r="IG178" s="150"/>
      <c r="IH178" s="150"/>
      <c r="II178" s="150"/>
      <c r="IJ178" s="150"/>
      <c r="IK178" s="150"/>
      <c r="IL178" s="150"/>
      <c r="IM178" s="150"/>
      <c r="IN178" s="150"/>
      <c r="IO178" s="150"/>
      <c r="IP178" s="150"/>
      <c r="IQ178" s="150"/>
      <c r="IR178" s="150"/>
      <c r="IS178" s="150"/>
      <c r="IT178" s="150"/>
      <c r="IU178" s="150"/>
      <c r="IV178" s="150"/>
      <c r="IW178" s="150"/>
      <c r="IX178" s="150"/>
      <c r="IY178" s="150"/>
      <c r="IZ178" s="150"/>
      <c r="JA178" s="150"/>
      <c r="JB178" s="150"/>
      <c r="JC178" s="150"/>
      <c r="JD178" s="150"/>
      <c r="JE178" s="150"/>
      <c r="JF178" s="150"/>
      <c r="JG178" s="150"/>
      <c r="JH178" s="150"/>
      <c r="JI178" s="150"/>
      <c r="JJ178" s="150"/>
      <c r="JK178" s="150"/>
      <c r="JL178" s="150"/>
      <c r="JM178" s="150"/>
      <c r="JN178" s="150"/>
      <c r="JO178" s="150"/>
      <c r="JP178" s="150"/>
      <c r="JQ178" s="150"/>
      <c r="JR178" s="150"/>
      <c r="JS178" s="150"/>
      <c r="JT178" s="150"/>
      <c r="JU178" s="150"/>
      <c r="JV178" s="150"/>
      <c r="JW178" s="150"/>
      <c r="JX178" s="150"/>
      <c r="JY178" s="150"/>
      <c r="JZ178" s="150"/>
      <c r="KA178" s="150"/>
      <c r="KB178" s="150"/>
      <c r="KC178" s="150"/>
      <c r="KD178" s="150"/>
      <c r="KE178" s="150"/>
      <c r="KF178" s="150"/>
      <c r="KG178" s="150"/>
      <c r="KH178" s="150"/>
      <c r="KI178" s="150"/>
      <c r="KJ178" s="150"/>
      <c r="KK178" s="150"/>
      <c r="KL178" s="150"/>
      <c r="KM178" s="150"/>
      <c r="KN178" s="150"/>
      <c r="KO178" s="150"/>
      <c r="KP178" s="150"/>
      <c r="KQ178" s="150"/>
      <c r="KR178" s="150"/>
      <c r="KS178" s="150"/>
      <c r="KT178" s="150"/>
      <c r="KU178" s="150"/>
      <c r="KV178" s="150"/>
      <c r="KW178" s="150"/>
      <c r="KX178" s="150"/>
      <c r="KY178" s="150"/>
      <c r="KZ178" s="150"/>
      <c r="LA178" s="150"/>
      <c r="LB178" s="150"/>
      <c r="LC178" s="150"/>
      <c r="LD178" s="150"/>
      <c r="LE178" s="150"/>
      <c r="LF178" s="150"/>
      <c r="LG178" s="150"/>
      <c r="LH178" s="150"/>
      <c r="LI178" s="150"/>
      <c r="LJ178" s="150"/>
      <c r="LK178" s="150"/>
      <c r="LL178" s="150"/>
      <c r="LM178" s="150"/>
      <c r="LN178" s="150"/>
      <c r="LO178" s="150"/>
      <c r="LP178" s="150"/>
      <c r="LQ178" s="150"/>
      <c r="LR178" s="150"/>
      <c r="LS178" s="150"/>
      <c r="LT178" s="150"/>
      <c r="LU178" s="150"/>
      <c r="LV178" s="150"/>
      <c r="LW178" s="150"/>
      <c r="LX178" s="150"/>
      <c r="LY178" s="150"/>
      <c r="LZ178" s="150"/>
      <c r="MA178" s="150"/>
      <c r="MB178" s="150"/>
      <c r="MC178" s="150"/>
      <c r="MD178" s="150"/>
      <c r="ME178" s="150"/>
      <c r="MF178" s="150"/>
      <c r="MG178" s="150"/>
      <c r="MH178" s="150"/>
      <c r="MI178" s="150"/>
      <c r="MJ178" s="150"/>
      <c r="MK178" s="150"/>
      <c r="ML178" s="150"/>
      <c r="MM178" s="150"/>
      <c r="MN178" s="150"/>
      <c r="MO178" s="150"/>
      <c r="MP178" s="150"/>
      <c r="MQ178" s="150"/>
      <c r="MR178" s="150"/>
      <c r="MS178" s="150"/>
      <c r="MT178" s="150"/>
      <c r="MU178" s="150"/>
      <c r="MV178" s="150"/>
      <c r="MW178" s="150"/>
      <c r="MX178" s="150"/>
      <c r="MY178" s="150"/>
      <c r="MZ178" s="150"/>
      <c r="NA178" s="150"/>
      <c r="NB178" s="150"/>
      <c r="NC178" s="150"/>
      <c r="ND178" s="150"/>
      <c r="NE178" s="150"/>
      <c r="NF178" s="150"/>
      <c r="NG178" s="150"/>
      <c r="NH178" s="150"/>
      <c r="NI178" s="150"/>
      <c r="NJ178" s="150"/>
      <c r="NK178" s="150"/>
      <c r="NL178" s="150"/>
      <c r="NM178" s="150"/>
      <c r="NN178" s="150"/>
      <c r="NO178" s="150"/>
      <c r="NP178" s="150"/>
      <c r="NQ178" s="150"/>
      <c r="NR178" s="150"/>
      <c r="NS178" s="150"/>
      <c r="NT178" s="150"/>
      <c r="NU178" s="150"/>
      <c r="NV178" s="150"/>
      <c r="NW178" s="150"/>
      <c r="NX178" s="150"/>
      <c r="NY178" s="150"/>
      <c r="NZ178" s="150"/>
      <c r="OA178" s="150"/>
      <c r="OB178" s="150"/>
      <c r="OC178" s="150"/>
      <c r="OD178" s="150"/>
      <c r="OE178" s="150"/>
      <c r="OF178" s="150"/>
      <c r="OG178" s="150"/>
      <c r="OH178" s="150"/>
      <c r="OI178" s="150"/>
      <c r="OJ178" s="150"/>
      <c r="OK178" s="150"/>
      <c r="OL178" s="150"/>
      <c r="OM178" s="150"/>
      <c r="ON178" s="150"/>
      <c r="OO178" s="150"/>
      <c r="OP178" s="150"/>
      <c r="OQ178" s="150"/>
      <c r="OR178" s="150"/>
      <c r="OS178" s="150"/>
      <c r="OT178" s="150"/>
      <c r="OU178" s="150"/>
      <c r="OV178" s="150"/>
      <c r="OW178" s="150"/>
      <c r="OX178" s="150"/>
      <c r="OY178" s="150"/>
      <c r="OZ178" s="150"/>
      <c r="PA178" s="150"/>
      <c r="PB178" s="150"/>
      <c r="PC178" s="150"/>
      <c r="PD178" s="150"/>
      <c r="PE178" s="150"/>
      <c r="PF178" s="150"/>
      <c r="PG178" s="150"/>
      <c r="PH178" s="150"/>
      <c r="PI178" s="150"/>
      <c r="PJ178" s="150"/>
      <c r="PK178" s="150"/>
      <c r="PL178" s="150"/>
      <c r="PM178" s="150"/>
      <c r="PN178" s="150"/>
      <c r="PO178" s="150"/>
      <c r="PP178" s="150"/>
      <c r="PQ178" s="150"/>
      <c r="PR178" s="150"/>
      <c r="PS178" s="150"/>
      <c r="PT178" s="150"/>
      <c r="PU178" s="150"/>
      <c r="PV178" s="150"/>
      <c r="PW178" s="150"/>
      <c r="PX178" s="150"/>
      <c r="PY178" s="150"/>
      <c r="PZ178" s="150"/>
      <c r="QA178" s="150"/>
      <c r="QB178" s="150"/>
      <c r="QC178" s="150"/>
      <c r="QD178" s="150"/>
      <c r="QE178" s="150"/>
      <c r="QF178" s="150"/>
      <c r="QG178" s="150"/>
      <c r="QH178" s="150"/>
      <c r="QI178" s="150"/>
      <c r="QJ178" s="150"/>
      <c r="QK178" s="150"/>
      <c r="QL178" s="150"/>
      <c r="QM178" s="150"/>
      <c r="QN178" s="150"/>
      <c r="QO178" s="150"/>
      <c r="QP178" s="150"/>
      <c r="QQ178" s="150"/>
      <c r="QR178" s="150"/>
      <c r="QS178" s="150"/>
      <c r="QT178" s="150"/>
      <c r="QU178" s="150"/>
      <c r="QV178" s="150"/>
      <c r="QW178" s="150"/>
      <c r="QX178" s="150"/>
      <c r="QY178" s="150"/>
      <c r="QZ178" s="150"/>
      <c r="RA178" s="150"/>
      <c r="RB178" s="150"/>
      <c r="RC178" s="150"/>
      <c r="RD178" s="150"/>
      <c r="RE178" s="150"/>
      <c r="RF178" s="150"/>
      <c r="RG178" s="150"/>
      <c r="RH178" s="150"/>
      <c r="RI178" s="150"/>
      <c r="RJ178" s="150"/>
      <c r="RK178" s="150"/>
      <c r="RL178" s="150"/>
      <c r="RM178" s="150"/>
      <c r="RN178" s="150"/>
      <c r="RO178" s="150"/>
      <c r="RP178" s="150"/>
      <c r="RQ178" s="150"/>
      <c r="RR178" s="150"/>
      <c r="RS178" s="150"/>
      <c r="RT178" s="150"/>
      <c r="RU178" s="150"/>
      <c r="RV178" s="150"/>
      <c r="RW178" s="150"/>
      <c r="RX178" s="150"/>
      <c r="RY178" s="150"/>
      <c r="RZ178" s="150"/>
      <c r="SA178" s="150"/>
      <c r="SB178" s="150"/>
      <c r="SC178" s="150"/>
      <c r="SD178" s="150"/>
      <c r="SE178" s="150"/>
      <c r="SF178" s="150"/>
      <c r="SG178" s="150"/>
      <c r="SH178" s="150"/>
      <c r="SI178" s="150"/>
      <c r="SJ178" s="150"/>
      <c r="SK178" s="150"/>
      <c r="SL178" s="150"/>
      <c r="SM178" s="150"/>
      <c r="SN178" s="150"/>
      <c r="SO178" s="150"/>
      <c r="SP178" s="150"/>
      <c r="SQ178" s="150"/>
      <c r="SR178" s="150"/>
      <c r="SS178" s="150"/>
      <c r="ST178" s="150"/>
      <c r="SU178" s="150"/>
      <c r="SV178" s="150"/>
      <c r="SW178" s="150"/>
      <c r="SX178" s="150"/>
      <c r="SY178" s="150"/>
      <c r="SZ178" s="150"/>
      <c r="TA178" s="150"/>
      <c r="TB178" s="150"/>
      <c r="TC178" s="150"/>
      <c r="TD178" s="150"/>
      <c r="TE178" s="150"/>
      <c r="TF178" s="150"/>
      <c r="TG178" s="150"/>
      <c r="TH178" s="150"/>
      <c r="TI178" s="150"/>
      <c r="TJ178" s="150"/>
      <c r="TK178" s="150"/>
      <c r="TL178" s="150"/>
      <c r="TM178" s="150"/>
      <c r="TN178" s="150"/>
      <c r="TO178" s="150"/>
      <c r="TP178" s="150"/>
      <c r="TQ178" s="150"/>
      <c r="TR178" s="150"/>
      <c r="TS178" s="150"/>
      <c r="TT178" s="150"/>
      <c r="TU178" s="150"/>
      <c r="TV178" s="150"/>
      <c r="TW178" s="150"/>
      <c r="TX178" s="150"/>
      <c r="TY178" s="150"/>
      <c r="TZ178" s="150"/>
      <c r="UA178" s="150"/>
      <c r="UB178" s="150"/>
      <c r="UC178" s="150"/>
      <c r="UD178" s="150"/>
      <c r="UE178" s="150"/>
      <c r="UF178" s="150"/>
      <c r="UG178" s="150"/>
      <c r="UH178" s="150"/>
      <c r="UI178" s="150"/>
      <c r="UJ178" s="150"/>
      <c r="UK178" s="150"/>
      <c r="UL178" s="150"/>
      <c r="UM178" s="150"/>
      <c r="UN178" s="150"/>
      <c r="UO178" s="150"/>
      <c r="UP178" s="150"/>
      <c r="UQ178" s="150"/>
      <c r="UR178" s="150"/>
      <c r="US178" s="150"/>
      <c r="UT178" s="150"/>
      <c r="UU178" s="150"/>
      <c r="UV178" s="150"/>
      <c r="UW178" s="150"/>
      <c r="UX178" s="150"/>
      <c r="UY178" s="150"/>
      <c r="UZ178" s="150"/>
      <c r="VA178" s="150"/>
      <c r="VB178" s="150"/>
      <c r="VC178" s="150"/>
      <c r="VD178" s="150"/>
      <c r="VE178" s="150"/>
      <c r="VF178" s="150"/>
      <c r="VG178" s="150"/>
      <c r="VH178" s="150"/>
      <c r="VI178" s="150"/>
      <c r="VJ178" s="150"/>
      <c r="VK178" s="150"/>
      <c r="VL178" s="150"/>
      <c r="VM178" s="150"/>
      <c r="VN178" s="150"/>
      <c r="VO178" s="150"/>
      <c r="VP178" s="150"/>
      <c r="VQ178" s="150"/>
      <c r="VR178" s="150"/>
      <c r="VS178" s="150"/>
      <c r="VT178" s="150"/>
      <c r="VU178" s="150"/>
      <c r="VV178" s="150"/>
      <c r="VW178" s="150"/>
      <c r="VX178" s="150"/>
      <c r="VY178" s="150"/>
      <c r="VZ178" s="150"/>
      <c r="WA178" s="150"/>
      <c r="WB178" s="150"/>
      <c r="WC178" s="150"/>
      <c r="WD178" s="150"/>
      <c r="WE178" s="150"/>
      <c r="WF178" s="150"/>
      <c r="WG178" s="150"/>
      <c r="WH178" s="150"/>
      <c r="WI178" s="150"/>
      <c r="WJ178" s="150"/>
      <c r="WK178" s="150"/>
      <c r="WL178" s="150"/>
      <c r="WM178" s="150"/>
      <c r="WN178" s="150"/>
      <c r="WO178" s="150"/>
      <c r="WP178" s="150"/>
      <c r="WQ178" s="150"/>
      <c r="WR178" s="150"/>
      <c r="WS178" s="150"/>
      <c r="WT178" s="150"/>
      <c r="WU178" s="150"/>
      <c r="WV178" s="150"/>
      <c r="WW178" s="150"/>
      <c r="WX178" s="150"/>
      <c r="WY178" s="150"/>
      <c r="WZ178" s="150"/>
      <c r="XA178" s="150"/>
      <c r="XB178" s="150"/>
      <c r="XC178" s="150"/>
      <c r="XD178" s="150"/>
      <c r="XE178" s="150"/>
      <c r="XF178" s="150"/>
      <c r="XG178" s="150"/>
      <c r="XH178" s="150"/>
      <c r="XI178" s="150"/>
      <c r="XJ178" s="150"/>
      <c r="XK178" s="150"/>
      <c r="XL178" s="150"/>
      <c r="XM178" s="150"/>
      <c r="XN178" s="150"/>
      <c r="XO178" s="150"/>
      <c r="XP178" s="150"/>
      <c r="XQ178" s="150"/>
      <c r="XR178" s="150"/>
      <c r="XS178" s="150"/>
      <c r="XT178" s="150"/>
      <c r="XU178" s="150"/>
      <c r="XV178" s="150"/>
      <c r="XW178" s="150"/>
      <c r="XX178" s="150"/>
      <c r="XY178" s="150"/>
      <c r="XZ178" s="150"/>
      <c r="YA178" s="150"/>
      <c r="YB178" s="150"/>
      <c r="YC178" s="150"/>
      <c r="YD178" s="150"/>
      <c r="YE178" s="150"/>
      <c r="YF178" s="150"/>
      <c r="YG178" s="150"/>
      <c r="YH178" s="150"/>
      <c r="YI178" s="150"/>
      <c r="YJ178" s="150"/>
      <c r="YK178" s="150"/>
      <c r="YL178" s="150"/>
      <c r="YM178" s="150"/>
      <c r="YN178" s="150"/>
      <c r="YO178" s="150"/>
      <c r="YP178" s="150"/>
      <c r="YQ178" s="150"/>
      <c r="YR178" s="150"/>
      <c r="YS178" s="150"/>
      <c r="YT178" s="150"/>
      <c r="YU178" s="150"/>
      <c r="YV178" s="150"/>
      <c r="YW178" s="150"/>
      <c r="YX178" s="150"/>
      <c r="YY178" s="150"/>
      <c r="YZ178" s="150"/>
      <c r="ZA178" s="150"/>
      <c r="ZB178" s="150"/>
      <c r="ZC178" s="150"/>
      <c r="ZD178" s="150"/>
      <c r="ZE178" s="150"/>
      <c r="ZF178" s="150"/>
      <c r="ZG178" s="150"/>
      <c r="ZH178" s="150"/>
      <c r="ZI178" s="150"/>
      <c r="ZJ178" s="150"/>
      <c r="ZK178" s="150"/>
      <c r="ZL178" s="150"/>
      <c r="ZM178" s="150"/>
      <c r="ZN178" s="150"/>
      <c r="ZO178" s="150"/>
      <c r="ZP178" s="150"/>
      <c r="ZQ178" s="150"/>
      <c r="ZR178" s="150"/>
      <c r="ZS178" s="150"/>
      <c r="ZT178" s="150"/>
      <c r="ZU178" s="150"/>
      <c r="ZV178" s="150"/>
      <c r="ZW178" s="150"/>
      <c r="ZX178" s="150"/>
      <c r="ZY178" s="150"/>
      <c r="ZZ178" s="150"/>
      <c r="AAA178" s="150"/>
      <c r="AAB178" s="150"/>
      <c r="AAC178" s="150"/>
      <c r="AAD178" s="150"/>
      <c r="AAE178" s="150"/>
      <c r="AAF178" s="150"/>
      <c r="AAG178" s="150"/>
      <c r="AAH178" s="150"/>
      <c r="AAI178" s="150"/>
      <c r="AAJ178" s="150"/>
      <c r="AAK178" s="150"/>
      <c r="AAL178" s="150"/>
      <c r="AAM178" s="150"/>
      <c r="AAN178" s="150"/>
      <c r="AAO178" s="150"/>
      <c r="AAP178" s="150"/>
      <c r="AAQ178" s="150"/>
      <c r="AAR178" s="150"/>
      <c r="AAS178" s="150"/>
      <c r="AAT178" s="150"/>
      <c r="AAU178" s="150"/>
      <c r="AAV178" s="150"/>
      <c r="AAW178" s="150"/>
      <c r="AAX178" s="150"/>
      <c r="AAY178" s="150"/>
      <c r="AAZ178" s="150"/>
      <c r="ABA178" s="150"/>
      <c r="ABB178" s="150"/>
      <c r="ABC178" s="150"/>
      <c r="ABD178" s="150"/>
      <c r="ABE178" s="150"/>
      <c r="ABF178" s="150"/>
      <c r="ABG178" s="150"/>
      <c r="ABH178" s="150"/>
      <c r="ABI178" s="150"/>
      <c r="ABJ178" s="150"/>
      <c r="ABK178" s="150"/>
      <c r="ABL178" s="150"/>
      <c r="ABM178" s="150"/>
      <c r="ABN178" s="150"/>
      <c r="ABO178" s="150"/>
      <c r="ABP178" s="150"/>
      <c r="ABQ178" s="150"/>
      <c r="ABR178" s="150"/>
      <c r="ABS178" s="150"/>
      <c r="ABT178" s="150"/>
      <c r="ABU178" s="150"/>
      <c r="ABV178" s="150"/>
      <c r="ABW178" s="150"/>
      <c r="ABX178" s="150"/>
      <c r="ABY178" s="150"/>
      <c r="ABZ178" s="150"/>
      <c r="ACA178" s="150"/>
      <c r="ACB178" s="150"/>
      <c r="ACC178" s="150"/>
      <c r="ACD178" s="150"/>
      <c r="ACE178" s="150"/>
      <c r="ACF178" s="150"/>
      <c r="ACG178" s="150"/>
      <c r="ACH178" s="150"/>
      <c r="ACI178" s="150"/>
      <c r="ACJ178" s="150"/>
      <c r="ACK178" s="150"/>
      <c r="ACL178" s="150"/>
      <c r="ACM178" s="150"/>
      <c r="ACN178" s="150"/>
      <c r="ACO178" s="150"/>
      <c r="ACP178" s="150"/>
      <c r="ACQ178" s="150"/>
      <c r="ACR178" s="150"/>
      <c r="ACS178" s="150"/>
      <c r="ACT178" s="150"/>
      <c r="ACU178" s="150"/>
      <c r="ACV178" s="150"/>
      <c r="ACW178" s="150"/>
      <c r="ACX178" s="150"/>
      <c r="ACY178" s="150"/>
      <c r="ACZ178" s="150"/>
      <c r="ADA178" s="150"/>
      <c r="ADB178" s="150"/>
      <c r="ADC178" s="150"/>
      <c r="ADD178" s="150"/>
      <c r="ADE178" s="150"/>
      <c r="ADF178" s="150"/>
      <c r="ADG178" s="150"/>
      <c r="ADH178" s="150"/>
      <c r="ADI178" s="150"/>
      <c r="ADJ178" s="150"/>
      <c r="ADK178" s="150"/>
      <c r="ADL178" s="150"/>
      <c r="ADM178" s="150"/>
      <c r="ADN178" s="150"/>
      <c r="ADO178" s="150"/>
      <c r="ADP178" s="150"/>
      <c r="ADQ178" s="150"/>
      <c r="ADR178" s="150"/>
      <c r="ADS178" s="150"/>
      <c r="ADT178" s="150"/>
      <c r="ADU178" s="150"/>
      <c r="ADV178" s="150"/>
      <c r="ADW178" s="150"/>
      <c r="ADX178" s="150"/>
      <c r="ADY178" s="150"/>
      <c r="ADZ178" s="150"/>
      <c r="AEA178" s="150"/>
      <c r="AEB178" s="150"/>
      <c r="AEC178" s="150"/>
      <c r="AED178" s="150"/>
      <c r="AEE178" s="150"/>
      <c r="AEF178" s="150"/>
      <c r="AEG178" s="150"/>
      <c r="AEH178" s="150"/>
      <c r="AEI178" s="150"/>
      <c r="AEJ178" s="150"/>
      <c r="AEK178" s="150"/>
      <c r="AEL178" s="150"/>
      <c r="AEM178" s="150"/>
      <c r="AEN178" s="150"/>
      <c r="AEO178" s="150"/>
      <c r="AEP178" s="150"/>
      <c r="AEQ178" s="150"/>
      <c r="AER178" s="150"/>
      <c r="AES178" s="150"/>
      <c r="AET178" s="150"/>
      <c r="AEU178" s="150"/>
      <c r="AEV178" s="150"/>
      <c r="AEW178" s="150"/>
      <c r="AEX178" s="150"/>
      <c r="AEY178" s="150"/>
      <c r="AEZ178" s="150"/>
      <c r="AFA178" s="150"/>
      <c r="AFB178" s="150"/>
      <c r="AFC178" s="150"/>
      <c r="AFD178" s="150"/>
      <c r="AFE178" s="150"/>
      <c r="AFF178" s="150"/>
      <c r="AFG178" s="150"/>
      <c r="AFH178" s="150"/>
      <c r="AFI178" s="150"/>
      <c r="AFJ178" s="150"/>
      <c r="AFK178" s="150"/>
      <c r="AFL178" s="150"/>
      <c r="AFM178" s="150"/>
      <c r="AFN178" s="150"/>
      <c r="AFO178" s="150"/>
      <c r="AFP178" s="150"/>
      <c r="AFQ178" s="150"/>
      <c r="AFR178" s="150"/>
      <c r="AFS178" s="150"/>
      <c r="AFT178" s="150"/>
      <c r="AFU178" s="150"/>
      <c r="AFV178" s="150"/>
      <c r="AFW178" s="150"/>
      <c r="AFX178" s="150"/>
      <c r="AFY178" s="150"/>
      <c r="AFZ178" s="150"/>
      <c r="AGA178" s="150"/>
      <c r="AGB178" s="150"/>
      <c r="AGC178" s="150"/>
      <c r="AGD178" s="150"/>
      <c r="AGE178" s="150"/>
      <c r="AGF178" s="150"/>
      <c r="AGG178" s="150"/>
      <c r="AGH178" s="150"/>
      <c r="AGI178" s="150"/>
      <c r="AGJ178" s="150"/>
      <c r="AGK178" s="150"/>
      <c r="AGL178" s="150"/>
      <c r="AGM178" s="150"/>
      <c r="AGN178" s="150"/>
      <c r="AGO178" s="150"/>
      <c r="AGP178" s="150"/>
      <c r="AGQ178" s="150"/>
      <c r="AGR178" s="150"/>
      <c r="AGS178" s="150"/>
      <c r="AGT178" s="150"/>
      <c r="AGU178" s="150"/>
      <c r="AGV178" s="150"/>
      <c r="AGW178" s="150"/>
      <c r="AGX178" s="150"/>
      <c r="AGY178" s="150"/>
      <c r="AGZ178" s="150"/>
      <c r="AHA178" s="150"/>
      <c r="AHB178" s="150"/>
      <c r="AHC178" s="150"/>
      <c r="AHD178" s="150"/>
      <c r="AHE178" s="150"/>
      <c r="AHF178" s="150"/>
      <c r="AHG178" s="150"/>
      <c r="AHH178" s="150"/>
      <c r="AHI178" s="150"/>
      <c r="AHJ178" s="150"/>
      <c r="AHK178" s="150"/>
      <c r="AHL178" s="150"/>
      <c r="AHM178" s="150"/>
      <c r="AHN178" s="150"/>
      <c r="AHO178" s="150"/>
      <c r="AHP178" s="150"/>
      <c r="AHQ178" s="150"/>
      <c r="AHR178" s="150"/>
      <c r="AHS178" s="150"/>
      <c r="AHT178" s="150"/>
      <c r="AHU178" s="150"/>
      <c r="AHV178" s="150"/>
      <c r="AHW178" s="150"/>
      <c r="AHX178" s="150"/>
      <c r="AHY178" s="150"/>
      <c r="AHZ178" s="150"/>
      <c r="AIA178" s="150"/>
      <c r="AIB178" s="150"/>
      <c r="AIC178" s="150"/>
      <c r="AID178" s="150"/>
      <c r="AIE178" s="150"/>
      <c r="AIF178" s="150"/>
      <c r="AIG178" s="150"/>
      <c r="AIH178" s="150"/>
      <c r="AII178" s="150"/>
      <c r="AIJ178" s="150"/>
      <c r="AIK178" s="150"/>
      <c r="AIL178" s="150"/>
      <c r="AIM178" s="150"/>
      <c r="AIN178" s="150"/>
      <c r="AIO178" s="150"/>
      <c r="AIP178" s="150"/>
      <c r="AIQ178" s="150"/>
      <c r="AIR178" s="150"/>
      <c r="AIS178" s="150"/>
      <c r="AIT178" s="150"/>
      <c r="AIU178" s="150"/>
      <c r="AIV178" s="150"/>
      <c r="AIW178" s="150"/>
      <c r="AIX178" s="150"/>
      <c r="AIY178" s="150"/>
      <c r="AIZ178" s="150"/>
      <c r="AJA178" s="150"/>
      <c r="AJB178" s="150"/>
      <c r="AJC178" s="150"/>
      <c r="AJD178" s="150"/>
      <c r="AJE178" s="150"/>
      <c r="AJF178" s="150"/>
      <c r="AJG178" s="150"/>
      <c r="AJH178" s="150"/>
      <c r="AJI178" s="150"/>
      <c r="AJJ178" s="150"/>
      <c r="AJK178" s="150"/>
      <c r="AJL178" s="150"/>
      <c r="AJM178" s="150"/>
      <c r="AJN178" s="150"/>
      <c r="AJO178" s="150"/>
      <c r="AJP178" s="150"/>
      <c r="AJQ178" s="150"/>
      <c r="AJR178" s="150"/>
      <c r="AJS178" s="150"/>
      <c r="AJT178" s="150"/>
      <c r="AJU178" s="150"/>
      <c r="AJV178" s="150"/>
      <c r="AJW178" s="150"/>
      <c r="AJX178" s="150"/>
      <c r="AJY178" s="150"/>
      <c r="AJZ178" s="150"/>
      <c r="AKA178" s="150"/>
      <c r="AKB178" s="150"/>
      <c r="AKC178" s="150"/>
      <c r="AKD178" s="150"/>
      <c r="AKE178" s="150"/>
      <c r="AKF178" s="150"/>
      <c r="AKG178" s="150"/>
      <c r="AKH178" s="150"/>
      <c r="AKI178" s="150"/>
      <c r="AKJ178" s="150"/>
      <c r="AKK178" s="150"/>
      <c r="AKL178" s="150"/>
      <c r="AKM178" s="150"/>
      <c r="AKN178" s="150"/>
      <c r="AKO178" s="150"/>
      <c r="AKP178" s="150"/>
      <c r="AKQ178" s="150"/>
      <c r="AKR178" s="150"/>
      <c r="AKS178" s="150"/>
      <c r="AKT178" s="150"/>
      <c r="AKU178" s="150"/>
      <c r="AKV178" s="150"/>
      <c r="AKW178" s="150"/>
      <c r="AKX178" s="150"/>
      <c r="AKY178" s="150"/>
      <c r="AKZ178" s="150"/>
      <c r="ALA178" s="150"/>
      <c r="ALB178" s="150"/>
      <c r="ALC178" s="150"/>
      <c r="ALD178" s="150"/>
      <c r="ALE178" s="150"/>
      <c r="ALF178" s="150"/>
      <c r="ALG178" s="150"/>
      <c r="ALH178" s="150"/>
      <c r="ALI178" s="150"/>
      <c r="ALJ178" s="150"/>
      <c r="ALK178" s="150"/>
      <c r="ALL178" s="150"/>
      <c r="ALM178" s="150"/>
      <c r="ALN178" s="150"/>
      <c r="ALO178" s="150"/>
      <c r="ALP178" s="150"/>
      <c r="ALQ178" s="150"/>
      <c r="ALR178" s="150"/>
      <c r="ALS178" s="150"/>
      <c r="ALT178" s="150"/>
      <c r="ALU178" s="150"/>
      <c r="ALV178" s="150"/>
      <c r="ALW178" s="150"/>
      <c r="ALX178" s="150"/>
      <c r="ALY178" s="150"/>
      <c r="ALZ178" s="150"/>
      <c r="AMA178" s="150"/>
      <c r="AMB178" s="150"/>
      <c r="AMC178" s="150"/>
      <c r="AMD178" s="150"/>
      <c r="AME178" s="150"/>
      <c r="AMF178" s="150"/>
      <c r="AMG178" s="150"/>
      <c r="AMH178" s="150"/>
      <c r="AMI178" s="150"/>
      <c r="AMJ178" s="150"/>
      <c r="AMK178" s="150"/>
    </row>
    <row r="179" spans="1:1026" s="172" customFormat="1" x14ac:dyDescent="0.25">
      <c r="A179" s="411" t="s">
        <v>26975</v>
      </c>
      <c r="B179" s="257">
        <v>179</v>
      </c>
      <c r="C179" s="171" t="s">
        <v>26976</v>
      </c>
      <c r="D179" s="372" t="s">
        <v>26977</v>
      </c>
      <c r="E179" s="277"/>
      <c r="F179" s="278"/>
      <c r="G179" s="280"/>
      <c r="H179" s="280"/>
      <c r="I179" s="492">
        <v>175</v>
      </c>
      <c r="J179" s="389">
        <v>2</v>
      </c>
      <c r="K179" s="389">
        <v>1</v>
      </c>
      <c r="L179" s="278"/>
      <c r="M179" s="278"/>
      <c r="N179" s="278"/>
      <c r="O179" s="278"/>
      <c r="P179" s="278"/>
      <c r="Q179" s="278"/>
      <c r="R179" s="278"/>
      <c r="S179" s="278"/>
      <c r="T179" s="278"/>
      <c r="U179" s="278"/>
      <c r="V179" s="278"/>
      <c r="W179" s="283">
        <f t="shared" si="87"/>
        <v>100</v>
      </c>
      <c r="X179" s="283">
        <f t="shared" si="78"/>
        <v>100</v>
      </c>
      <c r="Y179" s="283">
        <f t="shared" si="86"/>
        <v>100</v>
      </c>
      <c r="Z179" s="283">
        <f t="shared" si="88"/>
        <v>100</v>
      </c>
      <c r="AA179" s="283">
        <f t="shared" si="89"/>
        <v>100</v>
      </c>
      <c r="AB179" s="287">
        <f t="shared" si="90"/>
        <v>100</v>
      </c>
      <c r="AC179" s="287">
        <f t="shared" si="91"/>
        <v>100</v>
      </c>
      <c r="AD179" s="287">
        <f t="shared" si="92"/>
        <v>100</v>
      </c>
      <c r="AE179" s="284">
        <f t="shared" si="97"/>
        <v>100</v>
      </c>
      <c r="AF179" s="284">
        <f t="shared" si="96"/>
        <v>100</v>
      </c>
      <c r="AG179" s="342">
        <v>5</v>
      </c>
      <c r="AH179" s="268">
        <f t="shared" si="93"/>
        <v>10</v>
      </c>
      <c r="AI179" s="342">
        <v>10</v>
      </c>
      <c r="AJ179" s="268">
        <f t="shared" si="95"/>
        <v>100</v>
      </c>
      <c r="AK179" s="506" t="s">
        <v>24092</v>
      </c>
      <c r="AL179" s="277"/>
      <c r="AM179" s="390">
        <v>3</v>
      </c>
      <c r="AN179" s="511"/>
      <c r="AO179" s="277"/>
      <c r="AP179" s="277"/>
      <c r="AQ179" s="277"/>
      <c r="AR179" s="356" t="s">
        <v>756</v>
      </c>
      <c r="AS179" s="356"/>
      <c r="AT179" s="277"/>
      <c r="AU179" s="277"/>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c r="GX179" s="150"/>
      <c r="GY179" s="150"/>
      <c r="GZ179" s="150"/>
      <c r="HA179" s="150"/>
      <c r="HB179" s="150"/>
      <c r="HC179" s="150"/>
      <c r="HD179" s="150"/>
      <c r="HE179" s="150"/>
      <c r="HF179" s="150"/>
      <c r="HG179" s="150"/>
      <c r="HH179" s="150"/>
      <c r="HI179" s="150"/>
      <c r="HJ179" s="150"/>
      <c r="HK179" s="150"/>
      <c r="HL179" s="150"/>
      <c r="HM179" s="150"/>
      <c r="HN179" s="150"/>
      <c r="HO179" s="150"/>
      <c r="HP179" s="150"/>
      <c r="HQ179" s="150"/>
      <c r="HR179" s="150"/>
      <c r="HS179" s="150"/>
      <c r="HT179" s="150"/>
      <c r="HU179" s="150"/>
      <c r="HV179" s="150"/>
      <c r="HW179" s="150"/>
      <c r="HX179" s="150"/>
      <c r="HY179" s="150"/>
      <c r="HZ179" s="150"/>
      <c r="IA179" s="150"/>
      <c r="IB179" s="150"/>
      <c r="IC179" s="150"/>
      <c r="ID179" s="150"/>
      <c r="IE179" s="150"/>
      <c r="IF179" s="150"/>
      <c r="IG179" s="150"/>
      <c r="IH179" s="150"/>
      <c r="II179" s="150"/>
      <c r="IJ179" s="150"/>
      <c r="IK179" s="150"/>
      <c r="IL179" s="150"/>
      <c r="IM179" s="150"/>
      <c r="IN179" s="150"/>
      <c r="IO179" s="150"/>
      <c r="IP179" s="150"/>
      <c r="IQ179" s="150"/>
      <c r="IR179" s="150"/>
      <c r="IS179" s="150"/>
      <c r="IT179" s="150"/>
      <c r="IU179" s="150"/>
      <c r="IV179" s="150"/>
      <c r="IW179" s="150"/>
      <c r="IX179" s="150"/>
      <c r="IY179" s="150"/>
      <c r="IZ179" s="150"/>
      <c r="JA179" s="150"/>
      <c r="JB179" s="150"/>
      <c r="JC179" s="150"/>
      <c r="JD179" s="150"/>
      <c r="JE179" s="150"/>
      <c r="JF179" s="150"/>
      <c r="JG179" s="150"/>
      <c r="JH179" s="150"/>
      <c r="JI179" s="150"/>
      <c r="JJ179" s="150"/>
      <c r="JK179" s="150"/>
      <c r="JL179" s="150"/>
      <c r="JM179" s="150"/>
      <c r="JN179" s="150"/>
      <c r="JO179" s="150"/>
      <c r="JP179" s="150"/>
      <c r="JQ179" s="150"/>
      <c r="JR179" s="150"/>
      <c r="JS179" s="150"/>
      <c r="JT179" s="150"/>
      <c r="JU179" s="150"/>
      <c r="JV179" s="150"/>
      <c r="JW179" s="150"/>
      <c r="JX179" s="150"/>
      <c r="JY179" s="150"/>
      <c r="JZ179" s="150"/>
      <c r="KA179" s="150"/>
      <c r="KB179" s="150"/>
      <c r="KC179" s="150"/>
      <c r="KD179" s="150"/>
      <c r="KE179" s="150"/>
      <c r="KF179" s="150"/>
      <c r="KG179" s="150"/>
      <c r="KH179" s="150"/>
      <c r="KI179" s="150"/>
      <c r="KJ179" s="150"/>
      <c r="KK179" s="150"/>
      <c r="KL179" s="150"/>
      <c r="KM179" s="150"/>
      <c r="KN179" s="150"/>
      <c r="KO179" s="150"/>
      <c r="KP179" s="150"/>
      <c r="KQ179" s="150"/>
      <c r="KR179" s="150"/>
      <c r="KS179" s="150"/>
      <c r="KT179" s="150"/>
      <c r="KU179" s="150"/>
      <c r="KV179" s="150"/>
      <c r="KW179" s="150"/>
      <c r="KX179" s="150"/>
      <c r="KY179" s="150"/>
      <c r="KZ179" s="150"/>
      <c r="LA179" s="150"/>
      <c r="LB179" s="150"/>
      <c r="LC179" s="150"/>
      <c r="LD179" s="150"/>
      <c r="LE179" s="150"/>
      <c r="LF179" s="150"/>
      <c r="LG179" s="150"/>
      <c r="LH179" s="150"/>
      <c r="LI179" s="150"/>
      <c r="LJ179" s="150"/>
      <c r="LK179" s="150"/>
      <c r="LL179" s="150"/>
      <c r="LM179" s="150"/>
      <c r="LN179" s="150"/>
      <c r="LO179" s="150"/>
      <c r="LP179" s="150"/>
      <c r="LQ179" s="150"/>
      <c r="LR179" s="150"/>
      <c r="LS179" s="150"/>
      <c r="LT179" s="150"/>
      <c r="LU179" s="150"/>
      <c r="LV179" s="150"/>
      <c r="LW179" s="150"/>
      <c r="LX179" s="150"/>
      <c r="LY179" s="150"/>
      <c r="LZ179" s="150"/>
      <c r="MA179" s="150"/>
      <c r="MB179" s="150"/>
      <c r="MC179" s="150"/>
      <c r="MD179" s="150"/>
      <c r="ME179" s="150"/>
      <c r="MF179" s="150"/>
      <c r="MG179" s="150"/>
      <c r="MH179" s="150"/>
      <c r="MI179" s="150"/>
      <c r="MJ179" s="150"/>
      <c r="MK179" s="150"/>
      <c r="ML179" s="150"/>
      <c r="MM179" s="150"/>
      <c r="MN179" s="150"/>
      <c r="MO179" s="150"/>
      <c r="MP179" s="150"/>
      <c r="MQ179" s="150"/>
      <c r="MR179" s="150"/>
      <c r="MS179" s="150"/>
      <c r="MT179" s="150"/>
      <c r="MU179" s="150"/>
      <c r="MV179" s="150"/>
      <c r="MW179" s="150"/>
      <c r="MX179" s="150"/>
      <c r="MY179" s="150"/>
      <c r="MZ179" s="150"/>
      <c r="NA179" s="150"/>
      <c r="NB179" s="150"/>
      <c r="NC179" s="150"/>
      <c r="ND179" s="150"/>
      <c r="NE179" s="150"/>
      <c r="NF179" s="150"/>
      <c r="NG179" s="150"/>
      <c r="NH179" s="150"/>
      <c r="NI179" s="150"/>
      <c r="NJ179" s="150"/>
      <c r="NK179" s="150"/>
      <c r="NL179" s="150"/>
      <c r="NM179" s="150"/>
      <c r="NN179" s="150"/>
      <c r="NO179" s="150"/>
      <c r="NP179" s="150"/>
      <c r="NQ179" s="150"/>
      <c r="NR179" s="150"/>
      <c r="NS179" s="150"/>
      <c r="NT179" s="150"/>
      <c r="NU179" s="150"/>
      <c r="NV179" s="150"/>
      <c r="NW179" s="150"/>
      <c r="NX179" s="150"/>
      <c r="NY179" s="150"/>
      <c r="NZ179" s="150"/>
      <c r="OA179" s="150"/>
      <c r="OB179" s="150"/>
      <c r="OC179" s="150"/>
      <c r="OD179" s="150"/>
      <c r="OE179" s="150"/>
      <c r="OF179" s="150"/>
      <c r="OG179" s="150"/>
      <c r="OH179" s="150"/>
      <c r="OI179" s="150"/>
      <c r="OJ179" s="150"/>
      <c r="OK179" s="150"/>
      <c r="OL179" s="150"/>
      <c r="OM179" s="150"/>
      <c r="ON179" s="150"/>
      <c r="OO179" s="150"/>
      <c r="OP179" s="150"/>
      <c r="OQ179" s="150"/>
      <c r="OR179" s="150"/>
      <c r="OS179" s="150"/>
      <c r="OT179" s="150"/>
      <c r="OU179" s="150"/>
      <c r="OV179" s="150"/>
      <c r="OW179" s="150"/>
      <c r="OX179" s="150"/>
      <c r="OY179" s="150"/>
      <c r="OZ179" s="150"/>
      <c r="PA179" s="150"/>
      <c r="PB179" s="150"/>
      <c r="PC179" s="150"/>
      <c r="PD179" s="150"/>
      <c r="PE179" s="150"/>
      <c r="PF179" s="150"/>
      <c r="PG179" s="150"/>
      <c r="PH179" s="150"/>
      <c r="PI179" s="150"/>
      <c r="PJ179" s="150"/>
      <c r="PK179" s="150"/>
      <c r="PL179" s="150"/>
      <c r="PM179" s="150"/>
      <c r="PN179" s="150"/>
      <c r="PO179" s="150"/>
      <c r="PP179" s="150"/>
      <c r="PQ179" s="150"/>
      <c r="PR179" s="150"/>
      <c r="PS179" s="150"/>
      <c r="PT179" s="150"/>
      <c r="PU179" s="150"/>
      <c r="PV179" s="150"/>
      <c r="PW179" s="150"/>
      <c r="PX179" s="150"/>
      <c r="PY179" s="150"/>
      <c r="PZ179" s="150"/>
      <c r="QA179" s="150"/>
      <c r="QB179" s="150"/>
      <c r="QC179" s="150"/>
      <c r="QD179" s="150"/>
      <c r="QE179" s="150"/>
      <c r="QF179" s="150"/>
      <c r="QG179" s="150"/>
      <c r="QH179" s="150"/>
      <c r="QI179" s="150"/>
      <c r="QJ179" s="150"/>
      <c r="QK179" s="150"/>
      <c r="QL179" s="150"/>
      <c r="QM179" s="150"/>
      <c r="QN179" s="150"/>
      <c r="QO179" s="150"/>
      <c r="QP179" s="150"/>
      <c r="QQ179" s="150"/>
      <c r="QR179" s="150"/>
      <c r="QS179" s="150"/>
      <c r="QT179" s="150"/>
      <c r="QU179" s="150"/>
      <c r="QV179" s="150"/>
      <c r="QW179" s="150"/>
      <c r="QX179" s="150"/>
      <c r="QY179" s="150"/>
      <c r="QZ179" s="150"/>
      <c r="RA179" s="150"/>
      <c r="RB179" s="150"/>
      <c r="RC179" s="150"/>
      <c r="RD179" s="150"/>
      <c r="RE179" s="150"/>
      <c r="RF179" s="150"/>
      <c r="RG179" s="150"/>
      <c r="RH179" s="150"/>
      <c r="RI179" s="150"/>
      <c r="RJ179" s="150"/>
      <c r="RK179" s="150"/>
      <c r="RL179" s="150"/>
      <c r="RM179" s="150"/>
      <c r="RN179" s="150"/>
      <c r="RO179" s="150"/>
      <c r="RP179" s="150"/>
      <c r="RQ179" s="150"/>
      <c r="RR179" s="150"/>
      <c r="RS179" s="150"/>
      <c r="RT179" s="150"/>
      <c r="RU179" s="150"/>
      <c r="RV179" s="150"/>
      <c r="RW179" s="150"/>
      <c r="RX179" s="150"/>
      <c r="RY179" s="150"/>
      <c r="RZ179" s="150"/>
      <c r="SA179" s="150"/>
      <c r="SB179" s="150"/>
      <c r="SC179" s="150"/>
      <c r="SD179" s="150"/>
      <c r="SE179" s="150"/>
      <c r="SF179" s="150"/>
      <c r="SG179" s="150"/>
      <c r="SH179" s="150"/>
      <c r="SI179" s="150"/>
      <c r="SJ179" s="150"/>
      <c r="SK179" s="150"/>
      <c r="SL179" s="150"/>
      <c r="SM179" s="150"/>
      <c r="SN179" s="150"/>
      <c r="SO179" s="150"/>
      <c r="SP179" s="150"/>
      <c r="SQ179" s="150"/>
      <c r="SR179" s="150"/>
      <c r="SS179" s="150"/>
      <c r="ST179" s="150"/>
      <c r="SU179" s="150"/>
      <c r="SV179" s="150"/>
      <c r="SW179" s="150"/>
      <c r="SX179" s="150"/>
      <c r="SY179" s="150"/>
      <c r="SZ179" s="150"/>
      <c r="TA179" s="150"/>
      <c r="TB179" s="150"/>
      <c r="TC179" s="150"/>
      <c r="TD179" s="150"/>
      <c r="TE179" s="150"/>
      <c r="TF179" s="150"/>
      <c r="TG179" s="150"/>
      <c r="TH179" s="150"/>
      <c r="TI179" s="150"/>
      <c r="TJ179" s="150"/>
      <c r="TK179" s="150"/>
      <c r="TL179" s="150"/>
      <c r="TM179" s="150"/>
      <c r="TN179" s="150"/>
      <c r="TO179" s="150"/>
      <c r="TP179" s="150"/>
      <c r="TQ179" s="150"/>
      <c r="TR179" s="150"/>
      <c r="TS179" s="150"/>
      <c r="TT179" s="150"/>
      <c r="TU179" s="150"/>
      <c r="TV179" s="150"/>
      <c r="TW179" s="150"/>
      <c r="TX179" s="150"/>
      <c r="TY179" s="150"/>
      <c r="TZ179" s="150"/>
      <c r="UA179" s="150"/>
      <c r="UB179" s="150"/>
      <c r="UC179" s="150"/>
      <c r="UD179" s="150"/>
      <c r="UE179" s="150"/>
      <c r="UF179" s="150"/>
      <c r="UG179" s="150"/>
      <c r="UH179" s="150"/>
      <c r="UI179" s="150"/>
      <c r="UJ179" s="150"/>
      <c r="UK179" s="150"/>
      <c r="UL179" s="150"/>
      <c r="UM179" s="150"/>
      <c r="UN179" s="150"/>
      <c r="UO179" s="150"/>
      <c r="UP179" s="150"/>
      <c r="UQ179" s="150"/>
      <c r="UR179" s="150"/>
      <c r="US179" s="150"/>
      <c r="UT179" s="150"/>
      <c r="UU179" s="150"/>
      <c r="UV179" s="150"/>
      <c r="UW179" s="150"/>
      <c r="UX179" s="150"/>
      <c r="UY179" s="150"/>
      <c r="UZ179" s="150"/>
      <c r="VA179" s="150"/>
      <c r="VB179" s="150"/>
      <c r="VC179" s="150"/>
      <c r="VD179" s="150"/>
      <c r="VE179" s="150"/>
      <c r="VF179" s="150"/>
      <c r="VG179" s="150"/>
      <c r="VH179" s="150"/>
      <c r="VI179" s="150"/>
      <c r="VJ179" s="150"/>
      <c r="VK179" s="150"/>
      <c r="VL179" s="150"/>
      <c r="VM179" s="150"/>
      <c r="VN179" s="150"/>
      <c r="VO179" s="150"/>
      <c r="VP179" s="150"/>
      <c r="VQ179" s="150"/>
      <c r="VR179" s="150"/>
      <c r="VS179" s="150"/>
      <c r="VT179" s="150"/>
      <c r="VU179" s="150"/>
      <c r="VV179" s="150"/>
      <c r="VW179" s="150"/>
      <c r="VX179" s="150"/>
      <c r="VY179" s="150"/>
      <c r="VZ179" s="150"/>
      <c r="WA179" s="150"/>
      <c r="WB179" s="150"/>
      <c r="WC179" s="150"/>
      <c r="WD179" s="150"/>
      <c r="WE179" s="150"/>
      <c r="WF179" s="150"/>
      <c r="WG179" s="150"/>
      <c r="WH179" s="150"/>
      <c r="WI179" s="150"/>
      <c r="WJ179" s="150"/>
      <c r="WK179" s="150"/>
      <c r="WL179" s="150"/>
      <c r="WM179" s="150"/>
      <c r="WN179" s="150"/>
      <c r="WO179" s="150"/>
      <c r="WP179" s="150"/>
      <c r="WQ179" s="150"/>
      <c r="WR179" s="150"/>
      <c r="WS179" s="150"/>
      <c r="WT179" s="150"/>
      <c r="WU179" s="150"/>
      <c r="WV179" s="150"/>
      <c r="WW179" s="150"/>
      <c r="WX179" s="150"/>
      <c r="WY179" s="150"/>
      <c r="WZ179" s="150"/>
      <c r="XA179" s="150"/>
      <c r="XB179" s="150"/>
      <c r="XC179" s="150"/>
      <c r="XD179" s="150"/>
      <c r="XE179" s="150"/>
      <c r="XF179" s="150"/>
      <c r="XG179" s="150"/>
      <c r="XH179" s="150"/>
      <c r="XI179" s="150"/>
      <c r="XJ179" s="150"/>
      <c r="XK179" s="150"/>
      <c r="XL179" s="150"/>
      <c r="XM179" s="150"/>
      <c r="XN179" s="150"/>
      <c r="XO179" s="150"/>
      <c r="XP179" s="150"/>
      <c r="XQ179" s="150"/>
      <c r="XR179" s="150"/>
      <c r="XS179" s="150"/>
      <c r="XT179" s="150"/>
      <c r="XU179" s="150"/>
      <c r="XV179" s="150"/>
      <c r="XW179" s="150"/>
      <c r="XX179" s="150"/>
      <c r="XY179" s="150"/>
      <c r="XZ179" s="150"/>
      <c r="YA179" s="150"/>
      <c r="YB179" s="150"/>
      <c r="YC179" s="150"/>
      <c r="YD179" s="150"/>
      <c r="YE179" s="150"/>
      <c r="YF179" s="150"/>
      <c r="YG179" s="150"/>
      <c r="YH179" s="150"/>
      <c r="YI179" s="150"/>
      <c r="YJ179" s="150"/>
      <c r="YK179" s="150"/>
      <c r="YL179" s="150"/>
      <c r="YM179" s="150"/>
      <c r="YN179" s="150"/>
      <c r="YO179" s="150"/>
      <c r="YP179" s="150"/>
      <c r="YQ179" s="150"/>
      <c r="YR179" s="150"/>
      <c r="YS179" s="150"/>
      <c r="YT179" s="150"/>
      <c r="YU179" s="150"/>
      <c r="YV179" s="150"/>
      <c r="YW179" s="150"/>
      <c r="YX179" s="150"/>
      <c r="YY179" s="150"/>
      <c r="YZ179" s="150"/>
      <c r="ZA179" s="150"/>
      <c r="ZB179" s="150"/>
      <c r="ZC179" s="150"/>
      <c r="ZD179" s="150"/>
      <c r="ZE179" s="150"/>
      <c r="ZF179" s="150"/>
      <c r="ZG179" s="150"/>
      <c r="ZH179" s="150"/>
      <c r="ZI179" s="150"/>
      <c r="ZJ179" s="150"/>
      <c r="ZK179" s="150"/>
      <c r="ZL179" s="150"/>
      <c r="ZM179" s="150"/>
      <c r="ZN179" s="150"/>
      <c r="ZO179" s="150"/>
      <c r="ZP179" s="150"/>
      <c r="ZQ179" s="150"/>
      <c r="ZR179" s="150"/>
      <c r="ZS179" s="150"/>
      <c r="ZT179" s="150"/>
      <c r="ZU179" s="150"/>
      <c r="ZV179" s="150"/>
      <c r="ZW179" s="150"/>
      <c r="ZX179" s="150"/>
      <c r="ZY179" s="150"/>
      <c r="ZZ179" s="150"/>
      <c r="AAA179" s="150"/>
      <c r="AAB179" s="150"/>
      <c r="AAC179" s="150"/>
      <c r="AAD179" s="150"/>
      <c r="AAE179" s="150"/>
      <c r="AAF179" s="150"/>
      <c r="AAG179" s="150"/>
      <c r="AAH179" s="150"/>
      <c r="AAI179" s="150"/>
      <c r="AAJ179" s="150"/>
      <c r="AAK179" s="150"/>
      <c r="AAL179" s="150"/>
      <c r="AAM179" s="150"/>
      <c r="AAN179" s="150"/>
      <c r="AAO179" s="150"/>
      <c r="AAP179" s="150"/>
      <c r="AAQ179" s="150"/>
      <c r="AAR179" s="150"/>
      <c r="AAS179" s="150"/>
      <c r="AAT179" s="150"/>
      <c r="AAU179" s="150"/>
      <c r="AAV179" s="150"/>
      <c r="AAW179" s="150"/>
      <c r="AAX179" s="150"/>
      <c r="AAY179" s="150"/>
      <c r="AAZ179" s="150"/>
      <c r="ABA179" s="150"/>
      <c r="ABB179" s="150"/>
      <c r="ABC179" s="150"/>
      <c r="ABD179" s="150"/>
      <c r="ABE179" s="150"/>
      <c r="ABF179" s="150"/>
      <c r="ABG179" s="150"/>
      <c r="ABH179" s="150"/>
      <c r="ABI179" s="150"/>
      <c r="ABJ179" s="150"/>
      <c r="ABK179" s="150"/>
      <c r="ABL179" s="150"/>
      <c r="ABM179" s="150"/>
      <c r="ABN179" s="150"/>
      <c r="ABO179" s="150"/>
      <c r="ABP179" s="150"/>
      <c r="ABQ179" s="150"/>
      <c r="ABR179" s="150"/>
      <c r="ABS179" s="150"/>
      <c r="ABT179" s="150"/>
      <c r="ABU179" s="150"/>
      <c r="ABV179" s="150"/>
      <c r="ABW179" s="150"/>
      <c r="ABX179" s="150"/>
      <c r="ABY179" s="150"/>
      <c r="ABZ179" s="150"/>
      <c r="ACA179" s="150"/>
      <c r="ACB179" s="150"/>
      <c r="ACC179" s="150"/>
      <c r="ACD179" s="150"/>
      <c r="ACE179" s="150"/>
      <c r="ACF179" s="150"/>
      <c r="ACG179" s="150"/>
      <c r="ACH179" s="150"/>
      <c r="ACI179" s="150"/>
      <c r="ACJ179" s="150"/>
      <c r="ACK179" s="150"/>
      <c r="ACL179" s="150"/>
      <c r="ACM179" s="150"/>
      <c r="ACN179" s="150"/>
      <c r="ACO179" s="150"/>
      <c r="ACP179" s="150"/>
      <c r="ACQ179" s="150"/>
      <c r="ACR179" s="150"/>
      <c r="ACS179" s="150"/>
      <c r="ACT179" s="150"/>
      <c r="ACU179" s="150"/>
      <c r="ACV179" s="150"/>
      <c r="ACW179" s="150"/>
      <c r="ACX179" s="150"/>
      <c r="ACY179" s="150"/>
      <c r="ACZ179" s="150"/>
      <c r="ADA179" s="150"/>
      <c r="ADB179" s="150"/>
      <c r="ADC179" s="150"/>
      <c r="ADD179" s="150"/>
      <c r="ADE179" s="150"/>
      <c r="ADF179" s="150"/>
      <c r="ADG179" s="150"/>
      <c r="ADH179" s="150"/>
      <c r="ADI179" s="150"/>
      <c r="ADJ179" s="150"/>
      <c r="ADK179" s="150"/>
      <c r="ADL179" s="150"/>
      <c r="ADM179" s="150"/>
      <c r="ADN179" s="150"/>
      <c r="ADO179" s="150"/>
      <c r="ADP179" s="150"/>
      <c r="ADQ179" s="150"/>
      <c r="ADR179" s="150"/>
      <c r="ADS179" s="150"/>
      <c r="ADT179" s="150"/>
      <c r="ADU179" s="150"/>
      <c r="ADV179" s="150"/>
      <c r="ADW179" s="150"/>
      <c r="ADX179" s="150"/>
      <c r="ADY179" s="150"/>
      <c r="ADZ179" s="150"/>
      <c r="AEA179" s="150"/>
      <c r="AEB179" s="150"/>
      <c r="AEC179" s="150"/>
      <c r="AED179" s="150"/>
      <c r="AEE179" s="150"/>
      <c r="AEF179" s="150"/>
      <c r="AEG179" s="150"/>
      <c r="AEH179" s="150"/>
      <c r="AEI179" s="150"/>
      <c r="AEJ179" s="150"/>
      <c r="AEK179" s="150"/>
      <c r="AEL179" s="150"/>
      <c r="AEM179" s="150"/>
      <c r="AEN179" s="150"/>
      <c r="AEO179" s="150"/>
      <c r="AEP179" s="150"/>
      <c r="AEQ179" s="150"/>
      <c r="AER179" s="150"/>
      <c r="AES179" s="150"/>
      <c r="AET179" s="150"/>
      <c r="AEU179" s="150"/>
      <c r="AEV179" s="150"/>
      <c r="AEW179" s="150"/>
      <c r="AEX179" s="150"/>
      <c r="AEY179" s="150"/>
      <c r="AEZ179" s="150"/>
      <c r="AFA179" s="150"/>
      <c r="AFB179" s="150"/>
      <c r="AFC179" s="150"/>
      <c r="AFD179" s="150"/>
      <c r="AFE179" s="150"/>
      <c r="AFF179" s="150"/>
      <c r="AFG179" s="150"/>
      <c r="AFH179" s="150"/>
      <c r="AFI179" s="150"/>
      <c r="AFJ179" s="150"/>
      <c r="AFK179" s="150"/>
      <c r="AFL179" s="150"/>
      <c r="AFM179" s="150"/>
      <c r="AFN179" s="150"/>
      <c r="AFO179" s="150"/>
      <c r="AFP179" s="150"/>
      <c r="AFQ179" s="150"/>
      <c r="AFR179" s="150"/>
      <c r="AFS179" s="150"/>
      <c r="AFT179" s="150"/>
      <c r="AFU179" s="150"/>
      <c r="AFV179" s="150"/>
      <c r="AFW179" s="150"/>
      <c r="AFX179" s="150"/>
      <c r="AFY179" s="150"/>
      <c r="AFZ179" s="150"/>
      <c r="AGA179" s="150"/>
      <c r="AGB179" s="150"/>
      <c r="AGC179" s="150"/>
      <c r="AGD179" s="150"/>
      <c r="AGE179" s="150"/>
      <c r="AGF179" s="150"/>
      <c r="AGG179" s="150"/>
      <c r="AGH179" s="150"/>
      <c r="AGI179" s="150"/>
      <c r="AGJ179" s="150"/>
      <c r="AGK179" s="150"/>
      <c r="AGL179" s="150"/>
      <c r="AGM179" s="150"/>
      <c r="AGN179" s="150"/>
      <c r="AGO179" s="150"/>
      <c r="AGP179" s="150"/>
      <c r="AGQ179" s="150"/>
      <c r="AGR179" s="150"/>
      <c r="AGS179" s="150"/>
      <c r="AGT179" s="150"/>
      <c r="AGU179" s="150"/>
      <c r="AGV179" s="150"/>
      <c r="AGW179" s="150"/>
      <c r="AGX179" s="150"/>
      <c r="AGY179" s="150"/>
      <c r="AGZ179" s="150"/>
      <c r="AHA179" s="150"/>
      <c r="AHB179" s="150"/>
      <c r="AHC179" s="150"/>
      <c r="AHD179" s="150"/>
      <c r="AHE179" s="150"/>
      <c r="AHF179" s="150"/>
      <c r="AHG179" s="150"/>
      <c r="AHH179" s="150"/>
      <c r="AHI179" s="150"/>
      <c r="AHJ179" s="150"/>
      <c r="AHK179" s="150"/>
      <c r="AHL179" s="150"/>
      <c r="AHM179" s="150"/>
      <c r="AHN179" s="150"/>
      <c r="AHO179" s="150"/>
      <c r="AHP179" s="150"/>
      <c r="AHQ179" s="150"/>
      <c r="AHR179" s="150"/>
      <c r="AHS179" s="150"/>
      <c r="AHT179" s="150"/>
      <c r="AHU179" s="150"/>
      <c r="AHV179" s="150"/>
      <c r="AHW179" s="150"/>
      <c r="AHX179" s="150"/>
      <c r="AHY179" s="150"/>
      <c r="AHZ179" s="150"/>
      <c r="AIA179" s="150"/>
      <c r="AIB179" s="150"/>
      <c r="AIC179" s="150"/>
      <c r="AID179" s="150"/>
      <c r="AIE179" s="150"/>
      <c r="AIF179" s="150"/>
      <c r="AIG179" s="150"/>
      <c r="AIH179" s="150"/>
      <c r="AII179" s="150"/>
      <c r="AIJ179" s="150"/>
      <c r="AIK179" s="150"/>
      <c r="AIL179" s="150"/>
      <c r="AIM179" s="150"/>
      <c r="AIN179" s="150"/>
      <c r="AIO179" s="150"/>
      <c r="AIP179" s="150"/>
      <c r="AIQ179" s="150"/>
      <c r="AIR179" s="150"/>
      <c r="AIS179" s="150"/>
      <c r="AIT179" s="150"/>
      <c r="AIU179" s="150"/>
      <c r="AIV179" s="150"/>
      <c r="AIW179" s="150"/>
      <c r="AIX179" s="150"/>
      <c r="AIY179" s="150"/>
      <c r="AIZ179" s="150"/>
      <c r="AJA179" s="150"/>
      <c r="AJB179" s="150"/>
      <c r="AJC179" s="150"/>
      <c r="AJD179" s="150"/>
      <c r="AJE179" s="150"/>
      <c r="AJF179" s="150"/>
      <c r="AJG179" s="150"/>
      <c r="AJH179" s="150"/>
      <c r="AJI179" s="150"/>
      <c r="AJJ179" s="150"/>
      <c r="AJK179" s="150"/>
      <c r="AJL179" s="150"/>
      <c r="AJM179" s="150"/>
      <c r="AJN179" s="150"/>
      <c r="AJO179" s="150"/>
      <c r="AJP179" s="150"/>
      <c r="AJQ179" s="150"/>
      <c r="AJR179" s="150"/>
      <c r="AJS179" s="150"/>
      <c r="AJT179" s="150"/>
      <c r="AJU179" s="150"/>
      <c r="AJV179" s="150"/>
      <c r="AJW179" s="150"/>
      <c r="AJX179" s="150"/>
      <c r="AJY179" s="150"/>
      <c r="AJZ179" s="150"/>
      <c r="AKA179" s="150"/>
      <c r="AKB179" s="150"/>
      <c r="AKC179" s="150"/>
      <c r="AKD179" s="150"/>
      <c r="AKE179" s="150"/>
      <c r="AKF179" s="150"/>
      <c r="AKG179" s="150"/>
      <c r="AKH179" s="150"/>
      <c r="AKI179" s="150"/>
      <c r="AKJ179" s="150"/>
      <c r="AKK179" s="150"/>
      <c r="AKL179" s="150"/>
      <c r="AKM179" s="150"/>
      <c r="AKN179" s="150"/>
      <c r="AKO179" s="150"/>
      <c r="AKP179" s="150"/>
      <c r="AKQ179" s="150"/>
      <c r="AKR179" s="150"/>
      <c r="AKS179" s="150"/>
      <c r="AKT179" s="150"/>
      <c r="AKU179" s="150"/>
      <c r="AKV179" s="150"/>
      <c r="AKW179" s="150"/>
      <c r="AKX179" s="150"/>
      <c r="AKY179" s="150"/>
      <c r="AKZ179" s="150"/>
      <c r="ALA179" s="150"/>
      <c r="ALB179" s="150"/>
      <c r="ALC179" s="150"/>
      <c r="ALD179" s="150"/>
      <c r="ALE179" s="150"/>
      <c r="ALF179" s="150"/>
      <c r="ALG179" s="150"/>
      <c r="ALH179" s="150"/>
      <c r="ALI179" s="150"/>
      <c r="ALJ179" s="150"/>
      <c r="ALK179" s="150"/>
      <c r="ALL179" s="150"/>
      <c r="ALM179" s="150"/>
      <c r="ALN179" s="150"/>
      <c r="ALO179" s="150"/>
      <c r="ALP179" s="150"/>
      <c r="ALQ179" s="150"/>
      <c r="ALR179" s="150"/>
      <c r="ALS179" s="150"/>
      <c r="ALT179" s="150"/>
      <c r="ALU179" s="150"/>
      <c r="ALV179" s="150"/>
      <c r="ALW179" s="150"/>
      <c r="ALX179" s="150"/>
      <c r="ALY179" s="150"/>
      <c r="ALZ179" s="150"/>
      <c r="AMA179" s="150"/>
      <c r="AMB179" s="150"/>
      <c r="AMC179" s="150"/>
      <c r="AMD179" s="150"/>
      <c r="AME179" s="150"/>
      <c r="AMF179" s="150"/>
      <c r="AMG179" s="150"/>
      <c r="AMH179" s="150"/>
      <c r="AMI179" s="150"/>
      <c r="AMJ179" s="150"/>
      <c r="AMK179" s="150"/>
    </row>
    <row r="180" spans="1:1026" s="172" customFormat="1" x14ac:dyDescent="0.25">
      <c r="A180" s="411" t="s">
        <v>26980</v>
      </c>
      <c r="B180" s="257">
        <v>180</v>
      </c>
      <c r="C180" s="171" t="s">
        <v>26981</v>
      </c>
      <c r="D180" s="372" t="s">
        <v>26982</v>
      </c>
      <c r="E180" s="277"/>
      <c r="F180" s="278"/>
      <c r="G180" s="280"/>
      <c r="H180" s="280"/>
      <c r="I180" s="492">
        <v>175</v>
      </c>
      <c r="J180" s="389"/>
      <c r="K180" s="389"/>
      <c r="L180" s="278"/>
      <c r="M180" s="278"/>
      <c r="N180" s="278"/>
      <c r="O180" s="278"/>
      <c r="P180" s="278"/>
      <c r="Q180" s="278"/>
      <c r="R180" s="278"/>
      <c r="S180" s="278"/>
      <c r="T180" s="278"/>
      <c r="U180" s="278"/>
      <c r="V180" s="278"/>
      <c r="W180" s="283">
        <f t="shared" si="87"/>
        <v>100</v>
      </c>
      <c r="X180" s="283">
        <f t="shared" si="78"/>
        <v>100</v>
      </c>
      <c r="Y180" s="283">
        <f t="shared" si="86"/>
        <v>100</v>
      </c>
      <c r="Z180" s="283">
        <f t="shared" si="88"/>
        <v>100</v>
      </c>
      <c r="AA180" s="283">
        <f t="shared" si="89"/>
        <v>100</v>
      </c>
      <c r="AB180" s="287">
        <f t="shared" si="90"/>
        <v>100</v>
      </c>
      <c r="AC180" s="287">
        <f t="shared" si="91"/>
        <v>100</v>
      </c>
      <c r="AD180" s="287">
        <f t="shared" si="92"/>
        <v>100</v>
      </c>
      <c r="AE180" s="284">
        <f t="shared" si="97"/>
        <v>100</v>
      </c>
      <c r="AF180" s="284">
        <f t="shared" si="96"/>
        <v>100</v>
      </c>
      <c r="AG180" s="342">
        <v>5</v>
      </c>
      <c r="AH180" s="268">
        <f t="shared" si="93"/>
        <v>100</v>
      </c>
      <c r="AI180" s="342">
        <v>10</v>
      </c>
      <c r="AJ180" s="268">
        <f t="shared" si="95"/>
        <v>100</v>
      </c>
      <c r="AK180" s="506" t="s">
        <v>26967</v>
      </c>
      <c r="AL180" s="277"/>
      <c r="AM180" s="390"/>
      <c r="AN180" s="511"/>
      <c r="AO180" s="277"/>
      <c r="AP180" s="277"/>
      <c r="AQ180" s="277"/>
      <c r="AR180" s="356" t="s">
        <v>756</v>
      </c>
      <c r="AS180" s="356"/>
      <c r="AT180" s="277"/>
      <c r="AU180" s="277"/>
      <c r="AV180" s="150"/>
      <c r="AMK180" s="150"/>
    </row>
    <row r="181" spans="1:1026" s="172" customFormat="1" x14ac:dyDescent="0.25">
      <c r="A181" s="372" t="s">
        <v>26961</v>
      </c>
      <c r="B181" s="257">
        <v>181</v>
      </c>
      <c r="C181" s="258" t="s">
        <v>26962</v>
      </c>
      <c r="D181" s="308" t="s">
        <v>26963</v>
      </c>
      <c r="E181" s="277"/>
      <c r="F181" s="278"/>
      <c r="G181" s="280"/>
      <c r="H181" s="280"/>
      <c r="I181" s="492"/>
      <c r="J181" s="389">
        <v>2</v>
      </c>
      <c r="K181" s="389">
        <v>1</v>
      </c>
      <c r="L181" s="278"/>
      <c r="M181" s="278"/>
      <c r="N181" s="278"/>
      <c r="O181" s="278"/>
      <c r="P181" s="278"/>
      <c r="Q181" s="278"/>
      <c r="R181" s="278"/>
      <c r="S181" s="278"/>
      <c r="T181" s="278"/>
      <c r="U181" s="278"/>
      <c r="V181" s="278"/>
      <c r="W181" s="283">
        <f t="shared" si="87"/>
        <v>100</v>
      </c>
      <c r="X181" s="283">
        <f t="shared" si="78"/>
        <v>100</v>
      </c>
      <c r="Y181" s="283">
        <f t="shared" si="86"/>
        <v>100</v>
      </c>
      <c r="Z181" s="283">
        <f t="shared" si="88"/>
        <v>100</v>
      </c>
      <c r="AA181" s="283">
        <f t="shared" si="89"/>
        <v>100</v>
      </c>
      <c r="AB181" s="287">
        <f t="shared" si="90"/>
        <v>100</v>
      </c>
      <c r="AC181" s="287">
        <f t="shared" si="91"/>
        <v>100</v>
      </c>
      <c r="AD181" s="287">
        <f t="shared" si="92"/>
        <v>100</v>
      </c>
      <c r="AE181" s="284">
        <f t="shared" si="97"/>
        <v>100</v>
      </c>
      <c r="AF181" s="284">
        <f t="shared" si="96"/>
        <v>100</v>
      </c>
      <c r="AG181" s="342">
        <v>5</v>
      </c>
      <c r="AH181" s="268">
        <f t="shared" si="93"/>
        <v>10</v>
      </c>
      <c r="AI181" s="342">
        <v>10</v>
      </c>
      <c r="AJ181" s="268">
        <f t="shared" si="95"/>
        <v>100</v>
      </c>
      <c r="AK181" s="506" t="s">
        <v>26964</v>
      </c>
      <c r="AL181" s="277"/>
      <c r="AM181" s="390">
        <v>3</v>
      </c>
      <c r="AN181" s="511"/>
      <c r="AO181" s="277"/>
      <c r="AP181" s="277"/>
      <c r="AQ181" s="277"/>
      <c r="AR181" s="356" t="s">
        <v>756</v>
      </c>
      <c r="AS181" s="356"/>
      <c r="AT181" s="277"/>
      <c r="AU181" s="277"/>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c r="GX181" s="150"/>
      <c r="GY181" s="150"/>
      <c r="GZ181" s="150"/>
      <c r="HA181" s="150"/>
      <c r="HB181" s="150"/>
      <c r="HC181" s="150"/>
      <c r="HD181" s="150"/>
      <c r="HE181" s="150"/>
      <c r="HF181" s="150"/>
      <c r="HG181" s="150"/>
      <c r="HH181" s="150"/>
      <c r="HI181" s="150"/>
      <c r="HJ181" s="150"/>
      <c r="HK181" s="150"/>
      <c r="HL181" s="150"/>
      <c r="HM181" s="150"/>
      <c r="HN181" s="150"/>
      <c r="HO181" s="150"/>
      <c r="HP181" s="150"/>
      <c r="HQ181" s="150"/>
      <c r="HR181" s="150"/>
      <c r="HS181" s="150"/>
      <c r="HT181" s="150"/>
      <c r="HU181" s="150"/>
      <c r="HV181" s="150"/>
      <c r="HW181" s="150"/>
      <c r="HX181" s="150"/>
      <c r="HY181" s="150"/>
      <c r="HZ181" s="150"/>
      <c r="IA181" s="150"/>
      <c r="IB181" s="150"/>
      <c r="IC181" s="150"/>
      <c r="ID181" s="150"/>
      <c r="IE181" s="150"/>
      <c r="IF181" s="150"/>
      <c r="IG181" s="150"/>
      <c r="IH181" s="150"/>
      <c r="II181" s="150"/>
      <c r="IJ181" s="150"/>
      <c r="IK181" s="150"/>
      <c r="IL181" s="150"/>
      <c r="IM181" s="150"/>
      <c r="IN181" s="150"/>
      <c r="IO181" s="150"/>
      <c r="IP181" s="150"/>
      <c r="IQ181" s="150"/>
      <c r="IR181" s="150"/>
      <c r="IS181" s="150"/>
      <c r="IT181" s="150"/>
      <c r="IU181" s="150"/>
      <c r="IV181" s="150"/>
      <c r="IW181" s="150"/>
      <c r="IX181" s="150"/>
      <c r="IY181" s="150"/>
      <c r="IZ181" s="150"/>
      <c r="JA181" s="150"/>
      <c r="JB181" s="150"/>
      <c r="JC181" s="150"/>
      <c r="JD181" s="150"/>
      <c r="JE181" s="150"/>
      <c r="JF181" s="150"/>
      <c r="JG181" s="150"/>
      <c r="JH181" s="150"/>
      <c r="JI181" s="150"/>
      <c r="JJ181" s="150"/>
      <c r="JK181" s="150"/>
      <c r="JL181" s="150"/>
      <c r="JM181" s="150"/>
      <c r="JN181" s="150"/>
      <c r="JO181" s="150"/>
      <c r="JP181" s="150"/>
      <c r="JQ181" s="150"/>
      <c r="JR181" s="150"/>
      <c r="JS181" s="150"/>
      <c r="JT181" s="150"/>
      <c r="JU181" s="150"/>
      <c r="JV181" s="150"/>
      <c r="JW181" s="150"/>
      <c r="JX181" s="150"/>
      <c r="JY181" s="150"/>
      <c r="JZ181" s="150"/>
      <c r="KA181" s="150"/>
      <c r="KB181" s="150"/>
      <c r="KC181" s="150"/>
      <c r="KD181" s="150"/>
      <c r="KE181" s="150"/>
      <c r="KF181" s="150"/>
      <c r="KG181" s="150"/>
      <c r="KH181" s="150"/>
      <c r="KI181" s="150"/>
      <c r="KJ181" s="150"/>
      <c r="KK181" s="150"/>
      <c r="KL181" s="150"/>
      <c r="KM181" s="150"/>
      <c r="KN181" s="150"/>
      <c r="KO181" s="150"/>
      <c r="KP181" s="150"/>
      <c r="KQ181" s="150"/>
      <c r="KR181" s="150"/>
      <c r="KS181" s="150"/>
      <c r="KT181" s="150"/>
      <c r="KU181" s="150"/>
      <c r="KV181" s="150"/>
      <c r="KW181" s="150"/>
      <c r="KX181" s="150"/>
      <c r="KY181" s="150"/>
      <c r="KZ181" s="150"/>
      <c r="LA181" s="150"/>
      <c r="LB181" s="150"/>
      <c r="LC181" s="150"/>
      <c r="LD181" s="150"/>
      <c r="LE181" s="150"/>
      <c r="LF181" s="150"/>
      <c r="LG181" s="150"/>
      <c r="LH181" s="150"/>
      <c r="LI181" s="150"/>
      <c r="LJ181" s="150"/>
      <c r="LK181" s="150"/>
      <c r="LL181" s="150"/>
      <c r="LM181" s="150"/>
      <c r="LN181" s="150"/>
      <c r="LO181" s="150"/>
      <c r="LP181" s="150"/>
      <c r="LQ181" s="150"/>
      <c r="LR181" s="150"/>
      <c r="LS181" s="150"/>
      <c r="LT181" s="150"/>
      <c r="LU181" s="150"/>
      <c r="LV181" s="150"/>
      <c r="LW181" s="150"/>
      <c r="LX181" s="150"/>
      <c r="LY181" s="150"/>
      <c r="LZ181" s="150"/>
      <c r="MA181" s="150"/>
      <c r="MB181" s="150"/>
      <c r="MC181" s="150"/>
      <c r="MD181" s="150"/>
      <c r="ME181" s="150"/>
      <c r="MF181" s="150"/>
      <c r="MG181" s="150"/>
      <c r="MH181" s="150"/>
      <c r="MI181" s="150"/>
      <c r="MJ181" s="150"/>
      <c r="MK181" s="150"/>
      <c r="ML181" s="150"/>
      <c r="MM181" s="150"/>
      <c r="MN181" s="150"/>
      <c r="MO181" s="150"/>
      <c r="MP181" s="150"/>
      <c r="MQ181" s="150"/>
      <c r="MR181" s="150"/>
      <c r="MS181" s="150"/>
      <c r="MT181" s="150"/>
      <c r="MU181" s="150"/>
      <c r="MV181" s="150"/>
      <c r="MW181" s="150"/>
      <c r="MX181" s="150"/>
      <c r="MY181" s="150"/>
      <c r="MZ181" s="150"/>
      <c r="NA181" s="150"/>
      <c r="NB181" s="150"/>
      <c r="NC181" s="150"/>
      <c r="ND181" s="150"/>
      <c r="NE181" s="150"/>
      <c r="NF181" s="150"/>
      <c r="NG181" s="150"/>
      <c r="NH181" s="150"/>
      <c r="NI181" s="150"/>
      <c r="NJ181" s="150"/>
      <c r="NK181" s="150"/>
      <c r="NL181" s="150"/>
      <c r="NM181" s="150"/>
      <c r="NN181" s="150"/>
      <c r="NO181" s="150"/>
      <c r="NP181" s="150"/>
      <c r="NQ181" s="150"/>
      <c r="NR181" s="150"/>
      <c r="NS181" s="150"/>
      <c r="NT181" s="150"/>
      <c r="NU181" s="150"/>
      <c r="NV181" s="150"/>
      <c r="NW181" s="150"/>
      <c r="NX181" s="150"/>
      <c r="NY181" s="150"/>
      <c r="NZ181" s="150"/>
      <c r="OA181" s="150"/>
      <c r="OB181" s="150"/>
      <c r="OC181" s="150"/>
      <c r="OD181" s="150"/>
      <c r="OE181" s="150"/>
      <c r="OF181" s="150"/>
      <c r="OG181" s="150"/>
      <c r="OH181" s="150"/>
      <c r="OI181" s="150"/>
      <c r="OJ181" s="150"/>
      <c r="OK181" s="150"/>
      <c r="OL181" s="150"/>
      <c r="OM181" s="150"/>
      <c r="ON181" s="150"/>
      <c r="OO181" s="150"/>
      <c r="OP181" s="150"/>
      <c r="OQ181" s="150"/>
      <c r="OR181" s="150"/>
      <c r="OS181" s="150"/>
      <c r="OT181" s="150"/>
      <c r="OU181" s="150"/>
      <c r="OV181" s="150"/>
      <c r="OW181" s="150"/>
      <c r="OX181" s="150"/>
      <c r="OY181" s="150"/>
      <c r="OZ181" s="150"/>
      <c r="PA181" s="150"/>
      <c r="PB181" s="150"/>
      <c r="PC181" s="150"/>
      <c r="PD181" s="150"/>
      <c r="PE181" s="150"/>
      <c r="PF181" s="150"/>
      <c r="PG181" s="150"/>
      <c r="PH181" s="150"/>
      <c r="PI181" s="150"/>
      <c r="PJ181" s="150"/>
      <c r="PK181" s="150"/>
      <c r="PL181" s="150"/>
      <c r="PM181" s="150"/>
      <c r="PN181" s="150"/>
      <c r="PO181" s="150"/>
      <c r="PP181" s="150"/>
      <c r="PQ181" s="150"/>
      <c r="PR181" s="150"/>
      <c r="PS181" s="150"/>
      <c r="PT181" s="150"/>
      <c r="PU181" s="150"/>
      <c r="PV181" s="150"/>
      <c r="PW181" s="150"/>
      <c r="PX181" s="150"/>
      <c r="PY181" s="150"/>
      <c r="PZ181" s="150"/>
      <c r="QA181" s="150"/>
      <c r="QB181" s="150"/>
      <c r="QC181" s="150"/>
      <c r="QD181" s="150"/>
      <c r="QE181" s="150"/>
      <c r="QF181" s="150"/>
      <c r="QG181" s="150"/>
      <c r="QH181" s="150"/>
      <c r="QI181" s="150"/>
      <c r="QJ181" s="150"/>
      <c r="QK181" s="150"/>
      <c r="QL181" s="150"/>
      <c r="QM181" s="150"/>
      <c r="QN181" s="150"/>
      <c r="QO181" s="150"/>
      <c r="QP181" s="150"/>
      <c r="QQ181" s="150"/>
      <c r="QR181" s="150"/>
      <c r="QS181" s="150"/>
      <c r="QT181" s="150"/>
      <c r="QU181" s="150"/>
      <c r="QV181" s="150"/>
      <c r="QW181" s="150"/>
      <c r="QX181" s="150"/>
      <c r="QY181" s="150"/>
      <c r="QZ181" s="150"/>
      <c r="RA181" s="150"/>
      <c r="RB181" s="150"/>
      <c r="RC181" s="150"/>
      <c r="RD181" s="150"/>
      <c r="RE181" s="150"/>
      <c r="RF181" s="150"/>
      <c r="RG181" s="150"/>
      <c r="RH181" s="150"/>
      <c r="RI181" s="150"/>
      <c r="RJ181" s="150"/>
      <c r="RK181" s="150"/>
      <c r="RL181" s="150"/>
      <c r="RM181" s="150"/>
      <c r="RN181" s="150"/>
      <c r="RO181" s="150"/>
      <c r="RP181" s="150"/>
      <c r="RQ181" s="150"/>
      <c r="RR181" s="150"/>
      <c r="RS181" s="150"/>
      <c r="RT181" s="150"/>
      <c r="RU181" s="150"/>
      <c r="RV181" s="150"/>
      <c r="RW181" s="150"/>
      <c r="RX181" s="150"/>
      <c r="RY181" s="150"/>
      <c r="RZ181" s="150"/>
      <c r="SA181" s="150"/>
      <c r="SB181" s="150"/>
      <c r="SC181" s="150"/>
      <c r="SD181" s="150"/>
      <c r="SE181" s="150"/>
      <c r="SF181" s="150"/>
      <c r="SG181" s="150"/>
      <c r="SH181" s="150"/>
      <c r="SI181" s="150"/>
      <c r="SJ181" s="150"/>
      <c r="SK181" s="150"/>
      <c r="SL181" s="150"/>
      <c r="SM181" s="150"/>
      <c r="SN181" s="150"/>
      <c r="SO181" s="150"/>
      <c r="SP181" s="150"/>
      <c r="SQ181" s="150"/>
      <c r="SR181" s="150"/>
      <c r="SS181" s="150"/>
      <c r="ST181" s="150"/>
      <c r="SU181" s="150"/>
      <c r="SV181" s="150"/>
      <c r="SW181" s="150"/>
      <c r="SX181" s="150"/>
      <c r="SY181" s="150"/>
      <c r="SZ181" s="150"/>
      <c r="TA181" s="150"/>
      <c r="TB181" s="150"/>
      <c r="TC181" s="150"/>
      <c r="TD181" s="150"/>
      <c r="TE181" s="150"/>
      <c r="TF181" s="150"/>
      <c r="TG181" s="150"/>
      <c r="TH181" s="150"/>
      <c r="TI181" s="150"/>
      <c r="TJ181" s="150"/>
      <c r="TK181" s="150"/>
      <c r="TL181" s="150"/>
      <c r="TM181" s="150"/>
      <c r="TN181" s="150"/>
      <c r="TO181" s="150"/>
      <c r="TP181" s="150"/>
      <c r="TQ181" s="150"/>
      <c r="TR181" s="150"/>
      <c r="TS181" s="150"/>
      <c r="TT181" s="150"/>
      <c r="TU181" s="150"/>
      <c r="TV181" s="150"/>
      <c r="TW181" s="150"/>
      <c r="TX181" s="150"/>
      <c r="TY181" s="150"/>
      <c r="TZ181" s="150"/>
      <c r="UA181" s="150"/>
      <c r="UB181" s="150"/>
      <c r="UC181" s="150"/>
      <c r="UD181" s="150"/>
      <c r="UE181" s="150"/>
      <c r="UF181" s="150"/>
      <c r="UG181" s="150"/>
      <c r="UH181" s="150"/>
      <c r="UI181" s="150"/>
      <c r="UJ181" s="150"/>
      <c r="UK181" s="150"/>
      <c r="UL181" s="150"/>
      <c r="UM181" s="150"/>
      <c r="UN181" s="150"/>
      <c r="UO181" s="150"/>
      <c r="UP181" s="150"/>
      <c r="UQ181" s="150"/>
      <c r="UR181" s="150"/>
      <c r="US181" s="150"/>
      <c r="UT181" s="150"/>
      <c r="UU181" s="150"/>
      <c r="UV181" s="150"/>
      <c r="UW181" s="150"/>
      <c r="UX181" s="150"/>
      <c r="UY181" s="150"/>
      <c r="UZ181" s="150"/>
      <c r="VA181" s="150"/>
      <c r="VB181" s="150"/>
      <c r="VC181" s="150"/>
      <c r="VD181" s="150"/>
      <c r="VE181" s="150"/>
      <c r="VF181" s="150"/>
      <c r="VG181" s="150"/>
      <c r="VH181" s="150"/>
      <c r="VI181" s="150"/>
      <c r="VJ181" s="150"/>
      <c r="VK181" s="150"/>
      <c r="VL181" s="150"/>
      <c r="VM181" s="150"/>
      <c r="VN181" s="150"/>
      <c r="VO181" s="150"/>
      <c r="VP181" s="150"/>
      <c r="VQ181" s="150"/>
      <c r="VR181" s="150"/>
      <c r="VS181" s="150"/>
      <c r="VT181" s="150"/>
      <c r="VU181" s="150"/>
      <c r="VV181" s="150"/>
      <c r="VW181" s="150"/>
      <c r="VX181" s="150"/>
      <c r="VY181" s="150"/>
      <c r="VZ181" s="150"/>
      <c r="WA181" s="150"/>
      <c r="WB181" s="150"/>
      <c r="WC181" s="150"/>
      <c r="WD181" s="150"/>
      <c r="WE181" s="150"/>
      <c r="WF181" s="150"/>
      <c r="WG181" s="150"/>
      <c r="WH181" s="150"/>
      <c r="WI181" s="150"/>
      <c r="WJ181" s="150"/>
      <c r="WK181" s="150"/>
      <c r="WL181" s="150"/>
      <c r="WM181" s="150"/>
      <c r="WN181" s="150"/>
      <c r="WO181" s="150"/>
      <c r="WP181" s="150"/>
      <c r="WQ181" s="150"/>
      <c r="WR181" s="150"/>
      <c r="WS181" s="150"/>
      <c r="WT181" s="150"/>
      <c r="WU181" s="150"/>
      <c r="WV181" s="150"/>
      <c r="WW181" s="150"/>
      <c r="WX181" s="150"/>
      <c r="WY181" s="150"/>
      <c r="WZ181" s="150"/>
      <c r="XA181" s="150"/>
      <c r="XB181" s="150"/>
      <c r="XC181" s="150"/>
      <c r="XD181" s="150"/>
      <c r="XE181" s="150"/>
      <c r="XF181" s="150"/>
      <c r="XG181" s="150"/>
      <c r="XH181" s="150"/>
      <c r="XI181" s="150"/>
      <c r="XJ181" s="150"/>
      <c r="XK181" s="150"/>
      <c r="XL181" s="150"/>
      <c r="XM181" s="150"/>
      <c r="XN181" s="150"/>
      <c r="XO181" s="150"/>
      <c r="XP181" s="150"/>
      <c r="XQ181" s="150"/>
      <c r="XR181" s="150"/>
      <c r="XS181" s="150"/>
      <c r="XT181" s="150"/>
      <c r="XU181" s="150"/>
      <c r="XV181" s="150"/>
      <c r="XW181" s="150"/>
      <c r="XX181" s="150"/>
      <c r="XY181" s="150"/>
      <c r="XZ181" s="150"/>
      <c r="YA181" s="150"/>
      <c r="YB181" s="150"/>
      <c r="YC181" s="150"/>
      <c r="YD181" s="150"/>
      <c r="YE181" s="150"/>
      <c r="YF181" s="150"/>
      <c r="YG181" s="150"/>
      <c r="YH181" s="150"/>
      <c r="YI181" s="150"/>
      <c r="YJ181" s="150"/>
      <c r="YK181" s="150"/>
      <c r="YL181" s="150"/>
      <c r="YM181" s="150"/>
      <c r="YN181" s="150"/>
      <c r="YO181" s="150"/>
      <c r="YP181" s="150"/>
      <c r="YQ181" s="150"/>
      <c r="YR181" s="150"/>
      <c r="YS181" s="150"/>
      <c r="YT181" s="150"/>
      <c r="YU181" s="150"/>
      <c r="YV181" s="150"/>
      <c r="YW181" s="150"/>
      <c r="YX181" s="150"/>
      <c r="YY181" s="150"/>
      <c r="YZ181" s="150"/>
      <c r="ZA181" s="150"/>
      <c r="ZB181" s="150"/>
      <c r="ZC181" s="150"/>
      <c r="ZD181" s="150"/>
      <c r="ZE181" s="150"/>
      <c r="ZF181" s="150"/>
      <c r="ZG181" s="150"/>
      <c r="ZH181" s="150"/>
      <c r="ZI181" s="150"/>
      <c r="ZJ181" s="150"/>
      <c r="ZK181" s="150"/>
      <c r="ZL181" s="150"/>
      <c r="ZM181" s="150"/>
      <c r="ZN181" s="150"/>
      <c r="ZO181" s="150"/>
      <c r="ZP181" s="150"/>
      <c r="ZQ181" s="150"/>
      <c r="ZR181" s="150"/>
      <c r="ZS181" s="150"/>
      <c r="ZT181" s="150"/>
      <c r="ZU181" s="150"/>
      <c r="ZV181" s="150"/>
      <c r="ZW181" s="150"/>
      <c r="ZX181" s="150"/>
      <c r="ZY181" s="150"/>
      <c r="ZZ181" s="150"/>
      <c r="AAA181" s="150"/>
      <c r="AAB181" s="150"/>
      <c r="AAC181" s="150"/>
      <c r="AAD181" s="150"/>
      <c r="AAE181" s="150"/>
      <c r="AAF181" s="150"/>
      <c r="AAG181" s="150"/>
      <c r="AAH181" s="150"/>
      <c r="AAI181" s="150"/>
      <c r="AAJ181" s="150"/>
      <c r="AAK181" s="150"/>
      <c r="AAL181" s="150"/>
      <c r="AAM181" s="150"/>
      <c r="AAN181" s="150"/>
      <c r="AAO181" s="150"/>
      <c r="AAP181" s="150"/>
      <c r="AAQ181" s="150"/>
      <c r="AAR181" s="150"/>
      <c r="AAS181" s="150"/>
      <c r="AAT181" s="150"/>
      <c r="AAU181" s="150"/>
      <c r="AAV181" s="150"/>
      <c r="AAW181" s="150"/>
      <c r="AAX181" s="150"/>
      <c r="AAY181" s="150"/>
      <c r="AAZ181" s="150"/>
      <c r="ABA181" s="150"/>
      <c r="ABB181" s="150"/>
      <c r="ABC181" s="150"/>
      <c r="ABD181" s="150"/>
      <c r="ABE181" s="150"/>
      <c r="ABF181" s="150"/>
      <c r="ABG181" s="150"/>
      <c r="ABH181" s="150"/>
      <c r="ABI181" s="150"/>
      <c r="ABJ181" s="150"/>
      <c r="ABK181" s="150"/>
      <c r="ABL181" s="150"/>
      <c r="ABM181" s="150"/>
      <c r="ABN181" s="150"/>
      <c r="ABO181" s="150"/>
      <c r="ABP181" s="150"/>
      <c r="ABQ181" s="150"/>
      <c r="ABR181" s="150"/>
      <c r="ABS181" s="150"/>
      <c r="ABT181" s="150"/>
      <c r="ABU181" s="150"/>
      <c r="ABV181" s="150"/>
      <c r="ABW181" s="150"/>
      <c r="ABX181" s="150"/>
      <c r="ABY181" s="150"/>
      <c r="ABZ181" s="150"/>
      <c r="ACA181" s="150"/>
      <c r="ACB181" s="150"/>
      <c r="ACC181" s="150"/>
      <c r="ACD181" s="150"/>
      <c r="ACE181" s="150"/>
      <c r="ACF181" s="150"/>
      <c r="ACG181" s="150"/>
      <c r="ACH181" s="150"/>
      <c r="ACI181" s="150"/>
      <c r="ACJ181" s="150"/>
      <c r="ACK181" s="150"/>
      <c r="ACL181" s="150"/>
      <c r="ACM181" s="150"/>
      <c r="ACN181" s="150"/>
      <c r="ACO181" s="150"/>
      <c r="ACP181" s="150"/>
      <c r="ACQ181" s="150"/>
      <c r="ACR181" s="150"/>
      <c r="ACS181" s="150"/>
      <c r="ACT181" s="150"/>
      <c r="ACU181" s="150"/>
      <c r="ACV181" s="150"/>
      <c r="ACW181" s="150"/>
      <c r="ACX181" s="150"/>
      <c r="ACY181" s="150"/>
      <c r="ACZ181" s="150"/>
      <c r="ADA181" s="150"/>
      <c r="ADB181" s="150"/>
      <c r="ADC181" s="150"/>
      <c r="ADD181" s="150"/>
      <c r="ADE181" s="150"/>
      <c r="ADF181" s="150"/>
      <c r="ADG181" s="150"/>
      <c r="ADH181" s="150"/>
      <c r="ADI181" s="150"/>
      <c r="ADJ181" s="150"/>
      <c r="ADK181" s="150"/>
      <c r="ADL181" s="150"/>
      <c r="ADM181" s="150"/>
      <c r="ADN181" s="150"/>
      <c r="ADO181" s="150"/>
      <c r="ADP181" s="150"/>
      <c r="ADQ181" s="150"/>
      <c r="ADR181" s="150"/>
      <c r="ADS181" s="150"/>
      <c r="ADT181" s="150"/>
      <c r="ADU181" s="150"/>
      <c r="ADV181" s="150"/>
      <c r="ADW181" s="150"/>
      <c r="ADX181" s="150"/>
      <c r="ADY181" s="150"/>
      <c r="ADZ181" s="150"/>
      <c r="AEA181" s="150"/>
      <c r="AEB181" s="150"/>
      <c r="AEC181" s="150"/>
      <c r="AED181" s="150"/>
      <c r="AEE181" s="150"/>
      <c r="AEF181" s="150"/>
      <c r="AEG181" s="150"/>
      <c r="AEH181" s="150"/>
      <c r="AEI181" s="150"/>
      <c r="AEJ181" s="150"/>
      <c r="AEK181" s="150"/>
      <c r="AEL181" s="150"/>
      <c r="AEM181" s="150"/>
      <c r="AEN181" s="150"/>
      <c r="AEO181" s="150"/>
      <c r="AEP181" s="150"/>
      <c r="AEQ181" s="150"/>
      <c r="AER181" s="150"/>
      <c r="AES181" s="150"/>
      <c r="AET181" s="150"/>
      <c r="AEU181" s="150"/>
      <c r="AEV181" s="150"/>
      <c r="AEW181" s="150"/>
      <c r="AEX181" s="150"/>
      <c r="AEY181" s="150"/>
      <c r="AEZ181" s="150"/>
      <c r="AFA181" s="150"/>
      <c r="AFB181" s="150"/>
      <c r="AFC181" s="150"/>
      <c r="AFD181" s="150"/>
      <c r="AFE181" s="150"/>
      <c r="AFF181" s="150"/>
      <c r="AFG181" s="150"/>
      <c r="AFH181" s="150"/>
      <c r="AFI181" s="150"/>
      <c r="AFJ181" s="150"/>
      <c r="AFK181" s="150"/>
      <c r="AFL181" s="150"/>
      <c r="AFM181" s="150"/>
      <c r="AFN181" s="150"/>
      <c r="AFO181" s="150"/>
      <c r="AFP181" s="150"/>
      <c r="AFQ181" s="150"/>
      <c r="AFR181" s="150"/>
      <c r="AFS181" s="150"/>
      <c r="AFT181" s="150"/>
      <c r="AFU181" s="150"/>
      <c r="AFV181" s="150"/>
      <c r="AFW181" s="150"/>
      <c r="AFX181" s="150"/>
      <c r="AFY181" s="150"/>
      <c r="AFZ181" s="150"/>
      <c r="AGA181" s="150"/>
      <c r="AGB181" s="150"/>
      <c r="AGC181" s="150"/>
      <c r="AGD181" s="150"/>
      <c r="AGE181" s="150"/>
      <c r="AGF181" s="150"/>
      <c r="AGG181" s="150"/>
      <c r="AGH181" s="150"/>
      <c r="AGI181" s="150"/>
      <c r="AGJ181" s="150"/>
      <c r="AGK181" s="150"/>
      <c r="AGL181" s="150"/>
      <c r="AGM181" s="150"/>
      <c r="AGN181" s="150"/>
      <c r="AGO181" s="150"/>
      <c r="AGP181" s="150"/>
      <c r="AGQ181" s="150"/>
      <c r="AGR181" s="150"/>
      <c r="AGS181" s="150"/>
      <c r="AGT181" s="150"/>
      <c r="AGU181" s="150"/>
      <c r="AGV181" s="150"/>
      <c r="AGW181" s="150"/>
      <c r="AGX181" s="150"/>
      <c r="AGY181" s="150"/>
      <c r="AGZ181" s="150"/>
      <c r="AHA181" s="150"/>
      <c r="AHB181" s="150"/>
      <c r="AHC181" s="150"/>
      <c r="AHD181" s="150"/>
      <c r="AHE181" s="150"/>
      <c r="AHF181" s="150"/>
      <c r="AHG181" s="150"/>
      <c r="AHH181" s="150"/>
      <c r="AHI181" s="150"/>
      <c r="AHJ181" s="150"/>
      <c r="AHK181" s="150"/>
      <c r="AHL181" s="150"/>
      <c r="AHM181" s="150"/>
      <c r="AHN181" s="150"/>
      <c r="AHO181" s="150"/>
      <c r="AHP181" s="150"/>
      <c r="AHQ181" s="150"/>
      <c r="AHR181" s="150"/>
      <c r="AHS181" s="150"/>
      <c r="AHT181" s="150"/>
      <c r="AHU181" s="150"/>
      <c r="AHV181" s="150"/>
      <c r="AHW181" s="150"/>
      <c r="AHX181" s="150"/>
      <c r="AHY181" s="150"/>
      <c r="AHZ181" s="150"/>
      <c r="AIA181" s="150"/>
      <c r="AIB181" s="150"/>
      <c r="AIC181" s="150"/>
      <c r="AID181" s="150"/>
      <c r="AIE181" s="150"/>
      <c r="AIF181" s="150"/>
      <c r="AIG181" s="150"/>
      <c r="AIH181" s="150"/>
      <c r="AII181" s="150"/>
      <c r="AIJ181" s="150"/>
      <c r="AIK181" s="150"/>
      <c r="AIL181" s="150"/>
      <c r="AIM181" s="150"/>
      <c r="AIN181" s="150"/>
      <c r="AIO181" s="150"/>
      <c r="AIP181" s="150"/>
      <c r="AIQ181" s="150"/>
      <c r="AIR181" s="150"/>
      <c r="AIS181" s="150"/>
      <c r="AIT181" s="150"/>
      <c r="AIU181" s="150"/>
      <c r="AIV181" s="150"/>
      <c r="AIW181" s="150"/>
      <c r="AIX181" s="150"/>
      <c r="AIY181" s="150"/>
      <c r="AIZ181" s="150"/>
      <c r="AJA181" s="150"/>
      <c r="AJB181" s="150"/>
      <c r="AJC181" s="150"/>
      <c r="AJD181" s="150"/>
      <c r="AJE181" s="150"/>
      <c r="AJF181" s="150"/>
      <c r="AJG181" s="150"/>
      <c r="AJH181" s="150"/>
      <c r="AJI181" s="150"/>
      <c r="AJJ181" s="150"/>
      <c r="AJK181" s="150"/>
      <c r="AJL181" s="150"/>
      <c r="AJM181" s="150"/>
      <c r="AJN181" s="150"/>
      <c r="AJO181" s="150"/>
      <c r="AJP181" s="150"/>
      <c r="AJQ181" s="150"/>
      <c r="AJR181" s="150"/>
      <c r="AJS181" s="150"/>
      <c r="AJT181" s="150"/>
      <c r="AJU181" s="150"/>
      <c r="AJV181" s="150"/>
      <c r="AJW181" s="150"/>
      <c r="AJX181" s="150"/>
      <c r="AJY181" s="150"/>
      <c r="AJZ181" s="150"/>
      <c r="AKA181" s="150"/>
      <c r="AKB181" s="150"/>
      <c r="AKC181" s="150"/>
      <c r="AKD181" s="150"/>
      <c r="AKE181" s="150"/>
      <c r="AKF181" s="150"/>
      <c r="AKG181" s="150"/>
      <c r="AKH181" s="150"/>
      <c r="AKI181" s="150"/>
      <c r="AKJ181" s="150"/>
      <c r="AKK181" s="150"/>
      <c r="AKL181" s="150"/>
      <c r="AKM181" s="150"/>
      <c r="AKN181" s="150"/>
      <c r="AKO181" s="150"/>
      <c r="AKP181" s="150"/>
      <c r="AKQ181" s="150"/>
      <c r="AKR181" s="150"/>
      <c r="AKS181" s="150"/>
      <c r="AKT181" s="150"/>
      <c r="AKU181" s="150"/>
      <c r="AKV181" s="150"/>
      <c r="AKW181" s="150"/>
      <c r="AKX181" s="150"/>
      <c r="AKY181" s="150"/>
      <c r="AKZ181" s="150"/>
      <c r="ALA181" s="150"/>
      <c r="ALB181" s="150"/>
      <c r="ALC181" s="150"/>
      <c r="ALD181" s="150"/>
      <c r="ALE181" s="150"/>
      <c r="ALF181" s="150"/>
      <c r="ALG181" s="150"/>
      <c r="ALH181" s="150"/>
      <c r="ALI181" s="150"/>
      <c r="ALJ181" s="150"/>
      <c r="ALK181" s="150"/>
      <c r="ALL181" s="150"/>
      <c r="ALM181" s="150"/>
      <c r="ALN181" s="150"/>
      <c r="ALO181" s="150"/>
      <c r="ALP181" s="150"/>
      <c r="ALQ181" s="150"/>
      <c r="ALR181" s="150"/>
      <c r="ALS181" s="150"/>
      <c r="ALT181" s="150"/>
      <c r="ALU181" s="150"/>
      <c r="ALV181" s="150"/>
      <c r="ALW181" s="150"/>
      <c r="ALX181" s="150"/>
      <c r="ALY181" s="150"/>
      <c r="ALZ181" s="150"/>
      <c r="AMA181" s="150"/>
      <c r="AMB181" s="150"/>
      <c r="AMC181" s="150"/>
      <c r="AMD181" s="150"/>
      <c r="AME181" s="150"/>
      <c r="AMF181" s="150"/>
      <c r="AMG181" s="150"/>
      <c r="AMH181" s="150"/>
      <c r="AMI181" s="150"/>
      <c r="AMJ181" s="150"/>
      <c r="AMK181" s="150"/>
    </row>
    <row r="182" spans="1:1026" s="172" customFormat="1" x14ac:dyDescent="0.25">
      <c r="A182" s="372" t="s">
        <v>26983</v>
      </c>
      <c r="B182" s="257">
        <v>182</v>
      </c>
      <c r="C182" s="171" t="s">
        <v>26984</v>
      </c>
      <c r="D182" s="308" t="s">
        <v>26983</v>
      </c>
      <c r="E182" s="277"/>
      <c r="F182" s="278">
        <v>4</v>
      </c>
      <c r="G182" s="280"/>
      <c r="H182" s="280"/>
      <c r="I182" s="492">
        <v>30.32</v>
      </c>
      <c r="J182" s="389">
        <v>2</v>
      </c>
      <c r="K182" s="389">
        <v>2</v>
      </c>
      <c r="L182" s="278"/>
      <c r="M182" s="278"/>
      <c r="N182" s="278"/>
      <c r="O182" s="278"/>
      <c r="P182" s="278"/>
      <c r="Q182" s="278"/>
      <c r="R182" s="278"/>
      <c r="S182" s="278"/>
      <c r="T182" s="278"/>
      <c r="U182" s="278"/>
      <c r="V182" s="278"/>
      <c r="W182" s="283">
        <f t="shared" si="87"/>
        <v>100</v>
      </c>
      <c r="X182" s="283">
        <f t="shared" si="78"/>
        <v>100</v>
      </c>
      <c r="Y182" s="283">
        <f t="shared" si="86"/>
        <v>100</v>
      </c>
      <c r="Z182" s="283">
        <f t="shared" si="88"/>
        <v>100</v>
      </c>
      <c r="AA182" s="283">
        <f t="shared" si="89"/>
        <v>100</v>
      </c>
      <c r="AB182" s="287">
        <f t="shared" si="90"/>
        <v>100</v>
      </c>
      <c r="AC182" s="287">
        <f t="shared" si="91"/>
        <v>100</v>
      </c>
      <c r="AD182" s="287">
        <f t="shared" si="92"/>
        <v>100</v>
      </c>
      <c r="AE182" s="284">
        <f t="shared" si="97"/>
        <v>100</v>
      </c>
      <c r="AF182" s="284">
        <f t="shared" si="96"/>
        <v>100</v>
      </c>
      <c r="AG182" s="268">
        <f t="shared" ref="AG182:AG191" si="98">IF(OR(OR(EXACT(J182,"1A"),EXACT(J182,"1B"),EXACT(J182,"1C")),K182=1),1,IF(K182=2,10,100))</f>
        <v>10</v>
      </c>
      <c r="AH182" s="268">
        <f t="shared" si="93"/>
        <v>10</v>
      </c>
      <c r="AI182" s="268">
        <f t="shared" ref="AI182:AI191" si="99">IF(OR(EXACT(J182,"1A"),EXACT(J182,"1B"),EXACT(J182,"1C"),K182=1),3,100)</f>
        <v>100</v>
      </c>
      <c r="AJ182" s="268">
        <f t="shared" si="95"/>
        <v>100</v>
      </c>
      <c r="AK182" s="506" t="s">
        <v>24099</v>
      </c>
      <c r="AL182" s="277"/>
      <c r="AM182" s="390"/>
      <c r="AN182" s="511"/>
      <c r="AO182" s="277"/>
      <c r="AP182" s="277"/>
      <c r="AQ182" s="277"/>
      <c r="AR182" s="356" t="s">
        <v>756</v>
      </c>
      <c r="AS182" s="356"/>
      <c r="AT182" s="277"/>
      <c r="AU182" s="277"/>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50"/>
      <c r="GK182" s="150"/>
      <c r="GL182" s="150"/>
      <c r="GM182" s="150"/>
      <c r="GN182" s="150"/>
      <c r="GO182" s="150"/>
      <c r="GP182" s="150"/>
      <c r="GQ182" s="150"/>
      <c r="GR182" s="150"/>
      <c r="GS182" s="150"/>
      <c r="GT182" s="150"/>
      <c r="GU182" s="150"/>
      <c r="GV182" s="150"/>
      <c r="GW182" s="150"/>
      <c r="GX182" s="150"/>
      <c r="GY182" s="150"/>
      <c r="GZ182" s="150"/>
      <c r="HA182" s="150"/>
      <c r="HB182" s="150"/>
      <c r="HC182" s="150"/>
      <c r="HD182" s="150"/>
      <c r="HE182" s="150"/>
      <c r="HF182" s="150"/>
      <c r="HG182" s="150"/>
      <c r="HH182" s="150"/>
      <c r="HI182" s="150"/>
      <c r="HJ182" s="150"/>
      <c r="HK182" s="150"/>
      <c r="HL182" s="150"/>
      <c r="HM182" s="150"/>
      <c r="HN182" s="150"/>
      <c r="HO182" s="150"/>
      <c r="HP182" s="150"/>
      <c r="HQ182" s="150"/>
      <c r="HR182" s="150"/>
      <c r="HS182" s="150"/>
      <c r="HT182" s="150"/>
      <c r="HU182" s="150"/>
      <c r="HV182" s="150"/>
      <c r="HW182" s="150"/>
      <c r="HX182" s="150"/>
      <c r="HY182" s="150"/>
      <c r="HZ182" s="150"/>
      <c r="IA182" s="150"/>
      <c r="IB182" s="150"/>
      <c r="IC182" s="150"/>
      <c r="ID182" s="150"/>
      <c r="IE182" s="150"/>
      <c r="IF182" s="150"/>
      <c r="IG182" s="150"/>
      <c r="IH182" s="150"/>
      <c r="II182" s="150"/>
      <c r="IJ182" s="150"/>
      <c r="IK182" s="150"/>
      <c r="IL182" s="150"/>
      <c r="IM182" s="150"/>
      <c r="IN182" s="150"/>
      <c r="IO182" s="150"/>
      <c r="IP182" s="150"/>
      <c r="IQ182" s="150"/>
      <c r="IR182" s="150"/>
      <c r="IS182" s="150"/>
      <c r="IT182" s="150"/>
      <c r="IU182" s="150"/>
      <c r="IV182" s="150"/>
      <c r="IW182" s="150"/>
      <c r="IX182" s="150"/>
      <c r="IY182" s="150"/>
      <c r="IZ182" s="150"/>
      <c r="JA182" s="150"/>
      <c r="JB182" s="150"/>
      <c r="JC182" s="150"/>
      <c r="JD182" s="150"/>
      <c r="JE182" s="150"/>
      <c r="JF182" s="150"/>
      <c r="JG182" s="150"/>
      <c r="JH182" s="150"/>
      <c r="JI182" s="150"/>
      <c r="JJ182" s="150"/>
      <c r="JK182" s="150"/>
      <c r="JL182" s="150"/>
      <c r="JM182" s="150"/>
      <c r="JN182" s="150"/>
      <c r="JO182" s="150"/>
      <c r="JP182" s="150"/>
      <c r="JQ182" s="150"/>
      <c r="JR182" s="150"/>
      <c r="JS182" s="150"/>
      <c r="JT182" s="150"/>
      <c r="JU182" s="150"/>
      <c r="JV182" s="150"/>
      <c r="JW182" s="150"/>
      <c r="JX182" s="150"/>
      <c r="JY182" s="150"/>
      <c r="JZ182" s="150"/>
      <c r="KA182" s="150"/>
      <c r="KB182" s="150"/>
      <c r="KC182" s="150"/>
      <c r="KD182" s="150"/>
      <c r="KE182" s="150"/>
      <c r="KF182" s="150"/>
      <c r="KG182" s="150"/>
      <c r="KH182" s="150"/>
      <c r="KI182" s="150"/>
      <c r="KJ182" s="150"/>
      <c r="KK182" s="150"/>
      <c r="KL182" s="150"/>
      <c r="KM182" s="150"/>
      <c r="KN182" s="150"/>
      <c r="KO182" s="150"/>
      <c r="KP182" s="150"/>
      <c r="KQ182" s="150"/>
      <c r="KR182" s="150"/>
      <c r="KS182" s="150"/>
      <c r="KT182" s="150"/>
      <c r="KU182" s="150"/>
      <c r="KV182" s="150"/>
      <c r="KW182" s="150"/>
      <c r="KX182" s="150"/>
      <c r="KY182" s="150"/>
      <c r="KZ182" s="150"/>
      <c r="LA182" s="150"/>
      <c r="LB182" s="150"/>
      <c r="LC182" s="150"/>
      <c r="LD182" s="150"/>
      <c r="LE182" s="150"/>
      <c r="LF182" s="150"/>
      <c r="LG182" s="150"/>
      <c r="LH182" s="150"/>
      <c r="LI182" s="150"/>
      <c r="LJ182" s="150"/>
      <c r="LK182" s="150"/>
      <c r="LL182" s="150"/>
      <c r="LM182" s="150"/>
      <c r="LN182" s="150"/>
      <c r="LO182" s="150"/>
      <c r="LP182" s="150"/>
      <c r="LQ182" s="150"/>
      <c r="LR182" s="150"/>
      <c r="LS182" s="150"/>
      <c r="LT182" s="150"/>
      <c r="LU182" s="150"/>
      <c r="LV182" s="150"/>
      <c r="LW182" s="150"/>
      <c r="LX182" s="150"/>
      <c r="LY182" s="150"/>
      <c r="LZ182" s="150"/>
      <c r="MA182" s="150"/>
      <c r="MB182" s="150"/>
      <c r="MC182" s="150"/>
      <c r="MD182" s="150"/>
      <c r="ME182" s="150"/>
      <c r="MF182" s="150"/>
      <c r="MG182" s="150"/>
      <c r="MH182" s="150"/>
      <c r="MI182" s="150"/>
      <c r="MJ182" s="150"/>
      <c r="MK182" s="150"/>
      <c r="ML182" s="150"/>
      <c r="MM182" s="150"/>
      <c r="MN182" s="150"/>
      <c r="MO182" s="150"/>
      <c r="MP182" s="150"/>
      <c r="MQ182" s="150"/>
      <c r="MR182" s="150"/>
      <c r="MS182" s="150"/>
      <c r="MT182" s="150"/>
      <c r="MU182" s="150"/>
      <c r="MV182" s="150"/>
      <c r="MW182" s="150"/>
      <c r="MX182" s="150"/>
      <c r="MY182" s="150"/>
      <c r="MZ182" s="150"/>
      <c r="NA182" s="150"/>
      <c r="NB182" s="150"/>
      <c r="NC182" s="150"/>
      <c r="ND182" s="150"/>
      <c r="NE182" s="150"/>
      <c r="NF182" s="150"/>
      <c r="NG182" s="150"/>
      <c r="NH182" s="150"/>
      <c r="NI182" s="150"/>
      <c r="NJ182" s="150"/>
      <c r="NK182" s="150"/>
      <c r="NL182" s="150"/>
      <c r="NM182" s="150"/>
      <c r="NN182" s="150"/>
      <c r="NO182" s="150"/>
      <c r="NP182" s="150"/>
      <c r="NQ182" s="150"/>
      <c r="NR182" s="150"/>
      <c r="NS182" s="150"/>
      <c r="NT182" s="150"/>
      <c r="NU182" s="150"/>
      <c r="NV182" s="150"/>
      <c r="NW182" s="150"/>
      <c r="NX182" s="150"/>
      <c r="NY182" s="150"/>
      <c r="NZ182" s="150"/>
      <c r="OA182" s="150"/>
      <c r="OB182" s="150"/>
      <c r="OC182" s="150"/>
      <c r="OD182" s="150"/>
      <c r="OE182" s="150"/>
      <c r="OF182" s="150"/>
      <c r="OG182" s="150"/>
      <c r="OH182" s="150"/>
      <c r="OI182" s="150"/>
      <c r="OJ182" s="150"/>
      <c r="OK182" s="150"/>
      <c r="OL182" s="150"/>
      <c r="OM182" s="150"/>
      <c r="ON182" s="150"/>
      <c r="OO182" s="150"/>
      <c r="OP182" s="150"/>
      <c r="OQ182" s="150"/>
      <c r="OR182" s="150"/>
      <c r="OS182" s="150"/>
      <c r="OT182" s="150"/>
      <c r="OU182" s="150"/>
      <c r="OV182" s="150"/>
      <c r="OW182" s="150"/>
      <c r="OX182" s="150"/>
      <c r="OY182" s="150"/>
      <c r="OZ182" s="150"/>
      <c r="PA182" s="150"/>
      <c r="PB182" s="150"/>
      <c r="PC182" s="150"/>
      <c r="PD182" s="150"/>
      <c r="PE182" s="150"/>
      <c r="PF182" s="150"/>
      <c r="PG182" s="150"/>
      <c r="PH182" s="150"/>
      <c r="PI182" s="150"/>
      <c r="PJ182" s="150"/>
      <c r="PK182" s="150"/>
      <c r="PL182" s="150"/>
      <c r="PM182" s="150"/>
      <c r="PN182" s="150"/>
      <c r="PO182" s="150"/>
      <c r="PP182" s="150"/>
      <c r="PQ182" s="150"/>
      <c r="PR182" s="150"/>
      <c r="PS182" s="150"/>
      <c r="PT182" s="150"/>
      <c r="PU182" s="150"/>
      <c r="PV182" s="150"/>
      <c r="PW182" s="150"/>
      <c r="PX182" s="150"/>
      <c r="PY182" s="150"/>
      <c r="PZ182" s="150"/>
      <c r="QA182" s="150"/>
      <c r="QB182" s="150"/>
      <c r="QC182" s="150"/>
      <c r="QD182" s="150"/>
      <c r="QE182" s="150"/>
      <c r="QF182" s="150"/>
      <c r="QG182" s="150"/>
      <c r="QH182" s="150"/>
      <c r="QI182" s="150"/>
      <c r="QJ182" s="150"/>
      <c r="QK182" s="150"/>
      <c r="QL182" s="150"/>
      <c r="QM182" s="150"/>
      <c r="QN182" s="150"/>
      <c r="QO182" s="150"/>
      <c r="QP182" s="150"/>
      <c r="QQ182" s="150"/>
      <c r="QR182" s="150"/>
      <c r="QS182" s="150"/>
      <c r="QT182" s="150"/>
      <c r="QU182" s="150"/>
      <c r="QV182" s="150"/>
      <c r="QW182" s="150"/>
      <c r="QX182" s="150"/>
      <c r="QY182" s="150"/>
      <c r="QZ182" s="150"/>
      <c r="RA182" s="150"/>
      <c r="RB182" s="150"/>
      <c r="RC182" s="150"/>
      <c r="RD182" s="150"/>
      <c r="RE182" s="150"/>
      <c r="RF182" s="150"/>
      <c r="RG182" s="150"/>
      <c r="RH182" s="150"/>
      <c r="RI182" s="150"/>
      <c r="RJ182" s="150"/>
      <c r="RK182" s="150"/>
      <c r="RL182" s="150"/>
      <c r="RM182" s="150"/>
      <c r="RN182" s="150"/>
      <c r="RO182" s="150"/>
      <c r="RP182" s="150"/>
      <c r="RQ182" s="150"/>
      <c r="RR182" s="150"/>
      <c r="RS182" s="150"/>
      <c r="RT182" s="150"/>
      <c r="RU182" s="150"/>
      <c r="RV182" s="150"/>
      <c r="RW182" s="150"/>
      <c r="RX182" s="150"/>
      <c r="RY182" s="150"/>
      <c r="RZ182" s="150"/>
      <c r="SA182" s="150"/>
      <c r="SB182" s="150"/>
      <c r="SC182" s="150"/>
      <c r="SD182" s="150"/>
      <c r="SE182" s="150"/>
      <c r="SF182" s="150"/>
      <c r="SG182" s="150"/>
      <c r="SH182" s="150"/>
      <c r="SI182" s="150"/>
      <c r="SJ182" s="150"/>
      <c r="SK182" s="150"/>
      <c r="SL182" s="150"/>
      <c r="SM182" s="150"/>
      <c r="SN182" s="150"/>
      <c r="SO182" s="150"/>
      <c r="SP182" s="150"/>
      <c r="SQ182" s="150"/>
      <c r="SR182" s="150"/>
      <c r="SS182" s="150"/>
      <c r="ST182" s="150"/>
      <c r="SU182" s="150"/>
      <c r="SV182" s="150"/>
      <c r="SW182" s="150"/>
      <c r="SX182" s="150"/>
      <c r="SY182" s="150"/>
      <c r="SZ182" s="150"/>
      <c r="TA182" s="150"/>
      <c r="TB182" s="150"/>
      <c r="TC182" s="150"/>
      <c r="TD182" s="150"/>
      <c r="TE182" s="150"/>
      <c r="TF182" s="150"/>
      <c r="TG182" s="150"/>
      <c r="TH182" s="150"/>
      <c r="TI182" s="150"/>
      <c r="TJ182" s="150"/>
      <c r="TK182" s="150"/>
      <c r="TL182" s="150"/>
      <c r="TM182" s="150"/>
      <c r="TN182" s="150"/>
      <c r="TO182" s="150"/>
      <c r="TP182" s="150"/>
      <c r="TQ182" s="150"/>
      <c r="TR182" s="150"/>
      <c r="TS182" s="150"/>
      <c r="TT182" s="150"/>
      <c r="TU182" s="150"/>
      <c r="TV182" s="150"/>
      <c r="TW182" s="150"/>
      <c r="TX182" s="150"/>
      <c r="TY182" s="150"/>
      <c r="TZ182" s="150"/>
      <c r="UA182" s="150"/>
      <c r="UB182" s="150"/>
      <c r="UC182" s="150"/>
      <c r="UD182" s="150"/>
      <c r="UE182" s="150"/>
      <c r="UF182" s="150"/>
      <c r="UG182" s="150"/>
      <c r="UH182" s="150"/>
      <c r="UI182" s="150"/>
      <c r="UJ182" s="150"/>
      <c r="UK182" s="150"/>
      <c r="UL182" s="150"/>
      <c r="UM182" s="150"/>
      <c r="UN182" s="150"/>
      <c r="UO182" s="150"/>
      <c r="UP182" s="150"/>
      <c r="UQ182" s="150"/>
      <c r="UR182" s="150"/>
      <c r="US182" s="150"/>
      <c r="UT182" s="150"/>
      <c r="UU182" s="150"/>
      <c r="UV182" s="150"/>
      <c r="UW182" s="150"/>
      <c r="UX182" s="150"/>
      <c r="UY182" s="150"/>
      <c r="UZ182" s="150"/>
      <c r="VA182" s="150"/>
      <c r="VB182" s="150"/>
      <c r="VC182" s="150"/>
      <c r="VD182" s="150"/>
      <c r="VE182" s="150"/>
      <c r="VF182" s="150"/>
      <c r="VG182" s="150"/>
      <c r="VH182" s="150"/>
      <c r="VI182" s="150"/>
      <c r="VJ182" s="150"/>
      <c r="VK182" s="150"/>
      <c r="VL182" s="150"/>
      <c r="VM182" s="150"/>
      <c r="VN182" s="150"/>
      <c r="VO182" s="150"/>
      <c r="VP182" s="150"/>
      <c r="VQ182" s="150"/>
      <c r="VR182" s="150"/>
      <c r="VS182" s="150"/>
      <c r="VT182" s="150"/>
      <c r="VU182" s="150"/>
      <c r="VV182" s="150"/>
      <c r="VW182" s="150"/>
      <c r="VX182" s="150"/>
      <c r="VY182" s="150"/>
      <c r="VZ182" s="150"/>
      <c r="WA182" s="150"/>
      <c r="WB182" s="150"/>
      <c r="WC182" s="150"/>
      <c r="WD182" s="150"/>
      <c r="WE182" s="150"/>
      <c r="WF182" s="150"/>
      <c r="WG182" s="150"/>
      <c r="WH182" s="150"/>
      <c r="WI182" s="150"/>
      <c r="WJ182" s="150"/>
      <c r="WK182" s="150"/>
      <c r="WL182" s="150"/>
      <c r="WM182" s="150"/>
      <c r="WN182" s="150"/>
      <c r="WO182" s="150"/>
      <c r="WP182" s="150"/>
      <c r="WQ182" s="150"/>
      <c r="WR182" s="150"/>
      <c r="WS182" s="150"/>
      <c r="WT182" s="150"/>
      <c r="WU182" s="150"/>
      <c r="WV182" s="150"/>
      <c r="WW182" s="150"/>
      <c r="WX182" s="150"/>
      <c r="WY182" s="150"/>
      <c r="WZ182" s="150"/>
      <c r="XA182" s="150"/>
      <c r="XB182" s="150"/>
      <c r="XC182" s="150"/>
      <c r="XD182" s="150"/>
      <c r="XE182" s="150"/>
      <c r="XF182" s="150"/>
      <c r="XG182" s="150"/>
      <c r="XH182" s="150"/>
      <c r="XI182" s="150"/>
      <c r="XJ182" s="150"/>
      <c r="XK182" s="150"/>
      <c r="XL182" s="150"/>
      <c r="XM182" s="150"/>
      <c r="XN182" s="150"/>
      <c r="XO182" s="150"/>
      <c r="XP182" s="150"/>
      <c r="XQ182" s="150"/>
      <c r="XR182" s="150"/>
      <c r="XS182" s="150"/>
      <c r="XT182" s="150"/>
      <c r="XU182" s="150"/>
      <c r="XV182" s="150"/>
      <c r="XW182" s="150"/>
      <c r="XX182" s="150"/>
      <c r="XY182" s="150"/>
      <c r="XZ182" s="150"/>
      <c r="YA182" s="150"/>
      <c r="YB182" s="150"/>
      <c r="YC182" s="150"/>
      <c r="YD182" s="150"/>
      <c r="YE182" s="150"/>
      <c r="YF182" s="150"/>
      <c r="YG182" s="150"/>
      <c r="YH182" s="150"/>
      <c r="YI182" s="150"/>
      <c r="YJ182" s="150"/>
      <c r="YK182" s="150"/>
      <c r="YL182" s="150"/>
      <c r="YM182" s="150"/>
      <c r="YN182" s="150"/>
      <c r="YO182" s="150"/>
      <c r="YP182" s="150"/>
      <c r="YQ182" s="150"/>
      <c r="YR182" s="150"/>
      <c r="YS182" s="150"/>
      <c r="YT182" s="150"/>
      <c r="YU182" s="150"/>
      <c r="YV182" s="150"/>
      <c r="YW182" s="150"/>
      <c r="YX182" s="150"/>
      <c r="YY182" s="150"/>
      <c r="YZ182" s="150"/>
      <c r="ZA182" s="150"/>
      <c r="ZB182" s="150"/>
      <c r="ZC182" s="150"/>
      <c r="ZD182" s="150"/>
      <c r="ZE182" s="150"/>
      <c r="ZF182" s="150"/>
      <c r="ZG182" s="150"/>
      <c r="ZH182" s="150"/>
      <c r="ZI182" s="150"/>
      <c r="ZJ182" s="150"/>
      <c r="ZK182" s="150"/>
      <c r="ZL182" s="150"/>
      <c r="ZM182" s="150"/>
      <c r="ZN182" s="150"/>
      <c r="ZO182" s="150"/>
      <c r="ZP182" s="150"/>
      <c r="ZQ182" s="150"/>
      <c r="ZR182" s="150"/>
      <c r="ZS182" s="150"/>
      <c r="ZT182" s="150"/>
      <c r="ZU182" s="150"/>
      <c r="ZV182" s="150"/>
      <c r="ZW182" s="150"/>
      <c r="ZX182" s="150"/>
      <c r="ZY182" s="150"/>
      <c r="ZZ182" s="150"/>
      <c r="AAA182" s="150"/>
      <c r="AAB182" s="150"/>
      <c r="AAC182" s="150"/>
      <c r="AAD182" s="150"/>
      <c r="AAE182" s="150"/>
      <c r="AAF182" s="150"/>
      <c r="AAG182" s="150"/>
      <c r="AAH182" s="150"/>
      <c r="AAI182" s="150"/>
      <c r="AAJ182" s="150"/>
      <c r="AAK182" s="150"/>
      <c r="AAL182" s="150"/>
      <c r="AAM182" s="150"/>
      <c r="AAN182" s="150"/>
      <c r="AAO182" s="150"/>
      <c r="AAP182" s="150"/>
      <c r="AAQ182" s="150"/>
      <c r="AAR182" s="150"/>
      <c r="AAS182" s="150"/>
      <c r="AAT182" s="150"/>
      <c r="AAU182" s="150"/>
      <c r="AAV182" s="150"/>
      <c r="AAW182" s="150"/>
      <c r="AAX182" s="150"/>
      <c r="AAY182" s="150"/>
      <c r="AAZ182" s="150"/>
      <c r="ABA182" s="150"/>
      <c r="ABB182" s="150"/>
      <c r="ABC182" s="150"/>
      <c r="ABD182" s="150"/>
      <c r="ABE182" s="150"/>
      <c r="ABF182" s="150"/>
      <c r="ABG182" s="150"/>
      <c r="ABH182" s="150"/>
      <c r="ABI182" s="150"/>
      <c r="ABJ182" s="150"/>
      <c r="ABK182" s="150"/>
      <c r="ABL182" s="150"/>
      <c r="ABM182" s="150"/>
      <c r="ABN182" s="150"/>
      <c r="ABO182" s="150"/>
      <c r="ABP182" s="150"/>
      <c r="ABQ182" s="150"/>
      <c r="ABR182" s="150"/>
      <c r="ABS182" s="150"/>
      <c r="ABT182" s="150"/>
      <c r="ABU182" s="150"/>
      <c r="ABV182" s="150"/>
      <c r="ABW182" s="150"/>
      <c r="ABX182" s="150"/>
      <c r="ABY182" s="150"/>
      <c r="ABZ182" s="150"/>
      <c r="ACA182" s="150"/>
      <c r="ACB182" s="150"/>
      <c r="ACC182" s="150"/>
      <c r="ACD182" s="150"/>
      <c r="ACE182" s="150"/>
      <c r="ACF182" s="150"/>
      <c r="ACG182" s="150"/>
      <c r="ACH182" s="150"/>
      <c r="ACI182" s="150"/>
      <c r="ACJ182" s="150"/>
      <c r="ACK182" s="150"/>
      <c r="ACL182" s="150"/>
      <c r="ACM182" s="150"/>
      <c r="ACN182" s="150"/>
      <c r="ACO182" s="150"/>
      <c r="ACP182" s="150"/>
      <c r="ACQ182" s="150"/>
      <c r="ACR182" s="150"/>
      <c r="ACS182" s="150"/>
      <c r="ACT182" s="150"/>
      <c r="ACU182" s="150"/>
      <c r="ACV182" s="150"/>
      <c r="ACW182" s="150"/>
      <c r="ACX182" s="150"/>
      <c r="ACY182" s="150"/>
      <c r="ACZ182" s="150"/>
      <c r="ADA182" s="150"/>
      <c r="ADB182" s="150"/>
      <c r="ADC182" s="150"/>
      <c r="ADD182" s="150"/>
      <c r="ADE182" s="150"/>
      <c r="ADF182" s="150"/>
      <c r="ADG182" s="150"/>
      <c r="ADH182" s="150"/>
      <c r="ADI182" s="150"/>
      <c r="ADJ182" s="150"/>
      <c r="ADK182" s="150"/>
      <c r="ADL182" s="150"/>
      <c r="ADM182" s="150"/>
      <c r="ADN182" s="150"/>
      <c r="ADO182" s="150"/>
      <c r="ADP182" s="150"/>
      <c r="ADQ182" s="150"/>
      <c r="ADR182" s="150"/>
      <c r="ADS182" s="150"/>
      <c r="ADT182" s="150"/>
      <c r="ADU182" s="150"/>
      <c r="ADV182" s="150"/>
      <c r="ADW182" s="150"/>
      <c r="ADX182" s="150"/>
      <c r="ADY182" s="150"/>
      <c r="ADZ182" s="150"/>
      <c r="AEA182" s="150"/>
      <c r="AEB182" s="150"/>
      <c r="AEC182" s="150"/>
      <c r="AED182" s="150"/>
      <c r="AEE182" s="150"/>
      <c r="AEF182" s="150"/>
      <c r="AEG182" s="150"/>
      <c r="AEH182" s="150"/>
      <c r="AEI182" s="150"/>
      <c r="AEJ182" s="150"/>
      <c r="AEK182" s="150"/>
      <c r="AEL182" s="150"/>
      <c r="AEM182" s="150"/>
      <c r="AEN182" s="150"/>
      <c r="AEO182" s="150"/>
      <c r="AEP182" s="150"/>
      <c r="AEQ182" s="150"/>
      <c r="AER182" s="150"/>
      <c r="AES182" s="150"/>
      <c r="AET182" s="150"/>
      <c r="AEU182" s="150"/>
      <c r="AEV182" s="150"/>
      <c r="AEW182" s="150"/>
      <c r="AEX182" s="150"/>
      <c r="AEY182" s="150"/>
      <c r="AEZ182" s="150"/>
      <c r="AFA182" s="150"/>
      <c r="AFB182" s="150"/>
      <c r="AFC182" s="150"/>
      <c r="AFD182" s="150"/>
      <c r="AFE182" s="150"/>
      <c r="AFF182" s="150"/>
      <c r="AFG182" s="150"/>
      <c r="AFH182" s="150"/>
      <c r="AFI182" s="150"/>
      <c r="AFJ182" s="150"/>
      <c r="AFK182" s="150"/>
      <c r="AFL182" s="150"/>
      <c r="AFM182" s="150"/>
      <c r="AFN182" s="150"/>
      <c r="AFO182" s="150"/>
      <c r="AFP182" s="150"/>
      <c r="AFQ182" s="150"/>
      <c r="AFR182" s="150"/>
      <c r="AFS182" s="150"/>
      <c r="AFT182" s="150"/>
      <c r="AFU182" s="150"/>
      <c r="AFV182" s="150"/>
      <c r="AFW182" s="150"/>
      <c r="AFX182" s="150"/>
      <c r="AFY182" s="150"/>
      <c r="AFZ182" s="150"/>
      <c r="AGA182" s="150"/>
      <c r="AGB182" s="150"/>
      <c r="AGC182" s="150"/>
      <c r="AGD182" s="150"/>
      <c r="AGE182" s="150"/>
      <c r="AGF182" s="150"/>
      <c r="AGG182" s="150"/>
      <c r="AGH182" s="150"/>
      <c r="AGI182" s="150"/>
      <c r="AGJ182" s="150"/>
      <c r="AGK182" s="150"/>
      <c r="AGL182" s="150"/>
      <c r="AGM182" s="150"/>
      <c r="AGN182" s="150"/>
      <c r="AGO182" s="150"/>
      <c r="AGP182" s="150"/>
      <c r="AGQ182" s="150"/>
      <c r="AGR182" s="150"/>
      <c r="AGS182" s="150"/>
      <c r="AGT182" s="150"/>
      <c r="AGU182" s="150"/>
      <c r="AGV182" s="150"/>
      <c r="AGW182" s="150"/>
      <c r="AGX182" s="150"/>
      <c r="AGY182" s="150"/>
      <c r="AGZ182" s="150"/>
      <c r="AHA182" s="150"/>
      <c r="AHB182" s="150"/>
      <c r="AHC182" s="150"/>
      <c r="AHD182" s="150"/>
      <c r="AHE182" s="150"/>
      <c r="AHF182" s="150"/>
      <c r="AHG182" s="150"/>
      <c r="AHH182" s="150"/>
      <c r="AHI182" s="150"/>
      <c r="AHJ182" s="150"/>
      <c r="AHK182" s="150"/>
      <c r="AHL182" s="150"/>
      <c r="AHM182" s="150"/>
      <c r="AHN182" s="150"/>
      <c r="AHO182" s="150"/>
      <c r="AHP182" s="150"/>
      <c r="AHQ182" s="150"/>
      <c r="AHR182" s="150"/>
      <c r="AHS182" s="150"/>
      <c r="AHT182" s="150"/>
      <c r="AHU182" s="150"/>
      <c r="AHV182" s="150"/>
      <c r="AHW182" s="150"/>
      <c r="AHX182" s="150"/>
      <c r="AHY182" s="150"/>
      <c r="AHZ182" s="150"/>
      <c r="AIA182" s="150"/>
      <c r="AIB182" s="150"/>
      <c r="AIC182" s="150"/>
      <c r="AID182" s="150"/>
      <c r="AIE182" s="150"/>
      <c r="AIF182" s="150"/>
      <c r="AIG182" s="150"/>
      <c r="AIH182" s="150"/>
      <c r="AII182" s="150"/>
      <c r="AIJ182" s="150"/>
      <c r="AIK182" s="150"/>
      <c r="AIL182" s="150"/>
      <c r="AIM182" s="150"/>
      <c r="AIN182" s="150"/>
      <c r="AIO182" s="150"/>
      <c r="AIP182" s="150"/>
      <c r="AIQ182" s="150"/>
      <c r="AIR182" s="150"/>
      <c r="AIS182" s="150"/>
      <c r="AIT182" s="150"/>
      <c r="AIU182" s="150"/>
      <c r="AIV182" s="150"/>
      <c r="AIW182" s="150"/>
      <c r="AIX182" s="150"/>
      <c r="AIY182" s="150"/>
      <c r="AIZ182" s="150"/>
      <c r="AJA182" s="150"/>
      <c r="AJB182" s="150"/>
      <c r="AJC182" s="150"/>
      <c r="AJD182" s="150"/>
      <c r="AJE182" s="150"/>
      <c r="AJF182" s="150"/>
      <c r="AJG182" s="150"/>
      <c r="AJH182" s="150"/>
      <c r="AJI182" s="150"/>
      <c r="AJJ182" s="150"/>
      <c r="AJK182" s="150"/>
      <c r="AJL182" s="150"/>
      <c r="AJM182" s="150"/>
      <c r="AJN182" s="150"/>
      <c r="AJO182" s="150"/>
      <c r="AJP182" s="150"/>
      <c r="AJQ182" s="150"/>
      <c r="AJR182" s="150"/>
      <c r="AJS182" s="150"/>
      <c r="AJT182" s="150"/>
      <c r="AJU182" s="150"/>
      <c r="AJV182" s="150"/>
      <c r="AJW182" s="150"/>
      <c r="AJX182" s="150"/>
      <c r="AJY182" s="150"/>
      <c r="AJZ182" s="150"/>
      <c r="AKA182" s="150"/>
      <c r="AKB182" s="150"/>
      <c r="AKC182" s="150"/>
      <c r="AKD182" s="150"/>
      <c r="AKE182" s="150"/>
      <c r="AKF182" s="150"/>
      <c r="AKG182" s="150"/>
      <c r="AKH182" s="150"/>
      <c r="AKI182" s="150"/>
      <c r="AKJ182" s="150"/>
      <c r="AKK182" s="150"/>
      <c r="AKL182" s="150"/>
      <c r="AKM182" s="150"/>
      <c r="AKN182" s="150"/>
      <c r="AKO182" s="150"/>
      <c r="AKP182" s="150"/>
      <c r="AKQ182" s="150"/>
      <c r="AKR182" s="150"/>
      <c r="AKS182" s="150"/>
      <c r="AKT182" s="150"/>
      <c r="AKU182" s="150"/>
      <c r="AKV182" s="150"/>
      <c r="AKW182" s="150"/>
      <c r="AKX182" s="150"/>
      <c r="AKY182" s="150"/>
      <c r="AKZ182" s="150"/>
      <c r="ALA182" s="150"/>
      <c r="ALB182" s="150"/>
      <c r="ALC182" s="150"/>
      <c r="ALD182" s="150"/>
      <c r="ALE182" s="150"/>
      <c r="ALF182" s="150"/>
      <c r="ALG182" s="150"/>
      <c r="ALH182" s="150"/>
      <c r="ALI182" s="150"/>
      <c r="ALJ182" s="150"/>
      <c r="ALK182" s="150"/>
      <c r="ALL182" s="150"/>
      <c r="ALM182" s="150"/>
      <c r="ALN182" s="150"/>
      <c r="ALO182" s="150"/>
      <c r="ALP182" s="150"/>
      <c r="ALQ182" s="150"/>
      <c r="ALR182" s="150"/>
      <c r="ALS182" s="150"/>
      <c r="ALT182" s="150"/>
      <c r="ALU182" s="150"/>
      <c r="ALV182" s="150"/>
      <c r="ALW182" s="150"/>
      <c r="ALX182" s="150"/>
      <c r="ALY182" s="150"/>
      <c r="ALZ182" s="150"/>
      <c r="AMA182" s="150"/>
      <c r="AMB182" s="150"/>
      <c r="AMC182" s="150"/>
      <c r="AMD182" s="150"/>
      <c r="AME182" s="150"/>
      <c r="AMF182" s="150"/>
      <c r="AMG182" s="150"/>
      <c r="AMH182" s="150"/>
      <c r="AMI182" s="150"/>
      <c r="AMJ182" s="150"/>
      <c r="AMK182" s="150"/>
    </row>
    <row r="183" spans="1:1026" customFormat="1" x14ac:dyDescent="0.25">
      <c r="A183" s="258" t="s">
        <v>27722</v>
      </c>
      <c r="B183" s="257">
        <v>183</v>
      </c>
      <c r="C183" s="258" t="s">
        <v>27723</v>
      </c>
      <c r="D183" s="308" t="s">
        <v>27724</v>
      </c>
      <c r="E183" s="273"/>
      <c r="F183" s="278"/>
      <c r="G183" s="280"/>
      <c r="H183" s="280"/>
      <c r="I183" s="489" t="s">
        <v>750</v>
      </c>
      <c r="J183" s="301"/>
      <c r="K183" s="301"/>
      <c r="L183" s="301"/>
      <c r="M183" s="301"/>
      <c r="N183" s="301"/>
      <c r="O183" s="301"/>
      <c r="P183" s="301"/>
      <c r="Q183" s="301"/>
      <c r="R183" s="301"/>
      <c r="S183" s="301"/>
      <c r="T183" s="301"/>
      <c r="U183" s="301"/>
      <c r="V183" s="301"/>
      <c r="W183" s="283">
        <f t="shared" si="87"/>
        <v>100</v>
      </c>
      <c r="X183" s="283">
        <f t="shared" si="78"/>
        <v>100</v>
      </c>
      <c r="Y183" s="283">
        <f t="shared" si="86"/>
        <v>100</v>
      </c>
      <c r="Z183" s="283">
        <f t="shared" si="88"/>
        <v>100</v>
      </c>
      <c r="AA183" s="283">
        <f t="shared" si="89"/>
        <v>100</v>
      </c>
      <c r="AB183" s="287">
        <f t="shared" si="90"/>
        <v>100</v>
      </c>
      <c r="AC183" s="287">
        <f t="shared" si="91"/>
        <v>100</v>
      </c>
      <c r="AD183" s="287">
        <f t="shared" si="92"/>
        <v>100</v>
      </c>
      <c r="AE183" s="284">
        <f t="shared" si="97"/>
        <v>100</v>
      </c>
      <c r="AF183" s="284">
        <f t="shared" si="96"/>
        <v>100</v>
      </c>
      <c r="AG183" s="268">
        <f t="shared" si="98"/>
        <v>100</v>
      </c>
      <c r="AH183" s="268">
        <f t="shared" si="93"/>
        <v>100</v>
      </c>
      <c r="AI183" s="268">
        <f t="shared" si="99"/>
        <v>100</v>
      </c>
      <c r="AJ183" s="268">
        <f t="shared" si="95"/>
        <v>100</v>
      </c>
      <c r="AK183" s="490" t="s">
        <v>750</v>
      </c>
      <c r="AL183" s="297"/>
      <c r="AM183" s="297">
        <v>2</v>
      </c>
      <c r="AN183" s="490"/>
      <c r="AO183" s="277"/>
      <c r="AP183" s="277"/>
      <c r="AQ183" s="277"/>
      <c r="AR183" s="356" t="s">
        <v>756</v>
      </c>
      <c r="AS183" s="356"/>
      <c r="AT183" s="277"/>
      <c r="AU183" s="277"/>
      <c r="AV183" s="188"/>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c r="GX183" s="150"/>
      <c r="GY183" s="150"/>
      <c r="GZ183" s="150"/>
      <c r="HA183" s="150"/>
      <c r="HB183" s="150"/>
      <c r="HC183" s="150"/>
      <c r="HD183" s="150"/>
      <c r="HE183" s="150"/>
      <c r="HF183" s="150"/>
      <c r="HG183" s="150"/>
      <c r="HH183" s="150"/>
      <c r="HI183" s="150"/>
      <c r="HJ183" s="150"/>
      <c r="HK183" s="150"/>
      <c r="HL183" s="150"/>
      <c r="HM183" s="150"/>
      <c r="HN183" s="150"/>
      <c r="HO183" s="150"/>
      <c r="HP183" s="150"/>
      <c r="HQ183" s="150"/>
      <c r="HR183" s="150"/>
      <c r="HS183" s="150"/>
      <c r="HT183" s="150"/>
      <c r="HU183" s="150"/>
      <c r="HV183" s="150"/>
      <c r="HW183" s="150"/>
      <c r="HX183" s="150"/>
      <c r="HY183" s="150"/>
      <c r="HZ183" s="150"/>
      <c r="IA183" s="150"/>
      <c r="IB183" s="150"/>
      <c r="IC183" s="150"/>
      <c r="ID183" s="150"/>
      <c r="IE183" s="150"/>
      <c r="IF183" s="150"/>
      <c r="IG183" s="150"/>
      <c r="IH183" s="150"/>
      <c r="II183" s="150"/>
      <c r="IJ183" s="150"/>
      <c r="IK183" s="150"/>
      <c r="IL183" s="150"/>
      <c r="IM183" s="150"/>
      <c r="IN183" s="150"/>
      <c r="IO183" s="150"/>
      <c r="IP183" s="150"/>
      <c r="IQ183" s="150"/>
      <c r="IR183" s="150"/>
      <c r="IS183" s="150"/>
      <c r="IT183" s="150"/>
      <c r="IU183" s="150"/>
      <c r="IV183" s="150"/>
      <c r="IW183" s="150"/>
      <c r="IX183" s="150"/>
      <c r="IY183" s="150"/>
      <c r="IZ183" s="150"/>
      <c r="JA183" s="150"/>
      <c r="JB183" s="150"/>
      <c r="JC183" s="150"/>
      <c r="JD183" s="150"/>
      <c r="JE183" s="150"/>
      <c r="JF183" s="150"/>
      <c r="JG183" s="150"/>
      <c r="JH183" s="150"/>
      <c r="JI183" s="150"/>
      <c r="JJ183" s="150"/>
      <c r="JK183" s="150"/>
      <c r="JL183" s="150"/>
      <c r="JM183" s="150"/>
      <c r="JN183" s="150"/>
      <c r="JO183" s="150"/>
      <c r="JP183" s="150"/>
      <c r="JQ183" s="150"/>
      <c r="JR183" s="150"/>
      <c r="JS183" s="150"/>
      <c r="JT183" s="150"/>
      <c r="JU183" s="150"/>
      <c r="JV183" s="150"/>
      <c r="JW183" s="150"/>
      <c r="JX183" s="150"/>
      <c r="JY183" s="150"/>
      <c r="JZ183" s="150"/>
      <c r="KA183" s="150"/>
      <c r="KB183" s="150"/>
      <c r="KC183" s="150"/>
      <c r="KD183" s="150"/>
      <c r="KE183" s="150"/>
      <c r="KF183" s="150"/>
      <c r="KG183" s="150"/>
      <c r="KH183" s="150"/>
      <c r="KI183" s="150"/>
      <c r="KJ183" s="150"/>
      <c r="KK183" s="150"/>
      <c r="KL183" s="150"/>
      <c r="KM183" s="150"/>
      <c r="KN183" s="150"/>
      <c r="KO183" s="150"/>
      <c r="KP183" s="150"/>
      <c r="KQ183" s="150"/>
      <c r="KR183" s="150"/>
      <c r="KS183" s="150"/>
      <c r="KT183" s="150"/>
      <c r="KU183" s="150"/>
      <c r="KV183" s="150"/>
      <c r="KW183" s="150"/>
      <c r="KX183" s="150"/>
      <c r="KY183" s="150"/>
      <c r="KZ183" s="150"/>
      <c r="LA183" s="150"/>
      <c r="LB183" s="150"/>
      <c r="LC183" s="150"/>
      <c r="LD183" s="150"/>
      <c r="LE183" s="150"/>
      <c r="LF183" s="150"/>
      <c r="LG183" s="150"/>
      <c r="LH183" s="150"/>
      <c r="LI183" s="150"/>
      <c r="LJ183" s="150"/>
      <c r="LK183" s="150"/>
      <c r="LL183" s="150"/>
      <c r="LM183" s="150"/>
      <c r="LN183" s="150"/>
      <c r="LO183" s="150"/>
      <c r="LP183" s="150"/>
      <c r="LQ183" s="150"/>
      <c r="LR183" s="150"/>
      <c r="LS183" s="150"/>
      <c r="LT183" s="150"/>
      <c r="LU183" s="150"/>
      <c r="LV183" s="150"/>
      <c r="LW183" s="150"/>
      <c r="LX183" s="150"/>
      <c r="LY183" s="150"/>
      <c r="LZ183" s="150"/>
      <c r="MA183" s="150"/>
      <c r="MB183" s="150"/>
      <c r="MC183" s="150"/>
      <c r="MD183" s="150"/>
      <c r="ME183" s="150"/>
      <c r="MF183" s="150"/>
      <c r="MG183" s="150"/>
      <c r="MH183" s="150"/>
      <c r="MI183" s="150"/>
      <c r="MJ183" s="150"/>
      <c r="MK183" s="150"/>
      <c r="ML183" s="150"/>
      <c r="MM183" s="150"/>
      <c r="MN183" s="150"/>
      <c r="MO183" s="150"/>
      <c r="MP183" s="150"/>
      <c r="MQ183" s="150"/>
      <c r="MR183" s="150"/>
      <c r="MS183" s="150"/>
      <c r="MT183" s="150"/>
      <c r="MU183" s="150"/>
      <c r="MV183" s="150"/>
      <c r="MW183" s="150"/>
      <c r="MX183" s="150"/>
      <c r="MY183" s="150"/>
      <c r="MZ183" s="150"/>
      <c r="NA183" s="150"/>
      <c r="NB183" s="150"/>
      <c r="NC183" s="150"/>
      <c r="ND183" s="150"/>
      <c r="NE183" s="150"/>
      <c r="NF183" s="150"/>
      <c r="NG183" s="150"/>
      <c r="NH183" s="150"/>
      <c r="NI183" s="150"/>
      <c r="NJ183" s="150"/>
      <c r="NK183" s="150"/>
      <c r="NL183" s="150"/>
      <c r="NM183" s="150"/>
      <c r="NN183" s="150"/>
      <c r="NO183" s="150"/>
      <c r="NP183" s="150"/>
      <c r="NQ183" s="150"/>
      <c r="NR183" s="150"/>
      <c r="NS183" s="150"/>
      <c r="NT183" s="150"/>
      <c r="NU183" s="150"/>
      <c r="NV183" s="150"/>
      <c r="NW183" s="150"/>
      <c r="NX183" s="150"/>
      <c r="NY183" s="150"/>
      <c r="NZ183" s="150"/>
      <c r="OA183" s="150"/>
      <c r="OB183" s="150"/>
      <c r="OC183" s="150"/>
      <c r="OD183" s="150"/>
      <c r="OE183" s="150"/>
      <c r="OF183" s="150"/>
      <c r="OG183" s="150"/>
      <c r="OH183" s="150"/>
      <c r="OI183" s="150"/>
      <c r="OJ183" s="150"/>
      <c r="OK183" s="150"/>
      <c r="OL183" s="150"/>
      <c r="OM183" s="150"/>
      <c r="ON183" s="150"/>
      <c r="OO183" s="150"/>
      <c r="OP183" s="150"/>
      <c r="OQ183" s="150"/>
      <c r="OR183" s="150"/>
      <c r="OS183" s="150"/>
      <c r="OT183" s="150"/>
      <c r="OU183" s="150"/>
      <c r="OV183" s="150"/>
      <c r="OW183" s="150"/>
      <c r="OX183" s="150"/>
      <c r="OY183" s="150"/>
      <c r="OZ183" s="150"/>
      <c r="PA183" s="150"/>
      <c r="PB183" s="150"/>
      <c r="PC183" s="150"/>
      <c r="PD183" s="150"/>
      <c r="PE183" s="150"/>
      <c r="PF183" s="150"/>
      <c r="PG183" s="150"/>
      <c r="PH183" s="150"/>
      <c r="PI183" s="150"/>
      <c r="PJ183" s="150"/>
      <c r="PK183" s="150"/>
      <c r="PL183" s="150"/>
      <c r="PM183" s="150"/>
      <c r="PN183" s="150"/>
      <c r="PO183" s="150"/>
      <c r="PP183" s="150"/>
      <c r="PQ183" s="150"/>
      <c r="PR183" s="150"/>
      <c r="PS183" s="150"/>
      <c r="PT183" s="150"/>
      <c r="PU183" s="150"/>
      <c r="PV183" s="150"/>
      <c r="PW183" s="150"/>
      <c r="PX183" s="150"/>
      <c r="PY183" s="150"/>
      <c r="PZ183" s="150"/>
      <c r="QA183" s="150"/>
      <c r="QB183" s="150"/>
      <c r="QC183" s="150"/>
      <c r="QD183" s="150"/>
      <c r="QE183" s="150"/>
      <c r="QF183" s="150"/>
      <c r="QG183" s="150"/>
      <c r="QH183" s="150"/>
      <c r="QI183" s="150"/>
      <c r="QJ183" s="150"/>
      <c r="QK183" s="150"/>
      <c r="QL183" s="150"/>
      <c r="QM183" s="150"/>
      <c r="QN183" s="150"/>
      <c r="QO183" s="150"/>
      <c r="QP183" s="150"/>
      <c r="QQ183" s="150"/>
      <c r="QR183" s="150"/>
      <c r="QS183" s="150"/>
      <c r="QT183" s="150"/>
      <c r="QU183" s="150"/>
      <c r="QV183" s="150"/>
      <c r="QW183" s="150"/>
      <c r="QX183" s="150"/>
      <c r="QY183" s="150"/>
      <c r="QZ183" s="150"/>
      <c r="RA183" s="150"/>
      <c r="RB183" s="150"/>
      <c r="RC183" s="150"/>
      <c r="RD183" s="150"/>
      <c r="RE183" s="150"/>
      <c r="RF183" s="150"/>
      <c r="RG183" s="150"/>
      <c r="RH183" s="150"/>
      <c r="RI183" s="150"/>
      <c r="RJ183" s="150"/>
      <c r="RK183" s="150"/>
      <c r="RL183" s="150"/>
      <c r="RM183" s="150"/>
      <c r="RN183" s="150"/>
      <c r="RO183" s="150"/>
      <c r="RP183" s="150"/>
      <c r="RQ183" s="150"/>
      <c r="RR183" s="150"/>
      <c r="RS183" s="150"/>
      <c r="RT183" s="150"/>
      <c r="RU183" s="150"/>
      <c r="RV183" s="150"/>
      <c r="RW183" s="150"/>
      <c r="RX183" s="150"/>
      <c r="RY183" s="150"/>
      <c r="RZ183" s="150"/>
      <c r="SA183" s="150"/>
      <c r="SB183" s="150"/>
      <c r="SC183" s="150"/>
      <c r="SD183" s="150"/>
      <c r="SE183" s="150"/>
      <c r="SF183" s="150"/>
      <c r="SG183" s="150"/>
      <c r="SH183" s="150"/>
      <c r="SI183" s="150"/>
      <c r="SJ183" s="150"/>
      <c r="SK183" s="150"/>
      <c r="SL183" s="150"/>
      <c r="SM183" s="150"/>
      <c r="SN183" s="150"/>
      <c r="SO183" s="150"/>
      <c r="SP183" s="150"/>
      <c r="SQ183" s="150"/>
      <c r="SR183" s="150"/>
      <c r="SS183" s="150"/>
      <c r="ST183" s="150"/>
      <c r="SU183" s="150"/>
      <c r="SV183" s="150"/>
      <c r="SW183" s="150"/>
      <c r="SX183" s="150"/>
      <c r="SY183" s="150"/>
      <c r="SZ183" s="150"/>
      <c r="TA183" s="150"/>
      <c r="TB183" s="150"/>
      <c r="TC183" s="150"/>
      <c r="TD183" s="150"/>
      <c r="TE183" s="150"/>
      <c r="TF183" s="150"/>
      <c r="TG183" s="150"/>
      <c r="TH183" s="150"/>
      <c r="TI183" s="150"/>
      <c r="TJ183" s="150"/>
      <c r="TK183" s="150"/>
      <c r="TL183" s="150"/>
      <c r="TM183" s="150"/>
      <c r="TN183" s="150"/>
      <c r="TO183" s="150"/>
      <c r="TP183" s="150"/>
      <c r="TQ183" s="150"/>
      <c r="TR183" s="150"/>
      <c r="TS183" s="150"/>
      <c r="TT183" s="150"/>
      <c r="TU183" s="150"/>
      <c r="TV183" s="150"/>
      <c r="TW183" s="150"/>
      <c r="TX183" s="150"/>
      <c r="TY183" s="150"/>
      <c r="TZ183" s="150"/>
      <c r="UA183" s="150"/>
      <c r="UB183" s="150"/>
      <c r="UC183" s="150"/>
      <c r="UD183" s="150"/>
      <c r="UE183" s="150"/>
      <c r="UF183" s="150"/>
      <c r="UG183" s="150"/>
      <c r="UH183" s="150"/>
      <c r="UI183" s="150"/>
      <c r="UJ183" s="150"/>
      <c r="UK183" s="150"/>
      <c r="UL183" s="150"/>
      <c r="UM183" s="150"/>
      <c r="UN183" s="150"/>
      <c r="UO183" s="150"/>
      <c r="UP183" s="150"/>
      <c r="UQ183" s="150"/>
      <c r="UR183" s="150"/>
      <c r="US183" s="150"/>
      <c r="UT183" s="150"/>
      <c r="UU183" s="150"/>
      <c r="UV183" s="150"/>
      <c r="UW183" s="150"/>
      <c r="UX183" s="150"/>
      <c r="UY183" s="150"/>
      <c r="UZ183" s="150"/>
      <c r="VA183" s="150"/>
      <c r="VB183" s="150"/>
      <c r="VC183" s="150"/>
      <c r="VD183" s="150"/>
      <c r="VE183" s="150"/>
      <c r="VF183" s="150"/>
      <c r="VG183" s="150"/>
      <c r="VH183" s="150"/>
      <c r="VI183" s="150"/>
      <c r="VJ183" s="150"/>
      <c r="VK183" s="150"/>
      <c r="VL183" s="150"/>
      <c r="VM183" s="150"/>
      <c r="VN183" s="150"/>
      <c r="VO183" s="150"/>
      <c r="VP183" s="150"/>
      <c r="VQ183" s="150"/>
      <c r="VR183" s="150"/>
      <c r="VS183" s="150"/>
      <c r="VT183" s="150"/>
      <c r="VU183" s="150"/>
      <c r="VV183" s="150"/>
      <c r="VW183" s="150"/>
      <c r="VX183" s="150"/>
      <c r="VY183" s="150"/>
      <c r="VZ183" s="150"/>
      <c r="WA183" s="150"/>
      <c r="WB183" s="150"/>
      <c r="WC183" s="150"/>
      <c r="WD183" s="150"/>
      <c r="WE183" s="150"/>
      <c r="WF183" s="150"/>
      <c r="WG183" s="150"/>
      <c r="WH183" s="150"/>
      <c r="WI183" s="150"/>
      <c r="WJ183" s="150"/>
      <c r="WK183" s="150"/>
      <c r="WL183" s="150"/>
      <c r="WM183" s="150"/>
      <c r="WN183" s="150"/>
      <c r="WO183" s="150"/>
      <c r="WP183" s="150"/>
      <c r="WQ183" s="150"/>
      <c r="WR183" s="150"/>
      <c r="WS183" s="150"/>
      <c r="WT183" s="150"/>
      <c r="WU183" s="150"/>
      <c r="WV183" s="150"/>
      <c r="WW183" s="150"/>
      <c r="WX183" s="150"/>
      <c r="WY183" s="150"/>
      <c r="WZ183" s="150"/>
      <c r="XA183" s="150"/>
      <c r="XB183" s="150"/>
      <c r="XC183" s="150"/>
      <c r="XD183" s="150"/>
      <c r="XE183" s="150"/>
      <c r="XF183" s="150"/>
      <c r="XG183" s="150"/>
      <c r="XH183" s="150"/>
      <c r="XI183" s="150"/>
      <c r="XJ183" s="150"/>
      <c r="XK183" s="150"/>
      <c r="XL183" s="150"/>
      <c r="XM183" s="150"/>
      <c r="XN183" s="150"/>
      <c r="XO183" s="150"/>
      <c r="XP183" s="150"/>
      <c r="XQ183" s="150"/>
      <c r="XR183" s="150"/>
      <c r="XS183" s="150"/>
      <c r="XT183" s="150"/>
      <c r="XU183" s="150"/>
      <c r="XV183" s="150"/>
      <c r="XW183" s="150"/>
      <c r="XX183" s="150"/>
      <c r="XY183" s="150"/>
      <c r="XZ183" s="150"/>
      <c r="YA183" s="150"/>
      <c r="YB183" s="150"/>
      <c r="YC183" s="150"/>
      <c r="YD183" s="150"/>
      <c r="YE183" s="150"/>
      <c r="YF183" s="150"/>
      <c r="YG183" s="150"/>
      <c r="YH183" s="150"/>
      <c r="YI183" s="150"/>
      <c r="YJ183" s="150"/>
      <c r="YK183" s="150"/>
      <c r="YL183" s="150"/>
      <c r="YM183" s="150"/>
      <c r="YN183" s="150"/>
      <c r="YO183" s="150"/>
      <c r="YP183" s="150"/>
      <c r="YQ183" s="150"/>
      <c r="YR183" s="150"/>
      <c r="YS183" s="150"/>
      <c r="YT183" s="150"/>
      <c r="YU183" s="150"/>
      <c r="YV183" s="150"/>
      <c r="YW183" s="150"/>
      <c r="YX183" s="150"/>
      <c r="YY183" s="150"/>
      <c r="YZ183" s="150"/>
      <c r="ZA183" s="150"/>
      <c r="ZB183" s="150"/>
      <c r="ZC183" s="150"/>
      <c r="ZD183" s="150"/>
      <c r="ZE183" s="150"/>
      <c r="ZF183" s="150"/>
      <c r="ZG183" s="150"/>
      <c r="ZH183" s="150"/>
      <c r="ZI183" s="150"/>
      <c r="ZJ183" s="150"/>
      <c r="ZK183" s="150"/>
      <c r="ZL183" s="150"/>
      <c r="ZM183" s="150"/>
      <c r="ZN183" s="150"/>
      <c r="ZO183" s="150"/>
      <c r="ZP183" s="150"/>
      <c r="ZQ183" s="150"/>
      <c r="ZR183" s="150"/>
      <c r="ZS183" s="150"/>
      <c r="ZT183" s="150"/>
      <c r="ZU183" s="150"/>
      <c r="ZV183" s="150"/>
      <c r="ZW183" s="150"/>
      <c r="ZX183" s="150"/>
      <c r="ZY183" s="150"/>
      <c r="ZZ183" s="150"/>
      <c r="AAA183" s="150"/>
      <c r="AAB183" s="150"/>
      <c r="AAC183" s="150"/>
      <c r="AAD183" s="150"/>
      <c r="AAE183" s="150"/>
      <c r="AAF183" s="150"/>
      <c r="AAG183" s="150"/>
      <c r="AAH183" s="150"/>
      <c r="AAI183" s="150"/>
      <c r="AAJ183" s="150"/>
      <c r="AAK183" s="150"/>
      <c r="AAL183" s="150"/>
      <c r="AAM183" s="150"/>
      <c r="AAN183" s="150"/>
      <c r="AAO183" s="150"/>
      <c r="AAP183" s="150"/>
      <c r="AAQ183" s="150"/>
      <c r="AAR183" s="150"/>
      <c r="AAS183" s="150"/>
      <c r="AAT183" s="150"/>
      <c r="AAU183" s="150"/>
      <c r="AAV183" s="150"/>
      <c r="AAW183" s="150"/>
      <c r="AAX183" s="150"/>
      <c r="AAY183" s="150"/>
      <c r="AAZ183" s="150"/>
      <c r="ABA183" s="150"/>
      <c r="ABB183" s="150"/>
      <c r="ABC183" s="150"/>
      <c r="ABD183" s="150"/>
      <c r="ABE183" s="150"/>
      <c r="ABF183" s="150"/>
      <c r="ABG183" s="150"/>
      <c r="ABH183" s="150"/>
      <c r="ABI183" s="150"/>
      <c r="ABJ183" s="150"/>
      <c r="ABK183" s="150"/>
      <c r="ABL183" s="150"/>
      <c r="ABM183" s="150"/>
      <c r="ABN183" s="150"/>
      <c r="ABO183" s="150"/>
      <c r="ABP183" s="150"/>
      <c r="ABQ183" s="150"/>
      <c r="ABR183" s="150"/>
      <c r="ABS183" s="150"/>
      <c r="ABT183" s="150"/>
      <c r="ABU183" s="150"/>
      <c r="ABV183" s="150"/>
      <c r="ABW183" s="150"/>
      <c r="ABX183" s="150"/>
      <c r="ABY183" s="150"/>
      <c r="ABZ183" s="150"/>
      <c r="ACA183" s="150"/>
      <c r="ACB183" s="150"/>
      <c r="ACC183" s="150"/>
      <c r="ACD183" s="150"/>
      <c r="ACE183" s="150"/>
      <c r="ACF183" s="150"/>
      <c r="ACG183" s="150"/>
      <c r="ACH183" s="150"/>
      <c r="ACI183" s="150"/>
      <c r="ACJ183" s="150"/>
      <c r="ACK183" s="150"/>
      <c r="ACL183" s="150"/>
      <c r="ACM183" s="150"/>
      <c r="ACN183" s="150"/>
      <c r="ACO183" s="150"/>
      <c r="ACP183" s="150"/>
      <c r="ACQ183" s="150"/>
      <c r="ACR183" s="150"/>
      <c r="ACS183" s="150"/>
      <c r="ACT183" s="150"/>
      <c r="ACU183" s="150"/>
      <c r="ACV183" s="150"/>
      <c r="ACW183" s="150"/>
      <c r="ACX183" s="150"/>
      <c r="ACY183" s="150"/>
      <c r="ACZ183" s="150"/>
      <c r="ADA183" s="150"/>
      <c r="ADB183" s="150"/>
      <c r="ADC183" s="150"/>
      <c r="ADD183" s="150"/>
      <c r="ADE183" s="150"/>
      <c r="ADF183" s="150"/>
      <c r="ADG183" s="150"/>
      <c r="ADH183" s="150"/>
      <c r="ADI183" s="150"/>
      <c r="ADJ183" s="150"/>
      <c r="ADK183" s="150"/>
      <c r="ADL183" s="150"/>
      <c r="ADM183" s="150"/>
      <c r="ADN183" s="150"/>
      <c r="ADO183" s="150"/>
      <c r="ADP183" s="150"/>
      <c r="ADQ183" s="150"/>
      <c r="ADR183" s="150"/>
      <c r="ADS183" s="150"/>
      <c r="ADT183" s="150"/>
      <c r="ADU183" s="150"/>
      <c r="ADV183" s="150"/>
      <c r="ADW183" s="150"/>
      <c r="ADX183" s="150"/>
      <c r="ADY183" s="150"/>
      <c r="ADZ183" s="150"/>
      <c r="AEA183" s="150"/>
      <c r="AEB183" s="150"/>
      <c r="AEC183" s="150"/>
      <c r="AED183" s="150"/>
      <c r="AEE183" s="150"/>
      <c r="AEF183" s="150"/>
      <c r="AEG183" s="150"/>
      <c r="AEH183" s="150"/>
      <c r="AEI183" s="150"/>
      <c r="AEJ183" s="150"/>
      <c r="AEK183" s="150"/>
      <c r="AEL183" s="150"/>
      <c r="AEM183" s="150"/>
      <c r="AEN183" s="150"/>
      <c r="AEO183" s="150"/>
      <c r="AEP183" s="150"/>
      <c r="AEQ183" s="150"/>
      <c r="AER183" s="150"/>
      <c r="AES183" s="150"/>
      <c r="AET183" s="150"/>
      <c r="AEU183" s="150"/>
      <c r="AEV183" s="150"/>
      <c r="AEW183" s="150"/>
      <c r="AEX183" s="150"/>
      <c r="AEY183" s="150"/>
      <c r="AEZ183" s="150"/>
      <c r="AFA183" s="150"/>
      <c r="AFB183" s="150"/>
      <c r="AFC183" s="150"/>
      <c r="AFD183" s="150"/>
      <c r="AFE183" s="150"/>
      <c r="AFF183" s="150"/>
      <c r="AFG183" s="150"/>
      <c r="AFH183" s="150"/>
      <c r="AFI183" s="150"/>
      <c r="AFJ183" s="150"/>
      <c r="AFK183" s="150"/>
      <c r="AFL183" s="150"/>
      <c r="AFM183" s="150"/>
      <c r="AFN183" s="150"/>
      <c r="AFO183" s="150"/>
      <c r="AFP183" s="150"/>
      <c r="AFQ183" s="150"/>
      <c r="AFR183" s="150"/>
      <c r="AFS183" s="150"/>
      <c r="AFT183" s="150"/>
      <c r="AFU183" s="150"/>
      <c r="AFV183" s="150"/>
      <c r="AFW183" s="150"/>
      <c r="AFX183" s="150"/>
      <c r="AFY183" s="150"/>
      <c r="AFZ183" s="150"/>
      <c r="AGA183" s="150"/>
      <c r="AGB183" s="150"/>
      <c r="AGC183" s="150"/>
      <c r="AGD183" s="150"/>
      <c r="AGE183" s="150"/>
      <c r="AGF183" s="150"/>
      <c r="AGG183" s="150"/>
      <c r="AGH183" s="150"/>
      <c r="AGI183" s="150"/>
      <c r="AGJ183" s="150"/>
      <c r="AGK183" s="150"/>
      <c r="AGL183" s="150"/>
      <c r="AGM183" s="150"/>
      <c r="AGN183" s="150"/>
      <c r="AGO183" s="150"/>
      <c r="AGP183" s="150"/>
      <c r="AGQ183" s="150"/>
      <c r="AGR183" s="150"/>
      <c r="AGS183" s="150"/>
      <c r="AGT183" s="150"/>
      <c r="AGU183" s="150"/>
      <c r="AGV183" s="150"/>
      <c r="AGW183" s="150"/>
      <c r="AGX183" s="150"/>
      <c r="AGY183" s="150"/>
      <c r="AGZ183" s="150"/>
      <c r="AHA183" s="150"/>
      <c r="AHB183" s="150"/>
      <c r="AHC183" s="150"/>
      <c r="AHD183" s="150"/>
      <c r="AHE183" s="150"/>
      <c r="AHF183" s="150"/>
      <c r="AHG183" s="150"/>
      <c r="AHH183" s="150"/>
      <c r="AHI183" s="150"/>
      <c r="AHJ183" s="150"/>
      <c r="AHK183" s="150"/>
      <c r="AHL183" s="150"/>
      <c r="AHM183" s="150"/>
      <c r="AHN183" s="150"/>
      <c r="AHO183" s="150"/>
      <c r="AHP183" s="150"/>
      <c r="AHQ183" s="150"/>
      <c r="AHR183" s="150"/>
      <c r="AHS183" s="150"/>
      <c r="AHT183" s="150"/>
      <c r="AHU183" s="150"/>
      <c r="AHV183" s="150"/>
      <c r="AHW183" s="150"/>
      <c r="AHX183" s="150"/>
      <c r="AHY183" s="150"/>
      <c r="AHZ183" s="150"/>
      <c r="AIA183" s="150"/>
      <c r="AIB183" s="150"/>
      <c r="AIC183" s="150"/>
      <c r="AID183" s="150"/>
      <c r="AIE183" s="150"/>
      <c r="AIF183" s="150"/>
      <c r="AIG183" s="150"/>
      <c r="AIH183" s="150"/>
      <c r="AII183" s="150"/>
      <c r="AIJ183" s="150"/>
      <c r="AIK183" s="150"/>
      <c r="AIL183" s="150"/>
      <c r="AIM183" s="150"/>
      <c r="AIN183" s="150"/>
      <c r="AIO183" s="150"/>
      <c r="AIP183" s="150"/>
      <c r="AIQ183" s="150"/>
      <c r="AIR183" s="150"/>
      <c r="AIS183" s="150"/>
      <c r="AIT183" s="150"/>
      <c r="AIU183" s="150"/>
      <c r="AIV183" s="150"/>
      <c r="AIW183" s="150"/>
      <c r="AIX183" s="150"/>
      <c r="AIY183" s="150"/>
      <c r="AIZ183" s="150"/>
      <c r="AJA183" s="150"/>
      <c r="AJB183" s="150"/>
      <c r="AJC183" s="150"/>
      <c r="AJD183" s="150"/>
      <c r="AJE183" s="150"/>
      <c r="AJF183" s="150"/>
      <c r="AJG183" s="150"/>
      <c r="AJH183" s="150"/>
      <c r="AJI183" s="150"/>
      <c r="AJJ183" s="150"/>
      <c r="AJK183" s="150"/>
      <c r="AJL183" s="150"/>
      <c r="AJM183" s="150"/>
      <c r="AJN183" s="150"/>
      <c r="AJO183" s="150"/>
      <c r="AJP183" s="150"/>
      <c r="AJQ183" s="150"/>
      <c r="AJR183" s="150"/>
      <c r="AJS183" s="150"/>
      <c r="AJT183" s="150"/>
      <c r="AJU183" s="150"/>
      <c r="AJV183" s="150"/>
      <c r="AJW183" s="150"/>
      <c r="AJX183" s="150"/>
      <c r="AJY183" s="150"/>
      <c r="AJZ183" s="150"/>
      <c r="AKA183" s="150"/>
      <c r="AKB183" s="150"/>
      <c r="AKC183" s="150"/>
      <c r="AKD183" s="150"/>
      <c r="AKE183" s="150"/>
      <c r="AKF183" s="150"/>
      <c r="AKG183" s="150"/>
      <c r="AKH183" s="150"/>
      <c r="AKI183" s="150"/>
      <c r="AKJ183" s="150"/>
      <c r="AKK183" s="150"/>
      <c r="AKL183" s="150"/>
      <c r="AKM183" s="150"/>
      <c r="AKN183" s="150"/>
      <c r="AKO183" s="150"/>
      <c r="AKP183" s="150"/>
      <c r="AKQ183" s="150"/>
      <c r="AKR183" s="150"/>
      <c r="AKS183" s="150"/>
      <c r="AKT183" s="150"/>
      <c r="AKU183" s="150"/>
      <c r="AKV183" s="150"/>
      <c r="AKW183" s="150"/>
      <c r="AKX183" s="150"/>
      <c r="AKY183" s="150"/>
      <c r="AKZ183" s="150"/>
      <c r="ALA183" s="150"/>
      <c r="ALB183" s="150"/>
      <c r="ALC183" s="150"/>
      <c r="ALD183" s="150"/>
      <c r="ALE183" s="150"/>
      <c r="ALF183" s="150"/>
      <c r="ALG183" s="150"/>
      <c r="ALH183" s="150"/>
      <c r="ALI183" s="150"/>
      <c r="ALJ183" s="150"/>
      <c r="ALK183" s="150"/>
      <c r="ALL183" s="150"/>
      <c r="ALM183" s="150"/>
      <c r="ALN183" s="150"/>
      <c r="ALO183" s="150"/>
      <c r="ALP183" s="150"/>
      <c r="ALQ183" s="150"/>
      <c r="ALR183" s="150"/>
      <c r="ALS183" s="150"/>
      <c r="ALT183" s="150"/>
      <c r="ALU183" s="150"/>
      <c r="ALV183" s="150"/>
      <c r="ALW183" s="150"/>
      <c r="ALX183" s="150"/>
      <c r="ALY183" s="150"/>
      <c r="ALZ183" s="150"/>
      <c r="AMA183" s="150"/>
      <c r="AMB183" s="150"/>
      <c r="AMC183" s="150"/>
      <c r="AMD183" s="150"/>
      <c r="AME183" s="150"/>
      <c r="AMF183" s="150"/>
      <c r="AMG183" s="150"/>
      <c r="AMH183" s="150"/>
      <c r="AMI183" s="150"/>
      <c r="AMJ183" s="150"/>
      <c r="AMK183" s="150"/>
      <c r="AML183" s="559"/>
    </row>
    <row r="184" spans="1:1026" ht="21" customHeight="1" x14ac:dyDescent="0.25">
      <c r="A184" s="402" t="s">
        <v>767</v>
      </c>
      <c r="B184" s="257">
        <v>184</v>
      </c>
      <c r="C184" s="258" t="s">
        <v>24298</v>
      </c>
      <c r="D184" s="259"/>
      <c r="E184" s="368"/>
      <c r="F184" s="369">
        <v>4</v>
      </c>
      <c r="G184" s="370"/>
      <c r="H184" s="370"/>
      <c r="I184" s="493" t="s">
        <v>768</v>
      </c>
      <c r="J184" s="281">
        <v>2</v>
      </c>
      <c r="K184" s="349">
        <v>1</v>
      </c>
      <c r="L184" s="349"/>
      <c r="M184" s="350"/>
      <c r="N184" s="350"/>
      <c r="O184" s="349"/>
      <c r="P184" s="349"/>
      <c r="Q184" s="350"/>
      <c r="R184" s="350"/>
      <c r="S184" s="350"/>
      <c r="T184" s="350"/>
      <c r="U184" s="350"/>
      <c r="V184" s="317"/>
      <c r="W184" s="283">
        <f t="shared" si="87"/>
        <v>100</v>
      </c>
      <c r="X184" s="283">
        <f t="shared" si="78"/>
        <v>100</v>
      </c>
      <c r="Y184" s="283">
        <f t="shared" si="86"/>
        <v>100</v>
      </c>
      <c r="Z184" s="283">
        <f t="shared" si="88"/>
        <v>100</v>
      </c>
      <c r="AA184" s="283">
        <f t="shared" si="89"/>
        <v>100</v>
      </c>
      <c r="AB184" s="287">
        <f t="shared" si="90"/>
        <v>100</v>
      </c>
      <c r="AC184" s="287">
        <f t="shared" si="91"/>
        <v>100</v>
      </c>
      <c r="AD184" s="287">
        <f t="shared" si="92"/>
        <v>100</v>
      </c>
      <c r="AE184" s="284">
        <f t="shared" si="97"/>
        <v>100</v>
      </c>
      <c r="AF184" s="284">
        <f t="shared" si="96"/>
        <v>100</v>
      </c>
      <c r="AG184" s="268">
        <f t="shared" si="98"/>
        <v>1</v>
      </c>
      <c r="AH184" s="268">
        <f t="shared" si="93"/>
        <v>10</v>
      </c>
      <c r="AI184" s="268">
        <f t="shared" si="99"/>
        <v>3</v>
      </c>
      <c r="AJ184" s="268">
        <f t="shared" si="95"/>
        <v>100</v>
      </c>
      <c r="AK184" s="501">
        <v>4.3700000000000003E-2</v>
      </c>
      <c r="AL184" s="412">
        <v>1</v>
      </c>
      <c r="AM184" s="412">
        <v>3</v>
      </c>
      <c r="AN184" s="512" t="s">
        <v>769</v>
      </c>
      <c r="AO184" s="357"/>
      <c r="AP184" s="357"/>
      <c r="AQ184" s="286"/>
      <c r="AR184" s="382" t="s">
        <v>24299</v>
      </c>
      <c r="AS184" s="382"/>
      <c r="AT184" s="286"/>
      <c r="AU184" s="286"/>
      <c r="AV184" s="559"/>
    </row>
    <row r="185" spans="1:1026" ht="18.75" customHeight="1" x14ac:dyDescent="0.25">
      <c r="A185" s="310" t="s">
        <v>811</v>
      </c>
      <c r="B185" s="257">
        <v>185</v>
      </c>
      <c r="C185" s="258" t="s">
        <v>812</v>
      </c>
      <c r="D185" s="320" t="s">
        <v>1138</v>
      </c>
      <c r="E185" s="311"/>
      <c r="F185" s="312"/>
      <c r="G185" s="313"/>
      <c r="H185" s="313"/>
      <c r="I185" s="496">
        <v>294</v>
      </c>
      <c r="J185" s="314">
        <v>2</v>
      </c>
      <c r="K185" s="315">
        <v>1</v>
      </c>
      <c r="L185" s="315"/>
      <c r="M185" s="316"/>
      <c r="N185" s="316"/>
      <c r="O185" s="315"/>
      <c r="P185" s="315"/>
      <c r="Q185" s="316"/>
      <c r="R185" s="316"/>
      <c r="S185" s="316"/>
      <c r="T185" s="316"/>
      <c r="U185" s="316"/>
      <c r="V185" s="317"/>
      <c r="W185" s="283">
        <f t="shared" si="87"/>
        <v>100</v>
      </c>
      <c r="X185" s="283">
        <f t="shared" si="78"/>
        <v>100</v>
      </c>
      <c r="Y185" s="283">
        <f t="shared" si="86"/>
        <v>100</v>
      </c>
      <c r="Z185" s="283">
        <f t="shared" si="88"/>
        <v>100</v>
      </c>
      <c r="AA185" s="283">
        <f t="shared" si="89"/>
        <v>100</v>
      </c>
      <c r="AB185" s="287">
        <f t="shared" si="90"/>
        <v>100</v>
      </c>
      <c r="AC185" s="287">
        <f t="shared" si="91"/>
        <v>100</v>
      </c>
      <c r="AD185" s="287">
        <f t="shared" si="92"/>
        <v>100</v>
      </c>
      <c r="AE185" s="284">
        <f t="shared" si="97"/>
        <v>100</v>
      </c>
      <c r="AF185" s="284">
        <f t="shared" si="96"/>
        <v>100</v>
      </c>
      <c r="AG185" s="268">
        <f t="shared" si="98"/>
        <v>1</v>
      </c>
      <c r="AH185" s="268">
        <f t="shared" si="93"/>
        <v>10</v>
      </c>
      <c r="AI185" s="268">
        <f t="shared" si="99"/>
        <v>3</v>
      </c>
      <c r="AJ185" s="268">
        <f t="shared" si="95"/>
        <v>100</v>
      </c>
      <c r="AK185" s="501">
        <v>7.3999999999999996E-2</v>
      </c>
      <c r="AL185" s="413"/>
      <c r="AM185" s="366">
        <v>3</v>
      </c>
      <c r="AN185" s="511" t="s">
        <v>813</v>
      </c>
      <c r="AO185" s="414"/>
      <c r="AP185" s="414"/>
      <c r="AQ185" s="414"/>
      <c r="AR185" s="382" t="s">
        <v>756</v>
      </c>
      <c r="AS185" s="382"/>
      <c r="AT185" s="414"/>
      <c r="AU185" s="414"/>
      <c r="AV185" s="153"/>
    </row>
    <row r="186" spans="1:1026" s="568" customFormat="1" ht="18.75" customHeight="1" x14ac:dyDescent="0.25">
      <c r="A186" s="310" t="s">
        <v>32092</v>
      </c>
      <c r="B186" s="257">
        <v>186</v>
      </c>
      <c r="C186" s="570" t="s">
        <v>32091</v>
      </c>
      <c r="D186" s="320" t="s">
        <v>32092</v>
      </c>
      <c r="E186" s="311"/>
      <c r="F186" s="312"/>
      <c r="G186" s="313"/>
      <c r="H186" s="313"/>
      <c r="I186" s="496"/>
      <c r="J186" s="314"/>
      <c r="K186" s="315"/>
      <c r="L186" s="315"/>
      <c r="M186" s="316"/>
      <c r="N186" s="316"/>
      <c r="O186" s="315"/>
      <c r="P186" s="315"/>
      <c r="Q186" s="316"/>
      <c r="R186" s="316"/>
      <c r="S186" s="316"/>
      <c r="T186" s="316"/>
      <c r="U186" s="316"/>
      <c r="V186" s="317"/>
      <c r="W186" s="283"/>
      <c r="X186" s="283"/>
      <c r="Y186" s="283"/>
      <c r="Z186" s="283"/>
      <c r="AA186" s="283"/>
      <c r="AB186" s="287"/>
      <c r="AC186" s="287"/>
      <c r="AD186" s="287"/>
      <c r="AE186" s="284"/>
      <c r="AF186" s="284"/>
      <c r="AG186" s="268"/>
      <c r="AH186" s="268"/>
      <c r="AI186" s="268"/>
      <c r="AJ186" s="268"/>
      <c r="AK186" s="501"/>
      <c r="AL186" s="413"/>
      <c r="AM186" s="366"/>
      <c r="AN186" s="511"/>
      <c r="AO186" s="414"/>
      <c r="AP186" s="414"/>
      <c r="AQ186" s="414"/>
      <c r="AR186" s="382"/>
      <c r="AS186" s="382"/>
      <c r="AT186" s="414"/>
      <c r="AU186" s="414"/>
      <c r="AV186" s="153"/>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c r="GX186" s="150"/>
      <c r="GY186" s="150"/>
      <c r="GZ186" s="150"/>
      <c r="HA186" s="150"/>
      <c r="HB186" s="150"/>
      <c r="HC186" s="150"/>
      <c r="HD186" s="150"/>
      <c r="HE186" s="150"/>
      <c r="HF186" s="150"/>
      <c r="HG186" s="150"/>
      <c r="HH186" s="150"/>
      <c r="HI186" s="150"/>
      <c r="HJ186" s="150"/>
      <c r="HK186" s="150"/>
      <c r="HL186" s="150"/>
      <c r="HM186" s="150"/>
      <c r="HN186" s="150"/>
      <c r="HO186" s="150"/>
      <c r="HP186" s="150"/>
      <c r="HQ186" s="150"/>
      <c r="HR186" s="150"/>
      <c r="HS186" s="150"/>
      <c r="HT186" s="150"/>
      <c r="HU186" s="150"/>
      <c r="HV186" s="150"/>
      <c r="HW186" s="150"/>
      <c r="HX186" s="150"/>
      <c r="HY186" s="150"/>
      <c r="HZ186" s="150"/>
      <c r="IA186" s="150"/>
      <c r="IB186" s="150"/>
      <c r="IC186" s="150"/>
      <c r="ID186" s="150"/>
      <c r="IE186" s="150"/>
      <c r="IF186" s="150"/>
      <c r="IG186" s="150"/>
      <c r="IH186" s="150"/>
      <c r="II186" s="150"/>
      <c r="IJ186" s="150"/>
      <c r="IK186" s="150"/>
      <c r="IL186" s="150"/>
      <c r="IM186" s="150"/>
      <c r="IN186" s="150"/>
      <c r="IO186" s="150"/>
      <c r="IP186" s="150"/>
      <c r="IQ186" s="150"/>
      <c r="IR186" s="150"/>
      <c r="IS186" s="150"/>
      <c r="IT186" s="150"/>
      <c r="IU186" s="150"/>
      <c r="IV186" s="150"/>
      <c r="IW186" s="150"/>
      <c r="IX186" s="150"/>
      <c r="IY186" s="150"/>
      <c r="IZ186" s="150"/>
      <c r="JA186" s="150"/>
      <c r="JB186" s="150"/>
      <c r="JC186" s="150"/>
      <c r="JD186" s="150"/>
      <c r="JE186" s="150"/>
      <c r="JF186" s="150"/>
      <c r="JG186" s="150"/>
      <c r="JH186" s="150"/>
      <c r="JI186" s="150"/>
      <c r="JJ186" s="150"/>
      <c r="JK186" s="150"/>
      <c r="JL186" s="150"/>
      <c r="JM186" s="150"/>
      <c r="JN186" s="150"/>
      <c r="JO186" s="150"/>
      <c r="JP186" s="150"/>
      <c r="JQ186" s="150"/>
      <c r="JR186" s="150"/>
      <c r="JS186" s="150"/>
      <c r="JT186" s="150"/>
      <c r="JU186" s="150"/>
      <c r="JV186" s="150"/>
      <c r="JW186" s="150"/>
      <c r="JX186" s="150"/>
      <c r="JY186" s="150"/>
      <c r="JZ186" s="150"/>
      <c r="KA186" s="150"/>
      <c r="KB186" s="150"/>
      <c r="KC186" s="150"/>
      <c r="KD186" s="150"/>
      <c r="KE186" s="150"/>
      <c r="KF186" s="150"/>
      <c r="KG186" s="150"/>
      <c r="KH186" s="150"/>
      <c r="KI186" s="150"/>
      <c r="KJ186" s="150"/>
      <c r="KK186" s="150"/>
      <c r="KL186" s="150"/>
      <c r="KM186" s="150"/>
      <c r="KN186" s="150"/>
      <c r="KO186" s="150"/>
      <c r="KP186" s="150"/>
      <c r="KQ186" s="150"/>
      <c r="KR186" s="150"/>
      <c r="KS186" s="150"/>
      <c r="KT186" s="150"/>
      <c r="KU186" s="150"/>
      <c r="KV186" s="150"/>
      <c r="KW186" s="150"/>
      <c r="KX186" s="150"/>
      <c r="KY186" s="150"/>
      <c r="KZ186" s="150"/>
      <c r="LA186" s="150"/>
      <c r="LB186" s="150"/>
      <c r="LC186" s="150"/>
      <c r="LD186" s="150"/>
      <c r="LE186" s="150"/>
      <c r="LF186" s="150"/>
      <c r="LG186" s="150"/>
      <c r="LH186" s="150"/>
      <c r="LI186" s="150"/>
      <c r="LJ186" s="150"/>
      <c r="LK186" s="150"/>
      <c r="LL186" s="150"/>
      <c r="LM186" s="150"/>
      <c r="LN186" s="150"/>
      <c r="LO186" s="150"/>
      <c r="LP186" s="150"/>
      <c r="LQ186" s="150"/>
      <c r="LR186" s="150"/>
      <c r="LS186" s="150"/>
      <c r="LT186" s="150"/>
      <c r="LU186" s="150"/>
      <c r="LV186" s="150"/>
      <c r="LW186" s="150"/>
      <c r="LX186" s="150"/>
      <c r="LY186" s="150"/>
      <c r="LZ186" s="150"/>
      <c r="MA186" s="150"/>
      <c r="MB186" s="150"/>
      <c r="MC186" s="150"/>
      <c r="MD186" s="150"/>
      <c r="ME186" s="150"/>
      <c r="MF186" s="150"/>
      <c r="MG186" s="150"/>
      <c r="MH186" s="150"/>
      <c r="MI186" s="150"/>
      <c r="MJ186" s="150"/>
      <c r="MK186" s="150"/>
      <c r="ML186" s="150"/>
      <c r="MM186" s="150"/>
      <c r="MN186" s="150"/>
      <c r="MO186" s="150"/>
      <c r="MP186" s="150"/>
      <c r="MQ186" s="150"/>
      <c r="MR186" s="150"/>
      <c r="MS186" s="150"/>
      <c r="MT186" s="150"/>
      <c r="MU186" s="150"/>
      <c r="MV186" s="150"/>
      <c r="MW186" s="150"/>
      <c r="MX186" s="150"/>
      <c r="MY186" s="150"/>
      <c r="MZ186" s="150"/>
      <c r="NA186" s="150"/>
      <c r="NB186" s="150"/>
      <c r="NC186" s="150"/>
      <c r="ND186" s="150"/>
      <c r="NE186" s="150"/>
      <c r="NF186" s="150"/>
      <c r="NG186" s="150"/>
      <c r="NH186" s="150"/>
      <c r="NI186" s="150"/>
      <c r="NJ186" s="150"/>
      <c r="NK186" s="150"/>
      <c r="NL186" s="150"/>
      <c r="NM186" s="150"/>
      <c r="NN186" s="150"/>
      <c r="NO186" s="150"/>
      <c r="NP186" s="150"/>
      <c r="NQ186" s="150"/>
      <c r="NR186" s="150"/>
      <c r="NS186" s="150"/>
      <c r="NT186" s="150"/>
      <c r="NU186" s="150"/>
      <c r="NV186" s="150"/>
      <c r="NW186" s="150"/>
      <c r="NX186" s="150"/>
      <c r="NY186" s="150"/>
      <c r="NZ186" s="150"/>
      <c r="OA186" s="150"/>
      <c r="OB186" s="150"/>
      <c r="OC186" s="150"/>
      <c r="OD186" s="150"/>
      <c r="OE186" s="150"/>
      <c r="OF186" s="150"/>
      <c r="OG186" s="150"/>
      <c r="OH186" s="150"/>
      <c r="OI186" s="150"/>
      <c r="OJ186" s="150"/>
      <c r="OK186" s="150"/>
      <c r="OL186" s="150"/>
      <c r="OM186" s="150"/>
      <c r="ON186" s="150"/>
      <c r="OO186" s="150"/>
      <c r="OP186" s="150"/>
      <c r="OQ186" s="150"/>
      <c r="OR186" s="150"/>
      <c r="OS186" s="150"/>
      <c r="OT186" s="150"/>
      <c r="OU186" s="150"/>
      <c r="OV186" s="150"/>
      <c r="OW186" s="150"/>
      <c r="OX186" s="150"/>
      <c r="OY186" s="150"/>
      <c r="OZ186" s="150"/>
      <c r="PA186" s="150"/>
      <c r="PB186" s="150"/>
      <c r="PC186" s="150"/>
      <c r="PD186" s="150"/>
      <c r="PE186" s="150"/>
      <c r="PF186" s="150"/>
      <c r="PG186" s="150"/>
      <c r="PH186" s="150"/>
      <c r="PI186" s="150"/>
      <c r="PJ186" s="150"/>
      <c r="PK186" s="150"/>
      <c r="PL186" s="150"/>
      <c r="PM186" s="150"/>
      <c r="PN186" s="150"/>
      <c r="PO186" s="150"/>
      <c r="PP186" s="150"/>
      <c r="PQ186" s="150"/>
      <c r="PR186" s="150"/>
      <c r="PS186" s="150"/>
      <c r="PT186" s="150"/>
      <c r="PU186" s="150"/>
      <c r="PV186" s="150"/>
      <c r="PW186" s="150"/>
      <c r="PX186" s="150"/>
      <c r="PY186" s="150"/>
      <c r="PZ186" s="150"/>
      <c r="QA186" s="150"/>
      <c r="QB186" s="150"/>
      <c r="QC186" s="150"/>
      <c r="QD186" s="150"/>
      <c r="QE186" s="150"/>
      <c r="QF186" s="150"/>
      <c r="QG186" s="150"/>
      <c r="QH186" s="150"/>
      <c r="QI186" s="150"/>
      <c r="QJ186" s="150"/>
      <c r="QK186" s="150"/>
      <c r="QL186" s="150"/>
      <c r="QM186" s="150"/>
      <c r="QN186" s="150"/>
      <c r="QO186" s="150"/>
      <c r="QP186" s="150"/>
      <c r="QQ186" s="150"/>
      <c r="QR186" s="150"/>
      <c r="QS186" s="150"/>
      <c r="QT186" s="150"/>
      <c r="QU186" s="150"/>
      <c r="QV186" s="150"/>
      <c r="QW186" s="150"/>
      <c r="QX186" s="150"/>
      <c r="QY186" s="150"/>
      <c r="QZ186" s="150"/>
      <c r="RA186" s="150"/>
      <c r="RB186" s="150"/>
      <c r="RC186" s="150"/>
      <c r="RD186" s="150"/>
      <c r="RE186" s="150"/>
      <c r="RF186" s="150"/>
      <c r="RG186" s="150"/>
      <c r="RH186" s="150"/>
      <c r="RI186" s="150"/>
      <c r="RJ186" s="150"/>
      <c r="RK186" s="150"/>
      <c r="RL186" s="150"/>
      <c r="RM186" s="150"/>
      <c r="RN186" s="150"/>
      <c r="RO186" s="150"/>
      <c r="RP186" s="150"/>
      <c r="RQ186" s="150"/>
      <c r="RR186" s="150"/>
      <c r="RS186" s="150"/>
      <c r="RT186" s="150"/>
      <c r="RU186" s="150"/>
      <c r="RV186" s="150"/>
      <c r="RW186" s="150"/>
      <c r="RX186" s="150"/>
      <c r="RY186" s="150"/>
      <c r="RZ186" s="150"/>
      <c r="SA186" s="150"/>
      <c r="SB186" s="150"/>
      <c r="SC186" s="150"/>
      <c r="SD186" s="150"/>
      <c r="SE186" s="150"/>
      <c r="SF186" s="150"/>
      <c r="SG186" s="150"/>
      <c r="SH186" s="150"/>
      <c r="SI186" s="150"/>
      <c r="SJ186" s="150"/>
      <c r="SK186" s="150"/>
      <c r="SL186" s="150"/>
      <c r="SM186" s="150"/>
      <c r="SN186" s="150"/>
      <c r="SO186" s="150"/>
      <c r="SP186" s="150"/>
      <c r="SQ186" s="150"/>
      <c r="SR186" s="150"/>
      <c r="SS186" s="150"/>
      <c r="ST186" s="150"/>
      <c r="SU186" s="150"/>
      <c r="SV186" s="150"/>
      <c r="SW186" s="150"/>
      <c r="SX186" s="150"/>
      <c r="SY186" s="150"/>
      <c r="SZ186" s="150"/>
      <c r="TA186" s="150"/>
      <c r="TB186" s="150"/>
      <c r="TC186" s="150"/>
      <c r="TD186" s="150"/>
      <c r="TE186" s="150"/>
      <c r="TF186" s="150"/>
      <c r="TG186" s="150"/>
      <c r="TH186" s="150"/>
      <c r="TI186" s="150"/>
      <c r="TJ186" s="150"/>
      <c r="TK186" s="150"/>
      <c r="TL186" s="150"/>
      <c r="TM186" s="150"/>
      <c r="TN186" s="150"/>
      <c r="TO186" s="150"/>
      <c r="TP186" s="150"/>
      <c r="TQ186" s="150"/>
      <c r="TR186" s="150"/>
      <c r="TS186" s="150"/>
      <c r="TT186" s="150"/>
      <c r="TU186" s="150"/>
      <c r="TV186" s="150"/>
      <c r="TW186" s="150"/>
      <c r="TX186" s="150"/>
      <c r="TY186" s="150"/>
      <c r="TZ186" s="150"/>
      <c r="UA186" s="150"/>
      <c r="UB186" s="150"/>
      <c r="UC186" s="150"/>
      <c r="UD186" s="150"/>
      <c r="UE186" s="150"/>
      <c r="UF186" s="150"/>
      <c r="UG186" s="150"/>
      <c r="UH186" s="150"/>
      <c r="UI186" s="150"/>
      <c r="UJ186" s="150"/>
      <c r="UK186" s="150"/>
      <c r="UL186" s="150"/>
      <c r="UM186" s="150"/>
      <c r="UN186" s="150"/>
      <c r="UO186" s="150"/>
      <c r="UP186" s="150"/>
      <c r="UQ186" s="150"/>
      <c r="UR186" s="150"/>
      <c r="US186" s="150"/>
      <c r="UT186" s="150"/>
      <c r="UU186" s="150"/>
      <c r="UV186" s="150"/>
      <c r="UW186" s="150"/>
      <c r="UX186" s="150"/>
      <c r="UY186" s="150"/>
      <c r="UZ186" s="150"/>
      <c r="VA186" s="150"/>
      <c r="VB186" s="150"/>
      <c r="VC186" s="150"/>
      <c r="VD186" s="150"/>
      <c r="VE186" s="150"/>
      <c r="VF186" s="150"/>
      <c r="VG186" s="150"/>
      <c r="VH186" s="150"/>
      <c r="VI186" s="150"/>
      <c r="VJ186" s="150"/>
      <c r="VK186" s="150"/>
      <c r="VL186" s="150"/>
      <c r="VM186" s="150"/>
      <c r="VN186" s="150"/>
      <c r="VO186" s="150"/>
      <c r="VP186" s="150"/>
      <c r="VQ186" s="150"/>
      <c r="VR186" s="150"/>
      <c r="VS186" s="150"/>
      <c r="VT186" s="150"/>
      <c r="VU186" s="150"/>
      <c r="VV186" s="150"/>
      <c r="VW186" s="150"/>
      <c r="VX186" s="150"/>
      <c r="VY186" s="150"/>
      <c r="VZ186" s="150"/>
      <c r="WA186" s="150"/>
      <c r="WB186" s="150"/>
      <c r="WC186" s="150"/>
      <c r="WD186" s="150"/>
      <c r="WE186" s="150"/>
      <c r="WF186" s="150"/>
      <c r="WG186" s="150"/>
      <c r="WH186" s="150"/>
      <c r="WI186" s="150"/>
      <c r="WJ186" s="150"/>
      <c r="WK186" s="150"/>
      <c r="WL186" s="150"/>
      <c r="WM186" s="150"/>
      <c r="WN186" s="150"/>
      <c r="WO186" s="150"/>
      <c r="WP186" s="150"/>
      <c r="WQ186" s="150"/>
      <c r="WR186" s="150"/>
      <c r="WS186" s="150"/>
      <c r="WT186" s="150"/>
      <c r="WU186" s="150"/>
      <c r="WV186" s="150"/>
      <c r="WW186" s="150"/>
      <c r="WX186" s="150"/>
      <c r="WY186" s="150"/>
      <c r="WZ186" s="150"/>
      <c r="XA186" s="150"/>
      <c r="XB186" s="150"/>
      <c r="XC186" s="150"/>
      <c r="XD186" s="150"/>
      <c r="XE186" s="150"/>
      <c r="XF186" s="150"/>
      <c r="XG186" s="150"/>
      <c r="XH186" s="150"/>
      <c r="XI186" s="150"/>
      <c r="XJ186" s="150"/>
      <c r="XK186" s="150"/>
      <c r="XL186" s="150"/>
      <c r="XM186" s="150"/>
      <c r="XN186" s="150"/>
      <c r="XO186" s="150"/>
      <c r="XP186" s="150"/>
      <c r="XQ186" s="150"/>
      <c r="XR186" s="150"/>
      <c r="XS186" s="150"/>
      <c r="XT186" s="150"/>
      <c r="XU186" s="150"/>
      <c r="XV186" s="150"/>
      <c r="XW186" s="150"/>
      <c r="XX186" s="150"/>
      <c r="XY186" s="150"/>
      <c r="XZ186" s="150"/>
      <c r="YA186" s="150"/>
      <c r="YB186" s="150"/>
      <c r="YC186" s="150"/>
      <c r="YD186" s="150"/>
      <c r="YE186" s="150"/>
      <c r="YF186" s="150"/>
      <c r="YG186" s="150"/>
      <c r="YH186" s="150"/>
      <c r="YI186" s="150"/>
      <c r="YJ186" s="150"/>
      <c r="YK186" s="150"/>
      <c r="YL186" s="150"/>
      <c r="YM186" s="150"/>
      <c r="YN186" s="150"/>
      <c r="YO186" s="150"/>
      <c r="YP186" s="150"/>
      <c r="YQ186" s="150"/>
      <c r="YR186" s="150"/>
      <c r="YS186" s="150"/>
      <c r="YT186" s="150"/>
      <c r="YU186" s="150"/>
      <c r="YV186" s="150"/>
      <c r="YW186" s="150"/>
      <c r="YX186" s="150"/>
      <c r="YY186" s="150"/>
      <c r="YZ186" s="150"/>
      <c r="ZA186" s="150"/>
      <c r="ZB186" s="150"/>
      <c r="ZC186" s="150"/>
      <c r="ZD186" s="150"/>
      <c r="ZE186" s="150"/>
      <c r="ZF186" s="150"/>
      <c r="ZG186" s="150"/>
      <c r="ZH186" s="150"/>
      <c r="ZI186" s="150"/>
      <c r="ZJ186" s="150"/>
      <c r="ZK186" s="150"/>
      <c r="ZL186" s="150"/>
      <c r="ZM186" s="150"/>
      <c r="ZN186" s="150"/>
      <c r="ZO186" s="150"/>
      <c r="ZP186" s="150"/>
      <c r="ZQ186" s="150"/>
      <c r="ZR186" s="150"/>
      <c r="ZS186" s="150"/>
      <c r="ZT186" s="150"/>
      <c r="ZU186" s="150"/>
      <c r="ZV186" s="150"/>
      <c r="ZW186" s="150"/>
      <c r="ZX186" s="150"/>
      <c r="ZY186" s="150"/>
      <c r="ZZ186" s="150"/>
      <c r="AAA186" s="150"/>
      <c r="AAB186" s="150"/>
      <c r="AAC186" s="150"/>
      <c r="AAD186" s="150"/>
      <c r="AAE186" s="150"/>
      <c r="AAF186" s="150"/>
      <c r="AAG186" s="150"/>
      <c r="AAH186" s="150"/>
      <c r="AAI186" s="150"/>
      <c r="AAJ186" s="150"/>
      <c r="AAK186" s="150"/>
      <c r="AAL186" s="150"/>
      <c r="AAM186" s="150"/>
      <c r="AAN186" s="150"/>
      <c r="AAO186" s="150"/>
      <c r="AAP186" s="150"/>
      <c r="AAQ186" s="150"/>
      <c r="AAR186" s="150"/>
      <c r="AAS186" s="150"/>
      <c r="AAT186" s="150"/>
      <c r="AAU186" s="150"/>
      <c r="AAV186" s="150"/>
      <c r="AAW186" s="150"/>
      <c r="AAX186" s="150"/>
      <c r="AAY186" s="150"/>
      <c r="AAZ186" s="150"/>
      <c r="ABA186" s="150"/>
      <c r="ABB186" s="150"/>
      <c r="ABC186" s="150"/>
      <c r="ABD186" s="150"/>
      <c r="ABE186" s="150"/>
      <c r="ABF186" s="150"/>
      <c r="ABG186" s="150"/>
      <c r="ABH186" s="150"/>
      <c r="ABI186" s="150"/>
      <c r="ABJ186" s="150"/>
      <c r="ABK186" s="150"/>
      <c r="ABL186" s="150"/>
      <c r="ABM186" s="150"/>
      <c r="ABN186" s="150"/>
      <c r="ABO186" s="150"/>
      <c r="ABP186" s="150"/>
      <c r="ABQ186" s="150"/>
      <c r="ABR186" s="150"/>
      <c r="ABS186" s="150"/>
      <c r="ABT186" s="150"/>
      <c r="ABU186" s="150"/>
      <c r="ABV186" s="150"/>
      <c r="ABW186" s="150"/>
      <c r="ABX186" s="150"/>
      <c r="ABY186" s="150"/>
      <c r="ABZ186" s="150"/>
      <c r="ACA186" s="150"/>
      <c r="ACB186" s="150"/>
      <c r="ACC186" s="150"/>
      <c r="ACD186" s="150"/>
      <c r="ACE186" s="150"/>
      <c r="ACF186" s="150"/>
      <c r="ACG186" s="150"/>
      <c r="ACH186" s="150"/>
      <c r="ACI186" s="150"/>
      <c r="ACJ186" s="150"/>
      <c r="ACK186" s="150"/>
      <c r="ACL186" s="150"/>
      <c r="ACM186" s="150"/>
      <c r="ACN186" s="150"/>
      <c r="ACO186" s="150"/>
      <c r="ACP186" s="150"/>
      <c r="ACQ186" s="150"/>
      <c r="ACR186" s="150"/>
      <c r="ACS186" s="150"/>
      <c r="ACT186" s="150"/>
      <c r="ACU186" s="150"/>
      <c r="ACV186" s="150"/>
      <c r="ACW186" s="150"/>
      <c r="ACX186" s="150"/>
      <c r="ACY186" s="150"/>
      <c r="ACZ186" s="150"/>
      <c r="ADA186" s="150"/>
      <c r="ADB186" s="150"/>
      <c r="ADC186" s="150"/>
      <c r="ADD186" s="150"/>
      <c r="ADE186" s="150"/>
      <c r="ADF186" s="150"/>
      <c r="ADG186" s="150"/>
      <c r="ADH186" s="150"/>
      <c r="ADI186" s="150"/>
      <c r="ADJ186" s="150"/>
      <c r="ADK186" s="150"/>
      <c r="ADL186" s="150"/>
      <c r="ADM186" s="150"/>
      <c r="ADN186" s="150"/>
      <c r="ADO186" s="150"/>
      <c r="ADP186" s="150"/>
      <c r="ADQ186" s="150"/>
      <c r="ADR186" s="150"/>
      <c r="ADS186" s="150"/>
      <c r="ADT186" s="150"/>
      <c r="ADU186" s="150"/>
      <c r="ADV186" s="150"/>
      <c r="ADW186" s="150"/>
      <c r="ADX186" s="150"/>
      <c r="ADY186" s="150"/>
      <c r="ADZ186" s="150"/>
      <c r="AEA186" s="150"/>
      <c r="AEB186" s="150"/>
      <c r="AEC186" s="150"/>
      <c r="AED186" s="150"/>
      <c r="AEE186" s="150"/>
      <c r="AEF186" s="150"/>
      <c r="AEG186" s="150"/>
      <c r="AEH186" s="150"/>
      <c r="AEI186" s="150"/>
      <c r="AEJ186" s="150"/>
      <c r="AEK186" s="150"/>
      <c r="AEL186" s="150"/>
      <c r="AEM186" s="150"/>
      <c r="AEN186" s="150"/>
      <c r="AEO186" s="150"/>
      <c r="AEP186" s="150"/>
      <c r="AEQ186" s="150"/>
      <c r="AER186" s="150"/>
      <c r="AES186" s="150"/>
      <c r="AET186" s="150"/>
      <c r="AEU186" s="150"/>
      <c r="AEV186" s="150"/>
      <c r="AEW186" s="150"/>
      <c r="AEX186" s="150"/>
      <c r="AEY186" s="150"/>
      <c r="AEZ186" s="150"/>
      <c r="AFA186" s="150"/>
      <c r="AFB186" s="150"/>
      <c r="AFC186" s="150"/>
      <c r="AFD186" s="150"/>
      <c r="AFE186" s="150"/>
      <c r="AFF186" s="150"/>
      <c r="AFG186" s="150"/>
      <c r="AFH186" s="150"/>
      <c r="AFI186" s="150"/>
      <c r="AFJ186" s="150"/>
      <c r="AFK186" s="150"/>
      <c r="AFL186" s="150"/>
      <c r="AFM186" s="150"/>
      <c r="AFN186" s="150"/>
      <c r="AFO186" s="150"/>
      <c r="AFP186" s="150"/>
      <c r="AFQ186" s="150"/>
      <c r="AFR186" s="150"/>
      <c r="AFS186" s="150"/>
      <c r="AFT186" s="150"/>
      <c r="AFU186" s="150"/>
      <c r="AFV186" s="150"/>
      <c r="AFW186" s="150"/>
      <c r="AFX186" s="150"/>
      <c r="AFY186" s="150"/>
      <c r="AFZ186" s="150"/>
      <c r="AGA186" s="150"/>
      <c r="AGB186" s="150"/>
      <c r="AGC186" s="150"/>
      <c r="AGD186" s="150"/>
      <c r="AGE186" s="150"/>
      <c r="AGF186" s="150"/>
      <c r="AGG186" s="150"/>
      <c r="AGH186" s="150"/>
      <c r="AGI186" s="150"/>
      <c r="AGJ186" s="150"/>
      <c r="AGK186" s="150"/>
      <c r="AGL186" s="150"/>
      <c r="AGM186" s="150"/>
      <c r="AGN186" s="150"/>
      <c r="AGO186" s="150"/>
      <c r="AGP186" s="150"/>
      <c r="AGQ186" s="150"/>
      <c r="AGR186" s="150"/>
      <c r="AGS186" s="150"/>
      <c r="AGT186" s="150"/>
      <c r="AGU186" s="150"/>
      <c r="AGV186" s="150"/>
      <c r="AGW186" s="150"/>
      <c r="AGX186" s="150"/>
      <c r="AGY186" s="150"/>
      <c r="AGZ186" s="150"/>
      <c r="AHA186" s="150"/>
      <c r="AHB186" s="150"/>
      <c r="AHC186" s="150"/>
      <c r="AHD186" s="150"/>
      <c r="AHE186" s="150"/>
      <c r="AHF186" s="150"/>
      <c r="AHG186" s="150"/>
      <c r="AHH186" s="150"/>
      <c r="AHI186" s="150"/>
      <c r="AHJ186" s="150"/>
      <c r="AHK186" s="150"/>
      <c r="AHL186" s="150"/>
      <c r="AHM186" s="150"/>
      <c r="AHN186" s="150"/>
      <c r="AHO186" s="150"/>
      <c r="AHP186" s="150"/>
      <c r="AHQ186" s="150"/>
      <c r="AHR186" s="150"/>
      <c r="AHS186" s="150"/>
      <c r="AHT186" s="150"/>
      <c r="AHU186" s="150"/>
      <c r="AHV186" s="150"/>
      <c r="AHW186" s="150"/>
      <c r="AHX186" s="150"/>
      <c r="AHY186" s="150"/>
      <c r="AHZ186" s="150"/>
      <c r="AIA186" s="150"/>
      <c r="AIB186" s="150"/>
      <c r="AIC186" s="150"/>
      <c r="AID186" s="150"/>
      <c r="AIE186" s="150"/>
      <c r="AIF186" s="150"/>
      <c r="AIG186" s="150"/>
      <c r="AIH186" s="150"/>
      <c r="AII186" s="150"/>
      <c r="AIJ186" s="150"/>
      <c r="AIK186" s="150"/>
      <c r="AIL186" s="150"/>
      <c r="AIM186" s="150"/>
      <c r="AIN186" s="150"/>
      <c r="AIO186" s="150"/>
      <c r="AIP186" s="150"/>
      <c r="AIQ186" s="150"/>
      <c r="AIR186" s="150"/>
      <c r="AIS186" s="150"/>
      <c r="AIT186" s="150"/>
      <c r="AIU186" s="150"/>
      <c r="AIV186" s="150"/>
      <c r="AIW186" s="150"/>
      <c r="AIX186" s="150"/>
      <c r="AIY186" s="150"/>
      <c r="AIZ186" s="150"/>
      <c r="AJA186" s="150"/>
      <c r="AJB186" s="150"/>
      <c r="AJC186" s="150"/>
      <c r="AJD186" s="150"/>
      <c r="AJE186" s="150"/>
      <c r="AJF186" s="150"/>
      <c r="AJG186" s="150"/>
      <c r="AJH186" s="150"/>
      <c r="AJI186" s="150"/>
      <c r="AJJ186" s="150"/>
      <c r="AJK186" s="150"/>
      <c r="AJL186" s="150"/>
      <c r="AJM186" s="150"/>
      <c r="AJN186" s="150"/>
      <c r="AJO186" s="150"/>
      <c r="AJP186" s="150"/>
      <c r="AJQ186" s="150"/>
      <c r="AJR186" s="150"/>
      <c r="AJS186" s="150"/>
      <c r="AJT186" s="150"/>
      <c r="AJU186" s="150"/>
      <c r="AJV186" s="150"/>
      <c r="AJW186" s="150"/>
      <c r="AJX186" s="150"/>
      <c r="AJY186" s="150"/>
      <c r="AJZ186" s="150"/>
      <c r="AKA186" s="150"/>
      <c r="AKB186" s="150"/>
      <c r="AKC186" s="150"/>
      <c r="AKD186" s="150"/>
      <c r="AKE186" s="150"/>
      <c r="AKF186" s="150"/>
      <c r="AKG186" s="150"/>
      <c r="AKH186" s="150"/>
      <c r="AKI186" s="150"/>
      <c r="AKJ186" s="150"/>
      <c r="AKK186" s="150"/>
      <c r="AKL186" s="150"/>
      <c r="AKM186" s="150"/>
      <c r="AKN186" s="150"/>
      <c r="AKO186" s="150"/>
      <c r="AKP186" s="150"/>
      <c r="AKQ186" s="150"/>
      <c r="AKR186" s="150"/>
      <c r="AKS186" s="150"/>
      <c r="AKT186" s="150"/>
      <c r="AKU186" s="150"/>
      <c r="AKV186" s="150"/>
      <c r="AKW186" s="150"/>
      <c r="AKX186" s="150"/>
      <c r="AKY186" s="150"/>
      <c r="AKZ186" s="150"/>
      <c r="ALA186" s="150"/>
      <c r="ALB186" s="150"/>
      <c r="ALC186" s="150"/>
      <c r="ALD186" s="150"/>
      <c r="ALE186" s="150"/>
      <c r="ALF186" s="150"/>
      <c r="ALG186" s="150"/>
      <c r="ALH186" s="150"/>
      <c r="ALI186" s="150"/>
      <c r="ALJ186" s="150"/>
      <c r="ALK186" s="150"/>
      <c r="ALL186" s="150"/>
      <c r="ALM186" s="150"/>
      <c r="ALN186" s="150"/>
      <c r="ALO186" s="150"/>
      <c r="ALP186" s="150"/>
      <c r="ALQ186" s="150"/>
      <c r="ALR186" s="150"/>
      <c r="ALS186" s="150"/>
      <c r="ALT186" s="150"/>
      <c r="ALU186" s="150"/>
      <c r="ALV186" s="150"/>
      <c r="ALW186" s="150"/>
      <c r="ALX186" s="150"/>
      <c r="ALY186" s="150"/>
      <c r="ALZ186" s="150"/>
      <c r="AMA186" s="150"/>
      <c r="AMB186" s="150"/>
      <c r="AMC186" s="150"/>
      <c r="AMD186" s="150"/>
      <c r="AME186" s="150"/>
      <c r="AMF186" s="150"/>
      <c r="AMG186" s="150"/>
      <c r="AMH186" s="150"/>
      <c r="AMI186" s="150"/>
      <c r="AMJ186" s="150"/>
      <c r="AMK186" s="150"/>
    </row>
    <row r="187" spans="1:1026" s="568" customFormat="1" ht="18.75" customHeight="1" x14ac:dyDescent="0.25">
      <c r="A187" s="310" t="s">
        <v>32089</v>
      </c>
      <c r="B187" s="257">
        <v>187</v>
      </c>
      <c r="C187" s="258" t="s">
        <v>32090</v>
      </c>
      <c r="D187" s="320" t="s">
        <v>32089</v>
      </c>
      <c r="E187" s="311"/>
      <c r="F187" s="312"/>
      <c r="G187" s="313"/>
      <c r="H187" s="313"/>
      <c r="I187" s="496"/>
      <c r="J187" s="314"/>
      <c r="K187" s="315">
        <v>1</v>
      </c>
      <c r="L187" s="315"/>
      <c r="M187" s="316"/>
      <c r="N187" s="316"/>
      <c r="O187" s="315"/>
      <c r="P187" s="315"/>
      <c r="Q187" s="316"/>
      <c r="R187" s="316"/>
      <c r="S187" s="316"/>
      <c r="T187" s="316"/>
      <c r="U187" s="316"/>
      <c r="V187" s="317"/>
      <c r="W187" s="283"/>
      <c r="X187" s="283"/>
      <c r="Y187" s="283"/>
      <c r="Z187" s="283"/>
      <c r="AA187" s="283"/>
      <c r="AB187" s="287"/>
      <c r="AC187" s="287"/>
      <c r="AD187" s="287"/>
      <c r="AE187" s="284"/>
      <c r="AF187" s="284"/>
      <c r="AG187" s="268"/>
      <c r="AH187" s="268"/>
      <c r="AI187" s="268"/>
      <c r="AJ187" s="268"/>
      <c r="AK187" s="501"/>
      <c r="AL187" s="413">
        <v>1</v>
      </c>
      <c r="AM187" s="366"/>
      <c r="AN187" s="511"/>
      <c r="AO187" s="414"/>
      <c r="AP187" s="414"/>
      <c r="AQ187" s="414"/>
      <c r="AR187" s="356" t="s">
        <v>779</v>
      </c>
      <c r="AS187" s="382"/>
      <c r="AT187" s="414"/>
      <c r="AU187" s="414"/>
      <c r="AV187" s="153"/>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c r="GX187" s="150"/>
      <c r="GY187" s="150"/>
      <c r="GZ187" s="150"/>
      <c r="HA187" s="150"/>
      <c r="HB187" s="150"/>
      <c r="HC187" s="150"/>
      <c r="HD187" s="150"/>
      <c r="HE187" s="150"/>
      <c r="HF187" s="150"/>
      <c r="HG187" s="150"/>
      <c r="HH187" s="150"/>
      <c r="HI187" s="150"/>
      <c r="HJ187" s="150"/>
      <c r="HK187" s="150"/>
      <c r="HL187" s="150"/>
      <c r="HM187" s="150"/>
      <c r="HN187" s="150"/>
      <c r="HO187" s="150"/>
      <c r="HP187" s="150"/>
      <c r="HQ187" s="150"/>
      <c r="HR187" s="150"/>
      <c r="HS187" s="150"/>
      <c r="HT187" s="150"/>
      <c r="HU187" s="150"/>
      <c r="HV187" s="150"/>
      <c r="HW187" s="150"/>
      <c r="HX187" s="150"/>
      <c r="HY187" s="150"/>
      <c r="HZ187" s="150"/>
      <c r="IA187" s="150"/>
      <c r="IB187" s="150"/>
      <c r="IC187" s="150"/>
      <c r="ID187" s="150"/>
      <c r="IE187" s="150"/>
      <c r="IF187" s="150"/>
      <c r="IG187" s="150"/>
      <c r="IH187" s="150"/>
      <c r="II187" s="150"/>
      <c r="IJ187" s="150"/>
      <c r="IK187" s="150"/>
      <c r="IL187" s="150"/>
      <c r="IM187" s="150"/>
      <c r="IN187" s="150"/>
      <c r="IO187" s="150"/>
      <c r="IP187" s="150"/>
      <c r="IQ187" s="150"/>
      <c r="IR187" s="150"/>
      <c r="IS187" s="150"/>
      <c r="IT187" s="150"/>
      <c r="IU187" s="150"/>
      <c r="IV187" s="150"/>
      <c r="IW187" s="150"/>
      <c r="IX187" s="150"/>
      <c r="IY187" s="150"/>
      <c r="IZ187" s="150"/>
      <c r="JA187" s="150"/>
      <c r="JB187" s="150"/>
      <c r="JC187" s="150"/>
      <c r="JD187" s="150"/>
      <c r="JE187" s="150"/>
      <c r="JF187" s="150"/>
      <c r="JG187" s="150"/>
      <c r="JH187" s="150"/>
      <c r="JI187" s="150"/>
      <c r="JJ187" s="150"/>
      <c r="JK187" s="150"/>
      <c r="JL187" s="150"/>
      <c r="JM187" s="150"/>
      <c r="JN187" s="150"/>
      <c r="JO187" s="150"/>
      <c r="JP187" s="150"/>
      <c r="JQ187" s="150"/>
      <c r="JR187" s="150"/>
      <c r="JS187" s="150"/>
      <c r="JT187" s="150"/>
      <c r="JU187" s="150"/>
      <c r="JV187" s="150"/>
      <c r="JW187" s="150"/>
      <c r="JX187" s="150"/>
      <c r="JY187" s="150"/>
      <c r="JZ187" s="150"/>
      <c r="KA187" s="150"/>
      <c r="KB187" s="150"/>
      <c r="KC187" s="150"/>
      <c r="KD187" s="150"/>
      <c r="KE187" s="150"/>
      <c r="KF187" s="150"/>
      <c r="KG187" s="150"/>
      <c r="KH187" s="150"/>
      <c r="KI187" s="150"/>
      <c r="KJ187" s="150"/>
      <c r="KK187" s="150"/>
      <c r="KL187" s="150"/>
      <c r="KM187" s="150"/>
      <c r="KN187" s="150"/>
      <c r="KO187" s="150"/>
      <c r="KP187" s="150"/>
      <c r="KQ187" s="150"/>
      <c r="KR187" s="150"/>
      <c r="KS187" s="150"/>
      <c r="KT187" s="150"/>
      <c r="KU187" s="150"/>
      <c r="KV187" s="150"/>
      <c r="KW187" s="150"/>
      <c r="KX187" s="150"/>
      <c r="KY187" s="150"/>
      <c r="KZ187" s="150"/>
      <c r="LA187" s="150"/>
      <c r="LB187" s="150"/>
      <c r="LC187" s="150"/>
      <c r="LD187" s="150"/>
      <c r="LE187" s="150"/>
      <c r="LF187" s="150"/>
      <c r="LG187" s="150"/>
      <c r="LH187" s="150"/>
      <c r="LI187" s="150"/>
      <c r="LJ187" s="150"/>
      <c r="LK187" s="150"/>
      <c r="LL187" s="150"/>
      <c r="LM187" s="150"/>
      <c r="LN187" s="150"/>
      <c r="LO187" s="150"/>
      <c r="LP187" s="150"/>
      <c r="LQ187" s="150"/>
      <c r="LR187" s="150"/>
      <c r="LS187" s="150"/>
      <c r="LT187" s="150"/>
      <c r="LU187" s="150"/>
      <c r="LV187" s="150"/>
      <c r="LW187" s="150"/>
      <c r="LX187" s="150"/>
      <c r="LY187" s="150"/>
      <c r="LZ187" s="150"/>
      <c r="MA187" s="150"/>
      <c r="MB187" s="150"/>
      <c r="MC187" s="150"/>
      <c r="MD187" s="150"/>
      <c r="ME187" s="150"/>
      <c r="MF187" s="150"/>
      <c r="MG187" s="150"/>
      <c r="MH187" s="150"/>
      <c r="MI187" s="150"/>
      <c r="MJ187" s="150"/>
      <c r="MK187" s="150"/>
      <c r="ML187" s="150"/>
      <c r="MM187" s="150"/>
      <c r="MN187" s="150"/>
      <c r="MO187" s="150"/>
      <c r="MP187" s="150"/>
      <c r="MQ187" s="150"/>
      <c r="MR187" s="150"/>
      <c r="MS187" s="150"/>
      <c r="MT187" s="150"/>
      <c r="MU187" s="150"/>
      <c r="MV187" s="150"/>
      <c r="MW187" s="150"/>
      <c r="MX187" s="150"/>
      <c r="MY187" s="150"/>
      <c r="MZ187" s="150"/>
      <c r="NA187" s="150"/>
      <c r="NB187" s="150"/>
      <c r="NC187" s="150"/>
      <c r="ND187" s="150"/>
      <c r="NE187" s="150"/>
      <c r="NF187" s="150"/>
      <c r="NG187" s="150"/>
      <c r="NH187" s="150"/>
      <c r="NI187" s="150"/>
      <c r="NJ187" s="150"/>
      <c r="NK187" s="150"/>
      <c r="NL187" s="150"/>
      <c r="NM187" s="150"/>
      <c r="NN187" s="150"/>
      <c r="NO187" s="150"/>
      <c r="NP187" s="150"/>
      <c r="NQ187" s="150"/>
      <c r="NR187" s="150"/>
      <c r="NS187" s="150"/>
      <c r="NT187" s="150"/>
      <c r="NU187" s="150"/>
      <c r="NV187" s="150"/>
      <c r="NW187" s="150"/>
      <c r="NX187" s="150"/>
      <c r="NY187" s="150"/>
      <c r="NZ187" s="150"/>
      <c r="OA187" s="150"/>
      <c r="OB187" s="150"/>
      <c r="OC187" s="150"/>
      <c r="OD187" s="150"/>
      <c r="OE187" s="150"/>
      <c r="OF187" s="150"/>
      <c r="OG187" s="150"/>
      <c r="OH187" s="150"/>
      <c r="OI187" s="150"/>
      <c r="OJ187" s="150"/>
      <c r="OK187" s="150"/>
      <c r="OL187" s="150"/>
      <c r="OM187" s="150"/>
      <c r="ON187" s="150"/>
      <c r="OO187" s="150"/>
      <c r="OP187" s="150"/>
      <c r="OQ187" s="150"/>
      <c r="OR187" s="150"/>
      <c r="OS187" s="150"/>
      <c r="OT187" s="150"/>
      <c r="OU187" s="150"/>
      <c r="OV187" s="150"/>
      <c r="OW187" s="150"/>
      <c r="OX187" s="150"/>
      <c r="OY187" s="150"/>
      <c r="OZ187" s="150"/>
      <c r="PA187" s="150"/>
      <c r="PB187" s="150"/>
      <c r="PC187" s="150"/>
      <c r="PD187" s="150"/>
      <c r="PE187" s="150"/>
      <c r="PF187" s="150"/>
      <c r="PG187" s="150"/>
      <c r="PH187" s="150"/>
      <c r="PI187" s="150"/>
      <c r="PJ187" s="150"/>
      <c r="PK187" s="150"/>
      <c r="PL187" s="150"/>
      <c r="PM187" s="150"/>
      <c r="PN187" s="150"/>
      <c r="PO187" s="150"/>
      <c r="PP187" s="150"/>
      <c r="PQ187" s="150"/>
      <c r="PR187" s="150"/>
      <c r="PS187" s="150"/>
      <c r="PT187" s="150"/>
      <c r="PU187" s="150"/>
      <c r="PV187" s="150"/>
      <c r="PW187" s="150"/>
      <c r="PX187" s="150"/>
      <c r="PY187" s="150"/>
      <c r="PZ187" s="150"/>
      <c r="QA187" s="150"/>
      <c r="QB187" s="150"/>
      <c r="QC187" s="150"/>
      <c r="QD187" s="150"/>
      <c r="QE187" s="150"/>
      <c r="QF187" s="150"/>
      <c r="QG187" s="150"/>
      <c r="QH187" s="150"/>
      <c r="QI187" s="150"/>
      <c r="QJ187" s="150"/>
      <c r="QK187" s="150"/>
      <c r="QL187" s="150"/>
      <c r="QM187" s="150"/>
      <c r="QN187" s="150"/>
      <c r="QO187" s="150"/>
      <c r="QP187" s="150"/>
      <c r="QQ187" s="150"/>
      <c r="QR187" s="150"/>
      <c r="QS187" s="150"/>
      <c r="QT187" s="150"/>
      <c r="QU187" s="150"/>
      <c r="QV187" s="150"/>
      <c r="QW187" s="150"/>
      <c r="QX187" s="150"/>
      <c r="QY187" s="150"/>
      <c r="QZ187" s="150"/>
      <c r="RA187" s="150"/>
      <c r="RB187" s="150"/>
      <c r="RC187" s="150"/>
      <c r="RD187" s="150"/>
      <c r="RE187" s="150"/>
      <c r="RF187" s="150"/>
      <c r="RG187" s="150"/>
      <c r="RH187" s="150"/>
      <c r="RI187" s="150"/>
      <c r="RJ187" s="150"/>
      <c r="RK187" s="150"/>
      <c r="RL187" s="150"/>
      <c r="RM187" s="150"/>
      <c r="RN187" s="150"/>
      <c r="RO187" s="150"/>
      <c r="RP187" s="150"/>
      <c r="RQ187" s="150"/>
      <c r="RR187" s="150"/>
      <c r="RS187" s="150"/>
      <c r="RT187" s="150"/>
      <c r="RU187" s="150"/>
      <c r="RV187" s="150"/>
      <c r="RW187" s="150"/>
      <c r="RX187" s="150"/>
      <c r="RY187" s="150"/>
      <c r="RZ187" s="150"/>
      <c r="SA187" s="150"/>
      <c r="SB187" s="150"/>
      <c r="SC187" s="150"/>
      <c r="SD187" s="150"/>
      <c r="SE187" s="150"/>
      <c r="SF187" s="150"/>
      <c r="SG187" s="150"/>
      <c r="SH187" s="150"/>
      <c r="SI187" s="150"/>
      <c r="SJ187" s="150"/>
      <c r="SK187" s="150"/>
      <c r="SL187" s="150"/>
      <c r="SM187" s="150"/>
      <c r="SN187" s="150"/>
      <c r="SO187" s="150"/>
      <c r="SP187" s="150"/>
      <c r="SQ187" s="150"/>
      <c r="SR187" s="150"/>
      <c r="SS187" s="150"/>
      <c r="ST187" s="150"/>
      <c r="SU187" s="150"/>
      <c r="SV187" s="150"/>
      <c r="SW187" s="150"/>
      <c r="SX187" s="150"/>
      <c r="SY187" s="150"/>
      <c r="SZ187" s="150"/>
      <c r="TA187" s="150"/>
      <c r="TB187" s="150"/>
      <c r="TC187" s="150"/>
      <c r="TD187" s="150"/>
      <c r="TE187" s="150"/>
      <c r="TF187" s="150"/>
      <c r="TG187" s="150"/>
      <c r="TH187" s="150"/>
      <c r="TI187" s="150"/>
      <c r="TJ187" s="150"/>
      <c r="TK187" s="150"/>
      <c r="TL187" s="150"/>
      <c r="TM187" s="150"/>
      <c r="TN187" s="150"/>
      <c r="TO187" s="150"/>
      <c r="TP187" s="150"/>
      <c r="TQ187" s="150"/>
      <c r="TR187" s="150"/>
      <c r="TS187" s="150"/>
      <c r="TT187" s="150"/>
      <c r="TU187" s="150"/>
      <c r="TV187" s="150"/>
      <c r="TW187" s="150"/>
      <c r="TX187" s="150"/>
      <c r="TY187" s="150"/>
      <c r="TZ187" s="150"/>
      <c r="UA187" s="150"/>
      <c r="UB187" s="150"/>
      <c r="UC187" s="150"/>
      <c r="UD187" s="150"/>
      <c r="UE187" s="150"/>
      <c r="UF187" s="150"/>
      <c r="UG187" s="150"/>
      <c r="UH187" s="150"/>
      <c r="UI187" s="150"/>
      <c r="UJ187" s="150"/>
      <c r="UK187" s="150"/>
      <c r="UL187" s="150"/>
      <c r="UM187" s="150"/>
      <c r="UN187" s="150"/>
      <c r="UO187" s="150"/>
      <c r="UP187" s="150"/>
      <c r="UQ187" s="150"/>
      <c r="UR187" s="150"/>
      <c r="US187" s="150"/>
      <c r="UT187" s="150"/>
      <c r="UU187" s="150"/>
      <c r="UV187" s="150"/>
      <c r="UW187" s="150"/>
      <c r="UX187" s="150"/>
      <c r="UY187" s="150"/>
      <c r="UZ187" s="150"/>
      <c r="VA187" s="150"/>
      <c r="VB187" s="150"/>
      <c r="VC187" s="150"/>
      <c r="VD187" s="150"/>
      <c r="VE187" s="150"/>
      <c r="VF187" s="150"/>
      <c r="VG187" s="150"/>
      <c r="VH187" s="150"/>
      <c r="VI187" s="150"/>
      <c r="VJ187" s="150"/>
      <c r="VK187" s="150"/>
      <c r="VL187" s="150"/>
      <c r="VM187" s="150"/>
      <c r="VN187" s="150"/>
      <c r="VO187" s="150"/>
      <c r="VP187" s="150"/>
      <c r="VQ187" s="150"/>
      <c r="VR187" s="150"/>
      <c r="VS187" s="150"/>
      <c r="VT187" s="150"/>
      <c r="VU187" s="150"/>
      <c r="VV187" s="150"/>
      <c r="VW187" s="150"/>
      <c r="VX187" s="150"/>
      <c r="VY187" s="150"/>
      <c r="VZ187" s="150"/>
      <c r="WA187" s="150"/>
      <c r="WB187" s="150"/>
      <c r="WC187" s="150"/>
      <c r="WD187" s="150"/>
      <c r="WE187" s="150"/>
      <c r="WF187" s="150"/>
      <c r="WG187" s="150"/>
      <c r="WH187" s="150"/>
      <c r="WI187" s="150"/>
      <c r="WJ187" s="150"/>
      <c r="WK187" s="150"/>
      <c r="WL187" s="150"/>
      <c r="WM187" s="150"/>
      <c r="WN187" s="150"/>
      <c r="WO187" s="150"/>
      <c r="WP187" s="150"/>
      <c r="WQ187" s="150"/>
      <c r="WR187" s="150"/>
      <c r="WS187" s="150"/>
      <c r="WT187" s="150"/>
      <c r="WU187" s="150"/>
      <c r="WV187" s="150"/>
      <c r="WW187" s="150"/>
      <c r="WX187" s="150"/>
      <c r="WY187" s="150"/>
      <c r="WZ187" s="150"/>
      <c r="XA187" s="150"/>
      <c r="XB187" s="150"/>
      <c r="XC187" s="150"/>
      <c r="XD187" s="150"/>
      <c r="XE187" s="150"/>
      <c r="XF187" s="150"/>
      <c r="XG187" s="150"/>
      <c r="XH187" s="150"/>
      <c r="XI187" s="150"/>
      <c r="XJ187" s="150"/>
      <c r="XK187" s="150"/>
      <c r="XL187" s="150"/>
      <c r="XM187" s="150"/>
      <c r="XN187" s="150"/>
      <c r="XO187" s="150"/>
      <c r="XP187" s="150"/>
      <c r="XQ187" s="150"/>
      <c r="XR187" s="150"/>
      <c r="XS187" s="150"/>
      <c r="XT187" s="150"/>
      <c r="XU187" s="150"/>
      <c r="XV187" s="150"/>
      <c r="XW187" s="150"/>
      <c r="XX187" s="150"/>
      <c r="XY187" s="150"/>
      <c r="XZ187" s="150"/>
      <c r="YA187" s="150"/>
      <c r="YB187" s="150"/>
      <c r="YC187" s="150"/>
      <c r="YD187" s="150"/>
      <c r="YE187" s="150"/>
      <c r="YF187" s="150"/>
      <c r="YG187" s="150"/>
      <c r="YH187" s="150"/>
      <c r="YI187" s="150"/>
      <c r="YJ187" s="150"/>
      <c r="YK187" s="150"/>
      <c r="YL187" s="150"/>
      <c r="YM187" s="150"/>
      <c r="YN187" s="150"/>
      <c r="YO187" s="150"/>
      <c r="YP187" s="150"/>
      <c r="YQ187" s="150"/>
      <c r="YR187" s="150"/>
      <c r="YS187" s="150"/>
      <c r="YT187" s="150"/>
      <c r="YU187" s="150"/>
      <c r="YV187" s="150"/>
      <c r="YW187" s="150"/>
      <c r="YX187" s="150"/>
      <c r="YY187" s="150"/>
      <c r="YZ187" s="150"/>
      <c r="ZA187" s="150"/>
      <c r="ZB187" s="150"/>
      <c r="ZC187" s="150"/>
      <c r="ZD187" s="150"/>
      <c r="ZE187" s="150"/>
      <c r="ZF187" s="150"/>
      <c r="ZG187" s="150"/>
      <c r="ZH187" s="150"/>
      <c r="ZI187" s="150"/>
      <c r="ZJ187" s="150"/>
      <c r="ZK187" s="150"/>
      <c r="ZL187" s="150"/>
      <c r="ZM187" s="150"/>
      <c r="ZN187" s="150"/>
      <c r="ZO187" s="150"/>
      <c r="ZP187" s="150"/>
      <c r="ZQ187" s="150"/>
      <c r="ZR187" s="150"/>
      <c r="ZS187" s="150"/>
      <c r="ZT187" s="150"/>
      <c r="ZU187" s="150"/>
      <c r="ZV187" s="150"/>
      <c r="ZW187" s="150"/>
      <c r="ZX187" s="150"/>
      <c r="ZY187" s="150"/>
      <c r="ZZ187" s="150"/>
      <c r="AAA187" s="150"/>
      <c r="AAB187" s="150"/>
      <c r="AAC187" s="150"/>
      <c r="AAD187" s="150"/>
      <c r="AAE187" s="150"/>
      <c r="AAF187" s="150"/>
      <c r="AAG187" s="150"/>
      <c r="AAH187" s="150"/>
      <c r="AAI187" s="150"/>
      <c r="AAJ187" s="150"/>
      <c r="AAK187" s="150"/>
      <c r="AAL187" s="150"/>
      <c r="AAM187" s="150"/>
      <c r="AAN187" s="150"/>
      <c r="AAO187" s="150"/>
      <c r="AAP187" s="150"/>
      <c r="AAQ187" s="150"/>
      <c r="AAR187" s="150"/>
      <c r="AAS187" s="150"/>
      <c r="AAT187" s="150"/>
      <c r="AAU187" s="150"/>
      <c r="AAV187" s="150"/>
      <c r="AAW187" s="150"/>
      <c r="AAX187" s="150"/>
      <c r="AAY187" s="150"/>
      <c r="AAZ187" s="150"/>
      <c r="ABA187" s="150"/>
      <c r="ABB187" s="150"/>
      <c r="ABC187" s="150"/>
      <c r="ABD187" s="150"/>
      <c r="ABE187" s="150"/>
      <c r="ABF187" s="150"/>
      <c r="ABG187" s="150"/>
      <c r="ABH187" s="150"/>
      <c r="ABI187" s="150"/>
      <c r="ABJ187" s="150"/>
      <c r="ABK187" s="150"/>
      <c r="ABL187" s="150"/>
      <c r="ABM187" s="150"/>
      <c r="ABN187" s="150"/>
      <c r="ABO187" s="150"/>
      <c r="ABP187" s="150"/>
      <c r="ABQ187" s="150"/>
      <c r="ABR187" s="150"/>
      <c r="ABS187" s="150"/>
      <c r="ABT187" s="150"/>
      <c r="ABU187" s="150"/>
      <c r="ABV187" s="150"/>
      <c r="ABW187" s="150"/>
      <c r="ABX187" s="150"/>
      <c r="ABY187" s="150"/>
      <c r="ABZ187" s="150"/>
      <c r="ACA187" s="150"/>
      <c r="ACB187" s="150"/>
      <c r="ACC187" s="150"/>
      <c r="ACD187" s="150"/>
      <c r="ACE187" s="150"/>
      <c r="ACF187" s="150"/>
      <c r="ACG187" s="150"/>
      <c r="ACH187" s="150"/>
      <c r="ACI187" s="150"/>
      <c r="ACJ187" s="150"/>
      <c r="ACK187" s="150"/>
      <c r="ACL187" s="150"/>
      <c r="ACM187" s="150"/>
      <c r="ACN187" s="150"/>
      <c r="ACO187" s="150"/>
      <c r="ACP187" s="150"/>
      <c r="ACQ187" s="150"/>
      <c r="ACR187" s="150"/>
      <c r="ACS187" s="150"/>
      <c r="ACT187" s="150"/>
      <c r="ACU187" s="150"/>
      <c r="ACV187" s="150"/>
      <c r="ACW187" s="150"/>
      <c r="ACX187" s="150"/>
      <c r="ACY187" s="150"/>
      <c r="ACZ187" s="150"/>
      <c r="ADA187" s="150"/>
      <c r="ADB187" s="150"/>
      <c r="ADC187" s="150"/>
      <c r="ADD187" s="150"/>
      <c r="ADE187" s="150"/>
      <c r="ADF187" s="150"/>
      <c r="ADG187" s="150"/>
      <c r="ADH187" s="150"/>
      <c r="ADI187" s="150"/>
      <c r="ADJ187" s="150"/>
      <c r="ADK187" s="150"/>
      <c r="ADL187" s="150"/>
      <c r="ADM187" s="150"/>
      <c r="ADN187" s="150"/>
      <c r="ADO187" s="150"/>
      <c r="ADP187" s="150"/>
      <c r="ADQ187" s="150"/>
      <c r="ADR187" s="150"/>
      <c r="ADS187" s="150"/>
      <c r="ADT187" s="150"/>
      <c r="ADU187" s="150"/>
      <c r="ADV187" s="150"/>
      <c r="ADW187" s="150"/>
      <c r="ADX187" s="150"/>
      <c r="ADY187" s="150"/>
      <c r="ADZ187" s="150"/>
      <c r="AEA187" s="150"/>
      <c r="AEB187" s="150"/>
      <c r="AEC187" s="150"/>
      <c r="AED187" s="150"/>
      <c r="AEE187" s="150"/>
      <c r="AEF187" s="150"/>
      <c r="AEG187" s="150"/>
      <c r="AEH187" s="150"/>
      <c r="AEI187" s="150"/>
      <c r="AEJ187" s="150"/>
      <c r="AEK187" s="150"/>
      <c r="AEL187" s="150"/>
      <c r="AEM187" s="150"/>
      <c r="AEN187" s="150"/>
      <c r="AEO187" s="150"/>
      <c r="AEP187" s="150"/>
      <c r="AEQ187" s="150"/>
      <c r="AER187" s="150"/>
      <c r="AES187" s="150"/>
      <c r="AET187" s="150"/>
      <c r="AEU187" s="150"/>
      <c r="AEV187" s="150"/>
      <c r="AEW187" s="150"/>
      <c r="AEX187" s="150"/>
      <c r="AEY187" s="150"/>
      <c r="AEZ187" s="150"/>
      <c r="AFA187" s="150"/>
      <c r="AFB187" s="150"/>
      <c r="AFC187" s="150"/>
      <c r="AFD187" s="150"/>
      <c r="AFE187" s="150"/>
      <c r="AFF187" s="150"/>
      <c r="AFG187" s="150"/>
      <c r="AFH187" s="150"/>
      <c r="AFI187" s="150"/>
      <c r="AFJ187" s="150"/>
      <c r="AFK187" s="150"/>
      <c r="AFL187" s="150"/>
      <c r="AFM187" s="150"/>
      <c r="AFN187" s="150"/>
      <c r="AFO187" s="150"/>
      <c r="AFP187" s="150"/>
      <c r="AFQ187" s="150"/>
      <c r="AFR187" s="150"/>
      <c r="AFS187" s="150"/>
      <c r="AFT187" s="150"/>
      <c r="AFU187" s="150"/>
      <c r="AFV187" s="150"/>
      <c r="AFW187" s="150"/>
      <c r="AFX187" s="150"/>
      <c r="AFY187" s="150"/>
      <c r="AFZ187" s="150"/>
      <c r="AGA187" s="150"/>
      <c r="AGB187" s="150"/>
      <c r="AGC187" s="150"/>
      <c r="AGD187" s="150"/>
      <c r="AGE187" s="150"/>
      <c r="AGF187" s="150"/>
      <c r="AGG187" s="150"/>
      <c r="AGH187" s="150"/>
      <c r="AGI187" s="150"/>
      <c r="AGJ187" s="150"/>
      <c r="AGK187" s="150"/>
      <c r="AGL187" s="150"/>
      <c r="AGM187" s="150"/>
      <c r="AGN187" s="150"/>
      <c r="AGO187" s="150"/>
      <c r="AGP187" s="150"/>
      <c r="AGQ187" s="150"/>
      <c r="AGR187" s="150"/>
      <c r="AGS187" s="150"/>
      <c r="AGT187" s="150"/>
      <c r="AGU187" s="150"/>
      <c r="AGV187" s="150"/>
      <c r="AGW187" s="150"/>
      <c r="AGX187" s="150"/>
      <c r="AGY187" s="150"/>
      <c r="AGZ187" s="150"/>
      <c r="AHA187" s="150"/>
      <c r="AHB187" s="150"/>
      <c r="AHC187" s="150"/>
      <c r="AHD187" s="150"/>
      <c r="AHE187" s="150"/>
      <c r="AHF187" s="150"/>
      <c r="AHG187" s="150"/>
      <c r="AHH187" s="150"/>
      <c r="AHI187" s="150"/>
      <c r="AHJ187" s="150"/>
      <c r="AHK187" s="150"/>
      <c r="AHL187" s="150"/>
      <c r="AHM187" s="150"/>
      <c r="AHN187" s="150"/>
      <c r="AHO187" s="150"/>
      <c r="AHP187" s="150"/>
      <c r="AHQ187" s="150"/>
      <c r="AHR187" s="150"/>
      <c r="AHS187" s="150"/>
      <c r="AHT187" s="150"/>
      <c r="AHU187" s="150"/>
      <c r="AHV187" s="150"/>
      <c r="AHW187" s="150"/>
      <c r="AHX187" s="150"/>
      <c r="AHY187" s="150"/>
      <c r="AHZ187" s="150"/>
      <c r="AIA187" s="150"/>
      <c r="AIB187" s="150"/>
      <c r="AIC187" s="150"/>
      <c r="AID187" s="150"/>
      <c r="AIE187" s="150"/>
      <c r="AIF187" s="150"/>
      <c r="AIG187" s="150"/>
      <c r="AIH187" s="150"/>
      <c r="AII187" s="150"/>
      <c r="AIJ187" s="150"/>
      <c r="AIK187" s="150"/>
      <c r="AIL187" s="150"/>
      <c r="AIM187" s="150"/>
      <c r="AIN187" s="150"/>
      <c r="AIO187" s="150"/>
      <c r="AIP187" s="150"/>
      <c r="AIQ187" s="150"/>
      <c r="AIR187" s="150"/>
      <c r="AIS187" s="150"/>
      <c r="AIT187" s="150"/>
      <c r="AIU187" s="150"/>
      <c r="AIV187" s="150"/>
      <c r="AIW187" s="150"/>
      <c r="AIX187" s="150"/>
      <c r="AIY187" s="150"/>
      <c r="AIZ187" s="150"/>
      <c r="AJA187" s="150"/>
      <c r="AJB187" s="150"/>
      <c r="AJC187" s="150"/>
      <c r="AJD187" s="150"/>
      <c r="AJE187" s="150"/>
      <c r="AJF187" s="150"/>
      <c r="AJG187" s="150"/>
      <c r="AJH187" s="150"/>
      <c r="AJI187" s="150"/>
      <c r="AJJ187" s="150"/>
      <c r="AJK187" s="150"/>
      <c r="AJL187" s="150"/>
      <c r="AJM187" s="150"/>
      <c r="AJN187" s="150"/>
      <c r="AJO187" s="150"/>
      <c r="AJP187" s="150"/>
      <c r="AJQ187" s="150"/>
      <c r="AJR187" s="150"/>
      <c r="AJS187" s="150"/>
      <c r="AJT187" s="150"/>
      <c r="AJU187" s="150"/>
      <c r="AJV187" s="150"/>
      <c r="AJW187" s="150"/>
      <c r="AJX187" s="150"/>
      <c r="AJY187" s="150"/>
      <c r="AJZ187" s="150"/>
      <c r="AKA187" s="150"/>
      <c r="AKB187" s="150"/>
      <c r="AKC187" s="150"/>
      <c r="AKD187" s="150"/>
      <c r="AKE187" s="150"/>
      <c r="AKF187" s="150"/>
      <c r="AKG187" s="150"/>
      <c r="AKH187" s="150"/>
      <c r="AKI187" s="150"/>
      <c r="AKJ187" s="150"/>
      <c r="AKK187" s="150"/>
      <c r="AKL187" s="150"/>
      <c r="AKM187" s="150"/>
      <c r="AKN187" s="150"/>
      <c r="AKO187" s="150"/>
      <c r="AKP187" s="150"/>
      <c r="AKQ187" s="150"/>
      <c r="AKR187" s="150"/>
      <c r="AKS187" s="150"/>
      <c r="AKT187" s="150"/>
      <c r="AKU187" s="150"/>
      <c r="AKV187" s="150"/>
      <c r="AKW187" s="150"/>
      <c r="AKX187" s="150"/>
      <c r="AKY187" s="150"/>
      <c r="AKZ187" s="150"/>
      <c r="ALA187" s="150"/>
      <c r="ALB187" s="150"/>
      <c r="ALC187" s="150"/>
      <c r="ALD187" s="150"/>
      <c r="ALE187" s="150"/>
      <c r="ALF187" s="150"/>
      <c r="ALG187" s="150"/>
      <c r="ALH187" s="150"/>
      <c r="ALI187" s="150"/>
      <c r="ALJ187" s="150"/>
      <c r="ALK187" s="150"/>
      <c r="ALL187" s="150"/>
      <c r="ALM187" s="150"/>
      <c r="ALN187" s="150"/>
      <c r="ALO187" s="150"/>
      <c r="ALP187" s="150"/>
      <c r="ALQ187" s="150"/>
      <c r="ALR187" s="150"/>
      <c r="ALS187" s="150"/>
      <c r="ALT187" s="150"/>
      <c r="ALU187" s="150"/>
      <c r="ALV187" s="150"/>
      <c r="ALW187" s="150"/>
      <c r="ALX187" s="150"/>
      <c r="ALY187" s="150"/>
      <c r="ALZ187" s="150"/>
      <c r="AMA187" s="150"/>
      <c r="AMB187" s="150"/>
      <c r="AMC187" s="150"/>
      <c r="AMD187" s="150"/>
      <c r="AME187" s="150"/>
      <c r="AMF187" s="150"/>
      <c r="AMG187" s="150"/>
      <c r="AMH187" s="150"/>
      <c r="AMI187" s="150"/>
      <c r="AMJ187" s="150"/>
      <c r="AMK187" s="150"/>
    </row>
    <row r="188" spans="1:1026" s="568" customFormat="1" ht="18.75" customHeight="1" x14ac:dyDescent="0.25">
      <c r="A188" s="310" t="s">
        <v>32094</v>
      </c>
      <c r="B188" s="257">
        <v>188</v>
      </c>
      <c r="C188" s="570" t="s">
        <v>32095</v>
      </c>
      <c r="D188" s="320" t="s">
        <v>32096</v>
      </c>
      <c r="E188" s="311"/>
      <c r="F188" s="312"/>
      <c r="G188" s="313"/>
      <c r="H188" s="313"/>
      <c r="I188" s="496"/>
      <c r="J188" s="314"/>
      <c r="K188" s="315"/>
      <c r="L188" s="315"/>
      <c r="M188" s="316"/>
      <c r="N188" s="316"/>
      <c r="O188" s="315"/>
      <c r="P188" s="315"/>
      <c r="Q188" s="316"/>
      <c r="R188" s="316"/>
      <c r="S188" s="316"/>
      <c r="T188" s="316"/>
      <c r="U188" s="316"/>
      <c r="V188" s="317"/>
      <c r="W188" s="283"/>
      <c r="X188" s="283"/>
      <c r="Y188" s="283"/>
      <c r="Z188" s="283"/>
      <c r="AA188" s="283"/>
      <c r="AB188" s="287"/>
      <c r="AC188" s="287"/>
      <c r="AD188" s="287"/>
      <c r="AE188" s="284"/>
      <c r="AF188" s="284"/>
      <c r="AG188" s="268"/>
      <c r="AH188" s="268"/>
      <c r="AI188" s="268"/>
      <c r="AJ188" s="268"/>
      <c r="AK188" s="501"/>
      <c r="AL188" s="413">
        <v>1</v>
      </c>
      <c r="AM188" s="366" t="s">
        <v>6190</v>
      </c>
      <c r="AN188" s="511"/>
      <c r="AO188" s="414"/>
      <c r="AP188" s="414"/>
      <c r="AQ188" s="414"/>
      <c r="AR188" s="356" t="s">
        <v>756</v>
      </c>
      <c r="AS188" s="382"/>
      <c r="AT188" s="414"/>
      <c r="AU188" s="414"/>
      <c r="AV188" s="153"/>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50"/>
      <c r="GK188" s="150"/>
      <c r="GL188" s="150"/>
      <c r="GM188" s="150"/>
      <c r="GN188" s="150"/>
      <c r="GO188" s="150"/>
      <c r="GP188" s="150"/>
      <c r="GQ188" s="150"/>
      <c r="GR188" s="150"/>
      <c r="GS188" s="150"/>
      <c r="GT188" s="150"/>
      <c r="GU188" s="150"/>
      <c r="GV188" s="150"/>
      <c r="GW188" s="150"/>
      <c r="GX188" s="150"/>
      <c r="GY188" s="150"/>
      <c r="GZ188" s="150"/>
      <c r="HA188" s="150"/>
      <c r="HB188" s="150"/>
      <c r="HC188" s="150"/>
      <c r="HD188" s="150"/>
      <c r="HE188" s="150"/>
      <c r="HF188" s="150"/>
      <c r="HG188" s="150"/>
      <c r="HH188" s="150"/>
      <c r="HI188" s="150"/>
      <c r="HJ188" s="150"/>
      <c r="HK188" s="150"/>
      <c r="HL188" s="150"/>
      <c r="HM188" s="150"/>
      <c r="HN188" s="150"/>
      <c r="HO188" s="150"/>
      <c r="HP188" s="150"/>
      <c r="HQ188" s="150"/>
      <c r="HR188" s="150"/>
      <c r="HS188" s="150"/>
      <c r="HT188" s="150"/>
      <c r="HU188" s="150"/>
      <c r="HV188" s="150"/>
      <c r="HW188" s="150"/>
      <c r="HX188" s="150"/>
      <c r="HY188" s="150"/>
      <c r="HZ188" s="150"/>
      <c r="IA188" s="150"/>
      <c r="IB188" s="150"/>
      <c r="IC188" s="150"/>
      <c r="ID188" s="150"/>
      <c r="IE188" s="150"/>
      <c r="IF188" s="150"/>
      <c r="IG188" s="150"/>
      <c r="IH188" s="150"/>
      <c r="II188" s="150"/>
      <c r="IJ188" s="150"/>
      <c r="IK188" s="150"/>
      <c r="IL188" s="150"/>
      <c r="IM188" s="150"/>
      <c r="IN188" s="150"/>
      <c r="IO188" s="150"/>
      <c r="IP188" s="150"/>
      <c r="IQ188" s="150"/>
      <c r="IR188" s="150"/>
      <c r="IS188" s="150"/>
      <c r="IT188" s="150"/>
      <c r="IU188" s="150"/>
      <c r="IV188" s="150"/>
      <c r="IW188" s="150"/>
      <c r="IX188" s="150"/>
      <c r="IY188" s="150"/>
      <c r="IZ188" s="150"/>
      <c r="JA188" s="150"/>
      <c r="JB188" s="150"/>
      <c r="JC188" s="150"/>
      <c r="JD188" s="150"/>
      <c r="JE188" s="150"/>
      <c r="JF188" s="150"/>
      <c r="JG188" s="150"/>
      <c r="JH188" s="150"/>
      <c r="JI188" s="150"/>
      <c r="JJ188" s="150"/>
      <c r="JK188" s="150"/>
      <c r="JL188" s="150"/>
      <c r="JM188" s="150"/>
      <c r="JN188" s="150"/>
      <c r="JO188" s="150"/>
      <c r="JP188" s="150"/>
      <c r="JQ188" s="150"/>
      <c r="JR188" s="150"/>
      <c r="JS188" s="150"/>
      <c r="JT188" s="150"/>
      <c r="JU188" s="150"/>
      <c r="JV188" s="150"/>
      <c r="JW188" s="150"/>
      <c r="JX188" s="150"/>
      <c r="JY188" s="150"/>
      <c r="JZ188" s="150"/>
      <c r="KA188" s="150"/>
      <c r="KB188" s="150"/>
      <c r="KC188" s="150"/>
      <c r="KD188" s="150"/>
      <c r="KE188" s="150"/>
      <c r="KF188" s="150"/>
      <c r="KG188" s="150"/>
      <c r="KH188" s="150"/>
      <c r="KI188" s="150"/>
      <c r="KJ188" s="150"/>
      <c r="KK188" s="150"/>
      <c r="KL188" s="150"/>
      <c r="KM188" s="150"/>
      <c r="KN188" s="150"/>
      <c r="KO188" s="150"/>
      <c r="KP188" s="150"/>
      <c r="KQ188" s="150"/>
      <c r="KR188" s="150"/>
      <c r="KS188" s="150"/>
      <c r="KT188" s="150"/>
      <c r="KU188" s="150"/>
      <c r="KV188" s="150"/>
      <c r="KW188" s="150"/>
      <c r="KX188" s="150"/>
      <c r="KY188" s="150"/>
      <c r="KZ188" s="150"/>
      <c r="LA188" s="150"/>
      <c r="LB188" s="150"/>
      <c r="LC188" s="150"/>
      <c r="LD188" s="150"/>
      <c r="LE188" s="150"/>
      <c r="LF188" s="150"/>
      <c r="LG188" s="150"/>
      <c r="LH188" s="150"/>
      <c r="LI188" s="150"/>
      <c r="LJ188" s="150"/>
      <c r="LK188" s="150"/>
      <c r="LL188" s="150"/>
      <c r="LM188" s="150"/>
      <c r="LN188" s="150"/>
      <c r="LO188" s="150"/>
      <c r="LP188" s="150"/>
      <c r="LQ188" s="150"/>
      <c r="LR188" s="150"/>
      <c r="LS188" s="150"/>
      <c r="LT188" s="150"/>
      <c r="LU188" s="150"/>
      <c r="LV188" s="150"/>
      <c r="LW188" s="150"/>
      <c r="LX188" s="150"/>
      <c r="LY188" s="150"/>
      <c r="LZ188" s="150"/>
      <c r="MA188" s="150"/>
      <c r="MB188" s="150"/>
      <c r="MC188" s="150"/>
      <c r="MD188" s="150"/>
      <c r="ME188" s="150"/>
      <c r="MF188" s="150"/>
      <c r="MG188" s="150"/>
      <c r="MH188" s="150"/>
      <c r="MI188" s="150"/>
      <c r="MJ188" s="150"/>
      <c r="MK188" s="150"/>
      <c r="ML188" s="150"/>
      <c r="MM188" s="150"/>
      <c r="MN188" s="150"/>
      <c r="MO188" s="150"/>
      <c r="MP188" s="150"/>
      <c r="MQ188" s="150"/>
      <c r="MR188" s="150"/>
      <c r="MS188" s="150"/>
      <c r="MT188" s="150"/>
      <c r="MU188" s="150"/>
      <c r="MV188" s="150"/>
      <c r="MW188" s="150"/>
      <c r="MX188" s="150"/>
      <c r="MY188" s="150"/>
      <c r="MZ188" s="150"/>
      <c r="NA188" s="150"/>
      <c r="NB188" s="150"/>
      <c r="NC188" s="150"/>
      <c r="ND188" s="150"/>
      <c r="NE188" s="150"/>
      <c r="NF188" s="150"/>
      <c r="NG188" s="150"/>
      <c r="NH188" s="150"/>
      <c r="NI188" s="150"/>
      <c r="NJ188" s="150"/>
      <c r="NK188" s="150"/>
      <c r="NL188" s="150"/>
      <c r="NM188" s="150"/>
      <c r="NN188" s="150"/>
      <c r="NO188" s="150"/>
      <c r="NP188" s="150"/>
      <c r="NQ188" s="150"/>
      <c r="NR188" s="150"/>
      <c r="NS188" s="150"/>
      <c r="NT188" s="150"/>
      <c r="NU188" s="150"/>
      <c r="NV188" s="150"/>
      <c r="NW188" s="150"/>
      <c r="NX188" s="150"/>
      <c r="NY188" s="150"/>
      <c r="NZ188" s="150"/>
      <c r="OA188" s="150"/>
      <c r="OB188" s="150"/>
      <c r="OC188" s="150"/>
      <c r="OD188" s="150"/>
      <c r="OE188" s="150"/>
      <c r="OF188" s="150"/>
      <c r="OG188" s="150"/>
      <c r="OH188" s="150"/>
      <c r="OI188" s="150"/>
      <c r="OJ188" s="150"/>
      <c r="OK188" s="150"/>
      <c r="OL188" s="150"/>
      <c r="OM188" s="150"/>
      <c r="ON188" s="150"/>
      <c r="OO188" s="150"/>
      <c r="OP188" s="150"/>
      <c r="OQ188" s="150"/>
      <c r="OR188" s="150"/>
      <c r="OS188" s="150"/>
      <c r="OT188" s="150"/>
      <c r="OU188" s="150"/>
      <c r="OV188" s="150"/>
      <c r="OW188" s="150"/>
      <c r="OX188" s="150"/>
      <c r="OY188" s="150"/>
      <c r="OZ188" s="150"/>
      <c r="PA188" s="150"/>
      <c r="PB188" s="150"/>
      <c r="PC188" s="150"/>
      <c r="PD188" s="150"/>
      <c r="PE188" s="150"/>
      <c r="PF188" s="150"/>
      <c r="PG188" s="150"/>
      <c r="PH188" s="150"/>
      <c r="PI188" s="150"/>
      <c r="PJ188" s="150"/>
      <c r="PK188" s="150"/>
      <c r="PL188" s="150"/>
      <c r="PM188" s="150"/>
      <c r="PN188" s="150"/>
      <c r="PO188" s="150"/>
      <c r="PP188" s="150"/>
      <c r="PQ188" s="150"/>
      <c r="PR188" s="150"/>
      <c r="PS188" s="150"/>
      <c r="PT188" s="150"/>
      <c r="PU188" s="150"/>
      <c r="PV188" s="150"/>
      <c r="PW188" s="150"/>
      <c r="PX188" s="150"/>
      <c r="PY188" s="150"/>
      <c r="PZ188" s="150"/>
      <c r="QA188" s="150"/>
      <c r="QB188" s="150"/>
      <c r="QC188" s="150"/>
      <c r="QD188" s="150"/>
      <c r="QE188" s="150"/>
      <c r="QF188" s="150"/>
      <c r="QG188" s="150"/>
      <c r="QH188" s="150"/>
      <c r="QI188" s="150"/>
      <c r="QJ188" s="150"/>
      <c r="QK188" s="150"/>
      <c r="QL188" s="150"/>
      <c r="QM188" s="150"/>
      <c r="QN188" s="150"/>
      <c r="QO188" s="150"/>
      <c r="QP188" s="150"/>
      <c r="QQ188" s="150"/>
      <c r="QR188" s="150"/>
      <c r="QS188" s="150"/>
      <c r="QT188" s="150"/>
      <c r="QU188" s="150"/>
      <c r="QV188" s="150"/>
      <c r="QW188" s="150"/>
      <c r="QX188" s="150"/>
      <c r="QY188" s="150"/>
      <c r="QZ188" s="150"/>
      <c r="RA188" s="150"/>
      <c r="RB188" s="150"/>
      <c r="RC188" s="150"/>
      <c r="RD188" s="150"/>
      <c r="RE188" s="150"/>
      <c r="RF188" s="150"/>
      <c r="RG188" s="150"/>
      <c r="RH188" s="150"/>
      <c r="RI188" s="150"/>
      <c r="RJ188" s="150"/>
      <c r="RK188" s="150"/>
      <c r="RL188" s="150"/>
      <c r="RM188" s="150"/>
      <c r="RN188" s="150"/>
      <c r="RO188" s="150"/>
      <c r="RP188" s="150"/>
      <c r="RQ188" s="150"/>
      <c r="RR188" s="150"/>
      <c r="RS188" s="150"/>
      <c r="RT188" s="150"/>
      <c r="RU188" s="150"/>
      <c r="RV188" s="150"/>
      <c r="RW188" s="150"/>
      <c r="RX188" s="150"/>
      <c r="RY188" s="150"/>
      <c r="RZ188" s="150"/>
      <c r="SA188" s="150"/>
      <c r="SB188" s="150"/>
      <c r="SC188" s="150"/>
      <c r="SD188" s="150"/>
      <c r="SE188" s="150"/>
      <c r="SF188" s="150"/>
      <c r="SG188" s="150"/>
      <c r="SH188" s="150"/>
      <c r="SI188" s="150"/>
      <c r="SJ188" s="150"/>
      <c r="SK188" s="150"/>
      <c r="SL188" s="150"/>
      <c r="SM188" s="150"/>
      <c r="SN188" s="150"/>
      <c r="SO188" s="150"/>
      <c r="SP188" s="150"/>
      <c r="SQ188" s="150"/>
      <c r="SR188" s="150"/>
      <c r="SS188" s="150"/>
      <c r="ST188" s="150"/>
      <c r="SU188" s="150"/>
      <c r="SV188" s="150"/>
      <c r="SW188" s="150"/>
      <c r="SX188" s="150"/>
      <c r="SY188" s="150"/>
      <c r="SZ188" s="150"/>
      <c r="TA188" s="150"/>
      <c r="TB188" s="150"/>
      <c r="TC188" s="150"/>
      <c r="TD188" s="150"/>
      <c r="TE188" s="150"/>
      <c r="TF188" s="150"/>
      <c r="TG188" s="150"/>
      <c r="TH188" s="150"/>
      <c r="TI188" s="150"/>
      <c r="TJ188" s="150"/>
      <c r="TK188" s="150"/>
      <c r="TL188" s="150"/>
      <c r="TM188" s="150"/>
      <c r="TN188" s="150"/>
      <c r="TO188" s="150"/>
      <c r="TP188" s="150"/>
      <c r="TQ188" s="150"/>
      <c r="TR188" s="150"/>
      <c r="TS188" s="150"/>
      <c r="TT188" s="150"/>
      <c r="TU188" s="150"/>
      <c r="TV188" s="150"/>
      <c r="TW188" s="150"/>
      <c r="TX188" s="150"/>
      <c r="TY188" s="150"/>
      <c r="TZ188" s="150"/>
      <c r="UA188" s="150"/>
      <c r="UB188" s="150"/>
      <c r="UC188" s="150"/>
      <c r="UD188" s="150"/>
      <c r="UE188" s="150"/>
      <c r="UF188" s="150"/>
      <c r="UG188" s="150"/>
      <c r="UH188" s="150"/>
      <c r="UI188" s="150"/>
      <c r="UJ188" s="150"/>
      <c r="UK188" s="150"/>
      <c r="UL188" s="150"/>
      <c r="UM188" s="150"/>
      <c r="UN188" s="150"/>
      <c r="UO188" s="150"/>
      <c r="UP188" s="150"/>
      <c r="UQ188" s="150"/>
      <c r="UR188" s="150"/>
      <c r="US188" s="150"/>
      <c r="UT188" s="150"/>
      <c r="UU188" s="150"/>
      <c r="UV188" s="150"/>
      <c r="UW188" s="150"/>
      <c r="UX188" s="150"/>
      <c r="UY188" s="150"/>
      <c r="UZ188" s="150"/>
      <c r="VA188" s="150"/>
      <c r="VB188" s="150"/>
      <c r="VC188" s="150"/>
      <c r="VD188" s="150"/>
      <c r="VE188" s="150"/>
      <c r="VF188" s="150"/>
      <c r="VG188" s="150"/>
      <c r="VH188" s="150"/>
      <c r="VI188" s="150"/>
      <c r="VJ188" s="150"/>
      <c r="VK188" s="150"/>
      <c r="VL188" s="150"/>
      <c r="VM188" s="150"/>
      <c r="VN188" s="150"/>
      <c r="VO188" s="150"/>
      <c r="VP188" s="150"/>
      <c r="VQ188" s="150"/>
      <c r="VR188" s="150"/>
      <c r="VS188" s="150"/>
      <c r="VT188" s="150"/>
      <c r="VU188" s="150"/>
      <c r="VV188" s="150"/>
      <c r="VW188" s="150"/>
      <c r="VX188" s="150"/>
      <c r="VY188" s="150"/>
      <c r="VZ188" s="150"/>
      <c r="WA188" s="150"/>
      <c r="WB188" s="150"/>
      <c r="WC188" s="150"/>
      <c r="WD188" s="150"/>
      <c r="WE188" s="150"/>
      <c r="WF188" s="150"/>
      <c r="WG188" s="150"/>
      <c r="WH188" s="150"/>
      <c r="WI188" s="150"/>
      <c r="WJ188" s="150"/>
      <c r="WK188" s="150"/>
      <c r="WL188" s="150"/>
      <c r="WM188" s="150"/>
      <c r="WN188" s="150"/>
      <c r="WO188" s="150"/>
      <c r="WP188" s="150"/>
      <c r="WQ188" s="150"/>
      <c r="WR188" s="150"/>
      <c r="WS188" s="150"/>
      <c r="WT188" s="150"/>
      <c r="WU188" s="150"/>
      <c r="WV188" s="150"/>
      <c r="WW188" s="150"/>
      <c r="WX188" s="150"/>
      <c r="WY188" s="150"/>
      <c r="WZ188" s="150"/>
      <c r="XA188" s="150"/>
      <c r="XB188" s="150"/>
      <c r="XC188" s="150"/>
      <c r="XD188" s="150"/>
      <c r="XE188" s="150"/>
      <c r="XF188" s="150"/>
      <c r="XG188" s="150"/>
      <c r="XH188" s="150"/>
      <c r="XI188" s="150"/>
      <c r="XJ188" s="150"/>
      <c r="XK188" s="150"/>
      <c r="XL188" s="150"/>
      <c r="XM188" s="150"/>
      <c r="XN188" s="150"/>
      <c r="XO188" s="150"/>
      <c r="XP188" s="150"/>
      <c r="XQ188" s="150"/>
      <c r="XR188" s="150"/>
      <c r="XS188" s="150"/>
      <c r="XT188" s="150"/>
      <c r="XU188" s="150"/>
      <c r="XV188" s="150"/>
      <c r="XW188" s="150"/>
      <c r="XX188" s="150"/>
      <c r="XY188" s="150"/>
      <c r="XZ188" s="150"/>
      <c r="YA188" s="150"/>
      <c r="YB188" s="150"/>
      <c r="YC188" s="150"/>
      <c r="YD188" s="150"/>
      <c r="YE188" s="150"/>
      <c r="YF188" s="150"/>
      <c r="YG188" s="150"/>
      <c r="YH188" s="150"/>
      <c r="YI188" s="150"/>
      <c r="YJ188" s="150"/>
      <c r="YK188" s="150"/>
      <c r="YL188" s="150"/>
      <c r="YM188" s="150"/>
      <c r="YN188" s="150"/>
      <c r="YO188" s="150"/>
      <c r="YP188" s="150"/>
      <c r="YQ188" s="150"/>
      <c r="YR188" s="150"/>
      <c r="YS188" s="150"/>
      <c r="YT188" s="150"/>
      <c r="YU188" s="150"/>
      <c r="YV188" s="150"/>
      <c r="YW188" s="150"/>
      <c r="YX188" s="150"/>
      <c r="YY188" s="150"/>
      <c r="YZ188" s="150"/>
      <c r="ZA188" s="150"/>
      <c r="ZB188" s="150"/>
      <c r="ZC188" s="150"/>
      <c r="ZD188" s="150"/>
      <c r="ZE188" s="150"/>
      <c r="ZF188" s="150"/>
      <c r="ZG188" s="150"/>
      <c r="ZH188" s="150"/>
      <c r="ZI188" s="150"/>
      <c r="ZJ188" s="150"/>
      <c r="ZK188" s="150"/>
      <c r="ZL188" s="150"/>
      <c r="ZM188" s="150"/>
      <c r="ZN188" s="150"/>
      <c r="ZO188" s="150"/>
      <c r="ZP188" s="150"/>
      <c r="ZQ188" s="150"/>
      <c r="ZR188" s="150"/>
      <c r="ZS188" s="150"/>
      <c r="ZT188" s="150"/>
      <c r="ZU188" s="150"/>
      <c r="ZV188" s="150"/>
      <c r="ZW188" s="150"/>
      <c r="ZX188" s="150"/>
      <c r="ZY188" s="150"/>
      <c r="ZZ188" s="150"/>
      <c r="AAA188" s="150"/>
      <c r="AAB188" s="150"/>
      <c r="AAC188" s="150"/>
      <c r="AAD188" s="150"/>
      <c r="AAE188" s="150"/>
      <c r="AAF188" s="150"/>
      <c r="AAG188" s="150"/>
      <c r="AAH188" s="150"/>
      <c r="AAI188" s="150"/>
      <c r="AAJ188" s="150"/>
      <c r="AAK188" s="150"/>
      <c r="AAL188" s="150"/>
      <c r="AAM188" s="150"/>
      <c r="AAN188" s="150"/>
      <c r="AAO188" s="150"/>
      <c r="AAP188" s="150"/>
      <c r="AAQ188" s="150"/>
      <c r="AAR188" s="150"/>
      <c r="AAS188" s="150"/>
      <c r="AAT188" s="150"/>
      <c r="AAU188" s="150"/>
      <c r="AAV188" s="150"/>
      <c r="AAW188" s="150"/>
      <c r="AAX188" s="150"/>
      <c r="AAY188" s="150"/>
      <c r="AAZ188" s="150"/>
      <c r="ABA188" s="150"/>
      <c r="ABB188" s="150"/>
      <c r="ABC188" s="150"/>
      <c r="ABD188" s="150"/>
      <c r="ABE188" s="150"/>
      <c r="ABF188" s="150"/>
      <c r="ABG188" s="150"/>
      <c r="ABH188" s="150"/>
      <c r="ABI188" s="150"/>
      <c r="ABJ188" s="150"/>
      <c r="ABK188" s="150"/>
      <c r="ABL188" s="150"/>
      <c r="ABM188" s="150"/>
      <c r="ABN188" s="150"/>
      <c r="ABO188" s="150"/>
      <c r="ABP188" s="150"/>
      <c r="ABQ188" s="150"/>
      <c r="ABR188" s="150"/>
      <c r="ABS188" s="150"/>
      <c r="ABT188" s="150"/>
      <c r="ABU188" s="150"/>
      <c r="ABV188" s="150"/>
      <c r="ABW188" s="150"/>
      <c r="ABX188" s="150"/>
      <c r="ABY188" s="150"/>
      <c r="ABZ188" s="150"/>
      <c r="ACA188" s="150"/>
      <c r="ACB188" s="150"/>
      <c r="ACC188" s="150"/>
      <c r="ACD188" s="150"/>
      <c r="ACE188" s="150"/>
      <c r="ACF188" s="150"/>
      <c r="ACG188" s="150"/>
      <c r="ACH188" s="150"/>
      <c r="ACI188" s="150"/>
      <c r="ACJ188" s="150"/>
      <c r="ACK188" s="150"/>
      <c r="ACL188" s="150"/>
      <c r="ACM188" s="150"/>
      <c r="ACN188" s="150"/>
      <c r="ACO188" s="150"/>
      <c r="ACP188" s="150"/>
      <c r="ACQ188" s="150"/>
      <c r="ACR188" s="150"/>
      <c r="ACS188" s="150"/>
      <c r="ACT188" s="150"/>
      <c r="ACU188" s="150"/>
      <c r="ACV188" s="150"/>
      <c r="ACW188" s="150"/>
      <c r="ACX188" s="150"/>
      <c r="ACY188" s="150"/>
      <c r="ACZ188" s="150"/>
      <c r="ADA188" s="150"/>
      <c r="ADB188" s="150"/>
      <c r="ADC188" s="150"/>
      <c r="ADD188" s="150"/>
      <c r="ADE188" s="150"/>
      <c r="ADF188" s="150"/>
      <c r="ADG188" s="150"/>
      <c r="ADH188" s="150"/>
      <c r="ADI188" s="150"/>
      <c r="ADJ188" s="150"/>
      <c r="ADK188" s="150"/>
      <c r="ADL188" s="150"/>
      <c r="ADM188" s="150"/>
      <c r="ADN188" s="150"/>
      <c r="ADO188" s="150"/>
      <c r="ADP188" s="150"/>
      <c r="ADQ188" s="150"/>
      <c r="ADR188" s="150"/>
      <c r="ADS188" s="150"/>
      <c r="ADT188" s="150"/>
      <c r="ADU188" s="150"/>
      <c r="ADV188" s="150"/>
      <c r="ADW188" s="150"/>
      <c r="ADX188" s="150"/>
      <c r="ADY188" s="150"/>
      <c r="ADZ188" s="150"/>
      <c r="AEA188" s="150"/>
      <c r="AEB188" s="150"/>
      <c r="AEC188" s="150"/>
      <c r="AED188" s="150"/>
      <c r="AEE188" s="150"/>
      <c r="AEF188" s="150"/>
      <c r="AEG188" s="150"/>
      <c r="AEH188" s="150"/>
      <c r="AEI188" s="150"/>
      <c r="AEJ188" s="150"/>
      <c r="AEK188" s="150"/>
      <c r="AEL188" s="150"/>
      <c r="AEM188" s="150"/>
      <c r="AEN188" s="150"/>
      <c r="AEO188" s="150"/>
      <c r="AEP188" s="150"/>
      <c r="AEQ188" s="150"/>
      <c r="AER188" s="150"/>
      <c r="AES188" s="150"/>
      <c r="AET188" s="150"/>
      <c r="AEU188" s="150"/>
      <c r="AEV188" s="150"/>
      <c r="AEW188" s="150"/>
      <c r="AEX188" s="150"/>
      <c r="AEY188" s="150"/>
      <c r="AEZ188" s="150"/>
      <c r="AFA188" s="150"/>
      <c r="AFB188" s="150"/>
      <c r="AFC188" s="150"/>
      <c r="AFD188" s="150"/>
      <c r="AFE188" s="150"/>
      <c r="AFF188" s="150"/>
      <c r="AFG188" s="150"/>
      <c r="AFH188" s="150"/>
      <c r="AFI188" s="150"/>
      <c r="AFJ188" s="150"/>
      <c r="AFK188" s="150"/>
      <c r="AFL188" s="150"/>
      <c r="AFM188" s="150"/>
      <c r="AFN188" s="150"/>
      <c r="AFO188" s="150"/>
      <c r="AFP188" s="150"/>
      <c r="AFQ188" s="150"/>
      <c r="AFR188" s="150"/>
      <c r="AFS188" s="150"/>
      <c r="AFT188" s="150"/>
      <c r="AFU188" s="150"/>
      <c r="AFV188" s="150"/>
      <c r="AFW188" s="150"/>
      <c r="AFX188" s="150"/>
      <c r="AFY188" s="150"/>
      <c r="AFZ188" s="150"/>
      <c r="AGA188" s="150"/>
      <c r="AGB188" s="150"/>
      <c r="AGC188" s="150"/>
      <c r="AGD188" s="150"/>
      <c r="AGE188" s="150"/>
      <c r="AGF188" s="150"/>
      <c r="AGG188" s="150"/>
      <c r="AGH188" s="150"/>
      <c r="AGI188" s="150"/>
      <c r="AGJ188" s="150"/>
      <c r="AGK188" s="150"/>
      <c r="AGL188" s="150"/>
      <c r="AGM188" s="150"/>
      <c r="AGN188" s="150"/>
      <c r="AGO188" s="150"/>
      <c r="AGP188" s="150"/>
      <c r="AGQ188" s="150"/>
      <c r="AGR188" s="150"/>
      <c r="AGS188" s="150"/>
      <c r="AGT188" s="150"/>
      <c r="AGU188" s="150"/>
      <c r="AGV188" s="150"/>
      <c r="AGW188" s="150"/>
      <c r="AGX188" s="150"/>
      <c r="AGY188" s="150"/>
      <c r="AGZ188" s="150"/>
      <c r="AHA188" s="150"/>
      <c r="AHB188" s="150"/>
      <c r="AHC188" s="150"/>
      <c r="AHD188" s="150"/>
      <c r="AHE188" s="150"/>
      <c r="AHF188" s="150"/>
      <c r="AHG188" s="150"/>
      <c r="AHH188" s="150"/>
      <c r="AHI188" s="150"/>
      <c r="AHJ188" s="150"/>
      <c r="AHK188" s="150"/>
      <c r="AHL188" s="150"/>
      <c r="AHM188" s="150"/>
      <c r="AHN188" s="150"/>
      <c r="AHO188" s="150"/>
      <c r="AHP188" s="150"/>
      <c r="AHQ188" s="150"/>
      <c r="AHR188" s="150"/>
      <c r="AHS188" s="150"/>
      <c r="AHT188" s="150"/>
      <c r="AHU188" s="150"/>
      <c r="AHV188" s="150"/>
      <c r="AHW188" s="150"/>
      <c r="AHX188" s="150"/>
      <c r="AHY188" s="150"/>
      <c r="AHZ188" s="150"/>
      <c r="AIA188" s="150"/>
      <c r="AIB188" s="150"/>
      <c r="AIC188" s="150"/>
      <c r="AID188" s="150"/>
      <c r="AIE188" s="150"/>
      <c r="AIF188" s="150"/>
      <c r="AIG188" s="150"/>
      <c r="AIH188" s="150"/>
      <c r="AII188" s="150"/>
      <c r="AIJ188" s="150"/>
      <c r="AIK188" s="150"/>
      <c r="AIL188" s="150"/>
      <c r="AIM188" s="150"/>
      <c r="AIN188" s="150"/>
      <c r="AIO188" s="150"/>
      <c r="AIP188" s="150"/>
      <c r="AIQ188" s="150"/>
      <c r="AIR188" s="150"/>
      <c r="AIS188" s="150"/>
      <c r="AIT188" s="150"/>
      <c r="AIU188" s="150"/>
      <c r="AIV188" s="150"/>
      <c r="AIW188" s="150"/>
      <c r="AIX188" s="150"/>
      <c r="AIY188" s="150"/>
      <c r="AIZ188" s="150"/>
      <c r="AJA188" s="150"/>
      <c r="AJB188" s="150"/>
      <c r="AJC188" s="150"/>
      <c r="AJD188" s="150"/>
      <c r="AJE188" s="150"/>
      <c r="AJF188" s="150"/>
      <c r="AJG188" s="150"/>
      <c r="AJH188" s="150"/>
      <c r="AJI188" s="150"/>
      <c r="AJJ188" s="150"/>
      <c r="AJK188" s="150"/>
      <c r="AJL188" s="150"/>
      <c r="AJM188" s="150"/>
      <c r="AJN188" s="150"/>
      <c r="AJO188" s="150"/>
      <c r="AJP188" s="150"/>
      <c r="AJQ188" s="150"/>
      <c r="AJR188" s="150"/>
      <c r="AJS188" s="150"/>
      <c r="AJT188" s="150"/>
      <c r="AJU188" s="150"/>
      <c r="AJV188" s="150"/>
      <c r="AJW188" s="150"/>
      <c r="AJX188" s="150"/>
      <c r="AJY188" s="150"/>
      <c r="AJZ188" s="150"/>
      <c r="AKA188" s="150"/>
      <c r="AKB188" s="150"/>
      <c r="AKC188" s="150"/>
      <c r="AKD188" s="150"/>
      <c r="AKE188" s="150"/>
      <c r="AKF188" s="150"/>
      <c r="AKG188" s="150"/>
      <c r="AKH188" s="150"/>
      <c r="AKI188" s="150"/>
      <c r="AKJ188" s="150"/>
      <c r="AKK188" s="150"/>
      <c r="AKL188" s="150"/>
      <c r="AKM188" s="150"/>
      <c r="AKN188" s="150"/>
      <c r="AKO188" s="150"/>
      <c r="AKP188" s="150"/>
      <c r="AKQ188" s="150"/>
      <c r="AKR188" s="150"/>
      <c r="AKS188" s="150"/>
      <c r="AKT188" s="150"/>
      <c r="AKU188" s="150"/>
      <c r="AKV188" s="150"/>
      <c r="AKW188" s="150"/>
      <c r="AKX188" s="150"/>
      <c r="AKY188" s="150"/>
      <c r="AKZ188" s="150"/>
      <c r="ALA188" s="150"/>
      <c r="ALB188" s="150"/>
      <c r="ALC188" s="150"/>
      <c r="ALD188" s="150"/>
      <c r="ALE188" s="150"/>
      <c r="ALF188" s="150"/>
      <c r="ALG188" s="150"/>
      <c r="ALH188" s="150"/>
      <c r="ALI188" s="150"/>
      <c r="ALJ188" s="150"/>
      <c r="ALK188" s="150"/>
      <c r="ALL188" s="150"/>
      <c r="ALM188" s="150"/>
      <c r="ALN188" s="150"/>
      <c r="ALO188" s="150"/>
      <c r="ALP188" s="150"/>
      <c r="ALQ188" s="150"/>
      <c r="ALR188" s="150"/>
      <c r="ALS188" s="150"/>
      <c r="ALT188" s="150"/>
      <c r="ALU188" s="150"/>
      <c r="ALV188" s="150"/>
      <c r="ALW188" s="150"/>
      <c r="ALX188" s="150"/>
      <c r="ALY188" s="150"/>
      <c r="ALZ188" s="150"/>
      <c r="AMA188" s="150"/>
      <c r="AMB188" s="150"/>
      <c r="AMC188" s="150"/>
      <c r="AMD188" s="150"/>
      <c r="AME188" s="150"/>
      <c r="AMF188" s="150"/>
      <c r="AMG188" s="150"/>
      <c r="AMH188" s="150"/>
      <c r="AMI188" s="150"/>
      <c r="AMJ188" s="150"/>
      <c r="AMK188" s="150"/>
    </row>
    <row r="189" spans="1:1026" ht="15.75" x14ac:dyDescent="0.25">
      <c r="A189" s="310" t="s">
        <v>24018</v>
      </c>
      <c r="B189" s="257">
        <v>189</v>
      </c>
      <c r="C189" s="258" t="s">
        <v>24300</v>
      </c>
      <c r="D189" s="320" t="s">
        <v>24019</v>
      </c>
      <c r="E189" s="311"/>
      <c r="F189" s="312"/>
      <c r="G189" s="313"/>
      <c r="H189" s="313"/>
      <c r="I189" s="496">
        <v>294</v>
      </c>
      <c r="J189" s="314"/>
      <c r="K189" s="415"/>
      <c r="L189" s="315"/>
      <c r="M189" s="316"/>
      <c r="N189" s="316"/>
      <c r="O189" s="315"/>
      <c r="P189" s="315"/>
      <c r="Q189" s="316"/>
      <c r="R189" s="316"/>
      <c r="S189" s="316"/>
      <c r="T189" s="316"/>
      <c r="U189" s="316"/>
      <c r="V189" s="317"/>
      <c r="W189" s="283">
        <f t="shared" si="87"/>
        <v>100</v>
      </c>
      <c r="X189" s="283">
        <f t="shared" ref="X189:X252" si="100">IF(O189=1,1,IF(O189=2,10,100))</f>
        <v>100</v>
      </c>
      <c r="Y189" s="283">
        <f t="shared" si="86"/>
        <v>100</v>
      </c>
      <c r="Z189" s="283">
        <f t="shared" si="88"/>
        <v>100</v>
      </c>
      <c r="AA189" s="283">
        <f t="shared" si="89"/>
        <v>100</v>
      </c>
      <c r="AB189" s="287">
        <f t="shared" si="90"/>
        <v>100</v>
      </c>
      <c r="AC189" s="287">
        <f t="shared" si="91"/>
        <v>100</v>
      </c>
      <c r="AD189" s="287">
        <f t="shared" si="92"/>
        <v>100</v>
      </c>
      <c r="AE189" s="284">
        <f t="shared" si="97"/>
        <v>100</v>
      </c>
      <c r="AF189" s="284">
        <f t="shared" si="96"/>
        <v>100</v>
      </c>
      <c r="AG189" s="268">
        <f t="shared" si="98"/>
        <v>100</v>
      </c>
      <c r="AH189" s="268">
        <f t="shared" si="93"/>
        <v>100</v>
      </c>
      <c r="AI189" s="268">
        <f t="shared" si="99"/>
        <v>100</v>
      </c>
      <c r="AJ189" s="268">
        <f t="shared" si="95"/>
        <v>100</v>
      </c>
      <c r="AK189" s="506" t="s">
        <v>24301</v>
      </c>
      <c r="AL189" s="416">
        <v>1</v>
      </c>
      <c r="AM189" s="417" t="s">
        <v>6190</v>
      </c>
      <c r="AN189" s="511"/>
      <c r="AO189" s="414"/>
      <c r="AP189" s="414"/>
      <c r="AQ189" s="414"/>
      <c r="AR189" s="356" t="s">
        <v>756</v>
      </c>
      <c r="AS189" s="356"/>
      <c r="AT189" s="414"/>
      <c r="AU189" s="414"/>
      <c r="AV189" s="153"/>
      <c r="AW189" s="559"/>
      <c r="AX189" s="559"/>
      <c r="AY189" s="559"/>
      <c r="AZ189" s="559"/>
      <c r="BA189" s="559"/>
      <c r="BB189" s="559"/>
      <c r="BC189" s="559"/>
      <c r="BD189" s="559"/>
      <c r="BE189" s="559"/>
      <c r="BF189" s="559"/>
      <c r="BG189" s="559"/>
      <c r="BH189" s="559"/>
      <c r="BI189" s="559"/>
      <c r="BJ189" s="559"/>
      <c r="BK189" s="559"/>
      <c r="BL189" s="559"/>
      <c r="BM189" s="559"/>
      <c r="BN189" s="559"/>
      <c r="BO189" s="559"/>
      <c r="BP189" s="559"/>
      <c r="BQ189" s="559"/>
      <c r="BR189" s="559"/>
      <c r="BS189" s="559"/>
      <c r="BT189" s="559"/>
      <c r="BU189" s="559"/>
      <c r="BV189" s="559"/>
      <c r="BW189" s="559"/>
      <c r="BX189" s="559"/>
      <c r="BY189" s="559"/>
      <c r="BZ189" s="559"/>
      <c r="CA189" s="559"/>
      <c r="CB189" s="559"/>
      <c r="CC189" s="559"/>
      <c r="CD189" s="559"/>
      <c r="CE189" s="559"/>
      <c r="CF189" s="559"/>
      <c r="CG189" s="559"/>
      <c r="CH189" s="559"/>
      <c r="CI189" s="559"/>
      <c r="CJ189" s="559"/>
      <c r="CK189" s="559"/>
      <c r="CL189" s="559"/>
      <c r="CM189" s="559"/>
      <c r="CN189" s="559"/>
      <c r="CO189" s="559"/>
      <c r="CP189" s="559"/>
      <c r="CQ189" s="559"/>
      <c r="CR189" s="559"/>
      <c r="CS189" s="559"/>
      <c r="CT189" s="559"/>
      <c r="CU189" s="559"/>
      <c r="CV189" s="559"/>
      <c r="CW189" s="559"/>
      <c r="CX189" s="559"/>
      <c r="CY189" s="559"/>
      <c r="CZ189" s="559"/>
      <c r="DA189" s="559"/>
      <c r="DB189" s="559"/>
      <c r="DC189" s="559"/>
      <c r="DD189" s="559"/>
      <c r="DE189" s="559"/>
      <c r="DF189" s="559"/>
      <c r="DG189" s="559"/>
      <c r="DH189" s="559"/>
      <c r="DI189" s="559"/>
      <c r="DJ189" s="559"/>
      <c r="DK189" s="559"/>
      <c r="DL189" s="559"/>
      <c r="DM189" s="559"/>
      <c r="DN189" s="559"/>
      <c r="DO189" s="559"/>
      <c r="DP189" s="559"/>
      <c r="DQ189" s="559"/>
      <c r="DR189" s="559"/>
      <c r="DS189" s="559"/>
      <c r="DT189" s="559"/>
      <c r="DU189" s="559"/>
      <c r="DV189" s="559"/>
      <c r="DW189" s="559"/>
      <c r="DX189" s="559"/>
      <c r="DY189" s="559"/>
      <c r="DZ189" s="559"/>
      <c r="EA189" s="559"/>
      <c r="EB189" s="559"/>
      <c r="EC189" s="559"/>
      <c r="ED189" s="559"/>
      <c r="EE189" s="559"/>
      <c r="EF189" s="559"/>
      <c r="EG189" s="559"/>
      <c r="EH189" s="559"/>
      <c r="EI189" s="559"/>
      <c r="EJ189" s="559"/>
      <c r="EK189" s="559"/>
      <c r="EL189" s="559"/>
      <c r="EM189" s="559"/>
      <c r="EN189" s="559"/>
      <c r="EO189" s="559"/>
      <c r="EP189" s="559"/>
      <c r="EQ189" s="559"/>
      <c r="ER189" s="559"/>
      <c r="ES189" s="559"/>
      <c r="ET189" s="559"/>
      <c r="EU189" s="559"/>
      <c r="EV189" s="559"/>
      <c r="EW189" s="559"/>
      <c r="EX189" s="559"/>
      <c r="EY189" s="559"/>
      <c r="EZ189" s="559"/>
      <c r="FA189" s="559"/>
      <c r="FB189" s="559"/>
      <c r="FC189" s="559"/>
      <c r="FD189" s="559"/>
      <c r="FE189" s="559"/>
      <c r="FF189" s="559"/>
      <c r="FG189" s="559"/>
      <c r="FH189" s="559"/>
      <c r="FI189" s="559"/>
      <c r="FJ189" s="559"/>
      <c r="FK189" s="559"/>
      <c r="FL189" s="559"/>
      <c r="FM189" s="559"/>
      <c r="FN189" s="559"/>
      <c r="FO189" s="559"/>
      <c r="FP189" s="559"/>
      <c r="FQ189" s="559"/>
      <c r="FR189" s="559"/>
      <c r="FS189" s="559"/>
      <c r="FT189" s="559"/>
      <c r="FU189" s="559"/>
      <c r="FV189" s="559"/>
      <c r="FW189" s="559"/>
      <c r="FX189" s="559"/>
      <c r="FY189" s="559"/>
      <c r="FZ189" s="559"/>
      <c r="GA189" s="559"/>
      <c r="GB189" s="559"/>
      <c r="GC189" s="559"/>
      <c r="GD189" s="559"/>
      <c r="GE189" s="559"/>
      <c r="GF189" s="559"/>
      <c r="GG189" s="559"/>
      <c r="GH189" s="559"/>
      <c r="GI189" s="559"/>
      <c r="GJ189" s="559"/>
      <c r="GK189" s="559"/>
      <c r="GL189" s="559"/>
      <c r="GM189" s="559"/>
      <c r="GN189" s="559"/>
      <c r="GO189" s="559"/>
      <c r="GP189" s="559"/>
      <c r="GQ189" s="559"/>
      <c r="GR189" s="559"/>
      <c r="GS189" s="559"/>
      <c r="GT189" s="559"/>
      <c r="GU189" s="559"/>
      <c r="GV189" s="559"/>
      <c r="GW189" s="559"/>
      <c r="GX189" s="559"/>
      <c r="GY189" s="559"/>
      <c r="GZ189" s="559"/>
      <c r="HA189" s="559"/>
      <c r="HB189" s="559"/>
      <c r="HC189" s="559"/>
      <c r="HD189" s="559"/>
      <c r="HE189" s="559"/>
      <c r="HF189" s="559"/>
      <c r="HG189" s="559"/>
      <c r="HH189" s="559"/>
      <c r="HI189" s="559"/>
      <c r="HJ189" s="559"/>
      <c r="HK189" s="559"/>
      <c r="HL189" s="559"/>
      <c r="HM189" s="559"/>
      <c r="HN189" s="559"/>
      <c r="HO189" s="559"/>
      <c r="HP189" s="559"/>
      <c r="HQ189" s="559"/>
      <c r="HR189" s="559"/>
      <c r="HS189" s="559"/>
      <c r="HT189" s="559"/>
      <c r="HU189" s="559"/>
      <c r="HV189" s="559"/>
      <c r="HW189" s="559"/>
      <c r="HX189" s="559"/>
      <c r="HY189" s="559"/>
      <c r="HZ189" s="559"/>
      <c r="IA189" s="559"/>
      <c r="IB189" s="559"/>
      <c r="IC189" s="559"/>
      <c r="ID189" s="559"/>
      <c r="IE189" s="559"/>
      <c r="IF189" s="559"/>
      <c r="IG189" s="559"/>
      <c r="IH189" s="559"/>
      <c r="II189" s="559"/>
      <c r="IJ189" s="559"/>
      <c r="IK189" s="559"/>
      <c r="IL189" s="559"/>
      <c r="IM189" s="559"/>
      <c r="IN189" s="559"/>
      <c r="IO189" s="559"/>
      <c r="IP189" s="559"/>
      <c r="IQ189" s="559"/>
      <c r="IR189" s="559"/>
      <c r="IS189" s="559"/>
      <c r="IT189" s="559"/>
      <c r="IU189" s="559"/>
      <c r="IV189" s="559"/>
      <c r="IW189" s="559"/>
      <c r="IX189" s="559"/>
      <c r="IY189" s="559"/>
      <c r="IZ189" s="559"/>
      <c r="JA189" s="559"/>
      <c r="JB189" s="559"/>
      <c r="JC189" s="559"/>
      <c r="JD189" s="559"/>
      <c r="JE189" s="559"/>
      <c r="JF189" s="559"/>
      <c r="JG189" s="559"/>
      <c r="JH189" s="559"/>
      <c r="JI189" s="559"/>
      <c r="JJ189" s="559"/>
      <c r="JK189" s="559"/>
      <c r="JL189" s="559"/>
      <c r="JM189" s="559"/>
      <c r="JN189" s="559"/>
      <c r="JO189" s="559"/>
      <c r="JP189" s="559"/>
      <c r="JQ189" s="559"/>
      <c r="JR189" s="559"/>
      <c r="JS189" s="559"/>
      <c r="JT189" s="559"/>
      <c r="JU189" s="559"/>
      <c r="JV189" s="559"/>
      <c r="JW189" s="559"/>
      <c r="JX189" s="559"/>
      <c r="JY189" s="559"/>
      <c r="JZ189" s="559"/>
      <c r="KA189" s="559"/>
      <c r="KB189" s="559"/>
      <c r="KC189" s="559"/>
      <c r="KD189" s="559"/>
      <c r="KE189" s="559"/>
      <c r="KF189" s="559"/>
      <c r="KG189" s="559"/>
      <c r="KH189" s="559"/>
      <c r="KI189" s="559"/>
      <c r="KJ189" s="559"/>
      <c r="KK189" s="559"/>
      <c r="KL189" s="559"/>
      <c r="KM189" s="559"/>
      <c r="KN189" s="559"/>
      <c r="KO189" s="559"/>
      <c r="KP189" s="559"/>
      <c r="KQ189" s="559"/>
      <c r="KR189" s="559"/>
      <c r="KS189" s="559"/>
      <c r="KT189" s="559"/>
      <c r="KU189" s="559"/>
      <c r="KV189" s="559"/>
      <c r="KW189" s="559"/>
      <c r="KX189" s="559"/>
      <c r="KY189" s="559"/>
      <c r="KZ189" s="559"/>
      <c r="LA189" s="559"/>
      <c r="LB189" s="559"/>
      <c r="LC189" s="559"/>
      <c r="LD189" s="559"/>
      <c r="LE189" s="559"/>
      <c r="LF189" s="559"/>
      <c r="LG189" s="559"/>
      <c r="LH189" s="559"/>
      <c r="LI189" s="559"/>
      <c r="LJ189" s="559"/>
      <c r="LK189" s="559"/>
      <c r="LL189" s="559"/>
      <c r="LM189" s="559"/>
      <c r="LN189" s="559"/>
      <c r="LO189" s="559"/>
      <c r="LP189" s="559"/>
      <c r="LQ189" s="559"/>
      <c r="LR189" s="559"/>
      <c r="LS189" s="559"/>
      <c r="LT189" s="559"/>
      <c r="LU189" s="559"/>
      <c r="LV189" s="559"/>
      <c r="LW189" s="559"/>
      <c r="LX189" s="559"/>
      <c r="LY189" s="559"/>
      <c r="LZ189" s="559"/>
      <c r="MA189" s="559"/>
      <c r="MB189" s="559"/>
      <c r="MC189" s="559"/>
      <c r="MD189" s="559"/>
      <c r="ME189" s="559"/>
      <c r="MF189" s="559"/>
      <c r="MG189" s="559"/>
      <c r="MH189" s="559"/>
      <c r="MI189" s="559"/>
      <c r="MJ189" s="559"/>
      <c r="MK189" s="559"/>
      <c r="ML189" s="559"/>
      <c r="MM189" s="559"/>
      <c r="MN189" s="559"/>
      <c r="MO189" s="559"/>
      <c r="MP189" s="559"/>
      <c r="MQ189" s="559"/>
      <c r="MR189" s="559"/>
      <c r="MS189" s="559"/>
      <c r="MT189" s="559"/>
      <c r="MU189" s="559"/>
      <c r="MV189" s="559"/>
      <c r="MW189" s="559"/>
      <c r="MX189" s="559"/>
      <c r="MY189" s="559"/>
      <c r="MZ189" s="559"/>
      <c r="NA189" s="559"/>
      <c r="NB189" s="559"/>
      <c r="NC189" s="559"/>
      <c r="ND189" s="559"/>
      <c r="NE189" s="559"/>
      <c r="NF189" s="559"/>
      <c r="NG189" s="559"/>
      <c r="NH189" s="559"/>
      <c r="NI189" s="559"/>
      <c r="NJ189" s="559"/>
      <c r="NK189" s="559"/>
      <c r="NL189" s="559"/>
      <c r="NM189" s="559"/>
      <c r="NN189" s="559"/>
      <c r="NO189" s="559"/>
      <c r="NP189" s="559"/>
      <c r="NQ189" s="559"/>
      <c r="NR189" s="559"/>
      <c r="NS189" s="559"/>
      <c r="NT189" s="559"/>
      <c r="NU189" s="559"/>
      <c r="NV189" s="559"/>
      <c r="NW189" s="559"/>
      <c r="NX189" s="559"/>
      <c r="NY189" s="559"/>
      <c r="NZ189" s="559"/>
      <c r="OA189" s="559"/>
      <c r="OB189" s="559"/>
      <c r="OC189" s="559"/>
      <c r="OD189" s="559"/>
      <c r="OE189" s="559"/>
      <c r="OF189" s="559"/>
      <c r="OG189" s="559"/>
      <c r="OH189" s="559"/>
      <c r="OI189" s="559"/>
      <c r="OJ189" s="559"/>
      <c r="OK189" s="559"/>
      <c r="OL189" s="559"/>
      <c r="OM189" s="559"/>
      <c r="ON189" s="559"/>
      <c r="OO189" s="559"/>
      <c r="OP189" s="559"/>
      <c r="OQ189" s="559"/>
      <c r="OR189" s="559"/>
      <c r="OS189" s="559"/>
      <c r="OT189" s="559"/>
      <c r="OU189" s="559"/>
      <c r="OV189" s="559"/>
      <c r="OW189" s="559"/>
      <c r="OX189" s="559"/>
      <c r="OY189" s="559"/>
      <c r="OZ189" s="559"/>
      <c r="PA189" s="559"/>
      <c r="PB189" s="559"/>
      <c r="PC189" s="559"/>
      <c r="PD189" s="559"/>
      <c r="PE189" s="559"/>
      <c r="PF189" s="559"/>
      <c r="PG189" s="559"/>
      <c r="PH189" s="559"/>
      <c r="PI189" s="559"/>
      <c r="PJ189" s="559"/>
      <c r="PK189" s="559"/>
      <c r="PL189" s="559"/>
      <c r="PM189" s="559"/>
      <c r="PN189" s="559"/>
      <c r="PO189" s="559"/>
      <c r="PP189" s="559"/>
      <c r="PQ189" s="559"/>
      <c r="PR189" s="559"/>
      <c r="PS189" s="559"/>
      <c r="PT189" s="559"/>
      <c r="PU189" s="559"/>
      <c r="PV189" s="559"/>
      <c r="PW189" s="559"/>
      <c r="PX189" s="559"/>
      <c r="PY189" s="559"/>
      <c r="PZ189" s="559"/>
      <c r="QA189" s="559"/>
      <c r="QB189" s="559"/>
      <c r="QC189" s="559"/>
      <c r="QD189" s="559"/>
      <c r="QE189" s="559"/>
      <c r="QF189" s="559"/>
      <c r="QG189" s="559"/>
      <c r="QH189" s="559"/>
      <c r="QI189" s="559"/>
      <c r="QJ189" s="559"/>
      <c r="QK189" s="559"/>
      <c r="QL189" s="559"/>
      <c r="QM189" s="559"/>
      <c r="QN189" s="559"/>
      <c r="QO189" s="559"/>
      <c r="QP189" s="559"/>
      <c r="QQ189" s="559"/>
      <c r="QR189" s="559"/>
      <c r="QS189" s="559"/>
      <c r="QT189" s="559"/>
      <c r="QU189" s="559"/>
      <c r="QV189" s="559"/>
      <c r="QW189" s="559"/>
      <c r="QX189" s="559"/>
      <c r="QY189" s="559"/>
      <c r="QZ189" s="559"/>
      <c r="RA189" s="559"/>
      <c r="RB189" s="559"/>
      <c r="RC189" s="559"/>
      <c r="RD189" s="559"/>
      <c r="RE189" s="559"/>
      <c r="RF189" s="559"/>
      <c r="RG189" s="559"/>
      <c r="RH189" s="559"/>
      <c r="RI189" s="559"/>
      <c r="RJ189" s="559"/>
      <c r="RK189" s="559"/>
      <c r="RL189" s="559"/>
      <c r="RM189" s="559"/>
      <c r="RN189" s="559"/>
      <c r="RO189" s="559"/>
      <c r="RP189" s="559"/>
      <c r="RQ189" s="559"/>
      <c r="RR189" s="559"/>
      <c r="RS189" s="559"/>
      <c r="RT189" s="559"/>
      <c r="RU189" s="559"/>
      <c r="RV189" s="559"/>
      <c r="RW189" s="559"/>
      <c r="RX189" s="559"/>
      <c r="RY189" s="559"/>
      <c r="RZ189" s="559"/>
      <c r="SA189" s="559"/>
      <c r="SB189" s="559"/>
      <c r="SC189" s="559"/>
      <c r="SD189" s="559"/>
      <c r="SE189" s="559"/>
      <c r="SF189" s="559"/>
      <c r="SG189" s="559"/>
      <c r="SH189" s="559"/>
      <c r="SI189" s="559"/>
      <c r="SJ189" s="559"/>
      <c r="SK189" s="559"/>
      <c r="SL189" s="559"/>
      <c r="SM189" s="559"/>
      <c r="SN189" s="559"/>
      <c r="SO189" s="559"/>
      <c r="SP189" s="559"/>
      <c r="SQ189" s="559"/>
      <c r="SR189" s="559"/>
      <c r="SS189" s="559"/>
      <c r="ST189" s="559"/>
      <c r="SU189" s="559"/>
      <c r="SV189" s="559"/>
      <c r="SW189" s="559"/>
      <c r="SX189" s="559"/>
      <c r="SY189" s="559"/>
      <c r="SZ189" s="559"/>
      <c r="TA189" s="559"/>
      <c r="TB189" s="559"/>
      <c r="TC189" s="559"/>
      <c r="TD189" s="559"/>
      <c r="TE189" s="559"/>
      <c r="TF189" s="559"/>
      <c r="TG189" s="559"/>
      <c r="TH189" s="559"/>
      <c r="TI189" s="559"/>
      <c r="TJ189" s="559"/>
      <c r="TK189" s="559"/>
      <c r="TL189" s="559"/>
      <c r="TM189" s="559"/>
      <c r="TN189" s="559"/>
      <c r="TO189" s="559"/>
      <c r="TP189" s="559"/>
      <c r="TQ189" s="559"/>
      <c r="TR189" s="559"/>
      <c r="TS189" s="559"/>
      <c r="TT189" s="559"/>
      <c r="TU189" s="559"/>
      <c r="TV189" s="559"/>
      <c r="TW189" s="559"/>
      <c r="TX189" s="559"/>
      <c r="TY189" s="559"/>
      <c r="TZ189" s="559"/>
      <c r="UA189" s="559"/>
      <c r="UB189" s="559"/>
      <c r="UC189" s="559"/>
      <c r="UD189" s="559"/>
      <c r="UE189" s="559"/>
      <c r="UF189" s="559"/>
      <c r="UG189" s="559"/>
      <c r="UH189" s="559"/>
      <c r="UI189" s="559"/>
      <c r="UJ189" s="559"/>
      <c r="UK189" s="559"/>
      <c r="UL189" s="559"/>
      <c r="UM189" s="559"/>
      <c r="UN189" s="559"/>
      <c r="UO189" s="559"/>
      <c r="UP189" s="559"/>
      <c r="UQ189" s="559"/>
      <c r="UR189" s="559"/>
      <c r="US189" s="559"/>
      <c r="UT189" s="559"/>
      <c r="UU189" s="559"/>
      <c r="UV189" s="559"/>
      <c r="UW189" s="559"/>
      <c r="UX189" s="559"/>
      <c r="UY189" s="559"/>
      <c r="UZ189" s="559"/>
      <c r="VA189" s="559"/>
      <c r="VB189" s="559"/>
      <c r="VC189" s="559"/>
      <c r="VD189" s="559"/>
      <c r="VE189" s="559"/>
      <c r="VF189" s="559"/>
      <c r="VG189" s="559"/>
      <c r="VH189" s="559"/>
      <c r="VI189" s="559"/>
      <c r="VJ189" s="559"/>
      <c r="VK189" s="559"/>
      <c r="VL189" s="559"/>
      <c r="VM189" s="559"/>
      <c r="VN189" s="559"/>
      <c r="VO189" s="559"/>
      <c r="VP189" s="559"/>
      <c r="VQ189" s="559"/>
      <c r="VR189" s="559"/>
      <c r="VS189" s="559"/>
      <c r="VT189" s="559"/>
      <c r="VU189" s="559"/>
      <c r="VV189" s="559"/>
      <c r="VW189" s="559"/>
      <c r="VX189" s="559"/>
      <c r="VY189" s="559"/>
      <c r="VZ189" s="559"/>
      <c r="WA189" s="559"/>
      <c r="WB189" s="559"/>
      <c r="WC189" s="559"/>
      <c r="WD189" s="559"/>
      <c r="WE189" s="559"/>
      <c r="WF189" s="559"/>
      <c r="WG189" s="559"/>
      <c r="WH189" s="559"/>
      <c r="WI189" s="559"/>
      <c r="WJ189" s="559"/>
      <c r="WK189" s="559"/>
      <c r="WL189" s="559"/>
      <c r="WM189" s="559"/>
      <c r="WN189" s="559"/>
      <c r="WO189" s="559"/>
      <c r="WP189" s="559"/>
      <c r="WQ189" s="559"/>
      <c r="WR189" s="559"/>
      <c r="WS189" s="559"/>
      <c r="WT189" s="559"/>
      <c r="WU189" s="559"/>
      <c r="WV189" s="559"/>
      <c r="WW189" s="559"/>
      <c r="WX189" s="559"/>
      <c r="WY189" s="559"/>
      <c r="WZ189" s="559"/>
      <c r="XA189" s="559"/>
      <c r="XB189" s="559"/>
      <c r="XC189" s="559"/>
      <c r="XD189" s="559"/>
      <c r="XE189" s="559"/>
      <c r="XF189" s="559"/>
      <c r="XG189" s="559"/>
      <c r="XH189" s="559"/>
      <c r="XI189" s="559"/>
      <c r="XJ189" s="559"/>
      <c r="XK189" s="559"/>
      <c r="XL189" s="559"/>
      <c r="XM189" s="559"/>
      <c r="XN189" s="559"/>
      <c r="XO189" s="559"/>
      <c r="XP189" s="559"/>
      <c r="XQ189" s="559"/>
      <c r="XR189" s="559"/>
      <c r="XS189" s="559"/>
      <c r="XT189" s="559"/>
      <c r="XU189" s="559"/>
      <c r="XV189" s="559"/>
      <c r="XW189" s="559"/>
      <c r="XX189" s="559"/>
      <c r="XY189" s="559"/>
      <c r="XZ189" s="559"/>
      <c r="YA189" s="559"/>
      <c r="YB189" s="559"/>
      <c r="YC189" s="559"/>
      <c r="YD189" s="559"/>
      <c r="YE189" s="559"/>
      <c r="YF189" s="559"/>
      <c r="YG189" s="559"/>
      <c r="YH189" s="559"/>
      <c r="YI189" s="559"/>
      <c r="YJ189" s="559"/>
      <c r="YK189" s="559"/>
      <c r="YL189" s="559"/>
      <c r="YM189" s="559"/>
      <c r="YN189" s="559"/>
      <c r="YO189" s="559"/>
      <c r="YP189" s="559"/>
      <c r="YQ189" s="559"/>
      <c r="YR189" s="559"/>
      <c r="YS189" s="559"/>
      <c r="YT189" s="559"/>
      <c r="YU189" s="559"/>
      <c r="YV189" s="559"/>
      <c r="YW189" s="559"/>
      <c r="YX189" s="559"/>
      <c r="YY189" s="559"/>
      <c r="YZ189" s="559"/>
      <c r="ZA189" s="559"/>
      <c r="ZB189" s="559"/>
      <c r="ZC189" s="559"/>
      <c r="ZD189" s="559"/>
      <c r="ZE189" s="559"/>
      <c r="ZF189" s="559"/>
      <c r="ZG189" s="559"/>
      <c r="ZH189" s="559"/>
      <c r="ZI189" s="559"/>
      <c r="ZJ189" s="559"/>
      <c r="ZK189" s="559"/>
      <c r="ZL189" s="559"/>
      <c r="ZM189" s="559"/>
      <c r="ZN189" s="559"/>
      <c r="ZO189" s="559"/>
      <c r="ZP189" s="559"/>
      <c r="ZQ189" s="559"/>
      <c r="ZR189" s="559"/>
      <c r="ZS189" s="559"/>
      <c r="ZT189" s="559"/>
      <c r="ZU189" s="559"/>
      <c r="ZV189" s="559"/>
      <c r="ZW189" s="559"/>
      <c r="ZX189" s="559"/>
      <c r="ZY189" s="559"/>
      <c r="ZZ189" s="559"/>
      <c r="AAA189" s="559"/>
      <c r="AAB189" s="559"/>
      <c r="AAC189" s="559"/>
      <c r="AAD189" s="559"/>
      <c r="AAE189" s="559"/>
      <c r="AAF189" s="559"/>
      <c r="AAG189" s="559"/>
      <c r="AAH189" s="559"/>
      <c r="AAI189" s="559"/>
      <c r="AAJ189" s="559"/>
      <c r="AAK189" s="559"/>
      <c r="AAL189" s="559"/>
      <c r="AAM189" s="559"/>
      <c r="AAN189" s="559"/>
      <c r="AAO189" s="559"/>
      <c r="AAP189" s="559"/>
      <c r="AAQ189" s="559"/>
      <c r="AAR189" s="559"/>
      <c r="AAS189" s="559"/>
      <c r="AAT189" s="559"/>
      <c r="AAU189" s="559"/>
      <c r="AAV189" s="559"/>
      <c r="AAW189" s="559"/>
      <c r="AAX189" s="559"/>
      <c r="AAY189" s="559"/>
      <c r="AAZ189" s="559"/>
      <c r="ABA189" s="559"/>
      <c r="ABB189" s="559"/>
      <c r="ABC189" s="559"/>
      <c r="ABD189" s="559"/>
      <c r="ABE189" s="559"/>
      <c r="ABF189" s="559"/>
      <c r="ABG189" s="559"/>
      <c r="ABH189" s="559"/>
      <c r="ABI189" s="559"/>
      <c r="ABJ189" s="559"/>
      <c r="ABK189" s="559"/>
      <c r="ABL189" s="559"/>
      <c r="ABM189" s="559"/>
      <c r="ABN189" s="559"/>
      <c r="ABO189" s="559"/>
      <c r="ABP189" s="559"/>
      <c r="ABQ189" s="559"/>
      <c r="ABR189" s="559"/>
      <c r="ABS189" s="559"/>
      <c r="ABT189" s="559"/>
      <c r="ABU189" s="559"/>
      <c r="ABV189" s="559"/>
      <c r="ABW189" s="559"/>
      <c r="ABX189" s="559"/>
      <c r="ABY189" s="559"/>
      <c r="ABZ189" s="559"/>
      <c r="ACA189" s="559"/>
      <c r="ACB189" s="559"/>
      <c r="ACC189" s="559"/>
      <c r="ACD189" s="559"/>
      <c r="ACE189" s="559"/>
      <c r="ACF189" s="559"/>
      <c r="ACG189" s="559"/>
      <c r="ACH189" s="559"/>
      <c r="ACI189" s="559"/>
      <c r="ACJ189" s="559"/>
      <c r="ACK189" s="559"/>
      <c r="ACL189" s="559"/>
      <c r="ACM189" s="559"/>
      <c r="ACN189" s="559"/>
      <c r="ACO189" s="559"/>
      <c r="ACP189" s="559"/>
      <c r="ACQ189" s="559"/>
      <c r="ACR189" s="559"/>
      <c r="ACS189" s="559"/>
      <c r="ACT189" s="559"/>
      <c r="ACU189" s="559"/>
      <c r="ACV189" s="559"/>
      <c r="ACW189" s="559"/>
      <c r="ACX189" s="559"/>
      <c r="ACY189" s="559"/>
      <c r="ACZ189" s="559"/>
      <c r="ADA189" s="559"/>
      <c r="ADB189" s="559"/>
      <c r="ADC189" s="559"/>
      <c r="ADD189" s="559"/>
      <c r="ADE189" s="559"/>
      <c r="ADF189" s="559"/>
      <c r="ADG189" s="559"/>
      <c r="ADH189" s="559"/>
      <c r="ADI189" s="559"/>
      <c r="ADJ189" s="559"/>
      <c r="ADK189" s="559"/>
      <c r="ADL189" s="559"/>
      <c r="ADM189" s="559"/>
      <c r="ADN189" s="559"/>
      <c r="ADO189" s="559"/>
      <c r="ADP189" s="559"/>
      <c r="ADQ189" s="559"/>
      <c r="ADR189" s="559"/>
      <c r="ADS189" s="559"/>
      <c r="ADT189" s="559"/>
      <c r="ADU189" s="559"/>
      <c r="ADV189" s="559"/>
      <c r="ADW189" s="559"/>
      <c r="ADX189" s="559"/>
      <c r="ADY189" s="559"/>
      <c r="ADZ189" s="559"/>
      <c r="AEA189" s="559"/>
      <c r="AEB189" s="559"/>
      <c r="AEC189" s="559"/>
      <c r="AED189" s="559"/>
      <c r="AEE189" s="559"/>
      <c r="AEF189" s="559"/>
      <c r="AEG189" s="559"/>
      <c r="AEH189" s="559"/>
      <c r="AEI189" s="559"/>
      <c r="AEJ189" s="559"/>
      <c r="AEK189" s="559"/>
      <c r="AEL189" s="559"/>
      <c r="AEM189" s="559"/>
      <c r="AEN189" s="559"/>
      <c r="AEO189" s="559"/>
      <c r="AEP189" s="559"/>
      <c r="AEQ189" s="559"/>
      <c r="AER189" s="559"/>
      <c r="AES189" s="559"/>
      <c r="AET189" s="559"/>
      <c r="AEU189" s="559"/>
      <c r="AEV189" s="559"/>
      <c r="AEW189" s="559"/>
      <c r="AEX189" s="559"/>
      <c r="AEY189" s="559"/>
      <c r="AEZ189" s="559"/>
      <c r="AFA189" s="559"/>
      <c r="AFB189" s="559"/>
      <c r="AFC189" s="559"/>
      <c r="AFD189" s="559"/>
      <c r="AFE189" s="559"/>
      <c r="AFF189" s="559"/>
      <c r="AFG189" s="559"/>
      <c r="AFH189" s="559"/>
      <c r="AFI189" s="559"/>
      <c r="AFJ189" s="559"/>
      <c r="AFK189" s="559"/>
      <c r="AFL189" s="559"/>
      <c r="AFM189" s="559"/>
      <c r="AFN189" s="559"/>
      <c r="AFO189" s="559"/>
      <c r="AFP189" s="559"/>
      <c r="AFQ189" s="559"/>
      <c r="AFR189" s="559"/>
      <c r="AFS189" s="559"/>
      <c r="AFT189" s="559"/>
      <c r="AFU189" s="559"/>
      <c r="AFV189" s="559"/>
      <c r="AFW189" s="559"/>
      <c r="AFX189" s="559"/>
      <c r="AFY189" s="559"/>
      <c r="AFZ189" s="559"/>
      <c r="AGA189" s="559"/>
      <c r="AGB189" s="559"/>
      <c r="AGC189" s="559"/>
      <c r="AGD189" s="559"/>
      <c r="AGE189" s="559"/>
      <c r="AGF189" s="559"/>
      <c r="AGG189" s="559"/>
      <c r="AGH189" s="559"/>
      <c r="AGI189" s="559"/>
      <c r="AGJ189" s="559"/>
      <c r="AGK189" s="559"/>
      <c r="AGL189" s="559"/>
      <c r="AGM189" s="559"/>
      <c r="AGN189" s="559"/>
      <c r="AGO189" s="559"/>
      <c r="AGP189" s="559"/>
      <c r="AGQ189" s="559"/>
      <c r="AGR189" s="559"/>
      <c r="AGS189" s="559"/>
      <c r="AGT189" s="559"/>
      <c r="AGU189" s="559"/>
      <c r="AGV189" s="559"/>
      <c r="AGW189" s="559"/>
      <c r="AGX189" s="559"/>
      <c r="AGY189" s="559"/>
      <c r="AGZ189" s="559"/>
      <c r="AHA189" s="559"/>
      <c r="AHB189" s="559"/>
      <c r="AHC189" s="559"/>
      <c r="AHD189" s="559"/>
      <c r="AHE189" s="559"/>
      <c r="AHF189" s="559"/>
      <c r="AHG189" s="559"/>
      <c r="AHH189" s="559"/>
      <c r="AHI189" s="559"/>
      <c r="AHJ189" s="559"/>
      <c r="AHK189" s="559"/>
      <c r="AHL189" s="559"/>
      <c r="AHM189" s="559"/>
      <c r="AHN189" s="559"/>
      <c r="AHO189" s="559"/>
      <c r="AHP189" s="559"/>
      <c r="AHQ189" s="559"/>
      <c r="AHR189" s="559"/>
      <c r="AHS189" s="559"/>
      <c r="AHT189" s="559"/>
      <c r="AHU189" s="559"/>
      <c r="AHV189" s="559"/>
      <c r="AHW189" s="559"/>
      <c r="AHX189" s="559"/>
      <c r="AHY189" s="559"/>
      <c r="AHZ189" s="559"/>
      <c r="AIA189" s="559"/>
      <c r="AIB189" s="559"/>
      <c r="AIC189" s="559"/>
      <c r="AID189" s="559"/>
      <c r="AIE189" s="559"/>
      <c r="AIF189" s="559"/>
      <c r="AIG189" s="559"/>
      <c r="AIH189" s="559"/>
      <c r="AII189" s="559"/>
      <c r="AIJ189" s="559"/>
      <c r="AIK189" s="559"/>
      <c r="AIL189" s="559"/>
      <c r="AIM189" s="559"/>
      <c r="AIN189" s="559"/>
      <c r="AIO189" s="559"/>
      <c r="AIP189" s="559"/>
      <c r="AIQ189" s="559"/>
      <c r="AIR189" s="559"/>
      <c r="AIS189" s="559"/>
      <c r="AIT189" s="559"/>
      <c r="AIU189" s="559"/>
      <c r="AIV189" s="559"/>
      <c r="AIW189" s="559"/>
      <c r="AIX189" s="559"/>
      <c r="AIY189" s="559"/>
      <c r="AIZ189" s="559"/>
      <c r="AJA189" s="559"/>
      <c r="AJB189" s="559"/>
      <c r="AJC189" s="559"/>
      <c r="AJD189" s="559"/>
      <c r="AJE189" s="559"/>
      <c r="AJF189" s="559"/>
      <c r="AJG189" s="559"/>
      <c r="AJH189" s="559"/>
      <c r="AJI189" s="559"/>
      <c r="AJJ189" s="559"/>
      <c r="AJK189" s="559"/>
      <c r="AJL189" s="559"/>
      <c r="AJM189" s="559"/>
      <c r="AJN189" s="559"/>
      <c r="AJO189" s="559"/>
      <c r="AJP189" s="559"/>
      <c r="AJQ189" s="559"/>
      <c r="AJR189" s="559"/>
      <c r="AJS189" s="559"/>
      <c r="AJT189" s="559"/>
      <c r="AJU189" s="559"/>
      <c r="AJV189" s="559"/>
      <c r="AJW189" s="559"/>
      <c r="AJX189" s="559"/>
      <c r="AJY189" s="559"/>
      <c r="AJZ189" s="559"/>
      <c r="AKA189" s="559"/>
      <c r="AKB189" s="559"/>
      <c r="AKC189" s="559"/>
      <c r="AKD189" s="559"/>
      <c r="AKE189" s="559"/>
      <c r="AKF189" s="559"/>
      <c r="AKG189" s="559"/>
      <c r="AKH189" s="559"/>
      <c r="AKI189" s="559"/>
      <c r="AKJ189" s="559"/>
      <c r="AKK189" s="559"/>
      <c r="AKL189" s="559"/>
      <c r="AKM189" s="559"/>
      <c r="AKN189" s="559"/>
      <c r="AKO189" s="559"/>
      <c r="AKP189" s="559"/>
      <c r="AKQ189" s="559"/>
      <c r="AKR189" s="559"/>
      <c r="AKS189" s="559"/>
      <c r="AKT189" s="559"/>
      <c r="AKU189" s="559"/>
      <c r="AKV189" s="559"/>
      <c r="AKW189" s="559"/>
      <c r="AKX189" s="559"/>
      <c r="AKY189" s="559"/>
      <c r="AKZ189" s="559"/>
      <c r="ALA189" s="559"/>
      <c r="ALB189" s="559"/>
      <c r="ALC189" s="559"/>
      <c r="ALD189" s="559"/>
      <c r="ALE189" s="559"/>
      <c r="ALF189" s="559"/>
      <c r="ALG189" s="559"/>
      <c r="ALH189" s="559"/>
      <c r="ALI189" s="559"/>
      <c r="ALJ189" s="559"/>
      <c r="ALK189" s="559"/>
      <c r="ALL189" s="559"/>
      <c r="ALM189" s="559"/>
      <c r="ALN189" s="559"/>
      <c r="ALO189" s="559"/>
      <c r="ALP189" s="559"/>
      <c r="ALQ189" s="559"/>
      <c r="ALR189" s="559"/>
      <c r="ALS189" s="559"/>
      <c r="ALT189" s="559"/>
      <c r="ALU189" s="559"/>
      <c r="ALV189" s="559"/>
      <c r="ALW189" s="559"/>
      <c r="ALX189" s="559"/>
      <c r="ALY189" s="559"/>
      <c r="ALZ189" s="559"/>
      <c r="AMA189" s="559"/>
      <c r="AMB189" s="559"/>
      <c r="AMC189" s="559"/>
      <c r="AMD189" s="559"/>
      <c r="AME189" s="559"/>
      <c r="AMF189" s="559"/>
      <c r="AMG189" s="559"/>
      <c r="AMH189" s="559"/>
      <c r="AMI189" s="559"/>
      <c r="AMJ189" s="559"/>
    </row>
    <row r="190" spans="1:1026" x14ac:dyDescent="0.25">
      <c r="A190" s="256" t="s">
        <v>845</v>
      </c>
      <c r="B190" s="257">
        <v>190</v>
      </c>
      <c r="C190" s="258" t="s">
        <v>24302</v>
      </c>
      <c r="D190" s="290" t="s">
        <v>846</v>
      </c>
      <c r="E190" s="286"/>
      <c r="F190" s="278">
        <v>4</v>
      </c>
      <c r="G190" s="280"/>
      <c r="H190" s="280"/>
      <c r="I190" s="492">
        <v>2</v>
      </c>
      <c r="J190" s="418">
        <v>2</v>
      </c>
      <c r="K190" s="293"/>
      <c r="L190" s="293"/>
      <c r="M190" s="293"/>
      <c r="N190" s="293"/>
      <c r="O190" s="393"/>
      <c r="P190" s="393"/>
      <c r="Q190" s="278">
        <v>2</v>
      </c>
      <c r="R190" s="293"/>
      <c r="S190" s="293"/>
      <c r="T190" s="293"/>
      <c r="U190" s="293"/>
      <c r="V190" s="293"/>
      <c r="W190" s="283">
        <f t="shared" si="87"/>
        <v>100</v>
      </c>
      <c r="X190" s="283">
        <f t="shared" si="100"/>
        <v>100</v>
      </c>
      <c r="Y190" s="283">
        <f t="shared" si="86"/>
        <v>100</v>
      </c>
      <c r="Z190" s="283">
        <f t="shared" si="88"/>
        <v>100</v>
      </c>
      <c r="AA190" s="283">
        <f t="shared" si="89"/>
        <v>10</v>
      </c>
      <c r="AB190" s="287">
        <f t="shared" si="90"/>
        <v>100</v>
      </c>
      <c r="AC190" s="287">
        <f t="shared" si="91"/>
        <v>100</v>
      </c>
      <c r="AD190" s="287">
        <f t="shared" si="92"/>
        <v>100</v>
      </c>
      <c r="AE190" s="284">
        <f t="shared" si="97"/>
        <v>100</v>
      </c>
      <c r="AF190" s="284">
        <f t="shared" si="96"/>
        <v>100</v>
      </c>
      <c r="AG190" s="268">
        <f t="shared" si="98"/>
        <v>100</v>
      </c>
      <c r="AH190" s="268">
        <f t="shared" si="93"/>
        <v>10</v>
      </c>
      <c r="AI190" s="268">
        <f t="shared" si="99"/>
        <v>100</v>
      </c>
      <c r="AJ190" s="268">
        <f t="shared" si="95"/>
        <v>100</v>
      </c>
      <c r="AK190" s="506" t="s">
        <v>31743</v>
      </c>
      <c r="AL190" s="286"/>
      <c r="AM190" s="286"/>
      <c r="AN190" s="511"/>
      <c r="AO190" s="357"/>
      <c r="AP190" s="357"/>
      <c r="AQ190" s="286"/>
      <c r="AR190" s="171" t="s">
        <v>756</v>
      </c>
      <c r="AS190" s="171"/>
      <c r="AT190" s="286"/>
      <c r="AU190" s="286"/>
      <c r="AV190" s="170"/>
    </row>
    <row r="191" spans="1:1026" ht="15" customHeight="1" x14ac:dyDescent="0.25">
      <c r="A191" s="310" t="s">
        <v>751</v>
      </c>
      <c r="B191" s="257">
        <v>191</v>
      </c>
      <c r="C191" s="258" t="s">
        <v>752</v>
      </c>
      <c r="D191" s="320" t="s">
        <v>753</v>
      </c>
      <c r="E191" s="368"/>
      <c r="F191" s="369"/>
      <c r="G191" s="370"/>
      <c r="H191" s="370"/>
      <c r="I191" s="493" t="s">
        <v>24303</v>
      </c>
      <c r="J191" s="419">
        <v>2</v>
      </c>
      <c r="K191" s="315">
        <v>2</v>
      </c>
      <c r="L191" s="315"/>
      <c r="M191" s="316"/>
      <c r="N191" s="316"/>
      <c r="O191" s="315"/>
      <c r="P191" s="315"/>
      <c r="Q191" s="316"/>
      <c r="R191" s="316"/>
      <c r="S191" s="316"/>
      <c r="T191" s="316"/>
      <c r="U191" s="316"/>
      <c r="V191" s="317"/>
      <c r="W191" s="283">
        <f t="shared" si="87"/>
        <v>100</v>
      </c>
      <c r="X191" s="283">
        <f t="shared" si="100"/>
        <v>100</v>
      </c>
      <c r="Y191" s="283">
        <f t="shared" si="86"/>
        <v>100</v>
      </c>
      <c r="Z191" s="283">
        <f t="shared" si="88"/>
        <v>100</v>
      </c>
      <c r="AA191" s="283">
        <f t="shared" si="89"/>
        <v>100</v>
      </c>
      <c r="AB191" s="287">
        <f t="shared" si="90"/>
        <v>100</v>
      </c>
      <c r="AC191" s="287">
        <f t="shared" si="91"/>
        <v>100</v>
      </c>
      <c r="AD191" s="287">
        <f t="shared" si="92"/>
        <v>100</v>
      </c>
      <c r="AE191" s="284">
        <f t="shared" si="97"/>
        <v>100</v>
      </c>
      <c r="AF191" s="284">
        <f t="shared" si="96"/>
        <v>100</v>
      </c>
      <c r="AG191" s="268">
        <f t="shared" si="98"/>
        <v>10</v>
      </c>
      <c r="AH191" s="268">
        <f t="shared" si="93"/>
        <v>10</v>
      </c>
      <c r="AI191" s="268">
        <f t="shared" si="99"/>
        <v>100</v>
      </c>
      <c r="AJ191" s="268">
        <f t="shared" si="95"/>
        <v>100</v>
      </c>
      <c r="AK191" s="501" t="s">
        <v>754</v>
      </c>
      <c r="AL191" s="318"/>
      <c r="AM191" s="412"/>
      <c r="AN191" s="512" t="s">
        <v>755</v>
      </c>
      <c r="AO191" s="357"/>
      <c r="AP191" s="357"/>
      <c r="AQ191" s="286"/>
      <c r="AR191" s="171" t="s">
        <v>756</v>
      </c>
      <c r="AS191" s="171"/>
      <c r="AT191" s="286"/>
      <c r="AU191" s="286"/>
      <c r="AV191" s="111"/>
    </row>
    <row r="192" spans="1:1026" x14ac:dyDescent="0.25">
      <c r="A192" s="420" t="s">
        <v>806</v>
      </c>
      <c r="B192" s="257">
        <v>192</v>
      </c>
      <c r="C192" s="344" t="s">
        <v>807</v>
      </c>
      <c r="D192" s="290" t="s">
        <v>6136</v>
      </c>
      <c r="E192" s="311"/>
      <c r="F192" s="312">
        <v>3</v>
      </c>
      <c r="G192" s="313">
        <v>3</v>
      </c>
      <c r="H192" s="313">
        <v>3</v>
      </c>
      <c r="I192" s="493">
        <v>9</v>
      </c>
      <c r="J192" s="421" t="s">
        <v>748</v>
      </c>
      <c r="K192" s="415">
        <v>1</v>
      </c>
      <c r="L192" s="415" t="s">
        <v>749</v>
      </c>
      <c r="M192" s="422"/>
      <c r="N192" s="422"/>
      <c r="O192" s="423"/>
      <c r="P192" s="293">
        <v>335</v>
      </c>
      <c r="Q192" s="422"/>
      <c r="R192" s="424" t="s">
        <v>749</v>
      </c>
      <c r="S192" s="425">
        <v>2</v>
      </c>
      <c r="T192" s="422"/>
      <c r="U192" s="422"/>
      <c r="V192" s="426"/>
      <c r="W192" s="283">
        <f t="shared" si="87"/>
        <v>100</v>
      </c>
      <c r="X192" s="283">
        <f t="shared" si="100"/>
        <v>100</v>
      </c>
      <c r="Y192" s="427">
        <v>5</v>
      </c>
      <c r="Z192" s="283">
        <f t="shared" si="88"/>
        <v>100</v>
      </c>
      <c r="AA192" s="283">
        <f t="shared" si="89"/>
        <v>100</v>
      </c>
      <c r="AB192" s="287">
        <f t="shared" si="90"/>
        <v>0.1</v>
      </c>
      <c r="AC192" s="287">
        <f t="shared" si="91"/>
        <v>1</v>
      </c>
      <c r="AD192" s="287">
        <f t="shared" si="92"/>
        <v>100</v>
      </c>
      <c r="AE192" s="428">
        <v>0.2</v>
      </c>
      <c r="AF192" s="284">
        <f t="shared" si="96"/>
        <v>100</v>
      </c>
      <c r="AG192" s="429">
        <v>5</v>
      </c>
      <c r="AH192" s="429">
        <v>5</v>
      </c>
      <c r="AI192" s="429">
        <v>25</v>
      </c>
      <c r="AJ192" s="429">
        <v>25</v>
      </c>
      <c r="AK192" s="507" t="s">
        <v>24286</v>
      </c>
      <c r="AL192" s="540"/>
      <c r="AM192" s="547"/>
      <c r="AN192" s="511"/>
      <c r="AO192" s="357"/>
      <c r="AP192" s="357"/>
      <c r="AQ192" s="286"/>
      <c r="AR192" s="171" t="s">
        <v>24771</v>
      </c>
      <c r="AS192" s="171"/>
      <c r="AT192" s="286"/>
      <c r="AU192" s="286"/>
      <c r="AV192" s="111"/>
      <c r="AW192" s="170"/>
      <c r="AX192" s="170"/>
      <c r="AY192" s="170"/>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70"/>
      <c r="ES192" s="170"/>
      <c r="ET192" s="170"/>
      <c r="EU192" s="170"/>
      <c r="EV192" s="170"/>
      <c r="EW192" s="170"/>
      <c r="EX192" s="170"/>
      <c r="EY192" s="170"/>
      <c r="EZ192" s="170"/>
      <c r="FA192" s="170"/>
      <c r="FB192" s="170"/>
      <c r="FC192" s="170"/>
      <c r="FD192" s="170"/>
      <c r="FE192" s="170"/>
      <c r="FF192" s="170"/>
      <c r="FG192" s="170"/>
      <c r="FH192" s="170"/>
      <c r="FI192" s="170"/>
      <c r="FJ192" s="170"/>
      <c r="FK192" s="170"/>
      <c r="FL192" s="170"/>
      <c r="FM192" s="170"/>
      <c r="FN192" s="170"/>
      <c r="FO192" s="170"/>
      <c r="FP192" s="170"/>
      <c r="FQ192" s="170"/>
      <c r="FR192" s="170"/>
      <c r="FS192" s="170"/>
      <c r="FT192" s="170"/>
      <c r="FU192" s="170"/>
      <c r="FV192" s="170"/>
      <c r="FW192" s="170"/>
      <c r="FX192" s="170"/>
      <c r="FY192" s="170"/>
      <c r="FZ192" s="170"/>
      <c r="GA192" s="170"/>
      <c r="GB192" s="170"/>
      <c r="GC192" s="170"/>
      <c r="GD192" s="170"/>
      <c r="GE192" s="170"/>
      <c r="GF192" s="170"/>
      <c r="GG192" s="170"/>
      <c r="GH192" s="170"/>
      <c r="GI192" s="170"/>
      <c r="GJ192" s="170"/>
      <c r="GK192" s="170"/>
      <c r="GL192" s="170"/>
      <c r="GM192" s="170"/>
      <c r="GN192" s="170"/>
      <c r="GO192" s="170"/>
      <c r="GP192" s="170"/>
      <c r="GQ192" s="170"/>
      <c r="GR192" s="170"/>
      <c r="GS192" s="170"/>
      <c r="GT192" s="170"/>
      <c r="GU192" s="170"/>
      <c r="GV192" s="170"/>
      <c r="GW192" s="170"/>
      <c r="GX192" s="170"/>
      <c r="GY192" s="170"/>
      <c r="GZ192" s="170"/>
      <c r="HA192" s="170"/>
      <c r="HB192" s="170"/>
      <c r="HC192" s="170"/>
      <c r="HD192" s="170"/>
      <c r="HE192" s="170"/>
      <c r="HF192" s="170"/>
      <c r="HG192" s="170"/>
      <c r="HH192" s="170"/>
      <c r="HI192" s="170"/>
      <c r="HJ192" s="170"/>
      <c r="HK192" s="170"/>
      <c r="HL192" s="170"/>
      <c r="HM192" s="170"/>
      <c r="HN192" s="170"/>
      <c r="HO192" s="170"/>
      <c r="HP192" s="170"/>
      <c r="HQ192" s="170"/>
      <c r="HR192" s="170"/>
      <c r="HS192" s="170"/>
      <c r="HT192" s="170"/>
      <c r="HU192" s="170"/>
      <c r="HV192" s="170"/>
      <c r="HW192" s="170"/>
      <c r="HX192" s="170"/>
      <c r="HY192" s="170"/>
      <c r="HZ192" s="170"/>
      <c r="IA192" s="170"/>
      <c r="IB192" s="170"/>
      <c r="IC192" s="170"/>
      <c r="ID192" s="170"/>
      <c r="IE192" s="170"/>
      <c r="IF192" s="170"/>
      <c r="IG192" s="170"/>
      <c r="IH192" s="170"/>
      <c r="II192" s="170"/>
      <c r="IJ192" s="170"/>
      <c r="IK192" s="170"/>
      <c r="IL192" s="170"/>
      <c r="IM192" s="170"/>
      <c r="IN192" s="170"/>
      <c r="IO192" s="170"/>
      <c r="IP192" s="170"/>
      <c r="IQ192" s="170"/>
      <c r="IR192" s="170"/>
      <c r="IS192" s="170"/>
      <c r="IT192" s="170"/>
      <c r="IU192" s="170"/>
      <c r="IV192" s="170"/>
      <c r="IW192" s="170"/>
      <c r="IX192" s="170"/>
      <c r="IY192" s="170"/>
      <c r="IZ192" s="170"/>
      <c r="JA192" s="170"/>
      <c r="JB192" s="170"/>
      <c r="JC192" s="170"/>
      <c r="JD192" s="170"/>
      <c r="JE192" s="170"/>
      <c r="JF192" s="170"/>
      <c r="JG192" s="170"/>
      <c r="JH192" s="170"/>
      <c r="JI192" s="170"/>
      <c r="JJ192" s="170"/>
      <c r="JK192" s="170"/>
      <c r="JL192" s="170"/>
      <c r="JM192" s="170"/>
      <c r="JN192" s="170"/>
      <c r="JO192" s="170"/>
      <c r="JP192" s="170"/>
      <c r="JQ192" s="170"/>
      <c r="JR192" s="170"/>
      <c r="JS192" s="170"/>
      <c r="JT192" s="170"/>
      <c r="JU192" s="170"/>
      <c r="JV192" s="170"/>
      <c r="JW192" s="170"/>
      <c r="JX192" s="170"/>
      <c r="JY192" s="170"/>
      <c r="JZ192" s="170"/>
      <c r="KA192" s="170"/>
      <c r="KB192" s="170"/>
      <c r="KC192" s="170"/>
      <c r="KD192" s="170"/>
      <c r="KE192" s="170"/>
      <c r="KF192" s="170"/>
      <c r="KG192" s="170"/>
      <c r="KH192" s="170"/>
      <c r="KI192" s="170"/>
      <c r="KJ192" s="170"/>
      <c r="KK192" s="170"/>
      <c r="KL192" s="170"/>
      <c r="KM192" s="170"/>
      <c r="KN192" s="170"/>
      <c r="KO192" s="170"/>
      <c r="KP192" s="170"/>
      <c r="KQ192" s="170"/>
      <c r="KR192" s="170"/>
      <c r="KS192" s="170"/>
      <c r="KT192" s="170"/>
      <c r="KU192" s="170"/>
      <c r="KV192" s="170"/>
      <c r="KW192" s="170"/>
      <c r="KX192" s="170"/>
      <c r="KY192" s="170"/>
      <c r="KZ192" s="170"/>
      <c r="LA192" s="170"/>
      <c r="LB192" s="170"/>
      <c r="LC192" s="170"/>
      <c r="LD192" s="170"/>
      <c r="LE192" s="170"/>
      <c r="LF192" s="170"/>
      <c r="LG192" s="170"/>
      <c r="LH192" s="170"/>
      <c r="LI192" s="170"/>
      <c r="LJ192" s="170"/>
      <c r="LK192" s="170"/>
      <c r="LL192" s="170"/>
      <c r="LM192" s="170"/>
      <c r="LN192" s="170"/>
      <c r="LO192" s="170"/>
      <c r="LP192" s="170"/>
      <c r="LQ192" s="170"/>
      <c r="LR192" s="170"/>
      <c r="LS192" s="170"/>
      <c r="LT192" s="170"/>
      <c r="LU192" s="170"/>
      <c r="LV192" s="170"/>
      <c r="LW192" s="170"/>
      <c r="LX192" s="170"/>
      <c r="LY192" s="170"/>
      <c r="LZ192" s="170"/>
      <c r="MA192" s="170"/>
      <c r="MB192" s="170"/>
      <c r="MC192" s="170"/>
      <c r="MD192" s="170"/>
      <c r="ME192" s="170"/>
      <c r="MF192" s="170"/>
      <c r="MG192" s="170"/>
      <c r="MH192" s="170"/>
      <c r="MI192" s="170"/>
      <c r="MJ192" s="170"/>
      <c r="MK192" s="170"/>
      <c r="ML192" s="170"/>
      <c r="MM192" s="170"/>
      <c r="MN192" s="170"/>
      <c r="MO192" s="170"/>
      <c r="MP192" s="170"/>
      <c r="MQ192" s="170"/>
      <c r="MR192" s="170"/>
      <c r="MS192" s="170"/>
      <c r="MT192" s="170"/>
      <c r="MU192" s="170"/>
      <c r="MV192" s="170"/>
      <c r="MW192" s="170"/>
      <c r="MX192" s="170"/>
      <c r="MY192" s="170"/>
      <c r="MZ192" s="170"/>
      <c r="NA192" s="170"/>
      <c r="NB192" s="170"/>
      <c r="NC192" s="170"/>
      <c r="ND192" s="170"/>
      <c r="NE192" s="170"/>
      <c r="NF192" s="170"/>
      <c r="NG192" s="170"/>
      <c r="NH192" s="170"/>
      <c r="NI192" s="170"/>
      <c r="NJ192" s="170"/>
      <c r="NK192" s="170"/>
      <c r="NL192" s="170"/>
      <c r="NM192" s="170"/>
      <c r="NN192" s="170"/>
      <c r="NO192" s="170"/>
      <c r="NP192" s="170"/>
      <c r="NQ192" s="170"/>
      <c r="NR192" s="170"/>
      <c r="NS192" s="170"/>
      <c r="NT192" s="170"/>
      <c r="NU192" s="170"/>
      <c r="NV192" s="170"/>
      <c r="NW192" s="170"/>
      <c r="NX192" s="170"/>
      <c r="NY192" s="170"/>
      <c r="NZ192" s="170"/>
      <c r="OA192" s="170"/>
      <c r="OB192" s="170"/>
      <c r="OC192" s="170"/>
      <c r="OD192" s="170"/>
      <c r="OE192" s="170"/>
      <c r="OF192" s="170"/>
      <c r="OG192" s="170"/>
      <c r="OH192" s="170"/>
      <c r="OI192" s="170"/>
      <c r="OJ192" s="170"/>
      <c r="OK192" s="170"/>
      <c r="OL192" s="170"/>
      <c r="OM192" s="170"/>
      <c r="ON192" s="170"/>
      <c r="OO192" s="170"/>
      <c r="OP192" s="170"/>
      <c r="OQ192" s="170"/>
      <c r="OR192" s="170"/>
      <c r="OS192" s="170"/>
      <c r="OT192" s="170"/>
      <c r="OU192" s="170"/>
      <c r="OV192" s="170"/>
      <c r="OW192" s="170"/>
      <c r="OX192" s="170"/>
      <c r="OY192" s="170"/>
      <c r="OZ192" s="170"/>
      <c r="PA192" s="170"/>
      <c r="PB192" s="170"/>
      <c r="PC192" s="170"/>
      <c r="PD192" s="170"/>
      <c r="PE192" s="170"/>
      <c r="PF192" s="170"/>
      <c r="PG192" s="170"/>
      <c r="PH192" s="170"/>
      <c r="PI192" s="170"/>
      <c r="PJ192" s="170"/>
      <c r="PK192" s="170"/>
      <c r="PL192" s="170"/>
      <c r="PM192" s="170"/>
      <c r="PN192" s="170"/>
      <c r="PO192" s="170"/>
      <c r="PP192" s="170"/>
      <c r="PQ192" s="170"/>
      <c r="PR192" s="170"/>
      <c r="PS192" s="170"/>
      <c r="PT192" s="170"/>
      <c r="PU192" s="170"/>
      <c r="PV192" s="170"/>
      <c r="PW192" s="170"/>
      <c r="PX192" s="170"/>
      <c r="PY192" s="170"/>
      <c r="PZ192" s="170"/>
      <c r="QA192" s="170"/>
      <c r="QB192" s="170"/>
      <c r="QC192" s="170"/>
      <c r="QD192" s="170"/>
      <c r="QE192" s="170"/>
      <c r="QF192" s="170"/>
      <c r="QG192" s="170"/>
      <c r="QH192" s="170"/>
      <c r="QI192" s="170"/>
      <c r="QJ192" s="170"/>
      <c r="QK192" s="170"/>
      <c r="QL192" s="170"/>
      <c r="QM192" s="170"/>
      <c r="QN192" s="170"/>
      <c r="QO192" s="170"/>
      <c r="QP192" s="170"/>
      <c r="QQ192" s="170"/>
      <c r="QR192" s="170"/>
      <c r="QS192" s="170"/>
      <c r="QT192" s="170"/>
      <c r="QU192" s="170"/>
      <c r="QV192" s="170"/>
      <c r="QW192" s="170"/>
      <c r="QX192" s="170"/>
      <c r="QY192" s="170"/>
      <c r="QZ192" s="170"/>
      <c r="RA192" s="170"/>
      <c r="RB192" s="170"/>
      <c r="RC192" s="170"/>
      <c r="RD192" s="170"/>
      <c r="RE192" s="170"/>
      <c r="RF192" s="170"/>
      <c r="RG192" s="170"/>
      <c r="RH192" s="170"/>
      <c r="RI192" s="170"/>
      <c r="RJ192" s="170"/>
      <c r="RK192" s="170"/>
      <c r="RL192" s="170"/>
      <c r="RM192" s="170"/>
      <c r="RN192" s="170"/>
      <c r="RO192" s="170"/>
      <c r="RP192" s="170"/>
      <c r="RQ192" s="170"/>
      <c r="RR192" s="170"/>
      <c r="RS192" s="170"/>
      <c r="RT192" s="170"/>
      <c r="RU192" s="170"/>
      <c r="RV192" s="170"/>
      <c r="RW192" s="170"/>
      <c r="RX192" s="170"/>
      <c r="RY192" s="170"/>
      <c r="RZ192" s="170"/>
      <c r="SA192" s="170"/>
      <c r="SB192" s="170"/>
      <c r="SC192" s="170"/>
      <c r="SD192" s="170"/>
      <c r="SE192" s="170"/>
      <c r="SF192" s="170"/>
      <c r="SG192" s="170"/>
      <c r="SH192" s="170"/>
      <c r="SI192" s="170"/>
      <c r="SJ192" s="170"/>
      <c r="SK192" s="170"/>
      <c r="SL192" s="170"/>
      <c r="SM192" s="170"/>
      <c r="SN192" s="170"/>
      <c r="SO192" s="170"/>
      <c r="SP192" s="170"/>
      <c r="SQ192" s="170"/>
      <c r="SR192" s="170"/>
      <c r="SS192" s="170"/>
      <c r="ST192" s="170"/>
      <c r="SU192" s="170"/>
      <c r="SV192" s="170"/>
      <c r="SW192" s="170"/>
      <c r="SX192" s="170"/>
      <c r="SY192" s="170"/>
      <c r="SZ192" s="170"/>
      <c r="TA192" s="170"/>
      <c r="TB192" s="170"/>
      <c r="TC192" s="170"/>
      <c r="TD192" s="170"/>
      <c r="TE192" s="170"/>
      <c r="TF192" s="170"/>
      <c r="TG192" s="170"/>
      <c r="TH192" s="170"/>
      <c r="TI192" s="170"/>
      <c r="TJ192" s="170"/>
      <c r="TK192" s="170"/>
      <c r="TL192" s="170"/>
      <c r="TM192" s="170"/>
      <c r="TN192" s="170"/>
      <c r="TO192" s="170"/>
      <c r="TP192" s="170"/>
      <c r="TQ192" s="170"/>
      <c r="TR192" s="170"/>
      <c r="TS192" s="170"/>
      <c r="TT192" s="170"/>
      <c r="TU192" s="170"/>
      <c r="TV192" s="170"/>
      <c r="TW192" s="170"/>
      <c r="TX192" s="170"/>
      <c r="TY192" s="170"/>
      <c r="TZ192" s="170"/>
      <c r="UA192" s="170"/>
      <c r="UB192" s="170"/>
      <c r="UC192" s="170"/>
      <c r="UD192" s="170"/>
      <c r="UE192" s="170"/>
      <c r="UF192" s="170"/>
      <c r="UG192" s="170"/>
      <c r="UH192" s="170"/>
      <c r="UI192" s="170"/>
      <c r="UJ192" s="170"/>
      <c r="UK192" s="170"/>
      <c r="UL192" s="170"/>
      <c r="UM192" s="170"/>
      <c r="UN192" s="170"/>
      <c r="UO192" s="170"/>
      <c r="UP192" s="170"/>
      <c r="UQ192" s="170"/>
      <c r="UR192" s="170"/>
      <c r="US192" s="170"/>
      <c r="UT192" s="170"/>
      <c r="UU192" s="170"/>
      <c r="UV192" s="170"/>
      <c r="UW192" s="170"/>
      <c r="UX192" s="170"/>
      <c r="UY192" s="170"/>
      <c r="UZ192" s="170"/>
      <c r="VA192" s="170"/>
      <c r="VB192" s="170"/>
      <c r="VC192" s="170"/>
      <c r="VD192" s="170"/>
      <c r="VE192" s="170"/>
      <c r="VF192" s="170"/>
      <c r="VG192" s="170"/>
      <c r="VH192" s="170"/>
      <c r="VI192" s="170"/>
      <c r="VJ192" s="170"/>
      <c r="VK192" s="170"/>
      <c r="VL192" s="170"/>
      <c r="VM192" s="170"/>
      <c r="VN192" s="170"/>
      <c r="VO192" s="170"/>
      <c r="VP192" s="170"/>
      <c r="VQ192" s="170"/>
      <c r="VR192" s="170"/>
      <c r="VS192" s="170"/>
      <c r="VT192" s="170"/>
      <c r="VU192" s="170"/>
      <c r="VV192" s="170"/>
      <c r="VW192" s="170"/>
      <c r="VX192" s="170"/>
      <c r="VY192" s="170"/>
      <c r="VZ192" s="170"/>
      <c r="WA192" s="170"/>
      <c r="WB192" s="170"/>
      <c r="WC192" s="170"/>
      <c r="WD192" s="170"/>
      <c r="WE192" s="170"/>
      <c r="WF192" s="170"/>
      <c r="WG192" s="170"/>
      <c r="WH192" s="170"/>
      <c r="WI192" s="170"/>
      <c r="WJ192" s="170"/>
      <c r="WK192" s="170"/>
      <c r="WL192" s="170"/>
      <c r="WM192" s="170"/>
      <c r="WN192" s="170"/>
      <c r="WO192" s="170"/>
      <c r="WP192" s="170"/>
      <c r="WQ192" s="170"/>
      <c r="WR192" s="170"/>
      <c r="WS192" s="170"/>
      <c r="WT192" s="170"/>
      <c r="WU192" s="170"/>
      <c r="WV192" s="170"/>
      <c r="WW192" s="170"/>
      <c r="WX192" s="170"/>
      <c r="WY192" s="170"/>
      <c r="WZ192" s="170"/>
      <c r="XA192" s="170"/>
      <c r="XB192" s="170"/>
      <c r="XC192" s="170"/>
      <c r="XD192" s="170"/>
      <c r="XE192" s="170"/>
      <c r="XF192" s="170"/>
      <c r="XG192" s="170"/>
      <c r="XH192" s="170"/>
      <c r="XI192" s="170"/>
      <c r="XJ192" s="170"/>
      <c r="XK192" s="170"/>
      <c r="XL192" s="170"/>
      <c r="XM192" s="170"/>
      <c r="XN192" s="170"/>
      <c r="XO192" s="170"/>
      <c r="XP192" s="170"/>
      <c r="XQ192" s="170"/>
      <c r="XR192" s="170"/>
      <c r="XS192" s="170"/>
      <c r="XT192" s="170"/>
      <c r="XU192" s="170"/>
      <c r="XV192" s="170"/>
      <c r="XW192" s="170"/>
      <c r="XX192" s="170"/>
      <c r="XY192" s="170"/>
      <c r="XZ192" s="170"/>
      <c r="YA192" s="170"/>
      <c r="YB192" s="170"/>
      <c r="YC192" s="170"/>
      <c r="YD192" s="170"/>
      <c r="YE192" s="170"/>
      <c r="YF192" s="170"/>
      <c r="YG192" s="170"/>
      <c r="YH192" s="170"/>
      <c r="YI192" s="170"/>
      <c r="YJ192" s="170"/>
      <c r="YK192" s="170"/>
      <c r="YL192" s="170"/>
      <c r="YM192" s="170"/>
      <c r="YN192" s="170"/>
      <c r="YO192" s="170"/>
      <c r="YP192" s="170"/>
      <c r="YQ192" s="170"/>
      <c r="YR192" s="170"/>
      <c r="YS192" s="170"/>
      <c r="YT192" s="170"/>
      <c r="YU192" s="170"/>
      <c r="YV192" s="170"/>
      <c r="YW192" s="170"/>
      <c r="YX192" s="170"/>
      <c r="YY192" s="170"/>
      <c r="YZ192" s="170"/>
      <c r="ZA192" s="170"/>
      <c r="ZB192" s="170"/>
      <c r="ZC192" s="170"/>
      <c r="ZD192" s="170"/>
      <c r="ZE192" s="170"/>
      <c r="ZF192" s="170"/>
      <c r="ZG192" s="170"/>
      <c r="ZH192" s="170"/>
      <c r="ZI192" s="170"/>
      <c r="ZJ192" s="170"/>
      <c r="ZK192" s="170"/>
      <c r="ZL192" s="170"/>
      <c r="ZM192" s="170"/>
      <c r="ZN192" s="170"/>
      <c r="ZO192" s="170"/>
      <c r="ZP192" s="170"/>
      <c r="ZQ192" s="170"/>
      <c r="ZR192" s="170"/>
      <c r="ZS192" s="170"/>
      <c r="ZT192" s="170"/>
      <c r="ZU192" s="170"/>
      <c r="ZV192" s="170"/>
      <c r="ZW192" s="170"/>
      <c r="ZX192" s="170"/>
      <c r="ZY192" s="170"/>
      <c r="ZZ192" s="170"/>
      <c r="AAA192" s="170"/>
      <c r="AAB192" s="170"/>
      <c r="AAC192" s="170"/>
      <c r="AAD192" s="170"/>
      <c r="AAE192" s="170"/>
      <c r="AAF192" s="170"/>
      <c r="AAG192" s="170"/>
      <c r="AAH192" s="170"/>
      <c r="AAI192" s="170"/>
      <c r="AAJ192" s="170"/>
      <c r="AAK192" s="170"/>
      <c r="AAL192" s="170"/>
      <c r="AAM192" s="170"/>
      <c r="AAN192" s="170"/>
      <c r="AAO192" s="170"/>
      <c r="AAP192" s="170"/>
      <c r="AAQ192" s="170"/>
      <c r="AAR192" s="170"/>
      <c r="AAS192" s="170"/>
      <c r="AAT192" s="170"/>
      <c r="AAU192" s="170"/>
      <c r="AAV192" s="170"/>
      <c r="AAW192" s="170"/>
      <c r="AAX192" s="170"/>
      <c r="AAY192" s="170"/>
      <c r="AAZ192" s="170"/>
      <c r="ABA192" s="170"/>
      <c r="ABB192" s="170"/>
      <c r="ABC192" s="170"/>
      <c r="ABD192" s="170"/>
      <c r="ABE192" s="170"/>
      <c r="ABF192" s="170"/>
      <c r="ABG192" s="170"/>
      <c r="ABH192" s="170"/>
      <c r="ABI192" s="170"/>
      <c r="ABJ192" s="170"/>
      <c r="ABK192" s="170"/>
      <c r="ABL192" s="170"/>
      <c r="ABM192" s="170"/>
      <c r="ABN192" s="170"/>
      <c r="ABO192" s="170"/>
      <c r="ABP192" s="170"/>
      <c r="ABQ192" s="170"/>
      <c r="ABR192" s="170"/>
      <c r="ABS192" s="170"/>
      <c r="ABT192" s="170"/>
      <c r="ABU192" s="170"/>
      <c r="ABV192" s="170"/>
      <c r="ABW192" s="170"/>
      <c r="ABX192" s="170"/>
      <c r="ABY192" s="170"/>
      <c r="ABZ192" s="170"/>
      <c r="ACA192" s="170"/>
      <c r="ACB192" s="170"/>
      <c r="ACC192" s="170"/>
      <c r="ACD192" s="170"/>
      <c r="ACE192" s="170"/>
      <c r="ACF192" s="170"/>
      <c r="ACG192" s="170"/>
      <c r="ACH192" s="170"/>
      <c r="ACI192" s="170"/>
      <c r="ACJ192" s="170"/>
      <c r="ACK192" s="170"/>
      <c r="ACL192" s="170"/>
      <c r="ACM192" s="170"/>
      <c r="ACN192" s="170"/>
      <c r="ACO192" s="170"/>
      <c r="ACP192" s="170"/>
      <c r="ACQ192" s="170"/>
      <c r="ACR192" s="170"/>
      <c r="ACS192" s="170"/>
      <c r="ACT192" s="170"/>
      <c r="ACU192" s="170"/>
      <c r="ACV192" s="170"/>
      <c r="ACW192" s="170"/>
      <c r="ACX192" s="170"/>
      <c r="ACY192" s="170"/>
      <c r="ACZ192" s="170"/>
      <c r="ADA192" s="170"/>
      <c r="ADB192" s="170"/>
      <c r="ADC192" s="170"/>
      <c r="ADD192" s="170"/>
      <c r="ADE192" s="170"/>
      <c r="ADF192" s="170"/>
      <c r="ADG192" s="170"/>
      <c r="ADH192" s="170"/>
      <c r="ADI192" s="170"/>
      <c r="ADJ192" s="170"/>
      <c r="ADK192" s="170"/>
      <c r="ADL192" s="170"/>
      <c r="ADM192" s="170"/>
      <c r="ADN192" s="170"/>
      <c r="ADO192" s="170"/>
      <c r="ADP192" s="170"/>
      <c r="ADQ192" s="170"/>
      <c r="ADR192" s="170"/>
      <c r="ADS192" s="170"/>
      <c r="ADT192" s="170"/>
      <c r="ADU192" s="170"/>
      <c r="ADV192" s="170"/>
      <c r="ADW192" s="170"/>
      <c r="ADX192" s="170"/>
      <c r="ADY192" s="170"/>
      <c r="ADZ192" s="170"/>
      <c r="AEA192" s="170"/>
      <c r="AEB192" s="170"/>
      <c r="AEC192" s="170"/>
      <c r="AED192" s="170"/>
      <c r="AEE192" s="170"/>
      <c r="AEF192" s="170"/>
      <c r="AEG192" s="170"/>
      <c r="AEH192" s="170"/>
      <c r="AEI192" s="170"/>
      <c r="AEJ192" s="170"/>
      <c r="AEK192" s="170"/>
      <c r="AEL192" s="170"/>
      <c r="AEM192" s="170"/>
      <c r="AEN192" s="170"/>
      <c r="AEO192" s="170"/>
      <c r="AEP192" s="170"/>
      <c r="AEQ192" s="170"/>
      <c r="AER192" s="170"/>
      <c r="AES192" s="170"/>
      <c r="AET192" s="170"/>
      <c r="AEU192" s="170"/>
      <c r="AEV192" s="170"/>
      <c r="AEW192" s="170"/>
      <c r="AEX192" s="170"/>
      <c r="AEY192" s="170"/>
      <c r="AEZ192" s="170"/>
      <c r="AFA192" s="170"/>
      <c r="AFB192" s="170"/>
      <c r="AFC192" s="170"/>
      <c r="AFD192" s="170"/>
      <c r="AFE192" s="170"/>
      <c r="AFF192" s="170"/>
      <c r="AFG192" s="170"/>
      <c r="AFH192" s="170"/>
      <c r="AFI192" s="170"/>
      <c r="AFJ192" s="170"/>
      <c r="AFK192" s="170"/>
      <c r="AFL192" s="170"/>
      <c r="AFM192" s="170"/>
      <c r="AFN192" s="170"/>
      <c r="AFO192" s="170"/>
      <c r="AFP192" s="170"/>
      <c r="AFQ192" s="170"/>
      <c r="AFR192" s="170"/>
      <c r="AFS192" s="170"/>
      <c r="AFT192" s="170"/>
      <c r="AFU192" s="170"/>
      <c r="AFV192" s="170"/>
      <c r="AFW192" s="170"/>
      <c r="AFX192" s="170"/>
      <c r="AFY192" s="170"/>
      <c r="AFZ192" s="170"/>
      <c r="AGA192" s="170"/>
      <c r="AGB192" s="170"/>
      <c r="AGC192" s="170"/>
      <c r="AGD192" s="170"/>
      <c r="AGE192" s="170"/>
      <c r="AGF192" s="170"/>
      <c r="AGG192" s="170"/>
      <c r="AGH192" s="170"/>
      <c r="AGI192" s="170"/>
      <c r="AGJ192" s="170"/>
      <c r="AGK192" s="170"/>
      <c r="AGL192" s="170"/>
      <c r="AGM192" s="170"/>
      <c r="AGN192" s="170"/>
      <c r="AGO192" s="170"/>
      <c r="AGP192" s="170"/>
      <c r="AGQ192" s="170"/>
      <c r="AGR192" s="170"/>
      <c r="AGS192" s="170"/>
      <c r="AGT192" s="170"/>
      <c r="AGU192" s="170"/>
      <c r="AGV192" s="170"/>
      <c r="AGW192" s="170"/>
      <c r="AGX192" s="170"/>
      <c r="AGY192" s="170"/>
      <c r="AGZ192" s="170"/>
      <c r="AHA192" s="170"/>
      <c r="AHB192" s="170"/>
      <c r="AHC192" s="170"/>
      <c r="AHD192" s="170"/>
      <c r="AHE192" s="170"/>
      <c r="AHF192" s="170"/>
      <c r="AHG192" s="170"/>
      <c r="AHH192" s="170"/>
      <c r="AHI192" s="170"/>
      <c r="AHJ192" s="170"/>
      <c r="AHK192" s="170"/>
      <c r="AHL192" s="170"/>
      <c r="AHM192" s="170"/>
      <c r="AHN192" s="170"/>
      <c r="AHO192" s="170"/>
      <c r="AHP192" s="170"/>
      <c r="AHQ192" s="170"/>
      <c r="AHR192" s="170"/>
      <c r="AHS192" s="170"/>
      <c r="AHT192" s="170"/>
      <c r="AHU192" s="170"/>
      <c r="AHV192" s="170"/>
      <c r="AHW192" s="170"/>
      <c r="AHX192" s="170"/>
      <c r="AHY192" s="170"/>
      <c r="AHZ192" s="170"/>
      <c r="AIA192" s="170"/>
      <c r="AIB192" s="170"/>
      <c r="AIC192" s="170"/>
      <c r="AID192" s="170"/>
      <c r="AIE192" s="170"/>
      <c r="AIF192" s="170"/>
      <c r="AIG192" s="170"/>
      <c r="AIH192" s="170"/>
      <c r="AII192" s="170"/>
      <c r="AIJ192" s="170"/>
      <c r="AIK192" s="170"/>
      <c r="AIL192" s="170"/>
      <c r="AIM192" s="170"/>
      <c r="AIN192" s="170"/>
      <c r="AIO192" s="170"/>
      <c r="AIP192" s="170"/>
      <c r="AIQ192" s="170"/>
      <c r="AIR192" s="170"/>
      <c r="AIS192" s="170"/>
      <c r="AIT192" s="170"/>
      <c r="AIU192" s="170"/>
      <c r="AIV192" s="170"/>
      <c r="AIW192" s="170"/>
      <c r="AIX192" s="170"/>
      <c r="AIY192" s="170"/>
      <c r="AIZ192" s="170"/>
      <c r="AJA192" s="170"/>
      <c r="AJB192" s="170"/>
      <c r="AJC192" s="170"/>
      <c r="AJD192" s="170"/>
      <c r="AJE192" s="170"/>
      <c r="AJF192" s="170"/>
      <c r="AJG192" s="170"/>
      <c r="AJH192" s="170"/>
      <c r="AJI192" s="170"/>
      <c r="AJJ192" s="170"/>
      <c r="AJK192" s="170"/>
      <c r="AJL192" s="170"/>
      <c r="AJM192" s="170"/>
      <c r="AJN192" s="170"/>
      <c r="AJO192" s="170"/>
      <c r="AJP192" s="170"/>
      <c r="AJQ192" s="170"/>
      <c r="AJR192" s="170"/>
      <c r="AJS192" s="170"/>
      <c r="AJT192" s="170"/>
      <c r="AJU192" s="170"/>
      <c r="AJV192" s="170"/>
      <c r="AJW192" s="170"/>
      <c r="AJX192" s="170"/>
      <c r="AJY192" s="170"/>
      <c r="AJZ192" s="170"/>
      <c r="AKA192" s="170"/>
      <c r="AKB192" s="170"/>
      <c r="AKC192" s="170"/>
      <c r="AKD192" s="170"/>
      <c r="AKE192" s="170"/>
      <c r="AKF192" s="170"/>
      <c r="AKG192" s="170"/>
      <c r="AKH192" s="170"/>
      <c r="AKI192" s="170"/>
      <c r="AKJ192" s="170"/>
      <c r="AKK192" s="170"/>
      <c r="AKL192" s="170"/>
      <c r="AKM192" s="170"/>
      <c r="AKN192" s="170"/>
      <c r="AKO192" s="170"/>
      <c r="AKP192" s="170"/>
      <c r="AKQ192" s="170"/>
      <c r="AKR192" s="170"/>
      <c r="AKS192" s="170"/>
      <c r="AKT192" s="170"/>
      <c r="AKU192" s="170"/>
      <c r="AKV192" s="170"/>
      <c r="AKW192" s="170"/>
      <c r="AKX192" s="170"/>
      <c r="AKY192" s="170"/>
      <c r="AKZ192" s="170"/>
      <c r="ALA192" s="170"/>
      <c r="ALB192" s="170"/>
      <c r="ALC192" s="170"/>
      <c r="ALD192" s="170"/>
      <c r="ALE192" s="170"/>
      <c r="ALF192" s="170"/>
      <c r="ALG192" s="170"/>
      <c r="ALH192" s="170"/>
      <c r="ALI192" s="170"/>
      <c r="ALJ192" s="170"/>
      <c r="ALK192" s="170"/>
      <c r="ALL192" s="170"/>
      <c r="ALM192" s="170"/>
      <c r="ALN192" s="170"/>
      <c r="ALO192" s="170"/>
      <c r="ALP192" s="170"/>
      <c r="ALQ192" s="170"/>
      <c r="ALR192" s="170"/>
      <c r="ALS192" s="170"/>
      <c r="ALT192" s="170"/>
      <c r="ALU192" s="170"/>
      <c r="ALV192" s="170"/>
      <c r="ALW192" s="170"/>
      <c r="ALX192" s="170"/>
      <c r="ALY192" s="170"/>
      <c r="ALZ192" s="170"/>
      <c r="AMA192" s="170"/>
      <c r="AMB192" s="170"/>
      <c r="AMC192" s="170"/>
      <c r="AMD192" s="170"/>
      <c r="AME192" s="170"/>
      <c r="AMF192" s="170"/>
      <c r="AMG192" s="170"/>
      <c r="AMH192" s="170"/>
      <c r="AMI192" s="170"/>
      <c r="AMJ192" s="170"/>
    </row>
    <row r="193" spans="1:1026" x14ac:dyDescent="0.25">
      <c r="A193" s="256" t="s">
        <v>1954</v>
      </c>
      <c r="B193" s="257">
        <v>193</v>
      </c>
      <c r="C193" s="258" t="s">
        <v>24304</v>
      </c>
      <c r="D193" s="308" t="s">
        <v>1315</v>
      </c>
      <c r="E193" s="277" t="s">
        <v>818</v>
      </c>
      <c r="F193" s="291"/>
      <c r="G193" s="280"/>
      <c r="H193" s="280"/>
      <c r="I193" s="492">
        <v>1210</v>
      </c>
      <c r="J193" s="292"/>
      <c r="K193" s="278">
        <v>2</v>
      </c>
      <c r="L193" s="293"/>
      <c r="M193" s="293"/>
      <c r="N193" s="293"/>
      <c r="O193" s="281"/>
      <c r="P193" s="281">
        <v>336</v>
      </c>
      <c r="Q193" s="293"/>
      <c r="R193" s="293"/>
      <c r="S193" s="293"/>
      <c r="T193" s="293"/>
      <c r="U193" s="278"/>
      <c r="V193" s="278"/>
      <c r="W193" s="283">
        <f t="shared" si="87"/>
        <v>100</v>
      </c>
      <c r="X193" s="283">
        <f t="shared" si="100"/>
        <v>100</v>
      </c>
      <c r="Y193" s="283">
        <f t="shared" ref="Y193:Y224" si="101">IF(OR(P193=335,P193=336),20,100)</f>
        <v>20</v>
      </c>
      <c r="Z193" s="283">
        <f t="shared" si="88"/>
        <v>100</v>
      </c>
      <c r="AA193" s="283">
        <f t="shared" si="89"/>
        <v>100</v>
      </c>
      <c r="AB193" s="287">
        <f t="shared" si="90"/>
        <v>100</v>
      </c>
      <c r="AC193" s="287">
        <f t="shared" si="91"/>
        <v>100</v>
      </c>
      <c r="AD193" s="287">
        <f t="shared" si="92"/>
        <v>100</v>
      </c>
      <c r="AE193" s="284">
        <f t="shared" ref="AE193:AE211" si="102">IF(L193=0,100,IF(L193=1,1,IF(L193="1B",1,IF(L193="1A",0.1,100))))</f>
        <v>100</v>
      </c>
      <c r="AF193" s="284">
        <f t="shared" si="96"/>
        <v>100</v>
      </c>
      <c r="AG193" s="268">
        <f t="shared" ref="AG193:AG199" si="103">IF(OR(OR(EXACT(J193,"1A"),EXACT(J193,"1B"),EXACT(J193,"1C")),K193=1),1,IF(K193=2,10,100))</f>
        <v>10</v>
      </c>
      <c r="AH193" s="268">
        <f t="shared" ref="AH193:AH199" si="104">IF(OR(EXACT(J193,"1A"),EXACT(J193,"1B"),EXACT(J193,"1C")),1,IF(J193=2,10,100))</f>
        <v>100</v>
      </c>
      <c r="AI193" s="268">
        <f t="shared" ref="AI193:AI199" si="105">IF(OR(EXACT(J193,"1A"),EXACT(J193,"1B"),EXACT(J193,"1C"),K193=1),3,100)</f>
        <v>100</v>
      </c>
      <c r="AJ193" s="268">
        <f t="shared" ref="AJ193:AJ199" si="106">IF(OR(EXACT(J193,"1A"),EXACT(J193,"1B"),EXACT(J193,"1C")),5,100)</f>
        <v>100</v>
      </c>
      <c r="AK193" s="506" t="s">
        <v>24305</v>
      </c>
      <c r="AL193" s="293"/>
      <c r="AM193" s="293"/>
      <c r="AN193" s="511"/>
      <c r="AO193" s="357"/>
      <c r="AP193" s="357"/>
      <c r="AQ193" s="277" t="s">
        <v>1260</v>
      </c>
      <c r="AR193" s="171" t="s">
        <v>1257</v>
      </c>
      <c r="AS193" s="171"/>
      <c r="AT193" s="277"/>
      <c r="AU193" s="277"/>
    </row>
    <row r="194" spans="1:1026" x14ac:dyDescent="0.25">
      <c r="A194" s="256" t="s">
        <v>1316</v>
      </c>
      <c r="B194" s="257">
        <v>194</v>
      </c>
      <c r="C194" s="258" t="s">
        <v>24306</v>
      </c>
      <c r="D194" s="308" t="s">
        <v>1317</v>
      </c>
      <c r="E194" s="277" t="s">
        <v>818</v>
      </c>
      <c r="F194" s="291"/>
      <c r="G194" s="280"/>
      <c r="H194" s="280"/>
      <c r="I194" s="492">
        <v>600</v>
      </c>
      <c r="J194" s="292"/>
      <c r="K194" s="278">
        <v>2</v>
      </c>
      <c r="L194" s="293"/>
      <c r="M194" s="293"/>
      <c r="N194" s="293"/>
      <c r="O194" s="281"/>
      <c r="P194" s="281">
        <v>336</v>
      </c>
      <c r="Q194" s="293"/>
      <c r="R194" s="293"/>
      <c r="S194" s="293"/>
      <c r="T194" s="293"/>
      <c r="U194" s="278"/>
      <c r="V194" s="278"/>
      <c r="W194" s="283">
        <f t="shared" si="87"/>
        <v>100</v>
      </c>
      <c r="X194" s="283">
        <f t="shared" si="100"/>
        <v>100</v>
      </c>
      <c r="Y194" s="283">
        <f t="shared" si="101"/>
        <v>20</v>
      </c>
      <c r="Z194" s="283">
        <f t="shared" si="88"/>
        <v>100</v>
      </c>
      <c r="AA194" s="283">
        <f t="shared" si="89"/>
        <v>100</v>
      </c>
      <c r="AB194" s="287">
        <f t="shared" si="90"/>
        <v>100</v>
      </c>
      <c r="AC194" s="287">
        <f t="shared" si="91"/>
        <v>100</v>
      </c>
      <c r="AD194" s="287">
        <f t="shared" si="92"/>
        <v>100</v>
      </c>
      <c r="AE194" s="284">
        <f t="shared" si="102"/>
        <v>100</v>
      </c>
      <c r="AF194" s="284">
        <f t="shared" si="96"/>
        <v>100</v>
      </c>
      <c r="AG194" s="268">
        <f t="shared" si="103"/>
        <v>10</v>
      </c>
      <c r="AH194" s="268">
        <f t="shared" si="104"/>
        <v>100</v>
      </c>
      <c r="AI194" s="268">
        <f t="shared" si="105"/>
        <v>100</v>
      </c>
      <c r="AJ194" s="268">
        <f t="shared" si="106"/>
        <v>100</v>
      </c>
      <c r="AK194" s="506" t="s">
        <v>24307</v>
      </c>
      <c r="AL194" s="293"/>
      <c r="AM194" s="293"/>
      <c r="AN194" s="511"/>
      <c r="AO194" s="357"/>
      <c r="AP194" s="357"/>
      <c r="AQ194" s="277" t="s">
        <v>1260</v>
      </c>
      <c r="AR194" s="171" t="s">
        <v>1257</v>
      </c>
      <c r="AS194" s="171"/>
      <c r="AT194" s="277"/>
      <c r="AU194" s="277"/>
    </row>
    <row r="195" spans="1:1026" s="254" customFormat="1" x14ac:dyDescent="0.25">
      <c r="A195" s="256" t="s">
        <v>11197</v>
      </c>
      <c r="B195" s="257">
        <v>195</v>
      </c>
      <c r="C195" s="356" t="s">
        <v>31729</v>
      </c>
      <c r="D195" s="308" t="s">
        <v>11196</v>
      </c>
      <c r="E195" s="277" t="s">
        <v>766</v>
      </c>
      <c r="F195" s="291"/>
      <c r="G195" s="280"/>
      <c r="H195" s="280"/>
      <c r="I195" s="492">
        <v>32.6</v>
      </c>
      <c r="J195" s="292"/>
      <c r="K195" s="278">
        <v>2</v>
      </c>
      <c r="L195" s="293"/>
      <c r="M195" s="293"/>
      <c r="N195" s="293"/>
      <c r="O195" s="281"/>
      <c r="P195" s="293">
        <v>335</v>
      </c>
      <c r="Q195" s="293"/>
      <c r="R195" s="293"/>
      <c r="S195" s="293"/>
      <c r="T195" s="293">
        <v>2</v>
      </c>
      <c r="U195" s="278"/>
      <c r="V195" s="278"/>
      <c r="W195" s="283">
        <f t="shared" si="87"/>
        <v>100</v>
      </c>
      <c r="X195" s="283">
        <f t="shared" si="100"/>
        <v>100</v>
      </c>
      <c r="Y195" s="283">
        <f t="shared" si="101"/>
        <v>20</v>
      </c>
      <c r="Z195" s="283">
        <f t="shared" si="88"/>
        <v>100</v>
      </c>
      <c r="AA195" s="283">
        <f t="shared" si="89"/>
        <v>100</v>
      </c>
      <c r="AB195" s="287">
        <f t="shared" si="90"/>
        <v>100</v>
      </c>
      <c r="AC195" s="287">
        <f t="shared" si="91"/>
        <v>100</v>
      </c>
      <c r="AD195" s="287">
        <f t="shared" si="92"/>
        <v>3</v>
      </c>
      <c r="AE195" s="284">
        <f t="shared" si="102"/>
        <v>100</v>
      </c>
      <c r="AF195" s="284">
        <f t="shared" si="96"/>
        <v>100</v>
      </c>
      <c r="AG195" s="268">
        <f t="shared" si="103"/>
        <v>10</v>
      </c>
      <c r="AH195" s="268">
        <f t="shared" si="104"/>
        <v>100</v>
      </c>
      <c r="AI195" s="268">
        <f t="shared" si="105"/>
        <v>100</v>
      </c>
      <c r="AJ195" s="268">
        <f t="shared" si="106"/>
        <v>100</v>
      </c>
      <c r="AK195" s="506" t="s">
        <v>24103</v>
      </c>
      <c r="AL195" s="293"/>
      <c r="AM195" s="293"/>
      <c r="AN195" s="511"/>
      <c r="AO195" s="357"/>
      <c r="AP195" s="357"/>
      <c r="AQ195" s="277"/>
      <c r="AR195" s="356" t="s">
        <v>31730</v>
      </c>
      <c r="AS195" s="356"/>
      <c r="AT195" s="277"/>
      <c r="AU195" s="277"/>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c r="GX195" s="150"/>
      <c r="GY195" s="150"/>
      <c r="GZ195" s="150"/>
      <c r="HA195" s="150"/>
      <c r="HB195" s="150"/>
      <c r="HC195" s="150"/>
      <c r="HD195" s="150"/>
      <c r="HE195" s="150"/>
      <c r="HF195" s="150"/>
      <c r="HG195" s="150"/>
      <c r="HH195" s="150"/>
      <c r="HI195" s="150"/>
      <c r="HJ195" s="150"/>
      <c r="HK195" s="150"/>
      <c r="HL195" s="150"/>
      <c r="HM195" s="150"/>
      <c r="HN195" s="150"/>
      <c r="HO195" s="150"/>
      <c r="HP195" s="150"/>
      <c r="HQ195" s="150"/>
      <c r="HR195" s="150"/>
      <c r="HS195" s="150"/>
      <c r="HT195" s="150"/>
      <c r="HU195" s="150"/>
      <c r="HV195" s="150"/>
      <c r="HW195" s="150"/>
      <c r="HX195" s="150"/>
      <c r="HY195" s="150"/>
      <c r="HZ195" s="150"/>
      <c r="IA195" s="150"/>
      <c r="IB195" s="150"/>
      <c r="IC195" s="150"/>
      <c r="ID195" s="150"/>
      <c r="IE195" s="150"/>
      <c r="IF195" s="150"/>
      <c r="IG195" s="150"/>
      <c r="IH195" s="150"/>
      <c r="II195" s="150"/>
      <c r="IJ195" s="150"/>
      <c r="IK195" s="150"/>
      <c r="IL195" s="150"/>
      <c r="IM195" s="150"/>
      <c r="IN195" s="150"/>
      <c r="IO195" s="150"/>
      <c r="IP195" s="150"/>
      <c r="IQ195" s="150"/>
      <c r="IR195" s="150"/>
      <c r="IS195" s="150"/>
      <c r="IT195" s="150"/>
      <c r="IU195" s="150"/>
      <c r="IV195" s="150"/>
      <c r="IW195" s="150"/>
      <c r="IX195" s="150"/>
      <c r="IY195" s="150"/>
      <c r="IZ195" s="150"/>
      <c r="JA195" s="150"/>
      <c r="JB195" s="150"/>
      <c r="JC195" s="150"/>
      <c r="JD195" s="150"/>
      <c r="JE195" s="150"/>
      <c r="JF195" s="150"/>
      <c r="JG195" s="150"/>
      <c r="JH195" s="150"/>
      <c r="JI195" s="150"/>
      <c r="JJ195" s="150"/>
      <c r="JK195" s="150"/>
      <c r="JL195" s="150"/>
      <c r="JM195" s="150"/>
      <c r="JN195" s="150"/>
      <c r="JO195" s="150"/>
      <c r="JP195" s="150"/>
      <c r="JQ195" s="150"/>
      <c r="JR195" s="150"/>
      <c r="JS195" s="150"/>
      <c r="JT195" s="150"/>
      <c r="JU195" s="150"/>
      <c r="JV195" s="150"/>
      <c r="JW195" s="150"/>
      <c r="JX195" s="150"/>
      <c r="JY195" s="150"/>
      <c r="JZ195" s="150"/>
      <c r="KA195" s="150"/>
      <c r="KB195" s="150"/>
      <c r="KC195" s="150"/>
      <c r="KD195" s="150"/>
      <c r="KE195" s="150"/>
      <c r="KF195" s="150"/>
      <c r="KG195" s="150"/>
      <c r="KH195" s="150"/>
      <c r="KI195" s="150"/>
      <c r="KJ195" s="150"/>
      <c r="KK195" s="150"/>
      <c r="KL195" s="150"/>
      <c r="KM195" s="150"/>
      <c r="KN195" s="150"/>
      <c r="KO195" s="150"/>
      <c r="KP195" s="150"/>
      <c r="KQ195" s="150"/>
      <c r="KR195" s="150"/>
      <c r="KS195" s="150"/>
      <c r="KT195" s="150"/>
      <c r="KU195" s="150"/>
      <c r="KV195" s="150"/>
      <c r="KW195" s="150"/>
      <c r="KX195" s="150"/>
      <c r="KY195" s="150"/>
      <c r="KZ195" s="150"/>
      <c r="LA195" s="150"/>
      <c r="LB195" s="150"/>
      <c r="LC195" s="150"/>
      <c r="LD195" s="150"/>
      <c r="LE195" s="150"/>
      <c r="LF195" s="150"/>
      <c r="LG195" s="150"/>
      <c r="LH195" s="150"/>
      <c r="LI195" s="150"/>
      <c r="LJ195" s="150"/>
      <c r="LK195" s="150"/>
      <c r="LL195" s="150"/>
      <c r="LM195" s="150"/>
      <c r="LN195" s="150"/>
      <c r="LO195" s="150"/>
      <c r="LP195" s="150"/>
      <c r="LQ195" s="150"/>
      <c r="LR195" s="150"/>
      <c r="LS195" s="150"/>
      <c r="LT195" s="150"/>
      <c r="LU195" s="150"/>
      <c r="LV195" s="150"/>
      <c r="LW195" s="150"/>
      <c r="LX195" s="150"/>
      <c r="LY195" s="150"/>
      <c r="LZ195" s="150"/>
      <c r="MA195" s="150"/>
      <c r="MB195" s="150"/>
      <c r="MC195" s="150"/>
      <c r="MD195" s="150"/>
      <c r="ME195" s="150"/>
      <c r="MF195" s="150"/>
      <c r="MG195" s="150"/>
      <c r="MH195" s="150"/>
      <c r="MI195" s="150"/>
      <c r="MJ195" s="150"/>
      <c r="MK195" s="150"/>
      <c r="ML195" s="150"/>
      <c r="MM195" s="150"/>
      <c r="MN195" s="150"/>
      <c r="MO195" s="150"/>
      <c r="MP195" s="150"/>
      <c r="MQ195" s="150"/>
      <c r="MR195" s="150"/>
      <c r="MS195" s="150"/>
      <c r="MT195" s="150"/>
      <c r="MU195" s="150"/>
      <c r="MV195" s="150"/>
      <c r="MW195" s="150"/>
      <c r="MX195" s="150"/>
      <c r="MY195" s="150"/>
      <c r="MZ195" s="150"/>
      <c r="NA195" s="150"/>
      <c r="NB195" s="150"/>
      <c r="NC195" s="150"/>
      <c r="ND195" s="150"/>
      <c r="NE195" s="150"/>
      <c r="NF195" s="150"/>
      <c r="NG195" s="150"/>
      <c r="NH195" s="150"/>
      <c r="NI195" s="150"/>
      <c r="NJ195" s="150"/>
      <c r="NK195" s="150"/>
      <c r="NL195" s="150"/>
      <c r="NM195" s="150"/>
      <c r="NN195" s="150"/>
      <c r="NO195" s="150"/>
      <c r="NP195" s="150"/>
      <c r="NQ195" s="150"/>
      <c r="NR195" s="150"/>
      <c r="NS195" s="150"/>
      <c r="NT195" s="150"/>
      <c r="NU195" s="150"/>
      <c r="NV195" s="150"/>
      <c r="NW195" s="150"/>
      <c r="NX195" s="150"/>
      <c r="NY195" s="150"/>
      <c r="NZ195" s="150"/>
      <c r="OA195" s="150"/>
      <c r="OB195" s="150"/>
      <c r="OC195" s="150"/>
      <c r="OD195" s="150"/>
      <c r="OE195" s="150"/>
      <c r="OF195" s="150"/>
      <c r="OG195" s="150"/>
      <c r="OH195" s="150"/>
      <c r="OI195" s="150"/>
      <c r="OJ195" s="150"/>
      <c r="OK195" s="150"/>
      <c r="OL195" s="150"/>
      <c r="OM195" s="150"/>
      <c r="ON195" s="150"/>
      <c r="OO195" s="150"/>
      <c r="OP195" s="150"/>
      <c r="OQ195" s="150"/>
      <c r="OR195" s="150"/>
      <c r="OS195" s="150"/>
      <c r="OT195" s="150"/>
      <c r="OU195" s="150"/>
      <c r="OV195" s="150"/>
      <c r="OW195" s="150"/>
      <c r="OX195" s="150"/>
      <c r="OY195" s="150"/>
      <c r="OZ195" s="150"/>
      <c r="PA195" s="150"/>
      <c r="PB195" s="150"/>
      <c r="PC195" s="150"/>
      <c r="PD195" s="150"/>
      <c r="PE195" s="150"/>
      <c r="PF195" s="150"/>
      <c r="PG195" s="150"/>
      <c r="PH195" s="150"/>
      <c r="PI195" s="150"/>
      <c r="PJ195" s="150"/>
      <c r="PK195" s="150"/>
      <c r="PL195" s="150"/>
      <c r="PM195" s="150"/>
      <c r="PN195" s="150"/>
      <c r="PO195" s="150"/>
      <c r="PP195" s="150"/>
      <c r="PQ195" s="150"/>
      <c r="PR195" s="150"/>
      <c r="PS195" s="150"/>
      <c r="PT195" s="150"/>
      <c r="PU195" s="150"/>
      <c r="PV195" s="150"/>
      <c r="PW195" s="150"/>
      <c r="PX195" s="150"/>
      <c r="PY195" s="150"/>
      <c r="PZ195" s="150"/>
      <c r="QA195" s="150"/>
      <c r="QB195" s="150"/>
      <c r="QC195" s="150"/>
      <c r="QD195" s="150"/>
      <c r="QE195" s="150"/>
      <c r="QF195" s="150"/>
      <c r="QG195" s="150"/>
      <c r="QH195" s="150"/>
      <c r="QI195" s="150"/>
      <c r="QJ195" s="150"/>
      <c r="QK195" s="150"/>
      <c r="QL195" s="150"/>
      <c r="QM195" s="150"/>
      <c r="QN195" s="150"/>
      <c r="QO195" s="150"/>
      <c r="QP195" s="150"/>
      <c r="QQ195" s="150"/>
      <c r="QR195" s="150"/>
      <c r="QS195" s="150"/>
      <c r="QT195" s="150"/>
      <c r="QU195" s="150"/>
      <c r="QV195" s="150"/>
      <c r="QW195" s="150"/>
      <c r="QX195" s="150"/>
      <c r="QY195" s="150"/>
      <c r="QZ195" s="150"/>
      <c r="RA195" s="150"/>
      <c r="RB195" s="150"/>
      <c r="RC195" s="150"/>
      <c r="RD195" s="150"/>
      <c r="RE195" s="150"/>
      <c r="RF195" s="150"/>
      <c r="RG195" s="150"/>
      <c r="RH195" s="150"/>
      <c r="RI195" s="150"/>
      <c r="RJ195" s="150"/>
      <c r="RK195" s="150"/>
      <c r="RL195" s="150"/>
      <c r="RM195" s="150"/>
      <c r="RN195" s="150"/>
      <c r="RO195" s="150"/>
      <c r="RP195" s="150"/>
      <c r="RQ195" s="150"/>
      <c r="RR195" s="150"/>
      <c r="RS195" s="150"/>
      <c r="RT195" s="150"/>
      <c r="RU195" s="150"/>
      <c r="RV195" s="150"/>
      <c r="RW195" s="150"/>
      <c r="RX195" s="150"/>
      <c r="RY195" s="150"/>
      <c r="RZ195" s="150"/>
      <c r="SA195" s="150"/>
      <c r="SB195" s="150"/>
      <c r="SC195" s="150"/>
      <c r="SD195" s="150"/>
      <c r="SE195" s="150"/>
      <c r="SF195" s="150"/>
      <c r="SG195" s="150"/>
      <c r="SH195" s="150"/>
      <c r="SI195" s="150"/>
      <c r="SJ195" s="150"/>
      <c r="SK195" s="150"/>
      <c r="SL195" s="150"/>
      <c r="SM195" s="150"/>
      <c r="SN195" s="150"/>
      <c r="SO195" s="150"/>
      <c r="SP195" s="150"/>
      <c r="SQ195" s="150"/>
      <c r="SR195" s="150"/>
      <c r="SS195" s="150"/>
      <c r="ST195" s="150"/>
      <c r="SU195" s="150"/>
      <c r="SV195" s="150"/>
      <c r="SW195" s="150"/>
      <c r="SX195" s="150"/>
      <c r="SY195" s="150"/>
      <c r="SZ195" s="150"/>
      <c r="TA195" s="150"/>
      <c r="TB195" s="150"/>
      <c r="TC195" s="150"/>
      <c r="TD195" s="150"/>
      <c r="TE195" s="150"/>
      <c r="TF195" s="150"/>
      <c r="TG195" s="150"/>
      <c r="TH195" s="150"/>
      <c r="TI195" s="150"/>
      <c r="TJ195" s="150"/>
      <c r="TK195" s="150"/>
      <c r="TL195" s="150"/>
      <c r="TM195" s="150"/>
      <c r="TN195" s="150"/>
      <c r="TO195" s="150"/>
      <c r="TP195" s="150"/>
      <c r="TQ195" s="150"/>
      <c r="TR195" s="150"/>
      <c r="TS195" s="150"/>
      <c r="TT195" s="150"/>
      <c r="TU195" s="150"/>
      <c r="TV195" s="150"/>
      <c r="TW195" s="150"/>
      <c r="TX195" s="150"/>
      <c r="TY195" s="150"/>
      <c r="TZ195" s="150"/>
      <c r="UA195" s="150"/>
      <c r="UB195" s="150"/>
      <c r="UC195" s="150"/>
      <c r="UD195" s="150"/>
      <c r="UE195" s="150"/>
      <c r="UF195" s="150"/>
      <c r="UG195" s="150"/>
      <c r="UH195" s="150"/>
      <c r="UI195" s="150"/>
      <c r="UJ195" s="150"/>
      <c r="UK195" s="150"/>
      <c r="UL195" s="150"/>
      <c r="UM195" s="150"/>
      <c r="UN195" s="150"/>
      <c r="UO195" s="150"/>
      <c r="UP195" s="150"/>
      <c r="UQ195" s="150"/>
      <c r="UR195" s="150"/>
      <c r="US195" s="150"/>
      <c r="UT195" s="150"/>
      <c r="UU195" s="150"/>
      <c r="UV195" s="150"/>
      <c r="UW195" s="150"/>
      <c r="UX195" s="150"/>
      <c r="UY195" s="150"/>
      <c r="UZ195" s="150"/>
      <c r="VA195" s="150"/>
      <c r="VB195" s="150"/>
      <c r="VC195" s="150"/>
      <c r="VD195" s="150"/>
      <c r="VE195" s="150"/>
      <c r="VF195" s="150"/>
      <c r="VG195" s="150"/>
      <c r="VH195" s="150"/>
      <c r="VI195" s="150"/>
      <c r="VJ195" s="150"/>
      <c r="VK195" s="150"/>
      <c r="VL195" s="150"/>
      <c r="VM195" s="150"/>
      <c r="VN195" s="150"/>
      <c r="VO195" s="150"/>
      <c r="VP195" s="150"/>
      <c r="VQ195" s="150"/>
      <c r="VR195" s="150"/>
      <c r="VS195" s="150"/>
      <c r="VT195" s="150"/>
      <c r="VU195" s="150"/>
      <c r="VV195" s="150"/>
      <c r="VW195" s="150"/>
      <c r="VX195" s="150"/>
      <c r="VY195" s="150"/>
      <c r="VZ195" s="150"/>
      <c r="WA195" s="150"/>
      <c r="WB195" s="150"/>
      <c r="WC195" s="150"/>
      <c r="WD195" s="150"/>
      <c r="WE195" s="150"/>
      <c r="WF195" s="150"/>
      <c r="WG195" s="150"/>
      <c r="WH195" s="150"/>
      <c r="WI195" s="150"/>
      <c r="WJ195" s="150"/>
      <c r="WK195" s="150"/>
      <c r="WL195" s="150"/>
      <c r="WM195" s="150"/>
      <c r="WN195" s="150"/>
      <c r="WO195" s="150"/>
      <c r="WP195" s="150"/>
      <c r="WQ195" s="150"/>
      <c r="WR195" s="150"/>
      <c r="WS195" s="150"/>
      <c r="WT195" s="150"/>
      <c r="WU195" s="150"/>
      <c r="WV195" s="150"/>
      <c r="WW195" s="150"/>
      <c r="WX195" s="150"/>
      <c r="WY195" s="150"/>
      <c r="WZ195" s="150"/>
      <c r="XA195" s="150"/>
      <c r="XB195" s="150"/>
      <c r="XC195" s="150"/>
      <c r="XD195" s="150"/>
      <c r="XE195" s="150"/>
      <c r="XF195" s="150"/>
      <c r="XG195" s="150"/>
      <c r="XH195" s="150"/>
      <c r="XI195" s="150"/>
      <c r="XJ195" s="150"/>
      <c r="XK195" s="150"/>
      <c r="XL195" s="150"/>
      <c r="XM195" s="150"/>
      <c r="XN195" s="150"/>
      <c r="XO195" s="150"/>
      <c r="XP195" s="150"/>
      <c r="XQ195" s="150"/>
      <c r="XR195" s="150"/>
      <c r="XS195" s="150"/>
      <c r="XT195" s="150"/>
      <c r="XU195" s="150"/>
      <c r="XV195" s="150"/>
      <c r="XW195" s="150"/>
      <c r="XX195" s="150"/>
      <c r="XY195" s="150"/>
      <c r="XZ195" s="150"/>
      <c r="YA195" s="150"/>
      <c r="YB195" s="150"/>
      <c r="YC195" s="150"/>
      <c r="YD195" s="150"/>
      <c r="YE195" s="150"/>
      <c r="YF195" s="150"/>
      <c r="YG195" s="150"/>
      <c r="YH195" s="150"/>
      <c r="YI195" s="150"/>
      <c r="YJ195" s="150"/>
      <c r="YK195" s="150"/>
      <c r="YL195" s="150"/>
      <c r="YM195" s="150"/>
      <c r="YN195" s="150"/>
      <c r="YO195" s="150"/>
      <c r="YP195" s="150"/>
      <c r="YQ195" s="150"/>
      <c r="YR195" s="150"/>
      <c r="YS195" s="150"/>
      <c r="YT195" s="150"/>
      <c r="YU195" s="150"/>
      <c r="YV195" s="150"/>
      <c r="YW195" s="150"/>
      <c r="YX195" s="150"/>
      <c r="YY195" s="150"/>
      <c r="YZ195" s="150"/>
      <c r="ZA195" s="150"/>
      <c r="ZB195" s="150"/>
      <c r="ZC195" s="150"/>
      <c r="ZD195" s="150"/>
      <c r="ZE195" s="150"/>
      <c r="ZF195" s="150"/>
      <c r="ZG195" s="150"/>
      <c r="ZH195" s="150"/>
      <c r="ZI195" s="150"/>
      <c r="ZJ195" s="150"/>
      <c r="ZK195" s="150"/>
      <c r="ZL195" s="150"/>
      <c r="ZM195" s="150"/>
      <c r="ZN195" s="150"/>
      <c r="ZO195" s="150"/>
      <c r="ZP195" s="150"/>
      <c r="ZQ195" s="150"/>
      <c r="ZR195" s="150"/>
      <c r="ZS195" s="150"/>
      <c r="ZT195" s="150"/>
      <c r="ZU195" s="150"/>
      <c r="ZV195" s="150"/>
      <c r="ZW195" s="150"/>
      <c r="ZX195" s="150"/>
      <c r="ZY195" s="150"/>
      <c r="ZZ195" s="150"/>
      <c r="AAA195" s="150"/>
      <c r="AAB195" s="150"/>
      <c r="AAC195" s="150"/>
      <c r="AAD195" s="150"/>
      <c r="AAE195" s="150"/>
      <c r="AAF195" s="150"/>
      <c r="AAG195" s="150"/>
      <c r="AAH195" s="150"/>
      <c r="AAI195" s="150"/>
      <c r="AAJ195" s="150"/>
      <c r="AAK195" s="150"/>
      <c r="AAL195" s="150"/>
      <c r="AAM195" s="150"/>
      <c r="AAN195" s="150"/>
      <c r="AAO195" s="150"/>
      <c r="AAP195" s="150"/>
      <c r="AAQ195" s="150"/>
      <c r="AAR195" s="150"/>
      <c r="AAS195" s="150"/>
      <c r="AAT195" s="150"/>
      <c r="AAU195" s="150"/>
      <c r="AAV195" s="150"/>
      <c r="AAW195" s="150"/>
      <c r="AAX195" s="150"/>
      <c r="AAY195" s="150"/>
      <c r="AAZ195" s="150"/>
      <c r="ABA195" s="150"/>
      <c r="ABB195" s="150"/>
      <c r="ABC195" s="150"/>
      <c r="ABD195" s="150"/>
      <c r="ABE195" s="150"/>
      <c r="ABF195" s="150"/>
      <c r="ABG195" s="150"/>
      <c r="ABH195" s="150"/>
      <c r="ABI195" s="150"/>
      <c r="ABJ195" s="150"/>
      <c r="ABK195" s="150"/>
      <c r="ABL195" s="150"/>
      <c r="ABM195" s="150"/>
      <c r="ABN195" s="150"/>
      <c r="ABO195" s="150"/>
      <c r="ABP195" s="150"/>
      <c r="ABQ195" s="150"/>
      <c r="ABR195" s="150"/>
      <c r="ABS195" s="150"/>
      <c r="ABT195" s="150"/>
      <c r="ABU195" s="150"/>
      <c r="ABV195" s="150"/>
      <c r="ABW195" s="150"/>
      <c r="ABX195" s="150"/>
      <c r="ABY195" s="150"/>
      <c r="ABZ195" s="150"/>
      <c r="ACA195" s="150"/>
      <c r="ACB195" s="150"/>
      <c r="ACC195" s="150"/>
      <c r="ACD195" s="150"/>
      <c r="ACE195" s="150"/>
      <c r="ACF195" s="150"/>
      <c r="ACG195" s="150"/>
      <c r="ACH195" s="150"/>
      <c r="ACI195" s="150"/>
      <c r="ACJ195" s="150"/>
      <c r="ACK195" s="150"/>
      <c r="ACL195" s="150"/>
      <c r="ACM195" s="150"/>
      <c r="ACN195" s="150"/>
      <c r="ACO195" s="150"/>
      <c r="ACP195" s="150"/>
      <c r="ACQ195" s="150"/>
      <c r="ACR195" s="150"/>
      <c r="ACS195" s="150"/>
      <c r="ACT195" s="150"/>
      <c r="ACU195" s="150"/>
      <c r="ACV195" s="150"/>
      <c r="ACW195" s="150"/>
      <c r="ACX195" s="150"/>
      <c r="ACY195" s="150"/>
      <c r="ACZ195" s="150"/>
      <c r="ADA195" s="150"/>
      <c r="ADB195" s="150"/>
      <c r="ADC195" s="150"/>
      <c r="ADD195" s="150"/>
      <c r="ADE195" s="150"/>
      <c r="ADF195" s="150"/>
      <c r="ADG195" s="150"/>
      <c r="ADH195" s="150"/>
      <c r="ADI195" s="150"/>
      <c r="ADJ195" s="150"/>
      <c r="ADK195" s="150"/>
      <c r="ADL195" s="150"/>
      <c r="ADM195" s="150"/>
      <c r="ADN195" s="150"/>
      <c r="ADO195" s="150"/>
      <c r="ADP195" s="150"/>
      <c r="ADQ195" s="150"/>
      <c r="ADR195" s="150"/>
      <c r="ADS195" s="150"/>
      <c r="ADT195" s="150"/>
      <c r="ADU195" s="150"/>
      <c r="ADV195" s="150"/>
      <c r="ADW195" s="150"/>
      <c r="ADX195" s="150"/>
      <c r="ADY195" s="150"/>
      <c r="ADZ195" s="150"/>
      <c r="AEA195" s="150"/>
      <c r="AEB195" s="150"/>
      <c r="AEC195" s="150"/>
      <c r="AED195" s="150"/>
      <c r="AEE195" s="150"/>
      <c r="AEF195" s="150"/>
      <c r="AEG195" s="150"/>
      <c r="AEH195" s="150"/>
      <c r="AEI195" s="150"/>
      <c r="AEJ195" s="150"/>
      <c r="AEK195" s="150"/>
      <c r="AEL195" s="150"/>
      <c r="AEM195" s="150"/>
      <c r="AEN195" s="150"/>
      <c r="AEO195" s="150"/>
      <c r="AEP195" s="150"/>
      <c r="AEQ195" s="150"/>
      <c r="AER195" s="150"/>
      <c r="AES195" s="150"/>
      <c r="AET195" s="150"/>
      <c r="AEU195" s="150"/>
      <c r="AEV195" s="150"/>
      <c r="AEW195" s="150"/>
      <c r="AEX195" s="150"/>
      <c r="AEY195" s="150"/>
      <c r="AEZ195" s="150"/>
      <c r="AFA195" s="150"/>
      <c r="AFB195" s="150"/>
      <c r="AFC195" s="150"/>
      <c r="AFD195" s="150"/>
      <c r="AFE195" s="150"/>
      <c r="AFF195" s="150"/>
      <c r="AFG195" s="150"/>
      <c r="AFH195" s="150"/>
      <c r="AFI195" s="150"/>
      <c r="AFJ195" s="150"/>
      <c r="AFK195" s="150"/>
      <c r="AFL195" s="150"/>
      <c r="AFM195" s="150"/>
      <c r="AFN195" s="150"/>
      <c r="AFO195" s="150"/>
      <c r="AFP195" s="150"/>
      <c r="AFQ195" s="150"/>
      <c r="AFR195" s="150"/>
      <c r="AFS195" s="150"/>
      <c r="AFT195" s="150"/>
      <c r="AFU195" s="150"/>
      <c r="AFV195" s="150"/>
      <c r="AFW195" s="150"/>
      <c r="AFX195" s="150"/>
      <c r="AFY195" s="150"/>
      <c r="AFZ195" s="150"/>
      <c r="AGA195" s="150"/>
      <c r="AGB195" s="150"/>
      <c r="AGC195" s="150"/>
      <c r="AGD195" s="150"/>
      <c r="AGE195" s="150"/>
      <c r="AGF195" s="150"/>
      <c r="AGG195" s="150"/>
      <c r="AGH195" s="150"/>
      <c r="AGI195" s="150"/>
      <c r="AGJ195" s="150"/>
      <c r="AGK195" s="150"/>
      <c r="AGL195" s="150"/>
      <c r="AGM195" s="150"/>
      <c r="AGN195" s="150"/>
      <c r="AGO195" s="150"/>
      <c r="AGP195" s="150"/>
      <c r="AGQ195" s="150"/>
      <c r="AGR195" s="150"/>
      <c r="AGS195" s="150"/>
      <c r="AGT195" s="150"/>
      <c r="AGU195" s="150"/>
      <c r="AGV195" s="150"/>
      <c r="AGW195" s="150"/>
      <c r="AGX195" s="150"/>
      <c r="AGY195" s="150"/>
      <c r="AGZ195" s="150"/>
      <c r="AHA195" s="150"/>
      <c r="AHB195" s="150"/>
      <c r="AHC195" s="150"/>
      <c r="AHD195" s="150"/>
      <c r="AHE195" s="150"/>
      <c r="AHF195" s="150"/>
      <c r="AHG195" s="150"/>
      <c r="AHH195" s="150"/>
      <c r="AHI195" s="150"/>
      <c r="AHJ195" s="150"/>
      <c r="AHK195" s="150"/>
      <c r="AHL195" s="150"/>
      <c r="AHM195" s="150"/>
      <c r="AHN195" s="150"/>
      <c r="AHO195" s="150"/>
      <c r="AHP195" s="150"/>
      <c r="AHQ195" s="150"/>
      <c r="AHR195" s="150"/>
      <c r="AHS195" s="150"/>
      <c r="AHT195" s="150"/>
      <c r="AHU195" s="150"/>
      <c r="AHV195" s="150"/>
      <c r="AHW195" s="150"/>
      <c r="AHX195" s="150"/>
      <c r="AHY195" s="150"/>
      <c r="AHZ195" s="150"/>
      <c r="AIA195" s="150"/>
      <c r="AIB195" s="150"/>
      <c r="AIC195" s="150"/>
      <c r="AID195" s="150"/>
      <c r="AIE195" s="150"/>
      <c r="AIF195" s="150"/>
      <c r="AIG195" s="150"/>
      <c r="AIH195" s="150"/>
      <c r="AII195" s="150"/>
      <c r="AIJ195" s="150"/>
      <c r="AIK195" s="150"/>
      <c r="AIL195" s="150"/>
      <c r="AIM195" s="150"/>
      <c r="AIN195" s="150"/>
      <c r="AIO195" s="150"/>
      <c r="AIP195" s="150"/>
      <c r="AIQ195" s="150"/>
      <c r="AIR195" s="150"/>
      <c r="AIS195" s="150"/>
      <c r="AIT195" s="150"/>
      <c r="AIU195" s="150"/>
      <c r="AIV195" s="150"/>
      <c r="AIW195" s="150"/>
      <c r="AIX195" s="150"/>
      <c r="AIY195" s="150"/>
      <c r="AIZ195" s="150"/>
      <c r="AJA195" s="150"/>
      <c r="AJB195" s="150"/>
      <c r="AJC195" s="150"/>
      <c r="AJD195" s="150"/>
      <c r="AJE195" s="150"/>
      <c r="AJF195" s="150"/>
      <c r="AJG195" s="150"/>
      <c r="AJH195" s="150"/>
      <c r="AJI195" s="150"/>
      <c r="AJJ195" s="150"/>
      <c r="AJK195" s="150"/>
      <c r="AJL195" s="150"/>
      <c r="AJM195" s="150"/>
      <c r="AJN195" s="150"/>
      <c r="AJO195" s="150"/>
      <c r="AJP195" s="150"/>
      <c r="AJQ195" s="150"/>
      <c r="AJR195" s="150"/>
      <c r="AJS195" s="150"/>
      <c r="AJT195" s="150"/>
      <c r="AJU195" s="150"/>
      <c r="AJV195" s="150"/>
      <c r="AJW195" s="150"/>
      <c r="AJX195" s="150"/>
      <c r="AJY195" s="150"/>
      <c r="AJZ195" s="150"/>
      <c r="AKA195" s="150"/>
      <c r="AKB195" s="150"/>
      <c r="AKC195" s="150"/>
      <c r="AKD195" s="150"/>
      <c r="AKE195" s="150"/>
      <c r="AKF195" s="150"/>
      <c r="AKG195" s="150"/>
      <c r="AKH195" s="150"/>
      <c r="AKI195" s="150"/>
      <c r="AKJ195" s="150"/>
      <c r="AKK195" s="150"/>
      <c r="AKL195" s="150"/>
      <c r="AKM195" s="150"/>
      <c r="AKN195" s="150"/>
      <c r="AKO195" s="150"/>
      <c r="AKP195" s="150"/>
      <c r="AKQ195" s="150"/>
      <c r="AKR195" s="150"/>
      <c r="AKS195" s="150"/>
      <c r="AKT195" s="150"/>
      <c r="AKU195" s="150"/>
      <c r="AKV195" s="150"/>
      <c r="AKW195" s="150"/>
      <c r="AKX195" s="150"/>
      <c r="AKY195" s="150"/>
      <c r="AKZ195" s="150"/>
      <c r="ALA195" s="150"/>
      <c r="ALB195" s="150"/>
      <c r="ALC195" s="150"/>
      <c r="ALD195" s="150"/>
      <c r="ALE195" s="150"/>
      <c r="ALF195" s="150"/>
      <c r="ALG195" s="150"/>
      <c r="ALH195" s="150"/>
      <c r="ALI195" s="150"/>
      <c r="ALJ195" s="150"/>
      <c r="ALK195" s="150"/>
      <c r="ALL195" s="150"/>
      <c r="ALM195" s="150"/>
      <c r="ALN195" s="150"/>
      <c r="ALO195" s="150"/>
      <c r="ALP195" s="150"/>
      <c r="ALQ195" s="150"/>
      <c r="ALR195" s="150"/>
      <c r="ALS195" s="150"/>
      <c r="ALT195" s="150"/>
      <c r="ALU195" s="150"/>
      <c r="ALV195" s="150"/>
      <c r="ALW195" s="150"/>
      <c r="ALX195" s="150"/>
      <c r="ALY195" s="150"/>
      <c r="ALZ195" s="150"/>
      <c r="AMA195" s="150"/>
      <c r="AMB195" s="150"/>
      <c r="AMC195" s="150"/>
      <c r="AMD195" s="150"/>
      <c r="AME195" s="150"/>
      <c r="AMF195" s="150"/>
      <c r="AMG195" s="150"/>
      <c r="AMH195" s="150"/>
      <c r="AMI195" s="150"/>
      <c r="AMJ195" s="150"/>
      <c r="AMK195" s="150"/>
    </row>
    <row r="196" spans="1:1026" x14ac:dyDescent="0.25">
      <c r="A196" s="360" t="s">
        <v>1318</v>
      </c>
      <c r="B196" s="257">
        <v>196</v>
      </c>
      <c r="C196" s="258" t="s">
        <v>24308</v>
      </c>
      <c r="D196" s="359" t="s">
        <v>1319</v>
      </c>
      <c r="E196" s="277" t="s">
        <v>766</v>
      </c>
      <c r="F196" s="278">
        <v>4</v>
      </c>
      <c r="G196" s="280">
        <v>4</v>
      </c>
      <c r="H196" s="280">
        <v>4</v>
      </c>
      <c r="I196" s="492">
        <v>100</v>
      </c>
      <c r="J196" s="278">
        <v>2</v>
      </c>
      <c r="K196" s="278">
        <v>1</v>
      </c>
      <c r="L196" s="293"/>
      <c r="M196" s="293"/>
      <c r="N196" s="293"/>
      <c r="O196" s="293"/>
      <c r="P196" s="293"/>
      <c r="Q196" s="293"/>
      <c r="R196" s="293"/>
      <c r="S196" s="293"/>
      <c r="T196" s="293"/>
      <c r="U196" s="278"/>
      <c r="V196" s="278"/>
      <c r="W196" s="283">
        <f t="shared" si="87"/>
        <v>100</v>
      </c>
      <c r="X196" s="283">
        <f t="shared" si="100"/>
        <v>100</v>
      </c>
      <c r="Y196" s="283">
        <f t="shared" si="101"/>
        <v>100</v>
      </c>
      <c r="Z196" s="283">
        <f t="shared" si="88"/>
        <v>100</v>
      </c>
      <c r="AA196" s="283">
        <f t="shared" si="89"/>
        <v>100</v>
      </c>
      <c r="AB196" s="287">
        <f t="shared" si="90"/>
        <v>100</v>
      </c>
      <c r="AC196" s="287">
        <f t="shared" si="91"/>
        <v>100</v>
      </c>
      <c r="AD196" s="287">
        <f t="shared" si="92"/>
        <v>100</v>
      </c>
      <c r="AE196" s="284">
        <f t="shared" si="102"/>
        <v>100</v>
      </c>
      <c r="AF196" s="284">
        <f t="shared" si="96"/>
        <v>100</v>
      </c>
      <c r="AG196" s="268">
        <f t="shared" si="103"/>
        <v>1</v>
      </c>
      <c r="AH196" s="268">
        <f t="shared" si="104"/>
        <v>10</v>
      </c>
      <c r="AI196" s="268">
        <f t="shared" si="105"/>
        <v>3</v>
      </c>
      <c r="AJ196" s="268">
        <f t="shared" si="106"/>
        <v>100</v>
      </c>
      <c r="AK196" s="506" t="s">
        <v>24309</v>
      </c>
      <c r="AL196" s="286"/>
      <c r="AM196" s="286"/>
      <c r="AN196" s="511"/>
      <c r="AO196" s="357"/>
      <c r="AP196" s="357"/>
      <c r="AQ196" s="286"/>
      <c r="AR196" s="171" t="s">
        <v>1320</v>
      </c>
      <c r="AS196" s="171"/>
      <c r="AT196" s="277"/>
      <c r="AU196" s="277"/>
    </row>
    <row r="197" spans="1:1026" x14ac:dyDescent="0.25">
      <c r="A197" s="372" t="s">
        <v>1066</v>
      </c>
      <c r="B197" s="257">
        <v>197</v>
      </c>
      <c r="C197" s="258" t="s">
        <v>24310</v>
      </c>
      <c r="D197" s="290" t="s">
        <v>20347</v>
      </c>
      <c r="E197" s="286"/>
      <c r="F197" s="430">
        <v>4</v>
      </c>
      <c r="G197" s="280">
        <v>4</v>
      </c>
      <c r="H197" s="280"/>
      <c r="I197" s="492">
        <v>9</v>
      </c>
      <c r="J197" s="292"/>
      <c r="K197" s="293">
        <v>1</v>
      </c>
      <c r="L197" s="293">
        <v>1</v>
      </c>
      <c r="M197" s="293"/>
      <c r="N197" s="293"/>
      <c r="O197" s="293"/>
      <c r="P197" s="293"/>
      <c r="Q197" s="293"/>
      <c r="R197" s="278">
        <v>2</v>
      </c>
      <c r="S197" s="293"/>
      <c r="T197" s="293"/>
      <c r="U197" s="293"/>
      <c r="V197" s="293"/>
      <c r="W197" s="283">
        <f t="shared" si="87"/>
        <v>100</v>
      </c>
      <c r="X197" s="283">
        <f t="shared" si="100"/>
        <v>100</v>
      </c>
      <c r="Y197" s="283">
        <f t="shared" si="101"/>
        <v>100</v>
      </c>
      <c r="Z197" s="283">
        <f t="shared" si="88"/>
        <v>100</v>
      </c>
      <c r="AA197" s="283">
        <f t="shared" si="89"/>
        <v>100</v>
      </c>
      <c r="AB197" s="287">
        <f t="shared" si="90"/>
        <v>1</v>
      </c>
      <c r="AC197" s="287">
        <f t="shared" si="91"/>
        <v>100</v>
      </c>
      <c r="AD197" s="287">
        <f t="shared" si="92"/>
        <v>100</v>
      </c>
      <c r="AE197" s="284">
        <f t="shared" si="102"/>
        <v>1</v>
      </c>
      <c r="AF197" s="284">
        <f t="shared" si="96"/>
        <v>100</v>
      </c>
      <c r="AG197" s="268">
        <f t="shared" si="103"/>
        <v>1</v>
      </c>
      <c r="AH197" s="268">
        <f t="shared" si="104"/>
        <v>100</v>
      </c>
      <c r="AI197" s="268">
        <f t="shared" si="105"/>
        <v>3</v>
      </c>
      <c r="AJ197" s="268">
        <f t="shared" si="106"/>
        <v>100</v>
      </c>
      <c r="AK197" s="506" t="s">
        <v>24311</v>
      </c>
      <c r="AL197" s="286"/>
      <c r="AM197" s="286"/>
      <c r="AN197" s="511"/>
      <c r="AO197" s="357"/>
      <c r="AP197" s="357"/>
      <c r="AQ197" s="286"/>
      <c r="AR197" s="382" t="s">
        <v>24312</v>
      </c>
      <c r="AS197" s="382"/>
      <c r="AT197" s="286"/>
      <c r="AU197" s="286"/>
      <c r="AV197" s="559"/>
      <c r="AW197" s="170"/>
      <c r="AX197" s="170"/>
      <c r="AY197" s="170"/>
      <c r="AZ197" s="170"/>
      <c r="BA197" s="170"/>
      <c r="BB197" s="170"/>
      <c r="BC197" s="170"/>
      <c r="BD197" s="170"/>
      <c r="BE197" s="170"/>
      <c r="BF197" s="170"/>
      <c r="BG197" s="170"/>
      <c r="BH197" s="170"/>
      <c r="BI197" s="170"/>
      <c r="BJ197" s="170"/>
      <c r="BK197" s="170"/>
      <c r="BL197" s="170"/>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70"/>
      <c r="CY197" s="170"/>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170"/>
      <c r="EA197" s="170"/>
      <c r="EB197" s="170"/>
      <c r="EC197" s="170"/>
      <c r="ED197" s="170"/>
      <c r="EE197" s="170"/>
      <c r="EF197" s="170"/>
      <c r="EG197" s="170"/>
      <c r="EH197" s="170"/>
      <c r="EI197" s="170"/>
      <c r="EJ197" s="170"/>
      <c r="EK197" s="170"/>
      <c r="EL197" s="170"/>
      <c r="EM197" s="170"/>
      <c r="EN197" s="170"/>
      <c r="EO197" s="170"/>
      <c r="EP197" s="170"/>
      <c r="EQ197" s="170"/>
      <c r="ER197" s="170"/>
      <c r="ES197" s="170"/>
      <c r="ET197" s="170"/>
      <c r="EU197" s="170"/>
      <c r="EV197" s="170"/>
      <c r="EW197" s="170"/>
      <c r="EX197" s="170"/>
      <c r="EY197" s="170"/>
      <c r="EZ197" s="170"/>
      <c r="FA197" s="170"/>
      <c r="FB197" s="170"/>
      <c r="FC197" s="170"/>
      <c r="FD197" s="170"/>
      <c r="FE197" s="170"/>
      <c r="FF197" s="170"/>
      <c r="FG197" s="170"/>
      <c r="FH197" s="170"/>
      <c r="FI197" s="170"/>
      <c r="FJ197" s="170"/>
      <c r="FK197" s="170"/>
      <c r="FL197" s="170"/>
      <c r="FM197" s="170"/>
      <c r="FN197" s="170"/>
      <c r="FO197" s="170"/>
      <c r="FP197" s="170"/>
      <c r="FQ197" s="170"/>
      <c r="FR197" s="170"/>
      <c r="FS197" s="170"/>
      <c r="FT197" s="170"/>
      <c r="FU197" s="170"/>
      <c r="FV197" s="170"/>
      <c r="FW197" s="170"/>
      <c r="FX197" s="170"/>
      <c r="FY197" s="170"/>
      <c r="FZ197" s="170"/>
      <c r="GA197" s="170"/>
      <c r="GB197" s="170"/>
      <c r="GC197" s="170"/>
      <c r="GD197" s="170"/>
      <c r="GE197" s="170"/>
      <c r="GF197" s="170"/>
      <c r="GG197" s="170"/>
      <c r="GH197" s="170"/>
      <c r="GI197" s="170"/>
      <c r="GJ197" s="170"/>
      <c r="GK197" s="170"/>
      <c r="GL197" s="170"/>
      <c r="GM197" s="170"/>
      <c r="GN197" s="170"/>
      <c r="GO197" s="170"/>
      <c r="GP197" s="170"/>
      <c r="GQ197" s="170"/>
      <c r="GR197" s="170"/>
      <c r="GS197" s="170"/>
      <c r="GT197" s="170"/>
      <c r="GU197" s="170"/>
      <c r="GV197" s="170"/>
      <c r="GW197" s="170"/>
      <c r="GX197" s="170"/>
      <c r="GY197" s="170"/>
      <c r="GZ197" s="170"/>
      <c r="HA197" s="170"/>
      <c r="HB197" s="170"/>
      <c r="HC197" s="170"/>
      <c r="HD197" s="170"/>
      <c r="HE197" s="170"/>
      <c r="HF197" s="170"/>
      <c r="HG197" s="170"/>
      <c r="HH197" s="170"/>
      <c r="HI197" s="170"/>
      <c r="HJ197" s="170"/>
      <c r="HK197" s="170"/>
      <c r="HL197" s="170"/>
      <c r="HM197" s="170"/>
      <c r="HN197" s="170"/>
      <c r="HO197" s="170"/>
      <c r="HP197" s="170"/>
      <c r="HQ197" s="170"/>
      <c r="HR197" s="170"/>
      <c r="HS197" s="170"/>
      <c r="HT197" s="170"/>
      <c r="HU197" s="170"/>
      <c r="HV197" s="170"/>
      <c r="HW197" s="170"/>
      <c r="HX197" s="170"/>
      <c r="HY197" s="170"/>
      <c r="HZ197" s="170"/>
      <c r="IA197" s="170"/>
      <c r="IB197" s="170"/>
      <c r="IC197" s="170"/>
      <c r="ID197" s="170"/>
      <c r="IE197" s="170"/>
      <c r="IF197" s="170"/>
      <c r="IG197" s="170"/>
      <c r="IH197" s="170"/>
      <c r="II197" s="170"/>
      <c r="IJ197" s="170"/>
      <c r="IK197" s="170"/>
      <c r="IL197" s="170"/>
      <c r="IM197" s="170"/>
      <c r="IN197" s="170"/>
      <c r="IO197" s="170"/>
      <c r="IP197" s="170"/>
      <c r="IQ197" s="170"/>
      <c r="IR197" s="170"/>
      <c r="IS197" s="170"/>
      <c r="IT197" s="170"/>
      <c r="IU197" s="170"/>
      <c r="IV197" s="170"/>
      <c r="IW197" s="170"/>
      <c r="IX197" s="170"/>
      <c r="IY197" s="170"/>
      <c r="IZ197" s="170"/>
      <c r="JA197" s="170"/>
      <c r="JB197" s="170"/>
      <c r="JC197" s="170"/>
      <c r="JD197" s="170"/>
      <c r="JE197" s="170"/>
      <c r="JF197" s="170"/>
      <c r="JG197" s="170"/>
      <c r="JH197" s="170"/>
      <c r="JI197" s="170"/>
      <c r="JJ197" s="170"/>
      <c r="JK197" s="170"/>
      <c r="JL197" s="170"/>
      <c r="JM197" s="170"/>
      <c r="JN197" s="170"/>
      <c r="JO197" s="170"/>
      <c r="JP197" s="170"/>
      <c r="JQ197" s="170"/>
      <c r="JR197" s="170"/>
      <c r="JS197" s="170"/>
      <c r="JT197" s="170"/>
      <c r="JU197" s="170"/>
      <c r="JV197" s="170"/>
      <c r="JW197" s="170"/>
      <c r="JX197" s="170"/>
      <c r="JY197" s="170"/>
      <c r="JZ197" s="170"/>
      <c r="KA197" s="170"/>
      <c r="KB197" s="170"/>
      <c r="KC197" s="170"/>
      <c r="KD197" s="170"/>
      <c r="KE197" s="170"/>
      <c r="KF197" s="170"/>
      <c r="KG197" s="170"/>
      <c r="KH197" s="170"/>
      <c r="KI197" s="170"/>
      <c r="KJ197" s="170"/>
      <c r="KK197" s="170"/>
      <c r="KL197" s="170"/>
      <c r="KM197" s="170"/>
      <c r="KN197" s="170"/>
      <c r="KO197" s="170"/>
      <c r="KP197" s="170"/>
      <c r="KQ197" s="170"/>
      <c r="KR197" s="170"/>
      <c r="KS197" s="170"/>
      <c r="KT197" s="170"/>
      <c r="KU197" s="170"/>
      <c r="KV197" s="170"/>
      <c r="KW197" s="170"/>
      <c r="KX197" s="170"/>
      <c r="KY197" s="170"/>
      <c r="KZ197" s="170"/>
      <c r="LA197" s="170"/>
      <c r="LB197" s="170"/>
      <c r="LC197" s="170"/>
      <c r="LD197" s="170"/>
      <c r="LE197" s="170"/>
      <c r="LF197" s="170"/>
      <c r="LG197" s="170"/>
      <c r="LH197" s="170"/>
      <c r="LI197" s="170"/>
      <c r="LJ197" s="170"/>
      <c r="LK197" s="170"/>
      <c r="LL197" s="170"/>
      <c r="LM197" s="170"/>
      <c r="LN197" s="170"/>
      <c r="LO197" s="170"/>
      <c r="LP197" s="170"/>
      <c r="LQ197" s="170"/>
      <c r="LR197" s="170"/>
      <c r="LS197" s="170"/>
      <c r="LT197" s="170"/>
      <c r="LU197" s="170"/>
      <c r="LV197" s="170"/>
      <c r="LW197" s="170"/>
      <c r="LX197" s="170"/>
      <c r="LY197" s="170"/>
      <c r="LZ197" s="170"/>
      <c r="MA197" s="170"/>
      <c r="MB197" s="170"/>
      <c r="MC197" s="170"/>
      <c r="MD197" s="170"/>
      <c r="ME197" s="170"/>
      <c r="MF197" s="170"/>
      <c r="MG197" s="170"/>
      <c r="MH197" s="170"/>
      <c r="MI197" s="170"/>
      <c r="MJ197" s="170"/>
      <c r="MK197" s="170"/>
      <c r="ML197" s="170"/>
      <c r="MM197" s="170"/>
      <c r="MN197" s="170"/>
      <c r="MO197" s="170"/>
      <c r="MP197" s="170"/>
      <c r="MQ197" s="170"/>
      <c r="MR197" s="170"/>
      <c r="MS197" s="170"/>
      <c r="MT197" s="170"/>
      <c r="MU197" s="170"/>
      <c r="MV197" s="170"/>
      <c r="MW197" s="170"/>
      <c r="MX197" s="170"/>
      <c r="MY197" s="170"/>
      <c r="MZ197" s="170"/>
      <c r="NA197" s="170"/>
      <c r="NB197" s="170"/>
      <c r="NC197" s="170"/>
      <c r="ND197" s="170"/>
      <c r="NE197" s="170"/>
      <c r="NF197" s="170"/>
      <c r="NG197" s="170"/>
      <c r="NH197" s="170"/>
      <c r="NI197" s="170"/>
      <c r="NJ197" s="170"/>
      <c r="NK197" s="170"/>
      <c r="NL197" s="170"/>
      <c r="NM197" s="170"/>
      <c r="NN197" s="170"/>
      <c r="NO197" s="170"/>
      <c r="NP197" s="170"/>
      <c r="NQ197" s="170"/>
      <c r="NR197" s="170"/>
      <c r="NS197" s="170"/>
      <c r="NT197" s="170"/>
      <c r="NU197" s="170"/>
      <c r="NV197" s="170"/>
      <c r="NW197" s="170"/>
      <c r="NX197" s="170"/>
      <c r="NY197" s="170"/>
      <c r="NZ197" s="170"/>
      <c r="OA197" s="170"/>
      <c r="OB197" s="170"/>
      <c r="OC197" s="170"/>
      <c r="OD197" s="170"/>
      <c r="OE197" s="170"/>
      <c r="OF197" s="170"/>
      <c r="OG197" s="170"/>
      <c r="OH197" s="170"/>
      <c r="OI197" s="170"/>
      <c r="OJ197" s="170"/>
      <c r="OK197" s="170"/>
      <c r="OL197" s="170"/>
      <c r="OM197" s="170"/>
      <c r="ON197" s="170"/>
      <c r="OO197" s="170"/>
      <c r="OP197" s="170"/>
      <c r="OQ197" s="170"/>
      <c r="OR197" s="170"/>
      <c r="OS197" s="170"/>
      <c r="OT197" s="170"/>
      <c r="OU197" s="170"/>
      <c r="OV197" s="170"/>
      <c r="OW197" s="170"/>
      <c r="OX197" s="170"/>
      <c r="OY197" s="170"/>
      <c r="OZ197" s="170"/>
      <c r="PA197" s="170"/>
      <c r="PB197" s="170"/>
      <c r="PC197" s="170"/>
      <c r="PD197" s="170"/>
      <c r="PE197" s="170"/>
      <c r="PF197" s="170"/>
      <c r="PG197" s="170"/>
      <c r="PH197" s="170"/>
      <c r="PI197" s="170"/>
      <c r="PJ197" s="170"/>
      <c r="PK197" s="170"/>
      <c r="PL197" s="170"/>
      <c r="PM197" s="170"/>
      <c r="PN197" s="170"/>
      <c r="PO197" s="170"/>
      <c r="PP197" s="170"/>
      <c r="PQ197" s="170"/>
      <c r="PR197" s="170"/>
      <c r="PS197" s="170"/>
      <c r="PT197" s="170"/>
      <c r="PU197" s="170"/>
      <c r="PV197" s="170"/>
      <c r="PW197" s="170"/>
      <c r="PX197" s="170"/>
      <c r="PY197" s="170"/>
      <c r="PZ197" s="170"/>
      <c r="QA197" s="170"/>
      <c r="QB197" s="170"/>
      <c r="QC197" s="170"/>
      <c r="QD197" s="170"/>
      <c r="QE197" s="170"/>
      <c r="QF197" s="170"/>
      <c r="QG197" s="170"/>
      <c r="QH197" s="170"/>
      <c r="QI197" s="170"/>
      <c r="QJ197" s="170"/>
      <c r="QK197" s="170"/>
      <c r="QL197" s="170"/>
      <c r="QM197" s="170"/>
      <c r="QN197" s="170"/>
      <c r="QO197" s="170"/>
      <c r="QP197" s="170"/>
      <c r="QQ197" s="170"/>
      <c r="QR197" s="170"/>
      <c r="QS197" s="170"/>
      <c r="QT197" s="170"/>
      <c r="QU197" s="170"/>
      <c r="QV197" s="170"/>
      <c r="QW197" s="170"/>
      <c r="QX197" s="170"/>
      <c r="QY197" s="170"/>
      <c r="QZ197" s="170"/>
      <c r="RA197" s="170"/>
      <c r="RB197" s="170"/>
      <c r="RC197" s="170"/>
      <c r="RD197" s="170"/>
      <c r="RE197" s="170"/>
      <c r="RF197" s="170"/>
      <c r="RG197" s="170"/>
      <c r="RH197" s="170"/>
      <c r="RI197" s="170"/>
      <c r="RJ197" s="170"/>
      <c r="RK197" s="170"/>
      <c r="RL197" s="170"/>
      <c r="RM197" s="170"/>
      <c r="RN197" s="170"/>
      <c r="RO197" s="170"/>
      <c r="RP197" s="170"/>
      <c r="RQ197" s="170"/>
      <c r="RR197" s="170"/>
      <c r="RS197" s="170"/>
      <c r="RT197" s="170"/>
      <c r="RU197" s="170"/>
      <c r="RV197" s="170"/>
      <c r="RW197" s="170"/>
      <c r="RX197" s="170"/>
      <c r="RY197" s="170"/>
      <c r="RZ197" s="170"/>
      <c r="SA197" s="170"/>
      <c r="SB197" s="170"/>
      <c r="SC197" s="170"/>
      <c r="SD197" s="170"/>
      <c r="SE197" s="170"/>
      <c r="SF197" s="170"/>
      <c r="SG197" s="170"/>
      <c r="SH197" s="170"/>
      <c r="SI197" s="170"/>
      <c r="SJ197" s="170"/>
      <c r="SK197" s="170"/>
      <c r="SL197" s="170"/>
      <c r="SM197" s="170"/>
      <c r="SN197" s="170"/>
      <c r="SO197" s="170"/>
      <c r="SP197" s="170"/>
      <c r="SQ197" s="170"/>
      <c r="SR197" s="170"/>
      <c r="SS197" s="170"/>
      <c r="ST197" s="170"/>
      <c r="SU197" s="170"/>
      <c r="SV197" s="170"/>
      <c r="SW197" s="170"/>
      <c r="SX197" s="170"/>
      <c r="SY197" s="170"/>
      <c r="SZ197" s="170"/>
      <c r="TA197" s="170"/>
      <c r="TB197" s="170"/>
      <c r="TC197" s="170"/>
      <c r="TD197" s="170"/>
      <c r="TE197" s="170"/>
      <c r="TF197" s="170"/>
      <c r="TG197" s="170"/>
      <c r="TH197" s="170"/>
      <c r="TI197" s="170"/>
      <c r="TJ197" s="170"/>
      <c r="TK197" s="170"/>
      <c r="TL197" s="170"/>
      <c r="TM197" s="170"/>
      <c r="TN197" s="170"/>
      <c r="TO197" s="170"/>
      <c r="TP197" s="170"/>
      <c r="TQ197" s="170"/>
      <c r="TR197" s="170"/>
      <c r="TS197" s="170"/>
      <c r="TT197" s="170"/>
      <c r="TU197" s="170"/>
      <c r="TV197" s="170"/>
      <c r="TW197" s="170"/>
      <c r="TX197" s="170"/>
      <c r="TY197" s="170"/>
      <c r="TZ197" s="170"/>
      <c r="UA197" s="170"/>
      <c r="UB197" s="170"/>
      <c r="UC197" s="170"/>
      <c r="UD197" s="170"/>
      <c r="UE197" s="170"/>
      <c r="UF197" s="170"/>
      <c r="UG197" s="170"/>
      <c r="UH197" s="170"/>
      <c r="UI197" s="170"/>
      <c r="UJ197" s="170"/>
      <c r="UK197" s="170"/>
      <c r="UL197" s="170"/>
      <c r="UM197" s="170"/>
      <c r="UN197" s="170"/>
      <c r="UO197" s="170"/>
      <c r="UP197" s="170"/>
      <c r="UQ197" s="170"/>
      <c r="UR197" s="170"/>
      <c r="US197" s="170"/>
      <c r="UT197" s="170"/>
      <c r="UU197" s="170"/>
      <c r="UV197" s="170"/>
      <c r="UW197" s="170"/>
      <c r="UX197" s="170"/>
      <c r="UY197" s="170"/>
      <c r="UZ197" s="170"/>
      <c r="VA197" s="170"/>
      <c r="VB197" s="170"/>
      <c r="VC197" s="170"/>
      <c r="VD197" s="170"/>
      <c r="VE197" s="170"/>
      <c r="VF197" s="170"/>
      <c r="VG197" s="170"/>
      <c r="VH197" s="170"/>
      <c r="VI197" s="170"/>
      <c r="VJ197" s="170"/>
      <c r="VK197" s="170"/>
      <c r="VL197" s="170"/>
      <c r="VM197" s="170"/>
      <c r="VN197" s="170"/>
      <c r="VO197" s="170"/>
      <c r="VP197" s="170"/>
      <c r="VQ197" s="170"/>
      <c r="VR197" s="170"/>
      <c r="VS197" s="170"/>
      <c r="VT197" s="170"/>
      <c r="VU197" s="170"/>
      <c r="VV197" s="170"/>
      <c r="VW197" s="170"/>
      <c r="VX197" s="170"/>
      <c r="VY197" s="170"/>
      <c r="VZ197" s="170"/>
      <c r="WA197" s="170"/>
      <c r="WB197" s="170"/>
      <c r="WC197" s="170"/>
      <c r="WD197" s="170"/>
      <c r="WE197" s="170"/>
      <c r="WF197" s="170"/>
      <c r="WG197" s="170"/>
      <c r="WH197" s="170"/>
      <c r="WI197" s="170"/>
      <c r="WJ197" s="170"/>
      <c r="WK197" s="170"/>
      <c r="WL197" s="170"/>
      <c r="WM197" s="170"/>
      <c r="WN197" s="170"/>
      <c r="WO197" s="170"/>
      <c r="WP197" s="170"/>
      <c r="WQ197" s="170"/>
      <c r="WR197" s="170"/>
      <c r="WS197" s="170"/>
      <c r="WT197" s="170"/>
      <c r="WU197" s="170"/>
      <c r="WV197" s="170"/>
      <c r="WW197" s="170"/>
      <c r="WX197" s="170"/>
      <c r="WY197" s="170"/>
      <c r="WZ197" s="170"/>
      <c r="XA197" s="170"/>
      <c r="XB197" s="170"/>
      <c r="XC197" s="170"/>
      <c r="XD197" s="170"/>
      <c r="XE197" s="170"/>
      <c r="XF197" s="170"/>
      <c r="XG197" s="170"/>
      <c r="XH197" s="170"/>
      <c r="XI197" s="170"/>
      <c r="XJ197" s="170"/>
      <c r="XK197" s="170"/>
      <c r="XL197" s="170"/>
      <c r="XM197" s="170"/>
      <c r="XN197" s="170"/>
      <c r="XO197" s="170"/>
      <c r="XP197" s="170"/>
      <c r="XQ197" s="170"/>
      <c r="XR197" s="170"/>
      <c r="XS197" s="170"/>
      <c r="XT197" s="170"/>
      <c r="XU197" s="170"/>
      <c r="XV197" s="170"/>
      <c r="XW197" s="170"/>
      <c r="XX197" s="170"/>
      <c r="XY197" s="170"/>
      <c r="XZ197" s="170"/>
      <c r="YA197" s="170"/>
      <c r="YB197" s="170"/>
      <c r="YC197" s="170"/>
      <c r="YD197" s="170"/>
      <c r="YE197" s="170"/>
      <c r="YF197" s="170"/>
      <c r="YG197" s="170"/>
      <c r="YH197" s="170"/>
      <c r="YI197" s="170"/>
      <c r="YJ197" s="170"/>
      <c r="YK197" s="170"/>
      <c r="YL197" s="170"/>
      <c r="YM197" s="170"/>
      <c r="YN197" s="170"/>
      <c r="YO197" s="170"/>
      <c r="YP197" s="170"/>
      <c r="YQ197" s="170"/>
      <c r="YR197" s="170"/>
      <c r="YS197" s="170"/>
      <c r="YT197" s="170"/>
      <c r="YU197" s="170"/>
      <c r="YV197" s="170"/>
      <c r="YW197" s="170"/>
      <c r="YX197" s="170"/>
      <c r="YY197" s="170"/>
      <c r="YZ197" s="170"/>
      <c r="ZA197" s="170"/>
      <c r="ZB197" s="170"/>
      <c r="ZC197" s="170"/>
      <c r="ZD197" s="170"/>
      <c r="ZE197" s="170"/>
      <c r="ZF197" s="170"/>
      <c r="ZG197" s="170"/>
      <c r="ZH197" s="170"/>
      <c r="ZI197" s="170"/>
      <c r="ZJ197" s="170"/>
      <c r="ZK197" s="170"/>
      <c r="ZL197" s="170"/>
      <c r="ZM197" s="170"/>
      <c r="ZN197" s="170"/>
      <c r="ZO197" s="170"/>
      <c r="ZP197" s="170"/>
      <c r="ZQ197" s="170"/>
      <c r="ZR197" s="170"/>
      <c r="ZS197" s="170"/>
      <c r="ZT197" s="170"/>
      <c r="ZU197" s="170"/>
      <c r="ZV197" s="170"/>
      <c r="ZW197" s="170"/>
      <c r="ZX197" s="170"/>
      <c r="ZY197" s="170"/>
      <c r="ZZ197" s="170"/>
      <c r="AAA197" s="170"/>
      <c r="AAB197" s="170"/>
      <c r="AAC197" s="170"/>
      <c r="AAD197" s="170"/>
      <c r="AAE197" s="170"/>
      <c r="AAF197" s="170"/>
      <c r="AAG197" s="170"/>
      <c r="AAH197" s="170"/>
      <c r="AAI197" s="170"/>
      <c r="AAJ197" s="170"/>
      <c r="AAK197" s="170"/>
      <c r="AAL197" s="170"/>
      <c r="AAM197" s="170"/>
      <c r="AAN197" s="170"/>
      <c r="AAO197" s="170"/>
      <c r="AAP197" s="170"/>
      <c r="AAQ197" s="170"/>
      <c r="AAR197" s="170"/>
      <c r="AAS197" s="170"/>
      <c r="AAT197" s="170"/>
      <c r="AAU197" s="170"/>
      <c r="AAV197" s="170"/>
      <c r="AAW197" s="170"/>
      <c r="AAX197" s="170"/>
      <c r="AAY197" s="170"/>
      <c r="AAZ197" s="170"/>
      <c r="ABA197" s="170"/>
      <c r="ABB197" s="170"/>
      <c r="ABC197" s="170"/>
      <c r="ABD197" s="170"/>
      <c r="ABE197" s="170"/>
      <c r="ABF197" s="170"/>
      <c r="ABG197" s="170"/>
      <c r="ABH197" s="170"/>
      <c r="ABI197" s="170"/>
      <c r="ABJ197" s="170"/>
      <c r="ABK197" s="170"/>
      <c r="ABL197" s="170"/>
      <c r="ABM197" s="170"/>
      <c r="ABN197" s="170"/>
      <c r="ABO197" s="170"/>
      <c r="ABP197" s="170"/>
      <c r="ABQ197" s="170"/>
      <c r="ABR197" s="170"/>
      <c r="ABS197" s="170"/>
      <c r="ABT197" s="170"/>
      <c r="ABU197" s="170"/>
      <c r="ABV197" s="170"/>
      <c r="ABW197" s="170"/>
      <c r="ABX197" s="170"/>
      <c r="ABY197" s="170"/>
      <c r="ABZ197" s="170"/>
      <c r="ACA197" s="170"/>
      <c r="ACB197" s="170"/>
      <c r="ACC197" s="170"/>
      <c r="ACD197" s="170"/>
      <c r="ACE197" s="170"/>
      <c r="ACF197" s="170"/>
      <c r="ACG197" s="170"/>
      <c r="ACH197" s="170"/>
      <c r="ACI197" s="170"/>
      <c r="ACJ197" s="170"/>
      <c r="ACK197" s="170"/>
      <c r="ACL197" s="170"/>
      <c r="ACM197" s="170"/>
      <c r="ACN197" s="170"/>
      <c r="ACO197" s="170"/>
      <c r="ACP197" s="170"/>
      <c r="ACQ197" s="170"/>
      <c r="ACR197" s="170"/>
      <c r="ACS197" s="170"/>
      <c r="ACT197" s="170"/>
      <c r="ACU197" s="170"/>
      <c r="ACV197" s="170"/>
      <c r="ACW197" s="170"/>
      <c r="ACX197" s="170"/>
      <c r="ACY197" s="170"/>
      <c r="ACZ197" s="170"/>
      <c r="ADA197" s="170"/>
      <c r="ADB197" s="170"/>
      <c r="ADC197" s="170"/>
      <c r="ADD197" s="170"/>
      <c r="ADE197" s="170"/>
      <c r="ADF197" s="170"/>
      <c r="ADG197" s="170"/>
      <c r="ADH197" s="170"/>
      <c r="ADI197" s="170"/>
      <c r="ADJ197" s="170"/>
      <c r="ADK197" s="170"/>
      <c r="ADL197" s="170"/>
      <c r="ADM197" s="170"/>
      <c r="ADN197" s="170"/>
      <c r="ADO197" s="170"/>
      <c r="ADP197" s="170"/>
      <c r="ADQ197" s="170"/>
      <c r="ADR197" s="170"/>
      <c r="ADS197" s="170"/>
      <c r="ADT197" s="170"/>
      <c r="ADU197" s="170"/>
      <c r="ADV197" s="170"/>
      <c r="ADW197" s="170"/>
      <c r="ADX197" s="170"/>
      <c r="ADY197" s="170"/>
      <c r="ADZ197" s="170"/>
      <c r="AEA197" s="170"/>
      <c r="AEB197" s="170"/>
      <c r="AEC197" s="170"/>
      <c r="AED197" s="170"/>
      <c r="AEE197" s="170"/>
      <c r="AEF197" s="170"/>
      <c r="AEG197" s="170"/>
      <c r="AEH197" s="170"/>
      <c r="AEI197" s="170"/>
      <c r="AEJ197" s="170"/>
      <c r="AEK197" s="170"/>
      <c r="AEL197" s="170"/>
      <c r="AEM197" s="170"/>
      <c r="AEN197" s="170"/>
      <c r="AEO197" s="170"/>
      <c r="AEP197" s="170"/>
      <c r="AEQ197" s="170"/>
      <c r="AER197" s="170"/>
      <c r="AES197" s="170"/>
      <c r="AET197" s="170"/>
      <c r="AEU197" s="170"/>
      <c r="AEV197" s="170"/>
      <c r="AEW197" s="170"/>
      <c r="AEX197" s="170"/>
      <c r="AEY197" s="170"/>
      <c r="AEZ197" s="170"/>
      <c r="AFA197" s="170"/>
      <c r="AFB197" s="170"/>
      <c r="AFC197" s="170"/>
      <c r="AFD197" s="170"/>
      <c r="AFE197" s="170"/>
      <c r="AFF197" s="170"/>
      <c r="AFG197" s="170"/>
      <c r="AFH197" s="170"/>
      <c r="AFI197" s="170"/>
      <c r="AFJ197" s="170"/>
      <c r="AFK197" s="170"/>
      <c r="AFL197" s="170"/>
      <c r="AFM197" s="170"/>
      <c r="AFN197" s="170"/>
      <c r="AFO197" s="170"/>
      <c r="AFP197" s="170"/>
      <c r="AFQ197" s="170"/>
      <c r="AFR197" s="170"/>
      <c r="AFS197" s="170"/>
      <c r="AFT197" s="170"/>
      <c r="AFU197" s="170"/>
      <c r="AFV197" s="170"/>
      <c r="AFW197" s="170"/>
      <c r="AFX197" s="170"/>
      <c r="AFY197" s="170"/>
      <c r="AFZ197" s="170"/>
      <c r="AGA197" s="170"/>
      <c r="AGB197" s="170"/>
      <c r="AGC197" s="170"/>
      <c r="AGD197" s="170"/>
      <c r="AGE197" s="170"/>
      <c r="AGF197" s="170"/>
      <c r="AGG197" s="170"/>
      <c r="AGH197" s="170"/>
      <c r="AGI197" s="170"/>
      <c r="AGJ197" s="170"/>
      <c r="AGK197" s="170"/>
      <c r="AGL197" s="170"/>
      <c r="AGM197" s="170"/>
      <c r="AGN197" s="170"/>
      <c r="AGO197" s="170"/>
      <c r="AGP197" s="170"/>
      <c r="AGQ197" s="170"/>
      <c r="AGR197" s="170"/>
      <c r="AGS197" s="170"/>
      <c r="AGT197" s="170"/>
      <c r="AGU197" s="170"/>
      <c r="AGV197" s="170"/>
      <c r="AGW197" s="170"/>
      <c r="AGX197" s="170"/>
      <c r="AGY197" s="170"/>
      <c r="AGZ197" s="170"/>
      <c r="AHA197" s="170"/>
      <c r="AHB197" s="170"/>
      <c r="AHC197" s="170"/>
      <c r="AHD197" s="170"/>
      <c r="AHE197" s="170"/>
      <c r="AHF197" s="170"/>
      <c r="AHG197" s="170"/>
      <c r="AHH197" s="170"/>
      <c r="AHI197" s="170"/>
      <c r="AHJ197" s="170"/>
      <c r="AHK197" s="170"/>
      <c r="AHL197" s="170"/>
      <c r="AHM197" s="170"/>
      <c r="AHN197" s="170"/>
      <c r="AHO197" s="170"/>
      <c r="AHP197" s="170"/>
      <c r="AHQ197" s="170"/>
      <c r="AHR197" s="170"/>
      <c r="AHS197" s="170"/>
      <c r="AHT197" s="170"/>
      <c r="AHU197" s="170"/>
      <c r="AHV197" s="170"/>
      <c r="AHW197" s="170"/>
      <c r="AHX197" s="170"/>
      <c r="AHY197" s="170"/>
      <c r="AHZ197" s="170"/>
      <c r="AIA197" s="170"/>
      <c r="AIB197" s="170"/>
      <c r="AIC197" s="170"/>
      <c r="AID197" s="170"/>
      <c r="AIE197" s="170"/>
      <c r="AIF197" s="170"/>
      <c r="AIG197" s="170"/>
      <c r="AIH197" s="170"/>
      <c r="AII197" s="170"/>
      <c r="AIJ197" s="170"/>
      <c r="AIK197" s="170"/>
      <c r="AIL197" s="170"/>
      <c r="AIM197" s="170"/>
      <c r="AIN197" s="170"/>
      <c r="AIO197" s="170"/>
      <c r="AIP197" s="170"/>
      <c r="AIQ197" s="170"/>
      <c r="AIR197" s="170"/>
      <c r="AIS197" s="170"/>
      <c r="AIT197" s="170"/>
      <c r="AIU197" s="170"/>
      <c r="AIV197" s="170"/>
      <c r="AIW197" s="170"/>
      <c r="AIX197" s="170"/>
      <c r="AIY197" s="170"/>
      <c r="AIZ197" s="170"/>
      <c r="AJA197" s="170"/>
      <c r="AJB197" s="170"/>
      <c r="AJC197" s="170"/>
      <c r="AJD197" s="170"/>
      <c r="AJE197" s="170"/>
      <c r="AJF197" s="170"/>
      <c r="AJG197" s="170"/>
      <c r="AJH197" s="170"/>
      <c r="AJI197" s="170"/>
      <c r="AJJ197" s="170"/>
      <c r="AJK197" s="170"/>
      <c r="AJL197" s="170"/>
      <c r="AJM197" s="170"/>
      <c r="AJN197" s="170"/>
      <c r="AJO197" s="170"/>
      <c r="AJP197" s="170"/>
      <c r="AJQ197" s="170"/>
      <c r="AJR197" s="170"/>
      <c r="AJS197" s="170"/>
      <c r="AJT197" s="170"/>
      <c r="AJU197" s="170"/>
      <c r="AJV197" s="170"/>
      <c r="AJW197" s="170"/>
      <c r="AJX197" s="170"/>
      <c r="AJY197" s="170"/>
      <c r="AJZ197" s="170"/>
      <c r="AKA197" s="170"/>
      <c r="AKB197" s="170"/>
      <c r="AKC197" s="170"/>
      <c r="AKD197" s="170"/>
      <c r="AKE197" s="170"/>
      <c r="AKF197" s="170"/>
      <c r="AKG197" s="170"/>
      <c r="AKH197" s="170"/>
      <c r="AKI197" s="170"/>
      <c r="AKJ197" s="170"/>
      <c r="AKK197" s="170"/>
      <c r="AKL197" s="170"/>
      <c r="AKM197" s="170"/>
      <c r="AKN197" s="170"/>
      <c r="AKO197" s="170"/>
      <c r="AKP197" s="170"/>
      <c r="AKQ197" s="170"/>
      <c r="AKR197" s="170"/>
      <c r="AKS197" s="170"/>
      <c r="AKT197" s="170"/>
      <c r="AKU197" s="170"/>
      <c r="AKV197" s="170"/>
      <c r="AKW197" s="170"/>
      <c r="AKX197" s="170"/>
      <c r="AKY197" s="170"/>
      <c r="AKZ197" s="170"/>
      <c r="ALA197" s="170"/>
      <c r="ALB197" s="170"/>
      <c r="ALC197" s="170"/>
      <c r="ALD197" s="170"/>
      <c r="ALE197" s="170"/>
      <c r="ALF197" s="170"/>
      <c r="ALG197" s="170"/>
      <c r="ALH197" s="170"/>
      <c r="ALI197" s="170"/>
      <c r="ALJ197" s="170"/>
      <c r="ALK197" s="170"/>
      <c r="ALL197" s="170"/>
      <c r="ALM197" s="170"/>
      <c r="ALN197" s="170"/>
      <c r="ALO197" s="170"/>
      <c r="ALP197" s="170"/>
      <c r="ALQ197" s="170"/>
      <c r="ALR197" s="170"/>
      <c r="ALS197" s="170"/>
      <c r="ALT197" s="170"/>
      <c r="ALU197" s="170"/>
      <c r="ALV197" s="170"/>
      <c r="ALW197" s="170"/>
      <c r="ALX197" s="170"/>
      <c r="ALY197" s="170"/>
      <c r="ALZ197" s="170"/>
      <c r="AMA197" s="170"/>
      <c r="AMB197" s="170"/>
      <c r="AMC197" s="170"/>
      <c r="AMD197" s="170"/>
      <c r="AME197" s="170"/>
      <c r="AMF197" s="170"/>
      <c r="AMG197" s="170"/>
      <c r="AMH197" s="170"/>
      <c r="AMI197" s="170"/>
      <c r="AMJ197" s="170"/>
    </row>
    <row r="198" spans="1:1026" ht="12.75" customHeight="1" x14ac:dyDescent="0.25">
      <c r="A198" s="402" t="s">
        <v>757</v>
      </c>
      <c r="B198" s="257">
        <v>198</v>
      </c>
      <c r="C198" s="258" t="s">
        <v>758</v>
      </c>
      <c r="D198" s="259" t="s">
        <v>11584</v>
      </c>
      <c r="E198" s="311"/>
      <c r="F198" s="312">
        <v>4</v>
      </c>
      <c r="G198" s="313"/>
      <c r="H198" s="313"/>
      <c r="I198" s="493" t="s">
        <v>759</v>
      </c>
      <c r="J198" s="314"/>
      <c r="K198" s="315">
        <v>2</v>
      </c>
      <c r="L198" s="315"/>
      <c r="M198" s="316"/>
      <c r="N198" s="316"/>
      <c r="O198" s="315"/>
      <c r="P198" s="315"/>
      <c r="Q198" s="316"/>
      <c r="R198" s="316"/>
      <c r="S198" s="316"/>
      <c r="T198" s="316"/>
      <c r="U198" s="316"/>
      <c r="V198" s="431"/>
      <c r="W198" s="283">
        <f t="shared" si="87"/>
        <v>100</v>
      </c>
      <c r="X198" s="283">
        <f t="shared" si="100"/>
        <v>100</v>
      </c>
      <c r="Y198" s="283">
        <f t="shared" si="101"/>
        <v>100</v>
      </c>
      <c r="Z198" s="283">
        <f t="shared" si="88"/>
        <v>100</v>
      </c>
      <c r="AA198" s="283">
        <f t="shared" si="89"/>
        <v>100</v>
      </c>
      <c r="AB198" s="287">
        <f t="shared" si="90"/>
        <v>100</v>
      </c>
      <c r="AC198" s="287">
        <f t="shared" si="91"/>
        <v>100</v>
      </c>
      <c r="AD198" s="287">
        <f t="shared" si="92"/>
        <v>100</v>
      </c>
      <c r="AE198" s="284">
        <f t="shared" si="102"/>
        <v>100</v>
      </c>
      <c r="AF198" s="284">
        <f t="shared" si="96"/>
        <v>100</v>
      </c>
      <c r="AG198" s="268">
        <f t="shared" si="103"/>
        <v>10</v>
      </c>
      <c r="AH198" s="268">
        <f t="shared" si="104"/>
        <v>100</v>
      </c>
      <c r="AI198" s="268">
        <f t="shared" si="105"/>
        <v>100</v>
      </c>
      <c r="AJ198" s="268">
        <f t="shared" si="106"/>
        <v>100</v>
      </c>
      <c r="AK198" s="501">
        <v>0.94299999999999995</v>
      </c>
      <c r="AL198" s="413"/>
      <c r="AM198" s="432"/>
      <c r="AN198" s="512" t="s">
        <v>760</v>
      </c>
      <c r="AO198" s="357"/>
      <c r="AP198" s="357"/>
      <c r="AQ198" s="286"/>
      <c r="AR198" s="382" t="s">
        <v>761</v>
      </c>
      <c r="AS198" s="382"/>
      <c r="AT198" s="286"/>
      <c r="AU198" s="286"/>
      <c r="AV198" s="559"/>
      <c r="AW198" s="559"/>
      <c r="AX198" s="559"/>
      <c r="AY198" s="559"/>
      <c r="AZ198" s="559"/>
      <c r="BA198" s="559"/>
      <c r="BB198" s="559"/>
      <c r="BC198" s="559"/>
      <c r="BD198" s="559"/>
      <c r="BE198" s="559"/>
      <c r="BF198" s="559"/>
      <c r="BG198" s="559"/>
      <c r="BH198" s="559"/>
      <c r="BI198" s="559"/>
      <c r="BJ198" s="559"/>
      <c r="BK198" s="559"/>
      <c r="BL198" s="559"/>
      <c r="BM198" s="559"/>
      <c r="BN198" s="559"/>
      <c r="BO198" s="559"/>
      <c r="BP198" s="559"/>
      <c r="BQ198" s="559"/>
      <c r="BR198" s="559"/>
      <c r="BS198" s="559"/>
      <c r="BT198" s="559"/>
      <c r="BU198" s="559"/>
      <c r="BV198" s="559"/>
      <c r="BW198" s="559"/>
      <c r="BX198" s="559"/>
      <c r="BY198" s="559"/>
      <c r="BZ198" s="559"/>
      <c r="CA198" s="559"/>
      <c r="CB198" s="559"/>
      <c r="CC198" s="559"/>
      <c r="CD198" s="559"/>
      <c r="CE198" s="559"/>
      <c r="CF198" s="559"/>
      <c r="CG198" s="559"/>
      <c r="CH198" s="559"/>
      <c r="CI198" s="559"/>
      <c r="CJ198" s="559"/>
      <c r="CK198" s="559"/>
      <c r="CL198" s="559"/>
      <c r="CM198" s="559"/>
      <c r="CN198" s="559"/>
      <c r="CO198" s="559"/>
      <c r="CP198" s="559"/>
      <c r="CQ198" s="559"/>
      <c r="CR198" s="559"/>
      <c r="CS198" s="559"/>
      <c r="CT198" s="559"/>
      <c r="CU198" s="559"/>
      <c r="CV198" s="559"/>
      <c r="CW198" s="559"/>
      <c r="CX198" s="559"/>
      <c r="CY198" s="559"/>
      <c r="CZ198" s="559"/>
      <c r="DA198" s="559"/>
      <c r="DB198" s="559"/>
      <c r="DC198" s="559"/>
      <c r="DD198" s="559"/>
      <c r="DE198" s="559"/>
      <c r="DF198" s="559"/>
      <c r="DG198" s="559"/>
      <c r="DH198" s="559"/>
      <c r="DI198" s="559"/>
      <c r="DJ198" s="559"/>
      <c r="DK198" s="559"/>
      <c r="DL198" s="559"/>
      <c r="DM198" s="559"/>
      <c r="DN198" s="559"/>
      <c r="DO198" s="559"/>
      <c r="DP198" s="559"/>
      <c r="DQ198" s="559"/>
      <c r="DR198" s="559"/>
      <c r="DS198" s="559"/>
      <c r="DT198" s="559"/>
      <c r="DU198" s="559"/>
      <c r="DV198" s="559"/>
      <c r="DW198" s="559"/>
      <c r="DX198" s="559"/>
      <c r="DY198" s="559"/>
      <c r="DZ198" s="559"/>
      <c r="EA198" s="559"/>
      <c r="EB198" s="559"/>
      <c r="EC198" s="559"/>
      <c r="ED198" s="559"/>
      <c r="EE198" s="559"/>
      <c r="EF198" s="559"/>
      <c r="EG198" s="559"/>
      <c r="EH198" s="559"/>
      <c r="EI198" s="559"/>
      <c r="EJ198" s="559"/>
      <c r="EK198" s="559"/>
      <c r="EL198" s="559"/>
      <c r="EM198" s="559"/>
      <c r="EN198" s="559"/>
      <c r="EO198" s="559"/>
      <c r="EP198" s="559"/>
      <c r="EQ198" s="559"/>
      <c r="ER198" s="559"/>
      <c r="ES198" s="559"/>
      <c r="ET198" s="559"/>
      <c r="EU198" s="559"/>
      <c r="EV198" s="559"/>
      <c r="EW198" s="559"/>
      <c r="EX198" s="559"/>
      <c r="EY198" s="559"/>
      <c r="EZ198" s="559"/>
      <c r="FA198" s="559"/>
      <c r="FB198" s="559"/>
      <c r="FC198" s="559"/>
      <c r="FD198" s="559"/>
      <c r="FE198" s="559"/>
      <c r="FF198" s="559"/>
      <c r="FG198" s="559"/>
      <c r="FH198" s="559"/>
      <c r="FI198" s="559"/>
      <c r="FJ198" s="559"/>
      <c r="FK198" s="559"/>
      <c r="FL198" s="559"/>
      <c r="FM198" s="559"/>
      <c r="FN198" s="559"/>
      <c r="FO198" s="559"/>
      <c r="FP198" s="559"/>
      <c r="FQ198" s="559"/>
      <c r="FR198" s="559"/>
      <c r="FS198" s="559"/>
      <c r="FT198" s="559"/>
      <c r="FU198" s="559"/>
      <c r="FV198" s="559"/>
      <c r="FW198" s="559"/>
      <c r="FX198" s="559"/>
      <c r="FY198" s="559"/>
      <c r="FZ198" s="559"/>
      <c r="GA198" s="559"/>
      <c r="GB198" s="559"/>
      <c r="GC198" s="559"/>
      <c r="GD198" s="559"/>
      <c r="GE198" s="559"/>
      <c r="GF198" s="559"/>
      <c r="GG198" s="559"/>
      <c r="GH198" s="559"/>
      <c r="GI198" s="559"/>
      <c r="GJ198" s="559"/>
      <c r="GK198" s="559"/>
      <c r="GL198" s="559"/>
      <c r="GM198" s="559"/>
      <c r="GN198" s="559"/>
      <c r="GO198" s="559"/>
      <c r="GP198" s="559"/>
      <c r="GQ198" s="559"/>
      <c r="GR198" s="559"/>
      <c r="GS198" s="559"/>
      <c r="GT198" s="559"/>
      <c r="GU198" s="559"/>
      <c r="GV198" s="559"/>
      <c r="GW198" s="559"/>
      <c r="GX198" s="559"/>
      <c r="GY198" s="559"/>
      <c r="GZ198" s="559"/>
      <c r="HA198" s="559"/>
      <c r="HB198" s="559"/>
      <c r="HC198" s="559"/>
      <c r="HD198" s="559"/>
      <c r="HE198" s="559"/>
      <c r="HF198" s="559"/>
      <c r="HG198" s="559"/>
      <c r="HH198" s="559"/>
      <c r="HI198" s="559"/>
      <c r="HJ198" s="559"/>
      <c r="HK198" s="559"/>
      <c r="HL198" s="559"/>
      <c r="HM198" s="559"/>
      <c r="HN198" s="559"/>
      <c r="HO198" s="559"/>
      <c r="HP198" s="559"/>
      <c r="HQ198" s="559"/>
      <c r="HR198" s="559"/>
      <c r="HS198" s="559"/>
      <c r="HT198" s="559"/>
      <c r="HU198" s="559"/>
      <c r="HV198" s="559"/>
      <c r="HW198" s="559"/>
      <c r="HX198" s="559"/>
      <c r="HY198" s="559"/>
      <c r="HZ198" s="559"/>
      <c r="IA198" s="559"/>
      <c r="IB198" s="559"/>
      <c r="IC198" s="559"/>
      <c r="ID198" s="559"/>
      <c r="IE198" s="559"/>
      <c r="IF198" s="559"/>
      <c r="IG198" s="559"/>
      <c r="IH198" s="559"/>
      <c r="II198" s="559"/>
      <c r="IJ198" s="559"/>
      <c r="IK198" s="559"/>
      <c r="IL198" s="559"/>
      <c r="IM198" s="559"/>
      <c r="IN198" s="559"/>
      <c r="IO198" s="559"/>
      <c r="IP198" s="559"/>
      <c r="IQ198" s="559"/>
      <c r="IR198" s="559"/>
      <c r="IS198" s="559"/>
      <c r="IT198" s="559"/>
      <c r="IU198" s="559"/>
      <c r="IV198" s="559"/>
      <c r="IW198" s="559"/>
      <c r="IX198" s="559"/>
      <c r="IY198" s="559"/>
      <c r="IZ198" s="559"/>
      <c r="JA198" s="559"/>
      <c r="JB198" s="559"/>
      <c r="JC198" s="559"/>
      <c r="JD198" s="559"/>
      <c r="JE198" s="559"/>
      <c r="JF198" s="559"/>
      <c r="JG198" s="559"/>
      <c r="JH198" s="559"/>
      <c r="JI198" s="559"/>
      <c r="JJ198" s="559"/>
      <c r="JK198" s="559"/>
      <c r="JL198" s="559"/>
      <c r="JM198" s="559"/>
      <c r="JN198" s="559"/>
      <c r="JO198" s="559"/>
      <c r="JP198" s="559"/>
      <c r="JQ198" s="559"/>
      <c r="JR198" s="559"/>
      <c r="JS198" s="559"/>
      <c r="JT198" s="559"/>
      <c r="JU198" s="559"/>
      <c r="JV198" s="559"/>
      <c r="JW198" s="559"/>
      <c r="JX198" s="559"/>
      <c r="JY198" s="559"/>
      <c r="JZ198" s="559"/>
      <c r="KA198" s="559"/>
      <c r="KB198" s="559"/>
      <c r="KC198" s="559"/>
      <c r="KD198" s="559"/>
      <c r="KE198" s="559"/>
      <c r="KF198" s="559"/>
      <c r="KG198" s="559"/>
      <c r="KH198" s="559"/>
      <c r="KI198" s="559"/>
      <c r="KJ198" s="559"/>
      <c r="KK198" s="559"/>
      <c r="KL198" s="559"/>
      <c r="KM198" s="559"/>
      <c r="KN198" s="559"/>
      <c r="KO198" s="559"/>
      <c r="KP198" s="559"/>
      <c r="KQ198" s="559"/>
      <c r="KR198" s="559"/>
      <c r="KS198" s="559"/>
      <c r="KT198" s="559"/>
      <c r="KU198" s="559"/>
      <c r="KV198" s="559"/>
      <c r="KW198" s="559"/>
      <c r="KX198" s="559"/>
      <c r="KY198" s="559"/>
      <c r="KZ198" s="559"/>
      <c r="LA198" s="559"/>
      <c r="LB198" s="559"/>
      <c r="LC198" s="559"/>
      <c r="LD198" s="559"/>
      <c r="LE198" s="559"/>
      <c r="LF198" s="559"/>
      <c r="LG198" s="559"/>
      <c r="LH198" s="559"/>
      <c r="LI198" s="559"/>
      <c r="LJ198" s="559"/>
      <c r="LK198" s="559"/>
      <c r="LL198" s="559"/>
      <c r="LM198" s="559"/>
      <c r="LN198" s="559"/>
      <c r="LO198" s="559"/>
      <c r="LP198" s="559"/>
      <c r="LQ198" s="559"/>
      <c r="LR198" s="559"/>
      <c r="LS198" s="559"/>
      <c r="LT198" s="559"/>
      <c r="LU198" s="559"/>
      <c r="LV198" s="559"/>
      <c r="LW198" s="559"/>
      <c r="LX198" s="559"/>
      <c r="LY198" s="559"/>
      <c r="LZ198" s="559"/>
      <c r="MA198" s="559"/>
      <c r="MB198" s="559"/>
      <c r="MC198" s="559"/>
      <c r="MD198" s="559"/>
      <c r="ME198" s="559"/>
      <c r="MF198" s="559"/>
      <c r="MG198" s="559"/>
      <c r="MH198" s="559"/>
      <c r="MI198" s="559"/>
      <c r="MJ198" s="559"/>
      <c r="MK198" s="559"/>
      <c r="ML198" s="559"/>
      <c r="MM198" s="559"/>
      <c r="MN198" s="559"/>
      <c r="MO198" s="559"/>
      <c r="MP198" s="559"/>
      <c r="MQ198" s="559"/>
      <c r="MR198" s="559"/>
      <c r="MS198" s="559"/>
      <c r="MT198" s="559"/>
      <c r="MU198" s="559"/>
      <c r="MV198" s="559"/>
      <c r="MW198" s="559"/>
      <c r="MX198" s="559"/>
      <c r="MY198" s="559"/>
      <c r="MZ198" s="559"/>
      <c r="NA198" s="559"/>
      <c r="NB198" s="559"/>
      <c r="NC198" s="559"/>
      <c r="ND198" s="559"/>
      <c r="NE198" s="559"/>
      <c r="NF198" s="559"/>
      <c r="NG198" s="559"/>
      <c r="NH198" s="559"/>
      <c r="NI198" s="559"/>
      <c r="NJ198" s="559"/>
      <c r="NK198" s="559"/>
      <c r="NL198" s="559"/>
      <c r="NM198" s="559"/>
      <c r="NN198" s="559"/>
      <c r="NO198" s="559"/>
      <c r="NP198" s="559"/>
      <c r="NQ198" s="559"/>
      <c r="NR198" s="559"/>
      <c r="NS198" s="559"/>
      <c r="NT198" s="559"/>
      <c r="NU198" s="559"/>
      <c r="NV198" s="559"/>
      <c r="NW198" s="559"/>
      <c r="NX198" s="559"/>
      <c r="NY198" s="559"/>
      <c r="NZ198" s="559"/>
      <c r="OA198" s="559"/>
      <c r="OB198" s="559"/>
      <c r="OC198" s="559"/>
      <c r="OD198" s="559"/>
      <c r="OE198" s="559"/>
      <c r="OF198" s="559"/>
      <c r="OG198" s="559"/>
      <c r="OH198" s="559"/>
      <c r="OI198" s="559"/>
      <c r="OJ198" s="559"/>
      <c r="OK198" s="559"/>
      <c r="OL198" s="559"/>
      <c r="OM198" s="559"/>
      <c r="ON198" s="559"/>
      <c r="OO198" s="559"/>
      <c r="OP198" s="559"/>
      <c r="OQ198" s="559"/>
      <c r="OR198" s="559"/>
      <c r="OS198" s="559"/>
      <c r="OT198" s="559"/>
      <c r="OU198" s="559"/>
      <c r="OV198" s="559"/>
      <c r="OW198" s="559"/>
      <c r="OX198" s="559"/>
      <c r="OY198" s="559"/>
      <c r="OZ198" s="559"/>
      <c r="PA198" s="559"/>
      <c r="PB198" s="559"/>
      <c r="PC198" s="559"/>
      <c r="PD198" s="559"/>
      <c r="PE198" s="559"/>
      <c r="PF198" s="559"/>
      <c r="PG198" s="559"/>
      <c r="PH198" s="559"/>
      <c r="PI198" s="559"/>
      <c r="PJ198" s="559"/>
      <c r="PK198" s="559"/>
      <c r="PL198" s="559"/>
      <c r="PM198" s="559"/>
      <c r="PN198" s="559"/>
      <c r="PO198" s="559"/>
      <c r="PP198" s="559"/>
      <c r="PQ198" s="559"/>
      <c r="PR198" s="559"/>
      <c r="PS198" s="559"/>
      <c r="PT198" s="559"/>
      <c r="PU198" s="559"/>
      <c r="PV198" s="559"/>
      <c r="PW198" s="559"/>
      <c r="PX198" s="559"/>
      <c r="PY198" s="559"/>
      <c r="PZ198" s="559"/>
      <c r="QA198" s="559"/>
      <c r="QB198" s="559"/>
      <c r="QC198" s="559"/>
      <c r="QD198" s="559"/>
      <c r="QE198" s="559"/>
      <c r="QF198" s="559"/>
      <c r="QG198" s="559"/>
      <c r="QH198" s="559"/>
      <c r="QI198" s="559"/>
      <c r="QJ198" s="559"/>
      <c r="QK198" s="559"/>
      <c r="QL198" s="559"/>
      <c r="QM198" s="559"/>
      <c r="QN198" s="559"/>
      <c r="QO198" s="559"/>
      <c r="QP198" s="559"/>
      <c r="QQ198" s="559"/>
      <c r="QR198" s="559"/>
      <c r="QS198" s="559"/>
      <c r="QT198" s="559"/>
      <c r="QU198" s="559"/>
      <c r="QV198" s="559"/>
      <c r="QW198" s="559"/>
      <c r="QX198" s="559"/>
      <c r="QY198" s="559"/>
      <c r="QZ198" s="559"/>
      <c r="RA198" s="559"/>
      <c r="RB198" s="559"/>
      <c r="RC198" s="559"/>
      <c r="RD198" s="559"/>
      <c r="RE198" s="559"/>
      <c r="RF198" s="559"/>
      <c r="RG198" s="559"/>
      <c r="RH198" s="559"/>
      <c r="RI198" s="559"/>
      <c r="RJ198" s="559"/>
      <c r="RK198" s="559"/>
      <c r="RL198" s="559"/>
      <c r="RM198" s="559"/>
      <c r="RN198" s="559"/>
      <c r="RO198" s="559"/>
      <c r="RP198" s="559"/>
      <c r="RQ198" s="559"/>
      <c r="RR198" s="559"/>
      <c r="RS198" s="559"/>
      <c r="RT198" s="559"/>
      <c r="RU198" s="559"/>
      <c r="RV198" s="559"/>
      <c r="RW198" s="559"/>
      <c r="RX198" s="559"/>
      <c r="RY198" s="559"/>
      <c r="RZ198" s="559"/>
      <c r="SA198" s="559"/>
      <c r="SB198" s="559"/>
      <c r="SC198" s="559"/>
      <c r="SD198" s="559"/>
      <c r="SE198" s="559"/>
      <c r="SF198" s="559"/>
      <c r="SG198" s="559"/>
      <c r="SH198" s="559"/>
      <c r="SI198" s="559"/>
      <c r="SJ198" s="559"/>
      <c r="SK198" s="559"/>
      <c r="SL198" s="559"/>
      <c r="SM198" s="559"/>
      <c r="SN198" s="559"/>
      <c r="SO198" s="559"/>
      <c r="SP198" s="559"/>
      <c r="SQ198" s="559"/>
      <c r="SR198" s="559"/>
      <c r="SS198" s="559"/>
      <c r="ST198" s="559"/>
      <c r="SU198" s="559"/>
      <c r="SV198" s="559"/>
      <c r="SW198" s="559"/>
      <c r="SX198" s="559"/>
      <c r="SY198" s="559"/>
      <c r="SZ198" s="559"/>
      <c r="TA198" s="559"/>
      <c r="TB198" s="559"/>
      <c r="TC198" s="559"/>
      <c r="TD198" s="559"/>
      <c r="TE198" s="559"/>
      <c r="TF198" s="559"/>
      <c r="TG198" s="559"/>
      <c r="TH198" s="559"/>
      <c r="TI198" s="559"/>
      <c r="TJ198" s="559"/>
      <c r="TK198" s="559"/>
      <c r="TL198" s="559"/>
      <c r="TM198" s="559"/>
      <c r="TN198" s="559"/>
      <c r="TO198" s="559"/>
      <c r="TP198" s="559"/>
      <c r="TQ198" s="559"/>
      <c r="TR198" s="559"/>
      <c r="TS198" s="559"/>
      <c r="TT198" s="559"/>
      <c r="TU198" s="559"/>
      <c r="TV198" s="559"/>
      <c r="TW198" s="559"/>
      <c r="TX198" s="559"/>
      <c r="TY198" s="559"/>
      <c r="TZ198" s="559"/>
      <c r="UA198" s="559"/>
      <c r="UB198" s="559"/>
      <c r="UC198" s="559"/>
      <c r="UD198" s="559"/>
      <c r="UE198" s="559"/>
      <c r="UF198" s="559"/>
      <c r="UG198" s="559"/>
      <c r="UH198" s="559"/>
      <c r="UI198" s="559"/>
      <c r="UJ198" s="559"/>
      <c r="UK198" s="559"/>
      <c r="UL198" s="559"/>
      <c r="UM198" s="559"/>
      <c r="UN198" s="559"/>
      <c r="UO198" s="559"/>
      <c r="UP198" s="559"/>
      <c r="UQ198" s="559"/>
      <c r="UR198" s="559"/>
      <c r="US198" s="559"/>
      <c r="UT198" s="559"/>
      <c r="UU198" s="559"/>
      <c r="UV198" s="559"/>
      <c r="UW198" s="559"/>
      <c r="UX198" s="559"/>
      <c r="UY198" s="559"/>
      <c r="UZ198" s="559"/>
      <c r="VA198" s="559"/>
      <c r="VB198" s="559"/>
      <c r="VC198" s="559"/>
      <c r="VD198" s="559"/>
      <c r="VE198" s="559"/>
      <c r="VF198" s="559"/>
      <c r="VG198" s="559"/>
      <c r="VH198" s="559"/>
      <c r="VI198" s="559"/>
      <c r="VJ198" s="559"/>
      <c r="VK198" s="559"/>
      <c r="VL198" s="559"/>
      <c r="VM198" s="559"/>
      <c r="VN198" s="559"/>
      <c r="VO198" s="559"/>
      <c r="VP198" s="559"/>
      <c r="VQ198" s="559"/>
      <c r="VR198" s="559"/>
      <c r="VS198" s="559"/>
      <c r="VT198" s="559"/>
      <c r="VU198" s="559"/>
      <c r="VV198" s="559"/>
      <c r="VW198" s="559"/>
      <c r="VX198" s="559"/>
      <c r="VY198" s="559"/>
      <c r="VZ198" s="559"/>
      <c r="WA198" s="559"/>
      <c r="WB198" s="559"/>
      <c r="WC198" s="559"/>
      <c r="WD198" s="559"/>
      <c r="WE198" s="559"/>
      <c r="WF198" s="559"/>
      <c r="WG198" s="559"/>
      <c r="WH198" s="559"/>
      <c r="WI198" s="559"/>
      <c r="WJ198" s="559"/>
      <c r="WK198" s="559"/>
      <c r="WL198" s="559"/>
      <c r="WM198" s="559"/>
      <c r="WN198" s="559"/>
      <c r="WO198" s="559"/>
      <c r="WP198" s="559"/>
      <c r="WQ198" s="559"/>
      <c r="WR198" s="559"/>
      <c r="WS198" s="559"/>
      <c r="WT198" s="559"/>
      <c r="WU198" s="559"/>
      <c r="WV198" s="559"/>
      <c r="WW198" s="559"/>
      <c r="WX198" s="559"/>
      <c r="WY198" s="559"/>
      <c r="WZ198" s="559"/>
      <c r="XA198" s="559"/>
      <c r="XB198" s="559"/>
      <c r="XC198" s="559"/>
      <c r="XD198" s="559"/>
      <c r="XE198" s="559"/>
      <c r="XF198" s="559"/>
      <c r="XG198" s="559"/>
      <c r="XH198" s="559"/>
      <c r="XI198" s="559"/>
      <c r="XJ198" s="559"/>
      <c r="XK198" s="559"/>
      <c r="XL198" s="559"/>
      <c r="XM198" s="559"/>
      <c r="XN198" s="559"/>
      <c r="XO198" s="559"/>
      <c r="XP198" s="559"/>
      <c r="XQ198" s="559"/>
      <c r="XR198" s="559"/>
      <c r="XS198" s="559"/>
      <c r="XT198" s="559"/>
      <c r="XU198" s="559"/>
      <c r="XV198" s="559"/>
      <c r="XW198" s="559"/>
      <c r="XX198" s="559"/>
      <c r="XY198" s="559"/>
      <c r="XZ198" s="559"/>
      <c r="YA198" s="559"/>
      <c r="YB198" s="559"/>
      <c r="YC198" s="559"/>
      <c r="YD198" s="559"/>
      <c r="YE198" s="559"/>
      <c r="YF198" s="559"/>
      <c r="YG198" s="559"/>
      <c r="YH198" s="559"/>
      <c r="YI198" s="559"/>
      <c r="YJ198" s="559"/>
      <c r="YK198" s="559"/>
      <c r="YL198" s="559"/>
      <c r="YM198" s="559"/>
      <c r="YN198" s="559"/>
      <c r="YO198" s="559"/>
      <c r="YP198" s="559"/>
      <c r="YQ198" s="559"/>
      <c r="YR198" s="559"/>
      <c r="YS198" s="559"/>
      <c r="YT198" s="559"/>
      <c r="YU198" s="559"/>
      <c r="YV198" s="559"/>
      <c r="YW198" s="559"/>
      <c r="YX198" s="559"/>
      <c r="YY198" s="559"/>
      <c r="YZ198" s="559"/>
      <c r="ZA198" s="559"/>
      <c r="ZB198" s="559"/>
      <c r="ZC198" s="559"/>
      <c r="ZD198" s="559"/>
      <c r="ZE198" s="559"/>
      <c r="ZF198" s="559"/>
      <c r="ZG198" s="559"/>
      <c r="ZH198" s="559"/>
      <c r="ZI198" s="559"/>
      <c r="ZJ198" s="559"/>
      <c r="ZK198" s="559"/>
      <c r="ZL198" s="559"/>
      <c r="ZM198" s="559"/>
      <c r="ZN198" s="559"/>
      <c r="ZO198" s="559"/>
      <c r="ZP198" s="559"/>
      <c r="ZQ198" s="559"/>
      <c r="ZR198" s="559"/>
      <c r="ZS198" s="559"/>
      <c r="ZT198" s="559"/>
      <c r="ZU198" s="559"/>
      <c r="ZV198" s="559"/>
      <c r="ZW198" s="559"/>
      <c r="ZX198" s="559"/>
      <c r="ZY198" s="559"/>
      <c r="ZZ198" s="559"/>
      <c r="AAA198" s="559"/>
      <c r="AAB198" s="559"/>
      <c r="AAC198" s="559"/>
      <c r="AAD198" s="559"/>
      <c r="AAE198" s="559"/>
      <c r="AAF198" s="559"/>
      <c r="AAG198" s="559"/>
      <c r="AAH198" s="559"/>
      <c r="AAI198" s="559"/>
      <c r="AAJ198" s="559"/>
      <c r="AAK198" s="559"/>
      <c r="AAL198" s="559"/>
      <c r="AAM198" s="559"/>
      <c r="AAN198" s="559"/>
      <c r="AAO198" s="559"/>
      <c r="AAP198" s="559"/>
      <c r="AAQ198" s="559"/>
      <c r="AAR198" s="559"/>
      <c r="AAS198" s="559"/>
      <c r="AAT198" s="559"/>
      <c r="AAU198" s="559"/>
      <c r="AAV198" s="559"/>
      <c r="AAW198" s="559"/>
      <c r="AAX198" s="559"/>
      <c r="AAY198" s="559"/>
      <c r="AAZ198" s="559"/>
      <c r="ABA198" s="559"/>
      <c r="ABB198" s="559"/>
      <c r="ABC198" s="559"/>
      <c r="ABD198" s="559"/>
      <c r="ABE198" s="559"/>
      <c r="ABF198" s="559"/>
      <c r="ABG198" s="559"/>
      <c r="ABH198" s="559"/>
      <c r="ABI198" s="559"/>
      <c r="ABJ198" s="559"/>
      <c r="ABK198" s="559"/>
      <c r="ABL198" s="559"/>
      <c r="ABM198" s="559"/>
      <c r="ABN198" s="559"/>
      <c r="ABO198" s="559"/>
      <c r="ABP198" s="559"/>
      <c r="ABQ198" s="559"/>
      <c r="ABR198" s="559"/>
      <c r="ABS198" s="559"/>
      <c r="ABT198" s="559"/>
      <c r="ABU198" s="559"/>
      <c r="ABV198" s="559"/>
      <c r="ABW198" s="559"/>
      <c r="ABX198" s="559"/>
      <c r="ABY198" s="559"/>
      <c r="ABZ198" s="559"/>
      <c r="ACA198" s="559"/>
      <c r="ACB198" s="559"/>
      <c r="ACC198" s="559"/>
      <c r="ACD198" s="559"/>
      <c r="ACE198" s="559"/>
      <c r="ACF198" s="559"/>
      <c r="ACG198" s="559"/>
      <c r="ACH198" s="559"/>
      <c r="ACI198" s="559"/>
      <c r="ACJ198" s="559"/>
      <c r="ACK198" s="559"/>
      <c r="ACL198" s="559"/>
      <c r="ACM198" s="559"/>
      <c r="ACN198" s="559"/>
      <c r="ACO198" s="559"/>
      <c r="ACP198" s="559"/>
      <c r="ACQ198" s="559"/>
      <c r="ACR198" s="559"/>
      <c r="ACS198" s="559"/>
      <c r="ACT198" s="559"/>
      <c r="ACU198" s="559"/>
      <c r="ACV198" s="559"/>
      <c r="ACW198" s="559"/>
      <c r="ACX198" s="559"/>
      <c r="ACY198" s="559"/>
      <c r="ACZ198" s="559"/>
      <c r="ADA198" s="559"/>
      <c r="ADB198" s="559"/>
      <c r="ADC198" s="559"/>
      <c r="ADD198" s="559"/>
      <c r="ADE198" s="559"/>
      <c r="ADF198" s="559"/>
      <c r="ADG198" s="559"/>
      <c r="ADH198" s="559"/>
      <c r="ADI198" s="559"/>
      <c r="ADJ198" s="559"/>
      <c r="ADK198" s="559"/>
      <c r="ADL198" s="559"/>
      <c r="ADM198" s="559"/>
      <c r="ADN198" s="559"/>
      <c r="ADO198" s="559"/>
      <c r="ADP198" s="559"/>
      <c r="ADQ198" s="559"/>
      <c r="ADR198" s="559"/>
      <c r="ADS198" s="559"/>
      <c r="ADT198" s="559"/>
      <c r="ADU198" s="559"/>
      <c r="ADV198" s="559"/>
      <c r="ADW198" s="559"/>
      <c r="ADX198" s="559"/>
      <c r="ADY198" s="559"/>
      <c r="ADZ198" s="559"/>
      <c r="AEA198" s="559"/>
      <c r="AEB198" s="559"/>
      <c r="AEC198" s="559"/>
      <c r="AED198" s="559"/>
      <c r="AEE198" s="559"/>
      <c r="AEF198" s="559"/>
      <c r="AEG198" s="559"/>
      <c r="AEH198" s="559"/>
      <c r="AEI198" s="559"/>
      <c r="AEJ198" s="559"/>
      <c r="AEK198" s="559"/>
      <c r="AEL198" s="559"/>
      <c r="AEM198" s="559"/>
      <c r="AEN198" s="559"/>
      <c r="AEO198" s="559"/>
      <c r="AEP198" s="559"/>
      <c r="AEQ198" s="559"/>
      <c r="AER198" s="559"/>
      <c r="AES198" s="559"/>
      <c r="AET198" s="559"/>
      <c r="AEU198" s="559"/>
      <c r="AEV198" s="559"/>
      <c r="AEW198" s="559"/>
      <c r="AEX198" s="559"/>
      <c r="AEY198" s="559"/>
      <c r="AEZ198" s="559"/>
      <c r="AFA198" s="559"/>
      <c r="AFB198" s="559"/>
      <c r="AFC198" s="559"/>
      <c r="AFD198" s="559"/>
      <c r="AFE198" s="559"/>
      <c r="AFF198" s="559"/>
      <c r="AFG198" s="559"/>
      <c r="AFH198" s="559"/>
      <c r="AFI198" s="559"/>
      <c r="AFJ198" s="559"/>
      <c r="AFK198" s="559"/>
      <c r="AFL198" s="559"/>
      <c r="AFM198" s="559"/>
      <c r="AFN198" s="559"/>
      <c r="AFO198" s="559"/>
      <c r="AFP198" s="559"/>
      <c r="AFQ198" s="559"/>
      <c r="AFR198" s="559"/>
      <c r="AFS198" s="559"/>
      <c r="AFT198" s="559"/>
      <c r="AFU198" s="559"/>
      <c r="AFV198" s="559"/>
      <c r="AFW198" s="559"/>
      <c r="AFX198" s="559"/>
      <c r="AFY198" s="559"/>
      <c r="AFZ198" s="559"/>
      <c r="AGA198" s="559"/>
      <c r="AGB198" s="559"/>
      <c r="AGC198" s="559"/>
      <c r="AGD198" s="559"/>
      <c r="AGE198" s="559"/>
      <c r="AGF198" s="559"/>
      <c r="AGG198" s="559"/>
      <c r="AGH198" s="559"/>
      <c r="AGI198" s="559"/>
      <c r="AGJ198" s="559"/>
      <c r="AGK198" s="559"/>
      <c r="AGL198" s="559"/>
      <c r="AGM198" s="559"/>
      <c r="AGN198" s="559"/>
      <c r="AGO198" s="559"/>
      <c r="AGP198" s="559"/>
      <c r="AGQ198" s="559"/>
      <c r="AGR198" s="559"/>
      <c r="AGS198" s="559"/>
      <c r="AGT198" s="559"/>
      <c r="AGU198" s="559"/>
      <c r="AGV198" s="559"/>
      <c r="AGW198" s="559"/>
      <c r="AGX198" s="559"/>
      <c r="AGY198" s="559"/>
      <c r="AGZ198" s="559"/>
      <c r="AHA198" s="559"/>
      <c r="AHB198" s="559"/>
      <c r="AHC198" s="559"/>
      <c r="AHD198" s="559"/>
      <c r="AHE198" s="559"/>
      <c r="AHF198" s="559"/>
      <c r="AHG198" s="559"/>
      <c r="AHH198" s="559"/>
      <c r="AHI198" s="559"/>
      <c r="AHJ198" s="559"/>
      <c r="AHK198" s="559"/>
      <c r="AHL198" s="559"/>
      <c r="AHM198" s="559"/>
      <c r="AHN198" s="559"/>
      <c r="AHO198" s="559"/>
      <c r="AHP198" s="559"/>
      <c r="AHQ198" s="559"/>
      <c r="AHR198" s="559"/>
      <c r="AHS198" s="559"/>
      <c r="AHT198" s="559"/>
      <c r="AHU198" s="559"/>
      <c r="AHV198" s="559"/>
      <c r="AHW198" s="559"/>
      <c r="AHX198" s="559"/>
      <c r="AHY198" s="559"/>
      <c r="AHZ198" s="559"/>
      <c r="AIA198" s="559"/>
      <c r="AIB198" s="559"/>
      <c r="AIC198" s="559"/>
      <c r="AID198" s="559"/>
      <c r="AIE198" s="559"/>
      <c r="AIF198" s="559"/>
      <c r="AIG198" s="559"/>
      <c r="AIH198" s="559"/>
      <c r="AII198" s="559"/>
      <c r="AIJ198" s="559"/>
      <c r="AIK198" s="559"/>
      <c r="AIL198" s="559"/>
      <c r="AIM198" s="559"/>
      <c r="AIN198" s="559"/>
      <c r="AIO198" s="559"/>
      <c r="AIP198" s="559"/>
      <c r="AIQ198" s="559"/>
      <c r="AIR198" s="559"/>
      <c r="AIS198" s="559"/>
      <c r="AIT198" s="559"/>
      <c r="AIU198" s="559"/>
      <c r="AIV198" s="559"/>
      <c r="AIW198" s="559"/>
      <c r="AIX198" s="559"/>
      <c r="AIY198" s="559"/>
      <c r="AIZ198" s="559"/>
      <c r="AJA198" s="559"/>
      <c r="AJB198" s="559"/>
      <c r="AJC198" s="559"/>
      <c r="AJD198" s="559"/>
      <c r="AJE198" s="559"/>
      <c r="AJF198" s="559"/>
      <c r="AJG198" s="559"/>
      <c r="AJH198" s="559"/>
      <c r="AJI198" s="559"/>
      <c r="AJJ198" s="559"/>
      <c r="AJK198" s="559"/>
      <c r="AJL198" s="559"/>
      <c r="AJM198" s="559"/>
      <c r="AJN198" s="559"/>
      <c r="AJO198" s="559"/>
      <c r="AJP198" s="559"/>
      <c r="AJQ198" s="559"/>
      <c r="AJR198" s="559"/>
      <c r="AJS198" s="559"/>
      <c r="AJT198" s="559"/>
      <c r="AJU198" s="559"/>
      <c r="AJV198" s="559"/>
      <c r="AJW198" s="559"/>
      <c r="AJX198" s="559"/>
      <c r="AJY198" s="559"/>
      <c r="AJZ198" s="559"/>
      <c r="AKA198" s="559"/>
      <c r="AKB198" s="559"/>
      <c r="AKC198" s="559"/>
      <c r="AKD198" s="559"/>
      <c r="AKE198" s="559"/>
      <c r="AKF198" s="559"/>
      <c r="AKG198" s="559"/>
      <c r="AKH198" s="559"/>
      <c r="AKI198" s="559"/>
      <c r="AKJ198" s="559"/>
      <c r="AKK198" s="559"/>
      <c r="AKL198" s="559"/>
      <c r="AKM198" s="559"/>
      <c r="AKN198" s="559"/>
      <c r="AKO198" s="559"/>
      <c r="AKP198" s="559"/>
      <c r="AKQ198" s="559"/>
      <c r="AKR198" s="559"/>
      <c r="AKS198" s="559"/>
      <c r="AKT198" s="559"/>
      <c r="AKU198" s="559"/>
      <c r="AKV198" s="559"/>
      <c r="AKW198" s="559"/>
      <c r="AKX198" s="559"/>
      <c r="AKY198" s="559"/>
      <c r="AKZ198" s="559"/>
      <c r="ALA198" s="559"/>
      <c r="ALB198" s="559"/>
      <c r="ALC198" s="559"/>
      <c r="ALD198" s="559"/>
      <c r="ALE198" s="559"/>
      <c r="ALF198" s="559"/>
      <c r="ALG198" s="559"/>
      <c r="ALH198" s="559"/>
      <c r="ALI198" s="559"/>
      <c r="ALJ198" s="559"/>
      <c r="ALK198" s="559"/>
      <c r="ALL198" s="559"/>
      <c r="ALM198" s="559"/>
      <c r="ALN198" s="559"/>
      <c r="ALO198" s="559"/>
      <c r="ALP198" s="559"/>
      <c r="ALQ198" s="559"/>
      <c r="ALR198" s="559"/>
      <c r="ALS198" s="559"/>
      <c r="ALT198" s="559"/>
      <c r="ALU198" s="559"/>
      <c r="ALV198" s="559"/>
      <c r="ALW198" s="559"/>
      <c r="ALX198" s="559"/>
      <c r="ALY198" s="559"/>
      <c r="ALZ198" s="559"/>
      <c r="AMA198" s="559"/>
      <c r="AMB198" s="559"/>
      <c r="AMC198" s="559"/>
      <c r="AMD198" s="559"/>
      <c r="AME198" s="559"/>
      <c r="AMF198" s="559"/>
      <c r="AMG198" s="559"/>
      <c r="AMH198" s="559"/>
      <c r="AMI198" s="559"/>
      <c r="AMJ198" s="559"/>
    </row>
    <row r="199" spans="1:1026" x14ac:dyDescent="0.25">
      <c r="A199" s="402" t="s">
        <v>24801</v>
      </c>
      <c r="B199" s="257">
        <v>199</v>
      </c>
      <c r="C199" s="258" t="s">
        <v>24807</v>
      </c>
      <c r="D199" s="259" t="s">
        <v>24808</v>
      </c>
      <c r="E199" s="311"/>
      <c r="F199" s="312"/>
      <c r="G199" s="313"/>
      <c r="H199" s="313"/>
      <c r="I199" s="493" t="s">
        <v>31744</v>
      </c>
      <c r="J199" s="314"/>
      <c r="K199" s="315">
        <v>2</v>
      </c>
      <c r="L199" s="315"/>
      <c r="M199" s="316"/>
      <c r="N199" s="316"/>
      <c r="O199" s="315"/>
      <c r="P199" s="315"/>
      <c r="Q199" s="316"/>
      <c r="R199" s="316"/>
      <c r="S199" s="316"/>
      <c r="T199" s="316"/>
      <c r="U199" s="316"/>
      <c r="V199" s="431"/>
      <c r="W199" s="283">
        <f t="shared" si="87"/>
        <v>100</v>
      </c>
      <c r="X199" s="283">
        <f t="shared" si="100"/>
        <v>100</v>
      </c>
      <c r="Y199" s="283">
        <f t="shared" si="101"/>
        <v>100</v>
      </c>
      <c r="Z199" s="283">
        <f t="shared" si="88"/>
        <v>100</v>
      </c>
      <c r="AA199" s="283">
        <f t="shared" si="89"/>
        <v>100</v>
      </c>
      <c r="AB199" s="287">
        <f t="shared" si="90"/>
        <v>100</v>
      </c>
      <c r="AC199" s="287">
        <f t="shared" si="91"/>
        <v>100</v>
      </c>
      <c r="AD199" s="287">
        <f t="shared" si="92"/>
        <v>100</v>
      </c>
      <c r="AE199" s="284">
        <f t="shared" si="102"/>
        <v>100</v>
      </c>
      <c r="AF199" s="284">
        <f t="shared" si="96"/>
        <v>100</v>
      </c>
      <c r="AG199" s="268">
        <f t="shared" si="103"/>
        <v>10</v>
      </c>
      <c r="AH199" s="268">
        <f t="shared" si="104"/>
        <v>100</v>
      </c>
      <c r="AI199" s="268">
        <f t="shared" si="105"/>
        <v>100</v>
      </c>
      <c r="AJ199" s="268">
        <f t="shared" si="106"/>
        <v>100</v>
      </c>
      <c r="AK199" s="501" t="s">
        <v>24099</v>
      </c>
      <c r="AL199" s="413"/>
      <c r="AM199" s="432"/>
      <c r="AN199" s="512"/>
      <c r="AO199" s="357"/>
      <c r="AP199" s="357"/>
      <c r="AQ199" s="286"/>
      <c r="AR199" s="171" t="s">
        <v>756</v>
      </c>
      <c r="AS199" s="171"/>
      <c r="AT199" s="286"/>
      <c r="AU199" s="286"/>
      <c r="AV199" s="559"/>
    </row>
    <row r="200" spans="1:1026" x14ac:dyDescent="0.25">
      <c r="A200" s="289" t="s">
        <v>1414</v>
      </c>
      <c r="B200" s="257">
        <v>200</v>
      </c>
      <c r="C200" s="258" t="s">
        <v>24313</v>
      </c>
      <c r="D200" s="308" t="s">
        <v>1415</v>
      </c>
      <c r="E200" s="277" t="s">
        <v>766</v>
      </c>
      <c r="F200" s="278">
        <v>4</v>
      </c>
      <c r="G200" s="280"/>
      <c r="H200" s="280">
        <v>3</v>
      </c>
      <c r="I200" s="492">
        <v>9.5</v>
      </c>
      <c r="J200" s="278" t="s">
        <v>749</v>
      </c>
      <c r="K200" s="278">
        <v>1</v>
      </c>
      <c r="L200" s="293"/>
      <c r="M200" s="293"/>
      <c r="N200" s="278"/>
      <c r="O200" s="293"/>
      <c r="P200" s="293"/>
      <c r="Q200" s="278"/>
      <c r="R200" s="278"/>
      <c r="S200" s="278"/>
      <c r="T200" s="278"/>
      <c r="U200" s="278"/>
      <c r="V200" s="278"/>
      <c r="W200" s="283">
        <f t="shared" si="87"/>
        <v>100</v>
      </c>
      <c r="X200" s="283">
        <f t="shared" si="100"/>
        <v>100</v>
      </c>
      <c r="Y200" s="283">
        <f t="shared" si="101"/>
        <v>100</v>
      </c>
      <c r="Z200" s="283">
        <f t="shared" si="88"/>
        <v>100</v>
      </c>
      <c r="AA200" s="283">
        <f t="shared" si="89"/>
        <v>100</v>
      </c>
      <c r="AB200" s="287">
        <f t="shared" si="90"/>
        <v>100</v>
      </c>
      <c r="AC200" s="287">
        <f t="shared" si="91"/>
        <v>100</v>
      </c>
      <c r="AD200" s="287">
        <f t="shared" si="92"/>
        <v>100</v>
      </c>
      <c r="AE200" s="284">
        <f t="shared" si="102"/>
        <v>100</v>
      </c>
      <c r="AF200" s="284">
        <f t="shared" si="96"/>
        <v>100</v>
      </c>
      <c r="AG200" s="268">
        <v>2</v>
      </c>
      <c r="AH200" s="342">
        <v>2</v>
      </c>
      <c r="AI200" s="268">
        <v>10</v>
      </c>
      <c r="AJ200" s="268">
        <v>10</v>
      </c>
      <c r="AK200" s="506" t="s">
        <v>24103</v>
      </c>
      <c r="AL200" s="277"/>
      <c r="AM200" s="286"/>
      <c r="AN200" s="511"/>
      <c r="AO200" s="277"/>
      <c r="AP200" s="277"/>
      <c r="AQ200" s="277"/>
      <c r="AR200" s="171" t="s">
        <v>1416</v>
      </c>
      <c r="AS200" s="171"/>
      <c r="AT200" s="277"/>
      <c r="AU200" s="277"/>
    </row>
    <row r="201" spans="1:1026" x14ac:dyDescent="0.25">
      <c r="A201" s="310" t="s">
        <v>765</v>
      </c>
      <c r="B201" s="257">
        <v>201</v>
      </c>
      <c r="C201" s="258" t="s">
        <v>24314</v>
      </c>
      <c r="D201" s="320" t="s">
        <v>13338</v>
      </c>
      <c r="E201" s="277" t="s">
        <v>766</v>
      </c>
      <c r="F201" s="322"/>
      <c r="G201" s="323"/>
      <c r="H201" s="323"/>
      <c r="I201" s="493">
        <v>25</v>
      </c>
      <c r="J201" s="314" t="s">
        <v>749</v>
      </c>
      <c r="K201" s="315">
        <v>1</v>
      </c>
      <c r="L201" s="315"/>
      <c r="M201" s="316"/>
      <c r="N201" s="316"/>
      <c r="O201" s="315"/>
      <c r="P201" s="315"/>
      <c r="Q201" s="316"/>
      <c r="R201" s="316"/>
      <c r="S201" s="316"/>
      <c r="T201" s="316"/>
      <c r="U201" s="316"/>
      <c r="V201" s="324"/>
      <c r="W201" s="283">
        <f t="shared" si="87"/>
        <v>100</v>
      </c>
      <c r="X201" s="283">
        <f t="shared" si="100"/>
        <v>100</v>
      </c>
      <c r="Y201" s="283">
        <f t="shared" si="101"/>
        <v>100</v>
      </c>
      <c r="Z201" s="283">
        <f t="shared" si="88"/>
        <v>100</v>
      </c>
      <c r="AA201" s="283">
        <f t="shared" si="89"/>
        <v>100</v>
      </c>
      <c r="AB201" s="287">
        <f t="shared" si="90"/>
        <v>100</v>
      </c>
      <c r="AC201" s="287">
        <f t="shared" si="91"/>
        <v>100</v>
      </c>
      <c r="AD201" s="287">
        <f t="shared" si="92"/>
        <v>100</v>
      </c>
      <c r="AE201" s="284">
        <f t="shared" si="102"/>
        <v>100</v>
      </c>
      <c r="AF201" s="284">
        <f t="shared" si="96"/>
        <v>100</v>
      </c>
      <c r="AG201" s="376">
        <v>10</v>
      </c>
      <c r="AH201" s="362">
        <v>10</v>
      </c>
      <c r="AI201" s="362">
        <v>25</v>
      </c>
      <c r="AJ201" s="362">
        <v>25</v>
      </c>
      <c r="AK201" s="506" t="s">
        <v>24315</v>
      </c>
      <c r="AL201" s="327"/>
      <c r="AM201" s="328"/>
      <c r="AN201" s="512"/>
      <c r="AO201" s="357"/>
      <c r="AP201" s="357"/>
      <c r="AQ201" s="286"/>
      <c r="AR201" s="382" t="s">
        <v>756</v>
      </c>
      <c r="AS201" s="382"/>
      <c r="AT201" s="286"/>
      <c r="AU201" s="286"/>
      <c r="AV201" s="559"/>
    </row>
    <row r="202" spans="1:1026" s="174" customFormat="1" x14ac:dyDescent="0.25">
      <c r="A202" s="433" t="s">
        <v>2169</v>
      </c>
      <c r="B202" s="257">
        <v>202</v>
      </c>
      <c r="C202" s="258" t="s">
        <v>27522</v>
      </c>
      <c r="D202" s="320"/>
      <c r="E202" s="277" t="s">
        <v>766</v>
      </c>
      <c r="F202" s="322"/>
      <c r="G202" s="323"/>
      <c r="H202" s="323"/>
      <c r="I202" s="493" t="s">
        <v>28902</v>
      </c>
      <c r="J202" s="314" t="s">
        <v>748</v>
      </c>
      <c r="K202" s="315">
        <v>1</v>
      </c>
      <c r="L202" s="315"/>
      <c r="M202" s="316"/>
      <c r="N202" s="316"/>
      <c r="O202" s="315"/>
      <c r="P202" s="293">
        <v>335</v>
      </c>
      <c r="Q202" s="316"/>
      <c r="R202" s="316"/>
      <c r="S202" s="316"/>
      <c r="T202" s="316"/>
      <c r="U202" s="316"/>
      <c r="V202" s="324"/>
      <c r="W202" s="283">
        <f t="shared" si="87"/>
        <v>100</v>
      </c>
      <c r="X202" s="283">
        <f t="shared" si="100"/>
        <v>100</v>
      </c>
      <c r="Y202" s="283">
        <f t="shared" si="101"/>
        <v>20</v>
      </c>
      <c r="Z202" s="283">
        <f t="shared" si="88"/>
        <v>100</v>
      </c>
      <c r="AA202" s="283">
        <f t="shared" si="89"/>
        <v>100</v>
      </c>
      <c r="AB202" s="287">
        <f t="shared" si="90"/>
        <v>100</v>
      </c>
      <c r="AC202" s="287">
        <f t="shared" si="91"/>
        <v>100</v>
      </c>
      <c r="AD202" s="287">
        <f t="shared" si="92"/>
        <v>100</v>
      </c>
      <c r="AE202" s="284">
        <f t="shared" si="102"/>
        <v>100</v>
      </c>
      <c r="AF202" s="284">
        <f t="shared" si="96"/>
        <v>100</v>
      </c>
      <c r="AG202" s="376">
        <v>10</v>
      </c>
      <c r="AH202" s="362">
        <v>10</v>
      </c>
      <c r="AI202" s="362">
        <v>25</v>
      </c>
      <c r="AJ202" s="362">
        <v>25</v>
      </c>
      <c r="AK202" s="506" t="s">
        <v>24646</v>
      </c>
      <c r="AL202" s="539"/>
      <c r="AM202" s="548"/>
      <c r="AN202" s="512"/>
      <c r="AO202" s="357"/>
      <c r="AP202" s="357"/>
      <c r="AQ202" s="286"/>
      <c r="AR202" s="356" t="s">
        <v>31746</v>
      </c>
      <c r="AS202" s="356"/>
      <c r="AT202" s="286"/>
      <c r="AU202" s="286"/>
      <c r="AV202" s="559"/>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50"/>
      <c r="GK202" s="150"/>
      <c r="GL202" s="150"/>
      <c r="GM202" s="150"/>
      <c r="GN202" s="150"/>
      <c r="GO202" s="150"/>
      <c r="GP202" s="150"/>
      <c r="GQ202" s="150"/>
      <c r="GR202" s="150"/>
      <c r="GS202" s="150"/>
      <c r="GT202" s="150"/>
      <c r="GU202" s="150"/>
      <c r="GV202" s="150"/>
      <c r="GW202" s="150"/>
      <c r="GX202" s="150"/>
      <c r="GY202" s="150"/>
      <c r="GZ202" s="150"/>
      <c r="HA202" s="150"/>
      <c r="HB202" s="150"/>
      <c r="HC202" s="150"/>
      <c r="HD202" s="150"/>
      <c r="HE202" s="150"/>
      <c r="HF202" s="150"/>
      <c r="HG202" s="150"/>
      <c r="HH202" s="150"/>
      <c r="HI202" s="150"/>
      <c r="HJ202" s="150"/>
      <c r="HK202" s="150"/>
      <c r="HL202" s="150"/>
      <c r="HM202" s="150"/>
      <c r="HN202" s="150"/>
      <c r="HO202" s="150"/>
      <c r="HP202" s="150"/>
      <c r="HQ202" s="150"/>
      <c r="HR202" s="150"/>
      <c r="HS202" s="150"/>
      <c r="HT202" s="150"/>
      <c r="HU202" s="150"/>
      <c r="HV202" s="150"/>
      <c r="HW202" s="150"/>
      <c r="HX202" s="150"/>
      <c r="HY202" s="150"/>
      <c r="HZ202" s="150"/>
      <c r="IA202" s="150"/>
      <c r="IB202" s="150"/>
      <c r="IC202" s="150"/>
      <c r="ID202" s="150"/>
      <c r="IE202" s="150"/>
      <c r="IF202" s="150"/>
      <c r="IG202" s="150"/>
      <c r="IH202" s="150"/>
      <c r="II202" s="150"/>
      <c r="IJ202" s="150"/>
      <c r="IK202" s="150"/>
      <c r="IL202" s="150"/>
      <c r="IM202" s="150"/>
      <c r="IN202" s="150"/>
      <c r="IO202" s="150"/>
      <c r="IP202" s="150"/>
      <c r="IQ202" s="150"/>
      <c r="IR202" s="150"/>
      <c r="IS202" s="150"/>
      <c r="IT202" s="150"/>
      <c r="IU202" s="150"/>
      <c r="IV202" s="150"/>
      <c r="IW202" s="150"/>
      <c r="IX202" s="150"/>
      <c r="IY202" s="150"/>
      <c r="IZ202" s="150"/>
      <c r="JA202" s="150"/>
      <c r="JB202" s="150"/>
      <c r="JC202" s="150"/>
      <c r="JD202" s="150"/>
      <c r="JE202" s="150"/>
      <c r="JF202" s="150"/>
      <c r="JG202" s="150"/>
      <c r="JH202" s="150"/>
      <c r="JI202" s="150"/>
      <c r="JJ202" s="150"/>
      <c r="JK202" s="150"/>
      <c r="JL202" s="150"/>
      <c r="JM202" s="150"/>
      <c r="JN202" s="150"/>
      <c r="JO202" s="150"/>
      <c r="JP202" s="150"/>
      <c r="JQ202" s="150"/>
      <c r="JR202" s="150"/>
      <c r="JS202" s="150"/>
      <c r="JT202" s="150"/>
      <c r="JU202" s="150"/>
      <c r="JV202" s="150"/>
      <c r="JW202" s="150"/>
      <c r="JX202" s="150"/>
      <c r="JY202" s="150"/>
      <c r="JZ202" s="150"/>
      <c r="KA202" s="150"/>
      <c r="KB202" s="150"/>
      <c r="KC202" s="150"/>
      <c r="KD202" s="150"/>
      <c r="KE202" s="150"/>
      <c r="KF202" s="150"/>
      <c r="KG202" s="150"/>
      <c r="KH202" s="150"/>
      <c r="KI202" s="150"/>
      <c r="KJ202" s="150"/>
      <c r="KK202" s="150"/>
      <c r="KL202" s="150"/>
      <c r="KM202" s="150"/>
      <c r="KN202" s="150"/>
      <c r="KO202" s="150"/>
      <c r="KP202" s="150"/>
      <c r="KQ202" s="150"/>
      <c r="KR202" s="150"/>
      <c r="KS202" s="150"/>
      <c r="KT202" s="150"/>
      <c r="KU202" s="150"/>
      <c r="KV202" s="150"/>
      <c r="KW202" s="150"/>
      <c r="KX202" s="150"/>
      <c r="KY202" s="150"/>
      <c r="KZ202" s="150"/>
      <c r="LA202" s="150"/>
      <c r="LB202" s="150"/>
      <c r="LC202" s="150"/>
      <c r="LD202" s="150"/>
      <c r="LE202" s="150"/>
      <c r="LF202" s="150"/>
      <c r="LG202" s="150"/>
      <c r="LH202" s="150"/>
      <c r="LI202" s="150"/>
      <c r="LJ202" s="150"/>
      <c r="LK202" s="150"/>
      <c r="LL202" s="150"/>
      <c r="LM202" s="150"/>
      <c r="LN202" s="150"/>
      <c r="LO202" s="150"/>
      <c r="LP202" s="150"/>
      <c r="LQ202" s="150"/>
      <c r="LR202" s="150"/>
      <c r="LS202" s="150"/>
      <c r="LT202" s="150"/>
      <c r="LU202" s="150"/>
      <c r="LV202" s="150"/>
      <c r="LW202" s="150"/>
      <c r="LX202" s="150"/>
      <c r="LY202" s="150"/>
      <c r="LZ202" s="150"/>
      <c r="MA202" s="150"/>
      <c r="MB202" s="150"/>
      <c r="MC202" s="150"/>
      <c r="MD202" s="150"/>
      <c r="ME202" s="150"/>
      <c r="MF202" s="150"/>
      <c r="MG202" s="150"/>
      <c r="MH202" s="150"/>
      <c r="MI202" s="150"/>
      <c r="MJ202" s="150"/>
      <c r="MK202" s="150"/>
      <c r="ML202" s="150"/>
      <c r="MM202" s="150"/>
      <c r="MN202" s="150"/>
      <c r="MO202" s="150"/>
      <c r="MP202" s="150"/>
      <c r="MQ202" s="150"/>
      <c r="MR202" s="150"/>
      <c r="MS202" s="150"/>
      <c r="MT202" s="150"/>
      <c r="MU202" s="150"/>
      <c r="MV202" s="150"/>
      <c r="MW202" s="150"/>
      <c r="MX202" s="150"/>
      <c r="MY202" s="150"/>
      <c r="MZ202" s="150"/>
      <c r="NA202" s="150"/>
      <c r="NB202" s="150"/>
      <c r="NC202" s="150"/>
      <c r="ND202" s="150"/>
      <c r="NE202" s="150"/>
      <c r="NF202" s="150"/>
      <c r="NG202" s="150"/>
      <c r="NH202" s="150"/>
      <c r="NI202" s="150"/>
      <c r="NJ202" s="150"/>
      <c r="NK202" s="150"/>
      <c r="NL202" s="150"/>
      <c r="NM202" s="150"/>
      <c r="NN202" s="150"/>
      <c r="NO202" s="150"/>
      <c r="NP202" s="150"/>
      <c r="NQ202" s="150"/>
      <c r="NR202" s="150"/>
      <c r="NS202" s="150"/>
      <c r="NT202" s="150"/>
      <c r="NU202" s="150"/>
      <c r="NV202" s="150"/>
      <c r="NW202" s="150"/>
      <c r="NX202" s="150"/>
      <c r="NY202" s="150"/>
      <c r="NZ202" s="150"/>
      <c r="OA202" s="150"/>
      <c r="OB202" s="150"/>
      <c r="OC202" s="150"/>
      <c r="OD202" s="150"/>
      <c r="OE202" s="150"/>
      <c r="OF202" s="150"/>
      <c r="OG202" s="150"/>
      <c r="OH202" s="150"/>
      <c r="OI202" s="150"/>
      <c r="OJ202" s="150"/>
      <c r="OK202" s="150"/>
      <c r="OL202" s="150"/>
      <c r="OM202" s="150"/>
      <c r="ON202" s="150"/>
      <c r="OO202" s="150"/>
      <c r="OP202" s="150"/>
      <c r="OQ202" s="150"/>
      <c r="OR202" s="150"/>
      <c r="OS202" s="150"/>
      <c r="OT202" s="150"/>
      <c r="OU202" s="150"/>
      <c r="OV202" s="150"/>
      <c r="OW202" s="150"/>
      <c r="OX202" s="150"/>
      <c r="OY202" s="150"/>
      <c r="OZ202" s="150"/>
      <c r="PA202" s="150"/>
      <c r="PB202" s="150"/>
      <c r="PC202" s="150"/>
      <c r="PD202" s="150"/>
      <c r="PE202" s="150"/>
      <c r="PF202" s="150"/>
      <c r="PG202" s="150"/>
      <c r="PH202" s="150"/>
      <c r="PI202" s="150"/>
      <c r="PJ202" s="150"/>
      <c r="PK202" s="150"/>
      <c r="PL202" s="150"/>
      <c r="PM202" s="150"/>
      <c r="PN202" s="150"/>
      <c r="PO202" s="150"/>
      <c r="PP202" s="150"/>
      <c r="PQ202" s="150"/>
      <c r="PR202" s="150"/>
      <c r="PS202" s="150"/>
      <c r="PT202" s="150"/>
      <c r="PU202" s="150"/>
      <c r="PV202" s="150"/>
      <c r="PW202" s="150"/>
      <c r="PX202" s="150"/>
      <c r="PY202" s="150"/>
      <c r="PZ202" s="150"/>
      <c r="QA202" s="150"/>
      <c r="QB202" s="150"/>
      <c r="QC202" s="150"/>
      <c r="QD202" s="150"/>
      <c r="QE202" s="150"/>
      <c r="QF202" s="150"/>
      <c r="QG202" s="150"/>
      <c r="QH202" s="150"/>
      <c r="QI202" s="150"/>
      <c r="QJ202" s="150"/>
      <c r="QK202" s="150"/>
      <c r="QL202" s="150"/>
      <c r="QM202" s="150"/>
      <c r="QN202" s="150"/>
      <c r="QO202" s="150"/>
      <c r="QP202" s="150"/>
      <c r="QQ202" s="150"/>
      <c r="QR202" s="150"/>
      <c r="QS202" s="150"/>
      <c r="QT202" s="150"/>
      <c r="QU202" s="150"/>
      <c r="QV202" s="150"/>
      <c r="QW202" s="150"/>
      <c r="QX202" s="150"/>
      <c r="QY202" s="150"/>
      <c r="QZ202" s="150"/>
      <c r="RA202" s="150"/>
      <c r="RB202" s="150"/>
      <c r="RC202" s="150"/>
      <c r="RD202" s="150"/>
      <c r="RE202" s="150"/>
      <c r="RF202" s="150"/>
      <c r="RG202" s="150"/>
      <c r="RH202" s="150"/>
      <c r="RI202" s="150"/>
      <c r="RJ202" s="150"/>
      <c r="RK202" s="150"/>
      <c r="RL202" s="150"/>
      <c r="RM202" s="150"/>
      <c r="RN202" s="150"/>
      <c r="RO202" s="150"/>
      <c r="RP202" s="150"/>
      <c r="RQ202" s="150"/>
      <c r="RR202" s="150"/>
      <c r="RS202" s="150"/>
      <c r="RT202" s="150"/>
      <c r="RU202" s="150"/>
      <c r="RV202" s="150"/>
      <c r="RW202" s="150"/>
      <c r="RX202" s="150"/>
      <c r="RY202" s="150"/>
      <c r="RZ202" s="150"/>
      <c r="SA202" s="150"/>
      <c r="SB202" s="150"/>
      <c r="SC202" s="150"/>
      <c r="SD202" s="150"/>
      <c r="SE202" s="150"/>
      <c r="SF202" s="150"/>
      <c r="SG202" s="150"/>
      <c r="SH202" s="150"/>
      <c r="SI202" s="150"/>
      <c r="SJ202" s="150"/>
      <c r="SK202" s="150"/>
      <c r="SL202" s="150"/>
      <c r="SM202" s="150"/>
      <c r="SN202" s="150"/>
      <c r="SO202" s="150"/>
      <c r="SP202" s="150"/>
      <c r="SQ202" s="150"/>
      <c r="SR202" s="150"/>
      <c r="SS202" s="150"/>
      <c r="ST202" s="150"/>
      <c r="SU202" s="150"/>
      <c r="SV202" s="150"/>
      <c r="SW202" s="150"/>
      <c r="SX202" s="150"/>
      <c r="SY202" s="150"/>
      <c r="SZ202" s="150"/>
      <c r="TA202" s="150"/>
      <c r="TB202" s="150"/>
      <c r="TC202" s="150"/>
      <c r="TD202" s="150"/>
      <c r="TE202" s="150"/>
      <c r="TF202" s="150"/>
      <c r="TG202" s="150"/>
      <c r="TH202" s="150"/>
      <c r="TI202" s="150"/>
      <c r="TJ202" s="150"/>
      <c r="TK202" s="150"/>
      <c r="TL202" s="150"/>
      <c r="TM202" s="150"/>
      <c r="TN202" s="150"/>
      <c r="TO202" s="150"/>
      <c r="TP202" s="150"/>
      <c r="TQ202" s="150"/>
      <c r="TR202" s="150"/>
      <c r="TS202" s="150"/>
      <c r="TT202" s="150"/>
      <c r="TU202" s="150"/>
      <c r="TV202" s="150"/>
      <c r="TW202" s="150"/>
      <c r="TX202" s="150"/>
      <c r="TY202" s="150"/>
      <c r="TZ202" s="150"/>
      <c r="UA202" s="150"/>
      <c r="UB202" s="150"/>
      <c r="UC202" s="150"/>
      <c r="UD202" s="150"/>
      <c r="UE202" s="150"/>
      <c r="UF202" s="150"/>
      <c r="UG202" s="150"/>
      <c r="UH202" s="150"/>
      <c r="UI202" s="150"/>
      <c r="UJ202" s="150"/>
      <c r="UK202" s="150"/>
      <c r="UL202" s="150"/>
      <c r="UM202" s="150"/>
      <c r="UN202" s="150"/>
      <c r="UO202" s="150"/>
      <c r="UP202" s="150"/>
      <c r="UQ202" s="150"/>
      <c r="UR202" s="150"/>
      <c r="US202" s="150"/>
      <c r="UT202" s="150"/>
      <c r="UU202" s="150"/>
      <c r="UV202" s="150"/>
      <c r="UW202" s="150"/>
      <c r="UX202" s="150"/>
      <c r="UY202" s="150"/>
      <c r="UZ202" s="150"/>
      <c r="VA202" s="150"/>
      <c r="VB202" s="150"/>
      <c r="VC202" s="150"/>
      <c r="VD202" s="150"/>
      <c r="VE202" s="150"/>
      <c r="VF202" s="150"/>
      <c r="VG202" s="150"/>
      <c r="VH202" s="150"/>
      <c r="VI202" s="150"/>
      <c r="VJ202" s="150"/>
      <c r="VK202" s="150"/>
      <c r="VL202" s="150"/>
      <c r="VM202" s="150"/>
      <c r="VN202" s="150"/>
      <c r="VO202" s="150"/>
      <c r="VP202" s="150"/>
      <c r="VQ202" s="150"/>
      <c r="VR202" s="150"/>
      <c r="VS202" s="150"/>
      <c r="VT202" s="150"/>
      <c r="VU202" s="150"/>
      <c r="VV202" s="150"/>
      <c r="VW202" s="150"/>
      <c r="VX202" s="150"/>
      <c r="VY202" s="150"/>
      <c r="VZ202" s="150"/>
      <c r="WA202" s="150"/>
      <c r="WB202" s="150"/>
      <c r="WC202" s="150"/>
      <c r="WD202" s="150"/>
      <c r="WE202" s="150"/>
      <c r="WF202" s="150"/>
      <c r="WG202" s="150"/>
      <c r="WH202" s="150"/>
      <c r="WI202" s="150"/>
      <c r="WJ202" s="150"/>
      <c r="WK202" s="150"/>
      <c r="WL202" s="150"/>
      <c r="WM202" s="150"/>
      <c r="WN202" s="150"/>
      <c r="WO202" s="150"/>
      <c r="WP202" s="150"/>
      <c r="WQ202" s="150"/>
      <c r="WR202" s="150"/>
      <c r="WS202" s="150"/>
      <c r="WT202" s="150"/>
      <c r="WU202" s="150"/>
      <c r="WV202" s="150"/>
      <c r="WW202" s="150"/>
      <c r="WX202" s="150"/>
      <c r="WY202" s="150"/>
      <c r="WZ202" s="150"/>
      <c r="XA202" s="150"/>
      <c r="XB202" s="150"/>
      <c r="XC202" s="150"/>
      <c r="XD202" s="150"/>
      <c r="XE202" s="150"/>
      <c r="XF202" s="150"/>
      <c r="XG202" s="150"/>
      <c r="XH202" s="150"/>
      <c r="XI202" s="150"/>
      <c r="XJ202" s="150"/>
      <c r="XK202" s="150"/>
      <c r="XL202" s="150"/>
      <c r="XM202" s="150"/>
      <c r="XN202" s="150"/>
      <c r="XO202" s="150"/>
      <c r="XP202" s="150"/>
      <c r="XQ202" s="150"/>
      <c r="XR202" s="150"/>
      <c r="XS202" s="150"/>
      <c r="XT202" s="150"/>
      <c r="XU202" s="150"/>
      <c r="XV202" s="150"/>
      <c r="XW202" s="150"/>
      <c r="XX202" s="150"/>
      <c r="XY202" s="150"/>
      <c r="XZ202" s="150"/>
      <c r="YA202" s="150"/>
      <c r="YB202" s="150"/>
      <c r="YC202" s="150"/>
      <c r="YD202" s="150"/>
      <c r="YE202" s="150"/>
      <c r="YF202" s="150"/>
      <c r="YG202" s="150"/>
      <c r="YH202" s="150"/>
      <c r="YI202" s="150"/>
      <c r="YJ202" s="150"/>
      <c r="YK202" s="150"/>
      <c r="YL202" s="150"/>
      <c r="YM202" s="150"/>
      <c r="YN202" s="150"/>
      <c r="YO202" s="150"/>
      <c r="YP202" s="150"/>
      <c r="YQ202" s="150"/>
      <c r="YR202" s="150"/>
      <c r="YS202" s="150"/>
      <c r="YT202" s="150"/>
      <c r="YU202" s="150"/>
      <c r="YV202" s="150"/>
      <c r="YW202" s="150"/>
      <c r="YX202" s="150"/>
      <c r="YY202" s="150"/>
      <c r="YZ202" s="150"/>
      <c r="ZA202" s="150"/>
      <c r="ZB202" s="150"/>
      <c r="ZC202" s="150"/>
      <c r="ZD202" s="150"/>
      <c r="ZE202" s="150"/>
      <c r="ZF202" s="150"/>
      <c r="ZG202" s="150"/>
      <c r="ZH202" s="150"/>
      <c r="ZI202" s="150"/>
      <c r="ZJ202" s="150"/>
      <c r="ZK202" s="150"/>
      <c r="ZL202" s="150"/>
      <c r="ZM202" s="150"/>
      <c r="ZN202" s="150"/>
      <c r="ZO202" s="150"/>
      <c r="ZP202" s="150"/>
      <c r="ZQ202" s="150"/>
      <c r="ZR202" s="150"/>
      <c r="ZS202" s="150"/>
      <c r="ZT202" s="150"/>
      <c r="ZU202" s="150"/>
      <c r="ZV202" s="150"/>
      <c r="ZW202" s="150"/>
      <c r="ZX202" s="150"/>
      <c r="ZY202" s="150"/>
      <c r="ZZ202" s="150"/>
      <c r="AAA202" s="150"/>
      <c r="AAB202" s="150"/>
      <c r="AAC202" s="150"/>
      <c r="AAD202" s="150"/>
      <c r="AAE202" s="150"/>
      <c r="AAF202" s="150"/>
      <c r="AAG202" s="150"/>
      <c r="AAH202" s="150"/>
      <c r="AAI202" s="150"/>
      <c r="AAJ202" s="150"/>
      <c r="AAK202" s="150"/>
      <c r="AAL202" s="150"/>
      <c r="AAM202" s="150"/>
      <c r="AAN202" s="150"/>
      <c r="AAO202" s="150"/>
      <c r="AAP202" s="150"/>
      <c r="AAQ202" s="150"/>
      <c r="AAR202" s="150"/>
      <c r="AAS202" s="150"/>
      <c r="AAT202" s="150"/>
      <c r="AAU202" s="150"/>
      <c r="AAV202" s="150"/>
      <c r="AAW202" s="150"/>
      <c r="AAX202" s="150"/>
      <c r="AAY202" s="150"/>
      <c r="AAZ202" s="150"/>
      <c r="ABA202" s="150"/>
      <c r="ABB202" s="150"/>
      <c r="ABC202" s="150"/>
      <c r="ABD202" s="150"/>
      <c r="ABE202" s="150"/>
      <c r="ABF202" s="150"/>
      <c r="ABG202" s="150"/>
      <c r="ABH202" s="150"/>
      <c r="ABI202" s="150"/>
      <c r="ABJ202" s="150"/>
      <c r="ABK202" s="150"/>
      <c r="ABL202" s="150"/>
      <c r="ABM202" s="150"/>
      <c r="ABN202" s="150"/>
      <c r="ABO202" s="150"/>
      <c r="ABP202" s="150"/>
      <c r="ABQ202" s="150"/>
      <c r="ABR202" s="150"/>
      <c r="ABS202" s="150"/>
      <c r="ABT202" s="150"/>
      <c r="ABU202" s="150"/>
      <c r="ABV202" s="150"/>
      <c r="ABW202" s="150"/>
      <c r="ABX202" s="150"/>
      <c r="ABY202" s="150"/>
      <c r="ABZ202" s="150"/>
      <c r="ACA202" s="150"/>
      <c r="ACB202" s="150"/>
      <c r="ACC202" s="150"/>
      <c r="ACD202" s="150"/>
      <c r="ACE202" s="150"/>
      <c r="ACF202" s="150"/>
      <c r="ACG202" s="150"/>
      <c r="ACH202" s="150"/>
      <c r="ACI202" s="150"/>
      <c r="ACJ202" s="150"/>
      <c r="ACK202" s="150"/>
      <c r="ACL202" s="150"/>
      <c r="ACM202" s="150"/>
      <c r="ACN202" s="150"/>
      <c r="ACO202" s="150"/>
      <c r="ACP202" s="150"/>
      <c r="ACQ202" s="150"/>
      <c r="ACR202" s="150"/>
      <c r="ACS202" s="150"/>
      <c r="ACT202" s="150"/>
      <c r="ACU202" s="150"/>
      <c r="ACV202" s="150"/>
      <c r="ACW202" s="150"/>
      <c r="ACX202" s="150"/>
      <c r="ACY202" s="150"/>
      <c r="ACZ202" s="150"/>
      <c r="ADA202" s="150"/>
      <c r="ADB202" s="150"/>
      <c r="ADC202" s="150"/>
      <c r="ADD202" s="150"/>
      <c r="ADE202" s="150"/>
      <c r="ADF202" s="150"/>
      <c r="ADG202" s="150"/>
      <c r="ADH202" s="150"/>
      <c r="ADI202" s="150"/>
      <c r="ADJ202" s="150"/>
      <c r="ADK202" s="150"/>
      <c r="ADL202" s="150"/>
      <c r="ADM202" s="150"/>
      <c r="ADN202" s="150"/>
      <c r="ADO202" s="150"/>
      <c r="ADP202" s="150"/>
      <c r="ADQ202" s="150"/>
      <c r="ADR202" s="150"/>
      <c r="ADS202" s="150"/>
      <c r="ADT202" s="150"/>
      <c r="ADU202" s="150"/>
      <c r="ADV202" s="150"/>
      <c r="ADW202" s="150"/>
      <c r="ADX202" s="150"/>
      <c r="ADY202" s="150"/>
      <c r="ADZ202" s="150"/>
      <c r="AEA202" s="150"/>
      <c r="AEB202" s="150"/>
      <c r="AEC202" s="150"/>
      <c r="AED202" s="150"/>
      <c r="AEE202" s="150"/>
      <c r="AEF202" s="150"/>
      <c r="AEG202" s="150"/>
      <c r="AEH202" s="150"/>
      <c r="AEI202" s="150"/>
      <c r="AEJ202" s="150"/>
      <c r="AEK202" s="150"/>
      <c r="AEL202" s="150"/>
      <c r="AEM202" s="150"/>
      <c r="AEN202" s="150"/>
      <c r="AEO202" s="150"/>
      <c r="AEP202" s="150"/>
      <c r="AEQ202" s="150"/>
      <c r="AER202" s="150"/>
      <c r="AES202" s="150"/>
      <c r="AET202" s="150"/>
      <c r="AEU202" s="150"/>
      <c r="AEV202" s="150"/>
      <c r="AEW202" s="150"/>
      <c r="AEX202" s="150"/>
      <c r="AEY202" s="150"/>
      <c r="AEZ202" s="150"/>
      <c r="AFA202" s="150"/>
      <c r="AFB202" s="150"/>
      <c r="AFC202" s="150"/>
      <c r="AFD202" s="150"/>
      <c r="AFE202" s="150"/>
      <c r="AFF202" s="150"/>
      <c r="AFG202" s="150"/>
      <c r="AFH202" s="150"/>
      <c r="AFI202" s="150"/>
      <c r="AFJ202" s="150"/>
      <c r="AFK202" s="150"/>
      <c r="AFL202" s="150"/>
      <c r="AFM202" s="150"/>
      <c r="AFN202" s="150"/>
      <c r="AFO202" s="150"/>
      <c r="AFP202" s="150"/>
      <c r="AFQ202" s="150"/>
      <c r="AFR202" s="150"/>
      <c r="AFS202" s="150"/>
      <c r="AFT202" s="150"/>
      <c r="AFU202" s="150"/>
      <c r="AFV202" s="150"/>
      <c r="AFW202" s="150"/>
      <c r="AFX202" s="150"/>
      <c r="AFY202" s="150"/>
      <c r="AFZ202" s="150"/>
      <c r="AGA202" s="150"/>
      <c r="AGB202" s="150"/>
      <c r="AGC202" s="150"/>
      <c r="AGD202" s="150"/>
      <c r="AGE202" s="150"/>
      <c r="AGF202" s="150"/>
      <c r="AGG202" s="150"/>
      <c r="AGH202" s="150"/>
      <c r="AGI202" s="150"/>
      <c r="AGJ202" s="150"/>
      <c r="AGK202" s="150"/>
      <c r="AGL202" s="150"/>
      <c r="AGM202" s="150"/>
      <c r="AGN202" s="150"/>
      <c r="AGO202" s="150"/>
      <c r="AGP202" s="150"/>
      <c r="AGQ202" s="150"/>
      <c r="AGR202" s="150"/>
      <c r="AGS202" s="150"/>
      <c r="AGT202" s="150"/>
      <c r="AGU202" s="150"/>
      <c r="AGV202" s="150"/>
      <c r="AGW202" s="150"/>
      <c r="AGX202" s="150"/>
      <c r="AGY202" s="150"/>
      <c r="AGZ202" s="150"/>
      <c r="AHA202" s="150"/>
      <c r="AHB202" s="150"/>
      <c r="AHC202" s="150"/>
      <c r="AHD202" s="150"/>
      <c r="AHE202" s="150"/>
      <c r="AHF202" s="150"/>
      <c r="AHG202" s="150"/>
      <c r="AHH202" s="150"/>
      <c r="AHI202" s="150"/>
      <c r="AHJ202" s="150"/>
      <c r="AHK202" s="150"/>
      <c r="AHL202" s="150"/>
      <c r="AHM202" s="150"/>
      <c r="AHN202" s="150"/>
      <c r="AHO202" s="150"/>
      <c r="AHP202" s="150"/>
      <c r="AHQ202" s="150"/>
      <c r="AHR202" s="150"/>
      <c r="AHS202" s="150"/>
      <c r="AHT202" s="150"/>
      <c r="AHU202" s="150"/>
      <c r="AHV202" s="150"/>
      <c r="AHW202" s="150"/>
      <c r="AHX202" s="150"/>
      <c r="AHY202" s="150"/>
      <c r="AHZ202" s="150"/>
      <c r="AIA202" s="150"/>
      <c r="AIB202" s="150"/>
      <c r="AIC202" s="150"/>
      <c r="AID202" s="150"/>
      <c r="AIE202" s="150"/>
      <c r="AIF202" s="150"/>
      <c r="AIG202" s="150"/>
      <c r="AIH202" s="150"/>
      <c r="AII202" s="150"/>
      <c r="AIJ202" s="150"/>
      <c r="AIK202" s="150"/>
      <c r="AIL202" s="150"/>
      <c r="AIM202" s="150"/>
      <c r="AIN202" s="150"/>
      <c r="AIO202" s="150"/>
      <c r="AIP202" s="150"/>
      <c r="AIQ202" s="150"/>
      <c r="AIR202" s="150"/>
      <c r="AIS202" s="150"/>
      <c r="AIT202" s="150"/>
      <c r="AIU202" s="150"/>
      <c r="AIV202" s="150"/>
      <c r="AIW202" s="150"/>
      <c r="AIX202" s="150"/>
      <c r="AIY202" s="150"/>
      <c r="AIZ202" s="150"/>
      <c r="AJA202" s="150"/>
      <c r="AJB202" s="150"/>
      <c r="AJC202" s="150"/>
      <c r="AJD202" s="150"/>
      <c r="AJE202" s="150"/>
      <c r="AJF202" s="150"/>
      <c r="AJG202" s="150"/>
      <c r="AJH202" s="150"/>
      <c r="AJI202" s="150"/>
      <c r="AJJ202" s="150"/>
      <c r="AJK202" s="150"/>
      <c r="AJL202" s="150"/>
      <c r="AJM202" s="150"/>
      <c r="AJN202" s="150"/>
      <c r="AJO202" s="150"/>
      <c r="AJP202" s="150"/>
      <c r="AJQ202" s="150"/>
      <c r="AJR202" s="150"/>
      <c r="AJS202" s="150"/>
      <c r="AJT202" s="150"/>
      <c r="AJU202" s="150"/>
      <c r="AJV202" s="150"/>
      <c r="AJW202" s="150"/>
      <c r="AJX202" s="150"/>
      <c r="AJY202" s="150"/>
      <c r="AJZ202" s="150"/>
      <c r="AKA202" s="150"/>
      <c r="AKB202" s="150"/>
      <c r="AKC202" s="150"/>
      <c r="AKD202" s="150"/>
      <c r="AKE202" s="150"/>
      <c r="AKF202" s="150"/>
      <c r="AKG202" s="150"/>
      <c r="AKH202" s="150"/>
      <c r="AKI202" s="150"/>
      <c r="AKJ202" s="150"/>
      <c r="AKK202" s="150"/>
      <c r="AKL202" s="150"/>
      <c r="AKM202" s="150"/>
      <c r="AKN202" s="150"/>
      <c r="AKO202" s="150"/>
      <c r="AKP202" s="150"/>
      <c r="AKQ202" s="150"/>
      <c r="AKR202" s="150"/>
      <c r="AKS202" s="150"/>
      <c r="AKT202" s="150"/>
      <c r="AKU202" s="150"/>
      <c r="AKV202" s="150"/>
      <c r="AKW202" s="150"/>
      <c r="AKX202" s="150"/>
      <c r="AKY202" s="150"/>
      <c r="AKZ202" s="150"/>
      <c r="ALA202" s="150"/>
      <c r="ALB202" s="150"/>
      <c r="ALC202" s="150"/>
      <c r="ALD202" s="150"/>
      <c r="ALE202" s="150"/>
      <c r="ALF202" s="150"/>
      <c r="ALG202" s="150"/>
      <c r="ALH202" s="150"/>
      <c r="ALI202" s="150"/>
      <c r="ALJ202" s="150"/>
      <c r="ALK202" s="150"/>
      <c r="ALL202" s="150"/>
      <c r="ALM202" s="150"/>
      <c r="ALN202" s="150"/>
      <c r="ALO202" s="150"/>
      <c r="ALP202" s="150"/>
      <c r="ALQ202" s="150"/>
      <c r="ALR202" s="150"/>
      <c r="ALS202" s="150"/>
      <c r="ALT202" s="150"/>
      <c r="ALU202" s="150"/>
      <c r="ALV202" s="150"/>
      <c r="ALW202" s="150"/>
      <c r="ALX202" s="150"/>
      <c r="ALY202" s="150"/>
      <c r="ALZ202" s="150"/>
      <c r="AMA202" s="150"/>
      <c r="AMB202" s="150"/>
      <c r="AMC202" s="150"/>
      <c r="AMD202" s="150"/>
      <c r="AME202" s="150"/>
      <c r="AMF202" s="150"/>
      <c r="AMG202" s="150"/>
      <c r="AMH202" s="150"/>
      <c r="AMI202" s="150"/>
      <c r="AMJ202" s="150"/>
      <c r="AMK202" s="150"/>
    </row>
    <row r="203" spans="1:1026" s="174" customFormat="1" x14ac:dyDescent="0.25">
      <c r="A203" s="310" t="s">
        <v>13878</v>
      </c>
      <c r="B203" s="257">
        <v>203</v>
      </c>
      <c r="C203" s="258" t="s">
        <v>13876</v>
      </c>
      <c r="D203" s="320"/>
      <c r="E203" s="277"/>
      <c r="F203" s="322">
        <v>4</v>
      </c>
      <c r="G203" s="323"/>
      <c r="H203" s="323"/>
      <c r="I203" s="493" t="s">
        <v>31748</v>
      </c>
      <c r="J203" s="314" t="s">
        <v>748</v>
      </c>
      <c r="K203" s="315">
        <v>1</v>
      </c>
      <c r="L203" s="315"/>
      <c r="M203" s="316"/>
      <c r="N203" s="316"/>
      <c r="O203" s="315"/>
      <c r="P203" s="315"/>
      <c r="Q203" s="316"/>
      <c r="R203" s="316"/>
      <c r="S203" s="316"/>
      <c r="T203" s="316"/>
      <c r="U203" s="316"/>
      <c r="V203" s="324"/>
      <c r="W203" s="283">
        <f t="shared" si="87"/>
        <v>100</v>
      </c>
      <c r="X203" s="283">
        <f t="shared" si="100"/>
        <v>100</v>
      </c>
      <c r="Y203" s="283">
        <f t="shared" si="101"/>
        <v>100</v>
      </c>
      <c r="Z203" s="283">
        <f t="shared" si="88"/>
        <v>100</v>
      </c>
      <c r="AA203" s="283">
        <f t="shared" si="89"/>
        <v>100</v>
      </c>
      <c r="AB203" s="287">
        <f t="shared" si="90"/>
        <v>100</v>
      </c>
      <c r="AC203" s="287">
        <f t="shared" si="91"/>
        <v>100</v>
      </c>
      <c r="AD203" s="287">
        <f t="shared" si="92"/>
        <v>100</v>
      </c>
      <c r="AE203" s="284">
        <f t="shared" si="102"/>
        <v>100</v>
      </c>
      <c r="AF203" s="284">
        <f t="shared" si="96"/>
        <v>100</v>
      </c>
      <c r="AG203" s="268">
        <f t="shared" ref="AG203:AG234" si="107">IF(OR(OR(EXACT(J203,"1A"),EXACT(J203,"1B"),EXACT(J203,"1C")),K203=1),1,IF(K203=2,10,100))</f>
        <v>1</v>
      </c>
      <c r="AH203" s="268">
        <f t="shared" ref="AH203:AH234" si="108">IF(OR(EXACT(J203,"1A"),EXACT(J203,"1B"),EXACT(J203,"1C")),1,IF(J203=2,10,100))</f>
        <v>1</v>
      </c>
      <c r="AI203" s="268">
        <f t="shared" ref="AI203:AI234" si="109">IF(OR(EXACT(J203,"1A"),EXACT(J203,"1B"),EXACT(J203,"1C"),K203=1),3,100)</f>
        <v>3</v>
      </c>
      <c r="AJ203" s="268">
        <f t="shared" ref="AJ203:AJ234" si="110">IF(OR(EXACT(J203,"1A"),EXACT(J203,"1B"),EXACT(J203,"1C")),5,100)</f>
        <v>5</v>
      </c>
      <c r="AK203" s="506" t="s">
        <v>31749</v>
      </c>
      <c r="AL203" s="327"/>
      <c r="AM203" s="328"/>
      <c r="AN203" s="512"/>
      <c r="AO203" s="357"/>
      <c r="AP203" s="357"/>
      <c r="AQ203" s="286"/>
      <c r="AR203" s="356" t="s">
        <v>31747</v>
      </c>
      <c r="AS203" s="356"/>
      <c r="AT203" s="286"/>
      <c r="AU203" s="286"/>
      <c r="AV203" s="559"/>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c r="GX203" s="150"/>
      <c r="GY203" s="150"/>
      <c r="GZ203" s="150"/>
      <c r="HA203" s="150"/>
      <c r="HB203" s="150"/>
      <c r="HC203" s="150"/>
      <c r="HD203" s="150"/>
      <c r="HE203" s="150"/>
      <c r="HF203" s="150"/>
      <c r="HG203" s="150"/>
      <c r="HH203" s="150"/>
      <c r="HI203" s="150"/>
      <c r="HJ203" s="150"/>
      <c r="HK203" s="150"/>
      <c r="HL203" s="150"/>
      <c r="HM203" s="150"/>
      <c r="HN203" s="150"/>
      <c r="HO203" s="150"/>
      <c r="HP203" s="150"/>
      <c r="HQ203" s="150"/>
      <c r="HR203" s="150"/>
      <c r="HS203" s="150"/>
      <c r="HT203" s="150"/>
      <c r="HU203" s="150"/>
      <c r="HV203" s="150"/>
      <c r="HW203" s="150"/>
      <c r="HX203" s="150"/>
      <c r="HY203" s="150"/>
      <c r="HZ203" s="150"/>
      <c r="IA203" s="150"/>
      <c r="IB203" s="150"/>
      <c r="IC203" s="150"/>
      <c r="ID203" s="150"/>
      <c r="IE203" s="150"/>
      <c r="IF203" s="150"/>
      <c r="IG203" s="150"/>
      <c r="IH203" s="150"/>
      <c r="II203" s="150"/>
      <c r="IJ203" s="150"/>
      <c r="IK203" s="150"/>
      <c r="IL203" s="150"/>
      <c r="IM203" s="150"/>
      <c r="IN203" s="150"/>
      <c r="IO203" s="150"/>
      <c r="IP203" s="150"/>
      <c r="IQ203" s="150"/>
      <c r="IR203" s="150"/>
      <c r="IS203" s="150"/>
      <c r="IT203" s="150"/>
      <c r="IU203" s="150"/>
      <c r="IV203" s="150"/>
      <c r="IW203" s="150"/>
      <c r="IX203" s="150"/>
      <c r="IY203" s="150"/>
      <c r="IZ203" s="150"/>
      <c r="JA203" s="150"/>
      <c r="JB203" s="150"/>
      <c r="JC203" s="150"/>
      <c r="JD203" s="150"/>
      <c r="JE203" s="150"/>
      <c r="JF203" s="150"/>
      <c r="JG203" s="150"/>
      <c r="JH203" s="150"/>
      <c r="JI203" s="150"/>
      <c r="JJ203" s="150"/>
      <c r="JK203" s="150"/>
      <c r="JL203" s="150"/>
      <c r="JM203" s="150"/>
      <c r="JN203" s="150"/>
      <c r="JO203" s="150"/>
      <c r="JP203" s="150"/>
      <c r="JQ203" s="150"/>
      <c r="JR203" s="150"/>
      <c r="JS203" s="150"/>
      <c r="JT203" s="150"/>
      <c r="JU203" s="150"/>
      <c r="JV203" s="150"/>
      <c r="JW203" s="150"/>
      <c r="JX203" s="150"/>
      <c r="JY203" s="150"/>
      <c r="JZ203" s="150"/>
      <c r="KA203" s="150"/>
      <c r="KB203" s="150"/>
      <c r="KC203" s="150"/>
      <c r="KD203" s="150"/>
      <c r="KE203" s="150"/>
      <c r="KF203" s="150"/>
      <c r="KG203" s="150"/>
      <c r="KH203" s="150"/>
      <c r="KI203" s="150"/>
      <c r="KJ203" s="150"/>
      <c r="KK203" s="150"/>
      <c r="KL203" s="150"/>
      <c r="KM203" s="150"/>
      <c r="KN203" s="150"/>
      <c r="KO203" s="150"/>
      <c r="KP203" s="150"/>
      <c r="KQ203" s="150"/>
      <c r="KR203" s="150"/>
      <c r="KS203" s="150"/>
      <c r="KT203" s="150"/>
      <c r="KU203" s="150"/>
      <c r="KV203" s="150"/>
      <c r="KW203" s="150"/>
      <c r="KX203" s="150"/>
      <c r="KY203" s="150"/>
      <c r="KZ203" s="150"/>
      <c r="LA203" s="150"/>
      <c r="LB203" s="150"/>
      <c r="LC203" s="150"/>
      <c r="LD203" s="150"/>
      <c r="LE203" s="150"/>
      <c r="LF203" s="150"/>
      <c r="LG203" s="150"/>
      <c r="LH203" s="150"/>
      <c r="LI203" s="150"/>
      <c r="LJ203" s="150"/>
      <c r="LK203" s="150"/>
      <c r="LL203" s="150"/>
      <c r="LM203" s="150"/>
      <c r="LN203" s="150"/>
      <c r="LO203" s="150"/>
      <c r="LP203" s="150"/>
      <c r="LQ203" s="150"/>
      <c r="LR203" s="150"/>
      <c r="LS203" s="150"/>
      <c r="LT203" s="150"/>
      <c r="LU203" s="150"/>
      <c r="LV203" s="150"/>
      <c r="LW203" s="150"/>
      <c r="LX203" s="150"/>
      <c r="LY203" s="150"/>
      <c r="LZ203" s="150"/>
      <c r="MA203" s="150"/>
      <c r="MB203" s="150"/>
      <c r="MC203" s="150"/>
      <c r="MD203" s="150"/>
      <c r="ME203" s="150"/>
      <c r="MF203" s="150"/>
      <c r="MG203" s="150"/>
      <c r="MH203" s="150"/>
      <c r="MI203" s="150"/>
      <c r="MJ203" s="150"/>
      <c r="MK203" s="150"/>
      <c r="ML203" s="150"/>
      <c r="MM203" s="150"/>
      <c r="MN203" s="150"/>
      <c r="MO203" s="150"/>
      <c r="MP203" s="150"/>
      <c r="MQ203" s="150"/>
      <c r="MR203" s="150"/>
      <c r="MS203" s="150"/>
      <c r="MT203" s="150"/>
      <c r="MU203" s="150"/>
      <c r="MV203" s="150"/>
      <c r="MW203" s="150"/>
      <c r="MX203" s="150"/>
      <c r="MY203" s="150"/>
      <c r="MZ203" s="150"/>
      <c r="NA203" s="150"/>
      <c r="NB203" s="150"/>
      <c r="NC203" s="150"/>
      <c r="ND203" s="150"/>
      <c r="NE203" s="150"/>
      <c r="NF203" s="150"/>
      <c r="NG203" s="150"/>
      <c r="NH203" s="150"/>
      <c r="NI203" s="150"/>
      <c r="NJ203" s="150"/>
      <c r="NK203" s="150"/>
      <c r="NL203" s="150"/>
      <c r="NM203" s="150"/>
      <c r="NN203" s="150"/>
      <c r="NO203" s="150"/>
      <c r="NP203" s="150"/>
      <c r="NQ203" s="150"/>
      <c r="NR203" s="150"/>
      <c r="NS203" s="150"/>
      <c r="NT203" s="150"/>
      <c r="NU203" s="150"/>
      <c r="NV203" s="150"/>
      <c r="NW203" s="150"/>
      <c r="NX203" s="150"/>
      <c r="NY203" s="150"/>
      <c r="NZ203" s="150"/>
      <c r="OA203" s="150"/>
      <c r="OB203" s="150"/>
      <c r="OC203" s="150"/>
      <c r="OD203" s="150"/>
      <c r="OE203" s="150"/>
      <c r="OF203" s="150"/>
      <c r="OG203" s="150"/>
      <c r="OH203" s="150"/>
      <c r="OI203" s="150"/>
      <c r="OJ203" s="150"/>
      <c r="OK203" s="150"/>
      <c r="OL203" s="150"/>
      <c r="OM203" s="150"/>
      <c r="ON203" s="150"/>
      <c r="OO203" s="150"/>
      <c r="OP203" s="150"/>
      <c r="OQ203" s="150"/>
      <c r="OR203" s="150"/>
      <c r="OS203" s="150"/>
      <c r="OT203" s="150"/>
      <c r="OU203" s="150"/>
      <c r="OV203" s="150"/>
      <c r="OW203" s="150"/>
      <c r="OX203" s="150"/>
      <c r="OY203" s="150"/>
      <c r="OZ203" s="150"/>
      <c r="PA203" s="150"/>
      <c r="PB203" s="150"/>
      <c r="PC203" s="150"/>
      <c r="PD203" s="150"/>
      <c r="PE203" s="150"/>
      <c r="PF203" s="150"/>
      <c r="PG203" s="150"/>
      <c r="PH203" s="150"/>
      <c r="PI203" s="150"/>
      <c r="PJ203" s="150"/>
      <c r="PK203" s="150"/>
      <c r="PL203" s="150"/>
      <c r="PM203" s="150"/>
      <c r="PN203" s="150"/>
      <c r="PO203" s="150"/>
      <c r="PP203" s="150"/>
      <c r="PQ203" s="150"/>
      <c r="PR203" s="150"/>
      <c r="PS203" s="150"/>
      <c r="PT203" s="150"/>
      <c r="PU203" s="150"/>
      <c r="PV203" s="150"/>
      <c r="PW203" s="150"/>
      <c r="PX203" s="150"/>
      <c r="PY203" s="150"/>
      <c r="PZ203" s="150"/>
      <c r="QA203" s="150"/>
      <c r="QB203" s="150"/>
      <c r="QC203" s="150"/>
      <c r="QD203" s="150"/>
      <c r="QE203" s="150"/>
      <c r="QF203" s="150"/>
      <c r="QG203" s="150"/>
      <c r="QH203" s="150"/>
      <c r="QI203" s="150"/>
      <c r="QJ203" s="150"/>
      <c r="QK203" s="150"/>
      <c r="QL203" s="150"/>
      <c r="QM203" s="150"/>
      <c r="QN203" s="150"/>
      <c r="QO203" s="150"/>
      <c r="QP203" s="150"/>
      <c r="QQ203" s="150"/>
      <c r="QR203" s="150"/>
      <c r="QS203" s="150"/>
      <c r="QT203" s="150"/>
      <c r="QU203" s="150"/>
      <c r="QV203" s="150"/>
      <c r="QW203" s="150"/>
      <c r="QX203" s="150"/>
      <c r="QY203" s="150"/>
      <c r="QZ203" s="150"/>
      <c r="RA203" s="150"/>
      <c r="RB203" s="150"/>
      <c r="RC203" s="150"/>
      <c r="RD203" s="150"/>
      <c r="RE203" s="150"/>
      <c r="RF203" s="150"/>
      <c r="RG203" s="150"/>
      <c r="RH203" s="150"/>
      <c r="RI203" s="150"/>
      <c r="RJ203" s="150"/>
      <c r="RK203" s="150"/>
      <c r="RL203" s="150"/>
      <c r="RM203" s="150"/>
      <c r="RN203" s="150"/>
      <c r="RO203" s="150"/>
      <c r="RP203" s="150"/>
      <c r="RQ203" s="150"/>
      <c r="RR203" s="150"/>
      <c r="RS203" s="150"/>
      <c r="RT203" s="150"/>
      <c r="RU203" s="150"/>
      <c r="RV203" s="150"/>
      <c r="RW203" s="150"/>
      <c r="RX203" s="150"/>
      <c r="RY203" s="150"/>
      <c r="RZ203" s="150"/>
      <c r="SA203" s="150"/>
      <c r="SB203" s="150"/>
      <c r="SC203" s="150"/>
      <c r="SD203" s="150"/>
      <c r="SE203" s="150"/>
      <c r="SF203" s="150"/>
      <c r="SG203" s="150"/>
      <c r="SH203" s="150"/>
      <c r="SI203" s="150"/>
      <c r="SJ203" s="150"/>
      <c r="SK203" s="150"/>
      <c r="SL203" s="150"/>
      <c r="SM203" s="150"/>
      <c r="SN203" s="150"/>
      <c r="SO203" s="150"/>
      <c r="SP203" s="150"/>
      <c r="SQ203" s="150"/>
      <c r="SR203" s="150"/>
      <c r="SS203" s="150"/>
      <c r="ST203" s="150"/>
      <c r="SU203" s="150"/>
      <c r="SV203" s="150"/>
      <c r="SW203" s="150"/>
      <c r="SX203" s="150"/>
      <c r="SY203" s="150"/>
      <c r="SZ203" s="150"/>
      <c r="TA203" s="150"/>
      <c r="TB203" s="150"/>
      <c r="TC203" s="150"/>
      <c r="TD203" s="150"/>
      <c r="TE203" s="150"/>
      <c r="TF203" s="150"/>
      <c r="TG203" s="150"/>
      <c r="TH203" s="150"/>
      <c r="TI203" s="150"/>
      <c r="TJ203" s="150"/>
      <c r="TK203" s="150"/>
      <c r="TL203" s="150"/>
      <c r="TM203" s="150"/>
      <c r="TN203" s="150"/>
      <c r="TO203" s="150"/>
      <c r="TP203" s="150"/>
      <c r="TQ203" s="150"/>
      <c r="TR203" s="150"/>
      <c r="TS203" s="150"/>
      <c r="TT203" s="150"/>
      <c r="TU203" s="150"/>
      <c r="TV203" s="150"/>
      <c r="TW203" s="150"/>
      <c r="TX203" s="150"/>
      <c r="TY203" s="150"/>
      <c r="TZ203" s="150"/>
      <c r="UA203" s="150"/>
      <c r="UB203" s="150"/>
      <c r="UC203" s="150"/>
      <c r="UD203" s="150"/>
      <c r="UE203" s="150"/>
      <c r="UF203" s="150"/>
      <c r="UG203" s="150"/>
      <c r="UH203" s="150"/>
      <c r="UI203" s="150"/>
      <c r="UJ203" s="150"/>
      <c r="UK203" s="150"/>
      <c r="UL203" s="150"/>
      <c r="UM203" s="150"/>
      <c r="UN203" s="150"/>
      <c r="UO203" s="150"/>
      <c r="UP203" s="150"/>
      <c r="UQ203" s="150"/>
      <c r="UR203" s="150"/>
      <c r="US203" s="150"/>
      <c r="UT203" s="150"/>
      <c r="UU203" s="150"/>
      <c r="UV203" s="150"/>
      <c r="UW203" s="150"/>
      <c r="UX203" s="150"/>
      <c r="UY203" s="150"/>
      <c r="UZ203" s="150"/>
      <c r="VA203" s="150"/>
      <c r="VB203" s="150"/>
      <c r="VC203" s="150"/>
      <c r="VD203" s="150"/>
      <c r="VE203" s="150"/>
      <c r="VF203" s="150"/>
      <c r="VG203" s="150"/>
      <c r="VH203" s="150"/>
      <c r="VI203" s="150"/>
      <c r="VJ203" s="150"/>
      <c r="VK203" s="150"/>
      <c r="VL203" s="150"/>
      <c r="VM203" s="150"/>
      <c r="VN203" s="150"/>
      <c r="VO203" s="150"/>
      <c r="VP203" s="150"/>
      <c r="VQ203" s="150"/>
      <c r="VR203" s="150"/>
      <c r="VS203" s="150"/>
      <c r="VT203" s="150"/>
      <c r="VU203" s="150"/>
      <c r="VV203" s="150"/>
      <c r="VW203" s="150"/>
      <c r="VX203" s="150"/>
      <c r="VY203" s="150"/>
      <c r="VZ203" s="150"/>
      <c r="WA203" s="150"/>
      <c r="WB203" s="150"/>
      <c r="WC203" s="150"/>
      <c r="WD203" s="150"/>
      <c r="WE203" s="150"/>
      <c r="WF203" s="150"/>
      <c r="WG203" s="150"/>
      <c r="WH203" s="150"/>
      <c r="WI203" s="150"/>
      <c r="WJ203" s="150"/>
      <c r="WK203" s="150"/>
      <c r="WL203" s="150"/>
      <c r="WM203" s="150"/>
      <c r="WN203" s="150"/>
      <c r="WO203" s="150"/>
      <c r="WP203" s="150"/>
      <c r="WQ203" s="150"/>
      <c r="WR203" s="150"/>
      <c r="WS203" s="150"/>
      <c r="WT203" s="150"/>
      <c r="WU203" s="150"/>
      <c r="WV203" s="150"/>
      <c r="WW203" s="150"/>
      <c r="WX203" s="150"/>
      <c r="WY203" s="150"/>
      <c r="WZ203" s="150"/>
      <c r="XA203" s="150"/>
      <c r="XB203" s="150"/>
      <c r="XC203" s="150"/>
      <c r="XD203" s="150"/>
      <c r="XE203" s="150"/>
      <c r="XF203" s="150"/>
      <c r="XG203" s="150"/>
      <c r="XH203" s="150"/>
      <c r="XI203" s="150"/>
      <c r="XJ203" s="150"/>
      <c r="XK203" s="150"/>
      <c r="XL203" s="150"/>
      <c r="XM203" s="150"/>
      <c r="XN203" s="150"/>
      <c r="XO203" s="150"/>
      <c r="XP203" s="150"/>
      <c r="XQ203" s="150"/>
      <c r="XR203" s="150"/>
      <c r="XS203" s="150"/>
      <c r="XT203" s="150"/>
      <c r="XU203" s="150"/>
      <c r="XV203" s="150"/>
      <c r="XW203" s="150"/>
      <c r="XX203" s="150"/>
      <c r="XY203" s="150"/>
      <c r="XZ203" s="150"/>
      <c r="YA203" s="150"/>
      <c r="YB203" s="150"/>
      <c r="YC203" s="150"/>
      <c r="YD203" s="150"/>
      <c r="YE203" s="150"/>
      <c r="YF203" s="150"/>
      <c r="YG203" s="150"/>
      <c r="YH203" s="150"/>
      <c r="YI203" s="150"/>
      <c r="YJ203" s="150"/>
      <c r="YK203" s="150"/>
      <c r="YL203" s="150"/>
      <c r="YM203" s="150"/>
      <c r="YN203" s="150"/>
      <c r="YO203" s="150"/>
      <c r="YP203" s="150"/>
      <c r="YQ203" s="150"/>
      <c r="YR203" s="150"/>
      <c r="YS203" s="150"/>
      <c r="YT203" s="150"/>
      <c r="YU203" s="150"/>
      <c r="YV203" s="150"/>
      <c r="YW203" s="150"/>
      <c r="YX203" s="150"/>
      <c r="YY203" s="150"/>
      <c r="YZ203" s="150"/>
      <c r="ZA203" s="150"/>
      <c r="ZB203" s="150"/>
      <c r="ZC203" s="150"/>
      <c r="ZD203" s="150"/>
      <c r="ZE203" s="150"/>
      <c r="ZF203" s="150"/>
      <c r="ZG203" s="150"/>
      <c r="ZH203" s="150"/>
      <c r="ZI203" s="150"/>
      <c r="ZJ203" s="150"/>
      <c r="ZK203" s="150"/>
      <c r="ZL203" s="150"/>
      <c r="ZM203" s="150"/>
      <c r="ZN203" s="150"/>
      <c r="ZO203" s="150"/>
      <c r="ZP203" s="150"/>
      <c r="ZQ203" s="150"/>
      <c r="ZR203" s="150"/>
      <c r="ZS203" s="150"/>
      <c r="ZT203" s="150"/>
      <c r="ZU203" s="150"/>
      <c r="ZV203" s="150"/>
      <c r="ZW203" s="150"/>
      <c r="ZX203" s="150"/>
      <c r="ZY203" s="150"/>
      <c r="ZZ203" s="150"/>
      <c r="AAA203" s="150"/>
      <c r="AAB203" s="150"/>
      <c r="AAC203" s="150"/>
      <c r="AAD203" s="150"/>
      <c r="AAE203" s="150"/>
      <c r="AAF203" s="150"/>
      <c r="AAG203" s="150"/>
      <c r="AAH203" s="150"/>
      <c r="AAI203" s="150"/>
      <c r="AAJ203" s="150"/>
      <c r="AAK203" s="150"/>
      <c r="AAL203" s="150"/>
      <c r="AAM203" s="150"/>
      <c r="AAN203" s="150"/>
      <c r="AAO203" s="150"/>
      <c r="AAP203" s="150"/>
      <c r="AAQ203" s="150"/>
      <c r="AAR203" s="150"/>
      <c r="AAS203" s="150"/>
      <c r="AAT203" s="150"/>
      <c r="AAU203" s="150"/>
      <c r="AAV203" s="150"/>
      <c r="AAW203" s="150"/>
      <c r="AAX203" s="150"/>
      <c r="AAY203" s="150"/>
      <c r="AAZ203" s="150"/>
      <c r="ABA203" s="150"/>
      <c r="ABB203" s="150"/>
      <c r="ABC203" s="150"/>
      <c r="ABD203" s="150"/>
      <c r="ABE203" s="150"/>
      <c r="ABF203" s="150"/>
      <c r="ABG203" s="150"/>
      <c r="ABH203" s="150"/>
      <c r="ABI203" s="150"/>
      <c r="ABJ203" s="150"/>
      <c r="ABK203" s="150"/>
      <c r="ABL203" s="150"/>
      <c r="ABM203" s="150"/>
      <c r="ABN203" s="150"/>
      <c r="ABO203" s="150"/>
      <c r="ABP203" s="150"/>
      <c r="ABQ203" s="150"/>
      <c r="ABR203" s="150"/>
      <c r="ABS203" s="150"/>
      <c r="ABT203" s="150"/>
      <c r="ABU203" s="150"/>
      <c r="ABV203" s="150"/>
      <c r="ABW203" s="150"/>
      <c r="ABX203" s="150"/>
      <c r="ABY203" s="150"/>
      <c r="ABZ203" s="150"/>
      <c r="ACA203" s="150"/>
      <c r="ACB203" s="150"/>
      <c r="ACC203" s="150"/>
      <c r="ACD203" s="150"/>
      <c r="ACE203" s="150"/>
      <c r="ACF203" s="150"/>
      <c r="ACG203" s="150"/>
      <c r="ACH203" s="150"/>
      <c r="ACI203" s="150"/>
      <c r="ACJ203" s="150"/>
      <c r="ACK203" s="150"/>
      <c r="ACL203" s="150"/>
      <c r="ACM203" s="150"/>
      <c r="ACN203" s="150"/>
      <c r="ACO203" s="150"/>
      <c r="ACP203" s="150"/>
      <c r="ACQ203" s="150"/>
      <c r="ACR203" s="150"/>
      <c r="ACS203" s="150"/>
      <c r="ACT203" s="150"/>
      <c r="ACU203" s="150"/>
      <c r="ACV203" s="150"/>
      <c r="ACW203" s="150"/>
      <c r="ACX203" s="150"/>
      <c r="ACY203" s="150"/>
      <c r="ACZ203" s="150"/>
      <c r="ADA203" s="150"/>
      <c r="ADB203" s="150"/>
      <c r="ADC203" s="150"/>
      <c r="ADD203" s="150"/>
      <c r="ADE203" s="150"/>
      <c r="ADF203" s="150"/>
      <c r="ADG203" s="150"/>
      <c r="ADH203" s="150"/>
      <c r="ADI203" s="150"/>
      <c r="ADJ203" s="150"/>
      <c r="ADK203" s="150"/>
      <c r="ADL203" s="150"/>
      <c r="ADM203" s="150"/>
      <c r="ADN203" s="150"/>
      <c r="ADO203" s="150"/>
      <c r="ADP203" s="150"/>
      <c r="ADQ203" s="150"/>
      <c r="ADR203" s="150"/>
      <c r="ADS203" s="150"/>
      <c r="ADT203" s="150"/>
      <c r="ADU203" s="150"/>
      <c r="ADV203" s="150"/>
      <c r="ADW203" s="150"/>
      <c r="ADX203" s="150"/>
      <c r="ADY203" s="150"/>
      <c r="ADZ203" s="150"/>
      <c r="AEA203" s="150"/>
      <c r="AEB203" s="150"/>
      <c r="AEC203" s="150"/>
      <c r="AED203" s="150"/>
      <c r="AEE203" s="150"/>
      <c r="AEF203" s="150"/>
      <c r="AEG203" s="150"/>
      <c r="AEH203" s="150"/>
      <c r="AEI203" s="150"/>
      <c r="AEJ203" s="150"/>
      <c r="AEK203" s="150"/>
      <c r="AEL203" s="150"/>
      <c r="AEM203" s="150"/>
      <c r="AEN203" s="150"/>
      <c r="AEO203" s="150"/>
      <c r="AEP203" s="150"/>
      <c r="AEQ203" s="150"/>
      <c r="AER203" s="150"/>
      <c r="AES203" s="150"/>
      <c r="AET203" s="150"/>
      <c r="AEU203" s="150"/>
      <c r="AEV203" s="150"/>
      <c r="AEW203" s="150"/>
      <c r="AEX203" s="150"/>
      <c r="AEY203" s="150"/>
      <c r="AEZ203" s="150"/>
      <c r="AFA203" s="150"/>
      <c r="AFB203" s="150"/>
      <c r="AFC203" s="150"/>
      <c r="AFD203" s="150"/>
      <c r="AFE203" s="150"/>
      <c r="AFF203" s="150"/>
      <c r="AFG203" s="150"/>
      <c r="AFH203" s="150"/>
      <c r="AFI203" s="150"/>
      <c r="AFJ203" s="150"/>
      <c r="AFK203" s="150"/>
      <c r="AFL203" s="150"/>
      <c r="AFM203" s="150"/>
      <c r="AFN203" s="150"/>
      <c r="AFO203" s="150"/>
      <c r="AFP203" s="150"/>
      <c r="AFQ203" s="150"/>
      <c r="AFR203" s="150"/>
      <c r="AFS203" s="150"/>
      <c r="AFT203" s="150"/>
      <c r="AFU203" s="150"/>
      <c r="AFV203" s="150"/>
      <c r="AFW203" s="150"/>
      <c r="AFX203" s="150"/>
      <c r="AFY203" s="150"/>
      <c r="AFZ203" s="150"/>
      <c r="AGA203" s="150"/>
      <c r="AGB203" s="150"/>
      <c r="AGC203" s="150"/>
      <c r="AGD203" s="150"/>
      <c r="AGE203" s="150"/>
      <c r="AGF203" s="150"/>
      <c r="AGG203" s="150"/>
      <c r="AGH203" s="150"/>
      <c r="AGI203" s="150"/>
      <c r="AGJ203" s="150"/>
      <c r="AGK203" s="150"/>
      <c r="AGL203" s="150"/>
      <c r="AGM203" s="150"/>
      <c r="AGN203" s="150"/>
      <c r="AGO203" s="150"/>
      <c r="AGP203" s="150"/>
      <c r="AGQ203" s="150"/>
      <c r="AGR203" s="150"/>
      <c r="AGS203" s="150"/>
      <c r="AGT203" s="150"/>
      <c r="AGU203" s="150"/>
      <c r="AGV203" s="150"/>
      <c r="AGW203" s="150"/>
      <c r="AGX203" s="150"/>
      <c r="AGY203" s="150"/>
      <c r="AGZ203" s="150"/>
      <c r="AHA203" s="150"/>
      <c r="AHB203" s="150"/>
      <c r="AHC203" s="150"/>
      <c r="AHD203" s="150"/>
      <c r="AHE203" s="150"/>
      <c r="AHF203" s="150"/>
      <c r="AHG203" s="150"/>
      <c r="AHH203" s="150"/>
      <c r="AHI203" s="150"/>
      <c r="AHJ203" s="150"/>
      <c r="AHK203" s="150"/>
      <c r="AHL203" s="150"/>
      <c r="AHM203" s="150"/>
      <c r="AHN203" s="150"/>
      <c r="AHO203" s="150"/>
      <c r="AHP203" s="150"/>
      <c r="AHQ203" s="150"/>
      <c r="AHR203" s="150"/>
      <c r="AHS203" s="150"/>
      <c r="AHT203" s="150"/>
      <c r="AHU203" s="150"/>
      <c r="AHV203" s="150"/>
      <c r="AHW203" s="150"/>
      <c r="AHX203" s="150"/>
      <c r="AHY203" s="150"/>
      <c r="AHZ203" s="150"/>
      <c r="AIA203" s="150"/>
      <c r="AIB203" s="150"/>
      <c r="AIC203" s="150"/>
      <c r="AID203" s="150"/>
      <c r="AIE203" s="150"/>
      <c r="AIF203" s="150"/>
      <c r="AIG203" s="150"/>
      <c r="AIH203" s="150"/>
      <c r="AII203" s="150"/>
      <c r="AIJ203" s="150"/>
      <c r="AIK203" s="150"/>
      <c r="AIL203" s="150"/>
      <c r="AIM203" s="150"/>
      <c r="AIN203" s="150"/>
      <c r="AIO203" s="150"/>
      <c r="AIP203" s="150"/>
      <c r="AIQ203" s="150"/>
      <c r="AIR203" s="150"/>
      <c r="AIS203" s="150"/>
      <c r="AIT203" s="150"/>
      <c r="AIU203" s="150"/>
      <c r="AIV203" s="150"/>
      <c r="AIW203" s="150"/>
      <c r="AIX203" s="150"/>
      <c r="AIY203" s="150"/>
      <c r="AIZ203" s="150"/>
      <c r="AJA203" s="150"/>
      <c r="AJB203" s="150"/>
      <c r="AJC203" s="150"/>
      <c r="AJD203" s="150"/>
      <c r="AJE203" s="150"/>
      <c r="AJF203" s="150"/>
      <c r="AJG203" s="150"/>
      <c r="AJH203" s="150"/>
      <c r="AJI203" s="150"/>
      <c r="AJJ203" s="150"/>
      <c r="AJK203" s="150"/>
      <c r="AJL203" s="150"/>
      <c r="AJM203" s="150"/>
      <c r="AJN203" s="150"/>
      <c r="AJO203" s="150"/>
      <c r="AJP203" s="150"/>
      <c r="AJQ203" s="150"/>
      <c r="AJR203" s="150"/>
      <c r="AJS203" s="150"/>
      <c r="AJT203" s="150"/>
      <c r="AJU203" s="150"/>
      <c r="AJV203" s="150"/>
      <c r="AJW203" s="150"/>
      <c r="AJX203" s="150"/>
      <c r="AJY203" s="150"/>
      <c r="AJZ203" s="150"/>
      <c r="AKA203" s="150"/>
      <c r="AKB203" s="150"/>
      <c r="AKC203" s="150"/>
      <c r="AKD203" s="150"/>
      <c r="AKE203" s="150"/>
      <c r="AKF203" s="150"/>
      <c r="AKG203" s="150"/>
      <c r="AKH203" s="150"/>
      <c r="AKI203" s="150"/>
      <c r="AKJ203" s="150"/>
      <c r="AKK203" s="150"/>
      <c r="AKL203" s="150"/>
      <c r="AKM203" s="150"/>
      <c r="AKN203" s="150"/>
      <c r="AKO203" s="150"/>
      <c r="AKP203" s="150"/>
      <c r="AKQ203" s="150"/>
      <c r="AKR203" s="150"/>
      <c r="AKS203" s="150"/>
      <c r="AKT203" s="150"/>
      <c r="AKU203" s="150"/>
      <c r="AKV203" s="150"/>
      <c r="AKW203" s="150"/>
      <c r="AKX203" s="150"/>
      <c r="AKY203" s="150"/>
      <c r="AKZ203" s="150"/>
      <c r="ALA203" s="150"/>
      <c r="ALB203" s="150"/>
      <c r="ALC203" s="150"/>
      <c r="ALD203" s="150"/>
      <c r="ALE203" s="150"/>
      <c r="ALF203" s="150"/>
      <c r="ALG203" s="150"/>
      <c r="ALH203" s="150"/>
      <c r="ALI203" s="150"/>
      <c r="ALJ203" s="150"/>
      <c r="ALK203" s="150"/>
      <c r="ALL203" s="150"/>
      <c r="ALM203" s="150"/>
      <c r="ALN203" s="150"/>
      <c r="ALO203" s="150"/>
      <c r="ALP203" s="150"/>
      <c r="ALQ203" s="150"/>
      <c r="ALR203" s="150"/>
      <c r="ALS203" s="150"/>
      <c r="ALT203" s="150"/>
      <c r="ALU203" s="150"/>
      <c r="ALV203" s="150"/>
      <c r="ALW203" s="150"/>
      <c r="ALX203" s="150"/>
      <c r="ALY203" s="150"/>
      <c r="ALZ203" s="150"/>
      <c r="AMA203" s="150"/>
      <c r="AMB203" s="150"/>
      <c r="AMC203" s="150"/>
      <c r="AMD203" s="150"/>
      <c r="AME203" s="150"/>
      <c r="AMF203" s="150"/>
      <c r="AMG203" s="150"/>
      <c r="AMH203" s="150"/>
      <c r="AMI203" s="150"/>
      <c r="AMJ203" s="150"/>
      <c r="AMK203" s="150"/>
      <c r="AML203" s="152"/>
    </row>
    <row r="204" spans="1:1026" x14ac:dyDescent="0.25">
      <c r="A204" s="520">
        <v>21128</v>
      </c>
      <c r="B204" s="257">
        <v>204</v>
      </c>
      <c r="C204" s="295" t="s">
        <v>5429</v>
      </c>
      <c r="D204" s="296" t="s">
        <v>5430</v>
      </c>
      <c r="E204" s="297"/>
      <c r="F204" s="298"/>
      <c r="G204" s="299"/>
      <c r="H204" s="299"/>
      <c r="I204" s="492">
        <v>17.632000000000001</v>
      </c>
      <c r="J204" s="298"/>
      <c r="K204" s="298"/>
      <c r="L204" s="298"/>
      <c r="M204" s="298"/>
      <c r="N204" s="298"/>
      <c r="O204" s="300"/>
      <c r="P204" s="300"/>
      <c r="Q204" s="298"/>
      <c r="R204" s="298"/>
      <c r="S204" s="298"/>
      <c r="T204" s="298"/>
      <c r="U204" s="298"/>
      <c r="V204" s="301"/>
      <c r="W204" s="302">
        <f t="shared" si="87"/>
        <v>100</v>
      </c>
      <c r="X204" s="302">
        <f t="shared" si="100"/>
        <v>100</v>
      </c>
      <c r="Y204" s="283">
        <f t="shared" si="101"/>
        <v>100</v>
      </c>
      <c r="Z204" s="302">
        <f t="shared" si="88"/>
        <v>100</v>
      </c>
      <c r="AA204" s="302">
        <f t="shared" si="89"/>
        <v>100</v>
      </c>
      <c r="AB204" s="303">
        <f t="shared" si="90"/>
        <v>100</v>
      </c>
      <c r="AC204" s="303">
        <f t="shared" si="91"/>
        <v>100</v>
      </c>
      <c r="AD204" s="303">
        <f t="shared" si="92"/>
        <v>100</v>
      </c>
      <c r="AE204" s="284">
        <f t="shared" si="102"/>
        <v>100</v>
      </c>
      <c r="AF204" s="284">
        <f t="shared" si="96"/>
        <v>100</v>
      </c>
      <c r="AG204" s="304">
        <f t="shared" si="107"/>
        <v>100</v>
      </c>
      <c r="AH204" s="304">
        <f t="shared" si="108"/>
        <v>100</v>
      </c>
      <c r="AI204" s="304">
        <f t="shared" si="109"/>
        <v>100</v>
      </c>
      <c r="AJ204" s="304">
        <f t="shared" si="110"/>
        <v>100</v>
      </c>
      <c r="AK204" s="305" t="s">
        <v>750</v>
      </c>
      <c r="AL204" s="306"/>
      <c r="AM204" s="297"/>
      <c r="AN204" s="511"/>
      <c r="AO204" s="297"/>
      <c r="AP204" s="297"/>
      <c r="AQ204" s="277"/>
      <c r="AR204" s="356" t="s">
        <v>5431</v>
      </c>
      <c r="AS204" s="356" t="s">
        <v>31838</v>
      </c>
      <c r="AT204" s="277"/>
      <c r="AU204" s="277"/>
      <c r="AW204" s="170"/>
      <c r="AX204" s="170"/>
      <c r="AY204" s="170"/>
      <c r="AZ204" s="170"/>
      <c r="BA204" s="170"/>
      <c r="BB204" s="170"/>
      <c r="BC204" s="170"/>
      <c r="BD204" s="170"/>
      <c r="BE204" s="170"/>
      <c r="BF204" s="170"/>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170"/>
      <c r="CJ204" s="170"/>
      <c r="CK204" s="170"/>
      <c r="CL204" s="170"/>
      <c r="CM204" s="170"/>
      <c r="CN204" s="170"/>
      <c r="CO204" s="170"/>
      <c r="CP204" s="170"/>
      <c r="CQ204" s="170"/>
      <c r="CR204" s="170"/>
      <c r="CS204" s="170"/>
      <c r="CT204" s="170"/>
      <c r="CU204" s="170"/>
      <c r="CV204" s="170"/>
      <c r="CW204" s="170"/>
      <c r="CX204" s="170"/>
      <c r="CY204" s="170"/>
      <c r="CZ204" s="170"/>
      <c r="DA204" s="170"/>
      <c r="DB204" s="170"/>
      <c r="DC204" s="170"/>
      <c r="DD204" s="170"/>
      <c r="DE204" s="170"/>
      <c r="DF204" s="170"/>
      <c r="DG204" s="170"/>
      <c r="DH204" s="170"/>
      <c r="DI204" s="170"/>
      <c r="DJ204" s="170"/>
      <c r="DK204" s="170"/>
      <c r="DL204" s="170"/>
      <c r="DM204" s="170"/>
      <c r="DN204" s="170"/>
      <c r="DO204" s="170"/>
      <c r="DP204" s="170"/>
      <c r="DQ204" s="170"/>
      <c r="DR204" s="170"/>
      <c r="DS204" s="170"/>
      <c r="DT204" s="170"/>
      <c r="DU204" s="170"/>
      <c r="DV204" s="170"/>
      <c r="DW204" s="170"/>
      <c r="DX204" s="170"/>
      <c r="DY204" s="170"/>
      <c r="DZ204" s="170"/>
      <c r="EA204" s="170"/>
      <c r="EB204" s="170"/>
      <c r="EC204" s="170"/>
      <c r="ED204" s="170"/>
      <c r="EE204" s="170"/>
      <c r="EF204" s="170"/>
      <c r="EG204" s="170"/>
      <c r="EH204" s="170"/>
      <c r="EI204" s="170"/>
      <c r="EJ204" s="170"/>
      <c r="EK204" s="170"/>
      <c r="EL204" s="170"/>
      <c r="EM204" s="170"/>
      <c r="EN204" s="170"/>
      <c r="EO204" s="170"/>
      <c r="EP204" s="170"/>
      <c r="EQ204" s="170"/>
      <c r="ER204" s="170"/>
      <c r="ES204" s="170"/>
      <c r="ET204" s="170"/>
      <c r="EU204" s="170"/>
      <c r="EV204" s="170"/>
      <c r="EW204" s="170"/>
      <c r="EX204" s="170"/>
      <c r="EY204" s="170"/>
      <c r="EZ204" s="170"/>
      <c r="FA204" s="170"/>
      <c r="FB204" s="170"/>
      <c r="FC204" s="170"/>
      <c r="FD204" s="170"/>
      <c r="FE204" s="170"/>
      <c r="FF204" s="170"/>
      <c r="FG204" s="170"/>
      <c r="FH204" s="170"/>
      <c r="FI204" s="170"/>
      <c r="FJ204" s="170"/>
      <c r="FK204" s="170"/>
      <c r="FL204" s="170"/>
      <c r="FM204" s="170"/>
      <c r="FN204" s="170"/>
      <c r="FO204" s="170"/>
      <c r="FP204" s="170"/>
      <c r="FQ204" s="170"/>
      <c r="FR204" s="170"/>
      <c r="FS204" s="170"/>
      <c r="FT204" s="170"/>
      <c r="FU204" s="170"/>
      <c r="FV204" s="170"/>
      <c r="FW204" s="170"/>
      <c r="FX204" s="170"/>
      <c r="FY204" s="170"/>
      <c r="FZ204" s="170"/>
      <c r="GA204" s="170"/>
      <c r="GB204" s="170"/>
      <c r="GC204" s="170"/>
      <c r="GD204" s="170"/>
      <c r="GE204" s="170"/>
      <c r="GF204" s="170"/>
      <c r="GG204" s="170"/>
      <c r="GH204" s="170"/>
      <c r="GI204" s="170"/>
      <c r="GJ204" s="170"/>
      <c r="GK204" s="170"/>
      <c r="GL204" s="170"/>
      <c r="GM204" s="170"/>
      <c r="GN204" s="170"/>
      <c r="GO204" s="170"/>
      <c r="GP204" s="170"/>
      <c r="GQ204" s="170"/>
      <c r="GR204" s="170"/>
      <c r="GS204" s="170"/>
      <c r="GT204" s="170"/>
      <c r="GU204" s="170"/>
      <c r="GV204" s="170"/>
      <c r="GW204" s="170"/>
      <c r="GX204" s="170"/>
      <c r="GY204" s="170"/>
      <c r="GZ204" s="170"/>
      <c r="HA204" s="170"/>
      <c r="HB204" s="170"/>
      <c r="HC204" s="170"/>
      <c r="HD204" s="170"/>
      <c r="HE204" s="170"/>
      <c r="HF204" s="170"/>
      <c r="HG204" s="170"/>
      <c r="HH204" s="170"/>
      <c r="HI204" s="170"/>
      <c r="HJ204" s="170"/>
      <c r="HK204" s="170"/>
      <c r="HL204" s="170"/>
      <c r="HM204" s="170"/>
      <c r="HN204" s="170"/>
      <c r="HO204" s="170"/>
      <c r="HP204" s="170"/>
      <c r="HQ204" s="170"/>
      <c r="HR204" s="170"/>
      <c r="HS204" s="170"/>
      <c r="HT204" s="170"/>
      <c r="HU204" s="170"/>
      <c r="HV204" s="170"/>
      <c r="HW204" s="170"/>
      <c r="HX204" s="170"/>
      <c r="HY204" s="170"/>
      <c r="HZ204" s="170"/>
      <c r="IA204" s="170"/>
      <c r="IB204" s="170"/>
      <c r="IC204" s="170"/>
      <c r="ID204" s="170"/>
      <c r="IE204" s="170"/>
      <c r="IF204" s="170"/>
      <c r="IG204" s="170"/>
      <c r="IH204" s="170"/>
      <c r="II204" s="170"/>
      <c r="IJ204" s="170"/>
      <c r="IK204" s="170"/>
      <c r="IL204" s="170"/>
      <c r="IM204" s="170"/>
      <c r="IN204" s="170"/>
      <c r="IO204" s="170"/>
      <c r="IP204" s="170"/>
      <c r="IQ204" s="170"/>
      <c r="IR204" s="170"/>
      <c r="IS204" s="170"/>
      <c r="IT204" s="170"/>
      <c r="IU204" s="170"/>
      <c r="IV204" s="170"/>
      <c r="IW204" s="170"/>
      <c r="IX204" s="170"/>
      <c r="IY204" s="170"/>
      <c r="IZ204" s="170"/>
      <c r="JA204" s="170"/>
      <c r="JB204" s="170"/>
      <c r="JC204" s="170"/>
      <c r="JD204" s="170"/>
      <c r="JE204" s="170"/>
      <c r="JF204" s="170"/>
      <c r="JG204" s="170"/>
      <c r="JH204" s="170"/>
      <c r="JI204" s="170"/>
      <c r="JJ204" s="170"/>
      <c r="JK204" s="170"/>
      <c r="JL204" s="170"/>
      <c r="JM204" s="170"/>
      <c r="JN204" s="170"/>
      <c r="JO204" s="170"/>
      <c r="JP204" s="170"/>
      <c r="JQ204" s="170"/>
      <c r="JR204" s="170"/>
      <c r="JS204" s="170"/>
      <c r="JT204" s="170"/>
      <c r="JU204" s="170"/>
      <c r="JV204" s="170"/>
      <c r="JW204" s="170"/>
      <c r="JX204" s="170"/>
      <c r="JY204" s="170"/>
      <c r="JZ204" s="170"/>
      <c r="KA204" s="170"/>
      <c r="KB204" s="170"/>
      <c r="KC204" s="170"/>
      <c r="KD204" s="170"/>
      <c r="KE204" s="170"/>
      <c r="KF204" s="170"/>
      <c r="KG204" s="170"/>
      <c r="KH204" s="170"/>
      <c r="KI204" s="170"/>
      <c r="KJ204" s="170"/>
      <c r="KK204" s="170"/>
      <c r="KL204" s="170"/>
      <c r="KM204" s="170"/>
      <c r="KN204" s="170"/>
      <c r="KO204" s="170"/>
      <c r="KP204" s="170"/>
      <c r="KQ204" s="170"/>
      <c r="KR204" s="170"/>
      <c r="KS204" s="170"/>
      <c r="KT204" s="170"/>
      <c r="KU204" s="170"/>
      <c r="KV204" s="170"/>
      <c r="KW204" s="170"/>
      <c r="KX204" s="170"/>
      <c r="KY204" s="170"/>
      <c r="KZ204" s="170"/>
      <c r="LA204" s="170"/>
      <c r="LB204" s="170"/>
      <c r="LC204" s="170"/>
      <c r="LD204" s="170"/>
      <c r="LE204" s="170"/>
      <c r="LF204" s="170"/>
      <c r="LG204" s="170"/>
      <c r="LH204" s="170"/>
      <c r="LI204" s="170"/>
      <c r="LJ204" s="170"/>
      <c r="LK204" s="170"/>
      <c r="LL204" s="170"/>
      <c r="LM204" s="170"/>
      <c r="LN204" s="170"/>
      <c r="LO204" s="170"/>
      <c r="LP204" s="170"/>
      <c r="LQ204" s="170"/>
      <c r="LR204" s="170"/>
      <c r="LS204" s="170"/>
      <c r="LT204" s="170"/>
      <c r="LU204" s="170"/>
      <c r="LV204" s="170"/>
      <c r="LW204" s="170"/>
      <c r="LX204" s="170"/>
      <c r="LY204" s="170"/>
      <c r="LZ204" s="170"/>
      <c r="MA204" s="170"/>
      <c r="MB204" s="170"/>
      <c r="MC204" s="170"/>
      <c r="MD204" s="170"/>
      <c r="ME204" s="170"/>
      <c r="MF204" s="170"/>
      <c r="MG204" s="170"/>
      <c r="MH204" s="170"/>
      <c r="MI204" s="170"/>
      <c r="MJ204" s="170"/>
      <c r="MK204" s="170"/>
      <c r="ML204" s="170"/>
      <c r="MM204" s="170"/>
      <c r="MN204" s="170"/>
      <c r="MO204" s="170"/>
      <c r="MP204" s="170"/>
      <c r="MQ204" s="170"/>
      <c r="MR204" s="170"/>
      <c r="MS204" s="170"/>
      <c r="MT204" s="170"/>
      <c r="MU204" s="170"/>
      <c r="MV204" s="170"/>
      <c r="MW204" s="170"/>
      <c r="MX204" s="170"/>
      <c r="MY204" s="170"/>
      <c r="MZ204" s="170"/>
      <c r="NA204" s="170"/>
      <c r="NB204" s="170"/>
      <c r="NC204" s="170"/>
      <c r="ND204" s="170"/>
      <c r="NE204" s="170"/>
      <c r="NF204" s="170"/>
      <c r="NG204" s="170"/>
      <c r="NH204" s="170"/>
      <c r="NI204" s="170"/>
      <c r="NJ204" s="170"/>
      <c r="NK204" s="170"/>
      <c r="NL204" s="170"/>
      <c r="NM204" s="170"/>
      <c r="NN204" s="170"/>
      <c r="NO204" s="170"/>
      <c r="NP204" s="170"/>
      <c r="NQ204" s="170"/>
      <c r="NR204" s="170"/>
      <c r="NS204" s="170"/>
      <c r="NT204" s="170"/>
      <c r="NU204" s="170"/>
      <c r="NV204" s="170"/>
      <c r="NW204" s="170"/>
      <c r="NX204" s="170"/>
      <c r="NY204" s="170"/>
      <c r="NZ204" s="170"/>
      <c r="OA204" s="170"/>
      <c r="OB204" s="170"/>
      <c r="OC204" s="170"/>
      <c r="OD204" s="170"/>
      <c r="OE204" s="170"/>
      <c r="OF204" s="170"/>
      <c r="OG204" s="170"/>
      <c r="OH204" s="170"/>
      <c r="OI204" s="170"/>
      <c r="OJ204" s="170"/>
      <c r="OK204" s="170"/>
      <c r="OL204" s="170"/>
      <c r="OM204" s="170"/>
      <c r="ON204" s="170"/>
      <c r="OO204" s="170"/>
      <c r="OP204" s="170"/>
      <c r="OQ204" s="170"/>
      <c r="OR204" s="170"/>
      <c r="OS204" s="170"/>
      <c r="OT204" s="170"/>
      <c r="OU204" s="170"/>
      <c r="OV204" s="170"/>
      <c r="OW204" s="170"/>
      <c r="OX204" s="170"/>
      <c r="OY204" s="170"/>
      <c r="OZ204" s="170"/>
      <c r="PA204" s="170"/>
      <c r="PB204" s="170"/>
      <c r="PC204" s="170"/>
      <c r="PD204" s="170"/>
      <c r="PE204" s="170"/>
      <c r="PF204" s="170"/>
      <c r="PG204" s="170"/>
      <c r="PH204" s="170"/>
      <c r="PI204" s="170"/>
      <c r="PJ204" s="170"/>
      <c r="PK204" s="170"/>
      <c r="PL204" s="170"/>
      <c r="PM204" s="170"/>
      <c r="PN204" s="170"/>
      <c r="PO204" s="170"/>
      <c r="PP204" s="170"/>
      <c r="PQ204" s="170"/>
      <c r="PR204" s="170"/>
      <c r="PS204" s="170"/>
      <c r="PT204" s="170"/>
      <c r="PU204" s="170"/>
      <c r="PV204" s="170"/>
      <c r="PW204" s="170"/>
      <c r="PX204" s="170"/>
      <c r="PY204" s="170"/>
      <c r="PZ204" s="170"/>
      <c r="QA204" s="170"/>
      <c r="QB204" s="170"/>
      <c r="QC204" s="170"/>
      <c r="QD204" s="170"/>
      <c r="QE204" s="170"/>
      <c r="QF204" s="170"/>
      <c r="QG204" s="170"/>
      <c r="QH204" s="170"/>
      <c r="QI204" s="170"/>
      <c r="QJ204" s="170"/>
      <c r="QK204" s="170"/>
      <c r="QL204" s="170"/>
      <c r="QM204" s="170"/>
      <c r="QN204" s="170"/>
      <c r="QO204" s="170"/>
      <c r="QP204" s="170"/>
      <c r="QQ204" s="170"/>
      <c r="QR204" s="170"/>
      <c r="QS204" s="170"/>
      <c r="QT204" s="170"/>
      <c r="QU204" s="170"/>
      <c r="QV204" s="170"/>
      <c r="QW204" s="170"/>
      <c r="QX204" s="170"/>
      <c r="QY204" s="170"/>
      <c r="QZ204" s="170"/>
      <c r="RA204" s="170"/>
      <c r="RB204" s="170"/>
      <c r="RC204" s="170"/>
      <c r="RD204" s="170"/>
      <c r="RE204" s="170"/>
      <c r="RF204" s="170"/>
      <c r="RG204" s="170"/>
      <c r="RH204" s="170"/>
      <c r="RI204" s="170"/>
      <c r="RJ204" s="170"/>
      <c r="RK204" s="170"/>
      <c r="RL204" s="170"/>
      <c r="RM204" s="170"/>
      <c r="RN204" s="170"/>
      <c r="RO204" s="170"/>
      <c r="RP204" s="170"/>
      <c r="RQ204" s="170"/>
      <c r="RR204" s="170"/>
      <c r="RS204" s="170"/>
      <c r="RT204" s="170"/>
      <c r="RU204" s="170"/>
      <c r="RV204" s="170"/>
      <c r="RW204" s="170"/>
      <c r="RX204" s="170"/>
      <c r="RY204" s="170"/>
      <c r="RZ204" s="170"/>
      <c r="SA204" s="170"/>
      <c r="SB204" s="170"/>
      <c r="SC204" s="170"/>
      <c r="SD204" s="170"/>
      <c r="SE204" s="170"/>
      <c r="SF204" s="170"/>
      <c r="SG204" s="170"/>
      <c r="SH204" s="170"/>
      <c r="SI204" s="170"/>
      <c r="SJ204" s="170"/>
      <c r="SK204" s="170"/>
      <c r="SL204" s="170"/>
      <c r="SM204" s="170"/>
      <c r="SN204" s="170"/>
      <c r="SO204" s="170"/>
      <c r="SP204" s="170"/>
      <c r="SQ204" s="170"/>
      <c r="SR204" s="170"/>
      <c r="SS204" s="170"/>
      <c r="ST204" s="170"/>
      <c r="SU204" s="170"/>
      <c r="SV204" s="170"/>
      <c r="SW204" s="170"/>
      <c r="SX204" s="170"/>
      <c r="SY204" s="170"/>
      <c r="SZ204" s="170"/>
      <c r="TA204" s="170"/>
      <c r="TB204" s="170"/>
      <c r="TC204" s="170"/>
      <c r="TD204" s="170"/>
      <c r="TE204" s="170"/>
      <c r="TF204" s="170"/>
      <c r="TG204" s="170"/>
      <c r="TH204" s="170"/>
      <c r="TI204" s="170"/>
      <c r="TJ204" s="170"/>
      <c r="TK204" s="170"/>
      <c r="TL204" s="170"/>
      <c r="TM204" s="170"/>
      <c r="TN204" s="170"/>
      <c r="TO204" s="170"/>
      <c r="TP204" s="170"/>
      <c r="TQ204" s="170"/>
      <c r="TR204" s="170"/>
      <c r="TS204" s="170"/>
      <c r="TT204" s="170"/>
      <c r="TU204" s="170"/>
      <c r="TV204" s="170"/>
      <c r="TW204" s="170"/>
      <c r="TX204" s="170"/>
      <c r="TY204" s="170"/>
      <c r="TZ204" s="170"/>
      <c r="UA204" s="170"/>
      <c r="UB204" s="170"/>
      <c r="UC204" s="170"/>
      <c r="UD204" s="170"/>
      <c r="UE204" s="170"/>
      <c r="UF204" s="170"/>
      <c r="UG204" s="170"/>
      <c r="UH204" s="170"/>
      <c r="UI204" s="170"/>
      <c r="UJ204" s="170"/>
      <c r="UK204" s="170"/>
      <c r="UL204" s="170"/>
      <c r="UM204" s="170"/>
      <c r="UN204" s="170"/>
      <c r="UO204" s="170"/>
      <c r="UP204" s="170"/>
      <c r="UQ204" s="170"/>
      <c r="UR204" s="170"/>
      <c r="US204" s="170"/>
      <c r="UT204" s="170"/>
      <c r="UU204" s="170"/>
      <c r="UV204" s="170"/>
      <c r="UW204" s="170"/>
      <c r="UX204" s="170"/>
      <c r="UY204" s="170"/>
      <c r="UZ204" s="170"/>
      <c r="VA204" s="170"/>
      <c r="VB204" s="170"/>
      <c r="VC204" s="170"/>
      <c r="VD204" s="170"/>
      <c r="VE204" s="170"/>
      <c r="VF204" s="170"/>
      <c r="VG204" s="170"/>
      <c r="VH204" s="170"/>
      <c r="VI204" s="170"/>
      <c r="VJ204" s="170"/>
      <c r="VK204" s="170"/>
      <c r="VL204" s="170"/>
      <c r="VM204" s="170"/>
      <c r="VN204" s="170"/>
      <c r="VO204" s="170"/>
      <c r="VP204" s="170"/>
      <c r="VQ204" s="170"/>
      <c r="VR204" s="170"/>
      <c r="VS204" s="170"/>
      <c r="VT204" s="170"/>
      <c r="VU204" s="170"/>
      <c r="VV204" s="170"/>
      <c r="VW204" s="170"/>
      <c r="VX204" s="170"/>
      <c r="VY204" s="170"/>
      <c r="VZ204" s="170"/>
      <c r="WA204" s="170"/>
      <c r="WB204" s="170"/>
      <c r="WC204" s="170"/>
      <c r="WD204" s="170"/>
      <c r="WE204" s="170"/>
      <c r="WF204" s="170"/>
      <c r="WG204" s="170"/>
      <c r="WH204" s="170"/>
      <c r="WI204" s="170"/>
      <c r="WJ204" s="170"/>
      <c r="WK204" s="170"/>
      <c r="WL204" s="170"/>
      <c r="WM204" s="170"/>
      <c r="WN204" s="170"/>
      <c r="WO204" s="170"/>
      <c r="WP204" s="170"/>
      <c r="WQ204" s="170"/>
      <c r="WR204" s="170"/>
      <c r="WS204" s="170"/>
      <c r="WT204" s="170"/>
      <c r="WU204" s="170"/>
      <c r="WV204" s="170"/>
      <c r="WW204" s="170"/>
      <c r="WX204" s="170"/>
      <c r="WY204" s="170"/>
      <c r="WZ204" s="170"/>
      <c r="XA204" s="170"/>
      <c r="XB204" s="170"/>
      <c r="XC204" s="170"/>
      <c r="XD204" s="170"/>
      <c r="XE204" s="170"/>
      <c r="XF204" s="170"/>
      <c r="XG204" s="170"/>
      <c r="XH204" s="170"/>
      <c r="XI204" s="170"/>
      <c r="XJ204" s="170"/>
      <c r="XK204" s="170"/>
      <c r="XL204" s="170"/>
      <c r="XM204" s="170"/>
      <c r="XN204" s="170"/>
      <c r="XO204" s="170"/>
      <c r="XP204" s="170"/>
      <c r="XQ204" s="170"/>
      <c r="XR204" s="170"/>
      <c r="XS204" s="170"/>
      <c r="XT204" s="170"/>
      <c r="XU204" s="170"/>
      <c r="XV204" s="170"/>
      <c r="XW204" s="170"/>
      <c r="XX204" s="170"/>
      <c r="XY204" s="170"/>
      <c r="XZ204" s="170"/>
      <c r="YA204" s="170"/>
      <c r="YB204" s="170"/>
      <c r="YC204" s="170"/>
      <c r="YD204" s="170"/>
      <c r="YE204" s="170"/>
      <c r="YF204" s="170"/>
      <c r="YG204" s="170"/>
      <c r="YH204" s="170"/>
      <c r="YI204" s="170"/>
      <c r="YJ204" s="170"/>
      <c r="YK204" s="170"/>
      <c r="YL204" s="170"/>
      <c r="YM204" s="170"/>
      <c r="YN204" s="170"/>
      <c r="YO204" s="170"/>
      <c r="YP204" s="170"/>
      <c r="YQ204" s="170"/>
      <c r="YR204" s="170"/>
      <c r="YS204" s="170"/>
      <c r="YT204" s="170"/>
      <c r="YU204" s="170"/>
      <c r="YV204" s="170"/>
      <c r="YW204" s="170"/>
      <c r="YX204" s="170"/>
      <c r="YY204" s="170"/>
      <c r="YZ204" s="170"/>
      <c r="ZA204" s="170"/>
      <c r="ZB204" s="170"/>
      <c r="ZC204" s="170"/>
      <c r="ZD204" s="170"/>
      <c r="ZE204" s="170"/>
      <c r="ZF204" s="170"/>
      <c r="ZG204" s="170"/>
      <c r="ZH204" s="170"/>
      <c r="ZI204" s="170"/>
      <c r="ZJ204" s="170"/>
      <c r="ZK204" s="170"/>
      <c r="ZL204" s="170"/>
      <c r="ZM204" s="170"/>
      <c r="ZN204" s="170"/>
      <c r="ZO204" s="170"/>
      <c r="ZP204" s="170"/>
      <c r="ZQ204" s="170"/>
      <c r="ZR204" s="170"/>
      <c r="ZS204" s="170"/>
      <c r="ZT204" s="170"/>
      <c r="ZU204" s="170"/>
      <c r="ZV204" s="170"/>
      <c r="ZW204" s="170"/>
      <c r="ZX204" s="170"/>
      <c r="ZY204" s="170"/>
      <c r="ZZ204" s="170"/>
      <c r="AAA204" s="170"/>
      <c r="AAB204" s="170"/>
      <c r="AAC204" s="170"/>
      <c r="AAD204" s="170"/>
      <c r="AAE204" s="170"/>
      <c r="AAF204" s="170"/>
      <c r="AAG204" s="170"/>
      <c r="AAH204" s="170"/>
      <c r="AAI204" s="170"/>
      <c r="AAJ204" s="170"/>
      <c r="AAK204" s="170"/>
      <c r="AAL204" s="170"/>
      <c r="AAM204" s="170"/>
      <c r="AAN204" s="170"/>
      <c r="AAO204" s="170"/>
      <c r="AAP204" s="170"/>
      <c r="AAQ204" s="170"/>
      <c r="AAR204" s="170"/>
      <c r="AAS204" s="170"/>
      <c r="AAT204" s="170"/>
      <c r="AAU204" s="170"/>
      <c r="AAV204" s="170"/>
      <c r="AAW204" s="170"/>
      <c r="AAX204" s="170"/>
      <c r="AAY204" s="170"/>
      <c r="AAZ204" s="170"/>
      <c r="ABA204" s="170"/>
      <c r="ABB204" s="170"/>
      <c r="ABC204" s="170"/>
      <c r="ABD204" s="170"/>
      <c r="ABE204" s="170"/>
      <c r="ABF204" s="170"/>
      <c r="ABG204" s="170"/>
      <c r="ABH204" s="170"/>
      <c r="ABI204" s="170"/>
      <c r="ABJ204" s="170"/>
      <c r="ABK204" s="170"/>
      <c r="ABL204" s="170"/>
      <c r="ABM204" s="170"/>
      <c r="ABN204" s="170"/>
      <c r="ABO204" s="170"/>
      <c r="ABP204" s="170"/>
      <c r="ABQ204" s="170"/>
      <c r="ABR204" s="170"/>
      <c r="ABS204" s="170"/>
      <c r="ABT204" s="170"/>
      <c r="ABU204" s="170"/>
      <c r="ABV204" s="170"/>
      <c r="ABW204" s="170"/>
      <c r="ABX204" s="170"/>
      <c r="ABY204" s="170"/>
      <c r="ABZ204" s="170"/>
      <c r="ACA204" s="170"/>
      <c r="ACB204" s="170"/>
      <c r="ACC204" s="170"/>
      <c r="ACD204" s="170"/>
      <c r="ACE204" s="170"/>
      <c r="ACF204" s="170"/>
      <c r="ACG204" s="170"/>
      <c r="ACH204" s="170"/>
      <c r="ACI204" s="170"/>
      <c r="ACJ204" s="170"/>
      <c r="ACK204" s="170"/>
      <c r="ACL204" s="170"/>
      <c r="ACM204" s="170"/>
      <c r="ACN204" s="170"/>
      <c r="ACO204" s="170"/>
      <c r="ACP204" s="170"/>
      <c r="ACQ204" s="170"/>
      <c r="ACR204" s="170"/>
      <c r="ACS204" s="170"/>
      <c r="ACT204" s="170"/>
      <c r="ACU204" s="170"/>
      <c r="ACV204" s="170"/>
      <c r="ACW204" s="170"/>
      <c r="ACX204" s="170"/>
      <c r="ACY204" s="170"/>
      <c r="ACZ204" s="170"/>
      <c r="ADA204" s="170"/>
      <c r="ADB204" s="170"/>
      <c r="ADC204" s="170"/>
      <c r="ADD204" s="170"/>
      <c r="ADE204" s="170"/>
      <c r="ADF204" s="170"/>
      <c r="ADG204" s="170"/>
      <c r="ADH204" s="170"/>
      <c r="ADI204" s="170"/>
      <c r="ADJ204" s="170"/>
      <c r="ADK204" s="170"/>
      <c r="ADL204" s="170"/>
      <c r="ADM204" s="170"/>
      <c r="ADN204" s="170"/>
      <c r="ADO204" s="170"/>
      <c r="ADP204" s="170"/>
      <c r="ADQ204" s="170"/>
      <c r="ADR204" s="170"/>
      <c r="ADS204" s="170"/>
      <c r="ADT204" s="170"/>
      <c r="ADU204" s="170"/>
      <c r="ADV204" s="170"/>
      <c r="ADW204" s="170"/>
      <c r="ADX204" s="170"/>
      <c r="ADY204" s="170"/>
      <c r="ADZ204" s="170"/>
      <c r="AEA204" s="170"/>
      <c r="AEB204" s="170"/>
      <c r="AEC204" s="170"/>
      <c r="AED204" s="170"/>
      <c r="AEE204" s="170"/>
      <c r="AEF204" s="170"/>
      <c r="AEG204" s="170"/>
      <c r="AEH204" s="170"/>
      <c r="AEI204" s="170"/>
      <c r="AEJ204" s="170"/>
      <c r="AEK204" s="170"/>
      <c r="AEL204" s="170"/>
      <c r="AEM204" s="170"/>
      <c r="AEN204" s="170"/>
      <c r="AEO204" s="170"/>
      <c r="AEP204" s="170"/>
      <c r="AEQ204" s="170"/>
      <c r="AER204" s="170"/>
      <c r="AES204" s="170"/>
      <c r="AET204" s="170"/>
      <c r="AEU204" s="170"/>
      <c r="AEV204" s="170"/>
      <c r="AEW204" s="170"/>
      <c r="AEX204" s="170"/>
      <c r="AEY204" s="170"/>
      <c r="AEZ204" s="170"/>
      <c r="AFA204" s="170"/>
      <c r="AFB204" s="170"/>
      <c r="AFC204" s="170"/>
      <c r="AFD204" s="170"/>
      <c r="AFE204" s="170"/>
      <c r="AFF204" s="170"/>
      <c r="AFG204" s="170"/>
      <c r="AFH204" s="170"/>
      <c r="AFI204" s="170"/>
      <c r="AFJ204" s="170"/>
      <c r="AFK204" s="170"/>
      <c r="AFL204" s="170"/>
      <c r="AFM204" s="170"/>
      <c r="AFN204" s="170"/>
      <c r="AFO204" s="170"/>
      <c r="AFP204" s="170"/>
      <c r="AFQ204" s="170"/>
      <c r="AFR204" s="170"/>
      <c r="AFS204" s="170"/>
      <c r="AFT204" s="170"/>
      <c r="AFU204" s="170"/>
      <c r="AFV204" s="170"/>
      <c r="AFW204" s="170"/>
      <c r="AFX204" s="170"/>
      <c r="AFY204" s="170"/>
      <c r="AFZ204" s="170"/>
      <c r="AGA204" s="170"/>
      <c r="AGB204" s="170"/>
      <c r="AGC204" s="170"/>
      <c r="AGD204" s="170"/>
      <c r="AGE204" s="170"/>
      <c r="AGF204" s="170"/>
      <c r="AGG204" s="170"/>
      <c r="AGH204" s="170"/>
      <c r="AGI204" s="170"/>
      <c r="AGJ204" s="170"/>
      <c r="AGK204" s="170"/>
      <c r="AGL204" s="170"/>
      <c r="AGM204" s="170"/>
      <c r="AGN204" s="170"/>
      <c r="AGO204" s="170"/>
      <c r="AGP204" s="170"/>
      <c r="AGQ204" s="170"/>
      <c r="AGR204" s="170"/>
      <c r="AGS204" s="170"/>
      <c r="AGT204" s="170"/>
      <c r="AGU204" s="170"/>
      <c r="AGV204" s="170"/>
      <c r="AGW204" s="170"/>
      <c r="AGX204" s="170"/>
      <c r="AGY204" s="170"/>
      <c r="AGZ204" s="170"/>
      <c r="AHA204" s="170"/>
      <c r="AHB204" s="170"/>
      <c r="AHC204" s="170"/>
      <c r="AHD204" s="170"/>
      <c r="AHE204" s="170"/>
      <c r="AHF204" s="170"/>
      <c r="AHG204" s="170"/>
      <c r="AHH204" s="170"/>
      <c r="AHI204" s="170"/>
      <c r="AHJ204" s="170"/>
      <c r="AHK204" s="170"/>
      <c r="AHL204" s="170"/>
      <c r="AHM204" s="170"/>
      <c r="AHN204" s="170"/>
      <c r="AHO204" s="170"/>
      <c r="AHP204" s="170"/>
      <c r="AHQ204" s="170"/>
      <c r="AHR204" s="170"/>
      <c r="AHS204" s="170"/>
      <c r="AHT204" s="170"/>
      <c r="AHU204" s="170"/>
      <c r="AHV204" s="170"/>
      <c r="AHW204" s="170"/>
      <c r="AHX204" s="170"/>
      <c r="AHY204" s="170"/>
      <c r="AHZ204" s="170"/>
      <c r="AIA204" s="170"/>
      <c r="AIB204" s="170"/>
      <c r="AIC204" s="170"/>
      <c r="AID204" s="170"/>
      <c r="AIE204" s="170"/>
      <c r="AIF204" s="170"/>
      <c r="AIG204" s="170"/>
      <c r="AIH204" s="170"/>
      <c r="AII204" s="170"/>
      <c r="AIJ204" s="170"/>
      <c r="AIK204" s="170"/>
      <c r="AIL204" s="170"/>
      <c r="AIM204" s="170"/>
      <c r="AIN204" s="170"/>
      <c r="AIO204" s="170"/>
      <c r="AIP204" s="170"/>
      <c r="AIQ204" s="170"/>
      <c r="AIR204" s="170"/>
      <c r="AIS204" s="170"/>
      <c r="AIT204" s="170"/>
      <c r="AIU204" s="170"/>
      <c r="AIV204" s="170"/>
      <c r="AIW204" s="170"/>
      <c r="AIX204" s="170"/>
      <c r="AIY204" s="170"/>
      <c r="AIZ204" s="170"/>
      <c r="AJA204" s="170"/>
      <c r="AJB204" s="170"/>
      <c r="AJC204" s="170"/>
      <c r="AJD204" s="170"/>
      <c r="AJE204" s="170"/>
      <c r="AJF204" s="170"/>
      <c r="AJG204" s="170"/>
      <c r="AJH204" s="170"/>
      <c r="AJI204" s="170"/>
      <c r="AJJ204" s="170"/>
      <c r="AJK204" s="170"/>
      <c r="AJL204" s="170"/>
      <c r="AJM204" s="170"/>
      <c r="AJN204" s="170"/>
      <c r="AJO204" s="170"/>
      <c r="AJP204" s="170"/>
      <c r="AJQ204" s="170"/>
      <c r="AJR204" s="170"/>
      <c r="AJS204" s="170"/>
      <c r="AJT204" s="170"/>
      <c r="AJU204" s="170"/>
      <c r="AJV204" s="170"/>
      <c r="AJW204" s="170"/>
      <c r="AJX204" s="170"/>
      <c r="AJY204" s="170"/>
      <c r="AJZ204" s="170"/>
      <c r="AKA204" s="170"/>
      <c r="AKB204" s="170"/>
      <c r="AKC204" s="170"/>
      <c r="AKD204" s="170"/>
      <c r="AKE204" s="170"/>
      <c r="AKF204" s="170"/>
      <c r="AKG204" s="170"/>
      <c r="AKH204" s="170"/>
      <c r="AKI204" s="170"/>
      <c r="AKJ204" s="170"/>
      <c r="AKK204" s="170"/>
      <c r="AKL204" s="170"/>
      <c r="AKM204" s="170"/>
      <c r="AKN204" s="170"/>
      <c r="AKO204" s="170"/>
      <c r="AKP204" s="170"/>
      <c r="AKQ204" s="170"/>
      <c r="AKR204" s="170"/>
      <c r="AKS204" s="170"/>
      <c r="AKT204" s="170"/>
      <c r="AKU204" s="170"/>
      <c r="AKV204" s="170"/>
      <c r="AKW204" s="170"/>
      <c r="AKX204" s="170"/>
      <c r="AKY204" s="170"/>
      <c r="AKZ204" s="170"/>
      <c r="ALA204" s="170"/>
      <c r="ALB204" s="170"/>
      <c r="ALC204" s="170"/>
      <c r="ALD204" s="170"/>
      <c r="ALE204" s="170"/>
      <c r="ALF204" s="170"/>
      <c r="ALG204" s="170"/>
      <c r="ALH204" s="170"/>
      <c r="ALI204" s="170"/>
      <c r="ALJ204" s="170"/>
      <c r="ALK204" s="170"/>
      <c r="ALL204" s="170"/>
      <c r="ALM204" s="170"/>
      <c r="ALN204" s="170"/>
      <c r="ALO204" s="170"/>
      <c r="ALP204" s="170"/>
      <c r="ALQ204" s="170"/>
      <c r="ALR204" s="170"/>
      <c r="ALS204" s="170"/>
      <c r="ALT204" s="170"/>
      <c r="ALU204" s="170"/>
      <c r="ALV204" s="170"/>
      <c r="ALW204" s="170"/>
      <c r="ALX204" s="170"/>
      <c r="ALY204" s="170"/>
      <c r="ALZ204" s="170"/>
      <c r="AMA204" s="170"/>
      <c r="AMB204" s="170"/>
      <c r="AMC204" s="170"/>
      <c r="AMD204" s="170"/>
      <c r="AME204" s="170"/>
      <c r="AMF204" s="170"/>
      <c r="AMG204" s="170"/>
      <c r="AMH204" s="170"/>
      <c r="AMI204" s="170"/>
      <c r="AMJ204" s="170"/>
    </row>
    <row r="205" spans="1:1026" x14ac:dyDescent="0.25">
      <c r="A205" s="294" t="s">
        <v>5399</v>
      </c>
      <c r="B205" s="257">
        <v>205</v>
      </c>
      <c r="C205" s="295" t="s">
        <v>5400</v>
      </c>
      <c r="D205" s="296" t="s">
        <v>5401</v>
      </c>
      <c r="E205" s="297"/>
      <c r="F205" s="298"/>
      <c r="G205" s="299"/>
      <c r="H205" s="299"/>
      <c r="I205" s="492">
        <v>17.632000000000001</v>
      </c>
      <c r="J205" s="298"/>
      <c r="K205" s="298"/>
      <c r="L205" s="298"/>
      <c r="M205" s="298"/>
      <c r="N205" s="298"/>
      <c r="O205" s="300"/>
      <c r="P205" s="300"/>
      <c r="Q205" s="298"/>
      <c r="R205" s="298"/>
      <c r="S205" s="298"/>
      <c r="T205" s="298"/>
      <c r="U205" s="298"/>
      <c r="V205" s="301"/>
      <c r="W205" s="302">
        <f t="shared" si="87"/>
        <v>100</v>
      </c>
      <c r="X205" s="302">
        <f t="shared" si="100"/>
        <v>100</v>
      </c>
      <c r="Y205" s="283">
        <f t="shared" si="101"/>
        <v>100</v>
      </c>
      <c r="Z205" s="302">
        <f t="shared" si="88"/>
        <v>100</v>
      </c>
      <c r="AA205" s="302">
        <f t="shared" si="89"/>
        <v>100</v>
      </c>
      <c r="AB205" s="303">
        <f t="shared" si="90"/>
        <v>100</v>
      </c>
      <c r="AC205" s="303">
        <f t="shared" si="91"/>
        <v>100</v>
      </c>
      <c r="AD205" s="303">
        <f t="shared" si="92"/>
        <v>100</v>
      </c>
      <c r="AE205" s="284">
        <f t="shared" si="102"/>
        <v>100</v>
      </c>
      <c r="AF205" s="284">
        <f t="shared" si="96"/>
        <v>100</v>
      </c>
      <c r="AG205" s="304">
        <f t="shared" si="107"/>
        <v>100</v>
      </c>
      <c r="AH205" s="304">
        <f t="shared" si="108"/>
        <v>100</v>
      </c>
      <c r="AI205" s="304">
        <f t="shared" si="109"/>
        <v>100</v>
      </c>
      <c r="AJ205" s="304">
        <f t="shared" si="110"/>
        <v>100</v>
      </c>
      <c r="AK205" s="305" t="s">
        <v>750</v>
      </c>
      <c r="AL205" s="306"/>
      <c r="AM205" s="297"/>
      <c r="AN205" s="511"/>
      <c r="AO205" s="297"/>
      <c r="AP205" s="297"/>
      <c r="AQ205" s="277"/>
      <c r="AR205" s="356" t="s">
        <v>5402</v>
      </c>
      <c r="AS205" s="356" t="s">
        <v>31839</v>
      </c>
      <c r="AT205" s="277"/>
      <c r="AU205" s="277"/>
      <c r="AW205" s="170"/>
      <c r="AX205" s="170"/>
      <c r="AY205" s="170"/>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0"/>
      <c r="EM205" s="170"/>
      <c r="EN205" s="170"/>
      <c r="EO205" s="170"/>
      <c r="EP205" s="170"/>
      <c r="EQ205" s="170"/>
      <c r="ER205" s="170"/>
      <c r="ES205" s="170"/>
      <c r="ET205" s="170"/>
      <c r="EU205" s="170"/>
      <c r="EV205" s="170"/>
      <c r="EW205" s="170"/>
      <c r="EX205" s="170"/>
      <c r="EY205" s="170"/>
      <c r="EZ205" s="170"/>
      <c r="FA205" s="170"/>
      <c r="FB205" s="170"/>
      <c r="FC205" s="170"/>
      <c r="FD205" s="170"/>
      <c r="FE205" s="170"/>
      <c r="FF205" s="170"/>
      <c r="FG205" s="170"/>
      <c r="FH205" s="170"/>
      <c r="FI205" s="170"/>
      <c r="FJ205" s="170"/>
      <c r="FK205" s="170"/>
      <c r="FL205" s="170"/>
      <c r="FM205" s="170"/>
      <c r="FN205" s="170"/>
      <c r="FO205" s="170"/>
      <c r="FP205" s="170"/>
      <c r="FQ205" s="170"/>
      <c r="FR205" s="170"/>
      <c r="FS205" s="170"/>
      <c r="FT205" s="170"/>
      <c r="FU205" s="170"/>
      <c r="FV205" s="170"/>
      <c r="FW205" s="170"/>
      <c r="FX205" s="170"/>
      <c r="FY205" s="170"/>
      <c r="FZ205" s="170"/>
      <c r="GA205" s="170"/>
      <c r="GB205" s="170"/>
      <c r="GC205" s="170"/>
      <c r="GD205" s="170"/>
      <c r="GE205" s="170"/>
      <c r="GF205" s="170"/>
      <c r="GG205" s="170"/>
      <c r="GH205" s="170"/>
      <c r="GI205" s="170"/>
      <c r="GJ205" s="170"/>
      <c r="GK205" s="170"/>
      <c r="GL205" s="170"/>
      <c r="GM205" s="170"/>
      <c r="GN205" s="170"/>
      <c r="GO205" s="170"/>
      <c r="GP205" s="170"/>
      <c r="GQ205" s="170"/>
      <c r="GR205" s="170"/>
      <c r="GS205" s="170"/>
      <c r="GT205" s="170"/>
      <c r="GU205" s="170"/>
      <c r="GV205" s="170"/>
      <c r="GW205" s="170"/>
      <c r="GX205" s="170"/>
      <c r="GY205" s="170"/>
      <c r="GZ205" s="170"/>
      <c r="HA205" s="170"/>
      <c r="HB205" s="170"/>
      <c r="HC205" s="170"/>
      <c r="HD205" s="170"/>
      <c r="HE205" s="170"/>
      <c r="HF205" s="170"/>
      <c r="HG205" s="170"/>
      <c r="HH205" s="170"/>
      <c r="HI205" s="170"/>
      <c r="HJ205" s="170"/>
      <c r="HK205" s="170"/>
      <c r="HL205" s="170"/>
      <c r="HM205" s="170"/>
      <c r="HN205" s="170"/>
      <c r="HO205" s="170"/>
      <c r="HP205" s="170"/>
      <c r="HQ205" s="170"/>
      <c r="HR205" s="170"/>
      <c r="HS205" s="170"/>
      <c r="HT205" s="170"/>
      <c r="HU205" s="170"/>
      <c r="HV205" s="170"/>
      <c r="HW205" s="170"/>
      <c r="HX205" s="170"/>
      <c r="HY205" s="170"/>
      <c r="HZ205" s="170"/>
      <c r="IA205" s="170"/>
      <c r="IB205" s="170"/>
      <c r="IC205" s="170"/>
      <c r="ID205" s="170"/>
      <c r="IE205" s="170"/>
      <c r="IF205" s="170"/>
      <c r="IG205" s="170"/>
      <c r="IH205" s="170"/>
      <c r="II205" s="170"/>
      <c r="IJ205" s="170"/>
      <c r="IK205" s="170"/>
      <c r="IL205" s="170"/>
      <c r="IM205" s="170"/>
      <c r="IN205" s="170"/>
      <c r="IO205" s="170"/>
      <c r="IP205" s="170"/>
      <c r="IQ205" s="170"/>
      <c r="IR205" s="170"/>
      <c r="IS205" s="170"/>
      <c r="IT205" s="170"/>
      <c r="IU205" s="170"/>
      <c r="IV205" s="170"/>
      <c r="IW205" s="170"/>
      <c r="IX205" s="170"/>
      <c r="IY205" s="170"/>
      <c r="IZ205" s="170"/>
      <c r="JA205" s="170"/>
      <c r="JB205" s="170"/>
      <c r="JC205" s="170"/>
      <c r="JD205" s="170"/>
      <c r="JE205" s="170"/>
      <c r="JF205" s="170"/>
      <c r="JG205" s="170"/>
      <c r="JH205" s="170"/>
      <c r="JI205" s="170"/>
      <c r="JJ205" s="170"/>
      <c r="JK205" s="170"/>
      <c r="JL205" s="170"/>
      <c r="JM205" s="170"/>
      <c r="JN205" s="170"/>
      <c r="JO205" s="170"/>
      <c r="JP205" s="170"/>
      <c r="JQ205" s="170"/>
      <c r="JR205" s="170"/>
      <c r="JS205" s="170"/>
      <c r="JT205" s="170"/>
      <c r="JU205" s="170"/>
      <c r="JV205" s="170"/>
      <c r="JW205" s="170"/>
      <c r="JX205" s="170"/>
      <c r="JY205" s="170"/>
      <c r="JZ205" s="170"/>
      <c r="KA205" s="170"/>
      <c r="KB205" s="170"/>
      <c r="KC205" s="170"/>
      <c r="KD205" s="170"/>
      <c r="KE205" s="170"/>
      <c r="KF205" s="170"/>
      <c r="KG205" s="170"/>
      <c r="KH205" s="170"/>
      <c r="KI205" s="170"/>
      <c r="KJ205" s="170"/>
      <c r="KK205" s="170"/>
      <c r="KL205" s="170"/>
      <c r="KM205" s="170"/>
      <c r="KN205" s="170"/>
      <c r="KO205" s="170"/>
      <c r="KP205" s="170"/>
      <c r="KQ205" s="170"/>
      <c r="KR205" s="170"/>
      <c r="KS205" s="170"/>
      <c r="KT205" s="170"/>
      <c r="KU205" s="170"/>
      <c r="KV205" s="170"/>
      <c r="KW205" s="170"/>
      <c r="KX205" s="170"/>
      <c r="KY205" s="170"/>
      <c r="KZ205" s="170"/>
      <c r="LA205" s="170"/>
      <c r="LB205" s="170"/>
      <c r="LC205" s="170"/>
      <c r="LD205" s="170"/>
      <c r="LE205" s="170"/>
      <c r="LF205" s="170"/>
      <c r="LG205" s="170"/>
      <c r="LH205" s="170"/>
      <c r="LI205" s="170"/>
      <c r="LJ205" s="170"/>
      <c r="LK205" s="170"/>
      <c r="LL205" s="170"/>
      <c r="LM205" s="170"/>
      <c r="LN205" s="170"/>
      <c r="LO205" s="170"/>
      <c r="LP205" s="170"/>
      <c r="LQ205" s="170"/>
      <c r="LR205" s="170"/>
      <c r="LS205" s="170"/>
      <c r="LT205" s="170"/>
      <c r="LU205" s="170"/>
      <c r="LV205" s="170"/>
      <c r="LW205" s="170"/>
      <c r="LX205" s="170"/>
      <c r="LY205" s="170"/>
      <c r="LZ205" s="170"/>
      <c r="MA205" s="170"/>
      <c r="MB205" s="170"/>
      <c r="MC205" s="170"/>
      <c r="MD205" s="170"/>
      <c r="ME205" s="170"/>
      <c r="MF205" s="170"/>
      <c r="MG205" s="170"/>
      <c r="MH205" s="170"/>
      <c r="MI205" s="170"/>
      <c r="MJ205" s="170"/>
      <c r="MK205" s="170"/>
      <c r="ML205" s="170"/>
      <c r="MM205" s="170"/>
      <c r="MN205" s="170"/>
      <c r="MO205" s="170"/>
      <c r="MP205" s="170"/>
      <c r="MQ205" s="170"/>
      <c r="MR205" s="170"/>
      <c r="MS205" s="170"/>
      <c r="MT205" s="170"/>
      <c r="MU205" s="170"/>
      <c r="MV205" s="170"/>
      <c r="MW205" s="170"/>
      <c r="MX205" s="170"/>
      <c r="MY205" s="170"/>
      <c r="MZ205" s="170"/>
      <c r="NA205" s="170"/>
      <c r="NB205" s="170"/>
      <c r="NC205" s="170"/>
      <c r="ND205" s="170"/>
      <c r="NE205" s="170"/>
      <c r="NF205" s="170"/>
      <c r="NG205" s="170"/>
      <c r="NH205" s="170"/>
      <c r="NI205" s="170"/>
      <c r="NJ205" s="170"/>
      <c r="NK205" s="170"/>
      <c r="NL205" s="170"/>
      <c r="NM205" s="170"/>
      <c r="NN205" s="170"/>
      <c r="NO205" s="170"/>
      <c r="NP205" s="170"/>
      <c r="NQ205" s="170"/>
      <c r="NR205" s="170"/>
      <c r="NS205" s="170"/>
      <c r="NT205" s="170"/>
      <c r="NU205" s="170"/>
      <c r="NV205" s="170"/>
      <c r="NW205" s="170"/>
      <c r="NX205" s="170"/>
      <c r="NY205" s="170"/>
      <c r="NZ205" s="170"/>
      <c r="OA205" s="170"/>
      <c r="OB205" s="170"/>
      <c r="OC205" s="170"/>
      <c r="OD205" s="170"/>
      <c r="OE205" s="170"/>
      <c r="OF205" s="170"/>
      <c r="OG205" s="170"/>
      <c r="OH205" s="170"/>
      <c r="OI205" s="170"/>
      <c r="OJ205" s="170"/>
      <c r="OK205" s="170"/>
      <c r="OL205" s="170"/>
      <c r="OM205" s="170"/>
      <c r="ON205" s="170"/>
      <c r="OO205" s="170"/>
      <c r="OP205" s="170"/>
      <c r="OQ205" s="170"/>
      <c r="OR205" s="170"/>
      <c r="OS205" s="170"/>
      <c r="OT205" s="170"/>
      <c r="OU205" s="170"/>
      <c r="OV205" s="170"/>
      <c r="OW205" s="170"/>
      <c r="OX205" s="170"/>
      <c r="OY205" s="170"/>
      <c r="OZ205" s="170"/>
      <c r="PA205" s="170"/>
      <c r="PB205" s="170"/>
      <c r="PC205" s="170"/>
      <c r="PD205" s="170"/>
      <c r="PE205" s="170"/>
      <c r="PF205" s="170"/>
      <c r="PG205" s="170"/>
      <c r="PH205" s="170"/>
      <c r="PI205" s="170"/>
      <c r="PJ205" s="170"/>
      <c r="PK205" s="170"/>
      <c r="PL205" s="170"/>
      <c r="PM205" s="170"/>
      <c r="PN205" s="170"/>
      <c r="PO205" s="170"/>
      <c r="PP205" s="170"/>
      <c r="PQ205" s="170"/>
      <c r="PR205" s="170"/>
      <c r="PS205" s="170"/>
      <c r="PT205" s="170"/>
      <c r="PU205" s="170"/>
      <c r="PV205" s="170"/>
      <c r="PW205" s="170"/>
      <c r="PX205" s="170"/>
      <c r="PY205" s="170"/>
      <c r="PZ205" s="170"/>
      <c r="QA205" s="170"/>
      <c r="QB205" s="170"/>
      <c r="QC205" s="170"/>
      <c r="QD205" s="170"/>
      <c r="QE205" s="170"/>
      <c r="QF205" s="170"/>
      <c r="QG205" s="170"/>
      <c r="QH205" s="170"/>
      <c r="QI205" s="170"/>
      <c r="QJ205" s="170"/>
      <c r="QK205" s="170"/>
      <c r="QL205" s="170"/>
      <c r="QM205" s="170"/>
      <c r="QN205" s="170"/>
      <c r="QO205" s="170"/>
      <c r="QP205" s="170"/>
      <c r="QQ205" s="170"/>
      <c r="QR205" s="170"/>
      <c r="QS205" s="170"/>
      <c r="QT205" s="170"/>
      <c r="QU205" s="170"/>
      <c r="QV205" s="170"/>
      <c r="QW205" s="170"/>
      <c r="QX205" s="170"/>
      <c r="QY205" s="170"/>
      <c r="QZ205" s="170"/>
      <c r="RA205" s="170"/>
      <c r="RB205" s="170"/>
      <c r="RC205" s="170"/>
      <c r="RD205" s="170"/>
      <c r="RE205" s="170"/>
      <c r="RF205" s="170"/>
      <c r="RG205" s="170"/>
      <c r="RH205" s="170"/>
      <c r="RI205" s="170"/>
      <c r="RJ205" s="170"/>
      <c r="RK205" s="170"/>
      <c r="RL205" s="170"/>
      <c r="RM205" s="170"/>
      <c r="RN205" s="170"/>
      <c r="RO205" s="170"/>
      <c r="RP205" s="170"/>
      <c r="RQ205" s="170"/>
      <c r="RR205" s="170"/>
      <c r="RS205" s="170"/>
      <c r="RT205" s="170"/>
      <c r="RU205" s="170"/>
      <c r="RV205" s="170"/>
      <c r="RW205" s="170"/>
      <c r="RX205" s="170"/>
      <c r="RY205" s="170"/>
      <c r="RZ205" s="170"/>
      <c r="SA205" s="170"/>
      <c r="SB205" s="170"/>
      <c r="SC205" s="170"/>
      <c r="SD205" s="170"/>
      <c r="SE205" s="170"/>
      <c r="SF205" s="170"/>
      <c r="SG205" s="170"/>
      <c r="SH205" s="170"/>
      <c r="SI205" s="170"/>
      <c r="SJ205" s="170"/>
      <c r="SK205" s="170"/>
      <c r="SL205" s="170"/>
      <c r="SM205" s="170"/>
      <c r="SN205" s="170"/>
      <c r="SO205" s="170"/>
      <c r="SP205" s="170"/>
      <c r="SQ205" s="170"/>
      <c r="SR205" s="170"/>
      <c r="SS205" s="170"/>
      <c r="ST205" s="170"/>
      <c r="SU205" s="170"/>
      <c r="SV205" s="170"/>
      <c r="SW205" s="170"/>
      <c r="SX205" s="170"/>
      <c r="SY205" s="170"/>
      <c r="SZ205" s="170"/>
      <c r="TA205" s="170"/>
      <c r="TB205" s="170"/>
      <c r="TC205" s="170"/>
      <c r="TD205" s="170"/>
      <c r="TE205" s="170"/>
      <c r="TF205" s="170"/>
      <c r="TG205" s="170"/>
      <c r="TH205" s="170"/>
      <c r="TI205" s="170"/>
      <c r="TJ205" s="170"/>
      <c r="TK205" s="170"/>
      <c r="TL205" s="170"/>
      <c r="TM205" s="170"/>
      <c r="TN205" s="170"/>
      <c r="TO205" s="170"/>
      <c r="TP205" s="170"/>
      <c r="TQ205" s="170"/>
      <c r="TR205" s="170"/>
      <c r="TS205" s="170"/>
      <c r="TT205" s="170"/>
      <c r="TU205" s="170"/>
      <c r="TV205" s="170"/>
      <c r="TW205" s="170"/>
      <c r="TX205" s="170"/>
      <c r="TY205" s="170"/>
      <c r="TZ205" s="170"/>
      <c r="UA205" s="170"/>
      <c r="UB205" s="170"/>
      <c r="UC205" s="170"/>
      <c r="UD205" s="170"/>
      <c r="UE205" s="170"/>
      <c r="UF205" s="170"/>
      <c r="UG205" s="170"/>
      <c r="UH205" s="170"/>
      <c r="UI205" s="170"/>
      <c r="UJ205" s="170"/>
      <c r="UK205" s="170"/>
      <c r="UL205" s="170"/>
      <c r="UM205" s="170"/>
      <c r="UN205" s="170"/>
      <c r="UO205" s="170"/>
      <c r="UP205" s="170"/>
      <c r="UQ205" s="170"/>
      <c r="UR205" s="170"/>
      <c r="US205" s="170"/>
      <c r="UT205" s="170"/>
      <c r="UU205" s="170"/>
      <c r="UV205" s="170"/>
      <c r="UW205" s="170"/>
      <c r="UX205" s="170"/>
      <c r="UY205" s="170"/>
      <c r="UZ205" s="170"/>
      <c r="VA205" s="170"/>
      <c r="VB205" s="170"/>
      <c r="VC205" s="170"/>
      <c r="VD205" s="170"/>
      <c r="VE205" s="170"/>
      <c r="VF205" s="170"/>
      <c r="VG205" s="170"/>
      <c r="VH205" s="170"/>
      <c r="VI205" s="170"/>
      <c r="VJ205" s="170"/>
      <c r="VK205" s="170"/>
      <c r="VL205" s="170"/>
      <c r="VM205" s="170"/>
      <c r="VN205" s="170"/>
      <c r="VO205" s="170"/>
      <c r="VP205" s="170"/>
      <c r="VQ205" s="170"/>
      <c r="VR205" s="170"/>
      <c r="VS205" s="170"/>
      <c r="VT205" s="170"/>
      <c r="VU205" s="170"/>
      <c r="VV205" s="170"/>
      <c r="VW205" s="170"/>
      <c r="VX205" s="170"/>
      <c r="VY205" s="170"/>
      <c r="VZ205" s="170"/>
      <c r="WA205" s="170"/>
      <c r="WB205" s="170"/>
      <c r="WC205" s="170"/>
      <c r="WD205" s="170"/>
      <c r="WE205" s="170"/>
      <c r="WF205" s="170"/>
      <c r="WG205" s="170"/>
      <c r="WH205" s="170"/>
      <c r="WI205" s="170"/>
      <c r="WJ205" s="170"/>
      <c r="WK205" s="170"/>
      <c r="WL205" s="170"/>
      <c r="WM205" s="170"/>
      <c r="WN205" s="170"/>
      <c r="WO205" s="170"/>
      <c r="WP205" s="170"/>
      <c r="WQ205" s="170"/>
      <c r="WR205" s="170"/>
      <c r="WS205" s="170"/>
      <c r="WT205" s="170"/>
      <c r="WU205" s="170"/>
      <c r="WV205" s="170"/>
      <c r="WW205" s="170"/>
      <c r="WX205" s="170"/>
      <c r="WY205" s="170"/>
      <c r="WZ205" s="170"/>
      <c r="XA205" s="170"/>
      <c r="XB205" s="170"/>
      <c r="XC205" s="170"/>
      <c r="XD205" s="170"/>
      <c r="XE205" s="170"/>
      <c r="XF205" s="170"/>
      <c r="XG205" s="170"/>
      <c r="XH205" s="170"/>
      <c r="XI205" s="170"/>
      <c r="XJ205" s="170"/>
      <c r="XK205" s="170"/>
      <c r="XL205" s="170"/>
      <c r="XM205" s="170"/>
      <c r="XN205" s="170"/>
      <c r="XO205" s="170"/>
      <c r="XP205" s="170"/>
      <c r="XQ205" s="170"/>
      <c r="XR205" s="170"/>
      <c r="XS205" s="170"/>
      <c r="XT205" s="170"/>
      <c r="XU205" s="170"/>
      <c r="XV205" s="170"/>
      <c r="XW205" s="170"/>
      <c r="XX205" s="170"/>
      <c r="XY205" s="170"/>
      <c r="XZ205" s="170"/>
      <c r="YA205" s="170"/>
      <c r="YB205" s="170"/>
      <c r="YC205" s="170"/>
      <c r="YD205" s="170"/>
      <c r="YE205" s="170"/>
      <c r="YF205" s="170"/>
      <c r="YG205" s="170"/>
      <c r="YH205" s="170"/>
      <c r="YI205" s="170"/>
      <c r="YJ205" s="170"/>
      <c r="YK205" s="170"/>
      <c r="YL205" s="170"/>
      <c r="YM205" s="170"/>
      <c r="YN205" s="170"/>
      <c r="YO205" s="170"/>
      <c r="YP205" s="170"/>
      <c r="YQ205" s="170"/>
      <c r="YR205" s="170"/>
      <c r="YS205" s="170"/>
      <c r="YT205" s="170"/>
      <c r="YU205" s="170"/>
      <c r="YV205" s="170"/>
      <c r="YW205" s="170"/>
      <c r="YX205" s="170"/>
      <c r="YY205" s="170"/>
      <c r="YZ205" s="170"/>
      <c r="ZA205" s="170"/>
      <c r="ZB205" s="170"/>
      <c r="ZC205" s="170"/>
      <c r="ZD205" s="170"/>
      <c r="ZE205" s="170"/>
      <c r="ZF205" s="170"/>
      <c r="ZG205" s="170"/>
      <c r="ZH205" s="170"/>
      <c r="ZI205" s="170"/>
      <c r="ZJ205" s="170"/>
      <c r="ZK205" s="170"/>
      <c r="ZL205" s="170"/>
      <c r="ZM205" s="170"/>
      <c r="ZN205" s="170"/>
      <c r="ZO205" s="170"/>
      <c r="ZP205" s="170"/>
      <c r="ZQ205" s="170"/>
      <c r="ZR205" s="170"/>
      <c r="ZS205" s="170"/>
      <c r="ZT205" s="170"/>
      <c r="ZU205" s="170"/>
      <c r="ZV205" s="170"/>
      <c r="ZW205" s="170"/>
      <c r="ZX205" s="170"/>
      <c r="ZY205" s="170"/>
      <c r="ZZ205" s="170"/>
      <c r="AAA205" s="170"/>
      <c r="AAB205" s="170"/>
      <c r="AAC205" s="170"/>
      <c r="AAD205" s="170"/>
      <c r="AAE205" s="170"/>
      <c r="AAF205" s="170"/>
      <c r="AAG205" s="170"/>
      <c r="AAH205" s="170"/>
      <c r="AAI205" s="170"/>
      <c r="AAJ205" s="170"/>
      <c r="AAK205" s="170"/>
      <c r="AAL205" s="170"/>
      <c r="AAM205" s="170"/>
      <c r="AAN205" s="170"/>
      <c r="AAO205" s="170"/>
      <c r="AAP205" s="170"/>
      <c r="AAQ205" s="170"/>
      <c r="AAR205" s="170"/>
      <c r="AAS205" s="170"/>
      <c r="AAT205" s="170"/>
      <c r="AAU205" s="170"/>
      <c r="AAV205" s="170"/>
      <c r="AAW205" s="170"/>
      <c r="AAX205" s="170"/>
      <c r="AAY205" s="170"/>
      <c r="AAZ205" s="170"/>
      <c r="ABA205" s="170"/>
      <c r="ABB205" s="170"/>
      <c r="ABC205" s="170"/>
      <c r="ABD205" s="170"/>
      <c r="ABE205" s="170"/>
      <c r="ABF205" s="170"/>
      <c r="ABG205" s="170"/>
      <c r="ABH205" s="170"/>
      <c r="ABI205" s="170"/>
      <c r="ABJ205" s="170"/>
      <c r="ABK205" s="170"/>
      <c r="ABL205" s="170"/>
      <c r="ABM205" s="170"/>
      <c r="ABN205" s="170"/>
      <c r="ABO205" s="170"/>
      <c r="ABP205" s="170"/>
      <c r="ABQ205" s="170"/>
      <c r="ABR205" s="170"/>
      <c r="ABS205" s="170"/>
      <c r="ABT205" s="170"/>
      <c r="ABU205" s="170"/>
      <c r="ABV205" s="170"/>
      <c r="ABW205" s="170"/>
      <c r="ABX205" s="170"/>
      <c r="ABY205" s="170"/>
      <c r="ABZ205" s="170"/>
      <c r="ACA205" s="170"/>
      <c r="ACB205" s="170"/>
      <c r="ACC205" s="170"/>
      <c r="ACD205" s="170"/>
      <c r="ACE205" s="170"/>
      <c r="ACF205" s="170"/>
      <c r="ACG205" s="170"/>
      <c r="ACH205" s="170"/>
      <c r="ACI205" s="170"/>
      <c r="ACJ205" s="170"/>
      <c r="ACK205" s="170"/>
      <c r="ACL205" s="170"/>
      <c r="ACM205" s="170"/>
      <c r="ACN205" s="170"/>
      <c r="ACO205" s="170"/>
      <c r="ACP205" s="170"/>
      <c r="ACQ205" s="170"/>
      <c r="ACR205" s="170"/>
      <c r="ACS205" s="170"/>
      <c r="ACT205" s="170"/>
      <c r="ACU205" s="170"/>
      <c r="ACV205" s="170"/>
      <c r="ACW205" s="170"/>
      <c r="ACX205" s="170"/>
      <c r="ACY205" s="170"/>
      <c r="ACZ205" s="170"/>
      <c r="ADA205" s="170"/>
      <c r="ADB205" s="170"/>
      <c r="ADC205" s="170"/>
      <c r="ADD205" s="170"/>
      <c r="ADE205" s="170"/>
      <c r="ADF205" s="170"/>
      <c r="ADG205" s="170"/>
      <c r="ADH205" s="170"/>
      <c r="ADI205" s="170"/>
      <c r="ADJ205" s="170"/>
      <c r="ADK205" s="170"/>
      <c r="ADL205" s="170"/>
      <c r="ADM205" s="170"/>
      <c r="ADN205" s="170"/>
      <c r="ADO205" s="170"/>
      <c r="ADP205" s="170"/>
      <c r="ADQ205" s="170"/>
      <c r="ADR205" s="170"/>
      <c r="ADS205" s="170"/>
      <c r="ADT205" s="170"/>
      <c r="ADU205" s="170"/>
      <c r="ADV205" s="170"/>
      <c r="ADW205" s="170"/>
      <c r="ADX205" s="170"/>
      <c r="ADY205" s="170"/>
      <c r="ADZ205" s="170"/>
      <c r="AEA205" s="170"/>
      <c r="AEB205" s="170"/>
      <c r="AEC205" s="170"/>
      <c r="AED205" s="170"/>
      <c r="AEE205" s="170"/>
      <c r="AEF205" s="170"/>
      <c r="AEG205" s="170"/>
      <c r="AEH205" s="170"/>
      <c r="AEI205" s="170"/>
      <c r="AEJ205" s="170"/>
      <c r="AEK205" s="170"/>
      <c r="AEL205" s="170"/>
      <c r="AEM205" s="170"/>
      <c r="AEN205" s="170"/>
      <c r="AEO205" s="170"/>
      <c r="AEP205" s="170"/>
      <c r="AEQ205" s="170"/>
      <c r="AER205" s="170"/>
      <c r="AES205" s="170"/>
      <c r="AET205" s="170"/>
      <c r="AEU205" s="170"/>
      <c r="AEV205" s="170"/>
      <c r="AEW205" s="170"/>
      <c r="AEX205" s="170"/>
      <c r="AEY205" s="170"/>
      <c r="AEZ205" s="170"/>
      <c r="AFA205" s="170"/>
      <c r="AFB205" s="170"/>
      <c r="AFC205" s="170"/>
      <c r="AFD205" s="170"/>
      <c r="AFE205" s="170"/>
      <c r="AFF205" s="170"/>
      <c r="AFG205" s="170"/>
      <c r="AFH205" s="170"/>
      <c r="AFI205" s="170"/>
      <c r="AFJ205" s="170"/>
      <c r="AFK205" s="170"/>
      <c r="AFL205" s="170"/>
      <c r="AFM205" s="170"/>
      <c r="AFN205" s="170"/>
      <c r="AFO205" s="170"/>
      <c r="AFP205" s="170"/>
      <c r="AFQ205" s="170"/>
      <c r="AFR205" s="170"/>
      <c r="AFS205" s="170"/>
      <c r="AFT205" s="170"/>
      <c r="AFU205" s="170"/>
      <c r="AFV205" s="170"/>
      <c r="AFW205" s="170"/>
      <c r="AFX205" s="170"/>
      <c r="AFY205" s="170"/>
      <c r="AFZ205" s="170"/>
      <c r="AGA205" s="170"/>
      <c r="AGB205" s="170"/>
      <c r="AGC205" s="170"/>
      <c r="AGD205" s="170"/>
      <c r="AGE205" s="170"/>
      <c r="AGF205" s="170"/>
      <c r="AGG205" s="170"/>
      <c r="AGH205" s="170"/>
      <c r="AGI205" s="170"/>
      <c r="AGJ205" s="170"/>
      <c r="AGK205" s="170"/>
      <c r="AGL205" s="170"/>
      <c r="AGM205" s="170"/>
      <c r="AGN205" s="170"/>
      <c r="AGO205" s="170"/>
      <c r="AGP205" s="170"/>
      <c r="AGQ205" s="170"/>
      <c r="AGR205" s="170"/>
      <c r="AGS205" s="170"/>
      <c r="AGT205" s="170"/>
      <c r="AGU205" s="170"/>
      <c r="AGV205" s="170"/>
      <c r="AGW205" s="170"/>
      <c r="AGX205" s="170"/>
      <c r="AGY205" s="170"/>
      <c r="AGZ205" s="170"/>
      <c r="AHA205" s="170"/>
      <c r="AHB205" s="170"/>
      <c r="AHC205" s="170"/>
      <c r="AHD205" s="170"/>
      <c r="AHE205" s="170"/>
      <c r="AHF205" s="170"/>
      <c r="AHG205" s="170"/>
      <c r="AHH205" s="170"/>
      <c r="AHI205" s="170"/>
      <c r="AHJ205" s="170"/>
      <c r="AHK205" s="170"/>
      <c r="AHL205" s="170"/>
      <c r="AHM205" s="170"/>
      <c r="AHN205" s="170"/>
      <c r="AHO205" s="170"/>
      <c r="AHP205" s="170"/>
      <c r="AHQ205" s="170"/>
      <c r="AHR205" s="170"/>
      <c r="AHS205" s="170"/>
      <c r="AHT205" s="170"/>
      <c r="AHU205" s="170"/>
      <c r="AHV205" s="170"/>
      <c r="AHW205" s="170"/>
      <c r="AHX205" s="170"/>
      <c r="AHY205" s="170"/>
      <c r="AHZ205" s="170"/>
      <c r="AIA205" s="170"/>
      <c r="AIB205" s="170"/>
      <c r="AIC205" s="170"/>
      <c r="AID205" s="170"/>
      <c r="AIE205" s="170"/>
      <c r="AIF205" s="170"/>
      <c r="AIG205" s="170"/>
      <c r="AIH205" s="170"/>
      <c r="AII205" s="170"/>
      <c r="AIJ205" s="170"/>
      <c r="AIK205" s="170"/>
      <c r="AIL205" s="170"/>
      <c r="AIM205" s="170"/>
      <c r="AIN205" s="170"/>
      <c r="AIO205" s="170"/>
      <c r="AIP205" s="170"/>
      <c r="AIQ205" s="170"/>
      <c r="AIR205" s="170"/>
      <c r="AIS205" s="170"/>
      <c r="AIT205" s="170"/>
      <c r="AIU205" s="170"/>
      <c r="AIV205" s="170"/>
      <c r="AIW205" s="170"/>
      <c r="AIX205" s="170"/>
      <c r="AIY205" s="170"/>
      <c r="AIZ205" s="170"/>
      <c r="AJA205" s="170"/>
      <c r="AJB205" s="170"/>
      <c r="AJC205" s="170"/>
      <c r="AJD205" s="170"/>
      <c r="AJE205" s="170"/>
      <c r="AJF205" s="170"/>
      <c r="AJG205" s="170"/>
      <c r="AJH205" s="170"/>
      <c r="AJI205" s="170"/>
      <c r="AJJ205" s="170"/>
      <c r="AJK205" s="170"/>
      <c r="AJL205" s="170"/>
      <c r="AJM205" s="170"/>
      <c r="AJN205" s="170"/>
      <c r="AJO205" s="170"/>
      <c r="AJP205" s="170"/>
      <c r="AJQ205" s="170"/>
      <c r="AJR205" s="170"/>
      <c r="AJS205" s="170"/>
      <c r="AJT205" s="170"/>
      <c r="AJU205" s="170"/>
      <c r="AJV205" s="170"/>
      <c r="AJW205" s="170"/>
      <c r="AJX205" s="170"/>
      <c r="AJY205" s="170"/>
      <c r="AJZ205" s="170"/>
      <c r="AKA205" s="170"/>
      <c r="AKB205" s="170"/>
      <c r="AKC205" s="170"/>
      <c r="AKD205" s="170"/>
      <c r="AKE205" s="170"/>
      <c r="AKF205" s="170"/>
      <c r="AKG205" s="170"/>
      <c r="AKH205" s="170"/>
      <c r="AKI205" s="170"/>
      <c r="AKJ205" s="170"/>
      <c r="AKK205" s="170"/>
      <c r="AKL205" s="170"/>
      <c r="AKM205" s="170"/>
      <c r="AKN205" s="170"/>
      <c r="AKO205" s="170"/>
      <c r="AKP205" s="170"/>
      <c r="AKQ205" s="170"/>
      <c r="AKR205" s="170"/>
      <c r="AKS205" s="170"/>
      <c r="AKT205" s="170"/>
      <c r="AKU205" s="170"/>
      <c r="AKV205" s="170"/>
      <c r="AKW205" s="170"/>
      <c r="AKX205" s="170"/>
      <c r="AKY205" s="170"/>
      <c r="AKZ205" s="170"/>
      <c r="ALA205" s="170"/>
      <c r="ALB205" s="170"/>
      <c r="ALC205" s="170"/>
      <c r="ALD205" s="170"/>
      <c r="ALE205" s="170"/>
      <c r="ALF205" s="170"/>
      <c r="ALG205" s="170"/>
      <c r="ALH205" s="170"/>
      <c r="ALI205" s="170"/>
      <c r="ALJ205" s="170"/>
      <c r="ALK205" s="170"/>
      <c r="ALL205" s="170"/>
      <c r="ALM205" s="170"/>
      <c r="ALN205" s="170"/>
      <c r="ALO205" s="170"/>
      <c r="ALP205" s="170"/>
      <c r="ALQ205" s="170"/>
      <c r="ALR205" s="170"/>
      <c r="ALS205" s="170"/>
      <c r="ALT205" s="170"/>
      <c r="ALU205" s="170"/>
      <c r="ALV205" s="170"/>
      <c r="ALW205" s="170"/>
      <c r="ALX205" s="170"/>
      <c r="ALY205" s="170"/>
      <c r="ALZ205" s="170"/>
      <c r="AMA205" s="170"/>
      <c r="AMB205" s="170"/>
      <c r="AMC205" s="170"/>
      <c r="AMD205" s="170"/>
      <c r="AME205" s="170"/>
      <c r="AMF205" s="170"/>
      <c r="AMG205" s="170"/>
      <c r="AMH205" s="170"/>
      <c r="AMI205" s="170"/>
      <c r="AMJ205" s="170"/>
    </row>
    <row r="206" spans="1:1026" x14ac:dyDescent="0.25">
      <c r="A206" s="256" t="s">
        <v>1381</v>
      </c>
      <c r="B206" s="257">
        <v>206</v>
      </c>
      <c r="C206" s="258" t="s">
        <v>24316</v>
      </c>
      <c r="D206" s="308" t="s">
        <v>1382</v>
      </c>
      <c r="E206" s="286"/>
      <c r="F206" s="291"/>
      <c r="G206" s="280"/>
      <c r="H206" s="280"/>
      <c r="I206" s="492">
        <v>17.632000000000001</v>
      </c>
      <c r="J206" s="292"/>
      <c r="K206" s="293"/>
      <c r="L206" s="293"/>
      <c r="M206" s="293"/>
      <c r="N206" s="278"/>
      <c r="O206" s="293"/>
      <c r="P206" s="293"/>
      <c r="Q206" s="293"/>
      <c r="R206" s="293"/>
      <c r="S206" s="278"/>
      <c r="T206" s="293"/>
      <c r="U206" s="278"/>
      <c r="V206" s="278"/>
      <c r="W206" s="283">
        <f t="shared" si="87"/>
        <v>100</v>
      </c>
      <c r="X206" s="283">
        <f t="shared" si="100"/>
        <v>100</v>
      </c>
      <c r="Y206" s="283">
        <f t="shared" si="101"/>
        <v>100</v>
      </c>
      <c r="Z206" s="283">
        <f t="shared" si="88"/>
        <v>100</v>
      </c>
      <c r="AA206" s="283">
        <f t="shared" si="89"/>
        <v>100</v>
      </c>
      <c r="AB206" s="287">
        <f t="shared" si="90"/>
        <v>100</v>
      </c>
      <c r="AC206" s="287">
        <f t="shared" si="91"/>
        <v>100</v>
      </c>
      <c r="AD206" s="287">
        <f t="shared" si="92"/>
        <v>100</v>
      </c>
      <c r="AE206" s="284">
        <f t="shared" si="102"/>
        <v>100</v>
      </c>
      <c r="AF206" s="284">
        <f t="shared" si="96"/>
        <v>100</v>
      </c>
      <c r="AG206" s="268">
        <f t="shared" si="107"/>
        <v>100</v>
      </c>
      <c r="AH206" s="268">
        <f t="shared" si="108"/>
        <v>100</v>
      </c>
      <c r="AI206" s="268">
        <f t="shared" si="109"/>
        <v>100</v>
      </c>
      <c r="AJ206" s="268">
        <f t="shared" si="110"/>
        <v>100</v>
      </c>
      <c r="AK206" s="501" t="s">
        <v>750</v>
      </c>
      <c r="AL206" s="286"/>
      <c r="AM206" s="286"/>
      <c r="AN206" s="511"/>
      <c r="AO206" s="357"/>
      <c r="AP206" s="357"/>
      <c r="AQ206" s="277"/>
      <c r="AR206" s="171" t="s">
        <v>1383</v>
      </c>
      <c r="AS206" s="171"/>
      <c r="AT206" s="277"/>
      <c r="AU206" s="277"/>
    </row>
    <row r="207" spans="1:1026" x14ac:dyDescent="0.25">
      <c r="A207" s="289" t="s">
        <v>1363</v>
      </c>
      <c r="B207" s="257">
        <v>207</v>
      </c>
      <c r="C207" s="258" t="s">
        <v>13361</v>
      </c>
      <c r="D207" s="290" t="s">
        <v>1364</v>
      </c>
      <c r="E207" s="286"/>
      <c r="F207" s="278">
        <v>4</v>
      </c>
      <c r="G207" s="280">
        <v>4</v>
      </c>
      <c r="H207" s="280"/>
      <c r="I207" s="492">
        <v>4.03</v>
      </c>
      <c r="J207" s="292"/>
      <c r="K207" s="278">
        <v>1</v>
      </c>
      <c r="L207" s="293"/>
      <c r="M207" s="293"/>
      <c r="N207" s="293"/>
      <c r="O207" s="293"/>
      <c r="P207" s="293"/>
      <c r="Q207" s="293"/>
      <c r="R207" s="293"/>
      <c r="S207" s="293"/>
      <c r="T207" s="293"/>
      <c r="U207" s="278"/>
      <c r="V207" s="278"/>
      <c r="W207" s="283">
        <f t="shared" si="87"/>
        <v>100</v>
      </c>
      <c r="X207" s="283">
        <f t="shared" si="100"/>
        <v>100</v>
      </c>
      <c r="Y207" s="283">
        <f t="shared" si="101"/>
        <v>100</v>
      </c>
      <c r="Z207" s="283">
        <f t="shared" si="88"/>
        <v>100</v>
      </c>
      <c r="AA207" s="283">
        <f t="shared" si="89"/>
        <v>100</v>
      </c>
      <c r="AB207" s="287">
        <f t="shared" si="90"/>
        <v>100</v>
      </c>
      <c r="AC207" s="287">
        <f t="shared" si="91"/>
        <v>100</v>
      </c>
      <c r="AD207" s="287">
        <f t="shared" si="92"/>
        <v>100</v>
      </c>
      <c r="AE207" s="284">
        <f t="shared" si="102"/>
        <v>100</v>
      </c>
      <c r="AF207" s="284">
        <f t="shared" si="96"/>
        <v>100</v>
      </c>
      <c r="AG207" s="268">
        <f t="shared" si="107"/>
        <v>1</v>
      </c>
      <c r="AH207" s="268">
        <f t="shared" si="108"/>
        <v>100</v>
      </c>
      <c r="AI207" s="268">
        <f t="shared" si="109"/>
        <v>3</v>
      </c>
      <c r="AJ207" s="268">
        <f t="shared" si="110"/>
        <v>100</v>
      </c>
      <c r="AK207" s="506" t="s">
        <v>24317</v>
      </c>
      <c r="AL207" s="286"/>
      <c r="AM207" s="286"/>
      <c r="AN207" s="511"/>
      <c r="AO207" s="357"/>
      <c r="AP207" s="357"/>
      <c r="AQ207" s="277"/>
      <c r="AR207" s="171" t="s">
        <v>1365</v>
      </c>
      <c r="AS207" s="171"/>
      <c r="AT207" s="277"/>
      <c r="AU207" s="277"/>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70"/>
      <c r="ES207" s="170"/>
      <c r="ET207" s="170"/>
      <c r="EU207" s="170"/>
      <c r="EV207" s="170"/>
      <c r="EW207" s="170"/>
      <c r="EX207" s="170"/>
      <c r="EY207" s="170"/>
      <c r="EZ207" s="170"/>
      <c r="FA207" s="170"/>
      <c r="FB207" s="170"/>
      <c r="FC207" s="170"/>
      <c r="FD207" s="170"/>
      <c r="FE207" s="170"/>
      <c r="FF207" s="170"/>
      <c r="FG207" s="170"/>
      <c r="FH207" s="170"/>
      <c r="FI207" s="170"/>
      <c r="FJ207" s="170"/>
      <c r="FK207" s="170"/>
      <c r="FL207" s="170"/>
      <c r="FM207" s="170"/>
      <c r="FN207" s="170"/>
      <c r="FO207" s="170"/>
      <c r="FP207" s="170"/>
      <c r="FQ207" s="170"/>
      <c r="FR207" s="170"/>
      <c r="FS207" s="170"/>
      <c r="FT207" s="170"/>
      <c r="FU207" s="170"/>
      <c r="FV207" s="170"/>
      <c r="FW207" s="170"/>
      <c r="FX207" s="170"/>
      <c r="FY207" s="170"/>
      <c r="FZ207" s="170"/>
      <c r="GA207" s="170"/>
      <c r="GB207" s="170"/>
      <c r="GC207" s="170"/>
      <c r="GD207" s="170"/>
      <c r="GE207" s="170"/>
      <c r="GF207" s="170"/>
      <c r="GG207" s="170"/>
      <c r="GH207" s="170"/>
      <c r="GI207" s="170"/>
      <c r="GJ207" s="170"/>
      <c r="GK207" s="170"/>
      <c r="GL207" s="170"/>
      <c r="GM207" s="170"/>
      <c r="GN207" s="170"/>
      <c r="GO207" s="170"/>
      <c r="GP207" s="170"/>
      <c r="GQ207" s="170"/>
      <c r="GR207" s="170"/>
      <c r="GS207" s="170"/>
      <c r="GT207" s="170"/>
      <c r="GU207" s="170"/>
      <c r="GV207" s="170"/>
      <c r="GW207" s="170"/>
      <c r="GX207" s="170"/>
      <c r="GY207" s="170"/>
      <c r="GZ207" s="170"/>
      <c r="HA207" s="170"/>
      <c r="HB207" s="170"/>
      <c r="HC207" s="170"/>
      <c r="HD207" s="170"/>
      <c r="HE207" s="170"/>
      <c r="HF207" s="170"/>
      <c r="HG207" s="170"/>
      <c r="HH207" s="170"/>
      <c r="HI207" s="170"/>
      <c r="HJ207" s="170"/>
      <c r="HK207" s="170"/>
      <c r="HL207" s="170"/>
      <c r="HM207" s="170"/>
      <c r="HN207" s="170"/>
      <c r="HO207" s="170"/>
      <c r="HP207" s="170"/>
      <c r="HQ207" s="170"/>
      <c r="HR207" s="170"/>
      <c r="HS207" s="170"/>
      <c r="HT207" s="170"/>
      <c r="HU207" s="170"/>
      <c r="HV207" s="170"/>
      <c r="HW207" s="170"/>
      <c r="HX207" s="170"/>
      <c r="HY207" s="170"/>
      <c r="HZ207" s="170"/>
      <c r="IA207" s="170"/>
      <c r="IB207" s="170"/>
      <c r="IC207" s="170"/>
      <c r="ID207" s="170"/>
      <c r="IE207" s="170"/>
      <c r="IF207" s="170"/>
      <c r="IG207" s="170"/>
      <c r="IH207" s="170"/>
      <c r="II207" s="170"/>
      <c r="IJ207" s="170"/>
      <c r="IK207" s="170"/>
      <c r="IL207" s="170"/>
      <c r="IM207" s="170"/>
      <c r="IN207" s="170"/>
      <c r="IO207" s="170"/>
      <c r="IP207" s="170"/>
      <c r="IQ207" s="170"/>
      <c r="IR207" s="170"/>
      <c r="IS207" s="170"/>
      <c r="IT207" s="170"/>
      <c r="IU207" s="170"/>
      <c r="IV207" s="170"/>
      <c r="IW207" s="170"/>
      <c r="IX207" s="170"/>
      <c r="IY207" s="170"/>
      <c r="IZ207" s="170"/>
      <c r="JA207" s="170"/>
      <c r="JB207" s="170"/>
      <c r="JC207" s="170"/>
      <c r="JD207" s="170"/>
      <c r="JE207" s="170"/>
      <c r="JF207" s="170"/>
      <c r="JG207" s="170"/>
      <c r="JH207" s="170"/>
      <c r="JI207" s="170"/>
      <c r="JJ207" s="170"/>
      <c r="JK207" s="170"/>
      <c r="JL207" s="170"/>
      <c r="JM207" s="170"/>
      <c r="JN207" s="170"/>
      <c r="JO207" s="170"/>
      <c r="JP207" s="170"/>
      <c r="JQ207" s="170"/>
      <c r="JR207" s="170"/>
      <c r="JS207" s="170"/>
      <c r="JT207" s="170"/>
      <c r="JU207" s="170"/>
      <c r="JV207" s="170"/>
      <c r="JW207" s="170"/>
      <c r="JX207" s="170"/>
      <c r="JY207" s="170"/>
      <c r="JZ207" s="170"/>
      <c r="KA207" s="170"/>
      <c r="KB207" s="170"/>
      <c r="KC207" s="170"/>
      <c r="KD207" s="170"/>
      <c r="KE207" s="170"/>
      <c r="KF207" s="170"/>
      <c r="KG207" s="170"/>
      <c r="KH207" s="170"/>
      <c r="KI207" s="170"/>
      <c r="KJ207" s="170"/>
      <c r="KK207" s="170"/>
      <c r="KL207" s="170"/>
      <c r="KM207" s="170"/>
      <c r="KN207" s="170"/>
      <c r="KO207" s="170"/>
      <c r="KP207" s="170"/>
      <c r="KQ207" s="170"/>
      <c r="KR207" s="170"/>
      <c r="KS207" s="170"/>
      <c r="KT207" s="170"/>
      <c r="KU207" s="170"/>
      <c r="KV207" s="170"/>
      <c r="KW207" s="170"/>
      <c r="KX207" s="170"/>
      <c r="KY207" s="170"/>
      <c r="KZ207" s="170"/>
      <c r="LA207" s="170"/>
      <c r="LB207" s="170"/>
      <c r="LC207" s="170"/>
      <c r="LD207" s="170"/>
      <c r="LE207" s="170"/>
      <c r="LF207" s="170"/>
      <c r="LG207" s="170"/>
      <c r="LH207" s="170"/>
      <c r="LI207" s="170"/>
      <c r="LJ207" s="170"/>
      <c r="LK207" s="170"/>
      <c r="LL207" s="170"/>
      <c r="LM207" s="170"/>
      <c r="LN207" s="170"/>
      <c r="LO207" s="170"/>
      <c r="LP207" s="170"/>
      <c r="LQ207" s="170"/>
      <c r="LR207" s="170"/>
      <c r="LS207" s="170"/>
      <c r="LT207" s="170"/>
      <c r="LU207" s="170"/>
      <c r="LV207" s="170"/>
      <c r="LW207" s="170"/>
      <c r="LX207" s="170"/>
      <c r="LY207" s="170"/>
      <c r="LZ207" s="170"/>
      <c r="MA207" s="170"/>
      <c r="MB207" s="170"/>
      <c r="MC207" s="170"/>
      <c r="MD207" s="170"/>
      <c r="ME207" s="170"/>
      <c r="MF207" s="170"/>
      <c r="MG207" s="170"/>
      <c r="MH207" s="170"/>
      <c r="MI207" s="170"/>
      <c r="MJ207" s="170"/>
      <c r="MK207" s="170"/>
      <c r="ML207" s="170"/>
      <c r="MM207" s="170"/>
      <c r="MN207" s="170"/>
      <c r="MO207" s="170"/>
      <c r="MP207" s="170"/>
      <c r="MQ207" s="170"/>
      <c r="MR207" s="170"/>
      <c r="MS207" s="170"/>
      <c r="MT207" s="170"/>
      <c r="MU207" s="170"/>
      <c r="MV207" s="170"/>
      <c r="MW207" s="170"/>
      <c r="MX207" s="170"/>
      <c r="MY207" s="170"/>
      <c r="MZ207" s="170"/>
      <c r="NA207" s="170"/>
      <c r="NB207" s="170"/>
      <c r="NC207" s="170"/>
      <c r="ND207" s="170"/>
      <c r="NE207" s="170"/>
      <c r="NF207" s="170"/>
      <c r="NG207" s="170"/>
      <c r="NH207" s="170"/>
      <c r="NI207" s="170"/>
      <c r="NJ207" s="170"/>
      <c r="NK207" s="170"/>
      <c r="NL207" s="170"/>
      <c r="NM207" s="170"/>
      <c r="NN207" s="170"/>
      <c r="NO207" s="170"/>
      <c r="NP207" s="170"/>
      <c r="NQ207" s="170"/>
      <c r="NR207" s="170"/>
      <c r="NS207" s="170"/>
      <c r="NT207" s="170"/>
      <c r="NU207" s="170"/>
      <c r="NV207" s="170"/>
      <c r="NW207" s="170"/>
      <c r="NX207" s="170"/>
      <c r="NY207" s="170"/>
      <c r="NZ207" s="170"/>
      <c r="OA207" s="170"/>
      <c r="OB207" s="170"/>
      <c r="OC207" s="170"/>
      <c r="OD207" s="170"/>
      <c r="OE207" s="170"/>
      <c r="OF207" s="170"/>
      <c r="OG207" s="170"/>
      <c r="OH207" s="170"/>
      <c r="OI207" s="170"/>
      <c r="OJ207" s="170"/>
      <c r="OK207" s="170"/>
      <c r="OL207" s="170"/>
      <c r="OM207" s="170"/>
      <c r="ON207" s="170"/>
      <c r="OO207" s="170"/>
      <c r="OP207" s="170"/>
      <c r="OQ207" s="170"/>
      <c r="OR207" s="170"/>
      <c r="OS207" s="170"/>
      <c r="OT207" s="170"/>
      <c r="OU207" s="170"/>
      <c r="OV207" s="170"/>
      <c r="OW207" s="170"/>
      <c r="OX207" s="170"/>
      <c r="OY207" s="170"/>
      <c r="OZ207" s="170"/>
      <c r="PA207" s="170"/>
      <c r="PB207" s="170"/>
      <c r="PC207" s="170"/>
      <c r="PD207" s="170"/>
      <c r="PE207" s="170"/>
      <c r="PF207" s="170"/>
      <c r="PG207" s="170"/>
      <c r="PH207" s="170"/>
      <c r="PI207" s="170"/>
      <c r="PJ207" s="170"/>
      <c r="PK207" s="170"/>
      <c r="PL207" s="170"/>
      <c r="PM207" s="170"/>
      <c r="PN207" s="170"/>
      <c r="PO207" s="170"/>
      <c r="PP207" s="170"/>
      <c r="PQ207" s="170"/>
      <c r="PR207" s="170"/>
      <c r="PS207" s="170"/>
      <c r="PT207" s="170"/>
      <c r="PU207" s="170"/>
      <c r="PV207" s="170"/>
      <c r="PW207" s="170"/>
      <c r="PX207" s="170"/>
      <c r="PY207" s="170"/>
      <c r="PZ207" s="170"/>
      <c r="QA207" s="170"/>
      <c r="QB207" s="170"/>
      <c r="QC207" s="170"/>
      <c r="QD207" s="170"/>
      <c r="QE207" s="170"/>
      <c r="QF207" s="170"/>
      <c r="QG207" s="170"/>
      <c r="QH207" s="170"/>
      <c r="QI207" s="170"/>
      <c r="QJ207" s="170"/>
      <c r="QK207" s="170"/>
      <c r="QL207" s="170"/>
      <c r="QM207" s="170"/>
      <c r="QN207" s="170"/>
      <c r="QO207" s="170"/>
      <c r="QP207" s="170"/>
      <c r="QQ207" s="170"/>
      <c r="QR207" s="170"/>
      <c r="QS207" s="170"/>
      <c r="QT207" s="170"/>
      <c r="QU207" s="170"/>
      <c r="QV207" s="170"/>
      <c r="QW207" s="170"/>
      <c r="QX207" s="170"/>
      <c r="QY207" s="170"/>
      <c r="QZ207" s="170"/>
      <c r="RA207" s="170"/>
      <c r="RB207" s="170"/>
      <c r="RC207" s="170"/>
      <c r="RD207" s="170"/>
      <c r="RE207" s="170"/>
      <c r="RF207" s="170"/>
      <c r="RG207" s="170"/>
      <c r="RH207" s="170"/>
      <c r="RI207" s="170"/>
      <c r="RJ207" s="170"/>
      <c r="RK207" s="170"/>
      <c r="RL207" s="170"/>
      <c r="RM207" s="170"/>
      <c r="RN207" s="170"/>
      <c r="RO207" s="170"/>
      <c r="RP207" s="170"/>
      <c r="RQ207" s="170"/>
      <c r="RR207" s="170"/>
      <c r="RS207" s="170"/>
      <c r="RT207" s="170"/>
      <c r="RU207" s="170"/>
      <c r="RV207" s="170"/>
      <c r="RW207" s="170"/>
      <c r="RX207" s="170"/>
      <c r="RY207" s="170"/>
      <c r="RZ207" s="170"/>
      <c r="SA207" s="170"/>
      <c r="SB207" s="170"/>
      <c r="SC207" s="170"/>
      <c r="SD207" s="170"/>
      <c r="SE207" s="170"/>
      <c r="SF207" s="170"/>
      <c r="SG207" s="170"/>
      <c r="SH207" s="170"/>
      <c r="SI207" s="170"/>
      <c r="SJ207" s="170"/>
      <c r="SK207" s="170"/>
      <c r="SL207" s="170"/>
      <c r="SM207" s="170"/>
      <c r="SN207" s="170"/>
      <c r="SO207" s="170"/>
      <c r="SP207" s="170"/>
      <c r="SQ207" s="170"/>
      <c r="SR207" s="170"/>
      <c r="SS207" s="170"/>
      <c r="ST207" s="170"/>
      <c r="SU207" s="170"/>
      <c r="SV207" s="170"/>
      <c r="SW207" s="170"/>
      <c r="SX207" s="170"/>
      <c r="SY207" s="170"/>
      <c r="SZ207" s="170"/>
      <c r="TA207" s="170"/>
      <c r="TB207" s="170"/>
      <c r="TC207" s="170"/>
      <c r="TD207" s="170"/>
      <c r="TE207" s="170"/>
      <c r="TF207" s="170"/>
      <c r="TG207" s="170"/>
      <c r="TH207" s="170"/>
      <c r="TI207" s="170"/>
      <c r="TJ207" s="170"/>
      <c r="TK207" s="170"/>
      <c r="TL207" s="170"/>
      <c r="TM207" s="170"/>
      <c r="TN207" s="170"/>
      <c r="TO207" s="170"/>
      <c r="TP207" s="170"/>
      <c r="TQ207" s="170"/>
      <c r="TR207" s="170"/>
      <c r="TS207" s="170"/>
      <c r="TT207" s="170"/>
      <c r="TU207" s="170"/>
      <c r="TV207" s="170"/>
      <c r="TW207" s="170"/>
      <c r="TX207" s="170"/>
      <c r="TY207" s="170"/>
      <c r="TZ207" s="170"/>
      <c r="UA207" s="170"/>
      <c r="UB207" s="170"/>
      <c r="UC207" s="170"/>
      <c r="UD207" s="170"/>
      <c r="UE207" s="170"/>
      <c r="UF207" s="170"/>
      <c r="UG207" s="170"/>
      <c r="UH207" s="170"/>
      <c r="UI207" s="170"/>
      <c r="UJ207" s="170"/>
      <c r="UK207" s="170"/>
      <c r="UL207" s="170"/>
      <c r="UM207" s="170"/>
      <c r="UN207" s="170"/>
      <c r="UO207" s="170"/>
      <c r="UP207" s="170"/>
      <c r="UQ207" s="170"/>
      <c r="UR207" s="170"/>
      <c r="US207" s="170"/>
      <c r="UT207" s="170"/>
      <c r="UU207" s="170"/>
      <c r="UV207" s="170"/>
      <c r="UW207" s="170"/>
      <c r="UX207" s="170"/>
      <c r="UY207" s="170"/>
      <c r="UZ207" s="170"/>
      <c r="VA207" s="170"/>
      <c r="VB207" s="170"/>
      <c r="VC207" s="170"/>
      <c r="VD207" s="170"/>
      <c r="VE207" s="170"/>
      <c r="VF207" s="170"/>
      <c r="VG207" s="170"/>
      <c r="VH207" s="170"/>
      <c r="VI207" s="170"/>
      <c r="VJ207" s="170"/>
      <c r="VK207" s="170"/>
      <c r="VL207" s="170"/>
      <c r="VM207" s="170"/>
      <c r="VN207" s="170"/>
      <c r="VO207" s="170"/>
      <c r="VP207" s="170"/>
      <c r="VQ207" s="170"/>
      <c r="VR207" s="170"/>
      <c r="VS207" s="170"/>
      <c r="VT207" s="170"/>
      <c r="VU207" s="170"/>
      <c r="VV207" s="170"/>
      <c r="VW207" s="170"/>
      <c r="VX207" s="170"/>
      <c r="VY207" s="170"/>
      <c r="VZ207" s="170"/>
      <c r="WA207" s="170"/>
      <c r="WB207" s="170"/>
      <c r="WC207" s="170"/>
      <c r="WD207" s="170"/>
      <c r="WE207" s="170"/>
      <c r="WF207" s="170"/>
      <c r="WG207" s="170"/>
      <c r="WH207" s="170"/>
      <c r="WI207" s="170"/>
      <c r="WJ207" s="170"/>
      <c r="WK207" s="170"/>
      <c r="WL207" s="170"/>
      <c r="WM207" s="170"/>
      <c r="WN207" s="170"/>
      <c r="WO207" s="170"/>
      <c r="WP207" s="170"/>
      <c r="WQ207" s="170"/>
      <c r="WR207" s="170"/>
      <c r="WS207" s="170"/>
      <c r="WT207" s="170"/>
      <c r="WU207" s="170"/>
      <c r="WV207" s="170"/>
      <c r="WW207" s="170"/>
      <c r="WX207" s="170"/>
      <c r="WY207" s="170"/>
      <c r="WZ207" s="170"/>
      <c r="XA207" s="170"/>
      <c r="XB207" s="170"/>
      <c r="XC207" s="170"/>
      <c r="XD207" s="170"/>
      <c r="XE207" s="170"/>
      <c r="XF207" s="170"/>
      <c r="XG207" s="170"/>
      <c r="XH207" s="170"/>
      <c r="XI207" s="170"/>
      <c r="XJ207" s="170"/>
      <c r="XK207" s="170"/>
      <c r="XL207" s="170"/>
      <c r="XM207" s="170"/>
      <c r="XN207" s="170"/>
      <c r="XO207" s="170"/>
      <c r="XP207" s="170"/>
      <c r="XQ207" s="170"/>
      <c r="XR207" s="170"/>
      <c r="XS207" s="170"/>
      <c r="XT207" s="170"/>
      <c r="XU207" s="170"/>
      <c r="XV207" s="170"/>
      <c r="XW207" s="170"/>
      <c r="XX207" s="170"/>
      <c r="XY207" s="170"/>
      <c r="XZ207" s="170"/>
      <c r="YA207" s="170"/>
      <c r="YB207" s="170"/>
      <c r="YC207" s="170"/>
      <c r="YD207" s="170"/>
      <c r="YE207" s="170"/>
      <c r="YF207" s="170"/>
      <c r="YG207" s="170"/>
      <c r="YH207" s="170"/>
      <c r="YI207" s="170"/>
      <c r="YJ207" s="170"/>
      <c r="YK207" s="170"/>
      <c r="YL207" s="170"/>
      <c r="YM207" s="170"/>
      <c r="YN207" s="170"/>
      <c r="YO207" s="170"/>
      <c r="YP207" s="170"/>
      <c r="YQ207" s="170"/>
      <c r="YR207" s="170"/>
      <c r="YS207" s="170"/>
      <c r="YT207" s="170"/>
      <c r="YU207" s="170"/>
      <c r="YV207" s="170"/>
      <c r="YW207" s="170"/>
      <c r="YX207" s="170"/>
      <c r="YY207" s="170"/>
      <c r="YZ207" s="170"/>
      <c r="ZA207" s="170"/>
      <c r="ZB207" s="170"/>
      <c r="ZC207" s="170"/>
      <c r="ZD207" s="170"/>
      <c r="ZE207" s="170"/>
      <c r="ZF207" s="170"/>
      <c r="ZG207" s="170"/>
      <c r="ZH207" s="170"/>
      <c r="ZI207" s="170"/>
      <c r="ZJ207" s="170"/>
      <c r="ZK207" s="170"/>
      <c r="ZL207" s="170"/>
      <c r="ZM207" s="170"/>
      <c r="ZN207" s="170"/>
      <c r="ZO207" s="170"/>
      <c r="ZP207" s="170"/>
      <c r="ZQ207" s="170"/>
      <c r="ZR207" s="170"/>
      <c r="ZS207" s="170"/>
      <c r="ZT207" s="170"/>
      <c r="ZU207" s="170"/>
      <c r="ZV207" s="170"/>
      <c r="ZW207" s="170"/>
      <c r="ZX207" s="170"/>
      <c r="ZY207" s="170"/>
      <c r="ZZ207" s="170"/>
      <c r="AAA207" s="170"/>
      <c r="AAB207" s="170"/>
      <c r="AAC207" s="170"/>
      <c r="AAD207" s="170"/>
      <c r="AAE207" s="170"/>
      <c r="AAF207" s="170"/>
      <c r="AAG207" s="170"/>
      <c r="AAH207" s="170"/>
      <c r="AAI207" s="170"/>
      <c r="AAJ207" s="170"/>
      <c r="AAK207" s="170"/>
      <c r="AAL207" s="170"/>
      <c r="AAM207" s="170"/>
      <c r="AAN207" s="170"/>
      <c r="AAO207" s="170"/>
      <c r="AAP207" s="170"/>
      <c r="AAQ207" s="170"/>
      <c r="AAR207" s="170"/>
      <c r="AAS207" s="170"/>
      <c r="AAT207" s="170"/>
      <c r="AAU207" s="170"/>
      <c r="AAV207" s="170"/>
      <c r="AAW207" s="170"/>
      <c r="AAX207" s="170"/>
      <c r="AAY207" s="170"/>
      <c r="AAZ207" s="170"/>
      <c r="ABA207" s="170"/>
      <c r="ABB207" s="170"/>
      <c r="ABC207" s="170"/>
      <c r="ABD207" s="170"/>
      <c r="ABE207" s="170"/>
      <c r="ABF207" s="170"/>
      <c r="ABG207" s="170"/>
      <c r="ABH207" s="170"/>
      <c r="ABI207" s="170"/>
      <c r="ABJ207" s="170"/>
      <c r="ABK207" s="170"/>
      <c r="ABL207" s="170"/>
      <c r="ABM207" s="170"/>
      <c r="ABN207" s="170"/>
      <c r="ABO207" s="170"/>
      <c r="ABP207" s="170"/>
      <c r="ABQ207" s="170"/>
      <c r="ABR207" s="170"/>
      <c r="ABS207" s="170"/>
      <c r="ABT207" s="170"/>
      <c r="ABU207" s="170"/>
      <c r="ABV207" s="170"/>
      <c r="ABW207" s="170"/>
      <c r="ABX207" s="170"/>
      <c r="ABY207" s="170"/>
      <c r="ABZ207" s="170"/>
      <c r="ACA207" s="170"/>
      <c r="ACB207" s="170"/>
      <c r="ACC207" s="170"/>
      <c r="ACD207" s="170"/>
      <c r="ACE207" s="170"/>
      <c r="ACF207" s="170"/>
      <c r="ACG207" s="170"/>
      <c r="ACH207" s="170"/>
      <c r="ACI207" s="170"/>
      <c r="ACJ207" s="170"/>
      <c r="ACK207" s="170"/>
      <c r="ACL207" s="170"/>
      <c r="ACM207" s="170"/>
      <c r="ACN207" s="170"/>
      <c r="ACO207" s="170"/>
      <c r="ACP207" s="170"/>
      <c r="ACQ207" s="170"/>
      <c r="ACR207" s="170"/>
      <c r="ACS207" s="170"/>
      <c r="ACT207" s="170"/>
      <c r="ACU207" s="170"/>
      <c r="ACV207" s="170"/>
      <c r="ACW207" s="170"/>
      <c r="ACX207" s="170"/>
      <c r="ACY207" s="170"/>
      <c r="ACZ207" s="170"/>
      <c r="ADA207" s="170"/>
      <c r="ADB207" s="170"/>
      <c r="ADC207" s="170"/>
      <c r="ADD207" s="170"/>
      <c r="ADE207" s="170"/>
      <c r="ADF207" s="170"/>
      <c r="ADG207" s="170"/>
      <c r="ADH207" s="170"/>
      <c r="ADI207" s="170"/>
      <c r="ADJ207" s="170"/>
      <c r="ADK207" s="170"/>
      <c r="ADL207" s="170"/>
      <c r="ADM207" s="170"/>
      <c r="ADN207" s="170"/>
      <c r="ADO207" s="170"/>
      <c r="ADP207" s="170"/>
      <c r="ADQ207" s="170"/>
      <c r="ADR207" s="170"/>
      <c r="ADS207" s="170"/>
      <c r="ADT207" s="170"/>
      <c r="ADU207" s="170"/>
      <c r="ADV207" s="170"/>
      <c r="ADW207" s="170"/>
      <c r="ADX207" s="170"/>
      <c r="ADY207" s="170"/>
      <c r="ADZ207" s="170"/>
      <c r="AEA207" s="170"/>
      <c r="AEB207" s="170"/>
      <c r="AEC207" s="170"/>
      <c r="AED207" s="170"/>
      <c r="AEE207" s="170"/>
      <c r="AEF207" s="170"/>
      <c r="AEG207" s="170"/>
      <c r="AEH207" s="170"/>
      <c r="AEI207" s="170"/>
      <c r="AEJ207" s="170"/>
      <c r="AEK207" s="170"/>
      <c r="AEL207" s="170"/>
      <c r="AEM207" s="170"/>
      <c r="AEN207" s="170"/>
      <c r="AEO207" s="170"/>
      <c r="AEP207" s="170"/>
      <c r="AEQ207" s="170"/>
      <c r="AER207" s="170"/>
      <c r="AES207" s="170"/>
      <c r="AET207" s="170"/>
      <c r="AEU207" s="170"/>
      <c r="AEV207" s="170"/>
      <c r="AEW207" s="170"/>
      <c r="AEX207" s="170"/>
      <c r="AEY207" s="170"/>
      <c r="AEZ207" s="170"/>
      <c r="AFA207" s="170"/>
      <c r="AFB207" s="170"/>
      <c r="AFC207" s="170"/>
      <c r="AFD207" s="170"/>
      <c r="AFE207" s="170"/>
      <c r="AFF207" s="170"/>
      <c r="AFG207" s="170"/>
      <c r="AFH207" s="170"/>
      <c r="AFI207" s="170"/>
      <c r="AFJ207" s="170"/>
      <c r="AFK207" s="170"/>
      <c r="AFL207" s="170"/>
      <c r="AFM207" s="170"/>
      <c r="AFN207" s="170"/>
      <c r="AFO207" s="170"/>
      <c r="AFP207" s="170"/>
      <c r="AFQ207" s="170"/>
      <c r="AFR207" s="170"/>
      <c r="AFS207" s="170"/>
      <c r="AFT207" s="170"/>
      <c r="AFU207" s="170"/>
      <c r="AFV207" s="170"/>
      <c r="AFW207" s="170"/>
      <c r="AFX207" s="170"/>
      <c r="AFY207" s="170"/>
      <c r="AFZ207" s="170"/>
      <c r="AGA207" s="170"/>
      <c r="AGB207" s="170"/>
      <c r="AGC207" s="170"/>
      <c r="AGD207" s="170"/>
      <c r="AGE207" s="170"/>
      <c r="AGF207" s="170"/>
      <c r="AGG207" s="170"/>
      <c r="AGH207" s="170"/>
      <c r="AGI207" s="170"/>
      <c r="AGJ207" s="170"/>
      <c r="AGK207" s="170"/>
      <c r="AGL207" s="170"/>
      <c r="AGM207" s="170"/>
      <c r="AGN207" s="170"/>
      <c r="AGO207" s="170"/>
      <c r="AGP207" s="170"/>
      <c r="AGQ207" s="170"/>
      <c r="AGR207" s="170"/>
      <c r="AGS207" s="170"/>
      <c r="AGT207" s="170"/>
      <c r="AGU207" s="170"/>
      <c r="AGV207" s="170"/>
      <c r="AGW207" s="170"/>
      <c r="AGX207" s="170"/>
      <c r="AGY207" s="170"/>
      <c r="AGZ207" s="170"/>
      <c r="AHA207" s="170"/>
      <c r="AHB207" s="170"/>
      <c r="AHC207" s="170"/>
      <c r="AHD207" s="170"/>
      <c r="AHE207" s="170"/>
      <c r="AHF207" s="170"/>
      <c r="AHG207" s="170"/>
      <c r="AHH207" s="170"/>
      <c r="AHI207" s="170"/>
      <c r="AHJ207" s="170"/>
      <c r="AHK207" s="170"/>
      <c r="AHL207" s="170"/>
      <c r="AHM207" s="170"/>
      <c r="AHN207" s="170"/>
      <c r="AHO207" s="170"/>
      <c r="AHP207" s="170"/>
      <c r="AHQ207" s="170"/>
      <c r="AHR207" s="170"/>
      <c r="AHS207" s="170"/>
      <c r="AHT207" s="170"/>
      <c r="AHU207" s="170"/>
      <c r="AHV207" s="170"/>
      <c r="AHW207" s="170"/>
      <c r="AHX207" s="170"/>
      <c r="AHY207" s="170"/>
      <c r="AHZ207" s="170"/>
      <c r="AIA207" s="170"/>
      <c r="AIB207" s="170"/>
      <c r="AIC207" s="170"/>
      <c r="AID207" s="170"/>
      <c r="AIE207" s="170"/>
      <c r="AIF207" s="170"/>
      <c r="AIG207" s="170"/>
      <c r="AIH207" s="170"/>
      <c r="AII207" s="170"/>
      <c r="AIJ207" s="170"/>
      <c r="AIK207" s="170"/>
      <c r="AIL207" s="170"/>
      <c r="AIM207" s="170"/>
      <c r="AIN207" s="170"/>
      <c r="AIO207" s="170"/>
      <c r="AIP207" s="170"/>
      <c r="AIQ207" s="170"/>
      <c r="AIR207" s="170"/>
      <c r="AIS207" s="170"/>
      <c r="AIT207" s="170"/>
      <c r="AIU207" s="170"/>
      <c r="AIV207" s="170"/>
      <c r="AIW207" s="170"/>
      <c r="AIX207" s="170"/>
      <c r="AIY207" s="170"/>
      <c r="AIZ207" s="170"/>
      <c r="AJA207" s="170"/>
      <c r="AJB207" s="170"/>
      <c r="AJC207" s="170"/>
      <c r="AJD207" s="170"/>
      <c r="AJE207" s="170"/>
      <c r="AJF207" s="170"/>
      <c r="AJG207" s="170"/>
      <c r="AJH207" s="170"/>
      <c r="AJI207" s="170"/>
      <c r="AJJ207" s="170"/>
      <c r="AJK207" s="170"/>
      <c r="AJL207" s="170"/>
      <c r="AJM207" s="170"/>
      <c r="AJN207" s="170"/>
      <c r="AJO207" s="170"/>
      <c r="AJP207" s="170"/>
      <c r="AJQ207" s="170"/>
      <c r="AJR207" s="170"/>
      <c r="AJS207" s="170"/>
      <c r="AJT207" s="170"/>
      <c r="AJU207" s="170"/>
      <c r="AJV207" s="170"/>
      <c r="AJW207" s="170"/>
      <c r="AJX207" s="170"/>
      <c r="AJY207" s="170"/>
      <c r="AJZ207" s="170"/>
      <c r="AKA207" s="170"/>
      <c r="AKB207" s="170"/>
      <c r="AKC207" s="170"/>
      <c r="AKD207" s="170"/>
      <c r="AKE207" s="170"/>
      <c r="AKF207" s="170"/>
      <c r="AKG207" s="170"/>
      <c r="AKH207" s="170"/>
      <c r="AKI207" s="170"/>
      <c r="AKJ207" s="170"/>
      <c r="AKK207" s="170"/>
      <c r="AKL207" s="170"/>
      <c r="AKM207" s="170"/>
      <c r="AKN207" s="170"/>
      <c r="AKO207" s="170"/>
      <c r="AKP207" s="170"/>
      <c r="AKQ207" s="170"/>
      <c r="AKR207" s="170"/>
      <c r="AKS207" s="170"/>
      <c r="AKT207" s="170"/>
      <c r="AKU207" s="170"/>
      <c r="AKV207" s="170"/>
      <c r="AKW207" s="170"/>
      <c r="AKX207" s="170"/>
      <c r="AKY207" s="170"/>
      <c r="AKZ207" s="170"/>
      <c r="ALA207" s="170"/>
      <c r="ALB207" s="170"/>
      <c r="ALC207" s="170"/>
      <c r="ALD207" s="170"/>
      <c r="ALE207" s="170"/>
      <c r="ALF207" s="170"/>
      <c r="ALG207" s="170"/>
      <c r="ALH207" s="170"/>
      <c r="ALI207" s="170"/>
      <c r="ALJ207" s="170"/>
      <c r="ALK207" s="170"/>
      <c r="ALL207" s="170"/>
      <c r="ALM207" s="170"/>
      <c r="ALN207" s="170"/>
      <c r="ALO207" s="170"/>
      <c r="ALP207" s="170"/>
      <c r="ALQ207" s="170"/>
      <c r="ALR207" s="170"/>
      <c r="ALS207" s="170"/>
      <c r="ALT207" s="170"/>
      <c r="ALU207" s="170"/>
      <c r="ALV207" s="170"/>
      <c r="ALW207" s="170"/>
      <c r="ALX207" s="170"/>
      <c r="ALY207" s="170"/>
      <c r="ALZ207" s="170"/>
      <c r="AMA207" s="170"/>
      <c r="AMB207" s="170"/>
      <c r="AMC207" s="170"/>
      <c r="AMD207" s="170"/>
      <c r="AME207" s="170"/>
      <c r="AMF207" s="170"/>
      <c r="AMG207" s="170"/>
      <c r="AMH207" s="170"/>
      <c r="AMI207" s="170"/>
      <c r="AMJ207" s="170"/>
    </row>
    <row r="208" spans="1:1026" x14ac:dyDescent="0.25">
      <c r="A208" s="289" t="s">
        <v>24031</v>
      </c>
      <c r="B208" s="257">
        <v>208</v>
      </c>
      <c r="C208" s="258" t="s">
        <v>24318</v>
      </c>
      <c r="D208" s="290" t="s">
        <v>24032</v>
      </c>
      <c r="E208" s="286"/>
      <c r="F208" s="278">
        <v>4</v>
      </c>
      <c r="G208" s="280"/>
      <c r="H208" s="280"/>
      <c r="I208" s="492">
        <v>4.2</v>
      </c>
      <c r="J208" s="394"/>
      <c r="K208" s="278">
        <v>1</v>
      </c>
      <c r="L208" s="293"/>
      <c r="M208" s="293"/>
      <c r="N208" s="293"/>
      <c r="O208" s="293"/>
      <c r="P208" s="293"/>
      <c r="Q208" s="293"/>
      <c r="R208" s="293"/>
      <c r="S208" s="293"/>
      <c r="T208" s="293"/>
      <c r="U208" s="278"/>
      <c r="V208" s="278"/>
      <c r="W208" s="283">
        <f t="shared" si="87"/>
        <v>100</v>
      </c>
      <c r="X208" s="283">
        <f t="shared" si="100"/>
        <v>100</v>
      </c>
      <c r="Y208" s="283">
        <f t="shared" si="101"/>
        <v>100</v>
      </c>
      <c r="Z208" s="283">
        <f t="shared" si="88"/>
        <v>100</v>
      </c>
      <c r="AA208" s="283">
        <f t="shared" si="89"/>
        <v>100</v>
      </c>
      <c r="AB208" s="287">
        <f t="shared" si="90"/>
        <v>100</v>
      </c>
      <c r="AC208" s="287">
        <f t="shared" si="91"/>
        <v>100</v>
      </c>
      <c r="AD208" s="287">
        <f t="shared" si="92"/>
        <v>100</v>
      </c>
      <c r="AE208" s="284">
        <f t="shared" si="102"/>
        <v>100</v>
      </c>
      <c r="AF208" s="284">
        <f t="shared" si="96"/>
        <v>100</v>
      </c>
      <c r="AG208" s="268">
        <f t="shared" si="107"/>
        <v>1</v>
      </c>
      <c r="AH208" s="268">
        <f t="shared" si="108"/>
        <v>100</v>
      </c>
      <c r="AI208" s="268">
        <f t="shared" si="109"/>
        <v>3</v>
      </c>
      <c r="AJ208" s="268">
        <f t="shared" si="110"/>
        <v>100</v>
      </c>
      <c r="AK208" s="501" t="s">
        <v>31750</v>
      </c>
      <c r="AL208" s="286"/>
      <c r="AM208" s="286"/>
      <c r="AN208" s="511"/>
      <c r="AO208" s="357"/>
      <c r="AP208" s="357"/>
      <c r="AQ208" s="277"/>
      <c r="AR208" s="356" t="s">
        <v>25425</v>
      </c>
      <c r="AS208" s="356"/>
      <c r="AT208" s="277"/>
      <c r="AU208" s="277"/>
      <c r="AW208" s="559"/>
      <c r="AX208" s="559"/>
      <c r="AY208" s="559"/>
      <c r="AZ208" s="559"/>
      <c r="BA208" s="559"/>
      <c r="BB208" s="559"/>
      <c r="BC208" s="559"/>
      <c r="BD208" s="559"/>
      <c r="BE208" s="559"/>
      <c r="BF208" s="559"/>
      <c r="BG208" s="559"/>
      <c r="BH208" s="559"/>
      <c r="BI208" s="559"/>
      <c r="BJ208" s="559"/>
      <c r="BK208" s="559"/>
      <c r="BL208" s="559"/>
      <c r="BM208" s="559"/>
      <c r="BN208" s="559"/>
      <c r="BO208" s="559"/>
      <c r="BP208" s="559"/>
      <c r="BQ208" s="559"/>
      <c r="BR208" s="559"/>
      <c r="BS208" s="559"/>
      <c r="BT208" s="559"/>
      <c r="BU208" s="559"/>
      <c r="BV208" s="559"/>
      <c r="BW208" s="559"/>
      <c r="BX208" s="559"/>
      <c r="BY208" s="559"/>
      <c r="BZ208" s="559"/>
      <c r="CA208" s="559"/>
      <c r="CB208" s="559"/>
      <c r="CC208" s="559"/>
      <c r="CD208" s="559"/>
      <c r="CE208" s="559"/>
      <c r="CF208" s="559"/>
      <c r="CG208" s="559"/>
      <c r="CH208" s="559"/>
      <c r="CI208" s="559"/>
      <c r="CJ208" s="559"/>
      <c r="CK208" s="559"/>
      <c r="CL208" s="559"/>
      <c r="CM208" s="559"/>
      <c r="CN208" s="559"/>
      <c r="CO208" s="559"/>
      <c r="CP208" s="559"/>
      <c r="CQ208" s="559"/>
      <c r="CR208" s="559"/>
      <c r="CS208" s="559"/>
      <c r="CT208" s="559"/>
      <c r="CU208" s="559"/>
      <c r="CV208" s="559"/>
      <c r="CW208" s="559"/>
      <c r="CX208" s="559"/>
      <c r="CY208" s="559"/>
      <c r="CZ208" s="559"/>
      <c r="DA208" s="559"/>
      <c r="DB208" s="559"/>
      <c r="DC208" s="559"/>
      <c r="DD208" s="559"/>
      <c r="DE208" s="559"/>
      <c r="DF208" s="559"/>
      <c r="DG208" s="559"/>
      <c r="DH208" s="559"/>
      <c r="DI208" s="559"/>
      <c r="DJ208" s="559"/>
      <c r="DK208" s="559"/>
      <c r="DL208" s="559"/>
      <c r="DM208" s="559"/>
      <c r="DN208" s="559"/>
      <c r="DO208" s="559"/>
      <c r="DP208" s="559"/>
      <c r="DQ208" s="559"/>
      <c r="DR208" s="559"/>
      <c r="DS208" s="559"/>
      <c r="DT208" s="559"/>
      <c r="DU208" s="559"/>
      <c r="DV208" s="559"/>
      <c r="DW208" s="559"/>
      <c r="DX208" s="559"/>
      <c r="DY208" s="559"/>
      <c r="DZ208" s="559"/>
      <c r="EA208" s="559"/>
      <c r="EB208" s="559"/>
      <c r="EC208" s="559"/>
      <c r="ED208" s="559"/>
      <c r="EE208" s="559"/>
      <c r="EF208" s="559"/>
      <c r="EG208" s="559"/>
      <c r="EH208" s="559"/>
      <c r="EI208" s="559"/>
      <c r="EJ208" s="559"/>
      <c r="EK208" s="559"/>
      <c r="EL208" s="559"/>
      <c r="EM208" s="559"/>
      <c r="EN208" s="559"/>
      <c r="EO208" s="559"/>
      <c r="EP208" s="559"/>
      <c r="EQ208" s="559"/>
      <c r="ER208" s="559"/>
      <c r="ES208" s="559"/>
      <c r="ET208" s="559"/>
      <c r="EU208" s="559"/>
      <c r="EV208" s="559"/>
      <c r="EW208" s="559"/>
      <c r="EX208" s="559"/>
      <c r="EY208" s="559"/>
      <c r="EZ208" s="559"/>
      <c r="FA208" s="559"/>
      <c r="FB208" s="559"/>
      <c r="FC208" s="559"/>
      <c r="FD208" s="559"/>
      <c r="FE208" s="559"/>
      <c r="FF208" s="559"/>
      <c r="FG208" s="559"/>
      <c r="FH208" s="559"/>
      <c r="FI208" s="559"/>
      <c r="FJ208" s="559"/>
      <c r="FK208" s="559"/>
      <c r="FL208" s="559"/>
      <c r="FM208" s="559"/>
      <c r="FN208" s="559"/>
      <c r="FO208" s="559"/>
      <c r="FP208" s="559"/>
      <c r="FQ208" s="559"/>
      <c r="FR208" s="559"/>
      <c r="FS208" s="559"/>
      <c r="FT208" s="559"/>
      <c r="FU208" s="559"/>
      <c r="FV208" s="559"/>
      <c r="FW208" s="559"/>
      <c r="FX208" s="559"/>
      <c r="FY208" s="559"/>
      <c r="FZ208" s="559"/>
      <c r="GA208" s="559"/>
      <c r="GB208" s="559"/>
      <c r="GC208" s="559"/>
      <c r="GD208" s="559"/>
      <c r="GE208" s="559"/>
      <c r="GF208" s="559"/>
      <c r="GG208" s="559"/>
      <c r="GH208" s="559"/>
      <c r="GI208" s="559"/>
      <c r="GJ208" s="559"/>
      <c r="GK208" s="559"/>
      <c r="GL208" s="559"/>
      <c r="GM208" s="559"/>
      <c r="GN208" s="559"/>
      <c r="GO208" s="559"/>
      <c r="GP208" s="559"/>
      <c r="GQ208" s="559"/>
      <c r="GR208" s="559"/>
      <c r="GS208" s="559"/>
      <c r="GT208" s="559"/>
      <c r="GU208" s="559"/>
      <c r="GV208" s="559"/>
      <c r="GW208" s="559"/>
      <c r="GX208" s="559"/>
      <c r="GY208" s="559"/>
      <c r="GZ208" s="559"/>
      <c r="HA208" s="559"/>
      <c r="HB208" s="559"/>
      <c r="HC208" s="559"/>
      <c r="HD208" s="559"/>
      <c r="HE208" s="559"/>
      <c r="HF208" s="559"/>
      <c r="HG208" s="559"/>
      <c r="HH208" s="559"/>
      <c r="HI208" s="559"/>
      <c r="HJ208" s="559"/>
      <c r="HK208" s="559"/>
      <c r="HL208" s="559"/>
      <c r="HM208" s="559"/>
      <c r="HN208" s="559"/>
      <c r="HO208" s="559"/>
      <c r="HP208" s="559"/>
      <c r="HQ208" s="559"/>
      <c r="HR208" s="559"/>
      <c r="HS208" s="559"/>
      <c r="HT208" s="559"/>
      <c r="HU208" s="559"/>
      <c r="HV208" s="559"/>
      <c r="HW208" s="559"/>
      <c r="HX208" s="559"/>
      <c r="HY208" s="559"/>
      <c r="HZ208" s="559"/>
      <c r="IA208" s="559"/>
      <c r="IB208" s="559"/>
      <c r="IC208" s="559"/>
      <c r="ID208" s="559"/>
      <c r="IE208" s="559"/>
      <c r="IF208" s="559"/>
      <c r="IG208" s="559"/>
      <c r="IH208" s="559"/>
      <c r="II208" s="559"/>
      <c r="IJ208" s="559"/>
      <c r="IK208" s="559"/>
      <c r="IL208" s="559"/>
      <c r="IM208" s="559"/>
      <c r="IN208" s="559"/>
      <c r="IO208" s="559"/>
      <c r="IP208" s="559"/>
      <c r="IQ208" s="559"/>
      <c r="IR208" s="559"/>
      <c r="IS208" s="559"/>
      <c r="IT208" s="559"/>
      <c r="IU208" s="559"/>
      <c r="IV208" s="559"/>
      <c r="IW208" s="559"/>
      <c r="IX208" s="559"/>
      <c r="IY208" s="559"/>
      <c r="IZ208" s="559"/>
      <c r="JA208" s="559"/>
      <c r="JB208" s="559"/>
      <c r="JC208" s="559"/>
      <c r="JD208" s="559"/>
      <c r="JE208" s="559"/>
      <c r="JF208" s="559"/>
      <c r="JG208" s="559"/>
      <c r="JH208" s="559"/>
      <c r="JI208" s="559"/>
      <c r="JJ208" s="559"/>
      <c r="JK208" s="559"/>
      <c r="JL208" s="559"/>
      <c r="JM208" s="559"/>
      <c r="JN208" s="559"/>
      <c r="JO208" s="559"/>
      <c r="JP208" s="559"/>
      <c r="JQ208" s="559"/>
      <c r="JR208" s="559"/>
      <c r="JS208" s="559"/>
      <c r="JT208" s="559"/>
      <c r="JU208" s="559"/>
      <c r="JV208" s="559"/>
      <c r="JW208" s="559"/>
      <c r="JX208" s="559"/>
      <c r="JY208" s="559"/>
      <c r="JZ208" s="559"/>
      <c r="KA208" s="559"/>
      <c r="KB208" s="559"/>
      <c r="KC208" s="559"/>
      <c r="KD208" s="559"/>
      <c r="KE208" s="559"/>
      <c r="KF208" s="559"/>
      <c r="KG208" s="559"/>
      <c r="KH208" s="559"/>
      <c r="KI208" s="559"/>
      <c r="KJ208" s="559"/>
      <c r="KK208" s="559"/>
      <c r="KL208" s="559"/>
      <c r="KM208" s="559"/>
      <c r="KN208" s="559"/>
      <c r="KO208" s="559"/>
      <c r="KP208" s="559"/>
      <c r="KQ208" s="559"/>
      <c r="KR208" s="559"/>
      <c r="KS208" s="559"/>
      <c r="KT208" s="559"/>
      <c r="KU208" s="559"/>
      <c r="KV208" s="559"/>
      <c r="KW208" s="559"/>
      <c r="KX208" s="559"/>
      <c r="KY208" s="559"/>
      <c r="KZ208" s="559"/>
      <c r="LA208" s="559"/>
      <c r="LB208" s="559"/>
      <c r="LC208" s="559"/>
      <c r="LD208" s="559"/>
      <c r="LE208" s="559"/>
      <c r="LF208" s="559"/>
      <c r="LG208" s="559"/>
      <c r="LH208" s="559"/>
      <c r="LI208" s="559"/>
      <c r="LJ208" s="559"/>
      <c r="LK208" s="559"/>
      <c r="LL208" s="559"/>
      <c r="LM208" s="559"/>
      <c r="LN208" s="559"/>
      <c r="LO208" s="559"/>
      <c r="LP208" s="559"/>
      <c r="LQ208" s="559"/>
      <c r="LR208" s="559"/>
      <c r="LS208" s="559"/>
      <c r="LT208" s="559"/>
      <c r="LU208" s="559"/>
      <c r="LV208" s="559"/>
      <c r="LW208" s="559"/>
      <c r="LX208" s="559"/>
      <c r="LY208" s="559"/>
      <c r="LZ208" s="559"/>
      <c r="MA208" s="559"/>
      <c r="MB208" s="559"/>
      <c r="MC208" s="559"/>
      <c r="MD208" s="559"/>
      <c r="ME208" s="559"/>
      <c r="MF208" s="559"/>
      <c r="MG208" s="559"/>
      <c r="MH208" s="559"/>
      <c r="MI208" s="559"/>
      <c r="MJ208" s="559"/>
      <c r="MK208" s="559"/>
      <c r="ML208" s="559"/>
      <c r="MM208" s="559"/>
      <c r="MN208" s="559"/>
      <c r="MO208" s="559"/>
      <c r="MP208" s="559"/>
      <c r="MQ208" s="559"/>
      <c r="MR208" s="559"/>
      <c r="MS208" s="559"/>
      <c r="MT208" s="559"/>
      <c r="MU208" s="559"/>
      <c r="MV208" s="559"/>
      <c r="MW208" s="559"/>
      <c r="MX208" s="559"/>
      <c r="MY208" s="559"/>
      <c r="MZ208" s="559"/>
      <c r="NA208" s="559"/>
      <c r="NB208" s="559"/>
      <c r="NC208" s="559"/>
      <c r="ND208" s="559"/>
      <c r="NE208" s="559"/>
      <c r="NF208" s="559"/>
      <c r="NG208" s="559"/>
      <c r="NH208" s="559"/>
      <c r="NI208" s="559"/>
      <c r="NJ208" s="559"/>
      <c r="NK208" s="559"/>
      <c r="NL208" s="559"/>
      <c r="NM208" s="559"/>
      <c r="NN208" s="559"/>
      <c r="NO208" s="559"/>
      <c r="NP208" s="559"/>
      <c r="NQ208" s="559"/>
      <c r="NR208" s="559"/>
      <c r="NS208" s="559"/>
      <c r="NT208" s="559"/>
      <c r="NU208" s="559"/>
      <c r="NV208" s="559"/>
      <c r="NW208" s="559"/>
      <c r="NX208" s="559"/>
      <c r="NY208" s="559"/>
      <c r="NZ208" s="559"/>
      <c r="OA208" s="559"/>
      <c r="OB208" s="559"/>
      <c r="OC208" s="559"/>
      <c r="OD208" s="559"/>
      <c r="OE208" s="559"/>
      <c r="OF208" s="559"/>
      <c r="OG208" s="559"/>
      <c r="OH208" s="559"/>
      <c r="OI208" s="559"/>
      <c r="OJ208" s="559"/>
      <c r="OK208" s="559"/>
      <c r="OL208" s="559"/>
      <c r="OM208" s="559"/>
      <c r="ON208" s="559"/>
      <c r="OO208" s="559"/>
      <c r="OP208" s="559"/>
      <c r="OQ208" s="559"/>
      <c r="OR208" s="559"/>
      <c r="OS208" s="559"/>
      <c r="OT208" s="559"/>
      <c r="OU208" s="559"/>
      <c r="OV208" s="559"/>
      <c r="OW208" s="559"/>
      <c r="OX208" s="559"/>
      <c r="OY208" s="559"/>
      <c r="OZ208" s="559"/>
      <c r="PA208" s="559"/>
      <c r="PB208" s="559"/>
      <c r="PC208" s="559"/>
      <c r="PD208" s="559"/>
      <c r="PE208" s="559"/>
      <c r="PF208" s="559"/>
      <c r="PG208" s="559"/>
      <c r="PH208" s="559"/>
      <c r="PI208" s="559"/>
      <c r="PJ208" s="559"/>
      <c r="PK208" s="559"/>
      <c r="PL208" s="559"/>
      <c r="PM208" s="559"/>
      <c r="PN208" s="559"/>
      <c r="PO208" s="559"/>
      <c r="PP208" s="559"/>
      <c r="PQ208" s="559"/>
      <c r="PR208" s="559"/>
      <c r="PS208" s="559"/>
      <c r="PT208" s="559"/>
      <c r="PU208" s="559"/>
      <c r="PV208" s="559"/>
      <c r="PW208" s="559"/>
      <c r="PX208" s="559"/>
      <c r="PY208" s="559"/>
      <c r="PZ208" s="559"/>
      <c r="QA208" s="559"/>
      <c r="QB208" s="559"/>
      <c r="QC208" s="559"/>
      <c r="QD208" s="559"/>
      <c r="QE208" s="559"/>
      <c r="QF208" s="559"/>
      <c r="QG208" s="559"/>
      <c r="QH208" s="559"/>
      <c r="QI208" s="559"/>
      <c r="QJ208" s="559"/>
      <c r="QK208" s="559"/>
      <c r="QL208" s="559"/>
      <c r="QM208" s="559"/>
      <c r="QN208" s="559"/>
      <c r="QO208" s="559"/>
      <c r="QP208" s="559"/>
      <c r="QQ208" s="559"/>
      <c r="QR208" s="559"/>
      <c r="QS208" s="559"/>
      <c r="QT208" s="559"/>
      <c r="QU208" s="559"/>
      <c r="QV208" s="559"/>
      <c r="QW208" s="559"/>
      <c r="QX208" s="559"/>
      <c r="QY208" s="559"/>
      <c r="QZ208" s="559"/>
      <c r="RA208" s="559"/>
      <c r="RB208" s="559"/>
      <c r="RC208" s="559"/>
      <c r="RD208" s="559"/>
      <c r="RE208" s="559"/>
      <c r="RF208" s="559"/>
      <c r="RG208" s="559"/>
      <c r="RH208" s="559"/>
      <c r="RI208" s="559"/>
      <c r="RJ208" s="559"/>
      <c r="RK208" s="559"/>
      <c r="RL208" s="559"/>
      <c r="RM208" s="559"/>
      <c r="RN208" s="559"/>
      <c r="RO208" s="559"/>
      <c r="RP208" s="559"/>
      <c r="RQ208" s="559"/>
      <c r="RR208" s="559"/>
      <c r="RS208" s="559"/>
      <c r="RT208" s="559"/>
      <c r="RU208" s="559"/>
      <c r="RV208" s="559"/>
      <c r="RW208" s="559"/>
      <c r="RX208" s="559"/>
      <c r="RY208" s="559"/>
      <c r="RZ208" s="559"/>
      <c r="SA208" s="559"/>
      <c r="SB208" s="559"/>
      <c r="SC208" s="559"/>
      <c r="SD208" s="559"/>
      <c r="SE208" s="559"/>
      <c r="SF208" s="559"/>
      <c r="SG208" s="559"/>
      <c r="SH208" s="559"/>
      <c r="SI208" s="559"/>
      <c r="SJ208" s="559"/>
      <c r="SK208" s="559"/>
      <c r="SL208" s="559"/>
      <c r="SM208" s="559"/>
      <c r="SN208" s="559"/>
      <c r="SO208" s="559"/>
      <c r="SP208" s="559"/>
      <c r="SQ208" s="559"/>
      <c r="SR208" s="559"/>
      <c r="SS208" s="559"/>
      <c r="ST208" s="559"/>
      <c r="SU208" s="559"/>
      <c r="SV208" s="559"/>
      <c r="SW208" s="559"/>
      <c r="SX208" s="559"/>
      <c r="SY208" s="559"/>
      <c r="SZ208" s="559"/>
      <c r="TA208" s="559"/>
      <c r="TB208" s="559"/>
      <c r="TC208" s="559"/>
      <c r="TD208" s="559"/>
      <c r="TE208" s="559"/>
      <c r="TF208" s="559"/>
      <c r="TG208" s="559"/>
      <c r="TH208" s="559"/>
      <c r="TI208" s="559"/>
      <c r="TJ208" s="559"/>
      <c r="TK208" s="559"/>
      <c r="TL208" s="559"/>
      <c r="TM208" s="559"/>
      <c r="TN208" s="559"/>
      <c r="TO208" s="559"/>
      <c r="TP208" s="559"/>
      <c r="TQ208" s="559"/>
      <c r="TR208" s="559"/>
      <c r="TS208" s="559"/>
      <c r="TT208" s="559"/>
      <c r="TU208" s="559"/>
      <c r="TV208" s="559"/>
      <c r="TW208" s="559"/>
      <c r="TX208" s="559"/>
      <c r="TY208" s="559"/>
      <c r="TZ208" s="559"/>
      <c r="UA208" s="559"/>
      <c r="UB208" s="559"/>
      <c r="UC208" s="559"/>
      <c r="UD208" s="559"/>
      <c r="UE208" s="559"/>
      <c r="UF208" s="559"/>
      <c r="UG208" s="559"/>
      <c r="UH208" s="559"/>
      <c r="UI208" s="559"/>
      <c r="UJ208" s="559"/>
      <c r="UK208" s="559"/>
      <c r="UL208" s="559"/>
      <c r="UM208" s="559"/>
      <c r="UN208" s="559"/>
      <c r="UO208" s="559"/>
      <c r="UP208" s="559"/>
      <c r="UQ208" s="559"/>
      <c r="UR208" s="559"/>
      <c r="US208" s="559"/>
      <c r="UT208" s="559"/>
      <c r="UU208" s="559"/>
      <c r="UV208" s="559"/>
      <c r="UW208" s="559"/>
      <c r="UX208" s="559"/>
      <c r="UY208" s="559"/>
      <c r="UZ208" s="559"/>
      <c r="VA208" s="559"/>
      <c r="VB208" s="559"/>
      <c r="VC208" s="559"/>
      <c r="VD208" s="559"/>
      <c r="VE208" s="559"/>
      <c r="VF208" s="559"/>
      <c r="VG208" s="559"/>
      <c r="VH208" s="559"/>
      <c r="VI208" s="559"/>
      <c r="VJ208" s="559"/>
      <c r="VK208" s="559"/>
      <c r="VL208" s="559"/>
      <c r="VM208" s="559"/>
      <c r="VN208" s="559"/>
      <c r="VO208" s="559"/>
      <c r="VP208" s="559"/>
      <c r="VQ208" s="559"/>
      <c r="VR208" s="559"/>
      <c r="VS208" s="559"/>
      <c r="VT208" s="559"/>
      <c r="VU208" s="559"/>
      <c r="VV208" s="559"/>
      <c r="VW208" s="559"/>
      <c r="VX208" s="559"/>
      <c r="VY208" s="559"/>
      <c r="VZ208" s="559"/>
      <c r="WA208" s="559"/>
      <c r="WB208" s="559"/>
      <c r="WC208" s="559"/>
      <c r="WD208" s="559"/>
      <c r="WE208" s="559"/>
      <c r="WF208" s="559"/>
      <c r="WG208" s="559"/>
      <c r="WH208" s="559"/>
      <c r="WI208" s="559"/>
      <c r="WJ208" s="559"/>
      <c r="WK208" s="559"/>
      <c r="WL208" s="559"/>
      <c r="WM208" s="559"/>
      <c r="WN208" s="559"/>
      <c r="WO208" s="559"/>
      <c r="WP208" s="559"/>
      <c r="WQ208" s="559"/>
      <c r="WR208" s="559"/>
      <c r="WS208" s="559"/>
      <c r="WT208" s="559"/>
      <c r="WU208" s="559"/>
      <c r="WV208" s="559"/>
      <c r="WW208" s="559"/>
      <c r="WX208" s="559"/>
      <c r="WY208" s="559"/>
      <c r="WZ208" s="559"/>
      <c r="XA208" s="559"/>
      <c r="XB208" s="559"/>
      <c r="XC208" s="559"/>
      <c r="XD208" s="559"/>
      <c r="XE208" s="559"/>
      <c r="XF208" s="559"/>
      <c r="XG208" s="559"/>
      <c r="XH208" s="559"/>
      <c r="XI208" s="559"/>
      <c r="XJ208" s="559"/>
      <c r="XK208" s="559"/>
      <c r="XL208" s="559"/>
      <c r="XM208" s="559"/>
      <c r="XN208" s="559"/>
      <c r="XO208" s="559"/>
      <c r="XP208" s="559"/>
      <c r="XQ208" s="559"/>
      <c r="XR208" s="559"/>
      <c r="XS208" s="559"/>
      <c r="XT208" s="559"/>
      <c r="XU208" s="559"/>
      <c r="XV208" s="559"/>
      <c r="XW208" s="559"/>
      <c r="XX208" s="559"/>
      <c r="XY208" s="559"/>
      <c r="XZ208" s="559"/>
      <c r="YA208" s="559"/>
      <c r="YB208" s="559"/>
      <c r="YC208" s="559"/>
      <c r="YD208" s="559"/>
      <c r="YE208" s="559"/>
      <c r="YF208" s="559"/>
      <c r="YG208" s="559"/>
      <c r="YH208" s="559"/>
      <c r="YI208" s="559"/>
      <c r="YJ208" s="559"/>
      <c r="YK208" s="559"/>
      <c r="YL208" s="559"/>
      <c r="YM208" s="559"/>
      <c r="YN208" s="559"/>
      <c r="YO208" s="559"/>
      <c r="YP208" s="559"/>
      <c r="YQ208" s="559"/>
      <c r="YR208" s="559"/>
      <c r="YS208" s="559"/>
      <c r="YT208" s="559"/>
      <c r="YU208" s="559"/>
      <c r="YV208" s="559"/>
      <c r="YW208" s="559"/>
      <c r="YX208" s="559"/>
      <c r="YY208" s="559"/>
      <c r="YZ208" s="559"/>
      <c r="ZA208" s="559"/>
      <c r="ZB208" s="559"/>
      <c r="ZC208" s="559"/>
      <c r="ZD208" s="559"/>
      <c r="ZE208" s="559"/>
      <c r="ZF208" s="559"/>
      <c r="ZG208" s="559"/>
      <c r="ZH208" s="559"/>
      <c r="ZI208" s="559"/>
      <c r="ZJ208" s="559"/>
      <c r="ZK208" s="559"/>
      <c r="ZL208" s="559"/>
      <c r="ZM208" s="559"/>
      <c r="ZN208" s="559"/>
      <c r="ZO208" s="559"/>
      <c r="ZP208" s="559"/>
      <c r="ZQ208" s="559"/>
      <c r="ZR208" s="559"/>
      <c r="ZS208" s="559"/>
      <c r="ZT208" s="559"/>
      <c r="ZU208" s="559"/>
      <c r="ZV208" s="559"/>
      <c r="ZW208" s="559"/>
      <c r="ZX208" s="559"/>
      <c r="ZY208" s="559"/>
      <c r="ZZ208" s="559"/>
      <c r="AAA208" s="559"/>
      <c r="AAB208" s="559"/>
      <c r="AAC208" s="559"/>
      <c r="AAD208" s="559"/>
      <c r="AAE208" s="559"/>
      <c r="AAF208" s="559"/>
      <c r="AAG208" s="559"/>
      <c r="AAH208" s="559"/>
      <c r="AAI208" s="559"/>
      <c r="AAJ208" s="559"/>
      <c r="AAK208" s="559"/>
      <c r="AAL208" s="559"/>
      <c r="AAM208" s="559"/>
      <c r="AAN208" s="559"/>
      <c r="AAO208" s="559"/>
      <c r="AAP208" s="559"/>
      <c r="AAQ208" s="559"/>
      <c r="AAR208" s="559"/>
      <c r="AAS208" s="559"/>
      <c r="AAT208" s="559"/>
      <c r="AAU208" s="559"/>
      <c r="AAV208" s="559"/>
      <c r="AAW208" s="559"/>
      <c r="AAX208" s="559"/>
      <c r="AAY208" s="559"/>
      <c r="AAZ208" s="559"/>
      <c r="ABA208" s="559"/>
      <c r="ABB208" s="559"/>
      <c r="ABC208" s="559"/>
      <c r="ABD208" s="559"/>
      <c r="ABE208" s="559"/>
      <c r="ABF208" s="559"/>
      <c r="ABG208" s="559"/>
      <c r="ABH208" s="559"/>
      <c r="ABI208" s="559"/>
      <c r="ABJ208" s="559"/>
      <c r="ABK208" s="559"/>
      <c r="ABL208" s="559"/>
      <c r="ABM208" s="559"/>
      <c r="ABN208" s="559"/>
      <c r="ABO208" s="559"/>
      <c r="ABP208" s="559"/>
      <c r="ABQ208" s="559"/>
      <c r="ABR208" s="559"/>
      <c r="ABS208" s="559"/>
      <c r="ABT208" s="559"/>
      <c r="ABU208" s="559"/>
      <c r="ABV208" s="559"/>
      <c r="ABW208" s="559"/>
      <c r="ABX208" s="559"/>
      <c r="ABY208" s="559"/>
      <c r="ABZ208" s="559"/>
      <c r="ACA208" s="559"/>
      <c r="ACB208" s="559"/>
      <c r="ACC208" s="559"/>
      <c r="ACD208" s="559"/>
      <c r="ACE208" s="559"/>
      <c r="ACF208" s="559"/>
      <c r="ACG208" s="559"/>
      <c r="ACH208" s="559"/>
      <c r="ACI208" s="559"/>
      <c r="ACJ208" s="559"/>
      <c r="ACK208" s="559"/>
      <c r="ACL208" s="559"/>
      <c r="ACM208" s="559"/>
      <c r="ACN208" s="559"/>
      <c r="ACO208" s="559"/>
      <c r="ACP208" s="559"/>
      <c r="ACQ208" s="559"/>
      <c r="ACR208" s="559"/>
      <c r="ACS208" s="559"/>
      <c r="ACT208" s="559"/>
      <c r="ACU208" s="559"/>
      <c r="ACV208" s="559"/>
      <c r="ACW208" s="559"/>
      <c r="ACX208" s="559"/>
      <c r="ACY208" s="559"/>
      <c r="ACZ208" s="559"/>
      <c r="ADA208" s="559"/>
      <c r="ADB208" s="559"/>
      <c r="ADC208" s="559"/>
      <c r="ADD208" s="559"/>
      <c r="ADE208" s="559"/>
      <c r="ADF208" s="559"/>
      <c r="ADG208" s="559"/>
      <c r="ADH208" s="559"/>
      <c r="ADI208" s="559"/>
      <c r="ADJ208" s="559"/>
      <c r="ADK208" s="559"/>
      <c r="ADL208" s="559"/>
      <c r="ADM208" s="559"/>
      <c r="ADN208" s="559"/>
      <c r="ADO208" s="559"/>
      <c r="ADP208" s="559"/>
      <c r="ADQ208" s="559"/>
      <c r="ADR208" s="559"/>
      <c r="ADS208" s="559"/>
      <c r="ADT208" s="559"/>
      <c r="ADU208" s="559"/>
      <c r="ADV208" s="559"/>
      <c r="ADW208" s="559"/>
      <c r="ADX208" s="559"/>
      <c r="ADY208" s="559"/>
      <c r="ADZ208" s="559"/>
      <c r="AEA208" s="559"/>
      <c r="AEB208" s="559"/>
      <c r="AEC208" s="559"/>
      <c r="AED208" s="559"/>
      <c r="AEE208" s="559"/>
      <c r="AEF208" s="559"/>
      <c r="AEG208" s="559"/>
      <c r="AEH208" s="559"/>
      <c r="AEI208" s="559"/>
      <c r="AEJ208" s="559"/>
      <c r="AEK208" s="559"/>
      <c r="AEL208" s="559"/>
      <c r="AEM208" s="559"/>
      <c r="AEN208" s="559"/>
      <c r="AEO208" s="559"/>
      <c r="AEP208" s="559"/>
      <c r="AEQ208" s="559"/>
      <c r="AER208" s="559"/>
      <c r="AES208" s="559"/>
      <c r="AET208" s="559"/>
      <c r="AEU208" s="559"/>
      <c r="AEV208" s="559"/>
      <c r="AEW208" s="559"/>
      <c r="AEX208" s="559"/>
      <c r="AEY208" s="559"/>
      <c r="AEZ208" s="559"/>
      <c r="AFA208" s="559"/>
      <c r="AFB208" s="559"/>
      <c r="AFC208" s="559"/>
      <c r="AFD208" s="559"/>
      <c r="AFE208" s="559"/>
      <c r="AFF208" s="559"/>
      <c r="AFG208" s="559"/>
      <c r="AFH208" s="559"/>
      <c r="AFI208" s="559"/>
      <c r="AFJ208" s="559"/>
      <c r="AFK208" s="559"/>
      <c r="AFL208" s="559"/>
      <c r="AFM208" s="559"/>
      <c r="AFN208" s="559"/>
      <c r="AFO208" s="559"/>
      <c r="AFP208" s="559"/>
      <c r="AFQ208" s="559"/>
      <c r="AFR208" s="559"/>
      <c r="AFS208" s="559"/>
      <c r="AFT208" s="559"/>
      <c r="AFU208" s="559"/>
      <c r="AFV208" s="559"/>
      <c r="AFW208" s="559"/>
      <c r="AFX208" s="559"/>
      <c r="AFY208" s="559"/>
      <c r="AFZ208" s="559"/>
      <c r="AGA208" s="559"/>
      <c r="AGB208" s="559"/>
      <c r="AGC208" s="559"/>
      <c r="AGD208" s="559"/>
      <c r="AGE208" s="559"/>
      <c r="AGF208" s="559"/>
      <c r="AGG208" s="559"/>
      <c r="AGH208" s="559"/>
      <c r="AGI208" s="559"/>
      <c r="AGJ208" s="559"/>
      <c r="AGK208" s="559"/>
      <c r="AGL208" s="559"/>
      <c r="AGM208" s="559"/>
      <c r="AGN208" s="559"/>
      <c r="AGO208" s="559"/>
      <c r="AGP208" s="559"/>
      <c r="AGQ208" s="559"/>
      <c r="AGR208" s="559"/>
      <c r="AGS208" s="559"/>
      <c r="AGT208" s="559"/>
      <c r="AGU208" s="559"/>
      <c r="AGV208" s="559"/>
      <c r="AGW208" s="559"/>
      <c r="AGX208" s="559"/>
      <c r="AGY208" s="559"/>
      <c r="AGZ208" s="559"/>
      <c r="AHA208" s="559"/>
      <c r="AHB208" s="559"/>
      <c r="AHC208" s="559"/>
      <c r="AHD208" s="559"/>
      <c r="AHE208" s="559"/>
      <c r="AHF208" s="559"/>
      <c r="AHG208" s="559"/>
      <c r="AHH208" s="559"/>
      <c r="AHI208" s="559"/>
      <c r="AHJ208" s="559"/>
      <c r="AHK208" s="559"/>
      <c r="AHL208" s="559"/>
      <c r="AHM208" s="559"/>
      <c r="AHN208" s="559"/>
      <c r="AHO208" s="559"/>
      <c r="AHP208" s="559"/>
      <c r="AHQ208" s="559"/>
      <c r="AHR208" s="559"/>
      <c r="AHS208" s="559"/>
      <c r="AHT208" s="559"/>
      <c r="AHU208" s="559"/>
      <c r="AHV208" s="559"/>
      <c r="AHW208" s="559"/>
      <c r="AHX208" s="559"/>
      <c r="AHY208" s="559"/>
      <c r="AHZ208" s="559"/>
      <c r="AIA208" s="559"/>
      <c r="AIB208" s="559"/>
      <c r="AIC208" s="559"/>
      <c r="AID208" s="559"/>
      <c r="AIE208" s="559"/>
      <c r="AIF208" s="559"/>
      <c r="AIG208" s="559"/>
      <c r="AIH208" s="559"/>
      <c r="AII208" s="559"/>
      <c r="AIJ208" s="559"/>
      <c r="AIK208" s="559"/>
      <c r="AIL208" s="559"/>
      <c r="AIM208" s="559"/>
      <c r="AIN208" s="559"/>
      <c r="AIO208" s="559"/>
      <c r="AIP208" s="559"/>
      <c r="AIQ208" s="559"/>
      <c r="AIR208" s="559"/>
      <c r="AIS208" s="559"/>
      <c r="AIT208" s="559"/>
      <c r="AIU208" s="559"/>
      <c r="AIV208" s="559"/>
      <c r="AIW208" s="559"/>
      <c r="AIX208" s="559"/>
      <c r="AIY208" s="559"/>
      <c r="AIZ208" s="559"/>
      <c r="AJA208" s="559"/>
      <c r="AJB208" s="559"/>
      <c r="AJC208" s="559"/>
      <c r="AJD208" s="559"/>
      <c r="AJE208" s="559"/>
      <c r="AJF208" s="559"/>
      <c r="AJG208" s="559"/>
      <c r="AJH208" s="559"/>
      <c r="AJI208" s="559"/>
      <c r="AJJ208" s="559"/>
      <c r="AJK208" s="559"/>
      <c r="AJL208" s="559"/>
      <c r="AJM208" s="559"/>
      <c r="AJN208" s="559"/>
      <c r="AJO208" s="559"/>
      <c r="AJP208" s="559"/>
      <c r="AJQ208" s="559"/>
      <c r="AJR208" s="559"/>
      <c r="AJS208" s="559"/>
      <c r="AJT208" s="559"/>
      <c r="AJU208" s="559"/>
      <c r="AJV208" s="559"/>
      <c r="AJW208" s="559"/>
      <c r="AJX208" s="559"/>
      <c r="AJY208" s="559"/>
      <c r="AJZ208" s="559"/>
      <c r="AKA208" s="559"/>
      <c r="AKB208" s="559"/>
      <c r="AKC208" s="559"/>
      <c r="AKD208" s="559"/>
      <c r="AKE208" s="559"/>
      <c r="AKF208" s="559"/>
      <c r="AKG208" s="559"/>
      <c r="AKH208" s="559"/>
      <c r="AKI208" s="559"/>
      <c r="AKJ208" s="559"/>
      <c r="AKK208" s="559"/>
      <c r="AKL208" s="559"/>
      <c r="AKM208" s="559"/>
      <c r="AKN208" s="559"/>
      <c r="AKO208" s="559"/>
      <c r="AKP208" s="559"/>
      <c r="AKQ208" s="559"/>
      <c r="AKR208" s="559"/>
      <c r="AKS208" s="559"/>
      <c r="AKT208" s="559"/>
      <c r="AKU208" s="559"/>
      <c r="AKV208" s="559"/>
      <c r="AKW208" s="559"/>
      <c r="AKX208" s="559"/>
      <c r="AKY208" s="559"/>
      <c r="AKZ208" s="559"/>
      <c r="ALA208" s="559"/>
      <c r="ALB208" s="559"/>
      <c r="ALC208" s="559"/>
      <c r="ALD208" s="559"/>
      <c r="ALE208" s="559"/>
      <c r="ALF208" s="559"/>
      <c r="ALG208" s="559"/>
      <c r="ALH208" s="559"/>
      <c r="ALI208" s="559"/>
      <c r="ALJ208" s="559"/>
      <c r="ALK208" s="559"/>
      <c r="ALL208" s="559"/>
      <c r="ALM208" s="559"/>
      <c r="ALN208" s="559"/>
      <c r="ALO208" s="559"/>
      <c r="ALP208" s="559"/>
      <c r="ALQ208" s="559"/>
      <c r="ALR208" s="559"/>
      <c r="ALS208" s="559"/>
      <c r="ALT208" s="559"/>
      <c r="ALU208" s="559"/>
      <c r="ALV208" s="559"/>
      <c r="ALW208" s="559"/>
      <c r="ALX208" s="559"/>
      <c r="ALY208" s="559"/>
      <c r="ALZ208" s="559"/>
      <c r="AMA208" s="559"/>
      <c r="AMB208" s="559"/>
      <c r="AMC208" s="559"/>
      <c r="AMD208" s="559"/>
      <c r="AME208" s="559"/>
      <c r="AMF208" s="559"/>
      <c r="AMG208" s="559"/>
      <c r="AMH208" s="559"/>
      <c r="AMI208" s="559"/>
      <c r="AMJ208" s="559"/>
    </row>
    <row r="209" spans="1:1026" x14ac:dyDescent="0.25">
      <c r="A209" s="289" t="s">
        <v>24033</v>
      </c>
      <c r="B209" s="257">
        <v>209</v>
      </c>
      <c r="C209" s="258" t="s">
        <v>24319</v>
      </c>
      <c r="D209" s="290" t="s">
        <v>24034</v>
      </c>
      <c r="E209" s="286"/>
      <c r="F209" s="278"/>
      <c r="G209" s="280"/>
      <c r="H209" s="280"/>
      <c r="I209" s="492">
        <v>10</v>
      </c>
      <c r="J209" s="278"/>
      <c r="K209" s="278">
        <v>1</v>
      </c>
      <c r="L209" s="293"/>
      <c r="M209" s="293"/>
      <c r="N209" s="293"/>
      <c r="O209" s="293"/>
      <c r="P209" s="293"/>
      <c r="Q209" s="293"/>
      <c r="R209" s="293"/>
      <c r="S209" s="293"/>
      <c r="T209" s="293"/>
      <c r="U209" s="278"/>
      <c r="V209" s="278"/>
      <c r="W209" s="283">
        <f t="shared" si="87"/>
        <v>100</v>
      </c>
      <c r="X209" s="283">
        <f t="shared" si="100"/>
        <v>100</v>
      </c>
      <c r="Y209" s="283">
        <f t="shared" si="101"/>
        <v>100</v>
      </c>
      <c r="Z209" s="283">
        <f t="shared" si="88"/>
        <v>100</v>
      </c>
      <c r="AA209" s="283">
        <f t="shared" si="89"/>
        <v>100</v>
      </c>
      <c r="AB209" s="287">
        <f t="shared" si="90"/>
        <v>100</v>
      </c>
      <c r="AC209" s="287">
        <f t="shared" si="91"/>
        <v>100</v>
      </c>
      <c r="AD209" s="287">
        <f t="shared" si="92"/>
        <v>100</v>
      </c>
      <c r="AE209" s="284">
        <f t="shared" si="102"/>
        <v>100</v>
      </c>
      <c r="AF209" s="284">
        <f t="shared" si="96"/>
        <v>100</v>
      </c>
      <c r="AG209" s="268">
        <f t="shared" si="107"/>
        <v>1</v>
      </c>
      <c r="AH209" s="268">
        <f t="shared" si="108"/>
        <v>100</v>
      </c>
      <c r="AI209" s="268">
        <f t="shared" si="109"/>
        <v>3</v>
      </c>
      <c r="AJ209" s="268">
        <f t="shared" si="110"/>
        <v>100</v>
      </c>
      <c r="AK209" s="506" t="s">
        <v>24099</v>
      </c>
      <c r="AL209" s="286"/>
      <c r="AM209" s="286"/>
      <c r="AN209" s="511"/>
      <c r="AO209" s="357"/>
      <c r="AP209" s="357"/>
      <c r="AQ209" s="277"/>
      <c r="AR209" s="171" t="s">
        <v>756</v>
      </c>
      <c r="AS209" s="171"/>
      <c r="AT209" s="277"/>
      <c r="AU209" s="277"/>
    </row>
    <row r="210" spans="1:1026" x14ac:dyDescent="0.25">
      <c r="A210" s="289" t="s">
        <v>24035</v>
      </c>
      <c r="B210" s="257">
        <v>210</v>
      </c>
      <c r="C210" s="258" t="s">
        <v>24320</v>
      </c>
      <c r="D210" s="290" t="s">
        <v>24036</v>
      </c>
      <c r="E210" s="286"/>
      <c r="F210" s="278"/>
      <c r="G210" s="280"/>
      <c r="H210" s="280"/>
      <c r="I210" s="492">
        <v>11.52</v>
      </c>
      <c r="J210" s="278"/>
      <c r="K210" s="278">
        <v>2</v>
      </c>
      <c r="L210" s="293"/>
      <c r="M210" s="293"/>
      <c r="N210" s="293"/>
      <c r="O210" s="293"/>
      <c r="P210" s="293"/>
      <c r="Q210" s="293"/>
      <c r="R210" s="293"/>
      <c r="S210" s="293"/>
      <c r="T210" s="293"/>
      <c r="U210" s="278"/>
      <c r="V210" s="278"/>
      <c r="W210" s="283">
        <f t="shared" si="87"/>
        <v>100</v>
      </c>
      <c r="X210" s="283">
        <f t="shared" si="100"/>
        <v>100</v>
      </c>
      <c r="Y210" s="283">
        <f t="shared" si="101"/>
        <v>100</v>
      </c>
      <c r="Z210" s="283">
        <f t="shared" si="88"/>
        <v>100</v>
      </c>
      <c r="AA210" s="283">
        <f t="shared" si="89"/>
        <v>100</v>
      </c>
      <c r="AB210" s="287">
        <f t="shared" si="90"/>
        <v>100</v>
      </c>
      <c r="AC210" s="287">
        <f t="shared" si="91"/>
        <v>100</v>
      </c>
      <c r="AD210" s="287">
        <f t="shared" si="92"/>
        <v>100</v>
      </c>
      <c r="AE210" s="284">
        <f t="shared" si="102"/>
        <v>100</v>
      </c>
      <c r="AF210" s="284">
        <f t="shared" si="96"/>
        <v>100</v>
      </c>
      <c r="AG210" s="268">
        <f t="shared" si="107"/>
        <v>10</v>
      </c>
      <c r="AH210" s="268">
        <f t="shared" si="108"/>
        <v>100</v>
      </c>
      <c r="AI210" s="268">
        <f t="shared" si="109"/>
        <v>100</v>
      </c>
      <c r="AJ210" s="268">
        <f t="shared" si="110"/>
        <v>100</v>
      </c>
      <c r="AK210" s="506" t="s">
        <v>1172</v>
      </c>
      <c r="AL210" s="286"/>
      <c r="AM210" s="286"/>
      <c r="AN210" s="511"/>
      <c r="AO210" s="357"/>
      <c r="AP210" s="357"/>
      <c r="AQ210" s="277"/>
      <c r="AR210" s="356" t="s">
        <v>756</v>
      </c>
      <c r="AS210" s="356"/>
      <c r="AT210" s="277"/>
      <c r="AU210" s="277"/>
      <c r="AW210" s="170"/>
      <c r="AX210" s="170"/>
      <c r="AY210" s="170"/>
      <c r="AZ210" s="170"/>
      <c r="BA210" s="170"/>
      <c r="BB210" s="170"/>
      <c r="BC210" s="170"/>
      <c r="BD210" s="170"/>
      <c r="BE210" s="170"/>
      <c r="BF210" s="170"/>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170"/>
      <c r="CJ210" s="170"/>
      <c r="CK210" s="170"/>
      <c r="CL210" s="170"/>
      <c r="CM210" s="170"/>
      <c r="CN210" s="170"/>
      <c r="CO210" s="170"/>
      <c r="CP210" s="170"/>
      <c r="CQ210" s="170"/>
      <c r="CR210" s="170"/>
      <c r="CS210" s="170"/>
      <c r="CT210" s="170"/>
      <c r="CU210" s="170"/>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170"/>
      <c r="EM210" s="170"/>
      <c r="EN210" s="170"/>
      <c r="EO210" s="170"/>
      <c r="EP210" s="170"/>
      <c r="EQ210" s="170"/>
      <c r="ER210" s="170"/>
      <c r="ES210" s="170"/>
      <c r="ET210" s="170"/>
      <c r="EU210" s="170"/>
      <c r="EV210" s="170"/>
      <c r="EW210" s="170"/>
      <c r="EX210" s="170"/>
      <c r="EY210" s="170"/>
      <c r="EZ210" s="170"/>
      <c r="FA210" s="170"/>
      <c r="FB210" s="170"/>
      <c r="FC210" s="170"/>
      <c r="FD210" s="170"/>
      <c r="FE210" s="170"/>
      <c r="FF210" s="170"/>
      <c r="FG210" s="170"/>
      <c r="FH210" s="170"/>
      <c r="FI210" s="170"/>
      <c r="FJ210" s="170"/>
      <c r="FK210" s="170"/>
      <c r="FL210" s="170"/>
      <c r="FM210" s="170"/>
      <c r="FN210" s="170"/>
      <c r="FO210" s="170"/>
      <c r="FP210" s="170"/>
      <c r="FQ210" s="170"/>
      <c r="FR210" s="170"/>
      <c r="FS210" s="170"/>
      <c r="FT210" s="170"/>
      <c r="FU210" s="170"/>
      <c r="FV210" s="170"/>
      <c r="FW210" s="170"/>
      <c r="FX210" s="170"/>
      <c r="FY210" s="170"/>
      <c r="FZ210" s="170"/>
      <c r="GA210" s="170"/>
      <c r="GB210" s="170"/>
      <c r="GC210" s="170"/>
      <c r="GD210" s="170"/>
      <c r="GE210" s="170"/>
      <c r="GF210" s="170"/>
      <c r="GG210" s="170"/>
      <c r="GH210" s="170"/>
      <c r="GI210" s="170"/>
      <c r="GJ210" s="170"/>
      <c r="GK210" s="170"/>
      <c r="GL210" s="170"/>
      <c r="GM210" s="170"/>
      <c r="GN210" s="170"/>
      <c r="GO210" s="170"/>
      <c r="GP210" s="170"/>
      <c r="GQ210" s="170"/>
      <c r="GR210" s="170"/>
      <c r="GS210" s="170"/>
      <c r="GT210" s="170"/>
      <c r="GU210" s="170"/>
      <c r="GV210" s="170"/>
      <c r="GW210" s="170"/>
      <c r="GX210" s="170"/>
      <c r="GY210" s="170"/>
      <c r="GZ210" s="170"/>
      <c r="HA210" s="170"/>
      <c r="HB210" s="170"/>
      <c r="HC210" s="170"/>
      <c r="HD210" s="170"/>
      <c r="HE210" s="170"/>
      <c r="HF210" s="170"/>
      <c r="HG210" s="170"/>
      <c r="HH210" s="170"/>
      <c r="HI210" s="170"/>
      <c r="HJ210" s="170"/>
      <c r="HK210" s="170"/>
      <c r="HL210" s="170"/>
      <c r="HM210" s="170"/>
      <c r="HN210" s="170"/>
      <c r="HO210" s="170"/>
      <c r="HP210" s="170"/>
      <c r="HQ210" s="170"/>
      <c r="HR210" s="170"/>
      <c r="HS210" s="170"/>
      <c r="HT210" s="170"/>
      <c r="HU210" s="170"/>
      <c r="HV210" s="170"/>
      <c r="HW210" s="170"/>
      <c r="HX210" s="170"/>
      <c r="HY210" s="170"/>
      <c r="HZ210" s="170"/>
      <c r="IA210" s="170"/>
      <c r="IB210" s="170"/>
      <c r="IC210" s="170"/>
      <c r="ID210" s="170"/>
      <c r="IE210" s="170"/>
      <c r="IF210" s="170"/>
      <c r="IG210" s="170"/>
      <c r="IH210" s="170"/>
      <c r="II210" s="170"/>
      <c r="IJ210" s="170"/>
      <c r="IK210" s="170"/>
      <c r="IL210" s="170"/>
      <c r="IM210" s="170"/>
      <c r="IN210" s="170"/>
      <c r="IO210" s="170"/>
      <c r="IP210" s="170"/>
      <c r="IQ210" s="170"/>
      <c r="IR210" s="170"/>
      <c r="IS210" s="170"/>
      <c r="IT210" s="170"/>
      <c r="IU210" s="170"/>
      <c r="IV210" s="170"/>
      <c r="IW210" s="170"/>
      <c r="IX210" s="170"/>
      <c r="IY210" s="170"/>
      <c r="IZ210" s="170"/>
      <c r="JA210" s="170"/>
      <c r="JB210" s="170"/>
      <c r="JC210" s="170"/>
      <c r="JD210" s="170"/>
      <c r="JE210" s="170"/>
      <c r="JF210" s="170"/>
      <c r="JG210" s="170"/>
      <c r="JH210" s="170"/>
      <c r="JI210" s="170"/>
      <c r="JJ210" s="170"/>
      <c r="JK210" s="170"/>
      <c r="JL210" s="170"/>
      <c r="JM210" s="170"/>
      <c r="JN210" s="170"/>
      <c r="JO210" s="170"/>
      <c r="JP210" s="170"/>
      <c r="JQ210" s="170"/>
      <c r="JR210" s="170"/>
      <c r="JS210" s="170"/>
      <c r="JT210" s="170"/>
      <c r="JU210" s="170"/>
      <c r="JV210" s="170"/>
      <c r="JW210" s="170"/>
      <c r="JX210" s="170"/>
      <c r="JY210" s="170"/>
      <c r="JZ210" s="170"/>
      <c r="KA210" s="170"/>
      <c r="KB210" s="170"/>
      <c r="KC210" s="170"/>
      <c r="KD210" s="170"/>
      <c r="KE210" s="170"/>
      <c r="KF210" s="170"/>
      <c r="KG210" s="170"/>
      <c r="KH210" s="170"/>
      <c r="KI210" s="170"/>
      <c r="KJ210" s="170"/>
      <c r="KK210" s="170"/>
      <c r="KL210" s="170"/>
      <c r="KM210" s="170"/>
      <c r="KN210" s="170"/>
      <c r="KO210" s="170"/>
      <c r="KP210" s="170"/>
      <c r="KQ210" s="170"/>
      <c r="KR210" s="170"/>
      <c r="KS210" s="170"/>
      <c r="KT210" s="170"/>
      <c r="KU210" s="170"/>
      <c r="KV210" s="170"/>
      <c r="KW210" s="170"/>
      <c r="KX210" s="170"/>
      <c r="KY210" s="170"/>
      <c r="KZ210" s="170"/>
      <c r="LA210" s="170"/>
      <c r="LB210" s="170"/>
      <c r="LC210" s="170"/>
      <c r="LD210" s="170"/>
      <c r="LE210" s="170"/>
      <c r="LF210" s="170"/>
      <c r="LG210" s="170"/>
      <c r="LH210" s="170"/>
      <c r="LI210" s="170"/>
      <c r="LJ210" s="170"/>
      <c r="LK210" s="170"/>
      <c r="LL210" s="170"/>
      <c r="LM210" s="170"/>
      <c r="LN210" s="170"/>
      <c r="LO210" s="170"/>
      <c r="LP210" s="170"/>
      <c r="LQ210" s="170"/>
      <c r="LR210" s="170"/>
      <c r="LS210" s="170"/>
      <c r="LT210" s="170"/>
      <c r="LU210" s="170"/>
      <c r="LV210" s="170"/>
      <c r="LW210" s="170"/>
      <c r="LX210" s="170"/>
      <c r="LY210" s="170"/>
      <c r="LZ210" s="170"/>
      <c r="MA210" s="170"/>
      <c r="MB210" s="170"/>
      <c r="MC210" s="170"/>
      <c r="MD210" s="170"/>
      <c r="ME210" s="170"/>
      <c r="MF210" s="170"/>
      <c r="MG210" s="170"/>
      <c r="MH210" s="170"/>
      <c r="MI210" s="170"/>
      <c r="MJ210" s="170"/>
      <c r="MK210" s="170"/>
      <c r="ML210" s="170"/>
      <c r="MM210" s="170"/>
      <c r="MN210" s="170"/>
      <c r="MO210" s="170"/>
      <c r="MP210" s="170"/>
      <c r="MQ210" s="170"/>
      <c r="MR210" s="170"/>
      <c r="MS210" s="170"/>
      <c r="MT210" s="170"/>
      <c r="MU210" s="170"/>
      <c r="MV210" s="170"/>
      <c r="MW210" s="170"/>
      <c r="MX210" s="170"/>
      <c r="MY210" s="170"/>
      <c r="MZ210" s="170"/>
      <c r="NA210" s="170"/>
      <c r="NB210" s="170"/>
      <c r="NC210" s="170"/>
      <c r="ND210" s="170"/>
      <c r="NE210" s="170"/>
      <c r="NF210" s="170"/>
      <c r="NG210" s="170"/>
      <c r="NH210" s="170"/>
      <c r="NI210" s="170"/>
      <c r="NJ210" s="170"/>
      <c r="NK210" s="170"/>
      <c r="NL210" s="170"/>
      <c r="NM210" s="170"/>
      <c r="NN210" s="170"/>
      <c r="NO210" s="170"/>
      <c r="NP210" s="170"/>
      <c r="NQ210" s="170"/>
      <c r="NR210" s="170"/>
      <c r="NS210" s="170"/>
      <c r="NT210" s="170"/>
      <c r="NU210" s="170"/>
      <c r="NV210" s="170"/>
      <c r="NW210" s="170"/>
      <c r="NX210" s="170"/>
      <c r="NY210" s="170"/>
      <c r="NZ210" s="170"/>
      <c r="OA210" s="170"/>
      <c r="OB210" s="170"/>
      <c r="OC210" s="170"/>
      <c r="OD210" s="170"/>
      <c r="OE210" s="170"/>
      <c r="OF210" s="170"/>
      <c r="OG210" s="170"/>
      <c r="OH210" s="170"/>
      <c r="OI210" s="170"/>
      <c r="OJ210" s="170"/>
      <c r="OK210" s="170"/>
      <c r="OL210" s="170"/>
      <c r="OM210" s="170"/>
      <c r="ON210" s="170"/>
      <c r="OO210" s="170"/>
      <c r="OP210" s="170"/>
      <c r="OQ210" s="170"/>
      <c r="OR210" s="170"/>
      <c r="OS210" s="170"/>
      <c r="OT210" s="170"/>
      <c r="OU210" s="170"/>
      <c r="OV210" s="170"/>
      <c r="OW210" s="170"/>
      <c r="OX210" s="170"/>
      <c r="OY210" s="170"/>
      <c r="OZ210" s="170"/>
      <c r="PA210" s="170"/>
      <c r="PB210" s="170"/>
      <c r="PC210" s="170"/>
      <c r="PD210" s="170"/>
      <c r="PE210" s="170"/>
      <c r="PF210" s="170"/>
      <c r="PG210" s="170"/>
      <c r="PH210" s="170"/>
      <c r="PI210" s="170"/>
      <c r="PJ210" s="170"/>
      <c r="PK210" s="170"/>
      <c r="PL210" s="170"/>
      <c r="PM210" s="170"/>
      <c r="PN210" s="170"/>
      <c r="PO210" s="170"/>
      <c r="PP210" s="170"/>
      <c r="PQ210" s="170"/>
      <c r="PR210" s="170"/>
      <c r="PS210" s="170"/>
      <c r="PT210" s="170"/>
      <c r="PU210" s="170"/>
      <c r="PV210" s="170"/>
      <c r="PW210" s="170"/>
      <c r="PX210" s="170"/>
      <c r="PY210" s="170"/>
      <c r="PZ210" s="170"/>
      <c r="QA210" s="170"/>
      <c r="QB210" s="170"/>
      <c r="QC210" s="170"/>
      <c r="QD210" s="170"/>
      <c r="QE210" s="170"/>
      <c r="QF210" s="170"/>
      <c r="QG210" s="170"/>
      <c r="QH210" s="170"/>
      <c r="QI210" s="170"/>
      <c r="QJ210" s="170"/>
      <c r="QK210" s="170"/>
      <c r="QL210" s="170"/>
      <c r="QM210" s="170"/>
      <c r="QN210" s="170"/>
      <c r="QO210" s="170"/>
      <c r="QP210" s="170"/>
      <c r="QQ210" s="170"/>
      <c r="QR210" s="170"/>
      <c r="QS210" s="170"/>
      <c r="QT210" s="170"/>
      <c r="QU210" s="170"/>
      <c r="QV210" s="170"/>
      <c r="QW210" s="170"/>
      <c r="QX210" s="170"/>
      <c r="QY210" s="170"/>
      <c r="QZ210" s="170"/>
      <c r="RA210" s="170"/>
      <c r="RB210" s="170"/>
      <c r="RC210" s="170"/>
      <c r="RD210" s="170"/>
      <c r="RE210" s="170"/>
      <c r="RF210" s="170"/>
      <c r="RG210" s="170"/>
      <c r="RH210" s="170"/>
      <c r="RI210" s="170"/>
      <c r="RJ210" s="170"/>
      <c r="RK210" s="170"/>
      <c r="RL210" s="170"/>
      <c r="RM210" s="170"/>
      <c r="RN210" s="170"/>
      <c r="RO210" s="170"/>
      <c r="RP210" s="170"/>
      <c r="RQ210" s="170"/>
      <c r="RR210" s="170"/>
      <c r="RS210" s="170"/>
      <c r="RT210" s="170"/>
      <c r="RU210" s="170"/>
      <c r="RV210" s="170"/>
      <c r="RW210" s="170"/>
      <c r="RX210" s="170"/>
      <c r="RY210" s="170"/>
      <c r="RZ210" s="170"/>
      <c r="SA210" s="170"/>
      <c r="SB210" s="170"/>
      <c r="SC210" s="170"/>
      <c r="SD210" s="170"/>
      <c r="SE210" s="170"/>
      <c r="SF210" s="170"/>
      <c r="SG210" s="170"/>
      <c r="SH210" s="170"/>
      <c r="SI210" s="170"/>
      <c r="SJ210" s="170"/>
      <c r="SK210" s="170"/>
      <c r="SL210" s="170"/>
      <c r="SM210" s="170"/>
      <c r="SN210" s="170"/>
      <c r="SO210" s="170"/>
      <c r="SP210" s="170"/>
      <c r="SQ210" s="170"/>
      <c r="SR210" s="170"/>
      <c r="SS210" s="170"/>
      <c r="ST210" s="170"/>
      <c r="SU210" s="170"/>
      <c r="SV210" s="170"/>
      <c r="SW210" s="170"/>
      <c r="SX210" s="170"/>
      <c r="SY210" s="170"/>
      <c r="SZ210" s="170"/>
      <c r="TA210" s="170"/>
      <c r="TB210" s="170"/>
      <c r="TC210" s="170"/>
      <c r="TD210" s="170"/>
      <c r="TE210" s="170"/>
      <c r="TF210" s="170"/>
      <c r="TG210" s="170"/>
      <c r="TH210" s="170"/>
      <c r="TI210" s="170"/>
      <c r="TJ210" s="170"/>
      <c r="TK210" s="170"/>
      <c r="TL210" s="170"/>
      <c r="TM210" s="170"/>
      <c r="TN210" s="170"/>
      <c r="TO210" s="170"/>
      <c r="TP210" s="170"/>
      <c r="TQ210" s="170"/>
      <c r="TR210" s="170"/>
      <c r="TS210" s="170"/>
      <c r="TT210" s="170"/>
      <c r="TU210" s="170"/>
      <c r="TV210" s="170"/>
      <c r="TW210" s="170"/>
      <c r="TX210" s="170"/>
      <c r="TY210" s="170"/>
      <c r="TZ210" s="170"/>
      <c r="UA210" s="170"/>
      <c r="UB210" s="170"/>
      <c r="UC210" s="170"/>
      <c r="UD210" s="170"/>
      <c r="UE210" s="170"/>
      <c r="UF210" s="170"/>
      <c r="UG210" s="170"/>
      <c r="UH210" s="170"/>
      <c r="UI210" s="170"/>
      <c r="UJ210" s="170"/>
      <c r="UK210" s="170"/>
      <c r="UL210" s="170"/>
      <c r="UM210" s="170"/>
      <c r="UN210" s="170"/>
      <c r="UO210" s="170"/>
      <c r="UP210" s="170"/>
      <c r="UQ210" s="170"/>
      <c r="UR210" s="170"/>
      <c r="US210" s="170"/>
      <c r="UT210" s="170"/>
      <c r="UU210" s="170"/>
      <c r="UV210" s="170"/>
      <c r="UW210" s="170"/>
      <c r="UX210" s="170"/>
      <c r="UY210" s="170"/>
      <c r="UZ210" s="170"/>
      <c r="VA210" s="170"/>
      <c r="VB210" s="170"/>
      <c r="VC210" s="170"/>
      <c r="VD210" s="170"/>
      <c r="VE210" s="170"/>
      <c r="VF210" s="170"/>
      <c r="VG210" s="170"/>
      <c r="VH210" s="170"/>
      <c r="VI210" s="170"/>
      <c r="VJ210" s="170"/>
      <c r="VK210" s="170"/>
      <c r="VL210" s="170"/>
      <c r="VM210" s="170"/>
      <c r="VN210" s="170"/>
      <c r="VO210" s="170"/>
      <c r="VP210" s="170"/>
      <c r="VQ210" s="170"/>
      <c r="VR210" s="170"/>
      <c r="VS210" s="170"/>
      <c r="VT210" s="170"/>
      <c r="VU210" s="170"/>
      <c r="VV210" s="170"/>
      <c r="VW210" s="170"/>
      <c r="VX210" s="170"/>
      <c r="VY210" s="170"/>
      <c r="VZ210" s="170"/>
      <c r="WA210" s="170"/>
      <c r="WB210" s="170"/>
      <c r="WC210" s="170"/>
      <c r="WD210" s="170"/>
      <c r="WE210" s="170"/>
      <c r="WF210" s="170"/>
      <c r="WG210" s="170"/>
      <c r="WH210" s="170"/>
      <c r="WI210" s="170"/>
      <c r="WJ210" s="170"/>
      <c r="WK210" s="170"/>
      <c r="WL210" s="170"/>
      <c r="WM210" s="170"/>
      <c r="WN210" s="170"/>
      <c r="WO210" s="170"/>
      <c r="WP210" s="170"/>
      <c r="WQ210" s="170"/>
      <c r="WR210" s="170"/>
      <c r="WS210" s="170"/>
      <c r="WT210" s="170"/>
      <c r="WU210" s="170"/>
      <c r="WV210" s="170"/>
      <c r="WW210" s="170"/>
      <c r="WX210" s="170"/>
      <c r="WY210" s="170"/>
      <c r="WZ210" s="170"/>
      <c r="XA210" s="170"/>
      <c r="XB210" s="170"/>
      <c r="XC210" s="170"/>
      <c r="XD210" s="170"/>
      <c r="XE210" s="170"/>
      <c r="XF210" s="170"/>
      <c r="XG210" s="170"/>
      <c r="XH210" s="170"/>
      <c r="XI210" s="170"/>
      <c r="XJ210" s="170"/>
      <c r="XK210" s="170"/>
      <c r="XL210" s="170"/>
      <c r="XM210" s="170"/>
      <c r="XN210" s="170"/>
      <c r="XO210" s="170"/>
      <c r="XP210" s="170"/>
      <c r="XQ210" s="170"/>
      <c r="XR210" s="170"/>
      <c r="XS210" s="170"/>
      <c r="XT210" s="170"/>
      <c r="XU210" s="170"/>
      <c r="XV210" s="170"/>
      <c r="XW210" s="170"/>
      <c r="XX210" s="170"/>
      <c r="XY210" s="170"/>
      <c r="XZ210" s="170"/>
      <c r="YA210" s="170"/>
      <c r="YB210" s="170"/>
      <c r="YC210" s="170"/>
      <c r="YD210" s="170"/>
      <c r="YE210" s="170"/>
      <c r="YF210" s="170"/>
      <c r="YG210" s="170"/>
      <c r="YH210" s="170"/>
      <c r="YI210" s="170"/>
      <c r="YJ210" s="170"/>
      <c r="YK210" s="170"/>
      <c r="YL210" s="170"/>
      <c r="YM210" s="170"/>
      <c r="YN210" s="170"/>
      <c r="YO210" s="170"/>
      <c r="YP210" s="170"/>
      <c r="YQ210" s="170"/>
      <c r="YR210" s="170"/>
      <c r="YS210" s="170"/>
      <c r="YT210" s="170"/>
      <c r="YU210" s="170"/>
      <c r="YV210" s="170"/>
      <c r="YW210" s="170"/>
      <c r="YX210" s="170"/>
      <c r="YY210" s="170"/>
      <c r="YZ210" s="170"/>
      <c r="ZA210" s="170"/>
      <c r="ZB210" s="170"/>
      <c r="ZC210" s="170"/>
      <c r="ZD210" s="170"/>
      <c r="ZE210" s="170"/>
      <c r="ZF210" s="170"/>
      <c r="ZG210" s="170"/>
      <c r="ZH210" s="170"/>
      <c r="ZI210" s="170"/>
      <c r="ZJ210" s="170"/>
      <c r="ZK210" s="170"/>
      <c r="ZL210" s="170"/>
      <c r="ZM210" s="170"/>
      <c r="ZN210" s="170"/>
      <c r="ZO210" s="170"/>
      <c r="ZP210" s="170"/>
      <c r="ZQ210" s="170"/>
      <c r="ZR210" s="170"/>
      <c r="ZS210" s="170"/>
      <c r="ZT210" s="170"/>
      <c r="ZU210" s="170"/>
      <c r="ZV210" s="170"/>
      <c r="ZW210" s="170"/>
      <c r="ZX210" s="170"/>
      <c r="ZY210" s="170"/>
      <c r="ZZ210" s="170"/>
      <c r="AAA210" s="170"/>
      <c r="AAB210" s="170"/>
      <c r="AAC210" s="170"/>
      <c r="AAD210" s="170"/>
      <c r="AAE210" s="170"/>
      <c r="AAF210" s="170"/>
      <c r="AAG210" s="170"/>
      <c r="AAH210" s="170"/>
      <c r="AAI210" s="170"/>
      <c r="AAJ210" s="170"/>
      <c r="AAK210" s="170"/>
      <c r="AAL210" s="170"/>
      <c r="AAM210" s="170"/>
      <c r="AAN210" s="170"/>
      <c r="AAO210" s="170"/>
      <c r="AAP210" s="170"/>
      <c r="AAQ210" s="170"/>
      <c r="AAR210" s="170"/>
      <c r="AAS210" s="170"/>
      <c r="AAT210" s="170"/>
      <c r="AAU210" s="170"/>
      <c r="AAV210" s="170"/>
      <c r="AAW210" s="170"/>
      <c r="AAX210" s="170"/>
      <c r="AAY210" s="170"/>
      <c r="AAZ210" s="170"/>
      <c r="ABA210" s="170"/>
      <c r="ABB210" s="170"/>
      <c r="ABC210" s="170"/>
      <c r="ABD210" s="170"/>
      <c r="ABE210" s="170"/>
      <c r="ABF210" s="170"/>
      <c r="ABG210" s="170"/>
      <c r="ABH210" s="170"/>
      <c r="ABI210" s="170"/>
      <c r="ABJ210" s="170"/>
      <c r="ABK210" s="170"/>
      <c r="ABL210" s="170"/>
      <c r="ABM210" s="170"/>
      <c r="ABN210" s="170"/>
      <c r="ABO210" s="170"/>
      <c r="ABP210" s="170"/>
      <c r="ABQ210" s="170"/>
      <c r="ABR210" s="170"/>
      <c r="ABS210" s="170"/>
      <c r="ABT210" s="170"/>
      <c r="ABU210" s="170"/>
      <c r="ABV210" s="170"/>
      <c r="ABW210" s="170"/>
      <c r="ABX210" s="170"/>
      <c r="ABY210" s="170"/>
      <c r="ABZ210" s="170"/>
      <c r="ACA210" s="170"/>
      <c r="ACB210" s="170"/>
      <c r="ACC210" s="170"/>
      <c r="ACD210" s="170"/>
      <c r="ACE210" s="170"/>
      <c r="ACF210" s="170"/>
      <c r="ACG210" s="170"/>
      <c r="ACH210" s="170"/>
      <c r="ACI210" s="170"/>
      <c r="ACJ210" s="170"/>
      <c r="ACK210" s="170"/>
      <c r="ACL210" s="170"/>
      <c r="ACM210" s="170"/>
      <c r="ACN210" s="170"/>
      <c r="ACO210" s="170"/>
      <c r="ACP210" s="170"/>
      <c r="ACQ210" s="170"/>
      <c r="ACR210" s="170"/>
      <c r="ACS210" s="170"/>
      <c r="ACT210" s="170"/>
      <c r="ACU210" s="170"/>
      <c r="ACV210" s="170"/>
      <c r="ACW210" s="170"/>
      <c r="ACX210" s="170"/>
      <c r="ACY210" s="170"/>
      <c r="ACZ210" s="170"/>
      <c r="ADA210" s="170"/>
      <c r="ADB210" s="170"/>
      <c r="ADC210" s="170"/>
      <c r="ADD210" s="170"/>
      <c r="ADE210" s="170"/>
      <c r="ADF210" s="170"/>
      <c r="ADG210" s="170"/>
      <c r="ADH210" s="170"/>
      <c r="ADI210" s="170"/>
      <c r="ADJ210" s="170"/>
      <c r="ADK210" s="170"/>
      <c r="ADL210" s="170"/>
      <c r="ADM210" s="170"/>
      <c r="ADN210" s="170"/>
      <c r="ADO210" s="170"/>
      <c r="ADP210" s="170"/>
      <c r="ADQ210" s="170"/>
      <c r="ADR210" s="170"/>
      <c r="ADS210" s="170"/>
      <c r="ADT210" s="170"/>
      <c r="ADU210" s="170"/>
      <c r="ADV210" s="170"/>
      <c r="ADW210" s="170"/>
      <c r="ADX210" s="170"/>
      <c r="ADY210" s="170"/>
      <c r="ADZ210" s="170"/>
      <c r="AEA210" s="170"/>
      <c r="AEB210" s="170"/>
      <c r="AEC210" s="170"/>
      <c r="AED210" s="170"/>
      <c r="AEE210" s="170"/>
      <c r="AEF210" s="170"/>
      <c r="AEG210" s="170"/>
      <c r="AEH210" s="170"/>
      <c r="AEI210" s="170"/>
      <c r="AEJ210" s="170"/>
      <c r="AEK210" s="170"/>
      <c r="AEL210" s="170"/>
      <c r="AEM210" s="170"/>
      <c r="AEN210" s="170"/>
      <c r="AEO210" s="170"/>
      <c r="AEP210" s="170"/>
      <c r="AEQ210" s="170"/>
      <c r="AER210" s="170"/>
      <c r="AES210" s="170"/>
      <c r="AET210" s="170"/>
      <c r="AEU210" s="170"/>
      <c r="AEV210" s="170"/>
      <c r="AEW210" s="170"/>
      <c r="AEX210" s="170"/>
      <c r="AEY210" s="170"/>
      <c r="AEZ210" s="170"/>
      <c r="AFA210" s="170"/>
      <c r="AFB210" s="170"/>
      <c r="AFC210" s="170"/>
      <c r="AFD210" s="170"/>
      <c r="AFE210" s="170"/>
      <c r="AFF210" s="170"/>
      <c r="AFG210" s="170"/>
      <c r="AFH210" s="170"/>
      <c r="AFI210" s="170"/>
      <c r="AFJ210" s="170"/>
      <c r="AFK210" s="170"/>
      <c r="AFL210" s="170"/>
      <c r="AFM210" s="170"/>
      <c r="AFN210" s="170"/>
      <c r="AFO210" s="170"/>
      <c r="AFP210" s="170"/>
      <c r="AFQ210" s="170"/>
      <c r="AFR210" s="170"/>
      <c r="AFS210" s="170"/>
      <c r="AFT210" s="170"/>
      <c r="AFU210" s="170"/>
      <c r="AFV210" s="170"/>
      <c r="AFW210" s="170"/>
      <c r="AFX210" s="170"/>
      <c r="AFY210" s="170"/>
      <c r="AFZ210" s="170"/>
      <c r="AGA210" s="170"/>
      <c r="AGB210" s="170"/>
      <c r="AGC210" s="170"/>
      <c r="AGD210" s="170"/>
      <c r="AGE210" s="170"/>
      <c r="AGF210" s="170"/>
      <c r="AGG210" s="170"/>
      <c r="AGH210" s="170"/>
      <c r="AGI210" s="170"/>
      <c r="AGJ210" s="170"/>
      <c r="AGK210" s="170"/>
      <c r="AGL210" s="170"/>
      <c r="AGM210" s="170"/>
      <c r="AGN210" s="170"/>
      <c r="AGO210" s="170"/>
      <c r="AGP210" s="170"/>
      <c r="AGQ210" s="170"/>
      <c r="AGR210" s="170"/>
      <c r="AGS210" s="170"/>
      <c r="AGT210" s="170"/>
      <c r="AGU210" s="170"/>
      <c r="AGV210" s="170"/>
      <c r="AGW210" s="170"/>
      <c r="AGX210" s="170"/>
      <c r="AGY210" s="170"/>
      <c r="AGZ210" s="170"/>
      <c r="AHA210" s="170"/>
      <c r="AHB210" s="170"/>
      <c r="AHC210" s="170"/>
      <c r="AHD210" s="170"/>
      <c r="AHE210" s="170"/>
      <c r="AHF210" s="170"/>
      <c r="AHG210" s="170"/>
      <c r="AHH210" s="170"/>
      <c r="AHI210" s="170"/>
      <c r="AHJ210" s="170"/>
      <c r="AHK210" s="170"/>
      <c r="AHL210" s="170"/>
      <c r="AHM210" s="170"/>
      <c r="AHN210" s="170"/>
      <c r="AHO210" s="170"/>
      <c r="AHP210" s="170"/>
      <c r="AHQ210" s="170"/>
      <c r="AHR210" s="170"/>
      <c r="AHS210" s="170"/>
      <c r="AHT210" s="170"/>
      <c r="AHU210" s="170"/>
      <c r="AHV210" s="170"/>
      <c r="AHW210" s="170"/>
      <c r="AHX210" s="170"/>
      <c r="AHY210" s="170"/>
      <c r="AHZ210" s="170"/>
      <c r="AIA210" s="170"/>
      <c r="AIB210" s="170"/>
      <c r="AIC210" s="170"/>
      <c r="AID210" s="170"/>
      <c r="AIE210" s="170"/>
      <c r="AIF210" s="170"/>
      <c r="AIG210" s="170"/>
      <c r="AIH210" s="170"/>
      <c r="AII210" s="170"/>
      <c r="AIJ210" s="170"/>
      <c r="AIK210" s="170"/>
      <c r="AIL210" s="170"/>
      <c r="AIM210" s="170"/>
      <c r="AIN210" s="170"/>
      <c r="AIO210" s="170"/>
      <c r="AIP210" s="170"/>
      <c r="AIQ210" s="170"/>
      <c r="AIR210" s="170"/>
      <c r="AIS210" s="170"/>
      <c r="AIT210" s="170"/>
      <c r="AIU210" s="170"/>
      <c r="AIV210" s="170"/>
      <c r="AIW210" s="170"/>
      <c r="AIX210" s="170"/>
      <c r="AIY210" s="170"/>
      <c r="AIZ210" s="170"/>
      <c r="AJA210" s="170"/>
      <c r="AJB210" s="170"/>
      <c r="AJC210" s="170"/>
      <c r="AJD210" s="170"/>
      <c r="AJE210" s="170"/>
      <c r="AJF210" s="170"/>
      <c r="AJG210" s="170"/>
      <c r="AJH210" s="170"/>
      <c r="AJI210" s="170"/>
      <c r="AJJ210" s="170"/>
      <c r="AJK210" s="170"/>
      <c r="AJL210" s="170"/>
      <c r="AJM210" s="170"/>
      <c r="AJN210" s="170"/>
      <c r="AJO210" s="170"/>
      <c r="AJP210" s="170"/>
      <c r="AJQ210" s="170"/>
      <c r="AJR210" s="170"/>
      <c r="AJS210" s="170"/>
      <c r="AJT210" s="170"/>
      <c r="AJU210" s="170"/>
      <c r="AJV210" s="170"/>
      <c r="AJW210" s="170"/>
      <c r="AJX210" s="170"/>
      <c r="AJY210" s="170"/>
      <c r="AJZ210" s="170"/>
      <c r="AKA210" s="170"/>
      <c r="AKB210" s="170"/>
      <c r="AKC210" s="170"/>
      <c r="AKD210" s="170"/>
      <c r="AKE210" s="170"/>
      <c r="AKF210" s="170"/>
      <c r="AKG210" s="170"/>
      <c r="AKH210" s="170"/>
      <c r="AKI210" s="170"/>
      <c r="AKJ210" s="170"/>
      <c r="AKK210" s="170"/>
      <c r="AKL210" s="170"/>
      <c r="AKM210" s="170"/>
      <c r="AKN210" s="170"/>
      <c r="AKO210" s="170"/>
      <c r="AKP210" s="170"/>
      <c r="AKQ210" s="170"/>
      <c r="AKR210" s="170"/>
      <c r="AKS210" s="170"/>
      <c r="AKT210" s="170"/>
      <c r="AKU210" s="170"/>
      <c r="AKV210" s="170"/>
      <c r="AKW210" s="170"/>
      <c r="AKX210" s="170"/>
      <c r="AKY210" s="170"/>
      <c r="AKZ210" s="170"/>
      <c r="ALA210" s="170"/>
      <c r="ALB210" s="170"/>
      <c r="ALC210" s="170"/>
      <c r="ALD210" s="170"/>
      <c r="ALE210" s="170"/>
      <c r="ALF210" s="170"/>
      <c r="ALG210" s="170"/>
      <c r="ALH210" s="170"/>
      <c r="ALI210" s="170"/>
      <c r="ALJ210" s="170"/>
      <c r="ALK210" s="170"/>
      <c r="ALL210" s="170"/>
      <c r="ALM210" s="170"/>
      <c r="ALN210" s="170"/>
      <c r="ALO210" s="170"/>
      <c r="ALP210" s="170"/>
      <c r="ALQ210" s="170"/>
      <c r="ALR210" s="170"/>
      <c r="ALS210" s="170"/>
      <c r="ALT210" s="170"/>
      <c r="ALU210" s="170"/>
      <c r="ALV210" s="170"/>
      <c r="ALW210" s="170"/>
      <c r="ALX210" s="170"/>
      <c r="ALY210" s="170"/>
      <c r="ALZ210" s="170"/>
      <c r="AMA210" s="170"/>
      <c r="AMB210" s="170"/>
      <c r="AMC210" s="170"/>
      <c r="AMD210" s="170"/>
      <c r="AME210" s="170"/>
      <c r="AMF210" s="170"/>
      <c r="AMG210" s="170"/>
      <c r="AMH210" s="170"/>
      <c r="AMI210" s="170"/>
      <c r="AMJ210" s="170"/>
    </row>
    <row r="211" spans="1:1026" x14ac:dyDescent="0.25">
      <c r="A211" s="289" t="s">
        <v>13921</v>
      </c>
      <c r="B211" s="257">
        <v>211</v>
      </c>
      <c r="C211" s="258" t="s">
        <v>13919</v>
      </c>
      <c r="D211" s="290" t="s">
        <v>13920</v>
      </c>
      <c r="E211" s="286"/>
      <c r="F211" s="278"/>
      <c r="G211" s="280"/>
      <c r="H211" s="280"/>
      <c r="I211" s="492">
        <v>264</v>
      </c>
      <c r="J211" s="278"/>
      <c r="K211" s="394">
        <v>1</v>
      </c>
      <c r="L211" s="293"/>
      <c r="M211" s="293"/>
      <c r="N211" s="293"/>
      <c r="O211" s="293"/>
      <c r="P211" s="293"/>
      <c r="Q211" s="293"/>
      <c r="R211" s="293"/>
      <c r="S211" s="293"/>
      <c r="T211" s="293"/>
      <c r="U211" s="278"/>
      <c r="V211" s="278"/>
      <c r="W211" s="283">
        <f t="shared" si="87"/>
        <v>100</v>
      </c>
      <c r="X211" s="283">
        <f t="shared" si="100"/>
        <v>100</v>
      </c>
      <c r="Y211" s="283">
        <f t="shared" si="101"/>
        <v>100</v>
      </c>
      <c r="Z211" s="283">
        <f t="shared" si="88"/>
        <v>100</v>
      </c>
      <c r="AA211" s="283">
        <f t="shared" si="89"/>
        <v>100</v>
      </c>
      <c r="AB211" s="287">
        <f t="shared" si="90"/>
        <v>100</v>
      </c>
      <c r="AC211" s="287">
        <f t="shared" si="91"/>
        <v>100</v>
      </c>
      <c r="AD211" s="287">
        <f t="shared" si="92"/>
        <v>100</v>
      </c>
      <c r="AE211" s="284">
        <f t="shared" si="102"/>
        <v>100</v>
      </c>
      <c r="AF211" s="284">
        <f t="shared" si="96"/>
        <v>100</v>
      </c>
      <c r="AG211" s="268">
        <f t="shared" si="107"/>
        <v>1</v>
      </c>
      <c r="AH211" s="268">
        <f t="shared" si="108"/>
        <v>100</v>
      </c>
      <c r="AI211" s="268">
        <f t="shared" si="109"/>
        <v>3</v>
      </c>
      <c r="AJ211" s="268">
        <f t="shared" si="110"/>
        <v>100</v>
      </c>
      <c r="AK211" s="506" t="s">
        <v>24321</v>
      </c>
      <c r="AL211" s="286"/>
      <c r="AM211" s="286"/>
      <c r="AN211" s="511"/>
      <c r="AO211" s="357"/>
      <c r="AP211" s="357"/>
      <c r="AQ211" s="277"/>
      <c r="AR211" s="171" t="s">
        <v>24030</v>
      </c>
      <c r="AS211" s="171"/>
      <c r="AT211" s="277"/>
      <c r="AU211" s="277"/>
      <c r="AW211" s="111"/>
      <c r="AX211" s="111"/>
      <c r="AY211" s="111"/>
      <c r="AZ211" s="111"/>
      <c r="BA211" s="111"/>
      <c r="BB211" s="111"/>
      <c r="BC211" s="111"/>
      <c r="BD211" s="111"/>
      <c r="BE211" s="111"/>
      <c r="BF211" s="111"/>
      <c r="BG211" s="111"/>
      <c r="BH211" s="111"/>
      <c r="BI211" s="111"/>
      <c r="BJ211" s="111"/>
      <c r="BK211" s="111"/>
      <c r="BL211" s="111"/>
      <c r="BM211" s="111"/>
      <c r="BN211" s="111"/>
      <c r="BO211" s="111"/>
      <c r="BP211" s="111"/>
      <c r="BQ211" s="111"/>
      <c r="BR211" s="111"/>
      <c r="BS211" s="111"/>
      <c r="BT211" s="111"/>
      <c r="BU211" s="111"/>
      <c r="BV211" s="111"/>
      <c r="BW211" s="111"/>
      <c r="BX211" s="111"/>
      <c r="BY211" s="111"/>
      <c r="BZ211" s="111"/>
      <c r="CA211" s="111"/>
      <c r="CB211" s="111"/>
      <c r="CC211" s="111"/>
      <c r="CD211" s="111"/>
      <c r="CE211" s="111"/>
      <c r="CF211" s="111"/>
      <c r="CG211" s="111"/>
      <c r="CH211" s="111"/>
      <c r="CI211" s="111"/>
      <c r="CJ211" s="111"/>
      <c r="CK211" s="111"/>
      <c r="CL211" s="111"/>
      <c r="CM211" s="111"/>
      <c r="CN211" s="111"/>
      <c r="CO211" s="111"/>
      <c r="CP211" s="111"/>
      <c r="CQ211" s="111"/>
      <c r="CR211" s="111"/>
      <c r="CS211" s="111"/>
      <c r="CT211" s="111"/>
      <c r="CU211" s="111"/>
      <c r="CV211" s="111"/>
      <c r="CW211" s="111"/>
      <c r="CX211" s="111"/>
      <c r="CY211" s="111"/>
      <c r="CZ211" s="111"/>
      <c r="DA211" s="111"/>
      <c r="DB211" s="111"/>
      <c r="DC211" s="111"/>
      <c r="DD211" s="111"/>
      <c r="DE211" s="111"/>
      <c r="DF211" s="111"/>
      <c r="DG211" s="111"/>
      <c r="DH211" s="111"/>
      <c r="DI211" s="111"/>
      <c r="DJ211" s="111"/>
      <c r="DK211" s="111"/>
      <c r="DL211" s="111"/>
      <c r="DM211" s="111"/>
      <c r="DN211" s="111"/>
      <c r="DO211" s="111"/>
      <c r="DP211" s="111"/>
      <c r="DQ211" s="111"/>
      <c r="DR211" s="111"/>
      <c r="DS211" s="111"/>
      <c r="DT211" s="111"/>
      <c r="DU211" s="111"/>
      <c r="DV211" s="111"/>
      <c r="DW211" s="111"/>
      <c r="DX211" s="111"/>
      <c r="DY211" s="111"/>
      <c r="DZ211" s="111"/>
      <c r="EA211" s="111"/>
      <c r="EB211" s="111"/>
      <c r="EC211" s="111"/>
      <c r="ED211" s="111"/>
      <c r="EE211" s="111"/>
      <c r="EF211" s="111"/>
      <c r="EG211" s="111"/>
      <c r="EH211" s="111"/>
      <c r="EI211" s="111"/>
      <c r="EJ211" s="111"/>
      <c r="EK211" s="111"/>
      <c r="EL211" s="111"/>
      <c r="EM211" s="111"/>
      <c r="EN211" s="111"/>
      <c r="EO211" s="111"/>
      <c r="EP211" s="111"/>
      <c r="EQ211" s="111"/>
      <c r="ER211" s="111"/>
      <c r="ES211" s="111"/>
      <c r="ET211" s="111"/>
      <c r="EU211" s="111"/>
      <c r="EV211" s="111"/>
      <c r="EW211" s="111"/>
      <c r="EX211" s="111"/>
      <c r="EY211" s="111"/>
      <c r="EZ211" s="111"/>
      <c r="FA211" s="111"/>
      <c r="FB211" s="111"/>
      <c r="FC211" s="111"/>
      <c r="FD211" s="111"/>
      <c r="FE211" s="111"/>
      <c r="FF211" s="111"/>
      <c r="FG211" s="111"/>
      <c r="FH211" s="111"/>
      <c r="FI211" s="111"/>
      <c r="FJ211" s="111"/>
      <c r="FK211" s="111"/>
      <c r="FL211" s="111"/>
      <c r="FM211" s="111"/>
      <c r="FN211" s="111"/>
      <c r="FO211" s="111"/>
      <c r="FP211" s="111"/>
      <c r="FQ211" s="111"/>
      <c r="FR211" s="111"/>
      <c r="FS211" s="111"/>
      <c r="FT211" s="111"/>
      <c r="FU211" s="111"/>
      <c r="FV211" s="111"/>
      <c r="FW211" s="111"/>
      <c r="FX211" s="111"/>
      <c r="FY211" s="111"/>
      <c r="FZ211" s="111"/>
      <c r="GA211" s="111"/>
      <c r="GB211" s="111"/>
      <c r="GC211" s="111"/>
      <c r="GD211" s="111"/>
      <c r="GE211" s="111"/>
      <c r="GF211" s="111"/>
      <c r="GG211" s="111"/>
      <c r="GH211" s="111"/>
      <c r="GI211" s="111"/>
      <c r="GJ211" s="111"/>
      <c r="GK211" s="111"/>
      <c r="GL211" s="111"/>
      <c r="GM211" s="111"/>
      <c r="GN211" s="111"/>
      <c r="GO211" s="111"/>
      <c r="GP211" s="111"/>
      <c r="GQ211" s="111"/>
      <c r="GR211" s="111"/>
      <c r="GS211" s="111"/>
      <c r="GT211" s="111"/>
      <c r="GU211" s="111"/>
      <c r="GV211" s="111"/>
      <c r="GW211" s="111"/>
      <c r="GX211" s="111"/>
      <c r="GY211" s="111"/>
      <c r="GZ211" s="111"/>
      <c r="HA211" s="111"/>
      <c r="HB211" s="111"/>
      <c r="HC211" s="111"/>
      <c r="HD211" s="111"/>
      <c r="HE211" s="111"/>
      <c r="HF211" s="111"/>
      <c r="HG211" s="111"/>
      <c r="HH211" s="111"/>
      <c r="HI211" s="111"/>
      <c r="HJ211" s="111"/>
      <c r="HK211" s="111"/>
      <c r="HL211" s="111"/>
      <c r="HM211" s="111"/>
      <c r="HN211" s="111"/>
      <c r="HO211" s="111"/>
      <c r="HP211" s="111"/>
      <c r="HQ211" s="111"/>
      <c r="HR211" s="111"/>
      <c r="HS211" s="111"/>
      <c r="HT211" s="111"/>
      <c r="HU211" s="111"/>
      <c r="HV211" s="111"/>
      <c r="HW211" s="111"/>
      <c r="HX211" s="111"/>
      <c r="HY211" s="111"/>
      <c r="HZ211" s="111"/>
      <c r="IA211" s="111"/>
      <c r="IB211" s="111"/>
      <c r="IC211" s="111"/>
      <c r="ID211" s="111"/>
      <c r="IE211" s="111"/>
      <c r="IF211" s="111"/>
      <c r="IG211" s="111"/>
      <c r="IH211" s="111"/>
      <c r="II211" s="111"/>
      <c r="IJ211" s="111"/>
      <c r="IK211" s="111"/>
      <c r="IL211" s="111"/>
      <c r="IM211" s="111"/>
      <c r="IN211" s="111"/>
      <c r="IO211" s="111"/>
      <c r="IP211" s="111"/>
      <c r="IQ211" s="111"/>
      <c r="IR211" s="111"/>
      <c r="IS211" s="111"/>
      <c r="IT211" s="111"/>
      <c r="IU211" s="111"/>
      <c r="IV211" s="111"/>
      <c r="IW211" s="111"/>
      <c r="IX211" s="111"/>
      <c r="IY211" s="111"/>
      <c r="IZ211" s="111"/>
      <c r="JA211" s="111"/>
      <c r="JB211" s="111"/>
      <c r="JC211" s="111"/>
      <c r="JD211" s="111"/>
      <c r="JE211" s="111"/>
      <c r="JF211" s="111"/>
      <c r="JG211" s="111"/>
      <c r="JH211" s="111"/>
      <c r="JI211" s="111"/>
      <c r="JJ211" s="111"/>
      <c r="JK211" s="111"/>
      <c r="JL211" s="111"/>
      <c r="JM211" s="111"/>
      <c r="JN211" s="111"/>
      <c r="JO211" s="111"/>
      <c r="JP211" s="111"/>
      <c r="JQ211" s="111"/>
      <c r="JR211" s="111"/>
      <c r="JS211" s="111"/>
      <c r="JT211" s="111"/>
      <c r="JU211" s="111"/>
      <c r="JV211" s="111"/>
      <c r="JW211" s="111"/>
      <c r="JX211" s="111"/>
      <c r="JY211" s="111"/>
      <c r="JZ211" s="111"/>
      <c r="KA211" s="111"/>
      <c r="KB211" s="111"/>
      <c r="KC211" s="111"/>
      <c r="KD211" s="111"/>
      <c r="KE211" s="111"/>
      <c r="KF211" s="111"/>
      <c r="KG211" s="111"/>
      <c r="KH211" s="111"/>
      <c r="KI211" s="111"/>
      <c r="KJ211" s="111"/>
      <c r="KK211" s="111"/>
      <c r="KL211" s="111"/>
      <c r="KM211" s="111"/>
      <c r="KN211" s="111"/>
      <c r="KO211" s="111"/>
      <c r="KP211" s="111"/>
      <c r="KQ211" s="111"/>
      <c r="KR211" s="111"/>
      <c r="KS211" s="111"/>
      <c r="KT211" s="111"/>
      <c r="KU211" s="111"/>
      <c r="KV211" s="111"/>
      <c r="KW211" s="111"/>
      <c r="KX211" s="111"/>
      <c r="KY211" s="111"/>
      <c r="KZ211" s="111"/>
      <c r="LA211" s="111"/>
      <c r="LB211" s="111"/>
      <c r="LC211" s="111"/>
      <c r="LD211" s="111"/>
      <c r="LE211" s="111"/>
      <c r="LF211" s="111"/>
      <c r="LG211" s="111"/>
      <c r="LH211" s="111"/>
      <c r="LI211" s="111"/>
      <c r="LJ211" s="111"/>
      <c r="LK211" s="111"/>
      <c r="LL211" s="111"/>
      <c r="LM211" s="111"/>
      <c r="LN211" s="111"/>
      <c r="LO211" s="111"/>
      <c r="LP211" s="111"/>
      <c r="LQ211" s="111"/>
      <c r="LR211" s="111"/>
      <c r="LS211" s="111"/>
      <c r="LT211" s="111"/>
      <c r="LU211" s="111"/>
      <c r="LV211" s="111"/>
      <c r="LW211" s="111"/>
      <c r="LX211" s="111"/>
      <c r="LY211" s="111"/>
      <c r="LZ211" s="111"/>
      <c r="MA211" s="111"/>
      <c r="MB211" s="111"/>
      <c r="MC211" s="111"/>
      <c r="MD211" s="111"/>
      <c r="ME211" s="111"/>
      <c r="MF211" s="111"/>
      <c r="MG211" s="111"/>
      <c r="MH211" s="111"/>
      <c r="MI211" s="111"/>
      <c r="MJ211" s="111"/>
      <c r="MK211" s="111"/>
      <c r="ML211" s="111"/>
      <c r="MM211" s="111"/>
      <c r="MN211" s="111"/>
      <c r="MO211" s="111"/>
      <c r="MP211" s="111"/>
      <c r="MQ211" s="111"/>
      <c r="MR211" s="111"/>
      <c r="MS211" s="111"/>
      <c r="MT211" s="111"/>
      <c r="MU211" s="111"/>
      <c r="MV211" s="111"/>
      <c r="MW211" s="111"/>
      <c r="MX211" s="111"/>
      <c r="MY211" s="111"/>
      <c r="MZ211" s="111"/>
      <c r="NA211" s="111"/>
      <c r="NB211" s="111"/>
      <c r="NC211" s="111"/>
      <c r="ND211" s="111"/>
      <c r="NE211" s="111"/>
      <c r="NF211" s="111"/>
      <c r="NG211" s="111"/>
      <c r="NH211" s="111"/>
      <c r="NI211" s="111"/>
      <c r="NJ211" s="111"/>
      <c r="NK211" s="111"/>
      <c r="NL211" s="111"/>
      <c r="NM211" s="111"/>
      <c r="NN211" s="111"/>
      <c r="NO211" s="111"/>
      <c r="NP211" s="111"/>
      <c r="NQ211" s="111"/>
      <c r="NR211" s="111"/>
      <c r="NS211" s="111"/>
      <c r="NT211" s="111"/>
      <c r="NU211" s="111"/>
      <c r="NV211" s="111"/>
      <c r="NW211" s="111"/>
      <c r="NX211" s="111"/>
      <c r="NY211" s="111"/>
      <c r="NZ211" s="111"/>
      <c r="OA211" s="111"/>
      <c r="OB211" s="111"/>
      <c r="OC211" s="111"/>
      <c r="OD211" s="111"/>
      <c r="OE211" s="111"/>
      <c r="OF211" s="111"/>
      <c r="OG211" s="111"/>
      <c r="OH211" s="111"/>
      <c r="OI211" s="111"/>
      <c r="OJ211" s="111"/>
      <c r="OK211" s="111"/>
      <c r="OL211" s="111"/>
      <c r="OM211" s="111"/>
      <c r="ON211" s="111"/>
      <c r="OO211" s="111"/>
      <c r="OP211" s="111"/>
      <c r="OQ211" s="111"/>
      <c r="OR211" s="111"/>
      <c r="OS211" s="111"/>
      <c r="OT211" s="111"/>
      <c r="OU211" s="111"/>
      <c r="OV211" s="111"/>
      <c r="OW211" s="111"/>
      <c r="OX211" s="111"/>
      <c r="OY211" s="111"/>
      <c r="OZ211" s="111"/>
      <c r="PA211" s="111"/>
      <c r="PB211" s="111"/>
      <c r="PC211" s="111"/>
      <c r="PD211" s="111"/>
      <c r="PE211" s="111"/>
      <c r="PF211" s="111"/>
      <c r="PG211" s="111"/>
      <c r="PH211" s="111"/>
      <c r="PI211" s="111"/>
      <c r="PJ211" s="111"/>
      <c r="PK211" s="111"/>
      <c r="PL211" s="111"/>
      <c r="PM211" s="111"/>
      <c r="PN211" s="111"/>
      <c r="PO211" s="111"/>
      <c r="PP211" s="111"/>
      <c r="PQ211" s="111"/>
      <c r="PR211" s="111"/>
      <c r="PS211" s="111"/>
      <c r="PT211" s="111"/>
      <c r="PU211" s="111"/>
      <c r="PV211" s="111"/>
      <c r="PW211" s="111"/>
      <c r="PX211" s="111"/>
      <c r="PY211" s="111"/>
      <c r="PZ211" s="111"/>
      <c r="QA211" s="111"/>
      <c r="QB211" s="111"/>
      <c r="QC211" s="111"/>
      <c r="QD211" s="111"/>
      <c r="QE211" s="111"/>
      <c r="QF211" s="111"/>
      <c r="QG211" s="111"/>
      <c r="QH211" s="111"/>
      <c r="QI211" s="111"/>
      <c r="QJ211" s="111"/>
      <c r="QK211" s="111"/>
      <c r="QL211" s="111"/>
      <c r="QM211" s="111"/>
      <c r="QN211" s="111"/>
      <c r="QO211" s="111"/>
      <c r="QP211" s="111"/>
      <c r="QQ211" s="111"/>
      <c r="QR211" s="111"/>
      <c r="QS211" s="111"/>
      <c r="QT211" s="111"/>
      <c r="QU211" s="111"/>
      <c r="QV211" s="111"/>
      <c r="QW211" s="111"/>
      <c r="QX211" s="111"/>
      <c r="QY211" s="111"/>
      <c r="QZ211" s="111"/>
      <c r="RA211" s="111"/>
      <c r="RB211" s="111"/>
      <c r="RC211" s="111"/>
      <c r="RD211" s="111"/>
      <c r="RE211" s="111"/>
      <c r="RF211" s="111"/>
      <c r="RG211" s="111"/>
      <c r="RH211" s="111"/>
      <c r="RI211" s="111"/>
      <c r="RJ211" s="111"/>
      <c r="RK211" s="111"/>
      <c r="RL211" s="111"/>
      <c r="RM211" s="111"/>
      <c r="RN211" s="111"/>
      <c r="RO211" s="111"/>
      <c r="RP211" s="111"/>
      <c r="RQ211" s="111"/>
      <c r="RR211" s="111"/>
      <c r="RS211" s="111"/>
      <c r="RT211" s="111"/>
      <c r="RU211" s="111"/>
      <c r="RV211" s="111"/>
      <c r="RW211" s="111"/>
      <c r="RX211" s="111"/>
      <c r="RY211" s="111"/>
      <c r="RZ211" s="111"/>
      <c r="SA211" s="111"/>
      <c r="SB211" s="111"/>
      <c r="SC211" s="111"/>
      <c r="SD211" s="111"/>
      <c r="SE211" s="111"/>
      <c r="SF211" s="111"/>
      <c r="SG211" s="111"/>
      <c r="SH211" s="111"/>
      <c r="SI211" s="111"/>
      <c r="SJ211" s="111"/>
      <c r="SK211" s="111"/>
      <c r="SL211" s="111"/>
      <c r="SM211" s="111"/>
      <c r="SN211" s="111"/>
      <c r="SO211" s="111"/>
      <c r="SP211" s="111"/>
      <c r="SQ211" s="111"/>
      <c r="SR211" s="111"/>
      <c r="SS211" s="111"/>
      <c r="ST211" s="111"/>
      <c r="SU211" s="111"/>
      <c r="SV211" s="111"/>
      <c r="SW211" s="111"/>
      <c r="SX211" s="111"/>
      <c r="SY211" s="111"/>
      <c r="SZ211" s="111"/>
      <c r="TA211" s="111"/>
      <c r="TB211" s="111"/>
      <c r="TC211" s="111"/>
      <c r="TD211" s="111"/>
      <c r="TE211" s="111"/>
      <c r="TF211" s="111"/>
      <c r="TG211" s="111"/>
      <c r="TH211" s="111"/>
      <c r="TI211" s="111"/>
      <c r="TJ211" s="111"/>
      <c r="TK211" s="111"/>
      <c r="TL211" s="111"/>
      <c r="TM211" s="111"/>
      <c r="TN211" s="111"/>
      <c r="TO211" s="111"/>
      <c r="TP211" s="111"/>
      <c r="TQ211" s="111"/>
      <c r="TR211" s="111"/>
      <c r="TS211" s="111"/>
      <c r="TT211" s="111"/>
      <c r="TU211" s="111"/>
      <c r="TV211" s="111"/>
      <c r="TW211" s="111"/>
      <c r="TX211" s="111"/>
      <c r="TY211" s="111"/>
      <c r="TZ211" s="111"/>
      <c r="UA211" s="111"/>
      <c r="UB211" s="111"/>
      <c r="UC211" s="111"/>
      <c r="UD211" s="111"/>
      <c r="UE211" s="111"/>
      <c r="UF211" s="111"/>
      <c r="UG211" s="111"/>
      <c r="UH211" s="111"/>
      <c r="UI211" s="111"/>
      <c r="UJ211" s="111"/>
      <c r="UK211" s="111"/>
      <c r="UL211" s="111"/>
      <c r="UM211" s="111"/>
      <c r="UN211" s="111"/>
      <c r="UO211" s="111"/>
      <c r="UP211" s="111"/>
      <c r="UQ211" s="111"/>
      <c r="UR211" s="111"/>
      <c r="US211" s="111"/>
      <c r="UT211" s="111"/>
      <c r="UU211" s="111"/>
      <c r="UV211" s="111"/>
      <c r="UW211" s="111"/>
      <c r="UX211" s="111"/>
      <c r="UY211" s="111"/>
      <c r="UZ211" s="111"/>
      <c r="VA211" s="111"/>
      <c r="VB211" s="111"/>
      <c r="VC211" s="111"/>
      <c r="VD211" s="111"/>
      <c r="VE211" s="111"/>
      <c r="VF211" s="111"/>
      <c r="VG211" s="111"/>
      <c r="VH211" s="111"/>
      <c r="VI211" s="111"/>
      <c r="VJ211" s="111"/>
      <c r="VK211" s="111"/>
      <c r="VL211" s="111"/>
      <c r="VM211" s="111"/>
      <c r="VN211" s="111"/>
      <c r="VO211" s="111"/>
      <c r="VP211" s="111"/>
      <c r="VQ211" s="111"/>
      <c r="VR211" s="111"/>
      <c r="VS211" s="111"/>
      <c r="VT211" s="111"/>
      <c r="VU211" s="111"/>
      <c r="VV211" s="111"/>
      <c r="VW211" s="111"/>
      <c r="VX211" s="111"/>
      <c r="VY211" s="111"/>
      <c r="VZ211" s="111"/>
      <c r="WA211" s="111"/>
      <c r="WB211" s="111"/>
      <c r="WC211" s="111"/>
      <c r="WD211" s="111"/>
      <c r="WE211" s="111"/>
      <c r="WF211" s="111"/>
      <c r="WG211" s="111"/>
      <c r="WH211" s="111"/>
      <c r="WI211" s="111"/>
      <c r="WJ211" s="111"/>
      <c r="WK211" s="111"/>
      <c r="WL211" s="111"/>
      <c r="WM211" s="111"/>
      <c r="WN211" s="111"/>
      <c r="WO211" s="111"/>
      <c r="WP211" s="111"/>
      <c r="WQ211" s="111"/>
      <c r="WR211" s="111"/>
      <c r="WS211" s="111"/>
      <c r="WT211" s="111"/>
      <c r="WU211" s="111"/>
      <c r="WV211" s="111"/>
      <c r="WW211" s="111"/>
      <c r="WX211" s="111"/>
      <c r="WY211" s="111"/>
      <c r="WZ211" s="111"/>
      <c r="XA211" s="111"/>
      <c r="XB211" s="111"/>
      <c r="XC211" s="111"/>
      <c r="XD211" s="111"/>
      <c r="XE211" s="111"/>
      <c r="XF211" s="111"/>
      <c r="XG211" s="111"/>
      <c r="XH211" s="111"/>
      <c r="XI211" s="111"/>
      <c r="XJ211" s="111"/>
      <c r="XK211" s="111"/>
      <c r="XL211" s="111"/>
      <c r="XM211" s="111"/>
      <c r="XN211" s="111"/>
      <c r="XO211" s="111"/>
      <c r="XP211" s="111"/>
      <c r="XQ211" s="111"/>
      <c r="XR211" s="111"/>
      <c r="XS211" s="111"/>
      <c r="XT211" s="111"/>
      <c r="XU211" s="111"/>
      <c r="XV211" s="111"/>
      <c r="XW211" s="111"/>
      <c r="XX211" s="111"/>
      <c r="XY211" s="111"/>
      <c r="XZ211" s="111"/>
      <c r="YA211" s="111"/>
      <c r="YB211" s="111"/>
      <c r="YC211" s="111"/>
      <c r="YD211" s="111"/>
      <c r="YE211" s="111"/>
      <c r="YF211" s="111"/>
      <c r="YG211" s="111"/>
      <c r="YH211" s="111"/>
      <c r="YI211" s="111"/>
      <c r="YJ211" s="111"/>
      <c r="YK211" s="111"/>
      <c r="YL211" s="111"/>
      <c r="YM211" s="111"/>
      <c r="YN211" s="111"/>
      <c r="YO211" s="111"/>
      <c r="YP211" s="111"/>
      <c r="YQ211" s="111"/>
      <c r="YR211" s="111"/>
      <c r="YS211" s="111"/>
      <c r="YT211" s="111"/>
      <c r="YU211" s="111"/>
      <c r="YV211" s="111"/>
      <c r="YW211" s="111"/>
      <c r="YX211" s="111"/>
      <c r="YY211" s="111"/>
      <c r="YZ211" s="111"/>
      <c r="ZA211" s="111"/>
      <c r="ZB211" s="111"/>
      <c r="ZC211" s="111"/>
      <c r="ZD211" s="111"/>
      <c r="ZE211" s="111"/>
      <c r="ZF211" s="111"/>
      <c r="ZG211" s="111"/>
      <c r="ZH211" s="111"/>
      <c r="ZI211" s="111"/>
      <c r="ZJ211" s="111"/>
      <c r="ZK211" s="111"/>
      <c r="ZL211" s="111"/>
      <c r="ZM211" s="111"/>
      <c r="ZN211" s="111"/>
      <c r="ZO211" s="111"/>
      <c r="ZP211" s="111"/>
      <c r="ZQ211" s="111"/>
      <c r="ZR211" s="111"/>
      <c r="ZS211" s="111"/>
      <c r="ZT211" s="111"/>
      <c r="ZU211" s="111"/>
      <c r="ZV211" s="111"/>
      <c r="ZW211" s="111"/>
      <c r="ZX211" s="111"/>
      <c r="ZY211" s="111"/>
      <c r="ZZ211" s="111"/>
      <c r="AAA211" s="111"/>
      <c r="AAB211" s="111"/>
      <c r="AAC211" s="111"/>
      <c r="AAD211" s="111"/>
      <c r="AAE211" s="111"/>
      <c r="AAF211" s="111"/>
      <c r="AAG211" s="111"/>
      <c r="AAH211" s="111"/>
      <c r="AAI211" s="111"/>
      <c r="AAJ211" s="111"/>
      <c r="AAK211" s="111"/>
      <c r="AAL211" s="111"/>
      <c r="AAM211" s="111"/>
      <c r="AAN211" s="111"/>
      <c r="AAO211" s="111"/>
      <c r="AAP211" s="111"/>
      <c r="AAQ211" s="111"/>
      <c r="AAR211" s="111"/>
      <c r="AAS211" s="111"/>
      <c r="AAT211" s="111"/>
      <c r="AAU211" s="111"/>
      <c r="AAV211" s="111"/>
      <c r="AAW211" s="111"/>
      <c r="AAX211" s="111"/>
      <c r="AAY211" s="111"/>
      <c r="AAZ211" s="111"/>
      <c r="ABA211" s="111"/>
      <c r="ABB211" s="111"/>
      <c r="ABC211" s="111"/>
      <c r="ABD211" s="111"/>
      <c r="ABE211" s="111"/>
      <c r="ABF211" s="111"/>
      <c r="ABG211" s="111"/>
      <c r="ABH211" s="111"/>
      <c r="ABI211" s="111"/>
      <c r="ABJ211" s="111"/>
      <c r="ABK211" s="111"/>
      <c r="ABL211" s="111"/>
      <c r="ABM211" s="111"/>
      <c r="ABN211" s="111"/>
      <c r="ABO211" s="111"/>
      <c r="ABP211" s="111"/>
      <c r="ABQ211" s="111"/>
      <c r="ABR211" s="111"/>
      <c r="ABS211" s="111"/>
      <c r="ABT211" s="111"/>
      <c r="ABU211" s="111"/>
      <c r="ABV211" s="111"/>
      <c r="ABW211" s="111"/>
      <c r="ABX211" s="111"/>
      <c r="ABY211" s="111"/>
      <c r="ABZ211" s="111"/>
      <c r="ACA211" s="111"/>
      <c r="ACB211" s="111"/>
      <c r="ACC211" s="111"/>
      <c r="ACD211" s="111"/>
      <c r="ACE211" s="111"/>
      <c r="ACF211" s="111"/>
      <c r="ACG211" s="111"/>
      <c r="ACH211" s="111"/>
      <c r="ACI211" s="111"/>
      <c r="ACJ211" s="111"/>
      <c r="ACK211" s="111"/>
      <c r="ACL211" s="111"/>
      <c r="ACM211" s="111"/>
      <c r="ACN211" s="111"/>
      <c r="ACO211" s="111"/>
      <c r="ACP211" s="111"/>
      <c r="ACQ211" s="111"/>
      <c r="ACR211" s="111"/>
      <c r="ACS211" s="111"/>
      <c r="ACT211" s="111"/>
      <c r="ACU211" s="111"/>
      <c r="ACV211" s="111"/>
      <c r="ACW211" s="111"/>
      <c r="ACX211" s="111"/>
      <c r="ACY211" s="111"/>
      <c r="ACZ211" s="111"/>
      <c r="ADA211" s="111"/>
      <c r="ADB211" s="111"/>
      <c r="ADC211" s="111"/>
      <c r="ADD211" s="111"/>
      <c r="ADE211" s="111"/>
      <c r="ADF211" s="111"/>
      <c r="ADG211" s="111"/>
      <c r="ADH211" s="111"/>
      <c r="ADI211" s="111"/>
      <c r="ADJ211" s="111"/>
      <c r="ADK211" s="111"/>
      <c r="ADL211" s="111"/>
      <c r="ADM211" s="111"/>
      <c r="ADN211" s="111"/>
      <c r="ADO211" s="111"/>
      <c r="ADP211" s="111"/>
      <c r="ADQ211" s="111"/>
      <c r="ADR211" s="111"/>
      <c r="ADS211" s="111"/>
      <c r="ADT211" s="111"/>
      <c r="ADU211" s="111"/>
      <c r="ADV211" s="111"/>
      <c r="ADW211" s="111"/>
      <c r="ADX211" s="111"/>
      <c r="ADY211" s="111"/>
      <c r="ADZ211" s="111"/>
      <c r="AEA211" s="111"/>
      <c r="AEB211" s="111"/>
      <c r="AEC211" s="111"/>
      <c r="AED211" s="111"/>
      <c r="AEE211" s="111"/>
      <c r="AEF211" s="111"/>
      <c r="AEG211" s="111"/>
      <c r="AEH211" s="111"/>
      <c r="AEI211" s="111"/>
      <c r="AEJ211" s="111"/>
      <c r="AEK211" s="111"/>
      <c r="AEL211" s="111"/>
      <c r="AEM211" s="111"/>
      <c r="AEN211" s="111"/>
      <c r="AEO211" s="111"/>
      <c r="AEP211" s="111"/>
      <c r="AEQ211" s="111"/>
      <c r="AER211" s="111"/>
      <c r="AES211" s="111"/>
      <c r="AET211" s="111"/>
      <c r="AEU211" s="111"/>
      <c r="AEV211" s="111"/>
      <c r="AEW211" s="111"/>
      <c r="AEX211" s="111"/>
      <c r="AEY211" s="111"/>
      <c r="AEZ211" s="111"/>
      <c r="AFA211" s="111"/>
      <c r="AFB211" s="111"/>
      <c r="AFC211" s="111"/>
      <c r="AFD211" s="111"/>
      <c r="AFE211" s="111"/>
      <c r="AFF211" s="111"/>
      <c r="AFG211" s="111"/>
      <c r="AFH211" s="111"/>
      <c r="AFI211" s="111"/>
      <c r="AFJ211" s="111"/>
      <c r="AFK211" s="111"/>
      <c r="AFL211" s="111"/>
      <c r="AFM211" s="111"/>
      <c r="AFN211" s="111"/>
      <c r="AFO211" s="111"/>
      <c r="AFP211" s="111"/>
      <c r="AFQ211" s="111"/>
      <c r="AFR211" s="111"/>
      <c r="AFS211" s="111"/>
      <c r="AFT211" s="111"/>
      <c r="AFU211" s="111"/>
      <c r="AFV211" s="111"/>
      <c r="AFW211" s="111"/>
      <c r="AFX211" s="111"/>
      <c r="AFY211" s="111"/>
      <c r="AFZ211" s="111"/>
      <c r="AGA211" s="111"/>
      <c r="AGB211" s="111"/>
      <c r="AGC211" s="111"/>
      <c r="AGD211" s="111"/>
      <c r="AGE211" s="111"/>
      <c r="AGF211" s="111"/>
      <c r="AGG211" s="111"/>
      <c r="AGH211" s="111"/>
      <c r="AGI211" s="111"/>
      <c r="AGJ211" s="111"/>
      <c r="AGK211" s="111"/>
      <c r="AGL211" s="111"/>
      <c r="AGM211" s="111"/>
      <c r="AGN211" s="111"/>
      <c r="AGO211" s="111"/>
      <c r="AGP211" s="111"/>
      <c r="AGQ211" s="111"/>
      <c r="AGR211" s="111"/>
      <c r="AGS211" s="111"/>
      <c r="AGT211" s="111"/>
      <c r="AGU211" s="111"/>
      <c r="AGV211" s="111"/>
      <c r="AGW211" s="111"/>
      <c r="AGX211" s="111"/>
      <c r="AGY211" s="111"/>
      <c r="AGZ211" s="111"/>
      <c r="AHA211" s="111"/>
      <c r="AHB211" s="111"/>
      <c r="AHC211" s="111"/>
      <c r="AHD211" s="111"/>
      <c r="AHE211" s="111"/>
      <c r="AHF211" s="111"/>
      <c r="AHG211" s="111"/>
      <c r="AHH211" s="111"/>
      <c r="AHI211" s="111"/>
      <c r="AHJ211" s="111"/>
      <c r="AHK211" s="111"/>
      <c r="AHL211" s="111"/>
      <c r="AHM211" s="111"/>
      <c r="AHN211" s="111"/>
      <c r="AHO211" s="111"/>
      <c r="AHP211" s="111"/>
      <c r="AHQ211" s="111"/>
      <c r="AHR211" s="111"/>
      <c r="AHS211" s="111"/>
      <c r="AHT211" s="111"/>
      <c r="AHU211" s="111"/>
      <c r="AHV211" s="111"/>
      <c r="AHW211" s="111"/>
      <c r="AHX211" s="111"/>
      <c r="AHY211" s="111"/>
      <c r="AHZ211" s="111"/>
      <c r="AIA211" s="111"/>
      <c r="AIB211" s="111"/>
      <c r="AIC211" s="111"/>
      <c r="AID211" s="111"/>
      <c r="AIE211" s="111"/>
      <c r="AIF211" s="111"/>
      <c r="AIG211" s="111"/>
      <c r="AIH211" s="111"/>
      <c r="AII211" s="111"/>
      <c r="AIJ211" s="111"/>
      <c r="AIK211" s="111"/>
      <c r="AIL211" s="111"/>
      <c r="AIM211" s="111"/>
      <c r="AIN211" s="111"/>
      <c r="AIO211" s="111"/>
      <c r="AIP211" s="111"/>
      <c r="AIQ211" s="111"/>
      <c r="AIR211" s="111"/>
      <c r="AIS211" s="111"/>
      <c r="AIT211" s="111"/>
      <c r="AIU211" s="111"/>
      <c r="AIV211" s="111"/>
      <c r="AIW211" s="111"/>
      <c r="AIX211" s="111"/>
      <c r="AIY211" s="111"/>
      <c r="AIZ211" s="111"/>
      <c r="AJA211" s="111"/>
      <c r="AJB211" s="111"/>
      <c r="AJC211" s="111"/>
      <c r="AJD211" s="111"/>
      <c r="AJE211" s="111"/>
      <c r="AJF211" s="111"/>
      <c r="AJG211" s="111"/>
      <c r="AJH211" s="111"/>
      <c r="AJI211" s="111"/>
      <c r="AJJ211" s="111"/>
      <c r="AJK211" s="111"/>
      <c r="AJL211" s="111"/>
      <c r="AJM211" s="111"/>
      <c r="AJN211" s="111"/>
      <c r="AJO211" s="111"/>
      <c r="AJP211" s="111"/>
      <c r="AJQ211" s="111"/>
      <c r="AJR211" s="111"/>
      <c r="AJS211" s="111"/>
      <c r="AJT211" s="111"/>
      <c r="AJU211" s="111"/>
      <c r="AJV211" s="111"/>
      <c r="AJW211" s="111"/>
      <c r="AJX211" s="111"/>
      <c r="AJY211" s="111"/>
      <c r="AJZ211" s="111"/>
      <c r="AKA211" s="111"/>
      <c r="AKB211" s="111"/>
      <c r="AKC211" s="111"/>
      <c r="AKD211" s="111"/>
      <c r="AKE211" s="111"/>
      <c r="AKF211" s="111"/>
      <c r="AKG211" s="111"/>
      <c r="AKH211" s="111"/>
      <c r="AKI211" s="111"/>
      <c r="AKJ211" s="111"/>
      <c r="AKK211" s="111"/>
      <c r="AKL211" s="111"/>
      <c r="AKM211" s="111"/>
      <c r="AKN211" s="111"/>
      <c r="AKO211" s="111"/>
      <c r="AKP211" s="111"/>
      <c r="AKQ211" s="111"/>
      <c r="AKR211" s="111"/>
      <c r="AKS211" s="111"/>
      <c r="AKT211" s="111"/>
      <c r="AKU211" s="111"/>
      <c r="AKV211" s="111"/>
      <c r="AKW211" s="111"/>
      <c r="AKX211" s="111"/>
      <c r="AKY211" s="111"/>
      <c r="AKZ211" s="111"/>
      <c r="ALA211" s="111"/>
      <c r="ALB211" s="111"/>
      <c r="ALC211" s="111"/>
      <c r="ALD211" s="111"/>
      <c r="ALE211" s="111"/>
      <c r="ALF211" s="111"/>
      <c r="ALG211" s="111"/>
      <c r="ALH211" s="111"/>
      <c r="ALI211" s="111"/>
      <c r="ALJ211" s="111"/>
      <c r="ALK211" s="111"/>
      <c r="ALL211" s="111"/>
      <c r="ALM211" s="111"/>
      <c r="ALN211" s="111"/>
      <c r="ALO211" s="111"/>
      <c r="ALP211" s="111"/>
      <c r="ALQ211" s="111"/>
      <c r="ALR211" s="111"/>
      <c r="ALS211" s="111"/>
      <c r="ALT211" s="111"/>
      <c r="ALU211" s="111"/>
      <c r="ALV211" s="111"/>
      <c r="ALW211" s="111"/>
      <c r="ALX211" s="111"/>
      <c r="ALY211" s="111"/>
      <c r="ALZ211" s="111"/>
      <c r="AMA211" s="111"/>
      <c r="AMB211" s="111"/>
      <c r="AMC211" s="111"/>
      <c r="AMD211" s="111"/>
      <c r="AME211" s="111"/>
      <c r="AMF211" s="111"/>
      <c r="AMG211" s="111"/>
      <c r="AMH211" s="111"/>
      <c r="AMI211" s="111"/>
      <c r="AMJ211" s="111"/>
    </row>
    <row r="212" spans="1:1026" x14ac:dyDescent="0.25">
      <c r="A212" s="289" t="s">
        <v>13710</v>
      </c>
      <c r="B212" s="257">
        <v>212</v>
      </c>
      <c r="C212" s="258" t="s">
        <v>13708</v>
      </c>
      <c r="D212" s="290" t="s">
        <v>13709</v>
      </c>
      <c r="E212" s="286"/>
      <c r="F212" s="278">
        <v>4</v>
      </c>
      <c r="G212" s="280">
        <v>4</v>
      </c>
      <c r="H212" s="280"/>
      <c r="I212" s="492">
        <v>3</v>
      </c>
      <c r="J212" s="278">
        <v>2</v>
      </c>
      <c r="K212" s="278">
        <v>1</v>
      </c>
      <c r="L212" s="298">
        <v>1</v>
      </c>
      <c r="M212" s="293"/>
      <c r="N212" s="293"/>
      <c r="O212" s="298"/>
      <c r="P212" s="293">
        <v>335</v>
      </c>
      <c r="Q212" s="293"/>
      <c r="R212" s="293"/>
      <c r="S212" s="293"/>
      <c r="T212" s="293"/>
      <c r="U212" s="278"/>
      <c r="V212" s="278"/>
      <c r="W212" s="283">
        <f t="shared" si="87"/>
        <v>100</v>
      </c>
      <c r="X212" s="283">
        <f t="shared" si="100"/>
        <v>100</v>
      </c>
      <c r="Y212" s="283">
        <f t="shared" si="101"/>
        <v>20</v>
      </c>
      <c r="Z212" s="283">
        <f t="shared" si="88"/>
        <v>100</v>
      </c>
      <c r="AA212" s="283">
        <f t="shared" si="89"/>
        <v>100</v>
      </c>
      <c r="AB212" s="287">
        <f t="shared" si="90"/>
        <v>100</v>
      </c>
      <c r="AC212" s="287">
        <f t="shared" si="91"/>
        <v>100</v>
      </c>
      <c r="AD212" s="287">
        <f t="shared" si="92"/>
        <v>100</v>
      </c>
      <c r="AE212" s="434">
        <v>0.1</v>
      </c>
      <c r="AF212" s="284">
        <f t="shared" si="96"/>
        <v>100</v>
      </c>
      <c r="AG212" s="268">
        <f t="shared" si="107"/>
        <v>1</v>
      </c>
      <c r="AH212" s="268">
        <f t="shared" si="108"/>
        <v>10</v>
      </c>
      <c r="AI212" s="268">
        <f t="shared" si="109"/>
        <v>3</v>
      </c>
      <c r="AJ212" s="268">
        <f t="shared" si="110"/>
        <v>100</v>
      </c>
      <c r="AK212" s="506" t="s">
        <v>24099</v>
      </c>
      <c r="AL212" s="293"/>
      <c r="AM212" s="293"/>
      <c r="AN212" s="511"/>
      <c r="AO212" s="357"/>
      <c r="AP212" s="357"/>
      <c r="AQ212" s="277"/>
      <c r="AR212" s="171" t="s">
        <v>24037</v>
      </c>
      <c r="AS212" s="171"/>
      <c r="AT212" s="277"/>
      <c r="AU212" s="277"/>
    </row>
    <row r="213" spans="1:1026" x14ac:dyDescent="0.25">
      <c r="A213" s="289" t="s">
        <v>13929</v>
      </c>
      <c r="B213" s="257">
        <v>213</v>
      </c>
      <c r="C213" s="258" t="s">
        <v>13927</v>
      </c>
      <c r="D213" s="290" t="s">
        <v>13928</v>
      </c>
      <c r="E213" s="286"/>
      <c r="F213" s="278"/>
      <c r="G213" s="280"/>
      <c r="H213" s="280"/>
      <c r="I213" s="492">
        <v>175</v>
      </c>
      <c r="J213" s="292"/>
      <c r="K213" s="278">
        <v>2</v>
      </c>
      <c r="L213" s="293"/>
      <c r="M213" s="293"/>
      <c r="N213" s="293"/>
      <c r="O213" s="293"/>
      <c r="P213" s="293"/>
      <c r="Q213" s="293"/>
      <c r="R213" s="293"/>
      <c r="S213" s="293"/>
      <c r="T213" s="293"/>
      <c r="U213" s="278"/>
      <c r="V213" s="278"/>
      <c r="W213" s="283">
        <f t="shared" si="87"/>
        <v>100</v>
      </c>
      <c r="X213" s="283">
        <f t="shared" si="100"/>
        <v>100</v>
      </c>
      <c r="Y213" s="283">
        <f t="shared" si="101"/>
        <v>100</v>
      </c>
      <c r="Z213" s="283">
        <f t="shared" si="88"/>
        <v>100</v>
      </c>
      <c r="AA213" s="283">
        <f t="shared" si="89"/>
        <v>100</v>
      </c>
      <c r="AB213" s="287">
        <f t="shared" si="90"/>
        <v>100</v>
      </c>
      <c r="AC213" s="287">
        <f t="shared" si="91"/>
        <v>100</v>
      </c>
      <c r="AD213" s="287">
        <f t="shared" si="92"/>
        <v>100</v>
      </c>
      <c r="AE213" s="284">
        <f t="shared" ref="AE213:AE244" si="111">IF(L213=0,100,IF(L213=1,1,IF(L213="1B",1,IF(L213="1A",0.1,100))))</f>
        <v>100</v>
      </c>
      <c r="AF213" s="284">
        <f t="shared" si="96"/>
        <v>100</v>
      </c>
      <c r="AG213" s="268">
        <f t="shared" si="107"/>
        <v>10</v>
      </c>
      <c r="AH213" s="268">
        <f t="shared" si="108"/>
        <v>100</v>
      </c>
      <c r="AI213" s="268">
        <f t="shared" si="109"/>
        <v>100</v>
      </c>
      <c r="AJ213" s="268">
        <f t="shared" si="110"/>
        <v>100</v>
      </c>
      <c r="AK213" s="506" t="s">
        <v>24099</v>
      </c>
      <c r="AL213" s="286"/>
      <c r="AM213" s="286"/>
      <c r="AN213" s="511"/>
      <c r="AO213" s="357"/>
      <c r="AP213" s="357"/>
      <c r="AQ213" s="277"/>
      <c r="AR213" s="171" t="s">
        <v>756</v>
      </c>
      <c r="AS213" s="171"/>
      <c r="AT213" s="277"/>
      <c r="AU213" s="277"/>
      <c r="AW213" s="559"/>
      <c r="AX213" s="559"/>
      <c r="AY213" s="559"/>
      <c r="AZ213" s="559"/>
      <c r="BA213" s="559"/>
      <c r="BB213" s="559"/>
      <c r="BC213" s="559"/>
      <c r="BD213" s="559"/>
      <c r="BE213" s="559"/>
      <c r="BF213" s="559"/>
      <c r="BG213" s="559"/>
      <c r="BH213" s="559"/>
      <c r="BI213" s="559"/>
      <c r="BJ213" s="559"/>
      <c r="BK213" s="559"/>
      <c r="BL213" s="559"/>
      <c r="BM213" s="559"/>
      <c r="BN213" s="559"/>
      <c r="BO213" s="559"/>
      <c r="BP213" s="559"/>
      <c r="BQ213" s="559"/>
      <c r="BR213" s="559"/>
      <c r="BS213" s="559"/>
      <c r="BT213" s="559"/>
      <c r="BU213" s="559"/>
      <c r="BV213" s="559"/>
      <c r="BW213" s="559"/>
      <c r="BX213" s="559"/>
      <c r="BY213" s="559"/>
      <c r="BZ213" s="559"/>
      <c r="CA213" s="559"/>
      <c r="CB213" s="559"/>
      <c r="CC213" s="559"/>
      <c r="CD213" s="559"/>
      <c r="CE213" s="559"/>
      <c r="CF213" s="559"/>
      <c r="CG213" s="559"/>
      <c r="CH213" s="559"/>
      <c r="CI213" s="559"/>
      <c r="CJ213" s="559"/>
      <c r="CK213" s="559"/>
      <c r="CL213" s="559"/>
      <c r="CM213" s="559"/>
      <c r="CN213" s="559"/>
      <c r="CO213" s="559"/>
      <c r="CP213" s="559"/>
      <c r="CQ213" s="559"/>
      <c r="CR213" s="559"/>
      <c r="CS213" s="559"/>
      <c r="CT213" s="559"/>
      <c r="CU213" s="559"/>
      <c r="CV213" s="559"/>
      <c r="CW213" s="559"/>
      <c r="CX213" s="559"/>
      <c r="CY213" s="559"/>
      <c r="CZ213" s="559"/>
      <c r="DA213" s="559"/>
      <c r="DB213" s="559"/>
      <c r="DC213" s="559"/>
      <c r="DD213" s="559"/>
      <c r="DE213" s="559"/>
      <c r="DF213" s="559"/>
      <c r="DG213" s="559"/>
      <c r="DH213" s="559"/>
      <c r="DI213" s="559"/>
      <c r="DJ213" s="559"/>
      <c r="DK213" s="559"/>
      <c r="DL213" s="559"/>
      <c r="DM213" s="559"/>
      <c r="DN213" s="559"/>
      <c r="DO213" s="559"/>
      <c r="DP213" s="559"/>
      <c r="DQ213" s="559"/>
      <c r="DR213" s="559"/>
      <c r="DS213" s="559"/>
      <c r="DT213" s="559"/>
      <c r="DU213" s="559"/>
      <c r="DV213" s="559"/>
      <c r="DW213" s="559"/>
      <c r="DX213" s="559"/>
      <c r="DY213" s="559"/>
      <c r="DZ213" s="559"/>
      <c r="EA213" s="559"/>
      <c r="EB213" s="559"/>
      <c r="EC213" s="559"/>
      <c r="ED213" s="559"/>
      <c r="EE213" s="559"/>
      <c r="EF213" s="559"/>
      <c r="EG213" s="559"/>
      <c r="EH213" s="559"/>
      <c r="EI213" s="559"/>
      <c r="EJ213" s="559"/>
      <c r="EK213" s="559"/>
      <c r="EL213" s="559"/>
      <c r="EM213" s="559"/>
      <c r="EN213" s="559"/>
      <c r="EO213" s="559"/>
      <c r="EP213" s="559"/>
      <c r="EQ213" s="559"/>
      <c r="ER213" s="559"/>
      <c r="ES213" s="559"/>
      <c r="ET213" s="559"/>
      <c r="EU213" s="559"/>
      <c r="EV213" s="559"/>
      <c r="EW213" s="559"/>
      <c r="EX213" s="559"/>
      <c r="EY213" s="559"/>
      <c r="EZ213" s="559"/>
      <c r="FA213" s="559"/>
      <c r="FB213" s="559"/>
      <c r="FC213" s="559"/>
      <c r="FD213" s="559"/>
      <c r="FE213" s="559"/>
      <c r="FF213" s="559"/>
      <c r="FG213" s="559"/>
      <c r="FH213" s="559"/>
      <c r="FI213" s="559"/>
      <c r="FJ213" s="559"/>
      <c r="FK213" s="559"/>
      <c r="FL213" s="559"/>
      <c r="FM213" s="559"/>
      <c r="FN213" s="559"/>
      <c r="FO213" s="559"/>
      <c r="FP213" s="559"/>
      <c r="FQ213" s="559"/>
      <c r="FR213" s="559"/>
      <c r="FS213" s="559"/>
      <c r="FT213" s="559"/>
      <c r="FU213" s="559"/>
      <c r="FV213" s="559"/>
      <c r="FW213" s="559"/>
      <c r="FX213" s="559"/>
      <c r="FY213" s="559"/>
      <c r="FZ213" s="559"/>
      <c r="GA213" s="559"/>
      <c r="GB213" s="559"/>
      <c r="GC213" s="559"/>
      <c r="GD213" s="559"/>
      <c r="GE213" s="559"/>
      <c r="GF213" s="559"/>
      <c r="GG213" s="559"/>
      <c r="GH213" s="559"/>
      <c r="GI213" s="559"/>
      <c r="GJ213" s="559"/>
      <c r="GK213" s="559"/>
      <c r="GL213" s="559"/>
      <c r="GM213" s="559"/>
      <c r="GN213" s="559"/>
      <c r="GO213" s="559"/>
      <c r="GP213" s="559"/>
      <c r="GQ213" s="559"/>
      <c r="GR213" s="559"/>
      <c r="GS213" s="559"/>
      <c r="GT213" s="559"/>
      <c r="GU213" s="559"/>
      <c r="GV213" s="559"/>
      <c r="GW213" s="559"/>
      <c r="GX213" s="559"/>
      <c r="GY213" s="559"/>
      <c r="GZ213" s="559"/>
      <c r="HA213" s="559"/>
      <c r="HB213" s="559"/>
      <c r="HC213" s="559"/>
      <c r="HD213" s="559"/>
      <c r="HE213" s="559"/>
      <c r="HF213" s="559"/>
      <c r="HG213" s="559"/>
      <c r="HH213" s="559"/>
      <c r="HI213" s="559"/>
      <c r="HJ213" s="559"/>
      <c r="HK213" s="559"/>
      <c r="HL213" s="559"/>
      <c r="HM213" s="559"/>
      <c r="HN213" s="559"/>
      <c r="HO213" s="559"/>
      <c r="HP213" s="559"/>
      <c r="HQ213" s="559"/>
      <c r="HR213" s="559"/>
      <c r="HS213" s="559"/>
      <c r="HT213" s="559"/>
      <c r="HU213" s="559"/>
      <c r="HV213" s="559"/>
      <c r="HW213" s="559"/>
      <c r="HX213" s="559"/>
      <c r="HY213" s="559"/>
      <c r="HZ213" s="559"/>
      <c r="IA213" s="559"/>
      <c r="IB213" s="559"/>
      <c r="IC213" s="559"/>
      <c r="ID213" s="559"/>
      <c r="IE213" s="559"/>
      <c r="IF213" s="559"/>
      <c r="IG213" s="559"/>
      <c r="IH213" s="559"/>
      <c r="II213" s="559"/>
      <c r="IJ213" s="559"/>
      <c r="IK213" s="559"/>
      <c r="IL213" s="559"/>
      <c r="IM213" s="559"/>
      <c r="IN213" s="559"/>
      <c r="IO213" s="559"/>
      <c r="IP213" s="559"/>
      <c r="IQ213" s="559"/>
      <c r="IR213" s="559"/>
      <c r="IS213" s="559"/>
      <c r="IT213" s="559"/>
      <c r="IU213" s="559"/>
      <c r="IV213" s="559"/>
      <c r="IW213" s="559"/>
      <c r="IX213" s="559"/>
      <c r="IY213" s="559"/>
      <c r="IZ213" s="559"/>
      <c r="JA213" s="559"/>
      <c r="JB213" s="559"/>
      <c r="JC213" s="559"/>
      <c r="JD213" s="559"/>
      <c r="JE213" s="559"/>
      <c r="JF213" s="559"/>
      <c r="JG213" s="559"/>
      <c r="JH213" s="559"/>
      <c r="JI213" s="559"/>
      <c r="JJ213" s="559"/>
      <c r="JK213" s="559"/>
      <c r="JL213" s="559"/>
      <c r="JM213" s="559"/>
      <c r="JN213" s="559"/>
      <c r="JO213" s="559"/>
      <c r="JP213" s="559"/>
      <c r="JQ213" s="559"/>
      <c r="JR213" s="559"/>
      <c r="JS213" s="559"/>
      <c r="JT213" s="559"/>
      <c r="JU213" s="559"/>
      <c r="JV213" s="559"/>
      <c r="JW213" s="559"/>
      <c r="JX213" s="559"/>
      <c r="JY213" s="559"/>
      <c r="JZ213" s="559"/>
      <c r="KA213" s="559"/>
      <c r="KB213" s="559"/>
      <c r="KC213" s="559"/>
      <c r="KD213" s="559"/>
      <c r="KE213" s="559"/>
      <c r="KF213" s="559"/>
      <c r="KG213" s="559"/>
      <c r="KH213" s="559"/>
      <c r="KI213" s="559"/>
      <c r="KJ213" s="559"/>
      <c r="KK213" s="559"/>
      <c r="KL213" s="559"/>
      <c r="KM213" s="559"/>
      <c r="KN213" s="559"/>
      <c r="KO213" s="559"/>
      <c r="KP213" s="559"/>
      <c r="KQ213" s="559"/>
      <c r="KR213" s="559"/>
      <c r="KS213" s="559"/>
      <c r="KT213" s="559"/>
      <c r="KU213" s="559"/>
      <c r="KV213" s="559"/>
      <c r="KW213" s="559"/>
      <c r="KX213" s="559"/>
      <c r="KY213" s="559"/>
      <c r="KZ213" s="559"/>
      <c r="LA213" s="559"/>
      <c r="LB213" s="559"/>
      <c r="LC213" s="559"/>
      <c r="LD213" s="559"/>
      <c r="LE213" s="559"/>
      <c r="LF213" s="559"/>
      <c r="LG213" s="559"/>
      <c r="LH213" s="559"/>
      <c r="LI213" s="559"/>
      <c r="LJ213" s="559"/>
      <c r="LK213" s="559"/>
      <c r="LL213" s="559"/>
      <c r="LM213" s="559"/>
      <c r="LN213" s="559"/>
      <c r="LO213" s="559"/>
      <c r="LP213" s="559"/>
      <c r="LQ213" s="559"/>
      <c r="LR213" s="559"/>
      <c r="LS213" s="559"/>
      <c r="LT213" s="559"/>
      <c r="LU213" s="559"/>
      <c r="LV213" s="559"/>
      <c r="LW213" s="559"/>
      <c r="LX213" s="559"/>
      <c r="LY213" s="559"/>
      <c r="LZ213" s="559"/>
      <c r="MA213" s="559"/>
      <c r="MB213" s="559"/>
      <c r="MC213" s="559"/>
      <c r="MD213" s="559"/>
      <c r="ME213" s="559"/>
      <c r="MF213" s="559"/>
      <c r="MG213" s="559"/>
      <c r="MH213" s="559"/>
      <c r="MI213" s="559"/>
      <c r="MJ213" s="559"/>
      <c r="MK213" s="559"/>
      <c r="ML213" s="559"/>
      <c r="MM213" s="559"/>
      <c r="MN213" s="559"/>
      <c r="MO213" s="559"/>
      <c r="MP213" s="559"/>
      <c r="MQ213" s="559"/>
      <c r="MR213" s="559"/>
      <c r="MS213" s="559"/>
      <c r="MT213" s="559"/>
      <c r="MU213" s="559"/>
      <c r="MV213" s="559"/>
      <c r="MW213" s="559"/>
      <c r="MX213" s="559"/>
      <c r="MY213" s="559"/>
      <c r="MZ213" s="559"/>
      <c r="NA213" s="559"/>
      <c r="NB213" s="559"/>
      <c r="NC213" s="559"/>
      <c r="ND213" s="559"/>
      <c r="NE213" s="559"/>
      <c r="NF213" s="559"/>
      <c r="NG213" s="559"/>
      <c r="NH213" s="559"/>
      <c r="NI213" s="559"/>
      <c r="NJ213" s="559"/>
      <c r="NK213" s="559"/>
      <c r="NL213" s="559"/>
      <c r="NM213" s="559"/>
      <c r="NN213" s="559"/>
      <c r="NO213" s="559"/>
      <c r="NP213" s="559"/>
      <c r="NQ213" s="559"/>
      <c r="NR213" s="559"/>
      <c r="NS213" s="559"/>
      <c r="NT213" s="559"/>
      <c r="NU213" s="559"/>
      <c r="NV213" s="559"/>
      <c r="NW213" s="559"/>
      <c r="NX213" s="559"/>
      <c r="NY213" s="559"/>
      <c r="NZ213" s="559"/>
      <c r="OA213" s="559"/>
      <c r="OB213" s="559"/>
      <c r="OC213" s="559"/>
      <c r="OD213" s="559"/>
      <c r="OE213" s="559"/>
      <c r="OF213" s="559"/>
      <c r="OG213" s="559"/>
      <c r="OH213" s="559"/>
      <c r="OI213" s="559"/>
      <c r="OJ213" s="559"/>
      <c r="OK213" s="559"/>
      <c r="OL213" s="559"/>
      <c r="OM213" s="559"/>
      <c r="ON213" s="559"/>
      <c r="OO213" s="559"/>
      <c r="OP213" s="559"/>
      <c r="OQ213" s="559"/>
      <c r="OR213" s="559"/>
      <c r="OS213" s="559"/>
      <c r="OT213" s="559"/>
      <c r="OU213" s="559"/>
      <c r="OV213" s="559"/>
      <c r="OW213" s="559"/>
      <c r="OX213" s="559"/>
      <c r="OY213" s="559"/>
      <c r="OZ213" s="559"/>
      <c r="PA213" s="559"/>
      <c r="PB213" s="559"/>
      <c r="PC213" s="559"/>
      <c r="PD213" s="559"/>
      <c r="PE213" s="559"/>
      <c r="PF213" s="559"/>
      <c r="PG213" s="559"/>
      <c r="PH213" s="559"/>
      <c r="PI213" s="559"/>
      <c r="PJ213" s="559"/>
      <c r="PK213" s="559"/>
      <c r="PL213" s="559"/>
      <c r="PM213" s="559"/>
      <c r="PN213" s="559"/>
      <c r="PO213" s="559"/>
      <c r="PP213" s="559"/>
      <c r="PQ213" s="559"/>
      <c r="PR213" s="559"/>
      <c r="PS213" s="559"/>
      <c r="PT213" s="559"/>
      <c r="PU213" s="559"/>
      <c r="PV213" s="559"/>
      <c r="PW213" s="559"/>
      <c r="PX213" s="559"/>
      <c r="PY213" s="559"/>
      <c r="PZ213" s="559"/>
      <c r="QA213" s="559"/>
      <c r="QB213" s="559"/>
      <c r="QC213" s="559"/>
      <c r="QD213" s="559"/>
      <c r="QE213" s="559"/>
      <c r="QF213" s="559"/>
      <c r="QG213" s="559"/>
      <c r="QH213" s="559"/>
      <c r="QI213" s="559"/>
      <c r="QJ213" s="559"/>
      <c r="QK213" s="559"/>
      <c r="QL213" s="559"/>
      <c r="QM213" s="559"/>
      <c r="QN213" s="559"/>
      <c r="QO213" s="559"/>
      <c r="QP213" s="559"/>
      <c r="QQ213" s="559"/>
      <c r="QR213" s="559"/>
      <c r="QS213" s="559"/>
      <c r="QT213" s="559"/>
      <c r="QU213" s="559"/>
      <c r="QV213" s="559"/>
      <c r="QW213" s="559"/>
      <c r="QX213" s="559"/>
      <c r="QY213" s="559"/>
      <c r="QZ213" s="559"/>
      <c r="RA213" s="559"/>
      <c r="RB213" s="559"/>
      <c r="RC213" s="559"/>
      <c r="RD213" s="559"/>
      <c r="RE213" s="559"/>
      <c r="RF213" s="559"/>
      <c r="RG213" s="559"/>
      <c r="RH213" s="559"/>
      <c r="RI213" s="559"/>
      <c r="RJ213" s="559"/>
      <c r="RK213" s="559"/>
      <c r="RL213" s="559"/>
      <c r="RM213" s="559"/>
      <c r="RN213" s="559"/>
      <c r="RO213" s="559"/>
      <c r="RP213" s="559"/>
      <c r="RQ213" s="559"/>
      <c r="RR213" s="559"/>
      <c r="RS213" s="559"/>
      <c r="RT213" s="559"/>
      <c r="RU213" s="559"/>
      <c r="RV213" s="559"/>
      <c r="RW213" s="559"/>
      <c r="RX213" s="559"/>
      <c r="RY213" s="559"/>
      <c r="RZ213" s="559"/>
      <c r="SA213" s="559"/>
      <c r="SB213" s="559"/>
      <c r="SC213" s="559"/>
      <c r="SD213" s="559"/>
      <c r="SE213" s="559"/>
      <c r="SF213" s="559"/>
      <c r="SG213" s="559"/>
      <c r="SH213" s="559"/>
      <c r="SI213" s="559"/>
      <c r="SJ213" s="559"/>
      <c r="SK213" s="559"/>
      <c r="SL213" s="559"/>
      <c r="SM213" s="559"/>
      <c r="SN213" s="559"/>
      <c r="SO213" s="559"/>
      <c r="SP213" s="559"/>
      <c r="SQ213" s="559"/>
      <c r="SR213" s="559"/>
      <c r="SS213" s="559"/>
      <c r="ST213" s="559"/>
      <c r="SU213" s="559"/>
      <c r="SV213" s="559"/>
      <c r="SW213" s="559"/>
      <c r="SX213" s="559"/>
      <c r="SY213" s="559"/>
      <c r="SZ213" s="559"/>
      <c r="TA213" s="559"/>
      <c r="TB213" s="559"/>
      <c r="TC213" s="559"/>
      <c r="TD213" s="559"/>
      <c r="TE213" s="559"/>
      <c r="TF213" s="559"/>
      <c r="TG213" s="559"/>
      <c r="TH213" s="559"/>
      <c r="TI213" s="559"/>
      <c r="TJ213" s="559"/>
      <c r="TK213" s="559"/>
      <c r="TL213" s="559"/>
      <c r="TM213" s="559"/>
      <c r="TN213" s="559"/>
      <c r="TO213" s="559"/>
      <c r="TP213" s="559"/>
      <c r="TQ213" s="559"/>
      <c r="TR213" s="559"/>
      <c r="TS213" s="559"/>
      <c r="TT213" s="559"/>
      <c r="TU213" s="559"/>
      <c r="TV213" s="559"/>
      <c r="TW213" s="559"/>
      <c r="TX213" s="559"/>
      <c r="TY213" s="559"/>
      <c r="TZ213" s="559"/>
      <c r="UA213" s="559"/>
      <c r="UB213" s="559"/>
      <c r="UC213" s="559"/>
      <c r="UD213" s="559"/>
      <c r="UE213" s="559"/>
      <c r="UF213" s="559"/>
      <c r="UG213" s="559"/>
      <c r="UH213" s="559"/>
      <c r="UI213" s="559"/>
      <c r="UJ213" s="559"/>
      <c r="UK213" s="559"/>
      <c r="UL213" s="559"/>
      <c r="UM213" s="559"/>
      <c r="UN213" s="559"/>
      <c r="UO213" s="559"/>
      <c r="UP213" s="559"/>
      <c r="UQ213" s="559"/>
      <c r="UR213" s="559"/>
      <c r="US213" s="559"/>
      <c r="UT213" s="559"/>
      <c r="UU213" s="559"/>
      <c r="UV213" s="559"/>
      <c r="UW213" s="559"/>
      <c r="UX213" s="559"/>
      <c r="UY213" s="559"/>
      <c r="UZ213" s="559"/>
      <c r="VA213" s="559"/>
      <c r="VB213" s="559"/>
      <c r="VC213" s="559"/>
      <c r="VD213" s="559"/>
      <c r="VE213" s="559"/>
      <c r="VF213" s="559"/>
      <c r="VG213" s="559"/>
      <c r="VH213" s="559"/>
      <c r="VI213" s="559"/>
      <c r="VJ213" s="559"/>
      <c r="VK213" s="559"/>
      <c r="VL213" s="559"/>
      <c r="VM213" s="559"/>
      <c r="VN213" s="559"/>
      <c r="VO213" s="559"/>
      <c r="VP213" s="559"/>
      <c r="VQ213" s="559"/>
      <c r="VR213" s="559"/>
      <c r="VS213" s="559"/>
      <c r="VT213" s="559"/>
      <c r="VU213" s="559"/>
      <c r="VV213" s="559"/>
      <c r="VW213" s="559"/>
      <c r="VX213" s="559"/>
      <c r="VY213" s="559"/>
      <c r="VZ213" s="559"/>
      <c r="WA213" s="559"/>
      <c r="WB213" s="559"/>
      <c r="WC213" s="559"/>
      <c r="WD213" s="559"/>
      <c r="WE213" s="559"/>
      <c r="WF213" s="559"/>
      <c r="WG213" s="559"/>
      <c r="WH213" s="559"/>
      <c r="WI213" s="559"/>
      <c r="WJ213" s="559"/>
      <c r="WK213" s="559"/>
      <c r="WL213" s="559"/>
      <c r="WM213" s="559"/>
      <c r="WN213" s="559"/>
      <c r="WO213" s="559"/>
      <c r="WP213" s="559"/>
      <c r="WQ213" s="559"/>
      <c r="WR213" s="559"/>
      <c r="WS213" s="559"/>
      <c r="WT213" s="559"/>
      <c r="WU213" s="559"/>
      <c r="WV213" s="559"/>
      <c r="WW213" s="559"/>
      <c r="WX213" s="559"/>
      <c r="WY213" s="559"/>
      <c r="WZ213" s="559"/>
      <c r="XA213" s="559"/>
      <c r="XB213" s="559"/>
      <c r="XC213" s="559"/>
      <c r="XD213" s="559"/>
      <c r="XE213" s="559"/>
      <c r="XF213" s="559"/>
      <c r="XG213" s="559"/>
      <c r="XH213" s="559"/>
      <c r="XI213" s="559"/>
      <c r="XJ213" s="559"/>
      <c r="XK213" s="559"/>
      <c r="XL213" s="559"/>
      <c r="XM213" s="559"/>
      <c r="XN213" s="559"/>
      <c r="XO213" s="559"/>
      <c r="XP213" s="559"/>
      <c r="XQ213" s="559"/>
      <c r="XR213" s="559"/>
      <c r="XS213" s="559"/>
      <c r="XT213" s="559"/>
      <c r="XU213" s="559"/>
      <c r="XV213" s="559"/>
      <c r="XW213" s="559"/>
      <c r="XX213" s="559"/>
      <c r="XY213" s="559"/>
      <c r="XZ213" s="559"/>
      <c r="YA213" s="559"/>
      <c r="YB213" s="559"/>
      <c r="YC213" s="559"/>
      <c r="YD213" s="559"/>
      <c r="YE213" s="559"/>
      <c r="YF213" s="559"/>
      <c r="YG213" s="559"/>
      <c r="YH213" s="559"/>
      <c r="YI213" s="559"/>
      <c r="YJ213" s="559"/>
      <c r="YK213" s="559"/>
      <c r="YL213" s="559"/>
      <c r="YM213" s="559"/>
      <c r="YN213" s="559"/>
      <c r="YO213" s="559"/>
      <c r="YP213" s="559"/>
      <c r="YQ213" s="559"/>
      <c r="YR213" s="559"/>
      <c r="YS213" s="559"/>
      <c r="YT213" s="559"/>
      <c r="YU213" s="559"/>
      <c r="YV213" s="559"/>
      <c r="YW213" s="559"/>
      <c r="YX213" s="559"/>
      <c r="YY213" s="559"/>
      <c r="YZ213" s="559"/>
      <c r="ZA213" s="559"/>
      <c r="ZB213" s="559"/>
      <c r="ZC213" s="559"/>
      <c r="ZD213" s="559"/>
      <c r="ZE213" s="559"/>
      <c r="ZF213" s="559"/>
      <c r="ZG213" s="559"/>
      <c r="ZH213" s="559"/>
      <c r="ZI213" s="559"/>
      <c r="ZJ213" s="559"/>
      <c r="ZK213" s="559"/>
      <c r="ZL213" s="559"/>
      <c r="ZM213" s="559"/>
      <c r="ZN213" s="559"/>
      <c r="ZO213" s="559"/>
      <c r="ZP213" s="559"/>
      <c r="ZQ213" s="559"/>
      <c r="ZR213" s="559"/>
      <c r="ZS213" s="559"/>
      <c r="ZT213" s="559"/>
      <c r="ZU213" s="559"/>
      <c r="ZV213" s="559"/>
      <c r="ZW213" s="559"/>
      <c r="ZX213" s="559"/>
      <c r="ZY213" s="559"/>
      <c r="ZZ213" s="559"/>
      <c r="AAA213" s="559"/>
      <c r="AAB213" s="559"/>
      <c r="AAC213" s="559"/>
      <c r="AAD213" s="559"/>
      <c r="AAE213" s="559"/>
      <c r="AAF213" s="559"/>
      <c r="AAG213" s="559"/>
      <c r="AAH213" s="559"/>
      <c r="AAI213" s="559"/>
      <c r="AAJ213" s="559"/>
      <c r="AAK213" s="559"/>
      <c r="AAL213" s="559"/>
      <c r="AAM213" s="559"/>
      <c r="AAN213" s="559"/>
      <c r="AAO213" s="559"/>
      <c r="AAP213" s="559"/>
      <c r="AAQ213" s="559"/>
      <c r="AAR213" s="559"/>
      <c r="AAS213" s="559"/>
      <c r="AAT213" s="559"/>
      <c r="AAU213" s="559"/>
      <c r="AAV213" s="559"/>
      <c r="AAW213" s="559"/>
      <c r="AAX213" s="559"/>
      <c r="AAY213" s="559"/>
      <c r="AAZ213" s="559"/>
      <c r="ABA213" s="559"/>
      <c r="ABB213" s="559"/>
      <c r="ABC213" s="559"/>
      <c r="ABD213" s="559"/>
      <c r="ABE213" s="559"/>
      <c r="ABF213" s="559"/>
      <c r="ABG213" s="559"/>
      <c r="ABH213" s="559"/>
      <c r="ABI213" s="559"/>
      <c r="ABJ213" s="559"/>
      <c r="ABK213" s="559"/>
      <c r="ABL213" s="559"/>
      <c r="ABM213" s="559"/>
      <c r="ABN213" s="559"/>
      <c r="ABO213" s="559"/>
      <c r="ABP213" s="559"/>
      <c r="ABQ213" s="559"/>
      <c r="ABR213" s="559"/>
      <c r="ABS213" s="559"/>
      <c r="ABT213" s="559"/>
      <c r="ABU213" s="559"/>
      <c r="ABV213" s="559"/>
      <c r="ABW213" s="559"/>
      <c r="ABX213" s="559"/>
      <c r="ABY213" s="559"/>
      <c r="ABZ213" s="559"/>
      <c r="ACA213" s="559"/>
      <c r="ACB213" s="559"/>
      <c r="ACC213" s="559"/>
      <c r="ACD213" s="559"/>
      <c r="ACE213" s="559"/>
      <c r="ACF213" s="559"/>
      <c r="ACG213" s="559"/>
      <c r="ACH213" s="559"/>
      <c r="ACI213" s="559"/>
      <c r="ACJ213" s="559"/>
      <c r="ACK213" s="559"/>
      <c r="ACL213" s="559"/>
      <c r="ACM213" s="559"/>
      <c r="ACN213" s="559"/>
      <c r="ACO213" s="559"/>
      <c r="ACP213" s="559"/>
      <c r="ACQ213" s="559"/>
      <c r="ACR213" s="559"/>
      <c r="ACS213" s="559"/>
      <c r="ACT213" s="559"/>
      <c r="ACU213" s="559"/>
      <c r="ACV213" s="559"/>
      <c r="ACW213" s="559"/>
      <c r="ACX213" s="559"/>
      <c r="ACY213" s="559"/>
      <c r="ACZ213" s="559"/>
      <c r="ADA213" s="559"/>
      <c r="ADB213" s="559"/>
      <c r="ADC213" s="559"/>
      <c r="ADD213" s="559"/>
      <c r="ADE213" s="559"/>
      <c r="ADF213" s="559"/>
      <c r="ADG213" s="559"/>
      <c r="ADH213" s="559"/>
      <c r="ADI213" s="559"/>
      <c r="ADJ213" s="559"/>
      <c r="ADK213" s="559"/>
      <c r="ADL213" s="559"/>
      <c r="ADM213" s="559"/>
      <c r="ADN213" s="559"/>
      <c r="ADO213" s="559"/>
      <c r="ADP213" s="559"/>
      <c r="ADQ213" s="559"/>
      <c r="ADR213" s="559"/>
      <c r="ADS213" s="559"/>
      <c r="ADT213" s="559"/>
      <c r="ADU213" s="559"/>
      <c r="ADV213" s="559"/>
      <c r="ADW213" s="559"/>
      <c r="ADX213" s="559"/>
      <c r="ADY213" s="559"/>
      <c r="ADZ213" s="559"/>
      <c r="AEA213" s="559"/>
      <c r="AEB213" s="559"/>
      <c r="AEC213" s="559"/>
      <c r="AED213" s="559"/>
      <c r="AEE213" s="559"/>
      <c r="AEF213" s="559"/>
      <c r="AEG213" s="559"/>
      <c r="AEH213" s="559"/>
      <c r="AEI213" s="559"/>
      <c r="AEJ213" s="559"/>
      <c r="AEK213" s="559"/>
      <c r="AEL213" s="559"/>
      <c r="AEM213" s="559"/>
      <c r="AEN213" s="559"/>
      <c r="AEO213" s="559"/>
      <c r="AEP213" s="559"/>
      <c r="AEQ213" s="559"/>
      <c r="AER213" s="559"/>
      <c r="AES213" s="559"/>
      <c r="AET213" s="559"/>
      <c r="AEU213" s="559"/>
      <c r="AEV213" s="559"/>
      <c r="AEW213" s="559"/>
      <c r="AEX213" s="559"/>
      <c r="AEY213" s="559"/>
      <c r="AEZ213" s="559"/>
      <c r="AFA213" s="559"/>
      <c r="AFB213" s="559"/>
      <c r="AFC213" s="559"/>
      <c r="AFD213" s="559"/>
      <c r="AFE213" s="559"/>
      <c r="AFF213" s="559"/>
      <c r="AFG213" s="559"/>
      <c r="AFH213" s="559"/>
      <c r="AFI213" s="559"/>
      <c r="AFJ213" s="559"/>
      <c r="AFK213" s="559"/>
      <c r="AFL213" s="559"/>
      <c r="AFM213" s="559"/>
      <c r="AFN213" s="559"/>
      <c r="AFO213" s="559"/>
      <c r="AFP213" s="559"/>
      <c r="AFQ213" s="559"/>
      <c r="AFR213" s="559"/>
      <c r="AFS213" s="559"/>
      <c r="AFT213" s="559"/>
      <c r="AFU213" s="559"/>
      <c r="AFV213" s="559"/>
      <c r="AFW213" s="559"/>
      <c r="AFX213" s="559"/>
      <c r="AFY213" s="559"/>
      <c r="AFZ213" s="559"/>
      <c r="AGA213" s="559"/>
      <c r="AGB213" s="559"/>
      <c r="AGC213" s="559"/>
      <c r="AGD213" s="559"/>
      <c r="AGE213" s="559"/>
      <c r="AGF213" s="559"/>
      <c r="AGG213" s="559"/>
      <c r="AGH213" s="559"/>
      <c r="AGI213" s="559"/>
      <c r="AGJ213" s="559"/>
      <c r="AGK213" s="559"/>
      <c r="AGL213" s="559"/>
      <c r="AGM213" s="559"/>
      <c r="AGN213" s="559"/>
      <c r="AGO213" s="559"/>
      <c r="AGP213" s="559"/>
      <c r="AGQ213" s="559"/>
      <c r="AGR213" s="559"/>
      <c r="AGS213" s="559"/>
      <c r="AGT213" s="559"/>
      <c r="AGU213" s="559"/>
      <c r="AGV213" s="559"/>
      <c r="AGW213" s="559"/>
      <c r="AGX213" s="559"/>
      <c r="AGY213" s="559"/>
      <c r="AGZ213" s="559"/>
      <c r="AHA213" s="559"/>
      <c r="AHB213" s="559"/>
      <c r="AHC213" s="559"/>
      <c r="AHD213" s="559"/>
      <c r="AHE213" s="559"/>
      <c r="AHF213" s="559"/>
      <c r="AHG213" s="559"/>
      <c r="AHH213" s="559"/>
      <c r="AHI213" s="559"/>
      <c r="AHJ213" s="559"/>
      <c r="AHK213" s="559"/>
      <c r="AHL213" s="559"/>
      <c r="AHM213" s="559"/>
      <c r="AHN213" s="559"/>
      <c r="AHO213" s="559"/>
      <c r="AHP213" s="559"/>
      <c r="AHQ213" s="559"/>
      <c r="AHR213" s="559"/>
      <c r="AHS213" s="559"/>
      <c r="AHT213" s="559"/>
      <c r="AHU213" s="559"/>
      <c r="AHV213" s="559"/>
      <c r="AHW213" s="559"/>
      <c r="AHX213" s="559"/>
      <c r="AHY213" s="559"/>
      <c r="AHZ213" s="559"/>
      <c r="AIA213" s="559"/>
      <c r="AIB213" s="559"/>
      <c r="AIC213" s="559"/>
      <c r="AID213" s="559"/>
      <c r="AIE213" s="559"/>
      <c r="AIF213" s="559"/>
      <c r="AIG213" s="559"/>
      <c r="AIH213" s="559"/>
      <c r="AII213" s="559"/>
      <c r="AIJ213" s="559"/>
      <c r="AIK213" s="559"/>
      <c r="AIL213" s="559"/>
      <c r="AIM213" s="559"/>
      <c r="AIN213" s="559"/>
      <c r="AIO213" s="559"/>
      <c r="AIP213" s="559"/>
      <c r="AIQ213" s="559"/>
      <c r="AIR213" s="559"/>
      <c r="AIS213" s="559"/>
      <c r="AIT213" s="559"/>
      <c r="AIU213" s="559"/>
      <c r="AIV213" s="559"/>
      <c r="AIW213" s="559"/>
      <c r="AIX213" s="559"/>
      <c r="AIY213" s="559"/>
      <c r="AIZ213" s="559"/>
      <c r="AJA213" s="559"/>
      <c r="AJB213" s="559"/>
      <c r="AJC213" s="559"/>
      <c r="AJD213" s="559"/>
      <c r="AJE213" s="559"/>
      <c r="AJF213" s="559"/>
      <c r="AJG213" s="559"/>
      <c r="AJH213" s="559"/>
      <c r="AJI213" s="559"/>
      <c r="AJJ213" s="559"/>
      <c r="AJK213" s="559"/>
      <c r="AJL213" s="559"/>
      <c r="AJM213" s="559"/>
      <c r="AJN213" s="559"/>
      <c r="AJO213" s="559"/>
      <c r="AJP213" s="559"/>
      <c r="AJQ213" s="559"/>
      <c r="AJR213" s="559"/>
      <c r="AJS213" s="559"/>
      <c r="AJT213" s="559"/>
      <c r="AJU213" s="559"/>
      <c r="AJV213" s="559"/>
      <c r="AJW213" s="559"/>
      <c r="AJX213" s="559"/>
      <c r="AJY213" s="559"/>
      <c r="AJZ213" s="559"/>
      <c r="AKA213" s="559"/>
      <c r="AKB213" s="559"/>
      <c r="AKC213" s="559"/>
      <c r="AKD213" s="559"/>
      <c r="AKE213" s="559"/>
      <c r="AKF213" s="559"/>
      <c r="AKG213" s="559"/>
      <c r="AKH213" s="559"/>
      <c r="AKI213" s="559"/>
      <c r="AKJ213" s="559"/>
      <c r="AKK213" s="559"/>
      <c r="AKL213" s="559"/>
      <c r="AKM213" s="559"/>
      <c r="AKN213" s="559"/>
      <c r="AKO213" s="559"/>
      <c r="AKP213" s="559"/>
      <c r="AKQ213" s="559"/>
      <c r="AKR213" s="559"/>
      <c r="AKS213" s="559"/>
      <c r="AKT213" s="559"/>
      <c r="AKU213" s="559"/>
      <c r="AKV213" s="559"/>
      <c r="AKW213" s="559"/>
      <c r="AKX213" s="559"/>
      <c r="AKY213" s="559"/>
      <c r="AKZ213" s="559"/>
      <c r="ALA213" s="559"/>
      <c r="ALB213" s="559"/>
      <c r="ALC213" s="559"/>
      <c r="ALD213" s="559"/>
      <c r="ALE213" s="559"/>
      <c r="ALF213" s="559"/>
      <c r="ALG213" s="559"/>
      <c r="ALH213" s="559"/>
      <c r="ALI213" s="559"/>
      <c r="ALJ213" s="559"/>
      <c r="ALK213" s="559"/>
      <c r="ALL213" s="559"/>
      <c r="ALM213" s="559"/>
      <c r="ALN213" s="559"/>
      <c r="ALO213" s="559"/>
      <c r="ALP213" s="559"/>
      <c r="ALQ213" s="559"/>
      <c r="ALR213" s="559"/>
      <c r="ALS213" s="559"/>
      <c r="ALT213" s="559"/>
      <c r="ALU213" s="559"/>
      <c r="ALV213" s="559"/>
      <c r="ALW213" s="559"/>
      <c r="ALX213" s="559"/>
      <c r="ALY213" s="559"/>
      <c r="ALZ213" s="559"/>
      <c r="AMA213" s="559"/>
      <c r="AMB213" s="559"/>
      <c r="AMC213" s="559"/>
      <c r="AMD213" s="559"/>
      <c r="AME213" s="559"/>
      <c r="AMF213" s="559"/>
      <c r="AMG213" s="559"/>
      <c r="AMH213" s="559"/>
      <c r="AMI213" s="559"/>
      <c r="AMJ213" s="559"/>
    </row>
    <row r="214" spans="1:1026" ht="18" customHeight="1" x14ac:dyDescent="0.25">
      <c r="A214" s="310" t="s">
        <v>799</v>
      </c>
      <c r="B214" s="257">
        <v>214</v>
      </c>
      <c r="C214" s="258" t="s">
        <v>24322</v>
      </c>
      <c r="D214" s="320" t="s">
        <v>24323</v>
      </c>
      <c r="E214" s="332"/>
      <c r="F214" s="322"/>
      <c r="G214" s="323"/>
      <c r="H214" s="323"/>
      <c r="I214" s="493" t="s">
        <v>747</v>
      </c>
      <c r="J214" s="314"/>
      <c r="K214" s="315">
        <v>2</v>
      </c>
      <c r="L214" s="315"/>
      <c r="M214" s="316"/>
      <c r="N214" s="316"/>
      <c r="O214" s="315"/>
      <c r="P214" s="315"/>
      <c r="Q214" s="316"/>
      <c r="R214" s="316"/>
      <c r="S214" s="316"/>
      <c r="T214" s="316"/>
      <c r="U214" s="316"/>
      <c r="V214" s="324"/>
      <c r="W214" s="283">
        <f t="shared" si="87"/>
        <v>100</v>
      </c>
      <c r="X214" s="283">
        <f t="shared" si="100"/>
        <v>100</v>
      </c>
      <c r="Y214" s="283">
        <f t="shared" si="101"/>
        <v>100</v>
      </c>
      <c r="Z214" s="283">
        <f t="shared" si="88"/>
        <v>100</v>
      </c>
      <c r="AA214" s="283">
        <f t="shared" si="89"/>
        <v>100</v>
      </c>
      <c r="AB214" s="287">
        <f t="shared" si="90"/>
        <v>100</v>
      </c>
      <c r="AC214" s="287">
        <f t="shared" si="91"/>
        <v>100</v>
      </c>
      <c r="AD214" s="287">
        <f t="shared" si="92"/>
        <v>100</v>
      </c>
      <c r="AE214" s="284">
        <f t="shared" si="111"/>
        <v>100</v>
      </c>
      <c r="AF214" s="284">
        <f t="shared" si="96"/>
        <v>100</v>
      </c>
      <c r="AG214" s="268">
        <f t="shared" si="107"/>
        <v>10</v>
      </c>
      <c r="AH214" s="268">
        <f t="shared" si="108"/>
        <v>100</v>
      </c>
      <c r="AI214" s="268">
        <f t="shared" si="109"/>
        <v>100</v>
      </c>
      <c r="AJ214" s="268">
        <f t="shared" si="110"/>
        <v>100</v>
      </c>
      <c r="AK214" s="501">
        <v>0.44</v>
      </c>
      <c r="AL214" s="327"/>
      <c r="AM214" s="328"/>
      <c r="AN214" s="512" t="s">
        <v>800</v>
      </c>
      <c r="AO214" s="357"/>
      <c r="AP214" s="357"/>
      <c r="AQ214" s="286"/>
      <c r="AR214" s="382" t="s">
        <v>24324</v>
      </c>
      <c r="AS214" s="382"/>
      <c r="AT214" s="286"/>
      <c r="AU214" s="286"/>
      <c r="AV214" s="559"/>
      <c r="AW214" s="559"/>
      <c r="AX214" s="559"/>
      <c r="AY214" s="559"/>
      <c r="AZ214" s="559"/>
      <c r="BA214" s="559"/>
      <c r="BB214" s="559"/>
      <c r="BC214" s="559"/>
      <c r="BD214" s="559"/>
      <c r="BE214" s="559"/>
      <c r="BF214" s="559"/>
      <c r="BG214" s="559"/>
      <c r="BH214" s="559"/>
      <c r="BI214" s="559"/>
      <c r="BJ214" s="559"/>
      <c r="BK214" s="559"/>
      <c r="BL214" s="559"/>
      <c r="BM214" s="559"/>
      <c r="BN214" s="559"/>
      <c r="BO214" s="559"/>
      <c r="BP214" s="559"/>
      <c r="BQ214" s="559"/>
      <c r="BR214" s="559"/>
      <c r="BS214" s="559"/>
      <c r="BT214" s="559"/>
      <c r="BU214" s="559"/>
      <c r="BV214" s="559"/>
      <c r="BW214" s="559"/>
      <c r="BX214" s="559"/>
      <c r="BY214" s="559"/>
      <c r="BZ214" s="559"/>
      <c r="CA214" s="559"/>
      <c r="CB214" s="559"/>
      <c r="CC214" s="559"/>
      <c r="CD214" s="559"/>
      <c r="CE214" s="559"/>
      <c r="CF214" s="559"/>
      <c r="CG214" s="559"/>
      <c r="CH214" s="559"/>
      <c r="CI214" s="559"/>
      <c r="CJ214" s="559"/>
      <c r="CK214" s="559"/>
      <c r="CL214" s="559"/>
      <c r="CM214" s="559"/>
      <c r="CN214" s="559"/>
      <c r="CO214" s="559"/>
      <c r="CP214" s="559"/>
      <c r="CQ214" s="559"/>
      <c r="CR214" s="559"/>
      <c r="CS214" s="559"/>
      <c r="CT214" s="559"/>
      <c r="CU214" s="559"/>
      <c r="CV214" s="559"/>
      <c r="CW214" s="559"/>
      <c r="CX214" s="559"/>
      <c r="CY214" s="559"/>
      <c r="CZ214" s="559"/>
      <c r="DA214" s="559"/>
      <c r="DB214" s="559"/>
      <c r="DC214" s="559"/>
      <c r="DD214" s="559"/>
      <c r="DE214" s="559"/>
      <c r="DF214" s="559"/>
      <c r="DG214" s="559"/>
      <c r="DH214" s="559"/>
      <c r="DI214" s="559"/>
      <c r="DJ214" s="559"/>
      <c r="DK214" s="559"/>
      <c r="DL214" s="559"/>
      <c r="DM214" s="559"/>
      <c r="DN214" s="559"/>
      <c r="DO214" s="559"/>
      <c r="DP214" s="559"/>
      <c r="DQ214" s="559"/>
      <c r="DR214" s="559"/>
      <c r="DS214" s="559"/>
      <c r="DT214" s="559"/>
      <c r="DU214" s="559"/>
      <c r="DV214" s="559"/>
      <c r="DW214" s="559"/>
      <c r="DX214" s="559"/>
      <c r="DY214" s="559"/>
      <c r="DZ214" s="559"/>
      <c r="EA214" s="559"/>
      <c r="EB214" s="559"/>
      <c r="EC214" s="559"/>
      <c r="ED214" s="559"/>
      <c r="EE214" s="559"/>
      <c r="EF214" s="559"/>
      <c r="EG214" s="559"/>
      <c r="EH214" s="559"/>
      <c r="EI214" s="559"/>
      <c r="EJ214" s="559"/>
      <c r="EK214" s="559"/>
      <c r="EL214" s="559"/>
      <c r="EM214" s="559"/>
      <c r="EN214" s="559"/>
      <c r="EO214" s="559"/>
      <c r="EP214" s="559"/>
      <c r="EQ214" s="559"/>
      <c r="ER214" s="559"/>
      <c r="ES214" s="559"/>
      <c r="ET214" s="559"/>
      <c r="EU214" s="559"/>
      <c r="EV214" s="559"/>
      <c r="EW214" s="559"/>
      <c r="EX214" s="559"/>
      <c r="EY214" s="559"/>
      <c r="EZ214" s="559"/>
      <c r="FA214" s="559"/>
      <c r="FB214" s="559"/>
      <c r="FC214" s="559"/>
      <c r="FD214" s="559"/>
      <c r="FE214" s="559"/>
      <c r="FF214" s="559"/>
      <c r="FG214" s="559"/>
      <c r="FH214" s="559"/>
      <c r="FI214" s="559"/>
      <c r="FJ214" s="559"/>
      <c r="FK214" s="559"/>
      <c r="FL214" s="559"/>
      <c r="FM214" s="559"/>
      <c r="FN214" s="559"/>
      <c r="FO214" s="559"/>
      <c r="FP214" s="559"/>
      <c r="FQ214" s="559"/>
      <c r="FR214" s="559"/>
      <c r="FS214" s="559"/>
      <c r="FT214" s="559"/>
      <c r="FU214" s="559"/>
      <c r="FV214" s="559"/>
      <c r="FW214" s="559"/>
      <c r="FX214" s="559"/>
      <c r="FY214" s="559"/>
      <c r="FZ214" s="559"/>
      <c r="GA214" s="559"/>
      <c r="GB214" s="559"/>
      <c r="GC214" s="559"/>
      <c r="GD214" s="559"/>
      <c r="GE214" s="559"/>
      <c r="GF214" s="559"/>
      <c r="GG214" s="559"/>
      <c r="GH214" s="559"/>
      <c r="GI214" s="559"/>
      <c r="GJ214" s="559"/>
      <c r="GK214" s="559"/>
      <c r="GL214" s="559"/>
      <c r="GM214" s="559"/>
      <c r="GN214" s="559"/>
      <c r="GO214" s="559"/>
      <c r="GP214" s="559"/>
      <c r="GQ214" s="559"/>
      <c r="GR214" s="559"/>
      <c r="GS214" s="559"/>
      <c r="GT214" s="559"/>
      <c r="GU214" s="559"/>
      <c r="GV214" s="559"/>
      <c r="GW214" s="559"/>
      <c r="GX214" s="559"/>
      <c r="GY214" s="559"/>
      <c r="GZ214" s="559"/>
      <c r="HA214" s="559"/>
      <c r="HB214" s="559"/>
      <c r="HC214" s="559"/>
      <c r="HD214" s="559"/>
      <c r="HE214" s="559"/>
      <c r="HF214" s="559"/>
      <c r="HG214" s="559"/>
      <c r="HH214" s="559"/>
      <c r="HI214" s="559"/>
      <c r="HJ214" s="559"/>
      <c r="HK214" s="559"/>
      <c r="HL214" s="559"/>
      <c r="HM214" s="559"/>
      <c r="HN214" s="559"/>
      <c r="HO214" s="559"/>
      <c r="HP214" s="559"/>
      <c r="HQ214" s="559"/>
      <c r="HR214" s="559"/>
      <c r="HS214" s="559"/>
      <c r="HT214" s="559"/>
      <c r="HU214" s="559"/>
      <c r="HV214" s="559"/>
      <c r="HW214" s="559"/>
      <c r="HX214" s="559"/>
      <c r="HY214" s="559"/>
      <c r="HZ214" s="559"/>
      <c r="IA214" s="559"/>
      <c r="IB214" s="559"/>
      <c r="IC214" s="559"/>
      <c r="ID214" s="559"/>
      <c r="IE214" s="559"/>
      <c r="IF214" s="559"/>
      <c r="IG214" s="559"/>
      <c r="IH214" s="559"/>
      <c r="II214" s="559"/>
      <c r="IJ214" s="559"/>
      <c r="IK214" s="559"/>
      <c r="IL214" s="559"/>
      <c r="IM214" s="559"/>
      <c r="IN214" s="559"/>
      <c r="IO214" s="559"/>
      <c r="IP214" s="559"/>
      <c r="IQ214" s="559"/>
      <c r="IR214" s="559"/>
      <c r="IS214" s="559"/>
      <c r="IT214" s="559"/>
      <c r="IU214" s="559"/>
      <c r="IV214" s="559"/>
      <c r="IW214" s="559"/>
      <c r="IX214" s="559"/>
      <c r="IY214" s="559"/>
      <c r="IZ214" s="559"/>
      <c r="JA214" s="559"/>
      <c r="JB214" s="559"/>
      <c r="JC214" s="559"/>
      <c r="JD214" s="559"/>
      <c r="JE214" s="559"/>
      <c r="JF214" s="559"/>
      <c r="JG214" s="559"/>
      <c r="JH214" s="559"/>
      <c r="JI214" s="559"/>
      <c r="JJ214" s="559"/>
      <c r="JK214" s="559"/>
      <c r="JL214" s="559"/>
      <c r="JM214" s="559"/>
      <c r="JN214" s="559"/>
      <c r="JO214" s="559"/>
      <c r="JP214" s="559"/>
      <c r="JQ214" s="559"/>
      <c r="JR214" s="559"/>
      <c r="JS214" s="559"/>
      <c r="JT214" s="559"/>
      <c r="JU214" s="559"/>
      <c r="JV214" s="559"/>
      <c r="JW214" s="559"/>
      <c r="JX214" s="559"/>
      <c r="JY214" s="559"/>
      <c r="JZ214" s="559"/>
      <c r="KA214" s="559"/>
      <c r="KB214" s="559"/>
      <c r="KC214" s="559"/>
      <c r="KD214" s="559"/>
      <c r="KE214" s="559"/>
      <c r="KF214" s="559"/>
      <c r="KG214" s="559"/>
      <c r="KH214" s="559"/>
      <c r="KI214" s="559"/>
      <c r="KJ214" s="559"/>
      <c r="KK214" s="559"/>
      <c r="KL214" s="559"/>
      <c r="KM214" s="559"/>
      <c r="KN214" s="559"/>
      <c r="KO214" s="559"/>
      <c r="KP214" s="559"/>
      <c r="KQ214" s="559"/>
      <c r="KR214" s="559"/>
      <c r="KS214" s="559"/>
      <c r="KT214" s="559"/>
      <c r="KU214" s="559"/>
      <c r="KV214" s="559"/>
      <c r="KW214" s="559"/>
      <c r="KX214" s="559"/>
      <c r="KY214" s="559"/>
      <c r="KZ214" s="559"/>
      <c r="LA214" s="559"/>
      <c r="LB214" s="559"/>
      <c r="LC214" s="559"/>
      <c r="LD214" s="559"/>
      <c r="LE214" s="559"/>
      <c r="LF214" s="559"/>
      <c r="LG214" s="559"/>
      <c r="LH214" s="559"/>
      <c r="LI214" s="559"/>
      <c r="LJ214" s="559"/>
      <c r="LK214" s="559"/>
      <c r="LL214" s="559"/>
      <c r="LM214" s="559"/>
      <c r="LN214" s="559"/>
      <c r="LO214" s="559"/>
      <c r="LP214" s="559"/>
      <c r="LQ214" s="559"/>
      <c r="LR214" s="559"/>
      <c r="LS214" s="559"/>
      <c r="LT214" s="559"/>
      <c r="LU214" s="559"/>
      <c r="LV214" s="559"/>
      <c r="LW214" s="559"/>
      <c r="LX214" s="559"/>
      <c r="LY214" s="559"/>
      <c r="LZ214" s="559"/>
      <c r="MA214" s="559"/>
      <c r="MB214" s="559"/>
      <c r="MC214" s="559"/>
      <c r="MD214" s="559"/>
      <c r="ME214" s="559"/>
      <c r="MF214" s="559"/>
      <c r="MG214" s="559"/>
      <c r="MH214" s="559"/>
      <c r="MI214" s="559"/>
      <c r="MJ214" s="559"/>
      <c r="MK214" s="559"/>
      <c r="ML214" s="559"/>
      <c r="MM214" s="559"/>
      <c r="MN214" s="559"/>
      <c r="MO214" s="559"/>
      <c r="MP214" s="559"/>
      <c r="MQ214" s="559"/>
      <c r="MR214" s="559"/>
      <c r="MS214" s="559"/>
      <c r="MT214" s="559"/>
      <c r="MU214" s="559"/>
      <c r="MV214" s="559"/>
      <c r="MW214" s="559"/>
      <c r="MX214" s="559"/>
      <c r="MY214" s="559"/>
      <c r="MZ214" s="559"/>
      <c r="NA214" s="559"/>
      <c r="NB214" s="559"/>
      <c r="NC214" s="559"/>
      <c r="ND214" s="559"/>
      <c r="NE214" s="559"/>
      <c r="NF214" s="559"/>
      <c r="NG214" s="559"/>
      <c r="NH214" s="559"/>
      <c r="NI214" s="559"/>
      <c r="NJ214" s="559"/>
      <c r="NK214" s="559"/>
      <c r="NL214" s="559"/>
      <c r="NM214" s="559"/>
      <c r="NN214" s="559"/>
      <c r="NO214" s="559"/>
      <c r="NP214" s="559"/>
      <c r="NQ214" s="559"/>
      <c r="NR214" s="559"/>
      <c r="NS214" s="559"/>
      <c r="NT214" s="559"/>
      <c r="NU214" s="559"/>
      <c r="NV214" s="559"/>
      <c r="NW214" s="559"/>
      <c r="NX214" s="559"/>
      <c r="NY214" s="559"/>
      <c r="NZ214" s="559"/>
      <c r="OA214" s="559"/>
      <c r="OB214" s="559"/>
      <c r="OC214" s="559"/>
      <c r="OD214" s="559"/>
      <c r="OE214" s="559"/>
      <c r="OF214" s="559"/>
      <c r="OG214" s="559"/>
      <c r="OH214" s="559"/>
      <c r="OI214" s="559"/>
      <c r="OJ214" s="559"/>
      <c r="OK214" s="559"/>
      <c r="OL214" s="559"/>
      <c r="OM214" s="559"/>
      <c r="ON214" s="559"/>
      <c r="OO214" s="559"/>
      <c r="OP214" s="559"/>
      <c r="OQ214" s="559"/>
      <c r="OR214" s="559"/>
      <c r="OS214" s="559"/>
      <c r="OT214" s="559"/>
      <c r="OU214" s="559"/>
      <c r="OV214" s="559"/>
      <c r="OW214" s="559"/>
      <c r="OX214" s="559"/>
      <c r="OY214" s="559"/>
      <c r="OZ214" s="559"/>
      <c r="PA214" s="559"/>
      <c r="PB214" s="559"/>
      <c r="PC214" s="559"/>
      <c r="PD214" s="559"/>
      <c r="PE214" s="559"/>
      <c r="PF214" s="559"/>
      <c r="PG214" s="559"/>
      <c r="PH214" s="559"/>
      <c r="PI214" s="559"/>
      <c r="PJ214" s="559"/>
      <c r="PK214" s="559"/>
      <c r="PL214" s="559"/>
      <c r="PM214" s="559"/>
      <c r="PN214" s="559"/>
      <c r="PO214" s="559"/>
      <c r="PP214" s="559"/>
      <c r="PQ214" s="559"/>
      <c r="PR214" s="559"/>
      <c r="PS214" s="559"/>
      <c r="PT214" s="559"/>
      <c r="PU214" s="559"/>
      <c r="PV214" s="559"/>
      <c r="PW214" s="559"/>
      <c r="PX214" s="559"/>
      <c r="PY214" s="559"/>
      <c r="PZ214" s="559"/>
      <c r="QA214" s="559"/>
      <c r="QB214" s="559"/>
      <c r="QC214" s="559"/>
      <c r="QD214" s="559"/>
      <c r="QE214" s="559"/>
      <c r="QF214" s="559"/>
      <c r="QG214" s="559"/>
      <c r="QH214" s="559"/>
      <c r="QI214" s="559"/>
      <c r="QJ214" s="559"/>
      <c r="QK214" s="559"/>
      <c r="QL214" s="559"/>
      <c r="QM214" s="559"/>
      <c r="QN214" s="559"/>
      <c r="QO214" s="559"/>
      <c r="QP214" s="559"/>
      <c r="QQ214" s="559"/>
      <c r="QR214" s="559"/>
      <c r="QS214" s="559"/>
      <c r="QT214" s="559"/>
      <c r="QU214" s="559"/>
      <c r="QV214" s="559"/>
      <c r="QW214" s="559"/>
      <c r="QX214" s="559"/>
      <c r="QY214" s="559"/>
      <c r="QZ214" s="559"/>
      <c r="RA214" s="559"/>
      <c r="RB214" s="559"/>
      <c r="RC214" s="559"/>
      <c r="RD214" s="559"/>
      <c r="RE214" s="559"/>
      <c r="RF214" s="559"/>
      <c r="RG214" s="559"/>
      <c r="RH214" s="559"/>
      <c r="RI214" s="559"/>
      <c r="RJ214" s="559"/>
      <c r="RK214" s="559"/>
      <c r="RL214" s="559"/>
      <c r="RM214" s="559"/>
      <c r="RN214" s="559"/>
      <c r="RO214" s="559"/>
      <c r="RP214" s="559"/>
      <c r="RQ214" s="559"/>
      <c r="RR214" s="559"/>
      <c r="RS214" s="559"/>
      <c r="RT214" s="559"/>
      <c r="RU214" s="559"/>
      <c r="RV214" s="559"/>
      <c r="RW214" s="559"/>
      <c r="RX214" s="559"/>
      <c r="RY214" s="559"/>
      <c r="RZ214" s="559"/>
      <c r="SA214" s="559"/>
      <c r="SB214" s="559"/>
      <c r="SC214" s="559"/>
      <c r="SD214" s="559"/>
      <c r="SE214" s="559"/>
      <c r="SF214" s="559"/>
      <c r="SG214" s="559"/>
      <c r="SH214" s="559"/>
      <c r="SI214" s="559"/>
      <c r="SJ214" s="559"/>
      <c r="SK214" s="559"/>
      <c r="SL214" s="559"/>
      <c r="SM214" s="559"/>
      <c r="SN214" s="559"/>
      <c r="SO214" s="559"/>
      <c r="SP214" s="559"/>
      <c r="SQ214" s="559"/>
      <c r="SR214" s="559"/>
      <c r="SS214" s="559"/>
      <c r="ST214" s="559"/>
      <c r="SU214" s="559"/>
      <c r="SV214" s="559"/>
      <c r="SW214" s="559"/>
      <c r="SX214" s="559"/>
      <c r="SY214" s="559"/>
      <c r="SZ214" s="559"/>
      <c r="TA214" s="559"/>
      <c r="TB214" s="559"/>
      <c r="TC214" s="559"/>
      <c r="TD214" s="559"/>
      <c r="TE214" s="559"/>
      <c r="TF214" s="559"/>
      <c r="TG214" s="559"/>
      <c r="TH214" s="559"/>
      <c r="TI214" s="559"/>
      <c r="TJ214" s="559"/>
      <c r="TK214" s="559"/>
      <c r="TL214" s="559"/>
      <c r="TM214" s="559"/>
      <c r="TN214" s="559"/>
      <c r="TO214" s="559"/>
      <c r="TP214" s="559"/>
      <c r="TQ214" s="559"/>
      <c r="TR214" s="559"/>
      <c r="TS214" s="559"/>
      <c r="TT214" s="559"/>
      <c r="TU214" s="559"/>
      <c r="TV214" s="559"/>
      <c r="TW214" s="559"/>
      <c r="TX214" s="559"/>
      <c r="TY214" s="559"/>
      <c r="TZ214" s="559"/>
      <c r="UA214" s="559"/>
      <c r="UB214" s="559"/>
      <c r="UC214" s="559"/>
      <c r="UD214" s="559"/>
      <c r="UE214" s="559"/>
      <c r="UF214" s="559"/>
      <c r="UG214" s="559"/>
      <c r="UH214" s="559"/>
      <c r="UI214" s="559"/>
      <c r="UJ214" s="559"/>
      <c r="UK214" s="559"/>
      <c r="UL214" s="559"/>
      <c r="UM214" s="559"/>
      <c r="UN214" s="559"/>
      <c r="UO214" s="559"/>
      <c r="UP214" s="559"/>
      <c r="UQ214" s="559"/>
      <c r="UR214" s="559"/>
      <c r="US214" s="559"/>
      <c r="UT214" s="559"/>
      <c r="UU214" s="559"/>
      <c r="UV214" s="559"/>
      <c r="UW214" s="559"/>
      <c r="UX214" s="559"/>
      <c r="UY214" s="559"/>
      <c r="UZ214" s="559"/>
      <c r="VA214" s="559"/>
      <c r="VB214" s="559"/>
      <c r="VC214" s="559"/>
      <c r="VD214" s="559"/>
      <c r="VE214" s="559"/>
      <c r="VF214" s="559"/>
      <c r="VG214" s="559"/>
      <c r="VH214" s="559"/>
      <c r="VI214" s="559"/>
      <c r="VJ214" s="559"/>
      <c r="VK214" s="559"/>
      <c r="VL214" s="559"/>
      <c r="VM214" s="559"/>
      <c r="VN214" s="559"/>
      <c r="VO214" s="559"/>
      <c r="VP214" s="559"/>
      <c r="VQ214" s="559"/>
      <c r="VR214" s="559"/>
      <c r="VS214" s="559"/>
      <c r="VT214" s="559"/>
      <c r="VU214" s="559"/>
      <c r="VV214" s="559"/>
      <c r="VW214" s="559"/>
      <c r="VX214" s="559"/>
      <c r="VY214" s="559"/>
      <c r="VZ214" s="559"/>
      <c r="WA214" s="559"/>
      <c r="WB214" s="559"/>
      <c r="WC214" s="559"/>
      <c r="WD214" s="559"/>
      <c r="WE214" s="559"/>
      <c r="WF214" s="559"/>
      <c r="WG214" s="559"/>
      <c r="WH214" s="559"/>
      <c r="WI214" s="559"/>
      <c r="WJ214" s="559"/>
      <c r="WK214" s="559"/>
      <c r="WL214" s="559"/>
      <c r="WM214" s="559"/>
      <c r="WN214" s="559"/>
      <c r="WO214" s="559"/>
      <c r="WP214" s="559"/>
      <c r="WQ214" s="559"/>
      <c r="WR214" s="559"/>
      <c r="WS214" s="559"/>
      <c r="WT214" s="559"/>
      <c r="WU214" s="559"/>
      <c r="WV214" s="559"/>
      <c r="WW214" s="559"/>
      <c r="WX214" s="559"/>
      <c r="WY214" s="559"/>
      <c r="WZ214" s="559"/>
      <c r="XA214" s="559"/>
      <c r="XB214" s="559"/>
      <c r="XC214" s="559"/>
      <c r="XD214" s="559"/>
      <c r="XE214" s="559"/>
      <c r="XF214" s="559"/>
      <c r="XG214" s="559"/>
      <c r="XH214" s="559"/>
      <c r="XI214" s="559"/>
      <c r="XJ214" s="559"/>
      <c r="XK214" s="559"/>
      <c r="XL214" s="559"/>
      <c r="XM214" s="559"/>
      <c r="XN214" s="559"/>
      <c r="XO214" s="559"/>
      <c r="XP214" s="559"/>
      <c r="XQ214" s="559"/>
      <c r="XR214" s="559"/>
      <c r="XS214" s="559"/>
      <c r="XT214" s="559"/>
      <c r="XU214" s="559"/>
      <c r="XV214" s="559"/>
      <c r="XW214" s="559"/>
      <c r="XX214" s="559"/>
      <c r="XY214" s="559"/>
      <c r="XZ214" s="559"/>
      <c r="YA214" s="559"/>
      <c r="YB214" s="559"/>
      <c r="YC214" s="559"/>
      <c r="YD214" s="559"/>
      <c r="YE214" s="559"/>
      <c r="YF214" s="559"/>
      <c r="YG214" s="559"/>
      <c r="YH214" s="559"/>
      <c r="YI214" s="559"/>
      <c r="YJ214" s="559"/>
      <c r="YK214" s="559"/>
      <c r="YL214" s="559"/>
      <c r="YM214" s="559"/>
      <c r="YN214" s="559"/>
      <c r="YO214" s="559"/>
      <c r="YP214" s="559"/>
      <c r="YQ214" s="559"/>
      <c r="YR214" s="559"/>
      <c r="YS214" s="559"/>
      <c r="YT214" s="559"/>
      <c r="YU214" s="559"/>
      <c r="YV214" s="559"/>
      <c r="YW214" s="559"/>
      <c r="YX214" s="559"/>
      <c r="YY214" s="559"/>
      <c r="YZ214" s="559"/>
      <c r="ZA214" s="559"/>
      <c r="ZB214" s="559"/>
      <c r="ZC214" s="559"/>
      <c r="ZD214" s="559"/>
      <c r="ZE214" s="559"/>
      <c r="ZF214" s="559"/>
      <c r="ZG214" s="559"/>
      <c r="ZH214" s="559"/>
      <c r="ZI214" s="559"/>
      <c r="ZJ214" s="559"/>
      <c r="ZK214" s="559"/>
      <c r="ZL214" s="559"/>
      <c r="ZM214" s="559"/>
      <c r="ZN214" s="559"/>
      <c r="ZO214" s="559"/>
      <c r="ZP214" s="559"/>
      <c r="ZQ214" s="559"/>
      <c r="ZR214" s="559"/>
      <c r="ZS214" s="559"/>
      <c r="ZT214" s="559"/>
      <c r="ZU214" s="559"/>
      <c r="ZV214" s="559"/>
      <c r="ZW214" s="559"/>
      <c r="ZX214" s="559"/>
      <c r="ZY214" s="559"/>
      <c r="ZZ214" s="559"/>
      <c r="AAA214" s="559"/>
      <c r="AAB214" s="559"/>
      <c r="AAC214" s="559"/>
      <c r="AAD214" s="559"/>
      <c r="AAE214" s="559"/>
      <c r="AAF214" s="559"/>
      <c r="AAG214" s="559"/>
      <c r="AAH214" s="559"/>
      <c r="AAI214" s="559"/>
      <c r="AAJ214" s="559"/>
      <c r="AAK214" s="559"/>
      <c r="AAL214" s="559"/>
      <c r="AAM214" s="559"/>
      <c r="AAN214" s="559"/>
      <c r="AAO214" s="559"/>
      <c r="AAP214" s="559"/>
      <c r="AAQ214" s="559"/>
      <c r="AAR214" s="559"/>
      <c r="AAS214" s="559"/>
      <c r="AAT214" s="559"/>
      <c r="AAU214" s="559"/>
      <c r="AAV214" s="559"/>
      <c r="AAW214" s="559"/>
      <c r="AAX214" s="559"/>
      <c r="AAY214" s="559"/>
      <c r="AAZ214" s="559"/>
      <c r="ABA214" s="559"/>
      <c r="ABB214" s="559"/>
      <c r="ABC214" s="559"/>
      <c r="ABD214" s="559"/>
      <c r="ABE214" s="559"/>
      <c r="ABF214" s="559"/>
      <c r="ABG214" s="559"/>
      <c r="ABH214" s="559"/>
      <c r="ABI214" s="559"/>
      <c r="ABJ214" s="559"/>
      <c r="ABK214" s="559"/>
      <c r="ABL214" s="559"/>
      <c r="ABM214" s="559"/>
      <c r="ABN214" s="559"/>
      <c r="ABO214" s="559"/>
      <c r="ABP214" s="559"/>
      <c r="ABQ214" s="559"/>
      <c r="ABR214" s="559"/>
      <c r="ABS214" s="559"/>
      <c r="ABT214" s="559"/>
      <c r="ABU214" s="559"/>
      <c r="ABV214" s="559"/>
      <c r="ABW214" s="559"/>
      <c r="ABX214" s="559"/>
      <c r="ABY214" s="559"/>
      <c r="ABZ214" s="559"/>
      <c r="ACA214" s="559"/>
      <c r="ACB214" s="559"/>
      <c r="ACC214" s="559"/>
      <c r="ACD214" s="559"/>
      <c r="ACE214" s="559"/>
      <c r="ACF214" s="559"/>
      <c r="ACG214" s="559"/>
      <c r="ACH214" s="559"/>
      <c r="ACI214" s="559"/>
      <c r="ACJ214" s="559"/>
      <c r="ACK214" s="559"/>
      <c r="ACL214" s="559"/>
      <c r="ACM214" s="559"/>
      <c r="ACN214" s="559"/>
      <c r="ACO214" s="559"/>
      <c r="ACP214" s="559"/>
      <c r="ACQ214" s="559"/>
      <c r="ACR214" s="559"/>
      <c r="ACS214" s="559"/>
      <c r="ACT214" s="559"/>
      <c r="ACU214" s="559"/>
      <c r="ACV214" s="559"/>
      <c r="ACW214" s="559"/>
      <c r="ACX214" s="559"/>
      <c r="ACY214" s="559"/>
      <c r="ACZ214" s="559"/>
      <c r="ADA214" s="559"/>
      <c r="ADB214" s="559"/>
      <c r="ADC214" s="559"/>
      <c r="ADD214" s="559"/>
      <c r="ADE214" s="559"/>
      <c r="ADF214" s="559"/>
      <c r="ADG214" s="559"/>
      <c r="ADH214" s="559"/>
      <c r="ADI214" s="559"/>
      <c r="ADJ214" s="559"/>
      <c r="ADK214" s="559"/>
      <c r="ADL214" s="559"/>
      <c r="ADM214" s="559"/>
      <c r="ADN214" s="559"/>
      <c r="ADO214" s="559"/>
      <c r="ADP214" s="559"/>
      <c r="ADQ214" s="559"/>
      <c r="ADR214" s="559"/>
      <c r="ADS214" s="559"/>
      <c r="ADT214" s="559"/>
      <c r="ADU214" s="559"/>
      <c r="ADV214" s="559"/>
      <c r="ADW214" s="559"/>
      <c r="ADX214" s="559"/>
      <c r="ADY214" s="559"/>
      <c r="ADZ214" s="559"/>
      <c r="AEA214" s="559"/>
      <c r="AEB214" s="559"/>
      <c r="AEC214" s="559"/>
      <c r="AED214" s="559"/>
      <c r="AEE214" s="559"/>
      <c r="AEF214" s="559"/>
      <c r="AEG214" s="559"/>
      <c r="AEH214" s="559"/>
      <c r="AEI214" s="559"/>
      <c r="AEJ214" s="559"/>
      <c r="AEK214" s="559"/>
      <c r="AEL214" s="559"/>
      <c r="AEM214" s="559"/>
      <c r="AEN214" s="559"/>
      <c r="AEO214" s="559"/>
      <c r="AEP214" s="559"/>
      <c r="AEQ214" s="559"/>
      <c r="AER214" s="559"/>
      <c r="AES214" s="559"/>
      <c r="AET214" s="559"/>
      <c r="AEU214" s="559"/>
      <c r="AEV214" s="559"/>
      <c r="AEW214" s="559"/>
      <c r="AEX214" s="559"/>
      <c r="AEY214" s="559"/>
      <c r="AEZ214" s="559"/>
      <c r="AFA214" s="559"/>
      <c r="AFB214" s="559"/>
      <c r="AFC214" s="559"/>
      <c r="AFD214" s="559"/>
      <c r="AFE214" s="559"/>
      <c r="AFF214" s="559"/>
      <c r="AFG214" s="559"/>
      <c r="AFH214" s="559"/>
      <c r="AFI214" s="559"/>
      <c r="AFJ214" s="559"/>
      <c r="AFK214" s="559"/>
      <c r="AFL214" s="559"/>
      <c r="AFM214" s="559"/>
      <c r="AFN214" s="559"/>
      <c r="AFO214" s="559"/>
      <c r="AFP214" s="559"/>
      <c r="AFQ214" s="559"/>
      <c r="AFR214" s="559"/>
      <c r="AFS214" s="559"/>
      <c r="AFT214" s="559"/>
      <c r="AFU214" s="559"/>
      <c r="AFV214" s="559"/>
      <c r="AFW214" s="559"/>
      <c r="AFX214" s="559"/>
      <c r="AFY214" s="559"/>
      <c r="AFZ214" s="559"/>
      <c r="AGA214" s="559"/>
      <c r="AGB214" s="559"/>
      <c r="AGC214" s="559"/>
      <c r="AGD214" s="559"/>
      <c r="AGE214" s="559"/>
      <c r="AGF214" s="559"/>
      <c r="AGG214" s="559"/>
      <c r="AGH214" s="559"/>
      <c r="AGI214" s="559"/>
      <c r="AGJ214" s="559"/>
      <c r="AGK214" s="559"/>
      <c r="AGL214" s="559"/>
      <c r="AGM214" s="559"/>
      <c r="AGN214" s="559"/>
      <c r="AGO214" s="559"/>
      <c r="AGP214" s="559"/>
      <c r="AGQ214" s="559"/>
      <c r="AGR214" s="559"/>
      <c r="AGS214" s="559"/>
      <c r="AGT214" s="559"/>
      <c r="AGU214" s="559"/>
      <c r="AGV214" s="559"/>
      <c r="AGW214" s="559"/>
      <c r="AGX214" s="559"/>
      <c r="AGY214" s="559"/>
      <c r="AGZ214" s="559"/>
      <c r="AHA214" s="559"/>
      <c r="AHB214" s="559"/>
      <c r="AHC214" s="559"/>
      <c r="AHD214" s="559"/>
      <c r="AHE214" s="559"/>
      <c r="AHF214" s="559"/>
      <c r="AHG214" s="559"/>
      <c r="AHH214" s="559"/>
      <c r="AHI214" s="559"/>
      <c r="AHJ214" s="559"/>
      <c r="AHK214" s="559"/>
      <c r="AHL214" s="559"/>
      <c r="AHM214" s="559"/>
      <c r="AHN214" s="559"/>
      <c r="AHO214" s="559"/>
      <c r="AHP214" s="559"/>
      <c r="AHQ214" s="559"/>
      <c r="AHR214" s="559"/>
      <c r="AHS214" s="559"/>
      <c r="AHT214" s="559"/>
      <c r="AHU214" s="559"/>
      <c r="AHV214" s="559"/>
      <c r="AHW214" s="559"/>
      <c r="AHX214" s="559"/>
      <c r="AHY214" s="559"/>
      <c r="AHZ214" s="559"/>
      <c r="AIA214" s="559"/>
      <c r="AIB214" s="559"/>
      <c r="AIC214" s="559"/>
      <c r="AID214" s="559"/>
      <c r="AIE214" s="559"/>
      <c r="AIF214" s="559"/>
      <c r="AIG214" s="559"/>
      <c r="AIH214" s="559"/>
      <c r="AII214" s="559"/>
      <c r="AIJ214" s="559"/>
      <c r="AIK214" s="559"/>
      <c r="AIL214" s="559"/>
      <c r="AIM214" s="559"/>
      <c r="AIN214" s="559"/>
      <c r="AIO214" s="559"/>
      <c r="AIP214" s="559"/>
      <c r="AIQ214" s="559"/>
      <c r="AIR214" s="559"/>
      <c r="AIS214" s="559"/>
      <c r="AIT214" s="559"/>
      <c r="AIU214" s="559"/>
      <c r="AIV214" s="559"/>
      <c r="AIW214" s="559"/>
      <c r="AIX214" s="559"/>
      <c r="AIY214" s="559"/>
      <c r="AIZ214" s="559"/>
      <c r="AJA214" s="559"/>
      <c r="AJB214" s="559"/>
      <c r="AJC214" s="559"/>
      <c r="AJD214" s="559"/>
      <c r="AJE214" s="559"/>
      <c r="AJF214" s="559"/>
      <c r="AJG214" s="559"/>
      <c r="AJH214" s="559"/>
      <c r="AJI214" s="559"/>
      <c r="AJJ214" s="559"/>
      <c r="AJK214" s="559"/>
      <c r="AJL214" s="559"/>
      <c r="AJM214" s="559"/>
      <c r="AJN214" s="559"/>
      <c r="AJO214" s="559"/>
      <c r="AJP214" s="559"/>
      <c r="AJQ214" s="559"/>
      <c r="AJR214" s="559"/>
      <c r="AJS214" s="559"/>
      <c r="AJT214" s="559"/>
      <c r="AJU214" s="559"/>
      <c r="AJV214" s="559"/>
      <c r="AJW214" s="559"/>
      <c r="AJX214" s="559"/>
      <c r="AJY214" s="559"/>
      <c r="AJZ214" s="559"/>
      <c r="AKA214" s="559"/>
      <c r="AKB214" s="559"/>
      <c r="AKC214" s="559"/>
      <c r="AKD214" s="559"/>
      <c r="AKE214" s="559"/>
      <c r="AKF214" s="559"/>
      <c r="AKG214" s="559"/>
      <c r="AKH214" s="559"/>
      <c r="AKI214" s="559"/>
      <c r="AKJ214" s="559"/>
      <c r="AKK214" s="559"/>
      <c r="AKL214" s="559"/>
      <c r="AKM214" s="559"/>
      <c r="AKN214" s="559"/>
      <c r="AKO214" s="559"/>
      <c r="AKP214" s="559"/>
      <c r="AKQ214" s="559"/>
      <c r="AKR214" s="559"/>
      <c r="AKS214" s="559"/>
      <c r="AKT214" s="559"/>
      <c r="AKU214" s="559"/>
      <c r="AKV214" s="559"/>
      <c r="AKW214" s="559"/>
      <c r="AKX214" s="559"/>
      <c r="AKY214" s="559"/>
      <c r="AKZ214" s="559"/>
      <c r="ALA214" s="559"/>
      <c r="ALB214" s="559"/>
      <c r="ALC214" s="559"/>
      <c r="ALD214" s="559"/>
      <c r="ALE214" s="559"/>
      <c r="ALF214" s="559"/>
      <c r="ALG214" s="559"/>
      <c r="ALH214" s="559"/>
      <c r="ALI214" s="559"/>
      <c r="ALJ214" s="559"/>
      <c r="ALK214" s="559"/>
      <c r="ALL214" s="559"/>
      <c r="ALM214" s="559"/>
      <c r="ALN214" s="559"/>
      <c r="ALO214" s="559"/>
      <c r="ALP214" s="559"/>
      <c r="ALQ214" s="559"/>
      <c r="ALR214" s="559"/>
      <c r="ALS214" s="559"/>
      <c r="ALT214" s="559"/>
      <c r="ALU214" s="559"/>
      <c r="ALV214" s="559"/>
      <c r="ALW214" s="559"/>
      <c r="ALX214" s="559"/>
      <c r="ALY214" s="559"/>
      <c r="ALZ214" s="559"/>
      <c r="AMA214" s="559"/>
      <c r="AMB214" s="559"/>
      <c r="AMC214" s="559"/>
      <c r="AMD214" s="559"/>
      <c r="AME214" s="559"/>
      <c r="AMF214" s="559"/>
      <c r="AMG214" s="559"/>
      <c r="AMH214" s="559"/>
      <c r="AMI214" s="559"/>
      <c r="AMJ214" s="559"/>
    </row>
    <row r="215" spans="1:1026" x14ac:dyDescent="0.25">
      <c r="A215" s="334" t="s">
        <v>5450</v>
      </c>
      <c r="B215" s="257">
        <v>215</v>
      </c>
      <c r="C215" s="258" t="s">
        <v>897</v>
      </c>
      <c r="D215" s="290" t="s">
        <v>898</v>
      </c>
      <c r="E215" s="286"/>
      <c r="F215" s="278">
        <v>4</v>
      </c>
      <c r="G215" s="280"/>
      <c r="H215" s="280"/>
      <c r="I215" s="492" t="s">
        <v>750</v>
      </c>
      <c r="J215" s="292">
        <v>2</v>
      </c>
      <c r="K215" s="293">
        <v>2</v>
      </c>
      <c r="L215" s="293"/>
      <c r="M215" s="293">
        <v>1</v>
      </c>
      <c r="N215" s="293"/>
      <c r="O215" s="393"/>
      <c r="P215" s="293">
        <v>335</v>
      </c>
      <c r="Q215" s="293"/>
      <c r="R215" s="293"/>
      <c r="S215" s="293"/>
      <c r="T215" s="293"/>
      <c r="U215" s="293"/>
      <c r="V215" s="293"/>
      <c r="W215" s="283">
        <f t="shared" si="87"/>
        <v>100</v>
      </c>
      <c r="X215" s="283">
        <f t="shared" si="100"/>
        <v>100</v>
      </c>
      <c r="Y215" s="283">
        <f t="shared" si="101"/>
        <v>20</v>
      </c>
      <c r="Z215" s="283">
        <f t="shared" si="88"/>
        <v>100</v>
      </c>
      <c r="AA215" s="283">
        <f t="shared" si="89"/>
        <v>100</v>
      </c>
      <c r="AB215" s="287">
        <f t="shared" si="90"/>
        <v>100</v>
      </c>
      <c r="AC215" s="287">
        <f t="shared" si="91"/>
        <v>100</v>
      </c>
      <c r="AD215" s="287">
        <f t="shared" si="92"/>
        <v>100</v>
      </c>
      <c r="AE215" s="284">
        <f t="shared" si="111"/>
        <v>100</v>
      </c>
      <c r="AF215" s="284">
        <f t="shared" si="96"/>
        <v>1</v>
      </c>
      <c r="AG215" s="268">
        <f t="shared" si="107"/>
        <v>10</v>
      </c>
      <c r="AH215" s="268">
        <f t="shared" si="108"/>
        <v>10</v>
      </c>
      <c r="AI215" s="268">
        <f t="shared" si="109"/>
        <v>100</v>
      </c>
      <c r="AJ215" s="268">
        <f t="shared" si="110"/>
        <v>100</v>
      </c>
      <c r="AK215" s="501" t="s">
        <v>750</v>
      </c>
      <c r="AL215" s="293"/>
      <c r="AM215" s="293"/>
      <c r="AN215" s="511"/>
      <c r="AO215" s="357"/>
      <c r="AP215" s="357"/>
      <c r="AQ215" s="286"/>
      <c r="AR215" s="356" t="s">
        <v>756</v>
      </c>
      <c r="AS215" s="356"/>
      <c r="AT215" s="286"/>
      <c r="AU215" s="286"/>
      <c r="AV215" s="559"/>
      <c r="AW215" s="170"/>
      <c r="AX215" s="170"/>
      <c r="AY215" s="170"/>
      <c r="AZ215" s="170"/>
      <c r="BA215" s="170"/>
      <c r="BB215" s="170"/>
      <c r="BC215" s="170"/>
      <c r="BD215" s="170"/>
      <c r="BE215" s="170"/>
      <c r="BF215" s="170"/>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170"/>
      <c r="CJ215" s="170"/>
      <c r="CK215" s="170"/>
      <c r="CL215" s="170"/>
      <c r="CM215" s="170"/>
      <c r="CN215" s="170"/>
      <c r="CO215" s="170"/>
      <c r="CP215" s="170"/>
      <c r="CQ215" s="170"/>
      <c r="CR215" s="170"/>
      <c r="CS215" s="170"/>
      <c r="CT215" s="170"/>
      <c r="CU215" s="170"/>
      <c r="CV215" s="170"/>
      <c r="CW215" s="170"/>
      <c r="CX215" s="170"/>
      <c r="CY215" s="170"/>
      <c r="CZ215" s="170"/>
      <c r="DA215" s="170"/>
      <c r="DB215" s="170"/>
      <c r="DC215" s="170"/>
      <c r="DD215" s="170"/>
      <c r="DE215" s="170"/>
      <c r="DF215" s="170"/>
      <c r="DG215" s="170"/>
      <c r="DH215" s="170"/>
      <c r="DI215" s="170"/>
      <c r="DJ215" s="170"/>
      <c r="DK215" s="170"/>
      <c r="DL215" s="170"/>
      <c r="DM215" s="170"/>
      <c r="DN215" s="170"/>
      <c r="DO215" s="170"/>
      <c r="DP215" s="170"/>
      <c r="DQ215" s="170"/>
      <c r="DR215" s="170"/>
      <c r="DS215" s="170"/>
      <c r="DT215" s="170"/>
      <c r="DU215" s="170"/>
      <c r="DV215" s="170"/>
      <c r="DW215" s="170"/>
      <c r="DX215" s="170"/>
      <c r="DY215" s="170"/>
      <c r="DZ215" s="170"/>
      <c r="EA215" s="170"/>
      <c r="EB215" s="170"/>
      <c r="EC215" s="170"/>
      <c r="ED215" s="170"/>
      <c r="EE215" s="170"/>
      <c r="EF215" s="170"/>
      <c r="EG215" s="170"/>
      <c r="EH215" s="170"/>
      <c r="EI215" s="170"/>
      <c r="EJ215" s="170"/>
      <c r="EK215" s="170"/>
      <c r="EL215" s="170"/>
      <c r="EM215" s="170"/>
      <c r="EN215" s="170"/>
      <c r="EO215" s="170"/>
      <c r="EP215" s="170"/>
      <c r="EQ215" s="170"/>
      <c r="ER215" s="170"/>
      <c r="ES215" s="170"/>
      <c r="ET215" s="170"/>
      <c r="EU215" s="170"/>
      <c r="EV215" s="170"/>
      <c r="EW215" s="170"/>
      <c r="EX215" s="170"/>
      <c r="EY215" s="170"/>
      <c r="EZ215" s="170"/>
      <c r="FA215" s="170"/>
      <c r="FB215" s="170"/>
      <c r="FC215" s="170"/>
      <c r="FD215" s="170"/>
      <c r="FE215" s="170"/>
      <c r="FF215" s="170"/>
      <c r="FG215" s="170"/>
      <c r="FH215" s="170"/>
      <c r="FI215" s="170"/>
      <c r="FJ215" s="170"/>
      <c r="FK215" s="170"/>
      <c r="FL215" s="170"/>
      <c r="FM215" s="170"/>
      <c r="FN215" s="170"/>
      <c r="FO215" s="170"/>
      <c r="FP215" s="170"/>
      <c r="FQ215" s="170"/>
      <c r="FR215" s="170"/>
      <c r="FS215" s="170"/>
      <c r="FT215" s="170"/>
      <c r="FU215" s="170"/>
      <c r="FV215" s="170"/>
      <c r="FW215" s="170"/>
      <c r="FX215" s="170"/>
      <c r="FY215" s="170"/>
      <c r="FZ215" s="170"/>
      <c r="GA215" s="170"/>
      <c r="GB215" s="170"/>
      <c r="GC215" s="170"/>
      <c r="GD215" s="170"/>
      <c r="GE215" s="170"/>
      <c r="GF215" s="170"/>
      <c r="GG215" s="170"/>
      <c r="GH215" s="170"/>
      <c r="GI215" s="170"/>
      <c r="GJ215" s="170"/>
      <c r="GK215" s="170"/>
      <c r="GL215" s="170"/>
      <c r="GM215" s="170"/>
      <c r="GN215" s="170"/>
      <c r="GO215" s="170"/>
      <c r="GP215" s="170"/>
      <c r="GQ215" s="170"/>
      <c r="GR215" s="170"/>
      <c r="GS215" s="170"/>
      <c r="GT215" s="170"/>
      <c r="GU215" s="170"/>
      <c r="GV215" s="170"/>
      <c r="GW215" s="170"/>
      <c r="GX215" s="170"/>
      <c r="GY215" s="170"/>
      <c r="GZ215" s="170"/>
      <c r="HA215" s="170"/>
      <c r="HB215" s="170"/>
      <c r="HC215" s="170"/>
      <c r="HD215" s="170"/>
      <c r="HE215" s="170"/>
      <c r="HF215" s="170"/>
      <c r="HG215" s="170"/>
      <c r="HH215" s="170"/>
      <c r="HI215" s="170"/>
      <c r="HJ215" s="170"/>
      <c r="HK215" s="170"/>
      <c r="HL215" s="170"/>
      <c r="HM215" s="170"/>
      <c r="HN215" s="170"/>
      <c r="HO215" s="170"/>
      <c r="HP215" s="170"/>
      <c r="HQ215" s="170"/>
      <c r="HR215" s="170"/>
      <c r="HS215" s="170"/>
      <c r="HT215" s="170"/>
      <c r="HU215" s="170"/>
      <c r="HV215" s="170"/>
      <c r="HW215" s="170"/>
      <c r="HX215" s="170"/>
      <c r="HY215" s="170"/>
      <c r="HZ215" s="170"/>
      <c r="IA215" s="170"/>
      <c r="IB215" s="170"/>
      <c r="IC215" s="170"/>
      <c r="ID215" s="170"/>
      <c r="IE215" s="170"/>
      <c r="IF215" s="170"/>
      <c r="IG215" s="170"/>
      <c r="IH215" s="170"/>
      <c r="II215" s="170"/>
      <c r="IJ215" s="170"/>
      <c r="IK215" s="170"/>
      <c r="IL215" s="170"/>
      <c r="IM215" s="170"/>
      <c r="IN215" s="170"/>
      <c r="IO215" s="170"/>
      <c r="IP215" s="170"/>
      <c r="IQ215" s="170"/>
      <c r="IR215" s="170"/>
      <c r="IS215" s="170"/>
      <c r="IT215" s="170"/>
      <c r="IU215" s="170"/>
      <c r="IV215" s="170"/>
      <c r="IW215" s="170"/>
      <c r="IX215" s="170"/>
      <c r="IY215" s="170"/>
      <c r="IZ215" s="170"/>
      <c r="JA215" s="170"/>
      <c r="JB215" s="170"/>
      <c r="JC215" s="170"/>
      <c r="JD215" s="170"/>
      <c r="JE215" s="170"/>
      <c r="JF215" s="170"/>
      <c r="JG215" s="170"/>
      <c r="JH215" s="170"/>
      <c r="JI215" s="170"/>
      <c r="JJ215" s="170"/>
      <c r="JK215" s="170"/>
      <c r="JL215" s="170"/>
      <c r="JM215" s="170"/>
      <c r="JN215" s="170"/>
      <c r="JO215" s="170"/>
      <c r="JP215" s="170"/>
      <c r="JQ215" s="170"/>
      <c r="JR215" s="170"/>
      <c r="JS215" s="170"/>
      <c r="JT215" s="170"/>
      <c r="JU215" s="170"/>
      <c r="JV215" s="170"/>
      <c r="JW215" s="170"/>
      <c r="JX215" s="170"/>
      <c r="JY215" s="170"/>
      <c r="JZ215" s="170"/>
      <c r="KA215" s="170"/>
      <c r="KB215" s="170"/>
      <c r="KC215" s="170"/>
      <c r="KD215" s="170"/>
      <c r="KE215" s="170"/>
      <c r="KF215" s="170"/>
      <c r="KG215" s="170"/>
      <c r="KH215" s="170"/>
      <c r="KI215" s="170"/>
      <c r="KJ215" s="170"/>
      <c r="KK215" s="170"/>
      <c r="KL215" s="170"/>
      <c r="KM215" s="170"/>
      <c r="KN215" s="170"/>
      <c r="KO215" s="170"/>
      <c r="KP215" s="170"/>
      <c r="KQ215" s="170"/>
      <c r="KR215" s="170"/>
      <c r="KS215" s="170"/>
      <c r="KT215" s="170"/>
      <c r="KU215" s="170"/>
      <c r="KV215" s="170"/>
      <c r="KW215" s="170"/>
      <c r="KX215" s="170"/>
      <c r="KY215" s="170"/>
      <c r="KZ215" s="170"/>
      <c r="LA215" s="170"/>
      <c r="LB215" s="170"/>
      <c r="LC215" s="170"/>
      <c r="LD215" s="170"/>
      <c r="LE215" s="170"/>
      <c r="LF215" s="170"/>
      <c r="LG215" s="170"/>
      <c r="LH215" s="170"/>
      <c r="LI215" s="170"/>
      <c r="LJ215" s="170"/>
      <c r="LK215" s="170"/>
      <c r="LL215" s="170"/>
      <c r="LM215" s="170"/>
      <c r="LN215" s="170"/>
      <c r="LO215" s="170"/>
      <c r="LP215" s="170"/>
      <c r="LQ215" s="170"/>
      <c r="LR215" s="170"/>
      <c r="LS215" s="170"/>
      <c r="LT215" s="170"/>
      <c r="LU215" s="170"/>
      <c r="LV215" s="170"/>
      <c r="LW215" s="170"/>
      <c r="LX215" s="170"/>
      <c r="LY215" s="170"/>
      <c r="LZ215" s="170"/>
      <c r="MA215" s="170"/>
      <c r="MB215" s="170"/>
      <c r="MC215" s="170"/>
      <c r="MD215" s="170"/>
      <c r="ME215" s="170"/>
      <c r="MF215" s="170"/>
      <c r="MG215" s="170"/>
      <c r="MH215" s="170"/>
      <c r="MI215" s="170"/>
      <c r="MJ215" s="170"/>
      <c r="MK215" s="170"/>
      <c r="ML215" s="170"/>
      <c r="MM215" s="170"/>
      <c r="MN215" s="170"/>
      <c r="MO215" s="170"/>
      <c r="MP215" s="170"/>
      <c r="MQ215" s="170"/>
      <c r="MR215" s="170"/>
      <c r="MS215" s="170"/>
      <c r="MT215" s="170"/>
      <c r="MU215" s="170"/>
      <c r="MV215" s="170"/>
      <c r="MW215" s="170"/>
      <c r="MX215" s="170"/>
      <c r="MY215" s="170"/>
      <c r="MZ215" s="170"/>
      <c r="NA215" s="170"/>
      <c r="NB215" s="170"/>
      <c r="NC215" s="170"/>
      <c r="ND215" s="170"/>
      <c r="NE215" s="170"/>
      <c r="NF215" s="170"/>
      <c r="NG215" s="170"/>
      <c r="NH215" s="170"/>
      <c r="NI215" s="170"/>
      <c r="NJ215" s="170"/>
      <c r="NK215" s="170"/>
      <c r="NL215" s="170"/>
      <c r="NM215" s="170"/>
      <c r="NN215" s="170"/>
      <c r="NO215" s="170"/>
      <c r="NP215" s="170"/>
      <c r="NQ215" s="170"/>
      <c r="NR215" s="170"/>
      <c r="NS215" s="170"/>
      <c r="NT215" s="170"/>
      <c r="NU215" s="170"/>
      <c r="NV215" s="170"/>
      <c r="NW215" s="170"/>
      <c r="NX215" s="170"/>
      <c r="NY215" s="170"/>
      <c r="NZ215" s="170"/>
      <c r="OA215" s="170"/>
      <c r="OB215" s="170"/>
      <c r="OC215" s="170"/>
      <c r="OD215" s="170"/>
      <c r="OE215" s="170"/>
      <c r="OF215" s="170"/>
      <c r="OG215" s="170"/>
      <c r="OH215" s="170"/>
      <c r="OI215" s="170"/>
      <c r="OJ215" s="170"/>
      <c r="OK215" s="170"/>
      <c r="OL215" s="170"/>
      <c r="OM215" s="170"/>
      <c r="ON215" s="170"/>
      <c r="OO215" s="170"/>
      <c r="OP215" s="170"/>
      <c r="OQ215" s="170"/>
      <c r="OR215" s="170"/>
      <c r="OS215" s="170"/>
      <c r="OT215" s="170"/>
      <c r="OU215" s="170"/>
      <c r="OV215" s="170"/>
      <c r="OW215" s="170"/>
      <c r="OX215" s="170"/>
      <c r="OY215" s="170"/>
      <c r="OZ215" s="170"/>
      <c r="PA215" s="170"/>
      <c r="PB215" s="170"/>
      <c r="PC215" s="170"/>
      <c r="PD215" s="170"/>
      <c r="PE215" s="170"/>
      <c r="PF215" s="170"/>
      <c r="PG215" s="170"/>
      <c r="PH215" s="170"/>
      <c r="PI215" s="170"/>
      <c r="PJ215" s="170"/>
      <c r="PK215" s="170"/>
      <c r="PL215" s="170"/>
      <c r="PM215" s="170"/>
      <c r="PN215" s="170"/>
      <c r="PO215" s="170"/>
      <c r="PP215" s="170"/>
      <c r="PQ215" s="170"/>
      <c r="PR215" s="170"/>
      <c r="PS215" s="170"/>
      <c r="PT215" s="170"/>
      <c r="PU215" s="170"/>
      <c r="PV215" s="170"/>
      <c r="PW215" s="170"/>
      <c r="PX215" s="170"/>
      <c r="PY215" s="170"/>
      <c r="PZ215" s="170"/>
      <c r="QA215" s="170"/>
      <c r="QB215" s="170"/>
      <c r="QC215" s="170"/>
      <c r="QD215" s="170"/>
      <c r="QE215" s="170"/>
      <c r="QF215" s="170"/>
      <c r="QG215" s="170"/>
      <c r="QH215" s="170"/>
      <c r="QI215" s="170"/>
      <c r="QJ215" s="170"/>
      <c r="QK215" s="170"/>
      <c r="QL215" s="170"/>
      <c r="QM215" s="170"/>
      <c r="QN215" s="170"/>
      <c r="QO215" s="170"/>
      <c r="QP215" s="170"/>
      <c r="QQ215" s="170"/>
      <c r="QR215" s="170"/>
      <c r="QS215" s="170"/>
      <c r="QT215" s="170"/>
      <c r="QU215" s="170"/>
      <c r="QV215" s="170"/>
      <c r="QW215" s="170"/>
      <c r="QX215" s="170"/>
      <c r="QY215" s="170"/>
      <c r="QZ215" s="170"/>
      <c r="RA215" s="170"/>
      <c r="RB215" s="170"/>
      <c r="RC215" s="170"/>
      <c r="RD215" s="170"/>
      <c r="RE215" s="170"/>
      <c r="RF215" s="170"/>
      <c r="RG215" s="170"/>
      <c r="RH215" s="170"/>
      <c r="RI215" s="170"/>
      <c r="RJ215" s="170"/>
      <c r="RK215" s="170"/>
      <c r="RL215" s="170"/>
      <c r="RM215" s="170"/>
      <c r="RN215" s="170"/>
      <c r="RO215" s="170"/>
      <c r="RP215" s="170"/>
      <c r="RQ215" s="170"/>
      <c r="RR215" s="170"/>
      <c r="RS215" s="170"/>
      <c r="RT215" s="170"/>
      <c r="RU215" s="170"/>
      <c r="RV215" s="170"/>
      <c r="RW215" s="170"/>
      <c r="RX215" s="170"/>
      <c r="RY215" s="170"/>
      <c r="RZ215" s="170"/>
      <c r="SA215" s="170"/>
      <c r="SB215" s="170"/>
      <c r="SC215" s="170"/>
      <c r="SD215" s="170"/>
      <c r="SE215" s="170"/>
      <c r="SF215" s="170"/>
      <c r="SG215" s="170"/>
      <c r="SH215" s="170"/>
      <c r="SI215" s="170"/>
      <c r="SJ215" s="170"/>
      <c r="SK215" s="170"/>
      <c r="SL215" s="170"/>
      <c r="SM215" s="170"/>
      <c r="SN215" s="170"/>
      <c r="SO215" s="170"/>
      <c r="SP215" s="170"/>
      <c r="SQ215" s="170"/>
      <c r="SR215" s="170"/>
      <c r="SS215" s="170"/>
      <c r="ST215" s="170"/>
      <c r="SU215" s="170"/>
      <c r="SV215" s="170"/>
      <c r="SW215" s="170"/>
      <c r="SX215" s="170"/>
      <c r="SY215" s="170"/>
      <c r="SZ215" s="170"/>
      <c r="TA215" s="170"/>
      <c r="TB215" s="170"/>
      <c r="TC215" s="170"/>
      <c r="TD215" s="170"/>
      <c r="TE215" s="170"/>
      <c r="TF215" s="170"/>
      <c r="TG215" s="170"/>
      <c r="TH215" s="170"/>
      <c r="TI215" s="170"/>
      <c r="TJ215" s="170"/>
      <c r="TK215" s="170"/>
      <c r="TL215" s="170"/>
      <c r="TM215" s="170"/>
      <c r="TN215" s="170"/>
      <c r="TO215" s="170"/>
      <c r="TP215" s="170"/>
      <c r="TQ215" s="170"/>
      <c r="TR215" s="170"/>
      <c r="TS215" s="170"/>
      <c r="TT215" s="170"/>
      <c r="TU215" s="170"/>
      <c r="TV215" s="170"/>
      <c r="TW215" s="170"/>
      <c r="TX215" s="170"/>
      <c r="TY215" s="170"/>
      <c r="TZ215" s="170"/>
      <c r="UA215" s="170"/>
      <c r="UB215" s="170"/>
      <c r="UC215" s="170"/>
      <c r="UD215" s="170"/>
      <c r="UE215" s="170"/>
      <c r="UF215" s="170"/>
      <c r="UG215" s="170"/>
      <c r="UH215" s="170"/>
      <c r="UI215" s="170"/>
      <c r="UJ215" s="170"/>
      <c r="UK215" s="170"/>
      <c r="UL215" s="170"/>
      <c r="UM215" s="170"/>
      <c r="UN215" s="170"/>
      <c r="UO215" s="170"/>
      <c r="UP215" s="170"/>
      <c r="UQ215" s="170"/>
      <c r="UR215" s="170"/>
      <c r="US215" s="170"/>
      <c r="UT215" s="170"/>
      <c r="UU215" s="170"/>
      <c r="UV215" s="170"/>
      <c r="UW215" s="170"/>
      <c r="UX215" s="170"/>
      <c r="UY215" s="170"/>
      <c r="UZ215" s="170"/>
      <c r="VA215" s="170"/>
      <c r="VB215" s="170"/>
      <c r="VC215" s="170"/>
      <c r="VD215" s="170"/>
      <c r="VE215" s="170"/>
      <c r="VF215" s="170"/>
      <c r="VG215" s="170"/>
      <c r="VH215" s="170"/>
      <c r="VI215" s="170"/>
      <c r="VJ215" s="170"/>
      <c r="VK215" s="170"/>
      <c r="VL215" s="170"/>
      <c r="VM215" s="170"/>
      <c r="VN215" s="170"/>
      <c r="VO215" s="170"/>
      <c r="VP215" s="170"/>
      <c r="VQ215" s="170"/>
      <c r="VR215" s="170"/>
      <c r="VS215" s="170"/>
      <c r="VT215" s="170"/>
      <c r="VU215" s="170"/>
      <c r="VV215" s="170"/>
      <c r="VW215" s="170"/>
      <c r="VX215" s="170"/>
      <c r="VY215" s="170"/>
      <c r="VZ215" s="170"/>
      <c r="WA215" s="170"/>
      <c r="WB215" s="170"/>
      <c r="WC215" s="170"/>
      <c r="WD215" s="170"/>
      <c r="WE215" s="170"/>
      <c r="WF215" s="170"/>
      <c r="WG215" s="170"/>
      <c r="WH215" s="170"/>
      <c r="WI215" s="170"/>
      <c r="WJ215" s="170"/>
      <c r="WK215" s="170"/>
      <c r="WL215" s="170"/>
      <c r="WM215" s="170"/>
      <c r="WN215" s="170"/>
      <c r="WO215" s="170"/>
      <c r="WP215" s="170"/>
      <c r="WQ215" s="170"/>
      <c r="WR215" s="170"/>
      <c r="WS215" s="170"/>
      <c r="WT215" s="170"/>
      <c r="WU215" s="170"/>
      <c r="WV215" s="170"/>
      <c r="WW215" s="170"/>
      <c r="WX215" s="170"/>
      <c r="WY215" s="170"/>
      <c r="WZ215" s="170"/>
      <c r="XA215" s="170"/>
      <c r="XB215" s="170"/>
      <c r="XC215" s="170"/>
      <c r="XD215" s="170"/>
      <c r="XE215" s="170"/>
      <c r="XF215" s="170"/>
      <c r="XG215" s="170"/>
      <c r="XH215" s="170"/>
      <c r="XI215" s="170"/>
      <c r="XJ215" s="170"/>
      <c r="XK215" s="170"/>
      <c r="XL215" s="170"/>
      <c r="XM215" s="170"/>
      <c r="XN215" s="170"/>
      <c r="XO215" s="170"/>
      <c r="XP215" s="170"/>
      <c r="XQ215" s="170"/>
      <c r="XR215" s="170"/>
      <c r="XS215" s="170"/>
      <c r="XT215" s="170"/>
      <c r="XU215" s="170"/>
      <c r="XV215" s="170"/>
      <c r="XW215" s="170"/>
      <c r="XX215" s="170"/>
      <c r="XY215" s="170"/>
      <c r="XZ215" s="170"/>
      <c r="YA215" s="170"/>
      <c r="YB215" s="170"/>
      <c r="YC215" s="170"/>
      <c r="YD215" s="170"/>
      <c r="YE215" s="170"/>
      <c r="YF215" s="170"/>
      <c r="YG215" s="170"/>
      <c r="YH215" s="170"/>
      <c r="YI215" s="170"/>
      <c r="YJ215" s="170"/>
      <c r="YK215" s="170"/>
      <c r="YL215" s="170"/>
      <c r="YM215" s="170"/>
      <c r="YN215" s="170"/>
      <c r="YO215" s="170"/>
      <c r="YP215" s="170"/>
      <c r="YQ215" s="170"/>
      <c r="YR215" s="170"/>
      <c r="YS215" s="170"/>
      <c r="YT215" s="170"/>
      <c r="YU215" s="170"/>
      <c r="YV215" s="170"/>
      <c r="YW215" s="170"/>
      <c r="YX215" s="170"/>
      <c r="YY215" s="170"/>
      <c r="YZ215" s="170"/>
      <c r="ZA215" s="170"/>
      <c r="ZB215" s="170"/>
      <c r="ZC215" s="170"/>
      <c r="ZD215" s="170"/>
      <c r="ZE215" s="170"/>
      <c r="ZF215" s="170"/>
      <c r="ZG215" s="170"/>
      <c r="ZH215" s="170"/>
      <c r="ZI215" s="170"/>
      <c r="ZJ215" s="170"/>
      <c r="ZK215" s="170"/>
      <c r="ZL215" s="170"/>
      <c r="ZM215" s="170"/>
      <c r="ZN215" s="170"/>
      <c r="ZO215" s="170"/>
      <c r="ZP215" s="170"/>
      <c r="ZQ215" s="170"/>
      <c r="ZR215" s="170"/>
      <c r="ZS215" s="170"/>
      <c r="ZT215" s="170"/>
      <c r="ZU215" s="170"/>
      <c r="ZV215" s="170"/>
      <c r="ZW215" s="170"/>
      <c r="ZX215" s="170"/>
      <c r="ZY215" s="170"/>
      <c r="ZZ215" s="170"/>
      <c r="AAA215" s="170"/>
      <c r="AAB215" s="170"/>
      <c r="AAC215" s="170"/>
      <c r="AAD215" s="170"/>
      <c r="AAE215" s="170"/>
      <c r="AAF215" s="170"/>
      <c r="AAG215" s="170"/>
      <c r="AAH215" s="170"/>
      <c r="AAI215" s="170"/>
      <c r="AAJ215" s="170"/>
      <c r="AAK215" s="170"/>
      <c r="AAL215" s="170"/>
      <c r="AAM215" s="170"/>
      <c r="AAN215" s="170"/>
      <c r="AAO215" s="170"/>
      <c r="AAP215" s="170"/>
      <c r="AAQ215" s="170"/>
      <c r="AAR215" s="170"/>
      <c r="AAS215" s="170"/>
      <c r="AAT215" s="170"/>
      <c r="AAU215" s="170"/>
      <c r="AAV215" s="170"/>
      <c r="AAW215" s="170"/>
      <c r="AAX215" s="170"/>
      <c r="AAY215" s="170"/>
      <c r="AAZ215" s="170"/>
      <c r="ABA215" s="170"/>
      <c r="ABB215" s="170"/>
      <c r="ABC215" s="170"/>
      <c r="ABD215" s="170"/>
      <c r="ABE215" s="170"/>
      <c r="ABF215" s="170"/>
      <c r="ABG215" s="170"/>
      <c r="ABH215" s="170"/>
      <c r="ABI215" s="170"/>
      <c r="ABJ215" s="170"/>
      <c r="ABK215" s="170"/>
      <c r="ABL215" s="170"/>
      <c r="ABM215" s="170"/>
      <c r="ABN215" s="170"/>
      <c r="ABO215" s="170"/>
      <c r="ABP215" s="170"/>
      <c r="ABQ215" s="170"/>
      <c r="ABR215" s="170"/>
      <c r="ABS215" s="170"/>
      <c r="ABT215" s="170"/>
      <c r="ABU215" s="170"/>
      <c r="ABV215" s="170"/>
      <c r="ABW215" s="170"/>
      <c r="ABX215" s="170"/>
      <c r="ABY215" s="170"/>
      <c r="ABZ215" s="170"/>
      <c r="ACA215" s="170"/>
      <c r="ACB215" s="170"/>
      <c r="ACC215" s="170"/>
      <c r="ACD215" s="170"/>
      <c r="ACE215" s="170"/>
      <c r="ACF215" s="170"/>
      <c r="ACG215" s="170"/>
      <c r="ACH215" s="170"/>
      <c r="ACI215" s="170"/>
      <c r="ACJ215" s="170"/>
      <c r="ACK215" s="170"/>
      <c r="ACL215" s="170"/>
      <c r="ACM215" s="170"/>
      <c r="ACN215" s="170"/>
      <c r="ACO215" s="170"/>
      <c r="ACP215" s="170"/>
      <c r="ACQ215" s="170"/>
      <c r="ACR215" s="170"/>
      <c r="ACS215" s="170"/>
      <c r="ACT215" s="170"/>
      <c r="ACU215" s="170"/>
      <c r="ACV215" s="170"/>
      <c r="ACW215" s="170"/>
      <c r="ACX215" s="170"/>
      <c r="ACY215" s="170"/>
      <c r="ACZ215" s="170"/>
      <c r="ADA215" s="170"/>
      <c r="ADB215" s="170"/>
      <c r="ADC215" s="170"/>
      <c r="ADD215" s="170"/>
      <c r="ADE215" s="170"/>
      <c r="ADF215" s="170"/>
      <c r="ADG215" s="170"/>
      <c r="ADH215" s="170"/>
      <c r="ADI215" s="170"/>
      <c r="ADJ215" s="170"/>
      <c r="ADK215" s="170"/>
      <c r="ADL215" s="170"/>
      <c r="ADM215" s="170"/>
      <c r="ADN215" s="170"/>
      <c r="ADO215" s="170"/>
      <c r="ADP215" s="170"/>
      <c r="ADQ215" s="170"/>
      <c r="ADR215" s="170"/>
      <c r="ADS215" s="170"/>
      <c r="ADT215" s="170"/>
      <c r="ADU215" s="170"/>
      <c r="ADV215" s="170"/>
      <c r="ADW215" s="170"/>
      <c r="ADX215" s="170"/>
      <c r="ADY215" s="170"/>
      <c r="ADZ215" s="170"/>
      <c r="AEA215" s="170"/>
      <c r="AEB215" s="170"/>
      <c r="AEC215" s="170"/>
      <c r="AED215" s="170"/>
      <c r="AEE215" s="170"/>
      <c r="AEF215" s="170"/>
      <c r="AEG215" s="170"/>
      <c r="AEH215" s="170"/>
      <c r="AEI215" s="170"/>
      <c r="AEJ215" s="170"/>
      <c r="AEK215" s="170"/>
      <c r="AEL215" s="170"/>
      <c r="AEM215" s="170"/>
      <c r="AEN215" s="170"/>
      <c r="AEO215" s="170"/>
      <c r="AEP215" s="170"/>
      <c r="AEQ215" s="170"/>
      <c r="AER215" s="170"/>
      <c r="AES215" s="170"/>
      <c r="AET215" s="170"/>
      <c r="AEU215" s="170"/>
      <c r="AEV215" s="170"/>
      <c r="AEW215" s="170"/>
      <c r="AEX215" s="170"/>
      <c r="AEY215" s="170"/>
      <c r="AEZ215" s="170"/>
      <c r="AFA215" s="170"/>
      <c r="AFB215" s="170"/>
      <c r="AFC215" s="170"/>
      <c r="AFD215" s="170"/>
      <c r="AFE215" s="170"/>
      <c r="AFF215" s="170"/>
      <c r="AFG215" s="170"/>
      <c r="AFH215" s="170"/>
      <c r="AFI215" s="170"/>
      <c r="AFJ215" s="170"/>
      <c r="AFK215" s="170"/>
      <c r="AFL215" s="170"/>
      <c r="AFM215" s="170"/>
      <c r="AFN215" s="170"/>
      <c r="AFO215" s="170"/>
      <c r="AFP215" s="170"/>
      <c r="AFQ215" s="170"/>
      <c r="AFR215" s="170"/>
      <c r="AFS215" s="170"/>
      <c r="AFT215" s="170"/>
      <c r="AFU215" s="170"/>
      <c r="AFV215" s="170"/>
      <c r="AFW215" s="170"/>
      <c r="AFX215" s="170"/>
      <c r="AFY215" s="170"/>
      <c r="AFZ215" s="170"/>
      <c r="AGA215" s="170"/>
      <c r="AGB215" s="170"/>
      <c r="AGC215" s="170"/>
      <c r="AGD215" s="170"/>
      <c r="AGE215" s="170"/>
      <c r="AGF215" s="170"/>
      <c r="AGG215" s="170"/>
      <c r="AGH215" s="170"/>
      <c r="AGI215" s="170"/>
      <c r="AGJ215" s="170"/>
      <c r="AGK215" s="170"/>
      <c r="AGL215" s="170"/>
      <c r="AGM215" s="170"/>
      <c r="AGN215" s="170"/>
      <c r="AGO215" s="170"/>
      <c r="AGP215" s="170"/>
      <c r="AGQ215" s="170"/>
      <c r="AGR215" s="170"/>
      <c r="AGS215" s="170"/>
      <c r="AGT215" s="170"/>
      <c r="AGU215" s="170"/>
      <c r="AGV215" s="170"/>
      <c r="AGW215" s="170"/>
      <c r="AGX215" s="170"/>
      <c r="AGY215" s="170"/>
      <c r="AGZ215" s="170"/>
      <c r="AHA215" s="170"/>
      <c r="AHB215" s="170"/>
      <c r="AHC215" s="170"/>
      <c r="AHD215" s="170"/>
      <c r="AHE215" s="170"/>
      <c r="AHF215" s="170"/>
      <c r="AHG215" s="170"/>
      <c r="AHH215" s="170"/>
      <c r="AHI215" s="170"/>
      <c r="AHJ215" s="170"/>
      <c r="AHK215" s="170"/>
      <c r="AHL215" s="170"/>
      <c r="AHM215" s="170"/>
      <c r="AHN215" s="170"/>
      <c r="AHO215" s="170"/>
      <c r="AHP215" s="170"/>
      <c r="AHQ215" s="170"/>
      <c r="AHR215" s="170"/>
      <c r="AHS215" s="170"/>
      <c r="AHT215" s="170"/>
      <c r="AHU215" s="170"/>
      <c r="AHV215" s="170"/>
      <c r="AHW215" s="170"/>
      <c r="AHX215" s="170"/>
      <c r="AHY215" s="170"/>
      <c r="AHZ215" s="170"/>
      <c r="AIA215" s="170"/>
      <c r="AIB215" s="170"/>
      <c r="AIC215" s="170"/>
      <c r="AID215" s="170"/>
      <c r="AIE215" s="170"/>
      <c r="AIF215" s="170"/>
      <c r="AIG215" s="170"/>
      <c r="AIH215" s="170"/>
      <c r="AII215" s="170"/>
      <c r="AIJ215" s="170"/>
      <c r="AIK215" s="170"/>
      <c r="AIL215" s="170"/>
      <c r="AIM215" s="170"/>
      <c r="AIN215" s="170"/>
      <c r="AIO215" s="170"/>
      <c r="AIP215" s="170"/>
      <c r="AIQ215" s="170"/>
      <c r="AIR215" s="170"/>
      <c r="AIS215" s="170"/>
      <c r="AIT215" s="170"/>
      <c r="AIU215" s="170"/>
      <c r="AIV215" s="170"/>
      <c r="AIW215" s="170"/>
      <c r="AIX215" s="170"/>
      <c r="AIY215" s="170"/>
      <c r="AIZ215" s="170"/>
      <c r="AJA215" s="170"/>
      <c r="AJB215" s="170"/>
      <c r="AJC215" s="170"/>
      <c r="AJD215" s="170"/>
      <c r="AJE215" s="170"/>
      <c r="AJF215" s="170"/>
      <c r="AJG215" s="170"/>
      <c r="AJH215" s="170"/>
      <c r="AJI215" s="170"/>
      <c r="AJJ215" s="170"/>
      <c r="AJK215" s="170"/>
      <c r="AJL215" s="170"/>
      <c r="AJM215" s="170"/>
      <c r="AJN215" s="170"/>
      <c r="AJO215" s="170"/>
      <c r="AJP215" s="170"/>
      <c r="AJQ215" s="170"/>
      <c r="AJR215" s="170"/>
      <c r="AJS215" s="170"/>
      <c r="AJT215" s="170"/>
      <c r="AJU215" s="170"/>
      <c r="AJV215" s="170"/>
      <c r="AJW215" s="170"/>
      <c r="AJX215" s="170"/>
      <c r="AJY215" s="170"/>
      <c r="AJZ215" s="170"/>
      <c r="AKA215" s="170"/>
      <c r="AKB215" s="170"/>
      <c r="AKC215" s="170"/>
      <c r="AKD215" s="170"/>
      <c r="AKE215" s="170"/>
      <c r="AKF215" s="170"/>
      <c r="AKG215" s="170"/>
      <c r="AKH215" s="170"/>
      <c r="AKI215" s="170"/>
      <c r="AKJ215" s="170"/>
      <c r="AKK215" s="170"/>
      <c r="AKL215" s="170"/>
      <c r="AKM215" s="170"/>
      <c r="AKN215" s="170"/>
      <c r="AKO215" s="170"/>
      <c r="AKP215" s="170"/>
      <c r="AKQ215" s="170"/>
      <c r="AKR215" s="170"/>
      <c r="AKS215" s="170"/>
      <c r="AKT215" s="170"/>
      <c r="AKU215" s="170"/>
      <c r="AKV215" s="170"/>
      <c r="AKW215" s="170"/>
      <c r="AKX215" s="170"/>
      <c r="AKY215" s="170"/>
      <c r="AKZ215" s="170"/>
      <c r="ALA215" s="170"/>
      <c r="ALB215" s="170"/>
      <c r="ALC215" s="170"/>
      <c r="ALD215" s="170"/>
      <c r="ALE215" s="170"/>
      <c r="ALF215" s="170"/>
      <c r="ALG215" s="170"/>
      <c r="ALH215" s="170"/>
      <c r="ALI215" s="170"/>
      <c r="ALJ215" s="170"/>
      <c r="ALK215" s="170"/>
      <c r="ALL215" s="170"/>
      <c r="ALM215" s="170"/>
      <c r="ALN215" s="170"/>
      <c r="ALO215" s="170"/>
      <c r="ALP215" s="170"/>
      <c r="ALQ215" s="170"/>
      <c r="ALR215" s="170"/>
      <c r="ALS215" s="170"/>
      <c r="ALT215" s="170"/>
      <c r="ALU215" s="170"/>
      <c r="ALV215" s="170"/>
      <c r="ALW215" s="170"/>
      <c r="ALX215" s="170"/>
      <c r="ALY215" s="170"/>
      <c r="ALZ215" s="170"/>
      <c r="AMA215" s="170"/>
      <c r="AMB215" s="170"/>
      <c r="AMC215" s="170"/>
      <c r="AMD215" s="170"/>
      <c r="AME215" s="170"/>
      <c r="AMF215" s="170"/>
      <c r="AMG215" s="170"/>
      <c r="AMH215" s="170"/>
      <c r="AMI215" s="170"/>
      <c r="AMJ215" s="170"/>
    </row>
    <row r="216" spans="1:1026" x14ac:dyDescent="0.25">
      <c r="A216" s="372" t="s">
        <v>899</v>
      </c>
      <c r="B216" s="257">
        <v>216</v>
      </c>
      <c r="C216" s="258" t="s">
        <v>24325</v>
      </c>
      <c r="D216" s="290" t="s">
        <v>900</v>
      </c>
      <c r="E216" s="286"/>
      <c r="F216" s="278">
        <v>4</v>
      </c>
      <c r="G216" s="280"/>
      <c r="H216" s="280"/>
      <c r="I216" s="492">
        <v>0.4</v>
      </c>
      <c r="J216" s="292" t="s">
        <v>748</v>
      </c>
      <c r="K216" s="293">
        <v>1</v>
      </c>
      <c r="L216" s="293">
        <v>1</v>
      </c>
      <c r="M216" s="293">
        <v>1</v>
      </c>
      <c r="N216" s="293"/>
      <c r="O216" s="393"/>
      <c r="P216" s="393"/>
      <c r="Q216" s="394">
        <v>2</v>
      </c>
      <c r="R216" s="293"/>
      <c r="S216" s="293"/>
      <c r="T216" s="293"/>
      <c r="U216" s="293"/>
      <c r="V216" s="293"/>
      <c r="W216" s="283">
        <f t="shared" si="87"/>
        <v>100</v>
      </c>
      <c r="X216" s="283">
        <f t="shared" si="100"/>
        <v>100</v>
      </c>
      <c r="Y216" s="283">
        <f t="shared" si="101"/>
        <v>100</v>
      </c>
      <c r="Z216" s="283">
        <f t="shared" si="88"/>
        <v>100</v>
      </c>
      <c r="AA216" s="283">
        <f t="shared" si="89"/>
        <v>10</v>
      </c>
      <c r="AB216" s="287">
        <f t="shared" si="90"/>
        <v>100</v>
      </c>
      <c r="AC216" s="287">
        <f t="shared" si="91"/>
        <v>100</v>
      </c>
      <c r="AD216" s="287">
        <f t="shared" si="92"/>
        <v>100</v>
      </c>
      <c r="AE216" s="284">
        <f t="shared" si="111"/>
        <v>1</v>
      </c>
      <c r="AF216" s="284">
        <f t="shared" si="96"/>
        <v>1</v>
      </c>
      <c r="AG216" s="268">
        <f t="shared" si="107"/>
        <v>1</v>
      </c>
      <c r="AH216" s="268">
        <f t="shared" si="108"/>
        <v>1</v>
      </c>
      <c r="AI216" s="268">
        <f t="shared" si="109"/>
        <v>3</v>
      </c>
      <c r="AJ216" s="268">
        <f t="shared" si="110"/>
        <v>5</v>
      </c>
      <c r="AK216" s="506" t="s">
        <v>24099</v>
      </c>
      <c r="AL216" s="286"/>
      <c r="AM216" s="286"/>
      <c r="AN216" s="511"/>
      <c r="AO216" s="357"/>
      <c r="AP216" s="357"/>
      <c r="AQ216" s="277" t="s">
        <v>901</v>
      </c>
      <c r="AR216" s="171" t="s">
        <v>902</v>
      </c>
      <c r="AS216" s="171"/>
      <c r="AT216" s="286"/>
      <c r="AU216" s="286"/>
      <c r="AV216" s="559"/>
      <c r="AW216" s="170"/>
      <c r="AX216" s="170"/>
      <c r="AY216" s="170"/>
      <c r="AZ216" s="170"/>
      <c r="BA216" s="170"/>
      <c r="BB216" s="170"/>
      <c r="BC216" s="170"/>
      <c r="BD216" s="170"/>
      <c r="BE216" s="170"/>
      <c r="BF216" s="170"/>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170"/>
      <c r="CJ216" s="170"/>
      <c r="CK216" s="170"/>
      <c r="CL216" s="170"/>
      <c r="CM216" s="170"/>
      <c r="CN216" s="170"/>
      <c r="CO216" s="170"/>
      <c r="CP216" s="170"/>
      <c r="CQ216" s="170"/>
      <c r="CR216" s="170"/>
      <c r="CS216" s="170"/>
      <c r="CT216" s="170"/>
      <c r="CU216" s="170"/>
      <c r="CV216" s="170"/>
      <c r="CW216" s="170"/>
      <c r="CX216" s="170"/>
      <c r="CY216" s="170"/>
      <c r="CZ216" s="170"/>
      <c r="DA216" s="170"/>
      <c r="DB216" s="170"/>
      <c r="DC216" s="170"/>
      <c r="DD216" s="170"/>
      <c r="DE216" s="170"/>
      <c r="DF216" s="170"/>
      <c r="DG216" s="170"/>
      <c r="DH216" s="170"/>
      <c r="DI216" s="170"/>
      <c r="DJ216" s="170"/>
      <c r="DK216" s="170"/>
      <c r="DL216" s="170"/>
      <c r="DM216" s="170"/>
      <c r="DN216" s="170"/>
      <c r="DO216" s="170"/>
      <c r="DP216" s="170"/>
      <c r="DQ216" s="170"/>
      <c r="DR216" s="170"/>
      <c r="DS216" s="170"/>
      <c r="DT216" s="170"/>
      <c r="DU216" s="170"/>
      <c r="DV216" s="170"/>
      <c r="DW216" s="170"/>
      <c r="DX216" s="170"/>
      <c r="DY216" s="170"/>
      <c r="DZ216" s="170"/>
      <c r="EA216" s="170"/>
      <c r="EB216" s="170"/>
      <c r="EC216" s="170"/>
      <c r="ED216" s="170"/>
      <c r="EE216" s="170"/>
      <c r="EF216" s="170"/>
      <c r="EG216" s="170"/>
      <c r="EH216" s="170"/>
      <c r="EI216" s="170"/>
      <c r="EJ216" s="170"/>
      <c r="EK216" s="170"/>
      <c r="EL216" s="170"/>
      <c r="EM216" s="170"/>
      <c r="EN216" s="170"/>
      <c r="EO216" s="170"/>
      <c r="EP216" s="170"/>
      <c r="EQ216" s="170"/>
      <c r="ER216" s="170"/>
      <c r="ES216" s="170"/>
      <c r="ET216" s="170"/>
      <c r="EU216" s="170"/>
      <c r="EV216" s="170"/>
      <c r="EW216" s="170"/>
      <c r="EX216" s="170"/>
      <c r="EY216" s="170"/>
      <c r="EZ216" s="170"/>
      <c r="FA216" s="170"/>
      <c r="FB216" s="170"/>
      <c r="FC216" s="170"/>
      <c r="FD216" s="170"/>
      <c r="FE216" s="170"/>
      <c r="FF216" s="170"/>
      <c r="FG216" s="170"/>
      <c r="FH216" s="170"/>
      <c r="FI216" s="170"/>
      <c r="FJ216" s="170"/>
      <c r="FK216" s="170"/>
      <c r="FL216" s="170"/>
      <c r="FM216" s="170"/>
      <c r="FN216" s="170"/>
      <c r="FO216" s="170"/>
      <c r="FP216" s="170"/>
      <c r="FQ216" s="170"/>
      <c r="FR216" s="170"/>
      <c r="FS216" s="170"/>
      <c r="FT216" s="170"/>
      <c r="FU216" s="170"/>
      <c r="FV216" s="170"/>
      <c r="FW216" s="170"/>
      <c r="FX216" s="170"/>
      <c r="FY216" s="170"/>
      <c r="FZ216" s="170"/>
      <c r="GA216" s="170"/>
      <c r="GB216" s="170"/>
      <c r="GC216" s="170"/>
      <c r="GD216" s="170"/>
      <c r="GE216" s="170"/>
      <c r="GF216" s="170"/>
      <c r="GG216" s="170"/>
      <c r="GH216" s="170"/>
      <c r="GI216" s="170"/>
      <c r="GJ216" s="170"/>
      <c r="GK216" s="170"/>
      <c r="GL216" s="170"/>
      <c r="GM216" s="170"/>
      <c r="GN216" s="170"/>
      <c r="GO216" s="170"/>
      <c r="GP216" s="170"/>
      <c r="GQ216" s="170"/>
      <c r="GR216" s="170"/>
      <c r="GS216" s="170"/>
      <c r="GT216" s="170"/>
      <c r="GU216" s="170"/>
      <c r="GV216" s="170"/>
      <c r="GW216" s="170"/>
      <c r="GX216" s="170"/>
      <c r="GY216" s="170"/>
      <c r="GZ216" s="170"/>
      <c r="HA216" s="170"/>
      <c r="HB216" s="170"/>
      <c r="HC216" s="170"/>
      <c r="HD216" s="170"/>
      <c r="HE216" s="170"/>
      <c r="HF216" s="170"/>
      <c r="HG216" s="170"/>
      <c r="HH216" s="170"/>
      <c r="HI216" s="170"/>
      <c r="HJ216" s="170"/>
      <c r="HK216" s="170"/>
      <c r="HL216" s="170"/>
      <c r="HM216" s="170"/>
      <c r="HN216" s="170"/>
      <c r="HO216" s="170"/>
      <c r="HP216" s="170"/>
      <c r="HQ216" s="170"/>
      <c r="HR216" s="170"/>
      <c r="HS216" s="170"/>
      <c r="HT216" s="170"/>
      <c r="HU216" s="170"/>
      <c r="HV216" s="170"/>
      <c r="HW216" s="170"/>
      <c r="HX216" s="170"/>
      <c r="HY216" s="170"/>
      <c r="HZ216" s="170"/>
      <c r="IA216" s="170"/>
      <c r="IB216" s="170"/>
      <c r="IC216" s="170"/>
      <c r="ID216" s="170"/>
      <c r="IE216" s="170"/>
      <c r="IF216" s="170"/>
      <c r="IG216" s="170"/>
      <c r="IH216" s="170"/>
      <c r="II216" s="170"/>
      <c r="IJ216" s="170"/>
      <c r="IK216" s="170"/>
      <c r="IL216" s="170"/>
      <c r="IM216" s="170"/>
      <c r="IN216" s="170"/>
      <c r="IO216" s="170"/>
      <c r="IP216" s="170"/>
      <c r="IQ216" s="170"/>
      <c r="IR216" s="170"/>
      <c r="IS216" s="170"/>
      <c r="IT216" s="170"/>
      <c r="IU216" s="170"/>
      <c r="IV216" s="170"/>
      <c r="IW216" s="170"/>
      <c r="IX216" s="170"/>
      <c r="IY216" s="170"/>
      <c r="IZ216" s="170"/>
      <c r="JA216" s="170"/>
      <c r="JB216" s="170"/>
      <c r="JC216" s="170"/>
      <c r="JD216" s="170"/>
      <c r="JE216" s="170"/>
      <c r="JF216" s="170"/>
      <c r="JG216" s="170"/>
      <c r="JH216" s="170"/>
      <c r="JI216" s="170"/>
      <c r="JJ216" s="170"/>
      <c r="JK216" s="170"/>
      <c r="JL216" s="170"/>
      <c r="JM216" s="170"/>
      <c r="JN216" s="170"/>
      <c r="JO216" s="170"/>
      <c r="JP216" s="170"/>
      <c r="JQ216" s="170"/>
      <c r="JR216" s="170"/>
      <c r="JS216" s="170"/>
      <c r="JT216" s="170"/>
      <c r="JU216" s="170"/>
      <c r="JV216" s="170"/>
      <c r="JW216" s="170"/>
      <c r="JX216" s="170"/>
      <c r="JY216" s="170"/>
      <c r="JZ216" s="170"/>
      <c r="KA216" s="170"/>
      <c r="KB216" s="170"/>
      <c r="KC216" s="170"/>
      <c r="KD216" s="170"/>
      <c r="KE216" s="170"/>
      <c r="KF216" s="170"/>
      <c r="KG216" s="170"/>
      <c r="KH216" s="170"/>
      <c r="KI216" s="170"/>
      <c r="KJ216" s="170"/>
      <c r="KK216" s="170"/>
      <c r="KL216" s="170"/>
      <c r="KM216" s="170"/>
      <c r="KN216" s="170"/>
      <c r="KO216" s="170"/>
      <c r="KP216" s="170"/>
      <c r="KQ216" s="170"/>
      <c r="KR216" s="170"/>
      <c r="KS216" s="170"/>
      <c r="KT216" s="170"/>
      <c r="KU216" s="170"/>
      <c r="KV216" s="170"/>
      <c r="KW216" s="170"/>
      <c r="KX216" s="170"/>
      <c r="KY216" s="170"/>
      <c r="KZ216" s="170"/>
      <c r="LA216" s="170"/>
      <c r="LB216" s="170"/>
      <c r="LC216" s="170"/>
      <c r="LD216" s="170"/>
      <c r="LE216" s="170"/>
      <c r="LF216" s="170"/>
      <c r="LG216" s="170"/>
      <c r="LH216" s="170"/>
      <c r="LI216" s="170"/>
      <c r="LJ216" s="170"/>
      <c r="LK216" s="170"/>
      <c r="LL216" s="170"/>
      <c r="LM216" s="170"/>
      <c r="LN216" s="170"/>
      <c r="LO216" s="170"/>
      <c r="LP216" s="170"/>
      <c r="LQ216" s="170"/>
      <c r="LR216" s="170"/>
      <c r="LS216" s="170"/>
      <c r="LT216" s="170"/>
      <c r="LU216" s="170"/>
      <c r="LV216" s="170"/>
      <c r="LW216" s="170"/>
      <c r="LX216" s="170"/>
      <c r="LY216" s="170"/>
      <c r="LZ216" s="170"/>
      <c r="MA216" s="170"/>
      <c r="MB216" s="170"/>
      <c r="MC216" s="170"/>
      <c r="MD216" s="170"/>
      <c r="ME216" s="170"/>
      <c r="MF216" s="170"/>
      <c r="MG216" s="170"/>
      <c r="MH216" s="170"/>
      <c r="MI216" s="170"/>
      <c r="MJ216" s="170"/>
      <c r="MK216" s="170"/>
      <c r="ML216" s="170"/>
      <c r="MM216" s="170"/>
      <c r="MN216" s="170"/>
      <c r="MO216" s="170"/>
      <c r="MP216" s="170"/>
      <c r="MQ216" s="170"/>
      <c r="MR216" s="170"/>
      <c r="MS216" s="170"/>
      <c r="MT216" s="170"/>
      <c r="MU216" s="170"/>
      <c r="MV216" s="170"/>
      <c r="MW216" s="170"/>
      <c r="MX216" s="170"/>
      <c r="MY216" s="170"/>
      <c r="MZ216" s="170"/>
      <c r="NA216" s="170"/>
      <c r="NB216" s="170"/>
      <c r="NC216" s="170"/>
      <c r="ND216" s="170"/>
      <c r="NE216" s="170"/>
      <c r="NF216" s="170"/>
      <c r="NG216" s="170"/>
      <c r="NH216" s="170"/>
      <c r="NI216" s="170"/>
      <c r="NJ216" s="170"/>
      <c r="NK216" s="170"/>
      <c r="NL216" s="170"/>
      <c r="NM216" s="170"/>
      <c r="NN216" s="170"/>
      <c r="NO216" s="170"/>
      <c r="NP216" s="170"/>
      <c r="NQ216" s="170"/>
      <c r="NR216" s="170"/>
      <c r="NS216" s="170"/>
      <c r="NT216" s="170"/>
      <c r="NU216" s="170"/>
      <c r="NV216" s="170"/>
      <c r="NW216" s="170"/>
      <c r="NX216" s="170"/>
      <c r="NY216" s="170"/>
      <c r="NZ216" s="170"/>
      <c r="OA216" s="170"/>
      <c r="OB216" s="170"/>
      <c r="OC216" s="170"/>
      <c r="OD216" s="170"/>
      <c r="OE216" s="170"/>
      <c r="OF216" s="170"/>
      <c r="OG216" s="170"/>
      <c r="OH216" s="170"/>
      <c r="OI216" s="170"/>
      <c r="OJ216" s="170"/>
      <c r="OK216" s="170"/>
      <c r="OL216" s="170"/>
      <c r="OM216" s="170"/>
      <c r="ON216" s="170"/>
      <c r="OO216" s="170"/>
      <c r="OP216" s="170"/>
      <c r="OQ216" s="170"/>
      <c r="OR216" s="170"/>
      <c r="OS216" s="170"/>
      <c r="OT216" s="170"/>
      <c r="OU216" s="170"/>
      <c r="OV216" s="170"/>
      <c r="OW216" s="170"/>
      <c r="OX216" s="170"/>
      <c r="OY216" s="170"/>
      <c r="OZ216" s="170"/>
      <c r="PA216" s="170"/>
      <c r="PB216" s="170"/>
      <c r="PC216" s="170"/>
      <c r="PD216" s="170"/>
      <c r="PE216" s="170"/>
      <c r="PF216" s="170"/>
      <c r="PG216" s="170"/>
      <c r="PH216" s="170"/>
      <c r="PI216" s="170"/>
      <c r="PJ216" s="170"/>
      <c r="PK216" s="170"/>
      <c r="PL216" s="170"/>
      <c r="PM216" s="170"/>
      <c r="PN216" s="170"/>
      <c r="PO216" s="170"/>
      <c r="PP216" s="170"/>
      <c r="PQ216" s="170"/>
      <c r="PR216" s="170"/>
      <c r="PS216" s="170"/>
      <c r="PT216" s="170"/>
      <c r="PU216" s="170"/>
      <c r="PV216" s="170"/>
      <c r="PW216" s="170"/>
      <c r="PX216" s="170"/>
      <c r="PY216" s="170"/>
      <c r="PZ216" s="170"/>
      <c r="QA216" s="170"/>
      <c r="QB216" s="170"/>
      <c r="QC216" s="170"/>
      <c r="QD216" s="170"/>
      <c r="QE216" s="170"/>
      <c r="QF216" s="170"/>
      <c r="QG216" s="170"/>
      <c r="QH216" s="170"/>
      <c r="QI216" s="170"/>
      <c r="QJ216" s="170"/>
      <c r="QK216" s="170"/>
      <c r="QL216" s="170"/>
      <c r="QM216" s="170"/>
      <c r="QN216" s="170"/>
      <c r="QO216" s="170"/>
      <c r="QP216" s="170"/>
      <c r="QQ216" s="170"/>
      <c r="QR216" s="170"/>
      <c r="QS216" s="170"/>
      <c r="QT216" s="170"/>
      <c r="QU216" s="170"/>
      <c r="QV216" s="170"/>
      <c r="QW216" s="170"/>
      <c r="QX216" s="170"/>
      <c r="QY216" s="170"/>
      <c r="QZ216" s="170"/>
      <c r="RA216" s="170"/>
      <c r="RB216" s="170"/>
      <c r="RC216" s="170"/>
      <c r="RD216" s="170"/>
      <c r="RE216" s="170"/>
      <c r="RF216" s="170"/>
      <c r="RG216" s="170"/>
      <c r="RH216" s="170"/>
      <c r="RI216" s="170"/>
      <c r="RJ216" s="170"/>
      <c r="RK216" s="170"/>
      <c r="RL216" s="170"/>
      <c r="RM216" s="170"/>
      <c r="RN216" s="170"/>
      <c r="RO216" s="170"/>
      <c r="RP216" s="170"/>
      <c r="RQ216" s="170"/>
      <c r="RR216" s="170"/>
      <c r="RS216" s="170"/>
      <c r="RT216" s="170"/>
      <c r="RU216" s="170"/>
      <c r="RV216" s="170"/>
      <c r="RW216" s="170"/>
      <c r="RX216" s="170"/>
      <c r="RY216" s="170"/>
      <c r="RZ216" s="170"/>
      <c r="SA216" s="170"/>
      <c r="SB216" s="170"/>
      <c r="SC216" s="170"/>
      <c r="SD216" s="170"/>
      <c r="SE216" s="170"/>
      <c r="SF216" s="170"/>
      <c r="SG216" s="170"/>
      <c r="SH216" s="170"/>
      <c r="SI216" s="170"/>
      <c r="SJ216" s="170"/>
      <c r="SK216" s="170"/>
      <c r="SL216" s="170"/>
      <c r="SM216" s="170"/>
      <c r="SN216" s="170"/>
      <c r="SO216" s="170"/>
      <c r="SP216" s="170"/>
      <c r="SQ216" s="170"/>
      <c r="SR216" s="170"/>
      <c r="SS216" s="170"/>
      <c r="ST216" s="170"/>
      <c r="SU216" s="170"/>
      <c r="SV216" s="170"/>
      <c r="SW216" s="170"/>
      <c r="SX216" s="170"/>
      <c r="SY216" s="170"/>
      <c r="SZ216" s="170"/>
      <c r="TA216" s="170"/>
      <c r="TB216" s="170"/>
      <c r="TC216" s="170"/>
      <c r="TD216" s="170"/>
      <c r="TE216" s="170"/>
      <c r="TF216" s="170"/>
      <c r="TG216" s="170"/>
      <c r="TH216" s="170"/>
      <c r="TI216" s="170"/>
      <c r="TJ216" s="170"/>
      <c r="TK216" s="170"/>
      <c r="TL216" s="170"/>
      <c r="TM216" s="170"/>
      <c r="TN216" s="170"/>
      <c r="TO216" s="170"/>
      <c r="TP216" s="170"/>
      <c r="TQ216" s="170"/>
      <c r="TR216" s="170"/>
      <c r="TS216" s="170"/>
      <c r="TT216" s="170"/>
      <c r="TU216" s="170"/>
      <c r="TV216" s="170"/>
      <c r="TW216" s="170"/>
      <c r="TX216" s="170"/>
      <c r="TY216" s="170"/>
      <c r="TZ216" s="170"/>
      <c r="UA216" s="170"/>
      <c r="UB216" s="170"/>
      <c r="UC216" s="170"/>
      <c r="UD216" s="170"/>
      <c r="UE216" s="170"/>
      <c r="UF216" s="170"/>
      <c r="UG216" s="170"/>
      <c r="UH216" s="170"/>
      <c r="UI216" s="170"/>
      <c r="UJ216" s="170"/>
      <c r="UK216" s="170"/>
      <c r="UL216" s="170"/>
      <c r="UM216" s="170"/>
      <c r="UN216" s="170"/>
      <c r="UO216" s="170"/>
      <c r="UP216" s="170"/>
      <c r="UQ216" s="170"/>
      <c r="UR216" s="170"/>
      <c r="US216" s="170"/>
      <c r="UT216" s="170"/>
      <c r="UU216" s="170"/>
      <c r="UV216" s="170"/>
      <c r="UW216" s="170"/>
      <c r="UX216" s="170"/>
      <c r="UY216" s="170"/>
      <c r="UZ216" s="170"/>
      <c r="VA216" s="170"/>
      <c r="VB216" s="170"/>
      <c r="VC216" s="170"/>
      <c r="VD216" s="170"/>
      <c r="VE216" s="170"/>
      <c r="VF216" s="170"/>
      <c r="VG216" s="170"/>
      <c r="VH216" s="170"/>
      <c r="VI216" s="170"/>
      <c r="VJ216" s="170"/>
      <c r="VK216" s="170"/>
      <c r="VL216" s="170"/>
      <c r="VM216" s="170"/>
      <c r="VN216" s="170"/>
      <c r="VO216" s="170"/>
      <c r="VP216" s="170"/>
      <c r="VQ216" s="170"/>
      <c r="VR216" s="170"/>
      <c r="VS216" s="170"/>
      <c r="VT216" s="170"/>
      <c r="VU216" s="170"/>
      <c r="VV216" s="170"/>
      <c r="VW216" s="170"/>
      <c r="VX216" s="170"/>
      <c r="VY216" s="170"/>
      <c r="VZ216" s="170"/>
      <c r="WA216" s="170"/>
      <c r="WB216" s="170"/>
      <c r="WC216" s="170"/>
      <c r="WD216" s="170"/>
      <c r="WE216" s="170"/>
      <c r="WF216" s="170"/>
      <c r="WG216" s="170"/>
      <c r="WH216" s="170"/>
      <c r="WI216" s="170"/>
      <c r="WJ216" s="170"/>
      <c r="WK216" s="170"/>
      <c r="WL216" s="170"/>
      <c r="WM216" s="170"/>
      <c r="WN216" s="170"/>
      <c r="WO216" s="170"/>
      <c r="WP216" s="170"/>
      <c r="WQ216" s="170"/>
      <c r="WR216" s="170"/>
      <c r="WS216" s="170"/>
      <c r="WT216" s="170"/>
      <c r="WU216" s="170"/>
      <c r="WV216" s="170"/>
      <c r="WW216" s="170"/>
      <c r="WX216" s="170"/>
      <c r="WY216" s="170"/>
      <c r="WZ216" s="170"/>
      <c r="XA216" s="170"/>
      <c r="XB216" s="170"/>
      <c r="XC216" s="170"/>
      <c r="XD216" s="170"/>
      <c r="XE216" s="170"/>
      <c r="XF216" s="170"/>
      <c r="XG216" s="170"/>
      <c r="XH216" s="170"/>
      <c r="XI216" s="170"/>
      <c r="XJ216" s="170"/>
      <c r="XK216" s="170"/>
      <c r="XL216" s="170"/>
      <c r="XM216" s="170"/>
      <c r="XN216" s="170"/>
      <c r="XO216" s="170"/>
      <c r="XP216" s="170"/>
      <c r="XQ216" s="170"/>
      <c r="XR216" s="170"/>
      <c r="XS216" s="170"/>
      <c r="XT216" s="170"/>
      <c r="XU216" s="170"/>
      <c r="XV216" s="170"/>
      <c r="XW216" s="170"/>
      <c r="XX216" s="170"/>
      <c r="XY216" s="170"/>
      <c r="XZ216" s="170"/>
      <c r="YA216" s="170"/>
      <c r="YB216" s="170"/>
      <c r="YC216" s="170"/>
      <c r="YD216" s="170"/>
      <c r="YE216" s="170"/>
      <c r="YF216" s="170"/>
      <c r="YG216" s="170"/>
      <c r="YH216" s="170"/>
      <c r="YI216" s="170"/>
      <c r="YJ216" s="170"/>
      <c r="YK216" s="170"/>
      <c r="YL216" s="170"/>
      <c r="YM216" s="170"/>
      <c r="YN216" s="170"/>
      <c r="YO216" s="170"/>
      <c r="YP216" s="170"/>
      <c r="YQ216" s="170"/>
      <c r="YR216" s="170"/>
      <c r="YS216" s="170"/>
      <c r="YT216" s="170"/>
      <c r="YU216" s="170"/>
      <c r="YV216" s="170"/>
      <c r="YW216" s="170"/>
      <c r="YX216" s="170"/>
      <c r="YY216" s="170"/>
      <c r="YZ216" s="170"/>
      <c r="ZA216" s="170"/>
      <c r="ZB216" s="170"/>
      <c r="ZC216" s="170"/>
      <c r="ZD216" s="170"/>
      <c r="ZE216" s="170"/>
      <c r="ZF216" s="170"/>
      <c r="ZG216" s="170"/>
      <c r="ZH216" s="170"/>
      <c r="ZI216" s="170"/>
      <c r="ZJ216" s="170"/>
      <c r="ZK216" s="170"/>
      <c r="ZL216" s="170"/>
      <c r="ZM216" s="170"/>
      <c r="ZN216" s="170"/>
      <c r="ZO216" s="170"/>
      <c r="ZP216" s="170"/>
      <c r="ZQ216" s="170"/>
      <c r="ZR216" s="170"/>
      <c r="ZS216" s="170"/>
      <c r="ZT216" s="170"/>
      <c r="ZU216" s="170"/>
      <c r="ZV216" s="170"/>
      <c r="ZW216" s="170"/>
      <c r="ZX216" s="170"/>
      <c r="ZY216" s="170"/>
      <c r="ZZ216" s="170"/>
      <c r="AAA216" s="170"/>
      <c r="AAB216" s="170"/>
      <c r="AAC216" s="170"/>
      <c r="AAD216" s="170"/>
      <c r="AAE216" s="170"/>
      <c r="AAF216" s="170"/>
      <c r="AAG216" s="170"/>
      <c r="AAH216" s="170"/>
      <c r="AAI216" s="170"/>
      <c r="AAJ216" s="170"/>
      <c r="AAK216" s="170"/>
      <c r="AAL216" s="170"/>
      <c r="AAM216" s="170"/>
      <c r="AAN216" s="170"/>
      <c r="AAO216" s="170"/>
      <c r="AAP216" s="170"/>
      <c r="AAQ216" s="170"/>
      <c r="AAR216" s="170"/>
      <c r="AAS216" s="170"/>
      <c r="AAT216" s="170"/>
      <c r="AAU216" s="170"/>
      <c r="AAV216" s="170"/>
      <c r="AAW216" s="170"/>
      <c r="AAX216" s="170"/>
      <c r="AAY216" s="170"/>
      <c r="AAZ216" s="170"/>
      <c r="ABA216" s="170"/>
      <c r="ABB216" s="170"/>
      <c r="ABC216" s="170"/>
      <c r="ABD216" s="170"/>
      <c r="ABE216" s="170"/>
      <c r="ABF216" s="170"/>
      <c r="ABG216" s="170"/>
      <c r="ABH216" s="170"/>
      <c r="ABI216" s="170"/>
      <c r="ABJ216" s="170"/>
      <c r="ABK216" s="170"/>
      <c r="ABL216" s="170"/>
      <c r="ABM216" s="170"/>
      <c r="ABN216" s="170"/>
      <c r="ABO216" s="170"/>
      <c r="ABP216" s="170"/>
      <c r="ABQ216" s="170"/>
      <c r="ABR216" s="170"/>
      <c r="ABS216" s="170"/>
      <c r="ABT216" s="170"/>
      <c r="ABU216" s="170"/>
      <c r="ABV216" s="170"/>
      <c r="ABW216" s="170"/>
      <c r="ABX216" s="170"/>
      <c r="ABY216" s="170"/>
      <c r="ABZ216" s="170"/>
      <c r="ACA216" s="170"/>
      <c r="ACB216" s="170"/>
      <c r="ACC216" s="170"/>
      <c r="ACD216" s="170"/>
      <c r="ACE216" s="170"/>
      <c r="ACF216" s="170"/>
      <c r="ACG216" s="170"/>
      <c r="ACH216" s="170"/>
      <c r="ACI216" s="170"/>
      <c r="ACJ216" s="170"/>
      <c r="ACK216" s="170"/>
      <c r="ACL216" s="170"/>
      <c r="ACM216" s="170"/>
      <c r="ACN216" s="170"/>
      <c r="ACO216" s="170"/>
      <c r="ACP216" s="170"/>
      <c r="ACQ216" s="170"/>
      <c r="ACR216" s="170"/>
      <c r="ACS216" s="170"/>
      <c r="ACT216" s="170"/>
      <c r="ACU216" s="170"/>
      <c r="ACV216" s="170"/>
      <c r="ACW216" s="170"/>
      <c r="ACX216" s="170"/>
      <c r="ACY216" s="170"/>
      <c r="ACZ216" s="170"/>
      <c r="ADA216" s="170"/>
      <c r="ADB216" s="170"/>
      <c r="ADC216" s="170"/>
      <c r="ADD216" s="170"/>
      <c r="ADE216" s="170"/>
      <c r="ADF216" s="170"/>
      <c r="ADG216" s="170"/>
      <c r="ADH216" s="170"/>
      <c r="ADI216" s="170"/>
      <c r="ADJ216" s="170"/>
      <c r="ADK216" s="170"/>
      <c r="ADL216" s="170"/>
      <c r="ADM216" s="170"/>
      <c r="ADN216" s="170"/>
      <c r="ADO216" s="170"/>
      <c r="ADP216" s="170"/>
      <c r="ADQ216" s="170"/>
      <c r="ADR216" s="170"/>
      <c r="ADS216" s="170"/>
      <c r="ADT216" s="170"/>
      <c r="ADU216" s="170"/>
      <c r="ADV216" s="170"/>
      <c r="ADW216" s="170"/>
      <c r="ADX216" s="170"/>
      <c r="ADY216" s="170"/>
      <c r="ADZ216" s="170"/>
      <c r="AEA216" s="170"/>
      <c r="AEB216" s="170"/>
      <c r="AEC216" s="170"/>
      <c r="AED216" s="170"/>
      <c r="AEE216" s="170"/>
      <c r="AEF216" s="170"/>
      <c r="AEG216" s="170"/>
      <c r="AEH216" s="170"/>
      <c r="AEI216" s="170"/>
      <c r="AEJ216" s="170"/>
      <c r="AEK216" s="170"/>
      <c r="AEL216" s="170"/>
      <c r="AEM216" s="170"/>
      <c r="AEN216" s="170"/>
      <c r="AEO216" s="170"/>
      <c r="AEP216" s="170"/>
      <c r="AEQ216" s="170"/>
      <c r="AER216" s="170"/>
      <c r="AES216" s="170"/>
      <c r="AET216" s="170"/>
      <c r="AEU216" s="170"/>
      <c r="AEV216" s="170"/>
      <c r="AEW216" s="170"/>
      <c r="AEX216" s="170"/>
      <c r="AEY216" s="170"/>
      <c r="AEZ216" s="170"/>
      <c r="AFA216" s="170"/>
      <c r="AFB216" s="170"/>
      <c r="AFC216" s="170"/>
      <c r="AFD216" s="170"/>
      <c r="AFE216" s="170"/>
      <c r="AFF216" s="170"/>
      <c r="AFG216" s="170"/>
      <c r="AFH216" s="170"/>
      <c r="AFI216" s="170"/>
      <c r="AFJ216" s="170"/>
      <c r="AFK216" s="170"/>
      <c r="AFL216" s="170"/>
      <c r="AFM216" s="170"/>
      <c r="AFN216" s="170"/>
      <c r="AFO216" s="170"/>
      <c r="AFP216" s="170"/>
      <c r="AFQ216" s="170"/>
      <c r="AFR216" s="170"/>
      <c r="AFS216" s="170"/>
      <c r="AFT216" s="170"/>
      <c r="AFU216" s="170"/>
      <c r="AFV216" s="170"/>
      <c r="AFW216" s="170"/>
      <c r="AFX216" s="170"/>
      <c r="AFY216" s="170"/>
      <c r="AFZ216" s="170"/>
      <c r="AGA216" s="170"/>
      <c r="AGB216" s="170"/>
      <c r="AGC216" s="170"/>
      <c r="AGD216" s="170"/>
      <c r="AGE216" s="170"/>
      <c r="AGF216" s="170"/>
      <c r="AGG216" s="170"/>
      <c r="AGH216" s="170"/>
      <c r="AGI216" s="170"/>
      <c r="AGJ216" s="170"/>
      <c r="AGK216" s="170"/>
      <c r="AGL216" s="170"/>
      <c r="AGM216" s="170"/>
      <c r="AGN216" s="170"/>
      <c r="AGO216" s="170"/>
      <c r="AGP216" s="170"/>
      <c r="AGQ216" s="170"/>
      <c r="AGR216" s="170"/>
      <c r="AGS216" s="170"/>
      <c r="AGT216" s="170"/>
      <c r="AGU216" s="170"/>
      <c r="AGV216" s="170"/>
      <c r="AGW216" s="170"/>
      <c r="AGX216" s="170"/>
      <c r="AGY216" s="170"/>
      <c r="AGZ216" s="170"/>
      <c r="AHA216" s="170"/>
      <c r="AHB216" s="170"/>
      <c r="AHC216" s="170"/>
      <c r="AHD216" s="170"/>
      <c r="AHE216" s="170"/>
      <c r="AHF216" s="170"/>
      <c r="AHG216" s="170"/>
      <c r="AHH216" s="170"/>
      <c r="AHI216" s="170"/>
      <c r="AHJ216" s="170"/>
      <c r="AHK216" s="170"/>
      <c r="AHL216" s="170"/>
      <c r="AHM216" s="170"/>
      <c r="AHN216" s="170"/>
      <c r="AHO216" s="170"/>
      <c r="AHP216" s="170"/>
      <c r="AHQ216" s="170"/>
      <c r="AHR216" s="170"/>
      <c r="AHS216" s="170"/>
      <c r="AHT216" s="170"/>
      <c r="AHU216" s="170"/>
      <c r="AHV216" s="170"/>
      <c r="AHW216" s="170"/>
      <c r="AHX216" s="170"/>
      <c r="AHY216" s="170"/>
      <c r="AHZ216" s="170"/>
      <c r="AIA216" s="170"/>
      <c r="AIB216" s="170"/>
      <c r="AIC216" s="170"/>
      <c r="AID216" s="170"/>
      <c r="AIE216" s="170"/>
      <c r="AIF216" s="170"/>
      <c r="AIG216" s="170"/>
      <c r="AIH216" s="170"/>
      <c r="AII216" s="170"/>
      <c r="AIJ216" s="170"/>
      <c r="AIK216" s="170"/>
      <c r="AIL216" s="170"/>
      <c r="AIM216" s="170"/>
      <c r="AIN216" s="170"/>
      <c r="AIO216" s="170"/>
      <c r="AIP216" s="170"/>
      <c r="AIQ216" s="170"/>
      <c r="AIR216" s="170"/>
      <c r="AIS216" s="170"/>
      <c r="AIT216" s="170"/>
      <c r="AIU216" s="170"/>
      <c r="AIV216" s="170"/>
      <c r="AIW216" s="170"/>
      <c r="AIX216" s="170"/>
      <c r="AIY216" s="170"/>
      <c r="AIZ216" s="170"/>
      <c r="AJA216" s="170"/>
      <c r="AJB216" s="170"/>
      <c r="AJC216" s="170"/>
      <c r="AJD216" s="170"/>
      <c r="AJE216" s="170"/>
      <c r="AJF216" s="170"/>
      <c r="AJG216" s="170"/>
      <c r="AJH216" s="170"/>
      <c r="AJI216" s="170"/>
      <c r="AJJ216" s="170"/>
      <c r="AJK216" s="170"/>
      <c r="AJL216" s="170"/>
      <c r="AJM216" s="170"/>
      <c r="AJN216" s="170"/>
      <c r="AJO216" s="170"/>
      <c r="AJP216" s="170"/>
      <c r="AJQ216" s="170"/>
      <c r="AJR216" s="170"/>
      <c r="AJS216" s="170"/>
      <c r="AJT216" s="170"/>
      <c r="AJU216" s="170"/>
      <c r="AJV216" s="170"/>
      <c r="AJW216" s="170"/>
      <c r="AJX216" s="170"/>
      <c r="AJY216" s="170"/>
      <c r="AJZ216" s="170"/>
      <c r="AKA216" s="170"/>
      <c r="AKB216" s="170"/>
      <c r="AKC216" s="170"/>
      <c r="AKD216" s="170"/>
      <c r="AKE216" s="170"/>
      <c r="AKF216" s="170"/>
      <c r="AKG216" s="170"/>
      <c r="AKH216" s="170"/>
      <c r="AKI216" s="170"/>
      <c r="AKJ216" s="170"/>
      <c r="AKK216" s="170"/>
      <c r="AKL216" s="170"/>
      <c r="AKM216" s="170"/>
      <c r="AKN216" s="170"/>
      <c r="AKO216" s="170"/>
      <c r="AKP216" s="170"/>
      <c r="AKQ216" s="170"/>
      <c r="AKR216" s="170"/>
      <c r="AKS216" s="170"/>
      <c r="AKT216" s="170"/>
      <c r="AKU216" s="170"/>
      <c r="AKV216" s="170"/>
      <c r="AKW216" s="170"/>
      <c r="AKX216" s="170"/>
      <c r="AKY216" s="170"/>
      <c r="AKZ216" s="170"/>
      <c r="ALA216" s="170"/>
      <c r="ALB216" s="170"/>
      <c r="ALC216" s="170"/>
      <c r="ALD216" s="170"/>
      <c r="ALE216" s="170"/>
      <c r="ALF216" s="170"/>
      <c r="ALG216" s="170"/>
      <c r="ALH216" s="170"/>
      <c r="ALI216" s="170"/>
      <c r="ALJ216" s="170"/>
      <c r="ALK216" s="170"/>
      <c r="ALL216" s="170"/>
      <c r="ALM216" s="170"/>
      <c r="ALN216" s="170"/>
      <c r="ALO216" s="170"/>
      <c r="ALP216" s="170"/>
      <c r="ALQ216" s="170"/>
      <c r="ALR216" s="170"/>
      <c r="ALS216" s="170"/>
      <c r="ALT216" s="170"/>
      <c r="ALU216" s="170"/>
      <c r="ALV216" s="170"/>
      <c r="ALW216" s="170"/>
      <c r="ALX216" s="170"/>
      <c r="ALY216" s="170"/>
      <c r="ALZ216" s="170"/>
      <c r="AMA216" s="170"/>
      <c r="AMB216" s="170"/>
      <c r="AMC216" s="170"/>
      <c r="AMD216" s="170"/>
      <c r="AME216" s="170"/>
      <c r="AMF216" s="170"/>
      <c r="AMG216" s="170"/>
      <c r="AMH216" s="170"/>
      <c r="AMI216" s="170"/>
      <c r="AMJ216" s="170"/>
    </row>
    <row r="217" spans="1:1026" x14ac:dyDescent="0.25">
      <c r="A217" s="258" t="s">
        <v>2172</v>
      </c>
      <c r="B217" s="257">
        <v>217</v>
      </c>
      <c r="C217" s="258" t="s">
        <v>24326</v>
      </c>
      <c r="D217" s="308" t="s">
        <v>6153</v>
      </c>
      <c r="E217" s="277" t="s">
        <v>818</v>
      </c>
      <c r="F217" s="278">
        <v>4</v>
      </c>
      <c r="G217" s="280">
        <v>4</v>
      </c>
      <c r="H217" s="280">
        <v>4</v>
      </c>
      <c r="I217" s="492">
        <v>610</v>
      </c>
      <c r="J217" s="278"/>
      <c r="K217" s="278">
        <v>2</v>
      </c>
      <c r="L217" s="278"/>
      <c r="M217" s="278"/>
      <c r="N217" s="278"/>
      <c r="O217" s="278"/>
      <c r="P217" s="278">
        <v>336</v>
      </c>
      <c r="Q217" s="278"/>
      <c r="R217" s="278"/>
      <c r="S217" s="278"/>
      <c r="T217" s="278"/>
      <c r="U217" s="278"/>
      <c r="V217" s="278"/>
      <c r="W217" s="283">
        <f t="shared" si="87"/>
        <v>100</v>
      </c>
      <c r="X217" s="283">
        <f t="shared" si="100"/>
        <v>100</v>
      </c>
      <c r="Y217" s="283">
        <f t="shared" si="101"/>
        <v>20</v>
      </c>
      <c r="Z217" s="283">
        <f t="shared" si="88"/>
        <v>100</v>
      </c>
      <c r="AA217" s="283">
        <f t="shared" si="89"/>
        <v>100</v>
      </c>
      <c r="AB217" s="287">
        <f t="shared" si="90"/>
        <v>100</v>
      </c>
      <c r="AC217" s="287">
        <f t="shared" si="91"/>
        <v>100</v>
      </c>
      <c r="AD217" s="287">
        <f t="shared" si="92"/>
        <v>100</v>
      </c>
      <c r="AE217" s="284">
        <f t="shared" si="111"/>
        <v>100</v>
      </c>
      <c r="AF217" s="284">
        <f t="shared" si="96"/>
        <v>100</v>
      </c>
      <c r="AG217" s="268">
        <f t="shared" si="107"/>
        <v>10</v>
      </c>
      <c r="AH217" s="268">
        <f t="shared" si="108"/>
        <v>100</v>
      </c>
      <c r="AI217" s="268">
        <f t="shared" si="109"/>
        <v>100</v>
      </c>
      <c r="AJ217" s="268">
        <f t="shared" si="110"/>
        <v>100</v>
      </c>
      <c r="AK217" s="506" t="s">
        <v>1172</v>
      </c>
      <c r="AL217" s="278"/>
      <c r="AM217" s="278"/>
      <c r="AN217" s="511"/>
      <c r="AO217" s="277"/>
      <c r="AP217" s="277"/>
      <c r="AQ217" s="277" t="s">
        <v>1260</v>
      </c>
      <c r="AR217" s="171" t="s">
        <v>756</v>
      </c>
      <c r="AS217" s="171"/>
      <c r="AT217" s="277"/>
      <c r="AU217" s="277"/>
    </row>
    <row r="218" spans="1:1026" x14ac:dyDescent="0.25">
      <c r="A218" s="258" t="s">
        <v>6154</v>
      </c>
      <c r="B218" s="257">
        <v>218</v>
      </c>
      <c r="C218" s="258" t="s">
        <v>24327</v>
      </c>
      <c r="D218" s="308" t="s">
        <v>6155</v>
      </c>
      <c r="E218" s="277" t="s">
        <v>5355</v>
      </c>
      <c r="F218" s="278">
        <v>4</v>
      </c>
      <c r="G218" s="280">
        <v>3</v>
      </c>
      <c r="H218" s="280">
        <v>3</v>
      </c>
      <c r="I218" s="492">
        <v>120</v>
      </c>
      <c r="J218" s="278"/>
      <c r="K218" s="278">
        <v>2</v>
      </c>
      <c r="L218" s="278"/>
      <c r="M218" s="278"/>
      <c r="N218" s="278"/>
      <c r="O218" s="394"/>
      <c r="P218" s="278">
        <v>336</v>
      </c>
      <c r="Q218" s="278"/>
      <c r="R218" s="278"/>
      <c r="S218" s="278"/>
      <c r="T218" s="278"/>
      <c r="U218" s="278"/>
      <c r="V218" s="278"/>
      <c r="W218" s="283">
        <f t="shared" si="87"/>
        <v>100</v>
      </c>
      <c r="X218" s="341">
        <f t="shared" si="100"/>
        <v>100</v>
      </c>
      <c r="Y218" s="283">
        <f t="shared" si="101"/>
        <v>20</v>
      </c>
      <c r="Z218" s="283">
        <f t="shared" si="88"/>
        <v>100</v>
      </c>
      <c r="AA218" s="283">
        <f t="shared" si="89"/>
        <v>100</v>
      </c>
      <c r="AB218" s="287">
        <f t="shared" si="90"/>
        <v>100</v>
      </c>
      <c r="AC218" s="287">
        <f t="shared" si="91"/>
        <v>100</v>
      </c>
      <c r="AD218" s="287">
        <f t="shared" si="92"/>
        <v>100</v>
      </c>
      <c r="AE218" s="284">
        <f t="shared" si="111"/>
        <v>100</v>
      </c>
      <c r="AF218" s="284">
        <f t="shared" si="96"/>
        <v>100</v>
      </c>
      <c r="AG218" s="268">
        <f t="shared" si="107"/>
        <v>10</v>
      </c>
      <c r="AH218" s="268">
        <f t="shared" si="108"/>
        <v>100</v>
      </c>
      <c r="AI218" s="268">
        <f t="shared" si="109"/>
        <v>100</v>
      </c>
      <c r="AJ218" s="268">
        <f t="shared" si="110"/>
        <v>100</v>
      </c>
      <c r="AK218" s="506" t="s">
        <v>24328</v>
      </c>
      <c r="AL218" s="278"/>
      <c r="AM218" s="278"/>
      <c r="AN218" s="511"/>
      <c r="AO218" s="277"/>
      <c r="AP218" s="277"/>
      <c r="AQ218" s="277"/>
      <c r="AR218" s="171" t="s">
        <v>6156</v>
      </c>
      <c r="AS218" s="171"/>
      <c r="AT218" s="277"/>
      <c r="AU218" s="277"/>
    </row>
    <row r="219" spans="1:1026" x14ac:dyDescent="0.25">
      <c r="A219" s="256" t="s">
        <v>47</v>
      </c>
      <c r="B219" s="257">
        <v>219</v>
      </c>
      <c r="C219" s="258" t="s">
        <v>24329</v>
      </c>
      <c r="D219" s="308" t="s">
        <v>1216</v>
      </c>
      <c r="E219" s="277" t="s">
        <v>818</v>
      </c>
      <c r="F219" s="291"/>
      <c r="G219" s="280"/>
      <c r="H219" s="280"/>
      <c r="I219" s="492">
        <v>734</v>
      </c>
      <c r="J219" s="292"/>
      <c r="K219" s="278">
        <v>2</v>
      </c>
      <c r="L219" s="293"/>
      <c r="M219" s="293"/>
      <c r="N219" s="293"/>
      <c r="O219" s="281"/>
      <c r="P219" s="278">
        <v>336</v>
      </c>
      <c r="Q219" s="293"/>
      <c r="R219" s="293"/>
      <c r="S219" s="293"/>
      <c r="T219" s="293"/>
      <c r="U219" s="293"/>
      <c r="V219" s="293"/>
      <c r="W219" s="283">
        <f t="shared" si="87"/>
        <v>100</v>
      </c>
      <c r="X219" s="283">
        <f t="shared" si="100"/>
        <v>100</v>
      </c>
      <c r="Y219" s="283">
        <f t="shared" si="101"/>
        <v>20</v>
      </c>
      <c r="Z219" s="283">
        <f t="shared" si="88"/>
        <v>100</v>
      </c>
      <c r="AA219" s="283">
        <f t="shared" si="89"/>
        <v>100</v>
      </c>
      <c r="AB219" s="287">
        <f t="shared" si="90"/>
        <v>100</v>
      </c>
      <c r="AC219" s="287">
        <f t="shared" si="91"/>
        <v>100</v>
      </c>
      <c r="AD219" s="287">
        <f t="shared" si="92"/>
        <v>100</v>
      </c>
      <c r="AE219" s="284">
        <f t="shared" si="111"/>
        <v>100</v>
      </c>
      <c r="AF219" s="284">
        <f t="shared" si="96"/>
        <v>100</v>
      </c>
      <c r="AG219" s="268">
        <f t="shared" si="107"/>
        <v>10</v>
      </c>
      <c r="AH219" s="268">
        <f t="shared" si="108"/>
        <v>100</v>
      </c>
      <c r="AI219" s="268">
        <f t="shared" si="109"/>
        <v>100</v>
      </c>
      <c r="AJ219" s="268">
        <f t="shared" si="110"/>
        <v>100</v>
      </c>
      <c r="AK219" s="506" t="s">
        <v>24297</v>
      </c>
      <c r="AL219" s="293"/>
      <c r="AM219" s="293"/>
      <c r="AN219" s="511"/>
      <c r="AO219" s="357"/>
      <c r="AP219" s="357"/>
      <c r="AQ219" s="286" t="s">
        <v>1260</v>
      </c>
      <c r="AR219" s="171" t="s">
        <v>1217</v>
      </c>
      <c r="AS219" s="171"/>
      <c r="AT219" s="286"/>
      <c r="AU219" s="286"/>
      <c r="AV219" s="559"/>
    </row>
    <row r="220" spans="1:1026" x14ac:dyDescent="0.25">
      <c r="A220" s="289" t="s">
        <v>1255</v>
      </c>
      <c r="B220" s="257">
        <v>220</v>
      </c>
      <c r="C220" s="258" t="s">
        <v>24330</v>
      </c>
      <c r="D220" s="290" t="s">
        <v>1256</v>
      </c>
      <c r="E220" s="277" t="s">
        <v>766</v>
      </c>
      <c r="F220" s="291"/>
      <c r="G220" s="280"/>
      <c r="H220" s="280"/>
      <c r="I220" s="492">
        <v>48</v>
      </c>
      <c r="J220" s="292"/>
      <c r="K220" s="293"/>
      <c r="L220" s="293"/>
      <c r="M220" s="293"/>
      <c r="N220" s="293"/>
      <c r="O220" s="281"/>
      <c r="P220" s="278">
        <v>336</v>
      </c>
      <c r="Q220" s="293"/>
      <c r="R220" s="293"/>
      <c r="S220" s="293"/>
      <c r="T220" s="293"/>
      <c r="U220" s="293"/>
      <c r="V220" s="293"/>
      <c r="W220" s="283">
        <f t="shared" si="87"/>
        <v>100</v>
      </c>
      <c r="X220" s="283">
        <f t="shared" si="100"/>
        <v>100</v>
      </c>
      <c r="Y220" s="283">
        <f t="shared" si="101"/>
        <v>20</v>
      </c>
      <c r="Z220" s="283">
        <f t="shared" si="88"/>
        <v>100</v>
      </c>
      <c r="AA220" s="283">
        <f t="shared" si="89"/>
        <v>100</v>
      </c>
      <c r="AB220" s="287">
        <f t="shared" si="90"/>
        <v>100</v>
      </c>
      <c r="AC220" s="287">
        <f t="shared" si="91"/>
        <v>100</v>
      </c>
      <c r="AD220" s="287">
        <f t="shared" si="92"/>
        <v>100</v>
      </c>
      <c r="AE220" s="284">
        <f t="shared" si="111"/>
        <v>100</v>
      </c>
      <c r="AF220" s="284">
        <f t="shared" si="96"/>
        <v>100</v>
      </c>
      <c r="AG220" s="268">
        <f t="shared" si="107"/>
        <v>100</v>
      </c>
      <c r="AH220" s="268">
        <f t="shared" si="108"/>
        <v>100</v>
      </c>
      <c r="AI220" s="268">
        <f t="shared" si="109"/>
        <v>100</v>
      </c>
      <c r="AJ220" s="268">
        <f t="shared" si="110"/>
        <v>100</v>
      </c>
      <c r="AK220" s="506" t="s">
        <v>24331</v>
      </c>
      <c r="AL220" s="293"/>
      <c r="AM220" s="293"/>
      <c r="AN220" s="511"/>
      <c r="AO220" s="357"/>
      <c r="AP220" s="357"/>
      <c r="AQ220" s="286"/>
      <c r="AR220" s="171" t="s">
        <v>1257</v>
      </c>
      <c r="AS220" s="171"/>
      <c r="AT220" s="286"/>
      <c r="AU220" s="286"/>
      <c r="AV220" s="559"/>
    </row>
    <row r="221" spans="1:1026" s="153" customFormat="1" ht="18" customHeight="1" x14ac:dyDescent="0.25">
      <c r="A221" s="256" t="s">
        <v>1258</v>
      </c>
      <c r="B221" s="257">
        <v>221</v>
      </c>
      <c r="C221" s="258" t="s">
        <v>24332</v>
      </c>
      <c r="D221" s="308" t="s">
        <v>1259</v>
      </c>
      <c r="E221" s="277" t="s">
        <v>818</v>
      </c>
      <c r="F221" s="291"/>
      <c r="G221" s="280"/>
      <c r="H221" s="280"/>
      <c r="I221" s="492">
        <v>300</v>
      </c>
      <c r="J221" s="292"/>
      <c r="K221" s="293"/>
      <c r="L221" s="293"/>
      <c r="M221" s="293"/>
      <c r="N221" s="293"/>
      <c r="O221" s="281"/>
      <c r="P221" s="278">
        <v>336</v>
      </c>
      <c r="Q221" s="293"/>
      <c r="R221" s="293"/>
      <c r="S221" s="293"/>
      <c r="T221" s="293"/>
      <c r="U221" s="293"/>
      <c r="V221" s="293"/>
      <c r="W221" s="283">
        <f t="shared" si="87"/>
        <v>100</v>
      </c>
      <c r="X221" s="283">
        <f t="shared" si="100"/>
        <v>100</v>
      </c>
      <c r="Y221" s="283">
        <f t="shared" si="101"/>
        <v>20</v>
      </c>
      <c r="Z221" s="283">
        <f t="shared" si="88"/>
        <v>100</v>
      </c>
      <c r="AA221" s="283">
        <f t="shared" si="89"/>
        <v>100</v>
      </c>
      <c r="AB221" s="287">
        <f t="shared" si="90"/>
        <v>100</v>
      </c>
      <c r="AC221" s="287">
        <f t="shared" si="91"/>
        <v>100</v>
      </c>
      <c r="AD221" s="287">
        <f t="shared" si="92"/>
        <v>100</v>
      </c>
      <c r="AE221" s="284">
        <f t="shared" si="111"/>
        <v>100</v>
      </c>
      <c r="AF221" s="284">
        <f t="shared" si="96"/>
        <v>100</v>
      </c>
      <c r="AG221" s="268">
        <f t="shared" si="107"/>
        <v>100</v>
      </c>
      <c r="AH221" s="268">
        <f t="shared" si="108"/>
        <v>100</v>
      </c>
      <c r="AI221" s="268">
        <f t="shared" si="109"/>
        <v>100</v>
      </c>
      <c r="AJ221" s="268">
        <f t="shared" si="110"/>
        <v>100</v>
      </c>
      <c r="AK221" s="506" t="s">
        <v>24333</v>
      </c>
      <c r="AL221" s="293"/>
      <c r="AM221" s="293"/>
      <c r="AN221" s="511"/>
      <c r="AO221" s="357"/>
      <c r="AP221" s="357"/>
      <c r="AQ221" s="277" t="s">
        <v>1260</v>
      </c>
      <c r="AR221" s="171" t="s">
        <v>1261</v>
      </c>
      <c r="AS221" s="171"/>
      <c r="AT221" s="286"/>
      <c r="AU221" s="286"/>
      <c r="AV221" s="559"/>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c r="GX221" s="150"/>
      <c r="GY221" s="150"/>
      <c r="GZ221" s="150"/>
      <c r="HA221" s="150"/>
      <c r="HB221" s="150"/>
      <c r="HC221" s="150"/>
      <c r="HD221" s="150"/>
      <c r="HE221" s="150"/>
      <c r="HF221" s="150"/>
      <c r="HG221" s="150"/>
      <c r="HH221" s="150"/>
      <c r="HI221" s="150"/>
      <c r="HJ221" s="150"/>
      <c r="HK221" s="150"/>
      <c r="HL221" s="150"/>
      <c r="HM221" s="150"/>
      <c r="HN221" s="150"/>
      <c r="HO221" s="150"/>
      <c r="HP221" s="150"/>
      <c r="HQ221" s="150"/>
      <c r="HR221" s="150"/>
      <c r="HS221" s="150"/>
      <c r="HT221" s="150"/>
      <c r="HU221" s="150"/>
      <c r="HV221" s="150"/>
      <c r="HW221" s="150"/>
      <c r="HX221" s="150"/>
      <c r="HY221" s="150"/>
      <c r="HZ221" s="150"/>
      <c r="IA221" s="150"/>
      <c r="IB221" s="150"/>
      <c r="IC221" s="150"/>
      <c r="ID221" s="150"/>
      <c r="IE221" s="150"/>
      <c r="IF221" s="150"/>
      <c r="IG221" s="150"/>
      <c r="IH221" s="150"/>
      <c r="II221" s="150"/>
      <c r="IJ221" s="150"/>
      <c r="IK221" s="150"/>
      <c r="IL221" s="150"/>
      <c r="IM221" s="150"/>
      <c r="IN221" s="150"/>
      <c r="IO221" s="150"/>
      <c r="IP221" s="150"/>
      <c r="IQ221" s="150"/>
      <c r="IR221" s="150"/>
      <c r="IS221" s="150"/>
      <c r="IT221" s="150"/>
      <c r="IU221" s="150"/>
      <c r="IV221" s="150"/>
      <c r="IW221" s="150"/>
      <c r="IX221" s="150"/>
      <c r="IY221" s="150"/>
      <c r="IZ221" s="150"/>
      <c r="JA221" s="150"/>
      <c r="JB221" s="150"/>
      <c r="JC221" s="150"/>
      <c r="JD221" s="150"/>
      <c r="JE221" s="150"/>
      <c r="JF221" s="150"/>
      <c r="JG221" s="150"/>
      <c r="JH221" s="150"/>
      <c r="JI221" s="150"/>
      <c r="JJ221" s="150"/>
      <c r="JK221" s="150"/>
      <c r="JL221" s="150"/>
      <c r="JM221" s="150"/>
      <c r="JN221" s="150"/>
      <c r="JO221" s="150"/>
      <c r="JP221" s="150"/>
      <c r="JQ221" s="150"/>
      <c r="JR221" s="150"/>
      <c r="JS221" s="150"/>
      <c r="JT221" s="150"/>
      <c r="JU221" s="150"/>
      <c r="JV221" s="150"/>
      <c r="JW221" s="150"/>
      <c r="JX221" s="150"/>
      <c r="JY221" s="150"/>
      <c r="JZ221" s="150"/>
      <c r="KA221" s="150"/>
      <c r="KB221" s="150"/>
      <c r="KC221" s="150"/>
      <c r="KD221" s="150"/>
      <c r="KE221" s="150"/>
      <c r="KF221" s="150"/>
      <c r="KG221" s="150"/>
      <c r="KH221" s="150"/>
      <c r="KI221" s="150"/>
      <c r="KJ221" s="150"/>
      <c r="KK221" s="150"/>
      <c r="KL221" s="150"/>
      <c r="KM221" s="150"/>
      <c r="KN221" s="150"/>
      <c r="KO221" s="150"/>
      <c r="KP221" s="150"/>
      <c r="KQ221" s="150"/>
      <c r="KR221" s="150"/>
      <c r="KS221" s="150"/>
      <c r="KT221" s="150"/>
      <c r="KU221" s="150"/>
      <c r="KV221" s="150"/>
      <c r="KW221" s="150"/>
      <c r="KX221" s="150"/>
      <c r="KY221" s="150"/>
      <c r="KZ221" s="150"/>
      <c r="LA221" s="150"/>
      <c r="LB221" s="150"/>
      <c r="LC221" s="150"/>
      <c r="LD221" s="150"/>
      <c r="LE221" s="150"/>
      <c r="LF221" s="150"/>
      <c r="LG221" s="150"/>
      <c r="LH221" s="150"/>
      <c r="LI221" s="150"/>
      <c r="LJ221" s="150"/>
      <c r="LK221" s="150"/>
      <c r="LL221" s="150"/>
      <c r="LM221" s="150"/>
      <c r="LN221" s="150"/>
      <c r="LO221" s="150"/>
      <c r="LP221" s="150"/>
      <c r="LQ221" s="150"/>
      <c r="LR221" s="150"/>
      <c r="LS221" s="150"/>
      <c r="LT221" s="150"/>
      <c r="LU221" s="150"/>
      <c r="LV221" s="150"/>
      <c r="LW221" s="150"/>
      <c r="LX221" s="150"/>
      <c r="LY221" s="150"/>
      <c r="LZ221" s="150"/>
      <c r="MA221" s="150"/>
      <c r="MB221" s="150"/>
      <c r="MC221" s="150"/>
      <c r="MD221" s="150"/>
      <c r="ME221" s="150"/>
      <c r="MF221" s="150"/>
      <c r="MG221" s="150"/>
      <c r="MH221" s="150"/>
      <c r="MI221" s="150"/>
      <c r="MJ221" s="150"/>
      <c r="MK221" s="150"/>
      <c r="ML221" s="150"/>
      <c r="MM221" s="150"/>
      <c r="MN221" s="150"/>
      <c r="MO221" s="150"/>
      <c r="MP221" s="150"/>
      <c r="MQ221" s="150"/>
      <c r="MR221" s="150"/>
      <c r="MS221" s="150"/>
      <c r="MT221" s="150"/>
      <c r="MU221" s="150"/>
      <c r="MV221" s="150"/>
      <c r="MW221" s="150"/>
      <c r="MX221" s="150"/>
      <c r="MY221" s="150"/>
      <c r="MZ221" s="150"/>
      <c r="NA221" s="150"/>
      <c r="NB221" s="150"/>
      <c r="NC221" s="150"/>
      <c r="ND221" s="150"/>
      <c r="NE221" s="150"/>
      <c r="NF221" s="150"/>
      <c r="NG221" s="150"/>
      <c r="NH221" s="150"/>
      <c r="NI221" s="150"/>
      <c r="NJ221" s="150"/>
      <c r="NK221" s="150"/>
      <c r="NL221" s="150"/>
      <c r="NM221" s="150"/>
      <c r="NN221" s="150"/>
      <c r="NO221" s="150"/>
      <c r="NP221" s="150"/>
      <c r="NQ221" s="150"/>
      <c r="NR221" s="150"/>
      <c r="NS221" s="150"/>
      <c r="NT221" s="150"/>
      <c r="NU221" s="150"/>
      <c r="NV221" s="150"/>
      <c r="NW221" s="150"/>
      <c r="NX221" s="150"/>
      <c r="NY221" s="150"/>
      <c r="NZ221" s="150"/>
      <c r="OA221" s="150"/>
      <c r="OB221" s="150"/>
      <c r="OC221" s="150"/>
      <c r="OD221" s="150"/>
      <c r="OE221" s="150"/>
      <c r="OF221" s="150"/>
      <c r="OG221" s="150"/>
      <c r="OH221" s="150"/>
      <c r="OI221" s="150"/>
      <c r="OJ221" s="150"/>
      <c r="OK221" s="150"/>
      <c r="OL221" s="150"/>
      <c r="OM221" s="150"/>
      <c r="ON221" s="150"/>
      <c r="OO221" s="150"/>
      <c r="OP221" s="150"/>
      <c r="OQ221" s="150"/>
      <c r="OR221" s="150"/>
      <c r="OS221" s="150"/>
      <c r="OT221" s="150"/>
      <c r="OU221" s="150"/>
      <c r="OV221" s="150"/>
      <c r="OW221" s="150"/>
      <c r="OX221" s="150"/>
      <c r="OY221" s="150"/>
      <c r="OZ221" s="150"/>
      <c r="PA221" s="150"/>
      <c r="PB221" s="150"/>
      <c r="PC221" s="150"/>
      <c r="PD221" s="150"/>
      <c r="PE221" s="150"/>
      <c r="PF221" s="150"/>
      <c r="PG221" s="150"/>
      <c r="PH221" s="150"/>
      <c r="PI221" s="150"/>
      <c r="PJ221" s="150"/>
      <c r="PK221" s="150"/>
      <c r="PL221" s="150"/>
      <c r="PM221" s="150"/>
      <c r="PN221" s="150"/>
      <c r="PO221" s="150"/>
      <c r="PP221" s="150"/>
      <c r="PQ221" s="150"/>
      <c r="PR221" s="150"/>
      <c r="PS221" s="150"/>
      <c r="PT221" s="150"/>
      <c r="PU221" s="150"/>
      <c r="PV221" s="150"/>
      <c r="PW221" s="150"/>
      <c r="PX221" s="150"/>
      <c r="PY221" s="150"/>
      <c r="PZ221" s="150"/>
      <c r="QA221" s="150"/>
      <c r="QB221" s="150"/>
      <c r="QC221" s="150"/>
      <c r="QD221" s="150"/>
      <c r="QE221" s="150"/>
      <c r="QF221" s="150"/>
      <c r="QG221" s="150"/>
      <c r="QH221" s="150"/>
      <c r="QI221" s="150"/>
      <c r="QJ221" s="150"/>
      <c r="QK221" s="150"/>
      <c r="QL221" s="150"/>
      <c r="QM221" s="150"/>
      <c r="QN221" s="150"/>
      <c r="QO221" s="150"/>
      <c r="QP221" s="150"/>
      <c r="QQ221" s="150"/>
      <c r="QR221" s="150"/>
      <c r="QS221" s="150"/>
      <c r="QT221" s="150"/>
      <c r="QU221" s="150"/>
      <c r="QV221" s="150"/>
      <c r="QW221" s="150"/>
      <c r="QX221" s="150"/>
      <c r="QY221" s="150"/>
      <c r="QZ221" s="150"/>
      <c r="RA221" s="150"/>
      <c r="RB221" s="150"/>
      <c r="RC221" s="150"/>
      <c r="RD221" s="150"/>
      <c r="RE221" s="150"/>
      <c r="RF221" s="150"/>
      <c r="RG221" s="150"/>
      <c r="RH221" s="150"/>
      <c r="RI221" s="150"/>
      <c r="RJ221" s="150"/>
      <c r="RK221" s="150"/>
      <c r="RL221" s="150"/>
      <c r="RM221" s="150"/>
      <c r="RN221" s="150"/>
      <c r="RO221" s="150"/>
      <c r="RP221" s="150"/>
      <c r="RQ221" s="150"/>
      <c r="RR221" s="150"/>
      <c r="RS221" s="150"/>
      <c r="RT221" s="150"/>
      <c r="RU221" s="150"/>
      <c r="RV221" s="150"/>
      <c r="RW221" s="150"/>
      <c r="RX221" s="150"/>
      <c r="RY221" s="150"/>
      <c r="RZ221" s="150"/>
      <c r="SA221" s="150"/>
      <c r="SB221" s="150"/>
      <c r="SC221" s="150"/>
      <c r="SD221" s="150"/>
      <c r="SE221" s="150"/>
      <c r="SF221" s="150"/>
      <c r="SG221" s="150"/>
      <c r="SH221" s="150"/>
      <c r="SI221" s="150"/>
      <c r="SJ221" s="150"/>
      <c r="SK221" s="150"/>
      <c r="SL221" s="150"/>
      <c r="SM221" s="150"/>
      <c r="SN221" s="150"/>
      <c r="SO221" s="150"/>
      <c r="SP221" s="150"/>
      <c r="SQ221" s="150"/>
      <c r="SR221" s="150"/>
      <c r="SS221" s="150"/>
      <c r="ST221" s="150"/>
      <c r="SU221" s="150"/>
      <c r="SV221" s="150"/>
      <c r="SW221" s="150"/>
      <c r="SX221" s="150"/>
      <c r="SY221" s="150"/>
      <c r="SZ221" s="150"/>
      <c r="TA221" s="150"/>
      <c r="TB221" s="150"/>
      <c r="TC221" s="150"/>
      <c r="TD221" s="150"/>
      <c r="TE221" s="150"/>
      <c r="TF221" s="150"/>
      <c r="TG221" s="150"/>
      <c r="TH221" s="150"/>
      <c r="TI221" s="150"/>
      <c r="TJ221" s="150"/>
      <c r="TK221" s="150"/>
      <c r="TL221" s="150"/>
      <c r="TM221" s="150"/>
      <c r="TN221" s="150"/>
      <c r="TO221" s="150"/>
      <c r="TP221" s="150"/>
      <c r="TQ221" s="150"/>
      <c r="TR221" s="150"/>
      <c r="TS221" s="150"/>
      <c r="TT221" s="150"/>
      <c r="TU221" s="150"/>
      <c r="TV221" s="150"/>
      <c r="TW221" s="150"/>
      <c r="TX221" s="150"/>
      <c r="TY221" s="150"/>
      <c r="TZ221" s="150"/>
      <c r="UA221" s="150"/>
      <c r="UB221" s="150"/>
      <c r="UC221" s="150"/>
      <c r="UD221" s="150"/>
      <c r="UE221" s="150"/>
      <c r="UF221" s="150"/>
      <c r="UG221" s="150"/>
      <c r="UH221" s="150"/>
      <c r="UI221" s="150"/>
      <c r="UJ221" s="150"/>
      <c r="UK221" s="150"/>
      <c r="UL221" s="150"/>
      <c r="UM221" s="150"/>
      <c r="UN221" s="150"/>
      <c r="UO221" s="150"/>
      <c r="UP221" s="150"/>
      <c r="UQ221" s="150"/>
      <c r="UR221" s="150"/>
      <c r="US221" s="150"/>
      <c r="UT221" s="150"/>
      <c r="UU221" s="150"/>
      <c r="UV221" s="150"/>
      <c r="UW221" s="150"/>
      <c r="UX221" s="150"/>
      <c r="UY221" s="150"/>
      <c r="UZ221" s="150"/>
      <c r="VA221" s="150"/>
      <c r="VB221" s="150"/>
      <c r="VC221" s="150"/>
      <c r="VD221" s="150"/>
      <c r="VE221" s="150"/>
      <c r="VF221" s="150"/>
      <c r="VG221" s="150"/>
      <c r="VH221" s="150"/>
      <c r="VI221" s="150"/>
      <c r="VJ221" s="150"/>
      <c r="VK221" s="150"/>
      <c r="VL221" s="150"/>
      <c r="VM221" s="150"/>
      <c r="VN221" s="150"/>
      <c r="VO221" s="150"/>
      <c r="VP221" s="150"/>
      <c r="VQ221" s="150"/>
      <c r="VR221" s="150"/>
      <c r="VS221" s="150"/>
      <c r="VT221" s="150"/>
      <c r="VU221" s="150"/>
      <c r="VV221" s="150"/>
      <c r="VW221" s="150"/>
      <c r="VX221" s="150"/>
      <c r="VY221" s="150"/>
      <c r="VZ221" s="150"/>
      <c r="WA221" s="150"/>
      <c r="WB221" s="150"/>
      <c r="WC221" s="150"/>
      <c r="WD221" s="150"/>
      <c r="WE221" s="150"/>
      <c r="WF221" s="150"/>
      <c r="WG221" s="150"/>
      <c r="WH221" s="150"/>
      <c r="WI221" s="150"/>
      <c r="WJ221" s="150"/>
      <c r="WK221" s="150"/>
      <c r="WL221" s="150"/>
      <c r="WM221" s="150"/>
      <c r="WN221" s="150"/>
      <c r="WO221" s="150"/>
      <c r="WP221" s="150"/>
      <c r="WQ221" s="150"/>
      <c r="WR221" s="150"/>
      <c r="WS221" s="150"/>
      <c r="WT221" s="150"/>
      <c r="WU221" s="150"/>
      <c r="WV221" s="150"/>
      <c r="WW221" s="150"/>
      <c r="WX221" s="150"/>
      <c r="WY221" s="150"/>
      <c r="WZ221" s="150"/>
      <c r="XA221" s="150"/>
      <c r="XB221" s="150"/>
      <c r="XC221" s="150"/>
      <c r="XD221" s="150"/>
      <c r="XE221" s="150"/>
      <c r="XF221" s="150"/>
      <c r="XG221" s="150"/>
      <c r="XH221" s="150"/>
      <c r="XI221" s="150"/>
      <c r="XJ221" s="150"/>
      <c r="XK221" s="150"/>
      <c r="XL221" s="150"/>
      <c r="XM221" s="150"/>
      <c r="XN221" s="150"/>
      <c r="XO221" s="150"/>
      <c r="XP221" s="150"/>
      <c r="XQ221" s="150"/>
      <c r="XR221" s="150"/>
      <c r="XS221" s="150"/>
      <c r="XT221" s="150"/>
      <c r="XU221" s="150"/>
      <c r="XV221" s="150"/>
      <c r="XW221" s="150"/>
      <c r="XX221" s="150"/>
      <c r="XY221" s="150"/>
      <c r="XZ221" s="150"/>
      <c r="YA221" s="150"/>
      <c r="YB221" s="150"/>
      <c r="YC221" s="150"/>
      <c r="YD221" s="150"/>
      <c r="YE221" s="150"/>
      <c r="YF221" s="150"/>
      <c r="YG221" s="150"/>
      <c r="YH221" s="150"/>
      <c r="YI221" s="150"/>
      <c r="YJ221" s="150"/>
      <c r="YK221" s="150"/>
      <c r="YL221" s="150"/>
      <c r="YM221" s="150"/>
      <c r="YN221" s="150"/>
      <c r="YO221" s="150"/>
      <c r="YP221" s="150"/>
      <c r="YQ221" s="150"/>
      <c r="YR221" s="150"/>
      <c r="YS221" s="150"/>
      <c r="YT221" s="150"/>
      <c r="YU221" s="150"/>
      <c r="YV221" s="150"/>
      <c r="YW221" s="150"/>
      <c r="YX221" s="150"/>
      <c r="YY221" s="150"/>
      <c r="YZ221" s="150"/>
      <c r="ZA221" s="150"/>
      <c r="ZB221" s="150"/>
      <c r="ZC221" s="150"/>
      <c r="ZD221" s="150"/>
      <c r="ZE221" s="150"/>
      <c r="ZF221" s="150"/>
      <c r="ZG221" s="150"/>
      <c r="ZH221" s="150"/>
      <c r="ZI221" s="150"/>
      <c r="ZJ221" s="150"/>
      <c r="ZK221" s="150"/>
      <c r="ZL221" s="150"/>
      <c r="ZM221" s="150"/>
      <c r="ZN221" s="150"/>
      <c r="ZO221" s="150"/>
      <c r="ZP221" s="150"/>
      <c r="ZQ221" s="150"/>
      <c r="ZR221" s="150"/>
      <c r="ZS221" s="150"/>
      <c r="ZT221" s="150"/>
      <c r="ZU221" s="150"/>
      <c r="ZV221" s="150"/>
      <c r="ZW221" s="150"/>
      <c r="ZX221" s="150"/>
      <c r="ZY221" s="150"/>
      <c r="ZZ221" s="150"/>
      <c r="AAA221" s="150"/>
      <c r="AAB221" s="150"/>
      <c r="AAC221" s="150"/>
      <c r="AAD221" s="150"/>
      <c r="AAE221" s="150"/>
      <c r="AAF221" s="150"/>
      <c r="AAG221" s="150"/>
      <c r="AAH221" s="150"/>
      <c r="AAI221" s="150"/>
      <c r="AAJ221" s="150"/>
      <c r="AAK221" s="150"/>
      <c r="AAL221" s="150"/>
      <c r="AAM221" s="150"/>
      <c r="AAN221" s="150"/>
      <c r="AAO221" s="150"/>
      <c r="AAP221" s="150"/>
      <c r="AAQ221" s="150"/>
      <c r="AAR221" s="150"/>
      <c r="AAS221" s="150"/>
      <c r="AAT221" s="150"/>
      <c r="AAU221" s="150"/>
      <c r="AAV221" s="150"/>
      <c r="AAW221" s="150"/>
      <c r="AAX221" s="150"/>
      <c r="AAY221" s="150"/>
      <c r="AAZ221" s="150"/>
      <c r="ABA221" s="150"/>
      <c r="ABB221" s="150"/>
      <c r="ABC221" s="150"/>
      <c r="ABD221" s="150"/>
      <c r="ABE221" s="150"/>
      <c r="ABF221" s="150"/>
      <c r="ABG221" s="150"/>
      <c r="ABH221" s="150"/>
      <c r="ABI221" s="150"/>
      <c r="ABJ221" s="150"/>
      <c r="ABK221" s="150"/>
      <c r="ABL221" s="150"/>
      <c r="ABM221" s="150"/>
      <c r="ABN221" s="150"/>
      <c r="ABO221" s="150"/>
      <c r="ABP221" s="150"/>
      <c r="ABQ221" s="150"/>
      <c r="ABR221" s="150"/>
      <c r="ABS221" s="150"/>
      <c r="ABT221" s="150"/>
      <c r="ABU221" s="150"/>
      <c r="ABV221" s="150"/>
      <c r="ABW221" s="150"/>
      <c r="ABX221" s="150"/>
      <c r="ABY221" s="150"/>
      <c r="ABZ221" s="150"/>
      <c r="ACA221" s="150"/>
      <c r="ACB221" s="150"/>
      <c r="ACC221" s="150"/>
      <c r="ACD221" s="150"/>
      <c r="ACE221" s="150"/>
      <c r="ACF221" s="150"/>
      <c r="ACG221" s="150"/>
      <c r="ACH221" s="150"/>
      <c r="ACI221" s="150"/>
      <c r="ACJ221" s="150"/>
      <c r="ACK221" s="150"/>
      <c r="ACL221" s="150"/>
      <c r="ACM221" s="150"/>
      <c r="ACN221" s="150"/>
      <c r="ACO221" s="150"/>
      <c r="ACP221" s="150"/>
      <c r="ACQ221" s="150"/>
      <c r="ACR221" s="150"/>
      <c r="ACS221" s="150"/>
      <c r="ACT221" s="150"/>
      <c r="ACU221" s="150"/>
      <c r="ACV221" s="150"/>
      <c r="ACW221" s="150"/>
      <c r="ACX221" s="150"/>
      <c r="ACY221" s="150"/>
      <c r="ACZ221" s="150"/>
      <c r="ADA221" s="150"/>
      <c r="ADB221" s="150"/>
      <c r="ADC221" s="150"/>
      <c r="ADD221" s="150"/>
      <c r="ADE221" s="150"/>
      <c r="ADF221" s="150"/>
      <c r="ADG221" s="150"/>
      <c r="ADH221" s="150"/>
      <c r="ADI221" s="150"/>
      <c r="ADJ221" s="150"/>
      <c r="ADK221" s="150"/>
      <c r="ADL221" s="150"/>
      <c r="ADM221" s="150"/>
      <c r="ADN221" s="150"/>
      <c r="ADO221" s="150"/>
      <c r="ADP221" s="150"/>
      <c r="ADQ221" s="150"/>
      <c r="ADR221" s="150"/>
      <c r="ADS221" s="150"/>
      <c r="ADT221" s="150"/>
      <c r="ADU221" s="150"/>
      <c r="ADV221" s="150"/>
      <c r="ADW221" s="150"/>
      <c r="ADX221" s="150"/>
      <c r="ADY221" s="150"/>
      <c r="ADZ221" s="150"/>
      <c r="AEA221" s="150"/>
      <c r="AEB221" s="150"/>
      <c r="AEC221" s="150"/>
      <c r="AED221" s="150"/>
      <c r="AEE221" s="150"/>
      <c r="AEF221" s="150"/>
      <c r="AEG221" s="150"/>
      <c r="AEH221" s="150"/>
      <c r="AEI221" s="150"/>
      <c r="AEJ221" s="150"/>
      <c r="AEK221" s="150"/>
      <c r="AEL221" s="150"/>
      <c r="AEM221" s="150"/>
      <c r="AEN221" s="150"/>
      <c r="AEO221" s="150"/>
      <c r="AEP221" s="150"/>
      <c r="AEQ221" s="150"/>
      <c r="AER221" s="150"/>
      <c r="AES221" s="150"/>
      <c r="AET221" s="150"/>
      <c r="AEU221" s="150"/>
      <c r="AEV221" s="150"/>
      <c r="AEW221" s="150"/>
      <c r="AEX221" s="150"/>
      <c r="AEY221" s="150"/>
      <c r="AEZ221" s="150"/>
      <c r="AFA221" s="150"/>
      <c r="AFB221" s="150"/>
      <c r="AFC221" s="150"/>
      <c r="AFD221" s="150"/>
      <c r="AFE221" s="150"/>
      <c r="AFF221" s="150"/>
      <c r="AFG221" s="150"/>
      <c r="AFH221" s="150"/>
      <c r="AFI221" s="150"/>
      <c r="AFJ221" s="150"/>
      <c r="AFK221" s="150"/>
      <c r="AFL221" s="150"/>
      <c r="AFM221" s="150"/>
      <c r="AFN221" s="150"/>
      <c r="AFO221" s="150"/>
      <c r="AFP221" s="150"/>
      <c r="AFQ221" s="150"/>
      <c r="AFR221" s="150"/>
      <c r="AFS221" s="150"/>
      <c r="AFT221" s="150"/>
      <c r="AFU221" s="150"/>
      <c r="AFV221" s="150"/>
      <c r="AFW221" s="150"/>
      <c r="AFX221" s="150"/>
      <c r="AFY221" s="150"/>
      <c r="AFZ221" s="150"/>
      <c r="AGA221" s="150"/>
      <c r="AGB221" s="150"/>
      <c r="AGC221" s="150"/>
      <c r="AGD221" s="150"/>
      <c r="AGE221" s="150"/>
      <c r="AGF221" s="150"/>
      <c r="AGG221" s="150"/>
      <c r="AGH221" s="150"/>
      <c r="AGI221" s="150"/>
      <c r="AGJ221" s="150"/>
      <c r="AGK221" s="150"/>
      <c r="AGL221" s="150"/>
      <c r="AGM221" s="150"/>
      <c r="AGN221" s="150"/>
      <c r="AGO221" s="150"/>
      <c r="AGP221" s="150"/>
      <c r="AGQ221" s="150"/>
      <c r="AGR221" s="150"/>
      <c r="AGS221" s="150"/>
      <c r="AGT221" s="150"/>
      <c r="AGU221" s="150"/>
      <c r="AGV221" s="150"/>
      <c r="AGW221" s="150"/>
      <c r="AGX221" s="150"/>
      <c r="AGY221" s="150"/>
      <c r="AGZ221" s="150"/>
      <c r="AHA221" s="150"/>
      <c r="AHB221" s="150"/>
      <c r="AHC221" s="150"/>
      <c r="AHD221" s="150"/>
      <c r="AHE221" s="150"/>
      <c r="AHF221" s="150"/>
      <c r="AHG221" s="150"/>
      <c r="AHH221" s="150"/>
      <c r="AHI221" s="150"/>
      <c r="AHJ221" s="150"/>
      <c r="AHK221" s="150"/>
      <c r="AHL221" s="150"/>
      <c r="AHM221" s="150"/>
      <c r="AHN221" s="150"/>
      <c r="AHO221" s="150"/>
      <c r="AHP221" s="150"/>
      <c r="AHQ221" s="150"/>
      <c r="AHR221" s="150"/>
      <c r="AHS221" s="150"/>
      <c r="AHT221" s="150"/>
      <c r="AHU221" s="150"/>
      <c r="AHV221" s="150"/>
      <c r="AHW221" s="150"/>
      <c r="AHX221" s="150"/>
      <c r="AHY221" s="150"/>
      <c r="AHZ221" s="150"/>
      <c r="AIA221" s="150"/>
      <c r="AIB221" s="150"/>
      <c r="AIC221" s="150"/>
      <c r="AID221" s="150"/>
      <c r="AIE221" s="150"/>
      <c r="AIF221" s="150"/>
      <c r="AIG221" s="150"/>
      <c r="AIH221" s="150"/>
      <c r="AII221" s="150"/>
      <c r="AIJ221" s="150"/>
      <c r="AIK221" s="150"/>
      <c r="AIL221" s="150"/>
      <c r="AIM221" s="150"/>
      <c r="AIN221" s="150"/>
      <c r="AIO221" s="150"/>
      <c r="AIP221" s="150"/>
      <c r="AIQ221" s="150"/>
      <c r="AIR221" s="150"/>
      <c r="AIS221" s="150"/>
      <c r="AIT221" s="150"/>
      <c r="AIU221" s="150"/>
      <c r="AIV221" s="150"/>
      <c r="AIW221" s="150"/>
      <c r="AIX221" s="150"/>
      <c r="AIY221" s="150"/>
      <c r="AIZ221" s="150"/>
      <c r="AJA221" s="150"/>
      <c r="AJB221" s="150"/>
      <c r="AJC221" s="150"/>
      <c r="AJD221" s="150"/>
      <c r="AJE221" s="150"/>
      <c r="AJF221" s="150"/>
      <c r="AJG221" s="150"/>
      <c r="AJH221" s="150"/>
      <c r="AJI221" s="150"/>
      <c r="AJJ221" s="150"/>
      <c r="AJK221" s="150"/>
      <c r="AJL221" s="150"/>
      <c r="AJM221" s="150"/>
      <c r="AJN221" s="150"/>
      <c r="AJO221" s="150"/>
      <c r="AJP221" s="150"/>
      <c r="AJQ221" s="150"/>
      <c r="AJR221" s="150"/>
      <c r="AJS221" s="150"/>
      <c r="AJT221" s="150"/>
      <c r="AJU221" s="150"/>
      <c r="AJV221" s="150"/>
      <c r="AJW221" s="150"/>
      <c r="AJX221" s="150"/>
      <c r="AJY221" s="150"/>
      <c r="AJZ221" s="150"/>
      <c r="AKA221" s="150"/>
      <c r="AKB221" s="150"/>
      <c r="AKC221" s="150"/>
      <c r="AKD221" s="150"/>
      <c r="AKE221" s="150"/>
      <c r="AKF221" s="150"/>
      <c r="AKG221" s="150"/>
      <c r="AKH221" s="150"/>
      <c r="AKI221" s="150"/>
      <c r="AKJ221" s="150"/>
      <c r="AKK221" s="150"/>
      <c r="AKL221" s="150"/>
      <c r="AKM221" s="150"/>
      <c r="AKN221" s="150"/>
      <c r="AKO221" s="150"/>
      <c r="AKP221" s="150"/>
      <c r="AKQ221" s="150"/>
      <c r="AKR221" s="150"/>
      <c r="AKS221" s="150"/>
      <c r="AKT221" s="150"/>
      <c r="AKU221" s="150"/>
      <c r="AKV221" s="150"/>
      <c r="AKW221" s="150"/>
      <c r="AKX221" s="150"/>
      <c r="AKY221" s="150"/>
      <c r="AKZ221" s="150"/>
      <c r="ALA221" s="150"/>
      <c r="ALB221" s="150"/>
      <c r="ALC221" s="150"/>
      <c r="ALD221" s="150"/>
      <c r="ALE221" s="150"/>
      <c r="ALF221" s="150"/>
      <c r="ALG221" s="150"/>
      <c r="ALH221" s="150"/>
      <c r="ALI221" s="150"/>
      <c r="ALJ221" s="150"/>
      <c r="ALK221" s="150"/>
      <c r="ALL221" s="150"/>
      <c r="ALM221" s="150"/>
      <c r="ALN221" s="150"/>
      <c r="ALO221" s="150"/>
      <c r="ALP221" s="150"/>
      <c r="ALQ221" s="150"/>
      <c r="ALR221" s="150"/>
      <c r="ALS221" s="150"/>
      <c r="ALT221" s="150"/>
      <c r="ALU221" s="150"/>
      <c r="ALV221" s="150"/>
      <c r="ALW221" s="150"/>
      <c r="ALX221" s="150"/>
      <c r="ALY221" s="150"/>
      <c r="ALZ221" s="150"/>
      <c r="AMA221" s="150"/>
      <c r="AMB221" s="150"/>
      <c r="AMC221" s="150"/>
      <c r="AMD221" s="150"/>
      <c r="AME221" s="150"/>
      <c r="AMF221" s="150"/>
      <c r="AMG221" s="150"/>
      <c r="AMH221" s="150"/>
      <c r="AMI221" s="150"/>
      <c r="AMJ221" s="150"/>
      <c r="AMK221" s="150"/>
      <c r="AML221" s="170"/>
    </row>
    <row r="222" spans="1:1026" x14ac:dyDescent="0.25">
      <c r="A222" s="256" t="s">
        <v>1262</v>
      </c>
      <c r="B222" s="257">
        <v>222</v>
      </c>
      <c r="C222" s="258" t="s">
        <v>24334</v>
      </c>
      <c r="D222" s="290" t="s">
        <v>1263</v>
      </c>
      <c r="E222" s="277" t="s">
        <v>818</v>
      </c>
      <c r="F222" s="291"/>
      <c r="G222" s="280"/>
      <c r="H222" s="280">
        <v>4</v>
      </c>
      <c r="I222" s="492">
        <v>159</v>
      </c>
      <c r="J222" s="292"/>
      <c r="K222" s="293"/>
      <c r="L222" s="293"/>
      <c r="M222" s="293"/>
      <c r="N222" s="293"/>
      <c r="O222" s="386"/>
      <c r="P222" s="278">
        <v>336</v>
      </c>
      <c r="Q222" s="293"/>
      <c r="R222" s="293"/>
      <c r="S222" s="293"/>
      <c r="T222" s="293"/>
      <c r="U222" s="293"/>
      <c r="V222" s="293"/>
      <c r="W222" s="283">
        <f t="shared" si="87"/>
        <v>100</v>
      </c>
      <c r="X222" s="283">
        <f t="shared" si="100"/>
        <v>100</v>
      </c>
      <c r="Y222" s="283">
        <f t="shared" si="101"/>
        <v>20</v>
      </c>
      <c r="Z222" s="283">
        <f t="shared" si="88"/>
        <v>100</v>
      </c>
      <c r="AA222" s="283">
        <f t="shared" si="89"/>
        <v>100</v>
      </c>
      <c r="AB222" s="287">
        <f t="shared" si="90"/>
        <v>100</v>
      </c>
      <c r="AC222" s="287">
        <f t="shared" si="91"/>
        <v>100</v>
      </c>
      <c r="AD222" s="287">
        <f t="shared" si="92"/>
        <v>100</v>
      </c>
      <c r="AE222" s="284">
        <f t="shared" si="111"/>
        <v>100</v>
      </c>
      <c r="AF222" s="284">
        <f t="shared" si="96"/>
        <v>100</v>
      </c>
      <c r="AG222" s="268">
        <f t="shared" si="107"/>
        <v>100</v>
      </c>
      <c r="AH222" s="268">
        <f t="shared" si="108"/>
        <v>100</v>
      </c>
      <c r="AI222" s="268">
        <f t="shared" si="109"/>
        <v>100</v>
      </c>
      <c r="AJ222" s="268">
        <f t="shared" si="110"/>
        <v>100</v>
      </c>
      <c r="AK222" s="506" t="s">
        <v>24335</v>
      </c>
      <c r="AL222" s="293"/>
      <c r="AM222" s="293"/>
      <c r="AN222" s="511"/>
      <c r="AO222" s="357"/>
      <c r="AP222" s="357"/>
      <c r="AQ222" s="286"/>
      <c r="AR222" s="171" t="s">
        <v>1257</v>
      </c>
      <c r="AS222" s="171"/>
      <c r="AT222" s="286"/>
      <c r="AU222" s="286"/>
      <c r="AV222" s="559"/>
    </row>
    <row r="223" spans="1:1026" ht="15" customHeight="1" x14ac:dyDescent="0.25">
      <c r="A223" s="310" t="s">
        <v>816</v>
      </c>
      <c r="B223" s="257">
        <v>223</v>
      </c>
      <c r="C223" s="258" t="s">
        <v>817</v>
      </c>
      <c r="D223" s="320" t="s">
        <v>13478</v>
      </c>
      <c r="E223" s="286" t="s">
        <v>818</v>
      </c>
      <c r="F223" s="369"/>
      <c r="G223" s="370"/>
      <c r="H223" s="370"/>
      <c r="I223" s="493">
        <v>208</v>
      </c>
      <c r="J223" s="314">
        <v>2</v>
      </c>
      <c r="K223" s="315"/>
      <c r="L223" s="315">
        <v>1</v>
      </c>
      <c r="M223" s="316"/>
      <c r="N223" s="316"/>
      <c r="O223" s="322"/>
      <c r="P223" s="322">
        <v>335</v>
      </c>
      <c r="Q223" s="316"/>
      <c r="R223" s="316"/>
      <c r="S223" s="316"/>
      <c r="T223" s="316"/>
      <c r="U223" s="316"/>
      <c r="V223" s="317"/>
      <c r="W223" s="283">
        <f t="shared" si="87"/>
        <v>100</v>
      </c>
      <c r="X223" s="283">
        <f t="shared" si="100"/>
        <v>100</v>
      </c>
      <c r="Y223" s="283">
        <f t="shared" si="101"/>
        <v>20</v>
      </c>
      <c r="Z223" s="283">
        <f t="shared" si="88"/>
        <v>100</v>
      </c>
      <c r="AA223" s="283">
        <f t="shared" si="89"/>
        <v>100</v>
      </c>
      <c r="AB223" s="287">
        <f t="shared" si="90"/>
        <v>100</v>
      </c>
      <c r="AC223" s="287">
        <f t="shared" si="91"/>
        <v>100</v>
      </c>
      <c r="AD223" s="287">
        <f t="shared" si="92"/>
        <v>100</v>
      </c>
      <c r="AE223" s="284">
        <f t="shared" si="111"/>
        <v>1</v>
      </c>
      <c r="AF223" s="284">
        <f t="shared" si="96"/>
        <v>100</v>
      </c>
      <c r="AG223" s="268">
        <f t="shared" si="107"/>
        <v>100</v>
      </c>
      <c r="AH223" s="268">
        <f t="shared" si="108"/>
        <v>10</v>
      </c>
      <c r="AI223" s="268">
        <f t="shared" si="109"/>
        <v>100</v>
      </c>
      <c r="AJ223" s="268">
        <f t="shared" si="110"/>
        <v>100</v>
      </c>
      <c r="AK223" s="501">
        <v>0.94</v>
      </c>
      <c r="AL223" s="541"/>
      <c r="AM223" s="549"/>
      <c r="AN223" s="512" t="s">
        <v>819</v>
      </c>
      <c r="AO223" s="357"/>
      <c r="AP223" s="357"/>
      <c r="AQ223" s="286"/>
      <c r="AR223" s="382" t="s">
        <v>810</v>
      </c>
      <c r="AS223" s="382"/>
      <c r="AT223" s="286"/>
      <c r="AU223" s="286"/>
      <c r="AV223" s="559"/>
    </row>
    <row r="224" spans="1:1026" ht="16.5" customHeight="1" x14ac:dyDescent="0.25">
      <c r="A224" s="310" t="s">
        <v>783</v>
      </c>
      <c r="B224" s="257">
        <v>224</v>
      </c>
      <c r="C224" s="258" t="s">
        <v>784</v>
      </c>
      <c r="D224" s="320" t="s">
        <v>13574</v>
      </c>
      <c r="E224" s="286" t="s">
        <v>766</v>
      </c>
      <c r="F224" s="435"/>
      <c r="G224" s="347"/>
      <c r="H224" s="347">
        <v>4</v>
      </c>
      <c r="I224" s="493">
        <v>11</v>
      </c>
      <c r="J224" s="314">
        <v>2</v>
      </c>
      <c r="K224" s="315">
        <v>2</v>
      </c>
      <c r="L224" s="315" t="s">
        <v>748</v>
      </c>
      <c r="M224" s="316"/>
      <c r="N224" s="316"/>
      <c r="O224" s="315"/>
      <c r="P224" s="315">
        <v>335</v>
      </c>
      <c r="Q224" s="316"/>
      <c r="R224" s="316"/>
      <c r="S224" s="316"/>
      <c r="T224" s="316"/>
      <c r="U224" s="316"/>
      <c r="V224" s="317"/>
      <c r="W224" s="283">
        <f t="shared" si="87"/>
        <v>100</v>
      </c>
      <c r="X224" s="283">
        <f t="shared" si="100"/>
        <v>100</v>
      </c>
      <c r="Y224" s="283">
        <f t="shared" si="101"/>
        <v>20</v>
      </c>
      <c r="Z224" s="283">
        <f t="shared" si="88"/>
        <v>100</v>
      </c>
      <c r="AA224" s="283">
        <f t="shared" si="89"/>
        <v>100</v>
      </c>
      <c r="AB224" s="287">
        <f t="shared" si="90"/>
        <v>100</v>
      </c>
      <c r="AC224" s="287">
        <f t="shared" si="91"/>
        <v>100</v>
      </c>
      <c r="AD224" s="287">
        <f t="shared" si="92"/>
        <v>100</v>
      </c>
      <c r="AE224" s="284">
        <f t="shared" si="111"/>
        <v>1</v>
      </c>
      <c r="AF224" s="284">
        <f t="shared" si="96"/>
        <v>100</v>
      </c>
      <c r="AG224" s="268">
        <f t="shared" si="107"/>
        <v>10</v>
      </c>
      <c r="AH224" s="268">
        <f t="shared" si="108"/>
        <v>10</v>
      </c>
      <c r="AI224" s="268">
        <f t="shared" si="109"/>
        <v>100</v>
      </c>
      <c r="AJ224" s="268">
        <f t="shared" si="110"/>
        <v>100</v>
      </c>
      <c r="AK224" s="507" t="s">
        <v>24111</v>
      </c>
      <c r="AL224" s="349"/>
      <c r="AM224" s="550">
        <v>3</v>
      </c>
      <c r="AN224" s="511" t="s">
        <v>785</v>
      </c>
      <c r="AO224" s="357"/>
      <c r="AP224" s="357"/>
      <c r="AQ224" s="286"/>
      <c r="AR224" s="171" t="s">
        <v>786</v>
      </c>
      <c r="AS224" s="171"/>
      <c r="AT224" s="286"/>
      <c r="AU224" s="286"/>
      <c r="AV224" s="559"/>
      <c r="AW224" s="559"/>
      <c r="AX224" s="559"/>
      <c r="AY224" s="559"/>
      <c r="AZ224" s="559"/>
      <c r="BA224" s="559"/>
      <c r="BB224" s="559"/>
      <c r="BC224" s="559"/>
      <c r="BD224" s="559"/>
      <c r="BE224" s="559"/>
      <c r="BF224" s="559"/>
      <c r="BG224" s="559"/>
      <c r="BH224" s="559"/>
      <c r="BI224" s="559"/>
      <c r="BJ224" s="559"/>
      <c r="BK224" s="559"/>
      <c r="BL224" s="559"/>
      <c r="BM224" s="559"/>
      <c r="BN224" s="559"/>
      <c r="BO224" s="559"/>
      <c r="BP224" s="559"/>
      <c r="BQ224" s="559"/>
      <c r="BR224" s="559"/>
      <c r="BS224" s="559"/>
      <c r="BT224" s="559"/>
      <c r="BU224" s="559"/>
      <c r="BV224" s="559"/>
      <c r="BW224" s="559"/>
      <c r="BX224" s="559"/>
      <c r="BY224" s="559"/>
      <c r="BZ224" s="559"/>
      <c r="CA224" s="559"/>
      <c r="CB224" s="559"/>
      <c r="CC224" s="559"/>
      <c r="CD224" s="559"/>
      <c r="CE224" s="559"/>
      <c r="CF224" s="559"/>
      <c r="CG224" s="559"/>
      <c r="CH224" s="559"/>
      <c r="CI224" s="559"/>
      <c r="CJ224" s="559"/>
      <c r="CK224" s="559"/>
      <c r="CL224" s="559"/>
      <c r="CM224" s="559"/>
      <c r="CN224" s="559"/>
      <c r="CO224" s="559"/>
      <c r="CP224" s="559"/>
      <c r="CQ224" s="559"/>
      <c r="CR224" s="559"/>
      <c r="CS224" s="559"/>
      <c r="CT224" s="559"/>
      <c r="CU224" s="559"/>
      <c r="CV224" s="559"/>
      <c r="CW224" s="559"/>
      <c r="CX224" s="559"/>
      <c r="CY224" s="559"/>
      <c r="CZ224" s="559"/>
      <c r="DA224" s="559"/>
      <c r="DB224" s="559"/>
      <c r="DC224" s="559"/>
      <c r="DD224" s="559"/>
      <c r="DE224" s="559"/>
      <c r="DF224" s="559"/>
      <c r="DG224" s="559"/>
      <c r="DH224" s="559"/>
      <c r="DI224" s="559"/>
      <c r="DJ224" s="559"/>
      <c r="DK224" s="559"/>
      <c r="DL224" s="559"/>
      <c r="DM224" s="559"/>
      <c r="DN224" s="559"/>
      <c r="DO224" s="559"/>
      <c r="DP224" s="559"/>
      <c r="DQ224" s="559"/>
      <c r="DR224" s="559"/>
      <c r="DS224" s="559"/>
      <c r="DT224" s="559"/>
      <c r="DU224" s="559"/>
      <c r="DV224" s="559"/>
      <c r="DW224" s="559"/>
      <c r="DX224" s="559"/>
      <c r="DY224" s="559"/>
      <c r="DZ224" s="559"/>
      <c r="EA224" s="559"/>
      <c r="EB224" s="559"/>
      <c r="EC224" s="559"/>
      <c r="ED224" s="559"/>
      <c r="EE224" s="559"/>
      <c r="EF224" s="559"/>
      <c r="EG224" s="559"/>
      <c r="EH224" s="559"/>
      <c r="EI224" s="559"/>
      <c r="EJ224" s="559"/>
      <c r="EK224" s="559"/>
      <c r="EL224" s="559"/>
      <c r="EM224" s="559"/>
      <c r="EN224" s="559"/>
      <c r="EO224" s="559"/>
      <c r="EP224" s="559"/>
      <c r="EQ224" s="559"/>
      <c r="ER224" s="559"/>
      <c r="ES224" s="559"/>
      <c r="ET224" s="559"/>
      <c r="EU224" s="559"/>
      <c r="EV224" s="559"/>
      <c r="EW224" s="559"/>
      <c r="EX224" s="559"/>
      <c r="EY224" s="559"/>
      <c r="EZ224" s="559"/>
      <c r="FA224" s="559"/>
      <c r="FB224" s="559"/>
      <c r="FC224" s="559"/>
      <c r="FD224" s="559"/>
      <c r="FE224" s="559"/>
      <c r="FF224" s="559"/>
      <c r="FG224" s="559"/>
      <c r="FH224" s="559"/>
      <c r="FI224" s="559"/>
      <c r="FJ224" s="559"/>
      <c r="FK224" s="559"/>
      <c r="FL224" s="559"/>
      <c r="FM224" s="559"/>
      <c r="FN224" s="559"/>
      <c r="FO224" s="559"/>
      <c r="FP224" s="559"/>
      <c r="FQ224" s="559"/>
      <c r="FR224" s="559"/>
      <c r="FS224" s="559"/>
      <c r="FT224" s="559"/>
      <c r="FU224" s="559"/>
      <c r="FV224" s="559"/>
      <c r="FW224" s="559"/>
      <c r="FX224" s="559"/>
      <c r="FY224" s="559"/>
      <c r="FZ224" s="559"/>
      <c r="GA224" s="559"/>
      <c r="GB224" s="559"/>
      <c r="GC224" s="559"/>
      <c r="GD224" s="559"/>
      <c r="GE224" s="559"/>
      <c r="GF224" s="559"/>
      <c r="GG224" s="559"/>
      <c r="GH224" s="559"/>
      <c r="GI224" s="559"/>
      <c r="GJ224" s="559"/>
      <c r="GK224" s="559"/>
      <c r="GL224" s="559"/>
      <c r="GM224" s="559"/>
      <c r="GN224" s="559"/>
      <c r="GO224" s="559"/>
      <c r="GP224" s="559"/>
      <c r="GQ224" s="559"/>
      <c r="GR224" s="559"/>
      <c r="GS224" s="559"/>
      <c r="GT224" s="559"/>
      <c r="GU224" s="559"/>
      <c r="GV224" s="559"/>
      <c r="GW224" s="559"/>
      <c r="GX224" s="559"/>
      <c r="GY224" s="559"/>
      <c r="GZ224" s="559"/>
      <c r="HA224" s="559"/>
      <c r="HB224" s="559"/>
      <c r="HC224" s="559"/>
      <c r="HD224" s="559"/>
      <c r="HE224" s="559"/>
      <c r="HF224" s="559"/>
      <c r="HG224" s="559"/>
      <c r="HH224" s="559"/>
      <c r="HI224" s="559"/>
      <c r="HJ224" s="559"/>
      <c r="HK224" s="559"/>
      <c r="HL224" s="559"/>
      <c r="HM224" s="559"/>
      <c r="HN224" s="559"/>
      <c r="HO224" s="559"/>
      <c r="HP224" s="559"/>
      <c r="HQ224" s="559"/>
      <c r="HR224" s="559"/>
      <c r="HS224" s="559"/>
      <c r="HT224" s="559"/>
      <c r="HU224" s="559"/>
      <c r="HV224" s="559"/>
      <c r="HW224" s="559"/>
      <c r="HX224" s="559"/>
      <c r="HY224" s="559"/>
      <c r="HZ224" s="559"/>
      <c r="IA224" s="559"/>
      <c r="IB224" s="559"/>
      <c r="IC224" s="559"/>
      <c r="ID224" s="559"/>
      <c r="IE224" s="559"/>
      <c r="IF224" s="559"/>
      <c r="IG224" s="559"/>
      <c r="IH224" s="559"/>
      <c r="II224" s="559"/>
      <c r="IJ224" s="559"/>
      <c r="IK224" s="559"/>
      <c r="IL224" s="559"/>
      <c r="IM224" s="559"/>
      <c r="IN224" s="559"/>
      <c r="IO224" s="559"/>
      <c r="IP224" s="559"/>
      <c r="IQ224" s="559"/>
      <c r="IR224" s="559"/>
      <c r="IS224" s="559"/>
      <c r="IT224" s="559"/>
      <c r="IU224" s="559"/>
      <c r="IV224" s="559"/>
      <c r="IW224" s="559"/>
      <c r="IX224" s="559"/>
      <c r="IY224" s="559"/>
      <c r="IZ224" s="559"/>
      <c r="JA224" s="559"/>
      <c r="JB224" s="559"/>
      <c r="JC224" s="559"/>
      <c r="JD224" s="559"/>
      <c r="JE224" s="559"/>
      <c r="JF224" s="559"/>
      <c r="JG224" s="559"/>
      <c r="JH224" s="559"/>
      <c r="JI224" s="559"/>
      <c r="JJ224" s="559"/>
      <c r="JK224" s="559"/>
      <c r="JL224" s="559"/>
      <c r="JM224" s="559"/>
      <c r="JN224" s="559"/>
      <c r="JO224" s="559"/>
      <c r="JP224" s="559"/>
      <c r="JQ224" s="559"/>
      <c r="JR224" s="559"/>
      <c r="JS224" s="559"/>
      <c r="JT224" s="559"/>
      <c r="JU224" s="559"/>
      <c r="JV224" s="559"/>
      <c r="JW224" s="559"/>
      <c r="JX224" s="559"/>
      <c r="JY224" s="559"/>
      <c r="JZ224" s="559"/>
      <c r="KA224" s="559"/>
      <c r="KB224" s="559"/>
      <c r="KC224" s="559"/>
      <c r="KD224" s="559"/>
      <c r="KE224" s="559"/>
      <c r="KF224" s="559"/>
      <c r="KG224" s="559"/>
      <c r="KH224" s="559"/>
      <c r="KI224" s="559"/>
      <c r="KJ224" s="559"/>
      <c r="KK224" s="559"/>
      <c r="KL224" s="559"/>
      <c r="KM224" s="559"/>
      <c r="KN224" s="559"/>
      <c r="KO224" s="559"/>
      <c r="KP224" s="559"/>
      <c r="KQ224" s="559"/>
      <c r="KR224" s="559"/>
      <c r="KS224" s="559"/>
      <c r="KT224" s="559"/>
      <c r="KU224" s="559"/>
      <c r="KV224" s="559"/>
      <c r="KW224" s="559"/>
      <c r="KX224" s="559"/>
      <c r="KY224" s="559"/>
      <c r="KZ224" s="559"/>
      <c r="LA224" s="559"/>
      <c r="LB224" s="559"/>
      <c r="LC224" s="559"/>
      <c r="LD224" s="559"/>
      <c r="LE224" s="559"/>
      <c r="LF224" s="559"/>
      <c r="LG224" s="559"/>
      <c r="LH224" s="559"/>
      <c r="LI224" s="559"/>
      <c r="LJ224" s="559"/>
      <c r="LK224" s="559"/>
      <c r="LL224" s="559"/>
      <c r="LM224" s="559"/>
      <c r="LN224" s="559"/>
      <c r="LO224" s="559"/>
      <c r="LP224" s="559"/>
      <c r="LQ224" s="559"/>
      <c r="LR224" s="559"/>
      <c r="LS224" s="559"/>
      <c r="LT224" s="559"/>
      <c r="LU224" s="559"/>
      <c r="LV224" s="559"/>
      <c r="LW224" s="559"/>
      <c r="LX224" s="559"/>
      <c r="LY224" s="559"/>
      <c r="LZ224" s="559"/>
      <c r="MA224" s="559"/>
      <c r="MB224" s="559"/>
      <c r="MC224" s="559"/>
      <c r="MD224" s="559"/>
      <c r="ME224" s="559"/>
      <c r="MF224" s="559"/>
      <c r="MG224" s="559"/>
      <c r="MH224" s="559"/>
      <c r="MI224" s="559"/>
      <c r="MJ224" s="559"/>
      <c r="MK224" s="559"/>
      <c r="ML224" s="559"/>
      <c r="MM224" s="559"/>
      <c r="MN224" s="559"/>
      <c r="MO224" s="559"/>
      <c r="MP224" s="559"/>
      <c r="MQ224" s="559"/>
      <c r="MR224" s="559"/>
      <c r="MS224" s="559"/>
      <c r="MT224" s="559"/>
      <c r="MU224" s="559"/>
      <c r="MV224" s="559"/>
      <c r="MW224" s="559"/>
      <c r="MX224" s="559"/>
      <c r="MY224" s="559"/>
      <c r="MZ224" s="559"/>
      <c r="NA224" s="559"/>
      <c r="NB224" s="559"/>
      <c r="NC224" s="559"/>
      <c r="ND224" s="559"/>
      <c r="NE224" s="559"/>
      <c r="NF224" s="559"/>
      <c r="NG224" s="559"/>
      <c r="NH224" s="559"/>
      <c r="NI224" s="559"/>
      <c r="NJ224" s="559"/>
      <c r="NK224" s="559"/>
      <c r="NL224" s="559"/>
      <c r="NM224" s="559"/>
      <c r="NN224" s="559"/>
      <c r="NO224" s="559"/>
      <c r="NP224" s="559"/>
      <c r="NQ224" s="559"/>
      <c r="NR224" s="559"/>
      <c r="NS224" s="559"/>
      <c r="NT224" s="559"/>
      <c r="NU224" s="559"/>
      <c r="NV224" s="559"/>
      <c r="NW224" s="559"/>
      <c r="NX224" s="559"/>
      <c r="NY224" s="559"/>
      <c r="NZ224" s="559"/>
      <c r="OA224" s="559"/>
      <c r="OB224" s="559"/>
      <c r="OC224" s="559"/>
      <c r="OD224" s="559"/>
      <c r="OE224" s="559"/>
      <c r="OF224" s="559"/>
      <c r="OG224" s="559"/>
      <c r="OH224" s="559"/>
      <c r="OI224" s="559"/>
      <c r="OJ224" s="559"/>
      <c r="OK224" s="559"/>
      <c r="OL224" s="559"/>
      <c r="OM224" s="559"/>
      <c r="ON224" s="559"/>
      <c r="OO224" s="559"/>
      <c r="OP224" s="559"/>
      <c r="OQ224" s="559"/>
      <c r="OR224" s="559"/>
      <c r="OS224" s="559"/>
      <c r="OT224" s="559"/>
      <c r="OU224" s="559"/>
      <c r="OV224" s="559"/>
      <c r="OW224" s="559"/>
      <c r="OX224" s="559"/>
      <c r="OY224" s="559"/>
      <c r="OZ224" s="559"/>
      <c r="PA224" s="559"/>
      <c r="PB224" s="559"/>
      <c r="PC224" s="559"/>
      <c r="PD224" s="559"/>
      <c r="PE224" s="559"/>
      <c r="PF224" s="559"/>
      <c r="PG224" s="559"/>
      <c r="PH224" s="559"/>
      <c r="PI224" s="559"/>
      <c r="PJ224" s="559"/>
      <c r="PK224" s="559"/>
      <c r="PL224" s="559"/>
      <c r="PM224" s="559"/>
      <c r="PN224" s="559"/>
      <c r="PO224" s="559"/>
      <c r="PP224" s="559"/>
      <c r="PQ224" s="559"/>
      <c r="PR224" s="559"/>
      <c r="PS224" s="559"/>
      <c r="PT224" s="559"/>
      <c r="PU224" s="559"/>
      <c r="PV224" s="559"/>
      <c r="PW224" s="559"/>
      <c r="PX224" s="559"/>
      <c r="PY224" s="559"/>
      <c r="PZ224" s="559"/>
      <c r="QA224" s="559"/>
      <c r="QB224" s="559"/>
      <c r="QC224" s="559"/>
      <c r="QD224" s="559"/>
      <c r="QE224" s="559"/>
      <c r="QF224" s="559"/>
      <c r="QG224" s="559"/>
      <c r="QH224" s="559"/>
      <c r="QI224" s="559"/>
      <c r="QJ224" s="559"/>
      <c r="QK224" s="559"/>
      <c r="QL224" s="559"/>
      <c r="QM224" s="559"/>
      <c r="QN224" s="559"/>
      <c r="QO224" s="559"/>
      <c r="QP224" s="559"/>
      <c r="QQ224" s="559"/>
      <c r="QR224" s="559"/>
      <c r="QS224" s="559"/>
      <c r="QT224" s="559"/>
      <c r="QU224" s="559"/>
      <c r="QV224" s="559"/>
      <c r="QW224" s="559"/>
      <c r="QX224" s="559"/>
      <c r="QY224" s="559"/>
      <c r="QZ224" s="559"/>
      <c r="RA224" s="559"/>
      <c r="RB224" s="559"/>
      <c r="RC224" s="559"/>
      <c r="RD224" s="559"/>
      <c r="RE224" s="559"/>
      <c r="RF224" s="559"/>
      <c r="RG224" s="559"/>
      <c r="RH224" s="559"/>
      <c r="RI224" s="559"/>
      <c r="RJ224" s="559"/>
      <c r="RK224" s="559"/>
      <c r="RL224" s="559"/>
      <c r="RM224" s="559"/>
      <c r="RN224" s="559"/>
      <c r="RO224" s="559"/>
      <c r="RP224" s="559"/>
      <c r="RQ224" s="559"/>
      <c r="RR224" s="559"/>
      <c r="RS224" s="559"/>
      <c r="RT224" s="559"/>
      <c r="RU224" s="559"/>
      <c r="RV224" s="559"/>
      <c r="RW224" s="559"/>
      <c r="RX224" s="559"/>
      <c r="RY224" s="559"/>
      <c r="RZ224" s="559"/>
      <c r="SA224" s="559"/>
      <c r="SB224" s="559"/>
      <c r="SC224" s="559"/>
      <c r="SD224" s="559"/>
      <c r="SE224" s="559"/>
      <c r="SF224" s="559"/>
      <c r="SG224" s="559"/>
      <c r="SH224" s="559"/>
      <c r="SI224" s="559"/>
      <c r="SJ224" s="559"/>
      <c r="SK224" s="559"/>
      <c r="SL224" s="559"/>
      <c r="SM224" s="559"/>
      <c r="SN224" s="559"/>
      <c r="SO224" s="559"/>
      <c r="SP224" s="559"/>
      <c r="SQ224" s="559"/>
      <c r="SR224" s="559"/>
      <c r="SS224" s="559"/>
      <c r="ST224" s="559"/>
      <c r="SU224" s="559"/>
      <c r="SV224" s="559"/>
      <c r="SW224" s="559"/>
      <c r="SX224" s="559"/>
      <c r="SY224" s="559"/>
      <c r="SZ224" s="559"/>
      <c r="TA224" s="559"/>
      <c r="TB224" s="559"/>
      <c r="TC224" s="559"/>
      <c r="TD224" s="559"/>
      <c r="TE224" s="559"/>
      <c r="TF224" s="559"/>
      <c r="TG224" s="559"/>
      <c r="TH224" s="559"/>
      <c r="TI224" s="559"/>
      <c r="TJ224" s="559"/>
      <c r="TK224" s="559"/>
      <c r="TL224" s="559"/>
      <c r="TM224" s="559"/>
      <c r="TN224" s="559"/>
      <c r="TO224" s="559"/>
      <c r="TP224" s="559"/>
      <c r="TQ224" s="559"/>
      <c r="TR224" s="559"/>
      <c r="TS224" s="559"/>
      <c r="TT224" s="559"/>
      <c r="TU224" s="559"/>
      <c r="TV224" s="559"/>
      <c r="TW224" s="559"/>
      <c r="TX224" s="559"/>
      <c r="TY224" s="559"/>
      <c r="TZ224" s="559"/>
      <c r="UA224" s="559"/>
      <c r="UB224" s="559"/>
      <c r="UC224" s="559"/>
      <c r="UD224" s="559"/>
      <c r="UE224" s="559"/>
      <c r="UF224" s="559"/>
      <c r="UG224" s="559"/>
      <c r="UH224" s="559"/>
      <c r="UI224" s="559"/>
      <c r="UJ224" s="559"/>
      <c r="UK224" s="559"/>
      <c r="UL224" s="559"/>
      <c r="UM224" s="559"/>
      <c r="UN224" s="559"/>
      <c r="UO224" s="559"/>
      <c r="UP224" s="559"/>
      <c r="UQ224" s="559"/>
      <c r="UR224" s="559"/>
      <c r="US224" s="559"/>
      <c r="UT224" s="559"/>
      <c r="UU224" s="559"/>
      <c r="UV224" s="559"/>
      <c r="UW224" s="559"/>
      <c r="UX224" s="559"/>
      <c r="UY224" s="559"/>
      <c r="UZ224" s="559"/>
      <c r="VA224" s="559"/>
      <c r="VB224" s="559"/>
      <c r="VC224" s="559"/>
      <c r="VD224" s="559"/>
      <c r="VE224" s="559"/>
      <c r="VF224" s="559"/>
      <c r="VG224" s="559"/>
      <c r="VH224" s="559"/>
      <c r="VI224" s="559"/>
      <c r="VJ224" s="559"/>
      <c r="VK224" s="559"/>
      <c r="VL224" s="559"/>
      <c r="VM224" s="559"/>
      <c r="VN224" s="559"/>
      <c r="VO224" s="559"/>
      <c r="VP224" s="559"/>
      <c r="VQ224" s="559"/>
      <c r="VR224" s="559"/>
      <c r="VS224" s="559"/>
      <c r="VT224" s="559"/>
      <c r="VU224" s="559"/>
      <c r="VV224" s="559"/>
      <c r="VW224" s="559"/>
      <c r="VX224" s="559"/>
      <c r="VY224" s="559"/>
      <c r="VZ224" s="559"/>
      <c r="WA224" s="559"/>
      <c r="WB224" s="559"/>
      <c r="WC224" s="559"/>
      <c r="WD224" s="559"/>
      <c r="WE224" s="559"/>
      <c r="WF224" s="559"/>
      <c r="WG224" s="559"/>
      <c r="WH224" s="559"/>
      <c r="WI224" s="559"/>
      <c r="WJ224" s="559"/>
      <c r="WK224" s="559"/>
      <c r="WL224" s="559"/>
      <c r="WM224" s="559"/>
      <c r="WN224" s="559"/>
      <c r="WO224" s="559"/>
      <c r="WP224" s="559"/>
      <c r="WQ224" s="559"/>
      <c r="WR224" s="559"/>
      <c r="WS224" s="559"/>
      <c r="WT224" s="559"/>
      <c r="WU224" s="559"/>
      <c r="WV224" s="559"/>
      <c r="WW224" s="559"/>
      <c r="WX224" s="559"/>
      <c r="WY224" s="559"/>
      <c r="WZ224" s="559"/>
      <c r="XA224" s="559"/>
      <c r="XB224" s="559"/>
      <c r="XC224" s="559"/>
      <c r="XD224" s="559"/>
      <c r="XE224" s="559"/>
      <c r="XF224" s="559"/>
      <c r="XG224" s="559"/>
      <c r="XH224" s="559"/>
      <c r="XI224" s="559"/>
      <c r="XJ224" s="559"/>
      <c r="XK224" s="559"/>
      <c r="XL224" s="559"/>
      <c r="XM224" s="559"/>
      <c r="XN224" s="559"/>
      <c r="XO224" s="559"/>
      <c r="XP224" s="559"/>
      <c r="XQ224" s="559"/>
      <c r="XR224" s="559"/>
      <c r="XS224" s="559"/>
      <c r="XT224" s="559"/>
      <c r="XU224" s="559"/>
      <c r="XV224" s="559"/>
      <c r="XW224" s="559"/>
      <c r="XX224" s="559"/>
      <c r="XY224" s="559"/>
      <c r="XZ224" s="559"/>
      <c r="YA224" s="559"/>
      <c r="YB224" s="559"/>
      <c r="YC224" s="559"/>
      <c r="YD224" s="559"/>
      <c r="YE224" s="559"/>
      <c r="YF224" s="559"/>
      <c r="YG224" s="559"/>
      <c r="YH224" s="559"/>
      <c r="YI224" s="559"/>
      <c r="YJ224" s="559"/>
      <c r="YK224" s="559"/>
      <c r="YL224" s="559"/>
      <c r="YM224" s="559"/>
      <c r="YN224" s="559"/>
      <c r="YO224" s="559"/>
      <c r="YP224" s="559"/>
      <c r="YQ224" s="559"/>
      <c r="YR224" s="559"/>
      <c r="YS224" s="559"/>
      <c r="YT224" s="559"/>
      <c r="YU224" s="559"/>
      <c r="YV224" s="559"/>
      <c r="YW224" s="559"/>
      <c r="YX224" s="559"/>
      <c r="YY224" s="559"/>
      <c r="YZ224" s="559"/>
      <c r="ZA224" s="559"/>
      <c r="ZB224" s="559"/>
      <c r="ZC224" s="559"/>
      <c r="ZD224" s="559"/>
      <c r="ZE224" s="559"/>
      <c r="ZF224" s="559"/>
      <c r="ZG224" s="559"/>
      <c r="ZH224" s="559"/>
      <c r="ZI224" s="559"/>
      <c r="ZJ224" s="559"/>
      <c r="ZK224" s="559"/>
      <c r="ZL224" s="559"/>
      <c r="ZM224" s="559"/>
      <c r="ZN224" s="559"/>
      <c r="ZO224" s="559"/>
      <c r="ZP224" s="559"/>
      <c r="ZQ224" s="559"/>
      <c r="ZR224" s="559"/>
      <c r="ZS224" s="559"/>
      <c r="ZT224" s="559"/>
      <c r="ZU224" s="559"/>
      <c r="ZV224" s="559"/>
      <c r="ZW224" s="559"/>
      <c r="ZX224" s="559"/>
      <c r="ZY224" s="559"/>
      <c r="ZZ224" s="559"/>
      <c r="AAA224" s="559"/>
      <c r="AAB224" s="559"/>
      <c r="AAC224" s="559"/>
      <c r="AAD224" s="559"/>
      <c r="AAE224" s="559"/>
      <c r="AAF224" s="559"/>
      <c r="AAG224" s="559"/>
      <c r="AAH224" s="559"/>
      <c r="AAI224" s="559"/>
      <c r="AAJ224" s="559"/>
      <c r="AAK224" s="559"/>
      <c r="AAL224" s="559"/>
      <c r="AAM224" s="559"/>
      <c r="AAN224" s="559"/>
      <c r="AAO224" s="559"/>
      <c r="AAP224" s="559"/>
      <c r="AAQ224" s="559"/>
      <c r="AAR224" s="559"/>
      <c r="AAS224" s="559"/>
      <c r="AAT224" s="559"/>
      <c r="AAU224" s="559"/>
      <c r="AAV224" s="559"/>
      <c r="AAW224" s="559"/>
      <c r="AAX224" s="559"/>
      <c r="AAY224" s="559"/>
      <c r="AAZ224" s="559"/>
      <c r="ABA224" s="559"/>
      <c r="ABB224" s="559"/>
      <c r="ABC224" s="559"/>
      <c r="ABD224" s="559"/>
      <c r="ABE224" s="559"/>
      <c r="ABF224" s="559"/>
      <c r="ABG224" s="559"/>
      <c r="ABH224" s="559"/>
      <c r="ABI224" s="559"/>
      <c r="ABJ224" s="559"/>
      <c r="ABK224" s="559"/>
      <c r="ABL224" s="559"/>
      <c r="ABM224" s="559"/>
      <c r="ABN224" s="559"/>
      <c r="ABO224" s="559"/>
      <c r="ABP224" s="559"/>
      <c r="ABQ224" s="559"/>
      <c r="ABR224" s="559"/>
      <c r="ABS224" s="559"/>
      <c r="ABT224" s="559"/>
      <c r="ABU224" s="559"/>
      <c r="ABV224" s="559"/>
      <c r="ABW224" s="559"/>
      <c r="ABX224" s="559"/>
      <c r="ABY224" s="559"/>
      <c r="ABZ224" s="559"/>
      <c r="ACA224" s="559"/>
      <c r="ACB224" s="559"/>
      <c r="ACC224" s="559"/>
      <c r="ACD224" s="559"/>
      <c r="ACE224" s="559"/>
      <c r="ACF224" s="559"/>
      <c r="ACG224" s="559"/>
      <c r="ACH224" s="559"/>
      <c r="ACI224" s="559"/>
      <c r="ACJ224" s="559"/>
      <c r="ACK224" s="559"/>
      <c r="ACL224" s="559"/>
      <c r="ACM224" s="559"/>
      <c r="ACN224" s="559"/>
      <c r="ACO224" s="559"/>
      <c r="ACP224" s="559"/>
      <c r="ACQ224" s="559"/>
      <c r="ACR224" s="559"/>
      <c r="ACS224" s="559"/>
      <c r="ACT224" s="559"/>
      <c r="ACU224" s="559"/>
      <c r="ACV224" s="559"/>
      <c r="ACW224" s="559"/>
      <c r="ACX224" s="559"/>
      <c r="ACY224" s="559"/>
      <c r="ACZ224" s="559"/>
      <c r="ADA224" s="559"/>
      <c r="ADB224" s="559"/>
      <c r="ADC224" s="559"/>
      <c r="ADD224" s="559"/>
      <c r="ADE224" s="559"/>
      <c r="ADF224" s="559"/>
      <c r="ADG224" s="559"/>
      <c r="ADH224" s="559"/>
      <c r="ADI224" s="559"/>
      <c r="ADJ224" s="559"/>
      <c r="ADK224" s="559"/>
      <c r="ADL224" s="559"/>
      <c r="ADM224" s="559"/>
      <c r="ADN224" s="559"/>
      <c r="ADO224" s="559"/>
      <c r="ADP224" s="559"/>
      <c r="ADQ224" s="559"/>
      <c r="ADR224" s="559"/>
      <c r="ADS224" s="559"/>
      <c r="ADT224" s="559"/>
      <c r="ADU224" s="559"/>
      <c r="ADV224" s="559"/>
      <c r="ADW224" s="559"/>
      <c r="ADX224" s="559"/>
      <c r="ADY224" s="559"/>
      <c r="ADZ224" s="559"/>
      <c r="AEA224" s="559"/>
      <c r="AEB224" s="559"/>
      <c r="AEC224" s="559"/>
      <c r="AED224" s="559"/>
      <c r="AEE224" s="559"/>
      <c r="AEF224" s="559"/>
      <c r="AEG224" s="559"/>
      <c r="AEH224" s="559"/>
      <c r="AEI224" s="559"/>
      <c r="AEJ224" s="559"/>
      <c r="AEK224" s="559"/>
      <c r="AEL224" s="559"/>
      <c r="AEM224" s="559"/>
      <c r="AEN224" s="559"/>
      <c r="AEO224" s="559"/>
      <c r="AEP224" s="559"/>
      <c r="AEQ224" s="559"/>
      <c r="AER224" s="559"/>
      <c r="AES224" s="559"/>
      <c r="AET224" s="559"/>
      <c r="AEU224" s="559"/>
      <c r="AEV224" s="559"/>
      <c r="AEW224" s="559"/>
      <c r="AEX224" s="559"/>
      <c r="AEY224" s="559"/>
      <c r="AEZ224" s="559"/>
      <c r="AFA224" s="559"/>
      <c r="AFB224" s="559"/>
      <c r="AFC224" s="559"/>
      <c r="AFD224" s="559"/>
      <c r="AFE224" s="559"/>
      <c r="AFF224" s="559"/>
      <c r="AFG224" s="559"/>
      <c r="AFH224" s="559"/>
      <c r="AFI224" s="559"/>
      <c r="AFJ224" s="559"/>
      <c r="AFK224" s="559"/>
      <c r="AFL224" s="559"/>
      <c r="AFM224" s="559"/>
      <c r="AFN224" s="559"/>
      <c r="AFO224" s="559"/>
      <c r="AFP224" s="559"/>
      <c r="AFQ224" s="559"/>
      <c r="AFR224" s="559"/>
      <c r="AFS224" s="559"/>
      <c r="AFT224" s="559"/>
      <c r="AFU224" s="559"/>
      <c r="AFV224" s="559"/>
      <c r="AFW224" s="559"/>
      <c r="AFX224" s="559"/>
      <c r="AFY224" s="559"/>
      <c r="AFZ224" s="559"/>
      <c r="AGA224" s="559"/>
      <c r="AGB224" s="559"/>
      <c r="AGC224" s="559"/>
      <c r="AGD224" s="559"/>
      <c r="AGE224" s="559"/>
      <c r="AGF224" s="559"/>
      <c r="AGG224" s="559"/>
      <c r="AGH224" s="559"/>
      <c r="AGI224" s="559"/>
      <c r="AGJ224" s="559"/>
      <c r="AGK224" s="559"/>
      <c r="AGL224" s="559"/>
      <c r="AGM224" s="559"/>
      <c r="AGN224" s="559"/>
      <c r="AGO224" s="559"/>
      <c r="AGP224" s="559"/>
      <c r="AGQ224" s="559"/>
      <c r="AGR224" s="559"/>
      <c r="AGS224" s="559"/>
      <c r="AGT224" s="559"/>
      <c r="AGU224" s="559"/>
      <c r="AGV224" s="559"/>
      <c r="AGW224" s="559"/>
      <c r="AGX224" s="559"/>
      <c r="AGY224" s="559"/>
      <c r="AGZ224" s="559"/>
      <c r="AHA224" s="559"/>
      <c r="AHB224" s="559"/>
      <c r="AHC224" s="559"/>
      <c r="AHD224" s="559"/>
      <c r="AHE224" s="559"/>
      <c r="AHF224" s="559"/>
      <c r="AHG224" s="559"/>
      <c r="AHH224" s="559"/>
      <c r="AHI224" s="559"/>
      <c r="AHJ224" s="559"/>
      <c r="AHK224" s="559"/>
      <c r="AHL224" s="559"/>
      <c r="AHM224" s="559"/>
      <c r="AHN224" s="559"/>
      <c r="AHO224" s="559"/>
      <c r="AHP224" s="559"/>
      <c r="AHQ224" s="559"/>
      <c r="AHR224" s="559"/>
      <c r="AHS224" s="559"/>
      <c r="AHT224" s="559"/>
      <c r="AHU224" s="559"/>
      <c r="AHV224" s="559"/>
      <c r="AHW224" s="559"/>
      <c r="AHX224" s="559"/>
      <c r="AHY224" s="559"/>
      <c r="AHZ224" s="559"/>
      <c r="AIA224" s="559"/>
      <c r="AIB224" s="559"/>
      <c r="AIC224" s="559"/>
      <c r="AID224" s="559"/>
      <c r="AIE224" s="559"/>
      <c r="AIF224" s="559"/>
      <c r="AIG224" s="559"/>
      <c r="AIH224" s="559"/>
      <c r="AII224" s="559"/>
      <c r="AIJ224" s="559"/>
      <c r="AIK224" s="559"/>
      <c r="AIL224" s="559"/>
      <c r="AIM224" s="559"/>
      <c r="AIN224" s="559"/>
      <c r="AIO224" s="559"/>
      <c r="AIP224" s="559"/>
      <c r="AIQ224" s="559"/>
      <c r="AIR224" s="559"/>
      <c r="AIS224" s="559"/>
      <c r="AIT224" s="559"/>
      <c r="AIU224" s="559"/>
      <c r="AIV224" s="559"/>
      <c r="AIW224" s="559"/>
      <c r="AIX224" s="559"/>
      <c r="AIY224" s="559"/>
      <c r="AIZ224" s="559"/>
      <c r="AJA224" s="559"/>
      <c r="AJB224" s="559"/>
      <c r="AJC224" s="559"/>
      <c r="AJD224" s="559"/>
      <c r="AJE224" s="559"/>
      <c r="AJF224" s="559"/>
      <c r="AJG224" s="559"/>
      <c r="AJH224" s="559"/>
      <c r="AJI224" s="559"/>
      <c r="AJJ224" s="559"/>
      <c r="AJK224" s="559"/>
      <c r="AJL224" s="559"/>
      <c r="AJM224" s="559"/>
      <c r="AJN224" s="559"/>
      <c r="AJO224" s="559"/>
      <c r="AJP224" s="559"/>
      <c r="AJQ224" s="559"/>
      <c r="AJR224" s="559"/>
      <c r="AJS224" s="559"/>
      <c r="AJT224" s="559"/>
      <c r="AJU224" s="559"/>
      <c r="AJV224" s="559"/>
      <c r="AJW224" s="559"/>
      <c r="AJX224" s="559"/>
      <c r="AJY224" s="559"/>
      <c r="AJZ224" s="559"/>
      <c r="AKA224" s="559"/>
      <c r="AKB224" s="559"/>
      <c r="AKC224" s="559"/>
      <c r="AKD224" s="559"/>
      <c r="AKE224" s="559"/>
      <c r="AKF224" s="559"/>
      <c r="AKG224" s="559"/>
      <c r="AKH224" s="559"/>
      <c r="AKI224" s="559"/>
      <c r="AKJ224" s="559"/>
      <c r="AKK224" s="559"/>
      <c r="AKL224" s="559"/>
      <c r="AKM224" s="559"/>
      <c r="AKN224" s="559"/>
      <c r="AKO224" s="559"/>
      <c r="AKP224" s="559"/>
      <c r="AKQ224" s="559"/>
      <c r="AKR224" s="559"/>
      <c r="AKS224" s="559"/>
      <c r="AKT224" s="559"/>
      <c r="AKU224" s="559"/>
      <c r="AKV224" s="559"/>
      <c r="AKW224" s="559"/>
      <c r="AKX224" s="559"/>
      <c r="AKY224" s="559"/>
      <c r="AKZ224" s="559"/>
      <c r="ALA224" s="559"/>
      <c r="ALB224" s="559"/>
      <c r="ALC224" s="559"/>
      <c r="ALD224" s="559"/>
      <c r="ALE224" s="559"/>
      <c r="ALF224" s="559"/>
      <c r="ALG224" s="559"/>
      <c r="ALH224" s="559"/>
      <c r="ALI224" s="559"/>
      <c r="ALJ224" s="559"/>
      <c r="ALK224" s="559"/>
      <c r="ALL224" s="559"/>
      <c r="ALM224" s="559"/>
      <c r="ALN224" s="559"/>
      <c r="ALO224" s="559"/>
      <c r="ALP224" s="559"/>
      <c r="ALQ224" s="559"/>
      <c r="ALR224" s="559"/>
      <c r="ALS224" s="559"/>
      <c r="ALT224" s="559"/>
      <c r="ALU224" s="559"/>
      <c r="ALV224" s="559"/>
      <c r="ALW224" s="559"/>
      <c r="ALX224" s="559"/>
      <c r="ALY224" s="559"/>
      <c r="ALZ224" s="559"/>
      <c r="AMA224" s="559"/>
      <c r="AMB224" s="559"/>
      <c r="AMC224" s="559"/>
      <c r="AMD224" s="559"/>
      <c r="AME224" s="559"/>
      <c r="AMF224" s="559"/>
      <c r="AMG224" s="559"/>
      <c r="AMH224" s="559"/>
      <c r="AMI224" s="559"/>
      <c r="AMJ224" s="559"/>
    </row>
    <row r="225" spans="1:1024" x14ac:dyDescent="0.25">
      <c r="A225" s="402" t="s">
        <v>787</v>
      </c>
      <c r="B225" s="257">
        <v>225</v>
      </c>
      <c r="C225" s="258" t="s">
        <v>788</v>
      </c>
      <c r="D225" s="290" t="s">
        <v>787</v>
      </c>
      <c r="E225" s="353"/>
      <c r="F225" s="322"/>
      <c r="G225" s="323"/>
      <c r="H225" s="323"/>
      <c r="I225" s="497">
        <v>100000</v>
      </c>
      <c r="J225" s="281">
        <v>2</v>
      </c>
      <c r="K225" s="349">
        <v>1</v>
      </c>
      <c r="L225" s="349"/>
      <c r="M225" s="350"/>
      <c r="N225" s="350"/>
      <c r="O225" s="349"/>
      <c r="P225" s="349"/>
      <c r="Q225" s="350"/>
      <c r="R225" s="350"/>
      <c r="S225" s="350"/>
      <c r="T225" s="350"/>
      <c r="U225" s="350"/>
      <c r="V225" s="317"/>
      <c r="W225" s="283">
        <f t="shared" si="87"/>
        <v>100</v>
      </c>
      <c r="X225" s="283">
        <f t="shared" si="100"/>
        <v>100</v>
      </c>
      <c r="Y225" s="283">
        <f t="shared" ref="Y225:Y256" si="112">IF(OR(P225=335,P225=336),20,100)</f>
        <v>100</v>
      </c>
      <c r="Z225" s="283">
        <f t="shared" si="88"/>
        <v>100</v>
      </c>
      <c r="AA225" s="283">
        <f t="shared" si="89"/>
        <v>100</v>
      </c>
      <c r="AB225" s="287">
        <f t="shared" si="90"/>
        <v>100</v>
      </c>
      <c r="AC225" s="287">
        <f t="shared" si="91"/>
        <v>100</v>
      </c>
      <c r="AD225" s="287">
        <f t="shared" si="92"/>
        <v>100</v>
      </c>
      <c r="AE225" s="284">
        <f t="shared" si="111"/>
        <v>100</v>
      </c>
      <c r="AF225" s="284">
        <f t="shared" si="96"/>
        <v>100</v>
      </c>
      <c r="AG225" s="268">
        <f t="shared" si="107"/>
        <v>1</v>
      </c>
      <c r="AH225" s="268">
        <f t="shared" si="108"/>
        <v>10</v>
      </c>
      <c r="AI225" s="268">
        <f t="shared" si="109"/>
        <v>3</v>
      </c>
      <c r="AJ225" s="268">
        <f t="shared" si="110"/>
        <v>100</v>
      </c>
      <c r="AK225" s="501" t="s">
        <v>24455</v>
      </c>
      <c r="AL225" s="436"/>
      <c r="AM225" s="437"/>
      <c r="AN225" s="514"/>
      <c r="AO225" s="357"/>
      <c r="AP225" s="357"/>
      <c r="AQ225" s="286"/>
      <c r="AR225" s="382" t="s">
        <v>24336</v>
      </c>
      <c r="AS225" s="356" t="s">
        <v>31840</v>
      </c>
      <c r="AT225" s="286"/>
      <c r="AU225" s="286"/>
      <c r="AV225" s="559"/>
      <c r="AW225" s="559"/>
      <c r="AX225" s="559"/>
      <c r="AY225" s="559"/>
      <c r="AZ225" s="559"/>
      <c r="BA225" s="559"/>
      <c r="BB225" s="559"/>
      <c r="BC225" s="559"/>
      <c r="BD225" s="559"/>
      <c r="BE225" s="559"/>
      <c r="BF225" s="559"/>
      <c r="BG225" s="559"/>
      <c r="BH225" s="559"/>
      <c r="BI225" s="559"/>
      <c r="BJ225" s="559"/>
      <c r="BK225" s="559"/>
      <c r="BL225" s="559"/>
      <c r="BM225" s="559"/>
      <c r="BN225" s="559"/>
      <c r="BO225" s="559"/>
      <c r="BP225" s="559"/>
      <c r="BQ225" s="559"/>
      <c r="BR225" s="559"/>
      <c r="BS225" s="559"/>
      <c r="BT225" s="559"/>
      <c r="BU225" s="559"/>
      <c r="BV225" s="559"/>
      <c r="BW225" s="559"/>
      <c r="BX225" s="559"/>
      <c r="BY225" s="559"/>
      <c r="BZ225" s="559"/>
      <c r="CA225" s="559"/>
      <c r="CB225" s="559"/>
      <c r="CC225" s="559"/>
      <c r="CD225" s="559"/>
      <c r="CE225" s="559"/>
      <c r="CF225" s="559"/>
      <c r="CG225" s="559"/>
      <c r="CH225" s="559"/>
      <c r="CI225" s="559"/>
      <c r="CJ225" s="559"/>
      <c r="CK225" s="559"/>
      <c r="CL225" s="559"/>
      <c r="CM225" s="559"/>
      <c r="CN225" s="559"/>
      <c r="CO225" s="559"/>
      <c r="CP225" s="559"/>
      <c r="CQ225" s="559"/>
      <c r="CR225" s="559"/>
      <c r="CS225" s="559"/>
      <c r="CT225" s="559"/>
      <c r="CU225" s="559"/>
      <c r="CV225" s="559"/>
      <c r="CW225" s="559"/>
      <c r="CX225" s="559"/>
      <c r="CY225" s="559"/>
      <c r="CZ225" s="559"/>
      <c r="DA225" s="559"/>
      <c r="DB225" s="559"/>
      <c r="DC225" s="559"/>
      <c r="DD225" s="559"/>
      <c r="DE225" s="559"/>
      <c r="DF225" s="559"/>
      <c r="DG225" s="559"/>
      <c r="DH225" s="559"/>
      <c r="DI225" s="559"/>
      <c r="DJ225" s="559"/>
      <c r="DK225" s="559"/>
      <c r="DL225" s="559"/>
      <c r="DM225" s="559"/>
      <c r="DN225" s="559"/>
      <c r="DO225" s="559"/>
      <c r="DP225" s="559"/>
      <c r="DQ225" s="559"/>
      <c r="DR225" s="559"/>
      <c r="DS225" s="559"/>
      <c r="DT225" s="559"/>
      <c r="DU225" s="559"/>
      <c r="DV225" s="559"/>
      <c r="DW225" s="559"/>
      <c r="DX225" s="559"/>
      <c r="DY225" s="559"/>
      <c r="DZ225" s="559"/>
      <c r="EA225" s="559"/>
      <c r="EB225" s="559"/>
      <c r="EC225" s="559"/>
      <c r="ED225" s="559"/>
      <c r="EE225" s="559"/>
      <c r="EF225" s="559"/>
      <c r="EG225" s="559"/>
      <c r="EH225" s="559"/>
      <c r="EI225" s="559"/>
      <c r="EJ225" s="559"/>
      <c r="EK225" s="559"/>
      <c r="EL225" s="559"/>
      <c r="EM225" s="559"/>
      <c r="EN225" s="559"/>
      <c r="EO225" s="559"/>
      <c r="EP225" s="559"/>
      <c r="EQ225" s="559"/>
      <c r="ER225" s="559"/>
      <c r="ES225" s="559"/>
      <c r="ET225" s="559"/>
      <c r="EU225" s="559"/>
      <c r="EV225" s="559"/>
      <c r="EW225" s="559"/>
      <c r="EX225" s="559"/>
      <c r="EY225" s="559"/>
      <c r="EZ225" s="559"/>
      <c r="FA225" s="559"/>
      <c r="FB225" s="559"/>
      <c r="FC225" s="559"/>
      <c r="FD225" s="559"/>
      <c r="FE225" s="559"/>
      <c r="FF225" s="559"/>
      <c r="FG225" s="559"/>
      <c r="FH225" s="559"/>
      <c r="FI225" s="559"/>
      <c r="FJ225" s="559"/>
      <c r="FK225" s="559"/>
      <c r="FL225" s="559"/>
      <c r="FM225" s="559"/>
      <c r="FN225" s="559"/>
      <c r="FO225" s="559"/>
      <c r="FP225" s="559"/>
      <c r="FQ225" s="559"/>
      <c r="FR225" s="559"/>
      <c r="FS225" s="559"/>
      <c r="FT225" s="559"/>
      <c r="FU225" s="559"/>
      <c r="FV225" s="559"/>
      <c r="FW225" s="559"/>
      <c r="FX225" s="559"/>
      <c r="FY225" s="559"/>
      <c r="FZ225" s="559"/>
      <c r="GA225" s="559"/>
      <c r="GB225" s="559"/>
      <c r="GC225" s="559"/>
      <c r="GD225" s="559"/>
      <c r="GE225" s="559"/>
      <c r="GF225" s="559"/>
      <c r="GG225" s="559"/>
      <c r="GH225" s="559"/>
      <c r="GI225" s="559"/>
      <c r="GJ225" s="559"/>
      <c r="GK225" s="559"/>
      <c r="GL225" s="559"/>
      <c r="GM225" s="559"/>
      <c r="GN225" s="559"/>
      <c r="GO225" s="559"/>
      <c r="GP225" s="559"/>
      <c r="GQ225" s="559"/>
      <c r="GR225" s="559"/>
      <c r="GS225" s="559"/>
      <c r="GT225" s="559"/>
      <c r="GU225" s="559"/>
      <c r="GV225" s="559"/>
      <c r="GW225" s="559"/>
      <c r="GX225" s="559"/>
      <c r="GY225" s="559"/>
      <c r="GZ225" s="559"/>
      <c r="HA225" s="559"/>
      <c r="HB225" s="559"/>
      <c r="HC225" s="559"/>
      <c r="HD225" s="559"/>
      <c r="HE225" s="559"/>
      <c r="HF225" s="559"/>
      <c r="HG225" s="559"/>
      <c r="HH225" s="559"/>
      <c r="HI225" s="559"/>
      <c r="HJ225" s="559"/>
      <c r="HK225" s="559"/>
      <c r="HL225" s="559"/>
      <c r="HM225" s="559"/>
      <c r="HN225" s="559"/>
      <c r="HO225" s="559"/>
      <c r="HP225" s="559"/>
      <c r="HQ225" s="559"/>
      <c r="HR225" s="559"/>
      <c r="HS225" s="559"/>
      <c r="HT225" s="559"/>
      <c r="HU225" s="559"/>
      <c r="HV225" s="559"/>
      <c r="HW225" s="559"/>
      <c r="HX225" s="559"/>
      <c r="HY225" s="559"/>
      <c r="HZ225" s="559"/>
      <c r="IA225" s="559"/>
      <c r="IB225" s="559"/>
      <c r="IC225" s="559"/>
      <c r="ID225" s="559"/>
      <c r="IE225" s="559"/>
      <c r="IF225" s="559"/>
      <c r="IG225" s="559"/>
      <c r="IH225" s="559"/>
      <c r="II225" s="559"/>
      <c r="IJ225" s="559"/>
      <c r="IK225" s="559"/>
      <c r="IL225" s="559"/>
      <c r="IM225" s="559"/>
      <c r="IN225" s="559"/>
      <c r="IO225" s="559"/>
      <c r="IP225" s="559"/>
      <c r="IQ225" s="559"/>
      <c r="IR225" s="559"/>
      <c r="IS225" s="559"/>
      <c r="IT225" s="559"/>
      <c r="IU225" s="559"/>
      <c r="IV225" s="559"/>
      <c r="IW225" s="559"/>
      <c r="IX225" s="559"/>
      <c r="IY225" s="559"/>
      <c r="IZ225" s="559"/>
      <c r="JA225" s="559"/>
      <c r="JB225" s="559"/>
      <c r="JC225" s="559"/>
      <c r="JD225" s="559"/>
      <c r="JE225" s="559"/>
      <c r="JF225" s="559"/>
      <c r="JG225" s="559"/>
      <c r="JH225" s="559"/>
      <c r="JI225" s="559"/>
      <c r="JJ225" s="559"/>
      <c r="JK225" s="559"/>
      <c r="JL225" s="559"/>
      <c r="JM225" s="559"/>
      <c r="JN225" s="559"/>
      <c r="JO225" s="559"/>
      <c r="JP225" s="559"/>
      <c r="JQ225" s="559"/>
      <c r="JR225" s="559"/>
      <c r="JS225" s="559"/>
      <c r="JT225" s="559"/>
      <c r="JU225" s="559"/>
      <c r="JV225" s="559"/>
      <c r="JW225" s="559"/>
      <c r="JX225" s="559"/>
      <c r="JY225" s="559"/>
      <c r="JZ225" s="559"/>
      <c r="KA225" s="559"/>
      <c r="KB225" s="559"/>
      <c r="KC225" s="559"/>
      <c r="KD225" s="559"/>
      <c r="KE225" s="559"/>
      <c r="KF225" s="559"/>
      <c r="KG225" s="559"/>
      <c r="KH225" s="559"/>
      <c r="KI225" s="559"/>
      <c r="KJ225" s="559"/>
      <c r="KK225" s="559"/>
      <c r="KL225" s="559"/>
      <c r="KM225" s="559"/>
      <c r="KN225" s="559"/>
      <c r="KO225" s="559"/>
      <c r="KP225" s="559"/>
      <c r="KQ225" s="559"/>
      <c r="KR225" s="559"/>
      <c r="KS225" s="559"/>
      <c r="KT225" s="559"/>
      <c r="KU225" s="559"/>
      <c r="KV225" s="559"/>
      <c r="KW225" s="559"/>
      <c r="KX225" s="559"/>
      <c r="KY225" s="559"/>
      <c r="KZ225" s="559"/>
      <c r="LA225" s="559"/>
      <c r="LB225" s="559"/>
      <c r="LC225" s="559"/>
      <c r="LD225" s="559"/>
      <c r="LE225" s="559"/>
      <c r="LF225" s="559"/>
      <c r="LG225" s="559"/>
      <c r="LH225" s="559"/>
      <c r="LI225" s="559"/>
      <c r="LJ225" s="559"/>
      <c r="LK225" s="559"/>
      <c r="LL225" s="559"/>
      <c r="LM225" s="559"/>
      <c r="LN225" s="559"/>
      <c r="LO225" s="559"/>
      <c r="LP225" s="559"/>
      <c r="LQ225" s="559"/>
      <c r="LR225" s="559"/>
      <c r="LS225" s="559"/>
      <c r="LT225" s="559"/>
      <c r="LU225" s="559"/>
      <c r="LV225" s="559"/>
      <c r="LW225" s="559"/>
      <c r="LX225" s="559"/>
      <c r="LY225" s="559"/>
      <c r="LZ225" s="559"/>
      <c r="MA225" s="559"/>
      <c r="MB225" s="559"/>
      <c r="MC225" s="559"/>
      <c r="MD225" s="559"/>
      <c r="ME225" s="559"/>
      <c r="MF225" s="559"/>
      <c r="MG225" s="559"/>
      <c r="MH225" s="559"/>
      <c r="MI225" s="559"/>
      <c r="MJ225" s="559"/>
      <c r="MK225" s="559"/>
      <c r="ML225" s="559"/>
      <c r="MM225" s="559"/>
      <c r="MN225" s="559"/>
      <c r="MO225" s="559"/>
      <c r="MP225" s="559"/>
      <c r="MQ225" s="559"/>
      <c r="MR225" s="559"/>
      <c r="MS225" s="559"/>
      <c r="MT225" s="559"/>
      <c r="MU225" s="559"/>
      <c r="MV225" s="559"/>
      <c r="MW225" s="559"/>
      <c r="MX225" s="559"/>
      <c r="MY225" s="559"/>
      <c r="MZ225" s="559"/>
      <c r="NA225" s="559"/>
      <c r="NB225" s="559"/>
      <c r="NC225" s="559"/>
      <c r="ND225" s="559"/>
      <c r="NE225" s="559"/>
      <c r="NF225" s="559"/>
      <c r="NG225" s="559"/>
      <c r="NH225" s="559"/>
      <c r="NI225" s="559"/>
      <c r="NJ225" s="559"/>
      <c r="NK225" s="559"/>
      <c r="NL225" s="559"/>
      <c r="NM225" s="559"/>
      <c r="NN225" s="559"/>
      <c r="NO225" s="559"/>
      <c r="NP225" s="559"/>
      <c r="NQ225" s="559"/>
      <c r="NR225" s="559"/>
      <c r="NS225" s="559"/>
      <c r="NT225" s="559"/>
      <c r="NU225" s="559"/>
      <c r="NV225" s="559"/>
      <c r="NW225" s="559"/>
      <c r="NX225" s="559"/>
      <c r="NY225" s="559"/>
      <c r="NZ225" s="559"/>
      <c r="OA225" s="559"/>
      <c r="OB225" s="559"/>
      <c r="OC225" s="559"/>
      <c r="OD225" s="559"/>
      <c r="OE225" s="559"/>
      <c r="OF225" s="559"/>
      <c r="OG225" s="559"/>
      <c r="OH225" s="559"/>
      <c r="OI225" s="559"/>
      <c r="OJ225" s="559"/>
      <c r="OK225" s="559"/>
      <c r="OL225" s="559"/>
      <c r="OM225" s="559"/>
      <c r="ON225" s="559"/>
      <c r="OO225" s="559"/>
      <c r="OP225" s="559"/>
      <c r="OQ225" s="559"/>
      <c r="OR225" s="559"/>
      <c r="OS225" s="559"/>
      <c r="OT225" s="559"/>
      <c r="OU225" s="559"/>
      <c r="OV225" s="559"/>
      <c r="OW225" s="559"/>
      <c r="OX225" s="559"/>
      <c r="OY225" s="559"/>
      <c r="OZ225" s="559"/>
      <c r="PA225" s="559"/>
      <c r="PB225" s="559"/>
      <c r="PC225" s="559"/>
      <c r="PD225" s="559"/>
      <c r="PE225" s="559"/>
      <c r="PF225" s="559"/>
      <c r="PG225" s="559"/>
      <c r="PH225" s="559"/>
      <c r="PI225" s="559"/>
      <c r="PJ225" s="559"/>
      <c r="PK225" s="559"/>
      <c r="PL225" s="559"/>
      <c r="PM225" s="559"/>
      <c r="PN225" s="559"/>
      <c r="PO225" s="559"/>
      <c r="PP225" s="559"/>
      <c r="PQ225" s="559"/>
      <c r="PR225" s="559"/>
      <c r="PS225" s="559"/>
      <c r="PT225" s="559"/>
      <c r="PU225" s="559"/>
      <c r="PV225" s="559"/>
      <c r="PW225" s="559"/>
      <c r="PX225" s="559"/>
      <c r="PY225" s="559"/>
      <c r="PZ225" s="559"/>
      <c r="QA225" s="559"/>
      <c r="QB225" s="559"/>
      <c r="QC225" s="559"/>
      <c r="QD225" s="559"/>
      <c r="QE225" s="559"/>
      <c r="QF225" s="559"/>
      <c r="QG225" s="559"/>
      <c r="QH225" s="559"/>
      <c r="QI225" s="559"/>
      <c r="QJ225" s="559"/>
      <c r="QK225" s="559"/>
      <c r="QL225" s="559"/>
      <c r="QM225" s="559"/>
      <c r="QN225" s="559"/>
      <c r="QO225" s="559"/>
      <c r="QP225" s="559"/>
      <c r="QQ225" s="559"/>
      <c r="QR225" s="559"/>
      <c r="QS225" s="559"/>
      <c r="QT225" s="559"/>
      <c r="QU225" s="559"/>
      <c r="QV225" s="559"/>
      <c r="QW225" s="559"/>
      <c r="QX225" s="559"/>
      <c r="QY225" s="559"/>
      <c r="QZ225" s="559"/>
      <c r="RA225" s="559"/>
      <c r="RB225" s="559"/>
      <c r="RC225" s="559"/>
      <c r="RD225" s="559"/>
      <c r="RE225" s="559"/>
      <c r="RF225" s="559"/>
      <c r="RG225" s="559"/>
      <c r="RH225" s="559"/>
      <c r="RI225" s="559"/>
      <c r="RJ225" s="559"/>
      <c r="RK225" s="559"/>
      <c r="RL225" s="559"/>
      <c r="RM225" s="559"/>
      <c r="RN225" s="559"/>
      <c r="RO225" s="559"/>
      <c r="RP225" s="559"/>
      <c r="RQ225" s="559"/>
      <c r="RR225" s="559"/>
      <c r="RS225" s="559"/>
      <c r="RT225" s="559"/>
      <c r="RU225" s="559"/>
      <c r="RV225" s="559"/>
      <c r="RW225" s="559"/>
      <c r="RX225" s="559"/>
      <c r="RY225" s="559"/>
      <c r="RZ225" s="559"/>
      <c r="SA225" s="559"/>
      <c r="SB225" s="559"/>
      <c r="SC225" s="559"/>
      <c r="SD225" s="559"/>
      <c r="SE225" s="559"/>
      <c r="SF225" s="559"/>
      <c r="SG225" s="559"/>
      <c r="SH225" s="559"/>
      <c r="SI225" s="559"/>
      <c r="SJ225" s="559"/>
      <c r="SK225" s="559"/>
      <c r="SL225" s="559"/>
      <c r="SM225" s="559"/>
      <c r="SN225" s="559"/>
      <c r="SO225" s="559"/>
      <c r="SP225" s="559"/>
      <c r="SQ225" s="559"/>
      <c r="SR225" s="559"/>
      <c r="SS225" s="559"/>
      <c r="ST225" s="559"/>
      <c r="SU225" s="559"/>
      <c r="SV225" s="559"/>
      <c r="SW225" s="559"/>
      <c r="SX225" s="559"/>
      <c r="SY225" s="559"/>
      <c r="SZ225" s="559"/>
      <c r="TA225" s="559"/>
      <c r="TB225" s="559"/>
      <c r="TC225" s="559"/>
      <c r="TD225" s="559"/>
      <c r="TE225" s="559"/>
      <c r="TF225" s="559"/>
      <c r="TG225" s="559"/>
      <c r="TH225" s="559"/>
      <c r="TI225" s="559"/>
      <c r="TJ225" s="559"/>
      <c r="TK225" s="559"/>
      <c r="TL225" s="559"/>
      <c r="TM225" s="559"/>
      <c r="TN225" s="559"/>
      <c r="TO225" s="559"/>
      <c r="TP225" s="559"/>
      <c r="TQ225" s="559"/>
      <c r="TR225" s="559"/>
      <c r="TS225" s="559"/>
      <c r="TT225" s="559"/>
      <c r="TU225" s="559"/>
      <c r="TV225" s="559"/>
      <c r="TW225" s="559"/>
      <c r="TX225" s="559"/>
      <c r="TY225" s="559"/>
      <c r="TZ225" s="559"/>
      <c r="UA225" s="559"/>
      <c r="UB225" s="559"/>
      <c r="UC225" s="559"/>
      <c r="UD225" s="559"/>
      <c r="UE225" s="559"/>
      <c r="UF225" s="559"/>
      <c r="UG225" s="559"/>
      <c r="UH225" s="559"/>
      <c r="UI225" s="559"/>
      <c r="UJ225" s="559"/>
      <c r="UK225" s="559"/>
      <c r="UL225" s="559"/>
      <c r="UM225" s="559"/>
      <c r="UN225" s="559"/>
      <c r="UO225" s="559"/>
      <c r="UP225" s="559"/>
      <c r="UQ225" s="559"/>
      <c r="UR225" s="559"/>
      <c r="US225" s="559"/>
      <c r="UT225" s="559"/>
      <c r="UU225" s="559"/>
      <c r="UV225" s="559"/>
      <c r="UW225" s="559"/>
      <c r="UX225" s="559"/>
      <c r="UY225" s="559"/>
      <c r="UZ225" s="559"/>
      <c r="VA225" s="559"/>
      <c r="VB225" s="559"/>
      <c r="VC225" s="559"/>
      <c r="VD225" s="559"/>
      <c r="VE225" s="559"/>
      <c r="VF225" s="559"/>
      <c r="VG225" s="559"/>
      <c r="VH225" s="559"/>
      <c r="VI225" s="559"/>
      <c r="VJ225" s="559"/>
      <c r="VK225" s="559"/>
      <c r="VL225" s="559"/>
      <c r="VM225" s="559"/>
      <c r="VN225" s="559"/>
      <c r="VO225" s="559"/>
      <c r="VP225" s="559"/>
      <c r="VQ225" s="559"/>
      <c r="VR225" s="559"/>
      <c r="VS225" s="559"/>
      <c r="VT225" s="559"/>
      <c r="VU225" s="559"/>
      <c r="VV225" s="559"/>
      <c r="VW225" s="559"/>
      <c r="VX225" s="559"/>
      <c r="VY225" s="559"/>
      <c r="VZ225" s="559"/>
      <c r="WA225" s="559"/>
      <c r="WB225" s="559"/>
      <c r="WC225" s="559"/>
      <c r="WD225" s="559"/>
      <c r="WE225" s="559"/>
      <c r="WF225" s="559"/>
      <c r="WG225" s="559"/>
      <c r="WH225" s="559"/>
      <c r="WI225" s="559"/>
      <c r="WJ225" s="559"/>
      <c r="WK225" s="559"/>
      <c r="WL225" s="559"/>
      <c r="WM225" s="559"/>
      <c r="WN225" s="559"/>
      <c r="WO225" s="559"/>
      <c r="WP225" s="559"/>
      <c r="WQ225" s="559"/>
      <c r="WR225" s="559"/>
      <c r="WS225" s="559"/>
      <c r="WT225" s="559"/>
      <c r="WU225" s="559"/>
      <c r="WV225" s="559"/>
      <c r="WW225" s="559"/>
      <c r="WX225" s="559"/>
      <c r="WY225" s="559"/>
      <c r="WZ225" s="559"/>
      <c r="XA225" s="559"/>
      <c r="XB225" s="559"/>
      <c r="XC225" s="559"/>
      <c r="XD225" s="559"/>
      <c r="XE225" s="559"/>
      <c r="XF225" s="559"/>
      <c r="XG225" s="559"/>
      <c r="XH225" s="559"/>
      <c r="XI225" s="559"/>
      <c r="XJ225" s="559"/>
      <c r="XK225" s="559"/>
      <c r="XL225" s="559"/>
      <c r="XM225" s="559"/>
      <c r="XN225" s="559"/>
      <c r="XO225" s="559"/>
      <c r="XP225" s="559"/>
      <c r="XQ225" s="559"/>
      <c r="XR225" s="559"/>
      <c r="XS225" s="559"/>
      <c r="XT225" s="559"/>
      <c r="XU225" s="559"/>
      <c r="XV225" s="559"/>
      <c r="XW225" s="559"/>
      <c r="XX225" s="559"/>
      <c r="XY225" s="559"/>
      <c r="XZ225" s="559"/>
      <c r="YA225" s="559"/>
      <c r="YB225" s="559"/>
      <c r="YC225" s="559"/>
      <c r="YD225" s="559"/>
      <c r="YE225" s="559"/>
      <c r="YF225" s="559"/>
      <c r="YG225" s="559"/>
      <c r="YH225" s="559"/>
      <c r="YI225" s="559"/>
      <c r="YJ225" s="559"/>
      <c r="YK225" s="559"/>
      <c r="YL225" s="559"/>
      <c r="YM225" s="559"/>
      <c r="YN225" s="559"/>
      <c r="YO225" s="559"/>
      <c r="YP225" s="559"/>
      <c r="YQ225" s="559"/>
      <c r="YR225" s="559"/>
      <c r="YS225" s="559"/>
      <c r="YT225" s="559"/>
      <c r="YU225" s="559"/>
      <c r="YV225" s="559"/>
      <c r="YW225" s="559"/>
      <c r="YX225" s="559"/>
      <c r="YY225" s="559"/>
      <c r="YZ225" s="559"/>
      <c r="ZA225" s="559"/>
      <c r="ZB225" s="559"/>
      <c r="ZC225" s="559"/>
      <c r="ZD225" s="559"/>
      <c r="ZE225" s="559"/>
      <c r="ZF225" s="559"/>
      <c r="ZG225" s="559"/>
      <c r="ZH225" s="559"/>
      <c r="ZI225" s="559"/>
      <c r="ZJ225" s="559"/>
      <c r="ZK225" s="559"/>
      <c r="ZL225" s="559"/>
      <c r="ZM225" s="559"/>
      <c r="ZN225" s="559"/>
      <c r="ZO225" s="559"/>
      <c r="ZP225" s="559"/>
      <c r="ZQ225" s="559"/>
      <c r="ZR225" s="559"/>
      <c r="ZS225" s="559"/>
      <c r="ZT225" s="559"/>
      <c r="ZU225" s="559"/>
      <c r="ZV225" s="559"/>
      <c r="ZW225" s="559"/>
      <c r="ZX225" s="559"/>
      <c r="ZY225" s="559"/>
      <c r="ZZ225" s="559"/>
      <c r="AAA225" s="559"/>
      <c r="AAB225" s="559"/>
      <c r="AAC225" s="559"/>
      <c r="AAD225" s="559"/>
      <c r="AAE225" s="559"/>
      <c r="AAF225" s="559"/>
      <c r="AAG225" s="559"/>
      <c r="AAH225" s="559"/>
      <c r="AAI225" s="559"/>
      <c r="AAJ225" s="559"/>
      <c r="AAK225" s="559"/>
      <c r="AAL225" s="559"/>
      <c r="AAM225" s="559"/>
      <c r="AAN225" s="559"/>
      <c r="AAO225" s="559"/>
      <c r="AAP225" s="559"/>
      <c r="AAQ225" s="559"/>
      <c r="AAR225" s="559"/>
      <c r="AAS225" s="559"/>
      <c r="AAT225" s="559"/>
      <c r="AAU225" s="559"/>
      <c r="AAV225" s="559"/>
      <c r="AAW225" s="559"/>
      <c r="AAX225" s="559"/>
      <c r="AAY225" s="559"/>
      <c r="AAZ225" s="559"/>
      <c r="ABA225" s="559"/>
      <c r="ABB225" s="559"/>
      <c r="ABC225" s="559"/>
      <c r="ABD225" s="559"/>
      <c r="ABE225" s="559"/>
      <c r="ABF225" s="559"/>
      <c r="ABG225" s="559"/>
      <c r="ABH225" s="559"/>
      <c r="ABI225" s="559"/>
      <c r="ABJ225" s="559"/>
      <c r="ABK225" s="559"/>
      <c r="ABL225" s="559"/>
      <c r="ABM225" s="559"/>
      <c r="ABN225" s="559"/>
      <c r="ABO225" s="559"/>
      <c r="ABP225" s="559"/>
      <c r="ABQ225" s="559"/>
      <c r="ABR225" s="559"/>
      <c r="ABS225" s="559"/>
      <c r="ABT225" s="559"/>
      <c r="ABU225" s="559"/>
      <c r="ABV225" s="559"/>
      <c r="ABW225" s="559"/>
      <c r="ABX225" s="559"/>
      <c r="ABY225" s="559"/>
      <c r="ABZ225" s="559"/>
      <c r="ACA225" s="559"/>
      <c r="ACB225" s="559"/>
      <c r="ACC225" s="559"/>
      <c r="ACD225" s="559"/>
      <c r="ACE225" s="559"/>
      <c r="ACF225" s="559"/>
      <c r="ACG225" s="559"/>
      <c r="ACH225" s="559"/>
      <c r="ACI225" s="559"/>
      <c r="ACJ225" s="559"/>
      <c r="ACK225" s="559"/>
      <c r="ACL225" s="559"/>
      <c r="ACM225" s="559"/>
      <c r="ACN225" s="559"/>
      <c r="ACO225" s="559"/>
      <c r="ACP225" s="559"/>
      <c r="ACQ225" s="559"/>
      <c r="ACR225" s="559"/>
      <c r="ACS225" s="559"/>
      <c r="ACT225" s="559"/>
      <c r="ACU225" s="559"/>
      <c r="ACV225" s="559"/>
      <c r="ACW225" s="559"/>
      <c r="ACX225" s="559"/>
      <c r="ACY225" s="559"/>
      <c r="ACZ225" s="559"/>
      <c r="ADA225" s="559"/>
      <c r="ADB225" s="559"/>
      <c r="ADC225" s="559"/>
      <c r="ADD225" s="559"/>
      <c r="ADE225" s="559"/>
      <c r="ADF225" s="559"/>
      <c r="ADG225" s="559"/>
      <c r="ADH225" s="559"/>
      <c r="ADI225" s="559"/>
      <c r="ADJ225" s="559"/>
      <c r="ADK225" s="559"/>
      <c r="ADL225" s="559"/>
      <c r="ADM225" s="559"/>
      <c r="ADN225" s="559"/>
      <c r="ADO225" s="559"/>
      <c r="ADP225" s="559"/>
      <c r="ADQ225" s="559"/>
      <c r="ADR225" s="559"/>
      <c r="ADS225" s="559"/>
      <c r="ADT225" s="559"/>
      <c r="ADU225" s="559"/>
      <c r="ADV225" s="559"/>
      <c r="ADW225" s="559"/>
      <c r="ADX225" s="559"/>
      <c r="ADY225" s="559"/>
      <c r="ADZ225" s="559"/>
      <c r="AEA225" s="559"/>
      <c r="AEB225" s="559"/>
      <c r="AEC225" s="559"/>
      <c r="AED225" s="559"/>
      <c r="AEE225" s="559"/>
      <c r="AEF225" s="559"/>
      <c r="AEG225" s="559"/>
      <c r="AEH225" s="559"/>
      <c r="AEI225" s="559"/>
      <c r="AEJ225" s="559"/>
      <c r="AEK225" s="559"/>
      <c r="AEL225" s="559"/>
      <c r="AEM225" s="559"/>
      <c r="AEN225" s="559"/>
      <c r="AEO225" s="559"/>
      <c r="AEP225" s="559"/>
      <c r="AEQ225" s="559"/>
      <c r="AER225" s="559"/>
      <c r="AES225" s="559"/>
      <c r="AET225" s="559"/>
      <c r="AEU225" s="559"/>
      <c r="AEV225" s="559"/>
      <c r="AEW225" s="559"/>
      <c r="AEX225" s="559"/>
      <c r="AEY225" s="559"/>
      <c r="AEZ225" s="559"/>
      <c r="AFA225" s="559"/>
      <c r="AFB225" s="559"/>
      <c r="AFC225" s="559"/>
      <c r="AFD225" s="559"/>
      <c r="AFE225" s="559"/>
      <c r="AFF225" s="559"/>
      <c r="AFG225" s="559"/>
      <c r="AFH225" s="559"/>
      <c r="AFI225" s="559"/>
      <c r="AFJ225" s="559"/>
      <c r="AFK225" s="559"/>
      <c r="AFL225" s="559"/>
      <c r="AFM225" s="559"/>
      <c r="AFN225" s="559"/>
      <c r="AFO225" s="559"/>
      <c r="AFP225" s="559"/>
      <c r="AFQ225" s="559"/>
      <c r="AFR225" s="559"/>
      <c r="AFS225" s="559"/>
      <c r="AFT225" s="559"/>
      <c r="AFU225" s="559"/>
      <c r="AFV225" s="559"/>
      <c r="AFW225" s="559"/>
      <c r="AFX225" s="559"/>
      <c r="AFY225" s="559"/>
      <c r="AFZ225" s="559"/>
      <c r="AGA225" s="559"/>
      <c r="AGB225" s="559"/>
      <c r="AGC225" s="559"/>
      <c r="AGD225" s="559"/>
      <c r="AGE225" s="559"/>
      <c r="AGF225" s="559"/>
      <c r="AGG225" s="559"/>
      <c r="AGH225" s="559"/>
      <c r="AGI225" s="559"/>
      <c r="AGJ225" s="559"/>
      <c r="AGK225" s="559"/>
      <c r="AGL225" s="559"/>
      <c r="AGM225" s="559"/>
      <c r="AGN225" s="559"/>
      <c r="AGO225" s="559"/>
      <c r="AGP225" s="559"/>
      <c r="AGQ225" s="559"/>
      <c r="AGR225" s="559"/>
      <c r="AGS225" s="559"/>
      <c r="AGT225" s="559"/>
      <c r="AGU225" s="559"/>
      <c r="AGV225" s="559"/>
      <c r="AGW225" s="559"/>
      <c r="AGX225" s="559"/>
      <c r="AGY225" s="559"/>
      <c r="AGZ225" s="559"/>
      <c r="AHA225" s="559"/>
      <c r="AHB225" s="559"/>
      <c r="AHC225" s="559"/>
      <c r="AHD225" s="559"/>
      <c r="AHE225" s="559"/>
      <c r="AHF225" s="559"/>
      <c r="AHG225" s="559"/>
      <c r="AHH225" s="559"/>
      <c r="AHI225" s="559"/>
      <c r="AHJ225" s="559"/>
      <c r="AHK225" s="559"/>
      <c r="AHL225" s="559"/>
      <c r="AHM225" s="559"/>
      <c r="AHN225" s="559"/>
      <c r="AHO225" s="559"/>
      <c r="AHP225" s="559"/>
      <c r="AHQ225" s="559"/>
      <c r="AHR225" s="559"/>
      <c r="AHS225" s="559"/>
      <c r="AHT225" s="559"/>
      <c r="AHU225" s="559"/>
      <c r="AHV225" s="559"/>
      <c r="AHW225" s="559"/>
      <c r="AHX225" s="559"/>
      <c r="AHY225" s="559"/>
      <c r="AHZ225" s="559"/>
      <c r="AIA225" s="559"/>
      <c r="AIB225" s="559"/>
      <c r="AIC225" s="559"/>
      <c r="AID225" s="559"/>
      <c r="AIE225" s="559"/>
      <c r="AIF225" s="559"/>
      <c r="AIG225" s="559"/>
      <c r="AIH225" s="559"/>
      <c r="AII225" s="559"/>
      <c r="AIJ225" s="559"/>
      <c r="AIK225" s="559"/>
      <c r="AIL225" s="559"/>
      <c r="AIM225" s="559"/>
      <c r="AIN225" s="559"/>
      <c r="AIO225" s="559"/>
      <c r="AIP225" s="559"/>
      <c r="AIQ225" s="559"/>
      <c r="AIR225" s="559"/>
      <c r="AIS225" s="559"/>
      <c r="AIT225" s="559"/>
      <c r="AIU225" s="559"/>
      <c r="AIV225" s="559"/>
      <c r="AIW225" s="559"/>
      <c r="AIX225" s="559"/>
      <c r="AIY225" s="559"/>
      <c r="AIZ225" s="559"/>
      <c r="AJA225" s="559"/>
      <c r="AJB225" s="559"/>
      <c r="AJC225" s="559"/>
      <c r="AJD225" s="559"/>
      <c r="AJE225" s="559"/>
      <c r="AJF225" s="559"/>
      <c r="AJG225" s="559"/>
      <c r="AJH225" s="559"/>
      <c r="AJI225" s="559"/>
      <c r="AJJ225" s="559"/>
      <c r="AJK225" s="559"/>
      <c r="AJL225" s="559"/>
      <c r="AJM225" s="559"/>
      <c r="AJN225" s="559"/>
      <c r="AJO225" s="559"/>
      <c r="AJP225" s="559"/>
      <c r="AJQ225" s="559"/>
      <c r="AJR225" s="559"/>
      <c r="AJS225" s="559"/>
      <c r="AJT225" s="559"/>
      <c r="AJU225" s="559"/>
      <c r="AJV225" s="559"/>
      <c r="AJW225" s="559"/>
      <c r="AJX225" s="559"/>
      <c r="AJY225" s="559"/>
      <c r="AJZ225" s="559"/>
      <c r="AKA225" s="559"/>
      <c r="AKB225" s="559"/>
      <c r="AKC225" s="559"/>
      <c r="AKD225" s="559"/>
      <c r="AKE225" s="559"/>
      <c r="AKF225" s="559"/>
      <c r="AKG225" s="559"/>
      <c r="AKH225" s="559"/>
      <c r="AKI225" s="559"/>
      <c r="AKJ225" s="559"/>
      <c r="AKK225" s="559"/>
      <c r="AKL225" s="559"/>
      <c r="AKM225" s="559"/>
      <c r="AKN225" s="559"/>
      <c r="AKO225" s="559"/>
      <c r="AKP225" s="559"/>
      <c r="AKQ225" s="559"/>
      <c r="AKR225" s="559"/>
      <c r="AKS225" s="559"/>
      <c r="AKT225" s="559"/>
      <c r="AKU225" s="559"/>
      <c r="AKV225" s="559"/>
      <c r="AKW225" s="559"/>
      <c r="AKX225" s="559"/>
      <c r="AKY225" s="559"/>
      <c r="AKZ225" s="559"/>
      <c r="ALA225" s="559"/>
      <c r="ALB225" s="559"/>
      <c r="ALC225" s="559"/>
      <c r="ALD225" s="559"/>
      <c r="ALE225" s="559"/>
      <c r="ALF225" s="559"/>
      <c r="ALG225" s="559"/>
      <c r="ALH225" s="559"/>
      <c r="ALI225" s="559"/>
      <c r="ALJ225" s="559"/>
      <c r="ALK225" s="559"/>
      <c r="ALL225" s="559"/>
      <c r="ALM225" s="559"/>
      <c r="ALN225" s="559"/>
      <c r="ALO225" s="559"/>
      <c r="ALP225" s="559"/>
      <c r="ALQ225" s="559"/>
      <c r="ALR225" s="559"/>
      <c r="ALS225" s="559"/>
      <c r="ALT225" s="559"/>
      <c r="ALU225" s="559"/>
      <c r="ALV225" s="559"/>
      <c r="ALW225" s="559"/>
      <c r="ALX225" s="559"/>
      <c r="ALY225" s="559"/>
      <c r="ALZ225" s="559"/>
      <c r="AMA225" s="559"/>
      <c r="AMB225" s="559"/>
      <c r="AMC225" s="559"/>
      <c r="AMD225" s="559"/>
      <c r="AME225" s="559"/>
      <c r="AMF225" s="559"/>
      <c r="AMG225" s="559"/>
      <c r="AMH225" s="559"/>
      <c r="AMI225" s="559"/>
      <c r="AMJ225" s="559"/>
    </row>
    <row r="226" spans="1:1024" ht="15.75" customHeight="1" x14ac:dyDescent="0.25">
      <c r="A226" s="402" t="s">
        <v>789</v>
      </c>
      <c r="B226" s="257">
        <v>226</v>
      </c>
      <c r="C226" s="258" t="s">
        <v>790</v>
      </c>
      <c r="D226" s="320" t="s">
        <v>789</v>
      </c>
      <c r="E226" s="286"/>
      <c r="F226" s="369"/>
      <c r="G226" s="370"/>
      <c r="H226" s="370"/>
      <c r="I226" s="493" t="s">
        <v>25382</v>
      </c>
      <c r="J226" s="314"/>
      <c r="K226" s="415">
        <v>1</v>
      </c>
      <c r="L226" s="315"/>
      <c r="M226" s="316"/>
      <c r="N226" s="316"/>
      <c r="O226" s="315"/>
      <c r="P226" s="315"/>
      <c r="Q226" s="316"/>
      <c r="R226" s="316"/>
      <c r="S226" s="316"/>
      <c r="T226" s="316"/>
      <c r="U226" s="316"/>
      <c r="V226" s="317"/>
      <c r="W226" s="283">
        <f t="shared" si="87"/>
        <v>100</v>
      </c>
      <c r="X226" s="283">
        <f t="shared" si="100"/>
        <v>100</v>
      </c>
      <c r="Y226" s="283">
        <f t="shared" si="112"/>
        <v>100</v>
      </c>
      <c r="Z226" s="283">
        <f t="shared" si="88"/>
        <v>100</v>
      </c>
      <c r="AA226" s="283">
        <f t="shared" si="89"/>
        <v>100</v>
      </c>
      <c r="AB226" s="287">
        <f t="shared" si="90"/>
        <v>100</v>
      </c>
      <c r="AC226" s="287">
        <f t="shared" si="91"/>
        <v>100</v>
      </c>
      <c r="AD226" s="287">
        <f t="shared" si="92"/>
        <v>100</v>
      </c>
      <c r="AE226" s="284">
        <f t="shared" si="111"/>
        <v>100</v>
      </c>
      <c r="AF226" s="284">
        <f t="shared" si="96"/>
        <v>100</v>
      </c>
      <c r="AG226" s="268">
        <f t="shared" si="107"/>
        <v>1</v>
      </c>
      <c r="AH226" s="268">
        <f t="shared" si="108"/>
        <v>100</v>
      </c>
      <c r="AI226" s="268">
        <f t="shared" si="109"/>
        <v>3</v>
      </c>
      <c r="AJ226" s="268">
        <f t="shared" si="110"/>
        <v>100</v>
      </c>
      <c r="AK226" s="501">
        <v>0.01</v>
      </c>
      <c r="AL226" s="318"/>
      <c r="AM226" s="319"/>
      <c r="AN226" s="512" t="s">
        <v>791</v>
      </c>
      <c r="AO226" s="357"/>
      <c r="AP226" s="357"/>
      <c r="AQ226" s="286"/>
      <c r="AR226" s="382" t="s">
        <v>24337</v>
      </c>
      <c r="AS226" s="382"/>
      <c r="AT226" s="286"/>
      <c r="AU226" s="286"/>
      <c r="AV226" s="559"/>
      <c r="AW226" s="170"/>
      <c r="AX226" s="170"/>
      <c r="AY226" s="170"/>
      <c r="AZ226" s="170"/>
      <c r="BA226" s="170"/>
      <c r="BB226" s="170"/>
      <c r="BC226" s="170"/>
      <c r="BD226" s="170"/>
      <c r="BE226" s="170"/>
      <c r="BF226" s="170"/>
      <c r="BG226" s="170"/>
      <c r="BH226" s="170"/>
      <c r="BI226" s="170"/>
      <c r="BJ226" s="170"/>
      <c r="BK226" s="170"/>
      <c r="BL226" s="170"/>
      <c r="BM226" s="170"/>
      <c r="BN226" s="170"/>
      <c r="BO226" s="170"/>
      <c r="BP226" s="170"/>
      <c r="BQ226" s="170"/>
      <c r="BR226" s="170"/>
      <c r="BS226" s="170"/>
      <c r="BT226" s="170"/>
      <c r="BU226" s="170"/>
      <c r="BV226" s="170"/>
      <c r="BW226" s="170"/>
      <c r="BX226" s="170"/>
      <c r="BY226" s="170"/>
      <c r="BZ226" s="170"/>
      <c r="CA226" s="170"/>
      <c r="CB226" s="170"/>
      <c r="CC226" s="170"/>
      <c r="CD226" s="170"/>
      <c r="CE226" s="170"/>
      <c r="CF226" s="170"/>
      <c r="CG226" s="170"/>
      <c r="CH226" s="170"/>
      <c r="CI226" s="170"/>
      <c r="CJ226" s="170"/>
      <c r="CK226" s="170"/>
      <c r="CL226" s="170"/>
      <c r="CM226" s="170"/>
      <c r="CN226" s="170"/>
      <c r="CO226" s="170"/>
      <c r="CP226" s="170"/>
      <c r="CQ226" s="170"/>
      <c r="CR226" s="170"/>
      <c r="CS226" s="170"/>
      <c r="CT226" s="170"/>
      <c r="CU226" s="170"/>
      <c r="CV226" s="170"/>
      <c r="CW226" s="170"/>
      <c r="CX226" s="170"/>
      <c r="CY226" s="170"/>
      <c r="CZ226" s="170"/>
      <c r="DA226" s="170"/>
      <c r="DB226" s="170"/>
      <c r="DC226" s="170"/>
      <c r="DD226" s="170"/>
      <c r="DE226" s="170"/>
      <c r="DF226" s="170"/>
      <c r="DG226" s="170"/>
      <c r="DH226" s="170"/>
      <c r="DI226" s="170"/>
      <c r="DJ226" s="170"/>
      <c r="DK226" s="170"/>
      <c r="DL226" s="170"/>
      <c r="DM226" s="170"/>
      <c r="DN226" s="170"/>
      <c r="DO226" s="170"/>
      <c r="DP226" s="170"/>
      <c r="DQ226" s="170"/>
      <c r="DR226" s="170"/>
      <c r="DS226" s="170"/>
      <c r="DT226" s="170"/>
      <c r="DU226" s="170"/>
      <c r="DV226" s="170"/>
      <c r="DW226" s="170"/>
      <c r="DX226" s="170"/>
      <c r="DY226" s="170"/>
      <c r="DZ226" s="170"/>
      <c r="EA226" s="170"/>
      <c r="EB226" s="170"/>
      <c r="EC226" s="170"/>
      <c r="ED226" s="170"/>
      <c r="EE226" s="170"/>
      <c r="EF226" s="170"/>
      <c r="EG226" s="170"/>
      <c r="EH226" s="170"/>
      <c r="EI226" s="170"/>
      <c r="EJ226" s="170"/>
      <c r="EK226" s="170"/>
      <c r="EL226" s="170"/>
      <c r="EM226" s="170"/>
      <c r="EN226" s="170"/>
      <c r="EO226" s="170"/>
      <c r="EP226" s="170"/>
      <c r="EQ226" s="170"/>
      <c r="ER226" s="170"/>
      <c r="ES226" s="170"/>
      <c r="ET226" s="170"/>
      <c r="EU226" s="170"/>
      <c r="EV226" s="170"/>
      <c r="EW226" s="170"/>
      <c r="EX226" s="170"/>
      <c r="EY226" s="170"/>
      <c r="EZ226" s="170"/>
      <c r="FA226" s="170"/>
      <c r="FB226" s="170"/>
      <c r="FC226" s="170"/>
      <c r="FD226" s="170"/>
      <c r="FE226" s="170"/>
      <c r="FF226" s="170"/>
      <c r="FG226" s="170"/>
      <c r="FH226" s="170"/>
      <c r="FI226" s="170"/>
      <c r="FJ226" s="170"/>
      <c r="FK226" s="170"/>
      <c r="FL226" s="170"/>
      <c r="FM226" s="170"/>
      <c r="FN226" s="170"/>
      <c r="FO226" s="170"/>
      <c r="FP226" s="170"/>
      <c r="FQ226" s="170"/>
      <c r="FR226" s="170"/>
      <c r="FS226" s="170"/>
      <c r="FT226" s="170"/>
      <c r="FU226" s="170"/>
      <c r="FV226" s="170"/>
      <c r="FW226" s="170"/>
      <c r="FX226" s="170"/>
      <c r="FY226" s="170"/>
      <c r="FZ226" s="170"/>
      <c r="GA226" s="170"/>
      <c r="GB226" s="170"/>
      <c r="GC226" s="170"/>
      <c r="GD226" s="170"/>
      <c r="GE226" s="170"/>
      <c r="GF226" s="170"/>
      <c r="GG226" s="170"/>
      <c r="GH226" s="170"/>
      <c r="GI226" s="170"/>
      <c r="GJ226" s="170"/>
      <c r="GK226" s="170"/>
      <c r="GL226" s="170"/>
      <c r="GM226" s="170"/>
      <c r="GN226" s="170"/>
      <c r="GO226" s="170"/>
      <c r="GP226" s="170"/>
      <c r="GQ226" s="170"/>
      <c r="GR226" s="170"/>
      <c r="GS226" s="170"/>
      <c r="GT226" s="170"/>
      <c r="GU226" s="170"/>
      <c r="GV226" s="170"/>
      <c r="GW226" s="170"/>
      <c r="GX226" s="170"/>
      <c r="GY226" s="170"/>
      <c r="GZ226" s="170"/>
      <c r="HA226" s="170"/>
      <c r="HB226" s="170"/>
      <c r="HC226" s="170"/>
      <c r="HD226" s="170"/>
      <c r="HE226" s="170"/>
      <c r="HF226" s="170"/>
      <c r="HG226" s="170"/>
      <c r="HH226" s="170"/>
      <c r="HI226" s="170"/>
      <c r="HJ226" s="170"/>
      <c r="HK226" s="170"/>
      <c r="HL226" s="170"/>
      <c r="HM226" s="170"/>
      <c r="HN226" s="170"/>
      <c r="HO226" s="170"/>
      <c r="HP226" s="170"/>
      <c r="HQ226" s="170"/>
      <c r="HR226" s="170"/>
      <c r="HS226" s="170"/>
      <c r="HT226" s="170"/>
      <c r="HU226" s="170"/>
      <c r="HV226" s="170"/>
      <c r="HW226" s="170"/>
      <c r="HX226" s="170"/>
      <c r="HY226" s="170"/>
      <c r="HZ226" s="170"/>
      <c r="IA226" s="170"/>
      <c r="IB226" s="170"/>
      <c r="IC226" s="170"/>
      <c r="ID226" s="170"/>
      <c r="IE226" s="170"/>
      <c r="IF226" s="170"/>
      <c r="IG226" s="170"/>
      <c r="IH226" s="170"/>
      <c r="II226" s="170"/>
      <c r="IJ226" s="170"/>
      <c r="IK226" s="170"/>
      <c r="IL226" s="170"/>
      <c r="IM226" s="170"/>
      <c r="IN226" s="170"/>
      <c r="IO226" s="170"/>
      <c r="IP226" s="170"/>
      <c r="IQ226" s="170"/>
      <c r="IR226" s="170"/>
      <c r="IS226" s="170"/>
      <c r="IT226" s="170"/>
      <c r="IU226" s="170"/>
      <c r="IV226" s="170"/>
      <c r="IW226" s="170"/>
      <c r="IX226" s="170"/>
      <c r="IY226" s="170"/>
      <c r="IZ226" s="170"/>
      <c r="JA226" s="170"/>
      <c r="JB226" s="170"/>
      <c r="JC226" s="170"/>
      <c r="JD226" s="170"/>
      <c r="JE226" s="170"/>
      <c r="JF226" s="170"/>
      <c r="JG226" s="170"/>
      <c r="JH226" s="170"/>
      <c r="JI226" s="170"/>
      <c r="JJ226" s="170"/>
      <c r="JK226" s="170"/>
      <c r="JL226" s="170"/>
      <c r="JM226" s="170"/>
      <c r="JN226" s="170"/>
      <c r="JO226" s="170"/>
      <c r="JP226" s="170"/>
      <c r="JQ226" s="170"/>
      <c r="JR226" s="170"/>
      <c r="JS226" s="170"/>
      <c r="JT226" s="170"/>
      <c r="JU226" s="170"/>
      <c r="JV226" s="170"/>
      <c r="JW226" s="170"/>
      <c r="JX226" s="170"/>
      <c r="JY226" s="170"/>
      <c r="JZ226" s="170"/>
      <c r="KA226" s="170"/>
      <c r="KB226" s="170"/>
      <c r="KC226" s="170"/>
      <c r="KD226" s="170"/>
      <c r="KE226" s="170"/>
      <c r="KF226" s="170"/>
      <c r="KG226" s="170"/>
      <c r="KH226" s="170"/>
      <c r="KI226" s="170"/>
      <c r="KJ226" s="170"/>
      <c r="KK226" s="170"/>
      <c r="KL226" s="170"/>
      <c r="KM226" s="170"/>
      <c r="KN226" s="170"/>
      <c r="KO226" s="170"/>
      <c r="KP226" s="170"/>
      <c r="KQ226" s="170"/>
      <c r="KR226" s="170"/>
      <c r="KS226" s="170"/>
      <c r="KT226" s="170"/>
      <c r="KU226" s="170"/>
      <c r="KV226" s="170"/>
      <c r="KW226" s="170"/>
      <c r="KX226" s="170"/>
      <c r="KY226" s="170"/>
      <c r="KZ226" s="170"/>
      <c r="LA226" s="170"/>
      <c r="LB226" s="170"/>
      <c r="LC226" s="170"/>
      <c r="LD226" s="170"/>
      <c r="LE226" s="170"/>
      <c r="LF226" s="170"/>
      <c r="LG226" s="170"/>
      <c r="LH226" s="170"/>
      <c r="LI226" s="170"/>
      <c r="LJ226" s="170"/>
      <c r="LK226" s="170"/>
      <c r="LL226" s="170"/>
      <c r="LM226" s="170"/>
      <c r="LN226" s="170"/>
      <c r="LO226" s="170"/>
      <c r="LP226" s="170"/>
      <c r="LQ226" s="170"/>
      <c r="LR226" s="170"/>
      <c r="LS226" s="170"/>
      <c r="LT226" s="170"/>
      <c r="LU226" s="170"/>
      <c r="LV226" s="170"/>
      <c r="LW226" s="170"/>
      <c r="LX226" s="170"/>
      <c r="LY226" s="170"/>
      <c r="LZ226" s="170"/>
      <c r="MA226" s="170"/>
      <c r="MB226" s="170"/>
      <c r="MC226" s="170"/>
      <c r="MD226" s="170"/>
      <c r="ME226" s="170"/>
      <c r="MF226" s="170"/>
      <c r="MG226" s="170"/>
      <c r="MH226" s="170"/>
      <c r="MI226" s="170"/>
      <c r="MJ226" s="170"/>
      <c r="MK226" s="170"/>
      <c r="ML226" s="170"/>
      <c r="MM226" s="170"/>
      <c r="MN226" s="170"/>
      <c r="MO226" s="170"/>
      <c r="MP226" s="170"/>
      <c r="MQ226" s="170"/>
      <c r="MR226" s="170"/>
      <c r="MS226" s="170"/>
      <c r="MT226" s="170"/>
      <c r="MU226" s="170"/>
      <c r="MV226" s="170"/>
      <c r="MW226" s="170"/>
      <c r="MX226" s="170"/>
      <c r="MY226" s="170"/>
      <c r="MZ226" s="170"/>
      <c r="NA226" s="170"/>
      <c r="NB226" s="170"/>
      <c r="NC226" s="170"/>
      <c r="ND226" s="170"/>
      <c r="NE226" s="170"/>
      <c r="NF226" s="170"/>
      <c r="NG226" s="170"/>
      <c r="NH226" s="170"/>
      <c r="NI226" s="170"/>
      <c r="NJ226" s="170"/>
      <c r="NK226" s="170"/>
      <c r="NL226" s="170"/>
      <c r="NM226" s="170"/>
      <c r="NN226" s="170"/>
      <c r="NO226" s="170"/>
      <c r="NP226" s="170"/>
      <c r="NQ226" s="170"/>
      <c r="NR226" s="170"/>
      <c r="NS226" s="170"/>
      <c r="NT226" s="170"/>
      <c r="NU226" s="170"/>
      <c r="NV226" s="170"/>
      <c r="NW226" s="170"/>
      <c r="NX226" s="170"/>
      <c r="NY226" s="170"/>
      <c r="NZ226" s="170"/>
      <c r="OA226" s="170"/>
      <c r="OB226" s="170"/>
      <c r="OC226" s="170"/>
      <c r="OD226" s="170"/>
      <c r="OE226" s="170"/>
      <c r="OF226" s="170"/>
      <c r="OG226" s="170"/>
      <c r="OH226" s="170"/>
      <c r="OI226" s="170"/>
      <c r="OJ226" s="170"/>
      <c r="OK226" s="170"/>
      <c r="OL226" s="170"/>
      <c r="OM226" s="170"/>
      <c r="ON226" s="170"/>
      <c r="OO226" s="170"/>
      <c r="OP226" s="170"/>
      <c r="OQ226" s="170"/>
      <c r="OR226" s="170"/>
      <c r="OS226" s="170"/>
      <c r="OT226" s="170"/>
      <c r="OU226" s="170"/>
      <c r="OV226" s="170"/>
      <c r="OW226" s="170"/>
      <c r="OX226" s="170"/>
      <c r="OY226" s="170"/>
      <c r="OZ226" s="170"/>
      <c r="PA226" s="170"/>
      <c r="PB226" s="170"/>
      <c r="PC226" s="170"/>
      <c r="PD226" s="170"/>
      <c r="PE226" s="170"/>
      <c r="PF226" s="170"/>
      <c r="PG226" s="170"/>
      <c r="PH226" s="170"/>
      <c r="PI226" s="170"/>
      <c r="PJ226" s="170"/>
      <c r="PK226" s="170"/>
      <c r="PL226" s="170"/>
      <c r="PM226" s="170"/>
      <c r="PN226" s="170"/>
      <c r="PO226" s="170"/>
      <c r="PP226" s="170"/>
      <c r="PQ226" s="170"/>
      <c r="PR226" s="170"/>
      <c r="PS226" s="170"/>
      <c r="PT226" s="170"/>
      <c r="PU226" s="170"/>
      <c r="PV226" s="170"/>
      <c r="PW226" s="170"/>
      <c r="PX226" s="170"/>
      <c r="PY226" s="170"/>
      <c r="PZ226" s="170"/>
      <c r="QA226" s="170"/>
      <c r="QB226" s="170"/>
      <c r="QC226" s="170"/>
      <c r="QD226" s="170"/>
      <c r="QE226" s="170"/>
      <c r="QF226" s="170"/>
      <c r="QG226" s="170"/>
      <c r="QH226" s="170"/>
      <c r="QI226" s="170"/>
      <c r="QJ226" s="170"/>
      <c r="QK226" s="170"/>
      <c r="QL226" s="170"/>
      <c r="QM226" s="170"/>
      <c r="QN226" s="170"/>
      <c r="QO226" s="170"/>
      <c r="QP226" s="170"/>
      <c r="QQ226" s="170"/>
      <c r="QR226" s="170"/>
      <c r="QS226" s="170"/>
      <c r="QT226" s="170"/>
      <c r="QU226" s="170"/>
      <c r="QV226" s="170"/>
      <c r="QW226" s="170"/>
      <c r="QX226" s="170"/>
      <c r="QY226" s="170"/>
      <c r="QZ226" s="170"/>
      <c r="RA226" s="170"/>
      <c r="RB226" s="170"/>
      <c r="RC226" s="170"/>
      <c r="RD226" s="170"/>
      <c r="RE226" s="170"/>
      <c r="RF226" s="170"/>
      <c r="RG226" s="170"/>
      <c r="RH226" s="170"/>
      <c r="RI226" s="170"/>
      <c r="RJ226" s="170"/>
      <c r="RK226" s="170"/>
      <c r="RL226" s="170"/>
      <c r="RM226" s="170"/>
      <c r="RN226" s="170"/>
      <c r="RO226" s="170"/>
      <c r="RP226" s="170"/>
      <c r="RQ226" s="170"/>
      <c r="RR226" s="170"/>
      <c r="RS226" s="170"/>
      <c r="RT226" s="170"/>
      <c r="RU226" s="170"/>
      <c r="RV226" s="170"/>
      <c r="RW226" s="170"/>
      <c r="RX226" s="170"/>
      <c r="RY226" s="170"/>
      <c r="RZ226" s="170"/>
      <c r="SA226" s="170"/>
      <c r="SB226" s="170"/>
      <c r="SC226" s="170"/>
      <c r="SD226" s="170"/>
      <c r="SE226" s="170"/>
      <c r="SF226" s="170"/>
      <c r="SG226" s="170"/>
      <c r="SH226" s="170"/>
      <c r="SI226" s="170"/>
      <c r="SJ226" s="170"/>
      <c r="SK226" s="170"/>
      <c r="SL226" s="170"/>
      <c r="SM226" s="170"/>
      <c r="SN226" s="170"/>
      <c r="SO226" s="170"/>
      <c r="SP226" s="170"/>
      <c r="SQ226" s="170"/>
      <c r="SR226" s="170"/>
      <c r="SS226" s="170"/>
      <c r="ST226" s="170"/>
      <c r="SU226" s="170"/>
      <c r="SV226" s="170"/>
      <c r="SW226" s="170"/>
      <c r="SX226" s="170"/>
      <c r="SY226" s="170"/>
      <c r="SZ226" s="170"/>
      <c r="TA226" s="170"/>
      <c r="TB226" s="170"/>
      <c r="TC226" s="170"/>
      <c r="TD226" s="170"/>
      <c r="TE226" s="170"/>
      <c r="TF226" s="170"/>
      <c r="TG226" s="170"/>
      <c r="TH226" s="170"/>
      <c r="TI226" s="170"/>
      <c r="TJ226" s="170"/>
      <c r="TK226" s="170"/>
      <c r="TL226" s="170"/>
      <c r="TM226" s="170"/>
      <c r="TN226" s="170"/>
      <c r="TO226" s="170"/>
      <c r="TP226" s="170"/>
      <c r="TQ226" s="170"/>
      <c r="TR226" s="170"/>
      <c r="TS226" s="170"/>
      <c r="TT226" s="170"/>
      <c r="TU226" s="170"/>
      <c r="TV226" s="170"/>
      <c r="TW226" s="170"/>
      <c r="TX226" s="170"/>
      <c r="TY226" s="170"/>
      <c r="TZ226" s="170"/>
      <c r="UA226" s="170"/>
      <c r="UB226" s="170"/>
      <c r="UC226" s="170"/>
      <c r="UD226" s="170"/>
      <c r="UE226" s="170"/>
      <c r="UF226" s="170"/>
      <c r="UG226" s="170"/>
      <c r="UH226" s="170"/>
      <c r="UI226" s="170"/>
      <c r="UJ226" s="170"/>
      <c r="UK226" s="170"/>
      <c r="UL226" s="170"/>
      <c r="UM226" s="170"/>
      <c r="UN226" s="170"/>
      <c r="UO226" s="170"/>
      <c r="UP226" s="170"/>
      <c r="UQ226" s="170"/>
      <c r="UR226" s="170"/>
      <c r="US226" s="170"/>
      <c r="UT226" s="170"/>
      <c r="UU226" s="170"/>
      <c r="UV226" s="170"/>
      <c r="UW226" s="170"/>
      <c r="UX226" s="170"/>
      <c r="UY226" s="170"/>
      <c r="UZ226" s="170"/>
      <c r="VA226" s="170"/>
      <c r="VB226" s="170"/>
      <c r="VC226" s="170"/>
      <c r="VD226" s="170"/>
      <c r="VE226" s="170"/>
      <c r="VF226" s="170"/>
      <c r="VG226" s="170"/>
      <c r="VH226" s="170"/>
      <c r="VI226" s="170"/>
      <c r="VJ226" s="170"/>
      <c r="VK226" s="170"/>
      <c r="VL226" s="170"/>
      <c r="VM226" s="170"/>
      <c r="VN226" s="170"/>
      <c r="VO226" s="170"/>
      <c r="VP226" s="170"/>
      <c r="VQ226" s="170"/>
      <c r="VR226" s="170"/>
      <c r="VS226" s="170"/>
      <c r="VT226" s="170"/>
      <c r="VU226" s="170"/>
      <c r="VV226" s="170"/>
      <c r="VW226" s="170"/>
      <c r="VX226" s="170"/>
      <c r="VY226" s="170"/>
      <c r="VZ226" s="170"/>
      <c r="WA226" s="170"/>
      <c r="WB226" s="170"/>
      <c r="WC226" s="170"/>
      <c r="WD226" s="170"/>
      <c r="WE226" s="170"/>
      <c r="WF226" s="170"/>
      <c r="WG226" s="170"/>
      <c r="WH226" s="170"/>
      <c r="WI226" s="170"/>
      <c r="WJ226" s="170"/>
      <c r="WK226" s="170"/>
      <c r="WL226" s="170"/>
      <c r="WM226" s="170"/>
      <c r="WN226" s="170"/>
      <c r="WO226" s="170"/>
      <c r="WP226" s="170"/>
      <c r="WQ226" s="170"/>
      <c r="WR226" s="170"/>
      <c r="WS226" s="170"/>
      <c r="WT226" s="170"/>
      <c r="WU226" s="170"/>
      <c r="WV226" s="170"/>
      <c r="WW226" s="170"/>
      <c r="WX226" s="170"/>
      <c r="WY226" s="170"/>
      <c r="WZ226" s="170"/>
      <c r="XA226" s="170"/>
      <c r="XB226" s="170"/>
      <c r="XC226" s="170"/>
      <c r="XD226" s="170"/>
      <c r="XE226" s="170"/>
      <c r="XF226" s="170"/>
      <c r="XG226" s="170"/>
      <c r="XH226" s="170"/>
      <c r="XI226" s="170"/>
      <c r="XJ226" s="170"/>
      <c r="XK226" s="170"/>
      <c r="XL226" s="170"/>
      <c r="XM226" s="170"/>
      <c r="XN226" s="170"/>
      <c r="XO226" s="170"/>
      <c r="XP226" s="170"/>
      <c r="XQ226" s="170"/>
      <c r="XR226" s="170"/>
      <c r="XS226" s="170"/>
      <c r="XT226" s="170"/>
      <c r="XU226" s="170"/>
      <c r="XV226" s="170"/>
      <c r="XW226" s="170"/>
      <c r="XX226" s="170"/>
      <c r="XY226" s="170"/>
      <c r="XZ226" s="170"/>
      <c r="YA226" s="170"/>
      <c r="YB226" s="170"/>
      <c r="YC226" s="170"/>
      <c r="YD226" s="170"/>
      <c r="YE226" s="170"/>
      <c r="YF226" s="170"/>
      <c r="YG226" s="170"/>
      <c r="YH226" s="170"/>
      <c r="YI226" s="170"/>
      <c r="YJ226" s="170"/>
      <c r="YK226" s="170"/>
      <c r="YL226" s="170"/>
      <c r="YM226" s="170"/>
      <c r="YN226" s="170"/>
      <c r="YO226" s="170"/>
      <c r="YP226" s="170"/>
      <c r="YQ226" s="170"/>
      <c r="YR226" s="170"/>
      <c r="YS226" s="170"/>
      <c r="YT226" s="170"/>
      <c r="YU226" s="170"/>
      <c r="YV226" s="170"/>
      <c r="YW226" s="170"/>
      <c r="YX226" s="170"/>
      <c r="YY226" s="170"/>
      <c r="YZ226" s="170"/>
      <c r="ZA226" s="170"/>
      <c r="ZB226" s="170"/>
      <c r="ZC226" s="170"/>
      <c r="ZD226" s="170"/>
      <c r="ZE226" s="170"/>
      <c r="ZF226" s="170"/>
      <c r="ZG226" s="170"/>
      <c r="ZH226" s="170"/>
      <c r="ZI226" s="170"/>
      <c r="ZJ226" s="170"/>
      <c r="ZK226" s="170"/>
      <c r="ZL226" s="170"/>
      <c r="ZM226" s="170"/>
      <c r="ZN226" s="170"/>
      <c r="ZO226" s="170"/>
      <c r="ZP226" s="170"/>
      <c r="ZQ226" s="170"/>
      <c r="ZR226" s="170"/>
      <c r="ZS226" s="170"/>
      <c r="ZT226" s="170"/>
      <c r="ZU226" s="170"/>
      <c r="ZV226" s="170"/>
      <c r="ZW226" s="170"/>
      <c r="ZX226" s="170"/>
      <c r="ZY226" s="170"/>
      <c r="ZZ226" s="170"/>
      <c r="AAA226" s="170"/>
      <c r="AAB226" s="170"/>
      <c r="AAC226" s="170"/>
      <c r="AAD226" s="170"/>
      <c r="AAE226" s="170"/>
      <c r="AAF226" s="170"/>
      <c r="AAG226" s="170"/>
      <c r="AAH226" s="170"/>
      <c r="AAI226" s="170"/>
      <c r="AAJ226" s="170"/>
      <c r="AAK226" s="170"/>
      <c r="AAL226" s="170"/>
      <c r="AAM226" s="170"/>
      <c r="AAN226" s="170"/>
      <c r="AAO226" s="170"/>
      <c r="AAP226" s="170"/>
      <c r="AAQ226" s="170"/>
      <c r="AAR226" s="170"/>
      <c r="AAS226" s="170"/>
      <c r="AAT226" s="170"/>
      <c r="AAU226" s="170"/>
      <c r="AAV226" s="170"/>
      <c r="AAW226" s="170"/>
      <c r="AAX226" s="170"/>
      <c r="AAY226" s="170"/>
      <c r="AAZ226" s="170"/>
      <c r="ABA226" s="170"/>
      <c r="ABB226" s="170"/>
      <c r="ABC226" s="170"/>
      <c r="ABD226" s="170"/>
      <c r="ABE226" s="170"/>
      <c r="ABF226" s="170"/>
      <c r="ABG226" s="170"/>
      <c r="ABH226" s="170"/>
      <c r="ABI226" s="170"/>
      <c r="ABJ226" s="170"/>
      <c r="ABK226" s="170"/>
      <c r="ABL226" s="170"/>
      <c r="ABM226" s="170"/>
      <c r="ABN226" s="170"/>
      <c r="ABO226" s="170"/>
      <c r="ABP226" s="170"/>
      <c r="ABQ226" s="170"/>
      <c r="ABR226" s="170"/>
      <c r="ABS226" s="170"/>
      <c r="ABT226" s="170"/>
      <c r="ABU226" s="170"/>
      <c r="ABV226" s="170"/>
      <c r="ABW226" s="170"/>
      <c r="ABX226" s="170"/>
      <c r="ABY226" s="170"/>
      <c r="ABZ226" s="170"/>
      <c r="ACA226" s="170"/>
      <c r="ACB226" s="170"/>
      <c r="ACC226" s="170"/>
      <c r="ACD226" s="170"/>
      <c r="ACE226" s="170"/>
      <c r="ACF226" s="170"/>
      <c r="ACG226" s="170"/>
      <c r="ACH226" s="170"/>
      <c r="ACI226" s="170"/>
      <c r="ACJ226" s="170"/>
      <c r="ACK226" s="170"/>
      <c r="ACL226" s="170"/>
      <c r="ACM226" s="170"/>
      <c r="ACN226" s="170"/>
      <c r="ACO226" s="170"/>
      <c r="ACP226" s="170"/>
      <c r="ACQ226" s="170"/>
      <c r="ACR226" s="170"/>
      <c r="ACS226" s="170"/>
      <c r="ACT226" s="170"/>
      <c r="ACU226" s="170"/>
      <c r="ACV226" s="170"/>
      <c r="ACW226" s="170"/>
      <c r="ACX226" s="170"/>
      <c r="ACY226" s="170"/>
      <c r="ACZ226" s="170"/>
      <c r="ADA226" s="170"/>
      <c r="ADB226" s="170"/>
      <c r="ADC226" s="170"/>
      <c r="ADD226" s="170"/>
      <c r="ADE226" s="170"/>
      <c r="ADF226" s="170"/>
      <c r="ADG226" s="170"/>
      <c r="ADH226" s="170"/>
      <c r="ADI226" s="170"/>
      <c r="ADJ226" s="170"/>
      <c r="ADK226" s="170"/>
      <c r="ADL226" s="170"/>
      <c r="ADM226" s="170"/>
      <c r="ADN226" s="170"/>
      <c r="ADO226" s="170"/>
      <c r="ADP226" s="170"/>
      <c r="ADQ226" s="170"/>
      <c r="ADR226" s="170"/>
      <c r="ADS226" s="170"/>
      <c r="ADT226" s="170"/>
      <c r="ADU226" s="170"/>
      <c r="ADV226" s="170"/>
      <c r="ADW226" s="170"/>
      <c r="ADX226" s="170"/>
      <c r="ADY226" s="170"/>
      <c r="ADZ226" s="170"/>
      <c r="AEA226" s="170"/>
      <c r="AEB226" s="170"/>
      <c r="AEC226" s="170"/>
      <c r="AED226" s="170"/>
      <c r="AEE226" s="170"/>
      <c r="AEF226" s="170"/>
      <c r="AEG226" s="170"/>
      <c r="AEH226" s="170"/>
      <c r="AEI226" s="170"/>
      <c r="AEJ226" s="170"/>
      <c r="AEK226" s="170"/>
      <c r="AEL226" s="170"/>
      <c r="AEM226" s="170"/>
      <c r="AEN226" s="170"/>
      <c r="AEO226" s="170"/>
      <c r="AEP226" s="170"/>
      <c r="AEQ226" s="170"/>
      <c r="AER226" s="170"/>
      <c r="AES226" s="170"/>
      <c r="AET226" s="170"/>
      <c r="AEU226" s="170"/>
      <c r="AEV226" s="170"/>
      <c r="AEW226" s="170"/>
      <c r="AEX226" s="170"/>
      <c r="AEY226" s="170"/>
      <c r="AEZ226" s="170"/>
      <c r="AFA226" s="170"/>
      <c r="AFB226" s="170"/>
      <c r="AFC226" s="170"/>
      <c r="AFD226" s="170"/>
      <c r="AFE226" s="170"/>
      <c r="AFF226" s="170"/>
      <c r="AFG226" s="170"/>
      <c r="AFH226" s="170"/>
      <c r="AFI226" s="170"/>
      <c r="AFJ226" s="170"/>
      <c r="AFK226" s="170"/>
      <c r="AFL226" s="170"/>
      <c r="AFM226" s="170"/>
      <c r="AFN226" s="170"/>
      <c r="AFO226" s="170"/>
      <c r="AFP226" s="170"/>
      <c r="AFQ226" s="170"/>
      <c r="AFR226" s="170"/>
      <c r="AFS226" s="170"/>
      <c r="AFT226" s="170"/>
      <c r="AFU226" s="170"/>
      <c r="AFV226" s="170"/>
      <c r="AFW226" s="170"/>
      <c r="AFX226" s="170"/>
      <c r="AFY226" s="170"/>
      <c r="AFZ226" s="170"/>
      <c r="AGA226" s="170"/>
      <c r="AGB226" s="170"/>
      <c r="AGC226" s="170"/>
      <c r="AGD226" s="170"/>
      <c r="AGE226" s="170"/>
      <c r="AGF226" s="170"/>
      <c r="AGG226" s="170"/>
      <c r="AGH226" s="170"/>
      <c r="AGI226" s="170"/>
      <c r="AGJ226" s="170"/>
      <c r="AGK226" s="170"/>
      <c r="AGL226" s="170"/>
      <c r="AGM226" s="170"/>
      <c r="AGN226" s="170"/>
      <c r="AGO226" s="170"/>
      <c r="AGP226" s="170"/>
      <c r="AGQ226" s="170"/>
      <c r="AGR226" s="170"/>
      <c r="AGS226" s="170"/>
      <c r="AGT226" s="170"/>
      <c r="AGU226" s="170"/>
      <c r="AGV226" s="170"/>
      <c r="AGW226" s="170"/>
      <c r="AGX226" s="170"/>
      <c r="AGY226" s="170"/>
      <c r="AGZ226" s="170"/>
      <c r="AHA226" s="170"/>
      <c r="AHB226" s="170"/>
      <c r="AHC226" s="170"/>
      <c r="AHD226" s="170"/>
      <c r="AHE226" s="170"/>
      <c r="AHF226" s="170"/>
      <c r="AHG226" s="170"/>
      <c r="AHH226" s="170"/>
      <c r="AHI226" s="170"/>
      <c r="AHJ226" s="170"/>
      <c r="AHK226" s="170"/>
      <c r="AHL226" s="170"/>
      <c r="AHM226" s="170"/>
      <c r="AHN226" s="170"/>
      <c r="AHO226" s="170"/>
      <c r="AHP226" s="170"/>
      <c r="AHQ226" s="170"/>
      <c r="AHR226" s="170"/>
      <c r="AHS226" s="170"/>
      <c r="AHT226" s="170"/>
      <c r="AHU226" s="170"/>
      <c r="AHV226" s="170"/>
      <c r="AHW226" s="170"/>
      <c r="AHX226" s="170"/>
      <c r="AHY226" s="170"/>
      <c r="AHZ226" s="170"/>
      <c r="AIA226" s="170"/>
      <c r="AIB226" s="170"/>
      <c r="AIC226" s="170"/>
      <c r="AID226" s="170"/>
      <c r="AIE226" s="170"/>
      <c r="AIF226" s="170"/>
      <c r="AIG226" s="170"/>
      <c r="AIH226" s="170"/>
      <c r="AII226" s="170"/>
      <c r="AIJ226" s="170"/>
      <c r="AIK226" s="170"/>
      <c r="AIL226" s="170"/>
      <c r="AIM226" s="170"/>
      <c r="AIN226" s="170"/>
      <c r="AIO226" s="170"/>
      <c r="AIP226" s="170"/>
      <c r="AIQ226" s="170"/>
      <c r="AIR226" s="170"/>
      <c r="AIS226" s="170"/>
      <c r="AIT226" s="170"/>
      <c r="AIU226" s="170"/>
      <c r="AIV226" s="170"/>
      <c r="AIW226" s="170"/>
      <c r="AIX226" s="170"/>
      <c r="AIY226" s="170"/>
      <c r="AIZ226" s="170"/>
      <c r="AJA226" s="170"/>
      <c r="AJB226" s="170"/>
      <c r="AJC226" s="170"/>
      <c r="AJD226" s="170"/>
      <c r="AJE226" s="170"/>
      <c r="AJF226" s="170"/>
      <c r="AJG226" s="170"/>
      <c r="AJH226" s="170"/>
      <c r="AJI226" s="170"/>
      <c r="AJJ226" s="170"/>
      <c r="AJK226" s="170"/>
      <c r="AJL226" s="170"/>
      <c r="AJM226" s="170"/>
      <c r="AJN226" s="170"/>
      <c r="AJO226" s="170"/>
      <c r="AJP226" s="170"/>
      <c r="AJQ226" s="170"/>
      <c r="AJR226" s="170"/>
      <c r="AJS226" s="170"/>
      <c r="AJT226" s="170"/>
      <c r="AJU226" s="170"/>
      <c r="AJV226" s="170"/>
      <c r="AJW226" s="170"/>
      <c r="AJX226" s="170"/>
      <c r="AJY226" s="170"/>
      <c r="AJZ226" s="170"/>
      <c r="AKA226" s="170"/>
      <c r="AKB226" s="170"/>
      <c r="AKC226" s="170"/>
      <c r="AKD226" s="170"/>
      <c r="AKE226" s="170"/>
      <c r="AKF226" s="170"/>
      <c r="AKG226" s="170"/>
      <c r="AKH226" s="170"/>
      <c r="AKI226" s="170"/>
      <c r="AKJ226" s="170"/>
      <c r="AKK226" s="170"/>
      <c r="AKL226" s="170"/>
      <c r="AKM226" s="170"/>
      <c r="AKN226" s="170"/>
      <c r="AKO226" s="170"/>
      <c r="AKP226" s="170"/>
      <c r="AKQ226" s="170"/>
      <c r="AKR226" s="170"/>
      <c r="AKS226" s="170"/>
      <c r="AKT226" s="170"/>
      <c r="AKU226" s="170"/>
      <c r="AKV226" s="170"/>
      <c r="AKW226" s="170"/>
      <c r="AKX226" s="170"/>
      <c r="AKY226" s="170"/>
      <c r="AKZ226" s="170"/>
      <c r="ALA226" s="170"/>
      <c r="ALB226" s="170"/>
      <c r="ALC226" s="170"/>
      <c r="ALD226" s="170"/>
      <c r="ALE226" s="170"/>
      <c r="ALF226" s="170"/>
      <c r="ALG226" s="170"/>
      <c r="ALH226" s="170"/>
      <c r="ALI226" s="170"/>
      <c r="ALJ226" s="170"/>
      <c r="ALK226" s="170"/>
      <c r="ALL226" s="170"/>
      <c r="ALM226" s="170"/>
      <c r="ALN226" s="170"/>
      <c r="ALO226" s="170"/>
      <c r="ALP226" s="170"/>
      <c r="ALQ226" s="170"/>
      <c r="ALR226" s="170"/>
      <c r="ALS226" s="170"/>
      <c r="ALT226" s="170"/>
      <c r="ALU226" s="170"/>
      <c r="ALV226" s="170"/>
      <c r="ALW226" s="170"/>
      <c r="ALX226" s="170"/>
      <c r="ALY226" s="170"/>
      <c r="ALZ226" s="170"/>
      <c r="AMA226" s="170"/>
      <c r="AMB226" s="170"/>
      <c r="AMC226" s="170"/>
      <c r="AMD226" s="170"/>
      <c r="AME226" s="170"/>
      <c r="AMF226" s="170"/>
      <c r="AMG226" s="170"/>
      <c r="AMH226" s="170"/>
      <c r="AMI226" s="170"/>
      <c r="AMJ226" s="170"/>
    </row>
    <row r="227" spans="1:1024" ht="14.25" customHeight="1" x14ac:dyDescent="0.25">
      <c r="A227" s="310" t="s">
        <v>741</v>
      </c>
      <c r="B227" s="257">
        <v>227</v>
      </c>
      <c r="C227" s="258" t="s">
        <v>742</v>
      </c>
      <c r="D227" s="320" t="s">
        <v>24338</v>
      </c>
      <c r="E227" s="368"/>
      <c r="F227" s="369"/>
      <c r="G227" s="370"/>
      <c r="H227" s="370"/>
      <c r="I227" s="493" t="s">
        <v>25379</v>
      </c>
      <c r="J227" s="314"/>
      <c r="K227" s="315">
        <v>2</v>
      </c>
      <c r="L227" s="315"/>
      <c r="M227" s="316"/>
      <c r="N227" s="316"/>
      <c r="O227" s="315"/>
      <c r="P227" s="315"/>
      <c r="Q227" s="316"/>
      <c r="R227" s="316"/>
      <c r="S227" s="316"/>
      <c r="T227" s="316"/>
      <c r="U227" s="316"/>
      <c r="V227" s="317"/>
      <c r="W227" s="283">
        <f t="shared" si="87"/>
        <v>100</v>
      </c>
      <c r="X227" s="283">
        <f t="shared" si="100"/>
        <v>100</v>
      </c>
      <c r="Y227" s="283">
        <f t="shared" si="112"/>
        <v>100</v>
      </c>
      <c r="Z227" s="283">
        <f t="shared" si="88"/>
        <v>100</v>
      </c>
      <c r="AA227" s="283">
        <f t="shared" si="89"/>
        <v>100</v>
      </c>
      <c r="AB227" s="287">
        <f t="shared" si="90"/>
        <v>100</v>
      </c>
      <c r="AC227" s="287">
        <f t="shared" si="91"/>
        <v>100</v>
      </c>
      <c r="AD227" s="287">
        <f t="shared" si="92"/>
        <v>100</v>
      </c>
      <c r="AE227" s="284">
        <f t="shared" si="111"/>
        <v>100</v>
      </c>
      <c r="AF227" s="284">
        <f t="shared" si="96"/>
        <v>100</v>
      </c>
      <c r="AG227" s="268">
        <f t="shared" si="107"/>
        <v>10</v>
      </c>
      <c r="AH227" s="268">
        <f t="shared" si="108"/>
        <v>100</v>
      </c>
      <c r="AI227" s="268">
        <f t="shared" si="109"/>
        <v>100</v>
      </c>
      <c r="AJ227" s="268">
        <f t="shared" si="110"/>
        <v>100</v>
      </c>
      <c r="AK227" s="501">
        <v>0.11899999999999999</v>
      </c>
      <c r="AL227" s="318"/>
      <c r="AM227" s="412"/>
      <c r="AN227" s="512" t="s">
        <v>743</v>
      </c>
      <c r="AO227" s="357"/>
      <c r="AP227" s="357"/>
      <c r="AQ227" s="286"/>
      <c r="AR227" s="382" t="s">
        <v>744</v>
      </c>
      <c r="AS227" s="382"/>
      <c r="AT227" s="286"/>
      <c r="AU227" s="286"/>
      <c r="AV227" s="559"/>
    </row>
    <row r="228" spans="1:1024" x14ac:dyDescent="0.25">
      <c r="A228" s="372" t="s">
        <v>6056</v>
      </c>
      <c r="B228" s="257">
        <v>228</v>
      </c>
      <c r="C228" s="258" t="s">
        <v>24339</v>
      </c>
      <c r="D228" s="290" t="s">
        <v>6055</v>
      </c>
      <c r="E228" s="277"/>
      <c r="F228" s="278"/>
      <c r="G228" s="280"/>
      <c r="H228" s="280"/>
      <c r="I228" s="492">
        <v>11.9</v>
      </c>
      <c r="J228" s="278"/>
      <c r="K228" s="278"/>
      <c r="L228" s="278"/>
      <c r="M228" s="278"/>
      <c r="N228" s="278"/>
      <c r="O228" s="278"/>
      <c r="P228" s="278"/>
      <c r="Q228" s="278"/>
      <c r="R228" s="278"/>
      <c r="S228" s="278"/>
      <c r="T228" s="278"/>
      <c r="U228" s="278"/>
      <c r="V228" s="278"/>
      <c r="W228" s="283">
        <f t="shared" si="87"/>
        <v>100</v>
      </c>
      <c r="X228" s="283">
        <f t="shared" si="100"/>
        <v>100</v>
      </c>
      <c r="Y228" s="283">
        <f t="shared" si="112"/>
        <v>100</v>
      </c>
      <c r="Z228" s="283">
        <f t="shared" si="88"/>
        <v>100</v>
      </c>
      <c r="AA228" s="283">
        <f t="shared" si="89"/>
        <v>100</v>
      </c>
      <c r="AB228" s="287">
        <f t="shared" si="90"/>
        <v>100</v>
      </c>
      <c r="AC228" s="287">
        <f t="shared" si="91"/>
        <v>100</v>
      </c>
      <c r="AD228" s="287">
        <f t="shared" si="92"/>
        <v>100</v>
      </c>
      <c r="AE228" s="284">
        <f t="shared" si="111"/>
        <v>100</v>
      </c>
      <c r="AF228" s="284">
        <f t="shared" si="96"/>
        <v>100</v>
      </c>
      <c r="AG228" s="268">
        <f t="shared" si="107"/>
        <v>100</v>
      </c>
      <c r="AH228" s="268">
        <f t="shared" si="108"/>
        <v>100</v>
      </c>
      <c r="AI228" s="268">
        <f t="shared" si="109"/>
        <v>100</v>
      </c>
      <c r="AJ228" s="268">
        <f t="shared" si="110"/>
        <v>100</v>
      </c>
      <c r="AK228" s="506" t="s">
        <v>24087</v>
      </c>
      <c r="AL228" s="277"/>
      <c r="AM228" s="277"/>
      <c r="AN228" s="511"/>
      <c r="AO228" s="277"/>
      <c r="AP228" s="277"/>
      <c r="AQ228" s="277"/>
      <c r="AR228" s="382" t="s">
        <v>24340</v>
      </c>
      <c r="AS228" s="382"/>
      <c r="AT228" s="277"/>
      <c r="AU228" s="277"/>
      <c r="AW228" s="170"/>
      <c r="AX228" s="170"/>
      <c r="AY228" s="170"/>
      <c r="AZ228" s="170"/>
      <c r="BA228" s="170"/>
      <c r="BB228" s="170"/>
      <c r="BC228" s="170"/>
      <c r="BD228" s="170"/>
      <c r="BE228" s="170"/>
      <c r="BF228" s="170"/>
      <c r="BG228" s="170"/>
      <c r="BH228" s="170"/>
      <c r="BI228" s="170"/>
      <c r="BJ228" s="170"/>
      <c r="BK228" s="170"/>
      <c r="BL228" s="170"/>
      <c r="BM228" s="170"/>
      <c r="BN228" s="170"/>
      <c r="BO228" s="170"/>
      <c r="BP228" s="170"/>
      <c r="BQ228" s="170"/>
      <c r="BR228" s="170"/>
      <c r="BS228" s="170"/>
      <c r="BT228" s="170"/>
      <c r="BU228" s="170"/>
      <c r="BV228" s="170"/>
      <c r="BW228" s="170"/>
      <c r="BX228" s="170"/>
      <c r="BY228" s="170"/>
      <c r="BZ228" s="170"/>
      <c r="CA228" s="170"/>
      <c r="CB228" s="170"/>
      <c r="CC228" s="170"/>
      <c r="CD228" s="170"/>
      <c r="CE228" s="170"/>
      <c r="CF228" s="170"/>
      <c r="CG228" s="170"/>
      <c r="CH228" s="170"/>
      <c r="CI228" s="170"/>
      <c r="CJ228" s="170"/>
      <c r="CK228" s="170"/>
      <c r="CL228" s="170"/>
      <c r="CM228" s="170"/>
      <c r="CN228" s="170"/>
      <c r="CO228" s="170"/>
      <c r="CP228" s="170"/>
      <c r="CQ228" s="170"/>
      <c r="CR228" s="170"/>
      <c r="CS228" s="170"/>
      <c r="CT228" s="170"/>
      <c r="CU228" s="170"/>
      <c r="CV228" s="170"/>
      <c r="CW228" s="170"/>
      <c r="CX228" s="170"/>
      <c r="CY228" s="170"/>
      <c r="CZ228" s="170"/>
      <c r="DA228" s="170"/>
      <c r="DB228" s="170"/>
      <c r="DC228" s="170"/>
      <c r="DD228" s="170"/>
      <c r="DE228" s="170"/>
      <c r="DF228" s="170"/>
      <c r="DG228" s="170"/>
      <c r="DH228" s="170"/>
      <c r="DI228" s="170"/>
      <c r="DJ228" s="170"/>
      <c r="DK228" s="170"/>
      <c r="DL228" s="170"/>
      <c r="DM228" s="170"/>
      <c r="DN228" s="170"/>
      <c r="DO228" s="170"/>
      <c r="DP228" s="170"/>
      <c r="DQ228" s="170"/>
      <c r="DR228" s="170"/>
      <c r="DS228" s="170"/>
      <c r="DT228" s="170"/>
      <c r="DU228" s="170"/>
      <c r="DV228" s="170"/>
      <c r="DW228" s="170"/>
      <c r="DX228" s="170"/>
      <c r="DY228" s="170"/>
      <c r="DZ228" s="170"/>
      <c r="EA228" s="170"/>
      <c r="EB228" s="170"/>
      <c r="EC228" s="170"/>
      <c r="ED228" s="170"/>
      <c r="EE228" s="170"/>
      <c r="EF228" s="170"/>
      <c r="EG228" s="170"/>
      <c r="EH228" s="170"/>
      <c r="EI228" s="170"/>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70"/>
      <c r="FU228" s="170"/>
      <c r="FV228" s="170"/>
      <c r="FW228" s="170"/>
      <c r="FX228" s="170"/>
      <c r="FY228" s="170"/>
      <c r="FZ228" s="170"/>
      <c r="GA228" s="170"/>
      <c r="GB228" s="170"/>
      <c r="GC228" s="170"/>
      <c r="GD228" s="170"/>
      <c r="GE228" s="170"/>
      <c r="GF228" s="170"/>
      <c r="GG228" s="170"/>
      <c r="GH228" s="170"/>
      <c r="GI228" s="170"/>
      <c r="GJ228" s="170"/>
      <c r="GK228" s="170"/>
      <c r="GL228" s="170"/>
      <c r="GM228" s="170"/>
      <c r="GN228" s="170"/>
      <c r="GO228" s="170"/>
      <c r="GP228" s="170"/>
      <c r="GQ228" s="170"/>
      <c r="GR228" s="170"/>
      <c r="GS228" s="170"/>
      <c r="GT228" s="170"/>
      <c r="GU228" s="170"/>
      <c r="GV228" s="170"/>
      <c r="GW228" s="170"/>
      <c r="GX228" s="170"/>
      <c r="GY228" s="170"/>
      <c r="GZ228" s="170"/>
      <c r="HA228" s="170"/>
      <c r="HB228" s="170"/>
      <c r="HC228" s="170"/>
      <c r="HD228" s="170"/>
      <c r="HE228" s="170"/>
      <c r="HF228" s="170"/>
      <c r="HG228" s="170"/>
      <c r="HH228" s="170"/>
      <c r="HI228" s="170"/>
      <c r="HJ228" s="170"/>
      <c r="HK228" s="170"/>
      <c r="HL228" s="170"/>
      <c r="HM228" s="170"/>
      <c r="HN228" s="170"/>
      <c r="HO228" s="170"/>
      <c r="HP228" s="170"/>
      <c r="HQ228" s="170"/>
      <c r="HR228" s="170"/>
      <c r="HS228" s="170"/>
      <c r="HT228" s="170"/>
      <c r="HU228" s="170"/>
      <c r="HV228" s="170"/>
      <c r="HW228" s="170"/>
      <c r="HX228" s="170"/>
      <c r="HY228" s="170"/>
      <c r="HZ228" s="170"/>
      <c r="IA228" s="170"/>
      <c r="IB228" s="170"/>
      <c r="IC228" s="170"/>
      <c r="ID228" s="170"/>
      <c r="IE228" s="170"/>
      <c r="IF228" s="170"/>
      <c r="IG228" s="170"/>
      <c r="IH228" s="170"/>
      <c r="II228" s="170"/>
      <c r="IJ228" s="170"/>
      <c r="IK228" s="170"/>
      <c r="IL228" s="170"/>
      <c r="IM228" s="170"/>
      <c r="IN228" s="170"/>
      <c r="IO228" s="170"/>
      <c r="IP228" s="170"/>
      <c r="IQ228" s="170"/>
      <c r="IR228" s="170"/>
      <c r="IS228" s="170"/>
      <c r="IT228" s="170"/>
      <c r="IU228" s="170"/>
      <c r="IV228" s="170"/>
      <c r="IW228" s="170"/>
      <c r="IX228" s="170"/>
      <c r="IY228" s="170"/>
      <c r="IZ228" s="170"/>
      <c r="JA228" s="170"/>
      <c r="JB228" s="170"/>
      <c r="JC228" s="170"/>
      <c r="JD228" s="170"/>
      <c r="JE228" s="170"/>
      <c r="JF228" s="170"/>
      <c r="JG228" s="170"/>
      <c r="JH228" s="170"/>
      <c r="JI228" s="170"/>
      <c r="JJ228" s="170"/>
      <c r="JK228" s="170"/>
      <c r="JL228" s="170"/>
      <c r="JM228" s="170"/>
      <c r="JN228" s="170"/>
      <c r="JO228" s="170"/>
      <c r="JP228" s="170"/>
      <c r="JQ228" s="170"/>
      <c r="JR228" s="170"/>
      <c r="JS228" s="170"/>
      <c r="JT228" s="170"/>
      <c r="JU228" s="170"/>
      <c r="JV228" s="170"/>
      <c r="JW228" s="170"/>
      <c r="JX228" s="170"/>
      <c r="JY228" s="170"/>
      <c r="JZ228" s="170"/>
      <c r="KA228" s="170"/>
      <c r="KB228" s="170"/>
      <c r="KC228" s="170"/>
      <c r="KD228" s="170"/>
      <c r="KE228" s="170"/>
      <c r="KF228" s="170"/>
      <c r="KG228" s="170"/>
      <c r="KH228" s="170"/>
      <c r="KI228" s="170"/>
      <c r="KJ228" s="170"/>
      <c r="KK228" s="170"/>
      <c r="KL228" s="170"/>
      <c r="KM228" s="170"/>
      <c r="KN228" s="170"/>
      <c r="KO228" s="170"/>
      <c r="KP228" s="170"/>
      <c r="KQ228" s="170"/>
      <c r="KR228" s="170"/>
      <c r="KS228" s="170"/>
      <c r="KT228" s="170"/>
      <c r="KU228" s="170"/>
      <c r="KV228" s="170"/>
      <c r="KW228" s="170"/>
      <c r="KX228" s="170"/>
      <c r="KY228" s="170"/>
      <c r="KZ228" s="170"/>
      <c r="LA228" s="170"/>
      <c r="LB228" s="170"/>
      <c r="LC228" s="170"/>
      <c r="LD228" s="170"/>
      <c r="LE228" s="170"/>
      <c r="LF228" s="170"/>
      <c r="LG228" s="170"/>
      <c r="LH228" s="170"/>
      <c r="LI228" s="170"/>
      <c r="LJ228" s="170"/>
      <c r="LK228" s="170"/>
      <c r="LL228" s="170"/>
      <c r="LM228" s="170"/>
      <c r="LN228" s="170"/>
      <c r="LO228" s="170"/>
      <c r="LP228" s="170"/>
      <c r="LQ228" s="170"/>
      <c r="LR228" s="170"/>
      <c r="LS228" s="170"/>
      <c r="LT228" s="170"/>
      <c r="LU228" s="170"/>
      <c r="LV228" s="170"/>
      <c r="LW228" s="170"/>
      <c r="LX228" s="170"/>
      <c r="LY228" s="170"/>
      <c r="LZ228" s="170"/>
      <c r="MA228" s="170"/>
      <c r="MB228" s="170"/>
      <c r="MC228" s="170"/>
      <c r="MD228" s="170"/>
      <c r="ME228" s="170"/>
      <c r="MF228" s="170"/>
      <c r="MG228" s="170"/>
      <c r="MH228" s="170"/>
      <c r="MI228" s="170"/>
      <c r="MJ228" s="170"/>
      <c r="MK228" s="170"/>
      <c r="ML228" s="170"/>
      <c r="MM228" s="170"/>
      <c r="MN228" s="170"/>
      <c r="MO228" s="170"/>
      <c r="MP228" s="170"/>
      <c r="MQ228" s="170"/>
      <c r="MR228" s="170"/>
      <c r="MS228" s="170"/>
      <c r="MT228" s="170"/>
      <c r="MU228" s="170"/>
      <c r="MV228" s="170"/>
      <c r="MW228" s="170"/>
      <c r="MX228" s="170"/>
      <c r="MY228" s="170"/>
      <c r="MZ228" s="170"/>
      <c r="NA228" s="170"/>
      <c r="NB228" s="170"/>
      <c r="NC228" s="170"/>
      <c r="ND228" s="170"/>
      <c r="NE228" s="170"/>
      <c r="NF228" s="170"/>
      <c r="NG228" s="170"/>
      <c r="NH228" s="170"/>
      <c r="NI228" s="170"/>
      <c r="NJ228" s="170"/>
      <c r="NK228" s="170"/>
      <c r="NL228" s="170"/>
      <c r="NM228" s="170"/>
      <c r="NN228" s="170"/>
      <c r="NO228" s="170"/>
      <c r="NP228" s="170"/>
      <c r="NQ228" s="170"/>
      <c r="NR228" s="170"/>
      <c r="NS228" s="170"/>
      <c r="NT228" s="170"/>
      <c r="NU228" s="170"/>
      <c r="NV228" s="170"/>
      <c r="NW228" s="170"/>
      <c r="NX228" s="170"/>
      <c r="NY228" s="170"/>
      <c r="NZ228" s="170"/>
      <c r="OA228" s="170"/>
      <c r="OB228" s="170"/>
      <c r="OC228" s="170"/>
      <c r="OD228" s="170"/>
      <c r="OE228" s="170"/>
      <c r="OF228" s="170"/>
      <c r="OG228" s="170"/>
      <c r="OH228" s="170"/>
      <c r="OI228" s="170"/>
      <c r="OJ228" s="170"/>
      <c r="OK228" s="170"/>
      <c r="OL228" s="170"/>
      <c r="OM228" s="170"/>
      <c r="ON228" s="170"/>
      <c r="OO228" s="170"/>
      <c r="OP228" s="170"/>
      <c r="OQ228" s="170"/>
      <c r="OR228" s="170"/>
      <c r="OS228" s="170"/>
      <c r="OT228" s="170"/>
      <c r="OU228" s="170"/>
      <c r="OV228" s="170"/>
      <c r="OW228" s="170"/>
      <c r="OX228" s="170"/>
      <c r="OY228" s="170"/>
      <c r="OZ228" s="170"/>
      <c r="PA228" s="170"/>
      <c r="PB228" s="170"/>
      <c r="PC228" s="170"/>
      <c r="PD228" s="170"/>
      <c r="PE228" s="170"/>
      <c r="PF228" s="170"/>
      <c r="PG228" s="170"/>
      <c r="PH228" s="170"/>
      <c r="PI228" s="170"/>
      <c r="PJ228" s="170"/>
      <c r="PK228" s="170"/>
      <c r="PL228" s="170"/>
      <c r="PM228" s="170"/>
      <c r="PN228" s="170"/>
      <c r="PO228" s="170"/>
      <c r="PP228" s="170"/>
      <c r="PQ228" s="170"/>
      <c r="PR228" s="170"/>
      <c r="PS228" s="170"/>
      <c r="PT228" s="170"/>
      <c r="PU228" s="170"/>
      <c r="PV228" s="170"/>
      <c r="PW228" s="170"/>
      <c r="PX228" s="170"/>
      <c r="PY228" s="170"/>
      <c r="PZ228" s="170"/>
      <c r="QA228" s="170"/>
      <c r="QB228" s="170"/>
      <c r="QC228" s="170"/>
      <c r="QD228" s="170"/>
      <c r="QE228" s="170"/>
      <c r="QF228" s="170"/>
      <c r="QG228" s="170"/>
      <c r="QH228" s="170"/>
      <c r="QI228" s="170"/>
      <c r="QJ228" s="170"/>
      <c r="QK228" s="170"/>
      <c r="QL228" s="170"/>
      <c r="QM228" s="170"/>
      <c r="QN228" s="170"/>
      <c r="QO228" s="170"/>
      <c r="QP228" s="170"/>
      <c r="QQ228" s="170"/>
      <c r="QR228" s="170"/>
      <c r="QS228" s="170"/>
      <c r="QT228" s="170"/>
      <c r="QU228" s="170"/>
      <c r="QV228" s="170"/>
      <c r="QW228" s="170"/>
      <c r="QX228" s="170"/>
      <c r="QY228" s="170"/>
      <c r="QZ228" s="170"/>
      <c r="RA228" s="170"/>
      <c r="RB228" s="170"/>
      <c r="RC228" s="170"/>
      <c r="RD228" s="170"/>
      <c r="RE228" s="170"/>
      <c r="RF228" s="170"/>
      <c r="RG228" s="170"/>
      <c r="RH228" s="170"/>
      <c r="RI228" s="170"/>
      <c r="RJ228" s="170"/>
      <c r="RK228" s="170"/>
      <c r="RL228" s="170"/>
      <c r="RM228" s="170"/>
      <c r="RN228" s="170"/>
      <c r="RO228" s="170"/>
      <c r="RP228" s="170"/>
      <c r="RQ228" s="170"/>
      <c r="RR228" s="170"/>
      <c r="RS228" s="170"/>
      <c r="RT228" s="170"/>
      <c r="RU228" s="170"/>
      <c r="RV228" s="170"/>
      <c r="RW228" s="170"/>
      <c r="RX228" s="170"/>
      <c r="RY228" s="170"/>
      <c r="RZ228" s="170"/>
      <c r="SA228" s="170"/>
      <c r="SB228" s="170"/>
      <c r="SC228" s="170"/>
      <c r="SD228" s="170"/>
      <c r="SE228" s="170"/>
      <c r="SF228" s="170"/>
      <c r="SG228" s="170"/>
      <c r="SH228" s="170"/>
      <c r="SI228" s="170"/>
      <c r="SJ228" s="170"/>
      <c r="SK228" s="170"/>
      <c r="SL228" s="170"/>
      <c r="SM228" s="170"/>
      <c r="SN228" s="170"/>
      <c r="SO228" s="170"/>
      <c r="SP228" s="170"/>
      <c r="SQ228" s="170"/>
      <c r="SR228" s="170"/>
      <c r="SS228" s="170"/>
      <c r="ST228" s="170"/>
      <c r="SU228" s="170"/>
      <c r="SV228" s="170"/>
      <c r="SW228" s="170"/>
      <c r="SX228" s="170"/>
      <c r="SY228" s="170"/>
      <c r="SZ228" s="170"/>
      <c r="TA228" s="170"/>
      <c r="TB228" s="170"/>
      <c r="TC228" s="170"/>
      <c r="TD228" s="170"/>
      <c r="TE228" s="170"/>
      <c r="TF228" s="170"/>
      <c r="TG228" s="170"/>
      <c r="TH228" s="170"/>
      <c r="TI228" s="170"/>
      <c r="TJ228" s="170"/>
      <c r="TK228" s="170"/>
      <c r="TL228" s="170"/>
      <c r="TM228" s="170"/>
      <c r="TN228" s="170"/>
      <c r="TO228" s="170"/>
      <c r="TP228" s="170"/>
      <c r="TQ228" s="170"/>
      <c r="TR228" s="170"/>
      <c r="TS228" s="170"/>
      <c r="TT228" s="170"/>
      <c r="TU228" s="170"/>
      <c r="TV228" s="170"/>
      <c r="TW228" s="170"/>
      <c r="TX228" s="170"/>
      <c r="TY228" s="170"/>
      <c r="TZ228" s="170"/>
      <c r="UA228" s="170"/>
      <c r="UB228" s="170"/>
      <c r="UC228" s="170"/>
      <c r="UD228" s="170"/>
      <c r="UE228" s="170"/>
      <c r="UF228" s="170"/>
      <c r="UG228" s="170"/>
      <c r="UH228" s="170"/>
      <c r="UI228" s="170"/>
      <c r="UJ228" s="170"/>
      <c r="UK228" s="170"/>
      <c r="UL228" s="170"/>
      <c r="UM228" s="170"/>
      <c r="UN228" s="170"/>
      <c r="UO228" s="170"/>
      <c r="UP228" s="170"/>
      <c r="UQ228" s="170"/>
      <c r="UR228" s="170"/>
      <c r="US228" s="170"/>
      <c r="UT228" s="170"/>
      <c r="UU228" s="170"/>
      <c r="UV228" s="170"/>
      <c r="UW228" s="170"/>
      <c r="UX228" s="170"/>
      <c r="UY228" s="170"/>
      <c r="UZ228" s="170"/>
      <c r="VA228" s="170"/>
      <c r="VB228" s="170"/>
      <c r="VC228" s="170"/>
      <c r="VD228" s="170"/>
      <c r="VE228" s="170"/>
      <c r="VF228" s="170"/>
      <c r="VG228" s="170"/>
      <c r="VH228" s="170"/>
      <c r="VI228" s="170"/>
      <c r="VJ228" s="170"/>
      <c r="VK228" s="170"/>
      <c r="VL228" s="170"/>
      <c r="VM228" s="170"/>
      <c r="VN228" s="170"/>
      <c r="VO228" s="170"/>
      <c r="VP228" s="170"/>
      <c r="VQ228" s="170"/>
      <c r="VR228" s="170"/>
      <c r="VS228" s="170"/>
      <c r="VT228" s="170"/>
      <c r="VU228" s="170"/>
      <c r="VV228" s="170"/>
      <c r="VW228" s="170"/>
      <c r="VX228" s="170"/>
      <c r="VY228" s="170"/>
      <c r="VZ228" s="170"/>
      <c r="WA228" s="170"/>
      <c r="WB228" s="170"/>
      <c r="WC228" s="170"/>
      <c r="WD228" s="170"/>
      <c r="WE228" s="170"/>
      <c r="WF228" s="170"/>
      <c r="WG228" s="170"/>
      <c r="WH228" s="170"/>
      <c r="WI228" s="170"/>
      <c r="WJ228" s="170"/>
      <c r="WK228" s="170"/>
      <c r="WL228" s="170"/>
      <c r="WM228" s="170"/>
      <c r="WN228" s="170"/>
      <c r="WO228" s="170"/>
      <c r="WP228" s="170"/>
      <c r="WQ228" s="170"/>
      <c r="WR228" s="170"/>
      <c r="WS228" s="170"/>
      <c r="WT228" s="170"/>
      <c r="WU228" s="170"/>
      <c r="WV228" s="170"/>
      <c r="WW228" s="170"/>
      <c r="WX228" s="170"/>
      <c r="WY228" s="170"/>
      <c r="WZ228" s="170"/>
      <c r="XA228" s="170"/>
      <c r="XB228" s="170"/>
      <c r="XC228" s="170"/>
      <c r="XD228" s="170"/>
      <c r="XE228" s="170"/>
      <c r="XF228" s="170"/>
      <c r="XG228" s="170"/>
      <c r="XH228" s="170"/>
      <c r="XI228" s="170"/>
      <c r="XJ228" s="170"/>
      <c r="XK228" s="170"/>
      <c r="XL228" s="170"/>
      <c r="XM228" s="170"/>
      <c r="XN228" s="170"/>
      <c r="XO228" s="170"/>
      <c r="XP228" s="170"/>
      <c r="XQ228" s="170"/>
      <c r="XR228" s="170"/>
      <c r="XS228" s="170"/>
      <c r="XT228" s="170"/>
      <c r="XU228" s="170"/>
      <c r="XV228" s="170"/>
      <c r="XW228" s="170"/>
      <c r="XX228" s="170"/>
      <c r="XY228" s="170"/>
      <c r="XZ228" s="170"/>
      <c r="YA228" s="170"/>
      <c r="YB228" s="170"/>
      <c r="YC228" s="170"/>
      <c r="YD228" s="170"/>
      <c r="YE228" s="170"/>
      <c r="YF228" s="170"/>
      <c r="YG228" s="170"/>
      <c r="YH228" s="170"/>
      <c r="YI228" s="170"/>
      <c r="YJ228" s="170"/>
      <c r="YK228" s="170"/>
      <c r="YL228" s="170"/>
      <c r="YM228" s="170"/>
      <c r="YN228" s="170"/>
      <c r="YO228" s="170"/>
      <c r="YP228" s="170"/>
      <c r="YQ228" s="170"/>
      <c r="YR228" s="170"/>
      <c r="YS228" s="170"/>
      <c r="YT228" s="170"/>
      <c r="YU228" s="170"/>
      <c r="YV228" s="170"/>
      <c r="YW228" s="170"/>
      <c r="YX228" s="170"/>
      <c r="YY228" s="170"/>
      <c r="YZ228" s="170"/>
      <c r="ZA228" s="170"/>
      <c r="ZB228" s="170"/>
      <c r="ZC228" s="170"/>
      <c r="ZD228" s="170"/>
      <c r="ZE228" s="170"/>
      <c r="ZF228" s="170"/>
      <c r="ZG228" s="170"/>
      <c r="ZH228" s="170"/>
      <c r="ZI228" s="170"/>
      <c r="ZJ228" s="170"/>
      <c r="ZK228" s="170"/>
      <c r="ZL228" s="170"/>
      <c r="ZM228" s="170"/>
      <c r="ZN228" s="170"/>
      <c r="ZO228" s="170"/>
      <c r="ZP228" s="170"/>
      <c r="ZQ228" s="170"/>
      <c r="ZR228" s="170"/>
      <c r="ZS228" s="170"/>
      <c r="ZT228" s="170"/>
      <c r="ZU228" s="170"/>
      <c r="ZV228" s="170"/>
      <c r="ZW228" s="170"/>
      <c r="ZX228" s="170"/>
      <c r="ZY228" s="170"/>
      <c r="ZZ228" s="170"/>
      <c r="AAA228" s="170"/>
      <c r="AAB228" s="170"/>
      <c r="AAC228" s="170"/>
      <c r="AAD228" s="170"/>
      <c r="AAE228" s="170"/>
      <c r="AAF228" s="170"/>
      <c r="AAG228" s="170"/>
      <c r="AAH228" s="170"/>
      <c r="AAI228" s="170"/>
      <c r="AAJ228" s="170"/>
      <c r="AAK228" s="170"/>
      <c r="AAL228" s="170"/>
      <c r="AAM228" s="170"/>
      <c r="AAN228" s="170"/>
      <c r="AAO228" s="170"/>
      <c r="AAP228" s="170"/>
      <c r="AAQ228" s="170"/>
      <c r="AAR228" s="170"/>
      <c r="AAS228" s="170"/>
      <c r="AAT228" s="170"/>
      <c r="AAU228" s="170"/>
      <c r="AAV228" s="170"/>
      <c r="AAW228" s="170"/>
      <c r="AAX228" s="170"/>
      <c r="AAY228" s="170"/>
      <c r="AAZ228" s="170"/>
      <c r="ABA228" s="170"/>
      <c r="ABB228" s="170"/>
      <c r="ABC228" s="170"/>
      <c r="ABD228" s="170"/>
      <c r="ABE228" s="170"/>
      <c r="ABF228" s="170"/>
      <c r="ABG228" s="170"/>
      <c r="ABH228" s="170"/>
      <c r="ABI228" s="170"/>
      <c r="ABJ228" s="170"/>
      <c r="ABK228" s="170"/>
      <c r="ABL228" s="170"/>
      <c r="ABM228" s="170"/>
      <c r="ABN228" s="170"/>
      <c r="ABO228" s="170"/>
      <c r="ABP228" s="170"/>
      <c r="ABQ228" s="170"/>
      <c r="ABR228" s="170"/>
      <c r="ABS228" s="170"/>
      <c r="ABT228" s="170"/>
      <c r="ABU228" s="170"/>
      <c r="ABV228" s="170"/>
      <c r="ABW228" s="170"/>
      <c r="ABX228" s="170"/>
      <c r="ABY228" s="170"/>
      <c r="ABZ228" s="170"/>
      <c r="ACA228" s="170"/>
      <c r="ACB228" s="170"/>
      <c r="ACC228" s="170"/>
      <c r="ACD228" s="170"/>
      <c r="ACE228" s="170"/>
      <c r="ACF228" s="170"/>
      <c r="ACG228" s="170"/>
      <c r="ACH228" s="170"/>
      <c r="ACI228" s="170"/>
      <c r="ACJ228" s="170"/>
      <c r="ACK228" s="170"/>
      <c r="ACL228" s="170"/>
      <c r="ACM228" s="170"/>
      <c r="ACN228" s="170"/>
      <c r="ACO228" s="170"/>
      <c r="ACP228" s="170"/>
      <c r="ACQ228" s="170"/>
      <c r="ACR228" s="170"/>
      <c r="ACS228" s="170"/>
      <c r="ACT228" s="170"/>
      <c r="ACU228" s="170"/>
      <c r="ACV228" s="170"/>
      <c r="ACW228" s="170"/>
      <c r="ACX228" s="170"/>
      <c r="ACY228" s="170"/>
      <c r="ACZ228" s="170"/>
      <c r="ADA228" s="170"/>
      <c r="ADB228" s="170"/>
      <c r="ADC228" s="170"/>
      <c r="ADD228" s="170"/>
      <c r="ADE228" s="170"/>
      <c r="ADF228" s="170"/>
      <c r="ADG228" s="170"/>
      <c r="ADH228" s="170"/>
      <c r="ADI228" s="170"/>
      <c r="ADJ228" s="170"/>
      <c r="ADK228" s="170"/>
      <c r="ADL228" s="170"/>
      <c r="ADM228" s="170"/>
      <c r="ADN228" s="170"/>
      <c r="ADO228" s="170"/>
      <c r="ADP228" s="170"/>
      <c r="ADQ228" s="170"/>
      <c r="ADR228" s="170"/>
      <c r="ADS228" s="170"/>
      <c r="ADT228" s="170"/>
      <c r="ADU228" s="170"/>
      <c r="ADV228" s="170"/>
      <c r="ADW228" s="170"/>
      <c r="ADX228" s="170"/>
      <c r="ADY228" s="170"/>
      <c r="ADZ228" s="170"/>
      <c r="AEA228" s="170"/>
      <c r="AEB228" s="170"/>
      <c r="AEC228" s="170"/>
      <c r="AED228" s="170"/>
      <c r="AEE228" s="170"/>
      <c r="AEF228" s="170"/>
      <c r="AEG228" s="170"/>
      <c r="AEH228" s="170"/>
      <c r="AEI228" s="170"/>
      <c r="AEJ228" s="170"/>
      <c r="AEK228" s="170"/>
      <c r="AEL228" s="170"/>
      <c r="AEM228" s="170"/>
      <c r="AEN228" s="170"/>
      <c r="AEO228" s="170"/>
      <c r="AEP228" s="170"/>
      <c r="AEQ228" s="170"/>
      <c r="AER228" s="170"/>
      <c r="AES228" s="170"/>
      <c r="AET228" s="170"/>
      <c r="AEU228" s="170"/>
      <c r="AEV228" s="170"/>
      <c r="AEW228" s="170"/>
      <c r="AEX228" s="170"/>
      <c r="AEY228" s="170"/>
      <c r="AEZ228" s="170"/>
      <c r="AFA228" s="170"/>
      <c r="AFB228" s="170"/>
      <c r="AFC228" s="170"/>
      <c r="AFD228" s="170"/>
      <c r="AFE228" s="170"/>
      <c r="AFF228" s="170"/>
      <c r="AFG228" s="170"/>
      <c r="AFH228" s="170"/>
      <c r="AFI228" s="170"/>
      <c r="AFJ228" s="170"/>
      <c r="AFK228" s="170"/>
      <c r="AFL228" s="170"/>
      <c r="AFM228" s="170"/>
      <c r="AFN228" s="170"/>
      <c r="AFO228" s="170"/>
      <c r="AFP228" s="170"/>
      <c r="AFQ228" s="170"/>
      <c r="AFR228" s="170"/>
      <c r="AFS228" s="170"/>
      <c r="AFT228" s="170"/>
      <c r="AFU228" s="170"/>
      <c r="AFV228" s="170"/>
      <c r="AFW228" s="170"/>
      <c r="AFX228" s="170"/>
      <c r="AFY228" s="170"/>
      <c r="AFZ228" s="170"/>
      <c r="AGA228" s="170"/>
      <c r="AGB228" s="170"/>
      <c r="AGC228" s="170"/>
      <c r="AGD228" s="170"/>
      <c r="AGE228" s="170"/>
      <c r="AGF228" s="170"/>
      <c r="AGG228" s="170"/>
      <c r="AGH228" s="170"/>
      <c r="AGI228" s="170"/>
      <c r="AGJ228" s="170"/>
      <c r="AGK228" s="170"/>
      <c r="AGL228" s="170"/>
      <c r="AGM228" s="170"/>
      <c r="AGN228" s="170"/>
      <c r="AGO228" s="170"/>
      <c r="AGP228" s="170"/>
      <c r="AGQ228" s="170"/>
      <c r="AGR228" s="170"/>
      <c r="AGS228" s="170"/>
      <c r="AGT228" s="170"/>
      <c r="AGU228" s="170"/>
      <c r="AGV228" s="170"/>
      <c r="AGW228" s="170"/>
      <c r="AGX228" s="170"/>
      <c r="AGY228" s="170"/>
      <c r="AGZ228" s="170"/>
      <c r="AHA228" s="170"/>
      <c r="AHB228" s="170"/>
      <c r="AHC228" s="170"/>
      <c r="AHD228" s="170"/>
      <c r="AHE228" s="170"/>
      <c r="AHF228" s="170"/>
      <c r="AHG228" s="170"/>
      <c r="AHH228" s="170"/>
      <c r="AHI228" s="170"/>
      <c r="AHJ228" s="170"/>
      <c r="AHK228" s="170"/>
      <c r="AHL228" s="170"/>
      <c r="AHM228" s="170"/>
      <c r="AHN228" s="170"/>
      <c r="AHO228" s="170"/>
      <c r="AHP228" s="170"/>
      <c r="AHQ228" s="170"/>
      <c r="AHR228" s="170"/>
      <c r="AHS228" s="170"/>
      <c r="AHT228" s="170"/>
      <c r="AHU228" s="170"/>
      <c r="AHV228" s="170"/>
      <c r="AHW228" s="170"/>
      <c r="AHX228" s="170"/>
      <c r="AHY228" s="170"/>
      <c r="AHZ228" s="170"/>
      <c r="AIA228" s="170"/>
      <c r="AIB228" s="170"/>
      <c r="AIC228" s="170"/>
      <c r="AID228" s="170"/>
      <c r="AIE228" s="170"/>
      <c r="AIF228" s="170"/>
      <c r="AIG228" s="170"/>
      <c r="AIH228" s="170"/>
      <c r="AII228" s="170"/>
      <c r="AIJ228" s="170"/>
      <c r="AIK228" s="170"/>
      <c r="AIL228" s="170"/>
      <c r="AIM228" s="170"/>
      <c r="AIN228" s="170"/>
      <c r="AIO228" s="170"/>
      <c r="AIP228" s="170"/>
      <c r="AIQ228" s="170"/>
      <c r="AIR228" s="170"/>
      <c r="AIS228" s="170"/>
      <c r="AIT228" s="170"/>
      <c r="AIU228" s="170"/>
      <c r="AIV228" s="170"/>
      <c r="AIW228" s="170"/>
      <c r="AIX228" s="170"/>
      <c r="AIY228" s="170"/>
      <c r="AIZ228" s="170"/>
      <c r="AJA228" s="170"/>
      <c r="AJB228" s="170"/>
      <c r="AJC228" s="170"/>
      <c r="AJD228" s="170"/>
      <c r="AJE228" s="170"/>
      <c r="AJF228" s="170"/>
      <c r="AJG228" s="170"/>
      <c r="AJH228" s="170"/>
      <c r="AJI228" s="170"/>
      <c r="AJJ228" s="170"/>
      <c r="AJK228" s="170"/>
      <c r="AJL228" s="170"/>
      <c r="AJM228" s="170"/>
      <c r="AJN228" s="170"/>
      <c r="AJO228" s="170"/>
      <c r="AJP228" s="170"/>
      <c r="AJQ228" s="170"/>
      <c r="AJR228" s="170"/>
      <c r="AJS228" s="170"/>
      <c r="AJT228" s="170"/>
      <c r="AJU228" s="170"/>
      <c r="AJV228" s="170"/>
      <c r="AJW228" s="170"/>
      <c r="AJX228" s="170"/>
      <c r="AJY228" s="170"/>
      <c r="AJZ228" s="170"/>
      <c r="AKA228" s="170"/>
      <c r="AKB228" s="170"/>
      <c r="AKC228" s="170"/>
      <c r="AKD228" s="170"/>
      <c r="AKE228" s="170"/>
      <c r="AKF228" s="170"/>
      <c r="AKG228" s="170"/>
      <c r="AKH228" s="170"/>
      <c r="AKI228" s="170"/>
      <c r="AKJ228" s="170"/>
      <c r="AKK228" s="170"/>
      <c r="AKL228" s="170"/>
      <c r="AKM228" s="170"/>
      <c r="AKN228" s="170"/>
      <c r="AKO228" s="170"/>
      <c r="AKP228" s="170"/>
      <c r="AKQ228" s="170"/>
      <c r="AKR228" s="170"/>
      <c r="AKS228" s="170"/>
      <c r="AKT228" s="170"/>
      <c r="AKU228" s="170"/>
      <c r="AKV228" s="170"/>
      <c r="AKW228" s="170"/>
      <c r="AKX228" s="170"/>
      <c r="AKY228" s="170"/>
      <c r="AKZ228" s="170"/>
      <c r="ALA228" s="170"/>
      <c r="ALB228" s="170"/>
      <c r="ALC228" s="170"/>
      <c r="ALD228" s="170"/>
      <c r="ALE228" s="170"/>
      <c r="ALF228" s="170"/>
      <c r="ALG228" s="170"/>
      <c r="ALH228" s="170"/>
      <c r="ALI228" s="170"/>
      <c r="ALJ228" s="170"/>
      <c r="ALK228" s="170"/>
      <c r="ALL228" s="170"/>
      <c r="ALM228" s="170"/>
      <c r="ALN228" s="170"/>
      <c r="ALO228" s="170"/>
      <c r="ALP228" s="170"/>
      <c r="ALQ228" s="170"/>
      <c r="ALR228" s="170"/>
      <c r="ALS228" s="170"/>
      <c r="ALT228" s="170"/>
      <c r="ALU228" s="170"/>
      <c r="ALV228" s="170"/>
      <c r="ALW228" s="170"/>
      <c r="ALX228" s="170"/>
      <c r="ALY228" s="170"/>
      <c r="ALZ228" s="170"/>
      <c r="AMA228" s="170"/>
      <c r="AMB228" s="170"/>
      <c r="AMC228" s="170"/>
      <c r="AMD228" s="170"/>
      <c r="AME228" s="170"/>
      <c r="AMF228" s="170"/>
      <c r="AMG228" s="170"/>
      <c r="AMH228" s="170"/>
      <c r="AMI228" s="170"/>
      <c r="AMJ228" s="170"/>
    </row>
    <row r="229" spans="1:1024" x14ac:dyDescent="0.25">
      <c r="A229" s="372" t="s">
        <v>847</v>
      </c>
      <c r="B229" s="257">
        <v>229</v>
      </c>
      <c r="C229" s="258" t="s">
        <v>848</v>
      </c>
      <c r="D229" s="290" t="s">
        <v>849</v>
      </c>
      <c r="E229" s="286"/>
      <c r="F229" s="291"/>
      <c r="G229" s="280"/>
      <c r="H229" s="280"/>
      <c r="I229" s="492">
        <v>4.9000000000000004</v>
      </c>
      <c r="J229" s="394">
        <v>2</v>
      </c>
      <c r="K229" s="293">
        <v>2</v>
      </c>
      <c r="L229" s="293">
        <v>1</v>
      </c>
      <c r="M229" s="293"/>
      <c r="N229" s="293"/>
      <c r="O229" s="393"/>
      <c r="P229" s="393"/>
      <c r="Q229" s="293"/>
      <c r="R229" s="293"/>
      <c r="S229" s="293"/>
      <c r="T229" s="293"/>
      <c r="U229" s="293"/>
      <c r="V229" s="293"/>
      <c r="W229" s="283">
        <f t="shared" si="87"/>
        <v>100</v>
      </c>
      <c r="X229" s="283">
        <f t="shared" si="100"/>
        <v>100</v>
      </c>
      <c r="Y229" s="283">
        <f t="shared" si="112"/>
        <v>100</v>
      </c>
      <c r="Z229" s="283">
        <f t="shared" si="88"/>
        <v>100</v>
      </c>
      <c r="AA229" s="283">
        <f t="shared" si="89"/>
        <v>100</v>
      </c>
      <c r="AB229" s="287">
        <f t="shared" si="90"/>
        <v>100</v>
      </c>
      <c r="AC229" s="287">
        <f t="shared" si="91"/>
        <v>100</v>
      </c>
      <c r="AD229" s="287">
        <f t="shared" si="92"/>
        <v>100</v>
      </c>
      <c r="AE229" s="284">
        <f t="shared" si="111"/>
        <v>1</v>
      </c>
      <c r="AF229" s="284">
        <f t="shared" si="96"/>
        <v>100</v>
      </c>
      <c r="AG229" s="268">
        <f t="shared" si="107"/>
        <v>10</v>
      </c>
      <c r="AH229" s="268">
        <f t="shared" si="108"/>
        <v>10</v>
      </c>
      <c r="AI229" s="268">
        <f t="shared" si="109"/>
        <v>100</v>
      </c>
      <c r="AJ229" s="268">
        <f t="shared" si="110"/>
        <v>100</v>
      </c>
      <c r="AK229" s="506" t="s">
        <v>24341</v>
      </c>
      <c r="AL229" s="286"/>
      <c r="AM229" s="286"/>
      <c r="AN229" s="511"/>
      <c r="AO229" s="357"/>
      <c r="AP229" s="357"/>
      <c r="AQ229" s="286"/>
      <c r="AR229" s="171" t="s">
        <v>850</v>
      </c>
      <c r="AS229" s="171"/>
      <c r="AT229" s="286"/>
      <c r="AU229" s="286"/>
      <c r="AV229" s="559"/>
    </row>
    <row r="230" spans="1:1024" x14ac:dyDescent="0.25">
      <c r="A230" s="372" t="s">
        <v>851</v>
      </c>
      <c r="B230" s="257">
        <v>230</v>
      </c>
      <c r="C230" s="258" t="s">
        <v>24342</v>
      </c>
      <c r="D230" s="290" t="s">
        <v>852</v>
      </c>
      <c r="E230" s="286"/>
      <c r="F230" s="291"/>
      <c r="G230" s="280"/>
      <c r="H230" s="280"/>
      <c r="I230" s="492">
        <v>14.7</v>
      </c>
      <c r="J230" s="292"/>
      <c r="K230" s="293">
        <v>2</v>
      </c>
      <c r="L230" s="293">
        <v>1</v>
      </c>
      <c r="M230" s="293"/>
      <c r="N230" s="293"/>
      <c r="O230" s="393"/>
      <c r="P230" s="393"/>
      <c r="Q230" s="293"/>
      <c r="R230" s="293"/>
      <c r="S230" s="293"/>
      <c r="T230" s="293"/>
      <c r="U230" s="293"/>
      <c r="V230" s="293"/>
      <c r="W230" s="283">
        <f t="shared" si="87"/>
        <v>100</v>
      </c>
      <c r="X230" s="283">
        <f t="shared" si="100"/>
        <v>100</v>
      </c>
      <c r="Y230" s="283">
        <f t="shared" si="112"/>
        <v>100</v>
      </c>
      <c r="Z230" s="283">
        <f t="shared" si="88"/>
        <v>100</v>
      </c>
      <c r="AA230" s="283">
        <f t="shared" si="89"/>
        <v>100</v>
      </c>
      <c r="AB230" s="287">
        <f t="shared" si="90"/>
        <v>100</v>
      </c>
      <c r="AC230" s="287">
        <f t="shared" si="91"/>
        <v>100</v>
      </c>
      <c r="AD230" s="287">
        <f t="shared" si="92"/>
        <v>100</v>
      </c>
      <c r="AE230" s="284">
        <f t="shared" si="111"/>
        <v>1</v>
      </c>
      <c r="AF230" s="284">
        <f t="shared" si="96"/>
        <v>100</v>
      </c>
      <c r="AG230" s="268">
        <f t="shared" si="107"/>
        <v>10</v>
      </c>
      <c r="AH230" s="268">
        <f t="shared" si="108"/>
        <v>100</v>
      </c>
      <c r="AI230" s="268">
        <f t="shared" si="109"/>
        <v>100</v>
      </c>
      <c r="AJ230" s="268">
        <f t="shared" si="110"/>
        <v>100</v>
      </c>
      <c r="AK230" s="506" t="s">
        <v>24343</v>
      </c>
      <c r="AL230" s="286"/>
      <c r="AM230" s="286"/>
      <c r="AN230" s="511"/>
      <c r="AO230" s="357"/>
      <c r="AP230" s="357"/>
      <c r="AQ230" s="286"/>
      <c r="AR230" s="171" t="s">
        <v>756</v>
      </c>
      <c r="AS230" s="171"/>
      <c r="AT230" s="286"/>
      <c r="AU230" s="286"/>
      <c r="AV230" s="559"/>
    </row>
    <row r="231" spans="1:1024" x14ac:dyDescent="0.25">
      <c r="A231" s="372" t="s">
        <v>853</v>
      </c>
      <c r="B231" s="257">
        <v>231</v>
      </c>
      <c r="C231" s="258" t="s">
        <v>24344</v>
      </c>
      <c r="D231" s="290" t="s">
        <v>854</v>
      </c>
      <c r="E231" s="286"/>
      <c r="F231" s="291"/>
      <c r="G231" s="280"/>
      <c r="H231" s="280"/>
      <c r="I231" s="492">
        <v>14.5</v>
      </c>
      <c r="J231" s="292"/>
      <c r="K231" s="293"/>
      <c r="L231" s="293"/>
      <c r="M231" s="293"/>
      <c r="N231" s="293"/>
      <c r="O231" s="393"/>
      <c r="P231" s="393"/>
      <c r="Q231" s="293"/>
      <c r="R231" s="293"/>
      <c r="S231" s="293"/>
      <c r="T231" s="293"/>
      <c r="U231" s="293"/>
      <c r="V231" s="438"/>
      <c r="W231" s="283">
        <f t="shared" si="87"/>
        <v>100</v>
      </c>
      <c r="X231" s="283">
        <f t="shared" si="100"/>
        <v>100</v>
      </c>
      <c r="Y231" s="283">
        <f t="shared" si="112"/>
        <v>100</v>
      </c>
      <c r="Z231" s="283">
        <f t="shared" si="88"/>
        <v>100</v>
      </c>
      <c r="AA231" s="283">
        <f t="shared" si="89"/>
        <v>100</v>
      </c>
      <c r="AB231" s="287">
        <f t="shared" si="90"/>
        <v>100</v>
      </c>
      <c r="AC231" s="287">
        <f t="shared" si="91"/>
        <v>100</v>
      </c>
      <c r="AD231" s="287">
        <f t="shared" si="92"/>
        <v>100</v>
      </c>
      <c r="AE231" s="284">
        <f t="shared" si="111"/>
        <v>100</v>
      </c>
      <c r="AF231" s="284">
        <f t="shared" si="96"/>
        <v>100</v>
      </c>
      <c r="AG231" s="268">
        <f t="shared" si="107"/>
        <v>100</v>
      </c>
      <c r="AH231" s="268">
        <f t="shared" si="108"/>
        <v>100</v>
      </c>
      <c r="AI231" s="268">
        <f t="shared" si="109"/>
        <v>100</v>
      </c>
      <c r="AJ231" s="268">
        <f t="shared" si="110"/>
        <v>100</v>
      </c>
      <c r="AK231" s="506" t="s">
        <v>24345</v>
      </c>
      <c r="AL231" s="286"/>
      <c r="AM231" s="286"/>
      <c r="AN231" s="511"/>
      <c r="AO231" s="357"/>
      <c r="AP231" s="357"/>
      <c r="AQ231" s="286"/>
      <c r="AR231" s="171" t="s">
        <v>855</v>
      </c>
      <c r="AS231" s="171"/>
      <c r="AT231" s="286"/>
      <c r="AU231" s="286"/>
      <c r="AV231" s="170"/>
      <c r="AW231" s="170"/>
      <c r="AX231" s="170"/>
      <c r="AY231" s="170"/>
      <c r="AZ231" s="170"/>
      <c r="BA231" s="170"/>
      <c r="BB231" s="170"/>
      <c r="BC231" s="170"/>
      <c r="BD231" s="170"/>
      <c r="BE231" s="170"/>
      <c r="BF231" s="170"/>
      <c r="BG231" s="170"/>
      <c r="BH231" s="170"/>
      <c r="BI231" s="170"/>
      <c r="BJ231" s="170"/>
      <c r="BK231" s="170"/>
      <c r="BL231" s="170"/>
      <c r="BM231" s="170"/>
      <c r="BN231" s="170"/>
      <c r="BO231" s="170"/>
      <c r="BP231" s="170"/>
      <c r="BQ231" s="170"/>
      <c r="BR231" s="170"/>
      <c r="BS231" s="170"/>
      <c r="BT231" s="170"/>
      <c r="BU231" s="170"/>
      <c r="BV231" s="170"/>
      <c r="BW231" s="170"/>
      <c r="BX231" s="170"/>
      <c r="BY231" s="170"/>
      <c r="BZ231" s="170"/>
      <c r="CA231" s="170"/>
      <c r="CB231" s="170"/>
      <c r="CC231" s="170"/>
      <c r="CD231" s="170"/>
      <c r="CE231" s="170"/>
      <c r="CF231" s="170"/>
      <c r="CG231" s="170"/>
      <c r="CH231" s="170"/>
      <c r="CI231" s="170"/>
      <c r="CJ231" s="170"/>
      <c r="CK231" s="170"/>
      <c r="CL231" s="170"/>
      <c r="CM231" s="170"/>
      <c r="CN231" s="170"/>
      <c r="CO231" s="170"/>
      <c r="CP231" s="170"/>
      <c r="CQ231" s="170"/>
      <c r="CR231" s="170"/>
      <c r="CS231" s="170"/>
      <c r="CT231" s="170"/>
      <c r="CU231" s="170"/>
      <c r="CV231" s="170"/>
      <c r="CW231" s="170"/>
      <c r="CX231" s="170"/>
      <c r="CY231" s="170"/>
      <c r="CZ231" s="170"/>
      <c r="DA231" s="170"/>
      <c r="DB231" s="170"/>
      <c r="DC231" s="170"/>
      <c r="DD231" s="170"/>
      <c r="DE231" s="170"/>
      <c r="DF231" s="170"/>
      <c r="DG231" s="170"/>
      <c r="DH231" s="170"/>
      <c r="DI231" s="170"/>
      <c r="DJ231" s="170"/>
      <c r="DK231" s="170"/>
      <c r="DL231" s="170"/>
      <c r="DM231" s="170"/>
      <c r="DN231" s="170"/>
      <c r="DO231" s="170"/>
      <c r="DP231" s="170"/>
      <c r="DQ231" s="170"/>
      <c r="DR231" s="170"/>
      <c r="DS231" s="170"/>
      <c r="DT231" s="170"/>
      <c r="DU231" s="170"/>
      <c r="DV231" s="170"/>
      <c r="DW231" s="170"/>
      <c r="DX231" s="170"/>
      <c r="DY231" s="170"/>
      <c r="DZ231" s="170"/>
      <c r="EA231" s="170"/>
      <c r="EB231" s="170"/>
      <c r="EC231" s="170"/>
      <c r="ED231" s="170"/>
      <c r="EE231" s="170"/>
      <c r="EF231" s="170"/>
      <c r="EG231" s="170"/>
      <c r="EH231" s="170"/>
      <c r="EI231" s="170"/>
      <c r="EJ231" s="170"/>
      <c r="EK231" s="170"/>
      <c r="EL231" s="170"/>
      <c r="EM231" s="170"/>
      <c r="EN231" s="170"/>
      <c r="EO231" s="170"/>
      <c r="EP231" s="170"/>
      <c r="EQ231" s="170"/>
      <c r="ER231" s="170"/>
      <c r="ES231" s="170"/>
      <c r="ET231" s="170"/>
      <c r="EU231" s="170"/>
      <c r="EV231" s="170"/>
      <c r="EW231" s="170"/>
      <c r="EX231" s="170"/>
      <c r="EY231" s="170"/>
      <c r="EZ231" s="170"/>
      <c r="FA231" s="170"/>
      <c r="FB231" s="170"/>
      <c r="FC231" s="170"/>
      <c r="FD231" s="170"/>
      <c r="FE231" s="170"/>
      <c r="FF231" s="170"/>
      <c r="FG231" s="170"/>
      <c r="FH231" s="170"/>
      <c r="FI231" s="170"/>
      <c r="FJ231" s="170"/>
      <c r="FK231" s="170"/>
      <c r="FL231" s="170"/>
      <c r="FM231" s="170"/>
      <c r="FN231" s="170"/>
      <c r="FO231" s="170"/>
      <c r="FP231" s="170"/>
      <c r="FQ231" s="170"/>
      <c r="FR231" s="170"/>
      <c r="FS231" s="170"/>
      <c r="FT231" s="170"/>
      <c r="FU231" s="170"/>
      <c r="FV231" s="170"/>
      <c r="FW231" s="170"/>
      <c r="FX231" s="170"/>
      <c r="FY231" s="170"/>
      <c r="FZ231" s="170"/>
      <c r="GA231" s="170"/>
      <c r="GB231" s="170"/>
      <c r="GC231" s="170"/>
      <c r="GD231" s="170"/>
      <c r="GE231" s="170"/>
      <c r="GF231" s="170"/>
      <c r="GG231" s="170"/>
      <c r="GH231" s="170"/>
      <c r="GI231" s="170"/>
      <c r="GJ231" s="170"/>
      <c r="GK231" s="170"/>
      <c r="GL231" s="170"/>
      <c r="GM231" s="170"/>
      <c r="GN231" s="170"/>
      <c r="GO231" s="170"/>
      <c r="GP231" s="170"/>
      <c r="GQ231" s="170"/>
      <c r="GR231" s="170"/>
      <c r="GS231" s="170"/>
      <c r="GT231" s="170"/>
      <c r="GU231" s="170"/>
      <c r="GV231" s="170"/>
      <c r="GW231" s="170"/>
      <c r="GX231" s="170"/>
      <c r="GY231" s="170"/>
      <c r="GZ231" s="170"/>
      <c r="HA231" s="170"/>
      <c r="HB231" s="170"/>
      <c r="HC231" s="170"/>
      <c r="HD231" s="170"/>
      <c r="HE231" s="170"/>
      <c r="HF231" s="170"/>
      <c r="HG231" s="170"/>
      <c r="HH231" s="170"/>
      <c r="HI231" s="170"/>
      <c r="HJ231" s="170"/>
      <c r="HK231" s="170"/>
      <c r="HL231" s="170"/>
      <c r="HM231" s="170"/>
      <c r="HN231" s="170"/>
      <c r="HO231" s="170"/>
      <c r="HP231" s="170"/>
      <c r="HQ231" s="170"/>
      <c r="HR231" s="170"/>
      <c r="HS231" s="170"/>
      <c r="HT231" s="170"/>
      <c r="HU231" s="170"/>
      <c r="HV231" s="170"/>
      <c r="HW231" s="170"/>
      <c r="HX231" s="170"/>
      <c r="HY231" s="170"/>
      <c r="HZ231" s="170"/>
      <c r="IA231" s="170"/>
      <c r="IB231" s="170"/>
      <c r="IC231" s="170"/>
      <c r="ID231" s="170"/>
      <c r="IE231" s="170"/>
      <c r="IF231" s="170"/>
      <c r="IG231" s="170"/>
      <c r="IH231" s="170"/>
      <c r="II231" s="170"/>
      <c r="IJ231" s="170"/>
      <c r="IK231" s="170"/>
      <c r="IL231" s="170"/>
      <c r="IM231" s="170"/>
      <c r="IN231" s="170"/>
      <c r="IO231" s="170"/>
      <c r="IP231" s="170"/>
      <c r="IQ231" s="170"/>
      <c r="IR231" s="170"/>
      <c r="IS231" s="170"/>
      <c r="IT231" s="170"/>
      <c r="IU231" s="170"/>
      <c r="IV231" s="170"/>
      <c r="IW231" s="170"/>
      <c r="IX231" s="170"/>
      <c r="IY231" s="170"/>
      <c r="IZ231" s="170"/>
      <c r="JA231" s="170"/>
      <c r="JB231" s="170"/>
      <c r="JC231" s="170"/>
      <c r="JD231" s="170"/>
      <c r="JE231" s="170"/>
      <c r="JF231" s="170"/>
      <c r="JG231" s="170"/>
      <c r="JH231" s="170"/>
      <c r="JI231" s="170"/>
      <c r="JJ231" s="170"/>
      <c r="JK231" s="170"/>
      <c r="JL231" s="170"/>
      <c r="JM231" s="170"/>
      <c r="JN231" s="170"/>
      <c r="JO231" s="170"/>
      <c r="JP231" s="170"/>
      <c r="JQ231" s="170"/>
      <c r="JR231" s="170"/>
      <c r="JS231" s="170"/>
      <c r="JT231" s="170"/>
      <c r="JU231" s="170"/>
      <c r="JV231" s="170"/>
      <c r="JW231" s="170"/>
      <c r="JX231" s="170"/>
      <c r="JY231" s="170"/>
      <c r="JZ231" s="170"/>
      <c r="KA231" s="170"/>
      <c r="KB231" s="170"/>
      <c r="KC231" s="170"/>
      <c r="KD231" s="170"/>
      <c r="KE231" s="170"/>
      <c r="KF231" s="170"/>
      <c r="KG231" s="170"/>
      <c r="KH231" s="170"/>
      <c r="KI231" s="170"/>
      <c r="KJ231" s="170"/>
      <c r="KK231" s="170"/>
      <c r="KL231" s="170"/>
      <c r="KM231" s="170"/>
      <c r="KN231" s="170"/>
      <c r="KO231" s="170"/>
      <c r="KP231" s="170"/>
      <c r="KQ231" s="170"/>
      <c r="KR231" s="170"/>
      <c r="KS231" s="170"/>
      <c r="KT231" s="170"/>
      <c r="KU231" s="170"/>
      <c r="KV231" s="170"/>
      <c r="KW231" s="170"/>
      <c r="KX231" s="170"/>
      <c r="KY231" s="170"/>
      <c r="KZ231" s="170"/>
      <c r="LA231" s="170"/>
      <c r="LB231" s="170"/>
      <c r="LC231" s="170"/>
      <c r="LD231" s="170"/>
      <c r="LE231" s="170"/>
      <c r="LF231" s="170"/>
      <c r="LG231" s="170"/>
      <c r="LH231" s="170"/>
      <c r="LI231" s="170"/>
      <c r="LJ231" s="170"/>
      <c r="LK231" s="170"/>
      <c r="LL231" s="170"/>
      <c r="LM231" s="170"/>
      <c r="LN231" s="170"/>
      <c r="LO231" s="170"/>
      <c r="LP231" s="170"/>
      <c r="LQ231" s="170"/>
      <c r="LR231" s="170"/>
      <c r="LS231" s="170"/>
      <c r="LT231" s="170"/>
      <c r="LU231" s="170"/>
      <c r="LV231" s="170"/>
      <c r="LW231" s="170"/>
      <c r="LX231" s="170"/>
      <c r="LY231" s="170"/>
      <c r="LZ231" s="170"/>
      <c r="MA231" s="170"/>
      <c r="MB231" s="170"/>
      <c r="MC231" s="170"/>
      <c r="MD231" s="170"/>
      <c r="ME231" s="170"/>
      <c r="MF231" s="170"/>
      <c r="MG231" s="170"/>
      <c r="MH231" s="170"/>
      <c r="MI231" s="170"/>
      <c r="MJ231" s="170"/>
      <c r="MK231" s="170"/>
      <c r="ML231" s="170"/>
      <c r="MM231" s="170"/>
      <c r="MN231" s="170"/>
      <c r="MO231" s="170"/>
      <c r="MP231" s="170"/>
      <c r="MQ231" s="170"/>
      <c r="MR231" s="170"/>
      <c r="MS231" s="170"/>
      <c r="MT231" s="170"/>
      <c r="MU231" s="170"/>
      <c r="MV231" s="170"/>
      <c r="MW231" s="170"/>
      <c r="MX231" s="170"/>
      <c r="MY231" s="170"/>
      <c r="MZ231" s="170"/>
      <c r="NA231" s="170"/>
      <c r="NB231" s="170"/>
      <c r="NC231" s="170"/>
      <c r="ND231" s="170"/>
      <c r="NE231" s="170"/>
      <c r="NF231" s="170"/>
      <c r="NG231" s="170"/>
      <c r="NH231" s="170"/>
      <c r="NI231" s="170"/>
      <c r="NJ231" s="170"/>
      <c r="NK231" s="170"/>
      <c r="NL231" s="170"/>
      <c r="NM231" s="170"/>
      <c r="NN231" s="170"/>
      <c r="NO231" s="170"/>
      <c r="NP231" s="170"/>
      <c r="NQ231" s="170"/>
      <c r="NR231" s="170"/>
      <c r="NS231" s="170"/>
      <c r="NT231" s="170"/>
      <c r="NU231" s="170"/>
      <c r="NV231" s="170"/>
      <c r="NW231" s="170"/>
      <c r="NX231" s="170"/>
      <c r="NY231" s="170"/>
      <c r="NZ231" s="170"/>
      <c r="OA231" s="170"/>
      <c r="OB231" s="170"/>
      <c r="OC231" s="170"/>
      <c r="OD231" s="170"/>
      <c r="OE231" s="170"/>
      <c r="OF231" s="170"/>
      <c r="OG231" s="170"/>
      <c r="OH231" s="170"/>
      <c r="OI231" s="170"/>
      <c r="OJ231" s="170"/>
      <c r="OK231" s="170"/>
      <c r="OL231" s="170"/>
      <c r="OM231" s="170"/>
      <c r="ON231" s="170"/>
      <c r="OO231" s="170"/>
      <c r="OP231" s="170"/>
      <c r="OQ231" s="170"/>
      <c r="OR231" s="170"/>
      <c r="OS231" s="170"/>
      <c r="OT231" s="170"/>
      <c r="OU231" s="170"/>
      <c r="OV231" s="170"/>
      <c r="OW231" s="170"/>
      <c r="OX231" s="170"/>
      <c r="OY231" s="170"/>
      <c r="OZ231" s="170"/>
      <c r="PA231" s="170"/>
      <c r="PB231" s="170"/>
      <c r="PC231" s="170"/>
      <c r="PD231" s="170"/>
      <c r="PE231" s="170"/>
      <c r="PF231" s="170"/>
      <c r="PG231" s="170"/>
      <c r="PH231" s="170"/>
      <c r="PI231" s="170"/>
      <c r="PJ231" s="170"/>
      <c r="PK231" s="170"/>
      <c r="PL231" s="170"/>
      <c r="PM231" s="170"/>
      <c r="PN231" s="170"/>
      <c r="PO231" s="170"/>
      <c r="PP231" s="170"/>
      <c r="PQ231" s="170"/>
      <c r="PR231" s="170"/>
      <c r="PS231" s="170"/>
      <c r="PT231" s="170"/>
      <c r="PU231" s="170"/>
      <c r="PV231" s="170"/>
      <c r="PW231" s="170"/>
      <c r="PX231" s="170"/>
      <c r="PY231" s="170"/>
      <c r="PZ231" s="170"/>
      <c r="QA231" s="170"/>
      <c r="QB231" s="170"/>
      <c r="QC231" s="170"/>
      <c r="QD231" s="170"/>
      <c r="QE231" s="170"/>
      <c r="QF231" s="170"/>
      <c r="QG231" s="170"/>
      <c r="QH231" s="170"/>
      <c r="QI231" s="170"/>
      <c r="QJ231" s="170"/>
      <c r="QK231" s="170"/>
      <c r="QL231" s="170"/>
      <c r="QM231" s="170"/>
      <c r="QN231" s="170"/>
      <c r="QO231" s="170"/>
      <c r="QP231" s="170"/>
      <c r="QQ231" s="170"/>
      <c r="QR231" s="170"/>
      <c r="QS231" s="170"/>
      <c r="QT231" s="170"/>
      <c r="QU231" s="170"/>
      <c r="QV231" s="170"/>
      <c r="QW231" s="170"/>
      <c r="QX231" s="170"/>
      <c r="QY231" s="170"/>
      <c r="QZ231" s="170"/>
      <c r="RA231" s="170"/>
      <c r="RB231" s="170"/>
      <c r="RC231" s="170"/>
      <c r="RD231" s="170"/>
      <c r="RE231" s="170"/>
      <c r="RF231" s="170"/>
      <c r="RG231" s="170"/>
      <c r="RH231" s="170"/>
      <c r="RI231" s="170"/>
      <c r="RJ231" s="170"/>
      <c r="RK231" s="170"/>
      <c r="RL231" s="170"/>
      <c r="RM231" s="170"/>
      <c r="RN231" s="170"/>
      <c r="RO231" s="170"/>
      <c r="RP231" s="170"/>
      <c r="RQ231" s="170"/>
      <c r="RR231" s="170"/>
      <c r="RS231" s="170"/>
      <c r="RT231" s="170"/>
      <c r="RU231" s="170"/>
      <c r="RV231" s="170"/>
      <c r="RW231" s="170"/>
      <c r="RX231" s="170"/>
      <c r="RY231" s="170"/>
      <c r="RZ231" s="170"/>
      <c r="SA231" s="170"/>
      <c r="SB231" s="170"/>
      <c r="SC231" s="170"/>
      <c r="SD231" s="170"/>
      <c r="SE231" s="170"/>
      <c r="SF231" s="170"/>
      <c r="SG231" s="170"/>
      <c r="SH231" s="170"/>
      <c r="SI231" s="170"/>
      <c r="SJ231" s="170"/>
      <c r="SK231" s="170"/>
      <c r="SL231" s="170"/>
      <c r="SM231" s="170"/>
      <c r="SN231" s="170"/>
      <c r="SO231" s="170"/>
      <c r="SP231" s="170"/>
      <c r="SQ231" s="170"/>
      <c r="SR231" s="170"/>
      <c r="SS231" s="170"/>
      <c r="ST231" s="170"/>
      <c r="SU231" s="170"/>
      <c r="SV231" s="170"/>
      <c r="SW231" s="170"/>
      <c r="SX231" s="170"/>
      <c r="SY231" s="170"/>
      <c r="SZ231" s="170"/>
      <c r="TA231" s="170"/>
      <c r="TB231" s="170"/>
      <c r="TC231" s="170"/>
      <c r="TD231" s="170"/>
      <c r="TE231" s="170"/>
      <c r="TF231" s="170"/>
      <c r="TG231" s="170"/>
      <c r="TH231" s="170"/>
      <c r="TI231" s="170"/>
      <c r="TJ231" s="170"/>
      <c r="TK231" s="170"/>
      <c r="TL231" s="170"/>
      <c r="TM231" s="170"/>
      <c r="TN231" s="170"/>
      <c r="TO231" s="170"/>
      <c r="TP231" s="170"/>
      <c r="TQ231" s="170"/>
      <c r="TR231" s="170"/>
      <c r="TS231" s="170"/>
      <c r="TT231" s="170"/>
      <c r="TU231" s="170"/>
      <c r="TV231" s="170"/>
      <c r="TW231" s="170"/>
      <c r="TX231" s="170"/>
      <c r="TY231" s="170"/>
      <c r="TZ231" s="170"/>
      <c r="UA231" s="170"/>
      <c r="UB231" s="170"/>
      <c r="UC231" s="170"/>
      <c r="UD231" s="170"/>
      <c r="UE231" s="170"/>
      <c r="UF231" s="170"/>
      <c r="UG231" s="170"/>
      <c r="UH231" s="170"/>
      <c r="UI231" s="170"/>
      <c r="UJ231" s="170"/>
      <c r="UK231" s="170"/>
      <c r="UL231" s="170"/>
      <c r="UM231" s="170"/>
      <c r="UN231" s="170"/>
      <c r="UO231" s="170"/>
      <c r="UP231" s="170"/>
      <c r="UQ231" s="170"/>
      <c r="UR231" s="170"/>
      <c r="US231" s="170"/>
      <c r="UT231" s="170"/>
      <c r="UU231" s="170"/>
      <c r="UV231" s="170"/>
      <c r="UW231" s="170"/>
      <c r="UX231" s="170"/>
      <c r="UY231" s="170"/>
      <c r="UZ231" s="170"/>
      <c r="VA231" s="170"/>
      <c r="VB231" s="170"/>
      <c r="VC231" s="170"/>
      <c r="VD231" s="170"/>
      <c r="VE231" s="170"/>
      <c r="VF231" s="170"/>
      <c r="VG231" s="170"/>
      <c r="VH231" s="170"/>
      <c r="VI231" s="170"/>
      <c r="VJ231" s="170"/>
      <c r="VK231" s="170"/>
      <c r="VL231" s="170"/>
      <c r="VM231" s="170"/>
      <c r="VN231" s="170"/>
      <c r="VO231" s="170"/>
      <c r="VP231" s="170"/>
      <c r="VQ231" s="170"/>
      <c r="VR231" s="170"/>
      <c r="VS231" s="170"/>
      <c r="VT231" s="170"/>
      <c r="VU231" s="170"/>
      <c r="VV231" s="170"/>
      <c r="VW231" s="170"/>
      <c r="VX231" s="170"/>
      <c r="VY231" s="170"/>
      <c r="VZ231" s="170"/>
      <c r="WA231" s="170"/>
      <c r="WB231" s="170"/>
      <c r="WC231" s="170"/>
      <c r="WD231" s="170"/>
      <c r="WE231" s="170"/>
      <c r="WF231" s="170"/>
      <c r="WG231" s="170"/>
      <c r="WH231" s="170"/>
      <c r="WI231" s="170"/>
      <c r="WJ231" s="170"/>
      <c r="WK231" s="170"/>
      <c r="WL231" s="170"/>
      <c r="WM231" s="170"/>
      <c r="WN231" s="170"/>
      <c r="WO231" s="170"/>
      <c r="WP231" s="170"/>
      <c r="WQ231" s="170"/>
      <c r="WR231" s="170"/>
      <c r="WS231" s="170"/>
      <c r="WT231" s="170"/>
      <c r="WU231" s="170"/>
      <c r="WV231" s="170"/>
      <c r="WW231" s="170"/>
      <c r="WX231" s="170"/>
      <c r="WY231" s="170"/>
      <c r="WZ231" s="170"/>
      <c r="XA231" s="170"/>
      <c r="XB231" s="170"/>
      <c r="XC231" s="170"/>
      <c r="XD231" s="170"/>
      <c r="XE231" s="170"/>
      <c r="XF231" s="170"/>
      <c r="XG231" s="170"/>
      <c r="XH231" s="170"/>
      <c r="XI231" s="170"/>
      <c r="XJ231" s="170"/>
      <c r="XK231" s="170"/>
      <c r="XL231" s="170"/>
      <c r="XM231" s="170"/>
      <c r="XN231" s="170"/>
      <c r="XO231" s="170"/>
      <c r="XP231" s="170"/>
      <c r="XQ231" s="170"/>
      <c r="XR231" s="170"/>
      <c r="XS231" s="170"/>
      <c r="XT231" s="170"/>
      <c r="XU231" s="170"/>
      <c r="XV231" s="170"/>
      <c r="XW231" s="170"/>
      <c r="XX231" s="170"/>
      <c r="XY231" s="170"/>
      <c r="XZ231" s="170"/>
      <c r="YA231" s="170"/>
      <c r="YB231" s="170"/>
      <c r="YC231" s="170"/>
      <c r="YD231" s="170"/>
      <c r="YE231" s="170"/>
      <c r="YF231" s="170"/>
      <c r="YG231" s="170"/>
      <c r="YH231" s="170"/>
      <c r="YI231" s="170"/>
      <c r="YJ231" s="170"/>
      <c r="YK231" s="170"/>
      <c r="YL231" s="170"/>
      <c r="YM231" s="170"/>
      <c r="YN231" s="170"/>
      <c r="YO231" s="170"/>
      <c r="YP231" s="170"/>
      <c r="YQ231" s="170"/>
      <c r="YR231" s="170"/>
      <c r="YS231" s="170"/>
      <c r="YT231" s="170"/>
      <c r="YU231" s="170"/>
      <c r="YV231" s="170"/>
      <c r="YW231" s="170"/>
      <c r="YX231" s="170"/>
      <c r="YY231" s="170"/>
      <c r="YZ231" s="170"/>
      <c r="ZA231" s="170"/>
      <c r="ZB231" s="170"/>
      <c r="ZC231" s="170"/>
      <c r="ZD231" s="170"/>
      <c r="ZE231" s="170"/>
      <c r="ZF231" s="170"/>
      <c r="ZG231" s="170"/>
      <c r="ZH231" s="170"/>
      <c r="ZI231" s="170"/>
      <c r="ZJ231" s="170"/>
      <c r="ZK231" s="170"/>
      <c r="ZL231" s="170"/>
      <c r="ZM231" s="170"/>
      <c r="ZN231" s="170"/>
      <c r="ZO231" s="170"/>
      <c r="ZP231" s="170"/>
      <c r="ZQ231" s="170"/>
      <c r="ZR231" s="170"/>
      <c r="ZS231" s="170"/>
      <c r="ZT231" s="170"/>
      <c r="ZU231" s="170"/>
      <c r="ZV231" s="170"/>
      <c r="ZW231" s="170"/>
      <c r="ZX231" s="170"/>
      <c r="ZY231" s="170"/>
      <c r="ZZ231" s="170"/>
      <c r="AAA231" s="170"/>
      <c r="AAB231" s="170"/>
      <c r="AAC231" s="170"/>
      <c r="AAD231" s="170"/>
      <c r="AAE231" s="170"/>
      <c r="AAF231" s="170"/>
      <c r="AAG231" s="170"/>
      <c r="AAH231" s="170"/>
      <c r="AAI231" s="170"/>
      <c r="AAJ231" s="170"/>
      <c r="AAK231" s="170"/>
      <c r="AAL231" s="170"/>
      <c r="AAM231" s="170"/>
      <c r="AAN231" s="170"/>
      <c r="AAO231" s="170"/>
      <c r="AAP231" s="170"/>
      <c r="AAQ231" s="170"/>
      <c r="AAR231" s="170"/>
      <c r="AAS231" s="170"/>
      <c r="AAT231" s="170"/>
      <c r="AAU231" s="170"/>
      <c r="AAV231" s="170"/>
      <c r="AAW231" s="170"/>
      <c r="AAX231" s="170"/>
      <c r="AAY231" s="170"/>
      <c r="AAZ231" s="170"/>
      <c r="ABA231" s="170"/>
      <c r="ABB231" s="170"/>
      <c r="ABC231" s="170"/>
      <c r="ABD231" s="170"/>
      <c r="ABE231" s="170"/>
      <c r="ABF231" s="170"/>
      <c r="ABG231" s="170"/>
      <c r="ABH231" s="170"/>
      <c r="ABI231" s="170"/>
      <c r="ABJ231" s="170"/>
      <c r="ABK231" s="170"/>
      <c r="ABL231" s="170"/>
      <c r="ABM231" s="170"/>
      <c r="ABN231" s="170"/>
      <c r="ABO231" s="170"/>
      <c r="ABP231" s="170"/>
      <c r="ABQ231" s="170"/>
      <c r="ABR231" s="170"/>
      <c r="ABS231" s="170"/>
      <c r="ABT231" s="170"/>
      <c r="ABU231" s="170"/>
      <c r="ABV231" s="170"/>
      <c r="ABW231" s="170"/>
      <c r="ABX231" s="170"/>
      <c r="ABY231" s="170"/>
      <c r="ABZ231" s="170"/>
      <c r="ACA231" s="170"/>
      <c r="ACB231" s="170"/>
      <c r="ACC231" s="170"/>
      <c r="ACD231" s="170"/>
      <c r="ACE231" s="170"/>
      <c r="ACF231" s="170"/>
      <c r="ACG231" s="170"/>
      <c r="ACH231" s="170"/>
      <c r="ACI231" s="170"/>
      <c r="ACJ231" s="170"/>
      <c r="ACK231" s="170"/>
      <c r="ACL231" s="170"/>
      <c r="ACM231" s="170"/>
      <c r="ACN231" s="170"/>
      <c r="ACO231" s="170"/>
      <c r="ACP231" s="170"/>
      <c r="ACQ231" s="170"/>
      <c r="ACR231" s="170"/>
      <c r="ACS231" s="170"/>
      <c r="ACT231" s="170"/>
      <c r="ACU231" s="170"/>
      <c r="ACV231" s="170"/>
      <c r="ACW231" s="170"/>
      <c r="ACX231" s="170"/>
      <c r="ACY231" s="170"/>
      <c r="ACZ231" s="170"/>
      <c r="ADA231" s="170"/>
      <c r="ADB231" s="170"/>
      <c r="ADC231" s="170"/>
      <c r="ADD231" s="170"/>
      <c r="ADE231" s="170"/>
      <c r="ADF231" s="170"/>
      <c r="ADG231" s="170"/>
      <c r="ADH231" s="170"/>
      <c r="ADI231" s="170"/>
      <c r="ADJ231" s="170"/>
      <c r="ADK231" s="170"/>
      <c r="ADL231" s="170"/>
      <c r="ADM231" s="170"/>
      <c r="ADN231" s="170"/>
      <c r="ADO231" s="170"/>
      <c r="ADP231" s="170"/>
      <c r="ADQ231" s="170"/>
      <c r="ADR231" s="170"/>
      <c r="ADS231" s="170"/>
      <c r="ADT231" s="170"/>
      <c r="ADU231" s="170"/>
      <c r="ADV231" s="170"/>
      <c r="ADW231" s="170"/>
      <c r="ADX231" s="170"/>
      <c r="ADY231" s="170"/>
      <c r="ADZ231" s="170"/>
      <c r="AEA231" s="170"/>
      <c r="AEB231" s="170"/>
      <c r="AEC231" s="170"/>
      <c r="AED231" s="170"/>
      <c r="AEE231" s="170"/>
      <c r="AEF231" s="170"/>
      <c r="AEG231" s="170"/>
      <c r="AEH231" s="170"/>
      <c r="AEI231" s="170"/>
      <c r="AEJ231" s="170"/>
      <c r="AEK231" s="170"/>
      <c r="AEL231" s="170"/>
      <c r="AEM231" s="170"/>
      <c r="AEN231" s="170"/>
      <c r="AEO231" s="170"/>
      <c r="AEP231" s="170"/>
      <c r="AEQ231" s="170"/>
      <c r="AER231" s="170"/>
      <c r="AES231" s="170"/>
      <c r="AET231" s="170"/>
      <c r="AEU231" s="170"/>
      <c r="AEV231" s="170"/>
      <c r="AEW231" s="170"/>
      <c r="AEX231" s="170"/>
      <c r="AEY231" s="170"/>
      <c r="AEZ231" s="170"/>
      <c r="AFA231" s="170"/>
      <c r="AFB231" s="170"/>
      <c r="AFC231" s="170"/>
      <c r="AFD231" s="170"/>
      <c r="AFE231" s="170"/>
      <c r="AFF231" s="170"/>
      <c r="AFG231" s="170"/>
      <c r="AFH231" s="170"/>
      <c r="AFI231" s="170"/>
      <c r="AFJ231" s="170"/>
      <c r="AFK231" s="170"/>
      <c r="AFL231" s="170"/>
      <c r="AFM231" s="170"/>
      <c r="AFN231" s="170"/>
      <c r="AFO231" s="170"/>
      <c r="AFP231" s="170"/>
      <c r="AFQ231" s="170"/>
      <c r="AFR231" s="170"/>
      <c r="AFS231" s="170"/>
      <c r="AFT231" s="170"/>
      <c r="AFU231" s="170"/>
      <c r="AFV231" s="170"/>
      <c r="AFW231" s="170"/>
      <c r="AFX231" s="170"/>
      <c r="AFY231" s="170"/>
      <c r="AFZ231" s="170"/>
      <c r="AGA231" s="170"/>
      <c r="AGB231" s="170"/>
      <c r="AGC231" s="170"/>
      <c r="AGD231" s="170"/>
      <c r="AGE231" s="170"/>
      <c r="AGF231" s="170"/>
      <c r="AGG231" s="170"/>
      <c r="AGH231" s="170"/>
      <c r="AGI231" s="170"/>
      <c r="AGJ231" s="170"/>
      <c r="AGK231" s="170"/>
      <c r="AGL231" s="170"/>
      <c r="AGM231" s="170"/>
      <c r="AGN231" s="170"/>
      <c r="AGO231" s="170"/>
      <c r="AGP231" s="170"/>
      <c r="AGQ231" s="170"/>
      <c r="AGR231" s="170"/>
      <c r="AGS231" s="170"/>
      <c r="AGT231" s="170"/>
      <c r="AGU231" s="170"/>
      <c r="AGV231" s="170"/>
      <c r="AGW231" s="170"/>
      <c r="AGX231" s="170"/>
      <c r="AGY231" s="170"/>
      <c r="AGZ231" s="170"/>
      <c r="AHA231" s="170"/>
      <c r="AHB231" s="170"/>
      <c r="AHC231" s="170"/>
      <c r="AHD231" s="170"/>
      <c r="AHE231" s="170"/>
      <c r="AHF231" s="170"/>
      <c r="AHG231" s="170"/>
      <c r="AHH231" s="170"/>
      <c r="AHI231" s="170"/>
      <c r="AHJ231" s="170"/>
      <c r="AHK231" s="170"/>
      <c r="AHL231" s="170"/>
      <c r="AHM231" s="170"/>
      <c r="AHN231" s="170"/>
      <c r="AHO231" s="170"/>
      <c r="AHP231" s="170"/>
      <c r="AHQ231" s="170"/>
      <c r="AHR231" s="170"/>
      <c r="AHS231" s="170"/>
      <c r="AHT231" s="170"/>
      <c r="AHU231" s="170"/>
      <c r="AHV231" s="170"/>
      <c r="AHW231" s="170"/>
      <c r="AHX231" s="170"/>
      <c r="AHY231" s="170"/>
      <c r="AHZ231" s="170"/>
      <c r="AIA231" s="170"/>
      <c r="AIB231" s="170"/>
      <c r="AIC231" s="170"/>
      <c r="AID231" s="170"/>
      <c r="AIE231" s="170"/>
      <c r="AIF231" s="170"/>
      <c r="AIG231" s="170"/>
      <c r="AIH231" s="170"/>
      <c r="AII231" s="170"/>
      <c r="AIJ231" s="170"/>
      <c r="AIK231" s="170"/>
      <c r="AIL231" s="170"/>
      <c r="AIM231" s="170"/>
      <c r="AIN231" s="170"/>
      <c r="AIO231" s="170"/>
      <c r="AIP231" s="170"/>
      <c r="AIQ231" s="170"/>
      <c r="AIR231" s="170"/>
      <c r="AIS231" s="170"/>
      <c r="AIT231" s="170"/>
      <c r="AIU231" s="170"/>
      <c r="AIV231" s="170"/>
      <c r="AIW231" s="170"/>
      <c r="AIX231" s="170"/>
      <c r="AIY231" s="170"/>
      <c r="AIZ231" s="170"/>
      <c r="AJA231" s="170"/>
      <c r="AJB231" s="170"/>
      <c r="AJC231" s="170"/>
      <c r="AJD231" s="170"/>
      <c r="AJE231" s="170"/>
      <c r="AJF231" s="170"/>
      <c r="AJG231" s="170"/>
      <c r="AJH231" s="170"/>
      <c r="AJI231" s="170"/>
      <c r="AJJ231" s="170"/>
      <c r="AJK231" s="170"/>
      <c r="AJL231" s="170"/>
      <c r="AJM231" s="170"/>
      <c r="AJN231" s="170"/>
      <c r="AJO231" s="170"/>
      <c r="AJP231" s="170"/>
      <c r="AJQ231" s="170"/>
      <c r="AJR231" s="170"/>
      <c r="AJS231" s="170"/>
      <c r="AJT231" s="170"/>
      <c r="AJU231" s="170"/>
      <c r="AJV231" s="170"/>
      <c r="AJW231" s="170"/>
      <c r="AJX231" s="170"/>
      <c r="AJY231" s="170"/>
      <c r="AJZ231" s="170"/>
      <c r="AKA231" s="170"/>
      <c r="AKB231" s="170"/>
      <c r="AKC231" s="170"/>
      <c r="AKD231" s="170"/>
      <c r="AKE231" s="170"/>
      <c r="AKF231" s="170"/>
      <c r="AKG231" s="170"/>
      <c r="AKH231" s="170"/>
      <c r="AKI231" s="170"/>
      <c r="AKJ231" s="170"/>
      <c r="AKK231" s="170"/>
      <c r="AKL231" s="170"/>
      <c r="AKM231" s="170"/>
      <c r="AKN231" s="170"/>
      <c r="AKO231" s="170"/>
      <c r="AKP231" s="170"/>
      <c r="AKQ231" s="170"/>
      <c r="AKR231" s="170"/>
      <c r="AKS231" s="170"/>
      <c r="AKT231" s="170"/>
      <c r="AKU231" s="170"/>
      <c r="AKV231" s="170"/>
      <c r="AKW231" s="170"/>
      <c r="AKX231" s="170"/>
      <c r="AKY231" s="170"/>
      <c r="AKZ231" s="170"/>
      <c r="ALA231" s="170"/>
      <c r="ALB231" s="170"/>
      <c r="ALC231" s="170"/>
      <c r="ALD231" s="170"/>
      <c r="ALE231" s="170"/>
      <c r="ALF231" s="170"/>
      <c r="ALG231" s="170"/>
      <c r="ALH231" s="170"/>
      <c r="ALI231" s="170"/>
      <c r="ALJ231" s="170"/>
      <c r="ALK231" s="170"/>
      <c r="ALL231" s="170"/>
      <c r="ALM231" s="170"/>
      <c r="ALN231" s="170"/>
      <c r="ALO231" s="170"/>
      <c r="ALP231" s="170"/>
      <c r="ALQ231" s="170"/>
      <c r="ALR231" s="170"/>
      <c r="ALS231" s="170"/>
      <c r="ALT231" s="170"/>
      <c r="ALU231" s="170"/>
      <c r="ALV231" s="170"/>
      <c r="ALW231" s="170"/>
      <c r="ALX231" s="170"/>
      <c r="ALY231" s="170"/>
      <c r="ALZ231" s="170"/>
      <c r="AMA231" s="170"/>
      <c r="AMB231" s="170"/>
      <c r="AMC231" s="170"/>
      <c r="AMD231" s="170"/>
      <c r="AME231" s="170"/>
      <c r="AMF231" s="170"/>
      <c r="AMG231" s="170"/>
      <c r="AMH231" s="170"/>
      <c r="AMI231" s="170"/>
      <c r="AMJ231" s="170"/>
    </row>
    <row r="232" spans="1:1024" x14ac:dyDescent="0.25">
      <c r="A232" s="372" t="s">
        <v>856</v>
      </c>
      <c r="B232" s="257">
        <v>232</v>
      </c>
      <c r="C232" s="258" t="s">
        <v>24346</v>
      </c>
      <c r="D232" s="290" t="s">
        <v>857</v>
      </c>
      <c r="E232" s="286"/>
      <c r="F232" s="291"/>
      <c r="G232" s="280"/>
      <c r="H232" s="280"/>
      <c r="I232" s="492">
        <v>24.2</v>
      </c>
      <c r="J232" s="292"/>
      <c r="K232" s="293"/>
      <c r="L232" s="293"/>
      <c r="M232" s="293"/>
      <c r="N232" s="293"/>
      <c r="O232" s="393"/>
      <c r="P232" s="393"/>
      <c r="Q232" s="293"/>
      <c r="R232" s="293"/>
      <c r="S232" s="293"/>
      <c r="T232" s="293"/>
      <c r="U232" s="293"/>
      <c r="V232" s="438"/>
      <c r="W232" s="283">
        <f t="shared" si="87"/>
        <v>100</v>
      </c>
      <c r="X232" s="283">
        <f t="shared" si="100"/>
        <v>100</v>
      </c>
      <c r="Y232" s="283">
        <f t="shared" si="112"/>
        <v>100</v>
      </c>
      <c r="Z232" s="283">
        <f t="shared" si="88"/>
        <v>100</v>
      </c>
      <c r="AA232" s="283">
        <f t="shared" si="89"/>
        <v>100</v>
      </c>
      <c r="AB232" s="287">
        <f t="shared" si="90"/>
        <v>100</v>
      </c>
      <c r="AC232" s="287">
        <f t="shared" si="91"/>
        <v>100</v>
      </c>
      <c r="AD232" s="287">
        <f t="shared" si="92"/>
        <v>100</v>
      </c>
      <c r="AE232" s="284">
        <f t="shared" si="111"/>
        <v>100</v>
      </c>
      <c r="AF232" s="284">
        <f t="shared" si="96"/>
        <v>100</v>
      </c>
      <c r="AG232" s="268">
        <f t="shared" si="107"/>
        <v>100</v>
      </c>
      <c r="AH232" s="268">
        <f t="shared" si="108"/>
        <v>100</v>
      </c>
      <c r="AI232" s="268">
        <f t="shared" si="109"/>
        <v>100</v>
      </c>
      <c r="AJ232" s="268">
        <f t="shared" si="110"/>
        <v>100</v>
      </c>
      <c r="AK232" s="506" t="s">
        <v>24347</v>
      </c>
      <c r="AL232" s="286"/>
      <c r="AM232" s="286"/>
      <c r="AN232" s="511"/>
      <c r="AO232" s="357"/>
      <c r="AP232" s="357"/>
      <c r="AQ232" s="286"/>
      <c r="AR232" s="171" t="s">
        <v>858</v>
      </c>
      <c r="AS232" s="171"/>
      <c r="AT232" s="286"/>
      <c r="AU232" s="286"/>
      <c r="AV232" s="559"/>
    </row>
    <row r="233" spans="1:1024" x14ac:dyDescent="0.25">
      <c r="A233" s="372" t="s">
        <v>859</v>
      </c>
      <c r="B233" s="257">
        <v>233</v>
      </c>
      <c r="C233" s="258" t="s">
        <v>860</v>
      </c>
      <c r="D233" s="290" t="s">
        <v>861</v>
      </c>
      <c r="E233" s="286"/>
      <c r="F233" s="291"/>
      <c r="G233" s="280"/>
      <c r="H233" s="280"/>
      <c r="I233" s="492">
        <v>24.2</v>
      </c>
      <c r="J233" s="292">
        <v>2</v>
      </c>
      <c r="K233" s="278">
        <v>2</v>
      </c>
      <c r="L233" s="293" t="s">
        <v>748</v>
      </c>
      <c r="M233" s="293"/>
      <c r="N233" s="293"/>
      <c r="O233" s="393"/>
      <c r="P233" s="393">
        <v>335</v>
      </c>
      <c r="Q233" s="293"/>
      <c r="R233" s="293"/>
      <c r="S233" s="293"/>
      <c r="T233" s="293"/>
      <c r="U233" s="293"/>
      <c r="V233" s="438"/>
      <c r="W233" s="283">
        <f t="shared" ref="W233:W296" si="113">IF(O233=1,10,100)</f>
        <v>100</v>
      </c>
      <c r="X233" s="283">
        <f t="shared" si="100"/>
        <v>100</v>
      </c>
      <c r="Y233" s="283">
        <f t="shared" si="112"/>
        <v>20</v>
      </c>
      <c r="Z233" s="283">
        <f t="shared" ref="Z233:Z296" si="114">IF(Q233=1,10,100)</f>
        <v>100</v>
      </c>
      <c r="AA233" s="283">
        <f t="shared" ref="AA233:AA296" si="115">IF(Q233=1,1,IF(Q233=2,10,100))</f>
        <v>100</v>
      </c>
      <c r="AB233" s="287">
        <f t="shared" ref="AB233:AB296" si="116">IF(OR(EXACT(R233,"1A"),EXACT(R233,"1B")),0.1,IF(R233=2,1,100))</f>
        <v>100</v>
      </c>
      <c r="AC233" s="287">
        <f t="shared" ref="AC233:AC296" si="117">IF(OR(EXACT(S233,"1A"),EXACT(S233,"1B")),0.1,IF(S233=2,1,100))</f>
        <v>100</v>
      </c>
      <c r="AD233" s="287">
        <f t="shared" ref="AD233:AD296" si="118">IF(OR(EXACT(T233,"1A"),EXACT(T233,"1B")),0.3,IF(T233=2,3,100))</f>
        <v>100</v>
      </c>
      <c r="AE233" s="284">
        <f t="shared" si="111"/>
        <v>1</v>
      </c>
      <c r="AF233" s="284">
        <f t="shared" si="96"/>
        <v>100</v>
      </c>
      <c r="AG233" s="268">
        <f t="shared" si="107"/>
        <v>10</v>
      </c>
      <c r="AH233" s="268">
        <f t="shared" si="108"/>
        <v>10</v>
      </c>
      <c r="AI233" s="268">
        <f t="shared" si="109"/>
        <v>100</v>
      </c>
      <c r="AJ233" s="268">
        <f t="shared" si="110"/>
        <v>100</v>
      </c>
      <c r="AK233" s="501" t="s">
        <v>24284</v>
      </c>
      <c r="AL233" s="293"/>
      <c r="AM233" s="293"/>
      <c r="AN233" s="511"/>
      <c r="AO233" s="357"/>
      <c r="AP233" s="357"/>
      <c r="AQ233" s="286"/>
      <c r="AR233" s="171" t="s">
        <v>862</v>
      </c>
      <c r="AS233" s="171"/>
      <c r="AT233" s="286"/>
      <c r="AU233" s="286"/>
      <c r="AV233" s="559"/>
      <c r="AW233" s="559"/>
      <c r="AX233" s="559"/>
      <c r="AY233" s="559"/>
      <c r="AZ233" s="559"/>
      <c r="BA233" s="559"/>
      <c r="BB233" s="559"/>
      <c r="BC233" s="559"/>
      <c r="BD233" s="559"/>
      <c r="BE233" s="559"/>
      <c r="BF233" s="559"/>
      <c r="BG233" s="559"/>
      <c r="BH233" s="559"/>
      <c r="BI233" s="559"/>
      <c r="BJ233" s="559"/>
      <c r="BK233" s="559"/>
      <c r="BL233" s="559"/>
      <c r="BM233" s="559"/>
      <c r="BN233" s="559"/>
      <c r="BO233" s="559"/>
      <c r="BP233" s="559"/>
      <c r="BQ233" s="559"/>
      <c r="BR233" s="559"/>
      <c r="BS233" s="559"/>
      <c r="BT233" s="559"/>
      <c r="BU233" s="559"/>
      <c r="BV233" s="559"/>
      <c r="BW233" s="559"/>
      <c r="BX233" s="559"/>
      <c r="BY233" s="559"/>
      <c r="BZ233" s="559"/>
      <c r="CA233" s="559"/>
      <c r="CB233" s="559"/>
      <c r="CC233" s="559"/>
      <c r="CD233" s="559"/>
      <c r="CE233" s="559"/>
      <c r="CF233" s="559"/>
      <c r="CG233" s="559"/>
      <c r="CH233" s="559"/>
      <c r="CI233" s="559"/>
      <c r="CJ233" s="559"/>
      <c r="CK233" s="559"/>
      <c r="CL233" s="559"/>
      <c r="CM233" s="559"/>
      <c r="CN233" s="559"/>
      <c r="CO233" s="559"/>
      <c r="CP233" s="559"/>
      <c r="CQ233" s="559"/>
      <c r="CR233" s="559"/>
      <c r="CS233" s="559"/>
      <c r="CT233" s="559"/>
      <c r="CU233" s="559"/>
      <c r="CV233" s="559"/>
      <c r="CW233" s="559"/>
      <c r="CX233" s="559"/>
      <c r="CY233" s="559"/>
      <c r="CZ233" s="559"/>
      <c r="DA233" s="559"/>
      <c r="DB233" s="559"/>
      <c r="DC233" s="559"/>
      <c r="DD233" s="559"/>
      <c r="DE233" s="559"/>
      <c r="DF233" s="559"/>
      <c r="DG233" s="559"/>
      <c r="DH233" s="559"/>
      <c r="DI233" s="559"/>
      <c r="DJ233" s="559"/>
      <c r="DK233" s="559"/>
      <c r="DL233" s="559"/>
      <c r="DM233" s="559"/>
      <c r="DN233" s="559"/>
      <c r="DO233" s="559"/>
      <c r="DP233" s="559"/>
      <c r="DQ233" s="559"/>
      <c r="DR233" s="559"/>
      <c r="DS233" s="559"/>
      <c r="DT233" s="559"/>
      <c r="DU233" s="559"/>
      <c r="DV233" s="559"/>
      <c r="DW233" s="559"/>
      <c r="DX233" s="559"/>
      <c r="DY233" s="559"/>
      <c r="DZ233" s="559"/>
      <c r="EA233" s="559"/>
      <c r="EB233" s="559"/>
      <c r="EC233" s="559"/>
      <c r="ED233" s="559"/>
      <c r="EE233" s="559"/>
      <c r="EF233" s="559"/>
      <c r="EG233" s="559"/>
      <c r="EH233" s="559"/>
      <c r="EI233" s="559"/>
      <c r="EJ233" s="559"/>
      <c r="EK233" s="559"/>
      <c r="EL233" s="559"/>
      <c r="EM233" s="559"/>
      <c r="EN233" s="559"/>
      <c r="EO233" s="559"/>
      <c r="EP233" s="559"/>
      <c r="EQ233" s="559"/>
      <c r="ER233" s="559"/>
      <c r="ES233" s="559"/>
      <c r="ET233" s="559"/>
      <c r="EU233" s="559"/>
      <c r="EV233" s="559"/>
      <c r="EW233" s="559"/>
      <c r="EX233" s="559"/>
      <c r="EY233" s="559"/>
      <c r="EZ233" s="559"/>
      <c r="FA233" s="559"/>
      <c r="FB233" s="559"/>
      <c r="FC233" s="559"/>
      <c r="FD233" s="559"/>
      <c r="FE233" s="559"/>
      <c r="FF233" s="559"/>
      <c r="FG233" s="559"/>
      <c r="FH233" s="559"/>
      <c r="FI233" s="559"/>
      <c r="FJ233" s="559"/>
      <c r="FK233" s="559"/>
      <c r="FL233" s="559"/>
      <c r="FM233" s="559"/>
      <c r="FN233" s="559"/>
      <c r="FO233" s="559"/>
      <c r="FP233" s="559"/>
      <c r="FQ233" s="559"/>
      <c r="FR233" s="559"/>
      <c r="FS233" s="559"/>
      <c r="FT233" s="559"/>
      <c r="FU233" s="559"/>
      <c r="FV233" s="559"/>
      <c r="FW233" s="559"/>
      <c r="FX233" s="559"/>
      <c r="FY233" s="559"/>
      <c r="FZ233" s="559"/>
      <c r="GA233" s="559"/>
      <c r="GB233" s="559"/>
      <c r="GC233" s="559"/>
      <c r="GD233" s="559"/>
      <c r="GE233" s="559"/>
      <c r="GF233" s="559"/>
      <c r="GG233" s="559"/>
      <c r="GH233" s="559"/>
      <c r="GI233" s="559"/>
      <c r="GJ233" s="559"/>
      <c r="GK233" s="559"/>
      <c r="GL233" s="559"/>
      <c r="GM233" s="559"/>
      <c r="GN233" s="559"/>
      <c r="GO233" s="559"/>
      <c r="GP233" s="559"/>
      <c r="GQ233" s="559"/>
      <c r="GR233" s="559"/>
      <c r="GS233" s="559"/>
      <c r="GT233" s="559"/>
      <c r="GU233" s="559"/>
      <c r="GV233" s="559"/>
      <c r="GW233" s="559"/>
      <c r="GX233" s="559"/>
      <c r="GY233" s="559"/>
      <c r="GZ233" s="559"/>
      <c r="HA233" s="559"/>
      <c r="HB233" s="559"/>
      <c r="HC233" s="559"/>
      <c r="HD233" s="559"/>
      <c r="HE233" s="559"/>
      <c r="HF233" s="559"/>
      <c r="HG233" s="559"/>
      <c r="HH233" s="559"/>
      <c r="HI233" s="559"/>
      <c r="HJ233" s="559"/>
      <c r="HK233" s="559"/>
      <c r="HL233" s="559"/>
      <c r="HM233" s="559"/>
      <c r="HN233" s="559"/>
      <c r="HO233" s="559"/>
      <c r="HP233" s="559"/>
      <c r="HQ233" s="559"/>
      <c r="HR233" s="559"/>
      <c r="HS233" s="559"/>
      <c r="HT233" s="559"/>
      <c r="HU233" s="559"/>
      <c r="HV233" s="559"/>
      <c r="HW233" s="559"/>
      <c r="HX233" s="559"/>
      <c r="HY233" s="559"/>
      <c r="HZ233" s="559"/>
      <c r="IA233" s="559"/>
      <c r="IB233" s="559"/>
      <c r="IC233" s="559"/>
      <c r="ID233" s="559"/>
      <c r="IE233" s="559"/>
      <c r="IF233" s="559"/>
      <c r="IG233" s="559"/>
      <c r="IH233" s="559"/>
      <c r="II233" s="559"/>
      <c r="IJ233" s="559"/>
      <c r="IK233" s="559"/>
      <c r="IL233" s="559"/>
      <c r="IM233" s="559"/>
      <c r="IN233" s="559"/>
      <c r="IO233" s="559"/>
      <c r="IP233" s="559"/>
      <c r="IQ233" s="559"/>
      <c r="IR233" s="559"/>
      <c r="IS233" s="559"/>
      <c r="IT233" s="559"/>
      <c r="IU233" s="559"/>
      <c r="IV233" s="559"/>
      <c r="IW233" s="559"/>
      <c r="IX233" s="559"/>
      <c r="IY233" s="559"/>
      <c r="IZ233" s="559"/>
      <c r="JA233" s="559"/>
      <c r="JB233" s="559"/>
      <c r="JC233" s="559"/>
      <c r="JD233" s="559"/>
      <c r="JE233" s="559"/>
      <c r="JF233" s="559"/>
      <c r="JG233" s="559"/>
      <c r="JH233" s="559"/>
      <c r="JI233" s="559"/>
      <c r="JJ233" s="559"/>
      <c r="JK233" s="559"/>
      <c r="JL233" s="559"/>
      <c r="JM233" s="559"/>
      <c r="JN233" s="559"/>
      <c r="JO233" s="559"/>
      <c r="JP233" s="559"/>
      <c r="JQ233" s="559"/>
      <c r="JR233" s="559"/>
      <c r="JS233" s="559"/>
      <c r="JT233" s="559"/>
      <c r="JU233" s="559"/>
      <c r="JV233" s="559"/>
      <c r="JW233" s="559"/>
      <c r="JX233" s="559"/>
      <c r="JY233" s="559"/>
      <c r="JZ233" s="559"/>
      <c r="KA233" s="559"/>
      <c r="KB233" s="559"/>
      <c r="KC233" s="559"/>
      <c r="KD233" s="559"/>
      <c r="KE233" s="559"/>
      <c r="KF233" s="559"/>
      <c r="KG233" s="559"/>
      <c r="KH233" s="559"/>
      <c r="KI233" s="559"/>
      <c r="KJ233" s="559"/>
      <c r="KK233" s="559"/>
      <c r="KL233" s="559"/>
      <c r="KM233" s="559"/>
      <c r="KN233" s="559"/>
      <c r="KO233" s="559"/>
      <c r="KP233" s="559"/>
      <c r="KQ233" s="559"/>
      <c r="KR233" s="559"/>
      <c r="KS233" s="559"/>
      <c r="KT233" s="559"/>
      <c r="KU233" s="559"/>
      <c r="KV233" s="559"/>
      <c r="KW233" s="559"/>
      <c r="KX233" s="559"/>
      <c r="KY233" s="559"/>
      <c r="KZ233" s="559"/>
      <c r="LA233" s="559"/>
      <c r="LB233" s="559"/>
      <c r="LC233" s="559"/>
      <c r="LD233" s="559"/>
      <c r="LE233" s="559"/>
      <c r="LF233" s="559"/>
      <c r="LG233" s="559"/>
      <c r="LH233" s="559"/>
      <c r="LI233" s="559"/>
      <c r="LJ233" s="559"/>
      <c r="LK233" s="559"/>
      <c r="LL233" s="559"/>
      <c r="LM233" s="559"/>
      <c r="LN233" s="559"/>
      <c r="LO233" s="559"/>
      <c r="LP233" s="559"/>
      <c r="LQ233" s="559"/>
      <c r="LR233" s="559"/>
      <c r="LS233" s="559"/>
      <c r="LT233" s="559"/>
      <c r="LU233" s="559"/>
      <c r="LV233" s="559"/>
      <c r="LW233" s="559"/>
      <c r="LX233" s="559"/>
      <c r="LY233" s="559"/>
      <c r="LZ233" s="559"/>
      <c r="MA233" s="559"/>
      <c r="MB233" s="559"/>
      <c r="MC233" s="559"/>
      <c r="MD233" s="559"/>
      <c r="ME233" s="559"/>
      <c r="MF233" s="559"/>
      <c r="MG233" s="559"/>
      <c r="MH233" s="559"/>
      <c r="MI233" s="559"/>
      <c r="MJ233" s="559"/>
      <c r="MK233" s="559"/>
      <c r="ML233" s="559"/>
      <c r="MM233" s="559"/>
      <c r="MN233" s="559"/>
      <c r="MO233" s="559"/>
      <c r="MP233" s="559"/>
      <c r="MQ233" s="559"/>
      <c r="MR233" s="559"/>
      <c r="MS233" s="559"/>
      <c r="MT233" s="559"/>
      <c r="MU233" s="559"/>
      <c r="MV233" s="559"/>
      <c r="MW233" s="559"/>
      <c r="MX233" s="559"/>
      <c r="MY233" s="559"/>
      <c r="MZ233" s="559"/>
      <c r="NA233" s="559"/>
      <c r="NB233" s="559"/>
      <c r="NC233" s="559"/>
      <c r="ND233" s="559"/>
      <c r="NE233" s="559"/>
      <c r="NF233" s="559"/>
      <c r="NG233" s="559"/>
      <c r="NH233" s="559"/>
      <c r="NI233" s="559"/>
      <c r="NJ233" s="559"/>
      <c r="NK233" s="559"/>
      <c r="NL233" s="559"/>
      <c r="NM233" s="559"/>
      <c r="NN233" s="559"/>
      <c r="NO233" s="559"/>
      <c r="NP233" s="559"/>
      <c r="NQ233" s="559"/>
      <c r="NR233" s="559"/>
      <c r="NS233" s="559"/>
      <c r="NT233" s="559"/>
      <c r="NU233" s="559"/>
      <c r="NV233" s="559"/>
      <c r="NW233" s="559"/>
      <c r="NX233" s="559"/>
      <c r="NY233" s="559"/>
      <c r="NZ233" s="559"/>
      <c r="OA233" s="559"/>
      <c r="OB233" s="559"/>
      <c r="OC233" s="559"/>
      <c r="OD233" s="559"/>
      <c r="OE233" s="559"/>
      <c r="OF233" s="559"/>
      <c r="OG233" s="559"/>
      <c r="OH233" s="559"/>
      <c r="OI233" s="559"/>
      <c r="OJ233" s="559"/>
      <c r="OK233" s="559"/>
      <c r="OL233" s="559"/>
      <c r="OM233" s="559"/>
      <c r="ON233" s="559"/>
      <c r="OO233" s="559"/>
      <c r="OP233" s="559"/>
      <c r="OQ233" s="559"/>
      <c r="OR233" s="559"/>
      <c r="OS233" s="559"/>
      <c r="OT233" s="559"/>
      <c r="OU233" s="559"/>
      <c r="OV233" s="559"/>
      <c r="OW233" s="559"/>
      <c r="OX233" s="559"/>
      <c r="OY233" s="559"/>
      <c r="OZ233" s="559"/>
      <c r="PA233" s="559"/>
      <c r="PB233" s="559"/>
      <c r="PC233" s="559"/>
      <c r="PD233" s="559"/>
      <c r="PE233" s="559"/>
      <c r="PF233" s="559"/>
      <c r="PG233" s="559"/>
      <c r="PH233" s="559"/>
      <c r="PI233" s="559"/>
      <c r="PJ233" s="559"/>
      <c r="PK233" s="559"/>
      <c r="PL233" s="559"/>
      <c r="PM233" s="559"/>
      <c r="PN233" s="559"/>
      <c r="PO233" s="559"/>
      <c r="PP233" s="559"/>
      <c r="PQ233" s="559"/>
      <c r="PR233" s="559"/>
      <c r="PS233" s="559"/>
      <c r="PT233" s="559"/>
      <c r="PU233" s="559"/>
      <c r="PV233" s="559"/>
      <c r="PW233" s="559"/>
      <c r="PX233" s="559"/>
      <c r="PY233" s="559"/>
      <c r="PZ233" s="559"/>
      <c r="QA233" s="559"/>
      <c r="QB233" s="559"/>
      <c r="QC233" s="559"/>
      <c r="QD233" s="559"/>
      <c r="QE233" s="559"/>
      <c r="QF233" s="559"/>
      <c r="QG233" s="559"/>
      <c r="QH233" s="559"/>
      <c r="QI233" s="559"/>
      <c r="QJ233" s="559"/>
      <c r="QK233" s="559"/>
      <c r="QL233" s="559"/>
      <c r="QM233" s="559"/>
      <c r="QN233" s="559"/>
      <c r="QO233" s="559"/>
      <c r="QP233" s="559"/>
      <c r="QQ233" s="559"/>
      <c r="QR233" s="559"/>
      <c r="QS233" s="559"/>
      <c r="QT233" s="559"/>
      <c r="QU233" s="559"/>
      <c r="QV233" s="559"/>
      <c r="QW233" s="559"/>
      <c r="QX233" s="559"/>
      <c r="QY233" s="559"/>
      <c r="QZ233" s="559"/>
      <c r="RA233" s="559"/>
      <c r="RB233" s="559"/>
      <c r="RC233" s="559"/>
      <c r="RD233" s="559"/>
      <c r="RE233" s="559"/>
      <c r="RF233" s="559"/>
      <c r="RG233" s="559"/>
      <c r="RH233" s="559"/>
      <c r="RI233" s="559"/>
      <c r="RJ233" s="559"/>
      <c r="RK233" s="559"/>
      <c r="RL233" s="559"/>
      <c r="RM233" s="559"/>
      <c r="RN233" s="559"/>
      <c r="RO233" s="559"/>
      <c r="RP233" s="559"/>
      <c r="RQ233" s="559"/>
      <c r="RR233" s="559"/>
      <c r="RS233" s="559"/>
      <c r="RT233" s="559"/>
      <c r="RU233" s="559"/>
      <c r="RV233" s="559"/>
      <c r="RW233" s="559"/>
      <c r="RX233" s="559"/>
      <c r="RY233" s="559"/>
      <c r="RZ233" s="559"/>
      <c r="SA233" s="559"/>
      <c r="SB233" s="559"/>
      <c r="SC233" s="559"/>
      <c r="SD233" s="559"/>
      <c r="SE233" s="559"/>
      <c r="SF233" s="559"/>
      <c r="SG233" s="559"/>
      <c r="SH233" s="559"/>
      <c r="SI233" s="559"/>
      <c r="SJ233" s="559"/>
      <c r="SK233" s="559"/>
      <c r="SL233" s="559"/>
      <c r="SM233" s="559"/>
      <c r="SN233" s="559"/>
      <c r="SO233" s="559"/>
      <c r="SP233" s="559"/>
      <c r="SQ233" s="559"/>
      <c r="SR233" s="559"/>
      <c r="SS233" s="559"/>
      <c r="ST233" s="559"/>
      <c r="SU233" s="559"/>
      <c r="SV233" s="559"/>
      <c r="SW233" s="559"/>
      <c r="SX233" s="559"/>
      <c r="SY233" s="559"/>
      <c r="SZ233" s="559"/>
      <c r="TA233" s="559"/>
      <c r="TB233" s="559"/>
      <c r="TC233" s="559"/>
      <c r="TD233" s="559"/>
      <c r="TE233" s="559"/>
      <c r="TF233" s="559"/>
      <c r="TG233" s="559"/>
      <c r="TH233" s="559"/>
      <c r="TI233" s="559"/>
      <c r="TJ233" s="559"/>
      <c r="TK233" s="559"/>
      <c r="TL233" s="559"/>
      <c r="TM233" s="559"/>
      <c r="TN233" s="559"/>
      <c r="TO233" s="559"/>
      <c r="TP233" s="559"/>
      <c r="TQ233" s="559"/>
      <c r="TR233" s="559"/>
      <c r="TS233" s="559"/>
      <c r="TT233" s="559"/>
      <c r="TU233" s="559"/>
      <c r="TV233" s="559"/>
      <c r="TW233" s="559"/>
      <c r="TX233" s="559"/>
      <c r="TY233" s="559"/>
      <c r="TZ233" s="559"/>
      <c r="UA233" s="559"/>
      <c r="UB233" s="559"/>
      <c r="UC233" s="559"/>
      <c r="UD233" s="559"/>
      <c r="UE233" s="559"/>
      <c r="UF233" s="559"/>
      <c r="UG233" s="559"/>
      <c r="UH233" s="559"/>
      <c r="UI233" s="559"/>
      <c r="UJ233" s="559"/>
      <c r="UK233" s="559"/>
      <c r="UL233" s="559"/>
      <c r="UM233" s="559"/>
      <c r="UN233" s="559"/>
      <c r="UO233" s="559"/>
      <c r="UP233" s="559"/>
      <c r="UQ233" s="559"/>
      <c r="UR233" s="559"/>
      <c r="US233" s="559"/>
      <c r="UT233" s="559"/>
      <c r="UU233" s="559"/>
      <c r="UV233" s="559"/>
      <c r="UW233" s="559"/>
      <c r="UX233" s="559"/>
      <c r="UY233" s="559"/>
      <c r="UZ233" s="559"/>
      <c r="VA233" s="559"/>
      <c r="VB233" s="559"/>
      <c r="VC233" s="559"/>
      <c r="VD233" s="559"/>
      <c r="VE233" s="559"/>
      <c r="VF233" s="559"/>
      <c r="VG233" s="559"/>
      <c r="VH233" s="559"/>
      <c r="VI233" s="559"/>
      <c r="VJ233" s="559"/>
      <c r="VK233" s="559"/>
      <c r="VL233" s="559"/>
      <c r="VM233" s="559"/>
      <c r="VN233" s="559"/>
      <c r="VO233" s="559"/>
      <c r="VP233" s="559"/>
      <c r="VQ233" s="559"/>
      <c r="VR233" s="559"/>
      <c r="VS233" s="559"/>
      <c r="VT233" s="559"/>
      <c r="VU233" s="559"/>
      <c r="VV233" s="559"/>
      <c r="VW233" s="559"/>
      <c r="VX233" s="559"/>
      <c r="VY233" s="559"/>
      <c r="VZ233" s="559"/>
      <c r="WA233" s="559"/>
      <c r="WB233" s="559"/>
      <c r="WC233" s="559"/>
      <c r="WD233" s="559"/>
      <c r="WE233" s="559"/>
      <c r="WF233" s="559"/>
      <c r="WG233" s="559"/>
      <c r="WH233" s="559"/>
      <c r="WI233" s="559"/>
      <c r="WJ233" s="559"/>
      <c r="WK233" s="559"/>
      <c r="WL233" s="559"/>
      <c r="WM233" s="559"/>
      <c r="WN233" s="559"/>
      <c r="WO233" s="559"/>
      <c r="WP233" s="559"/>
      <c r="WQ233" s="559"/>
      <c r="WR233" s="559"/>
      <c r="WS233" s="559"/>
      <c r="WT233" s="559"/>
      <c r="WU233" s="559"/>
      <c r="WV233" s="559"/>
      <c r="WW233" s="559"/>
      <c r="WX233" s="559"/>
      <c r="WY233" s="559"/>
      <c r="WZ233" s="559"/>
      <c r="XA233" s="559"/>
      <c r="XB233" s="559"/>
      <c r="XC233" s="559"/>
      <c r="XD233" s="559"/>
      <c r="XE233" s="559"/>
      <c r="XF233" s="559"/>
      <c r="XG233" s="559"/>
      <c r="XH233" s="559"/>
      <c r="XI233" s="559"/>
      <c r="XJ233" s="559"/>
      <c r="XK233" s="559"/>
      <c r="XL233" s="559"/>
      <c r="XM233" s="559"/>
      <c r="XN233" s="559"/>
      <c r="XO233" s="559"/>
      <c r="XP233" s="559"/>
      <c r="XQ233" s="559"/>
      <c r="XR233" s="559"/>
      <c r="XS233" s="559"/>
      <c r="XT233" s="559"/>
      <c r="XU233" s="559"/>
      <c r="XV233" s="559"/>
      <c r="XW233" s="559"/>
      <c r="XX233" s="559"/>
      <c r="XY233" s="559"/>
      <c r="XZ233" s="559"/>
      <c r="YA233" s="559"/>
      <c r="YB233" s="559"/>
      <c r="YC233" s="559"/>
      <c r="YD233" s="559"/>
      <c r="YE233" s="559"/>
      <c r="YF233" s="559"/>
      <c r="YG233" s="559"/>
      <c r="YH233" s="559"/>
      <c r="YI233" s="559"/>
      <c r="YJ233" s="559"/>
      <c r="YK233" s="559"/>
      <c r="YL233" s="559"/>
      <c r="YM233" s="559"/>
      <c r="YN233" s="559"/>
      <c r="YO233" s="559"/>
      <c r="YP233" s="559"/>
      <c r="YQ233" s="559"/>
      <c r="YR233" s="559"/>
      <c r="YS233" s="559"/>
      <c r="YT233" s="559"/>
      <c r="YU233" s="559"/>
      <c r="YV233" s="559"/>
      <c r="YW233" s="559"/>
      <c r="YX233" s="559"/>
      <c r="YY233" s="559"/>
      <c r="YZ233" s="559"/>
      <c r="ZA233" s="559"/>
      <c r="ZB233" s="559"/>
      <c r="ZC233" s="559"/>
      <c r="ZD233" s="559"/>
      <c r="ZE233" s="559"/>
      <c r="ZF233" s="559"/>
      <c r="ZG233" s="559"/>
      <c r="ZH233" s="559"/>
      <c r="ZI233" s="559"/>
      <c r="ZJ233" s="559"/>
      <c r="ZK233" s="559"/>
      <c r="ZL233" s="559"/>
      <c r="ZM233" s="559"/>
      <c r="ZN233" s="559"/>
      <c r="ZO233" s="559"/>
      <c r="ZP233" s="559"/>
      <c r="ZQ233" s="559"/>
      <c r="ZR233" s="559"/>
      <c r="ZS233" s="559"/>
      <c r="ZT233" s="559"/>
      <c r="ZU233" s="559"/>
      <c r="ZV233" s="559"/>
      <c r="ZW233" s="559"/>
      <c r="ZX233" s="559"/>
      <c r="ZY233" s="559"/>
      <c r="ZZ233" s="559"/>
      <c r="AAA233" s="559"/>
      <c r="AAB233" s="559"/>
      <c r="AAC233" s="559"/>
      <c r="AAD233" s="559"/>
      <c r="AAE233" s="559"/>
      <c r="AAF233" s="559"/>
      <c r="AAG233" s="559"/>
      <c r="AAH233" s="559"/>
      <c r="AAI233" s="559"/>
      <c r="AAJ233" s="559"/>
      <c r="AAK233" s="559"/>
      <c r="AAL233" s="559"/>
      <c r="AAM233" s="559"/>
      <c r="AAN233" s="559"/>
      <c r="AAO233" s="559"/>
      <c r="AAP233" s="559"/>
      <c r="AAQ233" s="559"/>
      <c r="AAR233" s="559"/>
      <c r="AAS233" s="559"/>
      <c r="AAT233" s="559"/>
      <c r="AAU233" s="559"/>
      <c r="AAV233" s="559"/>
      <c r="AAW233" s="559"/>
      <c r="AAX233" s="559"/>
      <c r="AAY233" s="559"/>
      <c r="AAZ233" s="559"/>
      <c r="ABA233" s="559"/>
      <c r="ABB233" s="559"/>
      <c r="ABC233" s="559"/>
      <c r="ABD233" s="559"/>
      <c r="ABE233" s="559"/>
      <c r="ABF233" s="559"/>
      <c r="ABG233" s="559"/>
      <c r="ABH233" s="559"/>
      <c r="ABI233" s="559"/>
      <c r="ABJ233" s="559"/>
      <c r="ABK233" s="559"/>
      <c r="ABL233" s="559"/>
      <c r="ABM233" s="559"/>
      <c r="ABN233" s="559"/>
      <c r="ABO233" s="559"/>
      <c r="ABP233" s="559"/>
      <c r="ABQ233" s="559"/>
      <c r="ABR233" s="559"/>
      <c r="ABS233" s="559"/>
      <c r="ABT233" s="559"/>
      <c r="ABU233" s="559"/>
      <c r="ABV233" s="559"/>
      <c r="ABW233" s="559"/>
      <c r="ABX233" s="559"/>
      <c r="ABY233" s="559"/>
      <c r="ABZ233" s="559"/>
      <c r="ACA233" s="559"/>
      <c r="ACB233" s="559"/>
      <c r="ACC233" s="559"/>
      <c r="ACD233" s="559"/>
      <c r="ACE233" s="559"/>
      <c r="ACF233" s="559"/>
      <c r="ACG233" s="559"/>
      <c r="ACH233" s="559"/>
      <c r="ACI233" s="559"/>
      <c r="ACJ233" s="559"/>
      <c r="ACK233" s="559"/>
      <c r="ACL233" s="559"/>
      <c r="ACM233" s="559"/>
      <c r="ACN233" s="559"/>
      <c r="ACO233" s="559"/>
      <c r="ACP233" s="559"/>
      <c r="ACQ233" s="559"/>
      <c r="ACR233" s="559"/>
      <c r="ACS233" s="559"/>
      <c r="ACT233" s="559"/>
      <c r="ACU233" s="559"/>
      <c r="ACV233" s="559"/>
      <c r="ACW233" s="559"/>
      <c r="ACX233" s="559"/>
      <c r="ACY233" s="559"/>
      <c r="ACZ233" s="559"/>
      <c r="ADA233" s="559"/>
      <c r="ADB233" s="559"/>
      <c r="ADC233" s="559"/>
      <c r="ADD233" s="559"/>
      <c r="ADE233" s="559"/>
      <c r="ADF233" s="559"/>
      <c r="ADG233" s="559"/>
      <c r="ADH233" s="559"/>
      <c r="ADI233" s="559"/>
      <c r="ADJ233" s="559"/>
      <c r="ADK233" s="559"/>
      <c r="ADL233" s="559"/>
      <c r="ADM233" s="559"/>
      <c r="ADN233" s="559"/>
      <c r="ADO233" s="559"/>
      <c r="ADP233" s="559"/>
      <c r="ADQ233" s="559"/>
      <c r="ADR233" s="559"/>
      <c r="ADS233" s="559"/>
      <c r="ADT233" s="559"/>
      <c r="ADU233" s="559"/>
      <c r="ADV233" s="559"/>
      <c r="ADW233" s="559"/>
      <c r="ADX233" s="559"/>
      <c r="ADY233" s="559"/>
      <c r="ADZ233" s="559"/>
      <c r="AEA233" s="559"/>
      <c r="AEB233" s="559"/>
      <c r="AEC233" s="559"/>
      <c r="AED233" s="559"/>
      <c r="AEE233" s="559"/>
      <c r="AEF233" s="559"/>
      <c r="AEG233" s="559"/>
      <c r="AEH233" s="559"/>
      <c r="AEI233" s="559"/>
      <c r="AEJ233" s="559"/>
      <c r="AEK233" s="559"/>
      <c r="AEL233" s="559"/>
      <c r="AEM233" s="559"/>
      <c r="AEN233" s="559"/>
      <c r="AEO233" s="559"/>
      <c r="AEP233" s="559"/>
      <c r="AEQ233" s="559"/>
      <c r="AER233" s="559"/>
      <c r="AES233" s="559"/>
      <c r="AET233" s="559"/>
      <c r="AEU233" s="559"/>
      <c r="AEV233" s="559"/>
      <c r="AEW233" s="559"/>
      <c r="AEX233" s="559"/>
      <c r="AEY233" s="559"/>
      <c r="AEZ233" s="559"/>
      <c r="AFA233" s="559"/>
      <c r="AFB233" s="559"/>
      <c r="AFC233" s="559"/>
      <c r="AFD233" s="559"/>
      <c r="AFE233" s="559"/>
      <c r="AFF233" s="559"/>
      <c r="AFG233" s="559"/>
      <c r="AFH233" s="559"/>
      <c r="AFI233" s="559"/>
      <c r="AFJ233" s="559"/>
      <c r="AFK233" s="559"/>
      <c r="AFL233" s="559"/>
      <c r="AFM233" s="559"/>
      <c r="AFN233" s="559"/>
      <c r="AFO233" s="559"/>
      <c r="AFP233" s="559"/>
      <c r="AFQ233" s="559"/>
      <c r="AFR233" s="559"/>
      <c r="AFS233" s="559"/>
      <c r="AFT233" s="559"/>
      <c r="AFU233" s="559"/>
      <c r="AFV233" s="559"/>
      <c r="AFW233" s="559"/>
      <c r="AFX233" s="559"/>
      <c r="AFY233" s="559"/>
      <c r="AFZ233" s="559"/>
      <c r="AGA233" s="559"/>
      <c r="AGB233" s="559"/>
      <c r="AGC233" s="559"/>
      <c r="AGD233" s="559"/>
      <c r="AGE233" s="559"/>
      <c r="AGF233" s="559"/>
      <c r="AGG233" s="559"/>
      <c r="AGH233" s="559"/>
      <c r="AGI233" s="559"/>
      <c r="AGJ233" s="559"/>
      <c r="AGK233" s="559"/>
      <c r="AGL233" s="559"/>
      <c r="AGM233" s="559"/>
      <c r="AGN233" s="559"/>
      <c r="AGO233" s="559"/>
      <c r="AGP233" s="559"/>
      <c r="AGQ233" s="559"/>
      <c r="AGR233" s="559"/>
      <c r="AGS233" s="559"/>
      <c r="AGT233" s="559"/>
      <c r="AGU233" s="559"/>
      <c r="AGV233" s="559"/>
      <c r="AGW233" s="559"/>
      <c r="AGX233" s="559"/>
      <c r="AGY233" s="559"/>
      <c r="AGZ233" s="559"/>
      <c r="AHA233" s="559"/>
      <c r="AHB233" s="559"/>
      <c r="AHC233" s="559"/>
      <c r="AHD233" s="559"/>
      <c r="AHE233" s="559"/>
      <c r="AHF233" s="559"/>
      <c r="AHG233" s="559"/>
      <c r="AHH233" s="559"/>
      <c r="AHI233" s="559"/>
      <c r="AHJ233" s="559"/>
      <c r="AHK233" s="559"/>
      <c r="AHL233" s="559"/>
      <c r="AHM233" s="559"/>
      <c r="AHN233" s="559"/>
      <c r="AHO233" s="559"/>
      <c r="AHP233" s="559"/>
      <c r="AHQ233" s="559"/>
      <c r="AHR233" s="559"/>
      <c r="AHS233" s="559"/>
      <c r="AHT233" s="559"/>
      <c r="AHU233" s="559"/>
      <c r="AHV233" s="559"/>
      <c r="AHW233" s="559"/>
      <c r="AHX233" s="559"/>
      <c r="AHY233" s="559"/>
      <c r="AHZ233" s="559"/>
      <c r="AIA233" s="559"/>
      <c r="AIB233" s="559"/>
      <c r="AIC233" s="559"/>
      <c r="AID233" s="559"/>
      <c r="AIE233" s="559"/>
      <c r="AIF233" s="559"/>
      <c r="AIG233" s="559"/>
      <c r="AIH233" s="559"/>
      <c r="AII233" s="559"/>
      <c r="AIJ233" s="559"/>
      <c r="AIK233" s="559"/>
      <c r="AIL233" s="559"/>
      <c r="AIM233" s="559"/>
      <c r="AIN233" s="559"/>
      <c r="AIO233" s="559"/>
      <c r="AIP233" s="559"/>
      <c r="AIQ233" s="559"/>
      <c r="AIR233" s="559"/>
      <c r="AIS233" s="559"/>
      <c r="AIT233" s="559"/>
      <c r="AIU233" s="559"/>
      <c r="AIV233" s="559"/>
      <c r="AIW233" s="559"/>
      <c r="AIX233" s="559"/>
      <c r="AIY233" s="559"/>
      <c r="AIZ233" s="559"/>
      <c r="AJA233" s="559"/>
      <c r="AJB233" s="559"/>
      <c r="AJC233" s="559"/>
      <c r="AJD233" s="559"/>
      <c r="AJE233" s="559"/>
      <c r="AJF233" s="559"/>
      <c r="AJG233" s="559"/>
      <c r="AJH233" s="559"/>
      <c r="AJI233" s="559"/>
      <c r="AJJ233" s="559"/>
      <c r="AJK233" s="559"/>
      <c r="AJL233" s="559"/>
      <c r="AJM233" s="559"/>
      <c r="AJN233" s="559"/>
      <c r="AJO233" s="559"/>
      <c r="AJP233" s="559"/>
      <c r="AJQ233" s="559"/>
      <c r="AJR233" s="559"/>
      <c r="AJS233" s="559"/>
      <c r="AJT233" s="559"/>
      <c r="AJU233" s="559"/>
      <c r="AJV233" s="559"/>
      <c r="AJW233" s="559"/>
      <c r="AJX233" s="559"/>
      <c r="AJY233" s="559"/>
      <c r="AJZ233" s="559"/>
      <c r="AKA233" s="559"/>
      <c r="AKB233" s="559"/>
      <c r="AKC233" s="559"/>
      <c r="AKD233" s="559"/>
      <c r="AKE233" s="559"/>
      <c r="AKF233" s="559"/>
      <c r="AKG233" s="559"/>
      <c r="AKH233" s="559"/>
      <c r="AKI233" s="559"/>
      <c r="AKJ233" s="559"/>
      <c r="AKK233" s="559"/>
      <c r="AKL233" s="559"/>
      <c r="AKM233" s="559"/>
      <c r="AKN233" s="559"/>
      <c r="AKO233" s="559"/>
      <c r="AKP233" s="559"/>
      <c r="AKQ233" s="559"/>
      <c r="AKR233" s="559"/>
      <c r="AKS233" s="559"/>
      <c r="AKT233" s="559"/>
      <c r="AKU233" s="559"/>
      <c r="AKV233" s="559"/>
      <c r="AKW233" s="559"/>
      <c r="AKX233" s="559"/>
      <c r="AKY233" s="559"/>
      <c r="AKZ233" s="559"/>
      <c r="ALA233" s="559"/>
      <c r="ALB233" s="559"/>
      <c r="ALC233" s="559"/>
      <c r="ALD233" s="559"/>
      <c r="ALE233" s="559"/>
      <c r="ALF233" s="559"/>
      <c r="ALG233" s="559"/>
      <c r="ALH233" s="559"/>
      <c r="ALI233" s="559"/>
      <c r="ALJ233" s="559"/>
      <c r="ALK233" s="559"/>
      <c r="ALL233" s="559"/>
      <c r="ALM233" s="559"/>
      <c r="ALN233" s="559"/>
      <c r="ALO233" s="559"/>
      <c r="ALP233" s="559"/>
      <c r="ALQ233" s="559"/>
      <c r="ALR233" s="559"/>
      <c r="ALS233" s="559"/>
      <c r="ALT233" s="559"/>
      <c r="ALU233" s="559"/>
      <c r="ALV233" s="559"/>
      <c r="ALW233" s="559"/>
      <c r="ALX233" s="559"/>
      <c r="ALY233" s="559"/>
      <c r="ALZ233" s="559"/>
      <c r="AMA233" s="559"/>
      <c r="AMB233" s="559"/>
      <c r="AMC233" s="559"/>
      <c r="AMD233" s="559"/>
      <c r="AME233" s="559"/>
      <c r="AMF233" s="559"/>
      <c r="AMG233" s="559"/>
      <c r="AMH233" s="559"/>
      <c r="AMI233" s="559"/>
      <c r="AMJ233" s="559"/>
    </row>
    <row r="234" spans="1:1024" x14ac:dyDescent="0.25">
      <c r="A234" s="372" t="s">
        <v>863</v>
      </c>
      <c r="B234" s="257">
        <v>234</v>
      </c>
      <c r="C234" s="258" t="s">
        <v>864</v>
      </c>
      <c r="D234" s="290" t="s">
        <v>865</v>
      </c>
      <c r="E234" s="286"/>
      <c r="F234" s="291"/>
      <c r="G234" s="280"/>
      <c r="H234" s="280"/>
      <c r="I234" s="492">
        <v>209.4</v>
      </c>
      <c r="J234" s="292"/>
      <c r="K234" s="293"/>
      <c r="L234" s="293">
        <v>1</v>
      </c>
      <c r="M234" s="293"/>
      <c r="N234" s="293"/>
      <c r="O234" s="393"/>
      <c r="P234" s="393"/>
      <c r="Q234" s="293"/>
      <c r="R234" s="293"/>
      <c r="S234" s="293"/>
      <c r="T234" s="293"/>
      <c r="U234" s="293"/>
      <c r="V234" s="293"/>
      <c r="W234" s="283">
        <f t="shared" si="113"/>
        <v>100</v>
      </c>
      <c r="X234" s="283">
        <f t="shared" si="100"/>
        <v>100</v>
      </c>
      <c r="Y234" s="283">
        <f t="shared" si="112"/>
        <v>100</v>
      </c>
      <c r="Z234" s="283">
        <f t="shared" si="114"/>
        <v>100</v>
      </c>
      <c r="AA234" s="283">
        <f t="shared" si="115"/>
        <v>100</v>
      </c>
      <c r="AB234" s="287">
        <f t="shared" si="116"/>
        <v>100</v>
      </c>
      <c r="AC234" s="287">
        <f t="shared" si="117"/>
        <v>100</v>
      </c>
      <c r="AD234" s="287">
        <f t="shared" si="118"/>
        <v>100</v>
      </c>
      <c r="AE234" s="284">
        <f t="shared" si="111"/>
        <v>1</v>
      </c>
      <c r="AF234" s="284">
        <f t="shared" si="96"/>
        <v>100</v>
      </c>
      <c r="AG234" s="268">
        <f t="shared" si="107"/>
        <v>100</v>
      </c>
      <c r="AH234" s="268">
        <f t="shared" si="108"/>
        <v>100</v>
      </c>
      <c r="AI234" s="268">
        <f t="shared" si="109"/>
        <v>100</v>
      </c>
      <c r="AJ234" s="268">
        <f t="shared" si="110"/>
        <v>100</v>
      </c>
      <c r="AK234" s="506" t="s">
        <v>24348</v>
      </c>
      <c r="AL234" s="286"/>
      <c r="AM234" s="286"/>
      <c r="AN234" s="511"/>
      <c r="AO234" s="357"/>
      <c r="AP234" s="357"/>
      <c r="AQ234" s="286"/>
      <c r="AR234" s="171" t="s">
        <v>866</v>
      </c>
      <c r="AS234" s="171"/>
      <c r="AT234" s="286"/>
      <c r="AU234" s="286"/>
      <c r="AV234" s="559"/>
    </row>
    <row r="235" spans="1:1024" x14ac:dyDescent="0.25">
      <c r="A235" s="372" t="s">
        <v>867</v>
      </c>
      <c r="B235" s="257">
        <v>235</v>
      </c>
      <c r="C235" s="258" t="s">
        <v>868</v>
      </c>
      <c r="D235" s="290" t="s">
        <v>869</v>
      </c>
      <c r="E235" s="286"/>
      <c r="F235" s="291"/>
      <c r="G235" s="280"/>
      <c r="H235" s="280"/>
      <c r="I235" s="492">
        <v>45</v>
      </c>
      <c r="J235" s="278">
        <v>2</v>
      </c>
      <c r="K235" s="430">
        <v>2</v>
      </c>
      <c r="L235" s="400">
        <v>1</v>
      </c>
      <c r="M235" s="293"/>
      <c r="N235" s="293"/>
      <c r="O235" s="439"/>
      <c r="P235" s="393">
        <v>335</v>
      </c>
      <c r="Q235" s="379"/>
      <c r="R235" s="293"/>
      <c r="S235" s="293"/>
      <c r="T235" s="293"/>
      <c r="U235" s="293"/>
      <c r="V235" s="293"/>
      <c r="W235" s="283">
        <f t="shared" si="113"/>
        <v>100</v>
      </c>
      <c r="X235" s="283">
        <f t="shared" si="100"/>
        <v>100</v>
      </c>
      <c r="Y235" s="283">
        <f t="shared" si="112"/>
        <v>20</v>
      </c>
      <c r="Z235" s="283">
        <f t="shared" si="114"/>
        <v>100</v>
      </c>
      <c r="AA235" s="283">
        <f t="shared" si="115"/>
        <v>100</v>
      </c>
      <c r="AB235" s="287">
        <f t="shared" si="116"/>
        <v>100</v>
      </c>
      <c r="AC235" s="287">
        <f t="shared" si="117"/>
        <v>100</v>
      </c>
      <c r="AD235" s="287">
        <f t="shared" si="118"/>
        <v>100</v>
      </c>
      <c r="AE235" s="284">
        <f t="shared" si="111"/>
        <v>1</v>
      </c>
      <c r="AF235" s="284">
        <f t="shared" si="96"/>
        <v>100</v>
      </c>
      <c r="AG235" s="268">
        <f t="shared" ref="AG235:AG266" si="119">IF(OR(OR(EXACT(J235,"1A"),EXACT(J235,"1B"),EXACT(J235,"1C")),K235=1),1,IF(K235=2,10,100))</f>
        <v>10</v>
      </c>
      <c r="AH235" s="268">
        <f t="shared" ref="AH235:AH266" si="120">IF(OR(EXACT(J235,"1A"),EXACT(J235,"1B"),EXACT(J235,"1C")),1,IF(J235=2,10,100))</f>
        <v>10</v>
      </c>
      <c r="AI235" s="268">
        <f t="shared" ref="AI235:AI266" si="121">IF(OR(EXACT(J235,"1A"),EXACT(J235,"1B"),EXACT(J235,"1C"),K235=1),3,100)</f>
        <v>100</v>
      </c>
      <c r="AJ235" s="268">
        <f t="shared" ref="AJ235:AJ266" si="122">IF(OR(EXACT(J235,"1A"),EXACT(J235,"1B"),EXACT(J235,"1C")),5,100)</f>
        <v>100</v>
      </c>
      <c r="AK235" s="506" t="s">
        <v>24111</v>
      </c>
      <c r="AL235" s="293"/>
      <c r="AM235" s="278">
        <v>3</v>
      </c>
      <c r="AN235" s="511"/>
      <c r="AO235" s="357"/>
      <c r="AP235" s="357"/>
      <c r="AQ235" s="286"/>
      <c r="AR235" s="171" t="s">
        <v>870</v>
      </c>
      <c r="AS235" s="171"/>
      <c r="AT235" s="286"/>
      <c r="AU235" s="286"/>
      <c r="AV235" s="559"/>
      <c r="AW235" s="170"/>
      <c r="AX235" s="170"/>
      <c r="AY235" s="170"/>
      <c r="AZ235" s="170"/>
      <c r="BA235" s="170"/>
      <c r="BB235" s="170"/>
      <c r="BC235" s="170"/>
      <c r="BD235" s="170"/>
      <c r="BE235" s="170"/>
      <c r="BF235" s="170"/>
      <c r="BG235" s="170"/>
      <c r="BH235" s="170"/>
      <c r="BI235" s="170"/>
      <c r="BJ235" s="170"/>
      <c r="BK235" s="170"/>
      <c r="BL235" s="170"/>
      <c r="BM235" s="170"/>
      <c r="BN235" s="170"/>
      <c r="BO235" s="170"/>
      <c r="BP235" s="170"/>
      <c r="BQ235" s="170"/>
      <c r="BR235" s="170"/>
      <c r="BS235" s="170"/>
      <c r="BT235" s="170"/>
      <c r="BU235" s="170"/>
      <c r="BV235" s="170"/>
      <c r="BW235" s="170"/>
      <c r="BX235" s="170"/>
      <c r="BY235" s="170"/>
      <c r="BZ235" s="170"/>
      <c r="CA235" s="170"/>
      <c r="CB235" s="170"/>
      <c r="CC235" s="170"/>
      <c r="CD235" s="170"/>
      <c r="CE235" s="170"/>
      <c r="CF235" s="170"/>
      <c r="CG235" s="170"/>
      <c r="CH235" s="170"/>
      <c r="CI235" s="170"/>
      <c r="CJ235" s="170"/>
      <c r="CK235" s="170"/>
      <c r="CL235" s="170"/>
      <c r="CM235" s="170"/>
      <c r="CN235" s="170"/>
      <c r="CO235" s="170"/>
      <c r="CP235" s="170"/>
      <c r="CQ235" s="170"/>
      <c r="CR235" s="170"/>
      <c r="CS235" s="170"/>
      <c r="CT235" s="170"/>
      <c r="CU235" s="170"/>
      <c r="CV235" s="170"/>
      <c r="CW235" s="170"/>
      <c r="CX235" s="170"/>
      <c r="CY235" s="170"/>
      <c r="CZ235" s="170"/>
      <c r="DA235" s="170"/>
      <c r="DB235" s="170"/>
      <c r="DC235" s="170"/>
      <c r="DD235" s="170"/>
      <c r="DE235" s="170"/>
      <c r="DF235" s="170"/>
      <c r="DG235" s="170"/>
      <c r="DH235" s="170"/>
      <c r="DI235" s="170"/>
      <c r="DJ235" s="170"/>
      <c r="DK235" s="170"/>
      <c r="DL235" s="170"/>
      <c r="DM235" s="170"/>
      <c r="DN235" s="170"/>
      <c r="DO235" s="170"/>
      <c r="DP235" s="170"/>
      <c r="DQ235" s="170"/>
      <c r="DR235" s="170"/>
      <c r="DS235" s="170"/>
      <c r="DT235" s="170"/>
      <c r="DU235" s="170"/>
      <c r="DV235" s="170"/>
      <c r="DW235" s="170"/>
      <c r="DX235" s="170"/>
      <c r="DY235" s="170"/>
      <c r="DZ235" s="170"/>
      <c r="EA235" s="170"/>
      <c r="EB235" s="170"/>
      <c r="EC235" s="170"/>
      <c r="ED235" s="170"/>
      <c r="EE235" s="170"/>
      <c r="EF235" s="170"/>
      <c r="EG235" s="170"/>
      <c r="EH235" s="170"/>
      <c r="EI235" s="170"/>
      <c r="EJ235" s="170"/>
      <c r="EK235" s="170"/>
      <c r="EL235" s="170"/>
      <c r="EM235" s="170"/>
      <c r="EN235" s="170"/>
      <c r="EO235" s="170"/>
      <c r="EP235" s="170"/>
      <c r="EQ235" s="170"/>
      <c r="ER235" s="170"/>
      <c r="ES235" s="170"/>
      <c r="ET235" s="170"/>
      <c r="EU235" s="170"/>
      <c r="EV235" s="170"/>
      <c r="EW235" s="170"/>
      <c r="EX235" s="170"/>
      <c r="EY235" s="170"/>
      <c r="EZ235" s="170"/>
      <c r="FA235" s="170"/>
      <c r="FB235" s="170"/>
      <c r="FC235" s="170"/>
      <c r="FD235" s="170"/>
      <c r="FE235" s="170"/>
      <c r="FF235" s="170"/>
      <c r="FG235" s="170"/>
      <c r="FH235" s="170"/>
      <c r="FI235" s="170"/>
      <c r="FJ235" s="170"/>
      <c r="FK235" s="170"/>
      <c r="FL235" s="170"/>
      <c r="FM235" s="170"/>
      <c r="FN235" s="170"/>
      <c r="FO235" s="170"/>
      <c r="FP235" s="170"/>
      <c r="FQ235" s="170"/>
      <c r="FR235" s="170"/>
      <c r="FS235" s="170"/>
      <c r="FT235" s="170"/>
      <c r="FU235" s="170"/>
      <c r="FV235" s="170"/>
      <c r="FW235" s="170"/>
      <c r="FX235" s="170"/>
      <c r="FY235" s="170"/>
      <c r="FZ235" s="170"/>
      <c r="GA235" s="170"/>
      <c r="GB235" s="170"/>
      <c r="GC235" s="170"/>
      <c r="GD235" s="170"/>
      <c r="GE235" s="170"/>
      <c r="GF235" s="170"/>
      <c r="GG235" s="170"/>
      <c r="GH235" s="170"/>
      <c r="GI235" s="170"/>
      <c r="GJ235" s="170"/>
      <c r="GK235" s="170"/>
      <c r="GL235" s="170"/>
      <c r="GM235" s="170"/>
      <c r="GN235" s="170"/>
      <c r="GO235" s="170"/>
      <c r="GP235" s="170"/>
      <c r="GQ235" s="170"/>
      <c r="GR235" s="170"/>
      <c r="GS235" s="170"/>
      <c r="GT235" s="170"/>
      <c r="GU235" s="170"/>
      <c r="GV235" s="170"/>
      <c r="GW235" s="170"/>
      <c r="GX235" s="170"/>
      <c r="GY235" s="170"/>
      <c r="GZ235" s="170"/>
      <c r="HA235" s="170"/>
      <c r="HB235" s="170"/>
      <c r="HC235" s="170"/>
      <c r="HD235" s="170"/>
      <c r="HE235" s="170"/>
      <c r="HF235" s="170"/>
      <c r="HG235" s="170"/>
      <c r="HH235" s="170"/>
      <c r="HI235" s="170"/>
      <c r="HJ235" s="170"/>
      <c r="HK235" s="170"/>
      <c r="HL235" s="170"/>
      <c r="HM235" s="170"/>
      <c r="HN235" s="170"/>
      <c r="HO235" s="170"/>
      <c r="HP235" s="170"/>
      <c r="HQ235" s="170"/>
      <c r="HR235" s="170"/>
      <c r="HS235" s="170"/>
      <c r="HT235" s="170"/>
      <c r="HU235" s="170"/>
      <c r="HV235" s="170"/>
      <c r="HW235" s="170"/>
      <c r="HX235" s="170"/>
      <c r="HY235" s="170"/>
      <c r="HZ235" s="170"/>
      <c r="IA235" s="170"/>
      <c r="IB235" s="170"/>
      <c r="IC235" s="170"/>
      <c r="ID235" s="170"/>
      <c r="IE235" s="170"/>
      <c r="IF235" s="170"/>
      <c r="IG235" s="170"/>
      <c r="IH235" s="170"/>
      <c r="II235" s="170"/>
      <c r="IJ235" s="170"/>
      <c r="IK235" s="170"/>
      <c r="IL235" s="170"/>
      <c r="IM235" s="170"/>
      <c r="IN235" s="170"/>
      <c r="IO235" s="170"/>
      <c r="IP235" s="170"/>
      <c r="IQ235" s="170"/>
      <c r="IR235" s="170"/>
      <c r="IS235" s="170"/>
      <c r="IT235" s="170"/>
      <c r="IU235" s="170"/>
      <c r="IV235" s="170"/>
      <c r="IW235" s="170"/>
      <c r="IX235" s="170"/>
      <c r="IY235" s="170"/>
      <c r="IZ235" s="170"/>
      <c r="JA235" s="170"/>
      <c r="JB235" s="170"/>
      <c r="JC235" s="170"/>
      <c r="JD235" s="170"/>
      <c r="JE235" s="170"/>
      <c r="JF235" s="170"/>
      <c r="JG235" s="170"/>
      <c r="JH235" s="170"/>
      <c r="JI235" s="170"/>
      <c r="JJ235" s="170"/>
      <c r="JK235" s="170"/>
      <c r="JL235" s="170"/>
      <c r="JM235" s="170"/>
      <c r="JN235" s="170"/>
      <c r="JO235" s="170"/>
      <c r="JP235" s="170"/>
      <c r="JQ235" s="170"/>
      <c r="JR235" s="170"/>
      <c r="JS235" s="170"/>
      <c r="JT235" s="170"/>
      <c r="JU235" s="170"/>
      <c r="JV235" s="170"/>
      <c r="JW235" s="170"/>
      <c r="JX235" s="170"/>
      <c r="JY235" s="170"/>
      <c r="JZ235" s="170"/>
      <c r="KA235" s="170"/>
      <c r="KB235" s="170"/>
      <c r="KC235" s="170"/>
      <c r="KD235" s="170"/>
      <c r="KE235" s="170"/>
      <c r="KF235" s="170"/>
      <c r="KG235" s="170"/>
      <c r="KH235" s="170"/>
      <c r="KI235" s="170"/>
      <c r="KJ235" s="170"/>
      <c r="KK235" s="170"/>
      <c r="KL235" s="170"/>
      <c r="KM235" s="170"/>
      <c r="KN235" s="170"/>
      <c r="KO235" s="170"/>
      <c r="KP235" s="170"/>
      <c r="KQ235" s="170"/>
      <c r="KR235" s="170"/>
      <c r="KS235" s="170"/>
      <c r="KT235" s="170"/>
      <c r="KU235" s="170"/>
      <c r="KV235" s="170"/>
      <c r="KW235" s="170"/>
      <c r="KX235" s="170"/>
      <c r="KY235" s="170"/>
      <c r="KZ235" s="170"/>
      <c r="LA235" s="170"/>
      <c r="LB235" s="170"/>
      <c r="LC235" s="170"/>
      <c r="LD235" s="170"/>
      <c r="LE235" s="170"/>
      <c r="LF235" s="170"/>
      <c r="LG235" s="170"/>
      <c r="LH235" s="170"/>
      <c r="LI235" s="170"/>
      <c r="LJ235" s="170"/>
      <c r="LK235" s="170"/>
      <c r="LL235" s="170"/>
      <c r="LM235" s="170"/>
      <c r="LN235" s="170"/>
      <c r="LO235" s="170"/>
      <c r="LP235" s="170"/>
      <c r="LQ235" s="170"/>
      <c r="LR235" s="170"/>
      <c r="LS235" s="170"/>
      <c r="LT235" s="170"/>
      <c r="LU235" s="170"/>
      <c r="LV235" s="170"/>
      <c r="LW235" s="170"/>
      <c r="LX235" s="170"/>
      <c r="LY235" s="170"/>
      <c r="LZ235" s="170"/>
      <c r="MA235" s="170"/>
      <c r="MB235" s="170"/>
      <c r="MC235" s="170"/>
      <c r="MD235" s="170"/>
      <c r="ME235" s="170"/>
      <c r="MF235" s="170"/>
      <c r="MG235" s="170"/>
      <c r="MH235" s="170"/>
      <c r="MI235" s="170"/>
      <c r="MJ235" s="170"/>
      <c r="MK235" s="170"/>
      <c r="ML235" s="170"/>
      <c r="MM235" s="170"/>
      <c r="MN235" s="170"/>
      <c r="MO235" s="170"/>
      <c r="MP235" s="170"/>
      <c r="MQ235" s="170"/>
      <c r="MR235" s="170"/>
      <c r="MS235" s="170"/>
      <c r="MT235" s="170"/>
      <c r="MU235" s="170"/>
      <c r="MV235" s="170"/>
      <c r="MW235" s="170"/>
      <c r="MX235" s="170"/>
      <c r="MY235" s="170"/>
      <c r="MZ235" s="170"/>
      <c r="NA235" s="170"/>
      <c r="NB235" s="170"/>
      <c r="NC235" s="170"/>
      <c r="ND235" s="170"/>
      <c r="NE235" s="170"/>
      <c r="NF235" s="170"/>
      <c r="NG235" s="170"/>
      <c r="NH235" s="170"/>
      <c r="NI235" s="170"/>
      <c r="NJ235" s="170"/>
      <c r="NK235" s="170"/>
      <c r="NL235" s="170"/>
      <c r="NM235" s="170"/>
      <c r="NN235" s="170"/>
      <c r="NO235" s="170"/>
      <c r="NP235" s="170"/>
      <c r="NQ235" s="170"/>
      <c r="NR235" s="170"/>
      <c r="NS235" s="170"/>
      <c r="NT235" s="170"/>
      <c r="NU235" s="170"/>
      <c r="NV235" s="170"/>
      <c r="NW235" s="170"/>
      <c r="NX235" s="170"/>
      <c r="NY235" s="170"/>
      <c r="NZ235" s="170"/>
      <c r="OA235" s="170"/>
      <c r="OB235" s="170"/>
      <c r="OC235" s="170"/>
      <c r="OD235" s="170"/>
      <c r="OE235" s="170"/>
      <c r="OF235" s="170"/>
      <c r="OG235" s="170"/>
      <c r="OH235" s="170"/>
      <c r="OI235" s="170"/>
      <c r="OJ235" s="170"/>
      <c r="OK235" s="170"/>
      <c r="OL235" s="170"/>
      <c r="OM235" s="170"/>
      <c r="ON235" s="170"/>
      <c r="OO235" s="170"/>
      <c r="OP235" s="170"/>
      <c r="OQ235" s="170"/>
      <c r="OR235" s="170"/>
      <c r="OS235" s="170"/>
      <c r="OT235" s="170"/>
      <c r="OU235" s="170"/>
      <c r="OV235" s="170"/>
      <c r="OW235" s="170"/>
      <c r="OX235" s="170"/>
      <c r="OY235" s="170"/>
      <c r="OZ235" s="170"/>
      <c r="PA235" s="170"/>
      <c r="PB235" s="170"/>
      <c r="PC235" s="170"/>
      <c r="PD235" s="170"/>
      <c r="PE235" s="170"/>
      <c r="PF235" s="170"/>
      <c r="PG235" s="170"/>
      <c r="PH235" s="170"/>
      <c r="PI235" s="170"/>
      <c r="PJ235" s="170"/>
      <c r="PK235" s="170"/>
      <c r="PL235" s="170"/>
      <c r="PM235" s="170"/>
      <c r="PN235" s="170"/>
      <c r="PO235" s="170"/>
      <c r="PP235" s="170"/>
      <c r="PQ235" s="170"/>
      <c r="PR235" s="170"/>
      <c r="PS235" s="170"/>
      <c r="PT235" s="170"/>
      <c r="PU235" s="170"/>
      <c r="PV235" s="170"/>
      <c r="PW235" s="170"/>
      <c r="PX235" s="170"/>
      <c r="PY235" s="170"/>
      <c r="PZ235" s="170"/>
      <c r="QA235" s="170"/>
      <c r="QB235" s="170"/>
      <c r="QC235" s="170"/>
      <c r="QD235" s="170"/>
      <c r="QE235" s="170"/>
      <c r="QF235" s="170"/>
      <c r="QG235" s="170"/>
      <c r="QH235" s="170"/>
      <c r="QI235" s="170"/>
      <c r="QJ235" s="170"/>
      <c r="QK235" s="170"/>
      <c r="QL235" s="170"/>
      <c r="QM235" s="170"/>
      <c r="QN235" s="170"/>
      <c r="QO235" s="170"/>
      <c r="QP235" s="170"/>
      <c r="QQ235" s="170"/>
      <c r="QR235" s="170"/>
      <c r="QS235" s="170"/>
      <c r="QT235" s="170"/>
      <c r="QU235" s="170"/>
      <c r="QV235" s="170"/>
      <c r="QW235" s="170"/>
      <c r="QX235" s="170"/>
      <c r="QY235" s="170"/>
      <c r="QZ235" s="170"/>
      <c r="RA235" s="170"/>
      <c r="RB235" s="170"/>
      <c r="RC235" s="170"/>
      <c r="RD235" s="170"/>
      <c r="RE235" s="170"/>
      <c r="RF235" s="170"/>
      <c r="RG235" s="170"/>
      <c r="RH235" s="170"/>
      <c r="RI235" s="170"/>
      <c r="RJ235" s="170"/>
      <c r="RK235" s="170"/>
      <c r="RL235" s="170"/>
      <c r="RM235" s="170"/>
      <c r="RN235" s="170"/>
      <c r="RO235" s="170"/>
      <c r="RP235" s="170"/>
      <c r="RQ235" s="170"/>
      <c r="RR235" s="170"/>
      <c r="RS235" s="170"/>
      <c r="RT235" s="170"/>
      <c r="RU235" s="170"/>
      <c r="RV235" s="170"/>
      <c r="RW235" s="170"/>
      <c r="RX235" s="170"/>
      <c r="RY235" s="170"/>
      <c r="RZ235" s="170"/>
      <c r="SA235" s="170"/>
      <c r="SB235" s="170"/>
      <c r="SC235" s="170"/>
      <c r="SD235" s="170"/>
      <c r="SE235" s="170"/>
      <c r="SF235" s="170"/>
      <c r="SG235" s="170"/>
      <c r="SH235" s="170"/>
      <c r="SI235" s="170"/>
      <c r="SJ235" s="170"/>
      <c r="SK235" s="170"/>
      <c r="SL235" s="170"/>
      <c r="SM235" s="170"/>
      <c r="SN235" s="170"/>
      <c r="SO235" s="170"/>
      <c r="SP235" s="170"/>
      <c r="SQ235" s="170"/>
      <c r="SR235" s="170"/>
      <c r="SS235" s="170"/>
      <c r="ST235" s="170"/>
      <c r="SU235" s="170"/>
      <c r="SV235" s="170"/>
      <c r="SW235" s="170"/>
      <c r="SX235" s="170"/>
      <c r="SY235" s="170"/>
      <c r="SZ235" s="170"/>
      <c r="TA235" s="170"/>
      <c r="TB235" s="170"/>
      <c r="TC235" s="170"/>
      <c r="TD235" s="170"/>
      <c r="TE235" s="170"/>
      <c r="TF235" s="170"/>
      <c r="TG235" s="170"/>
      <c r="TH235" s="170"/>
      <c r="TI235" s="170"/>
      <c r="TJ235" s="170"/>
      <c r="TK235" s="170"/>
      <c r="TL235" s="170"/>
      <c r="TM235" s="170"/>
      <c r="TN235" s="170"/>
      <c r="TO235" s="170"/>
      <c r="TP235" s="170"/>
      <c r="TQ235" s="170"/>
      <c r="TR235" s="170"/>
      <c r="TS235" s="170"/>
      <c r="TT235" s="170"/>
      <c r="TU235" s="170"/>
      <c r="TV235" s="170"/>
      <c r="TW235" s="170"/>
      <c r="TX235" s="170"/>
      <c r="TY235" s="170"/>
      <c r="TZ235" s="170"/>
      <c r="UA235" s="170"/>
      <c r="UB235" s="170"/>
      <c r="UC235" s="170"/>
      <c r="UD235" s="170"/>
      <c r="UE235" s="170"/>
      <c r="UF235" s="170"/>
      <c r="UG235" s="170"/>
      <c r="UH235" s="170"/>
      <c r="UI235" s="170"/>
      <c r="UJ235" s="170"/>
      <c r="UK235" s="170"/>
      <c r="UL235" s="170"/>
      <c r="UM235" s="170"/>
      <c r="UN235" s="170"/>
      <c r="UO235" s="170"/>
      <c r="UP235" s="170"/>
      <c r="UQ235" s="170"/>
      <c r="UR235" s="170"/>
      <c r="US235" s="170"/>
      <c r="UT235" s="170"/>
      <c r="UU235" s="170"/>
      <c r="UV235" s="170"/>
      <c r="UW235" s="170"/>
      <c r="UX235" s="170"/>
      <c r="UY235" s="170"/>
      <c r="UZ235" s="170"/>
      <c r="VA235" s="170"/>
      <c r="VB235" s="170"/>
      <c r="VC235" s="170"/>
      <c r="VD235" s="170"/>
      <c r="VE235" s="170"/>
      <c r="VF235" s="170"/>
      <c r="VG235" s="170"/>
      <c r="VH235" s="170"/>
      <c r="VI235" s="170"/>
      <c r="VJ235" s="170"/>
      <c r="VK235" s="170"/>
      <c r="VL235" s="170"/>
      <c r="VM235" s="170"/>
      <c r="VN235" s="170"/>
      <c r="VO235" s="170"/>
      <c r="VP235" s="170"/>
      <c r="VQ235" s="170"/>
      <c r="VR235" s="170"/>
      <c r="VS235" s="170"/>
      <c r="VT235" s="170"/>
      <c r="VU235" s="170"/>
      <c r="VV235" s="170"/>
      <c r="VW235" s="170"/>
      <c r="VX235" s="170"/>
      <c r="VY235" s="170"/>
      <c r="VZ235" s="170"/>
      <c r="WA235" s="170"/>
      <c r="WB235" s="170"/>
      <c r="WC235" s="170"/>
      <c r="WD235" s="170"/>
      <c r="WE235" s="170"/>
      <c r="WF235" s="170"/>
      <c r="WG235" s="170"/>
      <c r="WH235" s="170"/>
      <c r="WI235" s="170"/>
      <c r="WJ235" s="170"/>
      <c r="WK235" s="170"/>
      <c r="WL235" s="170"/>
      <c r="WM235" s="170"/>
      <c r="WN235" s="170"/>
      <c r="WO235" s="170"/>
      <c r="WP235" s="170"/>
      <c r="WQ235" s="170"/>
      <c r="WR235" s="170"/>
      <c r="WS235" s="170"/>
      <c r="WT235" s="170"/>
      <c r="WU235" s="170"/>
      <c r="WV235" s="170"/>
      <c r="WW235" s="170"/>
      <c r="WX235" s="170"/>
      <c r="WY235" s="170"/>
      <c r="WZ235" s="170"/>
      <c r="XA235" s="170"/>
      <c r="XB235" s="170"/>
      <c r="XC235" s="170"/>
      <c r="XD235" s="170"/>
      <c r="XE235" s="170"/>
      <c r="XF235" s="170"/>
      <c r="XG235" s="170"/>
      <c r="XH235" s="170"/>
      <c r="XI235" s="170"/>
      <c r="XJ235" s="170"/>
      <c r="XK235" s="170"/>
      <c r="XL235" s="170"/>
      <c r="XM235" s="170"/>
      <c r="XN235" s="170"/>
      <c r="XO235" s="170"/>
      <c r="XP235" s="170"/>
      <c r="XQ235" s="170"/>
      <c r="XR235" s="170"/>
      <c r="XS235" s="170"/>
      <c r="XT235" s="170"/>
      <c r="XU235" s="170"/>
      <c r="XV235" s="170"/>
      <c r="XW235" s="170"/>
      <c r="XX235" s="170"/>
      <c r="XY235" s="170"/>
      <c r="XZ235" s="170"/>
      <c r="YA235" s="170"/>
      <c r="YB235" s="170"/>
      <c r="YC235" s="170"/>
      <c r="YD235" s="170"/>
      <c r="YE235" s="170"/>
      <c r="YF235" s="170"/>
      <c r="YG235" s="170"/>
      <c r="YH235" s="170"/>
      <c r="YI235" s="170"/>
      <c r="YJ235" s="170"/>
      <c r="YK235" s="170"/>
      <c r="YL235" s="170"/>
      <c r="YM235" s="170"/>
      <c r="YN235" s="170"/>
      <c r="YO235" s="170"/>
      <c r="YP235" s="170"/>
      <c r="YQ235" s="170"/>
      <c r="YR235" s="170"/>
      <c r="YS235" s="170"/>
      <c r="YT235" s="170"/>
      <c r="YU235" s="170"/>
      <c r="YV235" s="170"/>
      <c r="YW235" s="170"/>
      <c r="YX235" s="170"/>
      <c r="YY235" s="170"/>
      <c r="YZ235" s="170"/>
      <c r="ZA235" s="170"/>
      <c r="ZB235" s="170"/>
      <c r="ZC235" s="170"/>
      <c r="ZD235" s="170"/>
      <c r="ZE235" s="170"/>
      <c r="ZF235" s="170"/>
      <c r="ZG235" s="170"/>
      <c r="ZH235" s="170"/>
      <c r="ZI235" s="170"/>
      <c r="ZJ235" s="170"/>
      <c r="ZK235" s="170"/>
      <c r="ZL235" s="170"/>
      <c r="ZM235" s="170"/>
      <c r="ZN235" s="170"/>
      <c r="ZO235" s="170"/>
      <c r="ZP235" s="170"/>
      <c r="ZQ235" s="170"/>
      <c r="ZR235" s="170"/>
      <c r="ZS235" s="170"/>
      <c r="ZT235" s="170"/>
      <c r="ZU235" s="170"/>
      <c r="ZV235" s="170"/>
      <c r="ZW235" s="170"/>
      <c r="ZX235" s="170"/>
      <c r="ZY235" s="170"/>
      <c r="ZZ235" s="170"/>
      <c r="AAA235" s="170"/>
      <c r="AAB235" s="170"/>
      <c r="AAC235" s="170"/>
      <c r="AAD235" s="170"/>
      <c r="AAE235" s="170"/>
      <c r="AAF235" s="170"/>
      <c r="AAG235" s="170"/>
      <c r="AAH235" s="170"/>
      <c r="AAI235" s="170"/>
      <c r="AAJ235" s="170"/>
      <c r="AAK235" s="170"/>
      <c r="AAL235" s="170"/>
      <c r="AAM235" s="170"/>
      <c r="AAN235" s="170"/>
      <c r="AAO235" s="170"/>
      <c r="AAP235" s="170"/>
      <c r="AAQ235" s="170"/>
      <c r="AAR235" s="170"/>
      <c r="AAS235" s="170"/>
      <c r="AAT235" s="170"/>
      <c r="AAU235" s="170"/>
      <c r="AAV235" s="170"/>
      <c r="AAW235" s="170"/>
      <c r="AAX235" s="170"/>
      <c r="AAY235" s="170"/>
      <c r="AAZ235" s="170"/>
      <c r="ABA235" s="170"/>
      <c r="ABB235" s="170"/>
      <c r="ABC235" s="170"/>
      <c r="ABD235" s="170"/>
      <c r="ABE235" s="170"/>
      <c r="ABF235" s="170"/>
      <c r="ABG235" s="170"/>
      <c r="ABH235" s="170"/>
      <c r="ABI235" s="170"/>
      <c r="ABJ235" s="170"/>
      <c r="ABK235" s="170"/>
      <c r="ABL235" s="170"/>
      <c r="ABM235" s="170"/>
      <c r="ABN235" s="170"/>
      <c r="ABO235" s="170"/>
      <c r="ABP235" s="170"/>
      <c r="ABQ235" s="170"/>
      <c r="ABR235" s="170"/>
      <c r="ABS235" s="170"/>
      <c r="ABT235" s="170"/>
      <c r="ABU235" s="170"/>
      <c r="ABV235" s="170"/>
      <c r="ABW235" s="170"/>
      <c r="ABX235" s="170"/>
      <c r="ABY235" s="170"/>
      <c r="ABZ235" s="170"/>
      <c r="ACA235" s="170"/>
      <c r="ACB235" s="170"/>
      <c r="ACC235" s="170"/>
      <c r="ACD235" s="170"/>
      <c r="ACE235" s="170"/>
      <c r="ACF235" s="170"/>
      <c r="ACG235" s="170"/>
      <c r="ACH235" s="170"/>
      <c r="ACI235" s="170"/>
      <c r="ACJ235" s="170"/>
      <c r="ACK235" s="170"/>
      <c r="ACL235" s="170"/>
      <c r="ACM235" s="170"/>
      <c r="ACN235" s="170"/>
      <c r="ACO235" s="170"/>
      <c r="ACP235" s="170"/>
      <c r="ACQ235" s="170"/>
      <c r="ACR235" s="170"/>
      <c r="ACS235" s="170"/>
      <c r="ACT235" s="170"/>
      <c r="ACU235" s="170"/>
      <c r="ACV235" s="170"/>
      <c r="ACW235" s="170"/>
      <c r="ACX235" s="170"/>
      <c r="ACY235" s="170"/>
      <c r="ACZ235" s="170"/>
      <c r="ADA235" s="170"/>
      <c r="ADB235" s="170"/>
      <c r="ADC235" s="170"/>
      <c r="ADD235" s="170"/>
      <c r="ADE235" s="170"/>
      <c r="ADF235" s="170"/>
      <c r="ADG235" s="170"/>
      <c r="ADH235" s="170"/>
      <c r="ADI235" s="170"/>
      <c r="ADJ235" s="170"/>
      <c r="ADK235" s="170"/>
      <c r="ADL235" s="170"/>
      <c r="ADM235" s="170"/>
      <c r="ADN235" s="170"/>
      <c r="ADO235" s="170"/>
      <c r="ADP235" s="170"/>
      <c r="ADQ235" s="170"/>
      <c r="ADR235" s="170"/>
      <c r="ADS235" s="170"/>
      <c r="ADT235" s="170"/>
      <c r="ADU235" s="170"/>
      <c r="ADV235" s="170"/>
      <c r="ADW235" s="170"/>
      <c r="ADX235" s="170"/>
      <c r="ADY235" s="170"/>
      <c r="ADZ235" s="170"/>
      <c r="AEA235" s="170"/>
      <c r="AEB235" s="170"/>
      <c r="AEC235" s="170"/>
      <c r="AED235" s="170"/>
      <c r="AEE235" s="170"/>
      <c r="AEF235" s="170"/>
      <c r="AEG235" s="170"/>
      <c r="AEH235" s="170"/>
      <c r="AEI235" s="170"/>
      <c r="AEJ235" s="170"/>
      <c r="AEK235" s="170"/>
      <c r="AEL235" s="170"/>
      <c r="AEM235" s="170"/>
      <c r="AEN235" s="170"/>
      <c r="AEO235" s="170"/>
      <c r="AEP235" s="170"/>
      <c r="AEQ235" s="170"/>
      <c r="AER235" s="170"/>
      <c r="AES235" s="170"/>
      <c r="AET235" s="170"/>
      <c r="AEU235" s="170"/>
      <c r="AEV235" s="170"/>
      <c r="AEW235" s="170"/>
      <c r="AEX235" s="170"/>
      <c r="AEY235" s="170"/>
      <c r="AEZ235" s="170"/>
      <c r="AFA235" s="170"/>
      <c r="AFB235" s="170"/>
      <c r="AFC235" s="170"/>
      <c r="AFD235" s="170"/>
      <c r="AFE235" s="170"/>
      <c r="AFF235" s="170"/>
      <c r="AFG235" s="170"/>
      <c r="AFH235" s="170"/>
      <c r="AFI235" s="170"/>
      <c r="AFJ235" s="170"/>
      <c r="AFK235" s="170"/>
      <c r="AFL235" s="170"/>
      <c r="AFM235" s="170"/>
      <c r="AFN235" s="170"/>
      <c r="AFO235" s="170"/>
      <c r="AFP235" s="170"/>
      <c r="AFQ235" s="170"/>
      <c r="AFR235" s="170"/>
      <c r="AFS235" s="170"/>
      <c r="AFT235" s="170"/>
      <c r="AFU235" s="170"/>
      <c r="AFV235" s="170"/>
      <c r="AFW235" s="170"/>
      <c r="AFX235" s="170"/>
      <c r="AFY235" s="170"/>
      <c r="AFZ235" s="170"/>
      <c r="AGA235" s="170"/>
      <c r="AGB235" s="170"/>
      <c r="AGC235" s="170"/>
      <c r="AGD235" s="170"/>
      <c r="AGE235" s="170"/>
      <c r="AGF235" s="170"/>
      <c r="AGG235" s="170"/>
      <c r="AGH235" s="170"/>
      <c r="AGI235" s="170"/>
      <c r="AGJ235" s="170"/>
      <c r="AGK235" s="170"/>
      <c r="AGL235" s="170"/>
      <c r="AGM235" s="170"/>
      <c r="AGN235" s="170"/>
      <c r="AGO235" s="170"/>
      <c r="AGP235" s="170"/>
      <c r="AGQ235" s="170"/>
      <c r="AGR235" s="170"/>
      <c r="AGS235" s="170"/>
      <c r="AGT235" s="170"/>
      <c r="AGU235" s="170"/>
      <c r="AGV235" s="170"/>
      <c r="AGW235" s="170"/>
      <c r="AGX235" s="170"/>
      <c r="AGY235" s="170"/>
      <c r="AGZ235" s="170"/>
      <c r="AHA235" s="170"/>
      <c r="AHB235" s="170"/>
      <c r="AHC235" s="170"/>
      <c r="AHD235" s="170"/>
      <c r="AHE235" s="170"/>
      <c r="AHF235" s="170"/>
      <c r="AHG235" s="170"/>
      <c r="AHH235" s="170"/>
      <c r="AHI235" s="170"/>
      <c r="AHJ235" s="170"/>
      <c r="AHK235" s="170"/>
      <c r="AHL235" s="170"/>
      <c r="AHM235" s="170"/>
      <c r="AHN235" s="170"/>
      <c r="AHO235" s="170"/>
      <c r="AHP235" s="170"/>
      <c r="AHQ235" s="170"/>
      <c r="AHR235" s="170"/>
      <c r="AHS235" s="170"/>
      <c r="AHT235" s="170"/>
      <c r="AHU235" s="170"/>
      <c r="AHV235" s="170"/>
      <c r="AHW235" s="170"/>
      <c r="AHX235" s="170"/>
      <c r="AHY235" s="170"/>
      <c r="AHZ235" s="170"/>
      <c r="AIA235" s="170"/>
      <c r="AIB235" s="170"/>
      <c r="AIC235" s="170"/>
      <c r="AID235" s="170"/>
      <c r="AIE235" s="170"/>
      <c r="AIF235" s="170"/>
      <c r="AIG235" s="170"/>
      <c r="AIH235" s="170"/>
      <c r="AII235" s="170"/>
      <c r="AIJ235" s="170"/>
      <c r="AIK235" s="170"/>
      <c r="AIL235" s="170"/>
      <c r="AIM235" s="170"/>
      <c r="AIN235" s="170"/>
      <c r="AIO235" s="170"/>
      <c r="AIP235" s="170"/>
      <c r="AIQ235" s="170"/>
      <c r="AIR235" s="170"/>
      <c r="AIS235" s="170"/>
      <c r="AIT235" s="170"/>
      <c r="AIU235" s="170"/>
      <c r="AIV235" s="170"/>
      <c r="AIW235" s="170"/>
      <c r="AIX235" s="170"/>
      <c r="AIY235" s="170"/>
      <c r="AIZ235" s="170"/>
      <c r="AJA235" s="170"/>
      <c r="AJB235" s="170"/>
      <c r="AJC235" s="170"/>
      <c r="AJD235" s="170"/>
      <c r="AJE235" s="170"/>
      <c r="AJF235" s="170"/>
      <c r="AJG235" s="170"/>
      <c r="AJH235" s="170"/>
      <c r="AJI235" s="170"/>
      <c r="AJJ235" s="170"/>
      <c r="AJK235" s="170"/>
      <c r="AJL235" s="170"/>
      <c r="AJM235" s="170"/>
      <c r="AJN235" s="170"/>
      <c r="AJO235" s="170"/>
      <c r="AJP235" s="170"/>
      <c r="AJQ235" s="170"/>
      <c r="AJR235" s="170"/>
      <c r="AJS235" s="170"/>
      <c r="AJT235" s="170"/>
      <c r="AJU235" s="170"/>
      <c r="AJV235" s="170"/>
      <c r="AJW235" s="170"/>
      <c r="AJX235" s="170"/>
      <c r="AJY235" s="170"/>
      <c r="AJZ235" s="170"/>
      <c r="AKA235" s="170"/>
      <c r="AKB235" s="170"/>
      <c r="AKC235" s="170"/>
      <c r="AKD235" s="170"/>
      <c r="AKE235" s="170"/>
      <c r="AKF235" s="170"/>
      <c r="AKG235" s="170"/>
      <c r="AKH235" s="170"/>
      <c r="AKI235" s="170"/>
      <c r="AKJ235" s="170"/>
      <c r="AKK235" s="170"/>
      <c r="AKL235" s="170"/>
      <c r="AKM235" s="170"/>
      <c r="AKN235" s="170"/>
      <c r="AKO235" s="170"/>
      <c r="AKP235" s="170"/>
      <c r="AKQ235" s="170"/>
      <c r="AKR235" s="170"/>
      <c r="AKS235" s="170"/>
      <c r="AKT235" s="170"/>
      <c r="AKU235" s="170"/>
      <c r="AKV235" s="170"/>
      <c r="AKW235" s="170"/>
      <c r="AKX235" s="170"/>
      <c r="AKY235" s="170"/>
      <c r="AKZ235" s="170"/>
      <c r="ALA235" s="170"/>
      <c r="ALB235" s="170"/>
      <c r="ALC235" s="170"/>
      <c r="ALD235" s="170"/>
      <c r="ALE235" s="170"/>
      <c r="ALF235" s="170"/>
      <c r="ALG235" s="170"/>
      <c r="ALH235" s="170"/>
      <c r="ALI235" s="170"/>
      <c r="ALJ235" s="170"/>
      <c r="ALK235" s="170"/>
      <c r="ALL235" s="170"/>
      <c r="ALM235" s="170"/>
      <c r="ALN235" s="170"/>
      <c r="ALO235" s="170"/>
      <c r="ALP235" s="170"/>
      <c r="ALQ235" s="170"/>
      <c r="ALR235" s="170"/>
      <c r="ALS235" s="170"/>
      <c r="ALT235" s="170"/>
      <c r="ALU235" s="170"/>
      <c r="ALV235" s="170"/>
      <c r="ALW235" s="170"/>
      <c r="ALX235" s="170"/>
      <c r="ALY235" s="170"/>
      <c r="ALZ235" s="170"/>
      <c r="AMA235" s="170"/>
      <c r="AMB235" s="170"/>
      <c r="AMC235" s="170"/>
      <c r="AMD235" s="170"/>
      <c r="AME235" s="170"/>
      <c r="AMF235" s="170"/>
      <c r="AMG235" s="170"/>
      <c r="AMH235" s="170"/>
      <c r="AMI235" s="170"/>
      <c r="AMJ235" s="170"/>
    </row>
    <row r="236" spans="1:1024" x14ac:dyDescent="0.25">
      <c r="A236" s="372" t="s">
        <v>871</v>
      </c>
      <c r="B236" s="257">
        <v>236</v>
      </c>
      <c r="C236" s="258" t="s">
        <v>872</v>
      </c>
      <c r="D236" s="290" t="s">
        <v>13838</v>
      </c>
      <c r="E236" s="286"/>
      <c r="F236" s="278">
        <v>4</v>
      </c>
      <c r="G236" s="280">
        <v>3</v>
      </c>
      <c r="H236" s="280"/>
      <c r="I236" s="492">
        <v>45</v>
      </c>
      <c r="J236" s="292" t="s">
        <v>825</v>
      </c>
      <c r="K236" s="293">
        <v>1</v>
      </c>
      <c r="L236" s="293" t="s">
        <v>749</v>
      </c>
      <c r="M236" s="293"/>
      <c r="N236" s="293"/>
      <c r="O236" s="440"/>
      <c r="P236" s="393">
        <v>335</v>
      </c>
      <c r="Q236" s="430">
        <v>1</v>
      </c>
      <c r="R236" s="293" t="s">
        <v>748</v>
      </c>
      <c r="S236" s="278">
        <v>2</v>
      </c>
      <c r="T236" s="278" t="s">
        <v>748</v>
      </c>
      <c r="U236" s="293"/>
      <c r="V236" s="293"/>
      <c r="W236" s="283">
        <f t="shared" si="113"/>
        <v>100</v>
      </c>
      <c r="X236" s="341">
        <f t="shared" si="100"/>
        <v>100</v>
      </c>
      <c r="Y236" s="283">
        <f t="shared" si="112"/>
        <v>20</v>
      </c>
      <c r="Z236" s="283">
        <f t="shared" si="114"/>
        <v>10</v>
      </c>
      <c r="AA236" s="283">
        <f t="shared" si="115"/>
        <v>1</v>
      </c>
      <c r="AB236" s="287">
        <f t="shared" si="116"/>
        <v>0.1</v>
      </c>
      <c r="AC236" s="287">
        <f t="shared" si="117"/>
        <v>1</v>
      </c>
      <c r="AD236" s="287">
        <f t="shared" si="118"/>
        <v>0.3</v>
      </c>
      <c r="AE236" s="284">
        <f t="shared" si="111"/>
        <v>0.1</v>
      </c>
      <c r="AF236" s="284">
        <f t="shared" si="96"/>
        <v>100</v>
      </c>
      <c r="AG236" s="268">
        <f t="shared" si="119"/>
        <v>1</v>
      </c>
      <c r="AH236" s="268">
        <f t="shared" si="120"/>
        <v>1</v>
      </c>
      <c r="AI236" s="268">
        <f t="shared" si="121"/>
        <v>3</v>
      </c>
      <c r="AJ236" s="268">
        <f t="shared" si="122"/>
        <v>5</v>
      </c>
      <c r="AK236" s="506" t="s">
        <v>24349</v>
      </c>
      <c r="AL236" s="293"/>
      <c r="AM236" s="293"/>
      <c r="AN236" s="511"/>
      <c r="AO236" s="357"/>
      <c r="AP236" s="357"/>
      <c r="AQ236" s="286"/>
      <c r="AR236" s="171" t="s">
        <v>24350</v>
      </c>
      <c r="AS236" s="171"/>
      <c r="AT236" s="286"/>
      <c r="AU236" s="286"/>
      <c r="AV236" s="559"/>
      <c r="AW236" s="559"/>
      <c r="AX236" s="559"/>
      <c r="AY236" s="559"/>
      <c r="AZ236" s="559"/>
      <c r="BA236" s="559"/>
      <c r="BB236" s="559"/>
      <c r="BC236" s="559"/>
      <c r="BD236" s="559"/>
      <c r="BE236" s="559"/>
      <c r="BF236" s="559"/>
      <c r="BG236" s="559"/>
      <c r="BH236" s="559"/>
      <c r="BI236" s="559"/>
      <c r="BJ236" s="559"/>
      <c r="BK236" s="559"/>
      <c r="BL236" s="559"/>
      <c r="BM236" s="559"/>
      <c r="BN236" s="559"/>
      <c r="BO236" s="559"/>
      <c r="BP236" s="559"/>
      <c r="BQ236" s="559"/>
      <c r="BR236" s="559"/>
      <c r="BS236" s="559"/>
      <c r="BT236" s="559"/>
      <c r="BU236" s="559"/>
      <c r="BV236" s="559"/>
      <c r="BW236" s="559"/>
      <c r="BX236" s="559"/>
      <c r="BY236" s="559"/>
      <c r="BZ236" s="559"/>
      <c r="CA236" s="559"/>
      <c r="CB236" s="559"/>
      <c r="CC236" s="559"/>
      <c r="CD236" s="559"/>
      <c r="CE236" s="559"/>
      <c r="CF236" s="559"/>
      <c r="CG236" s="559"/>
      <c r="CH236" s="559"/>
      <c r="CI236" s="559"/>
      <c r="CJ236" s="559"/>
      <c r="CK236" s="559"/>
      <c r="CL236" s="559"/>
      <c r="CM236" s="559"/>
      <c r="CN236" s="559"/>
      <c r="CO236" s="559"/>
      <c r="CP236" s="559"/>
      <c r="CQ236" s="559"/>
      <c r="CR236" s="559"/>
      <c r="CS236" s="559"/>
      <c r="CT236" s="559"/>
      <c r="CU236" s="559"/>
      <c r="CV236" s="559"/>
      <c r="CW236" s="559"/>
      <c r="CX236" s="559"/>
      <c r="CY236" s="559"/>
      <c r="CZ236" s="559"/>
      <c r="DA236" s="559"/>
      <c r="DB236" s="559"/>
      <c r="DC236" s="559"/>
      <c r="DD236" s="559"/>
      <c r="DE236" s="559"/>
      <c r="DF236" s="559"/>
      <c r="DG236" s="559"/>
      <c r="DH236" s="559"/>
      <c r="DI236" s="559"/>
      <c r="DJ236" s="559"/>
      <c r="DK236" s="559"/>
      <c r="DL236" s="559"/>
      <c r="DM236" s="559"/>
      <c r="DN236" s="559"/>
      <c r="DO236" s="559"/>
      <c r="DP236" s="559"/>
      <c r="DQ236" s="559"/>
      <c r="DR236" s="559"/>
      <c r="DS236" s="559"/>
      <c r="DT236" s="559"/>
      <c r="DU236" s="559"/>
      <c r="DV236" s="559"/>
      <c r="DW236" s="559"/>
      <c r="DX236" s="559"/>
      <c r="DY236" s="559"/>
      <c r="DZ236" s="559"/>
      <c r="EA236" s="559"/>
      <c r="EB236" s="559"/>
      <c r="EC236" s="559"/>
      <c r="ED236" s="559"/>
      <c r="EE236" s="559"/>
      <c r="EF236" s="559"/>
      <c r="EG236" s="559"/>
      <c r="EH236" s="559"/>
      <c r="EI236" s="559"/>
      <c r="EJ236" s="559"/>
      <c r="EK236" s="559"/>
      <c r="EL236" s="559"/>
      <c r="EM236" s="559"/>
      <c r="EN236" s="559"/>
      <c r="EO236" s="559"/>
      <c r="EP236" s="559"/>
      <c r="EQ236" s="559"/>
      <c r="ER236" s="559"/>
      <c r="ES236" s="559"/>
      <c r="ET236" s="559"/>
      <c r="EU236" s="559"/>
      <c r="EV236" s="559"/>
      <c r="EW236" s="559"/>
      <c r="EX236" s="559"/>
      <c r="EY236" s="559"/>
      <c r="EZ236" s="559"/>
      <c r="FA236" s="559"/>
      <c r="FB236" s="559"/>
      <c r="FC236" s="559"/>
      <c r="FD236" s="559"/>
      <c r="FE236" s="559"/>
      <c r="FF236" s="559"/>
      <c r="FG236" s="559"/>
      <c r="FH236" s="559"/>
      <c r="FI236" s="559"/>
      <c r="FJ236" s="559"/>
      <c r="FK236" s="559"/>
      <c r="FL236" s="559"/>
      <c r="FM236" s="559"/>
      <c r="FN236" s="559"/>
      <c r="FO236" s="559"/>
      <c r="FP236" s="559"/>
      <c r="FQ236" s="559"/>
      <c r="FR236" s="559"/>
      <c r="FS236" s="559"/>
      <c r="FT236" s="559"/>
      <c r="FU236" s="559"/>
      <c r="FV236" s="559"/>
      <c r="FW236" s="559"/>
      <c r="FX236" s="559"/>
      <c r="FY236" s="559"/>
      <c r="FZ236" s="559"/>
      <c r="GA236" s="559"/>
      <c r="GB236" s="559"/>
      <c r="GC236" s="559"/>
      <c r="GD236" s="559"/>
      <c r="GE236" s="559"/>
      <c r="GF236" s="559"/>
      <c r="GG236" s="559"/>
      <c r="GH236" s="559"/>
      <c r="GI236" s="559"/>
      <c r="GJ236" s="559"/>
      <c r="GK236" s="559"/>
      <c r="GL236" s="559"/>
      <c r="GM236" s="559"/>
      <c r="GN236" s="559"/>
      <c r="GO236" s="559"/>
      <c r="GP236" s="559"/>
      <c r="GQ236" s="559"/>
      <c r="GR236" s="559"/>
      <c r="GS236" s="559"/>
      <c r="GT236" s="559"/>
      <c r="GU236" s="559"/>
      <c r="GV236" s="559"/>
      <c r="GW236" s="559"/>
      <c r="GX236" s="559"/>
      <c r="GY236" s="559"/>
      <c r="GZ236" s="559"/>
      <c r="HA236" s="559"/>
      <c r="HB236" s="559"/>
      <c r="HC236" s="559"/>
      <c r="HD236" s="559"/>
      <c r="HE236" s="559"/>
      <c r="HF236" s="559"/>
      <c r="HG236" s="559"/>
      <c r="HH236" s="559"/>
      <c r="HI236" s="559"/>
      <c r="HJ236" s="559"/>
      <c r="HK236" s="559"/>
      <c r="HL236" s="559"/>
      <c r="HM236" s="559"/>
      <c r="HN236" s="559"/>
      <c r="HO236" s="559"/>
      <c r="HP236" s="559"/>
      <c r="HQ236" s="559"/>
      <c r="HR236" s="559"/>
      <c r="HS236" s="559"/>
      <c r="HT236" s="559"/>
      <c r="HU236" s="559"/>
      <c r="HV236" s="559"/>
      <c r="HW236" s="559"/>
      <c r="HX236" s="559"/>
      <c r="HY236" s="559"/>
      <c r="HZ236" s="559"/>
      <c r="IA236" s="559"/>
      <c r="IB236" s="559"/>
      <c r="IC236" s="559"/>
      <c r="ID236" s="559"/>
      <c r="IE236" s="559"/>
      <c r="IF236" s="559"/>
      <c r="IG236" s="559"/>
      <c r="IH236" s="559"/>
      <c r="II236" s="559"/>
      <c r="IJ236" s="559"/>
      <c r="IK236" s="559"/>
      <c r="IL236" s="559"/>
      <c r="IM236" s="559"/>
      <c r="IN236" s="559"/>
      <c r="IO236" s="559"/>
      <c r="IP236" s="559"/>
      <c r="IQ236" s="559"/>
      <c r="IR236" s="559"/>
      <c r="IS236" s="559"/>
      <c r="IT236" s="559"/>
      <c r="IU236" s="559"/>
      <c r="IV236" s="559"/>
      <c r="IW236" s="559"/>
      <c r="IX236" s="559"/>
      <c r="IY236" s="559"/>
      <c r="IZ236" s="559"/>
      <c r="JA236" s="559"/>
      <c r="JB236" s="559"/>
      <c r="JC236" s="559"/>
      <c r="JD236" s="559"/>
      <c r="JE236" s="559"/>
      <c r="JF236" s="559"/>
      <c r="JG236" s="559"/>
      <c r="JH236" s="559"/>
      <c r="JI236" s="559"/>
      <c r="JJ236" s="559"/>
      <c r="JK236" s="559"/>
      <c r="JL236" s="559"/>
      <c r="JM236" s="559"/>
      <c r="JN236" s="559"/>
      <c r="JO236" s="559"/>
      <c r="JP236" s="559"/>
      <c r="JQ236" s="559"/>
      <c r="JR236" s="559"/>
      <c r="JS236" s="559"/>
      <c r="JT236" s="559"/>
      <c r="JU236" s="559"/>
      <c r="JV236" s="559"/>
      <c r="JW236" s="559"/>
      <c r="JX236" s="559"/>
      <c r="JY236" s="559"/>
      <c r="JZ236" s="559"/>
      <c r="KA236" s="559"/>
      <c r="KB236" s="559"/>
      <c r="KC236" s="559"/>
      <c r="KD236" s="559"/>
      <c r="KE236" s="559"/>
      <c r="KF236" s="559"/>
      <c r="KG236" s="559"/>
      <c r="KH236" s="559"/>
      <c r="KI236" s="559"/>
      <c r="KJ236" s="559"/>
      <c r="KK236" s="559"/>
      <c r="KL236" s="559"/>
      <c r="KM236" s="559"/>
      <c r="KN236" s="559"/>
      <c r="KO236" s="559"/>
      <c r="KP236" s="559"/>
      <c r="KQ236" s="559"/>
      <c r="KR236" s="559"/>
      <c r="KS236" s="559"/>
      <c r="KT236" s="559"/>
      <c r="KU236" s="559"/>
      <c r="KV236" s="559"/>
      <c r="KW236" s="559"/>
      <c r="KX236" s="559"/>
      <c r="KY236" s="559"/>
      <c r="KZ236" s="559"/>
      <c r="LA236" s="559"/>
      <c r="LB236" s="559"/>
      <c r="LC236" s="559"/>
      <c r="LD236" s="559"/>
      <c r="LE236" s="559"/>
      <c r="LF236" s="559"/>
      <c r="LG236" s="559"/>
      <c r="LH236" s="559"/>
      <c r="LI236" s="559"/>
      <c r="LJ236" s="559"/>
      <c r="LK236" s="559"/>
      <c r="LL236" s="559"/>
      <c r="LM236" s="559"/>
      <c r="LN236" s="559"/>
      <c r="LO236" s="559"/>
      <c r="LP236" s="559"/>
      <c r="LQ236" s="559"/>
      <c r="LR236" s="559"/>
      <c r="LS236" s="559"/>
      <c r="LT236" s="559"/>
      <c r="LU236" s="559"/>
      <c r="LV236" s="559"/>
      <c r="LW236" s="559"/>
      <c r="LX236" s="559"/>
      <c r="LY236" s="559"/>
      <c r="LZ236" s="559"/>
      <c r="MA236" s="559"/>
      <c r="MB236" s="559"/>
      <c r="MC236" s="559"/>
      <c r="MD236" s="559"/>
      <c r="ME236" s="559"/>
      <c r="MF236" s="559"/>
      <c r="MG236" s="559"/>
      <c r="MH236" s="559"/>
      <c r="MI236" s="559"/>
      <c r="MJ236" s="559"/>
      <c r="MK236" s="559"/>
      <c r="ML236" s="559"/>
      <c r="MM236" s="559"/>
      <c r="MN236" s="559"/>
      <c r="MO236" s="559"/>
      <c r="MP236" s="559"/>
      <c r="MQ236" s="559"/>
      <c r="MR236" s="559"/>
      <c r="MS236" s="559"/>
      <c r="MT236" s="559"/>
      <c r="MU236" s="559"/>
      <c r="MV236" s="559"/>
      <c r="MW236" s="559"/>
      <c r="MX236" s="559"/>
      <c r="MY236" s="559"/>
      <c r="MZ236" s="559"/>
      <c r="NA236" s="559"/>
      <c r="NB236" s="559"/>
      <c r="NC236" s="559"/>
      <c r="ND236" s="559"/>
      <c r="NE236" s="559"/>
      <c r="NF236" s="559"/>
      <c r="NG236" s="559"/>
      <c r="NH236" s="559"/>
      <c r="NI236" s="559"/>
      <c r="NJ236" s="559"/>
      <c r="NK236" s="559"/>
      <c r="NL236" s="559"/>
      <c r="NM236" s="559"/>
      <c r="NN236" s="559"/>
      <c r="NO236" s="559"/>
      <c r="NP236" s="559"/>
      <c r="NQ236" s="559"/>
      <c r="NR236" s="559"/>
      <c r="NS236" s="559"/>
      <c r="NT236" s="559"/>
      <c r="NU236" s="559"/>
      <c r="NV236" s="559"/>
      <c r="NW236" s="559"/>
      <c r="NX236" s="559"/>
      <c r="NY236" s="559"/>
      <c r="NZ236" s="559"/>
      <c r="OA236" s="559"/>
      <c r="OB236" s="559"/>
      <c r="OC236" s="559"/>
      <c r="OD236" s="559"/>
      <c r="OE236" s="559"/>
      <c r="OF236" s="559"/>
      <c r="OG236" s="559"/>
      <c r="OH236" s="559"/>
      <c r="OI236" s="559"/>
      <c r="OJ236" s="559"/>
      <c r="OK236" s="559"/>
      <c r="OL236" s="559"/>
      <c r="OM236" s="559"/>
      <c r="ON236" s="559"/>
      <c r="OO236" s="559"/>
      <c r="OP236" s="559"/>
      <c r="OQ236" s="559"/>
      <c r="OR236" s="559"/>
      <c r="OS236" s="559"/>
      <c r="OT236" s="559"/>
      <c r="OU236" s="559"/>
      <c r="OV236" s="559"/>
      <c r="OW236" s="559"/>
      <c r="OX236" s="559"/>
      <c r="OY236" s="559"/>
      <c r="OZ236" s="559"/>
      <c r="PA236" s="559"/>
      <c r="PB236" s="559"/>
      <c r="PC236" s="559"/>
      <c r="PD236" s="559"/>
      <c r="PE236" s="559"/>
      <c r="PF236" s="559"/>
      <c r="PG236" s="559"/>
      <c r="PH236" s="559"/>
      <c r="PI236" s="559"/>
      <c r="PJ236" s="559"/>
      <c r="PK236" s="559"/>
      <c r="PL236" s="559"/>
      <c r="PM236" s="559"/>
      <c r="PN236" s="559"/>
      <c r="PO236" s="559"/>
      <c r="PP236" s="559"/>
      <c r="PQ236" s="559"/>
      <c r="PR236" s="559"/>
      <c r="PS236" s="559"/>
      <c r="PT236" s="559"/>
      <c r="PU236" s="559"/>
      <c r="PV236" s="559"/>
      <c r="PW236" s="559"/>
      <c r="PX236" s="559"/>
      <c r="PY236" s="559"/>
      <c r="PZ236" s="559"/>
      <c r="QA236" s="559"/>
      <c r="QB236" s="559"/>
      <c r="QC236" s="559"/>
      <c r="QD236" s="559"/>
      <c r="QE236" s="559"/>
      <c r="QF236" s="559"/>
      <c r="QG236" s="559"/>
      <c r="QH236" s="559"/>
      <c r="QI236" s="559"/>
      <c r="QJ236" s="559"/>
      <c r="QK236" s="559"/>
      <c r="QL236" s="559"/>
      <c r="QM236" s="559"/>
      <c r="QN236" s="559"/>
      <c r="QO236" s="559"/>
      <c r="QP236" s="559"/>
      <c r="QQ236" s="559"/>
      <c r="QR236" s="559"/>
      <c r="QS236" s="559"/>
      <c r="QT236" s="559"/>
      <c r="QU236" s="559"/>
      <c r="QV236" s="559"/>
      <c r="QW236" s="559"/>
      <c r="QX236" s="559"/>
      <c r="QY236" s="559"/>
      <c r="QZ236" s="559"/>
      <c r="RA236" s="559"/>
      <c r="RB236" s="559"/>
      <c r="RC236" s="559"/>
      <c r="RD236" s="559"/>
      <c r="RE236" s="559"/>
      <c r="RF236" s="559"/>
      <c r="RG236" s="559"/>
      <c r="RH236" s="559"/>
      <c r="RI236" s="559"/>
      <c r="RJ236" s="559"/>
      <c r="RK236" s="559"/>
      <c r="RL236" s="559"/>
      <c r="RM236" s="559"/>
      <c r="RN236" s="559"/>
      <c r="RO236" s="559"/>
      <c r="RP236" s="559"/>
      <c r="RQ236" s="559"/>
      <c r="RR236" s="559"/>
      <c r="RS236" s="559"/>
      <c r="RT236" s="559"/>
      <c r="RU236" s="559"/>
      <c r="RV236" s="559"/>
      <c r="RW236" s="559"/>
      <c r="RX236" s="559"/>
      <c r="RY236" s="559"/>
      <c r="RZ236" s="559"/>
      <c r="SA236" s="559"/>
      <c r="SB236" s="559"/>
      <c r="SC236" s="559"/>
      <c r="SD236" s="559"/>
      <c r="SE236" s="559"/>
      <c r="SF236" s="559"/>
      <c r="SG236" s="559"/>
      <c r="SH236" s="559"/>
      <c r="SI236" s="559"/>
      <c r="SJ236" s="559"/>
      <c r="SK236" s="559"/>
      <c r="SL236" s="559"/>
      <c r="SM236" s="559"/>
      <c r="SN236" s="559"/>
      <c r="SO236" s="559"/>
      <c r="SP236" s="559"/>
      <c r="SQ236" s="559"/>
      <c r="SR236" s="559"/>
      <c r="SS236" s="559"/>
      <c r="ST236" s="559"/>
      <c r="SU236" s="559"/>
      <c r="SV236" s="559"/>
      <c r="SW236" s="559"/>
      <c r="SX236" s="559"/>
      <c r="SY236" s="559"/>
      <c r="SZ236" s="559"/>
      <c r="TA236" s="559"/>
      <c r="TB236" s="559"/>
      <c r="TC236" s="559"/>
      <c r="TD236" s="559"/>
      <c r="TE236" s="559"/>
      <c r="TF236" s="559"/>
      <c r="TG236" s="559"/>
      <c r="TH236" s="559"/>
      <c r="TI236" s="559"/>
      <c r="TJ236" s="559"/>
      <c r="TK236" s="559"/>
      <c r="TL236" s="559"/>
      <c r="TM236" s="559"/>
      <c r="TN236" s="559"/>
      <c r="TO236" s="559"/>
      <c r="TP236" s="559"/>
      <c r="TQ236" s="559"/>
      <c r="TR236" s="559"/>
      <c r="TS236" s="559"/>
      <c r="TT236" s="559"/>
      <c r="TU236" s="559"/>
      <c r="TV236" s="559"/>
      <c r="TW236" s="559"/>
      <c r="TX236" s="559"/>
      <c r="TY236" s="559"/>
      <c r="TZ236" s="559"/>
      <c r="UA236" s="559"/>
      <c r="UB236" s="559"/>
      <c r="UC236" s="559"/>
      <c r="UD236" s="559"/>
      <c r="UE236" s="559"/>
      <c r="UF236" s="559"/>
      <c r="UG236" s="559"/>
      <c r="UH236" s="559"/>
      <c r="UI236" s="559"/>
      <c r="UJ236" s="559"/>
      <c r="UK236" s="559"/>
      <c r="UL236" s="559"/>
      <c r="UM236" s="559"/>
      <c r="UN236" s="559"/>
      <c r="UO236" s="559"/>
      <c r="UP236" s="559"/>
      <c r="UQ236" s="559"/>
      <c r="UR236" s="559"/>
      <c r="US236" s="559"/>
      <c r="UT236" s="559"/>
      <c r="UU236" s="559"/>
      <c r="UV236" s="559"/>
      <c r="UW236" s="559"/>
      <c r="UX236" s="559"/>
      <c r="UY236" s="559"/>
      <c r="UZ236" s="559"/>
      <c r="VA236" s="559"/>
      <c r="VB236" s="559"/>
      <c r="VC236" s="559"/>
      <c r="VD236" s="559"/>
      <c r="VE236" s="559"/>
      <c r="VF236" s="559"/>
      <c r="VG236" s="559"/>
      <c r="VH236" s="559"/>
      <c r="VI236" s="559"/>
      <c r="VJ236" s="559"/>
      <c r="VK236" s="559"/>
      <c r="VL236" s="559"/>
      <c r="VM236" s="559"/>
      <c r="VN236" s="559"/>
      <c r="VO236" s="559"/>
      <c r="VP236" s="559"/>
      <c r="VQ236" s="559"/>
      <c r="VR236" s="559"/>
      <c r="VS236" s="559"/>
      <c r="VT236" s="559"/>
      <c r="VU236" s="559"/>
      <c r="VV236" s="559"/>
      <c r="VW236" s="559"/>
      <c r="VX236" s="559"/>
      <c r="VY236" s="559"/>
      <c r="VZ236" s="559"/>
      <c r="WA236" s="559"/>
      <c r="WB236" s="559"/>
      <c r="WC236" s="559"/>
      <c r="WD236" s="559"/>
      <c r="WE236" s="559"/>
      <c r="WF236" s="559"/>
      <c r="WG236" s="559"/>
      <c r="WH236" s="559"/>
      <c r="WI236" s="559"/>
      <c r="WJ236" s="559"/>
      <c r="WK236" s="559"/>
      <c r="WL236" s="559"/>
      <c r="WM236" s="559"/>
      <c r="WN236" s="559"/>
      <c r="WO236" s="559"/>
      <c r="WP236" s="559"/>
      <c r="WQ236" s="559"/>
      <c r="WR236" s="559"/>
      <c r="WS236" s="559"/>
      <c r="WT236" s="559"/>
      <c r="WU236" s="559"/>
      <c r="WV236" s="559"/>
      <c r="WW236" s="559"/>
      <c r="WX236" s="559"/>
      <c r="WY236" s="559"/>
      <c r="WZ236" s="559"/>
      <c r="XA236" s="559"/>
      <c r="XB236" s="559"/>
      <c r="XC236" s="559"/>
      <c r="XD236" s="559"/>
      <c r="XE236" s="559"/>
      <c r="XF236" s="559"/>
      <c r="XG236" s="559"/>
      <c r="XH236" s="559"/>
      <c r="XI236" s="559"/>
      <c r="XJ236" s="559"/>
      <c r="XK236" s="559"/>
      <c r="XL236" s="559"/>
      <c r="XM236" s="559"/>
      <c r="XN236" s="559"/>
      <c r="XO236" s="559"/>
      <c r="XP236" s="559"/>
      <c r="XQ236" s="559"/>
      <c r="XR236" s="559"/>
      <c r="XS236" s="559"/>
      <c r="XT236" s="559"/>
      <c r="XU236" s="559"/>
      <c r="XV236" s="559"/>
      <c r="XW236" s="559"/>
      <c r="XX236" s="559"/>
      <c r="XY236" s="559"/>
      <c r="XZ236" s="559"/>
      <c r="YA236" s="559"/>
      <c r="YB236" s="559"/>
      <c r="YC236" s="559"/>
      <c r="YD236" s="559"/>
      <c r="YE236" s="559"/>
      <c r="YF236" s="559"/>
      <c r="YG236" s="559"/>
      <c r="YH236" s="559"/>
      <c r="YI236" s="559"/>
      <c r="YJ236" s="559"/>
      <c r="YK236" s="559"/>
      <c r="YL236" s="559"/>
      <c r="YM236" s="559"/>
      <c r="YN236" s="559"/>
      <c r="YO236" s="559"/>
      <c r="YP236" s="559"/>
      <c r="YQ236" s="559"/>
      <c r="YR236" s="559"/>
      <c r="YS236" s="559"/>
      <c r="YT236" s="559"/>
      <c r="YU236" s="559"/>
      <c r="YV236" s="559"/>
      <c r="YW236" s="559"/>
      <c r="YX236" s="559"/>
      <c r="YY236" s="559"/>
      <c r="YZ236" s="559"/>
      <c r="ZA236" s="559"/>
      <c r="ZB236" s="559"/>
      <c r="ZC236" s="559"/>
      <c r="ZD236" s="559"/>
      <c r="ZE236" s="559"/>
      <c r="ZF236" s="559"/>
      <c r="ZG236" s="559"/>
      <c r="ZH236" s="559"/>
      <c r="ZI236" s="559"/>
      <c r="ZJ236" s="559"/>
      <c r="ZK236" s="559"/>
      <c r="ZL236" s="559"/>
      <c r="ZM236" s="559"/>
      <c r="ZN236" s="559"/>
      <c r="ZO236" s="559"/>
      <c r="ZP236" s="559"/>
      <c r="ZQ236" s="559"/>
      <c r="ZR236" s="559"/>
      <c r="ZS236" s="559"/>
      <c r="ZT236" s="559"/>
      <c r="ZU236" s="559"/>
      <c r="ZV236" s="559"/>
      <c r="ZW236" s="559"/>
      <c r="ZX236" s="559"/>
      <c r="ZY236" s="559"/>
      <c r="ZZ236" s="559"/>
      <c r="AAA236" s="559"/>
      <c r="AAB236" s="559"/>
      <c r="AAC236" s="559"/>
      <c r="AAD236" s="559"/>
      <c r="AAE236" s="559"/>
      <c r="AAF236" s="559"/>
      <c r="AAG236" s="559"/>
      <c r="AAH236" s="559"/>
      <c r="AAI236" s="559"/>
      <c r="AAJ236" s="559"/>
      <c r="AAK236" s="559"/>
      <c r="AAL236" s="559"/>
      <c r="AAM236" s="559"/>
      <c r="AAN236" s="559"/>
      <c r="AAO236" s="559"/>
      <c r="AAP236" s="559"/>
      <c r="AAQ236" s="559"/>
      <c r="AAR236" s="559"/>
      <c r="AAS236" s="559"/>
      <c r="AAT236" s="559"/>
      <c r="AAU236" s="559"/>
      <c r="AAV236" s="559"/>
      <c r="AAW236" s="559"/>
      <c r="AAX236" s="559"/>
      <c r="AAY236" s="559"/>
      <c r="AAZ236" s="559"/>
      <c r="ABA236" s="559"/>
      <c r="ABB236" s="559"/>
      <c r="ABC236" s="559"/>
      <c r="ABD236" s="559"/>
      <c r="ABE236" s="559"/>
      <c r="ABF236" s="559"/>
      <c r="ABG236" s="559"/>
      <c r="ABH236" s="559"/>
      <c r="ABI236" s="559"/>
      <c r="ABJ236" s="559"/>
      <c r="ABK236" s="559"/>
      <c r="ABL236" s="559"/>
      <c r="ABM236" s="559"/>
      <c r="ABN236" s="559"/>
      <c r="ABO236" s="559"/>
      <c r="ABP236" s="559"/>
      <c r="ABQ236" s="559"/>
      <c r="ABR236" s="559"/>
      <c r="ABS236" s="559"/>
      <c r="ABT236" s="559"/>
      <c r="ABU236" s="559"/>
      <c r="ABV236" s="559"/>
      <c r="ABW236" s="559"/>
      <c r="ABX236" s="559"/>
      <c r="ABY236" s="559"/>
      <c r="ABZ236" s="559"/>
      <c r="ACA236" s="559"/>
      <c r="ACB236" s="559"/>
      <c r="ACC236" s="559"/>
      <c r="ACD236" s="559"/>
      <c r="ACE236" s="559"/>
      <c r="ACF236" s="559"/>
      <c r="ACG236" s="559"/>
      <c r="ACH236" s="559"/>
      <c r="ACI236" s="559"/>
      <c r="ACJ236" s="559"/>
      <c r="ACK236" s="559"/>
      <c r="ACL236" s="559"/>
      <c r="ACM236" s="559"/>
      <c r="ACN236" s="559"/>
      <c r="ACO236" s="559"/>
      <c r="ACP236" s="559"/>
      <c r="ACQ236" s="559"/>
      <c r="ACR236" s="559"/>
      <c r="ACS236" s="559"/>
      <c r="ACT236" s="559"/>
      <c r="ACU236" s="559"/>
      <c r="ACV236" s="559"/>
      <c r="ACW236" s="559"/>
      <c r="ACX236" s="559"/>
      <c r="ACY236" s="559"/>
      <c r="ACZ236" s="559"/>
      <c r="ADA236" s="559"/>
      <c r="ADB236" s="559"/>
      <c r="ADC236" s="559"/>
      <c r="ADD236" s="559"/>
      <c r="ADE236" s="559"/>
      <c r="ADF236" s="559"/>
      <c r="ADG236" s="559"/>
      <c r="ADH236" s="559"/>
      <c r="ADI236" s="559"/>
      <c r="ADJ236" s="559"/>
      <c r="ADK236" s="559"/>
      <c r="ADL236" s="559"/>
      <c r="ADM236" s="559"/>
      <c r="ADN236" s="559"/>
      <c r="ADO236" s="559"/>
      <c r="ADP236" s="559"/>
      <c r="ADQ236" s="559"/>
      <c r="ADR236" s="559"/>
      <c r="ADS236" s="559"/>
      <c r="ADT236" s="559"/>
      <c r="ADU236" s="559"/>
      <c r="ADV236" s="559"/>
      <c r="ADW236" s="559"/>
      <c r="ADX236" s="559"/>
      <c r="ADY236" s="559"/>
      <c r="ADZ236" s="559"/>
      <c r="AEA236" s="559"/>
      <c r="AEB236" s="559"/>
      <c r="AEC236" s="559"/>
      <c r="AED236" s="559"/>
      <c r="AEE236" s="559"/>
      <c r="AEF236" s="559"/>
      <c r="AEG236" s="559"/>
      <c r="AEH236" s="559"/>
      <c r="AEI236" s="559"/>
      <c r="AEJ236" s="559"/>
      <c r="AEK236" s="559"/>
      <c r="AEL236" s="559"/>
      <c r="AEM236" s="559"/>
      <c r="AEN236" s="559"/>
      <c r="AEO236" s="559"/>
      <c r="AEP236" s="559"/>
      <c r="AEQ236" s="559"/>
      <c r="AER236" s="559"/>
      <c r="AES236" s="559"/>
      <c r="AET236" s="559"/>
      <c r="AEU236" s="559"/>
      <c r="AEV236" s="559"/>
      <c r="AEW236" s="559"/>
      <c r="AEX236" s="559"/>
      <c r="AEY236" s="559"/>
      <c r="AEZ236" s="559"/>
      <c r="AFA236" s="559"/>
      <c r="AFB236" s="559"/>
      <c r="AFC236" s="559"/>
      <c r="AFD236" s="559"/>
      <c r="AFE236" s="559"/>
      <c r="AFF236" s="559"/>
      <c r="AFG236" s="559"/>
      <c r="AFH236" s="559"/>
      <c r="AFI236" s="559"/>
      <c r="AFJ236" s="559"/>
      <c r="AFK236" s="559"/>
      <c r="AFL236" s="559"/>
      <c r="AFM236" s="559"/>
      <c r="AFN236" s="559"/>
      <c r="AFO236" s="559"/>
      <c r="AFP236" s="559"/>
      <c r="AFQ236" s="559"/>
      <c r="AFR236" s="559"/>
      <c r="AFS236" s="559"/>
      <c r="AFT236" s="559"/>
      <c r="AFU236" s="559"/>
      <c r="AFV236" s="559"/>
      <c r="AFW236" s="559"/>
      <c r="AFX236" s="559"/>
      <c r="AFY236" s="559"/>
      <c r="AFZ236" s="559"/>
      <c r="AGA236" s="559"/>
      <c r="AGB236" s="559"/>
      <c r="AGC236" s="559"/>
      <c r="AGD236" s="559"/>
      <c r="AGE236" s="559"/>
      <c r="AGF236" s="559"/>
      <c r="AGG236" s="559"/>
      <c r="AGH236" s="559"/>
      <c r="AGI236" s="559"/>
      <c r="AGJ236" s="559"/>
      <c r="AGK236" s="559"/>
      <c r="AGL236" s="559"/>
      <c r="AGM236" s="559"/>
      <c r="AGN236" s="559"/>
      <c r="AGO236" s="559"/>
      <c r="AGP236" s="559"/>
      <c r="AGQ236" s="559"/>
      <c r="AGR236" s="559"/>
      <c r="AGS236" s="559"/>
      <c r="AGT236" s="559"/>
      <c r="AGU236" s="559"/>
      <c r="AGV236" s="559"/>
      <c r="AGW236" s="559"/>
      <c r="AGX236" s="559"/>
      <c r="AGY236" s="559"/>
      <c r="AGZ236" s="559"/>
      <c r="AHA236" s="559"/>
      <c r="AHB236" s="559"/>
      <c r="AHC236" s="559"/>
      <c r="AHD236" s="559"/>
      <c r="AHE236" s="559"/>
      <c r="AHF236" s="559"/>
      <c r="AHG236" s="559"/>
      <c r="AHH236" s="559"/>
      <c r="AHI236" s="559"/>
      <c r="AHJ236" s="559"/>
      <c r="AHK236" s="559"/>
      <c r="AHL236" s="559"/>
      <c r="AHM236" s="559"/>
      <c r="AHN236" s="559"/>
      <c r="AHO236" s="559"/>
      <c r="AHP236" s="559"/>
      <c r="AHQ236" s="559"/>
      <c r="AHR236" s="559"/>
      <c r="AHS236" s="559"/>
      <c r="AHT236" s="559"/>
      <c r="AHU236" s="559"/>
      <c r="AHV236" s="559"/>
      <c r="AHW236" s="559"/>
      <c r="AHX236" s="559"/>
      <c r="AHY236" s="559"/>
      <c r="AHZ236" s="559"/>
      <c r="AIA236" s="559"/>
      <c r="AIB236" s="559"/>
      <c r="AIC236" s="559"/>
      <c r="AID236" s="559"/>
      <c r="AIE236" s="559"/>
      <c r="AIF236" s="559"/>
      <c r="AIG236" s="559"/>
      <c r="AIH236" s="559"/>
      <c r="AII236" s="559"/>
      <c r="AIJ236" s="559"/>
      <c r="AIK236" s="559"/>
      <c r="AIL236" s="559"/>
      <c r="AIM236" s="559"/>
      <c r="AIN236" s="559"/>
      <c r="AIO236" s="559"/>
      <c r="AIP236" s="559"/>
      <c r="AIQ236" s="559"/>
      <c r="AIR236" s="559"/>
      <c r="AIS236" s="559"/>
      <c r="AIT236" s="559"/>
      <c r="AIU236" s="559"/>
      <c r="AIV236" s="559"/>
      <c r="AIW236" s="559"/>
      <c r="AIX236" s="559"/>
      <c r="AIY236" s="559"/>
      <c r="AIZ236" s="559"/>
      <c r="AJA236" s="559"/>
      <c r="AJB236" s="559"/>
      <c r="AJC236" s="559"/>
      <c r="AJD236" s="559"/>
      <c r="AJE236" s="559"/>
      <c r="AJF236" s="559"/>
      <c r="AJG236" s="559"/>
      <c r="AJH236" s="559"/>
      <c r="AJI236" s="559"/>
      <c r="AJJ236" s="559"/>
      <c r="AJK236" s="559"/>
      <c r="AJL236" s="559"/>
      <c r="AJM236" s="559"/>
      <c r="AJN236" s="559"/>
      <c r="AJO236" s="559"/>
      <c r="AJP236" s="559"/>
      <c r="AJQ236" s="559"/>
      <c r="AJR236" s="559"/>
      <c r="AJS236" s="559"/>
      <c r="AJT236" s="559"/>
      <c r="AJU236" s="559"/>
      <c r="AJV236" s="559"/>
      <c r="AJW236" s="559"/>
      <c r="AJX236" s="559"/>
      <c r="AJY236" s="559"/>
      <c r="AJZ236" s="559"/>
      <c r="AKA236" s="559"/>
      <c r="AKB236" s="559"/>
      <c r="AKC236" s="559"/>
      <c r="AKD236" s="559"/>
      <c r="AKE236" s="559"/>
      <c r="AKF236" s="559"/>
      <c r="AKG236" s="559"/>
      <c r="AKH236" s="559"/>
      <c r="AKI236" s="559"/>
      <c r="AKJ236" s="559"/>
      <c r="AKK236" s="559"/>
      <c r="AKL236" s="559"/>
      <c r="AKM236" s="559"/>
      <c r="AKN236" s="559"/>
      <c r="AKO236" s="559"/>
      <c r="AKP236" s="559"/>
      <c r="AKQ236" s="559"/>
      <c r="AKR236" s="559"/>
      <c r="AKS236" s="559"/>
      <c r="AKT236" s="559"/>
      <c r="AKU236" s="559"/>
      <c r="AKV236" s="559"/>
      <c r="AKW236" s="559"/>
      <c r="AKX236" s="559"/>
      <c r="AKY236" s="559"/>
      <c r="AKZ236" s="559"/>
      <c r="ALA236" s="559"/>
      <c r="ALB236" s="559"/>
      <c r="ALC236" s="559"/>
      <c r="ALD236" s="559"/>
      <c r="ALE236" s="559"/>
      <c r="ALF236" s="559"/>
      <c r="ALG236" s="559"/>
      <c r="ALH236" s="559"/>
      <c r="ALI236" s="559"/>
      <c r="ALJ236" s="559"/>
      <c r="ALK236" s="559"/>
      <c r="ALL236" s="559"/>
      <c r="ALM236" s="559"/>
      <c r="ALN236" s="559"/>
      <c r="ALO236" s="559"/>
      <c r="ALP236" s="559"/>
      <c r="ALQ236" s="559"/>
      <c r="ALR236" s="559"/>
      <c r="ALS236" s="559"/>
      <c r="ALT236" s="559"/>
      <c r="ALU236" s="559"/>
      <c r="ALV236" s="559"/>
      <c r="ALW236" s="559"/>
      <c r="ALX236" s="559"/>
      <c r="ALY236" s="559"/>
      <c r="ALZ236" s="559"/>
      <c r="AMA236" s="559"/>
      <c r="AMB236" s="559"/>
      <c r="AMC236" s="559"/>
      <c r="AMD236" s="559"/>
      <c r="AME236" s="559"/>
      <c r="AMF236" s="559"/>
      <c r="AMG236" s="559"/>
      <c r="AMH236" s="559"/>
      <c r="AMI236" s="559"/>
      <c r="AMJ236" s="559"/>
    </row>
    <row r="237" spans="1:1024" x14ac:dyDescent="0.25">
      <c r="A237" s="372" t="s">
        <v>873</v>
      </c>
      <c r="B237" s="257">
        <v>237</v>
      </c>
      <c r="C237" s="258" t="s">
        <v>24351</v>
      </c>
      <c r="D237" s="290" t="s">
        <v>874</v>
      </c>
      <c r="E237" s="286"/>
      <c r="F237" s="291"/>
      <c r="G237" s="280"/>
      <c r="H237" s="280"/>
      <c r="I237" s="492">
        <v>1.22</v>
      </c>
      <c r="J237" s="389">
        <v>2</v>
      </c>
      <c r="K237" s="379">
        <v>2</v>
      </c>
      <c r="L237" s="379">
        <v>1</v>
      </c>
      <c r="M237" s="293"/>
      <c r="N237" s="293"/>
      <c r="O237" s="293"/>
      <c r="P237" s="293"/>
      <c r="Q237" s="293"/>
      <c r="R237" s="293"/>
      <c r="S237" s="293"/>
      <c r="T237" s="293"/>
      <c r="U237" s="293"/>
      <c r="V237" s="438"/>
      <c r="W237" s="283">
        <f t="shared" si="113"/>
        <v>100</v>
      </c>
      <c r="X237" s="283">
        <f t="shared" si="100"/>
        <v>100</v>
      </c>
      <c r="Y237" s="283">
        <f t="shared" si="112"/>
        <v>100</v>
      </c>
      <c r="Z237" s="283">
        <f t="shared" si="114"/>
        <v>100</v>
      </c>
      <c r="AA237" s="283">
        <f t="shared" si="115"/>
        <v>100</v>
      </c>
      <c r="AB237" s="287">
        <f t="shared" si="116"/>
        <v>100</v>
      </c>
      <c r="AC237" s="287">
        <f t="shared" si="117"/>
        <v>100</v>
      </c>
      <c r="AD237" s="287">
        <f t="shared" si="118"/>
        <v>100</v>
      </c>
      <c r="AE237" s="284">
        <f t="shared" si="111"/>
        <v>1</v>
      </c>
      <c r="AF237" s="284">
        <f t="shared" si="96"/>
        <v>100</v>
      </c>
      <c r="AG237" s="268">
        <f t="shared" si="119"/>
        <v>10</v>
      </c>
      <c r="AH237" s="268">
        <f t="shared" si="120"/>
        <v>10</v>
      </c>
      <c r="AI237" s="268">
        <f t="shared" si="121"/>
        <v>100</v>
      </c>
      <c r="AJ237" s="268">
        <f t="shared" si="122"/>
        <v>100</v>
      </c>
      <c r="AK237" s="506" t="s">
        <v>24352</v>
      </c>
      <c r="AL237" s="286"/>
      <c r="AM237" s="277">
        <v>3</v>
      </c>
      <c r="AN237" s="511"/>
      <c r="AO237" s="357"/>
      <c r="AP237" s="357"/>
      <c r="AQ237" s="286"/>
      <c r="AR237" s="171" t="s">
        <v>756</v>
      </c>
      <c r="AS237" s="171"/>
      <c r="AT237" s="286"/>
      <c r="AU237" s="286"/>
      <c r="AV237" s="559"/>
    </row>
    <row r="238" spans="1:1024" x14ac:dyDescent="0.25">
      <c r="A238" s="372" t="s">
        <v>875</v>
      </c>
      <c r="B238" s="257">
        <v>238</v>
      </c>
      <c r="C238" s="258" t="s">
        <v>26936</v>
      </c>
      <c r="D238" s="290" t="s">
        <v>876</v>
      </c>
      <c r="E238" s="286"/>
      <c r="F238" s="291"/>
      <c r="G238" s="280"/>
      <c r="H238" s="280"/>
      <c r="I238" s="492" t="s">
        <v>750</v>
      </c>
      <c r="J238" s="292">
        <v>2</v>
      </c>
      <c r="K238" s="293">
        <v>2</v>
      </c>
      <c r="L238" s="293"/>
      <c r="M238" s="293"/>
      <c r="N238" s="293"/>
      <c r="O238" s="393"/>
      <c r="P238" s="393">
        <v>335</v>
      </c>
      <c r="Q238" s="293"/>
      <c r="R238" s="293"/>
      <c r="S238" s="293"/>
      <c r="T238" s="293"/>
      <c r="U238" s="293"/>
      <c r="V238" s="293"/>
      <c r="W238" s="283">
        <f t="shared" si="113"/>
        <v>100</v>
      </c>
      <c r="X238" s="283">
        <f t="shared" si="100"/>
        <v>100</v>
      </c>
      <c r="Y238" s="283">
        <f t="shared" si="112"/>
        <v>20</v>
      </c>
      <c r="Z238" s="283">
        <f t="shared" si="114"/>
        <v>100</v>
      </c>
      <c r="AA238" s="283">
        <f t="shared" si="115"/>
        <v>100</v>
      </c>
      <c r="AB238" s="287">
        <f t="shared" si="116"/>
        <v>100</v>
      </c>
      <c r="AC238" s="287">
        <f t="shared" si="117"/>
        <v>100</v>
      </c>
      <c r="AD238" s="287">
        <f t="shared" si="118"/>
        <v>100</v>
      </c>
      <c r="AE238" s="284">
        <f t="shared" si="111"/>
        <v>100</v>
      </c>
      <c r="AF238" s="284">
        <f t="shared" ref="AF238:AF301" si="123">IF(M238=0,100,IF(M238=1,1,IF(M238="1B",1,IF(M238="1A",0.1,100))))</f>
        <v>100</v>
      </c>
      <c r="AG238" s="268">
        <f t="shared" si="119"/>
        <v>10</v>
      </c>
      <c r="AH238" s="268">
        <f t="shared" si="120"/>
        <v>10</v>
      </c>
      <c r="AI238" s="268">
        <f t="shared" si="121"/>
        <v>100</v>
      </c>
      <c r="AJ238" s="268">
        <f t="shared" si="122"/>
        <v>100</v>
      </c>
      <c r="AK238" s="501" t="s">
        <v>750</v>
      </c>
      <c r="AL238" s="293"/>
      <c r="AM238" s="293"/>
      <c r="AN238" s="511"/>
      <c r="AO238" s="357"/>
      <c r="AP238" s="357"/>
      <c r="AQ238" s="286"/>
      <c r="AR238" s="361" t="s">
        <v>779</v>
      </c>
      <c r="AS238" s="333" t="s">
        <v>31841</v>
      </c>
      <c r="AT238" s="286"/>
      <c r="AU238" s="286"/>
      <c r="AV238" s="559"/>
    </row>
    <row r="239" spans="1:1024" x14ac:dyDescent="0.25">
      <c r="A239" s="372" t="s">
        <v>877</v>
      </c>
      <c r="B239" s="257">
        <v>239</v>
      </c>
      <c r="C239" s="258" t="s">
        <v>878</v>
      </c>
      <c r="D239" s="290" t="s">
        <v>879</v>
      </c>
      <c r="E239" s="286"/>
      <c r="F239" s="291"/>
      <c r="G239" s="280"/>
      <c r="H239" s="280"/>
      <c r="I239" s="492" t="s">
        <v>750</v>
      </c>
      <c r="J239" s="292">
        <v>2</v>
      </c>
      <c r="K239" s="293">
        <v>2</v>
      </c>
      <c r="L239" s="293">
        <v>1</v>
      </c>
      <c r="M239" s="293"/>
      <c r="N239" s="293"/>
      <c r="O239" s="393"/>
      <c r="P239" s="393"/>
      <c r="Q239" s="293"/>
      <c r="R239" s="293"/>
      <c r="S239" s="293"/>
      <c r="T239" s="293"/>
      <c r="U239" s="293"/>
      <c r="V239" s="293"/>
      <c r="W239" s="283">
        <f t="shared" si="113"/>
        <v>100</v>
      </c>
      <c r="X239" s="283">
        <f t="shared" si="100"/>
        <v>100</v>
      </c>
      <c r="Y239" s="283">
        <f t="shared" si="112"/>
        <v>100</v>
      </c>
      <c r="Z239" s="283">
        <f t="shared" si="114"/>
        <v>100</v>
      </c>
      <c r="AA239" s="283">
        <f t="shared" si="115"/>
        <v>100</v>
      </c>
      <c r="AB239" s="287">
        <f t="shared" si="116"/>
        <v>100</v>
      </c>
      <c r="AC239" s="287">
        <f t="shared" si="117"/>
        <v>100</v>
      </c>
      <c r="AD239" s="287">
        <f t="shared" si="118"/>
        <v>100</v>
      </c>
      <c r="AE239" s="284">
        <f t="shared" si="111"/>
        <v>1</v>
      </c>
      <c r="AF239" s="284">
        <f t="shared" si="123"/>
        <v>100</v>
      </c>
      <c r="AG239" s="268">
        <f t="shared" si="119"/>
        <v>10</v>
      </c>
      <c r="AH239" s="268">
        <f t="shared" si="120"/>
        <v>10</v>
      </c>
      <c r="AI239" s="268">
        <f t="shared" si="121"/>
        <v>100</v>
      </c>
      <c r="AJ239" s="268">
        <f t="shared" si="122"/>
        <v>100</v>
      </c>
      <c r="AK239" s="501" t="s">
        <v>750</v>
      </c>
      <c r="AL239" s="286"/>
      <c r="AM239" s="286"/>
      <c r="AN239" s="511"/>
      <c r="AO239" s="357"/>
      <c r="AP239" s="357"/>
      <c r="AQ239" s="286"/>
      <c r="AR239" s="171" t="s">
        <v>779</v>
      </c>
      <c r="AS239" s="171"/>
      <c r="AT239" s="286"/>
      <c r="AU239" s="286"/>
      <c r="AV239" s="559"/>
    </row>
    <row r="240" spans="1:1024" x14ac:dyDescent="0.25">
      <c r="A240" s="372" t="s">
        <v>880</v>
      </c>
      <c r="B240" s="257">
        <v>240</v>
      </c>
      <c r="C240" s="258" t="s">
        <v>24353</v>
      </c>
      <c r="D240" s="290" t="s">
        <v>881</v>
      </c>
      <c r="E240" s="286"/>
      <c r="F240" s="291"/>
      <c r="G240" s="280"/>
      <c r="H240" s="280"/>
      <c r="I240" s="492">
        <v>14.5</v>
      </c>
      <c r="J240" s="292"/>
      <c r="K240" s="293"/>
      <c r="L240" s="293" t="s">
        <v>748</v>
      </c>
      <c r="M240" s="293"/>
      <c r="N240" s="293"/>
      <c r="O240" s="393"/>
      <c r="P240" s="393"/>
      <c r="Q240" s="293"/>
      <c r="R240" s="293"/>
      <c r="S240" s="293"/>
      <c r="T240" s="293"/>
      <c r="U240" s="293"/>
      <c r="V240" s="293"/>
      <c r="W240" s="283">
        <f t="shared" si="113"/>
        <v>100</v>
      </c>
      <c r="X240" s="283">
        <f t="shared" si="100"/>
        <v>100</v>
      </c>
      <c r="Y240" s="283">
        <f t="shared" si="112"/>
        <v>100</v>
      </c>
      <c r="Z240" s="283">
        <f t="shared" si="114"/>
        <v>100</v>
      </c>
      <c r="AA240" s="283">
        <f t="shared" si="115"/>
        <v>100</v>
      </c>
      <c r="AB240" s="287">
        <f t="shared" si="116"/>
        <v>100</v>
      </c>
      <c r="AC240" s="287">
        <f t="shared" si="117"/>
        <v>100</v>
      </c>
      <c r="AD240" s="287">
        <f t="shared" si="118"/>
        <v>100</v>
      </c>
      <c r="AE240" s="284">
        <f t="shared" si="111"/>
        <v>1</v>
      </c>
      <c r="AF240" s="284">
        <f t="shared" si="123"/>
        <v>100</v>
      </c>
      <c r="AG240" s="268">
        <f t="shared" si="119"/>
        <v>100</v>
      </c>
      <c r="AH240" s="268">
        <f t="shared" si="120"/>
        <v>100</v>
      </c>
      <c r="AI240" s="268">
        <f t="shared" si="121"/>
        <v>100</v>
      </c>
      <c r="AJ240" s="268">
        <f t="shared" si="122"/>
        <v>100</v>
      </c>
      <c r="AK240" s="506" t="s">
        <v>24354</v>
      </c>
      <c r="AL240" s="286"/>
      <c r="AM240" s="286"/>
      <c r="AN240" s="511"/>
      <c r="AO240" s="357"/>
      <c r="AP240" s="357"/>
      <c r="AQ240" s="286"/>
      <c r="AR240" s="171" t="s">
        <v>882</v>
      </c>
      <c r="AS240" s="171"/>
      <c r="AT240" s="286"/>
      <c r="AU240" s="286"/>
      <c r="AV240" s="170"/>
      <c r="AW240" s="188"/>
      <c r="AX240" s="188"/>
    </row>
    <row r="241" spans="1:1024" ht="14.25" customHeight="1" x14ac:dyDescent="0.25">
      <c r="A241" s="372" t="s">
        <v>883</v>
      </c>
      <c r="B241" s="257">
        <v>241</v>
      </c>
      <c r="C241" s="258" t="s">
        <v>24355</v>
      </c>
      <c r="D241" s="290" t="s">
        <v>884</v>
      </c>
      <c r="E241" s="286"/>
      <c r="F241" s="291"/>
      <c r="G241" s="280"/>
      <c r="H241" s="280"/>
      <c r="I241" s="492" t="s">
        <v>750</v>
      </c>
      <c r="J241" s="292"/>
      <c r="K241" s="293"/>
      <c r="L241" s="293">
        <v>1</v>
      </c>
      <c r="M241" s="293"/>
      <c r="N241" s="293"/>
      <c r="O241" s="393"/>
      <c r="P241" s="393"/>
      <c r="Q241" s="293"/>
      <c r="R241" s="293"/>
      <c r="S241" s="293"/>
      <c r="T241" s="293"/>
      <c r="U241" s="293"/>
      <c r="V241" s="293"/>
      <c r="W241" s="283">
        <f t="shared" si="113"/>
        <v>100</v>
      </c>
      <c r="X241" s="283">
        <f t="shared" si="100"/>
        <v>100</v>
      </c>
      <c r="Y241" s="283">
        <f t="shared" si="112"/>
        <v>100</v>
      </c>
      <c r="Z241" s="283">
        <f t="shared" si="114"/>
        <v>100</v>
      </c>
      <c r="AA241" s="283">
        <f t="shared" si="115"/>
        <v>100</v>
      </c>
      <c r="AB241" s="287">
        <f t="shared" si="116"/>
        <v>100</v>
      </c>
      <c r="AC241" s="287">
        <f t="shared" si="117"/>
        <v>100</v>
      </c>
      <c r="AD241" s="287">
        <f t="shared" si="118"/>
        <v>100</v>
      </c>
      <c r="AE241" s="284">
        <f t="shared" si="111"/>
        <v>1</v>
      </c>
      <c r="AF241" s="284">
        <f t="shared" si="123"/>
        <v>100</v>
      </c>
      <c r="AG241" s="268">
        <f t="shared" si="119"/>
        <v>100</v>
      </c>
      <c r="AH241" s="268">
        <f t="shared" si="120"/>
        <v>100</v>
      </c>
      <c r="AI241" s="268">
        <f t="shared" si="121"/>
        <v>100</v>
      </c>
      <c r="AJ241" s="268">
        <f t="shared" si="122"/>
        <v>100</v>
      </c>
      <c r="AK241" s="501" t="s">
        <v>750</v>
      </c>
      <c r="AL241" s="286"/>
      <c r="AM241" s="286"/>
      <c r="AN241" s="511"/>
      <c r="AO241" s="357"/>
      <c r="AP241" s="357"/>
      <c r="AQ241" s="286"/>
      <c r="AR241" s="171" t="s">
        <v>882</v>
      </c>
      <c r="AS241" s="171"/>
      <c r="AT241" s="286"/>
      <c r="AU241" s="286"/>
      <c r="AV241" s="170"/>
      <c r="AW241" s="188"/>
      <c r="AX241" s="188"/>
    </row>
    <row r="242" spans="1:1024" x14ac:dyDescent="0.25">
      <c r="A242" s="372" t="s">
        <v>885</v>
      </c>
      <c r="B242" s="257">
        <v>242</v>
      </c>
      <c r="C242" s="258" t="s">
        <v>24356</v>
      </c>
      <c r="D242" s="290" t="s">
        <v>24357</v>
      </c>
      <c r="E242" s="286"/>
      <c r="F242" s="291"/>
      <c r="G242" s="280"/>
      <c r="H242" s="280"/>
      <c r="I242" s="492">
        <v>48.5</v>
      </c>
      <c r="J242" s="292">
        <v>2</v>
      </c>
      <c r="K242" s="293">
        <v>2</v>
      </c>
      <c r="L242" s="293">
        <v>1</v>
      </c>
      <c r="M242" s="293"/>
      <c r="N242" s="293"/>
      <c r="O242" s="393"/>
      <c r="P242" s="393">
        <v>335</v>
      </c>
      <c r="Q242" s="293"/>
      <c r="R242" s="293"/>
      <c r="S242" s="293"/>
      <c r="T242" s="293"/>
      <c r="U242" s="293"/>
      <c r="V242" s="293"/>
      <c r="W242" s="283">
        <f t="shared" si="113"/>
        <v>100</v>
      </c>
      <c r="X242" s="283">
        <f t="shared" si="100"/>
        <v>100</v>
      </c>
      <c r="Y242" s="283">
        <f t="shared" si="112"/>
        <v>20</v>
      </c>
      <c r="Z242" s="283">
        <f t="shared" si="114"/>
        <v>100</v>
      </c>
      <c r="AA242" s="283">
        <f t="shared" si="115"/>
        <v>100</v>
      </c>
      <c r="AB242" s="287">
        <f t="shared" si="116"/>
        <v>100</v>
      </c>
      <c r="AC242" s="287">
        <f t="shared" si="117"/>
        <v>100</v>
      </c>
      <c r="AD242" s="287">
        <f t="shared" si="118"/>
        <v>100</v>
      </c>
      <c r="AE242" s="284">
        <f t="shared" si="111"/>
        <v>1</v>
      </c>
      <c r="AF242" s="284">
        <f t="shared" si="123"/>
        <v>100</v>
      </c>
      <c r="AG242" s="268">
        <f t="shared" si="119"/>
        <v>10</v>
      </c>
      <c r="AH242" s="268">
        <f t="shared" si="120"/>
        <v>10</v>
      </c>
      <c r="AI242" s="268">
        <f t="shared" si="121"/>
        <v>100</v>
      </c>
      <c r="AJ242" s="268">
        <f t="shared" si="122"/>
        <v>100</v>
      </c>
      <c r="AK242" s="506" t="s">
        <v>750</v>
      </c>
      <c r="AL242" s="293"/>
      <c r="AM242" s="278">
        <v>3</v>
      </c>
      <c r="AN242" s="511"/>
      <c r="AO242" s="357"/>
      <c r="AP242" s="357"/>
      <c r="AQ242" s="286"/>
      <c r="AR242" s="171" t="s">
        <v>886</v>
      </c>
      <c r="AS242" s="171"/>
      <c r="AT242" s="286"/>
      <c r="AU242" s="286"/>
      <c r="AV242" s="170"/>
    </row>
    <row r="243" spans="1:1024" ht="17.25" customHeight="1" x14ac:dyDescent="0.25">
      <c r="A243" s="256" t="s">
        <v>887</v>
      </c>
      <c r="B243" s="257">
        <v>243</v>
      </c>
      <c r="C243" s="258" t="s">
        <v>24358</v>
      </c>
      <c r="D243" s="290" t="s">
        <v>888</v>
      </c>
      <c r="E243" s="286"/>
      <c r="F243" s="291"/>
      <c r="G243" s="280"/>
      <c r="H243" s="280"/>
      <c r="I243" s="492">
        <v>48.5</v>
      </c>
      <c r="J243" s="292"/>
      <c r="K243" s="293"/>
      <c r="L243" s="430" t="s">
        <v>748</v>
      </c>
      <c r="M243" s="293"/>
      <c r="N243" s="293"/>
      <c r="O243" s="393"/>
      <c r="P243" s="393"/>
      <c r="Q243" s="293"/>
      <c r="R243" s="293"/>
      <c r="S243" s="293"/>
      <c r="T243" s="293"/>
      <c r="U243" s="293"/>
      <c r="V243" s="293"/>
      <c r="W243" s="283">
        <f t="shared" si="113"/>
        <v>100</v>
      </c>
      <c r="X243" s="283">
        <f t="shared" si="100"/>
        <v>100</v>
      </c>
      <c r="Y243" s="283">
        <f t="shared" si="112"/>
        <v>100</v>
      </c>
      <c r="Z243" s="283">
        <f t="shared" si="114"/>
        <v>100</v>
      </c>
      <c r="AA243" s="283">
        <f t="shared" si="115"/>
        <v>100</v>
      </c>
      <c r="AB243" s="287">
        <f t="shared" si="116"/>
        <v>100</v>
      </c>
      <c r="AC243" s="287">
        <f t="shared" si="117"/>
        <v>100</v>
      </c>
      <c r="AD243" s="287">
        <f t="shared" si="118"/>
        <v>100</v>
      </c>
      <c r="AE243" s="284">
        <f t="shared" si="111"/>
        <v>1</v>
      </c>
      <c r="AF243" s="284">
        <f t="shared" si="123"/>
        <v>100</v>
      </c>
      <c r="AG243" s="268">
        <f t="shared" si="119"/>
        <v>100</v>
      </c>
      <c r="AH243" s="268">
        <f t="shared" si="120"/>
        <v>100</v>
      </c>
      <c r="AI243" s="268">
        <f t="shared" si="121"/>
        <v>100</v>
      </c>
      <c r="AJ243" s="268">
        <f t="shared" si="122"/>
        <v>100</v>
      </c>
      <c r="AK243" s="506" t="s">
        <v>24359</v>
      </c>
      <c r="AL243" s="286"/>
      <c r="AM243" s="286"/>
      <c r="AN243" s="511"/>
      <c r="AO243" s="357"/>
      <c r="AP243" s="357"/>
      <c r="AQ243" s="286"/>
      <c r="AR243" s="171" t="s">
        <v>882</v>
      </c>
      <c r="AS243" s="356" t="s">
        <v>31842</v>
      </c>
      <c r="AT243" s="286"/>
      <c r="AU243" s="286"/>
      <c r="AV243" s="559"/>
      <c r="AW243" s="559"/>
      <c r="AX243" s="559"/>
      <c r="AY243" s="559"/>
      <c r="AZ243" s="559"/>
      <c r="BA243" s="559"/>
      <c r="BB243" s="559"/>
      <c r="BC243" s="559"/>
      <c r="BD243" s="559"/>
      <c r="BE243" s="559"/>
      <c r="BF243" s="559"/>
      <c r="BG243" s="559"/>
      <c r="BH243" s="559"/>
      <c r="BI243" s="559"/>
      <c r="BJ243" s="559"/>
      <c r="BK243" s="559"/>
      <c r="BL243" s="559"/>
      <c r="BM243" s="559"/>
      <c r="BN243" s="559"/>
      <c r="BO243" s="559"/>
      <c r="BP243" s="559"/>
      <c r="BQ243" s="559"/>
      <c r="BR243" s="559"/>
      <c r="BS243" s="559"/>
      <c r="BT243" s="559"/>
      <c r="BU243" s="559"/>
      <c r="BV243" s="559"/>
      <c r="BW243" s="559"/>
      <c r="BX243" s="559"/>
      <c r="BY243" s="559"/>
      <c r="BZ243" s="559"/>
      <c r="CA243" s="559"/>
      <c r="CB243" s="559"/>
      <c r="CC243" s="559"/>
      <c r="CD243" s="559"/>
      <c r="CE243" s="559"/>
      <c r="CF243" s="559"/>
      <c r="CG243" s="559"/>
      <c r="CH243" s="559"/>
      <c r="CI243" s="559"/>
      <c r="CJ243" s="559"/>
      <c r="CK243" s="559"/>
      <c r="CL243" s="559"/>
      <c r="CM243" s="559"/>
      <c r="CN243" s="559"/>
      <c r="CO243" s="559"/>
      <c r="CP243" s="559"/>
      <c r="CQ243" s="559"/>
      <c r="CR243" s="559"/>
      <c r="CS243" s="559"/>
      <c r="CT243" s="559"/>
      <c r="CU243" s="559"/>
      <c r="CV243" s="559"/>
      <c r="CW243" s="559"/>
      <c r="CX243" s="559"/>
      <c r="CY243" s="559"/>
      <c r="CZ243" s="559"/>
      <c r="DA243" s="559"/>
      <c r="DB243" s="559"/>
      <c r="DC243" s="559"/>
      <c r="DD243" s="559"/>
      <c r="DE243" s="559"/>
      <c r="DF243" s="559"/>
      <c r="DG243" s="559"/>
      <c r="DH243" s="559"/>
      <c r="DI243" s="559"/>
      <c r="DJ243" s="559"/>
      <c r="DK243" s="559"/>
      <c r="DL243" s="559"/>
      <c r="DM243" s="559"/>
      <c r="DN243" s="559"/>
      <c r="DO243" s="559"/>
      <c r="DP243" s="559"/>
      <c r="DQ243" s="559"/>
      <c r="DR243" s="559"/>
      <c r="DS243" s="559"/>
      <c r="DT243" s="559"/>
      <c r="DU243" s="559"/>
      <c r="DV243" s="559"/>
      <c r="DW243" s="559"/>
      <c r="DX243" s="559"/>
      <c r="DY243" s="559"/>
      <c r="DZ243" s="559"/>
      <c r="EA243" s="559"/>
      <c r="EB243" s="559"/>
      <c r="EC243" s="559"/>
      <c r="ED243" s="559"/>
      <c r="EE243" s="559"/>
      <c r="EF243" s="559"/>
      <c r="EG243" s="559"/>
      <c r="EH243" s="559"/>
      <c r="EI243" s="559"/>
      <c r="EJ243" s="559"/>
      <c r="EK243" s="559"/>
      <c r="EL243" s="559"/>
      <c r="EM243" s="559"/>
      <c r="EN243" s="559"/>
      <c r="EO243" s="559"/>
      <c r="EP243" s="559"/>
      <c r="EQ243" s="559"/>
      <c r="ER243" s="559"/>
      <c r="ES243" s="559"/>
      <c r="ET243" s="559"/>
      <c r="EU243" s="559"/>
      <c r="EV243" s="559"/>
      <c r="EW243" s="559"/>
      <c r="EX243" s="559"/>
      <c r="EY243" s="559"/>
      <c r="EZ243" s="559"/>
      <c r="FA243" s="559"/>
      <c r="FB243" s="559"/>
      <c r="FC243" s="559"/>
      <c r="FD243" s="559"/>
      <c r="FE243" s="559"/>
      <c r="FF243" s="559"/>
      <c r="FG243" s="559"/>
      <c r="FH243" s="559"/>
      <c r="FI243" s="559"/>
      <c r="FJ243" s="559"/>
      <c r="FK243" s="559"/>
      <c r="FL243" s="559"/>
      <c r="FM243" s="559"/>
      <c r="FN243" s="559"/>
      <c r="FO243" s="559"/>
      <c r="FP243" s="559"/>
      <c r="FQ243" s="559"/>
      <c r="FR243" s="559"/>
      <c r="FS243" s="559"/>
      <c r="FT243" s="559"/>
      <c r="FU243" s="559"/>
      <c r="FV243" s="559"/>
      <c r="FW243" s="559"/>
      <c r="FX243" s="559"/>
      <c r="FY243" s="559"/>
      <c r="FZ243" s="559"/>
      <c r="GA243" s="559"/>
      <c r="GB243" s="559"/>
      <c r="GC243" s="559"/>
      <c r="GD243" s="559"/>
      <c r="GE243" s="559"/>
      <c r="GF243" s="559"/>
      <c r="GG243" s="559"/>
      <c r="GH243" s="559"/>
      <c r="GI243" s="559"/>
      <c r="GJ243" s="559"/>
      <c r="GK243" s="559"/>
      <c r="GL243" s="559"/>
      <c r="GM243" s="559"/>
      <c r="GN243" s="559"/>
      <c r="GO243" s="559"/>
      <c r="GP243" s="559"/>
      <c r="GQ243" s="559"/>
      <c r="GR243" s="559"/>
      <c r="GS243" s="559"/>
      <c r="GT243" s="559"/>
      <c r="GU243" s="559"/>
      <c r="GV243" s="559"/>
      <c r="GW243" s="559"/>
      <c r="GX243" s="559"/>
      <c r="GY243" s="559"/>
      <c r="GZ243" s="559"/>
      <c r="HA243" s="559"/>
      <c r="HB243" s="559"/>
      <c r="HC243" s="559"/>
      <c r="HD243" s="559"/>
      <c r="HE243" s="559"/>
      <c r="HF243" s="559"/>
      <c r="HG243" s="559"/>
      <c r="HH243" s="559"/>
      <c r="HI243" s="559"/>
      <c r="HJ243" s="559"/>
      <c r="HK243" s="559"/>
      <c r="HL243" s="559"/>
      <c r="HM243" s="559"/>
      <c r="HN243" s="559"/>
      <c r="HO243" s="559"/>
      <c r="HP243" s="559"/>
      <c r="HQ243" s="559"/>
      <c r="HR243" s="559"/>
      <c r="HS243" s="559"/>
      <c r="HT243" s="559"/>
      <c r="HU243" s="559"/>
      <c r="HV243" s="559"/>
      <c r="HW243" s="559"/>
      <c r="HX243" s="559"/>
      <c r="HY243" s="559"/>
      <c r="HZ243" s="559"/>
      <c r="IA243" s="559"/>
      <c r="IB243" s="559"/>
      <c r="IC243" s="559"/>
      <c r="ID243" s="559"/>
      <c r="IE243" s="559"/>
      <c r="IF243" s="559"/>
      <c r="IG243" s="559"/>
      <c r="IH243" s="559"/>
      <c r="II243" s="559"/>
      <c r="IJ243" s="559"/>
      <c r="IK243" s="559"/>
      <c r="IL243" s="559"/>
      <c r="IM243" s="559"/>
      <c r="IN243" s="559"/>
      <c r="IO243" s="559"/>
      <c r="IP243" s="559"/>
      <c r="IQ243" s="559"/>
      <c r="IR243" s="559"/>
      <c r="IS243" s="559"/>
      <c r="IT243" s="559"/>
      <c r="IU243" s="559"/>
      <c r="IV243" s="559"/>
      <c r="IW243" s="559"/>
      <c r="IX243" s="559"/>
      <c r="IY243" s="559"/>
      <c r="IZ243" s="559"/>
      <c r="JA243" s="559"/>
      <c r="JB243" s="559"/>
      <c r="JC243" s="559"/>
      <c r="JD243" s="559"/>
      <c r="JE243" s="559"/>
      <c r="JF243" s="559"/>
      <c r="JG243" s="559"/>
      <c r="JH243" s="559"/>
      <c r="JI243" s="559"/>
      <c r="JJ243" s="559"/>
      <c r="JK243" s="559"/>
      <c r="JL243" s="559"/>
      <c r="JM243" s="559"/>
      <c r="JN243" s="559"/>
      <c r="JO243" s="559"/>
      <c r="JP243" s="559"/>
      <c r="JQ243" s="559"/>
      <c r="JR243" s="559"/>
      <c r="JS243" s="559"/>
      <c r="JT243" s="559"/>
      <c r="JU243" s="559"/>
      <c r="JV243" s="559"/>
      <c r="JW243" s="559"/>
      <c r="JX243" s="559"/>
      <c r="JY243" s="559"/>
      <c r="JZ243" s="559"/>
      <c r="KA243" s="559"/>
      <c r="KB243" s="559"/>
      <c r="KC243" s="559"/>
      <c r="KD243" s="559"/>
      <c r="KE243" s="559"/>
      <c r="KF243" s="559"/>
      <c r="KG243" s="559"/>
      <c r="KH243" s="559"/>
      <c r="KI243" s="559"/>
      <c r="KJ243" s="559"/>
      <c r="KK243" s="559"/>
      <c r="KL243" s="559"/>
      <c r="KM243" s="559"/>
      <c r="KN243" s="559"/>
      <c r="KO243" s="559"/>
      <c r="KP243" s="559"/>
      <c r="KQ243" s="559"/>
      <c r="KR243" s="559"/>
      <c r="KS243" s="559"/>
      <c r="KT243" s="559"/>
      <c r="KU243" s="559"/>
      <c r="KV243" s="559"/>
      <c r="KW243" s="559"/>
      <c r="KX243" s="559"/>
      <c r="KY243" s="559"/>
      <c r="KZ243" s="559"/>
      <c r="LA243" s="559"/>
      <c r="LB243" s="559"/>
      <c r="LC243" s="559"/>
      <c r="LD243" s="559"/>
      <c r="LE243" s="559"/>
      <c r="LF243" s="559"/>
      <c r="LG243" s="559"/>
      <c r="LH243" s="559"/>
      <c r="LI243" s="559"/>
      <c r="LJ243" s="559"/>
      <c r="LK243" s="559"/>
      <c r="LL243" s="559"/>
      <c r="LM243" s="559"/>
      <c r="LN243" s="559"/>
      <c r="LO243" s="559"/>
      <c r="LP243" s="559"/>
      <c r="LQ243" s="559"/>
      <c r="LR243" s="559"/>
      <c r="LS243" s="559"/>
      <c r="LT243" s="559"/>
      <c r="LU243" s="559"/>
      <c r="LV243" s="559"/>
      <c r="LW243" s="559"/>
      <c r="LX243" s="559"/>
      <c r="LY243" s="559"/>
      <c r="LZ243" s="559"/>
      <c r="MA243" s="559"/>
      <c r="MB243" s="559"/>
      <c r="MC243" s="559"/>
      <c r="MD243" s="559"/>
      <c r="ME243" s="559"/>
      <c r="MF243" s="559"/>
      <c r="MG243" s="559"/>
      <c r="MH243" s="559"/>
      <c r="MI243" s="559"/>
      <c r="MJ243" s="559"/>
      <c r="MK243" s="559"/>
      <c r="ML243" s="559"/>
      <c r="MM243" s="559"/>
      <c r="MN243" s="559"/>
      <c r="MO243" s="559"/>
      <c r="MP243" s="559"/>
      <c r="MQ243" s="559"/>
      <c r="MR243" s="559"/>
      <c r="MS243" s="559"/>
      <c r="MT243" s="559"/>
      <c r="MU243" s="559"/>
      <c r="MV243" s="559"/>
      <c r="MW243" s="559"/>
      <c r="MX243" s="559"/>
      <c r="MY243" s="559"/>
      <c r="MZ243" s="559"/>
      <c r="NA243" s="559"/>
      <c r="NB243" s="559"/>
      <c r="NC243" s="559"/>
      <c r="ND243" s="559"/>
      <c r="NE243" s="559"/>
      <c r="NF243" s="559"/>
      <c r="NG243" s="559"/>
      <c r="NH243" s="559"/>
      <c r="NI243" s="559"/>
      <c r="NJ243" s="559"/>
      <c r="NK243" s="559"/>
      <c r="NL243" s="559"/>
      <c r="NM243" s="559"/>
      <c r="NN243" s="559"/>
      <c r="NO243" s="559"/>
      <c r="NP243" s="559"/>
      <c r="NQ243" s="559"/>
      <c r="NR243" s="559"/>
      <c r="NS243" s="559"/>
      <c r="NT243" s="559"/>
      <c r="NU243" s="559"/>
      <c r="NV243" s="559"/>
      <c r="NW243" s="559"/>
      <c r="NX243" s="559"/>
      <c r="NY243" s="559"/>
      <c r="NZ243" s="559"/>
      <c r="OA243" s="559"/>
      <c r="OB243" s="559"/>
      <c r="OC243" s="559"/>
      <c r="OD243" s="559"/>
      <c r="OE243" s="559"/>
      <c r="OF243" s="559"/>
      <c r="OG243" s="559"/>
      <c r="OH243" s="559"/>
      <c r="OI243" s="559"/>
      <c r="OJ243" s="559"/>
      <c r="OK243" s="559"/>
      <c r="OL243" s="559"/>
      <c r="OM243" s="559"/>
      <c r="ON243" s="559"/>
      <c r="OO243" s="559"/>
      <c r="OP243" s="559"/>
      <c r="OQ243" s="559"/>
      <c r="OR243" s="559"/>
      <c r="OS243" s="559"/>
      <c r="OT243" s="559"/>
      <c r="OU243" s="559"/>
      <c r="OV243" s="559"/>
      <c r="OW243" s="559"/>
      <c r="OX243" s="559"/>
      <c r="OY243" s="559"/>
      <c r="OZ243" s="559"/>
      <c r="PA243" s="559"/>
      <c r="PB243" s="559"/>
      <c r="PC243" s="559"/>
      <c r="PD243" s="559"/>
      <c r="PE243" s="559"/>
      <c r="PF243" s="559"/>
      <c r="PG243" s="559"/>
      <c r="PH243" s="559"/>
      <c r="PI243" s="559"/>
      <c r="PJ243" s="559"/>
      <c r="PK243" s="559"/>
      <c r="PL243" s="559"/>
      <c r="PM243" s="559"/>
      <c r="PN243" s="559"/>
      <c r="PO243" s="559"/>
      <c r="PP243" s="559"/>
      <c r="PQ243" s="559"/>
      <c r="PR243" s="559"/>
      <c r="PS243" s="559"/>
      <c r="PT243" s="559"/>
      <c r="PU243" s="559"/>
      <c r="PV243" s="559"/>
      <c r="PW243" s="559"/>
      <c r="PX243" s="559"/>
      <c r="PY243" s="559"/>
      <c r="PZ243" s="559"/>
      <c r="QA243" s="559"/>
      <c r="QB243" s="559"/>
      <c r="QC243" s="559"/>
      <c r="QD243" s="559"/>
      <c r="QE243" s="559"/>
      <c r="QF243" s="559"/>
      <c r="QG243" s="559"/>
      <c r="QH243" s="559"/>
      <c r="QI243" s="559"/>
      <c r="QJ243" s="559"/>
      <c r="QK243" s="559"/>
      <c r="QL243" s="559"/>
      <c r="QM243" s="559"/>
      <c r="QN243" s="559"/>
      <c r="QO243" s="559"/>
      <c r="QP243" s="559"/>
      <c r="QQ243" s="559"/>
      <c r="QR243" s="559"/>
      <c r="QS243" s="559"/>
      <c r="QT243" s="559"/>
      <c r="QU243" s="559"/>
      <c r="QV243" s="559"/>
      <c r="QW243" s="559"/>
      <c r="QX243" s="559"/>
      <c r="QY243" s="559"/>
      <c r="QZ243" s="559"/>
      <c r="RA243" s="559"/>
      <c r="RB243" s="559"/>
      <c r="RC243" s="559"/>
      <c r="RD243" s="559"/>
      <c r="RE243" s="559"/>
      <c r="RF243" s="559"/>
      <c r="RG243" s="559"/>
      <c r="RH243" s="559"/>
      <c r="RI243" s="559"/>
      <c r="RJ243" s="559"/>
      <c r="RK243" s="559"/>
      <c r="RL243" s="559"/>
      <c r="RM243" s="559"/>
      <c r="RN243" s="559"/>
      <c r="RO243" s="559"/>
      <c r="RP243" s="559"/>
      <c r="RQ243" s="559"/>
      <c r="RR243" s="559"/>
      <c r="RS243" s="559"/>
      <c r="RT243" s="559"/>
      <c r="RU243" s="559"/>
      <c r="RV243" s="559"/>
      <c r="RW243" s="559"/>
      <c r="RX243" s="559"/>
      <c r="RY243" s="559"/>
      <c r="RZ243" s="559"/>
      <c r="SA243" s="559"/>
      <c r="SB243" s="559"/>
      <c r="SC243" s="559"/>
      <c r="SD243" s="559"/>
      <c r="SE243" s="559"/>
      <c r="SF243" s="559"/>
      <c r="SG243" s="559"/>
      <c r="SH243" s="559"/>
      <c r="SI243" s="559"/>
      <c r="SJ243" s="559"/>
      <c r="SK243" s="559"/>
      <c r="SL243" s="559"/>
      <c r="SM243" s="559"/>
      <c r="SN243" s="559"/>
      <c r="SO243" s="559"/>
      <c r="SP243" s="559"/>
      <c r="SQ243" s="559"/>
      <c r="SR243" s="559"/>
      <c r="SS243" s="559"/>
      <c r="ST243" s="559"/>
      <c r="SU243" s="559"/>
      <c r="SV243" s="559"/>
      <c r="SW243" s="559"/>
      <c r="SX243" s="559"/>
      <c r="SY243" s="559"/>
      <c r="SZ243" s="559"/>
      <c r="TA243" s="559"/>
      <c r="TB243" s="559"/>
      <c r="TC243" s="559"/>
      <c r="TD243" s="559"/>
      <c r="TE243" s="559"/>
      <c r="TF243" s="559"/>
      <c r="TG243" s="559"/>
      <c r="TH243" s="559"/>
      <c r="TI243" s="559"/>
      <c r="TJ243" s="559"/>
      <c r="TK243" s="559"/>
      <c r="TL243" s="559"/>
      <c r="TM243" s="559"/>
      <c r="TN243" s="559"/>
      <c r="TO243" s="559"/>
      <c r="TP243" s="559"/>
      <c r="TQ243" s="559"/>
      <c r="TR243" s="559"/>
      <c r="TS243" s="559"/>
      <c r="TT243" s="559"/>
      <c r="TU243" s="559"/>
      <c r="TV243" s="559"/>
      <c r="TW243" s="559"/>
      <c r="TX243" s="559"/>
      <c r="TY243" s="559"/>
      <c r="TZ243" s="559"/>
      <c r="UA243" s="559"/>
      <c r="UB243" s="559"/>
      <c r="UC243" s="559"/>
      <c r="UD243" s="559"/>
      <c r="UE243" s="559"/>
      <c r="UF243" s="559"/>
      <c r="UG243" s="559"/>
      <c r="UH243" s="559"/>
      <c r="UI243" s="559"/>
      <c r="UJ243" s="559"/>
      <c r="UK243" s="559"/>
      <c r="UL243" s="559"/>
      <c r="UM243" s="559"/>
      <c r="UN243" s="559"/>
      <c r="UO243" s="559"/>
      <c r="UP243" s="559"/>
      <c r="UQ243" s="559"/>
      <c r="UR243" s="559"/>
      <c r="US243" s="559"/>
      <c r="UT243" s="559"/>
      <c r="UU243" s="559"/>
      <c r="UV243" s="559"/>
      <c r="UW243" s="559"/>
      <c r="UX243" s="559"/>
      <c r="UY243" s="559"/>
      <c r="UZ243" s="559"/>
      <c r="VA243" s="559"/>
      <c r="VB243" s="559"/>
      <c r="VC243" s="559"/>
      <c r="VD243" s="559"/>
      <c r="VE243" s="559"/>
      <c r="VF243" s="559"/>
      <c r="VG243" s="559"/>
      <c r="VH243" s="559"/>
      <c r="VI243" s="559"/>
      <c r="VJ243" s="559"/>
      <c r="VK243" s="559"/>
      <c r="VL243" s="559"/>
      <c r="VM243" s="559"/>
      <c r="VN243" s="559"/>
      <c r="VO243" s="559"/>
      <c r="VP243" s="559"/>
      <c r="VQ243" s="559"/>
      <c r="VR243" s="559"/>
      <c r="VS243" s="559"/>
      <c r="VT243" s="559"/>
      <c r="VU243" s="559"/>
      <c r="VV243" s="559"/>
      <c r="VW243" s="559"/>
      <c r="VX243" s="559"/>
      <c r="VY243" s="559"/>
      <c r="VZ243" s="559"/>
      <c r="WA243" s="559"/>
      <c r="WB243" s="559"/>
      <c r="WC243" s="559"/>
      <c r="WD243" s="559"/>
      <c r="WE243" s="559"/>
      <c r="WF243" s="559"/>
      <c r="WG243" s="559"/>
      <c r="WH243" s="559"/>
      <c r="WI243" s="559"/>
      <c r="WJ243" s="559"/>
      <c r="WK243" s="559"/>
      <c r="WL243" s="559"/>
      <c r="WM243" s="559"/>
      <c r="WN243" s="559"/>
      <c r="WO243" s="559"/>
      <c r="WP243" s="559"/>
      <c r="WQ243" s="559"/>
      <c r="WR243" s="559"/>
      <c r="WS243" s="559"/>
      <c r="WT243" s="559"/>
      <c r="WU243" s="559"/>
      <c r="WV243" s="559"/>
      <c r="WW243" s="559"/>
      <c r="WX243" s="559"/>
      <c r="WY243" s="559"/>
      <c r="WZ243" s="559"/>
      <c r="XA243" s="559"/>
      <c r="XB243" s="559"/>
      <c r="XC243" s="559"/>
      <c r="XD243" s="559"/>
      <c r="XE243" s="559"/>
      <c r="XF243" s="559"/>
      <c r="XG243" s="559"/>
      <c r="XH243" s="559"/>
      <c r="XI243" s="559"/>
      <c r="XJ243" s="559"/>
      <c r="XK243" s="559"/>
      <c r="XL243" s="559"/>
      <c r="XM243" s="559"/>
      <c r="XN243" s="559"/>
      <c r="XO243" s="559"/>
      <c r="XP243" s="559"/>
      <c r="XQ243" s="559"/>
      <c r="XR243" s="559"/>
      <c r="XS243" s="559"/>
      <c r="XT243" s="559"/>
      <c r="XU243" s="559"/>
      <c r="XV243" s="559"/>
      <c r="XW243" s="559"/>
      <c r="XX243" s="559"/>
      <c r="XY243" s="559"/>
      <c r="XZ243" s="559"/>
      <c r="YA243" s="559"/>
      <c r="YB243" s="559"/>
      <c r="YC243" s="559"/>
      <c r="YD243" s="559"/>
      <c r="YE243" s="559"/>
      <c r="YF243" s="559"/>
      <c r="YG243" s="559"/>
      <c r="YH243" s="559"/>
      <c r="YI243" s="559"/>
      <c r="YJ243" s="559"/>
      <c r="YK243" s="559"/>
      <c r="YL243" s="559"/>
      <c r="YM243" s="559"/>
      <c r="YN243" s="559"/>
      <c r="YO243" s="559"/>
      <c r="YP243" s="559"/>
      <c r="YQ243" s="559"/>
      <c r="YR243" s="559"/>
      <c r="YS243" s="559"/>
      <c r="YT243" s="559"/>
      <c r="YU243" s="559"/>
      <c r="YV243" s="559"/>
      <c r="YW243" s="559"/>
      <c r="YX243" s="559"/>
      <c r="YY243" s="559"/>
      <c r="YZ243" s="559"/>
      <c r="ZA243" s="559"/>
      <c r="ZB243" s="559"/>
      <c r="ZC243" s="559"/>
      <c r="ZD243" s="559"/>
      <c r="ZE243" s="559"/>
      <c r="ZF243" s="559"/>
      <c r="ZG243" s="559"/>
      <c r="ZH243" s="559"/>
      <c r="ZI243" s="559"/>
      <c r="ZJ243" s="559"/>
      <c r="ZK243" s="559"/>
      <c r="ZL243" s="559"/>
      <c r="ZM243" s="559"/>
      <c r="ZN243" s="559"/>
      <c r="ZO243" s="559"/>
      <c r="ZP243" s="559"/>
      <c r="ZQ243" s="559"/>
      <c r="ZR243" s="559"/>
      <c r="ZS243" s="559"/>
      <c r="ZT243" s="559"/>
      <c r="ZU243" s="559"/>
      <c r="ZV243" s="559"/>
      <c r="ZW243" s="559"/>
      <c r="ZX243" s="559"/>
      <c r="ZY243" s="559"/>
      <c r="ZZ243" s="559"/>
      <c r="AAA243" s="559"/>
      <c r="AAB243" s="559"/>
      <c r="AAC243" s="559"/>
      <c r="AAD243" s="559"/>
      <c r="AAE243" s="559"/>
      <c r="AAF243" s="559"/>
      <c r="AAG243" s="559"/>
      <c r="AAH243" s="559"/>
      <c r="AAI243" s="559"/>
      <c r="AAJ243" s="559"/>
      <c r="AAK243" s="559"/>
      <c r="AAL243" s="559"/>
      <c r="AAM243" s="559"/>
      <c r="AAN243" s="559"/>
      <c r="AAO243" s="559"/>
      <c r="AAP243" s="559"/>
      <c r="AAQ243" s="559"/>
      <c r="AAR243" s="559"/>
      <c r="AAS243" s="559"/>
      <c r="AAT243" s="559"/>
      <c r="AAU243" s="559"/>
      <c r="AAV243" s="559"/>
      <c r="AAW243" s="559"/>
      <c r="AAX243" s="559"/>
      <c r="AAY243" s="559"/>
      <c r="AAZ243" s="559"/>
      <c r="ABA243" s="559"/>
      <c r="ABB243" s="559"/>
      <c r="ABC243" s="559"/>
      <c r="ABD243" s="559"/>
      <c r="ABE243" s="559"/>
      <c r="ABF243" s="559"/>
      <c r="ABG243" s="559"/>
      <c r="ABH243" s="559"/>
      <c r="ABI243" s="559"/>
      <c r="ABJ243" s="559"/>
      <c r="ABK243" s="559"/>
      <c r="ABL243" s="559"/>
      <c r="ABM243" s="559"/>
      <c r="ABN243" s="559"/>
      <c r="ABO243" s="559"/>
      <c r="ABP243" s="559"/>
      <c r="ABQ243" s="559"/>
      <c r="ABR243" s="559"/>
      <c r="ABS243" s="559"/>
      <c r="ABT243" s="559"/>
      <c r="ABU243" s="559"/>
      <c r="ABV243" s="559"/>
      <c r="ABW243" s="559"/>
      <c r="ABX243" s="559"/>
      <c r="ABY243" s="559"/>
      <c r="ABZ243" s="559"/>
      <c r="ACA243" s="559"/>
      <c r="ACB243" s="559"/>
      <c r="ACC243" s="559"/>
      <c r="ACD243" s="559"/>
      <c r="ACE243" s="559"/>
      <c r="ACF243" s="559"/>
      <c r="ACG243" s="559"/>
      <c r="ACH243" s="559"/>
      <c r="ACI243" s="559"/>
      <c r="ACJ243" s="559"/>
      <c r="ACK243" s="559"/>
      <c r="ACL243" s="559"/>
      <c r="ACM243" s="559"/>
      <c r="ACN243" s="559"/>
      <c r="ACO243" s="559"/>
      <c r="ACP243" s="559"/>
      <c r="ACQ243" s="559"/>
      <c r="ACR243" s="559"/>
      <c r="ACS243" s="559"/>
      <c r="ACT243" s="559"/>
      <c r="ACU243" s="559"/>
      <c r="ACV243" s="559"/>
      <c r="ACW243" s="559"/>
      <c r="ACX243" s="559"/>
      <c r="ACY243" s="559"/>
      <c r="ACZ243" s="559"/>
      <c r="ADA243" s="559"/>
      <c r="ADB243" s="559"/>
      <c r="ADC243" s="559"/>
      <c r="ADD243" s="559"/>
      <c r="ADE243" s="559"/>
      <c r="ADF243" s="559"/>
      <c r="ADG243" s="559"/>
      <c r="ADH243" s="559"/>
      <c r="ADI243" s="559"/>
      <c r="ADJ243" s="559"/>
      <c r="ADK243" s="559"/>
      <c r="ADL243" s="559"/>
      <c r="ADM243" s="559"/>
      <c r="ADN243" s="559"/>
      <c r="ADO243" s="559"/>
      <c r="ADP243" s="559"/>
      <c r="ADQ243" s="559"/>
      <c r="ADR243" s="559"/>
      <c r="ADS243" s="559"/>
      <c r="ADT243" s="559"/>
      <c r="ADU243" s="559"/>
      <c r="ADV243" s="559"/>
      <c r="ADW243" s="559"/>
      <c r="ADX243" s="559"/>
      <c r="ADY243" s="559"/>
      <c r="ADZ243" s="559"/>
      <c r="AEA243" s="559"/>
      <c r="AEB243" s="559"/>
      <c r="AEC243" s="559"/>
      <c r="AED243" s="559"/>
      <c r="AEE243" s="559"/>
      <c r="AEF243" s="559"/>
      <c r="AEG243" s="559"/>
      <c r="AEH243" s="559"/>
      <c r="AEI243" s="559"/>
      <c r="AEJ243" s="559"/>
      <c r="AEK243" s="559"/>
      <c r="AEL243" s="559"/>
      <c r="AEM243" s="559"/>
      <c r="AEN243" s="559"/>
      <c r="AEO243" s="559"/>
      <c r="AEP243" s="559"/>
      <c r="AEQ243" s="559"/>
      <c r="AER243" s="559"/>
      <c r="AES243" s="559"/>
      <c r="AET243" s="559"/>
      <c r="AEU243" s="559"/>
      <c r="AEV243" s="559"/>
      <c r="AEW243" s="559"/>
      <c r="AEX243" s="559"/>
      <c r="AEY243" s="559"/>
      <c r="AEZ243" s="559"/>
      <c r="AFA243" s="559"/>
      <c r="AFB243" s="559"/>
      <c r="AFC243" s="559"/>
      <c r="AFD243" s="559"/>
      <c r="AFE243" s="559"/>
      <c r="AFF243" s="559"/>
      <c r="AFG243" s="559"/>
      <c r="AFH243" s="559"/>
      <c r="AFI243" s="559"/>
      <c r="AFJ243" s="559"/>
      <c r="AFK243" s="559"/>
      <c r="AFL243" s="559"/>
      <c r="AFM243" s="559"/>
      <c r="AFN243" s="559"/>
      <c r="AFO243" s="559"/>
      <c r="AFP243" s="559"/>
      <c r="AFQ243" s="559"/>
      <c r="AFR243" s="559"/>
      <c r="AFS243" s="559"/>
      <c r="AFT243" s="559"/>
      <c r="AFU243" s="559"/>
      <c r="AFV243" s="559"/>
      <c r="AFW243" s="559"/>
      <c r="AFX243" s="559"/>
      <c r="AFY243" s="559"/>
      <c r="AFZ243" s="559"/>
      <c r="AGA243" s="559"/>
      <c r="AGB243" s="559"/>
      <c r="AGC243" s="559"/>
      <c r="AGD243" s="559"/>
      <c r="AGE243" s="559"/>
      <c r="AGF243" s="559"/>
      <c r="AGG243" s="559"/>
      <c r="AGH243" s="559"/>
      <c r="AGI243" s="559"/>
      <c r="AGJ243" s="559"/>
      <c r="AGK243" s="559"/>
      <c r="AGL243" s="559"/>
      <c r="AGM243" s="559"/>
      <c r="AGN243" s="559"/>
      <c r="AGO243" s="559"/>
      <c r="AGP243" s="559"/>
      <c r="AGQ243" s="559"/>
      <c r="AGR243" s="559"/>
      <c r="AGS243" s="559"/>
      <c r="AGT243" s="559"/>
      <c r="AGU243" s="559"/>
      <c r="AGV243" s="559"/>
      <c r="AGW243" s="559"/>
      <c r="AGX243" s="559"/>
      <c r="AGY243" s="559"/>
      <c r="AGZ243" s="559"/>
      <c r="AHA243" s="559"/>
      <c r="AHB243" s="559"/>
      <c r="AHC243" s="559"/>
      <c r="AHD243" s="559"/>
      <c r="AHE243" s="559"/>
      <c r="AHF243" s="559"/>
      <c r="AHG243" s="559"/>
      <c r="AHH243" s="559"/>
      <c r="AHI243" s="559"/>
      <c r="AHJ243" s="559"/>
      <c r="AHK243" s="559"/>
      <c r="AHL243" s="559"/>
      <c r="AHM243" s="559"/>
      <c r="AHN243" s="559"/>
      <c r="AHO243" s="559"/>
      <c r="AHP243" s="559"/>
      <c r="AHQ243" s="559"/>
      <c r="AHR243" s="559"/>
      <c r="AHS243" s="559"/>
      <c r="AHT243" s="559"/>
      <c r="AHU243" s="559"/>
      <c r="AHV243" s="559"/>
      <c r="AHW243" s="559"/>
      <c r="AHX243" s="559"/>
      <c r="AHY243" s="559"/>
      <c r="AHZ243" s="559"/>
      <c r="AIA243" s="559"/>
      <c r="AIB243" s="559"/>
      <c r="AIC243" s="559"/>
      <c r="AID243" s="559"/>
      <c r="AIE243" s="559"/>
      <c r="AIF243" s="559"/>
      <c r="AIG243" s="559"/>
      <c r="AIH243" s="559"/>
      <c r="AII243" s="559"/>
      <c r="AIJ243" s="559"/>
      <c r="AIK243" s="559"/>
      <c r="AIL243" s="559"/>
      <c r="AIM243" s="559"/>
      <c r="AIN243" s="559"/>
      <c r="AIO243" s="559"/>
      <c r="AIP243" s="559"/>
      <c r="AIQ243" s="559"/>
      <c r="AIR243" s="559"/>
      <c r="AIS243" s="559"/>
      <c r="AIT243" s="559"/>
      <c r="AIU243" s="559"/>
      <c r="AIV243" s="559"/>
      <c r="AIW243" s="559"/>
      <c r="AIX243" s="559"/>
      <c r="AIY243" s="559"/>
      <c r="AIZ243" s="559"/>
      <c r="AJA243" s="559"/>
      <c r="AJB243" s="559"/>
      <c r="AJC243" s="559"/>
      <c r="AJD243" s="559"/>
      <c r="AJE243" s="559"/>
      <c r="AJF243" s="559"/>
      <c r="AJG243" s="559"/>
      <c r="AJH243" s="559"/>
      <c r="AJI243" s="559"/>
      <c r="AJJ243" s="559"/>
      <c r="AJK243" s="559"/>
      <c r="AJL243" s="559"/>
      <c r="AJM243" s="559"/>
      <c r="AJN243" s="559"/>
      <c r="AJO243" s="559"/>
      <c r="AJP243" s="559"/>
      <c r="AJQ243" s="559"/>
      <c r="AJR243" s="559"/>
      <c r="AJS243" s="559"/>
      <c r="AJT243" s="559"/>
      <c r="AJU243" s="559"/>
      <c r="AJV243" s="559"/>
      <c r="AJW243" s="559"/>
      <c r="AJX243" s="559"/>
      <c r="AJY243" s="559"/>
      <c r="AJZ243" s="559"/>
      <c r="AKA243" s="559"/>
      <c r="AKB243" s="559"/>
      <c r="AKC243" s="559"/>
      <c r="AKD243" s="559"/>
      <c r="AKE243" s="559"/>
      <c r="AKF243" s="559"/>
      <c r="AKG243" s="559"/>
      <c r="AKH243" s="559"/>
      <c r="AKI243" s="559"/>
      <c r="AKJ243" s="559"/>
      <c r="AKK243" s="559"/>
      <c r="AKL243" s="559"/>
      <c r="AKM243" s="559"/>
      <c r="AKN243" s="559"/>
      <c r="AKO243" s="559"/>
      <c r="AKP243" s="559"/>
      <c r="AKQ243" s="559"/>
      <c r="AKR243" s="559"/>
      <c r="AKS243" s="559"/>
      <c r="AKT243" s="559"/>
      <c r="AKU243" s="559"/>
      <c r="AKV243" s="559"/>
      <c r="AKW243" s="559"/>
      <c r="AKX243" s="559"/>
      <c r="AKY243" s="559"/>
      <c r="AKZ243" s="559"/>
      <c r="ALA243" s="559"/>
      <c r="ALB243" s="559"/>
      <c r="ALC243" s="559"/>
      <c r="ALD243" s="559"/>
      <c r="ALE243" s="559"/>
      <c r="ALF243" s="559"/>
      <c r="ALG243" s="559"/>
      <c r="ALH243" s="559"/>
      <c r="ALI243" s="559"/>
      <c r="ALJ243" s="559"/>
      <c r="ALK243" s="559"/>
      <c r="ALL243" s="559"/>
      <c r="ALM243" s="559"/>
      <c r="ALN243" s="559"/>
      <c r="ALO243" s="559"/>
      <c r="ALP243" s="559"/>
      <c r="ALQ243" s="559"/>
      <c r="ALR243" s="559"/>
      <c r="ALS243" s="559"/>
      <c r="ALT243" s="559"/>
      <c r="ALU243" s="559"/>
      <c r="ALV243" s="559"/>
      <c r="ALW243" s="559"/>
      <c r="ALX243" s="559"/>
      <c r="ALY243" s="559"/>
      <c r="ALZ243" s="559"/>
      <c r="AMA243" s="559"/>
      <c r="AMB243" s="559"/>
      <c r="AMC243" s="559"/>
      <c r="AMD243" s="559"/>
      <c r="AME243" s="559"/>
      <c r="AMF243" s="559"/>
      <c r="AMG243" s="559"/>
      <c r="AMH243" s="559"/>
      <c r="AMI243" s="559"/>
      <c r="AMJ243" s="559"/>
    </row>
    <row r="244" spans="1:1024" ht="15" customHeight="1" x14ac:dyDescent="0.25">
      <c r="A244" s="372" t="s">
        <v>889</v>
      </c>
      <c r="B244" s="257">
        <v>244</v>
      </c>
      <c r="C244" s="258" t="s">
        <v>24360</v>
      </c>
      <c r="D244" s="290" t="s">
        <v>890</v>
      </c>
      <c r="E244" s="286"/>
      <c r="F244" s="291"/>
      <c r="G244" s="280"/>
      <c r="H244" s="280"/>
      <c r="I244" s="492">
        <v>10.56</v>
      </c>
      <c r="J244" s="292"/>
      <c r="K244" s="293"/>
      <c r="L244" s="293"/>
      <c r="M244" s="293"/>
      <c r="N244" s="293"/>
      <c r="O244" s="393"/>
      <c r="P244" s="393"/>
      <c r="Q244" s="293"/>
      <c r="R244" s="293"/>
      <c r="S244" s="293"/>
      <c r="T244" s="293"/>
      <c r="U244" s="293"/>
      <c r="V244" s="293"/>
      <c r="W244" s="283">
        <f t="shared" si="113"/>
        <v>100</v>
      </c>
      <c r="X244" s="283">
        <f t="shared" si="100"/>
        <v>100</v>
      </c>
      <c r="Y244" s="283">
        <f t="shared" si="112"/>
        <v>100</v>
      </c>
      <c r="Z244" s="283">
        <f t="shared" si="114"/>
        <v>100</v>
      </c>
      <c r="AA244" s="283">
        <f t="shared" si="115"/>
        <v>100</v>
      </c>
      <c r="AB244" s="287">
        <f t="shared" si="116"/>
        <v>100</v>
      </c>
      <c r="AC244" s="287">
        <f t="shared" si="117"/>
        <v>100</v>
      </c>
      <c r="AD244" s="287">
        <f t="shared" si="118"/>
        <v>100</v>
      </c>
      <c r="AE244" s="284">
        <f t="shared" si="111"/>
        <v>100</v>
      </c>
      <c r="AF244" s="284">
        <f t="shared" si="123"/>
        <v>100</v>
      </c>
      <c r="AG244" s="268">
        <f t="shared" si="119"/>
        <v>100</v>
      </c>
      <c r="AH244" s="268">
        <f t="shared" si="120"/>
        <v>100</v>
      </c>
      <c r="AI244" s="268">
        <f t="shared" si="121"/>
        <v>100</v>
      </c>
      <c r="AJ244" s="268">
        <f t="shared" si="122"/>
        <v>100</v>
      </c>
      <c r="AK244" s="506" t="s">
        <v>24361</v>
      </c>
      <c r="AL244" s="286"/>
      <c r="AM244" s="277">
        <v>2</v>
      </c>
      <c r="AN244" s="511"/>
      <c r="AO244" s="357"/>
      <c r="AP244" s="357"/>
      <c r="AQ244" s="286"/>
      <c r="AR244" s="171" t="s">
        <v>891</v>
      </c>
      <c r="AS244" s="171"/>
      <c r="AT244" s="286"/>
      <c r="AU244" s="286"/>
      <c r="AV244" s="559"/>
      <c r="AW244" s="559"/>
      <c r="AX244" s="559"/>
      <c r="AY244" s="559"/>
      <c r="AZ244" s="559"/>
      <c r="BA244" s="559"/>
      <c r="BB244" s="559"/>
      <c r="BC244" s="559"/>
      <c r="BD244" s="559"/>
      <c r="BE244" s="559"/>
      <c r="BF244" s="559"/>
      <c r="BG244" s="559"/>
      <c r="BH244" s="559"/>
      <c r="BI244" s="559"/>
      <c r="BJ244" s="559"/>
      <c r="BK244" s="559"/>
      <c r="BL244" s="559"/>
      <c r="BM244" s="559"/>
      <c r="BN244" s="559"/>
      <c r="BO244" s="559"/>
      <c r="BP244" s="559"/>
      <c r="BQ244" s="559"/>
      <c r="BR244" s="559"/>
      <c r="BS244" s="559"/>
      <c r="BT244" s="559"/>
      <c r="BU244" s="559"/>
      <c r="BV244" s="559"/>
      <c r="BW244" s="559"/>
      <c r="BX244" s="559"/>
      <c r="BY244" s="559"/>
      <c r="BZ244" s="559"/>
      <c r="CA244" s="559"/>
      <c r="CB244" s="559"/>
      <c r="CC244" s="559"/>
      <c r="CD244" s="559"/>
      <c r="CE244" s="559"/>
      <c r="CF244" s="559"/>
      <c r="CG244" s="559"/>
      <c r="CH244" s="559"/>
      <c r="CI244" s="559"/>
      <c r="CJ244" s="559"/>
      <c r="CK244" s="559"/>
      <c r="CL244" s="559"/>
      <c r="CM244" s="559"/>
      <c r="CN244" s="559"/>
      <c r="CO244" s="559"/>
      <c r="CP244" s="559"/>
      <c r="CQ244" s="559"/>
      <c r="CR244" s="559"/>
      <c r="CS244" s="559"/>
      <c r="CT244" s="559"/>
      <c r="CU244" s="559"/>
      <c r="CV244" s="559"/>
      <c r="CW244" s="559"/>
      <c r="CX244" s="559"/>
      <c r="CY244" s="559"/>
      <c r="CZ244" s="559"/>
      <c r="DA244" s="559"/>
      <c r="DB244" s="559"/>
      <c r="DC244" s="559"/>
      <c r="DD244" s="559"/>
      <c r="DE244" s="559"/>
      <c r="DF244" s="559"/>
      <c r="DG244" s="559"/>
      <c r="DH244" s="559"/>
      <c r="DI244" s="559"/>
      <c r="DJ244" s="559"/>
      <c r="DK244" s="559"/>
      <c r="DL244" s="559"/>
      <c r="DM244" s="559"/>
      <c r="DN244" s="559"/>
      <c r="DO244" s="559"/>
      <c r="DP244" s="559"/>
      <c r="DQ244" s="559"/>
      <c r="DR244" s="559"/>
      <c r="DS244" s="559"/>
      <c r="DT244" s="559"/>
      <c r="DU244" s="559"/>
      <c r="DV244" s="559"/>
      <c r="DW244" s="559"/>
      <c r="DX244" s="559"/>
      <c r="DY244" s="559"/>
      <c r="DZ244" s="559"/>
      <c r="EA244" s="559"/>
      <c r="EB244" s="559"/>
      <c r="EC244" s="559"/>
      <c r="ED244" s="559"/>
      <c r="EE244" s="559"/>
      <c r="EF244" s="559"/>
      <c r="EG244" s="559"/>
      <c r="EH244" s="559"/>
      <c r="EI244" s="559"/>
      <c r="EJ244" s="559"/>
      <c r="EK244" s="559"/>
      <c r="EL244" s="559"/>
      <c r="EM244" s="559"/>
      <c r="EN244" s="559"/>
      <c r="EO244" s="559"/>
      <c r="EP244" s="559"/>
      <c r="EQ244" s="559"/>
      <c r="ER244" s="559"/>
      <c r="ES244" s="559"/>
      <c r="ET244" s="559"/>
      <c r="EU244" s="559"/>
      <c r="EV244" s="559"/>
      <c r="EW244" s="559"/>
      <c r="EX244" s="559"/>
      <c r="EY244" s="559"/>
      <c r="EZ244" s="559"/>
      <c r="FA244" s="559"/>
      <c r="FB244" s="559"/>
      <c r="FC244" s="559"/>
      <c r="FD244" s="559"/>
      <c r="FE244" s="559"/>
      <c r="FF244" s="559"/>
      <c r="FG244" s="559"/>
      <c r="FH244" s="559"/>
      <c r="FI244" s="559"/>
      <c r="FJ244" s="559"/>
      <c r="FK244" s="559"/>
      <c r="FL244" s="559"/>
      <c r="FM244" s="559"/>
      <c r="FN244" s="559"/>
      <c r="FO244" s="559"/>
      <c r="FP244" s="559"/>
      <c r="FQ244" s="559"/>
      <c r="FR244" s="559"/>
      <c r="FS244" s="559"/>
      <c r="FT244" s="559"/>
      <c r="FU244" s="559"/>
      <c r="FV244" s="559"/>
      <c r="FW244" s="559"/>
      <c r="FX244" s="559"/>
      <c r="FY244" s="559"/>
      <c r="FZ244" s="559"/>
      <c r="GA244" s="559"/>
      <c r="GB244" s="559"/>
      <c r="GC244" s="559"/>
      <c r="GD244" s="559"/>
      <c r="GE244" s="559"/>
      <c r="GF244" s="559"/>
      <c r="GG244" s="559"/>
      <c r="GH244" s="559"/>
      <c r="GI244" s="559"/>
      <c r="GJ244" s="559"/>
      <c r="GK244" s="559"/>
      <c r="GL244" s="559"/>
      <c r="GM244" s="559"/>
      <c r="GN244" s="559"/>
      <c r="GO244" s="559"/>
      <c r="GP244" s="559"/>
      <c r="GQ244" s="559"/>
      <c r="GR244" s="559"/>
      <c r="GS244" s="559"/>
      <c r="GT244" s="559"/>
      <c r="GU244" s="559"/>
      <c r="GV244" s="559"/>
      <c r="GW244" s="559"/>
      <c r="GX244" s="559"/>
      <c r="GY244" s="559"/>
      <c r="GZ244" s="559"/>
      <c r="HA244" s="559"/>
      <c r="HB244" s="559"/>
      <c r="HC244" s="559"/>
      <c r="HD244" s="559"/>
      <c r="HE244" s="559"/>
      <c r="HF244" s="559"/>
      <c r="HG244" s="559"/>
      <c r="HH244" s="559"/>
      <c r="HI244" s="559"/>
      <c r="HJ244" s="559"/>
      <c r="HK244" s="559"/>
      <c r="HL244" s="559"/>
      <c r="HM244" s="559"/>
      <c r="HN244" s="559"/>
      <c r="HO244" s="559"/>
      <c r="HP244" s="559"/>
      <c r="HQ244" s="559"/>
      <c r="HR244" s="559"/>
      <c r="HS244" s="559"/>
      <c r="HT244" s="559"/>
      <c r="HU244" s="559"/>
      <c r="HV244" s="559"/>
      <c r="HW244" s="559"/>
      <c r="HX244" s="559"/>
      <c r="HY244" s="559"/>
      <c r="HZ244" s="559"/>
      <c r="IA244" s="559"/>
      <c r="IB244" s="559"/>
      <c r="IC244" s="559"/>
      <c r="ID244" s="559"/>
      <c r="IE244" s="559"/>
      <c r="IF244" s="559"/>
      <c r="IG244" s="559"/>
      <c r="IH244" s="559"/>
      <c r="II244" s="559"/>
      <c r="IJ244" s="559"/>
      <c r="IK244" s="559"/>
      <c r="IL244" s="559"/>
      <c r="IM244" s="559"/>
      <c r="IN244" s="559"/>
      <c r="IO244" s="559"/>
      <c r="IP244" s="559"/>
      <c r="IQ244" s="559"/>
      <c r="IR244" s="559"/>
      <c r="IS244" s="559"/>
      <c r="IT244" s="559"/>
      <c r="IU244" s="559"/>
      <c r="IV244" s="559"/>
      <c r="IW244" s="559"/>
      <c r="IX244" s="559"/>
      <c r="IY244" s="559"/>
      <c r="IZ244" s="559"/>
      <c r="JA244" s="559"/>
      <c r="JB244" s="559"/>
      <c r="JC244" s="559"/>
      <c r="JD244" s="559"/>
      <c r="JE244" s="559"/>
      <c r="JF244" s="559"/>
      <c r="JG244" s="559"/>
      <c r="JH244" s="559"/>
      <c r="JI244" s="559"/>
      <c r="JJ244" s="559"/>
      <c r="JK244" s="559"/>
      <c r="JL244" s="559"/>
      <c r="JM244" s="559"/>
      <c r="JN244" s="559"/>
      <c r="JO244" s="559"/>
      <c r="JP244" s="559"/>
      <c r="JQ244" s="559"/>
      <c r="JR244" s="559"/>
      <c r="JS244" s="559"/>
      <c r="JT244" s="559"/>
      <c r="JU244" s="559"/>
      <c r="JV244" s="559"/>
      <c r="JW244" s="559"/>
      <c r="JX244" s="559"/>
      <c r="JY244" s="559"/>
      <c r="JZ244" s="559"/>
      <c r="KA244" s="559"/>
      <c r="KB244" s="559"/>
      <c r="KC244" s="559"/>
      <c r="KD244" s="559"/>
      <c r="KE244" s="559"/>
      <c r="KF244" s="559"/>
      <c r="KG244" s="559"/>
      <c r="KH244" s="559"/>
      <c r="KI244" s="559"/>
      <c r="KJ244" s="559"/>
      <c r="KK244" s="559"/>
      <c r="KL244" s="559"/>
      <c r="KM244" s="559"/>
      <c r="KN244" s="559"/>
      <c r="KO244" s="559"/>
      <c r="KP244" s="559"/>
      <c r="KQ244" s="559"/>
      <c r="KR244" s="559"/>
      <c r="KS244" s="559"/>
      <c r="KT244" s="559"/>
      <c r="KU244" s="559"/>
      <c r="KV244" s="559"/>
      <c r="KW244" s="559"/>
      <c r="KX244" s="559"/>
      <c r="KY244" s="559"/>
      <c r="KZ244" s="559"/>
      <c r="LA244" s="559"/>
      <c r="LB244" s="559"/>
      <c r="LC244" s="559"/>
      <c r="LD244" s="559"/>
      <c r="LE244" s="559"/>
      <c r="LF244" s="559"/>
      <c r="LG244" s="559"/>
      <c r="LH244" s="559"/>
      <c r="LI244" s="559"/>
      <c r="LJ244" s="559"/>
      <c r="LK244" s="559"/>
      <c r="LL244" s="559"/>
      <c r="LM244" s="559"/>
      <c r="LN244" s="559"/>
      <c r="LO244" s="559"/>
      <c r="LP244" s="559"/>
      <c r="LQ244" s="559"/>
      <c r="LR244" s="559"/>
      <c r="LS244" s="559"/>
      <c r="LT244" s="559"/>
      <c r="LU244" s="559"/>
      <c r="LV244" s="559"/>
      <c r="LW244" s="559"/>
      <c r="LX244" s="559"/>
      <c r="LY244" s="559"/>
      <c r="LZ244" s="559"/>
      <c r="MA244" s="559"/>
      <c r="MB244" s="559"/>
      <c r="MC244" s="559"/>
      <c r="MD244" s="559"/>
      <c r="ME244" s="559"/>
      <c r="MF244" s="559"/>
      <c r="MG244" s="559"/>
      <c r="MH244" s="559"/>
      <c r="MI244" s="559"/>
      <c r="MJ244" s="559"/>
      <c r="MK244" s="559"/>
      <c r="ML244" s="559"/>
      <c r="MM244" s="559"/>
      <c r="MN244" s="559"/>
      <c r="MO244" s="559"/>
      <c r="MP244" s="559"/>
      <c r="MQ244" s="559"/>
      <c r="MR244" s="559"/>
      <c r="MS244" s="559"/>
      <c r="MT244" s="559"/>
      <c r="MU244" s="559"/>
      <c r="MV244" s="559"/>
      <c r="MW244" s="559"/>
      <c r="MX244" s="559"/>
      <c r="MY244" s="559"/>
      <c r="MZ244" s="559"/>
      <c r="NA244" s="559"/>
      <c r="NB244" s="559"/>
      <c r="NC244" s="559"/>
      <c r="ND244" s="559"/>
      <c r="NE244" s="559"/>
      <c r="NF244" s="559"/>
      <c r="NG244" s="559"/>
      <c r="NH244" s="559"/>
      <c r="NI244" s="559"/>
      <c r="NJ244" s="559"/>
      <c r="NK244" s="559"/>
      <c r="NL244" s="559"/>
      <c r="NM244" s="559"/>
      <c r="NN244" s="559"/>
      <c r="NO244" s="559"/>
      <c r="NP244" s="559"/>
      <c r="NQ244" s="559"/>
      <c r="NR244" s="559"/>
      <c r="NS244" s="559"/>
      <c r="NT244" s="559"/>
      <c r="NU244" s="559"/>
      <c r="NV244" s="559"/>
      <c r="NW244" s="559"/>
      <c r="NX244" s="559"/>
      <c r="NY244" s="559"/>
      <c r="NZ244" s="559"/>
      <c r="OA244" s="559"/>
      <c r="OB244" s="559"/>
      <c r="OC244" s="559"/>
      <c r="OD244" s="559"/>
      <c r="OE244" s="559"/>
      <c r="OF244" s="559"/>
      <c r="OG244" s="559"/>
      <c r="OH244" s="559"/>
      <c r="OI244" s="559"/>
      <c r="OJ244" s="559"/>
      <c r="OK244" s="559"/>
      <c r="OL244" s="559"/>
      <c r="OM244" s="559"/>
      <c r="ON244" s="559"/>
      <c r="OO244" s="559"/>
      <c r="OP244" s="559"/>
      <c r="OQ244" s="559"/>
      <c r="OR244" s="559"/>
      <c r="OS244" s="559"/>
      <c r="OT244" s="559"/>
      <c r="OU244" s="559"/>
      <c r="OV244" s="559"/>
      <c r="OW244" s="559"/>
      <c r="OX244" s="559"/>
      <c r="OY244" s="559"/>
      <c r="OZ244" s="559"/>
      <c r="PA244" s="559"/>
      <c r="PB244" s="559"/>
      <c r="PC244" s="559"/>
      <c r="PD244" s="559"/>
      <c r="PE244" s="559"/>
      <c r="PF244" s="559"/>
      <c r="PG244" s="559"/>
      <c r="PH244" s="559"/>
      <c r="PI244" s="559"/>
      <c r="PJ244" s="559"/>
      <c r="PK244" s="559"/>
      <c r="PL244" s="559"/>
      <c r="PM244" s="559"/>
      <c r="PN244" s="559"/>
      <c r="PO244" s="559"/>
      <c r="PP244" s="559"/>
      <c r="PQ244" s="559"/>
      <c r="PR244" s="559"/>
      <c r="PS244" s="559"/>
      <c r="PT244" s="559"/>
      <c r="PU244" s="559"/>
      <c r="PV244" s="559"/>
      <c r="PW244" s="559"/>
      <c r="PX244" s="559"/>
      <c r="PY244" s="559"/>
      <c r="PZ244" s="559"/>
      <c r="QA244" s="559"/>
      <c r="QB244" s="559"/>
      <c r="QC244" s="559"/>
      <c r="QD244" s="559"/>
      <c r="QE244" s="559"/>
      <c r="QF244" s="559"/>
      <c r="QG244" s="559"/>
      <c r="QH244" s="559"/>
      <c r="QI244" s="559"/>
      <c r="QJ244" s="559"/>
      <c r="QK244" s="559"/>
      <c r="QL244" s="559"/>
      <c r="QM244" s="559"/>
      <c r="QN244" s="559"/>
      <c r="QO244" s="559"/>
      <c r="QP244" s="559"/>
      <c r="QQ244" s="559"/>
      <c r="QR244" s="559"/>
      <c r="QS244" s="559"/>
      <c r="QT244" s="559"/>
      <c r="QU244" s="559"/>
      <c r="QV244" s="559"/>
      <c r="QW244" s="559"/>
      <c r="QX244" s="559"/>
      <c r="QY244" s="559"/>
      <c r="QZ244" s="559"/>
      <c r="RA244" s="559"/>
      <c r="RB244" s="559"/>
      <c r="RC244" s="559"/>
      <c r="RD244" s="559"/>
      <c r="RE244" s="559"/>
      <c r="RF244" s="559"/>
      <c r="RG244" s="559"/>
      <c r="RH244" s="559"/>
      <c r="RI244" s="559"/>
      <c r="RJ244" s="559"/>
      <c r="RK244" s="559"/>
      <c r="RL244" s="559"/>
      <c r="RM244" s="559"/>
      <c r="RN244" s="559"/>
      <c r="RO244" s="559"/>
      <c r="RP244" s="559"/>
      <c r="RQ244" s="559"/>
      <c r="RR244" s="559"/>
      <c r="RS244" s="559"/>
      <c r="RT244" s="559"/>
      <c r="RU244" s="559"/>
      <c r="RV244" s="559"/>
      <c r="RW244" s="559"/>
      <c r="RX244" s="559"/>
      <c r="RY244" s="559"/>
      <c r="RZ244" s="559"/>
      <c r="SA244" s="559"/>
      <c r="SB244" s="559"/>
      <c r="SC244" s="559"/>
      <c r="SD244" s="559"/>
      <c r="SE244" s="559"/>
      <c r="SF244" s="559"/>
      <c r="SG244" s="559"/>
      <c r="SH244" s="559"/>
      <c r="SI244" s="559"/>
      <c r="SJ244" s="559"/>
      <c r="SK244" s="559"/>
      <c r="SL244" s="559"/>
      <c r="SM244" s="559"/>
      <c r="SN244" s="559"/>
      <c r="SO244" s="559"/>
      <c r="SP244" s="559"/>
      <c r="SQ244" s="559"/>
      <c r="SR244" s="559"/>
      <c r="SS244" s="559"/>
      <c r="ST244" s="559"/>
      <c r="SU244" s="559"/>
      <c r="SV244" s="559"/>
      <c r="SW244" s="559"/>
      <c r="SX244" s="559"/>
      <c r="SY244" s="559"/>
      <c r="SZ244" s="559"/>
      <c r="TA244" s="559"/>
      <c r="TB244" s="559"/>
      <c r="TC244" s="559"/>
      <c r="TD244" s="559"/>
      <c r="TE244" s="559"/>
      <c r="TF244" s="559"/>
      <c r="TG244" s="559"/>
      <c r="TH244" s="559"/>
      <c r="TI244" s="559"/>
      <c r="TJ244" s="559"/>
      <c r="TK244" s="559"/>
      <c r="TL244" s="559"/>
      <c r="TM244" s="559"/>
      <c r="TN244" s="559"/>
      <c r="TO244" s="559"/>
      <c r="TP244" s="559"/>
      <c r="TQ244" s="559"/>
      <c r="TR244" s="559"/>
      <c r="TS244" s="559"/>
      <c r="TT244" s="559"/>
      <c r="TU244" s="559"/>
      <c r="TV244" s="559"/>
      <c r="TW244" s="559"/>
      <c r="TX244" s="559"/>
      <c r="TY244" s="559"/>
      <c r="TZ244" s="559"/>
      <c r="UA244" s="559"/>
      <c r="UB244" s="559"/>
      <c r="UC244" s="559"/>
      <c r="UD244" s="559"/>
      <c r="UE244" s="559"/>
      <c r="UF244" s="559"/>
      <c r="UG244" s="559"/>
      <c r="UH244" s="559"/>
      <c r="UI244" s="559"/>
      <c r="UJ244" s="559"/>
      <c r="UK244" s="559"/>
      <c r="UL244" s="559"/>
      <c r="UM244" s="559"/>
      <c r="UN244" s="559"/>
      <c r="UO244" s="559"/>
      <c r="UP244" s="559"/>
      <c r="UQ244" s="559"/>
      <c r="UR244" s="559"/>
      <c r="US244" s="559"/>
      <c r="UT244" s="559"/>
      <c r="UU244" s="559"/>
      <c r="UV244" s="559"/>
      <c r="UW244" s="559"/>
      <c r="UX244" s="559"/>
      <c r="UY244" s="559"/>
      <c r="UZ244" s="559"/>
      <c r="VA244" s="559"/>
      <c r="VB244" s="559"/>
      <c r="VC244" s="559"/>
      <c r="VD244" s="559"/>
      <c r="VE244" s="559"/>
      <c r="VF244" s="559"/>
      <c r="VG244" s="559"/>
      <c r="VH244" s="559"/>
      <c r="VI244" s="559"/>
      <c r="VJ244" s="559"/>
      <c r="VK244" s="559"/>
      <c r="VL244" s="559"/>
      <c r="VM244" s="559"/>
      <c r="VN244" s="559"/>
      <c r="VO244" s="559"/>
      <c r="VP244" s="559"/>
      <c r="VQ244" s="559"/>
      <c r="VR244" s="559"/>
      <c r="VS244" s="559"/>
      <c r="VT244" s="559"/>
      <c r="VU244" s="559"/>
      <c r="VV244" s="559"/>
      <c r="VW244" s="559"/>
      <c r="VX244" s="559"/>
      <c r="VY244" s="559"/>
      <c r="VZ244" s="559"/>
      <c r="WA244" s="559"/>
      <c r="WB244" s="559"/>
      <c r="WC244" s="559"/>
      <c r="WD244" s="559"/>
      <c r="WE244" s="559"/>
      <c r="WF244" s="559"/>
      <c r="WG244" s="559"/>
      <c r="WH244" s="559"/>
      <c r="WI244" s="559"/>
      <c r="WJ244" s="559"/>
      <c r="WK244" s="559"/>
      <c r="WL244" s="559"/>
      <c r="WM244" s="559"/>
      <c r="WN244" s="559"/>
      <c r="WO244" s="559"/>
      <c r="WP244" s="559"/>
      <c r="WQ244" s="559"/>
      <c r="WR244" s="559"/>
      <c r="WS244" s="559"/>
      <c r="WT244" s="559"/>
      <c r="WU244" s="559"/>
      <c r="WV244" s="559"/>
      <c r="WW244" s="559"/>
      <c r="WX244" s="559"/>
      <c r="WY244" s="559"/>
      <c r="WZ244" s="559"/>
      <c r="XA244" s="559"/>
      <c r="XB244" s="559"/>
      <c r="XC244" s="559"/>
      <c r="XD244" s="559"/>
      <c r="XE244" s="559"/>
      <c r="XF244" s="559"/>
      <c r="XG244" s="559"/>
      <c r="XH244" s="559"/>
      <c r="XI244" s="559"/>
      <c r="XJ244" s="559"/>
      <c r="XK244" s="559"/>
      <c r="XL244" s="559"/>
      <c r="XM244" s="559"/>
      <c r="XN244" s="559"/>
      <c r="XO244" s="559"/>
      <c r="XP244" s="559"/>
      <c r="XQ244" s="559"/>
      <c r="XR244" s="559"/>
      <c r="XS244" s="559"/>
      <c r="XT244" s="559"/>
      <c r="XU244" s="559"/>
      <c r="XV244" s="559"/>
      <c r="XW244" s="559"/>
      <c r="XX244" s="559"/>
      <c r="XY244" s="559"/>
      <c r="XZ244" s="559"/>
      <c r="YA244" s="559"/>
      <c r="YB244" s="559"/>
      <c r="YC244" s="559"/>
      <c r="YD244" s="559"/>
      <c r="YE244" s="559"/>
      <c r="YF244" s="559"/>
      <c r="YG244" s="559"/>
      <c r="YH244" s="559"/>
      <c r="YI244" s="559"/>
      <c r="YJ244" s="559"/>
      <c r="YK244" s="559"/>
      <c r="YL244" s="559"/>
      <c r="YM244" s="559"/>
      <c r="YN244" s="559"/>
      <c r="YO244" s="559"/>
      <c r="YP244" s="559"/>
      <c r="YQ244" s="559"/>
      <c r="YR244" s="559"/>
      <c r="YS244" s="559"/>
      <c r="YT244" s="559"/>
      <c r="YU244" s="559"/>
      <c r="YV244" s="559"/>
      <c r="YW244" s="559"/>
      <c r="YX244" s="559"/>
      <c r="YY244" s="559"/>
      <c r="YZ244" s="559"/>
      <c r="ZA244" s="559"/>
      <c r="ZB244" s="559"/>
      <c r="ZC244" s="559"/>
      <c r="ZD244" s="559"/>
      <c r="ZE244" s="559"/>
      <c r="ZF244" s="559"/>
      <c r="ZG244" s="559"/>
      <c r="ZH244" s="559"/>
      <c r="ZI244" s="559"/>
      <c r="ZJ244" s="559"/>
      <c r="ZK244" s="559"/>
      <c r="ZL244" s="559"/>
      <c r="ZM244" s="559"/>
      <c r="ZN244" s="559"/>
      <c r="ZO244" s="559"/>
      <c r="ZP244" s="559"/>
      <c r="ZQ244" s="559"/>
      <c r="ZR244" s="559"/>
      <c r="ZS244" s="559"/>
      <c r="ZT244" s="559"/>
      <c r="ZU244" s="559"/>
      <c r="ZV244" s="559"/>
      <c r="ZW244" s="559"/>
      <c r="ZX244" s="559"/>
      <c r="ZY244" s="559"/>
      <c r="ZZ244" s="559"/>
      <c r="AAA244" s="559"/>
      <c r="AAB244" s="559"/>
      <c r="AAC244" s="559"/>
      <c r="AAD244" s="559"/>
      <c r="AAE244" s="559"/>
      <c r="AAF244" s="559"/>
      <c r="AAG244" s="559"/>
      <c r="AAH244" s="559"/>
      <c r="AAI244" s="559"/>
      <c r="AAJ244" s="559"/>
      <c r="AAK244" s="559"/>
      <c r="AAL244" s="559"/>
      <c r="AAM244" s="559"/>
      <c r="AAN244" s="559"/>
      <c r="AAO244" s="559"/>
      <c r="AAP244" s="559"/>
      <c r="AAQ244" s="559"/>
      <c r="AAR244" s="559"/>
      <c r="AAS244" s="559"/>
      <c r="AAT244" s="559"/>
      <c r="AAU244" s="559"/>
      <c r="AAV244" s="559"/>
      <c r="AAW244" s="559"/>
      <c r="AAX244" s="559"/>
      <c r="AAY244" s="559"/>
      <c r="AAZ244" s="559"/>
      <c r="ABA244" s="559"/>
      <c r="ABB244" s="559"/>
      <c r="ABC244" s="559"/>
      <c r="ABD244" s="559"/>
      <c r="ABE244" s="559"/>
      <c r="ABF244" s="559"/>
      <c r="ABG244" s="559"/>
      <c r="ABH244" s="559"/>
      <c r="ABI244" s="559"/>
      <c r="ABJ244" s="559"/>
      <c r="ABK244" s="559"/>
      <c r="ABL244" s="559"/>
      <c r="ABM244" s="559"/>
      <c r="ABN244" s="559"/>
      <c r="ABO244" s="559"/>
      <c r="ABP244" s="559"/>
      <c r="ABQ244" s="559"/>
      <c r="ABR244" s="559"/>
      <c r="ABS244" s="559"/>
      <c r="ABT244" s="559"/>
      <c r="ABU244" s="559"/>
      <c r="ABV244" s="559"/>
      <c r="ABW244" s="559"/>
      <c r="ABX244" s="559"/>
      <c r="ABY244" s="559"/>
      <c r="ABZ244" s="559"/>
      <c r="ACA244" s="559"/>
      <c r="ACB244" s="559"/>
      <c r="ACC244" s="559"/>
      <c r="ACD244" s="559"/>
      <c r="ACE244" s="559"/>
      <c r="ACF244" s="559"/>
      <c r="ACG244" s="559"/>
      <c r="ACH244" s="559"/>
      <c r="ACI244" s="559"/>
      <c r="ACJ244" s="559"/>
      <c r="ACK244" s="559"/>
      <c r="ACL244" s="559"/>
      <c r="ACM244" s="559"/>
      <c r="ACN244" s="559"/>
      <c r="ACO244" s="559"/>
      <c r="ACP244" s="559"/>
      <c r="ACQ244" s="559"/>
      <c r="ACR244" s="559"/>
      <c r="ACS244" s="559"/>
      <c r="ACT244" s="559"/>
      <c r="ACU244" s="559"/>
      <c r="ACV244" s="559"/>
      <c r="ACW244" s="559"/>
      <c r="ACX244" s="559"/>
      <c r="ACY244" s="559"/>
      <c r="ACZ244" s="559"/>
      <c r="ADA244" s="559"/>
      <c r="ADB244" s="559"/>
      <c r="ADC244" s="559"/>
      <c r="ADD244" s="559"/>
      <c r="ADE244" s="559"/>
      <c r="ADF244" s="559"/>
      <c r="ADG244" s="559"/>
      <c r="ADH244" s="559"/>
      <c r="ADI244" s="559"/>
      <c r="ADJ244" s="559"/>
      <c r="ADK244" s="559"/>
      <c r="ADL244" s="559"/>
      <c r="ADM244" s="559"/>
      <c r="ADN244" s="559"/>
      <c r="ADO244" s="559"/>
      <c r="ADP244" s="559"/>
      <c r="ADQ244" s="559"/>
      <c r="ADR244" s="559"/>
      <c r="ADS244" s="559"/>
      <c r="ADT244" s="559"/>
      <c r="ADU244" s="559"/>
      <c r="ADV244" s="559"/>
      <c r="ADW244" s="559"/>
      <c r="ADX244" s="559"/>
      <c r="ADY244" s="559"/>
      <c r="ADZ244" s="559"/>
      <c r="AEA244" s="559"/>
      <c r="AEB244" s="559"/>
      <c r="AEC244" s="559"/>
      <c r="AED244" s="559"/>
      <c r="AEE244" s="559"/>
      <c r="AEF244" s="559"/>
      <c r="AEG244" s="559"/>
      <c r="AEH244" s="559"/>
      <c r="AEI244" s="559"/>
      <c r="AEJ244" s="559"/>
      <c r="AEK244" s="559"/>
      <c r="AEL244" s="559"/>
      <c r="AEM244" s="559"/>
      <c r="AEN244" s="559"/>
      <c r="AEO244" s="559"/>
      <c r="AEP244" s="559"/>
      <c r="AEQ244" s="559"/>
      <c r="AER244" s="559"/>
      <c r="AES244" s="559"/>
      <c r="AET244" s="559"/>
      <c r="AEU244" s="559"/>
      <c r="AEV244" s="559"/>
      <c r="AEW244" s="559"/>
      <c r="AEX244" s="559"/>
      <c r="AEY244" s="559"/>
      <c r="AEZ244" s="559"/>
      <c r="AFA244" s="559"/>
      <c r="AFB244" s="559"/>
      <c r="AFC244" s="559"/>
      <c r="AFD244" s="559"/>
      <c r="AFE244" s="559"/>
      <c r="AFF244" s="559"/>
      <c r="AFG244" s="559"/>
      <c r="AFH244" s="559"/>
      <c r="AFI244" s="559"/>
      <c r="AFJ244" s="559"/>
      <c r="AFK244" s="559"/>
      <c r="AFL244" s="559"/>
      <c r="AFM244" s="559"/>
      <c r="AFN244" s="559"/>
      <c r="AFO244" s="559"/>
      <c r="AFP244" s="559"/>
      <c r="AFQ244" s="559"/>
      <c r="AFR244" s="559"/>
      <c r="AFS244" s="559"/>
      <c r="AFT244" s="559"/>
      <c r="AFU244" s="559"/>
      <c r="AFV244" s="559"/>
      <c r="AFW244" s="559"/>
      <c r="AFX244" s="559"/>
      <c r="AFY244" s="559"/>
      <c r="AFZ244" s="559"/>
      <c r="AGA244" s="559"/>
      <c r="AGB244" s="559"/>
      <c r="AGC244" s="559"/>
      <c r="AGD244" s="559"/>
      <c r="AGE244" s="559"/>
      <c r="AGF244" s="559"/>
      <c r="AGG244" s="559"/>
      <c r="AGH244" s="559"/>
      <c r="AGI244" s="559"/>
      <c r="AGJ244" s="559"/>
      <c r="AGK244" s="559"/>
      <c r="AGL244" s="559"/>
      <c r="AGM244" s="559"/>
      <c r="AGN244" s="559"/>
      <c r="AGO244" s="559"/>
      <c r="AGP244" s="559"/>
      <c r="AGQ244" s="559"/>
      <c r="AGR244" s="559"/>
      <c r="AGS244" s="559"/>
      <c r="AGT244" s="559"/>
      <c r="AGU244" s="559"/>
      <c r="AGV244" s="559"/>
      <c r="AGW244" s="559"/>
      <c r="AGX244" s="559"/>
      <c r="AGY244" s="559"/>
      <c r="AGZ244" s="559"/>
      <c r="AHA244" s="559"/>
      <c r="AHB244" s="559"/>
      <c r="AHC244" s="559"/>
      <c r="AHD244" s="559"/>
      <c r="AHE244" s="559"/>
      <c r="AHF244" s="559"/>
      <c r="AHG244" s="559"/>
      <c r="AHH244" s="559"/>
      <c r="AHI244" s="559"/>
      <c r="AHJ244" s="559"/>
      <c r="AHK244" s="559"/>
      <c r="AHL244" s="559"/>
      <c r="AHM244" s="559"/>
      <c r="AHN244" s="559"/>
      <c r="AHO244" s="559"/>
      <c r="AHP244" s="559"/>
      <c r="AHQ244" s="559"/>
      <c r="AHR244" s="559"/>
      <c r="AHS244" s="559"/>
      <c r="AHT244" s="559"/>
      <c r="AHU244" s="559"/>
      <c r="AHV244" s="559"/>
      <c r="AHW244" s="559"/>
      <c r="AHX244" s="559"/>
      <c r="AHY244" s="559"/>
      <c r="AHZ244" s="559"/>
      <c r="AIA244" s="559"/>
      <c r="AIB244" s="559"/>
      <c r="AIC244" s="559"/>
      <c r="AID244" s="559"/>
      <c r="AIE244" s="559"/>
      <c r="AIF244" s="559"/>
      <c r="AIG244" s="559"/>
      <c r="AIH244" s="559"/>
      <c r="AII244" s="559"/>
      <c r="AIJ244" s="559"/>
      <c r="AIK244" s="559"/>
      <c r="AIL244" s="559"/>
      <c r="AIM244" s="559"/>
      <c r="AIN244" s="559"/>
      <c r="AIO244" s="559"/>
      <c r="AIP244" s="559"/>
      <c r="AIQ244" s="559"/>
      <c r="AIR244" s="559"/>
      <c r="AIS244" s="559"/>
      <c r="AIT244" s="559"/>
      <c r="AIU244" s="559"/>
      <c r="AIV244" s="559"/>
      <c r="AIW244" s="559"/>
      <c r="AIX244" s="559"/>
      <c r="AIY244" s="559"/>
      <c r="AIZ244" s="559"/>
      <c r="AJA244" s="559"/>
      <c r="AJB244" s="559"/>
      <c r="AJC244" s="559"/>
      <c r="AJD244" s="559"/>
      <c r="AJE244" s="559"/>
      <c r="AJF244" s="559"/>
      <c r="AJG244" s="559"/>
      <c r="AJH244" s="559"/>
      <c r="AJI244" s="559"/>
      <c r="AJJ244" s="559"/>
      <c r="AJK244" s="559"/>
      <c r="AJL244" s="559"/>
      <c r="AJM244" s="559"/>
      <c r="AJN244" s="559"/>
      <c r="AJO244" s="559"/>
      <c r="AJP244" s="559"/>
      <c r="AJQ244" s="559"/>
      <c r="AJR244" s="559"/>
      <c r="AJS244" s="559"/>
      <c r="AJT244" s="559"/>
      <c r="AJU244" s="559"/>
      <c r="AJV244" s="559"/>
      <c r="AJW244" s="559"/>
      <c r="AJX244" s="559"/>
      <c r="AJY244" s="559"/>
      <c r="AJZ244" s="559"/>
      <c r="AKA244" s="559"/>
      <c r="AKB244" s="559"/>
      <c r="AKC244" s="559"/>
      <c r="AKD244" s="559"/>
      <c r="AKE244" s="559"/>
      <c r="AKF244" s="559"/>
      <c r="AKG244" s="559"/>
      <c r="AKH244" s="559"/>
      <c r="AKI244" s="559"/>
      <c r="AKJ244" s="559"/>
      <c r="AKK244" s="559"/>
      <c r="AKL244" s="559"/>
      <c r="AKM244" s="559"/>
      <c r="AKN244" s="559"/>
      <c r="AKO244" s="559"/>
      <c r="AKP244" s="559"/>
      <c r="AKQ244" s="559"/>
      <c r="AKR244" s="559"/>
      <c r="AKS244" s="559"/>
      <c r="AKT244" s="559"/>
      <c r="AKU244" s="559"/>
      <c r="AKV244" s="559"/>
      <c r="AKW244" s="559"/>
      <c r="AKX244" s="559"/>
      <c r="AKY244" s="559"/>
      <c r="AKZ244" s="559"/>
      <c r="ALA244" s="559"/>
      <c r="ALB244" s="559"/>
      <c r="ALC244" s="559"/>
      <c r="ALD244" s="559"/>
      <c r="ALE244" s="559"/>
      <c r="ALF244" s="559"/>
      <c r="ALG244" s="559"/>
      <c r="ALH244" s="559"/>
      <c r="ALI244" s="559"/>
      <c r="ALJ244" s="559"/>
      <c r="ALK244" s="559"/>
      <c r="ALL244" s="559"/>
      <c r="ALM244" s="559"/>
      <c r="ALN244" s="559"/>
      <c r="ALO244" s="559"/>
      <c r="ALP244" s="559"/>
      <c r="ALQ244" s="559"/>
      <c r="ALR244" s="559"/>
      <c r="ALS244" s="559"/>
      <c r="ALT244" s="559"/>
      <c r="ALU244" s="559"/>
      <c r="ALV244" s="559"/>
      <c r="ALW244" s="559"/>
      <c r="ALX244" s="559"/>
      <c r="ALY244" s="559"/>
      <c r="ALZ244" s="559"/>
      <c r="AMA244" s="559"/>
      <c r="AMB244" s="559"/>
      <c r="AMC244" s="559"/>
      <c r="AMD244" s="559"/>
      <c r="AME244" s="559"/>
      <c r="AMF244" s="559"/>
      <c r="AMG244" s="559"/>
      <c r="AMH244" s="559"/>
      <c r="AMI244" s="559"/>
      <c r="AMJ244" s="559"/>
    </row>
    <row r="245" spans="1:1024" x14ac:dyDescent="0.25">
      <c r="A245" s="372" t="s">
        <v>892</v>
      </c>
      <c r="B245" s="257">
        <v>245</v>
      </c>
      <c r="C245" s="258" t="s">
        <v>24362</v>
      </c>
      <c r="D245" s="290" t="s">
        <v>893</v>
      </c>
      <c r="E245" s="286"/>
      <c r="F245" s="278">
        <v>4</v>
      </c>
      <c r="G245" s="280"/>
      <c r="H245" s="280"/>
      <c r="I245" s="492">
        <v>7.35</v>
      </c>
      <c r="J245" s="292"/>
      <c r="K245" s="293">
        <v>2</v>
      </c>
      <c r="L245" s="293"/>
      <c r="M245" s="293"/>
      <c r="N245" s="293"/>
      <c r="O245" s="393"/>
      <c r="P245" s="393"/>
      <c r="Q245" s="293"/>
      <c r="R245" s="293"/>
      <c r="S245" s="293"/>
      <c r="T245" s="293"/>
      <c r="U245" s="293"/>
      <c r="V245" s="293"/>
      <c r="W245" s="283">
        <f t="shared" si="113"/>
        <v>100</v>
      </c>
      <c r="X245" s="283">
        <f t="shared" si="100"/>
        <v>100</v>
      </c>
      <c r="Y245" s="283">
        <f t="shared" si="112"/>
        <v>100</v>
      </c>
      <c r="Z245" s="283">
        <f t="shared" si="114"/>
        <v>100</v>
      </c>
      <c r="AA245" s="283">
        <f t="shared" si="115"/>
        <v>100</v>
      </c>
      <c r="AB245" s="287">
        <f t="shared" si="116"/>
        <v>100</v>
      </c>
      <c r="AC245" s="287">
        <f t="shared" si="117"/>
        <v>100</v>
      </c>
      <c r="AD245" s="287">
        <f t="shared" si="118"/>
        <v>100</v>
      </c>
      <c r="AE245" s="284">
        <f t="shared" ref="AE245:AE276" si="124">IF(L245=0,100,IF(L245=1,1,IF(L245="1B",1,IF(L245="1A",0.1,100))))</f>
        <v>100</v>
      </c>
      <c r="AF245" s="284">
        <f t="shared" si="123"/>
        <v>100</v>
      </c>
      <c r="AG245" s="268">
        <f t="shared" si="119"/>
        <v>10</v>
      </c>
      <c r="AH245" s="268">
        <f t="shared" si="120"/>
        <v>100</v>
      </c>
      <c r="AI245" s="268">
        <f t="shared" si="121"/>
        <v>100</v>
      </c>
      <c r="AJ245" s="268">
        <f t="shared" si="122"/>
        <v>100</v>
      </c>
      <c r="AK245" s="506" t="s">
        <v>24363</v>
      </c>
      <c r="AL245" s="286"/>
      <c r="AM245" s="277">
        <v>3</v>
      </c>
      <c r="AN245" s="511"/>
      <c r="AO245" s="357"/>
      <c r="AP245" s="357"/>
      <c r="AQ245" s="286"/>
      <c r="AR245" s="171" t="s">
        <v>894</v>
      </c>
      <c r="AS245" s="171"/>
      <c r="AT245" s="286"/>
      <c r="AU245" s="286"/>
      <c r="AV245" s="559"/>
    </row>
    <row r="246" spans="1:1024" x14ac:dyDescent="0.25">
      <c r="A246" s="372" t="s">
        <v>895</v>
      </c>
      <c r="B246" s="257">
        <v>246</v>
      </c>
      <c r="C246" s="258" t="s">
        <v>24364</v>
      </c>
      <c r="D246" s="290" t="s">
        <v>896</v>
      </c>
      <c r="E246" s="286"/>
      <c r="F246" s="291"/>
      <c r="G246" s="280"/>
      <c r="H246" s="280"/>
      <c r="I246" s="492" t="s">
        <v>750</v>
      </c>
      <c r="J246" s="292"/>
      <c r="K246" s="293"/>
      <c r="L246" s="293"/>
      <c r="M246" s="293"/>
      <c r="N246" s="293"/>
      <c r="O246" s="393"/>
      <c r="P246" s="393"/>
      <c r="Q246" s="293"/>
      <c r="R246" s="293"/>
      <c r="S246" s="293"/>
      <c r="T246" s="293"/>
      <c r="U246" s="293"/>
      <c r="V246" s="293"/>
      <c r="W246" s="283">
        <f t="shared" si="113"/>
        <v>100</v>
      </c>
      <c r="X246" s="283">
        <f t="shared" si="100"/>
        <v>100</v>
      </c>
      <c r="Y246" s="283">
        <f t="shared" si="112"/>
        <v>100</v>
      </c>
      <c r="Z246" s="283">
        <f t="shared" si="114"/>
        <v>100</v>
      </c>
      <c r="AA246" s="283">
        <f t="shared" si="115"/>
        <v>100</v>
      </c>
      <c r="AB246" s="287">
        <f t="shared" si="116"/>
        <v>100</v>
      </c>
      <c r="AC246" s="287">
        <f t="shared" si="117"/>
        <v>100</v>
      </c>
      <c r="AD246" s="287">
        <f t="shared" si="118"/>
        <v>100</v>
      </c>
      <c r="AE246" s="284">
        <f t="shared" si="124"/>
        <v>100</v>
      </c>
      <c r="AF246" s="284">
        <f t="shared" si="123"/>
        <v>100</v>
      </c>
      <c r="AG246" s="268">
        <f t="shared" si="119"/>
        <v>100</v>
      </c>
      <c r="AH246" s="268">
        <f t="shared" si="120"/>
        <v>100</v>
      </c>
      <c r="AI246" s="268">
        <f t="shared" si="121"/>
        <v>100</v>
      </c>
      <c r="AJ246" s="268">
        <f t="shared" si="122"/>
        <v>100</v>
      </c>
      <c r="AK246" s="501" t="s">
        <v>750</v>
      </c>
      <c r="AL246" s="286"/>
      <c r="AM246" s="286"/>
      <c r="AN246" s="511"/>
      <c r="AO246" s="357"/>
      <c r="AP246" s="357"/>
      <c r="AQ246" s="286"/>
      <c r="AR246" s="382" t="s">
        <v>24365</v>
      </c>
      <c r="AS246" s="382"/>
      <c r="AT246" s="286"/>
      <c r="AU246" s="286"/>
      <c r="AV246" s="559"/>
    </row>
    <row r="247" spans="1:1024" x14ac:dyDescent="0.25">
      <c r="A247" s="372" t="s">
        <v>903</v>
      </c>
      <c r="B247" s="257">
        <v>247</v>
      </c>
      <c r="C247" s="258" t="s">
        <v>24366</v>
      </c>
      <c r="D247" s="290" t="s">
        <v>24367</v>
      </c>
      <c r="E247" s="286"/>
      <c r="F247" s="291"/>
      <c r="G247" s="280"/>
      <c r="H247" s="280"/>
      <c r="I247" s="492" t="s">
        <v>750</v>
      </c>
      <c r="J247" s="292">
        <v>2</v>
      </c>
      <c r="K247" s="293">
        <v>2</v>
      </c>
      <c r="L247" s="293"/>
      <c r="M247" s="293"/>
      <c r="N247" s="293"/>
      <c r="O247" s="393"/>
      <c r="P247" s="393"/>
      <c r="Q247" s="293"/>
      <c r="R247" s="293"/>
      <c r="S247" s="293"/>
      <c r="T247" s="293"/>
      <c r="U247" s="293"/>
      <c r="V247" s="293"/>
      <c r="W247" s="283">
        <f t="shared" si="113"/>
        <v>100</v>
      </c>
      <c r="X247" s="283">
        <f t="shared" si="100"/>
        <v>100</v>
      </c>
      <c r="Y247" s="283">
        <f t="shared" si="112"/>
        <v>100</v>
      </c>
      <c r="Z247" s="283">
        <f t="shared" si="114"/>
        <v>100</v>
      </c>
      <c r="AA247" s="283">
        <f t="shared" si="115"/>
        <v>100</v>
      </c>
      <c r="AB247" s="287">
        <f t="shared" si="116"/>
        <v>100</v>
      </c>
      <c r="AC247" s="287">
        <f t="shared" si="117"/>
        <v>100</v>
      </c>
      <c r="AD247" s="287">
        <f t="shared" si="118"/>
        <v>100</v>
      </c>
      <c r="AE247" s="284">
        <f t="shared" si="124"/>
        <v>100</v>
      </c>
      <c r="AF247" s="284">
        <f t="shared" si="123"/>
        <v>100</v>
      </c>
      <c r="AG247" s="268">
        <f t="shared" si="119"/>
        <v>10</v>
      </c>
      <c r="AH247" s="268">
        <f t="shared" si="120"/>
        <v>10</v>
      </c>
      <c r="AI247" s="268">
        <f t="shared" si="121"/>
        <v>100</v>
      </c>
      <c r="AJ247" s="268">
        <f t="shared" si="122"/>
        <v>100</v>
      </c>
      <c r="AK247" s="501" t="s">
        <v>750</v>
      </c>
      <c r="AL247" s="286"/>
      <c r="AM247" s="286"/>
      <c r="AN247" s="511"/>
      <c r="AO247" s="357"/>
      <c r="AP247" s="357"/>
      <c r="AQ247" s="286"/>
      <c r="AR247" s="171" t="s">
        <v>779</v>
      </c>
      <c r="AS247" s="171"/>
      <c r="AT247" s="286"/>
      <c r="AU247" s="286"/>
      <c r="AV247" s="559"/>
    </row>
    <row r="248" spans="1:1024" x14ac:dyDescent="0.25">
      <c r="A248" s="372" t="s">
        <v>904</v>
      </c>
      <c r="B248" s="257">
        <v>248</v>
      </c>
      <c r="C248" s="258" t="s">
        <v>24368</v>
      </c>
      <c r="D248" s="290" t="s">
        <v>905</v>
      </c>
      <c r="E248" s="286"/>
      <c r="F248" s="291"/>
      <c r="G248" s="280"/>
      <c r="H248" s="280"/>
      <c r="I248" s="492">
        <v>66.099999999999994</v>
      </c>
      <c r="J248" s="292"/>
      <c r="K248" s="293"/>
      <c r="L248" s="293"/>
      <c r="M248" s="293"/>
      <c r="N248" s="293"/>
      <c r="O248" s="293"/>
      <c r="P248" s="293"/>
      <c r="Q248" s="293"/>
      <c r="R248" s="293"/>
      <c r="S248" s="293"/>
      <c r="T248" s="293"/>
      <c r="U248" s="293"/>
      <c r="V248" s="293"/>
      <c r="W248" s="283">
        <f t="shared" si="113"/>
        <v>100</v>
      </c>
      <c r="X248" s="283">
        <f t="shared" si="100"/>
        <v>100</v>
      </c>
      <c r="Y248" s="283">
        <f t="shared" si="112"/>
        <v>100</v>
      </c>
      <c r="Z248" s="283">
        <f t="shared" si="114"/>
        <v>100</v>
      </c>
      <c r="AA248" s="283">
        <f t="shared" si="115"/>
        <v>100</v>
      </c>
      <c r="AB248" s="287">
        <f t="shared" si="116"/>
        <v>100</v>
      </c>
      <c r="AC248" s="287">
        <f t="shared" si="117"/>
        <v>100</v>
      </c>
      <c r="AD248" s="287">
        <f t="shared" si="118"/>
        <v>100</v>
      </c>
      <c r="AE248" s="284">
        <f t="shared" si="124"/>
        <v>100</v>
      </c>
      <c r="AF248" s="284">
        <f t="shared" si="123"/>
        <v>100</v>
      </c>
      <c r="AG248" s="268">
        <f t="shared" si="119"/>
        <v>100</v>
      </c>
      <c r="AH248" s="268">
        <f t="shared" si="120"/>
        <v>100</v>
      </c>
      <c r="AI248" s="268">
        <f t="shared" si="121"/>
        <v>100</v>
      </c>
      <c r="AJ248" s="268">
        <f t="shared" si="122"/>
        <v>100</v>
      </c>
      <c r="AK248" s="506" t="s">
        <v>24369</v>
      </c>
      <c r="AL248" s="408"/>
      <c r="AM248" s="357"/>
      <c r="AN248" s="511"/>
      <c r="AO248" s="357"/>
      <c r="AP248" s="357"/>
      <c r="AQ248" s="286"/>
      <c r="AR248" s="171" t="s">
        <v>756</v>
      </c>
      <c r="AS248" s="171"/>
      <c r="AT248" s="286"/>
      <c r="AU248" s="286"/>
      <c r="AV248" s="111"/>
    </row>
    <row r="249" spans="1:1024" x14ac:dyDescent="0.25">
      <c r="A249" s="372" t="s">
        <v>906</v>
      </c>
      <c r="B249" s="257">
        <v>249</v>
      </c>
      <c r="C249" s="258" t="s">
        <v>24370</v>
      </c>
      <c r="D249" s="290" t="s">
        <v>907</v>
      </c>
      <c r="E249" s="286"/>
      <c r="F249" s="291"/>
      <c r="G249" s="280"/>
      <c r="H249" s="280"/>
      <c r="I249" s="492">
        <v>10.56</v>
      </c>
      <c r="J249" s="292"/>
      <c r="K249" s="293"/>
      <c r="L249" s="293"/>
      <c r="M249" s="293"/>
      <c r="N249" s="293"/>
      <c r="O249" s="293"/>
      <c r="P249" s="293"/>
      <c r="Q249" s="293"/>
      <c r="R249" s="293"/>
      <c r="S249" s="293"/>
      <c r="T249" s="293"/>
      <c r="U249" s="293"/>
      <c r="V249" s="293"/>
      <c r="W249" s="283">
        <f t="shared" si="113"/>
        <v>100</v>
      </c>
      <c r="X249" s="283">
        <f t="shared" si="100"/>
        <v>100</v>
      </c>
      <c r="Y249" s="283">
        <f t="shared" si="112"/>
        <v>100</v>
      </c>
      <c r="Z249" s="283">
        <f t="shared" si="114"/>
        <v>100</v>
      </c>
      <c r="AA249" s="283">
        <f t="shared" si="115"/>
        <v>100</v>
      </c>
      <c r="AB249" s="287">
        <f t="shared" si="116"/>
        <v>100</v>
      </c>
      <c r="AC249" s="287">
        <f t="shared" si="117"/>
        <v>100</v>
      </c>
      <c r="AD249" s="287">
        <f t="shared" si="118"/>
        <v>100</v>
      </c>
      <c r="AE249" s="284">
        <f t="shared" si="124"/>
        <v>100</v>
      </c>
      <c r="AF249" s="284">
        <f t="shared" si="123"/>
        <v>100</v>
      </c>
      <c r="AG249" s="268">
        <f t="shared" si="119"/>
        <v>100</v>
      </c>
      <c r="AH249" s="268">
        <f t="shared" si="120"/>
        <v>100</v>
      </c>
      <c r="AI249" s="268">
        <f t="shared" si="121"/>
        <v>100</v>
      </c>
      <c r="AJ249" s="268">
        <f t="shared" si="122"/>
        <v>100</v>
      </c>
      <c r="AK249" s="506" t="s">
        <v>24371</v>
      </c>
      <c r="AL249" s="408"/>
      <c r="AM249" s="357"/>
      <c r="AN249" s="511"/>
      <c r="AO249" s="357"/>
      <c r="AP249" s="357"/>
      <c r="AQ249" s="286"/>
      <c r="AR249" s="171" t="s">
        <v>908</v>
      </c>
      <c r="AS249" s="171"/>
      <c r="AT249" s="286"/>
      <c r="AU249" s="286"/>
      <c r="AV249" s="170"/>
      <c r="AW249" s="111"/>
      <c r="AX249" s="111"/>
      <c r="AY249" s="111"/>
      <c r="AZ249" s="111"/>
      <c r="BA249" s="111"/>
      <c r="BB249" s="111"/>
      <c r="BC249" s="111"/>
      <c r="BD249" s="111"/>
      <c r="BE249" s="111"/>
      <c r="BF249" s="111"/>
      <c r="BG249" s="111"/>
      <c r="BH249" s="111"/>
      <c r="BI249" s="111"/>
      <c r="BJ249" s="111"/>
      <c r="BK249" s="111"/>
      <c r="BL249" s="111"/>
      <c r="BM249" s="111"/>
      <c r="BN249" s="111"/>
      <c r="BO249" s="111"/>
      <c r="BP249" s="111"/>
      <c r="BQ249" s="111"/>
      <c r="BR249" s="111"/>
      <c r="BS249" s="111"/>
      <c r="BT249" s="111"/>
      <c r="BU249" s="111"/>
      <c r="BV249" s="111"/>
      <c r="BW249" s="111"/>
      <c r="BX249" s="111"/>
      <c r="BY249" s="111"/>
      <c r="BZ249" s="111"/>
      <c r="CA249" s="111"/>
      <c r="CB249" s="111"/>
      <c r="CC249" s="111"/>
      <c r="CD249" s="111"/>
      <c r="CE249" s="111"/>
      <c r="CF249" s="111"/>
      <c r="CG249" s="111"/>
      <c r="CH249" s="111"/>
      <c r="CI249" s="111"/>
      <c r="CJ249" s="111"/>
      <c r="CK249" s="111"/>
      <c r="CL249" s="111"/>
      <c r="CM249" s="111"/>
      <c r="CN249" s="111"/>
      <c r="CO249" s="111"/>
      <c r="CP249" s="111"/>
      <c r="CQ249" s="111"/>
      <c r="CR249" s="111"/>
      <c r="CS249" s="111"/>
      <c r="CT249" s="111"/>
      <c r="CU249" s="111"/>
      <c r="CV249" s="111"/>
      <c r="CW249" s="111"/>
      <c r="CX249" s="111"/>
      <c r="CY249" s="111"/>
      <c r="CZ249" s="111"/>
      <c r="DA249" s="111"/>
      <c r="DB249" s="111"/>
      <c r="DC249" s="111"/>
      <c r="DD249" s="111"/>
      <c r="DE249" s="111"/>
      <c r="DF249" s="111"/>
      <c r="DG249" s="111"/>
      <c r="DH249" s="111"/>
      <c r="DI249" s="111"/>
      <c r="DJ249" s="111"/>
      <c r="DK249" s="111"/>
      <c r="DL249" s="111"/>
      <c r="DM249" s="111"/>
      <c r="DN249" s="111"/>
      <c r="DO249" s="111"/>
      <c r="DP249" s="111"/>
      <c r="DQ249" s="111"/>
      <c r="DR249" s="111"/>
      <c r="DS249" s="111"/>
      <c r="DT249" s="111"/>
      <c r="DU249" s="111"/>
      <c r="DV249" s="111"/>
      <c r="DW249" s="111"/>
      <c r="DX249" s="111"/>
      <c r="DY249" s="111"/>
      <c r="DZ249" s="111"/>
      <c r="EA249" s="111"/>
      <c r="EB249" s="111"/>
      <c r="EC249" s="111"/>
      <c r="ED249" s="111"/>
      <c r="EE249" s="111"/>
      <c r="EF249" s="111"/>
      <c r="EG249" s="111"/>
      <c r="EH249" s="111"/>
      <c r="EI249" s="111"/>
      <c r="EJ249" s="111"/>
      <c r="EK249" s="111"/>
      <c r="EL249" s="111"/>
      <c r="EM249" s="111"/>
      <c r="EN249" s="111"/>
      <c r="EO249" s="111"/>
      <c r="EP249" s="111"/>
      <c r="EQ249" s="111"/>
      <c r="ER249" s="111"/>
      <c r="ES249" s="111"/>
      <c r="ET249" s="111"/>
      <c r="EU249" s="111"/>
      <c r="EV249" s="111"/>
      <c r="EW249" s="111"/>
      <c r="EX249" s="111"/>
      <c r="EY249" s="111"/>
      <c r="EZ249" s="111"/>
      <c r="FA249" s="111"/>
      <c r="FB249" s="111"/>
      <c r="FC249" s="111"/>
      <c r="FD249" s="111"/>
      <c r="FE249" s="111"/>
      <c r="FF249" s="111"/>
      <c r="FG249" s="111"/>
      <c r="FH249" s="111"/>
      <c r="FI249" s="111"/>
      <c r="FJ249" s="111"/>
      <c r="FK249" s="111"/>
      <c r="FL249" s="111"/>
      <c r="FM249" s="111"/>
      <c r="FN249" s="111"/>
      <c r="FO249" s="111"/>
      <c r="FP249" s="111"/>
      <c r="FQ249" s="111"/>
      <c r="FR249" s="111"/>
      <c r="FS249" s="111"/>
      <c r="FT249" s="111"/>
      <c r="FU249" s="111"/>
      <c r="FV249" s="111"/>
      <c r="FW249" s="111"/>
      <c r="FX249" s="111"/>
      <c r="FY249" s="111"/>
      <c r="FZ249" s="111"/>
      <c r="GA249" s="111"/>
      <c r="GB249" s="111"/>
      <c r="GC249" s="111"/>
      <c r="GD249" s="111"/>
      <c r="GE249" s="111"/>
      <c r="GF249" s="111"/>
      <c r="GG249" s="111"/>
      <c r="GH249" s="111"/>
      <c r="GI249" s="111"/>
      <c r="GJ249" s="111"/>
      <c r="GK249" s="111"/>
      <c r="GL249" s="111"/>
      <c r="GM249" s="111"/>
      <c r="GN249" s="111"/>
      <c r="GO249" s="111"/>
      <c r="GP249" s="111"/>
      <c r="GQ249" s="111"/>
      <c r="GR249" s="111"/>
      <c r="GS249" s="111"/>
      <c r="GT249" s="111"/>
      <c r="GU249" s="111"/>
      <c r="GV249" s="111"/>
      <c r="GW249" s="111"/>
      <c r="GX249" s="111"/>
      <c r="GY249" s="111"/>
      <c r="GZ249" s="111"/>
      <c r="HA249" s="111"/>
      <c r="HB249" s="111"/>
      <c r="HC249" s="111"/>
      <c r="HD249" s="111"/>
      <c r="HE249" s="111"/>
      <c r="HF249" s="111"/>
      <c r="HG249" s="111"/>
      <c r="HH249" s="111"/>
      <c r="HI249" s="111"/>
      <c r="HJ249" s="111"/>
      <c r="HK249" s="111"/>
      <c r="HL249" s="111"/>
      <c r="HM249" s="111"/>
      <c r="HN249" s="111"/>
      <c r="HO249" s="111"/>
      <c r="HP249" s="111"/>
      <c r="HQ249" s="111"/>
      <c r="HR249" s="111"/>
      <c r="HS249" s="111"/>
      <c r="HT249" s="111"/>
      <c r="HU249" s="111"/>
      <c r="HV249" s="111"/>
      <c r="HW249" s="111"/>
      <c r="HX249" s="111"/>
      <c r="HY249" s="111"/>
      <c r="HZ249" s="111"/>
      <c r="IA249" s="111"/>
      <c r="IB249" s="111"/>
      <c r="IC249" s="111"/>
      <c r="ID249" s="111"/>
      <c r="IE249" s="111"/>
      <c r="IF249" s="111"/>
      <c r="IG249" s="111"/>
      <c r="IH249" s="111"/>
      <c r="II249" s="111"/>
      <c r="IJ249" s="111"/>
      <c r="IK249" s="111"/>
      <c r="IL249" s="111"/>
      <c r="IM249" s="111"/>
      <c r="IN249" s="111"/>
      <c r="IO249" s="111"/>
      <c r="IP249" s="111"/>
      <c r="IQ249" s="111"/>
      <c r="IR249" s="111"/>
      <c r="IS249" s="111"/>
      <c r="IT249" s="111"/>
      <c r="IU249" s="111"/>
      <c r="IV249" s="111"/>
      <c r="IW249" s="111"/>
      <c r="IX249" s="111"/>
      <c r="IY249" s="111"/>
      <c r="IZ249" s="111"/>
      <c r="JA249" s="111"/>
      <c r="JB249" s="111"/>
      <c r="JC249" s="111"/>
      <c r="JD249" s="111"/>
      <c r="JE249" s="111"/>
      <c r="JF249" s="111"/>
      <c r="JG249" s="111"/>
      <c r="JH249" s="111"/>
      <c r="JI249" s="111"/>
      <c r="JJ249" s="111"/>
      <c r="JK249" s="111"/>
      <c r="JL249" s="111"/>
      <c r="JM249" s="111"/>
      <c r="JN249" s="111"/>
      <c r="JO249" s="111"/>
      <c r="JP249" s="111"/>
      <c r="JQ249" s="111"/>
      <c r="JR249" s="111"/>
      <c r="JS249" s="111"/>
      <c r="JT249" s="111"/>
      <c r="JU249" s="111"/>
      <c r="JV249" s="111"/>
      <c r="JW249" s="111"/>
      <c r="JX249" s="111"/>
      <c r="JY249" s="111"/>
      <c r="JZ249" s="111"/>
      <c r="KA249" s="111"/>
      <c r="KB249" s="111"/>
      <c r="KC249" s="111"/>
      <c r="KD249" s="111"/>
      <c r="KE249" s="111"/>
      <c r="KF249" s="111"/>
      <c r="KG249" s="111"/>
      <c r="KH249" s="111"/>
      <c r="KI249" s="111"/>
      <c r="KJ249" s="111"/>
      <c r="KK249" s="111"/>
      <c r="KL249" s="111"/>
      <c r="KM249" s="111"/>
      <c r="KN249" s="111"/>
      <c r="KO249" s="111"/>
      <c r="KP249" s="111"/>
      <c r="KQ249" s="111"/>
      <c r="KR249" s="111"/>
      <c r="KS249" s="111"/>
      <c r="KT249" s="111"/>
      <c r="KU249" s="111"/>
      <c r="KV249" s="111"/>
      <c r="KW249" s="111"/>
      <c r="KX249" s="111"/>
      <c r="KY249" s="111"/>
      <c r="KZ249" s="111"/>
      <c r="LA249" s="111"/>
      <c r="LB249" s="111"/>
      <c r="LC249" s="111"/>
      <c r="LD249" s="111"/>
      <c r="LE249" s="111"/>
      <c r="LF249" s="111"/>
      <c r="LG249" s="111"/>
      <c r="LH249" s="111"/>
      <c r="LI249" s="111"/>
      <c r="LJ249" s="111"/>
      <c r="LK249" s="111"/>
      <c r="LL249" s="111"/>
      <c r="LM249" s="111"/>
      <c r="LN249" s="111"/>
      <c r="LO249" s="111"/>
      <c r="LP249" s="111"/>
      <c r="LQ249" s="111"/>
      <c r="LR249" s="111"/>
      <c r="LS249" s="111"/>
      <c r="LT249" s="111"/>
      <c r="LU249" s="111"/>
      <c r="LV249" s="111"/>
      <c r="LW249" s="111"/>
      <c r="LX249" s="111"/>
      <c r="LY249" s="111"/>
      <c r="LZ249" s="111"/>
      <c r="MA249" s="111"/>
      <c r="MB249" s="111"/>
      <c r="MC249" s="111"/>
      <c r="MD249" s="111"/>
      <c r="ME249" s="111"/>
      <c r="MF249" s="111"/>
      <c r="MG249" s="111"/>
      <c r="MH249" s="111"/>
      <c r="MI249" s="111"/>
      <c r="MJ249" s="111"/>
      <c r="MK249" s="111"/>
      <c r="ML249" s="111"/>
      <c r="MM249" s="111"/>
      <c r="MN249" s="111"/>
      <c r="MO249" s="111"/>
      <c r="MP249" s="111"/>
      <c r="MQ249" s="111"/>
      <c r="MR249" s="111"/>
      <c r="MS249" s="111"/>
      <c r="MT249" s="111"/>
      <c r="MU249" s="111"/>
      <c r="MV249" s="111"/>
      <c r="MW249" s="111"/>
      <c r="MX249" s="111"/>
      <c r="MY249" s="111"/>
      <c r="MZ249" s="111"/>
      <c r="NA249" s="111"/>
      <c r="NB249" s="111"/>
      <c r="NC249" s="111"/>
      <c r="ND249" s="111"/>
      <c r="NE249" s="111"/>
      <c r="NF249" s="111"/>
      <c r="NG249" s="111"/>
      <c r="NH249" s="111"/>
      <c r="NI249" s="111"/>
      <c r="NJ249" s="111"/>
      <c r="NK249" s="111"/>
      <c r="NL249" s="111"/>
      <c r="NM249" s="111"/>
      <c r="NN249" s="111"/>
      <c r="NO249" s="111"/>
      <c r="NP249" s="111"/>
      <c r="NQ249" s="111"/>
      <c r="NR249" s="111"/>
      <c r="NS249" s="111"/>
      <c r="NT249" s="111"/>
      <c r="NU249" s="111"/>
      <c r="NV249" s="111"/>
      <c r="NW249" s="111"/>
      <c r="NX249" s="111"/>
      <c r="NY249" s="111"/>
      <c r="NZ249" s="111"/>
      <c r="OA249" s="111"/>
      <c r="OB249" s="111"/>
      <c r="OC249" s="111"/>
      <c r="OD249" s="111"/>
      <c r="OE249" s="111"/>
      <c r="OF249" s="111"/>
      <c r="OG249" s="111"/>
      <c r="OH249" s="111"/>
      <c r="OI249" s="111"/>
      <c r="OJ249" s="111"/>
      <c r="OK249" s="111"/>
      <c r="OL249" s="111"/>
      <c r="OM249" s="111"/>
      <c r="ON249" s="111"/>
      <c r="OO249" s="111"/>
      <c r="OP249" s="111"/>
      <c r="OQ249" s="111"/>
      <c r="OR249" s="111"/>
      <c r="OS249" s="111"/>
      <c r="OT249" s="111"/>
      <c r="OU249" s="111"/>
      <c r="OV249" s="111"/>
      <c r="OW249" s="111"/>
      <c r="OX249" s="111"/>
      <c r="OY249" s="111"/>
      <c r="OZ249" s="111"/>
      <c r="PA249" s="111"/>
      <c r="PB249" s="111"/>
      <c r="PC249" s="111"/>
      <c r="PD249" s="111"/>
      <c r="PE249" s="111"/>
      <c r="PF249" s="111"/>
      <c r="PG249" s="111"/>
      <c r="PH249" s="111"/>
      <c r="PI249" s="111"/>
      <c r="PJ249" s="111"/>
      <c r="PK249" s="111"/>
      <c r="PL249" s="111"/>
      <c r="PM249" s="111"/>
      <c r="PN249" s="111"/>
      <c r="PO249" s="111"/>
      <c r="PP249" s="111"/>
      <c r="PQ249" s="111"/>
      <c r="PR249" s="111"/>
      <c r="PS249" s="111"/>
      <c r="PT249" s="111"/>
      <c r="PU249" s="111"/>
      <c r="PV249" s="111"/>
      <c r="PW249" s="111"/>
      <c r="PX249" s="111"/>
      <c r="PY249" s="111"/>
      <c r="PZ249" s="111"/>
      <c r="QA249" s="111"/>
      <c r="QB249" s="111"/>
      <c r="QC249" s="111"/>
      <c r="QD249" s="111"/>
      <c r="QE249" s="111"/>
      <c r="QF249" s="111"/>
      <c r="QG249" s="111"/>
      <c r="QH249" s="111"/>
      <c r="QI249" s="111"/>
      <c r="QJ249" s="111"/>
      <c r="QK249" s="111"/>
      <c r="QL249" s="111"/>
      <c r="QM249" s="111"/>
      <c r="QN249" s="111"/>
      <c r="QO249" s="111"/>
      <c r="QP249" s="111"/>
      <c r="QQ249" s="111"/>
      <c r="QR249" s="111"/>
      <c r="QS249" s="111"/>
      <c r="QT249" s="111"/>
      <c r="QU249" s="111"/>
      <c r="QV249" s="111"/>
      <c r="QW249" s="111"/>
      <c r="QX249" s="111"/>
      <c r="QY249" s="111"/>
      <c r="QZ249" s="111"/>
      <c r="RA249" s="111"/>
      <c r="RB249" s="111"/>
      <c r="RC249" s="111"/>
      <c r="RD249" s="111"/>
      <c r="RE249" s="111"/>
      <c r="RF249" s="111"/>
      <c r="RG249" s="111"/>
      <c r="RH249" s="111"/>
      <c r="RI249" s="111"/>
      <c r="RJ249" s="111"/>
      <c r="RK249" s="111"/>
      <c r="RL249" s="111"/>
      <c r="RM249" s="111"/>
      <c r="RN249" s="111"/>
      <c r="RO249" s="111"/>
      <c r="RP249" s="111"/>
      <c r="RQ249" s="111"/>
      <c r="RR249" s="111"/>
      <c r="RS249" s="111"/>
      <c r="RT249" s="111"/>
      <c r="RU249" s="111"/>
      <c r="RV249" s="111"/>
      <c r="RW249" s="111"/>
      <c r="RX249" s="111"/>
      <c r="RY249" s="111"/>
      <c r="RZ249" s="111"/>
      <c r="SA249" s="111"/>
      <c r="SB249" s="111"/>
      <c r="SC249" s="111"/>
      <c r="SD249" s="111"/>
      <c r="SE249" s="111"/>
      <c r="SF249" s="111"/>
      <c r="SG249" s="111"/>
      <c r="SH249" s="111"/>
      <c r="SI249" s="111"/>
      <c r="SJ249" s="111"/>
      <c r="SK249" s="111"/>
      <c r="SL249" s="111"/>
      <c r="SM249" s="111"/>
      <c r="SN249" s="111"/>
      <c r="SO249" s="111"/>
      <c r="SP249" s="111"/>
      <c r="SQ249" s="111"/>
      <c r="SR249" s="111"/>
      <c r="SS249" s="111"/>
      <c r="ST249" s="111"/>
      <c r="SU249" s="111"/>
      <c r="SV249" s="111"/>
      <c r="SW249" s="111"/>
      <c r="SX249" s="111"/>
      <c r="SY249" s="111"/>
      <c r="SZ249" s="111"/>
      <c r="TA249" s="111"/>
      <c r="TB249" s="111"/>
      <c r="TC249" s="111"/>
      <c r="TD249" s="111"/>
      <c r="TE249" s="111"/>
      <c r="TF249" s="111"/>
      <c r="TG249" s="111"/>
      <c r="TH249" s="111"/>
      <c r="TI249" s="111"/>
      <c r="TJ249" s="111"/>
      <c r="TK249" s="111"/>
      <c r="TL249" s="111"/>
      <c r="TM249" s="111"/>
      <c r="TN249" s="111"/>
      <c r="TO249" s="111"/>
      <c r="TP249" s="111"/>
      <c r="TQ249" s="111"/>
      <c r="TR249" s="111"/>
      <c r="TS249" s="111"/>
      <c r="TT249" s="111"/>
      <c r="TU249" s="111"/>
      <c r="TV249" s="111"/>
      <c r="TW249" s="111"/>
      <c r="TX249" s="111"/>
      <c r="TY249" s="111"/>
      <c r="TZ249" s="111"/>
      <c r="UA249" s="111"/>
      <c r="UB249" s="111"/>
      <c r="UC249" s="111"/>
      <c r="UD249" s="111"/>
      <c r="UE249" s="111"/>
      <c r="UF249" s="111"/>
      <c r="UG249" s="111"/>
      <c r="UH249" s="111"/>
      <c r="UI249" s="111"/>
      <c r="UJ249" s="111"/>
      <c r="UK249" s="111"/>
      <c r="UL249" s="111"/>
      <c r="UM249" s="111"/>
      <c r="UN249" s="111"/>
      <c r="UO249" s="111"/>
      <c r="UP249" s="111"/>
      <c r="UQ249" s="111"/>
      <c r="UR249" s="111"/>
      <c r="US249" s="111"/>
      <c r="UT249" s="111"/>
      <c r="UU249" s="111"/>
      <c r="UV249" s="111"/>
      <c r="UW249" s="111"/>
      <c r="UX249" s="111"/>
      <c r="UY249" s="111"/>
      <c r="UZ249" s="111"/>
      <c r="VA249" s="111"/>
      <c r="VB249" s="111"/>
      <c r="VC249" s="111"/>
      <c r="VD249" s="111"/>
      <c r="VE249" s="111"/>
      <c r="VF249" s="111"/>
      <c r="VG249" s="111"/>
      <c r="VH249" s="111"/>
      <c r="VI249" s="111"/>
      <c r="VJ249" s="111"/>
      <c r="VK249" s="111"/>
      <c r="VL249" s="111"/>
      <c r="VM249" s="111"/>
      <c r="VN249" s="111"/>
      <c r="VO249" s="111"/>
      <c r="VP249" s="111"/>
      <c r="VQ249" s="111"/>
      <c r="VR249" s="111"/>
      <c r="VS249" s="111"/>
      <c r="VT249" s="111"/>
      <c r="VU249" s="111"/>
      <c r="VV249" s="111"/>
      <c r="VW249" s="111"/>
      <c r="VX249" s="111"/>
      <c r="VY249" s="111"/>
      <c r="VZ249" s="111"/>
      <c r="WA249" s="111"/>
      <c r="WB249" s="111"/>
      <c r="WC249" s="111"/>
      <c r="WD249" s="111"/>
      <c r="WE249" s="111"/>
      <c r="WF249" s="111"/>
      <c r="WG249" s="111"/>
      <c r="WH249" s="111"/>
      <c r="WI249" s="111"/>
      <c r="WJ249" s="111"/>
      <c r="WK249" s="111"/>
      <c r="WL249" s="111"/>
      <c r="WM249" s="111"/>
      <c r="WN249" s="111"/>
      <c r="WO249" s="111"/>
      <c r="WP249" s="111"/>
      <c r="WQ249" s="111"/>
      <c r="WR249" s="111"/>
      <c r="WS249" s="111"/>
      <c r="WT249" s="111"/>
      <c r="WU249" s="111"/>
      <c r="WV249" s="111"/>
      <c r="WW249" s="111"/>
      <c r="WX249" s="111"/>
      <c r="WY249" s="111"/>
      <c r="WZ249" s="111"/>
      <c r="XA249" s="111"/>
      <c r="XB249" s="111"/>
      <c r="XC249" s="111"/>
      <c r="XD249" s="111"/>
      <c r="XE249" s="111"/>
      <c r="XF249" s="111"/>
      <c r="XG249" s="111"/>
      <c r="XH249" s="111"/>
      <c r="XI249" s="111"/>
      <c r="XJ249" s="111"/>
      <c r="XK249" s="111"/>
      <c r="XL249" s="111"/>
      <c r="XM249" s="111"/>
      <c r="XN249" s="111"/>
      <c r="XO249" s="111"/>
      <c r="XP249" s="111"/>
      <c r="XQ249" s="111"/>
      <c r="XR249" s="111"/>
      <c r="XS249" s="111"/>
      <c r="XT249" s="111"/>
      <c r="XU249" s="111"/>
      <c r="XV249" s="111"/>
      <c r="XW249" s="111"/>
      <c r="XX249" s="111"/>
      <c r="XY249" s="111"/>
      <c r="XZ249" s="111"/>
      <c r="YA249" s="111"/>
      <c r="YB249" s="111"/>
      <c r="YC249" s="111"/>
      <c r="YD249" s="111"/>
      <c r="YE249" s="111"/>
      <c r="YF249" s="111"/>
      <c r="YG249" s="111"/>
      <c r="YH249" s="111"/>
      <c r="YI249" s="111"/>
      <c r="YJ249" s="111"/>
      <c r="YK249" s="111"/>
      <c r="YL249" s="111"/>
      <c r="YM249" s="111"/>
      <c r="YN249" s="111"/>
      <c r="YO249" s="111"/>
      <c r="YP249" s="111"/>
      <c r="YQ249" s="111"/>
      <c r="YR249" s="111"/>
      <c r="YS249" s="111"/>
      <c r="YT249" s="111"/>
      <c r="YU249" s="111"/>
      <c r="YV249" s="111"/>
      <c r="YW249" s="111"/>
      <c r="YX249" s="111"/>
      <c r="YY249" s="111"/>
      <c r="YZ249" s="111"/>
      <c r="ZA249" s="111"/>
      <c r="ZB249" s="111"/>
      <c r="ZC249" s="111"/>
      <c r="ZD249" s="111"/>
      <c r="ZE249" s="111"/>
      <c r="ZF249" s="111"/>
      <c r="ZG249" s="111"/>
      <c r="ZH249" s="111"/>
      <c r="ZI249" s="111"/>
      <c r="ZJ249" s="111"/>
      <c r="ZK249" s="111"/>
      <c r="ZL249" s="111"/>
      <c r="ZM249" s="111"/>
      <c r="ZN249" s="111"/>
      <c r="ZO249" s="111"/>
      <c r="ZP249" s="111"/>
      <c r="ZQ249" s="111"/>
      <c r="ZR249" s="111"/>
      <c r="ZS249" s="111"/>
      <c r="ZT249" s="111"/>
      <c r="ZU249" s="111"/>
      <c r="ZV249" s="111"/>
      <c r="ZW249" s="111"/>
      <c r="ZX249" s="111"/>
      <c r="ZY249" s="111"/>
      <c r="ZZ249" s="111"/>
      <c r="AAA249" s="111"/>
      <c r="AAB249" s="111"/>
      <c r="AAC249" s="111"/>
      <c r="AAD249" s="111"/>
      <c r="AAE249" s="111"/>
      <c r="AAF249" s="111"/>
      <c r="AAG249" s="111"/>
      <c r="AAH249" s="111"/>
      <c r="AAI249" s="111"/>
      <c r="AAJ249" s="111"/>
      <c r="AAK249" s="111"/>
      <c r="AAL249" s="111"/>
      <c r="AAM249" s="111"/>
      <c r="AAN249" s="111"/>
      <c r="AAO249" s="111"/>
      <c r="AAP249" s="111"/>
      <c r="AAQ249" s="111"/>
      <c r="AAR249" s="111"/>
      <c r="AAS249" s="111"/>
      <c r="AAT249" s="111"/>
      <c r="AAU249" s="111"/>
      <c r="AAV249" s="111"/>
      <c r="AAW249" s="111"/>
      <c r="AAX249" s="111"/>
      <c r="AAY249" s="111"/>
      <c r="AAZ249" s="111"/>
      <c r="ABA249" s="111"/>
      <c r="ABB249" s="111"/>
      <c r="ABC249" s="111"/>
      <c r="ABD249" s="111"/>
      <c r="ABE249" s="111"/>
      <c r="ABF249" s="111"/>
      <c r="ABG249" s="111"/>
      <c r="ABH249" s="111"/>
      <c r="ABI249" s="111"/>
      <c r="ABJ249" s="111"/>
      <c r="ABK249" s="111"/>
      <c r="ABL249" s="111"/>
      <c r="ABM249" s="111"/>
      <c r="ABN249" s="111"/>
      <c r="ABO249" s="111"/>
      <c r="ABP249" s="111"/>
      <c r="ABQ249" s="111"/>
      <c r="ABR249" s="111"/>
      <c r="ABS249" s="111"/>
      <c r="ABT249" s="111"/>
      <c r="ABU249" s="111"/>
      <c r="ABV249" s="111"/>
      <c r="ABW249" s="111"/>
      <c r="ABX249" s="111"/>
      <c r="ABY249" s="111"/>
      <c r="ABZ249" s="111"/>
      <c r="ACA249" s="111"/>
      <c r="ACB249" s="111"/>
      <c r="ACC249" s="111"/>
      <c r="ACD249" s="111"/>
      <c r="ACE249" s="111"/>
      <c r="ACF249" s="111"/>
      <c r="ACG249" s="111"/>
      <c r="ACH249" s="111"/>
      <c r="ACI249" s="111"/>
      <c r="ACJ249" s="111"/>
      <c r="ACK249" s="111"/>
      <c r="ACL249" s="111"/>
      <c r="ACM249" s="111"/>
      <c r="ACN249" s="111"/>
      <c r="ACO249" s="111"/>
      <c r="ACP249" s="111"/>
      <c r="ACQ249" s="111"/>
      <c r="ACR249" s="111"/>
      <c r="ACS249" s="111"/>
      <c r="ACT249" s="111"/>
      <c r="ACU249" s="111"/>
      <c r="ACV249" s="111"/>
      <c r="ACW249" s="111"/>
      <c r="ACX249" s="111"/>
      <c r="ACY249" s="111"/>
      <c r="ACZ249" s="111"/>
      <c r="ADA249" s="111"/>
      <c r="ADB249" s="111"/>
      <c r="ADC249" s="111"/>
      <c r="ADD249" s="111"/>
      <c r="ADE249" s="111"/>
      <c r="ADF249" s="111"/>
      <c r="ADG249" s="111"/>
      <c r="ADH249" s="111"/>
      <c r="ADI249" s="111"/>
      <c r="ADJ249" s="111"/>
      <c r="ADK249" s="111"/>
      <c r="ADL249" s="111"/>
      <c r="ADM249" s="111"/>
      <c r="ADN249" s="111"/>
      <c r="ADO249" s="111"/>
      <c r="ADP249" s="111"/>
      <c r="ADQ249" s="111"/>
      <c r="ADR249" s="111"/>
      <c r="ADS249" s="111"/>
      <c r="ADT249" s="111"/>
      <c r="ADU249" s="111"/>
      <c r="ADV249" s="111"/>
      <c r="ADW249" s="111"/>
      <c r="ADX249" s="111"/>
      <c r="ADY249" s="111"/>
      <c r="ADZ249" s="111"/>
      <c r="AEA249" s="111"/>
      <c r="AEB249" s="111"/>
      <c r="AEC249" s="111"/>
      <c r="AED249" s="111"/>
      <c r="AEE249" s="111"/>
      <c r="AEF249" s="111"/>
      <c r="AEG249" s="111"/>
      <c r="AEH249" s="111"/>
      <c r="AEI249" s="111"/>
      <c r="AEJ249" s="111"/>
      <c r="AEK249" s="111"/>
      <c r="AEL249" s="111"/>
      <c r="AEM249" s="111"/>
      <c r="AEN249" s="111"/>
      <c r="AEO249" s="111"/>
      <c r="AEP249" s="111"/>
      <c r="AEQ249" s="111"/>
      <c r="AER249" s="111"/>
      <c r="AES249" s="111"/>
      <c r="AET249" s="111"/>
      <c r="AEU249" s="111"/>
      <c r="AEV249" s="111"/>
      <c r="AEW249" s="111"/>
      <c r="AEX249" s="111"/>
      <c r="AEY249" s="111"/>
      <c r="AEZ249" s="111"/>
      <c r="AFA249" s="111"/>
      <c r="AFB249" s="111"/>
      <c r="AFC249" s="111"/>
      <c r="AFD249" s="111"/>
      <c r="AFE249" s="111"/>
      <c r="AFF249" s="111"/>
      <c r="AFG249" s="111"/>
      <c r="AFH249" s="111"/>
      <c r="AFI249" s="111"/>
      <c r="AFJ249" s="111"/>
      <c r="AFK249" s="111"/>
      <c r="AFL249" s="111"/>
      <c r="AFM249" s="111"/>
      <c r="AFN249" s="111"/>
      <c r="AFO249" s="111"/>
      <c r="AFP249" s="111"/>
      <c r="AFQ249" s="111"/>
      <c r="AFR249" s="111"/>
      <c r="AFS249" s="111"/>
      <c r="AFT249" s="111"/>
      <c r="AFU249" s="111"/>
      <c r="AFV249" s="111"/>
      <c r="AFW249" s="111"/>
      <c r="AFX249" s="111"/>
      <c r="AFY249" s="111"/>
      <c r="AFZ249" s="111"/>
      <c r="AGA249" s="111"/>
      <c r="AGB249" s="111"/>
      <c r="AGC249" s="111"/>
      <c r="AGD249" s="111"/>
      <c r="AGE249" s="111"/>
      <c r="AGF249" s="111"/>
      <c r="AGG249" s="111"/>
      <c r="AGH249" s="111"/>
      <c r="AGI249" s="111"/>
      <c r="AGJ249" s="111"/>
      <c r="AGK249" s="111"/>
      <c r="AGL249" s="111"/>
      <c r="AGM249" s="111"/>
      <c r="AGN249" s="111"/>
      <c r="AGO249" s="111"/>
      <c r="AGP249" s="111"/>
      <c r="AGQ249" s="111"/>
      <c r="AGR249" s="111"/>
      <c r="AGS249" s="111"/>
      <c r="AGT249" s="111"/>
      <c r="AGU249" s="111"/>
      <c r="AGV249" s="111"/>
      <c r="AGW249" s="111"/>
      <c r="AGX249" s="111"/>
      <c r="AGY249" s="111"/>
      <c r="AGZ249" s="111"/>
      <c r="AHA249" s="111"/>
      <c r="AHB249" s="111"/>
      <c r="AHC249" s="111"/>
      <c r="AHD249" s="111"/>
      <c r="AHE249" s="111"/>
      <c r="AHF249" s="111"/>
      <c r="AHG249" s="111"/>
      <c r="AHH249" s="111"/>
      <c r="AHI249" s="111"/>
      <c r="AHJ249" s="111"/>
      <c r="AHK249" s="111"/>
      <c r="AHL249" s="111"/>
      <c r="AHM249" s="111"/>
      <c r="AHN249" s="111"/>
      <c r="AHO249" s="111"/>
      <c r="AHP249" s="111"/>
      <c r="AHQ249" s="111"/>
      <c r="AHR249" s="111"/>
      <c r="AHS249" s="111"/>
      <c r="AHT249" s="111"/>
      <c r="AHU249" s="111"/>
      <c r="AHV249" s="111"/>
      <c r="AHW249" s="111"/>
      <c r="AHX249" s="111"/>
      <c r="AHY249" s="111"/>
      <c r="AHZ249" s="111"/>
      <c r="AIA249" s="111"/>
      <c r="AIB249" s="111"/>
      <c r="AIC249" s="111"/>
      <c r="AID249" s="111"/>
      <c r="AIE249" s="111"/>
      <c r="AIF249" s="111"/>
      <c r="AIG249" s="111"/>
      <c r="AIH249" s="111"/>
      <c r="AII249" s="111"/>
      <c r="AIJ249" s="111"/>
      <c r="AIK249" s="111"/>
      <c r="AIL249" s="111"/>
      <c r="AIM249" s="111"/>
      <c r="AIN249" s="111"/>
      <c r="AIO249" s="111"/>
      <c r="AIP249" s="111"/>
      <c r="AIQ249" s="111"/>
      <c r="AIR249" s="111"/>
      <c r="AIS249" s="111"/>
      <c r="AIT249" s="111"/>
      <c r="AIU249" s="111"/>
      <c r="AIV249" s="111"/>
      <c r="AIW249" s="111"/>
      <c r="AIX249" s="111"/>
      <c r="AIY249" s="111"/>
      <c r="AIZ249" s="111"/>
      <c r="AJA249" s="111"/>
      <c r="AJB249" s="111"/>
      <c r="AJC249" s="111"/>
      <c r="AJD249" s="111"/>
      <c r="AJE249" s="111"/>
      <c r="AJF249" s="111"/>
      <c r="AJG249" s="111"/>
      <c r="AJH249" s="111"/>
      <c r="AJI249" s="111"/>
      <c r="AJJ249" s="111"/>
      <c r="AJK249" s="111"/>
      <c r="AJL249" s="111"/>
      <c r="AJM249" s="111"/>
      <c r="AJN249" s="111"/>
      <c r="AJO249" s="111"/>
      <c r="AJP249" s="111"/>
      <c r="AJQ249" s="111"/>
      <c r="AJR249" s="111"/>
      <c r="AJS249" s="111"/>
      <c r="AJT249" s="111"/>
      <c r="AJU249" s="111"/>
      <c r="AJV249" s="111"/>
      <c r="AJW249" s="111"/>
      <c r="AJX249" s="111"/>
      <c r="AJY249" s="111"/>
      <c r="AJZ249" s="111"/>
      <c r="AKA249" s="111"/>
      <c r="AKB249" s="111"/>
      <c r="AKC249" s="111"/>
      <c r="AKD249" s="111"/>
      <c r="AKE249" s="111"/>
      <c r="AKF249" s="111"/>
      <c r="AKG249" s="111"/>
      <c r="AKH249" s="111"/>
      <c r="AKI249" s="111"/>
      <c r="AKJ249" s="111"/>
      <c r="AKK249" s="111"/>
      <c r="AKL249" s="111"/>
      <c r="AKM249" s="111"/>
      <c r="AKN249" s="111"/>
      <c r="AKO249" s="111"/>
      <c r="AKP249" s="111"/>
      <c r="AKQ249" s="111"/>
      <c r="AKR249" s="111"/>
      <c r="AKS249" s="111"/>
      <c r="AKT249" s="111"/>
      <c r="AKU249" s="111"/>
      <c r="AKV249" s="111"/>
      <c r="AKW249" s="111"/>
      <c r="AKX249" s="111"/>
      <c r="AKY249" s="111"/>
      <c r="AKZ249" s="111"/>
      <c r="ALA249" s="111"/>
      <c r="ALB249" s="111"/>
      <c r="ALC249" s="111"/>
      <c r="ALD249" s="111"/>
      <c r="ALE249" s="111"/>
      <c r="ALF249" s="111"/>
      <c r="ALG249" s="111"/>
      <c r="ALH249" s="111"/>
      <c r="ALI249" s="111"/>
      <c r="ALJ249" s="111"/>
      <c r="ALK249" s="111"/>
      <c r="ALL249" s="111"/>
      <c r="ALM249" s="111"/>
      <c r="ALN249" s="111"/>
      <c r="ALO249" s="111"/>
      <c r="ALP249" s="111"/>
      <c r="ALQ249" s="111"/>
      <c r="ALR249" s="111"/>
      <c r="ALS249" s="111"/>
      <c r="ALT249" s="111"/>
      <c r="ALU249" s="111"/>
      <c r="ALV249" s="111"/>
      <c r="ALW249" s="111"/>
      <c r="ALX249" s="111"/>
      <c r="ALY249" s="111"/>
      <c r="ALZ249" s="111"/>
      <c r="AMA249" s="111"/>
      <c r="AMB249" s="111"/>
      <c r="AMC249" s="111"/>
      <c r="AMD249" s="111"/>
      <c r="AME249" s="111"/>
      <c r="AMF249" s="111"/>
      <c r="AMG249" s="111"/>
      <c r="AMH249" s="111"/>
      <c r="AMI249" s="111"/>
      <c r="AMJ249" s="111"/>
    </row>
    <row r="250" spans="1:1024" x14ac:dyDescent="0.25">
      <c r="A250" s="372" t="s">
        <v>909</v>
      </c>
      <c r="B250" s="257">
        <v>250</v>
      </c>
      <c r="C250" s="258" t="s">
        <v>24372</v>
      </c>
      <c r="D250" s="290" t="s">
        <v>910</v>
      </c>
      <c r="E250" s="286"/>
      <c r="F250" s="291"/>
      <c r="G250" s="280"/>
      <c r="H250" s="280"/>
      <c r="I250" s="492" t="s">
        <v>750</v>
      </c>
      <c r="J250" s="278">
        <v>2</v>
      </c>
      <c r="K250" s="278">
        <v>2</v>
      </c>
      <c r="L250" s="293"/>
      <c r="M250" s="293"/>
      <c r="N250" s="293"/>
      <c r="O250" s="281"/>
      <c r="P250" s="393">
        <v>335</v>
      </c>
      <c r="Q250" s="293"/>
      <c r="R250" s="278">
        <v>2</v>
      </c>
      <c r="S250" s="293"/>
      <c r="T250" s="293"/>
      <c r="U250" s="293"/>
      <c r="V250" s="293"/>
      <c r="W250" s="283">
        <f t="shared" si="113"/>
        <v>100</v>
      </c>
      <c r="X250" s="283">
        <f t="shared" si="100"/>
        <v>100</v>
      </c>
      <c r="Y250" s="283">
        <f t="shared" si="112"/>
        <v>20</v>
      </c>
      <c r="Z250" s="283">
        <f t="shared" si="114"/>
        <v>100</v>
      </c>
      <c r="AA250" s="283">
        <f t="shared" si="115"/>
        <v>100</v>
      </c>
      <c r="AB250" s="287">
        <f t="shared" si="116"/>
        <v>1</v>
      </c>
      <c r="AC250" s="287">
        <f t="shared" si="117"/>
        <v>100</v>
      </c>
      <c r="AD250" s="287">
        <f t="shared" si="118"/>
        <v>100</v>
      </c>
      <c r="AE250" s="284">
        <f t="shared" si="124"/>
        <v>100</v>
      </c>
      <c r="AF250" s="284">
        <f t="shared" si="123"/>
        <v>100</v>
      </c>
      <c r="AG250" s="268">
        <f t="shared" si="119"/>
        <v>10</v>
      </c>
      <c r="AH250" s="268">
        <f t="shared" si="120"/>
        <v>10</v>
      </c>
      <c r="AI250" s="268">
        <f t="shared" si="121"/>
        <v>100</v>
      </c>
      <c r="AJ250" s="268">
        <f t="shared" si="122"/>
        <v>100</v>
      </c>
      <c r="AK250" s="501" t="s">
        <v>750</v>
      </c>
      <c r="AL250" s="393"/>
      <c r="AM250" s="293"/>
      <c r="AN250" s="511"/>
      <c r="AO250" s="357"/>
      <c r="AP250" s="357"/>
      <c r="AQ250" s="286"/>
      <c r="AR250" s="171" t="s">
        <v>779</v>
      </c>
      <c r="AS250" s="171"/>
      <c r="AT250" s="286"/>
      <c r="AU250" s="286"/>
      <c r="AV250" s="170"/>
    </row>
    <row r="251" spans="1:1024" ht="17.25" customHeight="1" x14ac:dyDescent="0.25">
      <c r="A251" s="372" t="s">
        <v>911</v>
      </c>
      <c r="B251" s="257">
        <v>251</v>
      </c>
      <c r="C251" s="258" t="s">
        <v>24373</v>
      </c>
      <c r="D251" s="290" t="s">
        <v>912</v>
      </c>
      <c r="E251" s="286"/>
      <c r="F251" s="291"/>
      <c r="G251" s="280"/>
      <c r="H251" s="280"/>
      <c r="I251" s="492" t="s">
        <v>750</v>
      </c>
      <c r="J251" s="292"/>
      <c r="K251" s="293"/>
      <c r="L251" s="293"/>
      <c r="M251" s="293"/>
      <c r="N251" s="293"/>
      <c r="O251" s="293"/>
      <c r="P251" s="293"/>
      <c r="Q251" s="293"/>
      <c r="R251" s="293"/>
      <c r="S251" s="293"/>
      <c r="T251" s="293">
        <v>2</v>
      </c>
      <c r="U251" s="293"/>
      <c r="V251" s="293"/>
      <c r="W251" s="283">
        <f t="shared" si="113"/>
        <v>100</v>
      </c>
      <c r="X251" s="283">
        <f t="shared" si="100"/>
        <v>100</v>
      </c>
      <c r="Y251" s="283">
        <f t="shared" si="112"/>
        <v>100</v>
      </c>
      <c r="Z251" s="283">
        <f t="shared" si="114"/>
        <v>100</v>
      </c>
      <c r="AA251" s="283">
        <f t="shared" si="115"/>
        <v>100</v>
      </c>
      <c r="AB251" s="287">
        <f t="shared" si="116"/>
        <v>100</v>
      </c>
      <c r="AC251" s="287">
        <f t="shared" si="117"/>
        <v>100</v>
      </c>
      <c r="AD251" s="287">
        <f t="shared" si="118"/>
        <v>3</v>
      </c>
      <c r="AE251" s="284">
        <f t="shared" si="124"/>
        <v>100</v>
      </c>
      <c r="AF251" s="284">
        <f t="shared" si="123"/>
        <v>100</v>
      </c>
      <c r="AG251" s="268">
        <f t="shared" si="119"/>
        <v>100</v>
      </c>
      <c r="AH251" s="268">
        <f t="shared" si="120"/>
        <v>100</v>
      </c>
      <c r="AI251" s="268">
        <f t="shared" si="121"/>
        <v>100</v>
      </c>
      <c r="AJ251" s="268">
        <f t="shared" si="122"/>
        <v>100</v>
      </c>
      <c r="AK251" s="501" t="s">
        <v>750</v>
      </c>
      <c r="AL251" s="408"/>
      <c r="AM251" s="357">
        <v>2</v>
      </c>
      <c r="AN251" s="511"/>
      <c r="AO251" s="357"/>
      <c r="AP251" s="357"/>
      <c r="AQ251" s="286"/>
      <c r="AR251" s="171" t="s">
        <v>779</v>
      </c>
      <c r="AS251" s="171"/>
      <c r="AT251" s="286"/>
      <c r="AU251" s="286"/>
      <c r="AV251" s="111"/>
    </row>
    <row r="252" spans="1:1024" x14ac:dyDescent="0.25">
      <c r="A252" s="372" t="s">
        <v>913</v>
      </c>
      <c r="B252" s="257">
        <v>252</v>
      </c>
      <c r="C252" s="258" t="s">
        <v>24374</v>
      </c>
      <c r="D252" s="290" t="s">
        <v>914</v>
      </c>
      <c r="E252" s="286"/>
      <c r="F252" s="291"/>
      <c r="G252" s="280"/>
      <c r="H252" s="280"/>
      <c r="I252" s="492">
        <v>2.94</v>
      </c>
      <c r="J252" s="292"/>
      <c r="K252" s="293"/>
      <c r="L252" s="293"/>
      <c r="M252" s="293"/>
      <c r="N252" s="293"/>
      <c r="O252" s="293"/>
      <c r="P252" s="293"/>
      <c r="Q252" s="293"/>
      <c r="R252" s="293"/>
      <c r="S252" s="293"/>
      <c r="T252" s="293" t="s">
        <v>748</v>
      </c>
      <c r="U252" s="293"/>
      <c r="V252" s="293"/>
      <c r="W252" s="283">
        <f t="shared" si="113"/>
        <v>100</v>
      </c>
      <c r="X252" s="283">
        <f t="shared" si="100"/>
        <v>100</v>
      </c>
      <c r="Y252" s="283">
        <f t="shared" si="112"/>
        <v>100</v>
      </c>
      <c r="Z252" s="283">
        <f t="shared" si="114"/>
        <v>100</v>
      </c>
      <c r="AA252" s="283">
        <f t="shared" si="115"/>
        <v>100</v>
      </c>
      <c r="AB252" s="287">
        <f t="shared" si="116"/>
        <v>100</v>
      </c>
      <c r="AC252" s="287">
        <f t="shared" si="117"/>
        <v>100</v>
      </c>
      <c r="AD252" s="287">
        <f t="shared" si="118"/>
        <v>0.3</v>
      </c>
      <c r="AE252" s="284">
        <f t="shared" si="124"/>
        <v>100</v>
      </c>
      <c r="AF252" s="284">
        <f t="shared" si="123"/>
        <v>100</v>
      </c>
      <c r="AG252" s="268">
        <f t="shared" si="119"/>
        <v>100</v>
      </c>
      <c r="AH252" s="268">
        <f t="shared" si="120"/>
        <v>100</v>
      </c>
      <c r="AI252" s="268">
        <f t="shared" si="121"/>
        <v>100</v>
      </c>
      <c r="AJ252" s="268">
        <f t="shared" si="122"/>
        <v>100</v>
      </c>
      <c r="AK252" s="506" t="s">
        <v>24092</v>
      </c>
      <c r="AL252" s="441">
        <v>1</v>
      </c>
      <c r="AM252" s="357">
        <v>1</v>
      </c>
      <c r="AN252" s="511"/>
      <c r="AO252" s="357"/>
      <c r="AP252" s="357"/>
      <c r="AQ252" s="286"/>
      <c r="AR252" s="171" t="s">
        <v>915</v>
      </c>
      <c r="AS252" s="171"/>
      <c r="AT252" s="286"/>
      <c r="AU252" s="286"/>
      <c r="AV252" s="111"/>
      <c r="AW252" s="170"/>
      <c r="AX252" s="170"/>
      <c r="AY252" s="170"/>
      <c r="AZ252" s="170"/>
      <c r="BA252" s="170"/>
      <c r="BB252" s="170"/>
      <c r="BC252" s="170"/>
      <c r="BD252" s="170"/>
      <c r="BE252" s="170"/>
      <c r="BF252" s="170"/>
      <c r="BG252" s="170"/>
      <c r="BH252" s="170"/>
      <c r="BI252" s="170"/>
      <c r="BJ252" s="170"/>
      <c r="BK252" s="170"/>
      <c r="BL252" s="170"/>
      <c r="BM252" s="170"/>
      <c r="BN252" s="170"/>
      <c r="BO252" s="170"/>
      <c r="BP252" s="170"/>
      <c r="BQ252" s="170"/>
      <c r="BR252" s="170"/>
      <c r="BS252" s="170"/>
      <c r="BT252" s="170"/>
      <c r="BU252" s="170"/>
      <c r="BV252" s="170"/>
      <c r="BW252" s="170"/>
      <c r="BX252" s="170"/>
      <c r="BY252" s="170"/>
      <c r="BZ252" s="170"/>
      <c r="CA252" s="170"/>
      <c r="CB252" s="170"/>
      <c r="CC252" s="170"/>
      <c r="CD252" s="170"/>
      <c r="CE252" s="170"/>
      <c r="CF252" s="170"/>
      <c r="CG252" s="170"/>
      <c r="CH252" s="170"/>
      <c r="CI252" s="170"/>
      <c r="CJ252" s="170"/>
      <c r="CK252" s="170"/>
      <c r="CL252" s="170"/>
      <c r="CM252" s="170"/>
      <c r="CN252" s="170"/>
      <c r="CO252" s="170"/>
      <c r="CP252" s="170"/>
      <c r="CQ252" s="170"/>
      <c r="CR252" s="170"/>
      <c r="CS252" s="170"/>
      <c r="CT252" s="170"/>
      <c r="CU252" s="170"/>
      <c r="CV252" s="170"/>
      <c r="CW252" s="170"/>
      <c r="CX252" s="170"/>
      <c r="CY252" s="170"/>
      <c r="CZ252" s="170"/>
      <c r="DA252" s="170"/>
      <c r="DB252" s="170"/>
      <c r="DC252" s="170"/>
      <c r="DD252" s="170"/>
      <c r="DE252" s="170"/>
      <c r="DF252" s="170"/>
      <c r="DG252" s="170"/>
      <c r="DH252" s="170"/>
      <c r="DI252" s="170"/>
      <c r="DJ252" s="170"/>
      <c r="DK252" s="170"/>
      <c r="DL252" s="170"/>
      <c r="DM252" s="170"/>
      <c r="DN252" s="170"/>
      <c r="DO252" s="170"/>
      <c r="DP252" s="170"/>
      <c r="DQ252" s="170"/>
      <c r="DR252" s="170"/>
      <c r="DS252" s="170"/>
      <c r="DT252" s="170"/>
      <c r="DU252" s="170"/>
      <c r="DV252" s="170"/>
      <c r="DW252" s="170"/>
      <c r="DX252" s="170"/>
      <c r="DY252" s="170"/>
      <c r="DZ252" s="170"/>
      <c r="EA252" s="170"/>
      <c r="EB252" s="170"/>
      <c r="EC252" s="170"/>
      <c r="ED252" s="170"/>
      <c r="EE252" s="170"/>
      <c r="EF252" s="170"/>
      <c r="EG252" s="170"/>
      <c r="EH252" s="170"/>
      <c r="EI252" s="170"/>
      <c r="EJ252" s="170"/>
      <c r="EK252" s="170"/>
      <c r="EL252" s="170"/>
      <c r="EM252" s="170"/>
      <c r="EN252" s="170"/>
      <c r="EO252" s="170"/>
      <c r="EP252" s="170"/>
      <c r="EQ252" s="170"/>
      <c r="ER252" s="170"/>
      <c r="ES252" s="170"/>
      <c r="ET252" s="170"/>
      <c r="EU252" s="170"/>
      <c r="EV252" s="170"/>
      <c r="EW252" s="170"/>
      <c r="EX252" s="170"/>
      <c r="EY252" s="170"/>
      <c r="EZ252" s="170"/>
      <c r="FA252" s="170"/>
      <c r="FB252" s="170"/>
      <c r="FC252" s="170"/>
      <c r="FD252" s="170"/>
      <c r="FE252" s="170"/>
      <c r="FF252" s="170"/>
      <c r="FG252" s="170"/>
      <c r="FH252" s="170"/>
      <c r="FI252" s="170"/>
      <c r="FJ252" s="170"/>
      <c r="FK252" s="170"/>
      <c r="FL252" s="170"/>
      <c r="FM252" s="170"/>
      <c r="FN252" s="170"/>
      <c r="FO252" s="170"/>
      <c r="FP252" s="170"/>
      <c r="FQ252" s="170"/>
      <c r="FR252" s="170"/>
      <c r="FS252" s="170"/>
      <c r="FT252" s="170"/>
      <c r="FU252" s="170"/>
      <c r="FV252" s="170"/>
      <c r="FW252" s="170"/>
      <c r="FX252" s="170"/>
      <c r="FY252" s="170"/>
      <c r="FZ252" s="170"/>
      <c r="GA252" s="170"/>
      <c r="GB252" s="170"/>
      <c r="GC252" s="170"/>
      <c r="GD252" s="170"/>
      <c r="GE252" s="170"/>
      <c r="GF252" s="170"/>
      <c r="GG252" s="170"/>
      <c r="GH252" s="170"/>
      <c r="GI252" s="170"/>
      <c r="GJ252" s="170"/>
      <c r="GK252" s="170"/>
      <c r="GL252" s="170"/>
      <c r="GM252" s="170"/>
      <c r="GN252" s="170"/>
      <c r="GO252" s="170"/>
      <c r="GP252" s="170"/>
      <c r="GQ252" s="170"/>
      <c r="GR252" s="170"/>
      <c r="GS252" s="170"/>
      <c r="GT252" s="170"/>
      <c r="GU252" s="170"/>
      <c r="GV252" s="170"/>
      <c r="GW252" s="170"/>
      <c r="GX252" s="170"/>
      <c r="GY252" s="170"/>
      <c r="GZ252" s="170"/>
      <c r="HA252" s="170"/>
      <c r="HB252" s="170"/>
      <c r="HC252" s="170"/>
      <c r="HD252" s="170"/>
      <c r="HE252" s="170"/>
      <c r="HF252" s="170"/>
      <c r="HG252" s="170"/>
      <c r="HH252" s="170"/>
      <c r="HI252" s="170"/>
      <c r="HJ252" s="170"/>
      <c r="HK252" s="170"/>
      <c r="HL252" s="170"/>
      <c r="HM252" s="170"/>
      <c r="HN252" s="170"/>
      <c r="HO252" s="170"/>
      <c r="HP252" s="170"/>
      <c r="HQ252" s="170"/>
      <c r="HR252" s="170"/>
      <c r="HS252" s="170"/>
      <c r="HT252" s="170"/>
      <c r="HU252" s="170"/>
      <c r="HV252" s="170"/>
      <c r="HW252" s="170"/>
      <c r="HX252" s="170"/>
      <c r="HY252" s="170"/>
      <c r="HZ252" s="170"/>
      <c r="IA252" s="170"/>
      <c r="IB252" s="170"/>
      <c r="IC252" s="170"/>
      <c r="ID252" s="170"/>
      <c r="IE252" s="170"/>
      <c r="IF252" s="170"/>
      <c r="IG252" s="170"/>
      <c r="IH252" s="170"/>
      <c r="II252" s="170"/>
      <c r="IJ252" s="170"/>
      <c r="IK252" s="170"/>
      <c r="IL252" s="170"/>
      <c r="IM252" s="170"/>
      <c r="IN252" s="170"/>
      <c r="IO252" s="170"/>
      <c r="IP252" s="170"/>
      <c r="IQ252" s="170"/>
      <c r="IR252" s="170"/>
      <c r="IS252" s="170"/>
      <c r="IT252" s="170"/>
      <c r="IU252" s="170"/>
      <c r="IV252" s="170"/>
      <c r="IW252" s="170"/>
      <c r="IX252" s="170"/>
      <c r="IY252" s="170"/>
      <c r="IZ252" s="170"/>
      <c r="JA252" s="170"/>
      <c r="JB252" s="170"/>
      <c r="JC252" s="170"/>
      <c r="JD252" s="170"/>
      <c r="JE252" s="170"/>
      <c r="JF252" s="170"/>
      <c r="JG252" s="170"/>
      <c r="JH252" s="170"/>
      <c r="JI252" s="170"/>
      <c r="JJ252" s="170"/>
      <c r="JK252" s="170"/>
      <c r="JL252" s="170"/>
      <c r="JM252" s="170"/>
      <c r="JN252" s="170"/>
      <c r="JO252" s="170"/>
      <c r="JP252" s="170"/>
      <c r="JQ252" s="170"/>
      <c r="JR252" s="170"/>
      <c r="JS252" s="170"/>
      <c r="JT252" s="170"/>
      <c r="JU252" s="170"/>
      <c r="JV252" s="170"/>
      <c r="JW252" s="170"/>
      <c r="JX252" s="170"/>
      <c r="JY252" s="170"/>
      <c r="JZ252" s="170"/>
      <c r="KA252" s="170"/>
      <c r="KB252" s="170"/>
      <c r="KC252" s="170"/>
      <c r="KD252" s="170"/>
      <c r="KE252" s="170"/>
      <c r="KF252" s="170"/>
      <c r="KG252" s="170"/>
      <c r="KH252" s="170"/>
      <c r="KI252" s="170"/>
      <c r="KJ252" s="170"/>
      <c r="KK252" s="170"/>
      <c r="KL252" s="170"/>
      <c r="KM252" s="170"/>
      <c r="KN252" s="170"/>
      <c r="KO252" s="170"/>
      <c r="KP252" s="170"/>
      <c r="KQ252" s="170"/>
      <c r="KR252" s="170"/>
      <c r="KS252" s="170"/>
      <c r="KT252" s="170"/>
      <c r="KU252" s="170"/>
      <c r="KV252" s="170"/>
      <c r="KW252" s="170"/>
      <c r="KX252" s="170"/>
      <c r="KY252" s="170"/>
      <c r="KZ252" s="170"/>
      <c r="LA252" s="170"/>
      <c r="LB252" s="170"/>
      <c r="LC252" s="170"/>
      <c r="LD252" s="170"/>
      <c r="LE252" s="170"/>
      <c r="LF252" s="170"/>
      <c r="LG252" s="170"/>
      <c r="LH252" s="170"/>
      <c r="LI252" s="170"/>
      <c r="LJ252" s="170"/>
      <c r="LK252" s="170"/>
      <c r="LL252" s="170"/>
      <c r="LM252" s="170"/>
      <c r="LN252" s="170"/>
      <c r="LO252" s="170"/>
      <c r="LP252" s="170"/>
      <c r="LQ252" s="170"/>
      <c r="LR252" s="170"/>
      <c r="LS252" s="170"/>
      <c r="LT252" s="170"/>
      <c r="LU252" s="170"/>
      <c r="LV252" s="170"/>
      <c r="LW252" s="170"/>
      <c r="LX252" s="170"/>
      <c r="LY252" s="170"/>
      <c r="LZ252" s="170"/>
      <c r="MA252" s="170"/>
      <c r="MB252" s="170"/>
      <c r="MC252" s="170"/>
      <c r="MD252" s="170"/>
      <c r="ME252" s="170"/>
      <c r="MF252" s="170"/>
      <c r="MG252" s="170"/>
      <c r="MH252" s="170"/>
      <c r="MI252" s="170"/>
      <c r="MJ252" s="170"/>
      <c r="MK252" s="170"/>
      <c r="ML252" s="170"/>
      <c r="MM252" s="170"/>
      <c r="MN252" s="170"/>
      <c r="MO252" s="170"/>
      <c r="MP252" s="170"/>
      <c r="MQ252" s="170"/>
      <c r="MR252" s="170"/>
      <c r="MS252" s="170"/>
      <c r="MT252" s="170"/>
      <c r="MU252" s="170"/>
      <c r="MV252" s="170"/>
      <c r="MW252" s="170"/>
      <c r="MX252" s="170"/>
      <c r="MY252" s="170"/>
      <c r="MZ252" s="170"/>
      <c r="NA252" s="170"/>
      <c r="NB252" s="170"/>
      <c r="NC252" s="170"/>
      <c r="ND252" s="170"/>
      <c r="NE252" s="170"/>
      <c r="NF252" s="170"/>
      <c r="NG252" s="170"/>
      <c r="NH252" s="170"/>
      <c r="NI252" s="170"/>
      <c r="NJ252" s="170"/>
      <c r="NK252" s="170"/>
      <c r="NL252" s="170"/>
      <c r="NM252" s="170"/>
      <c r="NN252" s="170"/>
      <c r="NO252" s="170"/>
      <c r="NP252" s="170"/>
      <c r="NQ252" s="170"/>
      <c r="NR252" s="170"/>
      <c r="NS252" s="170"/>
      <c r="NT252" s="170"/>
      <c r="NU252" s="170"/>
      <c r="NV252" s="170"/>
      <c r="NW252" s="170"/>
      <c r="NX252" s="170"/>
      <c r="NY252" s="170"/>
      <c r="NZ252" s="170"/>
      <c r="OA252" s="170"/>
      <c r="OB252" s="170"/>
      <c r="OC252" s="170"/>
      <c r="OD252" s="170"/>
      <c r="OE252" s="170"/>
      <c r="OF252" s="170"/>
      <c r="OG252" s="170"/>
      <c r="OH252" s="170"/>
      <c r="OI252" s="170"/>
      <c r="OJ252" s="170"/>
      <c r="OK252" s="170"/>
      <c r="OL252" s="170"/>
      <c r="OM252" s="170"/>
      <c r="ON252" s="170"/>
      <c r="OO252" s="170"/>
      <c r="OP252" s="170"/>
      <c r="OQ252" s="170"/>
      <c r="OR252" s="170"/>
      <c r="OS252" s="170"/>
      <c r="OT252" s="170"/>
      <c r="OU252" s="170"/>
      <c r="OV252" s="170"/>
      <c r="OW252" s="170"/>
      <c r="OX252" s="170"/>
      <c r="OY252" s="170"/>
      <c r="OZ252" s="170"/>
      <c r="PA252" s="170"/>
      <c r="PB252" s="170"/>
      <c r="PC252" s="170"/>
      <c r="PD252" s="170"/>
      <c r="PE252" s="170"/>
      <c r="PF252" s="170"/>
      <c r="PG252" s="170"/>
      <c r="PH252" s="170"/>
      <c r="PI252" s="170"/>
      <c r="PJ252" s="170"/>
      <c r="PK252" s="170"/>
      <c r="PL252" s="170"/>
      <c r="PM252" s="170"/>
      <c r="PN252" s="170"/>
      <c r="PO252" s="170"/>
      <c r="PP252" s="170"/>
      <c r="PQ252" s="170"/>
      <c r="PR252" s="170"/>
      <c r="PS252" s="170"/>
      <c r="PT252" s="170"/>
      <c r="PU252" s="170"/>
      <c r="PV252" s="170"/>
      <c r="PW252" s="170"/>
      <c r="PX252" s="170"/>
      <c r="PY252" s="170"/>
      <c r="PZ252" s="170"/>
      <c r="QA252" s="170"/>
      <c r="QB252" s="170"/>
      <c r="QC252" s="170"/>
      <c r="QD252" s="170"/>
      <c r="QE252" s="170"/>
      <c r="QF252" s="170"/>
      <c r="QG252" s="170"/>
      <c r="QH252" s="170"/>
      <c r="QI252" s="170"/>
      <c r="QJ252" s="170"/>
      <c r="QK252" s="170"/>
      <c r="QL252" s="170"/>
      <c r="QM252" s="170"/>
      <c r="QN252" s="170"/>
      <c r="QO252" s="170"/>
      <c r="QP252" s="170"/>
      <c r="QQ252" s="170"/>
      <c r="QR252" s="170"/>
      <c r="QS252" s="170"/>
      <c r="QT252" s="170"/>
      <c r="QU252" s="170"/>
      <c r="QV252" s="170"/>
      <c r="QW252" s="170"/>
      <c r="QX252" s="170"/>
      <c r="QY252" s="170"/>
      <c r="QZ252" s="170"/>
      <c r="RA252" s="170"/>
      <c r="RB252" s="170"/>
      <c r="RC252" s="170"/>
      <c r="RD252" s="170"/>
      <c r="RE252" s="170"/>
      <c r="RF252" s="170"/>
      <c r="RG252" s="170"/>
      <c r="RH252" s="170"/>
      <c r="RI252" s="170"/>
      <c r="RJ252" s="170"/>
      <c r="RK252" s="170"/>
      <c r="RL252" s="170"/>
      <c r="RM252" s="170"/>
      <c r="RN252" s="170"/>
      <c r="RO252" s="170"/>
      <c r="RP252" s="170"/>
      <c r="RQ252" s="170"/>
      <c r="RR252" s="170"/>
      <c r="RS252" s="170"/>
      <c r="RT252" s="170"/>
      <c r="RU252" s="170"/>
      <c r="RV252" s="170"/>
      <c r="RW252" s="170"/>
      <c r="RX252" s="170"/>
      <c r="RY252" s="170"/>
      <c r="RZ252" s="170"/>
      <c r="SA252" s="170"/>
      <c r="SB252" s="170"/>
      <c r="SC252" s="170"/>
      <c r="SD252" s="170"/>
      <c r="SE252" s="170"/>
      <c r="SF252" s="170"/>
      <c r="SG252" s="170"/>
      <c r="SH252" s="170"/>
      <c r="SI252" s="170"/>
      <c r="SJ252" s="170"/>
      <c r="SK252" s="170"/>
      <c r="SL252" s="170"/>
      <c r="SM252" s="170"/>
      <c r="SN252" s="170"/>
      <c r="SO252" s="170"/>
      <c r="SP252" s="170"/>
      <c r="SQ252" s="170"/>
      <c r="SR252" s="170"/>
      <c r="SS252" s="170"/>
      <c r="ST252" s="170"/>
      <c r="SU252" s="170"/>
      <c r="SV252" s="170"/>
      <c r="SW252" s="170"/>
      <c r="SX252" s="170"/>
      <c r="SY252" s="170"/>
      <c r="SZ252" s="170"/>
      <c r="TA252" s="170"/>
      <c r="TB252" s="170"/>
      <c r="TC252" s="170"/>
      <c r="TD252" s="170"/>
      <c r="TE252" s="170"/>
      <c r="TF252" s="170"/>
      <c r="TG252" s="170"/>
      <c r="TH252" s="170"/>
      <c r="TI252" s="170"/>
      <c r="TJ252" s="170"/>
      <c r="TK252" s="170"/>
      <c r="TL252" s="170"/>
      <c r="TM252" s="170"/>
      <c r="TN252" s="170"/>
      <c r="TO252" s="170"/>
      <c r="TP252" s="170"/>
      <c r="TQ252" s="170"/>
      <c r="TR252" s="170"/>
      <c r="TS252" s="170"/>
      <c r="TT252" s="170"/>
      <c r="TU252" s="170"/>
      <c r="TV252" s="170"/>
      <c r="TW252" s="170"/>
      <c r="TX252" s="170"/>
      <c r="TY252" s="170"/>
      <c r="TZ252" s="170"/>
      <c r="UA252" s="170"/>
      <c r="UB252" s="170"/>
      <c r="UC252" s="170"/>
      <c r="UD252" s="170"/>
      <c r="UE252" s="170"/>
      <c r="UF252" s="170"/>
      <c r="UG252" s="170"/>
      <c r="UH252" s="170"/>
      <c r="UI252" s="170"/>
      <c r="UJ252" s="170"/>
      <c r="UK252" s="170"/>
      <c r="UL252" s="170"/>
      <c r="UM252" s="170"/>
      <c r="UN252" s="170"/>
      <c r="UO252" s="170"/>
      <c r="UP252" s="170"/>
      <c r="UQ252" s="170"/>
      <c r="UR252" s="170"/>
      <c r="US252" s="170"/>
      <c r="UT252" s="170"/>
      <c r="UU252" s="170"/>
      <c r="UV252" s="170"/>
      <c r="UW252" s="170"/>
      <c r="UX252" s="170"/>
      <c r="UY252" s="170"/>
      <c r="UZ252" s="170"/>
      <c r="VA252" s="170"/>
      <c r="VB252" s="170"/>
      <c r="VC252" s="170"/>
      <c r="VD252" s="170"/>
      <c r="VE252" s="170"/>
      <c r="VF252" s="170"/>
      <c r="VG252" s="170"/>
      <c r="VH252" s="170"/>
      <c r="VI252" s="170"/>
      <c r="VJ252" s="170"/>
      <c r="VK252" s="170"/>
      <c r="VL252" s="170"/>
      <c r="VM252" s="170"/>
      <c r="VN252" s="170"/>
      <c r="VO252" s="170"/>
      <c r="VP252" s="170"/>
      <c r="VQ252" s="170"/>
      <c r="VR252" s="170"/>
      <c r="VS252" s="170"/>
      <c r="VT252" s="170"/>
      <c r="VU252" s="170"/>
      <c r="VV252" s="170"/>
      <c r="VW252" s="170"/>
      <c r="VX252" s="170"/>
      <c r="VY252" s="170"/>
      <c r="VZ252" s="170"/>
      <c r="WA252" s="170"/>
      <c r="WB252" s="170"/>
      <c r="WC252" s="170"/>
      <c r="WD252" s="170"/>
      <c r="WE252" s="170"/>
      <c r="WF252" s="170"/>
      <c r="WG252" s="170"/>
      <c r="WH252" s="170"/>
      <c r="WI252" s="170"/>
      <c r="WJ252" s="170"/>
      <c r="WK252" s="170"/>
      <c r="WL252" s="170"/>
      <c r="WM252" s="170"/>
      <c r="WN252" s="170"/>
      <c r="WO252" s="170"/>
      <c r="WP252" s="170"/>
      <c r="WQ252" s="170"/>
      <c r="WR252" s="170"/>
      <c r="WS252" s="170"/>
      <c r="WT252" s="170"/>
      <c r="WU252" s="170"/>
      <c r="WV252" s="170"/>
      <c r="WW252" s="170"/>
      <c r="WX252" s="170"/>
      <c r="WY252" s="170"/>
      <c r="WZ252" s="170"/>
      <c r="XA252" s="170"/>
      <c r="XB252" s="170"/>
      <c r="XC252" s="170"/>
      <c r="XD252" s="170"/>
      <c r="XE252" s="170"/>
      <c r="XF252" s="170"/>
      <c r="XG252" s="170"/>
      <c r="XH252" s="170"/>
      <c r="XI252" s="170"/>
      <c r="XJ252" s="170"/>
      <c r="XK252" s="170"/>
      <c r="XL252" s="170"/>
      <c r="XM252" s="170"/>
      <c r="XN252" s="170"/>
      <c r="XO252" s="170"/>
      <c r="XP252" s="170"/>
      <c r="XQ252" s="170"/>
      <c r="XR252" s="170"/>
      <c r="XS252" s="170"/>
      <c r="XT252" s="170"/>
      <c r="XU252" s="170"/>
      <c r="XV252" s="170"/>
      <c r="XW252" s="170"/>
      <c r="XX252" s="170"/>
      <c r="XY252" s="170"/>
      <c r="XZ252" s="170"/>
      <c r="YA252" s="170"/>
      <c r="YB252" s="170"/>
      <c r="YC252" s="170"/>
      <c r="YD252" s="170"/>
      <c r="YE252" s="170"/>
      <c r="YF252" s="170"/>
      <c r="YG252" s="170"/>
      <c r="YH252" s="170"/>
      <c r="YI252" s="170"/>
      <c r="YJ252" s="170"/>
      <c r="YK252" s="170"/>
      <c r="YL252" s="170"/>
      <c r="YM252" s="170"/>
      <c r="YN252" s="170"/>
      <c r="YO252" s="170"/>
      <c r="YP252" s="170"/>
      <c r="YQ252" s="170"/>
      <c r="YR252" s="170"/>
      <c r="YS252" s="170"/>
      <c r="YT252" s="170"/>
      <c r="YU252" s="170"/>
      <c r="YV252" s="170"/>
      <c r="YW252" s="170"/>
      <c r="YX252" s="170"/>
      <c r="YY252" s="170"/>
      <c r="YZ252" s="170"/>
      <c r="ZA252" s="170"/>
      <c r="ZB252" s="170"/>
      <c r="ZC252" s="170"/>
      <c r="ZD252" s="170"/>
      <c r="ZE252" s="170"/>
      <c r="ZF252" s="170"/>
      <c r="ZG252" s="170"/>
      <c r="ZH252" s="170"/>
      <c r="ZI252" s="170"/>
      <c r="ZJ252" s="170"/>
      <c r="ZK252" s="170"/>
      <c r="ZL252" s="170"/>
      <c r="ZM252" s="170"/>
      <c r="ZN252" s="170"/>
      <c r="ZO252" s="170"/>
      <c r="ZP252" s="170"/>
      <c r="ZQ252" s="170"/>
      <c r="ZR252" s="170"/>
      <c r="ZS252" s="170"/>
      <c r="ZT252" s="170"/>
      <c r="ZU252" s="170"/>
      <c r="ZV252" s="170"/>
      <c r="ZW252" s="170"/>
      <c r="ZX252" s="170"/>
      <c r="ZY252" s="170"/>
      <c r="ZZ252" s="170"/>
      <c r="AAA252" s="170"/>
      <c r="AAB252" s="170"/>
      <c r="AAC252" s="170"/>
      <c r="AAD252" s="170"/>
      <c r="AAE252" s="170"/>
      <c r="AAF252" s="170"/>
      <c r="AAG252" s="170"/>
      <c r="AAH252" s="170"/>
      <c r="AAI252" s="170"/>
      <c r="AAJ252" s="170"/>
      <c r="AAK252" s="170"/>
      <c r="AAL252" s="170"/>
      <c r="AAM252" s="170"/>
      <c r="AAN252" s="170"/>
      <c r="AAO252" s="170"/>
      <c r="AAP252" s="170"/>
      <c r="AAQ252" s="170"/>
      <c r="AAR252" s="170"/>
      <c r="AAS252" s="170"/>
      <c r="AAT252" s="170"/>
      <c r="AAU252" s="170"/>
      <c r="AAV252" s="170"/>
      <c r="AAW252" s="170"/>
      <c r="AAX252" s="170"/>
      <c r="AAY252" s="170"/>
      <c r="AAZ252" s="170"/>
      <c r="ABA252" s="170"/>
      <c r="ABB252" s="170"/>
      <c r="ABC252" s="170"/>
      <c r="ABD252" s="170"/>
      <c r="ABE252" s="170"/>
      <c r="ABF252" s="170"/>
      <c r="ABG252" s="170"/>
      <c r="ABH252" s="170"/>
      <c r="ABI252" s="170"/>
      <c r="ABJ252" s="170"/>
      <c r="ABK252" s="170"/>
      <c r="ABL252" s="170"/>
      <c r="ABM252" s="170"/>
      <c r="ABN252" s="170"/>
      <c r="ABO252" s="170"/>
      <c r="ABP252" s="170"/>
      <c r="ABQ252" s="170"/>
      <c r="ABR252" s="170"/>
      <c r="ABS252" s="170"/>
      <c r="ABT252" s="170"/>
      <c r="ABU252" s="170"/>
      <c r="ABV252" s="170"/>
      <c r="ABW252" s="170"/>
      <c r="ABX252" s="170"/>
      <c r="ABY252" s="170"/>
      <c r="ABZ252" s="170"/>
      <c r="ACA252" s="170"/>
      <c r="ACB252" s="170"/>
      <c r="ACC252" s="170"/>
      <c r="ACD252" s="170"/>
      <c r="ACE252" s="170"/>
      <c r="ACF252" s="170"/>
      <c r="ACG252" s="170"/>
      <c r="ACH252" s="170"/>
      <c r="ACI252" s="170"/>
      <c r="ACJ252" s="170"/>
      <c r="ACK252" s="170"/>
      <c r="ACL252" s="170"/>
      <c r="ACM252" s="170"/>
      <c r="ACN252" s="170"/>
      <c r="ACO252" s="170"/>
      <c r="ACP252" s="170"/>
      <c r="ACQ252" s="170"/>
      <c r="ACR252" s="170"/>
      <c r="ACS252" s="170"/>
      <c r="ACT252" s="170"/>
      <c r="ACU252" s="170"/>
      <c r="ACV252" s="170"/>
      <c r="ACW252" s="170"/>
      <c r="ACX252" s="170"/>
      <c r="ACY252" s="170"/>
      <c r="ACZ252" s="170"/>
      <c r="ADA252" s="170"/>
      <c r="ADB252" s="170"/>
      <c r="ADC252" s="170"/>
      <c r="ADD252" s="170"/>
      <c r="ADE252" s="170"/>
      <c r="ADF252" s="170"/>
      <c r="ADG252" s="170"/>
      <c r="ADH252" s="170"/>
      <c r="ADI252" s="170"/>
      <c r="ADJ252" s="170"/>
      <c r="ADK252" s="170"/>
      <c r="ADL252" s="170"/>
      <c r="ADM252" s="170"/>
      <c r="ADN252" s="170"/>
      <c r="ADO252" s="170"/>
      <c r="ADP252" s="170"/>
      <c r="ADQ252" s="170"/>
      <c r="ADR252" s="170"/>
      <c r="ADS252" s="170"/>
      <c r="ADT252" s="170"/>
      <c r="ADU252" s="170"/>
      <c r="ADV252" s="170"/>
      <c r="ADW252" s="170"/>
      <c r="ADX252" s="170"/>
      <c r="ADY252" s="170"/>
      <c r="ADZ252" s="170"/>
      <c r="AEA252" s="170"/>
      <c r="AEB252" s="170"/>
      <c r="AEC252" s="170"/>
      <c r="AED252" s="170"/>
      <c r="AEE252" s="170"/>
      <c r="AEF252" s="170"/>
      <c r="AEG252" s="170"/>
      <c r="AEH252" s="170"/>
      <c r="AEI252" s="170"/>
      <c r="AEJ252" s="170"/>
      <c r="AEK252" s="170"/>
      <c r="AEL252" s="170"/>
      <c r="AEM252" s="170"/>
      <c r="AEN252" s="170"/>
      <c r="AEO252" s="170"/>
      <c r="AEP252" s="170"/>
      <c r="AEQ252" s="170"/>
      <c r="AER252" s="170"/>
      <c r="AES252" s="170"/>
      <c r="AET252" s="170"/>
      <c r="AEU252" s="170"/>
      <c r="AEV252" s="170"/>
      <c r="AEW252" s="170"/>
      <c r="AEX252" s="170"/>
      <c r="AEY252" s="170"/>
      <c r="AEZ252" s="170"/>
      <c r="AFA252" s="170"/>
      <c r="AFB252" s="170"/>
      <c r="AFC252" s="170"/>
      <c r="AFD252" s="170"/>
      <c r="AFE252" s="170"/>
      <c r="AFF252" s="170"/>
      <c r="AFG252" s="170"/>
      <c r="AFH252" s="170"/>
      <c r="AFI252" s="170"/>
      <c r="AFJ252" s="170"/>
      <c r="AFK252" s="170"/>
      <c r="AFL252" s="170"/>
      <c r="AFM252" s="170"/>
      <c r="AFN252" s="170"/>
      <c r="AFO252" s="170"/>
      <c r="AFP252" s="170"/>
      <c r="AFQ252" s="170"/>
      <c r="AFR252" s="170"/>
      <c r="AFS252" s="170"/>
      <c r="AFT252" s="170"/>
      <c r="AFU252" s="170"/>
      <c r="AFV252" s="170"/>
      <c r="AFW252" s="170"/>
      <c r="AFX252" s="170"/>
      <c r="AFY252" s="170"/>
      <c r="AFZ252" s="170"/>
      <c r="AGA252" s="170"/>
      <c r="AGB252" s="170"/>
      <c r="AGC252" s="170"/>
      <c r="AGD252" s="170"/>
      <c r="AGE252" s="170"/>
      <c r="AGF252" s="170"/>
      <c r="AGG252" s="170"/>
      <c r="AGH252" s="170"/>
      <c r="AGI252" s="170"/>
      <c r="AGJ252" s="170"/>
      <c r="AGK252" s="170"/>
      <c r="AGL252" s="170"/>
      <c r="AGM252" s="170"/>
      <c r="AGN252" s="170"/>
      <c r="AGO252" s="170"/>
      <c r="AGP252" s="170"/>
      <c r="AGQ252" s="170"/>
      <c r="AGR252" s="170"/>
      <c r="AGS252" s="170"/>
      <c r="AGT252" s="170"/>
      <c r="AGU252" s="170"/>
      <c r="AGV252" s="170"/>
      <c r="AGW252" s="170"/>
      <c r="AGX252" s="170"/>
      <c r="AGY252" s="170"/>
      <c r="AGZ252" s="170"/>
      <c r="AHA252" s="170"/>
      <c r="AHB252" s="170"/>
      <c r="AHC252" s="170"/>
      <c r="AHD252" s="170"/>
      <c r="AHE252" s="170"/>
      <c r="AHF252" s="170"/>
      <c r="AHG252" s="170"/>
      <c r="AHH252" s="170"/>
      <c r="AHI252" s="170"/>
      <c r="AHJ252" s="170"/>
      <c r="AHK252" s="170"/>
      <c r="AHL252" s="170"/>
      <c r="AHM252" s="170"/>
      <c r="AHN252" s="170"/>
      <c r="AHO252" s="170"/>
      <c r="AHP252" s="170"/>
      <c r="AHQ252" s="170"/>
      <c r="AHR252" s="170"/>
      <c r="AHS252" s="170"/>
      <c r="AHT252" s="170"/>
      <c r="AHU252" s="170"/>
      <c r="AHV252" s="170"/>
      <c r="AHW252" s="170"/>
      <c r="AHX252" s="170"/>
      <c r="AHY252" s="170"/>
      <c r="AHZ252" s="170"/>
      <c r="AIA252" s="170"/>
      <c r="AIB252" s="170"/>
      <c r="AIC252" s="170"/>
      <c r="AID252" s="170"/>
      <c r="AIE252" s="170"/>
      <c r="AIF252" s="170"/>
      <c r="AIG252" s="170"/>
      <c r="AIH252" s="170"/>
      <c r="AII252" s="170"/>
      <c r="AIJ252" s="170"/>
      <c r="AIK252" s="170"/>
      <c r="AIL252" s="170"/>
      <c r="AIM252" s="170"/>
      <c r="AIN252" s="170"/>
      <c r="AIO252" s="170"/>
      <c r="AIP252" s="170"/>
      <c r="AIQ252" s="170"/>
      <c r="AIR252" s="170"/>
      <c r="AIS252" s="170"/>
      <c r="AIT252" s="170"/>
      <c r="AIU252" s="170"/>
      <c r="AIV252" s="170"/>
      <c r="AIW252" s="170"/>
      <c r="AIX252" s="170"/>
      <c r="AIY252" s="170"/>
      <c r="AIZ252" s="170"/>
      <c r="AJA252" s="170"/>
      <c r="AJB252" s="170"/>
      <c r="AJC252" s="170"/>
      <c r="AJD252" s="170"/>
      <c r="AJE252" s="170"/>
      <c r="AJF252" s="170"/>
      <c r="AJG252" s="170"/>
      <c r="AJH252" s="170"/>
      <c r="AJI252" s="170"/>
      <c r="AJJ252" s="170"/>
      <c r="AJK252" s="170"/>
      <c r="AJL252" s="170"/>
      <c r="AJM252" s="170"/>
      <c r="AJN252" s="170"/>
      <c r="AJO252" s="170"/>
      <c r="AJP252" s="170"/>
      <c r="AJQ252" s="170"/>
      <c r="AJR252" s="170"/>
      <c r="AJS252" s="170"/>
      <c r="AJT252" s="170"/>
      <c r="AJU252" s="170"/>
      <c r="AJV252" s="170"/>
      <c r="AJW252" s="170"/>
      <c r="AJX252" s="170"/>
      <c r="AJY252" s="170"/>
      <c r="AJZ252" s="170"/>
      <c r="AKA252" s="170"/>
      <c r="AKB252" s="170"/>
      <c r="AKC252" s="170"/>
      <c r="AKD252" s="170"/>
      <c r="AKE252" s="170"/>
      <c r="AKF252" s="170"/>
      <c r="AKG252" s="170"/>
      <c r="AKH252" s="170"/>
      <c r="AKI252" s="170"/>
      <c r="AKJ252" s="170"/>
      <c r="AKK252" s="170"/>
      <c r="AKL252" s="170"/>
      <c r="AKM252" s="170"/>
      <c r="AKN252" s="170"/>
      <c r="AKO252" s="170"/>
      <c r="AKP252" s="170"/>
      <c r="AKQ252" s="170"/>
      <c r="AKR252" s="170"/>
      <c r="AKS252" s="170"/>
      <c r="AKT252" s="170"/>
      <c r="AKU252" s="170"/>
      <c r="AKV252" s="170"/>
      <c r="AKW252" s="170"/>
      <c r="AKX252" s="170"/>
      <c r="AKY252" s="170"/>
      <c r="AKZ252" s="170"/>
      <c r="ALA252" s="170"/>
      <c r="ALB252" s="170"/>
      <c r="ALC252" s="170"/>
      <c r="ALD252" s="170"/>
      <c r="ALE252" s="170"/>
      <c r="ALF252" s="170"/>
      <c r="ALG252" s="170"/>
      <c r="ALH252" s="170"/>
      <c r="ALI252" s="170"/>
      <c r="ALJ252" s="170"/>
      <c r="ALK252" s="170"/>
      <c r="ALL252" s="170"/>
      <c r="ALM252" s="170"/>
      <c r="ALN252" s="170"/>
      <c r="ALO252" s="170"/>
      <c r="ALP252" s="170"/>
      <c r="ALQ252" s="170"/>
      <c r="ALR252" s="170"/>
      <c r="ALS252" s="170"/>
      <c r="ALT252" s="170"/>
      <c r="ALU252" s="170"/>
      <c r="ALV252" s="170"/>
      <c r="ALW252" s="170"/>
      <c r="ALX252" s="170"/>
      <c r="ALY252" s="170"/>
      <c r="ALZ252" s="170"/>
      <c r="AMA252" s="170"/>
      <c r="AMB252" s="170"/>
      <c r="AMC252" s="170"/>
      <c r="AMD252" s="170"/>
      <c r="AME252" s="170"/>
      <c r="AMF252" s="170"/>
      <c r="AMG252" s="170"/>
      <c r="AMH252" s="170"/>
      <c r="AMI252" s="170"/>
      <c r="AMJ252" s="170"/>
    </row>
    <row r="253" spans="1:1024" x14ac:dyDescent="0.25">
      <c r="A253" s="372" t="s">
        <v>916</v>
      </c>
      <c r="B253" s="257">
        <v>253</v>
      </c>
      <c r="C253" s="258" t="s">
        <v>24375</v>
      </c>
      <c r="D253" s="290" t="s">
        <v>917</v>
      </c>
      <c r="E253" s="286"/>
      <c r="F253" s="291"/>
      <c r="G253" s="280"/>
      <c r="H253" s="280"/>
      <c r="I253" s="492">
        <v>4.17</v>
      </c>
      <c r="J253" s="292"/>
      <c r="K253" s="293"/>
      <c r="L253" s="293"/>
      <c r="M253" s="293"/>
      <c r="N253" s="293"/>
      <c r="O253" s="293"/>
      <c r="P253" s="293"/>
      <c r="Q253" s="293"/>
      <c r="R253" s="293"/>
      <c r="S253" s="293"/>
      <c r="T253" s="293" t="s">
        <v>748</v>
      </c>
      <c r="U253" s="293"/>
      <c r="V253" s="293"/>
      <c r="W253" s="283">
        <f t="shared" si="113"/>
        <v>100</v>
      </c>
      <c r="X253" s="283">
        <f t="shared" ref="X253:X316" si="125">IF(O253=1,1,IF(O253=2,10,100))</f>
        <v>100</v>
      </c>
      <c r="Y253" s="283">
        <f t="shared" si="112"/>
        <v>100</v>
      </c>
      <c r="Z253" s="283">
        <f t="shared" si="114"/>
        <v>100</v>
      </c>
      <c r="AA253" s="283">
        <f t="shared" si="115"/>
        <v>100</v>
      </c>
      <c r="AB253" s="287">
        <f t="shared" si="116"/>
        <v>100</v>
      </c>
      <c r="AC253" s="287">
        <f t="shared" si="117"/>
        <v>100</v>
      </c>
      <c r="AD253" s="287">
        <f t="shared" si="118"/>
        <v>0.3</v>
      </c>
      <c r="AE253" s="284">
        <f t="shared" si="124"/>
        <v>100</v>
      </c>
      <c r="AF253" s="284">
        <f t="shared" si="123"/>
        <v>100</v>
      </c>
      <c r="AG253" s="268">
        <f t="shared" si="119"/>
        <v>100</v>
      </c>
      <c r="AH253" s="268">
        <f t="shared" si="120"/>
        <v>100</v>
      </c>
      <c r="AI253" s="268">
        <f t="shared" si="121"/>
        <v>100</v>
      </c>
      <c r="AJ253" s="268">
        <f t="shared" si="122"/>
        <v>100</v>
      </c>
      <c r="AK253" s="506" t="s">
        <v>24349</v>
      </c>
      <c r="AL253" s="408">
        <v>1</v>
      </c>
      <c r="AM253" s="357">
        <v>2</v>
      </c>
      <c r="AN253" s="511"/>
      <c r="AO253" s="357"/>
      <c r="AP253" s="357"/>
      <c r="AQ253" s="286"/>
      <c r="AR253" s="171" t="s">
        <v>918</v>
      </c>
      <c r="AS253" s="171"/>
      <c r="AT253" s="286"/>
      <c r="AU253" s="286"/>
      <c r="AV253" s="111"/>
      <c r="AW253" s="559"/>
      <c r="AX253" s="559"/>
      <c r="AY253" s="559"/>
      <c r="AZ253" s="559"/>
      <c r="BA253" s="559"/>
      <c r="BB253" s="559"/>
      <c r="BC253" s="559"/>
      <c r="BD253" s="559"/>
      <c r="BE253" s="559"/>
      <c r="BF253" s="559"/>
      <c r="BG253" s="559"/>
      <c r="BH253" s="559"/>
      <c r="BI253" s="559"/>
      <c r="BJ253" s="559"/>
      <c r="BK253" s="559"/>
      <c r="BL253" s="559"/>
      <c r="BM253" s="559"/>
      <c r="BN253" s="559"/>
      <c r="BO253" s="559"/>
      <c r="BP253" s="559"/>
      <c r="BQ253" s="559"/>
      <c r="BR253" s="559"/>
      <c r="BS253" s="559"/>
      <c r="BT253" s="559"/>
      <c r="BU253" s="559"/>
      <c r="BV253" s="559"/>
      <c r="BW253" s="559"/>
      <c r="BX253" s="559"/>
      <c r="BY253" s="559"/>
      <c r="BZ253" s="559"/>
      <c r="CA253" s="559"/>
      <c r="CB253" s="559"/>
      <c r="CC253" s="559"/>
      <c r="CD253" s="559"/>
      <c r="CE253" s="559"/>
      <c r="CF253" s="559"/>
      <c r="CG253" s="559"/>
      <c r="CH253" s="559"/>
      <c r="CI253" s="559"/>
      <c r="CJ253" s="559"/>
      <c r="CK253" s="559"/>
      <c r="CL253" s="559"/>
      <c r="CM253" s="559"/>
      <c r="CN253" s="559"/>
      <c r="CO253" s="559"/>
      <c r="CP253" s="559"/>
      <c r="CQ253" s="559"/>
      <c r="CR253" s="559"/>
      <c r="CS253" s="559"/>
      <c r="CT253" s="559"/>
      <c r="CU253" s="559"/>
      <c r="CV253" s="559"/>
      <c r="CW253" s="559"/>
      <c r="CX253" s="559"/>
      <c r="CY253" s="559"/>
      <c r="CZ253" s="559"/>
      <c r="DA253" s="559"/>
      <c r="DB253" s="559"/>
      <c r="DC253" s="559"/>
      <c r="DD253" s="559"/>
      <c r="DE253" s="559"/>
      <c r="DF253" s="559"/>
      <c r="DG253" s="559"/>
      <c r="DH253" s="559"/>
      <c r="DI253" s="559"/>
      <c r="DJ253" s="559"/>
      <c r="DK253" s="559"/>
      <c r="DL253" s="559"/>
      <c r="DM253" s="559"/>
      <c r="DN253" s="559"/>
      <c r="DO253" s="559"/>
      <c r="DP253" s="559"/>
      <c r="DQ253" s="559"/>
      <c r="DR253" s="559"/>
      <c r="DS253" s="559"/>
      <c r="DT253" s="559"/>
      <c r="DU253" s="559"/>
      <c r="DV253" s="559"/>
      <c r="DW253" s="559"/>
      <c r="DX253" s="559"/>
      <c r="DY253" s="559"/>
      <c r="DZ253" s="559"/>
      <c r="EA253" s="559"/>
      <c r="EB253" s="559"/>
      <c r="EC253" s="559"/>
      <c r="ED253" s="559"/>
      <c r="EE253" s="559"/>
      <c r="EF253" s="559"/>
      <c r="EG253" s="559"/>
      <c r="EH253" s="559"/>
      <c r="EI253" s="559"/>
      <c r="EJ253" s="559"/>
      <c r="EK253" s="559"/>
      <c r="EL253" s="559"/>
      <c r="EM253" s="559"/>
      <c r="EN253" s="559"/>
      <c r="EO253" s="559"/>
      <c r="EP253" s="559"/>
      <c r="EQ253" s="559"/>
      <c r="ER253" s="559"/>
      <c r="ES253" s="559"/>
      <c r="ET253" s="559"/>
      <c r="EU253" s="559"/>
      <c r="EV253" s="559"/>
      <c r="EW253" s="559"/>
      <c r="EX253" s="559"/>
      <c r="EY253" s="559"/>
      <c r="EZ253" s="559"/>
      <c r="FA253" s="559"/>
      <c r="FB253" s="559"/>
      <c r="FC253" s="559"/>
      <c r="FD253" s="559"/>
      <c r="FE253" s="559"/>
      <c r="FF253" s="559"/>
      <c r="FG253" s="559"/>
      <c r="FH253" s="559"/>
      <c r="FI253" s="559"/>
      <c r="FJ253" s="559"/>
      <c r="FK253" s="559"/>
      <c r="FL253" s="559"/>
      <c r="FM253" s="559"/>
      <c r="FN253" s="559"/>
      <c r="FO253" s="559"/>
      <c r="FP253" s="559"/>
      <c r="FQ253" s="559"/>
      <c r="FR253" s="559"/>
      <c r="FS253" s="559"/>
      <c r="FT253" s="559"/>
      <c r="FU253" s="559"/>
      <c r="FV253" s="559"/>
      <c r="FW253" s="559"/>
      <c r="FX253" s="559"/>
      <c r="FY253" s="559"/>
      <c r="FZ253" s="559"/>
      <c r="GA253" s="559"/>
      <c r="GB253" s="559"/>
      <c r="GC253" s="559"/>
      <c r="GD253" s="559"/>
      <c r="GE253" s="559"/>
      <c r="GF253" s="559"/>
      <c r="GG253" s="559"/>
      <c r="GH253" s="559"/>
      <c r="GI253" s="559"/>
      <c r="GJ253" s="559"/>
      <c r="GK253" s="559"/>
      <c r="GL253" s="559"/>
      <c r="GM253" s="559"/>
      <c r="GN253" s="559"/>
      <c r="GO253" s="559"/>
      <c r="GP253" s="559"/>
      <c r="GQ253" s="559"/>
      <c r="GR253" s="559"/>
      <c r="GS253" s="559"/>
      <c r="GT253" s="559"/>
      <c r="GU253" s="559"/>
      <c r="GV253" s="559"/>
      <c r="GW253" s="559"/>
      <c r="GX253" s="559"/>
      <c r="GY253" s="559"/>
      <c r="GZ253" s="559"/>
      <c r="HA253" s="559"/>
      <c r="HB253" s="559"/>
      <c r="HC253" s="559"/>
      <c r="HD253" s="559"/>
      <c r="HE253" s="559"/>
      <c r="HF253" s="559"/>
      <c r="HG253" s="559"/>
      <c r="HH253" s="559"/>
      <c r="HI253" s="559"/>
      <c r="HJ253" s="559"/>
      <c r="HK253" s="559"/>
      <c r="HL253" s="559"/>
      <c r="HM253" s="559"/>
      <c r="HN253" s="559"/>
      <c r="HO253" s="559"/>
      <c r="HP253" s="559"/>
      <c r="HQ253" s="559"/>
      <c r="HR253" s="559"/>
      <c r="HS253" s="559"/>
      <c r="HT253" s="559"/>
      <c r="HU253" s="559"/>
      <c r="HV253" s="559"/>
      <c r="HW253" s="559"/>
      <c r="HX253" s="559"/>
      <c r="HY253" s="559"/>
      <c r="HZ253" s="559"/>
      <c r="IA253" s="559"/>
      <c r="IB253" s="559"/>
      <c r="IC253" s="559"/>
      <c r="ID253" s="559"/>
      <c r="IE253" s="559"/>
      <c r="IF253" s="559"/>
      <c r="IG253" s="559"/>
      <c r="IH253" s="559"/>
      <c r="II253" s="559"/>
      <c r="IJ253" s="559"/>
      <c r="IK253" s="559"/>
      <c r="IL253" s="559"/>
      <c r="IM253" s="559"/>
      <c r="IN253" s="559"/>
      <c r="IO253" s="559"/>
      <c r="IP253" s="559"/>
      <c r="IQ253" s="559"/>
      <c r="IR253" s="559"/>
      <c r="IS253" s="559"/>
      <c r="IT253" s="559"/>
      <c r="IU253" s="559"/>
      <c r="IV253" s="559"/>
      <c r="IW253" s="559"/>
      <c r="IX253" s="559"/>
      <c r="IY253" s="559"/>
      <c r="IZ253" s="559"/>
      <c r="JA253" s="559"/>
      <c r="JB253" s="559"/>
      <c r="JC253" s="559"/>
      <c r="JD253" s="559"/>
      <c r="JE253" s="559"/>
      <c r="JF253" s="559"/>
      <c r="JG253" s="559"/>
      <c r="JH253" s="559"/>
      <c r="JI253" s="559"/>
      <c r="JJ253" s="559"/>
      <c r="JK253" s="559"/>
      <c r="JL253" s="559"/>
      <c r="JM253" s="559"/>
      <c r="JN253" s="559"/>
      <c r="JO253" s="559"/>
      <c r="JP253" s="559"/>
      <c r="JQ253" s="559"/>
      <c r="JR253" s="559"/>
      <c r="JS253" s="559"/>
      <c r="JT253" s="559"/>
      <c r="JU253" s="559"/>
      <c r="JV253" s="559"/>
      <c r="JW253" s="559"/>
      <c r="JX253" s="559"/>
      <c r="JY253" s="559"/>
      <c r="JZ253" s="559"/>
      <c r="KA253" s="559"/>
      <c r="KB253" s="559"/>
      <c r="KC253" s="559"/>
      <c r="KD253" s="559"/>
      <c r="KE253" s="559"/>
      <c r="KF253" s="559"/>
      <c r="KG253" s="559"/>
      <c r="KH253" s="559"/>
      <c r="KI253" s="559"/>
      <c r="KJ253" s="559"/>
      <c r="KK253" s="559"/>
      <c r="KL253" s="559"/>
      <c r="KM253" s="559"/>
      <c r="KN253" s="559"/>
      <c r="KO253" s="559"/>
      <c r="KP253" s="559"/>
      <c r="KQ253" s="559"/>
      <c r="KR253" s="559"/>
      <c r="KS253" s="559"/>
      <c r="KT253" s="559"/>
      <c r="KU253" s="559"/>
      <c r="KV253" s="559"/>
      <c r="KW253" s="559"/>
      <c r="KX253" s="559"/>
      <c r="KY253" s="559"/>
      <c r="KZ253" s="559"/>
      <c r="LA253" s="559"/>
      <c r="LB253" s="559"/>
      <c r="LC253" s="559"/>
      <c r="LD253" s="559"/>
      <c r="LE253" s="559"/>
      <c r="LF253" s="559"/>
      <c r="LG253" s="559"/>
      <c r="LH253" s="559"/>
      <c r="LI253" s="559"/>
      <c r="LJ253" s="559"/>
      <c r="LK253" s="559"/>
      <c r="LL253" s="559"/>
      <c r="LM253" s="559"/>
      <c r="LN253" s="559"/>
      <c r="LO253" s="559"/>
      <c r="LP253" s="559"/>
      <c r="LQ253" s="559"/>
      <c r="LR253" s="559"/>
      <c r="LS253" s="559"/>
      <c r="LT253" s="559"/>
      <c r="LU253" s="559"/>
      <c r="LV253" s="559"/>
      <c r="LW253" s="559"/>
      <c r="LX253" s="559"/>
      <c r="LY253" s="559"/>
      <c r="LZ253" s="559"/>
      <c r="MA253" s="559"/>
      <c r="MB253" s="559"/>
      <c r="MC253" s="559"/>
      <c r="MD253" s="559"/>
      <c r="ME253" s="559"/>
      <c r="MF253" s="559"/>
      <c r="MG253" s="559"/>
      <c r="MH253" s="559"/>
      <c r="MI253" s="559"/>
      <c r="MJ253" s="559"/>
      <c r="MK253" s="559"/>
      <c r="ML253" s="559"/>
      <c r="MM253" s="559"/>
      <c r="MN253" s="559"/>
      <c r="MO253" s="559"/>
      <c r="MP253" s="559"/>
      <c r="MQ253" s="559"/>
      <c r="MR253" s="559"/>
      <c r="MS253" s="559"/>
      <c r="MT253" s="559"/>
      <c r="MU253" s="559"/>
      <c r="MV253" s="559"/>
      <c r="MW253" s="559"/>
      <c r="MX253" s="559"/>
      <c r="MY253" s="559"/>
      <c r="MZ253" s="559"/>
      <c r="NA253" s="559"/>
      <c r="NB253" s="559"/>
      <c r="NC253" s="559"/>
      <c r="ND253" s="559"/>
      <c r="NE253" s="559"/>
      <c r="NF253" s="559"/>
      <c r="NG253" s="559"/>
      <c r="NH253" s="559"/>
      <c r="NI253" s="559"/>
      <c r="NJ253" s="559"/>
      <c r="NK253" s="559"/>
      <c r="NL253" s="559"/>
      <c r="NM253" s="559"/>
      <c r="NN253" s="559"/>
      <c r="NO253" s="559"/>
      <c r="NP253" s="559"/>
      <c r="NQ253" s="559"/>
      <c r="NR253" s="559"/>
      <c r="NS253" s="559"/>
      <c r="NT253" s="559"/>
      <c r="NU253" s="559"/>
      <c r="NV253" s="559"/>
      <c r="NW253" s="559"/>
      <c r="NX253" s="559"/>
      <c r="NY253" s="559"/>
      <c r="NZ253" s="559"/>
      <c r="OA253" s="559"/>
      <c r="OB253" s="559"/>
      <c r="OC253" s="559"/>
      <c r="OD253" s="559"/>
      <c r="OE253" s="559"/>
      <c r="OF253" s="559"/>
      <c r="OG253" s="559"/>
      <c r="OH253" s="559"/>
      <c r="OI253" s="559"/>
      <c r="OJ253" s="559"/>
      <c r="OK253" s="559"/>
      <c r="OL253" s="559"/>
      <c r="OM253" s="559"/>
      <c r="ON253" s="559"/>
      <c r="OO253" s="559"/>
      <c r="OP253" s="559"/>
      <c r="OQ253" s="559"/>
      <c r="OR253" s="559"/>
      <c r="OS253" s="559"/>
      <c r="OT253" s="559"/>
      <c r="OU253" s="559"/>
      <c r="OV253" s="559"/>
      <c r="OW253" s="559"/>
      <c r="OX253" s="559"/>
      <c r="OY253" s="559"/>
      <c r="OZ253" s="559"/>
      <c r="PA253" s="559"/>
      <c r="PB253" s="559"/>
      <c r="PC253" s="559"/>
      <c r="PD253" s="559"/>
      <c r="PE253" s="559"/>
      <c r="PF253" s="559"/>
      <c r="PG253" s="559"/>
      <c r="PH253" s="559"/>
      <c r="PI253" s="559"/>
      <c r="PJ253" s="559"/>
      <c r="PK253" s="559"/>
      <c r="PL253" s="559"/>
      <c r="PM253" s="559"/>
      <c r="PN253" s="559"/>
      <c r="PO253" s="559"/>
      <c r="PP253" s="559"/>
      <c r="PQ253" s="559"/>
      <c r="PR253" s="559"/>
      <c r="PS253" s="559"/>
      <c r="PT253" s="559"/>
      <c r="PU253" s="559"/>
      <c r="PV253" s="559"/>
      <c r="PW253" s="559"/>
      <c r="PX253" s="559"/>
      <c r="PY253" s="559"/>
      <c r="PZ253" s="559"/>
      <c r="QA253" s="559"/>
      <c r="QB253" s="559"/>
      <c r="QC253" s="559"/>
      <c r="QD253" s="559"/>
      <c r="QE253" s="559"/>
      <c r="QF253" s="559"/>
      <c r="QG253" s="559"/>
      <c r="QH253" s="559"/>
      <c r="QI253" s="559"/>
      <c r="QJ253" s="559"/>
      <c r="QK253" s="559"/>
      <c r="QL253" s="559"/>
      <c r="QM253" s="559"/>
      <c r="QN253" s="559"/>
      <c r="QO253" s="559"/>
      <c r="QP253" s="559"/>
      <c r="QQ253" s="559"/>
      <c r="QR253" s="559"/>
      <c r="QS253" s="559"/>
      <c r="QT253" s="559"/>
      <c r="QU253" s="559"/>
      <c r="QV253" s="559"/>
      <c r="QW253" s="559"/>
      <c r="QX253" s="559"/>
      <c r="QY253" s="559"/>
      <c r="QZ253" s="559"/>
      <c r="RA253" s="559"/>
      <c r="RB253" s="559"/>
      <c r="RC253" s="559"/>
      <c r="RD253" s="559"/>
      <c r="RE253" s="559"/>
      <c r="RF253" s="559"/>
      <c r="RG253" s="559"/>
      <c r="RH253" s="559"/>
      <c r="RI253" s="559"/>
      <c r="RJ253" s="559"/>
      <c r="RK253" s="559"/>
      <c r="RL253" s="559"/>
      <c r="RM253" s="559"/>
      <c r="RN253" s="559"/>
      <c r="RO253" s="559"/>
      <c r="RP253" s="559"/>
      <c r="RQ253" s="559"/>
      <c r="RR253" s="559"/>
      <c r="RS253" s="559"/>
      <c r="RT253" s="559"/>
      <c r="RU253" s="559"/>
      <c r="RV253" s="559"/>
      <c r="RW253" s="559"/>
      <c r="RX253" s="559"/>
      <c r="RY253" s="559"/>
      <c r="RZ253" s="559"/>
      <c r="SA253" s="559"/>
      <c r="SB253" s="559"/>
      <c r="SC253" s="559"/>
      <c r="SD253" s="559"/>
      <c r="SE253" s="559"/>
      <c r="SF253" s="559"/>
      <c r="SG253" s="559"/>
      <c r="SH253" s="559"/>
      <c r="SI253" s="559"/>
      <c r="SJ253" s="559"/>
      <c r="SK253" s="559"/>
      <c r="SL253" s="559"/>
      <c r="SM253" s="559"/>
      <c r="SN253" s="559"/>
      <c r="SO253" s="559"/>
      <c r="SP253" s="559"/>
      <c r="SQ253" s="559"/>
      <c r="SR253" s="559"/>
      <c r="SS253" s="559"/>
      <c r="ST253" s="559"/>
      <c r="SU253" s="559"/>
      <c r="SV253" s="559"/>
      <c r="SW253" s="559"/>
      <c r="SX253" s="559"/>
      <c r="SY253" s="559"/>
      <c r="SZ253" s="559"/>
      <c r="TA253" s="559"/>
      <c r="TB253" s="559"/>
      <c r="TC253" s="559"/>
      <c r="TD253" s="559"/>
      <c r="TE253" s="559"/>
      <c r="TF253" s="559"/>
      <c r="TG253" s="559"/>
      <c r="TH253" s="559"/>
      <c r="TI253" s="559"/>
      <c r="TJ253" s="559"/>
      <c r="TK253" s="559"/>
      <c r="TL253" s="559"/>
      <c r="TM253" s="559"/>
      <c r="TN253" s="559"/>
      <c r="TO253" s="559"/>
      <c r="TP253" s="559"/>
      <c r="TQ253" s="559"/>
      <c r="TR253" s="559"/>
      <c r="TS253" s="559"/>
      <c r="TT253" s="559"/>
      <c r="TU253" s="559"/>
      <c r="TV253" s="559"/>
      <c r="TW253" s="559"/>
      <c r="TX253" s="559"/>
      <c r="TY253" s="559"/>
      <c r="TZ253" s="559"/>
      <c r="UA253" s="559"/>
      <c r="UB253" s="559"/>
      <c r="UC253" s="559"/>
      <c r="UD253" s="559"/>
      <c r="UE253" s="559"/>
      <c r="UF253" s="559"/>
      <c r="UG253" s="559"/>
      <c r="UH253" s="559"/>
      <c r="UI253" s="559"/>
      <c r="UJ253" s="559"/>
      <c r="UK253" s="559"/>
      <c r="UL253" s="559"/>
      <c r="UM253" s="559"/>
      <c r="UN253" s="559"/>
      <c r="UO253" s="559"/>
      <c r="UP253" s="559"/>
      <c r="UQ253" s="559"/>
      <c r="UR253" s="559"/>
      <c r="US253" s="559"/>
      <c r="UT253" s="559"/>
      <c r="UU253" s="559"/>
      <c r="UV253" s="559"/>
      <c r="UW253" s="559"/>
      <c r="UX253" s="559"/>
      <c r="UY253" s="559"/>
      <c r="UZ253" s="559"/>
      <c r="VA253" s="559"/>
      <c r="VB253" s="559"/>
      <c r="VC253" s="559"/>
      <c r="VD253" s="559"/>
      <c r="VE253" s="559"/>
      <c r="VF253" s="559"/>
      <c r="VG253" s="559"/>
      <c r="VH253" s="559"/>
      <c r="VI253" s="559"/>
      <c r="VJ253" s="559"/>
      <c r="VK253" s="559"/>
      <c r="VL253" s="559"/>
      <c r="VM253" s="559"/>
      <c r="VN253" s="559"/>
      <c r="VO253" s="559"/>
      <c r="VP253" s="559"/>
      <c r="VQ253" s="559"/>
      <c r="VR253" s="559"/>
      <c r="VS253" s="559"/>
      <c r="VT253" s="559"/>
      <c r="VU253" s="559"/>
      <c r="VV253" s="559"/>
      <c r="VW253" s="559"/>
      <c r="VX253" s="559"/>
      <c r="VY253" s="559"/>
      <c r="VZ253" s="559"/>
      <c r="WA253" s="559"/>
      <c r="WB253" s="559"/>
      <c r="WC253" s="559"/>
      <c r="WD253" s="559"/>
      <c r="WE253" s="559"/>
      <c r="WF253" s="559"/>
      <c r="WG253" s="559"/>
      <c r="WH253" s="559"/>
      <c r="WI253" s="559"/>
      <c r="WJ253" s="559"/>
      <c r="WK253" s="559"/>
      <c r="WL253" s="559"/>
      <c r="WM253" s="559"/>
      <c r="WN253" s="559"/>
      <c r="WO253" s="559"/>
      <c r="WP253" s="559"/>
      <c r="WQ253" s="559"/>
      <c r="WR253" s="559"/>
      <c r="WS253" s="559"/>
      <c r="WT253" s="559"/>
      <c r="WU253" s="559"/>
      <c r="WV253" s="559"/>
      <c r="WW253" s="559"/>
      <c r="WX253" s="559"/>
      <c r="WY253" s="559"/>
      <c r="WZ253" s="559"/>
      <c r="XA253" s="559"/>
      <c r="XB253" s="559"/>
      <c r="XC253" s="559"/>
      <c r="XD253" s="559"/>
      <c r="XE253" s="559"/>
      <c r="XF253" s="559"/>
      <c r="XG253" s="559"/>
      <c r="XH253" s="559"/>
      <c r="XI253" s="559"/>
      <c r="XJ253" s="559"/>
      <c r="XK253" s="559"/>
      <c r="XL253" s="559"/>
      <c r="XM253" s="559"/>
      <c r="XN253" s="559"/>
      <c r="XO253" s="559"/>
      <c r="XP253" s="559"/>
      <c r="XQ253" s="559"/>
      <c r="XR253" s="559"/>
      <c r="XS253" s="559"/>
      <c r="XT253" s="559"/>
      <c r="XU253" s="559"/>
      <c r="XV253" s="559"/>
      <c r="XW253" s="559"/>
      <c r="XX253" s="559"/>
      <c r="XY253" s="559"/>
      <c r="XZ253" s="559"/>
      <c r="YA253" s="559"/>
      <c r="YB253" s="559"/>
      <c r="YC253" s="559"/>
      <c r="YD253" s="559"/>
      <c r="YE253" s="559"/>
      <c r="YF253" s="559"/>
      <c r="YG253" s="559"/>
      <c r="YH253" s="559"/>
      <c r="YI253" s="559"/>
      <c r="YJ253" s="559"/>
      <c r="YK253" s="559"/>
      <c r="YL253" s="559"/>
      <c r="YM253" s="559"/>
      <c r="YN253" s="559"/>
      <c r="YO253" s="559"/>
      <c r="YP253" s="559"/>
      <c r="YQ253" s="559"/>
      <c r="YR253" s="559"/>
      <c r="YS253" s="559"/>
      <c r="YT253" s="559"/>
      <c r="YU253" s="559"/>
      <c r="YV253" s="559"/>
      <c r="YW253" s="559"/>
      <c r="YX253" s="559"/>
      <c r="YY253" s="559"/>
      <c r="YZ253" s="559"/>
      <c r="ZA253" s="559"/>
      <c r="ZB253" s="559"/>
      <c r="ZC253" s="559"/>
      <c r="ZD253" s="559"/>
      <c r="ZE253" s="559"/>
      <c r="ZF253" s="559"/>
      <c r="ZG253" s="559"/>
      <c r="ZH253" s="559"/>
      <c r="ZI253" s="559"/>
      <c r="ZJ253" s="559"/>
      <c r="ZK253" s="559"/>
      <c r="ZL253" s="559"/>
      <c r="ZM253" s="559"/>
      <c r="ZN253" s="559"/>
      <c r="ZO253" s="559"/>
      <c r="ZP253" s="559"/>
      <c r="ZQ253" s="559"/>
      <c r="ZR253" s="559"/>
      <c r="ZS253" s="559"/>
      <c r="ZT253" s="559"/>
      <c r="ZU253" s="559"/>
      <c r="ZV253" s="559"/>
      <c r="ZW253" s="559"/>
      <c r="ZX253" s="559"/>
      <c r="ZY253" s="559"/>
      <c r="ZZ253" s="559"/>
      <c r="AAA253" s="559"/>
      <c r="AAB253" s="559"/>
      <c r="AAC253" s="559"/>
      <c r="AAD253" s="559"/>
      <c r="AAE253" s="559"/>
      <c r="AAF253" s="559"/>
      <c r="AAG253" s="559"/>
      <c r="AAH253" s="559"/>
      <c r="AAI253" s="559"/>
      <c r="AAJ253" s="559"/>
      <c r="AAK253" s="559"/>
      <c r="AAL253" s="559"/>
      <c r="AAM253" s="559"/>
      <c r="AAN253" s="559"/>
      <c r="AAO253" s="559"/>
      <c r="AAP253" s="559"/>
      <c r="AAQ253" s="559"/>
      <c r="AAR253" s="559"/>
      <c r="AAS253" s="559"/>
      <c r="AAT253" s="559"/>
      <c r="AAU253" s="559"/>
      <c r="AAV253" s="559"/>
      <c r="AAW253" s="559"/>
      <c r="AAX253" s="559"/>
      <c r="AAY253" s="559"/>
      <c r="AAZ253" s="559"/>
      <c r="ABA253" s="559"/>
      <c r="ABB253" s="559"/>
      <c r="ABC253" s="559"/>
      <c r="ABD253" s="559"/>
      <c r="ABE253" s="559"/>
      <c r="ABF253" s="559"/>
      <c r="ABG253" s="559"/>
      <c r="ABH253" s="559"/>
      <c r="ABI253" s="559"/>
      <c r="ABJ253" s="559"/>
      <c r="ABK253" s="559"/>
      <c r="ABL253" s="559"/>
      <c r="ABM253" s="559"/>
      <c r="ABN253" s="559"/>
      <c r="ABO253" s="559"/>
      <c r="ABP253" s="559"/>
      <c r="ABQ253" s="559"/>
      <c r="ABR253" s="559"/>
      <c r="ABS253" s="559"/>
      <c r="ABT253" s="559"/>
      <c r="ABU253" s="559"/>
      <c r="ABV253" s="559"/>
      <c r="ABW253" s="559"/>
      <c r="ABX253" s="559"/>
      <c r="ABY253" s="559"/>
      <c r="ABZ253" s="559"/>
      <c r="ACA253" s="559"/>
      <c r="ACB253" s="559"/>
      <c r="ACC253" s="559"/>
      <c r="ACD253" s="559"/>
      <c r="ACE253" s="559"/>
      <c r="ACF253" s="559"/>
      <c r="ACG253" s="559"/>
      <c r="ACH253" s="559"/>
      <c r="ACI253" s="559"/>
      <c r="ACJ253" s="559"/>
      <c r="ACK253" s="559"/>
      <c r="ACL253" s="559"/>
      <c r="ACM253" s="559"/>
      <c r="ACN253" s="559"/>
      <c r="ACO253" s="559"/>
      <c r="ACP253" s="559"/>
      <c r="ACQ253" s="559"/>
      <c r="ACR253" s="559"/>
      <c r="ACS253" s="559"/>
      <c r="ACT253" s="559"/>
      <c r="ACU253" s="559"/>
      <c r="ACV253" s="559"/>
      <c r="ACW253" s="559"/>
      <c r="ACX253" s="559"/>
      <c r="ACY253" s="559"/>
      <c r="ACZ253" s="559"/>
      <c r="ADA253" s="559"/>
      <c r="ADB253" s="559"/>
      <c r="ADC253" s="559"/>
      <c r="ADD253" s="559"/>
      <c r="ADE253" s="559"/>
      <c r="ADF253" s="559"/>
      <c r="ADG253" s="559"/>
      <c r="ADH253" s="559"/>
      <c r="ADI253" s="559"/>
      <c r="ADJ253" s="559"/>
      <c r="ADK253" s="559"/>
      <c r="ADL253" s="559"/>
      <c r="ADM253" s="559"/>
      <c r="ADN253" s="559"/>
      <c r="ADO253" s="559"/>
      <c r="ADP253" s="559"/>
      <c r="ADQ253" s="559"/>
      <c r="ADR253" s="559"/>
      <c r="ADS253" s="559"/>
      <c r="ADT253" s="559"/>
      <c r="ADU253" s="559"/>
      <c r="ADV253" s="559"/>
      <c r="ADW253" s="559"/>
      <c r="ADX253" s="559"/>
      <c r="ADY253" s="559"/>
      <c r="ADZ253" s="559"/>
      <c r="AEA253" s="559"/>
      <c r="AEB253" s="559"/>
      <c r="AEC253" s="559"/>
      <c r="AED253" s="559"/>
      <c r="AEE253" s="559"/>
      <c r="AEF253" s="559"/>
      <c r="AEG253" s="559"/>
      <c r="AEH253" s="559"/>
      <c r="AEI253" s="559"/>
      <c r="AEJ253" s="559"/>
      <c r="AEK253" s="559"/>
      <c r="AEL253" s="559"/>
      <c r="AEM253" s="559"/>
      <c r="AEN253" s="559"/>
      <c r="AEO253" s="559"/>
      <c r="AEP253" s="559"/>
      <c r="AEQ253" s="559"/>
      <c r="AER253" s="559"/>
      <c r="AES253" s="559"/>
      <c r="AET253" s="559"/>
      <c r="AEU253" s="559"/>
      <c r="AEV253" s="559"/>
      <c r="AEW253" s="559"/>
      <c r="AEX253" s="559"/>
      <c r="AEY253" s="559"/>
      <c r="AEZ253" s="559"/>
      <c r="AFA253" s="559"/>
      <c r="AFB253" s="559"/>
      <c r="AFC253" s="559"/>
      <c r="AFD253" s="559"/>
      <c r="AFE253" s="559"/>
      <c r="AFF253" s="559"/>
      <c r="AFG253" s="559"/>
      <c r="AFH253" s="559"/>
      <c r="AFI253" s="559"/>
      <c r="AFJ253" s="559"/>
      <c r="AFK253" s="559"/>
      <c r="AFL253" s="559"/>
      <c r="AFM253" s="559"/>
      <c r="AFN253" s="559"/>
      <c r="AFO253" s="559"/>
      <c r="AFP253" s="559"/>
      <c r="AFQ253" s="559"/>
      <c r="AFR253" s="559"/>
      <c r="AFS253" s="559"/>
      <c r="AFT253" s="559"/>
      <c r="AFU253" s="559"/>
      <c r="AFV253" s="559"/>
      <c r="AFW253" s="559"/>
      <c r="AFX253" s="559"/>
      <c r="AFY253" s="559"/>
      <c r="AFZ253" s="559"/>
      <c r="AGA253" s="559"/>
      <c r="AGB253" s="559"/>
      <c r="AGC253" s="559"/>
      <c r="AGD253" s="559"/>
      <c r="AGE253" s="559"/>
      <c r="AGF253" s="559"/>
      <c r="AGG253" s="559"/>
      <c r="AGH253" s="559"/>
      <c r="AGI253" s="559"/>
      <c r="AGJ253" s="559"/>
      <c r="AGK253" s="559"/>
      <c r="AGL253" s="559"/>
      <c r="AGM253" s="559"/>
      <c r="AGN253" s="559"/>
      <c r="AGO253" s="559"/>
      <c r="AGP253" s="559"/>
      <c r="AGQ253" s="559"/>
      <c r="AGR253" s="559"/>
      <c r="AGS253" s="559"/>
      <c r="AGT253" s="559"/>
      <c r="AGU253" s="559"/>
      <c r="AGV253" s="559"/>
      <c r="AGW253" s="559"/>
      <c r="AGX253" s="559"/>
      <c r="AGY253" s="559"/>
      <c r="AGZ253" s="559"/>
      <c r="AHA253" s="559"/>
      <c r="AHB253" s="559"/>
      <c r="AHC253" s="559"/>
      <c r="AHD253" s="559"/>
      <c r="AHE253" s="559"/>
      <c r="AHF253" s="559"/>
      <c r="AHG253" s="559"/>
      <c r="AHH253" s="559"/>
      <c r="AHI253" s="559"/>
      <c r="AHJ253" s="559"/>
      <c r="AHK253" s="559"/>
      <c r="AHL253" s="559"/>
      <c r="AHM253" s="559"/>
      <c r="AHN253" s="559"/>
      <c r="AHO253" s="559"/>
      <c r="AHP253" s="559"/>
      <c r="AHQ253" s="559"/>
      <c r="AHR253" s="559"/>
      <c r="AHS253" s="559"/>
      <c r="AHT253" s="559"/>
      <c r="AHU253" s="559"/>
      <c r="AHV253" s="559"/>
      <c r="AHW253" s="559"/>
      <c r="AHX253" s="559"/>
      <c r="AHY253" s="559"/>
      <c r="AHZ253" s="559"/>
      <c r="AIA253" s="559"/>
      <c r="AIB253" s="559"/>
      <c r="AIC253" s="559"/>
      <c r="AID253" s="559"/>
      <c r="AIE253" s="559"/>
      <c r="AIF253" s="559"/>
      <c r="AIG253" s="559"/>
      <c r="AIH253" s="559"/>
      <c r="AII253" s="559"/>
      <c r="AIJ253" s="559"/>
      <c r="AIK253" s="559"/>
      <c r="AIL253" s="559"/>
      <c r="AIM253" s="559"/>
      <c r="AIN253" s="559"/>
      <c r="AIO253" s="559"/>
      <c r="AIP253" s="559"/>
      <c r="AIQ253" s="559"/>
      <c r="AIR253" s="559"/>
      <c r="AIS253" s="559"/>
      <c r="AIT253" s="559"/>
      <c r="AIU253" s="559"/>
      <c r="AIV253" s="559"/>
      <c r="AIW253" s="559"/>
      <c r="AIX253" s="559"/>
      <c r="AIY253" s="559"/>
      <c r="AIZ253" s="559"/>
      <c r="AJA253" s="559"/>
      <c r="AJB253" s="559"/>
      <c r="AJC253" s="559"/>
      <c r="AJD253" s="559"/>
      <c r="AJE253" s="559"/>
      <c r="AJF253" s="559"/>
      <c r="AJG253" s="559"/>
      <c r="AJH253" s="559"/>
      <c r="AJI253" s="559"/>
      <c r="AJJ253" s="559"/>
      <c r="AJK253" s="559"/>
      <c r="AJL253" s="559"/>
      <c r="AJM253" s="559"/>
      <c r="AJN253" s="559"/>
      <c r="AJO253" s="559"/>
      <c r="AJP253" s="559"/>
      <c r="AJQ253" s="559"/>
      <c r="AJR253" s="559"/>
      <c r="AJS253" s="559"/>
      <c r="AJT253" s="559"/>
      <c r="AJU253" s="559"/>
      <c r="AJV253" s="559"/>
      <c r="AJW253" s="559"/>
      <c r="AJX253" s="559"/>
      <c r="AJY253" s="559"/>
      <c r="AJZ253" s="559"/>
      <c r="AKA253" s="559"/>
      <c r="AKB253" s="559"/>
      <c r="AKC253" s="559"/>
      <c r="AKD253" s="559"/>
      <c r="AKE253" s="559"/>
      <c r="AKF253" s="559"/>
      <c r="AKG253" s="559"/>
      <c r="AKH253" s="559"/>
      <c r="AKI253" s="559"/>
      <c r="AKJ253" s="559"/>
      <c r="AKK253" s="559"/>
      <c r="AKL253" s="559"/>
      <c r="AKM253" s="559"/>
      <c r="AKN253" s="559"/>
      <c r="AKO253" s="559"/>
      <c r="AKP253" s="559"/>
      <c r="AKQ253" s="559"/>
      <c r="AKR253" s="559"/>
      <c r="AKS253" s="559"/>
      <c r="AKT253" s="559"/>
      <c r="AKU253" s="559"/>
      <c r="AKV253" s="559"/>
      <c r="AKW253" s="559"/>
      <c r="AKX253" s="559"/>
      <c r="AKY253" s="559"/>
      <c r="AKZ253" s="559"/>
      <c r="ALA253" s="559"/>
      <c r="ALB253" s="559"/>
      <c r="ALC253" s="559"/>
      <c r="ALD253" s="559"/>
      <c r="ALE253" s="559"/>
      <c r="ALF253" s="559"/>
      <c r="ALG253" s="559"/>
      <c r="ALH253" s="559"/>
      <c r="ALI253" s="559"/>
      <c r="ALJ253" s="559"/>
      <c r="ALK253" s="559"/>
      <c r="ALL253" s="559"/>
      <c r="ALM253" s="559"/>
      <c r="ALN253" s="559"/>
      <c r="ALO253" s="559"/>
      <c r="ALP253" s="559"/>
      <c r="ALQ253" s="559"/>
      <c r="ALR253" s="559"/>
      <c r="ALS253" s="559"/>
      <c r="ALT253" s="559"/>
      <c r="ALU253" s="559"/>
      <c r="ALV253" s="559"/>
      <c r="ALW253" s="559"/>
      <c r="ALX253" s="559"/>
      <c r="ALY253" s="559"/>
      <c r="ALZ253" s="559"/>
      <c r="AMA253" s="559"/>
      <c r="AMB253" s="559"/>
      <c r="AMC253" s="559"/>
      <c r="AMD253" s="559"/>
      <c r="AME253" s="559"/>
      <c r="AMF253" s="559"/>
      <c r="AMG253" s="559"/>
      <c r="AMH253" s="559"/>
      <c r="AMI253" s="559"/>
      <c r="AMJ253" s="559"/>
    </row>
    <row r="254" spans="1:1024" x14ac:dyDescent="0.25">
      <c r="A254" s="372" t="s">
        <v>919</v>
      </c>
      <c r="B254" s="257">
        <v>254</v>
      </c>
      <c r="C254" s="258" t="s">
        <v>24376</v>
      </c>
      <c r="D254" s="290" t="s">
        <v>920</v>
      </c>
      <c r="E254" s="286"/>
      <c r="F254" s="291"/>
      <c r="G254" s="280"/>
      <c r="H254" s="280"/>
      <c r="I254" s="492">
        <v>4.3600000000000003</v>
      </c>
      <c r="J254" s="292"/>
      <c r="K254" s="293"/>
      <c r="L254" s="293"/>
      <c r="M254" s="293"/>
      <c r="N254" s="293"/>
      <c r="O254" s="293"/>
      <c r="P254" s="293"/>
      <c r="Q254" s="293"/>
      <c r="R254" s="293"/>
      <c r="S254" s="293"/>
      <c r="T254" s="293" t="s">
        <v>748</v>
      </c>
      <c r="U254" s="293"/>
      <c r="V254" s="293"/>
      <c r="W254" s="283">
        <f t="shared" si="113"/>
        <v>100</v>
      </c>
      <c r="X254" s="283">
        <f t="shared" si="125"/>
        <v>100</v>
      </c>
      <c r="Y254" s="283">
        <f t="shared" si="112"/>
        <v>100</v>
      </c>
      <c r="Z254" s="283">
        <f t="shared" si="114"/>
        <v>100</v>
      </c>
      <c r="AA254" s="283">
        <f t="shared" si="115"/>
        <v>100</v>
      </c>
      <c r="AB254" s="287">
        <f t="shared" si="116"/>
        <v>100</v>
      </c>
      <c r="AC254" s="287">
        <f t="shared" si="117"/>
        <v>100</v>
      </c>
      <c r="AD254" s="287">
        <f t="shared" si="118"/>
        <v>0.3</v>
      </c>
      <c r="AE254" s="284">
        <f t="shared" si="124"/>
        <v>100</v>
      </c>
      <c r="AF254" s="284">
        <f t="shared" si="123"/>
        <v>100</v>
      </c>
      <c r="AG254" s="268">
        <f t="shared" si="119"/>
        <v>100</v>
      </c>
      <c r="AH254" s="268">
        <f t="shared" si="120"/>
        <v>100</v>
      </c>
      <c r="AI254" s="268">
        <f t="shared" si="121"/>
        <v>100</v>
      </c>
      <c r="AJ254" s="268">
        <f t="shared" si="122"/>
        <v>100</v>
      </c>
      <c r="AK254" s="506" t="s">
        <v>24377</v>
      </c>
      <c r="AL254" s="441">
        <v>1</v>
      </c>
      <c r="AM254" s="357">
        <v>1</v>
      </c>
      <c r="AN254" s="511"/>
      <c r="AO254" s="357"/>
      <c r="AP254" s="357"/>
      <c r="AQ254" s="286"/>
      <c r="AR254" s="171" t="s">
        <v>921</v>
      </c>
      <c r="AS254" s="171"/>
      <c r="AT254" s="286"/>
      <c r="AU254" s="286"/>
      <c r="AV254" s="111"/>
    </row>
    <row r="255" spans="1:1024" x14ac:dyDescent="0.25">
      <c r="A255" s="372" t="s">
        <v>922</v>
      </c>
      <c r="B255" s="257">
        <v>255</v>
      </c>
      <c r="C255" s="258" t="s">
        <v>24378</v>
      </c>
      <c r="D255" s="290" t="s">
        <v>923</v>
      </c>
      <c r="E255" s="286"/>
      <c r="F255" s="291"/>
      <c r="G255" s="280"/>
      <c r="H255" s="280"/>
      <c r="I255" s="492" t="s">
        <v>750</v>
      </c>
      <c r="J255" s="292"/>
      <c r="K255" s="293"/>
      <c r="L255" s="394">
        <v>1</v>
      </c>
      <c r="M255" s="293"/>
      <c r="N255" s="293"/>
      <c r="O255" s="293"/>
      <c r="P255" s="293"/>
      <c r="Q255" s="293"/>
      <c r="R255" s="293"/>
      <c r="S255" s="293"/>
      <c r="T255" s="293" t="s">
        <v>748</v>
      </c>
      <c r="U255" s="293"/>
      <c r="V255" s="293"/>
      <c r="W255" s="283">
        <f t="shared" si="113"/>
        <v>100</v>
      </c>
      <c r="X255" s="283">
        <f t="shared" si="125"/>
        <v>100</v>
      </c>
      <c r="Y255" s="283">
        <f t="shared" si="112"/>
        <v>100</v>
      </c>
      <c r="Z255" s="283">
        <f t="shared" si="114"/>
        <v>100</v>
      </c>
      <c r="AA255" s="283">
        <f t="shared" si="115"/>
        <v>100</v>
      </c>
      <c r="AB255" s="287">
        <f t="shared" si="116"/>
        <v>100</v>
      </c>
      <c r="AC255" s="287">
        <f t="shared" si="117"/>
        <v>100</v>
      </c>
      <c r="AD255" s="287">
        <f t="shared" si="118"/>
        <v>0.3</v>
      </c>
      <c r="AE255" s="284">
        <f t="shared" si="124"/>
        <v>1</v>
      </c>
      <c r="AF255" s="284">
        <f t="shared" si="123"/>
        <v>100</v>
      </c>
      <c r="AG255" s="268">
        <f t="shared" si="119"/>
        <v>100</v>
      </c>
      <c r="AH255" s="268">
        <f t="shared" si="120"/>
        <v>100</v>
      </c>
      <c r="AI255" s="268">
        <f t="shared" si="121"/>
        <v>100</v>
      </c>
      <c r="AJ255" s="268">
        <f t="shared" si="122"/>
        <v>100</v>
      </c>
      <c r="AK255" s="501" t="s">
        <v>750</v>
      </c>
      <c r="AL255" s="408">
        <v>1</v>
      </c>
      <c r="AM255" s="357"/>
      <c r="AN255" s="511"/>
      <c r="AO255" s="357"/>
      <c r="AP255" s="357"/>
      <c r="AQ255" s="286"/>
      <c r="AR255" s="171" t="s">
        <v>924</v>
      </c>
      <c r="AS255" s="171"/>
      <c r="AT255" s="286"/>
      <c r="AU255" s="286"/>
      <c r="AV255" s="111"/>
    </row>
    <row r="256" spans="1:1024" x14ac:dyDescent="0.25">
      <c r="A256" s="372" t="s">
        <v>925</v>
      </c>
      <c r="B256" s="257">
        <v>256</v>
      </c>
      <c r="C256" s="258" t="s">
        <v>24379</v>
      </c>
      <c r="D256" s="290" t="s">
        <v>25372</v>
      </c>
      <c r="E256" s="286"/>
      <c r="F256" s="291"/>
      <c r="G256" s="280"/>
      <c r="H256" s="280"/>
      <c r="I256" s="492" t="s">
        <v>750</v>
      </c>
      <c r="J256" s="292"/>
      <c r="K256" s="293"/>
      <c r="L256" s="293"/>
      <c r="M256" s="293"/>
      <c r="N256" s="293"/>
      <c r="O256" s="293"/>
      <c r="P256" s="293"/>
      <c r="Q256" s="293"/>
      <c r="R256" s="293"/>
      <c r="S256" s="293"/>
      <c r="T256" s="293" t="s">
        <v>748</v>
      </c>
      <c r="U256" s="293"/>
      <c r="V256" s="293"/>
      <c r="W256" s="283">
        <f t="shared" si="113"/>
        <v>100</v>
      </c>
      <c r="X256" s="283">
        <f t="shared" si="125"/>
        <v>100</v>
      </c>
      <c r="Y256" s="283">
        <f t="shared" si="112"/>
        <v>100</v>
      </c>
      <c r="Z256" s="283">
        <f t="shared" si="114"/>
        <v>100</v>
      </c>
      <c r="AA256" s="283">
        <f t="shared" si="115"/>
        <v>100</v>
      </c>
      <c r="AB256" s="287">
        <f t="shared" si="116"/>
        <v>100</v>
      </c>
      <c r="AC256" s="287">
        <f t="shared" si="117"/>
        <v>100</v>
      </c>
      <c r="AD256" s="287">
        <f t="shared" si="118"/>
        <v>0.3</v>
      </c>
      <c r="AE256" s="284">
        <f t="shared" si="124"/>
        <v>100</v>
      </c>
      <c r="AF256" s="284">
        <f t="shared" si="123"/>
        <v>100</v>
      </c>
      <c r="AG256" s="268">
        <f t="shared" si="119"/>
        <v>100</v>
      </c>
      <c r="AH256" s="268">
        <f t="shared" si="120"/>
        <v>100</v>
      </c>
      <c r="AI256" s="268">
        <f t="shared" si="121"/>
        <v>100</v>
      </c>
      <c r="AJ256" s="268">
        <f t="shared" si="122"/>
        <v>100</v>
      </c>
      <c r="AK256" s="501" t="s">
        <v>750</v>
      </c>
      <c r="AL256" s="408">
        <v>1</v>
      </c>
      <c r="AM256" s="357"/>
      <c r="AN256" s="511"/>
      <c r="AO256" s="357"/>
      <c r="AP256" s="357"/>
      <c r="AQ256" s="286"/>
      <c r="AR256" s="382" t="s">
        <v>831</v>
      </c>
      <c r="AS256" s="382"/>
      <c r="AT256" s="286"/>
      <c r="AU256" s="286"/>
      <c r="AV256" s="111"/>
      <c r="AW256" s="559"/>
      <c r="AX256" s="559"/>
      <c r="AY256" s="559"/>
      <c r="AZ256" s="559"/>
      <c r="BA256" s="559"/>
      <c r="BB256" s="559"/>
      <c r="BC256" s="559"/>
      <c r="BD256" s="559"/>
      <c r="BE256" s="559"/>
      <c r="BF256" s="559"/>
      <c r="BG256" s="559"/>
      <c r="BH256" s="559"/>
      <c r="BI256" s="559"/>
      <c r="BJ256" s="559"/>
      <c r="BK256" s="559"/>
      <c r="BL256" s="559"/>
      <c r="BM256" s="559"/>
      <c r="BN256" s="559"/>
      <c r="BO256" s="559"/>
      <c r="BP256" s="559"/>
      <c r="BQ256" s="559"/>
      <c r="BR256" s="559"/>
      <c r="BS256" s="559"/>
      <c r="BT256" s="559"/>
      <c r="BU256" s="559"/>
      <c r="BV256" s="559"/>
      <c r="BW256" s="559"/>
      <c r="BX256" s="559"/>
      <c r="BY256" s="559"/>
      <c r="BZ256" s="559"/>
      <c r="CA256" s="559"/>
      <c r="CB256" s="559"/>
      <c r="CC256" s="559"/>
      <c r="CD256" s="559"/>
      <c r="CE256" s="559"/>
      <c r="CF256" s="559"/>
      <c r="CG256" s="559"/>
      <c r="CH256" s="559"/>
      <c r="CI256" s="559"/>
      <c r="CJ256" s="559"/>
      <c r="CK256" s="559"/>
      <c r="CL256" s="559"/>
      <c r="CM256" s="559"/>
      <c r="CN256" s="559"/>
      <c r="CO256" s="559"/>
      <c r="CP256" s="559"/>
      <c r="CQ256" s="559"/>
      <c r="CR256" s="559"/>
      <c r="CS256" s="559"/>
      <c r="CT256" s="559"/>
      <c r="CU256" s="559"/>
      <c r="CV256" s="559"/>
      <c r="CW256" s="559"/>
      <c r="CX256" s="559"/>
      <c r="CY256" s="559"/>
      <c r="CZ256" s="559"/>
      <c r="DA256" s="559"/>
      <c r="DB256" s="559"/>
      <c r="DC256" s="559"/>
      <c r="DD256" s="559"/>
      <c r="DE256" s="559"/>
      <c r="DF256" s="559"/>
      <c r="DG256" s="559"/>
      <c r="DH256" s="559"/>
      <c r="DI256" s="559"/>
      <c r="DJ256" s="559"/>
      <c r="DK256" s="559"/>
      <c r="DL256" s="559"/>
      <c r="DM256" s="559"/>
      <c r="DN256" s="559"/>
      <c r="DO256" s="559"/>
      <c r="DP256" s="559"/>
      <c r="DQ256" s="559"/>
      <c r="DR256" s="559"/>
      <c r="DS256" s="559"/>
      <c r="DT256" s="559"/>
      <c r="DU256" s="559"/>
      <c r="DV256" s="559"/>
      <c r="DW256" s="559"/>
      <c r="DX256" s="559"/>
      <c r="DY256" s="559"/>
      <c r="DZ256" s="559"/>
      <c r="EA256" s="559"/>
      <c r="EB256" s="559"/>
      <c r="EC256" s="559"/>
      <c r="ED256" s="559"/>
      <c r="EE256" s="559"/>
      <c r="EF256" s="559"/>
      <c r="EG256" s="559"/>
      <c r="EH256" s="559"/>
      <c r="EI256" s="559"/>
      <c r="EJ256" s="559"/>
      <c r="EK256" s="559"/>
      <c r="EL256" s="559"/>
      <c r="EM256" s="559"/>
      <c r="EN256" s="559"/>
      <c r="EO256" s="559"/>
      <c r="EP256" s="559"/>
      <c r="EQ256" s="559"/>
      <c r="ER256" s="559"/>
      <c r="ES256" s="559"/>
      <c r="ET256" s="559"/>
      <c r="EU256" s="559"/>
      <c r="EV256" s="559"/>
      <c r="EW256" s="559"/>
      <c r="EX256" s="559"/>
      <c r="EY256" s="559"/>
      <c r="EZ256" s="559"/>
      <c r="FA256" s="559"/>
      <c r="FB256" s="559"/>
      <c r="FC256" s="559"/>
      <c r="FD256" s="559"/>
      <c r="FE256" s="559"/>
      <c r="FF256" s="559"/>
      <c r="FG256" s="559"/>
      <c r="FH256" s="559"/>
      <c r="FI256" s="559"/>
      <c r="FJ256" s="559"/>
      <c r="FK256" s="559"/>
      <c r="FL256" s="559"/>
      <c r="FM256" s="559"/>
      <c r="FN256" s="559"/>
      <c r="FO256" s="559"/>
      <c r="FP256" s="559"/>
      <c r="FQ256" s="559"/>
      <c r="FR256" s="559"/>
      <c r="FS256" s="559"/>
      <c r="FT256" s="559"/>
      <c r="FU256" s="559"/>
      <c r="FV256" s="559"/>
      <c r="FW256" s="559"/>
      <c r="FX256" s="559"/>
      <c r="FY256" s="559"/>
      <c r="FZ256" s="559"/>
      <c r="GA256" s="559"/>
      <c r="GB256" s="559"/>
      <c r="GC256" s="559"/>
      <c r="GD256" s="559"/>
      <c r="GE256" s="559"/>
      <c r="GF256" s="559"/>
      <c r="GG256" s="559"/>
      <c r="GH256" s="559"/>
      <c r="GI256" s="559"/>
      <c r="GJ256" s="559"/>
      <c r="GK256" s="559"/>
      <c r="GL256" s="559"/>
      <c r="GM256" s="559"/>
      <c r="GN256" s="559"/>
      <c r="GO256" s="559"/>
      <c r="GP256" s="559"/>
      <c r="GQ256" s="559"/>
      <c r="GR256" s="559"/>
      <c r="GS256" s="559"/>
      <c r="GT256" s="559"/>
      <c r="GU256" s="559"/>
      <c r="GV256" s="559"/>
      <c r="GW256" s="559"/>
      <c r="GX256" s="559"/>
      <c r="GY256" s="559"/>
      <c r="GZ256" s="559"/>
      <c r="HA256" s="559"/>
      <c r="HB256" s="559"/>
      <c r="HC256" s="559"/>
      <c r="HD256" s="559"/>
      <c r="HE256" s="559"/>
      <c r="HF256" s="559"/>
      <c r="HG256" s="559"/>
      <c r="HH256" s="559"/>
      <c r="HI256" s="559"/>
      <c r="HJ256" s="559"/>
      <c r="HK256" s="559"/>
      <c r="HL256" s="559"/>
      <c r="HM256" s="559"/>
      <c r="HN256" s="559"/>
      <c r="HO256" s="559"/>
      <c r="HP256" s="559"/>
      <c r="HQ256" s="559"/>
      <c r="HR256" s="559"/>
      <c r="HS256" s="559"/>
      <c r="HT256" s="559"/>
      <c r="HU256" s="559"/>
      <c r="HV256" s="559"/>
      <c r="HW256" s="559"/>
      <c r="HX256" s="559"/>
      <c r="HY256" s="559"/>
      <c r="HZ256" s="559"/>
      <c r="IA256" s="559"/>
      <c r="IB256" s="559"/>
      <c r="IC256" s="559"/>
      <c r="ID256" s="559"/>
      <c r="IE256" s="559"/>
      <c r="IF256" s="559"/>
      <c r="IG256" s="559"/>
      <c r="IH256" s="559"/>
      <c r="II256" s="559"/>
      <c r="IJ256" s="559"/>
      <c r="IK256" s="559"/>
      <c r="IL256" s="559"/>
      <c r="IM256" s="559"/>
      <c r="IN256" s="559"/>
      <c r="IO256" s="559"/>
      <c r="IP256" s="559"/>
      <c r="IQ256" s="559"/>
      <c r="IR256" s="559"/>
      <c r="IS256" s="559"/>
      <c r="IT256" s="559"/>
      <c r="IU256" s="559"/>
      <c r="IV256" s="559"/>
      <c r="IW256" s="559"/>
      <c r="IX256" s="559"/>
      <c r="IY256" s="559"/>
      <c r="IZ256" s="559"/>
      <c r="JA256" s="559"/>
      <c r="JB256" s="559"/>
      <c r="JC256" s="559"/>
      <c r="JD256" s="559"/>
      <c r="JE256" s="559"/>
      <c r="JF256" s="559"/>
      <c r="JG256" s="559"/>
      <c r="JH256" s="559"/>
      <c r="JI256" s="559"/>
      <c r="JJ256" s="559"/>
      <c r="JK256" s="559"/>
      <c r="JL256" s="559"/>
      <c r="JM256" s="559"/>
      <c r="JN256" s="559"/>
      <c r="JO256" s="559"/>
      <c r="JP256" s="559"/>
      <c r="JQ256" s="559"/>
      <c r="JR256" s="559"/>
      <c r="JS256" s="559"/>
      <c r="JT256" s="559"/>
      <c r="JU256" s="559"/>
      <c r="JV256" s="559"/>
      <c r="JW256" s="559"/>
      <c r="JX256" s="559"/>
      <c r="JY256" s="559"/>
      <c r="JZ256" s="559"/>
      <c r="KA256" s="559"/>
      <c r="KB256" s="559"/>
      <c r="KC256" s="559"/>
      <c r="KD256" s="559"/>
      <c r="KE256" s="559"/>
      <c r="KF256" s="559"/>
      <c r="KG256" s="559"/>
      <c r="KH256" s="559"/>
      <c r="KI256" s="559"/>
      <c r="KJ256" s="559"/>
      <c r="KK256" s="559"/>
      <c r="KL256" s="559"/>
      <c r="KM256" s="559"/>
      <c r="KN256" s="559"/>
      <c r="KO256" s="559"/>
      <c r="KP256" s="559"/>
      <c r="KQ256" s="559"/>
      <c r="KR256" s="559"/>
      <c r="KS256" s="559"/>
      <c r="KT256" s="559"/>
      <c r="KU256" s="559"/>
      <c r="KV256" s="559"/>
      <c r="KW256" s="559"/>
      <c r="KX256" s="559"/>
      <c r="KY256" s="559"/>
      <c r="KZ256" s="559"/>
      <c r="LA256" s="559"/>
      <c r="LB256" s="559"/>
      <c r="LC256" s="559"/>
      <c r="LD256" s="559"/>
      <c r="LE256" s="559"/>
      <c r="LF256" s="559"/>
      <c r="LG256" s="559"/>
      <c r="LH256" s="559"/>
      <c r="LI256" s="559"/>
      <c r="LJ256" s="559"/>
      <c r="LK256" s="559"/>
      <c r="LL256" s="559"/>
      <c r="LM256" s="559"/>
      <c r="LN256" s="559"/>
      <c r="LO256" s="559"/>
      <c r="LP256" s="559"/>
      <c r="LQ256" s="559"/>
      <c r="LR256" s="559"/>
      <c r="LS256" s="559"/>
      <c r="LT256" s="559"/>
      <c r="LU256" s="559"/>
      <c r="LV256" s="559"/>
      <c r="LW256" s="559"/>
      <c r="LX256" s="559"/>
      <c r="LY256" s="559"/>
      <c r="LZ256" s="559"/>
      <c r="MA256" s="559"/>
      <c r="MB256" s="559"/>
      <c r="MC256" s="559"/>
      <c r="MD256" s="559"/>
      <c r="ME256" s="559"/>
      <c r="MF256" s="559"/>
      <c r="MG256" s="559"/>
      <c r="MH256" s="559"/>
      <c r="MI256" s="559"/>
      <c r="MJ256" s="559"/>
      <c r="MK256" s="559"/>
      <c r="ML256" s="559"/>
      <c r="MM256" s="559"/>
      <c r="MN256" s="559"/>
      <c r="MO256" s="559"/>
      <c r="MP256" s="559"/>
      <c r="MQ256" s="559"/>
      <c r="MR256" s="559"/>
      <c r="MS256" s="559"/>
      <c r="MT256" s="559"/>
      <c r="MU256" s="559"/>
      <c r="MV256" s="559"/>
      <c r="MW256" s="559"/>
      <c r="MX256" s="559"/>
      <c r="MY256" s="559"/>
      <c r="MZ256" s="559"/>
      <c r="NA256" s="559"/>
      <c r="NB256" s="559"/>
      <c r="NC256" s="559"/>
      <c r="ND256" s="559"/>
      <c r="NE256" s="559"/>
      <c r="NF256" s="559"/>
      <c r="NG256" s="559"/>
      <c r="NH256" s="559"/>
      <c r="NI256" s="559"/>
      <c r="NJ256" s="559"/>
      <c r="NK256" s="559"/>
      <c r="NL256" s="559"/>
      <c r="NM256" s="559"/>
      <c r="NN256" s="559"/>
      <c r="NO256" s="559"/>
      <c r="NP256" s="559"/>
      <c r="NQ256" s="559"/>
      <c r="NR256" s="559"/>
      <c r="NS256" s="559"/>
      <c r="NT256" s="559"/>
      <c r="NU256" s="559"/>
      <c r="NV256" s="559"/>
      <c r="NW256" s="559"/>
      <c r="NX256" s="559"/>
      <c r="NY256" s="559"/>
      <c r="NZ256" s="559"/>
      <c r="OA256" s="559"/>
      <c r="OB256" s="559"/>
      <c r="OC256" s="559"/>
      <c r="OD256" s="559"/>
      <c r="OE256" s="559"/>
      <c r="OF256" s="559"/>
      <c r="OG256" s="559"/>
      <c r="OH256" s="559"/>
      <c r="OI256" s="559"/>
      <c r="OJ256" s="559"/>
      <c r="OK256" s="559"/>
      <c r="OL256" s="559"/>
      <c r="OM256" s="559"/>
      <c r="ON256" s="559"/>
      <c r="OO256" s="559"/>
      <c r="OP256" s="559"/>
      <c r="OQ256" s="559"/>
      <c r="OR256" s="559"/>
      <c r="OS256" s="559"/>
      <c r="OT256" s="559"/>
      <c r="OU256" s="559"/>
      <c r="OV256" s="559"/>
      <c r="OW256" s="559"/>
      <c r="OX256" s="559"/>
      <c r="OY256" s="559"/>
      <c r="OZ256" s="559"/>
      <c r="PA256" s="559"/>
      <c r="PB256" s="559"/>
      <c r="PC256" s="559"/>
      <c r="PD256" s="559"/>
      <c r="PE256" s="559"/>
      <c r="PF256" s="559"/>
      <c r="PG256" s="559"/>
      <c r="PH256" s="559"/>
      <c r="PI256" s="559"/>
      <c r="PJ256" s="559"/>
      <c r="PK256" s="559"/>
      <c r="PL256" s="559"/>
      <c r="PM256" s="559"/>
      <c r="PN256" s="559"/>
      <c r="PO256" s="559"/>
      <c r="PP256" s="559"/>
      <c r="PQ256" s="559"/>
      <c r="PR256" s="559"/>
      <c r="PS256" s="559"/>
      <c r="PT256" s="559"/>
      <c r="PU256" s="559"/>
      <c r="PV256" s="559"/>
      <c r="PW256" s="559"/>
      <c r="PX256" s="559"/>
      <c r="PY256" s="559"/>
      <c r="PZ256" s="559"/>
      <c r="QA256" s="559"/>
      <c r="QB256" s="559"/>
      <c r="QC256" s="559"/>
      <c r="QD256" s="559"/>
      <c r="QE256" s="559"/>
      <c r="QF256" s="559"/>
      <c r="QG256" s="559"/>
      <c r="QH256" s="559"/>
      <c r="QI256" s="559"/>
      <c r="QJ256" s="559"/>
      <c r="QK256" s="559"/>
      <c r="QL256" s="559"/>
      <c r="QM256" s="559"/>
      <c r="QN256" s="559"/>
      <c r="QO256" s="559"/>
      <c r="QP256" s="559"/>
      <c r="QQ256" s="559"/>
      <c r="QR256" s="559"/>
      <c r="QS256" s="559"/>
      <c r="QT256" s="559"/>
      <c r="QU256" s="559"/>
      <c r="QV256" s="559"/>
      <c r="QW256" s="559"/>
      <c r="QX256" s="559"/>
      <c r="QY256" s="559"/>
      <c r="QZ256" s="559"/>
      <c r="RA256" s="559"/>
      <c r="RB256" s="559"/>
      <c r="RC256" s="559"/>
      <c r="RD256" s="559"/>
      <c r="RE256" s="559"/>
      <c r="RF256" s="559"/>
      <c r="RG256" s="559"/>
      <c r="RH256" s="559"/>
      <c r="RI256" s="559"/>
      <c r="RJ256" s="559"/>
      <c r="RK256" s="559"/>
      <c r="RL256" s="559"/>
      <c r="RM256" s="559"/>
      <c r="RN256" s="559"/>
      <c r="RO256" s="559"/>
      <c r="RP256" s="559"/>
      <c r="RQ256" s="559"/>
      <c r="RR256" s="559"/>
      <c r="RS256" s="559"/>
      <c r="RT256" s="559"/>
      <c r="RU256" s="559"/>
      <c r="RV256" s="559"/>
      <c r="RW256" s="559"/>
      <c r="RX256" s="559"/>
      <c r="RY256" s="559"/>
      <c r="RZ256" s="559"/>
      <c r="SA256" s="559"/>
      <c r="SB256" s="559"/>
      <c r="SC256" s="559"/>
      <c r="SD256" s="559"/>
      <c r="SE256" s="559"/>
      <c r="SF256" s="559"/>
      <c r="SG256" s="559"/>
      <c r="SH256" s="559"/>
      <c r="SI256" s="559"/>
      <c r="SJ256" s="559"/>
      <c r="SK256" s="559"/>
      <c r="SL256" s="559"/>
      <c r="SM256" s="559"/>
      <c r="SN256" s="559"/>
      <c r="SO256" s="559"/>
      <c r="SP256" s="559"/>
      <c r="SQ256" s="559"/>
      <c r="SR256" s="559"/>
      <c r="SS256" s="559"/>
      <c r="ST256" s="559"/>
      <c r="SU256" s="559"/>
      <c r="SV256" s="559"/>
      <c r="SW256" s="559"/>
      <c r="SX256" s="559"/>
      <c r="SY256" s="559"/>
      <c r="SZ256" s="559"/>
      <c r="TA256" s="559"/>
      <c r="TB256" s="559"/>
      <c r="TC256" s="559"/>
      <c r="TD256" s="559"/>
      <c r="TE256" s="559"/>
      <c r="TF256" s="559"/>
      <c r="TG256" s="559"/>
      <c r="TH256" s="559"/>
      <c r="TI256" s="559"/>
      <c r="TJ256" s="559"/>
      <c r="TK256" s="559"/>
      <c r="TL256" s="559"/>
      <c r="TM256" s="559"/>
      <c r="TN256" s="559"/>
      <c r="TO256" s="559"/>
      <c r="TP256" s="559"/>
      <c r="TQ256" s="559"/>
      <c r="TR256" s="559"/>
      <c r="TS256" s="559"/>
      <c r="TT256" s="559"/>
      <c r="TU256" s="559"/>
      <c r="TV256" s="559"/>
      <c r="TW256" s="559"/>
      <c r="TX256" s="559"/>
      <c r="TY256" s="559"/>
      <c r="TZ256" s="559"/>
      <c r="UA256" s="559"/>
      <c r="UB256" s="559"/>
      <c r="UC256" s="559"/>
      <c r="UD256" s="559"/>
      <c r="UE256" s="559"/>
      <c r="UF256" s="559"/>
      <c r="UG256" s="559"/>
      <c r="UH256" s="559"/>
      <c r="UI256" s="559"/>
      <c r="UJ256" s="559"/>
      <c r="UK256" s="559"/>
      <c r="UL256" s="559"/>
      <c r="UM256" s="559"/>
      <c r="UN256" s="559"/>
      <c r="UO256" s="559"/>
      <c r="UP256" s="559"/>
      <c r="UQ256" s="559"/>
      <c r="UR256" s="559"/>
      <c r="US256" s="559"/>
      <c r="UT256" s="559"/>
      <c r="UU256" s="559"/>
      <c r="UV256" s="559"/>
      <c r="UW256" s="559"/>
      <c r="UX256" s="559"/>
      <c r="UY256" s="559"/>
      <c r="UZ256" s="559"/>
      <c r="VA256" s="559"/>
      <c r="VB256" s="559"/>
      <c r="VC256" s="559"/>
      <c r="VD256" s="559"/>
      <c r="VE256" s="559"/>
      <c r="VF256" s="559"/>
      <c r="VG256" s="559"/>
      <c r="VH256" s="559"/>
      <c r="VI256" s="559"/>
      <c r="VJ256" s="559"/>
      <c r="VK256" s="559"/>
      <c r="VL256" s="559"/>
      <c r="VM256" s="559"/>
      <c r="VN256" s="559"/>
      <c r="VO256" s="559"/>
      <c r="VP256" s="559"/>
      <c r="VQ256" s="559"/>
      <c r="VR256" s="559"/>
      <c r="VS256" s="559"/>
      <c r="VT256" s="559"/>
      <c r="VU256" s="559"/>
      <c r="VV256" s="559"/>
      <c r="VW256" s="559"/>
      <c r="VX256" s="559"/>
      <c r="VY256" s="559"/>
      <c r="VZ256" s="559"/>
      <c r="WA256" s="559"/>
      <c r="WB256" s="559"/>
      <c r="WC256" s="559"/>
      <c r="WD256" s="559"/>
      <c r="WE256" s="559"/>
      <c r="WF256" s="559"/>
      <c r="WG256" s="559"/>
      <c r="WH256" s="559"/>
      <c r="WI256" s="559"/>
      <c r="WJ256" s="559"/>
      <c r="WK256" s="559"/>
      <c r="WL256" s="559"/>
      <c r="WM256" s="559"/>
      <c r="WN256" s="559"/>
      <c r="WO256" s="559"/>
      <c r="WP256" s="559"/>
      <c r="WQ256" s="559"/>
      <c r="WR256" s="559"/>
      <c r="WS256" s="559"/>
      <c r="WT256" s="559"/>
      <c r="WU256" s="559"/>
      <c r="WV256" s="559"/>
      <c r="WW256" s="559"/>
      <c r="WX256" s="559"/>
      <c r="WY256" s="559"/>
      <c r="WZ256" s="559"/>
      <c r="XA256" s="559"/>
      <c r="XB256" s="559"/>
      <c r="XC256" s="559"/>
      <c r="XD256" s="559"/>
      <c r="XE256" s="559"/>
      <c r="XF256" s="559"/>
      <c r="XG256" s="559"/>
      <c r="XH256" s="559"/>
      <c r="XI256" s="559"/>
      <c r="XJ256" s="559"/>
      <c r="XK256" s="559"/>
      <c r="XL256" s="559"/>
      <c r="XM256" s="559"/>
      <c r="XN256" s="559"/>
      <c r="XO256" s="559"/>
      <c r="XP256" s="559"/>
      <c r="XQ256" s="559"/>
      <c r="XR256" s="559"/>
      <c r="XS256" s="559"/>
      <c r="XT256" s="559"/>
      <c r="XU256" s="559"/>
      <c r="XV256" s="559"/>
      <c r="XW256" s="559"/>
      <c r="XX256" s="559"/>
      <c r="XY256" s="559"/>
      <c r="XZ256" s="559"/>
      <c r="YA256" s="559"/>
      <c r="YB256" s="559"/>
      <c r="YC256" s="559"/>
      <c r="YD256" s="559"/>
      <c r="YE256" s="559"/>
      <c r="YF256" s="559"/>
      <c r="YG256" s="559"/>
      <c r="YH256" s="559"/>
      <c r="YI256" s="559"/>
      <c r="YJ256" s="559"/>
      <c r="YK256" s="559"/>
      <c r="YL256" s="559"/>
      <c r="YM256" s="559"/>
      <c r="YN256" s="559"/>
      <c r="YO256" s="559"/>
      <c r="YP256" s="559"/>
      <c r="YQ256" s="559"/>
      <c r="YR256" s="559"/>
      <c r="YS256" s="559"/>
      <c r="YT256" s="559"/>
      <c r="YU256" s="559"/>
      <c r="YV256" s="559"/>
      <c r="YW256" s="559"/>
      <c r="YX256" s="559"/>
      <c r="YY256" s="559"/>
      <c r="YZ256" s="559"/>
      <c r="ZA256" s="559"/>
      <c r="ZB256" s="559"/>
      <c r="ZC256" s="559"/>
      <c r="ZD256" s="559"/>
      <c r="ZE256" s="559"/>
      <c r="ZF256" s="559"/>
      <c r="ZG256" s="559"/>
      <c r="ZH256" s="559"/>
      <c r="ZI256" s="559"/>
      <c r="ZJ256" s="559"/>
      <c r="ZK256" s="559"/>
      <c r="ZL256" s="559"/>
      <c r="ZM256" s="559"/>
      <c r="ZN256" s="559"/>
      <c r="ZO256" s="559"/>
      <c r="ZP256" s="559"/>
      <c r="ZQ256" s="559"/>
      <c r="ZR256" s="559"/>
      <c r="ZS256" s="559"/>
      <c r="ZT256" s="559"/>
      <c r="ZU256" s="559"/>
      <c r="ZV256" s="559"/>
      <c r="ZW256" s="559"/>
      <c r="ZX256" s="559"/>
      <c r="ZY256" s="559"/>
      <c r="ZZ256" s="559"/>
      <c r="AAA256" s="559"/>
      <c r="AAB256" s="559"/>
      <c r="AAC256" s="559"/>
      <c r="AAD256" s="559"/>
      <c r="AAE256" s="559"/>
      <c r="AAF256" s="559"/>
      <c r="AAG256" s="559"/>
      <c r="AAH256" s="559"/>
      <c r="AAI256" s="559"/>
      <c r="AAJ256" s="559"/>
      <c r="AAK256" s="559"/>
      <c r="AAL256" s="559"/>
      <c r="AAM256" s="559"/>
      <c r="AAN256" s="559"/>
      <c r="AAO256" s="559"/>
      <c r="AAP256" s="559"/>
      <c r="AAQ256" s="559"/>
      <c r="AAR256" s="559"/>
      <c r="AAS256" s="559"/>
      <c r="AAT256" s="559"/>
      <c r="AAU256" s="559"/>
      <c r="AAV256" s="559"/>
      <c r="AAW256" s="559"/>
      <c r="AAX256" s="559"/>
      <c r="AAY256" s="559"/>
      <c r="AAZ256" s="559"/>
      <c r="ABA256" s="559"/>
      <c r="ABB256" s="559"/>
      <c r="ABC256" s="559"/>
      <c r="ABD256" s="559"/>
      <c r="ABE256" s="559"/>
      <c r="ABF256" s="559"/>
      <c r="ABG256" s="559"/>
      <c r="ABH256" s="559"/>
      <c r="ABI256" s="559"/>
      <c r="ABJ256" s="559"/>
      <c r="ABK256" s="559"/>
      <c r="ABL256" s="559"/>
      <c r="ABM256" s="559"/>
      <c r="ABN256" s="559"/>
      <c r="ABO256" s="559"/>
      <c r="ABP256" s="559"/>
      <c r="ABQ256" s="559"/>
      <c r="ABR256" s="559"/>
      <c r="ABS256" s="559"/>
      <c r="ABT256" s="559"/>
      <c r="ABU256" s="559"/>
      <c r="ABV256" s="559"/>
      <c r="ABW256" s="559"/>
      <c r="ABX256" s="559"/>
      <c r="ABY256" s="559"/>
      <c r="ABZ256" s="559"/>
      <c r="ACA256" s="559"/>
      <c r="ACB256" s="559"/>
      <c r="ACC256" s="559"/>
      <c r="ACD256" s="559"/>
      <c r="ACE256" s="559"/>
      <c r="ACF256" s="559"/>
      <c r="ACG256" s="559"/>
      <c r="ACH256" s="559"/>
      <c r="ACI256" s="559"/>
      <c r="ACJ256" s="559"/>
      <c r="ACK256" s="559"/>
      <c r="ACL256" s="559"/>
      <c r="ACM256" s="559"/>
      <c r="ACN256" s="559"/>
      <c r="ACO256" s="559"/>
      <c r="ACP256" s="559"/>
      <c r="ACQ256" s="559"/>
      <c r="ACR256" s="559"/>
      <c r="ACS256" s="559"/>
      <c r="ACT256" s="559"/>
      <c r="ACU256" s="559"/>
      <c r="ACV256" s="559"/>
      <c r="ACW256" s="559"/>
      <c r="ACX256" s="559"/>
      <c r="ACY256" s="559"/>
      <c r="ACZ256" s="559"/>
      <c r="ADA256" s="559"/>
      <c r="ADB256" s="559"/>
      <c r="ADC256" s="559"/>
      <c r="ADD256" s="559"/>
      <c r="ADE256" s="559"/>
      <c r="ADF256" s="559"/>
      <c r="ADG256" s="559"/>
      <c r="ADH256" s="559"/>
      <c r="ADI256" s="559"/>
      <c r="ADJ256" s="559"/>
      <c r="ADK256" s="559"/>
      <c r="ADL256" s="559"/>
      <c r="ADM256" s="559"/>
      <c r="ADN256" s="559"/>
      <c r="ADO256" s="559"/>
      <c r="ADP256" s="559"/>
      <c r="ADQ256" s="559"/>
      <c r="ADR256" s="559"/>
      <c r="ADS256" s="559"/>
      <c r="ADT256" s="559"/>
      <c r="ADU256" s="559"/>
      <c r="ADV256" s="559"/>
      <c r="ADW256" s="559"/>
      <c r="ADX256" s="559"/>
      <c r="ADY256" s="559"/>
      <c r="ADZ256" s="559"/>
      <c r="AEA256" s="559"/>
      <c r="AEB256" s="559"/>
      <c r="AEC256" s="559"/>
      <c r="AED256" s="559"/>
      <c r="AEE256" s="559"/>
      <c r="AEF256" s="559"/>
      <c r="AEG256" s="559"/>
      <c r="AEH256" s="559"/>
      <c r="AEI256" s="559"/>
      <c r="AEJ256" s="559"/>
      <c r="AEK256" s="559"/>
      <c r="AEL256" s="559"/>
      <c r="AEM256" s="559"/>
      <c r="AEN256" s="559"/>
      <c r="AEO256" s="559"/>
      <c r="AEP256" s="559"/>
      <c r="AEQ256" s="559"/>
      <c r="AER256" s="559"/>
      <c r="AES256" s="559"/>
      <c r="AET256" s="559"/>
      <c r="AEU256" s="559"/>
      <c r="AEV256" s="559"/>
      <c r="AEW256" s="559"/>
      <c r="AEX256" s="559"/>
      <c r="AEY256" s="559"/>
      <c r="AEZ256" s="559"/>
      <c r="AFA256" s="559"/>
      <c r="AFB256" s="559"/>
      <c r="AFC256" s="559"/>
      <c r="AFD256" s="559"/>
      <c r="AFE256" s="559"/>
      <c r="AFF256" s="559"/>
      <c r="AFG256" s="559"/>
      <c r="AFH256" s="559"/>
      <c r="AFI256" s="559"/>
      <c r="AFJ256" s="559"/>
      <c r="AFK256" s="559"/>
      <c r="AFL256" s="559"/>
      <c r="AFM256" s="559"/>
      <c r="AFN256" s="559"/>
      <c r="AFO256" s="559"/>
      <c r="AFP256" s="559"/>
      <c r="AFQ256" s="559"/>
      <c r="AFR256" s="559"/>
      <c r="AFS256" s="559"/>
      <c r="AFT256" s="559"/>
      <c r="AFU256" s="559"/>
      <c r="AFV256" s="559"/>
      <c r="AFW256" s="559"/>
      <c r="AFX256" s="559"/>
      <c r="AFY256" s="559"/>
      <c r="AFZ256" s="559"/>
      <c r="AGA256" s="559"/>
      <c r="AGB256" s="559"/>
      <c r="AGC256" s="559"/>
      <c r="AGD256" s="559"/>
      <c r="AGE256" s="559"/>
      <c r="AGF256" s="559"/>
      <c r="AGG256" s="559"/>
      <c r="AGH256" s="559"/>
      <c r="AGI256" s="559"/>
      <c r="AGJ256" s="559"/>
      <c r="AGK256" s="559"/>
      <c r="AGL256" s="559"/>
      <c r="AGM256" s="559"/>
      <c r="AGN256" s="559"/>
      <c r="AGO256" s="559"/>
      <c r="AGP256" s="559"/>
      <c r="AGQ256" s="559"/>
      <c r="AGR256" s="559"/>
      <c r="AGS256" s="559"/>
      <c r="AGT256" s="559"/>
      <c r="AGU256" s="559"/>
      <c r="AGV256" s="559"/>
      <c r="AGW256" s="559"/>
      <c r="AGX256" s="559"/>
      <c r="AGY256" s="559"/>
      <c r="AGZ256" s="559"/>
      <c r="AHA256" s="559"/>
      <c r="AHB256" s="559"/>
      <c r="AHC256" s="559"/>
      <c r="AHD256" s="559"/>
      <c r="AHE256" s="559"/>
      <c r="AHF256" s="559"/>
      <c r="AHG256" s="559"/>
      <c r="AHH256" s="559"/>
      <c r="AHI256" s="559"/>
      <c r="AHJ256" s="559"/>
      <c r="AHK256" s="559"/>
      <c r="AHL256" s="559"/>
      <c r="AHM256" s="559"/>
      <c r="AHN256" s="559"/>
      <c r="AHO256" s="559"/>
      <c r="AHP256" s="559"/>
      <c r="AHQ256" s="559"/>
      <c r="AHR256" s="559"/>
      <c r="AHS256" s="559"/>
      <c r="AHT256" s="559"/>
      <c r="AHU256" s="559"/>
      <c r="AHV256" s="559"/>
      <c r="AHW256" s="559"/>
      <c r="AHX256" s="559"/>
      <c r="AHY256" s="559"/>
      <c r="AHZ256" s="559"/>
      <c r="AIA256" s="559"/>
      <c r="AIB256" s="559"/>
      <c r="AIC256" s="559"/>
      <c r="AID256" s="559"/>
      <c r="AIE256" s="559"/>
      <c r="AIF256" s="559"/>
      <c r="AIG256" s="559"/>
      <c r="AIH256" s="559"/>
      <c r="AII256" s="559"/>
      <c r="AIJ256" s="559"/>
      <c r="AIK256" s="559"/>
      <c r="AIL256" s="559"/>
      <c r="AIM256" s="559"/>
      <c r="AIN256" s="559"/>
      <c r="AIO256" s="559"/>
      <c r="AIP256" s="559"/>
      <c r="AIQ256" s="559"/>
      <c r="AIR256" s="559"/>
      <c r="AIS256" s="559"/>
      <c r="AIT256" s="559"/>
      <c r="AIU256" s="559"/>
      <c r="AIV256" s="559"/>
      <c r="AIW256" s="559"/>
      <c r="AIX256" s="559"/>
      <c r="AIY256" s="559"/>
      <c r="AIZ256" s="559"/>
      <c r="AJA256" s="559"/>
      <c r="AJB256" s="559"/>
      <c r="AJC256" s="559"/>
      <c r="AJD256" s="559"/>
      <c r="AJE256" s="559"/>
      <c r="AJF256" s="559"/>
      <c r="AJG256" s="559"/>
      <c r="AJH256" s="559"/>
      <c r="AJI256" s="559"/>
      <c r="AJJ256" s="559"/>
      <c r="AJK256" s="559"/>
      <c r="AJL256" s="559"/>
      <c r="AJM256" s="559"/>
      <c r="AJN256" s="559"/>
      <c r="AJO256" s="559"/>
      <c r="AJP256" s="559"/>
      <c r="AJQ256" s="559"/>
      <c r="AJR256" s="559"/>
      <c r="AJS256" s="559"/>
      <c r="AJT256" s="559"/>
      <c r="AJU256" s="559"/>
      <c r="AJV256" s="559"/>
      <c r="AJW256" s="559"/>
      <c r="AJX256" s="559"/>
      <c r="AJY256" s="559"/>
      <c r="AJZ256" s="559"/>
      <c r="AKA256" s="559"/>
      <c r="AKB256" s="559"/>
      <c r="AKC256" s="559"/>
      <c r="AKD256" s="559"/>
      <c r="AKE256" s="559"/>
      <c r="AKF256" s="559"/>
      <c r="AKG256" s="559"/>
      <c r="AKH256" s="559"/>
      <c r="AKI256" s="559"/>
      <c r="AKJ256" s="559"/>
      <c r="AKK256" s="559"/>
      <c r="AKL256" s="559"/>
      <c r="AKM256" s="559"/>
      <c r="AKN256" s="559"/>
      <c r="AKO256" s="559"/>
      <c r="AKP256" s="559"/>
      <c r="AKQ256" s="559"/>
      <c r="AKR256" s="559"/>
      <c r="AKS256" s="559"/>
      <c r="AKT256" s="559"/>
      <c r="AKU256" s="559"/>
      <c r="AKV256" s="559"/>
      <c r="AKW256" s="559"/>
      <c r="AKX256" s="559"/>
      <c r="AKY256" s="559"/>
      <c r="AKZ256" s="559"/>
      <c r="ALA256" s="559"/>
      <c r="ALB256" s="559"/>
      <c r="ALC256" s="559"/>
      <c r="ALD256" s="559"/>
      <c r="ALE256" s="559"/>
      <c r="ALF256" s="559"/>
      <c r="ALG256" s="559"/>
      <c r="ALH256" s="559"/>
      <c r="ALI256" s="559"/>
      <c r="ALJ256" s="559"/>
      <c r="ALK256" s="559"/>
      <c r="ALL256" s="559"/>
      <c r="ALM256" s="559"/>
      <c r="ALN256" s="559"/>
      <c r="ALO256" s="559"/>
      <c r="ALP256" s="559"/>
      <c r="ALQ256" s="559"/>
      <c r="ALR256" s="559"/>
      <c r="ALS256" s="559"/>
      <c r="ALT256" s="559"/>
      <c r="ALU256" s="559"/>
      <c r="ALV256" s="559"/>
      <c r="ALW256" s="559"/>
      <c r="ALX256" s="559"/>
      <c r="ALY256" s="559"/>
      <c r="ALZ256" s="559"/>
      <c r="AMA256" s="559"/>
      <c r="AMB256" s="559"/>
      <c r="AMC256" s="559"/>
      <c r="AMD256" s="559"/>
      <c r="AME256" s="559"/>
      <c r="AMF256" s="559"/>
      <c r="AMG256" s="559"/>
      <c r="AMH256" s="559"/>
      <c r="AMI256" s="559"/>
      <c r="AMJ256" s="559"/>
    </row>
    <row r="257" spans="1:1024" x14ac:dyDescent="0.25">
      <c r="A257" s="372" t="s">
        <v>926</v>
      </c>
      <c r="B257" s="257">
        <v>257</v>
      </c>
      <c r="C257" s="258" t="s">
        <v>24380</v>
      </c>
      <c r="D257" s="290" t="s">
        <v>5731</v>
      </c>
      <c r="E257" s="286"/>
      <c r="F257" s="291"/>
      <c r="G257" s="280"/>
      <c r="H257" s="280"/>
      <c r="I257" s="492" t="s">
        <v>750</v>
      </c>
      <c r="J257" s="292"/>
      <c r="K257" s="293"/>
      <c r="L257" s="293"/>
      <c r="M257" s="293"/>
      <c r="N257" s="293"/>
      <c r="O257" s="293"/>
      <c r="P257" s="293"/>
      <c r="Q257" s="293"/>
      <c r="R257" s="293"/>
      <c r="S257" s="293"/>
      <c r="T257" s="293" t="s">
        <v>748</v>
      </c>
      <c r="U257" s="293"/>
      <c r="V257" s="293"/>
      <c r="W257" s="283">
        <f t="shared" si="113"/>
        <v>100</v>
      </c>
      <c r="X257" s="283">
        <f t="shared" si="125"/>
        <v>100</v>
      </c>
      <c r="Y257" s="283">
        <f t="shared" ref="Y257:Y288" si="126">IF(OR(P257=335,P257=336),20,100)</f>
        <v>100</v>
      </c>
      <c r="Z257" s="283">
        <f t="shared" si="114"/>
        <v>100</v>
      </c>
      <c r="AA257" s="283">
        <f t="shared" si="115"/>
        <v>100</v>
      </c>
      <c r="AB257" s="287">
        <f t="shared" si="116"/>
        <v>100</v>
      </c>
      <c r="AC257" s="287">
        <f t="shared" si="117"/>
        <v>100</v>
      </c>
      <c r="AD257" s="287">
        <f t="shared" si="118"/>
        <v>0.3</v>
      </c>
      <c r="AE257" s="284">
        <f t="shared" si="124"/>
        <v>100</v>
      </c>
      <c r="AF257" s="284">
        <f t="shared" si="123"/>
        <v>100</v>
      </c>
      <c r="AG257" s="268">
        <f t="shared" si="119"/>
        <v>100</v>
      </c>
      <c r="AH257" s="268">
        <f t="shared" si="120"/>
        <v>100</v>
      </c>
      <c r="AI257" s="268">
        <f t="shared" si="121"/>
        <v>100</v>
      </c>
      <c r="AJ257" s="268">
        <f t="shared" si="122"/>
        <v>100</v>
      </c>
      <c r="AK257" s="501" t="s">
        <v>750</v>
      </c>
      <c r="AL257" s="408"/>
      <c r="AM257" s="357"/>
      <c r="AN257" s="511"/>
      <c r="AO257" s="357"/>
      <c r="AP257" s="357"/>
      <c r="AQ257" s="286"/>
      <c r="AR257" s="382" t="s">
        <v>831</v>
      </c>
      <c r="AS257" s="382"/>
      <c r="AT257" s="286"/>
      <c r="AU257" s="286"/>
      <c r="AV257" s="111"/>
    </row>
    <row r="258" spans="1:1024" x14ac:dyDescent="0.25">
      <c r="A258" s="372" t="s">
        <v>927</v>
      </c>
      <c r="B258" s="257">
        <v>258</v>
      </c>
      <c r="C258" s="258" t="s">
        <v>24381</v>
      </c>
      <c r="D258" s="290" t="s">
        <v>5812</v>
      </c>
      <c r="E258" s="286"/>
      <c r="F258" s="291"/>
      <c r="G258" s="280"/>
      <c r="H258" s="280"/>
      <c r="I258" s="492" t="s">
        <v>750</v>
      </c>
      <c r="J258" s="292"/>
      <c r="K258" s="293"/>
      <c r="L258" s="293"/>
      <c r="M258" s="293"/>
      <c r="N258" s="293"/>
      <c r="O258" s="293"/>
      <c r="P258" s="293"/>
      <c r="Q258" s="293"/>
      <c r="R258" s="293"/>
      <c r="S258" s="293"/>
      <c r="T258" s="293" t="s">
        <v>748</v>
      </c>
      <c r="U258" s="293"/>
      <c r="V258" s="293"/>
      <c r="W258" s="283">
        <f t="shared" si="113"/>
        <v>100</v>
      </c>
      <c r="X258" s="283">
        <f t="shared" si="125"/>
        <v>100</v>
      </c>
      <c r="Y258" s="283">
        <f t="shared" si="126"/>
        <v>100</v>
      </c>
      <c r="Z258" s="283">
        <f t="shared" si="114"/>
        <v>100</v>
      </c>
      <c r="AA258" s="283">
        <f t="shared" si="115"/>
        <v>100</v>
      </c>
      <c r="AB258" s="287">
        <f t="shared" si="116"/>
        <v>100</v>
      </c>
      <c r="AC258" s="287">
        <f t="shared" si="117"/>
        <v>100</v>
      </c>
      <c r="AD258" s="287">
        <f t="shared" si="118"/>
        <v>0.3</v>
      </c>
      <c r="AE258" s="284">
        <f t="shared" si="124"/>
        <v>100</v>
      </c>
      <c r="AF258" s="284">
        <f t="shared" si="123"/>
        <v>100</v>
      </c>
      <c r="AG258" s="268">
        <f t="shared" si="119"/>
        <v>100</v>
      </c>
      <c r="AH258" s="268">
        <f t="shared" si="120"/>
        <v>100</v>
      </c>
      <c r="AI258" s="268">
        <f t="shared" si="121"/>
        <v>100</v>
      </c>
      <c r="AJ258" s="268">
        <f t="shared" si="122"/>
        <v>100</v>
      </c>
      <c r="AK258" s="501" t="s">
        <v>750</v>
      </c>
      <c r="AL258" s="408">
        <v>1</v>
      </c>
      <c r="AM258" s="357"/>
      <c r="AN258" s="511"/>
      <c r="AO258" s="357"/>
      <c r="AP258" s="357"/>
      <c r="AQ258" s="286"/>
      <c r="AR258" s="171" t="s">
        <v>831</v>
      </c>
      <c r="AS258" s="171"/>
      <c r="AT258" s="286"/>
      <c r="AU258" s="286"/>
      <c r="AV258" s="111"/>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c r="BR258" s="170"/>
      <c r="BS258" s="170"/>
      <c r="BT258" s="170"/>
      <c r="BU258" s="170"/>
      <c r="BV258" s="170"/>
      <c r="BW258" s="170"/>
      <c r="BX258" s="170"/>
      <c r="BY258" s="170"/>
      <c r="BZ258" s="170"/>
      <c r="CA258" s="170"/>
      <c r="CB258" s="170"/>
      <c r="CC258" s="170"/>
      <c r="CD258" s="170"/>
      <c r="CE258" s="170"/>
      <c r="CF258" s="170"/>
      <c r="CG258" s="170"/>
      <c r="CH258" s="170"/>
      <c r="CI258" s="170"/>
      <c r="CJ258" s="170"/>
      <c r="CK258" s="170"/>
      <c r="CL258" s="170"/>
      <c r="CM258" s="170"/>
      <c r="CN258" s="170"/>
      <c r="CO258" s="170"/>
      <c r="CP258" s="170"/>
      <c r="CQ258" s="170"/>
      <c r="CR258" s="170"/>
      <c r="CS258" s="170"/>
      <c r="CT258" s="170"/>
      <c r="CU258" s="170"/>
      <c r="CV258" s="170"/>
      <c r="CW258" s="170"/>
      <c r="CX258" s="170"/>
      <c r="CY258" s="170"/>
      <c r="CZ258" s="170"/>
      <c r="DA258" s="170"/>
      <c r="DB258" s="170"/>
      <c r="DC258" s="170"/>
      <c r="DD258" s="170"/>
      <c r="DE258" s="170"/>
      <c r="DF258" s="170"/>
      <c r="DG258" s="170"/>
      <c r="DH258" s="170"/>
      <c r="DI258" s="170"/>
      <c r="DJ258" s="170"/>
      <c r="DK258" s="170"/>
      <c r="DL258" s="170"/>
      <c r="DM258" s="170"/>
      <c r="DN258" s="170"/>
      <c r="DO258" s="170"/>
      <c r="DP258" s="170"/>
      <c r="DQ258" s="170"/>
      <c r="DR258" s="170"/>
      <c r="DS258" s="170"/>
      <c r="DT258" s="170"/>
      <c r="DU258" s="170"/>
      <c r="DV258" s="170"/>
      <c r="DW258" s="170"/>
      <c r="DX258" s="170"/>
      <c r="DY258" s="170"/>
      <c r="DZ258" s="170"/>
      <c r="EA258" s="170"/>
      <c r="EB258" s="170"/>
      <c r="EC258" s="170"/>
      <c r="ED258" s="170"/>
      <c r="EE258" s="170"/>
      <c r="EF258" s="170"/>
      <c r="EG258" s="170"/>
      <c r="EH258" s="170"/>
      <c r="EI258" s="170"/>
      <c r="EJ258" s="170"/>
      <c r="EK258" s="170"/>
      <c r="EL258" s="170"/>
      <c r="EM258" s="170"/>
      <c r="EN258" s="170"/>
      <c r="EO258" s="170"/>
      <c r="EP258" s="170"/>
      <c r="EQ258" s="170"/>
      <c r="ER258" s="170"/>
      <c r="ES258" s="170"/>
      <c r="ET258" s="170"/>
      <c r="EU258" s="170"/>
      <c r="EV258" s="170"/>
      <c r="EW258" s="170"/>
      <c r="EX258" s="170"/>
      <c r="EY258" s="170"/>
      <c r="EZ258" s="170"/>
      <c r="FA258" s="170"/>
      <c r="FB258" s="170"/>
      <c r="FC258" s="170"/>
      <c r="FD258" s="170"/>
      <c r="FE258" s="170"/>
      <c r="FF258" s="170"/>
      <c r="FG258" s="170"/>
      <c r="FH258" s="170"/>
      <c r="FI258" s="170"/>
      <c r="FJ258" s="170"/>
      <c r="FK258" s="170"/>
      <c r="FL258" s="170"/>
      <c r="FM258" s="170"/>
      <c r="FN258" s="170"/>
      <c r="FO258" s="170"/>
      <c r="FP258" s="170"/>
      <c r="FQ258" s="170"/>
      <c r="FR258" s="170"/>
      <c r="FS258" s="170"/>
      <c r="FT258" s="170"/>
      <c r="FU258" s="170"/>
      <c r="FV258" s="170"/>
      <c r="FW258" s="170"/>
      <c r="FX258" s="170"/>
      <c r="FY258" s="170"/>
      <c r="FZ258" s="170"/>
      <c r="GA258" s="170"/>
      <c r="GB258" s="170"/>
      <c r="GC258" s="170"/>
      <c r="GD258" s="170"/>
      <c r="GE258" s="170"/>
      <c r="GF258" s="170"/>
      <c r="GG258" s="170"/>
      <c r="GH258" s="170"/>
      <c r="GI258" s="170"/>
      <c r="GJ258" s="170"/>
      <c r="GK258" s="170"/>
      <c r="GL258" s="170"/>
      <c r="GM258" s="170"/>
      <c r="GN258" s="170"/>
      <c r="GO258" s="170"/>
      <c r="GP258" s="170"/>
      <c r="GQ258" s="170"/>
      <c r="GR258" s="170"/>
      <c r="GS258" s="170"/>
      <c r="GT258" s="170"/>
      <c r="GU258" s="170"/>
      <c r="GV258" s="170"/>
      <c r="GW258" s="170"/>
      <c r="GX258" s="170"/>
      <c r="GY258" s="170"/>
      <c r="GZ258" s="170"/>
      <c r="HA258" s="170"/>
      <c r="HB258" s="170"/>
      <c r="HC258" s="170"/>
      <c r="HD258" s="170"/>
      <c r="HE258" s="170"/>
      <c r="HF258" s="170"/>
      <c r="HG258" s="170"/>
      <c r="HH258" s="170"/>
      <c r="HI258" s="170"/>
      <c r="HJ258" s="170"/>
      <c r="HK258" s="170"/>
      <c r="HL258" s="170"/>
      <c r="HM258" s="170"/>
      <c r="HN258" s="170"/>
      <c r="HO258" s="170"/>
      <c r="HP258" s="170"/>
      <c r="HQ258" s="170"/>
      <c r="HR258" s="170"/>
      <c r="HS258" s="170"/>
      <c r="HT258" s="170"/>
      <c r="HU258" s="170"/>
      <c r="HV258" s="170"/>
      <c r="HW258" s="170"/>
      <c r="HX258" s="170"/>
      <c r="HY258" s="170"/>
      <c r="HZ258" s="170"/>
      <c r="IA258" s="170"/>
      <c r="IB258" s="170"/>
      <c r="IC258" s="170"/>
      <c r="ID258" s="170"/>
      <c r="IE258" s="170"/>
      <c r="IF258" s="170"/>
      <c r="IG258" s="170"/>
      <c r="IH258" s="170"/>
      <c r="II258" s="170"/>
      <c r="IJ258" s="170"/>
      <c r="IK258" s="170"/>
      <c r="IL258" s="170"/>
      <c r="IM258" s="170"/>
      <c r="IN258" s="170"/>
      <c r="IO258" s="170"/>
      <c r="IP258" s="170"/>
      <c r="IQ258" s="170"/>
      <c r="IR258" s="170"/>
      <c r="IS258" s="170"/>
      <c r="IT258" s="170"/>
      <c r="IU258" s="170"/>
      <c r="IV258" s="170"/>
      <c r="IW258" s="170"/>
      <c r="IX258" s="170"/>
      <c r="IY258" s="170"/>
      <c r="IZ258" s="170"/>
      <c r="JA258" s="170"/>
      <c r="JB258" s="170"/>
      <c r="JC258" s="170"/>
      <c r="JD258" s="170"/>
      <c r="JE258" s="170"/>
      <c r="JF258" s="170"/>
      <c r="JG258" s="170"/>
      <c r="JH258" s="170"/>
      <c r="JI258" s="170"/>
      <c r="JJ258" s="170"/>
      <c r="JK258" s="170"/>
      <c r="JL258" s="170"/>
      <c r="JM258" s="170"/>
      <c r="JN258" s="170"/>
      <c r="JO258" s="170"/>
      <c r="JP258" s="170"/>
      <c r="JQ258" s="170"/>
      <c r="JR258" s="170"/>
      <c r="JS258" s="170"/>
      <c r="JT258" s="170"/>
      <c r="JU258" s="170"/>
      <c r="JV258" s="170"/>
      <c r="JW258" s="170"/>
      <c r="JX258" s="170"/>
      <c r="JY258" s="170"/>
      <c r="JZ258" s="170"/>
      <c r="KA258" s="170"/>
      <c r="KB258" s="170"/>
      <c r="KC258" s="170"/>
      <c r="KD258" s="170"/>
      <c r="KE258" s="170"/>
      <c r="KF258" s="170"/>
      <c r="KG258" s="170"/>
      <c r="KH258" s="170"/>
      <c r="KI258" s="170"/>
      <c r="KJ258" s="170"/>
      <c r="KK258" s="170"/>
      <c r="KL258" s="170"/>
      <c r="KM258" s="170"/>
      <c r="KN258" s="170"/>
      <c r="KO258" s="170"/>
      <c r="KP258" s="170"/>
      <c r="KQ258" s="170"/>
      <c r="KR258" s="170"/>
      <c r="KS258" s="170"/>
      <c r="KT258" s="170"/>
      <c r="KU258" s="170"/>
      <c r="KV258" s="170"/>
      <c r="KW258" s="170"/>
      <c r="KX258" s="170"/>
      <c r="KY258" s="170"/>
      <c r="KZ258" s="170"/>
      <c r="LA258" s="170"/>
      <c r="LB258" s="170"/>
      <c r="LC258" s="170"/>
      <c r="LD258" s="170"/>
      <c r="LE258" s="170"/>
      <c r="LF258" s="170"/>
      <c r="LG258" s="170"/>
      <c r="LH258" s="170"/>
      <c r="LI258" s="170"/>
      <c r="LJ258" s="170"/>
      <c r="LK258" s="170"/>
      <c r="LL258" s="170"/>
      <c r="LM258" s="170"/>
      <c r="LN258" s="170"/>
      <c r="LO258" s="170"/>
      <c r="LP258" s="170"/>
      <c r="LQ258" s="170"/>
      <c r="LR258" s="170"/>
      <c r="LS258" s="170"/>
      <c r="LT258" s="170"/>
      <c r="LU258" s="170"/>
      <c r="LV258" s="170"/>
      <c r="LW258" s="170"/>
      <c r="LX258" s="170"/>
      <c r="LY258" s="170"/>
      <c r="LZ258" s="170"/>
      <c r="MA258" s="170"/>
      <c r="MB258" s="170"/>
      <c r="MC258" s="170"/>
      <c r="MD258" s="170"/>
      <c r="ME258" s="170"/>
      <c r="MF258" s="170"/>
      <c r="MG258" s="170"/>
      <c r="MH258" s="170"/>
      <c r="MI258" s="170"/>
      <c r="MJ258" s="170"/>
      <c r="MK258" s="170"/>
      <c r="ML258" s="170"/>
      <c r="MM258" s="170"/>
      <c r="MN258" s="170"/>
      <c r="MO258" s="170"/>
      <c r="MP258" s="170"/>
      <c r="MQ258" s="170"/>
      <c r="MR258" s="170"/>
      <c r="MS258" s="170"/>
      <c r="MT258" s="170"/>
      <c r="MU258" s="170"/>
      <c r="MV258" s="170"/>
      <c r="MW258" s="170"/>
      <c r="MX258" s="170"/>
      <c r="MY258" s="170"/>
      <c r="MZ258" s="170"/>
      <c r="NA258" s="170"/>
      <c r="NB258" s="170"/>
      <c r="NC258" s="170"/>
      <c r="ND258" s="170"/>
      <c r="NE258" s="170"/>
      <c r="NF258" s="170"/>
      <c r="NG258" s="170"/>
      <c r="NH258" s="170"/>
      <c r="NI258" s="170"/>
      <c r="NJ258" s="170"/>
      <c r="NK258" s="170"/>
      <c r="NL258" s="170"/>
      <c r="NM258" s="170"/>
      <c r="NN258" s="170"/>
      <c r="NO258" s="170"/>
      <c r="NP258" s="170"/>
      <c r="NQ258" s="170"/>
      <c r="NR258" s="170"/>
      <c r="NS258" s="170"/>
      <c r="NT258" s="170"/>
      <c r="NU258" s="170"/>
      <c r="NV258" s="170"/>
      <c r="NW258" s="170"/>
      <c r="NX258" s="170"/>
      <c r="NY258" s="170"/>
      <c r="NZ258" s="170"/>
      <c r="OA258" s="170"/>
      <c r="OB258" s="170"/>
      <c r="OC258" s="170"/>
      <c r="OD258" s="170"/>
      <c r="OE258" s="170"/>
      <c r="OF258" s="170"/>
      <c r="OG258" s="170"/>
      <c r="OH258" s="170"/>
      <c r="OI258" s="170"/>
      <c r="OJ258" s="170"/>
      <c r="OK258" s="170"/>
      <c r="OL258" s="170"/>
      <c r="OM258" s="170"/>
      <c r="ON258" s="170"/>
      <c r="OO258" s="170"/>
      <c r="OP258" s="170"/>
      <c r="OQ258" s="170"/>
      <c r="OR258" s="170"/>
      <c r="OS258" s="170"/>
      <c r="OT258" s="170"/>
      <c r="OU258" s="170"/>
      <c r="OV258" s="170"/>
      <c r="OW258" s="170"/>
      <c r="OX258" s="170"/>
      <c r="OY258" s="170"/>
      <c r="OZ258" s="170"/>
      <c r="PA258" s="170"/>
      <c r="PB258" s="170"/>
      <c r="PC258" s="170"/>
      <c r="PD258" s="170"/>
      <c r="PE258" s="170"/>
      <c r="PF258" s="170"/>
      <c r="PG258" s="170"/>
      <c r="PH258" s="170"/>
      <c r="PI258" s="170"/>
      <c r="PJ258" s="170"/>
      <c r="PK258" s="170"/>
      <c r="PL258" s="170"/>
      <c r="PM258" s="170"/>
      <c r="PN258" s="170"/>
      <c r="PO258" s="170"/>
      <c r="PP258" s="170"/>
      <c r="PQ258" s="170"/>
      <c r="PR258" s="170"/>
      <c r="PS258" s="170"/>
      <c r="PT258" s="170"/>
      <c r="PU258" s="170"/>
      <c r="PV258" s="170"/>
      <c r="PW258" s="170"/>
      <c r="PX258" s="170"/>
      <c r="PY258" s="170"/>
      <c r="PZ258" s="170"/>
      <c r="QA258" s="170"/>
      <c r="QB258" s="170"/>
      <c r="QC258" s="170"/>
      <c r="QD258" s="170"/>
      <c r="QE258" s="170"/>
      <c r="QF258" s="170"/>
      <c r="QG258" s="170"/>
      <c r="QH258" s="170"/>
      <c r="QI258" s="170"/>
      <c r="QJ258" s="170"/>
      <c r="QK258" s="170"/>
      <c r="QL258" s="170"/>
      <c r="QM258" s="170"/>
      <c r="QN258" s="170"/>
      <c r="QO258" s="170"/>
      <c r="QP258" s="170"/>
      <c r="QQ258" s="170"/>
      <c r="QR258" s="170"/>
      <c r="QS258" s="170"/>
      <c r="QT258" s="170"/>
      <c r="QU258" s="170"/>
      <c r="QV258" s="170"/>
      <c r="QW258" s="170"/>
      <c r="QX258" s="170"/>
      <c r="QY258" s="170"/>
      <c r="QZ258" s="170"/>
      <c r="RA258" s="170"/>
      <c r="RB258" s="170"/>
      <c r="RC258" s="170"/>
      <c r="RD258" s="170"/>
      <c r="RE258" s="170"/>
      <c r="RF258" s="170"/>
      <c r="RG258" s="170"/>
      <c r="RH258" s="170"/>
      <c r="RI258" s="170"/>
      <c r="RJ258" s="170"/>
      <c r="RK258" s="170"/>
      <c r="RL258" s="170"/>
      <c r="RM258" s="170"/>
      <c r="RN258" s="170"/>
      <c r="RO258" s="170"/>
      <c r="RP258" s="170"/>
      <c r="RQ258" s="170"/>
      <c r="RR258" s="170"/>
      <c r="RS258" s="170"/>
      <c r="RT258" s="170"/>
      <c r="RU258" s="170"/>
      <c r="RV258" s="170"/>
      <c r="RW258" s="170"/>
      <c r="RX258" s="170"/>
      <c r="RY258" s="170"/>
      <c r="RZ258" s="170"/>
      <c r="SA258" s="170"/>
      <c r="SB258" s="170"/>
      <c r="SC258" s="170"/>
      <c r="SD258" s="170"/>
      <c r="SE258" s="170"/>
      <c r="SF258" s="170"/>
      <c r="SG258" s="170"/>
      <c r="SH258" s="170"/>
      <c r="SI258" s="170"/>
      <c r="SJ258" s="170"/>
      <c r="SK258" s="170"/>
      <c r="SL258" s="170"/>
      <c r="SM258" s="170"/>
      <c r="SN258" s="170"/>
      <c r="SO258" s="170"/>
      <c r="SP258" s="170"/>
      <c r="SQ258" s="170"/>
      <c r="SR258" s="170"/>
      <c r="SS258" s="170"/>
      <c r="ST258" s="170"/>
      <c r="SU258" s="170"/>
      <c r="SV258" s="170"/>
      <c r="SW258" s="170"/>
      <c r="SX258" s="170"/>
      <c r="SY258" s="170"/>
      <c r="SZ258" s="170"/>
      <c r="TA258" s="170"/>
      <c r="TB258" s="170"/>
      <c r="TC258" s="170"/>
      <c r="TD258" s="170"/>
      <c r="TE258" s="170"/>
      <c r="TF258" s="170"/>
      <c r="TG258" s="170"/>
      <c r="TH258" s="170"/>
      <c r="TI258" s="170"/>
      <c r="TJ258" s="170"/>
      <c r="TK258" s="170"/>
      <c r="TL258" s="170"/>
      <c r="TM258" s="170"/>
      <c r="TN258" s="170"/>
      <c r="TO258" s="170"/>
      <c r="TP258" s="170"/>
      <c r="TQ258" s="170"/>
      <c r="TR258" s="170"/>
      <c r="TS258" s="170"/>
      <c r="TT258" s="170"/>
      <c r="TU258" s="170"/>
      <c r="TV258" s="170"/>
      <c r="TW258" s="170"/>
      <c r="TX258" s="170"/>
      <c r="TY258" s="170"/>
      <c r="TZ258" s="170"/>
      <c r="UA258" s="170"/>
      <c r="UB258" s="170"/>
      <c r="UC258" s="170"/>
      <c r="UD258" s="170"/>
      <c r="UE258" s="170"/>
      <c r="UF258" s="170"/>
      <c r="UG258" s="170"/>
      <c r="UH258" s="170"/>
      <c r="UI258" s="170"/>
      <c r="UJ258" s="170"/>
      <c r="UK258" s="170"/>
      <c r="UL258" s="170"/>
      <c r="UM258" s="170"/>
      <c r="UN258" s="170"/>
      <c r="UO258" s="170"/>
      <c r="UP258" s="170"/>
      <c r="UQ258" s="170"/>
      <c r="UR258" s="170"/>
      <c r="US258" s="170"/>
      <c r="UT258" s="170"/>
      <c r="UU258" s="170"/>
      <c r="UV258" s="170"/>
      <c r="UW258" s="170"/>
      <c r="UX258" s="170"/>
      <c r="UY258" s="170"/>
      <c r="UZ258" s="170"/>
      <c r="VA258" s="170"/>
      <c r="VB258" s="170"/>
      <c r="VC258" s="170"/>
      <c r="VD258" s="170"/>
      <c r="VE258" s="170"/>
      <c r="VF258" s="170"/>
      <c r="VG258" s="170"/>
      <c r="VH258" s="170"/>
      <c r="VI258" s="170"/>
      <c r="VJ258" s="170"/>
      <c r="VK258" s="170"/>
      <c r="VL258" s="170"/>
      <c r="VM258" s="170"/>
      <c r="VN258" s="170"/>
      <c r="VO258" s="170"/>
      <c r="VP258" s="170"/>
      <c r="VQ258" s="170"/>
      <c r="VR258" s="170"/>
      <c r="VS258" s="170"/>
      <c r="VT258" s="170"/>
      <c r="VU258" s="170"/>
      <c r="VV258" s="170"/>
      <c r="VW258" s="170"/>
      <c r="VX258" s="170"/>
      <c r="VY258" s="170"/>
      <c r="VZ258" s="170"/>
      <c r="WA258" s="170"/>
      <c r="WB258" s="170"/>
      <c r="WC258" s="170"/>
      <c r="WD258" s="170"/>
      <c r="WE258" s="170"/>
      <c r="WF258" s="170"/>
      <c r="WG258" s="170"/>
      <c r="WH258" s="170"/>
      <c r="WI258" s="170"/>
      <c r="WJ258" s="170"/>
      <c r="WK258" s="170"/>
      <c r="WL258" s="170"/>
      <c r="WM258" s="170"/>
      <c r="WN258" s="170"/>
      <c r="WO258" s="170"/>
      <c r="WP258" s="170"/>
      <c r="WQ258" s="170"/>
      <c r="WR258" s="170"/>
      <c r="WS258" s="170"/>
      <c r="WT258" s="170"/>
      <c r="WU258" s="170"/>
      <c r="WV258" s="170"/>
      <c r="WW258" s="170"/>
      <c r="WX258" s="170"/>
      <c r="WY258" s="170"/>
      <c r="WZ258" s="170"/>
      <c r="XA258" s="170"/>
      <c r="XB258" s="170"/>
      <c r="XC258" s="170"/>
      <c r="XD258" s="170"/>
      <c r="XE258" s="170"/>
      <c r="XF258" s="170"/>
      <c r="XG258" s="170"/>
      <c r="XH258" s="170"/>
      <c r="XI258" s="170"/>
      <c r="XJ258" s="170"/>
      <c r="XK258" s="170"/>
      <c r="XL258" s="170"/>
      <c r="XM258" s="170"/>
      <c r="XN258" s="170"/>
      <c r="XO258" s="170"/>
      <c r="XP258" s="170"/>
      <c r="XQ258" s="170"/>
      <c r="XR258" s="170"/>
      <c r="XS258" s="170"/>
      <c r="XT258" s="170"/>
      <c r="XU258" s="170"/>
      <c r="XV258" s="170"/>
      <c r="XW258" s="170"/>
      <c r="XX258" s="170"/>
      <c r="XY258" s="170"/>
      <c r="XZ258" s="170"/>
      <c r="YA258" s="170"/>
      <c r="YB258" s="170"/>
      <c r="YC258" s="170"/>
      <c r="YD258" s="170"/>
      <c r="YE258" s="170"/>
      <c r="YF258" s="170"/>
      <c r="YG258" s="170"/>
      <c r="YH258" s="170"/>
      <c r="YI258" s="170"/>
      <c r="YJ258" s="170"/>
      <c r="YK258" s="170"/>
      <c r="YL258" s="170"/>
      <c r="YM258" s="170"/>
      <c r="YN258" s="170"/>
      <c r="YO258" s="170"/>
      <c r="YP258" s="170"/>
      <c r="YQ258" s="170"/>
      <c r="YR258" s="170"/>
      <c r="YS258" s="170"/>
      <c r="YT258" s="170"/>
      <c r="YU258" s="170"/>
      <c r="YV258" s="170"/>
      <c r="YW258" s="170"/>
      <c r="YX258" s="170"/>
      <c r="YY258" s="170"/>
      <c r="YZ258" s="170"/>
      <c r="ZA258" s="170"/>
      <c r="ZB258" s="170"/>
      <c r="ZC258" s="170"/>
      <c r="ZD258" s="170"/>
      <c r="ZE258" s="170"/>
      <c r="ZF258" s="170"/>
      <c r="ZG258" s="170"/>
      <c r="ZH258" s="170"/>
      <c r="ZI258" s="170"/>
      <c r="ZJ258" s="170"/>
      <c r="ZK258" s="170"/>
      <c r="ZL258" s="170"/>
      <c r="ZM258" s="170"/>
      <c r="ZN258" s="170"/>
      <c r="ZO258" s="170"/>
      <c r="ZP258" s="170"/>
      <c r="ZQ258" s="170"/>
      <c r="ZR258" s="170"/>
      <c r="ZS258" s="170"/>
      <c r="ZT258" s="170"/>
      <c r="ZU258" s="170"/>
      <c r="ZV258" s="170"/>
      <c r="ZW258" s="170"/>
      <c r="ZX258" s="170"/>
      <c r="ZY258" s="170"/>
      <c r="ZZ258" s="170"/>
      <c r="AAA258" s="170"/>
      <c r="AAB258" s="170"/>
      <c r="AAC258" s="170"/>
      <c r="AAD258" s="170"/>
      <c r="AAE258" s="170"/>
      <c r="AAF258" s="170"/>
      <c r="AAG258" s="170"/>
      <c r="AAH258" s="170"/>
      <c r="AAI258" s="170"/>
      <c r="AAJ258" s="170"/>
      <c r="AAK258" s="170"/>
      <c r="AAL258" s="170"/>
      <c r="AAM258" s="170"/>
      <c r="AAN258" s="170"/>
      <c r="AAO258" s="170"/>
      <c r="AAP258" s="170"/>
      <c r="AAQ258" s="170"/>
      <c r="AAR258" s="170"/>
      <c r="AAS258" s="170"/>
      <c r="AAT258" s="170"/>
      <c r="AAU258" s="170"/>
      <c r="AAV258" s="170"/>
      <c r="AAW258" s="170"/>
      <c r="AAX258" s="170"/>
      <c r="AAY258" s="170"/>
      <c r="AAZ258" s="170"/>
      <c r="ABA258" s="170"/>
      <c r="ABB258" s="170"/>
      <c r="ABC258" s="170"/>
      <c r="ABD258" s="170"/>
      <c r="ABE258" s="170"/>
      <c r="ABF258" s="170"/>
      <c r="ABG258" s="170"/>
      <c r="ABH258" s="170"/>
      <c r="ABI258" s="170"/>
      <c r="ABJ258" s="170"/>
      <c r="ABK258" s="170"/>
      <c r="ABL258" s="170"/>
      <c r="ABM258" s="170"/>
      <c r="ABN258" s="170"/>
      <c r="ABO258" s="170"/>
      <c r="ABP258" s="170"/>
      <c r="ABQ258" s="170"/>
      <c r="ABR258" s="170"/>
      <c r="ABS258" s="170"/>
      <c r="ABT258" s="170"/>
      <c r="ABU258" s="170"/>
      <c r="ABV258" s="170"/>
      <c r="ABW258" s="170"/>
      <c r="ABX258" s="170"/>
      <c r="ABY258" s="170"/>
      <c r="ABZ258" s="170"/>
      <c r="ACA258" s="170"/>
      <c r="ACB258" s="170"/>
      <c r="ACC258" s="170"/>
      <c r="ACD258" s="170"/>
      <c r="ACE258" s="170"/>
      <c r="ACF258" s="170"/>
      <c r="ACG258" s="170"/>
      <c r="ACH258" s="170"/>
      <c r="ACI258" s="170"/>
      <c r="ACJ258" s="170"/>
      <c r="ACK258" s="170"/>
      <c r="ACL258" s="170"/>
      <c r="ACM258" s="170"/>
      <c r="ACN258" s="170"/>
      <c r="ACO258" s="170"/>
      <c r="ACP258" s="170"/>
      <c r="ACQ258" s="170"/>
      <c r="ACR258" s="170"/>
      <c r="ACS258" s="170"/>
      <c r="ACT258" s="170"/>
      <c r="ACU258" s="170"/>
      <c r="ACV258" s="170"/>
      <c r="ACW258" s="170"/>
      <c r="ACX258" s="170"/>
      <c r="ACY258" s="170"/>
      <c r="ACZ258" s="170"/>
      <c r="ADA258" s="170"/>
      <c r="ADB258" s="170"/>
      <c r="ADC258" s="170"/>
      <c r="ADD258" s="170"/>
      <c r="ADE258" s="170"/>
      <c r="ADF258" s="170"/>
      <c r="ADG258" s="170"/>
      <c r="ADH258" s="170"/>
      <c r="ADI258" s="170"/>
      <c r="ADJ258" s="170"/>
      <c r="ADK258" s="170"/>
      <c r="ADL258" s="170"/>
      <c r="ADM258" s="170"/>
      <c r="ADN258" s="170"/>
      <c r="ADO258" s="170"/>
      <c r="ADP258" s="170"/>
      <c r="ADQ258" s="170"/>
      <c r="ADR258" s="170"/>
      <c r="ADS258" s="170"/>
      <c r="ADT258" s="170"/>
      <c r="ADU258" s="170"/>
      <c r="ADV258" s="170"/>
      <c r="ADW258" s="170"/>
      <c r="ADX258" s="170"/>
      <c r="ADY258" s="170"/>
      <c r="ADZ258" s="170"/>
      <c r="AEA258" s="170"/>
      <c r="AEB258" s="170"/>
      <c r="AEC258" s="170"/>
      <c r="AED258" s="170"/>
      <c r="AEE258" s="170"/>
      <c r="AEF258" s="170"/>
      <c r="AEG258" s="170"/>
      <c r="AEH258" s="170"/>
      <c r="AEI258" s="170"/>
      <c r="AEJ258" s="170"/>
      <c r="AEK258" s="170"/>
      <c r="AEL258" s="170"/>
      <c r="AEM258" s="170"/>
      <c r="AEN258" s="170"/>
      <c r="AEO258" s="170"/>
      <c r="AEP258" s="170"/>
      <c r="AEQ258" s="170"/>
      <c r="AER258" s="170"/>
      <c r="AES258" s="170"/>
      <c r="AET258" s="170"/>
      <c r="AEU258" s="170"/>
      <c r="AEV258" s="170"/>
      <c r="AEW258" s="170"/>
      <c r="AEX258" s="170"/>
      <c r="AEY258" s="170"/>
      <c r="AEZ258" s="170"/>
      <c r="AFA258" s="170"/>
      <c r="AFB258" s="170"/>
      <c r="AFC258" s="170"/>
      <c r="AFD258" s="170"/>
      <c r="AFE258" s="170"/>
      <c r="AFF258" s="170"/>
      <c r="AFG258" s="170"/>
      <c r="AFH258" s="170"/>
      <c r="AFI258" s="170"/>
      <c r="AFJ258" s="170"/>
      <c r="AFK258" s="170"/>
      <c r="AFL258" s="170"/>
      <c r="AFM258" s="170"/>
      <c r="AFN258" s="170"/>
      <c r="AFO258" s="170"/>
      <c r="AFP258" s="170"/>
      <c r="AFQ258" s="170"/>
      <c r="AFR258" s="170"/>
      <c r="AFS258" s="170"/>
      <c r="AFT258" s="170"/>
      <c r="AFU258" s="170"/>
      <c r="AFV258" s="170"/>
      <c r="AFW258" s="170"/>
      <c r="AFX258" s="170"/>
      <c r="AFY258" s="170"/>
      <c r="AFZ258" s="170"/>
      <c r="AGA258" s="170"/>
      <c r="AGB258" s="170"/>
      <c r="AGC258" s="170"/>
      <c r="AGD258" s="170"/>
      <c r="AGE258" s="170"/>
      <c r="AGF258" s="170"/>
      <c r="AGG258" s="170"/>
      <c r="AGH258" s="170"/>
      <c r="AGI258" s="170"/>
      <c r="AGJ258" s="170"/>
      <c r="AGK258" s="170"/>
      <c r="AGL258" s="170"/>
      <c r="AGM258" s="170"/>
      <c r="AGN258" s="170"/>
      <c r="AGO258" s="170"/>
      <c r="AGP258" s="170"/>
      <c r="AGQ258" s="170"/>
      <c r="AGR258" s="170"/>
      <c r="AGS258" s="170"/>
      <c r="AGT258" s="170"/>
      <c r="AGU258" s="170"/>
      <c r="AGV258" s="170"/>
      <c r="AGW258" s="170"/>
      <c r="AGX258" s="170"/>
      <c r="AGY258" s="170"/>
      <c r="AGZ258" s="170"/>
      <c r="AHA258" s="170"/>
      <c r="AHB258" s="170"/>
      <c r="AHC258" s="170"/>
      <c r="AHD258" s="170"/>
      <c r="AHE258" s="170"/>
      <c r="AHF258" s="170"/>
      <c r="AHG258" s="170"/>
      <c r="AHH258" s="170"/>
      <c r="AHI258" s="170"/>
      <c r="AHJ258" s="170"/>
      <c r="AHK258" s="170"/>
      <c r="AHL258" s="170"/>
      <c r="AHM258" s="170"/>
      <c r="AHN258" s="170"/>
      <c r="AHO258" s="170"/>
      <c r="AHP258" s="170"/>
      <c r="AHQ258" s="170"/>
      <c r="AHR258" s="170"/>
      <c r="AHS258" s="170"/>
      <c r="AHT258" s="170"/>
      <c r="AHU258" s="170"/>
      <c r="AHV258" s="170"/>
      <c r="AHW258" s="170"/>
      <c r="AHX258" s="170"/>
      <c r="AHY258" s="170"/>
      <c r="AHZ258" s="170"/>
      <c r="AIA258" s="170"/>
      <c r="AIB258" s="170"/>
      <c r="AIC258" s="170"/>
      <c r="AID258" s="170"/>
      <c r="AIE258" s="170"/>
      <c r="AIF258" s="170"/>
      <c r="AIG258" s="170"/>
      <c r="AIH258" s="170"/>
      <c r="AII258" s="170"/>
      <c r="AIJ258" s="170"/>
      <c r="AIK258" s="170"/>
      <c r="AIL258" s="170"/>
      <c r="AIM258" s="170"/>
      <c r="AIN258" s="170"/>
      <c r="AIO258" s="170"/>
      <c r="AIP258" s="170"/>
      <c r="AIQ258" s="170"/>
      <c r="AIR258" s="170"/>
      <c r="AIS258" s="170"/>
      <c r="AIT258" s="170"/>
      <c r="AIU258" s="170"/>
      <c r="AIV258" s="170"/>
      <c r="AIW258" s="170"/>
      <c r="AIX258" s="170"/>
      <c r="AIY258" s="170"/>
      <c r="AIZ258" s="170"/>
      <c r="AJA258" s="170"/>
      <c r="AJB258" s="170"/>
      <c r="AJC258" s="170"/>
      <c r="AJD258" s="170"/>
      <c r="AJE258" s="170"/>
      <c r="AJF258" s="170"/>
      <c r="AJG258" s="170"/>
      <c r="AJH258" s="170"/>
      <c r="AJI258" s="170"/>
      <c r="AJJ258" s="170"/>
      <c r="AJK258" s="170"/>
      <c r="AJL258" s="170"/>
      <c r="AJM258" s="170"/>
      <c r="AJN258" s="170"/>
      <c r="AJO258" s="170"/>
      <c r="AJP258" s="170"/>
      <c r="AJQ258" s="170"/>
      <c r="AJR258" s="170"/>
      <c r="AJS258" s="170"/>
      <c r="AJT258" s="170"/>
      <c r="AJU258" s="170"/>
      <c r="AJV258" s="170"/>
      <c r="AJW258" s="170"/>
      <c r="AJX258" s="170"/>
      <c r="AJY258" s="170"/>
      <c r="AJZ258" s="170"/>
      <c r="AKA258" s="170"/>
      <c r="AKB258" s="170"/>
      <c r="AKC258" s="170"/>
      <c r="AKD258" s="170"/>
      <c r="AKE258" s="170"/>
      <c r="AKF258" s="170"/>
      <c r="AKG258" s="170"/>
      <c r="AKH258" s="170"/>
      <c r="AKI258" s="170"/>
      <c r="AKJ258" s="170"/>
      <c r="AKK258" s="170"/>
      <c r="AKL258" s="170"/>
      <c r="AKM258" s="170"/>
      <c r="AKN258" s="170"/>
      <c r="AKO258" s="170"/>
      <c r="AKP258" s="170"/>
      <c r="AKQ258" s="170"/>
      <c r="AKR258" s="170"/>
      <c r="AKS258" s="170"/>
      <c r="AKT258" s="170"/>
      <c r="AKU258" s="170"/>
      <c r="AKV258" s="170"/>
      <c r="AKW258" s="170"/>
      <c r="AKX258" s="170"/>
      <c r="AKY258" s="170"/>
      <c r="AKZ258" s="170"/>
      <c r="ALA258" s="170"/>
      <c r="ALB258" s="170"/>
      <c r="ALC258" s="170"/>
      <c r="ALD258" s="170"/>
      <c r="ALE258" s="170"/>
      <c r="ALF258" s="170"/>
      <c r="ALG258" s="170"/>
      <c r="ALH258" s="170"/>
      <c r="ALI258" s="170"/>
      <c r="ALJ258" s="170"/>
      <c r="ALK258" s="170"/>
      <c r="ALL258" s="170"/>
      <c r="ALM258" s="170"/>
      <c r="ALN258" s="170"/>
      <c r="ALO258" s="170"/>
      <c r="ALP258" s="170"/>
      <c r="ALQ258" s="170"/>
      <c r="ALR258" s="170"/>
      <c r="ALS258" s="170"/>
      <c r="ALT258" s="170"/>
      <c r="ALU258" s="170"/>
      <c r="ALV258" s="170"/>
      <c r="ALW258" s="170"/>
      <c r="ALX258" s="170"/>
      <c r="ALY258" s="170"/>
      <c r="ALZ258" s="170"/>
      <c r="AMA258" s="170"/>
      <c r="AMB258" s="170"/>
      <c r="AMC258" s="170"/>
      <c r="AMD258" s="170"/>
      <c r="AME258" s="170"/>
      <c r="AMF258" s="170"/>
      <c r="AMG258" s="170"/>
      <c r="AMH258" s="170"/>
      <c r="AMI258" s="170"/>
      <c r="AMJ258" s="170"/>
    </row>
    <row r="259" spans="1:1024" ht="15" customHeight="1" x14ac:dyDescent="0.25">
      <c r="A259" s="372" t="s">
        <v>928</v>
      </c>
      <c r="B259" s="257">
        <v>259</v>
      </c>
      <c r="C259" s="258" t="s">
        <v>24382</v>
      </c>
      <c r="D259" s="290" t="s">
        <v>929</v>
      </c>
      <c r="E259" s="286"/>
      <c r="F259" s="291"/>
      <c r="G259" s="280"/>
      <c r="H259" s="280"/>
      <c r="I259" s="492" t="s">
        <v>750</v>
      </c>
      <c r="J259" s="292"/>
      <c r="K259" s="293"/>
      <c r="L259" s="293"/>
      <c r="M259" s="293"/>
      <c r="N259" s="293"/>
      <c r="O259" s="293"/>
      <c r="P259" s="293"/>
      <c r="Q259" s="293"/>
      <c r="R259" s="293"/>
      <c r="S259" s="293"/>
      <c r="T259" s="293" t="s">
        <v>748</v>
      </c>
      <c r="U259" s="293"/>
      <c r="V259" s="293"/>
      <c r="W259" s="283">
        <f t="shared" si="113"/>
        <v>100</v>
      </c>
      <c r="X259" s="283">
        <f t="shared" si="125"/>
        <v>100</v>
      </c>
      <c r="Y259" s="283">
        <f t="shared" si="126"/>
        <v>100</v>
      </c>
      <c r="Z259" s="283">
        <f t="shared" si="114"/>
        <v>100</v>
      </c>
      <c r="AA259" s="283">
        <f t="shared" si="115"/>
        <v>100</v>
      </c>
      <c r="AB259" s="287">
        <f t="shared" si="116"/>
        <v>100</v>
      </c>
      <c r="AC259" s="287">
        <f t="shared" si="117"/>
        <v>100</v>
      </c>
      <c r="AD259" s="287">
        <f t="shared" si="118"/>
        <v>0.3</v>
      </c>
      <c r="AE259" s="284">
        <f t="shared" si="124"/>
        <v>100</v>
      </c>
      <c r="AF259" s="284">
        <f t="shared" si="123"/>
        <v>100</v>
      </c>
      <c r="AG259" s="268">
        <f t="shared" si="119"/>
        <v>100</v>
      </c>
      <c r="AH259" s="268">
        <f t="shared" si="120"/>
        <v>100</v>
      </c>
      <c r="AI259" s="268">
        <f t="shared" si="121"/>
        <v>100</v>
      </c>
      <c r="AJ259" s="268">
        <f t="shared" si="122"/>
        <v>100</v>
      </c>
      <c r="AK259" s="501" t="s">
        <v>750</v>
      </c>
      <c r="AL259" s="408"/>
      <c r="AM259" s="357"/>
      <c r="AN259" s="511"/>
      <c r="AO259" s="357"/>
      <c r="AP259" s="357"/>
      <c r="AQ259" s="286"/>
      <c r="AR259" s="171" t="s">
        <v>930</v>
      </c>
      <c r="AS259" s="171"/>
      <c r="AT259" s="286"/>
      <c r="AU259" s="286"/>
      <c r="AV259" s="111"/>
      <c r="AW259" s="111"/>
      <c r="AX259" s="111"/>
      <c r="AY259" s="111"/>
      <c r="AZ259" s="111"/>
      <c r="BA259" s="111"/>
      <c r="BB259" s="111"/>
      <c r="BC259" s="111"/>
      <c r="BD259" s="111"/>
      <c r="BE259" s="111"/>
      <c r="BF259" s="111"/>
      <c r="BG259" s="111"/>
      <c r="BH259" s="111"/>
      <c r="BI259" s="111"/>
      <c r="BJ259" s="111"/>
      <c r="BK259" s="111"/>
      <c r="BL259" s="111"/>
      <c r="BM259" s="111"/>
      <c r="BN259" s="111"/>
      <c r="BO259" s="111"/>
      <c r="BP259" s="111"/>
      <c r="BQ259" s="111"/>
      <c r="BR259" s="111"/>
      <c r="BS259" s="111"/>
      <c r="BT259" s="111"/>
      <c r="BU259" s="111"/>
      <c r="BV259" s="111"/>
      <c r="BW259" s="111"/>
      <c r="BX259" s="111"/>
      <c r="BY259" s="111"/>
      <c r="BZ259" s="111"/>
      <c r="CA259" s="111"/>
      <c r="CB259" s="111"/>
      <c r="CC259" s="111"/>
      <c r="CD259" s="111"/>
      <c r="CE259" s="111"/>
      <c r="CF259" s="111"/>
      <c r="CG259" s="111"/>
      <c r="CH259" s="111"/>
      <c r="CI259" s="111"/>
      <c r="CJ259" s="111"/>
      <c r="CK259" s="111"/>
      <c r="CL259" s="111"/>
      <c r="CM259" s="111"/>
      <c r="CN259" s="111"/>
      <c r="CO259" s="111"/>
      <c r="CP259" s="111"/>
      <c r="CQ259" s="111"/>
      <c r="CR259" s="111"/>
      <c r="CS259" s="111"/>
      <c r="CT259" s="111"/>
      <c r="CU259" s="111"/>
      <c r="CV259" s="111"/>
      <c r="CW259" s="111"/>
      <c r="CX259" s="111"/>
      <c r="CY259" s="111"/>
      <c r="CZ259" s="111"/>
      <c r="DA259" s="111"/>
      <c r="DB259" s="111"/>
      <c r="DC259" s="111"/>
      <c r="DD259" s="111"/>
      <c r="DE259" s="111"/>
      <c r="DF259" s="111"/>
      <c r="DG259" s="111"/>
      <c r="DH259" s="111"/>
      <c r="DI259" s="111"/>
      <c r="DJ259" s="111"/>
      <c r="DK259" s="111"/>
      <c r="DL259" s="111"/>
      <c r="DM259" s="111"/>
      <c r="DN259" s="111"/>
      <c r="DO259" s="111"/>
      <c r="DP259" s="111"/>
      <c r="DQ259" s="111"/>
      <c r="DR259" s="111"/>
      <c r="DS259" s="111"/>
      <c r="DT259" s="111"/>
      <c r="DU259" s="111"/>
      <c r="DV259" s="111"/>
      <c r="DW259" s="111"/>
      <c r="DX259" s="111"/>
      <c r="DY259" s="111"/>
      <c r="DZ259" s="111"/>
      <c r="EA259" s="111"/>
      <c r="EB259" s="111"/>
      <c r="EC259" s="111"/>
      <c r="ED259" s="111"/>
      <c r="EE259" s="111"/>
      <c r="EF259" s="111"/>
      <c r="EG259" s="111"/>
      <c r="EH259" s="111"/>
      <c r="EI259" s="111"/>
      <c r="EJ259" s="111"/>
      <c r="EK259" s="111"/>
      <c r="EL259" s="111"/>
      <c r="EM259" s="111"/>
      <c r="EN259" s="111"/>
      <c r="EO259" s="111"/>
      <c r="EP259" s="111"/>
      <c r="EQ259" s="111"/>
      <c r="ER259" s="111"/>
      <c r="ES259" s="111"/>
      <c r="ET259" s="111"/>
      <c r="EU259" s="111"/>
      <c r="EV259" s="111"/>
      <c r="EW259" s="111"/>
      <c r="EX259" s="111"/>
      <c r="EY259" s="111"/>
      <c r="EZ259" s="111"/>
      <c r="FA259" s="111"/>
      <c r="FB259" s="111"/>
      <c r="FC259" s="111"/>
      <c r="FD259" s="111"/>
      <c r="FE259" s="111"/>
      <c r="FF259" s="111"/>
      <c r="FG259" s="111"/>
      <c r="FH259" s="111"/>
      <c r="FI259" s="111"/>
      <c r="FJ259" s="111"/>
      <c r="FK259" s="111"/>
      <c r="FL259" s="111"/>
      <c r="FM259" s="111"/>
      <c r="FN259" s="111"/>
      <c r="FO259" s="111"/>
      <c r="FP259" s="111"/>
      <c r="FQ259" s="111"/>
      <c r="FR259" s="111"/>
      <c r="FS259" s="111"/>
      <c r="FT259" s="111"/>
      <c r="FU259" s="111"/>
      <c r="FV259" s="111"/>
      <c r="FW259" s="111"/>
      <c r="FX259" s="111"/>
      <c r="FY259" s="111"/>
      <c r="FZ259" s="111"/>
      <c r="GA259" s="111"/>
      <c r="GB259" s="111"/>
      <c r="GC259" s="111"/>
      <c r="GD259" s="111"/>
      <c r="GE259" s="111"/>
      <c r="GF259" s="111"/>
      <c r="GG259" s="111"/>
      <c r="GH259" s="111"/>
      <c r="GI259" s="111"/>
      <c r="GJ259" s="111"/>
      <c r="GK259" s="111"/>
      <c r="GL259" s="111"/>
      <c r="GM259" s="111"/>
      <c r="GN259" s="111"/>
      <c r="GO259" s="111"/>
      <c r="GP259" s="111"/>
      <c r="GQ259" s="111"/>
      <c r="GR259" s="111"/>
      <c r="GS259" s="111"/>
      <c r="GT259" s="111"/>
      <c r="GU259" s="111"/>
      <c r="GV259" s="111"/>
      <c r="GW259" s="111"/>
      <c r="GX259" s="111"/>
      <c r="GY259" s="111"/>
      <c r="GZ259" s="111"/>
      <c r="HA259" s="111"/>
      <c r="HB259" s="111"/>
      <c r="HC259" s="111"/>
      <c r="HD259" s="111"/>
      <c r="HE259" s="111"/>
      <c r="HF259" s="111"/>
      <c r="HG259" s="111"/>
      <c r="HH259" s="111"/>
      <c r="HI259" s="111"/>
      <c r="HJ259" s="111"/>
      <c r="HK259" s="111"/>
      <c r="HL259" s="111"/>
      <c r="HM259" s="111"/>
      <c r="HN259" s="111"/>
      <c r="HO259" s="111"/>
      <c r="HP259" s="111"/>
      <c r="HQ259" s="111"/>
      <c r="HR259" s="111"/>
      <c r="HS259" s="111"/>
      <c r="HT259" s="111"/>
      <c r="HU259" s="111"/>
      <c r="HV259" s="111"/>
      <c r="HW259" s="111"/>
      <c r="HX259" s="111"/>
      <c r="HY259" s="111"/>
      <c r="HZ259" s="111"/>
      <c r="IA259" s="111"/>
      <c r="IB259" s="111"/>
      <c r="IC259" s="111"/>
      <c r="ID259" s="111"/>
      <c r="IE259" s="111"/>
      <c r="IF259" s="111"/>
      <c r="IG259" s="111"/>
      <c r="IH259" s="111"/>
      <c r="II259" s="111"/>
      <c r="IJ259" s="111"/>
      <c r="IK259" s="111"/>
      <c r="IL259" s="111"/>
      <c r="IM259" s="111"/>
      <c r="IN259" s="111"/>
      <c r="IO259" s="111"/>
      <c r="IP259" s="111"/>
      <c r="IQ259" s="111"/>
      <c r="IR259" s="111"/>
      <c r="IS259" s="111"/>
      <c r="IT259" s="111"/>
      <c r="IU259" s="111"/>
      <c r="IV259" s="111"/>
      <c r="IW259" s="111"/>
      <c r="IX259" s="111"/>
      <c r="IY259" s="111"/>
      <c r="IZ259" s="111"/>
      <c r="JA259" s="111"/>
      <c r="JB259" s="111"/>
      <c r="JC259" s="111"/>
      <c r="JD259" s="111"/>
      <c r="JE259" s="111"/>
      <c r="JF259" s="111"/>
      <c r="JG259" s="111"/>
      <c r="JH259" s="111"/>
      <c r="JI259" s="111"/>
      <c r="JJ259" s="111"/>
      <c r="JK259" s="111"/>
      <c r="JL259" s="111"/>
      <c r="JM259" s="111"/>
      <c r="JN259" s="111"/>
      <c r="JO259" s="111"/>
      <c r="JP259" s="111"/>
      <c r="JQ259" s="111"/>
      <c r="JR259" s="111"/>
      <c r="JS259" s="111"/>
      <c r="JT259" s="111"/>
      <c r="JU259" s="111"/>
      <c r="JV259" s="111"/>
      <c r="JW259" s="111"/>
      <c r="JX259" s="111"/>
      <c r="JY259" s="111"/>
      <c r="JZ259" s="111"/>
      <c r="KA259" s="111"/>
      <c r="KB259" s="111"/>
      <c r="KC259" s="111"/>
      <c r="KD259" s="111"/>
      <c r="KE259" s="111"/>
      <c r="KF259" s="111"/>
      <c r="KG259" s="111"/>
      <c r="KH259" s="111"/>
      <c r="KI259" s="111"/>
      <c r="KJ259" s="111"/>
      <c r="KK259" s="111"/>
      <c r="KL259" s="111"/>
      <c r="KM259" s="111"/>
      <c r="KN259" s="111"/>
      <c r="KO259" s="111"/>
      <c r="KP259" s="111"/>
      <c r="KQ259" s="111"/>
      <c r="KR259" s="111"/>
      <c r="KS259" s="111"/>
      <c r="KT259" s="111"/>
      <c r="KU259" s="111"/>
      <c r="KV259" s="111"/>
      <c r="KW259" s="111"/>
      <c r="KX259" s="111"/>
      <c r="KY259" s="111"/>
      <c r="KZ259" s="111"/>
      <c r="LA259" s="111"/>
      <c r="LB259" s="111"/>
      <c r="LC259" s="111"/>
      <c r="LD259" s="111"/>
      <c r="LE259" s="111"/>
      <c r="LF259" s="111"/>
      <c r="LG259" s="111"/>
      <c r="LH259" s="111"/>
      <c r="LI259" s="111"/>
      <c r="LJ259" s="111"/>
      <c r="LK259" s="111"/>
      <c r="LL259" s="111"/>
      <c r="LM259" s="111"/>
      <c r="LN259" s="111"/>
      <c r="LO259" s="111"/>
      <c r="LP259" s="111"/>
      <c r="LQ259" s="111"/>
      <c r="LR259" s="111"/>
      <c r="LS259" s="111"/>
      <c r="LT259" s="111"/>
      <c r="LU259" s="111"/>
      <c r="LV259" s="111"/>
      <c r="LW259" s="111"/>
      <c r="LX259" s="111"/>
      <c r="LY259" s="111"/>
      <c r="LZ259" s="111"/>
      <c r="MA259" s="111"/>
      <c r="MB259" s="111"/>
      <c r="MC259" s="111"/>
      <c r="MD259" s="111"/>
      <c r="ME259" s="111"/>
      <c r="MF259" s="111"/>
      <c r="MG259" s="111"/>
      <c r="MH259" s="111"/>
      <c r="MI259" s="111"/>
      <c r="MJ259" s="111"/>
      <c r="MK259" s="111"/>
      <c r="ML259" s="111"/>
      <c r="MM259" s="111"/>
      <c r="MN259" s="111"/>
      <c r="MO259" s="111"/>
      <c r="MP259" s="111"/>
      <c r="MQ259" s="111"/>
      <c r="MR259" s="111"/>
      <c r="MS259" s="111"/>
      <c r="MT259" s="111"/>
      <c r="MU259" s="111"/>
      <c r="MV259" s="111"/>
      <c r="MW259" s="111"/>
      <c r="MX259" s="111"/>
      <c r="MY259" s="111"/>
      <c r="MZ259" s="111"/>
      <c r="NA259" s="111"/>
      <c r="NB259" s="111"/>
      <c r="NC259" s="111"/>
      <c r="ND259" s="111"/>
      <c r="NE259" s="111"/>
      <c r="NF259" s="111"/>
      <c r="NG259" s="111"/>
      <c r="NH259" s="111"/>
      <c r="NI259" s="111"/>
      <c r="NJ259" s="111"/>
      <c r="NK259" s="111"/>
      <c r="NL259" s="111"/>
      <c r="NM259" s="111"/>
      <c r="NN259" s="111"/>
      <c r="NO259" s="111"/>
      <c r="NP259" s="111"/>
      <c r="NQ259" s="111"/>
      <c r="NR259" s="111"/>
      <c r="NS259" s="111"/>
      <c r="NT259" s="111"/>
      <c r="NU259" s="111"/>
      <c r="NV259" s="111"/>
      <c r="NW259" s="111"/>
      <c r="NX259" s="111"/>
      <c r="NY259" s="111"/>
      <c r="NZ259" s="111"/>
      <c r="OA259" s="111"/>
      <c r="OB259" s="111"/>
      <c r="OC259" s="111"/>
      <c r="OD259" s="111"/>
      <c r="OE259" s="111"/>
      <c r="OF259" s="111"/>
      <c r="OG259" s="111"/>
      <c r="OH259" s="111"/>
      <c r="OI259" s="111"/>
      <c r="OJ259" s="111"/>
      <c r="OK259" s="111"/>
      <c r="OL259" s="111"/>
      <c r="OM259" s="111"/>
      <c r="ON259" s="111"/>
      <c r="OO259" s="111"/>
      <c r="OP259" s="111"/>
      <c r="OQ259" s="111"/>
      <c r="OR259" s="111"/>
      <c r="OS259" s="111"/>
      <c r="OT259" s="111"/>
      <c r="OU259" s="111"/>
      <c r="OV259" s="111"/>
      <c r="OW259" s="111"/>
      <c r="OX259" s="111"/>
      <c r="OY259" s="111"/>
      <c r="OZ259" s="111"/>
      <c r="PA259" s="111"/>
      <c r="PB259" s="111"/>
      <c r="PC259" s="111"/>
      <c r="PD259" s="111"/>
      <c r="PE259" s="111"/>
      <c r="PF259" s="111"/>
      <c r="PG259" s="111"/>
      <c r="PH259" s="111"/>
      <c r="PI259" s="111"/>
      <c r="PJ259" s="111"/>
      <c r="PK259" s="111"/>
      <c r="PL259" s="111"/>
      <c r="PM259" s="111"/>
      <c r="PN259" s="111"/>
      <c r="PO259" s="111"/>
      <c r="PP259" s="111"/>
      <c r="PQ259" s="111"/>
      <c r="PR259" s="111"/>
      <c r="PS259" s="111"/>
      <c r="PT259" s="111"/>
      <c r="PU259" s="111"/>
      <c r="PV259" s="111"/>
      <c r="PW259" s="111"/>
      <c r="PX259" s="111"/>
      <c r="PY259" s="111"/>
      <c r="PZ259" s="111"/>
      <c r="QA259" s="111"/>
      <c r="QB259" s="111"/>
      <c r="QC259" s="111"/>
      <c r="QD259" s="111"/>
      <c r="QE259" s="111"/>
      <c r="QF259" s="111"/>
      <c r="QG259" s="111"/>
      <c r="QH259" s="111"/>
      <c r="QI259" s="111"/>
      <c r="QJ259" s="111"/>
      <c r="QK259" s="111"/>
      <c r="QL259" s="111"/>
      <c r="QM259" s="111"/>
      <c r="QN259" s="111"/>
      <c r="QO259" s="111"/>
      <c r="QP259" s="111"/>
      <c r="QQ259" s="111"/>
      <c r="QR259" s="111"/>
      <c r="QS259" s="111"/>
      <c r="QT259" s="111"/>
      <c r="QU259" s="111"/>
      <c r="QV259" s="111"/>
      <c r="QW259" s="111"/>
      <c r="QX259" s="111"/>
      <c r="QY259" s="111"/>
      <c r="QZ259" s="111"/>
      <c r="RA259" s="111"/>
      <c r="RB259" s="111"/>
      <c r="RC259" s="111"/>
      <c r="RD259" s="111"/>
      <c r="RE259" s="111"/>
      <c r="RF259" s="111"/>
      <c r="RG259" s="111"/>
      <c r="RH259" s="111"/>
      <c r="RI259" s="111"/>
      <c r="RJ259" s="111"/>
      <c r="RK259" s="111"/>
      <c r="RL259" s="111"/>
      <c r="RM259" s="111"/>
      <c r="RN259" s="111"/>
      <c r="RO259" s="111"/>
      <c r="RP259" s="111"/>
      <c r="RQ259" s="111"/>
      <c r="RR259" s="111"/>
      <c r="RS259" s="111"/>
      <c r="RT259" s="111"/>
      <c r="RU259" s="111"/>
      <c r="RV259" s="111"/>
      <c r="RW259" s="111"/>
      <c r="RX259" s="111"/>
      <c r="RY259" s="111"/>
      <c r="RZ259" s="111"/>
      <c r="SA259" s="111"/>
      <c r="SB259" s="111"/>
      <c r="SC259" s="111"/>
      <c r="SD259" s="111"/>
      <c r="SE259" s="111"/>
      <c r="SF259" s="111"/>
      <c r="SG259" s="111"/>
      <c r="SH259" s="111"/>
      <c r="SI259" s="111"/>
      <c r="SJ259" s="111"/>
      <c r="SK259" s="111"/>
      <c r="SL259" s="111"/>
      <c r="SM259" s="111"/>
      <c r="SN259" s="111"/>
      <c r="SO259" s="111"/>
      <c r="SP259" s="111"/>
      <c r="SQ259" s="111"/>
      <c r="SR259" s="111"/>
      <c r="SS259" s="111"/>
      <c r="ST259" s="111"/>
      <c r="SU259" s="111"/>
      <c r="SV259" s="111"/>
      <c r="SW259" s="111"/>
      <c r="SX259" s="111"/>
      <c r="SY259" s="111"/>
      <c r="SZ259" s="111"/>
      <c r="TA259" s="111"/>
      <c r="TB259" s="111"/>
      <c r="TC259" s="111"/>
      <c r="TD259" s="111"/>
      <c r="TE259" s="111"/>
      <c r="TF259" s="111"/>
      <c r="TG259" s="111"/>
      <c r="TH259" s="111"/>
      <c r="TI259" s="111"/>
      <c r="TJ259" s="111"/>
      <c r="TK259" s="111"/>
      <c r="TL259" s="111"/>
      <c r="TM259" s="111"/>
      <c r="TN259" s="111"/>
      <c r="TO259" s="111"/>
      <c r="TP259" s="111"/>
      <c r="TQ259" s="111"/>
      <c r="TR259" s="111"/>
      <c r="TS259" s="111"/>
      <c r="TT259" s="111"/>
      <c r="TU259" s="111"/>
      <c r="TV259" s="111"/>
      <c r="TW259" s="111"/>
      <c r="TX259" s="111"/>
      <c r="TY259" s="111"/>
      <c r="TZ259" s="111"/>
      <c r="UA259" s="111"/>
      <c r="UB259" s="111"/>
      <c r="UC259" s="111"/>
      <c r="UD259" s="111"/>
      <c r="UE259" s="111"/>
      <c r="UF259" s="111"/>
      <c r="UG259" s="111"/>
      <c r="UH259" s="111"/>
      <c r="UI259" s="111"/>
      <c r="UJ259" s="111"/>
      <c r="UK259" s="111"/>
      <c r="UL259" s="111"/>
      <c r="UM259" s="111"/>
      <c r="UN259" s="111"/>
      <c r="UO259" s="111"/>
      <c r="UP259" s="111"/>
      <c r="UQ259" s="111"/>
      <c r="UR259" s="111"/>
      <c r="US259" s="111"/>
      <c r="UT259" s="111"/>
      <c r="UU259" s="111"/>
      <c r="UV259" s="111"/>
      <c r="UW259" s="111"/>
      <c r="UX259" s="111"/>
      <c r="UY259" s="111"/>
      <c r="UZ259" s="111"/>
      <c r="VA259" s="111"/>
      <c r="VB259" s="111"/>
      <c r="VC259" s="111"/>
      <c r="VD259" s="111"/>
      <c r="VE259" s="111"/>
      <c r="VF259" s="111"/>
      <c r="VG259" s="111"/>
      <c r="VH259" s="111"/>
      <c r="VI259" s="111"/>
      <c r="VJ259" s="111"/>
      <c r="VK259" s="111"/>
      <c r="VL259" s="111"/>
      <c r="VM259" s="111"/>
      <c r="VN259" s="111"/>
      <c r="VO259" s="111"/>
      <c r="VP259" s="111"/>
      <c r="VQ259" s="111"/>
      <c r="VR259" s="111"/>
      <c r="VS259" s="111"/>
      <c r="VT259" s="111"/>
      <c r="VU259" s="111"/>
      <c r="VV259" s="111"/>
      <c r="VW259" s="111"/>
      <c r="VX259" s="111"/>
      <c r="VY259" s="111"/>
      <c r="VZ259" s="111"/>
      <c r="WA259" s="111"/>
      <c r="WB259" s="111"/>
      <c r="WC259" s="111"/>
      <c r="WD259" s="111"/>
      <c r="WE259" s="111"/>
      <c r="WF259" s="111"/>
      <c r="WG259" s="111"/>
      <c r="WH259" s="111"/>
      <c r="WI259" s="111"/>
      <c r="WJ259" s="111"/>
      <c r="WK259" s="111"/>
      <c r="WL259" s="111"/>
      <c r="WM259" s="111"/>
      <c r="WN259" s="111"/>
      <c r="WO259" s="111"/>
      <c r="WP259" s="111"/>
      <c r="WQ259" s="111"/>
      <c r="WR259" s="111"/>
      <c r="WS259" s="111"/>
      <c r="WT259" s="111"/>
      <c r="WU259" s="111"/>
      <c r="WV259" s="111"/>
      <c r="WW259" s="111"/>
      <c r="WX259" s="111"/>
      <c r="WY259" s="111"/>
      <c r="WZ259" s="111"/>
      <c r="XA259" s="111"/>
      <c r="XB259" s="111"/>
      <c r="XC259" s="111"/>
      <c r="XD259" s="111"/>
      <c r="XE259" s="111"/>
      <c r="XF259" s="111"/>
      <c r="XG259" s="111"/>
      <c r="XH259" s="111"/>
      <c r="XI259" s="111"/>
      <c r="XJ259" s="111"/>
      <c r="XK259" s="111"/>
      <c r="XL259" s="111"/>
      <c r="XM259" s="111"/>
      <c r="XN259" s="111"/>
      <c r="XO259" s="111"/>
      <c r="XP259" s="111"/>
      <c r="XQ259" s="111"/>
      <c r="XR259" s="111"/>
      <c r="XS259" s="111"/>
      <c r="XT259" s="111"/>
      <c r="XU259" s="111"/>
      <c r="XV259" s="111"/>
      <c r="XW259" s="111"/>
      <c r="XX259" s="111"/>
      <c r="XY259" s="111"/>
      <c r="XZ259" s="111"/>
      <c r="YA259" s="111"/>
      <c r="YB259" s="111"/>
      <c r="YC259" s="111"/>
      <c r="YD259" s="111"/>
      <c r="YE259" s="111"/>
      <c r="YF259" s="111"/>
      <c r="YG259" s="111"/>
      <c r="YH259" s="111"/>
      <c r="YI259" s="111"/>
      <c r="YJ259" s="111"/>
      <c r="YK259" s="111"/>
      <c r="YL259" s="111"/>
      <c r="YM259" s="111"/>
      <c r="YN259" s="111"/>
      <c r="YO259" s="111"/>
      <c r="YP259" s="111"/>
      <c r="YQ259" s="111"/>
      <c r="YR259" s="111"/>
      <c r="YS259" s="111"/>
      <c r="YT259" s="111"/>
      <c r="YU259" s="111"/>
      <c r="YV259" s="111"/>
      <c r="YW259" s="111"/>
      <c r="YX259" s="111"/>
      <c r="YY259" s="111"/>
      <c r="YZ259" s="111"/>
      <c r="ZA259" s="111"/>
      <c r="ZB259" s="111"/>
      <c r="ZC259" s="111"/>
      <c r="ZD259" s="111"/>
      <c r="ZE259" s="111"/>
      <c r="ZF259" s="111"/>
      <c r="ZG259" s="111"/>
      <c r="ZH259" s="111"/>
      <c r="ZI259" s="111"/>
      <c r="ZJ259" s="111"/>
      <c r="ZK259" s="111"/>
      <c r="ZL259" s="111"/>
      <c r="ZM259" s="111"/>
      <c r="ZN259" s="111"/>
      <c r="ZO259" s="111"/>
      <c r="ZP259" s="111"/>
      <c r="ZQ259" s="111"/>
      <c r="ZR259" s="111"/>
      <c r="ZS259" s="111"/>
      <c r="ZT259" s="111"/>
      <c r="ZU259" s="111"/>
      <c r="ZV259" s="111"/>
      <c r="ZW259" s="111"/>
      <c r="ZX259" s="111"/>
      <c r="ZY259" s="111"/>
      <c r="ZZ259" s="111"/>
      <c r="AAA259" s="111"/>
      <c r="AAB259" s="111"/>
      <c r="AAC259" s="111"/>
      <c r="AAD259" s="111"/>
      <c r="AAE259" s="111"/>
      <c r="AAF259" s="111"/>
      <c r="AAG259" s="111"/>
      <c r="AAH259" s="111"/>
      <c r="AAI259" s="111"/>
      <c r="AAJ259" s="111"/>
      <c r="AAK259" s="111"/>
      <c r="AAL259" s="111"/>
      <c r="AAM259" s="111"/>
      <c r="AAN259" s="111"/>
      <c r="AAO259" s="111"/>
      <c r="AAP259" s="111"/>
      <c r="AAQ259" s="111"/>
      <c r="AAR259" s="111"/>
      <c r="AAS259" s="111"/>
      <c r="AAT259" s="111"/>
      <c r="AAU259" s="111"/>
      <c r="AAV259" s="111"/>
      <c r="AAW259" s="111"/>
      <c r="AAX259" s="111"/>
      <c r="AAY259" s="111"/>
      <c r="AAZ259" s="111"/>
      <c r="ABA259" s="111"/>
      <c r="ABB259" s="111"/>
      <c r="ABC259" s="111"/>
      <c r="ABD259" s="111"/>
      <c r="ABE259" s="111"/>
      <c r="ABF259" s="111"/>
      <c r="ABG259" s="111"/>
      <c r="ABH259" s="111"/>
      <c r="ABI259" s="111"/>
      <c r="ABJ259" s="111"/>
      <c r="ABK259" s="111"/>
      <c r="ABL259" s="111"/>
      <c r="ABM259" s="111"/>
      <c r="ABN259" s="111"/>
      <c r="ABO259" s="111"/>
      <c r="ABP259" s="111"/>
      <c r="ABQ259" s="111"/>
      <c r="ABR259" s="111"/>
      <c r="ABS259" s="111"/>
      <c r="ABT259" s="111"/>
      <c r="ABU259" s="111"/>
      <c r="ABV259" s="111"/>
      <c r="ABW259" s="111"/>
      <c r="ABX259" s="111"/>
      <c r="ABY259" s="111"/>
      <c r="ABZ259" s="111"/>
      <c r="ACA259" s="111"/>
      <c r="ACB259" s="111"/>
      <c r="ACC259" s="111"/>
      <c r="ACD259" s="111"/>
      <c r="ACE259" s="111"/>
      <c r="ACF259" s="111"/>
      <c r="ACG259" s="111"/>
      <c r="ACH259" s="111"/>
      <c r="ACI259" s="111"/>
      <c r="ACJ259" s="111"/>
      <c r="ACK259" s="111"/>
      <c r="ACL259" s="111"/>
      <c r="ACM259" s="111"/>
      <c r="ACN259" s="111"/>
      <c r="ACO259" s="111"/>
      <c r="ACP259" s="111"/>
      <c r="ACQ259" s="111"/>
      <c r="ACR259" s="111"/>
      <c r="ACS259" s="111"/>
      <c r="ACT259" s="111"/>
      <c r="ACU259" s="111"/>
      <c r="ACV259" s="111"/>
      <c r="ACW259" s="111"/>
      <c r="ACX259" s="111"/>
      <c r="ACY259" s="111"/>
      <c r="ACZ259" s="111"/>
      <c r="ADA259" s="111"/>
      <c r="ADB259" s="111"/>
      <c r="ADC259" s="111"/>
      <c r="ADD259" s="111"/>
      <c r="ADE259" s="111"/>
      <c r="ADF259" s="111"/>
      <c r="ADG259" s="111"/>
      <c r="ADH259" s="111"/>
      <c r="ADI259" s="111"/>
      <c r="ADJ259" s="111"/>
      <c r="ADK259" s="111"/>
      <c r="ADL259" s="111"/>
      <c r="ADM259" s="111"/>
      <c r="ADN259" s="111"/>
      <c r="ADO259" s="111"/>
      <c r="ADP259" s="111"/>
      <c r="ADQ259" s="111"/>
      <c r="ADR259" s="111"/>
      <c r="ADS259" s="111"/>
      <c r="ADT259" s="111"/>
      <c r="ADU259" s="111"/>
      <c r="ADV259" s="111"/>
      <c r="ADW259" s="111"/>
      <c r="ADX259" s="111"/>
      <c r="ADY259" s="111"/>
      <c r="ADZ259" s="111"/>
      <c r="AEA259" s="111"/>
      <c r="AEB259" s="111"/>
      <c r="AEC259" s="111"/>
      <c r="AED259" s="111"/>
      <c r="AEE259" s="111"/>
      <c r="AEF259" s="111"/>
      <c r="AEG259" s="111"/>
      <c r="AEH259" s="111"/>
      <c r="AEI259" s="111"/>
      <c r="AEJ259" s="111"/>
      <c r="AEK259" s="111"/>
      <c r="AEL259" s="111"/>
      <c r="AEM259" s="111"/>
      <c r="AEN259" s="111"/>
      <c r="AEO259" s="111"/>
      <c r="AEP259" s="111"/>
      <c r="AEQ259" s="111"/>
      <c r="AER259" s="111"/>
      <c r="AES259" s="111"/>
      <c r="AET259" s="111"/>
      <c r="AEU259" s="111"/>
      <c r="AEV259" s="111"/>
      <c r="AEW259" s="111"/>
      <c r="AEX259" s="111"/>
      <c r="AEY259" s="111"/>
      <c r="AEZ259" s="111"/>
      <c r="AFA259" s="111"/>
      <c r="AFB259" s="111"/>
      <c r="AFC259" s="111"/>
      <c r="AFD259" s="111"/>
      <c r="AFE259" s="111"/>
      <c r="AFF259" s="111"/>
      <c r="AFG259" s="111"/>
      <c r="AFH259" s="111"/>
      <c r="AFI259" s="111"/>
      <c r="AFJ259" s="111"/>
      <c r="AFK259" s="111"/>
      <c r="AFL259" s="111"/>
      <c r="AFM259" s="111"/>
      <c r="AFN259" s="111"/>
      <c r="AFO259" s="111"/>
      <c r="AFP259" s="111"/>
      <c r="AFQ259" s="111"/>
      <c r="AFR259" s="111"/>
      <c r="AFS259" s="111"/>
      <c r="AFT259" s="111"/>
      <c r="AFU259" s="111"/>
      <c r="AFV259" s="111"/>
      <c r="AFW259" s="111"/>
      <c r="AFX259" s="111"/>
      <c r="AFY259" s="111"/>
      <c r="AFZ259" s="111"/>
      <c r="AGA259" s="111"/>
      <c r="AGB259" s="111"/>
      <c r="AGC259" s="111"/>
      <c r="AGD259" s="111"/>
      <c r="AGE259" s="111"/>
      <c r="AGF259" s="111"/>
      <c r="AGG259" s="111"/>
      <c r="AGH259" s="111"/>
      <c r="AGI259" s="111"/>
      <c r="AGJ259" s="111"/>
      <c r="AGK259" s="111"/>
      <c r="AGL259" s="111"/>
      <c r="AGM259" s="111"/>
      <c r="AGN259" s="111"/>
      <c r="AGO259" s="111"/>
      <c r="AGP259" s="111"/>
      <c r="AGQ259" s="111"/>
      <c r="AGR259" s="111"/>
      <c r="AGS259" s="111"/>
      <c r="AGT259" s="111"/>
      <c r="AGU259" s="111"/>
      <c r="AGV259" s="111"/>
      <c r="AGW259" s="111"/>
      <c r="AGX259" s="111"/>
      <c r="AGY259" s="111"/>
      <c r="AGZ259" s="111"/>
      <c r="AHA259" s="111"/>
      <c r="AHB259" s="111"/>
      <c r="AHC259" s="111"/>
      <c r="AHD259" s="111"/>
      <c r="AHE259" s="111"/>
      <c r="AHF259" s="111"/>
      <c r="AHG259" s="111"/>
      <c r="AHH259" s="111"/>
      <c r="AHI259" s="111"/>
      <c r="AHJ259" s="111"/>
      <c r="AHK259" s="111"/>
      <c r="AHL259" s="111"/>
      <c r="AHM259" s="111"/>
      <c r="AHN259" s="111"/>
      <c r="AHO259" s="111"/>
      <c r="AHP259" s="111"/>
      <c r="AHQ259" s="111"/>
      <c r="AHR259" s="111"/>
      <c r="AHS259" s="111"/>
      <c r="AHT259" s="111"/>
      <c r="AHU259" s="111"/>
      <c r="AHV259" s="111"/>
      <c r="AHW259" s="111"/>
      <c r="AHX259" s="111"/>
      <c r="AHY259" s="111"/>
      <c r="AHZ259" s="111"/>
      <c r="AIA259" s="111"/>
      <c r="AIB259" s="111"/>
      <c r="AIC259" s="111"/>
      <c r="AID259" s="111"/>
      <c r="AIE259" s="111"/>
      <c r="AIF259" s="111"/>
      <c r="AIG259" s="111"/>
      <c r="AIH259" s="111"/>
      <c r="AII259" s="111"/>
      <c r="AIJ259" s="111"/>
      <c r="AIK259" s="111"/>
      <c r="AIL259" s="111"/>
      <c r="AIM259" s="111"/>
      <c r="AIN259" s="111"/>
      <c r="AIO259" s="111"/>
      <c r="AIP259" s="111"/>
      <c r="AIQ259" s="111"/>
      <c r="AIR259" s="111"/>
      <c r="AIS259" s="111"/>
      <c r="AIT259" s="111"/>
      <c r="AIU259" s="111"/>
      <c r="AIV259" s="111"/>
      <c r="AIW259" s="111"/>
      <c r="AIX259" s="111"/>
      <c r="AIY259" s="111"/>
      <c r="AIZ259" s="111"/>
      <c r="AJA259" s="111"/>
      <c r="AJB259" s="111"/>
      <c r="AJC259" s="111"/>
      <c r="AJD259" s="111"/>
      <c r="AJE259" s="111"/>
      <c r="AJF259" s="111"/>
      <c r="AJG259" s="111"/>
      <c r="AJH259" s="111"/>
      <c r="AJI259" s="111"/>
      <c r="AJJ259" s="111"/>
      <c r="AJK259" s="111"/>
      <c r="AJL259" s="111"/>
      <c r="AJM259" s="111"/>
      <c r="AJN259" s="111"/>
      <c r="AJO259" s="111"/>
      <c r="AJP259" s="111"/>
      <c r="AJQ259" s="111"/>
      <c r="AJR259" s="111"/>
      <c r="AJS259" s="111"/>
      <c r="AJT259" s="111"/>
      <c r="AJU259" s="111"/>
      <c r="AJV259" s="111"/>
      <c r="AJW259" s="111"/>
      <c r="AJX259" s="111"/>
      <c r="AJY259" s="111"/>
      <c r="AJZ259" s="111"/>
      <c r="AKA259" s="111"/>
      <c r="AKB259" s="111"/>
      <c r="AKC259" s="111"/>
      <c r="AKD259" s="111"/>
      <c r="AKE259" s="111"/>
      <c r="AKF259" s="111"/>
      <c r="AKG259" s="111"/>
      <c r="AKH259" s="111"/>
      <c r="AKI259" s="111"/>
      <c r="AKJ259" s="111"/>
      <c r="AKK259" s="111"/>
      <c r="AKL259" s="111"/>
      <c r="AKM259" s="111"/>
      <c r="AKN259" s="111"/>
      <c r="AKO259" s="111"/>
      <c r="AKP259" s="111"/>
      <c r="AKQ259" s="111"/>
      <c r="AKR259" s="111"/>
      <c r="AKS259" s="111"/>
      <c r="AKT259" s="111"/>
      <c r="AKU259" s="111"/>
      <c r="AKV259" s="111"/>
      <c r="AKW259" s="111"/>
      <c r="AKX259" s="111"/>
      <c r="AKY259" s="111"/>
      <c r="AKZ259" s="111"/>
      <c r="ALA259" s="111"/>
      <c r="ALB259" s="111"/>
      <c r="ALC259" s="111"/>
      <c r="ALD259" s="111"/>
      <c r="ALE259" s="111"/>
      <c r="ALF259" s="111"/>
      <c r="ALG259" s="111"/>
      <c r="ALH259" s="111"/>
      <c r="ALI259" s="111"/>
      <c r="ALJ259" s="111"/>
      <c r="ALK259" s="111"/>
      <c r="ALL259" s="111"/>
      <c r="ALM259" s="111"/>
      <c r="ALN259" s="111"/>
      <c r="ALO259" s="111"/>
      <c r="ALP259" s="111"/>
      <c r="ALQ259" s="111"/>
      <c r="ALR259" s="111"/>
      <c r="ALS259" s="111"/>
      <c r="ALT259" s="111"/>
      <c r="ALU259" s="111"/>
      <c r="ALV259" s="111"/>
      <c r="ALW259" s="111"/>
      <c r="ALX259" s="111"/>
      <c r="ALY259" s="111"/>
      <c r="ALZ259" s="111"/>
      <c r="AMA259" s="111"/>
      <c r="AMB259" s="111"/>
      <c r="AMC259" s="111"/>
      <c r="AMD259" s="111"/>
      <c r="AME259" s="111"/>
      <c r="AMF259" s="111"/>
      <c r="AMG259" s="111"/>
      <c r="AMH259" s="111"/>
      <c r="AMI259" s="111"/>
      <c r="AMJ259" s="111"/>
    </row>
    <row r="260" spans="1:1024" x14ac:dyDescent="0.25">
      <c r="A260" s="372" t="s">
        <v>931</v>
      </c>
      <c r="B260" s="257">
        <v>260</v>
      </c>
      <c r="C260" s="258" t="s">
        <v>24383</v>
      </c>
      <c r="D260" s="290" t="s">
        <v>932</v>
      </c>
      <c r="E260" s="286"/>
      <c r="F260" s="291"/>
      <c r="G260" s="280"/>
      <c r="H260" s="280"/>
      <c r="I260" s="492" t="s">
        <v>750</v>
      </c>
      <c r="J260" s="292"/>
      <c r="K260" s="293"/>
      <c r="L260" s="293"/>
      <c r="M260" s="293"/>
      <c r="N260" s="293"/>
      <c r="O260" s="293"/>
      <c r="P260" s="293"/>
      <c r="Q260" s="293"/>
      <c r="R260" s="293"/>
      <c r="S260" s="293"/>
      <c r="T260" s="293" t="s">
        <v>748</v>
      </c>
      <c r="U260" s="293"/>
      <c r="V260" s="293"/>
      <c r="W260" s="283">
        <f t="shared" si="113"/>
        <v>100</v>
      </c>
      <c r="X260" s="283">
        <f t="shared" si="125"/>
        <v>100</v>
      </c>
      <c r="Y260" s="283">
        <f t="shared" si="126"/>
        <v>100</v>
      </c>
      <c r="Z260" s="283">
        <f t="shared" si="114"/>
        <v>100</v>
      </c>
      <c r="AA260" s="283">
        <f t="shared" si="115"/>
        <v>100</v>
      </c>
      <c r="AB260" s="287">
        <f t="shared" si="116"/>
        <v>100</v>
      </c>
      <c r="AC260" s="287">
        <f t="shared" si="117"/>
        <v>100</v>
      </c>
      <c r="AD260" s="287">
        <f t="shared" si="118"/>
        <v>0.3</v>
      </c>
      <c r="AE260" s="284">
        <f t="shared" si="124"/>
        <v>100</v>
      </c>
      <c r="AF260" s="284">
        <f t="shared" si="123"/>
        <v>100</v>
      </c>
      <c r="AG260" s="268">
        <f t="shared" si="119"/>
        <v>100</v>
      </c>
      <c r="AH260" s="268">
        <f t="shared" si="120"/>
        <v>100</v>
      </c>
      <c r="AI260" s="268">
        <f t="shared" si="121"/>
        <v>100</v>
      </c>
      <c r="AJ260" s="268">
        <f t="shared" si="122"/>
        <v>100</v>
      </c>
      <c r="AK260" s="501" t="s">
        <v>750</v>
      </c>
      <c r="AL260" s="408"/>
      <c r="AM260" s="357"/>
      <c r="AN260" s="511"/>
      <c r="AO260" s="357"/>
      <c r="AP260" s="357"/>
      <c r="AQ260" s="286"/>
      <c r="AR260" s="171" t="s">
        <v>933</v>
      </c>
      <c r="AS260" s="171"/>
      <c r="AT260" s="286"/>
      <c r="AU260" s="286"/>
      <c r="AV260" s="170"/>
    </row>
    <row r="261" spans="1:1024" x14ac:dyDescent="0.25">
      <c r="A261" s="372" t="s">
        <v>934</v>
      </c>
      <c r="B261" s="257">
        <v>261</v>
      </c>
      <c r="C261" s="258" t="s">
        <v>24384</v>
      </c>
      <c r="D261" s="290" t="s">
        <v>5791</v>
      </c>
      <c r="E261" s="286"/>
      <c r="F261" s="291"/>
      <c r="G261" s="280"/>
      <c r="H261" s="280"/>
      <c r="I261" s="492" t="s">
        <v>750</v>
      </c>
      <c r="J261" s="292"/>
      <c r="K261" s="293"/>
      <c r="L261" s="293"/>
      <c r="M261" s="293"/>
      <c r="N261" s="293"/>
      <c r="O261" s="293"/>
      <c r="P261" s="293"/>
      <c r="Q261" s="293"/>
      <c r="R261" s="293"/>
      <c r="S261" s="293"/>
      <c r="T261" s="293" t="s">
        <v>748</v>
      </c>
      <c r="U261" s="293"/>
      <c r="V261" s="293"/>
      <c r="W261" s="283">
        <f t="shared" si="113"/>
        <v>100</v>
      </c>
      <c r="X261" s="283">
        <f t="shared" si="125"/>
        <v>100</v>
      </c>
      <c r="Y261" s="283">
        <f t="shared" si="126"/>
        <v>100</v>
      </c>
      <c r="Z261" s="283">
        <f t="shared" si="114"/>
        <v>100</v>
      </c>
      <c r="AA261" s="283">
        <f t="shared" si="115"/>
        <v>100</v>
      </c>
      <c r="AB261" s="287">
        <f t="shared" si="116"/>
        <v>100</v>
      </c>
      <c r="AC261" s="287">
        <f t="shared" si="117"/>
        <v>100</v>
      </c>
      <c r="AD261" s="287">
        <f t="shared" si="118"/>
        <v>0.3</v>
      </c>
      <c r="AE261" s="284">
        <f t="shared" si="124"/>
        <v>100</v>
      </c>
      <c r="AF261" s="284">
        <f t="shared" si="123"/>
        <v>100</v>
      </c>
      <c r="AG261" s="268">
        <f t="shared" si="119"/>
        <v>100</v>
      </c>
      <c r="AH261" s="268">
        <f t="shared" si="120"/>
        <v>100</v>
      </c>
      <c r="AI261" s="268">
        <f t="shared" si="121"/>
        <v>100</v>
      </c>
      <c r="AJ261" s="268">
        <f t="shared" si="122"/>
        <v>100</v>
      </c>
      <c r="AK261" s="501" t="s">
        <v>750</v>
      </c>
      <c r="AL261" s="408"/>
      <c r="AM261" s="357"/>
      <c r="AN261" s="511"/>
      <c r="AO261" s="357"/>
      <c r="AP261" s="357"/>
      <c r="AQ261" s="286"/>
      <c r="AR261" s="382" t="s">
        <v>24385</v>
      </c>
      <c r="AS261" s="382"/>
      <c r="AT261" s="286"/>
      <c r="AU261" s="286"/>
      <c r="AV261" s="111"/>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c r="BR261" s="170"/>
      <c r="BS261" s="170"/>
      <c r="BT261" s="170"/>
      <c r="BU261" s="170"/>
      <c r="BV261" s="170"/>
      <c r="BW261" s="170"/>
      <c r="BX261" s="170"/>
      <c r="BY261" s="170"/>
      <c r="BZ261" s="170"/>
      <c r="CA261" s="170"/>
      <c r="CB261" s="170"/>
      <c r="CC261" s="170"/>
      <c r="CD261" s="170"/>
      <c r="CE261" s="170"/>
      <c r="CF261" s="170"/>
      <c r="CG261" s="170"/>
      <c r="CH261" s="170"/>
      <c r="CI261" s="170"/>
      <c r="CJ261" s="170"/>
      <c r="CK261" s="170"/>
      <c r="CL261" s="170"/>
      <c r="CM261" s="170"/>
      <c r="CN261" s="170"/>
      <c r="CO261" s="170"/>
      <c r="CP261" s="170"/>
      <c r="CQ261" s="170"/>
      <c r="CR261" s="170"/>
      <c r="CS261" s="170"/>
      <c r="CT261" s="170"/>
      <c r="CU261" s="170"/>
      <c r="CV261" s="170"/>
      <c r="CW261" s="170"/>
      <c r="CX261" s="170"/>
      <c r="CY261" s="170"/>
      <c r="CZ261" s="170"/>
      <c r="DA261" s="170"/>
      <c r="DB261" s="170"/>
      <c r="DC261" s="170"/>
      <c r="DD261" s="170"/>
      <c r="DE261" s="170"/>
      <c r="DF261" s="170"/>
      <c r="DG261" s="170"/>
      <c r="DH261" s="170"/>
      <c r="DI261" s="170"/>
      <c r="DJ261" s="170"/>
      <c r="DK261" s="170"/>
      <c r="DL261" s="170"/>
      <c r="DM261" s="170"/>
      <c r="DN261" s="170"/>
      <c r="DO261" s="170"/>
      <c r="DP261" s="170"/>
      <c r="DQ261" s="170"/>
      <c r="DR261" s="170"/>
      <c r="DS261" s="170"/>
      <c r="DT261" s="170"/>
      <c r="DU261" s="170"/>
      <c r="DV261" s="170"/>
      <c r="DW261" s="170"/>
      <c r="DX261" s="170"/>
      <c r="DY261" s="170"/>
      <c r="DZ261" s="170"/>
      <c r="EA261" s="170"/>
      <c r="EB261" s="170"/>
      <c r="EC261" s="170"/>
      <c r="ED261" s="170"/>
      <c r="EE261" s="170"/>
      <c r="EF261" s="170"/>
      <c r="EG261" s="170"/>
      <c r="EH261" s="170"/>
      <c r="EI261" s="170"/>
      <c r="EJ261" s="170"/>
      <c r="EK261" s="170"/>
      <c r="EL261" s="170"/>
      <c r="EM261" s="170"/>
      <c r="EN261" s="170"/>
      <c r="EO261" s="170"/>
      <c r="EP261" s="170"/>
      <c r="EQ261" s="170"/>
      <c r="ER261" s="170"/>
      <c r="ES261" s="170"/>
      <c r="ET261" s="170"/>
      <c r="EU261" s="170"/>
      <c r="EV261" s="170"/>
      <c r="EW261" s="170"/>
      <c r="EX261" s="170"/>
      <c r="EY261" s="170"/>
      <c r="EZ261" s="170"/>
      <c r="FA261" s="170"/>
      <c r="FB261" s="170"/>
      <c r="FC261" s="170"/>
      <c r="FD261" s="170"/>
      <c r="FE261" s="170"/>
      <c r="FF261" s="170"/>
      <c r="FG261" s="170"/>
      <c r="FH261" s="170"/>
      <c r="FI261" s="170"/>
      <c r="FJ261" s="170"/>
      <c r="FK261" s="170"/>
      <c r="FL261" s="170"/>
      <c r="FM261" s="170"/>
      <c r="FN261" s="170"/>
      <c r="FO261" s="170"/>
      <c r="FP261" s="170"/>
      <c r="FQ261" s="170"/>
      <c r="FR261" s="170"/>
      <c r="FS261" s="170"/>
      <c r="FT261" s="170"/>
      <c r="FU261" s="170"/>
      <c r="FV261" s="170"/>
      <c r="FW261" s="170"/>
      <c r="FX261" s="170"/>
      <c r="FY261" s="170"/>
      <c r="FZ261" s="170"/>
      <c r="GA261" s="170"/>
      <c r="GB261" s="170"/>
      <c r="GC261" s="170"/>
      <c r="GD261" s="170"/>
      <c r="GE261" s="170"/>
      <c r="GF261" s="170"/>
      <c r="GG261" s="170"/>
      <c r="GH261" s="170"/>
      <c r="GI261" s="170"/>
      <c r="GJ261" s="170"/>
      <c r="GK261" s="170"/>
      <c r="GL261" s="170"/>
      <c r="GM261" s="170"/>
      <c r="GN261" s="170"/>
      <c r="GO261" s="170"/>
      <c r="GP261" s="170"/>
      <c r="GQ261" s="170"/>
      <c r="GR261" s="170"/>
      <c r="GS261" s="170"/>
      <c r="GT261" s="170"/>
      <c r="GU261" s="170"/>
      <c r="GV261" s="170"/>
      <c r="GW261" s="170"/>
      <c r="GX261" s="170"/>
      <c r="GY261" s="170"/>
      <c r="GZ261" s="170"/>
      <c r="HA261" s="170"/>
      <c r="HB261" s="170"/>
      <c r="HC261" s="170"/>
      <c r="HD261" s="170"/>
      <c r="HE261" s="170"/>
      <c r="HF261" s="170"/>
      <c r="HG261" s="170"/>
      <c r="HH261" s="170"/>
      <c r="HI261" s="170"/>
      <c r="HJ261" s="170"/>
      <c r="HK261" s="170"/>
      <c r="HL261" s="170"/>
      <c r="HM261" s="170"/>
      <c r="HN261" s="170"/>
      <c r="HO261" s="170"/>
      <c r="HP261" s="170"/>
      <c r="HQ261" s="170"/>
      <c r="HR261" s="170"/>
      <c r="HS261" s="170"/>
      <c r="HT261" s="170"/>
      <c r="HU261" s="170"/>
      <c r="HV261" s="170"/>
      <c r="HW261" s="170"/>
      <c r="HX261" s="170"/>
      <c r="HY261" s="170"/>
      <c r="HZ261" s="170"/>
      <c r="IA261" s="170"/>
      <c r="IB261" s="170"/>
      <c r="IC261" s="170"/>
      <c r="ID261" s="170"/>
      <c r="IE261" s="170"/>
      <c r="IF261" s="170"/>
      <c r="IG261" s="170"/>
      <c r="IH261" s="170"/>
      <c r="II261" s="170"/>
      <c r="IJ261" s="170"/>
      <c r="IK261" s="170"/>
      <c r="IL261" s="170"/>
      <c r="IM261" s="170"/>
      <c r="IN261" s="170"/>
      <c r="IO261" s="170"/>
      <c r="IP261" s="170"/>
      <c r="IQ261" s="170"/>
      <c r="IR261" s="170"/>
      <c r="IS261" s="170"/>
      <c r="IT261" s="170"/>
      <c r="IU261" s="170"/>
      <c r="IV261" s="170"/>
      <c r="IW261" s="170"/>
      <c r="IX261" s="170"/>
      <c r="IY261" s="170"/>
      <c r="IZ261" s="170"/>
      <c r="JA261" s="170"/>
      <c r="JB261" s="170"/>
      <c r="JC261" s="170"/>
      <c r="JD261" s="170"/>
      <c r="JE261" s="170"/>
      <c r="JF261" s="170"/>
      <c r="JG261" s="170"/>
      <c r="JH261" s="170"/>
      <c r="JI261" s="170"/>
      <c r="JJ261" s="170"/>
      <c r="JK261" s="170"/>
      <c r="JL261" s="170"/>
      <c r="JM261" s="170"/>
      <c r="JN261" s="170"/>
      <c r="JO261" s="170"/>
      <c r="JP261" s="170"/>
      <c r="JQ261" s="170"/>
      <c r="JR261" s="170"/>
      <c r="JS261" s="170"/>
      <c r="JT261" s="170"/>
      <c r="JU261" s="170"/>
      <c r="JV261" s="170"/>
      <c r="JW261" s="170"/>
      <c r="JX261" s="170"/>
      <c r="JY261" s="170"/>
      <c r="JZ261" s="170"/>
      <c r="KA261" s="170"/>
      <c r="KB261" s="170"/>
      <c r="KC261" s="170"/>
      <c r="KD261" s="170"/>
      <c r="KE261" s="170"/>
      <c r="KF261" s="170"/>
      <c r="KG261" s="170"/>
      <c r="KH261" s="170"/>
      <c r="KI261" s="170"/>
      <c r="KJ261" s="170"/>
      <c r="KK261" s="170"/>
      <c r="KL261" s="170"/>
      <c r="KM261" s="170"/>
      <c r="KN261" s="170"/>
      <c r="KO261" s="170"/>
      <c r="KP261" s="170"/>
      <c r="KQ261" s="170"/>
      <c r="KR261" s="170"/>
      <c r="KS261" s="170"/>
      <c r="KT261" s="170"/>
      <c r="KU261" s="170"/>
      <c r="KV261" s="170"/>
      <c r="KW261" s="170"/>
      <c r="KX261" s="170"/>
      <c r="KY261" s="170"/>
      <c r="KZ261" s="170"/>
      <c r="LA261" s="170"/>
      <c r="LB261" s="170"/>
      <c r="LC261" s="170"/>
      <c r="LD261" s="170"/>
      <c r="LE261" s="170"/>
      <c r="LF261" s="170"/>
      <c r="LG261" s="170"/>
      <c r="LH261" s="170"/>
      <c r="LI261" s="170"/>
      <c r="LJ261" s="170"/>
      <c r="LK261" s="170"/>
      <c r="LL261" s="170"/>
      <c r="LM261" s="170"/>
      <c r="LN261" s="170"/>
      <c r="LO261" s="170"/>
      <c r="LP261" s="170"/>
      <c r="LQ261" s="170"/>
      <c r="LR261" s="170"/>
      <c r="LS261" s="170"/>
      <c r="LT261" s="170"/>
      <c r="LU261" s="170"/>
      <c r="LV261" s="170"/>
      <c r="LW261" s="170"/>
      <c r="LX261" s="170"/>
      <c r="LY261" s="170"/>
      <c r="LZ261" s="170"/>
      <c r="MA261" s="170"/>
      <c r="MB261" s="170"/>
      <c r="MC261" s="170"/>
      <c r="MD261" s="170"/>
      <c r="ME261" s="170"/>
      <c r="MF261" s="170"/>
      <c r="MG261" s="170"/>
      <c r="MH261" s="170"/>
      <c r="MI261" s="170"/>
      <c r="MJ261" s="170"/>
      <c r="MK261" s="170"/>
      <c r="ML261" s="170"/>
      <c r="MM261" s="170"/>
      <c r="MN261" s="170"/>
      <c r="MO261" s="170"/>
      <c r="MP261" s="170"/>
      <c r="MQ261" s="170"/>
      <c r="MR261" s="170"/>
      <c r="MS261" s="170"/>
      <c r="MT261" s="170"/>
      <c r="MU261" s="170"/>
      <c r="MV261" s="170"/>
      <c r="MW261" s="170"/>
      <c r="MX261" s="170"/>
      <c r="MY261" s="170"/>
      <c r="MZ261" s="170"/>
      <c r="NA261" s="170"/>
      <c r="NB261" s="170"/>
      <c r="NC261" s="170"/>
      <c r="ND261" s="170"/>
      <c r="NE261" s="170"/>
      <c r="NF261" s="170"/>
      <c r="NG261" s="170"/>
      <c r="NH261" s="170"/>
      <c r="NI261" s="170"/>
      <c r="NJ261" s="170"/>
      <c r="NK261" s="170"/>
      <c r="NL261" s="170"/>
      <c r="NM261" s="170"/>
      <c r="NN261" s="170"/>
      <c r="NO261" s="170"/>
      <c r="NP261" s="170"/>
      <c r="NQ261" s="170"/>
      <c r="NR261" s="170"/>
      <c r="NS261" s="170"/>
      <c r="NT261" s="170"/>
      <c r="NU261" s="170"/>
      <c r="NV261" s="170"/>
      <c r="NW261" s="170"/>
      <c r="NX261" s="170"/>
      <c r="NY261" s="170"/>
      <c r="NZ261" s="170"/>
      <c r="OA261" s="170"/>
      <c r="OB261" s="170"/>
      <c r="OC261" s="170"/>
      <c r="OD261" s="170"/>
      <c r="OE261" s="170"/>
      <c r="OF261" s="170"/>
      <c r="OG261" s="170"/>
      <c r="OH261" s="170"/>
      <c r="OI261" s="170"/>
      <c r="OJ261" s="170"/>
      <c r="OK261" s="170"/>
      <c r="OL261" s="170"/>
      <c r="OM261" s="170"/>
      <c r="ON261" s="170"/>
      <c r="OO261" s="170"/>
      <c r="OP261" s="170"/>
      <c r="OQ261" s="170"/>
      <c r="OR261" s="170"/>
      <c r="OS261" s="170"/>
      <c r="OT261" s="170"/>
      <c r="OU261" s="170"/>
      <c r="OV261" s="170"/>
      <c r="OW261" s="170"/>
      <c r="OX261" s="170"/>
      <c r="OY261" s="170"/>
      <c r="OZ261" s="170"/>
      <c r="PA261" s="170"/>
      <c r="PB261" s="170"/>
      <c r="PC261" s="170"/>
      <c r="PD261" s="170"/>
      <c r="PE261" s="170"/>
      <c r="PF261" s="170"/>
      <c r="PG261" s="170"/>
      <c r="PH261" s="170"/>
      <c r="PI261" s="170"/>
      <c r="PJ261" s="170"/>
      <c r="PK261" s="170"/>
      <c r="PL261" s="170"/>
      <c r="PM261" s="170"/>
      <c r="PN261" s="170"/>
      <c r="PO261" s="170"/>
      <c r="PP261" s="170"/>
      <c r="PQ261" s="170"/>
      <c r="PR261" s="170"/>
      <c r="PS261" s="170"/>
      <c r="PT261" s="170"/>
      <c r="PU261" s="170"/>
      <c r="PV261" s="170"/>
      <c r="PW261" s="170"/>
      <c r="PX261" s="170"/>
      <c r="PY261" s="170"/>
      <c r="PZ261" s="170"/>
      <c r="QA261" s="170"/>
      <c r="QB261" s="170"/>
      <c r="QC261" s="170"/>
      <c r="QD261" s="170"/>
      <c r="QE261" s="170"/>
      <c r="QF261" s="170"/>
      <c r="QG261" s="170"/>
      <c r="QH261" s="170"/>
      <c r="QI261" s="170"/>
      <c r="QJ261" s="170"/>
      <c r="QK261" s="170"/>
      <c r="QL261" s="170"/>
      <c r="QM261" s="170"/>
      <c r="QN261" s="170"/>
      <c r="QO261" s="170"/>
      <c r="QP261" s="170"/>
      <c r="QQ261" s="170"/>
      <c r="QR261" s="170"/>
      <c r="QS261" s="170"/>
      <c r="QT261" s="170"/>
      <c r="QU261" s="170"/>
      <c r="QV261" s="170"/>
      <c r="QW261" s="170"/>
      <c r="QX261" s="170"/>
      <c r="QY261" s="170"/>
      <c r="QZ261" s="170"/>
      <c r="RA261" s="170"/>
      <c r="RB261" s="170"/>
      <c r="RC261" s="170"/>
      <c r="RD261" s="170"/>
      <c r="RE261" s="170"/>
      <c r="RF261" s="170"/>
      <c r="RG261" s="170"/>
      <c r="RH261" s="170"/>
      <c r="RI261" s="170"/>
      <c r="RJ261" s="170"/>
      <c r="RK261" s="170"/>
      <c r="RL261" s="170"/>
      <c r="RM261" s="170"/>
      <c r="RN261" s="170"/>
      <c r="RO261" s="170"/>
      <c r="RP261" s="170"/>
      <c r="RQ261" s="170"/>
      <c r="RR261" s="170"/>
      <c r="RS261" s="170"/>
      <c r="RT261" s="170"/>
      <c r="RU261" s="170"/>
      <c r="RV261" s="170"/>
      <c r="RW261" s="170"/>
      <c r="RX261" s="170"/>
      <c r="RY261" s="170"/>
      <c r="RZ261" s="170"/>
      <c r="SA261" s="170"/>
      <c r="SB261" s="170"/>
      <c r="SC261" s="170"/>
      <c r="SD261" s="170"/>
      <c r="SE261" s="170"/>
      <c r="SF261" s="170"/>
      <c r="SG261" s="170"/>
      <c r="SH261" s="170"/>
      <c r="SI261" s="170"/>
      <c r="SJ261" s="170"/>
      <c r="SK261" s="170"/>
      <c r="SL261" s="170"/>
      <c r="SM261" s="170"/>
      <c r="SN261" s="170"/>
      <c r="SO261" s="170"/>
      <c r="SP261" s="170"/>
      <c r="SQ261" s="170"/>
      <c r="SR261" s="170"/>
      <c r="SS261" s="170"/>
      <c r="ST261" s="170"/>
      <c r="SU261" s="170"/>
      <c r="SV261" s="170"/>
      <c r="SW261" s="170"/>
      <c r="SX261" s="170"/>
      <c r="SY261" s="170"/>
      <c r="SZ261" s="170"/>
      <c r="TA261" s="170"/>
      <c r="TB261" s="170"/>
      <c r="TC261" s="170"/>
      <c r="TD261" s="170"/>
      <c r="TE261" s="170"/>
      <c r="TF261" s="170"/>
      <c r="TG261" s="170"/>
      <c r="TH261" s="170"/>
      <c r="TI261" s="170"/>
      <c r="TJ261" s="170"/>
      <c r="TK261" s="170"/>
      <c r="TL261" s="170"/>
      <c r="TM261" s="170"/>
      <c r="TN261" s="170"/>
      <c r="TO261" s="170"/>
      <c r="TP261" s="170"/>
      <c r="TQ261" s="170"/>
      <c r="TR261" s="170"/>
      <c r="TS261" s="170"/>
      <c r="TT261" s="170"/>
      <c r="TU261" s="170"/>
      <c r="TV261" s="170"/>
      <c r="TW261" s="170"/>
      <c r="TX261" s="170"/>
      <c r="TY261" s="170"/>
      <c r="TZ261" s="170"/>
      <c r="UA261" s="170"/>
      <c r="UB261" s="170"/>
      <c r="UC261" s="170"/>
      <c r="UD261" s="170"/>
      <c r="UE261" s="170"/>
      <c r="UF261" s="170"/>
      <c r="UG261" s="170"/>
      <c r="UH261" s="170"/>
      <c r="UI261" s="170"/>
      <c r="UJ261" s="170"/>
      <c r="UK261" s="170"/>
      <c r="UL261" s="170"/>
      <c r="UM261" s="170"/>
      <c r="UN261" s="170"/>
      <c r="UO261" s="170"/>
      <c r="UP261" s="170"/>
      <c r="UQ261" s="170"/>
      <c r="UR261" s="170"/>
      <c r="US261" s="170"/>
      <c r="UT261" s="170"/>
      <c r="UU261" s="170"/>
      <c r="UV261" s="170"/>
      <c r="UW261" s="170"/>
      <c r="UX261" s="170"/>
      <c r="UY261" s="170"/>
      <c r="UZ261" s="170"/>
      <c r="VA261" s="170"/>
      <c r="VB261" s="170"/>
      <c r="VC261" s="170"/>
      <c r="VD261" s="170"/>
      <c r="VE261" s="170"/>
      <c r="VF261" s="170"/>
      <c r="VG261" s="170"/>
      <c r="VH261" s="170"/>
      <c r="VI261" s="170"/>
      <c r="VJ261" s="170"/>
      <c r="VK261" s="170"/>
      <c r="VL261" s="170"/>
      <c r="VM261" s="170"/>
      <c r="VN261" s="170"/>
      <c r="VO261" s="170"/>
      <c r="VP261" s="170"/>
      <c r="VQ261" s="170"/>
      <c r="VR261" s="170"/>
      <c r="VS261" s="170"/>
      <c r="VT261" s="170"/>
      <c r="VU261" s="170"/>
      <c r="VV261" s="170"/>
      <c r="VW261" s="170"/>
      <c r="VX261" s="170"/>
      <c r="VY261" s="170"/>
      <c r="VZ261" s="170"/>
      <c r="WA261" s="170"/>
      <c r="WB261" s="170"/>
      <c r="WC261" s="170"/>
      <c r="WD261" s="170"/>
      <c r="WE261" s="170"/>
      <c r="WF261" s="170"/>
      <c r="WG261" s="170"/>
      <c r="WH261" s="170"/>
      <c r="WI261" s="170"/>
      <c r="WJ261" s="170"/>
      <c r="WK261" s="170"/>
      <c r="WL261" s="170"/>
      <c r="WM261" s="170"/>
      <c r="WN261" s="170"/>
      <c r="WO261" s="170"/>
      <c r="WP261" s="170"/>
      <c r="WQ261" s="170"/>
      <c r="WR261" s="170"/>
      <c r="WS261" s="170"/>
      <c r="WT261" s="170"/>
      <c r="WU261" s="170"/>
      <c r="WV261" s="170"/>
      <c r="WW261" s="170"/>
      <c r="WX261" s="170"/>
      <c r="WY261" s="170"/>
      <c r="WZ261" s="170"/>
      <c r="XA261" s="170"/>
      <c r="XB261" s="170"/>
      <c r="XC261" s="170"/>
      <c r="XD261" s="170"/>
      <c r="XE261" s="170"/>
      <c r="XF261" s="170"/>
      <c r="XG261" s="170"/>
      <c r="XH261" s="170"/>
      <c r="XI261" s="170"/>
      <c r="XJ261" s="170"/>
      <c r="XK261" s="170"/>
      <c r="XL261" s="170"/>
      <c r="XM261" s="170"/>
      <c r="XN261" s="170"/>
      <c r="XO261" s="170"/>
      <c r="XP261" s="170"/>
      <c r="XQ261" s="170"/>
      <c r="XR261" s="170"/>
      <c r="XS261" s="170"/>
      <c r="XT261" s="170"/>
      <c r="XU261" s="170"/>
      <c r="XV261" s="170"/>
      <c r="XW261" s="170"/>
      <c r="XX261" s="170"/>
      <c r="XY261" s="170"/>
      <c r="XZ261" s="170"/>
      <c r="YA261" s="170"/>
      <c r="YB261" s="170"/>
      <c r="YC261" s="170"/>
      <c r="YD261" s="170"/>
      <c r="YE261" s="170"/>
      <c r="YF261" s="170"/>
      <c r="YG261" s="170"/>
      <c r="YH261" s="170"/>
      <c r="YI261" s="170"/>
      <c r="YJ261" s="170"/>
      <c r="YK261" s="170"/>
      <c r="YL261" s="170"/>
      <c r="YM261" s="170"/>
      <c r="YN261" s="170"/>
      <c r="YO261" s="170"/>
      <c r="YP261" s="170"/>
      <c r="YQ261" s="170"/>
      <c r="YR261" s="170"/>
      <c r="YS261" s="170"/>
      <c r="YT261" s="170"/>
      <c r="YU261" s="170"/>
      <c r="YV261" s="170"/>
      <c r="YW261" s="170"/>
      <c r="YX261" s="170"/>
      <c r="YY261" s="170"/>
      <c r="YZ261" s="170"/>
      <c r="ZA261" s="170"/>
      <c r="ZB261" s="170"/>
      <c r="ZC261" s="170"/>
      <c r="ZD261" s="170"/>
      <c r="ZE261" s="170"/>
      <c r="ZF261" s="170"/>
      <c r="ZG261" s="170"/>
      <c r="ZH261" s="170"/>
      <c r="ZI261" s="170"/>
      <c r="ZJ261" s="170"/>
      <c r="ZK261" s="170"/>
      <c r="ZL261" s="170"/>
      <c r="ZM261" s="170"/>
      <c r="ZN261" s="170"/>
      <c r="ZO261" s="170"/>
      <c r="ZP261" s="170"/>
      <c r="ZQ261" s="170"/>
      <c r="ZR261" s="170"/>
      <c r="ZS261" s="170"/>
      <c r="ZT261" s="170"/>
      <c r="ZU261" s="170"/>
      <c r="ZV261" s="170"/>
      <c r="ZW261" s="170"/>
      <c r="ZX261" s="170"/>
      <c r="ZY261" s="170"/>
      <c r="ZZ261" s="170"/>
      <c r="AAA261" s="170"/>
      <c r="AAB261" s="170"/>
      <c r="AAC261" s="170"/>
      <c r="AAD261" s="170"/>
      <c r="AAE261" s="170"/>
      <c r="AAF261" s="170"/>
      <c r="AAG261" s="170"/>
      <c r="AAH261" s="170"/>
      <c r="AAI261" s="170"/>
      <c r="AAJ261" s="170"/>
      <c r="AAK261" s="170"/>
      <c r="AAL261" s="170"/>
      <c r="AAM261" s="170"/>
      <c r="AAN261" s="170"/>
      <c r="AAO261" s="170"/>
      <c r="AAP261" s="170"/>
      <c r="AAQ261" s="170"/>
      <c r="AAR261" s="170"/>
      <c r="AAS261" s="170"/>
      <c r="AAT261" s="170"/>
      <c r="AAU261" s="170"/>
      <c r="AAV261" s="170"/>
      <c r="AAW261" s="170"/>
      <c r="AAX261" s="170"/>
      <c r="AAY261" s="170"/>
      <c r="AAZ261" s="170"/>
      <c r="ABA261" s="170"/>
      <c r="ABB261" s="170"/>
      <c r="ABC261" s="170"/>
      <c r="ABD261" s="170"/>
      <c r="ABE261" s="170"/>
      <c r="ABF261" s="170"/>
      <c r="ABG261" s="170"/>
      <c r="ABH261" s="170"/>
      <c r="ABI261" s="170"/>
      <c r="ABJ261" s="170"/>
      <c r="ABK261" s="170"/>
      <c r="ABL261" s="170"/>
      <c r="ABM261" s="170"/>
      <c r="ABN261" s="170"/>
      <c r="ABO261" s="170"/>
      <c r="ABP261" s="170"/>
      <c r="ABQ261" s="170"/>
      <c r="ABR261" s="170"/>
      <c r="ABS261" s="170"/>
      <c r="ABT261" s="170"/>
      <c r="ABU261" s="170"/>
      <c r="ABV261" s="170"/>
      <c r="ABW261" s="170"/>
      <c r="ABX261" s="170"/>
      <c r="ABY261" s="170"/>
      <c r="ABZ261" s="170"/>
      <c r="ACA261" s="170"/>
      <c r="ACB261" s="170"/>
      <c r="ACC261" s="170"/>
      <c r="ACD261" s="170"/>
      <c r="ACE261" s="170"/>
      <c r="ACF261" s="170"/>
      <c r="ACG261" s="170"/>
      <c r="ACH261" s="170"/>
      <c r="ACI261" s="170"/>
      <c r="ACJ261" s="170"/>
      <c r="ACK261" s="170"/>
      <c r="ACL261" s="170"/>
      <c r="ACM261" s="170"/>
      <c r="ACN261" s="170"/>
      <c r="ACO261" s="170"/>
      <c r="ACP261" s="170"/>
      <c r="ACQ261" s="170"/>
      <c r="ACR261" s="170"/>
      <c r="ACS261" s="170"/>
      <c r="ACT261" s="170"/>
      <c r="ACU261" s="170"/>
      <c r="ACV261" s="170"/>
      <c r="ACW261" s="170"/>
      <c r="ACX261" s="170"/>
      <c r="ACY261" s="170"/>
      <c r="ACZ261" s="170"/>
      <c r="ADA261" s="170"/>
      <c r="ADB261" s="170"/>
      <c r="ADC261" s="170"/>
      <c r="ADD261" s="170"/>
      <c r="ADE261" s="170"/>
      <c r="ADF261" s="170"/>
      <c r="ADG261" s="170"/>
      <c r="ADH261" s="170"/>
      <c r="ADI261" s="170"/>
      <c r="ADJ261" s="170"/>
      <c r="ADK261" s="170"/>
      <c r="ADL261" s="170"/>
      <c r="ADM261" s="170"/>
      <c r="ADN261" s="170"/>
      <c r="ADO261" s="170"/>
      <c r="ADP261" s="170"/>
      <c r="ADQ261" s="170"/>
      <c r="ADR261" s="170"/>
      <c r="ADS261" s="170"/>
      <c r="ADT261" s="170"/>
      <c r="ADU261" s="170"/>
      <c r="ADV261" s="170"/>
      <c r="ADW261" s="170"/>
      <c r="ADX261" s="170"/>
      <c r="ADY261" s="170"/>
      <c r="ADZ261" s="170"/>
      <c r="AEA261" s="170"/>
      <c r="AEB261" s="170"/>
      <c r="AEC261" s="170"/>
      <c r="AED261" s="170"/>
      <c r="AEE261" s="170"/>
      <c r="AEF261" s="170"/>
      <c r="AEG261" s="170"/>
      <c r="AEH261" s="170"/>
      <c r="AEI261" s="170"/>
      <c r="AEJ261" s="170"/>
      <c r="AEK261" s="170"/>
      <c r="AEL261" s="170"/>
      <c r="AEM261" s="170"/>
      <c r="AEN261" s="170"/>
      <c r="AEO261" s="170"/>
      <c r="AEP261" s="170"/>
      <c r="AEQ261" s="170"/>
      <c r="AER261" s="170"/>
      <c r="AES261" s="170"/>
      <c r="AET261" s="170"/>
      <c r="AEU261" s="170"/>
      <c r="AEV261" s="170"/>
      <c r="AEW261" s="170"/>
      <c r="AEX261" s="170"/>
      <c r="AEY261" s="170"/>
      <c r="AEZ261" s="170"/>
      <c r="AFA261" s="170"/>
      <c r="AFB261" s="170"/>
      <c r="AFC261" s="170"/>
      <c r="AFD261" s="170"/>
      <c r="AFE261" s="170"/>
      <c r="AFF261" s="170"/>
      <c r="AFG261" s="170"/>
      <c r="AFH261" s="170"/>
      <c r="AFI261" s="170"/>
      <c r="AFJ261" s="170"/>
      <c r="AFK261" s="170"/>
      <c r="AFL261" s="170"/>
      <c r="AFM261" s="170"/>
      <c r="AFN261" s="170"/>
      <c r="AFO261" s="170"/>
      <c r="AFP261" s="170"/>
      <c r="AFQ261" s="170"/>
      <c r="AFR261" s="170"/>
      <c r="AFS261" s="170"/>
      <c r="AFT261" s="170"/>
      <c r="AFU261" s="170"/>
      <c r="AFV261" s="170"/>
      <c r="AFW261" s="170"/>
      <c r="AFX261" s="170"/>
      <c r="AFY261" s="170"/>
      <c r="AFZ261" s="170"/>
      <c r="AGA261" s="170"/>
      <c r="AGB261" s="170"/>
      <c r="AGC261" s="170"/>
      <c r="AGD261" s="170"/>
      <c r="AGE261" s="170"/>
      <c r="AGF261" s="170"/>
      <c r="AGG261" s="170"/>
      <c r="AGH261" s="170"/>
      <c r="AGI261" s="170"/>
      <c r="AGJ261" s="170"/>
      <c r="AGK261" s="170"/>
      <c r="AGL261" s="170"/>
      <c r="AGM261" s="170"/>
      <c r="AGN261" s="170"/>
      <c r="AGO261" s="170"/>
      <c r="AGP261" s="170"/>
      <c r="AGQ261" s="170"/>
      <c r="AGR261" s="170"/>
      <c r="AGS261" s="170"/>
      <c r="AGT261" s="170"/>
      <c r="AGU261" s="170"/>
      <c r="AGV261" s="170"/>
      <c r="AGW261" s="170"/>
      <c r="AGX261" s="170"/>
      <c r="AGY261" s="170"/>
      <c r="AGZ261" s="170"/>
      <c r="AHA261" s="170"/>
      <c r="AHB261" s="170"/>
      <c r="AHC261" s="170"/>
      <c r="AHD261" s="170"/>
      <c r="AHE261" s="170"/>
      <c r="AHF261" s="170"/>
      <c r="AHG261" s="170"/>
      <c r="AHH261" s="170"/>
      <c r="AHI261" s="170"/>
      <c r="AHJ261" s="170"/>
      <c r="AHK261" s="170"/>
      <c r="AHL261" s="170"/>
      <c r="AHM261" s="170"/>
      <c r="AHN261" s="170"/>
      <c r="AHO261" s="170"/>
      <c r="AHP261" s="170"/>
      <c r="AHQ261" s="170"/>
      <c r="AHR261" s="170"/>
      <c r="AHS261" s="170"/>
      <c r="AHT261" s="170"/>
      <c r="AHU261" s="170"/>
      <c r="AHV261" s="170"/>
      <c r="AHW261" s="170"/>
      <c r="AHX261" s="170"/>
      <c r="AHY261" s="170"/>
      <c r="AHZ261" s="170"/>
      <c r="AIA261" s="170"/>
      <c r="AIB261" s="170"/>
      <c r="AIC261" s="170"/>
      <c r="AID261" s="170"/>
      <c r="AIE261" s="170"/>
      <c r="AIF261" s="170"/>
      <c r="AIG261" s="170"/>
      <c r="AIH261" s="170"/>
      <c r="AII261" s="170"/>
      <c r="AIJ261" s="170"/>
      <c r="AIK261" s="170"/>
      <c r="AIL261" s="170"/>
      <c r="AIM261" s="170"/>
      <c r="AIN261" s="170"/>
      <c r="AIO261" s="170"/>
      <c r="AIP261" s="170"/>
      <c r="AIQ261" s="170"/>
      <c r="AIR261" s="170"/>
      <c r="AIS261" s="170"/>
      <c r="AIT261" s="170"/>
      <c r="AIU261" s="170"/>
      <c r="AIV261" s="170"/>
      <c r="AIW261" s="170"/>
      <c r="AIX261" s="170"/>
      <c r="AIY261" s="170"/>
      <c r="AIZ261" s="170"/>
      <c r="AJA261" s="170"/>
      <c r="AJB261" s="170"/>
      <c r="AJC261" s="170"/>
      <c r="AJD261" s="170"/>
      <c r="AJE261" s="170"/>
      <c r="AJF261" s="170"/>
      <c r="AJG261" s="170"/>
      <c r="AJH261" s="170"/>
      <c r="AJI261" s="170"/>
      <c r="AJJ261" s="170"/>
      <c r="AJK261" s="170"/>
      <c r="AJL261" s="170"/>
      <c r="AJM261" s="170"/>
      <c r="AJN261" s="170"/>
      <c r="AJO261" s="170"/>
      <c r="AJP261" s="170"/>
      <c r="AJQ261" s="170"/>
      <c r="AJR261" s="170"/>
      <c r="AJS261" s="170"/>
      <c r="AJT261" s="170"/>
      <c r="AJU261" s="170"/>
      <c r="AJV261" s="170"/>
      <c r="AJW261" s="170"/>
      <c r="AJX261" s="170"/>
      <c r="AJY261" s="170"/>
      <c r="AJZ261" s="170"/>
      <c r="AKA261" s="170"/>
      <c r="AKB261" s="170"/>
      <c r="AKC261" s="170"/>
      <c r="AKD261" s="170"/>
      <c r="AKE261" s="170"/>
      <c r="AKF261" s="170"/>
      <c r="AKG261" s="170"/>
      <c r="AKH261" s="170"/>
      <c r="AKI261" s="170"/>
      <c r="AKJ261" s="170"/>
      <c r="AKK261" s="170"/>
      <c r="AKL261" s="170"/>
      <c r="AKM261" s="170"/>
      <c r="AKN261" s="170"/>
      <c r="AKO261" s="170"/>
      <c r="AKP261" s="170"/>
      <c r="AKQ261" s="170"/>
      <c r="AKR261" s="170"/>
      <c r="AKS261" s="170"/>
      <c r="AKT261" s="170"/>
      <c r="AKU261" s="170"/>
      <c r="AKV261" s="170"/>
      <c r="AKW261" s="170"/>
      <c r="AKX261" s="170"/>
      <c r="AKY261" s="170"/>
      <c r="AKZ261" s="170"/>
      <c r="ALA261" s="170"/>
      <c r="ALB261" s="170"/>
      <c r="ALC261" s="170"/>
      <c r="ALD261" s="170"/>
      <c r="ALE261" s="170"/>
      <c r="ALF261" s="170"/>
      <c r="ALG261" s="170"/>
      <c r="ALH261" s="170"/>
      <c r="ALI261" s="170"/>
      <c r="ALJ261" s="170"/>
      <c r="ALK261" s="170"/>
      <c r="ALL261" s="170"/>
      <c r="ALM261" s="170"/>
      <c r="ALN261" s="170"/>
      <c r="ALO261" s="170"/>
      <c r="ALP261" s="170"/>
      <c r="ALQ261" s="170"/>
      <c r="ALR261" s="170"/>
      <c r="ALS261" s="170"/>
      <c r="ALT261" s="170"/>
      <c r="ALU261" s="170"/>
      <c r="ALV261" s="170"/>
      <c r="ALW261" s="170"/>
      <c r="ALX261" s="170"/>
      <c r="ALY261" s="170"/>
      <c r="ALZ261" s="170"/>
      <c r="AMA261" s="170"/>
      <c r="AMB261" s="170"/>
      <c r="AMC261" s="170"/>
      <c r="AMD261" s="170"/>
      <c r="AME261" s="170"/>
      <c r="AMF261" s="170"/>
      <c r="AMG261" s="170"/>
      <c r="AMH261" s="170"/>
      <c r="AMI261" s="170"/>
      <c r="AMJ261" s="170"/>
    </row>
    <row r="262" spans="1:1024" x14ac:dyDescent="0.25">
      <c r="A262" s="372" t="s">
        <v>935</v>
      </c>
      <c r="B262" s="257">
        <v>262</v>
      </c>
      <c r="C262" s="258" t="s">
        <v>24386</v>
      </c>
      <c r="D262" s="290" t="s">
        <v>24387</v>
      </c>
      <c r="E262" s="286"/>
      <c r="F262" s="291"/>
      <c r="G262" s="280"/>
      <c r="H262" s="280"/>
      <c r="I262" s="492">
        <v>1.6</v>
      </c>
      <c r="J262" s="292"/>
      <c r="K262" s="293"/>
      <c r="L262" s="293"/>
      <c r="M262" s="293"/>
      <c r="N262" s="293"/>
      <c r="O262" s="293"/>
      <c r="P262" s="293"/>
      <c r="Q262" s="293"/>
      <c r="R262" s="293"/>
      <c r="S262" s="293"/>
      <c r="T262" s="400">
        <v>1</v>
      </c>
      <c r="U262" s="293"/>
      <c r="V262" s="293"/>
      <c r="W262" s="283">
        <f t="shared" si="113"/>
        <v>100</v>
      </c>
      <c r="X262" s="283">
        <f t="shared" si="125"/>
        <v>100</v>
      </c>
      <c r="Y262" s="283">
        <f t="shared" si="126"/>
        <v>100</v>
      </c>
      <c r="Z262" s="283">
        <f t="shared" si="114"/>
        <v>100</v>
      </c>
      <c r="AA262" s="283">
        <f t="shared" si="115"/>
        <v>100</v>
      </c>
      <c r="AB262" s="287">
        <f t="shared" si="116"/>
        <v>100</v>
      </c>
      <c r="AC262" s="287">
        <f t="shared" si="117"/>
        <v>100</v>
      </c>
      <c r="AD262" s="287">
        <f t="shared" si="118"/>
        <v>100</v>
      </c>
      <c r="AE262" s="284">
        <f t="shared" si="124"/>
        <v>100</v>
      </c>
      <c r="AF262" s="284">
        <f t="shared" si="123"/>
        <v>100</v>
      </c>
      <c r="AG262" s="268">
        <f t="shared" si="119"/>
        <v>100</v>
      </c>
      <c r="AH262" s="268">
        <f t="shared" si="120"/>
        <v>100</v>
      </c>
      <c r="AI262" s="268">
        <f t="shared" si="121"/>
        <v>100</v>
      </c>
      <c r="AJ262" s="268">
        <f t="shared" si="122"/>
        <v>100</v>
      </c>
      <c r="AK262" s="506" t="s">
        <v>24388</v>
      </c>
      <c r="AL262" s="441">
        <v>1</v>
      </c>
      <c r="AM262" s="357"/>
      <c r="AN262" s="511"/>
      <c r="AO262" s="357"/>
      <c r="AP262" s="357"/>
      <c r="AQ262" s="286"/>
      <c r="AR262" s="382" t="s">
        <v>24389</v>
      </c>
      <c r="AS262" s="382"/>
      <c r="AT262" s="286"/>
      <c r="AU262" s="286"/>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11"/>
      <c r="CD262" s="111"/>
      <c r="CE262" s="111"/>
      <c r="CF262" s="111"/>
      <c r="CG262" s="111"/>
      <c r="CH262" s="111"/>
      <c r="CI262" s="111"/>
      <c r="CJ262" s="111"/>
      <c r="CK262" s="111"/>
      <c r="CL262" s="111"/>
      <c r="CM262" s="111"/>
      <c r="CN262" s="111"/>
      <c r="CO262" s="111"/>
      <c r="CP262" s="111"/>
      <c r="CQ262" s="111"/>
      <c r="CR262" s="111"/>
      <c r="CS262" s="111"/>
      <c r="CT262" s="111"/>
      <c r="CU262" s="111"/>
      <c r="CV262" s="111"/>
      <c r="CW262" s="111"/>
      <c r="CX262" s="111"/>
      <c r="CY262" s="111"/>
      <c r="CZ262" s="111"/>
      <c r="DA262" s="111"/>
      <c r="DB262" s="111"/>
      <c r="DC262" s="111"/>
      <c r="DD262" s="111"/>
      <c r="DE262" s="111"/>
      <c r="DF262" s="111"/>
      <c r="DG262" s="111"/>
      <c r="DH262" s="111"/>
      <c r="DI262" s="111"/>
      <c r="DJ262" s="111"/>
      <c r="DK262" s="111"/>
      <c r="DL262" s="111"/>
      <c r="DM262" s="111"/>
      <c r="DN262" s="111"/>
      <c r="DO262" s="111"/>
      <c r="DP262" s="111"/>
      <c r="DQ262" s="111"/>
      <c r="DR262" s="111"/>
      <c r="DS262" s="111"/>
      <c r="DT262" s="111"/>
      <c r="DU262" s="111"/>
      <c r="DV262" s="111"/>
      <c r="DW262" s="111"/>
      <c r="DX262" s="111"/>
      <c r="DY262" s="111"/>
      <c r="DZ262" s="111"/>
      <c r="EA262" s="111"/>
      <c r="EB262" s="111"/>
      <c r="EC262" s="111"/>
      <c r="ED262" s="111"/>
      <c r="EE262" s="111"/>
      <c r="EF262" s="111"/>
      <c r="EG262" s="111"/>
      <c r="EH262" s="111"/>
      <c r="EI262" s="111"/>
      <c r="EJ262" s="111"/>
      <c r="EK262" s="111"/>
      <c r="EL262" s="111"/>
      <c r="EM262" s="111"/>
      <c r="EN262" s="111"/>
      <c r="EO262" s="111"/>
      <c r="EP262" s="111"/>
      <c r="EQ262" s="111"/>
      <c r="ER262" s="111"/>
      <c r="ES262" s="111"/>
      <c r="ET262" s="111"/>
      <c r="EU262" s="111"/>
      <c r="EV262" s="111"/>
      <c r="EW262" s="111"/>
      <c r="EX262" s="111"/>
      <c r="EY262" s="111"/>
      <c r="EZ262" s="111"/>
      <c r="FA262" s="111"/>
      <c r="FB262" s="111"/>
      <c r="FC262" s="111"/>
      <c r="FD262" s="111"/>
      <c r="FE262" s="111"/>
      <c r="FF262" s="111"/>
      <c r="FG262" s="111"/>
      <c r="FH262" s="111"/>
      <c r="FI262" s="111"/>
      <c r="FJ262" s="111"/>
      <c r="FK262" s="111"/>
      <c r="FL262" s="111"/>
      <c r="FM262" s="111"/>
      <c r="FN262" s="111"/>
      <c r="FO262" s="111"/>
      <c r="FP262" s="111"/>
      <c r="FQ262" s="111"/>
      <c r="FR262" s="111"/>
      <c r="FS262" s="111"/>
      <c r="FT262" s="111"/>
      <c r="FU262" s="111"/>
      <c r="FV262" s="111"/>
      <c r="FW262" s="111"/>
      <c r="FX262" s="111"/>
      <c r="FY262" s="111"/>
      <c r="FZ262" s="111"/>
      <c r="GA262" s="111"/>
      <c r="GB262" s="111"/>
      <c r="GC262" s="111"/>
      <c r="GD262" s="111"/>
      <c r="GE262" s="111"/>
      <c r="GF262" s="111"/>
      <c r="GG262" s="111"/>
      <c r="GH262" s="111"/>
      <c r="GI262" s="111"/>
      <c r="GJ262" s="111"/>
      <c r="GK262" s="111"/>
      <c r="GL262" s="111"/>
      <c r="GM262" s="111"/>
      <c r="GN262" s="111"/>
      <c r="GO262" s="111"/>
      <c r="GP262" s="111"/>
      <c r="GQ262" s="111"/>
      <c r="GR262" s="111"/>
      <c r="GS262" s="111"/>
      <c r="GT262" s="111"/>
      <c r="GU262" s="111"/>
      <c r="GV262" s="111"/>
      <c r="GW262" s="111"/>
      <c r="GX262" s="111"/>
      <c r="GY262" s="111"/>
      <c r="GZ262" s="111"/>
      <c r="HA262" s="111"/>
      <c r="HB262" s="111"/>
      <c r="HC262" s="111"/>
      <c r="HD262" s="111"/>
      <c r="HE262" s="111"/>
      <c r="HF262" s="111"/>
      <c r="HG262" s="111"/>
      <c r="HH262" s="111"/>
      <c r="HI262" s="111"/>
      <c r="HJ262" s="111"/>
      <c r="HK262" s="111"/>
      <c r="HL262" s="111"/>
      <c r="HM262" s="111"/>
      <c r="HN262" s="111"/>
      <c r="HO262" s="111"/>
      <c r="HP262" s="111"/>
      <c r="HQ262" s="111"/>
      <c r="HR262" s="111"/>
      <c r="HS262" s="111"/>
      <c r="HT262" s="111"/>
      <c r="HU262" s="111"/>
      <c r="HV262" s="111"/>
      <c r="HW262" s="111"/>
      <c r="HX262" s="111"/>
      <c r="HY262" s="111"/>
      <c r="HZ262" s="111"/>
      <c r="IA262" s="111"/>
      <c r="IB262" s="111"/>
      <c r="IC262" s="111"/>
      <c r="ID262" s="111"/>
      <c r="IE262" s="111"/>
      <c r="IF262" s="111"/>
      <c r="IG262" s="111"/>
      <c r="IH262" s="111"/>
      <c r="II262" s="111"/>
      <c r="IJ262" s="111"/>
      <c r="IK262" s="111"/>
      <c r="IL262" s="111"/>
      <c r="IM262" s="111"/>
      <c r="IN262" s="111"/>
      <c r="IO262" s="111"/>
      <c r="IP262" s="111"/>
      <c r="IQ262" s="111"/>
      <c r="IR262" s="111"/>
      <c r="IS262" s="111"/>
      <c r="IT262" s="111"/>
      <c r="IU262" s="111"/>
      <c r="IV262" s="111"/>
      <c r="IW262" s="111"/>
      <c r="IX262" s="111"/>
      <c r="IY262" s="111"/>
      <c r="IZ262" s="111"/>
      <c r="JA262" s="111"/>
      <c r="JB262" s="111"/>
      <c r="JC262" s="111"/>
      <c r="JD262" s="111"/>
      <c r="JE262" s="111"/>
      <c r="JF262" s="111"/>
      <c r="JG262" s="111"/>
      <c r="JH262" s="111"/>
      <c r="JI262" s="111"/>
      <c r="JJ262" s="111"/>
      <c r="JK262" s="111"/>
      <c r="JL262" s="111"/>
      <c r="JM262" s="111"/>
      <c r="JN262" s="111"/>
      <c r="JO262" s="111"/>
      <c r="JP262" s="111"/>
      <c r="JQ262" s="111"/>
      <c r="JR262" s="111"/>
      <c r="JS262" s="111"/>
      <c r="JT262" s="111"/>
      <c r="JU262" s="111"/>
      <c r="JV262" s="111"/>
      <c r="JW262" s="111"/>
      <c r="JX262" s="111"/>
      <c r="JY262" s="111"/>
      <c r="JZ262" s="111"/>
      <c r="KA262" s="111"/>
      <c r="KB262" s="111"/>
      <c r="KC262" s="111"/>
      <c r="KD262" s="111"/>
      <c r="KE262" s="111"/>
      <c r="KF262" s="111"/>
      <c r="KG262" s="111"/>
      <c r="KH262" s="111"/>
      <c r="KI262" s="111"/>
      <c r="KJ262" s="111"/>
      <c r="KK262" s="111"/>
      <c r="KL262" s="111"/>
      <c r="KM262" s="111"/>
      <c r="KN262" s="111"/>
      <c r="KO262" s="111"/>
      <c r="KP262" s="111"/>
      <c r="KQ262" s="111"/>
      <c r="KR262" s="111"/>
      <c r="KS262" s="111"/>
      <c r="KT262" s="111"/>
      <c r="KU262" s="111"/>
      <c r="KV262" s="111"/>
      <c r="KW262" s="111"/>
      <c r="KX262" s="111"/>
      <c r="KY262" s="111"/>
      <c r="KZ262" s="111"/>
      <c r="LA262" s="111"/>
      <c r="LB262" s="111"/>
      <c r="LC262" s="111"/>
      <c r="LD262" s="111"/>
      <c r="LE262" s="111"/>
      <c r="LF262" s="111"/>
      <c r="LG262" s="111"/>
      <c r="LH262" s="111"/>
      <c r="LI262" s="111"/>
      <c r="LJ262" s="111"/>
      <c r="LK262" s="111"/>
      <c r="LL262" s="111"/>
      <c r="LM262" s="111"/>
      <c r="LN262" s="111"/>
      <c r="LO262" s="111"/>
      <c r="LP262" s="111"/>
      <c r="LQ262" s="111"/>
      <c r="LR262" s="111"/>
      <c r="LS262" s="111"/>
      <c r="LT262" s="111"/>
      <c r="LU262" s="111"/>
      <c r="LV262" s="111"/>
      <c r="LW262" s="111"/>
      <c r="LX262" s="111"/>
      <c r="LY262" s="111"/>
      <c r="LZ262" s="111"/>
      <c r="MA262" s="111"/>
      <c r="MB262" s="111"/>
      <c r="MC262" s="111"/>
      <c r="MD262" s="111"/>
      <c r="ME262" s="111"/>
      <c r="MF262" s="111"/>
      <c r="MG262" s="111"/>
      <c r="MH262" s="111"/>
      <c r="MI262" s="111"/>
      <c r="MJ262" s="111"/>
      <c r="MK262" s="111"/>
      <c r="ML262" s="111"/>
      <c r="MM262" s="111"/>
      <c r="MN262" s="111"/>
      <c r="MO262" s="111"/>
      <c r="MP262" s="111"/>
      <c r="MQ262" s="111"/>
      <c r="MR262" s="111"/>
      <c r="MS262" s="111"/>
      <c r="MT262" s="111"/>
      <c r="MU262" s="111"/>
      <c r="MV262" s="111"/>
      <c r="MW262" s="111"/>
      <c r="MX262" s="111"/>
      <c r="MY262" s="111"/>
      <c r="MZ262" s="111"/>
      <c r="NA262" s="111"/>
      <c r="NB262" s="111"/>
      <c r="NC262" s="111"/>
      <c r="ND262" s="111"/>
      <c r="NE262" s="111"/>
      <c r="NF262" s="111"/>
      <c r="NG262" s="111"/>
      <c r="NH262" s="111"/>
      <c r="NI262" s="111"/>
      <c r="NJ262" s="111"/>
      <c r="NK262" s="111"/>
      <c r="NL262" s="111"/>
      <c r="NM262" s="111"/>
      <c r="NN262" s="111"/>
      <c r="NO262" s="111"/>
      <c r="NP262" s="111"/>
      <c r="NQ262" s="111"/>
      <c r="NR262" s="111"/>
      <c r="NS262" s="111"/>
      <c r="NT262" s="111"/>
      <c r="NU262" s="111"/>
      <c r="NV262" s="111"/>
      <c r="NW262" s="111"/>
      <c r="NX262" s="111"/>
      <c r="NY262" s="111"/>
      <c r="NZ262" s="111"/>
      <c r="OA262" s="111"/>
      <c r="OB262" s="111"/>
      <c r="OC262" s="111"/>
      <c r="OD262" s="111"/>
      <c r="OE262" s="111"/>
      <c r="OF262" s="111"/>
      <c r="OG262" s="111"/>
      <c r="OH262" s="111"/>
      <c r="OI262" s="111"/>
      <c r="OJ262" s="111"/>
      <c r="OK262" s="111"/>
      <c r="OL262" s="111"/>
      <c r="OM262" s="111"/>
      <c r="ON262" s="111"/>
      <c r="OO262" s="111"/>
      <c r="OP262" s="111"/>
      <c r="OQ262" s="111"/>
      <c r="OR262" s="111"/>
      <c r="OS262" s="111"/>
      <c r="OT262" s="111"/>
      <c r="OU262" s="111"/>
      <c r="OV262" s="111"/>
      <c r="OW262" s="111"/>
      <c r="OX262" s="111"/>
      <c r="OY262" s="111"/>
      <c r="OZ262" s="111"/>
      <c r="PA262" s="111"/>
      <c r="PB262" s="111"/>
      <c r="PC262" s="111"/>
      <c r="PD262" s="111"/>
      <c r="PE262" s="111"/>
      <c r="PF262" s="111"/>
      <c r="PG262" s="111"/>
      <c r="PH262" s="111"/>
      <c r="PI262" s="111"/>
      <c r="PJ262" s="111"/>
      <c r="PK262" s="111"/>
      <c r="PL262" s="111"/>
      <c r="PM262" s="111"/>
      <c r="PN262" s="111"/>
      <c r="PO262" s="111"/>
      <c r="PP262" s="111"/>
      <c r="PQ262" s="111"/>
      <c r="PR262" s="111"/>
      <c r="PS262" s="111"/>
      <c r="PT262" s="111"/>
      <c r="PU262" s="111"/>
      <c r="PV262" s="111"/>
      <c r="PW262" s="111"/>
      <c r="PX262" s="111"/>
      <c r="PY262" s="111"/>
      <c r="PZ262" s="111"/>
      <c r="QA262" s="111"/>
      <c r="QB262" s="111"/>
      <c r="QC262" s="111"/>
      <c r="QD262" s="111"/>
      <c r="QE262" s="111"/>
      <c r="QF262" s="111"/>
      <c r="QG262" s="111"/>
      <c r="QH262" s="111"/>
      <c r="QI262" s="111"/>
      <c r="QJ262" s="111"/>
      <c r="QK262" s="111"/>
      <c r="QL262" s="111"/>
      <c r="QM262" s="111"/>
      <c r="QN262" s="111"/>
      <c r="QO262" s="111"/>
      <c r="QP262" s="111"/>
      <c r="QQ262" s="111"/>
      <c r="QR262" s="111"/>
      <c r="QS262" s="111"/>
      <c r="QT262" s="111"/>
      <c r="QU262" s="111"/>
      <c r="QV262" s="111"/>
      <c r="QW262" s="111"/>
      <c r="QX262" s="111"/>
      <c r="QY262" s="111"/>
      <c r="QZ262" s="111"/>
      <c r="RA262" s="111"/>
      <c r="RB262" s="111"/>
      <c r="RC262" s="111"/>
      <c r="RD262" s="111"/>
      <c r="RE262" s="111"/>
      <c r="RF262" s="111"/>
      <c r="RG262" s="111"/>
      <c r="RH262" s="111"/>
      <c r="RI262" s="111"/>
      <c r="RJ262" s="111"/>
      <c r="RK262" s="111"/>
      <c r="RL262" s="111"/>
      <c r="RM262" s="111"/>
      <c r="RN262" s="111"/>
      <c r="RO262" s="111"/>
      <c r="RP262" s="111"/>
      <c r="RQ262" s="111"/>
      <c r="RR262" s="111"/>
      <c r="RS262" s="111"/>
      <c r="RT262" s="111"/>
      <c r="RU262" s="111"/>
      <c r="RV262" s="111"/>
      <c r="RW262" s="111"/>
      <c r="RX262" s="111"/>
      <c r="RY262" s="111"/>
      <c r="RZ262" s="111"/>
      <c r="SA262" s="111"/>
      <c r="SB262" s="111"/>
      <c r="SC262" s="111"/>
      <c r="SD262" s="111"/>
      <c r="SE262" s="111"/>
      <c r="SF262" s="111"/>
      <c r="SG262" s="111"/>
      <c r="SH262" s="111"/>
      <c r="SI262" s="111"/>
      <c r="SJ262" s="111"/>
      <c r="SK262" s="111"/>
      <c r="SL262" s="111"/>
      <c r="SM262" s="111"/>
      <c r="SN262" s="111"/>
      <c r="SO262" s="111"/>
      <c r="SP262" s="111"/>
      <c r="SQ262" s="111"/>
      <c r="SR262" s="111"/>
      <c r="SS262" s="111"/>
      <c r="ST262" s="111"/>
      <c r="SU262" s="111"/>
      <c r="SV262" s="111"/>
      <c r="SW262" s="111"/>
      <c r="SX262" s="111"/>
      <c r="SY262" s="111"/>
      <c r="SZ262" s="111"/>
      <c r="TA262" s="111"/>
      <c r="TB262" s="111"/>
      <c r="TC262" s="111"/>
      <c r="TD262" s="111"/>
      <c r="TE262" s="111"/>
      <c r="TF262" s="111"/>
      <c r="TG262" s="111"/>
      <c r="TH262" s="111"/>
      <c r="TI262" s="111"/>
      <c r="TJ262" s="111"/>
      <c r="TK262" s="111"/>
      <c r="TL262" s="111"/>
      <c r="TM262" s="111"/>
      <c r="TN262" s="111"/>
      <c r="TO262" s="111"/>
      <c r="TP262" s="111"/>
      <c r="TQ262" s="111"/>
      <c r="TR262" s="111"/>
      <c r="TS262" s="111"/>
      <c r="TT262" s="111"/>
      <c r="TU262" s="111"/>
      <c r="TV262" s="111"/>
      <c r="TW262" s="111"/>
      <c r="TX262" s="111"/>
      <c r="TY262" s="111"/>
      <c r="TZ262" s="111"/>
      <c r="UA262" s="111"/>
      <c r="UB262" s="111"/>
      <c r="UC262" s="111"/>
      <c r="UD262" s="111"/>
      <c r="UE262" s="111"/>
      <c r="UF262" s="111"/>
      <c r="UG262" s="111"/>
      <c r="UH262" s="111"/>
      <c r="UI262" s="111"/>
      <c r="UJ262" s="111"/>
      <c r="UK262" s="111"/>
      <c r="UL262" s="111"/>
      <c r="UM262" s="111"/>
      <c r="UN262" s="111"/>
      <c r="UO262" s="111"/>
      <c r="UP262" s="111"/>
      <c r="UQ262" s="111"/>
      <c r="UR262" s="111"/>
      <c r="US262" s="111"/>
      <c r="UT262" s="111"/>
      <c r="UU262" s="111"/>
      <c r="UV262" s="111"/>
      <c r="UW262" s="111"/>
      <c r="UX262" s="111"/>
      <c r="UY262" s="111"/>
      <c r="UZ262" s="111"/>
      <c r="VA262" s="111"/>
      <c r="VB262" s="111"/>
      <c r="VC262" s="111"/>
      <c r="VD262" s="111"/>
      <c r="VE262" s="111"/>
      <c r="VF262" s="111"/>
      <c r="VG262" s="111"/>
      <c r="VH262" s="111"/>
      <c r="VI262" s="111"/>
      <c r="VJ262" s="111"/>
      <c r="VK262" s="111"/>
      <c r="VL262" s="111"/>
      <c r="VM262" s="111"/>
      <c r="VN262" s="111"/>
      <c r="VO262" s="111"/>
      <c r="VP262" s="111"/>
      <c r="VQ262" s="111"/>
      <c r="VR262" s="111"/>
      <c r="VS262" s="111"/>
      <c r="VT262" s="111"/>
      <c r="VU262" s="111"/>
      <c r="VV262" s="111"/>
      <c r="VW262" s="111"/>
      <c r="VX262" s="111"/>
      <c r="VY262" s="111"/>
      <c r="VZ262" s="111"/>
      <c r="WA262" s="111"/>
      <c r="WB262" s="111"/>
      <c r="WC262" s="111"/>
      <c r="WD262" s="111"/>
      <c r="WE262" s="111"/>
      <c r="WF262" s="111"/>
      <c r="WG262" s="111"/>
      <c r="WH262" s="111"/>
      <c r="WI262" s="111"/>
      <c r="WJ262" s="111"/>
      <c r="WK262" s="111"/>
      <c r="WL262" s="111"/>
      <c r="WM262" s="111"/>
      <c r="WN262" s="111"/>
      <c r="WO262" s="111"/>
      <c r="WP262" s="111"/>
      <c r="WQ262" s="111"/>
      <c r="WR262" s="111"/>
      <c r="WS262" s="111"/>
      <c r="WT262" s="111"/>
      <c r="WU262" s="111"/>
      <c r="WV262" s="111"/>
      <c r="WW262" s="111"/>
      <c r="WX262" s="111"/>
      <c r="WY262" s="111"/>
      <c r="WZ262" s="111"/>
      <c r="XA262" s="111"/>
      <c r="XB262" s="111"/>
      <c r="XC262" s="111"/>
      <c r="XD262" s="111"/>
      <c r="XE262" s="111"/>
      <c r="XF262" s="111"/>
      <c r="XG262" s="111"/>
      <c r="XH262" s="111"/>
      <c r="XI262" s="111"/>
      <c r="XJ262" s="111"/>
      <c r="XK262" s="111"/>
      <c r="XL262" s="111"/>
      <c r="XM262" s="111"/>
      <c r="XN262" s="111"/>
      <c r="XO262" s="111"/>
      <c r="XP262" s="111"/>
      <c r="XQ262" s="111"/>
      <c r="XR262" s="111"/>
      <c r="XS262" s="111"/>
      <c r="XT262" s="111"/>
      <c r="XU262" s="111"/>
      <c r="XV262" s="111"/>
      <c r="XW262" s="111"/>
      <c r="XX262" s="111"/>
      <c r="XY262" s="111"/>
      <c r="XZ262" s="111"/>
      <c r="YA262" s="111"/>
      <c r="YB262" s="111"/>
      <c r="YC262" s="111"/>
      <c r="YD262" s="111"/>
      <c r="YE262" s="111"/>
      <c r="YF262" s="111"/>
      <c r="YG262" s="111"/>
      <c r="YH262" s="111"/>
      <c r="YI262" s="111"/>
      <c r="YJ262" s="111"/>
      <c r="YK262" s="111"/>
      <c r="YL262" s="111"/>
      <c r="YM262" s="111"/>
      <c r="YN262" s="111"/>
      <c r="YO262" s="111"/>
      <c r="YP262" s="111"/>
      <c r="YQ262" s="111"/>
      <c r="YR262" s="111"/>
      <c r="YS262" s="111"/>
      <c r="YT262" s="111"/>
      <c r="YU262" s="111"/>
      <c r="YV262" s="111"/>
      <c r="YW262" s="111"/>
      <c r="YX262" s="111"/>
      <c r="YY262" s="111"/>
      <c r="YZ262" s="111"/>
      <c r="ZA262" s="111"/>
      <c r="ZB262" s="111"/>
      <c r="ZC262" s="111"/>
      <c r="ZD262" s="111"/>
      <c r="ZE262" s="111"/>
      <c r="ZF262" s="111"/>
      <c r="ZG262" s="111"/>
      <c r="ZH262" s="111"/>
      <c r="ZI262" s="111"/>
      <c r="ZJ262" s="111"/>
      <c r="ZK262" s="111"/>
      <c r="ZL262" s="111"/>
      <c r="ZM262" s="111"/>
      <c r="ZN262" s="111"/>
      <c r="ZO262" s="111"/>
      <c r="ZP262" s="111"/>
      <c r="ZQ262" s="111"/>
      <c r="ZR262" s="111"/>
      <c r="ZS262" s="111"/>
      <c r="ZT262" s="111"/>
      <c r="ZU262" s="111"/>
      <c r="ZV262" s="111"/>
      <c r="ZW262" s="111"/>
      <c r="ZX262" s="111"/>
      <c r="ZY262" s="111"/>
      <c r="ZZ262" s="111"/>
      <c r="AAA262" s="111"/>
      <c r="AAB262" s="111"/>
      <c r="AAC262" s="111"/>
      <c r="AAD262" s="111"/>
      <c r="AAE262" s="111"/>
      <c r="AAF262" s="111"/>
      <c r="AAG262" s="111"/>
      <c r="AAH262" s="111"/>
      <c r="AAI262" s="111"/>
      <c r="AAJ262" s="111"/>
      <c r="AAK262" s="111"/>
      <c r="AAL262" s="111"/>
      <c r="AAM262" s="111"/>
      <c r="AAN262" s="111"/>
      <c r="AAO262" s="111"/>
      <c r="AAP262" s="111"/>
      <c r="AAQ262" s="111"/>
      <c r="AAR262" s="111"/>
      <c r="AAS262" s="111"/>
      <c r="AAT262" s="111"/>
      <c r="AAU262" s="111"/>
      <c r="AAV262" s="111"/>
      <c r="AAW262" s="111"/>
      <c r="AAX262" s="111"/>
      <c r="AAY262" s="111"/>
      <c r="AAZ262" s="111"/>
      <c r="ABA262" s="111"/>
      <c r="ABB262" s="111"/>
      <c r="ABC262" s="111"/>
      <c r="ABD262" s="111"/>
      <c r="ABE262" s="111"/>
      <c r="ABF262" s="111"/>
      <c r="ABG262" s="111"/>
      <c r="ABH262" s="111"/>
      <c r="ABI262" s="111"/>
      <c r="ABJ262" s="111"/>
      <c r="ABK262" s="111"/>
      <c r="ABL262" s="111"/>
      <c r="ABM262" s="111"/>
      <c r="ABN262" s="111"/>
      <c r="ABO262" s="111"/>
      <c r="ABP262" s="111"/>
      <c r="ABQ262" s="111"/>
      <c r="ABR262" s="111"/>
      <c r="ABS262" s="111"/>
      <c r="ABT262" s="111"/>
      <c r="ABU262" s="111"/>
      <c r="ABV262" s="111"/>
      <c r="ABW262" s="111"/>
      <c r="ABX262" s="111"/>
      <c r="ABY262" s="111"/>
      <c r="ABZ262" s="111"/>
      <c r="ACA262" s="111"/>
      <c r="ACB262" s="111"/>
      <c r="ACC262" s="111"/>
      <c r="ACD262" s="111"/>
      <c r="ACE262" s="111"/>
      <c r="ACF262" s="111"/>
      <c r="ACG262" s="111"/>
      <c r="ACH262" s="111"/>
      <c r="ACI262" s="111"/>
      <c r="ACJ262" s="111"/>
      <c r="ACK262" s="111"/>
      <c r="ACL262" s="111"/>
      <c r="ACM262" s="111"/>
      <c r="ACN262" s="111"/>
      <c r="ACO262" s="111"/>
      <c r="ACP262" s="111"/>
      <c r="ACQ262" s="111"/>
      <c r="ACR262" s="111"/>
      <c r="ACS262" s="111"/>
      <c r="ACT262" s="111"/>
      <c r="ACU262" s="111"/>
      <c r="ACV262" s="111"/>
      <c r="ACW262" s="111"/>
      <c r="ACX262" s="111"/>
      <c r="ACY262" s="111"/>
      <c r="ACZ262" s="111"/>
      <c r="ADA262" s="111"/>
      <c r="ADB262" s="111"/>
      <c r="ADC262" s="111"/>
      <c r="ADD262" s="111"/>
      <c r="ADE262" s="111"/>
      <c r="ADF262" s="111"/>
      <c r="ADG262" s="111"/>
      <c r="ADH262" s="111"/>
      <c r="ADI262" s="111"/>
      <c r="ADJ262" s="111"/>
      <c r="ADK262" s="111"/>
      <c r="ADL262" s="111"/>
      <c r="ADM262" s="111"/>
      <c r="ADN262" s="111"/>
      <c r="ADO262" s="111"/>
      <c r="ADP262" s="111"/>
      <c r="ADQ262" s="111"/>
      <c r="ADR262" s="111"/>
      <c r="ADS262" s="111"/>
      <c r="ADT262" s="111"/>
      <c r="ADU262" s="111"/>
      <c r="ADV262" s="111"/>
      <c r="ADW262" s="111"/>
      <c r="ADX262" s="111"/>
      <c r="ADY262" s="111"/>
      <c r="ADZ262" s="111"/>
      <c r="AEA262" s="111"/>
      <c r="AEB262" s="111"/>
      <c r="AEC262" s="111"/>
      <c r="AED262" s="111"/>
      <c r="AEE262" s="111"/>
      <c r="AEF262" s="111"/>
      <c r="AEG262" s="111"/>
      <c r="AEH262" s="111"/>
      <c r="AEI262" s="111"/>
      <c r="AEJ262" s="111"/>
      <c r="AEK262" s="111"/>
      <c r="AEL262" s="111"/>
      <c r="AEM262" s="111"/>
      <c r="AEN262" s="111"/>
      <c r="AEO262" s="111"/>
      <c r="AEP262" s="111"/>
      <c r="AEQ262" s="111"/>
      <c r="AER262" s="111"/>
      <c r="AES262" s="111"/>
      <c r="AET262" s="111"/>
      <c r="AEU262" s="111"/>
      <c r="AEV262" s="111"/>
      <c r="AEW262" s="111"/>
      <c r="AEX262" s="111"/>
      <c r="AEY262" s="111"/>
      <c r="AEZ262" s="111"/>
      <c r="AFA262" s="111"/>
      <c r="AFB262" s="111"/>
      <c r="AFC262" s="111"/>
      <c r="AFD262" s="111"/>
      <c r="AFE262" s="111"/>
      <c r="AFF262" s="111"/>
      <c r="AFG262" s="111"/>
      <c r="AFH262" s="111"/>
      <c r="AFI262" s="111"/>
      <c r="AFJ262" s="111"/>
      <c r="AFK262" s="111"/>
      <c r="AFL262" s="111"/>
      <c r="AFM262" s="111"/>
      <c r="AFN262" s="111"/>
      <c r="AFO262" s="111"/>
      <c r="AFP262" s="111"/>
      <c r="AFQ262" s="111"/>
      <c r="AFR262" s="111"/>
      <c r="AFS262" s="111"/>
      <c r="AFT262" s="111"/>
      <c r="AFU262" s="111"/>
      <c r="AFV262" s="111"/>
      <c r="AFW262" s="111"/>
      <c r="AFX262" s="111"/>
      <c r="AFY262" s="111"/>
      <c r="AFZ262" s="111"/>
      <c r="AGA262" s="111"/>
      <c r="AGB262" s="111"/>
      <c r="AGC262" s="111"/>
      <c r="AGD262" s="111"/>
      <c r="AGE262" s="111"/>
      <c r="AGF262" s="111"/>
      <c r="AGG262" s="111"/>
      <c r="AGH262" s="111"/>
      <c r="AGI262" s="111"/>
      <c r="AGJ262" s="111"/>
      <c r="AGK262" s="111"/>
      <c r="AGL262" s="111"/>
      <c r="AGM262" s="111"/>
      <c r="AGN262" s="111"/>
      <c r="AGO262" s="111"/>
      <c r="AGP262" s="111"/>
      <c r="AGQ262" s="111"/>
      <c r="AGR262" s="111"/>
      <c r="AGS262" s="111"/>
      <c r="AGT262" s="111"/>
      <c r="AGU262" s="111"/>
      <c r="AGV262" s="111"/>
      <c r="AGW262" s="111"/>
      <c r="AGX262" s="111"/>
      <c r="AGY262" s="111"/>
      <c r="AGZ262" s="111"/>
      <c r="AHA262" s="111"/>
      <c r="AHB262" s="111"/>
      <c r="AHC262" s="111"/>
      <c r="AHD262" s="111"/>
      <c r="AHE262" s="111"/>
      <c r="AHF262" s="111"/>
      <c r="AHG262" s="111"/>
      <c r="AHH262" s="111"/>
      <c r="AHI262" s="111"/>
      <c r="AHJ262" s="111"/>
      <c r="AHK262" s="111"/>
      <c r="AHL262" s="111"/>
      <c r="AHM262" s="111"/>
      <c r="AHN262" s="111"/>
      <c r="AHO262" s="111"/>
      <c r="AHP262" s="111"/>
      <c r="AHQ262" s="111"/>
      <c r="AHR262" s="111"/>
      <c r="AHS262" s="111"/>
      <c r="AHT262" s="111"/>
      <c r="AHU262" s="111"/>
      <c r="AHV262" s="111"/>
      <c r="AHW262" s="111"/>
      <c r="AHX262" s="111"/>
      <c r="AHY262" s="111"/>
      <c r="AHZ262" s="111"/>
      <c r="AIA262" s="111"/>
      <c r="AIB262" s="111"/>
      <c r="AIC262" s="111"/>
      <c r="AID262" s="111"/>
      <c r="AIE262" s="111"/>
      <c r="AIF262" s="111"/>
      <c r="AIG262" s="111"/>
      <c r="AIH262" s="111"/>
      <c r="AII262" s="111"/>
      <c r="AIJ262" s="111"/>
      <c r="AIK262" s="111"/>
      <c r="AIL262" s="111"/>
      <c r="AIM262" s="111"/>
      <c r="AIN262" s="111"/>
      <c r="AIO262" s="111"/>
      <c r="AIP262" s="111"/>
      <c r="AIQ262" s="111"/>
      <c r="AIR262" s="111"/>
      <c r="AIS262" s="111"/>
      <c r="AIT262" s="111"/>
      <c r="AIU262" s="111"/>
      <c r="AIV262" s="111"/>
      <c r="AIW262" s="111"/>
      <c r="AIX262" s="111"/>
      <c r="AIY262" s="111"/>
      <c r="AIZ262" s="111"/>
      <c r="AJA262" s="111"/>
      <c r="AJB262" s="111"/>
      <c r="AJC262" s="111"/>
      <c r="AJD262" s="111"/>
      <c r="AJE262" s="111"/>
      <c r="AJF262" s="111"/>
      <c r="AJG262" s="111"/>
      <c r="AJH262" s="111"/>
      <c r="AJI262" s="111"/>
      <c r="AJJ262" s="111"/>
      <c r="AJK262" s="111"/>
      <c r="AJL262" s="111"/>
      <c r="AJM262" s="111"/>
      <c r="AJN262" s="111"/>
      <c r="AJO262" s="111"/>
      <c r="AJP262" s="111"/>
      <c r="AJQ262" s="111"/>
      <c r="AJR262" s="111"/>
      <c r="AJS262" s="111"/>
      <c r="AJT262" s="111"/>
      <c r="AJU262" s="111"/>
      <c r="AJV262" s="111"/>
      <c r="AJW262" s="111"/>
      <c r="AJX262" s="111"/>
      <c r="AJY262" s="111"/>
      <c r="AJZ262" s="111"/>
      <c r="AKA262" s="111"/>
      <c r="AKB262" s="111"/>
      <c r="AKC262" s="111"/>
      <c r="AKD262" s="111"/>
      <c r="AKE262" s="111"/>
      <c r="AKF262" s="111"/>
      <c r="AKG262" s="111"/>
      <c r="AKH262" s="111"/>
      <c r="AKI262" s="111"/>
      <c r="AKJ262" s="111"/>
      <c r="AKK262" s="111"/>
      <c r="AKL262" s="111"/>
      <c r="AKM262" s="111"/>
      <c r="AKN262" s="111"/>
      <c r="AKO262" s="111"/>
      <c r="AKP262" s="111"/>
      <c r="AKQ262" s="111"/>
      <c r="AKR262" s="111"/>
      <c r="AKS262" s="111"/>
      <c r="AKT262" s="111"/>
      <c r="AKU262" s="111"/>
      <c r="AKV262" s="111"/>
      <c r="AKW262" s="111"/>
      <c r="AKX262" s="111"/>
      <c r="AKY262" s="111"/>
      <c r="AKZ262" s="111"/>
      <c r="ALA262" s="111"/>
      <c r="ALB262" s="111"/>
      <c r="ALC262" s="111"/>
      <c r="ALD262" s="111"/>
      <c r="ALE262" s="111"/>
      <c r="ALF262" s="111"/>
      <c r="ALG262" s="111"/>
      <c r="ALH262" s="111"/>
      <c r="ALI262" s="111"/>
      <c r="ALJ262" s="111"/>
      <c r="ALK262" s="111"/>
      <c r="ALL262" s="111"/>
      <c r="ALM262" s="111"/>
      <c r="ALN262" s="111"/>
      <c r="ALO262" s="111"/>
      <c r="ALP262" s="111"/>
      <c r="ALQ262" s="111"/>
      <c r="ALR262" s="111"/>
      <c r="ALS262" s="111"/>
      <c r="ALT262" s="111"/>
      <c r="ALU262" s="111"/>
      <c r="ALV262" s="111"/>
      <c r="ALW262" s="111"/>
      <c r="ALX262" s="111"/>
      <c r="ALY262" s="111"/>
      <c r="ALZ262" s="111"/>
      <c r="AMA262" s="111"/>
      <c r="AMB262" s="111"/>
      <c r="AMC262" s="111"/>
      <c r="AMD262" s="111"/>
      <c r="AME262" s="111"/>
      <c r="AMF262" s="111"/>
      <c r="AMG262" s="111"/>
      <c r="AMH262" s="111"/>
      <c r="AMI262" s="111"/>
      <c r="AMJ262" s="111"/>
    </row>
    <row r="263" spans="1:1024" ht="16.5" customHeight="1" x14ac:dyDescent="0.25">
      <c r="A263" s="256" t="s">
        <v>936</v>
      </c>
      <c r="B263" s="257">
        <v>263</v>
      </c>
      <c r="C263" s="258" t="s">
        <v>24390</v>
      </c>
      <c r="D263" s="290" t="s">
        <v>24391</v>
      </c>
      <c r="E263" s="286"/>
      <c r="F263" s="291"/>
      <c r="G263" s="280"/>
      <c r="H263" s="280"/>
      <c r="I263" s="492" t="s">
        <v>750</v>
      </c>
      <c r="J263" s="292"/>
      <c r="K263" s="293"/>
      <c r="L263" s="293"/>
      <c r="M263" s="293"/>
      <c r="N263" s="293"/>
      <c r="O263" s="293"/>
      <c r="P263" s="293"/>
      <c r="Q263" s="293"/>
      <c r="R263" s="293"/>
      <c r="S263" s="293"/>
      <c r="T263" s="293"/>
      <c r="U263" s="293"/>
      <c r="V263" s="293"/>
      <c r="W263" s="283">
        <f t="shared" si="113"/>
        <v>100</v>
      </c>
      <c r="X263" s="283">
        <f t="shared" si="125"/>
        <v>100</v>
      </c>
      <c r="Y263" s="283">
        <f t="shared" si="126"/>
        <v>100</v>
      </c>
      <c r="Z263" s="283">
        <f t="shared" si="114"/>
        <v>100</v>
      </c>
      <c r="AA263" s="283">
        <f t="shared" si="115"/>
        <v>100</v>
      </c>
      <c r="AB263" s="287">
        <f t="shared" si="116"/>
        <v>100</v>
      </c>
      <c r="AC263" s="287">
        <f t="shared" si="117"/>
        <v>100</v>
      </c>
      <c r="AD263" s="287">
        <f t="shared" si="118"/>
        <v>100</v>
      </c>
      <c r="AE263" s="284">
        <f t="shared" si="124"/>
        <v>100</v>
      </c>
      <c r="AF263" s="284">
        <f t="shared" si="123"/>
        <v>100</v>
      </c>
      <c r="AG263" s="268">
        <f t="shared" si="119"/>
        <v>100</v>
      </c>
      <c r="AH263" s="268">
        <f t="shared" si="120"/>
        <v>100</v>
      </c>
      <c r="AI263" s="268">
        <f t="shared" si="121"/>
        <v>100</v>
      </c>
      <c r="AJ263" s="268">
        <f t="shared" si="122"/>
        <v>100</v>
      </c>
      <c r="AK263" s="501" t="s">
        <v>750</v>
      </c>
      <c r="AL263" s="408"/>
      <c r="AM263" s="357"/>
      <c r="AN263" s="511"/>
      <c r="AO263" s="357"/>
      <c r="AP263" s="357"/>
      <c r="AQ263" s="286"/>
      <c r="AR263" s="382" t="s">
        <v>24392</v>
      </c>
      <c r="AS263" s="382"/>
      <c r="AT263" s="286"/>
      <c r="AU263" s="286"/>
      <c r="AV263" s="111"/>
      <c r="AW263" s="559"/>
      <c r="AX263" s="559"/>
      <c r="AY263" s="559"/>
      <c r="AZ263" s="559"/>
      <c r="BA263" s="559"/>
      <c r="BB263" s="559"/>
      <c r="BC263" s="559"/>
      <c r="BD263" s="559"/>
      <c r="BE263" s="559"/>
      <c r="BF263" s="559"/>
      <c r="BG263" s="559"/>
      <c r="BH263" s="559"/>
      <c r="BI263" s="559"/>
      <c r="BJ263" s="559"/>
      <c r="BK263" s="559"/>
      <c r="BL263" s="559"/>
      <c r="BM263" s="559"/>
      <c r="BN263" s="559"/>
      <c r="BO263" s="559"/>
      <c r="BP263" s="559"/>
      <c r="BQ263" s="559"/>
      <c r="BR263" s="559"/>
      <c r="BS263" s="559"/>
      <c r="BT263" s="559"/>
      <c r="BU263" s="559"/>
      <c r="BV263" s="559"/>
      <c r="BW263" s="559"/>
      <c r="BX263" s="559"/>
      <c r="BY263" s="559"/>
      <c r="BZ263" s="559"/>
      <c r="CA263" s="559"/>
      <c r="CB263" s="559"/>
      <c r="CC263" s="559"/>
      <c r="CD263" s="559"/>
      <c r="CE263" s="559"/>
      <c r="CF263" s="559"/>
      <c r="CG263" s="559"/>
      <c r="CH263" s="559"/>
      <c r="CI263" s="559"/>
      <c r="CJ263" s="559"/>
      <c r="CK263" s="559"/>
      <c r="CL263" s="559"/>
      <c r="CM263" s="559"/>
      <c r="CN263" s="559"/>
      <c r="CO263" s="559"/>
      <c r="CP263" s="559"/>
      <c r="CQ263" s="559"/>
      <c r="CR263" s="559"/>
      <c r="CS263" s="559"/>
      <c r="CT263" s="559"/>
      <c r="CU263" s="559"/>
      <c r="CV263" s="559"/>
      <c r="CW263" s="559"/>
      <c r="CX263" s="559"/>
      <c r="CY263" s="559"/>
      <c r="CZ263" s="559"/>
      <c r="DA263" s="559"/>
      <c r="DB263" s="559"/>
      <c r="DC263" s="559"/>
      <c r="DD263" s="559"/>
      <c r="DE263" s="559"/>
      <c r="DF263" s="559"/>
      <c r="DG263" s="559"/>
      <c r="DH263" s="559"/>
      <c r="DI263" s="559"/>
      <c r="DJ263" s="559"/>
      <c r="DK263" s="559"/>
      <c r="DL263" s="559"/>
      <c r="DM263" s="559"/>
      <c r="DN263" s="559"/>
      <c r="DO263" s="559"/>
      <c r="DP263" s="559"/>
      <c r="DQ263" s="559"/>
      <c r="DR263" s="559"/>
      <c r="DS263" s="559"/>
      <c r="DT263" s="559"/>
      <c r="DU263" s="559"/>
      <c r="DV263" s="559"/>
      <c r="DW263" s="559"/>
      <c r="DX263" s="559"/>
      <c r="DY263" s="559"/>
      <c r="DZ263" s="559"/>
      <c r="EA263" s="559"/>
      <c r="EB263" s="559"/>
      <c r="EC263" s="559"/>
      <c r="ED263" s="559"/>
      <c r="EE263" s="559"/>
      <c r="EF263" s="559"/>
      <c r="EG263" s="559"/>
      <c r="EH263" s="559"/>
      <c r="EI263" s="559"/>
      <c r="EJ263" s="559"/>
      <c r="EK263" s="559"/>
      <c r="EL263" s="559"/>
      <c r="EM263" s="559"/>
      <c r="EN263" s="559"/>
      <c r="EO263" s="559"/>
      <c r="EP263" s="559"/>
      <c r="EQ263" s="559"/>
      <c r="ER263" s="559"/>
      <c r="ES263" s="559"/>
      <c r="ET263" s="559"/>
      <c r="EU263" s="559"/>
      <c r="EV263" s="559"/>
      <c r="EW263" s="559"/>
      <c r="EX263" s="559"/>
      <c r="EY263" s="559"/>
      <c r="EZ263" s="559"/>
      <c r="FA263" s="559"/>
      <c r="FB263" s="559"/>
      <c r="FC263" s="559"/>
      <c r="FD263" s="559"/>
      <c r="FE263" s="559"/>
      <c r="FF263" s="559"/>
      <c r="FG263" s="559"/>
      <c r="FH263" s="559"/>
      <c r="FI263" s="559"/>
      <c r="FJ263" s="559"/>
      <c r="FK263" s="559"/>
      <c r="FL263" s="559"/>
      <c r="FM263" s="559"/>
      <c r="FN263" s="559"/>
      <c r="FO263" s="559"/>
      <c r="FP263" s="559"/>
      <c r="FQ263" s="559"/>
      <c r="FR263" s="559"/>
      <c r="FS263" s="559"/>
      <c r="FT263" s="559"/>
      <c r="FU263" s="559"/>
      <c r="FV263" s="559"/>
      <c r="FW263" s="559"/>
      <c r="FX263" s="559"/>
      <c r="FY263" s="559"/>
      <c r="FZ263" s="559"/>
      <c r="GA263" s="559"/>
      <c r="GB263" s="559"/>
      <c r="GC263" s="559"/>
      <c r="GD263" s="559"/>
      <c r="GE263" s="559"/>
      <c r="GF263" s="559"/>
      <c r="GG263" s="559"/>
      <c r="GH263" s="559"/>
      <c r="GI263" s="559"/>
      <c r="GJ263" s="559"/>
      <c r="GK263" s="559"/>
      <c r="GL263" s="559"/>
      <c r="GM263" s="559"/>
      <c r="GN263" s="559"/>
      <c r="GO263" s="559"/>
      <c r="GP263" s="559"/>
      <c r="GQ263" s="559"/>
      <c r="GR263" s="559"/>
      <c r="GS263" s="559"/>
      <c r="GT263" s="559"/>
      <c r="GU263" s="559"/>
      <c r="GV263" s="559"/>
      <c r="GW263" s="559"/>
      <c r="GX263" s="559"/>
      <c r="GY263" s="559"/>
      <c r="GZ263" s="559"/>
      <c r="HA263" s="559"/>
      <c r="HB263" s="559"/>
      <c r="HC263" s="559"/>
      <c r="HD263" s="559"/>
      <c r="HE263" s="559"/>
      <c r="HF263" s="559"/>
      <c r="HG263" s="559"/>
      <c r="HH263" s="559"/>
      <c r="HI263" s="559"/>
      <c r="HJ263" s="559"/>
      <c r="HK263" s="559"/>
      <c r="HL263" s="559"/>
      <c r="HM263" s="559"/>
      <c r="HN263" s="559"/>
      <c r="HO263" s="559"/>
      <c r="HP263" s="559"/>
      <c r="HQ263" s="559"/>
      <c r="HR263" s="559"/>
      <c r="HS263" s="559"/>
      <c r="HT263" s="559"/>
      <c r="HU263" s="559"/>
      <c r="HV263" s="559"/>
      <c r="HW263" s="559"/>
      <c r="HX263" s="559"/>
      <c r="HY263" s="559"/>
      <c r="HZ263" s="559"/>
      <c r="IA263" s="559"/>
      <c r="IB263" s="559"/>
      <c r="IC263" s="559"/>
      <c r="ID263" s="559"/>
      <c r="IE263" s="559"/>
      <c r="IF263" s="559"/>
      <c r="IG263" s="559"/>
      <c r="IH263" s="559"/>
      <c r="II263" s="559"/>
      <c r="IJ263" s="559"/>
      <c r="IK263" s="559"/>
      <c r="IL263" s="559"/>
      <c r="IM263" s="559"/>
      <c r="IN263" s="559"/>
      <c r="IO263" s="559"/>
      <c r="IP263" s="559"/>
      <c r="IQ263" s="559"/>
      <c r="IR263" s="559"/>
      <c r="IS263" s="559"/>
      <c r="IT263" s="559"/>
      <c r="IU263" s="559"/>
      <c r="IV263" s="559"/>
      <c r="IW263" s="559"/>
      <c r="IX263" s="559"/>
      <c r="IY263" s="559"/>
      <c r="IZ263" s="559"/>
      <c r="JA263" s="559"/>
      <c r="JB263" s="559"/>
      <c r="JC263" s="559"/>
      <c r="JD263" s="559"/>
      <c r="JE263" s="559"/>
      <c r="JF263" s="559"/>
      <c r="JG263" s="559"/>
      <c r="JH263" s="559"/>
      <c r="JI263" s="559"/>
      <c r="JJ263" s="559"/>
      <c r="JK263" s="559"/>
      <c r="JL263" s="559"/>
      <c r="JM263" s="559"/>
      <c r="JN263" s="559"/>
      <c r="JO263" s="559"/>
      <c r="JP263" s="559"/>
      <c r="JQ263" s="559"/>
      <c r="JR263" s="559"/>
      <c r="JS263" s="559"/>
      <c r="JT263" s="559"/>
      <c r="JU263" s="559"/>
      <c r="JV263" s="559"/>
      <c r="JW263" s="559"/>
      <c r="JX263" s="559"/>
      <c r="JY263" s="559"/>
      <c r="JZ263" s="559"/>
      <c r="KA263" s="559"/>
      <c r="KB263" s="559"/>
      <c r="KC263" s="559"/>
      <c r="KD263" s="559"/>
      <c r="KE263" s="559"/>
      <c r="KF263" s="559"/>
      <c r="KG263" s="559"/>
      <c r="KH263" s="559"/>
      <c r="KI263" s="559"/>
      <c r="KJ263" s="559"/>
      <c r="KK263" s="559"/>
      <c r="KL263" s="559"/>
      <c r="KM263" s="559"/>
      <c r="KN263" s="559"/>
      <c r="KO263" s="559"/>
      <c r="KP263" s="559"/>
      <c r="KQ263" s="559"/>
      <c r="KR263" s="559"/>
      <c r="KS263" s="559"/>
      <c r="KT263" s="559"/>
      <c r="KU263" s="559"/>
      <c r="KV263" s="559"/>
      <c r="KW263" s="559"/>
      <c r="KX263" s="559"/>
      <c r="KY263" s="559"/>
      <c r="KZ263" s="559"/>
      <c r="LA263" s="559"/>
      <c r="LB263" s="559"/>
      <c r="LC263" s="559"/>
      <c r="LD263" s="559"/>
      <c r="LE263" s="559"/>
      <c r="LF263" s="559"/>
      <c r="LG263" s="559"/>
      <c r="LH263" s="559"/>
      <c r="LI263" s="559"/>
      <c r="LJ263" s="559"/>
      <c r="LK263" s="559"/>
      <c r="LL263" s="559"/>
      <c r="LM263" s="559"/>
      <c r="LN263" s="559"/>
      <c r="LO263" s="559"/>
      <c r="LP263" s="559"/>
      <c r="LQ263" s="559"/>
      <c r="LR263" s="559"/>
      <c r="LS263" s="559"/>
      <c r="LT263" s="559"/>
      <c r="LU263" s="559"/>
      <c r="LV263" s="559"/>
      <c r="LW263" s="559"/>
      <c r="LX263" s="559"/>
      <c r="LY263" s="559"/>
      <c r="LZ263" s="559"/>
      <c r="MA263" s="559"/>
      <c r="MB263" s="559"/>
      <c r="MC263" s="559"/>
      <c r="MD263" s="559"/>
      <c r="ME263" s="559"/>
      <c r="MF263" s="559"/>
      <c r="MG263" s="559"/>
      <c r="MH263" s="559"/>
      <c r="MI263" s="559"/>
      <c r="MJ263" s="559"/>
      <c r="MK263" s="559"/>
      <c r="ML263" s="559"/>
      <c r="MM263" s="559"/>
      <c r="MN263" s="559"/>
      <c r="MO263" s="559"/>
      <c r="MP263" s="559"/>
      <c r="MQ263" s="559"/>
      <c r="MR263" s="559"/>
      <c r="MS263" s="559"/>
      <c r="MT263" s="559"/>
      <c r="MU263" s="559"/>
      <c r="MV263" s="559"/>
      <c r="MW263" s="559"/>
      <c r="MX263" s="559"/>
      <c r="MY263" s="559"/>
      <c r="MZ263" s="559"/>
      <c r="NA263" s="559"/>
      <c r="NB263" s="559"/>
      <c r="NC263" s="559"/>
      <c r="ND263" s="559"/>
      <c r="NE263" s="559"/>
      <c r="NF263" s="559"/>
      <c r="NG263" s="559"/>
      <c r="NH263" s="559"/>
      <c r="NI263" s="559"/>
      <c r="NJ263" s="559"/>
      <c r="NK263" s="559"/>
      <c r="NL263" s="559"/>
      <c r="NM263" s="559"/>
      <c r="NN263" s="559"/>
      <c r="NO263" s="559"/>
      <c r="NP263" s="559"/>
      <c r="NQ263" s="559"/>
      <c r="NR263" s="559"/>
      <c r="NS263" s="559"/>
      <c r="NT263" s="559"/>
      <c r="NU263" s="559"/>
      <c r="NV263" s="559"/>
      <c r="NW263" s="559"/>
      <c r="NX263" s="559"/>
      <c r="NY263" s="559"/>
      <c r="NZ263" s="559"/>
      <c r="OA263" s="559"/>
      <c r="OB263" s="559"/>
      <c r="OC263" s="559"/>
      <c r="OD263" s="559"/>
      <c r="OE263" s="559"/>
      <c r="OF263" s="559"/>
      <c r="OG263" s="559"/>
      <c r="OH263" s="559"/>
      <c r="OI263" s="559"/>
      <c r="OJ263" s="559"/>
      <c r="OK263" s="559"/>
      <c r="OL263" s="559"/>
      <c r="OM263" s="559"/>
      <c r="ON263" s="559"/>
      <c r="OO263" s="559"/>
      <c r="OP263" s="559"/>
      <c r="OQ263" s="559"/>
      <c r="OR263" s="559"/>
      <c r="OS263" s="559"/>
      <c r="OT263" s="559"/>
      <c r="OU263" s="559"/>
      <c r="OV263" s="559"/>
      <c r="OW263" s="559"/>
      <c r="OX263" s="559"/>
      <c r="OY263" s="559"/>
      <c r="OZ263" s="559"/>
      <c r="PA263" s="559"/>
      <c r="PB263" s="559"/>
      <c r="PC263" s="559"/>
      <c r="PD263" s="559"/>
      <c r="PE263" s="559"/>
      <c r="PF263" s="559"/>
      <c r="PG263" s="559"/>
      <c r="PH263" s="559"/>
      <c r="PI263" s="559"/>
      <c r="PJ263" s="559"/>
      <c r="PK263" s="559"/>
      <c r="PL263" s="559"/>
      <c r="PM263" s="559"/>
      <c r="PN263" s="559"/>
      <c r="PO263" s="559"/>
      <c r="PP263" s="559"/>
      <c r="PQ263" s="559"/>
      <c r="PR263" s="559"/>
      <c r="PS263" s="559"/>
      <c r="PT263" s="559"/>
      <c r="PU263" s="559"/>
      <c r="PV263" s="559"/>
      <c r="PW263" s="559"/>
      <c r="PX263" s="559"/>
      <c r="PY263" s="559"/>
      <c r="PZ263" s="559"/>
      <c r="QA263" s="559"/>
      <c r="QB263" s="559"/>
      <c r="QC263" s="559"/>
      <c r="QD263" s="559"/>
      <c r="QE263" s="559"/>
      <c r="QF263" s="559"/>
      <c r="QG263" s="559"/>
      <c r="QH263" s="559"/>
      <c r="QI263" s="559"/>
      <c r="QJ263" s="559"/>
      <c r="QK263" s="559"/>
      <c r="QL263" s="559"/>
      <c r="QM263" s="559"/>
      <c r="QN263" s="559"/>
      <c r="QO263" s="559"/>
      <c r="QP263" s="559"/>
      <c r="QQ263" s="559"/>
      <c r="QR263" s="559"/>
      <c r="QS263" s="559"/>
      <c r="QT263" s="559"/>
      <c r="QU263" s="559"/>
      <c r="QV263" s="559"/>
      <c r="QW263" s="559"/>
      <c r="QX263" s="559"/>
      <c r="QY263" s="559"/>
      <c r="QZ263" s="559"/>
      <c r="RA263" s="559"/>
      <c r="RB263" s="559"/>
      <c r="RC263" s="559"/>
      <c r="RD263" s="559"/>
      <c r="RE263" s="559"/>
      <c r="RF263" s="559"/>
      <c r="RG263" s="559"/>
      <c r="RH263" s="559"/>
      <c r="RI263" s="559"/>
      <c r="RJ263" s="559"/>
      <c r="RK263" s="559"/>
      <c r="RL263" s="559"/>
      <c r="RM263" s="559"/>
      <c r="RN263" s="559"/>
      <c r="RO263" s="559"/>
      <c r="RP263" s="559"/>
      <c r="RQ263" s="559"/>
      <c r="RR263" s="559"/>
      <c r="RS263" s="559"/>
      <c r="RT263" s="559"/>
      <c r="RU263" s="559"/>
      <c r="RV263" s="559"/>
      <c r="RW263" s="559"/>
      <c r="RX263" s="559"/>
      <c r="RY263" s="559"/>
      <c r="RZ263" s="559"/>
      <c r="SA263" s="559"/>
      <c r="SB263" s="559"/>
      <c r="SC263" s="559"/>
      <c r="SD263" s="559"/>
      <c r="SE263" s="559"/>
      <c r="SF263" s="559"/>
      <c r="SG263" s="559"/>
      <c r="SH263" s="559"/>
      <c r="SI263" s="559"/>
      <c r="SJ263" s="559"/>
      <c r="SK263" s="559"/>
      <c r="SL263" s="559"/>
      <c r="SM263" s="559"/>
      <c r="SN263" s="559"/>
      <c r="SO263" s="559"/>
      <c r="SP263" s="559"/>
      <c r="SQ263" s="559"/>
      <c r="SR263" s="559"/>
      <c r="SS263" s="559"/>
      <c r="ST263" s="559"/>
      <c r="SU263" s="559"/>
      <c r="SV263" s="559"/>
      <c r="SW263" s="559"/>
      <c r="SX263" s="559"/>
      <c r="SY263" s="559"/>
      <c r="SZ263" s="559"/>
      <c r="TA263" s="559"/>
      <c r="TB263" s="559"/>
      <c r="TC263" s="559"/>
      <c r="TD263" s="559"/>
      <c r="TE263" s="559"/>
      <c r="TF263" s="559"/>
      <c r="TG263" s="559"/>
      <c r="TH263" s="559"/>
      <c r="TI263" s="559"/>
      <c r="TJ263" s="559"/>
      <c r="TK263" s="559"/>
      <c r="TL263" s="559"/>
      <c r="TM263" s="559"/>
      <c r="TN263" s="559"/>
      <c r="TO263" s="559"/>
      <c r="TP263" s="559"/>
      <c r="TQ263" s="559"/>
      <c r="TR263" s="559"/>
      <c r="TS263" s="559"/>
      <c r="TT263" s="559"/>
      <c r="TU263" s="559"/>
      <c r="TV263" s="559"/>
      <c r="TW263" s="559"/>
      <c r="TX263" s="559"/>
      <c r="TY263" s="559"/>
      <c r="TZ263" s="559"/>
      <c r="UA263" s="559"/>
      <c r="UB263" s="559"/>
      <c r="UC263" s="559"/>
      <c r="UD263" s="559"/>
      <c r="UE263" s="559"/>
      <c r="UF263" s="559"/>
      <c r="UG263" s="559"/>
      <c r="UH263" s="559"/>
      <c r="UI263" s="559"/>
      <c r="UJ263" s="559"/>
      <c r="UK263" s="559"/>
      <c r="UL263" s="559"/>
      <c r="UM263" s="559"/>
      <c r="UN263" s="559"/>
      <c r="UO263" s="559"/>
      <c r="UP263" s="559"/>
      <c r="UQ263" s="559"/>
      <c r="UR263" s="559"/>
      <c r="US263" s="559"/>
      <c r="UT263" s="559"/>
      <c r="UU263" s="559"/>
      <c r="UV263" s="559"/>
      <c r="UW263" s="559"/>
      <c r="UX263" s="559"/>
      <c r="UY263" s="559"/>
      <c r="UZ263" s="559"/>
      <c r="VA263" s="559"/>
      <c r="VB263" s="559"/>
      <c r="VC263" s="559"/>
      <c r="VD263" s="559"/>
      <c r="VE263" s="559"/>
      <c r="VF263" s="559"/>
      <c r="VG263" s="559"/>
      <c r="VH263" s="559"/>
      <c r="VI263" s="559"/>
      <c r="VJ263" s="559"/>
      <c r="VK263" s="559"/>
      <c r="VL263" s="559"/>
      <c r="VM263" s="559"/>
      <c r="VN263" s="559"/>
      <c r="VO263" s="559"/>
      <c r="VP263" s="559"/>
      <c r="VQ263" s="559"/>
      <c r="VR263" s="559"/>
      <c r="VS263" s="559"/>
      <c r="VT263" s="559"/>
      <c r="VU263" s="559"/>
      <c r="VV263" s="559"/>
      <c r="VW263" s="559"/>
      <c r="VX263" s="559"/>
      <c r="VY263" s="559"/>
      <c r="VZ263" s="559"/>
      <c r="WA263" s="559"/>
      <c r="WB263" s="559"/>
      <c r="WC263" s="559"/>
      <c r="WD263" s="559"/>
      <c r="WE263" s="559"/>
      <c r="WF263" s="559"/>
      <c r="WG263" s="559"/>
      <c r="WH263" s="559"/>
      <c r="WI263" s="559"/>
      <c r="WJ263" s="559"/>
      <c r="WK263" s="559"/>
      <c r="WL263" s="559"/>
      <c r="WM263" s="559"/>
      <c r="WN263" s="559"/>
      <c r="WO263" s="559"/>
      <c r="WP263" s="559"/>
      <c r="WQ263" s="559"/>
      <c r="WR263" s="559"/>
      <c r="WS263" s="559"/>
      <c r="WT263" s="559"/>
      <c r="WU263" s="559"/>
      <c r="WV263" s="559"/>
      <c r="WW263" s="559"/>
      <c r="WX263" s="559"/>
      <c r="WY263" s="559"/>
      <c r="WZ263" s="559"/>
      <c r="XA263" s="559"/>
      <c r="XB263" s="559"/>
      <c r="XC263" s="559"/>
      <c r="XD263" s="559"/>
      <c r="XE263" s="559"/>
      <c r="XF263" s="559"/>
      <c r="XG263" s="559"/>
      <c r="XH263" s="559"/>
      <c r="XI263" s="559"/>
      <c r="XJ263" s="559"/>
      <c r="XK263" s="559"/>
      <c r="XL263" s="559"/>
      <c r="XM263" s="559"/>
      <c r="XN263" s="559"/>
      <c r="XO263" s="559"/>
      <c r="XP263" s="559"/>
      <c r="XQ263" s="559"/>
      <c r="XR263" s="559"/>
      <c r="XS263" s="559"/>
      <c r="XT263" s="559"/>
      <c r="XU263" s="559"/>
      <c r="XV263" s="559"/>
      <c r="XW263" s="559"/>
      <c r="XX263" s="559"/>
      <c r="XY263" s="559"/>
      <c r="XZ263" s="559"/>
      <c r="YA263" s="559"/>
      <c r="YB263" s="559"/>
      <c r="YC263" s="559"/>
      <c r="YD263" s="559"/>
      <c r="YE263" s="559"/>
      <c r="YF263" s="559"/>
      <c r="YG263" s="559"/>
      <c r="YH263" s="559"/>
      <c r="YI263" s="559"/>
      <c r="YJ263" s="559"/>
      <c r="YK263" s="559"/>
      <c r="YL263" s="559"/>
      <c r="YM263" s="559"/>
      <c r="YN263" s="559"/>
      <c r="YO263" s="559"/>
      <c r="YP263" s="559"/>
      <c r="YQ263" s="559"/>
      <c r="YR263" s="559"/>
      <c r="YS263" s="559"/>
      <c r="YT263" s="559"/>
      <c r="YU263" s="559"/>
      <c r="YV263" s="559"/>
      <c r="YW263" s="559"/>
      <c r="YX263" s="559"/>
      <c r="YY263" s="559"/>
      <c r="YZ263" s="559"/>
      <c r="ZA263" s="559"/>
      <c r="ZB263" s="559"/>
      <c r="ZC263" s="559"/>
      <c r="ZD263" s="559"/>
      <c r="ZE263" s="559"/>
      <c r="ZF263" s="559"/>
      <c r="ZG263" s="559"/>
      <c r="ZH263" s="559"/>
      <c r="ZI263" s="559"/>
      <c r="ZJ263" s="559"/>
      <c r="ZK263" s="559"/>
      <c r="ZL263" s="559"/>
      <c r="ZM263" s="559"/>
      <c r="ZN263" s="559"/>
      <c r="ZO263" s="559"/>
      <c r="ZP263" s="559"/>
      <c r="ZQ263" s="559"/>
      <c r="ZR263" s="559"/>
      <c r="ZS263" s="559"/>
      <c r="ZT263" s="559"/>
      <c r="ZU263" s="559"/>
      <c r="ZV263" s="559"/>
      <c r="ZW263" s="559"/>
      <c r="ZX263" s="559"/>
      <c r="ZY263" s="559"/>
      <c r="ZZ263" s="559"/>
      <c r="AAA263" s="559"/>
      <c r="AAB263" s="559"/>
      <c r="AAC263" s="559"/>
      <c r="AAD263" s="559"/>
      <c r="AAE263" s="559"/>
      <c r="AAF263" s="559"/>
      <c r="AAG263" s="559"/>
      <c r="AAH263" s="559"/>
      <c r="AAI263" s="559"/>
      <c r="AAJ263" s="559"/>
      <c r="AAK263" s="559"/>
      <c r="AAL263" s="559"/>
      <c r="AAM263" s="559"/>
      <c r="AAN263" s="559"/>
      <c r="AAO263" s="559"/>
      <c r="AAP263" s="559"/>
      <c r="AAQ263" s="559"/>
      <c r="AAR263" s="559"/>
      <c r="AAS263" s="559"/>
      <c r="AAT263" s="559"/>
      <c r="AAU263" s="559"/>
      <c r="AAV263" s="559"/>
      <c r="AAW263" s="559"/>
      <c r="AAX263" s="559"/>
      <c r="AAY263" s="559"/>
      <c r="AAZ263" s="559"/>
      <c r="ABA263" s="559"/>
      <c r="ABB263" s="559"/>
      <c r="ABC263" s="559"/>
      <c r="ABD263" s="559"/>
      <c r="ABE263" s="559"/>
      <c r="ABF263" s="559"/>
      <c r="ABG263" s="559"/>
      <c r="ABH263" s="559"/>
      <c r="ABI263" s="559"/>
      <c r="ABJ263" s="559"/>
      <c r="ABK263" s="559"/>
      <c r="ABL263" s="559"/>
      <c r="ABM263" s="559"/>
      <c r="ABN263" s="559"/>
      <c r="ABO263" s="559"/>
      <c r="ABP263" s="559"/>
      <c r="ABQ263" s="559"/>
      <c r="ABR263" s="559"/>
      <c r="ABS263" s="559"/>
      <c r="ABT263" s="559"/>
      <c r="ABU263" s="559"/>
      <c r="ABV263" s="559"/>
      <c r="ABW263" s="559"/>
      <c r="ABX263" s="559"/>
      <c r="ABY263" s="559"/>
      <c r="ABZ263" s="559"/>
      <c r="ACA263" s="559"/>
      <c r="ACB263" s="559"/>
      <c r="ACC263" s="559"/>
      <c r="ACD263" s="559"/>
      <c r="ACE263" s="559"/>
      <c r="ACF263" s="559"/>
      <c r="ACG263" s="559"/>
      <c r="ACH263" s="559"/>
      <c r="ACI263" s="559"/>
      <c r="ACJ263" s="559"/>
      <c r="ACK263" s="559"/>
      <c r="ACL263" s="559"/>
      <c r="ACM263" s="559"/>
      <c r="ACN263" s="559"/>
      <c r="ACO263" s="559"/>
      <c r="ACP263" s="559"/>
      <c r="ACQ263" s="559"/>
      <c r="ACR263" s="559"/>
      <c r="ACS263" s="559"/>
      <c r="ACT263" s="559"/>
      <c r="ACU263" s="559"/>
      <c r="ACV263" s="559"/>
      <c r="ACW263" s="559"/>
      <c r="ACX263" s="559"/>
      <c r="ACY263" s="559"/>
      <c r="ACZ263" s="559"/>
      <c r="ADA263" s="559"/>
      <c r="ADB263" s="559"/>
      <c r="ADC263" s="559"/>
      <c r="ADD263" s="559"/>
      <c r="ADE263" s="559"/>
      <c r="ADF263" s="559"/>
      <c r="ADG263" s="559"/>
      <c r="ADH263" s="559"/>
      <c r="ADI263" s="559"/>
      <c r="ADJ263" s="559"/>
      <c r="ADK263" s="559"/>
      <c r="ADL263" s="559"/>
      <c r="ADM263" s="559"/>
      <c r="ADN263" s="559"/>
      <c r="ADO263" s="559"/>
      <c r="ADP263" s="559"/>
      <c r="ADQ263" s="559"/>
      <c r="ADR263" s="559"/>
      <c r="ADS263" s="559"/>
      <c r="ADT263" s="559"/>
      <c r="ADU263" s="559"/>
      <c r="ADV263" s="559"/>
      <c r="ADW263" s="559"/>
      <c r="ADX263" s="559"/>
      <c r="ADY263" s="559"/>
      <c r="ADZ263" s="559"/>
      <c r="AEA263" s="559"/>
      <c r="AEB263" s="559"/>
      <c r="AEC263" s="559"/>
      <c r="AED263" s="559"/>
      <c r="AEE263" s="559"/>
      <c r="AEF263" s="559"/>
      <c r="AEG263" s="559"/>
      <c r="AEH263" s="559"/>
      <c r="AEI263" s="559"/>
      <c r="AEJ263" s="559"/>
      <c r="AEK263" s="559"/>
      <c r="AEL263" s="559"/>
      <c r="AEM263" s="559"/>
      <c r="AEN263" s="559"/>
      <c r="AEO263" s="559"/>
      <c r="AEP263" s="559"/>
      <c r="AEQ263" s="559"/>
      <c r="AER263" s="559"/>
      <c r="AES263" s="559"/>
      <c r="AET263" s="559"/>
      <c r="AEU263" s="559"/>
      <c r="AEV263" s="559"/>
      <c r="AEW263" s="559"/>
      <c r="AEX263" s="559"/>
      <c r="AEY263" s="559"/>
      <c r="AEZ263" s="559"/>
      <c r="AFA263" s="559"/>
      <c r="AFB263" s="559"/>
      <c r="AFC263" s="559"/>
      <c r="AFD263" s="559"/>
      <c r="AFE263" s="559"/>
      <c r="AFF263" s="559"/>
      <c r="AFG263" s="559"/>
      <c r="AFH263" s="559"/>
      <c r="AFI263" s="559"/>
      <c r="AFJ263" s="559"/>
      <c r="AFK263" s="559"/>
      <c r="AFL263" s="559"/>
      <c r="AFM263" s="559"/>
      <c r="AFN263" s="559"/>
      <c r="AFO263" s="559"/>
      <c r="AFP263" s="559"/>
      <c r="AFQ263" s="559"/>
      <c r="AFR263" s="559"/>
      <c r="AFS263" s="559"/>
      <c r="AFT263" s="559"/>
      <c r="AFU263" s="559"/>
      <c r="AFV263" s="559"/>
      <c r="AFW263" s="559"/>
      <c r="AFX263" s="559"/>
      <c r="AFY263" s="559"/>
      <c r="AFZ263" s="559"/>
      <c r="AGA263" s="559"/>
      <c r="AGB263" s="559"/>
      <c r="AGC263" s="559"/>
      <c r="AGD263" s="559"/>
      <c r="AGE263" s="559"/>
      <c r="AGF263" s="559"/>
      <c r="AGG263" s="559"/>
      <c r="AGH263" s="559"/>
      <c r="AGI263" s="559"/>
      <c r="AGJ263" s="559"/>
      <c r="AGK263" s="559"/>
      <c r="AGL263" s="559"/>
      <c r="AGM263" s="559"/>
      <c r="AGN263" s="559"/>
      <c r="AGO263" s="559"/>
      <c r="AGP263" s="559"/>
      <c r="AGQ263" s="559"/>
      <c r="AGR263" s="559"/>
      <c r="AGS263" s="559"/>
      <c r="AGT263" s="559"/>
      <c r="AGU263" s="559"/>
      <c r="AGV263" s="559"/>
      <c r="AGW263" s="559"/>
      <c r="AGX263" s="559"/>
      <c r="AGY263" s="559"/>
      <c r="AGZ263" s="559"/>
      <c r="AHA263" s="559"/>
      <c r="AHB263" s="559"/>
      <c r="AHC263" s="559"/>
      <c r="AHD263" s="559"/>
      <c r="AHE263" s="559"/>
      <c r="AHF263" s="559"/>
      <c r="AHG263" s="559"/>
      <c r="AHH263" s="559"/>
      <c r="AHI263" s="559"/>
      <c r="AHJ263" s="559"/>
      <c r="AHK263" s="559"/>
      <c r="AHL263" s="559"/>
      <c r="AHM263" s="559"/>
      <c r="AHN263" s="559"/>
      <c r="AHO263" s="559"/>
      <c r="AHP263" s="559"/>
      <c r="AHQ263" s="559"/>
      <c r="AHR263" s="559"/>
      <c r="AHS263" s="559"/>
      <c r="AHT263" s="559"/>
      <c r="AHU263" s="559"/>
      <c r="AHV263" s="559"/>
      <c r="AHW263" s="559"/>
      <c r="AHX263" s="559"/>
      <c r="AHY263" s="559"/>
      <c r="AHZ263" s="559"/>
      <c r="AIA263" s="559"/>
      <c r="AIB263" s="559"/>
      <c r="AIC263" s="559"/>
      <c r="AID263" s="559"/>
      <c r="AIE263" s="559"/>
      <c r="AIF263" s="559"/>
      <c r="AIG263" s="559"/>
      <c r="AIH263" s="559"/>
      <c r="AII263" s="559"/>
      <c r="AIJ263" s="559"/>
      <c r="AIK263" s="559"/>
      <c r="AIL263" s="559"/>
      <c r="AIM263" s="559"/>
      <c r="AIN263" s="559"/>
      <c r="AIO263" s="559"/>
      <c r="AIP263" s="559"/>
      <c r="AIQ263" s="559"/>
      <c r="AIR263" s="559"/>
      <c r="AIS263" s="559"/>
      <c r="AIT263" s="559"/>
      <c r="AIU263" s="559"/>
      <c r="AIV263" s="559"/>
      <c r="AIW263" s="559"/>
      <c r="AIX263" s="559"/>
      <c r="AIY263" s="559"/>
      <c r="AIZ263" s="559"/>
      <c r="AJA263" s="559"/>
      <c r="AJB263" s="559"/>
      <c r="AJC263" s="559"/>
      <c r="AJD263" s="559"/>
      <c r="AJE263" s="559"/>
      <c r="AJF263" s="559"/>
      <c r="AJG263" s="559"/>
      <c r="AJH263" s="559"/>
      <c r="AJI263" s="559"/>
      <c r="AJJ263" s="559"/>
      <c r="AJK263" s="559"/>
      <c r="AJL263" s="559"/>
      <c r="AJM263" s="559"/>
      <c r="AJN263" s="559"/>
      <c r="AJO263" s="559"/>
      <c r="AJP263" s="559"/>
      <c r="AJQ263" s="559"/>
      <c r="AJR263" s="559"/>
      <c r="AJS263" s="559"/>
      <c r="AJT263" s="559"/>
      <c r="AJU263" s="559"/>
      <c r="AJV263" s="559"/>
      <c r="AJW263" s="559"/>
      <c r="AJX263" s="559"/>
      <c r="AJY263" s="559"/>
      <c r="AJZ263" s="559"/>
      <c r="AKA263" s="559"/>
      <c r="AKB263" s="559"/>
      <c r="AKC263" s="559"/>
      <c r="AKD263" s="559"/>
      <c r="AKE263" s="559"/>
      <c r="AKF263" s="559"/>
      <c r="AKG263" s="559"/>
      <c r="AKH263" s="559"/>
      <c r="AKI263" s="559"/>
      <c r="AKJ263" s="559"/>
      <c r="AKK263" s="559"/>
      <c r="AKL263" s="559"/>
      <c r="AKM263" s="559"/>
      <c r="AKN263" s="559"/>
      <c r="AKO263" s="559"/>
      <c r="AKP263" s="559"/>
      <c r="AKQ263" s="559"/>
      <c r="AKR263" s="559"/>
      <c r="AKS263" s="559"/>
      <c r="AKT263" s="559"/>
      <c r="AKU263" s="559"/>
      <c r="AKV263" s="559"/>
      <c r="AKW263" s="559"/>
      <c r="AKX263" s="559"/>
      <c r="AKY263" s="559"/>
      <c r="AKZ263" s="559"/>
      <c r="ALA263" s="559"/>
      <c r="ALB263" s="559"/>
      <c r="ALC263" s="559"/>
      <c r="ALD263" s="559"/>
      <c r="ALE263" s="559"/>
      <c r="ALF263" s="559"/>
      <c r="ALG263" s="559"/>
      <c r="ALH263" s="559"/>
      <c r="ALI263" s="559"/>
      <c r="ALJ263" s="559"/>
      <c r="ALK263" s="559"/>
      <c r="ALL263" s="559"/>
      <c r="ALM263" s="559"/>
      <c r="ALN263" s="559"/>
      <c r="ALO263" s="559"/>
      <c r="ALP263" s="559"/>
      <c r="ALQ263" s="559"/>
      <c r="ALR263" s="559"/>
      <c r="ALS263" s="559"/>
      <c r="ALT263" s="559"/>
      <c r="ALU263" s="559"/>
      <c r="ALV263" s="559"/>
      <c r="ALW263" s="559"/>
      <c r="ALX263" s="559"/>
      <c r="ALY263" s="559"/>
      <c r="ALZ263" s="559"/>
      <c r="AMA263" s="559"/>
      <c r="AMB263" s="559"/>
      <c r="AMC263" s="559"/>
      <c r="AMD263" s="559"/>
      <c r="AME263" s="559"/>
      <c r="AMF263" s="559"/>
      <c r="AMG263" s="559"/>
      <c r="AMH263" s="559"/>
      <c r="AMI263" s="559"/>
      <c r="AMJ263" s="559"/>
    </row>
    <row r="264" spans="1:1024" x14ac:dyDescent="0.25">
      <c r="A264" s="372" t="s">
        <v>937</v>
      </c>
      <c r="B264" s="257">
        <v>264</v>
      </c>
      <c r="C264" s="258" t="s">
        <v>24393</v>
      </c>
      <c r="D264" s="290" t="s">
        <v>24394</v>
      </c>
      <c r="E264" s="286"/>
      <c r="F264" s="291"/>
      <c r="G264" s="280"/>
      <c r="H264" s="280"/>
      <c r="I264" s="492">
        <v>51.72</v>
      </c>
      <c r="J264" s="292"/>
      <c r="K264" s="293"/>
      <c r="L264" s="293"/>
      <c r="M264" s="293"/>
      <c r="N264" s="293"/>
      <c r="O264" s="293"/>
      <c r="P264" s="293"/>
      <c r="Q264" s="293"/>
      <c r="R264" s="293"/>
      <c r="S264" s="293"/>
      <c r="T264" s="293"/>
      <c r="U264" s="293"/>
      <c r="V264" s="293"/>
      <c r="W264" s="283">
        <f t="shared" si="113"/>
        <v>100</v>
      </c>
      <c r="X264" s="283">
        <f t="shared" si="125"/>
        <v>100</v>
      </c>
      <c r="Y264" s="283">
        <f t="shared" si="126"/>
        <v>100</v>
      </c>
      <c r="Z264" s="283">
        <f t="shared" si="114"/>
        <v>100</v>
      </c>
      <c r="AA264" s="283">
        <f t="shared" si="115"/>
        <v>100</v>
      </c>
      <c r="AB264" s="287">
        <f t="shared" si="116"/>
        <v>100</v>
      </c>
      <c r="AC264" s="287">
        <f t="shared" si="117"/>
        <v>100</v>
      </c>
      <c r="AD264" s="287">
        <f t="shared" si="118"/>
        <v>100</v>
      </c>
      <c r="AE264" s="284">
        <f t="shared" si="124"/>
        <v>100</v>
      </c>
      <c r="AF264" s="284">
        <f t="shared" si="123"/>
        <v>100</v>
      </c>
      <c r="AG264" s="268">
        <f t="shared" si="119"/>
        <v>100</v>
      </c>
      <c r="AH264" s="268">
        <f t="shared" si="120"/>
        <v>100</v>
      </c>
      <c r="AI264" s="268">
        <f t="shared" si="121"/>
        <v>100</v>
      </c>
      <c r="AJ264" s="268">
        <f t="shared" si="122"/>
        <v>100</v>
      </c>
      <c r="AK264" s="506" t="s">
        <v>31734</v>
      </c>
      <c r="AL264" s="408"/>
      <c r="AM264" s="357"/>
      <c r="AN264" s="511"/>
      <c r="AO264" s="357"/>
      <c r="AP264" s="357"/>
      <c r="AQ264" s="286"/>
      <c r="AR264" s="356" t="s">
        <v>24395</v>
      </c>
      <c r="AS264" s="356"/>
      <c r="AT264" s="286"/>
      <c r="AU264" s="286"/>
      <c r="AV264" s="111"/>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c r="BR264" s="170"/>
      <c r="BS264" s="170"/>
      <c r="BT264" s="170"/>
      <c r="BU264" s="170"/>
      <c r="BV264" s="170"/>
      <c r="BW264" s="170"/>
      <c r="BX264" s="170"/>
      <c r="BY264" s="170"/>
      <c r="BZ264" s="170"/>
      <c r="CA264" s="170"/>
      <c r="CB264" s="170"/>
      <c r="CC264" s="170"/>
      <c r="CD264" s="170"/>
      <c r="CE264" s="170"/>
      <c r="CF264" s="170"/>
      <c r="CG264" s="170"/>
      <c r="CH264" s="170"/>
      <c r="CI264" s="170"/>
      <c r="CJ264" s="170"/>
      <c r="CK264" s="170"/>
      <c r="CL264" s="170"/>
      <c r="CM264" s="170"/>
      <c r="CN264" s="170"/>
      <c r="CO264" s="170"/>
      <c r="CP264" s="170"/>
      <c r="CQ264" s="170"/>
      <c r="CR264" s="170"/>
      <c r="CS264" s="170"/>
      <c r="CT264" s="170"/>
      <c r="CU264" s="170"/>
      <c r="CV264" s="170"/>
      <c r="CW264" s="170"/>
      <c r="CX264" s="170"/>
      <c r="CY264" s="170"/>
      <c r="CZ264" s="170"/>
      <c r="DA264" s="170"/>
      <c r="DB264" s="170"/>
      <c r="DC264" s="170"/>
      <c r="DD264" s="170"/>
      <c r="DE264" s="170"/>
      <c r="DF264" s="170"/>
      <c r="DG264" s="170"/>
      <c r="DH264" s="170"/>
      <c r="DI264" s="170"/>
      <c r="DJ264" s="170"/>
      <c r="DK264" s="170"/>
      <c r="DL264" s="170"/>
      <c r="DM264" s="170"/>
      <c r="DN264" s="170"/>
      <c r="DO264" s="170"/>
      <c r="DP264" s="170"/>
      <c r="DQ264" s="170"/>
      <c r="DR264" s="170"/>
      <c r="DS264" s="170"/>
      <c r="DT264" s="170"/>
      <c r="DU264" s="170"/>
      <c r="DV264" s="170"/>
      <c r="DW264" s="170"/>
      <c r="DX264" s="170"/>
      <c r="DY264" s="170"/>
      <c r="DZ264" s="170"/>
      <c r="EA264" s="170"/>
      <c r="EB264" s="170"/>
      <c r="EC264" s="170"/>
      <c r="ED264" s="170"/>
      <c r="EE264" s="170"/>
      <c r="EF264" s="170"/>
      <c r="EG264" s="170"/>
      <c r="EH264" s="170"/>
      <c r="EI264" s="170"/>
      <c r="EJ264" s="170"/>
      <c r="EK264" s="170"/>
      <c r="EL264" s="170"/>
      <c r="EM264" s="170"/>
      <c r="EN264" s="170"/>
      <c r="EO264" s="170"/>
      <c r="EP264" s="170"/>
      <c r="EQ264" s="170"/>
      <c r="ER264" s="170"/>
      <c r="ES264" s="170"/>
      <c r="ET264" s="170"/>
      <c r="EU264" s="170"/>
      <c r="EV264" s="170"/>
      <c r="EW264" s="170"/>
      <c r="EX264" s="170"/>
      <c r="EY264" s="170"/>
      <c r="EZ264" s="170"/>
      <c r="FA264" s="170"/>
      <c r="FB264" s="170"/>
      <c r="FC264" s="170"/>
      <c r="FD264" s="170"/>
      <c r="FE264" s="170"/>
      <c r="FF264" s="170"/>
      <c r="FG264" s="170"/>
      <c r="FH264" s="170"/>
      <c r="FI264" s="170"/>
      <c r="FJ264" s="170"/>
      <c r="FK264" s="170"/>
      <c r="FL264" s="170"/>
      <c r="FM264" s="170"/>
      <c r="FN264" s="170"/>
      <c r="FO264" s="170"/>
      <c r="FP264" s="170"/>
      <c r="FQ264" s="170"/>
      <c r="FR264" s="170"/>
      <c r="FS264" s="170"/>
      <c r="FT264" s="170"/>
      <c r="FU264" s="170"/>
      <c r="FV264" s="170"/>
      <c r="FW264" s="170"/>
      <c r="FX264" s="170"/>
      <c r="FY264" s="170"/>
      <c r="FZ264" s="170"/>
      <c r="GA264" s="170"/>
      <c r="GB264" s="170"/>
      <c r="GC264" s="170"/>
      <c r="GD264" s="170"/>
      <c r="GE264" s="170"/>
      <c r="GF264" s="170"/>
      <c r="GG264" s="170"/>
      <c r="GH264" s="170"/>
      <c r="GI264" s="170"/>
      <c r="GJ264" s="170"/>
      <c r="GK264" s="170"/>
      <c r="GL264" s="170"/>
      <c r="GM264" s="170"/>
      <c r="GN264" s="170"/>
      <c r="GO264" s="170"/>
      <c r="GP264" s="170"/>
      <c r="GQ264" s="170"/>
      <c r="GR264" s="170"/>
      <c r="GS264" s="170"/>
      <c r="GT264" s="170"/>
      <c r="GU264" s="170"/>
      <c r="GV264" s="170"/>
      <c r="GW264" s="170"/>
      <c r="GX264" s="170"/>
      <c r="GY264" s="170"/>
      <c r="GZ264" s="170"/>
      <c r="HA264" s="170"/>
      <c r="HB264" s="170"/>
      <c r="HC264" s="170"/>
      <c r="HD264" s="170"/>
      <c r="HE264" s="170"/>
      <c r="HF264" s="170"/>
      <c r="HG264" s="170"/>
      <c r="HH264" s="170"/>
      <c r="HI264" s="170"/>
      <c r="HJ264" s="170"/>
      <c r="HK264" s="170"/>
      <c r="HL264" s="170"/>
      <c r="HM264" s="170"/>
      <c r="HN264" s="170"/>
      <c r="HO264" s="170"/>
      <c r="HP264" s="170"/>
      <c r="HQ264" s="170"/>
      <c r="HR264" s="170"/>
      <c r="HS264" s="170"/>
      <c r="HT264" s="170"/>
      <c r="HU264" s="170"/>
      <c r="HV264" s="170"/>
      <c r="HW264" s="170"/>
      <c r="HX264" s="170"/>
      <c r="HY264" s="170"/>
      <c r="HZ264" s="170"/>
      <c r="IA264" s="170"/>
      <c r="IB264" s="170"/>
      <c r="IC264" s="170"/>
      <c r="ID264" s="170"/>
      <c r="IE264" s="170"/>
      <c r="IF264" s="170"/>
      <c r="IG264" s="170"/>
      <c r="IH264" s="170"/>
      <c r="II264" s="170"/>
      <c r="IJ264" s="170"/>
      <c r="IK264" s="170"/>
      <c r="IL264" s="170"/>
      <c r="IM264" s="170"/>
      <c r="IN264" s="170"/>
      <c r="IO264" s="170"/>
      <c r="IP264" s="170"/>
      <c r="IQ264" s="170"/>
      <c r="IR264" s="170"/>
      <c r="IS264" s="170"/>
      <c r="IT264" s="170"/>
      <c r="IU264" s="170"/>
      <c r="IV264" s="170"/>
      <c r="IW264" s="170"/>
      <c r="IX264" s="170"/>
      <c r="IY264" s="170"/>
      <c r="IZ264" s="170"/>
      <c r="JA264" s="170"/>
      <c r="JB264" s="170"/>
      <c r="JC264" s="170"/>
      <c r="JD264" s="170"/>
      <c r="JE264" s="170"/>
      <c r="JF264" s="170"/>
      <c r="JG264" s="170"/>
      <c r="JH264" s="170"/>
      <c r="JI264" s="170"/>
      <c r="JJ264" s="170"/>
      <c r="JK264" s="170"/>
      <c r="JL264" s="170"/>
      <c r="JM264" s="170"/>
      <c r="JN264" s="170"/>
      <c r="JO264" s="170"/>
      <c r="JP264" s="170"/>
      <c r="JQ264" s="170"/>
      <c r="JR264" s="170"/>
      <c r="JS264" s="170"/>
      <c r="JT264" s="170"/>
      <c r="JU264" s="170"/>
      <c r="JV264" s="170"/>
      <c r="JW264" s="170"/>
      <c r="JX264" s="170"/>
      <c r="JY264" s="170"/>
      <c r="JZ264" s="170"/>
      <c r="KA264" s="170"/>
      <c r="KB264" s="170"/>
      <c r="KC264" s="170"/>
      <c r="KD264" s="170"/>
      <c r="KE264" s="170"/>
      <c r="KF264" s="170"/>
      <c r="KG264" s="170"/>
      <c r="KH264" s="170"/>
      <c r="KI264" s="170"/>
      <c r="KJ264" s="170"/>
      <c r="KK264" s="170"/>
      <c r="KL264" s="170"/>
      <c r="KM264" s="170"/>
      <c r="KN264" s="170"/>
      <c r="KO264" s="170"/>
      <c r="KP264" s="170"/>
      <c r="KQ264" s="170"/>
      <c r="KR264" s="170"/>
      <c r="KS264" s="170"/>
      <c r="KT264" s="170"/>
      <c r="KU264" s="170"/>
      <c r="KV264" s="170"/>
      <c r="KW264" s="170"/>
      <c r="KX264" s="170"/>
      <c r="KY264" s="170"/>
      <c r="KZ264" s="170"/>
      <c r="LA264" s="170"/>
      <c r="LB264" s="170"/>
      <c r="LC264" s="170"/>
      <c r="LD264" s="170"/>
      <c r="LE264" s="170"/>
      <c r="LF264" s="170"/>
      <c r="LG264" s="170"/>
      <c r="LH264" s="170"/>
      <c r="LI264" s="170"/>
      <c r="LJ264" s="170"/>
      <c r="LK264" s="170"/>
      <c r="LL264" s="170"/>
      <c r="LM264" s="170"/>
      <c r="LN264" s="170"/>
      <c r="LO264" s="170"/>
      <c r="LP264" s="170"/>
      <c r="LQ264" s="170"/>
      <c r="LR264" s="170"/>
      <c r="LS264" s="170"/>
      <c r="LT264" s="170"/>
      <c r="LU264" s="170"/>
      <c r="LV264" s="170"/>
      <c r="LW264" s="170"/>
      <c r="LX264" s="170"/>
      <c r="LY264" s="170"/>
      <c r="LZ264" s="170"/>
      <c r="MA264" s="170"/>
      <c r="MB264" s="170"/>
      <c r="MC264" s="170"/>
      <c r="MD264" s="170"/>
      <c r="ME264" s="170"/>
      <c r="MF264" s="170"/>
      <c r="MG264" s="170"/>
      <c r="MH264" s="170"/>
      <c r="MI264" s="170"/>
      <c r="MJ264" s="170"/>
      <c r="MK264" s="170"/>
      <c r="ML264" s="170"/>
      <c r="MM264" s="170"/>
      <c r="MN264" s="170"/>
      <c r="MO264" s="170"/>
      <c r="MP264" s="170"/>
      <c r="MQ264" s="170"/>
      <c r="MR264" s="170"/>
      <c r="MS264" s="170"/>
      <c r="MT264" s="170"/>
      <c r="MU264" s="170"/>
      <c r="MV264" s="170"/>
      <c r="MW264" s="170"/>
      <c r="MX264" s="170"/>
      <c r="MY264" s="170"/>
      <c r="MZ264" s="170"/>
      <c r="NA264" s="170"/>
      <c r="NB264" s="170"/>
      <c r="NC264" s="170"/>
      <c r="ND264" s="170"/>
      <c r="NE264" s="170"/>
      <c r="NF264" s="170"/>
      <c r="NG264" s="170"/>
      <c r="NH264" s="170"/>
      <c r="NI264" s="170"/>
      <c r="NJ264" s="170"/>
      <c r="NK264" s="170"/>
      <c r="NL264" s="170"/>
      <c r="NM264" s="170"/>
      <c r="NN264" s="170"/>
      <c r="NO264" s="170"/>
      <c r="NP264" s="170"/>
      <c r="NQ264" s="170"/>
      <c r="NR264" s="170"/>
      <c r="NS264" s="170"/>
      <c r="NT264" s="170"/>
      <c r="NU264" s="170"/>
      <c r="NV264" s="170"/>
      <c r="NW264" s="170"/>
      <c r="NX264" s="170"/>
      <c r="NY264" s="170"/>
      <c r="NZ264" s="170"/>
      <c r="OA264" s="170"/>
      <c r="OB264" s="170"/>
      <c r="OC264" s="170"/>
      <c r="OD264" s="170"/>
      <c r="OE264" s="170"/>
      <c r="OF264" s="170"/>
      <c r="OG264" s="170"/>
      <c r="OH264" s="170"/>
      <c r="OI264" s="170"/>
      <c r="OJ264" s="170"/>
      <c r="OK264" s="170"/>
      <c r="OL264" s="170"/>
      <c r="OM264" s="170"/>
      <c r="ON264" s="170"/>
      <c r="OO264" s="170"/>
      <c r="OP264" s="170"/>
      <c r="OQ264" s="170"/>
      <c r="OR264" s="170"/>
      <c r="OS264" s="170"/>
      <c r="OT264" s="170"/>
      <c r="OU264" s="170"/>
      <c r="OV264" s="170"/>
      <c r="OW264" s="170"/>
      <c r="OX264" s="170"/>
      <c r="OY264" s="170"/>
      <c r="OZ264" s="170"/>
      <c r="PA264" s="170"/>
      <c r="PB264" s="170"/>
      <c r="PC264" s="170"/>
      <c r="PD264" s="170"/>
      <c r="PE264" s="170"/>
      <c r="PF264" s="170"/>
      <c r="PG264" s="170"/>
      <c r="PH264" s="170"/>
      <c r="PI264" s="170"/>
      <c r="PJ264" s="170"/>
      <c r="PK264" s="170"/>
      <c r="PL264" s="170"/>
      <c r="PM264" s="170"/>
      <c r="PN264" s="170"/>
      <c r="PO264" s="170"/>
      <c r="PP264" s="170"/>
      <c r="PQ264" s="170"/>
      <c r="PR264" s="170"/>
      <c r="PS264" s="170"/>
      <c r="PT264" s="170"/>
      <c r="PU264" s="170"/>
      <c r="PV264" s="170"/>
      <c r="PW264" s="170"/>
      <c r="PX264" s="170"/>
      <c r="PY264" s="170"/>
      <c r="PZ264" s="170"/>
      <c r="QA264" s="170"/>
      <c r="QB264" s="170"/>
      <c r="QC264" s="170"/>
      <c r="QD264" s="170"/>
      <c r="QE264" s="170"/>
      <c r="QF264" s="170"/>
      <c r="QG264" s="170"/>
      <c r="QH264" s="170"/>
      <c r="QI264" s="170"/>
      <c r="QJ264" s="170"/>
      <c r="QK264" s="170"/>
      <c r="QL264" s="170"/>
      <c r="QM264" s="170"/>
      <c r="QN264" s="170"/>
      <c r="QO264" s="170"/>
      <c r="QP264" s="170"/>
      <c r="QQ264" s="170"/>
      <c r="QR264" s="170"/>
      <c r="QS264" s="170"/>
      <c r="QT264" s="170"/>
      <c r="QU264" s="170"/>
      <c r="QV264" s="170"/>
      <c r="QW264" s="170"/>
      <c r="QX264" s="170"/>
      <c r="QY264" s="170"/>
      <c r="QZ264" s="170"/>
      <c r="RA264" s="170"/>
      <c r="RB264" s="170"/>
      <c r="RC264" s="170"/>
      <c r="RD264" s="170"/>
      <c r="RE264" s="170"/>
      <c r="RF264" s="170"/>
      <c r="RG264" s="170"/>
      <c r="RH264" s="170"/>
      <c r="RI264" s="170"/>
      <c r="RJ264" s="170"/>
      <c r="RK264" s="170"/>
      <c r="RL264" s="170"/>
      <c r="RM264" s="170"/>
      <c r="RN264" s="170"/>
      <c r="RO264" s="170"/>
      <c r="RP264" s="170"/>
      <c r="RQ264" s="170"/>
      <c r="RR264" s="170"/>
      <c r="RS264" s="170"/>
      <c r="RT264" s="170"/>
      <c r="RU264" s="170"/>
      <c r="RV264" s="170"/>
      <c r="RW264" s="170"/>
      <c r="RX264" s="170"/>
      <c r="RY264" s="170"/>
      <c r="RZ264" s="170"/>
      <c r="SA264" s="170"/>
      <c r="SB264" s="170"/>
      <c r="SC264" s="170"/>
      <c r="SD264" s="170"/>
      <c r="SE264" s="170"/>
      <c r="SF264" s="170"/>
      <c r="SG264" s="170"/>
      <c r="SH264" s="170"/>
      <c r="SI264" s="170"/>
      <c r="SJ264" s="170"/>
      <c r="SK264" s="170"/>
      <c r="SL264" s="170"/>
      <c r="SM264" s="170"/>
      <c r="SN264" s="170"/>
      <c r="SO264" s="170"/>
      <c r="SP264" s="170"/>
      <c r="SQ264" s="170"/>
      <c r="SR264" s="170"/>
      <c r="SS264" s="170"/>
      <c r="ST264" s="170"/>
      <c r="SU264" s="170"/>
      <c r="SV264" s="170"/>
      <c r="SW264" s="170"/>
      <c r="SX264" s="170"/>
      <c r="SY264" s="170"/>
      <c r="SZ264" s="170"/>
      <c r="TA264" s="170"/>
      <c r="TB264" s="170"/>
      <c r="TC264" s="170"/>
      <c r="TD264" s="170"/>
      <c r="TE264" s="170"/>
      <c r="TF264" s="170"/>
      <c r="TG264" s="170"/>
      <c r="TH264" s="170"/>
      <c r="TI264" s="170"/>
      <c r="TJ264" s="170"/>
      <c r="TK264" s="170"/>
      <c r="TL264" s="170"/>
      <c r="TM264" s="170"/>
      <c r="TN264" s="170"/>
      <c r="TO264" s="170"/>
      <c r="TP264" s="170"/>
      <c r="TQ264" s="170"/>
      <c r="TR264" s="170"/>
      <c r="TS264" s="170"/>
      <c r="TT264" s="170"/>
      <c r="TU264" s="170"/>
      <c r="TV264" s="170"/>
      <c r="TW264" s="170"/>
      <c r="TX264" s="170"/>
      <c r="TY264" s="170"/>
      <c r="TZ264" s="170"/>
      <c r="UA264" s="170"/>
      <c r="UB264" s="170"/>
      <c r="UC264" s="170"/>
      <c r="UD264" s="170"/>
      <c r="UE264" s="170"/>
      <c r="UF264" s="170"/>
      <c r="UG264" s="170"/>
      <c r="UH264" s="170"/>
      <c r="UI264" s="170"/>
      <c r="UJ264" s="170"/>
      <c r="UK264" s="170"/>
      <c r="UL264" s="170"/>
      <c r="UM264" s="170"/>
      <c r="UN264" s="170"/>
      <c r="UO264" s="170"/>
      <c r="UP264" s="170"/>
      <c r="UQ264" s="170"/>
      <c r="UR264" s="170"/>
      <c r="US264" s="170"/>
      <c r="UT264" s="170"/>
      <c r="UU264" s="170"/>
      <c r="UV264" s="170"/>
      <c r="UW264" s="170"/>
      <c r="UX264" s="170"/>
      <c r="UY264" s="170"/>
      <c r="UZ264" s="170"/>
      <c r="VA264" s="170"/>
      <c r="VB264" s="170"/>
      <c r="VC264" s="170"/>
      <c r="VD264" s="170"/>
      <c r="VE264" s="170"/>
      <c r="VF264" s="170"/>
      <c r="VG264" s="170"/>
      <c r="VH264" s="170"/>
      <c r="VI264" s="170"/>
      <c r="VJ264" s="170"/>
      <c r="VK264" s="170"/>
      <c r="VL264" s="170"/>
      <c r="VM264" s="170"/>
      <c r="VN264" s="170"/>
      <c r="VO264" s="170"/>
      <c r="VP264" s="170"/>
      <c r="VQ264" s="170"/>
      <c r="VR264" s="170"/>
      <c r="VS264" s="170"/>
      <c r="VT264" s="170"/>
      <c r="VU264" s="170"/>
      <c r="VV264" s="170"/>
      <c r="VW264" s="170"/>
      <c r="VX264" s="170"/>
      <c r="VY264" s="170"/>
      <c r="VZ264" s="170"/>
      <c r="WA264" s="170"/>
      <c r="WB264" s="170"/>
      <c r="WC264" s="170"/>
      <c r="WD264" s="170"/>
      <c r="WE264" s="170"/>
      <c r="WF264" s="170"/>
      <c r="WG264" s="170"/>
      <c r="WH264" s="170"/>
      <c r="WI264" s="170"/>
      <c r="WJ264" s="170"/>
      <c r="WK264" s="170"/>
      <c r="WL264" s="170"/>
      <c r="WM264" s="170"/>
      <c r="WN264" s="170"/>
      <c r="WO264" s="170"/>
      <c r="WP264" s="170"/>
      <c r="WQ264" s="170"/>
      <c r="WR264" s="170"/>
      <c r="WS264" s="170"/>
      <c r="WT264" s="170"/>
      <c r="WU264" s="170"/>
      <c r="WV264" s="170"/>
      <c r="WW264" s="170"/>
      <c r="WX264" s="170"/>
      <c r="WY264" s="170"/>
      <c r="WZ264" s="170"/>
      <c r="XA264" s="170"/>
      <c r="XB264" s="170"/>
      <c r="XC264" s="170"/>
      <c r="XD264" s="170"/>
      <c r="XE264" s="170"/>
      <c r="XF264" s="170"/>
      <c r="XG264" s="170"/>
      <c r="XH264" s="170"/>
      <c r="XI264" s="170"/>
      <c r="XJ264" s="170"/>
      <c r="XK264" s="170"/>
      <c r="XL264" s="170"/>
      <c r="XM264" s="170"/>
      <c r="XN264" s="170"/>
      <c r="XO264" s="170"/>
      <c r="XP264" s="170"/>
      <c r="XQ264" s="170"/>
      <c r="XR264" s="170"/>
      <c r="XS264" s="170"/>
      <c r="XT264" s="170"/>
      <c r="XU264" s="170"/>
      <c r="XV264" s="170"/>
      <c r="XW264" s="170"/>
      <c r="XX264" s="170"/>
      <c r="XY264" s="170"/>
      <c r="XZ264" s="170"/>
      <c r="YA264" s="170"/>
      <c r="YB264" s="170"/>
      <c r="YC264" s="170"/>
      <c r="YD264" s="170"/>
      <c r="YE264" s="170"/>
      <c r="YF264" s="170"/>
      <c r="YG264" s="170"/>
      <c r="YH264" s="170"/>
      <c r="YI264" s="170"/>
      <c r="YJ264" s="170"/>
      <c r="YK264" s="170"/>
      <c r="YL264" s="170"/>
      <c r="YM264" s="170"/>
      <c r="YN264" s="170"/>
      <c r="YO264" s="170"/>
      <c r="YP264" s="170"/>
      <c r="YQ264" s="170"/>
      <c r="YR264" s="170"/>
      <c r="YS264" s="170"/>
      <c r="YT264" s="170"/>
      <c r="YU264" s="170"/>
      <c r="YV264" s="170"/>
      <c r="YW264" s="170"/>
      <c r="YX264" s="170"/>
      <c r="YY264" s="170"/>
      <c r="YZ264" s="170"/>
      <c r="ZA264" s="170"/>
      <c r="ZB264" s="170"/>
      <c r="ZC264" s="170"/>
      <c r="ZD264" s="170"/>
      <c r="ZE264" s="170"/>
      <c r="ZF264" s="170"/>
      <c r="ZG264" s="170"/>
      <c r="ZH264" s="170"/>
      <c r="ZI264" s="170"/>
      <c r="ZJ264" s="170"/>
      <c r="ZK264" s="170"/>
      <c r="ZL264" s="170"/>
      <c r="ZM264" s="170"/>
      <c r="ZN264" s="170"/>
      <c r="ZO264" s="170"/>
      <c r="ZP264" s="170"/>
      <c r="ZQ264" s="170"/>
      <c r="ZR264" s="170"/>
      <c r="ZS264" s="170"/>
      <c r="ZT264" s="170"/>
      <c r="ZU264" s="170"/>
      <c r="ZV264" s="170"/>
      <c r="ZW264" s="170"/>
      <c r="ZX264" s="170"/>
      <c r="ZY264" s="170"/>
      <c r="ZZ264" s="170"/>
      <c r="AAA264" s="170"/>
      <c r="AAB264" s="170"/>
      <c r="AAC264" s="170"/>
      <c r="AAD264" s="170"/>
      <c r="AAE264" s="170"/>
      <c r="AAF264" s="170"/>
      <c r="AAG264" s="170"/>
      <c r="AAH264" s="170"/>
      <c r="AAI264" s="170"/>
      <c r="AAJ264" s="170"/>
      <c r="AAK264" s="170"/>
      <c r="AAL264" s="170"/>
      <c r="AAM264" s="170"/>
      <c r="AAN264" s="170"/>
      <c r="AAO264" s="170"/>
      <c r="AAP264" s="170"/>
      <c r="AAQ264" s="170"/>
      <c r="AAR264" s="170"/>
      <c r="AAS264" s="170"/>
      <c r="AAT264" s="170"/>
      <c r="AAU264" s="170"/>
      <c r="AAV264" s="170"/>
      <c r="AAW264" s="170"/>
      <c r="AAX264" s="170"/>
      <c r="AAY264" s="170"/>
      <c r="AAZ264" s="170"/>
      <c r="ABA264" s="170"/>
      <c r="ABB264" s="170"/>
      <c r="ABC264" s="170"/>
      <c r="ABD264" s="170"/>
      <c r="ABE264" s="170"/>
      <c r="ABF264" s="170"/>
      <c r="ABG264" s="170"/>
      <c r="ABH264" s="170"/>
      <c r="ABI264" s="170"/>
      <c r="ABJ264" s="170"/>
      <c r="ABK264" s="170"/>
      <c r="ABL264" s="170"/>
      <c r="ABM264" s="170"/>
      <c r="ABN264" s="170"/>
      <c r="ABO264" s="170"/>
      <c r="ABP264" s="170"/>
      <c r="ABQ264" s="170"/>
      <c r="ABR264" s="170"/>
      <c r="ABS264" s="170"/>
      <c r="ABT264" s="170"/>
      <c r="ABU264" s="170"/>
      <c r="ABV264" s="170"/>
      <c r="ABW264" s="170"/>
      <c r="ABX264" s="170"/>
      <c r="ABY264" s="170"/>
      <c r="ABZ264" s="170"/>
      <c r="ACA264" s="170"/>
      <c r="ACB264" s="170"/>
      <c r="ACC264" s="170"/>
      <c r="ACD264" s="170"/>
      <c r="ACE264" s="170"/>
      <c r="ACF264" s="170"/>
      <c r="ACG264" s="170"/>
      <c r="ACH264" s="170"/>
      <c r="ACI264" s="170"/>
      <c r="ACJ264" s="170"/>
      <c r="ACK264" s="170"/>
      <c r="ACL264" s="170"/>
      <c r="ACM264" s="170"/>
      <c r="ACN264" s="170"/>
      <c r="ACO264" s="170"/>
      <c r="ACP264" s="170"/>
      <c r="ACQ264" s="170"/>
      <c r="ACR264" s="170"/>
      <c r="ACS264" s="170"/>
      <c r="ACT264" s="170"/>
      <c r="ACU264" s="170"/>
      <c r="ACV264" s="170"/>
      <c r="ACW264" s="170"/>
      <c r="ACX264" s="170"/>
      <c r="ACY264" s="170"/>
      <c r="ACZ264" s="170"/>
      <c r="ADA264" s="170"/>
      <c r="ADB264" s="170"/>
      <c r="ADC264" s="170"/>
      <c r="ADD264" s="170"/>
      <c r="ADE264" s="170"/>
      <c r="ADF264" s="170"/>
      <c r="ADG264" s="170"/>
      <c r="ADH264" s="170"/>
      <c r="ADI264" s="170"/>
      <c r="ADJ264" s="170"/>
      <c r="ADK264" s="170"/>
      <c r="ADL264" s="170"/>
      <c r="ADM264" s="170"/>
      <c r="ADN264" s="170"/>
      <c r="ADO264" s="170"/>
      <c r="ADP264" s="170"/>
      <c r="ADQ264" s="170"/>
      <c r="ADR264" s="170"/>
      <c r="ADS264" s="170"/>
      <c r="ADT264" s="170"/>
      <c r="ADU264" s="170"/>
      <c r="ADV264" s="170"/>
      <c r="ADW264" s="170"/>
      <c r="ADX264" s="170"/>
      <c r="ADY264" s="170"/>
      <c r="ADZ264" s="170"/>
      <c r="AEA264" s="170"/>
      <c r="AEB264" s="170"/>
      <c r="AEC264" s="170"/>
      <c r="AED264" s="170"/>
      <c r="AEE264" s="170"/>
      <c r="AEF264" s="170"/>
      <c r="AEG264" s="170"/>
      <c r="AEH264" s="170"/>
      <c r="AEI264" s="170"/>
      <c r="AEJ264" s="170"/>
      <c r="AEK264" s="170"/>
      <c r="AEL264" s="170"/>
      <c r="AEM264" s="170"/>
      <c r="AEN264" s="170"/>
      <c r="AEO264" s="170"/>
      <c r="AEP264" s="170"/>
      <c r="AEQ264" s="170"/>
      <c r="AER264" s="170"/>
      <c r="AES264" s="170"/>
      <c r="AET264" s="170"/>
      <c r="AEU264" s="170"/>
      <c r="AEV264" s="170"/>
      <c r="AEW264" s="170"/>
      <c r="AEX264" s="170"/>
      <c r="AEY264" s="170"/>
      <c r="AEZ264" s="170"/>
      <c r="AFA264" s="170"/>
      <c r="AFB264" s="170"/>
      <c r="AFC264" s="170"/>
      <c r="AFD264" s="170"/>
      <c r="AFE264" s="170"/>
      <c r="AFF264" s="170"/>
      <c r="AFG264" s="170"/>
      <c r="AFH264" s="170"/>
      <c r="AFI264" s="170"/>
      <c r="AFJ264" s="170"/>
      <c r="AFK264" s="170"/>
      <c r="AFL264" s="170"/>
      <c r="AFM264" s="170"/>
      <c r="AFN264" s="170"/>
      <c r="AFO264" s="170"/>
      <c r="AFP264" s="170"/>
      <c r="AFQ264" s="170"/>
      <c r="AFR264" s="170"/>
      <c r="AFS264" s="170"/>
      <c r="AFT264" s="170"/>
      <c r="AFU264" s="170"/>
      <c r="AFV264" s="170"/>
      <c r="AFW264" s="170"/>
      <c r="AFX264" s="170"/>
      <c r="AFY264" s="170"/>
      <c r="AFZ264" s="170"/>
      <c r="AGA264" s="170"/>
      <c r="AGB264" s="170"/>
      <c r="AGC264" s="170"/>
      <c r="AGD264" s="170"/>
      <c r="AGE264" s="170"/>
      <c r="AGF264" s="170"/>
      <c r="AGG264" s="170"/>
      <c r="AGH264" s="170"/>
      <c r="AGI264" s="170"/>
      <c r="AGJ264" s="170"/>
      <c r="AGK264" s="170"/>
      <c r="AGL264" s="170"/>
      <c r="AGM264" s="170"/>
      <c r="AGN264" s="170"/>
      <c r="AGO264" s="170"/>
      <c r="AGP264" s="170"/>
      <c r="AGQ264" s="170"/>
      <c r="AGR264" s="170"/>
      <c r="AGS264" s="170"/>
      <c r="AGT264" s="170"/>
      <c r="AGU264" s="170"/>
      <c r="AGV264" s="170"/>
      <c r="AGW264" s="170"/>
      <c r="AGX264" s="170"/>
      <c r="AGY264" s="170"/>
      <c r="AGZ264" s="170"/>
      <c r="AHA264" s="170"/>
      <c r="AHB264" s="170"/>
      <c r="AHC264" s="170"/>
      <c r="AHD264" s="170"/>
      <c r="AHE264" s="170"/>
      <c r="AHF264" s="170"/>
      <c r="AHG264" s="170"/>
      <c r="AHH264" s="170"/>
      <c r="AHI264" s="170"/>
      <c r="AHJ264" s="170"/>
      <c r="AHK264" s="170"/>
      <c r="AHL264" s="170"/>
      <c r="AHM264" s="170"/>
      <c r="AHN264" s="170"/>
      <c r="AHO264" s="170"/>
      <c r="AHP264" s="170"/>
      <c r="AHQ264" s="170"/>
      <c r="AHR264" s="170"/>
      <c r="AHS264" s="170"/>
      <c r="AHT264" s="170"/>
      <c r="AHU264" s="170"/>
      <c r="AHV264" s="170"/>
      <c r="AHW264" s="170"/>
      <c r="AHX264" s="170"/>
      <c r="AHY264" s="170"/>
      <c r="AHZ264" s="170"/>
      <c r="AIA264" s="170"/>
      <c r="AIB264" s="170"/>
      <c r="AIC264" s="170"/>
      <c r="AID264" s="170"/>
      <c r="AIE264" s="170"/>
      <c r="AIF264" s="170"/>
      <c r="AIG264" s="170"/>
      <c r="AIH264" s="170"/>
      <c r="AII264" s="170"/>
      <c r="AIJ264" s="170"/>
      <c r="AIK264" s="170"/>
      <c r="AIL264" s="170"/>
      <c r="AIM264" s="170"/>
      <c r="AIN264" s="170"/>
      <c r="AIO264" s="170"/>
      <c r="AIP264" s="170"/>
      <c r="AIQ264" s="170"/>
      <c r="AIR264" s="170"/>
      <c r="AIS264" s="170"/>
      <c r="AIT264" s="170"/>
      <c r="AIU264" s="170"/>
      <c r="AIV264" s="170"/>
      <c r="AIW264" s="170"/>
      <c r="AIX264" s="170"/>
      <c r="AIY264" s="170"/>
      <c r="AIZ264" s="170"/>
      <c r="AJA264" s="170"/>
      <c r="AJB264" s="170"/>
      <c r="AJC264" s="170"/>
      <c r="AJD264" s="170"/>
      <c r="AJE264" s="170"/>
      <c r="AJF264" s="170"/>
      <c r="AJG264" s="170"/>
      <c r="AJH264" s="170"/>
      <c r="AJI264" s="170"/>
      <c r="AJJ264" s="170"/>
      <c r="AJK264" s="170"/>
      <c r="AJL264" s="170"/>
      <c r="AJM264" s="170"/>
      <c r="AJN264" s="170"/>
      <c r="AJO264" s="170"/>
      <c r="AJP264" s="170"/>
      <c r="AJQ264" s="170"/>
      <c r="AJR264" s="170"/>
      <c r="AJS264" s="170"/>
      <c r="AJT264" s="170"/>
      <c r="AJU264" s="170"/>
      <c r="AJV264" s="170"/>
      <c r="AJW264" s="170"/>
      <c r="AJX264" s="170"/>
      <c r="AJY264" s="170"/>
      <c r="AJZ264" s="170"/>
      <c r="AKA264" s="170"/>
      <c r="AKB264" s="170"/>
      <c r="AKC264" s="170"/>
      <c r="AKD264" s="170"/>
      <c r="AKE264" s="170"/>
      <c r="AKF264" s="170"/>
      <c r="AKG264" s="170"/>
      <c r="AKH264" s="170"/>
      <c r="AKI264" s="170"/>
      <c r="AKJ264" s="170"/>
      <c r="AKK264" s="170"/>
      <c r="AKL264" s="170"/>
      <c r="AKM264" s="170"/>
      <c r="AKN264" s="170"/>
      <c r="AKO264" s="170"/>
      <c r="AKP264" s="170"/>
      <c r="AKQ264" s="170"/>
      <c r="AKR264" s="170"/>
      <c r="AKS264" s="170"/>
      <c r="AKT264" s="170"/>
      <c r="AKU264" s="170"/>
      <c r="AKV264" s="170"/>
      <c r="AKW264" s="170"/>
      <c r="AKX264" s="170"/>
      <c r="AKY264" s="170"/>
      <c r="AKZ264" s="170"/>
      <c r="ALA264" s="170"/>
      <c r="ALB264" s="170"/>
      <c r="ALC264" s="170"/>
      <c r="ALD264" s="170"/>
      <c r="ALE264" s="170"/>
      <c r="ALF264" s="170"/>
      <c r="ALG264" s="170"/>
      <c r="ALH264" s="170"/>
      <c r="ALI264" s="170"/>
      <c r="ALJ264" s="170"/>
      <c r="ALK264" s="170"/>
      <c r="ALL264" s="170"/>
      <c r="ALM264" s="170"/>
      <c r="ALN264" s="170"/>
      <c r="ALO264" s="170"/>
      <c r="ALP264" s="170"/>
      <c r="ALQ264" s="170"/>
      <c r="ALR264" s="170"/>
      <c r="ALS264" s="170"/>
      <c r="ALT264" s="170"/>
      <c r="ALU264" s="170"/>
      <c r="ALV264" s="170"/>
      <c r="ALW264" s="170"/>
      <c r="ALX264" s="170"/>
      <c r="ALY264" s="170"/>
      <c r="ALZ264" s="170"/>
      <c r="AMA264" s="170"/>
      <c r="AMB264" s="170"/>
      <c r="AMC264" s="170"/>
      <c r="AMD264" s="170"/>
      <c r="AME264" s="170"/>
      <c r="AMF264" s="170"/>
      <c r="AMG264" s="170"/>
      <c r="AMH264" s="170"/>
      <c r="AMI264" s="170"/>
      <c r="AMJ264" s="170"/>
    </row>
    <row r="265" spans="1:1024" x14ac:dyDescent="0.25">
      <c r="A265" s="372" t="s">
        <v>938</v>
      </c>
      <c r="B265" s="257">
        <v>265</v>
      </c>
      <c r="C265" s="258" t="s">
        <v>24396</v>
      </c>
      <c r="D265" s="290" t="s">
        <v>5785</v>
      </c>
      <c r="E265" s="286"/>
      <c r="F265" s="291"/>
      <c r="G265" s="280"/>
      <c r="H265" s="280"/>
      <c r="I265" s="492" t="s">
        <v>750</v>
      </c>
      <c r="J265" s="292"/>
      <c r="K265" s="293"/>
      <c r="L265" s="293"/>
      <c r="M265" s="293"/>
      <c r="N265" s="293"/>
      <c r="O265" s="293"/>
      <c r="P265" s="293"/>
      <c r="Q265" s="293"/>
      <c r="R265" s="293"/>
      <c r="S265" s="293"/>
      <c r="T265" s="293" t="s">
        <v>748</v>
      </c>
      <c r="U265" s="293"/>
      <c r="V265" s="293"/>
      <c r="W265" s="283">
        <f t="shared" si="113"/>
        <v>100</v>
      </c>
      <c r="X265" s="283">
        <f t="shared" si="125"/>
        <v>100</v>
      </c>
      <c r="Y265" s="283">
        <f t="shared" si="126"/>
        <v>100</v>
      </c>
      <c r="Z265" s="283">
        <f t="shared" si="114"/>
        <v>100</v>
      </c>
      <c r="AA265" s="283">
        <f t="shared" si="115"/>
        <v>100</v>
      </c>
      <c r="AB265" s="287">
        <f t="shared" si="116"/>
        <v>100</v>
      </c>
      <c r="AC265" s="287">
        <f t="shared" si="117"/>
        <v>100</v>
      </c>
      <c r="AD265" s="287">
        <f t="shared" si="118"/>
        <v>0.3</v>
      </c>
      <c r="AE265" s="284">
        <f t="shared" si="124"/>
        <v>100</v>
      </c>
      <c r="AF265" s="284">
        <f t="shared" si="123"/>
        <v>100</v>
      </c>
      <c r="AG265" s="268">
        <f t="shared" si="119"/>
        <v>100</v>
      </c>
      <c r="AH265" s="268">
        <f t="shared" si="120"/>
        <v>100</v>
      </c>
      <c r="AI265" s="268">
        <f t="shared" si="121"/>
        <v>100</v>
      </c>
      <c r="AJ265" s="268">
        <f t="shared" si="122"/>
        <v>100</v>
      </c>
      <c r="AK265" s="501" t="s">
        <v>750</v>
      </c>
      <c r="AL265" s="408"/>
      <c r="AM265" s="357"/>
      <c r="AN265" s="511"/>
      <c r="AO265" s="357"/>
      <c r="AP265" s="357"/>
      <c r="AQ265" s="286"/>
      <c r="AR265" s="382" t="s">
        <v>24397</v>
      </c>
      <c r="AS265" s="382"/>
      <c r="AT265" s="286"/>
      <c r="AU265" s="286"/>
      <c r="AV265" s="111"/>
      <c r="AW265" s="559"/>
      <c r="AX265" s="559"/>
      <c r="AY265" s="559"/>
      <c r="AZ265" s="559"/>
      <c r="BA265" s="559"/>
      <c r="BB265" s="559"/>
      <c r="BC265" s="559"/>
      <c r="BD265" s="559"/>
      <c r="BE265" s="559"/>
      <c r="BF265" s="559"/>
      <c r="BG265" s="559"/>
      <c r="BH265" s="559"/>
      <c r="BI265" s="559"/>
      <c r="BJ265" s="559"/>
      <c r="BK265" s="559"/>
      <c r="BL265" s="559"/>
      <c r="BM265" s="559"/>
      <c r="BN265" s="559"/>
      <c r="BO265" s="559"/>
      <c r="BP265" s="559"/>
      <c r="BQ265" s="559"/>
      <c r="BR265" s="559"/>
      <c r="BS265" s="559"/>
      <c r="BT265" s="559"/>
      <c r="BU265" s="559"/>
      <c r="BV265" s="559"/>
      <c r="BW265" s="559"/>
      <c r="BX265" s="559"/>
      <c r="BY265" s="559"/>
      <c r="BZ265" s="559"/>
      <c r="CA265" s="559"/>
      <c r="CB265" s="559"/>
      <c r="CC265" s="559"/>
      <c r="CD265" s="559"/>
      <c r="CE265" s="559"/>
      <c r="CF265" s="559"/>
      <c r="CG265" s="559"/>
      <c r="CH265" s="559"/>
      <c r="CI265" s="559"/>
      <c r="CJ265" s="559"/>
      <c r="CK265" s="559"/>
      <c r="CL265" s="559"/>
      <c r="CM265" s="559"/>
      <c r="CN265" s="559"/>
      <c r="CO265" s="559"/>
      <c r="CP265" s="559"/>
      <c r="CQ265" s="559"/>
      <c r="CR265" s="559"/>
      <c r="CS265" s="559"/>
      <c r="CT265" s="559"/>
      <c r="CU265" s="559"/>
      <c r="CV265" s="559"/>
      <c r="CW265" s="559"/>
      <c r="CX265" s="559"/>
      <c r="CY265" s="559"/>
      <c r="CZ265" s="559"/>
      <c r="DA265" s="559"/>
      <c r="DB265" s="559"/>
      <c r="DC265" s="559"/>
      <c r="DD265" s="559"/>
      <c r="DE265" s="559"/>
      <c r="DF265" s="559"/>
      <c r="DG265" s="559"/>
      <c r="DH265" s="559"/>
      <c r="DI265" s="559"/>
      <c r="DJ265" s="559"/>
      <c r="DK265" s="559"/>
      <c r="DL265" s="559"/>
      <c r="DM265" s="559"/>
      <c r="DN265" s="559"/>
      <c r="DO265" s="559"/>
      <c r="DP265" s="559"/>
      <c r="DQ265" s="559"/>
      <c r="DR265" s="559"/>
      <c r="DS265" s="559"/>
      <c r="DT265" s="559"/>
      <c r="DU265" s="559"/>
      <c r="DV265" s="559"/>
      <c r="DW265" s="559"/>
      <c r="DX265" s="559"/>
      <c r="DY265" s="559"/>
      <c r="DZ265" s="559"/>
      <c r="EA265" s="559"/>
      <c r="EB265" s="559"/>
      <c r="EC265" s="559"/>
      <c r="ED265" s="559"/>
      <c r="EE265" s="559"/>
      <c r="EF265" s="559"/>
      <c r="EG265" s="559"/>
      <c r="EH265" s="559"/>
      <c r="EI265" s="559"/>
      <c r="EJ265" s="559"/>
      <c r="EK265" s="559"/>
      <c r="EL265" s="559"/>
      <c r="EM265" s="559"/>
      <c r="EN265" s="559"/>
      <c r="EO265" s="559"/>
      <c r="EP265" s="559"/>
      <c r="EQ265" s="559"/>
      <c r="ER265" s="559"/>
      <c r="ES265" s="559"/>
      <c r="ET265" s="559"/>
      <c r="EU265" s="559"/>
      <c r="EV265" s="559"/>
      <c r="EW265" s="559"/>
      <c r="EX265" s="559"/>
      <c r="EY265" s="559"/>
      <c r="EZ265" s="559"/>
      <c r="FA265" s="559"/>
      <c r="FB265" s="559"/>
      <c r="FC265" s="559"/>
      <c r="FD265" s="559"/>
      <c r="FE265" s="559"/>
      <c r="FF265" s="559"/>
      <c r="FG265" s="559"/>
      <c r="FH265" s="559"/>
      <c r="FI265" s="559"/>
      <c r="FJ265" s="559"/>
      <c r="FK265" s="559"/>
      <c r="FL265" s="559"/>
      <c r="FM265" s="559"/>
      <c r="FN265" s="559"/>
      <c r="FO265" s="559"/>
      <c r="FP265" s="559"/>
      <c r="FQ265" s="559"/>
      <c r="FR265" s="559"/>
      <c r="FS265" s="559"/>
      <c r="FT265" s="559"/>
      <c r="FU265" s="559"/>
      <c r="FV265" s="559"/>
      <c r="FW265" s="559"/>
      <c r="FX265" s="559"/>
      <c r="FY265" s="559"/>
      <c r="FZ265" s="559"/>
      <c r="GA265" s="559"/>
      <c r="GB265" s="559"/>
      <c r="GC265" s="559"/>
      <c r="GD265" s="559"/>
      <c r="GE265" s="559"/>
      <c r="GF265" s="559"/>
      <c r="GG265" s="559"/>
      <c r="GH265" s="559"/>
      <c r="GI265" s="559"/>
      <c r="GJ265" s="559"/>
      <c r="GK265" s="559"/>
      <c r="GL265" s="559"/>
      <c r="GM265" s="559"/>
      <c r="GN265" s="559"/>
      <c r="GO265" s="559"/>
      <c r="GP265" s="559"/>
      <c r="GQ265" s="559"/>
      <c r="GR265" s="559"/>
      <c r="GS265" s="559"/>
      <c r="GT265" s="559"/>
      <c r="GU265" s="559"/>
      <c r="GV265" s="559"/>
      <c r="GW265" s="559"/>
      <c r="GX265" s="559"/>
      <c r="GY265" s="559"/>
      <c r="GZ265" s="559"/>
      <c r="HA265" s="559"/>
      <c r="HB265" s="559"/>
      <c r="HC265" s="559"/>
      <c r="HD265" s="559"/>
      <c r="HE265" s="559"/>
      <c r="HF265" s="559"/>
      <c r="HG265" s="559"/>
      <c r="HH265" s="559"/>
      <c r="HI265" s="559"/>
      <c r="HJ265" s="559"/>
      <c r="HK265" s="559"/>
      <c r="HL265" s="559"/>
      <c r="HM265" s="559"/>
      <c r="HN265" s="559"/>
      <c r="HO265" s="559"/>
      <c r="HP265" s="559"/>
      <c r="HQ265" s="559"/>
      <c r="HR265" s="559"/>
      <c r="HS265" s="559"/>
      <c r="HT265" s="559"/>
      <c r="HU265" s="559"/>
      <c r="HV265" s="559"/>
      <c r="HW265" s="559"/>
      <c r="HX265" s="559"/>
      <c r="HY265" s="559"/>
      <c r="HZ265" s="559"/>
      <c r="IA265" s="559"/>
      <c r="IB265" s="559"/>
      <c r="IC265" s="559"/>
      <c r="ID265" s="559"/>
      <c r="IE265" s="559"/>
      <c r="IF265" s="559"/>
      <c r="IG265" s="559"/>
      <c r="IH265" s="559"/>
      <c r="II265" s="559"/>
      <c r="IJ265" s="559"/>
      <c r="IK265" s="559"/>
      <c r="IL265" s="559"/>
      <c r="IM265" s="559"/>
      <c r="IN265" s="559"/>
      <c r="IO265" s="559"/>
      <c r="IP265" s="559"/>
      <c r="IQ265" s="559"/>
      <c r="IR265" s="559"/>
      <c r="IS265" s="559"/>
      <c r="IT265" s="559"/>
      <c r="IU265" s="559"/>
      <c r="IV265" s="559"/>
      <c r="IW265" s="559"/>
      <c r="IX265" s="559"/>
      <c r="IY265" s="559"/>
      <c r="IZ265" s="559"/>
      <c r="JA265" s="559"/>
      <c r="JB265" s="559"/>
      <c r="JC265" s="559"/>
      <c r="JD265" s="559"/>
      <c r="JE265" s="559"/>
      <c r="JF265" s="559"/>
      <c r="JG265" s="559"/>
      <c r="JH265" s="559"/>
      <c r="JI265" s="559"/>
      <c r="JJ265" s="559"/>
      <c r="JK265" s="559"/>
      <c r="JL265" s="559"/>
      <c r="JM265" s="559"/>
      <c r="JN265" s="559"/>
      <c r="JO265" s="559"/>
      <c r="JP265" s="559"/>
      <c r="JQ265" s="559"/>
      <c r="JR265" s="559"/>
      <c r="JS265" s="559"/>
      <c r="JT265" s="559"/>
      <c r="JU265" s="559"/>
      <c r="JV265" s="559"/>
      <c r="JW265" s="559"/>
      <c r="JX265" s="559"/>
      <c r="JY265" s="559"/>
      <c r="JZ265" s="559"/>
      <c r="KA265" s="559"/>
      <c r="KB265" s="559"/>
      <c r="KC265" s="559"/>
      <c r="KD265" s="559"/>
      <c r="KE265" s="559"/>
      <c r="KF265" s="559"/>
      <c r="KG265" s="559"/>
      <c r="KH265" s="559"/>
      <c r="KI265" s="559"/>
      <c r="KJ265" s="559"/>
      <c r="KK265" s="559"/>
      <c r="KL265" s="559"/>
      <c r="KM265" s="559"/>
      <c r="KN265" s="559"/>
      <c r="KO265" s="559"/>
      <c r="KP265" s="559"/>
      <c r="KQ265" s="559"/>
      <c r="KR265" s="559"/>
      <c r="KS265" s="559"/>
      <c r="KT265" s="559"/>
      <c r="KU265" s="559"/>
      <c r="KV265" s="559"/>
      <c r="KW265" s="559"/>
      <c r="KX265" s="559"/>
      <c r="KY265" s="559"/>
      <c r="KZ265" s="559"/>
      <c r="LA265" s="559"/>
      <c r="LB265" s="559"/>
      <c r="LC265" s="559"/>
      <c r="LD265" s="559"/>
      <c r="LE265" s="559"/>
      <c r="LF265" s="559"/>
      <c r="LG265" s="559"/>
      <c r="LH265" s="559"/>
      <c r="LI265" s="559"/>
      <c r="LJ265" s="559"/>
      <c r="LK265" s="559"/>
      <c r="LL265" s="559"/>
      <c r="LM265" s="559"/>
      <c r="LN265" s="559"/>
      <c r="LO265" s="559"/>
      <c r="LP265" s="559"/>
      <c r="LQ265" s="559"/>
      <c r="LR265" s="559"/>
      <c r="LS265" s="559"/>
      <c r="LT265" s="559"/>
      <c r="LU265" s="559"/>
      <c r="LV265" s="559"/>
      <c r="LW265" s="559"/>
      <c r="LX265" s="559"/>
      <c r="LY265" s="559"/>
      <c r="LZ265" s="559"/>
      <c r="MA265" s="559"/>
      <c r="MB265" s="559"/>
      <c r="MC265" s="559"/>
      <c r="MD265" s="559"/>
      <c r="ME265" s="559"/>
      <c r="MF265" s="559"/>
      <c r="MG265" s="559"/>
      <c r="MH265" s="559"/>
      <c r="MI265" s="559"/>
      <c r="MJ265" s="559"/>
      <c r="MK265" s="559"/>
      <c r="ML265" s="559"/>
      <c r="MM265" s="559"/>
      <c r="MN265" s="559"/>
      <c r="MO265" s="559"/>
      <c r="MP265" s="559"/>
      <c r="MQ265" s="559"/>
      <c r="MR265" s="559"/>
      <c r="MS265" s="559"/>
      <c r="MT265" s="559"/>
      <c r="MU265" s="559"/>
      <c r="MV265" s="559"/>
      <c r="MW265" s="559"/>
      <c r="MX265" s="559"/>
      <c r="MY265" s="559"/>
      <c r="MZ265" s="559"/>
      <c r="NA265" s="559"/>
      <c r="NB265" s="559"/>
      <c r="NC265" s="559"/>
      <c r="ND265" s="559"/>
      <c r="NE265" s="559"/>
      <c r="NF265" s="559"/>
      <c r="NG265" s="559"/>
      <c r="NH265" s="559"/>
      <c r="NI265" s="559"/>
      <c r="NJ265" s="559"/>
      <c r="NK265" s="559"/>
      <c r="NL265" s="559"/>
      <c r="NM265" s="559"/>
      <c r="NN265" s="559"/>
      <c r="NO265" s="559"/>
      <c r="NP265" s="559"/>
      <c r="NQ265" s="559"/>
      <c r="NR265" s="559"/>
      <c r="NS265" s="559"/>
      <c r="NT265" s="559"/>
      <c r="NU265" s="559"/>
      <c r="NV265" s="559"/>
      <c r="NW265" s="559"/>
      <c r="NX265" s="559"/>
      <c r="NY265" s="559"/>
      <c r="NZ265" s="559"/>
      <c r="OA265" s="559"/>
      <c r="OB265" s="559"/>
      <c r="OC265" s="559"/>
      <c r="OD265" s="559"/>
      <c r="OE265" s="559"/>
      <c r="OF265" s="559"/>
      <c r="OG265" s="559"/>
      <c r="OH265" s="559"/>
      <c r="OI265" s="559"/>
      <c r="OJ265" s="559"/>
      <c r="OK265" s="559"/>
      <c r="OL265" s="559"/>
      <c r="OM265" s="559"/>
      <c r="ON265" s="559"/>
      <c r="OO265" s="559"/>
      <c r="OP265" s="559"/>
      <c r="OQ265" s="559"/>
      <c r="OR265" s="559"/>
      <c r="OS265" s="559"/>
      <c r="OT265" s="559"/>
      <c r="OU265" s="559"/>
      <c r="OV265" s="559"/>
      <c r="OW265" s="559"/>
      <c r="OX265" s="559"/>
      <c r="OY265" s="559"/>
      <c r="OZ265" s="559"/>
      <c r="PA265" s="559"/>
      <c r="PB265" s="559"/>
      <c r="PC265" s="559"/>
      <c r="PD265" s="559"/>
      <c r="PE265" s="559"/>
      <c r="PF265" s="559"/>
      <c r="PG265" s="559"/>
      <c r="PH265" s="559"/>
      <c r="PI265" s="559"/>
      <c r="PJ265" s="559"/>
      <c r="PK265" s="559"/>
      <c r="PL265" s="559"/>
      <c r="PM265" s="559"/>
      <c r="PN265" s="559"/>
      <c r="PO265" s="559"/>
      <c r="PP265" s="559"/>
      <c r="PQ265" s="559"/>
      <c r="PR265" s="559"/>
      <c r="PS265" s="559"/>
      <c r="PT265" s="559"/>
      <c r="PU265" s="559"/>
      <c r="PV265" s="559"/>
      <c r="PW265" s="559"/>
      <c r="PX265" s="559"/>
      <c r="PY265" s="559"/>
      <c r="PZ265" s="559"/>
      <c r="QA265" s="559"/>
      <c r="QB265" s="559"/>
      <c r="QC265" s="559"/>
      <c r="QD265" s="559"/>
      <c r="QE265" s="559"/>
      <c r="QF265" s="559"/>
      <c r="QG265" s="559"/>
      <c r="QH265" s="559"/>
      <c r="QI265" s="559"/>
      <c r="QJ265" s="559"/>
      <c r="QK265" s="559"/>
      <c r="QL265" s="559"/>
      <c r="QM265" s="559"/>
      <c r="QN265" s="559"/>
      <c r="QO265" s="559"/>
      <c r="QP265" s="559"/>
      <c r="QQ265" s="559"/>
      <c r="QR265" s="559"/>
      <c r="QS265" s="559"/>
      <c r="QT265" s="559"/>
      <c r="QU265" s="559"/>
      <c r="QV265" s="559"/>
      <c r="QW265" s="559"/>
      <c r="QX265" s="559"/>
      <c r="QY265" s="559"/>
      <c r="QZ265" s="559"/>
      <c r="RA265" s="559"/>
      <c r="RB265" s="559"/>
      <c r="RC265" s="559"/>
      <c r="RD265" s="559"/>
      <c r="RE265" s="559"/>
      <c r="RF265" s="559"/>
      <c r="RG265" s="559"/>
      <c r="RH265" s="559"/>
      <c r="RI265" s="559"/>
      <c r="RJ265" s="559"/>
      <c r="RK265" s="559"/>
      <c r="RL265" s="559"/>
      <c r="RM265" s="559"/>
      <c r="RN265" s="559"/>
      <c r="RO265" s="559"/>
      <c r="RP265" s="559"/>
      <c r="RQ265" s="559"/>
      <c r="RR265" s="559"/>
      <c r="RS265" s="559"/>
      <c r="RT265" s="559"/>
      <c r="RU265" s="559"/>
      <c r="RV265" s="559"/>
      <c r="RW265" s="559"/>
      <c r="RX265" s="559"/>
      <c r="RY265" s="559"/>
      <c r="RZ265" s="559"/>
      <c r="SA265" s="559"/>
      <c r="SB265" s="559"/>
      <c r="SC265" s="559"/>
      <c r="SD265" s="559"/>
      <c r="SE265" s="559"/>
      <c r="SF265" s="559"/>
      <c r="SG265" s="559"/>
      <c r="SH265" s="559"/>
      <c r="SI265" s="559"/>
      <c r="SJ265" s="559"/>
      <c r="SK265" s="559"/>
      <c r="SL265" s="559"/>
      <c r="SM265" s="559"/>
      <c r="SN265" s="559"/>
      <c r="SO265" s="559"/>
      <c r="SP265" s="559"/>
      <c r="SQ265" s="559"/>
      <c r="SR265" s="559"/>
      <c r="SS265" s="559"/>
      <c r="ST265" s="559"/>
      <c r="SU265" s="559"/>
      <c r="SV265" s="559"/>
      <c r="SW265" s="559"/>
      <c r="SX265" s="559"/>
      <c r="SY265" s="559"/>
      <c r="SZ265" s="559"/>
      <c r="TA265" s="559"/>
      <c r="TB265" s="559"/>
      <c r="TC265" s="559"/>
      <c r="TD265" s="559"/>
      <c r="TE265" s="559"/>
      <c r="TF265" s="559"/>
      <c r="TG265" s="559"/>
      <c r="TH265" s="559"/>
      <c r="TI265" s="559"/>
      <c r="TJ265" s="559"/>
      <c r="TK265" s="559"/>
      <c r="TL265" s="559"/>
      <c r="TM265" s="559"/>
      <c r="TN265" s="559"/>
      <c r="TO265" s="559"/>
      <c r="TP265" s="559"/>
      <c r="TQ265" s="559"/>
      <c r="TR265" s="559"/>
      <c r="TS265" s="559"/>
      <c r="TT265" s="559"/>
      <c r="TU265" s="559"/>
      <c r="TV265" s="559"/>
      <c r="TW265" s="559"/>
      <c r="TX265" s="559"/>
      <c r="TY265" s="559"/>
      <c r="TZ265" s="559"/>
      <c r="UA265" s="559"/>
      <c r="UB265" s="559"/>
      <c r="UC265" s="559"/>
      <c r="UD265" s="559"/>
      <c r="UE265" s="559"/>
      <c r="UF265" s="559"/>
      <c r="UG265" s="559"/>
      <c r="UH265" s="559"/>
      <c r="UI265" s="559"/>
      <c r="UJ265" s="559"/>
      <c r="UK265" s="559"/>
      <c r="UL265" s="559"/>
      <c r="UM265" s="559"/>
      <c r="UN265" s="559"/>
      <c r="UO265" s="559"/>
      <c r="UP265" s="559"/>
      <c r="UQ265" s="559"/>
      <c r="UR265" s="559"/>
      <c r="US265" s="559"/>
      <c r="UT265" s="559"/>
      <c r="UU265" s="559"/>
      <c r="UV265" s="559"/>
      <c r="UW265" s="559"/>
      <c r="UX265" s="559"/>
      <c r="UY265" s="559"/>
      <c r="UZ265" s="559"/>
      <c r="VA265" s="559"/>
      <c r="VB265" s="559"/>
      <c r="VC265" s="559"/>
      <c r="VD265" s="559"/>
      <c r="VE265" s="559"/>
      <c r="VF265" s="559"/>
      <c r="VG265" s="559"/>
      <c r="VH265" s="559"/>
      <c r="VI265" s="559"/>
      <c r="VJ265" s="559"/>
      <c r="VK265" s="559"/>
      <c r="VL265" s="559"/>
      <c r="VM265" s="559"/>
      <c r="VN265" s="559"/>
      <c r="VO265" s="559"/>
      <c r="VP265" s="559"/>
      <c r="VQ265" s="559"/>
      <c r="VR265" s="559"/>
      <c r="VS265" s="559"/>
      <c r="VT265" s="559"/>
      <c r="VU265" s="559"/>
      <c r="VV265" s="559"/>
      <c r="VW265" s="559"/>
      <c r="VX265" s="559"/>
      <c r="VY265" s="559"/>
      <c r="VZ265" s="559"/>
      <c r="WA265" s="559"/>
      <c r="WB265" s="559"/>
      <c r="WC265" s="559"/>
      <c r="WD265" s="559"/>
      <c r="WE265" s="559"/>
      <c r="WF265" s="559"/>
      <c r="WG265" s="559"/>
      <c r="WH265" s="559"/>
      <c r="WI265" s="559"/>
      <c r="WJ265" s="559"/>
      <c r="WK265" s="559"/>
      <c r="WL265" s="559"/>
      <c r="WM265" s="559"/>
      <c r="WN265" s="559"/>
      <c r="WO265" s="559"/>
      <c r="WP265" s="559"/>
      <c r="WQ265" s="559"/>
      <c r="WR265" s="559"/>
      <c r="WS265" s="559"/>
      <c r="WT265" s="559"/>
      <c r="WU265" s="559"/>
      <c r="WV265" s="559"/>
      <c r="WW265" s="559"/>
      <c r="WX265" s="559"/>
      <c r="WY265" s="559"/>
      <c r="WZ265" s="559"/>
      <c r="XA265" s="559"/>
      <c r="XB265" s="559"/>
      <c r="XC265" s="559"/>
      <c r="XD265" s="559"/>
      <c r="XE265" s="559"/>
      <c r="XF265" s="559"/>
      <c r="XG265" s="559"/>
      <c r="XH265" s="559"/>
      <c r="XI265" s="559"/>
      <c r="XJ265" s="559"/>
      <c r="XK265" s="559"/>
      <c r="XL265" s="559"/>
      <c r="XM265" s="559"/>
      <c r="XN265" s="559"/>
      <c r="XO265" s="559"/>
      <c r="XP265" s="559"/>
      <c r="XQ265" s="559"/>
      <c r="XR265" s="559"/>
      <c r="XS265" s="559"/>
      <c r="XT265" s="559"/>
      <c r="XU265" s="559"/>
      <c r="XV265" s="559"/>
      <c r="XW265" s="559"/>
      <c r="XX265" s="559"/>
      <c r="XY265" s="559"/>
      <c r="XZ265" s="559"/>
      <c r="YA265" s="559"/>
      <c r="YB265" s="559"/>
      <c r="YC265" s="559"/>
      <c r="YD265" s="559"/>
      <c r="YE265" s="559"/>
      <c r="YF265" s="559"/>
      <c r="YG265" s="559"/>
      <c r="YH265" s="559"/>
      <c r="YI265" s="559"/>
      <c r="YJ265" s="559"/>
      <c r="YK265" s="559"/>
      <c r="YL265" s="559"/>
      <c r="YM265" s="559"/>
      <c r="YN265" s="559"/>
      <c r="YO265" s="559"/>
      <c r="YP265" s="559"/>
      <c r="YQ265" s="559"/>
      <c r="YR265" s="559"/>
      <c r="YS265" s="559"/>
      <c r="YT265" s="559"/>
      <c r="YU265" s="559"/>
      <c r="YV265" s="559"/>
      <c r="YW265" s="559"/>
      <c r="YX265" s="559"/>
      <c r="YY265" s="559"/>
      <c r="YZ265" s="559"/>
      <c r="ZA265" s="559"/>
      <c r="ZB265" s="559"/>
      <c r="ZC265" s="559"/>
      <c r="ZD265" s="559"/>
      <c r="ZE265" s="559"/>
      <c r="ZF265" s="559"/>
      <c r="ZG265" s="559"/>
      <c r="ZH265" s="559"/>
      <c r="ZI265" s="559"/>
      <c r="ZJ265" s="559"/>
      <c r="ZK265" s="559"/>
      <c r="ZL265" s="559"/>
      <c r="ZM265" s="559"/>
      <c r="ZN265" s="559"/>
      <c r="ZO265" s="559"/>
      <c r="ZP265" s="559"/>
      <c r="ZQ265" s="559"/>
      <c r="ZR265" s="559"/>
      <c r="ZS265" s="559"/>
      <c r="ZT265" s="559"/>
      <c r="ZU265" s="559"/>
      <c r="ZV265" s="559"/>
      <c r="ZW265" s="559"/>
      <c r="ZX265" s="559"/>
      <c r="ZY265" s="559"/>
      <c r="ZZ265" s="559"/>
      <c r="AAA265" s="559"/>
      <c r="AAB265" s="559"/>
      <c r="AAC265" s="559"/>
      <c r="AAD265" s="559"/>
      <c r="AAE265" s="559"/>
      <c r="AAF265" s="559"/>
      <c r="AAG265" s="559"/>
      <c r="AAH265" s="559"/>
      <c r="AAI265" s="559"/>
      <c r="AAJ265" s="559"/>
      <c r="AAK265" s="559"/>
      <c r="AAL265" s="559"/>
      <c r="AAM265" s="559"/>
      <c r="AAN265" s="559"/>
      <c r="AAO265" s="559"/>
      <c r="AAP265" s="559"/>
      <c r="AAQ265" s="559"/>
      <c r="AAR265" s="559"/>
      <c r="AAS265" s="559"/>
      <c r="AAT265" s="559"/>
      <c r="AAU265" s="559"/>
      <c r="AAV265" s="559"/>
      <c r="AAW265" s="559"/>
      <c r="AAX265" s="559"/>
      <c r="AAY265" s="559"/>
      <c r="AAZ265" s="559"/>
      <c r="ABA265" s="559"/>
      <c r="ABB265" s="559"/>
      <c r="ABC265" s="559"/>
      <c r="ABD265" s="559"/>
      <c r="ABE265" s="559"/>
      <c r="ABF265" s="559"/>
      <c r="ABG265" s="559"/>
      <c r="ABH265" s="559"/>
      <c r="ABI265" s="559"/>
      <c r="ABJ265" s="559"/>
      <c r="ABK265" s="559"/>
      <c r="ABL265" s="559"/>
      <c r="ABM265" s="559"/>
      <c r="ABN265" s="559"/>
      <c r="ABO265" s="559"/>
      <c r="ABP265" s="559"/>
      <c r="ABQ265" s="559"/>
      <c r="ABR265" s="559"/>
      <c r="ABS265" s="559"/>
      <c r="ABT265" s="559"/>
      <c r="ABU265" s="559"/>
      <c r="ABV265" s="559"/>
      <c r="ABW265" s="559"/>
      <c r="ABX265" s="559"/>
      <c r="ABY265" s="559"/>
      <c r="ABZ265" s="559"/>
      <c r="ACA265" s="559"/>
      <c r="ACB265" s="559"/>
      <c r="ACC265" s="559"/>
      <c r="ACD265" s="559"/>
      <c r="ACE265" s="559"/>
      <c r="ACF265" s="559"/>
      <c r="ACG265" s="559"/>
      <c r="ACH265" s="559"/>
      <c r="ACI265" s="559"/>
      <c r="ACJ265" s="559"/>
      <c r="ACK265" s="559"/>
      <c r="ACL265" s="559"/>
      <c r="ACM265" s="559"/>
      <c r="ACN265" s="559"/>
      <c r="ACO265" s="559"/>
      <c r="ACP265" s="559"/>
      <c r="ACQ265" s="559"/>
      <c r="ACR265" s="559"/>
      <c r="ACS265" s="559"/>
      <c r="ACT265" s="559"/>
      <c r="ACU265" s="559"/>
      <c r="ACV265" s="559"/>
      <c r="ACW265" s="559"/>
      <c r="ACX265" s="559"/>
      <c r="ACY265" s="559"/>
      <c r="ACZ265" s="559"/>
      <c r="ADA265" s="559"/>
      <c r="ADB265" s="559"/>
      <c r="ADC265" s="559"/>
      <c r="ADD265" s="559"/>
      <c r="ADE265" s="559"/>
      <c r="ADF265" s="559"/>
      <c r="ADG265" s="559"/>
      <c r="ADH265" s="559"/>
      <c r="ADI265" s="559"/>
      <c r="ADJ265" s="559"/>
      <c r="ADK265" s="559"/>
      <c r="ADL265" s="559"/>
      <c r="ADM265" s="559"/>
      <c r="ADN265" s="559"/>
      <c r="ADO265" s="559"/>
      <c r="ADP265" s="559"/>
      <c r="ADQ265" s="559"/>
      <c r="ADR265" s="559"/>
      <c r="ADS265" s="559"/>
      <c r="ADT265" s="559"/>
      <c r="ADU265" s="559"/>
      <c r="ADV265" s="559"/>
      <c r="ADW265" s="559"/>
      <c r="ADX265" s="559"/>
      <c r="ADY265" s="559"/>
      <c r="ADZ265" s="559"/>
      <c r="AEA265" s="559"/>
      <c r="AEB265" s="559"/>
      <c r="AEC265" s="559"/>
      <c r="AED265" s="559"/>
      <c r="AEE265" s="559"/>
      <c r="AEF265" s="559"/>
      <c r="AEG265" s="559"/>
      <c r="AEH265" s="559"/>
      <c r="AEI265" s="559"/>
      <c r="AEJ265" s="559"/>
      <c r="AEK265" s="559"/>
      <c r="AEL265" s="559"/>
      <c r="AEM265" s="559"/>
      <c r="AEN265" s="559"/>
      <c r="AEO265" s="559"/>
      <c r="AEP265" s="559"/>
      <c r="AEQ265" s="559"/>
      <c r="AER265" s="559"/>
      <c r="AES265" s="559"/>
      <c r="AET265" s="559"/>
      <c r="AEU265" s="559"/>
      <c r="AEV265" s="559"/>
      <c r="AEW265" s="559"/>
      <c r="AEX265" s="559"/>
      <c r="AEY265" s="559"/>
      <c r="AEZ265" s="559"/>
      <c r="AFA265" s="559"/>
      <c r="AFB265" s="559"/>
      <c r="AFC265" s="559"/>
      <c r="AFD265" s="559"/>
      <c r="AFE265" s="559"/>
      <c r="AFF265" s="559"/>
      <c r="AFG265" s="559"/>
      <c r="AFH265" s="559"/>
      <c r="AFI265" s="559"/>
      <c r="AFJ265" s="559"/>
      <c r="AFK265" s="559"/>
      <c r="AFL265" s="559"/>
      <c r="AFM265" s="559"/>
      <c r="AFN265" s="559"/>
      <c r="AFO265" s="559"/>
      <c r="AFP265" s="559"/>
      <c r="AFQ265" s="559"/>
      <c r="AFR265" s="559"/>
      <c r="AFS265" s="559"/>
      <c r="AFT265" s="559"/>
      <c r="AFU265" s="559"/>
      <c r="AFV265" s="559"/>
      <c r="AFW265" s="559"/>
      <c r="AFX265" s="559"/>
      <c r="AFY265" s="559"/>
      <c r="AFZ265" s="559"/>
      <c r="AGA265" s="559"/>
      <c r="AGB265" s="559"/>
      <c r="AGC265" s="559"/>
      <c r="AGD265" s="559"/>
      <c r="AGE265" s="559"/>
      <c r="AGF265" s="559"/>
      <c r="AGG265" s="559"/>
      <c r="AGH265" s="559"/>
      <c r="AGI265" s="559"/>
      <c r="AGJ265" s="559"/>
      <c r="AGK265" s="559"/>
      <c r="AGL265" s="559"/>
      <c r="AGM265" s="559"/>
      <c r="AGN265" s="559"/>
      <c r="AGO265" s="559"/>
      <c r="AGP265" s="559"/>
      <c r="AGQ265" s="559"/>
      <c r="AGR265" s="559"/>
      <c r="AGS265" s="559"/>
      <c r="AGT265" s="559"/>
      <c r="AGU265" s="559"/>
      <c r="AGV265" s="559"/>
      <c r="AGW265" s="559"/>
      <c r="AGX265" s="559"/>
      <c r="AGY265" s="559"/>
      <c r="AGZ265" s="559"/>
      <c r="AHA265" s="559"/>
      <c r="AHB265" s="559"/>
      <c r="AHC265" s="559"/>
      <c r="AHD265" s="559"/>
      <c r="AHE265" s="559"/>
      <c r="AHF265" s="559"/>
      <c r="AHG265" s="559"/>
      <c r="AHH265" s="559"/>
      <c r="AHI265" s="559"/>
      <c r="AHJ265" s="559"/>
      <c r="AHK265" s="559"/>
      <c r="AHL265" s="559"/>
      <c r="AHM265" s="559"/>
      <c r="AHN265" s="559"/>
      <c r="AHO265" s="559"/>
      <c r="AHP265" s="559"/>
      <c r="AHQ265" s="559"/>
      <c r="AHR265" s="559"/>
      <c r="AHS265" s="559"/>
      <c r="AHT265" s="559"/>
      <c r="AHU265" s="559"/>
      <c r="AHV265" s="559"/>
      <c r="AHW265" s="559"/>
      <c r="AHX265" s="559"/>
      <c r="AHY265" s="559"/>
      <c r="AHZ265" s="559"/>
      <c r="AIA265" s="559"/>
      <c r="AIB265" s="559"/>
      <c r="AIC265" s="559"/>
      <c r="AID265" s="559"/>
      <c r="AIE265" s="559"/>
      <c r="AIF265" s="559"/>
      <c r="AIG265" s="559"/>
      <c r="AIH265" s="559"/>
      <c r="AII265" s="559"/>
      <c r="AIJ265" s="559"/>
      <c r="AIK265" s="559"/>
      <c r="AIL265" s="559"/>
      <c r="AIM265" s="559"/>
      <c r="AIN265" s="559"/>
      <c r="AIO265" s="559"/>
      <c r="AIP265" s="559"/>
      <c r="AIQ265" s="559"/>
      <c r="AIR265" s="559"/>
      <c r="AIS265" s="559"/>
      <c r="AIT265" s="559"/>
      <c r="AIU265" s="559"/>
      <c r="AIV265" s="559"/>
      <c r="AIW265" s="559"/>
      <c r="AIX265" s="559"/>
      <c r="AIY265" s="559"/>
      <c r="AIZ265" s="559"/>
      <c r="AJA265" s="559"/>
      <c r="AJB265" s="559"/>
      <c r="AJC265" s="559"/>
      <c r="AJD265" s="559"/>
      <c r="AJE265" s="559"/>
      <c r="AJF265" s="559"/>
      <c r="AJG265" s="559"/>
      <c r="AJH265" s="559"/>
      <c r="AJI265" s="559"/>
      <c r="AJJ265" s="559"/>
      <c r="AJK265" s="559"/>
      <c r="AJL265" s="559"/>
      <c r="AJM265" s="559"/>
      <c r="AJN265" s="559"/>
      <c r="AJO265" s="559"/>
      <c r="AJP265" s="559"/>
      <c r="AJQ265" s="559"/>
      <c r="AJR265" s="559"/>
      <c r="AJS265" s="559"/>
      <c r="AJT265" s="559"/>
      <c r="AJU265" s="559"/>
      <c r="AJV265" s="559"/>
      <c r="AJW265" s="559"/>
      <c r="AJX265" s="559"/>
      <c r="AJY265" s="559"/>
      <c r="AJZ265" s="559"/>
      <c r="AKA265" s="559"/>
      <c r="AKB265" s="559"/>
      <c r="AKC265" s="559"/>
      <c r="AKD265" s="559"/>
      <c r="AKE265" s="559"/>
      <c r="AKF265" s="559"/>
      <c r="AKG265" s="559"/>
      <c r="AKH265" s="559"/>
      <c r="AKI265" s="559"/>
      <c r="AKJ265" s="559"/>
      <c r="AKK265" s="559"/>
      <c r="AKL265" s="559"/>
      <c r="AKM265" s="559"/>
      <c r="AKN265" s="559"/>
      <c r="AKO265" s="559"/>
      <c r="AKP265" s="559"/>
      <c r="AKQ265" s="559"/>
      <c r="AKR265" s="559"/>
      <c r="AKS265" s="559"/>
      <c r="AKT265" s="559"/>
      <c r="AKU265" s="559"/>
      <c r="AKV265" s="559"/>
      <c r="AKW265" s="559"/>
      <c r="AKX265" s="559"/>
      <c r="AKY265" s="559"/>
      <c r="AKZ265" s="559"/>
      <c r="ALA265" s="559"/>
      <c r="ALB265" s="559"/>
      <c r="ALC265" s="559"/>
      <c r="ALD265" s="559"/>
      <c r="ALE265" s="559"/>
      <c r="ALF265" s="559"/>
      <c r="ALG265" s="559"/>
      <c r="ALH265" s="559"/>
      <c r="ALI265" s="559"/>
      <c r="ALJ265" s="559"/>
      <c r="ALK265" s="559"/>
      <c r="ALL265" s="559"/>
      <c r="ALM265" s="559"/>
      <c r="ALN265" s="559"/>
      <c r="ALO265" s="559"/>
      <c r="ALP265" s="559"/>
      <c r="ALQ265" s="559"/>
      <c r="ALR265" s="559"/>
      <c r="ALS265" s="559"/>
      <c r="ALT265" s="559"/>
      <c r="ALU265" s="559"/>
      <c r="ALV265" s="559"/>
      <c r="ALW265" s="559"/>
      <c r="ALX265" s="559"/>
      <c r="ALY265" s="559"/>
      <c r="ALZ265" s="559"/>
      <c r="AMA265" s="559"/>
      <c r="AMB265" s="559"/>
      <c r="AMC265" s="559"/>
      <c r="AMD265" s="559"/>
      <c r="AME265" s="559"/>
      <c r="AMF265" s="559"/>
      <c r="AMG265" s="559"/>
      <c r="AMH265" s="559"/>
      <c r="AMI265" s="559"/>
      <c r="AMJ265" s="559"/>
    </row>
    <row r="266" spans="1:1024" x14ac:dyDescent="0.25">
      <c r="A266" s="372" t="s">
        <v>939</v>
      </c>
      <c r="B266" s="257">
        <v>266</v>
      </c>
      <c r="C266" s="258" t="s">
        <v>24398</v>
      </c>
      <c r="D266" s="290" t="s">
        <v>24399</v>
      </c>
      <c r="E266" s="286"/>
      <c r="F266" s="291"/>
      <c r="G266" s="280"/>
      <c r="H266" s="280"/>
      <c r="I266" s="492">
        <v>35.299999999999997</v>
      </c>
      <c r="J266" s="292"/>
      <c r="K266" s="293"/>
      <c r="L266" s="293"/>
      <c r="M266" s="293"/>
      <c r="N266" s="293"/>
      <c r="O266" s="293"/>
      <c r="P266" s="293"/>
      <c r="Q266" s="293"/>
      <c r="R266" s="293"/>
      <c r="S266" s="293"/>
      <c r="T266" s="293"/>
      <c r="U266" s="293"/>
      <c r="V266" s="293"/>
      <c r="W266" s="283">
        <f t="shared" si="113"/>
        <v>100</v>
      </c>
      <c r="X266" s="283">
        <f t="shared" si="125"/>
        <v>100</v>
      </c>
      <c r="Y266" s="283">
        <f t="shared" si="126"/>
        <v>100</v>
      </c>
      <c r="Z266" s="283">
        <f t="shared" si="114"/>
        <v>100</v>
      </c>
      <c r="AA266" s="283">
        <f t="shared" si="115"/>
        <v>100</v>
      </c>
      <c r="AB266" s="287">
        <f t="shared" si="116"/>
        <v>100</v>
      </c>
      <c r="AC266" s="287">
        <f t="shared" si="117"/>
        <v>100</v>
      </c>
      <c r="AD266" s="287">
        <f t="shared" si="118"/>
        <v>100</v>
      </c>
      <c r="AE266" s="284">
        <f t="shared" si="124"/>
        <v>100</v>
      </c>
      <c r="AF266" s="284">
        <f t="shared" si="123"/>
        <v>100</v>
      </c>
      <c r="AG266" s="268">
        <f t="shared" si="119"/>
        <v>100</v>
      </c>
      <c r="AH266" s="268">
        <f t="shared" si="120"/>
        <v>100</v>
      </c>
      <c r="AI266" s="268">
        <f t="shared" si="121"/>
        <v>100</v>
      </c>
      <c r="AJ266" s="268">
        <f t="shared" si="122"/>
        <v>100</v>
      </c>
      <c r="AK266" s="501" t="s">
        <v>24087</v>
      </c>
      <c r="AL266" s="408"/>
      <c r="AM266" s="357"/>
      <c r="AN266" s="511"/>
      <c r="AO266" s="357"/>
      <c r="AP266" s="357"/>
      <c r="AQ266" s="286"/>
      <c r="AR266" s="356" t="s">
        <v>24400</v>
      </c>
      <c r="AS266" s="356"/>
      <c r="AT266" s="286"/>
      <c r="AU266" s="286"/>
      <c r="AV266" s="111"/>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c r="BR266" s="170"/>
      <c r="BS266" s="170"/>
      <c r="BT266" s="170"/>
      <c r="BU266" s="170"/>
      <c r="BV266" s="170"/>
      <c r="BW266" s="170"/>
      <c r="BX266" s="170"/>
      <c r="BY266" s="170"/>
      <c r="BZ266" s="170"/>
      <c r="CA266" s="170"/>
      <c r="CB266" s="170"/>
      <c r="CC266" s="170"/>
      <c r="CD266" s="170"/>
      <c r="CE266" s="170"/>
      <c r="CF266" s="170"/>
      <c r="CG266" s="170"/>
      <c r="CH266" s="170"/>
      <c r="CI266" s="170"/>
      <c r="CJ266" s="170"/>
      <c r="CK266" s="170"/>
      <c r="CL266" s="170"/>
      <c r="CM266" s="170"/>
      <c r="CN266" s="170"/>
      <c r="CO266" s="170"/>
      <c r="CP266" s="170"/>
      <c r="CQ266" s="170"/>
      <c r="CR266" s="170"/>
      <c r="CS266" s="170"/>
      <c r="CT266" s="170"/>
      <c r="CU266" s="170"/>
      <c r="CV266" s="170"/>
      <c r="CW266" s="170"/>
      <c r="CX266" s="170"/>
      <c r="CY266" s="170"/>
      <c r="CZ266" s="170"/>
      <c r="DA266" s="170"/>
      <c r="DB266" s="170"/>
      <c r="DC266" s="170"/>
      <c r="DD266" s="170"/>
      <c r="DE266" s="170"/>
      <c r="DF266" s="170"/>
      <c r="DG266" s="170"/>
      <c r="DH266" s="170"/>
      <c r="DI266" s="170"/>
      <c r="DJ266" s="170"/>
      <c r="DK266" s="170"/>
      <c r="DL266" s="170"/>
      <c r="DM266" s="170"/>
      <c r="DN266" s="170"/>
      <c r="DO266" s="170"/>
      <c r="DP266" s="170"/>
      <c r="DQ266" s="170"/>
      <c r="DR266" s="170"/>
      <c r="DS266" s="170"/>
      <c r="DT266" s="170"/>
      <c r="DU266" s="170"/>
      <c r="DV266" s="170"/>
      <c r="DW266" s="170"/>
      <c r="DX266" s="170"/>
      <c r="DY266" s="170"/>
      <c r="DZ266" s="170"/>
      <c r="EA266" s="170"/>
      <c r="EB266" s="170"/>
      <c r="EC266" s="170"/>
      <c r="ED266" s="170"/>
      <c r="EE266" s="170"/>
      <c r="EF266" s="170"/>
      <c r="EG266" s="170"/>
      <c r="EH266" s="170"/>
      <c r="EI266" s="170"/>
      <c r="EJ266" s="170"/>
      <c r="EK266" s="170"/>
      <c r="EL266" s="170"/>
      <c r="EM266" s="170"/>
      <c r="EN266" s="170"/>
      <c r="EO266" s="170"/>
      <c r="EP266" s="170"/>
      <c r="EQ266" s="170"/>
      <c r="ER266" s="170"/>
      <c r="ES266" s="170"/>
      <c r="ET266" s="170"/>
      <c r="EU266" s="170"/>
      <c r="EV266" s="170"/>
      <c r="EW266" s="170"/>
      <c r="EX266" s="170"/>
      <c r="EY266" s="170"/>
      <c r="EZ266" s="170"/>
      <c r="FA266" s="170"/>
      <c r="FB266" s="170"/>
      <c r="FC266" s="170"/>
      <c r="FD266" s="170"/>
      <c r="FE266" s="170"/>
      <c r="FF266" s="170"/>
      <c r="FG266" s="170"/>
      <c r="FH266" s="170"/>
      <c r="FI266" s="170"/>
      <c r="FJ266" s="170"/>
      <c r="FK266" s="170"/>
      <c r="FL266" s="170"/>
      <c r="FM266" s="170"/>
      <c r="FN266" s="170"/>
      <c r="FO266" s="170"/>
      <c r="FP266" s="170"/>
      <c r="FQ266" s="170"/>
      <c r="FR266" s="170"/>
      <c r="FS266" s="170"/>
      <c r="FT266" s="170"/>
      <c r="FU266" s="170"/>
      <c r="FV266" s="170"/>
      <c r="FW266" s="170"/>
      <c r="FX266" s="170"/>
      <c r="FY266" s="170"/>
      <c r="FZ266" s="170"/>
      <c r="GA266" s="170"/>
      <c r="GB266" s="170"/>
      <c r="GC266" s="170"/>
      <c r="GD266" s="170"/>
      <c r="GE266" s="170"/>
      <c r="GF266" s="170"/>
      <c r="GG266" s="170"/>
      <c r="GH266" s="170"/>
      <c r="GI266" s="170"/>
      <c r="GJ266" s="170"/>
      <c r="GK266" s="170"/>
      <c r="GL266" s="170"/>
      <c r="GM266" s="170"/>
      <c r="GN266" s="170"/>
      <c r="GO266" s="170"/>
      <c r="GP266" s="170"/>
      <c r="GQ266" s="170"/>
      <c r="GR266" s="170"/>
      <c r="GS266" s="170"/>
      <c r="GT266" s="170"/>
      <c r="GU266" s="170"/>
      <c r="GV266" s="170"/>
      <c r="GW266" s="170"/>
      <c r="GX266" s="170"/>
      <c r="GY266" s="170"/>
      <c r="GZ266" s="170"/>
      <c r="HA266" s="170"/>
      <c r="HB266" s="170"/>
      <c r="HC266" s="170"/>
      <c r="HD266" s="170"/>
      <c r="HE266" s="170"/>
      <c r="HF266" s="170"/>
      <c r="HG266" s="170"/>
      <c r="HH266" s="170"/>
      <c r="HI266" s="170"/>
      <c r="HJ266" s="170"/>
      <c r="HK266" s="170"/>
      <c r="HL266" s="170"/>
      <c r="HM266" s="170"/>
      <c r="HN266" s="170"/>
      <c r="HO266" s="170"/>
      <c r="HP266" s="170"/>
      <c r="HQ266" s="170"/>
      <c r="HR266" s="170"/>
      <c r="HS266" s="170"/>
      <c r="HT266" s="170"/>
      <c r="HU266" s="170"/>
      <c r="HV266" s="170"/>
      <c r="HW266" s="170"/>
      <c r="HX266" s="170"/>
      <c r="HY266" s="170"/>
      <c r="HZ266" s="170"/>
      <c r="IA266" s="170"/>
      <c r="IB266" s="170"/>
      <c r="IC266" s="170"/>
      <c r="ID266" s="170"/>
      <c r="IE266" s="170"/>
      <c r="IF266" s="170"/>
      <c r="IG266" s="170"/>
      <c r="IH266" s="170"/>
      <c r="II266" s="170"/>
      <c r="IJ266" s="170"/>
      <c r="IK266" s="170"/>
      <c r="IL266" s="170"/>
      <c r="IM266" s="170"/>
      <c r="IN266" s="170"/>
      <c r="IO266" s="170"/>
      <c r="IP266" s="170"/>
      <c r="IQ266" s="170"/>
      <c r="IR266" s="170"/>
      <c r="IS266" s="170"/>
      <c r="IT266" s="170"/>
      <c r="IU266" s="170"/>
      <c r="IV266" s="170"/>
      <c r="IW266" s="170"/>
      <c r="IX266" s="170"/>
      <c r="IY266" s="170"/>
      <c r="IZ266" s="170"/>
      <c r="JA266" s="170"/>
      <c r="JB266" s="170"/>
      <c r="JC266" s="170"/>
      <c r="JD266" s="170"/>
      <c r="JE266" s="170"/>
      <c r="JF266" s="170"/>
      <c r="JG266" s="170"/>
      <c r="JH266" s="170"/>
      <c r="JI266" s="170"/>
      <c r="JJ266" s="170"/>
      <c r="JK266" s="170"/>
      <c r="JL266" s="170"/>
      <c r="JM266" s="170"/>
      <c r="JN266" s="170"/>
      <c r="JO266" s="170"/>
      <c r="JP266" s="170"/>
      <c r="JQ266" s="170"/>
      <c r="JR266" s="170"/>
      <c r="JS266" s="170"/>
      <c r="JT266" s="170"/>
      <c r="JU266" s="170"/>
      <c r="JV266" s="170"/>
      <c r="JW266" s="170"/>
      <c r="JX266" s="170"/>
      <c r="JY266" s="170"/>
      <c r="JZ266" s="170"/>
      <c r="KA266" s="170"/>
      <c r="KB266" s="170"/>
      <c r="KC266" s="170"/>
      <c r="KD266" s="170"/>
      <c r="KE266" s="170"/>
      <c r="KF266" s="170"/>
      <c r="KG266" s="170"/>
      <c r="KH266" s="170"/>
      <c r="KI266" s="170"/>
      <c r="KJ266" s="170"/>
      <c r="KK266" s="170"/>
      <c r="KL266" s="170"/>
      <c r="KM266" s="170"/>
      <c r="KN266" s="170"/>
      <c r="KO266" s="170"/>
      <c r="KP266" s="170"/>
      <c r="KQ266" s="170"/>
      <c r="KR266" s="170"/>
      <c r="KS266" s="170"/>
      <c r="KT266" s="170"/>
      <c r="KU266" s="170"/>
      <c r="KV266" s="170"/>
      <c r="KW266" s="170"/>
      <c r="KX266" s="170"/>
      <c r="KY266" s="170"/>
      <c r="KZ266" s="170"/>
      <c r="LA266" s="170"/>
      <c r="LB266" s="170"/>
      <c r="LC266" s="170"/>
      <c r="LD266" s="170"/>
      <c r="LE266" s="170"/>
      <c r="LF266" s="170"/>
      <c r="LG266" s="170"/>
      <c r="LH266" s="170"/>
      <c r="LI266" s="170"/>
      <c r="LJ266" s="170"/>
      <c r="LK266" s="170"/>
      <c r="LL266" s="170"/>
      <c r="LM266" s="170"/>
      <c r="LN266" s="170"/>
      <c r="LO266" s="170"/>
      <c r="LP266" s="170"/>
      <c r="LQ266" s="170"/>
      <c r="LR266" s="170"/>
      <c r="LS266" s="170"/>
      <c r="LT266" s="170"/>
      <c r="LU266" s="170"/>
      <c r="LV266" s="170"/>
      <c r="LW266" s="170"/>
      <c r="LX266" s="170"/>
      <c r="LY266" s="170"/>
      <c r="LZ266" s="170"/>
      <c r="MA266" s="170"/>
      <c r="MB266" s="170"/>
      <c r="MC266" s="170"/>
      <c r="MD266" s="170"/>
      <c r="ME266" s="170"/>
      <c r="MF266" s="170"/>
      <c r="MG266" s="170"/>
      <c r="MH266" s="170"/>
      <c r="MI266" s="170"/>
      <c r="MJ266" s="170"/>
      <c r="MK266" s="170"/>
      <c r="ML266" s="170"/>
      <c r="MM266" s="170"/>
      <c r="MN266" s="170"/>
      <c r="MO266" s="170"/>
      <c r="MP266" s="170"/>
      <c r="MQ266" s="170"/>
      <c r="MR266" s="170"/>
      <c r="MS266" s="170"/>
      <c r="MT266" s="170"/>
      <c r="MU266" s="170"/>
      <c r="MV266" s="170"/>
      <c r="MW266" s="170"/>
      <c r="MX266" s="170"/>
      <c r="MY266" s="170"/>
      <c r="MZ266" s="170"/>
      <c r="NA266" s="170"/>
      <c r="NB266" s="170"/>
      <c r="NC266" s="170"/>
      <c r="ND266" s="170"/>
      <c r="NE266" s="170"/>
      <c r="NF266" s="170"/>
      <c r="NG266" s="170"/>
      <c r="NH266" s="170"/>
      <c r="NI266" s="170"/>
      <c r="NJ266" s="170"/>
      <c r="NK266" s="170"/>
      <c r="NL266" s="170"/>
      <c r="NM266" s="170"/>
      <c r="NN266" s="170"/>
      <c r="NO266" s="170"/>
      <c r="NP266" s="170"/>
      <c r="NQ266" s="170"/>
      <c r="NR266" s="170"/>
      <c r="NS266" s="170"/>
      <c r="NT266" s="170"/>
      <c r="NU266" s="170"/>
      <c r="NV266" s="170"/>
      <c r="NW266" s="170"/>
      <c r="NX266" s="170"/>
      <c r="NY266" s="170"/>
      <c r="NZ266" s="170"/>
      <c r="OA266" s="170"/>
      <c r="OB266" s="170"/>
      <c r="OC266" s="170"/>
      <c r="OD266" s="170"/>
      <c r="OE266" s="170"/>
      <c r="OF266" s="170"/>
      <c r="OG266" s="170"/>
      <c r="OH266" s="170"/>
      <c r="OI266" s="170"/>
      <c r="OJ266" s="170"/>
      <c r="OK266" s="170"/>
      <c r="OL266" s="170"/>
      <c r="OM266" s="170"/>
      <c r="ON266" s="170"/>
      <c r="OO266" s="170"/>
      <c r="OP266" s="170"/>
      <c r="OQ266" s="170"/>
      <c r="OR266" s="170"/>
      <c r="OS266" s="170"/>
      <c r="OT266" s="170"/>
      <c r="OU266" s="170"/>
      <c r="OV266" s="170"/>
      <c r="OW266" s="170"/>
      <c r="OX266" s="170"/>
      <c r="OY266" s="170"/>
      <c r="OZ266" s="170"/>
      <c r="PA266" s="170"/>
      <c r="PB266" s="170"/>
      <c r="PC266" s="170"/>
      <c r="PD266" s="170"/>
      <c r="PE266" s="170"/>
      <c r="PF266" s="170"/>
      <c r="PG266" s="170"/>
      <c r="PH266" s="170"/>
      <c r="PI266" s="170"/>
      <c r="PJ266" s="170"/>
      <c r="PK266" s="170"/>
      <c r="PL266" s="170"/>
      <c r="PM266" s="170"/>
      <c r="PN266" s="170"/>
      <c r="PO266" s="170"/>
      <c r="PP266" s="170"/>
      <c r="PQ266" s="170"/>
      <c r="PR266" s="170"/>
      <c r="PS266" s="170"/>
      <c r="PT266" s="170"/>
      <c r="PU266" s="170"/>
      <c r="PV266" s="170"/>
      <c r="PW266" s="170"/>
      <c r="PX266" s="170"/>
      <c r="PY266" s="170"/>
      <c r="PZ266" s="170"/>
      <c r="QA266" s="170"/>
      <c r="QB266" s="170"/>
      <c r="QC266" s="170"/>
      <c r="QD266" s="170"/>
      <c r="QE266" s="170"/>
      <c r="QF266" s="170"/>
      <c r="QG266" s="170"/>
      <c r="QH266" s="170"/>
      <c r="QI266" s="170"/>
      <c r="QJ266" s="170"/>
      <c r="QK266" s="170"/>
      <c r="QL266" s="170"/>
      <c r="QM266" s="170"/>
      <c r="QN266" s="170"/>
      <c r="QO266" s="170"/>
      <c r="QP266" s="170"/>
      <c r="QQ266" s="170"/>
      <c r="QR266" s="170"/>
      <c r="QS266" s="170"/>
      <c r="QT266" s="170"/>
      <c r="QU266" s="170"/>
      <c r="QV266" s="170"/>
      <c r="QW266" s="170"/>
      <c r="QX266" s="170"/>
      <c r="QY266" s="170"/>
      <c r="QZ266" s="170"/>
      <c r="RA266" s="170"/>
      <c r="RB266" s="170"/>
      <c r="RC266" s="170"/>
      <c r="RD266" s="170"/>
      <c r="RE266" s="170"/>
      <c r="RF266" s="170"/>
      <c r="RG266" s="170"/>
      <c r="RH266" s="170"/>
      <c r="RI266" s="170"/>
      <c r="RJ266" s="170"/>
      <c r="RK266" s="170"/>
      <c r="RL266" s="170"/>
      <c r="RM266" s="170"/>
      <c r="RN266" s="170"/>
      <c r="RO266" s="170"/>
      <c r="RP266" s="170"/>
      <c r="RQ266" s="170"/>
      <c r="RR266" s="170"/>
      <c r="RS266" s="170"/>
      <c r="RT266" s="170"/>
      <c r="RU266" s="170"/>
      <c r="RV266" s="170"/>
      <c r="RW266" s="170"/>
      <c r="RX266" s="170"/>
      <c r="RY266" s="170"/>
      <c r="RZ266" s="170"/>
      <c r="SA266" s="170"/>
      <c r="SB266" s="170"/>
      <c r="SC266" s="170"/>
      <c r="SD266" s="170"/>
      <c r="SE266" s="170"/>
      <c r="SF266" s="170"/>
      <c r="SG266" s="170"/>
      <c r="SH266" s="170"/>
      <c r="SI266" s="170"/>
      <c r="SJ266" s="170"/>
      <c r="SK266" s="170"/>
      <c r="SL266" s="170"/>
      <c r="SM266" s="170"/>
      <c r="SN266" s="170"/>
      <c r="SO266" s="170"/>
      <c r="SP266" s="170"/>
      <c r="SQ266" s="170"/>
      <c r="SR266" s="170"/>
      <c r="SS266" s="170"/>
      <c r="ST266" s="170"/>
      <c r="SU266" s="170"/>
      <c r="SV266" s="170"/>
      <c r="SW266" s="170"/>
      <c r="SX266" s="170"/>
      <c r="SY266" s="170"/>
      <c r="SZ266" s="170"/>
      <c r="TA266" s="170"/>
      <c r="TB266" s="170"/>
      <c r="TC266" s="170"/>
      <c r="TD266" s="170"/>
      <c r="TE266" s="170"/>
      <c r="TF266" s="170"/>
      <c r="TG266" s="170"/>
      <c r="TH266" s="170"/>
      <c r="TI266" s="170"/>
      <c r="TJ266" s="170"/>
      <c r="TK266" s="170"/>
      <c r="TL266" s="170"/>
      <c r="TM266" s="170"/>
      <c r="TN266" s="170"/>
      <c r="TO266" s="170"/>
      <c r="TP266" s="170"/>
      <c r="TQ266" s="170"/>
      <c r="TR266" s="170"/>
      <c r="TS266" s="170"/>
      <c r="TT266" s="170"/>
      <c r="TU266" s="170"/>
      <c r="TV266" s="170"/>
      <c r="TW266" s="170"/>
      <c r="TX266" s="170"/>
      <c r="TY266" s="170"/>
      <c r="TZ266" s="170"/>
      <c r="UA266" s="170"/>
      <c r="UB266" s="170"/>
      <c r="UC266" s="170"/>
      <c r="UD266" s="170"/>
      <c r="UE266" s="170"/>
      <c r="UF266" s="170"/>
      <c r="UG266" s="170"/>
      <c r="UH266" s="170"/>
      <c r="UI266" s="170"/>
      <c r="UJ266" s="170"/>
      <c r="UK266" s="170"/>
      <c r="UL266" s="170"/>
      <c r="UM266" s="170"/>
      <c r="UN266" s="170"/>
      <c r="UO266" s="170"/>
      <c r="UP266" s="170"/>
      <c r="UQ266" s="170"/>
      <c r="UR266" s="170"/>
      <c r="US266" s="170"/>
      <c r="UT266" s="170"/>
      <c r="UU266" s="170"/>
      <c r="UV266" s="170"/>
      <c r="UW266" s="170"/>
      <c r="UX266" s="170"/>
      <c r="UY266" s="170"/>
      <c r="UZ266" s="170"/>
      <c r="VA266" s="170"/>
      <c r="VB266" s="170"/>
      <c r="VC266" s="170"/>
      <c r="VD266" s="170"/>
      <c r="VE266" s="170"/>
      <c r="VF266" s="170"/>
      <c r="VG266" s="170"/>
      <c r="VH266" s="170"/>
      <c r="VI266" s="170"/>
      <c r="VJ266" s="170"/>
      <c r="VK266" s="170"/>
      <c r="VL266" s="170"/>
      <c r="VM266" s="170"/>
      <c r="VN266" s="170"/>
      <c r="VO266" s="170"/>
      <c r="VP266" s="170"/>
      <c r="VQ266" s="170"/>
      <c r="VR266" s="170"/>
      <c r="VS266" s="170"/>
      <c r="VT266" s="170"/>
      <c r="VU266" s="170"/>
      <c r="VV266" s="170"/>
      <c r="VW266" s="170"/>
      <c r="VX266" s="170"/>
      <c r="VY266" s="170"/>
      <c r="VZ266" s="170"/>
      <c r="WA266" s="170"/>
      <c r="WB266" s="170"/>
      <c r="WC266" s="170"/>
      <c r="WD266" s="170"/>
      <c r="WE266" s="170"/>
      <c r="WF266" s="170"/>
      <c r="WG266" s="170"/>
      <c r="WH266" s="170"/>
      <c r="WI266" s="170"/>
      <c r="WJ266" s="170"/>
      <c r="WK266" s="170"/>
      <c r="WL266" s="170"/>
      <c r="WM266" s="170"/>
      <c r="WN266" s="170"/>
      <c r="WO266" s="170"/>
      <c r="WP266" s="170"/>
      <c r="WQ266" s="170"/>
      <c r="WR266" s="170"/>
      <c r="WS266" s="170"/>
      <c r="WT266" s="170"/>
      <c r="WU266" s="170"/>
      <c r="WV266" s="170"/>
      <c r="WW266" s="170"/>
      <c r="WX266" s="170"/>
      <c r="WY266" s="170"/>
      <c r="WZ266" s="170"/>
      <c r="XA266" s="170"/>
      <c r="XB266" s="170"/>
      <c r="XC266" s="170"/>
      <c r="XD266" s="170"/>
      <c r="XE266" s="170"/>
      <c r="XF266" s="170"/>
      <c r="XG266" s="170"/>
      <c r="XH266" s="170"/>
      <c r="XI266" s="170"/>
      <c r="XJ266" s="170"/>
      <c r="XK266" s="170"/>
      <c r="XL266" s="170"/>
      <c r="XM266" s="170"/>
      <c r="XN266" s="170"/>
      <c r="XO266" s="170"/>
      <c r="XP266" s="170"/>
      <c r="XQ266" s="170"/>
      <c r="XR266" s="170"/>
      <c r="XS266" s="170"/>
      <c r="XT266" s="170"/>
      <c r="XU266" s="170"/>
      <c r="XV266" s="170"/>
      <c r="XW266" s="170"/>
      <c r="XX266" s="170"/>
      <c r="XY266" s="170"/>
      <c r="XZ266" s="170"/>
      <c r="YA266" s="170"/>
      <c r="YB266" s="170"/>
      <c r="YC266" s="170"/>
      <c r="YD266" s="170"/>
      <c r="YE266" s="170"/>
      <c r="YF266" s="170"/>
      <c r="YG266" s="170"/>
      <c r="YH266" s="170"/>
      <c r="YI266" s="170"/>
      <c r="YJ266" s="170"/>
      <c r="YK266" s="170"/>
      <c r="YL266" s="170"/>
      <c r="YM266" s="170"/>
      <c r="YN266" s="170"/>
      <c r="YO266" s="170"/>
      <c r="YP266" s="170"/>
      <c r="YQ266" s="170"/>
      <c r="YR266" s="170"/>
      <c r="YS266" s="170"/>
      <c r="YT266" s="170"/>
      <c r="YU266" s="170"/>
      <c r="YV266" s="170"/>
      <c r="YW266" s="170"/>
      <c r="YX266" s="170"/>
      <c r="YY266" s="170"/>
      <c r="YZ266" s="170"/>
      <c r="ZA266" s="170"/>
      <c r="ZB266" s="170"/>
      <c r="ZC266" s="170"/>
      <c r="ZD266" s="170"/>
      <c r="ZE266" s="170"/>
      <c r="ZF266" s="170"/>
      <c r="ZG266" s="170"/>
      <c r="ZH266" s="170"/>
      <c r="ZI266" s="170"/>
      <c r="ZJ266" s="170"/>
      <c r="ZK266" s="170"/>
      <c r="ZL266" s="170"/>
      <c r="ZM266" s="170"/>
      <c r="ZN266" s="170"/>
      <c r="ZO266" s="170"/>
      <c r="ZP266" s="170"/>
      <c r="ZQ266" s="170"/>
      <c r="ZR266" s="170"/>
      <c r="ZS266" s="170"/>
      <c r="ZT266" s="170"/>
      <c r="ZU266" s="170"/>
      <c r="ZV266" s="170"/>
      <c r="ZW266" s="170"/>
      <c r="ZX266" s="170"/>
      <c r="ZY266" s="170"/>
      <c r="ZZ266" s="170"/>
      <c r="AAA266" s="170"/>
      <c r="AAB266" s="170"/>
      <c r="AAC266" s="170"/>
      <c r="AAD266" s="170"/>
      <c r="AAE266" s="170"/>
      <c r="AAF266" s="170"/>
      <c r="AAG266" s="170"/>
      <c r="AAH266" s="170"/>
      <c r="AAI266" s="170"/>
      <c r="AAJ266" s="170"/>
      <c r="AAK266" s="170"/>
      <c r="AAL266" s="170"/>
      <c r="AAM266" s="170"/>
      <c r="AAN266" s="170"/>
      <c r="AAO266" s="170"/>
      <c r="AAP266" s="170"/>
      <c r="AAQ266" s="170"/>
      <c r="AAR266" s="170"/>
      <c r="AAS266" s="170"/>
      <c r="AAT266" s="170"/>
      <c r="AAU266" s="170"/>
      <c r="AAV266" s="170"/>
      <c r="AAW266" s="170"/>
      <c r="AAX266" s="170"/>
      <c r="AAY266" s="170"/>
      <c r="AAZ266" s="170"/>
      <c r="ABA266" s="170"/>
      <c r="ABB266" s="170"/>
      <c r="ABC266" s="170"/>
      <c r="ABD266" s="170"/>
      <c r="ABE266" s="170"/>
      <c r="ABF266" s="170"/>
      <c r="ABG266" s="170"/>
      <c r="ABH266" s="170"/>
      <c r="ABI266" s="170"/>
      <c r="ABJ266" s="170"/>
      <c r="ABK266" s="170"/>
      <c r="ABL266" s="170"/>
      <c r="ABM266" s="170"/>
      <c r="ABN266" s="170"/>
      <c r="ABO266" s="170"/>
      <c r="ABP266" s="170"/>
      <c r="ABQ266" s="170"/>
      <c r="ABR266" s="170"/>
      <c r="ABS266" s="170"/>
      <c r="ABT266" s="170"/>
      <c r="ABU266" s="170"/>
      <c r="ABV266" s="170"/>
      <c r="ABW266" s="170"/>
      <c r="ABX266" s="170"/>
      <c r="ABY266" s="170"/>
      <c r="ABZ266" s="170"/>
      <c r="ACA266" s="170"/>
      <c r="ACB266" s="170"/>
      <c r="ACC266" s="170"/>
      <c r="ACD266" s="170"/>
      <c r="ACE266" s="170"/>
      <c r="ACF266" s="170"/>
      <c r="ACG266" s="170"/>
      <c r="ACH266" s="170"/>
      <c r="ACI266" s="170"/>
      <c r="ACJ266" s="170"/>
      <c r="ACK266" s="170"/>
      <c r="ACL266" s="170"/>
      <c r="ACM266" s="170"/>
      <c r="ACN266" s="170"/>
      <c r="ACO266" s="170"/>
      <c r="ACP266" s="170"/>
      <c r="ACQ266" s="170"/>
      <c r="ACR266" s="170"/>
      <c r="ACS266" s="170"/>
      <c r="ACT266" s="170"/>
      <c r="ACU266" s="170"/>
      <c r="ACV266" s="170"/>
      <c r="ACW266" s="170"/>
      <c r="ACX266" s="170"/>
      <c r="ACY266" s="170"/>
      <c r="ACZ266" s="170"/>
      <c r="ADA266" s="170"/>
      <c r="ADB266" s="170"/>
      <c r="ADC266" s="170"/>
      <c r="ADD266" s="170"/>
      <c r="ADE266" s="170"/>
      <c r="ADF266" s="170"/>
      <c r="ADG266" s="170"/>
      <c r="ADH266" s="170"/>
      <c r="ADI266" s="170"/>
      <c r="ADJ266" s="170"/>
      <c r="ADK266" s="170"/>
      <c r="ADL266" s="170"/>
      <c r="ADM266" s="170"/>
      <c r="ADN266" s="170"/>
      <c r="ADO266" s="170"/>
      <c r="ADP266" s="170"/>
      <c r="ADQ266" s="170"/>
      <c r="ADR266" s="170"/>
      <c r="ADS266" s="170"/>
      <c r="ADT266" s="170"/>
      <c r="ADU266" s="170"/>
      <c r="ADV266" s="170"/>
      <c r="ADW266" s="170"/>
      <c r="ADX266" s="170"/>
      <c r="ADY266" s="170"/>
      <c r="ADZ266" s="170"/>
      <c r="AEA266" s="170"/>
      <c r="AEB266" s="170"/>
      <c r="AEC266" s="170"/>
      <c r="AED266" s="170"/>
      <c r="AEE266" s="170"/>
      <c r="AEF266" s="170"/>
      <c r="AEG266" s="170"/>
      <c r="AEH266" s="170"/>
      <c r="AEI266" s="170"/>
      <c r="AEJ266" s="170"/>
      <c r="AEK266" s="170"/>
      <c r="AEL266" s="170"/>
      <c r="AEM266" s="170"/>
      <c r="AEN266" s="170"/>
      <c r="AEO266" s="170"/>
      <c r="AEP266" s="170"/>
      <c r="AEQ266" s="170"/>
      <c r="AER266" s="170"/>
      <c r="AES266" s="170"/>
      <c r="AET266" s="170"/>
      <c r="AEU266" s="170"/>
      <c r="AEV266" s="170"/>
      <c r="AEW266" s="170"/>
      <c r="AEX266" s="170"/>
      <c r="AEY266" s="170"/>
      <c r="AEZ266" s="170"/>
      <c r="AFA266" s="170"/>
      <c r="AFB266" s="170"/>
      <c r="AFC266" s="170"/>
      <c r="AFD266" s="170"/>
      <c r="AFE266" s="170"/>
      <c r="AFF266" s="170"/>
      <c r="AFG266" s="170"/>
      <c r="AFH266" s="170"/>
      <c r="AFI266" s="170"/>
      <c r="AFJ266" s="170"/>
      <c r="AFK266" s="170"/>
      <c r="AFL266" s="170"/>
      <c r="AFM266" s="170"/>
      <c r="AFN266" s="170"/>
      <c r="AFO266" s="170"/>
      <c r="AFP266" s="170"/>
      <c r="AFQ266" s="170"/>
      <c r="AFR266" s="170"/>
      <c r="AFS266" s="170"/>
      <c r="AFT266" s="170"/>
      <c r="AFU266" s="170"/>
      <c r="AFV266" s="170"/>
      <c r="AFW266" s="170"/>
      <c r="AFX266" s="170"/>
      <c r="AFY266" s="170"/>
      <c r="AFZ266" s="170"/>
      <c r="AGA266" s="170"/>
      <c r="AGB266" s="170"/>
      <c r="AGC266" s="170"/>
      <c r="AGD266" s="170"/>
      <c r="AGE266" s="170"/>
      <c r="AGF266" s="170"/>
      <c r="AGG266" s="170"/>
      <c r="AGH266" s="170"/>
      <c r="AGI266" s="170"/>
      <c r="AGJ266" s="170"/>
      <c r="AGK266" s="170"/>
      <c r="AGL266" s="170"/>
      <c r="AGM266" s="170"/>
      <c r="AGN266" s="170"/>
      <c r="AGO266" s="170"/>
      <c r="AGP266" s="170"/>
      <c r="AGQ266" s="170"/>
      <c r="AGR266" s="170"/>
      <c r="AGS266" s="170"/>
      <c r="AGT266" s="170"/>
      <c r="AGU266" s="170"/>
      <c r="AGV266" s="170"/>
      <c r="AGW266" s="170"/>
      <c r="AGX266" s="170"/>
      <c r="AGY266" s="170"/>
      <c r="AGZ266" s="170"/>
      <c r="AHA266" s="170"/>
      <c r="AHB266" s="170"/>
      <c r="AHC266" s="170"/>
      <c r="AHD266" s="170"/>
      <c r="AHE266" s="170"/>
      <c r="AHF266" s="170"/>
      <c r="AHG266" s="170"/>
      <c r="AHH266" s="170"/>
      <c r="AHI266" s="170"/>
      <c r="AHJ266" s="170"/>
      <c r="AHK266" s="170"/>
      <c r="AHL266" s="170"/>
      <c r="AHM266" s="170"/>
      <c r="AHN266" s="170"/>
      <c r="AHO266" s="170"/>
      <c r="AHP266" s="170"/>
      <c r="AHQ266" s="170"/>
      <c r="AHR266" s="170"/>
      <c r="AHS266" s="170"/>
      <c r="AHT266" s="170"/>
      <c r="AHU266" s="170"/>
      <c r="AHV266" s="170"/>
      <c r="AHW266" s="170"/>
      <c r="AHX266" s="170"/>
      <c r="AHY266" s="170"/>
      <c r="AHZ266" s="170"/>
      <c r="AIA266" s="170"/>
      <c r="AIB266" s="170"/>
      <c r="AIC266" s="170"/>
      <c r="AID266" s="170"/>
      <c r="AIE266" s="170"/>
      <c r="AIF266" s="170"/>
      <c r="AIG266" s="170"/>
      <c r="AIH266" s="170"/>
      <c r="AII266" s="170"/>
      <c r="AIJ266" s="170"/>
      <c r="AIK266" s="170"/>
      <c r="AIL266" s="170"/>
      <c r="AIM266" s="170"/>
      <c r="AIN266" s="170"/>
      <c r="AIO266" s="170"/>
      <c r="AIP266" s="170"/>
      <c r="AIQ266" s="170"/>
      <c r="AIR266" s="170"/>
      <c r="AIS266" s="170"/>
      <c r="AIT266" s="170"/>
      <c r="AIU266" s="170"/>
      <c r="AIV266" s="170"/>
      <c r="AIW266" s="170"/>
      <c r="AIX266" s="170"/>
      <c r="AIY266" s="170"/>
      <c r="AIZ266" s="170"/>
      <c r="AJA266" s="170"/>
      <c r="AJB266" s="170"/>
      <c r="AJC266" s="170"/>
      <c r="AJD266" s="170"/>
      <c r="AJE266" s="170"/>
      <c r="AJF266" s="170"/>
      <c r="AJG266" s="170"/>
      <c r="AJH266" s="170"/>
      <c r="AJI266" s="170"/>
      <c r="AJJ266" s="170"/>
      <c r="AJK266" s="170"/>
      <c r="AJL266" s="170"/>
      <c r="AJM266" s="170"/>
      <c r="AJN266" s="170"/>
      <c r="AJO266" s="170"/>
      <c r="AJP266" s="170"/>
      <c r="AJQ266" s="170"/>
      <c r="AJR266" s="170"/>
      <c r="AJS266" s="170"/>
      <c r="AJT266" s="170"/>
      <c r="AJU266" s="170"/>
      <c r="AJV266" s="170"/>
      <c r="AJW266" s="170"/>
      <c r="AJX266" s="170"/>
      <c r="AJY266" s="170"/>
      <c r="AJZ266" s="170"/>
      <c r="AKA266" s="170"/>
      <c r="AKB266" s="170"/>
      <c r="AKC266" s="170"/>
      <c r="AKD266" s="170"/>
      <c r="AKE266" s="170"/>
      <c r="AKF266" s="170"/>
      <c r="AKG266" s="170"/>
      <c r="AKH266" s="170"/>
      <c r="AKI266" s="170"/>
      <c r="AKJ266" s="170"/>
      <c r="AKK266" s="170"/>
      <c r="AKL266" s="170"/>
      <c r="AKM266" s="170"/>
      <c r="AKN266" s="170"/>
      <c r="AKO266" s="170"/>
      <c r="AKP266" s="170"/>
      <c r="AKQ266" s="170"/>
      <c r="AKR266" s="170"/>
      <c r="AKS266" s="170"/>
      <c r="AKT266" s="170"/>
      <c r="AKU266" s="170"/>
      <c r="AKV266" s="170"/>
      <c r="AKW266" s="170"/>
      <c r="AKX266" s="170"/>
      <c r="AKY266" s="170"/>
      <c r="AKZ266" s="170"/>
      <c r="ALA266" s="170"/>
      <c r="ALB266" s="170"/>
      <c r="ALC266" s="170"/>
      <c r="ALD266" s="170"/>
      <c r="ALE266" s="170"/>
      <c r="ALF266" s="170"/>
      <c r="ALG266" s="170"/>
      <c r="ALH266" s="170"/>
      <c r="ALI266" s="170"/>
      <c r="ALJ266" s="170"/>
      <c r="ALK266" s="170"/>
      <c r="ALL266" s="170"/>
      <c r="ALM266" s="170"/>
      <c r="ALN266" s="170"/>
      <c r="ALO266" s="170"/>
      <c r="ALP266" s="170"/>
      <c r="ALQ266" s="170"/>
      <c r="ALR266" s="170"/>
      <c r="ALS266" s="170"/>
      <c r="ALT266" s="170"/>
      <c r="ALU266" s="170"/>
      <c r="ALV266" s="170"/>
      <c r="ALW266" s="170"/>
      <c r="ALX266" s="170"/>
      <c r="ALY266" s="170"/>
      <c r="ALZ266" s="170"/>
      <c r="AMA266" s="170"/>
      <c r="AMB266" s="170"/>
      <c r="AMC266" s="170"/>
      <c r="AMD266" s="170"/>
      <c r="AME266" s="170"/>
      <c r="AMF266" s="170"/>
      <c r="AMG266" s="170"/>
      <c r="AMH266" s="170"/>
      <c r="AMI266" s="170"/>
      <c r="AMJ266" s="170"/>
    </row>
    <row r="267" spans="1:1024" x14ac:dyDescent="0.25">
      <c r="A267" s="372" t="s">
        <v>940</v>
      </c>
      <c r="B267" s="257">
        <v>267</v>
      </c>
      <c r="C267" s="258" t="s">
        <v>24401</v>
      </c>
      <c r="D267" s="290" t="s">
        <v>24402</v>
      </c>
      <c r="E267" s="286"/>
      <c r="F267" s="291"/>
      <c r="G267" s="280"/>
      <c r="H267" s="280"/>
      <c r="I267" s="492" t="s">
        <v>750</v>
      </c>
      <c r="J267" s="292"/>
      <c r="K267" s="293"/>
      <c r="L267" s="293"/>
      <c r="M267" s="293"/>
      <c r="N267" s="293"/>
      <c r="O267" s="293"/>
      <c r="P267" s="293"/>
      <c r="Q267" s="293"/>
      <c r="R267" s="293"/>
      <c r="S267" s="293"/>
      <c r="T267" s="293"/>
      <c r="U267" s="293"/>
      <c r="V267" s="293"/>
      <c r="W267" s="283">
        <f t="shared" si="113"/>
        <v>100</v>
      </c>
      <c r="X267" s="283">
        <f t="shared" si="125"/>
        <v>100</v>
      </c>
      <c r="Y267" s="283">
        <f t="shared" si="126"/>
        <v>100</v>
      </c>
      <c r="Z267" s="283">
        <f t="shared" si="114"/>
        <v>100</v>
      </c>
      <c r="AA267" s="283">
        <f t="shared" si="115"/>
        <v>100</v>
      </c>
      <c r="AB267" s="287">
        <f t="shared" si="116"/>
        <v>100</v>
      </c>
      <c r="AC267" s="287">
        <f t="shared" si="117"/>
        <v>100</v>
      </c>
      <c r="AD267" s="287">
        <f t="shared" si="118"/>
        <v>100</v>
      </c>
      <c r="AE267" s="284">
        <f t="shared" si="124"/>
        <v>100</v>
      </c>
      <c r="AF267" s="284">
        <f t="shared" si="123"/>
        <v>100</v>
      </c>
      <c r="AG267" s="268">
        <f t="shared" ref="AG267:AG298" si="127">IF(OR(OR(EXACT(J267,"1A"),EXACT(J267,"1B"),EXACT(J267,"1C")),K267=1),1,IF(K267=2,10,100))</f>
        <v>100</v>
      </c>
      <c r="AH267" s="268">
        <f t="shared" ref="AH267:AH298" si="128">IF(OR(EXACT(J267,"1A"),EXACT(J267,"1B"),EXACT(J267,"1C")),1,IF(J267=2,10,100))</f>
        <v>100</v>
      </c>
      <c r="AI267" s="268">
        <f t="shared" ref="AI267:AI298" si="129">IF(OR(EXACT(J267,"1A"),EXACT(J267,"1B"),EXACT(J267,"1C"),K267=1),3,100)</f>
        <v>100</v>
      </c>
      <c r="AJ267" s="268">
        <f t="shared" ref="AJ267:AJ298" si="130">IF(OR(EXACT(J267,"1A"),EXACT(J267,"1B"),EXACT(J267,"1C")),5,100)</f>
        <v>100</v>
      </c>
      <c r="AK267" s="501" t="s">
        <v>750</v>
      </c>
      <c r="AL267" s="408"/>
      <c r="AM267" s="357"/>
      <c r="AN267" s="511"/>
      <c r="AO267" s="357"/>
      <c r="AP267" s="357"/>
      <c r="AQ267" s="286"/>
      <c r="AR267" s="382" t="s">
        <v>24403</v>
      </c>
      <c r="AS267" s="382"/>
      <c r="AT267" s="286"/>
      <c r="AU267" s="286"/>
      <c r="AV267" s="111"/>
    </row>
    <row r="268" spans="1:1024" x14ac:dyDescent="0.25">
      <c r="A268" s="372" t="s">
        <v>941</v>
      </c>
      <c r="B268" s="257">
        <v>268</v>
      </c>
      <c r="C268" s="258" t="s">
        <v>24404</v>
      </c>
      <c r="D268" s="290" t="s">
        <v>24405</v>
      </c>
      <c r="E268" s="286"/>
      <c r="F268" s="291"/>
      <c r="G268" s="280"/>
      <c r="H268" s="280"/>
      <c r="I268" s="492">
        <v>5.29</v>
      </c>
      <c r="J268" s="292"/>
      <c r="K268" s="293"/>
      <c r="L268" s="293"/>
      <c r="M268" s="293"/>
      <c r="N268" s="293"/>
      <c r="O268" s="293"/>
      <c r="P268" s="293"/>
      <c r="Q268" s="293"/>
      <c r="R268" s="293"/>
      <c r="S268" s="293"/>
      <c r="T268" s="293"/>
      <c r="U268" s="293"/>
      <c r="V268" s="293"/>
      <c r="W268" s="283">
        <f t="shared" si="113"/>
        <v>100</v>
      </c>
      <c r="X268" s="283">
        <f t="shared" si="125"/>
        <v>100</v>
      </c>
      <c r="Y268" s="283">
        <f t="shared" si="126"/>
        <v>100</v>
      </c>
      <c r="Z268" s="283">
        <f t="shared" si="114"/>
        <v>100</v>
      </c>
      <c r="AA268" s="283">
        <f t="shared" si="115"/>
        <v>100</v>
      </c>
      <c r="AB268" s="287">
        <f t="shared" si="116"/>
        <v>100</v>
      </c>
      <c r="AC268" s="287">
        <f t="shared" si="117"/>
        <v>100</v>
      </c>
      <c r="AD268" s="287">
        <f t="shared" si="118"/>
        <v>100</v>
      </c>
      <c r="AE268" s="284">
        <f t="shared" si="124"/>
        <v>100</v>
      </c>
      <c r="AF268" s="284">
        <f t="shared" si="123"/>
        <v>100</v>
      </c>
      <c r="AG268" s="268">
        <f t="shared" si="127"/>
        <v>100</v>
      </c>
      <c r="AH268" s="268">
        <f t="shared" si="128"/>
        <v>100</v>
      </c>
      <c r="AI268" s="268">
        <f t="shared" si="129"/>
        <v>100</v>
      </c>
      <c r="AJ268" s="268">
        <f t="shared" si="130"/>
        <v>100</v>
      </c>
      <c r="AK268" s="501" t="s">
        <v>750</v>
      </c>
      <c r="AL268" s="408"/>
      <c r="AM268" s="357"/>
      <c r="AN268" s="511"/>
      <c r="AO268" s="357"/>
      <c r="AP268" s="357"/>
      <c r="AQ268" s="286"/>
      <c r="AR268" s="356" t="s">
        <v>24406</v>
      </c>
      <c r="AS268" s="356"/>
      <c r="AT268" s="286"/>
      <c r="AU268" s="286"/>
      <c r="AV268" s="111"/>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c r="BR268" s="170"/>
      <c r="BS268" s="170"/>
      <c r="BT268" s="170"/>
      <c r="BU268" s="170"/>
      <c r="BV268" s="170"/>
      <c r="BW268" s="170"/>
      <c r="BX268" s="170"/>
      <c r="BY268" s="170"/>
      <c r="BZ268" s="170"/>
      <c r="CA268" s="170"/>
      <c r="CB268" s="170"/>
      <c r="CC268" s="170"/>
      <c r="CD268" s="170"/>
      <c r="CE268" s="170"/>
      <c r="CF268" s="170"/>
      <c r="CG268" s="170"/>
      <c r="CH268" s="170"/>
      <c r="CI268" s="170"/>
      <c r="CJ268" s="170"/>
      <c r="CK268" s="170"/>
      <c r="CL268" s="170"/>
      <c r="CM268" s="170"/>
      <c r="CN268" s="170"/>
      <c r="CO268" s="170"/>
      <c r="CP268" s="170"/>
      <c r="CQ268" s="170"/>
      <c r="CR268" s="170"/>
      <c r="CS268" s="170"/>
      <c r="CT268" s="170"/>
      <c r="CU268" s="170"/>
      <c r="CV268" s="170"/>
      <c r="CW268" s="170"/>
      <c r="CX268" s="170"/>
      <c r="CY268" s="170"/>
      <c r="CZ268" s="170"/>
      <c r="DA268" s="170"/>
      <c r="DB268" s="170"/>
      <c r="DC268" s="170"/>
      <c r="DD268" s="170"/>
      <c r="DE268" s="170"/>
      <c r="DF268" s="170"/>
      <c r="DG268" s="170"/>
      <c r="DH268" s="170"/>
      <c r="DI268" s="170"/>
      <c r="DJ268" s="170"/>
      <c r="DK268" s="170"/>
      <c r="DL268" s="170"/>
      <c r="DM268" s="170"/>
      <c r="DN268" s="170"/>
      <c r="DO268" s="170"/>
      <c r="DP268" s="170"/>
      <c r="DQ268" s="170"/>
      <c r="DR268" s="170"/>
      <c r="DS268" s="170"/>
      <c r="DT268" s="170"/>
      <c r="DU268" s="170"/>
      <c r="DV268" s="170"/>
      <c r="DW268" s="170"/>
      <c r="DX268" s="170"/>
      <c r="DY268" s="170"/>
      <c r="DZ268" s="170"/>
      <c r="EA268" s="170"/>
      <c r="EB268" s="170"/>
      <c r="EC268" s="170"/>
      <c r="ED268" s="170"/>
      <c r="EE268" s="170"/>
      <c r="EF268" s="170"/>
      <c r="EG268" s="170"/>
      <c r="EH268" s="170"/>
      <c r="EI268" s="170"/>
      <c r="EJ268" s="170"/>
      <c r="EK268" s="170"/>
      <c r="EL268" s="170"/>
      <c r="EM268" s="170"/>
      <c r="EN268" s="170"/>
      <c r="EO268" s="170"/>
      <c r="EP268" s="170"/>
      <c r="EQ268" s="170"/>
      <c r="ER268" s="170"/>
      <c r="ES268" s="170"/>
      <c r="ET268" s="170"/>
      <c r="EU268" s="170"/>
      <c r="EV268" s="170"/>
      <c r="EW268" s="170"/>
      <c r="EX268" s="170"/>
      <c r="EY268" s="170"/>
      <c r="EZ268" s="170"/>
      <c r="FA268" s="170"/>
      <c r="FB268" s="170"/>
      <c r="FC268" s="170"/>
      <c r="FD268" s="170"/>
      <c r="FE268" s="170"/>
      <c r="FF268" s="170"/>
      <c r="FG268" s="170"/>
      <c r="FH268" s="170"/>
      <c r="FI268" s="170"/>
      <c r="FJ268" s="170"/>
      <c r="FK268" s="170"/>
      <c r="FL268" s="170"/>
      <c r="FM268" s="170"/>
      <c r="FN268" s="170"/>
      <c r="FO268" s="170"/>
      <c r="FP268" s="170"/>
      <c r="FQ268" s="170"/>
      <c r="FR268" s="170"/>
      <c r="FS268" s="170"/>
      <c r="FT268" s="170"/>
      <c r="FU268" s="170"/>
      <c r="FV268" s="170"/>
      <c r="FW268" s="170"/>
      <c r="FX268" s="170"/>
      <c r="FY268" s="170"/>
      <c r="FZ268" s="170"/>
      <c r="GA268" s="170"/>
      <c r="GB268" s="170"/>
      <c r="GC268" s="170"/>
      <c r="GD268" s="170"/>
      <c r="GE268" s="170"/>
      <c r="GF268" s="170"/>
      <c r="GG268" s="170"/>
      <c r="GH268" s="170"/>
      <c r="GI268" s="170"/>
      <c r="GJ268" s="170"/>
      <c r="GK268" s="170"/>
      <c r="GL268" s="170"/>
      <c r="GM268" s="170"/>
      <c r="GN268" s="170"/>
      <c r="GO268" s="170"/>
      <c r="GP268" s="170"/>
      <c r="GQ268" s="170"/>
      <c r="GR268" s="170"/>
      <c r="GS268" s="170"/>
      <c r="GT268" s="170"/>
      <c r="GU268" s="170"/>
      <c r="GV268" s="170"/>
      <c r="GW268" s="170"/>
      <c r="GX268" s="170"/>
      <c r="GY268" s="170"/>
      <c r="GZ268" s="170"/>
      <c r="HA268" s="170"/>
      <c r="HB268" s="170"/>
      <c r="HC268" s="170"/>
      <c r="HD268" s="170"/>
      <c r="HE268" s="170"/>
      <c r="HF268" s="170"/>
      <c r="HG268" s="170"/>
      <c r="HH268" s="170"/>
      <c r="HI268" s="170"/>
      <c r="HJ268" s="170"/>
      <c r="HK268" s="170"/>
      <c r="HL268" s="170"/>
      <c r="HM268" s="170"/>
      <c r="HN268" s="170"/>
      <c r="HO268" s="170"/>
      <c r="HP268" s="170"/>
      <c r="HQ268" s="170"/>
      <c r="HR268" s="170"/>
      <c r="HS268" s="170"/>
      <c r="HT268" s="170"/>
      <c r="HU268" s="170"/>
      <c r="HV268" s="170"/>
      <c r="HW268" s="170"/>
      <c r="HX268" s="170"/>
      <c r="HY268" s="170"/>
      <c r="HZ268" s="170"/>
      <c r="IA268" s="170"/>
      <c r="IB268" s="170"/>
      <c r="IC268" s="170"/>
      <c r="ID268" s="170"/>
      <c r="IE268" s="170"/>
      <c r="IF268" s="170"/>
      <c r="IG268" s="170"/>
      <c r="IH268" s="170"/>
      <c r="II268" s="170"/>
      <c r="IJ268" s="170"/>
      <c r="IK268" s="170"/>
      <c r="IL268" s="170"/>
      <c r="IM268" s="170"/>
      <c r="IN268" s="170"/>
      <c r="IO268" s="170"/>
      <c r="IP268" s="170"/>
      <c r="IQ268" s="170"/>
      <c r="IR268" s="170"/>
      <c r="IS268" s="170"/>
      <c r="IT268" s="170"/>
      <c r="IU268" s="170"/>
      <c r="IV268" s="170"/>
      <c r="IW268" s="170"/>
      <c r="IX268" s="170"/>
      <c r="IY268" s="170"/>
      <c r="IZ268" s="170"/>
      <c r="JA268" s="170"/>
      <c r="JB268" s="170"/>
      <c r="JC268" s="170"/>
      <c r="JD268" s="170"/>
      <c r="JE268" s="170"/>
      <c r="JF268" s="170"/>
      <c r="JG268" s="170"/>
      <c r="JH268" s="170"/>
      <c r="JI268" s="170"/>
      <c r="JJ268" s="170"/>
      <c r="JK268" s="170"/>
      <c r="JL268" s="170"/>
      <c r="JM268" s="170"/>
      <c r="JN268" s="170"/>
      <c r="JO268" s="170"/>
      <c r="JP268" s="170"/>
      <c r="JQ268" s="170"/>
      <c r="JR268" s="170"/>
      <c r="JS268" s="170"/>
      <c r="JT268" s="170"/>
      <c r="JU268" s="170"/>
      <c r="JV268" s="170"/>
      <c r="JW268" s="170"/>
      <c r="JX268" s="170"/>
      <c r="JY268" s="170"/>
      <c r="JZ268" s="170"/>
      <c r="KA268" s="170"/>
      <c r="KB268" s="170"/>
      <c r="KC268" s="170"/>
      <c r="KD268" s="170"/>
      <c r="KE268" s="170"/>
      <c r="KF268" s="170"/>
      <c r="KG268" s="170"/>
      <c r="KH268" s="170"/>
      <c r="KI268" s="170"/>
      <c r="KJ268" s="170"/>
      <c r="KK268" s="170"/>
      <c r="KL268" s="170"/>
      <c r="KM268" s="170"/>
      <c r="KN268" s="170"/>
      <c r="KO268" s="170"/>
      <c r="KP268" s="170"/>
      <c r="KQ268" s="170"/>
      <c r="KR268" s="170"/>
      <c r="KS268" s="170"/>
      <c r="KT268" s="170"/>
      <c r="KU268" s="170"/>
      <c r="KV268" s="170"/>
      <c r="KW268" s="170"/>
      <c r="KX268" s="170"/>
      <c r="KY268" s="170"/>
      <c r="KZ268" s="170"/>
      <c r="LA268" s="170"/>
      <c r="LB268" s="170"/>
      <c r="LC268" s="170"/>
      <c r="LD268" s="170"/>
      <c r="LE268" s="170"/>
      <c r="LF268" s="170"/>
      <c r="LG268" s="170"/>
      <c r="LH268" s="170"/>
      <c r="LI268" s="170"/>
      <c r="LJ268" s="170"/>
      <c r="LK268" s="170"/>
      <c r="LL268" s="170"/>
      <c r="LM268" s="170"/>
      <c r="LN268" s="170"/>
      <c r="LO268" s="170"/>
      <c r="LP268" s="170"/>
      <c r="LQ268" s="170"/>
      <c r="LR268" s="170"/>
      <c r="LS268" s="170"/>
      <c r="LT268" s="170"/>
      <c r="LU268" s="170"/>
      <c r="LV268" s="170"/>
      <c r="LW268" s="170"/>
      <c r="LX268" s="170"/>
      <c r="LY268" s="170"/>
      <c r="LZ268" s="170"/>
      <c r="MA268" s="170"/>
      <c r="MB268" s="170"/>
      <c r="MC268" s="170"/>
      <c r="MD268" s="170"/>
      <c r="ME268" s="170"/>
      <c r="MF268" s="170"/>
      <c r="MG268" s="170"/>
      <c r="MH268" s="170"/>
      <c r="MI268" s="170"/>
      <c r="MJ268" s="170"/>
      <c r="MK268" s="170"/>
      <c r="ML268" s="170"/>
      <c r="MM268" s="170"/>
      <c r="MN268" s="170"/>
      <c r="MO268" s="170"/>
      <c r="MP268" s="170"/>
      <c r="MQ268" s="170"/>
      <c r="MR268" s="170"/>
      <c r="MS268" s="170"/>
      <c r="MT268" s="170"/>
      <c r="MU268" s="170"/>
      <c r="MV268" s="170"/>
      <c r="MW268" s="170"/>
      <c r="MX268" s="170"/>
      <c r="MY268" s="170"/>
      <c r="MZ268" s="170"/>
      <c r="NA268" s="170"/>
      <c r="NB268" s="170"/>
      <c r="NC268" s="170"/>
      <c r="ND268" s="170"/>
      <c r="NE268" s="170"/>
      <c r="NF268" s="170"/>
      <c r="NG268" s="170"/>
      <c r="NH268" s="170"/>
      <c r="NI268" s="170"/>
      <c r="NJ268" s="170"/>
      <c r="NK268" s="170"/>
      <c r="NL268" s="170"/>
      <c r="NM268" s="170"/>
      <c r="NN268" s="170"/>
      <c r="NO268" s="170"/>
      <c r="NP268" s="170"/>
      <c r="NQ268" s="170"/>
      <c r="NR268" s="170"/>
      <c r="NS268" s="170"/>
      <c r="NT268" s="170"/>
      <c r="NU268" s="170"/>
      <c r="NV268" s="170"/>
      <c r="NW268" s="170"/>
      <c r="NX268" s="170"/>
      <c r="NY268" s="170"/>
      <c r="NZ268" s="170"/>
      <c r="OA268" s="170"/>
      <c r="OB268" s="170"/>
      <c r="OC268" s="170"/>
      <c r="OD268" s="170"/>
      <c r="OE268" s="170"/>
      <c r="OF268" s="170"/>
      <c r="OG268" s="170"/>
      <c r="OH268" s="170"/>
      <c r="OI268" s="170"/>
      <c r="OJ268" s="170"/>
      <c r="OK268" s="170"/>
      <c r="OL268" s="170"/>
      <c r="OM268" s="170"/>
      <c r="ON268" s="170"/>
      <c r="OO268" s="170"/>
      <c r="OP268" s="170"/>
      <c r="OQ268" s="170"/>
      <c r="OR268" s="170"/>
      <c r="OS268" s="170"/>
      <c r="OT268" s="170"/>
      <c r="OU268" s="170"/>
      <c r="OV268" s="170"/>
      <c r="OW268" s="170"/>
      <c r="OX268" s="170"/>
      <c r="OY268" s="170"/>
      <c r="OZ268" s="170"/>
      <c r="PA268" s="170"/>
      <c r="PB268" s="170"/>
      <c r="PC268" s="170"/>
      <c r="PD268" s="170"/>
      <c r="PE268" s="170"/>
      <c r="PF268" s="170"/>
      <c r="PG268" s="170"/>
      <c r="PH268" s="170"/>
      <c r="PI268" s="170"/>
      <c r="PJ268" s="170"/>
      <c r="PK268" s="170"/>
      <c r="PL268" s="170"/>
      <c r="PM268" s="170"/>
      <c r="PN268" s="170"/>
      <c r="PO268" s="170"/>
      <c r="PP268" s="170"/>
      <c r="PQ268" s="170"/>
      <c r="PR268" s="170"/>
      <c r="PS268" s="170"/>
      <c r="PT268" s="170"/>
      <c r="PU268" s="170"/>
      <c r="PV268" s="170"/>
      <c r="PW268" s="170"/>
      <c r="PX268" s="170"/>
      <c r="PY268" s="170"/>
      <c r="PZ268" s="170"/>
      <c r="QA268" s="170"/>
      <c r="QB268" s="170"/>
      <c r="QC268" s="170"/>
      <c r="QD268" s="170"/>
      <c r="QE268" s="170"/>
      <c r="QF268" s="170"/>
      <c r="QG268" s="170"/>
      <c r="QH268" s="170"/>
      <c r="QI268" s="170"/>
      <c r="QJ268" s="170"/>
      <c r="QK268" s="170"/>
      <c r="QL268" s="170"/>
      <c r="QM268" s="170"/>
      <c r="QN268" s="170"/>
      <c r="QO268" s="170"/>
      <c r="QP268" s="170"/>
      <c r="QQ268" s="170"/>
      <c r="QR268" s="170"/>
      <c r="QS268" s="170"/>
      <c r="QT268" s="170"/>
      <c r="QU268" s="170"/>
      <c r="QV268" s="170"/>
      <c r="QW268" s="170"/>
      <c r="QX268" s="170"/>
      <c r="QY268" s="170"/>
      <c r="QZ268" s="170"/>
      <c r="RA268" s="170"/>
      <c r="RB268" s="170"/>
      <c r="RC268" s="170"/>
      <c r="RD268" s="170"/>
      <c r="RE268" s="170"/>
      <c r="RF268" s="170"/>
      <c r="RG268" s="170"/>
      <c r="RH268" s="170"/>
      <c r="RI268" s="170"/>
      <c r="RJ268" s="170"/>
      <c r="RK268" s="170"/>
      <c r="RL268" s="170"/>
      <c r="RM268" s="170"/>
      <c r="RN268" s="170"/>
      <c r="RO268" s="170"/>
      <c r="RP268" s="170"/>
      <c r="RQ268" s="170"/>
      <c r="RR268" s="170"/>
      <c r="RS268" s="170"/>
      <c r="RT268" s="170"/>
      <c r="RU268" s="170"/>
      <c r="RV268" s="170"/>
      <c r="RW268" s="170"/>
      <c r="RX268" s="170"/>
      <c r="RY268" s="170"/>
      <c r="RZ268" s="170"/>
      <c r="SA268" s="170"/>
      <c r="SB268" s="170"/>
      <c r="SC268" s="170"/>
      <c r="SD268" s="170"/>
      <c r="SE268" s="170"/>
      <c r="SF268" s="170"/>
      <c r="SG268" s="170"/>
      <c r="SH268" s="170"/>
      <c r="SI268" s="170"/>
      <c r="SJ268" s="170"/>
      <c r="SK268" s="170"/>
      <c r="SL268" s="170"/>
      <c r="SM268" s="170"/>
      <c r="SN268" s="170"/>
      <c r="SO268" s="170"/>
      <c r="SP268" s="170"/>
      <c r="SQ268" s="170"/>
      <c r="SR268" s="170"/>
      <c r="SS268" s="170"/>
      <c r="ST268" s="170"/>
      <c r="SU268" s="170"/>
      <c r="SV268" s="170"/>
      <c r="SW268" s="170"/>
      <c r="SX268" s="170"/>
      <c r="SY268" s="170"/>
      <c r="SZ268" s="170"/>
      <c r="TA268" s="170"/>
      <c r="TB268" s="170"/>
      <c r="TC268" s="170"/>
      <c r="TD268" s="170"/>
      <c r="TE268" s="170"/>
      <c r="TF268" s="170"/>
      <c r="TG268" s="170"/>
      <c r="TH268" s="170"/>
      <c r="TI268" s="170"/>
      <c r="TJ268" s="170"/>
      <c r="TK268" s="170"/>
      <c r="TL268" s="170"/>
      <c r="TM268" s="170"/>
      <c r="TN268" s="170"/>
      <c r="TO268" s="170"/>
      <c r="TP268" s="170"/>
      <c r="TQ268" s="170"/>
      <c r="TR268" s="170"/>
      <c r="TS268" s="170"/>
      <c r="TT268" s="170"/>
      <c r="TU268" s="170"/>
      <c r="TV268" s="170"/>
      <c r="TW268" s="170"/>
      <c r="TX268" s="170"/>
      <c r="TY268" s="170"/>
      <c r="TZ268" s="170"/>
      <c r="UA268" s="170"/>
      <c r="UB268" s="170"/>
      <c r="UC268" s="170"/>
      <c r="UD268" s="170"/>
      <c r="UE268" s="170"/>
      <c r="UF268" s="170"/>
      <c r="UG268" s="170"/>
      <c r="UH268" s="170"/>
      <c r="UI268" s="170"/>
      <c r="UJ268" s="170"/>
      <c r="UK268" s="170"/>
      <c r="UL268" s="170"/>
      <c r="UM268" s="170"/>
      <c r="UN268" s="170"/>
      <c r="UO268" s="170"/>
      <c r="UP268" s="170"/>
      <c r="UQ268" s="170"/>
      <c r="UR268" s="170"/>
      <c r="US268" s="170"/>
      <c r="UT268" s="170"/>
      <c r="UU268" s="170"/>
      <c r="UV268" s="170"/>
      <c r="UW268" s="170"/>
      <c r="UX268" s="170"/>
      <c r="UY268" s="170"/>
      <c r="UZ268" s="170"/>
      <c r="VA268" s="170"/>
      <c r="VB268" s="170"/>
      <c r="VC268" s="170"/>
      <c r="VD268" s="170"/>
      <c r="VE268" s="170"/>
      <c r="VF268" s="170"/>
      <c r="VG268" s="170"/>
      <c r="VH268" s="170"/>
      <c r="VI268" s="170"/>
      <c r="VJ268" s="170"/>
      <c r="VK268" s="170"/>
      <c r="VL268" s="170"/>
      <c r="VM268" s="170"/>
      <c r="VN268" s="170"/>
      <c r="VO268" s="170"/>
      <c r="VP268" s="170"/>
      <c r="VQ268" s="170"/>
      <c r="VR268" s="170"/>
      <c r="VS268" s="170"/>
      <c r="VT268" s="170"/>
      <c r="VU268" s="170"/>
      <c r="VV268" s="170"/>
      <c r="VW268" s="170"/>
      <c r="VX268" s="170"/>
      <c r="VY268" s="170"/>
      <c r="VZ268" s="170"/>
      <c r="WA268" s="170"/>
      <c r="WB268" s="170"/>
      <c r="WC268" s="170"/>
      <c r="WD268" s="170"/>
      <c r="WE268" s="170"/>
      <c r="WF268" s="170"/>
      <c r="WG268" s="170"/>
      <c r="WH268" s="170"/>
      <c r="WI268" s="170"/>
      <c r="WJ268" s="170"/>
      <c r="WK268" s="170"/>
      <c r="WL268" s="170"/>
      <c r="WM268" s="170"/>
      <c r="WN268" s="170"/>
      <c r="WO268" s="170"/>
      <c r="WP268" s="170"/>
      <c r="WQ268" s="170"/>
      <c r="WR268" s="170"/>
      <c r="WS268" s="170"/>
      <c r="WT268" s="170"/>
      <c r="WU268" s="170"/>
      <c r="WV268" s="170"/>
      <c r="WW268" s="170"/>
      <c r="WX268" s="170"/>
      <c r="WY268" s="170"/>
      <c r="WZ268" s="170"/>
      <c r="XA268" s="170"/>
      <c r="XB268" s="170"/>
      <c r="XC268" s="170"/>
      <c r="XD268" s="170"/>
      <c r="XE268" s="170"/>
      <c r="XF268" s="170"/>
      <c r="XG268" s="170"/>
      <c r="XH268" s="170"/>
      <c r="XI268" s="170"/>
      <c r="XJ268" s="170"/>
      <c r="XK268" s="170"/>
      <c r="XL268" s="170"/>
      <c r="XM268" s="170"/>
      <c r="XN268" s="170"/>
      <c r="XO268" s="170"/>
      <c r="XP268" s="170"/>
      <c r="XQ268" s="170"/>
      <c r="XR268" s="170"/>
      <c r="XS268" s="170"/>
      <c r="XT268" s="170"/>
      <c r="XU268" s="170"/>
      <c r="XV268" s="170"/>
      <c r="XW268" s="170"/>
      <c r="XX268" s="170"/>
      <c r="XY268" s="170"/>
      <c r="XZ268" s="170"/>
      <c r="YA268" s="170"/>
      <c r="YB268" s="170"/>
      <c r="YC268" s="170"/>
      <c r="YD268" s="170"/>
      <c r="YE268" s="170"/>
      <c r="YF268" s="170"/>
      <c r="YG268" s="170"/>
      <c r="YH268" s="170"/>
      <c r="YI268" s="170"/>
      <c r="YJ268" s="170"/>
      <c r="YK268" s="170"/>
      <c r="YL268" s="170"/>
      <c r="YM268" s="170"/>
      <c r="YN268" s="170"/>
      <c r="YO268" s="170"/>
      <c r="YP268" s="170"/>
      <c r="YQ268" s="170"/>
      <c r="YR268" s="170"/>
      <c r="YS268" s="170"/>
      <c r="YT268" s="170"/>
      <c r="YU268" s="170"/>
      <c r="YV268" s="170"/>
      <c r="YW268" s="170"/>
      <c r="YX268" s="170"/>
      <c r="YY268" s="170"/>
      <c r="YZ268" s="170"/>
      <c r="ZA268" s="170"/>
      <c r="ZB268" s="170"/>
      <c r="ZC268" s="170"/>
      <c r="ZD268" s="170"/>
      <c r="ZE268" s="170"/>
      <c r="ZF268" s="170"/>
      <c r="ZG268" s="170"/>
      <c r="ZH268" s="170"/>
      <c r="ZI268" s="170"/>
      <c r="ZJ268" s="170"/>
      <c r="ZK268" s="170"/>
      <c r="ZL268" s="170"/>
      <c r="ZM268" s="170"/>
      <c r="ZN268" s="170"/>
      <c r="ZO268" s="170"/>
      <c r="ZP268" s="170"/>
      <c r="ZQ268" s="170"/>
      <c r="ZR268" s="170"/>
      <c r="ZS268" s="170"/>
      <c r="ZT268" s="170"/>
      <c r="ZU268" s="170"/>
      <c r="ZV268" s="170"/>
      <c r="ZW268" s="170"/>
      <c r="ZX268" s="170"/>
      <c r="ZY268" s="170"/>
      <c r="ZZ268" s="170"/>
      <c r="AAA268" s="170"/>
      <c r="AAB268" s="170"/>
      <c r="AAC268" s="170"/>
      <c r="AAD268" s="170"/>
      <c r="AAE268" s="170"/>
      <c r="AAF268" s="170"/>
      <c r="AAG268" s="170"/>
      <c r="AAH268" s="170"/>
      <c r="AAI268" s="170"/>
      <c r="AAJ268" s="170"/>
      <c r="AAK268" s="170"/>
      <c r="AAL268" s="170"/>
      <c r="AAM268" s="170"/>
      <c r="AAN268" s="170"/>
      <c r="AAO268" s="170"/>
      <c r="AAP268" s="170"/>
      <c r="AAQ268" s="170"/>
      <c r="AAR268" s="170"/>
      <c r="AAS268" s="170"/>
      <c r="AAT268" s="170"/>
      <c r="AAU268" s="170"/>
      <c r="AAV268" s="170"/>
      <c r="AAW268" s="170"/>
      <c r="AAX268" s="170"/>
      <c r="AAY268" s="170"/>
      <c r="AAZ268" s="170"/>
      <c r="ABA268" s="170"/>
      <c r="ABB268" s="170"/>
      <c r="ABC268" s="170"/>
      <c r="ABD268" s="170"/>
      <c r="ABE268" s="170"/>
      <c r="ABF268" s="170"/>
      <c r="ABG268" s="170"/>
      <c r="ABH268" s="170"/>
      <c r="ABI268" s="170"/>
      <c r="ABJ268" s="170"/>
      <c r="ABK268" s="170"/>
      <c r="ABL268" s="170"/>
      <c r="ABM268" s="170"/>
      <c r="ABN268" s="170"/>
      <c r="ABO268" s="170"/>
      <c r="ABP268" s="170"/>
      <c r="ABQ268" s="170"/>
      <c r="ABR268" s="170"/>
      <c r="ABS268" s="170"/>
      <c r="ABT268" s="170"/>
      <c r="ABU268" s="170"/>
      <c r="ABV268" s="170"/>
      <c r="ABW268" s="170"/>
      <c r="ABX268" s="170"/>
      <c r="ABY268" s="170"/>
      <c r="ABZ268" s="170"/>
      <c r="ACA268" s="170"/>
      <c r="ACB268" s="170"/>
      <c r="ACC268" s="170"/>
      <c r="ACD268" s="170"/>
      <c r="ACE268" s="170"/>
      <c r="ACF268" s="170"/>
      <c r="ACG268" s="170"/>
      <c r="ACH268" s="170"/>
      <c r="ACI268" s="170"/>
      <c r="ACJ268" s="170"/>
      <c r="ACK268" s="170"/>
      <c r="ACL268" s="170"/>
      <c r="ACM268" s="170"/>
      <c r="ACN268" s="170"/>
      <c r="ACO268" s="170"/>
      <c r="ACP268" s="170"/>
      <c r="ACQ268" s="170"/>
      <c r="ACR268" s="170"/>
      <c r="ACS268" s="170"/>
      <c r="ACT268" s="170"/>
      <c r="ACU268" s="170"/>
      <c r="ACV268" s="170"/>
      <c r="ACW268" s="170"/>
      <c r="ACX268" s="170"/>
      <c r="ACY268" s="170"/>
      <c r="ACZ268" s="170"/>
      <c r="ADA268" s="170"/>
      <c r="ADB268" s="170"/>
      <c r="ADC268" s="170"/>
      <c r="ADD268" s="170"/>
      <c r="ADE268" s="170"/>
      <c r="ADF268" s="170"/>
      <c r="ADG268" s="170"/>
      <c r="ADH268" s="170"/>
      <c r="ADI268" s="170"/>
      <c r="ADJ268" s="170"/>
      <c r="ADK268" s="170"/>
      <c r="ADL268" s="170"/>
      <c r="ADM268" s="170"/>
      <c r="ADN268" s="170"/>
      <c r="ADO268" s="170"/>
      <c r="ADP268" s="170"/>
      <c r="ADQ268" s="170"/>
      <c r="ADR268" s="170"/>
      <c r="ADS268" s="170"/>
      <c r="ADT268" s="170"/>
      <c r="ADU268" s="170"/>
      <c r="ADV268" s="170"/>
      <c r="ADW268" s="170"/>
      <c r="ADX268" s="170"/>
      <c r="ADY268" s="170"/>
      <c r="ADZ268" s="170"/>
      <c r="AEA268" s="170"/>
      <c r="AEB268" s="170"/>
      <c r="AEC268" s="170"/>
      <c r="AED268" s="170"/>
      <c r="AEE268" s="170"/>
      <c r="AEF268" s="170"/>
      <c r="AEG268" s="170"/>
      <c r="AEH268" s="170"/>
      <c r="AEI268" s="170"/>
      <c r="AEJ268" s="170"/>
      <c r="AEK268" s="170"/>
      <c r="AEL268" s="170"/>
      <c r="AEM268" s="170"/>
      <c r="AEN268" s="170"/>
      <c r="AEO268" s="170"/>
      <c r="AEP268" s="170"/>
      <c r="AEQ268" s="170"/>
      <c r="AER268" s="170"/>
      <c r="AES268" s="170"/>
      <c r="AET268" s="170"/>
      <c r="AEU268" s="170"/>
      <c r="AEV268" s="170"/>
      <c r="AEW268" s="170"/>
      <c r="AEX268" s="170"/>
      <c r="AEY268" s="170"/>
      <c r="AEZ268" s="170"/>
      <c r="AFA268" s="170"/>
      <c r="AFB268" s="170"/>
      <c r="AFC268" s="170"/>
      <c r="AFD268" s="170"/>
      <c r="AFE268" s="170"/>
      <c r="AFF268" s="170"/>
      <c r="AFG268" s="170"/>
      <c r="AFH268" s="170"/>
      <c r="AFI268" s="170"/>
      <c r="AFJ268" s="170"/>
      <c r="AFK268" s="170"/>
      <c r="AFL268" s="170"/>
      <c r="AFM268" s="170"/>
      <c r="AFN268" s="170"/>
      <c r="AFO268" s="170"/>
      <c r="AFP268" s="170"/>
      <c r="AFQ268" s="170"/>
      <c r="AFR268" s="170"/>
      <c r="AFS268" s="170"/>
      <c r="AFT268" s="170"/>
      <c r="AFU268" s="170"/>
      <c r="AFV268" s="170"/>
      <c r="AFW268" s="170"/>
      <c r="AFX268" s="170"/>
      <c r="AFY268" s="170"/>
      <c r="AFZ268" s="170"/>
      <c r="AGA268" s="170"/>
      <c r="AGB268" s="170"/>
      <c r="AGC268" s="170"/>
      <c r="AGD268" s="170"/>
      <c r="AGE268" s="170"/>
      <c r="AGF268" s="170"/>
      <c r="AGG268" s="170"/>
      <c r="AGH268" s="170"/>
      <c r="AGI268" s="170"/>
      <c r="AGJ268" s="170"/>
      <c r="AGK268" s="170"/>
      <c r="AGL268" s="170"/>
      <c r="AGM268" s="170"/>
      <c r="AGN268" s="170"/>
      <c r="AGO268" s="170"/>
      <c r="AGP268" s="170"/>
      <c r="AGQ268" s="170"/>
      <c r="AGR268" s="170"/>
      <c r="AGS268" s="170"/>
      <c r="AGT268" s="170"/>
      <c r="AGU268" s="170"/>
      <c r="AGV268" s="170"/>
      <c r="AGW268" s="170"/>
      <c r="AGX268" s="170"/>
      <c r="AGY268" s="170"/>
      <c r="AGZ268" s="170"/>
      <c r="AHA268" s="170"/>
      <c r="AHB268" s="170"/>
      <c r="AHC268" s="170"/>
      <c r="AHD268" s="170"/>
      <c r="AHE268" s="170"/>
      <c r="AHF268" s="170"/>
      <c r="AHG268" s="170"/>
      <c r="AHH268" s="170"/>
      <c r="AHI268" s="170"/>
      <c r="AHJ268" s="170"/>
      <c r="AHK268" s="170"/>
      <c r="AHL268" s="170"/>
      <c r="AHM268" s="170"/>
      <c r="AHN268" s="170"/>
      <c r="AHO268" s="170"/>
      <c r="AHP268" s="170"/>
      <c r="AHQ268" s="170"/>
      <c r="AHR268" s="170"/>
      <c r="AHS268" s="170"/>
      <c r="AHT268" s="170"/>
      <c r="AHU268" s="170"/>
      <c r="AHV268" s="170"/>
      <c r="AHW268" s="170"/>
      <c r="AHX268" s="170"/>
      <c r="AHY268" s="170"/>
      <c r="AHZ268" s="170"/>
      <c r="AIA268" s="170"/>
      <c r="AIB268" s="170"/>
      <c r="AIC268" s="170"/>
      <c r="AID268" s="170"/>
      <c r="AIE268" s="170"/>
      <c r="AIF268" s="170"/>
      <c r="AIG268" s="170"/>
      <c r="AIH268" s="170"/>
      <c r="AII268" s="170"/>
      <c r="AIJ268" s="170"/>
      <c r="AIK268" s="170"/>
      <c r="AIL268" s="170"/>
      <c r="AIM268" s="170"/>
      <c r="AIN268" s="170"/>
      <c r="AIO268" s="170"/>
      <c r="AIP268" s="170"/>
      <c r="AIQ268" s="170"/>
      <c r="AIR268" s="170"/>
      <c r="AIS268" s="170"/>
      <c r="AIT268" s="170"/>
      <c r="AIU268" s="170"/>
      <c r="AIV268" s="170"/>
      <c r="AIW268" s="170"/>
      <c r="AIX268" s="170"/>
      <c r="AIY268" s="170"/>
      <c r="AIZ268" s="170"/>
      <c r="AJA268" s="170"/>
      <c r="AJB268" s="170"/>
      <c r="AJC268" s="170"/>
      <c r="AJD268" s="170"/>
      <c r="AJE268" s="170"/>
      <c r="AJF268" s="170"/>
      <c r="AJG268" s="170"/>
      <c r="AJH268" s="170"/>
      <c r="AJI268" s="170"/>
      <c r="AJJ268" s="170"/>
      <c r="AJK268" s="170"/>
      <c r="AJL268" s="170"/>
      <c r="AJM268" s="170"/>
      <c r="AJN268" s="170"/>
      <c r="AJO268" s="170"/>
      <c r="AJP268" s="170"/>
      <c r="AJQ268" s="170"/>
      <c r="AJR268" s="170"/>
      <c r="AJS268" s="170"/>
      <c r="AJT268" s="170"/>
      <c r="AJU268" s="170"/>
      <c r="AJV268" s="170"/>
      <c r="AJW268" s="170"/>
      <c r="AJX268" s="170"/>
      <c r="AJY268" s="170"/>
      <c r="AJZ268" s="170"/>
      <c r="AKA268" s="170"/>
      <c r="AKB268" s="170"/>
      <c r="AKC268" s="170"/>
      <c r="AKD268" s="170"/>
      <c r="AKE268" s="170"/>
      <c r="AKF268" s="170"/>
      <c r="AKG268" s="170"/>
      <c r="AKH268" s="170"/>
      <c r="AKI268" s="170"/>
      <c r="AKJ268" s="170"/>
      <c r="AKK268" s="170"/>
      <c r="AKL268" s="170"/>
      <c r="AKM268" s="170"/>
      <c r="AKN268" s="170"/>
      <c r="AKO268" s="170"/>
      <c r="AKP268" s="170"/>
      <c r="AKQ268" s="170"/>
      <c r="AKR268" s="170"/>
      <c r="AKS268" s="170"/>
      <c r="AKT268" s="170"/>
      <c r="AKU268" s="170"/>
      <c r="AKV268" s="170"/>
      <c r="AKW268" s="170"/>
      <c r="AKX268" s="170"/>
      <c r="AKY268" s="170"/>
      <c r="AKZ268" s="170"/>
      <c r="ALA268" s="170"/>
      <c r="ALB268" s="170"/>
      <c r="ALC268" s="170"/>
      <c r="ALD268" s="170"/>
      <c r="ALE268" s="170"/>
      <c r="ALF268" s="170"/>
      <c r="ALG268" s="170"/>
      <c r="ALH268" s="170"/>
      <c r="ALI268" s="170"/>
      <c r="ALJ268" s="170"/>
      <c r="ALK268" s="170"/>
      <c r="ALL268" s="170"/>
      <c r="ALM268" s="170"/>
      <c r="ALN268" s="170"/>
      <c r="ALO268" s="170"/>
      <c r="ALP268" s="170"/>
      <c r="ALQ268" s="170"/>
      <c r="ALR268" s="170"/>
      <c r="ALS268" s="170"/>
      <c r="ALT268" s="170"/>
      <c r="ALU268" s="170"/>
      <c r="ALV268" s="170"/>
      <c r="ALW268" s="170"/>
      <c r="ALX268" s="170"/>
      <c r="ALY268" s="170"/>
      <c r="ALZ268" s="170"/>
      <c r="AMA268" s="170"/>
      <c r="AMB268" s="170"/>
      <c r="AMC268" s="170"/>
      <c r="AMD268" s="170"/>
      <c r="AME268" s="170"/>
      <c r="AMF268" s="170"/>
      <c r="AMG268" s="170"/>
      <c r="AMH268" s="170"/>
      <c r="AMI268" s="170"/>
      <c r="AMJ268" s="170"/>
    </row>
    <row r="269" spans="1:1024" ht="18" customHeight="1" x14ac:dyDescent="0.25">
      <c r="A269" s="372" t="s">
        <v>942</v>
      </c>
      <c r="B269" s="257">
        <v>269</v>
      </c>
      <c r="C269" s="258" t="s">
        <v>24407</v>
      </c>
      <c r="D269" s="290" t="s">
        <v>24408</v>
      </c>
      <c r="E269" s="286"/>
      <c r="F269" s="291"/>
      <c r="G269" s="280"/>
      <c r="H269" s="280"/>
      <c r="I269" s="492">
        <v>1.65</v>
      </c>
      <c r="J269" s="292"/>
      <c r="K269" s="293"/>
      <c r="L269" s="293"/>
      <c r="M269" s="293"/>
      <c r="N269" s="293"/>
      <c r="O269" s="293"/>
      <c r="P269" s="293"/>
      <c r="Q269" s="293"/>
      <c r="R269" s="293"/>
      <c r="S269" s="293"/>
      <c r="T269" s="293"/>
      <c r="U269" s="293"/>
      <c r="V269" s="293"/>
      <c r="W269" s="283">
        <f t="shared" si="113"/>
        <v>100</v>
      </c>
      <c r="X269" s="283">
        <f t="shared" si="125"/>
        <v>100</v>
      </c>
      <c r="Y269" s="283">
        <f t="shared" si="126"/>
        <v>100</v>
      </c>
      <c r="Z269" s="283">
        <f t="shared" si="114"/>
        <v>100</v>
      </c>
      <c r="AA269" s="283">
        <f t="shared" si="115"/>
        <v>100</v>
      </c>
      <c r="AB269" s="287">
        <f t="shared" si="116"/>
        <v>100</v>
      </c>
      <c r="AC269" s="287">
        <f t="shared" si="117"/>
        <v>100</v>
      </c>
      <c r="AD269" s="287">
        <f t="shared" si="118"/>
        <v>100</v>
      </c>
      <c r="AE269" s="284">
        <f t="shared" si="124"/>
        <v>100</v>
      </c>
      <c r="AF269" s="284">
        <f t="shared" si="123"/>
        <v>100</v>
      </c>
      <c r="AG269" s="268">
        <f t="shared" si="127"/>
        <v>100</v>
      </c>
      <c r="AH269" s="268">
        <f t="shared" si="128"/>
        <v>100</v>
      </c>
      <c r="AI269" s="268">
        <f t="shared" si="129"/>
        <v>100</v>
      </c>
      <c r="AJ269" s="268">
        <f t="shared" si="130"/>
        <v>100</v>
      </c>
      <c r="AK269" s="506" t="s">
        <v>24409</v>
      </c>
      <c r="AL269" s="408"/>
      <c r="AM269" s="357"/>
      <c r="AN269" s="511"/>
      <c r="AO269" s="357"/>
      <c r="AP269" s="357"/>
      <c r="AQ269" s="286"/>
      <c r="AR269" s="382" t="s">
        <v>24410</v>
      </c>
      <c r="AS269" s="382"/>
      <c r="AT269" s="286"/>
      <c r="AU269" s="286"/>
      <c r="AV269" s="559"/>
    </row>
    <row r="270" spans="1:1024" x14ac:dyDescent="0.25">
      <c r="A270" s="256" t="s">
        <v>943</v>
      </c>
      <c r="B270" s="257">
        <v>270</v>
      </c>
      <c r="C270" s="258" t="s">
        <v>24411</v>
      </c>
      <c r="D270" s="320" t="s">
        <v>24412</v>
      </c>
      <c r="E270" s="286"/>
      <c r="F270" s="291"/>
      <c r="G270" s="280"/>
      <c r="H270" s="280"/>
      <c r="I270" s="492" t="s">
        <v>31751</v>
      </c>
      <c r="J270" s="292"/>
      <c r="K270" s="293"/>
      <c r="L270" s="293"/>
      <c r="M270" s="293"/>
      <c r="N270" s="293"/>
      <c r="O270" s="293"/>
      <c r="P270" s="293"/>
      <c r="Q270" s="293"/>
      <c r="R270" s="293"/>
      <c r="S270" s="293"/>
      <c r="T270" s="293"/>
      <c r="U270" s="293"/>
      <c r="V270" s="293"/>
      <c r="W270" s="283">
        <f t="shared" si="113"/>
        <v>100</v>
      </c>
      <c r="X270" s="283">
        <f t="shared" si="125"/>
        <v>100</v>
      </c>
      <c r="Y270" s="283">
        <f t="shared" si="126"/>
        <v>100</v>
      </c>
      <c r="Z270" s="283">
        <f t="shared" si="114"/>
        <v>100</v>
      </c>
      <c r="AA270" s="283">
        <f t="shared" si="115"/>
        <v>100</v>
      </c>
      <c r="AB270" s="287">
        <f t="shared" si="116"/>
        <v>100</v>
      </c>
      <c r="AC270" s="287">
        <f t="shared" si="117"/>
        <v>100</v>
      </c>
      <c r="AD270" s="287">
        <f t="shared" si="118"/>
        <v>100</v>
      </c>
      <c r="AE270" s="284">
        <f t="shared" si="124"/>
        <v>100</v>
      </c>
      <c r="AF270" s="284">
        <f t="shared" si="123"/>
        <v>100</v>
      </c>
      <c r="AG270" s="268">
        <f t="shared" si="127"/>
        <v>100</v>
      </c>
      <c r="AH270" s="268">
        <f t="shared" si="128"/>
        <v>100</v>
      </c>
      <c r="AI270" s="268">
        <f t="shared" si="129"/>
        <v>100</v>
      </c>
      <c r="AJ270" s="268">
        <f t="shared" si="130"/>
        <v>100</v>
      </c>
      <c r="AK270" s="501" t="s">
        <v>24289</v>
      </c>
      <c r="AL270" s="408"/>
      <c r="AM270" s="442">
        <v>3</v>
      </c>
      <c r="AN270" s="511"/>
      <c r="AO270" s="357"/>
      <c r="AP270" s="357"/>
      <c r="AQ270" s="286"/>
      <c r="AR270" s="563" t="s">
        <v>31752</v>
      </c>
      <c r="AS270" s="563"/>
      <c r="AT270" s="286"/>
      <c r="AU270" s="286"/>
      <c r="AV270" s="559"/>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c r="BR270" s="170"/>
      <c r="BS270" s="170"/>
      <c r="BT270" s="170"/>
      <c r="BU270" s="170"/>
      <c r="BV270" s="170"/>
      <c r="BW270" s="170"/>
      <c r="BX270" s="170"/>
      <c r="BY270" s="170"/>
      <c r="BZ270" s="170"/>
      <c r="CA270" s="170"/>
      <c r="CB270" s="170"/>
      <c r="CC270" s="170"/>
      <c r="CD270" s="170"/>
      <c r="CE270" s="170"/>
      <c r="CF270" s="170"/>
      <c r="CG270" s="170"/>
      <c r="CH270" s="170"/>
      <c r="CI270" s="170"/>
      <c r="CJ270" s="170"/>
      <c r="CK270" s="170"/>
      <c r="CL270" s="170"/>
      <c r="CM270" s="170"/>
      <c r="CN270" s="170"/>
      <c r="CO270" s="170"/>
      <c r="CP270" s="170"/>
      <c r="CQ270" s="170"/>
      <c r="CR270" s="170"/>
      <c r="CS270" s="170"/>
      <c r="CT270" s="170"/>
      <c r="CU270" s="170"/>
      <c r="CV270" s="170"/>
      <c r="CW270" s="170"/>
      <c r="CX270" s="170"/>
      <c r="CY270" s="170"/>
      <c r="CZ270" s="170"/>
      <c r="DA270" s="170"/>
      <c r="DB270" s="170"/>
      <c r="DC270" s="170"/>
      <c r="DD270" s="170"/>
      <c r="DE270" s="170"/>
      <c r="DF270" s="170"/>
      <c r="DG270" s="170"/>
      <c r="DH270" s="170"/>
      <c r="DI270" s="170"/>
      <c r="DJ270" s="170"/>
      <c r="DK270" s="170"/>
      <c r="DL270" s="170"/>
      <c r="DM270" s="170"/>
      <c r="DN270" s="170"/>
      <c r="DO270" s="170"/>
      <c r="DP270" s="170"/>
      <c r="DQ270" s="170"/>
      <c r="DR270" s="170"/>
      <c r="DS270" s="170"/>
      <c r="DT270" s="170"/>
      <c r="DU270" s="170"/>
      <c r="DV270" s="170"/>
      <c r="DW270" s="170"/>
      <c r="DX270" s="170"/>
      <c r="DY270" s="170"/>
      <c r="DZ270" s="170"/>
      <c r="EA270" s="170"/>
      <c r="EB270" s="170"/>
      <c r="EC270" s="170"/>
      <c r="ED270" s="170"/>
      <c r="EE270" s="170"/>
      <c r="EF270" s="170"/>
      <c r="EG270" s="170"/>
      <c r="EH270" s="170"/>
      <c r="EI270" s="170"/>
      <c r="EJ270" s="170"/>
      <c r="EK270" s="170"/>
      <c r="EL270" s="170"/>
      <c r="EM270" s="170"/>
      <c r="EN270" s="170"/>
      <c r="EO270" s="170"/>
      <c r="EP270" s="170"/>
      <c r="EQ270" s="170"/>
      <c r="ER270" s="170"/>
      <c r="ES270" s="170"/>
      <c r="ET270" s="170"/>
      <c r="EU270" s="170"/>
      <c r="EV270" s="170"/>
      <c r="EW270" s="170"/>
      <c r="EX270" s="170"/>
      <c r="EY270" s="170"/>
      <c r="EZ270" s="170"/>
      <c r="FA270" s="170"/>
      <c r="FB270" s="170"/>
      <c r="FC270" s="170"/>
      <c r="FD270" s="170"/>
      <c r="FE270" s="170"/>
      <c r="FF270" s="170"/>
      <c r="FG270" s="170"/>
      <c r="FH270" s="170"/>
      <c r="FI270" s="170"/>
      <c r="FJ270" s="170"/>
      <c r="FK270" s="170"/>
      <c r="FL270" s="170"/>
      <c r="FM270" s="170"/>
      <c r="FN270" s="170"/>
      <c r="FO270" s="170"/>
      <c r="FP270" s="170"/>
      <c r="FQ270" s="170"/>
      <c r="FR270" s="170"/>
      <c r="FS270" s="170"/>
      <c r="FT270" s="170"/>
      <c r="FU270" s="170"/>
      <c r="FV270" s="170"/>
      <c r="FW270" s="170"/>
      <c r="FX270" s="170"/>
      <c r="FY270" s="170"/>
      <c r="FZ270" s="170"/>
      <c r="GA270" s="170"/>
      <c r="GB270" s="170"/>
      <c r="GC270" s="170"/>
      <c r="GD270" s="170"/>
      <c r="GE270" s="170"/>
      <c r="GF270" s="170"/>
      <c r="GG270" s="170"/>
      <c r="GH270" s="170"/>
      <c r="GI270" s="170"/>
      <c r="GJ270" s="170"/>
      <c r="GK270" s="170"/>
      <c r="GL270" s="170"/>
      <c r="GM270" s="170"/>
      <c r="GN270" s="170"/>
      <c r="GO270" s="170"/>
      <c r="GP270" s="170"/>
      <c r="GQ270" s="170"/>
      <c r="GR270" s="170"/>
      <c r="GS270" s="170"/>
      <c r="GT270" s="170"/>
      <c r="GU270" s="170"/>
      <c r="GV270" s="170"/>
      <c r="GW270" s="170"/>
      <c r="GX270" s="170"/>
      <c r="GY270" s="170"/>
      <c r="GZ270" s="170"/>
      <c r="HA270" s="170"/>
      <c r="HB270" s="170"/>
      <c r="HC270" s="170"/>
      <c r="HD270" s="170"/>
      <c r="HE270" s="170"/>
      <c r="HF270" s="170"/>
      <c r="HG270" s="170"/>
      <c r="HH270" s="170"/>
      <c r="HI270" s="170"/>
      <c r="HJ270" s="170"/>
      <c r="HK270" s="170"/>
      <c r="HL270" s="170"/>
      <c r="HM270" s="170"/>
      <c r="HN270" s="170"/>
      <c r="HO270" s="170"/>
      <c r="HP270" s="170"/>
      <c r="HQ270" s="170"/>
      <c r="HR270" s="170"/>
      <c r="HS270" s="170"/>
      <c r="HT270" s="170"/>
      <c r="HU270" s="170"/>
      <c r="HV270" s="170"/>
      <c r="HW270" s="170"/>
      <c r="HX270" s="170"/>
      <c r="HY270" s="170"/>
      <c r="HZ270" s="170"/>
      <c r="IA270" s="170"/>
      <c r="IB270" s="170"/>
      <c r="IC270" s="170"/>
      <c r="ID270" s="170"/>
      <c r="IE270" s="170"/>
      <c r="IF270" s="170"/>
      <c r="IG270" s="170"/>
      <c r="IH270" s="170"/>
      <c r="II270" s="170"/>
      <c r="IJ270" s="170"/>
      <c r="IK270" s="170"/>
      <c r="IL270" s="170"/>
      <c r="IM270" s="170"/>
      <c r="IN270" s="170"/>
      <c r="IO270" s="170"/>
      <c r="IP270" s="170"/>
      <c r="IQ270" s="170"/>
      <c r="IR270" s="170"/>
      <c r="IS270" s="170"/>
      <c r="IT270" s="170"/>
      <c r="IU270" s="170"/>
      <c r="IV270" s="170"/>
      <c r="IW270" s="170"/>
      <c r="IX270" s="170"/>
      <c r="IY270" s="170"/>
      <c r="IZ270" s="170"/>
      <c r="JA270" s="170"/>
      <c r="JB270" s="170"/>
      <c r="JC270" s="170"/>
      <c r="JD270" s="170"/>
      <c r="JE270" s="170"/>
      <c r="JF270" s="170"/>
      <c r="JG270" s="170"/>
      <c r="JH270" s="170"/>
      <c r="JI270" s="170"/>
      <c r="JJ270" s="170"/>
      <c r="JK270" s="170"/>
      <c r="JL270" s="170"/>
      <c r="JM270" s="170"/>
      <c r="JN270" s="170"/>
      <c r="JO270" s="170"/>
      <c r="JP270" s="170"/>
      <c r="JQ270" s="170"/>
      <c r="JR270" s="170"/>
      <c r="JS270" s="170"/>
      <c r="JT270" s="170"/>
      <c r="JU270" s="170"/>
      <c r="JV270" s="170"/>
      <c r="JW270" s="170"/>
      <c r="JX270" s="170"/>
      <c r="JY270" s="170"/>
      <c r="JZ270" s="170"/>
      <c r="KA270" s="170"/>
      <c r="KB270" s="170"/>
      <c r="KC270" s="170"/>
      <c r="KD270" s="170"/>
      <c r="KE270" s="170"/>
      <c r="KF270" s="170"/>
      <c r="KG270" s="170"/>
      <c r="KH270" s="170"/>
      <c r="KI270" s="170"/>
      <c r="KJ270" s="170"/>
      <c r="KK270" s="170"/>
      <c r="KL270" s="170"/>
      <c r="KM270" s="170"/>
      <c r="KN270" s="170"/>
      <c r="KO270" s="170"/>
      <c r="KP270" s="170"/>
      <c r="KQ270" s="170"/>
      <c r="KR270" s="170"/>
      <c r="KS270" s="170"/>
      <c r="KT270" s="170"/>
      <c r="KU270" s="170"/>
      <c r="KV270" s="170"/>
      <c r="KW270" s="170"/>
      <c r="KX270" s="170"/>
      <c r="KY270" s="170"/>
      <c r="KZ270" s="170"/>
      <c r="LA270" s="170"/>
      <c r="LB270" s="170"/>
      <c r="LC270" s="170"/>
      <c r="LD270" s="170"/>
      <c r="LE270" s="170"/>
      <c r="LF270" s="170"/>
      <c r="LG270" s="170"/>
      <c r="LH270" s="170"/>
      <c r="LI270" s="170"/>
      <c r="LJ270" s="170"/>
      <c r="LK270" s="170"/>
      <c r="LL270" s="170"/>
      <c r="LM270" s="170"/>
      <c r="LN270" s="170"/>
      <c r="LO270" s="170"/>
      <c r="LP270" s="170"/>
      <c r="LQ270" s="170"/>
      <c r="LR270" s="170"/>
      <c r="LS270" s="170"/>
      <c r="LT270" s="170"/>
      <c r="LU270" s="170"/>
      <c r="LV270" s="170"/>
      <c r="LW270" s="170"/>
      <c r="LX270" s="170"/>
      <c r="LY270" s="170"/>
      <c r="LZ270" s="170"/>
      <c r="MA270" s="170"/>
      <c r="MB270" s="170"/>
      <c r="MC270" s="170"/>
      <c r="MD270" s="170"/>
      <c r="ME270" s="170"/>
      <c r="MF270" s="170"/>
      <c r="MG270" s="170"/>
      <c r="MH270" s="170"/>
      <c r="MI270" s="170"/>
      <c r="MJ270" s="170"/>
      <c r="MK270" s="170"/>
      <c r="ML270" s="170"/>
      <c r="MM270" s="170"/>
      <c r="MN270" s="170"/>
      <c r="MO270" s="170"/>
      <c r="MP270" s="170"/>
      <c r="MQ270" s="170"/>
      <c r="MR270" s="170"/>
      <c r="MS270" s="170"/>
      <c r="MT270" s="170"/>
      <c r="MU270" s="170"/>
      <c r="MV270" s="170"/>
      <c r="MW270" s="170"/>
      <c r="MX270" s="170"/>
      <c r="MY270" s="170"/>
      <c r="MZ270" s="170"/>
      <c r="NA270" s="170"/>
      <c r="NB270" s="170"/>
      <c r="NC270" s="170"/>
      <c r="ND270" s="170"/>
      <c r="NE270" s="170"/>
      <c r="NF270" s="170"/>
      <c r="NG270" s="170"/>
      <c r="NH270" s="170"/>
      <c r="NI270" s="170"/>
      <c r="NJ270" s="170"/>
      <c r="NK270" s="170"/>
      <c r="NL270" s="170"/>
      <c r="NM270" s="170"/>
      <c r="NN270" s="170"/>
      <c r="NO270" s="170"/>
      <c r="NP270" s="170"/>
      <c r="NQ270" s="170"/>
      <c r="NR270" s="170"/>
      <c r="NS270" s="170"/>
      <c r="NT270" s="170"/>
      <c r="NU270" s="170"/>
      <c r="NV270" s="170"/>
      <c r="NW270" s="170"/>
      <c r="NX270" s="170"/>
      <c r="NY270" s="170"/>
      <c r="NZ270" s="170"/>
      <c r="OA270" s="170"/>
      <c r="OB270" s="170"/>
      <c r="OC270" s="170"/>
      <c r="OD270" s="170"/>
      <c r="OE270" s="170"/>
      <c r="OF270" s="170"/>
      <c r="OG270" s="170"/>
      <c r="OH270" s="170"/>
      <c r="OI270" s="170"/>
      <c r="OJ270" s="170"/>
      <c r="OK270" s="170"/>
      <c r="OL270" s="170"/>
      <c r="OM270" s="170"/>
      <c r="ON270" s="170"/>
      <c r="OO270" s="170"/>
      <c r="OP270" s="170"/>
      <c r="OQ270" s="170"/>
      <c r="OR270" s="170"/>
      <c r="OS270" s="170"/>
      <c r="OT270" s="170"/>
      <c r="OU270" s="170"/>
      <c r="OV270" s="170"/>
      <c r="OW270" s="170"/>
      <c r="OX270" s="170"/>
      <c r="OY270" s="170"/>
      <c r="OZ270" s="170"/>
      <c r="PA270" s="170"/>
      <c r="PB270" s="170"/>
      <c r="PC270" s="170"/>
      <c r="PD270" s="170"/>
      <c r="PE270" s="170"/>
      <c r="PF270" s="170"/>
      <c r="PG270" s="170"/>
      <c r="PH270" s="170"/>
      <c r="PI270" s="170"/>
      <c r="PJ270" s="170"/>
      <c r="PK270" s="170"/>
      <c r="PL270" s="170"/>
      <c r="PM270" s="170"/>
      <c r="PN270" s="170"/>
      <c r="PO270" s="170"/>
      <c r="PP270" s="170"/>
      <c r="PQ270" s="170"/>
      <c r="PR270" s="170"/>
      <c r="PS270" s="170"/>
      <c r="PT270" s="170"/>
      <c r="PU270" s="170"/>
      <c r="PV270" s="170"/>
      <c r="PW270" s="170"/>
      <c r="PX270" s="170"/>
      <c r="PY270" s="170"/>
      <c r="PZ270" s="170"/>
      <c r="QA270" s="170"/>
      <c r="QB270" s="170"/>
      <c r="QC270" s="170"/>
      <c r="QD270" s="170"/>
      <c r="QE270" s="170"/>
      <c r="QF270" s="170"/>
      <c r="QG270" s="170"/>
      <c r="QH270" s="170"/>
      <c r="QI270" s="170"/>
      <c r="QJ270" s="170"/>
      <c r="QK270" s="170"/>
      <c r="QL270" s="170"/>
      <c r="QM270" s="170"/>
      <c r="QN270" s="170"/>
      <c r="QO270" s="170"/>
      <c r="QP270" s="170"/>
      <c r="QQ270" s="170"/>
      <c r="QR270" s="170"/>
      <c r="QS270" s="170"/>
      <c r="QT270" s="170"/>
      <c r="QU270" s="170"/>
      <c r="QV270" s="170"/>
      <c r="QW270" s="170"/>
      <c r="QX270" s="170"/>
      <c r="QY270" s="170"/>
      <c r="QZ270" s="170"/>
      <c r="RA270" s="170"/>
      <c r="RB270" s="170"/>
      <c r="RC270" s="170"/>
      <c r="RD270" s="170"/>
      <c r="RE270" s="170"/>
      <c r="RF270" s="170"/>
      <c r="RG270" s="170"/>
      <c r="RH270" s="170"/>
      <c r="RI270" s="170"/>
      <c r="RJ270" s="170"/>
      <c r="RK270" s="170"/>
      <c r="RL270" s="170"/>
      <c r="RM270" s="170"/>
      <c r="RN270" s="170"/>
      <c r="RO270" s="170"/>
      <c r="RP270" s="170"/>
      <c r="RQ270" s="170"/>
      <c r="RR270" s="170"/>
      <c r="RS270" s="170"/>
      <c r="RT270" s="170"/>
      <c r="RU270" s="170"/>
      <c r="RV270" s="170"/>
      <c r="RW270" s="170"/>
      <c r="RX270" s="170"/>
      <c r="RY270" s="170"/>
      <c r="RZ270" s="170"/>
      <c r="SA270" s="170"/>
      <c r="SB270" s="170"/>
      <c r="SC270" s="170"/>
      <c r="SD270" s="170"/>
      <c r="SE270" s="170"/>
      <c r="SF270" s="170"/>
      <c r="SG270" s="170"/>
      <c r="SH270" s="170"/>
      <c r="SI270" s="170"/>
      <c r="SJ270" s="170"/>
      <c r="SK270" s="170"/>
      <c r="SL270" s="170"/>
      <c r="SM270" s="170"/>
      <c r="SN270" s="170"/>
      <c r="SO270" s="170"/>
      <c r="SP270" s="170"/>
      <c r="SQ270" s="170"/>
      <c r="SR270" s="170"/>
      <c r="SS270" s="170"/>
      <c r="ST270" s="170"/>
      <c r="SU270" s="170"/>
      <c r="SV270" s="170"/>
      <c r="SW270" s="170"/>
      <c r="SX270" s="170"/>
      <c r="SY270" s="170"/>
      <c r="SZ270" s="170"/>
      <c r="TA270" s="170"/>
      <c r="TB270" s="170"/>
      <c r="TC270" s="170"/>
      <c r="TD270" s="170"/>
      <c r="TE270" s="170"/>
      <c r="TF270" s="170"/>
      <c r="TG270" s="170"/>
      <c r="TH270" s="170"/>
      <c r="TI270" s="170"/>
      <c r="TJ270" s="170"/>
      <c r="TK270" s="170"/>
      <c r="TL270" s="170"/>
      <c r="TM270" s="170"/>
      <c r="TN270" s="170"/>
      <c r="TO270" s="170"/>
      <c r="TP270" s="170"/>
      <c r="TQ270" s="170"/>
      <c r="TR270" s="170"/>
      <c r="TS270" s="170"/>
      <c r="TT270" s="170"/>
      <c r="TU270" s="170"/>
      <c r="TV270" s="170"/>
      <c r="TW270" s="170"/>
      <c r="TX270" s="170"/>
      <c r="TY270" s="170"/>
      <c r="TZ270" s="170"/>
      <c r="UA270" s="170"/>
      <c r="UB270" s="170"/>
      <c r="UC270" s="170"/>
      <c r="UD270" s="170"/>
      <c r="UE270" s="170"/>
      <c r="UF270" s="170"/>
      <c r="UG270" s="170"/>
      <c r="UH270" s="170"/>
      <c r="UI270" s="170"/>
      <c r="UJ270" s="170"/>
      <c r="UK270" s="170"/>
      <c r="UL270" s="170"/>
      <c r="UM270" s="170"/>
      <c r="UN270" s="170"/>
      <c r="UO270" s="170"/>
      <c r="UP270" s="170"/>
      <c r="UQ270" s="170"/>
      <c r="UR270" s="170"/>
      <c r="US270" s="170"/>
      <c r="UT270" s="170"/>
      <c r="UU270" s="170"/>
      <c r="UV270" s="170"/>
      <c r="UW270" s="170"/>
      <c r="UX270" s="170"/>
      <c r="UY270" s="170"/>
      <c r="UZ270" s="170"/>
      <c r="VA270" s="170"/>
      <c r="VB270" s="170"/>
      <c r="VC270" s="170"/>
      <c r="VD270" s="170"/>
      <c r="VE270" s="170"/>
      <c r="VF270" s="170"/>
      <c r="VG270" s="170"/>
      <c r="VH270" s="170"/>
      <c r="VI270" s="170"/>
      <c r="VJ270" s="170"/>
      <c r="VK270" s="170"/>
      <c r="VL270" s="170"/>
      <c r="VM270" s="170"/>
      <c r="VN270" s="170"/>
      <c r="VO270" s="170"/>
      <c r="VP270" s="170"/>
      <c r="VQ270" s="170"/>
      <c r="VR270" s="170"/>
      <c r="VS270" s="170"/>
      <c r="VT270" s="170"/>
      <c r="VU270" s="170"/>
      <c r="VV270" s="170"/>
      <c r="VW270" s="170"/>
      <c r="VX270" s="170"/>
      <c r="VY270" s="170"/>
      <c r="VZ270" s="170"/>
      <c r="WA270" s="170"/>
      <c r="WB270" s="170"/>
      <c r="WC270" s="170"/>
      <c r="WD270" s="170"/>
      <c r="WE270" s="170"/>
      <c r="WF270" s="170"/>
      <c r="WG270" s="170"/>
      <c r="WH270" s="170"/>
      <c r="WI270" s="170"/>
      <c r="WJ270" s="170"/>
      <c r="WK270" s="170"/>
      <c r="WL270" s="170"/>
      <c r="WM270" s="170"/>
      <c r="WN270" s="170"/>
      <c r="WO270" s="170"/>
      <c r="WP270" s="170"/>
      <c r="WQ270" s="170"/>
      <c r="WR270" s="170"/>
      <c r="WS270" s="170"/>
      <c r="WT270" s="170"/>
      <c r="WU270" s="170"/>
      <c r="WV270" s="170"/>
      <c r="WW270" s="170"/>
      <c r="WX270" s="170"/>
      <c r="WY270" s="170"/>
      <c r="WZ270" s="170"/>
      <c r="XA270" s="170"/>
      <c r="XB270" s="170"/>
      <c r="XC270" s="170"/>
      <c r="XD270" s="170"/>
      <c r="XE270" s="170"/>
      <c r="XF270" s="170"/>
      <c r="XG270" s="170"/>
      <c r="XH270" s="170"/>
      <c r="XI270" s="170"/>
      <c r="XJ270" s="170"/>
      <c r="XK270" s="170"/>
      <c r="XL270" s="170"/>
      <c r="XM270" s="170"/>
      <c r="XN270" s="170"/>
      <c r="XO270" s="170"/>
      <c r="XP270" s="170"/>
      <c r="XQ270" s="170"/>
      <c r="XR270" s="170"/>
      <c r="XS270" s="170"/>
      <c r="XT270" s="170"/>
      <c r="XU270" s="170"/>
      <c r="XV270" s="170"/>
      <c r="XW270" s="170"/>
      <c r="XX270" s="170"/>
      <c r="XY270" s="170"/>
      <c r="XZ270" s="170"/>
      <c r="YA270" s="170"/>
      <c r="YB270" s="170"/>
      <c r="YC270" s="170"/>
      <c r="YD270" s="170"/>
      <c r="YE270" s="170"/>
      <c r="YF270" s="170"/>
      <c r="YG270" s="170"/>
      <c r="YH270" s="170"/>
      <c r="YI270" s="170"/>
      <c r="YJ270" s="170"/>
      <c r="YK270" s="170"/>
      <c r="YL270" s="170"/>
      <c r="YM270" s="170"/>
      <c r="YN270" s="170"/>
      <c r="YO270" s="170"/>
      <c r="YP270" s="170"/>
      <c r="YQ270" s="170"/>
      <c r="YR270" s="170"/>
      <c r="YS270" s="170"/>
      <c r="YT270" s="170"/>
      <c r="YU270" s="170"/>
      <c r="YV270" s="170"/>
      <c r="YW270" s="170"/>
      <c r="YX270" s="170"/>
      <c r="YY270" s="170"/>
      <c r="YZ270" s="170"/>
      <c r="ZA270" s="170"/>
      <c r="ZB270" s="170"/>
      <c r="ZC270" s="170"/>
      <c r="ZD270" s="170"/>
      <c r="ZE270" s="170"/>
      <c r="ZF270" s="170"/>
      <c r="ZG270" s="170"/>
      <c r="ZH270" s="170"/>
      <c r="ZI270" s="170"/>
      <c r="ZJ270" s="170"/>
      <c r="ZK270" s="170"/>
      <c r="ZL270" s="170"/>
      <c r="ZM270" s="170"/>
      <c r="ZN270" s="170"/>
      <c r="ZO270" s="170"/>
      <c r="ZP270" s="170"/>
      <c r="ZQ270" s="170"/>
      <c r="ZR270" s="170"/>
      <c r="ZS270" s="170"/>
      <c r="ZT270" s="170"/>
      <c r="ZU270" s="170"/>
      <c r="ZV270" s="170"/>
      <c r="ZW270" s="170"/>
      <c r="ZX270" s="170"/>
      <c r="ZY270" s="170"/>
      <c r="ZZ270" s="170"/>
      <c r="AAA270" s="170"/>
      <c r="AAB270" s="170"/>
      <c r="AAC270" s="170"/>
      <c r="AAD270" s="170"/>
      <c r="AAE270" s="170"/>
      <c r="AAF270" s="170"/>
      <c r="AAG270" s="170"/>
      <c r="AAH270" s="170"/>
      <c r="AAI270" s="170"/>
      <c r="AAJ270" s="170"/>
      <c r="AAK270" s="170"/>
      <c r="AAL270" s="170"/>
      <c r="AAM270" s="170"/>
      <c r="AAN270" s="170"/>
      <c r="AAO270" s="170"/>
      <c r="AAP270" s="170"/>
      <c r="AAQ270" s="170"/>
      <c r="AAR270" s="170"/>
      <c r="AAS270" s="170"/>
      <c r="AAT270" s="170"/>
      <c r="AAU270" s="170"/>
      <c r="AAV270" s="170"/>
      <c r="AAW270" s="170"/>
      <c r="AAX270" s="170"/>
      <c r="AAY270" s="170"/>
      <c r="AAZ270" s="170"/>
      <c r="ABA270" s="170"/>
      <c r="ABB270" s="170"/>
      <c r="ABC270" s="170"/>
      <c r="ABD270" s="170"/>
      <c r="ABE270" s="170"/>
      <c r="ABF270" s="170"/>
      <c r="ABG270" s="170"/>
      <c r="ABH270" s="170"/>
      <c r="ABI270" s="170"/>
      <c r="ABJ270" s="170"/>
      <c r="ABK270" s="170"/>
      <c r="ABL270" s="170"/>
      <c r="ABM270" s="170"/>
      <c r="ABN270" s="170"/>
      <c r="ABO270" s="170"/>
      <c r="ABP270" s="170"/>
      <c r="ABQ270" s="170"/>
      <c r="ABR270" s="170"/>
      <c r="ABS270" s="170"/>
      <c r="ABT270" s="170"/>
      <c r="ABU270" s="170"/>
      <c r="ABV270" s="170"/>
      <c r="ABW270" s="170"/>
      <c r="ABX270" s="170"/>
      <c r="ABY270" s="170"/>
      <c r="ABZ270" s="170"/>
      <c r="ACA270" s="170"/>
      <c r="ACB270" s="170"/>
      <c r="ACC270" s="170"/>
      <c r="ACD270" s="170"/>
      <c r="ACE270" s="170"/>
      <c r="ACF270" s="170"/>
      <c r="ACG270" s="170"/>
      <c r="ACH270" s="170"/>
      <c r="ACI270" s="170"/>
      <c r="ACJ270" s="170"/>
      <c r="ACK270" s="170"/>
      <c r="ACL270" s="170"/>
      <c r="ACM270" s="170"/>
      <c r="ACN270" s="170"/>
      <c r="ACO270" s="170"/>
      <c r="ACP270" s="170"/>
      <c r="ACQ270" s="170"/>
      <c r="ACR270" s="170"/>
      <c r="ACS270" s="170"/>
      <c r="ACT270" s="170"/>
      <c r="ACU270" s="170"/>
      <c r="ACV270" s="170"/>
      <c r="ACW270" s="170"/>
      <c r="ACX270" s="170"/>
      <c r="ACY270" s="170"/>
      <c r="ACZ270" s="170"/>
      <c r="ADA270" s="170"/>
      <c r="ADB270" s="170"/>
      <c r="ADC270" s="170"/>
      <c r="ADD270" s="170"/>
      <c r="ADE270" s="170"/>
      <c r="ADF270" s="170"/>
      <c r="ADG270" s="170"/>
      <c r="ADH270" s="170"/>
      <c r="ADI270" s="170"/>
      <c r="ADJ270" s="170"/>
      <c r="ADK270" s="170"/>
      <c r="ADL270" s="170"/>
      <c r="ADM270" s="170"/>
      <c r="ADN270" s="170"/>
      <c r="ADO270" s="170"/>
      <c r="ADP270" s="170"/>
      <c r="ADQ270" s="170"/>
      <c r="ADR270" s="170"/>
      <c r="ADS270" s="170"/>
      <c r="ADT270" s="170"/>
      <c r="ADU270" s="170"/>
      <c r="ADV270" s="170"/>
      <c r="ADW270" s="170"/>
      <c r="ADX270" s="170"/>
      <c r="ADY270" s="170"/>
      <c r="ADZ270" s="170"/>
      <c r="AEA270" s="170"/>
      <c r="AEB270" s="170"/>
      <c r="AEC270" s="170"/>
      <c r="AED270" s="170"/>
      <c r="AEE270" s="170"/>
      <c r="AEF270" s="170"/>
      <c r="AEG270" s="170"/>
      <c r="AEH270" s="170"/>
      <c r="AEI270" s="170"/>
      <c r="AEJ270" s="170"/>
      <c r="AEK270" s="170"/>
      <c r="AEL270" s="170"/>
      <c r="AEM270" s="170"/>
      <c r="AEN270" s="170"/>
      <c r="AEO270" s="170"/>
      <c r="AEP270" s="170"/>
      <c r="AEQ270" s="170"/>
      <c r="AER270" s="170"/>
      <c r="AES270" s="170"/>
      <c r="AET270" s="170"/>
      <c r="AEU270" s="170"/>
      <c r="AEV270" s="170"/>
      <c r="AEW270" s="170"/>
      <c r="AEX270" s="170"/>
      <c r="AEY270" s="170"/>
      <c r="AEZ270" s="170"/>
      <c r="AFA270" s="170"/>
      <c r="AFB270" s="170"/>
      <c r="AFC270" s="170"/>
      <c r="AFD270" s="170"/>
      <c r="AFE270" s="170"/>
      <c r="AFF270" s="170"/>
      <c r="AFG270" s="170"/>
      <c r="AFH270" s="170"/>
      <c r="AFI270" s="170"/>
      <c r="AFJ270" s="170"/>
      <c r="AFK270" s="170"/>
      <c r="AFL270" s="170"/>
      <c r="AFM270" s="170"/>
      <c r="AFN270" s="170"/>
      <c r="AFO270" s="170"/>
      <c r="AFP270" s="170"/>
      <c r="AFQ270" s="170"/>
      <c r="AFR270" s="170"/>
      <c r="AFS270" s="170"/>
      <c r="AFT270" s="170"/>
      <c r="AFU270" s="170"/>
      <c r="AFV270" s="170"/>
      <c r="AFW270" s="170"/>
      <c r="AFX270" s="170"/>
      <c r="AFY270" s="170"/>
      <c r="AFZ270" s="170"/>
      <c r="AGA270" s="170"/>
      <c r="AGB270" s="170"/>
      <c r="AGC270" s="170"/>
      <c r="AGD270" s="170"/>
      <c r="AGE270" s="170"/>
      <c r="AGF270" s="170"/>
      <c r="AGG270" s="170"/>
      <c r="AGH270" s="170"/>
      <c r="AGI270" s="170"/>
      <c r="AGJ270" s="170"/>
      <c r="AGK270" s="170"/>
      <c r="AGL270" s="170"/>
      <c r="AGM270" s="170"/>
      <c r="AGN270" s="170"/>
      <c r="AGO270" s="170"/>
      <c r="AGP270" s="170"/>
      <c r="AGQ270" s="170"/>
      <c r="AGR270" s="170"/>
      <c r="AGS270" s="170"/>
      <c r="AGT270" s="170"/>
      <c r="AGU270" s="170"/>
      <c r="AGV270" s="170"/>
      <c r="AGW270" s="170"/>
      <c r="AGX270" s="170"/>
      <c r="AGY270" s="170"/>
      <c r="AGZ270" s="170"/>
      <c r="AHA270" s="170"/>
      <c r="AHB270" s="170"/>
      <c r="AHC270" s="170"/>
      <c r="AHD270" s="170"/>
      <c r="AHE270" s="170"/>
      <c r="AHF270" s="170"/>
      <c r="AHG270" s="170"/>
      <c r="AHH270" s="170"/>
      <c r="AHI270" s="170"/>
      <c r="AHJ270" s="170"/>
      <c r="AHK270" s="170"/>
      <c r="AHL270" s="170"/>
      <c r="AHM270" s="170"/>
      <c r="AHN270" s="170"/>
      <c r="AHO270" s="170"/>
      <c r="AHP270" s="170"/>
      <c r="AHQ270" s="170"/>
      <c r="AHR270" s="170"/>
      <c r="AHS270" s="170"/>
      <c r="AHT270" s="170"/>
      <c r="AHU270" s="170"/>
      <c r="AHV270" s="170"/>
      <c r="AHW270" s="170"/>
      <c r="AHX270" s="170"/>
      <c r="AHY270" s="170"/>
      <c r="AHZ270" s="170"/>
      <c r="AIA270" s="170"/>
      <c r="AIB270" s="170"/>
      <c r="AIC270" s="170"/>
      <c r="AID270" s="170"/>
      <c r="AIE270" s="170"/>
      <c r="AIF270" s="170"/>
      <c r="AIG270" s="170"/>
      <c r="AIH270" s="170"/>
      <c r="AII270" s="170"/>
      <c r="AIJ270" s="170"/>
      <c r="AIK270" s="170"/>
      <c r="AIL270" s="170"/>
      <c r="AIM270" s="170"/>
      <c r="AIN270" s="170"/>
      <c r="AIO270" s="170"/>
      <c r="AIP270" s="170"/>
      <c r="AIQ270" s="170"/>
      <c r="AIR270" s="170"/>
      <c r="AIS270" s="170"/>
      <c r="AIT270" s="170"/>
      <c r="AIU270" s="170"/>
      <c r="AIV270" s="170"/>
      <c r="AIW270" s="170"/>
      <c r="AIX270" s="170"/>
      <c r="AIY270" s="170"/>
      <c r="AIZ270" s="170"/>
      <c r="AJA270" s="170"/>
      <c r="AJB270" s="170"/>
      <c r="AJC270" s="170"/>
      <c r="AJD270" s="170"/>
      <c r="AJE270" s="170"/>
      <c r="AJF270" s="170"/>
      <c r="AJG270" s="170"/>
      <c r="AJH270" s="170"/>
      <c r="AJI270" s="170"/>
      <c r="AJJ270" s="170"/>
      <c r="AJK270" s="170"/>
      <c r="AJL270" s="170"/>
      <c r="AJM270" s="170"/>
      <c r="AJN270" s="170"/>
      <c r="AJO270" s="170"/>
      <c r="AJP270" s="170"/>
      <c r="AJQ270" s="170"/>
      <c r="AJR270" s="170"/>
      <c r="AJS270" s="170"/>
      <c r="AJT270" s="170"/>
      <c r="AJU270" s="170"/>
      <c r="AJV270" s="170"/>
      <c r="AJW270" s="170"/>
      <c r="AJX270" s="170"/>
      <c r="AJY270" s="170"/>
      <c r="AJZ270" s="170"/>
      <c r="AKA270" s="170"/>
      <c r="AKB270" s="170"/>
      <c r="AKC270" s="170"/>
      <c r="AKD270" s="170"/>
      <c r="AKE270" s="170"/>
      <c r="AKF270" s="170"/>
      <c r="AKG270" s="170"/>
      <c r="AKH270" s="170"/>
      <c r="AKI270" s="170"/>
      <c r="AKJ270" s="170"/>
      <c r="AKK270" s="170"/>
      <c r="AKL270" s="170"/>
      <c r="AKM270" s="170"/>
      <c r="AKN270" s="170"/>
      <c r="AKO270" s="170"/>
      <c r="AKP270" s="170"/>
      <c r="AKQ270" s="170"/>
      <c r="AKR270" s="170"/>
      <c r="AKS270" s="170"/>
      <c r="AKT270" s="170"/>
      <c r="AKU270" s="170"/>
      <c r="AKV270" s="170"/>
      <c r="AKW270" s="170"/>
      <c r="AKX270" s="170"/>
      <c r="AKY270" s="170"/>
      <c r="AKZ270" s="170"/>
      <c r="ALA270" s="170"/>
      <c r="ALB270" s="170"/>
      <c r="ALC270" s="170"/>
      <c r="ALD270" s="170"/>
      <c r="ALE270" s="170"/>
      <c r="ALF270" s="170"/>
      <c r="ALG270" s="170"/>
      <c r="ALH270" s="170"/>
      <c r="ALI270" s="170"/>
      <c r="ALJ270" s="170"/>
      <c r="ALK270" s="170"/>
      <c r="ALL270" s="170"/>
      <c r="ALM270" s="170"/>
      <c r="ALN270" s="170"/>
      <c r="ALO270" s="170"/>
      <c r="ALP270" s="170"/>
      <c r="ALQ270" s="170"/>
      <c r="ALR270" s="170"/>
      <c r="ALS270" s="170"/>
      <c r="ALT270" s="170"/>
      <c r="ALU270" s="170"/>
      <c r="ALV270" s="170"/>
      <c r="ALW270" s="170"/>
      <c r="ALX270" s="170"/>
      <c r="ALY270" s="170"/>
      <c r="ALZ270" s="170"/>
      <c r="AMA270" s="170"/>
      <c r="AMB270" s="170"/>
      <c r="AMC270" s="170"/>
      <c r="AMD270" s="170"/>
      <c r="AME270" s="170"/>
      <c r="AMF270" s="170"/>
      <c r="AMG270" s="170"/>
      <c r="AMH270" s="170"/>
      <c r="AMI270" s="170"/>
      <c r="AMJ270" s="170"/>
    </row>
    <row r="271" spans="1:1024" x14ac:dyDescent="0.25">
      <c r="A271" s="372" t="s">
        <v>944</v>
      </c>
      <c r="B271" s="257">
        <v>271</v>
      </c>
      <c r="C271" s="258" t="s">
        <v>24413</v>
      </c>
      <c r="D271" s="290" t="s">
        <v>24414</v>
      </c>
      <c r="E271" s="286"/>
      <c r="F271" s="291"/>
      <c r="G271" s="280"/>
      <c r="H271" s="280"/>
      <c r="I271" s="492">
        <v>44.08</v>
      </c>
      <c r="J271" s="292"/>
      <c r="K271" s="293"/>
      <c r="L271" s="293"/>
      <c r="M271" s="293"/>
      <c r="N271" s="293"/>
      <c r="O271" s="293"/>
      <c r="P271" s="293"/>
      <c r="Q271" s="293"/>
      <c r="R271" s="293"/>
      <c r="S271" s="293"/>
      <c r="T271" s="293"/>
      <c r="U271" s="293"/>
      <c r="V271" s="293"/>
      <c r="W271" s="283">
        <f t="shared" si="113"/>
        <v>100</v>
      </c>
      <c r="X271" s="283">
        <f t="shared" si="125"/>
        <v>100</v>
      </c>
      <c r="Y271" s="283">
        <f t="shared" si="126"/>
        <v>100</v>
      </c>
      <c r="Z271" s="283">
        <f t="shared" si="114"/>
        <v>100</v>
      </c>
      <c r="AA271" s="283">
        <f t="shared" si="115"/>
        <v>100</v>
      </c>
      <c r="AB271" s="287">
        <f t="shared" si="116"/>
        <v>100</v>
      </c>
      <c r="AC271" s="287">
        <f t="shared" si="117"/>
        <v>100</v>
      </c>
      <c r="AD271" s="287">
        <f t="shared" si="118"/>
        <v>100</v>
      </c>
      <c r="AE271" s="284">
        <f t="shared" si="124"/>
        <v>100</v>
      </c>
      <c r="AF271" s="284">
        <f t="shared" si="123"/>
        <v>100</v>
      </c>
      <c r="AG271" s="268">
        <f t="shared" si="127"/>
        <v>100</v>
      </c>
      <c r="AH271" s="268">
        <f t="shared" si="128"/>
        <v>100</v>
      </c>
      <c r="AI271" s="268">
        <f t="shared" si="129"/>
        <v>100</v>
      </c>
      <c r="AJ271" s="268">
        <f t="shared" si="130"/>
        <v>100</v>
      </c>
      <c r="AK271" s="501" t="s">
        <v>31734</v>
      </c>
      <c r="AL271" s="408"/>
      <c r="AM271" s="357"/>
      <c r="AN271" s="511"/>
      <c r="AO271" s="357"/>
      <c r="AP271" s="357"/>
      <c r="AQ271" s="286"/>
      <c r="AR271" s="356" t="s">
        <v>24415</v>
      </c>
      <c r="AS271" s="356"/>
      <c r="AT271" s="286"/>
      <c r="AU271" s="286"/>
      <c r="AV271" s="559"/>
    </row>
    <row r="272" spans="1:1024" x14ac:dyDescent="0.25">
      <c r="A272" s="372" t="s">
        <v>945</v>
      </c>
      <c r="B272" s="257">
        <v>272</v>
      </c>
      <c r="C272" s="258" t="s">
        <v>24416</v>
      </c>
      <c r="D272" s="290" t="s">
        <v>24417</v>
      </c>
      <c r="E272" s="286"/>
      <c r="F272" s="291"/>
      <c r="G272" s="280"/>
      <c r="H272" s="280"/>
      <c r="I272" s="492">
        <v>1000000</v>
      </c>
      <c r="J272" s="292"/>
      <c r="K272" s="293"/>
      <c r="L272" s="293"/>
      <c r="M272" s="293"/>
      <c r="N272" s="293"/>
      <c r="O272" s="293"/>
      <c r="P272" s="293"/>
      <c r="Q272" s="293"/>
      <c r="R272" s="293"/>
      <c r="S272" s="293"/>
      <c r="T272" s="293"/>
      <c r="U272" s="293"/>
      <c r="V272" s="293"/>
      <c r="W272" s="283">
        <f t="shared" si="113"/>
        <v>100</v>
      </c>
      <c r="X272" s="283">
        <f t="shared" si="125"/>
        <v>100</v>
      </c>
      <c r="Y272" s="283">
        <f t="shared" si="126"/>
        <v>100</v>
      </c>
      <c r="Z272" s="283">
        <f t="shared" si="114"/>
        <v>100</v>
      </c>
      <c r="AA272" s="283">
        <f t="shared" si="115"/>
        <v>100</v>
      </c>
      <c r="AB272" s="287">
        <f t="shared" si="116"/>
        <v>100</v>
      </c>
      <c r="AC272" s="287">
        <f t="shared" si="117"/>
        <v>100</v>
      </c>
      <c r="AD272" s="287">
        <f t="shared" si="118"/>
        <v>100</v>
      </c>
      <c r="AE272" s="284">
        <f t="shared" si="124"/>
        <v>100</v>
      </c>
      <c r="AF272" s="284">
        <f t="shared" si="123"/>
        <v>100</v>
      </c>
      <c r="AG272" s="268">
        <f t="shared" si="127"/>
        <v>100</v>
      </c>
      <c r="AH272" s="268">
        <f t="shared" si="128"/>
        <v>100</v>
      </c>
      <c r="AI272" s="268">
        <f t="shared" si="129"/>
        <v>100</v>
      </c>
      <c r="AJ272" s="268">
        <f t="shared" si="130"/>
        <v>100</v>
      </c>
      <c r="AK272" s="501" t="s">
        <v>24087</v>
      </c>
      <c r="AL272" s="408"/>
      <c r="AM272" s="357"/>
      <c r="AN272" s="511"/>
      <c r="AO272" s="357"/>
      <c r="AP272" s="357"/>
      <c r="AQ272" s="286"/>
      <c r="AR272" s="356" t="s">
        <v>24418</v>
      </c>
      <c r="AS272" s="356"/>
      <c r="AT272" s="286"/>
      <c r="AU272" s="286"/>
      <c r="AV272" s="559"/>
      <c r="AW272" s="559"/>
      <c r="AX272" s="559"/>
      <c r="AY272" s="559"/>
      <c r="AZ272" s="559"/>
      <c r="BA272" s="559"/>
      <c r="BB272" s="559"/>
      <c r="BC272" s="559"/>
      <c r="BD272" s="559"/>
      <c r="BE272" s="559"/>
      <c r="BF272" s="559"/>
      <c r="BG272" s="559"/>
      <c r="BH272" s="559"/>
      <c r="BI272" s="559"/>
      <c r="BJ272" s="559"/>
      <c r="BK272" s="559"/>
      <c r="BL272" s="559"/>
      <c r="BM272" s="559"/>
      <c r="BN272" s="559"/>
      <c r="BO272" s="559"/>
      <c r="BP272" s="559"/>
      <c r="BQ272" s="559"/>
      <c r="BR272" s="559"/>
      <c r="BS272" s="559"/>
      <c r="BT272" s="559"/>
      <c r="BU272" s="559"/>
      <c r="BV272" s="559"/>
      <c r="BW272" s="559"/>
      <c r="BX272" s="559"/>
      <c r="BY272" s="559"/>
      <c r="BZ272" s="559"/>
      <c r="CA272" s="559"/>
      <c r="CB272" s="559"/>
      <c r="CC272" s="559"/>
      <c r="CD272" s="559"/>
      <c r="CE272" s="559"/>
      <c r="CF272" s="559"/>
      <c r="CG272" s="559"/>
      <c r="CH272" s="559"/>
      <c r="CI272" s="559"/>
      <c r="CJ272" s="559"/>
      <c r="CK272" s="559"/>
      <c r="CL272" s="559"/>
      <c r="CM272" s="559"/>
      <c r="CN272" s="559"/>
      <c r="CO272" s="559"/>
      <c r="CP272" s="559"/>
      <c r="CQ272" s="559"/>
      <c r="CR272" s="559"/>
      <c r="CS272" s="559"/>
      <c r="CT272" s="559"/>
      <c r="CU272" s="559"/>
      <c r="CV272" s="559"/>
      <c r="CW272" s="559"/>
      <c r="CX272" s="559"/>
      <c r="CY272" s="559"/>
      <c r="CZ272" s="559"/>
      <c r="DA272" s="559"/>
      <c r="DB272" s="559"/>
      <c r="DC272" s="559"/>
      <c r="DD272" s="559"/>
      <c r="DE272" s="559"/>
      <c r="DF272" s="559"/>
      <c r="DG272" s="559"/>
      <c r="DH272" s="559"/>
      <c r="DI272" s="559"/>
      <c r="DJ272" s="559"/>
      <c r="DK272" s="559"/>
      <c r="DL272" s="559"/>
      <c r="DM272" s="559"/>
      <c r="DN272" s="559"/>
      <c r="DO272" s="559"/>
      <c r="DP272" s="559"/>
      <c r="DQ272" s="559"/>
      <c r="DR272" s="559"/>
      <c r="DS272" s="559"/>
      <c r="DT272" s="559"/>
      <c r="DU272" s="559"/>
      <c r="DV272" s="559"/>
      <c r="DW272" s="559"/>
      <c r="DX272" s="559"/>
      <c r="DY272" s="559"/>
      <c r="DZ272" s="559"/>
      <c r="EA272" s="559"/>
      <c r="EB272" s="559"/>
      <c r="EC272" s="559"/>
      <c r="ED272" s="559"/>
      <c r="EE272" s="559"/>
      <c r="EF272" s="559"/>
      <c r="EG272" s="559"/>
      <c r="EH272" s="559"/>
      <c r="EI272" s="559"/>
      <c r="EJ272" s="559"/>
      <c r="EK272" s="559"/>
      <c r="EL272" s="559"/>
      <c r="EM272" s="559"/>
      <c r="EN272" s="559"/>
      <c r="EO272" s="559"/>
      <c r="EP272" s="559"/>
      <c r="EQ272" s="559"/>
      <c r="ER272" s="559"/>
      <c r="ES272" s="559"/>
      <c r="ET272" s="559"/>
      <c r="EU272" s="559"/>
      <c r="EV272" s="559"/>
      <c r="EW272" s="559"/>
      <c r="EX272" s="559"/>
      <c r="EY272" s="559"/>
      <c r="EZ272" s="559"/>
      <c r="FA272" s="559"/>
      <c r="FB272" s="559"/>
      <c r="FC272" s="559"/>
      <c r="FD272" s="559"/>
      <c r="FE272" s="559"/>
      <c r="FF272" s="559"/>
      <c r="FG272" s="559"/>
      <c r="FH272" s="559"/>
      <c r="FI272" s="559"/>
      <c r="FJ272" s="559"/>
      <c r="FK272" s="559"/>
      <c r="FL272" s="559"/>
      <c r="FM272" s="559"/>
      <c r="FN272" s="559"/>
      <c r="FO272" s="559"/>
      <c r="FP272" s="559"/>
      <c r="FQ272" s="559"/>
      <c r="FR272" s="559"/>
      <c r="FS272" s="559"/>
      <c r="FT272" s="559"/>
      <c r="FU272" s="559"/>
      <c r="FV272" s="559"/>
      <c r="FW272" s="559"/>
      <c r="FX272" s="559"/>
      <c r="FY272" s="559"/>
      <c r="FZ272" s="559"/>
      <c r="GA272" s="559"/>
      <c r="GB272" s="559"/>
      <c r="GC272" s="559"/>
      <c r="GD272" s="559"/>
      <c r="GE272" s="559"/>
      <c r="GF272" s="559"/>
      <c r="GG272" s="559"/>
      <c r="GH272" s="559"/>
      <c r="GI272" s="559"/>
      <c r="GJ272" s="559"/>
      <c r="GK272" s="559"/>
      <c r="GL272" s="559"/>
      <c r="GM272" s="559"/>
      <c r="GN272" s="559"/>
      <c r="GO272" s="559"/>
      <c r="GP272" s="559"/>
      <c r="GQ272" s="559"/>
      <c r="GR272" s="559"/>
      <c r="GS272" s="559"/>
      <c r="GT272" s="559"/>
      <c r="GU272" s="559"/>
      <c r="GV272" s="559"/>
      <c r="GW272" s="559"/>
      <c r="GX272" s="559"/>
      <c r="GY272" s="559"/>
      <c r="GZ272" s="559"/>
      <c r="HA272" s="559"/>
      <c r="HB272" s="559"/>
      <c r="HC272" s="559"/>
      <c r="HD272" s="559"/>
      <c r="HE272" s="559"/>
      <c r="HF272" s="559"/>
      <c r="HG272" s="559"/>
      <c r="HH272" s="559"/>
      <c r="HI272" s="559"/>
      <c r="HJ272" s="559"/>
      <c r="HK272" s="559"/>
      <c r="HL272" s="559"/>
      <c r="HM272" s="559"/>
      <c r="HN272" s="559"/>
      <c r="HO272" s="559"/>
      <c r="HP272" s="559"/>
      <c r="HQ272" s="559"/>
      <c r="HR272" s="559"/>
      <c r="HS272" s="559"/>
      <c r="HT272" s="559"/>
      <c r="HU272" s="559"/>
      <c r="HV272" s="559"/>
      <c r="HW272" s="559"/>
      <c r="HX272" s="559"/>
      <c r="HY272" s="559"/>
      <c r="HZ272" s="559"/>
      <c r="IA272" s="559"/>
      <c r="IB272" s="559"/>
      <c r="IC272" s="559"/>
      <c r="ID272" s="559"/>
      <c r="IE272" s="559"/>
      <c r="IF272" s="559"/>
      <c r="IG272" s="559"/>
      <c r="IH272" s="559"/>
      <c r="II272" s="559"/>
      <c r="IJ272" s="559"/>
      <c r="IK272" s="559"/>
      <c r="IL272" s="559"/>
      <c r="IM272" s="559"/>
      <c r="IN272" s="559"/>
      <c r="IO272" s="559"/>
      <c r="IP272" s="559"/>
      <c r="IQ272" s="559"/>
      <c r="IR272" s="559"/>
      <c r="IS272" s="559"/>
      <c r="IT272" s="559"/>
      <c r="IU272" s="559"/>
      <c r="IV272" s="559"/>
      <c r="IW272" s="559"/>
      <c r="IX272" s="559"/>
      <c r="IY272" s="559"/>
      <c r="IZ272" s="559"/>
      <c r="JA272" s="559"/>
      <c r="JB272" s="559"/>
      <c r="JC272" s="559"/>
      <c r="JD272" s="559"/>
      <c r="JE272" s="559"/>
      <c r="JF272" s="559"/>
      <c r="JG272" s="559"/>
      <c r="JH272" s="559"/>
      <c r="JI272" s="559"/>
      <c r="JJ272" s="559"/>
      <c r="JK272" s="559"/>
      <c r="JL272" s="559"/>
      <c r="JM272" s="559"/>
      <c r="JN272" s="559"/>
      <c r="JO272" s="559"/>
      <c r="JP272" s="559"/>
      <c r="JQ272" s="559"/>
      <c r="JR272" s="559"/>
      <c r="JS272" s="559"/>
      <c r="JT272" s="559"/>
      <c r="JU272" s="559"/>
      <c r="JV272" s="559"/>
      <c r="JW272" s="559"/>
      <c r="JX272" s="559"/>
      <c r="JY272" s="559"/>
      <c r="JZ272" s="559"/>
      <c r="KA272" s="559"/>
      <c r="KB272" s="559"/>
      <c r="KC272" s="559"/>
      <c r="KD272" s="559"/>
      <c r="KE272" s="559"/>
      <c r="KF272" s="559"/>
      <c r="KG272" s="559"/>
      <c r="KH272" s="559"/>
      <c r="KI272" s="559"/>
      <c r="KJ272" s="559"/>
      <c r="KK272" s="559"/>
      <c r="KL272" s="559"/>
      <c r="KM272" s="559"/>
      <c r="KN272" s="559"/>
      <c r="KO272" s="559"/>
      <c r="KP272" s="559"/>
      <c r="KQ272" s="559"/>
      <c r="KR272" s="559"/>
      <c r="KS272" s="559"/>
      <c r="KT272" s="559"/>
      <c r="KU272" s="559"/>
      <c r="KV272" s="559"/>
      <c r="KW272" s="559"/>
      <c r="KX272" s="559"/>
      <c r="KY272" s="559"/>
      <c r="KZ272" s="559"/>
      <c r="LA272" s="559"/>
      <c r="LB272" s="559"/>
      <c r="LC272" s="559"/>
      <c r="LD272" s="559"/>
      <c r="LE272" s="559"/>
      <c r="LF272" s="559"/>
      <c r="LG272" s="559"/>
      <c r="LH272" s="559"/>
      <c r="LI272" s="559"/>
      <c r="LJ272" s="559"/>
      <c r="LK272" s="559"/>
      <c r="LL272" s="559"/>
      <c r="LM272" s="559"/>
      <c r="LN272" s="559"/>
      <c r="LO272" s="559"/>
      <c r="LP272" s="559"/>
      <c r="LQ272" s="559"/>
      <c r="LR272" s="559"/>
      <c r="LS272" s="559"/>
      <c r="LT272" s="559"/>
      <c r="LU272" s="559"/>
      <c r="LV272" s="559"/>
      <c r="LW272" s="559"/>
      <c r="LX272" s="559"/>
      <c r="LY272" s="559"/>
      <c r="LZ272" s="559"/>
      <c r="MA272" s="559"/>
      <c r="MB272" s="559"/>
      <c r="MC272" s="559"/>
      <c r="MD272" s="559"/>
      <c r="ME272" s="559"/>
      <c r="MF272" s="559"/>
      <c r="MG272" s="559"/>
      <c r="MH272" s="559"/>
      <c r="MI272" s="559"/>
      <c r="MJ272" s="559"/>
      <c r="MK272" s="559"/>
      <c r="ML272" s="559"/>
      <c r="MM272" s="559"/>
      <c r="MN272" s="559"/>
      <c r="MO272" s="559"/>
      <c r="MP272" s="559"/>
      <c r="MQ272" s="559"/>
      <c r="MR272" s="559"/>
      <c r="MS272" s="559"/>
      <c r="MT272" s="559"/>
      <c r="MU272" s="559"/>
      <c r="MV272" s="559"/>
      <c r="MW272" s="559"/>
      <c r="MX272" s="559"/>
      <c r="MY272" s="559"/>
      <c r="MZ272" s="559"/>
      <c r="NA272" s="559"/>
      <c r="NB272" s="559"/>
      <c r="NC272" s="559"/>
      <c r="ND272" s="559"/>
      <c r="NE272" s="559"/>
      <c r="NF272" s="559"/>
      <c r="NG272" s="559"/>
      <c r="NH272" s="559"/>
      <c r="NI272" s="559"/>
      <c r="NJ272" s="559"/>
      <c r="NK272" s="559"/>
      <c r="NL272" s="559"/>
      <c r="NM272" s="559"/>
      <c r="NN272" s="559"/>
      <c r="NO272" s="559"/>
      <c r="NP272" s="559"/>
      <c r="NQ272" s="559"/>
      <c r="NR272" s="559"/>
      <c r="NS272" s="559"/>
      <c r="NT272" s="559"/>
      <c r="NU272" s="559"/>
      <c r="NV272" s="559"/>
      <c r="NW272" s="559"/>
      <c r="NX272" s="559"/>
      <c r="NY272" s="559"/>
      <c r="NZ272" s="559"/>
      <c r="OA272" s="559"/>
      <c r="OB272" s="559"/>
      <c r="OC272" s="559"/>
      <c r="OD272" s="559"/>
      <c r="OE272" s="559"/>
      <c r="OF272" s="559"/>
      <c r="OG272" s="559"/>
      <c r="OH272" s="559"/>
      <c r="OI272" s="559"/>
      <c r="OJ272" s="559"/>
      <c r="OK272" s="559"/>
      <c r="OL272" s="559"/>
      <c r="OM272" s="559"/>
      <c r="ON272" s="559"/>
      <c r="OO272" s="559"/>
      <c r="OP272" s="559"/>
      <c r="OQ272" s="559"/>
      <c r="OR272" s="559"/>
      <c r="OS272" s="559"/>
      <c r="OT272" s="559"/>
      <c r="OU272" s="559"/>
      <c r="OV272" s="559"/>
      <c r="OW272" s="559"/>
      <c r="OX272" s="559"/>
      <c r="OY272" s="559"/>
      <c r="OZ272" s="559"/>
      <c r="PA272" s="559"/>
      <c r="PB272" s="559"/>
      <c r="PC272" s="559"/>
      <c r="PD272" s="559"/>
      <c r="PE272" s="559"/>
      <c r="PF272" s="559"/>
      <c r="PG272" s="559"/>
      <c r="PH272" s="559"/>
      <c r="PI272" s="559"/>
      <c r="PJ272" s="559"/>
      <c r="PK272" s="559"/>
      <c r="PL272" s="559"/>
      <c r="PM272" s="559"/>
      <c r="PN272" s="559"/>
      <c r="PO272" s="559"/>
      <c r="PP272" s="559"/>
      <c r="PQ272" s="559"/>
      <c r="PR272" s="559"/>
      <c r="PS272" s="559"/>
      <c r="PT272" s="559"/>
      <c r="PU272" s="559"/>
      <c r="PV272" s="559"/>
      <c r="PW272" s="559"/>
      <c r="PX272" s="559"/>
      <c r="PY272" s="559"/>
      <c r="PZ272" s="559"/>
      <c r="QA272" s="559"/>
      <c r="QB272" s="559"/>
      <c r="QC272" s="559"/>
      <c r="QD272" s="559"/>
      <c r="QE272" s="559"/>
      <c r="QF272" s="559"/>
      <c r="QG272" s="559"/>
      <c r="QH272" s="559"/>
      <c r="QI272" s="559"/>
      <c r="QJ272" s="559"/>
      <c r="QK272" s="559"/>
      <c r="QL272" s="559"/>
      <c r="QM272" s="559"/>
      <c r="QN272" s="559"/>
      <c r="QO272" s="559"/>
      <c r="QP272" s="559"/>
      <c r="QQ272" s="559"/>
      <c r="QR272" s="559"/>
      <c r="QS272" s="559"/>
      <c r="QT272" s="559"/>
      <c r="QU272" s="559"/>
      <c r="QV272" s="559"/>
      <c r="QW272" s="559"/>
      <c r="QX272" s="559"/>
      <c r="QY272" s="559"/>
      <c r="QZ272" s="559"/>
      <c r="RA272" s="559"/>
      <c r="RB272" s="559"/>
      <c r="RC272" s="559"/>
      <c r="RD272" s="559"/>
      <c r="RE272" s="559"/>
      <c r="RF272" s="559"/>
      <c r="RG272" s="559"/>
      <c r="RH272" s="559"/>
      <c r="RI272" s="559"/>
      <c r="RJ272" s="559"/>
      <c r="RK272" s="559"/>
      <c r="RL272" s="559"/>
      <c r="RM272" s="559"/>
      <c r="RN272" s="559"/>
      <c r="RO272" s="559"/>
      <c r="RP272" s="559"/>
      <c r="RQ272" s="559"/>
      <c r="RR272" s="559"/>
      <c r="RS272" s="559"/>
      <c r="RT272" s="559"/>
      <c r="RU272" s="559"/>
      <c r="RV272" s="559"/>
      <c r="RW272" s="559"/>
      <c r="RX272" s="559"/>
      <c r="RY272" s="559"/>
      <c r="RZ272" s="559"/>
      <c r="SA272" s="559"/>
      <c r="SB272" s="559"/>
      <c r="SC272" s="559"/>
      <c r="SD272" s="559"/>
      <c r="SE272" s="559"/>
      <c r="SF272" s="559"/>
      <c r="SG272" s="559"/>
      <c r="SH272" s="559"/>
      <c r="SI272" s="559"/>
      <c r="SJ272" s="559"/>
      <c r="SK272" s="559"/>
      <c r="SL272" s="559"/>
      <c r="SM272" s="559"/>
      <c r="SN272" s="559"/>
      <c r="SO272" s="559"/>
      <c r="SP272" s="559"/>
      <c r="SQ272" s="559"/>
      <c r="SR272" s="559"/>
      <c r="SS272" s="559"/>
      <c r="ST272" s="559"/>
      <c r="SU272" s="559"/>
      <c r="SV272" s="559"/>
      <c r="SW272" s="559"/>
      <c r="SX272" s="559"/>
      <c r="SY272" s="559"/>
      <c r="SZ272" s="559"/>
      <c r="TA272" s="559"/>
      <c r="TB272" s="559"/>
      <c r="TC272" s="559"/>
      <c r="TD272" s="559"/>
      <c r="TE272" s="559"/>
      <c r="TF272" s="559"/>
      <c r="TG272" s="559"/>
      <c r="TH272" s="559"/>
      <c r="TI272" s="559"/>
      <c r="TJ272" s="559"/>
      <c r="TK272" s="559"/>
      <c r="TL272" s="559"/>
      <c r="TM272" s="559"/>
      <c r="TN272" s="559"/>
      <c r="TO272" s="559"/>
      <c r="TP272" s="559"/>
      <c r="TQ272" s="559"/>
      <c r="TR272" s="559"/>
      <c r="TS272" s="559"/>
      <c r="TT272" s="559"/>
      <c r="TU272" s="559"/>
      <c r="TV272" s="559"/>
      <c r="TW272" s="559"/>
      <c r="TX272" s="559"/>
      <c r="TY272" s="559"/>
      <c r="TZ272" s="559"/>
      <c r="UA272" s="559"/>
      <c r="UB272" s="559"/>
      <c r="UC272" s="559"/>
      <c r="UD272" s="559"/>
      <c r="UE272" s="559"/>
      <c r="UF272" s="559"/>
      <c r="UG272" s="559"/>
      <c r="UH272" s="559"/>
      <c r="UI272" s="559"/>
      <c r="UJ272" s="559"/>
      <c r="UK272" s="559"/>
      <c r="UL272" s="559"/>
      <c r="UM272" s="559"/>
      <c r="UN272" s="559"/>
      <c r="UO272" s="559"/>
      <c r="UP272" s="559"/>
      <c r="UQ272" s="559"/>
      <c r="UR272" s="559"/>
      <c r="US272" s="559"/>
      <c r="UT272" s="559"/>
      <c r="UU272" s="559"/>
      <c r="UV272" s="559"/>
      <c r="UW272" s="559"/>
      <c r="UX272" s="559"/>
      <c r="UY272" s="559"/>
      <c r="UZ272" s="559"/>
      <c r="VA272" s="559"/>
      <c r="VB272" s="559"/>
      <c r="VC272" s="559"/>
      <c r="VD272" s="559"/>
      <c r="VE272" s="559"/>
      <c r="VF272" s="559"/>
      <c r="VG272" s="559"/>
      <c r="VH272" s="559"/>
      <c r="VI272" s="559"/>
      <c r="VJ272" s="559"/>
      <c r="VK272" s="559"/>
      <c r="VL272" s="559"/>
      <c r="VM272" s="559"/>
      <c r="VN272" s="559"/>
      <c r="VO272" s="559"/>
      <c r="VP272" s="559"/>
      <c r="VQ272" s="559"/>
      <c r="VR272" s="559"/>
      <c r="VS272" s="559"/>
      <c r="VT272" s="559"/>
      <c r="VU272" s="559"/>
      <c r="VV272" s="559"/>
      <c r="VW272" s="559"/>
      <c r="VX272" s="559"/>
      <c r="VY272" s="559"/>
      <c r="VZ272" s="559"/>
      <c r="WA272" s="559"/>
      <c r="WB272" s="559"/>
      <c r="WC272" s="559"/>
      <c r="WD272" s="559"/>
      <c r="WE272" s="559"/>
      <c r="WF272" s="559"/>
      <c r="WG272" s="559"/>
      <c r="WH272" s="559"/>
      <c r="WI272" s="559"/>
      <c r="WJ272" s="559"/>
      <c r="WK272" s="559"/>
      <c r="WL272" s="559"/>
      <c r="WM272" s="559"/>
      <c r="WN272" s="559"/>
      <c r="WO272" s="559"/>
      <c r="WP272" s="559"/>
      <c r="WQ272" s="559"/>
      <c r="WR272" s="559"/>
      <c r="WS272" s="559"/>
      <c r="WT272" s="559"/>
      <c r="WU272" s="559"/>
      <c r="WV272" s="559"/>
      <c r="WW272" s="559"/>
      <c r="WX272" s="559"/>
      <c r="WY272" s="559"/>
      <c r="WZ272" s="559"/>
      <c r="XA272" s="559"/>
      <c r="XB272" s="559"/>
      <c r="XC272" s="559"/>
      <c r="XD272" s="559"/>
      <c r="XE272" s="559"/>
      <c r="XF272" s="559"/>
      <c r="XG272" s="559"/>
      <c r="XH272" s="559"/>
      <c r="XI272" s="559"/>
      <c r="XJ272" s="559"/>
      <c r="XK272" s="559"/>
      <c r="XL272" s="559"/>
      <c r="XM272" s="559"/>
      <c r="XN272" s="559"/>
      <c r="XO272" s="559"/>
      <c r="XP272" s="559"/>
      <c r="XQ272" s="559"/>
      <c r="XR272" s="559"/>
      <c r="XS272" s="559"/>
      <c r="XT272" s="559"/>
      <c r="XU272" s="559"/>
      <c r="XV272" s="559"/>
      <c r="XW272" s="559"/>
      <c r="XX272" s="559"/>
      <c r="XY272" s="559"/>
      <c r="XZ272" s="559"/>
      <c r="YA272" s="559"/>
      <c r="YB272" s="559"/>
      <c r="YC272" s="559"/>
      <c r="YD272" s="559"/>
      <c r="YE272" s="559"/>
      <c r="YF272" s="559"/>
      <c r="YG272" s="559"/>
      <c r="YH272" s="559"/>
      <c r="YI272" s="559"/>
      <c r="YJ272" s="559"/>
      <c r="YK272" s="559"/>
      <c r="YL272" s="559"/>
      <c r="YM272" s="559"/>
      <c r="YN272" s="559"/>
      <c r="YO272" s="559"/>
      <c r="YP272" s="559"/>
      <c r="YQ272" s="559"/>
      <c r="YR272" s="559"/>
      <c r="YS272" s="559"/>
      <c r="YT272" s="559"/>
      <c r="YU272" s="559"/>
      <c r="YV272" s="559"/>
      <c r="YW272" s="559"/>
      <c r="YX272" s="559"/>
      <c r="YY272" s="559"/>
      <c r="YZ272" s="559"/>
      <c r="ZA272" s="559"/>
      <c r="ZB272" s="559"/>
      <c r="ZC272" s="559"/>
      <c r="ZD272" s="559"/>
      <c r="ZE272" s="559"/>
      <c r="ZF272" s="559"/>
      <c r="ZG272" s="559"/>
      <c r="ZH272" s="559"/>
      <c r="ZI272" s="559"/>
      <c r="ZJ272" s="559"/>
      <c r="ZK272" s="559"/>
      <c r="ZL272" s="559"/>
      <c r="ZM272" s="559"/>
      <c r="ZN272" s="559"/>
      <c r="ZO272" s="559"/>
      <c r="ZP272" s="559"/>
      <c r="ZQ272" s="559"/>
      <c r="ZR272" s="559"/>
      <c r="ZS272" s="559"/>
      <c r="ZT272" s="559"/>
      <c r="ZU272" s="559"/>
      <c r="ZV272" s="559"/>
      <c r="ZW272" s="559"/>
      <c r="ZX272" s="559"/>
      <c r="ZY272" s="559"/>
      <c r="ZZ272" s="559"/>
      <c r="AAA272" s="559"/>
      <c r="AAB272" s="559"/>
      <c r="AAC272" s="559"/>
      <c r="AAD272" s="559"/>
      <c r="AAE272" s="559"/>
      <c r="AAF272" s="559"/>
      <c r="AAG272" s="559"/>
      <c r="AAH272" s="559"/>
      <c r="AAI272" s="559"/>
      <c r="AAJ272" s="559"/>
      <c r="AAK272" s="559"/>
      <c r="AAL272" s="559"/>
      <c r="AAM272" s="559"/>
      <c r="AAN272" s="559"/>
      <c r="AAO272" s="559"/>
      <c r="AAP272" s="559"/>
      <c r="AAQ272" s="559"/>
      <c r="AAR272" s="559"/>
      <c r="AAS272" s="559"/>
      <c r="AAT272" s="559"/>
      <c r="AAU272" s="559"/>
      <c r="AAV272" s="559"/>
      <c r="AAW272" s="559"/>
      <c r="AAX272" s="559"/>
      <c r="AAY272" s="559"/>
      <c r="AAZ272" s="559"/>
      <c r="ABA272" s="559"/>
      <c r="ABB272" s="559"/>
      <c r="ABC272" s="559"/>
      <c r="ABD272" s="559"/>
      <c r="ABE272" s="559"/>
      <c r="ABF272" s="559"/>
      <c r="ABG272" s="559"/>
      <c r="ABH272" s="559"/>
      <c r="ABI272" s="559"/>
      <c r="ABJ272" s="559"/>
      <c r="ABK272" s="559"/>
      <c r="ABL272" s="559"/>
      <c r="ABM272" s="559"/>
      <c r="ABN272" s="559"/>
      <c r="ABO272" s="559"/>
      <c r="ABP272" s="559"/>
      <c r="ABQ272" s="559"/>
      <c r="ABR272" s="559"/>
      <c r="ABS272" s="559"/>
      <c r="ABT272" s="559"/>
      <c r="ABU272" s="559"/>
      <c r="ABV272" s="559"/>
      <c r="ABW272" s="559"/>
      <c r="ABX272" s="559"/>
      <c r="ABY272" s="559"/>
      <c r="ABZ272" s="559"/>
      <c r="ACA272" s="559"/>
      <c r="ACB272" s="559"/>
      <c r="ACC272" s="559"/>
      <c r="ACD272" s="559"/>
      <c r="ACE272" s="559"/>
      <c r="ACF272" s="559"/>
      <c r="ACG272" s="559"/>
      <c r="ACH272" s="559"/>
      <c r="ACI272" s="559"/>
      <c r="ACJ272" s="559"/>
      <c r="ACK272" s="559"/>
      <c r="ACL272" s="559"/>
      <c r="ACM272" s="559"/>
      <c r="ACN272" s="559"/>
      <c r="ACO272" s="559"/>
      <c r="ACP272" s="559"/>
      <c r="ACQ272" s="559"/>
      <c r="ACR272" s="559"/>
      <c r="ACS272" s="559"/>
      <c r="ACT272" s="559"/>
      <c r="ACU272" s="559"/>
      <c r="ACV272" s="559"/>
      <c r="ACW272" s="559"/>
      <c r="ACX272" s="559"/>
      <c r="ACY272" s="559"/>
      <c r="ACZ272" s="559"/>
      <c r="ADA272" s="559"/>
      <c r="ADB272" s="559"/>
      <c r="ADC272" s="559"/>
      <c r="ADD272" s="559"/>
      <c r="ADE272" s="559"/>
      <c r="ADF272" s="559"/>
      <c r="ADG272" s="559"/>
      <c r="ADH272" s="559"/>
      <c r="ADI272" s="559"/>
      <c r="ADJ272" s="559"/>
      <c r="ADK272" s="559"/>
      <c r="ADL272" s="559"/>
      <c r="ADM272" s="559"/>
      <c r="ADN272" s="559"/>
      <c r="ADO272" s="559"/>
      <c r="ADP272" s="559"/>
      <c r="ADQ272" s="559"/>
      <c r="ADR272" s="559"/>
      <c r="ADS272" s="559"/>
      <c r="ADT272" s="559"/>
      <c r="ADU272" s="559"/>
      <c r="ADV272" s="559"/>
      <c r="ADW272" s="559"/>
      <c r="ADX272" s="559"/>
      <c r="ADY272" s="559"/>
      <c r="ADZ272" s="559"/>
      <c r="AEA272" s="559"/>
      <c r="AEB272" s="559"/>
      <c r="AEC272" s="559"/>
      <c r="AED272" s="559"/>
      <c r="AEE272" s="559"/>
      <c r="AEF272" s="559"/>
      <c r="AEG272" s="559"/>
      <c r="AEH272" s="559"/>
      <c r="AEI272" s="559"/>
      <c r="AEJ272" s="559"/>
      <c r="AEK272" s="559"/>
      <c r="AEL272" s="559"/>
      <c r="AEM272" s="559"/>
      <c r="AEN272" s="559"/>
      <c r="AEO272" s="559"/>
      <c r="AEP272" s="559"/>
      <c r="AEQ272" s="559"/>
      <c r="AER272" s="559"/>
      <c r="AES272" s="559"/>
      <c r="AET272" s="559"/>
      <c r="AEU272" s="559"/>
      <c r="AEV272" s="559"/>
      <c r="AEW272" s="559"/>
      <c r="AEX272" s="559"/>
      <c r="AEY272" s="559"/>
      <c r="AEZ272" s="559"/>
      <c r="AFA272" s="559"/>
      <c r="AFB272" s="559"/>
      <c r="AFC272" s="559"/>
      <c r="AFD272" s="559"/>
      <c r="AFE272" s="559"/>
      <c r="AFF272" s="559"/>
      <c r="AFG272" s="559"/>
      <c r="AFH272" s="559"/>
      <c r="AFI272" s="559"/>
      <c r="AFJ272" s="559"/>
      <c r="AFK272" s="559"/>
      <c r="AFL272" s="559"/>
      <c r="AFM272" s="559"/>
      <c r="AFN272" s="559"/>
      <c r="AFO272" s="559"/>
      <c r="AFP272" s="559"/>
      <c r="AFQ272" s="559"/>
      <c r="AFR272" s="559"/>
      <c r="AFS272" s="559"/>
      <c r="AFT272" s="559"/>
      <c r="AFU272" s="559"/>
      <c r="AFV272" s="559"/>
      <c r="AFW272" s="559"/>
      <c r="AFX272" s="559"/>
      <c r="AFY272" s="559"/>
      <c r="AFZ272" s="559"/>
      <c r="AGA272" s="559"/>
      <c r="AGB272" s="559"/>
      <c r="AGC272" s="559"/>
      <c r="AGD272" s="559"/>
      <c r="AGE272" s="559"/>
      <c r="AGF272" s="559"/>
      <c r="AGG272" s="559"/>
      <c r="AGH272" s="559"/>
      <c r="AGI272" s="559"/>
      <c r="AGJ272" s="559"/>
      <c r="AGK272" s="559"/>
      <c r="AGL272" s="559"/>
      <c r="AGM272" s="559"/>
      <c r="AGN272" s="559"/>
      <c r="AGO272" s="559"/>
      <c r="AGP272" s="559"/>
      <c r="AGQ272" s="559"/>
      <c r="AGR272" s="559"/>
      <c r="AGS272" s="559"/>
      <c r="AGT272" s="559"/>
      <c r="AGU272" s="559"/>
      <c r="AGV272" s="559"/>
      <c r="AGW272" s="559"/>
      <c r="AGX272" s="559"/>
      <c r="AGY272" s="559"/>
      <c r="AGZ272" s="559"/>
      <c r="AHA272" s="559"/>
      <c r="AHB272" s="559"/>
      <c r="AHC272" s="559"/>
      <c r="AHD272" s="559"/>
      <c r="AHE272" s="559"/>
      <c r="AHF272" s="559"/>
      <c r="AHG272" s="559"/>
      <c r="AHH272" s="559"/>
      <c r="AHI272" s="559"/>
      <c r="AHJ272" s="559"/>
      <c r="AHK272" s="559"/>
      <c r="AHL272" s="559"/>
      <c r="AHM272" s="559"/>
      <c r="AHN272" s="559"/>
      <c r="AHO272" s="559"/>
      <c r="AHP272" s="559"/>
      <c r="AHQ272" s="559"/>
      <c r="AHR272" s="559"/>
      <c r="AHS272" s="559"/>
      <c r="AHT272" s="559"/>
      <c r="AHU272" s="559"/>
      <c r="AHV272" s="559"/>
      <c r="AHW272" s="559"/>
      <c r="AHX272" s="559"/>
      <c r="AHY272" s="559"/>
      <c r="AHZ272" s="559"/>
      <c r="AIA272" s="559"/>
      <c r="AIB272" s="559"/>
      <c r="AIC272" s="559"/>
      <c r="AID272" s="559"/>
      <c r="AIE272" s="559"/>
      <c r="AIF272" s="559"/>
      <c r="AIG272" s="559"/>
      <c r="AIH272" s="559"/>
      <c r="AII272" s="559"/>
      <c r="AIJ272" s="559"/>
      <c r="AIK272" s="559"/>
      <c r="AIL272" s="559"/>
      <c r="AIM272" s="559"/>
      <c r="AIN272" s="559"/>
      <c r="AIO272" s="559"/>
      <c r="AIP272" s="559"/>
      <c r="AIQ272" s="559"/>
      <c r="AIR272" s="559"/>
      <c r="AIS272" s="559"/>
      <c r="AIT272" s="559"/>
      <c r="AIU272" s="559"/>
      <c r="AIV272" s="559"/>
      <c r="AIW272" s="559"/>
      <c r="AIX272" s="559"/>
      <c r="AIY272" s="559"/>
      <c r="AIZ272" s="559"/>
      <c r="AJA272" s="559"/>
      <c r="AJB272" s="559"/>
      <c r="AJC272" s="559"/>
      <c r="AJD272" s="559"/>
      <c r="AJE272" s="559"/>
      <c r="AJF272" s="559"/>
      <c r="AJG272" s="559"/>
      <c r="AJH272" s="559"/>
      <c r="AJI272" s="559"/>
      <c r="AJJ272" s="559"/>
      <c r="AJK272" s="559"/>
      <c r="AJL272" s="559"/>
      <c r="AJM272" s="559"/>
      <c r="AJN272" s="559"/>
      <c r="AJO272" s="559"/>
      <c r="AJP272" s="559"/>
      <c r="AJQ272" s="559"/>
      <c r="AJR272" s="559"/>
      <c r="AJS272" s="559"/>
      <c r="AJT272" s="559"/>
      <c r="AJU272" s="559"/>
      <c r="AJV272" s="559"/>
      <c r="AJW272" s="559"/>
      <c r="AJX272" s="559"/>
      <c r="AJY272" s="559"/>
      <c r="AJZ272" s="559"/>
      <c r="AKA272" s="559"/>
      <c r="AKB272" s="559"/>
      <c r="AKC272" s="559"/>
      <c r="AKD272" s="559"/>
      <c r="AKE272" s="559"/>
      <c r="AKF272" s="559"/>
      <c r="AKG272" s="559"/>
      <c r="AKH272" s="559"/>
      <c r="AKI272" s="559"/>
      <c r="AKJ272" s="559"/>
      <c r="AKK272" s="559"/>
      <c r="AKL272" s="559"/>
      <c r="AKM272" s="559"/>
      <c r="AKN272" s="559"/>
      <c r="AKO272" s="559"/>
      <c r="AKP272" s="559"/>
      <c r="AKQ272" s="559"/>
      <c r="AKR272" s="559"/>
      <c r="AKS272" s="559"/>
      <c r="AKT272" s="559"/>
      <c r="AKU272" s="559"/>
      <c r="AKV272" s="559"/>
      <c r="AKW272" s="559"/>
      <c r="AKX272" s="559"/>
      <c r="AKY272" s="559"/>
      <c r="AKZ272" s="559"/>
      <c r="ALA272" s="559"/>
      <c r="ALB272" s="559"/>
      <c r="ALC272" s="559"/>
      <c r="ALD272" s="559"/>
      <c r="ALE272" s="559"/>
      <c r="ALF272" s="559"/>
      <c r="ALG272" s="559"/>
      <c r="ALH272" s="559"/>
      <c r="ALI272" s="559"/>
      <c r="ALJ272" s="559"/>
      <c r="ALK272" s="559"/>
      <c r="ALL272" s="559"/>
      <c r="ALM272" s="559"/>
      <c r="ALN272" s="559"/>
      <c r="ALO272" s="559"/>
      <c r="ALP272" s="559"/>
      <c r="ALQ272" s="559"/>
      <c r="ALR272" s="559"/>
      <c r="ALS272" s="559"/>
      <c r="ALT272" s="559"/>
      <c r="ALU272" s="559"/>
      <c r="ALV272" s="559"/>
      <c r="ALW272" s="559"/>
      <c r="ALX272" s="559"/>
      <c r="ALY272" s="559"/>
      <c r="ALZ272" s="559"/>
      <c r="AMA272" s="559"/>
      <c r="AMB272" s="559"/>
      <c r="AMC272" s="559"/>
      <c r="AMD272" s="559"/>
      <c r="AME272" s="559"/>
      <c r="AMF272" s="559"/>
      <c r="AMG272" s="559"/>
      <c r="AMH272" s="559"/>
      <c r="AMI272" s="559"/>
      <c r="AMJ272" s="559"/>
    </row>
    <row r="273" spans="1:1025" x14ac:dyDescent="0.25">
      <c r="A273" s="294" t="s">
        <v>5391</v>
      </c>
      <c r="B273" s="257">
        <v>273</v>
      </c>
      <c r="C273" s="295" t="s">
        <v>5392</v>
      </c>
      <c r="D273" s="296" t="s">
        <v>5393</v>
      </c>
      <c r="E273" s="297"/>
      <c r="F273" s="298"/>
      <c r="G273" s="299"/>
      <c r="H273" s="299"/>
      <c r="I273" s="492">
        <v>17.8</v>
      </c>
      <c r="J273" s="298"/>
      <c r="K273" s="298"/>
      <c r="L273" s="298"/>
      <c r="M273" s="298"/>
      <c r="N273" s="298"/>
      <c r="O273" s="300"/>
      <c r="P273" s="300"/>
      <c r="Q273" s="298"/>
      <c r="R273" s="298"/>
      <c r="S273" s="298"/>
      <c r="T273" s="298"/>
      <c r="U273" s="298"/>
      <c r="V273" s="301"/>
      <c r="W273" s="302">
        <f t="shared" si="113"/>
        <v>100</v>
      </c>
      <c r="X273" s="302">
        <f t="shared" si="125"/>
        <v>100</v>
      </c>
      <c r="Y273" s="283">
        <f t="shared" si="126"/>
        <v>100</v>
      </c>
      <c r="Z273" s="302">
        <f t="shared" si="114"/>
        <v>100</v>
      </c>
      <c r="AA273" s="302">
        <f t="shared" si="115"/>
        <v>100</v>
      </c>
      <c r="AB273" s="303">
        <f t="shared" si="116"/>
        <v>100</v>
      </c>
      <c r="AC273" s="303">
        <f t="shared" si="117"/>
        <v>100</v>
      </c>
      <c r="AD273" s="303">
        <f t="shared" si="118"/>
        <v>100</v>
      </c>
      <c r="AE273" s="284">
        <f t="shared" si="124"/>
        <v>100</v>
      </c>
      <c r="AF273" s="284">
        <f t="shared" si="123"/>
        <v>100</v>
      </c>
      <c r="AG273" s="304">
        <f t="shared" si="127"/>
        <v>100</v>
      </c>
      <c r="AH273" s="304">
        <f t="shared" si="128"/>
        <v>100</v>
      </c>
      <c r="AI273" s="304">
        <f t="shared" si="129"/>
        <v>100</v>
      </c>
      <c r="AJ273" s="304">
        <f t="shared" si="130"/>
        <v>100</v>
      </c>
      <c r="AK273" s="383" t="s">
        <v>24111</v>
      </c>
      <c r="AL273" s="306"/>
      <c r="AM273" s="297"/>
      <c r="AN273" s="511"/>
      <c r="AO273" s="297"/>
      <c r="AP273" s="297"/>
      <c r="AQ273" s="277"/>
      <c r="AR273" s="356" t="s">
        <v>5394</v>
      </c>
      <c r="AS273" s="171"/>
      <c r="AT273" s="277"/>
      <c r="AU273" s="277"/>
      <c r="AW273" s="559"/>
      <c r="AX273" s="559"/>
      <c r="AY273" s="559"/>
      <c r="AZ273" s="559"/>
      <c r="BA273" s="559"/>
      <c r="BB273" s="559"/>
      <c r="BC273" s="559"/>
      <c r="BD273" s="559"/>
      <c r="BE273" s="559"/>
      <c r="BF273" s="559"/>
      <c r="BG273" s="559"/>
      <c r="BH273" s="559"/>
      <c r="BI273" s="559"/>
      <c r="BJ273" s="559"/>
      <c r="BK273" s="559"/>
      <c r="BL273" s="559"/>
      <c r="BM273" s="559"/>
      <c r="BN273" s="559"/>
      <c r="BO273" s="559"/>
      <c r="BP273" s="559"/>
      <c r="BQ273" s="559"/>
      <c r="BR273" s="559"/>
      <c r="BS273" s="559"/>
      <c r="BT273" s="559"/>
      <c r="BU273" s="559"/>
      <c r="BV273" s="559"/>
      <c r="BW273" s="559"/>
      <c r="BX273" s="559"/>
      <c r="BY273" s="559"/>
      <c r="BZ273" s="559"/>
      <c r="CA273" s="559"/>
      <c r="CB273" s="559"/>
      <c r="CC273" s="559"/>
      <c r="CD273" s="559"/>
      <c r="CE273" s="559"/>
      <c r="CF273" s="559"/>
      <c r="CG273" s="559"/>
      <c r="CH273" s="559"/>
      <c r="CI273" s="559"/>
      <c r="CJ273" s="559"/>
      <c r="CK273" s="559"/>
      <c r="CL273" s="559"/>
      <c r="CM273" s="559"/>
      <c r="CN273" s="559"/>
      <c r="CO273" s="559"/>
      <c r="CP273" s="559"/>
      <c r="CQ273" s="559"/>
      <c r="CR273" s="559"/>
      <c r="CS273" s="559"/>
      <c r="CT273" s="559"/>
      <c r="CU273" s="559"/>
      <c r="CV273" s="559"/>
      <c r="CW273" s="559"/>
      <c r="CX273" s="559"/>
      <c r="CY273" s="559"/>
      <c r="CZ273" s="559"/>
      <c r="DA273" s="559"/>
      <c r="DB273" s="559"/>
      <c r="DC273" s="559"/>
      <c r="DD273" s="559"/>
      <c r="DE273" s="559"/>
      <c r="DF273" s="559"/>
      <c r="DG273" s="559"/>
      <c r="DH273" s="559"/>
      <c r="DI273" s="559"/>
      <c r="DJ273" s="559"/>
      <c r="DK273" s="559"/>
      <c r="DL273" s="559"/>
      <c r="DM273" s="559"/>
      <c r="DN273" s="559"/>
      <c r="DO273" s="559"/>
      <c r="DP273" s="559"/>
      <c r="DQ273" s="559"/>
      <c r="DR273" s="559"/>
      <c r="DS273" s="559"/>
      <c r="DT273" s="559"/>
      <c r="DU273" s="559"/>
      <c r="DV273" s="559"/>
      <c r="DW273" s="559"/>
      <c r="DX273" s="559"/>
      <c r="DY273" s="559"/>
      <c r="DZ273" s="559"/>
      <c r="EA273" s="559"/>
      <c r="EB273" s="559"/>
      <c r="EC273" s="559"/>
      <c r="ED273" s="559"/>
      <c r="EE273" s="559"/>
      <c r="EF273" s="559"/>
      <c r="EG273" s="559"/>
      <c r="EH273" s="559"/>
      <c r="EI273" s="559"/>
      <c r="EJ273" s="559"/>
      <c r="EK273" s="559"/>
      <c r="EL273" s="559"/>
      <c r="EM273" s="559"/>
      <c r="EN273" s="559"/>
      <c r="EO273" s="559"/>
      <c r="EP273" s="559"/>
      <c r="EQ273" s="559"/>
      <c r="ER273" s="559"/>
      <c r="ES273" s="559"/>
      <c r="ET273" s="559"/>
      <c r="EU273" s="559"/>
      <c r="EV273" s="559"/>
      <c r="EW273" s="559"/>
      <c r="EX273" s="559"/>
      <c r="EY273" s="559"/>
      <c r="EZ273" s="559"/>
      <c r="FA273" s="559"/>
      <c r="FB273" s="559"/>
      <c r="FC273" s="559"/>
      <c r="FD273" s="559"/>
      <c r="FE273" s="559"/>
      <c r="FF273" s="559"/>
      <c r="FG273" s="559"/>
      <c r="FH273" s="559"/>
      <c r="FI273" s="559"/>
      <c r="FJ273" s="559"/>
      <c r="FK273" s="559"/>
      <c r="FL273" s="559"/>
      <c r="FM273" s="559"/>
      <c r="FN273" s="559"/>
      <c r="FO273" s="559"/>
      <c r="FP273" s="559"/>
      <c r="FQ273" s="559"/>
      <c r="FR273" s="559"/>
      <c r="FS273" s="559"/>
      <c r="FT273" s="559"/>
      <c r="FU273" s="559"/>
      <c r="FV273" s="559"/>
      <c r="FW273" s="559"/>
      <c r="FX273" s="559"/>
      <c r="FY273" s="559"/>
      <c r="FZ273" s="559"/>
      <c r="GA273" s="559"/>
      <c r="GB273" s="559"/>
      <c r="GC273" s="559"/>
      <c r="GD273" s="559"/>
      <c r="GE273" s="559"/>
      <c r="GF273" s="559"/>
      <c r="GG273" s="559"/>
      <c r="GH273" s="559"/>
      <c r="GI273" s="559"/>
      <c r="GJ273" s="559"/>
      <c r="GK273" s="559"/>
      <c r="GL273" s="559"/>
      <c r="GM273" s="559"/>
      <c r="GN273" s="559"/>
      <c r="GO273" s="559"/>
      <c r="GP273" s="559"/>
      <c r="GQ273" s="559"/>
      <c r="GR273" s="559"/>
      <c r="GS273" s="559"/>
      <c r="GT273" s="559"/>
      <c r="GU273" s="559"/>
      <c r="GV273" s="559"/>
      <c r="GW273" s="559"/>
      <c r="GX273" s="559"/>
      <c r="GY273" s="559"/>
      <c r="GZ273" s="559"/>
      <c r="HA273" s="559"/>
      <c r="HB273" s="559"/>
      <c r="HC273" s="559"/>
      <c r="HD273" s="559"/>
      <c r="HE273" s="559"/>
      <c r="HF273" s="559"/>
      <c r="HG273" s="559"/>
      <c r="HH273" s="559"/>
      <c r="HI273" s="559"/>
      <c r="HJ273" s="559"/>
      <c r="HK273" s="559"/>
      <c r="HL273" s="559"/>
      <c r="HM273" s="559"/>
      <c r="HN273" s="559"/>
      <c r="HO273" s="559"/>
      <c r="HP273" s="559"/>
      <c r="HQ273" s="559"/>
      <c r="HR273" s="559"/>
      <c r="HS273" s="559"/>
      <c r="HT273" s="559"/>
      <c r="HU273" s="559"/>
      <c r="HV273" s="559"/>
      <c r="HW273" s="559"/>
      <c r="HX273" s="559"/>
      <c r="HY273" s="559"/>
      <c r="HZ273" s="559"/>
      <c r="IA273" s="559"/>
      <c r="IB273" s="559"/>
      <c r="IC273" s="559"/>
      <c r="ID273" s="559"/>
      <c r="IE273" s="559"/>
      <c r="IF273" s="559"/>
      <c r="IG273" s="559"/>
      <c r="IH273" s="559"/>
      <c r="II273" s="559"/>
      <c r="IJ273" s="559"/>
      <c r="IK273" s="559"/>
      <c r="IL273" s="559"/>
      <c r="IM273" s="559"/>
      <c r="IN273" s="559"/>
      <c r="IO273" s="559"/>
      <c r="IP273" s="559"/>
      <c r="IQ273" s="559"/>
      <c r="IR273" s="559"/>
      <c r="IS273" s="559"/>
      <c r="IT273" s="559"/>
      <c r="IU273" s="559"/>
      <c r="IV273" s="559"/>
      <c r="IW273" s="559"/>
      <c r="IX273" s="559"/>
      <c r="IY273" s="559"/>
      <c r="IZ273" s="559"/>
      <c r="JA273" s="559"/>
      <c r="JB273" s="559"/>
      <c r="JC273" s="559"/>
      <c r="JD273" s="559"/>
      <c r="JE273" s="559"/>
      <c r="JF273" s="559"/>
      <c r="JG273" s="559"/>
      <c r="JH273" s="559"/>
      <c r="JI273" s="559"/>
      <c r="JJ273" s="559"/>
      <c r="JK273" s="559"/>
      <c r="JL273" s="559"/>
      <c r="JM273" s="559"/>
      <c r="JN273" s="559"/>
      <c r="JO273" s="559"/>
      <c r="JP273" s="559"/>
      <c r="JQ273" s="559"/>
      <c r="JR273" s="559"/>
      <c r="JS273" s="559"/>
      <c r="JT273" s="559"/>
      <c r="JU273" s="559"/>
      <c r="JV273" s="559"/>
      <c r="JW273" s="559"/>
      <c r="JX273" s="559"/>
      <c r="JY273" s="559"/>
      <c r="JZ273" s="559"/>
      <c r="KA273" s="559"/>
      <c r="KB273" s="559"/>
      <c r="KC273" s="559"/>
      <c r="KD273" s="559"/>
      <c r="KE273" s="559"/>
      <c r="KF273" s="559"/>
      <c r="KG273" s="559"/>
      <c r="KH273" s="559"/>
      <c r="KI273" s="559"/>
      <c r="KJ273" s="559"/>
      <c r="KK273" s="559"/>
      <c r="KL273" s="559"/>
      <c r="KM273" s="559"/>
      <c r="KN273" s="559"/>
      <c r="KO273" s="559"/>
      <c r="KP273" s="559"/>
      <c r="KQ273" s="559"/>
      <c r="KR273" s="559"/>
      <c r="KS273" s="559"/>
      <c r="KT273" s="559"/>
      <c r="KU273" s="559"/>
      <c r="KV273" s="559"/>
      <c r="KW273" s="559"/>
      <c r="KX273" s="559"/>
      <c r="KY273" s="559"/>
      <c r="KZ273" s="559"/>
      <c r="LA273" s="559"/>
      <c r="LB273" s="559"/>
      <c r="LC273" s="559"/>
      <c r="LD273" s="559"/>
      <c r="LE273" s="559"/>
      <c r="LF273" s="559"/>
      <c r="LG273" s="559"/>
      <c r="LH273" s="559"/>
      <c r="LI273" s="559"/>
      <c r="LJ273" s="559"/>
      <c r="LK273" s="559"/>
      <c r="LL273" s="559"/>
      <c r="LM273" s="559"/>
      <c r="LN273" s="559"/>
      <c r="LO273" s="559"/>
      <c r="LP273" s="559"/>
      <c r="LQ273" s="559"/>
      <c r="LR273" s="559"/>
      <c r="LS273" s="559"/>
      <c r="LT273" s="559"/>
      <c r="LU273" s="559"/>
      <c r="LV273" s="559"/>
      <c r="LW273" s="559"/>
      <c r="LX273" s="559"/>
      <c r="LY273" s="559"/>
      <c r="LZ273" s="559"/>
      <c r="MA273" s="559"/>
      <c r="MB273" s="559"/>
      <c r="MC273" s="559"/>
      <c r="MD273" s="559"/>
      <c r="ME273" s="559"/>
      <c r="MF273" s="559"/>
      <c r="MG273" s="559"/>
      <c r="MH273" s="559"/>
      <c r="MI273" s="559"/>
      <c r="MJ273" s="559"/>
      <c r="MK273" s="559"/>
      <c r="ML273" s="559"/>
      <c r="MM273" s="559"/>
      <c r="MN273" s="559"/>
      <c r="MO273" s="559"/>
      <c r="MP273" s="559"/>
      <c r="MQ273" s="559"/>
      <c r="MR273" s="559"/>
      <c r="MS273" s="559"/>
      <c r="MT273" s="559"/>
      <c r="MU273" s="559"/>
      <c r="MV273" s="559"/>
      <c r="MW273" s="559"/>
      <c r="MX273" s="559"/>
      <c r="MY273" s="559"/>
      <c r="MZ273" s="559"/>
      <c r="NA273" s="559"/>
      <c r="NB273" s="559"/>
      <c r="NC273" s="559"/>
      <c r="ND273" s="559"/>
      <c r="NE273" s="559"/>
      <c r="NF273" s="559"/>
      <c r="NG273" s="559"/>
      <c r="NH273" s="559"/>
      <c r="NI273" s="559"/>
      <c r="NJ273" s="559"/>
      <c r="NK273" s="559"/>
      <c r="NL273" s="559"/>
      <c r="NM273" s="559"/>
      <c r="NN273" s="559"/>
      <c r="NO273" s="559"/>
      <c r="NP273" s="559"/>
      <c r="NQ273" s="559"/>
      <c r="NR273" s="559"/>
      <c r="NS273" s="559"/>
      <c r="NT273" s="559"/>
      <c r="NU273" s="559"/>
      <c r="NV273" s="559"/>
      <c r="NW273" s="559"/>
      <c r="NX273" s="559"/>
      <c r="NY273" s="559"/>
      <c r="NZ273" s="559"/>
      <c r="OA273" s="559"/>
      <c r="OB273" s="559"/>
      <c r="OC273" s="559"/>
      <c r="OD273" s="559"/>
      <c r="OE273" s="559"/>
      <c r="OF273" s="559"/>
      <c r="OG273" s="559"/>
      <c r="OH273" s="559"/>
      <c r="OI273" s="559"/>
      <c r="OJ273" s="559"/>
      <c r="OK273" s="559"/>
      <c r="OL273" s="559"/>
      <c r="OM273" s="559"/>
      <c r="ON273" s="559"/>
      <c r="OO273" s="559"/>
      <c r="OP273" s="559"/>
      <c r="OQ273" s="559"/>
      <c r="OR273" s="559"/>
      <c r="OS273" s="559"/>
      <c r="OT273" s="559"/>
      <c r="OU273" s="559"/>
      <c r="OV273" s="559"/>
      <c r="OW273" s="559"/>
      <c r="OX273" s="559"/>
      <c r="OY273" s="559"/>
      <c r="OZ273" s="559"/>
      <c r="PA273" s="559"/>
      <c r="PB273" s="559"/>
      <c r="PC273" s="559"/>
      <c r="PD273" s="559"/>
      <c r="PE273" s="559"/>
      <c r="PF273" s="559"/>
      <c r="PG273" s="559"/>
      <c r="PH273" s="559"/>
      <c r="PI273" s="559"/>
      <c r="PJ273" s="559"/>
      <c r="PK273" s="559"/>
      <c r="PL273" s="559"/>
      <c r="PM273" s="559"/>
      <c r="PN273" s="559"/>
      <c r="PO273" s="559"/>
      <c r="PP273" s="559"/>
      <c r="PQ273" s="559"/>
      <c r="PR273" s="559"/>
      <c r="PS273" s="559"/>
      <c r="PT273" s="559"/>
      <c r="PU273" s="559"/>
      <c r="PV273" s="559"/>
      <c r="PW273" s="559"/>
      <c r="PX273" s="559"/>
      <c r="PY273" s="559"/>
      <c r="PZ273" s="559"/>
      <c r="QA273" s="559"/>
      <c r="QB273" s="559"/>
      <c r="QC273" s="559"/>
      <c r="QD273" s="559"/>
      <c r="QE273" s="559"/>
      <c r="QF273" s="559"/>
      <c r="QG273" s="559"/>
      <c r="QH273" s="559"/>
      <c r="QI273" s="559"/>
      <c r="QJ273" s="559"/>
      <c r="QK273" s="559"/>
      <c r="QL273" s="559"/>
      <c r="QM273" s="559"/>
      <c r="QN273" s="559"/>
      <c r="QO273" s="559"/>
      <c r="QP273" s="559"/>
      <c r="QQ273" s="559"/>
      <c r="QR273" s="559"/>
      <c r="QS273" s="559"/>
      <c r="QT273" s="559"/>
      <c r="QU273" s="559"/>
      <c r="QV273" s="559"/>
      <c r="QW273" s="559"/>
      <c r="QX273" s="559"/>
      <c r="QY273" s="559"/>
      <c r="QZ273" s="559"/>
      <c r="RA273" s="559"/>
      <c r="RB273" s="559"/>
      <c r="RC273" s="559"/>
      <c r="RD273" s="559"/>
      <c r="RE273" s="559"/>
      <c r="RF273" s="559"/>
      <c r="RG273" s="559"/>
      <c r="RH273" s="559"/>
      <c r="RI273" s="559"/>
      <c r="RJ273" s="559"/>
      <c r="RK273" s="559"/>
      <c r="RL273" s="559"/>
      <c r="RM273" s="559"/>
      <c r="RN273" s="559"/>
      <c r="RO273" s="559"/>
      <c r="RP273" s="559"/>
      <c r="RQ273" s="559"/>
      <c r="RR273" s="559"/>
      <c r="RS273" s="559"/>
      <c r="RT273" s="559"/>
      <c r="RU273" s="559"/>
      <c r="RV273" s="559"/>
      <c r="RW273" s="559"/>
      <c r="RX273" s="559"/>
      <c r="RY273" s="559"/>
      <c r="RZ273" s="559"/>
      <c r="SA273" s="559"/>
      <c r="SB273" s="559"/>
      <c r="SC273" s="559"/>
      <c r="SD273" s="559"/>
      <c r="SE273" s="559"/>
      <c r="SF273" s="559"/>
      <c r="SG273" s="559"/>
      <c r="SH273" s="559"/>
      <c r="SI273" s="559"/>
      <c r="SJ273" s="559"/>
      <c r="SK273" s="559"/>
      <c r="SL273" s="559"/>
      <c r="SM273" s="559"/>
      <c r="SN273" s="559"/>
      <c r="SO273" s="559"/>
      <c r="SP273" s="559"/>
      <c r="SQ273" s="559"/>
      <c r="SR273" s="559"/>
      <c r="SS273" s="559"/>
      <c r="ST273" s="559"/>
      <c r="SU273" s="559"/>
      <c r="SV273" s="559"/>
      <c r="SW273" s="559"/>
      <c r="SX273" s="559"/>
      <c r="SY273" s="559"/>
      <c r="SZ273" s="559"/>
      <c r="TA273" s="559"/>
      <c r="TB273" s="559"/>
      <c r="TC273" s="559"/>
      <c r="TD273" s="559"/>
      <c r="TE273" s="559"/>
      <c r="TF273" s="559"/>
      <c r="TG273" s="559"/>
      <c r="TH273" s="559"/>
      <c r="TI273" s="559"/>
      <c r="TJ273" s="559"/>
      <c r="TK273" s="559"/>
      <c r="TL273" s="559"/>
      <c r="TM273" s="559"/>
      <c r="TN273" s="559"/>
      <c r="TO273" s="559"/>
      <c r="TP273" s="559"/>
      <c r="TQ273" s="559"/>
      <c r="TR273" s="559"/>
      <c r="TS273" s="559"/>
      <c r="TT273" s="559"/>
      <c r="TU273" s="559"/>
      <c r="TV273" s="559"/>
      <c r="TW273" s="559"/>
      <c r="TX273" s="559"/>
      <c r="TY273" s="559"/>
      <c r="TZ273" s="559"/>
      <c r="UA273" s="559"/>
      <c r="UB273" s="559"/>
      <c r="UC273" s="559"/>
      <c r="UD273" s="559"/>
      <c r="UE273" s="559"/>
      <c r="UF273" s="559"/>
      <c r="UG273" s="559"/>
      <c r="UH273" s="559"/>
      <c r="UI273" s="559"/>
      <c r="UJ273" s="559"/>
      <c r="UK273" s="559"/>
      <c r="UL273" s="559"/>
      <c r="UM273" s="559"/>
      <c r="UN273" s="559"/>
      <c r="UO273" s="559"/>
      <c r="UP273" s="559"/>
      <c r="UQ273" s="559"/>
      <c r="UR273" s="559"/>
      <c r="US273" s="559"/>
      <c r="UT273" s="559"/>
      <c r="UU273" s="559"/>
      <c r="UV273" s="559"/>
      <c r="UW273" s="559"/>
      <c r="UX273" s="559"/>
      <c r="UY273" s="559"/>
      <c r="UZ273" s="559"/>
      <c r="VA273" s="559"/>
      <c r="VB273" s="559"/>
      <c r="VC273" s="559"/>
      <c r="VD273" s="559"/>
      <c r="VE273" s="559"/>
      <c r="VF273" s="559"/>
      <c r="VG273" s="559"/>
      <c r="VH273" s="559"/>
      <c r="VI273" s="559"/>
      <c r="VJ273" s="559"/>
      <c r="VK273" s="559"/>
      <c r="VL273" s="559"/>
      <c r="VM273" s="559"/>
      <c r="VN273" s="559"/>
      <c r="VO273" s="559"/>
      <c r="VP273" s="559"/>
      <c r="VQ273" s="559"/>
      <c r="VR273" s="559"/>
      <c r="VS273" s="559"/>
      <c r="VT273" s="559"/>
      <c r="VU273" s="559"/>
      <c r="VV273" s="559"/>
      <c r="VW273" s="559"/>
      <c r="VX273" s="559"/>
      <c r="VY273" s="559"/>
      <c r="VZ273" s="559"/>
      <c r="WA273" s="559"/>
      <c r="WB273" s="559"/>
      <c r="WC273" s="559"/>
      <c r="WD273" s="559"/>
      <c r="WE273" s="559"/>
      <c r="WF273" s="559"/>
      <c r="WG273" s="559"/>
      <c r="WH273" s="559"/>
      <c r="WI273" s="559"/>
      <c r="WJ273" s="559"/>
      <c r="WK273" s="559"/>
      <c r="WL273" s="559"/>
      <c r="WM273" s="559"/>
      <c r="WN273" s="559"/>
      <c r="WO273" s="559"/>
      <c r="WP273" s="559"/>
      <c r="WQ273" s="559"/>
      <c r="WR273" s="559"/>
      <c r="WS273" s="559"/>
      <c r="WT273" s="559"/>
      <c r="WU273" s="559"/>
      <c r="WV273" s="559"/>
      <c r="WW273" s="559"/>
      <c r="WX273" s="559"/>
      <c r="WY273" s="559"/>
      <c r="WZ273" s="559"/>
      <c r="XA273" s="559"/>
      <c r="XB273" s="559"/>
      <c r="XC273" s="559"/>
      <c r="XD273" s="559"/>
      <c r="XE273" s="559"/>
      <c r="XF273" s="559"/>
      <c r="XG273" s="559"/>
      <c r="XH273" s="559"/>
      <c r="XI273" s="559"/>
      <c r="XJ273" s="559"/>
      <c r="XK273" s="559"/>
      <c r="XL273" s="559"/>
      <c r="XM273" s="559"/>
      <c r="XN273" s="559"/>
      <c r="XO273" s="559"/>
      <c r="XP273" s="559"/>
      <c r="XQ273" s="559"/>
      <c r="XR273" s="559"/>
      <c r="XS273" s="559"/>
      <c r="XT273" s="559"/>
      <c r="XU273" s="559"/>
      <c r="XV273" s="559"/>
      <c r="XW273" s="559"/>
      <c r="XX273" s="559"/>
      <c r="XY273" s="559"/>
      <c r="XZ273" s="559"/>
      <c r="YA273" s="559"/>
      <c r="YB273" s="559"/>
      <c r="YC273" s="559"/>
      <c r="YD273" s="559"/>
      <c r="YE273" s="559"/>
      <c r="YF273" s="559"/>
      <c r="YG273" s="559"/>
      <c r="YH273" s="559"/>
      <c r="YI273" s="559"/>
      <c r="YJ273" s="559"/>
      <c r="YK273" s="559"/>
      <c r="YL273" s="559"/>
      <c r="YM273" s="559"/>
      <c r="YN273" s="559"/>
      <c r="YO273" s="559"/>
      <c r="YP273" s="559"/>
      <c r="YQ273" s="559"/>
      <c r="YR273" s="559"/>
      <c r="YS273" s="559"/>
      <c r="YT273" s="559"/>
      <c r="YU273" s="559"/>
      <c r="YV273" s="559"/>
      <c r="YW273" s="559"/>
      <c r="YX273" s="559"/>
      <c r="YY273" s="559"/>
      <c r="YZ273" s="559"/>
      <c r="ZA273" s="559"/>
      <c r="ZB273" s="559"/>
      <c r="ZC273" s="559"/>
      <c r="ZD273" s="559"/>
      <c r="ZE273" s="559"/>
      <c r="ZF273" s="559"/>
      <c r="ZG273" s="559"/>
      <c r="ZH273" s="559"/>
      <c r="ZI273" s="559"/>
      <c r="ZJ273" s="559"/>
      <c r="ZK273" s="559"/>
      <c r="ZL273" s="559"/>
      <c r="ZM273" s="559"/>
      <c r="ZN273" s="559"/>
      <c r="ZO273" s="559"/>
      <c r="ZP273" s="559"/>
      <c r="ZQ273" s="559"/>
      <c r="ZR273" s="559"/>
      <c r="ZS273" s="559"/>
      <c r="ZT273" s="559"/>
      <c r="ZU273" s="559"/>
      <c r="ZV273" s="559"/>
      <c r="ZW273" s="559"/>
      <c r="ZX273" s="559"/>
      <c r="ZY273" s="559"/>
      <c r="ZZ273" s="559"/>
      <c r="AAA273" s="559"/>
      <c r="AAB273" s="559"/>
      <c r="AAC273" s="559"/>
      <c r="AAD273" s="559"/>
      <c r="AAE273" s="559"/>
      <c r="AAF273" s="559"/>
      <c r="AAG273" s="559"/>
      <c r="AAH273" s="559"/>
      <c r="AAI273" s="559"/>
      <c r="AAJ273" s="559"/>
      <c r="AAK273" s="559"/>
      <c r="AAL273" s="559"/>
      <c r="AAM273" s="559"/>
      <c r="AAN273" s="559"/>
      <c r="AAO273" s="559"/>
      <c r="AAP273" s="559"/>
      <c r="AAQ273" s="559"/>
      <c r="AAR273" s="559"/>
      <c r="AAS273" s="559"/>
      <c r="AAT273" s="559"/>
      <c r="AAU273" s="559"/>
      <c r="AAV273" s="559"/>
      <c r="AAW273" s="559"/>
      <c r="AAX273" s="559"/>
      <c r="AAY273" s="559"/>
      <c r="AAZ273" s="559"/>
      <c r="ABA273" s="559"/>
      <c r="ABB273" s="559"/>
      <c r="ABC273" s="559"/>
      <c r="ABD273" s="559"/>
      <c r="ABE273" s="559"/>
      <c r="ABF273" s="559"/>
      <c r="ABG273" s="559"/>
      <c r="ABH273" s="559"/>
      <c r="ABI273" s="559"/>
      <c r="ABJ273" s="559"/>
      <c r="ABK273" s="559"/>
      <c r="ABL273" s="559"/>
      <c r="ABM273" s="559"/>
      <c r="ABN273" s="559"/>
      <c r="ABO273" s="559"/>
      <c r="ABP273" s="559"/>
      <c r="ABQ273" s="559"/>
      <c r="ABR273" s="559"/>
      <c r="ABS273" s="559"/>
      <c r="ABT273" s="559"/>
      <c r="ABU273" s="559"/>
      <c r="ABV273" s="559"/>
      <c r="ABW273" s="559"/>
      <c r="ABX273" s="559"/>
      <c r="ABY273" s="559"/>
      <c r="ABZ273" s="559"/>
      <c r="ACA273" s="559"/>
      <c r="ACB273" s="559"/>
      <c r="ACC273" s="559"/>
      <c r="ACD273" s="559"/>
      <c r="ACE273" s="559"/>
      <c r="ACF273" s="559"/>
      <c r="ACG273" s="559"/>
      <c r="ACH273" s="559"/>
      <c r="ACI273" s="559"/>
      <c r="ACJ273" s="559"/>
      <c r="ACK273" s="559"/>
      <c r="ACL273" s="559"/>
      <c r="ACM273" s="559"/>
      <c r="ACN273" s="559"/>
      <c r="ACO273" s="559"/>
      <c r="ACP273" s="559"/>
      <c r="ACQ273" s="559"/>
      <c r="ACR273" s="559"/>
      <c r="ACS273" s="559"/>
      <c r="ACT273" s="559"/>
      <c r="ACU273" s="559"/>
      <c r="ACV273" s="559"/>
      <c r="ACW273" s="559"/>
      <c r="ACX273" s="559"/>
      <c r="ACY273" s="559"/>
      <c r="ACZ273" s="559"/>
      <c r="ADA273" s="559"/>
      <c r="ADB273" s="559"/>
      <c r="ADC273" s="559"/>
      <c r="ADD273" s="559"/>
      <c r="ADE273" s="559"/>
      <c r="ADF273" s="559"/>
      <c r="ADG273" s="559"/>
      <c r="ADH273" s="559"/>
      <c r="ADI273" s="559"/>
      <c r="ADJ273" s="559"/>
      <c r="ADK273" s="559"/>
      <c r="ADL273" s="559"/>
      <c r="ADM273" s="559"/>
      <c r="ADN273" s="559"/>
      <c r="ADO273" s="559"/>
      <c r="ADP273" s="559"/>
      <c r="ADQ273" s="559"/>
      <c r="ADR273" s="559"/>
      <c r="ADS273" s="559"/>
      <c r="ADT273" s="559"/>
      <c r="ADU273" s="559"/>
      <c r="ADV273" s="559"/>
      <c r="ADW273" s="559"/>
      <c r="ADX273" s="559"/>
      <c r="ADY273" s="559"/>
      <c r="ADZ273" s="559"/>
      <c r="AEA273" s="559"/>
      <c r="AEB273" s="559"/>
      <c r="AEC273" s="559"/>
      <c r="AED273" s="559"/>
      <c r="AEE273" s="559"/>
      <c r="AEF273" s="559"/>
      <c r="AEG273" s="559"/>
      <c r="AEH273" s="559"/>
      <c r="AEI273" s="559"/>
      <c r="AEJ273" s="559"/>
      <c r="AEK273" s="559"/>
      <c r="AEL273" s="559"/>
      <c r="AEM273" s="559"/>
      <c r="AEN273" s="559"/>
      <c r="AEO273" s="559"/>
      <c r="AEP273" s="559"/>
      <c r="AEQ273" s="559"/>
      <c r="AER273" s="559"/>
      <c r="AES273" s="559"/>
      <c r="AET273" s="559"/>
      <c r="AEU273" s="559"/>
      <c r="AEV273" s="559"/>
      <c r="AEW273" s="559"/>
      <c r="AEX273" s="559"/>
      <c r="AEY273" s="559"/>
      <c r="AEZ273" s="559"/>
      <c r="AFA273" s="559"/>
      <c r="AFB273" s="559"/>
      <c r="AFC273" s="559"/>
      <c r="AFD273" s="559"/>
      <c r="AFE273" s="559"/>
      <c r="AFF273" s="559"/>
      <c r="AFG273" s="559"/>
      <c r="AFH273" s="559"/>
      <c r="AFI273" s="559"/>
      <c r="AFJ273" s="559"/>
      <c r="AFK273" s="559"/>
      <c r="AFL273" s="559"/>
      <c r="AFM273" s="559"/>
      <c r="AFN273" s="559"/>
      <c r="AFO273" s="559"/>
      <c r="AFP273" s="559"/>
      <c r="AFQ273" s="559"/>
      <c r="AFR273" s="559"/>
      <c r="AFS273" s="559"/>
      <c r="AFT273" s="559"/>
      <c r="AFU273" s="559"/>
      <c r="AFV273" s="559"/>
      <c r="AFW273" s="559"/>
      <c r="AFX273" s="559"/>
      <c r="AFY273" s="559"/>
      <c r="AFZ273" s="559"/>
      <c r="AGA273" s="559"/>
      <c r="AGB273" s="559"/>
      <c r="AGC273" s="559"/>
      <c r="AGD273" s="559"/>
      <c r="AGE273" s="559"/>
      <c r="AGF273" s="559"/>
      <c r="AGG273" s="559"/>
      <c r="AGH273" s="559"/>
      <c r="AGI273" s="559"/>
      <c r="AGJ273" s="559"/>
      <c r="AGK273" s="559"/>
      <c r="AGL273" s="559"/>
      <c r="AGM273" s="559"/>
      <c r="AGN273" s="559"/>
      <c r="AGO273" s="559"/>
      <c r="AGP273" s="559"/>
      <c r="AGQ273" s="559"/>
      <c r="AGR273" s="559"/>
      <c r="AGS273" s="559"/>
      <c r="AGT273" s="559"/>
      <c r="AGU273" s="559"/>
      <c r="AGV273" s="559"/>
      <c r="AGW273" s="559"/>
      <c r="AGX273" s="559"/>
      <c r="AGY273" s="559"/>
      <c r="AGZ273" s="559"/>
      <c r="AHA273" s="559"/>
      <c r="AHB273" s="559"/>
      <c r="AHC273" s="559"/>
      <c r="AHD273" s="559"/>
      <c r="AHE273" s="559"/>
      <c r="AHF273" s="559"/>
      <c r="AHG273" s="559"/>
      <c r="AHH273" s="559"/>
      <c r="AHI273" s="559"/>
      <c r="AHJ273" s="559"/>
      <c r="AHK273" s="559"/>
      <c r="AHL273" s="559"/>
      <c r="AHM273" s="559"/>
      <c r="AHN273" s="559"/>
      <c r="AHO273" s="559"/>
      <c r="AHP273" s="559"/>
      <c r="AHQ273" s="559"/>
      <c r="AHR273" s="559"/>
      <c r="AHS273" s="559"/>
      <c r="AHT273" s="559"/>
      <c r="AHU273" s="559"/>
      <c r="AHV273" s="559"/>
      <c r="AHW273" s="559"/>
      <c r="AHX273" s="559"/>
      <c r="AHY273" s="559"/>
      <c r="AHZ273" s="559"/>
      <c r="AIA273" s="559"/>
      <c r="AIB273" s="559"/>
      <c r="AIC273" s="559"/>
      <c r="AID273" s="559"/>
      <c r="AIE273" s="559"/>
      <c r="AIF273" s="559"/>
      <c r="AIG273" s="559"/>
      <c r="AIH273" s="559"/>
      <c r="AII273" s="559"/>
      <c r="AIJ273" s="559"/>
      <c r="AIK273" s="559"/>
      <c r="AIL273" s="559"/>
      <c r="AIM273" s="559"/>
      <c r="AIN273" s="559"/>
      <c r="AIO273" s="559"/>
      <c r="AIP273" s="559"/>
      <c r="AIQ273" s="559"/>
      <c r="AIR273" s="559"/>
      <c r="AIS273" s="559"/>
      <c r="AIT273" s="559"/>
      <c r="AIU273" s="559"/>
      <c r="AIV273" s="559"/>
      <c r="AIW273" s="559"/>
      <c r="AIX273" s="559"/>
      <c r="AIY273" s="559"/>
      <c r="AIZ273" s="559"/>
      <c r="AJA273" s="559"/>
      <c r="AJB273" s="559"/>
      <c r="AJC273" s="559"/>
      <c r="AJD273" s="559"/>
      <c r="AJE273" s="559"/>
      <c r="AJF273" s="559"/>
      <c r="AJG273" s="559"/>
      <c r="AJH273" s="559"/>
      <c r="AJI273" s="559"/>
      <c r="AJJ273" s="559"/>
      <c r="AJK273" s="559"/>
      <c r="AJL273" s="559"/>
      <c r="AJM273" s="559"/>
      <c r="AJN273" s="559"/>
      <c r="AJO273" s="559"/>
      <c r="AJP273" s="559"/>
      <c r="AJQ273" s="559"/>
      <c r="AJR273" s="559"/>
      <c r="AJS273" s="559"/>
      <c r="AJT273" s="559"/>
      <c r="AJU273" s="559"/>
      <c r="AJV273" s="559"/>
      <c r="AJW273" s="559"/>
      <c r="AJX273" s="559"/>
      <c r="AJY273" s="559"/>
      <c r="AJZ273" s="559"/>
      <c r="AKA273" s="559"/>
      <c r="AKB273" s="559"/>
      <c r="AKC273" s="559"/>
      <c r="AKD273" s="559"/>
      <c r="AKE273" s="559"/>
      <c r="AKF273" s="559"/>
      <c r="AKG273" s="559"/>
      <c r="AKH273" s="559"/>
      <c r="AKI273" s="559"/>
      <c r="AKJ273" s="559"/>
      <c r="AKK273" s="559"/>
      <c r="AKL273" s="559"/>
      <c r="AKM273" s="559"/>
      <c r="AKN273" s="559"/>
      <c r="AKO273" s="559"/>
      <c r="AKP273" s="559"/>
      <c r="AKQ273" s="559"/>
      <c r="AKR273" s="559"/>
      <c r="AKS273" s="559"/>
      <c r="AKT273" s="559"/>
      <c r="AKU273" s="559"/>
      <c r="AKV273" s="559"/>
      <c r="AKW273" s="559"/>
      <c r="AKX273" s="559"/>
      <c r="AKY273" s="559"/>
      <c r="AKZ273" s="559"/>
      <c r="ALA273" s="559"/>
      <c r="ALB273" s="559"/>
      <c r="ALC273" s="559"/>
      <c r="ALD273" s="559"/>
      <c r="ALE273" s="559"/>
      <c r="ALF273" s="559"/>
      <c r="ALG273" s="559"/>
      <c r="ALH273" s="559"/>
      <c r="ALI273" s="559"/>
      <c r="ALJ273" s="559"/>
      <c r="ALK273" s="559"/>
      <c r="ALL273" s="559"/>
      <c r="ALM273" s="559"/>
      <c r="ALN273" s="559"/>
      <c r="ALO273" s="559"/>
      <c r="ALP273" s="559"/>
      <c r="ALQ273" s="559"/>
      <c r="ALR273" s="559"/>
      <c r="ALS273" s="559"/>
      <c r="ALT273" s="559"/>
      <c r="ALU273" s="559"/>
      <c r="ALV273" s="559"/>
      <c r="ALW273" s="559"/>
      <c r="ALX273" s="559"/>
      <c r="ALY273" s="559"/>
      <c r="ALZ273" s="559"/>
      <c r="AMA273" s="559"/>
      <c r="AMB273" s="559"/>
      <c r="AMC273" s="559"/>
      <c r="AMD273" s="559"/>
      <c r="AME273" s="559"/>
      <c r="AMF273" s="559"/>
      <c r="AMG273" s="559"/>
      <c r="AMH273" s="559"/>
      <c r="AMI273" s="559"/>
      <c r="AMJ273" s="559"/>
    </row>
    <row r="274" spans="1:1025" x14ac:dyDescent="0.25">
      <c r="A274" s="256" t="s">
        <v>946</v>
      </c>
      <c r="B274" s="257">
        <v>274</v>
      </c>
      <c r="C274" s="258" t="s">
        <v>947</v>
      </c>
      <c r="D274" s="308" t="s">
        <v>948</v>
      </c>
      <c r="E274" s="286"/>
      <c r="F274" s="395">
        <v>4</v>
      </c>
      <c r="G274" s="280"/>
      <c r="H274" s="280"/>
      <c r="I274" s="492">
        <v>0.14099999999999999</v>
      </c>
      <c r="J274" s="278">
        <v>2</v>
      </c>
      <c r="K274" s="395">
        <v>2</v>
      </c>
      <c r="L274" s="293"/>
      <c r="M274" s="293"/>
      <c r="N274" s="293"/>
      <c r="O274" s="293"/>
      <c r="P274" s="293"/>
      <c r="Q274" s="293"/>
      <c r="R274" s="395">
        <v>2</v>
      </c>
      <c r="S274" s="278" t="s">
        <v>748</v>
      </c>
      <c r="T274" s="293"/>
      <c r="U274" s="293"/>
      <c r="V274" s="293"/>
      <c r="W274" s="283">
        <f t="shared" si="113"/>
        <v>100</v>
      </c>
      <c r="X274" s="283">
        <f t="shared" si="125"/>
        <v>100</v>
      </c>
      <c r="Y274" s="283">
        <f t="shared" si="126"/>
        <v>100</v>
      </c>
      <c r="Z274" s="283">
        <f t="shared" si="114"/>
        <v>100</v>
      </c>
      <c r="AA274" s="283">
        <f t="shared" si="115"/>
        <v>100</v>
      </c>
      <c r="AB274" s="287">
        <f t="shared" si="116"/>
        <v>1</v>
      </c>
      <c r="AC274" s="287">
        <f t="shared" si="117"/>
        <v>0.1</v>
      </c>
      <c r="AD274" s="287">
        <f t="shared" si="118"/>
        <v>100</v>
      </c>
      <c r="AE274" s="284">
        <f t="shared" si="124"/>
        <v>100</v>
      </c>
      <c r="AF274" s="284">
        <f t="shared" si="123"/>
        <v>100</v>
      </c>
      <c r="AG274" s="268">
        <f t="shared" si="127"/>
        <v>10</v>
      </c>
      <c r="AH274" s="268">
        <f t="shared" si="128"/>
        <v>10</v>
      </c>
      <c r="AI274" s="268">
        <f t="shared" si="129"/>
        <v>100</v>
      </c>
      <c r="AJ274" s="268">
        <f t="shared" si="130"/>
        <v>100</v>
      </c>
      <c r="AK274" s="501" t="s">
        <v>31753</v>
      </c>
      <c r="AL274" s="286"/>
      <c r="AM274" s="406"/>
      <c r="AN274" s="511"/>
      <c r="AO274" s="357"/>
      <c r="AP274" s="357"/>
      <c r="AQ274" s="286"/>
      <c r="AR274" s="356" t="s">
        <v>756</v>
      </c>
      <c r="AS274" s="356"/>
      <c r="AT274" s="286"/>
      <c r="AU274" s="286"/>
      <c r="AV274" s="559"/>
    </row>
    <row r="275" spans="1:1025" x14ac:dyDescent="0.25">
      <c r="A275" s="372" t="s">
        <v>949</v>
      </c>
      <c r="B275" s="257">
        <v>275</v>
      </c>
      <c r="C275" s="258" t="s">
        <v>950</v>
      </c>
      <c r="D275" s="290" t="s">
        <v>951</v>
      </c>
      <c r="E275" s="286"/>
      <c r="F275" s="291">
        <v>4</v>
      </c>
      <c r="G275" s="280"/>
      <c r="H275" s="280"/>
      <c r="I275" s="492">
        <v>0.63200000000000001</v>
      </c>
      <c r="J275" s="292"/>
      <c r="K275" s="293">
        <v>2</v>
      </c>
      <c r="L275" s="293"/>
      <c r="M275" s="293"/>
      <c r="N275" s="293"/>
      <c r="O275" s="293"/>
      <c r="P275" s="293"/>
      <c r="Q275" s="293"/>
      <c r="R275" s="293"/>
      <c r="S275" s="293"/>
      <c r="T275" s="293"/>
      <c r="U275" s="293"/>
      <c r="V275" s="293"/>
      <c r="W275" s="283">
        <f t="shared" si="113"/>
        <v>100</v>
      </c>
      <c r="X275" s="283">
        <f t="shared" si="125"/>
        <v>100</v>
      </c>
      <c r="Y275" s="283">
        <f t="shared" si="126"/>
        <v>100</v>
      </c>
      <c r="Z275" s="283">
        <f t="shared" si="114"/>
        <v>100</v>
      </c>
      <c r="AA275" s="283">
        <f t="shared" si="115"/>
        <v>100</v>
      </c>
      <c r="AB275" s="287">
        <f t="shared" si="116"/>
        <v>100</v>
      </c>
      <c r="AC275" s="287">
        <f t="shared" si="117"/>
        <v>100</v>
      </c>
      <c r="AD275" s="287">
        <f t="shared" si="118"/>
        <v>100</v>
      </c>
      <c r="AE275" s="284">
        <f t="shared" si="124"/>
        <v>100</v>
      </c>
      <c r="AF275" s="284">
        <f t="shared" si="123"/>
        <v>100</v>
      </c>
      <c r="AG275" s="268">
        <f t="shared" si="127"/>
        <v>10</v>
      </c>
      <c r="AH275" s="268">
        <f t="shared" si="128"/>
        <v>100</v>
      </c>
      <c r="AI275" s="268">
        <f t="shared" si="129"/>
        <v>100</v>
      </c>
      <c r="AJ275" s="268">
        <f t="shared" si="130"/>
        <v>100</v>
      </c>
      <c r="AK275" s="506" t="s">
        <v>24419</v>
      </c>
      <c r="AL275" s="286"/>
      <c r="AM275" s="357"/>
      <c r="AN275" s="511"/>
      <c r="AO275" s="357"/>
      <c r="AP275" s="357"/>
      <c r="AQ275" s="286"/>
      <c r="AR275" s="382" t="s">
        <v>24420</v>
      </c>
      <c r="AS275" s="382"/>
      <c r="AT275" s="286"/>
      <c r="AU275" s="286"/>
      <c r="AV275" s="559"/>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c r="BR275" s="170"/>
      <c r="BS275" s="170"/>
      <c r="BT275" s="170"/>
      <c r="BU275" s="170"/>
      <c r="BV275" s="170"/>
      <c r="BW275" s="170"/>
      <c r="BX275" s="170"/>
      <c r="BY275" s="170"/>
      <c r="BZ275" s="170"/>
      <c r="CA275" s="170"/>
      <c r="CB275" s="170"/>
      <c r="CC275" s="170"/>
      <c r="CD275" s="170"/>
      <c r="CE275" s="170"/>
      <c r="CF275" s="170"/>
      <c r="CG275" s="170"/>
      <c r="CH275" s="170"/>
      <c r="CI275" s="170"/>
      <c r="CJ275" s="170"/>
      <c r="CK275" s="170"/>
      <c r="CL275" s="170"/>
      <c r="CM275" s="170"/>
      <c r="CN275" s="170"/>
      <c r="CO275" s="170"/>
      <c r="CP275" s="170"/>
      <c r="CQ275" s="170"/>
      <c r="CR275" s="170"/>
      <c r="CS275" s="170"/>
      <c r="CT275" s="170"/>
      <c r="CU275" s="170"/>
      <c r="CV275" s="170"/>
      <c r="CW275" s="170"/>
      <c r="CX275" s="170"/>
      <c r="CY275" s="170"/>
      <c r="CZ275" s="170"/>
      <c r="DA275" s="170"/>
      <c r="DB275" s="170"/>
      <c r="DC275" s="170"/>
      <c r="DD275" s="170"/>
      <c r="DE275" s="170"/>
      <c r="DF275" s="170"/>
      <c r="DG275" s="170"/>
      <c r="DH275" s="170"/>
      <c r="DI275" s="170"/>
      <c r="DJ275" s="170"/>
      <c r="DK275" s="170"/>
      <c r="DL275" s="170"/>
      <c r="DM275" s="170"/>
      <c r="DN275" s="170"/>
      <c r="DO275" s="170"/>
      <c r="DP275" s="170"/>
      <c r="DQ275" s="170"/>
      <c r="DR275" s="170"/>
      <c r="DS275" s="170"/>
      <c r="DT275" s="170"/>
      <c r="DU275" s="170"/>
      <c r="DV275" s="170"/>
      <c r="DW275" s="170"/>
      <c r="DX275" s="170"/>
      <c r="DY275" s="170"/>
      <c r="DZ275" s="170"/>
      <c r="EA275" s="170"/>
      <c r="EB275" s="170"/>
      <c r="EC275" s="170"/>
      <c r="ED275" s="170"/>
      <c r="EE275" s="170"/>
      <c r="EF275" s="170"/>
      <c r="EG275" s="170"/>
      <c r="EH275" s="170"/>
      <c r="EI275" s="170"/>
      <c r="EJ275" s="170"/>
      <c r="EK275" s="170"/>
      <c r="EL275" s="170"/>
      <c r="EM275" s="170"/>
      <c r="EN275" s="170"/>
      <c r="EO275" s="170"/>
      <c r="EP275" s="170"/>
      <c r="EQ275" s="170"/>
      <c r="ER275" s="170"/>
      <c r="ES275" s="170"/>
      <c r="ET275" s="170"/>
      <c r="EU275" s="170"/>
      <c r="EV275" s="170"/>
      <c r="EW275" s="170"/>
      <c r="EX275" s="170"/>
      <c r="EY275" s="170"/>
      <c r="EZ275" s="170"/>
      <c r="FA275" s="170"/>
      <c r="FB275" s="170"/>
      <c r="FC275" s="170"/>
      <c r="FD275" s="170"/>
      <c r="FE275" s="170"/>
      <c r="FF275" s="170"/>
      <c r="FG275" s="170"/>
      <c r="FH275" s="170"/>
      <c r="FI275" s="170"/>
      <c r="FJ275" s="170"/>
      <c r="FK275" s="170"/>
      <c r="FL275" s="170"/>
      <c r="FM275" s="170"/>
      <c r="FN275" s="170"/>
      <c r="FO275" s="170"/>
      <c r="FP275" s="170"/>
      <c r="FQ275" s="170"/>
      <c r="FR275" s="170"/>
      <c r="FS275" s="170"/>
      <c r="FT275" s="170"/>
      <c r="FU275" s="170"/>
      <c r="FV275" s="170"/>
      <c r="FW275" s="170"/>
      <c r="FX275" s="170"/>
      <c r="FY275" s="170"/>
      <c r="FZ275" s="170"/>
      <c r="GA275" s="170"/>
      <c r="GB275" s="170"/>
      <c r="GC275" s="170"/>
      <c r="GD275" s="170"/>
      <c r="GE275" s="170"/>
      <c r="GF275" s="170"/>
      <c r="GG275" s="170"/>
      <c r="GH275" s="170"/>
      <c r="GI275" s="170"/>
      <c r="GJ275" s="170"/>
      <c r="GK275" s="170"/>
      <c r="GL275" s="170"/>
      <c r="GM275" s="170"/>
      <c r="GN275" s="170"/>
      <c r="GO275" s="170"/>
      <c r="GP275" s="170"/>
      <c r="GQ275" s="170"/>
      <c r="GR275" s="170"/>
      <c r="GS275" s="170"/>
      <c r="GT275" s="170"/>
      <c r="GU275" s="170"/>
      <c r="GV275" s="170"/>
      <c r="GW275" s="170"/>
      <c r="GX275" s="170"/>
      <c r="GY275" s="170"/>
      <c r="GZ275" s="170"/>
      <c r="HA275" s="170"/>
      <c r="HB275" s="170"/>
      <c r="HC275" s="170"/>
      <c r="HD275" s="170"/>
      <c r="HE275" s="170"/>
      <c r="HF275" s="170"/>
      <c r="HG275" s="170"/>
      <c r="HH275" s="170"/>
      <c r="HI275" s="170"/>
      <c r="HJ275" s="170"/>
      <c r="HK275" s="170"/>
      <c r="HL275" s="170"/>
      <c r="HM275" s="170"/>
      <c r="HN275" s="170"/>
      <c r="HO275" s="170"/>
      <c r="HP275" s="170"/>
      <c r="HQ275" s="170"/>
      <c r="HR275" s="170"/>
      <c r="HS275" s="170"/>
      <c r="HT275" s="170"/>
      <c r="HU275" s="170"/>
      <c r="HV275" s="170"/>
      <c r="HW275" s="170"/>
      <c r="HX275" s="170"/>
      <c r="HY275" s="170"/>
      <c r="HZ275" s="170"/>
      <c r="IA275" s="170"/>
      <c r="IB275" s="170"/>
      <c r="IC275" s="170"/>
      <c r="ID275" s="170"/>
      <c r="IE275" s="170"/>
      <c r="IF275" s="170"/>
      <c r="IG275" s="170"/>
      <c r="IH275" s="170"/>
      <c r="II275" s="170"/>
      <c r="IJ275" s="170"/>
      <c r="IK275" s="170"/>
      <c r="IL275" s="170"/>
      <c r="IM275" s="170"/>
      <c r="IN275" s="170"/>
      <c r="IO275" s="170"/>
      <c r="IP275" s="170"/>
      <c r="IQ275" s="170"/>
      <c r="IR275" s="170"/>
      <c r="IS275" s="170"/>
      <c r="IT275" s="170"/>
      <c r="IU275" s="170"/>
      <c r="IV275" s="170"/>
      <c r="IW275" s="170"/>
      <c r="IX275" s="170"/>
      <c r="IY275" s="170"/>
      <c r="IZ275" s="170"/>
      <c r="JA275" s="170"/>
      <c r="JB275" s="170"/>
      <c r="JC275" s="170"/>
      <c r="JD275" s="170"/>
      <c r="JE275" s="170"/>
      <c r="JF275" s="170"/>
      <c r="JG275" s="170"/>
      <c r="JH275" s="170"/>
      <c r="JI275" s="170"/>
      <c r="JJ275" s="170"/>
      <c r="JK275" s="170"/>
      <c r="JL275" s="170"/>
      <c r="JM275" s="170"/>
      <c r="JN275" s="170"/>
      <c r="JO275" s="170"/>
      <c r="JP275" s="170"/>
      <c r="JQ275" s="170"/>
      <c r="JR275" s="170"/>
      <c r="JS275" s="170"/>
      <c r="JT275" s="170"/>
      <c r="JU275" s="170"/>
      <c r="JV275" s="170"/>
      <c r="JW275" s="170"/>
      <c r="JX275" s="170"/>
      <c r="JY275" s="170"/>
      <c r="JZ275" s="170"/>
      <c r="KA275" s="170"/>
      <c r="KB275" s="170"/>
      <c r="KC275" s="170"/>
      <c r="KD275" s="170"/>
      <c r="KE275" s="170"/>
      <c r="KF275" s="170"/>
      <c r="KG275" s="170"/>
      <c r="KH275" s="170"/>
      <c r="KI275" s="170"/>
      <c r="KJ275" s="170"/>
      <c r="KK275" s="170"/>
      <c r="KL275" s="170"/>
      <c r="KM275" s="170"/>
      <c r="KN275" s="170"/>
      <c r="KO275" s="170"/>
      <c r="KP275" s="170"/>
      <c r="KQ275" s="170"/>
      <c r="KR275" s="170"/>
      <c r="KS275" s="170"/>
      <c r="KT275" s="170"/>
      <c r="KU275" s="170"/>
      <c r="KV275" s="170"/>
      <c r="KW275" s="170"/>
      <c r="KX275" s="170"/>
      <c r="KY275" s="170"/>
      <c r="KZ275" s="170"/>
      <c r="LA275" s="170"/>
      <c r="LB275" s="170"/>
      <c r="LC275" s="170"/>
      <c r="LD275" s="170"/>
      <c r="LE275" s="170"/>
      <c r="LF275" s="170"/>
      <c r="LG275" s="170"/>
      <c r="LH275" s="170"/>
      <c r="LI275" s="170"/>
      <c r="LJ275" s="170"/>
      <c r="LK275" s="170"/>
      <c r="LL275" s="170"/>
      <c r="LM275" s="170"/>
      <c r="LN275" s="170"/>
      <c r="LO275" s="170"/>
      <c r="LP275" s="170"/>
      <c r="LQ275" s="170"/>
      <c r="LR275" s="170"/>
      <c r="LS275" s="170"/>
      <c r="LT275" s="170"/>
      <c r="LU275" s="170"/>
      <c r="LV275" s="170"/>
      <c r="LW275" s="170"/>
      <c r="LX275" s="170"/>
      <c r="LY275" s="170"/>
      <c r="LZ275" s="170"/>
      <c r="MA275" s="170"/>
      <c r="MB275" s="170"/>
      <c r="MC275" s="170"/>
      <c r="MD275" s="170"/>
      <c r="ME275" s="170"/>
      <c r="MF275" s="170"/>
      <c r="MG275" s="170"/>
      <c r="MH275" s="170"/>
      <c r="MI275" s="170"/>
      <c r="MJ275" s="170"/>
      <c r="MK275" s="170"/>
      <c r="ML275" s="170"/>
      <c r="MM275" s="170"/>
      <c r="MN275" s="170"/>
      <c r="MO275" s="170"/>
      <c r="MP275" s="170"/>
      <c r="MQ275" s="170"/>
      <c r="MR275" s="170"/>
      <c r="MS275" s="170"/>
      <c r="MT275" s="170"/>
      <c r="MU275" s="170"/>
      <c r="MV275" s="170"/>
      <c r="MW275" s="170"/>
      <c r="MX275" s="170"/>
      <c r="MY275" s="170"/>
      <c r="MZ275" s="170"/>
      <c r="NA275" s="170"/>
      <c r="NB275" s="170"/>
      <c r="NC275" s="170"/>
      <c r="ND275" s="170"/>
      <c r="NE275" s="170"/>
      <c r="NF275" s="170"/>
      <c r="NG275" s="170"/>
      <c r="NH275" s="170"/>
      <c r="NI275" s="170"/>
      <c r="NJ275" s="170"/>
      <c r="NK275" s="170"/>
      <c r="NL275" s="170"/>
      <c r="NM275" s="170"/>
      <c r="NN275" s="170"/>
      <c r="NO275" s="170"/>
      <c r="NP275" s="170"/>
      <c r="NQ275" s="170"/>
      <c r="NR275" s="170"/>
      <c r="NS275" s="170"/>
      <c r="NT275" s="170"/>
      <c r="NU275" s="170"/>
      <c r="NV275" s="170"/>
      <c r="NW275" s="170"/>
      <c r="NX275" s="170"/>
      <c r="NY275" s="170"/>
      <c r="NZ275" s="170"/>
      <c r="OA275" s="170"/>
      <c r="OB275" s="170"/>
      <c r="OC275" s="170"/>
      <c r="OD275" s="170"/>
      <c r="OE275" s="170"/>
      <c r="OF275" s="170"/>
      <c r="OG275" s="170"/>
      <c r="OH275" s="170"/>
      <c r="OI275" s="170"/>
      <c r="OJ275" s="170"/>
      <c r="OK275" s="170"/>
      <c r="OL275" s="170"/>
      <c r="OM275" s="170"/>
      <c r="ON275" s="170"/>
      <c r="OO275" s="170"/>
      <c r="OP275" s="170"/>
      <c r="OQ275" s="170"/>
      <c r="OR275" s="170"/>
      <c r="OS275" s="170"/>
      <c r="OT275" s="170"/>
      <c r="OU275" s="170"/>
      <c r="OV275" s="170"/>
      <c r="OW275" s="170"/>
      <c r="OX275" s="170"/>
      <c r="OY275" s="170"/>
      <c r="OZ275" s="170"/>
      <c r="PA275" s="170"/>
      <c r="PB275" s="170"/>
      <c r="PC275" s="170"/>
      <c r="PD275" s="170"/>
      <c r="PE275" s="170"/>
      <c r="PF275" s="170"/>
      <c r="PG275" s="170"/>
      <c r="PH275" s="170"/>
      <c r="PI275" s="170"/>
      <c r="PJ275" s="170"/>
      <c r="PK275" s="170"/>
      <c r="PL275" s="170"/>
      <c r="PM275" s="170"/>
      <c r="PN275" s="170"/>
      <c r="PO275" s="170"/>
      <c r="PP275" s="170"/>
      <c r="PQ275" s="170"/>
      <c r="PR275" s="170"/>
      <c r="PS275" s="170"/>
      <c r="PT275" s="170"/>
      <c r="PU275" s="170"/>
      <c r="PV275" s="170"/>
      <c r="PW275" s="170"/>
      <c r="PX275" s="170"/>
      <c r="PY275" s="170"/>
      <c r="PZ275" s="170"/>
      <c r="QA275" s="170"/>
      <c r="QB275" s="170"/>
      <c r="QC275" s="170"/>
      <c r="QD275" s="170"/>
      <c r="QE275" s="170"/>
      <c r="QF275" s="170"/>
      <c r="QG275" s="170"/>
      <c r="QH275" s="170"/>
      <c r="QI275" s="170"/>
      <c r="QJ275" s="170"/>
      <c r="QK275" s="170"/>
      <c r="QL275" s="170"/>
      <c r="QM275" s="170"/>
      <c r="QN275" s="170"/>
      <c r="QO275" s="170"/>
      <c r="QP275" s="170"/>
      <c r="QQ275" s="170"/>
      <c r="QR275" s="170"/>
      <c r="QS275" s="170"/>
      <c r="QT275" s="170"/>
      <c r="QU275" s="170"/>
      <c r="QV275" s="170"/>
      <c r="QW275" s="170"/>
      <c r="QX275" s="170"/>
      <c r="QY275" s="170"/>
      <c r="QZ275" s="170"/>
      <c r="RA275" s="170"/>
      <c r="RB275" s="170"/>
      <c r="RC275" s="170"/>
      <c r="RD275" s="170"/>
      <c r="RE275" s="170"/>
      <c r="RF275" s="170"/>
      <c r="RG275" s="170"/>
      <c r="RH275" s="170"/>
      <c r="RI275" s="170"/>
      <c r="RJ275" s="170"/>
      <c r="RK275" s="170"/>
      <c r="RL275" s="170"/>
      <c r="RM275" s="170"/>
      <c r="RN275" s="170"/>
      <c r="RO275" s="170"/>
      <c r="RP275" s="170"/>
      <c r="RQ275" s="170"/>
      <c r="RR275" s="170"/>
      <c r="RS275" s="170"/>
      <c r="RT275" s="170"/>
      <c r="RU275" s="170"/>
      <c r="RV275" s="170"/>
      <c r="RW275" s="170"/>
      <c r="RX275" s="170"/>
      <c r="RY275" s="170"/>
      <c r="RZ275" s="170"/>
      <c r="SA275" s="170"/>
      <c r="SB275" s="170"/>
      <c r="SC275" s="170"/>
      <c r="SD275" s="170"/>
      <c r="SE275" s="170"/>
      <c r="SF275" s="170"/>
      <c r="SG275" s="170"/>
      <c r="SH275" s="170"/>
      <c r="SI275" s="170"/>
      <c r="SJ275" s="170"/>
      <c r="SK275" s="170"/>
      <c r="SL275" s="170"/>
      <c r="SM275" s="170"/>
      <c r="SN275" s="170"/>
      <c r="SO275" s="170"/>
      <c r="SP275" s="170"/>
      <c r="SQ275" s="170"/>
      <c r="SR275" s="170"/>
      <c r="SS275" s="170"/>
      <c r="ST275" s="170"/>
      <c r="SU275" s="170"/>
      <c r="SV275" s="170"/>
      <c r="SW275" s="170"/>
      <c r="SX275" s="170"/>
      <c r="SY275" s="170"/>
      <c r="SZ275" s="170"/>
      <c r="TA275" s="170"/>
      <c r="TB275" s="170"/>
      <c r="TC275" s="170"/>
      <c r="TD275" s="170"/>
      <c r="TE275" s="170"/>
      <c r="TF275" s="170"/>
      <c r="TG275" s="170"/>
      <c r="TH275" s="170"/>
      <c r="TI275" s="170"/>
      <c r="TJ275" s="170"/>
      <c r="TK275" s="170"/>
      <c r="TL275" s="170"/>
      <c r="TM275" s="170"/>
      <c r="TN275" s="170"/>
      <c r="TO275" s="170"/>
      <c r="TP275" s="170"/>
      <c r="TQ275" s="170"/>
      <c r="TR275" s="170"/>
      <c r="TS275" s="170"/>
      <c r="TT275" s="170"/>
      <c r="TU275" s="170"/>
      <c r="TV275" s="170"/>
      <c r="TW275" s="170"/>
      <c r="TX275" s="170"/>
      <c r="TY275" s="170"/>
      <c r="TZ275" s="170"/>
      <c r="UA275" s="170"/>
      <c r="UB275" s="170"/>
      <c r="UC275" s="170"/>
      <c r="UD275" s="170"/>
      <c r="UE275" s="170"/>
      <c r="UF275" s="170"/>
      <c r="UG275" s="170"/>
      <c r="UH275" s="170"/>
      <c r="UI275" s="170"/>
      <c r="UJ275" s="170"/>
      <c r="UK275" s="170"/>
      <c r="UL275" s="170"/>
      <c r="UM275" s="170"/>
      <c r="UN275" s="170"/>
      <c r="UO275" s="170"/>
      <c r="UP275" s="170"/>
      <c r="UQ275" s="170"/>
      <c r="UR275" s="170"/>
      <c r="US275" s="170"/>
      <c r="UT275" s="170"/>
      <c r="UU275" s="170"/>
      <c r="UV275" s="170"/>
      <c r="UW275" s="170"/>
      <c r="UX275" s="170"/>
      <c r="UY275" s="170"/>
      <c r="UZ275" s="170"/>
      <c r="VA275" s="170"/>
      <c r="VB275" s="170"/>
      <c r="VC275" s="170"/>
      <c r="VD275" s="170"/>
      <c r="VE275" s="170"/>
      <c r="VF275" s="170"/>
      <c r="VG275" s="170"/>
      <c r="VH275" s="170"/>
      <c r="VI275" s="170"/>
      <c r="VJ275" s="170"/>
      <c r="VK275" s="170"/>
      <c r="VL275" s="170"/>
      <c r="VM275" s="170"/>
      <c r="VN275" s="170"/>
      <c r="VO275" s="170"/>
      <c r="VP275" s="170"/>
      <c r="VQ275" s="170"/>
      <c r="VR275" s="170"/>
      <c r="VS275" s="170"/>
      <c r="VT275" s="170"/>
      <c r="VU275" s="170"/>
      <c r="VV275" s="170"/>
      <c r="VW275" s="170"/>
      <c r="VX275" s="170"/>
      <c r="VY275" s="170"/>
      <c r="VZ275" s="170"/>
      <c r="WA275" s="170"/>
      <c r="WB275" s="170"/>
      <c r="WC275" s="170"/>
      <c r="WD275" s="170"/>
      <c r="WE275" s="170"/>
      <c r="WF275" s="170"/>
      <c r="WG275" s="170"/>
      <c r="WH275" s="170"/>
      <c r="WI275" s="170"/>
      <c r="WJ275" s="170"/>
      <c r="WK275" s="170"/>
      <c r="WL275" s="170"/>
      <c r="WM275" s="170"/>
      <c r="WN275" s="170"/>
      <c r="WO275" s="170"/>
      <c r="WP275" s="170"/>
      <c r="WQ275" s="170"/>
      <c r="WR275" s="170"/>
      <c r="WS275" s="170"/>
      <c r="WT275" s="170"/>
      <c r="WU275" s="170"/>
      <c r="WV275" s="170"/>
      <c r="WW275" s="170"/>
      <c r="WX275" s="170"/>
      <c r="WY275" s="170"/>
      <c r="WZ275" s="170"/>
      <c r="XA275" s="170"/>
      <c r="XB275" s="170"/>
      <c r="XC275" s="170"/>
      <c r="XD275" s="170"/>
      <c r="XE275" s="170"/>
      <c r="XF275" s="170"/>
      <c r="XG275" s="170"/>
      <c r="XH275" s="170"/>
      <c r="XI275" s="170"/>
      <c r="XJ275" s="170"/>
      <c r="XK275" s="170"/>
      <c r="XL275" s="170"/>
      <c r="XM275" s="170"/>
      <c r="XN275" s="170"/>
      <c r="XO275" s="170"/>
      <c r="XP275" s="170"/>
      <c r="XQ275" s="170"/>
      <c r="XR275" s="170"/>
      <c r="XS275" s="170"/>
      <c r="XT275" s="170"/>
      <c r="XU275" s="170"/>
      <c r="XV275" s="170"/>
      <c r="XW275" s="170"/>
      <c r="XX275" s="170"/>
      <c r="XY275" s="170"/>
      <c r="XZ275" s="170"/>
      <c r="YA275" s="170"/>
      <c r="YB275" s="170"/>
      <c r="YC275" s="170"/>
      <c r="YD275" s="170"/>
      <c r="YE275" s="170"/>
      <c r="YF275" s="170"/>
      <c r="YG275" s="170"/>
      <c r="YH275" s="170"/>
      <c r="YI275" s="170"/>
      <c r="YJ275" s="170"/>
      <c r="YK275" s="170"/>
      <c r="YL275" s="170"/>
      <c r="YM275" s="170"/>
      <c r="YN275" s="170"/>
      <c r="YO275" s="170"/>
      <c r="YP275" s="170"/>
      <c r="YQ275" s="170"/>
      <c r="YR275" s="170"/>
      <c r="YS275" s="170"/>
      <c r="YT275" s="170"/>
      <c r="YU275" s="170"/>
      <c r="YV275" s="170"/>
      <c r="YW275" s="170"/>
      <c r="YX275" s="170"/>
      <c r="YY275" s="170"/>
      <c r="YZ275" s="170"/>
      <c r="ZA275" s="170"/>
      <c r="ZB275" s="170"/>
      <c r="ZC275" s="170"/>
      <c r="ZD275" s="170"/>
      <c r="ZE275" s="170"/>
      <c r="ZF275" s="170"/>
      <c r="ZG275" s="170"/>
      <c r="ZH275" s="170"/>
      <c r="ZI275" s="170"/>
      <c r="ZJ275" s="170"/>
      <c r="ZK275" s="170"/>
      <c r="ZL275" s="170"/>
      <c r="ZM275" s="170"/>
      <c r="ZN275" s="170"/>
      <c r="ZO275" s="170"/>
      <c r="ZP275" s="170"/>
      <c r="ZQ275" s="170"/>
      <c r="ZR275" s="170"/>
      <c r="ZS275" s="170"/>
      <c r="ZT275" s="170"/>
      <c r="ZU275" s="170"/>
      <c r="ZV275" s="170"/>
      <c r="ZW275" s="170"/>
      <c r="ZX275" s="170"/>
      <c r="ZY275" s="170"/>
      <c r="ZZ275" s="170"/>
      <c r="AAA275" s="170"/>
      <c r="AAB275" s="170"/>
      <c r="AAC275" s="170"/>
      <c r="AAD275" s="170"/>
      <c r="AAE275" s="170"/>
      <c r="AAF275" s="170"/>
      <c r="AAG275" s="170"/>
      <c r="AAH275" s="170"/>
      <c r="AAI275" s="170"/>
      <c r="AAJ275" s="170"/>
      <c r="AAK275" s="170"/>
      <c r="AAL275" s="170"/>
      <c r="AAM275" s="170"/>
      <c r="AAN275" s="170"/>
      <c r="AAO275" s="170"/>
      <c r="AAP275" s="170"/>
      <c r="AAQ275" s="170"/>
      <c r="AAR275" s="170"/>
      <c r="AAS275" s="170"/>
      <c r="AAT275" s="170"/>
      <c r="AAU275" s="170"/>
      <c r="AAV275" s="170"/>
      <c r="AAW275" s="170"/>
      <c r="AAX275" s="170"/>
      <c r="AAY275" s="170"/>
      <c r="AAZ275" s="170"/>
      <c r="ABA275" s="170"/>
      <c r="ABB275" s="170"/>
      <c r="ABC275" s="170"/>
      <c r="ABD275" s="170"/>
      <c r="ABE275" s="170"/>
      <c r="ABF275" s="170"/>
      <c r="ABG275" s="170"/>
      <c r="ABH275" s="170"/>
      <c r="ABI275" s="170"/>
      <c r="ABJ275" s="170"/>
      <c r="ABK275" s="170"/>
      <c r="ABL275" s="170"/>
      <c r="ABM275" s="170"/>
      <c r="ABN275" s="170"/>
      <c r="ABO275" s="170"/>
      <c r="ABP275" s="170"/>
      <c r="ABQ275" s="170"/>
      <c r="ABR275" s="170"/>
      <c r="ABS275" s="170"/>
      <c r="ABT275" s="170"/>
      <c r="ABU275" s="170"/>
      <c r="ABV275" s="170"/>
      <c r="ABW275" s="170"/>
      <c r="ABX275" s="170"/>
      <c r="ABY275" s="170"/>
      <c r="ABZ275" s="170"/>
      <c r="ACA275" s="170"/>
      <c r="ACB275" s="170"/>
      <c r="ACC275" s="170"/>
      <c r="ACD275" s="170"/>
      <c r="ACE275" s="170"/>
      <c r="ACF275" s="170"/>
      <c r="ACG275" s="170"/>
      <c r="ACH275" s="170"/>
      <c r="ACI275" s="170"/>
      <c r="ACJ275" s="170"/>
      <c r="ACK275" s="170"/>
      <c r="ACL275" s="170"/>
      <c r="ACM275" s="170"/>
      <c r="ACN275" s="170"/>
      <c r="ACO275" s="170"/>
      <c r="ACP275" s="170"/>
      <c r="ACQ275" s="170"/>
      <c r="ACR275" s="170"/>
      <c r="ACS275" s="170"/>
      <c r="ACT275" s="170"/>
      <c r="ACU275" s="170"/>
      <c r="ACV275" s="170"/>
      <c r="ACW275" s="170"/>
      <c r="ACX275" s="170"/>
      <c r="ACY275" s="170"/>
      <c r="ACZ275" s="170"/>
      <c r="ADA275" s="170"/>
      <c r="ADB275" s="170"/>
      <c r="ADC275" s="170"/>
      <c r="ADD275" s="170"/>
      <c r="ADE275" s="170"/>
      <c r="ADF275" s="170"/>
      <c r="ADG275" s="170"/>
      <c r="ADH275" s="170"/>
      <c r="ADI275" s="170"/>
      <c r="ADJ275" s="170"/>
      <c r="ADK275" s="170"/>
      <c r="ADL275" s="170"/>
      <c r="ADM275" s="170"/>
      <c r="ADN275" s="170"/>
      <c r="ADO275" s="170"/>
      <c r="ADP275" s="170"/>
      <c r="ADQ275" s="170"/>
      <c r="ADR275" s="170"/>
      <c r="ADS275" s="170"/>
      <c r="ADT275" s="170"/>
      <c r="ADU275" s="170"/>
      <c r="ADV275" s="170"/>
      <c r="ADW275" s="170"/>
      <c r="ADX275" s="170"/>
      <c r="ADY275" s="170"/>
      <c r="ADZ275" s="170"/>
      <c r="AEA275" s="170"/>
      <c r="AEB275" s="170"/>
      <c r="AEC275" s="170"/>
      <c r="AED275" s="170"/>
      <c r="AEE275" s="170"/>
      <c r="AEF275" s="170"/>
      <c r="AEG275" s="170"/>
      <c r="AEH275" s="170"/>
      <c r="AEI275" s="170"/>
      <c r="AEJ275" s="170"/>
      <c r="AEK275" s="170"/>
      <c r="AEL275" s="170"/>
      <c r="AEM275" s="170"/>
      <c r="AEN275" s="170"/>
      <c r="AEO275" s="170"/>
      <c r="AEP275" s="170"/>
      <c r="AEQ275" s="170"/>
      <c r="AER275" s="170"/>
      <c r="AES275" s="170"/>
      <c r="AET275" s="170"/>
      <c r="AEU275" s="170"/>
      <c r="AEV275" s="170"/>
      <c r="AEW275" s="170"/>
      <c r="AEX275" s="170"/>
      <c r="AEY275" s="170"/>
      <c r="AEZ275" s="170"/>
      <c r="AFA275" s="170"/>
      <c r="AFB275" s="170"/>
      <c r="AFC275" s="170"/>
      <c r="AFD275" s="170"/>
      <c r="AFE275" s="170"/>
      <c r="AFF275" s="170"/>
      <c r="AFG275" s="170"/>
      <c r="AFH275" s="170"/>
      <c r="AFI275" s="170"/>
      <c r="AFJ275" s="170"/>
      <c r="AFK275" s="170"/>
      <c r="AFL275" s="170"/>
      <c r="AFM275" s="170"/>
      <c r="AFN275" s="170"/>
      <c r="AFO275" s="170"/>
      <c r="AFP275" s="170"/>
      <c r="AFQ275" s="170"/>
      <c r="AFR275" s="170"/>
      <c r="AFS275" s="170"/>
      <c r="AFT275" s="170"/>
      <c r="AFU275" s="170"/>
      <c r="AFV275" s="170"/>
      <c r="AFW275" s="170"/>
      <c r="AFX275" s="170"/>
      <c r="AFY275" s="170"/>
      <c r="AFZ275" s="170"/>
      <c r="AGA275" s="170"/>
      <c r="AGB275" s="170"/>
      <c r="AGC275" s="170"/>
      <c r="AGD275" s="170"/>
      <c r="AGE275" s="170"/>
      <c r="AGF275" s="170"/>
      <c r="AGG275" s="170"/>
      <c r="AGH275" s="170"/>
      <c r="AGI275" s="170"/>
      <c r="AGJ275" s="170"/>
      <c r="AGK275" s="170"/>
      <c r="AGL275" s="170"/>
      <c r="AGM275" s="170"/>
      <c r="AGN275" s="170"/>
      <c r="AGO275" s="170"/>
      <c r="AGP275" s="170"/>
      <c r="AGQ275" s="170"/>
      <c r="AGR275" s="170"/>
      <c r="AGS275" s="170"/>
      <c r="AGT275" s="170"/>
      <c r="AGU275" s="170"/>
      <c r="AGV275" s="170"/>
      <c r="AGW275" s="170"/>
      <c r="AGX275" s="170"/>
      <c r="AGY275" s="170"/>
      <c r="AGZ275" s="170"/>
      <c r="AHA275" s="170"/>
      <c r="AHB275" s="170"/>
      <c r="AHC275" s="170"/>
      <c r="AHD275" s="170"/>
      <c r="AHE275" s="170"/>
      <c r="AHF275" s="170"/>
      <c r="AHG275" s="170"/>
      <c r="AHH275" s="170"/>
      <c r="AHI275" s="170"/>
      <c r="AHJ275" s="170"/>
      <c r="AHK275" s="170"/>
      <c r="AHL275" s="170"/>
      <c r="AHM275" s="170"/>
      <c r="AHN275" s="170"/>
      <c r="AHO275" s="170"/>
      <c r="AHP275" s="170"/>
      <c r="AHQ275" s="170"/>
      <c r="AHR275" s="170"/>
      <c r="AHS275" s="170"/>
      <c r="AHT275" s="170"/>
      <c r="AHU275" s="170"/>
      <c r="AHV275" s="170"/>
      <c r="AHW275" s="170"/>
      <c r="AHX275" s="170"/>
      <c r="AHY275" s="170"/>
      <c r="AHZ275" s="170"/>
      <c r="AIA275" s="170"/>
      <c r="AIB275" s="170"/>
      <c r="AIC275" s="170"/>
      <c r="AID275" s="170"/>
      <c r="AIE275" s="170"/>
      <c r="AIF275" s="170"/>
      <c r="AIG275" s="170"/>
      <c r="AIH275" s="170"/>
      <c r="AII275" s="170"/>
      <c r="AIJ275" s="170"/>
      <c r="AIK275" s="170"/>
      <c r="AIL275" s="170"/>
      <c r="AIM275" s="170"/>
      <c r="AIN275" s="170"/>
      <c r="AIO275" s="170"/>
      <c r="AIP275" s="170"/>
      <c r="AIQ275" s="170"/>
      <c r="AIR275" s="170"/>
      <c r="AIS275" s="170"/>
      <c r="AIT275" s="170"/>
      <c r="AIU275" s="170"/>
      <c r="AIV275" s="170"/>
      <c r="AIW275" s="170"/>
      <c r="AIX275" s="170"/>
      <c r="AIY275" s="170"/>
      <c r="AIZ275" s="170"/>
      <c r="AJA275" s="170"/>
      <c r="AJB275" s="170"/>
      <c r="AJC275" s="170"/>
      <c r="AJD275" s="170"/>
      <c r="AJE275" s="170"/>
      <c r="AJF275" s="170"/>
      <c r="AJG275" s="170"/>
      <c r="AJH275" s="170"/>
      <c r="AJI275" s="170"/>
      <c r="AJJ275" s="170"/>
      <c r="AJK275" s="170"/>
      <c r="AJL275" s="170"/>
      <c r="AJM275" s="170"/>
      <c r="AJN275" s="170"/>
      <c r="AJO275" s="170"/>
      <c r="AJP275" s="170"/>
      <c r="AJQ275" s="170"/>
      <c r="AJR275" s="170"/>
      <c r="AJS275" s="170"/>
      <c r="AJT275" s="170"/>
      <c r="AJU275" s="170"/>
      <c r="AJV275" s="170"/>
      <c r="AJW275" s="170"/>
      <c r="AJX275" s="170"/>
      <c r="AJY275" s="170"/>
      <c r="AJZ275" s="170"/>
      <c r="AKA275" s="170"/>
      <c r="AKB275" s="170"/>
      <c r="AKC275" s="170"/>
      <c r="AKD275" s="170"/>
      <c r="AKE275" s="170"/>
      <c r="AKF275" s="170"/>
      <c r="AKG275" s="170"/>
      <c r="AKH275" s="170"/>
      <c r="AKI275" s="170"/>
      <c r="AKJ275" s="170"/>
      <c r="AKK275" s="170"/>
      <c r="AKL275" s="170"/>
      <c r="AKM275" s="170"/>
      <c r="AKN275" s="170"/>
      <c r="AKO275" s="170"/>
      <c r="AKP275" s="170"/>
      <c r="AKQ275" s="170"/>
      <c r="AKR275" s="170"/>
      <c r="AKS275" s="170"/>
      <c r="AKT275" s="170"/>
      <c r="AKU275" s="170"/>
      <c r="AKV275" s="170"/>
      <c r="AKW275" s="170"/>
      <c r="AKX275" s="170"/>
      <c r="AKY275" s="170"/>
      <c r="AKZ275" s="170"/>
      <c r="ALA275" s="170"/>
      <c r="ALB275" s="170"/>
      <c r="ALC275" s="170"/>
      <c r="ALD275" s="170"/>
      <c r="ALE275" s="170"/>
      <c r="ALF275" s="170"/>
      <c r="ALG275" s="170"/>
      <c r="ALH275" s="170"/>
      <c r="ALI275" s="170"/>
      <c r="ALJ275" s="170"/>
      <c r="ALK275" s="170"/>
      <c r="ALL275" s="170"/>
      <c r="ALM275" s="170"/>
      <c r="ALN275" s="170"/>
      <c r="ALO275" s="170"/>
      <c r="ALP275" s="170"/>
      <c r="ALQ275" s="170"/>
      <c r="ALR275" s="170"/>
      <c r="ALS275" s="170"/>
      <c r="ALT275" s="170"/>
      <c r="ALU275" s="170"/>
      <c r="ALV275" s="170"/>
      <c r="ALW275" s="170"/>
      <c r="ALX275" s="170"/>
      <c r="ALY275" s="170"/>
      <c r="ALZ275" s="170"/>
      <c r="AMA275" s="170"/>
      <c r="AMB275" s="170"/>
      <c r="AMC275" s="170"/>
      <c r="AMD275" s="170"/>
      <c r="AME275" s="170"/>
      <c r="AMF275" s="170"/>
      <c r="AMG275" s="170"/>
      <c r="AMH275" s="170"/>
      <c r="AMI275" s="170"/>
      <c r="AMJ275" s="170"/>
    </row>
    <row r="276" spans="1:1025" x14ac:dyDescent="0.25">
      <c r="A276" s="372" t="s">
        <v>952</v>
      </c>
      <c r="B276" s="257">
        <v>276</v>
      </c>
      <c r="C276" s="258" t="s">
        <v>953</v>
      </c>
      <c r="D276" s="290" t="s">
        <v>954</v>
      </c>
      <c r="E276" s="277" t="s">
        <v>766</v>
      </c>
      <c r="F276" s="291"/>
      <c r="G276" s="280"/>
      <c r="H276" s="280"/>
      <c r="I276" s="492" t="s">
        <v>750</v>
      </c>
      <c r="J276" s="292">
        <v>2</v>
      </c>
      <c r="K276" s="293">
        <v>2</v>
      </c>
      <c r="L276" s="293"/>
      <c r="M276" s="293"/>
      <c r="N276" s="293"/>
      <c r="O276" s="379"/>
      <c r="P276" s="393">
        <v>335</v>
      </c>
      <c r="Q276" s="293"/>
      <c r="R276" s="293"/>
      <c r="S276" s="293"/>
      <c r="T276" s="293"/>
      <c r="U276" s="293"/>
      <c r="V276" s="293"/>
      <c r="W276" s="283">
        <f t="shared" si="113"/>
        <v>100</v>
      </c>
      <c r="X276" s="283">
        <f t="shared" si="125"/>
        <v>100</v>
      </c>
      <c r="Y276" s="283">
        <f t="shared" si="126"/>
        <v>20</v>
      </c>
      <c r="Z276" s="283">
        <f t="shared" si="114"/>
        <v>100</v>
      </c>
      <c r="AA276" s="283">
        <f t="shared" si="115"/>
        <v>100</v>
      </c>
      <c r="AB276" s="287">
        <f t="shared" si="116"/>
        <v>100</v>
      </c>
      <c r="AC276" s="287">
        <f t="shared" si="117"/>
        <v>100</v>
      </c>
      <c r="AD276" s="287">
        <f t="shared" si="118"/>
        <v>100</v>
      </c>
      <c r="AE276" s="284">
        <f t="shared" si="124"/>
        <v>100</v>
      </c>
      <c r="AF276" s="284">
        <f t="shared" si="123"/>
        <v>100</v>
      </c>
      <c r="AG276" s="268">
        <f t="shared" si="127"/>
        <v>10</v>
      </c>
      <c r="AH276" s="268">
        <f t="shared" si="128"/>
        <v>10</v>
      </c>
      <c r="AI276" s="268">
        <f t="shared" si="129"/>
        <v>100</v>
      </c>
      <c r="AJ276" s="268">
        <f t="shared" si="130"/>
        <v>100</v>
      </c>
      <c r="AK276" s="501" t="s">
        <v>750</v>
      </c>
      <c r="AL276" s="379">
        <v>1</v>
      </c>
      <c r="AM276" s="293"/>
      <c r="AN276" s="511"/>
      <c r="AO276" s="357"/>
      <c r="AP276" s="357"/>
      <c r="AQ276" s="286"/>
      <c r="AR276" s="382" t="s">
        <v>24421</v>
      </c>
      <c r="AS276" s="382"/>
      <c r="AT276" s="286"/>
      <c r="AU276" s="286"/>
      <c r="AV276" s="111"/>
    </row>
    <row r="277" spans="1:1025" x14ac:dyDescent="0.25">
      <c r="A277" s="372" t="s">
        <v>955</v>
      </c>
      <c r="B277" s="257">
        <v>277</v>
      </c>
      <c r="C277" s="258" t="s">
        <v>956</v>
      </c>
      <c r="D277" s="290" t="s">
        <v>957</v>
      </c>
      <c r="E277" s="286"/>
      <c r="F277" s="291">
        <v>4</v>
      </c>
      <c r="G277" s="280"/>
      <c r="H277" s="280"/>
      <c r="I277" s="492" t="s">
        <v>750</v>
      </c>
      <c r="J277" s="292">
        <v>2</v>
      </c>
      <c r="K277" s="293">
        <v>2</v>
      </c>
      <c r="L277" s="293"/>
      <c r="M277" s="293"/>
      <c r="N277" s="293"/>
      <c r="O277" s="379"/>
      <c r="P277" s="393">
        <v>335</v>
      </c>
      <c r="Q277" s="293"/>
      <c r="R277" s="293"/>
      <c r="S277" s="293"/>
      <c r="T277" s="293"/>
      <c r="U277" s="293"/>
      <c r="V277" s="293"/>
      <c r="W277" s="283">
        <f t="shared" si="113"/>
        <v>100</v>
      </c>
      <c r="X277" s="283">
        <f t="shared" si="125"/>
        <v>100</v>
      </c>
      <c r="Y277" s="283">
        <f t="shared" si="126"/>
        <v>20</v>
      </c>
      <c r="Z277" s="283">
        <f t="shared" si="114"/>
        <v>100</v>
      </c>
      <c r="AA277" s="283">
        <f t="shared" si="115"/>
        <v>100</v>
      </c>
      <c r="AB277" s="287">
        <f t="shared" si="116"/>
        <v>100</v>
      </c>
      <c r="AC277" s="287">
        <f t="shared" si="117"/>
        <v>100</v>
      </c>
      <c r="AD277" s="287">
        <f t="shared" si="118"/>
        <v>100</v>
      </c>
      <c r="AE277" s="284">
        <f t="shared" ref="AE277:AE308" si="131">IF(L277=0,100,IF(L277=1,1,IF(L277="1B",1,IF(L277="1A",0.1,100))))</f>
        <v>100</v>
      </c>
      <c r="AF277" s="284">
        <f t="shared" si="123"/>
        <v>100</v>
      </c>
      <c r="AG277" s="268">
        <f t="shared" si="127"/>
        <v>10</v>
      </c>
      <c r="AH277" s="268">
        <f t="shared" si="128"/>
        <v>10</v>
      </c>
      <c r="AI277" s="268">
        <f t="shared" si="129"/>
        <v>100</v>
      </c>
      <c r="AJ277" s="268">
        <f t="shared" si="130"/>
        <v>100</v>
      </c>
      <c r="AK277" s="501" t="s">
        <v>750</v>
      </c>
      <c r="AL277" s="293"/>
      <c r="AM277" s="293"/>
      <c r="AN277" s="511"/>
      <c r="AO277" s="357"/>
      <c r="AP277" s="357"/>
      <c r="AQ277" s="286"/>
      <c r="AR277" s="382" t="s">
        <v>24422</v>
      </c>
      <c r="AS277" s="382"/>
      <c r="AT277" s="286"/>
      <c r="AU277" s="286"/>
      <c r="AV277" s="111"/>
    </row>
    <row r="278" spans="1:1025" x14ac:dyDescent="0.25">
      <c r="A278" s="444" t="s">
        <v>958</v>
      </c>
      <c r="B278" s="257">
        <v>278</v>
      </c>
      <c r="C278" s="401" t="s">
        <v>959</v>
      </c>
      <c r="D278" s="445" t="s">
        <v>960</v>
      </c>
      <c r="E278" s="286"/>
      <c r="F278" s="291"/>
      <c r="G278" s="280"/>
      <c r="H278" s="280"/>
      <c r="I278" s="492">
        <v>50</v>
      </c>
      <c r="J278" s="292"/>
      <c r="K278" s="293"/>
      <c r="L278" s="379">
        <v>2</v>
      </c>
      <c r="M278" s="293"/>
      <c r="N278" s="293"/>
      <c r="O278" s="293"/>
      <c r="P278" s="293"/>
      <c r="Q278" s="293"/>
      <c r="R278" s="293"/>
      <c r="S278" s="293"/>
      <c r="T278" s="293"/>
      <c r="U278" s="293"/>
      <c r="V278" s="293"/>
      <c r="W278" s="283">
        <f t="shared" si="113"/>
        <v>100</v>
      </c>
      <c r="X278" s="283">
        <f t="shared" si="125"/>
        <v>100</v>
      </c>
      <c r="Y278" s="283">
        <f t="shared" si="126"/>
        <v>100</v>
      </c>
      <c r="Z278" s="283">
        <f t="shared" si="114"/>
        <v>100</v>
      </c>
      <c r="AA278" s="283">
        <f t="shared" si="115"/>
        <v>100</v>
      </c>
      <c r="AB278" s="287">
        <f t="shared" si="116"/>
        <v>100</v>
      </c>
      <c r="AC278" s="287">
        <f t="shared" si="117"/>
        <v>100</v>
      </c>
      <c r="AD278" s="287">
        <f t="shared" si="118"/>
        <v>100</v>
      </c>
      <c r="AE278" s="284">
        <f t="shared" si="131"/>
        <v>100</v>
      </c>
      <c r="AF278" s="284">
        <f t="shared" si="123"/>
        <v>100</v>
      </c>
      <c r="AG278" s="268">
        <f t="shared" si="127"/>
        <v>100</v>
      </c>
      <c r="AH278" s="268">
        <f t="shared" si="128"/>
        <v>100</v>
      </c>
      <c r="AI278" s="268">
        <f t="shared" si="129"/>
        <v>100</v>
      </c>
      <c r="AJ278" s="268">
        <f t="shared" si="130"/>
        <v>100</v>
      </c>
      <c r="AK278" s="506" t="s">
        <v>24423</v>
      </c>
      <c r="AL278" s="286"/>
      <c r="AM278" s="357">
        <v>3</v>
      </c>
      <c r="AN278" s="511"/>
      <c r="AO278" s="357"/>
      <c r="AP278" s="357"/>
      <c r="AQ278" s="286"/>
      <c r="AR278" s="356" t="s">
        <v>24424</v>
      </c>
      <c r="AS278" s="382"/>
      <c r="AT278" s="286"/>
      <c r="AU278" s="286"/>
      <c r="AV278" s="111"/>
    </row>
    <row r="279" spans="1:1025" x14ac:dyDescent="0.25">
      <c r="A279" s="372" t="s">
        <v>961</v>
      </c>
      <c r="B279" s="257">
        <v>279</v>
      </c>
      <c r="C279" s="258" t="s">
        <v>962</v>
      </c>
      <c r="D279" s="290" t="s">
        <v>963</v>
      </c>
      <c r="E279" s="286"/>
      <c r="F279" s="291">
        <v>4</v>
      </c>
      <c r="G279" s="280"/>
      <c r="H279" s="280"/>
      <c r="I279" s="492">
        <v>3.13</v>
      </c>
      <c r="J279" s="292">
        <v>2</v>
      </c>
      <c r="K279" s="293"/>
      <c r="L279" s="293"/>
      <c r="M279" s="293"/>
      <c r="N279" s="293"/>
      <c r="O279" s="293"/>
      <c r="P279" s="293"/>
      <c r="Q279" s="293"/>
      <c r="R279" s="293">
        <v>2</v>
      </c>
      <c r="S279" s="293"/>
      <c r="T279" s="293"/>
      <c r="U279" s="293"/>
      <c r="V279" s="293"/>
      <c r="W279" s="283">
        <f t="shared" si="113"/>
        <v>100</v>
      </c>
      <c r="X279" s="283">
        <f t="shared" si="125"/>
        <v>100</v>
      </c>
      <c r="Y279" s="283">
        <f t="shared" si="126"/>
        <v>100</v>
      </c>
      <c r="Z279" s="283">
        <f t="shared" si="114"/>
        <v>100</v>
      </c>
      <c r="AA279" s="283">
        <f t="shared" si="115"/>
        <v>100</v>
      </c>
      <c r="AB279" s="287">
        <f t="shared" si="116"/>
        <v>1</v>
      </c>
      <c r="AC279" s="287">
        <f t="shared" si="117"/>
        <v>100</v>
      </c>
      <c r="AD279" s="287">
        <f t="shared" si="118"/>
        <v>100</v>
      </c>
      <c r="AE279" s="284">
        <f t="shared" si="131"/>
        <v>100</v>
      </c>
      <c r="AF279" s="284">
        <f t="shared" si="123"/>
        <v>100</v>
      </c>
      <c r="AG279" s="268">
        <f t="shared" si="127"/>
        <v>100</v>
      </c>
      <c r="AH279" s="268">
        <f t="shared" si="128"/>
        <v>10</v>
      </c>
      <c r="AI279" s="268">
        <f t="shared" si="129"/>
        <v>100</v>
      </c>
      <c r="AJ279" s="268">
        <f t="shared" si="130"/>
        <v>100</v>
      </c>
      <c r="AK279" s="506" t="s">
        <v>1165</v>
      </c>
      <c r="AL279" s="286"/>
      <c r="AM279" s="357">
        <v>3</v>
      </c>
      <c r="AN279" s="511"/>
      <c r="AO279" s="357"/>
      <c r="AP279" s="357"/>
      <c r="AQ279" s="286"/>
      <c r="AR279" s="382" t="s">
        <v>24425</v>
      </c>
      <c r="AS279" s="382"/>
      <c r="AT279" s="286"/>
      <c r="AU279" s="286"/>
      <c r="AV279" s="111"/>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c r="BR279" s="170"/>
      <c r="BS279" s="170"/>
      <c r="BT279" s="170"/>
      <c r="BU279" s="170"/>
      <c r="BV279" s="170"/>
      <c r="BW279" s="170"/>
      <c r="BX279" s="170"/>
      <c r="BY279" s="170"/>
      <c r="BZ279" s="170"/>
      <c r="CA279" s="170"/>
      <c r="CB279" s="170"/>
      <c r="CC279" s="170"/>
      <c r="CD279" s="170"/>
      <c r="CE279" s="170"/>
      <c r="CF279" s="170"/>
      <c r="CG279" s="170"/>
      <c r="CH279" s="170"/>
      <c r="CI279" s="170"/>
      <c r="CJ279" s="170"/>
      <c r="CK279" s="170"/>
      <c r="CL279" s="170"/>
      <c r="CM279" s="170"/>
      <c r="CN279" s="170"/>
      <c r="CO279" s="170"/>
      <c r="CP279" s="170"/>
      <c r="CQ279" s="170"/>
      <c r="CR279" s="170"/>
      <c r="CS279" s="170"/>
      <c r="CT279" s="170"/>
      <c r="CU279" s="170"/>
      <c r="CV279" s="170"/>
      <c r="CW279" s="170"/>
      <c r="CX279" s="170"/>
      <c r="CY279" s="170"/>
      <c r="CZ279" s="170"/>
      <c r="DA279" s="170"/>
      <c r="DB279" s="170"/>
      <c r="DC279" s="170"/>
      <c r="DD279" s="170"/>
      <c r="DE279" s="170"/>
      <c r="DF279" s="170"/>
      <c r="DG279" s="170"/>
      <c r="DH279" s="170"/>
      <c r="DI279" s="170"/>
      <c r="DJ279" s="170"/>
      <c r="DK279" s="170"/>
      <c r="DL279" s="170"/>
      <c r="DM279" s="170"/>
      <c r="DN279" s="170"/>
      <c r="DO279" s="170"/>
      <c r="DP279" s="170"/>
      <c r="DQ279" s="170"/>
      <c r="DR279" s="170"/>
      <c r="DS279" s="170"/>
      <c r="DT279" s="170"/>
      <c r="DU279" s="170"/>
      <c r="DV279" s="170"/>
      <c r="DW279" s="170"/>
      <c r="DX279" s="170"/>
      <c r="DY279" s="170"/>
      <c r="DZ279" s="170"/>
      <c r="EA279" s="170"/>
      <c r="EB279" s="170"/>
      <c r="EC279" s="170"/>
      <c r="ED279" s="170"/>
      <c r="EE279" s="170"/>
      <c r="EF279" s="170"/>
      <c r="EG279" s="170"/>
      <c r="EH279" s="170"/>
      <c r="EI279" s="170"/>
      <c r="EJ279" s="170"/>
      <c r="EK279" s="170"/>
      <c r="EL279" s="170"/>
      <c r="EM279" s="170"/>
      <c r="EN279" s="170"/>
      <c r="EO279" s="170"/>
      <c r="EP279" s="170"/>
      <c r="EQ279" s="170"/>
      <c r="ER279" s="170"/>
      <c r="ES279" s="170"/>
      <c r="ET279" s="170"/>
      <c r="EU279" s="170"/>
      <c r="EV279" s="170"/>
      <c r="EW279" s="170"/>
      <c r="EX279" s="170"/>
      <c r="EY279" s="170"/>
      <c r="EZ279" s="170"/>
      <c r="FA279" s="170"/>
      <c r="FB279" s="170"/>
      <c r="FC279" s="170"/>
      <c r="FD279" s="170"/>
      <c r="FE279" s="170"/>
      <c r="FF279" s="170"/>
      <c r="FG279" s="170"/>
      <c r="FH279" s="170"/>
      <c r="FI279" s="170"/>
      <c r="FJ279" s="170"/>
      <c r="FK279" s="170"/>
      <c r="FL279" s="170"/>
      <c r="FM279" s="170"/>
      <c r="FN279" s="170"/>
      <c r="FO279" s="170"/>
      <c r="FP279" s="170"/>
      <c r="FQ279" s="170"/>
      <c r="FR279" s="170"/>
      <c r="FS279" s="170"/>
      <c r="FT279" s="170"/>
      <c r="FU279" s="170"/>
      <c r="FV279" s="170"/>
      <c r="FW279" s="170"/>
      <c r="FX279" s="170"/>
      <c r="FY279" s="170"/>
      <c r="FZ279" s="170"/>
      <c r="GA279" s="170"/>
      <c r="GB279" s="170"/>
      <c r="GC279" s="170"/>
      <c r="GD279" s="170"/>
      <c r="GE279" s="170"/>
      <c r="GF279" s="170"/>
      <c r="GG279" s="170"/>
      <c r="GH279" s="170"/>
      <c r="GI279" s="170"/>
      <c r="GJ279" s="170"/>
      <c r="GK279" s="170"/>
      <c r="GL279" s="170"/>
      <c r="GM279" s="170"/>
      <c r="GN279" s="170"/>
      <c r="GO279" s="170"/>
      <c r="GP279" s="170"/>
      <c r="GQ279" s="170"/>
      <c r="GR279" s="170"/>
      <c r="GS279" s="170"/>
      <c r="GT279" s="170"/>
      <c r="GU279" s="170"/>
      <c r="GV279" s="170"/>
      <c r="GW279" s="170"/>
      <c r="GX279" s="170"/>
      <c r="GY279" s="170"/>
      <c r="GZ279" s="170"/>
      <c r="HA279" s="170"/>
      <c r="HB279" s="170"/>
      <c r="HC279" s="170"/>
      <c r="HD279" s="170"/>
      <c r="HE279" s="170"/>
      <c r="HF279" s="170"/>
      <c r="HG279" s="170"/>
      <c r="HH279" s="170"/>
      <c r="HI279" s="170"/>
      <c r="HJ279" s="170"/>
      <c r="HK279" s="170"/>
      <c r="HL279" s="170"/>
      <c r="HM279" s="170"/>
      <c r="HN279" s="170"/>
      <c r="HO279" s="170"/>
      <c r="HP279" s="170"/>
      <c r="HQ279" s="170"/>
      <c r="HR279" s="170"/>
      <c r="HS279" s="170"/>
      <c r="HT279" s="170"/>
      <c r="HU279" s="170"/>
      <c r="HV279" s="170"/>
      <c r="HW279" s="170"/>
      <c r="HX279" s="170"/>
      <c r="HY279" s="170"/>
      <c r="HZ279" s="170"/>
      <c r="IA279" s="170"/>
      <c r="IB279" s="170"/>
      <c r="IC279" s="170"/>
      <c r="ID279" s="170"/>
      <c r="IE279" s="170"/>
      <c r="IF279" s="170"/>
      <c r="IG279" s="170"/>
      <c r="IH279" s="170"/>
      <c r="II279" s="170"/>
      <c r="IJ279" s="170"/>
      <c r="IK279" s="170"/>
      <c r="IL279" s="170"/>
      <c r="IM279" s="170"/>
      <c r="IN279" s="170"/>
      <c r="IO279" s="170"/>
      <c r="IP279" s="170"/>
      <c r="IQ279" s="170"/>
      <c r="IR279" s="170"/>
      <c r="IS279" s="170"/>
      <c r="IT279" s="170"/>
      <c r="IU279" s="170"/>
      <c r="IV279" s="170"/>
      <c r="IW279" s="170"/>
      <c r="IX279" s="170"/>
      <c r="IY279" s="170"/>
      <c r="IZ279" s="170"/>
      <c r="JA279" s="170"/>
      <c r="JB279" s="170"/>
      <c r="JC279" s="170"/>
      <c r="JD279" s="170"/>
      <c r="JE279" s="170"/>
      <c r="JF279" s="170"/>
      <c r="JG279" s="170"/>
      <c r="JH279" s="170"/>
      <c r="JI279" s="170"/>
      <c r="JJ279" s="170"/>
      <c r="JK279" s="170"/>
      <c r="JL279" s="170"/>
      <c r="JM279" s="170"/>
      <c r="JN279" s="170"/>
      <c r="JO279" s="170"/>
      <c r="JP279" s="170"/>
      <c r="JQ279" s="170"/>
      <c r="JR279" s="170"/>
      <c r="JS279" s="170"/>
      <c r="JT279" s="170"/>
      <c r="JU279" s="170"/>
      <c r="JV279" s="170"/>
      <c r="JW279" s="170"/>
      <c r="JX279" s="170"/>
      <c r="JY279" s="170"/>
      <c r="JZ279" s="170"/>
      <c r="KA279" s="170"/>
      <c r="KB279" s="170"/>
      <c r="KC279" s="170"/>
      <c r="KD279" s="170"/>
      <c r="KE279" s="170"/>
      <c r="KF279" s="170"/>
      <c r="KG279" s="170"/>
      <c r="KH279" s="170"/>
      <c r="KI279" s="170"/>
      <c r="KJ279" s="170"/>
      <c r="KK279" s="170"/>
      <c r="KL279" s="170"/>
      <c r="KM279" s="170"/>
      <c r="KN279" s="170"/>
      <c r="KO279" s="170"/>
      <c r="KP279" s="170"/>
      <c r="KQ279" s="170"/>
      <c r="KR279" s="170"/>
      <c r="KS279" s="170"/>
      <c r="KT279" s="170"/>
      <c r="KU279" s="170"/>
      <c r="KV279" s="170"/>
      <c r="KW279" s="170"/>
      <c r="KX279" s="170"/>
      <c r="KY279" s="170"/>
      <c r="KZ279" s="170"/>
      <c r="LA279" s="170"/>
      <c r="LB279" s="170"/>
      <c r="LC279" s="170"/>
      <c r="LD279" s="170"/>
      <c r="LE279" s="170"/>
      <c r="LF279" s="170"/>
      <c r="LG279" s="170"/>
      <c r="LH279" s="170"/>
      <c r="LI279" s="170"/>
      <c r="LJ279" s="170"/>
      <c r="LK279" s="170"/>
      <c r="LL279" s="170"/>
      <c r="LM279" s="170"/>
      <c r="LN279" s="170"/>
      <c r="LO279" s="170"/>
      <c r="LP279" s="170"/>
      <c r="LQ279" s="170"/>
      <c r="LR279" s="170"/>
      <c r="LS279" s="170"/>
      <c r="LT279" s="170"/>
      <c r="LU279" s="170"/>
      <c r="LV279" s="170"/>
      <c r="LW279" s="170"/>
      <c r="LX279" s="170"/>
      <c r="LY279" s="170"/>
      <c r="LZ279" s="170"/>
      <c r="MA279" s="170"/>
      <c r="MB279" s="170"/>
      <c r="MC279" s="170"/>
      <c r="MD279" s="170"/>
      <c r="ME279" s="170"/>
      <c r="MF279" s="170"/>
      <c r="MG279" s="170"/>
      <c r="MH279" s="170"/>
      <c r="MI279" s="170"/>
      <c r="MJ279" s="170"/>
      <c r="MK279" s="170"/>
      <c r="ML279" s="170"/>
      <c r="MM279" s="170"/>
      <c r="MN279" s="170"/>
      <c r="MO279" s="170"/>
      <c r="MP279" s="170"/>
      <c r="MQ279" s="170"/>
      <c r="MR279" s="170"/>
      <c r="MS279" s="170"/>
      <c r="MT279" s="170"/>
      <c r="MU279" s="170"/>
      <c r="MV279" s="170"/>
      <c r="MW279" s="170"/>
      <c r="MX279" s="170"/>
      <c r="MY279" s="170"/>
      <c r="MZ279" s="170"/>
      <c r="NA279" s="170"/>
      <c r="NB279" s="170"/>
      <c r="NC279" s="170"/>
      <c r="ND279" s="170"/>
      <c r="NE279" s="170"/>
      <c r="NF279" s="170"/>
      <c r="NG279" s="170"/>
      <c r="NH279" s="170"/>
      <c r="NI279" s="170"/>
      <c r="NJ279" s="170"/>
      <c r="NK279" s="170"/>
      <c r="NL279" s="170"/>
      <c r="NM279" s="170"/>
      <c r="NN279" s="170"/>
      <c r="NO279" s="170"/>
      <c r="NP279" s="170"/>
      <c r="NQ279" s="170"/>
      <c r="NR279" s="170"/>
      <c r="NS279" s="170"/>
      <c r="NT279" s="170"/>
      <c r="NU279" s="170"/>
      <c r="NV279" s="170"/>
      <c r="NW279" s="170"/>
      <c r="NX279" s="170"/>
      <c r="NY279" s="170"/>
      <c r="NZ279" s="170"/>
      <c r="OA279" s="170"/>
      <c r="OB279" s="170"/>
      <c r="OC279" s="170"/>
      <c r="OD279" s="170"/>
      <c r="OE279" s="170"/>
      <c r="OF279" s="170"/>
      <c r="OG279" s="170"/>
      <c r="OH279" s="170"/>
      <c r="OI279" s="170"/>
      <c r="OJ279" s="170"/>
      <c r="OK279" s="170"/>
      <c r="OL279" s="170"/>
      <c r="OM279" s="170"/>
      <c r="ON279" s="170"/>
      <c r="OO279" s="170"/>
      <c r="OP279" s="170"/>
      <c r="OQ279" s="170"/>
      <c r="OR279" s="170"/>
      <c r="OS279" s="170"/>
      <c r="OT279" s="170"/>
      <c r="OU279" s="170"/>
      <c r="OV279" s="170"/>
      <c r="OW279" s="170"/>
      <c r="OX279" s="170"/>
      <c r="OY279" s="170"/>
      <c r="OZ279" s="170"/>
      <c r="PA279" s="170"/>
      <c r="PB279" s="170"/>
      <c r="PC279" s="170"/>
      <c r="PD279" s="170"/>
      <c r="PE279" s="170"/>
      <c r="PF279" s="170"/>
      <c r="PG279" s="170"/>
      <c r="PH279" s="170"/>
      <c r="PI279" s="170"/>
      <c r="PJ279" s="170"/>
      <c r="PK279" s="170"/>
      <c r="PL279" s="170"/>
      <c r="PM279" s="170"/>
      <c r="PN279" s="170"/>
      <c r="PO279" s="170"/>
      <c r="PP279" s="170"/>
      <c r="PQ279" s="170"/>
      <c r="PR279" s="170"/>
      <c r="PS279" s="170"/>
      <c r="PT279" s="170"/>
      <c r="PU279" s="170"/>
      <c r="PV279" s="170"/>
      <c r="PW279" s="170"/>
      <c r="PX279" s="170"/>
      <c r="PY279" s="170"/>
      <c r="PZ279" s="170"/>
      <c r="QA279" s="170"/>
      <c r="QB279" s="170"/>
      <c r="QC279" s="170"/>
      <c r="QD279" s="170"/>
      <c r="QE279" s="170"/>
      <c r="QF279" s="170"/>
      <c r="QG279" s="170"/>
      <c r="QH279" s="170"/>
      <c r="QI279" s="170"/>
      <c r="QJ279" s="170"/>
      <c r="QK279" s="170"/>
      <c r="QL279" s="170"/>
      <c r="QM279" s="170"/>
      <c r="QN279" s="170"/>
      <c r="QO279" s="170"/>
      <c r="QP279" s="170"/>
      <c r="QQ279" s="170"/>
      <c r="QR279" s="170"/>
      <c r="QS279" s="170"/>
      <c r="QT279" s="170"/>
      <c r="QU279" s="170"/>
      <c r="QV279" s="170"/>
      <c r="QW279" s="170"/>
      <c r="QX279" s="170"/>
      <c r="QY279" s="170"/>
      <c r="QZ279" s="170"/>
      <c r="RA279" s="170"/>
      <c r="RB279" s="170"/>
      <c r="RC279" s="170"/>
      <c r="RD279" s="170"/>
      <c r="RE279" s="170"/>
      <c r="RF279" s="170"/>
      <c r="RG279" s="170"/>
      <c r="RH279" s="170"/>
      <c r="RI279" s="170"/>
      <c r="RJ279" s="170"/>
      <c r="RK279" s="170"/>
      <c r="RL279" s="170"/>
      <c r="RM279" s="170"/>
      <c r="RN279" s="170"/>
      <c r="RO279" s="170"/>
      <c r="RP279" s="170"/>
      <c r="RQ279" s="170"/>
      <c r="RR279" s="170"/>
      <c r="RS279" s="170"/>
      <c r="RT279" s="170"/>
      <c r="RU279" s="170"/>
      <c r="RV279" s="170"/>
      <c r="RW279" s="170"/>
      <c r="RX279" s="170"/>
      <c r="RY279" s="170"/>
      <c r="RZ279" s="170"/>
      <c r="SA279" s="170"/>
      <c r="SB279" s="170"/>
      <c r="SC279" s="170"/>
      <c r="SD279" s="170"/>
      <c r="SE279" s="170"/>
      <c r="SF279" s="170"/>
      <c r="SG279" s="170"/>
      <c r="SH279" s="170"/>
      <c r="SI279" s="170"/>
      <c r="SJ279" s="170"/>
      <c r="SK279" s="170"/>
      <c r="SL279" s="170"/>
      <c r="SM279" s="170"/>
      <c r="SN279" s="170"/>
      <c r="SO279" s="170"/>
      <c r="SP279" s="170"/>
      <c r="SQ279" s="170"/>
      <c r="SR279" s="170"/>
      <c r="SS279" s="170"/>
      <c r="ST279" s="170"/>
      <c r="SU279" s="170"/>
      <c r="SV279" s="170"/>
      <c r="SW279" s="170"/>
      <c r="SX279" s="170"/>
      <c r="SY279" s="170"/>
      <c r="SZ279" s="170"/>
      <c r="TA279" s="170"/>
      <c r="TB279" s="170"/>
      <c r="TC279" s="170"/>
      <c r="TD279" s="170"/>
      <c r="TE279" s="170"/>
      <c r="TF279" s="170"/>
      <c r="TG279" s="170"/>
      <c r="TH279" s="170"/>
      <c r="TI279" s="170"/>
      <c r="TJ279" s="170"/>
      <c r="TK279" s="170"/>
      <c r="TL279" s="170"/>
      <c r="TM279" s="170"/>
      <c r="TN279" s="170"/>
      <c r="TO279" s="170"/>
      <c r="TP279" s="170"/>
      <c r="TQ279" s="170"/>
      <c r="TR279" s="170"/>
      <c r="TS279" s="170"/>
      <c r="TT279" s="170"/>
      <c r="TU279" s="170"/>
      <c r="TV279" s="170"/>
      <c r="TW279" s="170"/>
      <c r="TX279" s="170"/>
      <c r="TY279" s="170"/>
      <c r="TZ279" s="170"/>
      <c r="UA279" s="170"/>
      <c r="UB279" s="170"/>
      <c r="UC279" s="170"/>
      <c r="UD279" s="170"/>
      <c r="UE279" s="170"/>
      <c r="UF279" s="170"/>
      <c r="UG279" s="170"/>
      <c r="UH279" s="170"/>
      <c r="UI279" s="170"/>
      <c r="UJ279" s="170"/>
      <c r="UK279" s="170"/>
      <c r="UL279" s="170"/>
      <c r="UM279" s="170"/>
      <c r="UN279" s="170"/>
      <c r="UO279" s="170"/>
      <c r="UP279" s="170"/>
      <c r="UQ279" s="170"/>
      <c r="UR279" s="170"/>
      <c r="US279" s="170"/>
      <c r="UT279" s="170"/>
      <c r="UU279" s="170"/>
      <c r="UV279" s="170"/>
      <c r="UW279" s="170"/>
      <c r="UX279" s="170"/>
      <c r="UY279" s="170"/>
      <c r="UZ279" s="170"/>
      <c r="VA279" s="170"/>
      <c r="VB279" s="170"/>
      <c r="VC279" s="170"/>
      <c r="VD279" s="170"/>
      <c r="VE279" s="170"/>
      <c r="VF279" s="170"/>
      <c r="VG279" s="170"/>
      <c r="VH279" s="170"/>
      <c r="VI279" s="170"/>
      <c r="VJ279" s="170"/>
      <c r="VK279" s="170"/>
      <c r="VL279" s="170"/>
      <c r="VM279" s="170"/>
      <c r="VN279" s="170"/>
      <c r="VO279" s="170"/>
      <c r="VP279" s="170"/>
      <c r="VQ279" s="170"/>
      <c r="VR279" s="170"/>
      <c r="VS279" s="170"/>
      <c r="VT279" s="170"/>
      <c r="VU279" s="170"/>
      <c r="VV279" s="170"/>
      <c r="VW279" s="170"/>
      <c r="VX279" s="170"/>
      <c r="VY279" s="170"/>
      <c r="VZ279" s="170"/>
      <c r="WA279" s="170"/>
      <c r="WB279" s="170"/>
      <c r="WC279" s="170"/>
      <c r="WD279" s="170"/>
      <c r="WE279" s="170"/>
      <c r="WF279" s="170"/>
      <c r="WG279" s="170"/>
      <c r="WH279" s="170"/>
      <c r="WI279" s="170"/>
      <c r="WJ279" s="170"/>
      <c r="WK279" s="170"/>
      <c r="WL279" s="170"/>
      <c r="WM279" s="170"/>
      <c r="WN279" s="170"/>
      <c r="WO279" s="170"/>
      <c r="WP279" s="170"/>
      <c r="WQ279" s="170"/>
      <c r="WR279" s="170"/>
      <c r="WS279" s="170"/>
      <c r="WT279" s="170"/>
      <c r="WU279" s="170"/>
      <c r="WV279" s="170"/>
      <c r="WW279" s="170"/>
      <c r="WX279" s="170"/>
      <c r="WY279" s="170"/>
      <c r="WZ279" s="170"/>
      <c r="XA279" s="170"/>
      <c r="XB279" s="170"/>
      <c r="XC279" s="170"/>
      <c r="XD279" s="170"/>
      <c r="XE279" s="170"/>
      <c r="XF279" s="170"/>
      <c r="XG279" s="170"/>
      <c r="XH279" s="170"/>
      <c r="XI279" s="170"/>
      <c r="XJ279" s="170"/>
      <c r="XK279" s="170"/>
      <c r="XL279" s="170"/>
      <c r="XM279" s="170"/>
      <c r="XN279" s="170"/>
      <c r="XO279" s="170"/>
      <c r="XP279" s="170"/>
      <c r="XQ279" s="170"/>
      <c r="XR279" s="170"/>
      <c r="XS279" s="170"/>
      <c r="XT279" s="170"/>
      <c r="XU279" s="170"/>
      <c r="XV279" s="170"/>
      <c r="XW279" s="170"/>
      <c r="XX279" s="170"/>
      <c r="XY279" s="170"/>
      <c r="XZ279" s="170"/>
      <c r="YA279" s="170"/>
      <c r="YB279" s="170"/>
      <c r="YC279" s="170"/>
      <c r="YD279" s="170"/>
      <c r="YE279" s="170"/>
      <c r="YF279" s="170"/>
      <c r="YG279" s="170"/>
      <c r="YH279" s="170"/>
      <c r="YI279" s="170"/>
      <c r="YJ279" s="170"/>
      <c r="YK279" s="170"/>
      <c r="YL279" s="170"/>
      <c r="YM279" s="170"/>
      <c r="YN279" s="170"/>
      <c r="YO279" s="170"/>
      <c r="YP279" s="170"/>
      <c r="YQ279" s="170"/>
      <c r="YR279" s="170"/>
      <c r="YS279" s="170"/>
      <c r="YT279" s="170"/>
      <c r="YU279" s="170"/>
      <c r="YV279" s="170"/>
      <c r="YW279" s="170"/>
      <c r="YX279" s="170"/>
      <c r="YY279" s="170"/>
      <c r="YZ279" s="170"/>
      <c r="ZA279" s="170"/>
      <c r="ZB279" s="170"/>
      <c r="ZC279" s="170"/>
      <c r="ZD279" s="170"/>
      <c r="ZE279" s="170"/>
      <c r="ZF279" s="170"/>
      <c r="ZG279" s="170"/>
      <c r="ZH279" s="170"/>
      <c r="ZI279" s="170"/>
      <c r="ZJ279" s="170"/>
      <c r="ZK279" s="170"/>
      <c r="ZL279" s="170"/>
      <c r="ZM279" s="170"/>
      <c r="ZN279" s="170"/>
      <c r="ZO279" s="170"/>
      <c r="ZP279" s="170"/>
      <c r="ZQ279" s="170"/>
      <c r="ZR279" s="170"/>
      <c r="ZS279" s="170"/>
      <c r="ZT279" s="170"/>
      <c r="ZU279" s="170"/>
      <c r="ZV279" s="170"/>
      <c r="ZW279" s="170"/>
      <c r="ZX279" s="170"/>
      <c r="ZY279" s="170"/>
      <c r="ZZ279" s="170"/>
      <c r="AAA279" s="170"/>
      <c r="AAB279" s="170"/>
      <c r="AAC279" s="170"/>
      <c r="AAD279" s="170"/>
      <c r="AAE279" s="170"/>
      <c r="AAF279" s="170"/>
      <c r="AAG279" s="170"/>
      <c r="AAH279" s="170"/>
      <c r="AAI279" s="170"/>
      <c r="AAJ279" s="170"/>
      <c r="AAK279" s="170"/>
      <c r="AAL279" s="170"/>
      <c r="AAM279" s="170"/>
      <c r="AAN279" s="170"/>
      <c r="AAO279" s="170"/>
      <c r="AAP279" s="170"/>
      <c r="AAQ279" s="170"/>
      <c r="AAR279" s="170"/>
      <c r="AAS279" s="170"/>
      <c r="AAT279" s="170"/>
      <c r="AAU279" s="170"/>
      <c r="AAV279" s="170"/>
      <c r="AAW279" s="170"/>
      <c r="AAX279" s="170"/>
      <c r="AAY279" s="170"/>
      <c r="AAZ279" s="170"/>
      <c r="ABA279" s="170"/>
      <c r="ABB279" s="170"/>
      <c r="ABC279" s="170"/>
      <c r="ABD279" s="170"/>
      <c r="ABE279" s="170"/>
      <c r="ABF279" s="170"/>
      <c r="ABG279" s="170"/>
      <c r="ABH279" s="170"/>
      <c r="ABI279" s="170"/>
      <c r="ABJ279" s="170"/>
      <c r="ABK279" s="170"/>
      <c r="ABL279" s="170"/>
      <c r="ABM279" s="170"/>
      <c r="ABN279" s="170"/>
      <c r="ABO279" s="170"/>
      <c r="ABP279" s="170"/>
      <c r="ABQ279" s="170"/>
      <c r="ABR279" s="170"/>
      <c r="ABS279" s="170"/>
      <c r="ABT279" s="170"/>
      <c r="ABU279" s="170"/>
      <c r="ABV279" s="170"/>
      <c r="ABW279" s="170"/>
      <c r="ABX279" s="170"/>
      <c r="ABY279" s="170"/>
      <c r="ABZ279" s="170"/>
      <c r="ACA279" s="170"/>
      <c r="ACB279" s="170"/>
      <c r="ACC279" s="170"/>
      <c r="ACD279" s="170"/>
      <c r="ACE279" s="170"/>
      <c r="ACF279" s="170"/>
      <c r="ACG279" s="170"/>
      <c r="ACH279" s="170"/>
      <c r="ACI279" s="170"/>
      <c r="ACJ279" s="170"/>
      <c r="ACK279" s="170"/>
      <c r="ACL279" s="170"/>
      <c r="ACM279" s="170"/>
      <c r="ACN279" s="170"/>
      <c r="ACO279" s="170"/>
      <c r="ACP279" s="170"/>
      <c r="ACQ279" s="170"/>
      <c r="ACR279" s="170"/>
      <c r="ACS279" s="170"/>
      <c r="ACT279" s="170"/>
      <c r="ACU279" s="170"/>
      <c r="ACV279" s="170"/>
      <c r="ACW279" s="170"/>
      <c r="ACX279" s="170"/>
      <c r="ACY279" s="170"/>
      <c r="ACZ279" s="170"/>
      <c r="ADA279" s="170"/>
      <c r="ADB279" s="170"/>
      <c r="ADC279" s="170"/>
      <c r="ADD279" s="170"/>
      <c r="ADE279" s="170"/>
      <c r="ADF279" s="170"/>
      <c r="ADG279" s="170"/>
      <c r="ADH279" s="170"/>
      <c r="ADI279" s="170"/>
      <c r="ADJ279" s="170"/>
      <c r="ADK279" s="170"/>
      <c r="ADL279" s="170"/>
      <c r="ADM279" s="170"/>
      <c r="ADN279" s="170"/>
      <c r="ADO279" s="170"/>
      <c r="ADP279" s="170"/>
      <c r="ADQ279" s="170"/>
      <c r="ADR279" s="170"/>
      <c r="ADS279" s="170"/>
      <c r="ADT279" s="170"/>
      <c r="ADU279" s="170"/>
      <c r="ADV279" s="170"/>
      <c r="ADW279" s="170"/>
      <c r="ADX279" s="170"/>
      <c r="ADY279" s="170"/>
      <c r="ADZ279" s="170"/>
      <c r="AEA279" s="170"/>
      <c r="AEB279" s="170"/>
      <c r="AEC279" s="170"/>
      <c r="AED279" s="170"/>
      <c r="AEE279" s="170"/>
      <c r="AEF279" s="170"/>
      <c r="AEG279" s="170"/>
      <c r="AEH279" s="170"/>
      <c r="AEI279" s="170"/>
      <c r="AEJ279" s="170"/>
      <c r="AEK279" s="170"/>
      <c r="AEL279" s="170"/>
      <c r="AEM279" s="170"/>
      <c r="AEN279" s="170"/>
      <c r="AEO279" s="170"/>
      <c r="AEP279" s="170"/>
      <c r="AEQ279" s="170"/>
      <c r="AER279" s="170"/>
      <c r="AES279" s="170"/>
      <c r="AET279" s="170"/>
      <c r="AEU279" s="170"/>
      <c r="AEV279" s="170"/>
      <c r="AEW279" s="170"/>
      <c r="AEX279" s="170"/>
      <c r="AEY279" s="170"/>
      <c r="AEZ279" s="170"/>
      <c r="AFA279" s="170"/>
      <c r="AFB279" s="170"/>
      <c r="AFC279" s="170"/>
      <c r="AFD279" s="170"/>
      <c r="AFE279" s="170"/>
      <c r="AFF279" s="170"/>
      <c r="AFG279" s="170"/>
      <c r="AFH279" s="170"/>
      <c r="AFI279" s="170"/>
      <c r="AFJ279" s="170"/>
      <c r="AFK279" s="170"/>
      <c r="AFL279" s="170"/>
      <c r="AFM279" s="170"/>
      <c r="AFN279" s="170"/>
      <c r="AFO279" s="170"/>
      <c r="AFP279" s="170"/>
      <c r="AFQ279" s="170"/>
      <c r="AFR279" s="170"/>
      <c r="AFS279" s="170"/>
      <c r="AFT279" s="170"/>
      <c r="AFU279" s="170"/>
      <c r="AFV279" s="170"/>
      <c r="AFW279" s="170"/>
      <c r="AFX279" s="170"/>
      <c r="AFY279" s="170"/>
      <c r="AFZ279" s="170"/>
      <c r="AGA279" s="170"/>
      <c r="AGB279" s="170"/>
      <c r="AGC279" s="170"/>
      <c r="AGD279" s="170"/>
      <c r="AGE279" s="170"/>
      <c r="AGF279" s="170"/>
      <c r="AGG279" s="170"/>
      <c r="AGH279" s="170"/>
      <c r="AGI279" s="170"/>
      <c r="AGJ279" s="170"/>
      <c r="AGK279" s="170"/>
      <c r="AGL279" s="170"/>
      <c r="AGM279" s="170"/>
      <c r="AGN279" s="170"/>
      <c r="AGO279" s="170"/>
      <c r="AGP279" s="170"/>
      <c r="AGQ279" s="170"/>
      <c r="AGR279" s="170"/>
      <c r="AGS279" s="170"/>
      <c r="AGT279" s="170"/>
      <c r="AGU279" s="170"/>
      <c r="AGV279" s="170"/>
      <c r="AGW279" s="170"/>
      <c r="AGX279" s="170"/>
      <c r="AGY279" s="170"/>
      <c r="AGZ279" s="170"/>
      <c r="AHA279" s="170"/>
      <c r="AHB279" s="170"/>
      <c r="AHC279" s="170"/>
      <c r="AHD279" s="170"/>
      <c r="AHE279" s="170"/>
      <c r="AHF279" s="170"/>
      <c r="AHG279" s="170"/>
      <c r="AHH279" s="170"/>
      <c r="AHI279" s="170"/>
      <c r="AHJ279" s="170"/>
      <c r="AHK279" s="170"/>
      <c r="AHL279" s="170"/>
      <c r="AHM279" s="170"/>
      <c r="AHN279" s="170"/>
      <c r="AHO279" s="170"/>
      <c r="AHP279" s="170"/>
      <c r="AHQ279" s="170"/>
      <c r="AHR279" s="170"/>
      <c r="AHS279" s="170"/>
      <c r="AHT279" s="170"/>
      <c r="AHU279" s="170"/>
      <c r="AHV279" s="170"/>
      <c r="AHW279" s="170"/>
      <c r="AHX279" s="170"/>
      <c r="AHY279" s="170"/>
      <c r="AHZ279" s="170"/>
      <c r="AIA279" s="170"/>
      <c r="AIB279" s="170"/>
      <c r="AIC279" s="170"/>
      <c r="AID279" s="170"/>
      <c r="AIE279" s="170"/>
      <c r="AIF279" s="170"/>
      <c r="AIG279" s="170"/>
      <c r="AIH279" s="170"/>
      <c r="AII279" s="170"/>
      <c r="AIJ279" s="170"/>
      <c r="AIK279" s="170"/>
      <c r="AIL279" s="170"/>
      <c r="AIM279" s="170"/>
      <c r="AIN279" s="170"/>
      <c r="AIO279" s="170"/>
      <c r="AIP279" s="170"/>
      <c r="AIQ279" s="170"/>
      <c r="AIR279" s="170"/>
      <c r="AIS279" s="170"/>
      <c r="AIT279" s="170"/>
      <c r="AIU279" s="170"/>
      <c r="AIV279" s="170"/>
      <c r="AIW279" s="170"/>
      <c r="AIX279" s="170"/>
      <c r="AIY279" s="170"/>
      <c r="AIZ279" s="170"/>
      <c r="AJA279" s="170"/>
      <c r="AJB279" s="170"/>
      <c r="AJC279" s="170"/>
      <c r="AJD279" s="170"/>
      <c r="AJE279" s="170"/>
      <c r="AJF279" s="170"/>
      <c r="AJG279" s="170"/>
      <c r="AJH279" s="170"/>
      <c r="AJI279" s="170"/>
      <c r="AJJ279" s="170"/>
      <c r="AJK279" s="170"/>
      <c r="AJL279" s="170"/>
      <c r="AJM279" s="170"/>
      <c r="AJN279" s="170"/>
      <c r="AJO279" s="170"/>
      <c r="AJP279" s="170"/>
      <c r="AJQ279" s="170"/>
      <c r="AJR279" s="170"/>
      <c r="AJS279" s="170"/>
      <c r="AJT279" s="170"/>
      <c r="AJU279" s="170"/>
      <c r="AJV279" s="170"/>
      <c r="AJW279" s="170"/>
      <c r="AJX279" s="170"/>
      <c r="AJY279" s="170"/>
      <c r="AJZ279" s="170"/>
      <c r="AKA279" s="170"/>
      <c r="AKB279" s="170"/>
      <c r="AKC279" s="170"/>
      <c r="AKD279" s="170"/>
      <c r="AKE279" s="170"/>
      <c r="AKF279" s="170"/>
      <c r="AKG279" s="170"/>
      <c r="AKH279" s="170"/>
      <c r="AKI279" s="170"/>
      <c r="AKJ279" s="170"/>
      <c r="AKK279" s="170"/>
      <c r="AKL279" s="170"/>
      <c r="AKM279" s="170"/>
      <c r="AKN279" s="170"/>
      <c r="AKO279" s="170"/>
      <c r="AKP279" s="170"/>
      <c r="AKQ279" s="170"/>
      <c r="AKR279" s="170"/>
      <c r="AKS279" s="170"/>
      <c r="AKT279" s="170"/>
      <c r="AKU279" s="170"/>
      <c r="AKV279" s="170"/>
      <c r="AKW279" s="170"/>
      <c r="AKX279" s="170"/>
      <c r="AKY279" s="170"/>
      <c r="AKZ279" s="170"/>
      <c r="ALA279" s="170"/>
      <c r="ALB279" s="170"/>
      <c r="ALC279" s="170"/>
      <c r="ALD279" s="170"/>
      <c r="ALE279" s="170"/>
      <c r="ALF279" s="170"/>
      <c r="ALG279" s="170"/>
      <c r="ALH279" s="170"/>
      <c r="ALI279" s="170"/>
      <c r="ALJ279" s="170"/>
      <c r="ALK279" s="170"/>
      <c r="ALL279" s="170"/>
      <c r="ALM279" s="170"/>
      <c r="ALN279" s="170"/>
      <c r="ALO279" s="170"/>
      <c r="ALP279" s="170"/>
      <c r="ALQ279" s="170"/>
      <c r="ALR279" s="170"/>
      <c r="ALS279" s="170"/>
      <c r="ALT279" s="170"/>
      <c r="ALU279" s="170"/>
      <c r="ALV279" s="170"/>
      <c r="ALW279" s="170"/>
      <c r="ALX279" s="170"/>
      <c r="ALY279" s="170"/>
      <c r="ALZ279" s="170"/>
      <c r="AMA279" s="170"/>
      <c r="AMB279" s="170"/>
      <c r="AMC279" s="170"/>
      <c r="AMD279" s="170"/>
      <c r="AME279" s="170"/>
      <c r="AMF279" s="170"/>
      <c r="AMG279" s="170"/>
      <c r="AMH279" s="170"/>
      <c r="AMI279" s="170"/>
      <c r="AMJ279" s="170"/>
    </row>
    <row r="280" spans="1:1025" x14ac:dyDescent="0.25">
      <c r="A280" s="444" t="s">
        <v>964</v>
      </c>
      <c r="B280" s="257">
        <v>280</v>
      </c>
      <c r="C280" s="258" t="s">
        <v>24426</v>
      </c>
      <c r="D280" s="445" t="s">
        <v>965</v>
      </c>
      <c r="E280" s="286"/>
      <c r="F280" s="291"/>
      <c r="G280" s="280"/>
      <c r="H280" s="280"/>
      <c r="I280" s="492" t="s">
        <v>750</v>
      </c>
      <c r="J280" s="292"/>
      <c r="K280" s="293"/>
      <c r="L280" s="293"/>
      <c r="M280" s="293"/>
      <c r="N280" s="293"/>
      <c r="O280" s="293"/>
      <c r="P280" s="293"/>
      <c r="Q280" s="293"/>
      <c r="R280" s="293"/>
      <c r="S280" s="293"/>
      <c r="T280" s="293"/>
      <c r="U280" s="293"/>
      <c r="V280" s="293"/>
      <c r="W280" s="283">
        <f t="shared" si="113"/>
        <v>100</v>
      </c>
      <c r="X280" s="283">
        <f t="shared" si="125"/>
        <v>100</v>
      </c>
      <c r="Y280" s="283">
        <f t="shared" si="126"/>
        <v>100</v>
      </c>
      <c r="Z280" s="283">
        <f t="shared" si="114"/>
        <v>100</v>
      </c>
      <c r="AA280" s="283">
        <f t="shared" si="115"/>
        <v>100</v>
      </c>
      <c r="AB280" s="287">
        <f t="shared" si="116"/>
        <v>100</v>
      </c>
      <c r="AC280" s="287">
        <f t="shared" si="117"/>
        <v>100</v>
      </c>
      <c r="AD280" s="287">
        <f t="shared" si="118"/>
        <v>100</v>
      </c>
      <c r="AE280" s="284">
        <f t="shared" si="131"/>
        <v>100</v>
      </c>
      <c r="AF280" s="284">
        <f t="shared" si="123"/>
        <v>100</v>
      </c>
      <c r="AG280" s="268">
        <f t="shared" si="127"/>
        <v>100</v>
      </c>
      <c r="AH280" s="268">
        <f t="shared" si="128"/>
        <v>100</v>
      </c>
      <c r="AI280" s="268">
        <f t="shared" si="129"/>
        <v>100</v>
      </c>
      <c r="AJ280" s="268">
        <f t="shared" si="130"/>
        <v>100</v>
      </c>
      <c r="AK280" s="501" t="s">
        <v>750</v>
      </c>
      <c r="AL280" s="286"/>
      <c r="AM280" s="357"/>
      <c r="AN280" s="511"/>
      <c r="AO280" s="357"/>
      <c r="AP280" s="357"/>
      <c r="AQ280" s="286"/>
      <c r="AR280" s="356" t="s">
        <v>24427</v>
      </c>
      <c r="AS280" s="382"/>
      <c r="AT280" s="286"/>
      <c r="AU280" s="286"/>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1"/>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1"/>
      <c r="GM280" s="111"/>
      <c r="GN280" s="111"/>
      <c r="GO280" s="111"/>
      <c r="GP280" s="111"/>
      <c r="GQ280" s="111"/>
      <c r="GR280" s="111"/>
      <c r="GS280" s="111"/>
      <c r="GT280" s="111"/>
      <c r="GU280" s="111"/>
      <c r="GV280" s="111"/>
      <c r="GW280" s="111"/>
      <c r="GX280" s="111"/>
      <c r="GY280" s="111"/>
      <c r="GZ280" s="111"/>
      <c r="HA280" s="111"/>
      <c r="HB280" s="111"/>
      <c r="HC280" s="111"/>
      <c r="HD280" s="111"/>
      <c r="HE280" s="111"/>
      <c r="HF280" s="111"/>
      <c r="HG280" s="111"/>
      <c r="HH280" s="111"/>
      <c r="HI280" s="111"/>
      <c r="HJ280" s="111"/>
      <c r="HK280" s="111"/>
      <c r="HL280" s="111"/>
      <c r="HM280" s="111"/>
      <c r="HN280" s="111"/>
      <c r="HO280" s="111"/>
      <c r="HP280" s="111"/>
      <c r="HQ280" s="111"/>
      <c r="HR280" s="111"/>
      <c r="HS280" s="111"/>
      <c r="HT280" s="111"/>
      <c r="HU280" s="111"/>
      <c r="HV280" s="111"/>
      <c r="HW280" s="111"/>
      <c r="HX280" s="111"/>
      <c r="HY280" s="111"/>
      <c r="HZ280" s="111"/>
      <c r="IA280" s="111"/>
      <c r="IB280" s="111"/>
      <c r="IC280" s="111"/>
      <c r="ID280" s="111"/>
      <c r="IE280" s="111"/>
      <c r="IF280" s="111"/>
      <c r="IG280" s="111"/>
      <c r="IH280" s="111"/>
      <c r="II280" s="111"/>
      <c r="IJ280" s="111"/>
      <c r="IK280" s="111"/>
      <c r="IL280" s="111"/>
      <c r="IM280" s="111"/>
      <c r="IN280" s="111"/>
      <c r="IO280" s="111"/>
      <c r="IP280" s="111"/>
      <c r="IQ280" s="111"/>
      <c r="IR280" s="111"/>
      <c r="IS280" s="111"/>
      <c r="IT280" s="111"/>
      <c r="IU280" s="111"/>
      <c r="IV280" s="111"/>
      <c r="IW280" s="111"/>
      <c r="IX280" s="111"/>
      <c r="IY280" s="111"/>
      <c r="IZ280" s="111"/>
      <c r="JA280" s="111"/>
      <c r="JB280" s="111"/>
      <c r="JC280" s="111"/>
      <c r="JD280" s="111"/>
      <c r="JE280" s="111"/>
      <c r="JF280" s="111"/>
      <c r="JG280" s="111"/>
      <c r="JH280" s="111"/>
      <c r="JI280" s="111"/>
      <c r="JJ280" s="111"/>
      <c r="JK280" s="111"/>
      <c r="JL280" s="111"/>
      <c r="JM280" s="111"/>
      <c r="JN280" s="111"/>
      <c r="JO280" s="111"/>
      <c r="JP280" s="111"/>
      <c r="JQ280" s="111"/>
      <c r="JR280" s="111"/>
      <c r="JS280" s="111"/>
      <c r="JT280" s="111"/>
      <c r="JU280" s="111"/>
      <c r="JV280" s="111"/>
      <c r="JW280" s="111"/>
      <c r="JX280" s="111"/>
      <c r="JY280" s="111"/>
      <c r="JZ280" s="111"/>
      <c r="KA280" s="111"/>
      <c r="KB280" s="111"/>
      <c r="KC280" s="111"/>
      <c r="KD280" s="111"/>
      <c r="KE280" s="111"/>
      <c r="KF280" s="111"/>
      <c r="KG280" s="111"/>
      <c r="KH280" s="111"/>
      <c r="KI280" s="111"/>
      <c r="KJ280" s="111"/>
      <c r="KK280" s="111"/>
      <c r="KL280" s="111"/>
      <c r="KM280" s="111"/>
      <c r="KN280" s="111"/>
      <c r="KO280" s="111"/>
      <c r="KP280" s="111"/>
      <c r="KQ280" s="111"/>
      <c r="KR280" s="111"/>
      <c r="KS280" s="111"/>
      <c r="KT280" s="111"/>
      <c r="KU280" s="111"/>
      <c r="KV280" s="111"/>
      <c r="KW280" s="111"/>
      <c r="KX280" s="111"/>
      <c r="KY280" s="111"/>
      <c r="KZ280" s="111"/>
      <c r="LA280" s="111"/>
      <c r="LB280" s="111"/>
      <c r="LC280" s="111"/>
      <c r="LD280" s="111"/>
      <c r="LE280" s="111"/>
      <c r="LF280" s="111"/>
      <c r="LG280" s="111"/>
      <c r="LH280" s="111"/>
      <c r="LI280" s="111"/>
      <c r="LJ280" s="111"/>
      <c r="LK280" s="111"/>
      <c r="LL280" s="111"/>
      <c r="LM280" s="111"/>
      <c r="LN280" s="111"/>
      <c r="LO280" s="111"/>
      <c r="LP280" s="111"/>
      <c r="LQ280" s="111"/>
      <c r="LR280" s="111"/>
      <c r="LS280" s="111"/>
      <c r="LT280" s="111"/>
      <c r="LU280" s="111"/>
      <c r="LV280" s="111"/>
      <c r="LW280" s="111"/>
      <c r="LX280" s="111"/>
      <c r="LY280" s="111"/>
      <c r="LZ280" s="111"/>
      <c r="MA280" s="111"/>
      <c r="MB280" s="111"/>
      <c r="MC280" s="111"/>
      <c r="MD280" s="111"/>
      <c r="ME280" s="111"/>
      <c r="MF280" s="111"/>
      <c r="MG280" s="111"/>
      <c r="MH280" s="111"/>
      <c r="MI280" s="111"/>
      <c r="MJ280" s="111"/>
      <c r="MK280" s="111"/>
      <c r="ML280" s="111"/>
      <c r="MM280" s="111"/>
      <c r="MN280" s="111"/>
      <c r="MO280" s="111"/>
      <c r="MP280" s="111"/>
      <c r="MQ280" s="111"/>
      <c r="MR280" s="111"/>
      <c r="MS280" s="111"/>
      <c r="MT280" s="111"/>
      <c r="MU280" s="111"/>
      <c r="MV280" s="111"/>
      <c r="MW280" s="111"/>
      <c r="MX280" s="111"/>
      <c r="MY280" s="111"/>
      <c r="MZ280" s="111"/>
      <c r="NA280" s="111"/>
      <c r="NB280" s="111"/>
      <c r="NC280" s="111"/>
      <c r="ND280" s="111"/>
      <c r="NE280" s="111"/>
      <c r="NF280" s="111"/>
      <c r="NG280" s="111"/>
      <c r="NH280" s="111"/>
      <c r="NI280" s="111"/>
      <c r="NJ280" s="111"/>
      <c r="NK280" s="111"/>
      <c r="NL280" s="111"/>
      <c r="NM280" s="111"/>
      <c r="NN280" s="111"/>
      <c r="NO280" s="111"/>
      <c r="NP280" s="111"/>
      <c r="NQ280" s="111"/>
      <c r="NR280" s="111"/>
      <c r="NS280" s="111"/>
      <c r="NT280" s="111"/>
      <c r="NU280" s="111"/>
      <c r="NV280" s="111"/>
      <c r="NW280" s="111"/>
      <c r="NX280" s="111"/>
      <c r="NY280" s="111"/>
      <c r="NZ280" s="111"/>
      <c r="OA280" s="111"/>
      <c r="OB280" s="111"/>
      <c r="OC280" s="111"/>
      <c r="OD280" s="111"/>
      <c r="OE280" s="111"/>
      <c r="OF280" s="111"/>
      <c r="OG280" s="111"/>
      <c r="OH280" s="111"/>
      <c r="OI280" s="111"/>
      <c r="OJ280" s="111"/>
      <c r="OK280" s="111"/>
      <c r="OL280" s="111"/>
      <c r="OM280" s="111"/>
      <c r="ON280" s="111"/>
      <c r="OO280" s="111"/>
      <c r="OP280" s="111"/>
      <c r="OQ280" s="111"/>
      <c r="OR280" s="111"/>
      <c r="OS280" s="111"/>
      <c r="OT280" s="111"/>
      <c r="OU280" s="111"/>
      <c r="OV280" s="111"/>
      <c r="OW280" s="111"/>
      <c r="OX280" s="111"/>
      <c r="OY280" s="111"/>
      <c r="OZ280" s="111"/>
      <c r="PA280" s="111"/>
      <c r="PB280" s="111"/>
      <c r="PC280" s="111"/>
      <c r="PD280" s="111"/>
      <c r="PE280" s="111"/>
      <c r="PF280" s="111"/>
      <c r="PG280" s="111"/>
      <c r="PH280" s="111"/>
      <c r="PI280" s="111"/>
      <c r="PJ280" s="111"/>
      <c r="PK280" s="111"/>
      <c r="PL280" s="111"/>
      <c r="PM280" s="111"/>
      <c r="PN280" s="111"/>
      <c r="PO280" s="111"/>
      <c r="PP280" s="111"/>
      <c r="PQ280" s="111"/>
      <c r="PR280" s="111"/>
      <c r="PS280" s="111"/>
      <c r="PT280" s="111"/>
      <c r="PU280" s="111"/>
      <c r="PV280" s="111"/>
      <c r="PW280" s="111"/>
      <c r="PX280" s="111"/>
      <c r="PY280" s="111"/>
      <c r="PZ280" s="111"/>
      <c r="QA280" s="111"/>
      <c r="QB280" s="111"/>
      <c r="QC280" s="111"/>
      <c r="QD280" s="111"/>
      <c r="QE280" s="111"/>
      <c r="QF280" s="111"/>
      <c r="QG280" s="111"/>
      <c r="QH280" s="111"/>
      <c r="QI280" s="111"/>
      <c r="QJ280" s="111"/>
      <c r="QK280" s="111"/>
      <c r="QL280" s="111"/>
      <c r="QM280" s="111"/>
      <c r="QN280" s="111"/>
      <c r="QO280" s="111"/>
      <c r="QP280" s="111"/>
      <c r="QQ280" s="111"/>
      <c r="QR280" s="111"/>
      <c r="QS280" s="111"/>
      <c r="QT280" s="111"/>
      <c r="QU280" s="111"/>
      <c r="QV280" s="111"/>
      <c r="QW280" s="111"/>
      <c r="QX280" s="111"/>
      <c r="QY280" s="111"/>
      <c r="QZ280" s="111"/>
      <c r="RA280" s="111"/>
      <c r="RB280" s="111"/>
      <c r="RC280" s="111"/>
      <c r="RD280" s="111"/>
      <c r="RE280" s="111"/>
      <c r="RF280" s="111"/>
      <c r="RG280" s="111"/>
      <c r="RH280" s="111"/>
      <c r="RI280" s="111"/>
      <c r="RJ280" s="111"/>
      <c r="RK280" s="111"/>
      <c r="RL280" s="111"/>
      <c r="RM280" s="111"/>
      <c r="RN280" s="111"/>
      <c r="RO280" s="111"/>
      <c r="RP280" s="111"/>
      <c r="RQ280" s="111"/>
      <c r="RR280" s="111"/>
      <c r="RS280" s="111"/>
      <c r="RT280" s="111"/>
      <c r="RU280" s="111"/>
      <c r="RV280" s="111"/>
      <c r="RW280" s="111"/>
      <c r="RX280" s="111"/>
      <c r="RY280" s="111"/>
      <c r="RZ280" s="111"/>
      <c r="SA280" s="111"/>
      <c r="SB280" s="111"/>
      <c r="SC280" s="111"/>
      <c r="SD280" s="111"/>
      <c r="SE280" s="111"/>
      <c r="SF280" s="111"/>
      <c r="SG280" s="111"/>
      <c r="SH280" s="111"/>
      <c r="SI280" s="111"/>
      <c r="SJ280" s="111"/>
      <c r="SK280" s="111"/>
      <c r="SL280" s="111"/>
      <c r="SM280" s="111"/>
      <c r="SN280" s="111"/>
      <c r="SO280" s="111"/>
      <c r="SP280" s="111"/>
      <c r="SQ280" s="111"/>
      <c r="SR280" s="111"/>
      <c r="SS280" s="111"/>
      <c r="ST280" s="111"/>
      <c r="SU280" s="111"/>
      <c r="SV280" s="111"/>
      <c r="SW280" s="111"/>
      <c r="SX280" s="111"/>
      <c r="SY280" s="111"/>
      <c r="SZ280" s="111"/>
      <c r="TA280" s="111"/>
      <c r="TB280" s="111"/>
      <c r="TC280" s="111"/>
      <c r="TD280" s="111"/>
      <c r="TE280" s="111"/>
      <c r="TF280" s="111"/>
      <c r="TG280" s="111"/>
      <c r="TH280" s="111"/>
      <c r="TI280" s="111"/>
      <c r="TJ280" s="111"/>
      <c r="TK280" s="111"/>
      <c r="TL280" s="111"/>
      <c r="TM280" s="111"/>
      <c r="TN280" s="111"/>
      <c r="TO280" s="111"/>
      <c r="TP280" s="111"/>
      <c r="TQ280" s="111"/>
      <c r="TR280" s="111"/>
      <c r="TS280" s="111"/>
      <c r="TT280" s="111"/>
      <c r="TU280" s="111"/>
      <c r="TV280" s="111"/>
      <c r="TW280" s="111"/>
      <c r="TX280" s="111"/>
      <c r="TY280" s="111"/>
      <c r="TZ280" s="111"/>
      <c r="UA280" s="111"/>
      <c r="UB280" s="111"/>
      <c r="UC280" s="111"/>
      <c r="UD280" s="111"/>
      <c r="UE280" s="111"/>
      <c r="UF280" s="111"/>
      <c r="UG280" s="111"/>
      <c r="UH280" s="111"/>
      <c r="UI280" s="111"/>
      <c r="UJ280" s="111"/>
      <c r="UK280" s="111"/>
      <c r="UL280" s="111"/>
      <c r="UM280" s="111"/>
      <c r="UN280" s="111"/>
      <c r="UO280" s="111"/>
      <c r="UP280" s="111"/>
      <c r="UQ280" s="111"/>
      <c r="UR280" s="111"/>
      <c r="US280" s="111"/>
      <c r="UT280" s="111"/>
      <c r="UU280" s="111"/>
      <c r="UV280" s="111"/>
      <c r="UW280" s="111"/>
      <c r="UX280" s="111"/>
      <c r="UY280" s="111"/>
      <c r="UZ280" s="111"/>
      <c r="VA280" s="111"/>
      <c r="VB280" s="111"/>
      <c r="VC280" s="111"/>
      <c r="VD280" s="111"/>
      <c r="VE280" s="111"/>
      <c r="VF280" s="111"/>
      <c r="VG280" s="111"/>
      <c r="VH280" s="111"/>
      <c r="VI280" s="111"/>
      <c r="VJ280" s="111"/>
      <c r="VK280" s="111"/>
      <c r="VL280" s="111"/>
      <c r="VM280" s="111"/>
      <c r="VN280" s="111"/>
      <c r="VO280" s="111"/>
      <c r="VP280" s="111"/>
      <c r="VQ280" s="111"/>
      <c r="VR280" s="111"/>
      <c r="VS280" s="111"/>
      <c r="VT280" s="111"/>
      <c r="VU280" s="111"/>
      <c r="VV280" s="111"/>
      <c r="VW280" s="111"/>
      <c r="VX280" s="111"/>
      <c r="VY280" s="111"/>
      <c r="VZ280" s="111"/>
      <c r="WA280" s="111"/>
      <c r="WB280" s="111"/>
      <c r="WC280" s="111"/>
      <c r="WD280" s="111"/>
      <c r="WE280" s="111"/>
      <c r="WF280" s="111"/>
      <c r="WG280" s="111"/>
      <c r="WH280" s="111"/>
      <c r="WI280" s="111"/>
      <c r="WJ280" s="111"/>
      <c r="WK280" s="111"/>
      <c r="WL280" s="111"/>
      <c r="WM280" s="111"/>
      <c r="WN280" s="111"/>
      <c r="WO280" s="111"/>
      <c r="WP280" s="111"/>
      <c r="WQ280" s="111"/>
      <c r="WR280" s="111"/>
      <c r="WS280" s="111"/>
      <c r="WT280" s="111"/>
      <c r="WU280" s="111"/>
      <c r="WV280" s="111"/>
      <c r="WW280" s="111"/>
      <c r="WX280" s="111"/>
      <c r="WY280" s="111"/>
      <c r="WZ280" s="111"/>
      <c r="XA280" s="111"/>
      <c r="XB280" s="111"/>
      <c r="XC280" s="111"/>
      <c r="XD280" s="111"/>
      <c r="XE280" s="111"/>
      <c r="XF280" s="111"/>
      <c r="XG280" s="111"/>
      <c r="XH280" s="111"/>
      <c r="XI280" s="111"/>
      <c r="XJ280" s="111"/>
      <c r="XK280" s="111"/>
      <c r="XL280" s="111"/>
      <c r="XM280" s="111"/>
      <c r="XN280" s="111"/>
      <c r="XO280" s="111"/>
      <c r="XP280" s="111"/>
      <c r="XQ280" s="111"/>
      <c r="XR280" s="111"/>
      <c r="XS280" s="111"/>
      <c r="XT280" s="111"/>
      <c r="XU280" s="111"/>
      <c r="XV280" s="111"/>
      <c r="XW280" s="111"/>
      <c r="XX280" s="111"/>
      <c r="XY280" s="111"/>
      <c r="XZ280" s="111"/>
      <c r="YA280" s="111"/>
      <c r="YB280" s="111"/>
      <c r="YC280" s="111"/>
      <c r="YD280" s="111"/>
      <c r="YE280" s="111"/>
      <c r="YF280" s="111"/>
      <c r="YG280" s="111"/>
      <c r="YH280" s="111"/>
      <c r="YI280" s="111"/>
      <c r="YJ280" s="111"/>
      <c r="YK280" s="111"/>
      <c r="YL280" s="111"/>
      <c r="YM280" s="111"/>
      <c r="YN280" s="111"/>
      <c r="YO280" s="111"/>
      <c r="YP280" s="111"/>
      <c r="YQ280" s="111"/>
      <c r="YR280" s="111"/>
      <c r="YS280" s="111"/>
      <c r="YT280" s="111"/>
      <c r="YU280" s="111"/>
      <c r="YV280" s="111"/>
      <c r="YW280" s="111"/>
      <c r="YX280" s="111"/>
      <c r="YY280" s="111"/>
      <c r="YZ280" s="111"/>
      <c r="ZA280" s="111"/>
      <c r="ZB280" s="111"/>
      <c r="ZC280" s="111"/>
      <c r="ZD280" s="111"/>
      <c r="ZE280" s="111"/>
      <c r="ZF280" s="111"/>
      <c r="ZG280" s="111"/>
      <c r="ZH280" s="111"/>
      <c r="ZI280" s="111"/>
      <c r="ZJ280" s="111"/>
      <c r="ZK280" s="111"/>
      <c r="ZL280" s="111"/>
      <c r="ZM280" s="111"/>
      <c r="ZN280" s="111"/>
      <c r="ZO280" s="111"/>
      <c r="ZP280" s="111"/>
      <c r="ZQ280" s="111"/>
      <c r="ZR280" s="111"/>
      <c r="ZS280" s="111"/>
      <c r="ZT280" s="111"/>
      <c r="ZU280" s="111"/>
      <c r="ZV280" s="111"/>
      <c r="ZW280" s="111"/>
      <c r="ZX280" s="111"/>
      <c r="ZY280" s="111"/>
      <c r="ZZ280" s="111"/>
      <c r="AAA280" s="111"/>
      <c r="AAB280" s="111"/>
      <c r="AAC280" s="111"/>
      <c r="AAD280" s="111"/>
      <c r="AAE280" s="111"/>
      <c r="AAF280" s="111"/>
      <c r="AAG280" s="111"/>
      <c r="AAH280" s="111"/>
      <c r="AAI280" s="111"/>
      <c r="AAJ280" s="111"/>
      <c r="AAK280" s="111"/>
      <c r="AAL280" s="111"/>
      <c r="AAM280" s="111"/>
      <c r="AAN280" s="111"/>
      <c r="AAO280" s="111"/>
      <c r="AAP280" s="111"/>
      <c r="AAQ280" s="111"/>
      <c r="AAR280" s="111"/>
      <c r="AAS280" s="111"/>
      <c r="AAT280" s="111"/>
      <c r="AAU280" s="111"/>
      <c r="AAV280" s="111"/>
      <c r="AAW280" s="111"/>
      <c r="AAX280" s="111"/>
      <c r="AAY280" s="111"/>
      <c r="AAZ280" s="111"/>
      <c r="ABA280" s="111"/>
      <c r="ABB280" s="111"/>
      <c r="ABC280" s="111"/>
      <c r="ABD280" s="111"/>
      <c r="ABE280" s="111"/>
      <c r="ABF280" s="111"/>
      <c r="ABG280" s="111"/>
      <c r="ABH280" s="111"/>
      <c r="ABI280" s="111"/>
      <c r="ABJ280" s="111"/>
      <c r="ABK280" s="111"/>
      <c r="ABL280" s="111"/>
      <c r="ABM280" s="111"/>
      <c r="ABN280" s="111"/>
      <c r="ABO280" s="111"/>
      <c r="ABP280" s="111"/>
      <c r="ABQ280" s="111"/>
      <c r="ABR280" s="111"/>
      <c r="ABS280" s="111"/>
      <c r="ABT280" s="111"/>
      <c r="ABU280" s="111"/>
      <c r="ABV280" s="111"/>
      <c r="ABW280" s="111"/>
      <c r="ABX280" s="111"/>
      <c r="ABY280" s="111"/>
      <c r="ABZ280" s="111"/>
      <c r="ACA280" s="111"/>
      <c r="ACB280" s="111"/>
      <c r="ACC280" s="111"/>
      <c r="ACD280" s="111"/>
      <c r="ACE280" s="111"/>
      <c r="ACF280" s="111"/>
      <c r="ACG280" s="111"/>
      <c r="ACH280" s="111"/>
      <c r="ACI280" s="111"/>
      <c r="ACJ280" s="111"/>
      <c r="ACK280" s="111"/>
      <c r="ACL280" s="111"/>
      <c r="ACM280" s="111"/>
      <c r="ACN280" s="111"/>
      <c r="ACO280" s="111"/>
      <c r="ACP280" s="111"/>
      <c r="ACQ280" s="111"/>
      <c r="ACR280" s="111"/>
      <c r="ACS280" s="111"/>
      <c r="ACT280" s="111"/>
      <c r="ACU280" s="111"/>
      <c r="ACV280" s="111"/>
      <c r="ACW280" s="111"/>
      <c r="ACX280" s="111"/>
      <c r="ACY280" s="111"/>
      <c r="ACZ280" s="111"/>
      <c r="ADA280" s="111"/>
      <c r="ADB280" s="111"/>
      <c r="ADC280" s="111"/>
      <c r="ADD280" s="111"/>
      <c r="ADE280" s="111"/>
      <c r="ADF280" s="111"/>
      <c r="ADG280" s="111"/>
      <c r="ADH280" s="111"/>
      <c r="ADI280" s="111"/>
      <c r="ADJ280" s="111"/>
      <c r="ADK280" s="111"/>
      <c r="ADL280" s="111"/>
      <c r="ADM280" s="111"/>
      <c r="ADN280" s="111"/>
      <c r="ADO280" s="111"/>
      <c r="ADP280" s="111"/>
      <c r="ADQ280" s="111"/>
      <c r="ADR280" s="111"/>
      <c r="ADS280" s="111"/>
      <c r="ADT280" s="111"/>
      <c r="ADU280" s="111"/>
      <c r="ADV280" s="111"/>
      <c r="ADW280" s="111"/>
      <c r="ADX280" s="111"/>
      <c r="ADY280" s="111"/>
      <c r="ADZ280" s="111"/>
      <c r="AEA280" s="111"/>
      <c r="AEB280" s="111"/>
      <c r="AEC280" s="111"/>
      <c r="AED280" s="111"/>
      <c r="AEE280" s="111"/>
      <c r="AEF280" s="111"/>
      <c r="AEG280" s="111"/>
      <c r="AEH280" s="111"/>
      <c r="AEI280" s="111"/>
      <c r="AEJ280" s="111"/>
      <c r="AEK280" s="111"/>
      <c r="AEL280" s="111"/>
      <c r="AEM280" s="111"/>
      <c r="AEN280" s="111"/>
      <c r="AEO280" s="111"/>
      <c r="AEP280" s="111"/>
      <c r="AEQ280" s="111"/>
      <c r="AER280" s="111"/>
      <c r="AES280" s="111"/>
      <c r="AET280" s="111"/>
      <c r="AEU280" s="111"/>
      <c r="AEV280" s="111"/>
      <c r="AEW280" s="111"/>
      <c r="AEX280" s="111"/>
      <c r="AEY280" s="111"/>
      <c r="AEZ280" s="111"/>
      <c r="AFA280" s="111"/>
      <c r="AFB280" s="111"/>
      <c r="AFC280" s="111"/>
      <c r="AFD280" s="111"/>
      <c r="AFE280" s="111"/>
      <c r="AFF280" s="111"/>
      <c r="AFG280" s="111"/>
      <c r="AFH280" s="111"/>
      <c r="AFI280" s="111"/>
      <c r="AFJ280" s="111"/>
      <c r="AFK280" s="111"/>
      <c r="AFL280" s="111"/>
      <c r="AFM280" s="111"/>
      <c r="AFN280" s="111"/>
      <c r="AFO280" s="111"/>
      <c r="AFP280" s="111"/>
      <c r="AFQ280" s="111"/>
      <c r="AFR280" s="111"/>
      <c r="AFS280" s="111"/>
      <c r="AFT280" s="111"/>
      <c r="AFU280" s="111"/>
      <c r="AFV280" s="111"/>
      <c r="AFW280" s="111"/>
      <c r="AFX280" s="111"/>
      <c r="AFY280" s="111"/>
      <c r="AFZ280" s="111"/>
      <c r="AGA280" s="111"/>
      <c r="AGB280" s="111"/>
      <c r="AGC280" s="111"/>
      <c r="AGD280" s="111"/>
      <c r="AGE280" s="111"/>
      <c r="AGF280" s="111"/>
      <c r="AGG280" s="111"/>
      <c r="AGH280" s="111"/>
      <c r="AGI280" s="111"/>
      <c r="AGJ280" s="111"/>
      <c r="AGK280" s="111"/>
      <c r="AGL280" s="111"/>
      <c r="AGM280" s="111"/>
      <c r="AGN280" s="111"/>
      <c r="AGO280" s="111"/>
      <c r="AGP280" s="111"/>
      <c r="AGQ280" s="111"/>
      <c r="AGR280" s="111"/>
      <c r="AGS280" s="111"/>
      <c r="AGT280" s="111"/>
      <c r="AGU280" s="111"/>
      <c r="AGV280" s="111"/>
      <c r="AGW280" s="111"/>
      <c r="AGX280" s="111"/>
      <c r="AGY280" s="111"/>
      <c r="AGZ280" s="111"/>
      <c r="AHA280" s="111"/>
      <c r="AHB280" s="111"/>
      <c r="AHC280" s="111"/>
      <c r="AHD280" s="111"/>
      <c r="AHE280" s="111"/>
      <c r="AHF280" s="111"/>
      <c r="AHG280" s="111"/>
      <c r="AHH280" s="111"/>
      <c r="AHI280" s="111"/>
      <c r="AHJ280" s="111"/>
      <c r="AHK280" s="111"/>
      <c r="AHL280" s="111"/>
      <c r="AHM280" s="111"/>
      <c r="AHN280" s="111"/>
      <c r="AHO280" s="111"/>
      <c r="AHP280" s="111"/>
      <c r="AHQ280" s="111"/>
      <c r="AHR280" s="111"/>
      <c r="AHS280" s="111"/>
      <c r="AHT280" s="111"/>
      <c r="AHU280" s="111"/>
      <c r="AHV280" s="111"/>
      <c r="AHW280" s="111"/>
      <c r="AHX280" s="111"/>
      <c r="AHY280" s="111"/>
      <c r="AHZ280" s="111"/>
      <c r="AIA280" s="111"/>
      <c r="AIB280" s="111"/>
      <c r="AIC280" s="111"/>
      <c r="AID280" s="111"/>
      <c r="AIE280" s="111"/>
      <c r="AIF280" s="111"/>
      <c r="AIG280" s="111"/>
      <c r="AIH280" s="111"/>
      <c r="AII280" s="111"/>
      <c r="AIJ280" s="111"/>
      <c r="AIK280" s="111"/>
      <c r="AIL280" s="111"/>
      <c r="AIM280" s="111"/>
      <c r="AIN280" s="111"/>
      <c r="AIO280" s="111"/>
      <c r="AIP280" s="111"/>
      <c r="AIQ280" s="111"/>
      <c r="AIR280" s="111"/>
      <c r="AIS280" s="111"/>
      <c r="AIT280" s="111"/>
      <c r="AIU280" s="111"/>
      <c r="AIV280" s="111"/>
      <c r="AIW280" s="111"/>
      <c r="AIX280" s="111"/>
      <c r="AIY280" s="111"/>
      <c r="AIZ280" s="111"/>
      <c r="AJA280" s="111"/>
      <c r="AJB280" s="111"/>
      <c r="AJC280" s="111"/>
      <c r="AJD280" s="111"/>
      <c r="AJE280" s="111"/>
      <c r="AJF280" s="111"/>
      <c r="AJG280" s="111"/>
      <c r="AJH280" s="111"/>
      <c r="AJI280" s="111"/>
      <c r="AJJ280" s="111"/>
      <c r="AJK280" s="111"/>
      <c r="AJL280" s="111"/>
      <c r="AJM280" s="111"/>
      <c r="AJN280" s="111"/>
      <c r="AJO280" s="111"/>
      <c r="AJP280" s="111"/>
      <c r="AJQ280" s="111"/>
      <c r="AJR280" s="111"/>
      <c r="AJS280" s="111"/>
      <c r="AJT280" s="111"/>
      <c r="AJU280" s="111"/>
      <c r="AJV280" s="111"/>
      <c r="AJW280" s="111"/>
      <c r="AJX280" s="111"/>
      <c r="AJY280" s="111"/>
      <c r="AJZ280" s="111"/>
      <c r="AKA280" s="111"/>
      <c r="AKB280" s="111"/>
      <c r="AKC280" s="111"/>
      <c r="AKD280" s="111"/>
      <c r="AKE280" s="111"/>
      <c r="AKF280" s="111"/>
      <c r="AKG280" s="111"/>
      <c r="AKH280" s="111"/>
      <c r="AKI280" s="111"/>
      <c r="AKJ280" s="111"/>
      <c r="AKK280" s="111"/>
      <c r="AKL280" s="111"/>
      <c r="AKM280" s="111"/>
      <c r="AKN280" s="111"/>
      <c r="AKO280" s="111"/>
      <c r="AKP280" s="111"/>
      <c r="AKQ280" s="111"/>
      <c r="AKR280" s="111"/>
      <c r="AKS280" s="111"/>
      <c r="AKT280" s="111"/>
      <c r="AKU280" s="111"/>
      <c r="AKV280" s="111"/>
      <c r="AKW280" s="111"/>
      <c r="AKX280" s="111"/>
      <c r="AKY280" s="111"/>
      <c r="AKZ280" s="111"/>
      <c r="ALA280" s="111"/>
      <c r="ALB280" s="111"/>
      <c r="ALC280" s="111"/>
      <c r="ALD280" s="111"/>
      <c r="ALE280" s="111"/>
      <c r="ALF280" s="111"/>
      <c r="ALG280" s="111"/>
      <c r="ALH280" s="111"/>
      <c r="ALI280" s="111"/>
      <c r="ALJ280" s="111"/>
      <c r="ALK280" s="111"/>
      <c r="ALL280" s="111"/>
      <c r="ALM280" s="111"/>
      <c r="ALN280" s="111"/>
      <c r="ALO280" s="111"/>
      <c r="ALP280" s="111"/>
      <c r="ALQ280" s="111"/>
      <c r="ALR280" s="111"/>
      <c r="ALS280" s="111"/>
      <c r="ALT280" s="111"/>
      <c r="ALU280" s="111"/>
      <c r="ALV280" s="111"/>
      <c r="ALW280" s="111"/>
      <c r="ALX280" s="111"/>
      <c r="ALY280" s="111"/>
      <c r="ALZ280" s="111"/>
      <c r="AMA280" s="111"/>
      <c r="AMB280" s="111"/>
      <c r="AMC280" s="111"/>
      <c r="AMD280" s="111"/>
      <c r="AME280" s="111"/>
      <c r="AMF280" s="111"/>
      <c r="AMG280" s="111"/>
      <c r="AMH280" s="111"/>
      <c r="AMI280" s="111"/>
      <c r="AMJ280" s="111"/>
    </row>
    <row r="281" spans="1:1025" x14ac:dyDescent="0.25">
      <c r="A281" s="444" t="s">
        <v>966</v>
      </c>
      <c r="B281" s="257">
        <v>281</v>
      </c>
      <c r="C281" s="401" t="s">
        <v>967</v>
      </c>
      <c r="D281" s="445" t="s">
        <v>968</v>
      </c>
      <c r="E281" s="286"/>
      <c r="F281" s="291"/>
      <c r="G281" s="280"/>
      <c r="H281" s="280"/>
      <c r="I281" s="492">
        <v>1.65</v>
      </c>
      <c r="J281" s="292"/>
      <c r="K281" s="293"/>
      <c r="L281" s="293"/>
      <c r="M281" s="293"/>
      <c r="N281" s="293"/>
      <c r="O281" s="293"/>
      <c r="P281" s="293"/>
      <c r="Q281" s="293"/>
      <c r="R281" s="293"/>
      <c r="S281" s="293"/>
      <c r="T281" s="293"/>
      <c r="U281" s="293"/>
      <c r="V281" s="293"/>
      <c r="W281" s="283">
        <f t="shared" si="113"/>
        <v>100</v>
      </c>
      <c r="X281" s="283">
        <f t="shared" si="125"/>
        <v>100</v>
      </c>
      <c r="Y281" s="283">
        <f t="shared" si="126"/>
        <v>100</v>
      </c>
      <c r="Z281" s="283">
        <f t="shared" si="114"/>
        <v>100</v>
      </c>
      <c r="AA281" s="283">
        <f t="shared" si="115"/>
        <v>100</v>
      </c>
      <c r="AB281" s="287">
        <f t="shared" si="116"/>
        <v>100</v>
      </c>
      <c r="AC281" s="287">
        <f t="shared" si="117"/>
        <v>100</v>
      </c>
      <c r="AD281" s="287">
        <f t="shared" si="118"/>
        <v>100</v>
      </c>
      <c r="AE281" s="284">
        <f t="shared" si="131"/>
        <v>100</v>
      </c>
      <c r="AF281" s="284">
        <f t="shared" si="123"/>
        <v>100</v>
      </c>
      <c r="AG281" s="268">
        <f t="shared" si="127"/>
        <v>100</v>
      </c>
      <c r="AH281" s="268">
        <f t="shared" si="128"/>
        <v>100</v>
      </c>
      <c r="AI281" s="268">
        <f t="shared" si="129"/>
        <v>100</v>
      </c>
      <c r="AJ281" s="268">
        <f t="shared" si="130"/>
        <v>100</v>
      </c>
      <c r="AK281" s="501" t="s">
        <v>24107</v>
      </c>
      <c r="AL281" s="286">
        <v>1</v>
      </c>
      <c r="AM281" s="357">
        <v>1</v>
      </c>
      <c r="AN281" s="511"/>
      <c r="AO281" s="357">
        <v>10</v>
      </c>
      <c r="AP281" s="357">
        <v>10</v>
      </c>
      <c r="AQ281" s="286"/>
      <c r="AR281" s="356" t="s">
        <v>756</v>
      </c>
      <c r="AS281" s="356"/>
      <c r="AT281" s="286"/>
      <c r="AU281" s="286"/>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11"/>
      <c r="CD281" s="111"/>
      <c r="CE281" s="111"/>
      <c r="CF281" s="111"/>
      <c r="CG281" s="111"/>
      <c r="CH281" s="111"/>
      <c r="CI281" s="111"/>
      <c r="CJ281" s="111"/>
      <c r="CK281" s="111"/>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111"/>
      <c r="DH281" s="111"/>
      <c r="DI281" s="111"/>
      <c r="DJ281" s="111"/>
      <c r="DK281" s="111"/>
      <c r="DL281" s="111"/>
      <c r="DM281" s="111"/>
      <c r="DN281" s="111"/>
      <c r="DO281" s="111"/>
      <c r="DP281" s="111"/>
      <c r="DQ281" s="111"/>
      <c r="DR281" s="111"/>
      <c r="DS281" s="111"/>
      <c r="DT281" s="111"/>
      <c r="DU281" s="111"/>
      <c r="DV281" s="111"/>
      <c r="DW281" s="111"/>
      <c r="DX281" s="111"/>
      <c r="DY281" s="111"/>
      <c r="DZ281" s="111"/>
      <c r="EA281" s="111"/>
      <c r="EB281" s="111"/>
      <c r="EC281" s="111"/>
      <c r="ED281" s="111"/>
      <c r="EE281" s="111"/>
      <c r="EF281" s="111"/>
      <c r="EG281" s="111"/>
      <c r="EH281" s="111"/>
      <c r="EI281" s="111"/>
      <c r="EJ281" s="111"/>
      <c r="EK281" s="111"/>
      <c r="EL281" s="111"/>
      <c r="EM281" s="111"/>
      <c r="EN281" s="111"/>
      <c r="EO281" s="111"/>
      <c r="EP281" s="111"/>
      <c r="EQ281" s="111"/>
      <c r="ER281" s="111"/>
      <c r="ES281" s="111"/>
      <c r="ET281" s="111"/>
      <c r="EU281" s="111"/>
      <c r="EV281" s="111"/>
      <c r="EW281" s="111"/>
      <c r="EX281" s="111"/>
      <c r="EY281" s="111"/>
      <c r="EZ281" s="111"/>
      <c r="FA281" s="111"/>
      <c r="FB281" s="111"/>
      <c r="FC281" s="111"/>
      <c r="FD281" s="111"/>
      <c r="FE281" s="111"/>
      <c r="FF281" s="111"/>
      <c r="FG281" s="111"/>
      <c r="FH281" s="111"/>
      <c r="FI281" s="111"/>
      <c r="FJ281" s="111"/>
      <c r="FK281" s="111"/>
      <c r="FL281" s="111"/>
      <c r="FM281" s="111"/>
      <c r="FN281" s="111"/>
      <c r="FO281" s="111"/>
      <c r="FP281" s="111"/>
      <c r="FQ281" s="111"/>
      <c r="FR281" s="111"/>
      <c r="FS281" s="111"/>
      <c r="FT281" s="111"/>
      <c r="FU281" s="111"/>
      <c r="FV281" s="111"/>
      <c r="FW281" s="111"/>
      <c r="FX281" s="111"/>
      <c r="FY281" s="111"/>
      <c r="FZ281" s="111"/>
      <c r="GA281" s="111"/>
      <c r="GB281" s="111"/>
      <c r="GC281" s="111"/>
      <c r="GD281" s="111"/>
      <c r="GE281" s="111"/>
      <c r="GF281" s="111"/>
      <c r="GG281" s="111"/>
      <c r="GH281" s="111"/>
      <c r="GI281" s="111"/>
      <c r="GJ281" s="111"/>
      <c r="GK281" s="111"/>
      <c r="GL281" s="111"/>
      <c r="GM281" s="111"/>
      <c r="GN281" s="111"/>
      <c r="GO281" s="111"/>
      <c r="GP281" s="111"/>
      <c r="GQ281" s="111"/>
      <c r="GR281" s="111"/>
      <c r="GS281" s="111"/>
      <c r="GT281" s="111"/>
      <c r="GU281" s="111"/>
      <c r="GV281" s="111"/>
      <c r="GW281" s="111"/>
      <c r="GX281" s="111"/>
      <c r="GY281" s="111"/>
      <c r="GZ281" s="111"/>
      <c r="HA281" s="111"/>
      <c r="HB281" s="111"/>
      <c r="HC281" s="111"/>
      <c r="HD281" s="111"/>
      <c r="HE281" s="111"/>
      <c r="HF281" s="111"/>
      <c r="HG281" s="111"/>
      <c r="HH281" s="111"/>
      <c r="HI281" s="111"/>
      <c r="HJ281" s="111"/>
      <c r="HK281" s="111"/>
      <c r="HL281" s="111"/>
      <c r="HM281" s="111"/>
      <c r="HN281" s="111"/>
      <c r="HO281" s="111"/>
      <c r="HP281" s="111"/>
      <c r="HQ281" s="111"/>
      <c r="HR281" s="111"/>
      <c r="HS281" s="111"/>
      <c r="HT281" s="111"/>
      <c r="HU281" s="111"/>
      <c r="HV281" s="111"/>
      <c r="HW281" s="111"/>
      <c r="HX281" s="111"/>
      <c r="HY281" s="111"/>
      <c r="HZ281" s="111"/>
      <c r="IA281" s="111"/>
      <c r="IB281" s="111"/>
      <c r="IC281" s="111"/>
      <c r="ID281" s="111"/>
      <c r="IE281" s="111"/>
      <c r="IF281" s="111"/>
      <c r="IG281" s="111"/>
      <c r="IH281" s="111"/>
      <c r="II281" s="111"/>
      <c r="IJ281" s="111"/>
      <c r="IK281" s="111"/>
      <c r="IL281" s="111"/>
      <c r="IM281" s="111"/>
      <c r="IN281" s="111"/>
      <c r="IO281" s="111"/>
      <c r="IP281" s="111"/>
      <c r="IQ281" s="111"/>
      <c r="IR281" s="111"/>
      <c r="IS281" s="111"/>
      <c r="IT281" s="111"/>
      <c r="IU281" s="111"/>
      <c r="IV281" s="111"/>
      <c r="IW281" s="111"/>
      <c r="IX281" s="111"/>
      <c r="IY281" s="111"/>
      <c r="IZ281" s="111"/>
      <c r="JA281" s="111"/>
      <c r="JB281" s="111"/>
      <c r="JC281" s="111"/>
      <c r="JD281" s="111"/>
      <c r="JE281" s="111"/>
      <c r="JF281" s="111"/>
      <c r="JG281" s="111"/>
      <c r="JH281" s="111"/>
      <c r="JI281" s="111"/>
      <c r="JJ281" s="111"/>
      <c r="JK281" s="111"/>
      <c r="JL281" s="111"/>
      <c r="JM281" s="111"/>
      <c r="JN281" s="111"/>
      <c r="JO281" s="111"/>
      <c r="JP281" s="111"/>
      <c r="JQ281" s="111"/>
      <c r="JR281" s="111"/>
      <c r="JS281" s="111"/>
      <c r="JT281" s="111"/>
      <c r="JU281" s="111"/>
      <c r="JV281" s="111"/>
      <c r="JW281" s="111"/>
      <c r="JX281" s="111"/>
      <c r="JY281" s="111"/>
      <c r="JZ281" s="111"/>
      <c r="KA281" s="111"/>
      <c r="KB281" s="111"/>
      <c r="KC281" s="111"/>
      <c r="KD281" s="111"/>
      <c r="KE281" s="111"/>
      <c r="KF281" s="111"/>
      <c r="KG281" s="111"/>
      <c r="KH281" s="111"/>
      <c r="KI281" s="111"/>
      <c r="KJ281" s="111"/>
      <c r="KK281" s="111"/>
      <c r="KL281" s="111"/>
      <c r="KM281" s="111"/>
      <c r="KN281" s="111"/>
      <c r="KO281" s="111"/>
      <c r="KP281" s="111"/>
      <c r="KQ281" s="111"/>
      <c r="KR281" s="111"/>
      <c r="KS281" s="111"/>
      <c r="KT281" s="111"/>
      <c r="KU281" s="111"/>
      <c r="KV281" s="111"/>
      <c r="KW281" s="111"/>
      <c r="KX281" s="111"/>
      <c r="KY281" s="111"/>
      <c r="KZ281" s="111"/>
      <c r="LA281" s="111"/>
      <c r="LB281" s="111"/>
      <c r="LC281" s="111"/>
      <c r="LD281" s="111"/>
      <c r="LE281" s="111"/>
      <c r="LF281" s="111"/>
      <c r="LG281" s="111"/>
      <c r="LH281" s="111"/>
      <c r="LI281" s="111"/>
      <c r="LJ281" s="111"/>
      <c r="LK281" s="111"/>
      <c r="LL281" s="111"/>
      <c r="LM281" s="111"/>
      <c r="LN281" s="111"/>
      <c r="LO281" s="111"/>
      <c r="LP281" s="111"/>
      <c r="LQ281" s="111"/>
      <c r="LR281" s="111"/>
      <c r="LS281" s="111"/>
      <c r="LT281" s="111"/>
      <c r="LU281" s="111"/>
      <c r="LV281" s="111"/>
      <c r="LW281" s="111"/>
      <c r="LX281" s="111"/>
      <c r="LY281" s="111"/>
      <c r="LZ281" s="111"/>
      <c r="MA281" s="111"/>
      <c r="MB281" s="111"/>
      <c r="MC281" s="111"/>
      <c r="MD281" s="111"/>
      <c r="ME281" s="111"/>
      <c r="MF281" s="111"/>
      <c r="MG281" s="111"/>
      <c r="MH281" s="111"/>
      <c r="MI281" s="111"/>
      <c r="MJ281" s="111"/>
      <c r="MK281" s="111"/>
      <c r="ML281" s="111"/>
      <c r="MM281" s="111"/>
      <c r="MN281" s="111"/>
      <c r="MO281" s="111"/>
      <c r="MP281" s="111"/>
      <c r="MQ281" s="111"/>
      <c r="MR281" s="111"/>
      <c r="MS281" s="111"/>
      <c r="MT281" s="111"/>
      <c r="MU281" s="111"/>
      <c r="MV281" s="111"/>
      <c r="MW281" s="111"/>
      <c r="MX281" s="111"/>
      <c r="MY281" s="111"/>
      <c r="MZ281" s="111"/>
      <c r="NA281" s="111"/>
      <c r="NB281" s="111"/>
      <c r="NC281" s="111"/>
      <c r="ND281" s="111"/>
      <c r="NE281" s="111"/>
      <c r="NF281" s="111"/>
      <c r="NG281" s="111"/>
      <c r="NH281" s="111"/>
      <c r="NI281" s="111"/>
      <c r="NJ281" s="111"/>
      <c r="NK281" s="111"/>
      <c r="NL281" s="111"/>
      <c r="NM281" s="111"/>
      <c r="NN281" s="111"/>
      <c r="NO281" s="111"/>
      <c r="NP281" s="111"/>
      <c r="NQ281" s="111"/>
      <c r="NR281" s="111"/>
      <c r="NS281" s="111"/>
      <c r="NT281" s="111"/>
      <c r="NU281" s="111"/>
      <c r="NV281" s="111"/>
      <c r="NW281" s="111"/>
      <c r="NX281" s="111"/>
      <c r="NY281" s="111"/>
      <c r="NZ281" s="111"/>
      <c r="OA281" s="111"/>
      <c r="OB281" s="111"/>
      <c r="OC281" s="111"/>
      <c r="OD281" s="111"/>
      <c r="OE281" s="111"/>
      <c r="OF281" s="111"/>
      <c r="OG281" s="111"/>
      <c r="OH281" s="111"/>
      <c r="OI281" s="111"/>
      <c r="OJ281" s="111"/>
      <c r="OK281" s="111"/>
      <c r="OL281" s="111"/>
      <c r="OM281" s="111"/>
      <c r="ON281" s="111"/>
      <c r="OO281" s="111"/>
      <c r="OP281" s="111"/>
      <c r="OQ281" s="111"/>
      <c r="OR281" s="111"/>
      <c r="OS281" s="111"/>
      <c r="OT281" s="111"/>
      <c r="OU281" s="111"/>
      <c r="OV281" s="111"/>
      <c r="OW281" s="111"/>
      <c r="OX281" s="111"/>
      <c r="OY281" s="111"/>
      <c r="OZ281" s="111"/>
      <c r="PA281" s="111"/>
      <c r="PB281" s="111"/>
      <c r="PC281" s="111"/>
      <c r="PD281" s="111"/>
      <c r="PE281" s="111"/>
      <c r="PF281" s="111"/>
      <c r="PG281" s="111"/>
      <c r="PH281" s="111"/>
      <c r="PI281" s="111"/>
      <c r="PJ281" s="111"/>
      <c r="PK281" s="111"/>
      <c r="PL281" s="111"/>
      <c r="PM281" s="111"/>
      <c r="PN281" s="111"/>
      <c r="PO281" s="111"/>
      <c r="PP281" s="111"/>
      <c r="PQ281" s="111"/>
      <c r="PR281" s="111"/>
      <c r="PS281" s="111"/>
      <c r="PT281" s="111"/>
      <c r="PU281" s="111"/>
      <c r="PV281" s="111"/>
      <c r="PW281" s="111"/>
      <c r="PX281" s="111"/>
      <c r="PY281" s="111"/>
      <c r="PZ281" s="111"/>
      <c r="QA281" s="111"/>
      <c r="QB281" s="111"/>
      <c r="QC281" s="111"/>
      <c r="QD281" s="111"/>
      <c r="QE281" s="111"/>
      <c r="QF281" s="111"/>
      <c r="QG281" s="111"/>
      <c r="QH281" s="111"/>
      <c r="QI281" s="111"/>
      <c r="QJ281" s="111"/>
      <c r="QK281" s="111"/>
      <c r="QL281" s="111"/>
      <c r="QM281" s="111"/>
      <c r="QN281" s="111"/>
      <c r="QO281" s="111"/>
      <c r="QP281" s="111"/>
      <c r="QQ281" s="111"/>
      <c r="QR281" s="111"/>
      <c r="QS281" s="111"/>
      <c r="QT281" s="111"/>
      <c r="QU281" s="111"/>
      <c r="QV281" s="111"/>
      <c r="QW281" s="111"/>
      <c r="QX281" s="111"/>
      <c r="QY281" s="111"/>
      <c r="QZ281" s="111"/>
      <c r="RA281" s="111"/>
      <c r="RB281" s="111"/>
      <c r="RC281" s="111"/>
      <c r="RD281" s="111"/>
      <c r="RE281" s="111"/>
      <c r="RF281" s="111"/>
      <c r="RG281" s="111"/>
      <c r="RH281" s="111"/>
      <c r="RI281" s="111"/>
      <c r="RJ281" s="111"/>
      <c r="RK281" s="111"/>
      <c r="RL281" s="111"/>
      <c r="RM281" s="111"/>
      <c r="RN281" s="111"/>
      <c r="RO281" s="111"/>
      <c r="RP281" s="111"/>
      <c r="RQ281" s="111"/>
      <c r="RR281" s="111"/>
      <c r="RS281" s="111"/>
      <c r="RT281" s="111"/>
      <c r="RU281" s="111"/>
      <c r="RV281" s="111"/>
      <c r="RW281" s="111"/>
      <c r="RX281" s="111"/>
      <c r="RY281" s="111"/>
      <c r="RZ281" s="111"/>
      <c r="SA281" s="111"/>
      <c r="SB281" s="111"/>
      <c r="SC281" s="111"/>
      <c r="SD281" s="111"/>
      <c r="SE281" s="111"/>
      <c r="SF281" s="111"/>
      <c r="SG281" s="111"/>
      <c r="SH281" s="111"/>
      <c r="SI281" s="111"/>
      <c r="SJ281" s="111"/>
      <c r="SK281" s="111"/>
      <c r="SL281" s="111"/>
      <c r="SM281" s="111"/>
      <c r="SN281" s="111"/>
      <c r="SO281" s="111"/>
      <c r="SP281" s="111"/>
      <c r="SQ281" s="111"/>
      <c r="SR281" s="111"/>
      <c r="SS281" s="111"/>
      <c r="ST281" s="111"/>
      <c r="SU281" s="111"/>
      <c r="SV281" s="111"/>
      <c r="SW281" s="111"/>
      <c r="SX281" s="111"/>
      <c r="SY281" s="111"/>
      <c r="SZ281" s="111"/>
      <c r="TA281" s="111"/>
      <c r="TB281" s="111"/>
      <c r="TC281" s="111"/>
      <c r="TD281" s="111"/>
      <c r="TE281" s="111"/>
      <c r="TF281" s="111"/>
      <c r="TG281" s="111"/>
      <c r="TH281" s="111"/>
      <c r="TI281" s="111"/>
      <c r="TJ281" s="111"/>
      <c r="TK281" s="111"/>
      <c r="TL281" s="111"/>
      <c r="TM281" s="111"/>
      <c r="TN281" s="111"/>
      <c r="TO281" s="111"/>
      <c r="TP281" s="111"/>
      <c r="TQ281" s="111"/>
      <c r="TR281" s="111"/>
      <c r="TS281" s="111"/>
      <c r="TT281" s="111"/>
      <c r="TU281" s="111"/>
      <c r="TV281" s="111"/>
      <c r="TW281" s="111"/>
      <c r="TX281" s="111"/>
      <c r="TY281" s="111"/>
      <c r="TZ281" s="111"/>
      <c r="UA281" s="111"/>
      <c r="UB281" s="111"/>
      <c r="UC281" s="111"/>
      <c r="UD281" s="111"/>
      <c r="UE281" s="111"/>
      <c r="UF281" s="111"/>
      <c r="UG281" s="111"/>
      <c r="UH281" s="111"/>
      <c r="UI281" s="111"/>
      <c r="UJ281" s="111"/>
      <c r="UK281" s="111"/>
      <c r="UL281" s="111"/>
      <c r="UM281" s="111"/>
      <c r="UN281" s="111"/>
      <c r="UO281" s="111"/>
      <c r="UP281" s="111"/>
      <c r="UQ281" s="111"/>
      <c r="UR281" s="111"/>
      <c r="US281" s="111"/>
      <c r="UT281" s="111"/>
      <c r="UU281" s="111"/>
      <c r="UV281" s="111"/>
      <c r="UW281" s="111"/>
      <c r="UX281" s="111"/>
      <c r="UY281" s="111"/>
      <c r="UZ281" s="111"/>
      <c r="VA281" s="111"/>
      <c r="VB281" s="111"/>
      <c r="VC281" s="111"/>
      <c r="VD281" s="111"/>
      <c r="VE281" s="111"/>
      <c r="VF281" s="111"/>
      <c r="VG281" s="111"/>
      <c r="VH281" s="111"/>
      <c r="VI281" s="111"/>
      <c r="VJ281" s="111"/>
      <c r="VK281" s="111"/>
      <c r="VL281" s="111"/>
      <c r="VM281" s="111"/>
      <c r="VN281" s="111"/>
      <c r="VO281" s="111"/>
      <c r="VP281" s="111"/>
      <c r="VQ281" s="111"/>
      <c r="VR281" s="111"/>
      <c r="VS281" s="111"/>
      <c r="VT281" s="111"/>
      <c r="VU281" s="111"/>
      <c r="VV281" s="111"/>
      <c r="VW281" s="111"/>
      <c r="VX281" s="111"/>
      <c r="VY281" s="111"/>
      <c r="VZ281" s="111"/>
      <c r="WA281" s="111"/>
      <c r="WB281" s="111"/>
      <c r="WC281" s="111"/>
      <c r="WD281" s="111"/>
      <c r="WE281" s="111"/>
      <c r="WF281" s="111"/>
      <c r="WG281" s="111"/>
      <c r="WH281" s="111"/>
      <c r="WI281" s="111"/>
      <c r="WJ281" s="111"/>
      <c r="WK281" s="111"/>
      <c r="WL281" s="111"/>
      <c r="WM281" s="111"/>
      <c r="WN281" s="111"/>
      <c r="WO281" s="111"/>
      <c r="WP281" s="111"/>
      <c r="WQ281" s="111"/>
      <c r="WR281" s="111"/>
      <c r="WS281" s="111"/>
      <c r="WT281" s="111"/>
      <c r="WU281" s="111"/>
      <c r="WV281" s="111"/>
      <c r="WW281" s="111"/>
      <c r="WX281" s="111"/>
      <c r="WY281" s="111"/>
      <c r="WZ281" s="111"/>
      <c r="XA281" s="111"/>
      <c r="XB281" s="111"/>
      <c r="XC281" s="111"/>
      <c r="XD281" s="111"/>
      <c r="XE281" s="111"/>
      <c r="XF281" s="111"/>
      <c r="XG281" s="111"/>
      <c r="XH281" s="111"/>
      <c r="XI281" s="111"/>
      <c r="XJ281" s="111"/>
      <c r="XK281" s="111"/>
      <c r="XL281" s="111"/>
      <c r="XM281" s="111"/>
      <c r="XN281" s="111"/>
      <c r="XO281" s="111"/>
      <c r="XP281" s="111"/>
      <c r="XQ281" s="111"/>
      <c r="XR281" s="111"/>
      <c r="XS281" s="111"/>
      <c r="XT281" s="111"/>
      <c r="XU281" s="111"/>
      <c r="XV281" s="111"/>
      <c r="XW281" s="111"/>
      <c r="XX281" s="111"/>
      <c r="XY281" s="111"/>
      <c r="XZ281" s="111"/>
      <c r="YA281" s="111"/>
      <c r="YB281" s="111"/>
      <c r="YC281" s="111"/>
      <c r="YD281" s="111"/>
      <c r="YE281" s="111"/>
      <c r="YF281" s="111"/>
      <c r="YG281" s="111"/>
      <c r="YH281" s="111"/>
      <c r="YI281" s="111"/>
      <c r="YJ281" s="111"/>
      <c r="YK281" s="111"/>
      <c r="YL281" s="111"/>
      <c r="YM281" s="111"/>
      <c r="YN281" s="111"/>
      <c r="YO281" s="111"/>
      <c r="YP281" s="111"/>
      <c r="YQ281" s="111"/>
      <c r="YR281" s="111"/>
      <c r="YS281" s="111"/>
      <c r="YT281" s="111"/>
      <c r="YU281" s="111"/>
      <c r="YV281" s="111"/>
      <c r="YW281" s="111"/>
      <c r="YX281" s="111"/>
      <c r="YY281" s="111"/>
      <c r="YZ281" s="111"/>
      <c r="ZA281" s="111"/>
      <c r="ZB281" s="111"/>
      <c r="ZC281" s="111"/>
      <c r="ZD281" s="111"/>
      <c r="ZE281" s="111"/>
      <c r="ZF281" s="111"/>
      <c r="ZG281" s="111"/>
      <c r="ZH281" s="111"/>
      <c r="ZI281" s="111"/>
      <c r="ZJ281" s="111"/>
      <c r="ZK281" s="111"/>
      <c r="ZL281" s="111"/>
      <c r="ZM281" s="111"/>
      <c r="ZN281" s="111"/>
      <c r="ZO281" s="111"/>
      <c r="ZP281" s="111"/>
      <c r="ZQ281" s="111"/>
      <c r="ZR281" s="111"/>
      <c r="ZS281" s="111"/>
      <c r="ZT281" s="111"/>
      <c r="ZU281" s="111"/>
      <c r="ZV281" s="111"/>
      <c r="ZW281" s="111"/>
      <c r="ZX281" s="111"/>
      <c r="ZY281" s="111"/>
      <c r="ZZ281" s="111"/>
      <c r="AAA281" s="111"/>
      <c r="AAB281" s="111"/>
      <c r="AAC281" s="111"/>
      <c r="AAD281" s="111"/>
      <c r="AAE281" s="111"/>
      <c r="AAF281" s="111"/>
      <c r="AAG281" s="111"/>
      <c r="AAH281" s="111"/>
      <c r="AAI281" s="111"/>
      <c r="AAJ281" s="111"/>
      <c r="AAK281" s="111"/>
      <c r="AAL281" s="111"/>
      <c r="AAM281" s="111"/>
      <c r="AAN281" s="111"/>
      <c r="AAO281" s="111"/>
      <c r="AAP281" s="111"/>
      <c r="AAQ281" s="111"/>
      <c r="AAR281" s="111"/>
      <c r="AAS281" s="111"/>
      <c r="AAT281" s="111"/>
      <c r="AAU281" s="111"/>
      <c r="AAV281" s="111"/>
      <c r="AAW281" s="111"/>
      <c r="AAX281" s="111"/>
      <c r="AAY281" s="111"/>
      <c r="AAZ281" s="111"/>
      <c r="ABA281" s="111"/>
      <c r="ABB281" s="111"/>
      <c r="ABC281" s="111"/>
      <c r="ABD281" s="111"/>
      <c r="ABE281" s="111"/>
      <c r="ABF281" s="111"/>
      <c r="ABG281" s="111"/>
      <c r="ABH281" s="111"/>
      <c r="ABI281" s="111"/>
      <c r="ABJ281" s="111"/>
      <c r="ABK281" s="111"/>
      <c r="ABL281" s="111"/>
      <c r="ABM281" s="111"/>
      <c r="ABN281" s="111"/>
      <c r="ABO281" s="111"/>
      <c r="ABP281" s="111"/>
      <c r="ABQ281" s="111"/>
      <c r="ABR281" s="111"/>
      <c r="ABS281" s="111"/>
      <c r="ABT281" s="111"/>
      <c r="ABU281" s="111"/>
      <c r="ABV281" s="111"/>
      <c r="ABW281" s="111"/>
      <c r="ABX281" s="111"/>
      <c r="ABY281" s="111"/>
      <c r="ABZ281" s="111"/>
      <c r="ACA281" s="111"/>
      <c r="ACB281" s="111"/>
      <c r="ACC281" s="111"/>
      <c r="ACD281" s="111"/>
      <c r="ACE281" s="111"/>
      <c r="ACF281" s="111"/>
      <c r="ACG281" s="111"/>
      <c r="ACH281" s="111"/>
      <c r="ACI281" s="111"/>
      <c r="ACJ281" s="111"/>
      <c r="ACK281" s="111"/>
      <c r="ACL281" s="111"/>
      <c r="ACM281" s="111"/>
      <c r="ACN281" s="111"/>
      <c r="ACO281" s="111"/>
      <c r="ACP281" s="111"/>
      <c r="ACQ281" s="111"/>
      <c r="ACR281" s="111"/>
      <c r="ACS281" s="111"/>
      <c r="ACT281" s="111"/>
      <c r="ACU281" s="111"/>
      <c r="ACV281" s="111"/>
      <c r="ACW281" s="111"/>
      <c r="ACX281" s="111"/>
      <c r="ACY281" s="111"/>
      <c r="ACZ281" s="111"/>
      <c r="ADA281" s="111"/>
      <c r="ADB281" s="111"/>
      <c r="ADC281" s="111"/>
      <c r="ADD281" s="111"/>
      <c r="ADE281" s="111"/>
      <c r="ADF281" s="111"/>
      <c r="ADG281" s="111"/>
      <c r="ADH281" s="111"/>
      <c r="ADI281" s="111"/>
      <c r="ADJ281" s="111"/>
      <c r="ADK281" s="111"/>
      <c r="ADL281" s="111"/>
      <c r="ADM281" s="111"/>
      <c r="ADN281" s="111"/>
      <c r="ADO281" s="111"/>
      <c r="ADP281" s="111"/>
      <c r="ADQ281" s="111"/>
      <c r="ADR281" s="111"/>
      <c r="ADS281" s="111"/>
      <c r="ADT281" s="111"/>
      <c r="ADU281" s="111"/>
      <c r="ADV281" s="111"/>
      <c r="ADW281" s="111"/>
      <c r="ADX281" s="111"/>
      <c r="ADY281" s="111"/>
      <c r="ADZ281" s="111"/>
      <c r="AEA281" s="111"/>
      <c r="AEB281" s="111"/>
      <c r="AEC281" s="111"/>
      <c r="AED281" s="111"/>
      <c r="AEE281" s="111"/>
      <c r="AEF281" s="111"/>
      <c r="AEG281" s="111"/>
      <c r="AEH281" s="111"/>
      <c r="AEI281" s="111"/>
      <c r="AEJ281" s="111"/>
      <c r="AEK281" s="111"/>
      <c r="AEL281" s="111"/>
      <c r="AEM281" s="111"/>
      <c r="AEN281" s="111"/>
      <c r="AEO281" s="111"/>
      <c r="AEP281" s="111"/>
      <c r="AEQ281" s="111"/>
      <c r="AER281" s="111"/>
      <c r="AES281" s="111"/>
      <c r="AET281" s="111"/>
      <c r="AEU281" s="111"/>
      <c r="AEV281" s="111"/>
      <c r="AEW281" s="111"/>
      <c r="AEX281" s="111"/>
      <c r="AEY281" s="111"/>
      <c r="AEZ281" s="111"/>
      <c r="AFA281" s="111"/>
      <c r="AFB281" s="111"/>
      <c r="AFC281" s="111"/>
      <c r="AFD281" s="111"/>
      <c r="AFE281" s="111"/>
      <c r="AFF281" s="111"/>
      <c r="AFG281" s="111"/>
      <c r="AFH281" s="111"/>
      <c r="AFI281" s="111"/>
      <c r="AFJ281" s="111"/>
      <c r="AFK281" s="111"/>
      <c r="AFL281" s="111"/>
      <c r="AFM281" s="111"/>
      <c r="AFN281" s="111"/>
      <c r="AFO281" s="111"/>
      <c r="AFP281" s="111"/>
      <c r="AFQ281" s="111"/>
      <c r="AFR281" s="111"/>
      <c r="AFS281" s="111"/>
      <c r="AFT281" s="111"/>
      <c r="AFU281" s="111"/>
      <c r="AFV281" s="111"/>
      <c r="AFW281" s="111"/>
      <c r="AFX281" s="111"/>
      <c r="AFY281" s="111"/>
      <c r="AFZ281" s="111"/>
      <c r="AGA281" s="111"/>
      <c r="AGB281" s="111"/>
      <c r="AGC281" s="111"/>
      <c r="AGD281" s="111"/>
      <c r="AGE281" s="111"/>
      <c r="AGF281" s="111"/>
      <c r="AGG281" s="111"/>
      <c r="AGH281" s="111"/>
      <c r="AGI281" s="111"/>
      <c r="AGJ281" s="111"/>
      <c r="AGK281" s="111"/>
      <c r="AGL281" s="111"/>
      <c r="AGM281" s="111"/>
      <c r="AGN281" s="111"/>
      <c r="AGO281" s="111"/>
      <c r="AGP281" s="111"/>
      <c r="AGQ281" s="111"/>
      <c r="AGR281" s="111"/>
      <c r="AGS281" s="111"/>
      <c r="AGT281" s="111"/>
      <c r="AGU281" s="111"/>
      <c r="AGV281" s="111"/>
      <c r="AGW281" s="111"/>
      <c r="AGX281" s="111"/>
      <c r="AGY281" s="111"/>
      <c r="AGZ281" s="111"/>
      <c r="AHA281" s="111"/>
      <c r="AHB281" s="111"/>
      <c r="AHC281" s="111"/>
      <c r="AHD281" s="111"/>
      <c r="AHE281" s="111"/>
      <c r="AHF281" s="111"/>
      <c r="AHG281" s="111"/>
      <c r="AHH281" s="111"/>
      <c r="AHI281" s="111"/>
      <c r="AHJ281" s="111"/>
      <c r="AHK281" s="111"/>
      <c r="AHL281" s="111"/>
      <c r="AHM281" s="111"/>
      <c r="AHN281" s="111"/>
      <c r="AHO281" s="111"/>
      <c r="AHP281" s="111"/>
      <c r="AHQ281" s="111"/>
      <c r="AHR281" s="111"/>
      <c r="AHS281" s="111"/>
      <c r="AHT281" s="111"/>
      <c r="AHU281" s="111"/>
      <c r="AHV281" s="111"/>
      <c r="AHW281" s="111"/>
      <c r="AHX281" s="111"/>
      <c r="AHY281" s="111"/>
      <c r="AHZ281" s="111"/>
      <c r="AIA281" s="111"/>
      <c r="AIB281" s="111"/>
      <c r="AIC281" s="111"/>
      <c r="AID281" s="111"/>
      <c r="AIE281" s="111"/>
      <c r="AIF281" s="111"/>
      <c r="AIG281" s="111"/>
      <c r="AIH281" s="111"/>
      <c r="AII281" s="111"/>
      <c r="AIJ281" s="111"/>
      <c r="AIK281" s="111"/>
      <c r="AIL281" s="111"/>
      <c r="AIM281" s="111"/>
      <c r="AIN281" s="111"/>
      <c r="AIO281" s="111"/>
      <c r="AIP281" s="111"/>
      <c r="AIQ281" s="111"/>
      <c r="AIR281" s="111"/>
      <c r="AIS281" s="111"/>
      <c r="AIT281" s="111"/>
      <c r="AIU281" s="111"/>
      <c r="AIV281" s="111"/>
      <c r="AIW281" s="111"/>
      <c r="AIX281" s="111"/>
      <c r="AIY281" s="111"/>
      <c r="AIZ281" s="111"/>
      <c r="AJA281" s="111"/>
      <c r="AJB281" s="111"/>
      <c r="AJC281" s="111"/>
      <c r="AJD281" s="111"/>
      <c r="AJE281" s="111"/>
      <c r="AJF281" s="111"/>
      <c r="AJG281" s="111"/>
      <c r="AJH281" s="111"/>
      <c r="AJI281" s="111"/>
      <c r="AJJ281" s="111"/>
      <c r="AJK281" s="111"/>
      <c r="AJL281" s="111"/>
      <c r="AJM281" s="111"/>
      <c r="AJN281" s="111"/>
      <c r="AJO281" s="111"/>
      <c r="AJP281" s="111"/>
      <c r="AJQ281" s="111"/>
      <c r="AJR281" s="111"/>
      <c r="AJS281" s="111"/>
      <c r="AJT281" s="111"/>
      <c r="AJU281" s="111"/>
      <c r="AJV281" s="111"/>
      <c r="AJW281" s="111"/>
      <c r="AJX281" s="111"/>
      <c r="AJY281" s="111"/>
      <c r="AJZ281" s="111"/>
      <c r="AKA281" s="111"/>
      <c r="AKB281" s="111"/>
      <c r="AKC281" s="111"/>
      <c r="AKD281" s="111"/>
      <c r="AKE281" s="111"/>
      <c r="AKF281" s="111"/>
      <c r="AKG281" s="111"/>
      <c r="AKH281" s="111"/>
      <c r="AKI281" s="111"/>
      <c r="AKJ281" s="111"/>
      <c r="AKK281" s="111"/>
      <c r="AKL281" s="111"/>
      <c r="AKM281" s="111"/>
      <c r="AKN281" s="111"/>
      <c r="AKO281" s="111"/>
      <c r="AKP281" s="111"/>
      <c r="AKQ281" s="111"/>
      <c r="AKR281" s="111"/>
      <c r="AKS281" s="111"/>
      <c r="AKT281" s="111"/>
      <c r="AKU281" s="111"/>
      <c r="AKV281" s="111"/>
      <c r="AKW281" s="111"/>
      <c r="AKX281" s="111"/>
      <c r="AKY281" s="111"/>
      <c r="AKZ281" s="111"/>
      <c r="ALA281" s="111"/>
      <c r="ALB281" s="111"/>
      <c r="ALC281" s="111"/>
      <c r="ALD281" s="111"/>
      <c r="ALE281" s="111"/>
      <c r="ALF281" s="111"/>
      <c r="ALG281" s="111"/>
      <c r="ALH281" s="111"/>
      <c r="ALI281" s="111"/>
      <c r="ALJ281" s="111"/>
      <c r="ALK281" s="111"/>
      <c r="ALL281" s="111"/>
      <c r="ALM281" s="111"/>
      <c r="ALN281" s="111"/>
      <c r="ALO281" s="111"/>
      <c r="ALP281" s="111"/>
      <c r="ALQ281" s="111"/>
      <c r="ALR281" s="111"/>
      <c r="ALS281" s="111"/>
      <c r="ALT281" s="111"/>
      <c r="ALU281" s="111"/>
      <c r="ALV281" s="111"/>
      <c r="ALW281" s="111"/>
      <c r="ALX281" s="111"/>
      <c r="ALY281" s="111"/>
      <c r="ALZ281" s="111"/>
      <c r="AMA281" s="111"/>
      <c r="AMB281" s="111"/>
      <c r="AMC281" s="111"/>
      <c r="AMD281" s="111"/>
      <c r="AME281" s="111"/>
      <c r="AMF281" s="111"/>
      <c r="AMG281" s="111"/>
      <c r="AMH281" s="111"/>
      <c r="AMI281" s="111"/>
      <c r="AMJ281" s="111"/>
    </row>
    <row r="282" spans="1:1025" x14ac:dyDescent="0.25">
      <c r="A282" s="372" t="s">
        <v>969</v>
      </c>
      <c r="B282" s="257">
        <v>282</v>
      </c>
      <c r="C282" s="258" t="s">
        <v>970</v>
      </c>
      <c r="D282" s="290" t="s">
        <v>971</v>
      </c>
      <c r="E282" s="286"/>
      <c r="F282" s="291"/>
      <c r="G282" s="280"/>
      <c r="H282" s="280"/>
      <c r="I282" s="492">
        <v>350</v>
      </c>
      <c r="J282" s="394"/>
      <c r="K282" s="293"/>
      <c r="L282" s="293"/>
      <c r="M282" s="293"/>
      <c r="N282" s="293"/>
      <c r="O282" s="293"/>
      <c r="P282" s="293"/>
      <c r="Q282" s="293"/>
      <c r="R282" s="293"/>
      <c r="S282" s="293"/>
      <c r="T282" s="293"/>
      <c r="U282" s="293"/>
      <c r="V282" s="293"/>
      <c r="W282" s="283">
        <f t="shared" si="113"/>
        <v>100</v>
      </c>
      <c r="X282" s="283">
        <f t="shared" si="125"/>
        <v>100</v>
      </c>
      <c r="Y282" s="283">
        <f t="shared" si="126"/>
        <v>100</v>
      </c>
      <c r="Z282" s="283">
        <f t="shared" si="114"/>
        <v>100</v>
      </c>
      <c r="AA282" s="283">
        <f t="shared" si="115"/>
        <v>100</v>
      </c>
      <c r="AB282" s="287">
        <f t="shared" si="116"/>
        <v>100</v>
      </c>
      <c r="AC282" s="287">
        <f t="shared" si="117"/>
        <v>100</v>
      </c>
      <c r="AD282" s="287">
        <f t="shared" si="118"/>
        <v>100</v>
      </c>
      <c r="AE282" s="284">
        <f t="shared" si="131"/>
        <v>100</v>
      </c>
      <c r="AF282" s="284">
        <f t="shared" si="123"/>
        <v>100</v>
      </c>
      <c r="AG282" s="268">
        <f t="shared" si="127"/>
        <v>100</v>
      </c>
      <c r="AH282" s="268">
        <f t="shared" si="128"/>
        <v>100</v>
      </c>
      <c r="AI282" s="268">
        <f t="shared" si="129"/>
        <v>100</v>
      </c>
      <c r="AJ282" s="268">
        <f t="shared" si="130"/>
        <v>100</v>
      </c>
      <c r="AK282" s="501" t="s">
        <v>24087</v>
      </c>
      <c r="AL282" s="286"/>
      <c r="AM282" s="357"/>
      <c r="AN282" s="511"/>
      <c r="AO282" s="357"/>
      <c r="AP282" s="357"/>
      <c r="AQ282" s="286"/>
      <c r="AR282" s="356" t="s">
        <v>24428</v>
      </c>
      <c r="AS282" s="356"/>
      <c r="AT282" s="286"/>
      <c r="AU282" s="286"/>
      <c r="AV282" s="111"/>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c r="BR282" s="170"/>
      <c r="BS282" s="170"/>
      <c r="BT282" s="170"/>
      <c r="BU282" s="170"/>
      <c r="BV282" s="170"/>
      <c r="BW282" s="170"/>
      <c r="BX282" s="170"/>
      <c r="BY282" s="170"/>
      <c r="BZ282" s="170"/>
      <c r="CA282" s="170"/>
      <c r="CB282" s="170"/>
      <c r="CC282" s="170"/>
      <c r="CD282" s="170"/>
      <c r="CE282" s="170"/>
      <c r="CF282" s="170"/>
      <c r="CG282" s="170"/>
      <c r="CH282" s="170"/>
      <c r="CI282" s="170"/>
      <c r="CJ282" s="170"/>
      <c r="CK282" s="170"/>
      <c r="CL282" s="170"/>
      <c r="CM282" s="170"/>
      <c r="CN282" s="170"/>
      <c r="CO282" s="170"/>
      <c r="CP282" s="170"/>
      <c r="CQ282" s="170"/>
      <c r="CR282" s="170"/>
      <c r="CS282" s="170"/>
      <c r="CT282" s="170"/>
      <c r="CU282" s="170"/>
      <c r="CV282" s="170"/>
      <c r="CW282" s="170"/>
      <c r="CX282" s="170"/>
      <c r="CY282" s="170"/>
      <c r="CZ282" s="170"/>
      <c r="DA282" s="170"/>
      <c r="DB282" s="170"/>
      <c r="DC282" s="170"/>
      <c r="DD282" s="170"/>
      <c r="DE282" s="170"/>
      <c r="DF282" s="170"/>
      <c r="DG282" s="170"/>
      <c r="DH282" s="170"/>
      <c r="DI282" s="170"/>
      <c r="DJ282" s="170"/>
      <c r="DK282" s="170"/>
      <c r="DL282" s="170"/>
      <c r="DM282" s="170"/>
      <c r="DN282" s="170"/>
      <c r="DO282" s="170"/>
      <c r="DP282" s="170"/>
      <c r="DQ282" s="170"/>
      <c r="DR282" s="170"/>
      <c r="DS282" s="170"/>
      <c r="DT282" s="170"/>
      <c r="DU282" s="170"/>
      <c r="DV282" s="170"/>
      <c r="DW282" s="170"/>
      <c r="DX282" s="170"/>
      <c r="DY282" s="170"/>
      <c r="DZ282" s="170"/>
      <c r="EA282" s="170"/>
      <c r="EB282" s="170"/>
      <c r="EC282" s="170"/>
      <c r="ED282" s="170"/>
      <c r="EE282" s="170"/>
      <c r="EF282" s="170"/>
      <c r="EG282" s="170"/>
      <c r="EH282" s="170"/>
      <c r="EI282" s="170"/>
      <c r="EJ282" s="170"/>
      <c r="EK282" s="170"/>
      <c r="EL282" s="170"/>
      <c r="EM282" s="170"/>
      <c r="EN282" s="170"/>
      <c r="EO282" s="170"/>
      <c r="EP282" s="170"/>
      <c r="EQ282" s="170"/>
      <c r="ER282" s="170"/>
      <c r="ES282" s="170"/>
      <c r="ET282" s="170"/>
      <c r="EU282" s="170"/>
      <c r="EV282" s="170"/>
      <c r="EW282" s="170"/>
      <c r="EX282" s="170"/>
      <c r="EY282" s="170"/>
      <c r="EZ282" s="170"/>
      <c r="FA282" s="170"/>
      <c r="FB282" s="170"/>
      <c r="FC282" s="170"/>
      <c r="FD282" s="170"/>
      <c r="FE282" s="170"/>
      <c r="FF282" s="170"/>
      <c r="FG282" s="170"/>
      <c r="FH282" s="170"/>
      <c r="FI282" s="170"/>
      <c r="FJ282" s="170"/>
      <c r="FK282" s="170"/>
      <c r="FL282" s="170"/>
      <c r="FM282" s="170"/>
      <c r="FN282" s="170"/>
      <c r="FO282" s="170"/>
      <c r="FP282" s="170"/>
      <c r="FQ282" s="170"/>
      <c r="FR282" s="170"/>
      <c r="FS282" s="170"/>
      <c r="FT282" s="170"/>
      <c r="FU282" s="170"/>
      <c r="FV282" s="170"/>
      <c r="FW282" s="170"/>
      <c r="FX282" s="170"/>
      <c r="FY282" s="170"/>
      <c r="FZ282" s="170"/>
      <c r="GA282" s="170"/>
      <c r="GB282" s="170"/>
      <c r="GC282" s="170"/>
      <c r="GD282" s="170"/>
      <c r="GE282" s="170"/>
      <c r="GF282" s="170"/>
      <c r="GG282" s="170"/>
      <c r="GH282" s="170"/>
      <c r="GI282" s="170"/>
      <c r="GJ282" s="170"/>
      <c r="GK282" s="170"/>
      <c r="GL282" s="170"/>
      <c r="GM282" s="170"/>
      <c r="GN282" s="170"/>
      <c r="GO282" s="170"/>
      <c r="GP282" s="170"/>
      <c r="GQ282" s="170"/>
      <c r="GR282" s="170"/>
      <c r="GS282" s="170"/>
      <c r="GT282" s="170"/>
      <c r="GU282" s="170"/>
      <c r="GV282" s="170"/>
      <c r="GW282" s="170"/>
      <c r="GX282" s="170"/>
      <c r="GY282" s="170"/>
      <c r="GZ282" s="170"/>
      <c r="HA282" s="170"/>
      <c r="HB282" s="170"/>
      <c r="HC282" s="170"/>
      <c r="HD282" s="170"/>
      <c r="HE282" s="170"/>
      <c r="HF282" s="170"/>
      <c r="HG282" s="170"/>
      <c r="HH282" s="170"/>
      <c r="HI282" s="170"/>
      <c r="HJ282" s="170"/>
      <c r="HK282" s="170"/>
      <c r="HL282" s="170"/>
      <c r="HM282" s="170"/>
      <c r="HN282" s="170"/>
      <c r="HO282" s="170"/>
      <c r="HP282" s="170"/>
      <c r="HQ282" s="170"/>
      <c r="HR282" s="170"/>
      <c r="HS282" s="170"/>
      <c r="HT282" s="170"/>
      <c r="HU282" s="170"/>
      <c r="HV282" s="170"/>
      <c r="HW282" s="170"/>
      <c r="HX282" s="170"/>
      <c r="HY282" s="170"/>
      <c r="HZ282" s="170"/>
      <c r="IA282" s="170"/>
      <c r="IB282" s="170"/>
      <c r="IC282" s="170"/>
      <c r="ID282" s="170"/>
      <c r="IE282" s="170"/>
      <c r="IF282" s="170"/>
      <c r="IG282" s="170"/>
      <c r="IH282" s="170"/>
      <c r="II282" s="170"/>
      <c r="IJ282" s="170"/>
      <c r="IK282" s="170"/>
      <c r="IL282" s="170"/>
      <c r="IM282" s="170"/>
      <c r="IN282" s="170"/>
      <c r="IO282" s="170"/>
      <c r="IP282" s="170"/>
      <c r="IQ282" s="170"/>
      <c r="IR282" s="170"/>
      <c r="IS282" s="170"/>
      <c r="IT282" s="170"/>
      <c r="IU282" s="170"/>
      <c r="IV282" s="170"/>
      <c r="IW282" s="170"/>
      <c r="IX282" s="170"/>
      <c r="IY282" s="170"/>
      <c r="IZ282" s="170"/>
      <c r="JA282" s="170"/>
      <c r="JB282" s="170"/>
      <c r="JC282" s="170"/>
      <c r="JD282" s="170"/>
      <c r="JE282" s="170"/>
      <c r="JF282" s="170"/>
      <c r="JG282" s="170"/>
      <c r="JH282" s="170"/>
      <c r="JI282" s="170"/>
      <c r="JJ282" s="170"/>
      <c r="JK282" s="170"/>
      <c r="JL282" s="170"/>
      <c r="JM282" s="170"/>
      <c r="JN282" s="170"/>
      <c r="JO282" s="170"/>
      <c r="JP282" s="170"/>
      <c r="JQ282" s="170"/>
      <c r="JR282" s="170"/>
      <c r="JS282" s="170"/>
      <c r="JT282" s="170"/>
      <c r="JU282" s="170"/>
      <c r="JV282" s="170"/>
      <c r="JW282" s="170"/>
      <c r="JX282" s="170"/>
      <c r="JY282" s="170"/>
      <c r="JZ282" s="170"/>
      <c r="KA282" s="170"/>
      <c r="KB282" s="170"/>
      <c r="KC282" s="170"/>
      <c r="KD282" s="170"/>
      <c r="KE282" s="170"/>
      <c r="KF282" s="170"/>
      <c r="KG282" s="170"/>
      <c r="KH282" s="170"/>
      <c r="KI282" s="170"/>
      <c r="KJ282" s="170"/>
      <c r="KK282" s="170"/>
      <c r="KL282" s="170"/>
      <c r="KM282" s="170"/>
      <c r="KN282" s="170"/>
      <c r="KO282" s="170"/>
      <c r="KP282" s="170"/>
      <c r="KQ282" s="170"/>
      <c r="KR282" s="170"/>
      <c r="KS282" s="170"/>
      <c r="KT282" s="170"/>
      <c r="KU282" s="170"/>
      <c r="KV282" s="170"/>
      <c r="KW282" s="170"/>
      <c r="KX282" s="170"/>
      <c r="KY282" s="170"/>
      <c r="KZ282" s="170"/>
      <c r="LA282" s="170"/>
      <c r="LB282" s="170"/>
      <c r="LC282" s="170"/>
      <c r="LD282" s="170"/>
      <c r="LE282" s="170"/>
      <c r="LF282" s="170"/>
      <c r="LG282" s="170"/>
      <c r="LH282" s="170"/>
      <c r="LI282" s="170"/>
      <c r="LJ282" s="170"/>
      <c r="LK282" s="170"/>
      <c r="LL282" s="170"/>
      <c r="LM282" s="170"/>
      <c r="LN282" s="170"/>
      <c r="LO282" s="170"/>
      <c r="LP282" s="170"/>
      <c r="LQ282" s="170"/>
      <c r="LR282" s="170"/>
      <c r="LS282" s="170"/>
      <c r="LT282" s="170"/>
      <c r="LU282" s="170"/>
      <c r="LV282" s="170"/>
      <c r="LW282" s="170"/>
      <c r="LX282" s="170"/>
      <c r="LY282" s="170"/>
      <c r="LZ282" s="170"/>
      <c r="MA282" s="170"/>
      <c r="MB282" s="170"/>
      <c r="MC282" s="170"/>
      <c r="MD282" s="170"/>
      <c r="ME282" s="170"/>
      <c r="MF282" s="170"/>
      <c r="MG282" s="170"/>
      <c r="MH282" s="170"/>
      <c r="MI282" s="170"/>
      <c r="MJ282" s="170"/>
      <c r="MK282" s="170"/>
      <c r="ML282" s="170"/>
      <c r="MM282" s="170"/>
      <c r="MN282" s="170"/>
      <c r="MO282" s="170"/>
      <c r="MP282" s="170"/>
      <c r="MQ282" s="170"/>
      <c r="MR282" s="170"/>
      <c r="MS282" s="170"/>
      <c r="MT282" s="170"/>
      <c r="MU282" s="170"/>
      <c r="MV282" s="170"/>
      <c r="MW282" s="170"/>
      <c r="MX282" s="170"/>
      <c r="MY282" s="170"/>
      <c r="MZ282" s="170"/>
      <c r="NA282" s="170"/>
      <c r="NB282" s="170"/>
      <c r="NC282" s="170"/>
      <c r="ND282" s="170"/>
      <c r="NE282" s="170"/>
      <c r="NF282" s="170"/>
      <c r="NG282" s="170"/>
      <c r="NH282" s="170"/>
      <c r="NI282" s="170"/>
      <c r="NJ282" s="170"/>
      <c r="NK282" s="170"/>
      <c r="NL282" s="170"/>
      <c r="NM282" s="170"/>
      <c r="NN282" s="170"/>
      <c r="NO282" s="170"/>
      <c r="NP282" s="170"/>
      <c r="NQ282" s="170"/>
      <c r="NR282" s="170"/>
      <c r="NS282" s="170"/>
      <c r="NT282" s="170"/>
      <c r="NU282" s="170"/>
      <c r="NV282" s="170"/>
      <c r="NW282" s="170"/>
      <c r="NX282" s="170"/>
      <c r="NY282" s="170"/>
      <c r="NZ282" s="170"/>
      <c r="OA282" s="170"/>
      <c r="OB282" s="170"/>
      <c r="OC282" s="170"/>
      <c r="OD282" s="170"/>
      <c r="OE282" s="170"/>
      <c r="OF282" s="170"/>
      <c r="OG282" s="170"/>
      <c r="OH282" s="170"/>
      <c r="OI282" s="170"/>
      <c r="OJ282" s="170"/>
      <c r="OK282" s="170"/>
      <c r="OL282" s="170"/>
      <c r="OM282" s="170"/>
      <c r="ON282" s="170"/>
      <c r="OO282" s="170"/>
      <c r="OP282" s="170"/>
      <c r="OQ282" s="170"/>
      <c r="OR282" s="170"/>
      <c r="OS282" s="170"/>
      <c r="OT282" s="170"/>
      <c r="OU282" s="170"/>
      <c r="OV282" s="170"/>
      <c r="OW282" s="170"/>
      <c r="OX282" s="170"/>
      <c r="OY282" s="170"/>
      <c r="OZ282" s="170"/>
      <c r="PA282" s="170"/>
      <c r="PB282" s="170"/>
      <c r="PC282" s="170"/>
      <c r="PD282" s="170"/>
      <c r="PE282" s="170"/>
      <c r="PF282" s="170"/>
      <c r="PG282" s="170"/>
      <c r="PH282" s="170"/>
      <c r="PI282" s="170"/>
      <c r="PJ282" s="170"/>
      <c r="PK282" s="170"/>
      <c r="PL282" s="170"/>
      <c r="PM282" s="170"/>
      <c r="PN282" s="170"/>
      <c r="PO282" s="170"/>
      <c r="PP282" s="170"/>
      <c r="PQ282" s="170"/>
      <c r="PR282" s="170"/>
      <c r="PS282" s="170"/>
      <c r="PT282" s="170"/>
      <c r="PU282" s="170"/>
      <c r="PV282" s="170"/>
      <c r="PW282" s="170"/>
      <c r="PX282" s="170"/>
      <c r="PY282" s="170"/>
      <c r="PZ282" s="170"/>
      <c r="QA282" s="170"/>
      <c r="QB282" s="170"/>
      <c r="QC282" s="170"/>
      <c r="QD282" s="170"/>
      <c r="QE282" s="170"/>
      <c r="QF282" s="170"/>
      <c r="QG282" s="170"/>
      <c r="QH282" s="170"/>
      <c r="QI282" s="170"/>
      <c r="QJ282" s="170"/>
      <c r="QK282" s="170"/>
      <c r="QL282" s="170"/>
      <c r="QM282" s="170"/>
      <c r="QN282" s="170"/>
      <c r="QO282" s="170"/>
      <c r="QP282" s="170"/>
      <c r="QQ282" s="170"/>
      <c r="QR282" s="170"/>
      <c r="QS282" s="170"/>
      <c r="QT282" s="170"/>
      <c r="QU282" s="170"/>
      <c r="QV282" s="170"/>
      <c r="QW282" s="170"/>
      <c r="QX282" s="170"/>
      <c r="QY282" s="170"/>
      <c r="QZ282" s="170"/>
      <c r="RA282" s="170"/>
      <c r="RB282" s="170"/>
      <c r="RC282" s="170"/>
      <c r="RD282" s="170"/>
      <c r="RE282" s="170"/>
      <c r="RF282" s="170"/>
      <c r="RG282" s="170"/>
      <c r="RH282" s="170"/>
      <c r="RI282" s="170"/>
      <c r="RJ282" s="170"/>
      <c r="RK282" s="170"/>
      <c r="RL282" s="170"/>
      <c r="RM282" s="170"/>
      <c r="RN282" s="170"/>
      <c r="RO282" s="170"/>
      <c r="RP282" s="170"/>
      <c r="RQ282" s="170"/>
      <c r="RR282" s="170"/>
      <c r="RS282" s="170"/>
      <c r="RT282" s="170"/>
      <c r="RU282" s="170"/>
      <c r="RV282" s="170"/>
      <c r="RW282" s="170"/>
      <c r="RX282" s="170"/>
      <c r="RY282" s="170"/>
      <c r="RZ282" s="170"/>
      <c r="SA282" s="170"/>
      <c r="SB282" s="170"/>
      <c r="SC282" s="170"/>
      <c r="SD282" s="170"/>
      <c r="SE282" s="170"/>
      <c r="SF282" s="170"/>
      <c r="SG282" s="170"/>
      <c r="SH282" s="170"/>
      <c r="SI282" s="170"/>
      <c r="SJ282" s="170"/>
      <c r="SK282" s="170"/>
      <c r="SL282" s="170"/>
      <c r="SM282" s="170"/>
      <c r="SN282" s="170"/>
      <c r="SO282" s="170"/>
      <c r="SP282" s="170"/>
      <c r="SQ282" s="170"/>
      <c r="SR282" s="170"/>
      <c r="SS282" s="170"/>
      <c r="ST282" s="170"/>
      <c r="SU282" s="170"/>
      <c r="SV282" s="170"/>
      <c r="SW282" s="170"/>
      <c r="SX282" s="170"/>
      <c r="SY282" s="170"/>
      <c r="SZ282" s="170"/>
      <c r="TA282" s="170"/>
      <c r="TB282" s="170"/>
      <c r="TC282" s="170"/>
      <c r="TD282" s="170"/>
      <c r="TE282" s="170"/>
      <c r="TF282" s="170"/>
      <c r="TG282" s="170"/>
      <c r="TH282" s="170"/>
      <c r="TI282" s="170"/>
      <c r="TJ282" s="170"/>
      <c r="TK282" s="170"/>
      <c r="TL282" s="170"/>
      <c r="TM282" s="170"/>
      <c r="TN282" s="170"/>
      <c r="TO282" s="170"/>
      <c r="TP282" s="170"/>
      <c r="TQ282" s="170"/>
      <c r="TR282" s="170"/>
      <c r="TS282" s="170"/>
      <c r="TT282" s="170"/>
      <c r="TU282" s="170"/>
      <c r="TV282" s="170"/>
      <c r="TW282" s="170"/>
      <c r="TX282" s="170"/>
      <c r="TY282" s="170"/>
      <c r="TZ282" s="170"/>
      <c r="UA282" s="170"/>
      <c r="UB282" s="170"/>
      <c r="UC282" s="170"/>
      <c r="UD282" s="170"/>
      <c r="UE282" s="170"/>
      <c r="UF282" s="170"/>
      <c r="UG282" s="170"/>
      <c r="UH282" s="170"/>
      <c r="UI282" s="170"/>
      <c r="UJ282" s="170"/>
      <c r="UK282" s="170"/>
      <c r="UL282" s="170"/>
      <c r="UM282" s="170"/>
      <c r="UN282" s="170"/>
      <c r="UO282" s="170"/>
      <c r="UP282" s="170"/>
      <c r="UQ282" s="170"/>
      <c r="UR282" s="170"/>
      <c r="US282" s="170"/>
      <c r="UT282" s="170"/>
      <c r="UU282" s="170"/>
      <c r="UV282" s="170"/>
      <c r="UW282" s="170"/>
      <c r="UX282" s="170"/>
      <c r="UY282" s="170"/>
      <c r="UZ282" s="170"/>
      <c r="VA282" s="170"/>
      <c r="VB282" s="170"/>
      <c r="VC282" s="170"/>
      <c r="VD282" s="170"/>
      <c r="VE282" s="170"/>
      <c r="VF282" s="170"/>
      <c r="VG282" s="170"/>
      <c r="VH282" s="170"/>
      <c r="VI282" s="170"/>
      <c r="VJ282" s="170"/>
      <c r="VK282" s="170"/>
      <c r="VL282" s="170"/>
      <c r="VM282" s="170"/>
      <c r="VN282" s="170"/>
      <c r="VO282" s="170"/>
      <c r="VP282" s="170"/>
      <c r="VQ282" s="170"/>
      <c r="VR282" s="170"/>
      <c r="VS282" s="170"/>
      <c r="VT282" s="170"/>
      <c r="VU282" s="170"/>
      <c r="VV282" s="170"/>
      <c r="VW282" s="170"/>
      <c r="VX282" s="170"/>
      <c r="VY282" s="170"/>
      <c r="VZ282" s="170"/>
      <c r="WA282" s="170"/>
      <c r="WB282" s="170"/>
      <c r="WC282" s="170"/>
      <c r="WD282" s="170"/>
      <c r="WE282" s="170"/>
      <c r="WF282" s="170"/>
      <c r="WG282" s="170"/>
      <c r="WH282" s="170"/>
      <c r="WI282" s="170"/>
      <c r="WJ282" s="170"/>
      <c r="WK282" s="170"/>
      <c r="WL282" s="170"/>
      <c r="WM282" s="170"/>
      <c r="WN282" s="170"/>
      <c r="WO282" s="170"/>
      <c r="WP282" s="170"/>
      <c r="WQ282" s="170"/>
      <c r="WR282" s="170"/>
      <c r="WS282" s="170"/>
      <c r="WT282" s="170"/>
      <c r="WU282" s="170"/>
      <c r="WV282" s="170"/>
      <c r="WW282" s="170"/>
      <c r="WX282" s="170"/>
      <c r="WY282" s="170"/>
      <c r="WZ282" s="170"/>
      <c r="XA282" s="170"/>
      <c r="XB282" s="170"/>
      <c r="XC282" s="170"/>
      <c r="XD282" s="170"/>
      <c r="XE282" s="170"/>
      <c r="XF282" s="170"/>
      <c r="XG282" s="170"/>
      <c r="XH282" s="170"/>
      <c r="XI282" s="170"/>
      <c r="XJ282" s="170"/>
      <c r="XK282" s="170"/>
      <c r="XL282" s="170"/>
      <c r="XM282" s="170"/>
      <c r="XN282" s="170"/>
      <c r="XO282" s="170"/>
      <c r="XP282" s="170"/>
      <c r="XQ282" s="170"/>
      <c r="XR282" s="170"/>
      <c r="XS282" s="170"/>
      <c r="XT282" s="170"/>
      <c r="XU282" s="170"/>
      <c r="XV282" s="170"/>
      <c r="XW282" s="170"/>
      <c r="XX282" s="170"/>
      <c r="XY282" s="170"/>
      <c r="XZ282" s="170"/>
      <c r="YA282" s="170"/>
      <c r="YB282" s="170"/>
      <c r="YC282" s="170"/>
      <c r="YD282" s="170"/>
      <c r="YE282" s="170"/>
      <c r="YF282" s="170"/>
      <c r="YG282" s="170"/>
      <c r="YH282" s="170"/>
      <c r="YI282" s="170"/>
      <c r="YJ282" s="170"/>
      <c r="YK282" s="170"/>
      <c r="YL282" s="170"/>
      <c r="YM282" s="170"/>
      <c r="YN282" s="170"/>
      <c r="YO282" s="170"/>
      <c r="YP282" s="170"/>
      <c r="YQ282" s="170"/>
      <c r="YR282" s="170"/>
      <c r="YS282" s="170"/>
      <c r="YT282" s="170"/>
      <c r="YU282" s="170"/>
      <c r="YV282" s="170"/>
      <c r="YW282" s="170"/>
      <c r="YX282" s="170"/>
      <c r="YY282" s="170"/>
      <c r="YZ282" s="170"/>
      <c r="ZA282" s="170"/>
      <c r="ZB282" s="170"/>
      <c r="ZC282" s="170"/>
      <c r="ZD282" s="170"/>
      <c r="ZE282" s="170"/>
      <c r="ZF282" s="170"/>
      <c r="ZG282" s="170"/>
      <c r="ZH282" s="170"/>
      <c r="ZI282" s="170"/>
      <c r="ZJ282" s="170"/>
      <c r="ZK282" s="170"/>
      <c r="ZL282" s="170"/>
      <c r="ZM282" s="170"/>
      <c r="ZN282" s="170"/>
      <c r="ZO282" s="170"/>
      <c r="ZP282" s="170"/>
      <c r="ZQ282" s="170"/>
      <c r="ZR282" s="170"/>
      <c r="ZS282" s="170"/>
      <c r="ZT282" s="170"/>
      <c r="ZU282" s="170"/>
      <c r="ZV282" s="170"/>
      <c r="ZW282" s="170"/>
      <c r="ZX282" s="170"/>
      <c r="ZY282" s="170"/>
      <c r="ZZ282" s="170"/>
      <c r="AAA282" s="170"/>
      <c r="AAB282" s="170"/>
      <c r="AAC282" s="170"/>
      <c r="AAD282" s="170"/>
      <c r="AAE282" s="170"/>
      <c r="AAF282" s="170"/>
      <c r="AAG282" s="170"/>
      <c r="AAH282" s="170"/>
      <c r="AAI282" s="170"/>
      <c r="AAJ282" s="170"/>
      <c r="AAK282" s="170"/>
      <c r="AAL282" s="170"/>
      <c r="AAM282" s="170"/>
      <c r="AAN282" s="170"/>
      <c r="AAO282" s="170"/>
      <c r="AAP282" s="170"/>
      <c r="AAQ282" s="170"/>
      <c r="AAR282" s="170"/>
      <c r="AAS282" s="170"/>
      <c r="AAT282" s="170"/>
      <c r="AAU282" s="170"/>
      <c r="AAV282" s="170"/>
      <c r="AAW282" s="170"/>
      <c r="AAX282" s="170"/>
      <c r="AAY282" s="170"/>
      <c r="AAZ282" s="170"/>
      <c r="ABA282" s="170"/>
      <c r="ABB282" s="170"/>
      <c r="ABC282" s="170"/>
      <c r="ABD282" s="170"/>
      <c r="ABE282" s="170"/>
      <c r="ABF282" s="170"/>
      <c r="ABG282" s="170"/>
      <c r="ABH282" s="170"/>
      <c r="ABI282" s="170"/>
      <c r="ABJ282" s="170"/>
      <c r="ABK282" s="170"/>
      <c r="ABL282" s="170"/>
      <c r="ABM282" s="170"/>
      <c r="ABN282" s="170"/>
      <c r="ABO282" s="170"/>
      <c r="ABP282" s="170"/>
      <c r="ABQ282" s="170"/>
      <c r="ABR282" s="170"/>
      <c r="ABS282" s="170"/>
      <c r="ABT282" s="170"/>
      <c r="ABU282" s="170"/>
      <c r="ABV282" s="170"/>
      <c r="ABW282" s="170"/>
      <c r="ABX282" s="170"/>
      <c r="ABY282" s="170"/>
      <c r="ABZ282" s="170"/>
      <c r="ACA282" s="170"/>
      <c r="ACB282" s="170"/>
      <c r="ACC282" s="170"/>
      <c r="ACD282" s="170"/>
      <c r="ACE282" s="170"/>
      <c r="ACF282" s="170"/>
      <c r="ACG282" s="170"/>
      <c r="ACH282" s="170"/>
      <c r="ACI282" s="170"/>
      <c r="ACJ282" s="170"/>
      <c r="ACK282" s="170"/>
      <c r="ACL282" s="170"/>
      <c r="ACM282" s="170"/>
      <c r="ACN282" s="170"/>
      <c r="ACO282" s="170"/>
      <c r="ACP282" s="170"/>
      <c r="ACQ282" s="170"/>
      <c r="ACR282" s="170"/>
      <c r="ACS282" s="170"/>
      <c r="ACT282" s="170"/>
      <c r="ACU282" s="170"/>
      <c r="ACV282" s="170"/>
      <c r="ACW282" s="170"/>
      <c r="ACX282" s="170"/>
      <c r="ACY282" s="170"/>
      <c r="ACZ282" s="170"/>
      <c r="ADA282" s="170"/>
      <c r="ADB282" s="170"/>
      <c r="ADC282" s="170"/>
      <c r="ADD282" s="170"/>
      <c r="ADE282" s="170"/>
      <c r="ADF282" s="170"/>
      <c r="ADG282" s="170"/>
      <c r="ADH282" s="170"/>
      <c r="ADI282" s="170"/>
      <c r="ADJ282" s="170"/>
      <c r="ADK282" s="170"/>
      <c r="ADL282" s="170"/>
      <c r="ADM282" s="170"/>
      <c r="ADN282" s="170"/>
      <c r="ADO282" s="170"/>
      <c r="ADP282" s="170"/>
      <c r="ADQ282" s="170"/>
      <c r="ADR282" s="170"/>
      <c r="ADS282" s="170"/>
      <c r="ADT282" s="170"/>
      <c r="ADU282" s="170"/>
      <c r="ADV282" s="170"/>
      <c r="ADW282" s="170"/>
      <c r="ADX282" s="170"/>
      <c r="ADY282" s="170"/>
      <c r="ADZ282" s="170"/>
      <c r="AEA282" s="170"/>
      <c r="AEB282" s="170"/>
      <c r="AEC282" s="170"/>
      <c r="AED282" s="170"/>
      <c r="AEE282" s="170"/>
      <c r="AEF282" s="170"/>
      <c r="AEG282" s="170"/>
      <c r="AEH282" s="170"/>
      <c r="AEI282" s="170"/>
      <c r="AEJ282" s="170"/>
      <c r="AEK282" s="170"/>
      <c r="AEL282" s="170"/>
      <c r="AEM282" s="170"/>
      <c r="AEN282" s="170"/>
      <c r="AEO282" s="170"/>
      <c r="AEP282" s="170"/>
      <c r="AEQ282" s="170"/>
      <c r="AER282" s="170"/>
      <c r="AES282" s="170"/>
      <c r="AET282" s="170"/>
      <c r="AEU282" s="170"/>
      <c r="AEV282" s="170"/>
      <c r="AEW282" s="170"/>
      <c r="AEX282" s="170"/>
      <c r="AEY282" s="170"/>
      <c r="AEZ282" s="170"/>
      <c r="AFA282" s="170"/>
      <c r="AFB282" s="170"/>
      <c r="AFC282" s="170"/>
      <c r="AFD282" s="170"/>
      <c r="AFE282" s="170"/>
      <c r="AFF282" s="170"/>
      <c r="AFG282" s="170"/>
      <c r="AFH282" s="170"/>
      <c r="AFI282" s="170"/>
      <c r="AFJ282" s="170"/>
      <c r="AFK282" s="170"/>
      <c r="AFL282" s="170"/>
      <c r="AFM282" s="170"/>
      <c r="AFN282" s="170"/>
      <c r="AFO282" s="170"/>
      <c r="AFP282" s="170"/>
      <c r="AFQ282" s="170"/>
      <c r="AFR282" s="170"/>
      <c r="AFS282" s="170"/>
      <c r="AFT282" s="170"/>
      <c r="AFU282" s="170"/>
      <c r="AFV282" s="170"/>
      <c r="AFW282" s="170"/>
      <c r="AFX282" s="170"/>
      <c r="AFY282" s="170"/>
      <c r="AFZ282" s="170"/>
      <c r="AGA282" s="170"/>
      <c r="AGB282" s="170"/>
      <c r="AGC282" s="170"/>
      <c r="AGD282" s="170"/>
      <c r="AGE282" s="170"/>
      <c r="AGF282" s="170"/>
      <c r="AGG282" s="170"/>
      <c r="AGH282" s="170"/>
      <c r="AGI282" s="170"/>
      <c r="AGJ282" s="170"/>
      <c r="AGK282" s="170"/>
      <c r="AGL282" s="170"/>
      <c r="AGM282" s="170"/>
      <c r="AGN282" s="170"/>
      <c r="AGO282" s="170"/>
      <c r="AGP282" s="170"/>
      <c r="AGQ282" s="170"/>
      <c r="AGR282" s="170"/>
      <c r="AGS282" s="170"/>
      <c r="AGT282" s="170"/>
      <c r="AGU282" s="170"/>
      <c r="AGV282" s="170"/>
      <c r="AGW282" s="170"/>
      <c r="AGX282" s="170"/>
      <c r="AGY282" s="170"/>
      <c r="AGZ282" s="170"/>
      <c r="AHA282" s="170"/>
      <c r="AHB282" s="170"/>
      <c r="AHC282" s="170"/>
      <c r="AHD282" s="170"/>
      <c r="AHE282" s="170"/>
      <c r="AHF282" s="170"/>
      <c r="AHG282" s="170"/>
      <c r="AHH282" s="170"/>
      <c r="AHI282" s="170"/>
      <c r="AHJ282" s="170"/>
      <c r="AHK282" s="170"/>
      <c r="AHL282" s="170"/>
      <c r="AHM282" s="170"/>
      <c r="AHN282" s="170"/>
      <c r="AHO282" s="170"/>
      <c r="AHP282" s="170"/>
      <c r="AHQ282" s="170"/>
      <c r="AHR282" s="170"/>
      <c r="AHS282" s="170"/>
      <c r="AHT282" s="170"/>
      <c r="AHU282" s="170"/>
      <c r="AHV282" s="170"/>
      <c r="AHW282" s="170"/>
      <c r="AHX282" s="170"/>
      <c r="AHY282" s="170"/>
      <c r="AHZ282" s="170"/>
      <c r="AIA282" s="170"/>
      <c r="AIB282" s="170"/>
      <c r="AIC282" s="170"/>
      <c r="AID282" s="170"/>
      <c r="AIE282" s="170"/>
      <c r="AIF282" s="170"/>
      <c r="AIG282" s="170"/>
      <c r="AIH282" s="170"/>
      <c r="AII282" s="170"/>
      <c r="AIJ282" s="170"/>
      <c r="AIK282" s="170"/>
      <c r="AIL282" s="170"/>
      <c r="AIM282" s="170"/>
      <c r="AIN282" s="170"/>
      <c r="AIO282" s="170"/>
      <c r="AIP282" s="170"/>
      <c r="AIQ282" s="170"/>
      <c r="AIR282" s="170"/>
      <c r="AIS282" s="170"/>
      <c r="AIT282" s="170"/>
      <c r="AIU282" s="170"/>
      <c r="AIV282" s="170"/>
      <c r="AIW282" s="170"/>
      <c r="AIX282" s="170"/>
      <c r="AIY282" s="170"/>
      <c r="AIZ282" s="170"/>
      <c r="AJA282" s="170"/>
      <c r="AJB282" s="170"/>
      <c r="AJC282" s="170"/>
      <c r="AJD282" s="170"/>
      <c r="AJE282" s="170"/>
      <c r="AJF282" s="170"/>
      <c r="AJG282" s="170"/>
      <c r="AJH282" s="170"/>
      <c r="AJI282" s="170"/>
      <c r="AJJ282" s="170"/>
      <c r="AJK282" s="170"/>
      <c r="AJL282" s="170"/>
      <c r="AJM282" s="170"/>
      <c r="AJN282" s="170"/>
      <c r="AJO282" s="170"/>
      <c r="AJP282" s="170"/>
      <c r="AJQ282" s="170"/>
      <c r="AJR282" s="170"/>
      <c r="AJS282" s="170"/>
      <c r="AJT282" s="170"/>
      <c r="AJU282" s="170"/>
      <c r="AJV282" s="170"/>
      <c r="AJW282" s="170"/>
      <c r="AJX282" s="170"/>
      <c r="AJY282" s="170"/>
      <c r="AJZ282" s="170"/>
      <c r="AKA282" s="170"/>
      <c r="AKB282" s="170"/>
      <c r="AKC282" s="170"/>
      <c r="AKD282" s="170"/>
      <c r="AKE282" s="170"/>
      <c r="AKF282" s="170"/>
      <c r="AKG282" s="170"/>
      <c r="AKH282" s="170"/>
      <c r="AKI282" s="170"/>
      <c r="AKJ282" s="170"/>
      <c r="AKK282" s="170"/>
      <c r="AKL282" s="170"/>
      <c r="AKM282" s="170"/>
      <c r="AKN282" s="170"/>
      <c r="AKO282" s="170"/>
      <c r="AKP282" s="170"/>
      <c r="AKQ282" s="170"/>
      <c r="AKR282" s="170"/>
      <c r="AKS282" s="170"/>
      <c r="AKT282" s="170"/>
      <c r="AKU282" s="170"/>
      <c r="AKV282" s="170"/>
      <c r="AKW282" s="170"/>
      <c r="AKX282" s="170"/>
      <c r="AKY282" s="170"/>
      <c r="AKZ282" s="170"/>
      <c r="ALA282" s="170"/>
      <c r="ALB282" s="170"/>
      <c r="ALC282" s="170"/>
      <c r="ALD282" s="170"/>
      <c r="ALE282" s="170"/>
      <c r="ALF282" s="170"/>
      <c r="ALG282" s="170"/>
      <c r="ALH282" s="170"/>
      <c r="ALI282" s="170"/>
      <c r="ALJ282" s="170"/>
      <c r="ALK282" s="170"/>
      <c r="ALL282" s="170"/>
      <c r="ALM282" s="170"/>
      <c r="ALN282" s="170"/>
      <c r="ALO282" s="170"/>
      <c r="ALP282" s="170"/>
      <c r="ALQ282" s="170"/>
      <c r="ALR282" s="170"/>
      <c r="ALS282" s="170"/>
      <c r="ALT282" s="170"/>
      <c r="ALU282" s="170"/>
      <c r="ALV282" s="170"/>
      <c r="ALW282" s="170"/>
      <c r="ALX282" s="170"/>
      <c r="ALY282" s="170"/>
      <c r="ALZ282" s="170"/>
      <c r="AMA282" s="170"/>
      <c r="AMB282" s="170"/>
      <c r="AMC282" s="170"/>
      <c r="AMD282" s="170"/>
      <c r="AME282" s="170"/>
      <c r="AMF282" s="170"/>
      <c r="AMG282" s="170"/>
      <c r="AMH282" s="170"/>
      <c r="AMI282" s="170"/>
      <c r="AMJ282" s="170"/>
    </row>
    <row r="283" spans="1:1025" x14ac:dyDescent="0.25">
      <c r="A283" s="372" t="s">
        <v>972</v>
      </c>
      <c r="B283" s="257">
        <v>283</v>
      </c>
      <c r="C283" s="258" t="s">
        <v>973</v>
      </c>
      <c r="D283" s="290" t="s">
        <v>974</v>
      </c>
      <c r="E283" s="286"/>
      <c r="F283" s="291"/>
      <c r="G283" s="280"/>
      <c r="H283" s="280"/>
      <c r="I283" s="492" t="s">
        <v>750</v>
      </c>
      <c r="J283" s="292"/>
      <c r="K283" s="293"/>
      <c r="L283" s="293"/>
      <c r="M283" s="293"/>
      <c r="N283" s="293"/>
      <c r="O283" s="293"/>
      <c r="P283" s="293"/>
      <c r="Q283" s="293"/>
      <c r="R283" s="293"/>
      <c r="S283" s="293"/>
      <c r="T283" s="293"/>
      <c r="U283" s="293"/>
      <c r="V283" s="293"/>
      <c r="W283" s="283">
        <f t="shared" si="113"/>
        <v>100</v>
      </c>
      <c r="X283" s="283">
        <f t="shared" si="125"/>
        <v>100</v>
      </c>
      <c r="Y283" s="283">
        <f t="shared" si="126"/>
        <v>100</v>
      </c>
      <c r="Z283" s="283">
        <f t="shared" si="114"/>
        <v>100</v>
      </c>
      <c r="AA283" s="283">
        <f t="shared" si="115"/>
        <v>100</v>
      </c>
      <c r="AB283" s="287">
        <f t="shared" si="116"/>
        <v>100</v>
      </c>
      <c r="AC283" s="287">
        <f t="shared" si="117"/>
        <v>100</v>
      </c>
      <c r="AD283" s="287">
        <f t="shared" si="118"/>
        <v>100</v>
      </c>
      <c r="AE283" s="284">
        <f t="shared" si="131"/>
        <v>100</v>
      </c>
      <c r="AF283" s="284">
        <f t="shared" si="123"/>
        <v>100</v>
      </c>
      <c r="AG283" s="268">
        <f t="shared" si="127"/>
        <v>100</v>
      </c>
      <c r="AH283" s="268">
        <f t="shared" si="128"/>
        <v>100</v>
      </c>
      <c r="AI283" s="268">
        <f t="shared" si="129"/>
        <v>100</v>
      </c>
      <c r="AJ283" s="268">
        <f t="shared" si="130"/>
        <v>100</v>
      </c>
      <c r="AK283" s="501" t="s">
        <v>750</v>
      </c>
      <c r="AL283" s="286"/>
      <c r="AM283" s="357"/>
      <c r="AN283" s="511"/>
      <c r="AO283" s="357"/>
      <c r="AP283" s="357"/>
      <c r="AQ283" s="286"/>
      <c r="AR283" s="382" t="s">
        <v>24429</v>
      </c>
      <c r="AS283" s="382"/>
      <c r="AT283" s="286"/>
      <c r="AU283" s="286"/>
      <c r="AV283" s="111"/>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c r="BR283" s="170"/>
      <c r="BS283" s="170"/>
      <c r="BT283" s="170"/>
      <c r="BU283" s="170"/>
      <c r="BV283" s="170"/>
      <c r="BW283" s="170"/>
      <c r="BX283" s="170"/>
      <c r="BY283" s="170"/>
      <c r="BZ283" s="170"/>
      <c r="CA283" s="170"/>
      <c r="CB283" s="170"/>
      <c r="CC283" s="170"/>
      <c r="CD283" s="170"/>
      <c r="CE283" s="170"/>
      <c r="CF283" s="170"/>
      <c r="CG283" s="170"/>
      <c r="CH283" s="170"/>
      <c r="CI283" s="170"/>
      <c r="CJ283" s="170"/>
      <c r="CK283" s="170"/>
      <c r="CL283" s="170"/>
      <c r="CM283" s="170"/>
      <c r="CN283" s="170"/>
      <c r="CO283" s="170"/>
      <c r="CP283" s="170"/>
      <c r="CQ283" s="170"/>
      <c r="CR283" s="170"/>
      <c r="CS283" s="170"/>
      <c r="CT283" s="170"/>
      <c r="CU283" s="170"/>
      <c r="CV283" s="170"/>
      <c r="CW283" s="170"/>
      <c r="CX283" s="170"/>
      <c r="CY283" s="170"/>
      <c r="CZ283" s="170"/>
      <c r="DA283" s="170"/>
      <c r="DB283" s="170"/>
      <c r="DC283" s="170"/>
      <c r="DD283" s="170"/>
      <c r="DE283" s="170"/>
      <c r="DF283" s="170"/>
      <c r="DG283" s="170"/>
      <c r="DH283" s="170"/>
      <c r="DI283" s="170"/>
      <c r="DJ283" s="170"/>
      <c r="DK283" s="170"/>
      <c r="DL283" s="170"/>
      <c r="DM283" s="170"/>
      <c r="DN283" s="170"/>
      <c r="DO283" s="170"/>
      <c r="DP283" s="170"/>
      <c r="DQ283" s="170"/>
      <c r="DR283" s="170"/>
      <c r="DS283" s="170"/>
      <c r="DT283" s="170"/>
      <c r="DU283" s="170"/>
      <c r="DV283" s="170"/>
      <c r="DW283" s="170"/>
      <c r="DX283" s="170"/>
      <c r="DY283" s="170"/>
      <c r="DZ283" s="170"/>
      <c r="EA283" s="170"/>
      <c r="EB283" s="170"/>
      <c r="EC283" s="170"/>
      <c r="ED283" s="170"/>
      <c r="EE283" s="170"/>
      <c r="EF283" s="170"/>
      <c r="EG283" s="170"/>
      <c r="EH283" s="170"/>
      <c r="EI283" s="170"/>
      <c r="EJ283" s="170"/>
      <c r="EK283" s="170"/>
      <c r="EL283" s="170"/>
      <c r="EM283" s="170"/>
      <c r="EN283" s="170"/>
      <c r="EO283" s="170"/>
      <c r="EP283" s="170"/>
      <c r="EQ283" s="170"/>
      <c r="ER283" s="170"/>
      <c r="ES283" s="170"/>
      <c r="ET283" s="170"/>
      <c r="EU283" s="170"/>
      <c r="EV283" s="170"/>
      <c r="EW283" s="170"/>
      <c r="EX283" s="170"/>
      <c r="EY283" s="170"/>
      <c r="EZ283" s="170"/>
      <c r="FA283" s="170"/>
      <c r="FB283" s="170"/>
      <c r="FC283" s="170"/>
      <c r="FD283" s="170"/>
      <c r="FE283" s="170"/>
      <c r="FF283" s="170"/>
      <c r="FG283" s="170"/>
      <c r="FH283" s="170"/>
      <c r="FI283" s="170"/>
      <c r="FJ283" s="170"/>
      <c r="FK283" s="170"/>
      <c r="FL283" s="170"/>
      <c r="FM283" s="170"/>
      <c r="FN283" s="170"/>
      <c r="FO283" s="170"/>
      <c r="FP283" s="170"/>
      <c r="FQ283" s="170"/>
      <c r="FR283" s="170"/>
      <c r="FS283" s="170"/>
      <c r="FT283" s="170"/>
      <c r="FU283" s="170"/>
      <c r="FV283" s="170"/>
      <c r="FW283" s="170"/>
      <c r="FX283" s="170"/>
      <c r="FY283" s="170"/>
      <c r="FZ283" s="170"/>
      <c r="GA283" s="170"/>
      <c r="GB283" s="170"/>
      <c r="GC283" s="170"/>
      <c r="GD283" s="170"/>
      <c r="GE283" s="170"/>
      <c r="GF283" s="170"/>
      <c r="GG283" s="170"/>
      <c r="GH283" s="170"/>
      <c r="GI283" s="170"/>
      <c r="GJ283" s="170"/>
      <c r="GK283" s="170"/>
      <c r="GL283" s="170"/>
      <c r="GM283" s="170"/>
      <c r="GN283" s="170"/>
      <c r="GO283" s="170"/>
      <c r="GP283" s="170"/>
      <c r="GQ283" s="170"/>
      <c r="GR283" s="170"/>
      <c r="GS283" s="170"/>
      <c r="GT283" s="170"/>
      <c r="GU283" s="170"/>
      <c r="GV283" s="170"/>
      <c r="GW283" s="170"/>
      <c r="GX283" s="170"/>
      <c r="GY283" s="170"/>
      <c r="GZ283" s="170"/>
      <c r="HA283" s="170"/>
      <c r="HB283" s="170"/>
      <c r="HC283" s="170"/>
      <c r="HD283" s="170"/>
      <c r="HE283" s="170"/>
      <c r="HF283" s="170"/>
      <c r="HG283" s="170"/>
      <c r="HH283" s="170"/>
      <c r="HI283" s="170"/>
      <c r="HJ283" s="170"/>
      <c r="HK283" s="170"/>
      <c r="HL283" s="170"/>
      <c r="HM283" s="170"/>
      <c r="HN283" s="170"/>
      <c r="HO283" s="170"/>
      <c r="HP283" s="170"/>
      <c r="HQ283" s="170"/>
      <c r="HR283" s="170"/>
      <c r="HS283" s="170"/>
      <c r="HT283" s="170"/>
      <c r="HU283" s="170"/>
      <c r="HV283" s="170"/>
      <c r="HW283" s="170"/>
      <c r="HX283" s="170"/>
      <c r="HY283" s="170"/>
      <c r="HZ283" s="170"/>
      <c r="IA283" s="170"/>
      <c r="IB283" s="170"/>
      <c r="IC283" s="170"/>
      <c r="ID283" s="170"/>
      <c r="IE283" s="170"/>
      <c r="IF283" s="170"/>
      <c r="IG283" s="170"/>
      <c r="IH283" s="170"/>
      <c r="II283" s="170"/>
      <c r="IJ283" s="170"/>
      <c r="IK283" s="170"/>
      <c r="IL283" s="170"/>
      <c r="IM283" s="170"/>
      <c r="IN283" s="170"/>
      <c r="IO283" s="170"/>
      <c r="IP283" s="170"/>
      <c r="IQ283" s="170"/>
      <c r="IR283" s="170"/>
      <c r="IS283" s="170"/>
      <c r="IT283" s="170"/>
      <c r="IU283" s="170"/>
      <c r="IV283" s="170"/>
      <c r="IW283" s="170"/>
      <c r="IX283" s="170"/>
      <c r="IY283" s="170"/>
      <c r="IZ283" s="170"/>
      <c r="JA283" s="170"/>
      <c r="JB283" s="170"/>
      <c r="JC283" s="170"/>
      <c r="JD283" s="170"/>
      <c r="JE283" s="170"/>
      <c r="JF283" s="170"/>
      <c r="JG283" s="170"/>
      <c r="JH283" s="170"/>
      <c r="JI283" s="170"/>
      <c r="JJ283" s="170"/>
      <c r="JK283" s="170"/>
      <c r="JL283" s="170"/>
      <c r="JM283" s="170"/>
      <c r="JN283" s="170"/>
      <c r="JO283" s="170"/>
      <c r="JP283" s="170"/>
      <c r="JQ283" s="170"/>
      <c r="JR283" s="170"/>
      <c r="JS283" s="170"/>
      <c r="JT283" s="170"/>
      <c r="JU283" s="170"/>
      <c r="JV283" s="170"/>
      <c r="JW283" s="170"/>
      <c r="JX283" s="170"/>
      <c r="JY283" s="170"/>
      <c r="JZ283" s="170"/>
      <c r="KA283" s="170"/>
      <c r="KB283" s="170"/>
      <c r="KC283" s="170"/>
      <c r="KD283" s="170"/>
      <c r="KE283" s="170"/>
      <c r="KF283" s="170"/>
      <c r="KG283" s="170"/>
      <c r="KH283" s="170"/>
      <c r="KI283" s="170"/>
      <c r="KJ283" s="170"/>
      <c r="KK283" s="170"/>
      <c r="KL283" s="170"/>
      <c r="KM283" s="170"/>
      <c r="KN283" s="170"/>
      <c r="KO283" s="170"/>
      <c r="KP283" s="170"/>
      <c r="KQ283" s="170"/>
      <c r="KR283" s="170"/>
      <c r="KS283" s="170"/>
      <c r="KT283" s="170"/>
      <c r="KU283" s="170"/>
      <c r="KV283" s="170"/>
      <c r="KW283" s="170"/>
      <c r="KX283" s="170"/>
      <c r="KY283" s="170"/>
      <c r="KZ283" s="170"/>
      <c r="LA283" s="170"/>
      <c r="LB283" s="170"/>
      <c r="LC283" s="170"/>
      <c r="LD283" s="170"/>
      <c r="LE283" s="170"/>
      <c r="LF283" s="170"/>
      <c r="LG283" s="170"/>
      <c r="LH283" s="170"/>
      <c r="LI283" s="170"/>
      <c r="LJ283" s="170"/>
      <c r="LK283" s="170"/>
      <c r="LL283" s="170"/>
      <c r="LM283" s="170"/>
      <c r="LN283" s="170"/>
      <c r="LO283" s="170"/>
      <c r="LP283" s="170"/>
      <c r="LQ283" s="170"/>
      <c r="LR283" s="170"/>
      <c r="LS283" s="170"/>
      <c r="LT283" s="170"/>
      <c r="LU283" s="170"/>
      <c r="LV283" s="170"/>
      <c r="LW283" s="170"/>
      <c r="LX283" s="170"/>
      <c r="LY283" s="170"/>
      <c r="LZ283" s="170"/>
      <c r="MA283" s="170"/>
      <c r="MB283" s="170"/>
      <c r="MC283" s="170"/>
      <c r="MD283" s="170"/>
      <c r="ME283" s="170"/>
      <c r="MF283" s="170"/>
      <c r="MG283" s="170"/>
      <c r="MH283" s="170"/>
      <c r="MI283" s="170"/>
      <c r="MJ283" s="170"/>
      <c r="MK283" s="170"/>
      <c r="ML283" s="170"/>
      <c r="MM283" s="170"/>
      <c r="MN283" s="170"/>
      <c r="MO283" s="170"/>
      <c r="MP283" s="170"/>
      <c r="MQ283" s="170"/>
      <c r="MR283" s="170"/>
      <c r="MS283" s="170"/>
      <c r="MT283" s="170"/>
      <c r="MU283" s="170"/>
      <c r="MV283" s="170"/>
      <c r="MW283" s="170"/>
      <c r="MX283" s="170"/>
      <c r="MY283" s="170"/>
      <c r="MZ283" s="170"/>
      <c r="NA283" s="170"/>
      <c r="NB283" s="170"/>
      <c r="NC283" s="170"/>
      <c r="ND283" s="170"/>
      <c r="NE283" s="170"/>
      <c r="NF283" s="170"/>
      <c r="NG283" s="170"/>
      <c r="NH283" s="170"/>
      <c r="NI283" s="170"/>
      <c r="NJ283" s="170"/>
      <c r="NK283" s="170"/>
      <c r="NL283" s="170"/>
      <c r="NM283" s="170"/>
      <c r="NN283" s="170"/>
      <c r="NO283" s="170"/>
      <c r="NP283" s="170"/>
      <c r="NQ283" s="170"/>
      <c r="NR283" s="170"/>
      <c r="NS283" s="170"/>
      <c r="NT283" s="170"/>
      <c r="NU283" s="170"/>
      <c r="NV283" s="170"/>
      <c r="NW283" s="170"/>
      <c r="NX283" s="170"/>
      <c r="NY283" s="170"/>
      <c r="NZ283" s="170"/>
      <c r="OA283" s="170"/>
      <c r="OB283" s="170"/>
      <c r="OC283" s="170"/>
      <c r="OD283" s="170"/>
      <c r="OE283" s="170"/>
      <c r="OF283" s="170"/>
      <c r="OG283" s="170"/>
      <c r="OH283" s="170"/>
      <c r="OI283" s="170"/>
      <c r="OJ283" s="170"/>
      <c r="OK283" s="170"/>
      <c r="OL283" s="170"/>
      <c r="OM283" s="170"/>
      <c r="ON283" s="170"/>
      <c r="OO283" s="170"/>
      <c r="OP283" s="170"/>
      <c r="OQ283" s="170"/>
      <c r="OR283" s="170"/>
      <c r="OS283" s="170"/>
      <c r="OT283" s="170"/>
      <c r="OU283" s="170"/>
      <c r="OV283" s="170"/>
      <c r="OW283" s="170"/>
      <c r="OX283" s="170"/>
      <c r="OY283" s="170"/>
      <c r="OZ283" s="170"/>
      <c r="PA283" s="170"/>
      <c r="PB283" s="170"/>
      <c r="PC283" s="170"/>
      <c r="PD283" s="170"/>
      <c r="PE283" s="170"/>
      <c r="PF283" s="170"/>
      <c r="PG283" s="170"/>
      <c r="PH283" s="170"/>
      <c r="PI283" s="170"/>
      <c r="PJ283" s="170"/>
      <c r="PK283" s="170"/>
      <c r="PL283" s="170"/>
      <c r="PM283" s="170"/>
      <c r="PN283" s="170"/>
      <c r="PO283" s="170"/>
      <c r="PP283" s="170"/>
      <c r="PQ283" s="170"/>
      <c r="PR283" s="170"/>
      <c r="PS283" s="170"/>
      <c r="PT283" s="170"/>
      <c r="PU283" s="170"/>
      <c r="PV283" s="170"/>
      <c r="PW283" s="170"/>
      <c r="PX283" s="170"/>
      <c r="PY283" s="170"/>
      <c r="PZ283" s="170"/>
      <c r="QA283" s="170"/>
      <c r="QB283" s="170"/>
      <c r="QC283" s="170"/>
      <c r="QD283" s="170"/>
      <c r="QE283" s="170"/>
      <c r="QF283" s="170"/>
      <c r="QG283" s="170"/>
      <c r="QH283" s="170"/>
      <c r="QI283" s="170"/>
      <c r="QJ283" s="170"/>
      <c r="QK283" s="170"/>
      <c r="QL283" s="170"/>
      <c r="QM283" s="170"/>
      <c r="QN283" s="170"/>
      <c r="QO283" s="170"/>
      <c r="QP283" s="170"/>
      <c r="QQ283" s="170"/>
      <c r="QR283" s="170"/>
      <c r="QS283" s="170"/>
      <c r="QT283" s="170"/>
      <c r="QU283" s="170"/>
      <c r="QV283" s="170"/>
      <c r="QW283" s="170"/>
      <c r="QX283" s="170"/>
      <c r="QY283" s="170"/>
      <c r="QZ283" s="170"/>
      <c r="RA283" s="170"/>
      <c r="RB283" s="170"/>
      <c r="RC283" s="170"/>
      <c r="RD283" s="170"/>
      <c r="RE283" s="170"/>
      <c r="RF283" s="170"/>
      <c r="RG283" s="170"/>
      <c r="RH283" s="170"/>
      <c r="RI283" s="170"/>
      <c r="RJ283" s="170"/>
      <c r="RK283" s="170"/>
      <c r="RL283" s="170"/>
      <c r="RM283" s="170"/>
      <c r="RN283" s="170"/>
      <c r="RO283" s="170"/>
      <c r="RP283" s="170"/>
      <c r="RQ283" s="170"/>
      <c r="RR283" s="170"/>
      <c r="RS283" s="170"/>
      <c r="RT283" s="170"/>
      <c r="RU283" s="170"/>
      <c r="RV283" s="170"/>
      <c r="RW283" s="170"/>
      <c r="RX283" s="170"/>
      <c r="RY283" s="170"/>
      <c r="RZ283" s="170"/>
      <c r="SA283" s="170"/>
      <c r="SB283" s="170"/>
      <c r="SC283" s="170"/>
      <c r="SD283" s="170"/>
      <c r="SE283" s="170"/>
      <c r="SF283" s="170"/>
      <c r="SG283" s="170"/>
      <c r="SH283" s="170"/>
      <c r="SI283" s="170"/>
      <c r="SJ283" s="170"/>
      <c r="SK283" s="170"/>
      <c r="SL283" s="170"/>
      <c r="SM283" s="170"/>
      <c r="SN283" s="170"/>
      <c r="SO283" s="170"/>
      <c r="SP283" s="170"/>
      <c r="SQ283" s="170"/>
      <c r="SR283" s="170"/>
      <c r="SS283" s="170"/>
      <c r="ST283" s="170"/>
      <c r="SU283" s="170"/>
      <c r="SV283" s="170"/>
      <c r="SW283" s="170"/>
      <c r="SX283" s="170"/>
      <c r="SY283" s="170"/>
      <c r="SZ283" s="170"/>
      <c r="TA283" s="170"/>
      <c r="TB283" s="170"/>
      <c r="TC283" s="170"/>
      <c r="TD283" s="170"/>
      <c r="TE283" s="170"/>
      <c r="TF283" s="170"/>
      <c r="TG283" s="170"/>
      <c r="TH283" s="170"/>
      <c r="TI283" s="170"/>
      <c r="TJ283" s="170"/>
      <c r="TK283" s="170"/>
      <c r="TL283" s="170"/>
      <c r="TM283" s="170"/>
      <c r="TN283" s="170"/>
      <c r="TO283" s="170"/>
      <c r="TP283" s="170"/>
      <c r="TQ283" s="170"/>
      <c r="TR283" s="170"/>
      <c r="TS283" s="170"/>
      <c r="TT283" s="170"/>
      <c r="TU283" s="170"/>
      <c r="TV283" s="170"/>
      <c r="TW283" s="170"/>
      <c r="TX283" s="170"/>
      <c r="TY283" s="170"/>
      <c r="TZ283" s="170"/>
      <c r="UA283" s="170"/>
      <c r="UB283" s="170"/>
      <c r="UC283" s="170"/>
      <c r="UD283" s="170"/>
      <c r="UE283" s="170"/>
      <c r="UF283" s="170"/>
      <c r="UG283" s="170"/>
      <c r="UH283" s="170"/>
      <c r="UI283" s="170"/>
      <c r="UJ283" s="170"/>
      <c r="UK283" s="170"/>
      <c r="UL283" s="170"/>
      <c r="UM283" s="170"/>
      <c r="UN283" s="170"/>
      <c r="UO283" s="170"/>
      <c r="UP283" s="170"/>
      <c r="UQ283" s="170"/>
      <c r="UR283" s="170"/>
      <c r="US283" s="170"/>
      <c r="UT283" s="170"/>
      <c r="UU283" s="170"/>
      <c r="UV283" s="170"/>
      <c r="UW283" s="170"/>
      <c r="UX283" s="170"/>
      <c r="UY283" s="170"/>
      <c r="UZ283" s="170"/>
      <c r="VA283" s="170"/>
      <c r="VB283" s="170"/>
      <c r="VC283" s="170"/>
      <c r="VD283" s="170"/>
      <c r="VE283" s="170"/>
      <c r="VF283" s="170"/>
      <c r="VG283" s="170"/>
      <c r="VH283" s="170"/>
      <c r="VI283" s="170"/>
      <c r="VJ283" s="170"/>
      <c r="VK283" s="170"/>
      <c r="VL283" s="170"/>
      <c r="VM283" s="170"/>
      <c r="VN283" s="170"/>
      <c r="VO283" s="170"/>
      <c r="VP283" s="170"/>
      <c r="VQ283" s="170"/>
      <c r="VR283" s="170"/>
      <c r="VS283" s="170"/>
      <c r="VT283" s="170"/>
      <c r="VU283" s="170"/>
      <c r="VV283" s="170"/>
      <c r="VW283" s="170"/>
      <c r="VX283" s="170"/>
      <c r="VY283" s="170"/>
      <c r="VZ283" s="170"/>
      <c r="WA283" s="170"/>
      <c r="WB283" s="170"/>
      <c r="WC283" s="170"/>
      <c r="WD283" s="170"/>
      <c r="WE283" s="170"/>
      <c r="WF283" s="170"/>
      <c r="WG283" s="170"/>
      <c r="WH283" s="170"/>
      <c r="WI283" s="170"/>
      <c r="WJ283" s="170"/>
      <c r="WK283" s="170"/>
      <c r="WL283" s="170"/>
      <c r="WM283" s="170"/>
      <c r="WN283" s="170"/>
      <c r="WO283" s="170"/>
      <c r="WP283" s="170"/>
      <c r="WQ283" s="170"/>
      <c r="WR283" s="170"/>
      <c r="WS283" s="170"/>
      <c r="WT283" s="170"/>
      <c r="WU283" s="170"/>
      <c r="WV283" s="170"/>
      <c r="WW283" s="170"/>
      <c r="WX283" s="170"/>
      <c r="WY283" s="170"/>
      <c r="WZ283" s="170"/>
      <c r="XA283" s="170"/>
      <c r="XB283" s="170"/>
      <c r="XC283" s="170"/>
      <c r="XD283" s="170"/>
      <c r="XE283" s="170"/>
      <c r="XF283" s="170"/>
      <c r="XG283" s="170"/>
      <c r="XH283" s="170"/>
      <c r="XI283" s="170"/>
      <c r="XJ283" s="170"/>
      <c r="XK283" s="170"/>
      <c r="XL283" s="170"/>
      <c r="XM283" s="170"/>
      <c r="XN283" s="170"/>
      <c r="XO283" s="170"/>
      <c r="XP283" s="170"/>
      <c r="XQ283" s="170"/>
      <c r="XR283" s="170"/>
      <c r="XS283" s="170"/>
      <c r="XT283" s="170"/>
      <c r="XU283" s="170"/>
      <c r="XV283" s="170"/>
      <c r="XW283" s="170"/>
      <c r="XX283" s="170"/>
      <c r="XY283" s="170"/>
      <c r="XZ283" s="170"/>
      <c r="YA283" s="170"/>
      <c r="YB283" s="170"/>
      <c r="YC283" s="170"/>
      <c r="YD283" s="170"/>
      <c r="YE283" s="170"/>
      <c r="YF283" s="170"/>
      <c r="YG283" s="170"/>
      <c r="YH283" s="170"/>
      <c r="YI283" s="170"/>
      <c r="YJ283" s="170"/>
      <c r="YK283" s="170"/>
      <c r="YL283" s="170"/>
      <c r="YM283" s="170"/>
      <c r="YN283" s="170"/>
      <c r="YO283" s="170"/>
      <c r="YP283" s="170"/>
      <c r="YQ283" s="170"/>
      <c r="YR283" s="170"/>
      <c r="YS283" s="170"/>
      <c r="YT283" s="170"/>
      <c r="YU283" s="170"/>
      <c r="YV283" s="170"/>
      <c r="YW283" s="170"/>
      <c r="YX283" s="170"/>
      <c r="YY283" s="170"/>
      <c r="YZ283" s="170"/>
      <c r="ZA283" s="170"/>
      <c r="ZB283" s="170"/>
      <c r="ZC283" s="170"/>
      <c r="ZD283" s="170"/>
      <c r="ZE283" s="170"/>
      <c r="ZF283" s="170"/>
      <c r="ZG283" s="170"/>
      <c r="ZH283" s="170"/>
      <c r="ZI283" s="170"/>
      <c r="ZJ283" s="170"/>
      <c r="ZK283" s="170"/>
      <c r="ZL283" s="170"/>
      <c r="ZM283" s="170"/>
      <c r="ZN283" s="170"/>
      <c r="ZO283" s="170"/>
      <c r="ZP283" s="170"/>
      <c r="ZQ283" s="170"/>
      <c r="ZR283" s="170"/>
      <c r="ZS283" s="170"/>
      <c r="ZT283" s="170"/>
      <c r="ZU283" s="170"/>
      <c r="ZV283" s="170"/>
      <c r="ZW283" s="170"/>
      <c r="ZX283" s="170"/>
      <c r="ZY283" s="170"/>
      <c r="ZZ283" s="170"/>
      <c r="AAA283" s="170"/>
      <c r="AAB283" s="170"/>
      <c r="AAC283" s="170"/>
      <c r="AAD283" s="170"/>
      <c r="AAE283" s="170"/>
      <c r="AAF283" s="170"/>
      <c r="AAG283" s="170"/>
      <c r="AAH283" s="170"/>
      <c r="AAI283" s="170"/>
      <c r="AAJ283" s="170"/>
      <c r="AAK283" s="170"/>
      <c r="AAL283" s="170"/>
      <c r="AAM283" s="170"/>
      <c r="AAN283" s="170"/>
      <c r="AAO283" s="170"/>
      <c r="AAP283" s="170"/>
      <c r="AAQ283" s="170"/>
      <c r="AAR283" s="170"/>
      <c r="AAS283" s="170"/>
      <c r="AAT283" s="170"/>
      <c r="AAU283" s="170"/>
      <c r="AAV283" s="170"/>
      <c r="AAW283" s="170"/>
      <c r="AAX283" s="170"/>
      <c r="AAY283" s="170"/>
      <c r="AAZ283" s="170"/>
      <c r="ABA283" s="170"/>
      <c r="ABB283" s="170"/>
      <c r="ABC283" s="170"/>
      <c r="ABD283" s="170"/>
      <c r="ABE283" s="170"/>
      <c r="ABF283" s="170"/>
      <c r="ABG283" s="170"/>
      <c r="ABH283" s="170"/>
      <c r="ABI283" s="170"/>
      <c r="ABJ283" s="170"/>
      <c r="ABK283" s="170"/>
      <c r="ABL283" s="170"/>
      <c r="ABM283" s="170"/>
      <c r="ABN283" s="170"/>
      <c r="ABO283" s="170"/>
      <c r="ABP283" s="170"/>
      <c r="ABQ283" s="170"/>
      <c r="ABR283" s="170"/>
      <c r="ABS283" s="170"/>
      <c r="ABT283" s="170"/>
      <c r="ABU283" s="170"/>
      <c r="ABV283" s="170"/>
      <c r="ABW283" s="170"/>
      <c r="ABX283" s="170"/>
      <c r="ABY283" s="170"/>
      <c r="ABZ283" s="170"/>
      <c r="ACA283" s="170"/>
      <c r="ACB283" s="170"/>
      <c r="ACC283" s="170"/>
      <c r="ACD283" s="170"/>
      <c r="ACE283" s="170"/>
      <c r="ACF283" s="170"/>
      <c r="ACG283" s="170"/>
      <c r="ACH283" s="170"/>
      <c r="ACI283" s="170"/>
      <c r="ACJ283" s="170"/>
      <c r="ACK283" s="170"/>
      <c r="ACL283" s="170"/>
      <c r="ACM283" s="170"/>
      <c r="ACN283" s="170"/>
      <c r="ACO283" s="170"/>
      <c r="ACP283" s="170"/>
      <c r="ACQ283" s="170"/>
      <c r="ACR283" s="170"/>
      <c r="ACS283" s="170"/>
      <c r="ACT283" s="170"/>
      <c r="ACU283" s="170"/>
      <c r="ACV283" s="170"/>
      <c r="ACW283" s="170"/>
      <c r="ACX283" s="170"/>
      <c r="ACY283" s="170"/>
      <c r="ACZ283" s="170"/>
      <c r="ADA283" s="170"/>
      <c r="ADB283" s="170"/>
      <c r="ADC283" s="170"/>
      <c r="ADD283" s="170"/>
      <c r="ADE283" s="170"/>
      <c r="ADF283" s="170"/>
      <c r="ADG283" s="170"/>
      <c r="ADH283" s="170"/>
      <c r="ADI283" s="170"/>
      <c r="ADJ283" s="170"/>
      <c r="ADK283" s="170"/>
      <c r="ADL283" s="170"/>
      <c r="ADM283" s="170"/>
      <c r="ADN283" s="170"/>
      <c r="ADO283" s="170"/>
      <c r="ADP283" s="170"/>
      <c r="ADQ283" s="170"/>
      <c r="ADR283" s="170"/>
      <c r="ADS283" s="170"/>
      <c r="ADT283" s="170"/>
      <c r="ADU283" s="170"/>
      <c r="ADV283" s="170"/>
      <c r="ADW283" s="170"/>
      <c r="ADX283" s="170"/>
      <c r="ADY283" s="170"/>
      <c r="ADZ283" s="170"/>
      <c r="AEA283" s="170"/>
      <c r="AEB283" s="170"/>
      <c r="AEC283" s="170"/>
      <c r="AED283" s="170"/>
      <c r="AEE283" s="170"/>
      <c r="AEF283" s="170"/>
      <c r="AEG283" s="170"/>
      <c r="AEH283" s="170"/>
      <c r="AEI283" s="170"/>
      <c r="AEJ283" s="170"/>
      <c r="AEK283" s="170"/>
      <c r="AEL283" s="170"/>
      <c r="AEM283" s="170"/>
      <c r="AEN283" s="170"/>
      <c r="AEO283" s="170"/>
      <c r="AEP283" s="170"/>
      <c r="AEQ283" s="170"/>
      <c r="AER283" s="170"/>
      <c r="AES283" s="170"/>
      <c r="AET283" s="170"/>
      <c r="AEU283" s="170"/>
      <c r="AEV283" s="170"/>
      <c r="AEW283" s="170"/>
      <c r="AEX283" s="170"/>
      <c r="AEY283" s="170"/>
      <c r="AEZ283" s="170"/>
      <c r="AFA283" s="170"/>
      <c r="AFB283" s="170"/>
      <c r="AFC283" s="170"/>
      <c r="AFD283" s="170"/>
      <c r="AFE283" s="170"/>
      <c r="AFF283" s="170"/>
      <c r="AFG283" s="170"/>
      <c r="AFH283" s="170"/>
      <c r="AFI283" s="170"/>
      <c r="AFJ283" s="170"/>
      <c r="AFK283" s="170"/>
      <c r="AFL283" s="170"/>
      <c r="AFM283" s="170"/>
      <c r="AFN283" s="170"/>
      <c r="AFO283" s="170"/>
      <c r="AFP283" s="170"/>
      <c r="AFQ283" s="170"/>
      <c r="AFR283" s="170"/>
      <c r="AFS283" s="170"/>
      <c r="AFT283" s="170"/>
      <c r="AFU283" s="170"/>
      <c r="AFV283" s="170"/>
      <c r="AFW283" s="170"/>
      <c r="AFX283" s="170"/>
      <c r="AFY283" s="170"/>
      <c r="AFZ283" s="170"/>
      <c r="AGA283" s="170"/>
      <c r="AGB283" s="170"/>
      <c r="AGC283" s="170"/>
      <c r="AGD283" s="170"/>
      <c r="AGE283" s="170"/>
      <c r="AGF283" s="170"/>
      <c r="AGG283" s="170"/>
      <c r="AGH283" s="170"/>
      <c r="AGI283" s="170"/>
      <c r="AGJ283" s="170"/>
      <c r="AGK283" s="170"/>
      <c r="AGL283" s="170"/>
      <c r="AGM283" s="170"/>
      <c r="AGN283" s="170"/>
      <c r="AGO283" s="170"/>
      <c r="AGP283" s="170"/>
      <c r="AGQ283" s="170"/>
      <c r="AGR283" s="170"/>
      <c r="AGS283" s="170"/>
      <c r="AGT283" s="170"/>
      <c r="AGU283" s="170"/>
      <c r="AGV283" s="170"/>
      <c r="AGW283" s="170"/>
      <c r="AGX283" s="170"/>
      <c r="AGY283" s="170"/>
      <c r="AGZ283" s="170"/>
      <c r="AHA283" s="170"/>
      <c r="AHB283" s="170"/>
      <c r="AHC283" s="170"/>
      <c r="AHD283" s="170"/>
      <c r="AHE283" s="170"/>
      <c r="AHF283" s="170"/>
      <c r="AHG283" s="170"/>
      <c r="AHH283" s="170"/>
      <c r="AHI283" s="170"/>
      <c r="AHJ283" s="170"/>
      <c r="AHK283" s="170"/>
      <c r="AHL283" s="170"/>
      <c r="AHM283" s="170"/>
      <c r="AHN283" s="170"/>
      <c r="AHO283" s="170"/>
      <c r="AHP283" s="170"/>
      <c r="AHQ283" s="170"/>
      <c r="AHR283" s="170"/>
      <c r="AHS283" s="170"/>
      <c r="AHT283" s="170"/>
      <c r="AHU283" s="170"/>
      <c r="AHV283" s="170"/>
      <c r="AHW283" s="170"/>
      <c r="AHX283" s="170"/>
      <c r="AHY283" s="170"/>
      <c r="AHZ283" s="170"/>
      <c r="AIA283" s="170"/>
      <c r="AIB283" s="170"/>
      <c r="AIC283" s="170"/>
      <c r="AID283" s="170"/>
      <c r="AIE283" s="170"/>
      <c r="AIF283" s="170"/>
      <c r="AIG283" s="170"/>
      <c r="AIH283" s="170"/>
      <c r="AII283" s="170"/>
      <c r="AIJ283" s="170"/>
      <c r="AIK283" s="170"/>
      <c r="AIL283" s="170"/>
      <c r="AIM283" s="170"/>
      <c r="AIN283" s="170"/>
      <c r="AIO283" s="170"/>
      <c r="AIP283" s="170"/>
      <c r="AIQ283" s="170"/>
      <c r="AIR283" s="170"/>
      <c r="AIS283" s="170"/>
      <c r="AIT283" s="170"/>
      <c r="AIU283" s="170"/>
      <c r="AIV283" s="170"/>
      <c r="AIW283" s="170"/>
      <c r="AIX283" s="170"/>
      <c r="AIY283" s="170"/>
      <c r="AIZ283" s="170"/>
      <c r="AJA283" s="170"/>
      <c r="AJB283" s="170"/>
      <c r="AJC283" s="170"/>
      <c r="AJD283" s="170"/>
      <c r="AJE283" s="170"/>
      <c r="AJF283" s="170"/>
      <c r="AJG283" s="170"/>
      <c r="AJH283" s="170"/>
      <c r="AJI283" s="170"/>
      <c r="AJJ283" s="170"/>
      <c r="AJK283" s="170"/>
      <c r="AJL283" s="170"/>
      <c r="AJM283" s="170"/>
      <c r="AJN283" s="170"/>
      <c r="AJO283" s="170"/>
      <c r="AJP283" s="170"/>
      <c r="AJQ283" s="170"/>
      <c r="AJR283" s="170"/>
      <c r="AJS283" s="170"/>
      <c r="AJT283" s="170"/>
      <c r="AJU283" s="170"/>
      <c r="AJV283" s="170"/>
      <c r="AJW283" s="170"/>
      <c r="AJX283" s="170"/>
      <c r="AJY283" s="170"/>
      <c r="AJZ283" s="170"/>
      <c r="AKA283" s="170"/>
      <c r="AKB283" s="170"/>
      <c r="AKC283" s="170"/>
      <c r="AKD283" s="170"/>
      <c r="AKE283" s="170"/>
      <c r="AKF283" s="170"/>
      <c r="AKG283" s="170"/>
      <c r="AKH283" s="170"/>
      <c r="AKI283" s="170"/>
      <c r="AKJ283" s="170"/>
      <c r="AKK283" s="170"/>
      <c r="AKL283" s="170"/>
      <c r="AKM283" s="170"/>
      <c r="AKN283" s="170"/>
      <c r="AKO283" s="170"/>
      <c r="AKP283" s="170"/>
      <c r="AKQ283" s="170"/>
      <c r="AKR283" s="170"/>
      <c r="AKS283" s="170"/>
      <c r="AKT283" s="170"/>
      <c r="AKU283" s="170"/>
      <c r="AKV283" s="170"/>
      <c r="AKW283" s="170"/>
      <c r="AKX283" s="170"/>
      <c r="AKY283" s="170"/>
      <c r="AKZ283" s="170"/>
      <c r="ALA283" s="170"/>
      <c r="ALB283" s="170"/>
      <c r="ALC283" s="170"/>
      <c r="ALD283" s="170"/>
      <c r="ALE283" s="170"/>
      <c r="ALF283" s="170"/>
      <c r="ALG283" s="170"/>
      <c r="ALH283" s="170"/>
      <c r="ALI283" s="170"/>
      <c r="ALJ283" s="170"/>
      <c r="ALK283" s="170"/>
      <c r="ALL283" s="170"/>
      <c r="ALM283" s="170"/>
      <c r="ALN283" s="170"/>
      <c r="ALO283" s="170"/>
      <c r="ALP283" s="170"/>
      <c r="ALQ283" s="170"/>
      <c r="ALR283" s="170"/>
      <c r="ALS283" s="170"/>
      <c r="ALT283" s="170"/>
      <c r="ALU283" s="170"/>
      <c r="ALV283" s="170"/>
      <c r="ALW283" s="170"/>
      <c r="ALX283" s="170"/>
      <c r="ALY283" s="170"/>
      <c r="ALZ283" s="170"/>
      <c r="AMA283" s="170"/>
      <c r="AMB283" s="170"/>
      <c r="AMC283" s="170"/>
      <c r="AMD283" s="170"/>
      <c r="AME283" s="170"/>
      <c r="AMF283" s="170"/>
      <c r="AMG283" s="170"/>
      <c r="AMH283" s="170"/>
      <c r="AMI283" s="170"/>
      <c r="AMJ283" s="170"/>
    </row>
    <row r="284" spans="1:1025" x14ac:dyDescent="0.25">
      <c r="A284" s="444" t="s">
        <v>975</v>
      </c>
      <c r="B284" s="257">
        <v>284</v>
      </c>
      <c r="C284" s="401" t="s">
        <v>976</v>
      </c>
      <c r="D284" s="445" t="s">
        <v>977</v>
      </c>
      <c r="E284" s="286"/>
      <c r="F284" s="291"/>
      <c r="G284" s="280"/>
      <c r="H284" s="280"/>
      <c r="I284" s="492" t="s">
        <v>750</v>
      </c>
      <c r="J284" s="292"/>
      <c r="K284" s="293"/>
      <c r="L284" s="293"/>
      <c r="M284" s="293"/>
      <c r="N284" s="293"/>
      <c r="O284" s="293"/>
      <c r="P284" s="293"/>
      <c r="Q284" s="293"/>
      <c r="R284" s="293"/>
      <c r="S284" s="293"/>
      <c r="T284" s="293"/>
      <c r="U284" s="293"/>
      <c r="V284" s="293"/>
      <c r="W284" s="283">
        <f t="shared" si="113"/>
        <v>100</v>
      </c>
      <c r="X284" s="283">
        <f t="shared" si="125"/>
        <v>100</v>
      </c>
      <c r="Y284" s="283">
        <f t="shared" si="126"/>
        <v>100</v>
      </c>
      <c r="Z284" s="283">
        <f t="shared" si="114"/>
        <v>100</v>
      </c>
      <c r="AA284" s="283">
        <f t="shared" si="115"/>
        <v>100</v>
      </c>
      <c r="AB284" s="287">
        <f t="shared" si="116"/>
        <v>100</v>
      </c>
      <c r="AC284" s="287">
        <f t="shared" si="117"/>
        <v>100</v>
      </c>
      <c r="AD284" s="287">
        <f t="shared" si="118"/>
        <v>100</v>
      </c>
      <c r="AE284" s="284">
        <f t="shared" si="131"/>
        <v>100</v>
      </c>
      <c r="AF284" s="284">
        <f t="shared" si="123"/>
        <v>100</v>
      </c>
      <c r="AG284" s="268">
        <f t="shared" si="127"/>
        <v>100</v>
      </c>
      <c r="AH284" s="268">
        <f t="shared" si="128"/>
        <v>100</v>
      </c>
      <c r="AI284" s="268">
        <f t="shared" si="129"/>
        <v>100</v>
      </c>
      <c r="AJ284" s="268">
        <f t="shared" si="130"/>
        <v>100</v>
      </c>
      <c r="AK284" s="501" t="s">
        <v>750</v>
      </c>
      <c r="AL284" s="286"/>
      <c r="AM284" s="357"/>
      <c r="AN284" s="511"/>
      <c r="AO284" s="357"/>
      <c r="AP284" s="357"/>
      <c r="AQ284" s="286"/>
      <c r="AR284" s="171" t="s">
        <v>24430</v>
      </c>
      <c r="AS284" s="171"/>
      <c r="AT284" s="286"/>
      <c r="AU284" s="286"/>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1"/>
      <c r="BR284" s="111"/>
      <c r="BS284" s="111"/>
      <c r="BT284" s="111"/>
      <c r="BU284" s="111"/>
      <c r="BV284" s="111"/>
      <c r="BW284" s="111"/>
      <c r="BX284" s="111"/>
      <c r="BY284" s="111"/>
      <c r="BZ284" s="111"/>
      <c r="CA284" s="111"/>
      <c r="CB284" s="111"/>
      <c r="CC284" s="111"/>
      <c r="CD284" s="111"/>
      <c r="CE284" s="111"/>
      <c r="CF284" s="111"/>
      <c r="CG284" s="111"/>
      <c r="CH284" s="111"/>
      <c r="CI284" s="111"/>
      <c r="CJ284" s="111"/>
      <c r="CK284" s="111"/>
      <c r="CL284" s="111"/>
      <c r="CM284" s="111"/>
      <c r="CN284" s="111"/>
      <c r="CO284" s="111"/>
      <c r="CP284" s="111"/>
      <c r="CQ284" s="111"/>
      <c r="CR284" s="111"/>
      <c r="CS284" s="111"/>
      <c r="CT284" s="111"/>
      <c r="CU284" s="111"/>
      <c r="CV284" s="111"/>
      <c r="CW284" s="111"/>
      <c r="CX284" s="111"/>
      <c r="CY284" s="111"/>
      <c r="CZ284" s="111"/>
      <c r="DA284" s="111"/>
      <c r="DB284" s="111"/>
      <c r="DC284" s="111"/>
      <c r="DD284" s="111"/>
      <c r="DE284" s="111"/>
      <c r="DF284" s="111"/>
      <c r="DG284" s="111"/>
      <c r="DH284" s="111"/>
      <c r="DI284" s="111"/>
      <c r="DJ284" s="111"/>
      <c r="DK284" s="111"/>
      <c r="DL284" s="111"/>
      <c r="DM284" s="111"/>
      <c r="DN284" s="111"/>
      <c r="DO284" s="111"/>
      <c r="DP284" s="111"/>
      <c r="DQ284" s="111"/>
      <c r="DR284" s="111"/>
      <c r="DS284" s="111"/>
      <c r="DT284" s="111"/>
      <c r="DU284" s="111"/>
      <c r="DV284" s="111"/>
      <c r="DW284" s="111"/>
      <c r="DX284" s="111"/>
      <c r="DY284" s="111"/>
      <c r="DZ284" s="111"/>
      <c r="EA284" s="111"/>
      <c r="EB284" s="111"/>
      <c r="EC284" s="111"/>
      <c r="ED284" s="111"/>
      <c r="EE284" s="111"/>
      <c r="EF284" s="111"/>
      <c r="EG284" s="111"/>
      <c r="EH284" s="111"/>
      <c r="EI284" s="111"/>
      <c r="EJ284" s="111"/>
      <c r="EK284" s="111"/>
      <c r="EL284" s="111"/>
      <c r="EM284" s="111"/>
      <c r="EN284" s="111"/>
      <c r="EO284" s="111"/>
      <c r="EP284" s="111"/>
      <c r="EQ284" s="111"/>
      <c r="ER284" s="111"/>
      <c r="ES284" s="111"/>
      <c r="ET284" s="111"/>
      <c r="EU284" s="111"/>
      <c r="EV284" s="111"/>
      <c r="EW284" s="111"/>
      <c r="EX284" s="111"/>
      <c r="EY284" s="111"/>
      <c r="EZ284" s="111"/>
      <c r="FA284" s="111"/>
      <c r="FB284" s="111"/>
      <c r="FC284" s="111"/>
      <c r="FD284" s="111"/>
      <c r="FE284" s="111"/>
      <c r="FF284" s="111"/>
      <c r="FG284" s="111"/>
      <c r="FH284" s="111"/>
      <c r="FI284" s="111"/>
      <c r="FJ284" s="111"/>
      <c r="FK284" s="111"/>
      <c r="FL284" s="111"/>
      <c r="FM284" s="111"/>
      <c r="FN284" s="111"/>
      <c r="FO284" s="111"/>
      <c r="FP284" s="111"/>
      <c r="FQ284" s="111"/>
      <c r="FR284" s="111"/>
      <c r="FS284" s="111"/>
      <c r="FT284" s="111"/>
      <c r="FU284" s="111"/>
      <c r="FV284" s="111"/>
      <c r="FW284" s="111"/>
      <c r="FX284" s="111"/>
      <c r="FY284" s="111"/>
      <c r="FZ284" s="111"/>
      <c r="GA284" s="111"/>
      <c r="GB284" s="111"/>
      <c r="GC284" s="111"/>
      <c r="GD284" s="111"/>
      <c r="GE284" s="111"/>
      <c r="GF284" s="111"/>
      <c r="GG284" s="111"/>
      <c r="GH284" s="111"/>
      <c r="GI284" s="111"/>
      <c r="GJ284" s="111"/>
      <c r="GK284" s="111"/>
      <c r="GL284" s="111"/>
      <c r="GM284" s="111"/>
      <c r="GN284" s="111"/>
      <c r="GO284" s="111"/>
      <c r="GP284" s="111"/>
      <c r="GQ284" s="111"/>
      <c r="GR284" s="111"/>
      <c r="GS284" s="111"/>
      <c r="GT284" s="111"/>
      <c r="GU284" s="111"/>
      <c r="GV284" s="111"/>
      <c r="GW284" s="111"/>
      <c r="GX284" s="111"/>
      <c r="GY284" s="111"/>
      <c r="GZ284" s="111"/>
      <c r="HA284" s="111"/>
      <c r="HB284" s="111"/>
      <c r="HC284" s="111"/>
      <c r="HD284" s="111"/>
      <c r="HE284" s="111"/>
      <c r="HF284" s="111"/>
      <c r="HG284" s="111"/>
      <c r="HH284" s="111"/>
      <c r="HI284" s="111"/>
      <c r="HJ284" s="111"/>
      <c r="HK284" s="111"/>
      <c r="HL284" s="111"/>
      <c r="HM284" s="111"/>
      <c r="HN284" s="111"/>
      <c r="HO284" s="111"/>
      <c r="HP284" s="111"/>
      <c r="HQ284" s="111"/>
      <c r="HR284" s="111"/>
      <c r="HS284" s="111"/>
      <c r="HT284" s="111"/>
      <c r="HU284" s="111"/>
      <c r="HV284" s="111"/>
      <c r="HW284" s="111"/>
      <c r="HX284" s="111"/>
      <c r="HY284" s="111"/>
      <c r="HZ284" s="111"/>
      <c r="IA284" s="111"/>
      <c r="IB284" s="111"/>
      <c r="IC284" s="111"/>
      <c r="ID284" s="111"/>
      <c r="IE284" s="111"/>
      <c r="IF284" s="111"/>
      <c r="IG284" s="111"/>
      <c r="IH284" s="111"/>
      <c r="II284" s="111"/>
      <c r="IJ284" s="111"/>
      <c r="IK284" s="111"/>
      <c r="IL284" s="111"/>
      <c r="IM284" s="111"/>
      <c r="IN284" s="111"/>
      <c r="IO284" s="111"/>
      <c r="IP284" s="111"/>
      <c r="IQ284" s="111"/>
      <c r="IR284" s="111"/>
      <c r="IS284" s="111"/>
      <c r="IT284" s="111"/>
      <c r="IU284" s="111"/>
      <c r="IV284" s="111"/>
      <c r="IW284" s="111"/>
      <c r="IX284" s="111"/>
      <c r="IY284" s="111"/>
      <c r="IZ284" s="111"/>
      <c r="JA284" s="111"/>
      <c r="JB284" s="111"/>
      <c r="JC284" s="111"/>
      <c r="JD284" s="111"/>
      <c r="JE284" s="111"/>
      <c r="JF284" s="111"/>
      <c r="JG284" s="111"/>
      <c r="JH284" s="111"/>
      <c r="JI284" s="111"/>
      <c r="JJ284" s="111"/>
      <c r="JK284" s="111"/>
      <c r="JL284" s="111"/>
      <c r="JM284" s="111"/>
      <c r="JN284" s="111"/>
      <c r="JO284" s="111"/>
      <c r="JP284" s="111"/>
      <c r="JQ284" s="111"/>
      <c r="JR284" s="111"/>
      <c r="JS284" s="111"/>
      <c r="JT284" s="111"/>
      <c r="JU284" s="111"/>
      <c r="JV284" s="111"/>
      <c r="JW284" s="111"/>
      <c r="JX284" s="111"/>
      <c r="JY284" s="111"/>
      <c r="JZ284" s="111"/>
      <c r="KA284" s="111"/>
      <c r="KB284" s="111"/>
      <c r="KC284" s="111"/>
      <c r="KD284" s="111"/>
      <c r="KE284" s="111"/>
      <c r="KF284" s="111"/>
      <c r="KG284" s="111"/>
      <c r="KH284" s="111"/>
      <c r="KI284" s="111"/>
      <c r="KJ284" s="111"/>
      <c r="KK284" s="111"/>
      <c r="KL284" s="111"/>
      <c r="KM284" s="111"/>
      <c r="KN284" s="111"/>
      <c r="KO284" s="111"/>
      <c r="KP284" s="111"/>
      <c r="KQ284" s="111"/>
      <c r="KR284" s="111"/>
      <c r="KS284" s="111"/>
      <c r="KT284" s="111"/>
      <c r="KU284" s="111"/>
      <c r="KV284" s="111"/>
      <c r="KW284" s="111"/>
      <c r="KX284" s="111"/>
      <c r="KY284" s="111"/>
      <c r="KZ284" s="111"/>
      <c r="LA284" s="111"/>
      <c r="LB284" s="111"/>
      <c r="LC284" s="111"/>
      <c r="LD284" s="111"/>
      <c r="LE284" s="111"/>
      <c r="LF284" s="111"/>
      <c r="LG284" s="111"/>
      <c r="LH284" s="111"/>
      <c r="LI284" s="111"/>
      <c r="LJ284" s="111"/>
      <c r="LK284" s="111"/>
      <c r="LL284" s="111"/>
      <c r="LM284" s="111"/>
      <c r="LN284" s="111"/>
      <c r="LO284" s="111"/>
      <c r="LP284" s="111"/>
      <c r="LQ284" s="111"/>
      <c r="LR284" s="111"/>
      <c r="LS284" s="111"/>
      <c r="LT284" s="111"/>
      <c r="LU284" s="111"/>
      <c r="LV284" s="111"/>
      <c r="LW284" s="111"/>
      <c r="LX284" s="111"/>
      <c r="LY284" s="111"/>
      <c r="LZ284" s="111"/>
      <c r="MA284" s="111"/>
      <c r="MB284" s="111"/>
      <c r="MC284" s="111"/>
      <c r="MD284" s="111"/>
      <c r="ME284" s="111"/>
      <c r="MF284" s="111"/>
      <c r="MG284" s="111"/>
      <c r="MH284" s="111"/>
      <c r="MI284" s="111"/>
      <c r="MJ284" s="111"/>
      <c r="MK284" s="111"/>
      <c r="ML284" s="111"/>
      <c r="MM284" s="111"/>
      <c r="MN284" s="111"/>
      <c r="MO284" s="111"/>
      <c r="MP284" s="111"/>
      <c r="MQ284" s="111"/>
      <c r="MR284" s="111"/>
      <c r="MS284" s="111"/>
      <c r="MT284" s="111"/>
      <c r="MU284" s="111"/>
      <c r="MV284" s="111"/>
      <c r="MW284" s="111"/>
      <c r="MX284" s="111"/>
      <c r="MY284" s="111"/>
      <c r="MZ284" s="111"/>
      <c r="NA284" s="111"/>
      <c r="NB284" s="111"/>
      <c r="NC284" s="111"/>
      <c r="ND284" s="111"/>
      <c r="NE284" s="111"/>
      <c r="NF284" s="111"/>
      <c r="NG284" s="111"/>
      <c r="NH284" s="111"/>
      <c r="NI284" s="111"/>
      <c r="NJ284" s="111"/>
      <c r="NK284" s="111"/>
      <c r="NL284" s="111"/>
      <c r="NM284" s="111"/>
      <c r="NN284" s="111"/>
      <c r="NO284" s="111"/>
      <c r="NP284" s="111"/>
      <c r="NQ284" s="111"/>
      <c r="NR284" s="111"/>
      <c r="NS284" s="111"/>
      <c r="NT284" s="111"/>
      <c r="NU284" s="111"/>
      <c r="NV284" s="111"/>
      <c r="NW284" s="111"/>
      <c r="NX284" s="111"/>
      <c r="NY284" s="111"/>
      <c r="NZ284" s="111"/>
      <c r="OA284" s="111"/>
      <c r="OB284" s="111"/>
      <c r="OC284" s="111"/>
      <c r="OD284" s="111"/>
      <c r="OE284" s="111"/>
      <c r="OF284" s="111"/>
      <c r="OG284" s="111"/>
      <c r="OH284" s="111"/>
      <c r="OI284" s="111"/>
      <c r="OJ284" s="111"/>
      <c r="OK284" s="111"/>
      <c r="OL284" s="111"/>
      <c r="OM284" s="111"/>
      <c r="ON284" s="111"/>
      <c r="OO284" s="111"/>
      <c r="OP284" s="111"/>
      <c r="OQ284" s="111"/>
      <c r="OR284" s="111"/>
      <c r="OS284" s="111"/>
      <c r="OT284" s="111"/>
      <c r="OU284" s="111"/>
      <c r="OV284" s="111"/>
      <c r="OW284" s="111"/>
      <c r="OX284" s="111"/>
      <c r="OY284" s="111"/>
      <c r="OZ284" s="111"/>
      <c r="PA284" s="111"/>
      <c r="PB284" s="111"/>
      <c r="PC284" s="111"/>
      <c r="PD284" s="111"/>
      <c r="PE284" s="111"/>
      <c r="PF284" s="111"/>
      <c r="PG284" s="111"/>
      <c r="PH284" s="111"/>
      <c r="PI284" s="111"/>
      <c r="PJ284" s="111"/>
      <c r="PK284" s="111"/>
      <c r="PL284" s="111"/>
      <c r="PM284" s="111"/>
      <c r="PN284" s="111"/>
      <c r="PO284" s="111"/>
      <c r="PP284" s="111"/>
      <c r="PQ284" s="111"/>
      <c r="PR284" s="111"/>
      <c r="PS284" s="111"/>
      <c r="PT284" s="111"/>
      <c r="PU284" s="111"/>
      <c r="PV284" s="111"/>
      <c r="PW284" s="111"/>
      <c r="PX284" s="111"/>
      <c r="PY284" s="111"/>
      <c r="PZ284" s="111"/>
      <c r="QA284" s="111"/>
      <c r="QB284" s="111"/>
      <c r="QC284" s="111"/>
      <c r="QD284" s="111"/>
      <c r="QE284" s="111"/>
      <c r="QF284" s="111"/>
      <c r="QG284" s="111"/>
      <c r="QH284" s="111"/>
      <c r="QI284" s="111"/>
      <c r="QJ284" s="111"/>
      <c r="QK284" s="111"/>
      <c r="QL284" s="111"/>
      <c r="QM284" s="111"/>
      <c r="QN284" s="111"/>
      <c r="QO284" s="111"/>
      <c r="QP284" s="111"/>
      <c r="QQ284" s="111"/>
      <c r="QR284" s="111"/>
      <c r="QS284" s="111"/>
      <c r="QT284" s="111"/>
      <c r="QU284" s="111"/>
      <c r="QV284" s="111"/>
      <c r="QW284" s="111"/>
      <c r="QX284" s="111"/>
      <c r="QY284" s="111"/>
      <c r="QZ284" s="111"/>
      <c r="RA284" s="111"/>
      <c r="RB284" s="111"/>
      <c r="RC284" s="111"/>
      <c r="RD284" s="111"/>
      <c r="RE284" s="111"/>
      <c r="RF284" s="111"/>
      <c r="RG284" s="111"/>
      <c r="RH284" s="111"/>
      <c r="RI284" s="111"/>
      <c r="RJ284" s="111"/>
      <c r="RK284" s="111"/>
      <c r="RL284" s="111"/>
      <c r="RM284" s="111"/>
      <c r="RN284" s="111"/>
      <c r="RO284" s="111"/>
      <c r="RP284" s="111"/>
      <c r="RQ284" s="111"/>
      <c r="RR284" s="111"/>
      <c r="RS284" s="111"/>
      <c r="RT284" s="111"/>
      <c r="RU284" s="111"/>
      <c r="RV284" s="111"/>
      <c r="RW284" s="111"/>
      <c r="RX284" s="111"/>
      <c r="RY284" s="111"/>
      <c r="RZ284" s="111"/>
      <c r="SA284" s="111"/>
      <c r="SB284" s="111"/>
      <c r="SC284" s="111"/>
      <c r="SD284" s="111"/>
      <c r="SE284" s="111"/>
      <c r="SF284" s="111"/>
      <c r="SG284" s="111"/>
      <c r="SH284" s="111"/>
      <c r="SI284" s="111"/>
      <c r="SJ284" s="111"/>
      <c r="SK284" s="111"/>
      <c r="SL284" s="111"/>
      <c r="SM284" s="111"/>
      <c r="SN284" s="111"/>
      <c r="SO284" s="111"/>
      <c r="SP284" s="111"/>
      <c r="SQ284" s="111"/>
      <c r="SR284" s="111"/>
      <c r="SS284" s="111"/>
      <c r="ST284" s="111"/>
      <c r="SU284" s="111"/>
      <c r="SV284" s="111"/>
      <c r="SW284" s="111"/>
      <c r="SX284" s="111"/>
      <c r="SY284" s="111"/>
      <c r="SZ284" s="111"/>
      <c r="TA284" s="111"/>
      <c r="TB284" s="111"/>
      <c r="TC284" s="111"/>
      <c r="TD284" s="111"/>
      <c r="TE284" s="111"/>
      <c r="TF284" s="111"/>
      <c r="TG284" s="111"/>
      <c r="TH284" s="111"/>
      <c r="TI284" s="111"/>
      <c r="TJ284" s="111"/>
      <c r="TK284" s="111"/>
      <c r="TL284" s="111"/>
      <c r="TM284" s="111"/>
      <c r="TN284" s="111"/>
      <c r="TO284" s="111"/>
      <c r="TP284" s="111"/>
      <c r="TQ284" s="111"/>
      <c r="TR284" s="111"/>
      <c r="TS284" s="111"/>
      <c r="TT284" s="111"/>
      <c r="TU284" s="111"/>
      <c r="TV284" s="111"/>
      <c r="TW284" s="111"/>
      <c r="TX284" s="111"/>
      <c r="TY284" s="111"/>
      <c r="TZ284" s="111"/>
      <c r="UA284" s="111"/>
      <c r="UB284" s="111"/>
      <c r="UC284" s="111"/>
      <c r="UD284" s="111"/>
      <c r="UE284" s="111"/>
      <c r="UF284" s="111"/>
      <c r="UG284" s="111"/>
      <c r="UH284" s="111"/>
      <c r="UI284" s="111"/>
      <c r="UJ284" s="111"/>
      <c r="UK284" s="111"/>
      <c r="UL284" s="111"/>
      <c r="UM284" s="111"/>
      <c r="UN284" s="111"/>
      <c r="UO284" s="111"/>
      <c r="UP284" s="111"/>
      <c r="UQ284" s="111"/>
      <c r="UR284" s="111"/>
      <c r="US284" s="111"/>
      <c r="UT284" s="111"/>
      <c r="UU284" s="111"/>
      <c r="UV284" s="111"/>
      <c r="UW284" s="111"/>
      <c r="UX284" s="111"/>
      <c r="UY284" s="111"/>
      <c r="UZ284" s="111"/>
      <c r="VA284" s="111"/>
      <c r="VB284" s="111"/>
      <c r="VC284" s="111"/>
      <c r="VD284" s="111"/>
      <c r="VE284" s="111"/>
      <c r="VF284" s="111"/>
      <c r="VG284" s="111"/>
      <c r="VH284" s="111"/>
      <c r="VI284" s="111"/>
      <c r="VJ284" s="111"/>
      <c r="VK284" s="111"/>
      <c r="VL284" s="111"/>
      <c r="VM284" s="111"/>
      <c r="VN284" s="111"/>
      <c r="VO284" s="111"/>
      <c r="VP284" s="111"/>
      <c r="VQ284" s="111"/>
      <c r="VR284" s="111"/>
      <c r="VS284" s="111"/>
      <c r="VT284" s="111"/>
      <c r="VU284" s="111"/>
      <c r="VV284" s="111"/>
      <c r="VW284" s="111"/>
      <c r="VX284" s="111"/>
      <c r="VY284" s="111"/>
      <c r="VZ284" s="111"/>
      <c r="WA284" s="111"/>
      <c r="WB284" s="111"/>
      <c r="WC284" s="111"/>
      <c r="WD284" s="111"/>
      <c r="WE284" s="111"/>
      <c r="WF284" s="111"/>
      <c r="WG284" s="111"/>
      <c r="WH284" s="111"/>
      <c r="WI284" s="111"/>
      <c r="WJ284" s="111"/>
      <c r="WK284" s="111"/>
      <c r="WL284" s="111"/>
      <c r="WM284" s="111"/>
      <c r="WN284" s="111"/>
      <c r="WO284" s="111"/>
      <c r="WP284" s="111"/>
      <c r="WQ284" s="111"/>
      <c r="WR284" s="111"/>
      <c r="WS284" s="111"/>
      <c r="WT284" s="111"/>
      <c r="WU284" s="111"/>
      <c r="WV284" s="111"/>
      <c r="WW284" s="111"/>
      <c r="WX284" s="111"/>
      <c r="WY284" s="111"/>
      <c r="WZ284" s="111"/>
      <c r="XA284" s="111"/>
      <c r="XB284" s="111"/>
      <c r="XC284" s="111"/>
      <c r="XD284" s="111"/>
      <c r="XE284" s="111"/>
      <c r="XF284" s="111"/>
      <c r="XG284" s="111"/>
      <c r="XH284" s="111"/>
      <c r="XI284" s="111"/>
      <c r="XJ284" s="111"/>
      <c r="XK284" s="111"/>
      <c r="XL284" s="111"/>
      <c r="XM284" s="111"/>
      <c r="XN284" s="111"/>
      <c r="XO284" s="111"/>
      <c r="XP284" s="111"/>
      <c r="XQ284" s="111"/>
      <c r="XR284" s="111"/>
      <c r="XS284" s="111"/>
      <c r="XT284" s="111"/>
      <c r="XU284" s="111"/>
      <c r="XV284" s="111"/>
      <c r="XW284" s="111"/>
      <c r="XX284" s="111"/>
      <c r="XY284" s="111"/>
      <c r="XZ284" s="111"/>
      <c r="YA284" s="111"/>
      <c r="YB284" s="111"/>
      <c r="YC284" s="111"/>
      <c r="YD284" s="111"/>
      <c r="YE284" s="111"/>
      <c r="YF284" s="111"/>
      <c r="YG284" s="111"/>
      <c r="YH284" s="111"/>
      <c r="YI284" s="111"/>
      <c r="YJ284" s="111"/>
      <c r="YK284" s="111"/>
      <c r="YL284" s="111"/>
      <c r="YM284" s="111"/>
      <c r="YN284" s="111"/>
      <c r="YO284" s="111"/>
      <c r="YP284" s="111"/>
      <c r="YQ284" s="111"/>
      <c r="YR284" s="111"/>
      <c r="YS284" s="111"/>
      <c r="YT284" s="111"/>
      <c r="YU284" s="111"/>
      <c r="YV284" s="111"/>
      <c r="YW284" s="111"/>
      <c r="YX284" s="111"/>
      <c r="YY284" s="111"/>
      <c r="YZ284" s="111"/>
      <c r="ZA284" s="111"/>
      <c r="ZB284" s="111"/>
      <c r="ZC284" s="111"/>
      <c r="ZD284" s="111"/>
      <c r="ZE284" s="111"/>
      <c r="ZF284" s="111"/>
      <c r="ZG284" s="111"/>
      <c r="ZH284" s="111"/>
      <c r="ZI284" s="111"/>
      <c r="ZJ284" s="111"/>
      <c r="ZK284" s="111"/>
      <c r="ZL284" s="111"/>
      <c r="ZM284" s="111"/>
      <c r="ZN284" s="111"/>
      <c r="ZO284" s="111"/>
      <c r="ZP284" s="111"/>
      <c r="ZQ284" s="111"/>
      <c r="ZR284" s="111"/>
      <c r="ZS284" s="111"/>
      <c r="ZT284" s="111"/>
      <c r="ZU284" s="111"/>
      <c r="ZV284" s="111"/>
      <c r="ZW284" s="111"/>
      <c r="ZX284" s="111"/>
      <c r="ZY284" s="111"/>
      <c r="ZZ284" s="111"/>
      <c r="AAA284" s="111"/>
      <c r="AAB284" s="111"/>
      <c r="AAC284" s="111"/>
      <c r="AAD284" s="111"/>
      <c r="AAE284" s="111"/>
      <c r="AAF284" s="111"/>
      <c r="AAG284" s="111"/>
      <c r="AAH284" s="111"/>
      <c r="AAI284" s="111"/>
      <c r="AAJ284" s="111"/>
      <c r="AAK284" s="111"/>
      <c r="AAL284" s="111"/>
      <c r="AAM284" s="111"/>
      <c r="AAN284" s="111"/>
      <c r="AAO284" s="111"/>
      <c r="AAP284" s="111"/>
      <c r="AAQ284" s="111"/>
      <c r="AAR284" s="111"/>
      <c r="AAS284" s="111"/>
      <c r="AAT284" s="111"/>
      <c r="AAU284" s="111"/>
      <c r="AAV284" s="111"/>
      <c r="AAW284" s="111"/>
      <c r="AAX284" s="111"/>
      <c r="AAY284" s="111"/>
      <c r="AAZ284" s="111"/>
      <c r="ABA284" s="111"/>
      <c r="ABB284" s="111"/>
      <c r="ABC284" s="111"/>
      <c r="ABD284" s="111"/>
      <c r="ABE284" s="111"/>
      <c r="ABF284" s="111"/>
      <c r="ABG284" s="111"/>
      <c r="ABH284" s="111"/>
      <c r="ABI284" s="111"/>
      <c r="ABJ284" s="111"/>
      <c r="ABK284" s="111"/>
      <c r="ABL284" s="111"/>
      <c r="ABM284" s="111"/>
      <c r="ABN284" s="111"/>
      <c r="ABO284" s="111"/>
      <c r="ABP284" s="111"/>
      <c r="ABQ284" s="111"/>
      <c r="ABR284" s="111"/>
      <c r="ABS284" s="111"/>
      <c r="ABT284" s="111"/>
      <c r="ABU284" s="111"/>
      <c r="ABV284" s="111"/>
      <c r="ABW284" s="111"/>
      <c r="ABX284" s="111"/>
      <c r="ABY284" s="111"/>
      <c r="ABZ284" s="111"/>
      <c r="ACA284" s="111"/>
      <c r="ACB284" s="111"/>
      <c r="ACC284" s="111"/>
      <c r="ACD284" s="111"/>
      <c r="ACE284" s="111"/>
      <c r="ACF284" s="111"/>
      <c r="ACG284" s="111"/>
      <c r="ACH284" s="111"/>
      <c r="ACI284" s="111"/>
      <c r="ACJ284" s="111"/>
      <c r="ACK284" s="111"/>
      <c r="ACL284" s="111"/>
      <c r="ACM284" s="111"/>
      <c r="ACN284" s="111"/>
      <c r="ACO284" s="111"/>
      <c r="ACP284" s="111"/>
      <c r="ACQ284" s="111"/>
      <c r="ACR284" s="111"/>
      <c r="ACS284" s="111"/>
      <c r="ACT284" s="111"/>
      <c r="ACU284" s="111"/>
      <c r="ACV284" s="111"/>
      <c r="ACW284" s="111"/>
      <c r="ACX284" s="111"/>
      <c r="ACY284" s="111"/>
      <c r="ACZ284" s="111"/>
      <c r="ADA284" s="111"/>
      <c r="ADB284" s="111"/>
      <c r="ADC284" s="111"/>
      <c r="ADD284" s="111"/>
      <c r="ADE284" s="111"/>
      <c r="ADF284" s="111"/>
      <c r="ADG284" s="111"/>
      <c r="ADH284" s="111"/>
      <c r="ADI284" s="111"/>
      <c r="ADJ284" s="111"/>
      <c r="ADK284" s="111"/>
      <c r="ADL284" s="111"/>
      <c r="ADM284" s="111"/>
      <c r="ADN284" s="111"/>
      <c r="ADO284" s="111"/>
      <c r="ADP284" s="111"/>
      <c r="ADQ284" s="111"/>
      <c r="ADR284" s="111"/>
      <c r="ADS284" s="111"/>
      <c r="ADT284" s="111"/>
      <c r="ADU284" s="111"/>
      <c r="ADV284" s="111"/>
      <c r="ADW284" s="111"/>
      <c r="ADX284" s="111"/>
      <c r="ADY284" s="111"/>
      <c r="ADZ284" s="111"/>
      <c r="AEA284" s="111"/>
      <c r="AEB284" s="111"/>
      <c r="AEC284" s="111"/>
      <c r="AED284" s="111"/>
      <c r="AEE284" s="111"/>
      <c r="AEF284" s="111"/>
      <c r="AEG284" s="111"/>
      <c r="AEH284" s="111"/>
      <c r="AEI284" s="111"/>
      <c r="AEJ284" s="111"/>
      <c r="AEK284" s="111"/>
      <c r="AEL284" s="111"/>
      <c r="AEM284" s="111"/>
      <c r="AEN284" s="111"/>
      <c r="AEO284" s="111"/>
      <c r="AEP284" s="111"/>
      <c r="AEQ284" s="111"/>
      <c r="AER284" s="111"/>
      <c r="AES284" s="111"/>
      <c r="AET284" s="111"/>
      <c r="AEU284" s="111"/>
      <c r="AEV284" s="111"/>
      <c r="AEW284" s="111"/>
      <c r="AEX284" s="111"/>
      <c r="AEY284" s="111"/>
      <c r="AEZ284" s="111"/>
      <c r="AFA284" s="111"/>
      <c r="AFB284" s="111"/>
      <c r="AFC284" s="111"/>
      <c r="AFD284" s="111"/>
      <c r="AFE284" s="111"/>
      <c r="AFF284" s="111"/>
      <c r="AFG284" s="111"/>
      <c r="AFH284" s="111"/>
      <c r="AFI284" s="111"/>
      <c r="AFJ284" s="111"/>
      <c r="AFK284" s="111"/>
      <c r="AFL284" s="111"/>
      <c r="AFM284" s="111"/>
      <c r="AFN284" s="111"/>
      <c r="AFO284" s="111"/>
      <c r="AFP284" s="111"/>
      <c r="AFQ284" s="111"/>
      <c r="AFR284" s="111"/>
      <c r="AFS284" s="111"/>
      <c r="AFT284" s="111"/>
      <c r="AFU284" s="111"/>
      <c r="AFV284" s="111"/>
      <c r="AFW284" s="111"/>
      <c r="AFX284" s="111"/>
      <c r="AFY284" s="111"/>
      <c r="AFZ284" s="111"/>
      <c r="AGA284" s="111"/>
      <c r="AGB284" s="111"/>
      <c r="AGC284" s="111"/>
      <c r="AGD284" s="111"/>
      <c r="AGE284" s="111"/>
      <c r="AGF284" s="111"/>
      <c r="AGG284" s="111"/>
      <c r="AGH284" s="111"/>
      <c r="AGI284" s="111"/>
      <c r="AGJ284" s="111"/>
      <c r="AGK284" s="111"/>
      <c r="AGL284" s="111"/>
      <c r="AGM284" s="111"/>
      <c r="AGN284" s="111"/>
      <c r="AGO284" s="111"/>
      <c r="AGP284" s="111"/>
      <c r="AGQ284" s="111"/>
      <c r="AGR284" s="111"/>
      <c r="AGS284" s="111"/>
      <c r="AGT284" s="111"/>
      <c r="AGU284" s="111"/>
      <c r="AGV284" s="111"/>
      <c r="AGW284" s="111"/>
      <c r="AGX284" s="111"/>
      <c r="AGY284" s="111"/>
      <c r="AGZ284" s="111"/>
      <c r="AHA284" s="111"/>
      <c r="AHB284" s="111"/>
      <c r="AHC284" s="111"/>
      <c r="AHD284" s="111"/>
      <c r="AHE284" s="111"/>
      <c r="AHF284" s="111"/>
      <c r="AHG284" s="111"/>
      <c r="AHH284" s="111"/>
      <c r="AHI284" s="111"/>
      <c r="AHJ284" s="111"/>
      <c r="AHK284" s="111"/>
      <c r="AHL284" s="111"/>
      <c r="AHM284" s="111"/>
      <c r="AHN284" s="111"/>
      <c r="AHO284" s="111"/>
      <c r="AHP284" s="111"/>
      <c r="AHQ284" s="111"/>
      <c r="AHR284" s="111"/>
      <c r="AHS284" s="111"/>
      <c r="AHT284" s="111"/>
      <c r="AHU284" s="111"/>
      <c r="AHV284" s="111"/>
      <c r="AHW284" s="111"/>
      <c r="AHX284" s="111"/>
      <c r="AHY284" s="111"/>
      <c r="AHZ284" s="111"/>
      <c r="AIA284" s="111"/>
      <c r="AIB284" s="111"/>
      <c r="AIC284" s="111"/>
      <c r="AID284" s="111"/>
      <c r="AIE284" s="111"/>
      <c r="AIF284" s="111"/>
      <c r="AIG284" s="111"/>
      <c r="AIH284" s="111"/>
      <c r="AII284" s="111"/>
      <c r="AIJ284" s="111"/>
      <c r="AIK284" s="111"/>
      <c r="AIL284" s="111"/>
      <c r="AIM284" s="111"/>
      <c r="AIN284" s="111"/>
      <c r="AIO284" s="111"/>
      <c r="AIP284" s="111"/>
      <c r="AIQ284" s="111"/>
      <c r="AIR284" s="111"/>
      <c r="AIS284" s="111"/>
      <c r="AIT284" s="111"/>
      <c r="AIU284" s="111"/>
      <c r="AIV284" s="111"/>
      <c r="AIW284" s="111"/>
      <c r="AIX284" s="111"/>
      <c r="AIY284" s="111"/>
      <c r="AIZ284" s="111"/>
      <c r="AJA284" s="111"/>
      <c r="AJB284" s="111"/>
      <c r="AJC284" s="111"/>
      <c r="AJD284" s="111"/>
      <c r="AJE284" s="111"/>
      <c r="AJF284" s="111"/>
      <c r="AJG284" s="111"/>
      <c r="AJH284" s="111"/>
      <c r="AJI284" s="111"/>
      <c r="AJJ284" s="111"/>
      <c r="AJK284" s="111"/>
      <c r="AJL284" s="111"/>
      <c r="AJM284" s="111"/>
      <c r="AJN284" s="111"/>
      <c r="AJO284" s="111"/>
      <c r="AJP284" s="111"/>
      <c r="AJQ284" s="111"/>
      <c r="AJR284" s="111"/>
      <c r="AJS284" s="111"/>
      <c r="AJT284" s="111"/>
      <c r="AJU284" s="111"/>
      <c r="AJV284" s="111"/>
      <c r="AJW284" s="111"/>
      <c r="AJX284" s="111"/>
      <c r="AJY284" s="111"/>
      <c r="AJZ284" s="111"/>
      <c r="AKA284" s="111"/>
      <c r="AKB284" s="111"/>
      <c r="AKC284" s="111"/>
      <c r="AKD284" s="111"/>
      <c r="AKE284" s="111"/>
      <c r="AKF284" s="111"/>
      <c r="AKG284" s="111"/>
      <c r="AKH284" s="111"/>
      <c r="AKI284" s="111"/>
      <c r="AKJ284" s="111"/>
      <c r="AKK284" s="111"/>
      <c r="AKL284" s="111"/>
      <c r="AKM284" s="111"/>
      <c r="AKN284" s="111"/>
      <c r="AKO284" s="111"/>
      <c r="AKP284" s="111"/>
      <c r="AKQ284" s="111"/>
      <c r="AKR284" s="111"/>
      <c r="AKS284" s="111"/>
      <c r="AKT284" s="111"/>
      <c r="AKU284" s="111"/>
      <c r="AKV284" s="111"/>
      <c r="AKW284" s="111"/>
      <c r="AKX284" s="111"/>
      <c r="AKY284" s="111"/>
      <c r="AKZ284" s="111"/>
      <c r="ALA284" s="111"/>
      <c r="ALB284" s="111"/>
      <c r="ALC284" s="111"/>
      <c r="ALD284" s="111"/>
      <c r="ALE284" s="111"/>
      <c r="ALF284" s="111"/>
      <c r="ALG284" s="111"/>
      <c r="ALH284" s="111"/>
      <c r="ALI284" s="111"/>
      <c r="ALJ284" s="111"/>
      <c r="ALK284" s="111"/>
      <c r="ALL284" s="111"/>
      <c r="ALM284" s="111"/>
      <c r="ALN284" s="111"/>
      <c r="ALO284" s="111"/>
      <c r="ALP284" s="111"/>
      <c r="ALQ284" s="111"/>
      <c r="ALR284" s="111"/>
      <c r="ALS284" s="111"/>
      <c r="ALT284" s="111"/>
      <c r="ALU284" s="111"/>
      <c r="ALV284" s="111"/>
      <c r="ALW284" s="111"/>
      <c r="ALX284" s="111"/>
      <c r="ALY284" s="111"/>
      <c r="ALZ284" s="111"/>
      <c r="AMA284" s="111"/>
      <c r="AMB284" s="111"/>
      <c r="AMC284" s="111"/>
      <c r="AMD284" s="111"/>
      <c r="AME284" s="111"/>
      <c r="AMF284" s="111"/>
      <c r="AMG284" s="111"/>
      <c r="AMH284" s="111"/>
      <c r="AMI284" s="111"/>
      <c r="AMJ284" s="111"/>
    </row>
    <row r="285" spans="1:1025" x14ac:dyDescent="0.25">
      <c r="A285" s="444" t="s">
        <v>978</v>
      </c>
      <c r="B285" s="257">
        <v>285</v>
      </c>
      <c r="C285" s="401" t="s">
        <v>979</v>
      </c>
      <c r="D285" s="445" t="s">
        <v>980</v>
      </c>
      <c r="E285" s="286"/>
      <c r="F285" s="291"/>
      <c r="G285" s="280"/>
      <c r="H285" s="280"/>
      <c r="I285" s="492" t="s">
        <v>750</v>
      </c>
      <c r="J285" s="292"/>
      <c r="K285" s="293"/>
      <c r="L285" s="293"/>
      <c r="M285" s="293"/>
      <c r="N285" s="293"/>
      <c r="O285" s="293"/>
      <c r="P285" s="293"/>
      <c r="Q285" s="293"/>
      <c r="R285" s="293"/>
      <c r="S285" s="293"/>
      <c r="T285" s="293"/>
      <c r="U285" s="293"/>
      <c r="V285" s="293"/>
      <c r="W285" s="283">
        <f t="shared" si="113"/>
        <v>100</v>
      </c>
      <c r="X285" s="283">
        <f t="shared" si="125"/>
        <v>100</v>
      </c>
      <c r="Y285" s="283">
        <f t="shared" si="126"/>
        <v>100</v>
      </c>
      <c r="Z285" s="283">
        <f t="shared" si="114"/>
        <v>100</v>
      </c>
      <c r="AA285" s="283">
        <f t="shared" si="115"/>
        <v>100</v>
      </c>
      <c r="AB285" s="287">
        <f t="shared" si="116"/>
        <v>100</v>
      </c>
      <c r="AC285" s="287">
        <f t="shared" si="117"/>
        <v>100</v>
      </c>
      <c r="AD285" s="287">
        <f t="shared" si="118"/>
        <v>100</v>
      </c>
      <c r="AE285" s="284">
        <f t="shared" si="131"/>
        <v>100</v>
      </c>
      <c r="AF285" s="284">
        <f t="shared" si="123"/>
        <v>100</v>
      </c>
      <c r="AG285" s="268">
        <f t="shared" si="127"/>
        <v>100</v>
      </c>
      <c r="AH285" s="268">
        <f t="shared" si="128"/>
        <v>100</v>
      </c>
      <c r="AI285" s="268">
        <f t="shared" si="129"/>
        <v>100</v>
      </c>
      <c r="AJ285" s="268">
        <f t="shared" si="130"/>
        <v>100</v>
      </c>
      <c r="AK285" s="501" t="s">
        <v>750</v>
      </c>
      <c r="AL285" s="257">
        <v>1</v>
      </c>
      <c r="AM285" s="357"/>
      <c r="AN285" s="511"/>
      <c r="AO285" s="357"/>
      <c r="AP285" s="357"/>
      <c r="AQ285" s="286"/>
      <c r="AR285" s="382" t="s">
        <v>24431</v>
      </c>
      <c r="AS285" s="382"/>
      <c r="AT285" s="286"/>
      <c r="AU285" s="286"/>
      <c r="AV285" s="111"/>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c r="BR285" s="170"/>
      <c r="BS285" s="170"/>
      <c r="BT285" s="170"/>
      <c r="BU285" s="170"/>
      <c r="BV285" s="170"/>
      <c r="BW285" s="170"/>
      <c r="BX285" s="170"/>
      <c r="BY285" s="170"/>
      <c r="BZ285" s="170"/>
      <c r="CA285" s="170"/>
      <c r="CB285" s="170"/>
      <c r="CC285" s="170"/>
      <c r="CD285" s="170"/>
      <c r="CE285" s="170"/>
      <c r="CF285" s="170"/>
      <c r="CG285" s="170"/>
      <c r="CH285" s="170"/>
      <c r="CI285" s="170"/>
      <c r="CJ285" s="170"/>
      <c r="CK285" s="170"/>
      <c r="CL285" s="170"/>
      <c r="CM285" s="170"/>
      <c r="CN285" s="170"/>
      <c r="CO285" s="170"/>
      <c r="CP285" s="170"/>
      <c r="CQ285" s="170"/>
      <c r="CR285" s="170"/>
      <c r="CS285" s="170"/>
      <c r="CT285" s="170"/>
      <c r="CU285" s="170"/>
      <c r="CV285" s="170"/>
      <c r="CW285" s="170"/>
      <c r="CX285" s="170"/>
      <c r="CY285" s="170"/>
      <c r="CZ285" s="170"/>
      <c r="DA285" s="170"/>
      <c r="DB285" s="170"/>
      <c r="DC285" s="170"/>
      <c r="DD285" s="170"/>
      <c r="DE285" s="170"/>
      <c r="DF285" s="170"/>
      <c r="DG285" s="170"/>
      <c r="DH285" s="170"/>
      <c r="DI285" s="170"/>
      <c r="DJ285" s="170"/>
      <c r="DK285" s="170"/>
      <c r="DL285" s="170"/>
      <c r="DM285" s="170"/>
      <c r="DN285" s="170"/>
      <c r="DO285" s="170"/>
      <c r="DP285" s="170"/>
      <c r="DQ285" s="170"/>
      <c r="DR285" s="170"/>
      <c r="DS285" s="170"/>
      <c r="DT285" s="170"/>
      <c r="DU285" s="170"/>
      <c r="DV285" s="170"/>
      <c r="DW285" s="170"/>
      <c r="DX285" s="170"/>
      <c r="DY285" s="170"/>
      <c r="DZ285" s="170"/>
      <c r="EA285" s="170"/>
      <c r="EB285" s="170"/>
      <c r="EC285" s="170"/>
      <c r="ED285" s="170"/>
      <c r="EE285" s="170"/>
      <c r="EF285" s="170"/>
      <c r="EG285" s="170"/>
      <c r="EH285" s="170"/>
      <c r="EI285" s="170"/>
      <c r="EJ285" s="170"/>
      <c r="EK285" s="170"/>
      <c r="EL285" s="170"/>
      <c r="EM285" s="170"/>
      <c r="EN285" s="170"/>
      <c r="EO285" s="170"/>
      <c r="EP285" s="170"/>
      <c r="EQ285" s="170"/>
      <c r="ER285" s="170"/>
      <c r="ES285" s="170"/>
      <c r="ET285" s="170"/>
      <c r="EU285" s="170"/>
      <c r="EV285" s="170"/>
      <c r="EW285" s="170"/>
      <c r="EX285" s="170"/>
      <c r="EY285" s="170"/>
      <c r="EZ285" s="170"/>
      <c r="FA285" s="170"/>
      <c r="FB285" s="170"/>
      <c r="FC285" s="170"/>
      <c r="FD285" s="170"/>
      <c r="FE285" s="170"/>
      <c r="FF285" s="170"/>
      <c r="FG285" s="170"/>
      <c r="FH285" s="170"/>
      <c r="FI285" s="170"/>
      <c r="FJ285" s="170"/>
      <c r="FK285" s="170"/>
      <c r="FL285" s="170"/>
      <c r="FM285" s="170"/>
      <c r="FN285" s="170"/>
      <c r="FO285" s="170"/>
      <c r="FP285" s="170"/>
      <c r="FQ285" s="170"/>
      <c r="FR285" s="170"/>
      <c r="FS285" s="170"/>
      <c r="FT285" s="170"/>
      <c r="FU285" s="170"/>
      <c r="FV285" s="170"/>
      <c r="FW285" s="170"/>
      <c r="FX285" s="170"/>
      <c r="FY285" s="170"/>
      <c r="FZ285" s="170"/>
      <c r="GA285" s="170"/>
      <c r="GB285" s="170"/>
      <c r="GC285" s="170"/>
      <c r="GD285" s="170"/>
      <c r="GE285" s="170"/>
      <c r="GF285" s="170"/>
      <c r="GG285" s="170"/>
      <c r="GH285" s="170"/>
      <c r="GI285" s="170"/>
      <c r="GJ285" s="170"/>
      <c r="GK285" s="170"/>
      <c r="GL285" s="170"/>
      <c r="GM285" s="170"/>
      <c r="GN285" s="170"/>
      <c r="GO285" s="170"/>
      <c r="GP285" s="170"/>
      <c r="GQ285" s="170"/>
      <c r="GR285" s="170"/>
      <c r="GS285" s="170"/>
      <c r="GT285" s="170"/>
      <c r="GU285" s="170"/>
      <c r="GV285" s="170"/>
      <c r="GW285" s="170"/>
      <c r="GX285" s="170"/>
      <c r="GY285" s="170"/>
      <c r="GZ285" s="170"/>
      <c r="HA285" s="170"/>
      <c r="HB285" s="170"/>
      <c r="HC285" s="170"/>
      <c r="HD285" s="170"/>
      <c r="HE285" s="170"/>
      <c r="HF285" s="170"/>
      <c r="HG285" s="170"/>
      <c r="HH285" s="170"/>
      <c r="HI285" s="170"/>
      <c r="HJ285" s="170"/>
      <c r="HK285" s="170"/>
      <c r="HL285" s="170"/>
      <c r="HM285" s="170"/>
      <c r="HN285" s="170"/>
      <c r="HO285" s="170"/>
      <c r="HP285" s="170"/>
      <c r="HQ285" s="170"/>
      <c r="HR285" s="170"/>
      <c r="HS285" s="170"/>
      <c r="HT285" s="170"/>
      <c r="HU285" s="170"/>
      <c r="HV285" s="170"/>
      <c r="HW285" s="170"/>
      <c r="HX285" s="170"/>
      <c r="HY285" s="170"/>
      <c r="HZ285" s="170"/>
      <c r="IA285" s="170"/>
      <c r="IB285" s="170"/>
      <c r="IC285" s="170"/>
      <c r="ID285" s="170"/>
      <c r="IE285" s="170"/>
      <c r="IF285" s="170"/>
      <c r="IG285" s="170"/>
      <c r="IH285" s="170"/>
      <c r="II285" s="170"/>
      <c r="IJ285" s="170"/>
      <c r="IK285" s="170"/>
      <c r="IL285" s="170"/>
      <c r="IM285" s="170"/>
      <c r="IN285" s="170"/>
      <c r="IO285" s="170"/>
      <c r="IP285" s="170"/>
      <c r="IQ285" s="170"/>
      <c r="IR285" s="170"/>
      <c r="IS285" s="170"/>
      <c r="IT285" s="170"/>
      <c r="IU285" s="170"/>
      <c r="IV285" s="170"/>
      <c r="IW285" s="170"/>
      <c r="IX285" s="170"/>
      <c r="IY285" s="170"/>
      <c r="IZ285" s="170"/>
      <c r="JA285" s="170"/>
      <c r="JB285" s="170"/>
      <c r="JC285" s="170"/>
      <c r="JD285" s="170"/>
      <c r="JE285" s="170"/>
      <c r="JF285" s="170"/>
      <c r="JG285" s="170"/>
      <c r="JH285" s="170"/>
      <c r="JI285" s="170"/>
      <c r="JJ285" s="170"/>
      <c r="JK285" s="170"/>
      <c r="JL285" s="170"/>
      <c r="JM285" s="170"/>
      <c r="JN285" s="170"/>
      <c r="JO285" s="170"/>
      <c r="JP285" s="170"/>
      <c r="JQ285" s="170"/>
      <c r="JR285" s="170"/>
      <c r="JS285" s="170"/>
      <c r="JT285" s="170"/>
      <c r="JU285" s="170"/>
      <c r="JV285" s="170"/>
      <c r="JW285" s="170"/>
      <c r="JX285" s="170"/>
      <c r="JY285" s="170"/>
      <c r="JZ285" s="170"/>
      <c r="KA285" s="170"/>
      <c r="KB285" s="170"/>
      <c r="KC285" s="170"/>
      <c r="KD285" s="170"/>
      <c r="KE285" s="170"/>
      <c r="KF285" s="170"/>
      <c r="KG285" s="170"/>
      <c r="KH285" s="170"/>
      <c r="KI285" s="170"/>
      <c r="KJ285" s="170"/>
      <c r="KK285" s="170"/>
      <c r="KL285" s="170"/>
      <c r="KM285" s="170"/>
      <c r="KN285" s="170"/>
      <c r="KO285" s="170"/>
      <c r="KP285" s="170"/>
      <c r="KQ285" s="170"/>
      <c r="KR285" s="170"/>
      <c r="KS285" s="170"/>
      <c r="KT285" s="170"/>
      <c r="KU285" s="170"/>
      <c r="KV285" s="170"/>
      <c r="KW285" s="170"/>
      <c r="KX285" s="170"/>
      <c r="KY285" s="170"/>
      <c r="KZ285" s="170"/>
      <c r="LA285" s="170"/>
      <c r="LB285" s="170"/>
      <c r="LC285" s="170"/>
      <c r="LD285" s="170"/>
      <c r="LE285" s="170"/>
      <c r="LF285" s="170"/>
      <c r="LG285" s="170"/>
      <c r="LH285" s="170"/>
      <c r="LI285" s="170"/>
      <c r="LJ285" s="170"/>
      <c r="LK285" s="170"/>
      <c r="LL285" s="170"/>
      <c r="LM285" s="170"/>
      <c r="LN285" s="170"/>
      <c r="LO285" s="170"/>
      <c r="LP285" s="170"/>
      <c r="LQ285" s="170"/>
      <c r="LR285" s="170"/>
      <c r="LS285" s="170"/>
      <c r="LT285" s="170"/>
      <c r="LU285" s="170"/>
      <c r="LV285" s="170"/>
      <c r="LW285" s="170"/>
      <c r="LX285" s="170"/>
      <c r="LY285" s="170"/>
      <c r="LZ285" s="170"/>
      <c r="MA285" s="170"/>
      <c r="MB285" s="170"/>
      <c r="MC285" s="170"/>
      <c r="MD285" s="170"/>
      <c r="ME285" s="170"/>
      <c r="MF285" s="170"/>
      <c r="MG285" s="170"/>
      <c r="MH285" s="170"/>
      <c r="MI285" s="170"/>
      <c r="MJ285" s="170"/>
      <c r="MK285" s="170"/>
      <c r="ML285" s="170"/>
      <c r="MM285" s="170"/>
      <c r="MN285" s="170"/>
      <c r="MO285" s="170"/>
      <c r="MP285" s="170"/>
      <c r="MQ285" s="170"/>
      <c r="MR285" s="170"/>
      <c r="MS285" s="170"/>
      <c r="MT285" s="170"/>
      <c r="MU285" s="170"/>
      <c r="MV285" s="170"/>
      <c r="MW285" s="170"/>
      <c r="MX285" s="170"/>
      <c r="MY285" s="170"/>
      <c r="MZ285" s="170"/>
      <c r="NA285" s="170"/>
      <c r="NB285" s="170"/>
      <c r="NC285" s="170"/>
      <c r="ND285" s="170"/>
      <c r="NE285" s="170"/>
      <c r="NF285" s="170"/>
      <c r="NG285" s="170"/>
      <c r="NH285" s="170"/>
      <c r="NI285" s="170"/>
      <c r="NJ285" s="170"/>
      <c r="NK285" s="170"/>
      <c r="NL285" s="170"/>
      <c r="NM285" s="170"/>
      <c r="NN285" s="170"/>
      <c r="NO285" s="170"/>
      <c r="NP285" s="170"/>
      <c r="NQ285" s="170"/>
      <c r="NR285" s="170"/>
      <c r="NS285" s="170"/>
      <c r="NT285" s="170"/>
      <c r="NU285" s="170"/>
      <c r="NV285" s="170"/>
      <c r="NW285" s="170"/>
      <c r="NX285" s="170"/>
      <c r="NY285" s="170"/>
      <c r="NZ285" s="170"/>
      <c r="OA285" s="170"/>
      <c r="OB285" s="170"/>
      <c r="OC285" s="170"/>
      <c r="OD285" s="170"/>
      <c r="OE285" s="170"/>
      <c r="OF285" s="170"/>
      <c r="OG285" s="170"/>
      <c r="OH285" s="170"/>
      <c r="OI285" s="170"/>
      <c r="OJ285" s="170"/>
      <c r="OK285" s="170"/>
      <c r="OL285" s="170"/>
      <c r="OM285" s="170"/>
      <c r="ON285" s="170"/>
      <c r="OO285" s="170"/>
      <c r="OP285" s="170"/>
      <c r="OQ285" s="170"/>
      <c r="OR285" s="170"/>
      <c r="OS285" s="170"/>
      <c r="OT285" s="170"/>
      <c r="OU285" s="170"/>
      <c r="OV285" s="170"/>
      <c r="OW285" s="170"/>
      <c r="OX285" s="170"/>
      <c r="OY285" s="170"/>
      <c r="OZ285" s="170"/>
      <c r="PA285" s="170"/>
      <c r="PB285" s="170"/>
      <c r="PC285" s="170"/>
      <c r="PD285" s="170"/>
      <c r="PE285" s="170"/>
      <c r="PF285" s="170"/>
      <c r="PG285" s="170"/>
      <c r="PH285" s="170"/>
      <c r="PI285" s="170"/>
      <c r="PJ285" s="170"/>
      <c r="PK285" s="170"/>
      <c r="PL285" s="170"/>
      <c r="PM285" s="170"/>
      <c r="PN285" s="170"/>
      <c r="PO285" s="170"/>
      <c r="PP285" s="170"/>
      <c r="PQ285" s="170"/>
      <c r="PR285" s="170"/>
      <c r="PS285" s="170"/>
      <c r="PT285" s="170"/>
      <c r="PU285" s="170"/>
      <c r="PV285" s="170"/>
      <c r="PW285" s="170"/>
      <c r="PX285" s="170"/>
      <c r="PY285" s="170"/>
      <c r="PZ285" s="170"/>
      <c r="QA285" s="170"/>
      <c r="QB285" s="170"/>
      <c r="QC285" s="170"/>
      <c r="QD285" s="170"/>
      <c r="QE285" s="170"/>
      <c r="QF285" s="170"/>
      <c r="QG285" s="170"/>
      <c r="QH285" s="170"/>
      <c r="QI285" s="170"/>
      <c r="QJ285" s="170"/>
      <c r="QK285" s="170"/>
      <c r="QL285" s="170"/>
      <c r="QM285" s="170"/>
      <c r="QN285" s="170"/>
      <c r="QO285" s="170"/>
      <c r="QP285" s="170"/>
      <c r="QQ285" s="170"/>
      <c r="QR285" s="170"/>
      <c r="QS285" s="170"/>
      <c r="QT285" s="170"/>
      <c r="QU285" s="170"/>
      <c r="QV285" s="170"/>
      <c r="QW285" s="170"/>
      <c r="QX285" s="170"/>
      <c r="QY285" s="170"/>
      <c r="QZ285" s="170"/>
      <c r="RA285" s="170"/>
      <c r="RB285" s="170"/>
      <c r="RC285" s="170"/>
      <c r="RD285" s="170"/>
      <c r="RE285" s="170"/>
      <c r="RF285" s="170"/>
      <c r="RG285" s="170"/>
      <c r="RH285" s="170"/>
      <c r="RI285" s="170"/>
      <c r="RJ285" s="170"/>
      <c r="RK285" s="170"/>
      <c r="RL285" s="170"/>
      <c r="RM285" s="170"/>
      <c r="RN285" s="170"/>
      <c r="RO285" s="170"/>
      <c r="RP285" s="170"/>
      <c r="RQ285" s="170"/>
      <c r="RR285" s="170"/>
      <c r="RS285" s="170"/>
      <c r="RT285" s="170"/>
      <c r="RU285" s="170"/>
      <c r="RV285" s="170"/>
      <c r="RW285" s="170"/>
      <c r="RX285" s="170"/>
      <c r="RY285" s="170"/>
      <c r="RZ285" s="170"/>
      <c r="SA285" s="170"/>
      <c r="SB285" s="170"/>
      <c r="SC285" s="170"/>
      <c r="SD285" s="170"/>
      <c r="SE285" s="170"/>
      <c r="SF285" s="170"/>
      <c r="SG285" s="170"/>
      <c r="SH285" s="170"/>
      <c r="SI285" s="170"/>
      <c r="SJ285" s="170"/>
      <c r="SK285" s="170"/>
      <c r="SL285" s="170"/>
      <c r="SM285" s="170"/>
      <c r="SN285" s="170"/>
      <c r="SO285" s="170"/>
      <c r="SP285" s="170"/>
      <c r="SQ285" s="170"/>
      <c r="SR285" s="170"/>
      <c r="SS285" s="170"/>
      <c r="ST285" s="170"/>
      <c r="SU285" s="170"/>
      <c r="SV285" s="170"/>
      <c r="SW285" s="170"/>
      <c r="SX285" s="170"/>
      <c r="SY285" s="170"/>
      <c r="SZ285" s="170"/>
      <c r="TA285" s="170"/>
      <c r="TB285" s="170"/>
      <c r="TC285" s="170"/>
      <c r="TD285" s="170"/>
      <c r="TE285" s="170"/>
      <c r="TF285" s="170"/>
      <c r="TG285" s="170"/>
      <c r="TH285" s="170"/>
      <c r="TI285" s="170"/>
      <c r="TJ285" s="170"/>
      <c r="TK285" s="170"/>
      <c r="TL285" s="170"/>
      <c r="TM285" s="170"/>
      <c r="TN285" s="170"/>
      <c r="TO285" s="170"/>
      <c r="TP285" s="170"/>
      <c r="TQ285" s="170"/>
      <c r="TR285" s="170"/>
      <c r="TS285" s="170"/>
      <c r="TT285" s="170"/>
      <c r="TU285" s="170"/>
      <c r="TV285" s="170"/>
      <c r="TW285" s="170"/>
      <c r="TX285" s="170"/>
      <c r="TY285" s="170"/>
      <c r="TZ285" s="170"/>
      <c r="UA285" s="170"/>
      <c r="UB285" s="170"/>
      <c r="UC285" s="170"/>
      <c r="UD285" s="170"/>
      <c r="UE285" s="170"/>
      <c r="UF285" s="170"/>
      <c r="UG285" s="170"/>
      <c r="UH285" s="170"/>
      <c r="UI285" s="170"/>
      <c r="UJ285" s="170"/>
      <c r="UK285" s="170"/>
      <c r="UL285" s="170"/>
      <c r="UM285" s="170"/>
      <c r="UN285" s="170"/>
      <c r="UO285" s="170"/>
      <c r="UP285" s="170"/>
      <c r="UQ285" s="170"/>
      <c r="UR285" s="170"/>
      <c r="US285" s="170"/>
      <c r="UT285" s="170"/>
      <c r="UU285" s="170"/>
      <c r="UV285" s="170"/>
      <c r="UW285" s="170"/>
      <c r="UX285" s="170"/>
      <c r="UY285" s="170"/>
      <c r="UZ285" s="170"/>
      <c r="VA285" s="170"/>
      <c r="VB285" s="170"/>
      <c r="VC285" s="170"/>
      <c r="VD285" s="170"/>
      <c r="VE285" s="170"/>
      <c r="VF285" s="170"/>
      <c r="VG285" s="170"/>
      <c r="VH285" s="170"/>
      <c r="VI285" s="170"/>
      <c r="VJ285" s="170"/>
      <c r="VK285" s="170"/>
      <c r="VL285" s="170"/>
      <c r="VM285" s="170"/>
      <c r="VN285" s="170"/>
      <c r="VO285" s="170"/>
      <c r="VP285" s="170"/>
      <c r="VQ285" s="170"/>
      <c r="VR285" s="170"/>
      <c r="VS285" s="170"/>
      <c r="VT285" s="170"/>
      <c r="VU285" s="170"/>
      <c r="VV285" s="170"/>
      <c r="VW285" s="170"/>
      <c r="VX285" s="170"/>
      <c r="VY285" s="170"/>
      <c r="VZ285" s="170"/>
      <c r="WA285" s="170"/>
      <c r="WB285" s="170"/>
      <c r="WC285" s="170"/>
      <c r="WD285" s="170"/>
      <c r="WE285" s="170"/>
      <c r="WF285" s="170"/>
      <c r="WG285" s="170"/>
      <c r="WH285" s="170"/>
      <c r="WI285" s="170"/>
      <c r="WJ285" s="170"/>
      <c r="WK285" s="170"/>
      <c r="WL285" s="170"/>
      <c r="WM285" s="170"/>
      <c r="WN285" s="170"/>
      <c r="WO285" s="170"/>
      <c r="WP285" s="170"/>
      <c r="WQ285" s="170"/>
      <c r="WR285" s="170"/>
      <c r="WS285" s="170"/>
      <c r="WT285" s="170"/>
      <c r="WU285" s="170"/>
      <c r="WV285" s="170"/>
      <c r="WW285" s="170"/>
      <c r="WX285" s="170"/>
      <c r="WY285" s="170"/>
      <c r="WZ285" s="170"/>
      <c r="XA285" s="170"/>
      <c r="XB285" s="170"/>
      <c r="XC285" s="170"/>
      <c r="XD285" s="170"/>
      <c r="XE285" s="170"/>
      <c r="XF285" s="170"/>
      <c r="XG285" s="170"/>
      <c r="XH285" s="170"/>
      <c r="XI285" s="170"/>
      <c r="XJ285" s="170"/>
      <c r="XK285" s="170"/>
      <c r="XL285" s="170"/>
      <c r="XM285" s="170"/>
      <c r="XN285" s="170"/>
      <c r="XO285" s="170"/>
      <c r="XP285" s="170"/>
      <c r="XQ285" s="170"/>
      <c r="XR285" s="170"/>
      <c r="XS285" s="170"/>
      <c r="XT285" s="170"/>
      <c r="XU285" s="170"/>
      <c r="XV285" s="170"/>
      <c r="XW285" s="170"/>
      <c r="XX285" s="170"/>
      <c r="XY285" s="170"/>
      <c r="XZ285" s="170"/>
      <c r="YA285" s="170"/>
      <c r="YB285" s="170"/>
      <c r="YC285" s="170"/>
      <c r="YD285" s="170"/>
      <c r="YE285" s="170"/>
      <c r="YF285" s="170"/>
      <c r="YG285" s="170"/>
      <c r="YH285" s="170"/>
      <c r="YI285" s="170"/>
      <c r="YJ285" s="170"/>
      <c r="YK285" s="170"/>
      <c r="YL285" s="170"/>
      <c r="YM285" s="170"/>
      <c r="YN285" s="170"/>
      <c r="YO285" s="170"/>
      <c r="YP285" s="170"/>
      <c r="YQ285" s="170"/>
      <c r="YR285" s="170"/>
      <c r="YS285" s="170"/>
      <c r="YT285" s="170"/>
      <c r="YU285" s="170"/>
      <c r="YV285" s="170"/>
      <c r="YW285" s="170"/>
      <c r="YX285" s="170"/>
      <c r="YY285" s="170"/>
      <c r="YZ285" s="170"/>
      <c r="ZA285" s="170"/>
      <c r="ZB285" s="170"/>
      <c r="ZC285" s="170"/>
      <c r="ZD285" s="170"/>
      <c r="ZE285" s="170"/>
      <c r="ZF285" s="170"/>
      <c r="ZG285" s="170"/>
      <c r="ZH285" s="170"/>
      <c r="ZI285" s="170"/>
      <c r="ZJ285" s="170"/>
      <c r="ZK285" s="170"/>
      <c r="ZL285" s="170"/>
      <c r="ZM285" s="170"/>
      <c r="ZN285" s="170"/>
      <c r="ZO285" s="170"/>
      <c r="ZP285" s="170"/>
      <c r="ZQ285" s="170"/>
      <c r="ZR285" s="170"/>
      <c r="ZS285" s="170"/>
      <c r="ZT285" s="170"/>
      <c r="ZU285" s="170"/>
      <c r="ZV285" s="170"/>
      <c r="ZW285" s="170"/>
      <c r="ZX285" s="170"/>
      <c r="ZY285" s="170"/>
      <c r="ZZ285" s="170"/>
      <c r="AAA285" s="170"/>
      <c r="AAB285" s="170"/>
      <c r="AAC285" s="170"/>
      <c r="AAD285" s="170"/>
      <c r="AAE285" s="170"/>
      <c r="AAF285" s="170"/>
      <c r="AAG285" s="170"/>
      <c r="AAH285" s="170"/>
      <c r="AAI285" s="170"/>
      <c r="AAJ285" s="170"/>
      <c r="AAK285" s="170"/>
      <c r="AAL285" s="170"/>
      <c r="AAM285" s="170"/>
      <c r="AAN285" s="170"/>
      <c r="AAO285" s="170"/>
      <c r="AAP285" s="170"/>
      <c r="AAQ285" s="170"/>
      <c r="AAR285" s="170"/>
      <c r="AAS285" s="170"/>
      <c r="AAT285" s="170"/>
      <c r="AAU285" s="170"/>
      <c r="AAV285" s="170"/>
      <c r="AAW285" s="170"/>
      <c r="AAX285" s="170"/>
      <c r="AAY285" s="170"/>
      <c r="AAZ285" s="170"/>
      <c r="ABA285" s="170"/>
      <c r="ABB285" s="170"/>
      <c r="ABC285" s="170"/>
      <c r="ABD285" s="170"/>
      <c r="ABE285" s="170"/>
      <c r="ABF285" s="170"/>
      <c r="ABG285" s="170"/>
      <c r="ABH285" s="170"/>
      <c r="ABI285" s="170"/>
      <c r="ABJ285" s="170"/>
      <c r="ABK285" s="170"/>
      <c r="ABL285" s="170"/>
      <c r="ABM285" s="170"/>
      <c r="ABN285" s="170"/>
      <c r="ABO285" s="170"/>
      <c r="ABP285" s="170"/>
      <c r="ABQ285" s="170"/>
      <c r="ABR285" s="170"/>
      <c r="ABS285" s="170"/>
      <c r="ABT285" s="170"/>
      <c r="ABU285" s="170"/>
      <c r="ABV285" s="170"/>
      <c r="ABW285" s="170"/>
      <c r="ABX285" s="170"/>
      <c r="ABY285" s="170"/>
      <c r="ABZ285" s="170"/>
      <c r="ACA285" s="170"/>
      <c r="ACB285" s="170"/>
      <c r="ACC285" s="170"/>
      <c r="ACD285" s="170"/>
      <c r="ACE285" s="170"/>
      <c r="ACF285" s="170"/>
      <c r="ACG285" s="170"/>
      <c r="ACH285" s="170"/>
      <c r="ACI285" s="170"/>
      <c r="ACJ285" s="170"/>
      <c r="ACK285" s="170"/>
      <c r="ACL285" s="170"/>
      <c r="ACM285" s="170"/>
      <c r="ACN285" s="170"/>
      <c r="ACO285" s="170"/>
      <c r="ACP285" s="170"/>
      <c r="ACQ285" s="170"/>
      <c r="ACR285" s="170"/>
      <c r="ACS285" s="170"/>
      <c r="ACT285" s="170"/>
      <c r="ACU285" s="170"/>
      <c r="ACV285" s="170"/>
      <c r="ACW285" s="170"/>
      <c r="ACX285" s="170"/>
      <c r="ACY285" s="170"/>
      <c r="ACZ285" s="170"/>
      <c r="ADA285" s="170"/>
      <c r="ADB285" s="170"/>
      <c r="ADC285" s="170"/>
      <c r="ADD285" s="170"/>
      <c r="ADE285" s="170"/>
      <c r="ADF285" s="170"/>
      <c r="ADG285" s="170"/>
      <c r="ADH285" s="170"/>
      <c r="ADI285" s="170"/>
      <c r="ADJ285" s="170"/>
      <c r="ADK285" s="170"/>
      <c r="ADL285" s="170"/>
      <c r="ADM285" s="170"/>
      <c r="ADN285" s="170"/>
      <c r="ADO285" s="170"/>
      <c r="ADP285" s="170"/>
      <c r="ADQ285" s="170"/>
      <c r="ADR285" s="170"/>
      <c r="ADS285" s="170"/>
      <c r="ADT285" s="170"/>
      <c r="ADU285" s="170"/>
      <c r="ADV285" s="170"/>
      <c r="ADW285" s="170"/>
      <c r="ADX285" s="170"/>
      <c r="ADY285" s="170"/>
      <c r="ADZ285" s="170"/>
      <c r="AEA285" s="170"/>
      <c r="AEB285" s="170"/>
      <c r="AEC285" s="170"/>
      <c r="AED285" s="170"/>
      <c r="AEE285" s="170"/>
      <c r="AEF285" s="170"/>
      <c r="AEG285" s="170"/>
      <c r="AEH285" s="170"/>
      <c r="AEI285" s="170"/>
      <c r="AEJ285" s="170"/>
      <c r="AEK285" s="170"/>
      <c r="AEL285" s="170"/>
      <c r="AEM285" s="170"/>
      <c r="AEN285" s="170"/>
      <c r="AEO285" s="170"/>
      <c r="AEP285" s="170"/>
      <c r="AEQ285" s="170"/>
      <c r="AER285" s="170"/>
      <c r="AES285" s="170"/>
      <c r="AET285" s="170"/>
      <c r="AEU285" s="170"/>
      <c r="AEV285" s="170"/>
      <c r="AEW285" s="170"/>
      <c r="AEX285" s="170"/>
      <c r="AEY285" s="170"/>
      <c r="AEZ285" s="170"/>
      <c r="AFA285" s="170"/>
      <c r="AFB285" s="170"/>
      <c r="AFC285" s="170"/>
      <c r="AFD285" s="170"/>
      <c r="AFE285" s="170"/>
      <c r="AFF285" s="170"/>
      <c r="AFG285" s="170"/>
      <c r="AFH285" s="170"/>
      <c r="AFI285" s="170"/>
      <c r="AFJ285" s="170"/>
      <c r="AFK285" s="170"/>
      <c r="AFL285" s="170"/>
      <c r="AFM285" s="170"/>
      <c r="AFN285" s="170"/>
      <c r="AFO285" s="170"/>
      <c r="AFP285" s="170"/>
      <c r="AFQ285" s="170"/>
      <c r="AFR285" s="170"/>
      <c r="AFS285" s="170"/>
      <c r="AFT285" s="170"/>
      <c r="AFU285" s="170"/>
      <c r="AFV285" s="170"/>
      <c r="AFW285" s="170"/>
      <c r="AFX285" s="170"/>
      <c r="AFY285" s="170"/>
      <c r="AFZ285" s="170"/>
      <c r="AGA285" s="170"/>
      <c r="AGB285" s="170"/>
      <c r="AGC285" s="170"/>
      <c r="AGD285" s="170"/>
      <c r="AGE285" s="170"/>
      <c r="AGF285" s="170"/>
      <c r="AGG285" s="170"/>
      <c r="AGH285" s="170"/>
      <c r="AGI285" s="170"/>
      <c r="AGJ285" s="170"/>
      <c r="AGK285" s="170"/>
      <c r="AGL285" s="170"/>
      <c r="AGM285" s="170"/>
      <c r="AGN285" s="170"/>
      <c r="AGO285" s="170"/>
      <c r="AGP285" s="170"/>
      <c r="AGQ285" s="170"/>
      <c r="AGR285" s="170"/>
      <c r="AGS285" s="170"/>
      <c r="AGT285" s="170"/>
      <c r="AGU285" s="170"/>
      <c r="AGV285" s="170"/>
      <c r="AGW285" s="170"/>
      <c r="AGX285" s="170"/>
      <c r="AGY285" s="170"/>
      <c r="AGZ285" s="170"/>
      <c r="AHA285" s="170"/>
      <c r="AHB285" s="170"/>
      <c r="AHC285" s="170"/>
      <c r="AHD285" s="170"/>
      <c r="AHE285" s="170"/>
      <c r="AHF285" s="170"/>
      <c r="AHG285" s="170"/>
      <c r="AHH285" s="170"/>
      <c r="AHI285" s="170"/>
      <c r="AHJ285" s="170"/>
      <c r="AHK285" s="170"/>
      <c r="AHL285" s="170"/>
      <c r="AHM285" s="170"/>
      <c r="AHN285" s="170"/>
      <c r="AHO285" s="170"/>
      <c r="AHP285" s="170"/>
      <c r="AHQ285" s="170"/>
      <c r="AHR285" s="170"/>
      <c r="AHS285" s="170"/>
      <c r="AHT285" s="170"/>
      <c r="AHU285" s="170"/>
      <c r="AHV285" s="170"/>
      <c r="AHW285" s="170"/>
      <c r="AHX285" s="170"/>
      <c r="AHY285" s="170"/>
      <c r="AHZ285" s="170"/>
      <c r="AIA285" s="170"/>
      <c r="AIB285" s="170"/>
      <c r="AIC285" s="170"/>
      <c r="AID285" s="170"/>
      <c r="AIE285" s="170"/>
      <c r="AIF285" s="170"/>
      <c r="AIG285" s="170"/>
      <c r="AIH285" s="170"/>
      <c r="AII285" s="170"/>
      <c r="AIJ285" s="170"/>
      <c r="AIK285" s="170"/>
      <c r="AIL285" s="170"/>
      <c r="AIM285" s="170"/>
      <c r="AIN285" s="170"/>
      <c r="AIO285" s="170"/>
      <c r="AIP285" s="170"/>
      <c r="AIQ285" s="170"/>
      <c r="AIR285" s="170"/>
      <c r="AIS285" s="170"/>
      <c r="AIT285" s="170"/>
      <c r="AIU285" s="170"/>
      <c r="AIV285" s="170"/>
      <c r="AIW285" s="170"/>
      <c r="AIX285" s="170"/>
      <c r="AIY285" s="170"/>
      <c r="AIZ285" s="170"/>
      <c r="AJA285" s="170"/>
      <c r="AJB285" s="170"/>
      <c r="AJC285" s="170"/>
      <c r="AJD285" s="170"/>
      <c r="AJE285" s="170"/>
      <c r="AJF285" s="170"/>
      <c r="AJG285" s="170"/>
      <c r="AJH285" s="170"/>
      <c r="AJI285" s="170"/>
      <c r="AJJ285" s="170"/>
      <c r="AJK285" s="170"/>
      <c r="AJL285" s="170"/>
      <c r="AJM285" s="170"/>
      <c r="AJN285" s="170"/>
      <c r="AJO285" s="170"/>
      <c r="AJP285" s="170"/>
      <c r="AJQ285" s="170"/>
      <c r="AJR285" s="170"/>
      <c r="AJS285" s="170"/>
      <c r="AJT285" s="170"/>
      <c r="AJU285" s="170"/>
      <c r="AJV285" s="170"/>
      <c r="AJW285" s="170"/>
      <c r="AJX285" s="170"/>
      <c r="AJY285" s="170"/>
      <c r="AJZ285" s="170"/>
      <c r="AKA285" s="170"/>
      <c r="AKB285" s="170"/>
      <c r="AKC285" s="170"/>
      <c r="AKD285" s="170"/>
      <c r="AKE285" s="170"/>
      <c r="AKF285" s="170"/>
      <c r="AKG285" s="170"/>
      <c r="AKH285" s="170"/>
      <c r="AKI285" s="170"/>
      <c r="AKJ285" s="170"/>
      <c r="AKK285" s="170"/>
      <c r="AKL285" s="170"/>
      <c r="AKM285" s="170"/>
      <c r="AKN285" s="170"/>
      <c r="AKO285" s="170"/>
      <c r="AKP285" s="170"/>
      <c r="AKQ285" s="170"/>
      <c r="AKR285" s="170"/>
      <c r="AKS285" s="170"/>
      <c r="AKT285" s="170"/>
      <c r="AKU285" s="170"/>
      <c r="AKV285" s="170"/>
      <c r="AKW285" s="170"/>
      <c r="AKX285" s="170"/>
      <c r="AKY285" s="170"/>
      <c r="AKZ285" s="170"/>
      <c r="ALA285" s="170"/>
      <c r="ALB285" s="170"/>
      <c r="ALC285" s="170"/>
      <c r="ALD285" s="170"/>
      <c r="ALE285" s="170"/>
      <c r="ALF285" s="170"/>
      <c r="ALG285" s="170"/>
      <c r="ALH285" s="170"/>
      <c r="ALI285" s="170"/>
      <c r="ALJ285" s="170"/>
      <c r="ALK285" s="170"/>
      <c r="ALL285" s="170"/>
      <c r="ALM285" s="170"/>
      <c r="ALN285" s="170"/>
      <c r="ALO285" s="170"/>
      <c r="ALP285" s="170"/>
      <c r="ALQ285" s="170"/>
      <c r="ALR285" s="170"/>
      <c r="ALS285" s="170"/>
      <c r="ALT285" s="170"/>
      <c r="ALU285" s="170"/>
      <c r="ALV285" s="170"/>
      <c r="ALW285" s="170"/>
      <c r="ALX285" s="170"/>
      <c r="ALY285" s="170"/>
      <c r="ALZ285" s="170"/>
      <c r="AMA285" s="170"/>
      <c r="AMB285" s="170"/>
      <c r="AMC285" s="170"/>
      <c r="AMD285" s="170"/>
      <c r="AME285" s="170"/>
      <c r="AMF285" s="170"/>
      <c r="AMG285" s="170"/>
      <c r="AMH285" s="170"/>
      <c r="AMI285" s="170"/>
      <c r="AMJ285" s="170"/>
    </row>
    <row r="286" spans="1:1025" x14ac:dyDescent="0.25">
      <c r="A286" s="444" t="s">
        <v>981</v>
      </c>
      <c r="B286" s="257">
        <v>286</v>
      </c>
      <c r="C286" s="401" t="s">
        <v>982</v>
      </c>
      <c r="D286" s="445" t="s">
        <v>983</v>
      </c>
      <c r="E286" s="286"/>
      <c r="F286" s="291"/>
      <c r="G286" s="280"/>
      <c r="H286" s="280"/>
      <c r="I286" s="492" t="s">
        <v>750</v>
      </c>
      <c r="J286" s="389">
        <v>2</v>
      </c>
      <c r="K286" s="293"/>
      <c r="L286" s="293"/>
      <c r="M286" s="293"/>
      <c r="N286" s="293"/>
      <c r="O286" s="293"/>
      <c r="P286" s="293"/>
      <c r="Q286" s="293"/>
      <c r="R286" s="293"/>
      <c r="S286" s="293"/>
      <c r="T286" s="293"/>
      <c r="U286" s="293"/>
      <c r="V286" s="293"/>
      <c r="W286" s="283">
        <f t="shared" si="113"/>
        <v>100</v>
      </c>
      <c r="X286" s="283">
        <f t="shared" si="125"/>
        <v>100</v>
      </c>
      <c r="Y286" s="283">
        <f t="shared" si="126"/>
        <v>100</v>
      </c>
      <c r="Z286" s="283">
        <f t="shared" si="114"/>
        <v>100</v>
      </c>
      <c r="AA286" s="283">
        <f t="shared" si="115"/>
        <v>100</v>
      </c>
      <c r="AB286" s="287">
        <f t="shared" si="116"/>
        <v>100</v>
      </c>
      <c r="AC286" s="287">
        <f t="shared" si="117"/>
        <v>100</v>
      </c>
      <c r="AD286" s="287">
        <f t="shared" si="118"/>
        <v>100</v>
      </c>
      <c r="AE286" s="284">
        <f t="shared" si="131"/>
        <v>100</v>
      </c>
      <c r="AF286" s="284">
        <f t="shared" si="123"/>
        <v>100</v>
      </c>
      <c r="AG286" s="268">
        <f t="shared" si="127"/>
        <v>100</v>
      </c>
      <c r="AH286" s="268">
        <f t="shared" si="128"/>
        <v>10</v>
      </c>
      <c r="AI286" s="268">
        <f t="shared" si="129"/>
        <v>100</v>
      </c>
      <c r="AJ286" s="268">
        <f t="shared" si="130"/>
        <v>100</v>
      </c>
      <c r="AK286" s="501" t="s">
        <v>750</v>
      </c>
      <c r="AL286" s="286"/>
      <c r="AM286" s="357">
        <v>3</v>
      </c>
      <c r="AN286" s="511"/>
      <c r="AO286" s="357"/>
      <c r="AP286" s="357"/>
      <c r="AQ286" s="286"/>
      <c r="AR286" s="356" t="s">
        <v>25397</v>
      </c>
      <c r="AS286" s="356"/>
      <c r="AT286" s="286"/>
      <c r="AU286" s="286"/>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11"/>
      <c r="CD286" s="111"/>
      <c r="CE286" s="111"/>
      <c r="CF286" s="111"/>
      <c r="CG286" s="111"/>
      <c r="CH286" s="111"/>
      <c r="CI286" s="111"/>
      <c r="CJ286" s="111"/>
      <c r="CK286" s="111"/>
      <c r="CL286" s="111"/>
      <c r="CM286" s="111"/>
      <c r="CN286" s="111"/>
      <c r="CO286" s="111"/>
      <c r="CP286" s="111"/>
      <c r="CQ286" s="111"/>
      <c r="CR286" s="111"/>
      <c r="CS286" s="111"/>
      <c r="CT286" s="111"/>
      <c r="CU286" s="111"/>
      <c r="CV286" s="111"/>
      <c r="CW286" s="111"/>
      <c r="CX286" s="111"/>
      <c r="CY286" s="111"/>
      <c r="CZ286" s="111"/>
      <c r="DA286" s="111"/>
      <c r="DB286" s="111"/>
      <c r="DC286" s="111"/>
      <c r="DD286" s="111"/>
      <c r="DE286" s="111"/>
      <c r="DF286" s="111"/>
      <c r="DG286" s="111"/>
      <c r="DH286" s="111"/>
      <c r="DI286" s="111"/>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11"/>
      <c r="EY286" s="111"/>
      <c r="EZ286" s="111"/>
      <c r="FA286" s="111"/>
      <c r="FB286" s="111"/>
      <c r="FC286" s="111"/>
      <c r="FD286" s="111"/>
      <c r="FE286" s="111"/>
      <c r="FF286" s="111"/>
      <c r="FG286" s="111"/>
      <c r="FH286" s="111"/>
      <c r="FI286" s="111"/>
      <c r="FJ286" s="111"/>
      <c r="FK286" s="111"/>
      <c r="FL286" s="111"/>
      <c r="FM286" s="111"/>
      <c r="FN286" s="111"/>
      <c r="FO286" s="111"/>
      <c r="FP286" s="111"/>
      <c r="FQ286" s="111"/>
      <c r="FR286" s="111"/>
      <c r="FS286" s="111"/>
      <c r="FT286" s="111"/>
      <c r="FU286" s="111"/>
      <c r="FV286" s="111"/>
      <c r="FW286" s="111"/>
      <c r="FX286" s="111"/>
      <c r="FY286" s="111"/>
      <c r="FZ286" s="111"/>
      <c r="GA286" s="111"/>
      <c r="GB286" s="111"/>
      <c r="GC286" s="111"/>
      <c r="GD286" s="111"/>
      <c r="GE286" s="111"/>
      <c r="GF286" s="111"/>
      <c r="GG286" s="111"/>
      <c r="GH286" s="111"/>
      <c r="GI286" s="111"/>
      <c r="GJ286" s="111"/>
      <c r="GK286" s="111"/>
      <c r="GL286" s="111"/>
      <c r="GM286" s="111"/>
      <c r="GN286" s="111"/>
      <c r="GO286" s="111"/>
      <c r="GP286" s="111"/>
      <c r="GQ286" s="111"/>
      <c r="GR286" s="111"/>
      <c r="GS286" s="111"/>
      <c r="GT286" s="111"/>
      <c r="GU286" s="111"/>
      <c r="GV286" s="111"/>
      <c r="GW286" s="111"/>
      <c r="GX286" s="111"/>
      <c r="GY286" s="111"/>
      <c r="GZ286" s="111"/>
      <c r="HA286" s="111"/>
      <c r="HB286" s="111"/>
      <c r="HC286" s="111"/>
      <c r="HD286" s="111"/>
      <c r="HE286" s="111"/>
      <c r="HF286" s="111"/>
      <c r="HG286" s="111"/>
      <c r="HH286" s="111"/>
      <c r="HI286" s="111"/>
      <c r="HJ286" s="111"/>
      <c r="HK286" s="111"/>
      <c r="HL286" s="111"/>
      <c r="HM286" s="111"/>
      <c r="HN286" s="111"/>
      <c r="HO286" s="111"/>
      <c r="HP286" s="111"/>
      <c r="HQ286" s="111"/>
      <c r="HR286" s="111"/>
      <c r="HS286" s="111"/>
      <c r="HT286" s="111"/>
      <c r="HU286" s="111"/>
      <c r="HV286" s="111"/>
      <c r="HW286" s="111"/>
      <c r="HX286" s="111"/>
      <c r="HY286" s="111"/>
      <c r="HZ286" s="111"/>
      <c r="IA286" s="111"/>
      <c r="IB286" s="111"/>
      <c r="IC286" s="111"/>
      <c r="ID286" s="111"/>
      <c r="IE286" s="111"/>
      <c r="IF286" s="111"/>
      <c r="IG286" s="111"/>
      <c r="IH286" s="111"/>
      <c r="II286" s="111"/>
      <c r="IJ286" s="111"/>
      <c r="IK286" s="111"/>
      <c r="IL286" s="111"/>
      <c r="IM286" s="111"/>
      <c r="IN286" s="111"/>
      <c r="IO286" s="111"/>
      <c r="IP286" s="111"/>
      <c r="IQ286" s="111"/>
      <c r="IR286" s="111"/>
      <c r="IS286" s="111"/>
      <c r="IT286" s="111"/>
      <c r="IU286" s="111"/>
      <c r="IV286" s="111"/>
      <c r="IW286" s="111"/>
      <c r="IX286" s="111"/>
      <c r="IY286" s="111"/>
      <c r="IZ286" s="111"/>
      <c r="JA286" s="111"/>
      <c r="JB286" s="111"/>
      <c r="JC286" s="111"/>
      <c r="JD286" s="111"/>
      <c r="JE286" s="111"/>
      <c r="JF286" s="111"/>
      <c r="JG286" s="111"/>
      <c r="JH286" s="111"/>
      <c r="JI286" s="111"/>
      <c r="JJ286" s="111"/>
      <c r="JK286" s="111"/>
      <c r="JL286" s="111"/>
      <c r="JM286" s="111"/>
      <c r="JN286" s="111"/>
      <c r="JO286" s="111"/>
      <c r="JP286" s="111"/>
      <c r="JQ286" s="111"/>
      <c r="JR286" s="111"/>
      <c r="JS286" s="111"/>
      <c r="JT286" s="111"/>
      <c r="JU286" s="111"/>
      <c r="JV286" s="111"/>
      <c r="JW286" s="111"/>
      <c r="JX286" s="111"/>
      <c r="JY286" s="111"/>
      <c r="JZ286" s="111"/>
      <c r="KA286" s="111"/>
      <c r="KB286" s="111"/>
      <c r="KC286" s="111"/>
      <c r="KD286" s="111"/>
      <c r="KE286" s="111"/>
      <c r="KF286" s="111"/>
      <c r="KG286" s="111"/>
      <c r="KH286" s="111"/>
      <c r="KI286" s="111"/>
      <c r="KJ286" s="111"/>
      <c r="KK286" s="111"/>
      <c r="KL286" s="111"/>
      <c r="KM286" s="111"/>
      <c r="KN286" s="111"/>
      <c r="KO286" s="111"/>
      <c r="KP286" s="111"/>
      <c r="KQ286" s="111"/>
      <c r="KR286" s="111"/>
      <c r="KS286" s="111"/>
      <c r="KT286" s="111"/>
      <c r="KU286" s="111"/>
      <c r="KV286" s="111"/>
      <c r="KW286" s="111"/>
      <c r="KX286" s="111"/>
      <c r="KY286" s="111"/>
      <c r="KZ286" s="111"/>
      <c r="LA286" s="111"/>
      <c r="LB286" s="111"/>
      <c r="LC286" s="111"/>
      <c r="LD286" s="111"/>
      <c r="LE286" s="111"/>
      <c r="LF286" s="111"/>
      <c r="LG286" s="111"/>
      <c r="LH286" s="111"/>
      <c r="LI286" s="111"/>
      <c r="LJ286" s="111"/>
      <c r="LK286" s="111"/>
      <c r="LL286" s="111"/>
      <c r="LM286" s="111"/>
      <c r="LN286" s="111"/>
      <c r="LO286" s="111"/>
      <c r="LP286" s="111"/>
      <c r="LQ286" s="111"/>
      <c r="LR286" s="111"/>
      <c r="LS286" s="111"/>
      <c r="LT286" s="111"/>
      <c r="LU286" s="111"/>
      <c r="LV286" s="111"/>
      <c r="LW286" s="111"/>
      <c r="LX286" s="111"/>
      <c r="LY286" s="111"/>
      <c r="LZ286" s="111"/>
      <c r="MA286" s="111"/>
      <c r="MB286" s="111"/>
      <c r="MC286" s="111"/>
      <c r="MD286" s="111"/>
      <c r="ME286" s="111"/>
      <c r="MF286" s="111"/>
      <c r="MG286" s="111"/>
      <c r="MH286" s="111"/>
      <c r="MI286" s="111"/>
      <c r="MJ286" s="111"/>
      <c r="MK286" s="111"/>
      <c r="ML286" s="111"/>
      <c r="MM286" s="111"/>
      <c r="MN286" s="111"/>
      <c r="MO286" s="111"/>
      <c r="MP286" s="111"/>
      <c r="MQ286" s="111"/>
      <c r="MR286" s="111"/>
      <c r="MS286" s="111"/>
      <c r="MT286" s="111"/>
      <c r="MU286" s="111"/>
      <c r="MV286" s="111"/>
      <c r="MW286" s="111"/>
      <c r="MX286" s="111"/>
      <c r="MY286" s="111"/>
      <c r="MZ286" s="111"/>
      <c r="NA286" s="111"/>
      <c r="NB286" s="111"/>
      <c r="NC286" s="111"/>
      <c r="ND286" s="111"/>
      <c r="NE286" s="111"/>
      <c r="NF286" s="111"/>
      <c r="NG286" s="111"/>
      <c r="NH286" s="111"/>
      <c r="NI286" s="111"/>
      <c r="NJ286" s="111"/>
      <c r="NK286" s="111"/>
      <c r="NL286" s="111"/>
      <c r="NM286" s="111"/>
      <c r="NN286" s="111"/>
      <c r="NO286" s="111"/>
      <c r="NP286" s="111"/>
      <c r="NQ286" s="111"/>
      <c r="NR286" s="111"/>
      <c r="NS286" s="111"/>
      <c r="NT286" s="111"/>
      <c r="NU286" s="111"/>
      <c r="NV286" s="111"/>
      <c r="NW286" s="111"/>
      <c r="NX286" s="111"/>
      <c r="NY286" s="111"/>
      <c r="NZ286" s="111"/>
      <c r="OA286" s="111"/>
      <c r="OB286" s="111"/>
      <c r="OC286" s="111"/>
      <c r="OD286" s="111"/>
      <c r="OE286" s="111"/>
      <c r="OF286" s="111"/>
      <c r="OG286" s="111"/>
      <c r="OH286" s="111"/>
      <c r="OI286" s="111"/>
      <c r="OJ286" s="111"/>
      <c r="OK286" s="111"/>
      <c r="OL286" s="111"/>
      <c r="OM286" s="111"/>
      <c r="ON286" s="111"/>
      <c r="OO286" s="111"/>
      <c r="OP286" s="111"/>
      <c r="OQ286" s="111"/>
      <c r="OR286" s="111"/>
      <c r="OS286" s="111"/>
      <c r="OT286" s="111"/>
      <c r="OU286" s="111"/>
      <c r="OV286" s="111"/>
      <c r="OW286" s="111"/>
      <c r="OX286" s="111"/>
      <c r="OY286" s="111"/>
      <c r="OZ286" s="111"/>
      <c r="PA286" s="111"/>
      <c r="PB286" s="111"/>
      <c r="PC286" s="111"/>
      <c r="PD286" s="111"/>
      <c r="PE286" s="111"/>
      <c r="PF286" s="111"/>
      <c r="PG286" s="111"/>
      <c r="PH286" s="111"/>
      <c r="PI286" s="111"/>
      <c r="PJ286" s="111"/>
      <c r="PK286" s="111"/>
      <c r="PL286" s="111"/>
      <c r="PM286" s="111"/>
      <c r="PN286" s="111"/>
      <c r="PO286" s="111"/>
      <c r="PP286" s="111"/>
      <c r="PQ286" s="111"/>
      <c r="PR286" s="111"/>
      <c r="PS286" s="111"/>
      <c r="PT286" s="111"/>
      <c r="PU286" s="111"/>
      <c r="PV286" s="111"/>
      <c r="PW286" s="111"/>
      <c r="PX286" s="111"/>
      <c r="PY286" s="111"/>
      <c r="PZ286" s="111"/>
      <c r="QA286" s="111"/>
      <c r="QB286" s="111"/>
      <c r="QC286" s="111"/>
      <c r="QD286" s="111"/>
      <c r="QE286" s="111"/>
      <c r="QF286" s="111"/>
      <c r="QG286" s="111"/>
      <c r="QH286" s="111"/>
      <c r="QI286" s="111"/>
      <c r="QJ286" s="111"/>
      <c r="QK286" s="111"/>
      <c r="QL286" s="111"/>
      <c r="QM286" s="111"/>
      <c r="QN286" s="111"/>
      <c r="QO286" s="111"/>
      <c r="QP286" s="111"/>
      <c r="QQ286" s="111"/>
      <c r="QR286" s="111"/>
      <c r="QS286" s="111"/>
      <c r="QT286" s="111"/>
      <c r="QU286" s="111"/>
      <c r="QV286" s="111"/>
      <c r="QW286" s="111"/>
      <c r="QX286" s="111"/>
      <c r="QY286" s="111"/>
      <c r="QZ286" s="111"/>
      <c r="RA286" s="111"/>
      <c r="RB286" s="111"/>
      <c r="RC286" s="111"/>
      <c r="RD286" s="111"/>
      <c r="RE286" s="111"/>
      <c r="RF286" s="111"/>
      <c r="RG286" s="111"/>
      <c r="RH286" s="111"/>
      <c r="RI286" s="111"/>
      <c r="RJ286" s="111"/>
      <c r="RK286" s="111"/>
      <c r="RL286" s="111"/>
      <c r="RM286" s="111"/>
      <c r="RN286" s="111"/>
      <c r="RO286" s="111"/>
      <c r="RP286" s="111"/>
      <c r="RQ286" s="111"/>
      <c r="RR286" s="111"/>
      <c r="RS286" s="111"/>
      <c r="RT286" s="111"/>
      <c r="RU286" s="111"/>
      <c r="RV286" s="111"/>
      <c r="RW286" s="111"/>
      <c r="RX286" s="111"/>
      <c r="RY286" s="111"/>
      <c r="RZ286" s="111"/>
      <c r="SA286" s="111"/>
      <c r="SB286" s="111"/>
      <c r="SC286" s="111"/>
      <c r="SD286" s="111"/>
      <c r="SE286" s="111"/>
      <c r="SF286" s="111"/>
      <c r="SG286" s="111"/>
      <c r="SH286" s="111"/>
      <c r="SI286" s="111"/>
      <c r="SJ286" s="111"/>
      <c r="SK286" s="111"/>
      <c r="SL286" s="111"/>
      <c r="SM286" s="111"/>
      <c r="SN286" s="111"/>
      <c r="SO286" s="111"/>
      <c r="SP286" s="111"/>
      <c r="SQ286" s="111"/>
      <c r="SR286" s="111"/>
      <c r="SS286" s="111"/>
      <c r="ST286" s="111"/>
      <c r="SU286" s="111"/>
      <c r="SV286" s="111"/>
      <c r="SW286" s="111"/>
      <c r="SX286" s="111"/>
      <c r="SY286" s="111"/>
      <c r="SZ286" s="111"/>
      <c r="TA286" s="111"/>
      <c r="TB286" s="111"/>
      <c r="TC286" s="111"/>
      <c r="TD286" s="111"/>
      <c r="TE286" s="111"/>
      <c r="TF286" s="111"/>
      <c r="TG286" s="111"/>
      <c r="TH286" s="111"/>
      <c r="TI286" s="111"/>
      <c r="TJ286" s="111"/>
      <c r="TK286" s="111"/>
      <c r="TL286" s="111"/>
      <c r="TM286" s="111"/>
      <c r="TN286" s="111"/>
      <c r="TO286" s="111"/>
      <c r="TP286" s="111"/>
      <c r="TQ286" s="111"/>
      <c r="TR286" s="111"/>
      <c r="TS286" s="111"/>
      <c r="TT286" s="111"/>
      <c r="TU286" s="111"/>
      <c r="TV286" s="111"/>
      <c r="TW286" s="111"/>
      <c r="TX286" s="111"/>
      <c r="TY286" s="111"/>
      <c r="TZ286" s="111"/>
      <c r="UA286" s="111"/>
      <c r="UB286" s="111"/>
      <c r="UC286" s="111"/>
      <c r="UD286" s="111"/>
      <c r="UE286" s="111"/>
      <c r="UF286" s="111"/>
      <c r="UG286" s="111"/>
      <c r="UH286" s="111"/>
      <c r="UI286" s="111"/>
      <c r="UJ286" s="111"/>
      <c r="UK286" s="111"/>
      <c r="UL286" s="111"/>
      <c r="UM286" s="111"/>
      <c r="UN286" s="111"/>
      <c r="UO286" s="111"/>
      <c r="UP286" s="111"/>
      <c r="UQ286" s="111"/>
      <c r="UR286" s="111"/>
      <c r="US286" s="111"/>
      <c r="UT286" s="111"/>
      <c r="UU286" s="111"/>
      <c r="UV286" s="111"/>
      <c r="UW286" s="111"/>
      <c r="UX286" s="111"/>
      <c r="UY286" s="111"/>
      <c r="UZ286" s="111"/>
      <c r="VA286" s="111"/>
      <c r="VB286" s="111"/>
      <c r="VC286" s="111"/>
      <c r="VD286" s="111"/>
      <c r="VE286" s="111"/>
      <c r="VF286" s="111"/>
      <c r="VG286" s="111"/>
      <c r="VH286" s="111"/>
      <c r="VI286" s="111"/>
      <c r="VJ286" s="111"/>
      <c r="VK286" s="111"/>
      <c r="VL286" s="111"/>
      <c r="VM286" s="111"/>
      <c r="VN286" s="111"/>
      <c r="VO286" s="111"/>
      <c r="VP286" s="111"/>
      <c r="VQ286" s="111"/>
      <c r="VR286" s="111"/>
      <c r="VS286" s="111"/>
      <c r="VT286" s="111"/>
      <c r="VU286" s="111"/>
      <c r="VV286" s="111"/>
      <c r="VW286" s="111"/>
      <c r="VX286" s="111"/>
      <c r="VY286" s="111"/>
      <c r="VZ286" s="111"/>
      <c r="WA286" s="111"/>
      <c r="WB286" s="111"/>
      <c r="WC286" s="111"/>
      <c r="WD286" s="111"/>
      <c r="WE286" s="111"/>
      <c r="WF286" s="111"/>
      <c r="WG286" s="111"/>
      <c r="WH286" s="111"/>
      <c r="WI286" s="111"/>
      <c r="WJ286" s="111"/>
      <c r="WK286" s="111"/>
      <c r="WL286" s="111"/>
      <c r="WM286" s="111"/>
      <c r="WN286" s="111"/>
      <c r="WO286" s="111"/>
      <c r="WP286" s="111"/>
      <c r="WQ286" s="111"/>
      <c r="WR286" s="111"/>
      <c r="WS286" s="111"/>
      <c r="WT286" s="111"/>
      <c r="WU286" s="111"/>
      <c r="WV286" s="111"/>
      <c r="WW286" s="111"/>
      <c r="WX286" s="111"/>
      <c r="WY286" s="111"/>
      <c r="WZ286" s="111"/>
      <c r="XA286" s="111"/>
      <c r="XB286" s="111"/>
      <c r="XC286" s="111"/>
      <c r="XD286" s="111"/>
      <c r="XE286" s="111"/>
      <c r="XF286" s="111"/>
      <c r="XG286" s="111"/>
      <c r="XH286" s="111"/>
      <c r="XI286" s="111"/>
      <c r="XJ286" s="111"/>
      <c r="XK286" s="111"/>
      <c r="XL286" s="111"/>
      <c r="XM286" s="111"/>
      <c r="XN286" s="111"/>
      <c r="XO286" s="111"/>
      <c r="XP286" s="111"/>
      <c r="XQ286" s="111"/>
      <c r="XR286" s="111"/>
      <c r="XS286" s="111"/>
      <c r="XT286" s="111"/>
      <c r="XU286" s="111"/>
      <c r="XV286" s="111"/>
      <c r="XW286" s="111"/>
      <c r="XX286" s="111"/>
      <c r="XY286" s="111"/>
      <c r="XZ286" s="111"/>
      <c r="YA286" s="111"/>
      <c r="YB286" s="111"/>
      <c r="YC286" s="111"/>
      <c r="YD286" s="111"/>
      <c r="YE286" s="111"/>
      <c r="YF286" s="111"/>
      <c r="YG286" s="111"/>
      <c r="YH286" s="111"/>
      <c r="YI286" s="111"/>
      <c r="YJ286" s="111"/>
      <c r="YK286" s="111"/>
      <c r="YL286" s="111"/>
      <c r="YM286" s="111"/>
      <c r="YN286" s="111"/>
      <c r="YO286" s="111"/>
      <c r="YP286" s="111"/>
      <c r="YQ286" s="111"/>
      <c r="YR286" s="111"/>
      <c r="YS286" s="111"/>
      <c r="YT286" s="111"/>
      <c r="YU286" s="111"/>
      <c r="YV286" s="111"/>
      <c r="YW286" s="111"/>
      <c r="YX286" s="111"/>
      <c r="YY286" s="111"/>
      <c r="YZ286" s="111"/>
      <c r="ZA286" s="111"/>
      <c r="ZB286" s="111"/>
      <c r="ZC286" s="111"/>
      <c r="ZD286" s="111"/>
      <c r="ZE286" s="111"/>
      <c r="ZF286" s="111"/>
      <c r="ZG286" s="111"/>
      <c r="ZH286" s="111"/>
      <c r="ZI286" s="111"/>
      <c r="ZJ286" s="111"/>
      <c r="ZK286" s="111"/>
      <c r="ZL286" s="111"/>
      <c r="ZM286" s="111"/>
      <c r="ZN286" s="111"/>
      <c r="ZO286" s="111"/>
      <c r="ZP286" s="111"/>
      <c r="ZQ286" s="111"/>
      <c r="ZR286" s="111"/>
      <c r="ZS286" s="111"/>
      <c r="ZT286" s="111"/>
      <c r="ZU286" s="111"/>
      <c r="ZV286" s="111"/>
      <c r="ZW286" s="111"/>
      <c r="ZX286" s="111"/>
      <c r="ZY286" s="111"/>
      <c r="ZZ286" s="111"/>
      <c r="AAA286" s="111"/>
      <c r="AAB286" s="111"/>
      <c r="AAC286" s="111"/>
      <c r="AAD286" s="111"/>
      <c r="AAE286" s="111"/>
      <c r="AAF286" s="111"/>
      <c r="AAG286" s="111"/>
      <c r="AAH286" s="111"/>
      <c r="AAI286" s="111"/>
      <c r="AAJ286" s="111"/>
      <c r="AAK286" s="111"/>
      <c r="AAL286" s="111"/>
      <c r="AAM286" s="111"/>
      <c r="AAN286" s="111"/>
      <c r="AAO286" s="111"/>
      <c r="AAP286" s="111"/>
      <c r="AAQ286" s="111"/>
      <c r="AAR286" s="111"/>
      <c r="AAS286" s="111"/>
      <c r="AAT286" s="111"/>
      <c r="AAU286" s="111"/>
      <c r="AAV286" s="111"/>
      <c r="AAW286" s="111"/>
      <c r="AAX286" s="111"/>
      <c r="AAY286" s="111"/>
      <c r="AAZ286" s="111"/>
      <c r="ABA286" s="111"/>
      <c r="ABB286" s="111"/>
      <c r="ABC286" s="111"/>
      <c r="ABD286" s="111"/>
      <c r="ABE286" s="111"/>
      <c r="ABF286" s="111"/>
      <c r="ABG286" s="111"/>
      <c r="ABH286" s="111"/>
      <c r="ABI286" s="111"/>
      <c r="ABJ286" s="111"/>
      <c r="ABK286" s="111"/>
      <c r="ABL286" s="111"/>
      <c r="ABM286" s="111"/>
      <c r="ABN286" s="111"/>
      <c r="ABO286" s="111"/>
      <c r="ABP286" s="111"/>
      <c r="ABQ286" s="111"/>
      <c r="ABR286" s="111"/>
      <c r="ABS286" s="111"/>
      <c r="ABT286" s="111"/>
      <c r="ABU286" s="111"/>
      <c r="ABV286" s="111"/>
      <c r="ABW286" s="111"/>
      <c r="ABX286" s="111"/>
      <c r="ABY286" s="111"/>
      <c r="ABZ286" s="111"/>
      <c r="ACA286" s="111"/>
      <c r="ACB286" s="111"/>
      <c r="ACC286" s="111"/>
      <c r="ACD286" s="111"/>
      <c r="ACE286" s="111"/>
      <c r="ACF286" s="111"/>
      <c r="ACG286" s="111"/>
      <c r="ACH286" s="111"/>
      <c r="ACI286" s="111"/>
      <c r="ACJ286" s="111"/>
      <c r="ACK286" s="111"/>
      <c r="ACL286" s="111"/>
      <c r="ACM286" s="111"/>
      <c r="ACN286" s="111"/>
      <c r="ACO286" s="111"/>
      <c r="ACP286" s="111"/>
      <c r="ACQ286" s="111"/>
      <c r="ACR286" s="111"/>
      <c r="ACS286" s="111"/>
      <c r="ACT286" s="111"/>
      <c r="ACU286" s="111"/>
      <c r="ACV286" s="111"/>
      <c r="ACW286" s="111"/>
      <c r="ACX286" s="111"/>
      <c r="ACY286" s="111"/>
      <c r="ACZ286" s="111"/>
      <c r="ADA286" s="111"/>
      <c r="ADB286" s="111"/>
      <c r="ADC286" s="111"/>
      <c r="ADD286" s="111"/>
      <c r="ADE286" s="111"/>
      <c r="ADF286" s="111"/>
      <c r="ADG286" s="111"/>
      <c r="ADH286" s="111"/>
      <c r="ADI286" s="111"/>
      <c r="ADJ286" s="111"/>
      <c r="ADK286" s="111"/>
      <c r="ADL286" s="111"/>
      <c r="ADM286" s="111"/>
      <c r="ADN286" s="111"/>
      <c r="ADO286" s="111"/>
      <c r="ADP286" s="111"/>
      <c r="ADQ286" s="111"/>
      <c r="ADR286" s="111"/>
      <c r="ADS286" s="111"/>
      <c r="ADT286" s="111"/>
      <c r="ADU286" s="111"/>
      <c r="ADV286" s="111"/>
      <c r="ADW286" s="111"/>
      <c r="ADX286" s="111"/>
      <c r="ADY286" s="111"/>
      <c r="ADZ286" s="111"/>
      <c r="AEA286" s="111"/>
      <c r="AEB286" s="111"/>
      <c r="AEC286" s="111"/>
      <c r="AED286" s="111"/>
      <c r="AEE286" s="111"/>
      <c r="AEF286" s="111"/>
      <c r="AEG286" s="111"/>
      <c r="AEH286" s="111"/>
      <c r="AEI286" s="111"/>
      <c r="AEJ286" s="111"/>
      <c r="AEK286" s="111"/>
      <c r="AEL286" s="111"/>
      <c r="AEM286" s="111"/>
      <c r="AEN286" s="111"/>
      <c r="AEO286" s="111"/>
      <c r="AEP286" s="111"/>
      <c r="AEQ286" s="111"/>
      <c r="AER286" s="111"/>
      <c r="AES286" s="111"/>
      <c r="AET286" s="111"/>
      <c r="AEU286" s="111"/>
      <c r="AEV286" s="111"/>
      <c r="AEW286" s="111"/>
      <c r="AEX286" s="111"/>
      <c r="AEY286" s="111"/>
      <c r="AEZ286" s="111"/>
      <c r="AFA286" s="111"/>
      <c r="AFB286" s="111"/>
      <c r="AFC286" s="111"/>
      <c r="AFD286" s="111"/>
      <c r="AFE286" s="111"/>
      <c r="AFF286" s="111"/>
      <c r="AFG286" s="111"/>
      <c r="AFH286" s="111"/>
      <c r="AFI286" s="111"/>
      <c r="AFJ286" s="111"/>
      <c r="AFK286" s="111"/>
      <c r="AFL286" s="111"/>
      <c r="AFM286" s="111"/>
      <c r="AFN286" s="111"/>
      <c r="AFO286" s="111"/>
      <c r="AFP286" s="111"/>
      <c r="AFQ286" s="111"/>
      <c r="AFR286" s="111"/>
      <c r="AFS286" s="111"/>
      <c r="AFT286" s="111"/>
      <c r="AFU286" s="111"/>
      <c r="AFV286" s="111"/>
      <c r="AFW286" s="111"/>
      <c r="AFX286" s="111"/>
      <c r="AFY286" s="111"/>
      <c r="AFZ286" s="111"/>
      <c r="AGA286" s="111"/>
      <c r="AGB286" s="111"/>
      <c r="AGC286" s="111"/>
      <c r="AGD286" s="111"/>
      <c r="AGE286" s="111"/>
      <c r="AGF286" s="111"/>
      <c r="AGG286" s="111"/>
      <c r="AGH286" s="111"/>
      <c r="AGI286" s="111"/>
      <c r="AGJ286" s="111"/>
      <c r="AGK286" s="111"/>
      <c r="AGL286" s="111"/>
      <c r="AGM286" s="111"/>
      <c r="AGN286" s="111"/>
      <c r="AGO286" s="111"/>
      <c r="AGP286" s="111"/>
      <c r="AGQ286" s="111"/>
      <c r="AGR286" s="111"/>
      <c r="AGS286" s="111"/>
      <c r="AGT286" s="111"/>
      <c r="AGU286" s="111"/>
      <c r="AGV286" s="111"/>
      <c r="AGW286" s="111"/>
      <c r="AGX286" s="111"/>
      <c r="AGY286" s="111"/>
      <c r="AGZ286" s="111"/>
      <c r="AHA286" s="111"/>
      <c r="AHB286" s="111"/>
      <c r="AHC286" s="111"/>
      <c r="AHD286" s="111"/>
      <c r="AHE286" s="111"/>
      <c r="AHF286" s="111"/>
      <c r="AHG286" s="111"/>
      <c r="AHH286" s="111"/>
      <c r="AHI286" s="111"/>
      <c r="AHJ286" s="111"/>
      <c r="AHK286" s="111"/>
      <c r="AHL286" s="111"/>
      <c r="AHM286" s="111"/>
      <c r="AHN286" s="111"/>
      <c r="AHO286" s="111"/>
      <c r="AHP286" s="111"/>
      <c r="AHQ286" s="111"/>
      <c r="AHR286" s="111"/>
      <c r="AHS286" s="111"/>
      <c r="AHT286" s="111"/>
      <c r="AHU286" s="111"/>
      <c r="AHV286" s="111"/>
      <c r="AHW286" s="111"/>
      <c r="AHX286" s="111"/>
      <c r="AHY286" s="111"/>
      <c r="AHZ286" s="111"/>
      <c r="AIA286" s="111"/>
      <c r="AIB286" s="111"/>
      <c r="AIC286" s="111"/>
      <c r="AID286" s="111"/>
      <c r="AIE286" s="111"/>
      <c r="AIF286" s="111"/>
      <c r="AIG286" s="111"/>
      <c r="AIH286" s="111"/>
      <c r="AII286" s="111"/>
      <c r="AIJ286" s="111"/>
      <c r="AIK286" s="111"/>
      <c r="AIL286" s="111"/>
      <c r="AIM286" s="111"/>
      <c r="AIN286" s="111"/>
      <c r="AIO286" s="111"/>
      <c r="AIP286" s="111"/>
      <c r="AIQ286" s="111"/>
      <c r="AIR286" s="111"/>
      <c r="AIS286" s="111"/>
      <c r="AIT286" s="111"/>
      <c r="AIU286" s="111"/>
      <c r="AIV286" s="111"/>
      <c r="AIW286" s="111"/>
      <c r="AIX286" s="111"/>
      <c r="AIY286" s="111"/>
      <c r="AIZ286" s="111"/>
      <c r="AJA286" s="111"/>
      <c r="AJB286" s="111"/>
      <c r="AJC286" s="111"/>
      <c r="AJD286" s="111"/>
      <c r="AJE286" s="111"/>
      <c r="AJF286" s="111"/>
      <c r="AJG286" s="111"/>
      <c r="AJH286" s="111"/>
      <c r="AJI286" s="111"/>
      <c r="AJJ286" s="111"/>
      <c r="AJK286" s="111"/>
      <c r="AJL286" s="111"/>
      <c r="AJM286" s="111"/>
      <c r="AJN286" s="111"/>
      <c r="AJO286" s="111"/>
      <c r="AJP286" s="111"/>
      <c r="AJQ286" s="111"/>
      <c r="AJR286" s="111"/>
      <c r="AJS286" s="111"/>
      <c r="AJT286" s="111"/>
      <c r="AJU286" s="111"/>
      <c r="AJV286" s="111"/>
      <c r="AJW286" s="111"/>
      <c r="AJX286" s="111"/>
      <c r="AJY286" s="111"/>
      <c r="AJZ286" s="111"/>
      <c r="AKA286" s="111"/>
      <c r="AKB286" s="111"/>
      <c r="AKC286" s="111"/>
      <c r="AKD286" s="111"/>
      <c r="AKE286" s="111"/>
      <c r="AKF286" s="111"/>
      <c r="AKG286" s="111"/>
      <c r="AKH286" s="111"/>
      <c r="AKI286" s="111"/>
      <c r="AKJ286" s="111"/>
      <c r="AKK286" s="111"/>
      <c r="AKL286" s="111"/>
      <c r="AKM286" s="111"/>
      <c r="AKN286" s="111"/>
      <c r="AKO286" s="111"/>
      <c r="AKP286" s="111"/>
      <c r="AKQ286" s="111"/>
      <c r="AKR286" s="111"/>
      <c r="AKS286" s="111"/>
      <c r="AKT286" s="111"/>
      <c r="AKU286" s="111"/>
      <c r="AKV286" s="111"/>
      <c r="AKW286" s="111"/>
      <c r="AKX286" s="111"/>
      <c r="AKY286" s="111"/>
      <c r="AKZ286" s="111"/>
      <c r="ALA286" s="111"/>
      <c r="ALB286" s="111"/>
      <c r="ALC286" s="111"/>
      <c r="ALD286" s="111"/>
      <c r="ALE286" s="111"/>
      <c r="ALF286" s="111"/>
      <c r="ALG286" s="111"/>
      <c r="ALH286" s="111"/>
      <c r="ALI286" s="111"/>
      <c r="ALJ286" s="111"/>
      <c r="ALK286" s="111"/>
      <c r="ALL286" s="111"/>
      <c r="ALM286" s="111"/>
      <c r="ALN286" s="111"/>
      <c r="ALO286" s="111"/>
      <c r="ALP286" s="111"/>
      <c r="ALQ286" s="111"/>
      <c r="ALR286" s="111"/>
      <c r="ALS286" s="111"/>
      <c r="ALT286" s="111"/>
      <c r="ALU286" s="111"/>
      <c r="ALV286" s="111"/>
      <c r="ALW286" s="111"/>
      <c r="ALX286" s="111"/>
      <c r="ALY286" s="111"/>
      <c r="ALZ286" s="111"/>
      <c r="AMA286" s="111"/>
      <c r="AMB286" s="111"/>
      <c r="AMC286" s="111"/>
      <c r="AMD286" s="111"/>
      <c r="AME286" s="111"/>
      <c r="AMF286" s="111"/>
      <c r="AMG286" s="111"/>
      <c r="AMH286" s="111"/>
      <c r="AMI286" s="111"/>
      <c r="AMJ286" s="111"/>
    </row>
    <row r="287" spans="1:1025" x14ac:dyDescent="0.25">
      <c r="A287" s="446" t="s">
        <v>25369</v>
      </c>
      <c r="B287" s="257">
        <v>287</v>
      </c>
      <c r="C287" s="401" t="s">
        <v>984</v>
      </c>
      <c r="D287" s="445" t="s">
        <v>985</v>
      </c>
      <c r="E287" s="286"/>
      <c r="F287" s="291"/>
      <c r="G287" s="280"/>
      <c r="H287" s="280"/>
      <c r="I287" s="492">
        <v>0.18</v>
      </c>
      <c r="J287" s="292"/>
      <c r="K287" s="293"/>
      <c r="L287" s="293"/>
      <c r="M287" s="293"/>
      <c r="N287" s="293"/>
      <c r="O287" s="293"/>
      <c r="P287" s="293"/>
      <c r="Q287" s="293"/>
      <c r="R287" s="293"/>
      <c r="S287" s="293"/>
      <c r="T287" s="293"/>
      <c r="U287" s="293"/>
      <c r="V287" s="293"/>
      <c r="W287" s="283">
        <f t="shared" si="113"/>
        <v>100</v>
      </c>
      <c r="X287" s="283">
        <f t="shared" si="125"/>
        <v>100</v>
      </c>
      <c r="Y287" s="283">
        <f t="shared" si="126"/>
        <v>100</v>
      </c>
      <c r="Z287" s="283">
        <f t="shared" si="114"/>
        <v>100</v>
      </c>
      <c r="AA287" s="283">
        <f t="shared" si="115"/>
        <v>100</v>
      </c>
      <c r="AB287" s="287">
        <f t="shared" si="116"/>
        <v>100</v>
      </c>
      <c r="AC287" s="287">
        <f t="shared" si="117"/>
        <v>100</v>
      </c>
      <c r="AD287" s="287">
        <f t="shared" si="118"/>
        <v>100</v>
      </c>
      <c r="AE287" s="284">
        <f t="shared" si="131"/>
        <v>100</v>
      </c>
      <c r="AF287" s="284">
        <f t="shared" si="123"/>
        <v>100</v>
      </c>
      <c r="AG287" s="268">
        <f t="shared" si="127"/>
        <v>100</v>
      </c>
      <c r="AH287" s="268">
        <f t="shared" si="128"/>
        <v>100</v>
      </c>
      <c r="AI287" s="268">
        <f t="shared" si="129"/>
        <v>100</v>
      </c>
      <c r="AJ287" s="268">
        <f t="shared" si="130"/>
        <v>100</v>
      </c>
      <c r="AK287" s="506" t="s">
        <v>24432</v>
      </c>
      <c r="AL287" s="286"/>
      <c r="AM287" s="357"/>
      <c r="AN287" s="511"/>
      <c r="AO287" s="357"/>
      <c r="AP287" s="357"/>
      <c r="AQ287" s="286"/>
      <c r="AR287" s="356" t="s">
        <v>24433</v>
      </c>
      <c r="AS287" s="382"/>
      <c r="AT287" s="286"/>
      <c r="AU287" s="286"/>
      <c r="AV287" s="559"/>
      <c r="AW287" s="153"/>
      <c r="AX287" s="153"/>
      <c r="AY287" s="153"/>
      <c r="AZ287" s="153"/>
      <c r="BA287" s="153"/>
      <c r="BB287" s="153"/>
      <c r="BC287" s="153"/>
      <c r="BD287" s="153"/>
      <c r="BE287" s="153"/>
      <c r="BF287" s="153"/>
      <c r="BG287" s="153"/>
      <c r="BH287" s="153"/>
      <c r="BI287" s="153"/>
      <c r="BJ287" s="153"/>
      <c r="BK287" s="153"/>
      <c r="BL287" s="153"/>
      <c r="BM287" s="153"/>
      <c r="BN287" s="153"/>
      <c r="BO287" s="153"/>
      <c r="BP287" s="153"/>
      <c r="BQ287" s="153"/>
      <c r="BR287" s="153"/>
      <c r="BS287" s="153"/>
      <c r="BT287" s="153"/>
      <c r="BU287" s="153"/>
      <c r="BV287" s="153"/>
      <c r="BW287" s="153"/>
      <c r="BX287" s="153"/>
      <c r="BY287" s="153"/>
      <c r="BZ287" s="153"/>
      <c r="CA287" s="153"/>
      <c r="CB287" s="153"/>
      <c r="CC287" s="153"/>
      <c r="CD287" s="153"/>
      <c r="CE287" s="153"/>
      <c r="CF287" s="153"/>
      <c r="CG287" s="153"/>
      <c r="CH287" s="153"/>
      <c r="CI287" s="153"/>
      <c r="CJ287" s="153"/>
      <c r="CK287" s="153"/>
      <c r="CL287" s="153"/>
      <c r="CM287" s="153"/>
      <c r="CN287" s="153"/>
      <c r="CO287" s="153"/>
      <c r="CP287" s="153"/>
      <c r="CQ287" s="153"/>
      <c r="CR287" s="153"/>
      <c r="CS287" s="153"/>
      <c r="CT287" s="153"/>
      <c r="CU287" s="153"/>
      <c r="CV287" s="153"/>
      <c r="CW287" s="153"/>
      <c r="CX287" s="153"/>
      <c r="CY287" s="153"/>
      <c r="CZ287" s="153"/>
      <c r="DA287" s="153"/>
      <c r="DB287" s="153"/>
      <c r="DC287" s="153"/>
      <c r="DD287" s="153"/>
      <c r="DE287" s="153"/>
      <c r="DF287" s="153"/>
      <c r="DG287" s="153"/>
      <c r="DH287" s="153"/>
      <c r="DI287" s="153"/>
      <c r="DJ287" s="153"/>
      <c r="DK287" s="153"/>
      <c r="DL287" s="153"/>
      <c r="DM287" s="153"/>
      <c r="DN287" s="153"/>
      <c r="DO287" s="153"/>
      <c r="DP287" s="153"/>
      <c r="DQ287" s="153"/>
      <c r="DR287" s="153"/>
      <c r="DS287" s="153"/>
      <c r="DT287" s="153"/>
      <c r="DU287" s="153"/>
      <c r="DV287" s="153"/>
      <c r="DW287" s="153"/>
      <c r="DX287" s="153"/>
      <c r="DY287" s="153"/>
      <c r="DZ287" s="153"/>
      <c r="EA287" s="153"/>
      <c r="EB287" s="153"/>
      <c r="EC287" s="153"/>
      <c r="ED287" s="153"/>
      <c r="EE287" s="153"/>
      <c r="EF287" s="153"/>
      <c r="EG287" s="153"/>
      <c r="EH287" s="153"/>
      <c r="EI287" s="153"/>
      <c r="EJ287" s="153"/>
      <c r="EK287" s="153"/>
      <c r="EL287" s="153"/>
      <c r="EM287" s="153"/>
      <c r="EN287" s="153"/>
      <c r="EO287" s="153"/>
      <c r="EP287" s="153"/>
      <c r="EQ287" s="153"/>
      <c r="ER287" s="153"/>
      <c r="ES287" s="153"/>
      <c r="ET287" s="153"/>
      <c r="EU287" s="153"/>
      <c r="EV287" s="153"/>
      <c r="EW287" s="153"/>
      <c r="EX287" s="153"/>
      <c r="EY287" s="153"/>
      <c r="EZ287" s="153"/>
      <c r="FA287" s="153"/>
      <c r="FB287" s="153"/>
      <c r="FC287" s="153"/>
      <c r="FD287" s="153"/>
      <c r="FE287" s="153"/>
      <c r="FF287" s="153"/>
      <c r="FG287" s="153"/>
      <c r="FH287" s="153"/>
      <c r="FI287" s="153"/>
      <c r="FJ287" s="153"/>
      <c r="FK287" s="153"/>
      <c r="FL287" s="153"/>
      <c r="FM287" s="153"/>
      <c r="FN287" s="153"/>
      <c r="FO287" s="153"/>
      <c r="FP287" s="153"/>
      <c r="FQ287" s="153"/>
      <c r="FR287" s="153"/>
      <c r="FS287" s="153"/>
      <c r="FT287" s="153"/>
      <c r="FU287" s="153"/>
      <c r="FV287" s="153"/>
      <c r="FW287" s="153"/>
      <c r="FX287" s="153"/>
      <c r="FY287" s="153"/>
      <c r="FZ287" s="153"/>
      <c r="GA287" s="153"/>
      <c r="GB287" s="153"/>
      <c r="GC287" s="153"/>
      <c r="GD287" s="153"/>
      <c r="GE287" s="153"/>
      <c r="GF287" s="153"/>
      <c r="GG287" s="153"/>
      <c r="GH287" s="153"/>
      <c r="GI287" s="153"/>
      <c r="GJ287" s="153"/>
      <c r="GK287" s="153"/>
      <c r="GL287" s="153"/>
      <c r="GM287" s="153"/>
      <c r="GN287" s="153"/>
      <c r="GO287" s="153"/>
      <c r="GP287" s="153"/>
      <c r="GQ287" s="153"/>
      <c r="GR287" s="153"/>
      <c r="GS287" s="153"/>
      <c r="GT287" s="153"/>
      <c r="GU287" s="153"/>
      <c r="GV287" s="153"/>
      <c r="GW287" s="153"/>
      <c r="GX287" s="153"/>
      <c r="GY287" s="153"/>
      <c r="GZ287" s="153"/>
      <c r="HA287" s="153"/>
      <c r="HB287" s="153"/>
      <c r="HC287" s="153"/>
      <c r="HD287" s="153"/>
      <c r="HE287" s="153"/>
      <c r="HF287" s="153"/>
      <c r="HG287" s="153"/>
      <c r="HH287" s="153"/>
      <c r="HI287" s="153"/>
      <c r="HJ287" s="153"/>
      <c r="HK287" s="153"/>
      <c r="HL287" s="153"/>
      <c r="HM287" s="153"/>
      <c r="HN287" s="153"/>
      <c r="HO287" s="153"/>
      <c r="HP287" s="153"/>
      <c r="HQ287" s="153"/>
      <c r="HR287" s="153"/>
      <c r="HS287" s="153"/>
      <c r="HT287" s="153"/>
      <c r="HU287" s="153"/>
      <c r="HV287" s="153"/>
      <c r="HW287" s="153"/>
      <c r="HX287" s="153"/>
      <c r="HY287" s="153"/>
      <c r="HZ287" s="153"/>
      <c r="IA287" s="153"/>
      <c r="IB287" s="153"/>
      <c r="IC287" s="153"/>
      <c r="ID287" s="153"/>
      <c r="IE287" s="153"/>
      <c r="IF287" s="153"/>
      <c r="IG287" s="153"/>
      <c r="IH287" s="153"/>
      <c r="II287" s="153"/>
      <c r="IJ287" s="153"/>
      <c r="IK287" s="153"/>
      <c r="IL287" s="153"/>
      <c r="IM287" s="153"/>
      <c r="IN287" s="153"/>
      <c r="IO287" s="153"/>
      <c r="IP287" s="153"/>
      <c r="IQ287" s="153"/>
      <c r="IR287" s="153"/>
      <c r="IS287" s="153"/>
      <c r="IT287" s="153"/>
      <c r="IU287" s="153"/>
      <c r="IV287" s="153"/>
      <c r="IW287" s="153"/>
      <c r="IX287" s="153"/>
      <c r="IY287" s="153"/>
      <c r="IZ287" s="153"/>
      <c r="JA287" s="153"/>
      <c r="JB287" s="153"/>
      <c r="JC287" s="153"/>
      <c r="JD287" s="153"/>
      <c r="JE287" s="153"/>
      <c r="JF287" s="153"/>
      <c r="JG287" s="153"/>
      <c r="JH287" s="153"/>
      <c r="JI287" s="153"/>
      <c r="JJ287" s="153"/>
      <c r="JK287" s="153"/>
      <c r="JL287" s="153"/>
      <c r="JM287" s="153"/>
      <c r="JN287" s="153"/>
      <c r="JO287" s="153"/>
      <c r="JP287" s="153"/>
      <c r="JQ287" s="153"/>
      <c r="JR287" s="153"/>
      <c r="JS287" s="153"/>
      <c r="JT287" s="153"/>
      <c r="JU287" s="153"/>
      <c r="JV287" s="153"/>
      <c r="JW287" s="153"/>
      <c r="JX287" s="153"/>
      <c r="JY287" s="153"/>
      <c r="JZ287" s="153"/>
      <c r="KA287" s="153"/>
      <c r="KB287" s="153"/>
      <c r="KC287" s="153"/>
      <c r="KD287" s="153"/>
      <c r="KE287" s="153"/>
      <c r="KF287" s="153"/>
      <c r="KG287" s="153"/>
      <c r="KH287" s="153"/>
      <c r="KI287" s="153"/>
      <c r="KJ287" s="153"/>
      <c r="KK287" s="153"/>
      <c r="KL287" s="153"/>
      <c r="KM287" s="153"/>
      <c r="KN287" s="153"/>
      <c r="KO287" s="153"/>
      <c r="KP287" s="153"/>
      <c r="KQ287" s="153"/>
      <c r="KR287" s="153"/>
      <c r="KS287" s="153"/>
      <c r="KT287" s="153"/>
      <c r="KU287" s="153"/>
      <c r="KV287" s="153"/>
      <c r="KW287" s="153"/>
      <c r="KX287" s="153"/>
      <c r="KY287" s="153"/>
      <c r="KZ287" s="153"/>
      <c r="LA287" s="153"/>
      <c r="LB287" s="153"/>
      <c r="LC287" s="153"/>
      <c r="LD287" s="153"/>
      <c r="LE287" s="153"/>
      <c r="LF287" s="153"/>
      <c r="LG287" s="153"/>
      <c r="LH287" s="153"/>
      <c r="LI287" s="153"/>
      <c r="LJ287" s="153"/>
      <c r="LK287" s="153"/>
      <c r="LL287" s="153"/>
      <c r="LM287" s="153"/>
      <c r="LN287" s="153"/>
      <c r="LO287" s="153"/>
      <c r="LP287" s="153"/>
      <c r="LQ287" s="153"/>
      <c r="LR287" s="153"/>
      <c r="LS287" s="153"/>
      <c r="LT287" s="153"/>
      <c r="LU287" s="153"/>
      <c r="LV287" s="153"/>
      <c r="LW287" s="153"/>
      <c r="LX287" s="153"/>
      <c r="LY287" s="153"/>
      <c r="LZ287" s="153"/>
      <c r="MA287" s="153"/>
      <c r="MB287" s="153"/>
      <c r="MC287" s="153"/>
      <c r="MD287" s="153"/>
      <c r="ME287" s="153"/>
      <c r="MF287" s="153"/>
      <c r="MG287" s="153"/>
      <c r="MH287" s="153"/>
      <c r="MI287" s="153"/>
      <c r="MJ287" s="153"/>
      <c r="MK287" s="153"/>
      <c r="ML287" s="153"/>
      <c r="MM287" s="153"/>
      <c r="MN287" s="153"/>
      <c r="MO287" s="153"/>
      <c r="MP287" s="153"/>
      <c r="MQ287" s="153"/>
      <c r="MR287" s="153"/>
      <c r="MS287" s="153"/>
      <c r="MT287" s="153"/>
      <c r="MU287" s="153"/>
      <c r="MV287" s="153"/>
      <c r="MW287" s="153"/>
      <c r="MX287" s="153"/>
      <c r="MY287" s="153"/>
      <c r="MZ287" s="153"/>
      <c r="NA287" s="153"/>
      <c r="NB287" s="153"/>
      <c r="NC287" s="153"/>
      <c r="ND287" s="153"/>
      <c r="NE287" s="153"/>
      <c r="NF287" s="153"/>
      <c r="NG287" s="153"/>
      <c r="NH287" s="153"/>
      <c r="NI287" s="153"/>
      <c r="NJ287" s="153"/>
      <c r="NK287" s="153"/>
      <c r="NL287" s="153"/>
      <c r="NM287" s="153"/>
      <c r="NN287" s="153"/>
      <c r="NO287" s="153"/>
      <c r="NP287" s="153"/>
      <c r="NQ287" s="153"/>
      <c r="NR287" s="153"/>
      <c r="NS287" s="153"/>
      <c r="NT287" s="153"/>
      <c r="NU287" s="153"/>
      <c r="NV287" s="153"/>
      <c r="NW287" s="153"/>
      <c r="NX287" s="153"/>
      <c r="NY287" s="153"/>
      <c r="NZ287" s="153"/>
      <c r="OA287" s="153"/>
      <c r="OB287" s="153"/>
      <c r="OC287" s="153"/>
      <c r="OD287" s="153"/>
      <c r="OE287" s="153"/>
      <c r="OF287" s="153"/>
      <c r="OG287" s="153"/>
      <c r="OH287" s="153"/>
      <c r="OI287" s="153"/>
      <c r="OJ287" s="153"/>
      <c r="OK287" s="153"/>
      <c r="OL287" s="153"/>
      <c r="OM287" s="153"/>
      <c r="ON287" s="153"/>
      <c r="OO287" s="153"/>
      <c r="OP287" s="153"/>
      <c r="OQ287" s="153"/>
      <c r="OR287" s="153"/>
      <c r="OS287" s="153"/>
      <c r="OT287" s="153"/>
      <c r="OU287" s="153"/>
      <c r="OV287" s="153"/>
      <c r="OW287" s="153"/>
      <c r="OX287" s="153"/>
      <c r="OY287" s="153"/>
      <c r="OZ287" s="153"/>
      <c r="PA287" s="153"/>
      <c r="PB287" s="153"/>
      <c r="PC287" s="153"/>
      <c r="PD287" s="153"/>
      <c r="PE287" s="153"/>
      <c r="PF287" s="153"/>
      <c r="PG287" s="153"/>
      <c r="PH287" s="153"/>
      <c r="PI287" s="153"/>
      <c r="PJ287" s="153"/>
      <c r="PK287" s="153"/>
      <c r="PL287" s="153"/>
      <c r="PM287" s="153"/>
      <c r="PN287" s="153"/>
      <c r="PO287" s="153"/>
      <c r="PP287" s="153"/>
      <c r="PQ287" s="153"/>
      <c r="PR287" s="153"/>
      <c r="PS287" s="153"/>
      <c r="PT287" s="153"/>
      <c r="PU287" s="153"/>
      <c r="PV287" s="153"/>
      <c r="PW287" s="153"/>
      <c r="PX287" s="153"/>
      <c r="PY287" s="153"/>
      <c r="PZ287" s="153"/>
      <c r="QA287" s="153"/>
      <c r="QB287" s="153"/>
      <c r="QC287" s="153"/>
      <c r="QD287" s="153"/>
      <c r="QE287" s="153"/>
      <c r="QF287" s="153"/>
      <c r="QG287" s="153"/>
      <c r="QH287" s="153"/>
      <c r="QI287" s="153"/>
      <c r="QJ287" s="153"/>
      <c r="QK287" s="153"/>
      <c r="QL287" s="153"/>
      <c r="QM287" s="153"/>
      <c r="QN287" s="153"/>
      <c r="QO287" s="153"/>
      <c r="QP287" s="153"/>
      <c r="QQ287" s="153"/>
      <c r="QR287" s="153"/>
      <c r="QS287" s="153"/>
      <c r="QT287" s="153"/>
      <c r="QU287" s="153"/>
      <c r="QV287" s="153"/>
      <c r="QW287" s="153"/>
      <c r="QX287" s="153"/>
      <c r="QY287" s="153"/>
      <c r="QZ287" s="153"/>
      <c r="RA287" s="153"/>
      <c r="RB287" s="153"/>
      <c r="RC287" s="153"/>
      <c r="RD287" s="153"/>
      <c r="RE287" s="153"/>
      <c r="RF287" s="153"/>
      <c r="RG287" s="153"/>
      <c r="RH287" s="153"/>
      <c r="RI287" s="153"/>
      <c r="RJ287" s="153"/>
      <c r="RK287" s="153"/>
      <c r="RL287" s="153"/>
      <c r="RM287" s="153"/>
      <c r="RN287" s="153"/>
      <c r="RO287" s="153"/>
      <c r="RP287" s="153"/>
      <c r="RQ287" s="153"/>
      <c r="RR287" s="153"/>
      <c r="RS287" s="153"/>
      <c r="RT287" s="153"/>
      <c r="RU287" s="153"/>
      <c r="RV287" s="153"/>
      <c r="RW287" s="153"/>
      <c r="RX287" s="153"/>
      <c r="RY287" s="153"/>
      <c r="RZ287" s="153"/>
      <c r="SA287" s="153"/>
      <c r="SB287" s="153"/>
      <c r="SC287" s="153"/>
      <c r="SD287" s="153"/>
      <c r="SE287" s="153"/>
      <c r="SF287" s="153"/>
      <c r="SG287" s="153"/>
      <c r="SH287" s="153"/>
      <c r="SI287" s="153"/>
      <c r="SJ287" s="153"/>
      <c r="SK287" s="153"/>
      <c r="SL287" s="153"/>
      <c r="SM287" s="153"/>
      <c r="SN287" s="153"/>
      <c r="SO287" s="153"/>
      <c r="SP287" s="153"/>
      <c r="SQ287" s="153"/>
      <c r="SR287" s="153"/>
      <c r="SS287" s="153"/>
      <c r="ST287" s="153"/>
      <c r="SU287" s="153"/>
      <c r="SV287" s="153"/>
      <c r="SW287" s="153"/>
      <c r="SX287" s="153"/>
      <c r="SY287" s="153"/>
      <c r="SZ287" s="153"/>
      <c r="TA287" s="153"/>
      <c r="TB287" s="153"/>
      <c r="TC287" s="153"/>
      <c r="TD287" s="153"/>
      <c r="TE287" s="153"/>
      <c r="TF287" s="153"/>
      <c r="TG287" s="153"/>
      <c r="TH287" s="153"/>
      <c r="TI287" s="153"/>
      <c r="TJ287" s="153"/>
      <c r="TK287" s="153"/>
      <c r="TL287" s="153"/>
      <c r="TM287" s="153"/>
      <c r="TN287" s="153"/>
      <c r="TO287" s="153"/>
      <c r="TP287" s="153"/>
      <c r="TQ287" s="153"/>
      <c r="TR287" s="153"/>
      <c r="TS287" s="153"/>
      <c r="TT287" s="153"/>
      <c r="TU287" s="153"/>
      <c r="TV287" s="153"/>
      <c r="TW287" s="153"/>
      <c r="TX287" s="153"/>
      <c r="TY287" s="153"/>
      <c r="TZ287" s="153"/>
      <c r="UA287" s="153"/>
      <c r="UB287" s="153"/>
      <c r="UC287" s="153"/>
      <c r="UD287" s="153"/>
      <c r="UE287" s="153"/>
      <c r="UF287" s="153"/>
      <c r="UG287" s="153"/>
      <c r="UH287" s="153"/>
      <c r="UI287" s="153"/>
      <c r="UJ287" s="153"/>
      <c r="UK287" s="153"/>
      <c r="UL287" s="153"/>
      <c r="UM287" s="153"/>
      <c r="UN287" s="153"/>
      <c r="UO287" s="153"/>
      <c r="UP287" s="153"/>
      <c r="UQ287" s="153"/>
      <c r="UR287" s="153"/>
      <c r="US287" s="153"/>
      <c r="UT287" s="153"/>
      <c r="UU287" s="153"/>
      <c r="UV287" s="153"/>
      <c r="UW287" s="153"/>
      <c r="UX287" s="153"/>
      <c r="UY287" s="153"/>
      <c r="UZ287" s="153"/>
      <c r="VA287" s="153"/>
      <c r="VB287" s="153"/>
      <c r="VC287" s="153"/>
      <c r="VD287" s="153"/>
      <c r="VE287" s="153"/>
      <c r="VF287" s="153"/>
      <c r="VG287" s="153"/>
      <c r="VH287" s="153"/>
      <c r="VI287" s="153"/>
      <c r="VJ287" s="153"/>
      <c r="VK287" s="153"/>
      <c r="VL287" s="153"/>
      <c r="VM287" s="153"/>
      <c r="VN287" s="153"/>
      <c r="VO287" s="153"/>
      <c r="VP287" s="153"/>
      <c r="VQ287" s="153"/>
      <c r="VR287" s="153"/>
      <c r="VS287" s="153"/>
      <c r="VT287" s="153"/>
      <c r="VU287" s="153"/>
      <c r="VV287" s="153"/>
      <c r="VW287" s="153"/>
      <c r="VX287" s="153"/>
      <c r="VY287" s="153"/>
      <c r="VZ287" s="153"/>
      <c r="WA287" s="153"/>
      <c r="WB287" s="153"/>
      <c r="WC287" s="153"/>
      <c r="WD287" s="153"/>
      <c r="WE287" s="153"/>
      <c r="WF287" s="153"/>
      <c r="WG287" s="153"/>
      <c r="WH287" s="153"/>
      <c r="WI287" s="153"/>
      <c r="WJ287" s="153"/>
      <c r="WK287" s="153"/>
      <c r="WL287" s="153"/>
      <c r="WM287" s="153"/>
      <c r="WN287" s="153"/>
      <c r="WO287" s="153"/>
      <c r="WP287" s="153"/>
      <c r="WQ287" s="153"/>
      <c r="WR287" s="153"/>
      <c r="WS287" s="153"/>
      <c r="WT287" s="153"/>
      <c r="WU287" s="153"/>
      <c r="WV287" s="153"/>
      <c r="WW287" s="153"/>
      <c r="WX287" s="153"/>
      <c r="WY287" s="153"/>
      <c r="WZ287" s="153"/>
      <c r="XA287" s="153"/>
      <c r="XB287" s="153"/>
      <c r="XC287" s="153"/>
      <c r="XD287" s="153"/>
      <c r="XE287" s="153"/>
      <c r="XF287" s="153"/>
      <c r="XG287" s="153"/>
      <c r="XH287" s="153"/>
      <c r="XI287" s="153"/>
      <c r="XJ287" s="153"/>
      <c r="XK287" s="153"/>
      <c r="XL287" s="153"/>
      <c r="XM287" s="153"/>
      <c r="XN287" s="153"/>
      <c r="XO287" s="153"/>
      <c r="XP287" s="153"/>
      <c r="XQ287" s="153"/>
      <c r="XR287" s="153"/>
      <c r="XS287" s="153"/>
      <c r="XT287" s="153"/>
      <c r="XU287" s="153"/>
      <c r="XV287" s="153"/>
      <c r="XW287" s="153"/>
      <c r="XX287" s="153"/>
      <c r="XY287" s="153"/>
      <c r="XZ287" s="153"/>
      <c r="YA287" s="153"/>
      <c r="YB287" s="153"/>
      <c r="YC287" s="153"/>
      <c r="YD287" s="153"/>
      <c r="YE287" s="153"/>
      <c r="YF287" s="153"/>
      <c r="YG287" s="153"/>
      <c r="YH287" s="153"/>
      <c r="YI287" s="153"/>
      <c r="YJ287" s="153"/>
      <c r="YK287" s="153"/>
      <c r="YL287" s="153"/>
      <c r="YM287" s="153"/>
      <c r="YN287" s="153"/>
      <c r="YO287" s="153"/>
      <c r="YP287" s="153"/>
      <c r="YQ287" s="153"/>
      <c r="YR287" s="153"/>
      <c r="YS287" s="153"/>
      <c r="YT287" s="153"/>
      <c r="YU287" s="153"/>
      <c r="YV287" s="153"/>
      <c r="YW287" s="153"/>
      <c r="YX287" s="153"/>
      <c r="YY287" s="153"/>
      <c r="YZ287" s="153"/>
      <c r="ZA287" s="153"/>
      <c r="ZB287" s="153"/>
      <c r="ZC287" s="153"/>
      <c r="ZD287" s="153"/>
      <c r="ZE287" s="153"/>
      <c r="ZF287" s="153"/>
      <c r="ZG287" s="153"/>
      <c r="ZH287" s="153"/>
      <c r="ZI287" s="153"/>
      <c r="ZJ287" s="153"/>
      <c r="ZK287" s="153"/>
      <c r="ZL287" s="153"/>
      <c r="ZM287" s="153"/>
      <c r="ZN287" s="153"/>
      <c r="ZO287" s="153"/>
      <c r="ZP287" s="153"/>
      <c r="ZQ287" s="153"/>
      <c r="ZR287" s="153"/>
      <c r="ZS287" s="153"/>
      <c r="ZT287" s="153"/>
      <c r="ZU287" s="153"/>
      <c r="ZV287" s="153"/>
      <c r="ZW287" s="153"/>
      <c r="ZX287" s="153"/>
      <c r="ZY287" s="153"/>
      <c r="ZZ287" s="153"/>
      <c r="AAA287" s="153"/>
      <c r="AAB287" s="153"/>
      <c r="AAC287" s="153"/>
      <c r="AAD287" s="153"/>
      <c r="AAE287" s="153"/>
      <c r="AAF287" s="153"/>
      <c r="AAG287" s="153"/>
      <c r="AAH287" s="153"/>
      <c r="AAI287" s="153"/>
      <c r="AAJ287" s="153"/>
      <c r="AAK287" s="153"/>
      <c r="AAL287" s="153"/>
      <c r="AAM287" s="153"/>
      <c r="AAN287" s="153"/>
      <c r="AAO287" s="153"/>
      <c r="AAP287" s="153"/>
      <c r="AAQ287" s="153"/>
      <c r="AAR287" s="153"/>
      <c r="AAS287" s="153"/>
      <c r="AAT287" s="153"/>
      <c r="AAU287" s="153"/>
      <c r="AAV287" s="153"/>
      <c r="AAW287" s="153"/>
      <c r="AAX287" s="153"/>
      <c r="AAY287" s="153"/>
      <c r="AAZ287" s="153"/>
      <c r="ABA287" s="153"/>
      <c r="ABB287" s="153"/>
      <c r="ABC287" s="153"/>
      <c r="ABD287" s="153"/>
      <c r="ABE287" s="153"/>
      <c r="ABF287" s="153"/>
      <c r="ABG287" s="153"/>
      <c r="ABH287" s="153"/>
      <c r="ABI287" s="153"/>
      <c r="ABJ287" s="153"/>
      <c r="ABK287" s="153"/>
      <c r="ABL287" s="153"/>
      <c r="ABM287" s="153"/>
      <c r="ABN287" s="153"/>
      <c r="ABO287" s="153"/>
      <c r="ABP287" s="153"/>
      <c r="ABQ287" s="153"/>
      <c r="ABR287" s="153"/>
      <c r="ABS287" s="153"/>
      <c r="ABT287" s="153"/>
      <c r="ABU287" s="153"/>
      <c r="ABV287" s="153"/>
      <c r="ABW287" s="153"/>
      <c r="ABX287" s="153"/>
      <c r="ABY287" s="153"/>
      <c r="ABZ287" s="153"/>
      <c r="ACA287" s="153"/>
      <c r="ACB287" s="153"/>
      <c r="ACC287" s="153"/>
      <c r="ACD287" s="153"/>
      <c r="ACE287" s="153"/>
      <c r="ACF287" s="153"/>
      <c r="ACG287" s="153"/>
      <c r="ACH287" s="153"/>
      <c r="ACI287" s="153"/>
      <c r="ACJ287" s="153"/>
      <c r="ACK287" s="153"/>
      <c r="ACL287" s="153"/>
      <c r="ACM287" s="153"/>
      <c r="ACN287" s="153"/>
      <c r="ACO287" s="153"/>
      <c r="ACP287" s="153"/>
      <c r="ACQ287" s="153"/>
      <c r="ACR287" s="153"/>
      <c r="ACS287" s="153"/>
      <c r="ACT287" s="153"/>
      <c r="ACU287" s="153"/>
      <c r="ACV287" s="153"/>
      <c r="ACW287" s="153"/>
      <c r="ACX287" s="153"/>
      <c r="ACY287" s="153"/>
      <c r="ACZ287" s="153"/>
      <c r="ADA287" s="153"/>
      <c r="ADB287" s="153"/>
      <c r="ADC287" s="153"/>
      <c r="ADD287" s="153"/>
      <c r="ADE287" s="153"/>
      <c r="ADF287" s="153"/>
      <c r="ADG287" s="153"/>
      <c r="ADH287" s="153"/>
      <c r="ADI287" s="153"/>
      <c r="ADJ287" s="153"/>
      <c r="ADK287" s="153"/>
      <c r="ADL287" s="153"/>
      <c r="ADM287" s="153"/>
      <c r="ADN287" s="153"/>
      <c r="ADO287" s="153"/>
      <c r="ADP287" s="153"/>
      <c r="ADQ287" s="153"/>
      <c r="ADR287" s="153"/>
      <c r="ADS287" s="153"/>
      <c r="ADT287" s="153"/>
      <c r="ADU287" s="153"/>
      <c r="ADV287" s="153"/>
      <c r="ADW287" s="153"/>
      <c r="ADX287" s="153"/>
      <c r="ADY287" s="153"/>
      <c r="ADZ287" s="153"/>
      <c r="AEA287" s="153"/>
      <c r="AEB287" s="153"/>
      <c r="AEC287" s="153"/>
      <c r="AED287" s="153"/>
      <c r="AEE287" s="153"/>
      <c r="AEF287" s="153"/>
      <c r="AEG287" s="153"/>
      <c r="AEH287" s="153"/>
      <c r="AEI287" s="153"/>
      <c r="AEJ287" s="153"/>
      <c r="AEK287" s="153"/>
      <c r="AEL287" s="153"/>
      <c r="AEM287" s="153"/>
      <c r="AEN287" s="153"/>
      <c r="AEO287" s="153"/>
      <c r="AEP287" s="153"/>
      <c r="AEQ287" s="153"/>
      <c r="AER287" s="153"/>
      <c r="AES287" s="153"/>
      <c r="AET287" s="153"/>
      <c r="AEU287" s="153"/>
      <c r="AEV287" s="153"/>
      <c r="AEW287" s="153"/>
      <c r="AEX287" s="153"/>
      <c r="AEY287" s="153"/>
      <c r="AEZ287" s="153"/>
      <c r="AFA287" s="153"/>
      <c r="AFB287" s="153"/>
      <c r="AFC287" s="153"/>
      <c r="AFD287" s="153"/>
      <c r="AFE287" s="153"/>
      <c r="AFF287" s="153"/>
      <c r="AFG287" s="153"/>
      <c r="AFH287" s="153"/>
      <c r="AFI287" s="153"/>
      <c r="AFJ287" s="153"/>
      <c r="AFK287" s="153"/>
      <c r="AFL287" s="153"/>
      <c r="AFM287" s="153"/>
      <c r="AFN287" s="153"/>
      <c r="AFO287" s="153"/>
      <c r="AFP287" s="153"/>
      <c r="AFQ287" s="153"/>
      <c r="AFR287" s="153"/>
      <c r="AFS287" s="153"/>
      <c r="AFT287" s="153"/>
      <c r="AFU287" s="153"/>
      <c r="AFV287" s="153"/>
      <c r="AFW287" s="153"/>
      <c r="AFX287" s="153"/>
      <c r="AFY287" s="153"/>
      <c r="AFZ287" s="153"/>
      <c r="AGA287" s="153"/>
      <c r="AGB287" s="153"/>
      <c r="AGC287" s="153"/>
      <c r="AGD287" s="153"/>
      <c r="AGE287" s="153"/>
      <c r="AGF287" s="153"/>
      <c r="AGG287" s="153"/>
      <c r="AGH287" s="153"/>
      <c r="AGI287" s="153"/>
      <c r="AGJ287" s="153"/>
      <c r="AGK287" s="153"/>
      <c r="AGL287" s="153"/>
      <c r="AGM287" s="153"/>
      <c r="AGN287" s="153"/>
      <c r="AGO287" s="153"/>
      <c r="AGP287" s="153"/>
      <c r="AGQ287" s="153"/>
      <c r="AGR287" s="153"/>
      <c r="AGS287" s="153"/>
      <c r="AGT287" s="153"/>
      <c r="AGU287" s="153"/>
      <c r="AGV287" s="153"/>
      <c r="AGW287" s="153"/>
      <c r="AGX287" s="153"/>
      <c r="AGY287" s="153"/>
      <c r="AGZ287" s="153"/>
      <c r="AHA287" s="153"/>
      <c r="AHB287" s="153"/>
      <c r="AHC287" s="153"/>
      <c r="AHD287" s="153"/>
      <c r="AHE287" s="153"/>
      <c r="AHF287" s="153"/>
      <c r="AHG287" s="153"/>
      <c r="AHH287" s="153"/>
      <c r="AHI287" s="153"/>
      <c r="AHJ287" s="153"/>
      <c r="AHK287" s="153"/>
      <c r="AHL287" s="153"/>
      <c r="AHM287" s="153"/>
      <c r="AHN287" s="153"/>
      <c r="AHO287" s="153"/>
      <c r="AHP287" s="153"/>
      <c r="AHQ287" s="153"/>
      <c r="AHR287" s="153"/>
      <c r="AHS287" s="153"/>
      <c r="AHT287" s="153"/>
      <c r="AHU287" s="153"/>
      <c r="AHV287" s="153"/>
      <c r="AHW287" s="153"/>
      <c r="AHX287" s="153"/>
      <c r="AHY287" s="153"/>
      <c r="AHZ287" s="153"/>
      <c r="AIA287" s="153"/>
      <c r="AIB287" s="153"/>
      <c r="AIC287" s="153"/>
      <c r="AID287" s="153"/>
      <c r="AIE287" s="153"/>
      <c r="AIF287" s="153"/>
      <c r="AIG287" s="153"/>
      <c r="AIH287" s="153"/>
      <c r="AII287" s="153"/>
      <c r="AIJ287" s="153"/>
      <c r="AIK287" s="153"/>
      <c r="AIL287" s="153"/>
      <c r="AIM287" s="153"/>
      <c r="AIN287" s="153"/>
      <c r="AIO287" s="153"/>
      <c r="AIP287" s="153"/>
      <c r="AIQ287" s="153"/>
      <c r="AIR287" s="153"/>
      <c r="AIS287" s="153"/>
      <c r="AIT287" s="153"/>
      <c r="AIU287" s="153"/>
      <c r="AIV287" s="153"/>
      <c r="AIW287" s="153"/>
      <c r="AIX287" s="153"/>
      <c r="AIY287" s="153"/>
      <c r="AIZ287" s="153"/>
      <c r="AJA287" s="153"/>
      <c r="AJB287" s="153"/>
      <c r="AJC287" s="153"/>
      <c r="AJD287" s="153"/>
      <c r="AJE287" s="153"/>
      <c r="AJF287" s="153"/>
      <c r="AJG287" s="153"/>
      <c r="AJH287" s="153"/>
      <c r="AJI287" s="153"/>
      <c r="AJJ287" s="153"/>
      <c r="AJK287" s="153"/>
      <c r="AJL287" s="153"/>
      <c r="AJM287" s="153"/>
      <c r="AJN287" s="153"/>
      <c r="AJO287" s="153"/>
      <c r="AJP287" s="153"/>
      <c r="AJQ287" s="153"/>
      <c r="AJR287" s="153"/>
      <c r="AJS287" s="153"/>
      <c r="AJT287" s="153"/>
      <c r="AJU287" s="153"/>
      <c r="AJV287" s="153"/>
      <c r="AJW287" s="153"/>
      <c r="AJX287" s="153"/>
      <c r="AJY287" s="153"/>
      <c r="AJZ287" s="153"/>
      <c r="AKA287" s="153"/>
      <c r="AKB287" s="153"/>
      <c r="AKC287" s="153"/>
      <c r="AKD287" s="153"/>
      <c r="AKE287" s="153"/>
      <c r="AKF287" s="153"/>
      <c r="AKG287" s="153"/>
      <c r="AKH287" s="153"/>
      <c r="AKI287" s="153"/>
      <c r="AKJ287" s="153"/>
      <c r="AKK287" s="153"/>
      <c r="AKL287" s="153"/>
      <c r="AKM287" s="153"/>
      <c r="AKN287" s="153"/>
      <c r="AKO287" s="153"/>
      <c r="AKP287" s="153"/>
      <c r="AKQ287" s="153"/>
      <c r="AKR287" s="153"/>
      <c r="AKS287" s="153"/>
      <c r="AKT287" s="153"/>
      <c r="AKU287" s="153"/>
      <c r="AKV287" s="153"/>
      <c r="AKW287" s="153"/>
      <c r="AKX287" s="153"/>
      <c r="AKY287" s="153"/>
      <c r="AKZ287" s="153"/>
      <c r="ALA287" s="153"/>
      <c r="ALB287" s="153"/>
      <c r="ALC287" s="153"/>
      <c r="ALD287" s="153"/>
      <c r="ALE287" s="153"/>
      <c r="ALF287" s="153"/>
      <c r="ALG287" s="153"/>
      <c r="ALH287" s="153"/>
      <c r="ALI287" s="153"/>
      <c r="ALJ287" s="153"/>
      <c r="ALK287" s="153"/>
      <c r="ALL287" s="153"/>
      <c r="ALM287" s="153"/>
      <c r="ALN287" s="153"/>
      <c r="ALO287" s="153"/>
      <c r="ALP287" s="153"/>
      <c r="ALQ287" s="153"/>
      <c r="ALR287" s="153"/>
      <c r="ALS287" s="153"/>
      <c r="ALT287" s="153"/>
      <c r="ALU287" s="153"/>
      <c r="ALV287" s="153"/>
      <c r="ALW287" s="153"/>
      <c r="ALX287" s="153"/>
      <c r="ALY287" s="153"/>
      <c r="ALZ287" s="153"/>
      <c r="AMA287" s="153"/>
      <c r="AMB287" s="153"/>
      <c r="AMC287" s="153"/>
      <c r="AMD287" s="153"/>
      <c r="AME287" s="153"/>
      <c r="AMF287" s="153"/>
      <c r="AMG287" s="153"/>
      <c r="AMH287" s="153"/>
      <c r="AMI287" s="153"/>
      <c r="AMJ287" s="153"/>
      <c r="AMK287" s="153"/>
    </row>
    <row r="288" spans="1:1025" x14ac:dyDescent="0.25">
      <c r="A288" s="372" t="s">
        <v>986</v>
      </c>
      <c r="B288" s="257">
        <v>288</v>
      </c>
      <c r="C288" s="258" t="s">
        <v>987</v>
      </c>
      <c r="D288" s="290" t="s">
        <v>988</v>
      </c>
      <c r="E288" s="286"/>
      <c r="F288" s="291"/>
      <c r="G288" s="280"/>
      <c r="H288" s="280"/>
      <c r="I288" s="492">
        <v>5.1100000000000003</v>
      </c>
      <c r="J288" s="292"/>
      <c r="K288" s="293"/>
      <c r="L288" s="293"/>
      <c r="M288" s="293"/>
      <c r="N288" s="293"/>
      <c r="O288" s="293"/>
      <c r="P288" s="293"/>
      <c r="Q288" s="293"/>
      <c r="R288" s="293"/>
      <c r="S288" s="293"/>
      <c r="T288" s="293"/>
      <c r="U288" s="293"/>
      <c r="V288" s="293"/>
      <c r="W288" s="283">
        <f t="shared" si="113"/>
        <v>100</v>
      </c>
      <c r="X288" s="283">
        <f t="shared" si="125"/>
        <v>100</v>
      </c>
      <c r="Y288" s="283">
        <f t="shared" si="126"/>
        <v>100</v>
      </c>
      <c r="Z288" s="283">
        <f t="shared" si="114"/>
        <v>100</v>
      </c>
      <c r="AA288" s="283">
        <f t="shared" si="115"/>
        <v>100</v>
      </c>
      <c r="AB288" s="287">
        <f t="shared" si="116"/>
        <v>100</v>
      </c>
      <c r="AC288" s="287">
        <f t="shared" si="117"/>
        <v>100</v>
      </c>
      <c r="AD288" s="287">
        <f t="shared" si="118"/>
        <v>100</v>
      </c>
      <c r="AE288" s="284">
        <f t="shared" si="131"/>
        <v>100</v>
      </c>
      <c r="AF288" s="284">
        <f t="shared" si="123"/>
        <v>100</v>
      </c>
      <c r="AG288" s="268">
        <f t="shared" si="127"/>
        <v>100</v>
      </c>
      <c r="AH288" s="268">
        <f t="shared" si="128"/>
        <v>100</v>
      </c>
      <c r="AI288" s="268">
        <f t="shared" si="129"/>
        <v>100</v>
      </c>
      <c r="AJ288" s="268">
        <f t="shared" si="130"/>
        <v>100</v>
      </c>
      <c r="AK288" s="506" t="s">
        <v>24292</v>
      </c>
      <c r="AL288" s="257"/>
      <c r="AM288" s="447"/>
      <c r="AN288" s="511"/>
      <c r="AO288" s="357"/>
      <c r="AP288" s="357"/>
      <c r="AQ288" s="286"/>
      <c r="AR288" s="356" t="s">
        <v>26939</v>
      </c>
      <c r="AS288" s="356"/>
      <c r="AT288" s="286"/>
      <c r="AU288" s="286"/>
      <c r="AV288" s="559"/>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c r="BR288" s="170"/>
      <c r="BS288" s="170"/>
      <c r="BT288" s="170"/>
      <c r="BU288" s="170"/>
      <c r="BV288" s="170"/>
      <c r="BW288" s="170"/>
      <c r="BX288" s="170"/>
      <c r="BY288" s="170"/>
      <c r="BZ288" s="170"/>
      <c r="CA288" s="170"/>
      <c r="CB288" s="170"/>
      <c r="CC288" s="170"/>
      <c r="CD288" s="170"/>
      <c r="CE288" s="170"/>
      <c r="CF288" s="170"/>
      <c r="CG288" s="170"/>
      <c r="CH288" s="170"/>
      <c r="CI288" s="170"/>
      <c r="CJ288" s="170"/>
      <c r="CK288" s="170"/>
      <c r="CL288" s="170"/>
      <c r="CM288" s="170"/>
      <c r="CN288" s="170"/>
      <c r="CO288" s="170"/>
      <c r="CP288" s="170"/>
      <c r="CQ288" s="170"/>
      <c r="CR288" s="170"/>
      <c r="CS288" s="170"/>
      <c r="CT288" s="170"/>
      <c r="CU288" s="170"/>
      <c r="CV288" s="170"/>
      <c r="CW288" s="170"/>
      <c r="CX288" s="170"/>
      <c r="CY288" s="170"/>
      <c r="CZ288" s="170"/>
      <c r="DA288" s="170"/>
      <c r="DB288" s="170"/>
      <c r="DC288" s="170"/>
      <c r="DD288" s="170"/>
      <c r="DE288" s="170"/>
      <c r="DF288" s="170"/>
      <c r="DG288" s="170"/>
      <c r="DH288" s="170"/>
      <c r="DI288" s="170"/>
      <c r="DJ288" s="170"/>
      <c r="DK288" s="170"/>
      <c r="DL288" s="170"/>
      <c r="DM288" s="170"/>
      <c r="DN288" s="170"/>
      <c r="DO288" s="170"/>
      <c r="DP288" s="170"/>
      <c r="DQ288" s="170"/>
      <c r="DR288" s="170"/>
      <c r="DS288" s="170"/>
      <c r="DT288" s="170"/>
      <c r="DU288" s="170"/>
      <c r="DV288" s="170"/>
      <c r="DW288" s="170"/>
      <c r="DX288" s="170"/>
      <c r="DY288" s="170"/>
      <c r="DZ288" s="170"/>
      <c r="EA288" s="170"/>
      <c r="EB288" s="170"/>
      <c r="EC288" s="170"/>
      <c r="ED288" s="170"/>
      <c r="EE288" s="170"/>
      <c r="EF288" s="170"/>
      <c r="EG288" s="170"/>
      <c r="EH288" s="170"/>
      <c r="EI288" s="170"/>
      <c r="EJ288" s="170"/>
      <c r="EK288" s="170"/>
      <c r="EL288" s="170"/>
      <c r="EM288" s="170"/>
      <c r="EN288" s="170"/>
      <c r="EO288" s="170"/>
      <c r="EP288" s="170"/>
      <c r="EQ288" s="170"/>
      <c r="ER288" s="170"/>
      <c r="ES288" s="170"/>
      <c r="ET288" s="170"/>
      <c r="EU288" s="170"/>
      <c r="EV288" s="170"/>
      <c r="EW288" s="170"/>
      <c r="EX288" s="170"/>
      <c r="EY288" s="170"/>
      <c r="EZ288" s="170"/>
      <c r="FA288" s="170"/>
      <c r="FB288" s="170"/>
      <c r="FC288" s="170"/>
      <c r="FD288" s="170"/>
      <c r="FE288" s="170"/>
      <c r="FF288" s="170"/>
      <c r="FG288" s="170"/>
      <c r="FH288" s="170"/>
      <c r="FI288" s="170"/>
      <c r="FJ288" s="170"/>
      <c r="FK288" s="170"/>
      <c r="FL288" s="170"/>
      <c r="FM288" s="170"/>
      <c r="FN288" s="170"/>
      <c r="FO288" s="170"/>
      <c r="FP288" s="170"/>
      <c r="FQ288" s="170"/>
      <c r="FR288" s="170"/>
      <c r="FS288" s="170"/>
      <c r="FT288" s="170"/>
      <c r="FU288" s="170"/>
      <c r="FV288" s="170"/>
      <c r="FW288" s="170"/>
      <c r="FX288" s="170"/>
      <c r="FY288" s="170"/>
      <c r="FZ288" s="170"/>
      <c r="GA288" s="170"/>
      <c r="GB288" s="170"/>
      <c r="GC288" s="170"/>
      <c r="GD288" s="170"/>
      <c r="GE288" s="170"/>
      <c r="GF288" s="170"/>
      <c r="GG288" s="170"/>
      <c r="GH288" s="170"/>
      <c r="GI288" s="170"/>
      <c r="GJ288" s="170"/>
      <c r="GK288" s="170"/>
      <c r="GL288" s="170"/>
      <c r="GM288" s="170"/>
      <c r="GN288" s="170"/>
      <c r="GO288" s="170"/>
      <c r="GP288" s="170"/>
      <c r="GQ288" s="170"/>
      <c r="GR288" s="170"/>
      <c r="GS288" s="170"/>
      <c r="GT288" s="170"/>
      <c r="GU288" s="170"/>
      <c r="GV288" s="170"/>
      <c r="GW288" s="170"/>
      <c r="GX288" s="170"/>
      <c r="GY288" s="170"/>
      <c r="GZ288" s="170"/>
      <c r="HA288" s="170"/>
      <c r="HB288" s="170"/>
      <c r="HC288" s="170"/>
      <c r="HD288" s="170"/>
      <c r="HE288" s="170"/>
      <c r="HF288" s="170"/>
      <c r="HG288" s="170"/>
      <c r="HH288" s="170"/>
      <c r="HI288" s="170"/>
      <c r="HJ288" s="170"/>
      <c r="HK288" s="170"/>
      <c r="HL288" s="170"/>
      <c r="HM288" s="170"/>
      <c r="HN288" s="170"/>
      <c r="HO288" s="170"/>
      <c r="HP288" s="170"/>
      <c r="HQ288" s="170"/>
      <c r="HR288" s="170"/>
      <c r="HS288" s="170"/>
      <c r="HT288" s="170"/>
      <c r="HU288" s="170"/>
      <c r="HV288" s="170"/>
      <c r="HW288" s="170"/>
      <c r="HX288" s="170"/>
      <c r="HY288" s="170"/>
      <c r="HZ288" s="170"/>
      <c r="IA288" s="170"/>
      <c r="IB288" s="170"/>
      <c r="IC288" s="170"/>
      <c r="ID288" s="170"/>
      <c r="IE288" s="170"/>
      <c r="IF288" s="170"/>
      <c r="IG288" s="170"/>
      <c r="IH288" s="170"/>
      <c r="II288" s="170"/>
      <c r="IJ288" s="170"/>
      <c r="IK288" s="170"/>
      <c r="IL288" s="170"/>
      <c r="IM288" s="170"/>
      <c r="IN288" s="170"/>
      <c r="IO288" s="170"/>
      <c r="IP288" s="170"/>
      <c r="IQ288" s="170"/>
      <c r="IR288" s="170"/>
      <c r="IS288" s="170"/>
      <c r="IT288" s="170"/>
      <c r="IU288" s="170"/>
      <c r="IV288" s="170"/>
      <c r="IW288" s="170"/>
      <c r="IX288" s="170"/>
      <c r="IY288" s="170"/>
      <c r="IZ288" s="170"/>
      <c r="JA288" s="170"/>
      <c r="JB288" s="170"/>
      <c r="JC288" s="170"/>
      <c r="JD288" s="170"/>
      <c r="JE288" s="170"/>
      <c r="JF288" s="170"/>
      <c r="JG288" s="170"/>
      <c r="JH288" s="170"/>
      <c r="JI288" s="170"/>
      <c r="JJ288" s="170"/>
      <c r="JK288" s="170"/>
      <c r="JL288" s="170"/>
      <c r="JM288" s="170"/>
      <c r="JN288" s="170"/>
      <c r="JO288" s="170"/>
      <c r="JP288" s="170"/>
      <c r="JQ288" s="170"/>
      <c r="JR288" s="170"/>
      <c r="JS288" s="170"/>
      <c r="JT288" s="170"/>
      <c r="JU288" s="170"/>
      <c r="JV288" s="170"/>
      <c r="JW288" s="170"/>
      <c r="JX288" s="170"/>
      <c r="JY288" s="170"/>
      <c r="JZ288" s="170"/>
      <c r="KA288" s="170"/>
      <c r="KB288" s="170"/>
      <c r="KC288" s="170"/>
      <c r="KD288" s="170"/>
      <c r="KE288" s="170"/>
      <c r="KF288" s="170"/>
      <c r="KG288" s="170"/>
      <c r="KH288" s="170"/>
      <c r="KI288" s="170"/>
      <c r="KJ288" s="170"/>
      <c r="KK288" s="170"/>
      <c r="KL288" s="170"/>
      <c r="KM288" s="170"/>
      <c r="KN288" s="170"/>
      <c r="KO288" s="170"/>
      <c r="KP288" s="170"/>
      <c r="KQ288" s="170"/>
      <c r="KR288" s="170"/>
      <c r="KS288" s="170"/>
      <c r="KT288" s="170"/>
      <c r="KU288" s="170"/>
      <c r="KV288" s="170"/>
      <c r="KW288" s="170"/>
      <c r="KX288" s="170"/>
      <c r="KY288" s="170"/>
      <c r="KZ288" s="170"/>
      <c r="LA288" s="170"/>
      <c r="LB288" s="170"/>
      <c r="LC288" s="170"/>
      <c r="LD288" s="170"/>
      <c r="LE288" s="170"/>
      <c r="LF288" s="170"/>
      <c r="LG288" s="170"/>
      <c r="LH288" s="170"/>
      <c r="LI288" s="170"/>
      <c r="LJ288" s="170"/>
      <c r="LK288" s="170"/>
      <c r="LL288" s="170"/>
      <c r="LM288" s="170"/>
      <c r="LN288" s="170"/>
      <c r="LO288" s="170"/>
      <c r="LP288" s="170"/>
      <c r="LQ288" s="170"/>
      <c r="LR288" s="170"/>
      <c r="LS288" s="170"/>
      <c r="LT288" s="170"/>
      <c r="LU288" s="170"/>
      <c r="LV288" s="170"/>
      <c r="LW288" s="170"/>
      <c r="LX288" s="170"/>
      <c r="LY288" s="170"/>
      <c r="LZ288" s="170"/>
      <c r="MA288" s="170"/>
      <c r="MB288" s="170"/>
      <c r="MC288" s="170"/>
      <c r="MD288" s="170"/>
      <c r="ME288" s="170"/>
      <c r="MF288" s="170"/>
      <c r="MG288" s="170"/>
      <c r="MH288" s="170"/>
      <c r="MI288" s="170"/>
      <c r="MJ288" s="170"/>
      <c r="MK288" s="170"/>
      <c r="ML288" s="170"/>
      <c r="MM288" s="170"/>
      <c r="MN288" s="170"/>
      <c r="MO288" s="170"/>
      <c r="MP288" s="170"/>
      <c r="MQ288" s="170"/>
      <c r="MR288" s="170"/>
      <c r="MS288" s="170"/>
      <c r="MT288" s="170"/>
      <c r="MU288" s="170"/>
      <c r="MV288" s="170"/>
      <c r="MW288" s="170"/>
      <c r="MX288" s="170"/>
      <c r="MY288" s="170"/>
      <c r="MZ288" s="170"/>
      <c r="NA288" s="170"/>
      <c r="NB288" s="170"/>
      <c r="NC288" s="170"/>
      <c r="ND288" s="170"/>
      <c r="NE288" s="170"/>
      <c r="NF288" s="170"/>
      <c r="NG288" s="170"/>
      <c r="NH288" s="170"/>
      <c r="NI288" s="170"/>
      <c r="NJ288" s="170"/>
      <c r="NK288" s="170"/>
      <c r="NL288" s="170"/>
      <c r="NM288" s="170"/>
      <c r="NN288" s="170"/>
      <c r="NO288" s="170"/>
      <c r="NP288" s="170"/>
      <c r="NQ288" s="170"/>
      <c r="NR288" s="170"/>
      <c r="NS288" s="170"/>
      <c r="NT288" s="170"/>
      <c r="NU288" s="170"/>
      <c r="NV288" s="170"/>
      <c r="NW288" s="170"/>
      <c r="NX288" s="170"/>
      <c r="NY288" s="170"/>
      <c r="NZ288" s="170"/>
      <c r="OA288" s="170"/>
      <c r="OB288" s="170"/>
      <c r="OC288" s="170"/>
      <c r="OD288" s="170"/>
      <c r="OE288" s="170"/>
      <c r="OF288" s="170"/>
      <c r="OG288" s="170"/>
      <c r="OH288" s="170"/>
      <c r="OI288" s="170"/>
      <c r="OJ288" s="170"/>
      <c r="OK288" s="170"/>
      <c r="OL288" s="170"/>
      <c r="OM288" s="170"/>
      <c r="ON288" s="170"/>
      <c r="OO288" s="170"/>
      <c r="OP288" s="170"/>
      <c r="OQ288" s="170"/>
      <c r="OR288" s="170"/>
      <c r="OS288" s="170"/>
      <c r="OT288" s="170"/>
      <c r="OU288" s="170"/>
      <c r="OV288" s="170"/>
      <c r="OW288" s="170"/>
      <c r="OX288" s="170"/>
      <c r="OY288" s="170"/>
      <c r="OZ288" s="170"/>
      <c r="PA288" s="170"/>
      <c r="PB288" s="170"/>
      <c r="PC288" s="170"/>
      <c r="PD288" s="170"/>
      <c r="PE288" s="170"/>
      <c r="PF288" s="170"/>
      <c r="PG288" s="170"/>
      <c r="PH288" s="170"/>
      <c r="PI288" s="170"/>
      <c r="PJ288" s="170"/>
      <c r="PK288" s="170"/>
      <c r="PL288" s="170"/>
      <c r="PM288" s="170"/>
      <c r="PN288" s="170"/>
      <c r="PO288" s="170"/>
      <c r="PP288" s="170"/>
      <c r="PQ288" s="170"/>
      <c r="PR288" s="170"/>
      <c r="PS288" s="170"/>
      <c r="PT288" s="170"/>
      <c r="PU288" s="170"/>
      <c r="PV288" s="170"/>
      <c r="PW288" s="170"/>
      <c r="PX288" s="170"/>
      <c r="PY288" s="170"/>
      <c r="PZ288" s="170"/>
      <c r="QA288" s="170"/>
      <c r="QB288" s="170"/>
      <c r="QC288" s="170"/>
      <c r="QD288" s="170"/>
      <c r="QE288" s="170"/>
      <c r="QF288" s="170"/>
      <c r="QG288" s="170"/>
      <c r="QH288" s="170"/>
      <c r="QI288" s="170"/>
      <c r="QJ288" s="170"/>
      <c r="QK288" s="170"/>
      <c r="QL288" s="170"/>
      <c r="QM288" s="170"/>
      <c r="QN288" s="170"/>
      <c r="QO288" s="170"/>
      <c r="QP288" s="170"/>
      <c r="QQ288" s="170"/>
      <c r="QR288" s="170"/>
      <c r="QS288" s="170"/>
      <c r="QT288" s="170"/>
      <c r="QU288" s="170"/>
      <c r="QV288" s="170"/>
      <c r="QW288" s="170"/>
      <c r="QX288" s="170"/>
      <c r="QY288" s="170"/>
      <c r="QZ288" s="170"/>
      <c r="RA288" s="170"/>
      <c r="RB288" s="170"/>
      <c r="RC288" s="170"/>
      <c r="RD288" s="170"/>
      <c r="RE288" s="170"/>
      <c r="RF288" s="170"/>
      <c r="RG288" s="170"/>
      <c r="RH288" s="170"/>
      <c r="RI288" s="170"/>
      <c r="RJ288" s="170"/>
      <c r="RK288" s="170"/>
      <c r="RL288" s="170"/>
      <c r="RM288" s="170"/>
      <c r="RN288" s="170"/>
      <c r="RO288" s="170"/>
      <c r="RP288" s="170"/>
      <c r="RQ288" s="170"/>
      <c r="RR288" s="170"/>
      <c r="RS288" s="170"/>
      <c r="RT288" s="170"/>
      <c r="RU288" s="170"/>
      <c r="RV288" s="170"/>
      <c r="RW288" s="170"/>
      <c r="RX288" s="170"/>
      <c r="RY288" s="170"/>
      <c r="RZ288" s="170"/>
      <c r="SA288" s="170"/>
      <c r="SB288" s="170"/>
      <c r="SC288" s="170"/>
      <c r="SD288" s="170"/>
      <c r="SE288" s="170"/>
      <c r="SF288" s="170"/>
      <c r="SG288" s="170"/>
      <c r="SH288" s="170"/>
      <c r="SI288" s="170"/>
      <c r="SJ288" s="170"/>
      <c r="SK288" s="170"/>
      <c r="SL288" s="170"/>
      <c r="SM288" s="170"/>
      <c r="SN288" s="170"/>
      <c r="SO288" s="170"/>
      <c r="SP288" s="170"/>
      <c r="SQ288" s="170"/>
      <c r="SR288" s="170"/>
      <c r="SS288" s="170"/>
      <c r="ST288" s="170"/>
      <c r="SU288" s="170"/>
      <c r="SV288" s="170"/>
      <c r="SW288" s="170"/>
      <c r="SX288" s="170"/>
      <c r="SY288" s="170"/>
      <c r="SZ288" s="170"/>
      <c r="TA288" s="170"/>
      <c r="TB288" s="170"/>
      <c r="TC288" s="170"/>
      <c r="TD288" s="170"/>
      <c r="TE288" s="170"/>
      <c r="TF288" s="170"/>
      <c r="TG288" s="170"/>
      <c r="TH288" s="170"/>
      <c r="TI288" s="170"/>
      <c r="TJ288" s="170"/>
      <c r="TK288" s="170"/>
      <c r="TL288" s="170"/>
      <c r="TM288" s="170"/>
      <c r="TN288" s="170"/>
      <c r="TO288" s="170"/>
      <c r="TP288" s="170"/>
      <c r="TQ288" s="170"/>
      <c r="TR288" s="170"/>
      <c r="TS288" s="170"/>
      <c r="TT288" s="170"/>
      <c r="TU288" s="170"/>
      <c r="TV288" s="170"/>
      <c r="TW288" s="170"/>
      <c r="TX288" s="170"/>
      <c r="TY288" s="170"/>
      <c r="TZ288" s="170"/>
      <c r="UA288" s="170"/>
      <c r="UB288" s="170"/>
      <c r="UC288" s="170"/>
      <c r="UD288" s="170"/>
      <c r="UE288" s="170"/>
      <c r="UF288" s="170"/>
      <c r="UG288" s="170"/>
      <c r="UH288" s="170"/>
      <c r="UI288" s="170"/>
      <c r="UJ288" s="170"/>
      <c r="UK288" s="170"/>
      <c r="UL288" s="170"/>
      <c r="UM288" s="170"/>
      <c r="UN288" s="170"/>
      <c r="UO288" s="170"/>
      <c r="UP288" s="170"/>
      <c r="UQ288" s="170"/>
      <c r="UR288" s="170"/>
      <c r="US288" s="170"/>
      <c r="UT288" s="170"/>
      <c r="UU288" s="170"/>
      <c r="UV288" s="170"/>
      <c r="UW288" s="170"/>
      <c r="UX288" s="170"/>
      <c r="UY288" s="170"/>
      <c r="UZ288" s="170"/>
      <c r="VA288" s="170"/>
      <c r="VB288" s="170"/>
      <c r="VC288" s="170"/>
      <c r="VD288" s="170"/>
      <c r="VE288" s="170"/>
      <c r="VF288" s="170"/>
      <c r="VG288" s="170"/>
      <c r="VH288" s="170"/>
      <c r="VI288" s="170"/>
      <c r="VJ288" s="170"/>
      <c r="VK288" s="170"/>
      <c r="VL288" s="170"/>
      <c r="VM288" s="170"/>
      <c r="VN288" s="170"/>
      <c r="VO288" s="170"/>
      <c r="VP288" s="170"/>
      <c r="VQ288" s="170"/>
      <c r="VR288" s="170"/>
      <c r="VS288" s="170"/>
      <c r="VT288" s="170"/>
      <c r="VU288" s="170"/>
      <c r="VV288" s="170"/>
      <c r="VW288" s="170"/>
      <c r="VX288" s="170"/>
      <c r="VY288" s="170"/>
      <c r="VZ288" s="170"/>
      <c r="WA288" s="170"/>
      <c r="WB288" s="170"/>
      <c r="WC288" s="170"/>
      <c r="WD288" s="170"/>
      <c r="WE288" s="170"/>
      <c r="WF288" s="170"/>
      <c r="WG288" s="170"/>
      <c r="WH288" s="170"/>
      <c r="WI288" s="170"/>
      <c r="WJ288" s="170"/>
      <c r="WK288" s="170"/>
      <c r="WL288" s="170"/>
      <c r="WM288" s="170"/>
      <c r="WN288" s="170"/>
      <c r="WO288" s="170"/>
      <c r="WP288" s="170"/>
      <c r="WQ288" s="170"/>
      <c r="WR288" s="170"/>
      <c r="WS288" s="170"/>
      <c r="WT288" s="170"/>
      <c r="WU288" s="170"/>
      <c r="WV288" s="170"/>
      <c r="WW288" s="170"/>
      <c r="WX288" s="170"/>
      <c r="WY288" s="170"/>
      <c r="WZ288" s="170"/>
      <c r="XA288" s="170"/>
      <c r="XB288" s="170"/>
      <c r="XC288" s="170"/>
      <c r="XD288" s="170"/>
      <c r="XE288" s="170"/>
      <c r="XF288" s="170"/>
      <c r="XG288" s="170"/>
      <c r="XH288" s="170"/>
      <c r="XI288" s="170"/>
      <c r="XJ288" s="170"/>
      <c r="XK288" s="170"/>
      <c r="XL288" s="170"/>
      <c r="XM288" s="170"/>
      <c r="XN288" s="170"/>
      <c r="XO288" s="170"/>
      <c r="XP288" s="170"/>
      <c r="XQ288" s="170"/>
      <c r="XR288" s="170"/>
      <c r="XS288" s="170"/>
      <c r="XT288" s="170"/>
      <c r="XU288" s="170"/>
      <c r="XV288" s="170"/>
      <c r="XW288" s="170"/>
      <c r="XX288" s="170"/>
      <c r="XY288" s="170"/>
      <c r="XZ288" s="170"/>
      <c r="YA288" s="170"/>
      <c r="YB288" s="170"/>
      <c r="YC288" s="170"/>
      <c r="YD288" s="170"/>
      <c r="YE288" s="170"/>
      <c r="YF288" s="170"/>
      <c r="YG288" s="170"/>
      <c r="YH288" s="170"/>
      <c r="YI288" s="170"/>
      <c r="YJ288" s="170"/>
      <c r="YK288" s="170"/>
      <c r="YL288" s="170"/>
      <c r="YM288" s="170"/>
      <c r="YN288" s="170"/>
      <c r="YO288" s="170"/>
      <c r="YP288" s="170"/>
      <c r="YQ288" s="170"/>
      <c r="YR288" s="170"/>
      <c r="YS288" s="170"/>
      <c r="YT288" s="170"/>
      <c r="YU288" s="170"/>
      <c r="YV288" s="170"/>
      <c r="YW288" s="170"/>
      <c r="YX288" s="170"/>
      <c r="YY288" s="170"/>
      <c r="YZ288" s="170"/>
      <c r="ZA288" s="170"/>
      <c r="ZB288" s="170"/>
      <c r="ZC288" s="170"/>
      <c r="ZD288" s="170"/>
      <c r="ZE288" s="170"/>
      <c r="ZF288" s="170"/>
      <c r="ZG288" s="170"/>
      <c r="ZH288" s="170"/>
      <c r="ZI288" s="170"/>
      <c r="ZJ288" s="170"/>
      <c r="ZK288" s="170"/>
      <c r="ZL288" s="170"/>
      <c r="ZM288" s="170"/>
      <c r="ZN288" s="170"/>
      <c r="ZO288" s="170"/>
      <c r="ZP288" s="170"/>
      <c r="ZQ288" s="170"/>
      <c r="ZR288" s="170"/>
      <c r="ZS288" s="170"/>
      <c r="ZT288" s="170"/>
      <c r="ZU288" s="170"/>
      <c r="ZV288" s="170"/>
      <c r="ZW288" s="170"/>
      <c r="ZX288" s="170"/>
      <c r="ZY288" s="170"/>
      <c r="ZZ288" s="170"/>
      <c r="AAA288" s="170"/>
      <c r="AAB288" s="170"/>
      <c r="AAC288" s="170"/>
      <c r="AAD288" s="170"/>
      <c r="AAE288" s="170"/>
      <c r="AAF288" s="170"/>
      <c r="AAG288" s="170"/>
      <c r="AAH288" s="170"/>
      <c r="AAI288" s="170"/>
      <c r="AAJ288" s="170"/>
      <c r="AAK288" s="170"/>
      <c r="AAL288" s="170"/>
      <c r="AAM288" s="170"/>
      <c r="AAN288" s="170"/>
      <c r="AAO288" s="170"/>
      <c r="AAP288" s="170"/>
      <c r="AAQ288" s="170"/>
      <c r="AAR288" s="170"/>
      <c r="AAS288" s="170"/>
      <c r="AAT288" s="170"/>
      <c r="AAU288" s="170"/>
      <c r="AAV288" s="170"/>
      <c r="AAW288" s="170"/>
      <c r="AAX288" s="170"/>
      <c r="AAY288" s="170"/>
      <c r="AAZ288" s="170"/>
      <c r="ABA288" s="170"/>
      <c r="ABB288" s="170"/>
      <c r="ABC288" s="170"/>
      <c r="ABD288" s="170"/>
      <c r="ABE288" s="170"/>
      <c r="ABF288" s="170"/>
      <c r="ABG288" s="170"/>
      <c r="ABH288" s="170"/>
      <c r="ABI288" s="170"/>
      <c r="ABJ288" s="170"/>
      <c r="ABK288" s="170"/>
      <c r="ABL288" s="170"/>
      <c r="ABM288" s="170"/>
      <c r="ABN288" s="170"/>
      <c r="ABO288" s="170"/>
      <c r="ABP288" s="170"/>
      <c r="ABQ288" s="170"/>
      <c r="ABR288" s="170"/>
      <c r="ABS288" s="170"/>
      <c r="ABT288" s="170"/>
      <c r="ABU288" s="170"/>
      <c r="ABV288" s="170"/>
      <c r="ABW288" s="170"/>
      <c r="ABX288" s="170"/>
      <c r="ABY288" s="170"/>
      <c r="ABZ288" s="170"/>
      <c r="ACA288" s="170"/>
      <c r="ACB288" s="170"/>
      <c r="ACC288" s="170"/>
      <c r="ACD288" s="170"/>
      <c r="ACE288" s="170"/>
      <c r="ACF288" s="170"/>
      <c r="ACG288" s="170"/>
      <c r="ACH288" s="170"/>
      <c r="ACI288" s="170"/>
      <c r="ACJ288" s="170"/>
      <c r="ACK288" s="170"/>
      <c r="ACL288" s="170"/>
      <c r="ACM288" s="170"/>
      <c r="ACN288" s="170"/>
      <c r="ACO288" s="170"/>
      <c r="ACP288" s="170"/>
      <c r="ACQ288" s="170"/>
      <c r="ACR288" s="170"/>
      <c r="ACS288" s="170"/>
      <c r="ACT288" s="170"/>
      <c r="ACU288" s="170"/>
      <c r="ACV288" s="170"/>
      <c r="ACW288" s="170"/>
      <c r="ACX288" s="170"/>
      <c r="ACY288" s="170"/>
      <c r="ACZ288" s="170"/>
      <c r="ADA288" s="170"/>
      <c r="ADB288" s="170"/>
      <c r="ADC288" s="170"/>
      <c r="ADD288" s="170"/>
      <c r="ADE288" s="170"/>
      <c r="ADF288" s="170"/>
      <c r="ADG288" s="170"/>
      <c r="ADH288" s="170"/>
      <c r="ADI288" s="170"/>
      <c r="ADJ288" s="170"/>
      <c r="ADK288" s="170"/>
      <c r="ADL288" s="170"/>
      <c r="ADM288" s="170"/>
      <c r="ADN288" s="170"/>
      <c r="ADO288" s="170"/>
      <c r="ADP288" s="170"/>
      <c r="ADQ288" s="170"/>
      <c r="ADR288" s="170"/>
      <c r="ADS288" s="170"/>
      <c r="ADT288" s="170"/>
      <c r="ADU288" s="170"/>
      <c r="ADV288" s="170"/>
      <c r="ADW288" s="170"/>
      <c r="ADX288" s="170"/>
      <c r="ADY288" s="170"/>
      <c r="ADZ288" s="170"/>
      <c r="AEA288" s="170"/>
      <c r="AEB288" s="170"/>
      <c r="AEC288" s="170"/>
      <c r="AED288" s="170"/>
      <c r="AEE288" s="170"/>
      <c r="AEF288" s="170"/>
      <c r="AEG288" s="170"/>
      <c r="AEH288" s="170"/>
      <c r="AEI288" s="170"/>
      <c r="AEJ288" s="170"/>
      <c r="AEK288" s="170"/>
      <c r="AEL288" s="170"/>
      <c r="AEM288" s="170"/>
      <c r="AEN288" s="170"/>
      <c r="AEO288" s="170"/>
      <c r="AEP288" s="170"/>
      <c r="AEQ288" s="170"/>
      <c r="AER288" s="170"/>
      <c r="AES288" s="170"/>
      <c r="AET288" s="170"/>
      <c r="AEU288" s="170"/>
      <c r="AEV288" s="170"/>
      <c r="AEW288" s="170"/>
      <c r="AEX288" s="170"/>
      <c r="AEY288" s="170"/>
      <c r="AEZ288" s="170"/>
      <c r="AFA288" s="170"/>
      <c r="AFB288" s="170"/>
      <c r="AFC288" s="170"/>
      <c r="AFD288" s="170"/>
      <c r="AFE288" s="170"/>
      <c r="AFF288" s="170"/>
      <c r="AFG288" s="170"/>
      <c r="AFH288" s="170"/>
      <c r="AFI288" s="170"/>
      <c r="AFJ288" s="170"/>
      <c r="AFK288" s="170"/>
      <c r="AFL288" s="170"/>
      <c r="AFM288" s="170"/>
      <c r="AFN288" s="170"/>
      <c r="AFO288" s="170"/>
      <c r="AFP288" s="170"/>
      <c r="AFQ288" s="170"/>
      <c r="AFR288" s="170"/>
      <c r="AFS288" s="170"/>
      <c r="AFT288" s="170"/>
      <c r="AFU288" s="170"/>
      <c r="AFV288" s="170"/>
      <c r="AFW288" s="170"/>
      <c r="AFX288" s="170"/>
      <c r="AFY288" s="170"/>
      <c r="AFZ288" s="170"/>
      <c r="AGA288" s="170"/>
      <c r="AGB288" s="170"/>
      <c r="AGC288" s="170"/>
      <c r="AGD288" s="170"/>
      <c r="AGE288" s="170"/>
      <c r="AGF288" s="170"/>
      <c r="AGG288" s="170"/>
      <c r="AGH288" s="170"/>
      <c r="AGI288" s="170"/>
      <c r="AGJ288" s="170"/>
      <c r="AGK288" s="170"/>
      <c r="AGL288" s="170"/>
      <c r="AGM288" s="170"/>
      <c r="AGN288" s="170"/>
      <c r="AGO288" s="170"/>
      <c r="AGP288" s="170"/>
      <c r="AGQ288" s="170"/>
      <c r="AGR288" s="170"/>
      <c r="AGS288" s="170"/>
      <c r="AGT288" s="170"/>
      <c r="AGU288" s="170"/>
      <c r="AGV288" s="170"/>
      <c r="AGW288" s="170"/>
      <c r="AGX288" s="170"/>
      <c r="AGY288" s="170"/>
      <c r="AGZ288" s="170"/>
      <c r="AHA288" s="170"/>
      <c r="AHB288" s="170"/>
      <c r="AHC288" s="170"/>
      <c r="AHD288" s="170"/>
      <c r="AHE288" s="170"/>
      <c r="AHF288" s="170"/>
      <c r="AHG288" s="170"/>
      <c r="AHH288" s="170"/>
      <c r="AHI288" s="170"/>
      <c r="AHJ288" s="170"/>
      <c r="AHK288" s="170"/>
      <c r="AHL288" s="170"/>
      <c r="AHM288" s="170"/>
      <c r="AHN288" s="170"/>
      <c r="AHO288" s="170"/>
      <c r="AHP288" s="170"/>
      <c r="AHQ288" s="170"/>
      <c r="AHR288" s="170"/>
      <c r="AHS288" s="170"/>
      <c r="AHT288" s="170"/>
      <c r="AHU288" s="170"/>
      <c r="AHV288" s="170"/>
      <c r="AHW288" s="170"/>
      <c r="AHX288" s="170"/>
      <c r="AHY288" s="170"/>
      <c r="AHZ288" s="170"/>
      <c r="AIA288" s="170"/>
      <c r="AIB288" s="170"/>
      <c r="AIC288" s="170"/>
      <c r="AID288" s="170"/>
      <c r="AIE288" s="170"/>
      <c r="AIF288" s="170"/>
      <c r="AIG288" s="170"/>
      <c r="AIH288" s="170"/>
      <c r="AII288" s="170"/>
      <c r="AIJ288" s="170"/>
      <c r="AIK288" s="170"/>
      <c r="AIL288" s="170"/>
      <c r="AIM288" s="170"/>
      <c r="AIN288" s="170"/>
      <c r="AIO288" s="170"/>
      <c r="AIP288" s="170"/>
      <c r="AIQ288" s="170"/>
      <c r="AIR288" s="170"/>
      <c r="AIS288" s="170"/>
      <c r="AIT288" s="170"/>
      <c r="AIU288" s="170"/>
      <c r="AIV288" s="170"/>
      <c r="AIW288" s="170"/>
      <c r="AIX288" s="170"/>
      <c r="AIY288" s="170"/>
      <c r="AIZ288" s="170"/>
      <c r="AJA288" s="170"/>
      <c r="AJB288" s="170"/>
      <c r="AJC288" s="170"/>
      <c r="AJD288" s="170"/>
      <c r="AJE288" s="170"/>
      <c r="AJF288" s="170"/>
      <c r="AJG288" s="170"/>
      <c r="AJH288" s="170"/>
      <c r="AJI288" s="170"/>
      <c r="AJJ288" s="170"/>
      <c r="AJK288" s="170"/>
      <c r="AJL288" s="170"/>
      <c r="AJM288" s="170"/>
      <c r="AJN288" s="170"/>
      <c r="AJO288" s="170"/>
      <c r="AJP288" s="170"/>
      <c r="AJQ288" s="170"/>
      <c r="AJR288" s="170"/>
      <c r="AJS288" s="170"/>
      <c r="AJT288" s="170"/>
      <c r="AJU288" s="170"/>
      <c r="AJV288" s="170"/>
      <c r="AJW288" s="170"/>
      <c r="AJX288" s="170"/>
      <c r="AJY288" s="170"/>
      <c r="AJZ288" s="170"/>
      <c r="AKA288" s="170"/>
      <c r="AKB288" s="170"/>
      <c r="AKC288" s="170"/>
      <c r="AKD288" s="170"/>
      <c r="AKE288" s="170"/>
      <c r="AKF288" s="170"/>
      <c r="AKG288" s="170"/>
      <c r="AKH288" s="170"/>
      <c r="AKI288" s="170"/>
      <c r="AKJ288" s="170"/>
      <c r="AKK288" s="170"/>
      <c r="AKL288" s="170"/>
      <c r="AKM288" s="170"/>
      <c r="AKN288" s="170"/>
      <c r="AKO288" s="170"/>
      <c r="AKP288" s="170"/>
      <c r="AKQ288" s="170"/>
      <c r="AKR288" s="170"/>
      <c r="AKS288" s="170"/>
      <c r="AKT288" s="170"/>
      <c r="AKU288" s="170"/>
      <c r="AKV288" s="170"/>
      <c r="AKW288" s="170"/>
      <c r="AKX288" s="170"/>
      <c r="AKY288" s="170"/>
      <c r="AKZ288" s="170"/>
      <c r="ALA288" s="170"/>
      <c r="ALB288" s="170"/>
      <c r="ALC288" s="170"/>
      <c r="ALD288" s="170"/>
      <c r="ALE288" s="170"/>
      <c r="ALF288" s="170"/>
      <c r="ALG288" s="170"/>
      <c r="ALH288" s="170"/>
      <c r="ALI288" s="170"/>
      <c r="ALJ288" s="170"/>
      <c r="ALK288" s="170"/>
      <c r="ALL288" s="170"/>
      <c r="ALM288" s="170"/>
      <c r="ALN288" s="170"/>
      <c r="ALO288" s="170"/>
      <c r="ALP288" s="170"/>
      <c r="ALQ288" s="170"/>
      <c r="ALR288" s="170"/>
      <c r="ALS288" s="170"/>
      <c r="ALT288" s="170"/>
      <c r="ALU288" s="170"/>
      <c r="ALV288" s="170"/>
      <c r="ALW288" s="170"/>
      <c r="ALX288" s="170"/>
      <c r="ALY288" s="170"/>
      <c r="ALZ288" s="170"/>
      <c r="AMA288" s="170"/>
      <c r="AMB288" s="170"/>
      <c r="AMC288" s="170"/>
      <c r="AMD288" s="170"/>
      <c r="AME288" s="170"/>
      <c r="AMF288" s="170"/>
      <c r="AMG288" s="170"/>
      <c r="AMH288" s="170"/>
      <c r="AMI288" s="170"/>
      <c r="AMJ288" s="170"/>
    </row>
    <row r="289" spans="1:1024" ht="12.75" customHeight="1" x14ac:dyDescent="0.25">
      <c r="A289" s="444" t="s">
        <v>989</v>
      </c>
      <c r="B289" s="257">
        <v>289</v>
      </c>
      <c r="C289" s="401" t="s">
        <v>990</v>
      </c>
      <c r="D289" s="445" t="s">
        <v>991</v>
      </c>
      <c r="E289" s="286"/>
      <c r="F289" s="291"/>
      <c r="G289" s="280"/>
      <c r="H289" s="280"/>
      <c r="I289" s="492" t="s">
        <v>750</v>
      </c>
      <c r="J289" s="292"/>
      <c r="K289" s="293"/>
      <c r="L289" s="293"/>
      <c r="M289" s="293"/>
      <c r="N289" s="293"/>
      <c r="O289" s="293"/>
      <c r="P289" s="293"/>
      <c r="Q289" s="293"/>
      <c r="R289" s="293"/>
      <c r="S289" s="293"/>
      <c r="T289" s="293"/>
      <c r="U289" s="293"/>
      <c r="V289" s="293"/>
      <c r="W289" s="283">
        <f t="shared" si="113"/>
        <v>100</v>
      </c>
      <c r="X289" s="283">
        <f t="shared" si="125"/>
        <v>100</v>
      </c>
      <c r="Y289" s="283">
        <f t="shared" ref="Y289:Y320" si="132">IF(OR(P289=335,P289=336),20,100)</f>
        <v>100</v>
      </c>
      <c r="Z289" s="283">
        <f t="shared" si="114"/>
        <v>100</v>
      </c>
      <c r="AA289" s="283">
        <f t="shared" si="115"/>
        <v>100</v>
      </c>
      <c r="AB289" s="287">
        <f t="shared" si="116"/>
        <v>100</v>
      </c>
      <c r="AC289" s="287">
        <f t="shared" si="117"/>
        <v>100</v>
      </c>
      <c r="AD289" s="287">
        <f t="shared" si="118"/>
        <v>100</v>
      </c>
      <c r="AE289" s="284">
        <f t="shared" si="131"/>
        <v>100</v>
      </c>
      <c r="AF289" s="284">
        <f t="shared" si="123"/>
        <v>100</v>
      </c>
      <c r="AG289" s="268">
        <f t="shared" si="127"/>
        <v>100</v>
      </c>
      <c r="AH289" s="268">
        <f t="shared" si="128"/>
        <v>100</v>
      </c>
      <c r="AI289" s="268">
        <f t="shared" si="129"/>
        <v>100</v>
      </c>
      <c r="AJ289" s="268">
        <f t="shared" si="130"/>
        <v>100</v>
      </c>
      <c r="AK289" s="501" t="s">
        <v>750</v>
      </c>
      <c r="AL289" s="286"/>
      <c r="AM289" s="357"/>
      <c r="AN289" s="511"/>
      <c r="AO289" s="357"/>
      <c r="AP289" s="357"/>
      <c r="AQ289" s="286"/>
      <c r="AR289" s="382" t="s">
        <v>24434</v>
      </c>
      <c r="AS289" s="382"/>
      <c r="AT289" s="286"/>
      <c r="AU289" s="286"/>
      <c r="AV289" s="559"/>
      <c r="AW289" s="111"/>
      <c r="AX289" s="111"/>
      <c r="AY289" s="111"/>
      <c r="AZ289" s="111"/>
      <c r="BA289" s="111"/>
      <c r="BB289" s="111"/>
      <c r="BC289" s="111"/>
      <c r="BD289" s="111"/>
      <c r="BE289" s="111"/>
      <c r="BF289" s="111"/>
      <c r="BG289" s="111"/>
      <c r="BH289" s="111"/>
      <c r="BI289" s="111"/>
      <c r="BJ289" s="111"/>
      <c r="BK289" s="111"/>
      <c r="BL289" s="111"/>
      <c r="BM289" s="111"/>
      <c r="BN289" s="111"/>
      <c r="BO289" s="111"/>
      <c r="BP289" s="111"/>
      <c r="BQ289" s="111"/>
      <c r="BR289" s="111"/>
      <c r="BS289" s="111"/>
      <c r="BT289" s="111"/>
      <c r="BU289" s="111"/>
      <c r="BV289" s="111"/>
      <c r="BW289" s="111"/>
      <c r="BX289" s="111"/>
      <c r="BY289" s="111"/>
      <c r="BZ289" s="111"/>
      <c r="CA289" s="111"/>
      <c r="CB289" s="111"/>
      <c r="CC289" s="111"/>
      <c r="CD289" s="111"/>
      <c r="CE289" s="111"/>
      <c r="CF289" s="111"/>
      <c r="CG289" s="111"/>
      <c r="CH289" s="111"/>
      <c r="CI289" s="111"/>
      <c r="CJ289" s="111"/>
      <c r="CK289" s="111"/>
      <c r="CL289" s="111"/>
      <c r="CM289" s="111"/>
      <c r="CN289" s="111"/>
      <c r="CO289" s="111"/>
      <c r="CP289" s="111"/>
      <c r="CQ289" s="111"/>
      <c r="CR289" s="111"/>
      <c r="CS289" s="111"/>
      <c r="CT289" s="111"/>
      <c r="CU289" s="111"/>
      <c r="CV289" s="111"/>
      <c r="CW289" s="111"/>
      <c r="CX289" s="111"/>
      <c r="CY289" s="111"/>
      <c r="CZ289" s="111"/>
      <c r="DA289" s="111"/>
      <c r="DB289" s="111"/>
      <c r="DC289" s="111"/>
      <c r="DD289" s="111"/>
      <c r="DE289" s="111"/>
      <c r="DF289" s="111"/>
      <c r="DG289" s="111"/>
      <c r="DH289" s="111"/>
      <c r="DI289" s="111"/>
      <c r="DJ289" s="111"/>
      <c r="DK289" s="111"/>
      <c r="DL289" s="111"/>
      <c r="DM289" s="111"/>
      <c r="DN289" s="111"/>
      <c r="DO289" s="111"/>
      <c r="DP289" s="111"/>
      <c r="DQ289" s="111"/>
      <c r="DR289" s="111"/>
      <c r="DS289" s="111"/>
      <c r="DT289" s="111"/>
      <c r="DU289" s="111"/>
      <c r="DV289" s="111"/>
      <c r="DW289" s="111"/>
      <c r="DX289" s="111"/>
      <c r="DY289" s="111"/>
      <c r="DZ289" s="111"/>
      <c r="EA289" s="111"/>
      <c r="EB289" s="111"/>
      <c r="EC289" s="111"/>
      <c r="ED289" s="111"/>
      <c r="EE289" s="111"/>
      <c r="EF289" s="111"/>
      <c r="EG289" s="111"/>
      <c r="EH289" s="111"/>
      <c r="EI289" s="111"/>
      <c r="EJ289" s="111"/>
      <c r="EK289" s="111"/>
      <c r="EL289" s="111"/>
      <c r="EM289" s="111"/>
      <c r="EN289" s="111"/>
      <c r="EO289" s="111"/>
      <c r="EP289" s="111"/>
      <c r="EQ289" s="111"/>
      <c r="ER289" s="111"/>
      <c r="ES289" s="111"/>
      <c r="ET289" s="111"/>
      <c r="EU289" s="111"/>
      <c r="EV289" s="111"/>
      <c r="EW289" s="111"/>
      <c r="EX289" s="111"/>
      <c r="EY289" s="111"/>
      <c r="EZ289" s="111"/>
      <c r="FA289" s="111"/>
      <c r="FB289" s="111"/>
      <c r="FC289" s="111"/>
      <c r="FD289" s="111"/>
      <c r="FE289" s="111"/>
      <c r="FF289" s="111"/>
      <c r="FG289" s="111"/>
      <c r="FH289" s="111"/>
      <c r="FI289" s="111"/>
      <c r="FJ289" s="111"/>
      <c r="FK289" s="111"/>
      <c r="FL289" s="111"/>
      <c r="FM289" s="111"/>
      <c r="FN289" s="111"/>
      <c r="FO289" s="111"/>
      <c r="FP289" s="111"/>
      <c r="FQ289" s="111"/>
      <c r="FR289" s="111"/>
      <c r="FS289" s="111"/>
      <c r="FT289" s="111"/>
      <c r="FU289" s="111"/>
      <c r="FV289" s="111"/>
      <c r="FW289" s="111"/>
      <c r="FX289" s="111"/>
      <c r="FY289" s="111"/>
      <c r="FZ289" s="111"/>
      <c r="GA289" s="111"/>
      <c r="GB289" s="111"/>
      <c r="GC289" s="111"/>
      <c r="GD289" s="111"/>
      <c r="GE289" s="111"/>
      <c r="GF289" s="111"/>
      <c r="GG289" s="111"/>
      <c r="GH289" s="111"/>
      <c r="GI289" s="111"/>
      <c r="GJ289" s="111"/>
      <c r="GK289" s="111"/>
      <c r="GL289" s="111"/>
      <c r="GM289" s="111"/>
      <c r="GN289" s="111"/>
      <c r="GO289" s="111"/>
      <c r="GP289" s="111"/>
      <c r="GQ289" s="111"/>
      <c r="GR289" s="111"/>
      <c r="GS289" s="111"/>
      <c r="GT289" s="111"/>
      <c r="GU289" s="111"/>
      <c r="GV289" s="111"/>
      <c r="GW289" s="111"/>
      <c r="GX289" s="111"/>
      <c r="GY289" s="111"/>
      <c r="GZ289" s="111"/>
      <c r="HA289" s="111"/>
      <c r="HB289" s="111"/>
      <c r="HC289" s="111"/>
      <c r="HD289" s="111"/>
      <c r="HE289" s="111"/>
      <c r="HF289" s="111"/>
      <c r="HG289" s="111"/>
      <c r="HH289" s="111"/>
      <c r="HI289" s="111"/>
      <c r="HJ289" s="111"/>
      <c r="HK289" s="111"/>
      <c r="HL289" s="111"/>
      <c r="HM289" s="111"/>
      <c r="HN289" s="111"/>
      <c r="HO289" s="111"/>
      <c r="HP289" s="111"/>
      <c r="HQ289" s="111"/>
      <c r="HR289" s="111"/>
      <c r="HS289" s="111"/>
      <c r="HT289" s="111"/>
      <c r="HU289" s="111"/>
      <c r="HV289" s="111"/>
      <c r="HW289" s="111"/>
      <c r="HX289" s="111"/>
      <c r="HY289" s="111"/>
      <c r="HZ289" s="111"/>
      <c r="IA289" s="111"/>
      <c r="IB289" s="111"/>
      <c r="IC289" s="111"/>
      <c r="ID289" s="111"/>
      <c r="IE289" s="111"/>
      <c r="IF289" s="111"/>
      <c r="IG289" s="111"/>
      <c r="IH289" s="111"/>
      <c r="II289" s="111"/>
      <c r="IJ289" s="111"/>
      <c r="IK289" s="111"/>
      <c r="IL289" s="111"/>
      <c r="IM289" s="111"/>
      <c r="IN289" s="111"/>
      <c r="IO289" s="111"/>
      <c r="IP289" s="111"/>
      <c r="IQ289" s="111"/>
      <c r="IR289" s="111"/>
      <c r="IS289" s="111"/>
      <c r="IT289" s="111"/>
      <c r="IU289" s="111"/>
      <c r="IV289" s="111"/>
      <c r="IW289" s="111"/>
      <c r="IX289" s="111"/>
      <c r="IY289" s="111"/>
      <c r="IZ289" s="111"/>
      <c r="JA289" s="111"/>
      <c r="JB289" s="111"/>
      <c r="JC289" s="111"/>
      <c r="JD289" s="111"/>
      <c r="JE289" s="111"/>
      <c r="JF289" s="111"/>
      <c r="JG289" s="111"/>
      <c r="JH289" s="111"/>
      <c r="JI289" s="111"/>
      <c r="JJ289" s="111"/>
      <c r="JK289" s="111"/>
      <c r="JL289" s="111"/>
      <c r="JM289" s="111"/>
      <c r="JN289" s="111"/>
      <c r="JO289" s="111"/>
      <c r="JP289" s="111"/>
      <c r="JQ289" s="111"/>
      <c r="JR289" s="111"/>
      <c r="JS289" s="111"/>
      <c r="JT289" s="111"/>
      <c r="JU289" s="111"/>
      <c r="JV289" s="111"/>
      <c r="JW289" s="111"/>
      <c r="JX289" s="111"/>
      <c r="JY289" s="111"/>
      <c r="JZ289" s="111"/>
      <c r="KA289" s="111"/>
      <c r="KB289" s="111"/>
      <c r="KC289" s="111"/>
      <c r="KD289" s="111"/>
      <c r="KE289" s="111"/>
      <c r="KF289" s="111"/>
      <c r="KG289" s="111"/>
      <c r="KH289" s="111"/>
      <c r="KI289" s="111"/>
      <c r="KJ289" s="111"/>
      <c r="KK289" s="111"/>
      <c r="KL289" s="111"/>
      <c r="KM289" s="111"/>
      <c r="KN289" s="111"/>
      <c r="KO289" s="111"/>
      <c r="KP289" s="111"/>
      <c r="KQ289" s="111"/>
      <c r="KR289" s="111"/>
      <c r="KS289" s="111"/>
      <c r="KT289" s="111"/>
      <c r="KU289" s="111"/>
      <c r="KV289" s="111"/>
      <c r="KW289" s="111"/>
      <c r="KX289" s="111"/>
      <c r="KY289" s="111"/>
      <c r="KZ289" s="111"/>
      <c r="LA289" s="111"/>
      <c r="LB289" s="111"/>
      <c r="LC289" s="111"/>
      <c r="LD289" s="111"/>
      <c r="LE289" s="111"/>
      <c r="LF289" s="111"/>
      <c r="LG289" s="111"/>
      <c r="LH289" s="111"/>
      <c r="LI289" s="111"/>
      <c r="LJ289" s="111"/>
      <c r="LK289" s="111"/>
      <c r="LL289" s="111"/>
      <c r="LM289" s="111"/>
      <c r="LN289" s="111"/>
      <c r="LO289" s="111"/>
      <c r="LP289" s="111"/>
      <c r="LQ289" s="111"/>
      <c r="LR289" s="111"/>
      <c r="LS289" s="111"/>
      <c r="LT289" s="111"/>
      <c r="LU289" s="111"/>
      <c r="LV289" s="111"/>
      <c r="LW289" s="111"/>
      <c r="LX289" s="111"/>
      <c r="LY289" s="111"/>
      <c r="LZ289" s="111"/>
      <c r="MA289" s="111"/>
      <c r="MB289" s="111"/>
      <c r="MC289" s="111"/>
      <c r="MD289" s="111"/>
      <c r="ME289" s="111"/>
      <c r="MF289" s="111"/>
      <c r="MG289" s="111"/>
      <c r="MH289" s="111"/>
      <c r="MI289" s="111"/>
      <c r="MJ289" s="111"/>
      <c r="MK289" s="111"/>
      <c r="ML289" s="111"/>
      <c r="MM289" s="111"/>
      <c r="MN289" s="111"/>
      <c r="MO289" s="111"/>
      <c r="MP289" s="111"/>
      <c r="MQ289" s="111"/>
      <c r="MR289" s="111"/>
      <c r="MS289" s="111"/>
      <c r="MT289" s="111"/>
      <c r="MU289" s="111"/>
      <c r="MV289" s="111"/>
      <c r="MW289" s="111"/>
      <c r="MX289" s="111"/>
      <c r="MY289" s="111"/>
      <c r="MZ289" s="111"/>
      <c r="NA289" s="111"/>
      <c r="NB289" s="111"/>
      <c r="NC289" s="111"/>
      <c r="ND289" s="111"/>
      <c r="NE289" s="111"/>
      <c r="NF289" s="111"/>
      <c r="NG289" s="111"/>
      <c r="NH289" s="111"/>
      <c r="NI289" s="111"/>
      <c r="NJ289" s="111"/>
      <c r="NK289" s="111"/>
      <c r="NL289" s="111"/>
      <c r="NM289" s="111"/>
      <c r="NN289" s="111"/>
      <c r="NO289" s="111"/>
      <c r="NP289" s="111"/>
      <c r="NQ289" s="111"/>
      <c r="NR289" s="111"/>
      <c r="NS289" s="111"/>
      <c r="NT289" s="111"/>
      <c r="NU289" s="111"/>
      <c r="NV289" s="111"/>
      <c r="NW289" s="111"/>
      <c r="NX289" s="111"/>
      <c r="NY289" s="111"/>
      <c r="NZ289" s="111"/>
      <c r="OA289" s="111"/>
      <c r="OB289" s="111"/>
      <c r="OC289" s="111"/>
      <c r="OD289" s="111"/>
      <c r="OE289" s="111"/>
      <c r="OF289" s="111"/>
      <c r="OG289" s="111"/>
      <c r="OH289" s="111"/>
      <c r="OI289" s="111"/>
      <c r="OJ289" s="111"/>
      <c r="OK289" s="111"/>
      <c r="OL289" s="111"/>
      <c r="OM289" s="111"/>
      <c r="ON289" s="111"/>
      <c r="OO289" s="111"/>
      <c r="OP289" s="111"/>
      <c r="OQ289" s="111"/>
      <c r="OR289" s="111"/>
      <c r="OS289" s="111"/>
      <c r="OT289" s="111"/>
      <c r="OU289" s="111"/>
      <c r="OV289" s="111"/>
      <c r="OW289" s="111"/>
      <c r="OX289" s="111"/>
      <c r="OY289" s="111"/>
      <c r="OZ289" s="111"/>
      <c r="PA289" s="111"/>
      <c r="PB289" s="111"/>
      <c r="PC289" s="111"/>
      <c r="PD289" s="111"/>
      <c r="PE289" s="111"/>
      <c r="PF289" s="111"/>
      <c r="PG289" s="111"/>
      <c r="PH289" s="111"/>
      <c r="PI289" s="111"/>
      <c r="PJ289" s="111"/>
      <c r="PK289" s="111"/>
      <c r="PL289" s="111"/>
      <c r="PM289" s="111"/>
      <c r="PN289" s="111"/>
      <c r="PO289" s="111"/>
      <c r="PP289" s="111"/>
      <c r="PQ289" s="111"/>
      <c r="PR289" s="111"/>
      <c r="PS289" s="111"/>
      <c r="PT289" s="111"/>
      <c r="PU289" s="111"/>
      <c r="PV289" s="111"/>
      <c r="PW289" s="111"/>
      <c r="PX289" s="111"/>
      <c r="PY289" s="111"/>
      <c r="PZ289" s="111"/>
      <c r="QA289" s="111"/>
      <c r="QB289" s="111"/>
      <c r="QC289" s="111"/>
      <c r="QD289" s="111"/>
      <c r="QE289" s="111"/>
      <c r="QF289" s="111"/>
      <c r="QG289" s="111"/>
      <c r="QH289" s="111"/>
      <c r="QI289" s="111"/>
      <c r="QJ289" s="111"/>
      <c r="QK289" s="111"/>
      <c r="QL289" s="111"/>
      <c r="QM289" s="111"/>
      <c r="QN289" s="111"/>
      <c r="QO289" s="111"/>
      <c r="QP289" s="111"/>
      <c r="QQ289" s="111"/>
      <c r="QR289" s="111"/>
      <c r="QS289" s="111"/>
      <c r="QT289" s="111"/>
      <c r="QU289" s="111"/>
      <c r="QV289" s="111"/>
      <c r="QW289" s="111"/>
      <c r="QX289" s="111"/>
      <c r="QY289" s="111"/>
      <c r="QZ289" s="111"/>
      <c r="RA289" s="111"/>
      <c r="RB289" s="111"/>
      <c r="RC289" s="111"/>
      <c r="RD289" s="111"/>
      <c r="RE289" s="111"/>
      <c r="RF289" s="111"/>
      <c r="RG289" s="111"/>
      <c r="RH289" s="111"/>
      <c r="RI289" s="111"/>
      <c r="RJ289" s="111"/>
      <c r="RK289" s="111"/>
      <c r="RL289" s="111"/>
      <c r="RM289" s="111"/>
      <c r="RN289" s="111"/>
      <c r="RO289" s="111"/>
      <c r="RP289" s="111"/>
      <c r="RQ289" s="111"/>
      <c r="RR289" s="111"/>
      <c r="RS289" s="111"/>
      <c r="RT289" s="111"/>
      <c r="RU289" s="111"/>
      <c r="RV289" s="111"/>
      <c r="RW289" s="111"/>
      <c r="RX289" s="111"/>
      <c r="RY289" s="111"/>
      <c r="RZ289" s="111"/>
      <c r="SA289" s="111"/>
      <c r="SB289" s="111"/>
      <c r="SC289" s="111"/>
      <c r="SD289" s="111"/>
      <c r="SE289" s="111"/>
      <c r="SF289" s="111"/>
      <c r="SG289" s="111"/>
      <c r="SH289" s="111"/>
      <c r="SI289" s="111"/>
      <c r="SJ289" s="111"/>
      <c r="SK289" s="111"/>
      <c r="SL289" s="111"/>
      <c r="SM289" s="111"/>
      <c r="SN289" s="111"/>
      <c r="SO289" s="111"/>
      <c r="SP289" s="111"/>
      <c r="SQ289" s="111"/>
      <c r="SR289" s="111"/>
      <c r="SS289" s="111"/>
      <c r="ST289" s="111"/>
      <c r="SU289" s="111"/>
      <c r="SV289" s="111"/>
      <c r="SW289" s="111"/>
      <c r="SX289" s="111"/>
      <c r="SY289" s="111"/>
      <c r="SZ289" s="111"/>
      <c r="TA289" s="111"/>
      <c r="TB289" s="111"/>
      <c r="TC289" s="111"/>
      <c r="TD289" s="111"/>
      <c r="TE289" s="111"/>
      <c r="TF289" s="111"/>
      <c r="TG289" s="111"/>
      <c r="TH289" s="111"/>
      <c r="TI289" s="111"/>
      <c r="TJ289" s="111"/>
      <c r="TK289" s="111"/>
      <c r="TL289" s="111"/>
      <c r="TM289" s="111"/>
      <c r="TN289" s="111"/>
      <c r="TO289" s="111"/>
      <c r="TP289" s="111"/>
      <c r="TQ289" s="111"/>
      <c r="TR289" s="111"/>
      <c r="TS289" s="111"/>
      <c r="TT289" s="111"/>
      <c r="TU289" s="111"/>
      <c r="TV289" s="111"/>
      <c r="TW289" s="111"/>
      <c r="TX289" s="111"/>
      <c r="TY289" s="111"/>
      <c r="TZ289" s="111"/>
      <c r="UA289" s="111"/>
      <c r="UB289" s="111"/>
      <c r="UC289" s="111"/>
      <c r="UD289" s="111"/>
      <c r="UE289" s="111"/>
      <c r="UF289" s="111"/>
      <c r="UG289" s="111"/>
      <c r="UH289" s="111"/>
      <c r="UI289" s="111"/>
      <c r="UJ289" s="111"/>
      <c r="UK289" s="111"/>
      <c r="UL289" s="111"/>
      <c r="UM289" s="111"/>
      <c r="UN289" s="111"/>
      <c r="UO289" s="111"/>
      <c r="UP289" s="111"/>
      <c r="UQ289" s="111"/>
      <c r="UR289" s="111"/>
      <c r="US289" s="111"/>
      <c r="UT289" s="111"/>
      <c r="UU289" s="111"/>
      <c r="UV289" s="111"/>
      <c r="UW289" s="111"/>
      <c r="UX289" s="111"/>
      <c r="UY289" s="111"/>
      <c r="UZ289" s="111"/>
      <c r="VA289" s="111"/>
      <c r="VB289" s="111"/>
      <c r="VC289" s="111"/>
      <c r="VD289" s="111"/>
      <c r="VE289" s="111"/>
      <c r="VF289" s="111"/>
      <c r="VG289" s="111"/>
      <c r="VH289" s="111"/>
      <c r="VI289" s="111"/>
      <c r="VJ289" s="111"/>
      <c r="VK289" s="111"/>
      <c r="VL289" s="111"/>
      <c r="VM289" s="111"/>
      <c r="VN289" s="111"/>
      <c r="VO289" s="111"/>
      <c r="VP289" s="111"/>
      <c r="VQ289" s="111"/>
      <c r="VR289" s="111"/>
      <c r="VS289" s="111"/>
      <c r="VT289" s="111"/>
      <c r="VU289" s="111"/>
      <c r="VV289" s="111"/>
      <c r="VW289" s="111"/>
      <c r="VX289" s="111"/>
      <c r="VY289" s="111"/>
      <c r="VZ289" s="111"/>
      <c r="WA289" s="111"/>
      <c r="WB289" s="111"/>
      <c r="WC289" s="111"/>
      <c r="WD289" s="111"/>
      <c r="WE289" s="111"/>
      <c r="WF289" s="111"/>
      <c r="WG289" s="111"/>
      <c r="WH289" s="111"/>
      <c r="WI289" s="111"/>
      <c r="WJ289" s="111"/>
      <c r="WK289" s="111"/>
      <c r="WL289" s="111"/>
      <c r="WM289" s="111"/>
      <c r="WN289" s="111"/>
      <c r="WO289" s="111"/>
      <c r="WP289" s="111"/>
      <c r="WQ289" s="111"/>
      <c r="WR289" s="111"/>
      <c r="WS289" s="111"/>
      <c r="WT289" s="111"/>
      <c r="WU289" s="111"/>
      <c r="WV289" s="111"/>
      <c r="WW289" s="111"/>
      <c r="WX289" s="111"/>
      <c r="WY289" s="111"/>
      <c r="WZ289" s="111"/>
      <c r="XA289" s="111"/>
      <c r="XB289" s="111"/>
      <c r="XC289" s="111"/>
      <c r="XD289" s="111"/>
      <c r="XE289" s="111"/>
      <c r="XF289" s="111"/>
      <c r="XG289" s="111"/>
      <c r="XH289" s="111"/>
      <c r="XI289" s="111"/>
      <c r="XJ289" s="111"/>
      <c r="XK289" s="111"/>
      <c r="XL289" s="111"/>
      <c r="XM289" s="111"/>
      <c r="XN289" s="111"/>
      <c r="XO289" s="111"/>
      <c r="XP289" s="111"/>
      <c r="XQ289" s="111"/>
      <c r="XR289" s="111"/>
      <c r="XS289" s="111"/>
      <c r="XT289" s="111"/>
      <c r="XU289" s="111"/>
      <c r="XV289" s="111"/>
      <c r="XW289" s="111"/>
      <c r="XX289" s="111"/>
      <c r="XY289" s="111"/>
      <c r="XZ289" s="111"/>
      <c r="YA289" s="111"/>
      <c r="YB289" s="111"/>
      <c r="YC289" s="111"/>
      <c r="YD289" s="111"/>
      <c r="YE289" s="111"/>
      <c r="YF289" s="111"/>
      <c r="YG289" s="111"/>
      <c r="YH289" s="111"/>
      <c r="YI289" s="111"/>
      <c r="YJ289" s="111"/>
      <c r="YK289" s="111"/>
      <c r="YL289" s="111"/>
      <c r="YM289" s="111"/>
      <c r="YN289" s="111"/>
      <c r="YO289" s="111"/>
      <c r="YP289" s="111"/>
      <c r="YQ289" s="111"/>
      <c r="YR289" s="111"/>
      <c r="YS289" s="111"/>
      <c r="YT289" s="111"/>
      <c r="YU289" s="111"/>
      <c r="YV289" s="111"/>
      <c r="YW289" s="111"/>
      <c r="YX289" s="111"/>
      <c r="YY289" s="111"/>
      <c r="YZ289" s="111"/>
      <c r="ZA289" s="111"/>
      <c r="ZB289" s="111"/>
      <c r="ZC289" s="111"/>
      <c r="ZD289" s="111"/>
      <c r="ZE289" s="111"/>
      <c r="ZF289" s="111"/>
      <c r="ZG289" s="111"/>
      <c r="ZH289" s="111"/>
      <c r="ZI289" s="111"/>
      <c r="ZJ289" s="111"/>
      <c r="ZK289" s="111"/>
      <c r="ZL289" s="111"/>
      <c r="ZM289" s="111"/>
      <c r="ZN289" s="111"/>
      <c r="ZO289" s="111"/>
      <c r="ZP289" s="111"/>
      <c r="ZQ289" s="111"/>
      <c r="ZR289" s="111"/>
      <c r="ZS289" s="111"/>
      <c r="ZT289" s="111"/>
      <c r="ZU289" s="111"/>
      <c r="ZV289" s="111"/>
      <c r="ZW289" s="111"/>
      <c r="ZX289" s="111"/>
      <c r="ZY289" s="111"/>
      <c r="ZZ289" s="111"/>
      <c r="AAA289" s="111"/>
      <c r="AAB289" s="111"/>
      <c r="AAC289" s="111"/>
      <c r="AAD289" s="111"/>
      <c r="AAE289" s="111"/>
      <c r="AAF289" s="111"/>
      <c r="AAG289" s="111"/>
      <c r="AAH289" s="111"/>
      <c r="AAI289" s="111"/>
      <c r="AAJ289" s="111"/>
      <c r="AAK289" s="111"/>
      <c r="AAL289" s="111"/>
      <c r="AAM289" s="111"/>
      <c r="AAN289" s="111"/>
      <c r="AAO289" s="111"/>
      <c r="AAP289" s="111"/>
      <c r="AAQ289" s="111"/>
      <c r="AAR289" s="111"/>
      <c r="AAS289" s="111"/>
      <c r="AAT289" s="111"/>
      <c r="AAU289" s="111"/>
      <c r="AAV289" s="111"/>
      <c r="AAW289" s="111"/>
      <c r="AAX289" s="111"/>
      <c r="AAY289" s="111"/>
      <c r="AAZ289" s="111"/>
      <c r="ABA289" s="111"/>
      <c r="ABB289" s="111"/>
      <c r="ABC289" s="111"/>
      <c r="ABD289" s="111"/>
      <c r="ABE289" s="111"/>
      <c r="ABF289" s="111"/>
      <c r="ABG289" s="111"/>
      <c r="ABH289" s="111"/>
      <c r="ABI289" s="111"/>
      <c r="ABJ289" s="111"/>
      <c r="ABK289" s="111"/>
      <c r="ABL289" s="111"/>
      <c r="ABM289" s="111"/>
      <c r="ABN289" s="111"/>
      <c r="ABO289" s="111"/>
      <c r="ABP289" s="111"/>
      <c r="ABQ289" s="111"/>
      <c r="ABR289" s="111"/>
      <c r="ABS289" s="111"/>
      <c r="ABT289" s="111"/>
      <c r="ABU289" s="111"/>
      <c r="ABV289" s="111"/>
      <c r="ABW289" s="111"/>
      <c r="ABX289" s="111"/>
      <c r="ABY289" s="111"/>
      <c r="ABZ289" s="111"/>
      <c r="ACA289" s="111"/>
      <c r="ACB289" s="111"/>
      <c r="ACC289" s="111"/>
      <c r="ACD289" s="111"/>
      <c r="ACE289" s="111"/>
      <c r="ACF289" s="111"/>
      <c r="ACG289" s="111"/>
      <c r="ACH289" s="111"/>
      <c r="ACI289" s="111"/>
      <c r="ACJ289" s="111"/>
      <c r="ACK289" s="111"/>
      <c r="ACL289" s="111"/>
      <c r="ACM289" s="111"/>
      <c r="ACN289" s="111"/>
      <c r="ACO289" s="111"/>
      <c r="ACP289" s="111"/>
      <c r="ACQ289" s="111"/>
      <c r="ACR289" s="111"/>
      <c r="ACS289" s="111"/>
      <c r="ACT289" s="111"/>
      <c r="ACU289" s="111"/>
      <c r="ACV289" s="111"/>
      <c r="ACW289" s="111"/>
      <c r="ACX289" s="111"/>
      <c r="ACY289" s="111"/>
      <c r="ACZ289" s="111"/>
      <c r="ADA289" s="111"/>
      <c r="ADB289" s="111"/>
      <c r="ADC289" s="111"/>
      <c r="ADD289" s="111"/>
      <c r="ADE289" s="111"/>
      <c r="ADF289" s="111"/>
      <c r="ADG289" s="111"/>
      <c r="ADH289" s="111"/>
      <c r="ADI289" s="111"/>
      <c r="ADJ289" s="111"/>
      <c r="ADK289" s="111"/>
      <c r="ADL289" s="111"/>
      <c r="ADM289" s="111"/>
      <c r="ADN289" s="111"/>
      <c r="ADO289" s="111"/>
      <c r="ADP289" s="111"/>
      <c r="ADQ289" s="111"/>
      <c r="ADR289" s="111"/>
      <c r="ADS289" s="111"/>
      <c r="ADT289" s="111"/>
      <c r="ADU289" s="111"/>
      <c r="ADV289" s="111"/>
      <c r="ADW289" s="111"/>
      <c r="ADX289" s="111"/>
      <c r="ADY289" s="111"/>
      <c r="ADZ289" s="111"/>
      <c r="AEA289" s="111"/>
      <c r="AEB289" s="111"/>
      <c r="AEC289" s="111"/>
      <c r="AED289" s="111"/>
      <c r="AEE289" s="111"/>
      <c r="AEF289" s="111"/>
      <c r="AEG289" s="111"/>
      <c r="AEH289" s="111"/>
      <c r="AEI289" s="111"/>
      <c r="AEJ289" s="111"/>
      <c r="AEK289" s="111"/>
      <c r="AEL289" s="111"/>
      <c r="AEM289" s="111"/>
      <c r="AEN289" s="111"/>
      <c r="AEO289" s="111"/>
      <c r="AEP289" s="111"/>
      <c r="AEQ289" s="111"/>
      <c r="AER289" s="111"/>
      <c r="AES289" s="111"/>
      <c r="AET289" s="111"/>
      <c r="AEU289" s="111"/>
      <c r="AEV289" s="111"/>
      <c r="AEW289" s="111"/>
      <c r="AEX289" s="111"/>
      <c r="AEY289" s="111"/>
      <c r="AEZ289" s="111"/>
      <c r="AFA289" s="111"/>
      <c r="AFB289" s="111"/>
      <c r="AFC289" s="111"/>
      <c r="AFD289" s="111"/>
      <c r="AFE289" s="111"/>
      <c r="AFF289" s="111"/>
      <c r="AFG289" s="111"/>
      <c r="AFH289" s="111"/>
      <c r="AFI289" s="111"/>
      <c r="AFJ289" s="111"/>
      <c r="AFK289" s="111"/>
      <c r="AFL289" s="111"/>
      <c r="AFM289" s="111"/>
      <c r="AFN289" s="111"/>
      <c r="AFO289" s="111"/>
      <c r="AFP289" s="111"/>
      <c r="AFQ289" s="111"/>
      <c r="AFR289" s="111"/>
      <c r="AFS289" s="111"/>
      <c r="AFT289" s="111"/>
      <c r="AFU289" s="111"/>
      <c r="AFV289" s="111"/>
      <c r="AFW289" s="111"/>
      <c r="AFX289" s="111"/>
      <c r="AFY289" s="111"/>
      <c r="AFZ289" s="111"/>
      <c r="AGA289" s="111"/>
      <c r="AGB289" s="111"/>
      <c r="AGC289" s="111"/>
      <c r="AGD289" s="111"/>
      <c r="AGE289" s="111"/>
      <c r="AGF289" s="111"/>
      <c r="AGG289" s="111"/>
      <c r="AGH289" s="111"/>
      <c r="AGI289" s="111"/>
      <c r="AGJ289" s="111"/>
      <c r="AGK289" s="111"/>
      <c r="AGL289" s="111"/>
      <c r="AGM289" s="111"/>
      <c r="AGN289" s="111"/>
      <c r="AGO289" s="111"/>
      <c r="AGP289" s="111"/>
      <c r="AGQ289" s="111"/>
      <c r="AGR289" s="111"/>
      <c r="AGS289" s="111"/>
      <c r="AGT289" s="111"/>
      <c r="AGU289" s="111"/>
      <c r="AGV289" s="111"/>
      <c r="AGW289" s="111"/>
      <c r="AGX289" s="111"/>
      <c r="AGY289" s="111"/>
      <c r="AGZ289" s="111"/>
      <c r="AHA289" s="111"/>
      <c r="AHB289" s="111"/>
      <c r="AHC289" s="111"/>
      <c r="AHD289" s="111"/>
      <c r="AHE289" s="111"/>
      <c r="AHF289" s="111"/>
      <c r="AHG289" s="111"/>
      <c r="AHH289" s="111"/>
      <c r="AHI289" s="111"/>
      <c r="AHJ289" s="111"/>
      <c r="AHK289" s="111"/>
      <c r="AHL289" s="111"/>
      <c r="AHM289" s="111"/>
      <c r="AHN289" s="111"/>
      <c r="AHO289" s="111"/>
      <c r="AHP289" s="111"/>
      <c r="AHQ289" s="111"/>
      <c r="AHR289" s="111"/>
      <c r="AHS289" s="111"/>
      <c r="AHT289" s="111"/>
      <c r="AHU289" s="111"/>
      <c r="AHV289" s="111"/>
      <c r="AHW289" s="111"/>
      <c r="AHX289" s="111"/>
      <c r="AHY289" s="111"/>
      <c r="AHZ289" s="111"/>
      <c r="AIA289" s="111"/>
      <c r="AIB289" s="111"/>
      <c r="AIC289" s="111"/>
      <c r="AID289" s="111"/>
      <c r="AIE289" s="111"/>
      <c r="AIF289" s="111"/>
      <c r="AIG289" s="111"/>
      <c r="AIH289" s="111"/>
      <c r="AII289" s="111"/>
      <c r="AIJ289" s="111"/>
      <c r="AIK289" s="111"/>
      <c r="AIL289" s="111"/>
      <c r="AIM289" s="111"/>
      <c r="AIN289" s="111"/>
      <c r="AIO289" s="111"/>
      <c r="AIP289" s="111"/>
      <c r="AIQ289" s="111"/>
      <c r="AIR289" s="111"/>
      <c r="AIS289" s="111"/>
      <c r="AIT289" s="111"/>
      <c r="AIU289" s="111"/>
      <c r="AIV289" s="111"/>
      <c r="AIW289" s="111"/>
      <c r="AIX289" s="111"/>
      <c r="AIY289" s="111"/>
      <c r="AIZ289" s="111"/>
      <c r="AJA289" s="111"/>
      <c r="AJB289" s="111"/>
      <c r="AJC289" s="111"/>
      <c r="AJD289" s="111"/>
      <c r="AJE289" s="111"/>
      <c r="AJF289" s="111"/>
      <c r="AJG289" s="111"/>
      <c r="AJH289" s="111"/>
      <c r="AJI289" s="111"/>
      <c r="AJJ289" s="111"/>
      <c r="AJK289" s="111"/>
      <c r="AJL289" s="111"/>
      <c r="AJM289" s="111"/>
      <c r="AJN289" s="111"/>
      <c r="AJO289" s="111"/>
      <c r="AJP289" s="111"/>
      <c r="AJQ289" s="111"/>
      <c r="AJR289" s="111"/>
      <c r="AJS289" s="111"/>
      <c r="AJT289" s="111"/>
      <c r="AJU289" s="111"/>
      <c r="AJV289" s="111"/>
      <c r="AJW289" s="111"/>
      <c r="AJX289" s="111"/>
      <c r="AJY289" s="111"/>
      <c r="AJZ289" s="111"/>
      <c r="AKA289" s="111"/>
      <c r="AKB289" s="111"/>
      <c r="AKC289" s="111"/>
      <c r="AKD289" s="111"/>
      <c r="AKE289" s="111"/>
      <c r="AKF289" s="111"/>
      <c r="AKG289" s="111"/>
      <c r="AKH289" s="111"/>
      <c r="AKI289" s="111"/>
      <c r="AKJ289" s="111"/>
      <c r="AKK289" s="111"/>
      <c r="AKL289" s="111"/>
      <c r="AKM289" s="111"/>
      <c r="AKN289" s="111"/>
      <c r="AKO289" s="111"/>
      <c r="AKP289" s="111"/>
      <c r="AKQ289" s="111"/>
      <c r="AKR289" s="111"/>
      <c r="AKS289" s="111"/>
      <c r="AKT289" s="111"/>
      <c r="AKU289" s="111"/>
      <c r="AKV289" s="111"/>
      <c r="AKW289" s="111"/>
      <c r="AKX289" s="111"/>
      <c r="AKY289" s="111"/>
      <c r="AKZ289" s="111"/>
      <c r="ALA289" s="111"/>
      <c r="ALB289" s="111"/>
      <c r="ALC289" s="111"/>
      <c r="ALD289" s="111"/>
      <c r="ALE289" s="111"/>
      <c r="ALF289" s="111"/>
      <c r="ALG289" s="111"/>
      <c r="ALH289" s="111"/>
      <c r="ALI289" s="111"/>
      <c r="ALJ289" s="111"/>
      <c r="ALK289" s="111"/>
      <c r="ALL289" s="111"/>
      <c r="ALM289" s="111"/>
      <c r="ALN289" s="111"/>
      <c r="ALO289" s="111"/>
      <c r="ALP289" s="111"/>
      <c r="ALQ289" s="111"/>
      <c r="ALR289" s="111"/>
      <c r="ALS289" s="111"/>
      <c r="ALT289" s="111"/>
      <c r="ALU289" s="111"/>
      <c r="ALV289" s="111"/>
      <c r="ALW289" s="111"/>
      <c r="ALX289" s="111"/>
      <c r="ALY289" s="111"/>
      <c r="ALZ289" s="111"/>
      <c r="AMA289" s="111"/>
      <c r="AMB289" s="111"/>
      <c r="AMC289" s="111"/>
      <c r="AMD289" s="111"/>
      <c r="AME289" s="111"/>
      <c r="AMF289" s="111"/>
      <c r="AMG289" s="111"/>
      <c r="AMH289" s="111"/>
      <c r="AMI289" s="111"/>
      <c r="AMJ289" s="111"/>
    </row>
    <row r="290" spans="1:1024" x14ac:dyDescent="0.25">
      <c r="A290" s="444" t="s">
        <v>992</v>
      </c>
      <c r="B290" s="257">
        <v>290</v>
      </c>
      <c r="C290" s="401" t="s">
        <v>993</v>
      </c>
      <c r="D290" s="445" t="s">
        <v>994</v>
      </c>
      <c r="E290" s="286"/>
      <c r="F290" s="291"/>
      <c r="G290" s="280"/>
      <c r="H290" s="280"/>
      <c r="I290" s="492" t="s">
        <v>750</v>
      </c>
      <c r="J290" s="292"/>
      <c r="K290" s="293"/>
      <c r="L290" s="293"/>
      <c r="M290" s="293"/>
      <c r="N290" s="293"/>
      <c r="O290" s="293"/>
      <c r="P290" s="293"/>
      <c r="Q290" s="293"/>
      <c r="R290" s="293"/>
      <c r="S290" s="293"/>
      <c r="T290" s="293"/>
      <c r="U290" s="293"/>
      <c r="V290" s="293"/>
      <c r="W290" s="283">
        <f t="shared" si="113"/>
        <v>100</v>
      </c>
      <c r="X290" s="283">
        <f t="shared" si="125"/>
        <v>100</v>
      </c>
      <c r="Y290" s="283">
        <f t="shared" si="132"/>
        <v>100</v>
      </c>
      <c r="Z290" s="283">
        <f t="shared" si="114"/>
        <v>100</v>
      </c>
      <c r="AA290" s="283">
        <f t="shared" si="115"/>
        <v>100</v>
      </c>
      <c r="AB290" s="287">
        <f t="shared" si="116"/>
        <v>100</v>
      </c>
      <c r="AC290" s="287">
        <f t="shared" si="117"/>
        <v>100</v>
      </c>
      <c r="AD290" s="287">
        <f t="shared" si="118"/>
        <v>100</v>
      </c>
      <c r="AE290" s="284">
        <f t="shared" si="131"/>
        <v>100</v>
      </c>
      <c r="AF290" s="284">
        <f t="shared" si="123"/>
        <v>100</v>
      </c>
      <c r="AG290" s="268">
        <f t="shared" si="127"/>
        <v>100</v>
      </c>
      <c r="AH290" s="268">
        <f t="shared" si="128"/>
        <v>100</v>
      </c>
      <c r="AI290" s="268">
        <f t="shared" si="129"/>
        <v>100</v>
      </c>
      <c r="AJ290" s="268">
        <f t="shared" si="130"/>
        <v>100</v>
      </c>
      <c r="AK290" s="501" t="s">
        <v>750</v>
      </c>
      <c r="AL290" s="286"/>
      <c r="AM290" s="357"/>
      <c r="AN290" s="511"/>
      <c r="AO290" s="357"/>
      <c r="AP290" s="357"/>
      <c r="AQ290" s="286"/>
      <c r="AR290" s="382" t="s">
        <v>24435</v>
      </c>
      <c r="AS290" s="382"/>
      <c r="AT290" s="286"/>
      <c r="AU290" s="286"/>
      <c r="AV290" s="559"/>
      <c r="AW290" s="559"/>
      <c r="AX290" s="559"/>
      <c r="AY290" s="559"/>
      <c r="AZ290" s="559"/>
      <c r="BA290" s="559"/>
      <c r="BB290" s="559"/>
      <c r="BC290" s="559"/>
      <c r="BD290" s="559"/>
      <c r="BE290" s="559"/>
      <c r="BF290" s="559"/>
      <c r="BG290" s="559"/>
      <c r="BH290" s="559"/>
      <c r="BI290" s="559"/>
      <c r="BJ290" s="559"/>
      <c r="BK290" s="559"/>
      <c r="BL290" s="559"/>
      <c r="BM290" s="559"/>
      <c r="BN290" s="559"/>
      <c r="BO290" s="559"/>
      <c r="BP290" s="559"/>
      <c r="BQ290" s="559"/>
      <c r="BR290" s="559"/>
      <c r="BS290" s="559"/>
      <c r="BT290" s="559"/>
      <c r="BU290" s="559"/>
      <c r="BV290" s="559"/>
      <c r="BW290" s="559"/>
      <c r="BX290" s="559"/>
      <c r="BY290" s="559"/>
      <c r="BZ290" s="559"/>
      <c r="CA290" s="559"/>
      <c r="CB290" s="559"/>
      <c r="CC290" s="559"/>
      <c r="CD290" s="559"/>
      <c r="CE290" s="559"/>
      <c r="CF290" s="559"/>
      <c r="CG290" s="559"/>
      <c r="CH290" s="559"/>
      <c r="CI290" s="559"/>
      <c r="CJ290" s="559"/>
      <c r="CK290" s="559"/>
      <c r="CL290" s="559"/>
      <c r="CM290" s="559"/>
      <c r="CN290" s="559"/>
      <c r="CO290" s="559"/>
      <c r="CP290" s="559"/>
      <c r="CQ290" s="559"/>
      <c r="CR290" s="559"/>
      <c r="CS290" s="559"/>
      <c r="CT290" s="559"/>
      <c r="CU290" s="559"/>
      <c r="CV290" s="559"/>
      <c r="CW290" s="559"/>
      <c r="CX290" s="559"/>
      <c r="CY290" s="559"/>
      <c r="CZ290" s="559"/>
      <c r="DA290" s="559"/>
      <c r="DB290" s="559"/>
      <c r="DC290" s="559"/>
      <c r="DD290" s="559"/>
      <c r="DE290" s="559"/>
      <c r="DF290" s="559"/>
      <c r="DG290" s="559"/>
      <c r="DH290" s="559"/>
      <c r="DI290" s="559"/>
      <c r="DJ290" s="559"/>
      <c r="DK290" s="559"/>
      <c r="DL290" s="559"/>
      <c r="DM290" s="559"/>
      <c r="DN290" s="559"/>
      <c r="DO290" s="559"/>
      <c r="DP290" s="559"/>
      <c r="DQ290" s="559"/>
      <c r="DR290" s="559"/>
      <c r="DS290" s="559"/>
      <c r="DT290" s="559"/>
      <c r="DU290" s="559"/>
      <c r="DV290" s="559"/>
      <c r="DW290" s="559"/>
      <c r="DX290" s="559"/>
      <c r="DY290" s="559"/>
      <c r="DZ290" s="559"/>
      <c r="EA290" s="559"/>
      <c r="EB290" s="559"/>
      <c r="EC290" s="559"/>
      <c r="ED290" s="559"/>
      <c r="EE290" s="559"/>
      <c r="EF290" s="559"/>
      <c r="EG290" s="559"/>
      <c r="EH290" s="559"/>
      <c r="EI290" s="559"/>
      <c r="EJ290" s="559"/>
      <c r="EK290" s="559"/>
      <c r="EL290" s="559"/>
      <c r="EM290" s="559"/>
      <c r="EN290" s="559"/>
      <c r="EO290" s="559"/>
      <c r="EP290" s="559"/>
      <c r="EQ290" s="559"/>
      <c r="ER290" s="559"/>
      <c r="ES290" s="559"/>
      <c r="ET290" s="559"/>
      <c r="EU290" s="559"/>
      <c r="EV290" s="559"/>
      <c r="EW290" s="559"/>
      <c r="EX290" s="559"/>
      <c r="EY290" s="559"/>
      <c r="EZ290" s="559"/>
      <c r="FA290" s="559"/>
      <c r="FB290" s="559"/>
      <c r="FC290" s="559"/>
      <c r="FD290" s="559"/>
      <c r="FE290" s="559"/>
      <c r="FF290" s="559"/>
      <c r="FG290" s="559"/>
      <c r="FH290" s="559"/>
      <c r="FI290" s="559"/>
      <c r="FJ290" s="559"/>
      <c r="FK290" s="559"/>
      <c r="FL290" s="559"/>
      <c r="FM290" s="559"/>
      <c r="FN290" s="559"/>
      <c r="FO290" s="559"/>
      <c r="FP290" s="559"/>
      <c r="FQ290" s="559"/>
      <c r="FR290" s="559"/>
      <c r="FS290" s="559"/>
      <c r="FT290" s="559"/>
      <c r="FU290" s="559"/>
      <c r="FV290" s="559"/>
      <c r="FW290" s="559"/>
      <c r="FX290" s="559"/>
      <c r="FY290" s="559"/>
      <c r="FZ290" s="559"/>
      <c r="GA290" s="559"/>
      <c r="GB290" s="559"/>
      <c r="GC290" s="559"/>
      <c r="GD290" s="559"/>
      <c r="GE290" s="559"/>
      <c r="GF290" s="559"/>
      <c r="GG290" s="559"/>
      <c r="GH290" s="559"/>
      <c r="GI290" s="559"/>
      <c r="GJ290" s="559"/>
      <c r="GK290" s="559"/>
      <c r="GL290" s="559"/>
      <c r="GM290" s="559"/>
      <c r="GN290" s="559"/>
      <c r="GO290" s="559"/>
      <c r="GP290" s="559"/>
      <c r="GQ290" s="559"/>
      <c r="GR290" s="559"/>
      <c r="GS290" s="559"/>
      <c r="GT290" s="559"/>
      <c r="GU290" s="559"/>
      <c r="GV290" s="559"/>
      <c r="GW290" s="559"/>
      <c r="GX290" s="559"/>
      <c r="GY290" s="559"/>
      <c r="GZ290" s="559"/>
      <c r="HA290" s="559"/>
      <c r="HB290" s="559"/>
      <c r="HC290" s="559"/>
      <c r="HD290" s="559"/>
      <c r="HE290" s="559"/>
      <c r="HF290" s="559"/>
      <c r="HG290" s="559"/>
      <c r="HH290" s="559"/>
      <c r="HI290" s="559"/>
      <c r="HJ290" s="559"/>
      <c r="HK290" s="559"/>
      <c r="HL290" s="559"/>
      <c r="HM290" s="559"/>
      <c r="HN290" s="559"/>
      <c r="HO290" s="559"/>
      <c r="HP290" s="559"/>
      <c r="HQ290" s="559"/>
      <c r="HR290" s="559"/>
      <c r="HS290" s="559"/>
      <c r="HT290" s="559"/>
      <c r="HU290" s="559"/>
      <c r="HV290" s="559"/>
      <c r="HW290" s="559"/>
      <c r="HX290" s="559"/>
      <c r="HY290" s="559"/>
      <c r="HZ290" s="559"/>
      <c r="IA290" s="559"/>
      <c r="IB290" s="559"/>
      <c r="IC290" s="559"/>
      <c r="ID290" s="559"/>
      <c r="IE290" s="559"/>
      <c r="IF290" s="559"/>
      <c r="IG290" s="559"/>
      <c r="IH290" s="559"/>
      <c r="II290" s="559"/>
      <c r="IJ290" s="559"/>
      <c r="IK290" s="559"/>
      <c r="IL290" s="559"/>
      <c r="IM290" s="559"/>
      <c r="IN290" s="559"/>
      <c r="IO290" s="559"/>
      <c r="IP290" s="559"/>
      <c r="IQ290" s="559"/>
      <c r="IR290" s="559"/>
      <c r="IS290" s="559"/>
      <c r="IT290" s="559"/>
      <c r="IU290" s="559"/>
      <c r="IV290" s="559"/>
      <c r="IW290" s="559"/>
      <c r="IX290" s="559"/>
      <c r="IY290" s="559"/>
      <c r="IZ290" s="559"/>
      <c r="JA290" s="559"/>
      <c r="JB290" s="559"/>
      <c r="JC290" s="559"/>
      <c r="JD290" s="559"/>
      <c r="JE290" s="559"/>
      <c r="JF290" s="559"/>
      <c r="JG290" s="559"/>
      <c r="JH290" s="559"/>
      <c r="JI290" s="559"/>
      <c r="JJ290" s="559"/>
      <c r="JK290" s="559"/>
      <c r="JL290" s="559"/>
      <c r="JM290" s="559"/>
      <c r="JN290" s="559"/>
      <c r="JO290" s="559"/>
      <c r="JP290" s="559"/>
      <c r="JQ290" s="559"/>
      <c r="JR290" s="559"/>
      <c r="JS290" s="559"/>
      <c r="JT290" s="559"/>
      <c r="JU290" s="559"/>
      <c r="JV290" s="559"/>
      <c r="JW290" s="559"/>
      <c r="JX290" s="559"/>
      <c r="JY290" s="559"/>
      <c r="JZ290" s="559"/>
      <c r="KA290" s="559"/>
      <c r="KB290" s="559"/>
      <c r="KC290" s="559"/>
      <c r="KD290" s="559"/>
      <c r="KE290" s="559"/>
      <c r="KF290" s="559"/>
      <c r="KG290" s="559"/>
      <c r="KH290" s="559"/>
      <c r="KI290" s="559"/>
      <c r="KJ290" s="559"/>
      <c r="KK290" s="559"/>
      <c r="KL290" s="559"/>
      <c r="KM290" s="559"/>
      <c r="KN290" s="559"/>
      <c r="KO290" s="559"/>
      <c r="KP290" s="559"/>
      <c r="KQ290" s="559"/>
      <c r="KR290" s="559"/>
      <c r="KS290" s="559"/>
      <c r="KT290" s="559"/>
      <c r="KU290" s="559"/>
      <c r="KV290" s="559"/>
      <c r="KW290" s="559"/>
      <c r="KX290" s="559"/>
      <c r="KY290" s="559"/>
      <c r="KZ290" s="559"/>
      <c r="LA290" s="559"/>
      <c r="LB290" s="559"/>
      <c r="LC290" s="559"/>
      <c r="LD290" s="559"/>
      <c r="LE290" s="559"/>
      <c r="LF290" s="559"/>
      <c r="LG290" s="559"/>
      <c r="LH290" s="559"/>
      <c r="LI290" s="559"/>
      <c r="LJ290" s="559"/>
      <c r="LK290" s="559"/>
      <c r="LL290" s="559"/>
      <c r="LM290" s="559"/>
      <c r="LN290" s="559"/>
      <c r="LO290" s="559"/>
      <c r="LP290" s="559"/>
      <c r="LQ290" s="559"/>
      <c r="LR290" s="559"/>
      <c r="LS290" s="559"/>
      <c r="LT290" s="559"/>
      <c r="LU290" s="559"/>
      <c r="LV290" s="559"/>
      <c r="LW290" s="559"/>
      <c r="LX290" s="559"/>
      <c r="LY290" s="559"/>
      <c r="LZ290" s="559"/>
      <c r="MA290" s="559"/>
      <c r="MB290" s="559"/>
      <c r="MC290" s="559"/>
      <c r="MD290" s="559"/>
      <c r="ME290" s="559"/>
      <c r="MF290" s="559"/>
      <c r="MG290" s="559"/>
      <c r="MH290" s="559"/>
      <c r="MI290" s="559"/>
      <c r="MJ290" s="559"/>
      <c r="MK290" s="559"/>
      <c r="ML290" s="559"/>
      <c r="MM290" s="559"/>
      <c r="MN290" s="559"/>
      <c r="MO290" s="559"/>
      <c r="MP290" s="559"/>
      <c r="MQ290" s="559"/>
      <c r="MR290" s="559"/>
      <c r="MS290" s="559"/>
      <c r="MT290" s="559"/>
      <c r="MU290" s="559"/>
      <c r="MV290" s="559"/>
      <c r="MW290" s="559"/>
      <c r="MX290" s="559"/>
      <c r="MY290" s="559"/>
      <c r="MZ290" s="559"/>
      <c r="NA290" s="559"/>
      <c r="NB290" s="559"/>
      <c r="NC290" s="559"/>
      <c r="ND290" s="559"/>
      <c r="NE290" s="559"/>
      <c r="NF290" s="559"/>
      <c r="NG290" s="559"/>
      <c r="NH290" s="559"/>
      <c r="NI290" s="559"/>
      <c r="NJ290" s="559"/>
      <c r="NK290" s="559"/>
      <c r="NL290" s="559"/>
      <c r="NM290" s="559"/>
      <c r="NN290" s="559"/>
      <c r="NO290" s="559"/>
      <c r="NP290" s="559"/>
      <c r="NQ290" s="559"/>
      <c r="NR290" s="559"/>
      <c r="NS290" s="559"/>
      <c r="NT290" s="559"/>
      <c r="NU290" s="559"/>
      <c r="NV290" s="559"/>
      <c r="NW290" s="559"/>
      <c r="NX290" s="559"/>
      <c r="NY290" s="559"/>
      <c r="NZ290" s="559"/>
      <c r="OA290" s="559"/>
      <c r="OB290" s="559"/>
      <c r="OC290" s="559"/>
      <c r="OD290" s="559"/>
      <c r="OE290" s="559"/>
      <c r="OF290" s="559"/>
      <c r="OG290" s="559"/>
      <c r="OH290" s="559"/>
      <c r="OI290" s="559"/>
      <c r="OJ290" s="559"/>
      <c r="OK290" s="559"/>
      <c r="OL290" s="559"/>
      <c r="OM290" s="559"/>
      <c r="ON290" s="559"/>
      <c r="OO290" s="559"/>
      <c r="OP290" s="559"/>
      <c r="OQ290" s="559"/>
      <c r="OR290" s="559"/>
      <c r="OS290" s="559"/>
      <c r="OT290" s="559"/>
      <c r="OU290" s="559"/>
      <c r="OV290" s="559"/>
      <c r="OW290" s="559"/>
      <c r="OX290" s="559"/>
      <c r="OY290" s="559"/>
      <c r="OZ290" s="559"/>
      <c r="PA290" s="559"/>
      <c r="PB290" s="559"/>
      <c r="PC290" s="559"/>
      <c r="PD290" s="559"/>
      <c r="PE290" s="559"/>
      <c r="PF290" s="559"/>
      <c r="PG290" s="559"/>
      <c r="PH290" s="559"/>
      <c r="PI290" s="559"/>
      <c r="PJ290" s="559"/>
      <c r="PK290" s="559"/>
      <c r="PL290" s="559"/>
      <c r="PM290" s="559"/>
      <c r="PN290" s="559"/>
      <c r="PO290" s="559"/>
      <c r="PP290" s="559"/>
      <c r="PQ290" s="559"/>
      <c r="PR290" s="559"/>
      <c r="PS290" s="559"/>
      <c r="PT290" s="559"/>
      <c r="PU290" s="559"/>
      <c r="PV290" s="559"/>
      <c r="PW290" s="559"/>
      <c r="PX290" s="559"/>
      <c r="PY290" s="559"/>
      <c r="PZ290" s="559"/>
      <c r="QA290" s="559"/>
      <c r="QB290" s="559"/>
      <c r="QC290" s="559"/>
      <c r="QD290" s="559"/>
      <c r="QE290" s="559"/>
      <c r="QF290" s="559"/>
      <c r="QG290" s="559"/>
      <c r="QH290" s="559"/>
      <c r="QI290" s="559"/>
      <c r="QJ290" s="559"/>
      <c r="QK290" s="559"/>
      <c r="QL290" s="559"/>
      <c r="QM290" s="559"/>
      <c r="QN290" s="559"/>
      <c r="QO290" s="559"/>
      <c r="QP290" s="559"/>
      <c r="QQ290" s="559"/>
      <c r="QR290" s="559"/>
      <c r="QS290" s="559"/>
      <c r="QT290" s="559"/>
      <c r="QU290" s="559"/>
      <c r="QV290" s="559"/>
      <c r="QW290" s="559"/>
      <c r="QX290" s="559"/>
      <c r="QY290" s="559"/>
      <c r="QZ290" s="559"/>
      <c r="RA290" s="559"/>
      <c r="RB290" s="559"/>
      <c r="RC290" s="559"/>
      <c r="RD290" s="559"/>
      <c r="RE290" s="559"/>
      <c r="RF290" s="559"/>
      <c r="RG290" s="559"/>
      <c r="RH290" s="559"/>
      <c r="RI290" s="559"/>
      <c r="RJ290" s="559"/>
      <c r="RK290" s="559"/>
      <c r="RL290" s="559"/>
      <c r="RM290" s="559"/>
      <c r="RN290" s="559"/>
      <c r="RO290" s="559"/>
      <c r="RP290" s="559"/>
      <c r="RQ290" s="559"/>
      <c r="RR290" s="559"/>
      <c r="RS290" s="559"/>
      <c r="RT290" s="559"/>
      <c r="RU290" s="559"/>
      <c r="RV290" s="559"/>
      <c r="RW290" s="559"/>
      <c r="RX290" s="559"/>
      <c r="RY290" s="559"/>
      <c r="RZ290" s="559"/>
      <c r="SA290" s="559"/>
      <c r="SB290" s="559"/>
      <c r="SC290" s="559"/>
      <c r="SD290" s="559"/>
      <c r="SE290" s="559"/>
      <c r="SF290" s="559"/>
      <c r="SG290" s="559"/>
      <c r="SH290" s="559"/>
      <c r="SI290" s="559"/>
      <c r="SJ290" s="559"/>
      <c r="SK290" s="559"/>
      <c r="SL290" s="559"/>
      <c r="SM290" s="559"/>
      <c r="SN290" s="559"/>
      <c r="SO290" s="559"/>
      <c r="SP290" s="559"/>
      <c r="SQ290" s="559"/>
      <c r="SR290" s="559"/>
      <c r="SS290" s="559"/>
      <c r="ST290" s="559"/>
      <c r="SU290" s="559"/>
      <c r="SV290" s="559"/>
      <c r="SW290" s="559"/>
      <c r="SX290" s="559"/>
      <c r="SY290" s="559"/>
      <c r="SZ290" s="559"/>
      <c r="TA290" s="559"/>
      <c r="TB290" s="559"/>
      <c r="TC290" s="559"/>
      <c r="TD290" s="559"/>
      <c r="TE290" s="559"/>
      <c r="TF290" s="559"/>
      <c r="TG290" s="559"/>
      <c r="TH290" s="559"/>
      <c r="TI290" s="559"/>
      <c r="TJ290" s="559"/>
      <c r="TK290" s="559"/>
      <c r="TL290" s="559"/>
      <c r="TM290" s="559"/>
      <c r="TN290" s="559"/>
      <c r="TO290" s="559"/>
      <c r="TP290" s="559"/>
      <c r="TQ290" s="559"/>
      <c r="TR290" s="559"/>
      <c r="TS290" s="559"/>
      <c r="TT290" s="559"/>
      <c r="TU290" s="559"/>
      <c r="TV290" s="559"/>
      <c r="TW290" s="559"/>
      <c r="TX290" s="559"/>
      <c r="TY290" s="559"/>
      <c r="TZ290" s="559"/>
      <c r="UA290" s="559"/>
      <c r="UB290" s="559"/>
      <c r="UC290" s="559"/>
      <c r="UD290" s="559"/>
      <c r="UE290" s="559"/>
      <c r="UF290" s="559"/>
      <c r="UG290" s="559"/>
      <c r="UH290" s="559"/>
      <c r="UI290" s="559"/>
      <c r="UJ290" s="559"/>
      <c r="UK290" s="559"/>
      <c r="UL290" s="559"/>
      <c r="UM290" s="559"/>
      <c r="UN290" s="559"/>
      <c r="UO290" s="559"/>
      <c r="UP290" s="559"/>
      <c r="UQ290" s="559"/>
      <c r="UR290" s="559"/>
      <c r="US290" s="559"/>
      <c r="UT290" s="559"/>
      <c r="UU290" s="559"/>
      <c r="UV290" s="559"/>
      <c r="UW290" s="559"/>
      <c r="UX290" s="559"/>
      <c r="UY290" s="559"/>
      <c r="UZ290" s="559"/>
      <c r="VA290" s="559"/>
      <c r="VB290" s="559"/>
      <c r="VC290" s="559"/>
      <c r="VD290" s="559"/>
      <c r="VE290" s="559"/>
      <c r="VF290" s="559"/>
      <c r="VG290" s="559"/>
      <c r="VH290" s="559"/>
      <c r="VI290" s="559"/>
      <c r="VJ290" s="559"/>
      <c r="VK290" s="559"/>
      <c r="VL290" s="559"/>
      <c r="VM290" s="559"/>
      <c r="VN290" s="559"/>
      <c r="VO290" s="559"/>
      <c r="VP290" s="559"/>
      <c r="VQ290" s="559"/>
      <c r="VR290" s="559"/>
      <c r="VS290" s="559"/>
      <c r="VT290" s="559"/>
      <c r="VU290" s="559"/>
      <c r="VV290" s="559"/>
      <c r="VW290" s="559"/>
      <c r="VX290" s="559"/>
      <c r="VY290" s="559"/>
      <c r="VZ290" s="559"/>
      <c r="WA290" s="559"/>
      <c r="WB290" s="559"/>
      <c r="WC290" s="559"/>
      <c r="WD290" s="559"/>
      <c r="WE290" s="559"/>
      <c r="WF290" s="559"/>
      <c r="WG290" s="559"/>
      <c r="WH290" s="559"/>
      <c r="WI290" s="559"/>
      <c r="WJ290" s="559"/>
      <c r="WK290" s="559"/>
      <c r="WL290" s="559"/>
      <c r="WM290" s="559"/>
      <c r="WN290" s="559"/>
      <c r="WO290" s="559"/>
      <c r="WP290" s="559"/>
      <c r="WQ290" s="559"/>
      <c r="WR290" s="559"/>
      <c r="WS290" s="559"/>
      <c r="WT290" s="559"/>
      <c r="WU290" s="559"/>
      <c r="WV290" s="559"/>
      <c r="WW290" s="559"/>
      <c r="WX290" s="559"/>
      <c r="WY290" s="559"/>
      <c r="WZ290" s="559"/>
      <c r="XA290" s="559"/>
      <c r="XB290" s="559"/>
      <c r="XC290" s="559"/>
      <c r="XD290" s="559"/>
      <c r="XE290" s="559"/>
      <c r="XF290" s="559"/>
      <c r="XG290" s="559"/>
      <c r="XH290" s="559"/>
      <c r="XI290" s="559"/>
      <c r="XJ290" s="559"/>
      <c r="XK290" s="559"/>
      <c r="XL290" s="559"/>
      <c r="XM290" s="559"/>
      <c r="XN290" s="559"/>
      <c r="XO290" s="559"/>
      <c r="XP290" s="559"/>
      <c r="XQ290" s="559"/>
      <c r="XR290" s="559"/>
      <c r="XS290" s="559"/>
      <c r="XT290" s="559"/>
      <c r="XU290" s="559"/>
      <c r="XV290" s="559"/>
      <c r="XW290" s="559"/>
      <c r="XX290" s="559"/>
      <c r="XY290" s="559"/>
      <c r="XZ290" s="559"/>
      <c r="YA290" s="559"/>
      <c r="YB290" s="559"/>
      <c r="YC290" s="559"/>
      <c r="YD290" s="559"/>
      <c r="YE290" s="559"/>
      <c r="YF290" s="559"/>
      <c r="YG290" s="559"/>
      <c r="YH290" s="559"/>
      <c r="YI290" s="559"/>
      <c r="YJ290" s="559"/>
      <c r="YK290" s="559"/>
      <c r="YL290" s="559"/>
      <c r="YM290" s="559"/>
      <c r="YN290" s="559"/>
      <c r="YO290" s="559"/>
      <c r="YP290" s="559"/>
      <c r="YQ290" s="559"/>
      <c r="YR290" s="559"/>
      <c r="YS290" s="559"/>
      <c r="YT290" s="559"/>
      <c r="YU290" s="559"/>
      <c r="YV290" s="559"/>
      <c r="YW290" s="559"/>
      <c r="YX290" s="559"/>
      <c r="YY290" s="559"/>
      <c r="YZ290" s="559"/>
      <c r="ZA290" s="559"/>
      <c r="ZB290" s="559"/>
      <c r="ZC290" s="559"/>
      <c r="ZD290" s="559"/>
      <c r="ZE290" s="559"/>
      <c r="ZF290" s="559"/>
      <c r="ZG290" s="559"/>
      <c r="ZH290" s="559"/>
      <c r="ZI290" s="559"/>
      <c r="ZJ290" s="559"/>
      <c r="ZK290" s="559"/>
      <c r="ZL290" s="559"/>
      <c r="ZM290" s="559"/>
      <c r="ZN290" s="559"/>
      <c r="ZO290" s="559"/>
      <c r="ZP290" s="559"/>
      <c r="ZQ290" s="559"/>
      <c r="ZR290" s="559"/>
      <c r="ZS290" s="559"/>
      <c r="ZT290" s="559"/>
      <c r="ZU290" s="559"/>
      <c r="ZV290" s="559"/>
      <c r="ZW290" s="559"/>
      <c r="ZX290" s="559"/>
      <c r="ZY290" s="559"/>
      <c r="ZZ290" s="559"/>
      <c r="AAA290" s="559"/>
      <c r="AAB290" s="559"/>
      <c r="AAC290" s="559"/>
      <c r="AAD290" s="559"/>
      <c r="AAE290" s="559"/>
      <c r="AAF290" s="559"/>
      <c r="AAG290" s="559"/>
      <c r="AAH290" s="559"/>
      <c r="AAI290" s="559"/>
      <c r="AAJ290" s="559"/>
      <c r="AAK290" s="559"/>
      <c r="AAL290" s="559"/>
      <c r="AAM290" s="559"/>
      <c r="AAN290" s="559"/>
      <c r="AAO290" s="559"/>
      <c r="AAP290" s="559"/>
      <c r="AAQ290" s="559"/>
      <c r="AAR290" s="559"/>
      <c r="AAS290" s="559"/>
      <c r="AAT290" s="559"/>
      <c r="AAU290" s="559"/>
      <c r="AAV290" s="559"/>
      <c r="AAW290" s="559"/>
      <c r="AAX290" s="559"/>
      <c r="AAY290" s="559"/>
      <c r="AAZ290" s="559"/>
      <c r="ABA290" s="559"/>
      <c r="ABB290" s="559"/>
      <c r="ABC290" s="559"/>
      <c r="ABD290" s="559"/>
      <c r="ABE290" s="559"/>
      <c r="ABF290" s="559"/>
      <c r="ABG290" s="559"/>
      <c r="ABH290" s="559"/>
      <c r="ABI290" s="559"/>
      <c r="ABJ290" s="559"/>
      <c r="ABK290" s="559"/>
      <c r="ABL290" s="559"/>
      <c r="ABM290" s="559"/>
      <c r="ABN290" s="559"/>
      <c r="ABO290" s="559"/>
      <c r="ABP290" s="559"/>
      <c r="ABQ290" s="559"/>
      <c r="ABR290" s="559"/>
      <c r="ABS290" s="559"/>
      <c r="ABT290" s="559"/>
      <c r="ABU290" s="559"/>
      <c r="ABV290" s="559"/>
      <c r="ABW290" s="559"/>
      <c r="ABX290" s="559"/>
      <c r="ABY290" s="559"/>
      <c r="ABZ290" s="559"/>
      <c r="ACA290" s="559"/>
      <c r="ACB290" s="559"/>
      <c r="ACC290" s="559"/>
      <c r="ACD290" s="559"/>
      <c r="ACE290" s="559"/>
      <c r="ACF290" s="559"/>
      <c r="ACG290" s="559"/>
      <c r="ACH290" s="559"/>
      <c r="ACI290" s="559"/>
      <c r="ACJ290" s="559"/>
      <c r="ACK290" s="559"/>
      <c r="ACL290" s="559"/>
      <c r="ACM290" s="559"/>
      <c r="ACN290" s="559"/>
      <c r="ACO290" s="559"/>
      <c r="ACP290" s="559"/>
      <c r="ACQ290" s="559"/>
      <c r="ACR290" s="559"/>
      <c r="ACS290" s="559"/>
      <c r="ACT290" s="559"/>
      <c r="ACU290" s="559"/>
      <c r="ACV290" s="559"/>
      <c r="ACW290" s="559"/>
      <c r="ACX290" s="559"/>
      <c r="ACY290" s="559"/>
      <c r="ACZ290" s="559"/>
      <c r="ADA290" s="559"/>
      <c r="ADB290" s="559"/>
      <c r="ADC290" s="559"/>
      <c r="ADD290" s="559"/>
      <c r="ADE290" s="559"/>
      <c r="ADF290" s="559"/>
      <c r="ADG290" s="559"/>
      <c r="ADH290" s="559"/>
      <c r="ADI290" s="559"/>
      <c r="ADJ290" s="559"/>
      <c r="ADK290" s="559"/>
      <c r="ADL290" s="559"/>
      <c r="ADM290" s="559"/>
      <c r="ADN290" s="559"/>
      <c r="ADO290" s="559"/>
      <c r="ADP290" s="559"/>
      <c r="ADQ290" s="559"/>
      <c r="ADR290" s="559"/>
      <c r="ADS290" s="559"/>
      <c r="ADT290" s="559"/>
      <c r="ADU290" s="559"/>
      <c r="ADV290" s="559"/>
      <c r="ADW290" s="559"/>
      <c r="ADX290" s="559"/>
      <c r="ADY290" s="559"/>
      <c r="ADZ290" s="559"/>
      <c r="AEA290" s="559"/>
      <c r="AEB290" s="559"/>
      <c r="AEC290" s="559"/>
      <c r="AED290" s="559"/>
      <c r="AEE290" s="559"/>
      <c r="AEF290" s="559"/>
      <c r="AEG290" s="559"/>
      <c r="AEH290" s="559"/>
      <c r="AEI290" s="559"/>
      <c r="AEJ290" s="559"/>
      <c r="AEK290" s="559"/>
      <c r="AEL290" s="559"/>
      <c r="AEM290" s="559"/>
      <c r="AEN290" s="559"/>
      <c r="AEO290" s="559"/>
      <c r="AEP290" s="559"/>
      <c r="AEQ290" s="559"/>
      <c r="AER290" s="559"/>
      <c r="AES290" s="559"/>
      <c r="AET290" s="559"/>
      <c r="AEU290" s="559"/>
      <c r="AEV290" s="559"/>
      <c r="AEW290" s="559"/>
      <c r="AEX290" s="559"/>
      <c r="AEY290" s="559"/>
      <c r="AEZ290" s="559"/>
      <c r="AFA290" s="559"/>
      <c r="AFB290" s="559"/>
      <c r="AFC290" s="559"/>
      <c r="AFD290" s="559"/>
      <c r="AFE290" s="559"/>
      <c r="AFF290" s="559"/>
      <c r="AFG290" s="559"/>
      <c r="AFH290" s="559"/>
      <c r="AFI290" s="559"/>
      <c r="AFJ290" s="559"/>
      <c r="AFK290" s="559"/>
      <c r="AFL290" s="559"/>
      <c r="AFM290" s="559"/>
      <c r="AFN290" s="559"/>
      <c r="AFO290" s="559"/>
      <c r="AFP290" s="559"/>
      <c r="AFQ290" s="559"/>
      <c r="AFR290" s="559"/>
      <c r="AFS290" s="559"/>
      <c r="AFT290" s="559"/>
      <c r="AFU290" s="559"/>
      <c r="AFV290" s="559"/>
      <c r="AFW290" s="559"/>
      <c r="AFX290" s="559"/>
      <c r="AFY290" s="559"/>
      <c r="AFZ290" s="559"/>
      <c r="AGA290" s="559"/>
      <c r="AGB290" s="559"/>
      <c r="AGC290" s="559"/>
      <c r="AGD290" s="559"/>
      <c r="AGE290" s="559"/>
      <c r="AGF290" s="559"/>
      <c r="AGG290" s="559"/>
      <c r="AGH290" s="559"/>
      <c r="AGI290" s="559"/>
      <c r="AGJ290" s="559"/>
      <c r="AGK290" s="559"/>
      <c r="AGL290" s="559"/>
      <c r="AGM290" s="559"/>
      <c r="AGN290" s="559"/>
      <c r="AGO290" s="559"/>
      <c r="AGP290" s="559"/>
      <c r="AGQ290" s="559"/>
      <c r="AGR290" s="559"/>
      <c r="AGS290" s="559"/>
      <c r="AGT290" s="559"/>
      <c r="AGU290" s="559"/>
      <c r="AGV290" s="559"/>
      <c r="AGW290" s="559"/>
      <c r="AGX290" s="559"/>
      <c r="AGY290" s="559"/>
      <c r="AGZ290" s="559"/>
      <c r="AHA290" s="559"/>
      <c r="AHB290" s="559"/>
      <c r="AHC290" s="559"/>
      <c r="AHD290" s="559"/>
      <c r="AHE290" s="559"/>
      <c r="AHF290" s="559"/>
      <c r="AHG290" s="559"/>
      <c r="AHH290" s="559"/>
      <c r="AHI290" s="559"/>
      <c r="AHJ290" s="559"/>
      <c r="AHK290" s="559"/>
      <c r="AHL290" s="559"/>
      <c r="AHM290" s="559"/>
      <c r="AHN290" s="559"/>
      <c r="AHO290" s="559"/>
      <c r="AHP290" s="559"/>
      <c r="AHQ290" s="559"/>
      <c r="AHR290" s="559"/>
      <c r="AHS290" s="559"/>
      <c r="AHT290" s="559"/>
      <c r="AHU290" s="559"/>
      <c r="AHV290" s="559"/>
      <c r="AHW290" s="559"/>
      <c r="AHX290" s="559"/>
      <c r="AHY290" s="559"/>
      <c r="AHZ290" s="559"/>
      <c r="AIA290" s="559"/>
      <c r="AIB290" s="559"/>
      <c r="AIC290" s="559"/>
      <c r="AID290" s="559"/>
      <c r="AIE290" s="559"/>
      <c r="AIF290" s="559"/>
      <c r="AIG290" s="559"/>
      <c r="AIH290" s="559"/>
      <c r="AII290" s="559"/>
      <c r="AIJ290" s="559"/>
      <c r="AIK290" s="559"/>
      <c r="AIL290" s="559"/>
      <c r="AIM290" s="559"/>
      <c r="AIN290" s="559"/>
      <c r="AIO290" s="559"/>
      <c r="AIP290" s="559"/>
      <c r="AIQ290" s="559"/>
      <c r="AIR290" s="559"/>
      <c r="AIS290" s="559"/>
      <c r="AIT290" s="559"/>
      <c r="AIU290" s="559"/>
      <c r="AIV290" s="559"/>
      <c r="AIW290" s="559"/>
      <c r="AIX290" s="559"/>
      <c r="AIY290" s="559"/>
      <c r="AIZ290" s="559"/>
      <c r="AJA290" s="559"/>
      <c r="AJB290" s="559"/>
      <c r="AJC290" s="559"/>
      <c r="AJD290" s="559"/>
      <c r="AJE290" s="559"/>
      <c r="AJF290" s="559"/>
      <c r="AJG290" s="559"/>
      <c r="AJH290" s="559"/>
      <c r="AJI290" s="559"/>
      <c r="AJJ290" s="559"/>
      <c r="AJK290" s="559"/>
      <c r="AJL290" s="559"/>
      <c r="AJM290" s="559"/>
      <c r="AJN290" s="559"/>
      <c r="AJO290" s="559"/>
      <c r="AJP290" s="559"/>
      <c r="AJQ290" s="559"/>
      <c r="AJR290" s="559"/>
      <c r="AJS290" s="559"/>
      <c r="AJT290" s="559"/>
      <c r="AJU290" s="559"/>
      <c r="AJV290" s="559"/>
      <c r="AJW290" s="559"/>
      <c r="AJX290" s="559"/>
      <c r="AJY290" s="559"/>
      <c r="AJZ290" s="559"/>
      <c r="AKA290" s="559"/>
      <c r="AKB290" s="559"/>
      <c r="AKC290" s="559"/>
      <c r="AKD290" s="559"/>
      <c r="AKE290" s="559"/>
      <c r="AKF290" s="559"/>
      <c r="AKG290" s="559"/>
      <c r="AKH290" s="559"/>
      <c r="AKI290" s="559"/>
      <c r="AKJ290" s="559"/>
      <c r="AKK290" s="559"/>
      <c r="AKL290" s="559"/>
      <c r="AKM290" s="559"/>
      <c r="AKN290" s="559"/>
      <c r="AKO290" s="559"/>
      <c r="AKP290" s="559"/>
      <c r="AKQ290" s="559"/>
      <c r="AKR290" s="559"/>
      <c r="AKS290" s="559"/>
      <c r="AKT290" s="559"/>
      <c r="AKU290" s="559"/>
      <c r="AKV290" s="559"/>
      <c r="AKW290" s="559"/>
      <c r="AKX290" s="559"/>
      <c r="AKY290" s="559"/>
      <c r="AKZ290" s="559"/>
      <c r="ALA290" s="559"/>
      <c r="ALB290" s="559"/>
      <c r="ALC290" s="559"/>
      <c r="ALD290" s="559"/>
      <c r="ALE290" s="559"/>
      <c r="ALF290" s="559"/>
      <c r="ALG290" s="559"/>
      <c r="ALH290" s="559"/>
      <c r="ALI290" s="559"/>
      <c r="ALJ290" s="559"/>
      <c r="ALK290" s="559"/>
      <c r="ALL290" s="559"/>
      <c r="ALM290" s="559"/>
      <c r="ALN290" s="559"/>
      <c r="ALO290" s="559"/>
      <c r="ALP290" s="559"/>
      <c r="ALQ290" s="559"/>
      <c r="ALR290" s="559"/>
      <c r="ALS290" s="559"/>
      <c r="ALT290" s="559"/>
      <c r="ALU290" s="559"/>
      <c r="ALV290" s="559"/>
      <c r="ALW290" s="559"/>
      <c r="ALX290" s="559"/>
      <c r="ALY290" s="559"/>
      <c r="ALZ290" s="559"/>
      <c r="AMA290" s="559"/>
      <c r="AMB290" s="559"/>
      <c r="AMC290" s="559"/>
      <c r="AMD290" s="559"/>
      <c r="AME290" s="559"/>
      <c r="AMF290" s="559"/>
      <c r="AMG290" s="559"/>
      <c r="AMH290" s="559"/>
      <c r="AMI290" s="559"/>
      <c r="AMJ290" s="559"/>
    </row>
    <row r="291" spans="1:1024" ht="16.5" customHeight="1" x14ac:dyDescent="0.25">
      <c r="A291" s="444" t="s">
        <v>995</v>
      </c>
      <c r="B291" s="257">
        <v>291</v>
      </c>
      <c r="C291" s="401" t="s">
        <v>24436</v>
      </c>
      <c r="D291" s="445" t="s">
        <v>996</v>
      </c>
      <c r="E291" s="286"/>
      <c r="F291" s="430">
        <v>4</v>
      </c>
      <c r="G291" s="280"/>
      <c r="H291" s="280"/>
      <c r="I291" s="492" t="s">
        <v>750</v>
      </c>
      <c r="J291" s="292"/>
      <c r="K291" s="293"/>
      <c r="L291" s="293"/>
      <c r="M291" s="293"/>
      <c r="N291" s="293"/>
      <c r="O291" s="293"/>
      <c r="P291" s="293"/>
      <c r="Q291" s="293"/>
      <c r="R291" s="293"/>
      <c r="S291" s="293"/>
      <c r="T291" s="293"/>
      <c r="U291" s="293"/>
      <c r="V291" s="293"/>
      <c r="W291" s="283">
        <f t="shared" si="113"/>
        <v>100</v>
      </c>
      <c r="X291" s="283">
        <f t="shared" si="125"/>
        <v>100</v>
      </c>
      <c r="Y291" s="283">
        <f t="shared" si="132"/>
        <v>100</v>
      </c>
      <c r="Z291" s="283">
        <f t="shared" si="114"/>
        <v>100</v>
      </c>
      <c r="AA291" s="283">
        <f t="shared" si="115"/>
        <v>100</v>
      </c>
      <c r="AB291" s="287">
        <f t="shared" si="116"/>
        <v>100</v>
      </c>
      <c r="AC291" s="287">
        <f t="shared" si="117"/>
        <v>100</v>
      </c>
      <c r="AD291" s="287">
        <f t="shared" si="118"/>
        <v>100</v>
      </c>
      <c r="AE291" s="284">
        <f t="shared" si="131"/>
        <v>100</v>
      </c>
      <c r="AF291" s="284">
        <f t="shared" si="123"/>
        <v>100</v>
      </c>
      <c r="AG291" s="268">
        <f t="shared" si="127"/>
        <v>100</v>
      </c>
      <c r="AH291" s="268">
        <f t="shared" si="128"/>
        <v>100</v>
      </c>
      <c r="AI291" s="268">
        <f t="shared" si="129"/>
        <v>100</v>
      </c>
      <c r="AJ291" s="268">
        <f t="shared" si="130"/>
        <v>100</v>
      </c>
      <c r="AK291" s="501" t="s">
        <v>750</v>
      </c>
      <c r="AL291" s="443">
        <v>1</v>
      </c>
      <c r="AM291" s="357"/>
      <c r="AN291" s="511"/>
      <c r="AO291" s="357"/>
      <c r="AP291" s="357"/>
      <c r="AQ291" s="286"/>
      <c r="AR291" s="382" t="s">
        <v>24437</v>
      </c>
      <c r="AS291" s="382"/>
      <c r="AT291" s="286"/>
      <c r="AU291" s="286"/>
      <c r="AV291" s="559"/>
      <c r="AW291" s="559"/>
      <c r="AX291" s="559"/>
      <c r="AY291" s="559"/>
      <c r="AZ291" s="559"/>
      <c r="BA291" s="559"/>
      <c r="BB291" s="559"/>
      <c r="BC291" s="559"/>
      <c r="BD291" s="559"/>
      <c r="BE291" s="559"/>
      <c r="BF291" s="559"/>
      <c r="BG291" s="559"/>
      <c r="BH291" s="559"/>
      <c r="BI291" s="559"/>
      <c r="BJ291" s="559"/>
      <c r="BK291" s="559"/>
      <c r="BL291" s="559"/>
      <c r="BM291" s="559"/>
      <c r="BN291" s="559"/>
      <c r="BO291" s="559"/>
      <c r="BP291" s="559"/>
      <c r="BQ291" s="559"/>
      <c r="BR291" s="559"/>
      <c r="BS291" s="559"/>
      <c r="BT291" s="559"/>
      <c r="BU291" s="559"/>
      <c r="BV291" s="559"/>
      <c r="BW291" s="559"/>
      <c r="BX291" s="559"/>
      <c r="BY291" s="559"/>
      <c r="BZ291" s="559"/>
      <c r="CA291" s="559"/>
      <c r="CB291" s="559"/>
      <c r="CC291" s="559"/>
      <c r="CD291" s="559"/>
      <c r="CE291" s="559"/>
      <c r="CF291" s="559"/>
      <c r="CG291" s="559"/>
      <c r="CH291" s="559"/>
      <c r="CI291" s="559"/>
      <c r="CJ291" s="559"/>
      <c r="CK291" s="559"/>
      <c r="CL291" s="559"/>
      <c r="CM291" s="559"/>
      <c r="CN291" s="559"/>
      <c r="CO291" s="559"/>
      <c r="CP291" s="559"/>
      <c r="CQ291" s="559"/>
      <c r="CR291" s="559"/>
      <c r="CS291" s="559"/>
      <c r="CT291" s="559"/>
      <c r="CU291" s="559"/>
      <c r="CV291" s="559"/>
      <c r="CW291" s="559"/>
      <c r="CX291" s="559"/>
      <c r="CY291" s="559"/>
      <c r="CZ291" s="559"/>
      <c r="DA291" s="559"/>
      <c r="DB291" s="559"/>
      <c r="DC291" s="559"/>
      <c r="DD291" s="559"/>
      <c r="DE291" s="559"/>
      <c r="DF291" s="559"/>
      <c r="DG291" s="559"/>
      <c r="DH291" s="559"/>
      <c r="DI291" s="559"/>
      <c r="DJ291" s="559"/>
      <c r="DK291" s="559"/>
      <c r="DL291" s="559"/>
      <c r="DM291" s="559"/>
      <c r="DN291" s="559"/>
      <c r="DO291" s="559"/>
      <c r="DP291" s="559"/>
      <c r="DQ291" s="559"/>
      <c r="DR291" s="559"/>
      <c r="DS291" s="559"/>
      <c r="DT291" s="559"/>
      <c r="DU291" s="559"/>
      <c r="DV291" s="559"/>
      <c r="DW291" s="559"/>
      <c r="DX291" s="559"/>
      <c r="DY291" s="559"/>
      <c r="DZ291" s="559"/>
      <c r="EA291" s="559"/>
      <c r="EB291" s="559"/>
      <c r="EC291" s="559"/>
      <c r="ED291" s="559"/>
      <c r="EE291" s="559"/>
      <c r="EF291" s="559"/>
      <c r="EG291" s="559"/>
      <c r="EH291" s="559"/>
      <c r="EI291" s="559"/>
      <c r="EJ291" s="559"/>
      <c r="EK291" s="559"/>
      <c r="EL291" s="559"/>
      <c r="EM291" s="559"/>
      <c r="EN291" s="559"/>
      <c r="EO291" s="559"/>
      <c r="EP291" s="559"/>
      <c r="EQ291" s="559"/>
      <c r="ER291" s="559"/>
      <c r="ES291" s="559"/>
      <c r="ET291" s="559"/>
      <c r="EU291" s="559"/>
      <c r="EV291" s="559"/>
      <c r="EW291" s="559"/>
      <c r="EX291" s="559"/>
      <c r="EY291" s="559"/>
      <c r="EZ291" s="559"/>
      <c r="FA291" s="559"/>
      <c r="FB291" s="559"/>
      <c r="FC291" s="559"/>
      <c r="FD291" s="559"/>
      <c r="FE291" s="559"/>
      <c r="FF291" s="559"/>
      <c r="FG291" s="559"/>
      <c r="FH291" s="559"/>
      <c r="FI291" s="559"/>
      <c r="FJ291" s="559"/>
      <c r="FK291" s="559"/>
      <c r="FL291" s="559"/>
      <c r="FM291" s="559"/>
      <c r="FN291" s="559"/>
      <c r="FO291" s="559"/>
      <c r="FP291" s="559"/>
      <c r="FQ291" s="559"/>
      <c r="FR291" s="559"/>
      <c r="FS291" s="559"/>
      <c r="FT291" s="559"/>
      <c r="FU291" s="559"/>
      <c r="FV291" s="559"/>
      <c r="FW291" s="559"/>
      <c r="FX291" s="559"/>
      <c r="FY291" s="559"/>
      <c r="FZ291" s="559"/>
      <c r="GA291" s="559"/>
      <c r="GB291" s="559"/>
      <c r="GC291" s="559"/>
      <c r="GD291" s="559"/>
      <c r="GE291" s="559"/>
      <c r="GF291" s="559"/>
      <c r="GG291" s="559"/>
      <c r="GH291" s="559"/>
      <c r="GI291" s="559"/>
      <c r="GJ291" s="559"/>
      <c r="GK291" s="559"/>
      <c r="GL291" s="559"/>
      <c r="GM291" s="559"/>
      <c r="GN291" s="559"/>
      <c r="GO291" s="559"/>
      <c r="GP291" s="559"/>
      <c r="GQ291" s="559"/>
      <c r="GR291" s="559"/>
      <c r="GS291" s="559"/>
      <c r="GT291" s="559"/>
      <c r="GU291" s="559"/>
      <c r="GV291" s="559"/>
      <c r="GW291" s="559"/>
      <c r="GX291" s="559"/>
      <c r="GY291" s="559"/>
      <c r="GZ291" s="559"/>
      <c r="HA291" s="559"/>
      <c r="HB291" s="559"/>
      <c r="HC291" s="559"/>
      <c r="HD291" s="559"/>
      <c r="HE291" s="559"/>
      <c r="HF291" s="559"/>
      <c r="HG291" s="559"/>
      <c r="HH291" s="559"/>
      <c r="HI291" s="559"/>
      <c r="HJ291" s="559"/>
      <c r="HK291" s="559"/>
      <c r="HL291" s="559"/>
      <c r="HM291" s="559"/>
      <c r="HN291" s="559"/>
      <c r="HO291" s="559"/>
      <c r="HP291" s="559"/>
      <c r="HQ291" s="559"/>
      <c r="HR291" s="559"/>
      <c r="HS291" s="559"/>
      <c r="HT291" s="559"/>
      <c r="HU291" s="559"/>
      <c r="HV291" s="559"/>
      <c r="HW291" s="559"/>
      <c r="HX291" s="559"/>
      <c r="HY291" s="559"/>
      <c r="HZ291" s="559"/>
      <c r="IA291" s="559"/>
      <c r="IB291" s="559"/>
      <c r="IC291" s="559"/>
      <c r="ID291" s="559"/>
      <c r="IE291" s="559"/>
      <c r="IF291" s="559"/>
      <c r="IG291" s="559"/>
      <c r="IH291" s="559"/>
      <c r="II291" s="559"/>
      <c r="IJ291" s="559"/>
      <c r="IK291" s="559"/>
      <c r="IL291" s="559"/>
      <c r="IM291" s="559"/>
      <c r="IN291" s="559"/>
      <c r="IO291" s="559"/>
      <c r="IP291" s="559"/>
      <c r="IQ291" s="559"/>
      <c r="IR291" s="559"/>
      <c r="IS291" s="559"/>
      <c r="IT291" s="559"/>
      <c r="IU291" s="559"/>
      <c r="IV291" s="559"/>
      <c r="IW291" s="559"/>
      <c r="IX291" s="559"/>
      <c r="IY291" s="559"/>
      <c r="IZ291" s="559"/>
      <c r="JA291" s="559"/>
      <c r="JB291" s="559"/>
      <c r="JC291" s="559"/>
      <c r="JD291" s="559"/>
      <c r="JE291" s="559"/>
      <c r="JF291" s="559"/>
      <c r="JG291" s="559"/>
      <c r="JH291" s="559"/>
      <c r="JI291" s="559"/>
      <c r="JJ291" s="559"/>
      <c r="JK291" s="559"/>
      <c r="JL291" s="559"/>
      <c r="JM291" s="559"/>
      <c r="JN291" s="559"/>
      <c r="JO291" s="559"/>
      <c r="JP291" s="559"/>
      <c r="JQ291" s="559"/>
      <c r="JR291" s="559"/>
      <c r="JS291" s="559"/>
      <c r="JT291" s="559"/>
      <c r="JU291" s="559"/>
      <c r="JV291" s="559"/>
      <c r="JW291" s="559"/>
      <c r="JX291" s="559"/>
      <c r="JY291" s="559"/>
      <c r="JZ291" s="559"/>
      <c r="KA291" s="559"/>
      <c r="KB291" s="559"/>
      <c r="KC291" s="559"/>
      <c r="KD291" s="559"/>
      <c r="KE291" s="559"/>
      <c r="KF291" s="559"/>
      <c r="KG291" s="559"/>
      <c r="KH291" s="559"/>
      <c r="KI291" s="559"/>
      <c r="KJ291" s="559"/>
      <c r="KK291" s="559"/>
      <c r="KL291" s="559"/>
      <c r="KM291" s="559"/>
      <c r="KN291" s="559"/>
      <c r="KO291" s="559"/>
      <c r="KP291" s="559"/>
      <c r="KQ291" s="559"/>
      <c r="KR291" s="559"/>
      <c r="KS291" s="559"/>
      <c r="KT291" s="559"/>
      <c r="KU291" s="559"/>
      <c r="KV291" s="559"/>
      <c r="KW291" s="559"/>
      <c r="KX291" s="559"/>
      <c r="KY291" s="559"/>
      <c r="KZ291" s="559"/>
      <c r="LA291" s="559"/>
      <c r="LB291" s="559"/>
      <c r="LC291" s="559"/>
      <c r="LD291" s="559"/>
      <c r="LE291" s="559"/>
      <c r="LF291" s="559"/>
      <c r="LG291" s="559"/>
      <c r="LH291" s="559"/>
      <c r="LI291" s="559"/>
      <c r="LJ291" s="559"/>
      <c r="LK291" s="559"/>
      <c r="LL291" s="559"/>
      <c r="LM291" s="559"/>
      <c r="LN291" s="559"/>
      <c r="LO291" s="559"/>
      <c r="LP291" s="559"/>
      <c r="LQ291" s="559"/>
      <c r="LR291" s="559"/>
      <c r="LS291" s="559"/>
      <c r="LT291" s="559"/>
      <c r="LU291" s="559"/>
      <c r="LV291" s="559"/>
      <c r="LW291" s="559"/>
      <c r="LX291" s="559"/>
      <c r="LY291" s="559"/>
      <c r="LZ291" s="559"/>
      <c r="MA291" s="559"/>
      <c r="MB291" s="559"/>
      <c r="MC291" s="559"/>
      <c r="MD291" s="559"/>
      <c r="ME291" s="559"/>
      <c r="MF291" s="559"/>
      <c r="MG291" s="559"/>
      <c r="MH291" s="559"/>
      <c r="MI291" s="559"/>
      <c r="MJ291" s="559"/>
      <c r="MK291" s="559"/>
      <c r="ML291" s="559"/>
      <c r="MM291" s="559"/>
      <c r="MN291" s="559"/>
      <c r="MO291" s="559"/>
      <c r="MP291" s="559"/>
      <c r="MQ291" s="559"/>
      <c r="MR291" s="559"/>
      <c r="MS291" s="559"/>
      <c r="MT291" s="559"/>
      <c r="MU291" s="559"/>
      <c r="MV291" s="559"/>
      <c r="MW291" s="559"/>
      <c r="MX291" s="559"/>
      <c r="MY291" s="559"/>
      <c r="MZ291" s="559"/>
      <c r="NA291" s="559"/>
      <c r="NB291" s="559"/>
      <c r="NC291" s="559"/>
      <c r="ND291" s="559"/>
      <c r="NE291" s="559"/>
      <c r="NF291" s="559"/>
      <c r="NG291" s="559"/>
      <c r="NH291" s="559"/>
      <c r="NI291" s="559"/>
      <c r="NJ291" s="559"/>
      <c r="NK291" s="559"/>
      <c r="NL291" s="559"/>
      <c r="NM291" s="559"/>
      <c r="NN291" s="559"/>
      <c r="NO291" s="559"/>
      <c r="NP291" s="559"/>
      <c r="NQ291" s="559"/>
      <c r="NR291" s="559"/>
      <c r="NS291" s="559"/>
      <c r="NT291" s="559"/>
      <c r="NU291" s="559"/>
      <c r="NV291" s="559"/>
      <c r="NW291" s="559"/>
      <c r="NX291" s="559"/>
      <c r="NY291" s="559"/>
      <c r="NZ291" s="559"/>
      <c r="OA291" s="559"/>
      <c r="OB291" s="559"/>
      <c r="OC291" s="559"/>
      <c r="OD291" s="559"/>
      <c r="OE291" s="559"/>
      <c r="OF291" s="559"/>
      <c r="OG291" s="559"/>
      <c r="OH291" s="559"/>
      <c r="OI291" s="559"/>
      <c r="OJ291" s="559"/>
      <c r="OK291" s="559"/>
      <c r="OL291" s="559"/>
      <c r="OM291" s="559"/>
      <c r="ON291" s="559"/>
      <c r="OO291" s="559"/>
      <c r="OP291" s="559"/>
      <c r="OQ291" s="559"/>
      <c r="OR291" s="559"/>
      <c r="OS291" s="559"/>
      <c r="OT291" s="559"/>
      <c r="OU291" s="559"/>
      <c r="OV291" s="559"/>
      <c r="OW291" s="559"/>
      <c r="OX291" s="559"/>
      <c r="OY291" s="559"/>
      <c r="OZ291" s="559"/>
      <c r="PA291" s="559"/>
      <c r="PB291" s="559"/>
      <c r="PC291" s="559"/>
      <c r="PD291" s="559"/>
      <c r="PE291" s="559"/>
      <c r="PF291" s="559"/>
      <c r="PG291" s="559"/>
      <c r="PH291" s="559"/>
      <c r="PI291" s="559"/>
      <c r="PJ291" s="559"/>
      <c r="PK291" s="559"/>
      <c r="PL291" s="559"/>
      <c r="PM291" s="559"/>
      <c r="PN291" s="559"/>
      <c r="PO291" s="559"/>
      <c r="PP291" s="559"/>
      <c r="PQ291" s="559"/>
      <c r="PR291" s="559"/>
      <c r="PS291" s="559"/>
      <c r="PT291" s="559"/>
      <c r="PU291" s="559"/>
      <c r="PV291" s="559"/>
      <c r="PW291" s="559"/>
      <c r="PX291" s="559"/>
      <c r="PY291" s="559"/>
      <c r="PZ291" s="559"/>
      <c r="QA291" s="559"/>
      <c r="QB291" s="559"/>
      <c r="QC291" s="559"/>
      <c r="QD291" s="559"/>
      <c r="QE291" s="559"/>
      <c r="QF291" s="559"/>
      <c r="QG291" s="559"/>
      <c r="QH291" s="559"/>
      <c r="QI291" s="559"/>
      <c r="QJ291" s="559"/>
      <c r="QK291" s="559"/>
      <c r="QL291" s="559"/>
      <c r="QM291" s="559"/>
      <c r="QN291" s="559"/>
      <c r="QO291" s="559"/>
      <c r="QP291" s="559"/>
      <c r="QQ291" s="559"/>
      <c r="QR291" s="559"/>
      <c r="QS291" s="559"/>
      <c r="QT291" s="559"/>
      <c r="QU291" s="559"/>
      <c r="QV291" s="559"/>
      <c r="QW291" s="559"/>
      <c r="QX291" s="559"/>
      <c r="QY291" s="559"/>
      <c r="QZ291" s="559"/>
      <c r="RA291" s="559"/>
      <c r="RB291" s="559"/>
      <c r="RC291" s="559"/>
      <c r="RD291" s="559"/>
      <c r="RE291" s="559"/>
      <c r="RF291" s="559"/>
      <c r="RG291" s="559"/>
      <c r="RH291" s="559"/>
      <c r="RI291" s="559"/>
      <c r="RJ291" s="559"/>
      <c r="RK291" s="559"/>
      <c r="RL291" s="559"/>
      <c r="RM291" s="559"/>
      <c r="RN291" s="559"/>
      <c r="RO291" s="559"/>
      <c r="RP291" s="559"/>
      <c r="RQ291" s="559"/>
      <c r="RR291" s="559"/>
      <c r="RS291" s="559"/>
      <c r="RT291" s="559"/>
      <c r="RU291" s="559"/>
      <c r="RV291" s="559"/>
      <c r="RW291" s="559"/>
      <c r="RX291" s="559"/>
      <c r="RY291" s="559"/>
      <c r="RZ291" s="559"/>
      <c r="SA291" s="559"/>
      <c r="SB291" s="559"/>
      <c r="SC291" s="559"/>
      <c r="SD291" s="559"/>
      <c r="SE291" s="559"/>
      <c r="SF291" s="559"/>
      <c r="SG291" s="559"/>
      <c r="SH291" s="559"/>
      <c r="SI291" s="559"/>
      <c r="SJ291" s="559"/>
      <c r="SK291" s="559"/>
      <c r="SL291" s="559"/>
      <c r="SM291" s="559"/>
      <c r="SN291" s="559"/>
      <c r="SO291" s="559"/>
      <c r="SP291" s="559"/>
      <c r="SQ291" s="559"/>
      <c r="SR291" s="559"/>
      <c r="SS291" s="559"/>
      <c r="ST291" s="559"/>
      <c r="SU291" s="559"/>
      <c r="SV291" s="559"/>
      <c r="SW291" s="559"/>
      <c r="SX291" s="559"/>
      <c r="SY291" s="559"/>
      <c r="SZ291" s="559"/>
      <c r="TA291" s="559"/>
      <c r="TB291" s="559"/>
      <c r="TC291" s="559"/>
      <c r="TD291" s="559"/>
      <c r="TE291" s="559"/>
      <c r="TF291" s="559"/>
      <c r="TG291" s="559"/>
      <c r="TH291" s="559"/>
      <c r="TI291" s="559"/>
      <c r="TJ291" s="559"/>
      <c r="TK291" s="559"/>
      <c r="TL291" s="559"/>
      <c r="TM291" s="559"/>
      <c r="TN291" s="559"/>
      <c r="TO291" s="559"/>
      <c r="TP291" s="559"/>
      <c r="TQ291" s="559"/>
      <c r="TR291" s="559"/>
      <c r="TS291" s="559"/>
      <c r="TT291" s="559"/>
      <c r="TU291" s="559"/>
      <c r="TV291" s="559"/>
      <c r="TW291" s="559"/>
      <c r="TX291" s="559"/>
      <c r="TY291" s="559"/>
      <c r="TZ291" s="559"/>
      <c r="UA291" s="559"/>
      <c r="UB291" s="559"/>
      <c r="UC291" s="559"/>
      <c r="UD291" s="559"/>
      <c r="UE291" s="559"/>
      <c r="UF291" s="559"/>
      <c r="UG291" s="559"/>
      <c r="UH291" s="559"/>
      <c r="UI291" s="559"/>
      <c r="UJ291" s="559"/>
      <c r="UK291" s="559"/>
      <c r="UL291" s="559"/>
      <c r="UM291" s="559"/>
      <c r="UN291" s="559"/>
      <c r="UO291" s="559"/>
      <c r="UP291" s="559"/>
      <c r="UQ291" s="559"/>
      <c r="UR291" s="559"/>
      <c r="US291" s="559"/>
      <c r="UT291" s="559"/>
      <c r="UU291" s="559"/>
      <c r="UV291" s="559"/>
      <c r="UW291" s="559"/>
      <c r="UX291" s="559"/>
      <c r="UY291" s="559"/>
      <c r="UZ291" s="559"/>
      <c r="VA291" s="559"/>
      <c r="VB291" s="559"/>
      <c r="VC291" s="559"/>
      <c r="VD291" s="559"/>
      <c r="VE291" s="559"/>
      <c r="VF291" s="559"/>
      <c r="VG291" s="559"/>
      <c r="VH291" s="559"/>
      <c r="VI291" s="559"/>
      <c r="VJ291" s="559"/>
      <c r="VK291" s="559"/>
      <c r="VL291" s="559"/>
      <c r="VM291" s="559"/>
      <c r="VN291" s="559"/>
      <c r="VO291" s="559"/>
      <c r="VP291" s="559"/>
      <c r="VQ291" s="559"/>
      <c r="VR291" s="559"/>
      <c r="VS291" s="559"/>
      <c r="VT291" s="559"/>
      <c r="VU291" s="559"/>
      <c r="VV291" s="559"/>
      <c r="VW291" s="559"/>
      <c r="VX291" s="559"/>
      <c r="VY291" s="559"/>
      <c r="VZ291" s="559"/>
      <c r="WA291" s="559"/>
      <c r="WB291" s="559"/>
      <c r="WC291" s="559"/>
      <c r="WD291" s="559"/>
      <c r="WE291" s="559"/>
      <c r="WF291" s="559"/>
      <c r="WG291" s="559"/>
      <c r="WH291" s="559"/>
      <c r="WI291" s="559"/>
      <c r="WJ291" s="559"/>
      <c r="WK291" s="559"/>
      <c r="WL291" s="559"/>
      <c r="WM291" s="559"/>
      <c r="WN291" s="559"/>
      <c r="WO291" s="559"/>
      <c r="WP291" s="559"/>
      <c r="WQ291" s="559"/>
      <c r="WR291" s="559"/>
      <c r="WS291" s="559"/>
      <c r="WT291" s="559"/>
      <c r="WU291" s="559"/>
      <c r="WV291" s="559"/>
      <c r="WW291" s="559"/>
      <c r="WX291" s="559"/>
      <c r="WY291" s="559"/>
      <c r="WZ291" s="559"/>
      <c r="XA291" s="559"/>
      <c r="XB291" s="559"/>
      <c r="XC291" s="559"/>
      <c r="XD291" s="559"/>
      <c r="XE291" s="559"/>
      <c r="XF291" s="559"/>
      <c r="XG291" s="559"/>
      <c r="XH291" s="559"/>
      <c r="XI291" s="559"/>
      <c r="XJ291" s="559"/>
      <c r="XK291" s="559"/>
      <c r="XL291" s="559"/>
      <c r="XM291" s="559"/>
      <c r="XN291" s="559"/>
      <c r="XO291" s="559"/>
      <c r="XP291" s="559"/>
      <c r="XQ291" s="559"/>
      <c r="XR291" s="559"/>
      <c r="XS291" s="559"/>
      <c r="XT291" s="559"/>
      <c r="XU291" s="559"/>
      <c r="XV291" s="559"/>
      <c r="XW291" s="559"/>
      <c r="XX291" s="559"/>
      <c r="XY291" s="559"/>
      <c r="XZ291" s="559"/>
      <c r="YA291" s="559"/>
      <c r="YB291" s="559"/>
      <c r="YC291" s="559"/>
      <c r="YD291" s="559"/>
      <c r="YE291" s="559"/>
      <c r="YF291" s="559"/>
      <c r="YG291" s="559"/>
      <c r="YH291" s="559"/>
      <c r="YI291" s="559"/>
      <c r="YJ291" s="559"/>
      <c r="YK291" s="559"/>
      <c r="YL291" s="559"/>
      <c r="YM291" s="559"/>
      <c r="YN291" s="559"/>
      <c r="YO291" s="559"/>
      <c r="YP291" s="559"/>
      <c r="YQ291" s="559"/>
      <c r="YR291" s="559"/>
      <c r="YS291" s="559"/>
      <c r="YT291" s="559"/>
      <c r="YU291" s="559"/>
      <c r="YV291" s="559"/>
      <c r="YW291" s="559"/>
      <c r="YX291" s="559"/>
      <c r="YY291" s="559"/>
      <c r="YZ291" s="559"/>
      <c r="ZA291" s="559"/>
      <c r="ZB291" s="559"/>
      <c r="ZC291" s="559"/>
      <c r="ZD291" s="559"/>
      <c r="ZE291" s="559"/>
      <c r="ZF291" s="559"/>
      <c r="ZG291" s="559"/>
      <c r="ZH291" s="559"/>
      <c r="ZI291" s="559"/>
      <c r="ZJ291" s="559"/>
      <c r="ZK291" s="559"/>
      <c r="ZL291" s="559"/>
      <c r="ZM291" s="559"/>
      <c r="ZN291" s="559"/>
      <c r="ZO291" s="559"/>
      <c r="ZP291" s="559"/>
      <c r="ZQ291" s="559"/>
      <c r="ZR291" s="559"/>
      <c r="ZS291" s="559"/>
      <c r="ZT291" s="559"/>
      <c r="ZU291" s="559"/>
      <c r="ZV291" s="559"/>
      <c r="ZW291" s="559"/>
      <c r="ZX291" s="559"/>
      <c r="ZY291" s="559"/>
      <c r="ZZ291" s="559"/>
      <c r="AAA291" s="559"/>
      <c r="AAB291" s="559"/>
      <c r="AAC291" s="559"/>
      <c r="AAD291" s="559"/>
      <c r="AAE291" s="559"/>
      <c r="AAF291" s="559"/>
      <c r="AAG291" s="559"/>
      <c r="AAH291" s="559"/>
      <c r="AAI291" s="559"/>
      <c r="AAJ291" s="559"/>
      <c r="AAK291" s="559"/>
      <c r="AAL291" s="559"/>
      <c r="AAM291" s="559"/>
      <c r="AAN291" s="559"/>
      <c r="AAO291" s="559"/>
      <c r="AAP291" s="559"/>
      <c r="AAQ291" s="559"/>
      <c r="AAR291" s="559"/>
      <c r="AAS291" s="559"/>
      <c r="AAT291" s="559"/>
      <c r="AAU291" s="559"/>
      <c r="AAV291" s="559"/>
      <c r="AAW291" s="559"/>
      <c r="AAX291" s="559"/>
      <c r="AAY291" s="559"/>
      <c r="AAZ291" s="559"/>
      <c r="ABA291" s="559"/>
      <c r="ABB291" s="559"/>
      <c r="ABC291" s="559"/>
      <c r="ABD291" s="559"/>
      <c r="ABE291" s="559"/>
      <c r="ABF291" s="559"/>
      <c r="ABG291" s="559"/>
      <c r="ABH291" s="559"/>
      <c r="ABI291" s="559"/>
      <c r="ABJ291" s="559"/>
      <c r="ABK291" s="559"/>
      <c r="ABL291" s="559"/>
      <c r="ABM291" s="559"/>
      <c r="ABN291" s="559"/>
      <c r="ABO291" s="559"/>
      <c r="ABP291" s="559"/>
      <c r="ABQ291" s="559"/>
      <c r="ABR291" s="559"/>
      <c r="ABS291" s="559"/>
      <c r="ABT291" s="559"/>
      <c r="ABU291" s="559"/>
      <c r="ABV291" s="559"/>
      <c r="ABW291" s="559"/>
      <c r="ABX291" s="559"/>
      <c r="ABY291" s="559"/>
      <c r="ABZ291" s="559"/>
      <c r="ACA291" s="559"/>
      <c r="ACB291" s="559"/>
      <c r="ACC291" s="559"/>
      <c r="ACD291" s="559"/>
      <c r="ACE291" s="559"/>
      <c r="ACF291" s="559"/>
      <c r="ACG291" s="559"/>
      <c r="ACH291" s="559"/>
      <c r="ACI291" s="559"/>
      <c r="ACJ291" s="559"/>
      <c r="ACK291" s="559"/>
      <c r="ACL291" s="559"/>
      <c r="ACM291" s="559"/>
      <c r="ACN291" s="559"/>
      <c r="ACO291" s="559"/>
      <c r="ACP291" s="559"/>
      <c r="ACQ291" s="559"/>
      <c r="ACR291" s="559"/>
      <c r="ACS291" s="559"/>
      <c r="ACT291" s="559"/>
      <c r="ACU291" s="559"/>
      <c r="ACV291" s="559"/>
      <c r="ACW291" s="559"/>
      <c r="ACX291" s="559"/>
      <c r="ACY291" s="559"/>
      <c r="ACZ291" s="559"/>
      <c r="ADA291" s="559"/>
      <c r="ADB291" s="559"/>
      <c r="ADC291" s="559"/>
      <c r="ADD291" s="559"/>
      <c r="ADE291" s="559"/>
      <c r="ADF291" s="559"/>
      <c r="ADG291" s="559"/>
      <c r="ADH291" s="559"/>
      <c r="ADI291" s="559"/>
      <c r="ADJ291" s="559"/>
      <c r="ADK291" s="559"/>
      <c r="ADL291" s="559"/>
      <c r="ADM291" s="559"/>
      <c r="ADN291" s="559"/>
      <c r="ADO291" s="559"/>
      <c r="ADP291" s="559"/>
      <c r="ADQ291" s="559"/>
      <c r="ADR291" s="559"/>
      <c r="ADS291" s="559"/>
      <c r="ADT291" s="559"/>
      <c r="ADU291" s="559"/>
      <c r="ADV291" s="559"/>
      <c r="ADW291" s="559"/>
      <c r="ADX291" s="559"/>
      <c r="ADY291" s="559"/>
      <c r="ADZ291" s="559"/>
      <c r="AEA291" s="559"/>
      <c r="AEB291" s="559"/>
      <c r="AEC291" s="559"/>
      <c r="AED291" s="559"/>
      <c r="AEE291" s="559"/>
      <c r="AEF291" s="559"/>
      <c r="AEG291" s="559"/>
      <c r="AEH291" s="559"/>
      <c r="AEI291" s="559"/>
      <c r="AEJ291" s="559"/>
      <c r="AEK291" s="559"/>
      <c r="AEL291" s="559"/>
      <c r="AEM291" s="559"/>
      <c r="AEN291" s="559"/>
      <c r="AEO291" s="559"/>
      <c r="AEP291" s="559"/>
      <c r="AEQ291" s="559"/>
      <c r="AER291" s="559"/>
      <c r="AES291" s="559"/>
      <c r="AET291" s="559"/>
      <c r="AEU291" s="559"/>
      <c r="AEV291" s="559"/>
      <c r="AEW291" s="559"/>
      <c r="AEX291" s="559"/>
      <c r="AEY291" s="559"/>
      <c r="AEZ291" s="559"/>
      <c r="AFA291" s="559"/>
      <c r="AFB291" s="559"/>
      <c r="AFC291" s="559"/>
      <c r="AFD291" s="559"/>
      <c r="AFE291" s="559"/>
      <c r="AFF291" s="559"/>
      <c r="AFG291" s="559"/>
      <c r="AFH291" s="559"/>
      <c r="AFI291" s="559"/>
      <c r="AFJ291" s="559"/>
      <c r="AFK291" s="559"/>
      <c r="AFL291" s="559"/>
      <c r="AFM291" s="559"/>
      <c r="AFN291" s="559"/>
      <c r="AFO291" s="559"/>
      <c r="AFP291" s="559"/>
      <c r="AFQ291" s="559"/>
      <c r="AFR291" s="559"/>
      <c r="AFS291" s="559"/>
      <c r="AFT291" s="559"/>
      <c r="AFU291" s="559"/>
      <c r="AFV291" s="559"/>
      <c r="AFW291" s="559"/>
      <c r="AFX291" s="559"/>
      <c r="AFY291" s="559"/>
      <c r="AFZ291" s="559"/>
      <c r="AGA291" s="559"/>
      <c r="AGB291" s="559"/>
      <c r="AGC291" s="559"/>
      <c r="AGD291" s="559"/>
      <c r="AGE291" s="559"/>
      <c r="AGF291" s="559"/>
      <c r="AGG291" s="559"/>
      <c r="AGH291" s="559"/>
      <c r="AGI291" s="559"/>
      <c r="AGJ291" s="559"/>
      <c r="AGK291" s="559"/>
      <c r="AGL291" s="559"/>
      <c r="AGM291" s="559"/>
      <c r="AGN291" s="559"/>
      <c r="AGO291" s="559"/>
      <c r="AGP291" s="559"/>
      <c r="AGQ291" s="559"/>
      <c r="AGR291" s="559"/>
      <c r="AGS291" s="559"/>
      <c r="AGT291" s="559"/>
      <c r="AGU291" s="559"/>
      <c r="AGV291" s="559"/>
      <c r="AGW291" s="559"/>
      <c r="AGX291" s="559"/>
      <c r="AGY291" s="559"/>
      <c r="AGZ291" s="559"/>
      <c r="AHA291" s="559"/>
      <c r="AHB291" s="559"/>
      <c r="AHC291" s="559"/>
      <c r="AHD291" s="559"/>
      <c r="AHE291" s="559"/>
      <c r="AHF291" s="559"/>
      <c r="AHG291" s="559"/>
      <c r="AHH291" s="559"/>
      <c r="AHI291" s="559"/>
      <c r="AHJ291" s="559"/>
      <c r="AHK291" s="559"/>
      <c r="AHL291" s="559"/>
      <c r="AHM291" s="559"/>
      <c r="AHN291" s="559"/>
      <c r="AHO291" s="559"/>
      <c r="AHP291" s="559"/>
      <c r="AHQ291" s="559"/>
      <c r="AHR291" s="559"/>
      <c r="AHS291" s="559"/>
      <c r="AHT291" s="559"/>
      <c r="AHU291" s="559"/>
      <c r="AHV291" s="559"/>
      <c r="AHW291" s="559"/>
      <c r="AHX291" s="559"/>
      <c r="AHY291" s="559"/>
      <c r="AHZ291" s="559"/>
      <c r="AIA291" s="559"/>
      <c r="AIB291" s="559"/>
      <c r="AIC291" s="559"/>
      <c r="AID291" s="559"/>
      <c r="AIE291" s="559"/>
      <c r="AIF291" s="559"/>
      <c r="AIG291" s="559"/>
      <c r="AIH291" s="559"/>
      <c r="AII291" s="559"/>
      <c r="AIJ291" s="559"/>
      <c r="AIK291" s="559"/>
      <c r="AIL291" s="559"/>
      <c r="AIM291" s="559"/>
      <c r="AIN291" s="559"/>
      <c r="AIO291" s="559"/>
      <c r="AIP291" s="559"/>
      <c r="AIQ291" s="559"/>
      <c r="AIR291" s="559"/>
      <c r="AIS291" s="559"/>
      <c r="AIT291" s="559"/>
      <c r="AIU291" s="559"/>
      <c r="AIV291" s="559"/>
      <c r="AIW291" s="559"/>
      <c r="AIX291" s="559"/>
      <c r="AIY291" s="559"/>
      <c r="AIZ291" s="559"/>
      <c r="AJA291" s="559"/>
      <c r="AJB291" s="559"/>
      <c r="AJC291" s="559"/>
      <c r="AJD291" s="559"/>
      <c r="AJE291" s="559"/>
      <c r="AJF291" s="559"/>
      <c r="AJG291" s="559"/>
      <c r="AJH291" s="559"/>
      <c r="AJI291" s="559"/>
      <c r="AJJ291" s="559"/>
      <c r="AJK291" s="559"/>
      <c r="AJL291" s="559"/>
      <c r="AJM291" s="559"/>
      <c r="AJN291" s="559"/>
      <c r="AJO291" s="559"/>
      <c r="AJP291" s="559"/>
      <c r="AJQ291" s="559"/>
      <c r="AJR291" s="559"/>
      <c r="AJS291" s="559"/>
      <c r="AJT291" s="559"/>
      <c r="AJU291" s="559"/>
      <c r="AJV291" s="559"/>
      <c r="AJW291" s="559"/>
      <c r="AJX291" s="559"/>
      <c r="AJY291" s="559"/>
      <c r="AJZ291" s="559"/>
      <c r="AKA291" s="559"/>
      <c r="AKB291" s="559"/>
      <c r="AKC291" s="559"/>
      <c r="AKD291" s="559"/>
      <c r="AKE291" s="559"/>
      <c r="AKF291" s="559"/>
      <c r="AKG291" s="559"/>
      <c r="AKH291" s="559"/>
      <c r="AKI291" s="559"/>
      <c r="AKJ291" s="559"/>
      <c r="AKK291" s="559"/>
      <c r="AKL291" s="559"/>
      <c r="AKM291" s="559"/>
      <c r="AKN291" s="559"/>
      <c r="AKO291" s="559"/>
      <c r="AKP291" s="559"/>
      <c r="AKQ291" s="559"/>
      <c r="AKR291" s="559"/>
      <c r="AKS291" s="559"/>
      <c r="AKT291" s="559"/>
      <c r="AKU291" s="559"/>
      <c r="AKV291" s="559"/>
      <c r="AKW291" s="559"/>
      <c r="AKX291" s="559"/>
      <c r="AKY291" s="559"/>
      <c r="AKZ291" s="559"/>
      <c r="ALA291" s="559"/>
      <c r="ALB291" s="559"/>
      <c r="ALC291" s="559"/>
      <c r="ALD291" s="559"/>
      <c r="ALE291" s="559"/>
      <c r="ALF291" s="559"/>
      <c r="ALG291" s="559"/>
      <c r="ALH291" s="559"/>
      <c r="ALI291" s="559"/>
      <c r="ALJ291" s="559"/>
      <c r="ALK291" s="559"/>
      <c r="ALL291" s="559"/>
      <c r="ALM291" s="559"/>
      <c r="ALN291" s="559"/>
      <c r="ALO291" s="559"/>
      <c r="ALP291" s="559"/>
      <c r="ALQ291" s="559"/>
      <c r="ALR291" s="559"/>
      <c r="ALS291" s="559"/>
      <c r="ALT291" s="559"/>
      <c r="ALU291" s="559"/>
      <c r="ALV291" s="559"/>
      <c r="ALW291" s="559"/>
      <c r="ALX291" s="559"/>
      <c r="ALY291" s="559"/>
      <c r="ALZ291" s="559"/>
      <c r="AMA291" s="559"/>
      <c r="AMB291" s="559"/>
      <c r="AMC291" s="559"/>
      <c r="AMD291" s="559"/>
      <c r="AME291" s="559"/>
      <c r="AMF291" s="559"/>
      <c r="AMG291" s="559"/>
      <c r="AMH291" s="559"/>
      <c r="AMI291" s="559"/>
      <c r="AMJ291" s="559"/>
    </row>
    <row r="292" spans="1:1024" ht="15" customHeight="1" x14ac:dyDescent="0.25">
      <c r="A292" s="444" t="s">
        <v>997</v>
      </c>
      <c r="B292" s="257">
        <v>292</v>
      </c>
      <c r="C292" s="258" t="s">
        <v>24438</v>
      </c>
      <c r="D292" s="445" t="s">
        <v>998</v>
      </c>
      <c r="E292" s="286"/>
      <c r="F292" s="291"/>
      <c r="G292" s="280"/>
      <c r="H292" s="280"/>
      <c r="I292" s="492" t="s">
        <v>750</v>
      </c>
      <c r="J292" s="292"/>
      <c r="K292" s="293"/>
      <c r="L292" s="293"/>
      <c r="M292" s="293"/>
      <c r="N292" s="293"/>
      <c r="O292" s="293"/>
      <c r="P292" s="293"/>
      <c r="Q292" s="293"/>
      <c r="R292" s="293"/>
      <c r="S292" s="293"/>
      <c r="T292" s="293"/>
      <c r="U292" s="293"/>
      <c r="V292" s="293"/>
      <c r="W292" s="283">
        <f t="shared" si="113"/>
        <v>100</v>
      </c>
      <c r="X292" s="283">
        <f t="shared" si="125"/>
        <v>100</v>
      </c>
      <c r="Y292" s="283">
        <f t="shared" si="132"/>
        <v>100</v>
      </c>
      <c r="Z292" s="283">
        <f t="shared" si="114"/>
        <v>100</v>
      </c>
      <c r="AA292" s="283">
        <f t="shared" si="115"/>
        <v>100</v>
      </c>
      <c r="AB292" s="287">
        <f t="shared" si="116"/>
        <v>100</v>
      </c>
      <c r="AC292" s="287">
        <f t="shared" si="117"/>
        <v>100</v>
      </c>
      <c r="AD292" s="287">
        <f t="shared" si="118"/>
        <v>100</v>
      </c>
      <c r="AE292" s="284">
        <f t="shared" si="131"/>
        <v>100</v>
      </c>
      <c r="AF292" s="284">
        <f t="shared" si="123"/>
        <v>100</v>
      </c>
      <c r="AG292" s="268">
        <f t="shared" si="127"/>
        <v>100</v>
      </c>
      <c r="AH292" s="268">
        <f t="shared" si="128"/>
        <v>100</v>
      </c>
      <c r="AI292" s="268">
        <f t="shared" si="129"/>
        <v>100</v>
      </c>
      <c r="AJ292" s="268">
        <f t="shared" si="130"/>
        <v>100</v>
      </c>
      <c r="AK292" s="501" t="s">
        <v>750</v>
      </c>
      <c r="AL292" s="286"/>
      <c r="AM292" s="357"/>
      <c r="AN292" s="511"/>
      <c r="AO292" s="357"/>
      <c r="AP292" s="357"/>
      <c r="AQ292" s="286"/>
      <c r="AR292" s="171" t="s">
        <v>24439</v>
      </c>
      <c r="AS292" s="171"/>
      <c r="AT292" s="286"/>
      <c r="AU292" s="286"/>
      <c r="AV292" s="559"/>
      <c r="AW292" s="559"/>
      <c r="AX292" s="559"/>
      <c r="AY292" s="559"/>
      <c r="AZ292" s="559"/>
      <c r="BA292" s="559"/>
      <c r="BB292" s="559"/>
      <c r="BC292" s="559"/>
      <c r="BD292" s="559"/>
      <c r="BE292" s="559"/>
      <c r="BF292" s="559"/>
      <c r="BG292" s="559"/>
      <c r="BH292" s="559"/>
      <c r="BI292" s="559"/>
      <c r="BJ292" s="559"/>
      <c r="BK292" s="559"/>
      <c r="BL292" s="559"/>
      <c r="BM292" s="559"/>
      <c r="BN292" s="559"/>
      <c r="BO292" s="559"/>
      <c r="BP292" s="559"/>
      <c r="BQ292" s="559"/>
      <c r="BR292" s="559"/>
      <c r="BS292" s="559"/>
      <c r="BT292" s="559"/>
      <c r="BU292" s="559"/>
      <c r="BV292" s="559"/>
      <c r="BW292" s="559"/>
      <c r="BX292" s="559"/>
      <c r="BY292" s="559"/>
      <c r="BZ292" s="559"/>
      <c r="CA292" s="559"/>
      <c r="CB292" s="559"/>
      <c r="CC292" s="559"/>
      <c r="CD292" s="559"/>
      <c r="CE292" s="559"/>
      <c r="CF292" s="559"/>
      <c r="CG292" s="559"/>
      <c r="CH292" s="559"/>
      <c r="CI292" s="559"/>
      <c r="CJ292" s="559"/>
      <c r="CK292" s="559"/>
      <c r="CL292" s="559"/>
      <c r="CM292" s="559"/>
      <c r="CN292" s="559"/>
      <c r="CO292" s="559"/>
      <c r="CP292" s="559"/>
      <c r="CQ292" s="559"/>
      <c r="CR292" s="559"/>
      <c r="CS292" s="559"/>
      <c r="CT292" s="559"/>
      <c r="CU292" s="559"/>
      <c r="CV292" s="559"/>
      <c r="CW292" s="559"/>
      <c r="CX292" s="559"/>
      <c r="CY292" s="559"/>
      <c r="CZ292" s="559"/>
      <c r="DA292" s="559"/>
      <c r="DB292" s="559"/>
      <c r="DC292" s="559"/>
      <c r="DD292" s="559"/>
      <c r="DE292" s="559"/>
      <c r="DF292" s="559"/>
      <c r="DG292" s="559"/>
      <c r="DH292" s="559"/>
      <c r="DI292" s="559"/>
      <c r="DJ292" s="559"/>
      <c r="DK292" s="559"/>
      <c r="DL292" s="559"/>
      <c r="DM292" s="559"/>
      <c r="DN292" s="559"/>
      <c r="DO292" s="559"/>
      <c r="DP292" s="559"/>
      <c r="DQ292" s="559"/>
      <c r="DR292" s="559"/>
      <c r="DS292" s="559"/>
      <c r="DT292" s="559"/>
      <c r="DU292" s="559"/>
      <c r="DV292" s="559"/>
      <c r="DW292" s="559"/>
      <c r="DX292" s="559"/>
      <c r="DY292" s="559"/>
      <c r="DZ292" s="559"/>
      <c r="EA292" s="559"/>
      <c r="EB292" s="559"/>
      <c r="EC292" s="559"/>
      <c r="ED292" s="559"/>
      <c r="EE292" s="559"/>
      <c r="EF292" s="559"/>
      <c r="EG292" s="559"/>
      <c r="EH292" s="559"/>
      <c r="EI292" s="559"/>
      <c r="EJ292" s="559"/>
      <c r="EK292" s="559"/>
      <c r="EL292" s="559"/>
      <c r="EM292" s="559"/>
      <c r="EN292" s="559"/>
      <c r="EO292" s="559"/>
      <c r="EP292" s="559"/>
      <c r="EQ292" s="559"/>
      <c r="ER292" s="559"/>
      <c r="ES292" s="559"/>
      <c r="ET292" s="559"/>
      <c r="EU292" s="559"/>
      <c r="EV292" s="559"/>
      <c r="EW292" s="559"/>
      <c r="EX292" s="559"/>
      <c r="EY292" s="559"/>
      <c r="EZ292" s="559"/>
      <c r="FA292" s="559"/>
      <c r="FB292" s="559"/>
      <c r="FC292" s="559"/>
      <c r="FD292" s="559"/>
      <c r="FE292" s="559"/>
      <c r="FF292" s="559"/>
      <c r="FG292" s="559"/>
      <c r="FH292" s="559"/>
      <c r="FI292" s="559"/>
      <c r="FJ292" s="559"/>
      <c r="FK292" s="559"/>
      <c r="FL292" s="559"/>
      <c r="FM292" s="559"/>
      <c r="FN292" s="559"/>
      <c r="FO292" s="559"/>
      <c r="FP292" s="559"/>
      <c r="FQ292" s="559"/>
      <c r="FR292" s="559"/>
      <c r="FS292" s="559"/>
      <c r="FT292" s="559"/>
      <c r="FU292" s="559"/>
      <c r="FV292" s="559"/>
      <c r="FW292" s="559"/>
      <c r="FX292" s="559"/>
      <c r="FY292" s="559"/>
      <c r="FZ292" s="559"/>
      <c r="GA292" s="559"/>
      <c r="GB292" s="559"/>
      <c r="GC292" s="559"/>
      <c r="GD292" s="559"/>
      <c r="GE292" s="559"/>
      <c r="GF292" s="559"/>
      <c r="GG292" s="559"/>
      <c r="GH292" s="559"/>
      <c r="GI292" s="559"/>
      <c r="GJ292" s="559"/>
      <c r="GK292" s="559"/>
      <c r="GL292" s="559"/>
      <c r="GM292" s="559"/>
      <c r="GN292" s="559"/>
      <c r="GO292" s="559"/>
      <c r="GP292" s="559"/>
      <c r="GQ292" s="559"/>
      <c r="GR292" s="559"/>
      <c r="GS292" s="559"/>
      <c r="GT292" s="559"/>
      <c r="GU292" s="559"/>
      <c r="GV292" s="559"/>
      <c r="GW292" s="559"/>
      <c r="GX292" s="559"/>
      <c r="GY292" s="559"/>
      <c r="GZ292" s="559"/>
      <c r="HA292" s="559"/>
      <c r="HB292" s="559"/>
      <c r="HC292" s="559"/>
      <c r="HD292" s="559"/>
      <c r="HE292" s="559"/>
      <c r="HF292" s="559"/>
      <c r="HG292" s="559"/>
      <c r="HH292" s="559"/>
      <c r="HI292" s="559"/>
      <c r="HJ292" s="559"/>
      <c r="HK292" s="559"/>
      <c r="HL292" s="559"/>
      <c r="HM292" s="559"/>
      <c r="HN292" s="559"/>
      <c r="HO292" s="559"/>
      <c r="HP292" s="559"/>
      <c r="HQ292" s="559"/>
      <c r="HR292" s="559"/>
      <c r="HS292" s="559"/>
      <c r="HT292" s="559"/>
      <c r="HU292" s="559"/>
      <c r="HV292" s="559"/>
      <c r="HW292" s="559"/>
      <c r="HX292" s="559"/>
      <c r="HY292" s="559"/>
      <c r="HZ292" s="559"/>
      <c r="IA292" s="559"/>
      <c r="IB292" s="559"/>
      <c r="IC292" s="559"/>
      <c r="ID292" s="559"/>
      <c r="IE292" s="559"/>
      <c r="IF292" s="559"/>
      <c r="IG292" s="559"/>
      <c r="IH292" s="559"/>
      <c r="II292" s="559"/>
      <c r="IJ292" s="559"/>
      <c r="IK292" s="559"/>
      <c r="IL292" s="559"/>
      <c r="IM292" s="559"/>
      <c r="IN292" s="559"/>
      <c r="IO292" s="559"/>
      <c r="IP292" s="559"/>
      <c r="IQ292" s="559"/>
      <c r="IR292" s="559"/>
      <c r="IS292" s="559"/>
      <c r="IT292" s="559"/>
      <c r="IU292" s="559"/>
      <c r="IV292" s="559"/>
      <c r="IW292" s="559"/>
      <c r="IX292" s="559"/>
      <c r="IY292" s="559"/>
      <c r="IZ292" s="559"/>
      <c r="JA292" s="559"/>
      <c r="JB292" s="559"/>
      <c r="JC292" s="559"/>
      <c r="JD292" s="559"/>
      <c r="JE292" s="559"/>
      <c r="JF292" s="559"/>
      <c r="JG292" s="559"/>
      <c r="JH292" s="559"/>
      <c r="JI292" s="559"/>
      <c r="JJ292" s="559"/>
      <c r="JK292" s="559"/>
      <c r="JL292" s="559"/>
      <c r="JM292" s="559"/>
      <c r="JN292" s="559"/>
      <c r="JO292" s="559"/>
      <c r="JP292" s="559"/>
      <c r="JQ292" s="559"/>
      <c r="JR292" s="559"/>
      <c r="JS292" s="559"/>
      <c r="JT292" s="559"/>
      <c r="JU292" s="559"/>
      <c r="JV292" s="559"/>
      <c r="JW292" s="559"/>
      <c r="JX292" s="559"/>
      <c r="JY292" s="559"/>
      <c r="JZ292" s="559"/>
      <c r="KA292" s="559"/>
      <c r="KB292" s="559"/>
      <c r="KC292" s="559"/>
      <c r="KD292" s="559"/>
      <c r="KE292" s="559"/>
      <c r="KF292" s="559"/>
      <c r="KG292" s="559"/>
      <c r="KH292" s="559"/>
      <c r="KI292" s="559"/>
      <c r="KJ292" s="559"/>
      <c r="KK292" s="559"/>
      <c r="KL292" s="559"/>
      <c r="KM292" s="559"/>
      <c r="KN292" s="559"/>
      <c r="KO292" s="559"/>
      <c r="KP292" s="559"/>
      <c r="KQ292" s="559"/>
      <c r="KR292" s="559"/>
      <c r="KS292" s="559"/>
      <c r="KT292" s="559"/>
      <c r="KU292" s="559"/>
      <c r="KV292" s="559"/>
      <c r="KW292" s="559"/>
      <c r="KX292" s="559"/>
      <c r="KY292" s="559"/>
      <c r="KZ292" s="559"/>
      <c r="LA292" s="559"/>
      <c r="LB292" s="559"/>
      <c r="LC292" s="559"/>
      <c r="LD292" s="559"/>
      <c r="LE292" s="559"/>
      <c r="LF292" s="559"/>
      <c r="LG292" s="559"/>
      <c r="LH292" s="559"/>
      <c r="LI292" s="559"/>
      <c r="LJ292" s="559"/>
      <c r="LK292" s="559"/>
      <c r="LL292" s="559"/>
      <c r="LM292" s="559"/>
      <c r="LN292" s="559"/>
      <c r="LO292" s="559"/>
      <c r="LP292" s="559"/>
      <c r="LQ292" s="559"/>
      <c r="LR292" s="559"/>
      <c r="LS292" s="559"/>
      <c r="LT292" s="559"/>
      <c r="LU292" s="559"/>
      <c r="LV292" s="559"/>
      <c r="LW292" s="559"/>
      <c r="LX292" s="559"/>
      <c r="LY292" s="559"/>
      <c r="LZ292" s="559"/>
      <c r="MA292" s="559"/>
      <c r="MB292" s="559"/>
      <c r="MC292" s="559"/>
      <c r="MD292" s="559"/>
      <c r="ME292" s="559"/>
      <c r="MF292" s="559"/>
      <c r="MG292" s="559"/>
      <c r="MH292" s="559"/>
      <c r="MI292" s="559"/>
      <c r="MJ292" s="559"/>
      <c r="MK292" s="559"/>
      <c r="ML292" s="559"/>
      <c r="MM292" s="559"/>
      <c r="MN292" s="559"/>
      <c r="MO292" s="559"/>
      <c r="MP292" s="559"/>
      <c r="MQ292" s="559"/>
      <c r="MR292" s="559"/>
      <c r="MS292" s="559"/>
      <c r="MT292" s="559"/>
      <c r="MU292" s="559"/>
      <c r="MV292" s="559"/>
      <c r="MW292" s="559"/>
      <c r="MX292" s="559"/>
      <c r="MY292" s="559"/>
      <c r="MZ292" s="559"/>
      <c r="NA292" s="559"/>
      <c r="NB292" s="559"/>
      <c r="NC292" s="559"/>
      <c r="ND292" s="559"/>
      <c r="NE292" s="559"/>
      <c r="NF292" s="559"/>
      <c r="NG292" s="559"/>
      <c r="NH292" s="559"/>
      <c r="NI292" s="559"/>
      <c r="NJ292" s="559"/>
      <c r="NK292" s="559"/>
      <c r="NL292" s="559"/>
      <c r="NM292" s="559"/>
      <c r="NN292" s="559"/>
      <c r="NO292" s="559"/>
      <c r="NP292" s="559"/>
      <c r="NQ292" s="559"/>
      <c r="NR292" s="559"/>
      <c r="NS292" s="559"/>
      <c r="NT292" s="559"/>
      <c r="NU292" s="559"/>
      <c r="NV292" s="559"/>
      <c r="NW292" s="559"/>
      <c r="NX292" s="559"/>
      <c r="NY292" s="559"/>
      <c r="NZ292" s="559"/>
      <c r="OA292" s="559"/>
      <c r="OB292" s="559"/>
      <c r="OC292" s="559"/>
      <c r="OD292" s="559"/>
      <c r="OE292" s="559"/>
      <c r="OF292" s="559"/>
      <c r="OG292" s="559"/>
      <c r="OH292" s="559"/>
      <c r="OI292" s="559"/>
      <c r="OJ292" s="559"/>
      <c r="OK292" s="559"/>
      <c r="OL292" s="559"/>
      <c r="OM292" s="559"/>
      <c r="ON292" s="559"/>
      <c r="OO292" s="559"/>
      <c r="OP292" s="559"/>
      <c r="OQ292" s="559"/>
      <c r="OR292" s="559"/>
      <c r="OS292" s="559"/>
      <c r="OT292" s="559"/>
      <c r="OU292" s="559"/>
      <c r="OV292" s="559"/>
      <c r="OW292" s="559"/>
      <c r="OX292" s="559"/>
      <c r="OY292" s="559"/>
      <c r="OZ292" s="559"/>
      <c r="PA292" s="559"/>
      <c r="PB292" s="559"/>
      <c r="PC292" s="559"/>
      <c r="PD292" s="559"/>
      <c r="PE292" s="559"/>
      <c r="PF292" s="559"/>
      <c r="PG292" s="559"/>
      <c r="PH292" s="559"/>
      <c r="PI292" s="559"/>
      <c r="PJ292" s="559"/>
      <c r="PK292" s="559"/>
      <c r="PL292" s="559"/>
      <c r="PM292" s="559"/>
      <c r="PN292" s="559"/>
      <c r="PO292" s="559"/>
      <c r="PP292" s="559"/>
      <c r="PQ292" s="559"/>
      <c r="PR292" s="559"/>
      <c r="PS292" s="559"/>
      <c r="PT292" s="559"/>
      <c r="PU292" s="559"/>
      <c r="PV292" s="559"/>
      <c r="PW292" s="559"/>
      <c r="PX292" s="559"/>
      <c r="PY292" s="559"/>
      <c r="PZ292" s="559"/>
      <c r="QA292" s="559"/>
      <c r="QB292" s="559"/>
      <c r="QC292" s="559"/>
      <c r="QD292" s="559"/>
      <c r="QE292" s="559"/>
      <c r="QF292" s="559"/>
      <c r="QG292" s="559"/>
      <c r="QH292" s="559"/>
      <c r="QI292" s="559"/>
      <c r="QJ292" s="559"/>
      <c r="QK292" s="559"/>
      <c r="QL292" s="559"/>
      <c r="QM292" s="559"/>
      <c r="QN292" s="559"/>
      <c r="QO292" s="559"/>
      <c r="QP292" s="559"/>
      <c r="QQ292" s="559"/>
      <c r="QR292" s="559"/>
      <c r="QS292" s="559"/>
      <c r="QT292" s="559"/>
      <c r="QU292" s="559"/>
      <c r="QV292" s="559"/>
      <c r="QW292" s="559"/>
      <c r="QX292" s="559"/>
      <c r="QY292" s="559"/>
      <c r="QZ292" s="559"/>
      <c r="RA292" s="559"/>
      <c r="RB292" s="559"/>
      <c r="RC292" s="559"/>
      <c r="RD292" s="559"/>
      <c r="RE292" s="559"/>
      <c r="RF292" s="559"/>
      <c r="RG292" s="559"/>
      <c r="RH292" s="559"/>
      <c r="RI292" s="559"/>
      <c r="RJ292" s="559"/>
      <c r="RK292" s="559"/>
      <c r="RL292" s="559"/>
      <c r="RM292" s="559"/>
      <c r="RN292" s="559"/>
      <c r="RO292" s="559"/>
      <c r="RP292" s="559"/>
      <c r="RQ292" s="559"/>
      <c r="RR292" s="559"/>
      <c r="RS292" s="559"/>
      <c r="RT292" s="559"/>
      <c r="RU292" s="559"/>
      <c r="RV292" s="559"/>
      <c r="RW292" s="559"/>
      <c r="RX292" s="559"/>
      <c r="RY292" s="559"/>
      <c r="RZ292" s="559"/>
      <c r="SA292" s="559"/>
      <c r="SB292" s="559"/>
      <c r="SC292" s="559"/>
      <c r="SD292" s="559"/>
      <c r="SE292" s="559"/>
      <c r="SF292" s="559"/>
      <c r="SG292" s="559"/>
      <c r="SH292" s="559"/>
      <c r="SI292" s="559"/>
      <c r="SJ292" s="559"/>
      <c r="SK292" s="559"/>
      <c r="SL292" s="559"/>
      <c r="SM292" s="559"/>
      <c r="SN292" s="559"/>
      <c r="SO292" s="559"/>
      <c r="SP292" s="559"/>
      <c r="SQ292" s="559"/>
      <c r="SR292" s="559"/>
      <c r="SS292" s="559"/>
      <c r="ST292" s="559"/>
      <c r="SU292" s="559"/>
      <c r="SV292" s="559"/>
      <c r="SW292" s="559"/>
      <c r="SX292" s="559"/>
      <c r="SY292" s="559"/>
      <c r="SZ292" s="559"/>
      <c r="TA292" s="559"/>
      <c r="TB292" s="559"/>
      <c r="TC292" s="559"/>
      <c r="TD292" s="559"/>
      <c r="TE292" s="559"/>
      <c r="TF292" s="559"/>
      <c r="TG292" s="559"/>
      <c r="TH292" s="559"/>
      <c r="TI292" s="559"/>
      <c r="TJ292" s="559"/>
      <c r="TK292" s="559"/>
      <c r="TL292" s="559"/>
      <c r="TM292" s="559"/>
      <c r="TN292" s="559"/>
      <c r="TO292" s="559"/>
      <c r="TP292" s="559"/>
      <c r="TQ292" s="559"/>
      <c r="TR292" s="559"/>
      <c r="TS292" s="559"/>
      <c r="TT292" s="559"/>
      <c r="TU292" s="559"/>
      <c r="TV292" s="559"/>
      <c r="TW292" s="559"/>
      <c r="TX292" s="559"/>
      <c r="TY292" s="559"/>
      <c r="TZ292" s="559"/>
      <c r="UA292" s="559"/>
      <c r="UB292" s="559"/>
      <c r="UC292" s="559"/>
      <c r="UD292" s="559"/>
      <c r="UE292" s="559"/>
      <c r="UF292" s="559"/>
      <c r="UG292" s="559"/>
      <c r="UH292" s="559"/>
      <c r="UI292" s="559"/>
      <c r="UJ292" s="559"/>
      <c r="UK292" s="559"/>
      <c r="UL292" s="559"/>
      <c r="UM292" s="559"/>
      <c r="UN292" s="559"/>
      <c r="UO292" s="559"/>
      <c r="UP292" s="559"/>
      <c r="UQ292" s="559"/>
      <c r="UR292" s="559"/>
      <c r="US292" s="559"/>
      <c r="UT292" s="559"/>
      <c r="UU292" s="559"/>
      <c r="UV292" s="559"/>
      <c r="UW292" s="559"/>
      <c r="UX292" s="559"/>
      <c r="UY292" s="559"/>
      <c r="UZ292" s="559"/>
      <c r="VA292" s="559"/>
      <c r="VB292" s="559"/>
      <c r="VC292" s="559"/>
      <c r="VD292" s="559"/>
      <c r="VE292" s="559"/>
      <c r="VF292" s="559"/>
      <c r="VG292" s="559"/>
      <c r="VH292" s="559"/>
      <c r="VI292" s="559"/>
      <c r="VJ292" s="559"/>
      <c r="VK292" s="559"/>
      <c r="VL292" s="559"/>
      <c r="VM292" s="559"/>
      <c r="VN292" s="559"/>
      <c r="VO292" s="559"/>
      <c r="VP292" s="559"/>
      <c r="VQ292" s="559"/>
      <c r="VR292" s="559"/>
      <c r="VS292" s="559"/>
      <c r="VT292" s="559"/>
      <c r="VU292" s="559"/>
      <c r="VV292" s="559"/>
      <c r="VW292" s="559"/>
      <c r="VX292" s="559"/>
      <c r="VY292" s="559"/>
      <c r="VZ292" s="559"/>
      <c r="WA292" s="559"/>
      <c r="WB292" s="559"/>
      <c r="WC292" s="559"/>
      <c r="WD292" s="559"/>
      <c r="WE292" s="559"/>
      <c r="WF292" s="559"/>
      <c r="WG292" s="559"/>
      <c r="WH292" s="559"/>
      <c r="WI292" s="559"/>
      <c r="WJ292" s="559"/>
      <c r="WK292" s="559"/>
      <c r="WL292" s="559"/>
      <c r="WM292" s="559"/>
      <c r="WN292" s="559"/>
      <c r="WO292" s="559"/>
      <c r="WP292" s="559"/>
      <c r="WQ292" s="559"/>
      <c r="WR292" s="559"/>
      <c r="WS292" s="559"/>
      <c r="WT292" s="559"/>
      <c r="WU292" s="559"/>
      <c r="WV292" s="559"/>
      <c r="WW292" s="559"/>
      <c r="WX292" s="559"/>
      <c r="WY292" s="559"/>
      <c r="WZ292" s="559"/>
      <c r="XA292" s="559"/>
      <c r="XB292" s="559"/>
      <c r="XC292" s="559"/>
      <c r="XD292" s="559"/>
      <c r="XE292" s="559"/>
      <c r="XF292" s="559"/>
      <c r="XG292" s="559"/>
      <c r="XH292" s="559"/>
      <c r="XI292" s="559"/>
      <c r="XJ292" s="559"/>
      <c r="XK292" s="559"/>
      <c r="XL292" s="559"/>
      <c r="XM292" s="559"/>
      <c r="XN292" s="559"/>
      <c r="XO292" s="559"/>
      <c r="XP292" s="559"/>
      <c r="XQ292" s="559"/>
      <c r="XR292" s="559"/>
      <c r="XS292" s="559"/>
      <c r="XT292" s="559"/>
      <c r="XU292" s="559"/>
      <c r="XV292" s="559"/>
      <c r="XW292" s="559"/>
      <c r="XX292" s="559"/>
      <c r="XY292" s="559"/>
      <c r="XZ292" s="559"/>
      <c r="YA292" s="559"/>
      <c r="YB292" s="559"/>
      <c r="YC292" s="559"/>
      <c r="YD292" s="559"/>
      <c r="YE292" s="559"/>
      <c r="YF292" s="559"/>
      <c r="YG292" s="559"/>
      <c r="YH292" s="559"/>
      <c r="YI292" s="559"/>
      <c r="YJ292" s="559"/>
      <c r="YK292" s="559"/>
      <c r="YL292" s="559"/>
      <c r="YM292" s="559"/>
      <c r="YN292" s="559"/>
      <c r="YO292" s="559"/>
      <c r="YP292" s="559"/>
      <c r="YQ292" s="559"/>
      <c r="YR292" s="559"/>
      <c r="YS292" s="559"/>
      <c r="YT292" s="559"/>
      <c r="YU292" s="559"/>
      <c r="YV292" s="559"/>
      <c r="YW292" s="559"/>
      <c r="YX292" s="559"/>
      <c r="YY292" s="559"/>
      <c r="YZ292" s="559"/>
      <c r="ZA292" s="559"/>
      <c r="ZB292" s="559"/>
      <c r="ZC292" s="559"/>
      <c r="ZD292" s="559"/>
      <c r="ZE292" s="559"/>
      <c r="ZF292" s="559"/>
      <c r="ZG292" s="559"/>
      <c r="ZH292" s="559"/>
      <c r="ZI292" s="559"/>
      <c r="ZJ292" s="559"/>
      <c r="ZK292" s="559"/>
      <c r="ZL292" s="559"/>
      <c r="ZM292" s="559"/>
      <c r="ZN292" s="559"/>
      <c r="ZO292" s="559"/>
      <c r="ZP292" s="559"/>
      <c r="ZQ292" s="559"/>
      <c r="ZR292" s="559"/>
      <c r="ZS292" s="559"/>
      <c r="ZT292" s="559"/>
      <c r="ZU292" s="559"/>
      <c r="ZV292" s="559"/>
      <c r="ZW292" s="559"/>
      <c r="ZX292" s="559"/>
      <c r="ZY292" s="559"/>
      <c r="ZZ292" s="559"/>
      <c r="AAA292" s="559"/>
      <c r="AAB292" s="559"/>
      <c r="AAC292" s="559"/>
      <c r="AAD292" s="559"/>
      <c r="AAE292" s="559"/>
      <c r="AAF292" s="559"/>
      <c r="AAG292" s="559"/>
      <c r="AAH292" s="559"/>
      <c r="AAI292" s="559"/>
      <c r="AAJ292" s="559"/>
      <c r="AAK292" s="559"/>
      <c r="AAL292" s="559"/>
      <c r="AAM292" s="559"/>
      <c r="AAN292" s="559"/>
      <c r="AAO292" s="559"/>
      <c r="AAP292" s="559"/>
      <c r="AAQ292" s="559"/>
      <c r="AAR292" s="559"/>
      <c r="AAS292" s="559"/>
      <c r="AAT292" s="559"/>
      <c r="AAU292" s="559"/>
      <c r="AAV292" s="559"/>
      <c r="AAW292" s="559"/>
      <c r="AAX292" s="559"/>
      <c r="AAY292" s="559"/>
      <c r="AAZ292" s="559"/>
      <c r="ABA292" s="559"/>
      <c r="ABB292" s="559"/>
      <c r="ABC292" s="559"/>
      <c r="ABD292" s="559"/>
      <c r="ABE292" s="559"/>
      <c r="ABF292" s="559"/>
      <c r="ABG292" s="559"/>
      <c r="ABH292" s="559"/>
      <c r="ABI292" s="559"/>
      <c r="ABJ292" s="559"/>
      <c r="ABK292" s="559"/>
      <c r="ABL292" s="559"/>
      <c r="ABM292" s="559"/>
      <c r="ABN292" s="559"/>
      <c r="ABO292" s="559"/>
      <c r="ABP292" s="559"/>
      <c r="ABQ292" s="559"/>
      <c r="ABR292" s="559"/>
      <c r="ABS292" s="559"/>
      <c r="ABT292" s="559"/>
      <c r="ABU292" s="559"/>
      <c r="ABV292" s="559"/>
      <c r="ABW292" s="559"/>
      <c r="ABX292" s="559"/>
      <c r="ABY292" s="559"/>
      <c r="ABZ292" s="559"/>
      <c r="ACA292" s="559"/>
      <c r="ACB292" s="559"/>
      <c r="ACC292" s="559"/>
      <c r="ACD292" s="559"/>
      <c r="ACE292" s="559"/>
      <c r="ACF292" s="559"/>
      <c r="ACG292" s="559"/>
      <c r="ACH292" s="559"/>
      <c r="ACI292" s="559"/>
      <c r="ACJ292" s="559"/>
      <c r="ACK292" s="559"/>
      <c r="ACL292" s="559"/>
      <c r="ACM292" s="559"/>
      <c r="ACN292" s="559"/>
      <c r="ACO292" s="559"/>
      <c r="ACP292" s="559"/>
      <c r="ACQ292" s="559"/>
      <c r="ACR292" s="559"/>
      <c r="ACS292" s="559"/>
      <c r="ACT292" s="559"/>
      <c r="ACU292" s="559"/>
      <c r="ACV292" s="559"/>
      <c r="ACW292" s="559"/>
      <c r="ACX292" s="559"/>
      <c r="ACY292" s="559"/>
      <c r="ACZ292" s="559"/>
      <c r="ADA292" s="559"/>
      <c r="ADB292" s="559"/>
      <c r="ADC292" s="559"/>
      <c r="ADD292" s="559"/>
      <c r="ADE292" s="559"/>
      <c r="ADF292" s="559"/>
      <c r="ADG292" s="559"/>
      <c r="ADH292" s="559"/>
      <c r="ADI292" s="559"/>
      <c r="ADJ292" s="559"/>
      <c r="ADK292" s="559"/>
      <c r="ADL292" s="559"/>
      <c r="ADM292" s="559"/>
      <c r="ADN292" s="559"/>
      <c r="ADO292" s="559"/>
      <c r="ADP292" s="559"/>
      <c r="ADQ292" s="559"/>
      <c r="ADR292" s="559"/>
      <c r="ADS292" s="559"/>
      <c r="ADT292" s="559"/>
      <c r="ADU292" s="559"/>
      <c r="ADV292" s="559"/>
      <c r="ADW292" s="559"/>
      <c r="ADX292" s="559"/>
      <c r="ADY292" s="559"/>
      <c r="ADZ292" s="559"/>
      <c r="AEA292" s="559"/>
      <c r="AEB292" s="559"/>
      <c r="AEC292" s="559"/>
      <c r="AED292" s="559"/>
      <c r="AEE292" s="559"/>
      <c r="AEF292" s="559"/>
      <c r="AEG292" s="559"/>
      <c r="AEH292" s="559"/>
      <c r="AEI292" s="559"/>
      <c r="AEJ292" s="559"/>
      <c r="AEK292" s="559"/>
      <c r="AEL292" s="559"/>
      <c r="AEM292" s="559"/>
      <c r="AEN292" s="559"/>
      <c r="AEO292" s="559"/>
      <c r="AEP292" s="559"/>
      <c r="AEQ292" s="559"/>
      <c r="AER292" s="559"/>
      <c r="AES292" s="559"/>
      <c r="AET292" s="559"/>
      <c r="AEU292" s="559"/>
      <c r="AEV292" s="559"/>
      <c r="AEW292" s="559"/>
      <c r="AEX292" s="559"/>
      <c r="AEY292" s="559"/>
      <c r="AEZ292" s="559"/>
      <c r="AFA292" s="559"/>
      <c r="AFB292" s="559"/>
      <c r="AFC292" s="559"/>
      <c r="AFD292" s="559"/>
      <c r="AFE292" s="559"/>
      <c r="AFF292" s="559"/>
      <c r="AFG292" s="559"/>
      <c r="AFH292" s="559"/>
      <c r="AFI292" s="559"/>
      <c r="AFJ292" s="559"/>
      <c r="AFK292" s="559"/>
      <c r="AFL292" s="559"/>
      <c r="AFM292" s="559"/>
      <c r="AFN292" s="559"/>
      <c r="AFO292" s="559"/>
      <c r="AFP292" s="559"/>
      <c r="AFQ292" s="559"/>
      <c r="AFR292" s="559"/>
      <c r="AFS292" s="559"/>
      <c r="AFT292" s="559"/>
      <c r="AFU292" s="559"/>
      <c r="AFV292" s="559"/>
      <c r="AFW292" s="559"/>
      <c r="AFX292" s="559"/>
      <c r="AFY292" s="559"/>
      <c r="AFZ292" s="559"/>
      <c r="AGA292" s="559"/>
      <c r="AGB292" s="559"/>
      <c r="AGC292" s="559"/>
      <c r="AGD292" s="559"/>
      <c r="AGE292" s="559"/>
      <c r="AGF292" s="559"/>
      <c r="AGG292" s="559"/>
      <c r="AGH292" s="559"/>
      <c r="AGI292" s="559"/>
      <c r="AGJ292" s="559"/>
      <c r="AGK292" s="559"/>
      <c r="AGL292" s="559"/>
      <c r="AGM292" s="559"/>
      <c r="AGN292" s="559"/>
      <c r="AGO292" s="559"/>
      <c r="AGP292" s="559"/>
      <c r="AGQ292" s="559"/>
      <c r="AGR292" s="559"/>
      <c r="AGS292" s="559"/>
      <c r="AGT292" s="559"/>
      <c r="AGU292" s="559"/>
      <c r="AGV292" s="559"/>
      <c r="AGW292" s="559"/>
      <c r="AGX292" s="559"/>
      <c r="AGY292" s="559"/>
      <c r="AGZ292" s="559"/>
      <c r="AHA292" s="559"/>
      <c r="AHB292" s="559"/>
      <c r="AHC292" s="559"/>
      <c r="AHD292" s="559"/>
      <c r="AHE292" s="559"/>
      <c r="AHF292" s="559"/>
      <c r="AHG292" s="559"/>
      <c r="AHH292" s="559"/>
      <c r="AHI292" s="559"/>
      <c r="AHJ292" s="559"/>
      <c r="AHK292" s="559"/>
      <c r="AHL292" s="559"/>
      <c r="AHM292" s="559"/>
      <c r="AHN292" s="559"/>
      <c r="AHO292" s="559"/>
      <c r="AHP292" s="559"/>
      <c r="AHQ292" s="559"/>
      <c r="AHR292" s="559"/>
      <c r="AHS292" s="559"/>
      <c r="AHT292" s="559"/>
      <c r="AHU292" s="559"/>
      <c r="AHV292" s="559"/>
      <c r="AHW292" s="559"/>
      <c r="AHX292" s="559"/>
      <c r="AHY292" s="559"/>
      <c r="AHZ292" s="559"/>
      <c r="AIA292" s="559"/>
      <c r="AIB292" s="559"/>
      <c r="AIC292" s="559"/>
      <c r="AID292" s="559"/>
      <c r="AIE292" s="559"/>
      <c r="AIF292" s="559"/>
      <c r="AIG292" s="559"/>
      <c r="AIH292" s="559"/>
      <c r="AII292" s="559"/>
      <c r="AIJ292" s="559"/>
      <c r="AIK292" s="559"/>
      <c r="AIL292" s="559"/>
      <c r="AIM292" s="559"/>
      <c r="AIN292" s="559"/>
      <c r="AIO292" s="559"/>
      <c r="AIP292" s="559"/>
      <c r="AIQ292" s="559"/>
      <c r="AIR292" s="559"/>
      <c r="AIS292" s="559"/>
      <c r="AIT292" s="559"/>
      <c r="AIU292" s="559"/>
      <c r="AIV292" s="559"/>
      <c r="AIW292" s="559"/>
      <c r="AIX292" s="559"/>
      <c r="AIY292" s="559"/>
      <c r="AIZ292" s="559"/>
      <c r="AJA292" s="559"/>
      <c r="AJB292" s="559"/>
      <c r="AJC292" s="559"/>
      <c r="AJD292" s="559"/>
      <c r="AJE292" s="559"/>
      <c r="AJF292" s="559"/>
      <c r="AJG292" s="559"/>
      <c r="AJH292" s="559"/>
      <c r="AJI292" s="559"/>
      <c r="AJJ292" s="559"/>
      <c r="AJK292" s="559"/>
      <c r="AJL292" s="559"/>
      <c r="AJM292" s="559"/>
      <c r="AJN292" s="559"/>
      <c r="AJO292" s="559"/>
      <c r="AJP292" s="559"/>
      <c r="AJQ292" s="559"/>
      <c r="AJR292" s="559"/>
      <c r="AJS292" s="559"/>
      <c r="AJT292" s="559"/>
      <c r="AJU292" s="559"/>
      <c r="AJV292" s="559"/>
      <c r="AJW292" s="559"/>
      <c r="AJX292" s="559"/>
      <c r="AJY292" s="559"/>
      <c r="AJZ292" s="559"/>
      <c r="AKA292" s="559"/>
      <c r="AKB292" s="559"/>
      <c r="AKC292" s="559"/>
      <c r="AKD292" s="559"/>
      <c r="AKE292" s="559"/>
      <c r="AKF292" s="559"/>
      <c r="AKG292" s="559"/>
      <c r="AKH292" s="559"/>
      <c r="AKI292" s="559"/>
      <c r="AKJ292" s="559"/>
      <c r="AKK292" s="559"/>
      <c r="AKL292" s="559"/>
      <c r="AKM292" s="559"/>
      <c r="AKN292" s="559"/>
      <c r="AKO292" s="559"/>
      <c r="AKP292" s="559"/>
      <c r="AKQ292" s="559"/>
      <c r="AKR292" s="559"/>
      <c r="AKS292" s="559"/>
      <c r="AKT292" s="559"/>
      <c r="AKU292" s="559"/>
      <c r="AKV292" s="559"/>
      <c r="AKW292" s="559"/>
      <c r="AKX292" s="559"/>
      <c r="AKY292" s="559"/>
      <c r="AKZ292" s="559"/>
      <c r="ALA292" s="559"/>
      <c r="ALB292" s="559"/>
      <c r="ALC292" s="559"/>
      <c r="ALD292" s="559"/>
      <c r="ALE292" s="559"/>
      <c r="ALF292" s="559"/>
      <c r="ALG292" s="559"/>
      <c r="ALH292" s="559"/>
      <c r="ALI292" s="559"/>
      <c r="ALJ292" s="559"/>
      <c r="ALK292" s="559"/>
      <c r="ALL292" s="559"/>
      <c r="ALM292" s="559"/>
      <c r="ALN292" s="559"/>
      <c r="ALO292" s="559"/>
      <c r="ALP292" s="559"/>
      <c r="ALQ292" s="559"/>
      <c r="ALR292" s="559"/>
      <c r="ALS292" s="559"/>
      <c r="ALT292" s="559"/>
      <c r="ALU292" s="559"/>
      <c r="ALV292" s="559"/>
      <c r="ALW292" s="559"/>
      <c r="ALX292" s="559"/>
      <c r="ALY292" s="559"/>
      <c r="ALZ292" s="559"/>
      <c r="AMA292" s="559"/>
      <c r="AMB292" s="559"/>
      <c r="AMC292" s="559"/>
      <c r="AMD292" s="559"/>
      <c r="AME292" s="559"/>
      <c r="AMF292" s="559"/>
      <c r="AMG292" s="559"/>
      <c r="AMH292" s="559"/>
      <c r="AMI292" s="559"/>
      <c r="AMJ292" s="559"/>
    </row>
    <row r="293" spans="1:1024" ht="18" customHeight="1" x14ac:dyDescent="0.25">
      <c r="A293" s="372" t="s">
        <v>999</v>
      </c>
      <c r="B293" s="257">
        <v>293</v>
      </c>
      <c r="C293" s="258" t="s">
        <v>1000</v>
      </c>
      <c r="D293" s="290" t="s">
        <v>1001</v>
      </c>
      <c r="E293" s="286"/>
      <c r="F293" s="291"/>
      <c r="G293" s="280"/>
      <c r="H293" s="280"/>
      <c r="I293" s="492">
        <v>0.14499999999999999</v>
      </c>
      <c r="J293" s="292"/>
      <c r="K293" s="293"/>
      <c r="L293" s="293"/>
      <c r="M293" s="293"/>
      <c r="N293" s="293"/>
      <c r="O293" s="293"/>
      <c r="P293" s="293"/>
      <c r="Q293" s="293"/>
      <c r="R293" s="293"/>
      <c r="S293" s="293"/>
      <c r="T293" s="293"/>
      <c r="U293" s="293"/>
      <c r="V293" s="293"/>
      <c r="W293" s="283">
        <f t="shared" si="113"/>
        <v>100</v>
      </c>
      <c r="X293" s="283">
        <f t="shared" si="125"/>
        <v>100</v>
      </c>
      <c r="Y293" s="283">
        <f t="shared" si="132"/>
        <v>100</v>
      </c>
      <c r="Z293" s="283">
        <f t="shared" si="114"/>
        <v>100</v>
      </c>
      <c r="AA293" s="283">
        <f t="shared" si="115"/>
        <v>100</v>
      </c>
      <c r="AB293" s="287">
        <f t="shared" si="116"/>
        <v>100</v>
      </c>
      <c r="AC293" s="287">
        <f t="shared" si="117"/>
        <v>100</v>
      </c>
      <c r="AD293" s="287">
        <f t="shared" si="118"/>
        <v>100</v>
      </c>
      <c r="AE293" s="284">
        <f t="shared" si="131"/>
        <v>100</v>
      </c>
      <c r="AF293" s="284">
        <f t="shared" si="123"/>
        <v>100</v>
      </c>
      <c r="AG293" s="268">
        <f t="shared" si="127"/>
        <v>100</v>
      </c>
      <c r="AH293" s="268">
        <f t="shared" si="128"/>
        <v>100</v>
      </c>
      <c r="AI293" s="268">
        <f t="shared" si="129"/>
        <v>100</v>
      </c>
      <c r="AJ293" s="268">
        <f t="shared" si="130"/>
        <v>100</v>
      </c>
      <c r="AK293" s="501" t="s">
        <v>24107</v>
      </c>
      <c r="AL293" s="286"/>
      <c r="AM293" s="357">
        <v>1</v>
      </c>
      <c r="AN293" s="511"/>
      <c r="AO293" s="357"/>
      <c r="AP293" s="357"/>
      <c r="AQ293" s="286"/>
      <c r="AR293" s="171" t="s">
        <v>1002</v>
      </c>
      <c r="AS293" s="356" t="s">
        <v>31843</v>
      </c>
      <c r="AT293" s="286"/>
      <c r="AU293" s="286"/>
      <c r="AV293" s="559"/>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c r="BR293" s="170"/>
      <c r="BS293" s="170"/>
      <c r="BT293" s="170"/>
      <c r="BU293" s="170"/>
      <c r="BV293" s="170"/>
      <c r="BW293" s="170"/>
      <c r="BX293" s="170"/>
      <c r="BY293" s="170"/>
      <c r="BZ293" s="170"/>
      <c r="CA293" s="170"/>
      <c r="CB293" s="170"/>
      <c r="CC293" s="170"/>
      <c r="CD293" s="170"/>
      <c r="CE293" s="170"/>
      <c r="CF293" s="170"/>
      <c r="CG293" s="170"/>
      <c r="CH293" s="170"/>
      <c r="CI293" s="170"/>
      <c r="CJ293" s="170"/>
      <c r="CK293" s="170"/>
      <c r="CL293" s="170"/>
      <c r="CM293" s="170"/>
      <c r="CN293" s="170"/>
      <c r="CO293" s="170"/>
      <c r="CP293" s="170"/>
      <c r="CQ293" s="170"/>
      <c r="CR293" s="170"/>
      <c r="CS293" s="170"/>
      <c r="CT293" s="170"/>
      <c r="CU293" s="170"/>
      <c r="CV293" s="170"/>
      <c r="CW293" s="170"/>
      <c r="CX293" s="170"/>
      <c r="CY293" s="170"/>
      <c r="CZ293" s="170"/>
      <c r="DA293" s="170"/>
      <c r="DB293" s="170"/>
      <c r="DC293" s="170"/>
      <c r="DD293" s="170"/>
      <c r="DE293" s="170"/>
      <c r="DF293" s="170"/>
      <c r="DG293" s="170"/>
      <c r="DH293" s="170"/>
      <c r="DI293" s="170"/>
      <c r="DJ293" s="170"/>
      <c r="DK293" s="170"/>
      <c r="DL293" s="170"/>
      <c r="DM293" s="170"/>
      <c r="DN293" s="170"/>
      <c r="DO293" s="170"/>
      <c r="DP293" s="170"/>
      <c r="DQ293" s="170"/>
      <c r="DR293" s="170"/>
      <c r="DS293" s="170"/>
      <c r="DT293" s="170"/>
      <c r="DU293" s="170"/>
      <c r="DV293" s="170"/>
      <c r="DW293" s="170"/>
      <c r="DX293" s="170"/>
      <c r="DY293" s="170"/>
      <c r="DZ293" s="170"/>
      <c r="EA293" s="170"/>
      <c r="EB293" s="170"/>
      <c r="EC293" s="170"/>
      <c r="ED293" s="170"/>
      <c r="EE293" s="170"/>
      <c r="EF293" s="170"/>
      <c r="EG293" s="170"/>
      <c r="EH293" s="170"/>
      <c r="EI293" s="170"/>
      <c r="EJ293" s="170"/>
      <c r="EK293" s="170"/>
      <c r="EL293" s="170"/>
      <c r="EM293" s="170"/>
      <c r="EN293" s="170"/>
      <c r="EO293" s="170"/>
      <c r="EP293" s="170"/>
      <c r="EQ293" s="170"/>
      <c r="ER293" s="170"/>
      <c r="ES293" s="170"/>
      <c r="ET293" s="170"/>
      <c r="EU293" s="170"/>
      <c r="EV293" s="170"/>
      <c r="EW293" s="170"/>
      <c r="EX293" s="170"/>
      <c r="EY293" s="170"/>
      <c r="EZ293" s="170"/>
      <c r="FA293" s="170"/>
      <c r="FB293" s="170"/>
      <c r="FC293" s="170"/>
      <c r="FD293" s="170"/>
      <c r="FE293" s="170"/>
      <c r="FF293" s="170"/>
      <c r="FG293" s="170"/>
      <c r="FH293" s="170"/>
      <c r="FI293" s="170"/>
      <c r="FJ293" s="170"/>
      <c r="FK293" s="170"/>
      <c r="FL293" s="170"/>
      <c r="FM293" s="170"/>
      <c r="FN293" s="170"/>
      <c r="FO293" s="170"/>
      <c r="FP293" s="170"/>
      <c r="FQ293" s="170"/>
      <c r="FR293" s="170"/>
      <c r="FS293" s="170"/>
      <c r="FT293" s="170"/>
      <c r="FU293" s="170"/>
      <c r="FV293" s="170"/>
      <c r="FW293" s="170"/>
      <c r="FX293" s="170"/>
      <c r="FY293" s="170"/>
      <c r="FZ293" s="170"/>
      <c r="GA293" s="170"/>
      <c r="GB293" s="170"/>
      <c r="GC293" s="170"/>
      <c r="GD293" s="170"/>
      <c r="GE293" s="170"/>
      <c r="GF293" s="170"/>
      <c r="GG293" s="170"/>
      <c r="GH293" s="170"/>
      <c r="GI293" s="170"/>
      <c r="GJ293" s="170"/>
      <c r="GK293" s="170"/>
      <c r="GL293" s="170"/>
      <c r="GM293" s="170"/>
      <c r="GN293" s="170"/>
      <c r="GO293" s="170"/>
      <c r="GP293" s="170"/>
      <c r="GQ293" s="170"/>
      <c r="GR293" s="170"/>
      <c r="GS293" s="170"/>
      <c r="GT293" s="170"/>
      <c r="GU293" s="170"/>
      <c r="GV293" s="170"/>
      <c r="GW293" s="170"/>
      <c r="GX293" s="170"/>
      <c r="GY293" s="170"/>
      <c r="GZ293" s="170"/>
      <c r="HA293" s="170"/>
      <c r="HB293" s="170"/>
      <c r="HC293" s="170"/>
      <c r="HD293" s="170"/>
      <c r="HE293" s="170"/>
      <c r="HF293" s="170"/>
      <c r="HG293" s="170"/>
      <c r="HH293" s="170"/>
      <c r="HI293" s="170"/>
      <c r="HJ293" s="170"/>
      <c r="HK293" s="170"/>
      <c r="HL293" s="170"/>
      <c r="HM293" s="170"/>
      <c r="HN293" s="170"/>
      <c r="HO293" s="170"/>
      <c r="HP293" s="170"/>
      <c r="HQ293" s="170"/>
      <c r="HR293" s="170"/>
      <c r="HS293" s="170"/>
      <c r="HT293" s="170"/>
      <c r="HU293" s="170"/>
      <c r="HV293" s="170"/>
      <c r="HW293" s="170"/>
      <c r="HX293" s="170"/>
      <c r="HY293" s="170"/>
      <c r="HZ293" s="170"/>
      <c r="IA293" s="170"/>
      <c r="IB293" s="170"/>
      <c r="IC293" s="170"/>
      <c r="ID293" s="170"/>
      <c r="IE293" s="170"/>
      <c r="IF293" s="170"/>
      <c r="IG293" s="170"/>
      <c r="IH293" s="170"/>
      <c r="II293" s="170"/>
      <c r="IJ293" s="170"/>
      <c r="IK293" s="170"/>
      <c r="IL293" s="170"/>
      <c r="IM293" s="170"/>
      <c r="IN293" s="170"/>
      <c r="IO293" s="170"/>
      <c r="IP293" s="170"/>
      <c r="IQ293" s="170"/>
      <c r="IR293" s="170"/>
      <c r="IS293" s="170"/>
      <c r="IT293" s="170"/>
      <c r="IU293" s="170"/>
      <c r="IV293" s="170"/>
      <c r="IW293" s="170"/>
      <c r="IX293" s="170"/>
      <c r="IY293" s="170"/>
      <c r="IZ293" s="170"/>
      <c r="JA293" s="170"/>
      <c r="JB293" s="170"/>
      <c r="JC293" s="170"/>
      <c r="JD293" s="170"/>
      <c r="JE293" s="170"/>
      <c r="JF293" s="170"/>
      <c r="JG293" s="170"/>
      <c r="JH293" s="170"/>
      <c r="JI293" s="170"/>
      <c r="JJ293" s="170"/>
      <c r="JK293" s="170"/>
      <c r="JL293" s="170"/>
      <c r="JM293" s="170"/>
      <c r="JN293" s="170"/>
      <c r="JO293" s="170"/>
      <c r="JP293" s="170"/>
      <c r="JQ293" s="170"/>
      <c r="JR293" s="170"/>
      <c r="JS293" s="170"/>
      <c r="JT293" s="170"/>
      <c r="JU293" s="170"/>
      <c r="JV293" s="170"/>
      <c r="JW293" s="170"/>
      <c r="JX293" s="170"/>
      <c r="JY293" s="170"/>
      <c r="JZ293" s="170"/>
      <c r="KA293" s="170"/>
      <c r="KB293" s="170"/>
      <c r="KC293" s="170"/>
      <c r="KD293" s="170"/>
      <c r="KE293" s="170"/>
      <c r="KF293" s="170"/>
      <c r="KG293" s="170"/>
      <c r="KH293" s="170"/>
      <c r="KI293" s="170"/>
      <c r="KJ293" s="170"/>
      <c r="KK293" s="170"/>
      <c r="KL293" s="170"/>
      <c r="KM293" s="170"/>
      <c r="KN293" s="170"/>
      <c r="KO293" s="170"/>
      <c r="KP293" s="170"/>
      <c r="KQ293" s="170"/>
      <c r="KR293" s="170"/>
      <c r="KS293" s="170"/>
      <c r="KT293" s="170"/>
      <c r="KU293" s="170"/>
      <c r="KV293" s="170"/>
      <c r="KW293" s="170"/>
      <c r="KX293" s="170"/>
      <c r="KY293" s="170"/>
      <c r="KZ293" s="170"/>
      <c r="LA293" s="170"/>
      <c r="LB293" s="170"/>
      <c r="LC293" s="170"/>
      <c r="LD293" s="170"/>
      <c r="LE293" s="170"/>
      <c r="LF293" s="170"/>
      <c r="LG293" s="170"/>
      <c r="LH293" s="170"/>
      <c r="LI293" s="170"/>
      <c r="LJ293" s="170"/>
      <c r="LK293" s="170"/>
      <c r="LL293" s="170"/>
      <c r="LM293" s="170"/>
      <c r="LN293" s="170"/>
      <c r="LO293" s="170"/>
      <c r="LP293" s="170"/>
      <c r="LQ293" s="170"/>
      <c r="LR293" s="170"/>
      <c r="LS293" s="170"/>
      <c r="LT293" s="170"/>
      <c r="LU293" s="170"/>
      <c r="LV293" s="170"/>
      <c r="LW293" s="170"/>
      <c r="LX293" s="170"/>
      <c r="LY293" s="170"/>
      <c r="LZ293" s="170"/>
      <c r="MA293" s="170"/>
      <c r="MB293" s="170"/>
      <c r="MC293" s="170"/>
      <c r="MD293" s="170"/>
      <c r="ME293" s="170"/>
      <c r="MF293" s="170"/>
      <c r="MG293" s="170"/>
      <c r="MH293" s="170"/>
      <c r="MI293" s="170"/>
      <c r="MJ293" s="170"/>
      <c r="MK293" s="170"/>
      <c r="ML293" s="170"/>
      <c r="MM293" s="170"/>
      <c r="MN293" s="170"/>
      <c r="MO293" s="170"/>
      <c r="MP293" s="170"/>
      <c r="MQ293" s="170"/>
      <c r="MR293" s="170"/>
      <c r="MS293" s="170"/>
      <c r="MT293" s="170"/>
      <c r="MU293" s="170"/>
      <c r="MV293" s="170"/>
      <c r="MW293" s="170"/>
      <c r="MX293" s="170"/>
      <c r="MY293" s="170"/>
      <c r="MZ293" s="170"/>
      <c r="NA293" s="170"/>
      <c r="NB293" s="170"/>
      <c r="NC293" s="170"/>
      <c r="ND293" s="170"/>
      <c r="NE293" s="170"/>
      <c r="NF293" s="170"/>
      <c r="NG293" s="170"/>
      <c r="NH293" s="170"/>
      <c r="NI293" s="170"/>
      <c r="NJ293" s="170"/>
      <c r="NK293" s="170"/>
      <c r="NL293" s="170"/>
      <c r="NM293" s="170"/>
      <c r="NN293" s="170"/>
      <c r="NO293" s="170"/>
      <c r="NP293" s="170"/>
      <c r="NQ293" s="170"/>
      <c r="NR293" s="170"/>
      <c r="NS293" s="170"/>
      <c r="NT293" s="170"/>
      <c r="NU293" s="170"/>
      <c r="NV293" s="170"/>
      <c r="NW293" s="170"/>
      <c r="NX293" s="170"/>
      <c r="NY293" s="170"/>
      <c r="NZ293" s="170"/>
      <c r="OA293" s="170"/>
      <c r="OB293" s="170"/>
      <c r="OC293" s="170"/>
      <c r="OD293" s="170"/>
      <c r="OE293" s="170"/>
      <c r="OF293" s="170"/>
      <c r="OG293" s="170"/>
      <c r="OH293" s="170"/>
      <c r="OI293" s="170"/>
      <c r="OJ293" s="170"/>
      <c r="OK293" s="170"/>
      <c r="OL293" s="170"/>
      <c r="OM293" s="170"/>
      <c r="ON293" s="170"/>
      <c r="OO293" s="170"/>
      <c r="OP293" s="170"/>
      <c r="OQ293" s="170"/>
      <c r="OR293" s="170"/>
      <c r="OS293" s="170"/>
      <c r="OT293" s="170"/>
      <c r="OU293" s="170"/>
      <c r="OV293" s="170"/>
      <c r="OW293" s="170"/>
      <c r="OX293" s="170"/>
      <c r="OY293" s="170"/>
      <c r="OZ293" s="170"/>
      <c r="PA293" s="170"/>
      <c r="PB293" s="170"/>
      <c r="PC293" s="170"/>
      <c r="PD293" s="170"/>
      <c r="PE293" s="170"/>
      <c r="PF293" s="170"/>
      <c r="PG293" s="170"/>
      <c r="PH293" s="170"/>
      <c r="PI293" s="170"/>
      <c r="PJ293" s="170"/>
      <c r="PK293" s="170"/>
      <c r="PL293" s="170"/>
      <c r="PM293" s="170"/>
      <c r="PN293" s="170"/>
      <c r="PO293" s="170"/>
      <c r="PP293" s="170"/>
      <c r="PQ293" s="170"/>
      <c r="PR293" s="170"/>
      <c r="PS293" s="170"/>
      <c r="PT293" s="170"/>
      <c r="PU293" s="170"/>
      <c r="PV293" s="170"/>
      <c r="PW293" s="170"/>
      <c r="PX293" s="170"/>
      <c r="PY293" s="170"/>
      <c r="PZ293" s="170"/>
      <c r="QA293" s="170"/>
      <c r="QB293" s="170"/>
      <c r="QC293" s="170"/>
      <c r="QD293" s="170"/>
      <c r="QE293" s="170"/>
      <c r="QF293" s="170"/>
      <c r="QG293" s="170"/>
      <c r="QH293" s="170"/>
      <c r="QI293" s="170"/>
      <c r="QJ293" s="170"/>
      <c r="QK293" s="170"/>
      <c r="QL293" s="170"/>
      <c r="QM293" s="170"/>
      <c r="QN293" s="170"/>
      <c r="QO293" s="170"/>
      <c r="QP293" s="170"/>
      <c r="QQ293" s="170"/>
      <c r="QR293" s="170"/>
      <c r="QS293" s="170"/>
      <c r="QT293" s="170"/>
      <c r="QU293" s="170"/>
      <c r="QV293" s="170"/>
      <c r="QW293" s="170"/>
      <c r="QX293" s="170"/>
      <c r="QY293" s="170"/>
      <c r="QZ293" s="170"/>
      <c r="RA293" s="170"/>
      <c r="RB293" s="170"/>
      <c r="RC293" s="170"/>
      <c r="RD293" s="170"/>
      <c r="RE293" s="170"/>
      <c r="RF293" s="170"/>
      <c r="RG293" s="170"/>
      <c r="RH293" s="170"/>
      <c r="RI293" s="170"/>
      <c r="RJ293" s="170"/>
      <c r="RK293" s="170"/>
      <c r="RL293" s="170"/>
      <c r="RM293" s="170"/>
      <c r="RN293" s="170"/>
      <c r="RO293" s="170"/>
      <c r="RP293" s="170"/>
      <c r="RQ293" s="170"/>
      <c r="RR293" s="170"/>
      <c r="RS293" s="170"/>
      <c r="RT293" s="170"/>
      <c r="RU293" s="170"/>
      <c r="RV293" s="170"/>
      <c r="RW293" s="170"/>
      <c r="RX293" s="170"/>
      <c r="RY293" s="170"/>
      <c r="RZ293" s="170"/>
      <c r="SA293" s="170"/>
      <c r="SB293" s="170"/>
      <c r="SC293" s="170"/>
      <c r="SD293" s="170"/>
      <c r="SE293" s="170"/>
      <c r="SF293" s="170"/>
      <c r="SG293" s="170"/>
      <c r="SH293" s="170"/>
      <c r="SI293" s="170"/>
      <c r="SJ293" s="170"/>
      <c r="SK293" s="170"/>
      <c r="SL293" s="170"/>
      <c r="SM293" s="170"/>
      <c r="SN293" s="170"/>
      <c r="SO293" s="170"/>
      <c r="SP293" s="170"/>
      <c r="SQ293" s="170"/>
      <c r="SR293" s="170"/>
      <c r="SS293" s="170"/>
      <c r="ST293" s="170"/>
      <c r="SU293" s="170"/>
      <c r="SV293" s="170"/>
      <c r="SW293" s="170"/>
      <c r="SX293" s="170"/>
      <c r="SY293" s="170"/>
      <c r="SZ293" s="170"/>
      <c r="TA293" s="170"/>
      <c r="TB293" s="170"/>
      <c r="TC293" s="170"/>
      <c r="TD293" s="170"/>
      <c r="TE293" s="170"/>
      <c r="TF293" s="170"/>
      <c r="TG293" s="170"/>
      <c r="TH293" s="170"/>
      <c r="TI293" s="170"/>
      <c r="TJ293" s="170"/>
      <c r="TK293" s="170"/>
      <c r="TL293" s="170"/>
      <c r="TM293" s="170"/>
      <c r="TN293" s="170"/>
      <c r="TO293" s="170"/>
      <c r="TP293" s="170"/>
      <c r="TQ293" s="170"/>
      <c r="TR293" s="170"/>
      <c r="TS293" s="170"/>
      <c r="TT293" s="170"/>
      <c r="TU293" s="170"/>
      <c r="TV293" s="170"/>
      <c r="TW293" s="170"/>
      <c r="TX293" s="170"/>
      <c r="TY293" s="170"/>
      <c r="TZ293" s="170"/>
      <c r="UA293" s="170"/>
      <c r="UB293" s="170"/>
      <c r="UC293" s="170"/>
      <c r="UD293" s="170"/>
      <c r="UE293" s="170"/>
      <c r="UF293" s="170"/>
      <c r="UG293" s="170"/>
      <c r="UH293" s="170"/>
      <c r="UI293" s="170"/>
      <c r="UJ293" s="170"/>
      <c r="UK293" s="170"/>
      <c r="UL293" s="170"/>
      <c r="UM293" s="170"/>
      <c r="UN293" s="170"/>
      <c r="UO293" s="170"/>
      <c r="UP293" s="170"/>
      <c r="UQ293" s="170"/>
      <c r="UR293" s="170"/>
      <c r="US293" s="170"/>
      <c r="UT293" s="170"/>
      <c r="UU293" s="170"/>
      <c r="UV293" s="170"/>
      <c r="UW293" s="170"/>
      <c r="UX293" s="170"/>
      <c r="UY293" s="170"/>
      <c r="UZ293" s="170"/>
      <c r="VA293" s="170"/>
      <c r="VB293" s="170"/>
      <c r="VC293" s="170"/>
      <c r="VD293" s="170"/>
      <c r="VE293" s="170"/>
      <c r="VF293" s="170"/>
      <c r="VG293" s="170"/>
      <c r="VH293" s="170"/>
      <c r="VI293" s="170"/>
      <c r="VJ293" s="170"/>
      <c r="VK293" s="170"/>
      <c r="VL293" s="170"/>
      <c r="VM293" s="170"/>
      <c r="VN293" s="170"/>
      <c r="VO293" s="170"/>
      <c r="VP293" s="170"/>
      <c r="VQ293" s="170"/>
      <c r="VR293" s="170"/>
      <c r="VS293" s="170"/>
      <c r="VT293" s="170"/>
      <c r="VU293" s="170"/>
      <c r="VV293" s="170"/>
      <c r="VW293" s="170"/>
      <c r="VX293" s="170"/>
      <c r="VY293" s="170"/>
      <c r="VZ293" s="170"/>
      <c r="WA293" s="170"/>
      <c r="WB293" s="170"/>
      <c r="WC293" s="170"/>
      <c r="WD293" s="170"/>
      <c r="WE293" s="170"/>
      <c r="WF293" s="170"/>
      <c r="WG293" s="170"/>
      <c r="WH293" s="170"/>
      <c r="WI293" s="170"/>
      <c r="WJ293" s="170"/>
      <c r="WK293" s="170"/>
      <c r="WL293" s="170"/>
      <c r="WM293" s="170"/>
      <c r="WN293" s="170"/>
      <c r="WO293" s="170"/>
      <c r="WP293" s="170"/>
      <c r="WQ293" s="170"/>
      <c r="WR293" s="170"/>
      <c r="WS293" s="170"/>
      <c r="WT293" s="170"/>
      <c r="WU293" s="170"/>
      <c r="WV293" s="170"/>
      <c r="WW293" s="170"/>
      <c r="WX293" s="170"/>
      <c r="WY293" s="170"/>
      <c r="WZ293" s="170"/>
      <c r="XA293" s="170"/>
      <c r="XB293" s="170"/>
      <c r="XC293" s="170"/>
      <c r="XD293" s="170"/>
      <c r="XE293" s="170"/>
      <c r="XF293" s="170"/>
      <c r="XG293" s="170"/>
      <c r="XH293" s="170"/>
      <c r="XI293" s="170"/>
      <c r="XJ293" s="170"/>
      <c r="XK293" s="170"/>
      <c r="XL293" s="170"/>
      <c r="XM293" s="170"/>
      <c r="XN293" s="170"/>
      <c r="XO293" s="170"/>
      <c r="XP293" s="170"/>
      <c r="XQ293" s="170"/>
      <c r="XR293" s="170"/>
      <c r="XS293" s="170"/>
      <c r="XT293" s="170"/>
      <c r="XU293" s="170"/>
      <c r="XV293" s="170"/>
      <c r="XW293" s="170"/>
      <c r="XX293" s="170"/>
      <c r="XY293" s="170"/>
      <c r="XZ293" s="170"/>
      <c r="YA293" s="170"/>
      <c r="YB293" s="170"/>
      <c r="YC293" s="170"/>
      <c r="YD293" s="170"/>
      <c r="YE293" s="170"/>
      <c r="YF293" s="170"/>
      <c r="YG293" s="170"/>
      <c r="YH293" s="170"/>
      <c r="YI293" s="170"/>
      <c r="YJ293" s="170"/>
      <c r="YK293" s="170"/>
      <c r="YL293" s="170"/>
      <c r="YM293" s="170"/>
      <c r="YN293" s="170"/>
      <c r="YO293" s="170"/>
      <c r="YP293" s="170"/>
      <c r="YQ293" s="170"/>
      <c r="YR293" s="170"/>
      <c r="YS293" s="170"/>
      <c r="YT293" s="170"/>
      <c r="YU293" s="170"/>
      <c r="YV293" s="170"/>
      <c r="YW293" s="170"/>
      <c r="YX293" s="170"/>
      <c r="YY293" s="170"/>
      <c r="YZ293" s="170"/>
      <c r="ZA293" s="170"/>
      <c r="ZB293" s="170"/>
      <c r="ZC293" s="170"/>
      <c r="ZD293" s="170"/>
      <c r="ZE293" s="170"/>
      <c r="ZF293" s="170"/>
      <c r="ZG293" s="170"/>
      <c r="ZH293" s="170"/>
      <c r="ZI293" s="170"/>
      <c r="ZJ293" s="170"/>
      <c r="ZK293" s="170"/>
      <c r="ZL293" s="170"/>
      <c r="ZM293" s="170"/>
      <c r="ZN293" s="170"/>
      <c r="ZO293" s="170"/>
      <c r="ZP293" s="170"/>
      <c r="ZQ293" s="170"/>
      <c r="ZR293" s="170"/>
      <c r="ZS293" s="170"/>
      <c r="ZT293" s="170"/>
      <c r="ZU293" s="170"/>
      <c r="ZV293" s="170"/>
      <c r="ZW293" s="170"/>
      <c r="ZX293" s="170"/>
      <c r="ZY293" s="170"/>
      <c r="ZZ293" s="170"/>
      <c r="AAA293" s="170"/>
      <c r="AAB293" s="170"/>
      <c r="AAC293" s="170"/>
      <c r="AAD293" s="170"/>
      <c r="AAE293" s="170"/>
      <c r="AAF293" s="170"/>
      <c r="AAG293" s="170"/>
      <c r="AAH293" s="170"/>
      <c r="AAI293" s="170"/>
      <c r="AAJ293" s="170"/>
      <c r="AAK293" s="170"/>
      <c r="AAL293" s="170"/>
      <c r="AAM293" s="170"/>
      <c r="AAN293" s="170"/>
      <c r="AAO293" s="170"/>
      <c r="AAP293" s="170"/>
      <c r="AAQ293" s="170"/>
      <c r="AAR293" s="170"/>
      <c r="AAS293" s="170"/>
      <c r="AAT293" s="170"/>
      <c r="AAU293" s="170"/>
      <c r="AAV293" s="170"/>
      <c r="AAW293" s="170"/>
      <c r="AAX293" s="170"/>
      <c r="AAY293" s="170"/>
      <c r="AAZ293" s="170"/>
      <c r="ABA293" s="170"/>
      <c r="ABB293" s="170"/>
      <c r="ABC293" s="170"/>
      <c r="ABD293" s="170"/>
      <c r="ABE293" s="170"/>
      <c r="ABF293" s="170"/>
      <c r="ABG293" s="170"/>
      <c r="ABH293" s="170"/>
      <c r="ABI293" s="170"/>
      <c r="ABJ293" s="170"/>
      <c r="ABK293" s="170"/>
      <c r="ABL293" s="170"/>
      <c r="ABM293" s="170"/>
      <c r="ABN293" s="170"/>
      <c r="ABO293" s="170"/>
      <c r="ABP293" s="170"/>
      <c r="ABQ293" s="170"/>
      <c r="ABR293" s="170"/>
      <c r="ABS293" s="170"/>
      <c r="ABT293" s="170"/>
      <c r="ABU293" s="170"/>
      <c r="ABV293" s="170"/>
      <c r="ABW293" s="170"/>
      <c r="ABX293" s="170"/>
      <c r="ABY293" s="170"/>
      <c r="ABZ293" s="170"/>
      <c r="ACA293" s="170"/>
      <c r="ACB293" s="170"/>
      <c r="ACC293" s="170"/>
      <c r="ACD293" s="170"/>
      <c r="ACE293" s="170"/>
      <c r="ACF293" s="170"/>
      <c r="ACG293" s="170"/>
      <c r="ACH293" s="170"/>
      <c r="ACI293" s="170"/>
      <c r="ACJ293" s="170"/>
      <c r="ACK293" s="170"/>
      <c r="ACL293" s="170"/>
      <c r="ACM293" s="170"/>
      <c r="ACN293" s="170"/>
      <c r="ACO293" s="170"/>
      <c r="ACP293" s="170"/>
      <c r="ACQ293" s="170"/>
      <c r="ACR293" s="170"/>
      <c r="ACS293" s="170"/>
      <c r="ACT293" s="170"/>
      <c r="ACU293" s="170"/>
      <c r="ACV293" s="170"/>
      <c r="ACW293" s="170"/>
      <c r="ACX293" s="170"/>
      <c r="ACY293" s="170"/>
      <c r="ACZ293" s="170"/>
      <c r="ADA293" s="170"/>
      <c r="ADB293" s="170"/>
      <c r="ADC293" s="170"/>
      <c r="ADD293" s="170"/>
      <c r="ADE293" s="170"/>
      <c r="ADF293" s="170"/>
      <c r="ADG293" s="170"/>
      <c r="ADH293" s="170"/>
      <c r="ADI293" s="170"/>
      <c r="ADJ293" s="170"/>
      <c r="ADK293" s="170"/>
      <c r="ADL293" s="170"/>
      <c r="ADM293" s="170"/>
      <c r="ADN293" s="170"/>
      <c r="ADO293" s="170"/>
      <c r="ADP293" s="170"/>
      <c r="ADQ293" s="170"/>
      <c r="ADR293" s="170"/>
      <c r="ADS293" s="170"/>
      <c r="ADT293" s="170"/>
      <c r="ADU293" s="170"/>
      <c r="ADV293" s="170"/>
      <c r="ADW293" s="170"/>
      <c r="ADX293" s="170"/>
      <c r="ADY293" s="170"/>
      <c r="ADZ293" s="170"/>
      <c r="AEA293" s="170"/>
      <c r="AEB293" s="170"/>
      <c r="AEC293" s="170"/>
      <c r="AED293" s="170"/>
      <c r="AEE293" s="170"/>
      <c r="AEF293" s="170"/>
      <c r="AEG293" s="170"/>
      <c r="AEH293" s="170"/>
      <c r="AEI293" s="170"/>
      <c r="AEJ293" s="170"/>
      <c r="AEK293" s="170"/>
      <c r="AEL293" s="170"/>
      <c r="AEM293" s="170"/>
      <c r="AEN293" s="170"/>
      <c r="AEO293" s="170"/>
      <c r="AEP293" s="170"/>
      <c r="AEQ293" s="170"/>
      <c r="AER293" s="170"/>
      <c r="AES293" s="170"/>
      <c r="AET293" s="170"/>
      <c r="AEU293" s="170"/>
      <c r="AEV293" s="170"/>
      <c r="AEW293" s="170"/>
      <c r="AEX293" s="170"/>
      <c r="AEY293" s="170"/>
      <c r="AEZ293" s="170"/>
      <c r="AFA293" s="170"/>
      <c r="AFB293" s="170"/>
      <c r="AFC293" s="170"/>
      <c r="AFD293" s="170"/>
      <c r="AFE293" s="170"/>
      <c r="AFF293" s="170"/>
      <c r="AFG293" s="170"/>
      <c r="AFH293" s="170"/>
      <c r="AFI293" s="170"/>
      <c r="AFJ293" s="170"/>
      <c r="AFK293" s="170"/>
      <c r="AFL293" s="170"/>
      <c r="AFM293" s="170"/>
      <c r="AFN293" s="170"/>
      <c r="AFO293" s="170"/>
      <c r="AFP293" s="170"/>
      <c r="AFQ293" s="170"/>
      <c r="AFR293" s="170"/>
      <c r="AFS293" s="170"/>
      <c r="AFT293" s="170"/>
      <c r="AFU293" s="170"/>
      <c r="AFV293" s="170"/>
      <c r="AFW293" s="170"/>
      <c r="AFX293" s="170"/>
      <c r="AFY293" s="170"/>
      <c r="AFZ293" s="170"/>
      <c r="AGA293" s="170"/>
      <c r="AGB293" s="170"/>
      <c r="AGC293" s="170"/>
      <c r="AGD293" s="170"/>
      <c r="AGE293" s="170"/>
      <c r="AGF293" s="170"/>
      <c r="AGG293" s="170"/>
      <c r="AGH293" s="170"/>
      <c r="AGI293" s="170"/>
      <c r="AGJ293" s="170"/>
      <c r="AGK293" s="170"/>
      <c r="AGL293" s="170"/>
      <c r="AGM293" s="170"/>
      <c r="AGN293" s="170"/>
      <c r="AGO293" s="170"/>
      <c r="AGP293" s="170"/>
      <c r="AGQ293" s="170"/>
      <c r="AGR293" s="170"/>
      <c r="AGS293" s="170"/>
      <c r="AGT293" s="170"/>
      <c r="AGU293" s="170"/>
      <c r="AGV293" s="170"/>
      <c r="AGW293" s="170"/>
      <c r="AGX293" s="170"/>
      <c r="AGY293" s="170"/>
      <c r="AGZ293" s="170"/>
      <c r="AHA293" s="170"/>
      <c r="AHB293" s="170"/>
      <c r="AHC293" s="170"/>
      <c r="AHD293" s="170"/>
      <c r="AHE293" s="170"/>
      <c r="AHF293" s="170"/>
      <c r="AHG293" s="170"/>
      <c r="AHH293" s="170"/>
      <c r="AHI293" s="170"/>
      <c r="AHJ293" s="170"/>
      <c r="AHK293" s="170"/>
      <c r="AHL293" s="170"/>
      <c r="AHM293" s="170"/>
      <c r="AHN293" s="170"/>
      <c r="AHO293" s="170"/>
      <c r="AHP293" s="170"/>
      <c r="AHQ293" s="170"/>
      <c r="AHR293" s="170"/>
      <c r="AHS293" s="170"/>
      <c r="AHT293" s="170"/>
      <c r="AHU293" s="170"/>
      <c r="AHV293" s="170"/>
      <c r="AHW293" s="170"/>
      <c r="AHX293" s="170"/>
      <c r="AHY293" s="170"/>
      <c r="AHZ293" s="170"/>
      <c r="AIA293" s="170"/>
      <c r="AIB293" s="170"/>
      <c r="AIC293" s="170"/>
      <c r="AID293" s="170"/>
      <c r="AIE293" s="170"/>
      <c r="AIF293" s="170"/>
      <c r="AIG293" s="170"/>
      <c r="AIH293" s="170"/>
      <c r="AII293" s="170"/>
      <c r="AIJ293" s="170"/>
      <c r="AIK293" s="170"/>
      <c r="AIL293" s="170"/>
      <c r="AIM293" s="170"/>
      <c r="AIN293" s="170"/>
      <c r="AIO293" s="170"/>
      <c r="AIP293" s="170"/>
      <c r="AIQ293" s="170"/>
      <c r="AIR293" s="170"/>
      <c r="AIS293" s="170"/>
      <c r="AIT293" s="170"/>
      <c r="AIU293" s="170"/>
      <c r="AIV293" s="170"/>
      <c r="AIW293" s="170"/>
      <c r="AIX293" s="170"/>
      <c r="AIY293" s="170"/>
      <c r="AIZ293" s="170"/>
      <c r="AJA293" s="170"/>
      <c r="AJB293" s="170"/>
      <c r="AJC293" s="170"/>
      <c r="AJD293" s="170"/>
      <c r="AJE293" s="170"/>
      <c r="AJF293" s="170"/>
      <c r="AJG293" s="170"/>
      <c r="AJH293" s="170"/>
      <c r="AJI293" s="170"/>
      <c r="AJJ293" s="170"/>
      <c r="AJK293" s="170"/>
      <c r="AJL293" s="170"/>
      <c r="AJM293" s="170"/>
      <c r="AJN293" s="170"/>
      <c r="AJO293" s="170"/>
      <c r="AJP293" s="170"/>
      <c r="AJQ293" s="170"/>
      <c r="AJR293" s="170"/>
      <c r="AJS293" s="170"/>
      <c r="AJT293" s="170"/>
      <c r="AJU293" s="170"/>
      <c r="AJV293" s="170"/>
      <c r="AJW293" s="170"/>
      <c r="AJX293" s="170"/>
      <c r="AJY293" s="170"/>
      <c r="AJZ293" s="170"/>
      <c r="AKA293" s="170"/>
      <c r="AKB293" s="170"/>
      <c r="AKC293" s="170"/>
      <c r="AKD293" s="170"/>
      <c r="AKE293" s="170"/>
      <c r="AKF293" s="170"/>
      <c r="AKG293" s="170"/>
      <c r="AKH293" s="170"/>
      <c r="AKI293" s="170"/>
      <c r="AKJ293" s="170"/>
      <c r="AKK293" s="170"/>
      <c r="AKL293" s="170"/>
      <c r="AKM293" s="170"/>
      <c r="AKN293" s="170"/>
      <c r="AKO293" s="170"/>
      <c r="AKP293" s="170"/>
      <c r="AKQ293" s="170"/>
      <c r="AKR293" s="170"/>
      <c r="AKS293" s="170"/>
      <c r="AKT293" s="170"/>
      <c r="AKU293" s="170"/>
      <c r="AKV293" s="170"/>
      <c r="AKW293" s="170"/>
      <c r="AKX293" s="170"/>
      <c r="AKY293" s="170"/>
      <c r="AKZ293" s="170"/>
      <c r="ALA293" s="170"/>
      <c r="ALB293" s="170"/>
      <c r="ALC293" s="170"/>
      <c r="ALD293" s="170"/>
      <c r="ALE293" s="170"/>
      <c r="ALF293" s="170"/>
      <c r="ALG293" s="170"/>
      <c r="ALH293" s="170"/>
      <c r="ALI293" s="170"/>
      <c r="ALJ293" s="170"/>
      <c r="ALK293" s="170"/>
      <c r="ALL293" s="170"/>
      <c r="ALM293" s="170"/>
      <c r="ALN293" s="170"/>
      <c r="ALO293" s="170"/>
      <c r="ALP293" s="170"/>
      <c r="ALQ293" s="170"/>
      <c r="ALR293" s="170"/>
      <c r="ALS293" s="170"/>
      <c r="ALT293" s="170"/>
      <c r="ALU293" s="170"/>
      <c r="ALV293" s="170"/>
      <c r="ALW293" s="170"/>
      <c r="ALX293" s="170"/>
      <c r="ALY293" s="170"/>
      <c r="ALZ293" s="170"/>
      <c r="AMA293" s="170"/>
      <c r="AMB293" s="170"/>
      <c r="AMC293" s="170"/>
      <c r="AMD293" s="170"/>
      <c r="AME293" s="170"/>
      <c r="AMF293" s="170"/>
      <c r="AMG293" s="170"/>
      <c r="AMH293" s="170"/>
      <c r="AMI293" s="170"/>
      <c r="AMJ293" s="170"/>
    </row>
    <row r="294" spans="1:1024" x14ac:dyDescent="0.25">
      <c r="A294" s="372" t="s">
        <v>1003</v>
      </c>
      <c r="B294" s="257">
        <v>294</v>
      </c>
      <c r="C294" s="258" t="s">
        <v>1004</v>
      </c>
      <c r="D294" s="290" t="s">
        <v>1005</v>
      </c>
      <c r="E294" s="286"/>
      <c r="F294" s="291"/>
      <c r="G294" s="280"/>
      <c r="H294" s="280"/>
      <c r="I294" s="492">
        <v>0.14499999999999999</v>
      </c>
      <c r="J294" s="292"/>
      <c r="K294" s="293"/>
      <c r="L294" s="400" t="s">
        <v>748</v>
      </c>
      <c r="M294" s="293"/>
      <c r="N294" s="293"/>
      <c r="O294" s="293"/>
      <c r="P294" s="293"/>
      <c r="Q294" s="379">
        <v>2</v>
      </c>
      <c r="R294" s="293"/>
      <c r="S294" s="293"/>
      <c r="T294" s="430">
        <v>2</v>
      </c>
      <c r="U294" s="293"/>
      <c r="V294" s="293"/>
      <c r="W294" s="283">
        <f t="shared" si="113"/>
        <v>100</v>
      </c>
      <c r="X294" s="283">
        <f t="shared" si="125"/>
        <v>100</v>
      </c>
      <c r="Y294" s="283">
        <f t="shared" si="132"/>
        <v>100</v>
      </c>
      <c r="Z294" s="283">
        <f t="shared" si="114"/>
        <v>100</v>
      </c>
      <c r="AA294" s="283">
        <f t="shared" si="115"/>
        <v>10</v>
      </c>
      <c r="AB294" s="287">
        <f t="shared" si="116"/>
        <v>100</v>
      </c>
      <c r="AC294" s="287">
        <f t="shared" si="117"/>
        <v>100</v>
      </c>
      <c r="AD294" s="287">
        <f t="shared" si="118"/>
        <v>3</v>
      </c>
      <c r="AE294" s="284">
        <f t="shared" si="131"/>
        <v>1</v>
      </c>
      <c r="AF294" s="284">
        <f t="shared" si="123"/>
        <v>100</v>
      </c>
      <c r="AG294" s="268">
        <f t="shared" si="127"/>
        <v>100</v>
      </c>
      <c r="AH294" s="268">
        <f t="shared" si="128"/>
        <v>100</v>
      </c>
      <c r="AI294" s="268">
        <f t="shared" si="129"/>
        <v>100</v>
      </c>
      <c r="AJ294" s="268">
        <f t="shared" si="130"/>
        <v>100</v>
      </c>
      <c r="AK294" s="501" t="s">
        <v>24107</v>
      </c>
      <c r="AL294" s="286"/>
      <c r="AM294" s="447">
        <v>1</v>
      </c>
      <c r="AN294" s="511"/>
      <c r="AO294" s="357"/>
      <c r="AP294" s="357"/>
      <c r="AQ294" s="286"/>
      <c r="AR294" s="171" t="s">
        <v>1006</v>
      </c>
      <c r="AS294" s="356" t="s">
        <v>31843</v>
      </c>
      <c r="AT294" s="286"/>
      <c r="AU294" s="286"/>
      <c r="AV294" s="559"/>
      <c r="AW294" s="559"/>
      <c r="AX294" s="559"/>
      <c r="AY294" s="559"/>
      <c r="AZ294" s="559"/>
      <c r="BA294" s="559"/>
      <c r="BB294" s="559"/>
      <c r="BC294" s="559"/>
      <c r="BD294" s="559"/>
      <c r="BE294" s="559"/>
      <c r="BF294" s="559"/>
      <c r="BG294" s="559"/>
      <c r="BH294" s="559"/>
      <c r="BI294" s="559"/>
      <c r="BJ294" s="559"/>
      <c r="BK294" s="559"/>
      <c r="BL294" s="559"/>
      <c r="BM294" s="559"/>
      <c r="BN294" s="559"/>
      <c r="BO294" s="559"/>
      <c r="BP294" s="559"/>
      <c r="BQ294" s="559"/>
      <c r="BR294" s="559"/>
      <c r="BS294" s="559"/>
      <c r="BT294" s="559"/>
      <c r="BU294" s="559"/>
      <c r="BV294" s="559"/>
      <c r="BW294" s="559"/>
      <c r="BX294" s="559"/>
      <c r="BY294" s="559"/>
      <c r="BZ294" s="559"/>
      <c r="CA294" s="559"/>
      <c r="CB294" s="559"/>
      <c r="CC294" s="559"/>
      <c r="CD294" s="559"/>
      <c r="CE294" s="559"/>
      <c r="CF294" s="559"/>
      <c r="CG294" s="559"/>
      <c r="CH294" s="559"/>
      <c r="CI294" s="559"/>
      <c r="CJ294" s="559"/>
      <c r="CK294" s="559"/>
      <c r="CL294" s="559"/>
      <c r="CM294" s="559"/>
      <c r="CN294" s="559"/>
      <c r="CO294" s="559"/>
      <c r="CP294" s="559"/>
      <c r="CQ294" s="559"/>
      <c r="CR294" s="559"/>
      <c r="CS294" s="559"/>
      <c r="CT294" s="559"/>
      <c r="CU294" s="559"/>
      <c r="CV294" s="559"/>
      <c r="CW294" s="559"/>
      <c r="CX294" s="559"/>
      <c r="CY294" s="559"/>
      <c r="CZ294" s="559"/>
      <c r="DA294" s="559"/>
      <c r="DB294" s="559"/>
      <c r="DC294" s="559"/>
      <c r="DD294" s="559"/>
      <c r="DE294" s="559"/>
      <c r="DF294" s="559"/>
      <c r="DG294" s="559"/>
      <c r="DH294" s="559"/>
      <c r="DI294" s="559"/>
      <c r="DJ294" s="559"/>
      <c r="DK294" s="559"/>
      <c r="DL294" s="559"/>
      <c r="DM294" s="559"/>
      <c r="DN294" s="559"/>
      <c r="DO294" s="559"/>
      <c r="DP294" s="559"/>
      <c r="DQ294" s="559"/>
      <c r="DR294" s="559"/>
      <c r="DS294" s="559"/>
      <c r="DT294" s="559"/>
      <c r="DU294" s="559"/>
      <c r="DV294" s="559"/>
      <c r="DW294" s="559"/>
      <c r="DX294" s="559"/>
      <c r="DY294" s="559"/>
      <c r="DZ294" s="559"/>
      <c r="EA294" s="559"/>
      <c r="EB294" s="559"/>
      <c r="EC294" s="559"/>
      <c r="ED294" s="559"/>
      <c r="EE294" s="559"/>
      <c r="EF294" s="559"/>
      <c r="EG294" s="559"/>
      <c r="EH294" s="559"/>
      <c r="EI294" s="559"/>
      <c r="EJ294" s="559"/>
      <c r="EK294" s="559"/>
      <c r="EL294" s="559"/>
      <c r="EM294" s="559"/>
      <c r="EN294" s="559"/>
      <c r="EO294" s="559"/>
      <c r="EP294" s="559"/>
      <c r="EQ294" s="559"/>
      <c r="ER294" s="559"/>
      <c r="ES294" s="559"/>
      <c r="ET294" s="559"/>
      <c r="EU294" s="559"/>
      <c r="EV294" s="559"/>
      <c r="EW294" s="559"/>
      <c r="EX294" s="559"/>
      <c r="EY294" s="559"/>
      <c r="EZ294" s="559"/>
      <c r="FA294" s="559"/>
      <c r="FB294" s="559"/>
      <c r="FC294" s="559"/>
      <c r="FD294" s="559"/>
      <c r="FE294" s="559"/>
      <c r="FF294" s="559"/>
      <c r="FG294" s="559"/>
      <c r="FH294" s="559"/>
      <c r="FI294" s="559"/>
      <c r="FJ294" s="559"/>
      <c r="FK294" s="559"/>
      <c r="FL294" s="559"/>
      <c r="FM294" s="559"/>
      <c r="FN294" s="559"/>
      <c r="FO294" s="559"/>
      <c r="FP294" s="559"/>
      <c r="FQ294" s="559"/>
      <c r="FR294" s="559"/>
      <c r="FS294" s="559"/>
      <c r="FT294" s="559"/>
      <c r="FU294" s="559"/>
      <c r="FV294" s="559"/>
      <c r="FW294" s="559"/>
      <c r="FX294" s="559"/>
      <c r="FY294" s="559"/>
      <c r="FZ294" s="559"/>
      <c r="GA294" s="559"/>
      <c r="GB294" s="559"/>
      <c r="GC294" s="559"/>
      <c r="GD294" s="559"/>
      <c r="GE294" s="559"/>
      <c r="GF294" s="559"/>
      <c r="GG294" s="559"/>
      <c r="GH294" s="559"/>
      <c r="GI294" s="559"/>
      <c r="GJ294" s="559"/>
      <c r="GK294" s="559"/>
      <c r="GL294" s="559"/>
      <c r="GM294" s="559"/>
      <c r="GN294" s="559"/>
      <c r="GO294" s="559"/>
      <c r="GP294" s="559"/>
      <c r="GQ294" s="559"/>
      <c r="GR294" s="559"/>
      <c r="GS294" s="559"/>
      <c r="GT294" s="559"/>
      <c r="GU294" s="559"/>
      <c r="GV294" s="559"/>
      <c r="GW294" s="559"/>
      <c r="GX294" s="559"/>
      <c r="GY294" s="559"/>
      <c r="GZ294" s="559"/>
      <c r="HA294" s="559"/>
      <c r="HB294" s="559"/>
      <c r="HC294" s="559"/>
      <c r="HD294" s="559"/>
      <c r="HE294" s="559"/>
      <c r="HF294" s="559"/>
      <c r="HG294" s="559"/>
      <c r="HH294" s="559"/>
      <c r="HI294" s="559"/>
      <c r="HJ294" s="559"/>
      <c r="HK294" s="559"/>
      <c r="HL294" s="559"/>
      <c r="HM294" s="559"/>
      <c r="HN294" s="559"/>
      <c r="HO294" s="559"/>
      <c r="HP294" s="559"/>
      <c r="HQ294" s="559"/>
      <c r="HR294" s="559"/>
      <c r="HS294" s="559"/>
      <c r="HT294" s="559"/>
      <c r="HU294" s="559"/>
      <c r="HV294" s="559"/>
      <c r="HW294" s="559"/>
      <c r="HX294" s="559"/>
      <c r="HY294" s="559"/>
      <c r="HZ294" s="559"/>
      <c r="IA294" s="559"/>
      <c r="IB294" s="559"/>
      <c r="IC294" s="559"/>
      <c r="ID294" s="559"/>
      <c r="IE294" s="559"/>
      <c r="IF294" s="559"/>
      <c r="IG294" s="559"/>
      <c r="IH294" s="559"/>
      <c r="II294" s="559"/>
      <c r="IJ294" s="559"/>
      <c r="IK294" s="559"/>
      <c r="IL294" s="559"/>
      <c r="IM294" s="559"/>
      <c r="IN294" s="559"/>
      <c r="IO294" s="559"/>
      <c r="IP294" s="559"/>
      <c r="IQ294" s="559"/>
      <c r="IR294" s="559"/>
      <c r="IS294" s="559"/>
      <c r="IT294" s="559"/>
      <c r="IU294" s="559"/>
      <c r="IV294" s="559"/>
      <c r="IW294" s="559"/>
      <c r="IX294" s="559"/>
      <c r="IY294" s="559"/>
      <c r="IZ294" s="559"/>
      <c r="JA294" s="559"/>
      <c r="JB294" s="559"/>
      <c r="JC294" s="559"/>
      <c r="JD294" s="559"/>
      <c r="JE294" s="559"/>
      <c r="JF294" s="559"/>
      <c r="JG294" s="559"/>
      <c r="JH294" s="559"/>
      <c r="JI294" s="559"/>
      <c r="JJ294" s="559"/>
      <c r="JK294" s="559"/>
      <c r="JL294" s="559"/>
      <c r="JM294" s="559"/>
      <c r="JN294" s="559"/>
      <c r="JO294" s="559"/>
      <c r="JP294" s="559"/>
      <c r="JQ294" s="559"/>
      <c r="JR294" s="559"/>
      <c r="JS294" s="559"/>
      <c r="JT294" s="559"/>
      <c r="JU294" s="559"/>
      <c r="JV294" s="559"/>
      <c r="JW294" s="559"/>
      <c r="JX294" s="559"/>
      <c r="JY294" s="559"/>
      <c r="JZ294" s="559"/>
      <c r="KA294" s="559"/>
      <c r="KB294" s="559"/>
      <c r="KC294" s="559"/>
      <c r="KD294" s="559"/>
      <c r="KE294" s="559"/>
      <c r="KF294" s="559"/>
      <c r="KG294" s="559"/>
      <c r="KH294" s="559"/>
      <c r="KI294" s="559"/>
      <c r="KJ294" s="559"/>
      <c r="KK294" s="559"/>
      <c r="KL294" s="559"/>
      <c r="KM294" s="559"/>
      <c r="KN294" s="559"/>
      <c r="KO294" s="559"/>
      <c r="KP294" s="559"/>
      <c r="KQ294" s="559"/>
      <c r="KR294" s="559"/>
      <c r="KS294" s="559"/>
      <c r="KT294" s="559"/>
      <c r="KU294" s="559"/>
      <c r="KV294" s="559"/>
      <c r="KW294" s="559"/>
      <c r="KX294" s="559"/>
      <c r="KY294" s="559"/>
      <c r="KZ294" s="559"/>
      <c r="LA294" s="559"/>
      <c r="LB294" s="559"/>
      <c r="LC294" s="559"/>
      <c r="LD294" s="559"/>
      <c r="LE294" s="559"/>
      <c r="LF294" s="559"/>
      <c r="LG294" s="559"/>
      <c r="LH294" s="559"/>
      <c r="LI294" s="559"/>
      <c r="LJ294" s="559"/>
      <c r="LK294" s="559"/>
      <c r="LL294" s="559"/>
      <c r="LM294" s="559"/>
      <c r="LN294" s="559"/>
      <c r="LO294" s="559"/>
      <c r="LP294" s="559"/>
      <c r="LQ294" s="559"/>
      <c r="LR294" s="559"/>
      <c r="LS294" s="559"/>
      <c r="LT294" s="559"/>
      <c r="LU294" s="559"/>
      <c r="LV294" s="559"/>
      <c r="LW294" s="559"/>
      <c r="LX294" s="559"/>
      <c r="LY294" s="559"/>
      <c r="LZ294" s="559"/>
      <c r="MA294" s="559"/>
      <c r="MB294" s="559"/>
      <c r="MC294" s="559"/>
      <c r="MD294" s="559"/>
      <c r="ME294" s="559"/>
      <c r="MF294" s="559"/>
      <c r="MG294" s="559"/>
      <c r="MH294" s="559"/>
      <c r="MI294" s="559"/>
      <c r="MJ294" s="559"/>
      <c r="MK294" s="559"/>
      <c r="ML294" s="559"/>
      <c r="MM294" s="559"/>
      <c r="MN294" s="559"/>
      <c r="MO294" s="559"/>
      <c r="MP294" s="559"/>
      <c r="MQ294" s="559"/>
      <c r="MR294" s="559"/>
      <c r="MS294" s="559"/>
      <c r="MT294" s="559"/>
      <c r="MU294" s="559"/>
      <c r="MV294" s="559"/>
      <c r="MW294" s="559"/>
      <c r="MX294" s="559"/>
      <c r="MY294" s="559"/>
      <c r="MZ294" s="559"/>
      <c r="NA294" s="559"/>
      <c r="NB294" s="559"/>
      <c r="NC294" s="559"/>
      <c r="ND294" s="559"/>
      <c r="NE294" s="559"/>
      <c r="NF294" s="559"/>
      <c r="NG294" s="559"/>
      <c r="NH294" s="559"/>
      <c r="NI294" s="559"/>
      <c r="NJ294" s="559"/>
      <c r="NK294" s="559"/>
      <c r="NL294" s="559"/>
      <c r="NM294" s="559"/>
      <c r="NN294" s="559"/>
      <c r="NO294" s="559"/>
      <c r="NP294" s="559"/>
      <c r="NQ294" s="559"/>
      <c r="NR294" s="559"/>
      <c r="NS294" s="559"/>
      <c r="NT294" s="559"/>
      <c r="NU294" s="559"/>
      <c r="NV294" s="559"/>
      <c r="NW294" s="559"/>
      <c r="NX294" s="559"/>
      <c r="NY294" s="559"/>
      <c r="NZ294" s="559"/>
      <c r="OA294" s="559"/>
      <c r="OB294" s="559"/>
      <c r="OC294" s="559"/>
      <c r="OD294" s="559"/>
      <c r="OE294" s="559"/>
      <c r="OF294" s="559"/>
      <c r="OG294" s="559"/>
      <c r="OH294" s="559"/>
      <c r="OI294" s="559"/>
      <c r="OJ294" s="559"/>
      <c r="OK294" s="559"/>
      <c r="OL294" s="559"/>
      <c r="OM294" s="559"/>
      <c r="ON294" s="559"/>
      <c r="OO294" s="559"/>
      <c r="OP294" s="559"/>
      <c r="OQ294" s="559"/>
      <c r="OR294" s="559"/>
      <c r="OS294" s="559"/>
      <c r="OT294" s="559"/>
      <c r="OU294" s="559"/>
      <c r="OV294" s="559"/>
      <c r="OW294" s="559"/>
      <c r="OX294" s="559"/>
      <c r="OY294" s="559"/>
      <c r="OZ294" s="559"/>
      <c r="PA294" s="559"/>
      <c r="PB294" s="559"/>
      <c r="PC294" s="559"/>
      <c r="PD294" s="559"/>
      <c r="PE294" s="559"/>
      <c r="PF294" s="559"/>
      <c r="PG294" s="559"/>
      <c r="PH294" s="559"/>
      <c r="PI294" s="559"/>
      <c r="PJ294" s="559"/>
      <c r="PK294" s="559"/>
      <c r="PL294" s="559"/>
      <c r="PM294" s="559"/>
      <c r="PN294" s="559"/>
      <c r="PO294" s="559"/>
      <c r="PP294" s="559"/>
      <c r="PQ294" s="559"/>
      <c r="PR294" s="559"/>
      <c r="PS294" s="559"/>
      <c r="PT294" s="559"/>
      <c r="PU294" s="559"/>
      <c r="PV294" s="559"/>
      <c r="PW294" s="559"/>
      <c r="PX294" s="559"/>
      <c r="PY294" s="559"/>
      <c r="PZ294" s="559"/>
      <c r="QA294" s="559"/>
      <c r="QB294" s="559"/>
      <c r="QC294" s="559"/>
      <c r="QD294" s="559"/>
      <c r="QE294" s="559"/>
      <c r="QF294" s="559"/>
      <c r="QG294" s="559"/>
      <c r="QH294" s="559"/>
      <c r="QI294" s="559"/>
      <c r="QJ294" s="559"/>
      <c r="QK294" s="559"/>
      <c r="QL294" s="559"/>
      <c r="QM294" s="559"/>
      <c r="QN294" s="559"/>
      <c r="QO294" s="559"/>
      <c r="QP294" s="559"/>
      <c r="QQ294" s="559"/>
      <c r="QR294" s="559"/>
      <c r="QS294" s="559"/>
      <c r="QT294" s="559"/>
      <c r="QU294" s="559"/>
      <c r="QV294" s="559"/>
      <c r="QW294" s="559"/>
      <c r="QX294" s="559"/>
      <c r="QY294" s="559"/>
      <c r="QZ294" s="559"/>
      <c r="RA294" s="559"/>
      <c r="RB294" s="559"/>
      <c r="RC294" s="559"/>
      <c r="RD294" s="559"/>
      <c r="RE294" s="559"/>
      <c r="RF294" s="559"/>
      <c r="RG294" s="559"/>
      <c r="RH294" s="559"/>
      <c r="RI294" s="559"/>
      <c r="RJ294" s="559"/>
      <c r="RK294" s="559"/>
      <c r="RL294" s="559"/>
      <c r="RM294" s="559"/>
      <c r="RN294" s="559"/>
      <c r="RO294" s="559"/>
      <c r="RP294" s="559"/>
      <c r="RQ294" s="559"/>
      <c r="RR294" s="559"/>
      <c r="RS294" s="559"/>
      <c r="RT294" s="559"/>
      <c r="RU294" s="559"/>
      <c r="RV294" s="559"/>
      <c r="RW294" s="559"/>
      <c r="RX294" s="559"/>
      <c r="RY294" s="559"/>
      <c r="RZ294" s="559"/>
      <c r="SA294" s="559"/>
      <c r="SB294" s="559"/>
      <c r="SC294" s="559"/>
      <c r="SD294" s="559"/>
      <c r="SE294" s="559"/>
      <c r="SF294" s="559"/>
      <c r="SG294" s="559"/>
      <c r="SH294" s="559"/>
      <c r="SI294" s="559"/>
      <c r="SJ294" s="559"/>
      <c r="SK294" s="559"/>
      <c r="SL294" s="559"/>
      <c r="SM294" s="559"/>
      <c r="SN294" s="559"/>
      <c r="SO294" s="559"/>
      <c r="SP294" s="559"/>
      <c r="SQ294" s="559"/>
      <c r="SR294" s="559"/>
      <c r="SS294" s="559"/>
      <c r="ST294" s="559"/>
      <c r="SU294" s="559"/>
      <c r="SV294" s="559"/>
      <c r="SW294" s="559"/>
      <c r="SX294" s="559"/>
      <c r="SY294" s="559"/>
      <c r="SZ294" s="559"/>
      <c r="TA294" s="559"/>
      <c r="TB294" s="559"/>
      <c r="TC294" s="559"/>
      <c r="TD294" s="559"/>
      <c r="TE294" s="559"/>
      <c r="TF294" s="559"/>
      <c r="TG294" s="559"/>
      <c r="TH294" s="559"/>
      <c r="TI294" s="559"/>
      <c r="TJ294" s="559"/>
      <c r="TK294" s="559"/>
      <c r="TL294" s="559"/>
      <c r="TM294" s="559"/>
      <c r="TN294" s="559"/>
      <c r="TO294" s="559"/>
      <c r="TP294" s="559"/>
      <c r="TQ294" s="559"/>
      <c r="TR294" s="559"/>
      <c r="TS294" s="559"/>
      <c r="TT294" s="559"/>
      <c r="TU294" s="559"/>
      <c r="TV294" s="559"/>
      <c r="TW294" s="559"/>
      <c r="TX294" s="559"/>
      <c r="TY294" s="559"/>
      <c r="TZ294" s="559"/>
      <c r="UA294" s="559"/>
      <c r="UB294" s="559"/>
      <c r="UC294" s="559"/>
      <c r="UD294" s="559"/>
      <c r="UE294" s="559"/>
      <c r="UF294" s="559"/>
      <c r="UG294" s="559"/>
      <c r="UH294" s="559"/>
      <c r="UI294" s="559"/>
      <c r="UJ294" s="559"/>
      <c r="UK294" s="559"/>
      <c r="UL294" s="559"/>
      <c r="UM294" s="559"/>
      <c r="UN294" s="559"/>
      <c r="UO294" s="559"/>
      <c r="UP294" s="559"/>
      <c r="UQ294" s="559"/>
      <c r="UR294" s="559"/>
      <c r="US294" s="559"/>
      <c r="UT294" s="559"/>
      <c r="UU294" s="559"/>
      <c r="UV294" s="559"/>
      <c r="UW294" s="559"/>
      <c r="UX294" s="559"/>
      <c r="UY294" s="559"/>
      <c r="UZ294" s="559"/>
      <c r="VA294" s="559"/>
      <c r="VB294" s="559"/>
      <c r="VC294" s="559"/>
      <c r="VD294" s="559"/>
      <c r="VE294" s="559"/>
      <c r="VF294" s="559"/>
      <c r="VG294" s="559"/>
      <c r="VH294" s="559"/>
      <c r="VI294" s="559"/>
      <c r="VJ294" s="559"/>
      <c r="VK294" s="559"/>
      <c r="VL294" s="559"/>
      <c r="VM294" s="559"/>
      <c r="VN294" s="559"/>
      <c r="VO294" s="559"/>
      <c r="VP294" s="559"/>
      <c r="VQ294" s="559"/>
      <c r="VR294" s="559"/>
      <c r="VS294" s="559"/>
      <c r="VT294" s="559"/>
      <c r="VU294" s="559"/>
      <c r="VV294" s="559"/>
      <c r="VW294" s="559"/>
      <c r="VX294" s="559"/>
      <c r="VY294" s="559"/>
      <c r="VZ294" s="559"/>
      <c r="WA294" s="559"/>
      <c r="WB294" s="559"/>
      <c r="WC294" s="559"/>
      <c r="WD294" s="559"/>
      <c r="WE294" s="559"/>
      <c r="WF294" s="559"/>
      <c r="WG294" s="559"/>
      <c r="WH294" s="559"/>
      <c r="WI294" s="559"/>
      <c r="WJ294" s="559"/>
      <c r="WK294" s="559"/>
      <c r="WL294" s="559"/>
      <c r="WM294" s="559"/>
      <c r="WN294" s="559"/>
      <c r="WO294" s="559"/>
      <c r="WP294" s="559"/>
      <c r="WQ294" s="559"/>
      <c r="WR294" s="559"/>
      <c r="WS294" s="559"/>
      <c r="WT294" s="559"/>
      <c r="WU294" s="559"/>
      <c r="WV294" s="559"/>
      <c r="WW294" s="559"/>
      <c r="WX294" s="559"/>
      <c r="WY294" s="559"/>
      <c r="WZ294" s="559"/>
      <c r="XA294" s="559"/>
      <c r="XB294" s="559"/>
      <c r="XC294" s="559"/>
      <c r="XD294" s="559"/>
      <c r="XE294" s="559"/>
      <c r="XF294" s="559"/>
      <c r="XG294" s="559"/>
      <c r="XH294" s="559"/>
      <c r="XI294" s="559"/>
      <c r="XJ294" s="559"/>
      <c r="XK294" s="559"/>
      <c r="XL294" s="559"/>
      <c r="XM294" s="559"/>
      <c r="XN294" s="559"/>
      <c r="XO294" s="559"/>
      <c r="XP294" s="559"/>
      <c r="XQ294" s="559"/>
      <c r="XR294" s="559"/>
      <c r="XS294" s="559"/>
      <c r="XT294" s="559"/>
      <c r="XU294" s="559"/>
      <c r="XV294" s="559"/>
      <c r="XW294" s="559"/>
      <c r="XX294" s="559"/>
      <c r="XY294" s="559"/>
      <c r="XZ294" s="559"/>
      <c r="YA294" s="559"/>
      <c r="YB294" s="559"/>
      <c r="YC294" s="559"/>
      <c r="YD294" s="559"/>
      <c r="YE294" s="559"/>
      <c r="YF294" s="559"/>
      <c r="YG294" s="559"/>
      <c r="YH294" s="559"/>
      <c r="YI294" s="559"/>
      <c r="YJ294" s="559"/>
      <c r="YK294" s="559"/>
      <c r="YL294" s="559"/>
      <c r="YM294" s="559"/>
      <c r="YN294" s="559"/>
      <c r="YO294" s="559"/>
      <c r="YP294" s="559"/>
      <c r="YQ294" s="559"/>
      <c r="YR294" s="559"/>
      <c r="YS294" s="559"/>
      <c r="YT294" s="559"/>
      <c r="YU294" s="559"/>
      <c r="YV294" s="559"/>
      <c r="YW294" s="559"/>
      <c r="YX294" s="559"/>
      <c r="YY294" s="559"/>
      <c r="YZ294" s="559"/>
      <c r="ZA294" s="559"/>
      <c r="ZB294" s="559"/>
      <c r="ZC294" s="559"/>
      <c r="ZD294" s="559"/>
      <c r="ZE294" s="559"/>
      <c r="ZF294" s="559"/>
      <c r="ZG294" s="559"/>
      <c r="ZH294" s="559"/>
      <c r="ZI294" s="559"/>
      <c r="ZJ294" s="559"/>
      <c r="ZK294" s="559"/>
      <c r="ZL294" s="559"/>
      <c r="ZM294" s="559"/>
      <c r="ZN294" s="559"/>
      <c r="ZO294" s="559"/>
      <c r="ZP294" s="559"/>
      <c r="ZQ294" s="559"/>
      <c r="ZR294" s="559"/>
      <c r="ZS294" s="559"/>
      <c r="ZT294" s="559"/>
      <c r="ZU294" s="559"/>
      <c r="ZV294" s="559"/>
      <c r="ZW294" s="559"/>
      <c r="ZX294" s="559"/>
      <c r="ZY294" s="559"/>
      <c r="ZZ294" s="559"/>
      <c r="AAA294" s="559"/>
      <c r="AAB294" s="559"/>
      <c r="AAC294" s="559"/>
      <c r="AAD294" s="559"/>
      <c r="AAE294" s="559"/>
      <c r="AAF294" s="559"/>
      <c r="AAG294" s="559"/>
      <c r="AAH294" s="559"/>
      <c r="AAI294" s="559"/>
      <c r="AAJ294" s="559"/>
      <c r="AAK294" s="559"/>
      <c r="AAL294" s="559"/>
      <c r="AAM294" s="559"/>
      <c r="AAN294" s="559"/>
      <c r="AAO294" s="559"/>
      <c r="AAP294" s="559"/>
      <c r="AAQ294" s="559"/>
      <c r="AAR294" s="559"/>
      <c r="AAS294" s="559"/>
      <c r="AAT294" s="559"/>
      <c r="AAU294" s="559"/>
      <c r="AAV294" s="559"/>
      <c r="AAW294" s="559"/>
      <c r="AAX294" s="559"/>
      <c r="AAY294" s="559"/>
      <c r="AAZ294" s="559"/>
      <c r="ABA294" s="559"/>
      <c r="ABB294" s="559"/>
      <c r="ABC294" s="559"/>
      <c r="ABD294" s="559"/>
      <c r="ABE294" s="559"/>
      <c r="ABF294" s="559"/>
      <c r="ABG294" s="559"/>
      <c r="ABH294" s="559"/>
      <c r="ABI294" s="559"/>
      <c r="ABJ294" s="559"/>
      <c r="ABK294" s="559"/>
      <c r="ABL294" s="559"/>
      <c r="ABM294" s="559"/>
      <c r="ABN294" s="559"/>
      <c r="ABO294" s="559"/>
      <c r="ABP294" s="559"/>
      <c r="ABQ294" s="559"/>
      <c r="ABR294" s="559"/>
      <c r="ABS294" s="559"/>
      <c r="ABT294" s="559"/>
      <c r="ABU294" s="559"/>
      <c r="ABV294" s="559"/>
      <c r="ABW294" s="559"/>
      <c r="ABX294" s="559"/>
      <c r="ABY294" s="559"/>
      <c r="ABZ294" s="559"/>
      <c r="ACA294" s="559"/>
      <c r="ACB294" s="559"/>
      <c r="ACC294" s="559"/>
      <c r="ACD294" s="559"/>
      <c r="ACE294" s="559"/>
      <c r="ACF294" s="559"/>
      <c r="ACG294" s="559"/>
      <c r="ACH294" s="559"/>
      <c r="ACI294" s="559"/>
      <c r="ACJ294" s="559"/>
      <c r="ACK294" s="559"/>
      <c r="ACL294" s="559"/>
      <c r="ACM294" s="559"/>
      <c r="ACN294" s="559"/>
      <c r="ACO294" s="559"/>
      <c r="ACP294" s="559"/>
      <c r="ACQ294" s="559"/>
      <c r="ACR294" s="559"/>
      <c r="ACS294" s="559"/>
      <c r="ACT294" s="559"/>
      <c r="ACU294" s="559"/>
      <c r="ACV294" s="559"/>
      <c r="ACW294" s="559"/>
      <c r="ACX294" s="559"/>
      <c r="ACY294" s="559"/>
      <c r="ACZ294" s="559"/>
      <c r="ADA294" s="559"/>
      <c r="ADB294" s="559"/>
      <c r="ADC294" s="559"/>
      <c r="ADD294" s="559"/>
      <c r="ADE294" s="559"/>
      <c r="ADF294" s="559"/>
      <c r="ADG294" s="559"/>
      <c r="ADH294" s="559"/>
      <c r="ADI294" s="559"/>
      <c r="ADJ294" s="559"/>
      <c r="ADK294" s="559"/>
      <c r="ADL294" s="559"/>
      <c r="ADM294" s="559"/>
      <c r="ADN294" s="559"/>
      <c r="ADO294" s="559"/>
      <c r="ADP294" s="559"/>
      <c r="ADQ294" s="559"/>
      <c r="ADR294" s="559"/>
      <c r="ADS294" s="559"/>
      <c r="ADT294" s="559"/>
      <c r="ADU294" s="559"/>
      <c r="ADV294" s="559"/>
      <c r="ADW294" s="559"/>
      <c r="ADX294" s="559"/>
      <c r="ADY294" s="559"/>
      <c r="ADZ294" s="559"/>
      <c r="AEA294" s="559"/>
      <c r="AEB294" s="559"/>
      <c r="AEC294" s="559"/>
      <c r="AED294" s="559"/>
      <c r="AEE294" s="559"/>
      <c r="AEF294" s="559"/>
      <c r="AEG294" s="559"/>
      <c r="AEH294" s="559"/>
      <c r="AEI294" s="559"/>
      <c r="AEJ294" s="559"/>
      <c r="AEK294" s="559"/>
      <c r="AEL294" s="559"/>
      <c r="AEM294" s="559"/>
      <c r="AEN294" s="559"/>
      <c r="AEO294" s="559"/>
      <c r="AEP294" s="559"/>
      <c r="AEQ294" s="559"/>
      <c r="AER294" s="559"/>
      <c r="AES294" s="559"/>
      <c r="AET294" s="559"/>
      <c r="AEU294" s="559"/>
      <c r="AEV294" s="559"/>
      <c r="AEW294" s="559"/>
      <c r="AEX294" s="559"/>
      <c r="AEY294" s="559"/>
      <c r="AEZ294" s="559"/>
      <c r="AFA294" s="559"/>
      <c r="AFB294" s="559"/>
      <c r="AFC294" s="559"/>
      <c r="AFD294" s="559"/>
      <c r="AFE294" s="559"/>
      <c r="AFF294" s="559"/>
      <c r="AFG294" s="559"/>
      <c r="AFH294" s="559"/>
      <c r="AFI294" s="559"/>
      <c r="AFJ294" s="559"/>
      <c r="AFK294" s="559"/>
      <c r="AFL294" s="559"/>
      <c r="AFM294" s="559"/>
      <c r="AFN294" s="559"/>
      <c r="AFO294" s="559"/>
      <c r="AFP294" s="559"/>
      <c r="AFQ294" s="559"/>
      <c r="AFR294" s="559"/>
      <c r="AFS294" s="559"/>
      <c r="AFT294" s="559"/>
      <c r="AFU294" s="559"/>
      <c r="AFV294" s="559"/>
      <c r="AFW294" s="559"/>
      <c r="AFX294" s="559"/>
      <c r="AFY294" s="559"/>
      <c r="AFZ294" s="559"/>
      <c r="AGA294" s="559"/>
      <c r="AGB294" s="559"/>
      <c r="AGC294" s="559"/>
      <c r="AGD294" s="559"/>
      <c r="AGE294" s="559"/>
      <c r="AGF294" s="559"/>
      <c r="AGG294" s="559"/>
      <c r="AGH294" s="559"/>
      <c r="AGI294" s="559"/>
      <c r="AGJ294" s="559"/>
      <c r="AGK294" s="559"/>
      <c r="AGL294" s="559"/>
      <c r="AGM294" s="559"/>
      <c r="AGN294" s="559"/>
      <c r="AGO294" s="559"/>
      <c r="AGP294" s="559"/>
      <c r="AGQ294" s="559"/>
      <c r="AGR294" s="559"/>
      <c r="AGS294" s="559"/>
      <c r="AGT294" s="559"/>
      <c r="AGU294" s="559"/>
      <c r="AGV294" s="559"/>
      <c r="AGW294" s="559"/>
      <c r="AGX294" s="559"/>
      <c r="AGY294" s="559"/>
      <c r="AGZ294" s="559"/>
      <c r="AHA294" s="559"/>
      <c r="AHB294" s="559"/>
      <c r="AHC294" s="559"/>
      <c r="AHD294" s="559"/>
      <c r="AHE294" s="559"/>
      <c r="AHF294" s="559"/>
      <c r="AHG294" s="559"/>
      <c r="AHH294" s="559"/>
      <c r="AHI294" s="559"/>
      <c r="AHJ294" s="559"/>
      <c r="AHK294" s="559"/>
      <c r="AHL294" s="559"/>
      <c r="AHM294" s="559"/>
      <c r="AHN294" s="559"/>
      <c r="AHO294" s="559"/>
      <c r="AHP294" s="559"/>
      <c r="AHQ294" s="559"/>
      <c r="AHR294" s="559"/>
      <c r="AHS294" s="559"/>
      <c r="AHT294" s="559"/>
      <c r="AHU294" s="559"/>
      <c r="AHV294" s="559"/>
      <c r="AHW294" s="559"/>
      <c r="AHX294" s="559"/>
      <c r="AHY294" s="559"/>
      <c r="AHZ294" s="559"/>
      <c r="AIA294" s="559"/>
      <c r="AIB294" s="559"/>
      <c r="AIC294" s="559"/>
      <c r="AID294" s="559"/>
      <c r="AIE294" s="559"/>
      <c r="AIF294" s="559"/>
      <c r="AIG294" s="559"/>
      <c r="AIH294" s="559"/>
      <c r="AII294" s="559"/>
      <c r="AIJ294" s="559"/>
      <c r="AIK294" s="559"/>
      <c r="AIL294" s="559"/>
      <c r="AIM294" s="559"/>
      <c r="AIN294" s="559"/>
      <c r="AIO294" s="559"/>
      <c r="AIP294" s="559"/>
      <c r="AIQ294" s="559"/>
      <c r="AIR294" s="559"/>
      <c r="AIS294" s="559"/>
      <c r="AIT294" s="559"/>
      <c r="AIU294" s="559"/>
      <c r="AIV294" s="559"/>
      <c r="AIW294" s="559"/>
      <c r="AIX294" s="559"/>
      <c r="AIY294" s="559"/>
      <c r="AIZ294" s="559"/>
      <c r="AJA294" s="559"/>
      <c r="AJB294" s="559"/>
      <c r="AJC294" s="559"/>
      <c r="AJD294" s="559"/>
      <c r="AJE294" s="559"/>
      <c r="AJF294" s="559"/>
      <c r="AJG294" s="559"/>
      <c r="AJH294" s="559"/>
      <c r="AJI294" s="559"/>
      <c r="AJJ294" s="559"/>
      <c r="AJK294" s="559"/>
      <c r="AJL294" s="559"/>
      <c r="AJM294" s="559"/>
      <c r="AJN294" s="559"/>
      <c r="AJO294" s="559"/>
      <c r="AJP294" s="559"/>
      <c r="AJQ294" s="559"/>
      <c r="AJR294" s="559"/>
      <c r="AJS294" s="559"/>
      <c r="AJT294" s="559"/>
      <c r="AJU294" s="559"/>
      <c r="AJV294" s="559"/>
      <c r="AJW294" s="559"/>
      <c r="AJX294" s="559"/>
      <c r="AJY294" s="559"/>
      <c r="AJZ294" s="559"/>
      <c r="AKA294" s="559"/>
      <c r="AKB294" s="559"/>
      <c r="AKC294" s="559"/>
      <c r="AKD294" s="559"/>
      <c r="AKE294" s="559"/>
      <c r="AKF294" s="559"/>
      <c r="AKG294" s="559"/>
      <c r="AKH294" s="559"/>
      <c r="AKI294" s="559"/>
      <c r="AKJ294" s="559"/>
      <c r="AKK294" s="559"/>
      <c r="AKL294" s="559"/>
      <c r="AKM294" s="559"/>
      <c r="AKN294" s="559"/>
      <c r="AKO294" s="559"/>
      <c r="AKP294" s="559"/>
      <c r="AKQ294" s="559"/>
      <c r="AKR294" s="559"/>
      <c r="AKS294" s="559"/>
      <c r="AKT294" s="559"/>
      <c r="AKU294" s="559"/>
      <c r="AKV294" s="559"/>
      <c r="AKW294" s="559"/>
      <c r="AKX294" s="559"/>
      <c r="AKY294" s="559"/>
      <c r="AKZ294" s="559"/>
      <c r="ALA294" s="559"/>
      <c r="ALB294" s="559"/>
      <c r="ALC294" s="559"/>
      <c r="ALD294" s="559"/>
      <c r="ALE294" s="559"/>
      <c r="ALF294" s="559"/>
      <c r="ALG294" s="559"/>
      <c r="ALH294" s="559"/>
      <c r="ALI294" s="559"/>
      <c r="ALJ294" s="559"/>
      <c r="ALK294" s="559"/>
      <c r="ALL294" s="559"/>
      <c r="ALM294" s="559"/>
      <c r="ALN294" s="559"/>
      <c r="ALO294" s="559"/>
      <c r="ALP294" s="559"/>
      <c r="ALQ294" s="559"/>
      <c r="ALR294" s="559"/>
      <c r="ALS294" s="559"/>
      <c r="ALT294" s="559"/>
      <c r="ALU294" s="559"/>
      <c r="ALV294" s="559"/>
      <c r="ALW294" s="559"/>
      <c r="ALX294" s="559"/>
      <c r="ALY294" s="559"/>
      <c r="ALZ294" s="559"/>
      <c r="AMA294" s="559"/>
      <c r="AMB294" s="559"/>
      <c r="AMC294" s="559"/>
      <c r="AMD294" s="559"/>
      <c r="AME294" s="559"/>
      <c r="AMF294" s="559"/>
      <c r="AMG294" s="559"/>
      <c r="AMH294" s="559"/>
      <c r="AMI294" s="559"/>
      <c r="AMJ294" s="559"/>
    </row>
    <row r="295" spans="1:1024" x14ac:dyDescent="0.25">
      <c r="A295" s="444" t="s">
        <v>1007</v>
      </c>
      <c r="B295" s="257">
        <v>295</v>
      </c>
      <c r="C295" s="401" t="s">
        <v>24440</v>
      </c>
      <c r="D295" s="445" t="s">
        <v>1008</v>
      </c>
      <c r="E295" s="286"/>
      <c r="F295" s="291"/>
      <c r="G295" s="280"/>
      <c r="H295" s="280"/>
      <c r="I295" s="492" t="s">
        <v>750</v>
      </c>
      <c r="J295" s="292"/>
      <c r="K295" s="293"/>
      <c r="L295" s="293"/>
      <c r="M295" s="293"/>
      <c r="N295" s="293"/>
      <c r="O295" s="293"/>
      <c r="P295" s="293"/>
      <c r="Q295" s="293"/>
      <c r="R295" s="293"/>
      <c r="S295" s="293"/>
      <c r="T295" s="293"/>
      <c r="U295" s="293"/>
      <c r="V295" s="293"/>
      <c r="W295" s="283">
        <f t="shared" si="113"/>
        <v>100</v>
      </c>
      <c r="X295" s="283">
        <f t="shared" si="125"/>
        <v>100</v>
      </c>
      <c r="Y295" s="283">
        <f t="shared" si="132"/>
        <v>100</v>
      </c>
      <c r="Z295" s="283">
        <f t="shared" si="114"/>
        <v>100</v>
      </c>
      <c r="AA295" s="283">
        <f t="shared" si="115"/>
        <v>100</v>
      </c>
      <c r="AB295" s="287">
        <f t="shared" si="116"/>
        <v>100</v>
      </c>
      <c r="AC295" s="287">
        <f t="shared" si="117"/>
        <v>100</v>
      </c>
      <c r="AD295" s="287">
        <f t="shared" si="118"/>
        <v>100</v>
      </c>
      <c r="AE295" s="284">
        <f t="shared" si="131"/>
        <v>100</v>
      </c>
      <c r="AF295" s="284">
        <f t="shared" si="123"/>
        <v>100</v>
      </c>
      <c r="AG295" s="268">
        <f t="shared" si="127"/>
        <v>100</v>
      </c>
      <c r="AH295" s="268">
        <f t="shared" si="128"/>
        <v>100</v>
      </c>
      <c r="AI295" s="268">
        <f t="shared" si="129"/>
        <v>100</v>
      </c>
      <c r="AJ295" s="268">
        <f t="shared" si="130"/>
        <v>100</v>
      </c>
      <c r="AK295" s="501" t="s">
        <v>750</v>
      </c>
      <c r="AL295" s="286"/>
      <c r="AM295" s="357"/>
      <c r="AN295" s="511"/>
      <c r="AO295" s="357"/>
      <c r="AP295" s="357"/>
      <c r="AQ295" s="286"/>
      <c r="AR295" s="382" t="s">
        <v>24441</v>
      </c>
      <c r="AS295" s="382"/>
      <c r="AT295" s="286"/>
      <c r="AU295" s="286"/>
      <c r="AV295" s="559"/>
      <c r="AW295" s="559"/>
      <c r="AX295" s="559"/>
      <c r="AY295" s="559"/>
      <c r="AZ295" s="559"/>
      <c r="BA295" s="559"/>
      <c r="BB295" s="559"/>
      <c r="BC295" s="559"/>
      <c r="BD295" s="559"/>
      <c r="BE295" s="559"/>
      <c r="BF295" s="559"/>
      <c r="BG295" s="559"/>
      <c r="BH295" s="559"/>
      <c r="BI295" s="559"/>
      <c r="BJ295" s="559"/>
      <c r="BK295" s="559"/>
      <c r="BL295" s="559"/>
      <c r="BM295" s="559"/>
      <c r="BN295" s="559"/>
      <c r="BO295" s="559"/>
      <c r="BP295" s="559"/>
      <c r="BQ295" s="559"/>
      <c r="BR295" s="559"/>
      <c r="BS295" s="559"/>
      <c r="BT295" s="559"/>
      <c r="BU295" s="559"/>
      <c r="BV295" s="559"/>
      <c r="BW295" s="559"/>
      <c r="BX295" s="559"/>
      <c r="BY295" s="559"/>
      <c r="BZ295" s="559"/>
      <c r="CA295" s="559"/>
      <c r="CB295" s="559"/>
      <c r="CC295" s="559"/>
      <c r="CD295" s="559"/>
      <c r="CE295" s="559"/>
      <c r="CF295" s="559"/>
      <c r="CG295" s="559"/>
      <c r="CH295" s="559"/>
      <c r="CI295" s="559"/>
      <c r="CJ295" s="559"/>
      <c r="CK295" s="559"/>
      <c r="CL295" s="559"/>
      <c r="CM295" s="559"/>
      <c r="CN295" s="559"/>
      <c r="CO295" s="559"/>
      <c r="CP295" s="559"/>
      <c r="CQ295" s="559"/>
      <c r="CR295" s="559"/>
      <c r="CS295" s="559"/>
      <c r="CT295" s="559"/>
      <c r="CU295" s="559"/>
      <c r="CV295" s="559"/>
      <c r="CW295" s="559"/>
      <c r="CX295" s="559"/>
      <c r="CY295" s="559"/>
      <c r="CZ295" s="559"/>
      <c r="DA295" s="559"/>
      <c r="DB295" s="559"/>
      <c r="DC295" s="559"/>
      <c r="DD295" s="559"/>
      <c r="DE295" s="559"/>
      <c r="DF295" s="559"/>
      <c r="DG295" s="559"/>
      <c r="DH295" s="559"/>
      <c r="DI295" s="559"/>
      <c r="DJ295" s="559"/>
      <c r="DK295" s="559"/>
      <c r="DL295" s="559"/>
      <c r="DM295" s="559"/>
      <c r="DN295" s="559"/>
      <c r="DO295" s="559"/>
      <c r="DP295" s="559"/>
      <c r="DQ295" s="559"/>
      <c r="DR295" s="559"/>
      <c r="DS295" s="559"/>
      <c r="DT295" s="559"/>
      <c r="DU295" s="559"/>
      <c r="DV295" s="559"/>
      <c r="DW295" s="559"/>
      <c r="DX295" s="559"/>
      <c r="DY295" s="559"/>
      <c r="DZ295" s="559"/>
      <c r="EA295" s="559"/>
      <c r="EB295" s="559"/>
      <c r="EC295" s="559"/>
      <c r="ED295" s="559"/>
      <c r="EE295" s="559"/>
      <c r="EF295" s="559"/>
      <c r="EG295" s="559"/>
      <c r="EH295" s="559"/>
      <c r="EI295" s="559"/>
      <c r="EJ295" s="559"/>
      <c r="EK295" s="559"/>
      <c r="EL295" s="559"/>
      <c r="EM295" s="559"/>
      <c r="EN295" s="559"/>
      <c r="EO295" s="559"/>
      <c r="EP295" s="559"/>
      <c r="EQ295" s="559"/>
      <c r="ER295" s="559"/>
      <c r="ES295" s="559"/>
      <c r="ET295" s="559"/>
      <c r="EU295" s="559"/>
      <c r="EV295" s="559"/>
      <c r="EW295" s="559"/>
      <c r="EX295" s="559"/>
      <c r="EY295" s="559"/>
      <c r="EZ295" s="559"/>
      <c r="FA295" s="559"/>
      <c r="FB295" s="559"/>
      <c r="FC295" s="559"/>
      <c r="FD295" s="559"/>
      <c r="FE295" s="559"/>
      <c r="FF295" s="559"/>
      <c r="FG295" s="559"/>
      <c r="FH295" s="559"/>
      <c r="FI295" s="559"/>
      <c r="FJ295" s="559"/>
      <c r="FK295" s="559"/>
      <c r="FL295" s="559"/>
      <c r="FM295" s="559"/>
      <c r="FN295" s="559"/>
      <c r="FO295" s="559"/>
      <c r="FP295" s="559"/>
      <c r="FQ295" s="559"/>
      <c r="FR295" s="559"/>
      <c r="FS295" s="559"/>
      <c r="FT295" s="559"/>
      <c r="FU295" s="559"/>
      <c r="FV295" s="559"/>
      <c r="FW295" s="559"/>
      <c r="FX295" s="559"/>
      <c r="FY295" s="559"/>
      <c r="FZ295" s="559"/>
      <c r="GA295" s="559"/>
      <c r="GB295" s="559"/>
      <c r="GC295" s="559"/>
      <c r="GD295" s="559"/>
      <c r="GE295" s="559"/>
      <c r="GF295" s="559"/>
      <c r="GG295" s="559"/>
      <c r="GH295" s="559"/>
      <c r="GI295" s="559"/>
      <c r="GJ295" s="559"/>
      <c r="GK295" s="559"/>
      <c r="GL295" s="559"/>
      <c r="GM295" s="559"/>
      <c r="GN295" s="559"/>
      <c r="GO295" s="559"/>
      <c r="GP295" s="559"/>
      <c r="GQ295" s="559"/>
      <c r="GR295" s="559"/>
      <c r="GS295" s="559"/>
      <c r="GT295" s="559"/>
      <c r="GU295" s="559"/>
      <c r="GV295" s="559"/>
      <c r="GW295" s="559"/>
      <c r="GX295" s="559"/>
      <c r="GY295" s="559"/>
      <c r="GZ295" s="559"/>
      <c r="HA295" s="559"/>
      <c r="HB295" s="559"/>
      <c r="HC295" s="559"/>
      <c r="HD295" s="559"/>
      <c r="HE295" s="559"/>
      <c r="HF295" s="559"/>
      <c r="HG295" s="559"/>
      <c r="HH295" s="559"/>
      <c r="HI295" s="559"/>
      <c r="HJ295" s="559"/>
      <c r="HK295" s="559"/>
      <c r="HL295" s="559"/>
      <c r="HM295" s="559"/>
      <c r="HN295" s="559"/>
      <c r="HO295" s="559"/>
      <c r="HP295" s="559"/>
      <c r="HQ295" s="559"/>
      <c r="HR295" s="559"/>
      <c r="HS295" s="559"/>
      <c r="HT295" s="559"/>
      <c r="HU295" s="559"/>
      <c r="HV295" s="559"/>
      <c r="HW295" s="559"/>
      <c r="HX295" s="559"/>
      <c r="HY295" s="559"/>
      <c r="HZ295" s="559"/>
      <c r="IA295" s="559"/>
      <c r="IB295" s="559"/>
      <c r="IC295" s="559"/>
      <c r="ID295" s="559"/>
      <c r="IE295" s="559"/>
      <c r="IF295" s="559"/>
      <c r="IG295" s="559"/>
      <c r="IH295" s="559"/>
      <c r="II295" s="559"/>
      <c r="IJ295" s="559"/>
      <c r="IK295" s="559"/>
      <c r="IL295" s="559"/>
      <c r="IM295" s="559"/>
      <c r="IN295" s="559"/>
      <c r="IO295" s="559"/>
      <c r="IP295" s="559"/>
      <c r="IQ295" s="559"/>
      <c r="IR295" s="559"/>
      <c r="IS295" s="559"/>
      <c r="IT295" s="559"/>
      <c r="IU295" s="559"/>
      <c r="IV295" s="559"/>
      <c r="IW295" s="559"/>
      <c r="IX295" s="559"/>
      <c r="IY295" s="559"/>
      <c r="IZ295" s="559"/>
      <c r="JA295" s="559"/>
      <c r="JB295" s="559"/>
      <c r="JC295" s="559"/>
      <c r="JD295" s="559"/>
      <c r="JE295" s="559"/>
      <c r="JF295" s="559"/>
      <c r="JG295" s="559"/>
      <c r="JH295" s="559"/>
      <c r="JI295" s="559"/>
      <c r="JJ295" s="559"/>
      <c r="JK295" s="559"/>
      <c r="JL295" s="559"/>
      <c r="JM295" s="559"/>
      <c r="JN295" s="559"/>
      <c r="JO295" s="559"/>
      <c r="JP295" s="559"/>
      <c r="JQ295" s="559"/>
      <c r="JR295" s="559"/>
      <c r="JS295" s="559"/>
      <c r="JT295" s="559"/>
      <c r="JU295" s="559"/>
      <c r="JV295" s="559"/>
      <c r="JW295" s="559"/>
      <c r="JX295" s="559"/>
      <c r="JY295" s="559"/>
      <c r="JZ295" s="559"/>
      <c r="KA295" s="559"/>
      <c r="KB295" s="559"/>
      <c r="KC295" s="559"/>
      <c r="KD295" s="559"/>
      <c r="KE295" s="559"/>
      <c r="KF295" s="559"/>
      <c r="KG295" s="559"/>
      <c r="KH295" s="559"/>
      <c r="KI295" s="559"/>
      <c r="KJ295" s="559"/>
      <c r="KK295" s="559"/>
      <c r="KL295" s="559"/>
      <c r="KM295" s="559"/>
      <c r="KN295" s="559"/>
      <c r="KO295" s="559"/>
      <c r="KP295" s="559"/>
      <c r="KQ295" s="559"/>
      <c r="KR295" s="559"/>
      <c r="KS295" s="559"/>
      <c r="KT295" s="559"/>
      <c r="KU295" s="559"/>
      <c r="KV295" s="559"/>
      <c r="KW295" s="559"/>
      <c r="KX295" s="559"/>
      <c r="KY295" s="559"/>
      <c r="KZ295" s="559"/>
      <c r="LA295" s="559"/>
      <c r="LB295" s="559"/>
      <c r="LC295" s="559"/>
      <c r="LD295" s="559"/>
      <c r="LE295" s="559"/>
      <c r="LF295" s="559"/>
      <c r="LG295" s="559"/>
      <c r="LH295" s="559"/>
      <c r="LI295" s="559"/>
      <c r="LJ295" s="559"/>
      <c r="LK295" s="559"/>
      <c r="LL295" s="559"/>
      <c r="LM295" s="559"/>
      <c r="LN295" s="559"/>
      <c r="LO295" s="559"/>
      <c r="LP295" s="559"/>
      <c r="LQ295" s="559"/>
      <c r="LR295" s="559"/>
      <c r="LS295" s="559"/>
      <c r="LT295" s="559"/>
      <c r="LU295" s="559"/>
      <c r="LV295" s="559"/>
      <c r="LW295" s="559"/>
      <c r="LX295" s="559"/>
      <c r="LY295" s="559"/>
      <c r="LZ295" s="559"/>
      <c r="MA295" s="559"/>
      <c r="MB295" s="559"/>
      <c r="MC295" s="559"/>
      <c r="MD295" s="559"/>
      <c r="ME295" s="559"/>
      <c r="MF295" s="559"/>
      <c r="MG295" s="559"/>
      <c r="MH295" s="559"/>
      <c r="MI295" s="559"/>
      <c r="MJ295" s="559"/>
      <c r="MK295" s="559"/>
      <c r="ML295" s="559"/>
      <c r="MM295" s="559"/>
      <c r="MN295" s="559"/>
      <c r="MO295" s="559"/>
      <c r="MP295" s="559"/>
      <c r="MQ295" s="559"/>
      <c r="MR295" s="559"/>
      <c r="MS295" s="559"/>
      <c r="MT295" s="559"/>
      <c r="MU295" s="559"/>
      <c r="MV295" s="559"/>
      <c r="MW295" s="559"/>
      <c r="MX295" s="559"/>
      <c r="MY295" s="559"/>
      <c r="MZ295" s="559"/>
      <c r="NA295" s="559"/>
      <c r="NB295" s="559"/>
      <c r="NC295" s="559"/>
      <c r="ND295" s="559"/>
      <c r="NE295" s="559"/>
      <c r="NF295" s="559"/>
      <c r="NG295" s="559"/>
      <c r="NH295" s="559"/>
      <c r="NI295" s="559"/>
      <c r="NJ295" s="559"/>
      <c r="NK295" s="559"/>
      <c r="NL295" s="559"/>
      <c r="NM295" s="559"/>
      <c r="NN295" s="559"/>
      <c r="NO295" s="559"/>
      <c r="NP295" s="559"/>
      <c r="NQ295" s="559"/>
      <c r="NR295" s="559"/>
      <c r="NS295" s="559"/>
      <c r="NT295" s="559"/>
      <c r="NU295" s="559"/>
      <c r="NV295" s="559"/>
      <c r="NW295" s="559"/>
      <c r="NX295" s="559"/>
      <c r="NY295" s="559"/>
      <c r="NZ295" s="559"/>
      <c r="OA295" s="559"/>
      <c r="OB295" s="559"/>
      <c r="OC295" s="559"/>
      <c r="OD295" s="559"/>
      <c r="OE295" s="559"/>
      <c r="OF295" s="559"/>
      <c r="OG295" s="559"/>
      <c r="OH295" s="559"/>
      <c r="OI295" s="559"/>
      <c r="OJ295" s="559"/>
      <c r="OK295" s="559"/>
      <c r="OL295" s="559"/>
      <c r="OM295" s="559"/>
      <c r="ON295" s="559"/>
      <c r="OO295" s="559"/>
      <c r="OP295" s="559"/>
      <c r="OQ295" s="559"/>
      <c r="OR295" s="559"/>
      <c r="OS295" s="559"/>
      <c r="OT295" s="559"/>
      <c r="OU295" s="559"/>
      <c r="OV295" s="559"/>
      <c r="OW295" s="559"/>
      <c r="OX295" s="559"/>
      <c r="OY295" s="559"/>
      <c r="OZ295" s="559"/>
      <c r="PA295" s="559"/>
      <c r="PB295" s="559"/>
      <c r="PC295" s="559"/>
      <c r="PD295" s="559"/>
      <c r="PE295" s="559"/>
      <c r="PF295" s="559"/>
      <c r="PG295" s="559"/>
      <c r="PH295" s="559"/>
      <c r="PI295" s="559"/>
      <c r="PJ295" s="559"/>
      <c r="PK295" s="559"/>
      <c r="PL295" s="559"/>
      <c r="PM295" s="559"/>
      <c r="PN295" s="559"/>
      <c r="PO295" s="559"/>
      <c r="PP295" s="559"/>
      <c r="PQ295" s="559"/>
      <c r="PR295" s="559"/>
      <c r="PS295" s="559"/>
      <c r="PT295" s="559"/>
      <c r="PU295" s="559"/>
      <c r="PV295" s="559"/>
      <c r="PW295" s="559"/>
      <c r="PX295" s="559"/>
      <c r="PY295" s="559"/>
      <c r="PZ295" s="559"/>
      <c r="QA295" s="559"/>
      <c r="QB295" s="559"/>
      <c r="QC295" s="559"/>
      <c r="QD295" s="559"/>
      <c r="QE295" s="559"/>
      <c r="QF295" s="559"/>
      <c r="QG295" s="559"/>
      <c r="QH295" s="559"/>
      <c r="QI295" s="559"/>
      <c r="QJ295" s="559"/>
      <c r="QK295" s="559"/>
      <c r="QL295" s="559"/>
      <c r="QM295" s="559"/>
      <c r="QN295" s="559"/>
      <c r="QO295" s="559"/>
      <c r="QP295" s="559"/>
      <c r="QQ295" s="559"/>
      <c r="QR295" s="559"/>
      <c r="QS295" s="559"/>
      <c r="QT295" s="559"/>
      <c r="QU295" s="559"/>
      <c r="QV295" s="559"/>
      <c r="QW295" s="559"/>
      <c r="QX295" s="559"/>
      <c r="QY295" s="559"/>
      <c r="QZ295" s="559"/>
      <c r="RA295" s="559"/>
      <c r="RB295" s="559"/>
      <c r="RC295" s="559"/>
      <c r="RD295" s="559"/>
      <c r="RE295" s="559"/>
      <c r="RF295" s="559"/>
      <c r="RG295" s="559"/>
      <c r="RH295" s="559"/>
      <c r="RI295" s="559"/>
      <c r="RJ295" s="559"/>
      <c r="RK295" s="559"/>
      <c r="RL295" s="559"/>
      <c r="RM295" s="559"/>
      <c r="RN295" s="559"/>
      <c r="RO295" s="559"/>
      <c r="RP295" s="559"/>
      <c r="RQ295" s="559"/>
      <c r="RR295" s="559"/>
      <c r="RS295" s="559"/>
      <c r="RT295" s="559"/>
      <c r="RU295" s="559"/>
      <c r="RV295" s="559"/>
      <c r="RW295" s="559"/>
      <c r="RX295" s="559"/>
      <c r="RY295" s="559"/>
      <c r="RZ295" s="559"/>
      <c r="SA295" s="559"/>
      <c r="SB295" s="559"/>
      <c r="SC295" s="559"/>
      <c r="SD295" s="559"/>
      <c r="SE295" s="559"/>
      <c r="SF295" s="559"/>
      <c r="SG295" s="559"/>
      <c r="SH295" s="559"/>
      <c r="SI295" s="559"/>
      <c r="SJ295" s="559"/>
      <c r="SK295" s="559"/>
      <c r="SL295" s="559"/>
      <c r="SM295" s="559"/>
      <c r="SN295" s="559"/>
      <c r="SO295" s="559"/>
      <c r="SP295" s="559"/>
      <c r="SQ295" s="559"/>
      <c r="SR295" s="559"/>
      <c r="SS295" s="559"/>
      <c r="ST295" s="559"/>
      <c r="SU295" s="559"/>
      <c r="SV295" s="559"/>
      <c r="SW295" s="559"/>
      <c r="SX295" s="559"/>
      <c r="SY295" s="559"/>
      <c r="SZ295" s="559"/>
      <c r="TA295" s="559"/>
      <c r="TB295" s="559"/>
      <c r="TC295" s="559"/>
      <c r="TD295" s="559"/>
      <c r="TE295" s="559"/>
      <c r="TF295" s="559"/>
      <c r="TG295" s="559"/>
      <c r="TH295" s="559"/>
      <c r="TI295" s="559"/>
      <c r="TJ295" s="559"/>
      <c r="TK295" s="559"/>
      <c r="TL295" s="559"/>
      <c r="TM295" s="559"/>
      <c r="TN295" s="559"/>
      <c r="TO295" s="559"/>
      <c r="TP295" s="559"/>
      <c r="TQ295" s="559"/>
      <c r="TR295" s="559"/>
      <c r="TS295" s="559"/>
      <c r="TT295" s="559"/>
      <c r="TU295" s="559"/>
      <c r="TV295" s="559"/>
      <c r="TW295" s="559"/>
      <c r="TX295" s="559"/>
      <c r="TY295" s="559"/>
      <c r="TZ295" s="559"/>
      <c r="UA295" s="559"/>
      <c r="UB295" s="559"/>
      <c r="UC295" s="559"/>
      <c r="UD295" s="559"/>
      <c r="UE295" s="559"/>
      <c r="UF295" s="559"/>
      <c r="UG295" s="559"/>
      <c r="UH295" s="559"/>
      <c r="UI295" s="559"/>
      <c r="UJ295" s="559"/>
      <c r="UK295" s="559"/>
      <c r="UL295" s="559"/>
      <c r="UM295" s="559"/>
      <c r="UN295" s="559"/>
      <c r="UO295" s="559"/>
      <c r="UP295" s="559"/>
      <c r="UQ295" s="559"/>
      <c r="UR295" s="559"/>
      <c r="US295" s="559"/>
      <c r="UT295" s="559"/>
      <c r="UU295" s="559"/>
      <c r="UV295" s="559"/>
      <c r="UW295" s="559"/>
      <c r="UX295" s="559"/>
      <c r="UY295" s="559"/>
      <c r="UZ295" s="559"/>
      <c r="VA295" s="559"/>
      <c r="VB295" s="559"/>
      <c r="VC295" s="559"/>
      <c r="VD295" s="559"/>
      <c r="VE295" s="559"/>
      <c r="VF295" s="559"/>
      <c r="VG295" s="559"/>
      <c r="VH295" s="559"/>
      <c r="VI295" s="559"/>
      <c r="VJ295" s="559"/>
      <c r="VK295" s="559"/>
      <c r="VL295" s="559"/>
      <c r="VM295" s="559"/>
      <c r="VN295" s="559"/>
      <c r="VO295" s="559"/>
      <c r="VP295" s="559"/>
      <c r="VQ295" s="559"/>
      <c r="VR295" s="559"/>
      <c r="VS295" s="559"/>
      <c r="VT295" s="559"/>
      <c r="VU295" s="559"/>
      <c r="VV295" s="559"/>
      <c r="VW295" s="559"/>
      <c r="VX295" s="559"/>
      <c r="VY295" s="559"/>
      <c r="VZ295" s="559"/>
      <c r="WA295" s="559"/>
      <c r="WB295" s="559"/>
      <c r="WC295" s="559"/>
      <c r="WD295" s="559"/>
      <c r="WE295" s="559"/>
      <c r="WF295" s="559"/>
      <c r="WG295" s="559"/>
      <c r="WH295" s="559"/>
      <c r="WI295" s="559"/>
      <c r="WJ295" s="559"/>
      <c r="WK295" s="559"/>
      <c r="WL295" s="559"/>
      <c r="WM295" s="559"/>
      <c r="WN295" s="559"/>
      <c r="WO295" s="559"/>
      <c r="WP295" s="559"/>
      <c r="WQ295" s="559"/>
      <c r="WR295" s="559"/>
      <c r="WS295" s="559"/>
      <c r="WT295" s="559"/>
      <c r="WU295" s="559"/>
      <c r="WV295" s="559"/>
      <c r="WW295" s="559"/>
      <c r="WX295" s="559"/>
      <c r="WY295" s="559"/>
      <c r="WZ295" s="559"/>
      <c r="XA295" s="559"/>
      <c r="XB295" s="559"/>
      <c r="XC295" s="559"/>
      <c r="XD295" s="559"/>
      <c r="XE295" s="559"/>
      <c r="XF295" s="559"/>
      <c r="XG295" s="559"/>
      <c r="XH295" s="559"/>
      <c r="XI295" s="559"/>
      <c r="XJ295" s="559"/>
      <c r="XK295" s="559"/>
      <c r="XL295" s="559"/>
      <c r="XM295" s="559"/>
      <c r="XN295" s="559"/>
      <c r="XO295" s="559"/>
      <c r="XP295" s="559"/>
      <c r="XQ295" s="559"/>
      <c r="XR295" s="559"/>
      <c r="XS295" s="559"/>
      <c r="XT295" s="559"/>
      <c r="XU295" s="559"/>
      <c r="XV295" s="559"/>
      <c r="XW295" s="559"/>
      <c r="XX295" s="559"/>
      <c r="XY295" s="559"/>
      <c r="XZ295" s="559"/>
      <c r="YA295" s="559"/>
      <c r="YB295" s="559"/>
      <c r="YC295" s="559"/>
      <c r="YD295" s="559"/>
      <c r="YE295" s="559"/>
      <c r="YF295" s="559"/>
      <c r="YG295" s="559"/>
      <c r="YH295" s="559"/>
      <c r="YI295" s="559"/>
      <c r="YJ295" s="559"/>
      <c r="YK295" s="559"/>
      <c r="YL295" s="559"/>
      <c r="YM295" s="559"/>
      <c r="YN295" s="559"/>
      <c r="YO295" s="559"/>
      <c r="YP295" s="559"/>
      <c r="YQ295" s="559"/>
      <c r="YR295" s="559"/>
      <c r="YS295" s="559"/>
      <c r="YT295" s="559"/>
      <c r="YU295" s="559"/>
      <c r="YV295" s="559"/>
      <c r="YW295" s="559"/>
      <c r="YX295" s="559"/>
      <c r="YY295" s="559"/>
      <c r="YZ295" s="559"/>
      <c r="ZA295" s="559"/>
      <c r="ZB295" s="559"/>
      <c r="ZC295" s="559"/>
      <c r="ZD295" s="559"/>
      <c r="ZE295" s="559"/>
      <c r="ZF295" s="559"/>
      <c r="ZG295" s="559"/>
      <c r="ZH295" s="559"/>
      <c r="ZI295" s="559"/>
      <c r="ZJ295" s="559"/>
      <c r="ZK295" s="559"/>
      <c r="ZL295" s="559"/>
      <c r="ZM295" s="559"/>
      <c r="ZN295" s="559"/>
      <c r="ZO295" s="559"/>
      <c r="ZP295" s="559"/>
      <c r="ZQ295" s="559"/>
      <c r="ZR295" s="559"/>
      <c r="ZS295" s="559"/>
      <c r="ZT295" s="559"/>
      <c r="ZU295" s="559"/>
      <c r="ZV295" s="559"/>
      <c r="ZW295" s="559"/>
      <c r="ZX295" s="559"/>
      <c r="ZY295" s="559"/>
      <c r="ZZ295" s="559"/>
      <c r="AAA295" s="559"/>
      <c r="AAB295" s="559"/>
      <c r="AAC295" s="559"/>
      <c r="AAD295" s="559"/>
      <c r="AAE295" s="559"/>
      <c r="AAF295" s="559"/>
      <c r="AAG295" s="559"/>
      <c r="AAH295" s="559"/>
      <c r="AAI295" s="559"/>
      <c r="AAJ295" s="559"/>
      <c r="AAK295" s="559"/>
      <c r="AAL295" s="559"/>
      <c r="AAM295" s="559"/>
      <c r="AAN295" s="559"/>
      <c r="AAO295" s="559"/>
      <c r="AAP295" s="559"/>
      <c r="AAQ295" s="559"/>
      <c r="AAR295" s="559"/>
      <c r="AAS295" s="559"/>
      <c r="AAT295" s="559"/>
      <c r="AAU295" s="559"/>
      <c r="AAV295" s="559"/>
      <c r="AAW295" s="559"/>
      <c r="AAX295" s="559"/>
      <c r="AAY295" s="559"/>
      <c r="AAZ295" s="559"/>
      <c r="ABA295" s="559"/>
      <c r="ABB295" s="559"/>
      <c r="ABC295" s="559"/>
      <c r="ABD295" s="559"/>
      <c r="ABE295" s="559"/>
      <c r="ABF295" s="559"/>
      <c r="ABG295" s="559"/>
      <c r="ABH295" s="559"/>
      <c r="ABI295" s="559"/>
      <c r="ABJ295" s="559"/>
      <c r="ABK295" s="559"/>
      <c r="ABL295" s="559"/>
      <c r="ABM295" s="559"/>
      <c r="ABN295" s="559"/>
      <c r="ABO295" s="559"/>
      <c r="ABP295" s="559"/>
      <c r="ABQ295" s="559"/>
      <c r="ABR295" s="559"/>
      <c r="ABS295" s="559"/>
      <c r="ABT295" s="559"/>
      <c r="ABU295" s="559"/>
      <c r="ABV295" s="559"/>
      <c r="ABW295" s="559"/>
      <c r="ABX295" s="559"/>
      <c r="ABY295" s="559"/>
      <c r="ABZ295" s="559"/>
      <c r="ACA295" s="559"/>
      <c r="ACB295" s="559"/>
      <c r="ACC295" s="559"/>
      <c r="ACD295" s="559"/>
      <c r="ACE295" s="559"/>
      <c r="ACF295" s="559"/>
      <c r="ACG295" s="559"/>
      <c r="ACH295" s="559"/>
      <c r="ACI295" s="559"/>
      <c r="ACJ295" s="559"/>
      <c r="ACK295" s="559"/>
      <c r="ACL295" s="559"/>
      <c r="ACM295" s="559"/>
      <c r="ACN295" s="559"/>
      <c r="ACO295" s="559"/>
      <c r="ACP295" s="559"/>
      <c r="ACQ295" s="559"/>
      <c r="ACR295" s="559"/>
      <c r="ACS295" s="559"/>
      <c r="ACT295" s="559"/>
      <c r="ACU295" s="559"/>
      <c r="ACV295" s="559"/>
      <c r="ACW295" s="559"/>
      <c r="ACX295" s="559"/>
      <c r="ACY295" s="559"/>
      <c r="ACZ295" s="559"/>
      <c r="ADA295" s="559"/>
      <c r="ADB295" s="559"/>
      <c r="ADC295" s="559"/>
      <c r="ADD295" s="559"/>
      <c r="ADE295" s="559"/>
      <c r="ADF295" s="559"/>
      <c r="ADG295" s="559"/>
      <c r="ADH295" s="559"/>
      <c r="ADI295" s="559"/>
      <c r="ADJ295" s="559"/>
      <c r="ADK295" s="559"/>
      <c r="ADL295" s="559"/>
      <c r="ADM295" s="559"/>
      <c r="ADN295" s="559"/>
      <c r="ADO295" s="559"/>
      <c r="ADP295" s="559"/>
      <c r="ADQ295" s="559"/>
      <c r="ADR295" s="559"/>
      <c r="ADS295" s="559"/>
      <c r="ADT295" s="559"/>
      <c r="ADU295" s="559"/>
      <c r="ADV295" s="559"/>
      <c r="ADW295" s="559"/>
      <c r="ADX295" s="559"/>
      <c r="ADY295" s="559"/>
      <c r="ADZ295" s="559"/>
      <c r="AEA295" s="559"/>
      <c r="AEB295" s="559"/>
      <c r="AEC295" s="559"/>
      <c r="AED295" s="559"/>
      <c r="AEE295" s="559"/>
      <c r="AEF295" s="559"/>
      <c r="AEG295" s="559"/>
      <c r="AEH295" s="559"/>
      <c r="AEI295" s="559"/>
      <c r="AEJ295" s="559"/>
      <c r="AEK295" s="559"/>
      <c r="AEL295" s="559"/>
      <c r="AEM295" s="559"/>
      <c r="AEN295" s="559"/>
      <c r="AEO295" s="559"/>
      <c r="AEP295" s="559"/>
      <c r="AEQ295" s="559"/>
      <c r="AER295" s="559"/>
      <c r="AES295" s="559"/>
      <c r="AET295" s="559"/>
      <c r="AEU295" s="559"/>
      <c r="AEV295" s="559"/>
      <c r="AEW295" s="559"/>
      <c r="AEX295" s="559"/>
      <c r="AEY295" s="559"/>
      <c r="AEZ295" s="559"/>
      <c r="AFA295" s="559"/>
      <c r="AFB295" s="559"/>
      <c r="AFC295" s="559"/>
      <c r="AFD295" s="559"/>
      <c r="AFE295" s="559"/>
      <c r="AFF295" s="559"/>
      <c r="AFG295" s="559"/>
      <c r="AFH295" s="559"/>
      <c r="AFI295" s="559"/>
      <c r="AFJ295" s="559"/>
      <c r="AFK295" s="559"/>
      <c r="AFL295" s="559"/>
      <c r="AFM295" s="559"/>
      <c r="AFN295" s="559"/>
      <c r="AFO295" s="559"/>
      <c r="AFP295" s="559"/>
      <c r="AFQ295" s="559"/>
      <c r="AFR295" s="559"/>
      <c r="AFS295" s="559"/>
      <c r="AFT295" s="559"/>
      <c r="AFU295" s="559"/>
      <c r="AFV295" s="559"/>
      <c r="AFW295" s="559"/>
      <c r="AFX295" s="559"/>
      <c r="AFY295" s="559"/>
      <c r="AFZ295" s="559"/>
      <c r="AGA295" s="559"/>
      <c r="AGB295" s="559"/>
      <c r="AGC295" s="559"/>
      <c r="AGD295" s="559"/>
      <c r="AGE295" s="559"/>
      <c r="AGF295" s="559"/>
      <c r="AGG295" s="559"/>
      <c r="AGH295" s="559"/>
      <c r="AGI295" s="559"/>
      <c r="AGJ295" s="559"/>
      <c r="AGK295" s="559"/>
      <c r="AGL295" s="559"/>
      <c r="AGM295" s="559"/>
      <c r="AGN295" s="559"/>
      <c r="AGO295" s="559"/>
      <c r="AGP295" s="559"/>
      <c r="AGQ295" s="559"/>
      <c r="AGR295" s="559"/>
      <c r="AGS295" s="559"/>
      <c r="AGT295" s="559"/>
      <c r="AGU295" s="559"/>
      <c r="AGV295" s="559"/>
      <c r="AGW295" s="559"/>
      <c r="AGX295" s="559"/>
      <c r="AGY295" s="559"/>
      <c r="AGZ295" s="559"/>
      <c r="AHA295" s="559"/>
      <c r="AHB295" s="559"/>
      <c r="AHC295" s="559"/>
      <c r="AHD295" s="559"/>
      <c r="AHE295" s="559"/>
      <c r="AHF295" s="559"/>
      <c r="AHG295" s="559"/>
      <c r="AHH295" s="559"/>
      <c r="AHI295" s="559"/>
      <c r="AHJ295" s="559"/>
      <c r="AHK295" s="559"/>
      <c r="AHL295" s="559"/>
      <c r="AHM295" s="559"/>
      <c r="AHN295" s="559"/>
      <c r="AHO295" s="559"/>
      <c r="AHP295" s="559"/>
      <c r="AHQ295" s="559"/>
      <c r="AHR295" s="559"/>
      <c r="AHS295" s="559"/>
      <c r="AHT295" s="559"/>
      <c r="AHU295" s="559"/>
      <c r="AHV295" s="559"/>
      <c r="AHW295" s="559"/>
      <c r="AHX295" s="559"/>
      <c r="AHY295" s="559"/>
      <c r="AHZ295" s="559"/>
      <c r="AIA295" s="559"/>
      <c r="AIB295" s="559"/>
      <c r="AIC295" s="559"/>
      <c r="AID295" s="559"/>
      <c r="AIE295" s="559"/>
      <c r="AIF295" s="559"/>
      <c r="AIG295" s="559"/>
      <c r="AIH295" s="559"/>
      <c r="AII295" s="559"/>
      <c r="AIJ295" s="559"/>
      <c r="AIK295" s="559"/>
      <c r="AIL295" s="559"/>
      <c r="AIM295" s="559"/>
      <c r="AIN295" s="559"/>
      <c r="AIO295" s="559"/>
      <c r="AIP295" s="559"/>
      <c r="AIQ295" s="559"/>
      <c r="AIR295" s="559"/>
      <c r="AIS295" s="559"/>
      <c r="AIT295" s="559"/>
      <c r="AIU295" s="559"/>
      <c r="AIV295" s="559"/>
      <c r="AIW295" s="559"/>
      <c r="AIX295" s="559"/>
      <c r="AIY295" s="559"/>
      <c r="AIZ295" s="559"/>
      <c r="AJA295" s="559"/>
      <c r="AJB295" s="559"/>
      <c r="AJC295" s="559"/>
      <c r="AJD295" s="559"/>
      <c r="AJE295" s="559"/>
      <c r="AJF295" s="559"/>
      <c r="AJG295" s="559"/>
      <c r="AJH295" s="559"/>
      <c r="AJI295" s="559"/>
      <c r="AJJ295" s="559"/>
      <c r="AJK295" s="559"/>
      <c r="AJL295" s="559"/>
      <c r="AJM295" s="559"/>
      <c r="AJN295" s="559"/>
      <c r="AJO295" s="559"/>
      <c r="AJP295" s="559"/>
      <c r="AJQ295" s="559"/>
      <c r="AJR295" s="559"/>
      <c r="AJS295" s="559"/>
      <c r="AJT295" s="559"/>
      <c r="AJU295" s="559"/>
      <c r="AJV295" s="559"/>
      <c r="AJW295" s="559"/>
      <c r="AJX295" s="559"/>
      <c r="AJY295" s="559"/>
      <c r="AJZ295" s="559"/>
      <c r="AKA295" s="559"/>
      <c r="AKB295" s="559"/>
      <c r="AKC295" s="559"/>
      <c r="AKD295" s="559"/>
      <c r="AKE295" s="559"/>
      <c r="AKF295" s="559"/>
      <c r="AKG295" s="559"/>
      <c r="AKH295" s="559"/>
      <c r="AKI295" s="559"/>
      <c r="AKJ295" s="559"/>
      <c r="AKK295" s="559"/>
      <c r="AKL295" s="559"/>
      <c r="AKM295" s="559"/>
      <c r="AKN295" s="559"/>
      <c r="AKO295" s="559"/>
      <c r="AKP295" s="559"/>
      <c r="AKQ295" s="559"/>
      <c r="AKR295" s="559"/>
      <c r="AKS295" s="559"/>
      <c r="AKT295" s="559"/>
      <c r="AKU295" s="559"/>
      <c r="AKV295" s="559"/>
      <c r="AKW295" s="559"/>
      <c r="AKX295" s="559"/>
      <c r="AKY295" s="559"/>
      <c r="AKZ295" s="559"/>
      <c r="ALA295" s="559"/>
      <c r="ALB295" s="559"/>
      <c r="ALC295" s="559"/>
      <c r="ALD295" s="559"/>
      <c r="ALE295" s="559"/>
      <c r="ALF295" s="559"/>
      <c r="ALG295" s="559"/>
      <c r="ALH295" s="559"/>
      <c r="ALI295" s="559"/>
      <c r="ALJ295" s="559"/>
      <c r="ALK295" s="559"/>
      <c r="ALL295" s="559"/>
      <c r="ALM295" s="559"/>
      <c r="ALN295" s="559"/>
      <c r="ALO295" s="559"/>
      <c r="ALP295" s="559"/>
      <c r="ALQ295" s="559"/>
      <c r="ALR295" s="559"/>
      <c r="ALS295" s="559"/>
      <c r="ALT295" s="559"/>
      <c r="ALU295" s="559"/>
      <c r="ALV295" s="559"/>
      <c r="ALW295" s="559"/>
      <c r="ALX295" s="559"/>
      <c r="ALY295" s="559"/>
      <c r="ALZ295" s="559"/>
      <c r="AMA295" s="559"/>
      <c r="AMB295" s="559"/>
      <c r="AMC295" s="559"/>
      <c r="AMD295" s="559"/>
      <c r="AME295" s="559"/>
      <c r="AMF295" s="559"/>
      <c r="AMG295" s="559"/>
      <c r="AMH295" s="559"/>
      <c r="AMI295" s="559"/>
      <c r="AMJ295" s="559"/>
    </row>
    <row r="296" spans="1:1024" x14ac:dyDescent="0.25">
      <c r="A296" s="372" t="s">
        <v>1009</v>
      </c>
      <c r="B296" s="257">
        <v>296</v>
      </c>
      <c r="C296" s="258" t="s">
        <v>24442</v>
      </c>
      <c r="D296" s="290" t="s">
        <v>1010</v>
      </c>
      <c r="E296" s="286"/>
      <c r="F296" s="291"/>
      <c r="G296" s="280"/>
      <c r="H296" s="280"/>
      <c r="I296" s="492">
        <v>11.75</v>
      </c>
      <c r="J296" s="292"/>
      <c r="K296" s="293"/>
      <c r="L296" s="293"/>
      <c r="M296" s="293"/>
      <c r="N296" s="293"/>
      <c r="O296" s="293"/>
      <c r="P296" s="293"/>
      <c r="Q296" s="293"/>
      <c r="R296" s="293"/>
      <c r="S296" s="293"/>
      <c r="T296" s="293"/>
      <c r="U296" s="293"/>
      <c r="V296" s="293"/>
      <c r="W296" s="283">
        <f t="shared" si="113"/>
        <v>100</v>
      </c>
      <c r="X296" s="283">
        <f t="shared" si="125"/>
        <v>100</v>
      </c>
      <c r="Y296" s="283">
        <f t="shared" si="132"/>
        <v>100</v>
      </c>
      <c r="Z296" s="283">
        <f t="shared" si="114"/>
        <v>100</v>
      </c>
      <c r="AA296" s="283">
        <f t="shared" si="115"/>
        <v>100</v>
      </c>
      <c r="AB296" s="287">
        <f t="shared" si="116"/>
        <v>100</v>
      </c>
      <c r="AC296" s="287">
        <f t="shared" si="117"/>
        <v>100</v>
      </c>
      <c r="AD296" s="287">
        <f t="shared" si="118"/>
        <v>100</v>
      </c>
      <c r="AE296" s="284">
        <f t="shared" si="131"/>
        <v>100</v>
      </c>
      <c r="AF296" s="284">
        <f t="shared" si="123"/>
        <v>100</v>
      </c>
      <c r="AG296" s="268">
        <f t="shared" si="127"/>
        <v>100</v>
      </c>
      <c r="AH296" s="268">
        <f t="shared" si="128"/>
        <v>100</v>
      </c>
      <c r="AI296" s="268">
        <f t="shared" si="129"/>
        <v>100</v>
      </c>
      <c r="AJ296" s="268">
        <f t="shared" si="130"/>
        <v>100</v>
      </c>
      <c r="AK296" s="501" t="s">
        <v>24099</v>
      </c>
      <c r="AL296" s="286"/>
      <c r="AM296" s="357">
        <v>4</v>
      </c>
      <c r="AN296" s="511"/>
      <c r="AO296" s="357"/>
      <c r="AP296" s="357"/>
      <c r="AQ296" s="286"/>
      <c r="AR296" s="382" t="s">
        <v>24443</v>
      </c>
      <c r="AS296" s="382" t="s">
        <v>31844</v>
      </c>
      <c r="AT296" s="286"/>
      <c r="AU296" s="286"/>
      <c r="AV296" s="559"/>
      <c r="AW296" s="559"/>
      <c r="AX296" s="559"/>
      <c r="AY296" s="559"/>
      <c r="AZ296" s="559"/>
      <c r="BA296" s="559"/>
      <c r="BB296" s="559"/>
      <c r="BC296" s="559"/>
      <c r="BD296" s="559"/>
      <c r="BE296" s="559"/>
      <c r="BF296" s="559"/>
      <c r="BG296" s="559"/>
      <c r="BH296" s="559"/>
      <c r="BI296" s="559"/>
      <c r="BJ296" s="559"/>
      <c r="BK296" s="559"/>
      <c r="BL296" s="559"/>
      <c r="BM296" s="559"/>
      <c r="BN296" s="559"/>
      <c r="BO296" s="559"/>
      <c r="BP296" s="559"/>
      <c r="BQ296" s="559"/>
      <c r="BR296" s="559"/>
      <c r="BS296" s="559"/>
      <c r="BT296" s="559"/>
      <c r="BU296" s="559"/>
      <c r="BV296" s="559"/>
      <c r="BW296" s="559"/>
      <c r="BX296" s="559"/>
      <c r="BY296" s="559"/>
      <c r="BZ296" s="559"/>
      <c r="CA296" s="559"/>
      <c r="CB296" s="559"/>
      <c r="CC296" s="559"/>
      <c r="CD296" s="559"/>
      <c r="CE296" s="559"/>
      <c r="CF296" s="559"/>
      <c r="CG296" s="559"/>
      <c r="CH296" s="559"/>
      <c r="CI296" s="559"/>
      <c r="CJ296" s="559"/>
      <c r="CK296" s="559"/>
      <c r="CL296" s="559"/>
      <c r="CM296" s="559"/>
      <c r="CN296" s="559"/>
      <c r="CO296" s="559"/>
      <c r="CP296" s="559"/>
      <c r="CQ296" s="559"/>
      <c r="CR296" s="559"/>
      <c r="CS296" s="559"/>
      <c r="CT296" s="559"/>
      <c r="CU296" s="559"/>
      <c r="CV296" s="559"/>
      <c r="CW296" s="559"/>
      <c r="CX296" s="559"/>
      <c r="CY296" s="559"/>
      <c r="CZ296" s="559"/>
      <c r="DA296" s="559"/>
      <c r="DB296" s="559"/>
      <c r="DC296" s="559"/>
      <c r="DD296" s="559"/>
      <c r="DE296" s="559"/>
      <c r="DF296" s="559"/>
      <c r="DG296" s="559"/>
      <c r="DH296" s="559"/>
      <c r="DI296" s="559"/>
      <c r="DJ296" s="559"/>
      <c r="DK296" s="559"/>
      <c r="DL296" s="559"/>
      <c r="DM296" s="559"/>
      <c r="DN296" s="559"/>
      <c r="DO296" s="559"/>
      <c r="DP296" s="559"/>
      <c r="DQ296" s="559"/>
      <c r="DR296" s="559"/>
      <c r="DS296" s="559"/>
      <c r="DT296" s="559"/>
      <c r="DU296" s="559"/>
      <c r="DV296" s="559"/>
      <c r="DW296" s="559"/>
      <c r="DX296" s="559"/>
      <c r="DY296" s="559"/>
      <c r="DZ296" s="559"/>
      <c r="EA296" s="559"/>
      <c r="EB296" s="559"/>
      <c r="EC296" s="559"/>
      <c r="ED296" s="559"/>
      <c r="EE296" s="559"/>
      <c r="EF296" s="559"/>
      <c r="EG296" s="559"/>
      <c r="EH296" s="559"/>
      <c r="EI296" s="559"/>
      <c r="EJ296" s="559"/>
      <c r="EK296" s="559"/>
      <c r="EL296" s="559"/>
      <c r="EM296" s="559"/>
      <c r="EN296" s="559"/>
      <c r="EO296" s="559"/>
      <c r="EP296" s="559"/>
      <c r="EQ296" s="559"/>
      <c r="ER296" s="559"/>
      <c r="ES296" s="559"/>
      <c r="ET296" s="559"/>
      <c r="EU296" s="559"/>
      <c r="EV296" s="559"/>
      <c r="EW296" s="559"/>
      <c r="EX296" s="559"/>
      <c r="EY296" s="559"/>
      <c r="EZ296" s="559"/>
      <c r="FA296" s="559"/>
      <c r="FB296" s="559"/>
      <c r="FC296" s="559"/>
      <c r="FD296" s="559"/>
      <c r="FE296" s="559"/>
      <c r="FF296" s="559"/>
      <c r="FG296" s="559"/>
      <c r="FH296" s="559"/>
      <c r="FI296" s="559"/>
      <c r="FJ296" s="559"/>
      <c r="FK296" s="559"/>
      <c r="FL296" s="559"/>
      <c r="FM296" s="559"/>
      <c r="FN296" s="559"/>
      <c r="FO296" s="559"/>
      <c r="FP296" s="559"/>
      <c r="FQ296" s="559"/>
      <c r="FR296" s="559"/>
      <c r="FS296" s="559"/>
      <c r="FT296" s="559"/>
      <c r="FU296" s="559"/>
      <c r="FV296" s="559"/>
      <c r="FW296" s="559"/>
      <c r="FX296" s="559"/>
      <c r="FY296" s="559"/>
      <c r="FZ296" s="559"/>
      <c r="GA296" s="559"/>
      <c r="GB296" s="559"/>
      <c r="GC296" s="559"/>
      <c r="GD296" s="559"/>
      <c r="GE296" s="559"/>
      <c r="GF296" s="559"/>
      <c r="GG296" s="559"/>
      <c r="GH296" s="559"/>
      <c r="GI296" s="559"/>
      <c r="GJ296" s="559"/>
      <c r="GK296" s="559"/>
      <c r="GL296" s="559"/>
      <c r="GM296" s="559"/>
      <c r="GN296" s="559"/>
      <c r="GO296" s="559"/>
      <c r="GP296" s="559"/>
      <c r="GQ296" s="559"/>
      <c r="GR296" s="559"/>
      <c r="GS296" s="559"/>
      <c r="GT296" s="559"/>
      <c r="GU296" s="559"/>
      <c r="GV296" s="559"/>
      <c r="GW296" s="559"/>
      <c r="GX296" s="559"/>
      <c r="GY296" s="559"/>
      <c r="GZ296" s="559"/>
      <c r="HA296" s="559"/>
      <c r="HB296" s="559"/>
      <c r="HC296" s="559"/>
      <c r="HD296" s="559"/>
      <c r="HE296" s="559"/>
      <c r="HF296" s="559"/>
      <c r="HG296" s="559"/>
      <c r="HH296" s="559"/>
      <c r="HI296" s="559"/>
      <c r="HJ296" s="559"/>
      <c r="HK296" s="559"/>
      <c r="HL296" s="559"/>
      <c r="HM296" s="559"/>
      <c r="HN296" s="559"/>
      <c r="HO296" s="559"/>
      <c r="HP296" s="559"/>
      <c r="HQ296" s="559"/>
      <c r="HR296" s="559"/>
      <c r="HS296" s="559"/>
      <c r="HT296" s="559"/>
      <c r="HU296" s="559"/>
      <c r="HV296" s="559"/>
      <c r="HW296" s="559"/>
      <c r="HX296" s="559"/>
      <c r="HY296" s="559"/>
      <c r="HZ296" s="559"/>
      <c r="IA296" s="559"/>
      <c r="IB296" s="559"/>
      <c r="IC296" s="559"/>
      <c r="ID296" s="559"/>
      <c r="IE296" s="559"/>
      <c r="IF296" s="559"/>
      <c r="IG296" s="559"/>
      <c r="IH296" s="559"/>
      <c r="II296" s="559"/>
      <c r="IJ296" s="559"/>
      <c r="IK296" s="559"/>
      <c r="IL296" s="559"/>
      <c r="IM296" s="559"/>
      <c r="IN296" s="559"/>
      <c r="IO296" s="559"/>
      <c r="IP296" s="559"/>
      <c r="IQ296" s="559"/>
      <c r="IR296" s="559"/>
      <c r="IS296" s="559"/>
      <c r="IT296" s="559"/>
      <c r="IU296" s="559"/>
      <c r="IV296" s="559"/>
      <c r="IW296" s="559"/>
      <c r="IX296" s="559"/>
      <c r="IY296" s="559"/>
      <c r="IZ296" s="559"/>
      <c r="JA296" s="559"/>
      <c r="JB296" s="559"/>
      <c r="JC296" s="559"/>
      <c r="JD296" s="559"/>
      <c r="JE296" s="559"/>
      <c r="JF296" s="559"/>
      <c r="JG296" s="559"/>
      <c r="JH296" s="559"/>
      <c r="JI296" s="559"/>
      <c r="JJ296" s="559"/>
      <c r="JK296" s="559"/>
      <c r="JL296" s="559"/>
      <c r="JM296" s="559"/>
      <c r="JN296" s="559"/>
      <c r="JO296" s="559"/>
      <c r="JP296" s="559"/>
      <c r="JQ296" s="559"/>
      <c r="JR296" s="559"/>
      <c r="JS296" s="559"/>
      <c r="JT296" s="559"/>
      <c r="JU296" s="559"/>
      <c r="JV296" s="559"/>
      <c r="JW296" s="559"/>
      <c r="JX296" s="559"/>
      <c r="JY296" s="559"/>
      <c r="JZ296" s="559"/>
      <c r="KA296" s="559"/>
      <c r="KB296" s="559"/>
      <c r="KC296" s="559"/>
      <c r="KD296" s="559"/>
      <c r="KE296" s="559"/>
      <c r="KF296" s="559"/>
      <c r="KG296" s="559"/>
      <c r="KH296" s="559"/>
      <c r="KI296" s="559"/>
      <c r="KJ296" s="559"/>
      <c r="KK296" s="559"/>
      <c r="KL296" s="559"/>
      <c r="KM296" s="559"/>
      <c r="KN296" s="559"/>
      <c r="KO296" s="559"/>
      <c r="KP296" s="559"/>
      <c r="KQ296" s="559"/>
      <c r="KR296" s="559"/>
      <c r="KS296" s="559"/>
      <c r="KT296" s="559"/>
      <c r="KU296" s="559"/>
      <c r="KV296" s="559"/>
      <c r="KW296" s="559"/>
      <c r="KX296" s="559"/>
      <c r="KY296" s="559"/>
      <c r="KZ296" s="559"/>
      <c r="LA296" s="559"/>
      <c r="LB296" s="559"/>
      <c r="LC296" s="559"/>
      <c r="LD296" s="559"/>
      <c r="LE296" s="559"/>
      <c r="LF296" s="559"/>
      <c r="LG296" s="559"/>
      <c r="LH296" s="559"/>
      <c r="LI296" s="559"/>
      <c r="LJ296" s="559"/>
      <c r="LK296" s="559"/>
      <c r="LL296" s="559"/>
      <c r="LM296" s="559"/>
      <c r="LN296" s="559"/>
      <c r="LO296" s="559"/>
      <c r="LP296" s="559"/>
      <c r="LQ296" s="559"/>
      <c r="LR296" s="559"/>
      <c r="LS296" s="559"/>
      <c r="LT296" s="559"/>
      <c r="LU296" s="559"/>
      <c r="LV296" s="559"/>
      <c r="LW296" s="559"/>
      <c r="LX296" s="559"/>
      <c r="LY296" s="559"/>
      <c r="LZ296" s="559"/>
      <c r="MA296" s="559"/>
      <c r="MB296" s="559"/>
      <c r="MC296" s="559"/>
      <c r="MD296" s="559"/>
      <c r="ME296" s="559"/>
      <c r="MF296" s="559"/>
      <c r="MG296" s="559"/>
      <c r="MH296" s="559"/>
      <c r="MI296" s="559"/>
      <c r="MJ296" s="559"/>
      <c r="MK296" s="559"/>
      <c r="ML296" s="559"/>
      <c r="MM296" s="559"/>
      <c r="MN296" s="559"/>
      <c r="MO296" s="559"/>
      <c r="MP296" s="559"/>
      <c r="MQ296" s="559"/>
      <c r="MR296" s="559"/>
      <c r="MS296" s="559"/>
      <c r="MT296" s="559"/>
      <c r="MU296" s="559"/>
      <c r="MV296" s="559"/>
      <c r="MW296" s="559"/>
      <c r="MX296" s="559"/>
      <c r="MY296" s="559"/>
      <c r="MZ296" s="559"/>
      <c r="NA296" s="559"/>
      <c r="NB296" s="559"/>
      <c r="NC296" s="559"/>
      <c r="ND296" s="559"/>
      <c r="NE296" s="559"/>
      <c r="NF296" s="559"/>
      <c r="NG296" s="559"/>
      <c r="NH296" s="559"/>
      <c r="NI296" s="559"/>
      <c r="NJ296" s="559"/>
      <c r="NK296" s="559"/>
      <c r="NL296" s="559"/>
      <c r="NM296" s="559"/>
      <c r="NN296" s="559"/>
      <c r="NO296" s="559"/>
      <c r="NP296" s="559"/>
      <c r="NQ296" s="559"/>
      <c r="NR296" s="559"/>
      <c r="NS296" s="559"/>
      <c r="NT296" s="559"/>
      <c r="NU296" s="559"/>
      <c r="NV296" s="559"/>
      <c r="NW296" s="559"/>
      <c r="NX296" s="559"/>
      <c r="NY296" s="559"/>
      <c r="NZ296" s="559"/>
      <c r="OA296" s="559"/>
      <c r="OB296" s="559"/>
      <c r="OC296" s="559"/>
      <c r="OD296" s="559"/>
      <c r="OE296" s="559"/>
      <c r="OF296" s="559"/>
      <c r="OG296" s="559"/>
      <c r="OH296" s="559"/>
      <c r="OI296" s="559"/>
      <c r="OJ296" s="559"/>
      <c r="OK296" s="559"/>
      <c r="OL296" s="559"/>
      <c r="OM296" s="559"/>
      <c r="ON296" s="559"/>
      <c r="OO296" s="559"/>
      <c r="OP296" s="559"/>
      <c r="OQ296" s="559"/>
      <c r="OR296" s="559"/>
      <c r="OS296" s="559"/>
      <c r="OT296" s="559"/>
      <c r="OU296" s="559"/>
      <c r="OV296" s="559"/>
      <c r="OW296" s="559"/>
      <c r="OX296" s="559"/>
      <c r="OY296" s="559"/>
      <c r="OZ296" s="559"/>
      <c r="PA296" s="559"/>
      <c r="PB296" s="559"/>
      <c r="PC296" s="559"/>
      <c r="PD296" s="559"/>
      <c r="PE296" s="559"/>
      <c r="PF296" s="559"/>
      <c r="PG296" s="559"/>
      <c r="PH296" s="559"/>
      <c r="PI296" s="559"/>
      <c r="PJ296" s="559"/>
      <c r="PK296" s="559"/>
      <c r="PL296" s="559"/>
      <c r="PM296" s="559"/>
      <c r="PN296" s="559"/>
      <c r="PO296" s="559"/>
      <c r="PP296" s="559"/>
      <c r="PQ296" s="559"/>
      <c r="PR296" s="559"/>
      <c r="PS296" s="559"/>
      <c r="PT296" s="559"/>
      <c r="PU296" s="559"/>
      <c r="PV296" s="559"/>
      <c r="PW296" s="559"/>
      <c r="PX296" s="559"/>
      <c r="PY296" s="559"/>
      <c r="PZ296" s="559"/>
      <c r="QA296" s="559"/>
      <c r="QB296" s="559"/>
      <c r="QC296" s="559"/>
      <c r="QD296" s="559"/>
      <c r="QE296" s="559"/>
      <c r="QF296" s="559"/>
      <c r="QG296" s="559"/>
      <c r="QH296" s="559"/>
      <c r="QI296" s="559"/>
      <c r="QJ296" s="559"/>
      <c r="QK296" s="559"/>
      <c r="QL296" s="559"/>
      <c r="QM296" s="559"/>
      <c r="QN296" s="559"/>
      <c r="QO296" s="559"/>
      <c r="QP296" s="559"/>
      <c r="QQ296" s="559"/>
      <c r="QR296" s="559"/>
      <c r="QS296" s="559"/>
      <c r="QT296" s="559"/>
      <c r="QU296" s="559"/>
      <c r="QV296" s="559"/>
      <c r="QW296" s="559"/>
      <c r="QX296" s="559"/>
      <c r="QY296" s="559"/>
      <c r="QZ296" s="559"/>
      <c r="RA296" s="559"/>
      <c r="RB296" s="559"/>
      <c r="RC296" s="559"/>
      <c r="RD296" s="559"/>
      <c r="RE296" s="559"/>
      <c r="RF296" s="559"/>
      <c r="RG296" s="559"/>
      <c r="RH296" s="559"/>
      <c r="RI296" s="559"/>
      <c r="RJ296" s="559"/>
      <c r="RK296" s="559"/>
      <c r="RL296" s="559"/>
      <c r="RM296" s="559"/>
      <c r="RN296" s="559"/>
      <c r="RO296" s="559"/>
      <c r="RP296" s="559"/>
      <c r="RQ296" s="559"/>
      <c r="RR296" s="559"/>
      <c r="RS296" s="559"/>
      <c r="RT296" s="559"/>
      <c r="RU296" s="559"/>
      <c r="RV296" s="559"/>
      <c r="RW296" s="559"/>
      <c r="RX296" s="559"/>
      <c r="RY296" s="559"/>
      <c r="RZ296" s="559"/>
      <c r="SA296" s="559"/>
      <c r="SB296" s="559"/>
      <c r="SC296" s="559"/>
      <c r="SD296" s="559"/>
      <c r="SE296" s="559"/>
      <c r="SF296" s="559"/>
      <c r="SG296" s="559"/>
      <c r="SH296" s="559"/>
      <c r="SI296" s="559"/>
      <c r="SJ296" s="559"/>
      <c r="SK296" s="559"/>
      <c r="SL296" s="559"/>
      <c r="SM296" s="559"/>
      <c r="SN296" s="559"/>
      <c r="SO296" s="559"/>
      <c r="SP296" s="559"/>
      <c r="SQ296" s="559"/>
      <c r="SR296" s="559"/>
      <c r="SS296" s="559"/>
      <c r="ST296" s="559"/>
      <c r="SU296" s="559"/>
      <c r="SV296" s="559"/>
      <c r="SW296" s="559"/>
      <c r="SX296" s="559"/>
      <c r="SY296" s="559"/>
      <c r="SZ296" s="559"/>
      <c r="TA296" s="559"/>
      <c r="TB296" s="559"/>
      <c r="TC296" s="559"/>
      <c r="TD296" s="559"/>
      <c r="TE296" s="559"/>
      <c r="TF296" s="559"/>
      <c r="TG296" s="559"/>
      <c r="TH296" s="559"/>
      <c r="TI296" s="559"/>
      <c r="TJ296" s="559"/>
      <c r="TK296" s="559"/>
      <c r="TL296" s="559"/>
      <c r="TM296" s="559"/>
      <c r="TN296" s="559"/>
      <c r="TO296" s="559"/>
      <c r="TP296" s="559"/>
      <c r="TQ296" s="559"/>
      <c r="TR296" s="559"/>
      <c r="TS296" s="559"/>
      <c r="TT296" s="559"/>
      <c r="TU296" s="559"/>
      <c r="TV296" s="559"/>
      <c r="TW296" s="559"/>
      <c r="TX296" s="559"/>
      <c r="TY296" s="559"/>
      <c r="TZ296" s="559"/>
      <c r="UA296" s="559"/>
      <c r="UB296" s="559"/>
      <c r="UC296" s="559"/>
      <c r="UD296" s="559"/>
      <c r="UE296" s="559"/>
      <c r="UF296" s="559"/>
      <c r="UG296" s="559"/>
      <c r="UH296" s="559"/>
      <c r="UI296" s="559"/>
      <c r="UJ296" s="559"/>
      <c r="UK296" s="559"/>
      <c r="UL296" s="559"/>
      <c r="UM296" s="559"/>
      <c r="UN296" s="559"/>
      <c r="UO296" s="559"/>
      <c r="UP296" s="559"/>
      <c r="UQ296" s="559"/>
      <c r="UR296" s="559"/>
      <c r="US296" s="559"/>
      <c r="UT296" s="559"/>
      <c r="UU296" s="559"/>
      <c r="UV296" s="559"/>
      <c r="UW296" s="559"/>
      <c r="UX296" s="559"/>
      <c r="UY296" s="559"/>
      <c r="UZ296" s="559"/>
      <c r="VA296" s="559"/>
      <c r="VB296" s="559"/>
      <c r="VC296" s="559"/>
      <c r="VD296" s="559"/>
      <c r="VE296" s="559"/>
      <c r="VF296" s="559"/>
      <c r="VG296" s="559"/>
      <c r="VH296" s="559"/>
      <c r="VI296" s="559"/>
      <c r="VJ296" s="559"/>
      <c r="VK296" s="559"/>
      <c r="VL296" s="559"/>
      <c r="VM296" s="559"/>
      <c r="VN296" s="559"/>
      <c r="VO296" s="559"/>
      <c r="VP296" s="559"/>
      <c r="VQ296" s="559"/>
      <c r="VR296" s="559"/>
      <c r="VS296" s="559"/>
      <c r="VT296" s="559"/>
      <c r="VU296" s="559"/>
      <c r="VV296" s="559"/>
      <c r="VW296" s="559"/>
      <c r="VX296" s="559"/>
      <c r="VY296" s="559"/>
      <c r="VZ296" s="559"/>
      <c r="WA296" s="559"/>
      <c r="WB296" s="559"/>
      <c r="WC296" s="559"/>
      <c r="WD296" s="559"/>
      <c r="WE296" s="559"/>
      <c r="WF296" s="559"/>
      <c r="WG296" s="559"/>
      <c r="WH296" s="559"/>
      <c r="WI296" s="559"/>
      <c r="WJ296" s="559"/>
      <c r="WK296" s="559"/>
      <c r="WL296" s="559"/>
      <c r="WM296" s="559"/>
      <c r="WN296" s="559"/>
      <c r="WO296" s="559"/>
      <c r="WP296" s="559"/>
      <c r="WQ296" s="559"/>
      <c r="WR296" s="559"/>
      <c r="WS296" s="559"/>
      <c r="WT296" s="559"/>
      <c r="WU296" s="559"/>
      <c r="WV296" s="559"/>
      <c r="WW296" s="559"/>
      <c r="WX296" s="559"/>
      <c r="WY296" s="559"/>
      <c r="WZ296" s="559"/>
      <c r="XA296" s="559"/>
      <c r="XB296" s="559"/>
      <c r="XC296" s="559"/>
      <c r="XD296" s="559"/>
      <c r="XE296" s="559"/>
      <c r="XF296" s="559"/>
      <c r="XG296" s="559"/>
      <c r="XH296" s="559"/>
      <c r="XI296" s="559"/>
      <c r="XJ296" s="559"/>
      <c r="XK296" s="559"/>
      <c r="XL296" s="559"/>
      <c r="XM296" s="559"/>
      <c r="XN296" s="559"/>
      <c r="XO296" s="559"/>
      <c r="XP296" s="559"/>
      <c r="XQ296" s="559"/>
      <c r="XR296" s="559"/>
      <c r="XS296" s="559"/>
      <c r="XT296" s="559"/>
      <c r="XU296" s="559"/>
      <c r="XV296" s="559"/>
      <c r="XW296" s="559"/>
      <c r="XX296" s="559"/>
      <c r="XY296" s="559"/>
      <c r="XZ296" s="559"/>
      <c r="YA296" s="559"/>
      <c r="YB296" s="559"/>
      <c r="YC296" s="559"/>
      <c r="YD296" s="559"/>
      <c r="YE296" s="559"/>
      <c r="YF296" s="559"/>
      <c r="YG296" s="559"/>
      <c r="YH296" s="559"/>
      <c r="YI296" s="559"/>
      <c r="YJ296" s="559"/>
      <c r="YK296" s="559"/>
      <c r="YL296" s="559"/>
      <c r="YM296" s="559"/>
      <c r="YN296" s="559"/>
      <c r="YO296" s="559"/>
      <c r="YP296" s="559"/>
      <c r="YQ296" s="559"/>
      <c r="YR296" s="559"/>
      <c r="YS296" s="559"/>
      <c r="YT296" s="559"/>
      <c r="YU296" s="559"/>
      <c r="YV296" s="559"/>
      <c r="YW296" s="559"/>
      <c r="YX296" s="559"/>
      <c r="YY296" s="559"/>
      <c r="YZ296" s="559"/>
      <c r="ZA296" s="559"/>
      <c r="ZB296" s="559"/>
      <c r="ZC296" s="559"/>
      <c r="ZD296" s="559"/>
      <c r="ZE296" s="559"/>
      <c r="ZF296" s="559"/>
      <c r="ZG296" s="559"/>
      <c r="ZH296" s="559"/>
      <c r="ZI296" s="559"/>
      <c r="ZJ296" s="559"/>
      <c r="ZK296" s="559"/>
      <c r="ZL296" s="559"/>
      <c r="ZM296" s="559"/>
      <c r="ZN296" s="559"/>
      <c r="ZO296" s="559"/>
      <c r="ZP296" s="559"/>
      <c r="ZQ296" s="559"/>
      <c r="ZR296" s="559"/>
      <c r="ZS296" s="559"/>
      <c r="ZT296" s="559"/>
      <c r="ZU296" s="559"/>
      <c r="ZV296" s="559"/>
      <c r="ZW296" s="559"/>
      <c r="ZX296" s="559"/>
      <c r="ZY296" s="559"/>
      <c r="ZZ296" s="559"/>
      <c r="AAA296" s="559"/>
      <c r="AAB296" s="559"/>
      <c r="AAC296" s="559"/>
      <c r="AAD296" s="559"/>
      <c r="AAE296" s="559"/>
      <c r="AAF296" s="559"/>
      <c r="AAG296" s="559"/>
      <c r="AAH296" s="559"/>
      <c r="AAI296" s="559"/>
      <c r="AAJ296" s="559"/>
      <c r="AAK296" s="559"/>
      <c r="AAL296" s="559"/>
      <c r="AAM296" s="559"/>
      <c r="AAN296" s="559"/>
      <c r="AAO296" s="559"/>
      <c r="AAP296" s="559"/>
      <c r="AAQ296" s="559"/>
      <c r="AAR296" s="559"/>
      <c r="AAS296" s="559"/>
      <c r="AAT296" s="559"/>
      <c r="AAU296" s="559"/>
      <c r="AAV296" s="559"/>
      <c r="AAW296" s="559"/>
      <c r="AAX296" s="559"/>
      <c r="AAY296" s="559"/>
      <c r="AAZ296" s="559"/>
      <c r="ABA296" s="559"/>
      <c r="ABB296" s="559"/>
      <c r="ABC296" s="559"/>
      <c r="ABD296" s="559"/>
      <c r="ABE296" s="559"/>
      <c r="ABF296" s="559"/>
      <c r="ABG296" s="559"/>
      <c r="ABH296" s="559"/>
      <c r="ABI296" s="559"/>
      <c r="ABJ296" s="559"/>
      <c r="ABK296" s="559"/>
      <c r="ABL296" s="559"/>
      <c r="ABM296" s="559"/>
      <c r="ABN296" s="559"/>
      <c r="ABO296" s="559"/>
      <c r="ABP296" s="559"/>
      <c r="ABQ296" s="559"/>
      <c r="ABR296" s="559"/>
      <c r="ABS296" s="559"/>
      <c r="ABT296" s="559"/>
      <c r="ABU296" s="559"/>
      <c r="ABV296" s="559"/>
      <c r="ABW296" s="559"/>
      <c r="ABX296" s="559"/>
      <c r="ABY296" s="559"/>
      <c r="ABZ296" s="559"/>
      <c r="ACA296" s="559"/>
      <c r="ACB296" s="559"/>
      <c r="ACC296" s="559"/>
      <c r="ACD296" s="559"/>
      <c r="ACE296" s="559"/>
      <c r="ACF296" s="559"/>
      <c r="ACG296" s="559"/>
      <c r="ACH296" s="559"/>
      <c r="ACI296" s="559"/>
      <c r="ACJ296" s="559"/>
      <c r="ACK296" s="559"/>
      <c r="ACL296" s="559"/>
      <c r="ACM296" s="559"/>
      <c r="ACN296" s="559"/>
      <c r="ACO296" s="559"/>
      <c r="ACP296" s="559"/>
      <c r="ACQ296" s="559"/>
      <c r="ACR296" s="559"/>
      <c r="ACS296" s="559"/>
      <c r="ACT296" s="559"/>
      <c r="ACU296" s="559"/>
      <c r="ACV296" s="559"/>
      <c r="ACW296" s="559"/>
      <c r="ACX296" s="559"/>
      <c r="ACY296" s="559"/>
      <c r="ACZ296" s="559"/>
      <c r="ADA296" s="559"/>
      <c r="ADB296" s="559"/>
      <c r="ADC296" s="559"/>
      <c r="ADD296" s="559"/>
      <c r="ADE296" s="559"/>
      <c r="ADF296" s="559"/>
      <c r="ADG296" s="559"/>
      <c r="ADH296" s="559"/>
      <c r="ADI296" s="559"/>
      <c r="ADJ296" s="559"/>
      <c r="ADK296" s="559"/>
      <c r="ADL296" s="559"/>
      <c r="ADM296" s="559"/>
      <c r="ADN296" s="559"/>
      <c r="ADO296" s="559"/>
      <c r="ADP296" s="559"/>
      <c r="ADQ296" s="559"/>
      <c r="ADR296" s="559"/>
      <c r="ADS296" s="559"/>
      <c r="ADT296" s="559"/>
      <c r="ADU296" s="559"/>
      <c r="ADV296" s="559"/>
      <c r="ADW296" s="559"/>
      <c r="ADX296" s="559"/>
      <c r="ADY296" s="559"/>
      <c r="ADZ296" s="559"/>
      <c r="AEA296" s="559"/>
      <c r="AEB296" s="559"/>
      <c r="AEC296" s="559"/>
      <c r="AED296" s="559"/>
      <c r="AEE296" s="559"/>
      <c r="AEF296" s="559"/>
      <c r="AEG296" s="559"/>
      <c r="AEH296" s="559"/>
      <c r="AEI296" s="559"/>
      <c r="AEJ296" s="559"/>
      <c r="AEK296" s="559"/>
      <c r="AEL296" s="559"/>
      <c r="AEM296" s="559"/>
      <c r="AEN296" s="559"/>
      <c r="AEO296" s="559"/>
      <c r="AEP296" s="559"/>
      <c r="AEQ296" s="559"/>
      <c r="AER296" s="559"/>
      <c r="AES296" s="559"/>
      <c r="AET296" s="559"/>
      <c r="AEU296" s="559"/>
      <c r="AEV296" s="559"/>
      <c r="AEW296" s="559"/>
      <c r="AEX296" s="559"/>
      <c r="AEY296" s="559"/>
      <c r="AEZ296" s="559"/>
      <c r="AFA296" s="559"/>
      <c r="AFB296" s="559"/>
      <c r="AFC296" s="559"/>
      <c r="AFD296" s="559"/>
      <c r="AFE296" s="559"/>
      <c r="AFF296" s="559"/>
      <c r="AFG296" s="559"/>
      <c r="AFH296" s="559"/>
      <c r="AFI296" s="559"/>
      <c r="AFJ296" s="559"/>
      <c r="AFK296" s="559"/>
      <c r="AFL296" s="559"/>
      <c r="AFM296" s="559"/>
      <c r="AFN296" s="559"/>
      <c r="AFO296" s="559"/>
      <c r="AFP296" s="559"/>
      <c r="AFQ296" s="559"/>
      <c r="AFR296" s="559"/>
      <c r="AFS296" s="559"/>
      <c r="AFT296" s="559"/>
      <c r="AFU296" s="559"/>
      <c r="AFV296" s="559"/>
      <c r="AFW296" s="559"/>
      <c r="AFX296" s="559"/>
      <c r="AFY296" s="559"/>
      <c r="AFZ296" s="559"/>
      <c r="AGA296" s="559"/>
      <c r="AGB296" s="559"/>
      <c r="AGC296" s="559"/>
      <c r="AGD296" s="559"/>
      <c r="AGE296" s="559"/>
      <c r="AGF296" s="559"/>
      <c r="AGG296" s="559"/>
      <c r="AGH296" s="559"/>
      <c r="AGI296" s="559"/>
      <c r="AGJ296" s="559"/>
      <c r="AGK296" s="559"/>
      <c r="AGL296" s="559"/>
      <c r="AGM296" s="559"/>
      <c r="AGN296" s="559"/>
      <c r="AGO296" s="559"/>
      <c r="AGP296" s="559"/>
      <c r="AGQ296" s="559"/>
      <c r="AGR296" s="559"/>
      <c r="AGS296" s="559"/>
      <c r="AGT296" s="559"/>
      <c r="AGU296" s="559"/>
      <c r="AGV296" s="559"/>
      <c r="AGW296" s="559"/>
      <c r="AGX296" s="559"/>
      <c r="AGY296" s="559"/>
      <c r="AGZ296" s="559"/>
      <c r="AHA296" s="559"/>
      <c r="AHB296" s="559"/>
      <c r="AHC296" s="559"/>
      <c r="AHD296" s="559"/>
      <c r="AHE296" s="559"/>
      <c r="AHF296" s="559"/>
      <c r="AHG296" s="559"/>
      <c r="AHH296" s="559"/>
      <c r="AHI296" s="559"/>
      <c r="AHJ296" s="559"/>
      <c r="AHK296" s="559"/>
      <c r="AHL296" s="559"/>
      <c r="AHM296" s="559"/>
      <c r="AHN296" s="559"/>
      <c r="AHO296" s="559"/>
      <c r="AHP296" s="559"/>
      <c r="AHQ296" s="559"/>
      <c r="AHR296" s="559"/>
      <c r="AHS296" s="559"/>
      <c r="AHT296" s="559"/>
      <c r="AHU296" s="559"/>
      <c r="AHV296" s="559"/>
      <c r="AHW296" s="559"/>
      <c r="AHX296" s="559"/>
      <c r="AHY296" s="559"/>
      <c r="AHZ296" s="559"/>
      <c r="AIA296" s="559"/>
      <c r="AIB296" s="559"/>
      <c r="AIC296" s="559"/>
      <c r="AID296" s="559"/>
      <c r="AIE296" s="559"/>
      <c r="AIF296" s="559"/>
      <c r="AIG296" s="559"/>
      <c r="AIH296" s="559"/>
      <c r="AII296" s="559"/>
      <c r="AIJ296" s="559"/>
      <c r="AIK296" s="559"/>
      <c r="AIL296" s="559"/>
      <c r="AIM296" s="559"/>
      <c r="AIN296" s="559"/>
      <c r="AIO296" s="559"/>
      <c r="AIP296" s="559"/>
      <c r="AIQ296" s="559"/>
      <c r="AIR296" s="559"/>
      <c r="AIS296" s="559"/>
      <c r="AIT296" s="559"/>
      <c r="AIU296" s="559"/>
      <c r="AIV296" s="559"/>
      <c r="AIW296" s="559"/>
      <c r="AIX296" s="559"/>
      <c r="AIY296" s="559"/>
      <c r="AIZ296" s="559"/>
      <c r="AJA296" s="559"/>
      <c r="AJB296" s="559"/>
      <c r="AJC296" s="559"/>
      <c r="AJD296" s="559"/>
      <c r="AJE296" s="559"/>
      <c r="AJF296" s="559"/>
      <c r="AJG296" s="559"/>
      <c r="AJH296" s="559"/>
      <c r="AJI296" s="559"/>
      <c r="AJJ296" s="559"/>
      <c r="AJK296" s="559"/>
      <c r="AJL296" s="559"/>
      <c r="AJM296" s="559"/>
      <c r="AJN296" s="559"/>
      <c r="AJO296" s="559"/>
      <c r="AJP296" s="559"/>
      <c r="AJQ296" s="559"/>
      <c r="AJR296" s="559"/>
      <c r="AJS296" s="559"/>
      <c r="AJT296" s="559"/>
      <c r="AJU296" s="559"/>
      <c r="AJV296" s="559"/>
      <c r="AJW296" s="559"/>
      <c r="AJX296" s="559"/>
      <c r="AJY296" s="559"/>
      <c r="AJZ296" s="559"/>
      <c r="AKA296" s="559"/>
      <c r="AKB296" s="559"/>
      <c r="AKC296" s="559"/>
      <c r="AKD296" s="559"/>
      <c r="AKE296" s="559"/>
      <c r="AKF296" s="559"/>
      <c r="AKG296" s="559"/>
      <c r="AKH296" s="559"/>
      <c r="AKI296" s="559"/>
      <c r="AKJ296" s="559"/>
      <c r="AKK296" s="559"/>
      <c r="AKL296" s="559"/>
      <c r="AKM296" s="559"/>
      <c r="AKN296" s="559"/>
      <c r="AKO296" s="559"/>
      <c r="AKP296" s="559"/>
      <c r="AKQ296" s="559"/>
      <c r="AKR296" s="559"/>
      <c r="AKS296" s="559"/>
      <c r="AKT296" s="559"/>
      <c r="AKU296" s="559"/>
      <c r="AKV296" s="559"/>
      <c r="AKW296" s="559"/>
      <c r="AKX296" s="559"/>
      <c r="AKY296" s="559"/>
      <c r="AKZ296" s="559"/>
      <c r="ALA296" s="559"/>
      <c r="ALB296" s="559"/>
      <c r="ALC296" s="559"/>
      <c r="ALD296" s="559"/>
      <c r="ALE296" s="559"/>
      <c r="ALF296" s="559"/>
      <c r="ALG296" s="559"/>
      <c r="ALH296" s="559"/>
      <c r="ALI296" s="559"/>
      <c r="ALJ296" s="559"/>
      <c r="ALK296" s="559"/>
      <c r="ALL296" s="559"/>
      <c r="ALM296" s="559"/>
      <c r="ALN296" s="559"/>
      <c r="ALO296" s="559"/>
      <c r="ALP296" s="559"/>
      <c r="ALQ296" s="559"/>
      <c r="ALR296" s="559"/>
      <c r="ALS296" s="559"/>
      <c r="ALT296" s="559"/>
      <c r="ALU296" s="559"/>
      <c r="ALV296" s="559"/>
      <c r="ALW296" s="559"/>
      <c r="ALX296" s="559"/>
      <c r="ALY296" s="559"/>
      <c r="ALZ296" s="559"/>
      <c r="AMA296" s="559"/>
      <c r="AMB296" s="559"/>
      <c r="AMC296" s="559"/>
      <c r="AMD296" s="559"/>
      <c r="AME296" s="559"/>
      <c r="AMF296" s="559"/>
      <c r="AMG296" s="559"/>
      <c r="AMH296" s="559"/>
      <c r="AMI296" s="559"/>
      <c r="AMJ296" s="559"/>
    </row>
    <row r="297" spans="1:1024" x14ac:dyDescent="0.25">
      <c r="A297" s="372" t="s">
        <v>1011</v>
      </c>
      <c r="B297" s="257">
        <v>297</v>
      </c>
      <c r="C297" s="258" t="s">
        <v>1012</v>
      </c>
      <c r="D297" s="290" t="s">
        <v>1013</v>
      </c>
      <c r="E297" s="286"/>
      <c r="F297" s="291"/>
      <c r="G297" s="280"/>
      <c r="H297" s="280"/>
      <c r="I297" s="492">
        <v>0.47</v>
      </c>
      <c r="J297" s="292"/>
      <c r="K297" s="293"/>
      <c r="L297" s="400" t="s">
        <v>748</v>
      </c>
      <c r="M297" s="293"/>
      <c r="N297" s="293"/>
      <c r="O297" s="293"/>
      <c r="P297" s="293"/>
      <c r="Q297" s="379">
        <v>1</v>
      </c>
      <c r="R297" s="293"/>
      <c r="S297" s="293"/>
      <c r="T297" s="400" t="s">
        <v>748</v>
      </c>
      <c r="U297" s="293"/>
      <c r="V297" s="293"/>
      <c r="W297" s="283">
        <f t="shared" ref="W297:W360" si="133">IF(O297=1,10,100)</f>
        <v>100</v>
      </c>
      <c r="X297" s="283">
        <f t="shared" si="125"/>
        <v>100</v>
      </c>
      <c r="Y297" s="283">
        <f t="shared" si="132"/>
        <v>100</v>
      </c>
      <c r="Z297" s="283">
        <f t="shared" ref="Z297:Z360" si="134">IF(Q297=1,10,100)</f>
        <v>10</v>
      </c>
      <c r="AA297" s="283">
        <f t="shared" ref="AA297:AA334" si="135">IF(Q297=1,1,IF(Q297=2,10,100))</f>
        <v>1</v>
      </c>
      <c r="AB297" s="287">
        <f t="shared" ref="AB297:AB312" si="136">IF(OR(EXACT(R297,"1A"),EXACT(R297,"1B")),0.1,IF(R297=2,1,100))</f>
        <v>100</v>
      </c>
      <c r="AC297" s="287">
        <f t="shared" ref="AC297:AC312" si="137">IF(OR(EXACT(S297,"1A"),EXACT(S297,"1B")),0.1,IF(S297=2,1,100))</f>
        <v>100</v>
      </c>
      <c r="AD297" s="287">
        <f t="shared" ref="AD297:AD334" si="138">IF(OR(EXACT(T297,"1A"),EXACT(T297,"1B")),0.3,IF(T297=2,3,100))</f>
        <v>0.3</v>
      </c>
      <c r="AE297" s="284">
        <f t="shared" si="131"/>
        <v>1</v>
      </c>
      <c r="AF297" s="284">
        <f t="shared" si="123"/>
        <v>100</v>
      </c>
      <c r="AG297" s="268">
        <f t="shared" si="127"/>
        <v>100</v>
      </c>
      <c r="AH297" s="268">
        <f t="shared" si="128"/>
        <v>100</v>
      </c>
      <c r="AI297" s="268">
        <f t="shared" si="129"/>
        <v>100</v>
      </c>
      <c r="AJ297" s="268">
        <f t="shared" si="130"/>
        <v>100</v>
      </c>
      <c r="AK297" s="501" t="s">
        <v>31754</v>
      </c>
      <c r="AL297" s="257">
        <v>1</v>
      </c>
      <c r="AM297" s="442">
        <v>1</v>
      </c>
      <c r="AN297" s="511"/>
      <c r="AO297" s="357"/>
      <c r="AP297" s="357"/>
      <c r="AQ297" s="286"/>
      <c r="AR297" s="356" t="s">
        <v>24444</v>
      </c>
      <c r="AS297" s="356"/>
      <c r="AT297" s="286"/>
      <c r="AU297" s="286"/>
      <c r="AV297" s="111"/>
      <c r="AW297" s="559"/>
      <c r="AX297" s="559"/>
      <c r="AY297" s="559"/>
      <c r="AZ297" s="559"/>
      <c r="BA297" s="559"/>
      <c r="BB297" s="559"/>
      <c r="BC297" s="559"/>
      <c r="BD297" s="559"/>
      <c r="BE297" s="559"/>
      <c r="BF297" s="559"/>
      <c r="BG297" s="559"/>
      <c r="BH297" s="559"/>
      <c r="BI297" s="559"/>
      <c r="BJ297" s="559"/>
      <c r="BK297" s="559"/>
      <c r="BL297" s="559"/>
      <c r="BM297" s="559"/>
      <c r="BN297" s="559"/>
      <c r="BO297" s="559"/>
      <c r="BP297" s="559"/>
      <c r="BQ297" s="559"/>
      <c r="BR297" s="559"/>
      <c r="BS297" s="559"/>
      <c r="BT297" s="559"/>
      <c r="BU297" s="559"/>
      <c r="BV297" s="559"/>
      <c r="BW297" s="559"/>
      <c r="BX297" s="559"/>
      <c r="BY297" s="559"/>
      <c r="BZ297" s="559"/>
      <c r="CA297" s="559"/>
      <c r="CB297" s="559"/>
      <c r="CC297" s="559"/>
      <c r="CD297" s="559"/>
      <c r="CE297" s="559"/>
      <c r="CF297" s="559"/>
      <c r="CG297" s="559"/>
      <c r="CH297" s="559"/>
      <c r="CI297" s="559"/>
      <c r="CJ297" s="559"/>
      <c r="CK297" s="559"/>
      <c r="CL297" s="559"/>
      <c r="CM297" s="559"/>
      <c r="CN297" s="559"/>
      <c r="CO297" s="559"/>
      <c r="CP297" s="559"/>
      <c r="CQ297" s="559"/>
      <c r="CR297" s="559"/>
      <c r="CS297" s="559"/>
      <c r="CT297" s="559"/>
      <c r="CU297" s="559"/>
      <c r="CV297" s="559"/>
      <c r="CW297" s="559"/>
      <c r="CX297" s="559"/>
      <c r="CY297" s="559"/>
      <c r="CZ297" s="559"/>
      <c r="DA297" s="559"/>
      <c r="DB297" s="559"/>
      <c r="DC297" s="559"/>
      <c r="DD297" s="559"/>
      <c r="DE297" s="559"/>
      <c r="DF297" s="559"/>
      <c r="DG297" s="559"/>
      <c r="DH297" s="559"/>
      <c r="DI297" s="559"/>
      <c r="DJ297" s="559"/>
      <c r="DK297" s="559"/>
      <c r="DL297" s="559"/>
      <c r="DM297" s="559"/>
      <c r="DN297" s="559"/>
      <c r="DO297" s="559"/>
      <c r="DP297" s="559"/>
      <c r="DQ297" s="559"/>
      <c r="DR297" s="559"/>
      <c r="DS297" s="559"/>
      <c r="DT297" s="559"/>
      <c r="DU297" s="559"/>
      <c r="DV297" s="559"/>
      <c r="DW297" s="559"/>
      <c r="DX297" s="559"/>
      <c r="DY297" s="559"/>
      <c r="DZ297" s="559"/>
      <c r="EA297" s="559"/>
      <c r="EB297" s="559"/>
      <c r="EC297" s="559"/>
      <c r="ED297" s="559"/>
      <c r="EE297" s="559"/>
      <c r="EF297" s="559"/>
      <c r="EG297" s="559"/>
      <c r="EH297" s="559"/>
      <c r="EI297" s="559"/>
      <c r="EJ297" s="559"/>
      <c r="EK297" s="559"/>
      <c r="EL297" s="559"/>
      <c r="EM297" s="559"/>
      <c r="EN297" s="559"/>
      <c r="EO297" s="559"/>
      <c r="EP297" s="559"/>
      <c r="EQ297" s="559"/>
      <c r="ER297" s="559"/>
      <c r="ES297" s="559"/>
      <c r="ET297" s="559"/>
      <c r="EU297" s="559"/>
      <c r="EV297" s="559"/>
      <c r="EW297" s="559"/>
      <c r="EX297" s="559"/>
      <c r="EY297" s="559"/>
      <c r="EZ297" s="559"/>
      <c r="FA297" s="559"/>
      <c r="FB297" s="559"/>
      <c r="FC297" s="559"/>
      <c r="FD297" s="559"/>
      <c r="FE297" s="559"/>
      <c r="FF297" s="559"/>
      <c r="FG297" s="559"/>
      <c r="FH297" s="559"/>
      <c r="FI297" s="559"/>
      <c r="FJ297" s="559"/>
      <c r="FK297" s="559"/>
      <c r="FL297" s="559"/>
      <c r="FM297" s="559"/>
      <c r="FN297" s="559"/>
      <c r="FO297" s="559"/>
      <c r="FP297" s="559"/>
      <c r="FQ297" s="559"/>
      <c r="FR297" s="559"/>
      <c r="FS297" s="559"/>
      <c r="FT297" s="559"/>
      <c r="FU297" s="559"/>
      <c r="FV297" s="559"/>
      <c r="FW297" s="559"/>
      <c r="FX297" s="559"/>
      <c r="FY297" s="559"/>
      <c r="FZ297" s="559"/>
      <c r="GA297" s="559"/>
      <c r="GB297" s="559"/>
      <c r="GC297" s="559"/>
      <c r="GD297" s="559"/>
      <c r="GE297" s="559"/>
      <c r="GF297" s="559"/>
      <c r="GG297" s="559"/>
      <c r="GH297" s="559"/>
      <c r="GI297" s="559"/>
      <c r="GJ297" s="559"/>
      <c r="GK297" s="559"/>
      <c r="GL297" s="559"/>
      <c r="GM297" s="559"/>
      <c r="GN297" s="559"/>
      <c r="GO297" s="559"/>
      <c r="GP297" s="559"/>
      <c r="GQ297" s="559"/>
      <c r="GR297" s="559"/>
      <c r="GS297" s="559"/>
      <c r="GT297" s="559"/>
      <c r="GU297" s="559"/>
      <c r="GV297" s="559"/>
      <c r="GW297" s="559"/>
      <c r="GX297" s="559"/>
      <c r="GY297" s="559"/>
      <c r="GZ297" s="559"/>
      <c r="HA297" s="559"/>
      <c r="HB297" s="559"/>
      <c r="HC297" s="559"/>
      <c r="HD297" s="559"/>
      <c r="HE297" s="559"/>
      <c r="HF297" s="559"/>
      <c r="HG297" s="559"/>
      <c r="HH297" s="559"/>
      <c r="HI297" s="559"/>
      <c r="HJ297" s="559"/>
      <c r="HK297" s="559"/>
      <c r="HL297" s="559"/>
      <c r="HM297" s="559"/>
      <c r="HN297" s="559"/>
      <c r="HO297" s="559"/>
      <c r="HP297" s="559"/>
      <c r="HQ297" s="559"/>
      <c r="HR297" s="559"/>
      <c r="HS297" s="559"/>
      <c r="HT297" s="559"/>
      <c r="HU297" s="559"/>
      <c r="HV297" s="559"/>
      <c r="HW297" s="559"/>
      <c r="HX297" s="559"/>
      <c r="HY297" s="559"/>
      <c r="HZ297" s="559"/>
      <c r="IA297" s="559"/>
      <c r="IB297" s="559"/>
      <c r="IC297" s="559"/>
      <c r="ID297" s="559"/>
      <c r="IE297" s="559"/>
      <c r="IF297" s="559"/>
      <c r="IG297" s="559"/>
      <c r="IH297" s="559"/>
      <c r="II297" s="559"/>
      <c r="IJ297" s="559"/>
      <c r="IK297" s="559"/>
      <c r="IL297" s="559"/>
      <c r="IM297" s="559"/>
      <c r="IN297" s="559"/>
      <c r="IO297" s="559"/>
      <c r="IP297" s="559"/>
      <c r="IQ297" s="559"/>
      <c r="IR297" s="559"/>
      <c r="IS297" s="559"/>
      <c r="IT297" s="559"/>
      <c r="IU297" s="559"/>
      <c r="IV297" s="559"/>
      <c r="IW297" s="559"/>
      <c r="IX297" s="559"/>
      <c r="IY297" s="559"/>
      <c r="IZ297" s="559"/>
      <c r="JA297" s="559"/>
      <c r="JB297" s="559"/>
      <c r="JC297" s="559"/>
      <c r="JD297" s="559"/>
      <c r="JE297" s="559"/>
      <c r="JF297" s="559"/>
      <c r="JG297" s="559"/>
      <c r="JH297" s="559"/>
      <c r="JI297" s="559"/>
      <c r="JJ297" s="559"/>
      <c r="JK297" s="559"/>
      <c r="JL297" s="559"/>
      <c r="JM297" s="559"/>
      <c r="JN297" s="559"/>
      <c r="JO297" s="559"/>
      <c r="JP297" s="559"/>
      <c r="JQ297" s="559"/>
      <c r="JR297" s="559"/>
      <c r="JS297" s="559"/>
      <c r="JT297" s="559"/>
      <c r="JU297" s="559"/>
      <c r="JV297" s="559"/>
      <c r="JW297" s="559"/>
      <c r="JX297" s="559"/>
      <c r="JY297" s="559"/>
      <c r="JZ297" s="559"/>
      <c r="KA297" s="559"/>
      <c r="KB297" s="559"/>
      <c r="KC297" s="559"/>
      <c r="KD297" s="559"/>
      <c r="KE297" s="559"/>
      <c r="KF297" s="559"/>
      <c r="KG297" s="559"/>
      <c r="KH297" s="559"/>
      <c r="KI297" s="559"/>
      <c r="KJ297" s="559"/>
      <c r="KK297" s="559"/>
      <c r="KL297" s="559"/>
      <c r="KM297" s="559"/>
      <c r="KN297" s="559"/>
      <c r="KO297" s="559"/>
      <c r="KP297" s="559"/>
      <c r="KQ297" s="559"/>
      <c r="KR297" s="559"/>
      <c r="KS297" s="559"/>
      <c r="KT297" s="559"/>
      <c r="KU297" s="559"/>
      <c r="KV297" s="559"/>
      <c r="KW297" s="559"/>
      <c r="KX297" s="559"/>
      <c r="KY297" s="559"/>
      <c r="KZ297" s="559"/>
      <c r="LA297" s="559"/>
      <c r="LB297" s="559"/>
      <c r="LC297" s="559"/>
      <c r="LD297" s="559"/>
      <c r="LE297" s="559"/>
      <c r="LF297" s="559"/>
      <c r="LG297" s="559"/>
      <c r="LH297" s="559"/>
      <c r="LI297" s="559"/>
      <c r="LJ297" s="559"/>
      <c r="LK297" s="559"/>
      <c r="LL297" s="559"/>
      <c r="LM297" s="559"/>
      <c r="LN297" s="559"/>
      <c r="LO297" s="559"/>
      <c r="LP297" s="559"/>
      <c r="LQ297" s="559"/>
      <c r="LR297" s="559"/>
      <c r="LS297" s="559"/>
      <c r="LT297" s="559"/>
      <c r="LU297" s="559"/>
      <c r="LV297" s="559"/>
      <c r="LW297" s="559"/>
      <c r="LX297" s="559"/>
      <c r="LY297" s="559"/>
      <c r="LZ297" s="559"/>
      <c r="MA297" s="559"/>
      <c r="MB297" s="559"/>
      <c r="MC297" s="559"/>
      <c r="MD297" s="559"/>
      <c r="ME297" s="559"/>
      <c r="MF297" s="559"/>
      <c r="MG297" s="559"/>
      <c r="MH297" s="559"/>
      <c r="MI297" s="559"/>
      <c r="MJ297" s="559"/>
      <c r="MK297" s="559"/>
      <c r="ML297" s="559"/>
      <c r="MM297" s="559"/>
      <c r="MN297" s="559"/>
      <c r="MO297" s="559"/>
      <c r="MP297" s="559"/>
      <c r="MQ297" s="559"/>
      <c r="MR297" s="559"/>
      <c r="MS297" s="559"/>
      <c r="MT297" s="559"/>
      <c r="MU297" s="559"/>
      <c r="MV297" s="559"/>
      <c r="MW297" s="559"/>
      <c r="MX297" s="559"/>
      <c r="MY297" s="559"/>
      <c r="MZ297" s="559"/>
      <c r="NA297" s="559"/>
      <c r="NB297" s="559"/>
      <c r="NC297" s="559"/>
      <c r="ND297" s="559"/>
      <c r="NE297" s="559"/>
      <c r="NF297" s="559"/>
      <c r="NG297" s="559"/>
      <c r="NH297" s="559"/>
      <c r="NI297" s="559"/>
      <c r="NJ297" s="559"/>
      <c r="NK297" s="559"/>
      <c r="NL297" s="559"/>
      <c r="NM297" s="559"/>
      <c r="NN297" s="559"/>
      <c r="NO297" s="559"/>
      <c r="NP297" s="559"/>
      <c r="NQ297" s="559"/>
      <c r="NR297" s="559"/>
      <c r="NS297" s="559"/>
      <c r="NT297" s="559"/>
      <c r="NU297" s="559"/>
      <c r="NV297" s="559"/>
      <c r="NW297" s="559"/>
      <c r="NX297" s="559"/>
      <c r="NY297" s="559"/>
      <c r="NZ297" s="559"/>
      <c r="OA297" s="559"/>
      <c r="OB297" s="559"/>
      <c r="OC297" s="559"/>
      <c r="OD297" s="559"/>
      <c r="OE297" s="559"/>
      <c r="OF297" s="559"/>
      <c r="OG297" s="559"/>
      <c r="OH297" s="559"/>
      <c r="OI297" s="559"/>
      <c r="OJ297" s="559"/>
      <c r="OK297" s="559"/>
      <c r="OL297" s="559"/>
      <c r="OM297" s="559"/>
      <c r="ON297" s="559"/>
      <c r="OO297" s="559"/>
      <c r="OP297" s="559"/>
      <c r="OQ297" s="559"/>
      <c r="OR297" s="559"/>
      <c r="OS297" s="559"/>
      <c r="OT297" s="559"/>
      <c r="OU297" s="559"/>
      <c r="OV297" s="559"/>
      <c r="OW297" s="559"/>
      <c r="OX297" s="559"/>
      <c r="OY297" s="559"/>
      <c r="OZ297" s="559"/>
      <c r="PA297" s="559"/>
      <c r="PB297" s="559"/>
      <c r="PC297" s="559"/>
      <c r="PD297" s="559"/>
      <c r="PE297" s="559"/>
      <c r="PF297" s="559"/>
      <c r="PG297" s="559"/>
      <c r="PH297" s="559"/>
      <c r="PI297" s="559"/>
      <c r="PJ297" s="559"/>
      <c r="PK297" s="559"/>
      <c r="PL297" s="559"/>
      <c r="PM297" s="559"/>
      <c r="PN297" s="559"/>
      <c r="PO297" s="559"/>
      <c r="PP297" s="559"/>
      <c r="PQ297" s="559"/>
      <c r="PR297" s="559"/>
      <c r="PS297" s="559"/>
      <c r="PT297" s="559"/>
      <c r="PU297" s="559"/>
      <c r="PV297" s="559"/>
      <c r="PW297" s="559"/>
      <c r="PX297" s="559"/>
      <c r="PY297" s="559"/>
      <c r="PZ297" s="559"/>
      <c r="QA297" s="559"/>
      <c r="QB297" s="559"/>
      <c r="QC297" s="559"/>
      <c r="QD297" s="559"/>
      <c r="QE297" s="559"/>
      <c r="QF297" s="559"/>
      <c r="QG297" s="559"/>
      <c r="QH297" s="559"/>
      <c r="QI297" s="559"/>
      <c r="QJ297" s="559"/>
      <c r="QK297" s="559"/>
      <c r="QL297" s="559"/>
      <c r="QM297" s="559"/>
      <c r="QN297" s="559"/>
      <c r="QO297" s="559"/>
      <c r="QP297" s="559"/>
      <c r="QQ297" s="559"/>
      <c r="QR297" s="559"/>
      <c r="QS297" s="559"/>
      <c r="QT297" s="559"/>
      <c r="QU297" s="559"/>
      <c r="QV297" s="559"/>
      <c r="QW297" s="559"/>
      <c r="QX297" s="559"/>
      <c r="QY297" s="559"/>
      <c r="QZ297" s="559"/>
      <c r="RA297" s="559"/>
      <c r="RB297" s="559"/>
      <c r="RC297" s="559"/>
      <c r="RD297" s="559"/>
      <c r="RE297" s="559"/>
      <c r="RF297" s="559"/>
      <c r="RG297" s="559"/>
      <c r="RH297" s="559"/>
      <c r="RI297" s="559"/>
      <c r="RJ297" s="559"/>
      <c r="RK297" s="559"/>
      <c r="RL297" s="559"/>
      <c r="RM297" s="559"/>
      <c r="RN297" s="559"/>
      <c r="RO297" s="559"/>
      <c r="RP297" s="559"/>
      <c r="RQ297" s="559"/>
      <c r="RR297" s="559"/>
      <c r="RS297" s="559"/>
      <c r="RT297" s="559"/>
      <c r="RU297" s="559"/>
      <c r="RV297" s="559"/>
      <c r="RW297" s="559"/>
      <c r="RX297" s="559"/>
      <c r="RY297" s="559"/>
      <c r="RZ297" s="559"/>
      <c r="SA297" s="559"/>
      <c r="SB297" s="559"/>
      <c r="SC297" s="559"/>
      <c r="SD297" s="559"/>
      <c r="SE297" s="559"/>
      <c r="SF297" s="559"/>
      <c r="SG297" s="559"/>
      <c r="SH297" s="559"/>
      <c r="SI297" s="559"/>
      <c r="SJ297" s="559"/>
      <c r="SK297" s="559"/>
      <c r="SL297" s="559"/>
      <c r="SM297" s="559"/>
      <c r="SN297" s="559"/>
      <c r="SO297" s="559"/>
      <c r="SP297" s="559"/>
      <c r="SQ297" s="559"/>
      <c r="SR297" s="559"/>
      <c r="SS297" s="559"/>
      <c r="ST297" s="559"/>
      <c r="SU297" s="559"/>
      <c r="SV297" s="559"/>
      <c r="SW297" s="559"/>
      <c r="SX297" s="559"/>
      <c r="SY297" s="559"/>
      <c r="SZ297" s="559"/>
      <c r="TA297" s="559"/>
      <c r="TB297" s="559"/>
      <c r="TC297" s="559"/>
      <c r="TD297" s="559"/>
      <c r="TE297" s="559"/>
      <c r="TF297" s="559"/>
      <c r="TG297" s="559"/>
      <c r="TH297" s="559"/>
      <c r="TI297" s="559"/>
      <c r="TJ297" s="559"/>
      <c r="TK297" s="559"/>
      <c r="TL297" s="559"/>
      <c r="TM297" s="559"/>
      <c r="TN297" s="559"/>
      <c r="TO297" s="559"/>
      <c r="TP297" s="559"/>
      <c r="TQ297" s="559"/>
      <c r="TR297" s="559"/>
      <c r="TS297" s="559"/>
      <c r="TT297" s="559"/>
      <c r="TU297" s="559"/>
      <c r="TV297" s="559"/>
      <c r="TW297" s="559"/>
      <c r="TX297" s="559"/>
      <c r="TY297" s="559"/>
      <c r="TZ297" s="559"/>
      <c r="UA297" s="559"/>
      <c r="UB297" s="559"/>
      <c r="UC297" s="559"/>
      <c r="UD297" s="559"/>
      <c r="UE297" s="559"/>
      <c r="UF297" s="559"/>
      <c r="UG297" s="559"/>
      <c r="UH297" s="559"/>
      <c r="UI297" s="559"/>
      <c r="UJ297" s="559"/>
      <c r="UK297" s="559"/>
      <c r="UL297" s="559"/>
      <c r="UM297" s="559"/>
      <c r="UN297" s="559"/>
      <c r="UO297" s="559"/>
      <c r="UP297" s="559"/>
      <c r="UQ297" s="559"/>
      <c r="UR297" s="559"/>
      <c r="US297" s="559"/>
      <c r="UT297" s="559"/>
      <c r="UU297" s="559"/>
      <c r="UV297" s="559"/>
      <c r="UW297" s="559"/>
      <c r="UX297" s="559"/>
      <c r="UY297" s="559"/>
      <c r="UZ297" s="559"/>
      <c r="VA297" s="559"/>
      <c r="VB297" s="559"/>
      <c r="VC297" s="559"/>
      <c r="VD297" s="559"/>
      <c r="VE297" s="559"/>
      <c r="VF297" s="559"/>
      <c r="VG297" s="559"/>
      <c r="VH297" s="559"/>
      <c r="VI297" s="559"/>
      <c r="VJ297" s="559"/>
      <c r="VK297" s="559"/>
      <c r="VL297" s="559"/>
      <c r="VM297" s="559"/>
      <c r="VN297" s="559"/>
      <c r="VO297" s="559"/>
      <c r="VP297" s="559"/>
      <c r="VQ297" s="559"/>
      <c r="VR297" s="559"/>
      <c r="VS297" s="559"/>
      <c r="VT297" s="559"/>
      <c r="VU297" s="559"/>
      <c r="VV297" s="559"/>
      <c r="VW297" s="559"/>
      <c r="VX297" s="559"/>
      <c r="VY297" s="559"/>
      <c r="VZ297" s="559"/>
      <c r="WA297" s="559"/>
      <c r="WB297" s="559"/>
      <c r="WC297" s="559"/>
      <c r="WD297" s="559"/>
      <c r="WE297" s="559"/>
      <c r="WF297" s="559"/>
      <c r="WG297" s="559"/>
      <c r="WH297" s="559"/>
      <c r="WI297" s="559"/>
      <c r="WJ297" s="559"/>
      <c r="WK297" s="559"/>
      <c r="WL297" s="559"/>
      <c r="WM297" s="559"/>
      <c r="WN297" s="559"/>
      <c r="WO297" s="559"/>
      <c r="WP297" s="559"/>
      <c r="WQ297" s="559"/>
      <c r="WR297" s="559"/>
      <c r="WS297" s="559"/>
      <c r="WT297" s="559"/>
      <c r="WU297" s="559"/>
      <c r="WV297" s="559"/>
      <c r="WW297" s="559"/>
      <c r="WX297" s="559"/>
      <c r="WY297" s="559"/>
      <c r="WZ297" s="559"/>
      <c r="XA297" s="559"/>
      <c r="XB297" s="559"/>
      <c r="XC297" s="559"/>
      <c r="XD297" s="559"/>
      <c r="XE297" s="559"/>
      <c r="XF297" s="559"/>
      <c r="XG297" s="559"/>
      <c r="XH297" s="559"/>
      <c r="XI297" s="559"/>
      <c r="XJ297" s="559"/>
      <c r="XK297" s="559"/>
      <c r="XL297" s="559"/>
      <c r="XM297" s="559"/>
      <c r="XN297" s="559"/>
      <c r="XO297" s="559"/>
      <c r="XP297" s="559"/>
      <c r="XQ297" s="559"/>
      <c r="XR297" s="559"/>
      <c r="XS297" s="559"/>
      <c r="XT297" s="559"/>
      <c r="XU297" s="559"/>
      <c r="XV297" s="559"/>
      <c r="XW297" s="559"/>
      <c r="XX297" s="559"/>
      <c r="XY297" s="559"/>
      <c r="XZ297" s="559"/>
      <c r="YA297" s="559"/>
      <c r="YB297" s="559"/>
      <c r="YC297" s="559"/>
      <c r="YD297" s="559"/>
      <c r="YE297" s="559"/>
      <c r="YF297" s="559"/>
      <c r="YG297" s="559"/>
      <c r="YH297" s="559"/>
      <c r="YI297" s="559"/>
      <c r="YJ297" s="559"/>
      <c r="YK297" s="559"/>
      <c r="YL297" s="559"/>
      <c r="YM297" s="559"/>
      <c r="YN297" s="559"/>
      <c r="YO297" s="559"/>
      <c r="YP297" s="559"/>
      <c r="YQ297" s="559"/>
      <c r="YR297" s="559"/>
      <c r="YS297" s="559"/>
      <c r="YT297" s="559"/>
      <c r="YU297" s="559"/>
      <c r="YV297" s="559"/>
      <c r="YW297" s="559"/>
      <c r="YX297" s="559"/>
      <c r="YY297" s="559"/>
      <c r="YZ297" s="559"/>
      <c r="ZA297" s="559"/>
      <c r="ZB297" s="559"/>
      <c r="ZC297" s="559"/>
      <c r="ZD297" s="559"/>
      <c r="ZE297" s="559"/>
      <c r="ZF297" s="559"/>
      <c r="ZG297" s="559"/>
      <c r="ZH297" s="559"/>
      <c r="ZI297" s="559"/>
      <c r="ZJ297" s="559"/>
      <c r="ZK297" s="559"/>
      <c r="ZL297" s="559"/>
      <c r="ZM297" s="559"/>
      <c r="ZN297" s="559"/>
      <c r="ZO297" s="559"/>
      <c r="ZP297" s="559"/>
      <c r="ZQ297" s="559"/>
      <c r="ZR297" s="559"/>
      <c r="ZS297" s="559"/>
      <c r="ZT297" s="559"/>
      <c r="ZU297" s="559"/>
      <c r="ZV297" s="559"/>
      <c r="ZW297" s="559"/>
      <c r="ZX297" s="559"/>
      <c r="ZY297" s="559"/>
      <c r="ZZ297" s="559"/>
      <c r="AAA297" s="559"/>
      <c r="AAB297" s="559"/>
      <c r="AAC297" s="559"/>
      <c r="AAD297" s="559"/>
      <c r="AAE297" s="559"/>
      <c r="AAF297" s="559"/>
      <c r="AAG297" s="559"/>
      <c r="AAH297" s="559"/>
      <c r="AAI297" s="559"/>
      <c r="AAJ297" s="559"/>
      <c r="AAK297" s="559"/>
      <c r="AAL297" s="559"/>
      <c r="AAM297" s="559"/>
      <c r="AAN297" s="559"/>
      <c r="AAO297" s="559"/>
      <c r="AAP297" s="559"/>
      <c r="AAQ297" s="559"/>
      <c r="AAR297" s="559"/>
      <c r="AAS297" s="559"/>
      <c r="AAT297" s="559"/>
      <c r="AAU297" s="559"/>
      <c r="AAV297" s="559"/>
      <c r="AAW297" s="559"/>
      <c r="AAX297" s="559"/>
      <c r="AAY297" s="559"/>
      <c r="AAZ297" s="559"/>
      <c r="ABA297" s="559"/>
      <c r="ABB297" s="559"/>
      <c r="ABC297" s="559"/>
      <c r="ABD297" s="559"/>
      <c r="ABE297" s="559"/>
      <c r="ABF297" s="559"/>
      <c r="ABG297" s="559"/>
      <c r="ABH297" s="559"/>
      <c r="ABI297" s="559"/>
      <c r="ABJ297" s="559"/>
      <c r="ABK297" s="559"/>
      <c r="ABL297" s="559"/>
      <c r="ABM297" s="559"/>
      <c r="ABN297" s="559"/>
      <c r="ABO297" s="559"/>
      <c r="ABP297" s="559"/>
      <c r="ABQ297" s="559"/>
      <c r="ABR297" s="559"/>
      <c r="ABS297" s="559"/>
      <c r="ABT297" s="559"/>
      <c r="ABU297" s="559"/>
      <c r="ABV297" s="559"/>
      <c r="ABW297" s="559"/>
      <c r="ABX297" s="559"/>
      <c r="ABY297" s="559"/>
      <c r="ABZ297" s="559"/>
      <c r="ACA297" s="559"/>
      <c r="ACB297" s="559"/>
      <c r="ACC297" s="559"/>
      <c r="ACD297" s="559"/>
      <c r="ACE297" s="559"/>
      <c r="ACF297" s="559"/>
      <c r="ACG297" s="559"/>
      <c r="ACH297" s="559"/>
      <c r="ACI297" s="559"/>
      <c r="ACJ297" s="559"/>
      <c r="ACK297" s="559"/>
      <c r="ACL297" s="559"/>
      <c r="ACM297" s="559"/>
      <c r="ACN297" s="559"/>
      <c r="ACO297" s="559"/>
      <c r="ACP297" s="559"/>
      <c r="ACQ297" s="559"/>
      <c r="ACR297" s="559"/>
      <c r="ACS297" s="559"/>
      <c r="ACT297" s="559"/>
      <c r="ACU297" s="559"/>
      <c r="ACV297" s="559"/>
      <c r="ACW297" s="559"/>
      <c r="ACX297" s="559"/>
      <c r="ACY297" s="559"/>
      <c r="ACZ297" s="559"/>
      <c r="ADA297" s="559"/>
      <c r="ADB297" s="559"/>
      <c r="ADC297" s="559"/>
      <c r="ADD297" s="559"/>
      <c r="ADE297" s="559"/>
      <c r="ADF297" s="559"/>
      <c r="ADG297" s="559"/>
      <c r="ADH297" s="559"/>
      <c r="ADI297" s="559"/>
      <c r="ADJ297" s="559"/>
      <c r="ADK297" s="559"/>
      <c r="ADL297" s="559"/>
      <c r="ADM297" s="559"/>
      <c r="ADN297" s="559"/>
      <c r="ADO297" s="559"/>
      <c r="ADP297" s="559"/>
      <c r="ADQ297" s="559"/>
      <c r="ADR297" s="559"/>
      <c r="ADS297" s="559"/>
      <c r="ADT297" s="559"/>
      <c r="ADU297" s="559"/>
      <c r="ADV297" s="559"/>
      <c r="ADW297" s="559"/>
      <c r="ADX297" s="559"/>
      <c r="ADY297" s="559"/>
      <c r="ADZ297" s="559"/>
      <c r="AEA297" s="559"/>
      <c r="AEB297" s="559"/>
      <c r="AEC297" s="559"/>
      <c r="AED297" s="559"/>
      <c r="AEE297" s="559"/>
      <c r="AEF297" s="559"/>
      <c r="AEG297" s="559"/>
      <c r="AEH297" s="559"/>
      <c r="AEI297" s="559"/>
      <c r="AEJ297" s="559"/>
      <c r="AEK297" s="559"/>
      <c r="AEL297" s="559"/>
      <c r="AEM297" s="559"/>
      <c r="AEN297" s="559"/>
      <c r="AEO297" s="559"/>
      <c r="AEP297" s="559"/>
      <c r="AEQ297" s="559"/>
      <c r="AER297" s="559"/>
      <c r="AES297" s="559"/>
      <c r="AET297" s="559"/>
      <c r="AEU297" s="559"/>
      <c r="AEV297" s="559"/>
      <c r="AEW297" s="559"/>
      <c r="AEX297" s="559"/>
      <c r="AEY297" s="559"/>
      <c r="AEZ297" s="559"/>
      <c r="AFA297" s="559"/>
      <c r="AFB297" s="559"/>
      <c r="AFC297" s="559"/>
      <c r="AFD297" s="559"/>
      <c r="AFE297" s="559"/>
      <c r="AFF297" s="559"/>
      <c r="AFG297" s="559"/>
      <c r="AFH297" s="559"/>
      <c r="AFI297" s="559"/>
      <c r="AFJ297" s="559"/>
      <c r="AFK297" s="559"/>
      <c r="AFL297" s="559"/>
      <c r="AFM297" s="559"/>
      <c r="AFN297" s="559"/>
      <c r="AFO297" s="559"/>
      <c r="AFP297" s="559"/>
      <c r="AFQ297" s="559"/>
      <c r="AFR297" s="559"/>
      <c r="AFS297" s="559"/>
      <c r="AFT297" s="559"/>
      <c r="AFU297" s="559"/>
      <c r="AFV297" s="559"/>
      <c r="AFW297" s="559"/>
      <c r="AFX297" s="559"/>
      <c r="AFY297" s="559"/>
      <c r="AFZ297" s="559"/>
      <c r="AGA297" s="559"/>
      <c r="AGB297" s="559"/>
      <c r="AGC297" s="559"/>
      <c r="AGD297" s="559"/>
      <c r="AGE297" s="559"/>
      <c r="AGF297" s="559"/>
      <c r="AGG297" s="559"/>
      <c r="AGH297" s="559"/>
      <c r="AGI297" s="559"/>
      <c r="AGJ297" s="559"/>
      <c r="AGK297" s="559"/>
      <c r="AGL297" s="559"/>
      <c r="AGM297" s="559"/>
      <c r="AGN297" s="559"/>
      <c r="AGO297" s="559"/>
      <c r="AGP297" s="559"/>
      <c r="AGQ297" s="559"/>
      <c r="AGR297" s="559"/>
      <c r="AGS297" s="559"/>
      <c r="AGT297" s="559"/>
      <c r="AGU297" s="559"/>
      <c r="AGV297" s="559"/>
      <c r="AGW297" s="559"/>
      <c r="AGX297" s="559"/>
      <c r="AGY297" s="559"/>
      <c r="AGZ297" s="559"/>
      <c r="AHA297" s="559"/>
      <c r="AHB297" s="559"/>
      <c r="AHC297" s="559"/>
      <c r="AHD297" s="559"/>
      <c r="AHE297" s="559"/>
      <c r="AHF297" s="559"/>
      <c r="AHG297" s="559"/>
      <c r="AHH297" s="559"/>
      <c r="AHI297" s="559"/>
      <c r="AHJ297" s="559"/>
      <c r="AHK297" s="559"/>
      <c r="AHL297" s="559"/>
      <c r="AHM297" s="559"/>
      <c r="AHN297" s="559"/>
      <c r="AHO297" s="559"/>
      <c r="AHP297" s="559"/>
      <c r="AHQ297" s="559"/>
      <c r="AHR297" s="559"/>
      <c r="AHS297" s="559"/>
      <c r="AHT297" s="559"/>
      <c r="AHU297" s="559"/>
      <c r="AHV297" s="559"/>
      <c r="AHW297" s="559"/>
      <c r="AHX297" s="559"/>
      <c r="AHY297" s="559"/>
      <c r="AHZ297" s="559"/>
      <c r="AIA297" s="559"/>
      <c r="AIB297" s="559"/>
      <c r="AIC297" s="559"/>
      <c r="AID297" s="559"/>
      <c r="AIE297" s="559"/>
      <c r="AIF297" s="559"/>
      <c r="AIG297" s="559"/>
      <c r="AIH297" s="559"/>
      <c r="AII297" s="559"/>
      <c r="AIJ297" s="559"/>
      <c r="AIK297" s="559"/>
      <c r="AIL297" s="559"/>
      <c r="AIM297" s="559"/>
      <c r="AIN297" s="559"/>
      <c r="AIO297" s="559"/>
      <c r="AIP297" s="559"/>
      <c r="AIQ297" s="559"/>
      <c r="AIR297" s="559"/>
      <c r="AIS297" s="559"/>
      <c r="AIT297" s="559"/>
      <c r="AIU297" s="559"/>
      <c r="AIV297" s="559"/>
      <c r="AIW297" s="559"/>
      <c r="AIX297" s="559"/>
      <c r="AIY297" s="559"/>
      <c r="AIZ297" s="559"/>
      <c r="AJA297" s="559"/>
      <c r="AJB297" s="559"/>
      <c r="AJC297" s="559"/>
      <c r="AJD297" s="559"/>
      <c r="AJE297" s="559"/>
      <c r="AJF297" s="559"/>
      <c r="AJG297" s="559"/>
      <c r="AJH297" s="559"/>
      <c r="AJI297" s="559"/>
      <c r="AJJ297" s="559"/>
      <c r="AJK297" s="559"/>
      <c r="AJL297" s="559"/>
      <c r="AJM297" s="559"/>
      <c r="AJN297" s="559"/>
      <c r="AJO297" s="559"/>
      <c r="AJP297" s="559"/>
      <c r="AJQ297" s="559"/>
      <c r="AJR297" s="559"/>
      <c r="AJS297" s="559"/>
      <c r="AJT297" s="559"/>
      <c r="AJU297" s="559"/>
      <c r="AJV297" s="559"/>
      <c r="AJW297" s="559"/>
      <c r="AJX297" s="559"/>
      <c r="AJY297" s="559"/>
      <c r="AJZ297" s="559"/>
      <c r="AKA297" s="559"/>
      <c r="AKB297" s="559"/>
      <c r="AKC297" s="559"/>
      <c r="AKD297" s="559"/>
      <c r="AKE297" s="559"/>
      <c r="AKF297" s="559"/>
      <c r="AKG297" s="559"/>
      <c r="AKH297" s="559"/>
      <c r="AKI297" s="559"/>
      <c r="AKJ297" s="559"/>
      <c r="AKK297" s="559"/>
      <c r="AKL297" s="559"/>
      <c r="AKM297" s="559"/>
      <c r="AKN297" s="559"/>
      <c r="AKO297" s="559"/>
      <c r="AKP297" s="559"/>
      <c r="AKQ297" s="559"/>
      <c r="AKR297" s="559"/>
      <c r="AKS297" s="559"/>
      <c r="AKT297" s="559"/>
      <c r="AKU297" s="559"/>
      <c r="AKV297" s="559"/>
      <c r="AKW297" s="559"/>
      <c r="AKX297" s="559"/>
      <c r="AKY297" s="559"/>
      <c r="AKZ297" s="559"/>
      <c r="ALA297" s="559"/>
      <c r="ALB297" s="559"/>
      <c r="ALC297" s="559"/>
      <c r="ALD297" s="559"/>
      <c r="ALE297" s="559"/>
      <c r="ALF297" s="559"/>
      <c r="ALG297" s="559"/>
      <c r="ALH297" s="559"/>
      <c r="ALI297" s="559"/>
      <c r="ALJ297" s="559"/>
      <c r="ALK297" s="559"/>
      <c r="ALL297" s="559"/>
      <c r="ALM297" s="559"/>
      <c r="ALN297" s="559"/>
      <c r="ALO297" s="559"/>
      <c r="ALP297" s="559"/>
      <c r="ALQ297" s="559"/>
      <c r="ALR297" s="559"/>
      <c r="ALS297" s="559"/>
      <c r="ALT297" s="559"/>
      <c r="ALU297" s="559"/>
      <c r="ALV297" s="559"/>
      <c r="ALW297" s="559"/>
      <c r="ALX297" s="559"/>
      <c r="ALY297" s="559"/>
      <c r="ALZ297" s="559"/>
      <c r="AMA297" s="559"/>
      <c r="AMB297" s="559"/>
      <c r="AMC297" s="559"/>
      <c r="AMD297" s="559"/>
      <c r="AME297" s="559"/>
      <c r="AMF297" s="559"/>
      <c r="AMG297" s="559"/>
      <c r="AMH297" s="559"/>
      <c r="AMI297" s="559"/>
      <c r="AMJ297" s="559"/>
    </row>
    <row r="298" spans="1:1024" x14ac:dyDescent="0.25">
      <c r="A298" s="444" t="s">
        <v>1014</v>
      </c>
      <c r="B298" s="257">
        <v>298</v>
      </c>
      <c r="C298" s="258" t="s">
        <v>24445</v>
      </c>
      <c r="D298" s="445" t="s">
        <v>1015</v>
      </c>
      <c r="E298" s="286"/>
      <c r="F298" s="278">
        <v>4</v>
      </c>
      <c r="G298" s="280"/>
      <c r="H298" s="280"/>
      <c r="I298" s="492" t="s">
        <v>750</v>
      </c>
      <c r="J298" s="292"/>
      <c r="K298" s="293"/>
      <c r="L298" s="293"/>
      <c r="M298" s="293"/>
      <c r="N298" s="293"/>
      <c r="O298" s="293"/>
      <c r="P298" s="293"/>
      <c r="Q298" s="293"/>
      <c r="R298" s="293"/>
      <c r="S298" s="293"/>
      <c r="T298" s="293"/>
      <c r="U298" s="293"/>
      <c r="V298" s="293"/>
      <c r="W298" s="283">
        <f t="shared" si="133"/>
        <v>100</v>
      </c>
      <c r="X298" s="283">
        <f t="shared" si="125"/>
        <v>100</v>
      </c>
      <c r="Y298" s="283">
        <f t="shared" si="132"/>
        <v>100</v>
      </c>
      <c r="Z298" s="283">
        <f t="shared" si="134"/>
        <v>100</v>
      </c>
      <c r="AA298" s="283">
        <f t="shared" si="135"/>
        <v>100</v>
      </c>
      <c r="AB298" s="287">
        <f t="shared" si="136"/>
        <v>100</v>
      </c>
      <c r="AC298" s="287">
        <f t="shared" si="137"/>
        <v>100</v>
      </c>
      <c r="AD298" s="287">
        <f t="shared" si="138"/>
        <v>100</v>
      </c>
      <c r="AE298" s="284">
        <f t="shared" si="131"/>
        <v>100</v>
      </c>
      <c r="AF298" s="284">
        <f t="shared" si="123"/>
        <v>100</v>
      </c>
      <c r="AG298" s="268">
        <f t="shared" si="127"/>
        <v>100</v>
      </c>
      <c r="AH298" s="268">
        <f t="shared" si="128"/>
        <v>100</v>
      </c>
      <c r="AI298" s="268">
        <f t="shared" si="129"/>
        <v>100</v>
      </c>
      <c r="AJ298" s="268">
        <f t="shared" si="130"/>
        <v>100</v>
      </c>
      <c r="AK298" s="501" t="s">
        <v>750</v>
      </c>
      <c r="AL298" s="286"/>
      <c r="AM298" s="357">
        <v>2</v>
      </c>
      <c r="AN298" s="511"/>
      <c r="AO298" s="357"/>
      <c r="AP298" s="357"/>
      <c r="AQ298" s="286"/>
      <c r="AR298" s="382" t="s">
        <v>24446</v>
      </c>
      <c r="AS298" s="382"/>
      <c r="AT298" s="286"/>
      <c r="AU298" s="286"/>
      <c r="AV298" s="559"/>
      <c r="AW298" s="559"/>
      <c r="AX298" s="559"/>
      <c r="AY298" s="559"/>
      <c r="AZ298" s="559"/>
      <c r="BA298" s="559"/>
      <c r="BB298" s="559"/>
      <c r="BC298" s="559"/>
      <c r="BD298" s="559"/>
      <c r="BE298" s="559"/>
      <c r="BF298" s="559"/>
      <c r="BG298" s="559"/>
      <c r="BH298" s="559"/>
      <c r="BI298" s="559"/>
      <c r="BJ298" s="559"/>
      <c r="BK298" s="559"/>
      <c r="BL298" s="559"/>
      <c r="BM298" s="559"/>
      <c r="BN298" s="559"/>
      <c r="BO298" s="559"/>
      <c r="BP298" s="559"/>
      <c r="BQ298" s="559"/>
      <c r="BR298" s="559"/>
      <c r="BS298" s="559"/>
      <c r="BT298" s="559"/>
      <c r="BU298" s="559"/>
      <c r="BV298" s="559"/>
      <c r="BW298" s="559"/>
      <c r="BX298" s="559"/>
      <c r="BY298" s="559"/>
      <c r="BZ298" s="559"/>
      <c r="CA298" s="559"/>
      <c r="CB298" s="559"/>
      <c r="CC298" s="559"/>
      <c r="CD298" s="559"/>
      <c r="CE298" s="559"/>
      <c r="CF298" s="559"/>
      <c r="CG298" s="559"/>
      <c r="CH298" s="559"/>
      <c r="CI298" s="559"/>
      <c r="CJ298" s="559"/>
      <c r="CK298" s="559"/>
      <c r="CL298" s="559"/>
      <c r="CM298" s="559"/>
      <c r="CN298" s="559"/>
      <c r="CO298" s="559"/>
      <c r="CP298" s="559"/>
      <c r="CQ298" s="559"/>
      <c r="CR298" s="559"/>
      <c r="CS298" s="559"/>
      <c r="CT298" s="559"/>
      <c r="CU298" s="559"/>
      <c r="CV298" s="559"/>
      <c r="CW298" s="559"/>
      <c r="CX298" s="559"/>
      <c r="CY298" s="559"/>
      <c r="CZ298" s="559"/>
      <c r="DA298" s="559"/>
      <c r="DB298" s="559"/>
      <c r="DC298" s="559"/>
      <c r="DD298" s="559"/>
      <c r="DE298" s="559"/>
      <c r="DF298" s="559"/>
      <c r="DG298" s="559"/>
      <c r="DH298" s="559"/>
      <c r="DI298" s="559"/>
      <c r="DJ298" s="559"/>
      <c r="DK298" s="559"/>
      <c r="DL298" s="559"/>
      <c r="DM298" s="559"/>
      <c r="DN298" s="559"/>
      <c r="DO298" s="559"/>
      <c r="DP298" s="559"/>
      <c r="DQ298" s="559"/>
      <c r="DR298" s="559"/>
      <c r="DS298" s="559"/>
      <c r="DT298" s="559"/>
      <c r="DU298" s="559"/>
      <c r="DV298" s="559"/>
      <c r="DW298" s="559"/>
      <c r="DX298" s="559"/>
      <c r="DY298" s="559"/>
      <c r="DZ298" s="559"/>
      <c r="EA298" s="559"/>
      <c r="EB298" s="559"/>
      <c r="EC298" s="559"/>
      <c r="ED298" s="559"/>
      <c r="EE298" s="559"/>
      <c r="EF298" s="559"/>
      <c r="EG298" s="559"/>
      <c r="EH298" s="559"/>
      <c r="EI298" s="559"/>
      <c r="EJ298" s="559"/>
      <c r="EK298" s="559"/>
      <c r="EL298" s="559"/>
      <c r="EM298" s="559"/>
      <c r="EN298" s="559"/>
      <c r="EO298" s="559"/>
      <c r="EP298" s="559"/>
      <c r="EQ298" s="559"/>
      <c r="ER298" s="559"/>
      <c r="ES298" s="559"/>
      <c r="ET298" s="559"/>
      <c r="EU298" s="559"/>
      <c r="EV298" s="559"/>
      <c r="EW298" s="559"/>
      <c r="EX298" s="559"/>
      <c r="EY298" s="559"/>
      <c r="EZ298" s="559"/>
      <c r="FA298" s="559"/>
      <c r="FB298" s="559"/>
      <c r="FC298" s="559"/>
      <c r="FD298" s="559"/>
      <c r="FE298" s="559"/>
      <c r="FF298" s="559"/>
      <c r="FG298" s="559"/>
      <c r="FH298" s="559"/>
      <c r="FI298" s="559"/>
      <c r="FJ298" s="559"/>
      <c r="FK298" s="559"/>
      <c r="FL298" s="559"/>
      <c r="FM298" s="559"/>
      <c r="FN298" s="559"/>
      <c r="FO298" s="559"/>
      <c r="FP298" s="559"/>
      <c r="FQ298" s="559"/>
      <c r="FR298" s="559"/>
      <c r="FS298" s="559"/>
      <c r="FT298" s="559"/>
      <c r="FU298" s="559"/>
      <c r="FV298" s="559"/>
      <c r="FW298" s="559"/>
      <c r="FX298" s="559"/>
      <c r="FY298" s="559"/>
      <c r="FZ298" s="559"/>
      <c r="GA298" s="559"/>
      <c r="GB298" s="559"/>
      <c r="GC298" s="559"/>
      <c r="GD298" s="559"/>
      <c r="GE298" s="559"/>
      <c r="GF298" s="559"/>
      <c r="GG298" s="559"/>
      <c r="GH298" s="559"/>
      <c r="GI298" s="559"/>
      <c r="GJ298" s="559"/>
      <c r="GK298" s="559"/>
      <c r="GL298" s="559"/>
      <c r="GM298" s="559"/>
      <c r="GN298" s="559"/>
      <c r="GO298" s="559"/>
      <c r="GP298" s="559"/>
      <c r="GQ298" s="559"/>
      <c r="GR298" s="559"/>
      <c r="GS298" s="559"/>
      <c r="GT298" s="559"/>
      <c r="GU298" s="559"/>
      <c r="GV298" s="559"/>
      <c r="GW298" s="559"/>
      <c r="GX298" s="559"/>
      <c r="GY298" s="559"/>
      <c r="GZ298" s="559"/>
      <c r="HA298" s="559"/>
      <c r="HB298" s="559"/>
      <c r="HC298" s="559"/>
      <c r="HD298" s="559"/>
      <c r="HE298" s="559"/>
      <c r="HF298" s="559"/>
      <c r="HG298" s="559"/>
      <c r="HH298" s="559"/>
      <c r="HI298" s="559"/>
      <c r="HJ298" s="559"/>
      <c r="HK298" s="559"/>
      <c r="HL298" s="559"/>
      <c r="HM298" s="559"/>
      <c r="HN298" s="559"/>
      <c r="HO298" s="559"/>
      <c r="HP298" s="559"/>
      <c r="HQ298" s="559"/>
      <c r="HR298" s="559"/>
      <c r="HS298" s="559"/>
      <c r="HT298" s="559"/>
      <c r="HU298" s="559"/>
      <c r="HV298" s="559"/>
      <c r="HW298" s="559"/>
      <c r="HX298" s="559"/>
      <c r="HY298" s="559"/>
      <c r="HZ298" s="559"/>
      <c r="IA298" s="559"/>
      <c r="IB298" s="559"/>
      <c r="IC298" s="559"/>
      <c r="ID298" s="559"/>
      <c r="IE298" s="559"/>
      <c r="IF298" s="559"/>
      <c r="IG298" s="559"/>
      <c r="IH298" s="559"/>
      <c r="II298" s="559"/>
      <c r="IJ298" s="559"/>
      <c r="IK298" s="559"/>
      <c r="IL298" s="559"/>
      <c r="IM298" s="559"/>
      <c r="IN298" s="559"/>
      <c r="IO298" s="559"/>
      <c r="IP298" s="559"/>
      <c r="IQ298" s="559"/>
      <c r="IR298" s="559"/>
      <c r="IS298" s="559"/>
      <c r="IT298" s="559"/>
      <c r="IU298" s="559"/>
      <c r="IV298" s="559"/>
      <c r="IW298" s="559"/>
      <c r="IX298" s="559"/>
      <c r="IY298" s="559"/>
      <c r="IZ298" s="559"/>
      <c r="JA298" s="559"/>
      <c r="JB298" s="559"/>
      <c r="JC298" s="559"/>
      <c r="JD298" s="559"/>
      <c r="JE298" s="559"/>
      <c r="JF298" s="559"/>
      <c r="JG298" s="559"/>
      <c r="JH298" s="559"/>
      <c r="JI298" s="559"/>
      <c r="JJ298" s="559"/>
      <c r="JK298" s="559"/>
      <c r="JL298" s="559"/>
      <c r="JM298" s="559"/>
      <c r="JN298" s="559"/>
      <c r="JO298" s="559"/>
      <c r="JP298" s="559"/>
      <c r="JQ298" s="559"/>
      <c r="JR298" s="559"/>
      <c r="JS298" s="559"/>
      <c r="JT298" s="559"/>
      <c r="JU298" s="559"/>
      <c r="JV298" s="559"/>
      <c r="JW298" s="559"/>
      <c r="JX298" s="559"/>
      <c r="JY298" s="559"/>
      <c r="JZ298" s="559"/>
      <c r="KA298" s="559"/>
      <c r="KB298" s="559"/>
      <c r="KC298" s="559"/>
      <c r="KD298" s="559"/>
      <c r="KE298" s="559"/>
      <c r="KF298" s="559"/>
      <c r="KG298" s="559"/>
      <c r="KH298" s="559"/>
      <c r="KI298" s="559"/>
      <c r="KJ298" s="559"/>
      <c r="KK298" s="559"/>
      <c r="KL298" s="559"/>
      <c r="KM298" s="559"/>
      <c r="KN298" s="559"/>
      <c r="KO298" s="559"/>
      <c r="KP298" s="559"/>
      <c r="KQ298" s="559"/>
      <c r="KR298" s="559"/>
      <c r="KS298" s="559"/>
      <c r="KT298" s="559"/>
      <c r="KU298" s="559"/>
      <c r="KV298" s="559"/>
      <c r="KW298" s="559"/>
      <c r="KX298" s="559"/>
      <c r="KY298" s="559"/>
      <c r="KZ298" s="559"/>
      <c r="LA298" s="559"/>
      <c r="LB298" s="559"/>
      <c r="LC298" s="559"/>
      <c r="LD298" s="559"/>
      <c r="LE298" s="559"/>
      <c r="LF298" s="559"/>
      <c r="LG298" s="559"/>
      <c r="LH298" s="559"/>
      <c r="LI298" s="559"/>
      <c r="LJ298" s="559"/>
      <c r="LK298" s="559"/>
      <c r="LL298" s="559"/>
      <c r="LM298" s="559"/>
      <c r="LN298" s="559"/>
      <c r="LO298" s="559"/>
      <c r="LP298" s="559"/>
      <c r="LQ298" s="559"/>
      <c r="LR298" s="559"/>
      <c r="LS298" s="559"/>
      <c r="LT298" s="559"/>
      <c r="LU298" s="559"/>
      <c r="LV298" s="559"/>
      <c r="LW298" s="559"/>
      <c r="LX298" s="559"/>
      <c r="LY298" s="559"/>
      <c r="LZ298" s="559"/>
      <c r="MA298" s="559"/>
      <c r="MB298" s="559"/>
      <c r="MC298" s="559"/>
      <c r="MD298" s="559"/>
      <c r="ME298" s="559"/>
      <c r="MF298" s="559"/>
      <c r="MG298" s="559"/>
      <c r="MH298" s="559"/>
      <c r="MI298" s="559"/>
      <c r="MJ298" s="559"/>
      <c r="MK298" s="559"/>
      <c r="ML298" s="559"/>
      <c r="MM298" s="559"/>
      <c r="MN298" s="559"/>
      <c r="MO298" s="559"/>
      <c r="MP298" s="559"/>
      <c r="MQ298" s="559"/>
      <c r="MR298" s="559"/>
      <c r="MS298" s="559"/>
      <c r="MT298" s="559"/>
      <c r="MU298" s="559"/>
      <c r="MV298" s="559"/>
      <c r="MW298" s="559"/>
      <c r="MX298" s="559"/>
      <c r="MY298" s="559"/>
      <c r="MZ298" s="559"/>
      <c r="NA298" s="559"/>
      <c r="NB298" s="559"/>
      <c r="NC298" s="559"/>
      <c r="ND298" s="559"/>
      <c r="NE298" s="559"/>
      <c r="NF298" s="559"/>
      <c r="NG298" s="559"/>
      <c r="NH298" s="559"/>
      <c r="NI298" s="559"/>
      <c r="NJ298" s="559"/>
      <c r="NK298" s="559"/>
      <c r="NL298" s="559"/>
      <c r="NM298" s="559"/>
      <c r="NN298" s="559"/>
      <c r="NO298" s="559"/>
      <c r="NP298" s="559"/>
      <c r="NQ298" s="559"/>
      <c r="NR298" s="559"/>
      <c r="NS298" s="559"/>
      <c r="NT298" s="559"/>
      <c r="NU298" s="559"/>
      <c r="NV298" s="559"/>
      <c r="NW298" s="559"/>
      <c r="NX298" s="559"/>
      <c r="NY298" s="559"/>
      <c r="NZ298" s="559"/>
      <c r="OA298" s="559"/>
      <c r="OB298" s="559"/>
      <c r="OC298" s="559"/>
      <c r="OD298" s="559"/>
      <c r="OE298" s="559"/>
      <c r="OF298" s="559"/>
      <c r="OG298" s="559"/>
      <c r="OH298" s="559"/>
      <c r="OI298" s="559"/>
      <c r="OJ298" s="559"/>
      <c r="OK298" s="559"/>
      <c r="OL298" s="559"/>
      <c r="OM298" s="559"/>
      <c r="ON298" s="559"/>
      <c r="OO298" s="559"/>
      <c r="OP298" s="559"/>
      <c r="OQ298" s="559"/>
      <c r="OR298" s="559"/>
      <c r="OS298" s="559"/>
      <c r="OT298" s="559"/>
      <c r="OU298" s="559"/>
      <c r="OV298" s="559"/>
      <c r="OW298" s="559"/>
      <c r="OX298" s="559"/>
      <c r="OY298" s="559"/>
      <c r="OZ298" s="559"/>
      <c r="PA298" s="559"/>
      <c r="PB298" s="559"/>
      <c r="PC298" s="559"/>
      <c r="PD298" s="559"/>
      <c r="PE298" s="559"/>
      <c r="PF298" s="559"/>
      <c r="PG298" s="559"/>
      <c r="PH298" s="559"/>
      <c r="PI298" s="559"/>
      <c r="PJ298" s="559"/>
      <c r="PK298" s="559"/>
      <c r="PL298" s="559"/>
      <c r="PM298" s="559"/>
      <c r="PN298" s="559"/>
      <c r="PO298" s="559"/>
      <c r="PP298" s="559"/>
      <c r="PQ298" s="559"/>
      <c r="PR298" s="559"/>
      <c r="PS298" s="559"/>
      <c r="PT298" s="559"/>
      <c r="PU298" s="559"/>
      <c r="PV298" s="559"/>
      <c r="PW298" s="559"/>
      <c r="PX298" s="559"/>
      <c r="PY298" s="559"/>
      <c r="PZ298" s="559"/>
      <c r="QA298" s="559"/>
      <c r="QB298" s="559"/>
      <c r="QC298" s="559"/>
      <c r="QD298" s="559"/>
      <c r="QE298" s="559"/>
      <c r="QF298" s="559"/>
      <c r="QG298" s="559"/>
      <c r="QH298" s="559"/>
      <c r="QI298" s="559"/>
      <c r="QJ298" s="559"/>
      <c r="QK298" s="559"/>
      <c r="QL298" s="559"/>
      <c r="QM298" s="559"/>
      <c r="QN298" s="559"/>
      <c r="QO298" s="559"/>
      <c r="QP298" s="559"/>
      <c r="QQ298" s="559"/>
      <c r="QR298" s="559"/>
      <c r="QS298" s="559"/>
      <c r="QT298" s="559"/>
      <c r="QU298" s="559"/>
      <c r="QV298" s="559"/>
      <c r="QW298" s="559"/>
      <c r="QX298" s="559"/>
      <c r="QY298" s="559"/>
      <c r="QZ298" s="559"/>
      <c r="RA298" s="559"/>
      <c r="RB298" s="559"/>
      <c r="RC298" s="559"/>
      <c r="RD298" s="559"/>
      <c r="RE298" s="559"/>
      <c r="RF298" s="559"/>
      <c r="RG298" s="559"/>
      <c r="RH298" s="559"/>
      <c r="RI298" s="559"/>
      <c r="RJ298" s="559"/>
      <c r="RK298" s="559"/>
      <c r="RL298" s="559"/>
      <c r="RM298" s="559"/>
      <c r="RN298" s="559"/>
      <c r="RO298" s="559"/>
      <c r="RP298" s="559"/>
      <c r="RQ298" s="559"/>
      <c r="RR298" s="559"/>
      <c r="RS298" s="559"/>
      <c r="RT298" s="559"/>
      <c r="RU298" s="559"/>
      <c r="RV298" s="559"/>
      <c r="RW298" s="559"/>
      <c r="RX298" s="559"/>
      <c r="RY298" s="559"/>
      <c r="RZ298" s="559"/>
      <c r="SA298" s="559"/>
      <c r="SB298" s="559"/>
      <c r="SC298" s="559"/>
      <c r="SD298" s="559"/>
      <c r="SE298" s="559"/>
      <c r="SF298" s="559"/>
      <c r="SG298" s="559"/>
      <c r="SH298" s="559"/>
      <c r="SI298" s="559"/>
      <c r="SJ298" s="559"/>
      <c r="SK298" s="559"/>
      <c r="SL298" s="559"/>
      <c r="SM298" s="559"/>
      <c r="SN298" s="559"/>
      <c r="SO298" s="559"/>
      <c r="SP298" s="559"/>
      <c r="SQ298" s="559"/>
      <c r="SR298" s="559"/>
      <c r="SS298" s="559"/>
      <c r="ST298" s="559"/>
      <c r="SU298" s="559"/>
      <c r="SV298" s="559"/>
      <c r="SW298" s="559"/>
      <c r="SX298" s="559"/>
      <c r="SY298" s="559"/>
      <c r="SZ298" s="559"/>
      <c r="TA298" s="559"/>
      <c r="TB298" s="559"/>
      <c r="TC298" s="559"/>
      <c r="TD298" s="559"/>
      <c r="TE298" s="559"/>
      <c r="TF298" s="559"/>
      <c r="TG298" s="559"/>
      <c r="TH298" s="559"/>
      <c r="TI298" s="559"/>
      <c r="TJ298" s="559"/>
      <c r="TK298" s="559"/>
      <c r="TL298" s="559"/>
      <c r="TM298" s="559"/>
      <c r="TN298" s="559"/>
      <c r="TO298" s="559"/>
      <c r="TP298" s="559"/>
      <c r="TQ298" s="559"/>
      <c r="TR298" s="559"/>
      <c r="TS298" s="559"/>
      <c r="TT298" s="559"/>
      <c r="TU298" s="559"/>
      <c r="TV298" s="559"/>
      <c r="TW298" s="559"/>
      <c r="TX298" s="559"/>
      <c r="TY298" s="559"/>
      <c r="TZ298" s="559"/>
      <c r="UA298" s="559"/>
      <c r="UB298" s="559"/>
      <c r="UC298" s="559"/>
      <c r="UD298" s="559"/>
      <c r="UE298" s="559"/>
      <c r="UF298" s="559"/>
      <c r="UG298" s="559"/>
      <c r="UH298" s="559"/>
      <c r="UI298" s="559"/>
      <c r="UJ298" s="559"/>
      <c r="UK298" s="559"/>
      <c r="UL298" s="559"/>
      <c r="UM298" s="559"/>
      <c r="UN298" s="559"/>
      <c r="UO298" s="559"/>
      <c r="UP298" s="559"/>
      <c r="UQ298" s="559"/>
      <c r="UR298" s="559"/>
      <c r="US298" s="559"/>
      <c r="UT298" s="559"/>
      <c r="UU298" s="559"/>
      <c r="UV298" s="559"/>
      <c r="UW298" s="559"/>
      <c r="UX298" s="559"/>
      <c r="UY298" s="559"/>
      <c r="UZ298" s="559"/>
      <c r="VA298" s="559"/>
      <c r="VB298" s="559"/>
      <c r="VC298" s="559"/>
      <c r="VD298" s="559"/>
      <c r="VE298" s="559"/>
      <c r="VF298" s="559"/>
      <c r="VG298" s="559"/>
      <c r="VH298" s="559"/>
      <c r="VI298" s="559"/>
      <c r="VJ298" s="559"/>
      <c r="VK298" s="559"/>
      <c r="VL298" s="559"/>
      <c r="VM298" s="559"/>
      <c r="VN298" s="559"/>
      <c r="VO298" s="559"/>
      <c r="VP298" s="559"/>
      <c r="VQ298" s="559"/>
      <c r="VR298" s="559"/>
      <c r="VS298" s="559"/>
      <c r="VT298" s="559"/>
      <c r="VU298" s="559"/>
      <c r="VV298" s="559"/>
      <c r="VW298" s="559"/>
      <c r="VX298" s="559"/>
      <c r="VY298" s="559"/>
      <c r="VZ298" s="559"/>
      <c r="WA298" s="559"/>
      <c r="WB298" s="559"/>
      <c r="WC298" s="559"/>
      <c r="WD298" s="559"/>
      <c r="WE298" s="559"/>
      <c r="WF298" s="559"/>
      <c r="WG298" s="559"/>
      <c r="WH298" s="559"/>
      <c r="WI298" s="559"/>
      <c r="WJ298" s="559"/>
      <c r="WK298" s="559"/>
      <c r="WL298" s="559"/>
      <c r="WM298" s="559"/>
      <c r="WN298" s="559"/>
      <c r="WO298" s="559"/>
      <c r="WP298" s="559"/>
      <c r="WQ298" s="559"/>
      <c r="WR298" s="559"/>
      <c r="WS298" s="559"/>
      <c r="WT298" s="559"/>
      <c r="WU298" s="559"/>
      <c r="WV298" s="559"/>
      <c r="WW298" s="559"/>
      <c r="WX298" s="559"/>
      <c r="WY298" s="559"/>
      <c r="WZ298" s="559"/>
      <c r="XA298" s="559"/>
      <c r="XB298" s="559"/>
      <c r="XC298" s="559"/>
      <c r="XD298" s="559"/>
      <c r="XE298" s="559"/>
      <c r="XF298" s="559"/>
      <c r="XG298" s="559"/>
      <c r="XH298" s="559"/>
      <c r="XI298" s="559"/>
      <c r="XJ298" s="559"/>
      <c r="XK298" s="559"/>
      <c r="XL298" s="559"/>
      <c r="XM298" s="559"/>
      <c r="XN298" s="559"/>
      <c r="XO298" s="559"/>
      <c r="XP298" s="559"/>
      <c r="XQ298" s="559"/>
      <c r="XR298" s="559"/>
      <c r="XS298" s="559"/>
      <c r="XT298" s="559"/>
      <c r="XU298" s="559"/>
      <c r="XV298" s="559"/>
      <c r="XW298" s="559"/>
      <c r="XX298" s="559"/>
      <c r="XY298" s="559"/>
      <c r="XZ298" s="559"/>
      <c r="YA298" s="559"/>
      <c r="YB298" s="559"/>
      <c r="YC298" s="559"/>
      <c r="YD298" s="559"/>
      <c r="YE298" s="559"/>
      <c r="YF298" s="559"/>
      <c r="YG298" s="559"/>
      <c r="YH298" s="559"/>
      <c r="YI298" s="559"/>
      <c r="YJ298" s="559"/>
      <c r="YK298" s="559"/>
      <c r="YL298" s="559"/>
      <c r="YM298" s="559"/>
      <c r="YN298" s="559"/>
      <c r="YO298" s="559"/>
      <c r="YP298" s="559"/>
      <c r="YQ298" s="559"/>
      <c r="YR298" s="559"/>
      <c r="YS298" s="559"/>
      <c r="YT298" s="559"/>
      <c r="YU298" s="559"/>
      <c r="YV298" s="559"/>
      <c r="YW298" s="559"/>
      <c r="YX298" s="559"/>
      <c r="YY298" s="559"/>
      <c r="YZ298" s="559"/>
      <c r="ZA298" s="559"/>
      <c r="ZB298" s="559"/>
      <c r="ZC298" s="559"/>
      <c r="ZD298" s="559"/>
      <c r="ZE298" s="559"/>
      <c r="ZF298" s="559"/>
      <c r="ZG298" s="559"/>
      <c r="ZH298" s="559"/>
      <c r="ZI298" s="559"/>
      <c r="ZJ298" s="559"/>
      <c r="ZK298" s="559"/>
      <c r="ZL298" s="559"/>
      <c r="ZM298" s="559"/>
      <c r="ZN298" s="559"/>
      <c r="ZO298" s="559"/>
      <c r="ZP298" s="559"/>
      <c r="ZQ298" s="559"/>
      <c r="ZR298" s="559"/>
      <c r="ZS298" s="559"/>
      <c r="ZT298" s="559"/>
      <c r="ZU298" s="559"/>
      <c r="ZV298" s="559"/>
      <c r="ZW298" s="559"/>
      <c r="ZX298" s="559"/>
      <c r="ZY298" s="559"/>
      <c r="ZZ298" s="559"/>
      <c r="AAA298" s="559"/>
      <c r="AAB298" s="559"/>
      <c r="AAC298" s="559"/>
      <c r="AAD298" s="559"/>
      <c r="AAE298" s="559"/>
      <c r="AAF298" s="559"/>
      <c r="AAG298" s="559"/>
      <c r="AAH298" s="559"/>
      <c r="AAI298" s="559"/>
      <c r="AAJ298" s="559"/>
      <c r="AAK298" s="559"/>
      <c r="AAL298" s="559"/>
      <c r="AAM298" s="559"/>
      <c r="AAN298" s="559"/>
      <c r="AAO298" s="559"/>
      <c r="AAP298" s="559"/>
      <c r="AAQ298" s="559"/>
      <c r="AAR298" s="559"/>
      <c r="AAS298" s="559"/>
      <c r="AAT298" s="559"/>
      <c r="AAU298" s="559"/>
      <c r="AAV298" s="559"/>
      <c r="AAW298" s="559"/>
      <c r="AAX298" s="559"/>
      <c r="AAY298" s="559"/>
      <c r="AAZ298" s="559"/>
      <c r="ABA298" s="559"/>
      <c r="ABB298" s="559"/>
      <c r="ABC298" s="559"/>
      <c r="ABD298" s="559"/>
      <c r="ABE298" s="559"/>
      <c r="ABF298" s="559"/>
      <c r="ABG298" s="559"/>
      <c r="ABH298" s="559"/>
      <c r="ABI298" s="559"/>
      <c r="ABJ298" s="559"/>
      <c r="ABK298" s="559"/>
      <c r="ABL298" s="559"/>
      <c r="ABM298" s="559"/>
      <c r="ABN298" s="559"/>
      <c r="ABO298" s="559"/>
      <c r="ABP298" s="559"/>
      <c r="ABQ298" s="559"/>
      <c r="ABR298" s="559"/>
      <c r="ABS298" s="559"/>
      <c r="ABT298" s="559"/>
      <c r="ABU298" s="559"/>
      <c r="ABV298" s="559"/>
      <c r="ABW298" s="559"/>
      <c r="ABX298" s="559"/>
      <c r="ABY298" s="559"/>
      <c r="ABZ298" s="559"/>
      <c r="ACA298" s="559"/>
      <c r="ACB298" s="559"/>
      <c r="ACC298" s="559"/>
      <c r="ACD298" s="559"/>
      <c r="ACE298" s="559"/>
      <c r="ACF298" s="559"/>
      <c r="ACG298" s="559"/>
      <c r="ACH298" s="559"/>
      <c r="ACI298" s="559"/>
      <c r="ACJ298" s="559"/>
      <c r="ACK298" s="559"/>
      <c r="ACL298" s="559"/>
      <c r="ACM298" s="559"/>
      <c r="ACN298" s="559"/>
      <c r="ACO298" s="559"/>
      <c r="ACP298" s="559"/>
      <c r="ACQ298" s="559"/>
      <c r="ACR298" s="559"/>
      <c r="ACS298" s="559"/>
      <c r="ACT298" s="559"/>
      <c r="ACU298" s="559"/>
      <c r="ACV298" s="559"/>
      <c r="ACW298" s="559"/>
      <c r="ACX298" s="559"/>
      <c r="ACY298" s="559"/>
      <c r="ACZ298" s="559"/>
      <c r="ADA298" s="559"/>
      <c r="ADB298" s="559"/>
      <c r="ADC298" s="559"/>
      <c r="ADD298" s="559"/>
      <c r="ADE298" s="559"/>
      <c r="ADF298" s="559"/>
      <c r="ADG298" s="559"/>
      <c r="ADH298" s="559"/>
      <c r="ADI298" s="559"/>
      <c r="ADJ298" s="559"/>
      <c r="ADK298" s="559"/>
      <c r="ADL298" s="559"/>
      <c r="ADM298" s="559"/>
      <c r="ADN298" s="559"/>
      <c r="ADO298" s="559"/>
      <c r="ADP298" s="559"/>
      <c r="ADQ298" s="559"/>
      <c r="ADR298" s="559"/>
      <c r="ADS298" s="559"/>
      <c r="ADT298" s="559"/>
      <c r="ADU298" s="559"/>
      <c r="ADV298" s="559"/>
      <c r="ADW298" s="559"/>
      <c r="ADX298" s="559"/>
      <c r="ADY298" s="559"/>
      <c r="ADZ298" s="559"/>
      <c r="AEA298" s="559"/>
      <c r="AEB298" s="559"/>
      <c r="AEC298" s="559"/>
      <c r="AED298" s="559"/>
      <c r="AEE298" s="559"/>
      <c r="AEF298" s="559"/>
      <c r="AEG298" s="559"/>
      <c r="AEH298" s="559"/>
      <c r="AEI298" s="559"/>
      <c r="AEJ298" s="559"/>
      <c r="AEK298" s="559"/>
      <c r="AEL298" s="559"/>
      <c r="AEM298" s="559"/>
      <c r="AEN298" s="559"/>
      <c r="AEO298" s="559"/>
      <c r="AEP298" s="559"/>
      <c r="AEQ298" s="559"/>
      <c r="AER298" s="559"/>
      <c r="AES298" s="559"/>
      <c r="AET298" s="559"/>
      <c r="AEU298" s="559"/>
      <c r="AEV298" s="559"/>
      <c r="AEW298" s="559"/>
      <c r="AEX298" s="559"/>
      <c r="AEY298" s="559"/>
      <c r="AEZ298" s="559"/>
      <c r="AFA298" s="559"/>
      <c r="AFB298" s="559"/>
      <c r="AFC298" s="559"/>
      <c r="AFD298" s="559"/>
      <c r="AFE298" s="559"/>
      <c r="AFF298" s="559"/>
      <c r="AFG298" s="559"/>
      <c r="AFH298" s="559"/>
      <c r="AFI298" s="559"/>
      <c r="AFJ298" s="559"/>
      <c r="AFK298" s="559"/>
      <c r="AFL298" s="559"/>
      <c r="AFM298" s="559"/>
      <c r="AFN298" s="559"/>
      <c r="AFO298" s="559"/>
      <c r="AFP298" s="559"/>
      <c r="AFQ298" s="559"/>
      <c r="AFR298" s="559"/>
      <c r="AFS298" s="559"/>
      <c r="AFT298" s="559"/>
      <c r="AFU298" s="559"/>
      <c r="AFV298" s="559"/>
      <c r="AFW298" s="559"/>
      <c r="AFX298" s="559"/>
      <c r="AFY298" s="559"/>
      <c r="AFZ298" s="559"/>
      <c r="AGA298" s="559"/>
      <c r="AGB298" s="559"/>
      <c r="AGC298" s="559"/>
      <c r="AGD298" s="559"/>
      <c r="AGE298" s="559"/>
      <c r="AGF298" s="559"/>
      <c r="AGG298" s="559"/>
      <c r="AGH298" s="559"/>
      <c r="AGI298" s="559"/>
      <c r="AGJ298" s="559"/>
      <c r="AGK298" s="559"/>
      <c r="AGL298" s="559"/>
      <c r="AGM298" s="559"/>
      <c r="AGN298" s="559"/>
      <c r="AGO298" s="559"/>
      <c r="AGP298" s="559"/>
      <c r="AGQ298" s="559"/>
      <c r="AGR298" s="559"/>
      <c r="AGS298" s="559"/>
      <c r="AGT298" s="559"/>
      <c r="AGU298" s="559"/>
      <c r="AGV298" s="559"/>
      <c r="AGW298" s="559"/>
      <c r="AGX298" s="559"/>
      <c r="AGY298" s="559"/>
      <c r="AGZ298" s="559"/>
      <c r="AHA298" s="559"/>
      <c r="AHB298" s="559"/>
      <c r="AHC298" s="559"/>
      <c r="AHD298" s="559"/>
      <c r="AHE298" s="559"/>
      <c r="AHF298" s="559"/>
      <c r="AHG298" s="559"/>
      <c r="AHH298" s="559"/>
      <c r="AHI298" s="559"/>
      <c r="AHJ298" s="559"/>
      <c r="AHK298" s="559"/>
      <c r="AHL298" s="559"/>
      <c r="AHM298" s="559"/>
      <c r="AHN298" s="559"/>
      <c r="AHO298" s="559"/>
      <c r="AHP298" s="559"/>
      <c r="AHQ298" s="559"/>
      <c r="AHR298" s="559"/>
      <c r="AHS298" s="559"/>
      <c r="AHT298" s="559"/>
      <c r="AHU298" s="559"/>
      <c r="AHV298" s="559"/>
      <c r="AHW298" s="559"/>
      <c r="AHX298" s="559"/>
      <c r="AHY298" s="559"/>
      <c r="AHZ298" s="559"/>
      <c r="AIA298" s="559"/>
      <c r="AIB298" s="559"/>
      <c r="AIC298" s="559"/>
      <c r="AID298" s="559"/>
      <c r="AIE298" s="559"/>
      <c r="AIF298" s="559"/>
      <c r="AIG298" s="559"/>
      <c r="AIH298" s="559"/>
      <c r="AII298" s="559"/>
      <c r="AIJ298" s="559"/>
      <c r="AIK298" s="559"/>
      <c r="AIL298" s="559"/>
      <c r="AIM298" s="559"/>
      <c r="AIN298" s="559"/>
      <c r="AIO298" s="559"/>
      <c r="AIP298" s="559"/>
      <c r="AIQ298" s="559"/>
      <c r="AIR298" s="559"/>
      <c r="AIS298" s="559"/>
      <c r="AIT298" s="559"/>
      <c r="AIU298" s="559"/>
      <c r="AIV298" s="559"/>
      <c r="AIW298" s="559"/>
      <c r="AIX298" s="559"/>
      <c r="AIY298" s="559"/>
      <c r="AIZ298" s="559"/>
      <c r="AJA298" s="559"/>
      <c r="AJB298" s="559"/>
      <c r="AJC298" s="559"/>
      <c r="AJD298" s="559"/>
      <c r="AJE298" s="559"/>
      <c r="AJF298" s="559"/>
      <c r="AJG298" s="559"/>
      <c r="AJH298" s="559"/>
      <c r="AJI298" s="559"/>
      <c r="AJJ298" s="559"/>
      <c r="AJK298" s="559"/>
      <c r="AJL298" s="559"/>
      <c r="AJM298" s="559"/>
      <c r="AJN298" s="559"/>
      <c r="AJO298" s="559"/>
      <c r="AJP298" s="559"/>
      <c r="AJQ298" s="559"/>
      <c r="AJR298" s="559"/>
      <c r="AJS298" s="559"/>
      <c r="AJT298" s="559"/>
      <c r="AJU298" s="559"/>
      <c r="AJV298" s="559"/>
      <c r="AJW298" s="559"/>
      <c r="AJX298" s="559"/>
      <c r="AJY298" s="559"/>
      <c r="AJZ298" s="559"/>
      <c r="AKA298" s="559"/>
      <c r="AKB298" s="559"/>
      <c r="AKC298" s="559"/>
      <c r="AKD298" s="559"/>
      <c r="AKE298" s="559"/>
      <c r="AKF298" s="559"/>
      <c r="AKG298" s="559"/>
      <c r="AKH298" s="559"/>
      <c r="AKI298" s="559"/>
      <c r="AKJ298" s="559"/>
      <c r="AKK298" s="559"/>
      <c r="AKL298" s="559"/>
      <c r="AKM298" s="559"/>
      <c r="AKN298" s="559"/>
      <c r="AKO298" s="559"/>
      <c r="AKP298" s="559"/>
      <c r="AKQ298" s="559"/>
      <c r="AKR298" s="559"/>
      <c r="AKS298" s="559"/>
      <c r="AKT298" s="559"/>
      <c r="AKU298" s="559"/>
      <c r="AKV298" s="559"/>
      <c r="AKW298" s="559"/>
      <c r="AKX298" s="559"/>
      <c r="AKY298" s="559"/>
      <c r="AKZ298" s="559"/>
      <c r="ALA298" s="559"/>
      <c r="ALB298" s="559"/>
      <c r="ALC298" s="559"/>
      <c r="ALD298" s="559"/>
      <c r="ALE298" s="559"/>
      <c r="ALF298" s="559"/>
      <c r="ALG298" s="559"/>
      <c r="ALH298" s="559"/>
      <c r="ALI298" s="559"/>
      <c r="ALJ298" s="559"/>
      <c r="ALK298" s="559"/>
      <c r="ALL298" s="559"/>
      <c r="ALM298" s="559"/>
      <c r="ALN298" s="559"/>
      <c r="ALO298" s="559"/>
      <c r="ALP298" s="559"/>
      <c r="ALQ298" s="559"/>
      <c r="ALR298" s="559"/>
      <c r="ALS298" s="559"/>
      <c r="ALT298" s="559"/>
      <c r="ALU298" s="559"/>
      <c r="ALV298" s="559"/>
      <c r="ALW298" s="559"/>
      <c r="ALX298" s="559"/>
      <c r="ALY298" s="559"/>
      <c r="ALZ298" s="559"/>
      <c r="AMA298" s="559"/>
      <c r="AMB298" s="559"/>
      <c r="AMC298" s="559"/>
      <c r="AMD298" s="559"/>
      <c r="AME298" s="559"/>
      <c r="AMF298" s="559"/>
      <c r="AMG298" s="559"/>
      <c r="AMH298" s="559"/>
      <c r="AMI298" s="559"/>
      <c r="AMJ298" s="559"/>
    </row>
    <row r="299" spans="1:1024" x14ac:dyDescent="0.25">
      <c r="A299" s="372" t="s">
        <v>1016</v>
      </c>
      <c r="B299" s="257">
        <v>299</v>
      </c>
      <c r="C299" s="258" t="s">
        <v>24447</v>
      </c>
      <c r="D299" s="290" t="s">
        <v>1017</v>
      </c>
      <c r="E299" s="286"/>
      <c r="F299" s="291"/>
      <c r="G299" s="280"/>
      <c r="H299" s="280"/>
      <c r="I299" s="492" t="s">
        <v>750</v>
      </c>
      <c r="J299" s="292"/>
      <c r="K299" s="293"/>
      <c r="L299" s="293"/>
      <c r="M299" s="293"/>
      <c r="N299" s="293"/>
      <c r="O299" s="293"/>
      <c r="P299" s="293"/>
      <c r="Q299" s="293"/>
      <c r="R299" s="293"/>
      <c r="S299" s="293"/>
      <c r="T299" s="293"/>
      <c r="U299" s="293"/>
      <c r="V299" s="293"/>
      <c r="W299" s="283">
        <f t="shared" si="133"/>
        <v>100</v>
      </c>
      <c r="X299" s="283">
        <f t="shared" si="125"/>
        <v>100</v>
      </c>
      <c r="Y299" s="283">
        <f t="shared" si="132"/>
        <v>100</v>
      </c>
      <c r="Z299" s="283">
        <f t="shared" si="134"/>
        <v>100</v>
      </c>
      <c r="AA299" s="283">
        <f t="shared" si="135"/>
        <v>100</v>
      </c>
      <c r="AB299" s="287">
        <f t="shared" si="136"/>
        <v>100</v>
      </c>
      <c r="AC299" s="287">
        <f t="shared" si="137"/>
        <v>100</v>
      </c>
      <c r="AD299" s="287">
        <f t="shared" si="138"/>
        <v>100</v>
      </c>
      <c r="AE299" s="284">
        <f t="shared" si="131"/>
        <v>100</v>
      </c>
      <c r="AF299" s="284">
        <f t="shared" si="123"/>
        <v>100</v>
      </c>
      <c r="AG299" s="268">
        <f t="shared" ref="AG299:AG330" si="139">IF(OR(OR(EXACT(J299,"1A"),EXACT(J299,"1B"),EXACT(J299,"1C")),K299=1),1,IF(K299=2,10,100))</f>
        <v>100</v>
      </c>
      <c r="AH299" s="268">
        <f t="shared" ref="AH299:AH330" si="140">IF(OR(EXACT(J299,"1A"),EXACT(J299,"1B"),EXACT(J299,"1C")),1,IF(J299=2,10,100))</f>
        <v>100</v>
      </c>
      <c r="AI299" s="268">
        <f t="shared" ref="AI299:AI330" si="141">IF(OR(EXACT(J299,"1A"),EXACT(J299,"1B"),EXACT(J299,"1C"),K299=1),3,100)</f>
        <v>100</v>
      </c>
      <c r="AJ299" s="268">
        <f t="shared" ref="AJ299:AJ330" si="142">IF(OR(EXACT(J299,"1A"),EXACT(J299,"1B"),EXACT(J299,"1C")),5,100)</f>
        <v>100</v>
      </c>
      <c r="AK299" s="501" t="s">
        <v>750</v>
      </c>
      <c r="AL299" s="286"/>
      <c r="AM299" s="357">
        <v>2</v>
      </c>
      <c r="AN299" s="511"/>
      <c r="AO299" s="357"/>
      <c r="AP299" s="357"/>
      <c r="AQ299" s="286"/>
      <c r="AR299" s="382" t="s">
        <v>24448</v>
      </c>
      <c r="AS299" s="382"/>
      <c r="AT299" s="286"/>
      <c r="AU299" s="286"/>
      <c r="AV299" s="559"/>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c r="BR299" s="170"/>
      <c r="BS299" s="170"/>
      <c r="BT299" s="170"/>
      <c r="BU299" s="170"/>
      <c r="BV299" s="170"/>
      <c r="BW299" s="170"/>
      <c r="BX299" s="170"/>
      <c r="BY299" s="170"/>
      <c r="BZ299" s="170"/>
      <c r="CA299" s="170"/>
      <c r="CB299" s="170"/>
      <c r="CC299" s="170"/>
      <c r="CD299" s="170"/>
      <c r="CE299" s="170"/>
      <c r="CF299" s="170"/>
      <c r="CG299" s="170"/>
      <c r="CH299" s="170"/>
      <c r="CI299" s="170"/>
      <c r="CJ299" s="170"/>
      <c r="CK299" s="170"/>
      <c r="CL299" s="170"/>
      <c r="CM299" s="170"/>
      <c r="CN299" s="170"/>
      <c r="CO299" s="170"/>
      <c r="CP299" s="170"/>
      <c r="CQ299" s="170"/>
      <c r="CR299" s="170"/>
      <c r="CS299" s="170"/>
      <c r="CT299" s="170"/>
      <c r="CU299" s="170"/>
      <c r="CV299" s="170"/>
      <c r="CW299" s="170"/>
      <c r="CX299" s="170"/>
      <c r="CY299" s="170"/>
      <c r="CZ299" s="170"/>
      <c r="DA299" s="170"/>
      <c r="DB299" s="170"/>
      <c r="DC299" s="170"/>
      <c r="DD299" s="170"/>
      <c r="DE299" s="170"/>
      <c r="DF299" s="170"/>
      <c r="DG299" s="170"/>
      <c r="DH299" s="170"/>
      <c r="DI299" s="170"/>
      <c r="DJ299" s="170"/>
      <c r="DK299" s="170"/>
      <c r="DL299" s="170"/>
      <c r="DM299" s="170"/>
      <c r="DN299" s="170"/>
      <c r="DO299" s="170"/>
      <c r="DP299" s="170"/>
      <c r="DQ299" s="170"/>
      <c r="DR299" s="170"/>
      <c r="DS299" s="170"/>
      <c r="DT299" s="170"/>
      <c r="DU299" s="170"/>
      <c r="DV299" s="170"/>
      <c r="DW299" s="170"/>
      <c r="DX299" s="170"/>
      <c r="DY299" s="170"/>
      <c r="DZ299" s="170"/>
      <c r="EA299" s="170"/>
      <c r="EB299" s="170"/>
      <c r="EC299" s="170"/>
      <c r="ED299" s="170"/>
      <c r="EE299" s="170"/>
      <c r="EF299" s="170"/>
      <c r="EG299" s="170"/>
      <c r="EH299" s="170"/>
      <c r="EI299" s="170"/>
      <c r="EJ299" s="170"/>
      <c r="EK299" s="170"/>
      <c r="EL299" s="170"/>
      <c r="EM299" s="170"/>
      <c r="EN299" s="170"/>
      <c r="EO299" s="170"/>
      <c r="EP299" s="170"/>
      <c r="EQ299" s="170"/>
      <c r="ER299" s="170"/>
      <c r="ES299" s="170"/>
      <c r="ET299" s="170"/>
      <c r="EU299" s="170"/>
      <c r="EV299" s="170"/>
      <c r="EW299" s="170"/>
      <c r="EX299" s="170"/>
      <c r="EY299" s="170"/>
      <c r="EZ299" s="170"/>
      <c r="FA299" s="170"/>
      <c r="FB299" s="170"/>
      <c r="FC299" s="170"/>
      <c r="FD299" s="170"/>
      <c r="FE299" s="170"/>
      <c r="FF299" s="170"/>
      <c r="FG299" s="170"/>
      <c r="FH299" s="170"/>
      <c r="FI299" s="170"/>
      <c r="FJ299" s="170"/>
      <c r="FK299" s="170"/>
      <c r="FL299" s="170"/>
      <c r="FM299" s="170"/>
      <c r="FN299" s="170"/>
      <c r="FO299" s="170"/>
      <c r="FP299" s="170"/>
      <c r="FQ299" s="170"/>
      <c r="FR299" s="170"/>
      <c r="FS299" s="170"/>
      <c r="FT299" s="170"/>
      <c r="FU299" s="170"/>
      <c r="FV299" s="170"/>
      <c r="FW299" s="170"/>
      <c r="FX299" s="170"/>
      <c r="FY299" s="170"/>
      <c r="FZ299" s="170"/>
      <c r="GA299" s="170"/>
      <c r="GB299" s="170"/>
      <c r="GC299" s="170"/>
      <c r="GD299" s="170"/>
      <c r="GE299" s="170"/>
      <c r="GF299" s="170"/>
      <c r="GG299" s="170"/>
      <c r="GH299" s="170"/>
      <c r="GI299" s="170"/>
      <c r="GJ299" s="170"/>
      <c r="GK299" s="170"/>
      <c r="GL299" s="170"/>
      <c r="GM299" s="170"/>
      <c r="GN299" s="170"/>
      <c r="GO299" s="170"/>
      <c r="GP299" s="170"/>
      <c r="GQ299" s="170"/>
      <c r="GR299" s="170"/>
      <c r="GS299" s="170"/>
      <c r="GT299" s="170"/>
      <c r="GU299" s="170"/>
      <c r="GV299" s="170"/>
      <c r="GW299" s="170"/>
      <c r="GX299" s="170"/>
      <c r="GY299" s="170"/>
      <c r="GZ299" s="170"/>
      <c r="HA299" s="170"/>
      <c r="HB299" s="170"/>
      <c r="HC299" s="170"/>
      <c r="HD299" s="170"/>
      <c r="HE299" s="170"/>
      <c r="HF299" s="170"/>
      <c r="HG299" s="170"/>
      <c r="HH299" s="170"/>
      <c r="HI299" s="170"/>
      <c r="HJ299" s="170"/>
      <c r="HK299" s="170"/>
      <c r="HL299" s="170"/>
      <c r="HM299" s="170"/>
      <c r="HN299" s="170"/>
      <c r="HO299" s="170"/>
      <c r="HP299" s="170"/>
      <c r="HQ299" s="170"/>
      <c r="HR299" s="170"/>
      <c r="HS299" s="170"/>
      <c r="HT299" s="170"/>
      <c r="HU299" s="170"/>
      <c r="HV299" s="170"/>
      <c r="HW299" s="170"/>
      <c r="HX299" s="170"/>
      <c r="HY299" s="170"/>
      <c r="HZ299" s="170"/>
      <c r="IA299" s="170"/>
      <c r="IB299" s="170"/>
      <c r="IC299" s="170"/>
      <c r="ID299" s="170"/>
      <c r="IE299" s="170"/>
      <c r="IF299" s="170"/>
      <c r="IG299" s="170"/>
      <c r="IH299" s="170"/>
      <c r="II299" s="170"/>
      <c r="IJ299" s="170"/>
      <c r="IK299" s="170"/>
      <c r="IL299" s="170"/>
      <c r="IM299" s="170"/>
      <c r="IN299" s="170"/>
      <c r="IO299" s="170"/>
      <c r="IP299" s="170"/>
      <c r="IQ299" s="170"/>
      <c r="IR299" s="170"/>
      <c r="IS299" s="170"/>
      <c r="IT299" s="170"/>
      <c r="IU299" s="170"/>
      <c r="IV299" s="170"/>
      <c r="IW299" s="170"/>
      <c r="IX299" s="170"/>
      <c r="IY299" s="170"/>
      <c r="IZ299" s="170"/>
      <c r="JA299" s="170"/>
      <c r="JB299" s="170"/>
      <c r="JC299" s="170"/>
      <c r="JD299" s="170"/>
      <c r="JE299" s="170"/>
      <c r="JF299" s="170"/>
      <c r="JG299" s="170"/>
      <c r="JH299" s="170"/>
      <c r="JI299" s="170"/>
      <c r="JJ299" s="170"/>
      <c r="JK299" s="170"/>
      <c r="JL299" s="170"/>
      <c r="JM299" s="170"/>
      <c r="JN299" s="170"/>
      <c r="JO299" s="170"/>
      <c r="JP299" s="170"/>
      <c r="JQ299" s="170"/>
      <c r="JR299" s="170"/>
      <c r="JS299" s="170"/>
      <c r="JT299" s="170"/>
      <c r="JU299" s="170"/>
      <c r="JV299" s="170"/>
      <c r="JW299" s="170"/>
      <c r="JX299" s="170"/>
      <c r="JY299" s="170"/>
      <c r="JZ299" s="170"/>
      <c r="KA299" s="170"/>
      <c r="KB299" s="170"/>
      <c r="KC299" s="170"/>
      <c r="KD299" s="170"/>
      <c r="KE299" s="170"/>
      <c r="KF299" s="170"/>
      <c r="KG299" s="170"/>
      <c r="KH299" s="170"/>
      <c r="KI299" s="170"/>
      <c r="KJ299" s="170"/>
      <c r="KK299" s="170"/>
      <c r="KL299" s="170"/>
      <c r="KM299" s="170"/>
      <c r="KN299" s="170"/>
      <c r="KO299" s="170"/>
      <c r="KP299" s="170"/>
      <c r="KQ299" s="170"/>
      <c r="KR299" s="170"/>
      <c r="KS299" s="170"/>
      <c r="KT299" s="170"/>
      <c r="KU299" s="170"/>
      <c r="KV299" s="170"/>
      <c r="KW299" s="170"/>
      <c r="KX299" s="170"/>
      <c r="KY299" s="170"/>
      <c r="KZ299" s="170"/>
      <c r="LA299" s="170"/>
      <c r="LB299" s="170"/>
      <c r="LC299" s="170"/>
      <c r="LD299" s="170"/>
      <c r="LE299" s="170"/>
      <c r="LF299" s="170"/>
      <c r="LG299" s="170"/>
      <c r="LH299" s="170"/>
      <c r="LI299" s="170"/>
      <c r="LJ299" s="170"/>
      <c r="LK299" s="170"/>
      <c r="LL299" s="170"/>
      <c r="LM299" s="170"/>
      <c r="LN299" s="170"/>
      <c r="LO299" s="170"/>
      <c r="LP299" s="170"/>
      <c r="LQ299" s="170"/>
      <c r="LR299" s="170"/>
      <c r="LS299" s="170"/>
      <c r="LT299" s="170"/>
      <c r="LU299" s="170"/>
      <c r="LV299" s="170"/>
      <c r="LW299" s="170"/>
      <c r="LX299" s="170"/>
      <c r="LY299" s="170"/>
      <c r="LZ299" s="170"/>
      <c r="MA299" s="170"/>
      <c r="MB299" s="170"/>
      <c r="MC299" s="170"/>
      <c r="MD299" s="170"/>
      <c r="ME299" s="170"/>
      <c r="MF299" s="170"/>
      <c r="MG299" s="170"/>
      <c r="MH299" s="170"/>
      <c r="MI299" s="170"/>
      <c r="MJ299" s="170"/>
      <c r="MK299" s="170"/>
      <c r="ML299" s="170"/>
      <c r="MM299" s="170"/>
      <c r="MN299" s="170"/>
      <c r="MO299" s="170"/>
      <c r="MP299" s="170"/>
      <c r="MQ299" s="170"/>
      <c r="MR299" s="170"/>
      <c r="MS299" s="170"/>
      <c r="MT299" s="170"/>
      <c r="MU299" s="170"/>
      <c r="MV299" s="170"/>
      <c r="MW299" s="170"/>
      <c r="MX299" s="170"/>
      <c r="MY299" s="170"/>
      <c r="MZ299" s="170"/>
      <c r="NA299" s="170"/>
      <c r="NB299" s="170"/>
      <c r="NC299" s="170"/>
      <c r="ND299" s="170"/>
      <c r="NE299" s="170"/>
      <c r="NF299" s="170"/>
      <c r="NG299" s="170"/>
      <c r="NH299" s="170"/>
      <c r="NI299" s="170"/>
      <c r="NJ299" s="170"/>
      <c r="NK299" s="170"/>
      <c r="NL299" s="170"/>
      <c r="NM299" s="170"/>
      <c r="NN299" s="170"/>
      <c r="NO299" s="170"/>
      <c r="NP299" s="170"/>
      <c r="NQ299" s="170"/>
      <c r="NR299" s="170"/>
      <c r="NS299" s="170"/>
      <c r="NT299" s="170"/>
      <c r="NU299" s="170"/>
      <c r="NV299" s="170"/>
      <c r="NW299" s="170"/>
      <c r="NX299" s="170"/>
      <c r="NY299" s="170"/>
      <c r="NZ299" s="170"/>
      <c r="OA299" s="170"/>
      <c r="OB299" s="170"/>
      <c r="OC299" s="170"/>
      <c r="OD299" s="170"/>
      <c r="OE299" s="170"/>
      <c r="OF299" s="170"/>
      <c r="OG299" s="170"/>
      <c r="OH299" s="170"/>
      <c r="OI299" s="170"/>
      <c r="OJ299" s="170"/>
      <c r="OK299" s="170"/>
      <c r="OL299" s="170"/>
      <c r="OM299" s="170"/>
      <c r="ON299" s="170"/>
      <c r="OO299" s="170"/>
      <c r="OP299" s="170"/>
      <c r="OQ299" s="170"/>
      <c r="OR299" s="170"/>
      <c r="OS299" s="170"/>
      <c r="OT299" s="170"/>
      <c r="OU299" s="170"/>
      <c r="OV299" s="170"/>
      <c r="OW299" s="170"/>
      <c r="OX299" s="170"/>
      <c r="OY299" s="170"/>
      <c r="OZ299" s="170"/>
      <c r="PA299" s="170"/>
      <c r="PB299" s="170"/>
      <c r="PC299" s="170"/>
      <c r="PD299" s="170"/>
      <c r="PE299" s="170"/>
      <c r="PF299" s="170"/>
      <c r="PG299" s="170"/>
      <c r="PH299" s="170"/>
      <c r="PI299" s="170"/>
      <c r="PJ299" s="170"/>
      <c r="PK299" s="170"/>
      <c r="PL299" s="170"/>
      <c r="PM299" s="170"/>
      <c r="PN299" s="170"/>
      <c r="PO299" s="170"/>
      <c r="PP299" s="170"/>
      <c r="PQ299" s="170"/>
      <c r="PR299" s="170"/>
      <c r="PS299" s="170"/>
      <c r="PT299" s="170"/>
      <c r="PU299" s="170"/>
      <c r="PV299" s="170"/>
      <c r="PW299" s="170"/>
      <c r="PX299" s="170"/>
      <c r="PY299" s="170"/>
      <c r="PZ299" s="170"/>
      <c r="QA299" s="170"/>
      <c r="QB299" s="170"/>
      <c r="QC299" s="170"/>
      <c r="QD299" s="170"/>
      <c r="QE299" s="170"/>
      <c r="QF299" s="170"/>
      <c r="QG299" s="170"/>
      <c r="QH299" s="170"/>
      <c r="QI299" s="170"/>
      <c r="QJ299" s="170"/>
      <c r="QK299" s="170"/>
      <c r="QL299" s="170"/>
      <c r="QM299" s="170"/>
      <c r="QN299" s="170"/>
      <c r="QO299" s="170"/>
      <c r="QP299" s="170"/>
      <c r="QQ299" s="170"/>
      <c r="QR299" s="170"/>
      <c r="QS299" s="170"/>
      <c r="QT299" s="170"/>
      <c r="QU299" s="170"/>
      <c r="QV299" s="170"/>
      <c r="QW299" s="170"/>
      <c r="QX299" s="170"/>
      <c r="QY299" s="170"/>
      <c r="QZ299" s="170"/>
      <c r="RA299" s="170"/>
      <c r="RB299" s="170"/>
      <c r="RC299" s="170"/>
      <c r="RD299" s="170"/>
      <c r="RE299" s="170"/>
      <c r="RF299" s="170"/>
      <c r="RG299" s="170"/>
      <c r="RH299" s="170"/>
      <c r="RI299" s="170"/>
      <c r="RJ299" s="170"/>
      <c r="RK299" s="170"/>
      <c r="RL299" s="170"/>
      <c r="RM299" s="170"/>
      <c r="RN299" s="170"/>
      <c r="RO299" s="170"/>
      <c r="RP299" s="170"/>
      <c r="RQ299" s="170"/>
      <c r="RR299" s="170"/>
      <c r="RS299" s="170"/>
      <c r="RT299" s="170"/>
      <c r="RU299" s="170"/>
      <c r="RV299" s="170"/>
      <c r="RW299" s="170"/>
      <c r="RX299" s="170"/>
      <c r="RY299" s="170"/>
      <c r="RZ299" s="170"/>
      <c r="SA299" s="170"/>
      <c r="SB299" s="170"/>
      <c r="SC299" s="170"/>
      <c r="SD299" s="170"/>
      <c r="SE299" s="170"/>
      <c r="SF299" s="170"/>
      <c r="SG299" s="170"/>
      <c r="SH299" s="170"/>
      <c r="SI299" s="170"/>
      <c r="SJ299" s="170"/>
      <c r="SK299" s="170"/>
      <c r="SL299" s="170"/>
      <c r="SM299" s="170"/>
      <c r="SN299" s="170"/>
      <c r="SO299" s="170"/>
      <c r="SP299" s="170"/>
      <c r="SQ299" s="170"/>
      <c r="SR299" s="170"/>
      <c r="SS299" s="170"/>
      <c r="ST299" s="170"/>
      <c r="SU299" s="170"/>
      <c r="SV299" s="170"/>
      <c r="SW299" s="170"/>
      <c r="SX299" s="170"/>
      <c r="SY299" s="170"/>
      <c r="SZ299" s="170"/>
      <c r="TA299" s="170"/>
      <c r="TB299" s="170"/>
      <c r="TC299" s="170"/>
      <c r="TD299" s="170"/>
      <c r="TE299" s="170"/>
      <c r="TF299" s="170"/>
      <c r="TG299" s="170"/>
      <c r="TH299" s="170"/>
      <c r="TI299" s="170"/>
      <c r="TJ299" s="170"/>
      <c r="TK299" s="170"/>
      <c r="TL299" s="170"/>
      <c r="TM299" s="170"/>
      <c r="TN299" s="170"/>
      <c r="TO299" s="170"/>
      <c r="TP299" s="170"/>
      <c r="TQ299" s="170"/>
      <c r="TR299" s="170"/>
      <c r="TS299" s="170"/>
      <c r="TT299" s="170"/>
      <c r="TU299" s="170"/>
      <c r="TV299" s="170"/>
      <c r="TW299" s="170"/>
      <c r="TX299" s="170"/>
      <c r="TY299" s="170"/>
      <c r="TZ299" s="170"/>
      <c r="UA299" s="170"/>
      <c r="UB299" s="170"/>
      <c r="UC299" s="170"/>
      <c r="UD299" s="170"/>
      <c r="UE299" s="170"/>
      <c r="UF299" s="170"/>
      <c r="UG299" s="170"/>
      <c r="UH299" s="170"/>
      <c r="UI299" s="170"/>
      <c r="UJ299" s="170"/>
      <c r="UK299" s="170"/>
      <c r="UL299" s="170"/>
      <c r="UM299" s="170"/>
      <c r="UN299" s="170"/>
      <c r="UO299" s="170"/>
      <c r="UP299" s="170"/>
      <c r="UQ299" s="170"/>
      <c r="UR299" s="170"/>
      <c r="US299" s="170"/>
      <c r="UT299" s="170"/>
      <c r="UU299" s="170"/>
      <c r="UV299" s="170"/>
      <c r="UW299" s="170"/>
      <c r="UX299" s="170"/>
      <c r="UY299" s="170"/>
      <c r="UZ299" s="170"/>
      <c r="VA299" s="170"/>
      <c r="VB299" s="170"/>
      <c r="VC299" s="170"/>
      <c r="VD299" s="170"/>
      <c r="VE299" s="170"/>
      <c r="VF299" s="170"/>
      <c r="VG299" s="170"/>
      <c r="VH299" s="170"/>
      <c r="VI299" s="170"/>
      <c r="VJ299" s="170"/>
      <c r="VK299" s="170"/>
      <c r="VL299" s="170"/>
      <c r="VM299" s="170"/>
      <c r="VN299" s="170"/>
      <c r="VO299" s="170"/>
      <c r="VP299" s="170"/>
      <c r="VQ299" s="170"/>
      <c r="VR299" s="170"/>
      <c r="VS299" s="170"/>
      <c r="VT299" s="170"/>
      <c r="VU299" s="170"/>
      <c r="VV299" s="170"/>
      <c r="VW299" s="170"/>
      <c r="VX299" s="170"/>
      <c r="VY299" s="170"/>
      <c r="VZ299" s="170"/>
      <c r="WA299" s="170"/>
      <c r="WB299" s="170"/>
      <c r="WC299" s="170"/>
      <c r="WD299" s="170"/>
      <c r="WE299" s="170"/>
      <c r="WF299" s="170"/>
      <c r="WG299" s="170"/>
      <c r="WH299" s="170"/>
      <c r="WI299" s="170"/>
      <c r="WJ299" s="170"/>
      <c r="WK299" s="170"/>
      <c r="WL299" s="170"/>
      <c r="WM299" s="170"/>
      <c r="WN299" s="170"/>
      <c r="WO299" s="170"/>
      <c r="WP299" s="170"/>
      <c r="WQ299" s="170"/>
      <c r="WR299" s="170"/>
      <c r="WS299" s="170"/>
      <c r="WT299" s="170"/>
      <c r="WU299" s="170"/>
      <c r="WV299" s="170"/>
      <c r="WW299" s="170"/>
      <c r="WX299" s="170"/>
      <c r="WY299" s="170"/>
      <c r="WZ299" s="170"/>
      <c r="XA299" s="170"/>
      <c r="XB299" s="170"/>
      <c r="XC299" s="170"/>
      <c r="XD299" s="170"/>
      <c r="XE299" s="170"/>
      <c r="XF299" s="170"/>
      <c r="XG299" s="170"/>
      <c r="XH299" s="170"/>
      <c r="XI299" s="170"/>
      <c r="XJ299" s="170"/>
      <c r="XK299" s="170"/>
      <c r="XL299" s="170"/>
      <c r="XM299" s="170"/>
      <c r="XN299" s="170"/>
      <c r="XO299" s="170"/>
      <c r="XP299" s="170"/>
      <c r="XQ299" s="170"/>
      <c r="XR299" s="170"/>
      <c r="XS299" s="170"/>
      <c r="XT299" s="170"/>
      <c r="XU299" s="170"/>
      <c r="XV299" s="170"/>
      <c r="XW299" s="170"/>
      <c r="XX299" s="170"/>
      <c r="XY299" s="170"/>
      <c r="XZ299" s="170"/>
      <c r="YA299" s="170"/>
      <c r="YB299" s="170"/>
      <c r="YC299" s="170"/>
      <c r="YD299" s="170"/>
      <c r="YE299" s="170"/>
      <c r="YF299" s="170"/>
      <c r="YG299" s="170"/>
      <c r="YH299" s="170"/>
      <c r="YI299" s="170"/>
      <c r="YJ299" s="170"/>
      <c r="YK299" s="170"/>
      <c r="YL299" s="170"/>
      <c r="YM299" s="170"/>
      <c r="YN299" s="170"/>
      <c r="YO299" s="170"/>
      <c r="YP299" s="170"/>
      <c r="YQ299" s="170"/>
      <c r="YR299" s="170"/>
      <c r="YS299" s="170"/>
      <c r="YT299" s="170"/>
      <c r="YU299" s="170"/>
      <c r="YV299" s="170"/>
      <c r="YW299" s="170"/>
      <c r="YX299" s="170"/>
      <c r="YY299" s="170"/>
      <c r="YZ299" s="170"/>
      <c r="ZA299" s="170"/>
      <c r="ZB299" s="170"/>
      <c r="ZC299" s="170"/>
      <c r="ZD299" s="170"/>
      <c r="ZE299" s="170"/>
      <c r="ZF299" s="170"/>
      <c r="ZG299" s="170"/>
      <c r="ZH299" s="170"/>
      <c r="ZI299" s="170"/>
      <c r="ZJ299" s="170"/>
      <c r="ZK299" s="170"/>
      <c r="ZL299" s="170"/>
      <c r="ZM299" s="170"/>
      <c r="ZN299" s="170"/>
      <c r="ZO299" s="170"/>
      <c r="ZP299" s="170"/>
      <c r="ZQ299" s="170"/>
      <c r="ZR299" s="170"/>
      <c r="ZS299" s="170"/>
      <c r="ZT299" s="170"/>
      <c r="ZU299" s="170"/>
      <c r="ZV299" s="170"/>
      <c r="ZW299" s="170"/>
      <c r="ZX299" s="170"/>
      <c r="ZY299" s="170"/>
      <c r="ZZ299" s="170"/>
      <c r="AAA299" s="170"/>
      <c r="AAB299" s="170"/>
      <c r="AAC299" s="170"/>
      <c r="AAD299" s="170"/>
      <c r="AAE299" s="170"/>
      <c r="AAF299" s="170"/>
      <c r="AAG299" s="170"/>
      <c r="AAH299" s="170"/>
      <c r="AAI299" s="170"/>
      <c r="AAJ299" s="170"/>
      <c r="AAK299" s="170"/>
      <c r="AAL299" s="170"/>
      <c r="AAM299" s="170"/>
      <c r="AAN299" s="170"/>
      <c r="AAO299" s="170"/>
      <c r="AAP299" s="170"/>
      <c r="AAQ299" s="170"/>
      <c r="AAR299" s="170"/>
      <c r="AAS299" s="170"/>
      <c r="AAT299" s="170"/>
      <c r="AAU299" s="170"/>
      <c r="AAV299" s="170"/>
      <c r="AAW299" s="170"/>
      <c r="AAX299" s="170"/>
      <c r="AAY299" s="170"/>
      <c r="AAZ299" s="170"/>
      <c r="ABA299" s="170"/>
      <c r="ABB299" s="170"/>
      <c r="ABC299" s="170"/>
      <c r="ABD299" s="170"/>
      <c r="ABE299" s="170"/>
      <c r="ABF299" s="170"/>
      <c r="ABG299" s="170"/>
      <c r="ABH299" s="170"/>
      <c r="ABI299" s="170"/>
      <c r="ABJ299" s="170"/>
      <c r="ABK299" s="170"/>
      <c r="ABL299" s="170"/>
      <c r="ABM299" s="170"/>
      <c r="ABN299" s="170"/>
      <c r="ABO299" s="170"/>
      <c r="ABP299" s="170"/>
      <c r="ABQ299" s="170"/>
      <c r="ABR299" s="170"/>
      <c r="ABS299" s="170"/>
      <c r="ABT299" s="170"/>
      <c r="ABU299" s="170"/>
      <c r="ABV299" s="170"/>
      <c r="ABW299" s="170"/>
      <c r="ABX299" s="170"/>
      <c r="ABY299" s="170"/>
      <c r="ABZ299" s="170"/>
      <c r="ACA299" s="170"/>
      <c r="ACB299" s="170"/>
      <c r="ACC299" s="170"/>
      <c r="ACD299" s="170"/>
      <c r="ACE299" s="170"/>
      <c r="ACF299" s="170"/>
      <c r="ACG299" s="170"/>
      <c r="ACH299" s="170"/>
      <c r="ACI299" s="170"/>
      <c r="ACJ299" s="170"/>
      <c r="ACK299" s="170"/>
      <c r="ACL299" s="170"/>
      <c r="ACM299" s="170"/>
      <c r="ACN299" s="170"/>
      <c r="ACO299" s="170"/>
      <c r="ACP299" s="170"/>
      <c r="ACQ299" s="170"/>
      <c r="ACR299" s="170"/>
      <c r="ACS299" s="170"/>
      <c r="ACT299" s="170"/>
      <c r="ACU299" s="170"/>
      <c r="ACV299" s="170"/>
      <c r="ACW299" s="170"/>
      <c r="ACX299" s="170"/>
      <c r="ACY299" s="170"/>
      <c r="ACZ299" s="170"/>
      <c r="ADA299" s="170"/>
      <c r="ADB299" s="170"/>
      <c r="ADC299" s="170"/>
      <c r="ADD299" s="170"/>
      <c r="ADE299" s="170"/>
      <c r="ADF299" s="170"/>
      <c r="ADG299" s="170"/>
      <c r="ADH299" s="170"/>
      <c r="ADI299" s="170"/>
      <c r="ADJ299" s="170"/>
      <c r="ADK299" s="170"/>
      <c r="ADL299" s="170"/>
      <c r="ADM299" s="170"/>
      <c r="ADN299" s="170"/>
      <c r="ADO299" s="170"/>
      <c r="ADP299" s="170"/>
      <c r="ADQ299" s="170"/>
      <c r="ADR299" s="170"/>
      <c r="ADS299" s="170"/>
      <c r="ADT299" s="170"/>
      <c r="ADU299" s="170"/>
      <c r="ADV299" s="170"/>
      <c r="ADW299" s="170"/>
      <c r="ADX299" s="170"/>
      <c r="ADY299" s="170"/>
      <c r="ADZ299" s="170"/>
      <c r="AEA299" s="170"/>
      <c r="AEB299" s="170"/>
      <c r="AEC299" s="170"/>
      <c r="AED299" s="170"/>
      <c r="AEE299" s="170"/>
      <c r="AEF299" s="170"/>
      <c r="AEG299" s="170"/>
      <c r="AEH299" s="170"/>
      <c r="AEI299" s="170"/>
      <c r="AEJ299" s="170"/>
      <c r="AEK299" s="170"/>
      <c r="AEL299" s="170"/>
      <c r="AEM299" s="170"/>
      <c r="AEN299" s="170"/>
      <c r="AEO299" s="170"/>
      <c r="AEP299" s="170"/>
      <c r="AEQ299" s="170"/>
      <c r="AER299" s="170"/>
      <c r="AES299" s="170"/>
      <c r="AET299" s="170"/>
      <c r="AEU299" s="170"/>
      <c r="AEV299" s="170"/>
      <c r="AEW299" s="170"/>
      <c r="AEX299" s="170"/>
      <c r="AEY299" s="170"/>
      <c r="AEZ299" s="170"/>
      <c r="AFA299" s="170"/>
      <c r="AFB299" s="170"/>
      <c r="AFC299" s="170"/>
      <c r="AFD299" s="170"/>
      <c r="AFE299" s="170"/>
      <c r="AFF299" s="170"/>
      <c r="AFG299" s="170"/>
      <c r="AFH299" s="170"/>
      <c r="AFI299" s="170"/>
      <c r="AFJ299" s="170"/>
      <c r="AFK299" s="170"/>
      <c r="AFL299" s="170"/>
      <c r="AFM299" s="170"/>
      <c r="AFN299" s="170"/>
      <c r="AFO299" s="170"/>
      <c r="AFP299" s="170"/>
      <c r="AFQ299" s="170"/>
      <c r="AFR299" s="170"/>
      <c r="AFS299" s="170"/>
      <c r="AFT299" s="170"/>
      <c r="AFU299" s="170"/>
      <c r="AFV299" s="170"/>
      <c r="AFW299" s="170"/>
      <c r="AFX299" s="170"/>
      <c r="AFY299" s="170"/>
      <c r="AFZ299" s="170"/>
      <c r="AGA299" s="170"/>
      <c r="AGB299" s="170"/>
      <c r="AGC299" s="170"/>
      <c r="AGD299" s="170"/>
      <c r="AGE299" s="170"/>
      <c r="AGF299" s="170"/>
      <c r="AGG299" s="170"/>
      <c r="AGH299" s="170"/>
      <c r="AGI299" s="170"/>
      <c r="AGJ299" s="170"/>
      <c r="AGK299" s="170"/>
      <c r="AGL299" s="170"/>
      <c r="AGM299" s="170"/>
      <c r="AGN299" s="170"/>
      <c r="AGO299" s="170"/>
      <c r="AGP299" s="170"/>
      <c r="AGQ299" s="170"/>
      <c r="AGR299" s="170"/>
      <c r="AGS299" s="170"/>
      <c r="AGT299" s="170"/>
      <c r="AGU299" s="170"/>
      <c r="AGV299" s="170"/>
      <c r="AGW299" s="170"/>
      <c r="AGX299" s="170"/>
      <c r="AGY299" s="170"/>
      <c r="AGZ299" s="170"/>
      <c r="AHA299" s="170"/>
      <c r="AHB299" s="170"/>
      <c r="AHC299" s="170"/>
      <c r="AHD299" s="170"/>
      <c r="AHE299" s="170"/>
      <c r="AHF299" s="170"/>
      <c r="AHG299" s="170"/>
      <c r="AHH299" s="170"/>
      <c r="AHI299" s="170"/>
      <c r="AHJ299" s="170"/>
      <c r="AHK299" s="170"/>
      <c r="AHL299" s="170"/>
      <c r="AHM299" s="170"/>
      <c r="AHN299" s="170"/>
      <c r="AHO299" s="170"/>
      <c r="AHP299" s="170"/>
      <c r="AHQ299" s="170"/>
      <c r="AHR299" s="170"/>
      <c r="AHS299" s="170"/>
      <c r="AHT299" s="170"/>
      <c r="AHU299" s="170"/>
      <c r="AHV299" s="170"/>
      <c r="AHW299" s="170"/>
      <c r="AHX299" s="170"/>
      <c r="AHY299" s="170"/>
      <c r="AHZ299" s="170"/>
      <c r="AIA299" s="170"/>
      <c r="AIB299" s="170"/>
      <c r="AIC299" s="170"/>
      <c r="AID299" s="170"/>
      <c r="AIE299" s="170"/>
      <c r="AIF299" s="170"/>
      <c r="AIG299" s="170"/>
      <c r="AIH299" s="170"/>
      <c r="AII299" s="170"/>
      <c r="AIJ299" s="170"/>
      <c r="AIK299" s="170"/>
      <c r="AIL299" s="170"/>
      <c r="AIM299" s="170"/>
      <c r="AIN299" s="170"/>
      <c r="AIO299" s="170"/>
      <c r="AIP299" s="170"/>
      <c r="AIQ299" s="170"/>
      <c r="AIR299" s="170"/>
      <c r="AIS299" s="170"/>
      <c r="AIT299" s="170"/>
      <c r="AIU299" s="170"/>
      <c r="AIV299" s="170"/>
      <c r="AIW299" s="170"/>
      <c r="AIX299" s="170"/>
      <c r="AIY299" s="170"/>
      <c r="AIZ299" s="170"/>
      <c r="AJA299" s="170"/>
      <c r="AJB299" s="170"/>
      <c r="AJC299" s="170"/>
      <c r="AJD299" s="170"/>
      <c r="AJE299" s="170"/>
      <c r="AJF299" s="170"/>
      <c r="AJG299" s="170"/>
      <c r="AJH299" s="170"/>
      <c r="AJI299" s="170"/>
      <c r="AJJ299" s="170"/>
      <c r="AJK299" s="170"/>
      <c r="AJL299" s="170"/>
      <c r="AJM299" s="170"/>
      <c r="AJN299" s="170"/>
      <c r="AJO299" s="170"/>
      <c r="AJP299" s="170"/>
      <c r="AJQ299" s="170"/>
      <c r="AJR299" s="170"/>
      <c r="AJS299" s="170"/>
      <c r="AJT299" s="170"/>
      <c r="AJU299" s="170"/>
      <c r="AJV299" s="170"/>
      <c r="AJW299" s="170"/>
      <c r="AJX299" s="170"/>
      <c r="AJY299" s="170"/>
      <c r="AJZ299" s="170"/>
      <c r="AKA299" s="170"/>
      <c r="AKB299" s="170"/>
      <c r="AKC299" s="170"/>
      <c r="AKD299" s="170"/>
      <c r="AKE299" s="170"/>
      <c r="AKF299" s="170"/>
      <c r="AKG299" s="170"/>
      <c r="AKH299" s="170"/>
      <c r="AKI299" s="170"/>
      <c r="AKJ299" s="170"/>
      <c r="AKK299" s="170"/>
      <c r="AKL299" s="170"/>
      <c r="AKM299" s="170"/>
      <c r="AKN299" s="170"/>
      <c r="AKO299" s="170"/>
      <c r="AKP299" s="170"/>
      <c r="AKQ299" s="170"/>
      <c r="AKR299" s="170"/>
      <c r="AKS299" s="170"/>
      <c r="AKT299" s="170"/>
      <c r="AKU299" s="170"/>
      <c r="AKV299" s="170"/>
      <c r="AKW299" s="170"/>
      <c r="AKX299" s="170"/>
      <c r="AKY299" s="170"/>
      <c r="AKZ299" s="170"/>
      <c r="ALA299" s="170"/>
      <c r="ALB299" s="170"/>
      <c r="ALC299" s="170"/>
      <c r="ALD299" s="170"/>
      <c r="ALE299" s="170"/>
      <c r="ALF299" s="170"/>
      <c r="ALG299" s="170"/>
      <c r="ALH299" s="170"/>
      <c r="ALI299" s="170"/>
      <c r="ALJ299" s="170"/>
      <c r="ALK299" s="170"/>
      <c r="ALL299" s="170"/>
      <c r="ALM299" s="170"/>
      <c r="ALN299" s="170"/>
      <c r="ALO299" s="170"/>
      <c r="ALP299" s="170"/>
      <c r="ALQ299" s="170"/>
      <c r="ALR299" s="170"/>
      <c r="ALS299" s="170"/>
      <c r="ALT299" s="170"/>
      <c r="ALU299" s="170"/>
      <c r="ALV299" s="170"/>
      <c r="ALW299" s="170"/>
      <c r="ALX299" s="170"/>
      <c r="ALY299" s="170"/>
      <c r="ALZ299" s="170"/>
      <c r="AMA299" s="170"/>
      <c r="AMB299" s="170"/>
      <c r="AMC299" s="170"/>
      <c r="AMD299" s="170"/>
      <c r="AME299" s="170"/>
      <c r="AMF299" s="170"/>
      <c r="AMG299" s="170"/>
      <c r="AMH299" s="170"/>
      <c r="AMI299" s="170"/>
      <c r="AMJ299" s="170"/>
    </row>
    <row r="300" spans="1:1024" x14ac:dyDescent="0.25">
      <c r="A300" s="372" t="s">
        <v>1018</v>
      </c>
      <c r="B300" s="257">
        <v>300</v>
      </c>
      <c r="C300" s="258" t="s">
        <v>1019</v>
      </c>
      <c r="D300" s="290" t="s">
        <v>1020</v>
      </c>
      <c r="E300" s="286"/>
      <c r="F300" s="291"/>
      <c r="G300" s="280"/>
      <c r="H300" s="280"/>
      <c r="I300" s="492">
        <v>0.18</v>
      </c>
      <c r="J300" s="292"/>
      <c r="K300" s="293"/>
      <c r="L300" s="293"/>
      <c r="M300" s="293"/>
      <c r="N300" s="293"/>
      <c r="O300" s="293"/>
      <c r="P300" s="293"/>
      <c r="Q300" s="293"/>
      <c r="R300" s="293"/>
      <c r="S300" s="293"/>
      <c r="T300" s="293">
        <v>2</v>
      </c>
      <c r="U300" s="293"/>
      <c r="V300" s="293"/>
      <c r="W300" s="283">
        <f t="shared" si="133"/>
        <v>100</v>
      </c>
      <c r="X300" s="283">
        <f t="shared" si="125"/>
        <v>100</v>
      </c>
      <c r="Y300" s="283">
        <f t="shared" si="132"/>
        <v>100</v>
      </c>
      <c r="Z300" s="283">
        <f t="shared" si="134"/>
        <v>100</v>
      </c>
      <c r="AA300" s="283">
        <f t="shared" si="135"/>
        <v>100</v>
      </c>
      <c r="AB300" s="287">
        <f t="shared" si="136"/>
        <v>100</v>
      </c>
      <c r="AC300" s="287">
        <f t="shared" si="137"/>
        <v>100</v>
      </c>
      <c r="AD300" s="287">
        <f t="shared" si="138"/>
        <v>3</v>
      </c>
      <c r="AE300" s="284">
        <f t="shared" si="131"/>
        <v>100</v>
      </c>
      <c r="AF300" s="284">
        <f t="shared" si="123"/>
        <v>100</v>
      </c>
      <c r="AG300" s="268">
        <f t="shared" si="139"/>
        <v>100</v>
      </c>
      <c r="AH300" s="268">
        <f t="shared" si="140"/>
        <v>100</v>
      </c>
      <c r="AI300" s="268">
        <f t="shared" si="141"/>
        <v>100</v>
      </c>
      <c r="AJ300" s="268">
        <f t="shared" si="142"/>
        <v>100</v>
      </c>
      <c r="AK300" s="501" t="s">
        <v>24092</v>
      </c>
      <c r="AL300" s="286">
        <v>1</v>
      </c>
      <c r="AM300" s="357">
        <v>1</v>
      </c>
      <c r="AN300" s="511"/>
      <c r="AO300" s="357"/>
      <c r="AP300" s="357"/>
      <c r="AQ300" s="286"/>
      <c r="AR300" s="356" t="s">
        <v>756</v>
      </c>
      <c r="AS300" s="356"/>
      <c r="AT300" s="286"/>
      <c r="AU300" s="286"/>
      <c r="AV300" s="111"/>
      <c r="AW300" s="559"/>
      <c r="AX300" s="559"/>
      <c r="AY300" s="559"/>
      <c r="AZ300" s="559"/>
      <c r="BA300" s="559"/>
      <c r="BB300" s="559"/>
      <c r="BC300" s="559"/>
      <c r="BD300" s="559"/>
      <c r="BE300" s="559"/>
      <c r="BF300" s="559"/>
      <c r="BG300" s="559"/>
      <c r="BH300" s="559"/>
      <c r="BI300" s="559"/>
      <c r="BJ300" s="559"/>
      <c r="BK300" s="559"/>
      <c r="BL300" s="559"/>
      <c r="BM300" s="559"/>
      <c r="BN300" s="559"/>
      <c r="BO300" s="559"/>
      <c r="BP300" s="559"/>
      <c r="BQ300" s="559"/>
      <c r="BR300" s="559"/>
      <c r="BS300" s="559"/>
      <c r="BT300" s="559"/>
      <c r="BU300" s="559"/>
      <c r="BV300" s="559"/>
      <c r="BW300" s="559"/>
      <c r="BX300" s="559"/>
      <c r="BY300" s="559"/>
      <c r="BZ300" s="559"/>
      <c r="CA300" s="559"/>
      <c r="CB300" s="559"/>
      <c r="CC300" s="559"/>
      <c r="CD300" s="559"/>
      <c r="CE300" s="559"/>
      <c r="CF300" s="559"/>
      <c r="CG300" s="559"/>
      <c r="CH300" s="559"/>
      <c r="CI300" s="559"/>
      <c r="CJ300" s="559"/>
      <c r="CK300" s="559"/>
      <c r="CL300" s="559"/>
      <c r="CM300" s="559"/>
      <c r="CN300" s="559"/>
      <c r="CO300" s="559"/>
      <c r="CP300" s="559"/>
      <c r="CQ300" s="559"/>
      <c r="CR300" s="559"/>
      <c r="CS300" s="559"/>
      <c r="CT300" s="559"/>
      <c r="CU300" s="559"/>
      <c r="CV300" s="559"/>
      <c r="CW300" s="559"/>
      <c r="CX300" s="559"/>
      <c r="CY300" s="559"/>
      <c r="CZ300" s="559"/>
      <c r="DA300" s="559"/>
      <c r="DB300" s="559"/>
      <c r="DC300" s="559"/>
      <c r="DD300" s="559"/>
      <c r="DE300" s="559"/>
      <c r="DF300" s="559"/>
      <c r="DG300" s="559"/>
      <c r="DH300" s="559"/>
      <c r="DI300" s="559"/>
      <c r="DJ300" s="559"/>
      <c r="DK300" s="559"/>
      <c r="DL300" s="559"/>
      <c r="DM300" s="559"/>
      <c r="DN300" s="559"/>
      <c r="DO300" s="559"/>
      <c r="DP300" s="559"/>
      <c r="DQ300" s="559"/>
      <c r="DR300" s="559"/>
      <c r="DS300" s="559"/>
      <c r="DT300" s="559"/>
      <c r="DU300" s="559"/>
      <c r="DV300" s="559"/>
      <c r="DW300" s="559"/>
      <c r="DX300" s="559"/>
      <c r="DY300" s="559"/>
      <c r="DZ300" s="559"/>
      <c r="EA300" s="559"/>
      <c r="EB300" s="559"/>
      <c r="EC300" s="559"/>
      <c r="ED300" s="559"/>
      <c r="EE300" s="559"/>
      <c r="EF300" s="559"/>
      <c r="EG300" s="559"/>
      <c r="EH300" s="559"/>
      <c r="EI300" s="559"/>
      <c r="EJ300" s="559"/>
      <c r="EK300" s="559"/>
      <c r="EL300" s="559"/>
      <c r="EM300" s="559"/>
      <c r="EN300" s="559"/>
      <c r="EO300" s="559"/>
      <c r="EP300" s="559"/>
      <c r="EQ300" s="559"/>
      <c r="ER300" s="559"/>
      <c r="ES300" s="559"/>
      <c r="ET300" s="559"/>
      <c r="EU300" s="559"/>
      <c r="EV300" s="559"/>
      <c r="EW300" s="559"/>
      <c r="EX300" s="559"/>
      <c r="EY300" s="559"/>
      <c r="EZ300" s="559"/>
      <c r="FA300" s="559"/>
      <c r="FB300" s="559"/>
      <c r="FC300" s="559"/>
      <c r="FD300" s="559"/>
      <c r="FE300" s="559"/>
      <c r="FF300" s="559"/>
      <c r="FG300" s="559"/>
      <c r="FH300" s="559"/>
      <c r="FI300" s="559"/>
      <c r="FJ300" s="559"/>
      <c r="FK300" s="559"/>
      <c r="FL300" s="559"/>
      <c r="FM300" s="559"/>
      <c r="FN300" s="559"/>
      <c r="FO300" s="559"/>
      <c r="FP300" s="559"/>
      <c r="FQ300" s="559"/>
      <c r="FR300" s="559"/>
      <c r="FS300" s="559"/>
      <c r="FT300" s="559"/>
      <c r="FU300" s="559"/>
      <c r="FV300" s="559"/>
      <c r="FW300" s="559"/>
      <c r="FX300" s="559"/>
      <c r="FY300" s="559"/>
      <c r="FZ300" s="559"/>
      <c r="GA300" s="559"/>
      <c r="GB300" s="559"/>
      <c r="GC300" s="559"/>
      <c r="GD300" s="559"/>
      <c r="GE300" s="559"/>
      <c r="GF300" s="559"/>
      <c r="GG300" s="559"/>
      <c r="GH300" s="559"/>
      <c r="GI300" s="559"/>
      <c r="GJ300" s="559"/>
      <c r="GK300" s="559"/>
      <c r="GL300" s="559"/>
      <c r="GM300" s="559"/>
      <c r="GN300" s="559"/>
      <c r="GO300" s="559"/>
      <c r="GP300" s="559"/>
      <c r="GQ300" s="559"/>
      <c r="GR300" s="559"/>
      <c r="GS300" s="559"/>
      <c r="GT300" s="559"/>
      <c r="GU300" s="559"/>
      <c r="GV300" s="559"/>
      <c r="GW300" s="559"/>
      <c r="GX300" s="559"/>
      <c r="GY300" s="559"/>
      <c r="GZ300" s="559"/>
      <c r="HA300" s="559"/>
      <c r="HB300" s="559"/>
      <c r="HC300" s="559"/>
      <c r="HD300" s="559"/>
      <c r="HE300" s="559"/>
      <c r="HF300" s="559"/>
      <c r="HG300" s="559"/>
      <c r="HH300" s="559"/>
      <c r="HI300" s="559"/>
      <c r="HJ300" s="559"/>
      <c r="HK300" s="559"/>
      <c r="HL300" s="559"/>
      <c r="HM300" s="559"/>
      <c r="HN300" s="559"/>
      <c r="HO300" s="559"/>
      <c r="HP300" s="559"/>
      <c r="HQ300" s="559"/>
      <c r="HR300" s="559"/>
      <c r="HS300" s="559"/>
      <c r="HT300" s="559"/>
      <c r="HU300" s="559"/>
      <c r="HV300" s="559"/>
      <c r="HW300" s="559"/>
      <c r="HX300" s="559"/>
      <c r="HY300" s="559"/>
      <c r="HZ300" s="559"/>
      <c r="IA300" s="559"/>
      <c r="IB300" s="559"/>
      <c r="IC300" s="559"/>
      <c r="ID300" s="559"/>
      <c r="IE300" s="559"/>
      <c r="IF300" s="559"/>
      <c r="IG300" s="559"/>
      <c r="IH300" s="559"/>
      <c r="II300" s="559"/>
      <c r="IJ300" s="559"/>
      <c r="IK300" s="559"/>
      <c r="IL300" s="559"/>
      <c r="IM300" s="559"/>
      <c r="IN300" s="559"/>
      <c r="IO300" s="559"/>
      <c r="IP300" s="559"/>
      <c r="IQ300" s="559"/>
      <c r="IR300" s="559"/>
      <c r="IS300" s="559"/>
      <c r="IT300" s="559"/>
      <c r="IU300" s="559"/>
      <c r="IV300" s="559"/>
      <c r="IW300" s="559"/>
      <c r="IX300" s="559"/>
      <c r="IY300" s="559"/>
      <c r="IZ300" s="559"/>
      <c r="JA300" s="559"/>
      <c r="JB300" s="559"/>
      <c r="JC300" s="559"/>
      <c r="JD300" s="559"/>
      <c r="JE300" s="559"/>
      <c r="JF300" s="559"/>
      <c r="JG300" s="559"/>
      <c r="JH300" s="559"/>
      <c r="JI300" s="559"/>
      <c r="JJ300" s="559"/>
      <c r="JK300" s="559"/>
      <c r="JL300" s="559"/>
      <c r="JM300" s="559"/>
      <c r="JN300" s="559"/>
      <c r="JO300" s="559"/>
      <c r="JP300" s="559"/>
      <c r="JQ300" s="559"/>
      <c r="JR300" s="559"/>
      <c r="JS300" s="559"/>
      <c r="JT300" s="559"/>
      <c r="JU300" s="559"/>
      <c r="JV300" s="559"/>
      <c r="JW300" s="559"/>
      <c r="JX300" s="559"/>
      <c r="JY300" s="559"/>
      <c r="JZ300" s="559"/>
      <c r="KA300" s="559"/>
      <c r="KB300" s="559"/>
      <c r="KC300" s="559"/>
      <c r="KD300" s="559"/>
      <c r="KE300" s="559"/>
      <c r="KF300" s="559"/>
      <c r="KG300" s="559"/>
      <c r="KH300" s="559"/>
      <c r="KI300" s="559"/>
      <c r="KJ300" s="559"/>
      <c r="KK300" s="559"/>
      <c r="KL300" s="559"/>
      <c r="KM300" s="559"/>
      <c r="KN300" s="559"/>
      <c r="KO300" s="559"/>
      <c r="KP300" s="559"/>
      <c r="KQ300" s="559"/>
      <c r="KR300" s="559"/>
      <c r="KS300" s="559"/>
      <c r="KT300" s="559"/>
      <c r="KU300" s="559"/>
      <c r="KV300" s="559"/>
      <c r="KW300" s="559"/>
      <c r="KX300" s="559"/>
      <c r="KY300" s="559"/>
      <c r="KZ300" s="559"/>
      <c r="LA300" s="559"/>
      <c r="LB300" s="559"/>
      <c r="LC300" s="559"/>
      <c r="LD300" s="559"/>
      <c r="LE300" s="559"/>
      <c r="LF300" s="559"/>
      <c r="LG300" s="559"/>
      <c r="LH300" s="559"/>
      <c r="LI300" s="559"/>
      <c r="LJ300" s="559"/>
      <c r="LK300" s="559"/>
      <c r="LL300" s="559"/>
      <c r="LM300" s="559"/>
      <c r="LN300" s="559"/>
      <c r="LO300" s="559"/>
      <c r="LP300" s="559"/>
      <c r="LQ300" s="559"/>
      <c r="LR300" s="559"/>
      <c r="LS300" s="559"/>
      <c r="LT300" s="559"/>
      <c r="LU300" s="559"/>
      <c r="LV300" s="559"/>
      <c r="LW300" s="559"/>
      <c r="LX300" s="559"/>
      <c r="LY300" s="559"/>
      <c r="LZ300" s="559"/>
      <c r="MA300" s="559"/>
      <c r="MB300" s="559"/>
      <c r="MC300" s="559"/>
      <c r="MD300" s="559"/>
      <c r="ME300" s="559"/>
      <c r="MF300" s="559"/>
      <c r="MG300" s="559"/>
      <c r="MH300" s="559"/>
      <c r="MI300" s="559"/>
      <c r="MJ300" s="559"/>
      <c r="MK300" s="559"/>
      <c r="ML300" s="559"/>
      <c r="MM300" s="559"/>
      <c r="MN300" s="559"/>
      <c r="MO300" s="559"/>
      <c r="MP300" s="559"/>
      <c r="MQ300" s="559"/>
      <c r="MR300" s="559"/>
      <c r="MS300" s="559"/>
      <c r="MT300" s="559"/>
      <c r="MU300" s="559"/>
      <c r="MV300" s="559"/>
      <c r="MW300" s="559"/>
      <c r="MX300" s="559"/>
      <c r="MY300" s="559"/>
      <c r="MZ300" s="559"/>
      <c r="NA300" s="559"/>
      <c r="NB300" s="559"/>
      <c r="NC300" s="559"/>
      <c r="ND300" s="559"/>
      <c r="NE300" s="559"/>
      <c r="NF300" s="559"/>
      <c r="NG300" s="559"/>
      <c r="NH300" s="559"/>
      <c r="NI300" s="559"/>
      <c r="NJ300" s="559"/>
      <c r="NK300" s="559"/>
      <c r="NL300" s="559"/>
      <c r="NM300" s="559"/>
      <c r="NN300" s="559"/>
      <c r="NO300" s="559"/>
      <c r="NP300" s="559"/>
      <c r="NQ300" s="559"/>
      <c r="NR300" s="559"/>
      <c r="NS300" s="559"/>
      <c r="NT300" s="559"/>
      <c r="NU300" s="559"/>
      <c r="NV300" s="559"/>
      <c r="NW300" s="559"/>
      <c r="NX300" s="559"/>
      <c r="NY300" s="559"/>
      <c r="NZ300" s="559"/>
      <c r="OA300" s="559"/>
      <c r="OB300" s="559"/>
      <c r="OC300" s="559"/>
      <c r="OD300" s="559"/>
      <c r="OE300" s="559"/>
      <c r="OF300" s="559"/>
      <c r="OG300" s="559"/>
      <c r="OH300" s="559"/>
      <c r="OI300" s="559"/>
      <c r="OJ300" s="559"/>
      <c r="OK300" s="559"/>
      <c r="OL300" s="559"/>
      <c r="OM300" s="559"/>
      <c r="ON300" s="559"/>
      <c r="OO300" s="559"/>
      <c r="OP300" s="559"/>
      <c r="OQ300" s="559"/>
      <c r="OR300" s="559"/>
      <c r="OS300" s="559"/>
      <c r="OT300" s="559"/>
      <c r="OU300" s="559"/>
      <c r="OV300" s="559"/>
      <c r="OW300" s="559"/>
      <c r="OX300" s="559"/>
      <c r="OY300" s="559"/>
      <c r="OZ300" s="559"/>
      <c r="PA300" s="559"/>
      <c r="PB300" s="559"/>
      <c r="PC300" s="559"/>
      <c r="PD300" s="559"/>
      <c r="PE300" s="559"/>
      <c r="PF300" s="559"/>
      <c r="PG300" s="559"/>
      <c r="PH300" s="559"/>
      <c r="PI300" s="559"/>
      <c r="PJ300" s="559"/>
      <c r="PK300" s="559"/>
      <c r="PL300" s="559"/>
      <c r="PM300" s="559"/>
      <c r="PN300" s="559"/>
      <c r="PO300" s="559"/>
      <c r="PP300" s="559"/>
      <c r="PQ300" s="559"/>
      <c r="PR300" s="559"/>
      <c r="PS300" s="559"/>
      <c r="PT300" s="559"/>
      <c r="PU300" s="559"/>
      <c r="PV300" s="559"/>
      <c r="PW300" s="559"/>
      <c r="PX300" s="559"/>
      <c r="PY300" s="559"/>
      <c r="PZ300" s="559"/>
      <c r="QA300" s="559"/>
      <c r="QB300" s="559"/>
      <c r="QC300" s="559"/>
      <c r="QD300" s="559"/>
      <c r="QE300" s="559"/>
      <c r="QF300" s="559"/>
      <c r="QG300" s="559"/>
      <c r="QH300" s="559"/>
      <c r="QI300" s="559"/>
      <c r="QJ300" s="559"/>
      <c r="QK300" s="559"/>
      <c r="QL300" s="559"/>
      <c r="QM300" s="559"/>
      <c r="QN300" s="559"/>
      <c r="QO300" s="559"/>
      <c r="QP300" s="559"/>
      <c r="QQ300" s="559"/>
      <c r="QR300" s="559"/>
      <c r="QS300" s="559"/>
      <c r="QT300" s="559"/>
      <c r="QU300" s="559"/>
      <c r="QV300" s="559"/>
      <c r="QW300" s="559"/>
      <c r="QX300" s="559"/>
      <c r="QY300" s="559"/>
      <c r="QZ300" s="559"/>
      <c r="RA300" s="559"/>
      <c r="RB300" s="559"/>
      <c r="RC300" s="559"/>
      <c r="RD300" s="559"/>
      <c r="RE300" s="559"/>
      <c r="RF300" s="559"/>
      <c r="RG300" s="559"/>
      <c r="RH300" s="559"/>
      <c r="RI300" s="559"/>
      <c r="RJ300" s="559"/>
      <c r="RK300" s="559"/>
      <c r="RL300" s="559"/>
      <c r="RM300" s="559"/>
      <c r="RN300" s="559"/>
      <c r="RO300" s="559"/>
      <c r="RP300" s="559"/>
      <c r="RQ300" s="559"/>
      <c r="RR300" s="559"/>
      <c r="RS300" s="559"/>
      <c r="RT300" s="559"/>
      <c r="RU300" s="559"/>
      <c r="RV300" s="559"/>
      <c r="RW300" s="559"/>
      <c r="RX300" s="559"/>
      <c r="RY300" s="559"/>
      <c r="RZ300" s="559"/>
      <c r="SA300" s="559"/>
      <c r="SB300" s="559"/>
      <c r="SC300" s="559"/>
      <c r="SD300" s="559"/>
      <c r="SE300" s="559"/>
      <c r="SF300" s="559"/>
      <c r="SG300" s="559"/>
      <c r="SH300" s="559"/>
      <c r="SI300" s="559"/>
      <c r="SJ300" s="559"/>
      <c r="SK300" s="559"/>
      <c r="SL300" s="559"/>
      <c r="SM300" s="559"/>
      <c r="SN300" s="559"/>
      <c r="SO300" s="559"/>
      <c r="SP300" s="559"/>
      <c r="SQ300" s="559"/>
      <c r="SR300" s="559"/>
      <c r="SS300" s="559"/>
      <c r="ST300" s="559"/>
      <c r="SU300" s="559"/>
      <c r="SV300" s="559"/>
      <c r="SW300" s="559"/>
      <c r="SX300" s="559"/>
      <c r="SY300" s="559"/>
      <c r="SZ300" s="559"/>
      <c r="TA300" s="559"/>
      <c r="TB300" s="559"/>
      <c r="TC300" s="559"/>
      <c r="TD300" s="559"/>
      <c r="TE300" s="559"/>
      <c r="TF300" s="559"/>
      <c r="TG300" s="559"/>
      <c r="TH300" s="559"/>
      <c r="TI300" s="559"/>
      <c r="TJ300" s="559"/>
      <c r="TK300" s="559"/>
      <c r="TL300" s="559"/>
      <c r="TM300" s="559"/>
      <c r="TN300" s="559"/>
      <c r="TO300" s="559"/>
      <c r="TP300" s="559"/>
      <c r="TQ300" s="559"/>
      <c r="TR300" s="559"/>
      <c r="TS300" s="559"/>
      <c r="TT300" s="559"/>
      <c r="TU300" s="559"/>
      <c r="TV300" s="559"/>
      <c r="TW300" s="559"/>
      <c r="TX300" s="559"/>
      <c r="TY300" s="559"/>
      <c r="TZ300" s="559"/>
      <c r="UA300" s="559"/>
      <c r="UB300" s="559"/>
      <c r="UC300" s="559"/>
      <c r="UD300" s="559"/>
      <c r="UE300" s="559"/>
      <c r="UF300" s="559"/>
      <c r="UG300" s="559"/>
      <c r="UH300" s="559"/>
      <c r="UI300" s="559"/>
      <c r="UJ300" s="559"/>
      <c r="UK300" s="559"/>
      <c r="UL300" s="559"/>
      <c r="UM300" s="559"/>
      <c r="UN300" s="559"/>
      <c r="UO300" s="559"/>
      <c r="UP300" s="559"/>
      <c r="UQ300" s="559"/>
      <c r="UR300" s="559"/>
      <c r="US300" s="559"/>
      <c r="UT300" s="559"/>
      <c r="UU300" s="559"/>
      <c r="UV300" s="559"/>
      <c r="UW300" s="559"/>
      <c r="UX300" s="559"/>
      <c r="UY300" s="559"/>
      <c r="UZ300" s="559"/>
      <c r="VA300" s="559"/>
      <c r="VB300" s="559"/>
      <c r="VC300" s="559"/>
      <c r="VD300" s="559"/>
      <c r="VE300" s="559"/>
      <c r="VF300" s="559"/>
      <c r="VG300" s="559"/>
      <c r="VH300" s="559"/>
      <c r="VI300" s="559"/>
      <c r="VJ300" s="559"/>
      <c r="VK300" s="559"/>
      <c r="VL300" s="559"/>
      <c r="VM300" s="559"/>
      <c r="VN300" s="559"/>
      <c r="VO300" s="559"/>
      <c r="VP300" s="559"/>
      <c r="VQ300" s="559"/>
      <c r="VR300" s="559"/>
      <c r="VS300" s="559"/>
      <c r="VT300" s="559"/>
      <c r="VU300" s="559"/>
      <c r="VV300" s="559"/>
      <c r="VW300" s="559"/>
      <c r="VX300" s="559"/>
      <c r="VY300" s="559"/>
      <c r="VZ300" s="559"/>
      <c r="WA300" s="559"/>
      <c r="WB300" s="559"/>
      <c r="WC300" s="559"/>
      <c r="WD300" s="559"/>
      <c r="WE300" s="559"/>
      <c r="WF300" s="559"/>
      <c r="WG300" s="559"/>
      <c r="WH300" s="559"/>
      <c r="WI300" s="559"/>
      <c r="WJ300" s="559"/>
      <c r="WK300" s="559"/>
      <c r="WL300" s="559"/>
      <c r="WM300" s="559"/>
      <c r="WN300" s="559"/>
      <c r="WO300" s="559"/>
      <c r="WP300" s="559"/>
      <c r="WQ300" s="559"/>
      <c r="WR300" s="559"/>
      <c r="WS300" s="559"/>
      <c r="WT300" s="559"/>
      <c r="WU300" s="559"/>
      <c r="WV300" s="559"/>
      <c r="WW300" s="559"/>
      <c r="WX300" s="559"/>
      <c r="WY300" s="559"/>
      <c r="WZ300" s="559"/>
      <c r="XA300" s="559"/>
      <c r="XB300" s="559"/>
      <c r="XC300" s="559"/>
      <c r="XD300" s="559"/>
      <c r="XE300" s="559"/>
      <c r="XF300" s="559"/>
      <c r="XG300" s="559"/>
      <c r="XH300" s="559"/>
      <c r="XI300" s="559"/>
      <c r="XJ300" s="559"/>
      <c r="XK300" s="559"/>
      <c r="XL300" s="559"/>
      <c r="XM300" s="559"/>
      <c r="XN300" s="559"/>
      <c r="XO300" s="559"/>
      <c r="XP300" s="559"/>
      <c r="XQ300" s="559"/>
      <c r="XR300" s="559"/>
      <c r="XS300" s="559"/>
      <c r="XT300" s="559"/>
      <c r="XU300" s="559"/>
      <c r="XV300" s="559"/>
      <c r="XW300" s="559"/>
      <c r="XX300" s="559"/>
      <c r="XY300" s="559"/>
      <c r="XZ300" s="559"/>
      <c r="YA300" s="559"/>
      <c r="YB300" s="559"/>
      <c r="YC300" s="559"/>
      <c r="YD300" s="559"/>
      <c r="YE300" s="559"/>
      <c r="YF300" s="559"/>
      <c r="YG300" s="559"/>
      <c r="YH300" s="559"/>
      <c r="YI300" s="559"/>
      <c r="YJ300" s="559"/>
      <c r="YK300" s="559"/>
      <c r="YL300" s="559"/>
      <c r="YM300" s="559"/>
      <c r="YN300" s="559"/>
      <c r="YO300" s="559"/>
      <c r="YP300" s="559"/>
      <c r="YQ300" s="559"/>
      <c r="YR300" s="559"/>
      <c r="YS300" s="559"/>
      <c r="YT300" s="559"/>
      <c r="YU300" s="559"/>
      <c r="YV300" s="559"/>
      <c r="YW300" s="559"/>
      <c r="YX300" s="559"/>
      <c r="YY300" s="559"/>
      <c r="YZ300" s="559"/>
      <c r="ZA300" s="559"/>
      <c r="ZB300" s="559"/>
      <c r="ZC300" s="559"/>
      <c r="ZD300" s="559"/>
      <c r="ZE300" s="559"/>
      <c r="ZF300" s="559"/>
      <c r="ZG300" s="559"/>
      <c r="ZH300" s="559"/>
      <c r="ZI300" s="559"/>
      <c r="ZJ300" s="559"/>
      <c r="ZK300" s="559"/>
      <c r="ZL300" s="559"/>
      <c r="ZM300" s="559"/>
      <c r="ZN300" s="559"/>
      <c r="ZO300" s="559"/>
      <c r="ZP300" s="559"/>
      <c r="ZQ300" s="559"/>
      <c r="ZR300" s="559"/>
      <c r="ZS300" s="559"/>
      <c r="ZT300" s="559"/>
      <c r="ZU300" s="559"/>
      <c r="ZV300" s="559"/>
      <c r="ZW300" s="559"/>
      <c r="ZX300" s="559"/>
      <c r="ZY300" s="559"/>
      <c r="ZZ300" s="559"/>
      <c r="AAA300" s="559"/>
      <c r="AAB300" s="559"/>
      <c r="AAC300" s="559"/>
      <c r="AAD300" s="559"/>
      <c r="AAE300" s="559"/>
      <c r="AAF300" s="559"/>
      <c r="AAG300" s="559"/>
      <c r="AAH300" s="559"/>
      <c r="AAI300" s="559"/>
      <c r="AAJ300" s="559"/>
      <c r="AAK300" s="559"/>
      <c r="AAL300" s="559"/>
      <c r="AAM300" s="559"/>
      <c r="AAN300" s="559"/>
      <c r="AAO300" s="559"/>
      <c r="AAP300" s="559"/>
      <c r="AAQ300" s="559"/>
      <c r="AAR300" s="559"/>
      <c r="AAS300" s="559"/>
      <c r="AAT300" s="559"/>
      <c r="AAU300" s="559"/>
      <c r="AAV300" s="559"/>
      <c r="AAW300" s="559"/>
      <c r="AAX300" s="559"/>
      <c r="AAY300" s="559"/>
      <c r="AAZ300" s="559"/>
      <c r="ABA300" s="559"/>
      <c r="ABB300" s="559"/>
      <c r="ABC300" s="559"/>
      <c r="ABD300" s="559"/>
      <c r="ABE300" s="559"/>
      <c r="ABF300" s="559"/>
      <c r="ABG300" s="559"/>
      <c r="ABH300" s="559"/>
      <c r="ABI300" s="559"/>
      <c r="ABJ300" s="559"/>
      <c r="ABK300" s="559"/>
      <c r="ABL300" s="559"/>
      <c r="ABM300" s="559"/>
      <c r="ABN300" s="559"/>
      <c r="ABO300" s="559"/>
      <c r="ABP300" s="559"/>
      <c r="ABQ300" s="559"/>
      <c r="ABR300" s="559"/>
      <c r="ABS300" s="559"/>
      <c r="ABT300" s="559"/>
      <c r="ABU300" s="559"/>
      <c r="ABV300" s="559"/>
      <c r="ABW300" s="559"/>
      <c r="ABX300" s="559"/>
      <c r="ABY300" s="559"/>
      <c r="ABZ300" s="559"/>
      <c r="ACA300" s="559"/>
      <c r="ACB300" s="559"/>
      <c r="ACC300" s="559"/>
      <c r="ACD300" s="559"/>
      <c r="ACE300" s="559"/>
      <c r="ACF300" s="559"/>
      <c r="ACG300" s="559"/>
      <c r="ACH300" s="559"/>
      <c r="ACI300" s="559"/>
      <c r="ACJ300" s="559"/>
      <c r="ACK300" s="559"/>
      <c r="ACL300" s="559"/>
      <c r="ACM300" s="559"/>
      <c r="ACN300" s="559"/>
      <c r="ACO300" s="559"/>
      <c r="ACP300" s="559"/>
      <c r="ACQ300" s="559"/>
      <c r="ACR300" s="559"/>
      <c r="ACS300" s="559"/>
      <c r="ACT300" s="559"/>
      <c r="ACU300" s="559"/>
      <c r="ACV300" s="559"/>
      <c r="ACW300" s="559"/>
      <c r="ACX300" s="559"/>
      <c r="ACY300" s="559"/>
      <c r="ACZ300" s="559"/>
      <c r="ADA300" s="559"/>
      <c r="ADB300" s="559"/>
      <c r="ADC300" s="559"/>
      <c r="ADD300" s="559"/>
      <c r="ADE300" s="559"/>
      <c r="ADF300" s="559"/>
      <c r="ADG300" s="559"/>
      <c r="ADH300" s="559"/>
      <c r="ADI300" s="559"/>
      <c r="ADJ300" s="559"/>
      <c r="ADK300" s="559"/>
      <c r="ADL300" s="559"/>
      <c r="ADM300" s="559"/>
      <c r="ADN300" s="559"/>
      <c r="ADO300" s="559"/>
      <c r="ADP300" s="559"/>
      <c r="ADQ300" s="559"/>
      <c r="ADR300" s="559"/>
      <c r="ADS300" s="559"/>
      <c r="ADT300" s="559"/>
      <c r="ADU300" s="559"/>
      <c r="ADV300" s="559"/>
      <c r="ADW300" s="559"/>
      <c r="ADX300" s="559"/>
      <c r="ADY300" s="559"/>
      <c r="ADZ300" s="559"/>
      <c r="AEA300" s="559"/>
      <c r="AEB300" s="559"/>
      <c r="AEC300" s="559"/>
      <c r="AED300" s="559"/>
      <c r="AEE300" s="559"/>
      <c r="AEF300" s="559"/>
      <c r="AEG300" s="559"/>
      <c r="AEH300" s="559"/>
      <c r="AEI300" s="559"/>
      <c r="AEJ300" s="559"/>
      <c r="AEK300" s="559"/>
      <c r="AEL300" s="559"/>
      <c r="AEM300" s="559"/>
      <c r="AEN300" s="559"/>
      <c r="AEO300" s="559"/>
      <c r="AEP300" s="559"/>
      <c r="AEQ300" s="559"/>
      <c r="AER300" s="559"/>
      <c r="AES300" s="559"/>
      <c r="AET300" s="559"/>
      <c r="AEU300" s="559"/>
      <c r="AEV300" s="559"/>
      <c r="AEW300" s="559"/>
      <c r="AEX300" s="559"/>
      <c r="AEY300" s="559"/>
      <c r="AEZ300" s="559"/>
      <c r="AFA300" s="559"/>
      <c r="AFB300" s="559"/>
      <c r="AFC300" s="559"/>
      <c r="AFD300" s="559"/>
      <c r="AFE300" s="559"/>
      <c r="AFF300" s="559"/>
      <c r="AFG300" s="559"/>
      <c r="AFH300" s="559"/>
      <c r="AFI300" s="559"/>
      <c r="AFJ300" s="559"/>
      <c r="AFK300" s="559"/>
      <c r="AFL300" s="559"/>
      <c r="AFM300" s="559"/>
      <c r="AFN300" s="559"/>
      <c r="AFO300" s="559"/>
      <c r="AFP300" s="559"/>
      <c r="AFQ300" s="559"/>
      <c r="AFR300" s="559"/>
      <c r="AFS300" s="559"/>
      <c r="AFT300" s="559"/>
      <c r="AFU300" s="559"/>
      <c r="AFV300" s="559"/>
      <c r="AFW300" s="559"/>
      <c r="AFX300" s="559"/>
      <c r="AFY300" s="559"/>
      <c r="AFZ300" s="559"/>
      <c r="AGA300" s="559"/>
      <c r="AGB300" s="559"/>
      <c r="AGC300" s="559"/>
      <c r="AGD300" s="559"/>
      <c r="AGE300" s="559"/>
      <c r="AGF300" s="559"/>
      <c r="AGG300" s="559"/>
      <c r="AGH300" s="559"/>
      <c r="AGI300" s="559"/>
      <c r="AGJ300" s="559"/>
      <c r="AGK300" s="559"/>
      <c r="AGL300" s="559"/>
      <c r="AGM300" s="559"/>
      <c r="AGN300" s="559"/>
      <c r="AGO300" s="559"/>
      <c r="AGP300" s="559"/>
      <c r="AGQ300" s="559"/>
      <c r="AGR300" s="559"/>
      <c r="AGS300" s="559"/>
      <c r="AGT300" s="559"/>
      <c r="AGU300" s="559"/>
      <c r="AGV300" s="559"/>
      <c r="AGW300" s="559"/>
      <c r="AGX300" s="559"/>
      <c r="AGY300" s="559"/>
      <c r="AGZ300" s="559"/>
      <c r="AHA300" s="559"/>
      <c r="AHB300" s="559"/>
      <c r="AHC300" s="559"/>
      <c r="AHD300" s="559"/>
      <c r="AHE300" s="559"/>
      <c r="AHF300" s="559"/>
      <c r="AHG300" s="559"/>
      <c r="AHH300" s="559"/>
      <c r="AHI300" s="559"/>
      <c r="AHJ300" s="559"/>
      <c r="AHK300" s="559"/>
      <c r="AHL300" s="559"/>
      <c r="AHM300" s="559"/>
      <c r="AHN300" s="559"/>
      <c r="AHO300" s="559"/>
      <c r="AHP300" s="559"/>
      <c r="AHQ300" s="559"/>
      <c r="AHR300" s="559"/>
      <c r="AHS300" s="559"/>
      <c r="AHT300" s="559"/>
      <c r="AHU300" s="559"/>
      <c r="AHV300" s="559"/>
      <c r="AHW300" s="559"/>
      <c r="AHX300" s="559"/>
      <c r="AHY300" s="559"/>
      <c r="AHZ300" s="559"/>
      <c r="AIA300" s="559"/>
      <c r="AIB300" s="559"/>
      <c r="AIC300" s="559"/>
      <c r="AID300" s="559"/>
      <c r="AIE300" s="559"/>
      <c r="AIF300" s="559"/>
      <c r="AIG300" s="559"/>
      <c r="AIH300" s="559"/>
      <c r="AII300" s="559"/>
      <c r="AIJ300" s="559"/>
      <c r="AIK300" s="559"/>
      <c r="AIL300" s="559"/>
      <c r="AIM300" s="559"/>
      <c r="AIN300" s="559"/>
      <c r="AIO300" s="559"/>
      <c r="AIP300" s="559"/>
      <c r="AIQ300" s="559"/>
      <c r="AIR300" s="559"/>
      <c r="AIS300" s="559"/>
      <c r="AIT300" s="559"/>
      <c r="AIU300" s="559"/>
      <c r="AIV300" s="559"/>
      <c r="AIW300" s="559"/>
      <c r="AIX300" s="559"/>
      <c r="AIY300" s="559"/>
      <c r="AIZ300" s="559"/>
      <c r="AJA300" s="559"/>
      <c r="AJB300" s="559"/>
      <c r="AJC300" s="559"/>
      <c r="AJD300" s="559"/>
      <c r="AJE300" s="559"/>
      <c r="AJF300" s="559"/>
      <c r="AJG300" s="559"/>
      <c r="AJH300" s="559"/>
      <c r="AJI300" s="559"/>
      <c r="AJJ300" s="559"/>
      <c r="AJK300" s="559"/>
      <c r="AJL300" s="559"/>
      <c r="AJM300" s="559"/>
      <c r="AJN300" s="559"/>
      <c r="AJO300" s="559"/>
      <c r="AJP300" s="559"/>
      <c r="AJQ300" s="559"/>
      <c r="AJR300" s="559"/>
      <c r="AJS300" s="559"/>
      <c r="AJT300" s="559"/>
      <c r="AJU300" s="559"/>
      <c r="AJV300" s="559"/>
      <c r="AJW300" s="559"/>
      <c r="AJX300" s="559"/>
      <c r="AJY300" s="559"/>
      <c r="AJZ300" s="559"/>
      <c r="AKA300" s="559"/>
      <c r="AKB300" s="559"/>
      <c r="AKC300" s="559"/>
      <c r="AKD300" s="559"/>
      <c r="AKE300" s="559"/>
      <c r="AKF300" s="559"/>
      <c r="AKG300" s="559"/>
      <c r="AKH300" s="559"/>
      <c r="AKI300" s="559"/>
      <c r="AKJ300" s="559"/>
      <c r="AKK300" s="559"/>
      <c r="AKL300" s="559"/>
      <c r="AKM300" s="559"/>
      <c r="AKN300" s="559"/>
      <c r="AKO300" s="559"/>
      <c r="AKP300" s="559"/>
      <c r="AKQ300" s="559"/>
      <c r="AKR300" s="559"/>
      <c r="AKS300" s="559"/>
      <c r="AKT300" s="559"/>
      <c r="AKU300" s="559"/>
      <c r="AKV300" s="559"/>
      <c r="AKW300" s="559"/>
      <c r="AKX300" s="559"/>
      <c r="AKY300" s="559"/>
      <c r="AKZ300" s="559"/>
      <c r="ALA300" s="559"/>
      <c r="ALB300" s="559"/>
      <c r="ALC300" s="559"/>
      <c r="ALD300" s="559"/>
      <c r="ALE300" s="559"/>
      <c r="ALF300" s="559"/>
      <c r="ALG300" s="559"/>
      <c r="ALH300" s="559"/>
      <c r="ALI300" s="559"/>
      <c r="ALJ300" s="559"/>
      <c r="ALK300" s="559"/>
      <c r="ALL300" s="559"/>
      <c r="ALM300" s="559"/>
      <c r="ALN300" s="559"/>
      <c r="ALO300" s="559"/>
      <c r="ALP300" s="559"/>
      <c r="ALQ300" s="559"/>
      <c r="ALR300" s="559"/>
      <c r="ALS300" s="559"/>
      <c r="ALT300" s="559"/>
      <c r="ALU300" s="559"/>
      <c r="ALV300" s="559"/>
      <c r="ALW300" s="559"/>
      <c r="ALX300" s="559"/>
      <c r="ALY300" s="559"/>
      <c r="ALZ300" s="559"/>
      <c r="AMA300" s="559"/>
      <c r="AMB300" s="559"/>
      <c r="AMC300" s="559"/>
      <c r="AMD300" s="559"/>
      <c r="AME300" s="559"/>
      <c r="AMF300" s="559"/>
      <c r="AMG300" s="559"/>
      <c r="AMH300" s="559"/>
      <c r="AMI300" s="559"/>
      <c r="AMJ300" s="559"/>
    </row>
    <row r="301" spans="1:1024" x14ac:dyDescent="0.25">
      <c r="A301" s="444" t="s">
        <v>1021</v>
      </c>
      <c r="B301" s="257">
        <v>301</v>
      </c>
      <c r="C301" s="258" t="s">
        <v>24449</v>
      </c>
      <c r="D301" s="445" t="s">
        <v>1022</v>
      </c>
      <c r="E301" s="286"/>
      <c r="F301" s="278">
        <v>4</v>
      </c>
      <c r="G301" s="280"/>
      <c r="H301" s="280"/>
      <c r="I301" s="492" t="s">
        <v>750</v>
      </c>
      <c r="J301" s="292"/>
      <c r="K301" s="293"/>
      <c r="L301" s="293"/>
      <c r="M301" s="293"/>
      <c r="N301" s="293"/>
      <c r="O301" s="293"/>
      <c r="P301" s="293"/>
      <c r="Q301" s="293"/>
      <c r="R301" s="293"/>
      <c r="S301" s="293"/>
      <c r="T301" s="293"/>
      <c r="U301" s="293"/>
      <c r="V301" s="293"/>
      <c r="W301" s="283">
        <f t="shared" si="133"/>
        <v>100</v>
      </c>
      <c r="X301" s="283">
        <f t="shared" si="125"/>
        <v>100</v>
      </c>
      <c r="Y301" s="283">
        <f t="shared" si="132"/>
        <v>100</v>
      </c>
      <c r="Z301" s="283">
        <f t="shared" si="134"/>
        <v>100</v>
      </c>
      <c r="AA301" s="283">
        <f t="shared" si="135"/>
        <v>100</v>
      </c>
      <c r="AB301" s="287">
        <f t="shared" si="136"/>
        <v>100</v>
      </c>
      <c r="AC301" s="287">
        <f t="shared" si="137"/>
        <v>100</v>
      </c>
      <c r="AD301" s="287">
        <f t="shared" si="138"/>
        <v>100</v>
      </c>
      <c r="AE301" s="284">
        <f t="shared" si="131"/>
        <v>100</v>
      </c>
      <c r="AF301" s="284">
        <f t="shared" si="123"/>
        <v>100</v>
      </c>
      <c r="AG301" s="268">
        <f t="shared" si="139"/>
        <v>100</v>
      </c>
      <c r="AH301" s="268">
        <f t="shared" si="140"/>
        <v>100</v>
      </c>
      <c r="AI301" s="268">
        <f t="shared" si="141"/>
        <v>100</v>
      </c>
      <c r="AJ301" s="268">
        <f t="shared" si="142"/>
        <v>100</v>
      </c>
      <c r="AK301" s="501" t="s">
        <v>750</v>
      </c>
      <c r="AL301" s="443">
        <v>1</v>
      </c>
      <c r="AM301" s="442">
        <v>1</v>
      </c>
      <c r="AN301" s="511"/>
      <c r="AO301" s="357"/>
      <c r="AP301" s="357"/>
      <c r="AQ301" s="286"/>
      <c r="AR301" s="382" t="s">
        <v>24450</v>
      </c>
      <c r="AS301" s="382"/>
      <c r="AT301" s="286"/>
      <c r="AU301" s="171" t="s">
        <v>24450</v>
      </c>
      <c r="AV301" s="111"/>
      <c r="AW301" s="559"/>
      <c r="AX301" s="559"/>
      <c r="AY301" s="559"/>
      <c r="AZ301" s="559"/>
      <c r="BA301" s="559"/>
      <c r="BB301" s="559"/>
      <c r="BC301" s="559"/>
      <c r="BD301" s="559"/>
      <c r="BE301" s="559"/>
      <c r="BF301" s="559"/>
      <c r="BG301" s="559"/>
      <c r="BH301" s="559"/>
      <c r="BI301" s="559"/>
      <c r="BJ301" s="559"/>
      <c r="BK301" s="559"/>
      <c r="BL301" s="559"/>
      <c r="BM301" s="559"/>
      <c r="BN301" s="559"/>
      <c r="BO301" s="559"/>
      <c r="BP301" s="559"/>
      <c r="BQ301" s="559"/>
      <c r="BR301" s="559"/>
      <c r="BS301" s="559"/>
      <c r="BT301" s="559"/>
      <c r="BU301" s="559"/>
      <c r="BV301" s="559"/>
      <c r="BW301" s="559"/>
      <c r="BX301" s="559"/>
      <c r="BY301" s="559"/>
      <c r="BZ301" s="559"/>
      <c r="CA301" s="559"/>
      <c r="CB301" s="559"/>
      <c r="CC301" s="559"/>
      <c r="CD301" s="559"/>
      <c r="CE301" s="559"/>
      <c r="CF301" s="559"/>
      <c r="CG301" s="559"/>
      <c r="CH301" s="559"/>
      <c r="CI301" s="559"/>
      <c r="CJ301" s="559"/>
      <c r="CK301" s="559"/>
      <c r="CL301" s="559"/>
      <c r="CM301" s="559"/>
      <c r="CN301" s="559"/>
      <c r="CO301" s="559"/>
      <c r="CP301" s="559"/>
      <c r="CQ301" s="559"/>
      <c r="CR301" s="559"/>
      <c r="CS301" s="559"/>
      <c r="CT301" s="559"/>
      <c r="CU301" s="559"/>
      <c r="CV301" s="559"/>
      <c r="CW301" s="559"/>
      <c r="CX301" s="559"/>
      <c r="CY301" s="559"/>
      <c r="CZ301" s="559"/>
      <c r="DA301" s="559"/>
      <c r="DB301" s="559"/>
      <c r="DC301" s="559"/>
      <c r="DD301" s="559"/>
      <c r="DE301" s="559"/>
      <c r="DF301" s="559"/>
      <c r="DG301" s="559"/>
      <c r="DH301" s="559"/>
      <c r="DI301" s="559"/>
      <c r="DJ301" s="559"/>
      <c r="DK301" s="559"/>
      <c r="DL301" s="559"/>
      <c r="DM301" s="559"/>
      <c r="DN301" s="559"/>
      <c r="DO301" s="559"/>
      <c r="DP301" s="559"/>
      <c r="DQ301" s="559"/>
      <c r="DR301" s="559"/>
      <c r="DS301" s="559"/>
      <c r="DT301" s="559"/>
      <c r="DU301" s="559"/>
      <c r="DV301" s="559"/>
      <c r="DW301" s="559"/>
      <c r="DX301" s="559"/>
      <c r="DY301" s="559"/>
      <c r="DZ301" s="559"/>
      <c r="EA301" s="559"/>
      <c r="EB301" s="559"/>
      <c r="EC301" s="559"/>
      <c r="ED301" s="559"/>
      <c r="EE301" s="559"/>
      <c r="EF301" s="559"/>
      <c r="EG301" s="559"/>
      <c r="EH301" s="559"/>
      <c r="EI301" s="559"/>
      <c r="EJ301" s="559"/>
      <c r="EK301" s="559"/>
      <c r="EL301" s="559"/>
      <c r="EM301" s="559"/>
      <c r="EN301" s="559"/>
      <c r="EO301" s="559"/>
      <c r="EP301" s="559"/>
      <c r="EQ301" s="559"/>
      <c r="ER301" s="559"/>
      <c r="ES301" s="559"/>
      <c r="ET301" s="559"/>
      <c r="EU301" s="559"/>
      <c r="EV301" s="559"/>
      <c r="EW301" s="559"/>
      <c r="EX301" s="559"/>
      <c r="EY301" s="559"/>
      <c r="EZ301" s="559"/>
      <c r="FA301" s="559"/>
      <c r="FB301" s="559"/>
      <c r="FC301" s="559"/>
      <c r="FD301" s="559"/>
      <c r="FE301" s="559"/>
      <c r="FF301" s="559"/>
      <c r="FG301" s="559"/>
      <c r="FH301" s="559"/>
      <c r="FI301" s="559"/>
      <c r="FJ301" s="559"/>
      <c r="FK301" s="559"/>
      <c r="FL301" s="559"/>
      <c r="FM301" s="559"/>
      <c r="FN301" s="559"/>
      <c r="FO301" s="559"/>
      <c r="FP301" s="559"/>
      <c r="FQ301" s="559"/>
      <c r="FR301" s="559"/>
      <c r="FS301" s="559"/>
      <c r="FT301" s="559"/>
      <c r="FU301" s="559"/>
      <c r="FV301" s="559"/>
      <c r="FW301" s="559"/>
      <c r="FX301" s="559"/>
      <c r="FY301" s="559"/>
      <c r="FZ301" s="559"/>
      <c r="GA301" s="559"/>
      <c r="GB301" s="559"/>
      <c r="GC301" s="559"/>
      <c r="GD301" s="559"/>
      <c r="GE301" s="559"/>
      <c r="GF301" s="559"/>
      <c r="GG301" s="559"/>
      <c r="GH301" s="559"/>
      <c r="GI301" s="559"/>
      <c r="GJ301" s="559"/>
      <c r="GK301" s="559"/>
      <c r="GL301" s="559"/>
      <c r="GM301" s="559"/>
      <c r="GN301" s="559"/>
      <c r="GO301" s="559"/>
      <c r="GP301" s="559"/>
      <c r="GQ301" s="559"/>
      <c r="GR301" s="559"/>
      <c r="GS301" s="559"/>
      <c r="GT301" s="559"/>
      <c r="GU301" s="559"/>
      <c r="GV301" s="559"/>
      <c r="GW301" s="559"/>
      <c r="GX301" s="559"/>
      <c r="GY301" s="559"/>
      <c r="GZ301" s="559"/>
      <c r="HA301" s="559"/>
      <c r="HB301" s="559"/>
      <c r="HC301" s="559"/>
      <c r="HD301" s="559"/>
      <c r="HE301" s="559"/>
      <c r="HF301" s="559"/>
      <c r="HG301" s="559"/>
      <c r="HH301" s="559"/>
      <c r="HI301" s="559"/>
      <c r="HJ301" s="559"/>
      <c r="HK301" s="559"/>
      <c r="HL301" s="559"/>
      <c r="HM301" s="559"/>
      <c r="HN301" s="559"/>
      <c r="HO301" s="559"/>
      <c r="HP301" s="559"/>
      <c r="HQ301" s="559"/>
      <c r="HR301" s="559"/>
      <c r="HS301" s="559"/>
      <c r="HT301" s="559"/>
      <c r="HU301" s="559"/>
      <c r="HV301" s="559"/>
      <c r="HW301" s="559"/>
      <c r="HX301" s="559"/>
      <c r="HY301" s="559"/>
      <c r="HZ301" s="559"/>
      <c r="IA301" s="559"/>
      <c r="IB301" s="559"/>
      <c r="IC301" s="559"/>
      <c r="ID301" s="559"/>
      <c r="IE301" s="559"/>
      <c r="IF301" s="559"/>
      <c r="IG301" s="559"/>
      <c r="IH301" s="559"/>
      <c r="II301" s="559"/>
      <c r="IJ301" s="559"/>
      <c r="IK301" s="559"/>
      <c r="IL301" s="559"/>
      <c r="IM301" s="559"/>
      <c r="IN301" s="559"/>
      <c r="IO301" s="559"/>
      <c r="IP301" s="559"/>
      <c r="IQ301" s="559"/>
      <c r="IR301" s="559"/>
      <c r="IS301" s="559"/>
      <c r="IT301" s="559"/>
      <c r="IU301" s="559"/>
      <c r="IV301" s="559"/>
      <c r="IW301" s="559"/>
      <c r="IX301" s="559"/>
      <c r="IY301" s="559"/>
      <c r="IZ301" s="559"/>
      <c r="JA301" s="559"/>
      <c r="JB301" s="559"/>
      <c r="JC301" s="559"/>
      <c r="JD301" s="559"/>
      <c r="JE301" s="559"/>
      <c r="JF301" s="559"/>
      <c r="JG301" s="559"/>
      <c r="JH301" s="559"/>
      <c r="JI301" s="559"/>
      <c r="JJ301" s="559"/>
      <c r="JK301" s="559"/>
      <c r="JL301" s="559"/>
      <c r="JM301" s="559"/>
      <c r="JN301" s="559"/>
      <c r="JO301" s="559"/>
      <c r="JP301" s="559"/>
      <c r="JQ301" s="559"/>
      <c r="JR301" s="559"/>
      <c r="JS301" s="559"/>
      <c r="JT301" s="559"/>
      <c r="JU301" s="559"/>
      <c r="JV301" s="559"/>
      <c r="JW301" s="559"/>
      <c r="JX301" s="559"/>
      <c r="JY301" s="559"/>
      <c r="JZ301" s="559"/>
      <c r="KA301" s="559"/>
      <c r="KB301" s="559"/>
      <c r="KC301" s="559"/>
      <c r="KD301" s="559"/>
      <c r="KE301" s="559"/>
      <c r="KF301" s="559"/>
      <c r="KG301" s="559"/>
      <c r="KH301" s="559"/>
      <c r="KI301" s="559"/>
      <c r="KJ301" s="559"/>
      <c r="KK301" s="559"/>
      <c r="KL301" s="559"/>
      <c r="KM301" s="559"/>
      <c r="KN301" s="559"/>
      <c r="KO301" s="559"/>
      <c r="KP301" s="559"/>
      <c r="KQ301" s="559"/>
      <c r="KR301" s="559"/>
      <c r="KS301" s="559"/>
      <c r="KT301" s="559"/>
      <c r="KU301" s="559"/>
      <c r="KV301" s="559"/>
      <c r="KW301" s="559"/>
      <c r="KX301" s="559"/>
      <c r="KY301" s="559"/>
      <c r="KZ301" s="559"/>
      <c r="LA301" s="559"/>
      <c r="LB301" s="559"/>
      <c r="LC301" s="559"/>
      <c r="LD301" s="559"/>
      <c r="LE301" s="559"/>
      <c r="LF301" s="559"/>
      <c r="LG301" s="559"/>
      <c r="LH301" s="559"/>
      <c r="LI301" s="559"/>
      <c r="LJ301" s="559"/>
      <c r="LK301" s="559"/>
      <c r="LL301" s="559"/>
      <c r="LM301" s="559"/>
      <c r="LN301" s="559"/>
      <c r="LO301" s="559"/>
      <c r="LP301" s="559"/>
      <c r="LQ301" s="559"/>
      <c r="LR301" s="559"/>
      <c r="LS301" s="559"/>
      <c r="LT301" s="559"/>
      <c r="LU301" s="559"/>
      <c r="LV301" s="559"/>
      <c r="LW301" s="559"/>
      <c r="LX301" s="559"/>
      <c r="LY301" s="559"/>
      <c r="LZ301" s="559"/>
      <c r="MA301" s="559"/>
      <c r="MB301" s="559"/>
      <c r="MC301" s="559"/>
      <c r="MD301" s="559"/>
      <c r="ME301" s="559"/>
      <c r="MF301" s="559"/>
      <c r="MG301" s="559"/>
      <c r="MH301" s="559"/>
      <c r="MI301" s="559"/>
      <c r="MJ301" s="559"/>
      <c r="MK301" s="559"/>
      <c r="ML301" s="559"/>
      <c r="MM301" s="559"/>
      <c r="MN301" s="559"/>
      <c r="MO301" s="559"/>
      <c r="MP301" s="559"/>
      <c r="MQ301" s="559"/>
      <c r="MR301" s="559"/>
      <c r="MS301" s="559"/>
      <c r="MT301" s="559"/>
      <c r="MU301" s="559"/>
      <c r="MV301" s="559"/>
      <c r="MW301" s="559"/>
      <c r="MX301" s="559"/>
      <c r="MY301" s="559"/>
      <c r="MZ301" s="559"/>
      <c r="NA301" s="559"/>
      <c r="NB301" s="559"/>
      <c r="NC301" s="559"/>
      <c r="ND301" s="559"/>
      <c r="NE301" s="559"/>
      <c r="NF301" s="559"/>
      <c r="NG301" s="559"/>
      <c r="NH301" s="559"/>
      <c r="NI301" s="559"/>
      <c r="NJ301" s="559"/>
      <c r="NK301" s="559"/>
      <c r="NL301" s="559"/>
      <c r="NM301" s="559"/>
      <c r="NN301" s="559"/>
      <c r="NO301" s="559"/>
      <c r="NP301" s="559"/>
      <c r="NQ301" s="559"/>
      <c r="NR301" s="559"/>
      <c r="NS301" s="559"/>
      <c r="NT301" s="559"/>
      <c r="NU301" s="559"/>
      <c r="NV301" s="559"/>
      <c r="NW301" s="559"/>
      <c r="NX301" s="559"/>
      <c r="NY301" s="559"/>
      <c r="NZ301" s="559"/>
      <c r="OA301" s="559"/>
      <c r="OB301" s="559"/>
      <c r="OC301" s="559"/>
      <c r="OD301" s="559"/>
      <c r="OE301" s="559"/>
      <c r="OF301" s="559"/>
      <c r="OG301" s="559"/>
      <c r="OH301" s="559"/>
      <c r="OI301" s="559"/>
      <c r="OJ301" s="559"/>
      <c r="OK301" s="559"/>
      <c r="OL301" s="559"/>
      <c r="OM301" s="559"/>
      <c r="ON301" s="559"/>
      <c r="OO301" s="559"/>
      <c r="OP301" s="559"/>
      <c r="OQ301" s="559"/>
      <c r="OR301" s="559"/>
      <c r="OS301" s="559"/>
      <c r="OT301" s="559"/>
      <c r="OU301" s="559"/>
      <c r="OV301" s="559"/>
      <c r="OW301" s="559"/>
      <c r="OX301" s="559"/>
      <c r="OY301" s="559"/>
      <c r="OZ301" s="559"/>
      <c r="PA301" s="559"/>
      <c r="PB301" s="559"/>
      <c r="PC301" s="559"/>
      <c r="PD301" s="559"/>
      <c r="PE301" s="559"/>
      <c r="PF301" s="559"/>
      <c r="PG301" s="559"/>
      <c r="PH301" s="559"/>
      <c r="PI301" s="559"/>
      <c r="PJ301" s="559"/>
      <c r="PK301" s="559"/>
      <c r="PL301" s="559"/>
      <c r="PM301" s="559"/>
      <c r="PN301" s="559"/>
      <c r="PO301" s="559"/>
      <c r="PP301" s="559"/>
      <c r="PQ301" s="559"/>
      <c r="PR301" s="559"/>
      <c r="PS301" s="559"/>
      <c r="PT301" s="559"/>
      <c r="PU301" s="559"/>
      <c r="PV301" s="559"/>
      <c r="PW301" s="559"/>
      <c r="PX301" s="559"/>
      <c r="PY301" s="559"/>
      <c r="PZ301" s="559"/>
      <c r="QA301" s="559"/>
      <c r="QB301" s="559"/>
      <c r="QC301" s="559"/>
      <c r="QD301" s="559"/>
      <c r="QE301" s="559"/>
      <c r="QF301" s="559"/>
      <c r="QG301" s="559"/>
      <c r="QH301" s="559"/>
      <c r="QI301" s="559"/>
      <c r="QJ301" s="559"/>
      <c r="QK301" s="559"/>
      <c r="QL301" s="559"/>
      <c r="QM301" s="559"/>
      <c r="QN301" s="559"/>
      <c r="QO301" s="559"/>
      <c r="QP301" s="559"/>
      <c r="QQ301" s="559"/>
      <c r="QR301" s="559"/>
      <c r="QS301" s="559"/>
      <c r="QT301" s="559"/>
      <c r="QU301" s="559"/>
      <c r="QV301" s="559"/>
      <c r="QW301" s="559"/>
      <c r="QX301" s="559"/>
      <c r="QY301" s="559"/>
      <c r="QZ301" s="559"/>
      <c r="RA301" s="559"/>
      <c r="RB301" s="559"/>
      <c r="RC301" s="559"/>
      <c r="RD301" s="559"/>
      <c r="RE301" s="559"/>
      <c r="RF301" s="559"/>
      <c r="RG301" s="559"/>
      <c r="RH301" s="559"/>
      <c r="RI301" s="559"/>
      <c r="RJ301" s="559"/>
      <c r="RK301" s="559"/>
      <c r="RL301" s="559"/>
      <c r="RM301" s="559"/>
      <c r="RN301" s="559"/>
      <c r="RO301" s="559"/>
      <c r="RP301" s="559"/>
      <c r="RQ301" s="559"/>
      <c r="RR301" s="559"/>
      <c r="RS301" s="559"/>
      <c r="RT301" s="559"/>
      <c r="RU301" s="559"/>
      <c r="RV301" s="559"/>
      <c r="RW301" s="559"/>
      <c r="RX301" s="559"/>
      <c r="RY301" s="559"/>
      <c r="RZ301" s="559"/>
      <c r="SA301" s="559"/>
      <c r="SB301" s="559"/>
      <c r="SC301" s="559"/>
      <c r="SD301" s="559"/>
      <c r="SE301" s="559"/>
      <c r="SF301" s="559"/>
      <c r="SG301" s="559"/>
      <c r="SH301" s="559"/>
      <c r="SI301" s="559"/>
      <c r="SJ301" s="559"/>
      <c r="SK301" s="559"/>
      <c r="SL301" s="559"/>
      <c r="SM301" s="559"/>
      <c r="SN301" s="559"/>
      <c r="SO301" s="559"/>
      <c r="SP301" s="559"/>
      <c r="SQ301" s="559"/>
      <c r="SR301" s="559"/>
      <c r="SS301" s="559"/>
      <c r="ST301" s="559"/>
      <c r="SU301" s="559"/>
      <c r="SV301" s="559"/>
      <c r="SW301" s="559"/>
      <c r="SX301" s="559"/>
      <c r="SY301" s="559"/>
      <c r="SZ301" s="559"/>
      <c r="TA301" s="559"/>
      <c r="TB301" s="559"/>
      <c r="TC301" s="559"/>
      <c r="TD301" s="559"/>
      <c r="TE301" s="559"/>
      <c r="TF301" s="559"/>
      <c r="TG301" s="559"/>
      <c r="TH301" s="559"/>
      <c r="TI301" s="559"/>
      <c r="TJ301" s="559"/>
      <c r="TK301" s="559"/>
      <c r="TL301" s="559"/>
      <c r="TM301" s="559"/>
      <c r="TN301" s="559"/>
      <c r="TO301" s="559"/>
      <c r="TP301" s="559"/>
      <c r="TQ301" s="559"/>
      <c r="TR301" s="559"/>
      <c r="TS301" s="559"/>
      <c r="TT301" s="559"/>
      <c r="TU301" s="559"/>
      <c r="TV301" s="559"/>
      <c r="TW301" s="559"/>
      <c r="TX301" s="559"/>
      <c r="TY301" s="559"/>
      <c r="TZ301" s="559"/>
      <c r="UA301" s="559"/>
      <c r="UB301" s="559"/>
      <c r="UC301" s="559"/>
      <c r="UD301" s="559"/>
      <c r="UE301" s="559"/>
      <c r="UF301" s="559"/>
      <c r="UG301" s="559"/>
      <c r="UH301" s="559"/>
      <c r="UI301" s="559"/>
      <c r="UJ301" s="559"/>
      <c r="UK301" s="559"/>
      <c r="UL301" s="559"/>
      <c r="UM301" s="559"/>
      <c r="UN301" s="559"/>
      <c r="UO301" s="559"/>
      <c r="UP301" s="559"/>
      <c r="UQ301" s="559"/>
      <c r="UR301" s="559"/>
      <c r="US301" s="559"/>
      <c r="UT301" s="559"/>
      <c r="UU301" s="559"/>
      <c r="UV301" s="559"/>
      <c r="UW301" s="559"/>
      <c r="UX301" s="559"/>
      <c r="UY301" s="559"/>
      <c r="UZ301" s="559"/>
      <c r="VA301" s="559"/>
      <c r="VB301" s="559"/>
      <c r="VC301" s="559"/>
      <c r="VD301" s="559"/>
      <c r="VE301" s="559"/>
      <c r="VF301" s="559"/>
      <c r="VG301" s="559"/>
      <c r="VH301" s="559"/>
      <c r="VI301" s="559"/>
      <c r="VJ301" s="559"/>
      <c r="VK301" s="559"/>
      <c r="VL301" s="559"/>
      <c r="VM301" s="559"/>
      <c r="VN301" s="559"/>
      <c r="VO301" s="559"/>
      <c r="VP301" s="559"/>
      <c r="VQ301" s="559"/>
      <c r="VR301" s="559"/>
      <c r="VS301" s="559"/>
      <c r="VT301" s="559"/>
      <c r="VU301" s="559"/>
      <c r="VV301" s="559"/>
      <c r="VW301" s="559"/>
      <c r="VX301" s="559"/>
      <c r="VY301" s="559"/>
      <c r="VZ301" s="559"/>
      <c r="WA301" s="559"/>
      <c r="WB301" s="559"/>
      <c r="WC301" s="559"/>
      <c r="WD301" s="559"/>
      <c r="WE301" s="559"/>
      <c r="WF301" s="559"/>
      <c r="WG301" s="559"/>
      <c r="WH301" s="559"/>
      <c r="WI301" s="559"/>
      <c r="WJ301" s="559"/>
      <c r="WK301" s="559"/>
      <c r="WL301" s="559"/>
      <c r="WM301" s="559"/>
      <c r="WN301" s="559"/>
      <c r="WO301" s="559"/>
      <c r="WP301" s="559"/>
      <c r="WQ301" s="559"/>
      <c r="WR301" s="559"/>
      <c r="WS301" s="559"/>
      <c r="WT301" s="559"/>
      <c r="WU301" s="559"/>
      <c r="WV301" s="559"/>
      <c r="WW301" s="559"/>
      <c r="WX301" s="559"/>
      <c r="WY301" s="559"/>
      <c r="WZ301" s="559"/>
      <c r="XA301" s="559"/>
      <c r="XB301" s="559"/>
      <c r="XC301" s="559"/>
      <c r="XD301" s="559"/>
      <c r="XE301" s="559"/>
      <c r="XF301" s="559"/>
      <c r="XG301" s="559"/>
      <c r="XH301" s="559"/>
      <c r="XI301" s="559"/>
      <c r="XJ301" s="559"/>
      <c r="XK301" s="559"/>
      <c r="XL301" s="559"/>
      <c r="XM301" s="559"/>
      <c r="XN301" s="559"/>
      <c r="XO301" s="559"/>
      <c r="XP301" s="559"/>
      <c r="XQ301" s="559"/>
      <c r="XR301" s="559"/>
      <c r="XS301" s="559"/>
      <c r="XT301" s="559"/>
      <c r="XU301" s="559"/>
      <c r="XV301" s="559"/>
      <c r="XW301" s="559"/>
      <c r="XX301" s="559"/>
      <c r="XY301" s="559"/>
      <c r="XZ301" s="559"/>
      <c r="YA301" s="559"/>
      <c r="YB301" s="559"/>
      <c r="YC301" s="559"/>
      <c r="YD301" s="559"/>
      <c r="YE301" s="559"/>
      <c r="YF301" s="559"/>
      <c r="YG301" s="559"/>
      <c r="YH301" s="559"/>
      <c r="YI301" s="559"/>
      <c r="YJ301" s="559"/>
      <c r="YK301" s="559"/>
      <c r="YL301" s="559"/>
      <c r="YM301" s="559"/>
      <c r="YN301" s="559"/>
      <c r="YO301" s="559"/>
      <c r="YP301" s="559"/>
      <c r="YQ301" s="559"/>
      <c r="YR301" s="559"/>
      <c r="YS301" s="559"/>
      <c r="YT301" s="559"/>
      <c r="YU301" s="559"/>
      <c r="YV301" s="559"/>
      <c r="YW301" s="559"/>
      <c r="YX301" s="559"/>
      <c r="YY301" s="559"/>
      <c r="YZ301" s="559"/>
      <c r="ZA301" s="559"/>
      <c r="ZB301" s="559"/>
      <c r="ZC301" s="559"/>
      <c r="ZD301" s="559"/>
      <c r="ZE301" s="559"/>
      <c r="ZF301" s="559"/>
      <c r="ZG301" s="559"/>
      <c r="ZH301" s="559"/>
      <c r="ZI301" s="559"/>
      <c r="ZJ301" s="559"/>
      <c r="ZK301" s="559"/>
      <c r="ZL301" s="559"/>
      <c r="ZM301" s="559"/>
      <c r="ZN301" s="559"/>
      <c r="ZO301" s="559"/>
      <c r="ZP301" s="559"/>
      <c r="ZQ301" s="559"/>
      <c r="ZR301" s="559"/>
      <c r="ZS301" s="559"/>
      <c r="ZT301" s="559"/>
      <c r="ZU301" s="559"/>
      <c r="ZV301" s="559"/>
      <c r="ZW301" s="559"/>
      <c r="ZX301" s="559"/>
      <c r="ZY301" s="559"/>
      <c r="ZZ301" s="559"/>
      <c r="AAA301" s="559"/>
      <c r="AAB301" s="559"/>
      <c r="AAC301" s="559"/>
      <c r="AAD301" s="559"/>
      <c r="AAE301" s="559"/>
      <c r="AAF301" s="559"/>
      <c r="AAG301" s="559"/>
      <c r="AAH301" s="559"/>
      <c r="AAI301" s="559"/>
      <c r="AAJ301" s="559"/>
      <c r="AAK301" s="559"/>
      <c r="AAL301" s="559"/>
      <c r="AAM301" s="559"/>
      <c r="AAN301" s="559"/>
      <c r="AAO301" s="559"/>
      <c r="AAP301" s="559"/>
      <c r="AAQ301" s="559"/>
      <c r="AAR301" s="559"/>
      <c r="AAS301" s="559"/>
      <c r="AAT301" s="559"/>
      <c r="AAU301" s="559"/>
      <c r="AAV301" s="559"/>
      <c r="AAW301" s="559"/>
      <c r="AAX301" s="559"/>
      <c r="AAY301" s="559"/>
      <c r="AAZ301" s="559"/>
      <c r="ABA301" s="559"/>
      <c r="ABB301" s="559"/>
      <c r="ABC301" s="559"/>
      <c r="ABD301" s="559"/>
      <c r="ABE301" s="559"/>
      <c r="ABF301" s="559"/>
      <c r="ABG301" s="559"/>
      <c r="ABH301" s="559"/>
      <c r="ABI301" s="559"/>
      <c r="ABJ301" s="559"/>
      <c r="ABK301" s="559"/>
      <c r="ABL301" s="559"/>
      <c r="ABM301" s="559"/>
      <c r="ABN301" s="559"/>
      <c r="ABO301" s="559"/>
      <c r="ABP301" s="559"/>
      <c r="ABQ301" s="559"/>
      <c r="ABR301" s="559"/>
      <c r="ABS301" s="559"/>
      <c r="ABT301" s="559"/>
      <c r="ABU301" s="559"/>
      <c r="ABV301" s="559"/>
      <c r="ABW301" s="559"/>
      <c r="ABX301" s="559"/>
      <c r="ABY301" s="559"/>
      <c r="ABZ301" s="559"/>
      <c r="ACA301" s="559"/>
      <c r="ACB301" s="559"/>
      <c r="ACC301" s="559"/>
      <c r="ACD301" s="559"/>
      <c r="ACE301" s="559"/>
      <c r="ACF301" s="559"/>
      <c r="ACG301" s="559"/>
      <c r="ACH301" s="559"/>
      <c r="ACI301" s="559"/>
      <c r="ACJ301" s="559"/>
      <c r="ACK301" s="559"/>
      <c r="ACL301" s="559"/>
      <c r="ACM301" s="559"/>
      <c r="ACN301" s="559"/>
      <c r="ACO301" s="559"/>
      <c r="ACP301" s="559"/>
      <c r="ACQ301" s="559"/>
      <c r="ACR301" s="559"/>
      <c r="ACS301" s="559"/>
      <c r="ACT301" s="559"/>
      <c r="ACU301" s="559"/>
      <c r="ACV301" s="559"/>
      <c r="ACW301" s="559"/>
      <c r="ACX301" s="559"/>
      <c r="ACY301" s="559"/>
      <c r="ACZ301" s="559"/>
      <c r="ADA301" s="559"/>
      <c r="ADB301" s="559"/>
      <c r="ADC301" s="559"/>
      <c r="ADD301" s="559"/>
      <c r="ADE301" s="559"/>
      <c r="ADF301" s="559"/>
      <c r="ADG301" s="559"/>
      <c r="ADH301" s="559"/>
      <c r="ADI301" s="559"/>
      <c r="ADJ301" s="559"/>
      <c r="ADK301" s="559"/>
      <c r="ADL301" s="559"/>
      <c r="ADM301" s="559"/>
      <c r="ADN301" s="559"/>
      <c r="ADO301" s="559"/>
      <c r="ADP301" s="559"/>
      <c r="ADQ301" s="559"/>
      <c r="ADR301" s="559"/>
      <c r="ADS301" s="559"/>
      <c r="ADT301" s="559"/>
      <c r="ADU301" s="559"/>
      <c r="ADV301" s="559"/>
      <c r="ADW301" s="559"/>
      <c r="ADX301" s="559"/>
      <c r="ADY301" s="559"/>
      <c r="ADZ301" s="559"/>
      <c r="AEA301" s="559"/>
      <c r="AEB301" s="559"/>
      <c r="AEC301" s="559"/>
      <c r="AED301" s="559"/>
      <c r="AEE301" s="559"/>
      <c r="AEF301" s="559"/>
      <c r="AEG301" s="559"/>
      <c r="AEH301" s="559"/>
      <c r="AEI301" s="559"/>
      <c r="AEJ301" s="559"/>
      <c r="AEK301" s="559"/>
      <c r="AEL301" s="559"/>
      <c r="AEM301" s="559"/>
      <c r="AEN301" s="559"/>
      <c r="AEO301" s="559"/>
      <c r="AEP301" s="559"/>
      <c r="AEQ301" s="559"/>
      <c r="AER301" s="559"/>
      <c r="AES301" s="559"/>
      <c r="AET301" s="559"/>
      <c r="AEU301" s="559"/>
      <c r="AEV301" s="559"/>
      <c r="AEW301" s="559"/>
      <c r="AEX301" s="559"/>
      <c r="AEY301" s="559"/>
      <c r="AEZ301" s="559"/>
      <c r="AFA301" s="559"/>
      <c r="AFB301" s="559"/>
      <c r="AFC301" s="559"/>
      <c r="AFD301" s="559"/>
      <c r="AFE301" s="559"/>
      <c r="AFF301" s="559"/>
      <c r="AFG301" s="559"/>
      <c r="AFH301" s="559"/>
      <c r="AFI301" s="559"/>
      <c r="AFJ301" s="559"/>
      <c r="AFK301" s="559"/>
      <c r="AFL301" s="559"/>
      <c r="AFM301" s="559"/>
      <c r="AFN301" s="559"/>
      <c r="AFO301" s="559"/>
      <c r="AFP301" s="559"/>
      <c r="AFQ301" s="559"/>
      <c r="AFR301" s="559"/>
      <c r="AFS301" s="559"/>
      <c r="AFT301" s="559"/>
      <c r="AFU301" s="559"/>
      <c r="AFV301" s="559"/>
      <c r="AFW301" s="559"/>
      <c r="AFX301" s="559"/>
      <c r="AFY301" s="559"/>
      <c r="AFZ301" s="559"/>
      <c r="AGA301" s="559"/>
      <c r="AGB301" s="559"/>
      <c r="AGC301" s="559"/>
      <c r="AGD301" s="559"/>
      <c r="AGE301" s="559"/>
      <c r="AGF301" s="559"/>
      <c r="AGG301" s="559"/>
      <c r="AGH301" s="559"/>
      <c r="AGI301" s="559"/>
      <c r="AGJ301" s="559"/>
      <c r="AGK301" s="559"/>
      <c r="AGL301" s="559"/>
      <c r="AGM301" s="559"/>
      <c r="AGN301" s="559"/>
      <c r="AGO301" s="559"/>
      <c r="AGP301" s="559"/>
      <c r="AGQ301" s="559"/>
      <c r="AGR301" s="559"/>
      <c r="AGS301" s="559"/>
      <c r="AGT301" s="559"/>
      <c r="AGU301" s="559"/>
      <c r="AGV301" s="559"/>
      <c r="AGW301" s="559"/>
      <c r="AGX301" s="559"/>
      <c r="AGY301" s="559"/>
      <c r="AGZ301" s="559"/>
      <c r="AHA301" s="559"/>
      <c r="AHB301" s="559"/>
      <c r="AHC301" s="559"/>
      <c r="AHD301" s="559"/>
      <c r="AHE301" s="559"/>
      <c r="AHF301" s="559"/>
      <c r="AHG301" s="559"/>
      <c r="AHH301" s="559"/>
      <c r="AHI301" s="559"/>
      <c r="AHJ301" s="559"/>
      <c r="AHK301" s="559"/>
      <c r="AHL301" s="559"/>
      <c r="AHM301" s="559"/>
      <c r="AHN301" s="559"/>
      <c r="AHO301" s="559"/>
      <c r="AHP301" s="559"/>
      <c r="AHQ301" s="559"/>
      <c r="AHR301" s="559"/>
      <c r="AHS301" s="559"/>
      <c r="AHT301" s="559"/>
      <c r="AHU301" s="559"/>
      <c r="AHV301" s="559"/>
      <c r="AHW301" s="559"/>
      <c r="AHX301" s="559"/>
      <c r="AHY301" s="559"/>
      <c r="AHZ301" s="559"/>
      <c r="AIA301" s="559"/>
      <c r="AIB301" s="559"/>
      <c r="AIC301" s="559"/>
      <c r="AID301" s="559"/>
      <c r="AIE301" s="559"/>
      <c r="AIF301" s="559"/>
      <c r="AIG301" s="559"/>
      <c r="AIH301" s="559"/>
      <c r="AII301" s="559"/>
      <c r="AIJ301" s="559"/>
      <c r="AIK301" s="559"/>
      <c r="AIL301" s="559"/>
      <c r="AIM301" s="559"/>
      <c r="AIN301" s="559"/>
      <c r="AIO301" s="559"/>
      <c r="AIP301" s="559"/>
      <c r="AIQ301" s="559"/>
      <c r="AIR301" s="559"/>
      <c r="AIS301" s="559"/>
      <c r="AIT301" s="559"/>
      <c r="AIU301" s="559"/>
      <c r="AIV301" s="559"/>
      <c r="AIW301" s="559"/>
      <c r="AIX301" s="559"/>
      <c r="AIY301" s="559"/>
      <c r="AIZ301" s="559"/>
      <c r="AJA301" s="559"/>
      <c r="AJB301" s="559"/>
      <c r="AJC301" s="559"/>
      <c r="AJD301" s="559"/>
      <c r="AJE301" s="559"/>
      <c r="AJF301" s="559"/>
      <c r="AJG301" s="559"/>
      <c r="AJH301" s="559"/>
      <c r="AJI301" s="559"/>
      <c r="AJJ301" s="559"/>
      <c r="AJK301" s="559"/>
      <c r="AJL301" s="559"/>
      <c r="AJM301" s="559"/>
      <c r="AJN301" s="559"/>
      <c r="AJO301" s="559"/>
      <c r="AJP301" s="559"/>
      <c r="AJQ301" s="559"/>
      <c r="AJR301" s="559"/>
      <c r="AJS301" s="559"/>
      <c r="AJT301" s="559"/>
      <c r="AJU301" s="559"/>
      <c r="AJV301" s="559"/>
      <c r="AJW301" s="559"/>
      <c r="AJX301" s="559"/>
      <c r="AJY301" s="559"/>
      <c r="AJZ301" s="559"/>
      <c r="AKA301" s="559"/>
      <c r="AKB301" s="559"/>
      <c r="AKC301" s="559"/>
      <c r="AKD301" s="559"/>
      <c r="AKE301" s="559"/>
      <c r="AKF301" s="559"/>
      <c r="AKG301" s="559"/>
      <c r="AKH301" s="559"/>
      <c r="AKI301" s="559"/>
      <c r="AKJ301" s="559"/>
      <c r="AKK301" s="559"/>
      <c r="AKL301" s="559"/>
      <c r="AKM301" s="559"/>
      <c r="AKN301" s="559"/>
      <c r="AKO301" s="559"/>
      <c r="AKP301" s="559"/>
      <c r="AKQ301" s="559"/>
      <c r="AKR301" s="559"/>
      <c r="AKS301" s="559"/>
      <c r="AKT301" s="559"/>
      <c r="AKU301" s="559"/>
      <c r="AKV301" s="559"/>
      <c r="AKW301" s="559"/>
      <c r="AKX301" s="559"/>
      <c r="AKY301" s="559"/>
      <c r="AKZ301" s="559"/>
      <c r="ALA301" s="559"/>
      <c r="ALB301" s="559"/>
      <c r="ALC301" s="559"/>
      <c r="ALD301" s="559"/>
      <c r="ALE301" s="559"/>
      <c r="ALF301" s="559"/>
      <c r="ALG301" s="559"/>
      <c r="ALH301" s="559"/>
      <c r="ALI301" s="559"/>
      <c r="ALJ301" s="559"/>
      <c r="ALK301" s="559"/>
      <c r="ALL301" s="559"/>
      <c r="ALM301" s="559"/>
      <c r="ALN301" s="559"/>
      <c r="ALO301" s="559"/>
      <c r="ALP301" s="559"/>
      <c r="ALQ301" s="559"/>
      <c r="ALR301" s="559"/>
      <c r="ALS301" s="559"/>
      <c r="ALT301" s="559"/>
      <c r="ALU301" s="559"/>
      <c r="ALV301" s="559"/>
      <c r="ALW301" s="559"/>
      <c r="ALX301" s="559"/>
      <c r="ALY301" s="559"/>
      <c r="ALZ301" s="559"/>
      <c r="AMA301" s="559"/>
      <c r="AMB301" s="559"/>
      <c r="AMC301" s="559"/>
      <c r="AMD301" s="559"/>
      <c r="AME301" s="559"/>
      <c r="AMF301" s="559"/>
      <c r="AMG301" s="559"/>
      <c r="AMH301" s="559"/>
      <c r="AMI301" s="559"/>
      <c r="AMJ301" s="559"/>
    </row>
    <row r="302" spans="1:1024" x14ac:dyDescent="0.25">
      <c r="A302" s="444" t="s">
        <v>1023</v>
      </c>
      <c r="B302" s="257">
        <v>302</v>
      </c>
      <c r="C302" s="401" t="s">
        <v>24451</v>
      </c>
      <c r="D302" s="445" t="s">
        <v>1024</v>
      </c>
      <c r="E302" s="286"/>
      <c r="F302" s="291"/>
      <c r="G302" s="280"/>
      <c r="H302" s="280"/>
      <c r="I302" s="492" t="s">
        <v>750</v>
      </c>
      <c r="J302" s="292"/>
      <c r="K302" s="293"/>
      <c r="L302" s="293"/>
      <c r="M302" s="293"/>
      <c r="N302" s="293"/>
      <c r="O302" s="293"/>
      <c r="P302" s="293"/>
      <c r="Q302" s="293"/>
      <c r="R302" s="293"/>
      <c r="S302" s="293"/>
      <c r="T302" s="293"/>
      <c r="U302" s="293"/>
      <c r="V302" s="293"/>
      <c r="W302" s="283">
        <f t="shared" si="133"/>
        <v>100</v>
      </c>
      <c r="X302" s="283">
        <f t="shared" si="125"/>
        <v>100</v>
      </c>
      <c r="Y302" s="283">
        <f t="shared" si="132"/>
        <v>100</v>
      </c>
      <c r="Z302" s="283">
        <f t="shared" si="134"/>
        <v>100</v>
      </c>
      <c r="AA302" s="283">
        <f t="shared" si="135"/>
        <v>100</v>
      </c>
      <c r="AB302" s="287">
        <f t="shared" si="136"/>
        <v>100</v>
      </c>
      <c r="AC302" s="287">
        <f t="shared" si="137"/>
        <v>100</v>
      </c>
      <c r="AD302" s="287">
        <f t="shared" si="138"/>
        <v>100</v>
      </c>
      <c r="AE302" s="284">
        <f t="shared" si="131"/>
        <v>100</v>
      </c>
      <c r="AF302" s="284">
        <f t="shared" ref="AF302:AF368" si="143">IF(M302=0,100,IF(M302=1,1,IF(M302="1B",1,IF(M302="1A",0.1,100))))</f>
        <v>100</v>
      </c>
      <c r="AG302" s="268">
        <f t="shared" si="139"/>
        <v>100</v>
      </c>
      <c r="AH302" s="268">
        <f t="shared" si="140"/>
        <v>100</v>
      </c>
      <c r="AI302" s="268">
        <f t="shared" si="141"/>
        <v>100</v>
      </c>
      <c r="AJ302" s="268">
        <f t="shared" si="142"/>
        <v>100</v>
      </c>
      <c r="AK302" s="501" t="s">
        <v>750</v>
      </c>
      <c r="AL302" s="257">
        <v>1</v>
      </c>
      <c r="AM302" s="357">
        <v>1</v>
      </c>
      <c r="AN302" s="511"/>
      <c r="AO302" s="357"/>
      <c r="AP302" s="357"/>
      <c r="AQ302" s="286"/>
      <c r="AR302" s="382" t="s">
        <v>24452</v>
      </c>
      <c r="AS302" s="382"/>
      <c r="AT302" s="286"/>
      <c r="AU302" s="286"/>
      <c r="AV302" s="559"/>
      <c r="AW302" s="559"/>
      <c r="AX302" s="559"/>
      <c r="AY302" s="559"/>
      <c r="AZ302" s="559"/>
      <c r="BA302" s="559"/>
      <c r="BB302" s="559"/>
      <c r="BC302" s="559"/>
      <c r="BD302" s="559"/>
      <c r="BE302" s="559"/>
      <c r="BF302" s="559"/>
      <c r="BG302" s="559"/>
      <c r="BH302" s="559"/>
      <c r="BI302" s="559"/>
      <c r="BJ302" s="559"/>
      <c r="BK302" s="559"/>
      <c r="BL302" s="559"/>
      <c r="BM302" s="559"/>
      <c r="BN302" s="559"/>
      <c r="BO302" s="559"/>
      <c r="BP302" s="559"/>
      <c r="BQ302" s="559"/>
      <c r="BR302" s="559"/>
      <c r="BS302" s="559"/>
      <c r="BT302" s="559"/>
      <c r="BU302" s="559"/>
      <c r="BV302" s="559"/>
      <c r="BW302" s="559"/>
      <c r="BX302" s="559"/>
      <c r="BY302" s="559"/>
      <c r="BZ302" s="559"/>
      <c r="CA302" s="559"/>
      <c r="CB302" s="559"/>
      <c r="CC302" s="559"/>
      <c r="CD302" s="559"/>
      <c r="CE302" s="559"/>
      <c r="CF302" s="559"/>
      <c r="CG302" s="559"/>
      <c r="CH302" s="559"/>
      <c r="CI302" s="559"/>
      <c r="CJ302" s="559"/>
      <c r="CK302" s="559"/>
      <c r="CL302" s="559"/>
      <c r="CM302" s="559"/>
      <c r="CN302" s="559"/>
      <c r="CO302" s="559"/>
      <c r="CP302" s="559"/>
      <c r="CQ302" s="559"/>
      <c r="CR302" s="559"/>
      <c r="CS302" s="559"/>
      <c r="CT302" s="559"/>
      <c r="CU302" s="559"/>
      <c r="CV302" s="559"/>
      <c r="CW302" s="559"/>
      <c r="CX302" s="559"/>
      <c r="CY302" s="559"/>
      <c r="CZ302" s="559"/>
      <c r="DA302" s="559"/>
      <c r="DB302" s="559"/>
      <c r="DC302" s="559"/>
      <c r="DD302" s="559"/>
      <c r="DE302" s="559"/>
      <c r="DF302" s="559"/>
      <c r="DG302" s="559"/>
      <c r="DH302" s="559"/>
      <c r="DI302" s="559"/>
      <c r="DJ302" s="559"/>
      <c r="DK302" s="559"/>
      <c r="DL302" s="559"/>
      <c r="DM302" s="559"/>
      <c r="DN302" s="559"/>
      <c r="DO302" s="559"/>
      <c r="DP302" s="559"/>
      <c r="DQ302" s="559"/>
      <c r="DR302" s="559"/>
      <c r="DS302" s="559"/>
      <c r="DT302" s="559"/>
      <c r="DU302" s="559"/>
      <c r="DV302" s="559"/>
      <c r="DW302" s="559"/>
      <c r="DX302" s="559"/>
      <c r="DY302" s="559"/>
      <c r="DZ302" s="559"/>
      <c r="EA302" s="559"/>
      <c r="EB302" s="559"/>
      <c r="EC302" s="559"/>
      <c r="ED302" s="559"/>
      <c r="EE302" s="559"/>
      <c r="EF302" s="559"/>
      <c r="EG302" s="559"/>
      <c r="EH302" s="559"/>
      <c r="EI302" s="559"/>
      <c r="EJ302" s="559"/>
      <c r="EK302" s="559"/>
      <c r="EL302" s="559"/>
      <c r="EM302" s="559"/>
      <c r="EN302" s="559"/>
      <c r="EO302" s="559"/>
      <c r="EP302" s="559"/>
      <c r="EQ302" s="559"/>
      <c r="ER302" s="559"/>
      <c r="ES302" s="559"/>
      <c r="ET302" s="559"/>
      <c r="EU302" s="559"/>
      <c r="EV302" s="559"/>
      <c r="EW302" s="559"/>
      <c r="EX302" s="559"/>
      <c r="EY302" s="559"/>
      <c r="EZ302" s="559"/>
      <c r="FA302" s="559"/>
      <c r="FB302" s="559"/>
      <c r="FC302" s="559"/>
      <c r="FD302" s="559"/>
      <c r="FE302" s="559"/>
      <c r="FF302" s="559"/>
      <c r="FG302" s="559"/>
      <c r="FH302" s="559"/>
      <c r="FI302" s="559"/>
      <c r="FJ302" s="559"/>
      <c r="FK302" s="559"/>
      <c r="FL302" s="559"/>
      <c r="FM302" s="559"/>
      <c r="FN302" s="559"/>
      <c r="FO302" s="559"/>
      <c r="FP302" s="559"/>
      <c r="FQ302" s="559"/>
      <c r="FR302" s="559"/>
      <c r="FS302" s="559"/>
      <c r="FT302" s="559"/>
      <c r="FU302" s="559"/>
      <c r="FV302" s="559"/>
      <c r="FW302" s="559"/>
      <c r="FX302" s="559"/>
      <c r="FY302" s="559"/>
      <c r="FZ302" s="559"/>
      <c r="GA302" s="559"/>
      <c r="GB302" s="559"/>
      <c r="GC302" s="559"/>
      <c r="GD302" s="559"/>
      <c r="GE302" s="559"/>
      <c r="GF302" s="559"/>
      <c r="GG302" s="559"/>
      <c r="GH302" s="559"/>
      <c r="GI302" s="559"/>
      <c r="GJ302" s="559"/>
      <c r="GK302" s="559"/>
      <c r="GL302" s="559"/>
      <c r="GM302" s="559"/>
      <c r="GN302" s="559"/>
      <c r="GO302" s="559"/>
      <c r="GP302" s="559"/>
      <c r="GQ302" s="559"/>
      <c r="GR302" s="559"/>
      <c r="GS302" s="559"/>
      <c r="GT302" s="559"/>
      <c r="GU302" s="559"/>
      <c r="GV302" s="559"/>
      <c r="GW302" s="559"/>
      <c r="GX302" s="559"/>
      <c r="GY302" s="559"/>
      <c r="GZ302" s="559"/>
      <c r="HA302" s="559"/>
      <c r="HB302" s="559"/>
      <c r="HC302" s="559"/>
      <c r="HD302" s="559"/>
      <c r="HE302" s="559"/>
      <c r="HF302" s="559"/>
      <c r="HG302" s="559"/>
      <c r="HH302" s="559"/>
      <c r="HI302" s="559"/>
      <c r="HJ302" s="559"/>
      <c r="HK302" s="559"/>
      <c r="HL302" s="559"/>
      <c r="HM302" s="559"/>
      <c r="HN302" s="559"/>
      <c r="HO302" s="559"/>
      <c r="HP302" s="559"/>
      <c r="HQ302" s="559"/>
      <c r="HR302" s="559"/>
      <c r="HS302" s="559"/>
      <c r="HT302" s="559"/>
      <c r="HU302" s="559"/>
      <c r="HV302" s="559"/>
      <c r="HW302" s="559"/>
      <c r="HX302" s="559"/>
      <c r="HY302" s="559"/>
      <c r="HZ302" s="559"/>
      <c r="IA302" s="559"/>
      <c r="IB302" s="559"/>
      <c r="IC302" s="559"/>
      <c r="ID302" s="559"/>
      <c r="IE302" s="559"/>
      <c r="IF302" s="559"/>
      <c r="IG302" s="559"/>
      <c r="IH302" s="559"/>
      <c r="II302" s="559"/>
      <c r="IJ302" s="559"/>
      <c r="IK302" s="559"/>
      <c r="IL302" s="559"/>
      <c r="IM302" s="559"/>
      <c r="IN302" s="559"/>
      <c r="IO302" s="559"/>
      <c r="IP302" s="559"/>
      <c r="IQ302" s="559"/>
      <c r="IR302" s="559"/>
      <c r="IS302" s="559"/>
      <c r="IT302" s="559"/>
      <c r="IU302" s="559"/>
      <c r="IV302" s="559"/>
      <c r="IW302" s="559"/>
      <c r="IX302" s="559"/>
      <c r="IY302" s="559"/>
      <c r="IZ302" s="559"/>
      <c r="JA302" s="559"/>
      <c r="JB302" s="559"/>
      <c r="JC302" s="559"/>
      <c r="JD302" s="559"/>
      <c r="JE302" s="559"/>
      <c r="JF302" s="559"/>
      <c r="JG302" s="559"/>
      <c r="JH302" s="559"/>
      <c r="JI302" s="559"/>
      <c r="JJ302" s="559"/>
      <c r="JK302" s="559"/>
      <c r="JL302" s="559"/>
      <c r="JM302" s="559"/>
      <c r="JN302" s="559"/>
      <c r="JO302" s="559"/>
      <c r="JP302" s="559"/>
      <c r="JQ302" s="559"/>
      <c r="JR302" s="559"/>
      <c r="JS302" s="559"/>
      <c r="JT302" s="559"/>
      <c r="JU302" s="559"/>
      <c r="JV302" s="559"/>
      <c r="JW302" s="559"/>
      <c r="JX302" s="559"/>
      <c r="JY302" s="559"/>
      <c r="JZ302" s="559"/>
      <c r="KA302" s="559"/>
      <c r="KB302" s="559"/>
      <c r="KC302" s="559"/>
      <c r="KD302" s="559"/>
      <c r="KE302" s="559"/>
      <c r="KF302" s="559"/>
      <c r="KG302" s="559"/>
      <c r="KH302" s="559"/>
      <c r="KI302" s="559"/>
      <c r="KJ302" s="559"/>
      <c r="KK302" s="559"/>
      <c r="KL302" s="559"/>
      <c r="KM302" s="559"/>
      <c r="KN302" s="559"/>
      <c r="KO302" s="559"/>
      <c r="KP302" s="559"/>
      <c r="KQ302" s="559"/>
      <c r="KR302" s="559"/>
      <c r="KS302" s="559"/>
      <c r="KT302" s="559"/>
      <c r="KU302" s="559"/>
      <c r="KV302" s="559"/>
      <c r="KW302" s="559"/>
      <c r="KX302" s="559"/>
      <c r="KY302" s="559"/>
      <c r="KZ302" s="559"/>
      <c r="LA302" s="559"/>
      <c r="LB302" s="559"/>
      <c r="LC302" s="559"/>
      <c r="LD302" s="559"/>
      <c r="LE302" s="559"/>
      <c r="LF302" s="559"/>
      <c r="LG302" s="559"/>
      <c r="LH302" s="559"/>
      <c r="LI302" s="559"/>
      <c r="LJ302" s="559"/>
      <c r="LK302" s="559"/>
      <c r="LL302" s="559"/>
      <c r="LM302" s="559"/>
      <c r="LN302" s="559"/>
      <c r="LO302" s="559"/>
      <c r="LP302" s="559"/>
      <c r="LQ302" s="559"/>
      <c r="LR302" s="559"/>
      <c r="LS302" s="559"/>
      <c r="LT302" s="559"/>
      <c r="LU302" s="559"/>
      <c r="LV302" s="559"/>
      <c r="LW302" s="559"/>
      <c r="LX302" s="559"/>
      <c r="LY302" s="559"/>
      <c r="LZ302" s="559"/>
      <c r="MA302" s="559"/>
      <c r="MB302" s="559"/>
      <c r="MC302" s="559"/>
      <c r="MD302" s="559"/>
      <c r="ME302" s="559"/>
      <c r="MF302" s="559"/>
      <c r="MG302" s="559"/>
      <c r="MH302" s="559"/>
      <c r="MI302" s="559"/>
      <c r="MJ302" s="559"/>
      <c r="MK302" s="559"/>
      <c r="ML302" s="559"/>
      <c r="MM302" s="559"/>
      <c r="MN302" s="559"/>
      <c r="MO302" s="559"/>
      <c r="MP302" s="559"/>
      <c r="MQ302" s="559"/>
      <c r="MR302" s="559"/>
      <c r="MS302" s="559"/>
      <c r="MT302" s="559"/>
      <c r="MU302" s="559"/>
      <c r="MV302" s="559"/>
      <c r="MW302" s="559"/>
      <c r="MX302" s="559"/>
      <c r="MY302" s="559"/>
      <c r="MZ302" s="559"/>
      <c r="NA302" s="559"/>
      <c r="NB302" s="559"/>
      <c r="NC302" s="559"/>
      <c r="ND302" s="559"/>
      <c r="NE302" s="559"/>
      <c r="NF302" s="559"/>
      <c r="NG302" s="559"/>
      <c r="NH302" s="559"/>
      <c r="NI302" s="559"/>
      <c r="NJ302" s="559"/>
      <c r="NK302" s="559"/>
      <c r="NL302" s="559"/>
      <c r="NM302" s="559"/>
      <c r="NN302" s="559"/>
      <c r="NO302" s="559"/>
      <c r="NP302" s="559"/>
      <c r="NQ302" s="559"/>
      <c r="NR302" s="559"/>
      <c r="NS302" s="559"/>
      <c r="NT302" s="559"/>
      <c r="NU302" s="559"/>
      <c r="NV302" s="559"/>
      <c r="NW302" s="559"/>
      <c r="NX302" s="559"/>
      <c r="NY302" s="559"/>
      <c r="NZ302" s="559"/>
      <c r="OA302" s="559"/>
      <c r="OB302" s="559"/>
      <c r="OC302" s="559"/>
      <c r="OD302" s="559"/>
      <c r="OE302" s="559"/>
      <c r="OF302" s="559"/>
      <c r="OG302" s="559"/>
      <c r="OH302" s="559"/>
      <c r="OI302" s="559"/>
      <c r="OJ302" s="559"/>
      <c r="OK302" s="559"/>
      <c r="OL302" s="559"/>
      <c r="OM302" s="559"/>
      <c r="ON302" s="559"/>
      <c r="OO302" s="559"/>
      <c r="OP302" s="559"/>
      <c r="OQ302" s="559"/>
      <c r="OR302" s="559"/>
      <c r="OS302" s="559"/>
      <c r="OT302" s="559"/>
      <c r="OU302" s="559"/>
      <c r="OV302" s="559"/>
      <c r="OW302" s="559"/>
      <c r="OX302" s="559"/>
      <c r="OY302" s="559"/>
      <c r="OZ302" s="559"/>
      <c r="PA302" s="559"/>
      <c r="PB302" s="559"/>
      <c r="PC302" s="559"/>
      <c r="PD302" s="559"/>
      <c r="PE302" s="559"/>
      <c r="PF302" s="559"/>
      <c r="PG302" s="559"/>
      <c r="PH302" s="559"/>
      <c r="PI302" s="559"/>
      <c r="PJ302" s="559"/>
      <c r="PK302" s="559"/>
      <c r="PL302" s="559"/>
      <c r="PM302" s="559"/>
      <c r="PN302" s="559"/>
      <c r="PO302" s="559"/>
      <c r="PP302" s="559"/>
      <c r="PQ302" s="559"/>
      <c r="PR302" s="559"/>
      <c r="PS302" s="559"/>
      <c r="PT302" s="559"/>
      <c r="PU302" s="559"/>
      <c r="PV302" s="559"/>
      <c r="PW302" s="559"/>
      <c r="PX302" s="559"/>
      <c r="PY302" s="559"/>
      <c r="PZ302" s="559"/>
      <c r="QA302" s="559"/>
      <c r="QB302" s="559"/>
      <c r="QC302" s="559"/>
      <c r="QD302" s="559"/>
      <c r="QE302" s="559"/>
      <c r="QF302" s="559"/>
      <c r="QG302" s="559"/>
      <c r="QH302" s="559"/>
      <c r="QI302" s="559"/>
      <c r="QJ302" s="559"/>
      <c r="QK302" s="559"/>
      <c r="QL302" s="559"/>
      <c r="QM302" s="559"/>
      <c r="QN302" s="559"/>
      <c r="QO302" s="559"/>
      <c r="QP302" s="559"/>
      <c r="QQ302" s="559"/>
      <c r="QR302" s="559"/>
      <c r="QS302" s="559"/>
      <c r="QT302" s="559"/>
      <c r="QU302" s="559"/>
      <c r="QV302" s="559"/>
      <c r="QW302" s="559"/>
      <c r="QX302" s="559"/>
      <c r="QY302" s="559"/>
      <c r="QZ302" s="559"/>
      <c r="RA302" s="559"/>
      <c r="RB302" s="559"/>
      <c r="RC302" s="559"/>
      <c r="RD302" s="559"/>
      <c r="RE302" s="559"/>
      <c r="RF302" s="559"/>
      <c r="RG302" s="559"/>
      <c r="RH302" s="559"/>
      <c r="RI302" s="559"/>
      <c r="RJ302" s="559"/>
      <c r="RK302" s="559"/>
      <c r="RL302" s="559"/>
      <c r="RM302" s="559"/>
      <c r="RN302" s="559"/>
      <c r="RO302" s="559"/>
      <c r="RP302" s="559"/>
      <c r="RQ302" s="559"/>
      <c r="RR302" s="559"/>
      <c r="RS302" s="559"/>
      <c r="RT302" s="559"/>
      <c r="RU302" s="559"/>
      <c r="RV302" s="559"/>
      <c r="RW302" s="559"/>
      <c r="RX302" s="559"/>
      <c r="RY302" s="559"/>
      <c r="RZ302" s="559"/>
      <c r="SA302" s="559"/>
      <c r="SB302" s="559"/>
      <c r="SC302" s="559"/>
      <c r="SD302" s="559"/>
      <c r="SE302" s="559"/>
      <c r="SF302" s="559"/>
      <c r="SG302" s="559"/>
      <c r="SH302" s="559"/>
      <c r="SI302" s="559"/>
      <c r="SJ302" s="559"/>
      <c r="SK302" s="559"/>
      <c r="SL302" s="559"/>
      <c r="SM302" s="559"/>
      <c r="SN302" s="559"/>
      <c r="SO302" s="559"/>
      <c r="SP302" s="559"/>
      <c r="SQ302" s="559"/>
      <c r="SR302" s="559"/>
      <c r="SS302" s="559"/>
      <c r="ST302" s="559"/>
      <c r="SU302" s="559"/>
      <c r="SV302" s="559"/>
      <c r="SW302" s="559"/>
      <c r="SX302" s="559"/>
      <c r="SY302" s="559"/>
      <c r="SZ302" s="559"/>
      <c r="TA302" s="559"/>
      <c r="TB302" s="559"/>
      <c r="TC302" s="559"/>
      <c r="TD302" s="559"/>
      <c r="TE302" s="559"/>
      <c r="TF302" s="559"/>
      <c r="TG302" s="559"/>
      <c r="TH302" s="559"/>
      <c r="TI302" s="559"/>
      <c r="TJ302" s="559"/>
      <c r="TK302" s="559"/>
      <c r="TL302" s="559"/>
      <c r="TM302" s="559"/>
      <c r="TN302" s="559"/>
      <c r="TO302" s="559"/>
      <c r="TP302" s="559"/>
      <c r="TQ302" s="559"/>
      <c r="TR302" s="559"/>
      <c r="TS302" s="559"/>
      <c r="TT302" s="559"/>
      <c r="TU302" s="559"/>
      <c r="TV302" s="559"/>
      <c r="TW302" s="559"/>
      <c r="TX302" s="559"/>
      <c r="TY302" s="559"/>
      <c r="TZ302" s="559"/>
      <c r="UA302" s="559"/>
      <c r="UB302" s="559"/>
      <c r="UC302" s="559"/>
      <c r="UD302" s="559"/>
      <c r="UE302" s="559"/>
      <c r="UF302" s="559"/>
      <c r="UG302" s="559"/>
      <c r="UH302" s="559"/>
      <c r="UI302" s="559"/>
      <c r="UJ302" s="559"/>
      <c r="UK302" s="559"/>
      <c r="UL302" s="559"/>
      <c r="UM302" s="559"/>
      <c r="UN302" s="559"/>
      <c r="UO302" s="559"/>
      <c r="UP302" s="559"/>
      <c r="UQ302" s="559"/>
      <c r="UR302" s="559"/>
      <c r="US302" s="559"/>
      <c r="UT302" s="559"/>
      <c r="UU302" s="559"/>
      <c r="UV302" s="559"/>
      <c r="UW302" s="559"/>
      <c r="UX302" s="559"/>
      <c r="UY302" s="559"/>
      <c r="UZ302" s="559"/>
      <c r="VA302" s="559"/>
      <c r="VB302" s="559"/>
      <c r="VC302" s="559"/>
      <c r="VD302" s="559"/>
      <c r="VE302" s="559"/>
      <c r="VF302" s="559"/>
      <c r="VG302" s="559"/>
      <c r="VH302" s="559"/>
      <c r="VI302" s="559"/>
      <c r="VJ302" s="559"/>
      <c r="VK302" s="559"/>
      <c r="VL302" s="559"/>
      <c r="VM302" s="559"/>
      <c r="VN302" s="559"/>
      <c r="VO302" s="559"/>
      <c r="VP302" s="559"/>
      <c r="VQ302" s="559"/>
      <c r="VR302" s="559"/>
      <c r="VS302" s="559"/>
      <c r="VT302" s="559"/>
      <c r="VU302" s="559"/>
      <c r="VV302" s="559"/>
      <c r="VW302" s="559"/>
      <c r="VX302" s="559"/>
      <c r="VY302" s="559"/>
      <c r="VZ302" s="559"/>
      <c r="WA302" s="559"/>
      <c r="WB302" s="559"/>
      <c r="WC302" s="559"/>
      <c r="WD302" s="559"/>
      <c r="WE302" s="559"/>
      <c r="WF302" s="559"/>
      <c r="WG302" s="559"/>
      <c r="WH302" s="559"/>
      <c r="WI302" s="559"/>
      <c r="WJ302" s="559"/>
      <c r="WK302" s="559"/>
      <c r="WL302" s="559"/>
      <c r="WM302" s="559"/>
      <c r="WN302" s="559"/>
      <c r="WO302" s="559"/>
      <c r="WP302" s="559"/>
      <c r="WQ302" s="559"/>
      <c r="WR302" s="559"/>
      <c r="WS302" s="559"/>
      <c r="WT302" s="559"/>
      <c r="WU302" s="559"/>
      <c r="WV302" s="559"/>
      <c r="WW302" s="559"/>
      <c r="WX302" s="559"/>
      <c r="WY302" s="559"/>
      <c r="WZ302" s="559"/>
      <c r="XA302" s="559"/>
      <c r="XB302" s="559"/>
      <c r="XC302" s="559"/>
      <c r="XD302" s="559"/>
      <c r="XE302" s="559"/>
      <c r="XF302" s="559"/>
      <c r="XG302" s="559"/>
      <c r="XH302" s="559"/>
      <c r="XI302" s="559"/>
      <c r="XJ302" s="559"/>
      <c r="XK302" s="559"/>
      <c r="XL302" s="559"/>
      <c r="XM302" s="559"/>
      <c r="XN302" s="559"/>
      <c r="XO302" s="559"/>
      <c r="XP302" s="559"/>
      <c r="XQ302" s="559"/>
      <c r="XR302" s="559"/>
      <c r="XS302" s="559"/>
      <c r="XT302" s="559"/>
      <c r="XU302" s="559"/>
      <c r="XV302" s="559"/>
      <c r="XW302" s="559"/>
      <c r="XX302" s="559"/>
      <c r="XY302" s="559"/>
      <c r="XZ302" s="559"/>
      <c r="YA302" s="559"/>
      <c r="YB302" s="559"/>
      <c r="YC302" s="559"/>
      <c r="YD302" s="559"/>
      <c r="YE302" s="559"/>
      <c r="YF302" s="559"/>
      <c r="YG302" s="559"/>
      <c r="YH302" s="559"/>
      <c r="YI302" s="559"/>
      <c r="YJ302" s="559"/>
      <c r="YK302" s="559"/>
      <c r="YL302" s="559"/>
      <c r="YM302" s="559"/>
      <c r="YN302" s="559"/>
      <c r="YO302" s="559"/>
      <c r="YP302" s="559"/>
      <c r="YQ302" s="559"/>
      <c r="YR302" s="559"/>
      <c r="YS302" s="559"/>
      <c r="YT302" s="559"/>
      <c r="YU302" s="559"/>
      <c r="YV302" s="559"/>
      <c r="YW302" s="559"/>
      <c r="YX302" s="559"/>
      <c r="YY302" s="559"/>
      <c r="YZ302" s="559"/>
      <c r="ZA302" s="559"/>
      <c r="ZB302" s="559"/>
      <c r="ZC302" s="559"/>
      <c r="ZD302" s="559"/>
      <c r="ZE302" s="559"/>
      <c r="ZF302" s="559"/>
      <c r="ZG302" s="559"/>
      <c r="ZH302" s="559"/>
      <c r="ZI302" s="559"/>
      <c r="ZJ302" s="559"/>
      <c r="ZK302" s="559"/>
      <c r="ZL302" s="559"/>
      <c r="ZM302" s="559"/>
      <c r="ZN302" s="559"/>
      <c r="ZO302" s="559"/>
      <c r="ZP302" s="559"/>
      <c r="ZQ302" s="559"/>
      <c r="ZR302" s="559"/>
      <c r="ZS302" s="559"/>
      <c r="ZT302" s="559"/>
      <c r="ZU302" s="559"/>
      <c r="ZV302" s="559"/>
      <c r="ZW302" s="559"/>
      <c r="ZX302" s="559"/>
      <c r="ZY302" s="559"/>
      <c r="ZZ302" s="559"/>
      <c r="AAA302" s="559"/>
      <c r="AAB302" s="559"/>
      <c r="AAC302" s="559"/>
      <c r="AAD302" s="559"/>
      <c r="AAE302" s="559"/>
      <c r="AAF302" s="559"/>
      <c r="AAG302" s="559"/>
      <c r="AAH302" s="559"/>
      <c r="AAI302" s="559"/>
      <c r="AAJ302" s="559"/>
      <c r="AAK302" s="559"/>
      <c r="AAL302" s="559"/>
      <c r="AAM302" s="559"/>
      <c r="AAN302" s="559"/>
      <c r="AAO302" s="559"/>
      <c r="AAP302" s="559"/>
      <c r="AAQ302" s="559"/>
      <c r="AAR302" s="559"/>
      <c r="AAS302" s="559"/>
      <c r="AAT302" s="559"/>
      <c r="AAU302" s="559"/>
      <c r="AAV302" s="559"/>
      <c r="AAW302" s="559"/>
      <c r="AAX302" s="559"/>
      <c r="AAY302" s="559"/>
      <c r="AAZ302" s="559"/>
      <c r="ABA302" s="559"/>
      <c r="ABB302" s="559"/>
      <c r="ABC302" s="559"/>
      <c r="ABD302" s="559"/>
      <c r="ABE302" s="559"/>
      <c r="ABF302" s="559"/>
      <c r="ABG302" s="559"/>
      <c r="ABH302" s="559"/>
      <c r="ABI302" s="559"/>
      <c r="ABJ302" s="559"/>
      <c r="ABK302" s="559"/>
      <c r="ABL302" s="559"/>
      <c r="ABM302" s="559"/>
      <c r="ABN302" s="559"/>
      <c r="ABO302" s="559"/>
      <c r="ABP302" s="559"/>
      <c r="ABQ302" s="559"/>
      <c r="ABR302" s="559"/>
      <c r="ABS302" s="559"/>
      <c r="ABT302" s="559"/>
      <c r="ABU302" s="559"/>
      <c r="ABV302" s="559"/>
      <c r="ABW302" s="559"/>
      <c r="ABX302" s="559"/>
      <c r="ABY302" s="559"/>
      <c r="ABZ302" s="559"/>
      <c r="ACA302" s="559"/>
      <c r="ACB302" s="559"/>
      <c r="ACC302" s="559"/>
      <c r="ACD302" s="559"/>
      <c r="ACE302" s="559"/>
      <c r="ACF302" s="559"/>
      <c r="ACG302" s="559"/>
      <c r="ACH302" s="559"/>
      <c r="ACI302" s="559"/>
      <c r="ACJ302" s="559"/>
      <c r="ACK302" s="559"/>
      <c r="ACL302" s="559"/>
      <c r="ACM302" s="559"/>
      <c r="ACN302" s="559"/>
      <c r="ACO302" s="559"/>
      <c r="ACP302" s="559"/>
      <c r="ACQ302" s="559"/>
      <c r="ACR302" s="559"/>
      <c r="ACS302" s="559"/>
      <c r="ACT302" s="559"/>
      <c r="ACU302" s="559"/>
      <c r="ACV302" s="559"/>
      <c r="ACW302" s="559"/>
      <c r="ACX302" s="559"/>
      <c r="ACY302" s="559"/>
      <c r="ACZ302" s="559"/>
      <c r="ADA302" s="559"/>
      <c r="ADB302" s="559"/>
      <c r="ADC302" s="559"/>
      <c r="ADD302" s="559"/>
      <c r="ADE302" s="559"/>
      <c r="ADF302" s="559"/>
      <c r="ADG302" s="559"/>
      <c r="ADH302" s="559"/>
      <c r="ADI302" s="559"/>
      <c r="ADJ302" s="559"/>
      <c r="ADK302" s="559"/>
      <c r="ADL302" s="559"/>
      <c r="ADM302" s="559"/>
      <c r="ADN302" s="559"/>
      <c r="ADO302" s="559"/>
      <c r="ADP302" s="559"/>
      <c r="ADQ302" s="559"/>
      <c r="ADR302" s="559"/>
      <c r="ADS302" s="559"/>
      <c r="ADT302" s="559"/>
      <c r="ADU302" s="559"/>
      <c r="ADV302" s="559"/>
      <c r="ADW302" s="559"/>
      <c r="ADX302" s="559"/>
      <c r="ADY302" s="559"/>
      <c r="ADZ302" s="559"/>
      <c r="AEA302" s="559"/>
      <c r="AEB302" s="559"/>
      <c r="AEC302" s="559"/>
      <c r="AED302" s="559"/>
      <c r="AEE302" s="559"/>
      <c r="AEF302" s="559"/>
      <c r="AEG302" s="559"/>
      <c r="AEH302" s="559"/>
      <c r="AEI302" s="559"/>
      <c r="AEJ302" s="559"/>
      <c r="AEK302" s="559"/>
      <c r="AEL302" s="559"/>
      <c r="AEM302" s="559"/>
      <c r="AEN302" s="559"/>
      <c r="AEO302" s="559"/>
      <c r="AEP302" s="559"/>
      <c r="AEQ302" s="559"/>
      <c r="AER302" s="559"/>
      <c r="AES302" s="559"/>
      <c r="AET302" s="559"/>
      <c r="AEU302" s="559"/>
      <c r="AEV302" s="559"/>
      <c r="AEW302" s="559"/>
      <c r="AEX302" s="559"/>
      <c r="AEY302" s="559"/>
      <c r="AEZ302" s="559"/>
      <c r="AFA302" s="559"/>
      <c r="AFB302" s="559"/>
      <c r="AFC302" s="559"/>
      <c r="AFD302" s="559"/>
      <c r="AFE302" s="559"/>
      <c r="AFF302" s="559"/>
      <c r="AFG302" s="559"/>
      <c r="AFH302" s="559"/>
      <c r="AFI302" s="559"/>
      <c r="AFJ302" s="559"/>
      <c r="AFK302" s="559"/>
      <c r="AFL302" s="559"/>
      <c r="AFM302" s="559"/>
      <c r="AFN302" s="559"/>
      <c r="AFO302" s="559"/>
      <c r="AFP302" s="559"/>
      <c r="AFQ302" s="559"/>
      <c r="AFR302" s="559"/>
      <c r="AFS302" s="559"/>
      <c r="AFT302" s="559"/>
      <c r="AFU302" s="559"/>
      <c r="AFV302" s="559"/>
      <c r="AFW302" s="559"/>
      <c r="AFX302" s="559"/>
      <c r="AFY302" s="559"/>
      <c r="AFZ302" s="559"/>
      <c r="AGA302" s="559"/>
      <c r="AGB302" s="559"/>
      <c r="AGC302" s="559"/>
      <c r="AGD302" s="559"/>
      <c r="AGE302" s="559"/>
      <c r="AGF302" s="559"/>
      <c r="AGG302" s="559"/>
      <c r="AGH302" s="559"/>
      <c r="AGI302" s="559"/>
      <c r="AGJ302" s="559"/>
      <c r="AGK302" s="559"/>
      <c r="AGL302" s="559"/>
      <c r="AGM302" s="559"/>
      <c r="AGN302" s="559"/>
      <c r="AGO302" s="559"/>
      <c r="AGP302" s="559"/>
      <c r="AGQ302" s="559"/>
      <c r="AGR302" s="559"/>
      <c r="AGS302" s="559"/>
      <c r="AGT302" s="559"/>
      <c r="AGU302" s="559"/>
      <c r="AGV302" s="559"/>
      <c r="AGW302" s="559"/>
      <c r="AGX302" s="559"/>
      <c r="AGY302" s="559"/>
      <c r="AGZ302" s="559"/>
      <c r="AHA302" s="559"/>
      <c r="AHB302" s="559"/>
      <c r="AHC302" s="559"/>
      <c r="AHD302" s="559"/>
      <c r="AHE302" s="559"/>
      <c r="AHF302" s="559"/>
      <c r="AHG302" s="559"/>
      <c r="AHH302" s="559"/>
      <c r="AHI302" s="559"/>
      <c r="AHJ302" s="559"/>
      <c r="AHK302" s="559"/>
      <c r="AHL302" s="559"/>
      <c r="AHM302" s="559"/>
      <c r="AHN302" s="559"/>
      <c r="AHO302" s="559"/>
      <c r="AHP302" s="559"/>
      <c r="AHQ302" s="559"/>
      <c r="AHR302" s="559"/>
      <c r="AHS302" s="559"/>
      <c r="AHT302" s="559"/>
      <c r="AHU302" s="559"/>
      <c r="AHV302" s="559"/>
      <c r="AHW302" s="559"/>
      <c r="AHX302" s="559"/>
      <c r="AHY302" s="559"/>
      <c r="AHZ302" s="559"/>
      <c r="AIA302" s="559"/>
      <c r="AIB302" s="559"/>
      <c r="AIC302" s="559"/>
      <c r="AID302" s="559"/>
      <c r="AIE302" s="559"/>
      <c r="AIF302" s="559"/>
      <c r="AIG302" s="559"/>
      <c r="AIH302" s="559"/>
      <c r="AII302" s="559"/>
      <c r="AIJ302" s="559"/>
      <c r="AIK302" s="559"/>
      <c r="AIL302" s="559"/>
      <c r="AIM302" s="559"/>
      <c r="AIN302" s="559"/>
      <c r="AIO302" s="559"/>
      <c r="AIP302" s="559"/>
      <c r="AIQ302" s="559"/>
      <c r="AIR302" s="559"/>
      <c r="AIS302" s="559"/>
      <c r="AIT302" s="559"/>
      <c r="AIU302" s="559"/>
      <c r="AIV302" s="559"/>
      <c r="AIW302" s="559"/>
      <c r="AIX302" s="559"/>
      <c r="AIY302" s="559"/>
      <c r="AIZ302" s="559"/>
      <c r="AJA302" s="559"/>
      <c r="AJB302" s="559"/>
      <c r="AJC302" s="559"/>
      <c r="AJD302" s="559"/>
      <c r="AJE302" s="559"/>
      <c r="AJF302" s="559"/>
      <c r="AJG302" s="559"/>
      <c r="AJH302" s="559"/>
      <c r="AJI302" s="559"/>
      <c r="AJJ302" s="559"/>
      <c r="AJK302" s="559"/>
      <c r="AJL302" s="559"/>
      <c r="AJM302" s="559"/>
      <c r="AJN302" s="559"/>
      <c r="AJO302" s="559"/>
      <c r="AJP302" s="559"/>
      <c r="AJQ302" s="559"/>
      <c r="AJR302" s="559"/>
      <c r="AJS302" s="559"/>
      <c r="AJT302" s="559"/>
      <c r="AJU302" s="559"/>
      <c r="AJV302" s="559"/>
      <c r="AJW302" s="559"/>
      <c r="AJX302" s="559"/>
      <c r="AJY302" s="559"/>
      <c r="AJZ302" s="559"/>
      <c r="AKA302" s="559"/>
      <c r="AKB302" s="559"/>
      <c r="AKC302" s="559"/>
      <c r="AKD302" s="559"/>
      <c r="AKE302" s="559"/>
      <c r="AKF302" s="559"/>
      <c r="AKG302" s="559"/>
      <c r="AKH302" s="559"/>
      <c r="AKI302" s="559"/>
      <c r="AKJ302" s="559"/>
      <c r="AKK302" s="559"/>
      <c r="AKL302" s="559"/>
      <c r="AKM302" s="559"/>
      <c r="AKN302" s="559"/>
      <c r="AKO302" s="559"/>
      <c r="AKP302" s="559"/>
      <c r="AKQ302" s="559"/>
      <c r="AKR302" s="559"/>
      <c r="AKS302" s="559"/>
      <c r="AKT302" s="559"/>
      <c r="AKU302" s="559"/>
      <c r="AKV302" s="559"/>
      <c r="AKW302" s="559"/>
      <c r="AKX302" s="559"/>
      <c r="AKY302" s="559"/>
      <c r="AKZ302" s="559"/>
      <c r="ALA302" s="559"/>
      <c r="ALB302" s="559"/>
      <c r="ALC302" s="559"/>
      <c r="ALD302" s="559"/>
      <c r="ALE302" s="559"/>
      <c r="ALF302" s="559"/>
      <c r="ALG302" s="559"/>
      <c r="ALH302" s="559"/>
      <c r="ALI302" s="559"/>
      <c r="ALJ302" s="559"/>
      <c r="ALK302" s="559"/>
      <c r="ALL302" s="559"/>
      <c r="ALM302" s="559"/>
      <c r="ALN302" s="559"/>
      <c r="ALO302" s="559"/>
      <c r="ALP302" s="559"/>
      <c r="ALQ302" s="559"/>
      <c r="ALR302" s="559"/>
      <c r="ALS302" s="559"/>
      <c r="ALT302" s="559"/>
      <c r="ALU302" s="559"/>
      <c r="ALV302" s="559"/>
      <c r="ALW302" s="559"/>
      <c r="ALX302" s="559"/>
      <c r="ALY302" s="559"/>
      <c r="ALZ302" s="559"/>
      <c r="AMA302" s="559"/>
      <c r="AMB302" s="559"/>
      <c r="AMC302" s="559"/>
      <c r="AMD302" s="559"/>
      <c r="AME302" s="559"/>
      <c r="AMF302" s="559"/>
      <c r="AMG302" s="559"/>
      <c r="AMH302" s="559"/>
      <c r="AMI302" s="559"/>
      <c r="AMJ302" s="559"/>
    </row>
    <row r="303" spans="1:1024" x14ac:dyDescent="0.25">
      <c r="A303" s="372" t="s">
        <v>1025</v>
      </c>
      <c r="B303" s="257">
        <v>303</v>
      </c>
      <c r="C303" s="258" t="s">
        <v>1026</v>
      </c>
      <c r="D303" s="290" t="s">
        <v>1027</v>
      </c>
      <c r="E303" s="286"/>
      <c r="F303" s="291"/>
      <c r="G303" s="280"/>
      <c r="H303" s="280"/>
      <c r="I303" s="492">
        <v>1.33</v>
      </c>
      <c r="J303" s="292"/>
      <c r="K303" s="293"/>
      <c r="L303" s="293"/>
      <c r="M303" s="293"/>
      <c r="N303" s="293"/>
      <c r="O303" s="293"/>
      <c r="P303" s="293"/>
      <c r="Q303" s="293"/>
      <c r="R303" s="293"/>
      <c r="S303" s="293"/>
      <c r="T303" s="293"/>
      <c r="U303" s="293"/>
      <c r="V303" s="293"/>
      <c r="W303" s="283">
        <f t="shared" si="133"/>
        <v>100</v>
      </c>
      <c r="X303" s="283">
        <f t="shared" si="125"/>
        <v>100</v>
      </c>
      <c r="Y303" s="283">
        <f t="shared" si="132"/>
        <v>100</v>
      </c>
      <c r="Z303" s="283">
        <f t="shared" si="134"/>
        <v>100</v>
      </c>
      <c r="AA303" s="283">
        <f t="shared" si="135"/>
        <v>100</v>
      </c>
      <c r="AB303" s="287">
        <f t="shared" si="136"/>
        <v>100</v>
      </c>
      <c r="AC303" s="287">
        <f t="shared" si="137"/>
        <v>100</v>
      </c>
      <c r="AD303" s="287">
        <f t="shared" si="138"/>
        <v>100</v>
      </c>
      <c r="AE303" s="284">
        <f t="shared" si="131"/>
        <v>100</v>
      </c>
      <c r="AF303" s="284">
        <f t="shared" si="143"/>
        <v>100</v>
      </c>
      <c r="AG303" s="268">
        <f t="shared" si="139"/>
        <v>100</v>
      </c>
      <c r="AH303" s="268">
        <f t="shared" si="140"/>
        <v>100</v>
      </c>
      <c r="AI303" s="268">
        <f t="shared" si="141"/>
        <v>100</v>
      </c>
      <c r="AJ303" s="268">
        <f t="shared" si="142"/>
        <v>100</v>
      </c>
      <c r="AK303" s="506" t="s">
        <v>24453</v>
      </c>
      <c r="AL303" s="286"/>
      <c r="AM303" s="357"/>
      <c r="AN303" s="511"/>
      <c r="AO303" s="357"/>
      <c r="AP303" s="357"/>
      <c r="AQ303" s="286"/>
      <c r="AR303" s="382" t="s">
        <v>24454</v>
      </c>
      <c r="AS303" s="382"/>
      <c r="AT303" s="286"/>
      <c r="AU303" s="286"/>
      <c r="AV303" s="111"/>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c r="BR303" s="170"/>
      <c r="BS303" s="170"/>
      <c r="BT303" s="170"/>
      <c r="BU303" s="170"/>
      <c r="BV303" s="170"/>
      <c r="BW303" s="170"/>
      <c r="BX303" s="170"/>
      <c r="BY303" s="170"/>
      <c r="BZ303" s="170"/>
      <c r="CA303" s="170"/>
      <c r="CB303" s="170"/>
      <c r="CC303" s="170"/>
      <c r="CD303" s="170"/>
      <c r="CE303" s="170"/>
      <c r="CF303" s="170"/>
      <c r="CG303" s="170"/>
      <c r="CH303" s="170"/>
      <c r="CI303" s="170"/>
      <c r="CJ303" s="170"/>
      <c r="CK303" s="170"/>
      <c r="CL303" s="170"/>
      <c r="CM303" s="170"/>
      <c r="CN303" s="170"/>
      <c r="CO303" s="170"/>
      <c r="CP303" s="170"/>
      <c r="CQ303" s="170"/>
      <c r="CR303" s="170"/>
      <c r="CS303" s="170"/>
      <c r="CT303" s="170"/>
      <c r="CU303" s="170"/>
      <c r="CV303" s="170"/>
      <c r="CW303" s="170"/>
      <c r="CX303" s="170"/>
      <c r="CY303" s="170"/>
      <c r="CZ303" s="170"/>
      <c r="DA303" s="170"/>
      <c r="DB303" s="170"/>
      <c r="DC303" s="170"/>
      <c r="DD303" s="170"/>
      <c r="DE303" s="170"/>
      <c r="DF303" s="170"/>
      <c r="DG303" s="170"/>
      <c r="DH303" s="170"/>
      <c r="DI303" s="170"/>
      <c r="DJ303" s="170"/>
      <c r="DK303" s="170"/>
      <c r="DL303" s="170"/>
      <c r="DM303" s="170"/>
      <c r="DN303" s="170"/>
      <c r="DO303" s="170"/>
      <c r="DP303" s="170"/>
      <c r="DQ303" s="170"/>
      <c r="DR303" s="170"/>
      <c r="DS303" s="170"/>
      <c r="DT303" s="170"/>
      <c r="DU303" s="170"/>
      <c r="DV303" s="170"/>
      <c r="DW303" s="170"/>
      <c r="DX303" s="170"/>
      <c r="DY303" s="170"/>
      <c r="DZ303" s="170"/>
      <c r="EA303" s="170"/>
      <c r="EB303" s="170"/>
      <c r="EC303" s="170"/>
      <c r="ED303" s="170"/>
      <c r="EE303" s="170"/>
      <c r="EF303" s="170"/>
      <c r="EG303" s="170"/>
      <c r="EH303" s="170"/>
      <c r="EI303" s="170"/>
      <c r="EJ303" s="170"/>
      <c r="EK303" s="170"/>
      <c r="EL303" s="170"/>
      <c r="EM303" s="170"/>
      <c r="EN303" s="170"/>
      <c r="EO303" s="170"/>
      <c r="EP303" s="170"/>
      <c r="EQ303" s="170"/>
      <c r="ER303" s="170"/>
      <c r="ES303" s="170"/>
      <c r="ET303" s="170"/>
      <c r="EU303" s="170"/>
      <c r="EV303" s="170"/>
      <c r="EW303" s="170"/>
      <c r="EX303" s="170"/>
      <c r="EY303" s="170"/>
      <c r="EZ303" s="170"/>
      <c r="FA303" s="170"/>
      <c r="FB303" s="170"/>
      <c r="FC303" s="170"/>
      <c r="FD303" s="170"/>
      <c r="FE303" s="170"/>
      <c r="FF303" s="170"/>
      <c r="FG303" s="170"/>
      <c r="FH303" s="170"/>
      <c r="FI303" s="170"/>
      <c r="FJ303" s="170"/>
      <c r="FK303" s="170"/>
      <c r="FL303" s="170"/>
      <c r="FM303" s="170"/>
      <c r="FN303" s="170"/>
      <c r="FO303" s="170"/>
      <c r="FP303" s="170"/>
      <c r="FQ303" s="170"/>
      <c r="FR303" s="170"/>
      <c r="FS303" s="170"/>
      <c r="FT303" s="170"/>
      <c r="FU303" s="170"/>
      <c r="FV303" s="170"/>
      <c r="FW303" s="170"/>
      <c r="FX303" s="170"/>
      <c r="FY303" s="170"/>
      <c r="FZ303" s="170"/>
      <c r="GA303" s="170"/>
      <c r="GB303" s="170"/>
      <c r="GC303" s="170"/>
      <c r="GD303" s="170"/>
      <c r="GE303" s="170"/>
      <c r="GF303" s="170"/>
      <c r="GG303" s="170"/>
      <c r="GH303" s="170"/>
      <c r="GI303" s="170"/>
      <c r="GJ303" s="170"/>
      <c r="GK303" s="170"/>
      <c r="GL303" s="170"/>
      <c r="GM303" s="170"/>
      <c r="GN303" s="170"/>
      <c r="GO303" s="170"/>
      <c r="GP303" s="170"/>
      <c r="GQ303" s="170"/>
      <c r="GR303" s="170"/>
      <c r="GS303" s="170"/>
      <c r="GT303" s="170"/>
      <c r="GU303" s="170"/>
      <c r="GV303" s="170"/>
      <c r="GW303" s="170"/>
      <c r="GX303" s="170"/>
      <c r="GY303" s="170"/>
      <c r="GZ303" s="170"/>
      <c r="HA303" s="170"/>
      <c r="HB303" s="170"/>
      <c r="HC303" s="170"/>
      <c r="HD303" s="170"/>
      <c r="HE303" s="170"/>
      <c r="HF303" s="170"/>
      <c r="HG303" s="170"/>
      <c r="HH303" s="170"/>
      <c r="HI303" s="170"/>
      <c r="HJ303" s="170"/>
      <c r="HK303" s="170"/>
      <c r="HL303" s="170"/>
      <c r="HM303" s="170"/>
      <c r="HN303" s="170"/>
      <c r="HO303" s="170"/>
      <c r="HP303" s="170"/>
      <c r="HQ303" s="170"/>
      <c r="HR303" s="170"/>
      <c r="HS303" s="170"/>
      <c r="HT303" s="170"/>
      <c r="HU303" s="170"/>
      <c r="HV303" s="170"/>
      <c r="HW303" s="170"/>
      <c r="HX303" s="170"/>
      <c r="HY303" s="170"/>
      <c r="HZ303" s="170"/>
      <c r="IA303" s="170"/>
      <c r="IB303" s="170"/>
      <c r="IC303" s="170"/>
      <c r="ID303" s="170"/>
      <c r="IE303" s="170"/>
      <c r="IF303" s="170"/>
      <c r="IG303" s="170"/>
      <c r="IH303" s="170"/>
      <c r="II303" s="170"/>
      <c r="IJ303" s="170"/>
      <c r="IK303" s="170"/>
      <c r="IL303" s="170"/>
      <c r="IM303" s="170"/>
      <c r="IN303" s="170"/>
      <c r="IO303" s="170"/>
      <c r="IP303" s="170"/>
      <c r="IQ303" s="170"/>
      <c r="IR303" s="170"/>
      <c r="IS303" s="170"/>
      <c r="IT303" s="170"/>
      <c r="IU303" s="170"/>
      <c r="IV303" s="170"/>
      <c r="IW303" s="170"/>
      <c r="IX303" s="170"/>
      <c r="IY303" s="170"/>
      <c r="IZ303" s="170"/>
      <c r="JA303" s="170"/>
      <c r="JB303" s="170"/>
      <c r="JC303" s="170"/>
      <c r="JD303" s="170"/>
      <c r="JE303" s="170"/>
      <c r="JF303" s="170"/>
      <c r="JG303" s="170"/>
      <c r="JH303" s="170"/>
      <c r="JI303" s="170"/>
      <c r="JJ303" s="170"/>
      <c r="JK303" s="170"/>
      <c r="JL303" s="170"/>
      <c r="JM303" s="170"/>
      <c r="JN303" s="170"/>
      <c r="JO303" s="170"/>
      <c r="JP303" s="170"/>
      <c r="JQ303" s="170"/>
      <c r="JR303" s="170"/>
      <c r="JS303" s="170"/>
      <c r="JT303" s="170"/>
      <c r="JU303" s="170"/>
      <c r="JV303" s="170"/>
      <c r="JW303" s="170"/>
      <c r="JX303" s="170"/>
      <c r="JY303" s="170"/>
      <c r="JZ303" s="170"/>
      <c r="KA303" s="170"/>
      <c r="KB303" s="170"/>
      <c r="KC303" s="170"/>
      <c r="KD303" s="170"/>
      <c r="KE303" s="170"/>
      <c r="KF303" s="170"/>
      <c r="KG303" s="170"/>
      <c r="KH303" s="170"/>
      <c r="KI303" s="170"/>
      <c r="KJ303" s="170"/>
      <c r="KK303" s="170"/>
      <c r="KL303" s="170"/>
      <c r="KM303" s="170"/>
      <c r="KN303" s="170"/>
      <c r="KO303" s="170"/>
      <c r="KP303" s="170"/>
      <c r="KQ303" s="170"/>
      <c r="KR303" s="170"/>
      <c r="KS303" s="170"/>
      <c r="KT303" s="170"/>
      <c r="KU303" s="170"/>
      <c r="KV303" s="170"/>
      <c r="KW303" s="170"/>
      <c r="KX303" s="170"/>
      <c r="KY303" s="170"/>
      <c r="KZ303" s="170"/>
      <c r="LA303" s="170"/>
      <c r="LB303" s="170"/>
      <c r="LC303" s="170"/>
      <c r="LD303" s="170"/>
      <c r="LE303" s="170"/>
      <c r="LF303" s="170"/>
      <c r="LG303" s="170"/>
      <c r="LH303" s="170"/>
      <c r="LI303" s="170"/>
      <c r="LJ303" s="170"/>
      <c r="LK303" s="170"/>
      <c r="LL303" s="170"/>
      <c r="LM303" s="170"/>
      <c r="LN303" s="170"/>
      <c r="LO303" s="170"/>
      <c r="LP303" s="170"/>
      <c r="LQ303" s="170"/>
      <c r="LR303" s="170"/>
      <c r="LS303" s="170"/>
      <c r="LT303" s="170"/>
      <c r="LU303" s="170"/>
      <c r="LV303" s="170"/>
      <c r="LW303" s="170"/>
      <c r="LX303" s="170"/>
      <c r="LY303" s="170"/>
      <c r="LZ303" s="170"/>
      <c r="MA303" s="170"/>
      <c r="MB303" s="170"/>
      <c r="MC303" s="170"/>
      <c r="MD303" s="170"/>
      <c r="ME303" s="170"/>
      <c r="MF303" s="170"/>
      <c r="MG303" s="170"/>
      <c r="MH303" s="170"/>
      <c r="MI303" s="170"/>
      <c r="MJ303" s="170"/>
      <c r="MK303" s="170"/>
      <c r="ML303" s="170"/>
      <c r="MM303" s="170"/>
      <c r="MN303" s="170"/>
      <c r="MO303" s="170"/>
      <c r="MP303" s="170"/>
      <c r="MQ303" s="170"/>
      <c r="MR303" s="170"/>
      <c r="MS303" s="170"/>
      <c r="MT303" s="170"/>
      <c r="MU303" s="170"/>
      <c r="MV303" s="170"/>
      <c r="MW303" s="170"/>
      <c r="MX303" s="170"/>
      <c r="MY303" s="170"/>
      <c r="MZ303" s="170"/>
      <c r="NA303" s="170"/>
      <c r="NB303" s="170"/>
      <c r="NC303" s="170"/>
      <c r="ND303" s="170"/>
      <c r="NE303" s="170"/>
      <c r="NF303" s="170"/>
      <c r="NG303" s="170"/>
      <c r="NH303" s="170"/>
      <c r="NI303" s="170"/>
      <c r="NJ303" s="170"/>
      <c r="NK303" s="170"/>
      <c r="NL303" s="170"/>
      <c r="NM303" s="170"/>
      <c r="NN303" s="170"/>
      <c r="NO303" s="170"/>
      <c r="NP303" s="170"/>
      <c r="NQ303" s="170"/>
      <c r="NR303" s="170"/>
      <c r="NS303" s="170"/>
      <c r="NT303" s="170"/>
      <c r="NU303" s="170"/>
      <c r="NV303" s="170"/>
      <c r="NW303" s="170"/>
      <c r="NX303" s="170"/>
      <c r="NY303" s="170"/>
      <c r="NZ303" s="170"/>
      <c r="OA303" s="170"/>
      <c r="OB303" s="170"/>
      <c r="OC303" s="170"/>
      <c r="OD303" s="170"/>
      <c r="OE303" s="170"/>
      <c r="OF303" s="170"/>
      <c r="OG303" s="170"/>
      <c r="OH303" s="170"/>
      <c r="OI303" s="170"/>
      <c r="OJ303" s="170"/>
      <c r="OK303" s="170"/>
      <c r="OL303" s="170"/>
      <c r="OM303" s="170"/>
      <c r="ON303" s="170"/>
      <c r="OO303" s="170"/>
      <c r="OP303" s="170"/>
      <c r="OQ303" s="170"/>
      <c r="OR303" s="170"/>
      <c r="OS303" s="170"/>
      <c r="OT303" s="170"/>
      <c r="OU303" s="170"/>
      <c r="OV303" s="170"/>
      <c r="OW303" s="170"/>
      <c r="OX303" s="170"/>
      <c r="OY303" s="170"/>
      <c r="OZ303" s="170"/>
      <c r="PA303" s="170"/>
      <c r="PB303" s="170"/>
      <c r="PC303" s="170"/>
      <c r="PD303" s="170"/>
      <c r="PE303" s="170"/>
      <c r="PF303" s="170"/>
      <c r="PG303" s="170"/>
      <c r="PH303" s="170"/>
      <c r="PI303" s="170"/>
      <c r="PJ303" s="170"/>
      <c r="PK303" s="170"/>
      <c r="PL303" s="170"/>
      <c r="PM303" s="170"/>
      <c r="PN303" s="170"/>
      <c r="PO303" s="170"/>
      <c r="PP303" s="170"/>
      <c r="PQ303" s="170"/>
      <c r="PR303" s="170"/>
      <c r="PS303" s="170"/>
      <c r="PT303" s="170"/>
      <c r="PU303" s="170"/>
      <c r="PV303" s="170"/>
      <c r="PW303" s="170"/>
      <c r="PX303" s="170"/>
      <c r="PY303" s="170"/>
      <c r="PZ303" s="170"/>
      <c r="QA303" s="170"/>
      <c r="QB303" s="170"/>
      <c r="QC303" s="170"/>
      <c r="QD303" s="170"/>
      <c r="QE303" s="170"/>
      <c r="QF303" s="170"/>
      <c r="QG303" s="170"/>
      <c r="QH303" s="170"/>
      <c r="QI303" s="170"/>
      <c r="QJ303" s="170"/>
      <c r="QK303" s="170"/>
      <c r="QL303" s="170"/>
      <c r="QM303" s="170"/>
      <c r="QN303" s="170"/>
      <c r="QO303" s="170"/>
      <c r="QP303" s="170"/>
      <c r="QQ303" s="170"/>
      <c r="QR303" s="170"/>
      <c r="QS303" s="170"/>
      <c r="QT303" s="170"/>
      <c r="QU303" s="170"/>
      <c r="QV303" s="170"/>
      <c r="QW303" s="170"/>
      <c r="QX303" s="170"/>
      <c r="QY303" s="170"/>
      <c r="QZ303" s="170"/>
      <c r="RA303" s="170"/>
      <c r="RB303" s="170"/>
      <c r="RC303" s="170"/>
      <c r="RD303" s="170"/>
      <c r="RE303" s="170"/>
      <c r="RF303" s="170"/>
      <c r="RG303" s="170"/>
      <c r="RH303" s="170"/>
      <c r="RI303" s="170"/>
      <c r="RJ303" s="170"/>
      <c r="RK303" s="170"/>
      <c r="RL303" s="170"/>
      <c r="RM303" s="170"/>
      <c r="RN303" s="170"/>
      <c r="RO303" s="170"/>
      <c r="RP303" s="170"/>
      <c r="RQ303" s="170"/>
      <c r="RR303" s="170"/>
      <c r="RS303" s="170"/>
      <c r="RT303" s="170"/>
      <c r="RU303" s="170"/>
      <c r="RV303" s="170"/>
      <c r="RW303" s="170"/>
      <c r="RX303" s="170"/>
      <c r="RY303" s="170"/>
      <c r="RZ303" s="170"/>
      <c r="SA303" s="170"/>
      <c r="SB303" s="170"/>
      <c r="SC303" s="170"/>
      <c r="SD303" s="170"/>
      <c r="SE303" s="170"/>
      <c r="SF303" s="170"/>
      <c r="SG303" s="170"/>
      <c r="SH303" s="170"/>
      <c r="SI303" s="170"/>
      <c r="SJ303" s="170"/>
      <c r="SK303" s="170"/>
      <c r="SL303" s="170"/>
      <c r="SM303" s="170"/>
      <c r="SN303" s="170"/>
      <c r="SO303" s="170"/>
      <c r="SP303" s="170"/>
      <c r="SQ303" s="170"/>
      <c r="SR303" s="170"/>
      <c r="SS303" s="170"/>
      <c r="ST303" s="170"/>
      <c r="SU303" s="170"/>
      <c r="SV303" s="170"/>
      <c r="SW303" s="170"/>
      <c r="SX303" s="170"/>
      <c r="SY303" s="170"/>
      <c r="SZ303" s="170"/>
      <c r="TA303" s="170"/>
      <c r="TB303" s="170"/>
      <c r="TC303" s="170"/>
      <c r="TD303" s="170"/>
      <c r="TE303" s="170"/>
      <c r="TF303" s="170"/>
      <c r="TG303" s="170"/>
      <c r="TH303" s="170"/>
      <c r="TI303" s="170"/>
      <c r="TJ303" s="170"/>
      <c r="TK303" s="170"/>
      <c r="TL303" s="170"/>
      <c r="TM303" s="170"/>
      <c r="TN303" s="170"/>
      <c r="TO303" s="170"/>
      <c r="TP303" s="170"/>
      <c r="TQ303" s="170"/>
      <c r="TR303" s="170"/>
      <c r="TS303" s="170"/>
      <c r="TT303" s="170"/>
      <c r="TU303" s="170"/>
      <c r="TV303" s="170"/>
      <c r="TW303" s="170"/>
      <c r="TX303" s="170"/>
      <c r="TY303" s="170"/>
      <c r="TZ303" s="170"/>
      <c r="UA303" s="170"/>
      <c r="UB303" s="170"/>
      <c r="UC303" s="170"/>
      <c r="UD303" s="170"/>
      <c r="UE303" s="170"/>
      <c r="UF303" s="170"/>
      <c r="UG303" s="170"/>
      <c r="UH303" s="170"/>
      <c r="UI303" s="170"/>
      <c r="UJ303" s="170"/>
      <c r="UK303" s="170"/>
      <c r="UL303" s="170"/>
      <c r="UM303" s="170"/>
      <c r="UN303" s="170"/>
      <c r="UO303" s="170"/>
      <c r="UP303" s="170"/>
      <c r="UQ303" s="170"/>
      <c r="UR303" s="170"/>
      <c r="US303" s="170"/>
      <c r="UT303" s="170"/>
      <c r="UU303" s="170"/>
      <c r="UV303" s="170"/>
      <c r="UW303" s="170"/>
      <c r="UX303" s="170"/>
      <c r="UY303" s="170"/>
      <c r="UZ303" s="170"/>
      <c r="VA303" s="170"/>
      <c r="VB303" s="170"/>
      <c r="VC303" s="170"/>
      <c r="VD303" s="170"/>
      <c r="VE303" s="170"/>
      <c r="VF303" s="170"/>
      <c r="VG303" s="170"/>
      <c r="VH303" s="170"/>
      <c r="VI303" s="170"/>
      <c r="VJ303" s="170"/>
      <c r="VK303" s="170"/>
      <c r="VL303" s="170"/>
      <c r="VM303" s="170"/>
      <c r="VN303" s="170"/>
      <c r="VO303" s="170"/>
      <c r="VP303" s="170"/>
      <c r="VQ303" s="170"/>
      <c r="VR303" s="170"/>
      <c r="VS303" s="170"/>
      <c r="VT303" s="170"/>
      <c r="VU303" s="170"/>
      <c r="VV303" s="170"/>
      <c r="VW303" s="170"/>
      <c r="VX303" s="170"/>
      <c r="VY303" s="170"/>
      <c r="VZ303" s="170"/>
      <c r="WA303" s="170"/>
      <c r="WB303" s="170"/>
      <c r="WC303" s="170"/>
      <c r="WD303" s="170"/>
      <c r="WE303" s="170"/>
      <c r="WF303" s="170"/>
      <c r="WG303" s="170"/>
      <c r="WH303" s="170"/>
      <c r="WI303" s="170"/>
      <c r="WJ303" s="170"/>
      <c r="WK303" s="170"/>
      <c r="WL303" s="170"/>
      <c r="WM303" s="170"/>
      <c r="WN303" s="170"/>
      <c r="WO303" s="170"/>
      <c r="WP303" s="170"/>
      <c r="WQ303" s="170"/>
      <c r="WR303" s="170"/>
      <c r="WS303" s="170"/>
      <c r="WT303" s="170"/>
      <c r="WU303" s="170"/>
      <c r="WV303" s="170"/>
      <c r="WW303" s="170"/>
      <c r="WX303" s="170"/>
      <c r="WY303" s="170"/>
      <c r="WZ303" s="170"/>
      <c r="XA303" s="170"/>
      <c r="XB303" s="170"/>
      <c r="XC303" s="170"/>
      <c r="XD303" s="170"/>
      <c r="XE303" s="170"/>
      <c r="XF303" s="170"/>
      <c r="XG303" s="170"/>
      <c r="XH303" s="170"/>
      <c r="XI303" s="170"/>
      <c r="XJ303" s="170"/>
      <c r="XK303" s="170"/>
      <c r="XL303" s="170"/>
      <c r="XM303" s="170"/>
      <c r="XN303" s="170"/>
      <c r="XO303" s="170"/>
      <c r="XP303" s="170"/>
      <c r="XQ303" s="170"/>
      <c r="XR303" s="170"/>
      <c r="XS303" s="170"/>
      <c r="XT303" s="170"/>
      <c r="XU303" s="170"/>
      <c r="XV303" s="170"/>
      <c r="XW303" s="170"/>
      <c r="XX303" s="170"/>
      <c r="XY303" s="170"/>
      <c r="XZ303" s="170"/>
      <c r="YA303" s="170"/>
      <c r="YB303" s="170"/>
      <c r="YC303" s="170"/>
      <c r="YD303" s="170"/>
      <c r="YE303" s="170"/>
      <c r="YF303" s="170"/>
      <c r="YG303" s="170"/>
      <c r="YH303" s="170"/>
      <c r="YI303" s="170"/>
      <c r="YJ303" s="170"/>
      <c r="YK303" s="170"/>
      <c r="YL303" s="170"/>
      <c r="YM303" s="170"/>
      <c r="YN303" s="170"/>
      <c r="YO303" s="170"/>
      <c r="YP303" s="170"/>
      <c r="YQ303" s="170"/>
      <c r="YR303" s="170"/>
      <c r="YS303" s="170"/>
      <c r="YT303" s="170"/>
      <c r="YU303" s="170"/>
      <c r="YV303" s="170"/>
      <c r="YW303" s="170"/>
      <c r="YX303" s="170"/>
      <c r="YY303" s="170"/>
      <c r="YZ303" s="170"/>
      <c r="ZA303" s="170"/>
      <c r="ZB303" s="170"/>
      <c r="ZC303" s="170"/>
      <c r="ZD303" s="170"/>
      <c r="ZE303" s="170"/>
      <c r="ZF303" s="170"/>
      <c r="ZG303" s="170"/>
      <c r="ZH303" s="170"/>
      <c r="ZI303" s="170"/>
      <c r="ZJ303" s="170"/>
      <c r="ZK303" s="170"/>
      <c r="ZL303" s="170"/>
      <c r="ZM303" s="170"/>
      <c r="ZN303" s="170"/>
      <c r="ZO303" s="170"/>
      <c r="ZP303" s="170"/>
      <c r="ZQ303" s="170"/>
      <c r="ZR303" s="170"/>
      <c r="ZS303" s="170"/>
      <c r="ZT303" s="170"/>
      <c r="ZU303" s="170"/>
      <c r="ZV303" s="170"/>
      <c r="ZW303" s="170"/>
      <c r="ZX303" s="170"/>
      <c r="ZY303" s="170"/>
      <c r="ZZ303" s="170"/>
      <c r="AAA303" s="170"/>
      <c r="AAB303" s="170"/>
      <c r="AAC303" s="170"/>
      <c r="AAD303" s="170"/>
      <c r="AAE303" s="170"/>
      <c r="AAF303" s="170"/>
      <c r="AAG303" s="170"/>
      <c r="AAH303" s="170"/>
      <c r="AAI303" s="170"/>
      <c r="AAJ303" s="170"/>
      <c r="AAK303" s="170"/>
      <c r="AAL303" s="170"/>
      <c r="AAM303" s="170"/>
      <c r="AAN303" s="170"/>
      <c r="AAO303" s="170"/>
      <c r="AAP303" s="170"/>
      <c r="AAQ303" s="170"/>
      <c r="AAR303" s="170"/>
      <c r="AAS303" s="170"/>
      <c r="AAT303" s="170"/>
      <c r="AAU303" s="170"/>
      <c r="AAV303" s="170"/>
      <c r="AAW303" s="170"/>
      <c r="AAX303" s="170"/>
      <c r="AAY303" s="170"/>
      <c r="AAZ303" s="170"/>
      <c r="ABA303" s="170"/>
      <c r="ABB303" s="170"/>
      <c r="ABC303" s="170"/>
      <c r="ABD303" s="170"/>
      <c r="ABE303" s="170"/>
      <c r="ABF303" s="170"/>
      <c r="ABG303" s="170"/>
      <c r="ABH303" s="170"/>
      <c r="ABI303" s="170"/>
      <c r="ABJ303" s="170"/>
      <c r="ABK303" s="170"/>
      <c r="ABL303" s="170"/>
      <c r="ABM303" s="170"/>
      <c r="ABN303" s="170"/>
      <c r="ABO303" s="170"/>
      <c r="ABP303" s="170"/>
      <c r="ABQ303" s="170"/>
      <c r="ABR303" s="170"/>
      <c r="ABS303" s="170"/>
      <c r="ABT303" s="170"/>
      <c r="ABU303" s="170"/>
      <c r="ABV303" s="170"/>
      <c r="ABW303" s="170"/>
      <c r="ABX303" s="170"/>
      <c r="ABY303" s="170"/>
      <c r="ABZ303" s="170"/>
      <c r="ACA303" s="170"/>
      <c r="ACB303" s="170"/>
      <c r="ACC303" s="170"/>
      <c r="ACD303" s="170"/>
      <c r="ACE303" s="170"/>
      <c r="ACF303" s="170"/>
      <c r="ACG303" s="170"/>
      <c r="ACH303" s="170"/>
      <c r="ACI303" s="170"/>
      <c r="ACJ303" s="170"/>
      <c r="ACK303" s="170"/>
      <c r="ACL303" s="170"/>
      <c r="ACM303" s="170"/>
      <c r="ACN303" s="170"/>
      <c r="ACO303" s="170"/>
      <c r="ACP303" s="170"/>
      <c r="ACQ303" s="170"/>
      <c r="ACR303" s="170"/>
      <c r="ACS303" s="170"/>
      <c r="ACT303" s="170"/>
      <c r="ACU303" s="170"/>
      <c r="ACV303" s="170"/>
      <c r="ACW303" s="170"/>
      <c r="ACX303" s="170"/>
      <c r="ACY303" s="170"/>
      <c r="ACZ303" s="170"/>
      <c r="ADA303" s="170"/>
      <c r="ADB303" s="170"/>
      <c r="ADC303" s="170"/>
      <c r="ADD303" s="170"/>
      <c r="ADE303" s="170"/>
      <c r="ADF303" s="170"/>
      <c r="ADG303" s="170"/>
      <c r="ADH303" s="170"/>
      <c r="ADI303" s="170"/>
      <c r="ADJ303" s="170"/>
      <c r="ADK303" s="170"/>
      <c r="ADL303" s="170"/>
      <c r="ADM303" s="170"/>
      <c r="ADN303" s="170"/>
      <c r="ADO303" s="170"/>
      <c r="ADP303" s="170"/>
      <c r="ADQ303" s="170"/>
      <c r="ADR303" s="170"/>
      <c r="ADS303" s="170"/>
      <c r="ADT303" s="170"/>
      <c r="ADU303" s="170"/>
      <c r="ADV303" s="170"/>
      <c r="ADW303" s="170"/>
      <c r="ADX303" s="170"/>
      <c r="ADY303" s="170"/>
      <c r="ADZ303" s="170"/>
      <c r="AEA303" s="170"/>
      <c r="AEB303" s="170"/>
      <c r="AEC303" s="170"/>
      <c r="AED303" s="170"/>
      <c r="AEE303" s="170"/>
      <c r="AEF303" s="170"/>
      <c r="AEG303" s="170"/>
      <c r="AEH303" s="170"/>
      <c r="AEI303" s="170"/>
      <c r="AEJ303" s="170"/>
      <c r="AEK303" s="170"/>
      <c r="AEL303" s="170"/>
      <c r="AEM303" s="170"/>
      <c r="AEN303" s="170"/>
      <c r="AEO303" s="170"/>
      <c r="AEP303" s="170"/>
      <c r="AEQ303" s="170"/>
      <c r="AER303" s="170"/>
      <c r="AES303" s="170"/>
      <c r="AET303" s="170"/>
      <c r="AEU303" s="170"/>
      <c r="AEV303" s="170"/>
      <c r="AEW303" s="170"/>
      <c r="AEX303" s="170"/>
      <c r="AEY303" s="170"/>
      <c r="AEZ303" s="170"/>
      <c r="AFA303" s="170"/>
      <c r="AFB303" s="170"/>
      <c r="AFC303" s="170"/>
      <c r="AFD303" s="170"/>
      <c r="AFE303" s="170"/>
      <c r="AFF303" s="170"/>
      <c r="AFG303" s="170"/>
      <c r="AFH303" s="170"/>
      <c r="AFI303" s="170"/>
      <c r="AFJ303" s="170"/>
      <c r="AFK303" s="170"/>
      <c r="AFL303" s="170"/>
      <c r="AFM303" s="170"/>
      <c r="AFN303" s="170"/>
      <c r="AFO303" s="170"/>
      <c r="AFP303" s="170"/>
      <c r="AFQ303" s="170"/>
      <c r="AFR303" s="170"/>
      <c r="AFS303" s="170"/>
      <c r="AFT303" s="170"/>
      <c r="AFU303" s="170"/>
      <c r="AFV303" s="170"/>
      <c r="AFW303" s="170"/>
      <c r="AFX303" s="170"/>
      <c r="AFY303" s="170"/>
      <c r="AFZ303" s="170"/>
      <c r="AGA303" s="170"/>
      <c r="AGB303" s="170"/>
      <c r="AGC303" s="170"/>
      <c r="AGD303" s="170"/>
      <c r="AGE303" s="170"/>
      <c r="AGF303" s="170"/>
      <c r="AGG303" s="170"/>
      <c r="AGH303" s="170"/>
      <c r="AGI303" s="170"/>
      <c r="AGJ303" s="170"/>
      <c r="AGK303" s="170"/>
      <c r="AGL303" s="170"/>
      <c r="AGM303" s="170"/>
      <c r="AGN303" s="170"/>
      <c r="AGO303" s="170"/>
      <c r="AGP303" s="170"/>
      <c r="AGQ303" s="170"/>
      <c r="AGR303" s="170"/>
      <c r="AGS303" s="170"/>
      <c r="AGT303" s="170"/>
      <c r="AGU303" s="170"/>
      <c r="AGV303" s="170"/>
      <c r="AGW303" s="170"/>
      <c r="AGX303" s="170"/>
      <c r="AGY303" s="170"/>
      <c r="AGZ303" s="170"/>
      <c r="AHA303" s="170"/>
      <c r="AHB303" s="170"/>
      <c r="AHC303" s="170"/>
      <c r="AHD303" s="170"/>
      <c r="AHE303" s="170"/>
      <c r="AHF303" s="170"/>
      <c r="AHG303" s="170"/>
      <c r="AHH303" s="170"/>
      <c r="AHI303" s="170"/>
      <c r="AHJ303" s="170"/>
      <c r="AHK303" s="170"/>
      <c r="AHL303" s="170"/>
      <c r="AHM303" s="170"/>
      <c r="AHN303" s="170"/>
      <c r="AHO303" s="170"/>
      <c r="AHP303" s="170"/>
      <c r="AHQ303" s="170"/>
      <c r="AHR303" s="170"/>
      <c r="AHS303" s="170"/>
      <c r="AHT303" s="170"/>
      <c r="AHU303" s="170"/>
      <c r="AHV303" s="170"/>
      <c r="AHW303" s="170"/>
      <c r="AHX303" s="170"/>
      <c r="AHY303" s="170"/>
      <c r="AHZ303" s="170"/>
      <c r="AIA303" s="170"/>
      <c r="AIB303" s="170"/>
      <c r="AIC303" s="170"/>
      <c r="AID303" s="170"/>
      <c r="AIE303" s="170"/>
      <c r="AIF303" s="170"/>
      <c r="AIG303" s="170"/>
      <c r="AIH303" s="170"/>
      <c r="AII303" s="170"/>
      <c r="AIJ303" s="170"/>
      <c r="AIK303" s="170"/>
      <c r="AIL303" s="170"/>
      <c r="AIM303" s="170"/>
      <c r="AIN303" s="170"/>
      <c r="AIO303" s="170"/>
      <c r="AIP303" s="170"/>
      <c r="AIQ303" s="170"/>
      <c r="AIR303" s="170"/>
      <c r="AIS303" s="170"/>
      <c r="AIT303" s="170"/>
      <c r="AIU303" s="170"/>
      <c r="AIV303" s="170"/>
      <c r="AIW303" s="170"/>
      <c r="AIX303" s="170"/>
      <c r="AIY303" s="170"/>
      <c r="AIZ303" s="170"/>
      <c r="AJA303" s="170"/>
      <c r="AJB303" s="170"/>
      <c r="AJC303" s="170"/>
      <c r="AJD303" s="170"/>
      <c r="AJE303" s="170"/>
      <c r="AJF303" s="170"/>
      <c r="AJG303" s="170"/>
      <c r="AJH303" s="170"/>
      <c r="AJI303" s="170"/>
      <c r="AJJ303" s="170"/>
      <c r="AJK303" s="170"/>
      <c r="AJL303" s="170"/>
      <c r="AJM303" s="170"/>
      <c r="AJN303" s="170"/>
      <c r="AJO303" s="170"/>
      <c r="AJP303" s="170"/>
      <c r="AJQ303" s="170"/>
      <c r="AJR303" s="170"/>
      <c r="AJS303" s="170"/>
      <c r="AJT303" s="170"/>
      <c r="AJU303" s="170"/>
      <c r="AJV303" s="170"/>
      <c r="AJW303" s="170"/>
      <c r="AJX303" s="170"/>
      <c r="AJY303" s="170"/>
      <c r="AJZ303" s="170"/>
      <c r="AKA303" s="170"/>
      <c r="AKB303" s="170"/>
      <c r="AKC303" s="170"/>
      <c r="AKD303" s="170"/>
      <c r="AKE303" s="170"/>
      <c r="AKF303" s="170"/>
      <c r="AKG303" s="170"/>
      <c r="AKH303" s="170"/>
      <c r="AKI303" s="170"/>
      <c r="AKJ303" s="170"/>
      <c r="AKK303" s="170"/>
      <c r="AKL303" s="170"/>
      <c r="AKM303" s="170"/>
      <c r="AKN303" s="170"/>
      <c r="AKO303" s="170"/>
      <c r="AKP303" s="170"/>
      <c r="AKQ303" s="170"/>
      <c r="AKR303" s="170"/>
      <c r="AKS303" s="170"/>
      <c r="AKT303" s="170"/>
      <c r="AKU303" s="170"/>
      <c r="AKV303" s="170"/>
      <c r="AKW303" s="170"/>
      <c r="AKX303" s="170"/>
      <c r="AKY303" s="170"/>
      <c r="AKZ303" s="170"/>
      <c r="ALA303" s="170"/>
      <c r="ALB303" s="170"/>
      <c r="ALC303" s="170"/>
      <c r="ALD303" s="170"/>
      <c r="ALE303" s="170"/>
      <c r="ALF303" s="170"/>
      <c r="ALG303" s="170"/>
      <c r="ALH303" s="170"/>
      <c r="ALI303" s="170"/>
      <c r="ALJ303" s="170"/>
      <c r="ALK303" s="170"/>
      <c r="ALL303" s="170"/>
      <c r="ALM303" s="170"/>
      <c r="ALN303" s="170"/>
      <c r="ALO303" s="170"/>
      <c r="ALP303" s="170"/>
      <c r="ALQ303" s="170"/>
      <c r="ALR303" s="170"/>
      <c r="ALS303" s="170"/>
      <c r="ALT303" s="170"/>
      <c r="ALU303" s="170"/>
      <c r="ALV303" s="170"/>
      <c r="ALW303" s="170"/>
      <c r="ALX303" s="170"/>
      <c r="ALY303" s="170"/>
      <c r="ALZ303" s="170"/>
      <c r="AMA303" s="170"/>
      <c r="AMB303" s="170"/>
      <c r="AMC303" s="170"/>
      <c r="AMD303" s="170"/>
      <c r="AME303" s="170"/>
      <c r="AMF303" s="170"/>
      <c r="AMG303" s="170"/>
      <c r="AMH303" s="170"/>
      <c r="AMI303" s="170"/>
      <c r="AMJ303" s="170"/>
    </row>
    <row r="304" spans="1:1024" x14ac:dyDescent="0.25">
      <c r="A304" s="372" t="s">
        <v>1028</v>
      </c>
      <c r="B304" s="257">
        <v>304</v>
      </c>
      <c r="C304" s="258" t="s">
        <v>1029</v>
      </c>
      <c r="D304" s="290" t="s">
        <v>1030</v>
      </c>
      <c r="E304" s="286"/>
      <c r="F304" s="291"/>
      <c r="G304" s="280"/>
      <c r="H304" s="280"/>
      <c r="I304" s="492">
        <v>5.2</v>
      </c>
      <c r="J304" s="292"/>
      <c r="K304" s="293"/>
      <c r="L304" s="293"/>
      <c r="M304" s="293"/>
      <c r="N304" s="293"/>
      <c r="O304" s="293"/>
      <c r="P304" s="293"/>
      <c r="Q304" s="293"/>
      <c r="R304" s="293"/>
      <c r="S304" s="293"/>
      <c r="T304" s="293"/>
      <c r="U304" s="293"/>
      <c r="V304" s="293"/>
      <c r="W304" s="283">
        <f t="shared" si="133"/>
        <v>100</v>
      </c>
      <c r="X304" s="283">
        <f t="shared" si="125"/>
        <v>100</v>
      </c>
      <c r="Y304" s="283">
        <f t="shared" si="132"/>
        <v>100</v>
      </c>
      <c r="Z304" s="283">
        <f t="shared" si="134"/>
        <v>100</v>
      </c>
      <c r="AA304" s="283">
        <f t="shared" si="135"/>
        <v>100</v>
      </c>
      <c r="AB304" s="287">
        <f t="shared" si="136"/>
        <v>100</v>
      </c>
      <c r="AC304" s="287">
        <f t="shared" si="137"/>
        <v>100</v>
      </c>
      <c r="AD304" s="287">
        <f t="shared" si="138"/>
        <v>100</v>
      </c>
      <c r="AE304" s="284">
        <f t="shared" si="131"/>
        <v>100</v>
      </c>
      <c r="AF304" s="284">
        <f t="shared" si="143"/>
        <v>100</v>
      </c>
      <c r="AG304" s="268">
        <f t="shared" si="139"/>
        <v>100</v>
      </c>
      <c r="AH304" s="268">
        <f t="shared" si="140"/>
        <v>100</v>
      </c>
      <c r="AI304" s="268">
        <f t="shared" si="141"/>
        <v>100</v>
      </c>
      <c r="AJ304" s="268">
        <f t="shared" si="142"/>
        <v>100</v>
      </c>
      <c r="AK304" s="506" t="s">
        <v>24455</v>
      </c>
      <c r="AL304" s="257">
        <v>1</v>
      </c>
      <c r="AM304" s="447">
        <v>2</v>
      </c>
      <c r="AN304" s="511"/>
      <c r="AO304" s="277">
        <v>1</v>
      </c>
      <c r="AP304" s="357"/>
      <c r="AQ304" s="286"/>
      <c r="AR304" s="171" t="s">
        <v>1031</v>
      </c>
      <c r="AS304" s="171"/>
      <c r="AT304" s="286"/>
      <c r="AU304" s="286"/>
      <c r="AV304" s="111"/>
    </row>
    <row r="305" spans="1:1024 1026:1026" x14ac:dyDescent="0.25">
      <c r="A305" s="372" t="s">
        <v>1032</v>
      </c>
      <c r="B305" s="257">
        <v>305</v>
      </c>
      <c r="C305" s="258" t="s">
        <v>24456</v>
      </c>
      <c r="D305" s="290" t="s">
        <v>1032</v>
      </c>
      <c r="E305" s="286"/>
      <c r="F305" s="291"/>
      <c r="G305" s="280"/>
      <c r="H305" s="280"/>
      <c r="I305" s="492" t="s">
        <v>750</v>
      </c>
      <c r="J305" s="292"/>
      <c r="K305" s="278">
        <v>1</v>
      </c>
      <c r="L305" s="293"/>
      <c r="M305" s="293"/>
      <c r="N305" s="293"/>
      <c r="O305" s="293"/>
      <c r="P305" s="293"/>
      <c r="Q305" s="293"/>
      <c r="R305" s="293"/>
      <c r="S305" s="293"/>
      <c r="T305" s="293"/>
      <c r="U305" s="293"/>
      <c r="V305" s="293"/>
      <c r="W305" s="283">
        <f t="shared" si="133"/>
        <v>100</v>
      </c>
      <c r="X305" s="283">
        <f t="shared" si="125"/>
        <v>100</v>
      </c>
      <c r="Y305" s="283">
        <f t="shared" si="132"/>
        <v>100</v>
      </c>
      <c r="Z305" s="283">
        <f t="shared" si="134"/>
        <v>100</v>
      </c>
      <c r="AA305" s="283">
        <f t="shared" si="135"/>
        <v>100</v>
      </c>
      <c r="AB305" s="287">
        <f t="shared" si="136"/>
        <v>100</v>
      </c>
      <c r="AC305" s="287">
        <f t="shared" si="137"/>
        <v>100</v>
      </c>
      <c r="AD305" s="287">
        <f t="shared" si="138"/>
        <v>100</v>
      </c>
      <c r="AE305" s="284">
        <f t="shared" si="131"/>
        <v>100</v>
      </c>
      <c r="AF305" s="284">
        <f t="shared" si="143"/>
        <v>100</v>
      </c>
      <c r="AG305" s="268">
        <f t="shared" si="139"/>
        <v>1</v>
      </c>
      <c r="AH305" s="268">
        <f t="shared" si="140"/>
        <v>100</v>
      </c>
      <c r="AI305" s="268">
        <f t="shared" si="141"/>
        <v>3</v>
      </c>
      <c r="AJ305" s="268">
        <f t="shared" si="142"/>
        <v>100</v>
      </c>
      <c r="AK305" s="501" t="s">
        <v>750</v>
      </c>
      <c r="AL305" s="286"/>
      <c r="AM305" s="357"/>
      <c r="AN305" s="511"/>
      <c r="AO305" s="357"/>
      <c r="AP305" s="357"/>
      <c r="AQ305" s="286"/>
      <c r="AR305" s="382" t="s">
        <v>24457</v>
      </c>
      <c r="AS305" s="382"/>
      <c r="AT305" s="286"/>
      <c r="AU305" s="286"/>
      <c r="AV305" s="111"/>
      <c r="AW305" s="559"/>
      <c r="AX305" s="559"/>
      <c r="AY305" s="559"/>
      <c r="AZ305" s="559"/>
      <c r="BA305" s="559"/>
      <c r="BB305" s="559"/>
      <c r="BC305" s="559"/>
      <c r="BD305" s="559"/>
      <c r="BE305" s="559"/>
      <c r="BF305" s="559"/>
      <c r="BG305" s="559"/>
      <c r="BH305" s="559"/>
      <c r="BI305" s="559"/>
      <c r="BJ305" s="559"/>
      <c r="BK305" s="559"/>
      <c r="BL305" s="559"/>
      <c r="BM305" s="559"/>
      <c r="BN305" s="559"/>
      <c r="BO305" s="559"/>
      <c r="BP305" s="559"/>
      <c r="BQ305" s="559"/>
      <c r="BR305" s="559"/>
      <c r="BS305" s="559"/>
      <c r="BT305" s="559"/>
      <c r="BU305" s="559"/>
      <c r="BV305" s="559"/>
      <c r="BW305" s="559"/>
      <c r="BX305" s="559"/>
      <c r="BY305" s="559"/>
      <c r="BZ305" s="559"/>
      <c r="CA305" s="559"/>
      <c r="CB305" s="559"/>
      <c r="CC305" s="559"/>
      <c r="CD305" s="559"/>
      <c r="CE305" s="559"/>
      <c r="CF305" s="559"/>
      <c r="CG305" s="559"/>
      <c r="CH305" s="559"/>
      <c r="CI305" s="559"/>
      <c r="CJ305" s="559"/>
      <c r="CK305" s="559"/>
      <c r="CL305" s="559"/>
      <c r="CM305" s="559"/>
      <c r="CN305" s="559"/>
      <c r="CO305" s="559"/>
      <c r="CP305" s="559"/>
      <c r="CQ305" s="559"/>
      <c r="CR305" s="559"/>
      <c r="CS305" s="559"/>
      <c r="CT305" s="559"/>
      <c r="CU305" s="559"/>
      <c r="CV305" s="559"/>
      <c r="CW305" s="559"/>
      <c r="CX305" s="559"/>
      <c r="CY305" s="559"/>
      <c r="CZ305" s="559"/>
      <c r="DA305" s="559"/>
      <c r="DB305" s="559"/>
      <c r="DC305" s="559"/>
      <c r="DD305" s="559"/>
      <c r="DE305" s="559"/>
      <c r="DF305" s="559"/>
      <c r="DG305" s="559"/>
      <c r="DH305" s="559"/>
      <c r="DI305" s="559"/>
      <c r="DJ305" s="559"/>
      <c r="DK305" s="559"/>
      <c r="DL305" s="559"/>
      <c r="DM305" s="559"/>
      <c r="DN305" s="559"/>
      <c r="DO305" s="559"/>
      <c r="DP305" s="559"/>
      <c r="DQ305" s="559"/>
      <c r="DR305" s="559"/>
      <c r="DS305" s="559"/>
      <c r="DT305" s="559"/>
      <c r="DU305" s="559"/>
      <c r="DV305" s="559"/>
      <c r="DW305" s="559"/>
      <c r="DX305" s="559"/>
      <c r="DY305" s="559"/>
      <c r="DZ305" s="559"/>
      <c r="EA305" s="559"/>
      <c r="EB305" s="559"/>
      <c r="EC305" s="559"/>
      <c r="ED305" s="559"/>
      <c r="EE305" s="559"/>
      <c r="EF305" s="559"/>
      <c r="EG305" s="559"/>
      <c r="EH305" s="559"/>
      <c r="EI305" s="559"/>
      <c r="EJ305" s="559"/>
      <c r="EK305" s="559"/>
      <c r="EL305" s="559"/>
      <c r="EM305" s="559"/>
      <c r="EN305" s="559"/>
      <c r="EO305" s="559"/>
      <c r="EP305" s="559"/>
      <c r="EQ305" s="559"/>
      <c r="ER305" s="559"/>
      <c r="ES305" s="559"/>
      <c r="ET305" s="559"/>
      <c r="EU305" s="559"/>
      <c r="EV305" s="559"/>
      <c r="EW305" s="559"/>
      <c r="EX305" s="559"/>
      <c r="EY305" s="559"/>
      <c r="EZ305" s="559"/>
      <c r="FA305" s="559"/>
      <c r="FB305" s="559"/>
      <c r="FC305" s="559"/>
      <c r="FD305" s="559"/>
      <c r="FE305" s="559"/>
      <c r="FF305" s="559"/>
      <c r="FG305" s="559"/>
      <c r="FH305" s="559"/>
      <c r="FI305" s="559"/>
      <c r="FJ305" s="559"/>
      <c r="FK305" s="559"/>
      <c r="FL305" s="559"/>
      <c r="FM305" s="559"/>
      <c r="FN305" s="559"/>
      <c r="FO305" s="559"/>
      <c r="FP305" s="559"/>
      <c r="FQ305" s="559"/>
      <c r="FR305" s="559"/>
      <c r="FS305" s="559"/>
      <c r="FT305" s="559"/>
      <c r="FU305" s="559"/>
      <c r="FV305" s="559"/>
      <c r="FW305" s="559"/>
      <c r="FX305" s="559"/>
      <c r="FY305" s="559"/>
      <c r="FZ305" s="559"/>
      <c r="GA305" s="559"/>
      <c r="GB305" s="559"/>
      <c r="GC305" s="559"/>
      <c r="GD305" s="559"/>
      <c r="GE305" s="559"/>
      <c r="GF305" s="559"/>
      <c r="GG305" s="559"/>
      <c r="GH305" s="559"/>
      <c r="GI305" s="559"/>
      <c r="GJ305" s="559"/>
      <c r="GK305" s="559"/>
      <c r="GL305" s="559"/>
      <c r="GM305" s="559"/>
      <c r="GN305" s="559"/>
      <c r="GO305" s="559"/>
      <c r="GP305" s="559"/>
      <c r="GQ305" s="559"/>
      <c r="GR305" s="559"/>
      <c r="GS305" s="559"/>
      <c r="GT305" s="559"/>
      <c r="GU305" s="559"/>
      <c r="GV305" s="559"/>
      <c r="GW305" s="559"/>
      <c r="GX305" s="559"/>
      <c r="GY305" s="559"/>
      <c r="GZ305" s="559"/>
      <c r="HA305" s="559"/>
      <c r="HB305" s="559"/>
      <c r="HC305" s="559"/>
      <c r="HD305" s="559"/>
      <c r="HE305" s="559"/>
      <c r="HF305" s="559"/>
      <c r="HG305" s="559"/>
      <c r="HH305" s="559"/>
      <c r="HI305" s="559"/>
      <c r="HJ305" s="559"/>
      <c r="HK305" s="559"/>
      <c r="HL305" s="559"/>
      <c r="HM305" s="559"/>
      <c r="HN305" s="559"/>
      <c r="HO305" s="559"/>
      <c r="HP305" s="559"/>
      <c r="HQ305" s="559"/>
      <c r="HR305" s="559"/>
      <c r="HS305" s="559"/>
      <c r="HT305" s="559"/>
      <c r="HU305" s="559"/>
      <c r="HV305" s="559"/>
      <c r="HW305" s="559"/>
      <c r="HX305" s="559"/>
      <c r="HY305" s="559"/>
      <c r="HZ305" s="559"/>
      <c r="IA305" s="559"/>
      <c r="IB305" s="559"/>
      <c r="IC305" s="559"/>
      <c r="ID305" s="559"/>
      <c r="IE305" s="559"/>
      <c r="IF305" s="559"/>
      <c r="IG305" s="559"/>
      <c r="IH305" s="559"/>
      <c r="II305" s="559"/>
      <c r="IJ305" s="559"/>
      <c r="IK305" s="559"/>
      <c r="IL305" s="559"/>
      <c r="IM305" s="559"/>
      <c r="IN305" s="559"/>
      <c r="IO305" s="559"/>
      <c r="IP305" s="559"/>
      <c r="IQ305" s="559"/>
      <c r="IR305" s="559"/>
      <c r="IS305" s="559"/>
      <c r="IT305" s="559"/>
      <c r="IU305" s="559"/>
      <c r="IV305" s="559"/>
      <c r="IW305" s="559"/>
      <c r="IX305" s="559"/>
      <c r="IY305" s="559"/>
      <c r="IZ305" s="559"/>
      <c r="JA305" s="559"/>
      <c r="JB305" s="559"/>
      <c r="JC305" s="559"/>
      <c r="JD305" s="559"/>
      <c r="JE305" s="559"/>
      <c r="JF305" s="559"/>
      <c r="JG305" s="559"/>
      <c r="JH305" s="559"/>
      <c r="JI305" s="559"/>
      <c r="JJ305" s="559"/>
      <c r="JK305" s="559"/>
      <c r="JL305" s="559"/>
      <c r="JM305" s="559"/>
      <c r="JN305" s="559"/>
      <c r="JO305" s="559"/>
      <c r="JP305" s="559"/>
      <c r="JQ305" s="559"/>
      <c r="JR305" s="559"/>
      <c r="JS305" s="559"/>
      <c r="JT305" s="559"/>
      <c r="JU305" s="559"/>
      <c r="JV305" s="559"/>
      <c r="JW305" s="559"/>
      <c r="JX305" s="559"/>
      <c r="JY305" s="559"/>
      <c r="JZ305" s="559"/>
      <c r="KA305" s="559"/>
      <c r="KB305" s="559"/>
      <c r="KC305" s="559"/>
      <c r="KD305" s="559"/>
      <c r="KE305" s="559"/>
      <c r="KF305" s="559"/>
      <c r="KG305" s="559"/>
      <c r="KH305" s="559"/>
      <c r="KI305" s="559"/>
      <c r="KJ305" s="559"/>
      <c r="KK305" s="559"/>
      <c r="KL305" s="559"/>
      <c r="KM305" s="559"/>
      <c r="KN305" s="559"/>
      <c r="KO305" s="559"/>
      <c r="KP305" s="559"/>
      <c r="KQ305" s="559"/>
      <c r="KR305" s="559"/>
      <c r="KS305" s="559"/>
      <c r="KT305" s="559"/>
      <c r="KU305" s="559"/>
      <c r="KV305" s="559"/>
      <c r="KW305" s="559"/>
      <c r="KX305" s="559"/>
      <c r="KY305" s="559"/>
      <c r="KZ305" s="559"/>
      <c r="LA305" s="559"/>
      <c r="LB305" s="559"/>
      <c r="LC305" s="559"/>
      <c r="LD305" s="559"/>
      <c r="LE305" s="559"/>
      <c r="LF305" s="559"/>
      <c r="LG305" s="559"/>
      <c r="LH305" s="559"/>
      <c r="LI305" s="559"/>
      <c r="LJ305" s="559"/>
      <c r="LK305" s="559"/>
      <c r="LL305" s="559"/>
      <c r="LM305" s="559"/>
      <c r="LN305" s="559"/>
      <c r="LO305" s="559"/>
      <c r="LP305" s="559"/>
      <c r="LQ305" s="559"/>
      <c r="LR305" s="559"/>
      <c r="LS305" s="559"/>
      <c r="LT305" s="559"/>
      <c r="LU305" s="559"/>
      <c r="LV305" s="559"/>
      <c r="LW305" s="559"/>
      <c r="LX305" s="559"/>
      <c r="LY305" s="559"/>
      <c r="LZ305" s="559"/>
      <c r="MA305" s="559"/>
      <c r="MB305" s="559"/>
      <c r="MC305" s="559"/>
      <c r="MD305" s="559"/>
      <c r="ME305" s="559"/>
      <c r="MF305" s="559"/>
      <c r="MG305" s="559"/>
      <c r="MH305" s="559"/>
      <c r="MI305" s="559"/>
      <c r="MJ305" s="559"/>
      <c r="MK305" s="559"/>
      <c r="ML305" s="559"/>
      <c r="MM305" s="559"/>
      <c r="MN305" s="559"/>
      <c r="MO305" s="559"/>
      <c r="MP305" s="559"/>
      <c r="MQ305" s="559"/>
      <c r="MR305" s="559"/>
      <c r="MS305" s="559"/>
      <c r="MT305" s="559"/>
      <c r="MU305" s="559"/>
      <c r="MV305" s="559"/>
      <c r="MW305" s="559"/>
      <c r="MX305" s="559"/>
      <c r="MY305" s="559"/>
      <c r="MZ305" s="559"/>
      <c r="NA305" s="559"/>
      <c r="NB305" s="559"/>
      <c r="NC305" s="559"/>
      <c r="ND305" s="559"/>
      <c r="NE305" s="559"/>
      <c r="NF305" s="559"/>
      <c r="NG305" s="559"/>
      <c r="NH305" s="559"/>
      <c r="NI305" s="559"/>
      <c r="NJ305" s="559"/>
      <c r="NK305" s="559"/>
      <c r="NL305" s="559"/>
      <c r="NM305" s="559"/>
      <c r="NN305" s="559"/>
      <c r="NO305" s="559"/>
      <c r="NP305" s="559"/>
      <c r="NQ305" s="559"/>
      <c r="NR305" s="559"/>
      <c r="NS305" s="559"/>
      <c r="NT305" s="559"/>
      <c r="NU305" s="559"/>
      <c r="NV305" s="559"/>
      <c r="NW305" s="559"/>
      <c r="NX305" s="559"/>
      <c r="NY305" s="559"/>
      <c r="NZ305" s="559"/>
      <c r="OA305" s="559"/>
      <c r="OB305" s="559"/>
      <c r="OC305" s="559"/>
      <c r="OD305" s="559"/>
      <c r="OE305" s="559"/>
      <c r="OF305" s="559"/>
      <c r="OG305" s="559"/>
      <c r="OH305" s="559"/>
      <c r="OI305" s="559"/>
      <c r="OJ305" s="559"/>
      <c r="OK305" s="559"/>
      <c r="OL305" s="559"/>
      <c r="OM305" s="559"/>
      <c r="ON305" s="559"/>
      <c r="OO305" s="559"/>
      <c r="OP305" s="559"/>
      <c r="OQ305" s="559"/>
      <c r="OR305" s="559"/>
      <c r="OS305" s="559"/>
      <c r="OT305" s="559"/>
      <c r="OU305" s="559"/>
      <c r="OV305" s="559"/>
      <c r="OW305" s="559"/>
      <c r="OX305" s="559"/>
      <c r="OY305" s="559"/>
      <c r="OZ305" s="559"/>
      <c r="PA305" s="559"/>
      <c r="PB305" s="559"/>
      <c r="PC305" s="559"/>
      <c r="PD305" s="559"/>
      <c r="PE305" s="559"/>
      <c r="PF305" s="559"/>
      <c r="PG305" s="559"/>
      <c r="PH305" s="559"/>
      <c r="PI305" s="559"/>
      <c r="PJ305" s="559"/>
      <c r="PK305" s="559"/>
      <c r="PL305" s="559"/>
      <c r="PM305" s="559"/>
      <c r="PN305" s="559"/>
      <c r="PO305" s="559"/>
      <c r="PP305" s="559"/>
      <c r="PQ305" s="559"/>
      <c r="PR305" s="559"/>
      <c r="PS305" s="559"/>
      <c r="PT305" s="559"/>
      <c r="PU305" s="559"/>
      <c r="PV305" s="559"/>
      <c r="PW305" s="559"/>
      <c r="PX305" s="559"/>
      <c r="PY305" s="559"/>
      <c r="PZ305" s="559"/>
      <c r="QA305" s="559"/>
      <c r="QB305" s="559"/>
      <c r="QC305" s="559"/>
      <c r="QD305" s="559"/>
      <c r="QE305" s="559"/>
      <c r="QF305" s="559"/>
      <c r="QG305" s="559"/>
      <c r="QH305" s="559"/>
      <c r="QI305" s="559"/>
      <c r="QJ305" s="559"/>
      <c r="QK305" s="559"/>
      <c r="QL305" s="559"/>
      <c r="QM305" s="559"/>
      <c r="QN305" s="559"/>
      <c r="QO305" s="559"/>
      <c r="QP305" s="559"/>
      <c r="QQ305" s="559"/>
      <c r="QR305" s="559"/>
      <c r="QS305" s="559"/>
      <c r="QT305" s="559"/>
      <c r="QU305" s="559"/>
      <c r="QV305" s="559"/>
      <c r="QW305" s="559"/>
      <c r="QX305" s="559"/>
      <c r="QY305" s="559"/>
      <c r="QZ305" s="559"/>
      <c r="RA305" s="559"/>
      <c r="RB305" s="559"/>
      <c r="RC305" s="559"/>
      <c r="RD305" s="559"/>
      <c r="RE305" s="559"/>
      <c r="RF305" s="559"/>
      <c r="RG305" s="559"/>
      <c r="RH305" s="559"/>
      <c r="RI305" s="559"/>
      <c r="RJ305" s="559"/>
      <c r="RK305" s="559"/>
      <c r="RL305" s="559"/>
      <c r="RM305" s="559"/>
      <c r="RN305" s="559"/>
      <c r="RO305" s="559"/>
      <c r="RP305" s="559"/>
      <c r="RQ305" s="559"/>
      <c r="RR305" s="559"/>
      <c r="RS305" s="559"/>
      <c r="RT305" s="559"/>
      <c r="RU305" s="559"/>
      <c r="RV305" s="559"/>
      <c r="RW305" s="559"/>
      <c r="RX305" s="559"/>
      <c r="RY305" s="559"/>
      <c r="RZ305" s="559"/>
      <c r="SA305" s="559"/>
      <c r="SB305" s="559"/>
      <c r="SC305" s="559"/>
      <c r="SD305" s="559"/>
      <c r="SE305" s="559"/>
      <c r="SF305" s="559"/>
      <c r="SG305" s="559"/>
      <c r="SH305" s="559"/>
      <c r="SI305" s="559"/>
      <c r="SJ305" s="559"/>
      <c r="SK305" s="559"/>
      <c r="SL305" s="559"/>
      <c r="SM305" s="559"/>
      <c r="SN305" s="559"/>
      <c r="SO305" s="559"/>
      <c r="SP305" s="559"/>
      <c r="SQ305" s="559"/>
      <c r="SR305" s="559"/>
      <c r="SS305" s="559"/>
      <c r="ST305" s="559"/>
      <c r="SU305" s="559"/>
      <c r="SV305" s="559"/>
      <c r="SW305" s="559"/>
      <c r="SX305" s="559"/>
      <c r="SY305" s="559"/>
      <c r="SZ305" s="559"/>
      <c r="TA305" s="559"/>
      <c r="TB305" s="559"/>
      <c r="TC305" s="559"/>
      <c r="TD305" s="559"/>
      <c r="TE305" s="559"/>
      <c r="TF305" s="559"/>
      <c r="TG305" s="559"/>
      <c r="TH305" s="559"/>
      <c r="TI305" s="559"/>
      <c r="TJ305" s="559"/>
      <c r="TK305" s="559"/>
      <c r="TL305" s="559"/>
      <c r="TM305" s="559"/>
      <c r="TN305" s="559"/>
      <c r="TO305" s="559"/>
      <c r="TP305" s="559"/>
      <c r="TQ305" s="559"/>
      <c r="TR305" s="559"/>
      <c r="TS305" s="559"/>
      <c r="TT305" s="559"/>
      <c r="TU305" s="559"/>
      <c r="TV305" s="559"/>
      <c r="TW305" s="559"/>
      <c r="TX305" s="559"/>
      <c r="TY305" s="559"/>
      <c r="TZ305" s="559"/>
      <c r="UA305" s="559"/>
      <c r="UB305" s="559"/>
      <c r="UC305" s="559"/>
      <c r="UD305" s="559"/>
      <c r="UE305" s="559"/>
      <c r="UF305" s="559"/>
      <c r="UG305" s="559"/>
      <c r="UH305" s="559"/>
      <c r="UI305" s="559"/>
      <c r="UJ305" s="559"/>
      <c r="UK305" s="559"/>
      <c r="UL305" s="559"/>
      <c r="UM305" s="559"/>
      <c r="UN305" s="559"/>
      <c r="UO305" s="559"/>
      <c r="UP305" s="559"/>
      <c r="UQ305" s="559"/>
      <c r="UR305" s="559"/>
      <c r="US305" s="559"/>
      <c r="UT305" s="559"/>
      <c r="UU305" s="559"/>
      <c r="UV305" s="559"/>
      <c r="UW305" s="559"/>
      <c r="UX305" s="559"/>
      <c r="UY305" s="559"/>
      <c r="UZ305" s="559"/>
      <c r="VA305" s="559"/>
      <c r="VB305" s="559"/>
      <c r="VC305" s="559"/>
      <c r="VD305" s="559"/>
      <c r="VE305" s="559"/>
      <c r="VF305" s="559"/>
      <c r="VG305" s="559"/>
      <c r="VH305" s="559"/>
      <c r="VI305" s="559"/>
      <c r="VJ305" s="559"/>
      <c r="VK305" s="559"/>
      <c r="VL305" s="559"/>
      <c r="VM305" s="559"/>
      <c r="VN305" s="559"/>
      <c r="VO305" s="559"/>
      <c r="VP305" s="559"/>
      <c r="VQ305" s="559"/>
      <c r="VR305" s="559"/>
      <c r="VS305" s="559"/>
      <c r="VT305" s="559"/>
      <c r="VU305" s="559"/>
      <c r="VV305" s="559"/>
      <c r="VW305" s="559"/>
      <c r="VX305" s="559"/>
      <c r="VY305" s="559"/>
      <c r="VZ305" s="559"/>
      <c r="WA305" s="559"/>
      <c r="WB305" s="559"/>
      <c r="WC305" s="559"/>
      <c r="WD305" s="559"/>
      <c r="WE305" s="559"/>
      <c r="WF305" s="559"/>
      <c r="WG305" s="559"/>
      <c r="WH305" s="559"/>
      <c r="WI305" s="559"/>
      <c r="WJ305" s="559"/>
      <c r="WK305" s="559"/>
      <c r="WL305" s="559"/>
      <c r="WM305" s="559"/>
      <c r="WN305" s="559"/>
      <c r="WO305" s="559"/>
      <c r="WP305" s="559"/>
      <c r="WQ305" s="559"/>
      <c r="WR305" s="559"/>
      <c r="WS305" s="559"/>
      <c r="WT305" s="559"/>
      <c r="WU305" s="559"/>
      <c r="WV305" s="559"/>
      <c r="WW305" s="559"/>
      <c r="WX305" s="559"/>
      <c r="WY305" s="559"/>
      <c r="WZ305" s="559"/>
      <c r="XA305" s="559"/>
      <c r="XB305" s="559"/>
      <c r="XC305" s="559"/>
      <c r="XD305" s="559"/>
      <c r="XE305" s="559"/>
      <c r="XF305" s="559"/>
      <c r="XG305" s="559"/>
      <c r="XH305" s="559"/>
      <c r="XI305" s="559"/>
      <c r="XJ305" s="559"/>
      <c r="XK305" s="559"/>
      <c r="XL305" s="559"/>
      <c r="XM305" s="559"/>
      <c r="XN305" s="559"/>
      <c r="XO305" s="559"/>
      <c r="XP305" s="559"/>
      <c r="XQ305" s="559"/>
      <c r="XR305" s="559"/>
      <c r="XS305" s="559"/>
      <c r="XT305" s="559"/>
      <c r="XU305" s="559"/>
      <c r="XV305" s="559"/>
      <c r="XW305" s="559"/>
      <c r="XX305" s="559"/>
      <c r="XY305" s="559"/>
      <c r="XZ305" s="559"/>
      <c r="YA305" s="559"/>
      <c r="YB305" s="559"/>
      <c r="YC305" s="559"/>
      <c r="YD305" s="559"/>
      <c r="YE305" s="559"/>
      <c r="YF305" s="559"/>
      <c r="YG305" s="559"/>
      <c r="YH305" s="559"/>
      <c r="YI305" s="559"/>
      <c r="YJ305" s="559"/>
      <c r="YK305" s="559"/>
      <c r="YL305" s="559"/>
      <c r="YM305" s="559"/>
      <c r="YN305" s="559"/>
      <c r="YO305" s="559"/>
      <c r="YP305" s="559"/>
      <c r="YQ305" s="559"/>
      <c r="YR305" s="559"/>
      <c r="YS305" s="559"/>
      <c r="YT305" s="559"/>
      <c r="YU305" s="559"/>
      <c r="YV305" s="559"/>
      <c r="YW305" s="559"/>
      <c r="YX305" s="559"/>
      <c r="YY305" s="559"/>
      <c r="YZ305" s="559"/>
      <c r="ZA305" s="559"/>
      <c r="ZB305" s="559"/>
      <c r="ZC305" s="559"/>
      <c r="ZD305" s="559"/>
      <c r="ZE305" s="559"/>
      <c r="ZF305" s="559"/>
      <c r="ZG305" s="559"/>
      <c r="ZH305" s="559"/>
      <c r="ZI305" s="559"/>
      <c r="ZJ305" s="559"/>
      <c r="ZK305" s="559"/>
      <c r="ZL305" s="559"/>
      <c r="ZM305" s="559"/>
      <c r="ZN305" s="559"/>
      <c r="ZO305" s="559"/>
      <c r="ZP305" s="559"/>
      <c r="ZQ305" s="559"/>
      <c r="ZR305" s="559"/>
      <c r="ZS305" s="559"/>
      <c r="ZT305" s="559"/>
      <c r="ZU305" s="559"/>
      <c r="ZV305" s="559"/>
      <c r="ZW305" s="559"/>
      <c r="ZX305" s="559"/>
      <c r="ZY305" s="559"/>
      <c r="ZZ305" s="559"/>
      <c r="AAA305" s="559"/>
      <c r="AAB305" s="559"/>
      <c r="AAC305" s="559"/>
      <c r="AAD305" s="559"/>
      <c r="AAE305" s="559"/>
      <c r="AAF305" s="559"/>
      <c r="AAG305" s="559"/>
      <c r="AAH305" s="559"/>
      <c r="AAI305" s="559"/>
      <c r="AAJ305" s="559"/>
      <c r="AAK305" s="559"/>
      <c r="AAL305" s="559"/>
      <c r="AAM305" s="559"/>
      <c r="AAN305" s="559"/>
      <c r="AAO305" s="559"/>
      <c r="AAP305" s="559"/>
      <c r="AAQ305" s="559"/>
      <c r="AAR305" s="559"/>
      <c r="AAS305" s="559"/>
      <c r="AAT305" s="559"/>
      <c r="AAU305" s="559"/>
      <c r="AAV305" s="559"/>
      <c r="AAW305" s="559"/>
      <c r="AAX305" s="559"/>
      <c r="AAY305" s="559"/>
      <c r="AAZ305" s="559"/>
      <c r="ABA305" s="559"/>
      <c r="ABB305" s="559"/>
      <c r="ABC305" s="559"/>
      <c r="ABD305" s="559"/>
      <c r="ABE305" s="559"/>
      <c r="ABF305" s="559"/>
      <c r="ABG305" s="559"/>
      <c r="ABH305" s="559"/>
      <c r="ABI305" s="559"/>
      <c r="ABJ305" s="559"/>
      <c r="ABK305" s="559"/>
      <c r="ABL305" s="559"/>
      <c r="ABM305" s="559"/>
      <c r="ABN305" s="559"/>
      <c r="ABO305" s="559"/>
      <c r="ABP305" s="559"/>
      <c r="ABQ305" s="559"/>
      <c r="ABR305" s="559"/>
      <c r="ABS305" s="559"/>
      <c r="ABT305" s="559"/>
      <c r="ABU305" s="559"/>
      <c r="ABV305" s="559"/>
      <c r="ABW305" s="559"/>
      <c r="ABX305" s="559"/>
      <c r="ABY305" s="559"/>
      <c r="ABZ305" s="559"/>
      <c r="ACA305" s="559"/>
      <c r="ACB305" s="559"/>
      <c r="ACC305" s="559"/>
      <c r="ACD305" s="559"/>
      <c r="ACE305" s="559"/>
      <c r="ACF305" s="559"/>
      <c r="ACG305" s="559"/>
      <c r="ACH305" s="559"/>
      <c r="ACI305" s="559"/>
      <c r="ACJ305" s="559"/>
      <c r="ACK305" s="559"/>
      <c r="ACL305" s="559"/>
      <c r="ACM305" s="559"/>
      <c r="ACN305" s="559"/>
      <c r="ACO305" s="559"/>
      <c r="ACP305" s="559"/>
      <c r="ACQ305" s="559"/>
      <c r="ACR305" s="559"/>
      <c r="ACS305" s="559"/>
      <c r="ACT305" s="559"/>
      <c r="ACU305" s="559"/>
      <c r="ACV305" s="559"/>
      <c r="ACW305" s="559"/>
      <c r="ACX305" s="559"/>
      <c r="ACY305" s="559"/>
      <c r="ACZ305" s="559"/>
      <c r="ADA305" s="559"/>
      <c r="ADB305" s="559"/>
      <c r="ADC305" s="559"/>
      <c r="ADD305" s="559"/>
      <c r="ADE305" s="559"/>
      <c r="ADF305" s="559"/>
      <c r="ADG305" s="559"/>
      <c r="ADH305" s="559"/>
      <c r="ADI305" s="559"/>
      <c r="ADJ305" s="559"/>
      <c r="ADK305" s="559"/>
      <c r="ADL305" s="559"/>
      <c r="ADM305" s="559"/>
      <c r="ADN305" s="559"/>
      <c r="ADO305" s="559"/>
      <c r="ADP305" s="559"/>
      <c r="ADQ305" s="559"/>
      <c r="ADR305" s="559"/>
      <c r="ADS305" s="559"/>
      <c r="ADT305" s="559"/>
      <c r="ADU305" s="559"/>
      <c r="ADV305" s="559"/>
      <c r="ADW305" s="559"/>
      <c r="ADX305" s="559"/>
      <c r="ADY305" s="559"/>
      <c r="ADZ305" s="559"/>
      <c r="AEA305" s="559"/>
      <c r="AEB305" s="559"/>
      <c r="AEC305" s="559"/>
      <c r="AED305" s="559"/>
      <c r="AEE305" s="559"/>
      <c r="AEF305" s="559"/>
      <c r="AEG305" s="559"/>
      <c r="AEH305" s="559"/>
      <c r="AEI305" s="559"/>
      <c r="AEJ305" s="559"/>
      <c r="AEK305" s="559"/>
      <c r="AEL305" s="559"/>
      <c r="AEM305" s="559"/>
      <c r="AEN305" s="559"/>
      <c r="AEO305" s="559"/>
      <c r="AEP305" s="559"/>
      <c r="AEQ305" s="559"/>
      <c r="AER305" s="559"/>
      <c r="AES305" s="559"/>
      <c r="AET305" s="559"/>
      <c r="AEU305" s="559"/>
      <c r="AEV305" s="559"/>
      <c r="AEW305" s="559"/>
      <c r="AEX305" s="559"/>
      <c r="AEY305" s="559"/>
      <c r="AEZ305" s="559"/>
      <c r="AFA305" s="559"/>
      <c r="AFB305" s="559"/>
      <c r="AFC305" s="559"/>
      <c r="AFD305" s="559"/>
      <c r="AFE305" s="559"/>
      <c r="AFF305" s="559"/>
      <c r="AFG305" s="559"/>
      <c r="AFH305" s="559"/>
      <c r="AFI305" s="559"/>
      <c r="AFJ305" s="559"/>
      <c r="AFK305" s="559"/>
      <c r="AFL305" s="559"/>
      <c r="AFM305" s="559"/>
      <c r="AFN305" s="559"/>
      <c r="AFO305" s="559"/>
      <c r="AFP305" s="559"/>
      <c r="AFQ305" s="559"/>
      <c r="AFR305" s="559"/>
      <c r="AFS305" s="559"/>
      <c r="AFT305" s="559"/>
      <c r="AFU305" s="559"/>
      <c r="AFV305" s="559"/>
      <c r="AFW305" s="559"/>
      <c r="AFX305" s="559"/>
      <c r="AFY305" s="559"/>
      <c r="AFZ305" s="559"/>
      <c r="AGA305" s="559"/>
      <c r="AGB305" s="559"/>
      <c r="AGC305" s="559"/>
      <c r="AGD305" s="559"/>
      <c r="AGE305" s="559"/>
      <c r="AGF305" s="559"/>
      <c r="AGG305" s="559"/>
      <c r="AGH305" s="559"/>
      <c r="AGI305" s="559"/>
      <c r="AGJ305" s="559"/>
      <c r="AGK305" s="559"/>
      <c r="AGL305" s="559"/>
      <c r="AGM305" s="559"/>
      <c r="AGN305" s="559"/>
      <c r="AGO305" s="559"/>
      <c r="AGP305" s="559"/>
      <c r="AGQ305" s="559"/>
      <c r="AGR305" s="559"/>
      <c r="AGS305" s="559"/>
      <c r="AGT305" s="559"/>
      <c r="AGU305" s="559"/>
      <c r="AGV305" s="559"/>
      <c r="AGW305" s="559"/>
      <c r="AGX305" s="559"/>
      <c r="AGY305" s="559"/>
      <c r="AGZ305" s="559"/>
      <c r="AHA305" s="559"/>
      <c r="AHB305" s="559"/>
      <c r="AHC305" s="559"/>
      <c r="AHD305" s="559"/>
      <c r="AHE305" s="559"/>
      <c r="AHF305" s="559"/>
      <c r="AHG305" s="559"/>
      <c r="AHH305" s="559"/>
      <c r="AHI305" s="559"/>
      <c r="AHJ305" s="559"/>
      <c r="AHK305" s="559"/>
      <c r="AHL305" s="559"/>
      <c r="AHM305" s="559"/>
      <c r="AHN305" s="559"/>
      <c r="AHO305" s="559"/>
      <c r="AHP305" s="559"/>
      <c r="AHQ305" s="559"/>
      <c r="AHR305" s="559"/>
      <c r="AHS305" s="559"/>
      <c r="AHT305" s="559"/>
      <c r="AHU305" s="559"/>
      <c r="AHV305" s="559"/>
      <c r="AHW305" s="559"/>
      <c r="AHX305" s="559"/>
      <c r="AHY305" s="559"/>
      <c r="AHZ305" s="559"/>
      <c r="AIA305" s="559"/>
      <c r="AIB305" s="559"/>
      <c r="AIC305" s="559"/>
      <c r="AID305" s="559"/>
      <c r="AIE305" s="559"/>
      <c r="AIF305" s="559"/>
      <c r="AIG305" s="559"/>
      <c r="AIH305" s="559"/>
      <c r="AII305" s="559"/>
      <c r="AIJ305" s="559"/>
      <c r="AIK305" s="559"/>
      <c r="AIL305" s="559"/>
      <c r="AIM305" s="559"/>
      <c r="AIN305" s="559"/>
      <c r="AIO305" s="559"/>
      <c r="AIP305" s="559"/>
      <c r="AIQ305" s="559"/>
      <c r="AIR305" s="559"/>
      <c r="AIS305" s="559"/>
      <c r="AIT305" s="559"/>
      <c r="AIU305" s="559"/>
      <c r="AIV305" s="559"/>
      <c r="AIW305" s="559"/>
      <c r="AIX305" s="559"/>
      <c r="AIY305" s="559"/>
      <c r="AIZ305" s="559"/>
      <c r="AJA305" s="559"/>
      <c r="AJB305" s="559"/>
      <c r="AJC305" s="559"/>
      <c r="AJD305" s="559"/>
      <c r="AJE305" s="559"/>
      <c r="AJF305" s="559"/>
      <c r="AJG305" s="559"/>
      <c r="AJH305" s="559"/>
      <c r="AJI305" s="559"/>
      <c r="AJJ305" s="559"/>
      <c r="AJK305" s="559"/>
      <c r="AJL305" s="559"/>
      <c r="AJM305" s="559"/>
      <c r="AJN305" s="559"/>
      <c r="AJO305" s="559"/>
      <c r="AJP305" s="559"/>
      <c r="AJQ305" s="559"/>
      <c r="AJR305" s="559"/>
      <c r="AJS305" s="559"/>
      <c r="AJT305" s="559"/>
      <c r="AJU305" s="559"/>
      <c r="AJV305" s="559"/>
      <c r="AJW305" s="559"/>
      <c r="AJX305" s="559"/>
      <c r="AJY305" s="559"/>
      <c r="AJZ305" s="559"/>
      <c r="AKA305" s="559"/>
      <c r="AKB305" s="559"/>
      <c r="AKC305" s="559"/>
      <c r="AKD305" s="559"/>
      <c r="AKE305" s="559"/>
      <c r="AKF305" s="559"/>
      <c r="AKG305" s="559"/>
      <c r="AKH305" s="559"/>
      <c r="AKI305" s="559"/>
      <c r="AKJ305" s="559"/>
      <c r="AKK305" s="559"/>
      <c r="AKL305" s="559"/>
      <c r="AKM305" s="559"/>
      <c r="AKN305" s="559"/>
      <c r="AKO305" s="559"/>
      <c r="AKP305" s="559"/>
      <c r="AKQ305" s="559"/>
      <c r="AKR305" s="559"/>
      <c r="AKS305" s="559"/>
      <c r="AKT305" s="559"/>
      <c r="AKU305" s="559"/>
      <c r="AKV305" s="559"/>
      <c r="AKW305" s="559"/>
      <c r="AKX305" s="559"/>
      <c r="AKY305" s="559"/>
      <c r="AKZ305" s="559"/>
      <c r="ALA305" s="559"/>
      <c r="ALB305" s="559"/>
      <c r="ALC305" s="559"/>
      <c r="ALD305" s="559"/>
      <c r="ALE305" s="559"/>
      <c r="ALF305" s="559"/>
      <c r="ALG305" s="559"/>
      <c r="ALH305" s="559"/>
      <c r="ALI305" s="559"/>
      <c r="ALJ305" s="559"/>
      <c r="ALK305" s="559"/>
      <c r="ALL305" s="559"/>
      <c r="ALM305" s="559"/>
      <c r="ALN305" s="559"/>
      <c r="ALO305" s="559"/>
      <c r="ALP305" s="559"/>
      <c r="ALQ305" s="559"/>
      <c r="ALR305" s="559"/>
      <c r="ALS305" s="559"/>
      <c r="ALT305" s="559"/>
      <c r="ALU305" s="559"/>
      <c r="ALV305" s="559"/>
      <c r="ALW305" s="559"/>
      <c r="ALX305" s="559"/>
      <c r="ALY305" s="559"/>
      <c r="ALZ305" s="559"/>
      <c r="AMA305" s="559"/>
      <c r="AMB305" s="559"/>
      <c r="AMC305" s="559"/>
      <c r="AMD305" s="559"/>
      <c r="AME305" s="559"/>
      <c r="AMF305" s="559"/>
      <c r="AMG305" s="559"/>
      <c r="AMH305" s="559"/>
      <c r="AMI305" s="559"/>
      <c r="AMJ305" s="559"/>
    </row>
    <row r="306" spans="1:1024 1026:1026" x14ac:dyDescent="0.25">
      <c r="A306" s="372" t="s">
        <v>1033</v>
      </c>
      <c r="B306" s="257">
        <v>306</v>
      </c>
      <c r="C306" s="258" t="s">
        <v>1034</v>
      </c>
      <c r="D306" s="290" t="s">
        <v>1035</v>
      </c>
      <c r="E306" s="286"/>
      <c r="F306" s="430">
        <v>4</v>
      </c>
      <c r="G306" s="280"/>
      <c r="H306" s="280"/>
      <c r="I306" s="492" t="s">
        <v>750</v>
      </c>
      <c r="J306" s="292"/>
      <c r="K306" s="293"/>
      <c r="L306" s="293"/>
      <c r="M306" s="293"/>
      <c r="N306" s="293"/>
      <c r="O306" s="293"/>
      <c r="P306" s="293"/>
      <c r="Q306" s="293"/>
      <c r="R306" s="293">
        <v>2</v>
      </c>
      <c r="S306" s="293"/>
      <c r="T306" s="293" t="s">
        <v>748</v>
      </c>
      <c r="U306" s="293"/>
      <c r="V306" s="293"/>
      <c r="W306" s="283">
        <f t="shared" si="133"/>
        <v>100</v>
      </c>
      <c r="X306" s="283">
        <f t="shared" si="125"/>
        <v>100</v>
      </c>
      <c r="Y306" s="283">
        <f t="shared" si="132"/>
        <v>100</v>
      </c>
      <c r="Z306" s="283">
        <f t="shared" si="134"/>
        <v>100</v>
      </c>
      <c r="AA306" s="283">
        <f t="shared" si="135"/>
        <v>100</v>
      </c>
      <c r="AB306" s="287">
        <f t="shared" si="136"/>
        <v>1</v>
      </c>
      <c r="AC306" s="287">
        <f t="shared" si="137"/>
        <v>100</v>
      </c>
      <c r="AD306" s="287">
        <f t="shared" si="138"/>
        <v>0.3</v>
      </c>
      <c r="AE306" s="284">
        <f t="shared" si="131"/>
        <v>100</v>
      </c>
      <c r="AF306" s="284">
        <f t="shared" si="143"/>
        <v>100</v>
      </c>
      <c r="AG306" s="268">
        <f t="shared" si="139"/>
        <v>100</v>
      </c>
      <c r="AH306" s="268">
        <f t="shared" si="140"/>
        <v>100</v>
      </c>
      <c r="AI306" s="268">
        <f t="shared" si="141"/>
        <v>100</v>
      </c>
      <c r="AJ306" s="268">
        <f t="shared" si="142"/>
        <v>100</v>
      </c>
      <c r="AK306" s="501" t="s">
        <v>750</v>
      </c>
      <c r="AL306" s="286"/>
      <c r="AM306" s="442">
        <v>2</v>
      </c>
      <c r="AN306" s="511"/>
      <c r="AO306" s="357"/>
      <c r="AP306" s="357"/>
      <c r="AQ306" s="286"/>
      <c r="AR306" s="171" t="s">
        <v>6288</v>
      </c>
      <c r="AS306" s="171"/>
      <c r="AT306" s="286"/>
      <c r="AU306" s="286"/>
      <c r="AV306" s="559"/>
      <c r="AW306" s="559"/>
      <c r="AX306" s="559"/>
      <c r="AY306" s="559"/>
      <c r="AZ306" s="559"/>
      <c r="BA306" s="559"/>
      <c r="BB306" s="559"/>
      <c r="BC306" s="559"/>
      <c r="BD306" s="559"/>
      <c r="BE306" s="559"/>
      <c r="BF306" s="559"/>
      <c r="BG306" s="559"/>
      <c r="BH306" s="559"/>
      <c r="BI306" s="559"/>
      <c r="BJ306" s="559"/>
      <c r="BK306" s="559"/>
      <c r="BL306" s="559"/>
      <c r="BM306" s="559"/>
      <c r="BN306" s="559"/>
      <c r="BO306" s="559"/>
      <c r="BP306" s="559"/>
      <c r="BQ306" s="559"/>
      <c r="BR306" s="559"/>
      <c r="BS306" s="559"/>
      <c r="BT306" s="559"/>
      <c r="BU306" s="559"/>
      <c r="BV306" s="559"/>
      <c r="BW306" s="559"/>
      <c r="BX306" s="559"/>
      <c r="BY306" s="559"/>
      <c r="BZ306" s="559"/>
      <c r="CA306" s="559"/>
      <c r="CB306" s="559"/>
      <c r="CC306" s="559"/>
      <c r="CD306" s="559"/>
      <c r="CE306" s="559"/>
      <c r="CF306" s="559"/>
      <c r="CG306" s="559"/>
      <c r="CH306" s="559"/>
      <c r="CI306" s="559"/>
      <c r="CJ306" s="559"/>
      <c r="CK306" s="559"/>
      <c r="CL306" s="559"/>
      <c r="CM306" s="559"/>
      <c r="CN306" s="559"/>
      <c r="CO306" s="559"/>
      <c r="CP306" s="559"/>
      <c r="CQ306" s="559"/>
      <c r="CR306" s="559"/>
      <c r="CS306" s="559"/>
      <c r="CT306" s="559"/>
      <c r="CU306" s="559"/>
      <c r="CV306" s="559"/>
      <c r="CW306" s="559"/>
      <c r="CX306" s="559"/>
      <c r="CY306" s="559"/>
      <c r="CZ306" s="559"/>
      <c r="DA306" s="559"/>
      <c r="DB306" s="559"/>
      <c r="DC306" s="559"/>
      <c r="DD306" s="559"/>
      <c r="DE306" s="559"/>
      <c r="DF306" s="559"/>
      <c r="DG306" s="559"/>
      <c r="DH306" s="559"/>
      <c r="DI306" s="559"/>
      <c r="DJ306" s="559"/>
      <c r="DK306" s="559"/>
      <c r="DL306" s="559"/>
      <c r="DM306" s="559"/>
      <c r="DN306" s="559"/>
      <c r="DO306" s="559"/>
      <c r="DP306" s="559"/>
      <c r="DQ306" s="559"/>
      <c r="DR306" s="559"/>
      <c r="DS306" s="559"/>
      <c r="DT306" s="559"/>
      <c r="DU306" s="559"/>
      <c r="DV306" s="559"/>
      <c r="DW306" s="559"/>
      <c r="DX306" s="559"/>
      <c r="DY306" s="559"/>
      <c r="DZ306" s="559"/>
      <c r="EA306" s="559"/>
      <c r="EB306" s="559"/>
      <c r="EC306" s="559"/>
      <c r="ED306" s="559"/>
      <c r="EE306" s="559"/>
      <c r="EF306" s="559"/>
      <c r="EG306" s="559"/>
      <c r="EH306" s="559"/>
      <c r="EI306" s="559"/>
      <c r="EJ306" s="559"/>
      <c r="EK306" s="559"/>
      <c r="EL306" s="559"/>
      <c r="EM306" s="559"/>
      <c r="EN306" s="559"/>
      <c r="EO306" s="559"/>
      <c r="EP306" s="559"/>
      <c r="EQ306" s="559"/>
      <c r="ER306" s="559"/>
      <c r="ES306" s="559"/>
      <c r="ET306" s="559"/>
      <c r="EU306" s="559"/>
      <c r="EV306" s="559"/>
      <c r="EW306" s="559"/>
      <c r="EX306" s="559"/>
      <c r="EY306" s="559"/>
      <c r="EZ306" s="559"/>
      <c r="FA306" s="559"/>
      <c r="FB306" s="559"/>
      <c r="FC306" s="559"/>
      <c r="FD306" s="559"/>
      <c r="FE306" s="559"/>
      <c r="FF306" s="559"/>
      <c r="FG306" s="559"/>
      <c r="FH306" s="559"/>
      <c r="FI306" s="559"/>
      <c r="FJ306" s="559"/>
      <c r="FK306" s="559"/>
      <c r="FL306" s="559"/>
      <c r="FM306" s="559"/>
      <c r="FN306" s="559"/>
      <c r="FO306" s="559"/>
      <c r="FP306" s="559"/>
      <c r="FQ306" s="559"/>
      <c r="FR306" s="559"/>
      <c r="FS306" s="559"/>
      <c r="FT306" s="559"/>
      <c r="FU306" s="559"/>
      <c r="FV306" s="559"/>
      <c r="FW306" s="559"/>
      <c r="FX306" s="559"/>
      <c r="FY306" s="559"/>
      <c r="FZ306" s="559"/>
      <c r="GA306" s="559"/>
      <c r="GB306" s="559"/>
      <c r="GC306" s="559"/>
      <c r="GD306" s="559"/>
      <c r="GE306" s="559"/>
      <c r="GF306" s="559"/>
      <c r="GG306" s="559"/>
      <c r="GH306" s="559"/>
      <c r="GI306" s="559"/>
      <c r="GJ306" s="559"/>
      <c r="GK306" s="559"/>
      <c r="GL306" s="559"/>
      <c r="GM306" s="559"/>
      <c r="GN306" s="559"/>
      <c r="GO306" s="559"/>
      <c r="GP306" s="559"/>
      <c r="GQ306" s="559"/>
      <c r="GR306" s="559"/>
      <c r="GS306" s="559"/>
      <c r="GT306" s="559"/>
      <c r="GU306" s="559"/>
      <c r="GV306" s="559"/>
      <c r="GW306" s="559"/>
      <c r="GX306" s="559"/>
      <c r="GY306" s="559"/>
      <c r="GZ306" s="559"/>
      <c r="HA306" s="559"/>
      <c r="HB306" s="559"/>
      <c r="HC306" s="559"/>
      <c r="HD306" s="559"/>
      <c r="HE306" s="559"/>
      <c r="HF306" s="559"/>
      <c r="HG306" s="559"/>
      <c r="HH306" s="559"/>
      <c r="HI306" s="559"/>
      <c r="HJ306" s="559"/>
      <c r="HK306" s="559"/>
      <c r="HL306" s="559"/>
      <c r="HM306" s="559"/>
      <c r="HN306" s="559"/>
      <c r="HO306" s="559"/>
      <c r="HP306" s="559"/>
      <c r="HQ306" s="559"/>
      <c r="HR306" s="559"/>
      <c r="HS306" s="559"/>
      <c r="HT306" s="559"/>
      <c r="HU306" s="559"/>
      <c r="HV306" s="559"/>
      <c r="HW306" s="559"/>
      <c r="HX306" s="559"/>
      <c r="HY306" s="559"/>
      <c r="HZ306" s="559"/>
      <c r="IA306" s="559"/>
      <c r="IB306" s="559"/>
      <c r="IC306" s="559"/>
      <c r="ID306" s="559"/>
      <c r="IE306" s="559"/>
      <c r="IF306" s="559"/>
      <c r="IG306" s="559"/>
      <c r="IH306" s="559"/>
      <c r="II306" s="559"/>
      <c r="IJ306" s="559"/>
      <c r="IK306" s="559"/>
      <c r="IL306" s="559"/>
      <c r="IM306" s="559"/>
      <c r="IN306" s="559"/>
      <c r="IO306" s="559"/>
      <c r="IP306" s="559"/>
      <c r="IQ306" s="559"/>
      <c r="IR306" s="559"/>
      <c r="IS306" s="559"/>
      <c r="IT306" s="559"/>
      <c r="IU306" s="559"/>
      <c r="IV306" s="559"/>
      <c r="IW306" s="559"/>
      <c r="IX306" s="559"/>
      <c r="IY306" s="559"/>
      <c r="IZ306" s="559"/>
      <c r="JA306" s="559"/>
      <c r="JB306" s="559"/>
      <c r="JC306" s="559"/>
      <c r="JD306" s="559"/>
      <c r="JE306" s="559"/>
      <c r="JF306" s="559"/>
      <c r="JG306" s="559"/>
      <c r="JH306" s="559"/>
      <c r="JI306" s="559"/>
      <c r="JJ306" s="559"/>
      <c r="JK306" s="559"/>
      <c r="JL306" s="559"/>
      <c r="JM306" s="559"/>
      <c r="JN306" s="559"/>
      <c r="JO306" s="559"/>
      <c r="JP306" s="559"/>
      <c r="JQ306" s="559"/>
      <c r="JR306" s="559"/>
      <c r="JS306" s="559"/>
      <c r="JT306" s="559"/>
      <c r="JU306" s="559"/>
      <c r="JV306" s="559"/>
      <c r="JW306" s="559"/>
      <c r="JX306" s="559"/>
      <c r="JY306" s="559"/>
      <c r="JZ306" s="559"/>
      <c r="KA306" s="559"/>
      <c r="KB306" s="559"/>
      <c r="KC306" s="559"/>
      <c r="KD306" s="559"/>
      <c r="KE306" s="559"/>
      <c r="KF306" s="559"/>
      <c r="KG306" s="559"/>
      <c r="KH306" s="559"/>
      <c r="KI306" s="559"/>
      <c r="KJ306" s="559"/>
      <c r="KK306" s="559"/>
      <c r="KL306" s="559"/>
      <c r="KM306" s="559"/>
      <c r="KN306" s="559"/>
      <c r="KO306" s="559"/>
      <c r="KP306" s="559"/>
      <c r="KQ306" s="559"/>
      <c r="KR306" s="559"/>
      <c r="KS306" s="559"/>
      <c r="KT306" s="559"/>
      <c r="KU306" s="559"/>
      <c r="KV306" s="559"/>
      <c r="KW306" s="559"/>
      <c r="KX306" s="559"/>
      <c r="KY306" s="559"/>
      <c r="KZ306" s="559"/>
      <c r="LA306" s="559"/>
      <c r="LB306" s="559"/>
      <c r="LC306" s="559"/>
      <c r="LD306" s="559"/>
      <c r="LE306" s="559"/>
      <c r="LF306" s="559"/>
      <c r="LG306" s="559"/>
      <c r="LH306" s="559"/>
      <c r="LI306" s="559"/>
      <c r="LJ306" s="559"/>
      <c r="LK306" s="559"/>
      <c r="LL306" s="559"/>
      <c r="LM306" s="559"/>
      <c r="LN306" s="559"/>
      <c r="LO306" s="559"/>
      <c r="LP306" s="559"/>
      <c r="LQ306" s="559"/>
      <c r="LR306" s="559"/>
      <c r="LS306" s="559"/>
      <c r="LT306" s="559"/>
      <c r="LU306" s="559"/>
      <c r="LV306" s="559"/>
      <c r="LW306" s="559"/>
      <c r="LX306" s="559"/>
      <c r="LY306" s="559"/>
      <c r="LZ306" s="559"/>
      <c r="MA306" s="559"/>
      <c r="MB306" s="559"/>
      <c r="MC306" s="559"/>
      <c r="MD306" s="559"/>
      <c r="ME306" s="559"/>
      <c r="MF306" s="559"/>
      <c r="MG306" s="559"/>
      <c r="MH306" s="559"/>
      <c r="MI306" s="559"/>
      <c r="MJ306" s="559"/>
      <c r="MK306" s="559"/>
      <c r="ML306" s="559"/>
      <c r="MM306" s="559"/>
      <c r="MN306" s="559"/>
      <c r="MO306" s="559"/>
      <c r="MP306" s="559"/>
      <c r="MQ306" s="559"/>
      <c r="MR306" s="559"/>
      <c r="MS306" s="559"/>
      <c r="MT306" s="559"/>
      <c r="MU306" s="559"/>
      <c r="MV306" s="559"/>
      <c r="MW306" s="559"/>
      <c r="MX306" s="559"/>
      <c r="MY306" s="559"/>
      <c r="MZ306" s="559"/>
      <c r="NA306" s="559"/>
      <c r="NB306" s="559"/>
      <c r="NC306" s="559"/>
      <c r="ND306" s="559"/>
      <c r="NE306" s="559"/>
      <c r="NF306" s="559"/>
      <c r="NG306" s="559"/>
      <c r="NH306" s="559"/>
      <c r="NI306" s="559"/>
      <c r="NJ306" s="559"/>
      <c r="NK306" s="559"/>
      <c r="NL306" s="559"/>
      <c r="NM306" s="559"/>
      <c r="NN306" s="559"/>
      <c r="NO306" s="559"/>
      <c r="NP306" s="559"/>
      <c r="NQ306" s="559"/>
      <c r="NR306" s="559"/>
      <c r="NS306" s="559"/>
      <c r="NT306" s="559"/>
      <c r="NU306" s="559"/>
      <c r="NV306" s="559"/>
      <c r="NW306" s="559"/>
      <c r="NX306" s="559"/>
      <c r="NY306" s="559"/>
      <c r="NZ306" s="559"/>
      <c r="OA306" s="559"/>
      <c r="OB306" s="559"/>
      <c r="OC306" s="559"/>
      <c r="OD306" s="559"/>
      <c r="OE306" s="559"/>
      <c r="OF306" s="559"/>
      <c r="OG306" s="559"/>
      <c r="OH306" s="559"/>
      <c r="OI306" s="559"/>
      <c r="OJ306" s="559"/>
      <c r="OK306" s="559"/>
      <c r="OL306" s="559"/>
      <c r="OM306" s="559"/>
      <c r="ON306" s="559"/>
      <c r="OO306" s="559"/>
      <c r="OP306" s="559"/>
      <c r="OQ306" s="559"/>
      <c r="OR306" s="559"/>
      <c r="OS306" s="559"/>
      <c r="OT306" s="559"/>
      <c r="OU306" s="559"/>
      <c r="OV306" s="559"/>
      <c r="OW306" s="559"/>
      <c r="OX306" s="559"/>
      <c r="OY306" s="559"/>
      <c r="OZ306" s="559"/>
      <c r="PA306" s="559"/>
      <c r="PB306" s="559"/>
      <c r="PC306" s="559"/>
      <c r="PD306" s="559"/>
      <c r="PE306" s="559"/>
      <c r="PF306" s="559"/>
      <c r="PG306" s="559"/>
      <c r="PH306" s="559"/>
      <c r="PI306" s="559"/>
      <c r="PJ306" s="559"/>
      <c r="PK306" s="559"/>
      <c r="PL306" s="559"/>
      <c r="PM306" s="559"/>
      <c r="PN306" s="559"/>
      <c r="PO306" s="559"/>
      <c r="PP306" s="559"/>
      <c r="PQ306" s="559"/>
      <c r="PR306" s="559"/>
      <c r="PS306" s="559"/>
      <c r="PT306" s="559"/>
      <c r="PU306" s="559"/>
      <c r="PV306" s="559"/>
      <c r="PW306" s="559"/>
      <c r="PX306" s="559"/>
      <c r="PY306" s="559"/>
      <c r="PZ306" s="559"/>
      <c r="QA306" s="559"/>
      <c r="QB306" s="559"/>
      <c r="QC306" s="559"/>
      <c r="QD306" s="559"/>
      <c r="QE306" s="559"/>
      <c r="QF306" s="559"/>
      <c r="QG306" s="559"/>
      <c r="QH306" s="559"/>
      <c r="QI306" s="559"/>
      <c r="QJ306" s="559"/>
      <c r="QK306" s="559"/>
      <c r="QL306" s="559"/>
      <c r="QM306" s="559"/>
      <c r="QN306" s="559"/>
      <c r="QO306" s="559"/>
      <c r="QP306" s="559"/>
      <c r="QQ306" s="559"/>
      <c r="QR306" s="559"/>
      <c r="QS306" s="559"/>
      <c r="QT306" s="559"/>
      <c r="QU306" s="559"/>
      <c r="QV306" s="559"/>
      <c r="QW306" s="559"/>
      <c r="QX306" s="559"/>
      <c r="QY306" s="559"/>
      <c r="QZ306" s="559"/>
      <c r="RA306" s="559"/>
      <c r="RB306" s="559"/>
      <c r="RC306" s="559"/>
      <c r="RD306" s="559"/>
      <c r="RE306" s="559"/>
      <c r="RF306" s="559"/>
      <c r="RG306" s="559"/>
      <c r="RH306" s="559"/>
      <c r="RI306" s="559"/>
      <c r="RJ306" s="559"/>
      <c r="RK306" s="559"/>
      <c r="RL306" s="559"/>
      <c r="RM306" s="559"/>
      <c r="RN306" s="559"/>
      <c r="RO306" s="559"/>
      <c r="RP306" s="559"/>
      <c r="RQ306" s="559"/>
      <c r="RR306" s="559"/>
      <c r="RS306" s="559"/>
      <c r="RT306" s="559"/>
      <c r="RU306" s="559"/>
      <c r="RV306" s="559"/>
      <c r="RW306" s="559"/>
      <c r="RX306" s="559"/>
      <c r="RY306" s="559"/>
      <c r="RZ306" s="559"/>
      <c r="SA306" s="559"/>
      <c r="SB306" s="559"/>
      <c r="SC306" s="559"/>
      <c r="SD306" s="559"/>
      <c r="SE306" s="559"/>
      <c r="SF306" s="559"/>
      <c r="SG306" s="559"/>
      <c r="SH306" s="559"/>
      <c r="SI306" s="559"/>
      <c r="SJ306" s="559"/>
      <c r="SK306" s="559"/>
      <c r="SL306" s="559"/>
      <c r="SM306" s="559"/>
      <c r="SN306" s="559"/>
      <c r="SO306" s="559"/>
      <c r="SP306" s="559"/>
      <c r="SQ306" s="559"/>
      <c r="SR306" s="559"/>
      <c r="SS306" s="559"/>
      <c r="ST306" s="559"/>
      <c r="SU306" s="559"/>
      <c r="SV306" s="559"/>
      <c r="SW306" s="559"/>
      <c r="SX306" s="559"/>
      <c r="SY306" s="559"/>
      <c r="SZ306" s="559"/>
      <c r="TA306" s="559"/>
      <c r="TB306" s="559"/>
      <c r="TC306" s="559"/>
      <c r="TD306" s="559"/>
      <c r="TE306" s="559"/>
      <c r="TF306" s="559"/>
      <c r="TG306" s="559"/>
      <c r="TH306" s="559"/>
      <c r="TI306" s="559"/>
      <c r="TJ306" s="559"/>
      <c r="TK306" s="559"/>
      <c r="TL306" s="559"/>
      <c r="TM306" s="559"/>
      <c r="TN306" s="559"/>
      <c r="TO306" s="559"/>
      <c r="TP306" s="559"/>
      <c r="TQ306" s="559"/>
      <c r="TR306" s="559"/>
      <c r="TS306" s="559"/>
      <c r="TT306" s="559"/>
      <c r="TU306" s="559"/>
      <c r="TV306" s="559"/>
      <c r="TW306" s="559"/>
      <c r="TX306" s="559"/>
      <c r="TY306" s="559"/>
      <c r="TZ306" s="559"/>
      <c r="UA306" s="559"/>
      <c r="UB306" s="559"/>
      <c r="UC306" s="559"/>
      <c r="UD306" s="559"/>
      <c r="UE306" s="559"/>
      <c r="UF306" s="559"/>
      <c r="UG306" s="559"/>
      <c r="UH306" s="559"/>
      <c r="UI306" s="559"/>
      <c r="UJ306" s="559"/>
      <c r="UK306" s="559"/>
      <c r="UL306" s="559"/>
      <c r="UM306" s="559"/>
      <c r="UN306" s="559"/>
      <c r="UO306" s="559"/>
      <c r="UP306" s="559"/>
      <c r="UQ306" s="559"/>
      <c r="UR306" s="559"/>
      <c r="US306" s="559"/>
      <c r="UT306" s="559"/>
      <c r="UU306" s="559"/>
      <c r="UV306" s="559"/>
      <c r="UW306" s="559"/>
      <c r="UX306" s="559"/>
      <c r="UY306" s="559"/>
      <c r="UZ306" s="559"/>
      <c r="VA306" s="559"/>
      <c r="VB306" s="559"/>
      <c r="VC306" s="559"/>
      <c r="VD306" s="559"/>
      <c r="VE306" s="559"/>
      <c r="VF306" s="559"/>
      <c r="VG306" s="559"/>
      <c r="VH306" s="559"/>
      <c r="VI306" s="559"/>
      <c r="VJ306" s="559"/>
      <c r="VK306" s="559"/>
      <c r="VL306" s="559"/>
      <c r="VM306" s="559"/>
      <c r="VN306" s="559"/>
      <c r="VO306" s="559"/>
      <c r="VP306" s="559"/>
      <c r="VQ306" s="559"/>
      <c r="VR306" s="559"/>
      <c r="VS306" s="559"/>
      <c r="VT306" s="559"/>
      <c r="VU306" s="559"/>
      <c r="VV306" s="559"/>
      <c r="VW306" s="559"/>
      <c r="VX306" s="559"/>
      <c r="VY306" s="559"/>
      <c r="VZ306" s="559"/>
      <c r="WA306" s="559"/>
      <c r="WB306" s="559"/>
      <c r="WC306" s="559"/>
      <c r="WD306" s="559"/>
      <c r="WE306" s="559"/>
      <c r="WF306" s="559"/>
      <c r="WG306" s="559"/>
      <c r="WH306" s="559"/>
      <c r="WI306" s="559"/>
      <c r="WJ306" s="559"/>
      <c r="WK306" s="559"/>
      <c r="WL306" s="559"/>
      <c r="WM306" s="559"/>
      <c r="WN306" s="559"/>
      <c r="WO306" s="559"/>
      <c r="WP306" s="559"/>
      <c r="WQ306" s="559"/>
      <c r="WR306" s="559"/>
      <c r="WS306" s="559"/>
      <c r="WT306" s="559"/>
      <c r="WU306" s="559"/>
      <c r="WV306" s="559"/>
      <c r="WW306" s="559"/>
      <c r="WX306" s="559"/>
      <c r="WY306" s="559"/>
      <c r="WZ306" s="559"/>
      <c r="XA306" s="559"/>
      <c r="XB306" s="559"/>
      <c r="XC306" s="559"/>
      <c r="XD306" s="559"/>
      <c r="XE306" s="559"/>
      <c r="XF306" s="559"/>
      <c r="XG306" s="559"/>
      <c r="XH306" s="559"/>
      <c r="XI306" s="559"/>
      <c r="XJ306" s="559"/>
      <c r="XK306" s="559"/>
      <c r="XL306" s="559"/>
      <c r="XM306" s="559"/>
      <c r="XN306" s="559"/>
      <c r="XO306" s="559"/>
      <c r="XP306" s="559"/>
      <c r="XQ306" s="559"/>
      <c r="XR306" s="559"/>
      <c r="XS306" s="559"/>
      <c r="XT306" s="559"/>
      <c r="XU306" s="559"/>
      <c r="XV306" s="559"/>
      <c r="XW306" s="559"/>
      <c r="XX306" s="559"/>
      <c r="XY306" s="559"/>
      <c r="XZ306" s="559"/>
      <c r="YA306" s="559"/>
      <c r="YB306" s="559"/>
      <c r="YC306" s="559"/>
      <c r="YD306" s="559"/>
      <c r="YE306" s="559"/>
      <c r="YF306" s="559"/>
      <c r="YG306" s="559"/>
      <c r="YH306" s="559"/>
      <c r="YI306" s="559"/>
      <c r="YJ306" s="559"/>
      <c r="YK306" s="559"/>
      <c r="YL306" s="559"/>
      <c r="YM306" s="559"/>
      <c r="YN306" s="559"/>
      <c r="YO306" s="559"/>
      <c r="YP306" s="559"/>
      <c r="YQ306" s="559"/>
      <c r="YR306" s="559"/>
      <c r="YS306" s="559"/>
      <c r="YT306" s="559"/>
      <c r="YU306" s="559"/>
      <c r="YV306" s="559"/>
      <c r="YW306" s="559"/>
      <c r="YX306" s="559"/>
      <c r="YY306" s="559"/>
      <c r="YZ306" s="559"/>
      <c r="ZA306" s="559"/>
      <c r="ZB306" s="559"/>
      <c r="ZC306" s="559"/>
      <c r="ZD306" s="559"/>
      <c r="ZE306" s="559"/>
      <c r="ZF306" s="559"/>
      <c r="ZG306" s="559"/>
      <c r="ZH306" s="559"/>
      <c r="ZI306" s="559"/>
      <c r="ZJ306" s="559"/>
      <c r="ZK306" s="559"/>
      <c r="ZL306" s="559"/>
      <c r="ZM306" s="559"/>
      <c r="ZN306" s="559"/>
      <c r="ZO306" s="559"/>
      <c r="ZP306" s="559"/>
      <c r="ZQ306" s="559"/>
      <c r="ZR306" s="559"/>
      <c r="ZS306" s="559"/>
      <c r="ZT306" s="559"/>
      <c r="ZU306" s="559"/>
      <c r="ZV306" s="559"/>
      <c r="ZW306" s="559"/>
      <c r="ZX306" s="559"/>
      <c r="ZY306" s="559"/>
      <c r="ZZ306" s="559"/>
      <c r="AAA306" s="559"/>
      <c r="AAB306" s="559"/>
      <c r="AAC306" s="559"/>
      <c r="AAD306" s="559"/>
      <c r="AAE306" s="559"/>
      <c r="AAF306" s="559"/>
      <c r="AAG306" s="559"/>
      <c r="AAH306" s="559"/>
      <c r="AAI306" s="559"/>
      <c r="AAJ306" s="559"/>
      <c r="AAK306" s="559"/>
      <c r="AAL306" s="559"/>
      <c r="AAM306" s="559"/>
      <c r="AAN306" s="559"/>
      <c r="AAO306" s="559"/>
      <c r="AAP306" s="559"/>
      <c r="AAQ306" s="559"/>
      <c r="AAR306" s="559"/>
      <c r="AAS306" s="559"/>
      <c r="AAT306" s="559"/>
      <c r="AAU306" s="559"/>
      <c r="AAV306" s="559"/>
      <c r="AAW306" s="559"/>
      <c r="AAX306" s="559"/>
      <c r="AAY306" s="559"/>
      <c r="AAZ306" s="559"/>
      <c r="ABA306" s="559"/>
      <c r="ABB306" s="559"/>
      <c r="ABC306" s="559"/>
      <c r="ABD306" s="559"/>
      <c r="ABE306" s="559"/>
      <c r="ABF306" s="559"/>
      <c r="ABG306" s="559"/>
      <c r="ABH306" s="559"/>
      <c r="ABI306" s="559"/>
      <c r="ABJ306" s="559"/>
      <c r="ABK306" s="559"/>
      <c r="ABL306" s="559"/>
      <c r="ABM306" s="559"/>
      <c r="ABN306" s="559"/>
      <c r="ABO306" s="559"/>
      <c r="ABP306" s="559"/>
      <c r="ABQ306" s="559"/>
      <c r="ABR306" s="559"/>
      <c r="ABS306" s="559"/>
      <c r="ABT306" s="559"/>
      <c r="ABU306" s="559"/>
      <c r="ABV306" s="559"/>
      <c r="ABW306" s="559"/>
      <c r="ABX306" s="559"/>
      <c r="ABY306" s="559"/>
      <c r="ABZ306" s="559"/>
      <c r="ACA306" s="559"/>
      <c r="ACB306" s="559"/>
      <c r="ACC306" s="559"/>
      <c r="ACD306" s="559"/>
      <c r="ACE306" s="559"/>
      <c r="ACF306" s="559"/>
      <c r="ACG306" s="559"/>
      <c r="ACH306" s="559"/>
      <c r="ACI306" s="559"/>
      <c r="ACJ306" s="559"/>
      <c r="ACK306" s="559"/>
      <c r="ACL306" s="559"/>
      <c r="ACM306" s="559"/>
      <c r="ACN306" s="559"/>
      <c r="ACO306" s="559"/>
      <c r="ACP306" s="559"/>
      <c r="ACQ306" s="559"/>
      <c r="ACR306" s="559"/>
      <c r="ACS306" s="559"/>
      <c r="ACT306" s="559"/>
      <c r="ACU306" s="559"/>
      <c r="ACV306" s="559"/>
      <c r="ACW306" s="559"/>
      <c r="ACX306" s="559"/>
      <c r="ACY306" s="559"/>
      <c r="ACZ306" s="559"/>
      <c r="ADA306" s="559"/>
      <c r="ADB306" s="559"/>
      <c r="ADC306" s="559"/>
      <c r="ADD306" s="559"/>
      <c r="ADE306" s="559"/>
      <c r="ADF306" s="559"/>
      <c r="ADG306" s="559"/>
      <c r="ADH306" s="559"/>
      <c r="ADI306" s="559"/>
      <c r="ADJ306" s="559"/>
      <c r="ADK306" s="559"/>
      <c r="ADL306" s="559"/>
      <c r="ADM306" s="559"/>
      <c r="ADN306" s="559"/>
      <c r="ADO306" s="559"/>
      <c r="ADP306" s="559"/>
      <c r="ADQ306" s="559"/>
      <c r="ADR306" s="559"/>
      <c r="ADS306" s="559"/>
      <c r="ADT306" s="559"/>
      <c r="ADU306" s="559"/>
      <c r="ADV306" s="559"/>
      <c r="ADW306" s="559"/>
      <c r="ADX306" s="559"/>
      <c r="ADY306" s="559"/>
      <c r="ADZ306" s="559"/>
      <c r="AEA306" s="559"/>
      <c r="AEB306" s="559"/>
      <c r="AEC306" s="559"/>
      <c r="AED306" s="559"/>
      <c r="AEE306" s="559"/>
      <c r="AEF306" s="559"/>
      <c r="AEG306" s="559"/>
      <c r="AEH306" s="559"/>
      <c r="AEI306" s="559"/>
      <c r="AEJ306" s="559"/>
      <c r="AEK306" s="559"/>
      <c r="AEL306" s="559"/>
      <c r="AEM306" s="559"/>
      <c r="AEN306" s="559"/>
      <c r="AEO306" s="559"/>
      <c r="AEP306" s="559"/>
      <c r="AEQ306" s="559"/>
      <c r="AER306" s="559"/>
      <c r="AES306" s="559"/>
      <c r="AET306" s="559"/>
      <c r="AEU306" s="559"/>
      <c r="AEV306" s="559"/>
      <c r="AEW306" s="559"/>
      <c r="AEX306" s="559"/>
      <c r="AEY306" s="559"/>
      <c r="AEZ306" s="559"/>
      <c r="AFA306" s="559"/>
      <c r="AFB306" s="559"/>
      <c r="AFC306" s="559"/>
      <c r="AFD306" s="559"/>
      <c r="AFE306" s="559"/>
      <c r="AFF306" s="559"/>
      <c r="AFG306" s="559"/>
      <c r="AFH306" s="559"/>
      <c r="AFI306" s="559"/>
      <c r="AFJ306" s="559"/>
      <c r="AFK306" s="559"/>
      <c r="AFL306" s="559"/>
      <c r="AFM306" s="559"/>
      <c r="AFN306" s="559"/>
      <c r="AFO306" s="559"/>
      <c r="AFP306" s="559"/>
      <c r="AFQ306" s="559"/>
      <c r="AFR306" s="559"/>
      <c r="AFS306" s="559"/>
      <c r="AFT306" s="559"/>
      <c r="AFU306" s="559"/>
      <c r="AFV306" s="559"/>
      <c r="AFW306" s="559"/>
      <c r="AFX306" s="559"/>
      <c r="AFY306" s="559"/>
      <c r="AFZ306" s="559"/>
      <c r="AGA306" s="559"/>
      <c r="AGB306" s="559"/>
      <c r="AGC306" s="559"/>
      <c r="AGD306" s="559"/>
      <c r="AGE306" s="559"/>
      <c r="AGF306" s="559"/>
      <c r="AGG306" s="559"/>
      <c r="AGH306" s="559"/>
      <c r="AGI306" s="559"/>
      <c r="AGJ306" s="559"/>
      <c r="AGK306" s="559"/>
      <c r="AGL306" s="559"/>
      <c r="AGM306" s="559"/>
      <c r="AGN306" s="559"/>
      <c r="AGO306" s="559"/>
      <c r="AGP306" s="559"/>
      <c r="AGQ306" s="559"/>
      <c r="AGR306" s="559"/>
      <c r="AGS306" s="559"/>
      <c r="AGT306" s="559"/>
      <c r="AGU306" s="559"/>
      <c r="AGV306" s="559"/>
      <c r="AGW306" s="559"/>
      <c r="AGX306" s="559"/>
      <c r="AGY306" s="559"/>
      <c r="AGZ306" s="559"/>
      <c r="AHA306" s="559"/>
      <c r="AHB306" s="559"/>
      <c r="AHC306" s="559"/>
      <c r="AHD306" s="559"/>
      <c r="AHE306" s="559"/>
      <c r="AHF306" s="559"/>
      <c r="AHG306" s="559"/>
      <c r="AHH306" s="559"/>
      <c r="AHI306" s="559"/>
      <c r="AHJ306" s="559"/>
      <c r="AHK306" s="559"/>
      <c r="AHL306" s="559"/>
      <c r="AHM306" s="559"/>
      <c r="AHN306" s="559"/>
      <c r="AHO306" s="559"/>
      <c r="AHP306" s="559"/>
      <c r="AHQ306" s="559"/>
      <c r="AHR306" s="559"/>
      <c r="AHS306" s="559"/>
      <c r="AHT306" s="559"/>
      <c r="AHU306" s="559"/>
      <c r="AHV306" s="559"/>
      <c r="AHW306" s="559"/>
      <c r="AHX306" s="559"/>
      <c r="AHY306" s="559"/>
      <c r="AHZ306" s="559"/>
      <c r="AIA306" s="559"/>
      <c r="AIB306" s="559"/>
      <c r="AIC306" s="559"/>
      <c r="AID306" s="559"/>
      <c r="AIE306" s="559"/>
      <c r="AIF306" s="559"/>
      <c r="AIG306" s="559"/>
      <c r="AIH306" s="559"/>
      <c r="AII306" s="559"/>
      <c r="AIJ306" s="559"/>
      <c r="AIK306" s="559"/>
      <c r="AIL306" s="559"/>
      <c r="AIM306" s="559"/>
      <c r="AIN306" s="559"/>
      <c r="AIO306" s="559"/>
      <c r="AIP306" s="559"/>
      <c r="AIQ306" s="559"/>
      <c r="AIR306" s="559"/>
      <c r="AIS306" s="559"/>
      <c r="AIT306" s="559"/>
      <c r="AIU306" s="559"/>
      <c r="AIV306" s="559"/>
      <c r="AIW306" s="559"/>
      <c r="AIX306" s="559"/>
      <c r="AIY306" s="559"/>
      <c r="AIZ306" s="559"/>
      <c r="AJA306" s="559"/>
      <c r="AJB306" s="559"/>
      <c r="AJC306" s="559"/>
      <c r="AJD306" s="559"/>
      <c r="AJE306" s="559"/>
      <c r="AJF306" s="559"/>
      <c r="AJG306" s="559"/>
      <c r="AJH306" s="559"/>
      <c r="AJI306" s="559"/>
      <c r="AJJ306" s="559"/>
      <c r="AJK306" s="559"/>
      <c r="AJL306" s="559"/>
      <c r="AJM306" s="559"/>
      <c r="AJN306" s="559"/>
      <c r="AJO306" s="559"/>
      <c r="AJP306" s="559"/>
      <c r="AJQ306" s="559"/>
      <c r="AJR306" s="559"/>
      <c r="AJS306" s="559"/>
      <c r="AJT306" s="559"/>
      <c r="AJU306" s="559"/>
      <c r="AJV306" s="559"/>
      <c r="AJW306" s="559"/>
      <c r="AJX306" s="559"/>
      <c r="AJY306" s="559"/>
      <c r="AJZ306" s="559"/>
      <c r="AKA306" s="559"/>
      <c r="AKB306" s="559"/>
      <c r="AKC306" s="559"/>
      <c r="AKD306" s="559"/>
      <c r="AKE306" s="559"/>
      <c r="AKF306" s="559"/>
      <c r="AKG306" s="559"/>
      <c r="AKH306" s="559"/>
      <c r="AKI306" s="559"/>
      <c r="AKJ306" s="559"/>
      <c r="AKK306" s="559"/>
      <c r="AKL306" s="559"/>
      <c r="AKM306" s="559"/>
      <c r="AKN306" s="559"/>
      <c r="AKO306" s="559"/>
      <c r="AKP306" s="559"/>
      <c r="AKQ306" s="559"/>
      <c r="AKR306" s="559"/>
      <c r="AKS306" s="559"/>
      <c r="AKT306" s="559"/>
      <c r="AKU306" s="559"/>
      <c r="AKV306" s="559"/>
      <c r="AKW306" s="559"/>
      <c r="AKX306" s="559"/>
      <c r="AKY306" s="559"/>
      <c r="AKZ306" s="559"/>
      <c r="ALA306" s="559"/>
      <c r="ALB306" s="559"/>
      <c r="ALC306" s="559"/>
      <c r="ALD306" s="559"/>
      <c r="ALE306" s="559"/>
      <c r="ALF306" s="559"/>
      <c r="ALG306" s="559"/>
      <c r="ALH306" s="559"/>
      <c r="ALI306" s="559"/>
      <c r="ALJ306" s="559"/>
      <c r="ALK306" s="559"/>
      <c r="ALL306" s="559"/>
      <c r="ALM306" s="559"/>
      <c r="ALN306" s="559"/>
      <c r="ALO306" s="559"/>
      <c r="ALP306" s="559"/>
      <c r="ALQ306" s="559"/>
      <c r="ALR306" s="559"/>
      <c r="ALS306" s="559"/>
      <c r="ALT306" s="559"/>
      <c r="ALU306" s="559"/>
      <c r="ALV306" s="559"/>
      <c r="ALW306" s="559"/>
      <c r="ALX306" s="559"/>
      <c r="ALY306" s="559"/>
      <c r="ALZ306" s="559"/>
      <c r="AMA306" s="559"/>
      <c r="AMB306" s="559"/>
      <c r="AMC306" s="559"/>
      <c r="AMD306" s="559"/>
      <c r="AME306" s="559"/>
      <c r="AMF306" s="559"/>
      <c r="AMG306" s="559"/>
      <c r="AMH306" s="559"/>
      <c r="AMI306" s="559"/>
      <c r="AMJ306" s="559"/>
    </row>
    <row r="307" spans="1:1024 1026:1026" x14ac:dyDescent="0.25">
      <c r="A307" s="372" t="s">
        <v>1036</v>
      </c>
      <c r="B307" s="257">
        <v>307</v>
      </c>
      <c r="C307" s="258" t="s">
        <v>1037</v>
      </c>
      <c r="D307" s="290" t="s">
        <v>1038</v>
      </c>
      <c r="E307" s="286"/>
      <c r="F307" s="430">
        <v>4</v>
      </c>
      <c r="G307" s="280"/>
      <c r="H307" s="280"/>
      <c r="I307" s="492">
        <v>0.72</v>
      </c>
      <c r="J307" s="292"/>
      <c r="K307" s="293"/>
      <c r="L307" s="293"/>
      <c r="M307" s="293"/>
      <c r="N307" s="293"/>
      <c r="O307" s="293"/>
      <c r="P307" s="293"/>
      <c r="Q307" s="293"/>
      <c r="R307" s="293"/>
      <c r="S307" s="293"/>
      <c r="T307" s="293"/>
      <c r="U307" s="293"/>
      <c r="V307" s="293"/>
      <c r="W307" s="283">
        <f t="shared" si="133"/>
        <v>100</v>
      </c>
      <c r="X307" s="283">
        <f t="shared" si="125"/>
        <v>100</v>
      </c>
      <c r="Y307" s="283">
        <f t="shared" si="132"/>
        <v>100</v>
      </c>
      <c r="Z307" s="283">
        <f t="shared" si="134"/>
        <v>100</v>
      </c>
      <c r="AA307" s="283">
        <f t="shared" si="135"/>
        <v>100</v>
      </c>
      <c r="AB307" s="287">
        <f t="shared" si="136"/>
        <v>100</v>
      </c>
      <c r="AC307" s="287">
        <f t="shared" si="137"/>
        <v>100</v>
      </c>
      <c r="AD307" s="287">
        <f t="shared" si="138"/>
        <v>100</v>
      </c>
      <c r="AE307" s="284">
        <f t="shared" si="131"/>
        <v>100</v>
      </c>
      <c r="AF307" s="284">
        <f t="shared" si="143"/>
        <v>100</v>
      </c>
      <c r="AG307" s="268">
        <f t="shared" si="139"/>
        <v>100</v>
      </c>
      <c r="AH307" s="268">
        <f t="shared" si="140"/>
        <v>100</v>
      </c>
      <c r="AI307" s="268">
        <f t="shared" si="141"/>
        <v>100</v>
      </c>
      <c r="AJ307" s="268">
        <f t="shared" si="142"/>
        <v>100</v>
      </c>
      <c r="AK307" s="506" t="s">
        <v>24458</v>
      </c>
      <c r="AL307" s="286"/>
      <c r="AM307" s="357"/>
      <c r="AN307" s="511"/>
      <c r="AO307" s="357"/>
      <c r="AP307" s="357"/>
      <c r="AQ307" s="286"/>
      <c r="AR307" s="356" t="s">
        <v>24459</v>
      </c>
      <c r="AS307" s="356"/>
      <c r="AT307" s="286"/>
      <c r="AU307" s="286"/>
      <c r="AV307" s="111"/>
      <c r="AW307" s="559"/>
      <c r="AX307" s="559"/>
      <c r="AY307" s="559"/>
      <c r="AZ307" s="559"/>
      <c r="BA307" s="559"/>
      <c r="BB307" s="559"/>
      <c r="BC307" s="559"/>
      <c r="BD307" s="559"/>
      <c r="BE307" s="559"/>
      <c r="BF307" s="559"/>
      <c r="BG307" s="559"/>
      <c r="BH307" s="559"/>
      <c r="BI307" s="559"/>
      <c r="BJ307" s="559"/>
      <c r="BK307" s="559"/>
      <c r="BL307" s="559"/>
      <c r="BM307" s="559"/>
      <c r="BN307" s="559"/>
      <c r="BO307" s="559"/>
      <c r="BP307" s="559"/>
      <c r="BQ307" s="559"/>
      <c r="BR307" s="559"/>
      <c r="BS307" s="559"/>
      <c r="BT307" s="559"/>
      <c r="BU307" s="559"/>
      <c r="BV307" s="559"/>
      <c r="BW307" s="559"/>
      <c r="BX307" s="559"/>
      <c r="BY307" s="559"/>
      <c r="BZ307" s="559"/>
      <c r="CA307" s="559"/>
      <c r="CB307" s="559"/>
      <c r="CC307" s="559"/>
      <c r="CD307" s="559"/>
      <c r="CE307" s="559"/>
      <c r="CF307" s="559"/>
      <c r="CG307" s="559"/>
      <c r="CH307" s="559"/>
      <c r="CI307" s="559"/>
      <c r="CJ307" s="559"/>
      <c r="CK307" s="559"/>
      <c r="CL307" s="559"/>
      <c r="CM307" s="559"/>
      <c r="CN307" s="559"/>
      <c r="CO307" s="559"/>
      <c r="CP307" s="559"/>
      <c r="CQ307" s="559"/>
      <c r="CR307" s="559"/>
      <c r="CS307" s="559"/>
      <c r="CT307" s="559"/>
      <c r="CU307" s="559"/>
      <c r="CV307" s="559"/>
      <c r="CW307" s="559"/>
      <c r="CX307" s="559"/>
      <c r="CY307" s="559"/>
      <c r="CZ307" s="559"/>
      <c r="DA307" s="559"/>
      <c r="DB307" s="559"/>
      <c r="DC307" s="559"/>
      <c r="DD307" s="559"/>
      <c r="DE307" s="559"/>
      <c r="DF307" s="559"/>
      <c r="DG307" s="559"/>
      <c r="DH307" s="559"/>
      <c r="DI307" s="559"/>
      <c r="DJ307" s="559"/>
      <c r="DK307" s="559"/>
      <c r="DL307" s="559"/>
      <c r="DM307" s="559"/>
      <c r="DN307" s="559"/>
      <c r="DO307" s="559"/>
      <c r="DP307" s="559"/>
      <c r="DQ307" s="559"/>
      <c r="DR307" s="559"/>
      <c r="DS307" s="559"/>
      <c r="DT307" s="559"/>
      <c r="DU307" s="559"/>
      <c r="DV307" s="559"/>
      <c r="DW307" s="559"/>
      <c r="DX307" s="559"/>
      <c r="DY307" s="559"/>
      <c r="DZ307" s="559"/>
      <c r="EA307" s="559"/>
      <c r="EB307" s="559"/>
      <c r="EC307" s="559"/>
      <c r="ED307" s="559"/>
      <c r="EE307" s="559"/>
      <c r="EF307" s="559"/>
      <c r="EG307" s="559"/>
      <c r="EH307" s="559"/>
      <c r="EI307" s="559"/>
      <c r="EJ307" s="559"/>
      <c r="EK307" s="559"/>
      <c r="EL307" s="559"/>
      <c r="EM307" s="559"/>
      <c r="EN307" s="559"/>
      <c r="EO307" s="559"/>
      <c r="EP307" s="559"/>
      <c r="EQ307" s="559"/>
      <c r="ER307" s="559"/>
      <c r="ES307" s="559"/>
      <c r="ET307" s="559"/>
      <c r="EU307" s="559"/>
      <c r="EV307" s="559"/>
      <c r="EW307" s="559"/>
      <c r="EX307" s="559"/>
      <c r="EY307" s="559"/>
      <c r="EZ307" s="559"/>
      <c r="FA307" s="559"/>
      <c r="FB307" s="559"/>
      <c r="FC307" s="559"/>
      <c r="FD307" s="559"/>
      <c r="FE307" s="559"/>
      <c r="FF307" s="559"/>
      <c r="FG307" s="559"/>
      <c r="FH307" s="559"/>
      <c r="FI307" s="559"/>
      <c r="FJ307" s="559"/>
      <c r="FK307" s="559"/>
      <c r="FL307" s="559"/>
      <c r="FM307" s="559"/>
      <c r="FN307" s="559"/>
      <c r="FO307" s="559"/>
      <c r="FP307" s="559"/>
      <c r="FQ307" s="559"/>
      <c r="FR307" s="559"/>
      <c r="FS307" s="559"/>
      <c r="FT307" s="559"/>
      <c r="FU307" s="559"/>
      <c r="FV307" s="559"/>
      <c r="FW307" s="559"/>
      <c r="FX307" s="559"/>
      <c r="FY307" s="559"/>
      <c r="FZ307" s="559"/>
      <c r="GA307" s="559"/>
      <c r="GB307" s="559"/>
      <c r="GC307" s="559"/>
      <c r="GD307" s="559"/>
      <c r="GE307" s="559"/>
      <c r="GF307" s="559"/>
      <c r="GG307" s="559"/>
      <c r="GH307" s="559"/>
      <c r="GI307" s="559"/>
      <c r="GJ307" s="559"/>
      <c r="GK307" s="559"/>
      <c r="GL307" s="559"/>
      <c r="GM307" s="559"/>
      <c r="GN307" s="559"/>
      <c r="GO307" s="559"/>
      <c r="GP307" s="559"/>
      <c r="GQ307" s="559"/>
      <c r="GR307" s="559"/>
      <c r="GS307" s="559"/>
      <c r="GT307" s="559"/>
      <c r="GU307" s="559"/>
      <c r="GV307" s="559"/>
      <c r="GW307" s="559"/>
      <c r="GX307" s="559"/>
      <c r="GY307" s="559"/>
      <c r="GZ307" s="559"/>
      <c r="HA307" s="559"/>
      <c r="HB307" s="559"/>
      <c r="HC307" s="559"/>
      <c r="HD307" s="559"/>
      <c r="HE307" s="559"/>
      <c r="HF307" s="559"/>
      <c r="HG307" s="559"/>
      <c r="HH307" s="559"/>
      <c r="HI307" s="559"/>
      <c r="HJ307" s="559"/>
      <c r="HK307" s="559"/>
      <c r="HL307" s="559"/>
      <c r="HM307" s="559"/>
      <c r="HN307" s="559"/>
      <c r="HO307" s="559"/>
      <c r="HP307" s="559"/>
      <c r="HQ307" s="559"/>
      <c r="HR307" s="559"/>
      <c r="HS307" s="559"/>
      <c r="HT307" s="559"/>
      <c r="HU307" s="559"/>
      <c r="HV307" s="559"/>
      <c r="HW307" s="559"/>
      <c r="HX307" s="559"/>
      <c r="HY307" s="559"/>
      <c r="HZ307" s="559"/>
      <c r="IA307" s="559"/>
      <c r="IB307" s="559"/>
      <c r="IC307" s="559"/>
      <c r="ID307" s="559"/>
      <c r="IE307" s="559"/>
      <c r="IF307" s="559"/>
      <c r="IG307" s="559"/>
      <c r="IH307" s="559"/>
      <c r="II307" s="559"/>
      <c r="IJ307" s="559"/>
      <c r="IK307" s="559"/>
      <c r="IL307" s="559"/>
      <c r="IM307" s="559"/>
      <c r="IN307" s="559"/>
      <c r="IO307" s="559"/>
      <c r="IP307" s="559"/>
      <c r="IQ307" s="559"/>
      <c r="IR307" s="559"/>
      <c r="IS307" s="559"/>
      <c r="IT307" s="559"/>
      <c r="IU307" s="559"/>
      <c r="IV307" s="559"/>
      <c r="IW307" s="559"/>
      <c r="IX307" s="559"/>
      <c r="IY307" s="559"/>
      <c r="IZ307" s="559"/>
      <c r="JA307" s="559"/>
      <c r="JB307" s="559"/>
      <c r="JC307" s="559"/>
      <c r="JD307" s="559"/>
      <c r="JE307" s="559"/>
      <c r="JF307" s="559"/>
      <c r="JG307" s="559"/>
      <c r="JH307" s="559"/>
      <c r="JI307" s="559"/>
      <c r="JJ307" s="559"/>
      <c r="JK307" s="559"/>
      <c r="JL307" s="559"/>
      <c r="JM307" s="559"/>
      <c r="JN307" s="559"/>
      <c r="JO307" s="559"/>
      <c r="JP307" s="559"/>
      <c r="JQ307" s="559"/>
      <c r="JR307" s="559"/>
      <c r="JS307" s="559"/>
      <c r="JT307" s="559"/>
      <c r="JU307" s="559"/>
      <c r="JV307" s="559"/>
      <c r="JW307" s="559"/>
      <c r="JX307" s="559"/>
      <c r="JY307" s="559"/>
      <c r="JZ307" s="559"/>
      <c r="KA307" s="559"/>
      <c r="KB307" s="559"/>
      <c r="KC307" s="559"/>
      <c r="KD307" s="559"/>
      <c r="KE307" s="559"/>
      <c r="KF307" s="559"/>
      <c r="KG307" s="559"/>
      <c r="KH307" s="559"/>
      <c r="KI307" s="559"/>
      <c r="KJ307" s="559"/>
      <c r="KK307" s="559"/>
      <c r="KL307" s="559"/>
      <c r="KM307" s="559"/>
      <c r="KN307" s="559"/>
      <c r="KO307" s="559"/>
      <c r="KP307" s="559"/>
      <c r="KQ307" s="559"/>
      <c r="KR307" s="559"/>
      <c r="KS307" s="559"/>
      <c r="KT307" s="559"/>
      <c r="KU307" s="559"/>
      <c r="KV307" s="559"/>
      <c r="KW307" s="559"/>
      <c r="KX307" s="559"/>
      <c r="KY307" s="559"/>
      <c r="KZ307" s="559"/>
      <c r="LA307" s="559"/>
      <c r="LB307" s="559"/>
      <c r="LC307" s="559"/>
      <c r="LD307" s="559"/>
      <c r="LE307" s="559"/>
      <c r="LF307" s="559"/>
      <c r="LG307" s="559"/>
      <c r="LH307" s="559"/>
      <c r="LI307" s="559"/>
      <c r="LJ307" s="559"/>
      <c r="LK307" s="559"/>
      <c r="LL307" s="559"/>
      <c r="LM307" s="559"/>
      <c r="LN307" s="559"/>
      <c r="LO307" s="559"/>
      <c r="LP307" s="559"/>
      <c r="LQ307" s="559"/>
      <c r="LR307" s="559"/>
      <c r="LS307" s="559"/>
      <c r="LT307" s="559"/>
      <c r="LU307" s="559"/>
      <c r="LV307" s="559"/>
      <c r="LW307" s="559"/>
      <c r="LX307" s="559"/>
      <c r="LY307" s="559"/>
      <c r="LZ307" s="559"/>
      <c r="MA307" s="559"/>
      <c r="MB307" s="559"/>
      <c r="MC307" s="559"/>
      <c r="MD307" s="559"/>
      <c r="ME307" s="559"/>
      <c r="MF307" s="559"/>
      <c r="MG307" s="559"/>
      <c r="MH307" s="559"/>
      <c r="MI307" s="559"/>
      <c r="MJ307" s="559"/>
      <c r="MK307" s="559"/>
      <c r="ML307" s="559"/>
      <c r="MM307" s="559"/>
      <c r="MN307" s="559"/>
      <c r="MO307" s="559"/>
      <c r="MP307" s="559"/>
      <c r="MQ307" s="559"/>
      <c r="MR307" s="559"/>
      <c r="MS307" s="559"/>
      <c r="MT307" s="559"/>
      <c r="MU307" s="559"/>
      <c r="MV307" s="559"/>
      <c r="MW307" s="559"/>
      <c r="MX307" s="559"/>
      <c r="MY307" s="559"/>
      <c r="MZ307" s="559"/>
      <c r="NA307" s="559"/>
      <c r="NB307" s="559"/>
      <c r="NC307" s="559"/>
      <c r="ND307" s="559"/>
      <c r="NE307" s="559"/>
      <c r="NF307" s="559"/>
      <c r="NG307" s="559"/>
      <c r="NH307" s="559"/>
      <c r="NI307" s="559"/>
      <c r="NJ307" s="559"/>
      <c r="NK307" s="559"/>
      <c r="NL307" s="559"/>
      <c r="NM307" s="559"/>
      <c r="NN307" s="559"/>
      <c r="NO307" s="559"/>
      <c r="NP307" s="559"/>
      <c r="NQ307" s="559"/>
      <c r="NR307" s="559"/>
      <c r="NS307" s="559"/>
      <c r="NT307" s="559"/>
      <c r="NU307" s="559"/>
      <c r="NV307" s="559"/>
      <c r="NW307" s="559"/>
      <c r="NX307" s="559"/>
      <c r="NY307" s="559"/>
      <c r="NZ307" s="559"/>
      <c r="OA307" s="559"/>
      <c r="OB307" s="559"/>
      <c r="OC307" s="559"/>
      <c r="OD307" s="559"/>
      <c r="OE307" s="559"/>
      <c r="OF307" s="559"/>
      <c r="OG307" s="559"/>
      <c r="OH307" s="559"/>
      <c r="OI307" s="559"/>
      <c r="OJ307" s="559"/>
      <c r="OK307" s="559"/>
      <c r="OL307" s="559"/>
      <c r="OM307" s="559"/>
      <c r="ON307" s="559"/>
      <c r="OO307" s="559"/>
      <c r="OP307" s="559"/>
      <c r="OQ307" s="559"/>
      <c r="OR307" s="559"/>
      <c r="OS307" s="559"/>
      <c r="OT307" s="559"/>
      <c r="OU307" s="559"/>
      <c r="OV307" s="559"/>
      <c r="OW307" s="559"/>
      <c r="OX307" s="559"/>
      <c r="OY307" s="559"/>
      <c r="OZ307" s="559"/>
      <c r="PA307" s="559"/>
      <c r="PB307" s="559"/>
      <c r="PC307" s="559"/>
      <c r="PD307" s="559"/>
      <c r="PE307" s="559"/>
      <c r="PF307" s="559"/>
      <c r="PG307" s="559"/>
      <c r="PH307" s="559"/>
      <c r="PI307" s="559"/>
      <c r="PJ307" s="559"/>
      <c r="PK307" s="559"/>
      <c r="PL307" s="559"/>
      <c r="PM307" s="559"/>
      <c r="PN307" s="559"/>
      <c r="PO307" s="559"/>
      <c r="PP307" s="559"/>
      <c r="PQ307" s="559"/>
      <c r="PR307" s="559"/>
      <c r="PS307" s="559"/>
      <c r="PT307" s="559"/>
      <c r="PU307" s="559"/>
      <c r="PV307" s="559"/>
      <c r="PW307" s="559"/>
      <c r="PX307" s="559"/>
      <c r="PY307" s="559"/>
      <c r="PZ307" s="559"/>
      <c r="QA307" s="559"/>
      <c r="QB307" s="559"/>
      <c r="QC307" s="559"/>
      <c r="QD307" s="559"/>
      <c r="QE307" s="559"/>
      <c r="QF307" s="559"/>
      <c r="QG307" s="559"/>
      <c r="QH307" s="559"/>
      <c r="QI307" s="559"/>
      <c r="QJ307" s="559"/>
      <c r="QK307" s="559"/>
      <c r="QL307" s="559"/>
      <c r="QM307" s="559"/>
      <c r="QN307" s="559"/>
      <c r="QO307" s="559"/>
      <c r="QP307" s="559"/>
      <c r="QQ307" s="559"/>
      <c r="QR307" s="559"/>
      <c r="QS307" s="559"/>
      <c r="QT307" s="559"/>
      <c r="QU307" s="559"/>
      <c r="QV307" s="559"/>
      <c r="QW307" s="559"/>
      <c r="QX307" s="559"/>
      <c r="QY307" s="559"/>
      <c r="QZ307" s="559"/>
      <c r="RA307" s="559"/>
      <c r="RB307" s="559"/>
      <c r="RC307" s="559"/>
      <c r="RD307" s="559"/>
      <c r="RE307" s="559"/>
      <c r="RF307" s="559"/>
      <c r="RG307" s="559"/>
      <c r="RH307" s="559"/>
      <c r="RI307" s="559"/>
      <c r="RJ307" s="559"/>
      <c r="RK307" s="559"/>
      <c r="RL307" s="559"/>
      <c r="RM307" s="559"/>
      <c r="RN307" s="559"/>
      <c r="RO307" s="559"/>
      <c r="RP307" s="559"/>
      <c r="RQ307" s="559"/>
      <c r="RR307" s="559"/>
      <c r="RS307" s="559"/>
      <c r="RT307" s="559"/>
      <c r="RU307" s="559"/>
      <c r="RV307" s="559"/>
      <c r="RW307" s="559"/>
      <c r="RX307" s="559"/>
      <c r="RY307" s="559"/>
      <c r="RZ307" s="559"/>
      <c r="SA307" s="559"/>
      <c r="SB307" s="559"/>
      <c r="SC307" s="559"/>
      <c r="SD307" s="559"/>
      <c r="SE307" s="559"/>
      <c r="SF307" s="559"/>
      <c r="SG307" s="559"/>
      <c r="SH307" s="559"/>
      <c r="SI307" s="559"/>
      <c r="SJ307" s="559"/>
      <c r="SK307" s="559"/>
      <c r="SL307" s="559"/>
      <c r="SM307" s="559"/>
      <c r="SN307" s="559"/>
      <c r="SO307" s="559"/>
      <c r="SP307" s="559"/>
      <c r="SQ307" s="559"/>
      <c r="SR307" s="559"/>
      <c r="SS307" s="559"/>
      <c r="ST307" s="559"/>
      <c r="SU307" s="559"/>
      <c r="SV307" s="559"/>
      <c r="SW307" s="559"/>
      <c r="SX307" s="559"/>
      <c r="SY307" s="559"/>
      <c r="SZ307" s="559"/>
      <c r="TA307" s="559"/>
      <c r="TB307" s="559"/>
      <c r="TC307" s="559"/>
      <c r="TD307" s="559"/>
      <c r="TE307" s="559"/>
      <c r="TF307" s="559"/>
      <c r="TG307" s="559"/>
      <c r="TH307" s="559"/>
      <c r="TI307" s="559"/>
      <c r="TJ307" s="559"/>
      <c r="TK307" s="559"/>
      <c r="TL307" s="559"/>
      <c r="TM307" s="559"/>
      <c r="TN307" s="559"/>
      <c r="TO307" s="559"/>
      <c r="TP307" s="559"/>
      <c r="TQ307" s="559"/>
      <c r="TR307" s="559"/>
      <c r="TS307" s="559"/>
      <c r="TT307" s="559"/>
      <c r="TU307" s="559"/>
      <c r="TV307" s="559"/>
      <c r="TW307" s="559"/>
      <c r="TX307" s="559"/>
      <c r="TY307" s="559"/>
      <c r="TZ307" s="559"/>
      <c r="UA307" s="559"/>
      <c r="UB307" s="559"/>
      <c r="UC307" s="559"/>
      <c r="UD307" s="559"/>
      <c r="UE307" s="559"/>
      <c r="UF307" s="559"/>
      <c r="UG307" s="559"/>
      <c r="UH307" s="559"/>
      <c r="UI307" s="559"/>
      <c r="UJ307" s="559"/>
      <c r="UK307" s="559"/>
      <c r="UL307" s="559"/>
      <c r="UM307" s="559"/>
      <c r="UN307" s="559"/>
      <c r="UO307" s="559"/>
      <c r="UP307" s="559"/>
      <c r="UQ307" s="559"/>
      <c r="UR307" s="559"/>
      <c r="US307" s="559"/>
      <c r="UT307" s="559"/>
      <c r="UU307" s="559"/>
      <c r="UV307" s="559"/>
      <c r="UW307" s="559"/>
      <c r="UX307" s="559"/>
      <c r="UY307" s="559"/>
      <c r="UZ307" s="559"/>
      <c r="VA307" s="559"/>
      <c r="VB307" s="559"/>
      <c r="VC307" s="559"/>
      <c r="VD307" s="559"/>
      <c r="VE307" s="559"/>
      <c r="VF307" s="559"/>
      <c r="VG307" s="559"/>
      <c r="VH307" s="559"/>
      <c r="VI307" s="559"/>
      <c r="VJ307" s="559"/>
      <c r="VK307" s="559"/>
      <c r="VL307" s="559"/>
      <c r="VM307" s="559"/>
      <c r="VN307" s="559"/>
      <c r="VO307" s="559"/>
      <c r="VP307" s="559"/>
      <c r="VQ307" s="559"/>
      <c r="VR307" s="559"/>
      <c r="VS307" s="559"/>
      <c r="VT307" s="559"/>
      <c r="VU307" s="559"/>
      <c r="VV307" s="559"/>
      <c r="VW307" s="559"/>
      <c r="VX307" s="559"/>
      <c r="VY307" s="559"/>
      <c r="VZ307" s="559"/>
      <c r="WA307" s="559"/>
      <c r="WB307" s="559"/>
      <c r="WC307" s="559"/>
      <c r="WD307" s="559"/>
      <c r="WE307" s="559"/>
      <c r="WF307" s="559"/>
      <c r="WG307" s="559"/>
      <c r="WH307" s="559"/>
      <c r="WI307" s="559"/>
      <c r="WJ307" s="559"/>
      <c r="WK307" s="559"/>
      <c r="WL307" s="559"/>
      <c r="WM307" s="559"/>
      <c r="WN307" s="559"/>
      <c r="WO307" s="559"/>
      <c r="WP307" s="559"/>
      <c r="WQ307" s="559"/>
      <c r="WR307" s="559"/>
      <c r="WS307" s="559"/>
      <c r="WT307" s="559"/>
      <c r="WU307" s="559"/>
      <c r="WV307" s="559"/>
      <c r="WW307" s="559"/>
      <c r="WX307" s="559"/>
      <c r="WY307" s="559"/>
      <c r="WZ307" s="559"/>
      <c r="XA307" s="559"/>
      <c r="XB307" s="559"/>
      <c r="XC307" s="559"/>
      <c r="XD307" s="559"/>
      <c r="XE307" s="559"/>
      <c r="XF307" s="559"/>
      <c r="XG307" s="559"/>
      <c r="XH307" s="559"/>
      <c r="XI307" s="559"/>
      <c r="XJ307" s="559"/>
      <c r="XK307" s="559"/>
      <c r="XL307" s="559"/>
      <c r="XM307" s="559"/>
      <c r="XN307" s="559"/>
      <c r="XO307" s="559"/>
      <c r="XP307" s="559"/>
      <c r="XQ307" s="559"/>
      <c r="XR307" s="559"/>
      <c r="XS307" s="559"/>
      <c r="XT307" s="559"/>
      <c r="XU307" s="559"/>
      <c r="XV307" s="559"/>
      <c r="XW307" s="559"/>
      <c r="XX307" s="559"/>
      <c r="XY307" s="559"/>
      <c r="XZ307" s="559"/>
      <c r="YA307" s="559"/>
      <c r="YB307" s="559"/>
      <c r="YC307" s="559"/>
      <c r="YD307" s="559"/>
      <c r="YE307" s="559"/>
      <c r="YF307" s="559"/>
      <c r="YG307" s="559"/>
      <c r="YH307" s="559"/>
      <c r="YI307" s="559"/>
      <c r="YJ307" s="559"/>
      <c r="YK307" s="559"/>
      <c r="YL307" s="559"/>
      <c r="YM307" s="559"/>
      <c r="YN307" s="559"/>
      <c r="YO307" s="559"/>
      <c r="YP307" s="559"/>
      <c r="YQ307" s="559"/>
      <c r="YR307" s="559"/>
      <c r="YS307" s="559"/>
      <c r="YT307" s="559"/>
      <c r="YU307" s="559"/>
      <c r="YV307" s="559"/>
      <c r="YW307" s="559"/>
      <c r="YX307" s="559"/>
      <c r="YY307" s="559"/>
      <c r="YZ307" s="559"/>
      <c r="ZA307" s="559"/>
      <c r="ZB307" s="559"/>
      <c r="ZC307" s="559"/>
      <c r="ZD307" s="559"/>
      <c r="ZE307" s="559"/>
      <c r="ZF307" s="559"/>
      <c r="ZG307" s="559"/>
      <c r="ZH307" s="559"/>
      <c r="ZI307" s="559"/>
      <c r="ZJ307" s="559"/>
      <c r="ZK307" s="559"/>
      <c r="ZL307" s="559"/>
      <c r="ZM307" s="559"/>
      <c r="ZN307" s="559"/>
      <c r="ZO307" s="559"/>
      <c r="ZP307" s="559"/>
      <c r="ZQ307" s="559"/>
      <c r="ZR307" s="559"/>
      <c r="ZS307" s="559"/>
      <c r="ZT307" s="559"/>
      <c r="ZU307" s="559"/>
      <c r="ZV307" s="559"/>
      <c r="ZW307" s="559"/>
      <c r="ZX307" s="559"/>
      <c r="ZY307" s="559"/>
      <c r="ZZ307" s="559"/>
      <c r="AAA307" s="559"/>
      <c r="AAB307" s="559"/>
      <c r="AAC307" s="559"/>
      <c r="AAD307" s="559"/>
      <c r="AAE307" s="559"/>
      <c r="AAF307" s="559"/>
      <c r="AAG307" s="559"/>
      <c r="AAH307" s="559"/>
      <c r="AAI307" s="559"/>
      <c r="AAJ307" s="559"/>
      <c r="AAK307" s="559"/>
      <c r="AAL307" s="559"/>
      <c r="AAM307" s="559"/>
      <c r="AAN307" s="559"/>
      <c r="AAO307" s="559"/>
      <c r="AAP307" s="559"/>
      <c r="AAQ307" s="559"/>
      <c r="AAR307" s="559"/>
      <c r="AAS307" s="559"/>
      <c r="AAT307" s="559"/>
      <c r="AAU307" s="559"/>
      <c r="AAV307" s="559"/>
      <c r="AAW307" s="559"/>
      <c r="AAX307" s="559"/>
      <c r="AAY307" s="559"/>
      <c r="AAZ307" s="559"/>
      <c r="ABA307" s="559"/>
      <c r="ABB307" s="559"/>
      <c r="ABC307" s="559"/>
      <c r="ABD307" s="559"/>
      <c r="ABE307" s="559"/>
      <c r="ABF307" s="559"/>
      <c r="ABG307" s="559"/>
      <c r="ABH307" s="559"/>
      <c r="ABI307" s="559"/>
      <c r="ABJ307" s="559"/>
      <c r="ABK307" s="559"/>
      <c r="ABL307" s="559"/>
      <c r="ABM307" s="559"/>
      <c r="ABN307" s="559"/>
      <c r="ABO307" s="559"/>
      <c r="ABP307" s="559"/>
      <c r="ABQ307" s="559"/>
      <c r="ABR307" s="559"/>
      <c r="ABS307" s="559"/>
      <c r="ABT307" s="559"/>
      <c r="ABU307" s="559"/>
      <c r="ABV307" s="559"/>
      <c r="ABW307" s="559"/>
      <c r="ABX307" s="559"/>
      <c r="ABY307" s="559"/>
      <c r="ABZ307" s="559"/>
      <c r="ACA307" s="559"/>
      <c r="ACB307" s="559"/>
      <c r="ACC307" s="559"/>
      <c r="ACD307" s="559"/>
      <c r="ACE307" s="559"/>
      <c r="ACF307" s="559"/>
      <c r="ACG307" s="559"/>
      <c r="ACH307" s="559"/>
      <c r="ACI307" s="559"/>
      <c r="ACJ307" s="559"/>
      <c r="ACK307" s="559"/>
      <c r="ACL307" s="559"/>
      <c r="ACM307" s="559"/>
      <c r="ACN307" s="559"/>
      <c r="ACO307" s="559"/>
      <c r="ACP307" s="559"/>
      <c r="ACQ307" s="559"/>
      <c r="ACR307" s="559"/>
      <c r="ACS307" s="559"/>
      <c r="ACT307" s="559"/>
      <c r="ACU307" s="559"/>
      <c r="ACV307" s="559"/>
      <c r="ACW307" s="559"/>
      <c r="ACX307" s="559"/>
      <c r="ACY307" s="559"/>
      <c r="ACZ307" s="559"/>
      <c r="ADA307" s="559"/>
      <c r="ADB307" s="559"/>
      <c r="ADC307" s="559"/>
      <c r="ADD307" s="559"/>
      <c r="ADE307" s="559"/>
      <c r="ADF307" s="559"/>
      <c r="ADG307" s="559"/>
      <c r="ADH307" s="559"/>
      <c r="ADI307" s="559"/>
      <c r="ADJ307" s="559"/>
      <c r="ADK307" s="559"/>
      <c r="ADL307" s="559"/>
      <c r="ADM307" s="559"/>
      <c r="ADN307" s="559"/>
      <c r="ADO307" s="559"/>
      <c r="ADP307" s="559"/>
      <c r="ADQ307" s="559"/>
      <c r="ADR307" s="559"/>
      <c r="ADS307" s="559"/>
      <c r="ADT307" s="559"/>
      <c r="ADU307" s="559"/>
      <c r="ADV307" s="559"/>
      <c r="ADW307" s="559"/>
      <c r="ADX307" s="559"/>
      <c r="ADY307" s="559"/>
      <c r="ADZ307" s="559"/>
      <c r="AEA307" s="559"/>
      <c r="AEB307" s="559"/>
      <c r="AEC307" s="559"/>
      <c r="AED307" s="559"/>
      <c r="AEE307" s="559"/>
      <c r="AEF307" s="559"/>
      <c r="AEG307" s="559"/>
      <c r="AEH307" s="559"/>
      <c r="AEI307" s="559"/>
      <c r="AEJ307" s="559"/>
      <c r="AEK307" s="559"/>
      <c r="AEL307" s="559"/>
      <c r="AEM307" s="559"/>
      <c r="AEN307" s="559"/>
      <c r="AEO307" s="559"/>
      <c r="AEP307" s="559"/>
      <c r="AEQ307" s="559"/>
      <c r="AER307" s="559"/>
      <c r="AES307" s="559"/>
      <c r="AET307" s="559"/>
      <c r="AEU307" s="559"/>
      <c r="AEV307" s="559"/>
      <c r="AEW307" s="559"/>
      <c r="AEX307" s="559"/>
      <c r="AEY307" s="559"/>
      <c r="AEZ307" s="559"/>
      <c r="AFA307" s="559"/>
      <c r="AFB307" s="559"/>
      <c r="AFC307" s="559"/>
      <c r="AFD307" s="559"/>
      <c r="AFE307" s="559"/>
      <c r="AFF307" s="559"/>
      <c r="AFG307" s="559"/>
      <c r="AFH307" s="559"/>
      <c r="AFI307" s="559"/>
      <c r="AFJ307" s="559"/>
      <c r="AFK307" s="559"/>
      <c r="AFL307" s="559"/>
      <c r="AFM307" s="559"/>
      <c r="AFN307" s="559"/>
      <c r="AFO307" s="559"/>
      <c r="AFP307" s="559"/>
      <c r="AFQ307" s="559"/>
      <c r="AFR307" s="559"/>
      <c r="AFS307" s="559"/>
      <c r="AFT307" s="559"/>
      <c r="AFU307" s="559"/>
      <c r="AFV307" s="559"/>
      <c r="AFW307" s="559"/>
      <c r="AFX307" s="559"/>
      <c r="AFY307" s="559"/>
      <c r="AFZ307" s="559"/>
      <c r="AGA307" s="559"/>
      <c r="AGB307" s="559"/>
      <c r="AGC307" s="559"/>
      <c r="AGD307" s="559"/>
      <c r="AGE307" s="559"/>
      <c r="AGF307" s="559"/>
      <c r="AGG307" s="559"/>
      <c r="AGH307" s="559"/>
      <c r="AGI307" s="559"/>
      <c r="AGJ307" s="559"/>
      <c r="AGK307" s="559"/>
      <c r="AGL307" s="559"/>
      <c r="AGM307" s="559"/>
      <c r="AGN307" s="559"/>
      <c r="AGO307" s="559"/>
      <c r="AGP307" s="559"/>
      <c r="AGQ307" s="559"/>
      <c r="AGR307" s="559"/>
      <c r="AGS307" s="559"/>
      <c r="AGT307" s="559"/>
      <c r="AGU307" s="559"/>
      <c r="AGV307" s="559"/>
      <c r="AGW307" s="559"/>
      <c r="AGX307" s="559"/>
      <c r="AGY307" s="559"/>
      <c r="AGZ307" s="559"/>
      <c r="AHA307" s="559"/>
      <c r="AHB307" s="559"/>
      <c r="AHC307" s="559"/>
      <c r="AHD307" s="559"/>
      <c r="AHE307" s="559"/>
      <c r="AHF307" s="559"/>
      <c r="AHG307" s="559"/>
      <c r="AHH307" s="559"/>
      <c r="AHI307" s="559"/>
      <c r="AHJ307" s="559"/>
      <c r="AHK307" s="559"/>
      <c r="AHL307" s="559"/>
      <c r="AHM307" s="559"/>
      <c r="AHN307" s="559"/>
      <c r="AHO307" s="559"/>
      <c r="AHP307" s="559"/>
      <c r="AHQ307" s="559"/>
      <c r="AHR307" s="559"/>
      <c r="AHS307" s="559"/>
      <c r="AHT307" s="559"/>
      <c r="AHU307" s="559"/>
      <c r="AHV307" s="559"/>
      <c r="AHW307" s="559"/>
      <c r="AHX307" s="559"/>
      <c r="AHY307" s="559"/>
      <c r="AHZ307" s="559"/>
      <c r="AIA307" s="559"/>
      <c r="AIB307" s="559"/>
      <c r="AIC307" s="559"/>
      <c r="AID307" s="559"/>
      <c r="AIE307" s="559"/>
      <c r="AIF307" s="559"/>
      <c r="AIG307" s="559"/>
      <c r="AIH307" s="559"/>
      <c r="AII307" s="559"/>
      <c r="AIJ307" s="559"/>
      <c r="AIK307" s="559"/>
      <c r="AIL307" s="559"/>
      <c r="AIM307" s="559"/>
      <c r="AIN307" s="559"/>
      <c r="AIO307" s="559"/>
      <c r="AIP307" s="559"/>
      <c r="AIQ307" s="559"/>
      <c r="AIR307" s="559"/>
      <c r="AIS307" s="559"/>
      <c r="AIT307" s="559"/>
      <c r="AIU307" s="559"/>
      <c r="AIV307" s="559"/>
      <c r="AIW307" s="559"/>
      <c r="AIX307" s="559"/>
      <c r="AIY307" s="559"/>
      <c r="AIZ307" s="559"/>
      <c r="AJA307" s="559"/>
      <c r="AJB307" s="559"/>
      <c r="AJC307" s="559"/>
      <c r="AJD307" s="559"/>
      <c r="AJE307" s="559"/>
      <c r="AJF307" s="559"/>
      <c r="AJG307" s="559"/>
      <c r="AJH307" s="559"/>
      <c r="AJI307" s="559"/>
      <c r="AJJ307" s="559"/>
      <c r="AJK307" s="559"/>
      <c r="AJL307" s="559"/>
      <c r="AJM307" s="559"/>
      <c r="AJN307" s="559"/>
      <c r="AJO307" s="559"/>
      <c r="AJP307" s="559"/>
      <c r="AJQ307" s="559"/>
      <c r="AJR307" s="559"/>
      <c r="AJS307" s="559"/>
      <c r="AJT307" s="559"/>
      <c r="AJU307" s="559"/>
      <c r="AJV307" s="559"/>
      <c r="AJW307" s="559"/>
      <c r="AJX307" s="559"/>
      <c r="AJY307" s="559"/>
      <c r="AJZ307" s="559"/>
      <c r="AKA307" s="559"/>
      <c r="AKB307" s="559"/>
      <c r="AKC307" s="559"/>
      <c r="AKD307" s="559"/>
      <c r="AKE307" s="559"/>
      <c r="AKF307" s="559"/>
      <c r="AKG307" s="559"/>
      <c r="AKH307" s="559"/>
      <c r="AKI307" s="559"/>
      <c r="AKJ307" s="559"/>
      <c r="AKK307" s="559"/>
      <c r="AKL307" s="559"/>
      <c r="AKM307" s="559"/>
      <c r="AKN307" s="559"/>
      <c r="AKO307" s="559"/>
      <c r="AKP307" s="559"/>
      <c r="AKQ307" s="559"/>
      <c r="AKR307" s="559"/>
      <c r="AKS307" s="559"/>
      <c r="AKT307" s="559"/>
      <c r="AKU307" s="559"/>
      <c r="AKV307" s="559"/>
      <c r="AKW307" s="559"/>
      <c r="AKX307" s="559"/>
      <c r="AKY307" s="559"/>
      <c r="AKZ307" s="559"/>
      <c r="ALA307" s="559"/>
      <c r="ALB307" s="559"/>
      <c r="ALC307" s="559"/>
      <c r="ALD307" s="559"/>
      <c r="ALE307" s="559"/>
      <c r="ALF307" s="559"/>
      <c r="ALG307" s="559"/>
      <c r="ALH307" s="559"/>
      <c r="ALI307" s="559"/>
      <c r="ALJ307" s="559"/>
      <c r="ALK307" s="559"/>
      <c r="ALL307" s="559"/>
      <c r="ALM307" s="559"/>
      <c r="ALN307" s="559"/>
      <c r="ALO307" s="559"/>
      <c r="ALP307" s="559"/>
      <c r="ALQ307" s="559"/>
      <c r="ALR307" s="559"/>
      <c r="ALS307" s="559"/>
      <c r="ALT307" s="559"/>
      <c r="ALU307" s="559"/>
      <c r="ALV307" s="559"/>
      <c r="ALW307" s="559"/>
      <c r="ALX307" s="559"/>
      <c r="ALY307" s="559"/>
      <c r="ALZ307" s="559"/>
      <c r="AMA307" s="559"/>
      <c r="AMB307" s="559"/>
      <c r="AMC307" s="559"/>
      <c r="AMD307" s="559"/>
      <c r="AME307" s="559"/>
      <c r="AMF307" s="559"/>
      <c r="AMG307" s="559"/>
      <c r="AMH307" s="559"/>
      <c r="AMI307" s="559"/>
      <c r="AMJ307" s="559"/>
    </row>
    <row r="308" spans="1:1024 1026:1026" x14ac:dyDescent="0.25">
      <c r="A308" s="372" t="s">
        <v>1039</v>
      </c>
      <c r="B308" s="257">
        <v>308</v>
      </c>
      <c r="C308" s="258" t="s">
        <v>1040</v>
      </c>
      <c r="D308" s="290" t="s">
        <v>1041</v>
      </c>
      <c r="E308" s="286"/>
      <c r="F308" s="291"/>
      <c r="G308" s="280"/>
      <c r="H308" s="280"/>
      <c r="I308" s="492">
        <v>0.32700000000000001</v>
      </c>
      <c r="J308" s="292"/>
      <c r="K308" s="293"/>
      <c r="L308" s="293"/>
      <c r="M308" s="293"/>
      <c r="N308" s="293"/>
      <c r="O308" s="293"/>
      <c r="P308" s="293"/>
      <c r="Q308" s="293"/>
      <c r="R308" s="293">
        <v>2</v>
      </c>
      <c r="S308" s="293"/>
      <c r="T308" s="293"/>
      <c r="U308" s="293"/>
      <c r="V308" s="293"/>
      <c r="W308" s="283">
        <f t="shared" si="133"/>
        <v>100</v>
      </c>
      <c r="X308" s="283">
        <f t="shared" si="125"/>
        <v>100</v>
      </c>
      <c r="Y308" s="283">
        <f t="shared" si="132"/>
        <v>100</v>
      </c>
      <c r="Z308" s="283">
        <f t="shared" si="134"/>
        <v>100</v>
      </c>
      <c r="AA308" s="283">
        <f t="shared" si="135"/>
        <v>100</v>
      </c>
      <c r="AB308" s="287">
        <f t="shared" si="136"/>
        <v>1</v>
      </c>
      <c r="AC308" s="287">
        <f t="shared" si="137"/>
        <v>100</v>
      </c>
      <c r="AD308" s="287">
        <f t="shared" si="138"/>
        <v>100</v>
      </c>
      <c r="AE308" s="284">
        <f t="shared" si="131"/>
        <v>100</v>
      </c>
      <c r="AF308" s="284">
        <f t="shared" si="143"/>
        <v>100</v>
      </c>
      <c r="AG308" s="268">
        <f t="shared" si="139"/>
        <v>100</v>
      </c>
      <c r="AH308" s="268">
        <f t="shared" si="140"/>
        <v>100</v>
      </c>
      <c r="AI308" s="268">
        <f t="shared" si="141"/>
        <v>100</v>
      </c>
      <c r="AJ308" s="268">
        <f t="shared" si="142"/>
        <v>100</v>
      </c>
      <c r="AK308" s="506" t="s">
        <v>24349</v>
      </c>
      <c r="AL308" s="286"/>
      <c r="AM308" s="357">
        <v>2</v>
      </c>
      <c r="AN308" s="511"/>
      <c r="AO308" s="357"/>
      <c r="AP308" s="357"/>
      <c r="AQ308" s="286"/>
      <c r="AR308" s="382" t="s">
        <v>24460</v>
      </c>
      <c r="AS308" s="382"/>
      <c r="AT308" s="286"/>
      <c r="AU308" s="286"/>
      <c r="AV308" s="111"/>
      <c r="AML308" s="559"/>
    </row>
    <row r="309" spans="1:1024 1026:1026" x14ac:dyDescent="0.25">
      <c r="A309" s="372" t="s">
        <v>1042</v>
      </c>
      <c r="B309" s="257">
        <v>309</v>
      </c>
      <c r="C309" s="258" t="s">
        <v>1043</v>
      </c>
      <c r="D309" s="290" t="s">
        <v>1044</v>
      </c>
      <c r="E309" s="286"/>
      <c r="F309" s="291"/>
      <c r="G309" s="280"/>
      <c r="H309" s="280"/>
      <c r="I309" s="492">
        <v>0.4</v>
      </c>
      <c r="J309" s="292"/>
      <c r="K309" s="293"/>
      <c r="L309" s="293"/>
      <c r="M309" s="293"/>
      <c r="N309" s="293"/>
      <c r="O309" s="293"/>
      <c r="P309" s="293"/>
      <c r="Q309" s="293"/>
      <c r="R309" s="293"/>
      <c r="S309" s="293"/>
      <c r="T309" s="293"/>
      <c r="U309" s="293"/>
      <c r="V309" s="293"/>
      <c r="W309" s="283">
        <f t="shared" si="133"/>
        <v>100</v>
      </c>
      <c r="X309" s="283">
        <f t="shared" si="125"/>
        <v>100</v>
      </c>
      <c r="Y309" s="283">
        <f t="shared" si="132"/>
        <v>100</v>
      </c>
      <c r="Z309" s="283">
        <f t="shared" si="134"/>
        <v>100</v>
      </c>
      <c r="AA309" s="283">
        <f t="shared" si="135"/>
        <v>100</v>
      </c>
      <c r="AB309" s="287">
        <f t="shared" si="136"/>
        <v>100</v>
      </c>
      <c r="AC309" s="287">
        <f t="shared" si="137"/>
        <v>100</v>
      </c>
      <c r="AD309" s="287">
        <f t="shared" si="138"/>
        <v>100</v>
      </c>
      <c r="AE309" s="284">
        <f t="shared" ref="AE309:AE340" si="144">IF(L309=0,100,IF(L309=1,1,IF(L309="1B",1,IF(L309="1A",0.1,100))))</f>
        <v>100</v>
      </c>
      <c r="AF309" s="284">
        <f t="shared" si="143"/>
        <v>100</v>
      </c>
      <c r="AG309" s="268">
        <f t="shared" si="139"/>
        <v>100</v>
      </c>
      <c r="AH309" s="268">
        <f t="shared" si="140"/>
        <v>100</v>
      </c>
      <c r="AI309" s="268">
        <f t="shared" si="141"/>
        <v>100</v>
      </c>
      <c r="AJ309" s="268">
        <f t="shared" si="142"/>
        <v>100</v>
      </c>
      <c r="AK309" s="506" t="s">
        <v>24296</v>
      </c>
      <c r="AL309" s="286"/>
      <c r="AM309" s="357"/>
      <c r="AN309" s="511"/>
      <c r="AO309" s="357"/>
      <c r="AP309" s="357"/>
      <c r="AQ309" s="286"/>
      <c r="AR309" s="382" t="s">
        <v>24461</v>
      </c>
      <c r="AS309" s="382"/>
      <c r="AT309" s="286"/>
      <c r="AU309" s="286"/>
      <c r="AV309" s="559"/>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c r="BR309" s="170"/>
      <c r="BS309" s="170"/>
      <c r="BT309" s="170"/>
      <c r="BU309" s="170"/>
      <c r="BV309" s="170"/>
      <c r="BW309" s="170"/>
      <c r="BX309" s="170"/>
      <c r="BY309" s="170"/>
      <c r="BZ309" s="170"/>
      <c r="CA309" s="170"/>
      <c r="CB309" s="170"/>
      <c r="CC309" s="170"/>
      <c r="CD309" s="170"/>
      <c r="CE309" s="170"/>
      <c r="CF309" s="170"/>
      <c r="CG309" s="170"/>
      <c r="CH309" s="170"/>
      <c r="CI309" s="170"/>
      <c r="CJ309" s="170"/>
      <c r="CK309" s="170"/>
      <c r="CL309" s="170"/>
      <c r="CM309" s="170"/>
      <c r="CN309" s="170"/>
      <c r="CO309" s="170"/>
      <c r="CP309" s="170"/>
      <c r="CQ309" s="170"/>
      <c r="CR309" s="170"/>
      <c r="CS309" s="170"/>
      <c r="CT309" s="170"/>
      <c r="CU309" s="170"/>
      <c r="CV309" s="170"/>
      <c r="CW309" s="170"/>
      <c r="CX309" s="170"/>
      <c r="CY309" s="170"/>
      <c r="CZ309" s="170"/>
      <c r="DA309" s="170"/>
      <c r="DB309" s="170"/>
      <c r="DC309" s="170"/>
      <c r="DD309" s="170"/>
      <c r="DE309" s="170"/>
      <c r="DF309" s="170"/>
      <c r="DG309" s="170"/>
      <c r="DH309" s="170"/>
      <c r="DI309" s="170"/>
      <c r="DJ309" s="170"/>
      <c r="DK309" s="170"/>
      <c r="DL309" s="170"/>
      <c r="DM309" s="170"/>
      <c r="DN309" s="170"/>
      <c r="DO309" s="170"/>
      <c r="DP309" s="170"/>
      <c r="DQ309" s="170"/>
      <c r="DR309" s="170"/>
      <c r="DS309" s="170"/>
      <c r="DT309" s="170"/>
      <c r="DU309" s="170"/>
      <c r="DV309" s="170"/>
      <c r="DW309" s="170"/>
      <c r="DX309" s="170"/>
      <c r="DY309" s="170"/>
      <c r="DZ309" s="170"/>
      <c r="EA309" s="170"/>
      <c r="EB309" s="170"/>
      <c r="EC309" s="170"/>
      <c r="ED309" s="170"/>
      <c r="EE309" s="170"/>
      <c r="EF309" s="170"/>
      <c r="EG309" s="170"/>
      <c r="EH309" s="170"/>
      <c r="EI309" s="170"/>
      <c r="EJ309" s="170"/>
      <c r="EK309" s="170"/>
      <c r="EL309" s="170"/>
      <c r="EM309" s="170"/>
      <c r="EN309" s="170"/>
      <c r="EO309" s="170"/>
      <c r="EP309" s="170"/>
      <c r="EQ309" s="170"/>
      <c r="ER309" s="170"/>
      <c r="ES309" s="170"/>
      <c r="ET309" s="170"/>
      <c r="EU309" s="170"/>
      <c r="EV309" s="170"/>
      <c r="EW309" s="170"/>
      <c r="EX309" s="170"/>
      <c r="EY309" s="170"/>
      <c r="EZ309" s="170"/>
      <c r="FA309" s="170"/>
      <c r="FB309" s="170"/>
      <c r="FC309" s="170"/>
      <c r="FD309" s="170"/>
      <c r="FE309" s="170"/>
      <c r="FF309" s="170"/>
      <c r="FG309" s="170"/>
      <c r="FH309" s="170"/>
      <c r="FI309" s="170"/>
      <c r="FJ309" s="170"/>
      <c r="FK309" s="170"/>
      <c r="FL309" s="170"/>
      <c r="FM309" s="170"/>
      <c r="FN309" s="170"/>
      <c r="FO309" s="170"/>
      <c r="FP309" s="170"/>
      <c r="FQ309" s="170"/>
      <c r="FR309" s="170"/>
      <c r="FS309" s="170"/>
      <c r="FT309" s="170"/>
      <c r="FU309" s="170"/>
      <c r="FV309" s="170"/>
      <c r="FW309" s="170"/>
      <c r="FX309" s="170"/>
      <c r="FY309" s="170"/>
      <c r="FZ309" s="170"/>
      <c r="GA309" s="170"/>
      <c r="GB309" s="170"/>
      <c r="GC309" s="170"/>
      <c r="GD309" s="170"/>
      <c r="GE309" s="170"/>
      <c r="GF309" s="170"/>
      <c r="GG309" s="170"/>
      <c r="GH309" s="170"/>
      <c r="GI309" s="170"/>
      <c r="GJ309" s="170"/>
      <c r="GK309" s="170"/>
      <c r="GL309" s="170"/>
      <c r="GM309" s="170"/>
      <c r="GN309" s="170"/>
      <c r="GO309" s="170"/>
      <c r="GP309" s="170"/>
      <c r="GQ309" s="170"/>
      <c r="GR309" s="170"/>
      <c r="GS309" s="170"/>
      <c r="GT309" s="170"/>
      <c r="GU309" s="170"/>
      <c r="GV309" s="170"/>
      <c r="GW309" s="170"/>
      <c r="GX309" s="170"/>
      <c r="GY309" s="170"/>
      <c r="GZ309" s="170"/>
      <c r="HA309" s="170"/>
      <c r="HB309" s="170"/>
      <c r="HC309" s="170"/>
      <c r="HD309" s="170"/>
      <c r="HE309" s="170"/>
      <c r="HF309" s="170"/>
      <c r="HG309" s="170"/>
      <c r="HH309" s="170"/>
      <c r="HI309" s="170"/>
      <c r="HJ309" s="170"/>
      <c r="HK309" s="170"/>
      <c r="HL309" s="170"/>
      <c r="HM309" s="170"/>
      <c r="HN309" s="170"/>
      <c r="HO309" s="170"/>
      <c r="HP309" s="170"/>
      <c r="HQ309" s="170"/>
      <c r="HR309" s="170"/>
      <c r="HS309" s="170"/>
      <c r="HT309" s="170"/>
      <c r="HU309" s="170"/>
      <c r="HV309" s="170"/>
      <c r="HW309" s="170"/>
      <c r="HX309" s="170"/>
      <c r="HY309" s="170"/>
      <c r="HZ309" s="170"/>
      <c r="IA309" s="170"/>
      <c r="IB309" s="170"/>
      <c r="IC309" s="170"/>
      <c r="ID309" s="170"/>
      <c r="IE309" s="170"/>
      <c r="IF309" s="170"/>
      <c r="IG309" s="170"/>
      <c r="IH309" s="170"/>
      <c r="II309" s="170"/>
      <c r="IJ309" s="170"/>
      <c r="IK309" s="170"/>
      <c r="IL309" s="170"/>
      <c r="IM309" s="170"/>
      <c r="IN309" s="170"/>
      <c r="IO309" s="170"/>
      <c r="IP309" s="170"/>
      <c r="IQ309" s="170"/>
      <c r="IR309" s="170"/>
      <c r="IS309" s="170"/>
      <c r="IT309" s="170"/>
      <c r="IU309" s="170"/>
      <c r="IV309" s="170"/>
      <c r="IW309" s="170"/>
      <c r="IX309" s="170"/>
      <c r="IY309" s="170"/>
      <c r="IZ309" s="170"/>
      <c r="JA309" s="170"/>
      <c r="JB309" s="170"/>
      <c r="JC309" s="170"/>
      <c r="JD309" s="170"/>
      <c r="JE309" s="170"/>
      <c r="JF309" s="170"/>
      <c r="JG309" s="170"/>
      <c r="JH309" s="170"/>
      <c r="JI309" s="170"/>
      <c r="JJ309" s="170"/>
      <c r="JK309" s="170"/>
      <c r="JL309" s="170"/>
      <c r="JM309" s="170"/>
      <c r="JN309" s="170"/>
      <c r="JO309" s="170"/>
      <c r="JP309" s="170"/>
      <c r="JQ309" s="170"/>
      <c r="JR309" s="170"/>
      <c r="JS309" s="170"/>
      <c r="JT309" s="170"/>
      <c r="JU309" s="170"/>
      <c r="JV309" s="170"/>
      <c r="JW309" s="170"/>
      <c r="JX309" s="170"/>
      <c r="JY309" s="170"/>
      <c r="JZ309" s="170"/>
      <c r="KA309" s="170"/>
      <c r="KB309" s="170"/>
      <c r="KC309" s="170"/>
      <c r="KD309" s="170"/>
      <c r="KE309" s="170"/>
      <c r="KF309" s="170"/>
      <c r="KG309" s="170"/>
      <c r="KH309" s="170"/>
      <c r="KI309" s="170"/>
      <c r="KJ309" s="170"/>
      <c r="KK309" s="170"/>
      <c r="KL309" s="170"/>
      <c r="KM309" s="170"/>
      <c r="KN309" s="170"/>
      <c r="KO309" s="170"/>
      <c r="KP309" s="170"/>
      <c r="KQ309" s="170"/>
      <c r="KR309" s="170"/>
      <c r="KS309" s="170"/>
      <c r="KT309" s="170"/>
      <c r="KU309" s="170"/>
      <c r="KV309" s="170"/>
      <c r="KW309" s="170"/>
      <c r="KX309" s="170"/>
      <c r="KY309" s="170"/>
      <c r="KZ309" s="170"/>
      <c r="LA309" s="170"/>
      <c r="LB309" s="170"/>
      <c r="LC309" s="170"/>
      <c r="LD309" s="170"/>
      <c r="LE309" s="170"/>
      <c r="LF309" s="170"/>
      <c r="LG309" s="170"/>
      <c r="LH309" s="170"/>
      <c r="LI309" s="170"/>
      <c r="LJ309" s="170"/>
      <c r="LK309" s="170"/>
      <c r="LL309" s="170"/>
      <c r="LM309" s="170"/>
      <c r="LN309" s="170"/>
      <c r="LO309" s="170"/>
      <c r="LP309" s="170"/>
      <c r="LQ309" s="170"/>
      <c r="LR309" s="170"/>
      <c r="LS309" s="170"/>
      <c r="LT309" s="170"/>
      <c r="LU309" s="170"/>
      <c r="LV309" s="170"/>
      <c r="LW309" s="170"/>
      <c r="LX309" s="170"/>
      <c r="LY309" s="170"/>
      <c r="LZ309" s="170"/>
      <c r="MA309" s="170"/>
      <c r="MB309" s="170"/>
      <c r="MC309" s="170"/>
      <c r="MD309" s="170"/>
      <c r="ME309" s="170"/>
      <c r="MF309" s="170"/>
      <c r="MG309" s="170"/>
      <c r="MH309" s="170"/>
      <c r="MI309" s="170"/>
      <c r="MJ309" s="170"/>
      <c r="MK309" s="170"/>
      <c r="ML309" s="170"/>
      <c r="MM309" s="170"/>
      <c r="MN309" s="170"/>
      <c r="MO309" s="170"/>
      <c r="MP309" s="170"/>
      <c r="MQ309" s="170"/>
      <c r="MR309" s="170"/>
      <c r="MS309" s="170"/>
      <c r="MT309" s="170"/>
      <c r="MU309" s="170"/>
      <c r="MV309" s="170"/>
      <c r="MW309" s="170"/>
      <c r="MX309" s="170"/>
      <c r="MY309" s="170"/>
      <c r="MZ309" s="170"/>
      <c r="NA309" s="170"/>
      <c r="NB309" s="170"/>
      <c r="NC309" s="170"/>
      <c r="ND309" s="170"/>
      <c r="NE309" s="170"/>
      <c r="NF309" s="170"/>
      <c r="NG309" s="170"/>
      <c r="NH309" s="170"/>
      <c r="NI309" s="170"/>
      <c r="NJ309" s="170"/>
      <c r="NK309" s="170"/>
      <c r="NL309" s="170"/>
      <c r="NM309" s="170"/>
      <c r="NN309" s="170"/>
      <c r="NO309" s="170"/>
      <c r="NP309" s="170"/>
      <c r="NQ309" s="170"/>
      <c r="NR309" s="170"/>
      <c r="NS309" s="170"/>
      <c r="NT309" s="170"/>
      <c r="NU309" s="170"/>
      <c r="NV309" s="170"/>
      <c r="NW309" s="170"/>
      <c r="NX309" s="170"/>
      <c r="NY309" s="170"/>
      <c r="NZ309" s="170"/>
      <c r="OA309" s="170"/>
      <c r="OB309" s="170"/>
      <c r="OC309" s="170"/>
      <c r="OD309" s="170"/>
      <c r="OE309" s="170"/>
      <c r="OF309" s="170"/>
      <c r="OG309" s="170"/>
      <c r="OH309" s="170"/>
      <c r="OI309" s="170"/>
      <c r="OJ309" s="170"/>
      <c r="OK309" s="170"/>
      <c r="OL309" s="170"/>
      <c r="OM309" s="170"/>
      <c r="ON309" s="170"/>
      <c r="OO309" s="170"/>
      <c r="OP309" s="170"/>
      <c r="OQ309" s="170"/>
      <c r="OR309" s="170"/>
      <c r="OS309" s="170"/>
      <c r="OT309" s="170"/>
      <c r="OU309" s="170"/>
      <c r="OV309" s="170"/>
      <c r="OW309" s="170"/>
      <c r="OX309" s="170"/>
      <c r="OY309" s="170"/>
      <c r="OZ309" s="170"/>
      <c r="PA309" s="170"/>
      <c r="PB309" s="170"/>
      <c r="PC309" s="170"/>
      <c r="PD309" s="170"/>
      <c r="PE309" s="170"/>
      <c r="PF309" s="170"/>
      <c r="PG309" s="170"/>
      <c r="PH309" s="170"/>
      <c r="PI309" s="170"/>
      <c r="PJ309" s="170"/>
      <c r="PK309" s="170"/>
      <c r="PL309" s="170"/>
      <c r="PM309" s="170"/>
      <c r="PN309" s="170"/>
      <c r="PO309" s="170"/>
      <c r="PP309" s="170"/>
      <c r="PQ309" s="170"/>
      <c r="PR309" s="170"/>
      <c r="PS309" s="170"/>
      <c r="PT309" s="170"/>
      <c r="PU309" s="170"/>
      <c r="PV309" s="170"/>
      <c r="PW309" s="170"/>
      <c r="PX309" s="170"/>
      <c r="PY309" s="170"/>
      <c r="PZ309" s="170"/>
      <c r="QA309" s="170"/>
      <c r="QB309" s="170"/>
      <c r="QC309" s="170"/>
      <c r="QD309" s="170"/>
      <c r="QE309" s="170"/>
      <c r="QF309" s="170"/>
      <c r="QG309" s="170"/>
      <c r="QH309" s="170"/>
      <c r="QI309" s="170"/>
      <c r="QJ309" s="170"/>
      <c r="QK309" s="170"/>
      <c r="QL309" s="170"/>
      <c r="QM309" s="170"/>
      <c r="QN309" s="170"/>
      <c r="QO309" s="170"/>
      <c r="QP309" s="170"/>
      <c r="QQ309" s="170"/>
      <c r="QR309" s="170"/>
      <c r="QS309" s="170"/>
      <c r="QT309" s="170"/>
      <c r="QU309" s="170"/>
      <c r="QV309" s="170"/>
      <c r="QW309" s="170"/>
      <c r="QX309" s="170"/>
      <c r="QY309" s="170"/>
      <c r="QZ309" s="170"/>
      <c r="RA309" s="170"/>
      <c r="RB309" s="170"/>
      <c r="RC309" s="170"/>
      <c r="RD309" s="170"/>
      <c r="RE309" s="170"/>
      <c r="RF309" s="170"/>
      <c r="RG309" s="170"/>
      <c r="RH309" s="170"/>
      <c r="RI309" s="170"/>
      <c r="RJ309" s="170"/>
      <c r="RK309" s="170"/>
      <c r="RL309" s="170"/>
      <c r="RM309" s="170"/>
      <c r="RN309" s="170"/>
      <c r="RO309" s="170"/>
      <c r="RP309" s="170"/>
      <c r="RQ309" s="170"/>
      <c r="RR309" s="170"/>
      <c r="RS309" s="170"/>
      <c r="RT309" s="170"/>
      <c r="RU309" s="170"/>
      <c r="RV309" s="170"/>
      <c r="RW309" s="170"/>
      <c r="RX309" s="170"/>
      <c r="RY309" s="170"/>
      <c r="RZ309" s="170"/>
      <c r="SA309" s="170"/>
      <c r="SB309" s="170"/>
      <c r="SC309" s="170"/>
      <c r="SD309" s="170"/>
      <c r="SE309" s="170"/>
      <c r="SF309" s="170"/>
      <c r="SG309" s="170"/>
      <c r="SH309" s="170"/>
      <c r="SI309" s="170"/>
      <c r="SJ309" s="170"/>
      <c r="SK309" s="170"/>
      <c r="SL309" s="170"/>
      <c r="SM309" s="170"/>
      <c r="SN309" s="170"/>
      <c r="SO309" s="170"/>
      <c r="SP309" s="170"/>
      <c r="SQ309" s="170"/>
      <c r="SR309" s="170"/>
      <c r="SS309" s="170"/>
      <c r="ST309" s="170"/>
      <c r="SU309" s="170"/>
      <c r="SV309" s="170"/>
      <c r="SW309" s="170"/>
      <c r="SX309" s="170"/>
      <c r="SY309" s="170"/>
      <c r="SZ309" s="170"/>
      <c r="TA309" s="170"/>
      <c r="TB309" s="170"/>
      <c r="TC309" s="170"/>
      <c r="TD309" s="170"/>
      <c r="TE309" s="170"/>
      <c r="TF309" s="170"/>
      <c r="TG309" s="170"/>
      <c r="TH309" s="170"/>
      <c r="TI309" s="170"/>
      <c r="TJ309" s="170"/>
      <c r="TK309" s="170"/>
      <c r="TL309" s="170"/>
      <c r="TM309" s="170"/>
      <c r="TN309" s="170"/>
      <c r="TO309" s="170"/>
      <c r="TP309" s="170"/>
      <c r="TQ309" s="170"/>
      <c r="TR309" s="170"/>
      <c r="TS309" s="170"/>
      <c r="TT309" s="170"/>
      <c r="TU309" s="170"/>
      <c r="TV309" s="170"/>
      <c r="TW309" s="170"/>
      <c r="TX309" s="170"/>
      <c r="TY309" s="170"/>
      <c r="TZ309" s="170"/>
      <c r="UA309" s="170"/>
      <c r="UB309" s="170"/>
      <c r="UC309" s="170"/>
      <c r="UD309" s="170"/>
      <c r="UE309" s="170"/>
      <c r="UF309" s="170"/>
      <c r="UG309" s="170"/>
      <c r="UH309" s="170"/>
      <c r="UI309" s="170"/>
      <c r="UJ309" s="170"/>
      <c r="UK309" s="170"/>
      <c r="UL309" s="170"/>
      <c r="UM309" s="170"/>
      <c r="UN309" s="170"/>
      <c r="UO309" s="170"/>
      <c r="UP309" s="170"/>
      <c r="UQ309" s="170"/>
      <c r="UR309" s="170"/>
      <c r="US309" s="170"/>
      <c r="UT309" s="170"/>
      <c r="UU309" s="170"/>
      <c r="UV309" s="170"/>
      <c r="UW309" s="170"/>
      <c r="UX309" s="170"/>
      <c r="UY309" s="170"/>
      <c r="UZ309" s="170"/>
      <c r="VA309" s="170"/>
      <c r="VB309" s="170"/>
      <c r="VC309" s="170"/>
      <c r="VD309" s="170"/>
      <c r="VE309" s="170"/>
      <c r="VF309" s="170"/>
      <c r="VG309" s="170"/>
      <c r="VH309" s="170"/>
      <c r="VI309" s="170"/>
      <c r="VJ309" s="170"/>
      <c r="VK309" s="170"/>
      <c r="VL309" s="170"/>
      <c r="VM309" s="170"/>
      <c r="VN309" s="170"/>
      <c r="VO309" s="170"/>
      <c r="VP309" s="170"/>
      <c r="VQ309" s="170"/>
      <c r="VR309" s="170"/>
      <c r="VS309" s="170"/>
      <c r="VT309" s="170"/>
      <c r="VU309" s="170"/>
      <c r="VV309" s="170"/>
      <c r="VW309" s="170"/>
      <c r="VX309" s="170"/>
      <c r="VY309" s="170"/>
      <c r="VZ309" s="170"/>
      <c r="WA309" s="170"/>
      <c r="WB309" s="170"/>
      <c r="WC309" s="170"/>
      <c r="WD309" s="170"/>
      <c r="WE309" s="170"/>
      <c r="WF309" s="170"/>
      <c r="WG309" s="170"/>
      <c r="WH309" s="170"/>
      <c r="WI309" s="170"/>
      <c r="WJ309" s="170"/>
      <c r="WK309" s="170"/>
      <c r="WL309" s="170"/>
      <c r="WM309" s="170"/>
      <c r="WN309" s="170"/>
      <c r="WO309" s="170"/>
      <c r="WP309" s="170"/>
      <c r="WQ309" s="170"/>
      <c r="WR309" s="170"/>
      <c r="WS309" s="170"/>
      <c r="WT309" s="170"/>
      <c r="WU309" s="170"/>
      <c r="WV309" s="170"/>
      <c r="WW309" s="170"/>
      <c r="WX309" s="170"/>
      <c r="WY309" s="170"/>
      <c r="WZ309" s="170"/>
      <c r="XA309" s="170"/>
      <c r="XB309" s="170"/>
      <c r="XC309" s="170"/>
      <c r="XD309" s="170"/>
      <c r="XE309" s="170"/>
      <c r="XF309" s="170"/>
      <c r="XG309" s="170"/>
      <c r="XH309" s="170"/>
      <c r="XI309" s="170"/>
      <c r="XJ309" s="170"/>
      <c r="XK309" s="170"/>
      <c r="XL309" s="170"/>
      <c r="XM309" s="170"/>
      <c r="XN309" s="170"/>
      <c r="XO309" s="170"/>
      <c r="XP309" s="170"/>
      <c r="XQ309" s="170"/>
      <c r="XR309" s="170"/>
      <c r="XS309" s="170"/>
      <c r="XT309" s="170"/>
      <c r="XU309" s="170"/>
      <c r="XV309" s="170"/>
      <c r="XW309" s="170"/>
      <c r="XX309" s="170"/>
      <c r="XY309" s="170"/>
      <c r="XZ309" s="170"/>
      <c r="YA309" s="170"/>
      <c r="YB309" s="170"/>
      <c r="YC309" s="170"/>
      <c r="YD309" s="170"/>
      <c r="YE309" s="170"/>
      <c r="YF309" s="170"/>
      <c r="YG309" s="170"/>
      <c r="YH309" s="170"/>
      <c r="YI309" s="170"/>
      <c r="YJ309" s="170"/>
      <c r="YK309" s="170"/>
      <c r="YL309" s="170"/>
      <c r="YM309" s="170"/>
      <c r="YN309" s="170"/>
      <c r="YO309" s="170"/>
      <c r="YP309" s="170"/>
      <c r="YQ309" s="170"/>
      <c r="YR309" s="170"/>
      <c r="YS309" s="170"/>
      <c r="YT309" s="170"/>
      <c r="YU309" s="170"/>
      <c r="YV309" s="170"/>
      <c r="YW309" s="170"/>
      <c r="YX309" s="170"/>
      <c r="YY309" s="170"/>
      <c r="YZ309" s="170"/>
      <c r="ZA309" s="170"/>
      <c r="ZB309" s="170"/>
      <c r="ZC309" s="170"/>
      <c r="ZD309" s="170"/>
      <c r="ZE309" s="170"/>
      <c r="ZF309" s="170"/>
      <c r="ZG309" s="170"/>
      <c r="ZH309" s="170"/>
      <c r="ZI309" s="170"/>
      <c r="ZJ309" s="170"/>
      <c r="ZK309" s="170"/>
      <c r="ZL309" s="170"/>
      <c r="ZM309" s="170"/>
      <c r="ZN309" s="170"/>
      <c r="ZO309" s="170"/>
      <c r="ZP309" s="170"/>
      <c r="ZQ309" s="170"/>
      <c r="ZR309" s="170"/>
      <c r="ZS309" s="170"/>
      <c r="ZT309" s="170"/>
      <c r="ZU309" s="170"/>
      <c r="ZV309" s="170"/>
      <c r="ZW309" s="170"/>
      <c r="ZX309" s="170"/>
      <c r="ZY309" s="170"/>
      <c r="ZZ309" s="170"/>
      <c r="AAA309" s="170"/>
      <c r="AAB309" s="170"/>
      <c r="AAC309" s="170"/>
      <c r="AAD309" s="170"/>
      <c r="AAE309" s="170"/>
      <c r="AAF309" s="170"/>
      <c r="AAG309" s="170"/>
      <c r="AAH309" s="170"/>
      <c r="AAI309" s="170"/>
      <c r="AAJ309" s="170"/>
      <c r="AAK309" s="170"/>
      <c r="AAL309" s="170"/>
      <c r="AAM309" s="170"/>
      <c r="AAN309" s="170"/>
      <c r="AAO309" s="170"/>
      <c r="AAP309" s="170"/>
      <c r="AAQ309" s="170"/>
      <c r="AAR309" s="170"/>
      <c r="AAS309" s="170"/>
      <c r="AAT309" s="170"/>
      <c r="AAU309" s="170"/>
      <c r="AAV309" s="170"/>
      <c r="AAW309" s="170"/>
      <c r="AAX309" s="170"/>
      <c r="AAY309" s="170"/>
      <c r="AAZ309" s="170"/>
      <c r="ABA309" s="170"/>
      <c r="ABB309" s="170"/>
      <c r="ABC309" s="170"/>
      <c r="ABD309" s="170"/>
      <c r="ABE309" s="170"/>
      <c r="ABF309" s="170"/>
      <c r="ABG309" s="170"/>
      <c r="ABH309" s="170"/>
      <c r="ABI309" s="170"/>
      <c r="ABJ309" s="170"/>
      <c r="ABK309" s="170"/>
      <c r="ABL309" s="170"/>
      <c r="ABM309" s="170"/>
      <c r="ABN309" s="170"/>
      <c r="ABO309" s="170"/>
      <c r="ABP309" s="170"/>
      <c r="ABQ309" s="170"/>
      <c r="ABR309" s="170"/>
      <c r="ABS309" s="170"/>
      <c r="ABT309" s="170"/>
      <c r="ABU309" s="170"/>
      <c r="ABV309" s="170"/>
      <c r="ABW309" s="170"/>
      <c r="ABX309" s="170"/>
      <c r="ABY309" s="170"/>
      <c r="ABZ309" s="170"/>
      <c r="ACA309" s="170"/>
      <c r="ACB309" s="170"/>
      <c r="ACC309" s="170"/>
      <c r="ACD309" s="170"/>
      <c r="ACE309" s="170"/>
      <c r="ACF309" s="170"/>
      <c r="ACG309" s="170"/>
      <c r="ACH309" s="170"/>
      <c r="ACI309" s="170"/>
      <c r="ACJ309" s="170"/>
      <c r="ACK309" s="170"/>
      <c r="ACL309" s="170"/>
      <c r="ACM309" s="170"/>
      <c r="ACN309" s="170"/>
      <c r="ACO309" s="170"/>
      <c r="ACP309" s="170"/>
      <c r="ACQ309" s="170"/>
      <c r="ACR309" s="170"/>
      <c r="ACS309" s="170"/>
      <c r="ACT309" s="170"/>
      <c r="ACU309" s="170"/>
      <c r="ACV309" s="170"/>
      <c r="ACW309" s="170"/>
      <c r="ACX309" s="170"/>
      <c r="ACY309" s="170"/>
      <c r="ACZ309" s="170"/>
      <c r="ADA309" s="170"/>
      <c r="ADB309" s="170"/>
      <c r="ADC309" s="170"/>
      <c r="ADD309" s="170"/>
      <c r="ADE309" s="170"/>
      <c r="ADF309" s="170"/>
      <c r="ADG309" s="170"/>
      <c r="ADH309" s="170"/>
      <c r="ADI309" s="170"/>
      <c r="ADJ309" s="170"/>
      <c r="ADK309" s="170"/>
      <c r="ADL309" s="170"/>
      <c r="ADM309" s="170"/>
      <c r="ADN309" s="170"/>
      <c r="ADO309" s="170"/>
      <c r="ADP309" s="170"/>
      <c r="ADQ309" s="170"/>
      <c r="ADR309" s="170"/>
      <c r="ADS309" s="170"/>
      <c r="ADT309" s="170"/>
      <c r="ADU309" s="170"/>
      <c r="ADV309" s="170"/>
      <c r="ADW309" s="170"/>
      <c r="ADX309" s="170"/>
      <c r="ADY309" s="170"/>
      <c r="ADZ309" s="170"/>
      <c r="AEA309" s="170"/>
      <c r="AEB309" s="170"/>
      <c r="AEC309" s="170"/>
      <c r="AED309" s="170"/>
      <c r="AEE309" s="170"/>
      <c r="AEF309" s="170"/>
      <c r="AEG309" s="170"/>
      <c r="AEH309" s="170"/>
      <c r="AEI309" s="170"/>
      <c r="AEJ309" s="170"/>
      <c r="AEK309" s="170"/>
      <c r="AEL309" s="170"/>
      <c r="AEM309" s="170"/>
      <c r="AEN309" s="170"/>
      <c r="AEO309" s="170"/>
      <c r="AEP309" s="170"/>
      <c r="AEQ309" s="170"/>
      <c r="AER309" s="170"/>
      <c r="AES309" s="170"/>
      <c r="AET309" s="170"/>
      <c r="AEU309" s="170"/>
      <c r="AEV309" s="170"/>
      <c r="AEW309" s="170"/>
      <c r="AEX309" s="170"/>
      <c r="AEY309" s="170"/>
      <c r="AEZ309" s="170"/>
      <c r="AFA309" s="170"/>
      <c r="AFB309" s="170"/>
      <c r="AFC309" s="170"/>
      <c r="AFD309" s="170"/>
      <c r="AFE309" s="170"/>
      <c r="AFF309" s="170"/>
      <c r="AFG309" s="170"/>
      <c r="AFH309" s="170"/>
      <c r="AFI309" s="170"/>
      <c r="AFJ309" s="170"/>
      <c r="AFK309" s="170"/>
      <c r="AFL309" s="170"/>
      <c r="AFM309" s="170"/>
      <c r="AFN309" s="170"/>
      <c r="AFO309" s="170"/>
      <c r="AFP309" s="170"/>
      <c r="AFQ309" s="170"/>
      <c r="AFR309" s="170"/>
      <c r="AFS309" s="170"/>
      <c r="AFT309" s="170"/>
      <c r="AFU309" s="170"/>
      <c r="AFV309" s="170"/>
      <c r="AFW309" s="170"/>
      <c r="AFX309" s="170"/>
      <c r="AFY309" s="170"/>
      <c r="AFZ309" s="170"/>
      <c r="AGA309" s="170"/>
      <c r="AGB309" s="170"/>
      <c r="AGC309" s="170"/>
      <c r="AGD309" s="170"/>
      <c r="AGE309" s="170"/>
      <c r="AGF309" s="170"/>
      <c r="AGG309" s="170"/>
      <c r="AGH309" s="170"/>
      <c r="AGI309" s="170"/>
      <c r="AGJ309" s="170"/>
      <c r="AGK309" s="170"/>
      <c r="AGL309" s="170"/>
      <c r="AGM309" s="170"/>
      <c r="AGN309" s="170"/>
      <c r="AGO309" s="170"/>
      <c r="AGP309" s="170"/>
      <c r="AGQ309" s="170"/>
      <c r="AGR309" s="170"/>
      <c r="AGS309" s="170"/>
      <c r="AGT309" s="170"/>
      <c r="AGU309" s="170"/>
      <c r="AGV309" s="170"/>
      <c r="AGW309" s="170"/>
      <c r="AGX309" s="170"/>
      <c r="AGY309" s="170"/>
      <c r="AGZ309" s="170"/>
      <c r="AHA309" s="170"/>
      <c r="AHB309" s="170"/>
      <c r="AHC309" s="170"/>
      <c r="AHD309" s="170"/>
      <c r="AHE309" s="170"/>
      <c r="AHF309" s="170"/>
      <c r="AHG309" s="170"/>
      <c r="AHH309" s="170"/>
      <c r="AHI309" s="170"/>
      <c r="AHJ309" s="170"/>
      <c r="AHK309" s="170"/>
      <c r="AHL309" s="170"/>
      <c r="AHM309" s="170"/>
      <c r="AHN309" s="170"/>
      <c r="AHO309" s="170"/>
      <c r="AHP309" s="170"/>
      <c r="AHQ309" s="170"/>
      <c r="AHR309" s="170"/>
      <c r="AHS309" s="170"/>
      <c r="AHT309" s="170"/>
      <c r="AHU309" s="170"/>
      <c r="AHV309" s="170"/>
      <c r="AHW309" s="170"/>
      <c r="AHX309" s="170"/>
      <c r="AHY309" s="170"/>
      <c r="AHZ309" s="170"/>
      <c r="AIA309" s="170"/>
      <c r="AIB309" s="170"/>
      <c r="AIC309" s="170"/>
      <c r="AID309" s="170"/>
      <c r="AIE309" s="170"/>
      <c r="AIF309" s="170"/>
      <c r="AIG309" s="170"/>
      <c r="AIH309" s="170"/>
      <c r="AII309" s="170"/>
      <c r="AIJ309" s="170"/>
      <c r="AIK309" s="170"/>
      <c r="AIL309" s="170"/>
      <c r="AIM309" s="170"/>
      <c r="AIN309" s="170"/>
      <c r="AIO309" s="170"/>
      <c r="AIP309" s="170"/>
      <c r="AIQ309" s="170"/>
      <c r="AIR309" s="170"/>
      <c r="AIS309" s="170"/>
      <c r="AIT309" s="170"/>
      <c r="AIU309" s="170"/>
      <c r="AIV309" s="170"/>
      <c r="AIW309" s="170"/>
      <c r="AIX309" s="170"/>
      <c r="AIY309" s="170"/>
      <c r="AIZ309" s="170"/>
      <c r="AJA309" s="170"/>
      <c r="AJB309" s="170"/>
      <c r="AJC309" s="170"/>
      <c r="AJD309" s="170"/>
      <c r="AJE309" s="170"/>
      <c r="AJF309" s="170"/>
      <c r="AJG309" s="170"/>
      <c r="AJH309" s="170"/>
      <c r="AJI309" s="170"/>
      <c r="AJJ309" s="170"/>
      <c r="AJK309" s="170"/>
      <c r="AJL309" s="170"/>
      <c r="AJM309" s="170"/>
      <c r="AJN309" s="170"/>
      <c r="AJO309" s="170"/>
      <c r="AJP309" s="170"/>
      <c r="AJQ309" s="170"/>
      <c r="AJR309" s="170"/>
      <c r="AJS309" s="170"/>
      <c r="AJT309" s="170"/>
      <c r="AJU309" s="170"/>
      <c r="AJV309" s="170"/>
      <c r="AJW309" s="170"/>
      <c r="AJX309" s="170"/>
      <c r="AJY309" s="170"/>
      <c r="AJZ309" s="170"/>
      <c r="AKA309" s="170"/>
      <c r="AKB309" s="170"/>
      <c r="AKC309" s="170"/>
      <c r="AKD309" s="170"/>
      <c r="AKE309" s="170"/>
      <c r="AKF309" s="170"/>
      <c r="AKG309" s="170"/>
      <c r="AKH309" s="170"/>
      <c r="AKI309" s="170"/>
      <c r="AKJ309" s="170"/>
      <c r="AKK309" s="170"/>
      <c r="AKL309" s="170"/>
      <c r="AKM309" s="170"/>
      <c r="AKN309" s="170"/>
      <c r="AKO309" s="170"/>
      <c r="AKP309" s="170"/>
      <c r="AKQ309" s="170"/>
      <c r="AKR309" s="170"/>
      <c r="AKS309" s="170"/>
      <c r="AKT309" s="170"/>
      <c r="AKU309" s="170"/>
      <c r="AKV309" s="170"/>
      <c r="AKW309" s="170"/>
      <c r="AKX309" s="170"/>
      <c r="AKY309" s="170"/>
      <c r="AKZ309" s="170"/>
      <c r="ALA309" s="170"/>
      <c r="ALB309" s="170"/>
      <c r="ALC309" s="170"/>
      <c r="ALD309" s="170"/>
      <c r="ALE309" s="170"/>
      <c r="ALF309" s="170"/>
      <c r="ALG309" s="170"/>
      <c r="ALH309" s="170"/>
      <c r="ALI309" s="170"/>
      <c r="ALJ309" s="170"/>
      <c r="ALK309" s="170"/>
      <c r="ALL309" s="170"/>
      <c r="ALM309" s="170"/>
      <c r="ALN309" s="170"/>
      <c r="ALO309" s="170"/>
      <c r="ALP309" s="170"/>
      <c r="ALQ309" s="170"/>
      <c r="ALR309" s="170"/>
      <c r="ALS309" s="170"/>
      <c r="ALT309" s="170"/>
      <c r="ALU309" s="170"/>
      <c r="ALV309" s="170"/>
      <c r="ALW309" s="170"/>
      <c r="ALX309" s="170"/>
      <c r="ALY309" s="170"/>
      <c r="ALZ309" s="170"/>
      <c r="AMA309" s="170"/>
      <c r="AMB309" s="170"/>
      <c r="AMC309" s="170"/>
      <c r="AMD309" s="170"/>
      <c r="AME309" s="170"/>
      <c r="AMF309" s="170"/>
      <c r="AMG309" s="170"/>
      <c r="AMH309" s="170"/>
      <c r="AMI309" s="170"/>
      <c r="AMJ309" s="170"/>
    </row>
    <row r="310" spans="1:1024 1026:1026" x14ac:dyDescent="0.25">
      <c r="A310" s="372">
        <v>322089</v>
      </c>
      <c r="B310" s="257">
        <v>310</v>
      </c>
      <c r="C310" s="258" t="s">
        <v>24462</v>
      </c>
      <c r="D310" s="290" t="s">
        <v>1045</v>
      </c>
      <c r="E310" s="286"/>
      <c r="F310" s="278">
        <v>4</v>
      </c>
      <c r="G310" s="280"/>
      <c r="H310" s="280"/>
      <c r="I310" s="492">
        <v>100000</v>
      </c>
      <c r="J310" s="292"/>
      <c r="K310" s="293"/>
      <c r="L310" s="278">
        <v>1</v>
      </c>
      <c r="M310" s="293"/>
      <c r="N310" s="293"/>
      <c r="O310" s="293"/>
      <c r="P310" s="293"/>
      <c r="Q310" s="293"/>
      <c r="R310" s="293"/>
      <c r="S310" s="293"/>
      <c r="T310" s="293"/>
      <c r="U310" s="293"/>
      <c r="V310" s="293"/>
      <c r="W310" s="283">
        <f t="shared" si="133"/>
        <v>100</v>
      </c>
      <c r="X310" s="283">
        <f t="shared" si="125"/>
        <v>100</v>
      </c>
      <c r="Y310" s="283">
        <f t="shared" si="132"/>
        <v>100</v>
      </c>
      <c r="Z310" s="283">
        <f t="shared" si="134"/>
        <v>100</v>
      </c>
      <c r="AA310" s="283">
        <f t="shared" si="135"/>
        <v>100</v>
      </c>
      <c r="AB310" s="287">
        <f t="shared" si="136"/>
        <v>100</v>
      </c>
      <c r="AC310" s="287">
        <f t="shared" si="137"/>
        <v>100</v>
      </c>
      <c r="AD310" s="287">
        <f t="shared" si="138"/>
        <v>100</v>
      </c>
      <c r="AE310" s="284">
        <f t="shared" si="144"/>
        <v>1</v>
      </c>
      <c r="AF310" s="284">
        <f t="shared" si="143"/>
        <v>100</v>
      </c>
      <c r="AG310" s="268">
        <f t="shared" si="139"/>
        <v>100</v>
      </c>
      <c r="AH310" s="268">
        <f t="shared" si="140"/>
        <v>100</v>
      </c>
      <c r="AI310" s="268">
        <f t="shared" si="141"/>
        <v>100</v>
      </c>
      <c r="AJ310" s="268">
        <f t="shared" si="142"/>
        <v>100</v>
      </c>
      <c r="AK310" s="501" t="s">
        <v>31734</v>
      </c>
      <c r="AL310" s="286"/>
      <c r="AM310" s="357"/>
      <c r="AN310" s="511"/>
      <c r="AO310" s="357"/>
      <c r="AP310" s="357"/>
      <c r="AQ310" s="286"/>
      <c r="AR310" s="382" t="s">
        <v>24463</v>
      </c>
      <c r="AS310" s="382"/>
      <c r="AT310" s="286"/>
      <c r="AU310" s="286"/>
      <c r="AV310" s="559"/>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1"/>
      <c r="DI310" s="111"/>
      <c r="DJ310" s="111"/>
      <c r="DK310" s="111"/>
      <c r="DL310" s="111"/>
      <c r="DM310" s="111"/>
      <c r="DN310" s="111"/>
      <c r="DO310" s="111"/>
      <c r="DP310" s="111"/>
      <c r="DQ310" s="111"/>
      <c r="DR310" s="111"/>
      <c r="DS310" s="111"/>
      <c r="DT310" s="111"/>
      <c r="DU310" s="111"/>
      <c r="DV310" s="111"/>
      <c r="DW310" s="111"/>
      <c r="DX310" s="111"/>
      <c r="DY310" s="111"/>
      <c r="DZ310" s="111"/>
      <c r="EA310" s="111"/>
      <c r="EB310" s="111"/>
      <c r="EC310" s="111"/>
      <c r="ED310" s="111"/>
      <c r="EE310" s="111"/>
      <c r="EF310" s="111"/>
      <c r="EG310" s="111"/>
      <c r="EH310" s="111"/>
      <c r="EI310" s="111"/>
      <c r="EJ310" s="111"/>
      <c r="EK310" s="111"/>
      <c r="EL310" s="111"/>
      <c r="EM310" s="111"/>
      <c r="EN310" s="111"/>
      <c r="EO310" s="111"/>
      <c r="EP310" s="111"/>
      <c r="EQ310" s="111"/>
      <c r="ER310" s="111"/>
      <c r="ES310" s="111"/>
      <c r="ET310" s="111"/>
      <c r="EU310" s="111"/>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c r="GO310" s="111"/>
      <c r="GP310" s="111"/>
      <c r="GQ310" s="111"/>
      <c r="GR310" s="111"/>
      <c r="GS310" s="111"/>
      <c r="GT310" s="111"/>
      <c r="GU310" s="111"/>
      <c r="GV310" s="111"/>
      <c r="GW310" s="111"/>
      <c r="GX310" s="111"/>
      <c r="GY310" s="111"/>
      <c r="GZ310" s="111"/>
      <c r="HA310" s="111"/>
      <c r="HB310" s="111"/>
      <c r="HC310" s="111"/>
      <c r="HD310" s="111"/>
      <c r="HE310" s="111"/>
      <c r="HF310" s="111"/>
      <c r="HG310" s="111"/>
      <c r="HH310" s="111"/>
      <c r="HI310" s="111"/>
      <c r="HJ310" s="111"/>
      <c r="HK310" s="111"/>
      <c r="HL310" s="111"/>
      <c r="HM310" s="111"/>
      <c r="HN310" s="111"/>
      <c r="HO310" s="111"/>
      <c r="HP310" s="111"/>
      <c r="HQ310" s="111"/>
      <c r="HR310" s="111"/>
      <c r="HS310" s="111"/>
      <c r="HT310" s="111"/>
      <c r="HU310" s="111"/>
      <c r="HV310" s="111"/>
      <c r="HW310" s="111"/>
      <c r="HX310" s="111"/>
      <c r="HY310" s="111"/>
      <c r="HZ310" s="111"/>
      <c r="IA310" s="111"/>
      <c r="IB310" s="111"/>
      <c r="IC310" s="111"/>
      <c r="ID310" s="111"/>
      <c r="IE310" s="111"/>
      <c r="IF310" s="111"/>
      <c r="IG310" s="111"/>
      <c r="IH310" s="111"/>
      <c r="II310" s="111"/>
      <c r="IJ310" s="111"/>
      <c r="IK310" s="111"/>
      <c r="IL310" s="111"/>
      <c r="IM310" s="111"/>
      <c r="IN310" s="111"/>
      <c r="IO310" s="111"/>
      <c r="IP310" s="111"/>
      <c r="IQ310" s="111"/>
      <c r="IR310" s="111"/>
      <c r="IS310" s="111"/>
      <c r="IT310" s="111"/>
      <c r="IU310" s="111"/>
      <c r="IV310" s="111"/>
      <c r="IW310" s="111"/>
      <c r="IX310" s="111"/>
      <c r="IY310" s="111"/>
      <c r="IZ310" s="111"/>
      <c r="JA310" s="111"/>
      <c r="JB310" s="111"/>
      <c r="JC310" s="111"/>
      <c r="JD310" s="111"/>
      <c r="JE310" s="111"/>
      <c r="JF310" s="111"/>
      <c r="JG310" s="111"/>
      <c r="JH310" s="111"/>
      <c r="JI310" s="111"/>
      <c r="JJ310" s="111"/>
      <c r="JK310" s="111"/>
      <c r="JL310" s="111"/>
      <c r="JM310" s="111"/>
      <c r="JN310" s="111"/>
      <c r="JO310" s="111"/>
      <c r="JP310" s="111"/>
      <c r="JQ310" s="111"/>
      <c r="JR310" s="111"/>
      <c r="JS310" s="111"/>
      <c r="JT310" s="111"/>
      <c r="JU310" s="111"/>
      <c r="JV310" s="111"/>
      <c r="JW310" s="111"/>
      <c r="JX310" s="111"/>
      <c r="JY310" s="111"/>
      <c r="JZ310" s="111"/>
      <c r="KA310" s="111"/>
      <c r="KB310" s="111"/>
      <c r="KC310" s="111"/>
      <c r="KD310" s="111"/>
      <c r="KE310" s="111"/>
      <c r="KF310" s="111"/>
      <c r="KG310" s="111"/>
      <c r="KH310" s="111"/>
      <c r="KI310" s="111"/>
      <c r="KJ310" s="111"/>
      <c r="KK310" s="111"/>
      <c r="KL310" s="111"/>
      <c r="KM310" s="111"/>
      <c r="KN310" s="111"/>
      <c r="KO310" s="111"/>
      <c r="KP310" s="111"/>
      <c r="KQ310" s="111"/>
      <c r="KR310" s="111"/>
      <c r="KS310" s="111"/>
      <c r="KT310" s="111"/>
      <c r="KU310" s="111"/>
      <c r="KV310" s="111"/>
      <c r="KW310" s="111"/>
      <c r="KX310" s="111"/>
      <c r="KY310" s="111"/>
      <c r="KZ310" s="111"/>
      <c r="LA310" s="111"/>
      <c r="LB310" s="111"/>
      <c r="LC310" s="111"/>
      <c r="LD310" s="111"/>
      <c r="LE310" s="111"/>
      <c r="LF310" s="111"/>
      <c r="LG310" s="111"/>
      <c r="LH310" s="111"/>
      <c r="LI310" s="111"/>
      <c r="LJ310" s="111"/>
      <c r="LK310" s="111"/>
      <c r="LL310" s="111"/>
      <c r="LM310" s="111"/>
      <c r="LN310" s="111"/>
      <c r="LO310" s="111"/>
      <c r="LP310" s="111"/>
      <c r="LQ310" s="111"/>
      <c r="LR310" s="111"/>
      <c r="LS310" s="111"/>
      <c r="LT310" s="111"/>
      <c r="LU310" s="111"/>
      <c r="LV310" s="111"/>
      <c r="LW310" s="111"/>
      <c r="LX310" s="111"/>
      <c r="LY310" s="111"/>
      <c r="LZ310" s="111"/>
      <c r="MA310" s="111"/>
      <c r="MB310" s="111"/>
      <c r="MC310" s="111"/>
      <c r="MD310" s="111"/>
      <c r="ME310" s="111"/>
      <c r="MF310" s="111"/>
      <c r="MG310" s="111"/>
      <c r="MH310" s="111"/>
      <c r="MI310" s="111"/>
      <c r="MJ310" s="111"/>
      <c r="MK310" s="111"/>
      <c r="ML310" s="111"/>
      <c r="MM310" s="111"/>
      <c r="MN310" s="111"/>
      <c r="MO310" s="111"/>
      <c r="MP310" s="111"/>
      <c r="MQ310" s="111"/>
      <c r="MR310" s="111"/>
      <c r="MS310" s="111"/>
      <c r="MT310" s="111"/>
      <c r="MU310" s="111"/>
      <c r="MV310" s="111"/>
      <c r="MW310" s="111"/>
      <c r="MX310" s="111"/>
      <c r="MY310" s="111"/>
      <c r="MZ310" s="111"/>
      <c r="NA310" s="111"/>
      <c r="NB310" s="111"/>
      <c r="NC310" s="111"/>
      <c r="ND310" s="111"/>
      <c r="NE310" s="111"/>
      <c r="NF310" s="111"/>
      <c r="NG310" s="111"/>
      <c r="NH310" s="111"/>
      <c r="NI310" s="111"/>
      <c r="NJ310" s="111"/>
      <c r="NK310" s="111"/>
      <c r="NL310" s="111"/>
      <c r="NM310" s="111"/>
      <c r="NN310" s="111"/>
      <c r="NO310" s="111"/>
      <c r="NP310" s="111"/>
      <c r="NQ310" s="111"/>
      <c r="NR310" s="111"/>
      <c r="NS310" s="111"/>
      <c r="NT310" s="111"/>
      <c r="NU310" s="111"/>
      <c r="NV310" s="111"/>
      <c r="NW310" s="111"/>
      <c r="NX310" s="111"/>
      <c r="NY310" s="111"/>
      <c r="NZ310" s="111"/>
      <c r="OA310" s="111"/>
      <c r="OB310" s="111"/>
      <c r="OC310" s="111"/>
      <c r="OD310" s="111"/>
      <c r="OE310" s="111"/>
      <c r="OF310" s="111"/>
      <c r="OG310" s="111"/>
      <c r="OH310" s="111"/>
      <c r="OI310" s="111"/>
      <c r="OJ310" s="111"/>
      <c r="OK310" s="111"/>
      <c r="OL310" s="111"/>
      <c r="OM310" s="111"/>
      <c r="ON310" s="111"/>
      <c r="OO310" s="111"/>
      <c r="OP310" s="111"/>
      <c r="OQ310" s="111"/>
      <c r="OR310" s="111"/>
      <c r="OS310" s="111"/>
      <c r="OT310" s="111"/>
      <c r="OU310" s="111"/>
      <c r="OV310" s="111"/>
      <c r="OW310" s="111"/>
      <c r="OX310" s="111"/>
      <c r="OY310" s="111"/>
      <c r="OZ310" s="111"/>
      <c r="PA310" s="111"/>
      <c r="PB310" s="111"/>
      <c r="PC310" s="111"/>
      <c r="PD310" s="111"/>
      <c r="PE310" s="111"/>
      <c r="PF310" s="111"/>
      <c r="PG310" s="111"/>
      <c r="PH310" s="111"/>
      <c r="PI310" s="111"/>
      <c r="PJ310" s="111"/>
      <c r="PK310" s="111"/>
      <c r="PL310" s="111"/>
      <c r="PM310" s="111"/>
      <c r="PN310" s="111"/>
      <c r="PO310" s="111"/>
      <c r="PP310" s="111"/>
      <c r="PQ310" s="111"/>
      <c r="PR310" s="111"/>
      <c r="PS310" s="111"/>
      <c r="PT310" s="111"/>
      <c r="PU310" s="111"/>
      <c r="PV310" s="111"/>
      <c r="PW310" s="111"/>
      <c r="PX310" s="111"/>
      <c r="PY310" s="111"/>
      <c r="PZ310" s="111"/>
      <c r="QA310" s="111"/>
      <c r="QB310" s="111"/>
      <c r="QC310" s="111"/>
      <c r="QD310" s="111"/>
      <c r="QE310" s="111"/>
      <c r="QF310" s="111"/>
      <c r="QG310" s="111"/>
      <c r="QH310" s="111"/>
      <c r="QI310" s="111"/>
      <c r="QJ310" s="111"/>
      <c r="QK310" s="111"/>
      <c r="QL310" s="111"/>
      <c r="QM310" s="111"/>
      <c r="QN310" s="111"/>
      <c r="QO310" s="111"/>
      <c r="QP310" s="111"/>
      <c r="QQ310" s="111"/>
      <c r="QR310" s="111"/>
      <c r="QS310" s="111"/>
      <c r="QT310" s="111"/>
      <c r="QU310" s="111"/>
      <c r="QV310" s="111"/>
      <c r="QW310" s="111"/>
      <c r="QX310" s="111"/>
      <c r="QY310" s="111"/>
      <c r="QZ310" s="111"/>
      <c r="RA310" s="111"/>
      <c r="RB310" s="111"/>
      <c r="RC310" s="111"/>
      <c r="RD310" s="111"/>
      <c r="RE310" s="111"/>
      <c r="RF310" s="111"/>
      <c r="RG310" s="111"/>
      <c r="RH310" s="111"/>
      <c r="RI310" s="111"/>
      <c r="RJ310" s="111"/>
      <c r="RK310" s="111"/>
      <c r="RL310" s="111"/>
      <c r="RM310" s="111"/>
      <c r="RN310" s="111"/>
      <c r="RO310" s="111"/>
      <c r="RP310" s="111"/>
      <c r="RQ310" s="111"/>
      <c r="RR310" s="111"/>
      <c r="RS310" s="111"/>
      <c r="RT310" s="111"/>
      <c r="RU310" s="111"/>
      <c r="RV310" s="111"/>
      <c r="RW310" s="111"/>
      <c r="RX310" s="111"/>
      <c r="RY310" s="111"/>
      <c r="RZ310" s="111"/>
      <c r="SA310" s="111"/>
      <c r="SB310" s="111"/>
      <c r="SC310" s="111"/>
      <c r="SD310" s="111"/>
      <c r="SE310" s="111"/>
      <c r="SF310" s="111"/>
      <c r="SG310" s="111"/>
      <c r="SH310" s="111"/>
      <c r="SI310" s="111"/>
      <c r="SJ310" s="111"/>
      <c r="SK310" s="111"/>
      <c r="SL310" s="111"/>
      <c r="SM310" s="111"/>
      <c r="SN310" s="111"/>
      <c r="SO310" s="111"/>
      <c r="SP310" s="111"/>
      <c r="SQ310" s="111"/>
      <c r="SR310" s="111"/>
      <c r="SS310" s="111"/>
      <c r="ST310" s="111"/>
      <c r="SU310" s="111"/>
      <c r="SV310" s="111"/>
      <c r="SW310" s="111"/>
      <c r="SX310" s="111"/>
      <c r="SY310" s="111"/>
      <c r="SZ310" s="111"/>
      <c r="TA310" s="111"/>
      <c r="TB310" s="111"/>
      <c r="TC310" s="111"/>
      <c r="TD310" s="111"/>
      <c r="TE310" s="111"/>
      <c r="TF310" s="111"/>
      <c r="TG310" s="111"/>
      <c r="TH310" s="111"/>
      <c r="TI310" s="111"/>
      <c r="TJ310" s="111"/>
      <c r="TK310" s="111"/>
      <c r="TL310" s="111"/>
      <c r="TM310" s="111"/>
      <c r="TN310" s="111"/>
      <c r="TO310" s="111"/>
      <c r="TP310" s="111"/>
      <c r="TQ310" s="111"/>
      <c r="TR310" s="111"/>
      <c r="TS310" s="111"/>
      <c r="TT310" s="111"/>
      <c r="TU310" s="111"/>
      <c r="TV310" s="111"/>
      <c r="TW310" s="111"/>
      <c r="TX310" s="111"/>
      <c r="TY310" s="111"/>
      <c r="TZ310" s="111"/>
      <c r="UA310" s="111"/>
      <c r="UB310" s="111"/>
      <c r="UC310" s="111"/>
      <c r="UD310" s="111"/>
      <c r="UE310" s="111"/>
      <c r="UF310" s="111"/>
      <c r="UG310" s="111"/>
      <c r="UH310" s="111"/>
      <c r="UI310" s="111"/>
      <c r="UJ310" s="111"/>
      <c r="UK310" s="111"/>
      <c r="UL310" s="111"/>
      <c r="UM310" s="111"/>
      <c r="UN310" s="111"/>
      <c r="UO310" s="111"/>
      <c r="UP310" s="111"/>
      <c r="UQ310" s="111"/>
      <c r="UR310" s="111"/>
      <c r="US310" s="111"/>
      <c r="UT310" s="111"/>
      <c r="UU310" s="111"/>
      <c r="UV310" s="111"/>
      <c r="UW310" s="111"/>
      <c r="UX310" s="111"/>
      <c r="UY310" s="111"/>
      <c r="UZ310" s="111"/>
      <c r="VA310" s="111"/>
      <c r="VB310" s="111"/>
      <c r="VC310" s="111"/>
      <c r="VD310" s="111"/>
      <c r="VE310" s="111"/>
      <c r="VF310" s="111"/>
      <c r="VG310" s="111"/>
      <c r="VH310" s="111"/>
      <c r="VI310" s="111"/>
      <c r="VJ310" s="111"/>
      <c r="VK310" s="111"/>
      <c r="VL310" s="111"/>
      <c r="VM310" s="111"/>
      <c r="VN310" s="111"/>
      <c r="VO310" s="111"/>
      <c r="VP310" s="111"/>
      <c r="VQ310" s="111"/>
      <c r="VR310" s="111"/>
      <c r="VS310" s="111"/>
      <c r="VT310" s="111"/>
      <c r="VU310" s="111"/>
      <c r="VV310" s="111"/>
      <c r="VW310" s="111"/>
      <c r="VX310" s="111"/>
      <c r="VY310" s="111"/>
      <c r="VZ310" s="111"/>
      <c r="WA310" s="111"/>
      <c r="WB310" s="111"/>
      <c r="WC310" s="111"/>
      <c r="WD310" s="111"/>
      <c r="WE310" s="111"/>
      <c r="WF310" s="111"/>
      <c r="WG310" s="111"/>
      <c r="WH310" s="111"/>
      <c r="WI310" s="111"/>
      <c r="WJ310" s="111"/>
      <c r="WK310" s="111"/>
      <c r="WL310" s="111"/>
      <c r="WM310" s="111"/>
      <c r="WN310" s="111"/>
      <c r="WO310" s="111"/>
      <c r="WP310" s="111"/>
      <c r="WQ310" s="111"/>
      <c r="WR310" s="111"/>
      <c r="WS310" s="111"/>
      <c r="WT310" s="111"/>
      <c r="WU310" s="111"/>
      <c r="WV310" s="111"/>
      <c r="WW310" s="111"/>
      <c r="WX310" s="111"/>
      <c r="WY310" s="111"/>
      <c r="WZ310" s="111"/>
      <c r="XA310" s="111"/>
      <c r="XB310" s="111"/>
      <c r="XC310" s="111"/>
      <c r="XD310" s="111"/>
      <c r="XE310" s="111"/>
      <c r="XF310" s="111"/>
      <c r="XG310" s="111"/>
      <c r="XH310" s="111"/>
      <c r="XI310" s="111"/>
      <c r="XJ310" s="111"/>
      <c r="XK310" s="111"/>
      <c r="XL310" s="111"/>
      <c r="XM310" s="111"/>
      <c r="XN310" s="111"/>
      <c r="XO310" s="111"/>
      <c r="XP310" s="111"/>
      <c r="XQ310" s="111"/>
      <c r="XR310" s="111"/>
      <c r="XS310" s="111"/>
      <c r="XT310" s="111"/>
      <c r="XU310" s="111"/>
      <c r="XV310" s="111"/>
      <c r="XW310" s="111"/>
      <c r="XX310" s="111"/>
      <c r="XY310" s="111"/>
      <c r="XZ310" s="111"/>
      <c r="YA310" s="111"/>
      <c r="YB310" s="111"/>
      <c r="YC310" s="111"/>
      <c r="YD310" s="111"/>
      <c r="YE310" s="111"/>
      <c r="YF310" s="111"/>
      <c r="YG310" s="111"/>
      <c r="YH310" s="111"/>
      <c r="YI310" s="111"/>
      <c r="YJ310" s="111"/>
      <c r="YK310" s="111"/>
      <c r="YL310" s="111"/>
      <c r="YM310" s="111"/>
      <c r="YN310" s="111"/>
      <c r="YO310" s="111"/>
      <c r="YP310" s="111"/>
      <c r="YQ310" s="111"/>
      <c r="YR310" s="111"/>
      <c r="YS310" s="111"/>
      <c r="YT310" s="111"/>
      <c r="YU310" s="111"/>
      <c r="YV310" s="111"/>
      <c r="YW310" s="111"/>
      <c r="YX310" s="111"/>
      <c r="YY310" s="111"/>
      <c r="YZ310" s="111"/>
      <c r="ZA310" s="111"/>
      <c r="ZB310" s="111"/>
      <c r="ZC310" s="111"/>
      <c r="ZD310" s="111"/>
      <c r="ZE310" s="111"/>
      <c r="ZF310" s="111"/>
      <c r="ZG310" s="111"/>
      <c r="ZH310" s="111"/>
      <c r="ZI310" s="111"/>
      <c r="ZJ310" s="111"/>
      <c r="ZK310" s="111"/>
      <c r="ZL310" s="111"/>
      <c r="ZM310" s="111"/>
      <c r="ZN310" s="111"/>
      <c r="ZO310" s="111"/>
      <c r="ZP310" s="111"/>
      <c r="ZQ310" s="111"/>
      <c r="ZR310" s="111"/>
      <c r="ZS310" s="111"/>
      <c r="ZT310" s="111"/>
      <c r="ZU310" s="111"/>
      <c r="ZV310" s="111"/>
      <c r="ZW310" s="111"/>
      <c r="ZX310" s="111"/>
      <c r="ZY310" s="111"/>
      <c r="ZZ310" s="111"/>
      <c r="AAA310" s="111"/>
      <c r="AAB310" s="111"/>
      <c r="AAC310" s="111"/>
      <c r="AAD310" s="111"/>
      <c r="AAE310" s="111"/>
      <c r="AAF310" s="111"/>
      <c r="AAG310" s="111"/>
      <c r="AAH310" s="111"/>
      <c r="AAI310" s="111"/>
      <c r="AAJ310" s="111"/>
      <c r="AAK310" s="111"/>
      <c r="AAL310" s="111"/>
      <c r="AAM310" s="111"/>
      <c r="AAN310" s="111"/>
      <c r="AAO310" s="111"/>
      <c r="AAP310" s="111"/>
      <c r="AAQ310" s="111"/>
      <c r="AAR310" s="111"/>
      <c r="AAS310" s="111"/>
      <c r="AAT310" s="111"/>
      <c r="AAU310" s="111"/>
      <c r="AAV310" s="111"/>
      <c r="AAW310" s="111"/>
      <c r="AAX310" s="111"/>
      <c r="AAY310" s="111"/>
      <c r="AAZ310" s="111"/>
      <c r="ABA310" s="111"/>
      <c r="ABB310" s="111"/>
      <c r="ABC310" s="111"/>
      <c r="ABD310" s="111"/>
      <c r="ABE310" s="111"/>
      <c r="ABF310" s="111"/>
      <c r="ABG310" s="111"/>
      <c r="ABH310" s="111"/>
      <c r="ABI310" s="111"/>
      <c r="ABJ310" s="111"/>
      <c r="ABK310" s="111"/>
      <c r="ABL310" s="111"/>
      <c r="ABM310" s="111"/>
      <c r="ABN310" s="111"/>
      <c r="ABO310" s="111"/>
      <c r="ABP310" s="111"/>
      <c r="ABQ310" s="111"/>
      <c r="ABR310" s="111"/>
      <c r="ABS310" s="111"/>
      <c r="ABT310" s="111"/>
      <c r="ABU310" s="111"/>
      <c r="ABV310" s="111"/>
      <c r="ABW310" s="111"/>
      <c r="ABX310" s="111"/>
      <c r="ABY310" s="111"/>
      <c r="ABZ310" s="111"/>
      <c r="ACA310" s="111"/>
      <c r="ACB310" s="111"/>
      <c r="ACC310" s="111"/>
      <c r="ACD310" s="111"/>
      <c r="ACE310" s="111"/>
      <c r="ACF310" s="111"/>
      <c r="ACG310" s="111"/>
      <c r="ACH310" s="111"/>
      <c r="ACI310" s="111"/>
      <c r="ACJ310" s="111"/>
      <c r="ACK310" s="111"/>
      <c r="ACL310" s="111"/>
      <c r="ACM310" s="111"/>
      <c r="ACN310" s="111"/>
      <c r="ACO310" s="111"/>
      <c r="ACP310" s="111"/>
      <c r="ACQ310" s="111"/>
      <c r="ACR310" s="111"/>
      <c r="ACS310" s="111"/>
      <c r="ACT310" s="111"/>
      <c r="ACU310" s="111"/>
      <c r="ACV310" s="111"/>
      <c r="ACW310" s="111"/>
      <c r="ACX310" s="111"/>
      <c r="ACY310" s="111"/>
      <c r="ACZ310" s="111"/>
      <c r="ADA310" s="111"/>
      <c r="ADB310" s="111"/>
      <c r="ADC310" s="111"/>
      <c r="ADD310" s="111"/>
      <c r="ADE310" s="111"/>
      <c r="ADF310" s="111"/>
      <c r="ADG310" s="111"/>
      <c r="ADH310" s="111"/>
      <c r="ADI310" s="111"/>
      <c r="ADJ310" s="111"/>
      <c r="ADK310" s="111"/>
      <c r="ADL310" s="111"/>
      <c r="ADM310" s="111"/>
      <c r="ADN310" s="111"/>
      <c r="ADO310" s="111"/>
      <c r="ADP310" s="111"/>
      <c r="ADQ310" s="111"/>
      <c r="ADR310" s="111"/>
      <c r="ADS310" s="111"/>
      <c r="ADT310" s="111"/>
      <c r="ADU310" s="111"/>
      <c r="ADV310" s="111"/>
      <c r="ADW310" s="111"/>
      <c r="ADX310" s="111"/>
      <c r="ADY310" s="111"/>
      <c r="ADZ310" s="111"/>
      <c r="AEA310" s="111"/>
      <c r="AEB310" s="111"/>
      <c r="AEC310" s="111"/>
      <c r="AED310" s="111"/>
      <c r="AEE310" s="111"/>
      <c r="AEF310" s="111"/>
      <c r="AEG310" s="111"/>
      <c r="AEH310" s="111"/>
      <c r="AEI310" s="111"/>
      <c r="AEJ310" s="111"/>
      <c r="AEK310" s="111"/>
      <c r="AEL310" s="111"/>
      <c r="AEM310" s="111"/>
      <c r="AEN310" s="111"/>
      <c r="AEO310" s="111"/>
      <c r="AEP310" s="111"/>
      <c r="AEQ310" s="111"/>
      <c r="AER310" s="111"/>
      <c r="AES310" s="111"/>
      <c r="AET310" s="111"/>
      <c r="AEU310" s="111"/>
      <c r="AEV310" s="111"/>
      <c r="AEW310" s="111"/>
      <c r="AEX310" s="111"/>
      <c r="AEY310" s="111"/>
      <c r="AEZ310" s="111"/>
      <c r="AFA310" s="111"/>
      <c r="AFB310" s="111"/>
      <c r="AFC310" s="111"/>
      <c r="AFD310" s="111"/>
      <c r="AFE310" s="111"/>
      <c r="AFF310" s="111"/>
      <c r="AFG310" s="111"/>
      <c r="AFH310" s="111"/>
      <c r="AFI310" s="111"/>
      <c r="AFJ310" s="111"/>
      <c r="AFK310" s="111"/>
      <c r="AFL310" s="111"/>
      <c r="AFM310" s="111"/>
      <c r="AFN310" s="111"/>
      <c r="AFO310" s="111"/>
      <c r="AFP310" s="111"/>
      <c r="AFQ310" s="111"/>
      <c r="AFR310" s="111"/>
      <c r="AFS310" s="111"/>
      <c r="AFT310" s="111"/>
      <c r="AFU310" s="111"/>
      <c r="AFV310" s="111"/>
      <c r="AFW310" s="111"/>
      <c r="AFX310" s="111"/>
      <c r="AFY310" s="111"/>
      <c r="AFZ310" s="111"/>
      <c r="AGA310" s="111"/>
      <c r="AGB310" s="111"/>
      <c r="AGC310" s="111"/>
      <c r="AGD310" s="111"/>
      <c r="AGE310" s="111"/>
      <c r="AGF310" s="111"/>
      <c r="AGG310" s="111"/>
      <c r="AGH310" s="111"/>
      <c r="AGI310" s="111"/>
      <c r="AGJ310" s="111"/>
      <c r="AGK310" s="111"/>
      <c r="AGL310" s="111"/>
      <c r="AGM310" s="111"/>
      <c r="AGN310" s="111"/>
      <c r="AGO310" s="111"/>
      <c r="AGP310" s="111"/>
      <c r="AGQ310" s="111"/>
      <c r="AGR310" s="111"/>
      <c r="AGS310" s="111"/>
      <c r="AGT310" s="111"/>
      <c r="AGU310" s="111"/>
      <c r="AGV310" s="111"/>
      <c r="AGW310" s="111"/>
      <c r="AGX310" s="111"/>
      <c r="AGY310" s="111"/>
      <c r="AGZ310" s="111"/>
      <c r="AHA310" s="111"/>
      <c r="AHB310" s="111"/>
      <c r="AHC310" s="111"/>
      <c r="AHD310" s="111"/>
      <c r="AHE310" s="111"/>
      <c r="AHF310" s="111"/>
      <c r="AHG310" s="111"/>
      <c r="AHH310" s="111"/>
      <c r="AHI310" s="111"/>
      <c r="AHJ310" s="111"/>
      <c r="AHK310" s="111"/>
      <c r="AHL310" s="111"/>
      <c r="AHM310" s="111"/>
      <c r="AHN310" s="111"/>
      <c r="AHO310" s="111"/>
      <c r="AHP310" s="111"/>
      <c r="AHQ310" s="111"/>
      <c r="AHR310" s="111"/>
      <c r="AHS310" s="111"/>
      <c r="AHT310" s="111"/>
      <c r="AHU310" s="111"/>
      <c r="AHV310" s="111"/>
      <c r="AHW310" s="111"/>
      <c r="AHX310" s="111"/>
      <c r="AHY310" s="111"/>
      <c r="AHZ310" s="111"/>
      <c r="AIA310" s="111"/>
      <c r="AIB310" s="111"/>
      <c r="AIC310" s="111"/>
      <c r="AID310" s="111"/>
      <c r="AIE310" s="111"/>
      <c r="AIF310" s="111"/>
      <c r="AIG310" s="111"/>
      <c r="AIH310" s="111"/>
      <c r="AII310" s="111"/>
      <c r="AIJ310" s="111"/>
      <c r="AIK310" s="111"/>
      <c r="AIL310" s="111"/>
      <c r="AIM310" s="111"/>
      <c r="AIN310" s="111"/>
      <c r="AIO310" s="111"/>
      <c r="AIP310" s="111"/>
      <c r="AIQ310" s="111"/>
      <c r="AIR310" s="111"/>
      <c r="AIS310" s="111"/>
      <c r="AIT310" s="111"/>
      <c r="AIU310" s="111"/>
      <c r="AIV310" s="111"/>
      <c r="AIW310" s="111"/>
      <c r="AIX310" s="111"/>
      <c r="AIY310" s="111"/>
      <c r="AIZ310" s="111"/>
      <c r="AJA310" s="111"/>
      <c r="AJB310" s="111"/>
      <c r="AJC310" s="111"/>
      <c r="AJD310" s="111"/>
      <c r="AJE310" s="111"/>
      <c r="AJF310" s="111"/>
      <c r="AJG310" s="111"/>
      <c r="AJH310" s="111"/>
      <c r="AJI310" s="111"/>
      <c r="AJJ310" s="111"/>
      <c r="AJK310" s="111"/>
      <c r="AJL310" s="111"/>
      <c r="AJM310" s="111"/>
      <c r="AJN310" s="111"/>
      <c r="AJO310" s="111"/>
      <c r="AJP310" s="111"/>
      <c r="AJQ310" s="111"/>
      <c r="AJR310" s="111"/>
      <c r="AJS310" s="111"/>
      <c r="AJT310" s="111"/>
      <c r="AJU310" s="111"/>
      <c r="AJV310" s="111"/>
      <c r="AJW310" s="111"/>
      <c r="AJX310" s="111"/>
      <c r="AJY310" s="111"/>
      <c r="AJZ310" s="111"/>
      <c r="AKA310" s="111"/>
      <c r="AKB310" s="111"/>
      <c r="AKC310" s="111"/>
      <c r="AKD310" s="111"/>
      <c r="AKE310" s="111"/>
      <c r="AKF310" s="111"/>
      <c r="AKG310" s="111"/>
      <c r="AKH310" s="111"/>
      <c r="AKI310" s="111"/>
      <c r="AKJ310" s="111"/>
      <c r="AKK310" s="111"/>
      <c r="AKL310" s="111"/>
      <c r="AKM310" s="111"/>
      <c r="AKN310" s="111"/>
      <c r="AKO310" s="111"/>
      <c r="AKP310" s="111"/>
      <c r="AKQ310" s="111"/>
      <c r="AKR310" s="111"/>
      <c r="AKS310" s="111"/>
      <c r="AKT310" s="111"/>
      <c r="AKU310" s="111"/>
      <c r="AKV310" s="111"/>
      <c r="AKW310" s="111"/>
      <c r="AKX310" s="111"/>
      <c r="AKY310" s="111"/>
      <c r="AKZ310" s="111"/>
      <c r="ALA310" s="111"/>
      <c r="ALB310" s="111"/>
      <c r="ALC310" s="111"/>
      <c r="ALD310" s="111"/>
      <c r="ALE310" s="111"/>
      <c r="ALF310" s="111"/>
      <c r="ALG310" s="111"/>
      <c r="ALH310" s="111"/>
      <c r="ALI310" s="111"/>
      <c r="ALJ310" s="111"/>
      <c r="ALK310" s="111"/>
      <c r="ALL310" s="111"/>
      <c r="ALM310" s="111"/>
      <c r="ALN310" s="111"/>
      <c r="ALO310" s="111"/>
      <c r="ALP310" s="111"/>
      <c r="ALQ310" s="111"/>
      <c r="ALR310" s="111"/>
      <c r="ALS310" s="111"/>
      <c r="ALT310" s="111"/>
      <c r="ALU310" s="111"/>
      <c r="ALV310" s="111"/>
      <c r="ALW310" s="111"/>
      <c r="ALX310" s="111"/>
      <c r="ALY310" s="111"/>
      <c r="ALZ310" s="111"/>
      <c r="AMA310" s="111"/>
      <c r="AMB310" s="111"/>
      <c r="AMC310" s="111"/>
      <c r="AMD310" s="111"/>
      <c r="AME310" s="111"/>
      <c r="AMF310" s="111"/>
      <c r="AMG310" s="111"/>
      <c r="AMH310" s="111"/>
      <c r="AMI310" s="111"/>
      <c r="AMJ310" s="111"/>
    </row>
    <row r="311" spans="1:1024 1026:1026" x14ac:dyDescent="0.25">
      <c r="A311" s="448" t="s">
        <v>24464</v>
      </c>
      <c r="B311" s="257">
        <v>311</v>
      </c>
      <c r="C311" s="258" t="s">
        <v>1046</v>
      </c>
      <c r="D311" s="308" t="s">
        <v>1047</v>
      </c>
      <c r="E311" s="286"/>
      <c r="F311" s="291"/>
      <c r="G311" s="280"/>
      <c r="H311" s="280"/>
      <c r="I311" s="492" t="s">
        <v>750</v>
      </c>
      <c r="J311" s="292"/>
      <c r="K311" s="293"/>
      <c r="L311" s="293"/>
      <c r="M311" s="293"/>
      <c r="N311" s="293"/>
      <c r="O311" s="293"/>
      <c r="P311" s="293"/>
      <c r="Q311" s="293"/>
      <c r="R311" s="293">
        <v>2</v>
      </c>
      <c r="S311" s="293"/>
      <c r="T311" s="293" t="s">
        <v>748</v>
      </c>
      <c r="U311" s="293"/>
      <c r="V311" s="293"/>
      <c r="W311" s="283">
        <f t="shared" si="133"/>
        <v>100</v>
      </c>
      <c r="X311" s="283">
        <f t="shared" si="125"/>
        <v>100</v>
      </c>
      <c r="Y311" s="283">
        <f t="shared" si="132"/>
        <v>100</v>
      </c>
      <c r="Z311" s="283">
        <f t="shared" si="134"/>
        <v>100</v>
      </c>
      <c r="AA311" s="283">
        <f t="shared" si="135"/>
        <v>100</v>
      </c>
      <c r="AB311" s="287">
        <f t="shared" si="136"/>
        <v>1</v>
      </c>
      <c r="AC311" s="287">
        <f t="shared" si="137"/>
        <v>100</v>
      </c>
      <c r="AD311" s="287">
        <f t="shared" si="138"/>
        <v>0.3</v>
      </c>
      <c r="AE311" s="284">
        <f t="shared" si="144"/>
        <v>100</v>
      </c>
      <c r="AF311" s="284">
        <f t="shared" si="143"/>
        <v>100</v>
      </c>
      <c r="AG311" s="268">
        <f t="shared" si="139"/>
        <v>100</v>
      </c>
      <c r="AH311" s="268">
        <f t="shared" si="140"/>
        <v>100</v>
      </c>
      <c r="AI311" s="268">
        <f t="shared" si="141"/>
        <v>100</v>
      </c>
      <c r="AJ311" s="268">
        <f t="shared" si="142"/>
        <v>100</v>
      </c>
      <c r="AK311" s="501" t="s">
        <v>750</v>
      </c>
      <c r="AL311" s="286"/>
      <c r="AM311" s="357"/>
      <c r="AN311" s="511"/>
      <c r="AO311" s="357"/>
      <c r="AP311" s="357"/>
      <c r="AQ311" s="286"/>
      <c r="AR311" s="382" t="s">
        <v>24465</v>
      </c>
      <c r="AS311" s="382"/>
      <c r="AT311" s="286"/>
      <c r="AU311" s="286"/>
      <c r="AV311" s="559"/>
      <c r="AW311" s="559"/>
      <c r="AX311" s="559"/>
      <c r="AY311" s="559"/>
      <c r="AZ311" s="559"/>
      <c r="BA311" s="559"/>
      <c r="BB311" s="559"/>
      <c r="BC311" s="559"/>
      <c r="BD311" s="559"/>
      <c r="BE311" s="559"/>
      <c r="BF311" s="559"/>
      <c r="BG311" s="559"/>
      <c r="BH311" s="559"/>
      <c r="BI311" s="559"/>
      <c r="BJ311" s="559"/>
      <c r="BK311" s="559"/>
      <c r="BL311" s="559"/>
      <c r="BM311" s="559"/>
      <c r="BN311" s="559"/>
      <c r="BO311" s="559"/>
      <c r="BP311" s="559"/>
      <c r="BQ311" s="559"/>
      <c r="BR311" s="559"/>
      <c r="BS311" s="559"/>
      <c r="BT311" s="559"/>
      <c r="BU311" s="559"/>
      <c r="BV311" s="559"/>
      <c r="BW311" s="559"/>
      <c r="BX311" s="559"/>
      <c r="BY311" s="559"/>
      <c r="BZ311" s="559"/>
      <c r="CA311" s="559"/>
      <c r="CB311" s="559"/>
      <c r="CC311" s="559"/>
      <c r="CD311" s="559"/>
      <c r="CE311" s="559"/>
      <c r="CF311" s="559"/>
      <c r="CG311" s="559"/>
      <c r="CH311" s="559"/>
      <c r="CI311" s="559"/>
      <c r="CJ311" s="559"/>
      <c r="CK311" s="559"/>
      <c r="CL311" s="559"/>
      <c r="CM311" s="559"/>
      <c r="CN311" s="559"/>
      <c r="CO311" s="559"/>
      <c r="CP311" s="559"/>
      <c r="CQ311" s="559"/>
      <c r="CR311" s="559"/>
      <c r="CS311" s="559"/>
      <c r="CT311" s="559"/>
      <c r="CU311" s="559"/>
      <c r="CV311" s="559"/>
      <c r="CW311" s="559"/>
      <c r="CX311" s="559"/>
      <c r="CY311" s="559"/>
      <c r="CZ311" s="559"/>
      <c r="DA311" s="559"/>
      <c r="DB311" s="559"/>
      <c r="DC311" s="559"/>
      <c r="DD311" s="559"/>
      <c r="DE311" s="559"/>
      <c r="DF311" s="559"/>
      <c r="DG311" s="559"/>
      <c r="DH311" s="559"/>
      <c r="DI311" s="559"/>
      <c r="DJ311" s="559"/>
      <c r="DK311" s="559"/>
      <c r="DL311" s="559"/>
      <c r="DM311" s="559"/>
      <c r="DN311" s="559"/>
      <c r="DO311" s="559"/>
      <c r="DP311" s="559"/>
      <c r="DQ311" s="559"/>
      <c r="DR311" s="559"/>
      <c r="DS311" s="559"/>
      <c r="DT311" s="559"/>
      <c r="DU311" s="559"/>
      <c r="DV311" s="559"/>
      <c r="DW311" s="559"/>
      <c r="DX311" s="559"/>
      <c r="DY311" s="559"/>
      <c r="DZ311" s="559"/>
      <c r="EA311" s="559"/>
      <c r="EB311" s="559"/>
      <c r="EC311" s="559"/>
      <c r="ED311" s="559"/>
      <c r="EE311" s="559"/>
      <c r="EF311" s="559"/>
      <c r="EG311" s="559"/>
      <c r="EH311" s="559"/>
      <c r="EI311" s="559"/>
      <c r="EJ311" s="559"/>
      <c r="EK311" s="559"/>
      <c r="EL311" s="559"/>
      <c r="EM311" s="559"/>
      <c r="EN311" s="559"/>
      <c r="EO311" s="559"/>
      <c r="EP311" s="559"/>
      <c r="EQ311" s="559"/>
      <c r="ER311" s="559"/>
      <c r="ES311" s="559"/>
      <c r="ET311" s="559"/>
      <c r="EU311" s="559"/>
      <c r="EV311" s="559"/>
      <c r="EW311" s="559"/>
      <c r="EX311" s="559"/>
      <c r="EY311" s="559"/>
      <c r="EZ311" s="559"/>
      <c r="FA311" s="559"/>
      <c r="FB311" s="559"/>
      <c r="FC311" s="559"/>
      <c r="FD311" s="559"/>
      <c r="FE311" s="559"/>
      <c r="FF311" s="559"/>
      <c r="FG311" s="559"/>
      <c r="FH311" s="559"/>
      <c r="FI311" s="559"/>
      <c r="FJ311" s="559"/>
      <c r="FK311" s="559"/>
      <c r="FL311" s="559"/>
      <c r="FM311" s="559"/>
      <c r="FN311" s="559"/>
      <c r="FO311" s="559"/>
      <c r="FP311" s="559"/>
      <c r="FQ311" s="559"/>
      <c r="FR311" s="559"/>
      <c r="FS311" s="559"/>
      <c r="FT311" s="559"/>
      <c r="FU311" s="559"/>
      <c r="FV311" s="559"/>
      <c r="FW311" s="559"/>
      <c r="FX311" s="559"/>
      <c r="FY311" s="559"/>
      <c r="FZ311" s="559"/>
      <c r="GA311" s="559"/>
      <c r="GB311" s="559"/>
      <c r="GC311" s="559"/>
      <c r="GD311" s="559"/>
      <c r="GE311" s="559"/>
      <c r="GF311" s="559"/>
      <c r="GG311" s="559"/>
      <c r="GH311" s="559"/>
      <c r="GI311" s="559"/>
      <c r="GJ311" s="559"/>
      <c r="GK311" s="559"/>
      <c r="GL311" s="559"/>
      <c r="GM311" s="559"/>
      <c r="GN311" s="559"/>
      <c r="GO311" s="559"/>
      <c r="GP311" s="559"/>
      <c r="GQ311" s="559"/>
      <c r="GR311" s="559"/>
      <c r="GS311" s="559"/>
      <c r="GT311" s="559"/>
      <c r="GU311" s="559"/>
      <c r="GV311" s="559"/>
      <c r="GW311" s="559"/>
      <c r="GX311" s="559"/>
      <c r="GY311" s="559"/>
      <c r="GZ311" s="559"/>
      <c r="HA311" s="559"/>
      <c r="HB311" s="559"/>
      <c r="HC311" s="559"/>
      <c r="HD311" s="559"/>
      <c r="HE311" s="559"/>
      <c r="HF311" s="559"/>
      <c r="HG311" s="559"/>
      <c r="HH311" s="559"/>
      <c r="HI311" s="559"/>
      <c r="HJ311" s="559"/>
      <c r="HK311" s="559"/>
      <c r="HL311" s="559"/>
      <c r="HM311" s="559"/>
      <c r="HN311" s="559"/>
      <c r="HO311" s="559"/>
      <c r="HP311" s="559"/>
      <c r="HQ311" s="559"/>
      <c r="HR311" s="559"/>
      <c r="HS311" s="559"/>
      <c r="HT311" s="559"/>
      <c r="HU311" s="559"/>
      <c r="HV311" s="559"/>
      <c r="HW311" s="559"/>
      <c r="HX311" s="559"/>
      <c r="HY311" s="559"/>
      <c r="HZ311" s="559"/>
      <c r="IA311" s="559"/>
      <c r="IB311" s="559"/>
      <c r="IC311" s="559"/>
      <c r="ID311" s="559"/>
      <c r="IE311" s="559"/>
      <c r="IF311" s="559"/>
      <c r="IG311" s="559"/>
      <c r="IH311" s="559"/>
      <c r="II311" s="559"/>
      <c r="IJ311" s="559"/>
      <c r="IK311" s="559"/>
      <c r="IL311" s="559"/>
      <c r="IM311" s="559"/>
      <c r="IN311" s="559"/>
      <c r="IO311" s="559"/>
      <c r="IP311" s="559"/>
      <c r="IQ311" s="559"/>
      <c r="IR311" s="559"/>
      <c r="IS311" s="559"/>
      <c r="IT311" s="559"/>
      <c r="IU311" s="559"/>
      <c r="IV311" s="559"/>
      <c r="IW311" s="559"/>
      <c r="IX311" s="559"/>
      <c r="IY311" s="559"/>
      <c r="IZ311" s="559"/>
      <c r="JA311" s="559"/>
      <c r="JB311" s="559"/>
      <c r="JC311" s="559"/>
      <c r="JD311" s="559"/>
      <c r="JE311" s="559"/>
      <c r="JF311" s="559"/>
      <c r="JG311" s="559"/>
      <c r="JH311" s="559"/>
      <c r="JI311" s="559"/>
      <c r="JJ311" s="559"/>
      <c r="JK311" s="559"/>
      <c r="JL311" s="559"/>
      <c r="JM311" s="559"/>
      <c r="JN311" s="559"/>
      <c r="JO311" s="559"/>
      <c r="JP311" s="559"/>
      <c r="JQ311" s="559"/>
      <c r="JR311" s="559"/>
      <c r="JS311" s="559"/>
      <c r="JT311" s="559"/>
      <c r="JU311" s="559"/>
      <c r="JV311" s="559"/>
      <c r="JW311" s="559"/>
      <c r="JX311" s="559"/>
      <c r="JY311" s="559"/>
      <c r="JZ311" s="559"/>
      <c r="KA311" s="559"/>
      <c r="KB311" s="559"/>
      <c r="KC311" s="559"/>
      <c r="KD311" s="559"/>
      <c r="KE311" s="559"/>
      <c r="KF311" s="559"/>
      <c r="KG311" s="559"/>
      <c r="KH311" s="559"/>
      <c r="KI311" s="559"/>
      <c r="KJ311" s="559"/>
      <c r="KK311" s="559"/>
      <c r="KL311" s="559"/>
      <c r="KM311" s="559"/>
      <c r="KN311" s="559"/>
      <c r="KO311" s="559"/>
      <c r="KP311" s="559"/>
      <c r="KQ311" s="559"/>
      <c r="KR311" s="559"/>
      <c r="KS311" s="559"/>
      <c r="KT311" s="559"/>
      <c r="KU311" s="559"/>
      <c r="KV311" s="559"/>
      <c r="KW311" s="559"/>
      <c r="KX311" s="559"/>
      <c r="KY311" s="559"/>
      <c r="KZ311" s="559"/>
      <c r="LA311" s="559"/>
      <c r="LB311" s="559"/>
      <c r="LC311" s="559"/>
      <c r="LD311" s="559"/>
      <c r="LE311" s="559"/>
      <c r="LF311" s="559"/>
      <c r="LG311" s="559"/>
      <c r="LH311" s="559"/>
      <c r="LI311" s="559"/>
      <c r="LJ311" s="559"/>
      <c r="LK311" s="559"/>
      <c r="LL311" s="559"/>
      <c r="LM311" s="559"/>
      <c r="LN311" s="559"/>
      <c r="LO311" s="559"/>
      <c r="LP311" s="559"/>
      <c r="LQ311" s="559"/>
      <c r="LR311" s="559"/>
      <c r="LS311" s="559"/>
      <c r="LT311" s="559"/>
      <c r="LU311" s="559"/>
      <c r="LV311" s="559"/>
      <c r="LW311" s="559"/>
      <c r="LX311" s="559"/>
      <c r="LY311" s="559"/>
      <c r="LZ311" s="559"/>
      <c r="MA311" s="559"/>
      <c r="MB311" s="559"/>
      <c r="MC311" s="559"/>
      <c r="MD311" s="559"/>
      <c r="ME311" s="559"/>
      <c r="MF311" s="559"/>
      <c r="MG311" s="559"/>
      <c r="MH311" s="559"/>
      <c r="MI311" s="559"/>
      <c r="MJ311" s="559"/>
      <c r="MK311" s="559"/>
      <c r="ML311" s="559"/>
      <c r="MM311" s="559"/>
      <c r="MN311" s="559"/>
      <c r="MO311" s="559"/>
      <c r="MP311" s="559"/>
      <c r="MQ311" s="559"/>
      <c r="MR311" s="559"/>
      <c r="MS311" s="559"/>
      <c r="MT311" s="559"/>
      <c r="MU311" s="559"/>
      <c r="MV311" s="559"/>
      <c r="MW311" s="559"/>
      <c r="MX311" s="559"/>
      <c r="MY311" s="559"/>
      <c r="MZ311" s="559"/>
      <c r="NA311" s="559"/>
      <c r="NB311" s="559"/>
      <c r="NC311" s="559"/>
      <c r="ND311" s="559"/>
      <c r="NE311" s="559"/>
      <c r="NF311" s="559"/>
      <c r="NG311" s="559"/>
      <c r="NH311" s="559"/>
      <c r="NI311" s="559"/>
      <c r="NJ311" s="559"/>
      <c r="NK311" s="559"/>
      <c r="NL311" s="559"/>
      <c r="NM311" s="559"/>
      <c r="NN311" s="559"/>
      <c r="NO311" s="559"/>
      <c r="NP311" s="559"/>
      <c r="NQ311" s="559"/>
      <c r="NR311" s="559"/>
      <c r="NS311" s="559"/>
      <c r="NT311" s="559"/>
      <c r="NU311" s="559"/>
      <c r="NV311" s="559"/>
      <c r="NW311" s="559"/>
      <c r="NX311" s="559"/>
      <c r="NY311" s="559"/>
      <c r="NZ311" s="559"/>
      <c r="OA311" s="559"/>
      <c r="OB311" s="559"/>
      <c r="OC311" s="559"/>
      <c r="OD311" s="559"/>
      <c r="OE311" s="559"/>
      <c r="OF311" s="559"/>
      <c r="OG311" s="559"/>
      <c r="OH311" s="559"/>
      <c r="OI311" s="559"/>
      <c r="OJ311" s="559"/>
      <c r="OK311" s="559"/>
      <c r="OL311" s="559"/>
      <c r="OM311" s="559"/>
      <c r="ON311" s="559"/>
      <c r="OO311" s="559"/>
      <c r="OP311" s="559"/>
      <c r="OQ311" s="559"/>
      <c r="OR311" s="559"/>
      <c r="OS311" s="559"/>
      <c r="OT311" s="559"/>
      <c r="OU311" s="559"/>
      <c r="OV311" s="559"/>
      <c r="OW311" s="559"/>
      <c r="OX311" s="559"/>
      <c r="OY311" s="559"/>
      <c r="OZ311" s="559"/>
      <c r="PA311" s="559"/>
      <c r="PB311" s="559"/>
      <c r="PC311" s="559"/>
      <c r="PD311" s="559"/>
      <c r="PE311" s="559"/>
      <c r="PF311" s="559"/>
      <c r="PG311" s="559"/>
      <c r="PH311" s="559"/>
      <c r="PI311" s="559"/>
      <c r="PJ311" s="559"/>
      <c r="PK311" s="559"/>
      <c r="PL311" s="559"/>
      <c r="PM311" s="559"/>
      <c r="PN311" s="559"/>
      <c r="PO311" s="559"/>
      <c r="PP311" s="559"/>
      <c r="PQ311" s="559"/>
      <c r="PR311" s="559"/>
      <c r="PS311" s="559"/>
      <c r="PT311" s="559"/>
      <c r="PU311" s="559"/>
      <c r="PV311" s="559"/>
      <c r="PW311" s="559"/>
      <c r="PX311" s="559"/>
      <c r="PY311" s="559"/>
      <c r="PZ311" s="559"/>
      <c r="QA311" s="559"/>
      <c r="QB311" s="559"/>
      <c r="QC311" s="559"/>
      <c r="QD311" s="559"/>
      <c r="QE311" s="559"/>
      <c r="QF311" s="559"/>
      <c r="QG311" s="559"/>
      <c r="QH311" s="559"/>
      <c r="QI311" s="559"/>
      <c r="QJ311" s="559"/>
      <c r="QK311" s="559"/>
      <c r="QL311" s="559"/>
      <c r="QM311" s="559"/>
      <c r="QN311" s="559"/>
      <c r="QO311" s="559"/>
      <c r="QP311" s="559"/>
      <c r="QQ311" s="559"/>
      <c r="QR311" s="559"/>
      <c r="QS311" s="559"/>
      <c r="QT311" s="559"/>
      <c r="QU311" s="559"/>
      <c r="QV311" s="559"/>
      <c r="QW311" s="559"/>
      <c r="QX311" s="559"/>
      <c r="QY311" s="559"/>
      <c r="QZ311" s="559"/>
      <c r="RA311" s="559"/>
      <c r="RB311" s="559"/>
      <c r="RC311" s="559"/>
      <c r="RD311" s="559"/>
      <c r="RE311" s="559"/>
      <c r="RF311" s="559"/>
      <c r="RG311" s="559"/>
      <c r="RH311" s="559"/>
      <c r="RI311" s="559"/>
      <c r="RJ311" s="559"/>
      <c r="RK311" s="559"/>
      <c r="RL311" s="559"/>
      <c r="RM311" s="559"/>
      <c r="RN311" s="559"/>
      <c r="RO311" s="559"/>
      <c r="RP311" s="559"/>
      <c r="RQ311" s="559"/>
      <c r="RR311" s="559"/>
      <c r="RS311" s="559"/>
      <c r="RT311" s="559"/>
      <c r="RU311" s="559"/>
      <c r="RV311" s="559"/>
      <c r="RW311" s="559"/>
      <c r="RX311" s="559"/>
      <c r="RY311" s="559"/>
      <c r="RZ311" s="559"/>
      <c r="SA311" s="559"/>
      <c r="SB311" s="559"/>
      <c r="SC311" s="559"/>
      <c r="SD311" s="559"/>
      <c r="SE311" s="559"/>
      <c r="SF311" s="559"/>
      <c r="SG311" s="559"/>
      <c r="SH311" s="559"/>
      <c r="SI311" s="559"/>
      <c r="SJ311" s="559"/>
      <c r="SK311" s="559"/>
      <c r="SL311" s="559"/>
      <c r="SM311" s="559"/>
      <c r="SN311" s="559"/>
      <c r="SO311" s="559"/>
      <c r="SP311" s="559"/>
      <c r="SQ311" s="559"/>
      <c r="SR311" s="559"/>
      <c r="SS311" s="559"/>
      <c r="ST311" s="559"/>
      <c r="SU311" s="559"/>
      <c r="SV311" s="559"/>
      <c r="SW311" s="559"/>
      <c r="SX311" s="559"/>
      <c r="SY311" s="559"/>
      <c r="SZ311" s="559"/>
      <c r="TA311" s="559"/>
      <c r="TB311" s="559"/>
      <c r="TC311" s="559"/>
      <c r="TD311" s="559"/>
      <c r="TE311" s="559"/>
      <c r="TF311" s="559"/>
      <c r="TG311" s="559"/>
      <c r="TH311" s="559"/>
      <c r="TI311" s="559"/>
      <c r="TJ311" s="559"/>
      <c r="TK311" s="559"/>
      <c r="TL311" s="559"/>
      <c r="TM311" s="559"/>
      <c r="TN311" s="559"/>
      <c r="TO311" s="559"/>
      <c r="TP311" s="559"/>
      <c r="TQ311" s="559"/>
      <c r="TR311" s="559"/>
      <c r="TS311" s="559"/>
      <c r="TT311" s="559"/>
      <c r="TU311" s="559"/>
      <c r="TV311" s="559"/>
      <c r="TW311" s="559"/>
      <c r="TX311" s="559"/>
      <c r="TY311" s="559"/>
      <c r="TZ311" s="559"/>
      <c r="UA311" s="559"/>
      <c r="UB311" s="559"/>
      <c r="UC311" s="559"/>
      <c r="UD311" s="559"/>
      <c r="UE311" s="559"/>
      <c r="UF311" s="559"/>
      <c r="UG311" s="559"/>
      <c r="UH311" s="559"/>
      <c r="UI311" s="559"/>
      <c r="UJ311" s="559"/>
      <c r="UK311" s="559"/>
      <c r="UL311" s="559"/>
      <c r="UM311" s="559"/>
      <c r="UN311" s="559"/>
      <c r="UO311" s="559"/>
      <c r="UP311" s="559"/>
      <c r="UQ311" s="559"/>
      <c r="UR311" s="559"/>
      <c r="US311" s="559"/>
      <c r="UT311" s="559"/>
      <c r="UU311" s="559"/>
      <c r="UV311" s="559"/>
      <c r="UW311" s="559"/>
      <c r="UX311" s="559"/>
      <c r="UY311" s="559"/>
      <c r="UZ311" s="559"/>
      <c r="VA311" s="559"/>
      <c r="VB311" s="559"/>
      <c r="VC311" s="559"/>
      <c r="VD311" s="559"/>
      <c r="VE311" s="559"/>
      <c r="VF311" s="559"/>
      <c r="VG311" s="559"/>
      <c r="VH311" s="559"/>
      <c r="VI311" s="559"/>
      <c r="VJ311" s="559"/>
      <c r="VK311" s="559"/>
      <c r="VL311" s="559"/>
      <c r="VM311" s="559"/>
      <c r="VN311" s="559"/>
      <c r="VO311" s="559"/>
      <c r="VP311" s="559"/>
      <c r="VQ311" s="559"/>
      <c r="VR311" s="559"/>
      <c r="VS311" s="559"/>
      <c r="VT311" s="559"/>
      <c r="VU311" s="559"/>
      <c r="VV311" s="559"/>
      <c r="VW311" s="559"/>
      <c r="VX311" s="559"/>
      <c r="VY311" s="559"/>
      <c r="VZ311" s="559"/>
      <c r="WA311" s="559"/>
      <c r="WB311" s="559"/>
      <c r="WC311" s="559"/>
      <c r="WD311" s="559"/>
      <c r="WE311" s="559"/>
      <c r="WF311" s="559"/>
      <c r="WG311" s="559"/>
      <c r="WH311" s="559"/>
      <c r="WI311" s="559"/>
      <c r="WJ311" s="559"/>
      <c r="WK311" s="559"/>
      <c r="WL311" s="559"/>
      <c r="WM311" s="559"/>
      <c r="WN311" s="559"/>
      <c r="WO311" s="559"/>
      <c r="WP311" s="559"/>
      <c r="WQ311" s="559"/>
      <c r="WR311" s="559"/>
      <c r="WS311" s="559"/>
      <c r="WT311" s="559"/>
      <c r="WU311" s="559"/>
      <c r="WV311" s="559"/>
      <c r="WW311" s="559"/>
      <c r="WX311" s="559"/>
      <c r="WY311" s="559"/>
      <c r="WZ311" s="559"/>
      <c r="XA311" s="559"/>
      <c r="XB311" s="559"/>
      <c r="XC311" s="559"/>
      <c r="XD311" s="559"/>
      <c r="XE311" s="559"/>
      <c r="XF311" s="559"/>
      <c r="XG311" s="559"/>
      <c r="XH311" s="559"/>
      <c r="XI311" s="559"/>
      <c r="XJ311" s="559"/>
      <c r="XK311" s="559"/>
      <c r="XL311" s="559"/>
      <c r="XM311" s="559"/>
      <c r="XN311" s="559"/>
      <c r="XO311" s="559"/>
      <c r="XP311" s="559"/>
      <c r="XQ311" s="559"/>
      <c r="XR311" s="559"/>
      <c r="XS311" s="559"/>
      <c r="XT311" s="559"/>
      <c r="XU311" s="559"/>
      <c r="XV311" s="559"/>
      <c r="XW311" s="559"/>
      <c r="XX311" s="559"/>
      <c r="XY311" s="559"/>
      <c r="XZ311" s="559"/>
      <c r="YA311" s="559"/>
      <c r="YB311" s="559"/>
      <c r="YC311" s="559"/>
      <c r="YD311" s="559"/>
      <c r="YE311" s="559"/>
      <c r="YF311" s="559"/>
      <c r="YG311" s="559"/>
      <c r="YH311" s="559"/>
      <c r="YI311" s="559"/>
      <c r="YJ311" s="559"/>
      <c r="YK311" s="559"/>
      <c r="YL311" s="559"/>
      <c r="YM311" s="559"/>
      <c r="YN311" s="559"/>
      <c r="YO311" s="559"/>
      <c r="YP311" s="559"/>
      <c r="YQ311" s="559"/>
      <c r="YR311" s="559"/>
      <c r="YS311" s="559"/>
      <c r="YT311" s="559"/>
      <c r="YU311" s="559"/>
      <c r="YV311" s="559"/>
      <c r="YW311" s="559"/>
      <c r="YX311" s="559"/>
      <c r="YY311" s="559"/>
      <c r="YZ311" s="559"/>
      <c r="ZA311" s="559"/>
      <c r="ZB311" s="559"/>
      <c r="ZC311" s="559"/>
      <c r="ZD311" s="559"/>
      <c r="ZE311" s="559"/>
      <c r="ZF311" s="559"/>
      <c r="ZG311" s="559"/>
      <c r="ZH311" s="559"/>
      <c r="ZI311" s="559"/>
      <c r="ZJ311" s="559"/>
      <c r="ZK311" s="559"/>
      <c r="ZL311" s="559"/>
      <c r="ZM311" s="559"/>
      <c r="ZN311" s="559"/>
      <c r="ZO311" s="559"/>
      <c r="ZP311" s="559"/>
      <c r="ZQ311" s="559"/>
      <c r="ZR311" s="559"/>
      <c r="ZS311" s="559"/>
      <c r="ZT311" s="559"/>
      <c r="ZU311" s="559"/>
      <c r="ZV311" s="559"/>
      <c r="ZW311" s="559"/>
      <c r="ZX311" s="559"/>
      <c r="ZY311" s="559"/>
      <c r="ZZ311" s="559"/>
      <c r="AAA311" s="559"/>
      <c r="AAB311" s="559"/>
      <c r="AAC311" s="559"/>
      <c r="AAD311" s="559"/>
      <c r="AAE311" s="559"/>
      <c r="AAF311" s="559"/>
      <c r="AAG311" s="559"/>
      <c r="AAH311" s="559"/>
      <c r="AAI311" s="559"/>
      <c r="AAJ311" s="559"/>
      <c r="AAK311" s="559"/>
      <c r="AAL311" s="559"/>
      <c r="AAM311" s="559"/>
      <c r="AAN311" s="559"/>
      <c r="AAO311" s="559"/>
      <c r="AAP311" s="559"/>
      <c r="AAQ311" s="559"/>
      <c r="AAR311" s="559"/>
      <c r="AAS311" s="559"/>
      <c r="AAT311" s="559"/>
      <c r="AAU311" s="559"/>
      <c r="AAV311" s="559"/>
      <c r="AAW311" s="559"/>
      <c r="AAX311" s="559"/>
      <c r="AAY311" s="559"/>
      <c r="AAZ311" s="559"/>
      <c r="ABA311" s="559"/>
      <c r="ABB311" s="559"/>
      <c r="ABC311" s="559"/>
      <c r="ABD311" s="559"/>
      <c r="ABE311" s="559"/>
      <c r="ABF311" s="559"/>
      <c r="ABG311" s="559"/>
      <c r="ABH311" s="559"/>
      <c r="ABI311" s="559"/>
      <c r="ABJ311" s="559"/>
      <c r="ABK311" s="559"/>
      <c r="ABL311" s="559"/>
      <c r="ABM311" s="559"/>
      <c r="ABN311" s="559"/>
      <c r="ABO311" s="559"/>
      <c r="ABP311" s="559"/>
      <c r="ABQ311" s="559"/>
      <c r="ABR311" s="559"/>
      <c r="ABS311" s="559"/>
      <c r="ABT311" s="559"/>
      <c r="ABU311" s="559"/>
      <c r="ABV311" s="559"/>
      <c r="ABW311" s="559"/>
      <c r="ABX311" s="559"/>
      <c r="ABY311" s="559"/>
      <c r="ABZ311" s="559"/>
      <c r="ACA311" s="559"/>
      <c r="ACB311" s="559"/>
      <c r="ACC311" s="559"/>
      <c r="ACD311" s="559"/>
      <c r="ACE311" s="559"/>
      <c r="ACF311" s="559"/>
      <c r="ACG311" s="559"/>
      <c r="ACH311" s="559"/>
      <c r="ACI311" s="559"/>
      <c r="ACJ311" s="559"/>
      <c r="ACK311" s="559"/>
      <c r="ACL311" s="559"/>
      <c r="ACM311" s="559"/>
      <c r="ACN311" s="559"/>
      <c r="ACO311" s="559"/>
      <c r="ACP311" s="559"/>
      <c r="ACQ311" s="559"/>
      <c r="ACR311" s="559"/>
      <c r="ACS311" s="559"/>
      <c r="ACT311" s="559"/>
      <c r="ACU311" s="559"/>
      <c r="ACV311" s="559"/>
      <c r="ACW311" s="559"/>
      <c r="ACX311" s="559"/>
      <c r="ACY311" s="559"/>
      <c r="ACZ311" s="559"/>
      <c r="ADA311" s="559"/>
      <c r="ADB311" s="559"/>
      <c r="ADC311" s="559"/>
      <c r="ADD311" s="559"/>
      <c r="ADE311" s="559"/>
      <c r="ADF311" s="559"/>
      <c r="ADG311" s="559"/>
      <c r="ADH311" s="559"/>
      <c r="ADI311" s="559"/>
      <c r="ADJ311" s="559"/>
      <c r="ADK311" s="559"/>
      <c r="ADL311" s="559"/>
      <c r="ADM311" s="559"/>
      <c r="ADN311" s="559"/>
      <c r="ADO311" s="559"/>
      <c r="ADP311" s="559"/>
      <c r="ADQ311" s="559"/>
      <c r="ADR311" s="559"/>
      <c r="ADS311" s="559"/>
      <c r="ADT311" s="559"/>
      <c r="ADU311" s="559"/>
      <c r="ADV311" s="559"/>
      <c r="ADW311" s="559"/>
      <c r="ADX311" s="559"/>
      <c r="ADY311" s="559"/>
      <c r="ADZ311" s="559"/>
      <c r="AEA311" s="559"/>
      <c r="AEB311" s="559"/>
      <c r="AEC311" s="559"/>
      <c r="AED311" s="559"/>
      <c r="AEE311" s="559"/>
      <c r="AEF311" s="559"/>
      <c r="AEG311" s="559"/>
      <c r="AEH311" s="559"/>
      <c r="AEI311" s="559"/>
      <c r="AEJ311" s="559"/>
      <c r="AEK311" s="559"/>
      <c r="AEL311" s="559"/>
      <c r="AEM311" s="559"/>
      <c r="AEN311" s="559"/>
      <c r="AEO311" s="559"/>
      <c r="AEP311" s="559"/>
      <c r="AEQ311" s="559"/>
      <c r="AER311" s="559"/>
      <c r="AES311" s="559"/>
      <c r="AET311" s="559"/>
      <c r="AEU311" s="559"/>
      <c r="AEV311" s="559"/>
      <c r="AEW311" s="559"/>
      <c r="AEX311" s="559"/>
      <c r="AEY311" s="559"/>
      <c r="AEZ311" s="559"/>
      <c r="AFA311" s="559"/>
      <c r="AFB311" s="559"/>
      <c r="AFC311" s="559"/>
      <c r="AFD311" s="559"/>
      <c r="AFE311" s="559"/>
      <c r="AFF311" s="559"/>
      <c r="AFG311" s="559"/>
      <c r="AFH311" s="559"/>
      <c r="AFI311" s="559"/>
      <c r="AFJ311" s="559"/>
      <c r="AFK311" s="559"/>
      <c r="AFL311" s="559"/>
      <c r="AFM311" s="559"/>
      <c r="AFN311" s="559"/>
      <c r="AFO311" s="559"/>
      <c r="AFP311" s="559"/>
      <c r="AFQ311" s="559"/>
      <c r="AFR311" s="559"/>
      <c r="AFS311" s="559"/>
      <c r="AFT311" s="559"/>
      <c r="AFU311" s="559"/>
      <c r="AFV311" s="559"/>
      <c r="AFW311" s="559"/>
      <c r="AFX311" s="559"/>
      <c r="AFY311" s="559"/>
      <c r="AFZ311" s="559"/>
      <c r="AGA311" s="559"/>
      <c r="AGB311" s="559"/>
      <c r="AGC311" s="559"/>
      <c r="AGD311" s="559"/>
      <c r="AGE311" s="559"/>
      <c r="AGF311" s="559"/>
      <c r="AGG311" s="559"/>
      <c r="AGH311" s="559"/>
      <c r="AGI311" s="559"/>
      <c r="AGJ311" s="559"/>
      <c r="AGK311" s="559"/>
      <c r="AGL311" s="559"/>
      <c r="AGM311" s="559"/>
      <c r="AGN311" s="559"/>
      <c r="AGO311" s="559"/>
      <c r="AGP311" s="559"/>
      <c r="AGQ311" s="559"/>
      <c r="AGR311" s="559"/>
      <c r="AGS311" s="559"/>
      <c r="AGT311" s="559"/>
      <c r="AGU311" s="559"/>
      <c r="AGV311" s="559"/>
      <c r="AGW311" s="559"/>
      <c r="AGX311" s="559"/>
      <c r="AGY311" s="559"/>
      <c r="AGZ311" s="559"/>
      <c r="AHA311" s="559"/>
      <c r="AHB311" s="559"/>
      <c r="AHC311" s="559"/>
      <c r="AHD311" s="559"/>
      <c r="AHE311" s="559"/>
      <c r="AHF311" s="559"/>
      <c r="AHG311" s="559"/>
      <c r="AHH311" s="559"/>
      <c r="AHI311" s="559"/>
      <c r="AHJ311" s="559"/>
      <c r="AHK311" s="559"/>
      <c r="AHL311" s="559"/>
      <c r="AHM311" s="559"/>
      <c r="AHN311" s="559"/>
      <c r="AHO311" s="559"/>
      <c r="AHP311" s="559"/>
      <c r="AHQ311" s="559"/>
      <c r="AHR311" s="559"/>
      <c r="AHS311" s="559"/>
      <c r="AHT311" s="559"/>
      <c r="AHU311" s="559"/>
      <c r="AHV311" s="559"/>
      <c r="AHW311" s="559"/>
      <c r="AHX311" s="559"/>
      <c r="AHY311" s="559"/>
      <c r="AHZ311" s="559"/>
      <c r="AIA311" s="559"/>
      <c r="AIB311" s="559"/>
      <c r="AIC311" s="559"/>
      <c r="AID311" s="559"/>
      <c r="AIE311" s="559"/>
      <c r="AIF311" s="559"/>
      <c r="AIG311" s="559"/>
      <c r="AIH311" s="559"/>
      <c r="AII311" s="559"/>
      <c r="AIJ311" s="559"/>
      <c r="AIK311" s="559"/>
      <c r="AIL311" s="559"/>
      <c r="AIM311" s="559"/>
      <c r="AIN311" s="559"/>
      <c r="AIO311" s="559"/>
      <c r="AIP311" s="559"/>
      <c r="AIQ311" s="559"/>
      <c r="AIR311" s="559"/>
      <c r="AIS311" s="559"/>
      <c r="AIT311" s="559"/>
      <c r="AIU311" s="559"/>
      <c r="AIV311" s="559"/>
      <c r="AIW311" s="559"/>
      <c r="AIX311" s="559"/>
      <c r="AIY311" s="559"/>
      <c r="AIZ311" s="559"/>
      <c r="AJA311" s="559"/>
      <c r="AJB311" s="559"/>
      <c r="AJC311" s="559"/>
      <c r="AJD311" s="559"/>
      <c r="AJE311" s="559"/>
      <c r="AJF311" s="559"/>
      <c r="AJG311" s="559"/>
      <c r="AJH311" s="559"/>
      <c r="AJI311" s="559"/>
      <c r="AJJ311" s="559"/>
      <c r="AJK311" s="559"/>
      <c r="AJL311" s="559"/>
      <c r="AJM311" s="559"/>
      <c r="AJN311" s="559"/>
      <c r="AJO311" s="559"/>
      <c r="AJP311" s="559"/>
      <c r="AJQ311" s="559"/>
      <c r="AJR311" s="559"/>
      <c r="AJS311" s="559"/>
      <c r="AJT311" s="559"/>
      <c r="AJU311" s="559"/>
      <c r="AJV311" s="559"/>
      <c r="AJW311" s="559"/>
      <c r="AJX311" s="559"/>
      <c r="AJY311" s="559"/>
      <c r="AJZ311" s="559"/>
      <c r="AKA311" s="559"/>
      <c r="AKB311" s="559"/>
      <c r="AKC311" s="559"/>
      <c r="AKD311" s="559"/>
      <c r="AKE311" s="559"/>
      <c r="AKF311" s="559"/>
      <c r="AKG311" s="559"/>
      <c r="AKH311" s="559"/>
      <c r="AKI311" s="559"/>
      <c r="AKJ311" s="559"/>
      <c r="AKK311" s="559"/>
      <c r="AKL311" s="559"/>
      <c r="AKM311" s="559"/>
      <c r="AKN311" s="559"/>
      <c r="AKO311" s="559"/>
      <c r="AKP311" s="559"/>
      <c r="AKQ311" s="559"/>
      <c r="AKR311" s="559"/>
      <c r="AKS311" s="559"/>
      <c r="AKT311" s="559"/>
      <c r="AKU311" s="559"/>
      <c r="AKV311" s="559"/>
      <c r="AKW311" s="559"/>
      <c r="AKX311" s="559"/>
      <c r="AKY311" s="559"/>
      <c r="AKZ311" s="559"/>
      <c r="ALA311" s="559"/>
      <c r="ALB311" s="559"/>
      <c r="ALC311" s="559"/>
      <c r="ALD311" s="559"/>
      <c r="ALE311" s="559"/>
      <c r="ALF311" s="559"/>
      <c r="ALG311" s="559"/>
      <c r="ALH311" s="559"/>
      <c r="ALI311" s="559"/>
      <c r="ALJ311" s="559"/>
      <c r="ALK311" s="559"/>
      <c r="ALL311" s="559"/>
      <c r="ALM311" s="559"/>
      <c r="ALN311" s="559"/>
      <c r="ALO311" s="559"/>
      <c r="ALP311" s="559"/>
      <c r="ALQ311" s="559"/>
      <c r="ALR311" s="559"/>
      <c r="ALS311" s="559"/>
      <c r="ALT311" s="559"/>
      <c r="ALU311" s="559"/>
      <c r="ALV311" s="559"/>
      <c r="ALW311" s="559"/>
      <c r="ALX311" s="559"/>
      <c r="ALY311" s="559"/>
      <c r="ALZ311" s="559"/>
      <c r="AMA311" s="559"/>
      <c r="AMB311" s="559"/>
      <c r="AMC311" s="559"/>
      <c r="AMD311" s="559"/>
      <c r="AME311" s="559"/>
      <c r="AMF311" s="559"/>
      <c r="AMG311" s="559"/>
      <c r="AMH311" s="559"/>
      <c r="AMI311" s="559"/>
      <c r="AMJ311" s="559"/>
    </row>
    <row r="312" spans="1:1024 1026:1026" x14ac:dyDescent="0.25">
      <c r="A312" s="372" t="s">
        <v>1048</v>
      </c>
      <c r="B312" s="257">
        <v>312</v>
      </c>
      <c r="C312" s="258" t="s">
        <v>1049</v>
      </c>
      <c r="D312" s="308" t="s">
        <v>1050</v>
      </c>
      <c r="E312" s="286"/>
      <c r="F312" s="291"/>
      <c r="G312" s="280"/>
      <c r="H312" s="280"/>
      <c r="I312" s="492">
        <v>3.5</v>
      </c>
      <c r="J312" s="292"/>
      <c r="K312" s="293"/>
      <c r="L312" s="293"/>
      <c r="M312" s="293"/>
      <c r="N312" s="293"/>
      <c r="O312" s="293"/>
      <c r="P312" s="293"/>
      <c r="Q312" s="293"/>
      <c r="R312" s="293"/>
      <c r="S312" s="293"/>
      <c r="T312" s="293"/>
      <c r="U312" s="293"/>
      <c r="V312" s="293"/>
      <c r="W312" s="283">
        <f t="shared" si="133"/>
        <v>100</v>
      </c>
      <c r="X312" s="283">
        <f t="shared" si="125"/>
        <v>100</v>
      </c>
      <c r="Y312" s="283">
        <f t="shared" si="132"/>
        <v>100</v>
      </c>
      <c r="Z312" s="283">
        <f t="shared" si="134"/>
        <v>100</v>
      </c>
      <c r="AA312" s="283">
        <f t="shared" si="135"/>
        <v>100</v>
      </c>
      <c r="AB312" s="287">
        <f t="shared" si="136"/>
        <v>100</v>
      </c>
      <c r="AC312" s="287">
        <f t="shared" si="137"/>
        <v>100</v>
      </c>
      <c r="AD312" s="287">
        <f t="shared" si="138"/>
        <v>100</v>
      </c>
      <c r="AE312" s="284">
        <f t="shared" si="144"/>
        <v>100</v>
      </c>
      <c r="AF312" s="284">
        <f t="shared" si="143"/>
        <v>100</v>
      </c>
      <c r="AG312" s="268">
        <f t="shared" si="139"/>
        <v>100</v>
      </c>
      <c r="AH312" s="268">
        <f t="shared" si="140"/>
        <v>100</v>
      </c>
      <c r="AI312" s="268">
        <f t="shared" si="141"/>
        <v>100</v>
      </c>
      <c r="AJ312" s="268">
        <f t="shared" si="142"/>
        <v>100</v>
      </c>
      <c r="AK312" s="506" t="s">
        <v>24466</v>
      </c>
      <c r="AL312" s="286"/>
      <c r="AM312" s="357"/>
      <c r="AN312" s="511"/>
      <c r="AO312" s="357"/>
      <c r="AP312" s="357"/>
      <c r="AQ312" s="286"/>
      <c r="AR312" s="382" t="s">
        <v>24467</v>
      </c>
      <c r="AS312" s="382"/>
      <c r="AT312" s="286"/>
      <c r="AU312" s="286"/>
      <c r="AV312" s="559"/>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c r="BR312" s="170"/>
      <c r="BS312" s="170"/>
      <c r="BT312" s="170"/>
      <c r="BU312" s="170"/>
      <c r="BV312" s="170"/>
      <c r="BW312" s="170"/>
      <c r="BX312" s="170"/>
      <c r="BY312" s="170"/>
      <c r="BZ312" s="170"/>
      <c r="CA312" s="170"/>
      <c r="CB312" s="170"/>
      <c r="CC312" s="170"/>
      <c r="CD312" s="170"/>
      <c r="CE312" s="170"/>
      <c r="CF312" s="170"/>
      <c r="CG312" s="170"/>
      <c r="CH312" s="170"/>
      <c r="CI312" s="170"/>
      <c r="CJ312" s="170"/>
      <c r="CK312" s="170"/>
      <c r="CL312" s="170"/>
      <c r="CM312" s="170"/>
      <c r="CN312" s="170"/>
      <c r="CO312" s="170"/>
      <c r="CP312" s="170"/>
      <c r="CQ312" s="170"/>
      <c r="CR312" s="170"/>
      <c r="CS312" s="170"/>
      <c r="CT312" s="170"/>
      <c r="CU312" s="170"/>
      <c r="CV312" s="170"/>
      <c r="CW312" s="170"/>
      <c r="CX312" s="170"/>
      <c r="CY312" s="170"/>
      <c r="CZ312" s="170"/>
      <c r="DA312" s="170"/>
      <c r="DB312" s="170"/>
      <c r="DC312" s="170"/>
      <c r="DD312" s="170"/>
      <c r="DE312" s="170"/>
      <c r="DF312" s="170"/>
      <c r="DG312" s="170"/>
      <c r="DH312" s="170"/>
      <c r="DI312" s="170"/>
      <c r="DJ312" s="170"/>
      <c r="DK312" s="170"/>
      <c r="DL312" s="170"/>
      <c r="DM312" s="170"/>
      <c r="DN312" s="170"/>
      <c r="DO312" s="170"/>
      <c r="DP312" s="170"/>
      <c r="DQ312" s="170"/>
      <c r="DR312" s="170"/>
      <c r="DS312" s="170"/>
      <c r="DT312" s="170"/>
      <c r="DU312" s="170"/>
      <c r="DV312" s="170"/>
      <c r="DW312" s="170"/>
      <c r="DX312" s="170"/>
      <c r="DY312" s="170"/>
      <c r="DZ312" s="170"/>
      <c r="EA312" s="170"/>
      <c r="EB312" s="170"/>
      <c r="EC312" s="170"/>
      <c r="ED312" s="170"/>
      <c r="EE312" s="170"/>
      <c r="EF312" s="170"/>
      <c r="EG312" s="170"/>
      <c r="EH312" s="170"/>
      <c r="EI312" s="170"/>
      <c r="EJ312" s="170"/>
      <c r="EK312" s="170"/>
      <c r="EL312" s="170"/>
      <c r="EM312" s="170"/>
      <c r="EN312" s="170"/>
      <c r="EO312" s="170"/>
      <c r="EP312" s="170"/>
      <c r="EQ312" s="170"/>
      <c r="ER312" s="170"/>
      <c r="ES312" s="170"/>
      <c r="ET312" s="170"/>
      <c r="EU312" s="170"/>
      <c r="EV312" s="170"/>
      <c r="EW312" s="170"/>
      <c r="EX312" s="170"/>
      <c r="EY312" s="170"/>
      <c r="EZ312" s="170"/>
      <c r="FA312" s="170"/>
      <c r="FB312" s="170"/>
      <c r="FC312" s="170"/>
      <c r="FD312" s="170"/>
      <c r="FE312" s="170"/>
      <c r="FF312" s="170"/>
      <c r="FG312" s="170"/>
      <c r="FH312" s="170"/>
      <c r="FI312" s="170"/>
      <c r="FJ312" s="170"/>
      <c r="FK312" s="170"/>
      <c r="FL312" s="170"/>
      <c r="FM312" s="170"/>
      <c r="FN312" s="170"/>
      <c r="FO312" s="170"/>
      <c r="FP312" s="170"/>
      <c r="FQ312" s="170"/>
      <c r="FR312" s="170"/>
      <c r="FS312" s="170"/>
      <c r="FT312" s="170"/>
      <c r="FU312" s="170"/>
      <c r="FV312" s="170"/>
      <c r="FW312" s="170"/>
      <c r="FX312" s="170"/>
      <c r="FY312" s="170"/>
      <c r="FZ312" s="170"/>
      <c r="GA312" s="170"/>
      <c r="GB312" s="170"/>
      <c r="GC312" s="170"/>
      <c r="GD312" s="170"/>
      <c r="GE312" s="170"/>
      <c r="GF312" s="170"/>
      <c r="GG312" s="170"/>
      <c r="GH312" s="170"/>
      <c r="GI312" s="170"/>
      <c r="GJ312" s="170"/>
      <c r="GK312" s="170"/>
      <c r="GL312" s="170"/>
      <c r="GM312" s="170"/>
      <c r="GN312" s="170"/>
      <c r="GO312" s="170"/>
      <c r="GP312" s="170"/>
      <c r="GQ312" s="170"/>
      <c r="GR312" s="170"/>
      <c r="GS312" s="170"/>
      <c r="GT312" s="170"/>
      <c r="GU312" s="170"/>
      <c r="GV312" s="170"/>
      <c r="GW312" s="170"/>
      <c r="GX312" s="170"/>
      <c r="GY312" s="170"/>
      <c r="GZ312" s="170"/>
      <c r="HA312" s="170"/>
      <c r="HB312" s="170"/>
      <c r="HC312" s="170"/>
      <c r="HD312" s="170"/>
      <c r="HE312" s="170"/>
      <c r="HF312" s="170"/>
      <c r="HG312" s="170"/>
      <c r="HH312" s="170"/>
      <c r="HI312" s="170"/>
      <c r="HJ312" s="170"/>
      <c r="HK312" s="170"/>
      <c r="HL312" s="170"/>
      <c r="HM312" s="170"/>
      <c r="HN312" s="170"/>
      <c r="HO312" s="170"/>
      <c r="HP312" s="170"/>
      <c r="HQ312" s="170"/>
      <c r="HR312" s="170"/>
      <c r="HS312" s="170"/>
      <c r="HT312" s="170"/>
      <c r="HU312" s="170"/>
      <c r="HV312" s="170"/>
      <c r="HW312" s="170"/>
      <c r="HX312" s="170"/>
      <c r="HY312" s="170"/>
      <c r="HZ312" s="170"/>
      <c r="IA312" s="170"/>
      <c r="IB312" s="170"/>
      <c r="IC312" s="170"/>
      <c r="ID312" s="170"/>
      <c r="IE312" s="170"/>
      <c r="IF312" s="170"/>
      <c r="IG312" s="170"/>
      <c r="IH312" s="170"/>
      <c r="II312" s="170"/>
      <c r="IJ312" s="170"/>
      <c r="IK312" s="170"/>
      <c r="IL312" s="170"/>
      <c r="IM312" s="170"/>
      <c r="IN312" s="170"/>
      <c r="IO312" s="170"/>
      <c r="IP312" s="170"/>
      <c r="IQ312" s="170"/>
      <c r="IR312" s="170"/>
      <c r="IS312" s="170"/>
      <c r="IT312" s="170"/>
      <c r="IU312" s="170"/>
      <c r="IV312" s="170"/>
      <c r="IW312" s="170"/>
      <c r="IX312" s="170"/>
      <c r="IY312" s="170"/>
      <c r="IZ312" s="170"/>
      <c r="JA312" s="170"/>
      <c r="JB312" s="170"/>
      <c r="JC312" s="170"/>
      <c r="JD312" s="170"/>
      <c r="JE312" s="170"/>
      <c r="JF312" s="170"/>
      <c r="JG312" s="170"/>
      <c r="JH312" s="170"/>
      <c r="JI312" s="170"/>
      <c r="JJ312" s="170"/>
      <c r="JK312" s="170"/>
      <c r="JL312" s="170"/>
      <c r="JM312" s="170"/>
      <c r="JN312" s="170"/>
      <c r="JO312" s="170"/>
      <c r="JP312" s="170"/>
      <c r="JQ312" s="170"/>
      <c r="JR312" s="170"/>
      <c r="JS312" s="170"/>
      <c r="JT312" s="170"/>
      <c r="JU312" s="170"/>
      <c r="JV312" s="170"/>
      <c r="JW312" s="170"/>
      <c r="JX312" s="170"/>
      <c r="JY312" s="170"/>
      <c r="JZ312" s="170"/>
      <c r="KA312" s="170"/>
      <c r="KB312" s="170"/>
      <c r="KC312" s="170"/>
      <c r="KD312" s="170"/>
      <c r="KE312" s="170"/>
      <c r="KF312" s="170"/>
      <c r="KG312" s="170"/>
      <c r="KH312" s="170"/>
      <c r="KI312" s="170"/>
      <c r="KJ312" s="170"/>
      <c r="KK312" s="170"/>
      <c r="KL312" s="170"/>
      <c r="KM312" s="170"/>
      <c r="KN312" s="170"/>
      <c r="KO312" s="170"/>
      <c r="KP312" s="170"/>
      <c r="KQ312" s="170"/>
      <c r="KR312" s="170"/>
      <c r="KS312" s="170"/>
      <c r="KT312" s="170"/>
      <c r="KU312" s="170"/>
      <c r="KV312" s="170"/>
      <c r="KW312" s="170"/>
      <c r="KX312" s="170"/>
      <c r="KY312" s="170"/>
      <c r="KZ312" s="170"/>
      <c r="LA312" s="170"/>
      <c r="LB312" s="170"/>
      <c r="LC312" s="170"/>
      <c r="LD312" s="170"/>
      <c r="LE312" s="170"/>
      <c r="LF312" s="170"/>
      <c r="LG312" s="170"/>
      <c r="LH312" s="170"/>
      <c r="LI312" s="170"/>
      <c r="LJ312" s="170"/>
      <c r="LK312" s="170"/>
      <c r="LL312" s="170"/>
      <c r="LM312" s="170"/>
      <c r="LN312" s="170"/>
      <c r="LO312" s="170"/>
      <c r="LP312" s="170"/>
      <c r="LQ312" s="170"/>
      <c r="LR312" s="170"/>
      <c r="LS312" s="170"/>
      <c r="LT312" s="170"/>
      <c r="LU312" s="170"/>
      <c r="LV312" s="170"/>
      <c r="LW312" s="170"/>
      <c r="LX312" s="170"/>
      <c r="LY312" s="170"/>
      <c r="LZ312" s="170"/>
      <c r="MA312" s="170"/>
      <c r="MB312" s="170"/>
      <c r="MC312" s="170"/>
      <c r="MD312" s="170"/>
      <c r="ME312" s="170"/>
      <c r="MF312" s="170"/>
      <c r="MG312" s="170"/>
      <c r="MH312" s="170"/>
      <c r="MI312" s="170"/>
      <c r="MJ312" s="170"/>
      <c r="MK312" s="170"/>
      <c r="ML312" s="170"/>
      <c r="MM312" s="170"/>
      <c r="MN312" s="170"/>
      <c r="MO312" s="170"/>
      <c r="MP312" s="170"/>
      <c r="MQ312" s="170"/>
      <c r="MR312" s="170"/>
      <c r="MS312" s="170"/>
      <c r="MT312" s="170"/>
      <c r="MU312" s="170"/>
      <c r="MV312" s="170"/>
      <c r="MW312" s="170"/>
      <c r="MX312" s="170"/>
      <c r="MY312" s="170"/>
      <c r="MZ312" s="170"/>
      <c r="NA312" s="170"/>
      <c r="NB312" s="170"/>
      <c r="NC312" s="170"/>
      <c r="ND312" s="170"/>
      <c r="NE312" s="170"/>
      <c r="NF312" s="170"/>
      <c r="NG312" s="170"/>
      <c r="NH312" s="170"/>
      <c r="NI312" s="170"/>
      <c r="NJ312" s="170"/>
      <c r="NK312" s="170"/>
      <c r="NL312" s="170"/>
      <c r="NM312" s="170"/>
      <c r="NN312" s="170"/>
      <c r="NO312" s="170"/>
      <c r="NP312" s="170"/>
      <c r="NQ312" s="170"/>
      <c r="NR312" s="170"/>
      <c r="NS312" s="170"/>
      <c r="NT312" s="170"/>
      <c r="NU312" s="170"/>
      <c r="NV312" s="170"/>
      <c r="NW312" s="170"/>
      <c r="NX312" s="170"/>
      <c r="NY312" s="170"/>
      <c r="NZ312" s="170"/>
      <c r="OA312" s="170"/>
      <c r="OB312" s="170"/>
      <c r="OC312" s="170"/>
      <c r="OD312" s="170"/>
      <c r="OE312" s="170"/>
      <c r="OF312" s="170"/>
      <c r="OG312" s="170"/>
      <c r="OH312" s="170"/>
      <c r="OI312" s="170"/>
      <c r="OJ312" s="170"/>
      <c r="OK312" s="170"/>
      <c r="OL312" s="170"/>
      <c r="OM312" s="170"/>
      <c r="ON312" s="170"/>
      <c r="OO312" s="170"/>
      <c r="OP312" s="170"/>
      <c r="OQ312" s="170"/>
      <c r="OR312" s="170"/>
      <c r="OS312" s="170"/>
      <c r="OT312" s="170"/>
      <c r="OU312" s="170"/>
      <c r="OV312" s="170"/>
      <c r="OW312" s="170"/>
      <c r="OX312" s="170"/>
      <c r="OY312" s="170"/>
      <c r="OZ312" s="170"/>
      <c r="PA312" s="170"/>
      <c r="PB312" s="170"/>
      <c r="PC312" s="170"/>
      <c r="PD312" s="170"/>
      <c r="PE312" s="170"/>
      <c r="PF312" s="170"/>
      <c r="PG312" s="170"/>
      <c r="PH312" s="170"/>
      <c r="PI312" s="170"/>
      <c r="PJ312" s="170"/>
      <c r="PK312" s="170"/>
      <c r="PL312" s="170"/>
      <c r="PM312" s="170"/>
      <c r="PN312" s="170"/>
      <c r="PO312" s="170"/>
      <c r="PP312" s="170"/>
      <c r="PQ312" s="170"/>
      <c r="PR312" s="170"/>
      <c r="PS312" s="170"/>
      <c r="PT312" s="170"/>
      <c r="PU312" s="170"/>
      <c r="PV312" s="170"/>
      <c r="PW312" s="170"/>
      <c r="PX312" s="170"/>
      <c r="PY312" s="170"/>
      <c r="PZ312" s="170"/>
      <c r="QA312" s="170"/>
      <c r="QB312" s="170"/>
      <c r="QC312" s="170"/>
      <c r="QD312" s="170"/>
      <c r="QE312" s="170"/>
      <c r="QF312" s="170"/>
      <c r="QG312" s="170"/>
      <c r="QH312" s="170"/>
      <c r="QI312" s="170"/>
      <c r="QJ312" s="170"/>
      <c r="QK312" s="170"/>
      <c r="QL312" s="170"/>
      <c r="QM312" s="170"/>
      <c r="QN312" s="170"/>
      <c r="QO312" s="170"/>
      <c r="QP312" s="170"/>
      <c r="QQ312" s="170"/>
      <c r="QR312" s="170"/>
      <c r="QS312" s="170"/>
      <c r="QT312" s="170"/>
      <c r="QU312" s="170"/>
      <c r="QV312" s="170"/>
      <c r="QW312" s="170"/>
      <c r="QX312" s="170"/>
      <c r="QY312" s="170"/>
      <c r="QZ312" s="170"/>
      <c r="RA312" s="170"/>
      <c r="RB312" s="170"/>
      <c r="RC312" s="170"/>
      <c r="RD312" s="170"/>
      <c r="RE312" s="170"/>
      <c r="RF312" s="170"/>
      <c r="RG312" s="170"/>
      <c r="RH312" s="170"/>
      <c r="RI312" s="170"/>
      <c r="RJ312" s="170"/>
      <c r="RK312" s="170"/>
      <c r="RL312" s="170"/>
      <c r="RM312" s="170"/>
      <c r="RN312" s="170"/>
      <c r="RO312" s="170"/>
      <c r="RP312" s="170"/>
      <c r="RQ312" s="170"/>
      <c r="RR312" s="170"/>
      <c r="RS312" s="170"/>
      <c r="RT312" s="170"/>
      <c r="RU312" s="170"/>
      <c r="RV312" s="170"/>
      <c r="RW312" s="170"/>
      <c r="RX312" s="170"/>
      <c r="RY312" s="170"/>
      <c r="RZ312" s="170"/>
      <c r="SA312" s="170"/>
      <c r="SB312" s="170"/>
      <c r="SC312" s="170"/>
      <c r="SD312" s="170"/>
      <c r="SE312" s="170"/>
      <c r="SF312" s="170"/>
      <c r="SG312" s="170"/>
      <c r="SH312" s="170"/>
      <c r="SI312" s="170"/>
      <c r="SJ312" s="170"/>
      <c r="SK312" s="170"/>
      <c r="SL312" s="170"/>
      <c r="SM312" s="170"/>
      <c r="SN312" s="170"/>
      <c r="SO312" s="170"/>
      <c r="SP312" s="170"/>
      <c r="SQ312" s="170"/>
      <c r="SR312" s="170"/>
      <c r="SS312" s="170"/>
      <c r="ST312" s="170"/>
      <c r="SU312" s="170"/>
      <c r="SV312" s="170"/>
      <c r="SW312" s="170"/>
      <c r="SX312" s="170"/>
      <c r="SY312" s="170"/>
      <c r="SZ312" s="170"/>
      <c r="TA312" s="170"/>
      <c r="TB312" s="170"/>
      <c r="TC312" s="170"/>
      <c r="TD312" s="170"/>
      <c r="TE312" s="170"/>
      <c r="TF312" s="170"/>
      <c r="TG312" s="170"/>
      <c r="TH312" s="170"/>
      <c r="TI312" s="170"/>
      <c r="TJ312" s="170"/>
      <c r="TK312" s="170"/>
      <c r="TL312" s="170"/>
      <c r="TM312" s="170"/>
      <c r="TN312" s="170"/>
      <c r="TO312" s="170"/>
      <c r="TP312" s="170"/>
      <c r="TQ312" s="170"/>
      <c r="TR312" s="170"/>
      <c r="TS312" s="170"/>
      <c r="TT312" s="170"/>
      <c r="TU312" s="170"/>
      <c r="TV312" s="170"/>
      <c r="TW312" s="170"/>
      <c r="TX312" s="170"/>
      <c r="TY312" s="170"/>
      <c r="TZ312" s="170"/>
      <c r="UA312" s="170"/>
      <c r="UB312" s="170"/>
      <c r="UC312" s="170"/>
      <c r="UD312" s="170"/>
      <c r="UE312" s="170"/>
      <c r="UF312" s="170"/>
      <c r="UG312" s="170"/>
      <c r="UH312" s="170"/>
      <c r="UI312" s="170"/>
      <c r="UJ312" s="170"/>
      <c r="UK312" s="170"/>
      <c r="UL312" s="170"/>
      <c r="UM312" s="170"/>
      <c r="UN312" s="170"/>
      <c r="UO312" s="170"/>
      <c r="UP312" s="170"/>
      <c r="UQ312" s="170"/>
      <c r="UR312" s="170"/>
      <c r="US312" s="170"/>
      <c r="UT312" s="170"/>
      <c r="UU312" s="170"/>
      <c r="UV312" s="170"/>
      <c r="UW312" s="170"/>
      <c r="UX312" s="170"/>
      <c r="UY312" s="170"/>
      <c r="UZ312" s="170"/>
      <c r="VA312" s="170"/>
      <c r="VB312" s="170"/>
      <c r="VC312" s="170"/>
      <c r="VD312" s="170"/>
      <c r="VE312" s="170"/>
      <c r="VF312" s="170"/>
      <c r="VG312" s="170"/>
      <c r="VH312" s="170"/>
      <c r="VI312" s="170"/>
      <c r="VJ312" s="170"/>
      <c r="VK312" s="170"/>
      <c r="VL312" s="170"/>
      <c r="VM312" s="170"/>
      <c r="VN312" s="170"/>
      <c r="VO312" s="170"/>
      <c r="VP312" s="170"/>
      <c r="VQ312" s="170"/>
      <c r="VR312" s="170"/>
      <c r="VS312" s="170"/>
      <c r="VT312" s="170"/>
      <c r="VU312" s="170"/>
      <c r="VV312" s="170"/>
      <c r="VW312" s="170"/>
      <c r="VX312" s="170"/>
      <c r="VY312" s="170"/>
      <c r="VZ312" s="170"/>
      <c r="WA312" s="170"/>
      <c r="WB312" s="170"/>
      <c r="WC312" s="170"/>
      <c r="WD312" s="170"/>
      <c r="WE312" s="170"/>
      <c r="WF312" s="170"/>
      <c r="WG312" s="170"/>
      <c r="WH312" s="170"/>
      <c r="WI312" s="170"/>
      <c r="WJ312" s="170"/>
      <c r="WK312" s="170"/>
      <c r="WL312" s="170"/>
      <c r="WM312" s="170"/>
      <c r="WN312" s="170"/>
      <c r="WO312" s="170"/>
      <c r="WP312" s="170"/>
      <c r="WQ312" s="170"/>
      <c r="WR312" s="170"/>
      <c r="WS312" s="170"/>
      <c r="WT312" s="170"/>
      <c r="WU312" s="170"/>
      <c r="WV312" s="170"/>
      <c r="WW312" s="170"/>
      <c r="WX312" s="170"/>
      <c r="WY312" s="170"/>
      <c r="WZ312" s="170"/>
      <c r="XA312" s="170"/>
      <c r="XB312" s="170"/>
      <c r="XC312" s="170"/>
      <c r="XD312" s="170"/>
      <c r="XE312" s="170"/>
      <c r="XF312" s="170"/>
      <c r="XG312" s="170"/>
      <c r="XH312" s="170"/>
      <c r="XI312" s="170"/>
      <c r="XJ312" s="170"/>
      <c r="XK312" s="170"/>
      <c r="XL312" s="170"/>
      <c r="XM312" s="170"/>
      <c r="XN312" s="170"/>
      <c r="XO312" s="170"/>
      <c r="XP312" s="170"/>
      <c r="XQ312" s="170"/>
      <c r="XR312" s="170"/>
      <c r="XS312" s="170"/>
      <c r="XT312" s="170"/>
      <c r="XU312" s="170"/>
      <c r="XV312" s="170"/>
      <c r="XW312" s="170"/>
      <c r="XX312" s="170"/>
      <c r="XY312" s="170"/>
      <c r="XZ312" s="170"/>
      <c r="YA312" s="170"/>
      <c r="YB312" s="170"/>
      <c r="YC312" s="170"/>
      <c r="YD312" s="170"/>
      <c r="YE312" s="170"/>
      <c r="YF312" s="170"/>
      <c r="YG312" s="170"/>
      <c r="YH312" s="170"/>
      <c r="YI312" s="170"/>
      <c r="YJ312" s="170"/>
      <c r="YK312" s="170"/>
      <c r="YL312" s="170"/>
      <c r="YM312" s="170"/>
      <c r="YN312" s="170"/>
      <c r="YO312" s="170"/>
      <c r="YP312" s="170"/>
      <c r="YQ312" s="170"/>
      <c r="YR312" s="170"/>
      <c r="YS312" s="170"/>
      <c r="YT312" s="170"/>
      <c r="YU312" s="170"/>
      <c r="YV312" s="170"/>
      <c r="YW312" s="170"/>
      <c r="YX312" s="170"/>
      <c r="YY312" s="170"/>
      <c r="YZ312" s="170"/>
      <c r="ZA312" s="170"/>
      <c r="ZB312" s="170"/>
      <c r="ZC312" s="170"/>
      <c r="ZD312" s="170"/>
      <c r="ZE312" s="170"/>
      <c r="ZF312" s="170"/>
      <c r="ZG312" s="170"/>
      <c r="ZH312" s="170"/>
      <c r="ZI312" s="170"/>
      <c r="ZJ312" s="170"/>
      <c r="ZK312" s="170"/>
      <c r="ZL312" s="170"/>
      <c r="ZM312" s="170"/>
      <c r="ZN312" s="170"/>
      <c r="ZO312" s="170"/>
      <c r="ZP312" s="170"/>
      <c r="ZQ312" s="170"/>
      <c r="ZR312" s="170"/>
      <c r="ZS312" s="170"/>
      <c r="ZT312" s="170"/>
      <c r="ZU312" s="170"/>
      <c r="ZV312" s="170"/>
      <c r="ZW312" s="170"/>
      <c r="ZX312" s="170"/>
      <c r="ZY312" s="170"/>
      <c r="ZZ312" s="170"/>
      <c r="AAA312" s="170"/>
      <c r="AAB312" s="170"/>
      <c r="AAC312" s="170"/>
      <c r="AAD312" s="170"/>
      <c r="AAE312" s="170"/>
      <c r="AAF312" s="170"/>
      <c r="AAG312" s="170"/>
      <c r="AAH312" s="170"/>
      <c r="AAI312" s="170"/>
      <c r="AAJ312" s="170"/>
      <c r="AAK312" s="170"/>
      <c r="AAL312" s="170"/>
      <c r="AAM312" s="170"/>
      <c r="AAN312" s="170"/>
      <c r="AAO312" s="170"/>
      <c r="AAP312" s="170"/>
      <c r="AAQ312" s="170"/>
      <c r="AAR312" s="170"/>
      <c r="AAS312" s="170"/>
      <c r="AAT312" s="170"/>
      <c r="AAU312" s="170"/>
      <c r="AAV312" s="170"/>
      <c r="AAW312" s="170"/>
      <c r="AAX312" s="170"/>
      <c r="AAY312" s="170"/>
      <c r="AAZ312" s="170"/>
      <c r="ABA312" s="170"/>
      <c r="ABB312" s="170"/>
      <c r="ABC312" s="170"/>
      <c r="ABD312" s="170"/>
      <c r="ABE312" s="170"/>
      <c r="ABF312" s="170"/>
      <c r="ABG312" s="170"/>
      <c r="ABH312" s="170"/>
      <c r="ABI312" s="170"/>
      <c r="ABJ312" s="170"/>
      <c r="ABK312" s="170"/>
      <c r="ABL312" s="170"/>
      <c r="ABM312" s="170"/>
      <c r="ABN312" s="170"/>
      <c r="ABO312" s="170"/>
      <c r="ABP312" s="170"/>
      <c r="ABQ312" s="170"/>
      <c r="ABR312" s="170"/>
      <c r="ABS312" s="170"/>
      <c r="ABT312" s="170"/>
      <c r="ABU312" s="170"/>
      <c r="ABV312" s="170"/>
      <c r="ABW312" s="170"/>
      <c r="ABX312" s="170"/>
      <c r="ABY312" s="170"/>
      <c r="ABZ312" s="170"/>
      <c r="ACA312" s="170"/>
      <c r="ACB312" s="170"/>
      <c r="ACC312" s="170"/>
      <c r="ACD312" s="170"/>
      <c r="ACE312" s="170"/>
      <c r="ACF312" s="170"/>
      <c r="ACG312" s="170"/>
      <c r="ACH312" s="170"/>
      <c r="ACI312" s="170"/>
      <c r="ACJ312" s="170"/>
      <c r="ACK312" s="170"/>
      <c r="ACL312" s="170"/>
      <c r="ACM312" s="170"/>
      <c r="ACN312" s="170"/>
      <c r="ACO312" s="170"/>
      <c r="ACP312" s="170"/>
      <c r="ACQ312" s="170"/>
      <c r="ACR312" s="170"/>
      <c r="ACS312" s="170"/>
      <c r="ACT312" s="170"/>
      <c r="ACU312" s="170"/>
      <c r="ACV312" s="170"/>
      <c r="ACW312" s="170"/>
      <c r="ACX312" s="170"/>
      <c r="ACY312" s="170"/>
      <c r="ACZ312" s="170"/>
      <c r="ADA312" s="170"/>
      <c r="ADB312" s="170"/>
      <c r="ADC312" s="170"/>
      <c r="ADD312" s="170"/>
      <c r="ADE312" s="170"/>
      <c r="ADF312" s="170"/>
      <c r="ADG312" s="170"/>
      <c r="ADH312" s="170"/>
      <c r="ADI312" s="170"/>
      <c r="ADJ312" s="170"/>
      <c r="ADK312" s="170"/>
      <c r="ADL312" s="170"/>
      <c r="ADM312" s="170"/>
      <c r="ADN312" s="170"/>
      <c r="ADO312" s="170"/>
      <c r="ADP312" s="170"/>
      <c r="ADQ312" s="170"/>
      <c r="ADR312" s="170"/>
      <c r="ADS312" s="170"/>
      <c r="ADT312" s="170"/>
      <c r="ADU312" s="170"/>
      <c r="ADV312" s="170"/>
      <c r="ADW312" s="170"/>
      <c r="ADX312" s="170"/>
      <c r="ADY312" s="170"/>
      <c r="ADZ312" s="170"/>
      <c r="AEA312" s="170"/>
      <c r="AEB312" s="170"/>
      <c r="AEC312" s="170"/>
      <c r="AED312" s="170"/>
      <c r="AEE312" s="170"/>
      <c r="AEF312" s="170"/>
      <c r="AEG312" s="170"/>
      <c r="AEH312" s="170"/>
      <c r="AEI312" s="170"/>
      <c r="AEJ312" s="170"/>
      <c r="AEK312" s="170"/>
      <c r="AEL312" s="170"/>
      <c r="AEM312" s="170"/>
      <c r="AEN312" s="170"/>
      <c r="AEO312" s="170"/>
      <c r="AEP312" s="170"/>
      <c r="AEQ312" s="170"/>
      <c r="AER312" s="170"/>
      <c r="AES312" s="170"/>
      <c r="AET312" s="170"/>
      <c r="AEU312" s="170"/>
      <c r="AEV312" s="170"/>
      <c r="AEW312" s="170"/>
      <c r="AEX312" s="170"/>
      <c r="AEY312" s="170"/>
      <c r="AEZ312" s="170"/>
      <c r="AFA312" s="170"/>
      <c r="AFB312" s="170"/>
      <c r="AFC312" s="170"/>
      <c r="AFD312" s="170"/>
      <c r="AFE312" s="170"/>
      <c r="AFF312" s="170"/>
      <c r="AFG312" s="170"/>
      <c r="AFH312" s="170"/>
      <c r="AFI312" s="170"/>
      <c r="AFJ312" s="170"/>
      <c r="AFK312" s="170"/>
      <c r="AFL312" s="170"/>
      <c r="AFM312" s="170"/>
      <c r="AFN312" s="170"/>
      <c r="AFO312" s="170"/>
      <c r="AFP312" s="170"/>
      <c r="AFQ312" s="170"/>
      <c r="AFR312" s="170"/>
      <c r="AFS312" s="170"/>
      <c r="AFT312" s="170"/>
      <c r="AFU312" s="170"/>
      <c r="AFV312" s="170"/>
      <c r="AFW312" s="170"/>
      <c r="AFX312" s="170"/>
      <c r="AFY312" s="170"/>
      <c r="AFZ312" s="170"/>
      <c r="AGA312" s="170"/>
      <c r="AGB312" s="170"/>
      <c r="AGC312" s="170"/>
      <c r="AGD312" s="170"/>
      <c r="AGE312" s="170"/>
      <c r="AGF312" s="170"/>
      <c r="AGG312" s="170"/>
      <c r="AGH312" s="170"/>
      <c r="AGI312" s="170"/>
      <c r="AGJ312" s="170"/>
      <c r="AGK312" s="170"/>
      <c r="AGL312" s="170"/>
      <c r="AGM312" s="170"/>
      <c r="AGN312" s="170"/>
      <c r="AGO312" s="170"/>
      <c r="AGP312" s="170"/>
      <c r="AGQ312" s="170"/>
      <c r="AGR312" s="170"/>
      <c r="AGS312" s="170"/>
      <c r="AGT312" s="170"/>
      <c r="AGU312" s="170"/>
      <c r="AGV312" s="170"/>
      <c r="AGW312" s="170"/>
      <c r="AGX312" s="170"/>
      <c r="AGY312" s="170"/>
      <c r="AGZ312" s="170"/>
      <c r="AHA312" s="170"/>
      <c r="AHB312" s="170"/>
      <c r="AHC312" s="170"/>
      <c r="AHD312" s="170"/>
      <c r="AHE312" s="170"/>
      <c r="AHF312" s="170"/>
      <c r="AHG312" s="170"/>
      <c r="AHH312" s="170"/>
      <c r="AHI312" s="170"/>
      <c r="AHJ312" s="170"/>
      <c r="AHK312" s="170"/>
      <c r="AHL312" s="170"/>
      <c r="AHM312" s="170"/>
      <c r="AHN312" s="170"/>
      <c r="AHO312" s="170"/>
      <c r="AHP312" s="170"/>
      <c r="AHQ312" s="170"/>
      <c r="AHR312" s="170"/>
      <c r="AHS312" s="170"/>
      <c r="AHT312" s="170"/>
      <c r="AHU312" s="170"/>
      <c r="AHV312" s="170"/>
      <c r="AHW312" s="170"/>
      <c r="AHX312" s="170"/>
      <c r="AHY312" s="170"/>
      <c r="AHZ312" s="170"/>
      <c r="AIA312" s="170"/>
      <c r="AIB312" s="170"/>
      <c r="AIC312" s="170"/>
      <c r="AID312" s="170"/>
      <c r="AIE312" s="170"/>
      <c r="AIF312" s="170"/>
      <c r="AIG312" s="170"/>
      <c r="AIH312" s="170"/>
      <c r="AII312" s="170"/>
      <c r="AIJ312" s="170"/>
      <c r="AIK312" s="170"/>
      <c r="AIL312" s="170"/>
      <c r="AIM312" s="170"/>
      <c r="AIN312" s="170"/>
      <c r="AIO312" s="170"/>
      <c r="AIP312" s="170"/>
      <c r="AIQ312" s="170"/>
      <c r="AIR312" s="170"/>
      <c r="AIS312" s="170"/>
      <c r="AIT312" s="170"/>
      <c r="AIU312" s="170"/>
      <c r="AIV312" s="170"/>
      <c r="AIW312" s="170"/>
      <c r="AIX312" s="170"/>
      <c r="AIY312" s="170"/>
      <c r="AIZ312" s="170"/>
      <c r="AJA312" s="170"/>
      <c r="AJB312" s="170"/>
      <c r="AJC312" s="170"/>
      <c r="AJD312" s="170"/>
      <c r="AJE312" s="170"/>
      <c r="AJF312" s="170"/>
      <c r="AJG312" s="170"/>
      <c r="AJH312" s="170"/>
      <c r="AJI312" s="170"/>
      <c r="AJJ312" s="170"/>
      <c r="AJK312" s="170"/>
      <c r="AJL312" s="170"/>
      <c r="AJM312" s="170"/>
      <c r="AJN312" s="170"/>
      <c r="AJO312" s="170"/>
      <c r="AJP312" s="170"/>
      <c r="AJQ312" s="170"/>
      <c r="AJR312" s="170"/>
      <c r="AJS312" s="170"/>
      <c r="AJT312" s="170"/>
      <c r="AJU312" s="170"/>
      <c r="AJV312" s="170"/>
      <c r="AJW312" s="170"/>
      <c r="AJX312" s="170"/>
      <c r="AJY312" s="170"/>
      <c r="AJZ312" s="170"/>
      <c r="AKA312" s="170"/>
      <c r="AKB312" s="170"/>
      <c r="AKC312" s="170"/>
      <c r="AKD312" s="170"/>
      <c r="AKE312" s="170"/>
      <c r="AKF312" s="170"/>
      <c r="AKG312" s="170"/>
      <c r="AKH312" s="170"/>
      <c r="AKI312" s="170"/>
      <c r="AKJ312" s="170"/>
      <c r="AKK312" s="170"/>
      <c r="AKL312" s="170"/>
      <c r="AKM312" s="170"/>
      <c r="AKN312" s="170"/>
      <c r="AKO312" s="170"/>
      <c r="AKP312" s="170"/>
      <c r="AKQ312" s="170"/>
      <c r="AKR312" s="170"/>
      <c r="AKS312" s="170"/>
      <c r="AKT312" s="170"/>
      <c r="AKU312" s="170"/>
      <c r="AKV312" s="170"/>
      <c r="AKW312" s="170"/>
      <c r="AKX312" s="170"/>
      <c r="AKY312" s="170"/>
      <c r="AKZ312" s="170"/>
      <c r="ALA312" s="170"/>
      <c r="ALB312" s="170"/>
      <c r="ALC312" s="170"/>
      <c r="ALD312" s="170"/>
      <c r="ALE312" s="170"/>
      <c r="ALF312" s="170"/>
      <c r="ALG312" s="170"/>
      <c r="ALH312" s="170"/>
      <c r="ALI312" s="170"/>
      <c r="ALJ312" s="170"/>
      <c r="ALK312" s="170"/>
      <c r="ALL312" s="170"/>
      <c r="ALM312" s="170"/>
      <c r="ALN312" s="170"/>
      <c r="ALO312" s="170"/>
      <c r="ALP312" s="170"/>
      <c r="ALQ312" s="170"/>
      <c r="ALR312" s="170"/>
      <c r="ALS312" s="170"/>
      <c r="ALT312" s="170"/>
      <c r="ALU312" s="170"/>
      <c r="ALV312" s="170"/>
      <c r="ALW312" s="170"/>
      <c r="ALX312" s="170"/>
      <c r="ALY312" s="170"/>
      <c r="ALZ312" s="170"/>
      <c r="AMA312" s="170"/>
      <c r="AMB312" s="170"/>
      <c r="AMC312" s="170"/>
      <c r="AMD312" s="170"/>
      <c r="AME312" s="170"/>
      <c r="AMF312" s="170"/>
      <c r="AMG312" s="170"/>
      <c r="AMH312" s="170"/>
      <c r="AMI312" s="170"/>
      <c r="AMJ312" s="170"/>
    </row>
    <row r="313" spans="1:1024 1026:1026" x14ac:dyDescent="0.25">
      <c r="A313" s="372" t="s">
        <v>5546</v>
      </c>
      <c r="B313" s="257">
        <v>313</v>
      </c>
      <c r="C313" s="258" t="s">
        <v>9314</v>
      </c>
      <c r="D313" s="308" t="s">
        <v>5796</v>
      </c>
      <c r="E313" s="286"/>
      <c r="F313" s="291">
        <v>4</v>
      </c>
      <c r="G313" s="280"/>
      <c r="H313" s="280">
        <v>4</v>
      </c>
      <c r="I313" s="492">
        <v>88.1</v>
      </c>
      <c r="J313" s="292"/>
      <c r="K313" s="293">
        <v>1</v>
      </c>
      <c r="L313" s="293" t="s">
        <v>749</v>
      </c>
      <c r="M313" s="278" t="s">
        <v>748</v>
      </c>
      <c r="N313" s="293"/>
      <c r="O313" s="293"/>
      <c r="P313" s="293"/>
      <c r="Q313" s="293"/>
      <c r="R313" s="278" t="s">
        <v>748</v>
      </c>
      <c r="S313" s="278">
        <v>2</v>
      </c>
      <c r="T313" s="293" t="s">
        <v>748</v>
      </c>
      <c r="U313" s="293"/>
      <c r="V313" s="293"/>
      <c r="W313" s="283">
        <f t="shared" si="133"/>
        <v>100</v>
      </c>
      <c r="X313" s="283">
        <f t="shared" si="125"/>
        <v>100</v>
      </c>
      <c r="Y313" s="283">
        <f t="shared" si="132"/>
        <v>100</v>
      </c>
      <c r="Z313" s="283">
        <f t="shared" si="134"/>
        <v>100</v>
      </c>
      <c r="AA313" s="283">
        <f t="shared" si="135"/>
        <v>100</v>
      </c>
      <c r="AB313" s="288">
        <v>0.01</v>
      </c>
      <c r="AC313" s="287">
        <f t="shared" ref="AC313:AC376" si="145">IF(OR(EXACT(S313,"1A"),EXACT(S313,"1B")),0.1,IF(S313=2,1,100))</f>
        <v>1</v>
      </c>
      <c r="AD313" s="287">
        <f t="shared" si="138"/>
        <v>0.3</v>
      </c>
      <c r="AE313" s="449">
        <f t="shared" si="144"/>
        <v>0.1</v>
      </c>
      <c r="AF313" s="284">
        <f t="shared" si="143"/>
        <v>1</v>
      </c>
      <c r="AG313" s="268">
        <f t="shared" si="139"/>
        <v>1</v>
      </c>
      <c r="AH313" s="268">
        <f t="shared" si="140"/>
        <v>100</v>
      </c>
      <c r="AI313" s="268">
        <f t="shared" si="141"/>
        <v>3</v>
      </c>
      <c r="AJ313" s="268">
        <f t="shared" si="142"/>
        <v>100</v>
      </c>
      <c r="AK313" s="506" t="s">
        <v>24468</v>
      </c>
      <c r="AL313" s="277">
        <v>1</v>
      </c>
      <c r="AM313" s="447">
        <v>1</v>
      </c>
      <c r="AN313" s="511"/>
      <c r="AO313" s="277">
        <v>1</v>
      </c>
      <c r="AP313" s="357"/>
      <c r="AQ313" s="286"/>
      <c r="AR313" s="171" t="s">
        <v>6040</v>
      </c>
      <c r="AS313" s="171"/>
      <c r="AT313" s="286"/>
      <c r="AU313" s="286"/>
      <c r="AV313" s="559"/>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c r="BR313" s="111"/>
      <c r="BS313" s="111"/>
      <c r="BT313" s="111"/>
      <c r="BU313" s="111"/>
      <c r="BV313" s="111"/>
      <c r="BW313" s="111"/>
      <c r="BX313" s="111"/>
      <c r="BY313" s="111"/>
      <c r="BZ313" s="111"/>
      <c r="CA313" s="111"/>
      <c r="CB313" s="111"/>
      <c r="CC313" s="111"/>
      <c r="CD313" s="111"/>
      <c r="CE313" s="111"/>
      <c r="CF313" s="111"/>
      <c r="CG313" s="111"/>
      <c r="CH313" s="111"/>
      <c r="CI313" s="111"/>
      <c r="CJ313" s="111"/>
      <c r="CK313" s="111"/>
      <c r="CL313" s="111"/>
      <c r="CM313" s="111"/>
      <c r="CN313" s="111"/>
      <c r="CO313" s="111"/>
      <c r="CP313" s="111"/>
      <c r="CQ313" s="111"/>
      <c r="CR313" s="111"/>
      <c r="CS313" s="111"/>
      <c r="CT313" s="111"/>
      <c r="CU313" s="111"/>
      <c r="CV313" s="111"/>
      <c r="CW313" s="111"/>
      <c r="CX313" s="111"/>
      <c r="CY313" s="111"/>
      <c r="CZ313" s="111"/>
      <c r="DA313" s="111"/>
      <c r="DB313" s="111"/>
      <c r="DC313" s="111"/>
      <c r="DD313" s="111"/>
      <c r="DE313" s="111"/>
      <c r="DF313" s="111"/>
      <c r="DG313" s="111"/>
      <c r="DH313" s="111"/>
      <c r="DI313" s="111"/>
      <c r="DJ313" s="111"/>
      <c r="DK313" s="111"/>
      <c r="DL313" s="111"/>
      <c r="DM313" s="111"/>
      <c r="DN313" s="111"/>
      <c r="DO313" s="111"/>
      <c r="DP313" s="111"/>
      <c r="DQ313" s="111"/>
      <c r="DR313" s="111"/>
      <c r="DS313" s="111"/>
      <c r="DT313" s="111"/>
      <c r="DU313" s="111"/>
      <c r="DV313" s="111"/>
      <c r="DW313" s="111"/>
      <c r="DX313" s="111"/>
      <c r="DY313" s="111"/>
      <c r="DZ313" s="111"/>
      <c r="EA313" s="111"/>
      <c r="EB313" s="111"/>
      <c r="EC313" s="111"/>
      <c r="ED313" s="111"/>
      <c r="EE313" s="111"/>
      <c r="EF313" s="111"/>
      <c r="EG313" s="111"/>
      <c r="EH313" s="111"/>
      <c r="EI313" s="111"/>
      <c r="EJ313" s="111"/>
      <c r="EK313" s="111"/>
      <c r="EL313" s="111"/>
      <c r="EM313" s="111"/>
      <c r="EN313" s="111"/>
      <c r="EO313" s="111"/>
      <c r="EP313" s="111"/>
      <c r="EQ313" s="111"/>
      <c r="ER313" s="111"/>
      <c r="ES313" s="111"/>
      <c r="ET313" s="111"/>
      <c r="EU313" s="111"/>
      <c r="EV313" s="111"/>
      <c r="EW313" s="111"/>
      <c r="EX313" s="111"/>
      <c r="EY313" s="111"/>
      <c r="EZ313" s="111"/>
      <c r="FA313" s="111"/>
      <c r="FB313" s="111"/>
      <c r="FC313" s="111"/>
      <c r="FD313" s="111"/>
      <c r="FE313" s="111"/>
      <c r="FF313" s="111"/>
      <c r="FG313" s="111"/>
      <c r="FH313" s="111"/>
      <c r="FI313" s="111"/>
      <c r="FJ313" s="111"/>
      <c r="FK313" s="111"/>
      <c r="FL313" s="111"/>
      <c r="FM313" s="111"/>
      <c r="FN313" s="111"/>
      <c r="FO313" s="111"/>
      <c r="FP313" s="111"/>
      <c r="FQ313" s="111"/>
      <c r="FR313" s="111"/>
      <c r="FS313" s="111"/>
      <c r="FT313" s="111"/>
      <c r="FU313" s="111"/>
      <c r="FV313" s="111"/>
      <c r="FW313" s="111"/>
      <c r="FX313" s="111"/>
      <c r="FY313" s="111"/>
      <c r="FZ313" s="111"/>
      <c r="GA313" s="111"/>
      <c r="GB313" s="111"/>
      <c r="GC313" s="111"/>
      <c r="GD313" s="111"/>
      <c r="GE313" s="111"/>
      <c r="GF313" s="111"/>
      <c r="GG313" s="111"/>
      <c r="GH313" s="111"/>
      <c r="GI313" s="111"/>
      <c r="GJ313" s="111"/>
      <c r="GK313" s="111"/>
      <c r="GL313" s="111"/>
      <c r="GM313" s="111"/>
      <c r="GN313" s="111"/>
      <c r="GO313" s="111"/>
      <c r="GP313" s="111"/>
      <c r="GQ313" s="111"/>
      <c r="GR313" s="111"/>
      <c r="GS313" s="111"/>
      <c r="GT313" s="111"/>
      <c r="GU313" s="111"/>
      <c r="GV313" s="111"/>
      <c r="GW313" s="111"/>
      <c r="GX313" s="111"/>
      <c r="GY313" s="111"/>
      <c r="GZ313" s="111"/>
      <c r="HA313" s="111"/>
      <c r="HB313" s="111"/>
      <c r="HC313" s="111"/>
      <c r="HD313" s="111"/>
      <c r="HE313" s="111"/>
      <c r="HF313" s="111"/>
      <c r="HG313" s="111"/>
      <c r="HH313" s="111"/>
      <c r="HI313" s="111"/>
      <c r="HJ313" s="111"/>
      <c r="HK313" s="111"/>
      <c r="HL313" s="111"/>
      <c r="HM313" s="111"/>
      <c r="HN313" s="111"/>
      <c r="HO313" s="111"/>
      <c r="HP313" s="111"/>
      <c r="HQ313" s="111"/>
      <c r="HR313" s="111"/>
      <c r="HS313" s="111"/>
      <c r="HT313" s="111"/>
      <c r="HU313" s="111"/>
      <c r="HV313" s="111"/>
      <c r="HW313" s="111"/>
      <c r="HX313" s="111"/>
      <c r="HY313" s="111"/>
      <c r="HZ313" s="111"/>
      <c r="IA313" s="111"/>
      <c r="IB313" s="111"/>
      <c r="IC313" s="111"/>
      <c r="ID313" s="111"/>
      <c r="IE313" s="111"/>
      <c r="IF313" s="111"/>
      <c r="IG313" s="111"/>
      <c r="IH313" s="111"/>
      <c r="II313" s="111"/>
      <c r="IJ313" s="111"/>
      <c r="IK313" s="111"/>
      <c r="IL313" s="111"/>
      <c r="IM313" s="111"/>
      <c r="IN313" s="111"/>
      <c r="IO313" s="111"/>
      <c r="IP313" s="111"/>
      <c r="IQ313" s="111"/>
      <c r="IR313" s="111"/>
      <c r="IS313" s="111"/>
      <c r="IT313" s="111"/>
      <c r="IU313" s="111"/>
      <c r="IV313" s="111"/>
      <c r="IW313" s="111"/>
      <c r="IX313" s="111"/>
      <c r="IY313" s="111"/>
      <c r="IZ313" s="111"/>
      <c r="JA313" s="111"/>
      <c r="JB313" s="111"/>
      <c r="JC313" s="111"/>
      <c r="JD313" s="111"/>
      <c r="JE313" s="111"/>
      <c r="JF313" s="111"/>
      <c r="JG313" s="111"/>
      <c r="JH313" s="111"/>
      <c r="JI313" s="111"/>
      <c r="JJ313" s="111"/>
      <c r="JK313" s="111"/>
      <c r="JL313" s="111"/>
      <c r="JM313" s="111"/>
      <c r="JN313" s="111"/>
      <c r="JO313" s="111"/>
      <c r="JP313" s="111"/>
      <c r="JQ313" s="111"/>
      <c r="JR313" s="111"/>
      <c r="JS313" s="111"/>
      <c r="JT313" s="111"/>
      <c r="JU313" s="111"/>
      <c r="JV313" s="111"/>
      <c r="JW313" s="111"/>
      <c r="JX313" s="111"/>
      <c r="JY313" s="111"/>
      <c r="JZ313" s="111"/>
      <c r="KA313" s="111"/>
      <c r="KB313" s="111"/>
      <c r="KC313" s="111"/>
      <c r="KD313" s="111"/>
      <c r="KE313" s="111"/>
      <c r="KF313" s="111"/>
      <c r="KG313" s="111"/>
      <c r="KH313" s="111"/>
      <c r="KI313" s="111"/>
      <c r="KJ313" s="111"/>
      <c r="KK313" s="111"/>
      <c r="KL313" s="111"/>
      <c r="KM313" s="111"/>
      <c r="KN313" s="111"/>
      <c r="KO313" s="111"/>
      <c r="KP313" s="111"/>
      <c r="KQ313" s="111"/>
      <c r="KR313" s="111"/>
      <c r="KS313" s="111"/>
      <c r="KT313" s="111"/>
      <c r="KU313" s="111"/>
      <c r="KV313" s="111"/>
      <c r="KW313" s="111"/>
      <c r="KX313" s="111"/>
      <c r="KY313" s="111"/>
      <c r="KZ313" s="111"/>
      <c r="LA313" s="111"/>
      <c r="LB313" s="111"/>
      <c r="LC313" s="111"/>
      <c r="LD313" s="111"/>
      <c r="LE313" s="111"/>
      <c r="LF313" s="111"/>
      <c r="LG313" s="111"/>
      <c r="LH313" s="111"/>
      <c r="LI313" s="111"/>
      <c r="LJ313" s="111"/>
      <c r="LK313" s="111"/>
      <c r="LL313" s="111"/>
      <c r="LM313" s="111"/>
      <c r="LN313" s="111"/>
      <c r="LO313" s="111"/>
      <c r="LP313" s="111"/>
      <c r="LQ313" s="111"/>
      <c r="LR313" s="111"/>
      <c r="LS313" s="111"/>
      <c r="LT313" s="111"/>
      <c r="LU313" s="111"/>
      <c r="LV313" s="111"/>
      <c r="LW313" s="111"/>
      <c r="LX313" s="111"/>
      <c r="LY313" s="111"/>
      <c r="LZ313" s="111"/>
      <c r="MA313" s="111"/>
      <c r="MB313" s="111"/>
      <c r="MC313" s="111"/>
      <c r="MD313" s="111"/>
      <c r="ME313" s="111"/>
      <c r="MF313" s="111"/>
      <c r="MG313" s="111"/>
      <c r="MH313" s="111"/>
      <c r="MI313" s="111"/>
      <c r="MJ313" s="111"/>
      <c r="MK313" s="111"/>
      <c r="ML313" s="111"/>
      <c r="MM313" s="111"/>
      <c r="MN313" s="111"/>
      <c r="MO313" s="111"/>
      <c r="MP313" s="111"/>
      <c r="MQ313" s="111"/>
      <c r="MR313" s="111"/>
      <c r="MS313" s="111"/>
      <c r="MT313" s="111"/>
      <c r="MU313" s="111"/>
      <c r="MV313" s="111"/>
      <c r="MW313" s="111"/>
      <c r="MX313" s="111"/>
      <c r="MY313" s="111"/>
      <c r="MZ313" s="111"/>
      <c r="NA313" s="111"/>
      <c r="NB313" s="111"/>
      <c r="NC313" s="111"/>
      <c r="ND313" s="111"/>
      <c r="NE313" s="111"/>
      <c r="NF313" s="111"/>
      <c r="NG313" s="111"/>
      <c r="NH313" s="111"/>
      <c r="NI313" s="111"/>
      <c r="NJ313" s="111"/>
      <c r="NK313" s="111"/>
      <c r="NL313" s="111"/>
      <c r="NM313" s="111"/>
      <c r="NN313" s="111"/>
      <c r="NO313" s="111"/>
      <c r="NP313" s="111"/>
      <c r="NQ313" s="111"/>
      <c r="NR313" s="111"/>
      <c r="NS313" s="111"/>
      <c r="NT313" s="111"/>
      <c r="NU313" s="111"/>
      <c r="NV313" s="111"/>
      <c r="NW313" s="111"/>
      <c r="NX313" s="111"/>
      <c r="NY313" s="111"/>
      <c r="NZ313" s="111"/>
      <c r="OA313" s="111"/>
      <c r="OB313" s="111"/>
      <c r="OC313" s="111"/>
      <c r="OD313" s="111"/>
      <c r="OE313" s="111"/>
      <c r="OF313" s="111"/>
      <c r="OG313" s="111"/>
      <c r="OH313" s="111"/>
      <c r="OI313" s="111"/>
      <c r="OJ313" s="111"/>
      <c r="OK313" s="111"/>
      <c r="OL313" s="111"/>
      <c r="OM313" s="111"/>
      <c r="ON313" s="111"/>
      <c r="OO313" s="111"/>
      <c r="OP313" s="111"/>
      <c r="OQ313" s="111"/>
      <c r="OR313" s="111"/>
      <c r="OS313" s="111"/>
      <c r="OT313" s="111"/>
      <c r="OU313" s="111"/>
      <c r="OV313" s="111"/>
      <c r="OW313" s="111"/>
      <c r="OX313" s="111"/>
      <c r="OY313" s="111"/>
      <c r="OZ313" s="111"/>
      <c r="PA313" s="111"/>
      <c r="PB313" s="111"/>
      <c r="PC313" s="111"/>
      <c r="PD313" s="111"/>
      <c r="PE313" s="111"/>
      <c r="PF313" s="111"/>
      <c r="PG313" s="111"/>
      <c r="PH313" s="111"/>
      <c r="PI313" s="111"/>
      <c r="PJ313" s="111"/>
      <c r="PK313" s="111"/>
      <c r="PL313" s="111"/>
      <c r="PM313" s="111"/>
      <c r="PN313" s="111"/>
      <c r="PO313" s="111"/>
      <c r="PP313" s="111"/>
      <c r="PQ313" s="111"/>
      <c r="PR313" s="111"/>
      <c r="PS313" s="111"/>
      <c r="PT313" s="111"/>
      <c r="PU313" s="111"/>
      <c r="PV313" s="111"/>
      <c r="PW313" s="111"/>
      <c r="PX313" s="111"/>
      <c r="PY313" s="111"/>
      <c r="PZ313" s="111"/>
      <c r="QA313" s="111"/>
      <c r="QB313" s="111"/>
      <c r="QC313" s="111"/>
      <c r="QD313" s="111"/>
      <c r="QE313" s="111"/>
      <c r="QF313" s="111"/>
      <c r="QG313" s="111"/>
      <c r="QH313" s="111"/>
      <c r="QI313" s="111"/>
      <c r="QJ313" s="111"/>
      <c r="QK313" s="111"/>
      <c r="QL313" s="111"/>
      <c r="QM313" s="111"/>
      <c r="QN313" s="111"/>
      <c r="QO313" s="111"/>
      <c r="QP313" s="111"/>
      <c r="QQ313" s="111"/>
      <c r="QR313" s="111"/>
      <c r="QS313" s="111"/>
      <c r="QT313" s="111"/>
      <c r="QU313" s="111"/>
      <c r="QV313" s="111"/>
      <c r="QW313" s="111"/>
      <c r="QX313" s="111"/>
      <c r="QY313" s="111"/>
      <c r="QZ313" s="111"/>
      <c r="RA313" s="111"/>
      <c r="RB313" s="111"/>
      <c r="RC313" s="111"/>
      <c r="RD313" s="111"/>
      <c r="RE313" s="111"/>
      <c r="RF313" s="111"/>
      <c r="RG313" s="111"/>
      <c r="RH313" s="111"/>
      <c r="RI313" s="111"/>
      <c r="RJ313" s="111"/>
      <c r="RK313" s="111"/>
      <c r="RL313" s="111"/>
      <c r="RM313" s="111"/>
      <c r="RN313" s="111"/>
      <c r="RO313" s="111"/>
      <c r="RP313" s="111"/>
      <c r="RQ313" s="111"/>
      <c r="RR313" s="111"/>
      <c r="RS313" s="111"/>
      <c r="RT313" s="111"/>
      <c r="RU313" s="111"/>
      <c r="RV313" s="111"/>
      <c r="RW313" s="111"/>
      <c r="RX313" s="111"/>
      <c r="RY313" s="111"/>
      <c r="RZ313" s="111"/>
      <c r="SA313" s="111"/>
      <c r="SB313" s="111"/>
      <c r="SC313" s="111"/>
      <c r="SD313" s="111"/>
      <c r="SE313" s="111"/>
      <c r="SF313" s="111"/>
      <c r="SG313" s="111"/>
      <c r="SH313" s="111"/>
      <c r="SI313" s="111"/>
      <c r="SJ313" s="111"/>
      <c r="SK313" s="111"/>
      <c r="SL313" s="111"/>
      <c r="SM313" s="111"/>
      <c r="SN313" s="111"/>
      <c r="SO313" s="111"/>
      <c r="SP313" s="111"/>
      <c r="SQ313" s="111"/>
      <c r="SR313" s="111"/>
      <c r="SS313" s="111"/>
      <c r="ST313" s="111"/>
      <c r="SU313" s="111"/>
      <c r="SV313" s="111"/>
      <c r="SW313" s="111"/>
      <c r="SX313" s="111"/>
      <c r="SY313" s="111"/>
      <c r="SZ313" s="111"/>
      <c r="TA313" s="111"/>
      <c r="TB313" s="111"/>
      <c r="TC313" s="111"/>
      <c r="TD313" s="111"/>
      <c r="TE313" s="111"/>
      <c r="TF313" s="111"/>
      <c r="TG313" s="111"/>
      <c r="TH313" s="111"/>
      <c r="TI313" s="111"/>
      <c r="TJ313" s="111"/>
      <c r="TK313" s="111"/>
      <c r="TL313" s="111"/>
      <c r="TM313" s="111"/>
      <c r="TN313" s="111"/>
      <c r="TO313" s="111"/>
      <c r="TP313" s="111"/>
      <c r="TQ313" s="111"/>
      <c r="TR313" s="111"/>
      <c r="TS313" s="111"/>
      <c r="TT313" s="111"/>
      <c r="TU313" s="111"/>
      <c r="TV313" s="111"/>
      <c r="TW313" s="111"/>
      <c r="TX313" s="111"/>
      <c r="TY313" s="111"/>
      <c r="TZ313" s="111"/>
      <c r="UA313" s="111"/>
      <c r="UB313" s="111"/>
      <c r="UC313" s="111"/>
      <c r="UD313" s="111"/>
      <c r="UE313" s="111"/>
      <c r="UF313" s="111"/>
      <c r="UG313" s="111"/>
      <c r="UH313" s="111"/>
      <c r="UI313" s="111"/>
      <c r="UJ313" s="111"/>
      <c r="UK313" s="111"/>
      <c r="UL313" s="111"/>
      <c r="UM313" s="111"/>
      <c r="UN313" s="111"/>
      <c r="UO313" s="111"/>
      <c r="UP313" s="111"/>
      <c r="UQ313" s="111"/>
      <c r="UR313" s="111"/>
      <c r="US313" s="111"/>
      <c r="UT313" s="111"/>
      <c r="UU313" s="111"/>
      <c r="UV313" s="111"/>
      <c r="UW313" s="111"/>
      <c r="UX313" s="111"/>
      <c r="UY313" s="111"/>
      <c r="UZ313" s="111"/>
      <c r="VA313" s="111"/>
      <c r="VB313" s="111"/>
      <c r="VC313" s="111"/>
      <c r="VD313" s="111"/>
      <c r="VE313" s="111"/>
      <c r="VF313" s="111"/>
      <c r="VG313" s="111"/>
      <c r="VH313" s="111"/>
      <c r="VI313" s="111"/>
      <c r="VJ313" s="111"/>
      <c r="VK313" s="111"/>
      <c r="VL313" s="111"/>
      <c r="VM313" s="111"/>
      <c r="VN313" s="111"/>
      <c r="VO313" s="111"/>
      <c r="VP313" s="111"/>
      <c r="VQ313" s="111"/>
      <c r="VR313" s="111"/>
      <c r="VS313" s="111"/>
      <c r="VT313" s="111"/>
      <c r="VU313" s="111"/>
      <c r="VV313" s="111"/>
      <c r="VW313" s="111"/>
      <c r="VX313" s="111"/>
      <c r="VY313" s="111"/>
      <c r="VZ313" s="111"/>
      <c r="WA313" s="111"/>
      <c r="WB313" s="111"/>
      <c r="WC313" s="111"/>
      <c r="WD313" s="111"/>
      <c r="WE313" s="111"/>
      <c r="WF313" s="111"/>
      <c r="WG313" s="111"/>
      <c r="WH313" s="111"/>
      <c r="WI313" s="111"/>
      <c r="WJ313" s="111"/>
      <c r="WK313" s="111"/>
      <c r="WL313" s="111"/>
      <c r="WM313" s="111"/>
      <c r="WN313" s="111"/>
      <c r="WO313" s="111"/>
      <c r="WP313" s="111"/>
      <c r="WQ313" s="111"/>
      <c r="WR313" s="111"/>
      <c r="WS313" s="111"/>
      <c r="WT313" s="111"/>
      <c r="WU313" s="111"/>
      <c r="WV313" s="111"/>
      <c r="WW313" s="111"/>
      <c r="WX313" s="111"/>
      <c r="WY313" s="111"/>
      <c r="WZ313" s="111"/>
      <c r="XA313" s="111"/>
      <c r="XB313" s="111"/>
      <c r="XC313" s="111"/>
      <c r="XD313" s="111"/>
      <c r="XE313" s="111"/>
      <c r="XF313" s="111"/>
      <c r="XG313" s="111"/>
      <c r="XH313" s="111"/>
      <c r="XI313" s="111"/>
      <c r="XJ313" s="111"/>
      <c r="XK313" s="111"/>
      <c r="XL313" s="111"/>
      <c r="XM313" s="111"/>
      <c r="XN313" s="111"/>
      <c r="XO313" s="111"/>
      <c r="XP313" s="111"/>
      <c r="XQ313" s="111"/>
      <c r="XR313" s="111"/>
      <c r="XS313" s="111"/>
      <c r="XT313" s="111"/>
      <c r="XU313" s="111"/>
      <c r="XV313" s="111"/>
      <c r="XW313" s="111"/>
      <c r="XX313" s="111"/>
      <c r="XY313" s="111"/>
      <c r="XZ313" s="111"/>
      <c r="YA313" s="111"/>
      <c r="YB313" s="111"/>
      <c r="YC313" s="111"/>
      <c r="YD313" s="111"/>
      <c r="YE313" s="111"/>
      <c r="YF313" s="111"/>
      <c r="YG313" s="111"/>
      <c r="YH313" s="111"/>
      <c r="YI313" s="111"/>
      <c r="YJ313" s="111"/>
      <c r="YK313" s="111"/>
      <c r="YL313" s="111"/>
      <c r="YM313" s="111"/>
      <c r="YN313" s="111"/>
      <c r="YO313" s="111"/>
      <c r="YP313" s="111"/>
      <c r="YQ313" s="111"/>
      <c r="YR313" s="111"/>
      <c r="YS313" s="111"/>
      <c r="YT313" s="111"/>
      <c r="YU313" s="111"/>
      <c r="YV313" s="111"/>
      <c r="YW313" s="111"/>
      <c r="YX313" s="111"/>
      <c r="YY313" s="111"/>
      <c r="YZ313" s="111"/>
      <c r="ZA313" s="111"/>
      <c r="ZB313" s="111"/>
      <c r="ZC313" s="111"/>
      <c r="ZD313" s="111"/>
      <c r="ZE313" s="111"/>
      <c r="ZF313" s="111"/>
      <c r="ZG313" s="111"/>
      <c r="ZH313" s="111"/>
      <c r="ZI313" s="111"/>
      <c r="ZJ313" s="111"/>
      <c r="ZK313" s="111"/>
      <c r="ZL313" s="111"/>
      <c r="ZM313" s="111"/>
      <c r="ZN313" s="111"/>
      <c r="ZO313" s="111"/>
      <c r="ZP313" s="111"/>
      <c r="ZQ313" s="111"/>
      <c r="ZR313" s="111"/>
      <c r="ZS313" s="111"/>
      <c r="ZT313" s="111"/>
      <c r="ZU313" s="111"/>
      <c r="ZV313" s="111"/>
      <c r="ZW313" s="111"/>
      <c r="ZX313" s="111"/>
      <c r="ZY313" s="111"/>
      <c r="ZZ313" s="111"/>
      <c r="AAA313" s="111"/>
      <c r="AAB313" s="111"/>
      <c r="AAC313" s="111"/>
      <c r="AAD313" s="111"/>
      <c r="AAE313" s="111"/>
      <c r="AAF313" s="111"/>
      <c r="AAG313" s="111"/>
      <c r="AAH313" s="111"/>
      <c r="AAI313" s="111"/>
      <c r="AAJ313" s="111"/>
      <c r="AAK313" s="111"/>
      <c r="AAL313" s="111"/>
      <c r="AAM313" s="111"/>
      <c r="AAN313" s="111"/>
      <c r="AAO313" s="111"/>
      <c r="AAP313" s="111"/>
      <c r="AAQ313" s="111"/>
      <c r="AAR313" s="111"/>
      <c r="AAS313" s="111"/>
      <c r="AAT313" s="111"/>
      <c r="AAU313" s="111"/>
      <c r="AAV313" s="111"/>
      <c r="AAW313" s="111"/>
      <c r="AAX313" s="111"/>
      <c r="AAY313" s="111"/>
      <c r="AAZ313" s="111"/>
      <c r="ABA313" s="111"/>
      <c r="ABB313" s="111"/>
      <c r="ABC313" s="111"/>
      <c r="ABD313" s="111"/>
      <c r="ABE313" s="111"/>
      <c r="ABF313" s="111"/>
      <c r="ABG313" s="111"/>
      <c r="ABH313" s="111"/>
      <c r="ABI313" s="111"/>
      <c r="ABJ313" s="111"/>
      <c r="ABK313" s="111"/>
      <c r="ABL313" s="111"/>
      <c r="ABM313" s="111"/>
      <c r="ABN313" s="111"/>
      <c r="ABO313" s="111"/>
      <c r="ABP313" s="111"/>
      <c r="ABQ313" s="111"/>
      <c r="ABR313" s="111"/>
      <c r="ABS313" s="111"/>
      <c r="ABT313" s="111"/>
      <c r="ABU313" s="111"/>
      <c r="ABV313" s="111"/>
      <c r="ABW313" s="111"/>
      <c r="ABX313" s="111"/>
      <c r="ABY313" s="111"/>
      <c r="ABZ313" s="111"/>
      <c r="ACA313" s="111"/>
      <c r="ACB313" s="111"/>
      <c r="ACC313" s="111"/>
      <c r="ACD313" s="111"/>
      <c r="ACE313" s="111"/>
      <c r="ACF313" s="111"/>
      <c r="ACG313" s="111"/>
      <c r="ACH313" s="111"/>
      <c r="ACI313" s="111"/>
      <c r="ACJ313" s="111"/>
      <c r="ACK313" s="111"/>
      <c r="ACL313" s="111"/>
      <c r="ACM313" s="111"/>
      <c r="ACN313" s="111"/>
      <c r="ACO313" s="111"/>
      <c r="ACP313" s="111"/>
      <c r="ACQ313" s="111"/>
      <c r="ACR313" s="111"/>
      <c r="ACS313" s="111"/>
      <c r="ACT313" s="111"/>
      <c r="ACU313" s="111"/>
      <c r="ACV313" s="111"/>
      <c r="ACW313" s="111"/>
      <c r="ACX313" s="111"/>
      <c r="ACY313" s="111"/>
      <c r="ACZ313" s="111"/>
      <c r="ADA313" s="111"/>
      <c r="ADB313" s="111"/>
      <c r="ADC313" s="111"/>
      <c r="ADD313" s="111"/>
      <c r="ADE313" s="111"/>
      <c r="ADF313" s="111"/>
      <c r="ADG313" s="111"/>
      <c r="ADH313" s="111"/>
      <c r="ADI313" s="111"/>
      <c r="ADJ313" s="111"/>
      <c r="ADK313" s="111"/>
      <c r="ADL313" s="111"/>
      <c r="ADM313" s="111"/>
      <c r="ADN313" s="111"/>
      <c r="ADO313" s="111"/>
      <c r="ADP313" s="111"/>
      <c r="ADQ313" s="111"/>
      <c r="ADR313" s="111"/>
      <c r="ADS313" s="111"/>
      <c r="ADT313" s="111"/>
      <c r="ADU313" s="111"/>
      <c r="ADV313" s="111"/>
      <c r="ADW313" s="111"/>
      <c r="ADX313" s="111"/>
      <c r="ADY313" s="111"/>
      <c r="ADZ313" s="111"/>
      <c r="AEA313" s="111"/>
      <c r="AEB313" s="111"/>
      <c r="AEC313" s="111"/>
      <c r="AED313" s="111"/>
      <c r="AEE313" s="111"/>
      <c r="AEF313" s="111"/>
      <c r="AEG313" s="111"/>
      <c r="AEH313" s="111"/>
      <c r="AEI313" s="111"/>
      <c r="AEJ313" s="111"/>
      <c r="AEK313" s="111"/>
      <c r="AEL313" s="111"/>
      <c r="AEM313" s="111"/>
      <c r="AEN313" s="111"/>
      <c r="AEO313" s="111"/>
      <c r="AEP313" s="111"/>
      <c r="AEQ313" s="111"/>
      <c r="AER313" s="111"/>
      <c r="AES313" s="111"/>
      <c r="AET313" s="111"/>
      <c r="AEU313" s="111"/>
      <c r="AEV313" s="111"/>
      <c r="AEW313" s="111"/>
      <c r="AEX313" s="111"/>
      <c r="AEY313" s="111"/>
      <c r="AEZ313" s="111"/>
      <c r="AFA313" s="111"/>
      <c r="AFB313" s="111"/>
      <c r="AFC313" s="111"/>
      <c r="AFD313" s="111"/>
      <c r="AFE313" s="111"/>
      <c r="AFF313" s="111"/>
      <c r="AFG313" s="111"/>
      <c r="AFH313" s="111"/>
      <c r="AFI313" s="111"/>
      <c r="AFJ313" s="111"/>
      <c r="AFK313" s="111"/>
      <c r="AFL313" s="111"/>
      <c r="AFM313" s="111"/>
      <c r="AFN313" s="111"/>
      <c r="AFO313" s="111"/>
      <c r="AFP313" s="111"/>
      <c r="AFQ313" s="111"/>
      <c r="AFR313" s="111"/>
      <c r="AFS313" s="111"/>
      <c r="AFT313" s="111"/>
      <c r="AFU313" s="111"/>
      <c r="AFV313" s="111"/>
      <c r="AFW313" s="111"/>
      <c r="AFX313" s="111"/>
      <c r="AFY313" s="111"/>
      <c r="AFZ313" s="111"/>
      <c r="AGA313" s="111"/>
      <c r="AGB313" s="111"/>
      <c r="AGC313" s="111"/>
      <c r="AGD313" s="111"/>
      <c r="AGE313" s="111"/>
      <c r="AGF313" s="111"/>
      <c r="AGG313" s="111"/>
      <c r="AGH313" s="111"/>
      <c r="AGI313" s="111"/>
      <c r="AGJ313" s="111"/>
      <c r="AGK313" s="111"/>
      <c r="AGL313" s="111"/>
      <c r="AGM313" s="111"/>
      <c r="AGN313" s="111"/>
      <c r="AGO313" s="111"/>
      <c r="AGP313" s="111"/>
      <c r="AGQ313" s="111"/>
      <c r="AGR313" s="111"/>
      <c r="AGS313" s="111"/>
      <c r="AGT313" s="111"/>
      <c r="AGU313" s="111"/>
      <c r="AGV313" s="111"/>
      <c r="AGW313" s="111"/>
      <c r="AGX313" s="111"/>
      <c r="AGY313" s="111"/>
      <c r="AGZ313" s="111"/>
      <c r="AHA313" s="111"/>
      <c r="AHB313" s="111"/>
      <c r="AHC313" s="111"/>
      <c r="AHD313" s="111"/>
      <c r="AHE313" s="111"/>
      <c r="AHF313" s="111"/>
      <c r="AHG313" s="111"/>
      <c r="AHH313" s="111"/>
      <c r="AHI313" s="111"/>
      <c r="AHJ313" s="111"/>
      <c r="AHK313" s="111"/>
      <c r="AHL313" s="111"/>
      <c r="AHM313" s="111"/>
      <c r="AHN313" s="111"/>
      <c r="AHO313" s="111"/>
      <c r="AHP313" s="111"/>
      <c r="AHQ313" s="111"/>
      <c r="AHR313" s="111"/>
      <c r="AHS313" s="111"/>
      <c r="AHT313" s="111"/>
      <c r="AHU313" s="111"/>
      <c r="AHV313" s="111"/>
      <c r="AHW313" s="111"/>
      <c r="AHX313" s="111"/>
      <c r="AHY313" s="111"/>
      <c r="AHZ313" s="111"/>
      <c r="AIA313" s="111"/>
      <c r="AIB313" s="111"/>
      <c r="AIC313" s="111"/>
      <c r="AID313" s="111"/>
      <c r="AIE313" s="111"/>
      <c r="AIF313" s="111"/>
      <c r="AIG313" s="111"/>
      <c r="AIH313" s="111"/>
      <c r="AII313" s="111"/>
      <c r="AIJ313" s="111"/>
      <c r="AIK313" s="111"/>
      <c r="AIL313" s="111"/>
      <c r="AIM313" s="111"/>
      <c r="AIN313" s="111"/>
      <c r="AIO313" s="111"/>
      <c r="AIP313" s="111"/>
      <c r="AIQ313" s="111"/>
      <c r="AIR313" s="111"/>
      <c r="AIS313" s="111"/>
      <c r="AIT313" s="111"/>
      <c r="AIU313" s="111"/>
      <c r="AIV313" s="111"/>
      <c r="AIW313" s="111"/>
      <c r="AIX313" s="111"/>
      <c r="AIY313" s="111"/>
      <c r="AIZ313" s="111"/>
      <c r="AJA313" s="111"/>
      <c r="AJB313" s="111"/>
      <c r="AJC313" s="111"/>
      <c r="AJD313" s="111"/>
      <c r="AJE313" s="111"/>
      <c r="AJF313" s="111"/>
      <c r="AJG313" s="111"/>
      <c r="AJH313" s="111"/>
      <c r="AJI313" s="111"/>
      <c r="AJJ313" s="111"/>
      <c r="AJK313" s="111"/>
      <c r="AJL313" s="111"/>
      <c r="AJM313" s="111"/>
      <c r="AJN313" s="111"/>
      <c r="AJO313" s="111"/>
      <c r="AJP313" s="111"/>
      <c r="AJQ313" s="111"/>
      <c r="AJR313" s="111"/>
      <c r="AJS313" s="111"/>
      <c r="AJT313" s="111"/>
      <c r="AJU313" s="111"/>
      <c r="AJV313" s="111"/>
      <c r="AJW313" s="111"/>
      <c r="AJX313" s="111"/>
      <c r="AJY313" s="111"/>
      <c r="AJZ313" s="111"/>
      <c r="AKA313" s="111"/>
      <c r="AKB313" s="111"/>
      <c r="AKC313" s="111"/>
      <c r="AKD313" s="111"/>
      <c r="AKE313" s="111"/>
      <c r="AKF313" s="111"/>
      <c r="AKG313" s="111"/>
      <c r="AKH313" s="111"/>
      <c r="AKI313" s="111"/>
      <c r="AKJ313" s="111"/>
      <c r="AKK313" s="111"/>
      <c r="AKL313" s="111"/>
      <c r="AKM313" s="111"/>
      <c r="AKN313" s="111"/>
      <c r="AKO313" s="111"/>
      <c r="AKP313" s="111"/>
      <c r="AKQ313" s="111"/>
      <c r="AKR313" s="111"/>
      <c r="AKS313" s="111"/>
      <c r="AKT313" s="111"/>
      <c r="AKU313" s="111"/>
      <c r="AKV313" s="111"/>
      <c r="AKW313" s="111"/>
      <c r="AKX313" s="111"/>
      <c r="AKY313" s="111"/>
      <c r="AKZ313" s="111"/>
      <c r="ALA313" s="111"/>
      <c r="ALB313" s="111"/>
      <c r="ALC313" s="111"/>
      <c r="ALD313" s="111"/>
      <c r="ALE313" s="111"/>
      <c r="ALF313" s="111"/>
      <c r="ALG313" s="111"/>
      <c r="ALH313" s="111"/>
      <c r="ALI313" s="111"/>
      <c r="ALJ313" s="111"/>
      <c r="ALK313" s="111"/>
      <c r="ALL313" s="111"/>
      <c r="ALM313" s="111"/>
      <c r="ALN313" s="111"/>
      <c r="ALO313" s="111"/>
      <c r="ALP313" s="111"/>
      <c r="ALQ313" s="111"/>
      <c r="ALR313" s="111"/>
      <c r="ALS313" s="111"/>
      <c r="ALT313" s="111"/>
      <c r="ALU313" s="111"/>
      <c r="ALV313" s="111"/>
      <c r="ALW313" s="111"/>
      <c r="ALX313" s="111"/>
      <c r="ALY313" s="111"/>
      <c r="ALZ313" s="111"/>
      <c r="AMA313" s="111"/>
      <c r="AMB313" s="111"/>
      <c r="AMC313" s="111"/>
      <c r="AMD313" s="111"/>
      <c r="AME313" s="111"/>
      <c r="AMF313" s="111"/>
      <c r="AMG313" s="111"/>
      <c r="AMH313" s="111"/>
      <c r="AMI313" s="111"/>
      <c r="AMJ313" s="111"/>
    </row>
    <row r="314" spans="1:1024 1026:1026" x14ac:dyDescent="0.25">
      <c r="A314" s="372" t="s">
        <v>1051</v>
      </c>
      <c r="B314" s="257">
        <v>314</v>
      </c>
      <c r="C314" s="258" t="s">
        <v>24469</v>
      </c>
      <c r="D314" s="391" t="s">
        <v>5790</v>
      </c>
      <c r="E314" s="286"/>
      <c r="F314" s="291">
        <v>4</v>
      </c>
      <c r="G314" s="280"/>
      <c r="H314" s="280">
        <v>4</v>
      </c>
      <c r="I314" s="492">
        <v>120.2</v>
      </c>
      <c r="J314" s="292"/>
      <c r="K314" s="293">
        <v>2</v>
      </c>
      <c r="L314" s="293" t="s">
        <v>748</v>
      </c>
      <c r="M314" s="278">
        <v>1</v>
      </c>
      <c r="N314" s="293"/>
      <c r="O314" s="293"/>
      <c r="P314" s="293"/>
      <c r="Q314" s="379">
        <v>1</v>
      </c>
      <c r="R314" s="394" t="s">
        <v>749</v>
      </c>
      <c r="S314" s="278">
        <v>2</v>
      </c>
      <c r="T314" s="293" t="s">
        <v>748</v>
      </c>
      <c r="U314" s="293"/>
      <c r="V314" s="293"/>
      <c r="W314" s="283">
        <f t="shared" si="133"/>
        <v>100</v>
      </c>
      <c r="X314" s="283">
        <f t="shared" si="125"/>
        <v>100</v>
      </c>
      <c r="Y314" s="283">
        <f t="shared" si="132"/>
        <v>100</v>
      </c>
      <c r="Z314" s="283">
        <f t="shared" si="134"/>
        <v>10</v>
      </c>
      <c r="AA314" s="283">
        <f t="shared" si="135"/>
        <v>1</v>
      </c>
      <c r="AB314" s="288">
        <v>0.01</v>
      </c>
      <c r="AC314" s="287">
        <f t="shared" si="145"/>
        <v>1</v>
      </c>
      <c r="AD314" s="287">
        <f t="shared" si="138"/>
        <v>0.3</v>
      </c>
      <c r="AE314" s="284">
        <f t="shared" si="144"/>
        <v>1</v>
      </c>
      <c r="AF314" s="284">
        <f t="shared" si="143"/>
        <v>1</v>
      </c>
      <c r="AG314" s="268">
        <f t="shared" si="139"/>
        <v>10</v>
      </c>
      <c r="AH314" s="268">
        <f t="shared" si="140"/>
        <v>100</v>
      </c>
      <c r="AI314" s="268">
        <f t="shared" si="141"/>
        <v>100</v>
      </c>
      <c r="AJ314" s="268">
        <f t="shared" si="142"/>
        <v>100</v>
      </c>
      <c r="AK314" s="506" t="s">
        <v>24468</v>
      </c>
      <c r="AL314" s="408">
        <v>1</v>
      </c>
      <c r="AM314" s="447">
        <v>2</v>
      </c>
      <c r="AN314" s="511"/>
      <c r="AO314" s="277">
        <v>10</v>
      </c>
      <c r="AP314" s="297">
        <v>10</v>
      </c>
      <c r="AQ314" s="286"/>
      <c r="AR314" s="171" t="s">
        <v>6040</v>
      </c>
      <c r="AS314" s="171"/>
      <c r="AT314" s="286"/>
      <c r="AU314" s="286"/>
      <c r="AV314" s="559"/>
    </row>
    <row r="315" spans="1:1024 1026:1026" x14ac:dyDescent="0.25">
      <c r="A315" s="372" t="s">
        <v>1052</v>
      </c>
      <c r="B315" s="257">
        <v>315</v>
      </c>
      <c r="C315" s="258" t="s">
        <v>24470</v>
      </c>
      <c r="D315" s="391" t="s">
        <v>6041</v>
      </c>
      <c r="E315" s="286"/>
      <c r="F315" s="291">
        <v>4</v>
      </c>
      <c r="G315" s="280"/>
      <c r="H315" s="280">
        <v>4</v>
      </c>
      <c r="I315" s="492">
        <v>100000</v>
      </c>
      <c r="J315" s="292"/>
      <c r="K315" s="293">
        <v>2</v>
      </c>
      <c r="L315" s="293" t="s">
        <v>749</v>
      </c>
      <c r="M315" s="293"/>
      <c r="N315" s="293"/>
      <c r="O315" s="293"/>
      <c r="P315" s="293"/>
      <c r="Q315" s="293"/>
      <c r="R315" s="293"/>
      <c r="S315" s="293"/>
      <c r="T315" s="293">
        <v>2</v>
      </c>
      <c r="U315" s="293"/>
      <c r="V315" s="293"/>
      <c r="W315" s="283">
        <f t="shared" si="133"/>
        <v>100</v>
      </c>
      <c r="X315" s="283">
        <f t="shared" si="125"/>
        <v>100</v>
      </c>
      <c r="Y315" s="283">
        <f t="shared" si="132"/>
        <v>100</v>
      </c>
      <c r="Z315" s="283">
        <f t="shared" si="134"/>
        <v>100</v>
      </c>
      <c r="AA315" s="283">
        <f t="shared" si="135"/>
        <v>100</v>
      </c>
      <c r="AB315" s="287">
        <f t="shared" ref="AB315:AB378" si="146">IF(OR(EXACT(R315,"1A"),EXACT(R315,"1B")),0.1,IF(R315=2,1,100))</f>
        <v>100</v>
      </c>
      <c r="AC315" s="287">
        <f t="shared" si="145"/>
        <v>100</v>
      </c>
      <c r="AD315" s="287">
        <f t="shared" si="138"/>
        <v>3</v>
      </c>
      <c r="AE315" s="449">
        <f t="shared" si="144"/>
        <v>0.1</v>
      </c>
      <c r="AF315" s="284">
        <f t="shared" si="143"/>
        <v>100</v>
      </c>
      <c r="AG315" s="268">
        <f t="shared" si="139"/>
        <v>10</v>
      </c>
      <c r="AH315" s="268">
        <f t="shared" si="140"/>
        <v>100</v>
      </c>
      <c r="AI315" s="268">
        <f t="shared" si="141"/>
        <v>100</v>
      </c>
      <c r="AJ315" s="268">
        <f t="shared" si="142"/>
        <v>100</v>
      </c>
      <c r="AK315" s="501" t="s">
        <v>24092</v>
      </c>
      <c r="AL315" s="408">
        <v>1</v>
      </c>
      <c r="AM315" s="357">
        <v>2</v>
      </c>
      <c r="AN315" s="511"/>
      <c r="AO315" s="277">
        <v>1</v>
      </c>
      <c r="AP315" s="357"/>
      <c r="AQ315" s="286"/>
      <c r="AR315" s="171" t="s">
        <v>24471</v>
      </c>
      <c r="AS315" s="171"/>
      <c r="AT315" s="286"/>
      <c r="AU315" s="286"/>
      <c r="AV315" s="559"/>
    </row>
    <row r="316" spans="1:1024 1026:1026" x14ac:dyDescent="0.25">
      <c r="A316" s="372" t="s">
        <v>1054</v>
      </c>
      <c r="B316" s="257">
        <v>316</v>
      </c>
      <c r="C316" s="258" t="s">
        <v>24472</v>
      </c>
      <c r="D316" s="391" t="s">
        <v>1055</v>
      </c>
      <c r="E316" s="286"/>
      <c r="F316" s="291">
        <v>4</v>
      </c>
      <c r="G316" s="280"/>
      <c r="H316" s="280">
        <v>4</v>
      </c>
      <c r="I316" s="492">
        <v>1000000</v>
      </c>
      <c r="J316" s="292"/>
      <c r="K316" s="293">
        <v>2</v>
      </c>
      <c r="L316" s="293" t="s">
        <v>749</v>
      </c>
      <c r="M316" s="293"/>
      <c r="N316" s="293"/>
      <c r="O316" s="293"/>
      <c r="P316" s="293"/>
      <c r="Q316" s="293"/>
      <c r="R316" s="293"/>
      <c r="S316" s="293"/>
      <c r="T316" s="293">
        <v>2</v>
      </c>
      <c r="U316" s="293"/>
      <c r="V316" s="293"/>
      <c r="W316" s="283">
        <f t="shared" si="133"/>
        <v>100</v>
      </c>
      <c r="X316" s="283">
        <f t="shared" si="125"/>
        <v>100</v>
      </c>
      <c r="Y316" s="283">
        <f t="shared" si="132"/>
        <v>100</v>
      </c>
      <c r="Z316" s="283">
        <f t="shared" si="134"/>
        <v>100</v>
      </c>
      <c r="AA316" s="283">
        <f t="shared" si="135"/>
        <v>100</v>
      </c>
      <c r="AB316" s="287">
        <f t="shared" si="146"/>
        <v>100</v>
      </c>
      <c r="AC316" s="287">
        <f t="shared" si="145"/>
        <v>100</v>
      </c>
      <c r="AD316" s="287">
        <f t="shared" si="138"/>
        <v>3</v>
      </c>
      <c r="AE316" s="449">
        <f t="shared" si="144"/>
        <v>0.1</v>
      </c>
      <c r="AF316" s="284">
        <f t="shared" si="143"/>
        <v>100</v>
      </c>
      <c r="AG316" s="268">
        <f t="shared" si="139"/>
        <v>10</v>
      </c>
      <c r="AH316" s="268">
        <f t="shared" si="140"/>
        <v>100</v>
      </c>
      <c r="AI316" s="268">
        <f t="shared" si="141"/>
        <v>100</v>
      </c>
      <c r="AJ316" s="268">
        <f t="shared" si="142"/>
        <v>100</v>
      </c>
      <c r="AK316" s="506" t="s">
        <v>24126</v>
      </c>
      <c r="AL316" s="450">
        <v>1</v>
      </c>
      <c r="AM316" s="447">
        <v>3</v>
      </c>
      <c r="AN316" s="511"/>
      <c r="AO316" s="277">
        <v>1</v>
      </c>
      <c r="AP316" s="357"/>
      <c r="AQ316" s="286"/>
      <c r="AR316" s="171" t="s">
        <v>6194</v>
      </c>
      <c r="AS316" s="171"/>
      <c r="AT316" s="286"/>
      <c r="AU316" s="286"/>
      <c r="AV316" s="559"/>
    </row>
    <row r="317" spans="1:1024 1026:1026" x14ac:dyDescent="0.25">
      <c r="A317" s="372" t="s">
        <v>1056</v>
      </c>
      <c r="B317" s="257">
        <v>317</v>
      </c>
      <c r="C317" s="258" t="s">
        <v>24473</v>
      </c>
      <c r="D317" s="391" t="s">
        <v>6043</v>
      </c>
      <c r="E317" s="286"/>
      <c r="F317" s="291">
        <v>4</v>
      </c>
      <c r="G317" s="280"/>
      <c r="H317" s="280"/>
      <c r="I317" s="492">
        <v>273.2</v>
      </c>
      <c r="J317" s="292"/>
      <c r="K317" s="293"/>
      <c r="L317" s="293">
        <v>1</v>
      </c>
      <c r="M317" s="293"/>
      <c r="N317" s="293"/>
      <c r="O317" s="293"/>
      <c r="P317" s="293"/>
      <c r="Q317" s="293"/>
      <c r="R317" s="293"/>
      <c r="S317" s="293"/>
      <c r="T317" s="293">
        <v>2</v>
      </c>
      <c r="U317" s="293"/>
      <c r="V317" s="293"/>
      <c r="W317" s="283">
        <f t="shared" si="133"/>
        <v>100</v>
      </c>
      <c r="X317" s="283">
        <f t="shared" ref="X317:X380" si="147">IF(O317=1,1,IF(O317=2,10,100))</f>
        <v>100</v>
      </c>
      <c r="Y317" s="283">
        <f t="shared" si="132"/>
        <v>100</v>
      </c>
      <c r="Z317" s="283">
        <f t="shared" si="134"/>
        <v>100</v>
      </c>
      <c r="AA317" s="283">
        <f t="shared" si="135"/>
        <v>100</v>
      </c>
      <c r="AB317" s="287">
        <f t="shared" si="146"/>
        <v>100</v>
      </c>
      <c r="AC317" s="287">
        <f t="shared" si="145"/>
        <v>100</v>
      </c>
      <c r="AD317" s="287">
        <f t="shared" si="138"/>
        <v>3</v>
      </c>
      <c r="AE317" s="284">
        <f t="shared" si="144"/>
        <v>1</v>
      </c>
      <c r="AF317" s="284">
        <f t="shared" si="143"/>
        <v>100</v>
      </c>
      <c r="AG317" s="268">
        <f t="shared" si="139"/>
        <v>100</v>
      </c>
      <c r="AH317" s="268">
        <f t="shared" si="140"/>
        <v>100</v>
      </c>
      <c r="AI317" s="268">
        <f t="shared" si="141"/>
        <v>100</v>
      </c>
      <c r="AJ317" s="268">
        <f t="shared" si="142"/>
        <v>100</v>
      </c>
      <c r="AK317" s="506" t="s">
        <v>24126</v>
      </c>
      <c r="AL317" s="408"/>
      <c r="AM317" s="357">
        <v>3</v>
      </c>
      <c r="AN317" s="511"/>
      <c r="AO317" s="357"/>
      <c r="AP317" s="357"/>
      <c r="AQ317" s="286"/>
      <c r="AR317" s="171" t="s">
        <v>756</v>
      </c>
      <c r="AS317" s="171"/>
      <c r="AT317" s="286"/>
      <c r="AU317" s="286"/>
      <c r="AV317" s="559"/>
    </row>
    <row r="318" spans="1:1024 1026:1026" x14ac:dyDescent="0.25">
      <c r="A318" s="372" t="s">
        <v>6192</v>
      </c>
      <c r="B318" s="257">
        <v>318</v>
      </c>
      <c r="C318" s="258" t="s">
        <v>24474</v>
      </c>
      <c r="D318" s="391" t="s">
        <v>6193</v>
      </c>
      <c r="E318" s="286"/>
      <c r="F318" s="291">
        <v>4</v>
      </c>
      <c r="G318" s="280"/>
      <c r="H318" s="280"/>
      <c r="I318" s="492">
        <v>424.8</v>
      </c>
      <c r="J318" s="292"/>
      <c r="K318" s="293"/>
      <c r="L318" s="293">
        <v>1</v>
      </c>
      <c r="M318" s="293"/>
      <c r="N318" s="293"/>
      <c r="O318" s="293"/>
      <c r="P318" s="293"/>
      <c r="Q318" s="293"/>
      <c r="R318" s="293"/>
      <c r="S318" s="293"/>
      <c r="T318" s="293"/>
      <c r="U318" s="293"/>
      <c r="V318" s="293"/>
      <c r="W318" s="283">
        <f t="shared" si="133"/>
        <v>100</v>
      </c>
      <c r="X318" s="283">
        <f t="shared" si="147"/>
        <v>100</v>
      </c>
      <c r="Y318" s="283">
        <f t="shared" si="132"/>
        <v>100</v>
      </c>
      <c r="Z318" s="283">
        <f t="shared" si="134"/>
        <v>100</v>
      </c>
      <c r="AA318" s="283">
        <f t="shared" si="135"/>
        <v>100</v>
      </c>
      <c r="AB318" s="287">
        <f t="shared" si="146"/>
        <v>100</v>
      </c>
      <c r="AC318" s="287">
        <f t="shared" si="145"/>
        <v>100</v>
      </c>
      <c r="AD318" s="287">
        <f t="shared" si="138"/>
        <v>100</v>
      </c>
      <c r="AE318" s="284">
        <f t="shared" si="144"/>
        <v>1</v>
      </c>
      <c r="AF318" s="284">
        <f t="shared" si="143"/>
        <v>100</v>
      </c>
      <c r="AG318" s="268">
        <f t="shared" si="139"/>
        <v>100</v>
      </c>
      <c r="AH318" s="268">
        <f t="shared" si="140"/>
        <v>100</v>
      </c>
      <c r="AI318" s="268">
        <f t="shared" si="141"/>
        <v>100</v>
      </c>
      <c r="AJ318" s="268">
        <f t="shared" si="142"/>
        <v>100</v>
      </c>
      <c r="AK318" s="506" t="s">
        <v>750</v>
      </c>
      <c r="AL318" s="408"/>
      <c r="AM318" s="357">
        <v>2</v>
      </c>
      <c r="AN318" s="511"/>
      <c r="AO318" s="357"/>
      <c r="AP318" s="357"/>
      <c r="AQ318" s="286"/>
      <c r="AR318" s="171" t="s">
        <v>26943</v>
      </c>
      <c r="AS318" s="171"/>
      <c r="AT318" s="286"/>
      <c r="AU318" s="286"/>
      <c r="AV318" s="111"/>
    </row>
    <row r="319" spans="1:1024 1026:1026" x14ac:dyDescent="0.25">
      <c r="A319" s="372" t="s">
        <v>1057</v>
      </c>
      <c r="B319" s="257">
        <v>319</v>
      </c>
      <c r="C319" s="258" t="s">
        <v>24475</v>
      </c>
      <c r="D319" s="391" t="s">
        <v>6042</v>
      </c>
      <c r="E319" s="286"/>
      <c r="F319" s="291"/>
      <c r="G319" s="280"/>
      <c r="H319" s="280"/>
      <c r="I319" s="492">
        <v>2.4E-2</v>
      </c>
      <c r="J319" s="292"/>
      <c r="K319" s="293"/>
      <c r="L319" s="293">
        <v>1</v>
      </c>
      <c r="M319" s="293"/>
      <c r="N319" s="293"/>
      <c r="O319" s="293"/>
      <c r="P319" s="293"/>
      <c r="Q319" s="293"/>
      <c r="R319" s="293"/>
      <c r="S319" s="293"/>
      <c r="T319" s="293"/>
      <c r="U319" s="293"/>
      <c r="V319" s="293"/>
      <c r="W319" s="283">
        <f t="shared" si="133"/>
        <v>100</v>
      </c>
      <c r="X319" s="283">
        <f t="shared" si="147"/>
        <v>100</v>
      </c>
      <c r="Y319" s="283">
        <f t="shared" si="132"/>
        <v>100</v>
      </c>
      <c r="Z319" s="283">
        <f t="shared" si="134"/>
        <v>100</v>
      </c>
      <c r="AA319" s="283">
        <f t="shared" si="135"/>
        <v>100</v>
      </c>
      <c r="AB319" s="287">
        <f t="shared" si="146"/>
        <v>100</v>
      </c>
      <c r="AC319" s="287">
        <f t="shared" si="145"/>
        <v>100</v>
      </c>
      <c r="AD319" s="287">
        <f t="shared" si="138"/>
        <v>100</v>
      </c>
      <c r="AE319" s="284">
        <f t="shared" si="144"/>
        <v>1</v>
      </c>
      <c r="AF319" s="284">
        <f t="shared" si="143"/>
        <v>100</v>
      </c>
      <c r="AG319" s="268">
        <f t="shared" si="139"/>
        <v>100</v>
      </c>
      <c r="AH319" s="268">
        <f t="shared" si="140"/>
        <v>100</v>
      </c>
      <c r="AI319" s="268">
        <f t="shared" si="141"/>
        <v>100</v>
      </c>
      <c r="AJ319" s="268">
        <f t="shared" si="142"/>
        <v>100</v>
      </c>
      <c r="AK319" s="506" t="s">
        <v>24126</v>
      </c>
      <c r="AL319" s="408"/>
      <c r="AM319" s="357">
        <v>3</v>
      </c>
      <c r="AN319" s="511"/>
      <c r="AO319" s="357"/>
      <c r="AP319" s="357"/>
      <c r="AQ319" s="286"/>
      <c r="AR319" s="563" t="s">
        <v>31755</v>
      </c>
      <c r="AS319" s="563"/>
      <c r="AT319" s="286"/>
      <c r="AU319" s="286"/>
      <c r="AV319" s="111"/>
    </row>
    <row r="320" spans="1:1024 1026:1026" x14ac:dyDescent="0.25">
      <c r="A320" s="372" t="s">
        <v>1058</v>
      </c>
      <c r="B320" s="257">
        <v>320</v>
      </c>
      <c r="C320" s="258" t="s">
        <v>24476</v>
      </c>
      <c r="D320" s="391" t="s">
        <v>6045</v>
      </c>
      <c r="E320" s="286"/>
      <c r="F320" s="291"/>
      <c r="G320" s="280"/>
      <c r="H320" s="280"/>
      <c r="I320" s="492">
        <v>449.4</v>
      </c>
      <c r="J320" s="292"/>
      <c r="K320" s="293"/>
      <c r="L320" s="293">
        <v>1</v>
      </c>
      <c r="M320" s="293"/>
      <c r="N320" s="293"/>
      <c r="O320" s="293"/>
      <c r="P320" s="293"/>
      <c r="Q320" s="293"/>
      <c r="R320" s="293"/>
      <c r="S320" s="293"/>
      <c r="T320" s="293">
        <v>2</v>
      </c>
      <c r="U320" s="293"/>
      <c r="V320" s="293"/>
      <c r="W320" s="283">
        <f t="shared" si="133"/>
        <v>100</v>
      </c>
      <c r="X320" s="283">
        <f t="shared" si="147"/>
        <v>100</v>
      </c>
      <c r="Y320" s="283">
        <f t="shared" si="132"/>
        <v>100</v>
      </c>
      <c r="Z320" s="283">
        <f t="shared" si="134"/>
        <v>100</v>
      </c>
      <c r="AA320" s="283">
        <f t="shared" si="135"/>
        <v>100</v>
      </c>
      <c r="AB320" s="287">
        <f t="shared" si="146"/>
        <v>100</v>
      </c>
      <c r="AC320" s="287">
        <f t="shared" si="145"/>
        <v>100</v>
      </c>
      <c r="AD320" s="287">
        <f t="shared" si="138"/>
        <v>3</v>
      </c>
      <c r="AE320" s="284">
        <f t="shared" si="144"/>
        <v>1</v>
      </c>
      <c r="AF320" s="284">
        <f t="shared" si="143"/>
        <v>100</v>
      </c>
      <c r="AG320" s="268">
        <f t="shared" si="139"/>
        <v>100</v>
      </c>
      <c r="AH320" s="268">
        <f t="shared" si="140"/>
        <v>100</v>
      </c>
      <c r="AI320" s="268">
        <f t="shared" si="141"/>
        <v>100</v>
      </c>
      <c r="AJ320" s="268">
        <f t="shared" si="142"/>
        <v>100</v>
      </c>
      <c r="AK320" s="506" t="s">
        <v>24126</v>
      </c>
      <c r="AL320" s="408"/>
      <c r="AM320" s="357">
        <v>3</v>
      </c>
      <c r="AN320" s="511"/>
      <c r="AO320" s="357"/>
      <c r="AP320" s="357"/>
      <c r="AQ320" s="286"/>
      <c r="AR320" s="171" t="s">
        <v>756</v>
      </c>
      <c r="AS320" s="171"/>
      <c r="AT320" s="286"/>
      <c r="AU320" s="286"/>
      <c r="AV320" s="111"/>
    </row>
    <row r="321" spans="1:1025" x14ac:dyDescent="0.25">
      <c r="A321" s="372" t="s">
        <v>1059</v>
      </c>
      <c r="B321" s="257">
        <v>321</v>
      </c>
      <c r="C321" s="258" t="s">
        <v>24477</v>
      </c>
      <c r="D321" s="391" t="s">
        <v>6044</v>
      </c>
      <c r="E321" s="286" t="s">
        <v>6046</v>
      </c>
      <c r="F321" s="291"/>
      <c r="G321" s="280"/>
      <c r="H321" s="280"/>
      <c r="I321" s="492">
        <v>450.6</v>
      </c>
      <c r="J321" s="292"/>
      <c r="K321" s="293"/>
      <c r="L321" s="293" t="s">
        <v>749</v>
      </c>
      <c r="M321" s="278" t="s">
        <v>748</v>
      </c>
      <c r="N321" s="293"/>
      <c r="O321" s="293"/>
      <c r="P321" s="293"/>
      <c r="Q321" s="293"/>
      <c r="R321" s="293"/>
      <c r="S321" s="293"/>
      <c r="T321" s="293"/>
      <c r="U321" s="293"/>
      <c r="V321" s="293"/>
      <c r="W321" s="283">
        <f t="shared" si="133"/>
        <v>100</v>
      </c>
      <c r="X321" s="283">
        <f t="shared" si="147"/>
        <v>100</v>
      </c>
      <c r="Y321" s="283">
        <f t="shared" ref="Y321:Y352" si="148">IF(OR(P321=335,P321=336),20,100)</f>
        <v>100</v>
      </c>
      <c r="Z321" s="283">
        <f t="shared" si="134"/>
        <v>100</v>
      </c>
      <c r="AA321" s="283">
        <f t="shared" si="135"/>
        <v>100</v>
      </c>
      <c r="AB321" s="287">
        <f t="shared" si="146"/>
        <v>100</v>
      </c>
      <c r="AC321" s="287">
        <f t="shared" si="145"/>
        <v>100</v>
      </c>
      <c r="AD321" s="287">
        <f t="shared" si="138"/>
        <v>100</v>
      </c>
      <c r="AE321" s="449">
        <f t="shared" si="144"/>
        <v>0.1</v>
      </c>
      <c r="AF321" s="284">
        <f t="shared" si="143"/>
        <v>1</v>
      </c>
      <c r="AG321" s="268">
        <f t="shared" si="139"/>
        <v>100</v>
      </c>
      <c r="AH321" s="268">
        <f t="shared" si="140"/>
        <v>100</v>
      </c>
      <c r="AI321" s="268">
        <f t="shared" si="141"/>
        <v>100</v>
      </c>
      <c r="AJ321" s="268">
        <f t="shared" si="142"/>
        <v>100</v>
      </c>
      <c r="AK321" s="506" t="s">
        <v>24126</v>
      </c>
      <c r="AL321" s="408"/>
      <c r="AM321" s="357">
        <v>3</v>
      </c>
      <c r="AN321" s="511"/>
      <c r="AO321" s="357"/>
      <c r="AP321" s="357"/>
      <c r="AQ321" s="286"/>
      <c r="AR321" s="171" t="s">
        <v>756</v>
      </c>
      <c r="AS321" s="171"/>
      <c r="AT321" s="286"/>
      <c r="AU321" s="286"/>
      <c r="AV321" s="111"/>
    </row>
    <row r="322" spans="1:1025" x14ac:dyDescent="0.25">
      <c r="A322" s="372" t="s">
        <v>1060</v>
      </c>
      <c r="B322" s="257">
        <v>322</v>
      </c>
      <c r="C322" s="258" t="s">
        <v>24478</v>
      </c>
      <c r="D322" s="290" t="s">
        <v>24479</v>
      </c>
      <c r="E322" s="286"/>
      <c r="F322" s="291">
        <v>4</v>
      </c>
      <c r="G322" s="280"/>
      <c r="H322" s="280"/>
      <c r="I322" s="492" t="s">
        <v>750</v>
      </c>
      <c r="J322" s="292">
        <v>2</v>
      </c>
      <c r="K322" s="293"/>
      <c r="L322" s="293">
        <v>1</v>
      </c>
      <c r="M322" s="293"/>
      <c r="N322" s="293"/>
      <c r="O322" s="293"/>
      <c r="P322" s="293"/>
      <c r="Q322" s="293"/>
      <c r="R322" s="293"/>
      <c r="S322" s="293"/>
      <c r="T322" s="293"/>
      <c r="U322" s="293"/>
      <c r="V322" s="293"/>
      <c r="W322" s="283">
        <f t="shared" si="133"/>
        <v>100</v>
      </c>
      <c r="X322" s="283">
        <f t="shared" si="147"/>
        <v>100</v>
      </c>
      <c r="Y322" s="283">
        <f t="shared" si="148"/>
        <v>100</v>
      </c>
      <c r="Z322" s="283">
        <f t="shared" si="134"/>
        <v>100</v>
      </c>
      <c r="AA322" s="283">
        <f t="shared" si="135"/>
        <v>100</v>
      </c>
      <c r="AB322" s="287">
        <f t="shared" si="146"/>
        <v>100</v>
      </c>
      <c r="AC322" s="287">
        <f t="shared" si="145"/>
        <v>100</v>
      </c>
      <c r="AD322" s="287">
        <f t="shared" si="138"/>
        <v>100</v>
      </c>
      <c r="AE322" s="284">
        <f t="shared" si="144"/>
        <v>1</v>
      </c>
      <c r="AF322" s="284">
        <f t="shared" si="143"/>
        <v>100</v>
      </c>
      <c r="AG322" s="268">
        <f t="shared" si="139"/>
        <v>100</v>
      </c>
      <c r="AH322" s="268">
        <f t="shared" si="140"/>
        <v>10</v>
      </c>
      <c r="AI322" s="268">
        <f t="shared" si="141"/>
        <v>100</v>
      </c>
      <c r="AJ322" s="268">
        <f t="shared" si="142"/>
        <v>100</v>
      </c>
      <c r="AK322" s="501" t="s">
        <v>750</v>
      </c>
      <c r="AL322" s="408"/>
      <c r="AM322" s="357">
        <v>2</v>
      </c>
      <c r="AN322" s="511"/>
      <c r="AO322" s="357"/>
      <c r="AP322" s="357"/>
      <c r="AQ322" s="286"/>
      <c r="AR322" s="171" t="s">
        <v>779</v>
      </c>
      <c r="AS322" s="171"/>
      <c r="AT322" s="286"/>
      <c r="AU322" s="286"/>
      <c r="AV322" s="111"/>
    </row>
    <row r="323" spans="1:1025" x14ac:dyDescent="0.25">
      <c r="A323" s="451" t="s">
        <v>6048</v>
      </c>
      <c r="B323" s="257">
        <v>323</v>
      </c>
      <c r="C323" s="258" t="s">
        <v>24480</v>
      </c>
      <c r="D323" s="391" t="s">
        <v>6048</v>
      </c>
      <c r="E323" s="286"/>
      <c r="F323" s="291">
        <v>4</v>
      </c>
      <c r="G323" s="280"/>
      <c r="H323" s="280">
        <v>4</v>
      </c>
      <c r="I323" s="492">
        <v>235.1</v>
      </c>
      <c r="J323" s="292"/>
      <c r="K323" s="400">
        <v>2</v>
      </c>
      <c r="L323" s="293" t="s">
        <v>749</v>
      </c>
      <c r="M323" s="278" t="s">
        <v>748</v>
      </c>
      <c r="N323" s="293"/>
      <c r="O323" s="293"/>
      <c r="P323" s="293"/>
      <c r="Q323" s="293"/>
      <c r="R323" s="293"/>
      <c r="S323" s="293"/>
      <c r="T323" s="293">
        <v>2</v>
      </c>
      <c r="U323" s="293"/>
      <c r="V323" s="293"/>
      <c r="W323" s="283">
        <f t="shared" si="133"/>
        <v>100</v>
      </c>
      <c r="X323" s="283">
        <f t="shared" si="147"/>
        <v>100</v>
      </c>
      <c r="Y323" s="283">
        <f t="shared" si="148"/>
        <v>100</v>
      </c>
      <c r="Z323" s="283">
        <f t="shared" si="134"/>
        <v>100</v>
      </c>
      <c r="AA323" s="283">
        <f t="shared" si="135"/>
        <v>100</v>
      </c>
      <c r="AB323" s="287">
        <f t="shared" si="146"/>
        <v>100</v>
      </c>
      <c r="AC323" s="287">
        <f t="shared" si="145"/>
        <v>100</v>
      </c>
      <c r="AD323" s="287">
        <f t="shared" si="138"/>
        <v>3</v>
      </c>
      <c r="AE323" s="449">
        <f t="shared" si="144"/>
        <v>0.1</v>
      </c>
      <c r="AF323" s="284">
        <f t="shared" si="143"/>
        <v>1</v>
      </c>
      <c r="AG323" s="268">
        <f t="shared" si="139"/>
        <v>10</v>
      </c>
      <c r="AH323" s="268">
        <f t="shared" si="140"/>
        <v>100</v>
      </c>
      <c r="AI323" s="268">
        <f t="shared" si="141"/>
        <v>100</v>
      </c>
      <c r="AJ323" s="268">
        <f t="shared" si="142"/>
        <v>100</v>
      </c>
      <c r="AK323" s="506" t="s">
        <v>24126</v>
      </c>
      <c r="AL323" s="408">
        <v>1</v>
      </c>
      <c r="AM323" s="357">
        <v>2</v>
      </c>
      <c r="AN323" s="511"/>
      <c r="AO323" s="277">
        <v>1</v>
      </c>
      <c r="AP323" s="357"/>
      <c r="AQ323" s="286"/>
      <c r="AR323" s="171" t="s">
        <v>6047</v>
      </c>
      <c r="AS323" s="171"/>
      <c r="AT323" s="286"/>
      <c r="AU323" s="286"/>
      <c r="AV323" s="559"/>
    </row>
    <row r="324" spans="1:1025" x14ac:dyDescent="0.25">
      <c r="A324" s="256" t="s">
        <v>1352</v>
      </c>
      <c r="B324" s="257">
        <v>324</v>
      </c>
      <c r="C324" s="258" t="s">
        <v>24481</v>
      </c>
      <c r="D324" s="308" t="s">
        <v>1353</v>
      </c>
      <c r="E324" s="286"/>
      <c r="F324" s="291"/>
      <c r="G324" s="280"/>
      <c r="H324" s="280"/>
      <c r="I324" s="492" t="s">
        <v>750</v>
      </c>
      <c r="J324" s="292">
        <v>2</v>
      </c>
      <c r="K324" s="293"/>
      <c r="L324" s="293">
        <v>1</v>
      </c>
      <c r="M324" s="293"/>
      <c r="N324" s="293"/>
      <c r="O324" s="293"/>
      <c r="P324" s="293"/>
      <c r="Q324" s="293"/>
      <c r="R324" s="293"/>
      <c r="S324" s="293"/>
      <c r="T324" s="293"/>
      <c r="U324" s="293"/>
      <c r="V324" s="293"/>
      <c r="W324" s="283">
        <f t="shared" si="133"/>
        <v>100</v>
      </c>
      <c r="X324" s="283">
        <f t="shared" si="147"/>
        <v>100</v>
      </c>
      <c r="Y324" s="283">
        <f t="shared" si="148"/>
        <v>100</v>
      </c>
      <c r="Z324" s="283">
        <f t="shared" si="134"/>
        <v>100</v>
      </c>
      <c r="AA324" s="283">
        <f t="shared" si="135"/>
        <v>100</v>
      </c>
      <c r="AB324" s="287">
        <f t="shared" si="146"/>
        <v>100</v>
      </c>
      <c r="AC324" s="287">
        <f t="shared" si="145"/>
        <v>100</v>
      </c>
      <c r="AD324" s="287">
        <f t="shared" si="138"/>
        <v>100</v>
      </c>
      <c r="AE324" s="284">
        <f t="shared" si="144"/>
        <v>1</v>
      </c>
      <c r="AF324" s="284">
        <f t="shared" si="143"/>
        <v>100</v>
      </c>
      <c r="AG324" s="268">
        <f t="shared" si="139"/>
        <v>100</v>
      </c>
      <c r="AH324" s="268">
        <f t="shared" si="140"/>
        <v>10</v>
      </c>
      <c r="AI324" s="268">
        <f t="shared" si="141"/>
        <v>100</v>
      </c>
      <c r="AJ324" s="268">
        <f t="shared" si="142"/>
        <v>100</v>
      </c>
      <c r="AK324" s="501" t="s">
        <v>750</v>
      </c>
      <c r="AL324" s="286"/>
      <c r="AM324" s="277">
        <v>4</v>
      </c>
      <c r="AN324" s="511"/>
      <c r="AO324" s="357"/>
      <c r="AP324" s="357"/>
      <c r="AQ324" s="286"/>
      <c r="AR324" s="171" t="s">
        <v>779</v>
      </c>
      <c r="AS324" s="171"/>
      <c r="AT324" s="277"/>
      <c r="AU324" s="277"/>
    </row>
    <row r="325" spans="1:1025" ht="16.5" customHeight="1" x14ac:dyDescent="0.25">
      <c r="A325" s="294" t="s">
        <v>5420</v>
      </c>
      <c r="B325" s="257">
        <v>325</v>
      </c>
      <c r="C325" s="295" t="s">
        <v>5421</v>
      </c>
      <c r="D325" s="296" t="s">
        <v>5422</v>
      </c>
      <c r="E325" s="297"/>
      <c r="F325" s="298"/>
      <c r="G325" s="299"/>
      <c r="H325" s="299"/>
      <c r="I325" s="492">
        <v>50</v>
      </c>
      <c r="J325" s="298"/>
      <c r="K325" s="298"/>
      <c r="L325" s="298"/>
      <c r="M325" s="298"/>
      <c r="N325" s="298"/>
      <c r="O325" s="300"/>
      <c r="P325" s="300"/>
      <c r="Q325" s="298"/>
      <c r="R325" s="298"/>
      <c r="S325" s="298"/>
      <c r="T325" s="298"/>
      <c r="U325" s="298"/>
      <c r="V325" s="301"/>
      <c r="W325" s="302">
        <f t="shared" si="133"/>
        <v>100</v>
      </c>
      <c r="X325" s="302">
        <f t="shared" si="147"/>
        <v>100</v>
      </c>
      <c r="Y325" s="283">
        <f t="shared" si="148"/>
        <v>100</v>
      </c>
      <c r="Z325" s="302">
        <f t="shared" si="134"/>
        <v>100</v>
      </c>
      <c r="AA325" s="302">
        <f t="shared" si="135"/>
        <v>100</v>
      </c>
      <c r="AB325" s="303">
        <f t="shared" si="146"/>
        <v>100</v>
      </c>
      <c r="AC325" s="303">
        <f t="shared" si="145"/>
        <v>100</v>
      </c>
      <c r="AD325" s="303">
        <f t="shared" si="138"/>
        <v>100</v>
      </c>
      <c r="AE325" s="284">
        <f t="shared" si="144"/>
        <v>100</v>
      </c>
      <c r="AF325" s="284">
        <f t="shared" si="143"/>
        <v>100</v>
      </c>
      <c r="AG325" s="304">
        <f t="shared" si="139"/>
        <v>100</v>
      </c>
      <c r="AH325" s="304">
        <f t="shared" si="140"/>
        <v>100</v>
      </c>
      <c r="AI325" s="304">
        <f t="shared" si="141"/>
        <v>100</v>
      </c>
      <c r="AJ325" s="304">
        <f t="shared" si="142"/>
        <v>100</v>
      </c>
      <c r="AK325" s="383" t="s">
        <v>24482</v>
      </c>
      <c r="AL325" s="306"/>
      <c r="AM325" s="297"/>
      <c r="AN325" s="511"/>
      <c r="AO325" s="297"/>
      <c r="AP325" s="297"/>
      <c r="AQ325" s="277"/>
      <c r="AR325" s="171" t="s">
        <v>5423</v>
      </c>
      <c r="AS325" s="171"/>
      <c r="AT325" s="277"/>
      <c r="AU325" s="277"/>
      <c r="AW325" s="559"/>
      <c r="AX325" s="559"/>
      <c r="AY325" s="559"/>
      <c r="AZ325" s="559"/>
      <c r="BA325" s="559"/>
      <c r="BB325" s="559"/>
      <c r="BC325" s="559"/>
      <c r="BD325" s="559"/>
      <c r="BE325" s="559"/>
      <c r="BF325" s="559"/>
      <c r="BG325" s="559"/>
      <c r="BH325" s="559"/>
      <c r="BI325" s="559"/>
      <c r="BJ325" s="559"/>
      <c r="BK325" s="559"/>
      <c r="BL325" s="559"/>
      <c r="BM325" s="559"/>
      <c r="BN325" s="559"/>
      <c r="BO325" s="559"/>
      <c r="BP325" s="559"/>
      <c r="BQ325" s="559"/>
      <c r="BR325" s="559"/>
      <c r="BS325" s="559"/>
      <c r="BT325" s="559"/>
      <c r="BU325" s="559"/>
      <c r="BV325" s="559"/>
      <c r="BW325" s="559"/>
      <c r="BX325" s="559"/>
      <c r="BY325" s="559"/>
      <c r="BZ325" s="559"/>
      <c r="CA325" s="559"/>
      <c r="CB325" s="559"/>
      <c r="CC325" s="559"/>
      <c r="CD325" s="559"/>
      <c r="CE325" s="559"/>
      <c r="CF325" s="559"/>
      <c r="CG325" s="559"/>
      <c r="CH325" s="559"/>
      <c r="CI325" s="559"/>
      <c r="CJ325" s="559"/>
      <c r="CK325" s="559"/>
      <c r="CL325" s="559"/>
      <c r="CM325" s="559"/>
      <c r="CN325" s="559"/>
      <c r="CO325" s="559"/>
      <c r="CP325" s="559"/>
      <c r="CQ325" s="559"/>
      <c r="CR325" s="559"/>
      <c r="CS325" s="559"/>
      <c r="CT325" s="559"/>
      <c r="CU325" s="559"/>
      <c r="CV325" s="559"/>
      <c r="CW325" s="559"/>
      <c r="CX325" s="559"/>
      <c r="CY325" s="559"/>
      <c r="CZ325" s="559"/>
      <c r="DA325" s="559"/>
      <c r="DB325" s="559"/>
      <c r="DC325" s="559"/>
      <c r="DD325" s="559"/>
      <c r="DE325" s="559"/>
      <c r="DF325" s="559"/>
      <c r="DG325" s="559"/>
      <c r="DH325" s="559"/>
      <c r="DI325" s="559"/>
      <c r="DJ325" s="559"/>
      <c r="DK325" s="559"/>
      <c r="DL325" s="559"/>
      <c r="DM325" s="559"/>
      <c r="DN325" s="559"/>
      <c r="DO325" s="559"/>
      <c r="DP325" s="559"/>
      <c r="DQ325" s="559"/>
      <c r="DR325" s="559"/>
      <c r="DS325" s="559"/>
      <c r="DT325" s="559"/>
      <c r="DU325" s="559"/>
      <c r="DV325" s="559"/>
      <c r="DW325" s="559"/>
      <c r="DX325" s="559"/>
      <c r="DY325" s="559"/>
      <c r="DZ325" s="559"/>
      <c r="EA325" s="559"/>
      <c r="EB325" s="559"/>
      <c r="EC325" s="559"/>
      <c r="ED325" s="559"/>
      <c r="EE325" s="559"/>
      <c r="EF325" s="559"/>
      <c r="EG325" s="559"/>
      <c r="EH325" s="559"/>
      <c r="EI325" s="559"/>
      <c r="EJ325" s="559"/>
      <c r="EK325" s="559"/>
      <c r="EL325" s="559"/>
      <c r="EM325" s="559"/>
      <c r="EN325" s="559"/>
      <c r="EO325" s="559"/>
      <c r="EP325" s="559"/>
      <c r="EQ325" s="559"/>
      <c r="ER325" s="559"/>
      <c r="ES325" s="559"/>
      <c r="ET325" s="559"/>
      <c r="EU325" s="559"/>
      <c r="EV325" s="559"/>
      <c r="EW325" s="559"/>
      <c r="EX325" s="559"/>
      <c r="EY325" s="559"/>
      <c r="EZ325" s="559"/>
      <c r="FA325" s="559"/>
      <c r="FB325" s="559"/>
      <c r="FC325" s="559"/>
      <c r="FD325" s="559"/>
      <c r="FE325" s="559"/>
      <c r="FF325" s="559"/>
      <c r="FG325" s="559"/>
      <c r="FH325" s="559"/>
      <c r="FI325" s="559"/>
      <c r="FJ325" s="559"/>
      <c r="FK325" s="559"/>
      <c r="FL325" s="559"/>
      <c r="FM325" s="559"/>
      <c r="FN325" s="559"/>
      <c r="FO325" s="559"/>
      <c r="FP325" s="559"/>
      <c r="FQ325" s="559"/>
      <c r="FR325" s="559"/>
      <c r="FS325" s="559"/>
      <c r="FT325" s="559"/>
      <c r="FU325" s="559"/>
      <c r="FV325" s="559"/>
      <c r="FW325" s="559"/>
      <c r="FX325" s="559"/>
      <c r="FY325" s="559"/>
      <c r="FZ325" s="559"/>
      <c r="GA325" s="559"/>
      <c r="GB325" s="559"/>
      <c r="GC325" s="559"/>
      <c r="GD325" s="559"/>
      <c r="GE325" s="559"/>
      <c r="GF325" s="559"/>
      <c r="GG325" s="559"/>
      <c r="GH325" s="559"/>
      <c r="GI325" s="559"/>
      <c r="GJ325" s="559"/>
      <c r="GK325" s="559"/>
      <c r="GL325" s="559"/>
      <c r="GM325" s="559"/>
      <c r="GN325" s="559"/>
      <c r="GO325" s="559"/>
      <c r="GP325" s="559"/>
      <c r="GQ325" s="559"/>
      <c r="GR325" s="559"/>
      <c r="GS325" s="559"/>
      <c r="GT325" s="559"/>
      <c r="GU325" s="559"/>
      <c r="GV325" s="559"/>
      <c r="GW325" s="559"/>
      <c r="GX325" s="559"/>
      <c r="GY325" s="559"/>
      <c r="GZ325" s="559"/>
      <c r="HA325" s="559"/>
      <c r="HB325" s="559"/>
      <c r="HC325" s="559"/>
      <c r="HD325" s="559"/>
      <c r="HE325" s="559"/>
      <c r="HF325" s="559"/>
      <c r="HG325" s="559"/>
      <c r="HH325" s="559"/>
      <c r="HI325" s="559"/>
      <c r="HJ325" s="559"/>
      <c r="HK325" s="559"/>
      <c r="HL325" s="559"/>
      <c r="HM325" s="559"/>
      <c r="HN325" s="559"/>
      <c r="HO325" s="559"/>
      <c r="HP325" s="559"/>
      <c r="HQ325" s="559"/>
      <c r="HR325" s="559"/>
      <c r="HS325" s="559"/>
      <c r="HT325" s="559"/>
      <c r="HU325" s="559"/>
      <c r="HV325" s="559"/>
      <c r="HW325" s="559"/>
      <c r="HX325" s="559"/>
      <c r="HY325" s="559"/>
      <c r="HZ325" s="559"/>
      <c r="IA325" s="559"/>
      <c r="IB325" s="559"/>
      <c r="IC325" s="559"/>
      <c r="ID325" s="559"/>
      <c r="IE325" s="559"/>
      <c r="IF325" s="559"/>
      <c r="IG325" s="559"/>
      <c r="IH325" s="559"/>
      <c r="II325" s="559"/>
      <c r="IJ325" s="559"/>
      <c r="IK325" s="559"/>
      <c r="IL325" s="559"/>
      <c r="IM325" s="559"/>
      <c r="IN325" s="559"/>
      <c r="IO325" s="559"/>
      <c r="IP325" s="559"/>
      <c r="IQ325" s="559"/>
      <c r="IR325" s="559"/>
      <c r="IS325" s="559"/>
      <c r="IT325" s="559"/>
      <c r="IU325" s="559"/>
      <c r="IV325" s="559"/>
      <c r="IW325" s="559"/>
      <c r="IX325" s="559"/>
      <c r="IY325" s="559"/>
      <c r="IZ325" s="559"/>
      <c r="JA325" s="559"/>
      <c r="JB325" s="559"/>
      <c r="JC325" s="559"/>
      <c r="JD325" s="559"/>
      <c r="JE325" s="559"/>
      <c r="JF325" s="559"/>
      <c r="JG325" s="559"/>
      <c r="JH325" s="559"/>
      <c r="JI325" s="559"/>
      <c r="JJ325" s="559"/>
      <c r="JK325" s="559"/>
      <c r="JL325" s="559"/>
      <c r="JM325" s="559"/>
      <c r="JN325" s="559"/>
      <c r="JO325" s="559"/>
      <c r="JP325" s="559"/>
      <c r="JQ325" s="559"/>
      <c r="JR325" s="559"/>
      <c r="JS325" s="559"/>
      <c r="JT325" s="559"/>
      <c r="JU325" s="559"/>
      <c r="JV325" s="559"/>
      <c r="JW325" s="559"/>
      <c r="JX325" s="559"/>
      <c r="JY325" s="559"/>
      <c r="JZ325" s="559"/>
      <c r="KA325" s="559"/>
      <c r="KB325" s="559"/>
      <c r="KC325" s="559"/>
      <c r="KD325" s="559"/>
      <c r="KE325" s="559"/>
      <c r="KF325" s="559"/>
      <c r="KG325" s="559"/>
      <c r="KH325" s="559"/>
      <c r="KI325" s="559"/>
      <c r="KJ325" s="559"/>
      <c r="KK325" s="559"/>
      <c r="KL325" s="559"/>
      <c r="KM325" s="559"/>
      <c r="KN325" s="559"/>
      <c r="KO325" s="559"/>
      <c r="KP325" s="559"/>
      <c r="KQ325" s="559"/>
      <c r="KR325" s="559"/>
      <c r="KS325" s="559"/>
      <c r="KT325" s="559"/>
      <c r="KU325" s="559"/>
      <c r="KV325" s="559"/>
      <c r="KW325" s="559"/>
      <c r="KX325" s="559"/>
      <c r="KY325" s="559"/>
      <c r="KZ325" s="559"/>
      <c r="LA325" s="559"/>
      <c r="LB325" s="559"/>
      <c r="LC325" s="559"/>
      <c r="LD325" s="559"/>
      <c r="LE325" s="559"/>
      <c r="LF325" s="559"/>
      <c r="LG325" s="559"/>
      <c r="LH325" s="559"/>
      <c r="LI325" s="559"/>
      <c r="LJ325" s="559"/>
      <c r="LK325" s="559"/>
      <c r="LL325" s="559"/>
      <c r="LM325" s="559"/>
      <c r="LN325" s="559"/>
      <c r="LO325" s="559"/>
      <c r="LP325" s="559"/>
      <c r="LQ325" s="559"/>
      <c r="LR325" s="559"/>
      <c r="LS325" s="559"/>
      <c r="LT325" s="559"/>
      <c r="LU325" s="559"/>
      <c r="LV325" s="559"/>
      <c r="LW325" s="559"/>
      <c r="LX325" s="559"/>
      <c r="LY325" s="559"/>
      <c r="LZ325" s="559"/>
      <c r="MA325" s="559"/>
      <c r="MB325" s="559"/>
      <c r="MC325" s="559"/>
      <c r="MD325" s="559"/>
      <c r="ME325" s="559"/>
      <c r="MF325" s="559"/>
      <c r="MG325" s="559"/>
      <c r="MH325" s="559"/>
      <c r="MI325" s="559"/>
      <c r="MJ325" s="559"/>
      <c r="MK325" s="559"/>
      <c r="ML325" s="559"/>
      <c r="MM325" s="559"/>
      <c r="MN325" s="559"/>
      <c r="MO325" s="559"/>
      <c r="MP325" s="559"/>
      <c r="MQ325" s="559"/>
      <c r="MR325" s="559"/>
      <c r="MS325" s="559"/>
      <c r="MT325" s="559"/>
      <c r="MU325" s="559"/>
      <c r="MV325" s="559"/>
      <c r="MW325" s="559"/>
      <c r="MX325" s="559"/>
      <c r="MY325" s="559"/>
      <c r="MZ325" s="559"/>
      <c r="NA325" s="559"/>
      <c r="NB325" s="559"/>
      <c r="NC325" s="559"/>
      <c r="ND325" s="559"/>
      <c r="NE325" s="559"/>
      <c r="NF325" s="559"/>
      <c r="NG325" s="559"/>
      <c r="NH325" s="559"/>
      <c r="NI325" s="559"/>
      <c r="NJ325" s="559"/>
      <c r="NK325" s="559"/>
      <c r="NL325" s="559"/>
      <c r="NM325" s="559"/>
      <c r="NN325" s="559"/>
      <c r="NO325" s="559"/>
      <c r="NP325" s="559"/>
      <c r="NQ325" s="559"/>
      <c r="NR325" s="559"/>
      <c r="NS325" s="559"/>
      <c r="NT325" s="559"/>
      <c r="NU325" s="559"/>
      <c r="NV325" s="559"/>
      <c r="NW325" s="559"/>
      <c r="NX325" s="559"/>
      <c r="NY325" s="559"/>
      <c r="NZ325" s="559"/>
      <c r="OA325" s="559"/>
      <c r="OB325" s="559"/>
      <c r="OC325" s="559"/>
      <c r="OD325" s="559"/>
      <c r="OE325" s="559"/>
      <c r="OF325" s="559"/>
      <c r="OG325" s="559"/>
      <c r="OH325" s="559"/>
      <c r="OI325" s="559"/>
      <c r="OJ325" s="559"/>
      <c r="OK325" s="559"/>
      <c r="OL325" s="559"/>
      <c r="OM325" s="559"/>
      <c r="ON325" s="559"/>
      <c r="OO325" s="559"/>
      <c r="OP325" s="559"/>
      <c r="OQ325" s="559"/>
      <c r="OR325" s="559"/>
      <c r="OS325" s="559"/>
      <c r="OT325" s="559"/>
      <c r="OU325" s="559"/>
      <c r="OV325" s="559"/>
      <c r="OW325" s="559"/>
      <c r="OX325" s="559"/>
      <c r="OY325" s="559"/>
      <c r="OZ325" s="559"/>
      <c r="PA325" s="559"/>
      <c r="PB325" s="559"/>
      <c r="PC325" s="559"/>
      <c r="PD325" s="559"/>
      <c r="PE325" s="559"/>
      <c r="PF325" s="559"/>
      <c r="PG325" s="559"/>
      <c r="PH325" s="559"/>
      <c r="PI325" s="559"/>
      <c r="PJ325" s="559"/>
      <c r="PK325" s="559"/>
      <c r="PL325" s="559"/>
      <c r="PM325" s="559"/>
      <c r="PN325" s="559"/>
      <c r="PO325" s="559"/>
      <c r="PP325" s="559"/>
      <c r="PQ325" s="559"/>
      <c r="PR325" s="559"/>
      <c r="PS325" s="559"/>
      <c r="PT325" s="559"/>
      <c r="PU325" s="559"/>
      <c r="PV325" s="559"/>
      <c r="PW325" s="559"/>
      <c r="PX325" s="559"/>
      <c r="PY325" s="559"/>
      <c r="PZ325" s="559"/>
      <c r="QA325" s="559"/>
      <c r="QB325" s="559"/>
      <c r="QC325" s="559"/>
      <c r="QD325" s="559"/>
      <c r="QE325" s="559"/>
      <c r="QF325" s="559"/>
      <c r="QG325" s="559"/>
      <c r="QH325" s="559"/>
      <c r="QI325" s="559"/>
      <c r="QJ325" s="559"/>
      <c r="QK325" s="559"/>
      <c r="QL325" s="559"/>
      <c r="QM325" s="559"/>
      <c r="QN325" s="559"/>
      <c r="QO325" s="559"/>
      <c r="QP325" s="559"/>
      <c r="QQ325" s="559"/>
      <c r="QR325" s="559"/>
      <c r="QS325" s="559"/>
      <c r="QT325" s="559"/>
      <c r="QU325" s="559"/>
      <c r="QV325" s="559"/>
      <c r="QW325" s="559"/>
      <c r="QX325" s="559"/>
      <c r="QY325" s="559"/>
      <c r="QZ325" s="559"/>
      <c r="RA325" s="559"/>
      <c r="RB325" s="559"/>
      <c r="RC325" s="559"/>
      <c r="RD325" s="559"/>
      <c r="RE325" s="559"/>
      <c r="RF325" s="559"/>
      <c r="RG325" s="559"/>
      <c r="RH325" s="559"/>
      <c r="RI325" s="559"/>
      <c r="RJ325" s="559"/>
      <c r="RK325" s="559"/>
      <c r="RL325" s="559"/>
      <c r="RM325" s="559"/>
      <c r="RN325" s="559"/>
      <c r="RO325" s="559"/>
      <c r="RP325" s="559"/>
      <c r="RQ325" s="559"/>
      <c r="RR325" s="559"/>
      <c r="RS325" s="559"/>
      <c r="RT325" s="559"/>
      <c r="RU325" s="559"/>
      <c r="RV325" s="559"/>
      <c r="RW325" s="559"/>
      <c r="RX325" s="559"/>
      <c r="RY325" s="559"/>
      <c r="RZ325" s="559"/>
      <c r="SA325" s="559"/>
      <c r="SB325" s="559"/>
      <c r="SC325" s="559"/>
      <c r="SD325" s="559"/>
      <c r="SE325" s="559"/>
      <c r="SF325" s="559"/>
      <c r="SG325" s="559"/>
      <c r="SH325" s="559"/>
      <c r="SI325" s="559"/>
      <c r="SJ325" s="559"/>
      <c r="SK325" s="559"/>
      <c r="SL325" s="559"/>
      <c r="SM325" s="559"/>
      <c r="SN325" s="559"/>
      <c r="SO325" s="559"/>
      <c r="SP325" s="559"/>
      <c r="SQ325" s="559"/>
      <c r="SR325" s="559"/>
      <c r="SS325" s="559"/>
      <c r="ST325" s="559"/>
      <c r="SU325" s="559"/>
      <c r="SV325" s="559"/>
      <c r="SW325" s="559"/>
      <c r="SX325" s="559"/>
      <c r="SY325" s="559"/>
      <c r="SZ325" s="559"/>
      <c r="TA325" s="559"/>
      <c r="TB325" s="559"/>
      <c r="TC325" s="559"/>
      <c r="TD325" s="559"/>
      <c r="TE325" s="559"/>
      <c r="TF325" s="559"/>
      <c r="TG325" s="559"/>
      <c r="TH325" s="559"/>
      <c r="TI325" s="559"/>
      <c r="TJ325" s="559"/>
      <c r="TK325" s="559"/>
      <c r="TL325" s="559"/>
      <c r="TM325" s="559"/>
      <c r="TN325" s="559"/>
      <c r="TO325" s="559"/>
      <c r="TP325" s="559"/>
      <c r="TQ325" s="559"/>
      <c r="TR325" s="559"/>
      <c r="TS325" s="559"/>
      <c r="TT325" s="559"/>
      <c r="TU325" s="559"/>
      <c r="TV325" s="559"/>
      <c r="TW325" s="559"/>
      <c r="TX325" s="559"/>
      <c r="TY325" s="559"/>
      <c r="TZ325" s="559"/>
      <c r="UA325" s="559"/>
      <c r="UB325" s="559"/>
      <c r="UC325" s="559"/>
      <c r="UD325" s="559"/>
      <c r="UE325" s="559"/>
      <c r="UF325" s="559"/>
      <c r="UG325" s="559"/>
      <c r="UH325" s="559"/>
      <c r="UI325" s="559"/>
      <c r="UJ325" s="559"/>
      <c r="UK325" s="559"/>
      <c r="UL325" s="559"/>
      <c r="UM325" s="559"/>
      <c r="UN325" s="559"/>
      <c r="UO325" s="559"/>
      <c r="UP325" s="559"/>
      <c r="UQ325" s="559"/>
      <c r="UR325" s="559"/>
      <c r="US325" s="559"/>
      <c r="UT325" s="559"/>
      <c r="UU325" s="559"/>
      <c r="UV325" s="559"/>
      <c r="UW325" s="559"/>
      <c r="UX325" s="559"/>
      <c r="UY325" s="559"/>
      <c r="UZ325" s="559"/>
      <c r="VA325" s="559"/>
      <c r="VB325" s="559"/>
      <c r="VC325" s="559"/>
      <c r="VD325" s="559"/>
      <c r="VE325" s="559"/>
      <c r="VF325" s="559"/>
      <c r="VG325" s="559"/>
      <c r="VH325" s="559"/>
      <c r="VI325" s="559"/>
      <c r="VJ325" s="559"/>
      <c r="VK325" s="559"/>
      <c r="VL325" s="559"/>
      <c r="VM325" s="559"/>
      <c r="VN325" s="559"/>
      <c r="VO325" s="559"/>
      <c r="VP325" s="559"/>
      <c r="VQ325" s="559"/>
      <c r="VR325" s="559"/>
      <c r="VS325" s="559"/>
      <c r="VT325" s="559"/>
      <c r="VU325" s="559"/>
      <c r="VV325" s="559"/>
      <c r="VW325" s="559"/>
      <c r="VX325" s="559"/>
      <c r="VY325" s="559"/>
      <c r="VZ325" s="559"/>
      <c r="WA325" s="559"/>
      <c r="WB325" s="559"/>
      <c r="WC325" s="559"/>
      <c r="WD325" s="559"/>
      <c r="WE325" s="559"/>
      <c r="WF325" s="559"/>
      <c r="WG325" s="559"/>
      <c r="WH325" s="559"/>
      <c r="WI325" s="559"/>
      <c r="WJ325" s="559"/>
      <c r="WK325" s="559"/>
      <c r="WL325" s="559"/>
      <c r="WM325" s="559"/>
      <c r="WN325" s="559"/>
      <c r="WO325" s="559"/>
      <c r="WP325" s="559"/>
      <c r="WQ325" s="559"/>
      <c r="WR325" s="559"/>
      <c r="WS325" s="559"/>
      <c r="WT325" s="559"/>
      <c r="WU325" s="559"/>
      <c r="WV325" s="559"/>
      <c r="WW325" s="559"/>
      <c r="WX325" s="559"/>
      <c r="WY325" s="559"/>
      <c r="WZ325" s="559"/>
      <c r="XA325" s="559"/>
      <c r="XB325" s="559"/>
      <c r="XC325" s="559"/>
      <c r="XD325" s="559"/>
      <c r="XE325" s="559"/>
      <c r="XF325" s="559"/>
      <c r="XG325" s="559"/>
      <c r="XH325" s="559"/>
      <c r="XI325" s="559"/>
      <c r="XJ325" s="559"/>
      <c r="XK325" s="559"/>
      <c r="XL325" s="559"/>
      <c r="XM325" s="559"/>
      <c r="XN325" s="559"/>
      <c r="XO325" s="559"/>
      <c r="XP325" s="559"/>
      <c r="XQ325" s="559"/>
      <c r="XR325" s="559"/>
      <c r="XS325" s="559"/>
      <c r="XT325" s="559"/>
      <c r="XU325" s="559"/>
      <c r="XV325" s="559"/>
      <c r="XW325" s="559"/>
      <c r="XX325" s="559"/>
      <c r="XY325" s="559"/>
      <c r="XZ325" s="559"/>
      <c r="YA325" s="559"/>
      <c r="YB325" s="559"/>
      <c r="YC325" s="559"/>
      <c r="YD325" s="559"/>
      <c r="YE325" s="559"/>
      <c r="YF325" s="559"/>
      <c r="YG325" s="559"/>
      <c r="YH325" s="559"/>
      <c r="YI325" s="559"/>
      <c r="YJ325" s="559"/>
      <c r="YK325" s="559"/>
      <c r="YL325" s="559"/>
      <c r="YM325" s="559"/>
      <c r="YN325" s="559"/>
      <c r="YO325" s="559"/>
      <c r="YP325" s="559"/>
      <c r="YQ325" s="559"/>
      <c r="YR325" s="559"/>
      <c r="YS325" s="559"/>
      <c r="YT325" s="559"/>
      <c r="YU325" s="559"/>
      <c r="YV325" s="559"/>
      <c r="YW325" s="559"/>
      <c r="YX325" s="559"/>
      <c r="YY325" s="559"/>
      <c r="YZ325" s="559"/>
      <c r="ZA325" s="559"/>
      <c r="ZB325" s="559"/>
      <c r="ZC325" s="559"/>
      <c r="ZD325" s="559"/>
      <c r="ZE325" s="559"/>
      <c r="ZF325" s="559"/>
      <c r="ZG325" s="559"/>
      <c r="ZH325" s="559"/>
      <c r="ZI325" s="559"/>
      <c r="ZJ325" s="559"/>
      <c r="ZK325" s="559"/>
      <c r="ZL325" s="559"/>
      <c r="ZM325" s="559"/>
      <c r="ZN325" s="559"/>
      <c r="ZO325" s="559"/>
      <c r="ZP325" s="559"/>
      <c r="ZQ325" s="559"/>
      <c r="ZR325" s="559"/>
      <c r="ZS325" s="559"/>
      <c r="ZT325" s="559"/>
      <c r="ZU325" s="559"/>
      <c r="ZV325" s="559"/>
      <c r="ZW325" s="559"/>
      <c r="ZX325" s="559"/>
      <c r="ZY325" s="559"/>
      <c r="ZZ325" s="559"/>
      <c r="AAA325" s="559"/>
      <c r="AAB325" s="559"/>
      <c r="AAC325" s="559"/>
      <c r="AAD325" s="559"/>
      <c r="AAE325" s="559"/>
      <c r="AAF325" s="559"/>
      <c r="AAG325" s="559"/>
      <c r="AAH325" s="559"/>
      <c r="AAI325" s="559"/>
      <c r="AAJ325" s="559"/>
      <c r="AAK325" s="559"/>
      <c r="AAL325" s="559"/>
      <c r="AAM325" s="559"/>
      <c r="AAN325" s="559"/>
      <c r="AAO325" s="559"/>
      <c r="AAP325" s="559"/>
      <c r="AAQ325" s="559"/>
      <c r="AAR325" s="559"/>
      <c r="AAS325" s="559"/>
      <c r="AAT325" s="559"/>
      <c r="AAU325" s="559"/>
      <c r="AAV325" s="559"/>
      <c r="AAW325" s="559"/>
      <c r="AAX325" s="559"/>
      <c r="AAY325" s="559"/>
      <c r="AAZ325" s="559"/>
      <c r="ABA325" s="559"/>
      <c r="ABB325" s="559"/>
      <c r="ABC325" s="559"/>
      <c r="ABD325" s="559"/>
      <c r="ABE325" s="559"/>
      <c r="ABF325" s="559"/>
      <c r="ABG325" s="559"/>
      <c r="ABH325" s="559"/>
      <c r="ABI325" s="559"/>
      <c r="ABJ325" s="559"/>
      <c r="ABK325" s="559"/>
      <c r="ABL325" s="559"/>
      <c r="ABM325" s="559"/>
      <c r="ABN325" s="559"/>
      <c r="ABO325" s="559"/>
      <c r="ABP325" s="559"/>
      <c r="ABQ325" s="559"/>
      <c r="ABR325" s="559"/>
      <c r="ABS325" s="559"/>
      <c r="ABT325" s="559"/>
      <c r="ABU325" s="559"/>
      <c r="ABV325" s="559"/>
      <c r="ABW325" s="559"/>
      <c r="ABX325" s="559"/>
      <c r="ABY325" s="559"/>
      <c r="ABZ325" s="559"/>
      <c r="ACA325" s="559"/>
      <c r="ACB325" s="559"/>
      <c r="ACC325" s="559"/>
      <c r="ACD325" s="559"/>
      <c r="ACE325" s="559"/>
      <c r="ACF325" s="559"/>
      <c r="ACG325" s="559"/>
      <c r="ACH325" s="559"/>
      <c r="ACI325" s="559"/>
      <c r="ACJ325" s="559"/>
      <c r="ACK325" s="559"/>
      <c r="ACL325" s="559"/>
      <c r="ACM325" s="559"/>
      <c r="ACN325" s="559"/>
      <c r="ACO325" s="559"/>
      <c r="ACP325" s="559"/>
      <c r="ACQ325" s="559"/>
      <c r="ACR325" s="559"/>
      <c r="ACS325" s="559"/>
      <c r="ACT325" s="559"/>
      <c r="ACU325" s="559"/>
      <c r="ACV325" s="559"/>
      <c r="ACW325" s="559"/>
      <c r="ACX325" s="559"/>
      <c r="ACY325" s="559"/>
      <c r="ACZ325" s="559"/>
      <c r="ADA325" s="559"/>
      <c r="ADB325" s="559"/>
      <c r="ADC325" s="559"/>
      <c r="ADD325" s="559"/>
      <c r="ADE325" s="559"/>
      <c r="ADF325" s="559"/>
      <c r="ADG325" s="559"/>
      <c r="ADH325" s="559"/>
      <c r="ADI325" s="559"/>
      <c r="ADJ325" s="559"/>
      <c r="ADK325" s="559"/>
      <c r="ADL325" s="559"/>
      <c r="ADM325" s="559"/>
      <c r="ADN325" s="559"/>
      <c r="ADO325" s="559"/>
      <c r="ADP325" s="559"/>
      <c r="ADQ325" s="559"/>
      <c r="ADR325" s="559"/>
      <c r="ADS325" s="559"/>
      <c r="ADT325" s="559"/>
      <c r="ADU325" s="559"/>
      <c r="ADV325" s="559"/>
      <c r="ADW325" s="559"/>
      <c r="ADX325" s="559"/>
      <c r="ADY325" s="559"/>
      <c r="ADZ325" s="559"/>
      <c r="AEA325" s="559"/>
      <c r="AEB325" s="559"/>
      <c r="AEC325" s="559"/>
      <c r="AED325" s="559"/>
      <c r="AEE325" s="559"/>
      <c r="AEF325" s="559"/>
      <c r="AEG325" s="559"/>
      <c r="AEH325" s="559"/>
      <c r="AEI325" s="559"/>
      <c r="AEJ325" s="559"/>
      <c r="AEK325" s="559"/>
      <c r="AEL325" s="559"/>
      <c r="AEM325" s="559"/>
      <c r="AEN325" s="559"/>
      <c r="AEO325" s="559"/>
      <c r="AEP325" s="559"/>
      <c r="AEQ325" s="559"/>
      <c r="AER325" s="559"/>
      <c r="AES325" s="559"/>
      <c r="AET325" s="559"/>
      <c r="AEU325" s="559"/>
      <c r="AEV325" s="559"/>
      <c r="AEW325" s="559"/>
      <c r="AEX325" s="559"/>
      <c r="AEY325" s="559"/>
      <c r="AEZ325" s="559"/>
      <c r="AFA325" s="559"/>
      <c r="AFB325" s="559"/>
      <c r="AFC325" s="559"/>
      <c r="AFD325" s="559"/>
      <c r="AFE325" s="559"/>
      <c r="AFF325" s="559"/>
      <c r="AFG325" s="559"/>
      <c r="AFH325" s="559"/>
      <c r="AFI325" s="559"/>
      <c r="AFJ325" s="559"/>
      <c r="AFK325" s="559"/>
      <c r="AFL325" s="559"/>
      <c r="AFM325" s="559"/>
      <c r="AFN325" s="559"/>
      <c r="AFO325" s="559"/>
      <c r="AFP325" s="559"/>
      <c r="AFQ325" s="559"/>
      <c r="AFR325" s="559"/>
      <c r="AFS325" s="559"/>
      <c r="AFT325" s="559"/>
      <c r="AFU325" s="559"/>
      <c r="AFV325" s="559"/>
      <c r="AFW325" s="559"/>
      <c r="AFX325" s="559"/>
      <c r="AFY325" s="559"/>
      <c r="AFZ325" s="559"/>
      <c r="AGA325" s="559"/>
      <c r="AGB325" s="559"/>
      <c r="AGC325" s="559"/>
      <c r="AGD325" s="559"/>
      <c r="AGE325" s="559"/>
      <c r="AGF325" s="559"/>
      <c r="AGG325" s="559"/>
      <c r="AGH325" s="559"/>
      <c r="AGI325" s="559"/>
      <c r="AGJ325" s="559"/>
      <c r="AGK325" s="559"/>
      <c r="AGL325" s="559"/>
      <c r="AGM325" s="559"/>
      <c r="AGN325" s="559"/>
      <c r="AGO325" s="559"/>
      <c r="AGP325" s="559"/>
      <c r="AGQ325" s="559"/>
      <c r="AGR325" s="559"/>
      <c r="AGS325" s="559"/>
      <c r="AGT325" s="559"/>
      <c r="AGU325" s="559"/>
      <c r="AGV325" s="559"/>
      <c r="AGW325" s="559"/>
      <c r="AGX325" s="559"/>
      <c r="AGY325" s="559"/>
      <c r="AGZ325" s="559"/>
      <c r="AHA325" s="559"/>
      <c r="AHB325" s="559"/>
      <c r="AHC325" s="559"/>
      <c r="AHD325" s="559"/>
      <c r="AHE325" s="559"/>
      <c r="AHF325" s="559"/>
      <c r="AHG325" s="559"/>
      <c r="AHH325" s="559"/>
      <c r="AHI325" s="559"/>
      <c r="AHJ325" s="559"/>
      <c r="AHK325" s="559"/>
      <c r="AHL325" s="559"/>
      <c r="AHM325" s="559"/>
      <c r="AHN325" s="559"/>
      <c r="AHO325" s="559"/>
      <c r="AHP325" s="559"/>
      <c r="AHQ325" s="559"/>
      <c r="AHR325" s="559"/>
      <c r="AHS325" s="559"/>
      <c r="AHT325" s="559"/>
      <c r="AHU325" s="559"/>
      <c r="AHV325" s="559"/>
      <c r="AHW325" s="559"/>
      <c r="AHX325" s="559"/>
      <c r="AHY325" s="559"/>
      <c r="AHZ325" s="559"/>
      <c r="AIA325" s="559"/>
      <c r="AIB325" s="559"/>
      <c r="AIC325" s="559"/>
      <c r="AID325" s="559"/>
      <c r="AIE325" s="559"/>
      <c r="AIF325" s="559"/>
      <c r="AIG325" s="559"/>
      <c r="AIH325" s="559"/>
      <c r="AII325" s="559"/>
      <c r="AIJ325" s="559"/>
      <c r="AIK325" s="559"/>
      <c r="AIL325" s="559"/>
      <c r="AIM325" s="559"/>
      <c r="AIN325" s="559"/>
      <c r="AIO325" s="559"/>
      <c r="AIP325" s="559"/>
      <c r="AIQ325" s="559"/>
      <c r="AIR325" s="559"/>
      <c r="AIS325" s="559"/>
      <c r="AIT325" s="559"/>
      <c r="AIU325" s="559"/>
      <c r="AIV325" s="559"/>
      <c r="AIW325" s="559"/>
      <c r="AIX325" s="559"/>
      <c r="AIY325" s="559"/>
      <c r="AIZ325" s="559"/>
      <c r="AJA325" s="559"/>
      <c r="AJB325" s="559"/>
      <c r="AJC325" s="559"/>
      <c r="AJD325" s="559"/>
      <c r="AJE325" s="559"/>
      <c r="AJF325" s="559"/>
      <c r="AJG325" s="559"/>
      <c r="AJH325" s="559"/>
      <c r="AJI325" s="559"/>
      <c r="AJJ325" s="559"/>
      <c r="AJK325" s="559"/>
      <c r="AJL325" s="559"/>
      <c r="AJM325" s="559"/>
      <c r="AJN325" s="559"/>
      <c r="AJO325" s="559"/>
      <c r="AJP325" s="559"/>
      <c r="AJQ325" s="559"/>
      <c r="AJR325" s="559"/>
      <c r="AJS325" s="559"/>
      <c r="AJT325" s="559"/>
      <c r="AJU325" s="559"/>
      <c r="AJV325" s="559"/>
      <c r="AJW325" s="559"/>
      <c r="AJX325" s="559"/>
      <c r="AJY325" s="559"/>
      <c r="AJZ325" s="559"/>
      <c r="AKA325" s="559"/>
      <c r="AKB325" s="559"/>
      <c r="AKC325" s="559"/>
      <c r="AKD325" s="559"/>
      <c r="AKE325" s="559"/>
      <c r="AKF325" s="559"/>
      <c r="AKG325" s="559"/>
      <c r="AKH325" s="559"/>
      <c r="AKI325" s="559"/>
      <c r="AKJ325" s="559"/>
      <c r="AKK325" s="559"/>
      <c r="AKL325" s="559"/>
      <c r="AKM325" s="559"/>
      <c r="AKN325" s="559"/>
      <c r="AKO325" s="559"/>
      <c r="AKP325" s="559"/>
      <c r="AKQ325" s="559"/>
      <c r="AKR325" s="559"/>
      <c r="AKS325" s="559"/>
      <c r="AKT325" s="559"/>
      <c r="AKU325" s="559"/>
      <c r="AKV325" s="559"/>
      <c r="AKW325" s="559"/>
      <c r="AKX325" s="559"/>
      <c r="AKY325" s="559"/>
      <c r="AKZ325" s="559"/>
      <c r="ALA325" s="559"/>
      <c r="ALB325" s="559"/>
      <c r="ALC325" s="559"/>
      <c r="ALD325" s="559"/>
      <c r="ALE325" s="559"/>
      <c r="ALF325" s="559"/>
      <c r="ALG325" s="559"/>
      <c r="ALH325" s="559"/>
      <c r="ALI325" s="559"/>
      <c r="ALJ325" s="559"/>
      <c r="ALK325" s="559"/>
      <c r="ALL325" s="559"/>
      <c r="ALM325" s="559"/>
      <c r="ALN325" s="559"/>
      <c r="ALO325" s="559"/>
      <c r="ALP325" s="559"/>
      <c r="ALQ325" s="559"/>
      <c r="ALR325" s="559"/>
      <c r="ALS325" s="559"/>
      <c r="ALT325" s="559"/>
      <c r="ALU325" s="559"/>
      <c r="ALV325" s="559"/>
      <c r="ALW325" s="559"/>
      <c r="ALX325" s="559"/>
      <c r="ALY325" s="559"/>
      <c r="ALZ325" s="559"/>
      <c r="AMA325" s="559"/>
      <c r="AMB325" s="559"/>
      <c r="AMC325" s="559"/>
      <c r="AMD325" s="559"/>
      <c r="AME325" s="559"/>
      <c r="AMF325" s="559"/>
      <c r="AMG325" s="559"/>
      <c r="AMH325" s="559"/>
      <c r="AMI325" s="559"/>
      <c r="AMJ325" s="559"/>
    </row>
    <row r="326" spans="1:1025" x14ac:dyDescent="0.25">
      <c r="A326" s="258" t="s">
        <v>1068</v>
      </c>
      <c r="B326" s="257">
        <v>326</v>
      </c>
      <c r="C326" s="258" t="s">
        <v>24483</v>
      </c>
      <c r="D326" s="308" t="s">
        <v>6195</v>
      </c>
      <c r="E326" s="277"/>
      <c r="F326" s="278"/>
      <c r="G326" s="280"/>
      <c r="H326" s="280"/>
      <c r="I326" s="492">
        <v>32.97</v>
      </c>
      <c r="J326" s="278"/>
      <c r="K326" s="278"/>
      <c r="L326" s="278"/>
      <c r="M326" s="278"/>
      <c r="N326" s="278"/>
      <c r="O326" s="278"/>
      <c r="P326" s="278"/>
      <c r="Q326" s="278"/>
      <c r="R326" s="278"/>
      <c r="S326" s="278"/>
      <c r="T326" s="278">
        <v>2</v>
      </c>
      <c r="U326" s="278"/>
      <c r="V326" s="278"/>
      <c r="W326" s="283">
        <f t="shared" si="133"/>
        <v>100</v>
      </c>
      <c r="X326" s="283">
        <f t="shared" si="147"/>
        <v>100</v>
      </c>
      <c r="Y326" s="283">
        <f t="shared" si="148"/>
        <v>100</v>
      </c>
      <c r="Z326" s="283">
        <f t="shared" si="134"/>
        <v>100</v>
      </c>
      <c r="AA326" s="283">
        <f t="shared" si="135"/>
        <v>100</v>
      </c>
      <c r="AB326" s="287">
        <f t="shared" si="146"/>
        <v>100</v>
      </c>
      <c r="AC326" s="287">
        <f t="shared" si="145"/>
        <v>100</v>
      </c>
      <c r="AD326" s="287">
        <f t="shared" si="138"/>
        <v>3</v>
      </c>
      <c r="AE326" s="284">
        <f t="shared" si="144"/>
        <v>100</v>
      </c>
      <c r="AF326" s="284">
        <f t="shared" si="143"/>
        <v>100</v>
      </c>
      <c r="AG326" s="268">
        <f t="shared" si="139"/>
        <v>100</v>
      </c>
      <c r="AH326" s="268">
        <f t="shared" si="140"/>
        <v>100</v>
      </c>
      <c r="AI326" s="268">
        <f t="shared" si="141"/>
        <v>100</v>
      </c>
      <c r="AJ326" s="268">
        <f t="shared" si="142"/>
        <v>100</v>
      </c>
      <c r="AK326" s="506" t="s">
        <v>24484</v>
      </c>
      <c r="AL326" s="277"/>
      <c r="AM326" s="277"/>
      <c r="AN326" s="511"/>
      <c r="AO326" s="277"/>
      <c r="AP326" s="277"/>
      <c r="AQ326" s="277"/>
      <c r="AR326" s="171" t="s">
        <v>756</v>
      </c>
      <c r="AS326" s="171"/>
      <c r="AT326" s="277"/>
      <c r="AU326" s="277"/>
    </row>
    <row r="327" spans="1:1025" x14ac:dyDescent="0.25">
      <c r="A327" s="258" t="s">
        <v>5378</v>
      </c>
      <c r="B327" s="257">
        <v>327</v>
      </c>
      <c r="C327" s="258" t="s">
        <v>24485</v>
      </c>
      <c r="D327" s="308" t="s">
        <v>6083</v>
      </c>
      <c r="E327" s="277"/>
      <c r="F327" s="278"/>
      <c r="G327" s="280"/>
      <c r="H327" s="280"/>
      <c r="I327" s="492">
        <v>44.079000000000001</v>
      </c>
      <c r="J327" s="278"/>
      <c r="K327" s="278"/>
      <c r="L327" s="278"/>
      <c r="M327" s="278"/>
      <c r="N327" s="278"/>
      <c r="O327" s="278"/>
      <c r="P327" s="278"/>
      <c r="Q327" s="278"/>
      <c r="R327" s="278"/>
      <c r="S327" s="278"/>
      <c r="T327" s="278"/>
      <c r="U327" s="278"/>
      <c r="V327" s="278"/>
      <c r="W327" s="283">
        <f t="shared" si="133"/>
        <v>100</v>
      </c>
      <c r="X327" s="283">
        <f t="shared" si="147"/>
        <v>100</v>
      </c>
      <c r="Y327" s="283">
        <f t="shared" si="148"/>
        <v>100</v>
      </c>
      <c r="Z327" s="283">
        <f t="shared" si="134"/>
        <v>100</v>
      </c>
      <c r="AA327" s="283">
        <f t="shared" si="135"/>
        <v>100</v>
      </c>
      <c r="AB327" s="287">
        <f t="shared" si="146"/>
        <v>100</v>
      </c>
      <c r="AC327" s="287">
        <f t="shared" si="145"/>
        <v>100</v>
      </c>
      <c r="AD327" s="287">
        <f t="shared" si="138"/>
        <v>100</v>
      </c>
      <c r="AE327" s="284">
        <f t="shared" si="144"/>
        <v>100</v>
      </c>
      <c r="AF327" s="284">
        <f t="shared" si="143"/>
        <v>100</v>
      </c>
      <c r="AG327" s="268">
        <f t="shared" si="139"/>
        <v>100</v>
      </c>
      <c r="AH327" s="268">
        <f t="shared" si="140"/>
        <v>100</v>
      </c>
      <c r="AI327" s="268">
        <f t="shared" si="141"/>
        <v>100</v>
      </c>
      <c r="AJ327" s="268">
        <f t="shared" si="142"/>
        <v>100</v>
      </c>
      <c r="AK327" s="506" t="s">
        <v>24486</v>
      </c>
      <c r="AL327" s="277">
        <v>1</v>
      </c>
      <c r="AM327" s="277"/>
      <c r="AN327" s="511"/>
      <c r="AO327" s="277"/>
      <c r="AP327" s="277"/>
      <c r="AQ327" s="277"/>
      <c r="AR327" s="171" t="s">
        <v>756</v>
      </c>
      <c r="AS327" s="171"/>
      <c r="AT327" s="277"/>
      <c r="AU327" s="277"/>
      <c r="AW327" s="559"/>
      <c r="AX327" s="559"/>
      <c r="AY327" s="559"/>
      <c r="AZ327" s="559"/>
      <c r="BA327" s="559"/>
      <c r="BB327" s="559"/>
      <c r="BC327" s="559"/>
      <c r="BD327" s="559"/>
      <c r="BE327" s="559"/>
      <c r="BF327" s="559"/>
      <c r="BG327" s="559"/>
      <c r="BH327" s="559"/>
      <c r="BI327" s="559"/>
      <c r="BJ327" s="559"/>
      <c r="BK327" s="559"/>
      <c r="BL327" s="559"/>
      <c r="BM327" s="559"/>
      <c r="BN327" s="559"/>
      <c r="BO327" s="559"/>
      <c r="BP327" s="559"/>
      <c r="BQ327" s="559"/>
      <c r="BR327" s="559"/>
      <c r="BS327" s="559"/>
      <c r="BT327" s="559"/>
      <c r="BU327" s="559"/>
      <c r="BV327" s="559"/>
      <c r="BW327" s="559"/>
      <c r="BX327" s="559"/>
      <c r="BY327" s="559"/>
      <c r="BZ327" s="559"/>
      <c r="CA327" s="559"/>
      <c r="CB327" s="559"/>
      <c r="CC327" s="559"/>
      <c r="CD327" s="559"/>
      <c r="CE327" s="559"/>
      <c r="CF327" s="559"/>
      <c r="CG327" s="559"/>
      <c r="CH327" s="559"/>
      <c r="CI327" s="559"/>
      <c r="CJ327" s="559"/>
      <c r="CK327" s="559"/>
      <c r="CL327" s="559"/>
      <c r="CM327" s="559"/>
      <c r="CN327" s="559"/>
      <c r="CO327" s="559"/>
      <c r="CP327" s="559"/>
      <c r="CQ327" s="559"/>
      <c r="CR327" s="559"/>
      <c r="CS327" s="559"/>
      <c r="CT327" s="559"/>
      <c r="CU327" s="559"/>
      <c r="CV327" s="559"/>
      <c r="CW327" s="559"/>
      <c r="CX327" s="559"/>
      <c r="CY327" s="559"/>
      <c r="CZ327" s="559"/>
      <c r="DA327" s="559"/>
      <c r="DB327" s="559"/>
      <c r="DC327" s="559"/>
      <c r="DD327" s="559"/>
      <c r="DE327" s="559"/>
      <c r="DF327" s="559"/>
      <c r="DG327" s="559"/>
      <c r="DH327" s="559"/>
      <c r="DI327" s="559"/>
      <c r="DJ327" s="559"/>
      <c r="DK327" s="559"/>
      <c r="DL327" s="559"/>
      <c r="DM327" s="559"/>
      <c r="DN327" s="559"/>
      <c r="DO327" s="559"/>
      <c r="DP327" s="559"/>
      <c r="DQ327" s="559"/>
      <c r="DR327" s="559"/>
      <c r="DS327" s="559"/>
      <c r="DT327" s="559"/>
      <c r="DU327" s="559"/>
      <c r="DV327" s="559"/>
      <c r="DW327" s="559"/>
      <c r="DX327" s="559"/>
      <c r="DY327" s="559"/>
      <c r="DZ327" s="559"/>
      <c r="EA327" s="559"/>
      <c r="EB327" s="559"/>
      <c r="EC327" s="559"/>
      <c r="ED327" s="559"/>
      <c r="EE327" s="559"/>
      <c r="EF327" s="559"/>
      <c r="EG327" s="559"/>
      <c r="EH327" s="559"/>
      <c r="EI327" s="559"/>
      <c r="EJ327" s="559"/>
      <c r="EK327" s="559"/>
      <c r="EL327" s="559"/>
      <c r="EM327" s="559"/>
      <c r="EN327" s="559"/>
      <c r="EO327" s="559"/>
      <c r="EP327" s="559"/>
      <c r="EQ327" s="559"/>
      <c r="ER327" s="559"/>
      <c r="ES327" s="559"/>
      <c r="ET327" s="559"/>
      <c r="EU327" s="559"/>
      <c r="EV327" s="559"/>
      <c r="EW327" s="559"/>
      <c r="EX327" s="559"/>
      <c r="EY327" s="559"/>
      <c r="EZ327" s="559"/>
      <c r="FA327" s="559"/>
      <c r="FB327" s="559"/>
      <c r="FC327" s="559"/>
      <c r="FD327" s="559"/>
      <c r="FE327" s="559"/>
      <c r="FF327" s="559"/>
      <c r="FG327" s="559"/>
      <c r="FH327" s="559"/>
      <c r="FI327" s="559"/>
      <c r="FJ327" s="559"/>
      <c r="FK327" s="559"/>
      <c r="FL327" s="559"/>
      <c r="FM327" s="559"/>
      <c r="FN327" s="559"/>
      <c r="FO327" s="559"/>
      <c r="FP327" s="559"/>
      <c r="FQ327" s="559"/>
      <c r="FR327" s="559"/>
      <c r="FS327" s="559"/>
      <c r="FT327" s="559"/>
      <c r="FU327" s="559"/>
      <c r="FV327" s="559"/>
      <c r="FW327" s="559"/>
      <c r="FX327" s="559"/>
      <c r="FY327" s="559"/>
      <c r="FZ327" s="559"/>
      <c r="GA327" s="559"/>
      <c r="GB327" s="559"/>
      <c r="GC327" s="559"/>
      <c r="GD327" s="559"/>
      <c r="GE327" s="559"/>
      <c r="GF327" s="559"/>
      <c r="GG327" s="559"/>
      <c r="GH327" s="559"/>
      <c r="GI327" s="559"/>
      <c r="GJ327" s="559"/>
      <c r="GK327" s="559"/>
      <c r="GL327" s="559"/>
      <c r="GM327" s="559"/>
      <c r="GN327" s="559"/>
      <c r="GO327" s="559"/>
      <c r="GP327" s="559"/>
      <c r="GQ327" s="559"/>
      <c r="GR327" s="559"/>
      <c r="GS327" s="559"/>
      <c r="GT327" s="559"/>
      <c r="GU327" s="559"/>
      <c r="GV327" s="559"/>
      <c r="GW327" s="559"/>
      <c r="GX327" s="559"/>
      <c r="GY327" s="559"/>
      <c r="GZ327" s="559"/>
      <c r="HA327" s="559"/>
      <c r="HB327" s="559"/>
      <c r="HC327" s="559"/>
      <c r="HD327" s="559"/>
      <c r="HE327" s="559"/>
      <c r="HF327" s="559"/>
      <c r="HG327" s="559"/>
      <c r="HH327" s="559"/>
      <c r="HI327" s="559"/>
      <c r="HJ327" s="559"/>
      <c r="HK327" s="559"/>
      <c r="HL327" s="559"/>
      <c r="HM327" s="559"/>
      <c r="HN327" s="559"/>
      <c r="HO327" s="559"/>
      <c r="HP327" s="559"/>
      <c r="HQ327" s="559"/>
      <c r="HR327" s="559"/>
      <c r="HS327" s="559"/>
      <c r="HT327" s="559"/>
      <c r="HU327" s="559"/>
      <c r="HV327" s="559"/>
      <c r="HW327" s="559"/>
      <c r="HX327" s="559"/>
      <c r="HY327" s="559"/>
      <c r="HZ327" s="559"/>
      <c r="IA327" s="559"/>
      <c r="IB327" s="559"/>
      <c r="IC327" s="559"/>
      <c r="ID327" s="559"/>
      <c r="IE327" s="559"/>
      <c r="IF327" s="559"/>
      <c r="IG327" s="559"/>
      <c r="IH327" s="559"/>
      <c r="II327" s="559"/>
      <c r="IJ327" s="559"/>
      <c r="IK327" s="559"/>
      <c r="IL327" s="559"/>
      <c r="IM327" s="559"/>
      <c r="IN327" s="559"/>
      <c r="IO327" s="559"/>
      <c r="IP327" s="559"/>
      <c r="IQ327" s="559"/>
      <c r="IR327" s="559"/>
      <c r="IS327" s="559"/>
      <c r="IT327" s="559"/>
      <c r="IU327" s="559"/>
      <c r="IV327" s="559"/>
      <c r="IW327" s="559"/>
      <c r="IX327" s="559"/>
      <c r="IY327" s="559"/>
      <c r="IZ327" s="559"/>
      <c r="JA327" s="559"/>
      <c r="JB327" s="559"/>
      <c r="JC327" s="559"/>
      <c r="JD327" s="559"/>
      <c r="JE327" s="559"/>
      <c r="JF327" s="559"/>
      <c r="JG327" s="559"/>
      <c r="JH327" s="559"/>
      <c r="JI327" s="559"/>
      <c r="JJ327" s="559"/>
      <c r="JK327" s="559"/>
      <c r="JL327" s="559"/>
      <c r="JM327" s="559"/>
      <c r="JN327" s="559"/>
      <c r="JO327" s="559"/>
      <c r="JP327" s="559"/>
      <c r="JQ327" s="559"/>
      <c r="JR327" s="559"/>
      <c r="JS327" s="559"/>
      <c r="JT327" s="559"/>
      <c r="JU327" s="559"/>
      <c r="JV327" s="559"/>
      <c r="JW327" s="559"/>
      <c r="JX327" s="559"/>
      <c r="JY327" s="559"/>
      <c r="JZ327" s="559"/>
      <c r="KA327" s="559"/>
      <c r="KB327" s="559"/>
      <c r="KC327" s="559"/>
      <c r="KD327" s="559"/>
      <c r="KE327" s="559"/>
      <c r="KF327" s="559"/>
      <c r="KG327" s="559"/>
      <c r="KH327" s="559"/>
      <c r="KI327" s="559"/>
      <c r="KJ327" s="559"/>
      <c r="KK327" s="559"/>
      <c r="KL327" s="559"/>
      <c r="KM327" s="559"/>
      <c r="KN327" s="559"/>
      <c r="KO327" s="559"/>
      <c r="KP327" s="559"/>
      <c r="KQ327" s="559"/>
      <c r="KR327" s="559"/>
      <c r="KS327" s="559"/>
      <c r="KT327" s="559"/>
      <c r="KU327" s="559"/>
      <c r="KV327" s="559"/>
      <c r="KW327" s="559"/>
      <c r="KX327" s="559"/>
      <c r="KY327" s="559"/>
      <c r="KZ327" s="559"/>
      <c r="LA327" s="559"/>
      <c r="LB327" s="559"/>
      <c r="LC327" s="559"/>
      <c r="LD327" s="559"/>
      <c r="LE327" s="559"/>
      <c r="LF327" s="559"/>
      <c r="LG327" s="559"/>
      <c r="LH327" s="559"/>
      <c r="LI327" s="559"/>
      <c r="LJ327" s="559"/>
      <c r="LK327" s="559"/>
      <c r="LL327" s="559"/>
      <c r="LM327" s="559"/>
      <c r="LN327" s="559"/>
      <c r="LO327" s="559"/>
      <c r="LP327" s="559"/>
      <c r="LQ327" s="559"/>
      <c r="LR327" s="559"/>
      <c r="LS327" s="559"/>
      <c r="LT327" s="559"/>
      <c r="LU327" s="559"/>
      <c r="LV327" s="559"/>
      <c r="LW327" s="559"/>
      <c r="LX327" s="559"/>
      <c r="LY327" s="559"/>
      <c r="LZ327" s="559"/>
      <c r="MA327" s="559"/>
      <c r="MB327" s="559"/>
      <c r="MC327" s="559"/>
      <c r="MD327" s="559"/>
      <c r="ME327" s="559"/>
      <c r="MF327" s="559"/>
      <c r="MG327" s="559"/>
      <c r="MH327" s="559"/>
      <c r="MI327" s="559"/>
      <c r="MJ327" s="559"/>
      <c r="MK327" s="559"/>
      <c r="ML327" s="559"/>
      <c r="MM327" s="559"/>
      <c r="MN327" s="559"/>
      <c r="MO327" s="559"/>
      <c r="MP327" s="559"/>
      <c r="MQ327" s="559"/>
      <c r="MR327" s="559"/>
      <c r="MS327" s="559"/>
      <c r="MT327" s="559"/>
      <c r="MU327" s="559"/>
      <c r="MV327" s="559"/>
      <c r="MW327" s="559"/>
      <c r="MX327" s="559"/>
      <c r="MY327" s="559"/>
      <c r="MZ327" s="559"/>
      <c r="NA327" s="559"/>
      <c r="NB327" s="559"/>
      <c r="NC327" s="559"/>
      <c r="ND327" s="559"/>
      <c r="NE327" s="559"/>
      <c r="NF327" s="559"/>
      <c r="NG327" s="559"/>
      <c r="NH327" s="559"/>
      <c r="NI327" s="559"/>
      <c r="NJ327" s="559"/>
      <c r="NK327" s="559"/>
      <c r="NL327" s="559"/>
      <c r="NM327" s="559"/>
      <c r="NN327" s="559"/>
      <c r="NO327" s="559"/>
      <c r="NP327" s="559"/>
      <c r="NQ327" s="559"/>
      <c r="NR327" s="559"/>
      <c r="NS327" s="559"/>
      <c r="NT327" s="559"/>
      <c r="NU327" s="559"/>
      <c r="NV327" s="559"/>
      <c r="NW327" s="559"/>
      <c r="NX327" s="559"/>
      <c r="NY327" s="559"/>
      <c r="NZ327" s="559"/>
      <c r="OA327" s="559"/>
      <c r="OB327" s="559"/>
      <c r="OC327" s="559"/>
      <c r="OD327" s="559"/>
      <c r="OE327" s="559"/>
      <c r="OF327" s="559"/>
      <c r="OG327" s="559"/>
      <c r="OH327" s="559"/>
      <c r="OI327" s="559"/>
      <c r="OJ327" s="559"/>
      <c r="OK327" s="559"/>
      <c r="OL327" s="559"/>
      <c r="OM327" s="559"/>
      <c r="ON327" s="559"/>
      <c r="OO327" s="559"/>
      <c r="OP327" s="559"/>
      <c r="OQ327" s="559"/>
      <c r="OR327" s="559"/>
      <c r="OS327" s="559"/>
      <c r="OT327" s="559"/>
      <c r="OU327" s="559"/>
      <c r="OV327" s="559"/>
      <c r="OW327" s="559"/>
      <c r="OX327" s="559"/>
      <c r="OY327" s="559"/>
      <c r="OZ327" s="559"/>
      <c r="PA327" s="559"/>
      <c r="PB327" s="559"/>
      <c r="PC327" s="559"/>
      <c r="PD327" s="559"/>
      <c r="PE327" s="559"/>
      <c r="PF327" s="559"/>
      <c r="PG327" s="559"/>
      <c r="PH327" s="559"/>
      <c r="PI327" s="559"/>
      <c r="PJ327" s="559"/>
      <c r="PK327" s="559"/>
      <c r="PL327" s="559"/>
      <c r="PM327" s="559"/>
      <c r="PN327" s="559"/>
      <c r="PO327" s="559"/>
      <c r="PP327" s="559"/>
      <c r="PQ327" s="559"/>
      <c r="PR327" s="559"/>
      <c r="PS327" s="559"/>
      <c r="PT327" s="559"/>
      <c r="PU327" s="559"/>
      <c r="PV327" s="559"/>
      <c r="PW327" s="559"/>
      <c r="PX327" s="559"/>
      <c r="PY327" s="559"/>
      <c r="PZ327" s="559"/>
      <c r="QA327" s="559"/>
      <c r="QB327" s="559"/>
      <c r="QC327" s="559"/>
      <c r="QD327" s="559"/>
      <c r="QE327" s="559"/>
      <c r="QF327" s="559"/>
      <c r="QG327" s="559"/>
      <c r="QH327" s="559"/>
      <c r="QI327" s="559"/>
      <c r="QJ327" s="559"/>
      <c r="QK327" s="559"/>
      <c r="QL327" s="559"/>
      <c r="QM327" s="559"/>
      <c r="QN327" s="559"/>
      <c r="QO327" s="559"/>
      <c r="QP327" s="559"/>
      <c r="QQ327" s="559"/>
      <c r="QR327" s="559"/>
      <c r="QS327" s="559"/>
      <c r="QT327" s="559"/>
      <c r="QU327" s="559"/>
      <c r="QV327" s="559"/>
      <c r="QW327" s="559"/>
      <c r="QX327" s="559"/>
      <c r="QY327" s="559"/>
      <c r="QZ327" s="559"/>
      <c r="RA327" s="559"/>
      <c r="RB327" s="559"/>
      <c r="RC327" s="559"/>
      <c r="RD327" s="559"/>
      <c r="RE327" s="559"/>
      <c r="RF327" s="559"/>
      <c r="RG327" s="559"/>
      <c r="RH327" s="559"/>
      <c r="RI327" s="559"/>
      <c r="RJ327" s="559"/>
      <c r="RK327" s="559"/>
      <c r="RL327" s="559"/>
      <c r="RM327" s="559"/>
      <c r="RN327" s="559"/>
      <c r="RO327" s="559"/>
      <c r="RP327" s="559"/>
      <c r="RQ327" s="559"/>
      <c r="RR327" s="559"/>
      <c r="RS327" s="559"/>
      <c r="RT327" s="559"/>
      <c r="RU327" s="559"/>
      <c r="RV327" s="559"/>
      <c r="RW327" s="559"/>
      <c r="RX327" s="559"/>
      <c r="RY327" s="559"/>
      <c r="RZ327" s="559"/>
      <c r="SA327" s="559"/>
      <c r="SB327" s="559"/>
      <c r="SC327" s="559"/>
      <c r="SD327" s="559"/>
      <c r="SE327" s="559"/>
      <c r="SF327" s="559"/>
      <c r="SG327" s="559"/>
      <c r="SH327" s="559"/>
      <c r="SI327" s="559"/>
      <c r="SJ327" s="559"/>
      <c r="SK327" s="559"/>
      <c r="SL327" s="559"/>
      <c r="SM327" s="559"/>
      <c r="SN327" s="559"/>
      <c r="SO327" s="559"/>
      <c r="SP327" s="559"/>
      <c r="SQ327" s="559"/>
      <c r="SR327" s="559"/>
      <c r="SS327" s="559"/>
      <c r="ST327" s="559"/>
      <c r="SU327" s="559"/>
      <c r="SV327" s="559"/>
      <c r="SW327" s="559"/>
      <c r="SX327" s="559"/>
      <c r="SY327" s="559"/>
      <c r="SZ327" s="559"/>
      <c r="TA327" s="559"/>
      <c r="TB327" s="559"/>
      <c r="TC327" s="559"/>
      <c r="TD327" s="559"/>
      <c r="TE327" s="559"/>
      <c r="TF327" s="559"/>
      <c r="TG327" s="559"/>
      <c r="TH327" s="559"/>
      <c r="TI327" s="559"/>
      <c r="TJ327" s="559"/>
      <c r="TK327" s="559"/>
      <c r="TL327" s="559"/>
      <c r="TM327" s="559"/>
      <c r="TN327" s="559"/>
      <c r="TO327" s="559"/>
      <c r="TP327" s="559"/>
      <c r="TQ327" s="559"/>
      <c r="TR327" s="559"/>
      <c r="TS327" s="559"/>
      <c r="TT327" s="559"/>
      <c r="TU327" s="559"/>
      <c r="TV327" s="559"/>
      <c r="TW327" s="559"/>
      <c r="TX327" s="559"/>
      <c r="TY327" s="559"/>
      <c r="TZ327" s="559"/>
      <c r="UA327" s="559"/>
      <c r="UB327" s="559"/>
      <c r="UC327" s="559"/>
      <c r="UD327" s="559"/>
      <c r="UE327" s="559"/>
      <c r="UF327" s="559"/>
      <c r="UG327" s="559"/>
      <c r="UH327" s="559"/>
      <c r="UI327" s="559"/>
      <c r="UJ327" s="559"/>
      <c r="UK327" s="559"/>
      <c r="UL327" s="559"/>
      <c r="UM327" s="559"/>
      <c r="UN327" s="559"/>
      <c r="UO327" s="559"/>
      <c r="UP327" s="559"/>
      <c r="UQ327" s="559"/>
      <c r="UR327" s="559"/>
      <c r="US327" s="559"/>
      <c r="UT327" s="559"/>
      <c r="UU327" s="559"/>
      <c r="UV327" s="559"/>
      <c r="UW327" s="559"/>
      <c r="UX327" s="559"/>
      <c r="UY327" s="559"/>
      <c r="UZ327" s="559"/>
      <c r="VA327" s="559"/>
      <c r="VB327" s="559"/>
      <c r="VC327" s="559"/>
      <c r="VD327" s="559"/>
      <c r="VE327" s="559"/>
      <c r="VF327" s="559"/>
      <c r="VG327" s="559"/>
      <c r="VH327" s="559"/>
      <c r="VI327" s="559"/>
      <c r="VJ327" s="559"/>
      <c r="VK327" s="559"/>
      <c r="VL327" s="559"/>
      <c r="VM327" s="559"/>
      <c r="VN327" s="559"/>
      <c r="VO327" s="559"/>
      <c r="VP327" s="559"/>
      <c r="VQ327" s="559"/>
      <c r="VR327" s="559"/>
      <c r="VS327" s="559"/>
      <c r="VT327" s="559"/>
      <c r="VU327" s="559"/>
      <c r="VV327" s="559"/>
      <c r="VW327" s="559"/>
      <c r="VX327" s="559"/>
      <c r="VY327" s="559"/>
      <c r="VZ327" s="559"/>
      <c r="WA327" s="559"/>
      <c r="WB327" s="559"/>
      <c r="WC327" s="559"/>
      <c r="WD327" s="559"/>
      <c r="WE327" s="559"/>
      <c r="WF327" s="559"/>
      <c r="WG327" s="559"/>
      <c r="WH327" s="559"/>
      <c r="WI327" s="559"/>
      <c r="WJ327" s="559"/>
      <c r="WK327" s="559"/>
      <c r="WL327" s="559"/>
      <c r="WM327" s="559"/>
      <c r="WN327" s="559"/>
      <c r="WO327" s="559"/>
      <c r="WP327" s="559"/>
      <c r="WQ327" s="559"/>
      <c r="WR327" s="559"/>
      <c r="WS327" s="559"/>
      <c r="WT327" s="559"/>
      <c r="WU327" s="559"/>
      <c r="WV327" s="559"/>
      <c r="WW327" s="559"/>
      <c r="WX327" s="559"/>
      <c r="WY327" s="559"/>
      <c r="WZ327" s="559"/>
      <c r="XA327" s="559"/>
      <c r="XB327" s="559"/>
      <c r="XC327" s="559"/>
      <c r="XD327" s="559"/>
      <c r="XE327" s="559"/>
      <c r="XF327" s="559"/>
      <c r="XG327" s="559"/>
      <c r="XH327" s="559"/>
      <c r="XI327" s="559"/>
      <c r="XJ327" s="559"/>
      <c r="XK327" s="559"/>
      <c r="XL327" s="559"/>
      <c r="XM327" s="559"/>
      <c r="XN327" s="559"/>
      <c r="XO327" s="559"/>
      <c r="XP327" s="559"/>
      <c r="XQ327" s="559"/>
      <c r="XR327" s="559"/>
      <c r="XS327" s="559"/>
      <c r="XT327" s="559"/>
      <c r="XU327" s="559"/>
      <c r="XV327" s="559"/>
      <c r="XW327" s="559"/>
      <c r="XX327" s="559"/>
      <c r="XY327" s="559"/>
      <c r="XZ327" s="559"/>
      <c r="YA327" s="559"/>
      <c r="YB327" s="559"/>
      <c r="YC327" s="559"/>
      <c r="YD327" s="559"/>
      <c r="YE327" s="559"/>
      <c r="YF327" s="559"/>
      <c r="YG327" s="559"/>
      <c r="YH327" s="559"/>
      <c r="YI327" s="559"/>
      <c r="YJ327" s="559"/>
      <c r="YK327" s="559"/>
      <c r="YL327" s="559"/>
      <c r="YM327" s="559"/>
      <c r="YN327" s="559"/>
      <c r="YO327" s="559"/>
      <c r="YP327" s="559"/>
      <c r="YQ327" s="559"/>
      <c r="YR327" s="559"/>
      <c r="YS327" s="559"/>
      <c r="YT327" s="559"/>
      <c r="YU327" s="559"/>
      <c r="YV327" s="559"/>
      <c r="YW327" s="559"/>
      <c r="YX327" s="559"/>
      <c r="YY327" s="559"/>
      <c r="YZ327" s="559"/>
      <c r="ZA327" s="559"/>
      <c r="ZB327" s="559"/>
      <c r="ZC327" s="559"/>
      <c r="ZD327" s="559"/>
      <c r="ZE327" s="559"/>
      <c r="ZF327" s="559"/>
      <c r="ZG327" s="559"/>
      <c r="ZH327" s="559"/>
      <c r="ZI327" s="559"/>
      <c r="ZJ327" s="559"/>
      <c r="ZK327" s="559"/>
      <c r="ZL327" s="559"/>
      <c r="ZM327" s="559"/>
      <c r="ZN327" s="559"/>
      <c r="ZO327" s="559"/>
      <c r="ZP327" s="559"/>
      <c r="ZQ327" s="559"/>
      <c r="ZR327" s="559"/>
      <c r="ZS327" s="559"/>
      <c r="ZT327" s="559"/>
      <c r="ZU327" s="559"/>
      <c r="ZV327" s="559"/>
      <c r="ZW327" s="559"/>
      <c r="ZX327" s="559"/>
      <c r="ZY327" s="559"/>
      <c r="ZZ327" s="559"/>
      <c r="AAA327" s="559"/>
      <c r="AAB327" s="559"/>
      <c r="AAC327" s="559"/>
      <c r="AAD327" s="559"/>
      <c r="AAE327" s="559"/>
      <c r="AAF327" s="559"/>
      <c r="AAG327" s="559"/>
      <c r="AAH327" s="559"/>
      <c r="AAI327" s="559"/>
      <c r="AAJ327" s="559"/>
      <c r="AAK327" s="559"/>
      <c r="AAL327" s="559"/>
      <c r="AAM327" s="559"/>
      <c r="AAN327" s="559"/>
      <c r="AAO327" s="559"/>
      <c r="AAP327" s="559"/>
      <c r="AAQ327" s="559"/>
      <c r="AAR327" s="559"/>
      <c r="AAS327" s="559"/>
      <c r="AAT327" s="559"/>
      <c r="AAU327" s="559"/>
      <c r="AAV327" s="559"/>
      <c r="AAW327" s="559"/>
      <c r="AAX327" s="559"/>
      <c r="AAY327" s="559"/>
      <c r="AAZ327" s="559"/>
      <c r="ABA327" s="559"/>
      <c r="ABB327" s="559"/>
      <c r="ABC327" s="559"/>
      <c r="ABD327" s="559"/>
      <c r="ABE327" s="559"/>
      <c r="ABF327" s="559"/>
      <c r="ABG327" s="559"/>
      <c r="ABH327" s="559"/>
      <c r="ABI327" s="559"/>
      <c r="ABJ327" s="559"/>
      <c r="ABK327" s="559"/>
      <c r="ABL327" s="559"/>
      <c r="ABM327" s="559"/>
      <c r="ABN327" s="559"/>
      <c r="ABO327" s="559"/>
      <c r="ABP327" s="559"/>
      <c r="ABQ327" s="559"/>
      <c r="ABR327" s="559"/>
      <c r="ABS327" s="559"/>
      <c r="ABT327" s="559"/>
      <c r="ABU327" s="559"/>
      <c r="ABV327" s="559"/>
      <c r="ABW327" s="559"/>
      <c r="ABX327" s="559"/>
      <c r="ABY327" s="559"/>
      <c r="ABZ327" s="559"/>
      <c r="ACA327" s="559"/>
      <c r="ACB327" s="559"/>
      <c r="ACC327" s="559"/>
      <c r="ACD327" s="559"/>
      <c r="ACE327" s="559"/>
      <c r="ACF327" s="559"/>
      <c r="ACG327" s="559"/>
      <c r="ACH327" s="559"/>
      <c r="ACI327" s="559"/>
      <c r="ACJ327" s="559"/>
      <c r="ACK327" s="559"/>
      <c r="ACL327" s="559"/>
      <c r="ACM327" s="559"/>
      <c r="ACN327" s="559"/>
      <c r="ACO327" s="559"/>
      <c r="ACP327" s="559"/>
      <c r="ACQ327" s="559"/>
      <c r="ACR327" s="559"/>
      <c r="ACS327" s="559"/>
      <c r="ACT327" s="559"/>
      <c r="ACU327" s="559"/>
      <c r="ACV327" s="559"/>
      <c r="ACW327" s="559"/>
      <c r="ACX327" s="559"/>
      <c r="ACY327" s="559"/>
      <c r="ACZ327" s="559"/>
      <c r="ADA327" s="559"/>
      <c r="ADB327" s="559"/>
      <c r="ADC327" s="559"/>
      <c r="ADD327" s="559"/>
      <c r="ADE327" s="559"/>
      <c r="ADF327" s="559"/>
      <c r="ADG327" s="559"/>
      <c r="ADH327" s="559"/>
      <c r="ADI327" s="559"/>
      <c r="ADJ327" s="559"/>
      <c r="ADK327" s="559"/>
      <c r="ADL327" s="559"/>
      <c r="ADM327" s="559"/>
      <c r="ADN327" s="559"/>
      <c r="ADO327" s="559"/>
      <c r="ADP327" s="559"/>
      <c r="ADQ327" s="559"/>
      <c r="ADR327" s="559"/>
      <c r="ADS327" s="559"/>
      <c r="ADT327" s="559"/>
      <c r="ADU327" s="559"/>
      <c r="ADV327" s="559"/>
      <c r="ADW327" s="559"/>
      <c r="ADX327" s="559"/>
      <c r="ADY327" s="559"/>
      <c r="ADZ327" s="559"/>
      <c r="AEA327" s="559"/>
      <c r="AEB327" s="559"/>
      <c r="AEC327" s="559"/>
      <c r="AED327" s="559"/>
      <c r="AEE327" s="559"/>
      <c r="AEF327" s="559"/>
      <c r="AEG327" s="559"/>
      <c r="AEH327" s="559"/>
      <c r="AEI327" s="559"/>
      <c r="AEJ327" s="559"/>
      <c r="AEK327" s="559"/>
      <c r="AEL327" s="559"/>
      <c r="AEM327" s="559"/>
      <c r="AEN327" s="559"/>
      <c r="AEO327" s="559"/>
      <c r="AEP327" s="559"/>
      <c r="AEQ327" s="559"/>
      <c r="AER327" s="559"/>
      <c r="AES327" s="559"/>
      <c r="AET327" s="559"/>
      <c r="AEU327" s="559"/>
      <c r="AEV327" s="559"/>
      <c r="AEW327" s="559"/>
      <c r="AEX327" s="559"/>
      <c r="AEY327" s="559"/>
      <c r="AEZ327" s="559"/>
      <c r="AFA327" s="559"/>
      <c r="AFB327" s="559"/>
      <c r="AFC327" s="559"/>
      <c r="AFD327" s="559"/>
      <c r="AFE327" s="559"/>
      <c r="AFF327" s="559"/>
      <c r="AFG327" s="559"/>
      <c r="AFH327" s="559"/>
      <c r="AFI327" s="559"/>
      <c r="AFJ327" s="559"/>
      <c r="AFK327" s="559"/>
      <c r="AFL327" s="559"/>
      <c r="AFM327" s="559"/>
      <c r="AFN327" s="559"/>
      <c r="AFO327" s="559"/>
      <c r="AFP327" s="559"/>
      <c r="AFQ327" s="559"/>
      <c r="AFR327" s="559"/>
      <c r="AFS327" s="559"/>
      <c r="AFT327" s="559"/>
      <c r="AFU327" s="559"/>
      <c r="AFV327" s="559"/>
      <c r="AFW327" s="559"/>
      <c r="AFX327" s="559"/>
      <c r="AFY327" s="559"/>
      <c r="AFZ327" s="559"/>
      <c r="AGA327" s="559"/>
      <c r="AGB327" s="559"/>
      <c r="AGC327" s="559"/>
      <c r="AGD327" s="559"/>
      <c r="AGE327" s="559"/>
      <c r="AGF327" s="559"/>
      <c r="AGG327" s="559"/>
      <c r="AGH327" s="559"/>
      <c r="AGI327" s="559"/>
      <c r="AGJ327" s="559"/>
      <c r="AGK327" s="559"/>
      <c r="AGL327" s="559"/>
      <c r="AGM327" s="559"/>
      <c r="AGN327" s="559"/>
      <c r="AGO327" s="559"/>
      <c r="AGP327" s="559"/>
      <c r="AGQ327" s="559"/>
      <c r="AGR327" s="559"/>
      <c r="AGS327" s="559"/>
      <c r="AGT327" s="559"/>
      <c r="AGU327" s="559"/>
      <c r="AGV327" s="559"/>
      <c r="AGW327" s="559"/>
      <c r="AGX327" s="559"/>
      <c r="AGY327" s="559"/>
      <c r="AGZ327" s="559"/>
      <c r="AHA327" s="559"/>
      <c r="AHB327" s="559"/>
      <c r="AHC327" s="559"/>
      <c r="AHD327" s="559"/>
      <c r="AHE327" s="559"/>
      <c r="AHF327" s="559"/>
      <c r="AHG327" s="559"/>
      <c r="AHH327" s="559"/>
      <c r="AHI327" s="559"/>
      <c r="AHJ327" s="559"/>
      <c r="AHK327" s="559"/>
      <c r="AHL327" s="559"/>
      <c r="AHM327" s="559"/>
      <c r="AHN327" s="559"/>
      <c r="AHO327" s="559"/>
      <c r="AHP327" s="559"/>
      <c r="AHQ327" s="559"/>
      <c r="AHR327" s="559"/>
      <c r="AHS327" s="559"/>
      <c r="AHT327" s="559"/>
      <c r="AHU327" s="559"/>
      <c r="AHV327" s="559"/>
      <c r="AHW327" s="559"/>
      <c r="AHX327" s="559"/>
      <c r="AHY327" s="559"/>
      <c r="AHZ327" s="559"/>
      <c r="AIA327" s="559"/>
      <c r="AIB327" s="559"/>
      <c r="AIC327" s="559"/>
      <c r="AID327" s="559"/>
      <c r="AIE327" s="559"/>
      <c r="AIF327" s="559"/>
      <c r="AIG327" s="559"/>
      <c r="AIH327" s="559"/>
      <c r="AII327" s="559"/>
      <c r="AIJ327" s="559"/>
      <c r="AIK327" s="559"/>
      <c r="AIL327" s="559"/>
      <c r="AIM327" s="559"/>
      <c r="AIN327" s="559"/>
      <c r="AIO327" s="559"/>
      <c r="AIP327" s="559"/>
      <c r="AIQ327" s="559"/>
      <c r="AIR327" s="559"/>
      <c r="AIS327" s="559"/>
      <c r="AIT327" s="559"/>
      <c r="AIU327" s="559"/>
      <c r="AIV327" s="559"/>
      <c r="AIW327" s="559"/>
      <c r="AIX327" s="559"/>
      <c r="AIY327" s="559"/>
      <c r="AIZ327" s="559"/>
      <c r="AJA327" s="559"/>
      <c r="AJB327" s="559"/>
      <c r="AJC327" s="559"/>
      <c r="AJD327" s="559"/>
      <c r="AJE327" s="559"/>
      <c r="AJF327" s="559"/>
      <c r="AJG327" s="559"/>
      <c r="AJH327" s="559"/>
      <c r="AJI327" s="559"/>
      <c r="AJJ327" s="559"/>
      <c r="AJK327" s="559"/>
      <c r="AJL327" s="559"/>
      <c r="AJM327" s="559"/>
      <c r="AJN327" s="559"/>
      <c r="AJO327" s="559"/>
      <c r="AJP327" s="559"/>
      <c r="AJQ327" s="559"/>
      <c r="AJR327" s="559"/>
      <c r="AJS327" s="559"/>
      <c r="AJT327" s="559"/>
      <c r="AJU327" s="559"/>
      <c r="AJV327" s="559"/>
      <c r="AJW327" s="559"/>
      <c r="AJX327" s="559"/>
      <c r="AJY327" s="559"/>
      <c r="AJZ327" s="559"/>
      <c r="AKA327" s="559"/>
      <c r="AKB327" s="559"/>
      <c r="AKC327" s="559"/>
      <c r="AKD327" s="559"/>
      <c r="AKE327" s="559"/>
      <c r="AKF327" s="559"/>
      <c r="AKG327" s="559"/>
      <c r="AKH327" s="559"/>
      <c r="AKI327" s="559"/>
      <c r="AKJ327" s="559"/>
      <c r="AKK327" s="559"/>
      <c r="AKL327" s="559"/>
      <c r="AKM327" s="559"/>
      <c r="AKN327" s="559"/>
      <c r="AKO327" s="559"/>
      <c r="AKP327" s="559"/>
      <c r="AKQ327" s="559"/>
      <c r="AKR327" s="559"/>
      <c r="AKS327" s="559"/>
      <c r="AKT327" s="559"/>
      <c r="AKU327" s="559"/>
      <c r="AKV327" s="559"/>
      <c r="AKW327" s="559"/>
      <c r="AKX327" s="559"/>
      <c r="AKY327" s="559"/>
      <c r="AKZ327" s="559"/>
      <c r="ALA327" s="559"/>
      <c r="ALB327" s="559"/>
      <c r="ALC327" s="559"/>
      <c r="ALD327" s="559"/>
      <c r="ALE327" s="559"/>
      <c r="ALF327" s="559"/>
      <c r="ALG327" s="559"/>
      <c r="ALH327" s="559"/>
      <c r="ALI327" s="559"/>
      <c r="ALJ327" s="559"/>
      <c r="ALK327" s="559"/>
      <c r="ALL327" s="559"/>
      <c r="ALM327" s="559"/>
      <c r="ALN327" s="559"/>
      <c r="ALO327" s="559"/>
      <c r="ALP327" s="559"/>
      <c r="ALQ327" s="559"/>
      <c r="ALR327" s="559"/>
      <c r="ALS327" s="559"/>
      <c r="ALT327" s="559"/>
      <c r="ALU327" s="559"/>
      <c r="ALV327" s="559"/>
      <c r="ALW327" s="559"/>
      <c r="ALX327" s="559"/>
      <c r="ALY327" s="559"/>
      <c r="ALZ327" s="559"/>
      <c r="AMA327" s="559"/>
      <c r="AMB327" s="559"/>
      <c r="AMC327" s="559"/>
      <c r="AMD327" s="559"/>
      <c r="AME327" s="559"/>
      <c r="AMF327" s="559"/>
      <c r="AMG327" s="559"/>
      <c r="AMH327" s="559"/>
      <c r="AMI327" s="559"/>
      <c r="AMJ327" s="559"/>
    </row>
    <row r="328" spans="1:1025" s="254" customFormat="1" x14ac:dyDescent="0.25">
      <c r="A328" s="258" t="s">
        <v>31731</v>
      </c>
      <c r="B328" s="257">
        <v>328</v>
      </c>
      <c r="C328" s="356" t="s">
        <v>31732</v>
      </c>
      <c r="D328" s="308" t="s">
        <v>31733</v>
      </c>
      <c r="E328" s="277"/>
      <c r="F328" s="278"/>
      <c r="G328" s="280"/>
      <c r="H328" s="280"/>
      <c r="I328" s="492">
        <v>17.329999999999998</v>
      </c>
      <c r="J328" s="278"/>
      <c r="K328" s="278">
        <v>2</v>
      </c>
      <c r="L328" s="278"/>
      <c r="M328" s="278"/>
      <c r="N328" s="278"/>
      <c r="O328" s="278"/>
      <c r="P328" s="278"/>
      <c r="Q328" s="278"/>
      <c r="R328" s="278"/>
      <c r="S328" s="278"/>
      <c r="T328" s="278">
        <v>2</v>
      </c>
      <c r="U328" s="278"/>
      <c r="V328" s="278"/>
      <c r="W328" s="283">
        <f t="shared" si="133"/>
        <v>100</v>
      </c>
      <c r="X328" s="283">
        <f t="shared" si="147"/>
        <v>100</v>
      </c>
      <c r="Y328" s="283">
        <f t="shared" si="148"/>
        <v>100</v>
      </c>
      <c r="Z328" s="283">
        <f t="shared" si="134"/>
        <v>100</v>
      </c>
      <c r="AA328" s="283">
        <f t="shared" si="135"/>
        <v>100</v>
      </c>
      <c r="AB328" s="287">
        <f t="shared" si="146"/>
        <v>100</v>
      </c>
      <c r="AC328" s="287">
        <f t="shared" si="145"/>
        <v>100</v>
      </c>
      <c r="AD328" s="287">
        <f t="shared" si="138"/>
        <v>3</v>
      </c>
      <c r="AE328" s="284">
        <f t="shared" si="144"/>
        <v>100</v>
      </c>
      <c r="AF328" s="284">
        <f t="shared" si="143"/>
        <v>100</v>
      </c>
      <c r="AG328" s="268">
        <f t="shared" si="139"/>
        <v>10</v>
      </c>
      <c r="AH328" s="268">
        <f t="shared" si="140"/>
        <v>100</v>
      </c>
      <c r="AI328" s="268">
        <f t="shared" si="141"/>
        <v>100</v>
      </c>
      <c r="AJ328" s="268">
        <f t="shared" si="142"/>
        <v>100</v>
      </c>
      <c r="AK328" s="506" t="s">
        <v>24557</v>
      </c>
      <c r="AL328" s="277">
        <v>1</v>
      </c>
      <c r="AM328" s="277">
        <v>3</v>
      </c>
      <c r="AN328" s="511"/>
      <c r="AO328" s="277">
        <v>1</v>
      </c>
      <c r="AP328" s="277"/>
      <c r="AQ328" s="277"/>
      <c r="AR328" s="356" t="s">
        <v>756</v>
      </c>
      <c r="AS328" s="356"/>
      <c r="AT328" s="277"/>
      <c r="AU328" s="277"/>
      <c r="AV328" s="150"/>
      <c r="AW328" s="559"/>
      <c r="AX328" s="559"/>
      <c r="AY328" s="559"/>
      <c r="AZ328" s="559"/>
      <c r="BA328" s="559"/>
      <c r="BB328" s="559"/>
      <c r="BC328" s="559"/>
      <c r="BD328" s="559"/>
      <c r="BE328" s="559"/>
      <c r="BF328" s="559"/>
      <c r="BG328" s="559"/>
      <c r="BH328" s="559"/>
      <c r="BI328" s="559"/>
      <c r="BJ328" s="559"/>
      <c r="BK328" s="559"/>
      <c r="BL328" s="559"/>
      <c r="BM328" s="559"/>
      <c r="BN328" s="559"/>
      <c r="BO328" s="559"/>
      <c r="BP328" s="559"/>
      <c r="BQ328" s="559"/>
      <c r="BR328" s="559"/>
      <c r="BS328" s="559"/>
      <c r="BT328" s="559"/>
      <c r="BU328" s="559"/>
      <c r="BV328" s="559"/>
      <c r="BW328" s="559"/>
      <c r="BX328" s="559"/>
      <c r="BY328" s="559"/>
      <c r="BZ328" s="559"/>
      <c r="CA328" s="559"/>
      <c r="CB328" s="559"/>
      <c r="CC328" s="559"/>
      <c r="CD328" s="559"/>
      <c r="CE328" s="559"/>
      <c r="CF328" s="559"/>
      <c r="CG328" s="559"/>
      <c r="CH328" s="559"/>
      <c r="CI328" s="559"/>
      <c r="CJ328" s="559"/>
      <c r="CK328" s="559"/>
      <c r="CL328" s="559"/>
      <c r="CM328" s="559"/>
      <c r="CN328" s="559"/>
      <c r="CO328" s="559"/>
      <c r="CP328" s="559"/>
      <c r="CQ328" s="559"/>
      <c r="CR328" s="559"/>
      <c r="CS328" s="559"/>
      <c r="CT328" s="559"/>
      <c r="CU328" s="559"/>
      <c r="CV328" s="559"/>
      <c r="CW328" s="559"/>
      <c r="CX328" s="559"/>
      <c r="CY328" s="559"/>
      <c r="CZ328" s="559"/>
      <c r="DA328" s="559"/>
      <c r="DB328" s="559"/>
      <c r="DC328" s="559"/>
      <c r="DD328" s="559"/>
      <c r="DE328" s="559"/>
      <c r="DF328" s="559"/>
      <c r="DG328" s="559"/>
      <c r="DH328" s="559"/>
      <c r="DI328" s="559"/>
      <c r="DJ328" s="559"/>
      <c r="DK328" s="559"/>
      <c r="DL328" s="559"/>
      <c r="DM328" s="559"/>
      <c r="DN328" s="559"/>
      <c r="DO328" s="559"/>
      <c r="DP328" s="559"/>
      <c r="DQ328" s="559"/>
      <c r="DR328" s="559"/>
      <c r="DS328" s="559"/>
      <c r="DT328" s="559"/>
      <c r="DU328" s="559"/>
      <c r="DV328" s="559"/>
      <c r="DW328" s="559"/>
      <c r="DX328" s="559"/>
      <c r="DY328" s="559"/>
      <c r="DZ328" s="559"/>
      <c r="EA328" s="559"/>
      <c r="EB328" s="559"/>
      <c r="EC328" s="559"/>
      <c r="ED328" s="559"/>
      <c r="EE328" s="559"/>
      <c r="EF328" s="559"/>
      <c r="EG328" s="559"/>
      <c r="EH328" s="559"/>
      <c r="EI328" s="559"/>
      <c r="EJ328" s="559"/>
      <c r="EK328" s="559"/>
      <c r="EL328" s="559"/>
      <c r="EM328" s="559"/>
      <c r="EN328" s="559"/>
      <c r="EO328" s="559"/>
      <c r="EP328" s="559"/>
      <c r="EQ328" s="559"/>
      <c r="ER328" s="559"/>
      <c r="ES328" s="559"/>
      <c r="ET328" s="559"/>
      <c r="EU328" s="559"/>
      <c r="EV328" s="559"/>
      <c r="EW328" s="559"/>
      <c r="EX328" s="559"/>
      <c r="EY328" s="559"/>
      <c r="EZ328" s="559"/>
      <c r="FA328" s="559"/>
      <c r="FB328" s="559"/>
      <c r="FC328" s="559"/>
      <c r="FD328" s="559"/>
      <c r="FE328" s="559"/>
      <c r="FF328" s="559"/>
      <c r="FG328" s="559"/>
      <c r="FH328" s="559"/>
      <c r="FI328" s="559"/>
      <c r="FJ328" s="559"/>
      <c r="FK328" s="559"/>
      <c r="FL328" s="559"/>
      <c r="FM328" s="559"/>
      <c r="FN328" s="559"/>
      <c r="FO328" s="559"/>
      <c r="FP328" s="559"/>
      <c r="FQ328" s="559"/>
      <c r="FR328" s="559"/>
      <c r="FS328" s="559"/>
      <c r="FT328" s="559"/>
      <c r="FU328" s="559"/>
      <c r="FV328" s="559"/>
      <c r="FW328" s="559"/>
      <c r="FX328" s="559"/>
      <c r="FY328" s="559"/>
      <c r="FZ328" s="559"/>
      <c r="GA328" s="559"/>
      <c r="GB328" s="559"/>
      <c r="GC328" s="559"/>
      <c r="GD328" s="559"/>
      <c r="GE328" s="559"/>
      <c r="GF328" s="559"/>
      <c r="GG328" s="559"/>
      <c r="GH328" s="559"/>
      <c r="GI328" s="559"/>
      <c r="GJ328" s="559"/>
      <c r="GK328" s="559"/>
      <c r="GL328" s="559"/>
      <c r="GM328" s="559"/>
      <c r="GN328" s="559"/>
      <c r="GO328" s="559"/>
      <c r="GP328" s="559"/>
      <c r="GQ328" s="559"/>
      <c r="GR328" s="559"/>
      <c r="GS328" s="559"/>
      <c r="GT328" s="559"/>
      <c r="GU328" s="559"/>
      <c r="GV328" s="559"/>
      <c r="GW328" s="559"/>
      <c r="GX328" s="559"/>
      <c r="GY328" s="559"/>
      <c r="GZ328" s="559"/>
      <c r="HA328" s="559"/>
      <c r="HB328" s="559"/>
      <c r="HC328" s="559"/>
      <c r="HD328" s="559"/>
      <c r="HE328" s="559"/>
      <c r="HF328" s="559"/>
      <c r="HG328" s="559"/>
      <c r="HH328" s="559"/>
      <c r="HI328" s="559"/>
      <c r="HJ328" s="559"/>
      <c r="HK328" s="559"/>
      <c r="HL328" s="559"/>
      <c r="HM328" s="559"/>
      <c r="HN328" s="559"/>
      <c r="HO328" s="559"/>
      <c r="HP328" s="559"/>
      <c r="HQ328" s="559"/>
      <c r="HR328" s="559"/>
      <c r="HS328" s="559"/>
      <c r="HT328" s="559"/>
      <c r="HU328" s="559"/>
      <c r="HV328" s="559"/>
      <c r="HW328" s="559"/>
      <c r="HX328" s="559"/>
      <c r="HY328" s="559"/>
      <c r="HZ328" s="559"/>
      <c r="IA328" s="559"/>
      <c r="IB328" s="559"/>
      <c r="IC328" s="559"/>
      <c r="ID328" s="559"/>
      <c r="IE328" s="559"/>
      <c r="IF328" s="559"/>
      <c r="IG328" s="559"/>
      <c r="IH328" s="559"/>
      <c r="II328" s="559"/>
      <c r="IJ328" s="559"/>
      <c r="IK328" s="559"/>
      <c r="IL328" s="559"/>
      <c r="IM328" s="559"/>
      <c r="IN328" s="559"/>
      <c r="IO328" s="559"/>
      <c r="IP328" s="559"/>
      <c r="IQ328" s="559"/>
      <c r="IR328" s="559"/>
      <c r="IS328" s="559"/>
      <c r="IT328" s="559"/>
      <c r="IU328" s="559"/>
      <c r="IV328" s="559"/>
      <c r="IW328" s="559"/>
      <c r="IX328" s="559"/>
      <c r="IY328" s="559"/>
      <c r="IZ328" s="559"/>
      <c r="JA328" s="559"/>
      <c r="JB328" s="559"/>
      <c r="JC328" s="559"/>
      <c r="JD328" s="559"/>
      <c r="JE328" s="559"/>
      <c r="JF328" s="559"/>
      <c r="JG328" s="559"/>
      <c r="JH328" s="559"/>
      <c r="JI328" s="559"/>
      <c r="JJ328" s="559"/>
      <c r="JK328" s="559"/>
      <c r="JL328" s="559"/>
      <c r="JM328" s="559"/>
      <c r="JN328" s="559"/>
      <c r="JO328" s="559"/>
      <c r="JP328" s="559"/>
      <c r="JQ328" s="559"/>
      <c r="JR328" s="559"/>
      <c r="JS328" s="559"/>
      <c r="JT328" s="559"/>
      <c r="JU328" s="559"/>
      <c r="JV328" s="559"/>
      <c r="JW328" s="559"/>
      <c r="JX328" s="559"/>
      <c r="JY328" s="559"/>
      <c r="JZ328" s="559"/>
      <c r="KA328" s="559"/>
      <c r="KB328" s="559"/>
      <c r="KC328" s="559"/>
      <c r="KD328" s="559"/>
      <c r="KE328" s="559"/>
      <c r="KF328" s="559"/>
      <c r="KG328" s="559"/>
      <c r="KH328" s="559"/>
      <c r="KI328" s="559"/>
      <c r="KJ328" s="559"/>
      <c r="KK328" s="559"/>
      <c r="KL328" s="559"/>
      <c r="KM328" s="559"/>
      <c r="KN328" s="559"/>
      <c r="KO328" s="559"/>
      <c r="KP328" s="559"/>
      <c r="KQ328" s="559"/>
      <c r="KR328" s="559"/>
      <c r="KS328" s="559"/>
      <c r="KT328" s="559"/>
      <c r="KU328" s="559"/>
      <c r="KV328" s="559"/>
      <c r="KW328" s="559"/>
      <c r="KX328" s="559"/>
      <c r="KY328" s="559"/>
      <c r="KZ328" s="559"/>
      <c r="LA328" s="559"/>
      <c r="LB328" s="559"/>
      <c r="LC328" s="559"/>
      <c r="LD328" s="559"/>
      <c r="LE328" s="559"/>
      <c r="LF328" s="559"/>
      <c r="LG328" s="559"/>
      <c r="LH328" s="559"/>
      <c r="LI328" s="559"/>
      <c r="LJ328" s="559"/>
      <c r="LK328" s="559"/>
      <c r="LL328" s="559"/>
      <c r="LM328" s="559"/>
      <c r="LN328" s="559"/>
      <c r="LO328" s="559"/>
      <c r="LP328" s="559"/>
      <c r="LQ328" s="559"/>
      <c r="LR328" s="559"/>
      <c r="LS328" s="559"/>
      <c r="LT328" s="559"/>
      <c r="LU328" s="559"/>
      <c r="LV328" s="559"/>
      <c r="LW328" s="559"/>
      <c r="LX328" s="559"/>
      <c r="LY328" s="559"/>
      <c r="LZ328" s="559"/>
      <c r="MA328" s="559"/>
      <c r="MB328" s="559"/>
      <c r="MC328" s="559"/>
      <c r="MD328" s="559"/>
      <c r="ME328" s="559"/>
      <c r="MF328" s="559"/>
      <c r="MG328" s="559"/>
      <c r="MH328" s="559"/>
      <c r="MI328" s="559"/>
      <c r="MJ328" s="559"/>
      <c r="MK328" s="559"/>
      <c r="ML328" s="559"/>
      <c r="MM328" s="559"/>
      <c r="MN328" s="559"/>
      <c r="MO328" s="559"/>
      <c r="MP328" s="559"/>
      <c r="MQ328" s="559"/>
      <c r="MR328" s="559"/>
      <c r="MS328" s="559"/>
      <c r="MT328" s="559"/>
      <c r="MU328" s="559"/>
      <c r="MV328" s="559"/>
      <c r="MW328" s="559"/>
      <c r="MX328" s="559"/>
      <c r="MY328" s="559"/>
      <c r="MZ328" s="559"/>
      <c r="NA328" s="559"/>
      <c r="NB328" s="559"/>
      <c r="NC328" s="559"/>
      <c r="ND328" s="559"/>
      <c r="NE328" s="559"/>
      <c r="NF328" s="559"/>
      <c r="NG328" s="559"/>
      <c r="NH328" s="559"/>
      <c r="NI328" s="559"/>
      <c r="NJ328" s="559"/>
      <c r="NK328" s="559"/>
      <c r="NL328" s="559"/>
      <c r="NM328" s="559"/>
      <c r="NN328" s="559"/>
      <c r="NO328" s="559"/>
      <c r="NP328" s="559"/>
      <c r="NQ328" s="559"/>
      <c r="NR328" s="559"/>
      <c r="NS328" s="559"/>
      <c r="NT328" s="559"/>
      <c r="NU328" s="559"/>
      <c r="NV328" s="559"/>
      <c r="NW328" s="559"/>
      <c r="NX328" s="559"/>
      <c r="NY328" s="559"/>
      <c r="NZ328" s="559"/>
      <c r="OA328" s="559"/>
      <c r="OB328" s="559"/>
      <c r="OC328" s="559"/>
      <c r="OD328" s="559"/>
      <c r="OE328" s="559"/>
      <c r="OF328" s="559"/>
      <c r="OG328" s="559"/>
      <c r="OH328" s="559"/>
      <c r="OI328" s="559"/>
      <c r="OJ328" s="559"/>
      <c r="OK328" s="559"/>
      <c r="OL328" s="559"/>
      <c r="OM328" s="559"/>
      <c r="ON328" s="559"/>
      <c r="OO328" s="559"/>
      <c r="OP328" s="559"/>
      <c r="OQ328" s="559"/>
      <c r="OR328" s="559"/>
      <c r="OS328" s="559"/>
      <c r="OT328" s="559"/>
      <c r="OU328" s="559"/>
      <c r="OV328" s="559"/>
      <c r="OW328" s="559"/>
      <c r="OX328" s="559"/>
      <c r="OY328" s="559"/>
      <c r="OZ328" s="559"/>
      <c r="PA328" s="559"/>
      <c r="PB328" s="559"/>
      <c r="PC328" s="559"/>
      <c r="PD328" s="559"/>
      <c r="PE328" s="559"/>
      <c r="PF328" s="559"/>
      <c r="PG328" s="559"/>
      <c r="PH328" s="559"/>
      <c r="PI328" s="559"/>
      <c r="PJ328" s="559"/>
      <c r="PK328" s="559"/>
      <c r="PL328" s="559"/>
      <c r="PM328" s="559"/>
      <c r="PN328" s="559"/>
      <c r="PO328" s="559"/>
      <c r="PP328" s="559"/>
      <c r="PQ328" s="559"/>
      <c r="PR328" s="559"/>
      <c r="PS328" s="559"/>
      <c r="PT328" s="559"/>
      <c r="PU328" s="559"/>
      <c r="PV328" s="559"/>
      <c r="PW328" s="559"/>
      <c r="PX328" s="559"/>
      <c r="PY328" s="559"/>
      <c r="PZ328" s="559"/>
      <c r="QA328" s="559"/>
      <c r="QB328" s="559"/>
      <c r="QC328" s="559"/>
      <c r="QD328" s="559"/>
      <c r="QE328" s="559"/>
      <c r="QF328" s="559"/>
      <c r="QG328" s="559"/>
      <c r="QH328" s="559"/>
      <c r="QI328" s="559"/>
      <c r="QJ328" s="559"/>
      <c r="QK328" s="559"/>
      <c r="QL328" s="559"/>
      <c r="QM328" s="559"/>
      <c r="QN328" s="559"/>
      <c r="QO328" s="559"/>
      <c r="QP328" s="559"/>
      <c r="QQ328" s="559"/>
      <c r="QR328" s="559"/>
      <c r="QS328" s="559"/>
      <c r="QT328" s="559"/>
      <c r="QU328" s="559"/>
      <c r="QV328" s="559"/>
      <c r="QW328" s="559"/>
      <c r="QX328" s="559"/>
      <c r="QY328" s="559"/>
      <c r="QZ328" s="559"/>
      <c r="RA328" s="559"/>
      <c r="RB328" s="559"/>
      <c r="RC328" s="559"/>
      <c r="RD328" s="559"/>
      <c r="RE328" s="559"/>
      <c r="RF328" s="559"/>
      <c r="RG328" s="559"/>
      <c r="RH328" s="559"/>
      <c r="RI328" s="559"/>
      <c r="RJ328" s="559"/>
      <c r="RK328" s="559"/>
      <c r="RL328" s="559"/>
      <c r="RM328" s="559"/>
      <c r="RN328" s="559"/>
      <c r="RO328" s="559"/>
      <c r="RP328" s="559"/>
      <c r="RQ328" s="559"/>
      <c r="RR328" s="559"/>
      <c r="RS328" s="559"/>
      <c r="RT328" s="559"/>
      <c r="RU328" s="559"/>
      <c r="RV328" s="559"/>
      <c r="RW328" s="559"/>
      <c r="RX328" s="559"/>
      <c r="RY328" s="559"/>
      <c r="RZ328" s="559"/>
      <c r="SA328" s="559"/>
      <c r="SB328" s="559"/>
      <c r="SC328" s="559"/>
      <c r="SD328" s="559"/>
      <c r="SE328" s="559"/>
      <c r="SF328" s="559"/>
      <c r="SG328" s="559"/>
      <c r="SH328" s="559"/>
      <c r="SI328" s="559"/>
      <c r="SJ328" s="559"/>
      <c r="SK328" s="559"/>
      <c r="SL328" s="559"/>
      <c r="SM328" s="559"/>
      <c r="SN328" s="559"/>
      <c r="SO328" s="559"/>
      <c r="SP328" s="559"/>
      <c r="SQ328" s="559"/>
      <c r="SR328" s="559"/>
      <c r="SS328" s="559"/>
      <c r="ST328" s="559"/>
      <c r="SU328" s="559"/>
      <c r="SV328" s="559"/>
      <c r="SW328" s="559"/>
      <c r="SX328" s="559"/>
      <c r="SY328" s="559"/>
      <c r="SZ328" s="559"/>
      <c r="TA328" s="559"/>
      <c r="TB328" s="559"/>
      <c r="TC328" s="559"/>
      <c r="TD328" s="559"/>
      <c r="TE328" s="559"/>
      <c r="TF328" s="559"/>
      <c r="TG328" s="559"/>
      <c r="TH328" s="559"/>
      <c r="TI328" s="559"/>
      <c r="TJ328" s="559"/>
      <c r="TK328" s="559"/>
      <c r="TL328" s="559"/>
      <c r="TM328" s="559"/>
      <c r="TN328" s="559"/>
      <c r="TO328" s="559"/>
      <c r="TP328" s="559"/>
      <c r="TQ328" s="559"/>
      <c r="TR328" s="559"/>
      <c r="TS328" s="559"/>
      <c r="TT328" s="559"/>
      <c r="TU328" s="559"/>
      <c r="TV328" s="559"/>
      <c r="TW328" s="559"/>
      <c r="TX328" s="559"/>
      <c r="TY328" s="559"/>
      <c r="TZ328" s="559"/>
      <c r="UA328" s="559"/>
      <c r="UB328" s="559"/>
      <c r="UC328" s="559"/>
      <c r="UD328" s="559"/>
      <c r="UE328" s="559"/>
      <c r="UF328" s="559"/>
      <c r="UG328" s="559"/>
      <c r="UH328" s="559"/>
      <c r="UI328" s="559"/>
      <c r="UJ328" s="559"/>
      <c r="UK328" s="559"/>
      <c r="UL328" s="559"/>
      <c r="UM328" s="559"/>
      <c r="UN328" s="559"/>
      <c r="UO328" s="559"/>
      <c r="UP328" s="559"/>
      <c r="UQ328" s="559"/>
      <c r="UR328" s="559"/>
      <c r="US328" s="559"/>
      <c r="UT328" s="559"/>
      <c r="UU328" s="559"/>
      <c r="UV328" s="559"/>
      <c r="UW328" s="559"/>
      <c r="UX328" s="559"/>
      <c r="UY328" s="559"/>
      <c r="UZ328" s="559"/>
      <c r="VA328" s="559"/>
      <c r="VB328" s="559"/>
      <c r="VC328" s="559"/>
      <c r="VD328" s="559"/>
      <c r="VE328" s="559"/>
      <c r="VF328" s="559"/>
      <c r="VG328" s="559"/>
      <c r="VH328" s="559"/>
      <c r="VI328" s="559"/>
      <c r="VJ328" s="559"/>
      <c r="VK328" s="559"/>
      <c r="VL328" s="559"/>
      <c r="VM328" s="559"/>
      <c r="VN328" s="559"/>
      <c r="VO328" s="559"/>
      <c r="VP328" s="559"/>
      <c r="VQ328" s="559"/>
      <c r="VR328" s="559"/>
      <c r="VS328" s="559"/>
      <c r="VT328" s="559"/>
      <c r="VU328" s="559"/>
      <c r="VV328" s="559"/>
      <c r="VW328" s="559"/>
      <c r="VX328" s="559"/>
      <c r="VY328" s="559"/>
      <c r="VZ328" s="559"/>
      <c r="WA328" s="559"/>
      <c r="WB328" s="559"/>
      <c r="WC328" s="559"/>
      <c r="WD328" s="559"/>
      <c r="WE328" s="559"/>
      <c r="WF328" s="559"/>
      <c r="WG328" s="559"/>
      <c r="WH328" s="559"/>
      <c r="WI328" s="559"/>
      <c r="WJ328" s="559"/>
      <c r="WK328" s="559"/>
      <c r="WL328" s="559"/>
      <c r="WM328" s="559"/>
      <c r="WN328" s="559"/>
      <c r="WO328" s="559"/>
      <c r="WP328" s="559"/>
      <c r="WQ328" s="559"/>
      <c r="WR328" s="559"/>
      <c r="WS328" s="559"/>
      <c r="WT328" s="559"/>
      <c r="WU328" s="559"/>
      <c r="WV328" s="559"/>
      <c r="WW328" s="559"/>
      <c r="WX328" s="559"/>
      <c r="WY328" s="559"/>
      <c r="WZ328" s="559"/>
      <c r="XA328" s="559"/>
      <c r="XB328" s="559"/>
      <c r="XC328" s="559"/>
      <c r="XD328" s="559"/>
      <c r="XE328" s="559"/>
      <c r="XF328" s="559"/>
      <c r="XG328" s="559"/>
      <c r="XH328" s="559"/>
      <c r="XI328" s="559"/>
      <c r="XJ328" s="559"/>
      <c r="XK328" s="559"/>
      <c r="XL328" s="559"/>
      <c r="XM328" s="559"/>
      <c r="XN328" s="559"/>
      <c r="XO328" s="559"/>
      <c r="XP328" s="559"/>
      <c r="XQ328" s="559"/>
      <c r="XR328" s="559"/>
      <c r="XS328" s="559"/>
      <c r="XT328" s="559"/>
      <c r="XU328" s="559"/>
      <c r="XV328" s="559"/>
      <c r="XW328" s="559"/>
      <c r="XX328" s="559"/>
      <c r="XY328" s="559"/>
      <c r="XZ328" s="559"/>
      <c r="YA328" s="559"/>
      <c r="YB328" s="559"/>
      <c r="YC328" s="559"/>
      <c r="YD328" s="559"/>
      <c r="YE328" s="559"/>
      <c r="YF328" s="559"/>
      <c r="YG328" s="559"/>
      <c r="YH328" s="559"/>
      <c r="YI328" s="559"/>
      <c r="YJ328" s="559"/>
      <c r="YK328" s="559"/>
      <c r="YL328" s="559"/>
      <c r="YM328" s="559"/>
      <c r="YN328" s="559"/>
      <c r="YO328" s="559"/>
      <c r="YP328" s="559"/>
      <c r="YQ328" s="559"/>
      <c r="YR328" s="559"/>
      <c r="YS328" s="559"/>
      <c r="YT328" s="559"/>
      <c r="YU328" s="559"/>
      <c r="YV328" s="559"/>
      <c r="YW328" s="559"/>
      <c r="YX328" s="559"/>
      <c r="YY328" s="559"/>
      <c r="YZ328" s="559"/>
      <c r="ZA328" s="559"/>
      <c r="ZB328" s="559"/>
      <c r="ZC328" s="559"/>
      <c r="ZD328" s="559"/>
      <c r="ZE328" s="559"/>
      <c r="ZF328" s="559"/>
      <c r="ZG328" s="559"/>
      <c r="ZH328" s="559"/>
      <c r="ZI328" s="559"/>
      <c r="ZJ328" s="559"/>
      <c r="ZK328" s="559"/>
      <c r="ZL328" s="559"/>
      <c r="ZM328" s="559"/>
      <c r="ZN328" s="559"/>
      <c r="ZO328" s="559"/>
      <c r="ZP328" s="559"/>
      <c r="ZQ328" s="559"/>
      <c r="ZR328" s="559"/>
      <c r="ZS328" s="559"/>
      <c r="ZT328" s="559"/>
      <c r="ZU328" s="559"/>
      <c r="ZV328" s="559"/>
      <c r="ZW328" s="559"/>
      <c r="ZX328" s="559"/>
      <c r="ZY328" s="559"/>
      <c r="ZZ328" s="559"/>
      <c r="AAA328" s="559"/>
      <c r="AAB328" s="559"/>
      <c r="AAC328" s="559"/>
      <c r="AAD328" s="559"/>
      <c r="AAE328" s="559"/>
      <c r="AAF328" s="559"/>
      <c r="AAG328" s="559"/>
      <c r="AAH328" s="559"/>
      <c r="AAI328" s="559"/>
      <c r="AAJ328" s="559"/>
      <c r="AAK328" s="559"/>
      <c r="AAL328" s="559"/>
      <c r="AAM328" s="559"/>
      <c r="AAN328" s="559"/>
      <c r="AAO328" s="559"/>
      <c r="AAP328" s="559"/>
      <c r="AAQ328" s="559"/>
      <c r="AAR328" s="559"/>
      <c r="AAS328" s="559"/>
      <c r="AAT328" s="559"/>
      <c r="AAU328" s="559"/>
      <c r="AAV328" s="559"/>
      <c r="AAW328" s="559"/>
      <c r="AAX328" s="559"/>
      <c r="AAY328" s="559"/>
      <c r="AAZ328" s="559"/>
      <c r="ABA328" s="559"/>
      <c r="ABB328" s="559"/>
      <c r="ABC328" s="559"/>
      <c r="ABD328" s="559"/>
      <c r="ABE328" s="559"/>
      <c r="ABF328" s="559"/>
      <c r="ABG328" s="559"/>
      <c r="ABH328" s="559"/>
      <c r="ABI328" s="559"/>
      <c r="ABJ328" s="559"/>
      <c r="ABK328" s="559"/>
      <c r="ABL328" s="559"/>
      <c r="ABM328" s="559"/>
      <c r="ABN328" s="559"/>
      <c r="ABO328" s="559"/>
      <c r="ABP328" s="559"/>
      <c r="ABQ328" s="559"/>
      <c r="ABR328" s="559"/>
      <c r="ABS328" s="559"/>
      <c r="ABT328" s="559"/>
      <c r="ABU328" s="559"/>
      <c r="ABV328" s="559"/>
      <c r="ABW328" s="559"/>
      <c r="ABX328" s="559"/>
      <c r="ABY328" s="559"/>
      <c r="ABZ328" s="559"/>
      <c r="ACA328" s="559"/>
      <c r="ACB328" s="559"/>
      <c r="ACC328" s="559"/>
      <c r="ACD328" s="559"/>
      <c r="ACE328" s="559"/>
      <c r="ACF328" s="559"/>
      <c r="ACG328" s="559"/>
      <c r="ACH328" s="559"/>
      <c r="ACI328" s="559"/>
      <c r="ACJ328" s="559"/>
      <c r="ACK328" s="559"/>
      <c r="ACL328" s="559"/>
      <c r="ACM328" s="559"/>
      <c r="ACN328" s="559"/>
      <c r="ACO328" s="559"/>
      <c r="ACP328" s="559"/>
      <c r="ACQ328" s="559"/>
      <c r="ACR328" s="559"/>
      <c r="ACS328" s="559"/>
      <c r="ACT328" s="559"/>
      <c r="ACU328" s="559"/>
      <c r="ACV328" s="559"/>
      <c r="ACW328" s="559"/>
      <c r="ACX328" s="559"/>
      <c r="ACY328" s="559"/>
      <c r="ACZ328" s="559"/>
      <c r="ADA328" s="559"/>
      <c r="ADB328" s="559"/>
      <c r="ADC328" s="559"/>
      <c r="ADD328" s="559"/>
      <c r="ADE328" s="559"/>
      <c r="ADF328" s="559"/>
      <c r="ADG328" s="559"/>
      <c r="ADH328" s="559"/>
      <c r="ADI328" s="559"/>
      <c r="ADJ328" s="559"/>
      <c r="ADK328" s="559"/>
      <c r="ADL328" s="559"/>
      <c r="ADM328" s="559"/>
      <c r="ADN328" s="559"/>
      <c r="ADO328" s="559"/>
      <c r="ADP328" s="559"/>
      <c r="ADQ328" s="559"/>
      <c r="ADR328" s="559"/>
      <c r="ADS328" s="559"/>
      <c r="ADT328" s="559"/>
      <c r="ADU328" s="559"/>
      <c r="ADV328" s="559"/>
      <c r="ADW328" s="559"/>
      <c r="ADX328" s="559"/>
      <c r="ADY328" s="559"/>
      <c r="ADZ328" s="559"/>
      <c r="AEA328" s="559"/>
      <c r="AEB328" s="559"/>
      <c r="AEC328" s="559"/>
      <c r="AED328" s="559"/>
      <c r="AEE328" s="559"/>
      <c r="AEF328" s="559"/>
      <c r="AEG328" s="559"/>
      <c r="AEH328" s="559"/>
      <c r="AEI328" s="559"/>
      <c r="AEJ328" s="559"/>
      <c r="AEK328" s="559"/>
      <c r="AEL328" s="559"/>
      <c r="AEM328" s="559"/>
      <c r="AEN328" s="559"/>
      <c r="AEO328" s="559"/>
      <c r="AEP328" s="559"/>
      <c r="AEQ328" s="559"/>
      <c r="AER328" s="559"/>
      <c r="AES328" s="559"/>
      <c r="AET328" s="559"/>
      <c r="AEU328" s="559"/>
      <c r="AEV328" s="559"/>
      <c r="AEW328" s="559"/>
      <c r="AEX328" s="559"/>
      <c r="AEY328" s="559"/>
      <c r="AEZ328" s="559"/>
      <c r="AFA328" s="559"/>
      <c r="AFB328" s="559"/>
      <c r="AFC328" s="559"/>
      <c r="AFD328" s="559"/>
      <c r="AFE328" s="559"/>
      <c r="AFF328" s="559"/>
      <c r="AFG328" s="559"/>
      <c r="AFH328" s="559"/>
      <c r="AFI328" s="559"/>
      <c r="AFJ328" s="559"/>
      <c r="AFK328" s="559"/>
      <c r="AFL328" s="559"/>
      <c r="AFM328" s="559"/>
      <c r="AFN328" s="559"/>
      <c r="AFO328" s="559"/>
      <c r="AFP328" s="559"/>
      <c r="AFQ328" s="559"/>
      <c r="AFR328" s="559"/>
      <c r="AFS328" s="559"/>
      <c r="AFT328" s="559"/>
      <c r="AFU328" s="559"/>
      <c r="AFV328" s="559"/>
      <c r="AFW328" s="559"/>
      <c r="AFX328" s="559"/>
      <c r="AFY328" s="559"/>
      <c r="AFZ328" s="559"/>
      <c r="AGA328" s="559"/>
      <c r="AGB328" s="559"/>
      <c r="AGC328" s="559"/>
      <c r="AGD328" s="559"/>
      <c r="AGE328" s="559"/>
      <c r="AGF328" s="559"/>
      <c r="AGG328" s="559"/>
      <c r="AGH328" s="559"/>
      <c r="AGI328" s="559"/>
      <c r="AGJ328" s="559"/>
      <c r="AGK328" s="559"/>
      <c r="AGL328" s="559"/>
      <c r="AGM328" s="559"/>
      <c r="AGN328" s="559"/>
      <c r="AGO328" s="559"/>
      <c r="AGP328" s="559"/>
      <c r="AGQ328" s="559"/>
      <c r="AGR328" s="559"/>
      <c r="AGS328" s="559"/>
      <c r="AGT328" s="559"/>
      <c r="AGU328" s="559"/>
      <c r="AGV328" s="559"/>
      <c r="AGW328" s="559"/>
      <c r="AGX328" s="559"/>
      <c r="AGY328" s="559"/>
      <c r="AGZ328" s="559"/>
      <c r="AHA328" s="559"/>
      <c r="AHB328" s="559"/>
      <c r="AHC328" s="559"/>
      <c r="AHD328" s="559"/>
      <c r="AHE328" s="559"/>
      <c r="AHF328" s="559"/>
      <c r="AHG328" s="559"/>
      <c r="AHH328" s="559"/>
      <c r="AHI328" s="559"/>
      <c r="AHJ328" s="559"/>
      <c r="AHK328" s="559"/>
      <c r="AHL328" s="559"/>
      <c r="AHM328" s="559"/>
      <c r="AHN328" s="559"/>
      <c r="AHO328" s="559"/>
      <c r="AHP328" s="559"/>
      <c r="AHQ328" s="559"/>
      <c r="AHR328" s="559"/>
      <c r="AHS328" s="559"/>
      <c r="AHT328" s="559"/>
      <c r="AHU328" s="559"/>
      <c r="AHV328" s="559"/>
      <c r="AHW328" s="559"/>
      <c r="AHX328" s="559"/>
      <c r="AHY328" s="559"/>
      <c r="AHZ328" s="559"/>
      <c r="AIA328" s="559"/>
      <c r="AIB328" s="559"/>
      <c r="AIC328" s="559"/>
      <c r="AID328" s="559"/>
      <c r="AIE328" s="559"/>
      <c r="AIF328" s="559"/>
      <c r="AIG328" s="559"/>
      <c r="AIH328" s="559"/>
      <c r="AII328" s="559"/>
      <c r="AIJ328" s="559"/>
      <c r="AIK328" s="559"/>
      <c r="AIL328" s="559"/>
      <c r="AIM328" s="559"/>
      <c r="AIN328" s="559"/>
      <c r="AIO328" s="559"/>
      <c r="AIP328" s="559"/>
      <c r="AIQ328" s="559"/>
      <c r="AIR328" s="559"/>
      <c r="AIS328" s="559"/>
      <c r="AIT328" s="559"/>
      <c r="AIU328" s="559"/>
      <c r="AIV328" s="559"/>
      <c r="AIW328" s="559"/>
      <c r="AIX328" s="559"/>
      <c r="AIY328" s="559"/>
      <c r="AIZ328" s="559"/>
      <c r="AJA328" s="559"/>
      <c r="AJB328" s="559"/>
      <c r="AJC328" s="559"/>
      <c r="AJD328" s="559"/>
      <c r="AJE328" s="559"/>
      <c r="AJF328" s="559"/>
      <c r="AJG328" s="559"/>
      <c r="AJH328" s="559"/>
      <c r="AJI328" s="559"/>
      <c r="AJJ328" s="559"/>
      <c r="AJK328" s="559"/>
      <c r="AJL328" s="559"/>
      <c r="AJM328" s="559"/>
      <c r="AJN328" s="559"/>
      <c r="AJO328" s="559"/>
      <c r="AJP328" s="559"/>
      <c r="AJQ328" s="559"/>
      <c r="AJR328" s="559"/>
      <c r="AJS328" s="559"/>
      <c r="AJT328" s="559"/>
      <c r="AJU328" s="559"/>
      <c r="AJV328" s="559"/>
      <c r="AJW328" s="559"/>
      <c r="AJX328" s="559"/>
      <c r="AJY328" s="559"/>
      <c r="AJZ328" s="559"/>
      <c r="AKA328" s="559"/>
      <c r="AKB328" s="559"/>
      <c r="AKC328" s="559"/>
      <c r="AKD328" s="559"/>
      <c r="AKE328" s="559"/>
      <c r="AKF328" s="559"/>
      <c r="AKG328" s="559"/>
      <c r="AKH328" s="559"/>
      <c r="AKI328" s="559"/>
      <c r="AKJ328" s="559"/>
      <c r="AKK328" s="559"/>
      <c r="AKL328" s="559"/>
      <c r="AKM328" s="559"/>
      <c r="AKN328" s="559"/>
      <c r="AKO328" s="559"/>
      <c r="AKP328" s="559"/>
      <c r="AKQ328" s="559"/>
      <c r="AKR328" s="559"/>
      <c r="AKS328" s="559"/>
      <c r="AKT328" s="559"/>
      <c r="AKU328" s="559"/>
      <c r="AKV328" s="559"/>
      <c r="AKW328" s="559"/>
      <c r="AKX328" s="559"/>
      <c r="AKY328" s="559"/>
      <c r="AKZ328" s="559"/>
      <c r="ALA328" s="559"/>
      <c r="ALB328" s="559"/>
      <c r="ALC328" s="559"/>
      <c r="ALD328" s="559"/>
      <c r="ALE328" s="559"/>
      <c r="ALF328" s="559"/>
      <c r="ALG328" s="559"/>
      <c r="ALH328" s="559"/>
      <c r="ALI328" s="559"/>
      <c r="ALJ328" s="559"/>
      <c r="ALK328" s="559"/>
      <c r="ALL328" s="559"/>
      <c r="ALM328" s="559"/>
      <c r="ALN328" s="559"/>
      <c r="ALO328" s="559"/>
      <c r="ALP328" s="559"/>
      <c r="ALQ328" s="559"/>
      <c r="ALR328" s="559"/>
      <c r="ALS328" s="559"/>
      <c r="ALT328" s="559"/>
      <c r="ALU328" s="559"/>
      <c r="ALV328" s="559"/>
      <c r="ALW328" s="559"/>
      <c r="ALX328" s="559"/>
      <c r="ALY328" s="559"/>
      <c r="ALZ328" s="559"/>
      <c r="AMA328" s="559"/>
      <c r="AMB328" s="559"/>
      <c r="AMC328" s="559"/>
      <c r="AMD328" s="559"/>
      <c r="AME328" s="559"/>
      <c r="AMF328" s="559"/>
      <c r="AMG328" s="559"/>
      <c r="AMH328" s="559"/>
      <c r="AMI328" s="559"/>
      <c r="AMJ328" s="559"/>
      <c r="AMK328" s="150"/>
    </row>
    <row r="329" spans="1:1025" x14ac:dyDescent="0.25">
      <c r="A329" s="258" t="s">
        <v>6084</v>
      </c>
      <c r="B329" s="257">
        <v>329</v>
      </c>
      <c r="C329" s="258" t="s">
        <v>6085</v>
      </c>
      <c r="D329" s="308" t="s">
        <v>6086</v>
      </c>
      <c r="E329" s="277"/>
      <c r="F329" s="278"/>
      <c r="G329" s="280"/>
      <c r="H329" s="280"/>
      <c r="I329" s="492">
        <v>50</v>
      </c>
      <c r="J329" s="278"/>
      <c r="K329" s="278"/>
      <c r="L329" s="278"/>
      <c r="M329" s="278"/>
      <c r="N329" s="278"/>
      <c r="O329" s="278"/>
      <c r="P329" s="278"/>
      <c r="Q329" s="278"/>
      <c r="R329" s="278"/>
      <c r="S329" s="278"/>
      <c r="T329" s="278"/>
      <c r="U329" s="278"/>
      <c r="V329" s="278"/>
      <c r="W329" s="283">
        <f t="shared" si="133"/>
        <v>100</v>
      </c>
      <c r="X329" s="283">
        <f t="shared" si="147"/>
        <v>100</v>
      </c>
      <c r="Y329" s="283">
        <f t="shared" si="148"/>
        <v>100</v>
      </c>
      <c r="Z329" s="283">
        <f t="shared" si="134"/>
        <v>100</v>
      </c>
      <c r="AA329" s="283">
        <f t="shared" si="135"/>
        <v>100</v>
      </c>
      <c r="AB329" s="287">
        <f t="shared" si="146"/>
        <v>100</v>
      </c>
      <c r="AC329" s="287">
        <f t="shared" si="145"/>
        <v>100</v>
      </c>
      <c r="AD329" s="287">
        <f t="shared" si="138"/>
        <v>100</v>
      </c>
      <c r="AE329" s="284">
        <f t="shared" si="144"/>
        <v>100</v>
      </c>
      <c r="AF329" s="284">
        <f t="shared" si="143"/>
        <v>100</v>
      </c>
      <c r="AG329" s="268">
        <f t="shared" si="139"/>
        <v>100</v>
      </c>
      <c r="AH329" s="268">
        <f t="shared" si="140"/>
        <v>100</v>
      </c>
      <c r="AI329" s="268">
        <f t="shared" si="141"/>
        <v>100</v>
      </c>
      <c r="AJ329" s="268">
        <f t="shared" si="142"/>
        <v>100</v>
      </c>
      <c r="AK329" s="506" t="s">
        <v>24119</v>
      </c>
      <c r="AL329" s="277"/>
      <c r="AM329" s="277"/>
      <c r="AN329" s="511"/>
      <c r="AO329" s="277"/>
      <c r="AP329" s="277"/>
      <c r="AQ329" s="277"/>
      <c r="AR329" s="171" t="s">
        <v>756</v>
      </c>
      <c r="AS329" s="171"/>
      <c r="AT329" s="277"/>
      <c r="AU329" s="277"/>
      <c r="AW329" s="559"/>
      <c r="AX329" s="559"/>
      <c r="AY329" s="559"/>
      <c r="AZ329" s="559"/>
      <c r="BA329" s="559"/>
      <c r="BB329" s="559"/>
      <c r="BC329" s="559"/>
      <c r="BD329" s="559"/>
      <c r="BE329" s="559"/>
      <c r="BF329" s="559"/>
      <c r="BG329" s="559"/>
      <c r="BH329" s="559"/>
      <c r="BI329" s="559"/>
      <c r="BJ329" s="559"/>
      <c r="BK329" s="559"/>
      <c r="BL329" s="559"/>
      <c r="BM329" s="559"/>
      <c r="BN329" s="559"/>
      <c r="BO329" s="559"/>
      <c r="BP329" s="559"/>
      <c r="BQ329" s="559"/>
      <c r="BR329" s="559"/>
      <c r="BS329" s="559"/>
      <c r="BT329" s="559"/>
      <c r="BU329" s="559"/>
      <c r="BV329" s="559"/>
      <c r="BW329" s="559"/>
      <c r="BX329" s="559"/>
      <c r="BY329" s="559"/>
      <c r="BZ329" s="559"/>
      <c r="CA329" s="559"/>
      <c r="CB329" s="559"/>
      <c r="CC329" s="559"/>
      <c r="CD329" s="559"/>
      <c r="CE329" s="559"/>
      <c r="CF329" s="559"/>
      <c r="CG329" s="559"/>
      <c r="CH329" s="559"/>
      <c r="CI329" s="559"/>
      <c r="CJ329" s="559"/>
      <c r="CK329" s="559"/>
      <c r="CL329" s="559"/>
      <c r="CM329" s="559"/>
      <c r="CN329" s="559"/>
      <c r="CO329" s="559"/>
      <c r="CP329" s="559"/>
      <c r="CQ329" s="559"/>
      <c r="CR329" s="559"/>
      <c r="CS329" s="559"/>
      <c r="CT329" s="559"/>
      <c r="CU329" s="559"/>
      <c r="CV329" s="559"/>
      <c r="CW329" s="559"/>
      <c r="CX329" s="559"/>
      <c r="CY329" s="559"/>
      <c r="CZ329" s="559"/>
      <c r="DA329" s="559"/>
      <c r="DB329" s="559"/>
      <c r="DC329" s="559"/>
      <c r="DD329" s="559"/>
      <c r="DE329" s="559"/>
      <c r="DF329" s="559"/>
      <c r="DG329" s="559"/>
      <c r="DH329" s="559"/>
      <c r="DI329" s="559"/>
      <c r="DJ329" s="559"/>
      <c r="DK329" s="559"/>
      <c r="DL329" s="559"/>
      <c r="DM329" s="559"/>
      <c r="DN329" s="559"/>
      <c r="DO329" s="559"/>
      <c r="DP329" s="559"/>
      <c r="DQ329" s="559"/>
      <c r="DR329" s="559"/>
      <c r="DS329" s="559"/>
      <c r="DT329" s="559"/>
      <c r="DU329" s="559"/>
      <c r="DV329" s="559"/>
      <c r="DW329" s="559"/>
      <c r="DX329" s="559"/>
      <c r="DY329" s="559"/>
      <c r="DZ329" s="559"/>
      <c r="EA329" s="559"/>
      <c r="EB329" s="559"/>
      <c r="EC329" s="559"/>
      <c r="ED329" s="559"/>
      <c r="EE329" s="559"/>
      <c r="EF329" s="559"/>
      <c r="EG329" s="559"/>
      <c r="EH329" s="559"/>
      <c r="EI329" s="559"/>
      <c r="EJ329" s="559"/>
      <c r="EK329" s="559"/>
      <c r="EL329" s="559"/>
      <c r="EM329" s="559"/>
      <c r="EN329" s="559"/>
      <c r="EO329" s="559"/>
      <c r="EP329" s="559"/>
      <c r="EQ329" s="559"/>
      <c r="ER329" s="559"/>
      <c r="ES329" s="559"/>
      <c r="ET329" s="559"/>
      <c r="EU329" s="559"/>
      <c r="EV329" s="559"/>
      <c r="EW329" s="559"/>
      <c r="EX329" s="559"/>
      <c r="EY329" s="559"/>
      <c r="EZ329" s="559"/>
      <c r="FA329" s="559"/>
      <c r="FB329" s="559"/>
      <c r="FC329" s="559"/>
      <c r="FD329" s="559"/>
      <c r="FE329" s="559"/>
      <c r="FF329" s="559"/>
      <c r="FG329" s="559"/>
      <c r="FH329" s="559"/>
      <c r="FI329" s="559"/>
      <c r="FJ329" s="559"/>
      <c r="FK329" s="559"/>
      <c r="FL329" s="559"/>
      <c r="FM329" s="559"/>
      <c r="FN329" s="559"/>
      <c r="FO329" s="559"/>
      <c r="FP329" s="559"/>
      <c r="FQ329" s="559"/>
      <c r="FR329" s="559"/>
      <c r="FS329" s="559"/>
      <c r="FT329" s="559"/>
      <c r="FU329" s="559"/>
      <c r="FV329" s="559"/>
      <c r="FW329" s="559"/>
      <c r="FX329" s="559"/>
      <c r="FY329" s="559"/>
      <c r="FZ329" s="559"/>
      <c r="GA329" s="559"/>
      <c r="GB329" s="559"/>
      <c r="GC329" s="559"/>
      <c r="GD329" s="559"/>
      <c r="GE329" s="559"/>
      <c r="GF329" s="559"/>
      <c r="GG329" s="559"/>
      <c r="GH329" s="559"/>
      <c r="GI329" s="559"/>
      <c r="GJ329" s="559"/>
      <c r="GK329" s="559"/>
      <c r="GL329" s="559"/>
      <c r="GM329" s="559"/>
      <c r="GN329" s="559"/>
      <c r="GO329" s="559"/>
      <c r="GP329" s="559"/>
      <c r="GQ329" s="559"/>
      <c r="GR329" s="559"/>
      <c r="GS329" s="559"/>
      <c r="GT329" s="559"/>
      <c r="GU329" s="559"/>
      <c r="GV329" s="559"/>
      <c r="GW329" s="559"/>
      <c r="GX329" s="559"/>
      <c r="GY329" s="559"/>
      <c r="GZ329" s="559"/>
      <c r="HA329" s="559"/>
      <c r="HB329" s="559"/>
      <c r="HC329" s="559"/>
      <c r="HD329" s="559"/>
      <c r="HE329" s="559"/>
      <c r="HF329" s="559"/>
      <c r="HG329" s="559"/>
      <c r="HH329" s="559"/>
      <c r="HI329" s="559"/>
      <c r="HJ329" s="559"/>
      <c r="HK329" s="559"/>
      <c r="HL329" s="559"/>
      <c r="HM329" s="559"/>
      <c r="HN329" s="559"/>
      <c r="HO329" s="559"/>
      <c r="HP329" s="559"/>
      <c r="HQ329" s="559"/>
      <c r="HR329" s="559"/>
      <c r="HS329" s="559"/>
      <c r="HT329" s="559"/>
      <c r="HU329" s="559"/>
      <c r="HV329" s="559"/>
      <c r="HW329" s="559"/>
      <c r="HX329" s="559"/>
      <c r="HY329" s="559"/>
      <c r="HZ329" s="559"/>
      <c r="IA329" s="559"/>
      <c r="IB329" s="559"/>
      <c r="IC329" s="559"/>
      <c r="ID329" s="559"/>
      <c r="IE329" s="559"/>
      <c r="IF329" s="559"/>
      <c r="IG329" s="559"/>
      <c r="IH329" s="559"/>
      <c r="II329" s="559"/>
      <c r="IJ329" s="559"/>
      <c r="IK329" s="559"/>
      <c r="IL329" s="559"/>
      <c r="IM329" s="559"/>
      <c r="IN329" s="559"/>
      <c r="IO329" s="559"/>
      <c r="IP329" s="559"/>
      <c r="IQ329" s="559"/>
      <c r="IR329" s="559"/>
      <c r="IS329" s="559"/>
      <c r="IT329" s="559"/>
      <c r="IU329" s="559"/>
      <c r="IV329" s="559"/>
      <c r="IW329" s="559"/>
      <c r="IX329" s="559"/>
      <c r="IY329" s="559"/>
      <c r="IZ329" s="559"/>
      <c r="JA329" s="559"/>
      <c r="JB329" s="559"/>
      <c r="JC329" s="559"/>
      <c r="JD329" s="559"/>
      <c r="JE329" s="559"/>
      <c r="JF329" s="559"/>
      <c r="JG329" s="559"/>
      <c r="JH329" s="559"/>
      <c r="JI329" s="559"/>
      <c r="JJ329" s="559"/>
      <c r="JK329" s="559"/>
      <c r="JL329" s="559"/>
      <c r="JM329" s="559"/>
      <c r="JN329" s="559"/>
      <c r="JO329" s="559"/>
      <c r="JP329" s="559"/>
      <c r="JQ329" s="559"/>
      <c r="JR329" s="559"/>
      <c r="JS329" s="559"/>
      <c r="JT329" s="559"/>
      <c r="JU329" s="559"/>
      <c r="JV329" s="559"/>
      <c r="JW329" s="559"/>
      <c r="JX329" s="559"/>
      <c r="JY329" s="559"/>
      <c r="JZ329" s="559"/>
      <c r="KA329" s="559"/>
      <c r="KB329" s="559"/>
      <c r="KC329" s="559"/>
      <c r="KD329" s="559"/>
      <c r="KE329" s="559"/>
      <c r="KF329" s="559"/>
      <c r="KG329" s="559"/>
      <c r="KH329" s="559"/>
      <c r="KI329" s="559"/>
      <c r="KJ329" s="559"/>
      <c r="KK329" s="559"/>
      <c r="KL329" s="559"/>
      <c r="KM329" s="559"/>
      <c r="KN329" s="559"/>
      <c r="KO329" s="559"/>
      <c r="KP329" s="559"/>
      <c r="KQ329" s="559"/>
      <c r="KR329" s="559"/>
      <c r="KS329" s="559"/>
      <c r="KT329" s="559"/>
      <c r="KU329" s="559"/>
      <c r="KV329" s="559"/>
      <c r="KW329" s="559"/>
      <c r="KX329" s="559"/>
      <c r="KY329" s="559"/>
      <c r="KZ329" s="559"/>
      <c r="LA329" s="559"/>
      <c r="LB329" s="559"/>
      <c r="LC329" s="559"/>
      <c r="LD329" s="559"/>
      <c r="LE329" s="559"/>
      <c r="LF329" s="559"/>
      <c r="LG329" s="559"/>
      <c r="LH329" s="559"/>
      <c r="LI329" s="559"/>
      <c r="LJ329" s="559"/>
      <c r="LK329" s="559"/>
      <c r="LL329" s="559"/>
      <c r="LM329" s="559"/>
      <c r="LN329" s="559"/>
      <c r="LO329" s="559"/>
      <c r="LP329" s="559"/>
      <c r="LQ329" s="559"/>
      <c r="LR329" s="559"/>
      <c r="LS329" s="559"/>
      <c r="LT329" s="559"/>
      <c r="LU329" s="559"/>
      <c r="LV329" s="559"/>
      <c r="LW329" s="559"/>
      <c r="LX329" s="559"/>
      <c r="LY329" s="559"/>
      <c r="LZ329" s="559"/>
      <c r="MA329" s="559"/>
      <c r="MB329" s="559"/>
      <c r="MC329" s="559"/>
      <c r="MD329" s="559"/>
      <c r="ME329" s="559"/>
      <c r="MF329" s="559"/>
      <c r="MG329" s="559"/>
      <c r="MH329" s="559"/>
      <c r="MI329" s="559"/>
      <c r="MJ329" s="559"/>
      <c r="MK329" s="559"/>
      <c r="ML329" s="559"/>
      <c r="MM329" s="559"/>
      <c r="MN329" s="559"/>
      <c r="MO329" s="559"/>
      <c r="MP329" s="559"/>
      <c r="MQ329" s="559"/>
      <c r="MR329" s="559"/>
      <c r="MS329" s="559"/>
      <c r="MT329" s="559"/>
      <c r="MU329" s="559"/>
      <c r="MV329" s="559"/>
      <c r="MW329" s="559"/>
      <c r="MX329" s="559"/>
      <c r="MY329" s="559"/>
      <c r="MZ329" s="559"/>
      <c r="NA329" s="559"/>
      <c r="NB329" s="559"/>
      <c r="NC329" s="559"/>
      <c r="ND329" s="559"/>
      <c r="NE329" s="559"/>
      <c r="NF329" s="559"/>
      <c r="NG329" s="559"/>
      <c r="NH329" s="559"/>
      <c r="NI329" s="559"/>
      <c r="NJ329" s="559"/>
      <c r="NK329" s="559"/>
      <c r="NL329" s="559"/>
      <c r="NM329" s="559"/>
      <c r="NN329" s="559"/>
      <c r="NO329" s="559"/>
      <c r="NP329" s="559"/>
      <c r="NQ329" s="559"/>
      <c r="NR329" s="559"/>
      <c r="NS329" s="559"/>
      <c r="NT329" s="559"/>
      <c r="NU329" s="559"/>
      <c r="NV329" s="559"/>
      <c r="NW329" s="559"/>
      <c r="NX329" s="559"/>
      <c r="NY329" s="559"/>
      <c r="NZ329" s="559"/>
      <c r="OA329" s="559"/>
      <c r="OB329" s="559"/>
      <c r="OC329" s="559"/>
      <c r="OD329" s="559"/>
      <c r="OE329" s="559"/>
      <c r="OF329" s="559"/>
      <c r="OG329" s="559"/>
      <c r="OH329" s="559"/>
      <c r="OI329" s="559"/>
      <c r="OJ329" s="559"/>
      <c r="OK329" s="559"/>
      <c r="OL329" s="559"/>
      <c r="OM329" s="559"/>
      <c r="ON329" s="559"/>
      <c r="OO329" s="559"/>
      <c r="OP329" s="559"/>
      <c r="OQ329" s="559"/>
      <c r="OR329" s="559"/>
      <c r="OS329" s="559"/>
      <c r="OT329" s="559"/>
      <c r="OU329" s="559"/>
      <c r="OV329" s="559"/>
      <c r="OW329" s="559"/>
      <c r="OX329" s="559"/>
      <c r="OY329" s="559"/>
      <c r="OZ329" s="559"/>
      <c r="PA329" s="559"/>
      <c r="PB329" s="559"/>
      <c r="PC329" s="559"/>
      <c r="PD329" s="559"/>
      <c r="PE329" s="559"/>
      <c r="PF329" s="559"/>
      <c r="PG329" s="559"/>
      <c r="PH329" s="559"/>
      <c r="PI329" s="559"/>
      <c r="PJ329" s="559"/>
      <c r="PK329" s="559"/>
      <c r="PL329" s="559"/>
      <c r="PM329" s="559"/>
      <c r="PN329" s="559"/>
      <c r="PO329" s="559"/>
      <c r="PP329" s="559"/>
      <c r="PQ329" s="559"/>
      <c r="PR329" s="559"/>
      <c r="PS329" s="559"/>
      <c r="PT329" s="559"/>
      <c r="PU329" s="559"/>
      <c r="PV329" s="559"/>
      <c r="PW329" s="559"/>
      <c r="PX329" s="559"/>
      <c r="PY329" s="559"/>
      <c r="PZ329" s="559"/>
      <c r="QA329" s="559"/>
      <c r="QB329" s="559"/>
      <c r="QC329" s="559"/>
      <c r="QD329" s="559"/>
      <c r="QE329" s="559"/>
      <c r="QF329" s="559"/>
      <c r="QG329" s="559"/>
      <c r="QH329" s="559"/>
      <c r="QI329" s="559"/>
      <c r="QJ329" s="559"/>
      <c r="QK329" s="559"/>
      <c r="QL329" s="559"/>
      <c r="QM329" s="559"/>
      <c r="QN329" s="559"/>
      <c r="QO329" s="559"/>
      <c r="QP329" s="559"/>
      <c r="QQ329" s="559"/>
      <c r="QR329" s="559"/>
      <c r="QS329" s="559"/>
      <c r="QT329" s="559"/>
      <c r="QU329" s="559"/>
      <c r="QV329" s="559"/>
      <c r="QW329" s="559"/>
      <c r="QX329" s="559"/>
      <c r="QY329" s="559"/>
      <c r="QZ329" s="559"/>
      <c r="RA329" s="559"/>
      <c r="RB329" s="559"/>
      <c r="RC329" s="559"/>
      <c r="RD329" s="559"/>
      <c r="RE329" s="559"/>
      <c r="RF329" s="559"/>
      <c r="RG329" s="559"/>
      <c r="RH329" s="559"/>
      <c r="RI329" s="559"/>
      <c r="RJ329" s="559"/>
      <c r="RK329" s="559"/>
      <c r="RL329" s="559"/>
      <c r="RM329" s="559"/>
      <c r="RN329" s="559"/>
      <c r="RO329" s="559"/>
      <c r="RP329" s="559"/>
      <c r="RQ329" s="559"/>
      <c r="RR329" s="559"/>
      <c r="RS329" s="559"/>
      <c r="RT329" s="559"/>
      <c r="RU329" s="559"/>
      <c r="RV329" s="559"/>
      <c r="RW329" s="559"/>
      <c r="RX329" s="559"/>
      <c r="RY329" s="559"/>
      <c r="RZ329" s="559"/>
      <c r="SA329" s="559"/>
      <c r="SB329" s="559"/>
      <c r="SC329" s="559"/>
      <c r="SD329" s="559"/>
      <c r="SE329" s="559"/>
      <c r="SF329" s="559"/>
      <c r="SG329" s="559"/>
      <c r="SH329" s="559"/>
      <c r="SI329" s="559"/>
      <c r="SJ329" s="559"/>
      <c r="SK329" s="559"/>
      <c r="SL329" s="559"/>
      <c r="SM329" s="559"/>
      <c r="SN329" s="559"/>
      <c r="SO329" s="559"/>
      <c r="SP329" s="559"/>
      <c r="SQ329" s="559"/>
      <c r="SR329" s="559"/>
      <c r="SS329" s="559"/>
      <c r="ST329" s="559"/>
      <c r="SU329" s="559"/>
      <c r="SV329" s="559"/>
      <c r="SW329" s="559"/>
      <c r="SX329" s="559"/>
      <c r="SY329" s="559"/>
      <c r="SZ329" s="559"/>
      <c r="TA329" s="559"/>
      <c r="TB329" s="559"/>
      <c r="TC329" s="559"/>
      <c r="TD329" s="559"/>
      <c r="TE329" s="559"/>
      <c r="TF329" s="559"/>
      <c r="TG329" s="559"/>
      <c r="TH329" s="559"/>
      <c r="TI329" s="559"/>
      <c r="TJ329" s="559"/>
      <c r="TK329" s="559"/>
      <c r="TL329" s="559"/>
      <c r="TM329" s="559"/>
      <c r="TN329" s="559"/>
      <c r="TO329" s="559"/>
      <c r="TP329" s="559"/>
      <c r="TQ329" s="559"/>
      <c r="TR329" s="559"/>
      <c r="TS329" s="559"/>
      <c r="TT329" s="559"/>
      <c r="TU329" s="559"/>
      <c r="TV329" s="559"/>
      <c r="TW329" s="559"/>
      <c r="TX329" s="559"/>
      <c r="TY329" s="559"/>
      <c r="TZ329" s="559"/>
      <c r="UA329" s="559"/>
      <c r="UB329" s="559"/>
      <c r="UC329" s="559"/>
      <c r="UD329" s="559"/>
      <c r="UE329" s="559"/>
      <c r="UF329" s="559"/>
      <c r="UG329" s="559"/>
      <c r="UH329" s="559"/>
      <c r="UI329" s="559"/>
      <c r="UJ329" s="559"/>
      <c r="UK329" s="559"/>
      <c r="UL329" s="559"/>
      <c r="UM329" s="559"/>
      <c r="UN329" s="559"/>
      <c r="UO329" s="559"/>
      <c r="UP329" s="559"/>
      <c r="UQ329" s="559"/>
      <c r="UR329" s="559"/>
      <c r="US329" s="559"/>
      <c r="UT329" s="559"/>
      <c r="UU329" s="559"/>
      <c r="UV329" s="559"/>
      <c r="UW329" s="559"/>
      <c r="UX329" s="559"/>
      <c r="UY329" s="559"/>
      <c r="UZ329" s="559"/>
      <c r="VA329" s="559"/>
      <c r="VB329" s="559"/>
      <c r="VC329" s="559"/>
      <c r="VD329" s="559"/>
      <c r="VE329" s="559"/>
      <c r="VF329" s="559"/>
      <c r="VG329" s="559"/>
      <c r="VH329" s="559"/>
      <c r="VI329" s="559"/>
      <c r="VJ329" s="559"/>
      <c r="VK329" s="559"/>
      <c r="VL329" s="559"/>
      <c r="VM329" s="559"/>
      <c r="VN329" s="559"/>
      <c r="VO329" s="559"/>
      <c r="VP329" s="559"/>
      <c r="VQ329" s="559"/>
      <c r="VR329" s="559"/>
      <c r="VS329" s="559"/>
      <c r="VT329" s="559"/>
      <c r="VU329" s="559"/>
      <c r="VV329" s="559"/>
      <c r="VW329" s="559"/>
      <c r="VX329" s="559"/>
      <c r="VY329" s="559"/>
      <c r="VZ329" s="559"/>
      <c r="WA329" s="559"/>
      <c r="WB329" s="559"/>
      <c r="WC329" s="559"/>
      <c r="WD329" s="559"/>
      <c r="WE329" s="559"/>
      <c r="WF329" s="559"/>
      <c r="WG329" s="559"/>
      <c r="WH329" s="559"/>
      <c r="WI329" s="559"/>
      <c r="WJ329" s="559"/>
      <c r="WK329" s="559"/>
      <c r="WL329" s="559"/>
      <c r="WM329" s="559"/>
      <c r="WN329" s="559"/>
      <c r="WO329" s="559"/>
      <c r="WP329" s="559"/>
      <c r="WQ329" s="559"/>
      <c r="WR329" s="559"/>
      <c r="WS329" s="559"/>
      <c r="WT329" s="559"/>
      <c r="WU329" s="559"/>
      <c r="WV329" s="559"/>
      <c r="WW329" s="559"/>
      <c r="WX329" s="559"/>
      <c r="WY329" s="559"/>
      <c r="WZ329" s="559"/>
      <c r="XA329" s="559"/>
      <c r="XB329" s="559"/>
      <c r="XC329" s="559"/>
      <c r="XD329" s="559"/>
      <c r="XE329" s="559"/>
      <c r="XF329" s="559"/>
      <c r="XG329" s="559"/>
      <c r="XH329" s="559"/>
      <c r="XI329" s="559"/>
      <c r="XJ329" s="559"/>
      <c r="XK329" s="559"/>
      <c r="XL329" s="559"/>
      <c r="XM329" s="559"/>
      <c r="XN329" s="559"/>
      <c r="XO329" s="559"/>
      <c r="XP329" s="559"/>
      <c r="XQ329" s="559"/>
      <c r="XR329" s="559"/>
      <c r="XS329" s="559"/>
      <c r="XT329" s="559"/>
      <c r="XU329" s="559"/>
      <c r="XV329" s="559"/>
      <c r="XW329" s="559"/>
      <c r="XX329" s="559"/>
      <c r="XY329" s="559"/>
      <c r="XZ329" s="559"/>
      <c r="YA329" s="559"/>
      <c r="YB329" s="559"/>
      <c r="YC329" s="559"/>
      <c r="YD329" s="559"/>
      <c r="YE329" s="559"/>
      <c r="YF329" s="559"/>
      <c r="YG329" s="559"/>
      <c r="YH329" s="559"/>
      <c r="YI329" s="559"/>
      <c r="YJ329" s="559"/>
      <c r="YK329" s="559"/>
      <c r="YL329" s="559"/>
      <c r="YM329" s="559"/>
      <c r="YN329" s="559"/>
      <c r="YO329" s="559"/>
      <c r="YP329" s="559"/>
      <c r="YQ329" s="559"/>
      <c r="YR329" s="559"/>
      <c r="YS329" s="559"/>
      <c r="YT329" s="559"/>
      <c r="YU329" s="559"/>
      <c r="YV329" s="559"/>
      <c r="YW329" s="559"/>
      <c r="YX329" s="559"/>
      <c r="YY329" s="559"/>
      <c r="YZ329" s="559"/>
      <c r="ZA329" s="559"/>
      <c r="ZB329" s="559"/>
      <c r="ZC329" s="559"/>
      <c r="ZD329" s="559"/>
      <c r="ZE329" s="559"/>
      <c r="ZF329" s="559"/>
      <c r="ZG329" s="559"/>
      <c r="ZH329" s="559"/>
      <c r="ZI329" s="559"/>
      <c r="ZJ329" s="559"/>
      <c r="ZK329" s="559"/>
      <c r="ZL329" s="559"/>
      <c r="ZM329" s="559"/>
      <c r="ZN329" s="559"/>
      <c r="ZO329" s="559"/>
      <c r="ZP329" s="559"/>
      <c r="ZQ329" s="559"/>
      <c r="ZR329" s="559"/>
      <c r="ZS329" s="559"/>
      <c r="ZT329" s="559"/>
      <c r="ZU329" s="559"/>
      <c r="ZV329" s="559"/>
      <c r="ZW329" s="559"/>
      <c r="ZX329" s="559"/>
      <c r="ZY329" s="559"/>
      <c r="ZZ329" s="559"/>
      <c r="AAA329" s="559"/>
      <c r="AAB329" s="559"/>
      <c r="AAC329" s="559"/>
      <c r="AAD329" s="559"/>
      <c r="AAE329" s="559"/>
      <c r="AAF329" s="559"/>
      <c r="AAG329" s="559"/>
      <c r="AAH329" s="559"/>
      <c r="AAI329" s="559"/>
      <c r="AAJ329" s="559"/>
      <c r="AAK329" s="559"/>
      <c r="AAL329" s="559"/>
      <c r="AAM329" s="559"/>
      <c r="AAN329" s="559"/>
      <c r="AAO329" s="559"/>
      <c r="AAP329" s="559"/>
      <c r="AAQ329" s="559"/>
      <c r="AAR329" s="559"/>
      <c r="AAS329" s="559"/>
      <c r="AAT329" s="559"/>
      <c r="AAU329" s="559"/>
      <c r="AAV329" s="559"/>
      <c r="AAW329" s="559"/>
      <c r="AAX329" s="559"/>
      <c r="AAY329" s="559"/>
      <c r="AAZ329" s="559"/>
      <c r="ABA329" s="559"/>
      <c r="ABB329" s="559"/>
      <c r="ABC329" s="559"/>
      <c r="ABD329" s="559"/>
      <c r="ABE329" s="559"/>
      <c r="ABF329" s="559"/>
      <c r="ABG329" s="559"/>
      <c r="ABH329" s="559"/>
      <c r="ABI329" s="559"/>
      <c r="ABJ329" s="559"/>
      <c r="ABK329" s="559"/>
      <c r="ABL329" s="559"/>
      <c r="ABM329" s="559"/>
      <c r="ABN329" s="559"/>
      <c r="ABO329" s="559"/>
      <c r="ABP329" s="559"/>
      <c r="ABQ329" s="559"/>
      <c r="ABR329" s="559"/>
      <c r="ABS329" s="559"/>
      <c r="ABT329" s="559"/>
      <c r="ABU329" s="559"/>
      <c r="ABV329" s="559"/>
      <c r="ABW329" s="559"/>
      <c r="ABX329" s="559"/>
      <c r="ABY329" s="559"/>
      <c r="ABZ329" s="559"/>
      <c r="ACA329" s="559"/>
      <c r="ACB329" s="559"/>
      <c r="ACC329" s="559"/>
      <c r="ACD329" s="559"/>
      <c r="ACE329" s="559"/>
      <c r="ACF329" s="559"/>
      <c r="ACG329" s="559"/>
      <c r="ACH329" s="559"/>
      <c r="ACI329" s="559"/>
      <c r="ACJ329" s="559"/>
      <c r="ACK329" s="559"/>
      <c r="ACL329" s="559"/>
      <c r="ACM329" s="559"/>
      <c r="ACN329" s="559"/>
      <c r="ACO329" s="559"/>
      <c r="ACP329" s="559"/>
      <c r="ACQ329" s="559"/>
      <c r="ACR329" s="559"/>
      <c r="ACS329" s="559"/>
      <c r="ACT329" s="559"/>
      <c r="ACU329" s="559"/>
      <c r="ACV329" s="559"/>
      <c r="ACW329" s="559"/>
      <c r="ACX329" s="559"/>
      <c r="ACY329" s="559"/>
      <c r="ACZ329" s="559"/>
      <c r="ADA329" s="559"/>
      <c r="ADB329" s="559"/>
      <c r="ADC329" s="559"/>
      <c r="ADD329" s="559"/>
      <c r="ADE329" s="559"/>
      <c r="ADF329" s="559"/>
      <c r="ADG329" s="559"/>
      <c r="ADH329" s="559"/>
      <c r="ADI329" s="559"/>
      <c r="ADJ329" s="559"/>
      <c r="ADK329" s="559"/>
      <c r="ADL329" s="559"/>
      <c r="ADM329" s="559"/>
      <c r="ADN329" s="559"/>
      <c r="ADO329" s="559"/>
      <c r="ADP329" s="559"/>
      <c r="ADQ329" s="559"/>
      <c r="ADR329" s="559"/>
      <c r="ADS329" s="559"/>
      <c r="ADT329" s="559"/>
      <c r="ADU329" s="559"/>
      <c r="ADV329" s="559"/>
      <c r="ADW329" s="559"/>
      <c r="ADX329" s="559"/>
      <c r="ADY329" s="559"/>
      <c r="ADZ329" s="559"/>
      <c r="AEA329" s="559"/>
      <c r="AEB329" s="559"/>
      <c r="AEC329" s="559"/>
      <c r="AED329" s="559"/>
      <c r="AEE329" s="559"/>
      <c r="AEF329" s="559"/>
      <c r="AEG329" s="559"/>
      <c r="AEH329" s="559"/>
      <c r="AEI329" s="559"/>
      <c r="AEJ329" s="559"/>
      <c r="AEK329" s="559"/>
      <c r="AEL329" s="559"/>
      <c r="AEM329" s="559"/>
      <c r="AEN329" s="559"/>
      <c r="AEO329" s="559"/>
      <c r="AEP329" s="559"/>
      <c r="AEQ329" s="559"/>
      <c r="AER329" s="559"/>
      <c r="AES329" s="559"/>
      <c r="AET329" s="559"/>
      <c r="AEU329" s="559"/>
      <c r="AEV329" s="559"/>
      <c r="AEW329" s="559"/>
      <c r="AEX329" s="559"/>
      <c r="AEY329" s="559"/>
      <c r="AEZ329" s="559"/>
      <c r="AFA329" s="559"/>
      <c r="AFB329" s="559"/>
      <c r="AFC329" s="559"/>
      <c r="AFD329" s="559"/>
      <c r="AFE329" s="559"/>
      <c r="AFF329" s="559"/>
      <c r="AFG329" s="559"/>
      <c r="AFH329" s="559"/>
      <c r="AFI329" s="559"/>
      <c r="AFJ329" s="559"/>
      <c r="AFK329" s="559"/>
      <c r="AFL329" s="559"/>
      <c r="AFM329" s="559"/>
      <c r="AFN329" s="559"/>
      <c r="AFO329" s="559"/>
      <c r="AFP329" s="559"/>
      <c r="AFQ329" s="559"/>
      <c r="AFR329" s="559"/>
      <c r="AFS329" s="559"/>
      <c r="AFT329" s="559"/>
      <c r="AFU329" s="559"/>
      <c r="AFV329" s="559"/>
      <c r="AFW329" s="559"/>
      <c r="AFX329" s="559"/>
      <c r="AFY329" s="559"/>
      <c r="AFZ329" s="559"/>
      <c r="AGA329" s="559"/>
      <c r="AGB329" s="559"/>
      <c r="AGC329" s="559"/>
      <c r="AGD329" s="559"/>
      <c r="AGE329" s="559"/>
      <c r="AGF329" s="559"/>
      <c r="AGG329" s="559"/>
      <c r="AGH329" s="559"/>
      <c r="AGI329" s="559"/>
      <c r="AGJ329" s="559"/>
      <c r="AGK329" s="559"/>
      <c r="AGL329" s="559"/>
      <c r="AGM329" s="559"/>
      <c r="AGN329" s="559"/>
      <c r="AGO329" s="559"/>
      <c r="AGP329" s="559"/>
      <c r="AGQ329" s="559"/>
      <c r="AGR329" s="559"/>
      <c r="AGS329" s="559"/>
      <c r="AGT329" s="559"/>
      <c r="AGU329" s="559"/>
      <c r="AGV329" s="559"/>
      <c r="AGW329" s="559"/>
      <c r="AGX329" s="559"/>
      <c r="AGY329" s="559"/>
      <c r="AGZ329" s="559"/>
      <c r="AHA329" s="559"/>
      <c r="AHB329" s="559"/>
      <c r="AHC329" s="559"/>
      <c r="AHD329" s="559"/>
      <c r="AHE329" s="559"/>
      <c r="AHF329" s="559"/>
      <c r="AHG329" s="559"/>
      <c r="AHH329" s="559"/>
      <c r="AHI329" s="559"/>
      <c r="AHJ329" s="559"/>
      <c r="AHK329" s="559"/>
      <c r="AHL329" s="559"/>
      <c r="AHM329" s="559"/>
      <c r="AHN329" s="559"/>
      <c r="AHO329" s="559"/>
      <c r="AHP329" s="559"/>
      <c r="AHQ329" s="559"/>
      <c r="AHR329" s="559"/>
      <c r="AHS329" s="559"/>
      <c r="AHT329" s="559"/>
      <c r="AHU329" s="559"/>
      <c r="AHV329" s="559"/>
      <c r="AHW329" s="559"/>
      <c r="AHX329" s="559"/>
      <c r="AHY329" s="559"/>
      <c r="AHZ329" s="559"/>
      <c r="AIA329" s="559"/>
      <c r="AIB329" s="559"/>
      <c r="AIC329" s="559"/>
      <c r="AID329" s="559"/>
      <c r="AIE329" s="559"/>
      <c r="AIF329" s="559"/>
      <c r="AIG329" s="559"/>
      <c r="AIH329" s="559"/>
      <c r="AII329" s="559"/>
      <c r="AIJ329" s="559"/>
      <c r="AIK329" s="559"/>
      <c r="AIL329" s="559"/>
      <c r="AIM329" s="559"/>
      <c r="AIN329" s="559"/>
      <c r="AIO329" s="559"/>
      <c r="AIP329" s="559"/>
      <c r="AIQ329" s="559"/>
      <c r="AIR329" s="559"/>
      <c r="AIS329" s="559"/>
      <c r="AIT329" s="559"/>
      <c r="AIU329" s="559"/>
      <c r="AIV329" s="559"/>
      <c r="AIW329" s="559"/>
      <c r="AIX329" s="559"/>
      <c r="AIY329" s="559"/>
      <c r="AIZ329" s="559"/>
      <c r="AJA329" s="559"/>
      <c r="AJB329" s="559"/>
      <c r="AJC329" s="559"/>
      <c r="AJD329" s="559"/>
      <c r="AJE329" s="559"/>
      <c r="AJF329" s="559"/>
      <c r="AJG329" s="559"/>
      <c r="AJH329" s="559"/>
      <c r="AJI329" s="559"/>
      <c r="AJJ329" s="559"/>
      <c r="AJK329" s="559"/>
      <c r="AJL329" s="559"/>
      <c r="AJM329" s="559"/>
      <c r="AJN329" s="559"/>
      <c r="AJO329" s="559"/>
      <c r="AJP329" s="559"/>
      <c r="AJQ329" s="559"/>
      <c r="AJR329" s="559"/>
      <c r="AJS329" s="559"/>
      <c r="AJT329" s="559"/>
      <c r="AJU329" s="559"/>
      <c r="AJV329" s="559"/>
      <c r="AJW329" s="559"/>
      <c r="AJX329" s="559"/>
      <c r="AJY329" s="559"/>
      <c r="AJZ329" s="559"/>
      <c r="AKA329" s="559"/>
      <c r="AKB329" s="559"/>
      <c r="AKC329" s="559"/>
      <c r="AKD329" s="559"/>
      <c r="AKE329" s="559"/>
      <c r="AKF329" s="559"/>
      <c r="AKG329" s="559"/>
      <c r="AKH329" s="559"/>
      <c r="AKI329" s="559"/>
      <c r="AKJ329" s="559"/>
      <c r="AKK329" s="559"/>
      <c r="AKL329" s="559"/>
      <c r="AKM329" s="559"/>
      <c r="AKN329" s="559"/>
      <c r="AKO329" s="559"/>
      <c r="AKP329" s="559"/>
      <c r="AKQ329" s="559"/>
      <c r="AKR329" s="559"/>
      <c r="AKS329" s="559"/>
      <c r="AKT329" s="559"/>
      <c r="AKU329" s="559"/>
      <c r="AKV329" s="559"/>
      <c r="AKW329" s="559"/>
      <c r="AKX329" s="559"/>
      <c r="AKY329" s="559"/>
      <c r="AKZ329" s="559"/>
      <c r="ALA329" s="559"/>
      <c r="ALB329" s="559"/>
      <c r="ALC329" s="559"/>
      <c r="ALD329" s="559"/>
      <c r="ALE329" s="559"/>
      <c r="ALF329" s="559"/>
      <c r="ALG329" s="559"/>
      <c r="ALH329" s="559"/>
      <c r="ALI329" s="559"/>
      <c r="ALJ329" s="559"/>
      <c r="ALK329" s="559"/>
      <c r="ALL329" s="559"/>
      <c r="ALM329" s="559"/>
      <c r="ALN329" s="559"/>
      <c r="ALO329" s="559"/>
      <c r="ALP329" s="559"/>
      <c r="ALQ329" s="559"/>
      <c r="ALR329" s="559"/>
      <c r="ALS329" s="559"/>
      <c r="ALT329" s="559"/>
      <c r="ALU329" s="559"/>
      <c r="ALV329" s="559"/>
      <c r="ALW329" s="559"/>
      <c r="ALX329" s="559"/>
      <c r="ALY329" s="559"/>
      <c r="ALZ329" s="559"/>
      <c r="AMA329" s="559"/>
      <c r="AMB329" s="559"/>
      <c r="AMC329" s="559"/>
      <c r="AMD329" s="559"/>
      <c r="AME329" s="559"/>
      <c r="AMF329" s="559"/>
      <c r="AMG329" s="559"/>
      <c r="AMH329" s="559"/>
      <c r="AMI329" s="559"/>
      <c r="AMJ329" s="559"/>
    </row>
    <row r="330" spans="1:1025" x14ac:dyDescent="0.25">
      <c r="A330" s="258" t="s">
        <v>6088</v>
      </c>
      <c r="B330" s="257">
        <v>330</v>
      </c>
      <c r="C330" s="258" t="s">
        <v>6087</v>
      </c>
      <c r="D330" s="308" t="s">
        <v>6089</v>
      </c>
      <c r="E330" s="277"/>
      <c r="F330" s="278"/>
      <c r="G330" s="280"/>
      <c r="H330" s="280"/>
      <c r="I330" s="492" t="s">
        <v>31737</v>
      </c>
      <c r="J330" s="278"/>
      <c r="K330" s="278"/>
      <c r="L330" s="278"/>
      <c r="M330" s="278"/>
      <c r="N330" s="278"/>
      <c r="O330" s="278"/>
      <c r="P330" s="278"/>
      <c r="Q330" s="278"/>
      <c r="R330" s="278"/>
      <c r="S330" s="278"/>
      <c r="T330" s="278"/>
      <c r="U330" s="278"/>
      <c r="V330" s="278"/>
      <c r="W330" s="283">
        <f t="shared" si="133"/>
        <v>100</v>
      </c>
      <c r="X330" s="283">
        <f t="shared" si="147"/>
        <v>100</v>
      </c>
      <c r="Y330" s="283">
        <f t="shared" si="148"/>
        <v>100</v>
      </c>
      <c r="Z330" s="283">
        <f t="shared" si="134"/>
        <v>100</v>
      </c>
      <c r="AA330" s="283">
        <f t="shared" si="135"/>
        <v>100</v>
      </c>
      <c r="AB330" s="287">
        <f t="shared" si="146"/>
        <v>100</v>
      </c>
      <c r="AC330" s="287">
        <f t="shared" si="145"/>
        <v>100</v>
      </c>
      <c r="AD330" s="287">
        <f t="shared" si="138"/>
        <v>100</v>
      </c>
      <c r="AE330" s="284">
        <f t="shared" si="144"/>
        <v>100</v>
      </c>
      <c r="AF330" s="284">
        <f t="shared" si="143"/>
        <v>100</v>
      </c>
      <c r="AG330" s="268">
        <f t="shared" si="139"/>
        <v>100</v>
      </c>
      <c r="AH330" s="268">
        <f t="shared" si="140"/>
        <v>100</v>
      </c>
      <c r="AI330" s="268">
        <f t="shared" si="141"/>
        <v>100</v>
      </c>
      <c r="AJ330" s="268">
        <f t="shared" si="142"/>
        <v>100</v>
      </c>
      <c r="AK330" s="506" t="s">
        <v>31734</v>
      </c>
      <c r="AL330" s="277"/>
      <c r="AM330" s="277"/>
      <c r="AN330" s="511"/>
      <c r="AO330" s="277"/>
      <c r="AP330" s="277"/>
      <c r="AQ330" s="277"/>
      <c r="AR330" s="563" t="s">
        <v>756</v>
      </c>
      <c r="AS330" s="563"/>
      <c r="AT330" s="277"/>
      <c r="AU330" s="277"/>
      <c r="AW330" s="559"/>
      <c r="AX330" s="559"/>
      <c r="AY330" s="559"/>
      <c r="AZ330" s="559"/>
      <c r="BA330" s="559"/>
      <c r="BB330" s="559"/>
      <c r="BC330" s="559"/>
      <c r="BD330" s="559"/>
      <c r="BE330" s="559"/>
      <c r="BF330" s="559"/>
      <c r="BG330" s="559"/>
      <c r="BH330" s="559"/>
      <c r="BI330" s="559"/>
      <c r="BJ330" s="559"/>
      <c r="BK330" s="559"/>
      <c r="BL330" s="559"/>
      <c r="BM330" s="559"/>
      <c r="BN330" s="559"/>
      <c r="BO330" s="559"/>
      <c r="BP330" s="559"/>
      <c r="BQ330" s="559"/>
      <c r="BR330" s="559"/>
      <c r="BS330" s="559"/>
      <c r="BT330" s="559"/>
      <c r="BU330" s="559"/>
      <c r="BV330" s="559"/>
      <c r="BW330" s="559"/>
      <c r="BX330" s="559"/>
      <c r="BY330" s="559"/>
      <c r="BZ330" s="559"/>
      <c r="CA330" s="559"/>
      <c r="CB330" s="559"/>
      <c r="CC330" s="559"/>
      <c r="CD330" s="559"/>
      <c r="CE330" s="559"/>
      <c r="CF330" s="559"/>
      <c r="CG330" s="559"/>
      <c r="CH330" s="559"/>
      <c r="CI330" s="559"/>
      <c r="CJ330" s="559"/>
      <c r="CK330" s="559"/>
      <c r="CL330" s="559"/>
      <c r="CM330" s="559"/>
      <c r="CN330" s="559"/>
      <c r="CO330" s="559"/>
      <c r="CP330" s="559"/>
      <c r="CQ330" s="559"/>
      <c r="CR330" s="559"/>
      <c r="CS330" s="559"/>
      <c r="CT330" s="559"/>
      <c r="CU330" s="559"/>
      <c r="CV330" s="559"/>
      <c r="CW330" s="559"/>
      <c r="CX330" s="559"/>
      <c r="CY330" s="559"/>
      <c r="CZ330" s="559"/>
      <c r="DA330" s="559"/>
      <c r="DB330" s="559"/>
      <c r="DC330" s="559"/>
      <c r="DD330" s="559"/>
      <c r="DE330" s="559"/>
      <c r="DF330" s="559"/>
      <c r="DG330" s="559"/>
      <c r="DH330" s="559"/>
      <c r="DI330" s="559"/>
      <c r="DJ330" s="559"/>
      <c r="DK330" s="559"/>
      <c r="DL330" s="559"/>
      <c r="DM330" s="559"/>
      <c r="DN330" s="559"/>
      <c r="DO330" s="559"/>
      <c r="DP330" s="559"/>
      <c r="DQ330" s="559"/>
      <c r="DR330" s="559"/>
      <c r="DS330" s="559"/>
      <c r="DT330" s="559"/>
      <c r="DU330" s="559"/>
      <c r="DV330" s="559"/>
      <c r="DW330" s="559"/>
      <c r="DX330" s="559"/>
      <c r="DY330" s="559"/>
      <c r="DZ330" s="559"/>
      <c r="EA330" s="559"/>
      <c r="EB330" s="559"/>
      <c r="EC330" s="559"/>
      <c r="ED330" s="559"/>
      <c r="EE330" s="559"/>
      <c r="EF330" s="559"/>
      <c r="EG330" s="559"/>
      <c r="EH330" s="559"/>
      <c r="EI330" s="559"/>
      <c r="EJ330" s="559"/>
      <c r="EK330" s="559"/>
      <c r="EL330" s="559"/>
      <c r="EM330" s="559"/>
      <c r="EN330" s="559"/>
      <c r="EO330" s="559"/>
      <c r="EP330" s="559"/>
      <c r="EQ330" s="559"/>
      <c r="ER330" s="559"/>
      <c r="ES330" s="559"/>
      <c r="ET330" s="559"/>
      <c r="EU330" s="559"/>
      <c r="EV330" s="559"/>
      <c r="EW330" s="559"/>
      <c r="EX330" s="559"/>
      <c r="EY330" s="559"/>
      <c r="EZ330" s="559"/>
      <c r="FA330" s="559"/>
      <c r="FB330" s="559"/>
      <c r="FC330" s="559"/>
      <c r="FD330" s="559"/>
      <c r="FE330" s="559"/>
      <c r="FF330" s="559"/>
      <c r="FG330" s="559"/>
      <c r="FH330" s="559"/>
      <c r="FI330" s="559"/>
      <c r="FJ330" s="559"/>
      <c r="FK330" s="559"/>
      <c r="FL330" s="559"/>
      <c r="FM330" s="559"/>
      <c r="FN330" s="559"/>
      <c r="FO330" s="559"/>
      <c r="FP330" s="559"/>
      <c r="FQ330" s="559"/>
      <c r="FR330" s="559"/>
      <c r="FS330" s="559"/>
      <c r="FT330" s="559"/>
      <c r="FU330" s="559"/>
      <c r="FV330" s="559"/>
      <c r="FW330" s="559"/>
      <c r="FX330" s="559"/>
      <c r="FY330" s="559"/>
      <c r="FZ330" s="559"/>
      <c r="GA330" s="559"/>
      <c r="GB330" s="559"/>
      <c r="GC330" s="559"/>
      <c r="GD330" s="559"/>
      <c r="GE330" s="559"/>
      <c r="GF330" s="559"/>
      <c r="GG330" s="559"/>
      <c r="GH330" s="559"/>
      <c r="GI330" s="559"/>
      <c r="GJ330" s="559"/>
      <c r="GK330" s="559"/>
      <c r="GL330" s="559"/>
      <c r="GM330" s="559"/>
      <c r="GN330" s="559"/>
      <c r="GO330" s="559"/>
      <c r="GP330" s="559"/>
      <c r="GQ330" s="559"/>
      <c r="GR330" s="559"/>
      <c r="GS330" s="559"/>
      <c r="GT330" s="559"/>
      <c r="GU330" s="559"/>
      <c r="GV330" s="559"/>
      <c r="GW330" s="559"/>
      <c r="GX330" s="559"/>
      <c r="GY330" s="559"/>
      <c r="GZ330" s="559"/>
      <c r="HA330" s="559"/>
      <c r="HB330" s="559"/>
      <c r="HC330" s="559"/>
      <c r="HD330" s="559"/>
      <c r="HE330" s="559"/>
      <c r="HF330" s="559"/>
      <c r="HG330" s="559"/>
      <c r="HH330" s="559"/>
      <c r="HI330" s="559"/>
      <c r="HJ330" s="559"/>
      <c r="HK330" s="559"/>
      <c r="HL330" s="559"/>
      <c r="HM330" s="559"/>
      <c r="HN330" s="559"/>
      <c r="HO330" s="559"/>
      <c r="HP330" s="559"/>
      <c r="HQ330" s="559"/>
      <c r="HR330" s="559"/>
      <c r="HS330" s="559"/>
      <c r="HT330" s="559"/>
      <c r="HU330" s="559"/>
      <c r="HV330" s="559"/>
      <c r="HW330" s="559"/>
      <c r="HX330" s="559"/>
      <c r="HY330" s="559"/>
      <c r="HZ330" s="559"/>
      <c r="IA330" s="559"/>
      <c r="IB330" s="559"/>
      <c r="IC330" s="559"/>
      <c r="ID330" s="559"/>
      <c r="IE330" s="559"/>
      <c r="IF330" s="559"/>
      <c r="IG330" s="559"/>
      <c r="IH330" s="559"/>
      <c r="II330" s="559"/>
      <c r="IJ330" s="559"/>
      <c r="IK330" s="559"/>
      <c r="IL330" s="559"/>
      <c r="IM330" s="559"/>
      <c r="IN330" s="559"/>
      <c r="IO330" s="559"/>
      <c r="IP330" s="559"/>
      <c r="IQ330" s="559"/>
      <c r="IR330" s="559"/>
      <c r="IS330" s="559"/>
      <c r="IT330" s="559"/>
      <c r="IU330" s="559"/>
      <c r="IV330" s="559"/>
      <c r="IW330" s="559"/>
      <c r="IX330" s="559"/>
      <c r="IY330" s="559"/>
      <c r="IZ330" s="559"/>
      <c r="JA330" s="559"/>
      <c r="JB330" s="559"/>
      <c r="JC330" s="559"/>
      <c r="JD330" s="559"/>
      <c r="JE330" s="559"/>
      <c r="JF330" s="559"/>
      <c r="JG330" s="559"/>
      <c r="JH330" s="559"/>
      <c r="JI330" s="559"/>
      <c r="JJ330" s="559"/>
      <c r="JK330" s="559"/>
      <c r="JL330" s="559"/>
      <c r="JM330" s="559"/>
      <c r="JN330" s="559"/>
      <c r="JO330" s="559"/>
      <c r="JP330" s="559"/>
      <c r="JQ330" s="559"/>
      <c r="JR330" s="559"/>
      <c r="JS330" s="559"/>
      <c r="JT330" s="559"/>
      <c r="JU330" s="559"/>
      <c r="JV330" s="559"/>
      <c r="JW330" s="559"/>
      <c r="JX330" s="559"/>
      <c r="JY330" s="559"/>
      <c r="JZ330" s="559"/>
      <c r="KA330" s="559"/>
      <c r="KB330" s="559"/>
      <c r="KC330" s="559"/>
      <c r="KD330" s="559"/>
      <c r="KE330" s="559"/>
      <c r="KF330" s="559"/>
      <c r="KG330" s="559"/>
      <c r="KH330" s="559"/>
      <c r="KI330" s="559"/>
      <c r="KJ330" s="559"/>
      <c r="KK330" s="559"/>
      <c r="KL330" s="559"/>
      <c r="KM330" s="559"/>
      <c r="KN330" s="559"/>
      <c r="KO330" s="559"/>
      <c r="KP330" s="559"/>
      <c r="KQ330" s="559"/>
      <c r="KR330" s="559"/>
      <c r="KS330" s="559"/>
      <c r="KT330" s="559"/>
      <c r="KU330" s="559"/>
      <c r="KV330" s="559"/>
      <c r="KW330" s="559"/>
      <c r="KX330" s="559"/>
      <c r="KY330" s="559"/>
      <c r="KZ330" s="559"/>
      <c r="LA330" s="559"/>
      <c r="LB330" s="559"/>
      <c r="LC330" s="559"/>
      <c r="LD330" s="559"/>
      <c r="LE330" s="559"/>
      <c r="LF330" s="559"/>
      <c r="LG330" s="559"/>
      <c r="LH330" s="559"/>
      <c r="LI330" s="559"/>
      <c r="LJ330" s="559"/>
      <c r="LK330" s="559"/>
      <c r="LL330" s="559"/>
      <c r="LM330" s="559"/>
      <c r="LN330" s="559"/>
      <c r="LO330" s="559"/>
      <c r="LP330" s="559"/>
      <c r="LQ330" s="559"/>
      <c r="LR330" s="559"/>
      <c r="LS330" s="559"/>
      <c r="LT330" s="559"/>
      <c r="LU330" s="559"/>
      <c r="LV330" s="559"/>
      <c r="LW330" s="559"/>
      <c r="LX330" s="559"/>
      <c r="LY330" s="559"/>
      <c r="LZ330" s="559"/>
      <c r="MA330" s="559"/>
      <c r="MB330" s="559"/>
      <c r="MC330" s="559"/>
      <c r="MD330" s="559"/>
      <c r="ME330" s="559"/>
      <c r="MF330" s="559"/>
      <c r="MG330" s="559"/>
      <c r="MH330" s="559"/>
      <c r="MI330" s="559"/>
      <c r="MJ330" s="559"/>
      <c r="MK330" s="559"/>
      <c r="ML330" s="559"/>
      <c r="MM330" s="559"/>
      <c r="MN330" s="559"/>
      <c r="MO330" s="559"/>
      <c r="MP330" s="559"/>
      <c r="MQ330" s="559"/>
      <c r="MR330" s="559"/>
      <c r="MS330" s="559"/>
      <c r="MT330" s="559"/>
      <c r="MU330" s="559"/>
      <c r="MV330" s="559"/>
      <c r="MW330" s="559"/>
      <c r="MX330" s="559"/>
      <c r="MY330" s="559"/>
      <c r="MZ330" s="559"/>
      <c r="NA330" s="559"/>
      <c r="NB330" s="559"/>
      <c r="NC330" s="559"/>
      <c r="ND330" s="559"/>
      <c r="NE330" s="559"/>
      <c r="NF330" s="559"/>
      <c r="NG330" s="559"/>
      <c r="NH330" s="559"/>
      <c r="NI330" s="559"/>
      <c r="NJ330" s="559"/>
      <c r="NK330" s="559"/>
      <c r="NL330" s="559"/>
      <c r="NM330" s="559"/>
      <c r="NN330" s="559"/>
      <c r="NO330" s="559"/>
      <c r="NP330" s="559"/>
      <c r="NQ330" s="559"/>
      <c r="NR330" s="559"/>
      <c r="NS330" s="559"/>
      <c r="NT330" s="559"/>
      <c r="NU330" s="559"/>
      <c r="NV330" s="559"/>
      <c r="NW330" s="559"/>
      <c r="NX330" s="559"/>
      <c r="NY330" s="559"/>
      <c r="NZ330" s="559"/>
      <c r="OA330" s="559"/>
      <c r="OB330" s="559"/>
      <c r="OC330" s="559"/>
      <c r="OD330" s="559"/>
      <c r="OE330" s="559"/>
      <c r="OF330" s="559"/>
      <c r="OG330" s="559"/>
      <c r="OH330" s="559"/>
      <c r="OI330" s="559"/>
      <c r="OJ330" s="559"/>
      <c r="OK330" s="559"/>
      <c r="OL330" s="559"/>
      <c r="OM330" s="559"/>
      <c r="ON330" s="559"/>
      <c r="OO330" s="559"/>
      <c r="OP330" s="559"/>
      <c r="OQ330" s="559"/>
      <c r="OR330" s="559"/>
      <c r="OS330" s="559"/>
      <c r="OT330" s="559"/>
      <c r="OU330" s="559"/>
      <c r="OV330" s="559"/>
      <c r="OW330" s="559"/>
      <c r="OX330" s="559"/>
      <c r="OY330" s="559"/>
      <c r="OZ330" s="559"/>
      <c r="PA330" s="559"/>
      <c r="PB330" s="559"/>
      <c r="PC330" s="559"/>
      <c r="PD330" s="559"/>
      <c r="PE330" s="559"/>
      <c r="PF330" s="559"/>
      <c r="PG330" s="559"/>
      <c r="PH330" s="559"/>
      <c r="PI330" s="559"/>
      <c r="PJ330" s="559"/>
      <c r="PK330" s="559"/>
      <c r="PL330" s="559"/>
      <c r="PM330" s="559"/>
      <c r="PN330" s="559"/>
      <c r="PO330" s="559"/>
      <c r="PP330" s="559"/>
      <c r="PQ330" s="559"/>
      <c r="PR330" s="559"/>
      <c r="PS330" s="559"/>
      <c r="PT330" s="559"/>
      <c r="PU330" s="559"/>
      <c r="PV330" s="559"/>
      <c r="PW330" s="559"/>
      <c r="PX330" s="559"/>
      <c r="PY330" s="559"/>
      <c r="PZ330" s="559"/>
      <c r="QA330" s="559"/>
      <c r="QB330" s="559"/>
      <c r="QC330" s="559"/>
      <c r="QD330" s="559"/>
      <c r="QE330" s="559"/>
      <c r="QF330" s="559"/>
      <c r="QG330" s="559"/>
      <c r="QH330" s="559"/>
      <c r="QI330" s="559"/>
      <c r="QJ330" s="559"/>
      <c r="QK330" s="559"/>
      <c r="QL330" s="559"/>
      <c r="QM330" s="559"/>
      <c r="QN330" s="559"/>
      <c r="QO330" s="559"/>
      <c r="QP330" s="559"/>
      <c r="QQ330" s="559"/>
      <c r="QR330" s="559"/>
      <c r="QS330" s="559"/>
      <c r="QT330" s="559"/>
      <c r="QU330" s="559"/>
      <c r="QV330" s="559"/>
      <c r="QW330" s="559"/>
      <c r="QX330" s="559"/>
      <c r="QY330" s="559"/>
      <c r="QZ330" s="559"/>
      <c r="RA330" s="559"/>
      <c r="RB330" s="559"/>
      <c r="RC330" s="559"/>
      <c r="RD330" s="559"/>
      <c r="RE330" s="559"/>
      <c r="RF330" s="559"/>
      <c r="RG330" s="559"/>
      <c r="RH330" s="559"/>
      <c r="RI330" s="559"/>
      <c r="RJ330" s="559"/>
      <c r="RK330" s="559"/>
      <c r="RL330" s="559"/>
      <c r="RM330" s="559"/>
      <c r="RN330" s="559"/>
      <c r="RO330" s="559"/>
      <c r="RP330" s="559"/>
      <c r="RQ330" s="559"/>
      <c r="RR330" s="559"/>
      <c r="RS330" s="559"/>
      <c r="RT330" s="559"/>
      <c r="RU330" s="559"/>
      <c r="RV330" s="559"/>
      <c r="RW330" s="559"/>
      <c r="RX330" s="559"/>
      <c r="RY330" s="559"/>
      <c r="RZ330" s="559"/>
      <c r="SA330" s="559"/>
      <c r="SB330" s="559"/>
      <c r="SC330" s="559"/>
      <c r="SD330" s="559"/>
      <c r="SE330" s="559"/>
      <c r="SF330" s="559"/>
      <c r="SG330" s="559"/>
      <c r="SH330" s="559"/>
      <c r="SI330" s="559"/>
      <c r="SJ330" s="559"/>
      <c r="SK330" s="559"/>
      <c r="SL330" s="559"/>
      <c r="SM330" s="559"/>
      <c r="SN330" s="559"/>
      <c r="SO330" s="559"/>
      <c r="SP330" s="559"/>
      <c r="SQ330" s="559"/>
      <c r="SR330" s="559"/>
      <c r="SS330" s="559"/>
      <c r="ST330" s="559"/>
      <c r="SU330" s="559"/>
      <c r="SV330" s="559"/>
      <c r="SW330" s="559"/>
      <c r="SX330" s="559"/>
      <c r="SY330" s="559"/>
      <c r="SZ330" s="559"/>
      <c r="TA330" s="559"/>
      <c r="TB330" s="559"/>
      <c r="TC330" s="559"/>
      <c r="TD330" s="559"/>
      <c r="TE330" s="559"/>
      <c r="TF330" s="559"/>
      <c r="TG330" s="559"/>
      <c r="TH330" s="559"/>
      <c r="TI330" s="559"/>
      <c r="TJ330" s="559"/>
      <c r="TK330" s="559"/>
      <c r="TL330" s="559"/>
      <c r="TM330" s="559"/>
      <c r="TN330" s="559"/>
      <c r="TO330" s="559"/>
      <c r="TP330" s="559"/>
      <c r="TQ330" s="559"/>
      <c r="TR330" s="559"/>
      <c r="TS330" s="559"/>
      <c r="TT330" s="559"/>
      <c r="TU330" s="559"/>
      <c r="TV330" s="559"/>
      <c r="TW330" s="559"/>
      <c r="TX330" s="559"/>
      <c r="TY330" s="559"/>
      <c r="TZ330" s="559"/>
      <c r="UA330" s="559"/>
      <c r="UB330" s="559"/>
      <c r="UC330" s="559"/>
      <c r="UD330" s="559"/>
      <c r="UE330" s="559"/>
      <c r="UF330" s="559"/>
      <c r="UG330" s="559"/>
      <c r="UH330" s="559"/>
      <c r="UI330" s="559"/>
      <c r="UJ330" s="559"/>
      <c r="UK330" s="559"/>
      <c r="UL330" s="559"/>
      <c r="UM330" s="559"/>
      <c r="UN330" s="559"/>
      <c r="UO330" s="559"/>
      <c r="UP330" s="559"/>
      <c r="UQ330" s="559"/>
      <c r="UR330" s="559"/>
      <c r="US330" s="559"/>
      <c r="UT330" s="559"/>
      <c r="UU330" s="559"/>
      <c r="UV330" s="559"/>
      <c r="UW330" s="559"/>
      <c r="UX330" s="559"/>
      <c r="UY330" s="559"/>
      <c r="UZ330" s="559"/>
      <c r="VA330" s="559"/>
      <c r="VB330" s="559"/>
      <c r="VC330" s="559"/>
      <c r="VD330" s="559"/>
      <c r="VE330" s="559"/>
      <c r="VF330" s="559"/>
      <c r="VG330" s="559"/>
      <c r="VH330" s="559"/>
      <c r="VI330" s="559"/>
      <c r="VJ330" s="559"/>
      <c r="VK330" s="559"/>
      <c r="VL330" s="559"/>
      <c r="VM330" s="559"/>
      <c r="VN330" s="559"/>
      <c r="VO330" s="559"/>
      <c r="VP330" s="559"/>
      <c r="VQ330" s="559"/>
      <c r="VR330" s="559"/>
      <c r="VS330" s="559"/>
      <c r="VT330" s="559"/>
      <c r="VU330" s="559"/>
      <c r="VV330" s="559"/>
      <c r="VW330" s="559"/>
      <c r="VX330" s="559"/>
      <c r="VY330" s="559"/>
      <c r="VZ330" s="559"/>
      <c r="WA330" s="559"/>
      <c r="WB330" s="559"/>
      <c r="WC330" s="559"/>
      <c r="WD330" s="559"/>
      <c r="WE330" s="559"/>
      <c r="WF330" s="559"/>
      <c r="WG330" s="559"/>
      <c r="WH330" s="559"/>
      <c r="WI330" s="559"/>
      <c r="WJ330" s="559"/>
      <c r="WK330" s="559"/>
      <c r="WL330" s="559"/>
      <c r="WM330" s="559"/>
      <c r="WN330" s="559"/>
      <c r="WO330" s="559"/>
      <c r="WP330" s="559"/>
      <c r="WQ330" s="559"/>
      <c r="WR330" s="559"/>
      <c r="WS330" s="559"/>
      <c r="WT330" s="559"/>
      <c r="WU330" s="559"/>
      <c r="WV330" s="559"/>
      <c r="WW330" s="559"/>
      <c r="WX330" s="559"/>
      <c r="WY330" s="559"/>
      <c r="WZ330" s="559"/>
      <c r="XA330" s="559"/>
      <c r="XB330" s="559"/>
      <c r="XC330" s="559"/>
      <c r="XD330" s="559"/>
      <c r="XE330" s="559"/>
      <c r="XF330" s="559"/>
      <c r="XG330" s="559"/>
      <c r="XH330" s="559"/>
      <c r="XI330" s="559"/>
      <c r="XJ330" s="559"/>
      <c r="XK330" s="559"/>
      <c r="XL330" s="559"/>
      <c r="XM330" s="559"/>
      <c r="XN330" s="559"/>
      <c r="XO330" s="559"/>
      <c r="XP330" s="559"/>
      <c r="XQ330" s="559"/>
      <c r="XR330" s="559"/>
      <c r="XS330" s="559"/>
      <c r="XT330" s="559"/>
      <c r="XU330" s="559"/>
      <c r="XV330" s="559"/>
      <c r="XW330" s="559"/>
      <c r="XX330" s="559"/>
      <c r="XY330" s="559"/>
      <c r="XZ330" s="559"/>
      <c r="YA330" s="559"/>
      <c r="YB330" s="559"/>
      <c r="YC330" s="559"/>
      <c r="YD330" s="559"/>
      <c r="YE330" s="559"/>
      <c r="YF330" s="559"/>
      <c r="YG330" s="559"/>
      <c r="YH330" s="559"/>
      <c r="YI330" s="559"/>
      <c r="YJ330" s="559"/>
      <c r="YK330" s="559"/>
      <c r="YL330" s="559"/>
      <c r="YM330" s="559"/>
      <c r="YN330" s="559"/>
      <c r="YO330" s="559"/>
      <c r="YP330" s="559"/>
      <c r="YQ330" s="559"/>
      <c r="YR330" s="559"/>
      <c r="YS330" s="559"/>
      <c r="YT330" s="559"/>
      <c r="YU330" s="559"/>
      <c r="YV330" s="559"/>
      <c r="YW330" s="559"/>
      <c r="YX330" s="559"/>
      <c r="YY330" s="559"/>
      <c r="YZ330" s="559"/>
      <c r="ZA330" s="559"/>
      <c r="ZB330" s="559"/>
      <c r="ZC330" s="559"/>
      <c r="ZD330" s="559"/>
      <c r="ZE330" s="559"/>
      <c r="ZF330" s="559"/>
      <c r="ZG330" s="559"/>
      <c r="ZH330" s="559"/>
      <c r="ZI330" s="559"/>
      <c r="ZJ330" s="559"/>
      <c r="ZK330" s="559"/>
      <c r="ZL330" s="559"/>
      <c r="ZM330" s="559"/>
      <c r="ZN330" s="559"/>
      <c r="ZO330" s="559"/>
      <c r="ZP330" s="559"/>
      <c r="ZQ330" s="559"/>
      <c r="ZR330" s="559"/>
      <c r="ZS330" s="559"/>
      <c r="ZT330" s="559"/>
      <c r="ZU330" s="559"/>
      <c r="ZV330" s="559"/>
      <c r="ZW330" s="559"/>
      <c r="ZX330" s="559"/>
      <c r="ZY330" s="559"/>
      <c r="ZZ330" s="559"/>
      <c r="AAA330" s="559"/>
      <c r="AAB330" s="559"/>
      <c r="AAC330" s="559"/>
      <c r="AAD330" s="559"/>
      <c r="AAE330" s="559"/>
      <c r="AAF330" s="559"/>
      <c r="AAG330" s="559"/>
      <c r="AAH330" s="559"/>
      <c r="AAI330" s="559"/>
      <c r="AAJ330" s="559"/>
      <c r="AAK330" s="559"/>
      <c r="AAL330" s="559"/>
      <c r="AAM330" s="559"/>
      <c r="AAN330" s="559"/>
      <c r="AAO330" s="559"/>
      <c r="AAP330" s="559"/>
      <c r="AAQ330" s="559"/>
      <c r="AAR330" s="559"/>
      <c r="AAS330" s="559"/>
      <c r="AAT330" s="559"/>
      <c r="AAU330" s="559"/>
      <c r="AAV330" s="559"/>
      <c r="AAW330" s="559"/>
      <c r="AAX330" s="559"/>
      <c r="AAY330" s="559"/>
      <c r="AAZ330" s="559"/>
      <c r="ABA330" s="559"/>
      <c r="ABB330" s="559"/>
      <c r="ABC330" s="559"/>
      <c r="ABD330" s="559"/>
      <c r="ABE330" s="559"/>
      <c r="ABF330" s="559"/>
      <c r="ABG330" s="559"/>
      <c r="ABH330" s="559"/>
      <c r="ABI330" s="559"/>
      <c r="ABJ330" s="559"/>
      <c r="ABK330" s="559"/>
      <c r="ABL330" s="559"/>
      <c r="ABM330" s="559"/>
      <c r="ABN330" s="559"/>
      <c r="ABO330" s="559"/>
      <c r="ABP330" s="559"/>
      <c r="ABQ330" s="559"/>
      <c r="ABR330" s="559"/>
      <c r="ABS330" s="559"/>
      <c r="ABT330" s="559"/>
      <c r="ABU330" s="559"/>
      <c r="ABV330" s="559"/>
      <c r="ABW330" s="559"/>
      <c r="ABX330" s="559"/>
      <c r="ABY330" s="559"/>
      <c r="ABZ330" s="559"/>
      <c r="ACA330" s="559"/>
      <c r="ACB330" s="559"/>
      <c r="ACC330" s="559"/>
      <c r="ACD330" s="559"/>
      <c r="ACE330" s="559"/>
      <c r="ACF330" s="559"/>
      <c r="ACG330" s="559"/>
      <c r="ACH330" s="559"/>
      <c r="ACI330" s="559"/>
      <c r="ACJ330" s="559"/>
      <c r="ACK330" s="559"/>
      <c r="ACL330" s="559"/>
      <c r="ACM330" s="559"/>
      <c r="ACN330" s="559"/>
      <c r="ACO330" s="559"/>
      <c r="ACP330" s="559"/>
      <c r="ACQ330" s="559"/>
      <c r="ACR330" s="559"/>
      <c r="ACS330" s="559"/>
      <c r="ACT330" s="559"/>
      <c r="ACU330" s="559"/>
      <c r="ACV330" s="559"/>
      <c r="ACW330" s="559"/>
      <c r="ACX330" s="559"/>
      <c r="ACY330" s="559"/>
      <c r="ACZ330" s="559"/>
      <c r="ADA330" s="559"/>
      <c r="ADB330" s="559"/>
      <c r="ADC330" s="559"/>
      <c r="ADD330" s="559"/>
      <c r="ADE330" s="559"/>
      <c r="ADF330" s="559"/>
      <c r="ADG330" s="559"/>
      <c r="ADH330" s="559"/>
      <c r="ADI330" s="559"/>
      <c r="ADJ330" s="559"/>
      <c r="ADK330" s="559"/>
      <c r="ADL330" s="559"/>
      <c r="ADM330" s="559"/>
      <c r="ADN330" s="559"/>
      <c r="ADO330" s="559"/>
      <c r="ADP330" s="559"/>
      <c r="ADQ330" s="559"/>
      <c r="ADR330" s="559"/>
      <c r="ADS330" s="559"/>
      <c r="ADT330" s="559"/>
      <c r="ADU330" s="559"/>
      <c r="ADV330" s="559"/>
      <c r="ADW330" s="559"/>
      <c r="ADX330" s="559"/>
      <c r="ADY330" s="559"/>
      <c r="ADZ330" s="559"/>
      <c r="AEA330" s="559"/>
      <c r="AEB330" s="559"/>
      <c r="AEC330" s="559"/>
      <c r="AED330" s="559"/>
      <c r="AEE330" s="559"/>
      <c r="AEF330" s="559"/>
      <c r="AEG330" s="559"/>
      <c r="AEH330" s="559"/>
      <c r="AEI330" s="559"/>
      <c r="AEJ330" s="559"/>
      <c r="AEK330" s="559"/>
      <c r="AEL330" s="559"/>
      <c r="AEM330" s="559"/>
      <c r="AEN330" s="559"/>
      <c r="AEO330" s="559"/>
      <c r="AEP330" s="559"/>
      <c r="AEQ330" s="559"/>
      <c r="AER330" s="559"/>
      <c r="AES330" s="559"/>
      <c r="AET330" s="559"/>
      <c r="AEU330" s="559"/>
      <c r="AEV330" s="559"/>
      <c r="AEW330" s="559"/>
      <c r="AEX330" s="559"/>
      <c r="AEY330" s="559"/>
      <c r="AEZ330" s="559"/>
      <c r="AFA330" s="559"/>
      <c r="AFB330" s="559"/>
      <c r="AFC330" s="559"/>
      <c r="AFD330" s="559"/>
      <c r="AFE330" s="559"/>
      <c r="AFF330" s="559"/>
      <c r="AFG330" s="559"/>
      <c r="AFH330" s="559"/>
      <c r="AFI330" s="559"/>
      <c r="AFJ330" s="559"/>
      <c r="AFK330" s="559"/>
      <c r="AFL330" s="559"/>
      <c r="AFM330" s="559"/>
      <c r="AFN330" s="559"/>
      <c r="AFO330" s="559"/>
      <c r="AFP330" s="559"/>
      <c r="AFQ330" s="559"/>
      <c r="AFR330" s="559"/>
      <c r="AFS330" s="559"/>
      <c r="AFT330" s="559"/>
      <c r="AFU330" s="559"/>
      <c r="AFV330" s="559"/>
      <c r="AFW330" s="559"/>
      <c r="AFX330" s="559"/>
      <c r="AFY330" s="559"/>
      <c r="AFZ330" s="559"/>
      <c r="AGA330" s="559"/>
      <c r="AGB330" s="559"/>
      <c r="AGC330" s="559"/>
      <c r="AGD330" s="559"/>
      <c r="AGE330" s="559"/>
      <c r="AGF330" s="559"/>
      <c r="AGG330" s="559"/>
      <c r="AGH330" s="559"/>
      <c r="AGI330" s="559"/>
      <c r="AGJ330" s="559"/>
      <c r="AGK330" s="559"/>
      <c r="AGL330" s="559"/>
      <c r="AGM330" s="559"/>
      <c r="AGN330" s="559"/>
      <c r="AGO330" s="559"/>
      <c r="AGP330" s="559"/>
      <c r="AGQ330" s="559"/>
      <c r="AGR330" s="559"/>
      <c r="AGS330" s="559"/>
      <c r="AGT330" s="559"/>
      <c r="AGU330" s="559"/>
      <c r="AGV330" s="559"/>
      <c r="AGW330" s="559"/>
      <c r="AGX330" s="559"/>
      <c r="AGY330" s="559"/>
      <c r="AGZ330" s="559"/>
      <c r="AHA330" s="559"/>
      <c r="AHB330" s="559"/>
      <c r="AHC330" s="559"/>
      <c r="AHD330" s="559"/>
      <c r="AHE330" s="559"/>
      <c r="AHF330" s="559"/>
      <c r="AHG330" s="559"/>
      <c r="AHH330" s="559"/>
      <c r="AHI330" s="559"/>
      <c r="AHJ330" s="559"/>
      <c r="AHK330" s="559"/>
      <c r="AHL330" s="559"/>
      <c r="AHM330" s="559"/>
      <c r="AHN330" s="559"/>
      <c r="AHO330" s="559"/>
      <c r="AHP330" s="559"/>
      <c r="AHQ330" s="559"/>
      <c r="AHR330" s="559"/>
      <c r="AHS330" s="559"/>
      <c r="AHT330" s="559"/>
      <c r="AHU330" s="559"/>
      <c r="AHV330" s="559"/>
      <c r="AHW330" s="559"/>
      <c r="AHX330" s="559"/>
      <c r="AHY330" s="559"/>
      <c r="AHZ330" s="559"/>
      <c r="AIA330" s="559"/>
      <c r="AIB330" s="559"/>
      <c r="AIC330" s="559"/>
      <c r="AID330" s="559"/>
      <c r="AIE330" s="559"/>
      <c r="AIF330" s="559"/>
      <c r="AIG330" s="559"/>
      <c r="AIH330" s="559"/>
      <c r="AII330" s="559"/>
      <c r="AIJ330" s="559"/>
      <c r="AIK330" s="559"/>
      <c r="AIL330" s="559"/>
      <c r="AIM330" s="559"/>
      <c r="AIN330" s="559"/>
      <c r="AIO330" s="559"/>
      <c r="AIP330" s="559"/>
      <c r="AIQ330" s="559"/>
      <c r="AIR330" s="559"/>
      <c r="AIS330" s="559"/>
      <c r="AIT330" s="559"/>
      <c r="AIU330" s="559"/>
      <c r="AIV330" s="559"/>
      <c r="AIW330" s="559"/>
      <c r="AIX330" s="559"/>
      <c r="AIY330" s="559"/>
      <c r="AIZ330" s="559"/>
      <c r="AJA330" s="559"/>
      <c r="AJB330" s="559"/>
      <c r="AJC330" s="559"/>
      <c r="AJD330" s="559"/>
      <c r="AJE330" s="559"/>
      <c r="AJF330" s="559"/>
      <c r="AJG330" s="559"/>
      <c r="AJH330" s="559"/>
      <c r="AJI330" s="559"/>
      <c r="AJJ330" s="559"/>
      <c r="AJK330" s="559"/>
      <c r="AJL330" s="559"/>
      <c r="AJM330" s="559"/>
      <c r="AJN330" s="559"/>
      <c r="AJO330" s="559"/>
      <c r="AJP330" s="559"/>
      <c r="AJQ330" s="559"/>
      <c r="AJR330" s="559"/>
      <c r="AJS330" s="559"/>
      <c r="AJT330" s="559"/>
      <c r="AJU330" s="559"/>
      <c r="AJV330" s="559"/>
      <c r="AJW330" s="559"/>
      <c r="AJX330" s="559"/>
      <c r="AJY330" s="559"/>
      <c r="AJZ330" s="559"/>
      <c r="AKA330" s="559"/>
      <c r="AKB330" s="559"/>
      <c r="AKC330" s="559"/>
      <c r="AKD330" s="559"/>
      <c r="AKE330" s="559"/>
      <c r="AKF330" s="559"/>
      <c r="AKG330" s="559"/>
      <c r="AKH330" s="559"/>
      <c r="AKI330" s="559"/>
      <c r="AKJ330" s="559"/>
      <c r="AKK330" s="559"/>
      <c r="AKL330" s="559"/>
      <c r="AKM330" s="559"/>
      <c r="AKN330" s="559"/>
      <c r="AKO330" s="559"/>
      <c r="AKP330" s="559"/>
      <c r="AKQ330" s="559"/>
      <c r="AKR330" s="559"/>
      <c r="AKS330" s="559"/>
      <c r="AKT330" s="559"/>
      <c r="AKU330" s="559"/>
      <c r="AKV330" s="559"/>
      <c r="AKW330" s="559"/>
      <c r="AKX330" s="559"/>
      <c r="AKY330" s="559"/>
      <c r="AKZ330" s="559"/>
      <c r="ALA330" s="559"/>
      <c r="ALB330" s="559"/>
      <c r="ALC330" s="559"/>
      <c r="ALD330" s="559"/>
      <c r="ALE330" s="559"/>
      <c r="ALF330" s="559"/>
      <c r="ALG330" s="559"/>
      <c r="ALH330" s="559"/>
      <c r="ALI330" s="559"/>
      <c r="ALJ330" s="559"/>
      <c r="ALK330" s="559"/>
      <c r="ALL330" s="559"/>
      <c r="ALM330" s="559"/>
      <c r="ALN330" s="559"/>
      <c r="ALO330" s="559"/>
      <c r="ALP330" s="559"/>
      <c r="ALQ330" s="559"/>
      <c r="ALR330" s="559"/>
      <c r="ALS330" s="559"/>
      <c r="ALT330" s="559"/>
      <c r="ALU330" s="559"/>
      <c r="ALV330" s="559"/>
      <c r="ALW330" s="559"/>
      <c r="ALX330" s="559"/>
      <c r="ALY330" s="559"/>
      <c r="ALZ330" s="559"/>
      <c r="AMA330" s="559"/>
      <c r="AMB330" s="559"/>
      <c r="AMC330" s="559"/>
      <c r="AMD330" s="559"/>
      <c r="AME330" s="559"/>
      <c r="AMF330" s="559"/>
      <c r="AMG330" s="559"/>
      <c r="AMH330" s="559"/>
      <c r="AMI330" s="559"/>
      <c r="AMJ330" s="559"/>
    </row>
    <row r="331" spans="1:1025" s="187" customFormat="1" x14ac:dyDescent="0.25">
      <c r="A331" s="258" t="s">
        <v>27726</v>
      </c>
      <c r="B331" s="257">
        <v>331</v>
      </c>
      <c r="C331" s="356" t="s">
        <v>27727</v>
      </c>
      <c r="D331" s="308" t="s">
        <v>27728</v>
      </c>
      <c r="E331" s="277"/>
      <c r="F331" s="278"/>
      <c r="G331" s="280"/>
      <c r="H331" s="280"/>
      <c r="I331" s="492">
        <v>1265.6500000000001</v>
      </c>
      <c r="J331" s="278"/>
      <c r="K331" s="278"/>
      <c r="L331" s="278"/>
      <c r="M331" s="278"/>
      <c r="N331" s="278"/>
      <c r="O331" s="278"/>
      <c r="P331" s="278"/>
      <c r="Q331" s="278"/>
      <c r="R331" s="278"/>
      <c r="S331" s="278"/>
      <c r="T331" s="278"/>
      <c r="U331" s="278"/>
      <c r="V331" s="278"/>
      <c r="W331" s="283">
        <f t="shared" si="133"/>
        <v>100</v>
      </c>
      <c r="X331" s="283">
        <f t="shared" si="147"/>
        <v>100</v>
      </c>
      <c r="Y331" s="283">
        <f t="shared" si="148"/>
        <v>100</v>
      </c>
      <c r="Z331" s="283">
        <f t="shared" si="134"/>
        <v>100</v>
      </c>
      <c r="AA331" s="283">
        <f t="shared" si="135"/>
        <v>100</v>
      </c>
      <c r="AB331" s="287">
        <f t="shared" si="146"/>
        <v>100</v>
      </c>
      <c r="AC331" s="287">
        <f t="shared" si="145"/>
        <v>100</v>
      </c>
      <c r="AD331" s="287">
        <f t="shared" si="138"/>
        <v>100</v>
      </c>
      <c r="AE331" s="284">
        <f t="shared" si="144"/>
        <v>100</v>
      </c>
      <c r="AF331" s="284">
        <f t="shared" si="143"/>
        <v>100</v>
      </c>
      <c r="AG331" s="268">
        <f t="shared" ref="AG331:AG351" si="149">IF(OR(OR(EXACT(J331,"1A"),EXACT(J331,"1B"),EXACT(J331,"1C")),K331=1),1,IF(K331=2,10,100))</f>
        <v>100</v>
      </c>
      <c r="AH331" s="268">
        <f t="shared" ref="AH331:AH351" si="150">IF(OR(EXACT(J331,"1A"),EXACT(J331,"1B"),EXACT(J331,"1C")),1,IF(J331=2,10,100))</f>
        <v>100</v>
      </c>
      <c r="AI331" s="268">
        <f t="shared" ref="AI331:AI351" si="151">IF(OR(EXACT(J331,"1A"),EXACT(J331,"1B"),EXACT(J331,"1C"),K331=1),3,100)</f>
        <v>100</v>
      </c>
      <c r="AJ331" s="268">
        <f t="shared" ref="AJ331:AJ351" si="152">IF(OR(EXACT(J331,"1A"),EXACT(J331,"1B"),EXACT(J331,"1C")),5,100)</f>
        <v>100</v>
      </c>
      <c r="AK331" s="506" t="s">
        <v>31756</v>
      </c>
      <c r="AL331" s="277"/>
      <c r="AM331" s="277"/>
      <c r="AN331" s="511"/>
      <c r="AO331" s="277"/>
      <c r="AP331" s="277"/>
      <c r="AQ331" s="277"/>
      <c r="AR331" s="356" t="s">
        <v>756</v>
      </c>
      <c r="AS331" s="356"/>
      <c r="AT331" s="277"/>
      <c r="AU331" s="277"/>
      <c r="AV331" s="188"/>
      <c r="AW331" s="150"/>
      <c r="AX331" s="150"/>
      <c r="AY331" s="150"/>
      <c r="AZ331" s="150"/>
      <c r="BA331" s="150"/>
      <c r="BB331" s="150"/>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c r="CF331" s="150"/>
      <c r="CG331" s="150"/>
      <c r="CH331" s="150"/>
      <c r="CI331" s="150"/>
      <c r="CJ331" s="150"/>
      <c r="CK331" s="150"/>
      <c r="CL331" s="150"/>
      <c r="CM331" s="150"/>
      <c r="CN331" s="150"/>
      <c r="CO331" s="150"/>
      <c r="CP331" s="150"/>
      <c r="CQ331" s="150"/>
      <c r="CR331" s="150"/>
      <c r="CS331" s="150"/>
      <c r="CT331" s="150"/>
      <c r="CU331" s="150"/>
      <c r="CV331" s="150"/>
      <c r="CW331" s="150"/>
      <c r="CX331" s="150"/>
      <c r="CY331" s="150"/>
      <c r="CZ331" s="150"/>
      <c r="DA331" s="150"/>
      <c r="DB331" s="150"/>
      <c r="DC331" s="150"/>
      <c r="DD331" s="150"/>
      <c r="DE331" s="150"/>
      <c r="DF331" s="150"/>
      <c r="DG331" s="150"/>
      <c r="DH331" s="150"/>
      <c r="DI331" s="150"/>
      <c r="DJ331" s="150"/>
      <c r="DK331" s="150"/>
      <c r="DL331" s="150"/>
      <c r="DM331" s="150"/>
      <c r="DN331" s="150"/>
      <c r="DO331" s="150"/>
      <c r="DP331" s="150"/>
      <c r="DQ331" s="150"/>
      <c r="DR331" s="150"/>
      <c r="DS331" s="150"/>
      <c r="DT331" s="150"/>
      <c r="DU331" s="150"/>
      <c r="DV331" s="150"/>
      <c r="DW331" s="150"/>
      <c r="DX331" s="150"/>
      <c r="DY331" s="150"/>
      <c r="DZ331" s="150"/>
      <c r="EA331" s="150"/>
      <c r="EB331" s="150"/>
      <c r="EC331" s="150"/>
      <c r="ED331" s="150"/>
      <c r="EE331" s="150"/>
      <c r="EF331" s="150"/>
      <c r="EG331" s="150"/>
      <c r="EH331" s="150"/>
      <c r="EI331" s="150"/>
      <c r="EJ331" s="150"/>
      <c r="EK331" s="150"/>
      <c r="EL331" s="150"/>
      <c r="EM331" s="150"/>
      <c r="EN331" s="150"/>
      <c r="EO331" s="150"/>
      <c r="EP331" s="150"/>
      <c r="EQ331" s="150"/>
      <c r="ER331" s="150"/>
      <c r="ES331" s="150"/>
      <c r="ET331" s="150"/>
      <c r="EU331" s="150"/>
      <c r="EV331" s="150"/>
      <c r="EW331" s="150"/>
      <c r="EX331" s="150"/>
      <c r="EY331" s="150"/>
      <c r="EZ331" s="150"/>
      <c r="FA331" s="150"/>
      <c r="FB331" s="150"/>
      <c r="FC331" s="150"/>
      <c r="FD331" s="150"/>
      <c r="FE331" s="150"/>
      <c r="FF331" s="150"/>
      <c r="FG331" s="150"/>
      <c r="FH331" s="150"/>
      <c r="FI331" s="150"/>
      <c r="FJ331" s="150"/>
      <c r="FK331" s="150"/>
      <c r="FL331" s="150"/>
      <c r="FM331" s="150"/>
      <c r="FN331" s="150"/>
      <c r="FO331" s="150"/>
      <c r="FP331" s="150"/>
      <c r="FQ331" s="150"/>
      <c r="FR331" s="150"/>
      <c r="FS331" s="150"/>
      <c r="FT331" s="150"/>
      <c r="FU331" s="150"/>
      <c r="FV331" s="150"/>
      <c r="FW331" s="150"/>
      <c r="FX331" s="150"/>
      <c r="FY331" s="150"/>
      <c r="FZ331" s="150"/>
      <c r="GA331" s="150"/>
      <c r="GB331" s="150"/>
      <c r="GC331" s="150"/>
      <c r="GD331" s="150"/>
      <c r="GE331" s="150"/>
      <c r="GF331" s="150"/>
      <c r="GG331" s="150"/>
      <c r="GH331" s="150"/>
      <c r="GI331" s="150"/>
      <c r="GJ331" s="150"/>
      <c r="GK331" s="150"/>
      <c r="GL331" s="150"/>
      <c r="GM331" s="150"/>
      <c r="GN331" s="150"/>
      <c r="GO331" s="150"/>
      <c r="GP331" s="150"/>
      <c r="GQ331" s="150"/>
      <c r="GR331" s="150"/>
      <c r="GS331" s="150"/>
      <c r="GT331" s="150"/>
      <c r="GU331" s="150"/>
      <c r="GV331" s="150"/>
      <c r="GW331" s="150"/>
      <c r="GX331" s="150"/>
      <c r="GY331" s="150"/>
      <c r="GZ331" s="150"/>
      <c r="HA331" s="150"/>
      <c r="HB331" s="150"/>
      <c r="HC331" s="150"/>
      <c r="HD331" s="150"/>
      <c r="HE331" s="150"/>
      <c r="HF331" s="150"/>
      <c r="HG331" s="150"/>
      <c r="HH331" s="150"/>
      <c r="HI331" s="150"/>
      <c r="HJ331" s="150"/>
      <c r="HK331" s="150"/>
      <c r="HL331" s="150"/>
      <c r="HM331" s="150"/>
      <c r="HN331" s="150"/>
      <c r="HO331" s="150"/>
      <c r="HP331" s="150"/>
      <c r="HQ331" s="150"/>
      <c r="HR331" s="150"/>
      <c r="HS331" s="150"/>
      <c r="HT331" s="150"/>
      <c r="HU331" s="150"/>
      <c r="HV331" s="150"/>
      <c r="HW331" s="150"/>
      <c r="HX331" s="150"/>
      <c r="HY331" s="150"/>
      <c r="HZ331" s="150"/>
      <c r="IA331" s="150"/>
      <c r="IB331" s="150"/>
      <c r="IC331" s="150"/>
      <c r="ID331" s="150"/>
      <c r="IE331" s="150"/>
      <c r="IF331" s="150"/>
      <c r="IG331" s="150"/>
      <c r="IH331" s="150"/>
      <c r="II331" s="150"/>
      <c r="IJ331" s="150"/>
      <c r="IK331" s="150"/>
      <c r="IL331" s="150"/>
      <c r="IM331" s="150"/>
      <c r="IN331" s="150"/>
      <c r="IO331" s="150"/>
      <c r="IP331" s="150"/>
      <c r="IQ331" s="150"/>
      <c r="IR331" s="150"/>
      <c r="IS331" s="150"/>
      <c r="IT331" s="150"/>
      <c r="IU331" s="150"/>
      <c r="IV331" s="150"/>
      <c r="IW331" s="150"/>
      <c r="IX331" s="150"/>
      <c r="IY331" s="150"/>
      <c r="IZ331" s="150"/>
      <c r="JA331" s="150"/>
      <c r="JB331" s="150"/>
      <c r="JC331" s="150"/>
      <c r="JD331" s="150"/>
      <c r="JE331" s="150"/>
      <c r="JF331" s="150"/>
      <c r="JG331" s="150"/>
      <c r="JH331" s="150"/>
      <c r="JI331" s="150"/>
      <c r="JJ331" s="150"/>
      <c r="JK331" s="150"/>
      <c r="JL331" s="150"/>
      <c r="JM331" s="150"/>
      <c r="JN331" s="150"/>
      <c r="JO331" s="150"/>
      <c r="JP331" s="150"/>
      <c r="JQ331" s="150"/>
      <c r="JR331" s="150"/>
      <c r="JS331" s="150"/>
      <c r="JT331" s="150"/>
      <c r="JU331" s="150"/>
      <c r="JV331" s="150"/>
      <c r="JW331" s="150"/>
      <c r="JX331" s="150"/>
      <c r="JY331" s="150"/>
      <c r="JZ331" s="150"/>
      <c r="KA331" s="150"/>
      <c r="KB331" s="150"/>
      <c r="KC331" s="150"/>
      <c r="KD331" s="150"/>
      <c r="KE331" s="150"/>
      <c r="KF331" s="150"/>
      <c r="KG331" s="150"/>
      <c r="KH331" s="150"/>
      <c r="KI331" s="150"/>
      <c r="KJ331" s="150"/>
      <c r="KK331" s="150"/>
      <c r="KL331" s="150"/>
      <c r="KM331" s="150"/>
      <c r="KN331" s="150"/>
      <c r="KO331" s="150"/>
      <c r="KP331" s="150"/>
      <c r="KQ331" s="150"/>
      <c r="KR331" s="150"/>
      <c r="KS331" s="150"/>
      <c r="KT331" s="150"/>
      <c r="KU331" s="150"/>
      <c r="KV331" s="150"/>
      <c r="KW331" s="150"/>
      <c r="KX331" s="150"/>
      <c r="KY331" s="150"/>
      <c r="KZ331" s="150"/>
      <c r="LA331" s="150"/>
      <c r="LB331" s="150"/>
      <c r="LC331" s="150"/>
      <c r="LD331" s="150"/>
      <c r="LE331" s="150"/>
      <c r="LF331" s="150"/>
      <c r="LG331" s="150"/>
      <c r="LH331" s="150"/>
      <c r="LI331" s="150"/>
      <c r="LJ331" s="150"/>
      <c r="LK331" s="150"/>
      <c r="LL331" s="150"/>
      <c r="LM331" s="150"/>
      <c r="LN331" s="150"/>
      <c r="LO331" s="150"/>
      <c r="LP331" s="150"/>
      <c r="LQ331" s="150"/>
      <c r="LR331" s="150"/>
      <c r="LS331" s="150"/>
      <c r="LT331" s="150"/>
      <c r="LU331" s="150"/>
      <c r="LV331" s="150"/>
      <c r="LW331" s="150"/>
      <c r="LX331" s="150"/>
      <c r="LY331" s="150"/>
      <c r="LZ331" s="150"/>
      <c r="MA331" s="150"/>
      <c r="MB331" s="150"/>
      <c r="MC331" s="150"/>
      <c r="MD331" s="150"/>
      <c r="ME331" s="150"/>
      <c r="MF331" s="150"/>
      <c r="MG331" s="150"/>
      <c r="MH331" s="150"/>
      <c r="MI331" s="150"/>
      <c r="MJ331" s="150"/>
      <c r="MK331" s="150"/>
      <c r="ML331" s="150"/>
      <c r="MM331" s="150"/>
      <c r="MN331" s="150"/>
      <c r="MO331" s="150"/>
      <c r="MP331" s="150"/>
      <c r="MQ331" s="150"/>
      <c r="MR331" s="150"/>
      <c r="MS331" s="150"/>
      <c r="MT331" s="150"/>
      <c r="MU331" s="150"/>
      <c r="MV331" s="150"/>
      <c r="MW331" s="150"/>
      <c r="MX331" s="150"/>
      <c r="MY331" s="150"/>
      <c r="MZ331" s="150"/>
      <c r="NA331" s="150"/>
      <c r="NB331" s="150"/>
      <c r="NC331" s="150"/>
      <c r="ND331" s="150"/>
      <c r="NE331" s="150"/>
      <c r="NF331" s="150"/>
      <c r="NG331" s="150"/>
      <c r="NH331" s="150"/>
      <c r="NI331" s="150"/>
      <c r="NJ331" s="150"/>
      <c r="NK331" s="150"/>
      <c r="NL331" s="150"/>
      <c r="NM331" s="150"/>
      <c r="NN331" s="150"/>
      <c r="NO331" s="150"/>
      <c r="NP331" s="150"/>
      <c r="NQ331" s="150"/>
      <c r="NR331" s="150"/>
      <c r="NS331" s="150"/>
      <c r="NT331" s="150"/>
      <c r="NU331" s="150"/>
      <c r="NV331" s="150"/>
      <c r="NW331" s="150"/>
      <c r="NX331" s="150"/>
      <c r="NY331" s="150"/>
      <c r="NZ331" s="150"/>
      <c r="OA331" s="150"/>
      <c r="OB331" s="150"/>
      <c r="OC331" s="150"/>
      <c r="OD331" s="150"/>
      <c r="OE331" s="150"/>
      <c r="OF331" s="150"/>
      <c r="OG331" s="150"/>
      <c r="OH331" s="150"/>
      <c r="OI331" s="150"/>
      <c r="OJ331" s="150"/>
      <c r="OK331" s="150"/>
      <c r="OL331" s="150"/>
      <c r="OM331" s="150"/>
      <c r="ON331" s="150"/>
      <c r="OO331" s="150"/>
      <c r="OP331" s="150"/>
      <c r="OQ331" s="150"/>
      <c r="OR331" s="150"/>
      <c r="OS331" s="150"/>
      <c r="OT331" s="150"/>
      <c r="OU331" s="150"/>
      <c r="OV331" s="150"/>
      <c r="OW331" s="150"/>
      <c r="OX331" s="150"/>
      <c r="OY331" s="150"/>
      <c r="OZ331" s="150"/>
      <c r="PA331" s="150"/>
      <c r="PB331" s="150"/>
      <c r="PC331" s="150"/>
      <c r="PD331" s="150"/>
      <c r="PE331" s="150"/>
      <c r="PF331" s="150"/>
      <c r="PG331" s="150"/>
      <c r="PH331" s="150"/>
      <c r="PI331" s="150"/>
      <c r="PJ331" s="150"/>
      <c r="PK331" s="150"/>
      <c r="PL331" s="150"/>
      <c r="PM331" s="150"/>
      <c r="PN331" s="150"/>
      <c r="PO331" s="150"/>
      <c r="PP331" s="150"/>
      <c r="PQ331" s="150"/>
      <c r="PR331" s="150"/>
      <c r="PS331" s="150"/>
      <c r="PT331" s="150"/>
      <c r="PU331" s="150"/>
      <c r="PV331" s="150"/>
      <c r="PW331" s="150"/>
      <c r="PX331" s="150"/>
      <c r="PY331" s="150"/>
      <c r="PZ331" s="150"/>
      <c r="QA331" s="150"/>
      <c r="QB331" s="150"/>
      <c r="QC331" s="150"/>
      <c r="QD331" s="150"/>
      <c r="QE331" s="150"/>
      <c r="QF331" s="150"/>
      <c r="QG331" s="150"/>
      <c r="QH331" s="150"/>
      <c r="QI331" s="150"/>
      <c r="QJ331" s="150"/>
      <c r="QK331" s="150"/>
      <c r="QL331" s="150"/>
      <c r="QM331" s="150"/>
      <c r="QN331" s="150"/>
      <c r="QO331" s="150"/>
      <c r="QP331" s="150"/>
      <c r="QQ331" s="150"/>
      <c r="QR331" s="150"/>
      <c r="QS331" s="150"/>
      <c r="QT331" s="150"/>
      <c r="QU331" s="150"/>
      <c r="QV331" s="150"/>
      <c r="QW331" s="150"/>
      <c r="QX331" s="150"/>
      <c r="QY331" s="150"/>
      <c r="QZ331" s="150"/>
      <c r="RA331" s="150"/>
      <c r="RB331" s="150"/>
      <c r="RC331" s="150"/>
      <c r="RD331" s="150"/>
      <c r="RE331" s="150"/>
      <c r="RF331" s="150"/>
      <c r="RG331" s="150"/>
      <c r="RH331" s="150"/>
      <c r="RI331" s="150"/>
      <c r="RJ331" s="150"/>
      <c r="RK331" s="150"/>
      <c r="RL331" s="150"/>
      <c r="RM331" s="150"/>
      <c r="RN331" s="150"/>
      <c r="RO331" s="150"/>
      <c r="RP331" s="150"/>
      <c r="RQ331" s="150"/>
      <c r="RR331" s="150"/>
      <c r="RS331" s="150"/>
      <c r="RT331" s="150"/>
      <c r="RU331" s="150"/>
      <c r="RV331" s="150"/>
      <c r="RW331" s="150"/>
      <c r="RX331" s="150"/>
      <c r="RY331" s="150"/>
      <c r="RZ331" s="150"/>
      <c r="SA331" s="150"/>
      <c r="SB331" s="150"/>
      <c r="SC331" s="150"/>
      <c r="SD331" s="150"/>
      <c r="SE331" s="150"/>
      <c r="SF331" s="150"/>
      <c r="SG331" s="150"/>
      <c r="SH331" s="150"/>
      <c r="SI331" s="150"/>
      <c r="SJ331" s="150"/>
      <c r="SK331" s="150"/>
      <c r="SL331" s="150"/>
      <c r="SM331" s="150"/>
      <c r="SN331" s="150"/>
      <c r="SO331" s="150"/>
      <c r="SP331" s="150"/>
      <c r="SQ331" s="150"/>
      <c r="SR331" s="150"/>
      <c r="SS331" s="150"/>
      <c r="ST331" s="150"/>
      <c r="SU331" s="150"/>
      <c r="SV331" s="150"/>
      <c r="SW331" s="150"/>
      <c r="SX331" s="150"/>
      <c r="SY331" s="150"/>
      <c r="SZ331" s="150"/>
      <c r="TA331" s="150"/>
      <c r="TB331" s="150"/>
      <c r="TC331" s="150"/>
      <c r="TD331" s="150"/>
      <c r="TE331" s="150"/>
      <c r="TF331" s="150"/>
      <c r="TG331" s="150"/>
      <c r="TH331" s="150"/>
      <c r="TI331" s="150"/>
      <c r="TJ331" s="150"/>
      <c r="TK331" s="150"/>
      <c r="TL331" s="150"/>
      <c r="TM331" s="150"/>
      <c r="TN331" s="150"/>
      <c r="TO331" s="150"/>
      <c r="TP331" s="150"/>
      <c r="TQ331" s="150"/>
      <c r="TR331" s="150"/>
      <c r="TS331" s="150"/>
      <c r="TT331" s="150"/>
      <c r="TU331" s="150"/>
      <c r="TV331" s="150"/>
      <c r="TW331" s="150"/>
      <c r="TX331" s="150"/>
      <c r="TY331" s="150"/>
      <c r="TZ331" s="150"/>
      <c r="UA331" s="150"/>
      <c r="UB331" s="150"/>
      <c r="UC331" s="150"/>
      <c r="UD331" s="150"/>
      <c r="UE331" s="150"/>
      <c r="UF331" s="150"/>
      <c r="UG331" s="150"/>
      <c r="UH331" s="150"/>
      <c r="UI331" s="150"/>
      <c r="UJ331" s="150"/>
      <c r="UK331" s="150"/>
      <c r="UL331" s="150"/>
      <c r="UM331" s="150"/>
      <c r="UN331" s="150"/>
      <c r="UO331" s="150"/>
      <c r="UP331" s="150"/>
      <c r="UQ331" s="150"/>
      <c r="UR331" s="150"/>
      <c r="US331" s="150"/>
      <c r="UT331" s="150"/>
      <c r="UU331" s="150"/>
      <c r="UV331" s="150"/>
      <c r="UW331" s="150"/>
      <c r="UX331" s="150"/>
      <c r="UY331" s="150"/>
      <c r="UZ331" s="150"/>
      <c r="VA331" s="150"/>
      <c r="VB331" s="150"/>
      <c r="VC331" s="150"/>
      <c r="VD331" s="150"/>
      <c r="VE331" s="150"/>
      <c r="VF331" s="150"/>
      <c r="VG331" s="150"/>
      <c r="VH331" s="150"/>
      <c r="VI331" s="150"/>
      <c r="VJ331" s="150"/>
      <c r="VK331" s="150"/>
      <c r="VL331" s="150"/>
      <c r="VM331" s="150"/>
      <c r="VN331" s="150"/>
      <c r="VO331" s="150"/>
      <c r="VP331" s="150"/>
      <c r="VQ331" s="150"/>
      <c r="VR331" s="150"/>
      <c r="VS331" s="150"/>
      <c r="VT331" s="150"/>
      <c r="VU331" s="150"/>
      <c r="VV331" s="150"/>
      <c r="VW331" s="150"/>
      <c r="VX331" s="150"/>
      <c r="VY331" s="150"/>
      <c r="VZ331" s="150"/>
      <c r="WA331" s="150"/>
      <c r="WB331" s="150"/>
      <c r="WC331" s="150"/>
      <c r="WD331" s="150"/>
      <c r="WE331" s="150"/>
      <c r="WF331" s="150"/>
      <c r="WG331" s="150"/>
      <c r="WH331" s="150"/>
      <c r="WI331" s="150"/>
      <c r="WJ331" s="150"/>
      <c r="WK331" s="150"/>
      <c r="WL331" s="150"/>
      <c r="WM331" s="150"/>
      <c r="WN331" s="150"/>
      <c r="WO331" s="150"/>
      <c r="WP331" s="150"/>
      <c r="WQ331" s="150"/>
      <c r="WR331" s="150"/>
      <c r="WS331" s="150"/>
      <c r="WT331" s="150"/>
      <c r="WU331" s="150"/>
      <c r="WV331" s="150"/>
      <c r="WW331" s="150"/>
      <c r="WX331" s="150"/>
      <c r="WY331" s="150"/>
      <c r="WZ331" s="150"/>
      <c r="XA331" s="150"/>
      <c r="XB331" s="150"/>
      <c r="XC331" s="150"/>
      <c r="XD331" s="150"/>
      <c r="XE331" s="150"/>
      <c r="XF331" s="150"/>
      <c r="XG331" s="150"/>
      <c r="XH331" s="150"/>
      <c r="XI331" s="150"/>
      <c r="XJ331" s="150"/>
      <c r="XK331" s="150"/>
      <c r="XL331" s="150"/>
      <c r="XM331" s="150"/>
      <c r="XN331" s="150"/>
      <c r="XO331" s="150"/>
      <c r="XP331" s="150"/>
      <c r="XQ331" s="150"/>
      <c r="XR331" s="150"/>
      <c r="XS331" s="150"/>
      <c r="XT331" s="150"/>
      <c r="XU331" s="150"/>
      <c r="XV331" s="150"/>
      <c r="XW331" s="150"/>
      <c r="XX331" s="150"/>
      <c r="XY331" s="150"/>
      <c r="XZ331" s="150"/>
      <c r="YA331" s="150"/>
      <c r="YB331" s="150"/>
      <c r="YC331" s="150"/>
      <c r="YD331" s="150"/>
      <c r="YE331" s="150"/>
      <c r="YF331" s="150"/>
      <c r="YG331" s="150"/>
      <c r="YH331" s="150"/>
      <c r="YI331" s="150"/>
      <c r="YJ331" s="150"/>
      <c r="YK331" s="150"/>
      <c r="YL331" s="150"/>
      <c r="YM331" s="150"/>
      <c r="YN331" s="150"/>
      <c r="YO331" s="150"/>
      <c r="YP331" s="150"/>
      <c r="YQ331" s="150"/>
      <c r="YR331" s="150"/>
      <c r="YS331" s="150"/>
      <c r="YT331" s="150"/>
      <c r="YU331" s="150"/>
      <c r="YV331" s="150"/>
      <c r="YW331" s="150"/>
      <c r="YX331" s="150"/>
      <c r="YY331" s="150"/>
      <c r="YZ331" s="150"/>
      <c r="ZA331" s="150"/>
      <c r="ZB331" s="150"/>
      <c r="ZC331" s="150"/>
      <c r="ZD331" s="150"/>
      <c r="ZE331" s="150"/>
      <c r="ZF331" s="150"/>
      <c r="ZG331" s="150"/>
      <c r="ZH331" s="150"/>
      <c r="ZI331" s="150"/>
      <c r="ZJ331" s="150"/>
      <c r="ZK331" s="150"/>
      <c r="ZL331" s="150"/>
      <c r="ZM331" s="150"/>
      <c r="ZN331" s="150"/>
      <c r="ZO331" s="150"/>
      <c r="ZP331" s="150"/>
      <c r="ZQ331" s="150"/>
      <c r="ZR331" s="150"/>
      <c r="ZS331" s="150"/>
      <c r="ZT331" s="150"/>
      <c r="ZU331" s="150"/>
      <c r="ZV331" s="150"/>
      <c r="ZW331" s="150"/>
      <c r="ZX331" s="150"/>
      <c r="ZY331" s="150"/>
      <c r="ZZ331" s="150"/>
      <c r="AAA331" s="150"/>
      <c r="AAB331" s="150"/>
      <c r="AAC331" s="150"/>
      <c r="AAD331" s="150"/>
      <c r="AAE331" s="150"/>
      <c r="AAF331" s="150"/>
      <c r="AAG331" s="150"/>
      <c r="AAH331" s="150"/>
      <c r="AAI331" s="150"/>
      <c r="AAJ331" s="150"/>
      <c r="AAK331" s="150"/>
      <c r="AAL331" s="150"/>
      <c r="AAM331" s="150"/>
      <c r="AAN331" s="150"/>
      <c r="AAO331" s="150"/>
      <c r="AAP331" s="150"/>
      <c r="AAQ331" s="150"/>
      <c r="AAR331" s="150"/>
      <c r="AAS331" s="150"/>
      <c r="AAT331" s="150"/>
      <c r="AAU331" s="150"/>
      <c r="AAV331" s="150"/>
      <c r="AAW331" s="150"/>
      <c r="AAX331" s="150"/>
      <c r="AAY331" s="150"/>
      <c r="AAZ331" s="150"/>
      <c r="ABA331" s="150"/>
      <c r="ABB331" s="150"/>
      <c r="ABC331" s="150"/>
      <c r="ABD331" s="150"/>
      <c r="ABE331" s="150"/>
      <c r="ABF331" s="150"/>
      <c r="ABG331" s="150"/>
      <c r="ABH331" s="150"/>
      <c r="ABI331" s="150"/>
      <c r="ABJ331" s="150"/>
      <c r="ABK331" s="150"/>
      <c r="ABL331" s="150"/>
      <c r="ABM331" s="150"/>
      <c r="ABN331" s="150"/>
      <c r="ABO331" s="150"/>
      <c r="ABP331" s="150"/>
      <c r="ABQ331" s="150"/>
      <c r="ABR331" s="150"/>
      <c r="ABS331" s="150"/>
      <c r="ABT331" s="150"/>
      <c r="ABU331" s="150"/>
      <c r="ABV331" s="150"/>
      <c r="ABW331" s="150"/>
      <c r="ABX331" s="150"/>
      <c r="ABY331" s="150"/>
      <c r="ABZ331" s="150"/>
      <c r="ACA331" s="150"/>
      <c r="ACB331" s="150"/>
      <c r="ACC331" s="150"/>
      <c r="ACD331" s="150"/>
      <c r="ACE331" s="150"/>
      <c r="ACF331" s="150"/>
      <c r="ACG331" s="150"/>
      <c r="ACH331" s="150"/>
      <c r="ACI331" s="150"/>
      <c r="ACJ331" s="150"/>
      <c r="ACK331" s="150"/>
      <c r="ACL331" s="150"/>
      <c r="ACM331" s="150"/>
      <c r="ACN331" s="150"/>
      <c r="ACO331" s="150"/>
      <c r="ACP331" s="150"/>
      <c r="ACQ331" s="150"/>
      <c r="ACR331" s="150"/>
      <c r="ACS331" s="150"/>
      <c r="ACT331" s="150"/>
      <c r="ACU331" s="150"/>
      <c r="ACV331" s="150"/>
      <c r="ACW331" s="150"/>
      <c r="ACX331" s="150"/>
      <c r="ACY331" s="150"/>
      <c r="ACZ331" s="150"/>
      <c r="ADA331" s="150"/>
      <c r="ADB331" s="150"/>
      <c r="ADC331" s="150"/>
      <c r="ADD331" s="150"/>
      <c r="ADE331" s="150"/>
      <c r="ADF331" s="150"/>
      <c r="ADG331" s="150"/>
      <c r="ADH331" s="150"/>
      <c r="ADI331" s="150"/>
      <c r="ADJ331" s="150"/>
      <c r="ADK331" s="150"/>
      <c r="ADL331" s="150"/>
      <c r="ADM331" s="150"/>
      <c r="ADN331" s="150"/>
      <c r="ADO331" s="150"/>
      <c r="ADP331" s="150"/>
      <c r="ADQ331" s="150"/>
      <c r="ADR331" s="150"/>
      <c r="ADS331" s="150"/>
      <c r="ADT331" s="150"/>
      <c r="ADU331" s="150"/>
      <c r="ADV331" s="150"/>
      <c r="ADW331" s="150"/>
      <c r="ADX331" s="150"/>
      <c r="ADY331" s="150"/>
      <c r="ADZ331" s="150"/>
      <c r="AEA331" s="150"/>
      <c r="AEB331" s="150"/>
      <c r="AEC331" s="150"/>
      <c r="AED331" s="150"/>
      <c r="AEE331" s="150"/>
      <c r="AEF331" s="150"/>
      <c r="AEG331" s="150"/>
      <c r="AEH331" s="150"/>
      <c r="AEI331" s="150"/>
      <c r="AEJ331" s="150"/>
      <c r="AEK331" s="150"/>
      <c r="AEL331" s="150"/>
      <c r="AEM331" s="150"/>
      <c r="AEN331" s="150"/>
      <c r="AEO331" s="150"/>
      <c r="AEP331" s="150"/>
      <c r="AEQ331" s="150"/>
      <c r="AER331" s="150"/>
      <c r="AES331" s="150"/>
      <c r="AET331" s="150"/>
      <c r="AEU331" s="150"/>
      <c r="AEV331" s="150"/>
      <c r="AEW331" s="150"/>
      <c r="AEX331" s="150"/>
      <c r="AEY331" s="150"/>
      <c r="AEZ331" s="150"/>
      <c r="AFA331" s="150"/>
      <c r="AFB331" s="150"/>
      <c r="AFC331" s="150"/>
      <c r="AFD331" s="150"/>
      <c r="AFE331" s="150"/>
      <c r="AFF331" s="150"/>
      <c r="AFG331" s="150"/>
      <c r="AFH331" s="150"/>
      <c r="AFI331" s="150"/>
      <c r="AFJ331" s="150"/>
      <c r="AFK331" s="150"/>
      <c r="AFL331" s="150"/>
      <c r="AFM331" s="150"/>
      <c r="AFN331" s="150"/>
      <c r="AFO331" s="150"/>
      <c r="AFP331" s="150"/>
      <c r="AFQ331" s="150"/>
      <c r="AFR331" s="150"/>
      <c r="AFS331" s="150"/>
      <c r="AFT331" s="150"/>
      <c r="AFU331" s="150"/>
      <c r="AFV331" s="150"/>
      <c r="AFW331" s="150"/>
      <c r="AFX331" s="150"/>
      <c r="AFY331" s="150"/>
      <c r="AFZ331" s="150"/>
      <c r="AGA331" s="150"/>
      <c r="AGB331" s="150"/>
      <c r="AGC331" s="150"/>
      <c r="AGD331" s="150"/>
      <c r="AGE331" s="150"/>
      <c r="AGF331" s="150"/>
      <c r="AGG331" s="150"/>
      <c r="AGH331" s="150"/>
      <c r="AGI331" s="150"/>
      <c r="AGJ331" s="150"/>
      <c r="AGK331" s="150"/>
      <c r="AGL331" s="150"/>
      <c r="AGM331" s="150"/>
      <c r="AGN331" s="150"/>
      <c r="AGO331" s="150"/>
      <c r="AGP331" s="150"/>
      <c r="AGQ331" s="150"/>
      <c r="AGR331" s="150"/>
      <c r="AGS331" s="150"/>
      <c r="AGT331" s="150"/>
      <c r="AGU331" s="150"/>
      <c r="AGV331" s="150"/>
      <c r="AGW331" s="150"/>
      <c r="AGX331" s="150"/>
      <c r="AGY331" s="150"/>
      <c r="AGZ331" s="150"/>
      <c r="AHA331" s="150"/>
      <c r="AHB331" s="150"/>
      <c r="AHC331" s="150"/>
      <c r="AHD331" s="150"/>
      <c r="AHE331" s="150"/>
      <c r="AHF331" s="150"/>
      <c r="AHG331" s="150"/>
      <c r="AHH331" s="150"/>
      <c r="AHI331" s="150"/>
      <c r="AHJ331" s="150"/>
      <c r="AHK331" s="150"/>
      <c r="AHL331" s="150"/>
      <c r="AHM331" s="150"/>
      <c r="AHN331" s="150"/>
      <c r="AHO331" s="150"/>
      <c r="AHP331" s="150"/>
      <c r="AHQ331" s="150"/>
      <c r="AHR331" s="150"/>
      <c r="AHS331" s="150"/>
      <c r="AHT331" s="150"/>
      <c r="AHU331" s="150"/>
      <c r="AHV331" s="150"/>
      <c r="AHW331" s="150"/>
      <c r="AHX331" s="150"/>
      <c r="AHY331" s="150"/>
      <c r="AHZ331" s="150"/>
      <c r="AIA331" s="150"/>
      <c r="AIB331" s="150"/>
      <c r="AIC331" s="150"/>
      <c r="AID331" s="150"/>
      <c r="AIE331" s="150"/>
      <c r="AIF331" s="150"/>
      <c r="AIG331" s="150"/>
      <c r="AIH331" s="150"/>
      <c r="AII331" s="150"/>
      <c r="AIJ331" s="150"/>
      <c r="AIK331" s="150"/>
      <c r="AIL331" s="150"/>
      <c r="AIM331" s="150"/>
      <c r="AIN331" s="150"/>
      <c r="AIO331" s="150"/>
      <c r="AIP331" s="150"/>
      <c r="AIQ331" s="150"/>
      <c r="AIR331" s="150"/>
      <c r="AIS331" s="150"/>
      <c r="AIT331" s="150"/>
      <c r="AIU331" s="150"/>
      <c r="AIV331" s="150"/>
      <c r="AIW331" s="150"/>
      <c r="AIX331" s="150"/>
      <c r="AIY331" s="150"/>
      <c r="AIZ331" s="150"/>
      <c r="AJA331" s="150"/>
      <c r="AJB331" s="150"/>
      <c r="AJC331" s="150"/>
      <c r="AJD331" s="150"/>
      <c r="AJE331" s="150"/>
      <c r="AJF331" s="150"/>
      <c r="AJG331" s="150"/>
      <c r="AJH331" s="150"/>
      <c r="AJI331" s="150"/>
      <c r="AJJ331" s="150"/>
      <c r="AJK331" s="150"/>
      <c r="AJL331" s="150"/>
      <c r="AJM331" s="150"/>
      <c r="AJN331" s="150"/>
      <c r="AJO331" s="150"/>
      <c r="AJP331" s="150"/>
      <c r="AJQ331" s="150"/>
      <c r="AJR331" s="150"/>
      <c r="AJS331" s="150"/>
      <c r="AJT331" s="150"/>
      <c r="AJU331" s="150"/>
      <c r="AJV331" s="150"/>
      <c r="AJW331" s="150"/>
      <c r="AJX331" s="150"/>
      <c r="AJY331" s="150"/>
      <c r="AJZ331" s="150"/>
      <c r="AKA331" s="150"/>
      <c r="AKB331" s="150"/>
      <c r="AKC331" s="150"/>
      <c r="AKD331" s="150"/>
      <c r="AKE331" s="150"/>
      <c r="AKF331" s="150"/>
      <c r="AKG331" s="150"/>
      <c r="AKH331" s="150"/>
      <c r="AKI331" s="150"/>
      <c r="AKJ331" s="150"/>
      <c r="AKK331" s="150"/>
      <c r="AKL331" s="150"/>
      <c r="AKM331" s="150"/>
      <c r="AKN331" s="150"/>
      <c r="AKO331" s="150"/>
      <c r="AKP331" s="150"/>
      <c r="AKQ331" s="150"/>
      <c r="AKR331" s="150"/>
      <c r="AKS331" s="150"/>
      <c r="AKT331" s="150"/>
      <c r="AKU331" s="150"/>
      <c r="AKV331" s="150"/>
      <c r="AKW331" s="150"/>
      <c r="AKX331" s="150"/>
      <c r="AKY331" s="150"/>
      <c r="AKZ331" s="150"/>
      <c r="ALA331" s="150"/>
      <c r="ALB331" s="150"/>
      <c r="ALC331" s="150"/>
      <c r="ALD331" s="150"/>
      <c r="ALE331" s="150"/>
      <c r="ALF331" s="150"/>
      <c r="ALG331" s="150"/>
      <c r="ALH331" s="150"/>
      <c r="ALI331" s="150"/>
      <c r="ALJ331" s="150"/>
      <c r="ALK331" s="150"/>
      <c r="ALL331" s="150"/>
      <c r="ALM331" s="150"/>
      <c r="ALN331" s="150"/>
      <c r="ALO331" s="150"/>
      <c r="ALP331" s="150"/>
      <c r="ALQ331" s="150"/>
      <c r="ALR331" s="150"/>
      <c r="ALS331" s="150"/>
      <c r="ALT331" s="150"/>
      <c r="ALU331" s="150"/>
      <c r="ALV331" s="150"/>
      <c r="ALW331" s="150"/>
      <c r="ALX331" s="150"/>
      <c r="ALY331" s="150"/>
      <c r="ALZ331" s="150"/>
      <c r="AMA331" s="150"/>
      <c r="AMB331" s="150"/>
      <c r="AMC331" s="150"/>
      <c r="AMD331" s="150"/>
      <c r="AME331" s="150"/>
      <c r="AMF331" s="150"/>
      <c r="AMG331" s="150"/>
      <c r="AMH331" s="150"/>
      <c r="AMI331" s="150"/>
      <c r="AMJ331" s="150"/>
      <c r="AMK331" s="150"/>
    </row>
    <row r="332" spans="1:1025" s="187" customFormat="1" x14ac:dyDescent="0.25">
      <c r="A332" s="258" t="s">
        <v>27729</v>
      </c>
      <c r="B332" s="257">
        <v>332</v>
      </c>
      <c r="C332" s="356" t="s">
        <v>27730</v>
      </c>
      <c r="D332" s="308" t="s">
        <v>27731</v>
      </c>
      <c r="E332" s="277"/>
      <c r="F332" s="278"/>
      <c r="G332" s="280"/>
      <c r="H332" s="280"/>
      <c r="I332" s="492">
        <v>41.98</v>
      </c>
      <c r="J332" s="278">
        <v>2</v>
      </c>
      <c r="K332" s="278">
        <v>1</v>
      </c>
      <c r="L332" s="278"/>
      <c r="M332" s="278"/>
      <c r="N332" s="278"/>
      <c r="O332" s="278"/>
      <c r="P332" s="278"/>
      <c r="Q332" s="278"/>
      <c r="R332" s="278"/>
      <c r="S332" s="278"/>
      <c r="T332" s="278">
        <v>2</v>
      </c>
      <c r="U332" s="278"/>
      <c r="V332" s="278"/>
      <c r="W332" s="283">
        <f t="shared" si="133"/>
        <v>100</v>
      </c>
      <c r="X332" s="283">
        <f t="shared" si="147"/>
        <v>100</v>
      </c>
      <c r="Y332" s="283">
        <f t="shared" si="148"/>
        <v>100</v>
      </c>
      <c r="Z332" s="283">
        <f t="shared" si="134"/>
        <v>100</v>
      </c>
      <c r="AA332" s="283">
        <f t="shared" si="135"/>
        <v>100</v>
      </c>
      <c r="AB332" s="287">
        <f t="shared" si="146"/>
        <v>100</v>
      </c>
      <c r="AC332" s="287">
        <f t="shared" si="145"/>
        <v>100</v>
      </c>
      <c r="AD332" s="287">
        <f t="shared" si="138"/>
        <v>3</v>
      </c>
      <c r="AE332" s="284">
        <f t="shared" si="144"/>
        <v>100</v>
      </c>
      <c r="AF332" s="284">
        <f t="shared" si="143"/>
        <v>100</v>
      </c>
      <c r="AG332" s="268">
        <f t="shared" si="149"/>
        <v>1</v>
      </c>
      <c r="AH332" s="268">
        <f t="shared" si="150"/>
        <v>10</v>
      </c>
      <c r="AI332" s="268">
        <f t="shared" si="151"/>
        <v>3</v>
      </c>
      <c r="AJ332" s="268">
        <f t="shared" si="152"/>
        <v>100</v>
      </c>
      <c r="AK332" s="506" t="s">
        <v>31757</v>
      </c>
      <c r="AL332" s="277"/>
      <c r="AM332" s="277"/>
      <c r="AN332" s="511"/>
      <c r="AO332" s="277"/>
      <c r="AP332" s="277"/>
      <c r="AQ332" s="277"/>
      <c r="AR332" s="356" t="s">
        <v>756</v>
      </c>
      <c r="AS332" s="356"/>
      <c r="AT332" s="277"/>
      <c r="AU332" s="277"/>
      <c r="AV332" s="188"/>
      <c r="AW332" s="559"/>
      <c r="AX332" s="559"/>
      <c r="AY332" s="559"/>
      <c r="AZ332" s="559"/>
      <c r="BA332" s="559"/>
      <c r="BB332" s="559"/>
      <c r="BC332" s="559"/>
      <c r="BD332" s="559"/>
      <c r="BE332" s="559"/>
      <c r="BF332" s="559"/>
      <c r="BG332" s="559"/>
      <c r="BH332" s="559"/>
      <c r="BI332" s="559"/>
      <c r="BJ332" s="559"/>
      <c r="BK332" s="559"/>
      <c r="BL332" s="559"/>
      <c r="BM332" s="559"/>
      <c r="BN332" s="559"/>
      <c r="BO332" s="559"/>
      <c r="BP332" s="559"/>
      <c r="BQ332" s="559"/>
      <c r="BR332" s="559"/>
      <c r="BS332" s="559"/>
      <c r="BT332" s="559"/>
      <c r="BU332" s="559"/>
      <c r="BV332" s="559"/>
      <c r="BW332" s="559"/>
      <c r="BX332" s="559"/>
      <c r="BY332" s="559"/>
      <c r="BZ332" s="559"/>
      <c r="CA332" s="559"/>
      <c r="CB332" s="559"/>
      <c r="CC332" s="559"/>
      <c r="CD332" s="559"/>
      <c r="CE332" s="559"/>
      <c r="CF332" s="559"/>
      <c r="CG332" s="559"/>
      <c r="CH332" s="559"/>
      <c r="CI332" s="559"/>
      <c r="CJ332" s="559"/>
      <c r="CK332" s="559"/>
      <c r="CL332" s="559"/>
      <c r="CM332" s="559"/>
      <c r="CN332" s="559"/>
      <c r="CO332" s="559"/>
      <c r="CP332" s="559"/>
      <c r="CQ332" s="559"/>
      <c r="CR332" s="559"/>
      <c r="CS332" s="559"/>
      <c r="CT332" s="559"/>
      <c r="CU332" s="559"/>
      <c r="CV332" s="559"/>
      <c r="CW332" s="559"/>
      <c r="CX332" s="559"/>
      <c r="CY332" s="559"/>
      <c r="CZ332" s="559"/>
      <c r="DA332" s="559"/>
      <c r="DB332" s="559"/>
      <c r="DC332" s="559"/>
      <c r="DD332" s="559"/>
      <c r="DE332" s="559"/>
      <c r="DF332" s="559"/>
      <c r="DG332" s="559"/>
      <c r="DH332" s="559"/>
      <c r="DI332" s="559"/>
      <c r="DJ332" s="559"/>
      <c r="DK332" s="559"/>
      <c r="DL332" s="559"/>
      <c r="DM332" s="559"/>
      <c r="DN332" s="559"/>
      <c r="DO332" s="559"/>
      <c r="DP332" s="559"/>
      <c r="DQ332" s="559"/>
      <c r="DR332" s="559"/>
      <c r="DS332" s="559"/>
      <c r="DT332" s="559"/>
      <c r="DU332" s="559"/>
      <c r="DV332" s="559"/>
      <c r="DW332" s="559"/>
      <c r="DX332" s="559"/>
      <c r="DY332" s="559"/>
      <c r="DZ332" s="559"/>
      <c r="EA332" s="559"/>
      <c r="EB332" s="559"/>
      <c r="EC332" s="559"/>
      <c r="ED332" s="559"/>
      <c r="EE332" s="559"/>
      <c r="EF332" s="559"/>
      <c r="EG332" s="559"/>
      <c r="EH332" s="559"/>
      <c r="EI332" s="559"/>
      <c r="EJ332" s="559"/>
      <c r="EK332" s="559"/>
      <c r="EL332" s="559"/>
      <c r="EM332" s="559"/>
      <c r="EN332" s="559"/>
      <c r="EO332" s="559"/>
      <c r="EP332" s="559"/>
      <c r="EQ332" s="559"/>
      <c r="ER332" s="559"/>
      <c r="ES332" s="559"/>
      <c r="ET332" s="559"/>
      <c r="EU332" s="559"/>
      <c r="EV332" s="559"/>
      <c r="EW332" s="559"/>
      <c r="EX332" s="559"/>
      <c r="EY332" s="559"/>
      <c r="EZ332" s="559"/>
      <c r="FA332" s="559"/>
      <c r="FB332" s="559"/>
      <c r="FC332" s="559"/>
      <c r="FD332" s="559"/>
      <c r="FE332" s="559"/>
      <c r="FF332" s="559"/>
      <c r="FG332" s="559"/>
      <c r="FH332" s="559"/>
      <c r="FI332" s="559"/>
      <c r="FJ332" s="559"/>
      <c r="FK332" s="559"/>
      <c r="FL332" s="559"/>
      <c r="FM332" s="559"/>
      <c r="FN332" s="559"/>
      <c r="FO332" s="559"/>
      <c r="FP332" s="559"/>
      <c r="FQ332" s="559"/>
      <c r="FR332" s="559"/>
      <c r="FS332" s="559"/>
      <c r="FT332" s="559"/>
      <c r="FU332" s="559"/>
      <c r="FV332" s="559"/>
      <c r="FW332" s="559"/>
      <c r="FX332" s="559"/>
      <c r="FY332" s="559"/>
      <c r="FZ332" s="559"/>
      <c r="GA332" s="559"/>
      <c r="GB332" s="559"/>
      <c r="GC332" s="559"/>
      <c r="GD332" s="559"/>
      <c r="GE332" s="559"/>
      <c r="GF332" s="559"/>
      <c r="GG332" s="559"/>
      <c r="GH332" s="559"/>
      <c r="GI332" s="559"/>
      <c r="GJ332" s="559"/>
      <c r="GK332" s="559"/>
      <c r="GL332" s="559"/>
      <c r="GM332" s="559"/>
      <c r="GN332" s="559"/>
      <c r="GO332" s="559"/>
      <c r="GP332" s="559"/>
      <c r="GQ332" s="559"/>
      <c r="GR332" s="559"/>
      <c r="GS332" s="559"/>
      <c r="GT332" s="559"/>
      <c r="GU332" s="559"/>
      <c r="GV332" s="559"/>
      <c r="GW332" s="559"/>
      <c r="GX332" s="559"/>
      <c r="GY332" s="559"/>
      <c r="GZ332" s="559"/>
      <c r="HA332" s="559"/>
      <c r="HB332" s="559"/>
      <c r="HC332" s="559"/>
      <c r="HD332" s="559"/>
      <c r="HE332" s="559"/>
      <c r="HF332" s="559"/>
      <c r="HG332" s="559"/>
      <c r="HH332" s="559"/>
      <c r="HI332" s="559"/>
      <c r="HJ332" s="559"/>
      <c r="HK332" s="559"/>
      <c r="HL332" s="559"/>
      <c r="HM332" s="559"/>
      <c r="HN332" s="559"/>
      <c r="HO332" s="559"/>
      <c r="HP332" s="559"/>
      <c r="HQ332" s="559"/>
      <c r="HR332" s="559"/>
      <c r="HS332" s="559"/>
      <c r="HT332" s="559"/>
      <c r="HU332" s="559"/>
      <c r="HV332" s="559"/>
      <c r="HW332" s="559"/>
      <c r="HX332" s="559"/>
      <c r="HY332" s="559"/>
      <c r="HZ332" s="559"/>
      <c r="IA332" s="559"/>
      <c r="IB332" s="559"/>
      <c r="IC332" s="559"/>
      <c r="ID332" s="559"/>
      <c r="IE332" s="559"/>
      <c r="IF332" s="559"/>
      <c r="IG332" s="559"/>
      <c r="IH332" s="559"/>
      <c r="II332" s="559"/>
      <c r="IJ332" s="559"/>
      <c r="IK332" s="559"/>
      <c r="IL332" s="559"/>
      <c r="IM332" s="559"/>
      <c r="IN332" s="559"/>
      <c r="IO332" s="559"/>
      <c r="IP332" s="559"/>
      <c r="IQ332" s="559"/>
      <c r="IR332" s="559"/>
      <c r="IS332" s="559"/>
      <c r="IT332" s="559"/>
      <c r="IU332" s="559"/>
      <c r="IV332" s="559"/>
      <c r="IW332" s="559"/>
      <c r="IX332" s="559"/>
      <c r="IY332" s="559"/>
      <c r="IZ332" s="559"/>
      <c r="JA332" s="559"/>
      <c r="JB332" s="559"/>
      <c r="JC332" s="559"/>
      <c r="JD332" s="559"/>
      <c r="JE332" s="559"/>
      <c r="JF332" s="559"/>
      <c r="JG332" s="559"/>
      <c r="JH332" s="559"/>
      <c r="JI332" s="559"/>
      <c r="JJ332" s="559"/>
      <c r="JK332" s="559"/>
      <c r="JL332" s="559"/>
      <c r="JM332" s="559"/>
      <c r="JN332" s="559"/>
      <c r="JO332" s="559"/>
      <c r="JP332" s="559"/>
      <c r="JQ332" s="559"/>
      <c r="JR332" s="559"/>
      <c r="JS332" s="559"/>
      <c r="JT332" s="559"/>
      <c r="JU332" s="559"/>
      <c r="JV332" s="559"/>
      <c r="JW332" s="559"/>
      <c r="JX332" s="559"/>
      <c r="JY332" s="559"/>
      <c r="JZ332" s="559"/>
      <c r="KA332" s="559"/>
      <c r="KB332" s="559"/>
      <c r="KC332" s="559"/>
      <c r="KD332" s="559"/>
      <c r="KE332" s="559"/>
      <c r="KF332" s="559"/>
      <c r="KG332" s="559"/>
      <c r="KH332" s="559"/>
      <c r="KI332" s="559"/>
      <c r="KJ332" s="559"/>
      <c r="KK332" s="559"/>
      <c r="KL332" s="559"/>
      <c r="KM332" s="559"/>
      <c r="KN332" s="559"/>
      <c r="KO332" s="559"/>
      <c r="KP332" s="559"/>
      <c r="KQ332" s="559"/>
      <c r="KR332" s="559"/>
      <c r="KS332" s="559"/>
      <c r="KT332" s="559"/>
      <c r="KU332" s="559"/>
      <c r="KV332" s="559"/>
      <c r="KW332" s="559"/>
      <c r="KX332" s="559"/>
      <c r="KY332" s="559"/>
      <c r="KZ332" s="559"/>
      <c r="LA332" s="559"/>
      <c r="LB332" s="559"/>
      <c r="LC332" s="559"/>
      <c r="LD332" s="559"/>
      <c r="LE332" s="559"/>
      <c r="LF332" s="559"/>
      <c r="LG332" s="559"/>
      <c r="LH332" s="559"/>
      <c r="LI332" s="559"/>
      <c r="LJ332" s="559"/>
      <c r="LK332" s="559"/>
      <c r="LL332" s="559"/>
      <c r="LM332" s="559"/>
      <c r="LN332" s="559"/>
      <c r="LO332" s="559"/>
      <c r="LP332" s="559"/>
      <c r="LQ332" s="559"/>
      <c r="LR332" s="559"/>
      <c r="LS332" s="559"/>
      <c r="LT332" s="559"/>
      <c r="LU332" s="559"/>
      <c r="LV332" s="559"/>
      <c r="LW332" s="559"/>
      <c r="LX332" s="559"/>
      <c r="LY332" s="559"/>
      <c r="LZ332" s="559"/>
      <c r="MA332" s="559"/>
      <c r="MB332" s="559"/>
      <c r="MC332" s="559"/>
      <c r="MD332" s="559"/>
      <c r="ME332" s="559"/>
      <c r="MF332" s="559"/>
      <c r="MG332" s="559"/>
      <c r="MH332" s="559"/>
      <c r="MI332" s="559"/>
      <c r="MJ332" s="559"/>
      <c r="MK332" s="559"/>
      <c r="ML332" s="559"/>
      <c r="MM332" s="559"/>
      <c r="MN332" s="559"/>
      <c r="MO332" s="559"/>
      <c r="MP332" s="559"/>
      <c r="MQ332" s="559"/>
      <c r="MR332" s="559"/>
      <c r="MS332" s="559"/>
      <c r="MT332" s="559"/>
      <c r="MU332" s="559"/>
      <c r="MV332" s="559"/>
      <c r="MW332" s="559"/>
      <c r="MX332" s="559"/>
      <c r="MY332" s="559"/>
      <c r="MZ332" s="559"/>
      <c r="NA332" s="559"/>
      <c r="NB332" s="559"/>
      <c r="NC332" s="559"/>
      <c r="ND332" s="559"/>
      <c r="NE332" s="559"/>
      <c r="NF332" s="559"/>
      <c r="NG332" s="559"/>
      <c r="NH332" s="559"/>
      <c r="NI332" s="559"/>
      <c r="NJ332" s="559"/>
      <c r="NK332" s="559"/>
      <c r="NL332" s="559"/>
      <c r="NM332" s="559"/>
      <c r="NN332" s="559"/>
      <c r="NO332" s="559"/>
      <c r="NP332" s="559"/>
      <c r="NQ332" s="559"/>
      <c r="NR332" s="559"/>
      <c r="NS332" s="559"/>
      <c r="NT332" s="559"/>
      <c r="NU332" s="559"/>
      <c r="NV332" s="559"/>
      <c r="NW332" s="559"/>
      <c r="NX332" s="559"/>
      <c r="NY332" s="559"/>
      <c r="NZ332" s="559"/>
      <c r="OA332" s="559"/>
      <c r="OB332" s="559"/>
      <c r="OC332" s="559"/>
      <c r="OD332" s="559"/>
      <c r="OE332" s="559"/>
      <c r="OF332" s="559"/>
      <c r="OG332" s="559"/>
      <c r="OH332" s="559"/>
      <c r="OI332" s="559"/>
      <c r="OJ332" s="559"/>
      <c r="OK332" s="559"/>
      <c r="OL332" s="559"/>
      <c r="OM332" s="559"/>
      <c r="ON332" s="559"/>
      <c r="OO332" s="559"/>
      <c r="OP332" s="559"/>
      <c r="OQ332" s="559"/>
      <c r="OR332" s="559"/>
      <c r="OS332" s="559"/>
      <c r="OT332" s="559"/>
      <c r="OU332" s="559"/>
      <c r="OV332" s="559"/>
      <c r="OW332" s="559"/>
      <c r="OX332" s="559"/>
      <c r="OY332" s="559"/>
      <c r="OZ332" s="559"/>
      <c r="PA332" s="559"/>
      <c r="PB332" s="559"/>
      <c r="PC332" s="559"/>
      <c r="PD332" s="559"/>
      <c r="PE332" s="559"/>
      <c r="PF332" s="559"/>
      <c r="PG332" s="559"/>
      <c r="PH332" s="559"/>
      <c r="PI332" s="559"/>
      <c r="PJ332" s="559"/>
      <c r="PK332" s="559"/>
      <c r="PL332" s="559"/>
      <c r="PM332" s="559"/>
      <c r="PN332" s="559"/>
      <c r="PO332" s="559"/>
      <c r="PP332" s="559"/>
      <c r="PQ332" s="559"/>
      <c r="PR332" s="559"/>
      <c r="PS332" s="559"/>
      <c r="PT332" s="559"/>
      <c r="PU332" s="559"/>
      <c r="PV332" s="559"/>
      <c r="PW332" s="559"/>
      <c r="PX332" s="559"/>
      <c r="PY332" s="559"/>
      <c r="PZ332" s="559"/>
      <c r="QA332" s="559"/>
      <c r="QB332" s="559"/>
      <c r="QC332" s="559"/>
      <c r="QD332" s="559"/>
      <c r="QE332" s="559"/>
      <c r="QF332" s="559"/>
      <c r="QG332" s="559"/>
      <c r="QH332" s="559"/>
      <c r="QI332" s="559"/>
      <c r="QJ332" s="559"/>
      <c r="QK332" s="559"/>
      <c r="QL332" s="559"/>
      <c r="QM332" s="559"/>
      <c r="QN332" s="559"/>
      <c r="QO332" s="559"/>
      <c r="QP332" s="559"/>
      <c r="QQ332" s="559"/>
      <c r="QR332" s="559"/>
      <c r="QS332" s="559"/>
      <c r="QT332" s="559"/>
      <c r="QU332" s="559"/>
      <c r="QV332" s="559"/>
      <c r="QW332" s="559"/>
      <c r="QX332" s="559"/>
      <c r="QY332" s="559"/>
      <c r="QZ332" s="559"/>
      <c r="RA332" s="559"/>
      <c r="RB332" s="559"/>
      <c r="RC332" s="559"/>
      <c r="RD332" s="559"/>
      <c r="RE332" s="559"/>
      <c r="RF332" s="559"/>
      <c r="RG332" s="559"/>
      <c r="RH332" s="559"/>
      <c r="RI332" s="559"/>
      <c r="RJ332" s="559"/>
      <c r="RK332" s="559"/>
      <c r="RL332" s="559"/>
      <c r="RM332" s="559"/>
      <c r="RN332" s="559"/>
      <c r="RO332" s="559"/>
      <c r="RP332" s="559"/>
      <c r="RQ332" s="559"/>
      <c r="RR332" s="559"/>
      <c r="RS332" s="559"/>
      <c r="RT332" s="559"/>
      <c r="RU332" s="559"/>
      <c r="RV332" s="559"/>
      <c r="RW332" s="559"/>
      <c r="RX332" s="559"/>
      <c r="RY332" s="559"/>
      <c r="RZ332" s="559"/>
      <c r="SA332" s="559"/>
      <c r="SB332" s="559"/>
      <c r="SC332" s="559"/>
      <c r="SD332" s="559"/>
      <c r="SE332" s="559"/>
      <c r="SF332" s="559"/>
      <c r="SG332" s="559"/>
      <c r="SH332" s="559"/>
      <c r="SI332" s="559"/>
      <c r="SJ332" s="559"/>
      <c r="SK332" s="559"/>
      <c r="SL332" s="559"/>
      <c r="SM332" s="559"/>
      <c r="SN332" s="559"/>
      <c r="SO332" s="559"/>
      <c r="SP332" s="559"/>
      <c r="SQ332" s="559"/>
      <c r="SR332" s="559"/>
      <c r="SS332" s="559"/>
      <c r="ST332" s="559"/>
      <c r="SU332" s="559"/>
      <c r="SV332" s="559"/>
      <c r="SW332" s="559"/>
      <c r="SX332" s="559"/>
      <c r="SY332" s="559"/>
      <c r="SZ332" s="559"/>
      <c r="TA332" s="559"/>
      <c r="TB332" s="559"/>
      <c r="TC332" s="559"/>
      <c r="TD332" s="559"/>
      <c r="TE332" s="559"/>
      <c r="TF332" s="559"/>
      <c r="TG332" s="559"/>
      <c r="TH332" s="559"/>
      <c r="TI332" s="559"/>
      <c r="TJ332" s="559"/>
      <c r="TK332" s="559"/>
      <c r="TL332" s="559"/>
      <c r="TM332" s="559"/>
      <c r="TN332" s="559"/>
      <c r="TO332" s="559"/>
      <c r="TP332" s="559"/>
      <c r="TQ332" s="559"/>
      <c r="TR332" s="559"/>
      <c r="TS332" s="559"/>
      <c r="TT332" s="559"/>
      <c r="TU332" s="559"/>
      <c r="TV332" s="559"/>
      <c r="TW332" s="559"/>
      <c r="TX332" s="559"/>
      <c r="TY332" s="559"/>
      <c r="TZ332" s="559"/>
      <c r="UA332" s="559"/>
      <c r="UB332" s="559"/>
      <c r="UC332" s="559"/>
      <c r="UD332" s="559"/>
      <c r="UE332" s="559"/>
      <c r="UF332" s="559"/>
      <c r="UG332" s="559"/>
      <c r="UH332" s="559"/>
      <c r="UI332" s="559"/>
      <c r="UJ332" s="559"/>
      <c r="UK332" s="559"/>
      <c r="UL332" s="559"/>
      <c r="UM332" s="559"/>
      <c r="UN332" s="559"/>
      <c r="UO332" s="559"/>
      <c r="UP332" s="559"/>
      <c r="UQ332" s="559"/>
      <c r="UR332" s="559"/>
      <c r="US332" s="559"/>
      <c r="UT332" s="559"/>
      <c r="UU332" s="559"/>
      <c r="UV332" s="559"/>
      <c r="UW332" s="559"/>
      <c r="UX332" s="559"/>
      <c r="UY332" s="559"/>
      <c r="UZ332" s="559"/>
      <c r="VA332" s="559"/>
      <c r="VB332" s="559"/>
      <c r="VC332" s="559"/>
      <c r="VD332" s="559"/>
      <c r="VE332" s="559"/>
      <c r="VF332" s="559"/>
      <c r="VG332" s="559"/>
      <c r="VH332" s="559"/>
      <c r="VI332" s="559"/>
      <c r="VJ332" s="559"/>
      <c r="VK332" s="559"/>
      <c r="VL332" s="559"/>
      <c r="VM332" s="559"/>
      <c r="VN332" s="559"/>
      <c r="VO332" s="559"/>
      <c r="VP332" s="559"/>
      <c r="VQ332" s="559"/>
      <c r="VR332" s="559"/>
      <c r="VS332" s="559"/>
      <c r="VT332" s="559"/>
      <c r="VU332" s="559"/>
      <c r="VV332" s="559"/>
      <c r="VW332" s="559"/>
      <c r="VX332" s="559"/>
      <c r="VY332" s="559"/>
      <c r="VZ332" s="559"/>
      <c r="WA332" s="559"/>
      <c r="WB332" s="559"/>
      <c r="WC332" s="559"/>
      <c r="WD332" s="559"/>
      <c r="WE332" s="559"/>
      <c r="WF332" s="559"/>
      <c r="WG332" s="559"/>
      <c r="WH332" s="559"/>
      <c r="WI332" s="559"/>
      <c r="WJ332" s="559"/>
      <c r="WK332" s="559"/>
      <c r="WL332" s="559"/>
      <c r="WM332" s="559"/>
      <c r="WN332" s="559"/>
      <c r="WO332" s="559"/>
      <c r="WP332" s="559"/>
      <c r="WQ332" s="559"/>
      <c r="WR332" s="559"/>
      <c r="WS332" s="559"/>
      <c r="WT332" s="559"/>
      <c r="WU332" s="559"/>
      <c r="WV332" s="559"/>
      <c r="WW332" s="559"/>
      <c r="WX332" s="559"/>
      <c r="WY332" s="559"/>
      <c r="WZ332" s="559"/>
      <c r="XA332" s="559"/>
      <c r="XB332" s="559"/>
      <c r="XC332" s="559"/>
      <c r="XD332" s="559"/>
      <c r="XE332" s="559"/>
      <c r="XF332" s="559"/>
      <c r="XG332" s="559"/>
      <c r="XH332" s="559"/>
      <c r="XI332" s="559"/>
      <c r="XJ332" s="559"/>
      <c r="XK332" s="559"/>
      <c r="XL332" s="559"/>
      <c r="XM332" s="559"/>
      <c r="XN332" s="559"/>
      <c r="XO332" s="559"/>
      <c r="XP332" s="559"/>
      <c r="XQ332" s="559"/>
      <c r="XR332" s="559"/>
      <c r="XS332" s="559"/>
      <c r="XT332" s="559"/>
      <c r="XU332" s="559"/>
      <c r="XV332" s="559"/>
      <c r="XW332" s="559"/>
      <c r="XX332" s="559"/>
      <c r="XY332" s="559"/>
      <c r="XZ332" s="559"/>
      <c r="YA332" s="559"/>
      <c r="YB332" s="559"/>
      <c r="YC332" s="559"/>
      <c r="YD332" s="559"/>
      <c r="YE332" s="559"/>
      <c r="YF332" s="559"/>
      <c r="YG332" s="559"/>
      <c r="YH332" s="559"/>
      <c r="YI332" s="559"/>
      <c r="YJ332" s="559"/>
      <c r="YK332" s="559"/>
      <c r="YL332" s="559"/>
      <c r="YM332" s="559"/>
      <c r="YN332" s="559"/>
      <c r="YO332" s="559"/>
      <c r="YP332" s="559"/>
      <c r="YQ332" s="559"/>
      <c r="YR332" s="559"/>
      <c r="YS332" s="559"/>
      <c r="YT332" s="559"/>
      <c r="YU332" s="559"/>
      <c r="YV332" s="559"/>
      <c r="YW332" s="559"/>
      <c r="YX332" s="559"/>
      <c r="YY332" s="559"/>
      <c r="YZ332" s="559"/>
      <c r="ZA332" s="559"/>
      <c r="ZB332" s="559"/>
      <c r="ZC332" s="559"/>
      <c r="ZD332" s="559"/>
      <c r="ZE332" s="559"/>
      <c r="ZF332" s="559"/>
      <c r="ZG332" s="559"/>
      <c r="ZH332" s="559"/>
      <c r="ZI332" s="559"/>
      <c r="ZJ332" s="559"/>
      <c r="ZK332" s="559"/>
      <c r="ZL332" s="559"/>
      <c r="ZM332" s="559"/>
      <c r="ZN332" s="559"/>
      <c r="ZO332" s="559"/>
      <c r="ZP332" s="559"/>
      <c r="ZQ332" s="559"/>
      <c r="ZR332" s="559"/>
      <c r="ZS332" s="559"/>
      <c r="ZT332" s="559"/>
      <c r="ZU332" s="559"/>
      <c r="ZV332" s="559"/>
      <c r="ZW332" s="559"/>
      <c r="ZX332" s="559"/>
      <c r="ZY332" s="559"/>
      <c r="ZZ332" s="559"/>
      <c r="AAA332" s="559"/>
      <c r="AAB332" s="559"/>
      <c r="AAC332" s="559"/>
      <c r="AAD332" s="559"/>
      <c r="AAE332" s="559"/>
      <c r="AAF332" s="559"/>
      <c r="AAG332" s="559"/>
      <c r="AAH332" s="559"/>
      <c r="AAI332" s="559"/>
      <c r="AAJ332" s="559"/>
      <c r="AAK332" s="559"/>
      <c r="AAL332" s="559"/>
      <c r="AAM332" s="559"/>
      <c r="AAN332" s="559"/>
      <c r="AAO332" s="559"/>
      <c r="AAP332" s="559"/>
      <c r="AAQ332" s="559"/>
      <c r="AAR332" s="559"/>
      <c r="AAS332" s="559"/>
      <c r="AAT332" s="559"/>
      <c r="AAU332" s="559"/>
      <c r="AAV332" s="559"/>
      <c r="AAW332" s="559"/>
      <c r="AAX332" s="559"/>
      <c r="AAY332" s="559"/>
      <c r="AAZ332" s="559"/>
      <c r="ABA332" s="559"/>
      <c r="ABB332" s="559"/>
      <c r="ABC332" s="559"/>
      <c r="ABD332" s="559"/>
      <c r="ABE332" s="559"/>
      <c r="ABF332" s="559"/>
      <c r="ABG332" s="559"/>
      <c r="ABH332" s="559"/>
      <c r="ABI332" s="559"/>
      <c r="ABJ332" s="559"/>
      <c r="ABK332" s="559"/>
      <c r="ABL332" s="559"/>
      <c r="ABM332" s="559"/>
      <c r="ABN332" s="559"/>
      <c r="ABO332" s="559"/>
      <c r="ABP332" s="559"/>
      <c r="ABQ332" s="559"/>
      <c r="ABR332" s="559"/>
      <c r="ABS332" s="559"/>
      <c r="ABT332" s="559"/>
      <c r="ABU332" s="559"/>
      <c r="ABV332" s="559"/>
      <c r="ABW332" s="559"/>
      <c r="ABX332" s="559"/>
      <c r="ABY332" s="559"/>
      <c r="ABZ332" s="559"/>
      <c r="ACA332" s="559"/>
      <c r="ACB332" s="559"/>
      <c r="ACC332" s="559"/>
      <c r="ACD332" s="559"/>
      <c r="ACE332" s="559"/>
      <c r="ACF332" s="559"/>
      <c r="ACG332" s="559"/>
      <c r="ACH332" s="559"/>
      <c r="ACI332" s="559"/>
      <c r="ACJ332" s="559"/>
      <c r="ACK332" s="559"/>
      <c r="ACL332" s="559"/>
      <c r="ACM332" s="559"/>
      <c r="ACN332" s="559"/>
      <c r="ACO332" s="559"/>
      <c r="ACP332" s="559"/>
      <c r="ACQ332" s="559"/>
      <c r="ACR332" s="559"/>
      <c r="ACS332" s="559"/>
      <c r="ACT332" s="559"/>
      <c r="ACU332" s="559"/>
      <c r="ACV332" s="559"/>
      <c r="ACW332" s="559"/>
      <c r="ACX332" s="559"/>
      <c r="ACY332" s="559"/>
      <c r="ACZ332" s="559"/>
      <c r="ADA332" s="559"/>
      <c r="ADB332" s="559"/>
      <c r="ADC332" s="559"/>
      <c r="ADD332" s="559"/>
      <c r="ADE332" s="559"/>
      <c r="ADF332" s="559"/>
      <c r="ADG332" s="559"/>
      <c r="ADH332" s="559"/>
      <c r="ADI332" s="559"/>
      <c r="ADJ332" s="559"/>
      <c r="ADK332" s="559"/>
      <c r="ADL332" s="559"/>
      <c r="ADM332" s="559"/>
      <c r="ADN332" s="559"/>
      <c r="ADO332" s="559"/>
      <c r="ADP332" s="559"/>
      <c r="ADQ332" s="559"/>
      <c r="ADR332" s="559"/>
      <c r="ADS332" s="559"/>
      <c r="ADT332" s="559"/>
      <c r="ADU332" s="559"/>
      <c r="ADV332" s="559"/>
      <c r="ADW332" s="559"/>
      <c r="ADX332" s="559"/>
      <c r="ADY332" s="559"/>
      <c r="ADZ332" s="559"/>
      <c r="AEA332" s="559"/>
      <c r="AEB332" s="559"/>
      <c r="AEC332" s="559"/>
      <c r="AED332" s="559"/>
      <c r="AEE332" s="559"/>
      <c r="AEF332" s="559"/>
      <c r="AEG332" s="559"/>
      <c r="AEH332" s="559"/>
      <c r="AEI332" s="559"/>
      <c r="AEJ332" s="559"/>
      <c r="AEK332" s="559"/>
      <c r="AEL332" s="559"/>
      <c r="AEM332" s="559"/>
      <c r="AEN332" s="559"/>
      <c r="AEO332" s="559"/>
      <c r="AEP332" s="559"/>
      <c r="AEQ332" s="559"/>
      <c r="AER332" s="559"/>
      <c r="AES332" s="559"/>
      <c r="AET332" s="559"/>
      <c r="AEU332" s="559"/>
      <c r="AEV332" s="559"/>
      <c r="AEW332" s="559"/>
      <c r="AEX332" s="559"/>
      <c r="AEY332" s="559"/>
      <c r="AEZ332" s="559"/>
      <c r="AFA332" s="559"/>
      <c r="AFB332" s="559"/>
      <c r="AFC332" s="559"/>
      <c r="AFD332" s="559"/>
      <c r="AFE332" s="559"/>
      <c r="AFF332" s="559"/>
      <c r="AFG332" s="559"/>
      <c r="AFH332" s="559"/>
      <c r="AFI332" s="559"/>
      <c r="AFJ332" s="559"/>
      <c r="AFK332" s="559"/>
      <c r="AFL332" s="559"/>
      <c r="AFM332" s="559"/>
      <c r="AFN332" s="559"/>
      <c r="AFO332" s="559"/>
      <c r="AFP332" s="559"/>
      <c r="AFQ332" s="559"/>
      <c r="AFR332" s="559"/>
      <c r="AFS332" s="559"/>
      <c r="AFT332" s="559"/>
      <c r="AFU332" s="559"/>
      <c r="AFV332" s="559"/>
      <c r="AFW332" s="559"/>
      <c r="AFX332" s="559"/>
      <c r="AFY332" s="559"/>
      <c r="AFZ332" s="559"/>
      <c r="AGA332" s="559"/>
      <c r="AGB332" s="559"/>
      <c r="AGC332" s="559"/>
      <c r="AGD332" s="559"/>
      <c r="AGE332" s="559"/>
      <c r="AGF332" s="559"/>
      <c r="AGG332" s="559"/>
      <c r="AGH332" s="559"/>
      <c r="AGI332" s="559"/>
      <c r="AGJ332" s="559"/>
      <c r="AGK332" s="559"/>
      <c r="AGL332" s="559"/>
      <c r="AGM332" s="559"/>
      <c r="AGN332" s="559"/>
      <c r="AGO332" s="559"/>
      <c r="AGP332" s="559"/>
      <c r="AGQ332" s="559"/>
      <c r="AGR332" s="559"/>
      <c r="AGS332" s="559"/>
      <c r="AGT332" s="559"/>
      <c r="AGU332" s="559"/>
      <c r="AGV332" s="559"/>
      <c r="AGW332" s="559"/>
      <c r="AGX332" s="559"/>
      <c r="AGY332" s="559"/>
      <c r="AGZ332" s="559"/>
      <c r="AHA332" s="559"/>
      <c r="AHB332" s="559"/>
      <c r="AHC332" s="559"/>
      <c r="AHD332" s="559"/>
      <c r="AHE332" s="559"/>
      <c r="AHF332" s="559"/>
      <c r="AHG332" s="559"/>
      <c r="AHH332" s="559"/>
      <c r="AHI332" s="559"/>
      <c r="AHJ332" s="559"/>
      <c r="AHK332" s="559"/>
      <c r="AHL332" s="559"/>
      <c r="AHM332" s="559"/>
      <c r="AHN332" s="559"/>
      <c r="AHO332" s="559"/>
      <c r="AHP332" s="559"/>
      <c r="AHQ332" s="559"/>
      <c r="AHR332" s="559"/>
      <c r="AHS332" s="559"/>
      <c r="AHT332" s="559"/>
      <c r="AHU332" s="559"/>
      <c r="AHV332" s="559"/>
      <c r="AHW332" s="559"/>
      <c r="AHX332" s="559"/>
      <c r="AHY332" s="559"/>
      <c r="AHZ332" s="559"/>
      <c r="AIA332" s="559"/>
      <c r="AIB332" s="559"/>
      <c r="AIC332" s="559"/>
      <c r="AID332" s="559"/>
      <c r="AIE332" s="559"/>
      <c r="AIF332" s="559"/>
      <c r="AIG332" s="559"/>
      <c r="AIH332" s="559"/>
      <c r="AII332" s="559"/>
      <c r="AIJ332" s="559"/>
      <c r="AIK332" s="559"/>
      <c r="AIL332" s="559"/>
      <c r="AIM332" s="559"/>
      <c r="AIN332" s="559"/>
      <c r="AIO332" s="559"/>
      <c r="AIP332" s="559"/>
      <c r="AIQ332" s="559"/>
      <c r="AIR332" s="559"/>
      <c r="AIS332" s="559"/>
      <c r="AIT332" s="559"/>
      <c r="AIU332" s="559"/>
      <c r="AIV332" s="559"/>
      <c r="AIW332" s="559"/>
      <c r="AIX332" s="559"/>
      <c r="AIY332" s="559"/>
      <c r="AIZ332" s="559"/>
      <c r="AJA332" s="559"/>
      <c r="AJB332" s="559"/>
      <c r="AJC332" s="559"/>
      <c r="AJD332" s="559"/>
      <c r="AJE332" s="559"/>
      <c r="AJF332" s="559"/>
      <c r="AJG332" s="559"/>
      <c r="AJH332" s="559"/>
      <c r="AJI332" s="559"/>
      <c r="AJJ332" s="559"/>
      <c r="AJK332" s="559"/>
      <c r="AJL332" s="559"/>
      <c r="AJM332" s="559"/>
      <c r="AJN332" s="559"/>
      <c r="AJO332" s="559"/>
      <c r="AJP332" s="559"/>
      <c r="AJQ332" s="559"/>
      <c r="AJR332" s="559"/>
      <c r="AJS332" s="559"/>
      <c r="AJT332" s="559"/>
      <c r="AJU332" s="559"/>
      <c r="AJV332" s="559"/>
      <c r="AJW332" s="559"/>
      <c r="AJX332" s="559"/>
      <c r="AJY332" s="559"/>
      <c r="AJZ332" s="559"/>
      <c r="AKA332" s="559"/>
      <c r="AKB332" s="559"/>
      <c r="AKC332" s="559"/>
      <c r="AKD332" s="559"/>
      <c r="AKE332" s="559"/>
      <c r="AKF332" s="559"/>
      <c r="AKG332" s="559"/>
      <c r="AKH332" s="559"/>
      <c r="AKI332" s="559"/>
      <c r="AKJ332" s="559"/>
      <c r="AKK332" s="559"/>
      <c r="AKL332" s="559"/>
      <c r="AKM332" s="559"/>
      <c r="AKN332" s="559"/>
      <c r="AKO332" s="559"/>
      <c r="AKP332" s="559"/>
      <c r="AKQ332" s="559"/>
      <c r="AKR332" s="559"/>
      <c r="AKS332" s="559"/>
      <c r="AKT332" s="559"/>
      <c r="AKU332" s="559"/>
      <c r="AKV332" s="559"/>
      <c r="AKW332" s="559"/>
      <c r="AKX332" s="559"/>
      <c r="AKY332" s="559"/>
      <c r="AKZ332" s="559"/>
      <c r="ALA332" s="559"/>
      <c r="ALB332" s="559"/>
      <c r="ALC332" s="559"/>
      <c r="ALD332" s="559"/>
      <c r="ALE332" s="559"/>
      <c r="ALF332" s="559"/>
      <c r="ALG332" s="559"/>
      <c r="ALH332" s="559"/>
      <c r="ALI332" s="559"/>
      <c r="ALJ332" s="559"/>
      <c r="ALK332" s="559"/>
      <c r="ALL332" s="559"/>
      <c r="ALM332" s="559"/>
      <c r="ALN332" s="559"/>
      <c r="ALO332" s="559"/>
      <c r="ALP332" s="559"/>
      <c r="ALQ332" s="559"/>
      <c r="ALR332" s="559"/>
      <c r="ALS332" s="559"/>
      <c r="ALT332" s="559"/>
      <c r="ALU332" s="559"/>
      <c r="ALV332" s="559"/>
      <c r="ALW332" s="559"/>
      <c r="ALX332" s="559"/>
      <c r="ALY332" s="559"/>
      <c r="ALZ332" s="559"/>
      <c r="AMA332" s="559"/>
      <c r="AMB332" s="559"/>
      <c r="AMC332" s="559"/>
      <c r="AMD332" s="559"/>
      <c r="AME332" s="559"/>
      <c r="AMF332" s="559"/>
      <c r="AMG332" s="559"/>
      <c r="AMH332" s="559"/>
      <c r="AMI332" s="559"/>
      <c r="AMJ332" s="559"/>
      <c r="AMK332" s="150"/>
    </row>
    <row r="333" spans="1:1025" x14ac:dyDescent="0.25">
      <c r="A333" s="258" t="s">
        <v>6091</v>
      </c>
      <c r="B333" s="257">
        <v>333</v>
      </c>
      <c r="C333" s="258" t="s">
        <v>6090</v>
      </c>
      <c r="D333" s="308" t="s">
        <v>6092</v>
      </c>
      <c r="E333" s="277"/>
      <c r="F333" s="278"/>
      <c r="G333" s="280"/>
      <c r="H333" s="280"/>
      <c r="I333" s="492">
        <v>3</v>
      </c>
      <c r="J333" s="278"/>
      <c r="K333" s="278"/>
      <c r="L333" s="278"/>
      <c r="M333" s="278"/>
      <c r="N333" s="278"/>
      <c r="O333" s="278"/>
      <c r="P333" s="278"/>
      <c r="Q333" s="278"/>
      <c r="R333" s="278"/>
      <c r="S333" s="278"/>
      <c r="T333" s="278"/>
      <c r="U333" s="278"/>
      <c r="V333" s="278"/>
      <c r="W333" s="283">
        <f t="shared" si="133"/>
        <v>100</v>
      </c>
      <c r="X333" s="283">
        <f t="shared" si="147"/>
        <v>100</v>
      </c>
      <c r="Y333" s="283">
        <f t="shared" si="148"/>
        <v>100</v>
      </c>
      <c r="Z333" s="283">
        <f t="shared" si="134"/>
        <v>100</v>
      </c>
      <c r="AA333" s="283">
        <f t="shared" si="135"/>
        <v>100</v>
      </c>
      <c r="AB333" s="287">
        <f t="shared" si="146"/>
        <v>100</v>
      </c>
      <c r="AC333" s="287">
        <f t="shared" si="145"/>
        <v>100</v>
      </c>
      <c r="AD333" s="287">
        <f t="shared" si="138"/>
        <v>100</v>
      </c>
      <c r="AE333" s="284">
        <f t="shared" si="144"/>
        <v>100</v>
      </c>
      <c r="AF333" s="284">
        <f t="shared" si="143"/>
        <v>100</v>
      </c>
      <c r="AG333" s="268">
        <f t="shared" si="149"/>
        <v>100</v>
      </c>
      <c r="AH333" s="268">
        <f t="shared" si="150"/>
        <v>100</v>
      </c>
      <c r="AI333" s="268">
        <f t="shared" si="151"/>
        <v>100</v>
      </c>
      <c r="AJ333" s="268">
        <f t="shared" si="152"/>
        <v>100</v>
      </c>
      <c r="AK333" s="506" t="s">
        <v>24099</v>
      </c>
      <c r="AL333" s="277"/>
      <c r="AM333" s="277"/>
      <c r="AN333" s="511"/>
      <c r="AO333" s="277"/>
      <c r="AP333" s="277"/>
      <c r="AQ333" s="277"/>
      <c r="AR333" s="171" t="s">
        <v>756</v>
      </c>
      <c r="AS333" s="171"/>
      <c r="AT333" s="277"/>
      <c r="AU333" s="277"/>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c r="BU333" s="170"/>
      <c r="BV333" s="170"/>
      <c r="BW333" s="170"/>
      <c r="BX333" s="170"/>
      <c r="BY333" s="170"/>
      <c r="BZ333" s="170"/>
      <c r="CA333" s="170"/>
      <c r="CB333" s="170"/>
      <c r="CC333" s="170"/>
      <c r="CD333" s="170"/>
      <c r="CE333" s="170"/>
      <c r="CF333" s="170"/>
      <c r="CG333" s="170"/>
      <c r="CH333" s="170"/>
      <c r="CI333" s="170"/>
      <c r="CJ333" s="170"/>
      <c r="CK333" s="170"/>
      <c r="CL333" s="170"/>
      <c r="CM333" s="170"/>
      <c r="CN333" s="170"/>
      <c r="CO333" s="170"/>
      <c r="CP333" s="170"/>
      <c r="CQ333" s="170"/>
      <c r="CR333" s="170"/>
      <c r="CS333" s="170"/>
      <c r="CT333" s="170"/>
      <c r="CU333" s="170"/>
      <c r="CV333" s="170"/>
      <c r="CW333" s="170"/>
      <c r="CX333" s="170"/>
      <c r="CY333" s="170"/>
      <c r="CZ333" s="170"/>
      <c r="DA333" s="170"/>
      <c r="DB333" s="170"/>
      <c r="DC333" s="170"/>
      <c r="DD333" s="170"/>
      <c r="DE333" s="170"/>
      <c r="DF333" s="170"/>
      <c r="DG333" s="170"/>
      <c r="DH333" s="170"/>
      <c r="DI333" s="170"/>
      <c r="DJ333" s="170"/>
      <c r="DK333" s="170"/>
      <c r="DL333" s="170"/>
      <c r="DM333" s="170"/>
      <c r="DN333" s="170"/>
      <c r="DO333" s="170"/>
      <c r="DP333" s="170"/>
      <c r="DQ333" s="170"/>
      <c r="DR333" s="170"/>
      <c r="DS333" s="170"/>
      <c r="DT333" s="170"/>
      <c r="DU333" s="170"/>
      <c r="DV333" s="170"/>
      <c r="DW333" s="170"/>
      <c r="DX333" s="170"/>
      <c r="DY333" s="170"/>
      <c r="DZ333" s="170"/>
      <c r="EA333" s="170"/>
      <c r="EB333" s="170"/>
      <c r="EC333" s="170"/>
      <c r="ED333" s="170"/>
      <c r="EE333" s="170"/>
      <c r="EF333" s="170"/>
      <c r="EG333" s="170"/>
      <c r="EH333" s="170"/>
      <c r="EI333" s="170"/>
      <c r="EJ333" s="170"/>
      <c r="EK333" s="170"/>
      <c r="EL333" s="170"/>
      <c r="EM333" s="170"/>
      <c r="EN333" s="170"/>
      <c r="EO333" s="170"/>
      <c r="EP333" s="170"/>
      <c r="EQ333" s="170"/>
      <c r="ER333" s="170"/>
      <c r="ES333" s="170"/>
      <c r="ET333" s="170"/>
      <c r="EU333" s="170"/>
      <c r="EV333" s="170"/>
      <c r="EW333" s="170"/>
      <c r="EX333" s="170"/>
      <c r="EY333" s="170"/>
      <c r="EZ333" s="170"/>
      <c r="FA333" s="170"/>
      <c r="FB333" s="170"/>
      <c r="FC333" s="170"/>
      <c r="FD333" s="170"/>
      <c r="FE333" s="170"/>
      <c r="FF333" s="170"/>
      <c r="FG333" s="170"/>
      <c r="FH333" s="170"/>
      <c r="FI333" s="170"/>
      <c r="FJ333" s="170"/>
      <c r="FK333" s="170"/>
      <c r="FL333" s="170"/>
      <c r="FM333" s="170"/>
      <c r="FN333" s="170"/>
      <c r="FO333" s="170"/>
      <c r="FP333" s="170"/>
      <c r="FQ333" s="170"/>
      <c r="FR333" s="170"/>
      <c r="FS333" s="170"/>
      <c r="FT333" s="170"/>
      <c r="FU333" s="170"/>
      <c r="FV333" s="170"/>
      <c r="FW333" s="170"/>
      <c r="FX333" s="170"/>
      <c r="FY333" s="170"/>
      <c r="FZ333" s="170"/>
      <c r="GA333" s="170"/>
      <c r="GB333" s="170"/>
      <c r="GC333" s="170"/>
      <c r="GD333" s="170"/>
      <c r="GE333" s="170"/>
      <c r="GF333" s="170"/>
      <c r="GG333" s="170"/>
      <c r="GH333" s="170"/>
      <c r="GI333" s="170"/>
      <c r="GJ333" s="170"/>
      <c r="GK333" s="170"/>
      <c r="GL333" s="170"/>
      <c r="GM333" s="170"/>
      <c r="GN333" s="170"/>
      <c r="GO333" s="170"/>
      <c r="GP333" s="170"/>
      <c r="GQ333" s="170"/>
      <c r="GR333" s="170"/>
      <c r="GS333" s="170"/>
      <c r="GT333" s="170"/>
      <c r="GU333" s="170"/>
      <c r="GV333" s="170"/>
      <c r="GW333" s="170"/>
      <c r="GX333" s="170"/>
      <c r="GY333" s="170"/>
      <c r="GZ333" s="170"/>
      <c r="HA333" s="170"/>
      <c r="HB333" s="170"/>
      <c r="HC333" s="170"/>
      <c r="HD333" s="170"/>
      <c r="HE333" s="170"/>
      <c r="HF333" s="170"/>
      <c r="HG333" s="170"/>
      <c r="HH333" s="170"/>
      <c r="HI333" s="170"/>
      <c r="HJ333" s="170"/>
      <c r="HK333" s="170"/>
      <c r="HL333" s="170"/>
      <c r="HM333" s="170"/>
      <c r="HN333" s="170"/>
      <c r="HO333" s="170"/>
      <c r="HP333" s="170"/>
      <c r="HQ333" s="170"/>
      <c r="HR333" s="170"/>
      <c r="HS333" s="170"/>
      <c r="HT333" s="170"/>
      <c r="HU333" s="170"/>
      <c r="HV333" s="170"/>
      <c r="HW333" s="170"/>
      <c r="HX333" s="170"/>
      <c r="HY333" s="170"/>
      <c r="HZ333" s="170"/>
      <c r="IA333" s="170"/>
      <c r="IB333" s="170"/>
      <c r="IC333" s="170"/>
      <c r="ID333" s="170"/>
      <c r="IE333" s="170"/>
      <c r="IF333" s="170"/>
      <c r="IG333" s="170"/>
      <c r="IH333" s="170"/>
      <c r="II333" s="170"/>
      <c r="IJ333" s="170"/>
      <c r="IK333" s="170"/>
      <c r="IL333" s="170"/>
      <c r="IM333" s="170"/>
      <c r="IN333" s="170"/>
      <c r="IO333" s="170"/>
      <c r="IP333" s="170"/>
      <c r="IQ333" s="170"/>
      <c r="IR333" s="170"/>
      <c r="IS333" s="170"/>
      <c r="IT333" s="170"/>
      <c r="IU333" s="170"/>
      <c r="IV333" s="170"/>
      <c r="IW333" s="170"/>
      <c r="IX333" s="170"/>
      <c r="IY333" s="170"/>
      <c r="IZ333" s="170"/>
      <c r="JA333" s="170"/>
      <c r="JB333" s="170"/>
      <c r="JC333" s="170"/>
      <c r="JD333" s="170"/>
      <c r="JE333" s="170"/>
      <c r="JF333" s="170"/>
      <c r="JG333" s="170"/>
      <c r="JH333" s="170"/>
      <c r="JI333" s="170"/>
      <c r="JJ333" s="170"/>
      <c r="JK333" s="170"/>
      <c r="JL333" s="170"/>
      <c r="JM333" s="170"/>
      <c r="JN333" s="170"/>
      <c r="JO333" s="170"/>
      <c r="JP333" s="170"/>
      <c r="JQ333" s="170"/>
      <c r="JR333" s="170"/>
      <c r="JS333" s="170"/>
      <c r="JT333" s="170"/>
      <c r="JU333" s="170"/>
      <c r="JV333" s="170"/>
      <c r="JW333" s="170"/>
      <c r="JX333" s="170"/>
      <c r="JY333" s="170"/>
      <c r="JZ333" s="170"/>
      <c r="KA333" s="170"/>
      <c r="KB333" s="170"/>
      <c r="KC333" s="170"/>
      <c r="KD333" s="170"/>
      <c r="KE333" s="170"/>
      <c r="KF333" s="170"/>
      <c r="KG333" s="170"/>
      <c r="KH333" s="170"/>
      <c r="KI333" s="170"/>
      <c r="KJ333" s="170"/>
      <c r="KK333" s="170"/>
      <c r="KL333" s="170"/>
      <c r="KM333" s="170"/>
      <c r="KN333" s="170"/>
      <c r="KO333" s="170"/>
      <c r="KP333" s="170"/>
      <c r="KQ333" s="170"/>
      <c r="KR333" s="170"/>
      <c r="KS333" s="170"/>
      <c r="KT333" s="170"/>
      <c r="KU333" s="170"/>
      <c r="KV333" s="170"/>
      <c r="KW333" s="170"/>
      <c r="KX333" s="170"/>
      <c r="KY333" s="170"/>
      <c r="KZ333" s="170"/>
      <c r="LA333" s="170"/>
      <c r="LB333" s="170"/>
      <c r="LC333" s="170"/>
      <c r="LD333" s="170"/>
      <c r="LE333" s="170"/>
      <c r="LF333" s="170"/>
      <c r="LG333" s="170"/>
      <c r="LH333" s="170"/>
      <c r="LI333" s="170"/>
      <c r="LJ333" s="170"/>
      <c r="LK333" s="170"/>
      <c r="LL333" s="170"/>
      <c r="LM333" s="170"/>
      <c r="LN333" s="170"/>
      <c r="LO333" s="170"/>
      <c r="LP333" s="170"/>
      <c r="LQ333" s="170"/>
      <c r="LR333" s="170"/>
      <c r="LS333" s="170"/>
      <c r="LT333" s="170"/>
      <c r="LU333" s="170"/>
      <c r="LV333" s="170"/>
      <c r="LW333" s="170"/>
      <c r="LX333" s="170"/>
      <c r="LY333" s="170"/>
      <c r="LZ333" s="170"/>
      <c r="MA333" s="170"/>
      <c r="MB333" s="170"/>
      <c r="MC333" s="170"/>
      <c r="MD333" s="170"/>
      <c r="ME333" s="170"/>
      <c r="MF333" s="170"/>
      <c r="MG333" s="170"/>
      <c r="MH333" s="170"/>
      <c r="MI333" s="170"/>
      <c r="MJ333" s="170"/>
      <c r="MK333" s="170"/>
      <c r="ML333" s="170"/>
      <c r="MM333" s="170"/>
      <c r="MN333" s="170"/>
      <c r="MO333" s="170"/>
      <c r="MP333" s="170"/>
      <c r="MQ333" s="170"/>
      <c r="MR333" s="170"/>
      <c r="MS333" s="170"/>
      <c r="MT333" s="170"/>
      <c r="MU333" s="170"/>
      <c r="MV333" s="170"/>
      <c r="MW333" s="170"/>
      <c r="MX333" s="170"/>
      <c r="MY333" s="170"/>
      <c r="MZ333" s="170"/>
      <c r="NA333" s="170"/>
      <c r="NB333" s="170"/>
      <c r="NC333" s="170"/>
      <c r="ND333" s="170"/>
      <c r="NE333" s="170"/>
      <c r="NF333" s="170"/>
      <c r="NG333" s="170"/>
      <c r="NH333" s="170"/>
      <c r="NI333" s="170"/>
      <c r="NJ333" s="170"/>
      <c r="NK333" s="170"/>
      <c r="NL333" s="170"/>
      <c r="NM333" s="170"/>
      <c r="NN333" s="170"/>
      <c r="NO333" s="170"/>
      <c r="NP333" s="170"/>
      <c r="NQ333" s="170"/>
      <c r="NR333" s="170"/>
      <c r="NS333" s="170"/>
      <c r="NT333" s="170"/>
      <c r="NU333" s="170"/>
      <c r="NV333" s="170"/>
      <c r="NW333" s="170"/>
      <c r="NX333" s="170"/>
      <c r="NY333" s="170"/>
      <c r="NZ333" s="170"/>
      <c r="OA333" s="170"/>
      <c r="OB333" s="170"/>
      <c r="OC333" s="170"/>
      <c r="OD333" s="170"/>
      <c r="OE333" s="170"/>
      <c r="OF333" s="170"/>
      <c r="OG333" s="170"/>
      <c r="OH333" s="170"/>
      <c r="OI333" s="170"/>
      <c r="OJ333" s="170"/>
      <c r="OK333" s="170"/>
      <c r="OL333" s="170"/>
      <c r="OM333" s="170"/>
      <c r="ON333" s="170"/>
      <c r="OO333" s="170"/>
      <c r="OP333" s="170"/>
      <c r="OQ333" s="170"/>
      <c r="OR333" s="170"/>
      <c r="OS333" s="170"/>
      <c r="OT333" s="170"/>
      <c r="OU333" s="170"/>
      <c r="OV333" s="170"/>
      <c r="OW333" s="170"/>
      <c r="OX333" s="170"/>
      <c r="OY333" s="170"/>
      <c r="OZ333" s="170"/>
      <c r="PA333" s="170"/>
      <c r="PB333" s="170"/>
      <c r="PC333" s="170"/>
      <c r="PD333" s="170"/>
      <c r="PE333" s="170"/>
      <c r="PF333" s="170"/>
      <c r="PG333" s="170"/>
      <c r="PH333" s="170"/>
      <c r="PI333" s="170"/>
      <c r="PJ333" s="170"/>
      <c r="PK333" s="170"/>
      <c r="PL333" s="170"/>
      <c r="PM333" s="170"/>
      <c r="PN333" s="170"/>
      <c r="PO333" s="170"/>
      <c r="PP333" s="170"/>
      <c r="PQ333" s="170"/>
      <c r="PR333" s="170"/>
      <c r="PS333" s="170"/>
      <c r="PT333" s="170"/>
      <c r="PU333" s="170"/>
      <c r="PV333" s="170"/>
      <c r="PW333" s="170"/>
      <c r="PX333" s="170"/>
      <c r="PY333" s="170"/>
      <c r="PZ333" s="170"/>
      <c r="QA333" s="170"/>
      <c r="QB333" s="170"/>
      <c r="QC333" s="170"/>
      <c r="QD333" s="170"/>
      <c r="QE333" s="170"/>
      <c r="QF333" s="170"/>
      <c r="QG333" s="170"/>
      <c r="QH333" s="170"/>
      <c r="QI333" s="170"/>
      <c r="QJ333" s="170"/>
      <c r="QK333" s="170"/>
      <c r="QL333" s="170"/>
      <c r="QM333" s="170"/>
      <c r="QN333" s="170"/>
      <c r="QO333" s="170"/>
      <c r="QP333" s="170"/>
      <c r="QQ333" s="170"/>
      <c r="QR333" s="170"/>
      <c r="QS333" s="170"/>
      <c r="QT333" s="170"/>
      <c r="QU333" s="170"/>
      <c r="QV333" s="170"/>
      <c r="QW333" s="170"/>
      <c r="QX333" s="170"/>
      <c r="QY333" s="170"/>
      <c r="QZ333" s="170"/>
      <c r="RA333" s="170"/>
      <c r="RB333" s="170"/>
      <c r="RC333" s="170"/>
      <c r="RD333" s="170"/>
      <c r="RE333" s="170"/>
      <c r="RF333" s="170"/>
      <c r="RG333" s="170"/>
      <c r="RH333" s="170"/>
      <c r="RI333" s="170"/>
      <c r="RJ333" s="170"/>
      <c r="RK333" s="170"/>
      <c r="RL333" s="170"/>
      <c r="RM333" s="170"/>
      <c r="RN333" s="170"/>
      <c r="RO333" s="170"/>
      <c r="RP333" s="170"/>
      <c r="RQ333" s="170"/>
      <c r="RR333" s="170"/>
      <c r="RS333" s="170"/>
      <c r="RT333" s="170"/>
      <c r="RU333" s="170"/>
      <c r="RV333" s="170"/>
      <c r="RW333" s="170"/>
      <c r="RX333" s="170"/>
      <c r="RY333" s="170"/>
      <c r="RZ333" s="170"/>
      <c r="SA333" s="170"/>
      <c r="SB333" s="170"/>
      <c r="SC333" s="170"/>
      <c r="SD333" s="170"/>
      <c r="SE333" s="170"/>
      <c r="SF333" s="170"/>
      <c r="SG333" s="170"/>
      <c r="SH333" s="170"/>
      <c r="SI333" s="170"/>
      <c r="SJ333" s="170"/>
      <c r="SK333" s="170"/>
      <c r="SL333" s="170"/>
      <c r="SM333" s="170"/>
      <c r="SN333" s="170"/>
      <c r="SO333" s="170"/>
      <c r="SP333" s="170"/>
      <c r="SQ333" s="170"/>
      <c r="SR333" s="170"/>
      <c r="SS333" s="170"/>
      <c r="ST333" s="170"/>
      <c r="SU333" s="170"/>
      <c r="SV333" s="170"/>
      <c r="SW333" s="170"/>
      <c r="SX333" s="170"/>
      <c r="SY333" s="170"/>
      <c r="SZ333" s="170"/>
      <c r="TA333" s="170"/>
      <c r="TB333" s="170"/>
      <c r="TC333" s="170"/>
      <c r="TD333" s="170"/>
      <c r="TE333" s="170"/>
      <c r="TF333" s="170"/>
      <c r="TG333" s="170"/>
      <c r="TH333" s="170"/>
      <c r="TI333" s="170"/>
      <c r="TJ333" s="170"/>
      <c r="TK333" s="170"/>
      <c r="TL333" s="170"/>
      <c r="TM333" s="170"/>
      <c r="TN333" s="170"/>
      <c r="TO333" s="170"/>
      <c r="TP333" s="170"/>
      <c r="TQ333" s="170"/>
      <c r="TR333" s="170"/>
      <c r="TS333" s="170"/>
      <c r="TT333" s="170"/>
      <c r="TU333" s="170"/>
      <c r="TV333" s="170"/>
      <c r="TW333" s="170"/>
      <c r="TX333" s="170"/>
      <c r="TY333" s="170"/>
      <c r="TZ333" s="170"/>
      <c r="UA333" s="170"/>
      <c r="UB333" s="170"/>
      <c r="UC333" s="170"/>
      <c r="UD333" s="170"/>
      <c r="UE333" s="170"/>
      <c r="UF333" s="170"/>
      <c r="UG333" s="170"/>
      <c r="UH333" s="170"/>
      <c r="UI333" s="170"/>
      <c r="UJ333" s="170"/>
      <c r="UK333" s="170"/>
      <c r="UL333" s="170"/>
      <c r="UM333" s="170"/>
      <c r="UN333" s="170"/>
      <c r="UO333" s="170"/>
      <c r="UP333" s="170"/>
      <c r="UQ333" s="170"/>
      <c r="UR333" s="170"/>
      <c r="US333" s="170"/>
      <c r="UT333" s="170"/>
      <c r="UU333" s="170"/>
      <c r="UV333" s="170"/>
      <c r="UW333" s="170"/>
      <c r="UX333" s="170"/>
      <c r="UY333" s="170"/>
      <c r="UZ333" s="170"/>
      <c r="VA333" s="170"/>
      <c r="VB333" s="170"/>
      <c r="VC333" s="170"/>
      <c r="VD333" s="170"/>
      <c r="VE333" s="170"/>
      <c r="VF333" s="170"/>
      <c r="VG333" s="170"/>
      <c r="VH333" s="170"/>
      <c r="VI333" s="170"/>
      <c r="VJ333" s="170"/>
      <c r="VK333" s="170"/>
      <c r="VL333" s="170"/>
      <c r="VM333" s="170"/>
      <c r="VN333" s="170"/>
      <c r="VO333" s="170"/>
      <c r="VP333" s="170"/>
      <c r="VQ333" s="170"/>
      <c r="VR333" s="170"/>
      <c r="VS333" s="170"/>
      <c r="VT333" s="170"/>
      <c r="VU333" s="170"/>
      <c r="VV333" s="170"/>
      <c r="VW333" s="170"/>
      <c r="VX333" s="170"/>
      <c r="VY333" s="170"/>
      <c r="VZ333" s="170"/>
      <c r="WA333" s="170"/>
      <c r="WB333" s="170"/>
      <c r="WC333" s="170"/>
      <c r="WD333" s="170"/>
      <c r="WE333" s="170"/>
      <c r="WF333" s="170"/>
      <c r="WG333" s="170"/>
      <c r="WH333" s="170"/>
      <c r="WI333" s="170"/>
      <c r="WJ333" s="170"/>
      <c r="WK333" s="170"/>
      <c r="WL333" s="170"/>
      <c r="WM333" s="170"/>
      <c r="WN333" s="170"/>
      <c r="WO333" s="170"/>
      <c r="WP333" s="170"/>
      <c r="WQ333" s="170"/>
      <c r="WR333" s="170"/>
      <c r="WS333" s="170"/>
      <c r="WT333" s="170"/>
      <c r="WU333" s="170"/>
      <c r="WV333" s="170"/>
      <c r="WW333" s="170"/>
      <c r="WX333" s="170"/>
      <c r="WY333" s="170"/>
      <c r="WZ333" s="170"/>
      <c r="XA333" s="170"/>
      <c r="XB333" s="170"/>
      <c r="XC333" s="170"/>
      <c r="XD333" s="170"/>
      <c r="XE333" s="170"/>
      <c r="XF333" s="170"/>
      <c r="XG333" s="170"/>
      <c r="XH333" s="170"/>
      <c r="XI333" s="170"/>
      <c r="XJ333" s="170"/>
      <c r="XK333" s="170"/>
      <c r="XL333" s="170"/>
      <c r="XM333" s="170"/>
      <c r="XN333" s="170"/>
      <c r="XO333" s="170"/>
      <c r="XP333" s="170"/>
      <c r="XQ333" s="170"/>
      <c r="XR333" s="170"/>
      <c r="XS333" s="170"/>
      <c r="XT333" s="170"/>
      <c r="XU333" s="170"/>
      <c r="XV333" s="170"/>
      <c r="XW333" s="170"/>
      <c r="XX333" s="170"/>
      <c r="XY333" s="170"/>
      <c r="XZ333" s="170"/>
      <c r="YA333" s="170"/>
      <c r="YB333" s="170"/>
      <c r="YC333" s="170"/>
      <c r="YD333" s="170"/>
      <c r="YE333" s="170"/>
      <c r="YF333" s="170"/>
      <c r="YG333" s="170"/>
      <c r="YH333" s="170"/>
      <c r="YI333" s="170"/>
      <c r="YJ333" s="170"/>
      <c r="YK333" s="170"/>
      <c r="YL333" s="170"/>
      <c r="YM333" s="170"/>
      <c r="YN333" s="170"/>
      <c r="YO333" s="170"/>
      <c r="YP333" s="170"/>
      <c r="YQ333" s="170"/>
      <c r="YR333" s="170"/>
      <c r="YS333" s="170"/>
      <c r="YT333" s="170"/>
      <c r="YU333" s="170"/>
      <c r="YV333" s="170"/>
      <c r="YW333" s="170"/>
      <c r="YX333" s="170"/>
      <c r="YY333" s="170"/>
      <c r="YZ333" s="170"/>
      <c r="ZA333" s="170"/>
      <c r="ZB333" s="170"/>
      <c r="ZC333" s="170"/>
      <c r="ZD333" s="170"/>
      <c r="ZE333" s="170"/>
      <c r="ZF333" s="170"/>
      <c r="ZG333" s="170"/>
      <c r="ZH333" s="170"/>
      <c r="ZI333" s="170"/>
      <c r="ZJ333" s="170"/>
      <c r="ZK333" s="170"/>
      <c r="ZL333" s="170"/>
      <c r="ZM333" s="170"/>
      <c r="ZN333" s="170"/>
      <c r="ZO333" s="170"/>
      <c r="ZP333" s="170"/>
      <c r="ZQ333" s="170"/>
      <c r="ZR333" s="170"/>
      <c r="ZS333" s="170"/>
      <c r="ZT333" s="170"/>
      <c r="ZU333" s="170"/>
      <c r="ZV333" s="170"/>
      <c r="ZW333" s="170"/>
      <c r="ZX333" s="170"/>
      <c r="ZY333" s="170"/>
      <c r="ZZ333" s="170"/>
      <c r="AAA333" s="170"/>
      <c r="AAB333" s="170"/>
      <c r="AAC333" s="170"/>
      <c r="AAD333" s="170"/>
      <c r="AAE333" s="170"/>
      <c r="AAF333" s="170"/>
      <c r="AAG333" s="170"/>
      <c r="AAH333" s="170"/>
      <c r="AAI333" s="170"/>
      <c r="AAJ333" s="170"/>
      <c r="AAK333" s="170"/>
      <c r="AAL333" s="170"/>
      <c r="AAM333" s="170"/>
      <c r="AAN333" s="170"/>
      <c r="AAO333" s="170"/>
      <c r="AAP333" s="170"/>
      <c r="AAQ333" s="170"/>
      <c r="AAR333" s="170"/>
      <c r="AAS333" s="170"/>
      <c r="AAT333" s="170"/>
      <c r="AAU333" s="170"/>
      <c r="AAV333" s="170"/>
      <c r="AAW333" s="170"/>
      <c r="AAX333" s="170"/>
      <c r="AAY333" s="170"/>
      <c r="AAZ333" s="170"/>
      <c r="ABA333" s="170"/>
      <c r="ABB333" s="170"/>
      <c r="ABC333" s="170"/>
      <c r="ABD333" s="170"/>
      <c r="ABE333" s="170"/>
      <c r="ABF333" s="170"/>
      <c r="ABG333" s="170"/>
      <c r="ABH333" s="170"/>
      <c r="ABI333" s="170"/>
      <c r="ABJ333" s="170"/>
      <c r="ABK333" s="170"/>
      <c r="ABL333" s="170"/>
      <c r="ABM333" s="170"/>
      <c r="ABN333" s="170"/>
      <c r="ABO333" s="170"/>
      <c r="ABP333" s="170"/>
      <c r="ABQ333" s="170"/>
      <c r="ABR333" s="170"/>
      <c r="ABS333" s="170"/>
      <c r="ABT333" s="170"/>
      <c r="ABU333" s="170"/>
      <c r="ABV333" s="170"/>
      <c r="ABW333" s="170"/>
      <c r="ABX333" s="170"/>
      <c r="ABY333" s="170"/>
      <c r="ABZ333" s="170"/>
      <c r="ACA333" s="170"/>
      <c r="ACB333" s="170"/>
      <c r="ACC333" s="170"/>
      <c r="ACD333" s="170"/>
      <c r="ACE333" s="170"/>
      <c r="ACF333" s="170"/>
      <c r="ACG333" s="170"/>
      <c r="ACH333" s="170"/>
      <c r="ACI333" s="170"/>
      <c r="ACJ333" s="170"/>
      <c r="ACK333" s="170"/>
      <c r="ACL333" s="170"/>
      <c r="ACM333" s="170"/>
      <c r="ACN333" s="170"/>
      <c r="ACO333" s="170"/>
      <c r="ACP333" s="170"/>
      <c r="ACQ333" s="170"/>
      <c r="ACR333" s="170"/>
      <c r="ACS333" s="170"/>
      <c r="ACT333" s="170"/>
      <c r="ACU333" s="170"/>
      <c r="ACV333" s="170"/>
      <c r="ACW333" s="170"/>
      <c r="ACX333" s="170"/>
      <c r="ACY333" s="170"/>
      <c r="ACZ333" s="170"/>
      <c r="ADA333" s="170"/>
      <c r="ADB333" s="170"/>
      <c r="ADC333" s="170"/>
      <c r="ADD333" s="170"/>
      <c r="ADE333" s="170"/>
      <c r="ADF333" s="170"/>
      <c r="ADG333" s="170"/>
      <c r="ADH333" s="170"/>
      <c r="ADI333" s="170"/>
      <c r="ADJ333" s="170"/>
      <c r="ADK333" s="170"/>
      <c r="ADL333" s="170"/>
      <c r="ADM333" s="170"/>
      <c r="ADN333" s="170"/>
      <c r="ADO333" s="170"/>
      <c r="ADP333" s="170"/>
      <c r="ADQ333" s="170"/>
      <c r="ADR333" s="170"/>
      <c r="ADS333" s="170"/>
      <c r="ADT333" s="170"/>
      <c r="ADU333" s="170"/>
      <c r="ADV333" s="170"/>
      <c r="ADW333" s="170"/>
      <c r="ADX333" s="170"/>
      <c r="ADY333" s="170"/>
      <c r="ADZ333" s="170"/>
      <c r="AEA333" s="170"/>
      <c r="AEB333" s="170"/>
      <c r="AEC333" s="170"/>
      <c r="AED333" s="170"/>
      <c r="AEE333" s="170"/>
      <c r="AEF333" s="170"/>
      <c r="AEG333" s="170"/>
      <c r="AEH333" s="170"/>
      <c r="AEI333" s="170"/>
      <c r="AEJ333" s="170"/>
      <c r="AEK333" s="170"/>
      <c r="AEL333" s="170"/>
      <c r="AEM333" s="170"/>
      <c r="AEN333" s="170"/>
      <c r="AEO333" s="170"/>
      <c r="AEP333" s="170"/>
      <c r="AEQ333" s="170"/>
      <c r="AER333" s="170"/>
      <c r="AES333" s="170"/>
      <c r="AET333" s="170"/>
      <c r="AEU333" s="170"/>
      <c r="AEV333" s="170"/>
      <c r="AEW333" s="170"/>
      <c r="AEX333" s="170"/>
      <c r="AEY333" s="170"/>
      <c r="AEZ333" s="170"/>
      <c r="AFA333" s="170"/>
      <c r="AFB333" s="170"/>
      <c r="AFC333" s="170"/>
      <c r="AFD333" s="170"/>
      <c r="AFE333" s="170"/>
      <c r="AFF333" s="170"/>
      <c r="AFG333" s="170"/>
      <c r="AFH333" s="170"/>
      <c r="AFI333" s="170"/>
      <c r="AFJ333" s="170"/>
      <c r="AFK333" s="170"/>
      <c r="AFL333" s="170"/>
      <c r="AFM333" s="170"/>
      <c r="AFN333" s="170"/>
      <c r="AFO333" s="170"/>
      <c r="AFP333" s="170"/>
      <c r="AFQ333" s="170"/>
      <c r="AFR333" s="170"/>
      <c r="AFS333" s="170"/>
      <c r="AFT333" s="170"/>
      <c r="AFU333" s="170"/>
      <c r="AFV333" s="170"/>
      <c r="AFW333" s="170"/>
      <c r="AFX333" s="170"/>
      <c r="AFY333" s="170"/>
      <c r="AFZ333" s="170"/>
      <c r="AGA333" s="170"/>
      <c r="AGB333" s="170"/>
      <c r="AGC333" s="170"/>
      <c r="AGD333" s="170"/>
      <c r="AGE333" s="170"/>
      <c r="AGF333" s="170"/>
      <c r="AGG333" s="170"/>
      <c r="AGH333" s="170"/>
      <c r="AGI333" s="170"/>
      <c r="AGJ333" s="170"/>
      <c r="AGK333" s="170"/>
      <c r="AGL333" s="170"/>
      <c r="AGM333" s="170"/>
      <c r="AGN333" s="170"/>
      <c r="AGO333" s="170"/>
      <c r="AGP333" s="170"/>
      <c r="AGQ333" s="170"/>
      <c r="AGR333" s="170"/>
      <c r="AGS333" s="170"/>
      <c r="AGT333" s="170"/>
      <c r="AGU333" s="170"/>
      <c r="AGV333" s="170"/>
      <c r="AGW333" s="170"/>
      <c r="AGX333" s="170"/>
      <c r="AGY333" s="170"/>
      <c r="AGZ333" s="170"/>
      <c r="AHA333" s="170"/>
      <c r="AHB333" s="170"/>
      <c r="AHC333" s="170"/>
      <c r="AHD333" s="170"/>
      <c r="AHE333" s="170"/>
      <c r="AHF333" s="170"/>
      <c r="AHG333" s="170"/>
      <c r="AHH333" s="170"/>
      <c r="AHI333" s="170"/>
      <c r="AHJ333" s="170"/>
      <c r="AHK333" s="170"/>
      <c r="AHL333" s="170"/>
      <c r="AHM333" s="170"/>
      <c r="AHN333" s="170"/>
      <c r="AHO333" s="170"/>
      <c r="AHP333" s="170"/>
      <c r="AHQ333" s="170"/>
      <c r="AHR333" s="170"/>
      <c r="AHS333" s="170"/>
      <c r="AHT333" s="170"/>
      <c r="AHU333" s="170"/>
      <c r="AHV333" s="170"/>
      <c r="AHW333" s="170"/>
      <c r="AHX333" s="170"/>
      <c r="AHY333" s="170"/>
      <c r="AHZ333" s="170"/>
      <c r="AIA333" s="170"/>
      <c r="AIB333" s="170"/>
      <c r="AIC333" s="170"/>
      <c r="AID333" s="170"/>
      <c r="AIE333" s="170"/>
      <c r="AIF333" s="170"/>
      <c r="AIG333" s="170"/>
      <c r="AIH333" s="170"/>
      <c r="AII333" s="170"/>
      <c r="AIJ333" s="170"/>
      <c r="AIK333" s="170"/>
      <c r="AIL333" s="170"/>
      <c r="AIM333" s="170"/>
      <c r="AIN333" s="170"/>
      <c r="AIO333" s="170"/>
      <c r="AIP333" s="170"/>
      <c r="AIQ333" s="170"/>
      <c r="AIR333" s="170"/>
      <c r="AIS333" s="170"/>
      <c r="AIT333" s="170"/>
      <c r="AIU333" s="170"/>
      <c r="AIV333" s="170"/>
      <c r="AIW333" s="170"/>
      <c r="AIX333" s="170"/>
      <c r="AIY333" s="170"/>
      <c r="AIZ333" s="170"/>
      <c r="AJA333" s="170"/>
      <c r="AJB333" s="170"/>
      <c r="AJC333" s="170"/>
      <c r="AJD333" s="170"/>
      <c r="AJE333" s="170"/>
      <c r="AJF333" s="170"/>
      <c r="AJG333" s="170"/>
      <c r="AJH333" s="170"/>
      <c r="AJI333" s="170"/>
      <c r="AJJ333" s="170"/>
      <c r="AJK333" s="170"/>
      <c r="AJL333" s="170"/>
      <c r="AJM333" s="170"/>
      <c r="AJN333" s="170"/>
      <c r="AJO333" s="170"/>
      <c r="AJP333" s="170"/>
      <c r="AJQ333" s="170"/>
      <c r="AJR333" s="170"/>
      <c r="AJS333" s="170"/>
      <c r="AJT333" s="170"/>
      <c r="AJU333" s="170"/>
      <c r="AJV333" s="170"/>
      <c r="AJW333" s="170"/>
      <c r="AJX333" s="170"/>
      <c r="AJY333" s="170"/>
      <c r="AJZ333" s="170"/>
      <c r="AKA333" s="170"/>
      <c r="AKB333" s="170"/>
      <c r="AKC333" s="170"/>
      <c r="AKD333" s="170"/>
      <c r="AKE333" s="170"/>
      <c r="AKF333" s="170"/>
      <c r="AKG333" s="170"/>
      <c r="AKH333" s="170"/>
      <c r="AKI333" s="170"/>
      <c r="AKJ333" s="170"/>
      <c r="AKK333" s="170"/>
      <c r="AKL333" s="170"/>
      <c r="AKM333" s="170"/>
      <c r="AKN333" s="170"/>
      <c r="AKO333" s="170"/>
      <c r="AKP333" s="170"/>
      <c r="AKQ333" s="170"/>
      <c r="AKR333" s="170"/>
      <c r="AKS333" s="170"/>
      <c r="AKT333" s="170"/>
      <c r="AKU333" s="170"/>
      <c r="AKV333" s="170"/>
      <c r="AKW333" s="170"/>
      <c r="AKX333" s="170"/>
      <c r="AKY333" s="170"/>
      <c r="AKZ333" s="170"/>
      <c r="ALA333" s="170"/>
      <c r="ALB333" s="170"/>
      <c r="ALC333" s="170"/>
      <c r="ALD333" s="170"/>
      <c r="ALE333" s="170"/>
      <c r="ALF333" s="170"/>
      <c r="ALG333" s="170"/>
      <c r="ALH333" s="170"/>
      <c r="ALI333" s="170"/>
      <c r="ALJ333" s="170"/>
      <c r="ALK333" s="170"/>
      <c r="ALL333" s="170"/>
      <c r="ALM333" s="170"/>
      <c r="ALN333" s="170"/>
      <c r="ALO333" s="170"/>
      <c r="ALP333" s="170"/>
      <c r="ALQ333" s="170"/>
      <c r="ALR333" s="170"/>
      <c r="ALS333" s="170"/>
      <c r="ALT333" s="170"/>
      <c r="ALU333" s="170"/>
      <c r="ALV333" s="170"/>
      <c r="ALW333" s="170"/>
      <c r="ALX333" s="170"/>
      <c r="ALY333" s="170"/>
      <c r="ALZ333" s="170"/>
      <c r="AMA333" s="170"/>
      <c r="AMB333" s="170"/>
      <c r="AMC333" s="170"/>
      <c r="AMD333" s="170"/>
      <c r="AME333" s="170"/>
      <c r="AMF333" s="170"/>
      <c r="AMG333" s="170"/>
      <c r="AMH333" s="170"/>
      <c r="AMI333" s="170"/>
      <c r="AMJ333" s="170"/>
    </row>
    <row r="334" spans="1:1025" x14ac:dyDescent="0.25">
      <c r="A334" s="258" t="s">
        <v>6094</v>
      </c>
      <c r="B334" s="257">
        <v>334</v>
      </c>
      <c r="C334" s="258" t="s">
        <v>6093</v>
      </c>
      <c r="D334" s="308" t="s">
        <v>6095</v>
      </c>
      <c r="E334" s="277"/>
      <c r="F334" s="278">
        <v>4</v>
      </c>
      <c r="G334" s="280"/>
      <c r="H334" s="280">
        <v>4</v>
      </c>
      <c r="I334" s="492">
        <v>8.8000000000000007</v>
      </c>
      <c r="J334" s="278"/>
      <c r="K334" s="278"/>
      <c r="L334" s="278"/>
      <c r="M334" s="278"/>
      <c r="N334" s="278"/>
      <c r="O334" s="278"/>
      <c r="P334" s="278"/>
      <c r="Q334" s="278"/>
      <c r="R334" s="278"/>
      <c r="S334" s="278"/>
      <c r="T334" s="278"/>
      <c r="U334" s="278"/>
      <c r="V334" s="278"/>
      <c r="W334" s="283">
        <f t="shared" si="133"/>
        <v>100</v>
      </c>
      <c r="X334" s="283">
        <f t="shared" si="147"/>
        <v>100</v>
      </c>
      <c r="Y334" s="283">
        <f t="shared" si="148"/>
        <v>100</v>
      </c>
      <c r="Z334" s="283">
        <f t="shared" si="134"/>
        <v>100</v>
      </c>
      <c r="AA334" s="283">
        <f t="shared" si="135"/>
        <v>100</v>
      </c>
      <c r="AB334" s="287">
        <f t="shared" si="146"/>
        <v>100</v>
      </c>
      <c r="AC334" s="287">
        <f t="shared" si="145"/>
        <v>100</v>
      </c>
      <c r="AD334" s="287">
        <f t="shared" si="138"/>
        <v>100</v>
      </c>
      <c r="AE334" s="284">
        <f t="shared" si="144"/>
        <v>100</v>
      </c>
      <c r="AF334" s="284">
        <f t="shared" si="143"/>
        <v>100</v>
      </c>
      <c r="AG334" s="268">
        <f t="shared" si="149"/>
        <v>100</v>
      </c>
      <c r="AH334" s="268">
        <f t="shared" si="150"/>
        <v>100</v>
      </c>
      <c r="AI334" s="268">
        <f t="shared" si="151"/>
        <v>100</v>
      </c>
      <c r="AJ334" s="268">
        <f t="shared" si="152"/>
        <v>100</v>
      </c>
      <c r="AK334" s="506" t="s">
        <v>24487</v>
      </c>
      <c r="AL334" s="277"/>
      <c r="AM334" s="277"/>
      <c r="AN334" s="511"/>
      <c r="AO334" s="277"/>
      <c r="AP334" s="277"/>
      <c r="AQ334" s="277"/>
      <c r="AR334" s="171" t="s">
        <v>6096</v>
      </c>
      <c r="AS334" s="171"/>
      <c r="AT334" s="277"/>
      <c r="AU334" s="277"/>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c r="BU334" s="170"/>
      <c r="BV334" s="170"/>
      <c r="BW334" s="170"/>
      <c r="BX334" s="170"/>
      <c r="BY334" s="170"/>
      <c r="BZ334" s="170"/>
      <c r="CA334" s="170"/>
      <c r="CB334" s="170"/>
      <c r="CC334" s="170"/>
      <c r="CD334" s="170"/>
      <c r="CE334" s="170"/>
      <c r="CF334" s="170"/>
      <c r="CG334" s="170"/>
      <c r="CH334" s="170"/>
      <c r="CI334" s="170"/>
      <c r="CJ334" s="170"/>
      <c r="CK334" s="170"/>
      <c r="CL334" s="170"/>
      <c r="CM334" s="170"/>
      <c r="CN334" s="170"/>
      <c r="CO334" s="170"/>
      <c r="CP334" s="170"/>
      <c r="CQ334" s="170"/>
      <c r="CR334" s="170"/>
      <c r="CS334" s="170"/>
      <c r="CT334" s="170"/>
      <c r="CU334" s="170"/>
      <c r="CV334" s="170"/>
      <c r="CW334" s="170"/>
      <c r="CX334" s="170"/>
      <c r="CY334" s="170"/>
      <c r="CZ334" s="170"/>
      <c r="DA334" s="170"/>
      <c r="DB334" s="170"/>
      <c r="DC334" s="170"/>
      <c r="DD334" s="170"/>
      <c r="DE334" s="170"/>
      <c r="DF334" s="170"/>
      <c r="DG334" s="170"/>
      <c r="DH334" s="170"/>
      <c r="DI334" s="170"/>
      <c r="DJ334" s="170"/>
      <c r="DK334" s="170"/>
      <c r="DL334" s="170"/>
      <c r="DM334" s="170"/>
      <c r="DN334" s="170"/>
      <c r="DO334" s="170"/>
      <c r="DP334" s="170"/>
      <c r="DQ334" s="170"/>
      <c r="DR334" s="170"/>
      <c r="DS334" s="170"/>
      <c r="DT334" s="170"/>
      <c r="DU334" s="170"/>
      <c r="DV334" s="170"/>
      <c r="DW334" s="170"/>
      <c r="DX334" s="170"/>
      <c r="DY334" s="170"/>
      <c r="DZ334" s="170"/>
      <c r="EA334" s="170"/>
      <c r="EB334" s="170"/>
      <c r="EC334" s="170"/>
      <c r="ED334" s="170"/>
      <c r="EE334" s="170"/>
      <c r="EF334" s="170"/>
      <c r="EG334" s="170"/>
      <c r="EH334" s="170"/>
      <c r="EI334" s="170"/>
      <c r="EJ334" s="170"/>
      <c r="EK334" s="170"/>
      <c r="EL334" s="170"/>
      <c r="EM334" s="170"/>
      <c r="EN334" s="170"/>
      <c r="EO334" s="170"/>
      <c r="EP334" s="170"/>
      <c r="EQ334" s="170"/>
      <c r="ER334" s="170"/>
      <c r="ES334" s="170"/>
      <c r="ET334" s="170"/>
      <c r="EU334" s="170"/>
      <c r="EV334" s="170"/>
      <c r="EW334" s="170"/>
      <c r="EX334" s="170"/>
      <c r="EY334" s="170"/>
      <c r="EZ334" s="170"/>
      <c r="FA334" s="170"/>
      <c r="FB334" s="170"/>
      <c r="FC334" s="170"/>
      <c r="FD334" s="170"/>
      <c r="FE334" s="170"/>
      <c r="FF334" s="170"/>
      <c r="FG334" s="170"/>
      <c r="FH334" s="170"/>
      <c r="FI334" s="170"/>
      <c r="FJ334" s="170"/>
      <c r="FK334" s="170"/>
      <c r="FL334" s="170"/>
      <c r="FM334" s="170"/>
      <c r="FN334" s="170"/>
      <c r="FO334" s="170"/>
      <c r="FP334" s="170"/>
      <c r="FQ334" s="170"/>
      <c r="FR334" s="170"/>
      <c r="FS334" s="170"/>
      <c r="FT334" s="170"/>
      <c r="FU334" s="170"/>
      <c r="FV334" s="170"/>
      <c r="FW334" s="170"/>
      <c r="FX334" s="170"/>
      <c r="FY334" s="170"/>
      <c r="FZ334" s="170"/>
      <c r="GA334" s="170"/>
      <c r="GB334" s="170"/>
      <c r="GC334" s="170"/>
      <c r="GD334" s="170"/>
      <c r="GE334" s="170"/>
      <c r="GF334" s="170"/>
      <c r="GG334" s="170"/>
      <c r="GH334" s="170"/>
      <c r="GI334" s="170"/>
      <c r="GJ334" s="170"/>
      <c r="GK334" s="170"/>
      <c r="GL334" s="170"/>
      <c r="GM334" s="170"/>
      <c r="GN334" s="170"/>
      <c r="GO334" s="170"/>
      <c r="GP334" s="170"/>
      <c r="GQ334" s="170"/>
      <c r="GR334" s="170"/>
      <c r="GS334" s="170"/>
      <c r="GT334" s="170"/>
      <c r="GU334" s="170"/>
      <c r="GV334" s="170"/>
      <c r="GW334" s="170"/>
      <c r="GX334" s="170"/>
      <c r="GY334" s="170"/>
      <c r="GZ334" s="170"/>
      <c r="HA334" s="170"/>
      <c r="HB334" s="170"/>
      <c r="HC334" s="170"/>
      <c r="HD334" s="170"/>
      <c r="HE334" s="170"/>
      <c r="HF334" s="170"/>
      <c r="HG334" s="170"/>
      <c r="HH334" s="170"/>
      <c r="HI334" s="170"/>
      <c r="HJ334" s="170"/>
      <c r="HK334" s="170"/>
      <c r="HL334" s="170"/>
      <c r="HM334" s="170"/>
      <c r="HN334" s="170"/>
      <c r="HO334" s="170"/>
      <c r="HP334" s="170"/>
      <c r="HQ334" s="170"/>
      <c r="HR334" s="170"/>
      <c r="HS334" s="170"/>
      <c r="HT334" s="170"/>
      <c r="HU334" s="170"/>
      <c r="HV334" s="170"/>
      <c r="HW334" s="170"/>
      <c r="HX334" s="170"/>
      <c r="HY334" s="170"/>
      <c r="HZ334" s="170"/>
      <c r="IA334" s="170"/>
      <c r="IB334" s="170"/>
      <c r="IC334" s="170"/>
      <c r="ID334" s="170"/>
      <c r="IE334" s="170"/>
      <c r="IF334" s="170"/>
      <c r="IG334" s="170"/>
      <c r="IH334" s="170"/>
      <c r="II334" s="170"/>
      <c r="IJ334" s="170"/>
      <c r="IK334" s="170"/>
      <c r="IL334" s="170"/>
      <c r="IM334" s="170"/>
      <c r="IN334" s="170"/>
      <c r="IO334" s="170"/>
      <c r="IP334" s="170"/>
      <c r="IQ334" s="170"/>
      <c r="IR334" s="170"/>
      <c r="IS334" s="170"/>
      <c r="IT334" s="170"/>
      <c r="IU334" s="170"/>
      <c r="IV334" s="170"/>
      <c r="IW334" s="170"/>
      <c r="IX334" s="170"/>
      <c r="IY334" s="170"/>
      <c r="IZ334" s="170"/>
      <c r="JA334" s="170"/>
      <c r="JB334" s="170"/>
      <c r="JC334" s="170"/>
      <c r="JD334" s="170"/>
      <c r="JE334" s="170"/>
      <c r="JF334" s="170"/>
      <c r="JG334" s="170"/>
      <c r="JH334" s="170"/>
      <c r="JI334" s="170"/>
      <c r="JJ334" s="170"/>
      <c r="JK334" s="170"/>
      <c r="JL334" s="170"/>
      <c r="JM334" s="170"/>
      <c r="JN334" s="170"/>
      <c r="JO334" s="170"/>
      <c r="JP334" s="170"/>
      <c r="JQ334" s="170"/>
      <c r="JR334" s="170"/>
      <c r="JS334" s="170"/>
      <c r="JT334" s="170"/>
      <c r="JU334" s="170"/>
      <c r="JV334" s="170"/>
      <c r="JW334" s="170"/>
      <c r="JX334" s="170"/>
      <c r="JY334" s="170"/>
      <c r="JZ334" s="170"/>
      <c r="KA334" s="170"/>
      <c r="KB334" s="170"/>
      <c r="KC334" s="170"/>
      <c r="KD334" s="170"/>
      <c r="KE334" s="170"/>
      <c r="KF334" s="170"/>
      <c r="KG334" s="170"/>
      <c r="KH334" s="170"/>
      <c r="KI334" s="170"/>
      <c r="KJ334" s="170"/>
      <c r="KK334" s="170"/>
      <c r="KL334" s="170"/>
      <c r="KM334" s="170"/>
      <c r="KN334" s="170"/>
      <c r="KO334" s="170"/>
      <c r="KP334" s="170"/>
      <c r="KQ334" s="170"/>
      <c r="KR334" s="170"/>
      <c r="KS334" s="170"/>
      <c r="KT334" s="170"/>
      <c r="KU334" s="170"/>
      <c r="KV334" s="170"/>
      <c r="KW334" s="170"/>
      <c r="KX334" s="170"/>
      <c r="KY334" s="170"/>
      <c r="KZ334" s="170"/>
      <c r="LA334" s="170"/>
      <c r="LB334" s="170"/>
      <c r="LC334" s="170"/>
      <c r="LD334" s="170"/>
      <c r="LE334" s="170"/>
      <c r="LF334" s="170"/>
      <c r="LG334" s="170"/>
      <c r="LH334" s="170"/>
      <c r="LI334" s="170"/>
      <c r="LJ334" s="170"/>
      <c r="LK334" s="170"/>
      <c r="LL334" s="170"/>
      <c r="LM334" s="170"/>
      <c r="LN334" s="170"/>
      <c r="LO334" s="170"/>
      <c r="LP334" s="170"/>
      <c r="LQ334" s="170"/>
      <c r="LR334" s="170"/>
      <c r="LS334" s="170"/>
      <c r="LT334" s="170"/>
      <c r="LU334" s="170"/>
      <c r="LV334" s="170"/>
      <c r="LW334" s="170"/>
      <c r="LX334" s="170"/>
      <c r="LY334" s="170"/>
      <c r="LZ334" s="170"/>
      <c r="MA334" s="170"/>
      <c r="MB334" s="170"/>
      <c r="MC334" s="170"/>
      <c r="MD334" s="170"/>
      <c r="ME334" s="170"/>
      <c r="MF334" s="170"/>
      <c r="MG334" s="170"/>
      <c r="MH334" s="170"/>
      <c r="MI334" s="170"/>
      <c r="MJ334" s="170"/>
      <c r="MK334" s="170"/>
      <c r="ML334" s="170"/>
      <c r="MM334" s="170"/>
      <c r="MN334" s="170"/>
      <c r="MO334" s="170"/>
      <c r="MP334" s="170"/>
      <c r="MQ334" s="170"/>
      <c r="MR334" s="170"/>
      <c r="MS334" s="170"/>
      <c r="MT334" s="170"/>
      <c r="MU334" s="170"/>
      <c r="MV334" s="170"/>
      <c r="MW334" s="170"/>
      <c r="MX334" s="170"/>
      <c r="MY334" s="170"/>
      <c r="MZ334" s="170"/>
      <c r="NA334" s="170"/>
      <c r="NB334" s="170"/>
      <c r="NC334" s="170"/>
      <c r="ND334" s="170"/>
      <c r="NE334" s="170"/>
      <c r="NF334" s="170"/>
      <c r="NG334" s="170"/>
      <c r="NH334" s="170"/>
      <c r="NI334" s="170"/>
      <c r="NJ334" s="170"/>
      <c r="NK334" s="170"/>
      <c r="NL334" s="170"/>
      <c r="NM334" s="170"/>
      <c r="NN334" s="170"/>
      <c r="NO334" s="170"/>
      <c r="NP334" s="170"/>
      <c r="NQ334" s="170"/>
      <c r="NR334" s="170"/>
      <c r="NS334" s="170"/>
      <c r="NT334" s="170"/>
      <c r="NU334" s="170"/>
      <c r="NV334" s="170"/>
      <c r="NW334" s="170"/>
      <c r="NX334" s="170"/>
      <c r="NY334" s="170"/>
      <c r="NZ334" s="170"/>
      <c r="OA334" s="170"/>
      <c r="OB334" s="170"/>
      <c r="OC334" s="170"/>
      <c r="OD334" s="170"/>
      <c r="OE334" s="170"/>
      <c r="OF334" s="170"/>
      <c r="OG334" s="170"/>
      <c r="OH334" s="170"/>
      <c r="OI334" s="170"/>
      <c r="OJ334" s="170"/>
      <c r="OK334" s="170"/>
      <c r="OL334" s="170"/>
      <c r="OM334" s="170"/>
      <c r="ON334" s="170"/>
      <c r="OO334" s="170"/>
      <c r="OP334" s="170"/>
      <c r="OQ334" s="170"/>
      <c r="OR334" s="170"/>
      <c r="OS334" s="170"/>
      <c r="OT334" s="170"/>
      <c r="OU334" s="170"/>
      <c r="OV334" s="170"/>
      <c r="OW334" s="170"/>
      <c r="OX334" s="170"/>
      <c r="OY334" s="170"/>
      <c r="OZ334" s="170"/>
      <c r="PA334" s="170"/>
      <c r="PB334" s="170"/>
      <c r="PC334" s="170"/>
      <c r="PD334" s="170"/>
      <c r="PE334" s="170"/>
      <c r="PF334" s="170"/>
      <c r="PG334" s="170"/>
      <c r="PH334" s="170"/>
      <c r="PI334" s="170"/>
      <c r="PJ334" s="170"/>
      <c r="PK334" s="170"/>
      <c r="PL334" s="170"/>
      <c r="PM334" s="170"/>
      <c r="PN334" s="170"/>
      <c r="PO334" s="170"/>
      <c r="PP334" s="170"/>
      <c r="PQ334" s="170"/>
      <c r="PR334" s="170"/>
      <c r="PS334" s="170"/>
      <c r="PT334" s="170"/>
      <c r="PU334" s="170"/>
      <c r="PV334" s="170"/>
      <c r="PW334" s="170"/>
      <c r="PX334" s="170"/>
      <c r="PY334" s="170"/>
      <c r="PZ334" s="170"/>
      <c r="QA334" s="170"/>
      <c r="QB334" s="170"/>
      <c r="QC334" s="170"/>
      <c r="QD334" s="170"/>
      <c r="QE334" s="170"/>
      <c r="QF334" s="170"/>
      <c r="QG334" s="170"/>
      <c r="QH334" s="170"/>
      <c r="QI334" s="170"/>
      <c r="QJ334" s="170"/>
      <c r="QK334" s="170"/>
      <c r="QL334" s="170"/>
      <c r="QM334" s="170"/>
      <c r="QN334" s="170"/>
      <c r="QO334" s="170"/>
      <c r="QP334" s="170"/>
      <c r="QQ334" s="170"/>
      <c r="QR334" s="170"/>
      <c r="QS334" s="170"/>
      <c r="QT334" s="170"/>
      <c r="QU334" s="170"/>
      <c r="QV334" s="170"/>
      <c r="QW334" s="170"/>
      <c r="QX334" s="170"/>
      <c r="QY334" s="170"/>
      <c r="QZ334" s="170"/>
      <c r="RA334" s="170"/>
      <c r="RB334" s="170"/>
      <c r="RC334" s="170"/>
      <c r="RD334" s="170"/>
      <c r="RE334" s="170"/>
      <c r="RF334" s="170"/>
      <c r="RG334" s="170"/>
      <c r="RH334" s="170"/>
      <c r="RI334" s="170"/>
      <c r="RJ334" s="170"/>
      <c r="RK334" s="170"/>
      <c r="RL334" s="170"/>
      <c r="RM334" s="170"/>
      <c r="RN334" s="170"/>
      <c r="RO334" s="170"/>
      <c r="RP334" s="170"/>
      <c r="RQ334" s="170"/>
      <c r="RR334" s="170"/>
      <c r="RS334" s="170"/>
      <c r="RT334" s="170"/>
      <c r="RU334" s="170"/>
      <c r="RV334" s="170"/>
      <c r="RW334" s="170"/>
      <c r="RX334" s="170"/>
      <c r="RY334" s="170"/>
      <c r="RZ334" s="170"/>
      <c r="SA334" s="170"/>
      <c r="SB334" s="170"/>
      <c r="SC334" s="170"/>
      <c r="SD334" s="170"/>
      <c r="SE334" s="170"/>
      <c r="SF334" s="170"/>
      <c r="SG334" s="170"/>
      <c r="SH334" s="170"/>
      <c r="SI334" s="170"/>
      <c r="SJ334" s="170"/>
      <c r="SK334" s="170"/>
      <c r="SL334" s="170"/>
      <c r="SM334" s="170"/>
      <c r="SN334" s="170"/>
      <c r="SO334" s="170"/>
      <c r="SP334" s="170"/>
      <c r="SQ334" s="170"/>
      <c r="SR334" s="170"/>
      <c r="SS334" s="170"/>
      <c r="ST334" s="170"/>
      <c r="SU334" s="170"/>
      <c r="SV334" s="170"/>
      <c r="SW334" s="170"/>
      <c r="SX334" s="170"/>
      <c r="SY334" s="170"/>
      <c r="SZ334" s="170"/>
      <c r="TA334" s="170"/>
      <c r="TB334" s="170"/>
      <c r="TC334" s="170"/>
      <c r="TD334" s="170"/>
      <c r="TE334" s="170"/>
      <c r="TF334" s="170"/>
      <c r="TG334" s="170"/>
      <c r="TH334" s="170"/>
      <c r="TI334" s="170"/>
      <c r="TJ334" s="170"/>
      <c r="TK334" s="170"/>
      <c r="TL334" s="170"/>
      <c r="TM334" s="170"/>
      <c r="TN334" s="170"/>
      <c r="TO334" s="170"/>
      <c r="TP334" s="170"/>
      <c r="TQ334" s="170"/>
      <c r="TR334" s="170"/>
      <c r="TS334" s="170"/>
      <c r="TT334" s="170"/>
      <c r="TU334" s="170"/>
      <c r="TV334" s="170"/>
      <c r="TW334" s="170"/>
      <c r="TX334" s="170"/>
      <c r="TY334" s="170"/>
      <c r="TZ334" s="170"/>
      <c r="UA334" s="170"/>
      <c r="UB334" s="170"/>
      <c r="UC334" s="170"/>
      <c r="UD334" s="170"/>
      <c r="UE334" s="170"/>
      <c r="UF334" s="170"/>
      <c r="UG334" s="170"/>
      <c r="UH334" s="170"/>
      <c r="UI334" s="170"/>
      <c r="UJ334" s="170"/>
      <c r="UK334" s="170"/>
      <c r="UL334" s="170"/>
      <c r="UM334" s="170"/>
      <c r="UN334" s="170"/>
      <c r="UO334" s="170"/>
      <c r="UP334" s="170"/>
      <c r="UQ334" s="170"/>
      <c r="UR334" s="170"/>
      <c r="US334" s="170"/>
      <c r="UT334" s="170"/>
      <c r="UU334" s="170"/>
      <c r="UV334" s="170"/>
      <c r="UW334" s="170"/>
      <c r="UX334" s="170"/>
      <c r="UY334" s="170"/>
      <c r="UZ334" s="170"/>
      <c r="VA334" s="170"/>
      <c r="VB334" s="170"/>
      <c r="VC334" s="170"/>
      <c r="VD334" s="170"/>
      <c r="VE334" s="170"/>
      <c r="VF334" s="170"/>
      <c r="VG334" s="170"/>
      <c r="VH334" s="170"/>
      <c r="VI334" s="170"/>
      <c r="VJ334" s="170"/>
      <c r="VK334" s="170"/>
      <c r="VL334" s="170"/>
      <c r="VM334" s="170"/>
      <c r="VN334" s="170"/>
      <c r="VO334" s="170"/>
      <c r="VP334" s="170"/>
      <c r="VQ334" s="170"/>
      <c r="VR334" s="170"/>
      <c r="VS334" s="170"/>
      <c r="VT334" s="170"/>
      <c r="VU334" s="170"/>
      <c r="VV334" s="170"/>
      <c r="VW334" s="170"/>
      <c r="VX334" s="170"/>
      <c r="VY334" s="170"/>
      <c r="VZ334" s="170"/>
      <c r="WA334" s="170"/>
      <c r="WB334" s="170"/>
      <c r="WC334" s="170"/>
      <c r="WD334" s="170"/>
      <c r="WE334" s="170"/>
      <c r="WF334" s="170"/>
      <c r="WG334" s="170"/>
      <c r="WH334" s="170"/>
      <c r="WI334" s="170"/>
      <c r="WJ334" s="170"/>
      <c r="WK334" s="170"/>
      <c r="WL334" s="170"/>
      <c r="WM334" s="170"/>
      <c r="WN334" s="170"/>
      <c r="WO334" s="170"/>
      <c r="WP334" s="170"/>
      <c r="WQ334" s="170"/>
      <c r="WR334" s="170"/>
      <c r="WS334" s="170"/>
      <c r="WT334" s="170"/>
      <c r="WU334" s="170"/>
      <c r="WV334" s="170"/>
      <c r="WW334" s="170"/>
      <c r="WX334" s="170"/>
      <c r="WY334" s="170"/>
      <c r="WZ334" s="170"/>
      <c r="XA334" s="170"/>
      <c r="XB334" s="170"/>
      <c r="XC334" s="170"/>
      <c r="XD334" s="170"/>
      <c r="XE334" s="170"/>
      <c r="XF334" s="170"/>
      <c r="XG334" s="170"/>
      <c r="XH334" s="170"/>
      <c r="XI334" s="170"/>
      <c r="XJ334" s="170"/>
      <c r="XK334" s="170"/>
      <c r="XL334" s="170"/>
      <c r="XM334" s="170"/>
      <c r="XN334" s="170"/>
      <c r="XO334" s="170"/>
      <c r="XP334" s="170"/>
      <c r="XQ334" s="170"/>
      <c r="XR334" s="170"/>
      <c r="XS334" s="170"/>
      <c r="XT334" s="170"/>
      <c r="XU334" s="170"/>
      <c r="XV334" s="170"/>
      <c r="XW334" s="170"/>
      <c r="XX334" s="170"/>
      <c r="XY334" s="170"/>
      <c r="XZ334" s="170"/>
      <c r="YA334" s="170"/>
      <c r="YB334" s="170"/>
      <c r="YC334" s="170"/>
      <c r="YD334" s="170"/>
      <c r="YE334" s="170"/>
      <c r="YF334" s="170"/>
      <c r="YG334" s="170"/>
      <c r="YH334" s="170"/>
      <c r="YI334" s="170"/>
      <c r="YJ334" s="170"/>
      <c r="YK334" s="170"/>
      <c r="YL334" s="170"/>
      <c r="YM334" s="170"/>
      <c r="YN334" s="170"/>
      <c r="YO334" s="170"/>
      <c r="YP334" s="170"/>
      <c r="YQ334" s="170"/>
      <c r="YR334" s="170"/>
      <c r="YS334" s="170"/>
      <c r="YT334" s="170"/>
      <c r="YU334" s="170"/>
      <c r="YV334" s="170"/>
      <c r="YW334" s="170"/>
      <c r="YX334" s="170"/>
      <c r="YY334" s="170"/>
      <c r="YZ334" s="170"/>
      <c r="ZA334" s="170"/>
      <c r="ZB334" s="170"/>
      <c r="ZC334" s="170"/>
      <c r="ZD334" s="170"/>
      <c r="ZE334" s="170"/>
      <c r="ZF334" s="170"/>
      <c r="ZG334" s="170"/>
      <c r="ZH334" s="170"/>
      <c r="ZI334" s="170"/>
      <c r="ZJ334" s="170"/>
      <c r="ZK334" s="170"/>
      <c r="ZL334" s="170"/>
      <c r="ZM334" s="170"/>
      <c r="ZN334" s="170"/>
      <c r="ZO334" s="170"/>
      <c r="ZP334" s="170"/>
      <c r="ZQ334" s="170"/>
      <c r="ZR334" s="170"/>
      <c r="ZS334" s="170"/>
      <c r="ZT334" s="170"/>
      <c r="ZU334" s="170"/>
      <c r="ZV334" s="170"/>
      <c r="ZW334" s="170"/>
      <c r="ZX334" s="170"/>
      <c r="ZY334" s="170"/>
      <c r="ZZ334" s="170"/>
      <c r="AAA334" s="170"/>
      <c r="AAB334" s="170"/>
      <c r="AAC334" s="170"/>
      <c r="AAD334" s="170"/>
      <c r="AAE334" s="170"/>
      <c r="AAF334" s="170"/>
      <c r="AAG334" s="170"/>
      <c r="AAH334" s="170"/>
      <c r="AAI334" s="170"/>
      <c r="AAJ334" s="170"/>
      <c r="AAK334" s="170"/>
      <c r="AAL334" s="170"/>
      <c r="AAM334" s="170"/>
      <c r="AAN334" s="170"/>
      <c r="AAO334" s="170"/>
      <c r="AAP334" s="170"/>
      <c r="AAQ334" s="170"/>
      <c r="AAR334" s="170"/>
      <c r="AAS334" s="170"/>
      <c r="AAT334" s="170"/>
      <c r="AAU334" s="170"/>
      <c r="AAV334" s="170"/>
      <c r="AAW334" s="170"/>
      <c r="AAX334" s="170"/>
      <c r="AAY334" s="170"/>
      <c r="AAZ334" s="170"/>
      <c r="ABA334" s="170"/>
      <c r="ABB334" s="170"/>
      <c r="ABC334" s="170"/>
      <c r="ABD334" s="170"/>
      <c r="ABE334" s="170"/>
      <c r="ABF334" s="170"/>
      <c r="ABG334" s="170"/>
      <c r="ABH334" s="170"/>
      <c r="ABI334" s="170"/>
      <c r="ABJ334" s="170"/>
      <c r="ABK334" s="170"/>
      <c r="ABL334" s="170"/>
      <c r="ABM334" s="170"/>
      <c r="ABN334" s="170"/>
      <c r="ABO334" s="170"/>
      <c r="ABP334" s="170"/>
      <c r="ABQ334" s="170"/>
      <c r="ABR334" s="170"/>
      <c r="ABS334" s="170"/>
      <c r="ABT334" s="170"/>
      <c r="ABU334" s="170"/>
      <c r="ABV334" s="170"/>
      <c r="ABW334" s="170"/>
      <c r="ABX334" s="170"/>
      <c r="ABY334" s="170"/>
      <c r="ABZ334" s="170"/>
      <c r="ACA334" s="170"/>
      <c r="ACB334" s="170"/>
      <c r="ACC334" s="170"/>
      <c r="ACD334" s="170"/>
      <c r="ACE334" s="170"/>
      <c r="ACF334" s="170"/>
      <c r="ACG334" s="170"/>
      <c r="ACH334" s="170"/>
      <c r="ACI334" s="170"/>
      <c r="ACJ334" s="170"/>
      <c r="ACK334" s="170"/>
      <c r="ACL334" s="170"/>
      <c r="ACM334" s="170"/>
      <c r="ACN334" s="170"/>
      <c r="ACO334" s="170"/>
      <c r="ACP334" s="170"/>
      <c r="ACQ334" s="170"/>
      <c r="ACR334" s="170"/>
      <c r="ACS334" s="170"/>
      <c r="ACT334" s="170"/>
      <c r="ACU334" s="170"/>
      <c r="ACV334" s="170"/>
      <c r="ACW334" s="170"/>
      <c r="ACX334" s="170"/>
      <c r="ACY334" s="170"/>
      <c r="ACZ334" s="170"/>
      <c r="ADA334" s="170"/>
      <c r="ADB334" s="170"/>
      <c r="ADC334" s="170"/>
      <c r="ADD334" s="170"/>
      <c r="ADE334" s="170"/>
      <c r="ADF334" s="170"/>
      <c r="ADG334" s="170"/>
      <c r="ADH334" s="170"/>
      <c r="ADI334" s="170"/>
      <c r="ADJ334" s="170"/>
      <c r="ADK334" s="170"/>
      <c r="ADL334" s="170"/>
      <c r="ADM334" s="170"/>
      <c r="ADN334" s="170"/>
      <c r="ADO334" s="170"/>
      <c r="ADP334" s="170"/>
      <c r="ADQ334" s="170"/>
      <c r="ADR334" s="170"/>
      <c r="ADS334" s="170"/>
      <c r="ADT334" s="170"/>
      <c r="ADU334" s="170"/>
      <c r="ADV334" s="170"/>
      <c r="ADW334" s="170"/>
      <c r="ADX334" s="170"/>
      <c r="ADY334" s="170"/>
      <c r="ADZ334" s="170"/>
      <c r="AEA334" s="170"/>
      <c r="AEB334" s="170"/>
      <c r="AEC334" s="170"/>
      <c r="AED334" s="170"/>
      <c r="AEE334" s="170"/>
      <c r="AEF334" s="170"/>
      <c r="AEG334" s="170"/>
      <c r="AEH334" s="170"/>
      <c r="AEI334" s="170"/>
      <c r="AEJ334" s="170"/>
      <c r="AEK334" s="170"/>
      <c r="AEL334" s="170"/>
      <c r="AEM334" s="170"/>
      <c r="AEN334" s="170"/>
      <c r="AEO334" s="170"/>
      <c r="AEP334" s="170"/>
      <c r="AEQ334" s="170"/>
      <c r="AER334" s="170"/>
      <c r="AES334" s="170"/>
      <c r="AET334" s="170"/>
      <c r="AEU334" s="170"/>
      <c r="AEV334" s="170"/>
      <c r="AEW334" s="170"/>
      <c r="AEX334" s="170"/>
      <c r="AEY334" s="170"/>
      <c r="AEZ334" s="170"/>
      <c r="AFA334" s="170"/>
      <c r="AFB334" s="170"/>
      <c r="AFC334" s="170"/>
      <c r="AFD334" s="170"/>
      <c r="AFE334" s="170"/>
      <c r="AFF334" s="170"/>
      <c r="AFG334" s="170"/>
      <c r="AFH334" s="170"/>
      <c r="AFI334" s="170"/>
      <c r="AFJ334" s="170"/>
      <c r="AFK334" s="170"/>
      <c r="AFL334" s="170"/>
      <c r="AFM334" s="170"/>
      <c r="AFN334" s="170"/>
      <c r="AFO334" s="170"/>
      <c r="AFP334" s="170"/>
      <c r="AFQ334" s="170"/>
      <c r="AFR334" s="170"/>
      <c r="AFS334" s="170"/>
      <c r="AFT334" s="170"/>
      <c r="AFU334" s="170"/>
      <c r="AFV334" s="170"/>
      <c r="AFW334" s="170"/>
      <c r="AFX334" s="170"/>
      <c r="AFY334" s="170"/>
      <c r="AFZ334" s="170"/>
      <c r="AGA334" s="170"/>
      <c r="AGB334" s="170"/>
      <c r="AGC334" s="170"/>
      <c r="AGD334" s="170"/>
      <c r="AGE334" s="170"/>
      <c r="AGF334" s="170"/>
      <c r="AGG334" s="170"/>
      <c r="AGH334" s="170"/>
      <c r="AGI334" s="170"/>
      <c r="AGJ334" s="170"/>
      <c r="AGK334" s="170"/>
      <c r="AGL334" s="170"/>
      <c r="AGM334" s="170"/>
      <c r="AGN334" s="170"/>
      <c r="AGO334" s="170"/>
      <c r="AGP334" s="170"/>
      <c r="AGQ334" s="170"/>
      <c r="AGR334" s="170"/>
      <c r="AGS334" s="170"/>
      <c r="AGT334" s="170"/>
      <c r="AGU334" s="170"/>
      <c r="AGV334" s="170"/>
      <c r="AGW334" s="170"/>
      <c r="AGX334" s="170"/>
      <c r="AGY334" s="170"/>
      <c r="AGZ334" s="170"/>
      <c r="AHA334" s="170"/>
      <c r="AHB334" s="170"/>
      <c r="AHC334" s="170"/>
      <c r="AHD334" s="170"/>
      <c r="AHE334" s="170"/>
      <c r="AHF334" s="170"/>
      <c r="AHG334" s="170"/>
      <c r="AHH334" s="170"/>
      <c r="AHI334" s="170"/>
      <c r="AHJ334" s="170"/>
      <c r="AHK334" s="170"/>
      <c r="AHL334" s="170"/>
      <c r="AHM334" s="170"/>
      <c r="AHN334" s="170"/>
      <c r="AHO334" s="170"/>
      <c r="AHP334" s="170"/>
      <c r="AHQ334" s="170"/>
      <c r="AHR334" s="170"/>
      <c r="AHS334" s="170"/>
      <c r="AHT334" s="170"/>
      <c r="AHU334" s="170"/>
      <c r="AHV334" s="170"/>
      <c r="AHW334" s="170"/>
      <c r="AHX334" s="170"/>
      <c r="AHY334" s="170"/>
      <c r="AHZ334" s="170"/>
      <c r="AIA334" s="170"/>
      <c r="AIB334" s="170"/>
      <c r="AIC334" s="170"/>
      <c r="AID334" s="170"/>
      <c r="AIE334" s="170"/>
      <c r="AIF334" s="170"/>
      <c r="AIG334" s="170"/>
      <c r="AIH334" s="170"/>
      <c r="AII334" s="170"/>
      <c r="AIJ334" s="170"/>
      <c r="AIK334" s="170"/>
      <c r="AIL334" s="170"/>
      <c r="AIM334" s="170"/>
      <c r="AIN334" s="170"/>
      <c r="AIO334" s="170"/>
      <c r="AIP334" s="170"/>
      <c r="AIQ334" s="170"/>
      <c r="AIR334" s="170"/>
      <c r="AIS334" s="170"/>
      <c r="AIT334" s="170"/>
      <c r="AIU334" s="170"/>
      <c r="AIV334" s="170"/>
      <c r="AIW334" s="170"/>
      <c r="AIX334" s="170"/>
      <c r="AIY334" s="170"/>
      <c r="AIZ334" s="170"/>
      <c r="AJA334" s="170"/>
      <c r="AJB334" s="170"/>
      <c r="AJC334" s="170"/>
      <c r="AJD334" s="170"/>
      <c r="AJE334" s="170"/>
      <c r="AJF334" s="170"/>
      <c r="AJG334" s="170"/>
      <c r="AJH334" s="170"/>
      <c r="AJI334" s="170"/>
      <c r="AJJ334" s="170"/>
      <c r="AJK334" s="170"/>
      <c r="AJL334" s="170"/>
      <c r="AJM334" s="170"/>
      <c r="AJN334" s="170"/>
      <c r="AJO334" s="170"/>
      <c r="AJP334" s="170"/>
      <c r="AJQ334" s="170"/>
      <c r="AJR334" s="170"/>
      <c r="AJS334" s="170"/>
      <c r="AJT334" s="170"/>
      <c r="AJU334" s="170"/>
      <c r="AJV334" s="170"/>
      <c r="AJW334" s="170"/>
      <c r="AJX334" s="170"/>
      <c r="AJY334" s="170"/>
      <c r="AJZ334" s="170"/>
      <c r="AKA334" s="170"/>
      <c r="AKB334" s="170"/>
      <c r="AKC334" s="170"/>
      <c r="AKD334" s="170"/>
      <c r="AKE334" s="170"/>
      <c r="AKF334" s="170"/>
      <c r="AKG334" s="170"/>
      <c r="AKH334" s="170"/>
      <c r="AKI334" s="170"/>
      <c r="AKJ334" s="170"/>
      <c r="AKK334" s="170"/>
      <c r="AKL334" s="170"/>
      <c r="AKM334" s="170"/>
      <c r="AKN334" s="170"/>
      <c r="AKO334" s="170"/>
      <c r="AKP334" s="170"/>
      <c r="AKQ334" s="170"/>
      <c r="AKR334" s="170"/>
      <c r="AKS334" s="170"/>
      <c r="AKT334" s="170"/>
      <c r="AKU334" s="170"/>
      <c r="AKV334" s="170"/>
      <c r="AKW334" s="170"/>
      <c r="AKX334" s="170"/>
      <c r="AKY334" s="170"/>
      <c r="AKZ334" s="170"/>
      <c r="ALA334" s="170"/>
      <c r="ALB334" s="170"/>
      <c r="ALC334" s="170"/>
      <c r="ALD334" s="170"/>
      <c r="ALE334" s="170"/>
      <c r="ALF334" s="170"/>
      <c r="ALG334" s="170"/>
      <c r="ALH334" s="170"/>
      <c r="ALI334" s="170"/>
      <c r="ALJ334" s="170"/>
      <c r="ALK334" s="170"/>
      <c r="ALL334" s="170"/>
      <c r="ALM334" s="170"/>
      <c r="ALN334" s="170"/>
      <c r="ALO334" s="170"/>
      <c r="ALP334" s="170"/>
      <c r="ALQ334" s="170"/>
      <c r="ALR334" s="170"/>
      <c r="ALS334" s="170"/>
      <c r="ALT334" s="170"/>
      <c r="ALU334" s="170"/>
      <c r="ALV334" s="170"/>
      <c r="ALW334" s="170"/>
      <c r="ALX334" s="170"/>
      <c r="ALY334" s="170"/>
      <c r="ALZ334" s="170"/>
      <c r="AMA334" s="170"/>
      <c r="AMB334" s="170"/>
      <c r="AMC334" s="170"/>
      <c r="AMD334" s="170"/>
      <c r="AME334" s="170"/>
      <c r="AMF334" s="170"/>
      <c r="AMG334" s="170"/>
      <c r="AMH334" s="170"/>
      <c r="AMI334" s="170"/>
      <c r="AMJ334" s="170"/>
    </row>
    <row r="335" spans="1:1025" x14ac:dyDescent="0.25">
      <c r="A335" s="258" t="s">
        <v>5563</v>
      </c>
      <c r="B335" s="257">
        <v>335</v>
      </c>
      <c r="C335" s="258" t="s">
        <v>5687</v>
      </c>
      <c r="D335" s="308" t="s">
        <v>5820</v>
      </c>
      <c r="E335" s="277"/>
      <c r="F335" s="278">
        <v>4</v>
      </c>
      <c r="G335" s="280"/>
      <c r="H335" s="280">
        <v>4</v>
      </c>
      <c r="I335" s="492">
        <v>1000000</v>
      </c>
      <c r="J335" s="278"/>
      <c r="K335" s="278"/>
      <c r="L335" s="278"/>
      <c r="M335" s="278"/>
      <c r="N335" s="278"/>
      <c r="O335" s="278"/>
      <c r="P335" s="278"/>
      <c r="Q335" s="278">
        <v>1</v>
      </c>
      <c r="R335" s="278">
        <v>2</v>
      </c>
      <c r="S335" s="278"/>
      <c r="T335" s="278" t="s">
        <v>749</v>
      </c>
      <c r="U335" s="278"/>
      <c r="V335" s="278"/>
      <c r="W335" s="283">
        <f t="shared" si="133"/>
        <v>100</v>
      </c>
      <c r="X335" s="283">
        <f t="shared" si="147"/>
        <v>100</v>
      </c>
      <c r="Y335" s="283">
        <f t="shared" si="148"/>
        <v>100</v>
      </c>
      <c r="Z335" s="283">
        <f t="shared" si="134"/>
        <v>10</v>
      </c>
      <c r="AA335" s="341">
        <v>0.5</v>
      </c>
      <c r="AB335" s="287">
        <f t="shared" si="146"/>
        <v>1</v>
      </c>
      <c r="AC335" s="287">
        <f t="shared" si="145"/>
        <v>100</v>
      </c>
      <c r="AD335" s="288">
        <v>2.5</v>
      </c>
      <c r="AE335" s="284">
        <f t="shared" si="144"/>
        <v>100</v>
      </c>
      <c r="AF335" s="284">
        <f t="shared" si="143"/>
        <v>100</v>
      </c>
      <c r="AG335" s="268">
        <f t="shared" si="149"/>
        <v>100</v>
      </c>
      <c r="AH335" s="268">
        <f t="shared" si="150"/>
        <v>100</v>
      </c>
      <c r="AI335" s="268">
        <f t="shared" si="151"/>
        <v>100</v>
      </c>
      <c r="AJ335" s="268">
        <f t="shared" si="152"/>
        <v>100</v>
      </c>
      <c r="AK335" s="501" t="s">
        <v>24232</v>
      </c>
      <c r="AL335" s="277"/>
      <c r="AM335" s="277">
        <v>1</v>
      </c>
      <c r="AN335" s="511"/>
      <c r="AO335" s="277"/>
      <c r="AP335" s="277">
        <v>1</v>
      </c>
      <c r="AQ335" s="277"/>
      <c r="AR335" s="382" t="s">
        <v>6097</v>
      </c>
      <c r="AS335" s="356" t="s">
        <v>31845</v>
      </c>
      <c r="AT335" s="277"/>
      <c r="AU335" s="277"/>
      <c r="AW335" s="559"/>
      <c r="AX335" s="559"/>
      <c r="AY335" s="559"/>
      <c r="AZ335" s="559"/>
      <c r="BA335" s="559"/>
      <c r="BB335" s="559"/>
      <c r="BC335" s="559"/>
      <c r="BD335" s="559"/>
      <c r="BE335" s="559"/>
      <c r="BF335" s="559"/>
      <c r="BG335" s="559"/>
      <c r="BH335" s="559"/>
      <c r="BI335" s="559"/>
      <c r="BJ335" s="559"/>
      <c r="BK335" s="559"/>
      <c r="BL335" s="559"/>
      <c r="BM335" s="559"/>
      <c r="BN335" s="559"/>
      <c r="BO335" s="559"/>
      <c r="BP335" s="559"/>
      <c r="BQ335" s="559"/>
      <c r="BR335" s="559"/>
      <c r="BS335" s="559"/>
      <c r="BT335" s="559"/>
      <c r="BU335" s="559"/>
      <c r="BV335" s="559"/>
      <c r="BW335" s="559"/>
      <c r="BX335" s="559"/>
      <c r="BY335" s="559"/>
      <c r="BZ335" s="559"/>
      <c r="CA335" s="559"/>
      <c r="CB335" s="559"/>
      <c r="CC335" s="559"/>
      <c r="CD335" s="559"/>
      <c r="CE335" s="559"/>
      <c r="CF335" s="559"/>
      <c r="CG335" s="559"/>
      <c r="CH335" s="559"/>
      <c r="CI335" s="559"/>
      <c r="CJ335" s="559"/>
      <c r="CK335" s="559"/>
      <c r="CL335" s="559"/>
      <c r="CM335" s="559"/>
      <c r="CN335" s="559"/>
      <c r="CO335" s="559"/>
      <c r="CP335" s="559"/>
      <c r="CQ335" s="559"/>
      <c r="CR335" s="559"/>
      <c r="CS335" s="559"/>
      <c r="CT335" s="559"/>
      <c r="CU335" s="559"/>
      <c r="CV335" s="559"/>
      <c r="CW335" s="559"/>
      <c r="CX335" s="559"/>
      <c r="CY335" s="559"/>
      <c r="CZ335" s="559"/>
      <c r="DA335" s="559"/>
      <c r="DB335" s="559"/>
      <c r="DC335" s="559"/>
      <c r="DD335" s="559"/>
      <c r="DE335" s="559"/>
      <c r="DF335" s="559"/>
      <c r="DG335" s="559"/>
      <c r="DH335" s="559"/>
      <c r="DI335" s="559"/>
      <c r="DJ335" s="559"/>
      <c r="DK335" s="559"/>
      <c r="DL335" s="559"/>
      <c r="DM335" s="559"/>
      <c r="DN335" s="559"/>
      <c r="DO335" s="559"/>
      <c r="DP335" s="559"/>
      <c r="DQ335" s="559"/>
      <c r="DR335" s="559"/>
      <c r="DS335" s="559"/>
      <c r="DT335" s="559"/>
      <c r="DU335" s="559"/>
      <c r="DV335" s="559"/>
      <c r="DW335" s="559"/>
      <c r="DX335" s="559"/>
      <c r="DY335" s="559"/>
      <c r="DZ335" s="559"/>
      <c r="EA335" s="559"/>
      <c r="EB335" s="559"/>
      <c r="EC335" s="559"/>
      <c r="ED335" s="559"/>
      <c r="EE335" s="559"/>
      <c r="EF335" s="559"/>
      <c r="EG335" s="559"/>
      <c r="EH335" s="559"/>
      <c r="EI335" s="559"/>
      <c r="EJ335" s="559"/>
      <c r="EK335" s="559"/>
      <c r="EL335" s="559"/>
      <c r="EM335" s="559"/>
      <c r="EN335" s="559"/>
      <c r="EO335" s="559"/>
      <c r="EP335" s="559"/>
      <c r="EQ335" s="559"/>
      <c r="ER335" s="559"/>
      <c r="ES335" s="559"/>
      <c r="ET335" s="559"/>
      <c r="EU335" s="559"/>
      <c r="EV335" s="559"/>
      <c r="EW335" s="559"/>
      <c r="EX335" s="559"/>
      <c r="EY335" s="559"/>
      <c r="EZ335" s="559"/>
      <c r="FA335" s="559"/>
      <c r="FB335" s="559"/>
      <c r="FC335" s="559"/>
      <c r="FD335" s="559"/>
      <c r="FE335" s="559"/>
      <c r="FF335" s="559"/>
      <c r="FG335" s="559"/>
      <c r="FH335" s="559"/>
      <c r="FI335" s="559"/>
      <c r="FJ335" s="559"/>
      <c r="FK335" s="559"/>
      <c r="FL335" s="559"/>
      <c r="FM335" s="559"/>
      <c r="FN335" s="559"/>
      <c r="FO335" s="559"/>
      <c r="FP335" s="559"/>
      <c r="FQ335" s="559"/>
      <c r="FR335" s="559"/>
      <c r="FS335" s="559"/>
      <c r="FT335" s="559"/>
      <c r="FU335" s="559"/>
      <c r="FV335" s="559"/>
      <c r="FW335" s="559"/>
      <c r="FX335" s="559"/>
      <c r="FY335" s="559"/>
      <c r="FZ335" s="559"/>
      <c r="GA335" s="559"/>
      <c r="GB335" s="559"/>
      <c r="GC335" s="559"/>
      <c r="GD335" s="559"/>
      <c r="GE335" s="559"/>
      <c r="GF335" s="559"/>
      <c r="GG335" s="559"/>
      <c r="GH335" s="559"/>
      <c r="GI335" s="559"/>
      <c r="GJ335" s="559"/>
      <c r="GK335" s="559"/>
      <c r="GL335" s="559"/>
      <c r="GM335" s="559"/>
      <c r="GN335" s="559"/>
      <c r="GO335" s="559"/>
      <c r="GP335" s="559"/>
      <c r="GQ335" s="559"/>
      <c r="GR335" s="559"/>
      <c r="GS335" s="559"/>
      <c r="GT335" s="559"/>
      <c r="GU335" s="559"/>
      <c r="GV335" s="559"/>
      <c r="GW335" s="559"/>
      <c r="GX335" s="559"/>
      <c r="GY335" s="559"/>
      <c r="GZ335" s="559"/>
      <c r="HA335" s="559"/>
      <c r="HB335" s="559"/>
      <c r="HC335" s="559"/>
      <c r="HD335" s="559"/>
      <c r="HE335" s="559"/>
      <c r="HF335" s="559"/>
      <c r="HG335" s="559"/>
      <c r="HH335" s="559"/>
      <c r="HI335" s="559"/>
      <c r="HJ335" s="559"/>
      <c r="HK335" s="559"/>
      <c r="HL335" s="559"/>
      <c r="HM335" s="559"/>
      <c r="HN335" s="559"/>
      <c r="HO335" s="559"/>
      <c r="HP335" s="559"/>
      <c r="HQ335" s="559"/>
      <c r="HR335" s="559"/>
      <c r="HS335" s="559"/>
      <c r="HT335" s="559"/>
      <c r="HU335" s="559"/>
      <c r="HV335" s="559"/>
      <c r="HW335" s="559"/>
      <c r="HX335" s="559"/>
      <c r="HY335" s="559"/>
      <c r="HZ335" s="559"/>
      <c r="IA335" s="559"/>
      <c r="IB335" s="559"/>
      <c r="IC335" s="559"/>
      <c r="ID335" s="559"/>
      <c r="IE335" s="559"/>
      <c r="IF335" s="559"/>
      <c r="IG335" s="559"/>
      <c r="IH335" s="559"/>
      <c r="II335" s="559"/>
      <c r="IJ335" s="559"/>
      <c r="IK335" s="559"/>
      <c r="IL335" s="559"/>
      <c r="IM335" s="559"/>
      <c r="IN335" s="559"/>
      <c r="IO335" s="559"/>
      <c r="IP335" s="559"/>
      <c r="IQ335" s="559"/>
      <c r="IR335" s="559"/>
      <c r="IS335" s="559"/>
      <c r="IT335" s="559"/>
      <c r="IU335" s="559"/>
      <c r="IV335" s="559"/>
      <c r="IW335" s="559"/>
      <c r="IX335" s="559"/>
      <c r="IY335" s="559"/>
      <c r="IZ335" s="559"/>
      <c r="JA335" s="559"/>
      <c r="JB335" s="559"/>
      <c r="JC335" s="559"/>
      <c r="JD335" s="559"/>
      <c r="JE335" s="559"/>
      <c r="JF335" s="559"/>
      <c r="JG335" s="559"/>
      <c r="JH335" s="559"/>
      <c r="JI335" s="559"/>
      <c r="JJ335" s="559"/>
      <c r="JK335" s="559"/>
      <c r="JL335" s="559"/>
      <c r="JM335" s="559"/>
      <c r="JN335" s="559"/>
      <c r="JO335" s="559"/>
      <c r="JP335" s="559"/>
      <c r="JQ335" s="559"/>
      <c r="JR335" s="559"/>
      <c r="JS335" s="559"/>
      <c r="JT335" s="559"/>
      <c r="JU335" s="559"/>
      <c r="JV335" s="559"/>
      <c r="JW335" s="559"/>
      <c r="JX335" s="559"/>
      <c r="JY335" s="559"/>
      <c r="JZ335" s="559"/>
      <c r="KA335" s="559"/>
      <c r="KB335" s="559"/>
      <c r="KC335" s="559"/>
      <c r="KD335" s="559"/>
      <c r="KE335" s="559"/>
      <c r="KF335" s="559"/>
      <c r="KG335" s="559"/>
      <c r="KH335" s="559"/>
      <c r="KI335" s="559"/>
      <c r="KJ335" s="559"/>
      <c r="KK335" s="559"/>
      <c r="KL335" s="559"/>
      <c r="KM335" s="559"/>
      <c r="KN335" s="559"/>
      <c r="KO335" s="559"/>
      <c r="KP335" s="559"/>
      <c r="KQ335" s="559"/>
      <c r="KR335" s="559"/>
      <c r="KS335" s="559"/>
      <c r="KT335" s="559"/>
      <c r="KU335" s="559"/>
      <c r="KV335" s="559"/>
      <c r="KW335" s="559"/>
      <c r="KX335" s="559"/>
      <c r="KY335" s="559"/>
      <c r="KZ335" s="559"/>
      <c r="LA335" s="559"/>
      <c r="LB335" s="559"/>
      <c r="LC335" s="559"/>
      <c r="LD335" s="559"/>
      <c r="LE335" s="559"/>
      <c r="LF335" s="559"/>
      <c r="LG335" s="559"/>
      <c r="LH335" s="559"/>
      <c r="LI335" s="559"/>
      <c r="LJ335" s="559"/>
      <c r="LK335" s="559"/>
      <c r="LL335" s="559"/>
      <c r="LM335" s="559"/>
      <c r="LN335" s="559"/>
      <c r="LO335" s="559"/>
      <c r="LP335" s="559"/>
      <c r="LQ335" s="559"/>
      <c r="LR335" s="559"/>
      <c r="LS335" s="559"/>
      <c r="LT335" s="559"/>
      <c r="LU335" s="559"/>
      <c r="LV335" s="559"/>
      <c r="LW335" s="559"/>
      <c r="LX335" s="559"/>
      <c r="LY335" s="559"/>
      <c r="LZ335" s="559"/>
      <c r="MA335" s="559"/>
      <c r="MB335" s="559"/>
      <c r="MC335" s="559"/>
      <c r="MD335" s="559"/>
      <c r="ME335" s="559"/>
      <c r="MF335" s="559"/>
      <c r="MG335" s="559"/>
      <c r="MH335" s="559"/>
      <c r="MI335" s="559"/>
      <c r="MJ335" s="559"/>
      <c r="MK335" s="559"/>
      <c r="ML335" s="559"/>
      <c r="MM335" s="559"/>
      <c r="MN335" s="559"/>
      <c r="MO335" s="559"/>
      <c r="MP335" s="559"/>
      <c r="MQ335" s="559"/>
      <c r="MR335" s="559"/>
      <c r="MS335" s="559"/>
      <c r="MT335" s="559"/>
      <c r="MU335" s="559"/>
      <c r="MV335" s="559"/>
      <c r="MW335" s="559"/>
      <c r="MX335" s="559"/>
      <c r="MY335" s="559"/>
      <c r="MZ335" s="559"/>
      <c r="NA335" s="559"/>
      <c r="NB335" s="559"/>
      <c r="NC335" s="559"/>
      <c r="ND335" s="559"/>
      <c r="NE335" s="559"/>
      <c r="NF335" s="559"/>
      <c r="NG335" s="559"/>
      <c r="NH335" s="559"/>
      <c r="NI335" s="559"/>
      <c r="NJ335" s="559"/>
      <c r="NK335" s="559"/>
      <c r="NL335" s="559"/>
      <c r="NM335" s="559"/>
      <c r="NN335" s="559"/>
      <c r="NO335" s="559"/>
      <c r="NP335" s="559"/>
      <c r="NQ335" s="559"/>
      <c r="NR335" s="559"/>
      <c r="NS335" s="559"/>
      <c r="NT335" s="559"/>
      <c r="NU335" s="559"/>
      <c r="NV335" s="559"/>
      <c r="NW335" s="559"/>
      <c r="NX335" s="559"/>
      <c r="NY335" s="559"/>
      <c r="NZ335" s="559"/>
      <c r="OA335" s="559"/>
      <c r="OB335" s="559"/>
      <c r="OC335" s="559"/>
      <c r="OD335" s="559"/>
      <c r="OE335" s="559"/>
      <c r="OF335" s="559"/>
      <c r="OG335" s="559"/>
      <c r="OH335" s="559"/>
      <c r="OI335" s="559"/>
      <c r="OJ335" s="559"/>
      <c r="OK335" s="559"/>
      <c r="OL335" s="559"/>
      <c r="OM335" s="559"/>
      <c r="ON335" s="559"/>
      <c r="OO335" s="559"/>
      <c r="OP335" s="559"/>
      <c r="OQ335" s="559"/>
      <c r="OR335" s="559"/>
      <c r="OS335" s="559"/>
      <c r="OT335" s="559"/>
      <c r="OU335" s="559"/>
      <c r="OV335" s="559"/>
      <c r="OW335" s="559"/>
      <c r="OX335" s="559"/>
      <c r="OY335" s="559"/>
      <c r="OZ335" s="559"/>
      <c r="PA335" s="559"/>
      <c r="PB335" s="559"/>
      <c r="PC335" s="559"/>
      <c r="PD335" s="559"/>
      <c r="PE335" s="559"/>
      <c r="PF335" s="559"/>
      <c r="PG335" s="559"/>
      <c r="PH335" s="559"/>
      <c r="PI335" s="559"/>
      <c r="PJ335" s="559"/>
      <c r="PK335" s="559"/>
      <c r="PL335" s="559"/>
      <c r="PM335" s="559"/>
      <c r="PN335" s="559"/>
      <c r="PO335" s="559"/>
      <c r="PP335" s="559"/>
      <c r="PQ335" s="559"/>
      <c r="PR335" s="559"/>
      <c r="PS335" s="559"/>
      <c r="PT335" s="559"/>
      <c r="PU335" s="559"/>
      <c r="PV335" s="559"/>
      <c r="PW335" s="559"/>
      <c r="PX335" s="559"/>
      <c r="PY335" s="559"/>
      <c r="PZ335" s="559"/>
      <c r="QA335" s="559"/>
      <c r="QB335" s="559"/>
      <c r="QC335" s="559"/>
      <c r="QD335" s="559"/>
      <c r="QE335" s="559"/>
      <c r="QF335" s="559"/>
      <c r="QG335" s="559"/>
      <c r="QH335" s="559"/>
      <c r="QI335" s="559"/>
      <c r="QJ335" s="559"/>
      <c r="QK335" s="559"/>
      <c r="QL335" s="559"/>
      <c r="QM335" s="559"/>
      <c r="QN335" s="559"/>
      <c r="QO335" s="559"/>
      <c r="QP335" s="559"/>
      <c r="QQ335" s="559"/>
      <c r="QR335" s="559"/>
      <c r="QS335" s="559"/>
      <c r="QT335" s="559"/>
      <c r="QU335" s="559"/>
      <c r="QV335" s="559"/>
      <c r="QW335" s="559"/>
      <c r="QX335" s="559"/>
      <c r="QY335" s="559"/>
      <c r="QZ335" s="559"/>
      <c r="RA335" s="559"/>
      <c r="RB335" s="559"/>
      <c r="RC335" s="559"/>
      <c r="RD335" s="559"/>
      <c r="RE335" s="559"/>
      <c r="RF335" s="559"/>
      <c r="RG335" s="559"/>
      <c r="RH335" s="559"/>
      <c r="RI335" s="559"/>
      <c r="RJ335" s="559"/>
      <c r="RK335" s="559"/>
      <c r="RL335" s="559"/>
      <c r="RM335" s="559"/>
      <c r="RN335" s="559"/>
      <c r="RO335" s="559"/>
      <c r="RP335" s="559"/>
      <c r="RQ335" s="559"/>
      <c r="RR335" s="559"/>
      <c r="RS335" s="559"/>
      <c r="RT335" s="559"/>
      <c r="RU335" s="559"/>
      <c r="RV335" s="559"/>
      <c r="RW335" s="559"/>
      <c r="RX335" s="559"/>
      <c r="RY335" s="559"/>
      <c r="RZ335" s="559"/>
      <c r="SA335" s="559"/>
      <c r="SB335" s="559"/>
      <c r="SC335" s="559"/>
      <c r="SD335" s="559"/>
      <c r="SE335" s="559"/>
      <c r="SF335" s="559"/>
      <c r="SG335" s="559"/>
      <c r="SH335" s="559"/>
      <c r="SI335" s="559"/>
      <c r="SJ335" s="559"/>
      <c r="SK335" s="559"/>
      <c r="SL335" s="559"/>
      <c r="SM335" s="559"/>
      <c r="SN335" s="559"/>
      <c r="SO335" s="559"/>
      <c r="SP335" s="559"/>
      <c r="SQ335" s="559"/>
      <c r="SR335" s="559"/>
      <c r="SS335" s="559"/>
      <c r="ST335" s="559"/>
      <c r="SU335" s="559"/>
      <c r="SV335" s="559"/>
      <c r="SW335" s="559"/>
      <c r="SX335" s="559"/>
      <c r="SY335" s="559"/>
      <c r="SZ335" s="559"/>
      <c r="TA335" s="559"/>
      <c r="TB335" s="559"/>
      <c r="TC335" s="559"/>
      <c r="TD335" s="559"/>
      <c r="TE335" s="559"/>
      <c r="TF335" s="559"/>
      <c r="TG335" s="559"/>
      <c r="TH335" s="559"/>
      <c r="TI335" s="559"/>
      <c r="TJ335" s="559"/>
      <c r="TK335" s="559"/>
      <c r="TL335" s="559"/>
      <c r="TM335" s="559"/>
      <c r="TN335" s="559"/>
      <c r="TO335" s="559"/>
      <c r="TP335" s="559"/>
      <c r="TQ335" s="559"/>
      <c r="TR335" s="559"/>
      <c r="TS335" s="559"/>
      <c r="TT335" s="559"/>
      <c r="TU335" s="559"/>
      <c r="TV335" s="559"/>
      <c r="TW335" s="559"/>
      <c r="TX335" s="559"/>
      <c r="TY335" s="559"/>
      <c r="TZ335" s="559"/>
      <c r="UA335" s="559"/>
      <c r="UB335" s="559"/>
      <c r="UC335" s="559"/>
      <c r="UD335" s="559"/>
      <c r="UE335" s="559"/>
      <c r="UF335" s="559"/>
      <c r="UG335" s="559"/>
      <c r="UH335" s="559"/>
      <c r="UI335" s="559"/>
      <c r="UJ335" s="559"/>
      <c r="UK335" s="559"/>
      <c r="UL335" s="559"/>
      <c r="UM335" s="559"/>
      <c r="UN335" s="559"/>
      <c r="UO335" s="559"/>
      <c r="UP335" s="559"/>
      <c r="UQ335" s="559"/>
      <c r="UR335" s="559"/>
      <c r="US335" s="559"/>
      <c r="UT335" s="559"/>
      <c r="UU335" s="559"/>
      <c r="UV335" s="559"/>
      <c r="UW335" s="559"/>
      <c r="UX335" s="559"/>
      <c r="UY335" s="559"/>
      <c r="UZ335" s="559"/>
      <c r="VA335" s="559"/>
      <c r="VB335" s="559"/>
      <c r="VC335" s="559"/>
      <c r="VD335" s="559"/>
      <c r="VE335" s="559"/>
      <c r="VF335" s="559"/>
      <c r="VG335" s="559"/>
      <c r="VH335" s="559"/>
      <c r="VI335" s="559"/>
      <c r="VJ335" s="559"/>
      <c r="VK335" s="559"/>
      <c r="VL335" s="559"/>
      <c r="VM335" s="559"/>
      <c r="VN335" s="559"/>
      <c r="VO335" s="559"/>
      <c r="VP335" s="559"/>
      <c r="VQ335" s="559"/>
      <c r="VR335" s="559"/>
      <c r="VS335" s="559"/>
      <c r="VT335" s="559"/>
      <c r="VU335" s="559"/>
      <c r="VV335" s="559"/>
      <c r="VW335" s="559"/>
      <c r="VX335" s="559"/>
      <c r="VY335" s="559"/>
      <c r="VZ335" s="559"/>
      <c r="WA335" s="559"/>
      <c r="WB335" s="559"/>
      <c r="WC335" s="559"/>
      <c r="WD335" s="559"/>
      <c r="WE335" s="559"/>
      <c r="WF335" s="559"/>
      <c r="WG335" s="559"/>
      <c r="WH335" s="559"/>
      <c r="WI335" s="559"/>
      <c r="WJ335" s="559"/>
      <c r="WK335" s="559"/>
      <c r="WL335" s="559"/>
      <c r="WM335" s="559"/>
      <c r="WN335" s="559"/>
      <c r="WO335" s="559"/>
      <c r="WP335" s="559"/>
      <c r="WQ335" s="559"/>
      <c r="WR335" s="559"/>
      <c r="WS335" s="559"/>
      <c r="WT335" s="559"/>
      <c r="WU335" s="559"/>
      <c r="WV335" s="559"/>
      <c r="WW335" s="559"/>
      <c r="WX335" s="559"/>
      <c r="WY335" s="559"/>
      <c r="WZ335" s="559"/>
      <c r="XA335" s="559"/>
      <c r="XB335" s="559"/>
      <c r="XC335" s="559"/>
      <c r="XD335" s="559"/>
      <c r="XE335" s="559"/>
      <c r="XF335" s="559"/>
      <c r="XG335" s="559"/>
      <c r="XH335" s="559"/>
      <c r="XI335" s="559"/>
      <c r="XJ335" s="559"/>
      <c r="XK335" s="559"/>
      <c r="XL335" s="559"/>
      <c r="XM335" s="559"/>
      <c r="XN335" s="559"/>
      <c r="XO335" s="559"/>
      <c r="XP335" s="559"/>
      <c r="XQ335" s="559"/>
      <c r="XR335" s="559"/>
      <c r="XS335" s="559"/>
      <c r="XT335" s="559"/>
      <c r="XU335" s="559"/>
      <c r="XV335" s="559"/>
      <c r="XW335" s="559"/>
      <c r="XX335" s="559"/>
      <c r="XY335" s="559"/>
      <c r="XZ335" s="559"/>
      <c r="YA335" s="559"/>
      <c r="YB335" s="559"/>
      <c r="YC335" s="559"/>
      <c r="YD335" s="559"/>
      <c r="YE335" s="559"/>
      <c r="YF335" s="559"/>
      <c r="YG335" s="559"/>
      <c r="YH335" s="559"/>
      <c r="YI335" s="559"/>
      <c r="YJ335" s="559"/>
      <c r="YK335" s="559"/>
      <c r="YL335" s="559"/>
      <c r="YM335" s="559"/>
      <c r="YN335" s="559"/>
      <c r="YO335" s="559"/>
      <c r="YP335" s="559"/>
      <c r="YQ335" s="559"/>
      <c r="YR335" s="559"/>
      <c r="YS335" s="559"/>
      <c r="YT335" s="559"/>
      <c r="YU335" s="559"/>
      <c r="YV335" s="559"/>
      <c r="YW335" s="559"/>
      <c r="YX335" s="559"/>
      <c r="YY335" s="559"/>
      <c r="YZ335" s="559"/>
      <c r="ZA335" s="559"/>
      <c r="ZB335" s="559"/>
      <c r="ZC335" s="559"/>
      <c r="ZD335" s="559"/>
      <c r="ZE335" s="559"/>
      <c r="ZF335" s="559"/>
      <c r="ZG335" s="559"/>
      <c r="ZH335" s="559"/>
      <c r="ZI335" s="559"/>
      <c r="ZJ335" s="559"/>
      <c r="ZK335" s="559"/>
      <c r="ZL335" s="559"/>
      <c r="ZM335" s="559"/>
      <c r="ZN335" s="559"/>
      <c r="ZO335" s="559"/>
      <c r="ZP335" s="559"/>
      <c r="ZQ335" s="559"/>
      <c r="ZR335" s="559"/>
      <c r="ZS335" s="559"/>
      <c r="ZT335" s="559"/>
      <c r="ZU335" s="559"/>
      <c r="ZV335" s="559"/>
      <c r="ZW335" s="559"/>
      <c r="ZX335" s="559"/>
      <c r="ZY335" s="559"/>
      <c r="ZZ335" s="559"/>
      <c r="AAA335" s="559"/>
      <c r="AAB335" s="559"/>
      <c r="AAC335" s="559"/>
      <c r="AAD335" s="559"/>
      <c r="AAE335" s="559"/>
      <c r="AAF335" s="559"/>
      <c r="AAG335" s="559"/>
      <c r="AAH335" s="559"/>
      <c r="AAI335" s="559"/>
      <c r="AAJ335" s="559"/>
      <c r="AAK335" s="559"/>
      <c r="AAL335" s="559"/>
      <c r="AAM335" s="559"/>
      <c r="AAN335" s="559"/>
      <c r="AAO335" s="559"/>
      <c r="AAP335" s="559"/>
      <c r="AAQ335" s="559"/>
      <c r="AAR335" s="559"/>
      <c r="AAS335" s="559"/>
      <c r="AAT335" s="559"/>
      <c r="AAU335" s="559"/>
      <c r="AAV335" s="559"/>
      <c r="AAW335" s="559"/>
      <c r="AAX335" s="559"/>
      <c r="AAY335" s="559"/>
      <c r="AAZ335" s="559"/>
      <c r="ABA335" s="559"/>
      <c r="ABB335" s="559"/>
      <c r="ABC335" s="559"/>
      <c r="ABD335" s="559"/>
      <c r="ABE335" s="559"/>
      <c r="ABF335" s="559"/>
      <c r="ABG335" s="559"/>
      <c r="ABH335" s="559"/>
      <c r="ABI335" s="559"/>
      <c r="ABJ335" s="559"/>
      <c r="ABK335" s="559"/>
      <c r="ABL335" s="559"/>
      <c r="ABM335" s="559"/>
      <c r="ABN335" s="559"/>
      <c r="ABO335" s="559"/>
      <c r="ABP335" s="559"/>
      <c r="ABQ335" s="559"/>
      <c r="ABR335" s="559"/>
      <c r="ABS335" s="559"/>
      <c r="ABT335" s="559"/>
      <c r="ABU335" s="559"/>
      <c r="ABV335" s="559"/>
      <c r="ABW335" s="559"/>
      <c r="ABX335" s="559"/>
      <c r="ABY335" s="559"/>
      <c r="ABZ335" s="559"/>
      <c r="ACA335" s="559"/>
      <c r="ACB335" s="559"/>
      <c r="ACC335" s="559"/>
      <c r="ACD335" s="559"/>
      <c r="ACE335" s="559"/>
      <c r="ACF335" s="559"/>
      <c r="ACG335" s="559"/>
      <c r="ACH335" s="559"/>
      <c r="ACI335" s="559"/>
      <c r="ACJ335" s="559"/>
      <c r="ACK335" s="559"/>
      <c r="ACL335" s="559"/>
      <c r="ACM335" s="559"/>
      <c r="ACN335" s="559"/>
      <c r="ACO335" s="559"/>
      <c r="ACP335" s="559"/>
      <c r="ACQ335" s="559"/>
      <c r="ACR335" s="559"/>
      <c r="ACS335" s="559"/>
      <c r="ACT335" s="559"/>
      <c r="ACU335" s="559"/>
      <c r="ACV335" s="559"/>
      <c r="ACW335" s="559"/>
      <c r="ACX335" s="559"/>
      <c r="ACY335" s="559"/>
      <c r="ACZ335" s="559"/>
      <c r="ADA335" s="559"/>
      <c r="ADB335" s="559"/>
      <c r="ADC335" s="559"/>
      <c r="ADD335" s="559"/>
      <c r="ADE335" s="559"/>
      <c r="ADF335" s="559"/>
      <c r="ADG335" s="559"/>
      <c r="ADH335" s="559"/>
      <c r="ADI335" s="559"/>
      <c r="ADJ335" s="559"/>
      <c r="ADK335" s="559"/>
      <c r="ADL335" s="559"/>
      <c r="ADM335" s="559"/>
      <c r="ADN335" s="559"/>
      <c r="ADO335" s="559"/>
      <c r="ADP335" s="559"/>
      <c r="ADQ335" s="559"/>
      <c r="ADR335" s="559"/>
      <c r="ADS335" s="559"/>
      <c r="ADT335" s="559"/>
      <c r="ADU335" s="559"/>
      <c r="ADV335" s="559"/>
      <c r="ADW335" s="559"/>
      <c r="ADX335" s="559"/>
      <c r="ADY335" s="559"/>
      <c r="ADZ335" s="559"/>
      <c r="AEA335" s="559"/>
      <c r="AEB335" s="559"/>
      <c r="AEC335" s="559"/>
      <c r="AED335" s="559"/>
      <c r="AEE335" s="559"/>
      <c r="AEF335" s="559"/>
      <c r="AEG335" s="559"/>
      <c r="AEH335" s="559"/>
      <c r="AEI335" s="559"/>
      <c r="AEJ335" s="559"/>
      <c r="AEK335" s="559"/>
      <c r="AEL335" s="559"/>
      <c r="AEM335" s="559"/>
      <c r="AEN335" s="559"/>
      <c r="AEO335" s="559"/>
      <c r="AEP335" s="559"/>
      <c r="AEQ335" s="559"/>
      <c r="AER335" s="559"/>
      <c r="AES335" s="559"/>
      <c r="AET335" s="559"/>
      <c r="AEU335" s="559"/>
      <c r="AEV335" s="559"/>
      <c r="AEW335" s="559"/>
      <c r="AEX335" s="559"/>
      <c r="AEY335" s="559"/>
      <c r="AEZ335" s="559"/>
      <c r="AFA335" s="559"/>
      <c r="AFB335" s="559"/>
      <c r="AFC335" s="559"/>
      <c r="AFD335" s="559"/>
      <c r="AFE335" s="559"/>
      <c r="AFF335" s="559"/>
      <c r="AFG335" s="559"/>
      <c r="AFH335" s="559"/>
      <c r="AFI335" s="559"/>
      <c r="AFJ335" s="559"/>
      <c r="AFK335" s="559"/>
      <c r="AFL335" s="559"/>
      <c r="AFM335" s="559"/>
      <c r="AFN335" s="559"/>
      <c r="AFO335" s="559"/>
      <c r="AFP335" s="559"/>
      <c r="AFQ335" s="559"/>
      <c r="AFR335" s="559"/>
      <c r="AFS335" s="559"/>
      <c r="AFT335" s="559"/>
      <c r="AFU335" s="559"/>
      <c r="AFV335" s="559"/>
      <c r="AFW335" s="559"/>
      <c r="AFX335" s="559"/>
      <c r="AFY335" s="559"/>
      <c r="AFZ335" s="559"/>
      <c r="AGA335" s="559"/>
      <c r="AGB335" s="559"/>
      <c r="AGC335" s="559"/>
      <c r="AGD335" s="559"/>
      <c r="AGE335" s="559"/>
      <c r="AGF335" s="559"/>
      <c r="AGG335" s="559"/>
      <c r="AGH335" s="559"/>
      <c r="AGI335" s="559"/>
      <c r="AGJ335" s="559"/>
      <c r="AGK335" s="559"/>
      <c r="AGL335" s="559"/>
      <c r="AGM335" s="559"/>
      <c r="AGN335" s="559"/>
      <c r="AGO335" s="559"/>
      <c r="AGP335" s="559"/>
      <c r="AGQ335" s="559"/>
      <c r="AGR335" s="559"/>
      <c r="AGS335" s="559"/>
      <c r="AGT335" s="559"/>
      <c r="AGU335" s="559"/>
      <c r="AGV335" s="559"/>
      <c r="AGW335" s="559"/>
      <c r="AGX335" s="559"/>
      <c r="AGY335" s="559"/>
      <c r="AGZ335" s="559"/>
      <c r="AHA335" s="559"/>
      <c r="AHB335" s="559"/>
      <c r="AHC335" s="559"/>
      <c r="AHD335" s="559"/>
      <c r="AHE335" s="559"/>
      <c r="AHF335" s="559"/>
      <c r="AHG335" s="559"/>
      <c r="AHH335" s="559"/>
      <c r="AHI335" s="559"/>
      <c r="AHJ335" s="559"/>
      <c r="AHK335" s="559"/>
      <c r="AHL335" s="559"/>
      <c r="AHM335" s="559"/>
      <c r="AHN335" s="559"/>
      <c r="AHO335" s="559"/>
      <c r="AHP335" s="559"/>
      <c r="AHQ335" s="559"/>
      <c r="AHR335" s="559"/>
      <c r="AHS335" s="559"/>
      <c r="AHT335" s="559"/>
      <c r="AHU335" s="559"/>
      <c r="AHV335" s="559"/>
      <c r="AHW335" s="559"/>
      <c r="AHX335" s="559"/>
      <c r="AHY335" s="559"/>
      <c r="AHZ335" s="559"/>
      <c r="AIA335" s="559"/>
      <c r="AIB335" s="559"/>
      <c r="AIC335" s="559"/>
      <c r="AID335" s="559"/>
      <c r="AIE335" s="559"/>
      <c r="AIF335" s="559"/>
      <c r="AIG335" s="559"/>
      <c r="AIH335" s="559"/>
      <c r="AII335" s="559"/>
      <c r="AIJ335" s="559"/>
      <c r="AIK335" s="559"/>
      <c r="AIL335" s="559"/>
      <c r="AIM335" s="559"/>
      <c r="AIN335" s="559"/>
      <c r="AIO335" s="559"/>
      <c r="AIP335" s="559"/>
      <c r="AIQ335" s="559"/>
      <c r="AIR335" s="559"/>
      <c r="AIS335" s="559"/>
      <c r="AIT335" s="559"/>
      <c r="AIU335" s="559"/>
      <c r="AIV335" s="559"/>
      <c r="AIW335" s="559"/>
      <c r="AIX335" s="559"/>
      <c r="AIY335" s="559"/>
      <c r="AIZ335" s="559"/>
      <c r="AJA335" s="559"/>
      <c r="AJB335" s="559"/>
      <c r="AJC335" s="559"/>
      <c r="AJD335" s="559"/>
      <c r="AJE335" s="559"/>
      <c r="AJF335" s="559"/>
      <c r="AJG335" s="559"/>
      <c r="AJH335" s="559"/>
      <c r="AJI335" s="559"/>
      <c r="AJJ335" s="559"/>
      <c r="AJK335" s="559"/>
      <c r="AJL335" s="559"/>
      <c r="AJM335" s="559"/>
      <c r="AJN335" s="559"/>
      <c r="AJO335" s="559"/>
      <c r="AJP335" s="559"/>
      <c r="AJQ335" s="559"/>
      <c r="AJR335" s="559"/>
      <c r="AJS335" s="559"/>
      <c r="AJT335" s="559"/>
      <c r="AJU335" s="559"/>
      <c r="AJV335" s="559"/>
      <c r="AJW335" s="559"/>
      <c r="AJX335" s="559"/>
      <c r="AJY335" s="559"/>
      <c r="AJZ335" s="559"/>
      <c r="AKA335" s="559"/>
      <c r="AKB335" s="559"/>
      <c r="AKC335" s="559"/>
      <c r="AKD335" s="559"/>
      <c r="AKE335" s="559"/>
      <c r="AKF335" s="559"/>
      <c r="AKG335" s="559"/>
      <c r="AKH335" s="559"/>
      <c r="AKI335" s="559"/>
      <c r="AKJ335" s="559"/>
      <c r="AKK335" s="559"/>
      <c r="AKL335" s="559"/>
      <c r="AKM335" s="559"/>
      <c r="AKN335" s="559"/>
      <c r="AKO335" s="559"/>
      <c r="AKP335" s="559"/>
      <c r="AKQ335" s="559"/>
      <c r="AKR335" s="559"/>
      <c r="AKS335" s="559"/>
      <c r="AKT335" s="559"/>
      <c r="AKU335" s="559"/>
      <c r="AKV335" s="559"/>
      <c r="AKW335" s="559"/>
      <c r="AKX335" s="559"/>
      <c r="AKY335" s="559"/>
      <c r="AKZ335" s="559"/>
      <c r="ALA335" s="559"/>
      <c r="ALB335" s="559"/>
      <c r="ALC335" s="559"/>
      <c r="ALD335" s="559"/>
      <c r="ALE335" s="559"/>
      <c r="ALF335" s="559"/>
      <c r="ALG335" s="559"/>
      <c r="ALH335" s="559"/>
      <c r="ALI335" s="559"/>
      <c r="ALJ335" s="559"/>
      <c r="ALK335" s="559"/>
      <c r="ALL335" s="559"/>
      <c r="ALM335" s="559"/>
      <c r="ALN335" s="559"/>
      <c r="ALO335" s="559"/>
      <c r="ALP335" s="559"/>
      <c r="ALQ335" s="559"/>
      <c r="ALR335" s="559"/>
      <c r="ALS335" s="559"/>
      <c r="ALT335" s="559"/>
      <c r="ALU335" s="559"/>
      <c r="ALV335" s="559"/>
      <c r="ALW335" s="559"/>
      <c r="ALX335" s="559"/>
      <c r="ALY335" s="559"/>
      <c r="ALZ335" s="559"/>
      <c r="AMA335" s="559"/>
      <c r="AMB335" s="559"/>
      <c r="AMC335" s="559"/>
      <c r="AMD335" s="559"/>
      <c r="AME335" s="559"/>
      <c r="AMF335" s="559"/>
      <c r="AMG335" s="559"/>
      <c r="AMH335" s="559"/>
      <c r="AMI335" s="559"/>
      <c r="AMJ335" s="559"/>
    </row>
    <row r="336" spans="1:1025" x14ac:dyDescent="0.25">
      <c r="A336" s="258" t="s">
        <v>31846</v>
      </c>
      <c r="B336" s="257">
        <v>336</v>
      </c>
      <c r="C336" s="258" t="s">
        <v>6098</v>
      </c>
      <c r="D336" s="308" t="s">
        <v>31847</v>
      </c>
      <c r="E336" s="277"/>
      <c r="F336" s="278"/>
      <c r="G336" s="280"/>
      <c r="H336" s="280"/>
      <c r="I336" s="492">
        <v>1000000</v>
      </c>
      <c r="J336" s="278"/>
      <c r="K336" s="278"/>
      <c r="L336" s="278"/>
      <c r="M336" s="278"/>
      <c r="N336" s="278"/>
      <c r="O336" s="278"/>
      <c r="P336" s="278"/>
      <c r="Q336" s="278"/>
      <c r="R336" s="278"/>
      <c r="S336" s="278"/>
      <c r="T336" s="278"/>
      <c r="U336" s="278"/>
      <c r="V336" s="278"/>
      <c r="W336" s="283">
        <f t="shared" si="133"/>
        <v>100</v>
      </c>
      <c r="X336" s="283">
        <f t="shared" si="147"/>
        <v>100</v>
      </c>
      <c r="Y336" s="283">
        <f t="shared" si="148"/>
        <v>100</v>
      </c>
      <c r="Z336" s="283">
        <f t="shared" si="134"/>
        <v>100</v>
      </c>
      <c r="AA336" s="283">
        <f t="shared" ref="AA336:AA367" si="153">IF(Q336=1,1,IF(Q336=2,10,100))</f>
        <v>100</v>
      </c>
      <c r="AB336" s="287">
        <f t="shared" si="146"/>
        <v>100</v>
      </c>
      <c r="AC336" s="287">
        <f t="shared" si="145"/>
        <v>100</v>
      </c>
      <c r="AD336" s="287">
        <f t="shared" ref="AD336:AD399" si="154">IF(OR(EXACT(T336,"1A"),EXACT(T336,"1B")),0.3,IF(T336=2,3,100))</f>
        <v>100</v>
      </c>
      <c r="AE336" s="284">
        <f t="shared" si="144"/>
        <v>100</v>
      </c>
      <c r="AF336" s="284">
        <f t="shared" si="143"/>
        <v>100</v>
      </c>
      <c r="AG336" s="268">
        <f t="shared" si="149"/>
        <v>100</v>
      </c>
      <c r="AH336" s="268">
        <f t="shared" si="150"/>
        <v>100</v>
      </c>
      <c r="AI336" s="268">
        <f t="shared" si="151"/>
        <v>100</v>
      </c>
      <c r="AJ336" s="268">
        <f t="shared" si="152"/>
        <v>100</v>
      </c>
      <c r="AK336" s="506" t="s">
        <v>24455</v>
      </c>
      <c r="AL336" s="277"/>
      <c r="AM336" s="277"/>
      <c r="AN336" s="511"/>
      <c r="AO336" s="277"/>
      <c r="AP336" s="277"/>
      <c r="AQ336" s="277"/>
      <c r="AR336" s="382" t="s">
        <v>756</v>
      </c>
      <c r="AS336" s="356" t="s">
        <v>31848</v>
      </c>
      <c r="AT336" s="277"/>
      <c r="AU336" s="277"/>
      <c r="AW336" s="559"/>
      <c r="AX336" s="559"/>
      <c r="AY336" s="559"/>
      <c r="AZ336" s="559"/>
      <c r="BA336" s="559"/>
      <c r="BB336" s="559"/>
      <c r="BC336" s="559"/>
      <c r="BD336" s="559"/>
      <c r="BE336" s="559"/>
      <c r="BF336" s="559"/>
      <c r="BG336" s="559"/>
      <c r="BH336" s="559"/>
      <c r="BI336" s="559"/>
      <c r="BJ336" s="559"/>
      <c r="BK336" s="559"/>
      <c r="BL336" s="559"/>
      <c r="BM336" s="559"/>
      <c r="BN336" s="559"/>
      <c r="BO336" s="559"/>
      <c r="BP336" s="559"/>
      <c r="BQ336" s="559"/>
      <c r="BR336" s="559"/>
      <c r="BS336" s="559"/>
      <c r="BT336" s="559"/>
      <c r="BU336" s="559"/>
      <c r="BV336" s="559"/>
      <c r="BW336" s="559"/>
      <c r="BX336" s="559"/>
      <c r="BY336" s="559"/>
      <c r="BZ336" s="559"/>
      <c r="CA336" s="559"/>
      <c r="CB336" s="559"/>
      <c r="CC336" s="559"/>
      <c r="CD336" s="559"/>
      <c r="CE336" s="559"/>
      <c r="CF336" s="559"/>
      <c r="CG336" s="559"/>
      <c r="CH336" s="559"/>
      <c r="CI336" s="559"/>
      <c r="CJ336" s="559"/>
      <c r="CK336" s="559"/>
      <c r="CL336" s="559"/>
      <c r="CM336" s="559"/>
      <c r="CN336" s="559"/>
      <c r="CO336" s="559"/>
      <c r="CP336" s="559"/>
      <c r="CQ336" s="559"/>
      <c r="CR336" s="559"/>
      <c r="CS336" s="559"/>
      <c r="CT336" s="559"/>
      <c r="CU336" s="559"/>
      <c r="CV336" s="559"/>
      <c r="CW336" s="559"/>
      <c r="CX336" s="559"/>
      <c r="CY336" s="559"/>
      <c r="CZ336" s="559"/>
      <c r="DA336" s="559"/>
      <c r="DB336" s="559"/>
      <c r="DC336" s="559"/>
      <c r="DD336" s="559"/>
      <c r="DE336" s="559"/>
      <c r="DF336" s="559"/>
      <c r="DG336" s="559"/>
      <c r="DH336" s="559"/>
      <c r="DI336" s="559"/>
      <c r="DJ336" s="559"/>
      <c r="DK336" s="559"/>
      <c r="DL336" s="559"/>
      <c r="DM336" s="559"/>
      <c r="DN336" s="559"/>
      <c r="DO336" s="559"/>
      <c r="DP336" s="559"/>
      <c r="DQ336" s="559"/>
      <c r="DR336" s="559"/>
      <c r="DS336" s="559"/>
      <c r="DT336" s="559"/>
      <c r="DU336" s="559"/>
      <c r="DV336" s="559"/>
      <c r="DW336" s="559"/>
      <c r="DX336" s="559"/>
      <c r="DY336" s="559"/>
      <c r="DZ336" s="559"/>
      <c r="EA336" s="559"/>
      <c r="EB336" s="559"/>
      <c r="EC336" s="559"/>
      <c r="ED336" s="559"/>
      <c r="EE336" s="559"/>
      <c r="EF336" s="559"/>
      <c r="EG336" s="559"/>
      <c r="EH336" s="559"/>
      <c r="EI336" s="559"/>
      <c r="EJ336" s="559"/>
      <c r="EK336" s="559"/>
      <c r="EL336" s="559"/>
      <c r="EM336" s="559"/>
      <c r="EN336" s="559"/>
      <c r="EO336" s="559"/>
      <c r="EP336" s="559"/>
      <c r="EQ336" s="559"/>
      <c r="ER336" s="559"/>
      <c r="ES336" s="559"/>
      <c r="ET336" s="559"/>
      <c r="EU336" s="559"/>
      <c r="EV336" s="559"/>
      <c r="EW336" s="559"/>
      <c r="EX336" s="559"/>
      <c r="EY336" s="559"/>
      <c r="EZ336" s="559"/>
      <c r="FA336" s="559"/>
      <c r="FB336" s="559"/>
      <c r="FC336" s="559"/>
      <c r="FD336" s="559"/>
      <c r="FE336" s="559"/>
      <c r="FF336" s="559"/>
      <c r="FG336" s="559"/>
      <c r="FH336" s="559"/>
      <c r="FI336" s="559"/>
      <c r="FJ336" s="559"/>
      <c r="FK336" s="559"/>
      <c r="FL336" s="559"/>
      <c r="FM336" s="559"/>
      <c r="FN336" s="559"/>
      <c r="FO336" s="559"/>
      <c r="FP336" s="559"/>
      <c r="FQ336" s="559"/>
      <c r="FR336" s="559"/>
      <c r="FS336" s="559"/>
      <c r="FT336" s="559"/>
      <c r="FU336" s="559"/>
      <c r="FV336" s="559"/>
      <c r="FW336" s="559"/>
      <c r="FX336" s="559"/>
      <c r="FY336" s="559"/>
      <c r="FZ336" s="559"/>
      <c r="GA336" s="559"/>
      <c r="GB336" s="559"/>
      <c r="GC336" s="559"/>
      <c r="GD336" s="559"/>
      <c r="GE336" s="559"/>
      <c r="GF336" s="559"/>
      <c r="GG336" s="559"/>
      <c r="GH336" s="559"/>
      <c r="GI336" s="559"/>
      <c r="GJ336" s="559"/>
      <c r="GK336" s="559"/>
      <c r="GL336" s="559"/>
      <c r="GM336" s="559"/>
      <c r="GN336" s="559"/>
      <c r="GO336" s="559"/>
      <c r="GP336" s="559"/>
      <c r="GQ336" s="559"/>
      <c r="GR336" s="559"/>
      <c r="GS336" s="559"/>
      <c r="GT336" s="559"/>
      <c r="GU336" s="559"/>
      <c r="GV336" s="559"/>
      <c r="GW336" s="559"/>
      <c r="GX336" s="559"/>
      <c r="GY336" s="559"/>
      <c r="GZ336" s="559"/>
      <c r="HA336" s="559"/>
      <c r="HB336" s="559"/>
      <c r="HC336" s="559"/>
      <c r="HD336" s="559"/>
      <c r="HE336" s="559"/>
      <c r="HF336" s="559"/>
      <c r="HG336" s="559"/>
      <c r="HH336" s="559"/>
      <c r="HI336" s="559"/>
      <c r="HJ336" s="559"/>
      <c r="HK336" s="559"/>
      <c r="HL336" s="559"/>
      <c r="HM336" s="559"/>
      <c r="HN336" s="559"/>
      <c r="HO336" s="559"/>
      <c r="HP336" s="559"/>
      <c r="HQ336" s="559"/>
      <c r="HR336" s="559"/>
      <c r="HS336" s="559"/>
      <c r="HT336" s="559"/>
      <c r="HU336" s="559"/>
      <c r="HV336" s="559"/>
      <c r="HW336" s="559"/>
      <c r="HX336" s="559"/>
      <c r="HY336" s="559"/>
      <c r="HZ336" s="559"/>
      <c r="IA336" s="559"/>
      <c r="IB336" s="559"/>
      <c r="IC336" s="559"/>
      <c r="ID336" s="559"/>
      <c r="IE336" s="559"/>
      <c r="IF336" s="559"/>
      <c r="IG336" s="559"/>
      <c r="IH336" s="559"/>
      <c r="II336" s="559"/>
      <c r="IJ336" s="559"/>
      <c r="IK336" s="559"/>
      <c r="IL336" s="559"/>
      <c r="IM336" s="559"/>
      <c r="IN336" s="559"/>
      <c r="IO336" s="559"/>
      <c r="IP336" s="559"/>
      <c r="IQ336" s="559"/>
      <c r="IR336" s="559"/>
      <c r="IS336" s="559"/>
      <c r="IT336" s="559"/>
      <c r="IU336" s="559"/>
      <c r="IV336" s="559"/>
      <c r="IW336" s="559"/>
      <c r="IX336" s="559"/>
      <c r="IY336" s="559"/>
      <c r="IZ336" s="559"/>
      <c r="JA336" s="559"/>
      <c r="JB336" s="559"/>
      <c r="JC336" s="559"/>
      <c r="JD336" s="559"/>
      <c r="JE336" s="559"/>
      <c r="JF336" s="559"/>
      <c r="JG336" s="559"/>
      <c r="JH336" s="559"/>
      <c r="JI336" s="559"/>
      <c r="JJ336" s="559"/>
      <c r="JK336" s="559"/>
      <c r="JL336" s="559"/>
      <c r="JM336" s="559"/>
      <c r="JN336" s="559"/>
      <c r="JO336" s="559"/>
      <c r="JP336" s="559"/>
      <c r="JQ336" s="559"/>
      <c r="JR336" s="559"/>
      <c r="JS336" s="559"/>
      <c r="JT336" s="559"/>
      <c r="JU336" s="559"/>
      <c r="JV336" s="559"/>
      <c r="JW336" s="559"/>
      <c r="JX336" s="559"/>
      <c r="JY336" s="559"/>
      <c r="JZ336" s="559"/>
      <c r="KA336" s="559"/>
      <c r="KB336" s="559"/>
      <c r="KC336" s="559"/>
      <c r="KD336" s="559"/>
      <c r="KE336" s="559"/>
      <c r="KF336" s="559"/>
      <c r="KG336" s="559"/>
      <c r="KH336" s="559"/>
      <c r="KI336" s="559"/>
      <c r="KJ336" s="559"/>
      <c r="KK336" s="559"/>
      <c r="KL336" s="559"/>
      <c r="KM336" s="559"/>
      <c r="KN336" s="559"/>
      <c r="KO336" s="559"/>
      <c r="KP336" s="559"/>
      <c r="KQ336" s="559"/>
      <c r="KR336" s="559"/>
      <c r="KS336" s="559"/>
      <c r="KT336" s="559"/>
      <c r="KU336" s="559"/>
      <c r="KV336" s="559"/>
      <c r="KW336" s="559"/>
      <c r="KX336" s="559"/>
      <c r="KY336" s="559"/>
      <c r="KZ336" s="559"/>
      <c r="LA336" s="559"/>
      <c r="LB336" s="559"/>
      <c r="LC336" s="559"/>
      <c r="LD336" s="559"/>
      <c r="LE336" s="559"/>
      <c r="LF336" s="559"/>
      <c r="LG336" s="559"/>
      <c r="LH336" s="559"/>
      <c r="LI336" s="559"/>
      <c r="LJ336" s="559"/>
      <c r="LK336" s="559"/>
      <c r="LL336" s="559"/>
      <c r="LM336" s="559"/>
      <c r="LN336" s="559"/>
      <c r="LO336" s="559"/>
      <c r="LP336" s="559"/>
      <c r="LQ336" s="559"/>
      <c r="LR336" s="559"/>
      <c r="LS336" s="559"/>
      <c r="LT336" s="559"/>
      <c r="LU336" s="559"/>
      <c r="LV336" s="559"/>
      <c r="LW336" s="559"/>
      <c r="LX336" s="559"/>
      <c r="LY336" s="559"/>
      <c r="LZ336" s="559"/>
      <c r="MA336" s="559"/>
      <c r="MB336" s="559"/>
      <c r="MC336" s="559"/>
      <c r="MD336" s="559"/>
      <c r="ME336" s="559"/>
      <c r="MF336" s="559"/>
      <c r="MG336" s="559"/>
      <c r="MH336" s="559"/>
      <c r="MI336" s="559"/>
      <c r="MJ336" s="559"/>
      <c r="MK336" s="559"/>
      <c r="ML336" s="559"/>
      <c r="MM336" s="559"/>
      <c r="MN336" s="559"/>
      <c r="MO336" s="559"/>
      <c r="MP336" s="559"/>
      <c r="MQ336" s="559"/>
      <c r="MR336" s="559"/>
      <c r="MS336" s="559"/>
      <c r="MT336" s="559"/>
      <c r="MU336" s="559"/>
      <c r="MV336" s="559"/>
      <c r="MW336" s="559"/>
      <c r="MX336" s="559"/>
      <c r="MY336" s="559"/>
      <c r="MZ336" s="559"/>
      <c r="NA336" s="559"/>
      <c r="NB336" s="559"/>
      <c r="NC336" s="559"/>
      <c r="ND336" s="559"/>
      <c r="NE336" s="559"/>
      <c r="NF336" s="559"/>
      <c r="NG336" s="559"/>
      <c r="NH336" s="559"/>
      <c r="NI336" s="559"/>
      <c r="NJ336" s="559"/>
      <c r="NK336" s="559"/>
      <c r="NL336" s="559"/>
      <c r="NM336" s="559"/>
      <c r="NN336" s="559"/>
      <c r="NO336" s="559"/>
      <c r="NP336" s="559"/>
      <c r="NQ336" s="559"/>
      <c r="NR336" s="559"/>
      <c r="NS336" s="559"/>
      <c r="NT336" s="559"/>
      <c r="NU336" s="559"/>
      <c r="NV336" s="559"/>
      <c r="NW336" s="559"/>
      <c r="NX336" s="559"/>
      <c r="NY336" s="559"/>
      <c r="NZ336" s="559"/>
      <c r="OA336" s="559"/>
      <c r="OB336" s="559"/>
      <c r="OC336" s="559"/>
      <c r="OD336" s="559"/>
      <c r="OE336" s="559"/>
      <c r="OF336" s="559"/>
      <c r="OG336" s="559"/>
      <c r="OH336" s="559"/>
      <c r="OI336" s="559"/>
      <c r="OJ336" s="559"/>
      <c r="OK336" s="559"/>
      <c r="OL336" s="559"/>
      <c r="OM336" s="559"/>
      <c r="ON336" s="559"/>
      <c r="OO336" s="559"/>
      <c r="OP336" s="559"/>
      <c r="OQ336" s="559"/>
      <c r="OR336" s="559"/>
      <c r="OS336" s="559"/>
      <c r="OT336" s="559"/>
      <c r="OU336" s="559"/>
      <c r="OV336" s="559"/>
      <c r="OW336" s="559"/>
      <c r="OX336" s="559"/>
      <c r="OY336" s="559"/>
      <c r="OZ336" s="559"/>
      <c r="PA336" s="559"/>
      <c r="PB336" s="559"/>
      <c r="PC336" s="559"/>
      <c r="PD336" s="559"/>
      <c r="PE336" s="559"/>
      <c r="PF336" s="559"/>
      <c r="PG336" s="559"/>
      <c r="PH336" s="559"/>
      <c r="PI336" s="559"/>
      <c r="PJ336" s="559"/>
      <c r="PK336" s="559"/>
      <c r="PL336" s="559"/>
      <c r="PM336" s="559"/>
      <c r="PN336" s="559"/>
      <c r="PO336" s="559"/>
      <c r="PP336" s="559"/>
      <c r="PQ336" s="559"/>
      <c r="PR336" s="559"/>
      <c r="PS336" s="559"/>
      <c r="PT336" s="559"/>
      <c r="PU336" s="559"/>
      <c r="PV336" s="559"/>
      <c r="PW336" s="559"/>
      <c r="PX336" s="559"/>
      <c r="PY336" s="559"/>
      <c r="PZ336" s="559"/>
      <c r="QA336" s="559"/>
      <c r="QB336" s="559"/>
      <c r="QC336" s="559"/>
      <c r="QD336" s="559"/>
      <c r="QE336" s="559"/>
      <c r="QF336" s="559"/>
      <c r="QG336" s="559"/>
      <c r="QH336" s="559"/>
      <c r="QI336" s="559"/>
      <c r="QJ336" s="559"/>
      <c r="QK336" s="559"/>
      <c r="QL336" s="559"/>
      <c r="QM336" s="559"/>
      <c r="QN336" s="559"/>
      <c r="QO336" s="559"/>
      <c r="QP336" s="559"/>
      <c r="QQ336" s="559"/>
      <c r="QR336" s="559"/>
      <c r="QS336" s="559"/>
      <c r="QT336" s="559"/>
      <c r="QU336" s="559"/>
      <c r="QV336" s="559"/>
      <c r="QW336" s="559"/>
      <c r="QX336" s="559"/>
      <c r="QY336" s="559"/>
      <c r="QZ336" s="559"/>
      <c r="RA336" s="559"/>
      <c r="RB336" s="559"/>
      <c r="RC336" s="559"/>
      <c r="RD336" s="559"/>
      <c r="RE336" s="559"/>
      <c r="RF336" s="559"/>
      <c r="RG336" s="559"/>
      <c r="RH336" s="559"/>
      <c r="RI336" s="559"/>
      <c r="RJ336" s="559"/>
      <c r="RK336" s="559"/>
      <c r="RL336" s="559"/>
      <c r="RM336" s="559"/>
      <c r="RN336" s="559"/>
      <c r="RO336" s="559"/>
      <c r="RP336" s="559"/>
      <c r="RQ336" s="559"/>
      <c r="RR336" s="559"/>
      <c r="RS336" s="559"/>
      <c r="RT336" s="559"/>
      <c r="RU336" s="559"/>
      <c r="RV336" s="559"/>
      <c r="RW336" s="559"/>
      <c r="RX336" s="559"/>
      <c r="RY336" s="559"/>
      <c r="RZ336" s="559"/>
      <c r="SA336" s="559"/>
      <c r="SB336" s="559"/>
      <c r="SC336" s="559"/>
      <c r="SD336" s="559"/>
      <c r="SE336" s="559"/>
      <c r="SF336" s="559"/>
      <c r="SG336" s="559"/>
      <c r="SH336" s="559"/>
      <c r="SI336" s="559"/>
      <c r="SJ336" s="559"/>
      <c r="SK336" s="559"/>
      <c r="SL336" s="559"/>
      <c r="SM336" s="559"/>
      <c r="SN336" s="559"/>
      <c r="SO336" s="559"/>
      <c r="SP336" s="559"/>
      <c r="SQ336" s="559"/>
      <c r="SR336" s="559"/>
      <c r="SS336" s="559"/>
      <c r="ST336" s="559"/>
      <c r="SU336" s="559"/>
      <c r="SV336" s="559"/>
      <c r="SW336" s="559"/>
      <c r="SX336" s="559"/>
      <c r="SY336" s="559"/>
      <c r="SZ336" s="559"/>
      <c r="TA336" s="559"/>
      <c r="TB336" s="559"/>
      <c r="TC336" s="559"/>
      <c r="TD336" s="559"/>
      <c r="TE336" s="559"/>
      <c r="TF336" s="559"/>
      <c r="TG336" s="559"/>
      <c r="TH336" s="559"/>
      <c r="TI336" s="559"/>
      <c r="TJ336" s="559"/>
      <c r="TK336" s="559"/>
      <c r="TL336" s="559"/>
      <c r="TM336" s="559"/>
      <c r="TN336" s="559"/>
      <c r="TO336" s="559"/>
      <c r="TP336" s="559"/>
      <c r="TQ336" s="559"/>
      <c r="TR336" s="559"/>
      <c r="TS336" s="559"/>
      <c r="TT336" s="559"/>
      <c r="TU336" s="559"/>
      <c r="TV336" s="559"/>
      <c r="TW336" s="559"/>
      <c r="TX336" s="559"/>
      <c r="TY336" s="559"/>
      <c r="TZ336" s="559"/>
      <c r="UA336" s="559"/>
      <c r="UB336" s="559"/>
      <c r="UC336" s="559"/>
      <c r="UD336" s="559"/>
      <c r="UE336" s="559"/>
      <c r="UF336" s="559"/>
      <c r="UG336" s="559"/>
      <c r="UH336" s="559"/>
      <c r="UI336" s="559"/>
      <c r="UJ336" s="559"/>
      <c r="UK336" s="559"/>
      <c r="UL336" s="559"/>
      <c r="UM336" s="559"/>
      <c r="UN336" s="559"/>
      <c r="UO336" s="559"/>
      <c r="UP336" s="559"/>
      <c r="UQ336" s="559"/>
      <c r="UR336" s="559"/>
      <c r="US336" s="559"/>
      <c r="UT336" s="559"/>
      <c r="UU336" s="559"/>
      <c r="UV336" s="559"/>
      <c r="UW336" s="559"/>
      <c r="UX336" s="559"/>
      <c r="UY336" s="559"/>
      <c r="UZ336" s="559"/>
      <c r="VA336" s="559"/>
      <c r="VB336" s="559"/>
      <c r="VC336" s="559"/>
      <c r="VD336" s="559"/>
      <c r="VE336" s="559"/>
      <c r="VF336" s="559"/>
      <c r="VG336" s="559"/>
      <c r="VH336" s="559"/>
      <c r="VI336" s="559"/>
      <c r="VJ336" s="559"/>
      <c r="VK336" s="559"/>
      <c r="VL336" s="559"/>
      <c r="VM336" s="559"/>
      <c r="VN336" s="559"/>
      <c r="VO336" s="559"/>
      <c r="VP336" s="559"/>
      <c r="VQ336" s="559"/>
      <c r="VR336" s="559"/>
      <c r="VS336" s="559"/>
      <c r="VT336" s="559"/>
      <c r="VU336" s="559"/>
      <c r="VV336" s="559"/>
      <c r="VW336" s="559"/>
      <c r="VX336" s="559"/>
      <c r="VY336" s="559"/>
      <c r="VZ336" s="559"/>
      <c r="WA336" s="559"/>
      <c r="WB336" s="559"/>
      <c r="WC336" s="559"/>
      <c r="WD336" s="559"/>
      <c r="WE336" s="559"/>
      <c r="WF336" s="559"/>
      <c r="WG336" s="559"/>
      <c r="WH336" s="559"/>
      <c r="WI336" s="559"/>
      <c r="WJ336" s="559"/>
      <c r="WK336" s="559"/>
      <c r="WL336" s="559"/>
      <c r="WM336" s="559"/>
      <c r="WN336" s="559"/>
      <c r="WO336" s="559"/>
      <c r="WP336" s="559"/>
      <c r="WQ336" s="559"/>
      <c r="WR336" s="559"/>
      <c r="WS336" s="559"/>
      <c r="WT336" s="559"/>
      <c r="WU336" s="559"/>
      <c r="WV336" s="559"/>
      <c r="WW336" s="559"/>
      <c r="WX336" s="559"/>
      <c r="WY336" s="559"/>
      <c r="WZ336" s="559"/>
      <c r="XA336" s="559"/>
      <c r="XB336" s="559"/>
      <c r="XC336" s="559"/>
      <c r="XD336" s="559"/>
      <c r="XE336" s="559"/>
      <c r="XF336" s="559"/>
      <c r="XG336" s="559"/>
      <c r="XH336" s="559"/>
      <c r="XI336" s="559"/>
      <c r="XJ336" s="559"/>
      <c r="XK336" s="559"/>
      <c r="XL336" s="559"/>
      <c r="XM336" s="559"/>
      <c r="XN336" s="559"/>
      <c r="XO336" s="559"/>
      <c r="XP336" s="559"/>
      <c r="XQ336" s="559"/>
      <c r="XR336" s="559"/>
      <c r="XS336" s="559"/>
      <c r="XT336" s="559"/>
      <c r="XU336" s="559"/>
      <c r="XV336" s="559"/>
      <c r="XW336" s="559"/>
      <c r="XX336" s="559"/>
      <c r="XY336" s="559"/>
      <c r="XZ336" s="559"/>
      <c r="YA336" s="559"/>
      <c r="YB336" s="559"/>
      <c r="YC336" s="559"/>
      <c r="YD336" s="559"/>
      <c r="YE336" s="559"/>
      <c r="YF336" s="559"/>
      <c r="YG336" s="559"/>
      <c r="YH336" s="559"/>
      <c r="YI336" s="559"/>
      <c r="YJ336" s="559"/>
      <c r="YK336" s="559"/>
      <c r="YL336" s="559"/>
      <c r="YM336" s="559"/>
      <c r="YN336" s="559"/>
      <c r="YO336" s="559"/>
      <c r="YP336" s="559"/>
      <c r="YQ336" s="559"/>
      <c r="YR336" s="559"/>
      <c r="YS336" s="559"/>
      <c r="YT336" s="559"/>
      <c r="YU336" s="559"/>
      <c r="YV336" s="559"/>
      <c r="YW336" s="559"/>
      <c r="YX336" s="559"/>
      <c r="YY336" s="559"/>
      <c r="YZ336" s="559"/>
      <c r="ZA336" s="559"/>
      <c r="ZB336" s="559"/>
      <c r="ZC336" s="559"/>
      <c r="ZD336" s="559"/>
      <c r="ZE336" s="559"/>
      <c r="ZF336" s="559"/>
      <c r="ZG336" s="559"/>
      <c r="ZH336" s="559"/>
      <c r="ZI336" s="559"/>
      <c r="ZJ336" s="559"/>
      <c r="ZK336" s="559"/>
      <c r="ZL336" s="559"/>
      <c r="ZM336" s="559"/>
      <c r="ZN336" s="559"/>
      <c r="ZO336" s="559"/>
      <c r="ZP336" s="559"/>
      <c r="ZQ336" s="559"/>
      <c r="ZR336" s="559"/>
      <c r="ZS336" s="559"/>
      <c r="ZT336" s="559"/>
      <c r="ZU336" s="559"/>
      <c r="ZV336" s="559"/>
      <c r="ZW336" s="559"/>
      <c r="ZX336" s="559"/>
      <c r="ZY336" s="559"/>
      <c r="ZZ336" s="559"/>
      <c r="AAA336" s="559"/>
      <c r="AAB336" s="559"/>
      <c r="AAC336" s="559"/>
      <c r="AAD336" s="559"/>
      <c r="AAE336" s="559"/>
      <c r="AAF336" s="559"/>
      <c r="AAG336" s="559"/>
      <c r="AAH336" s="559"/>
      <c r="AAI336" s="559"/>
      <c r="AAJ336" s="559"/>
      <c r="AAK336" s="559"/>
      <c r="AAL336" s="559"/>
      <c r="AAM336" s="559"/>
      <c r="AAN336" s="559"/>
      <c r="AAO336" s="559"/>
      <c r="AAP336" s="559"/>
      <c r="AAQ336" s="559"/>
      <c r="AAR336" s="559"/>
      <c r="AAS336" s="559"/>
      <c r="AAT336" s="559"/>
      <c r="AAU336" s="559"/>
      <c r="AAV336" s="559"/>
      <c r="AAW336" s="559"/>
      <c r="AAX336" s="559"/>
      <c r="AAY336" s="559"/>
      <c r="AAZ336" s="559"/>
      <c r="ABA336" s="559"/>
      <c r="ABB336" s="559"/>
      <c r="ABC336" s="559"/>
      <c r="ABD336" s="559"/>
      <c r="ABE336" s="559"/>
      <c r="ABF336" s="559"/>
      <c r="ABG336" s="559"/>
      <c r="ABH336" s="559"/>
      <c r="ABI336" s="559"/>
      <c r="ABJ336" s="559"/>
      <c r="ABK336" s="559"/>
      <c r="ABL336" s="559"/>
      <c r="ABM336" s="559"/>
      <c r="ABN336" s="559"/>
      <c r="ABO336" s="559"/>
      <c r="ABP336" s="559"/>
      <c r="ABQ336" s="559"/>
      <c r="ABR336" s="559"/>
      <c r="ABS336" s="559"/>
      <c r="ABT336" s="559"/>
      <c r="ABU336" s="559"/>
      <c r="ABV336" s="559"/>
      <c r="ABW336" s="559"/>
      <c r="ABX336" s="559"/>
      <c r="ABY336" s="559"/>
      <c r="ABZ336" s="559"/>
      <c r="ACA336" s="559"/>
      <c r="ACB336" s="559"/>
      <c r="ACC336" s="559"/>
      <c r="ACD336" s="559"/>
      <c r="ACE336" s="559"/>
      <c r="ACF336" s="559"/>
      <c r="ACG336" s="559"/>
      <c r="ACH336" s="559"/>
      <c r="ACI336" s="559"/>
      <c r="ACJ336" s="559"/>
      <c r="ACK336" s="559"/>
      <c r="ACL336" s="559"/>
      <c r="ACM336" s="559"/>
      <c r="ACN336" s="559"/>
      <c r="ACO336" s="559"/>
      <c r="ACP336" s="559"/>
      <c r="ACQ336" s="559"/>
      <c r="ACR336" s="559"/>
      <c r="ACS336" s="559"/>
      <c r="ACT336" s="559"/>
      <c r="ACU336" s="559"/>
      <c r="ACV336" s="559"/>
      <c r="ACW336" s="559"/>
      <c r="ACX336" s="559"/>
      <c r="ACY336" s="559"/>
      <c r="ACZ336" s="559"/>
      <c r="ADA336" s="559"/>
      <c r="ADB336" s="559"/>
      <c r="ADC336" s="559"/>
      <c r="ADD336" s="559"/>
      <c r="ADE336" s="559"/>
      <c r="ADF336" s="559"/>
      <c r="ADG336" s="559"/>
      <c r="ADH336" s="559"/>
      <c r="ADI336" s="559"/>
      <c r="ADJ336" s="559"/>
      <c r="ADK336" s="559"/>
      <c r="ADL336" s="559"/>
      <c r="ADM336" s="559"/>
      <c r="ADN336" s="559"/>
      <c r="ADO336" s="559"/>
      <c r="ADP336" s="559"/>
      <c r="ADQ336" s="559"/>
      <c r="ADR336" s="559"/>
      <c r="ADS336" s="559"/>
      <c r="ADT336" s="559"/>
      <c r="ADU336" s="559"/>
      <c r="ADV336" s="559"/>
      <c r="ADW336" s="559"/>
      <c r="ADX336" s="559"/>
      <c r="ADY336" s="559"/>
      <c r="ADZ336" s="559"/>
      <c r="AEA336" s="559"/>
      <c r="AEB336" s="559"/>
      <c r="AEC336" s="559"/>
      <c r="AED336" s="559"/>
      <c r="AEE336" s="559"/>
      <c r="AEF336" s="559"/>
      <c r="AEG336" s="559"/>
      <c r="AEH336" s="559"/>
      <c r="AEI336" s="559"/>
      <c r="AEJ336" s="559"/>
      <c r="AEK336" s="559"/>
      <c r="AEL336" s="559"/>
      <c r="AEM336" s="559"/>
      <c r="AEN336" s="559"/>
      <c r="AEO336" s="559"/>
      <c r="AEP336" s="559"/>
      <c r="AEQ336" s="559"/>
      <c r="AER336" s="559"/>
      <c r="AES336" s="559"/>
      <c r="AET336" s="559"/>
      <c r="AEU336" s="559"/>
      <c r="AEV336" s="559"/>
      <c r="AEW336" s="559"/>
      <c r="AEX336" s="559"/>
      <c r="AEY336" s="559"/>
      <c r="AEZ336" s="559"/>
      <c r="AFA336" s="559"/>
      <c r="AFB336" s="559"/>
      <c r="AFC336" s="559"/>
      <c r="AFD336" s="559"/>
      <c r="AFE336" s="559"/>
      <c r="AFF336" s="559"/>
      <c r="AFG336" s="559"/>
      <c r="AFH336" s="559"/>
      <c r="AFI336" s="559"/>
      <c r="AFJ336" s="559"/>
      <c r="AFK336" s="559"/>
      <c r="AFL336" s="559"/>
      <c r="AFM336" s="559"/>
      <c r="AFN336" s="559"/>
      <c r="AFO336" s="559"/>
      <c r="AFP336" s="559"/>
      <c r="AFQ336" s="559"/>
      <c r="AFR336" s="559"/>
      <c r="AFS336" s="559"/>
      <c r="AFT336" s="559"/>
      <c r="AFU336" s="559"/>
      <c r="AFV336" s="559"/>
      <c r="AFW336" s="559"/>
      <c r="AFX336" s="559"/>
      <c r="AFY336" s="559"/>
      <c r="AFZ336" s="559"/>
      <c r="AGA336" s="559"/>
      <c r="AGB336" s="559"/>
      <c r="AGC336" s="559"/>
      <c r="AGD336" s="559"/>
      <c r="AGE336" s="559"/>
      <c r="AGF336" s="559"/>
      <c r="AGG336" s="559"/>
      <c r="AGH336" s="559"/>
      <c r="AGI336" s="559"/>
      <c r="AGJ336" s="559"/>
      <c r="AGK336" s="559"/>
      <c r="AGL336" s="559"/>
      <c r="AGM336" s="559"/>
      <c r="AGN336" s="559"/>
      <c r="AGO336" s="559"/>
      <c r="AGP336" s="559"/>
      <c r="AGQ336" s="559"/>
      <c r="AGR336" s="559"/>
      <c r="AGS336" s="559"/>
      <c r="AGT336" s="559"/>
      <c r="AGU336" s="559"/>
      <c r="AGV336" s="559"/>
      <c r="AGW336" s="559"/>
      <c r="AGX336" s="559"/>
      <c r="AGY336" s="559"/>
      <c r="AGZ336" s="559"/>
      <c r="AHA336" s="559"/>
      <c r="AHB336" s="559"/>
      <c r="AHC336" s="559"/>
      <c r="AHD336" s="559"/>
      <c r="AHE336" s="559"/>
      <c r="AHF336" s="559"/>
      <c r="AHG336" s="559"/>
      <c r="AHH336" s="559"/>
      <c r="AHI336" s="559"/>
      <c r="AHJ336" s="559"/>
      <c r="AHK336" s="559"/>
      <c r="AHL336" s="559"/>
      <c r="AHM336" s="559"/>
      <c r="AHN336" s="559"/>
      <c r="AHO336" s="559"/>
      <c r="AHP336" s="559"/>
      <c r="AHQ336" s="559"/>
      <c r="AHR336" s="559"/>
      <c r="AHS336" s="559"/>
      <c r="AHT336" s="559"/>
      <c r="AHU336" s="559"/>
      <c r="AHV336" s="559"/>
      <c r="AHW336" s="559"/>
      <c r="AHX336" s="559"/>
      <c r="AHY336" s="559"/>
      <c r="AHZ336" s="559"/>
      <c r="AIA336" s="559"/>
      <c r="AIB336" s="559"/>
      <c r="AIC336" s="559"/>
      <c r="AID336" s="559"/>
      <c r="AIE336" s="559"/>
      <c r="AIF336" s="559"/>
      <c r="AIG336" s="559"/>
      <c r="AIH336" s="559"/>
      <c r="AII336" s="559"/>
      <c r="AIJ336" s="559"/>
      <c r="AIK336" s="559"/>
      <c r="AIL336" s="559"/>
      <c r="AIM336" s="559"/>
      <c r="AIN336" s="559"/>
      <c r="AIO336" s="559"/>
      <c r="AIP336" s="559"/>
      <c r="AIQ336" s="559"/>
      <c r="AIR336" s="559"/>
      <c r="AIS336" s="559"/>
      <c r="AIT336" s="559"/>
      <c r="AIU336" s="559"/>
      <c r="AIV336" s="559"/>
      <c r="AIW336" s="559"/>
      <c r="AIX336" s="559"/>
      <c r="AIY336" s="559"/>
      <c r="AIZ336" s="559"/>
      <c r="AJA336" s="559"/>
      <c r="AJB336" s="559"/>
      <c r="AJC336" s="559"/>
      <c r="AJD336" s="559"/>
      <c r="AJE336" s="559"/>
      <c r="AJF336" s="559"/>
      <c r="AJG336" s="559"/>
      <c r="AJH336" s="559"/>
      <c r="AJI336" s="559"/>
      <c r="AJJ336" s="559"/>
      <c r="AJK336" s="559"/>
      <c r="AJL336" s="559"/>
      <c r="AJM336" s="559"/>
      <c r="AJN336" s="559"/>
      <c r="AJO336" s="559"/>
      <c r="AJP336" s="559"/>
      <c r="AJQ336" s="559"/>
      <c r="AJR336" s="559"/>
      <c r="AJS336" s="559"/>
      <c r="AJT336" s="559"/>
      <c r="AJU336" s="559"/>
      <c r="AJV336" s="559"/>
      <c r="AJW336" s="559"/>
      <c r="AJX336" s="559"/>
      <c r="AJY336" s="559"/>
      <c r="AJZ336" s="559"/>
      <c r="AKA336" s="559"/>
      <c r="AKB336" s="559"/>
      <c r="AKC336" s="559"/>
      <c r="AKD336" s="559"/>
      <c r="AKE336" s="559"/>
      <c r="AKF336" s="559"/>
      <c r="AKG336" s="559"/>
      <c r="AKH336" s="559"/>
      <c r="AKI336" s="559"/>
      <c r="AKJ336" s="559"/>
      <c r="AKK336" s="559"/>
      <c r="AKL336" s="559"/>
      <c r="AKM336" s="559"/>
      <c r="AKN336" s="559"/>
      <c r="AKO336" s="559"/>
      <c r="AKP336" s="559"/>
      <c r="AKQ336" s="559"/>
      <c r="AKR336" s="559"/>
      <c r="AKS336" s="559"/>
      <c r="AKT336" s="559"/>
      <c r="AKU336" s="559"/>
      <c r="AKV336" s="559"/>
      <c r="AKW336" s="559"/>
      <c r="AKX336" s="559"/>
      <c r="AKY336" s="559"/>
      <c r="AKZ336" s="559"/>
      <c r="ALA336" s="559"/>
      <c r="ALB336" s="559"/>
      <c r="ALC336" s="559"/>
      <c r="ALD336" s="559"/>
      <c r="ALE336" s="559"/>
      <c r="ALF336" s="559"/>
      <c r="ALG336" s="559"/>
      <c r="ALH336" s="559"/>
      <c r="ALI336" s="559"/>
      <c r="ALJ336" s="559"/>
      <c r="ALK336" s="559"/>
      <c r="ALL336" s="559"/>
      <c r="ALM336" s="559"/>
      <c r="ALN336" s="559"/>
      <c r="ALO336" s="559"/>
      <c r="ALP336" s="559"/>
      <c r="ALQ336" s="559"/>
      <c r="ALR336" s="559"/>
      <c r="ALS336" s="559"/>
      <c r="ALT336" s="559"/>
      <c r="ALU336" s="559"/>
      <c r="ALV336" s="559"/>
      <c r="ALW336" s="559"/>
      <c r="ALX336" s="559"/>
      <c r="ALY336" s="559"/>
      <c r="ALZ336" s="559"/>
      <c r="AMA336" s="559"/>
      <c r="AMB336" s="559"/>
      <c r="AMC336" s="559"/>
      <c r="AMD336" s="559"/>
      <c r="AME336" s="559"/>
      <c r="AMF336" s="559"/>
      <c r="AMG336" s="559"/>
      <c r="AMH336" s="559"/>
      <c r="AMI336" s="559"/>
      <c r="AMJ336" s="559"/>
    </row>
    <row r="337" spans="1:1026" x14ac:dyDescent="0.25">
      <c r="A337" s="258" t="s">
        <v>11389</v>
      </c>
      <c r="B337" s="257">
        <v>337</v>
      </c>
      <c r="C337" s="258" t="s">
        <v>24727</v>
      </c>
      <c r="D337" s="308" t="s">
        <v>11388</v>
      </c>
      <c r="E337" s="277"/>
      <c r="F337" s="278">
        <v>4</v>
      </c>
      <c r="G337" s="280"/>
      <c r="H337" s="280">
        <v>4</v>
      </c>
      <c r="I337" s="492">
        <v>22</v>
      </c>
      <c r="J337" s="278"/>
      <c r="K337" s="278">
        <v>2</v>
      </c>
      <c r="L337" s="278"/>
      <c r="M337" s="278"/>
      <c r="N337" s="278"/>
      <c r="O337" s="278"/>
      <c r="P337" s="278"/>
      <c r="Q337" s="278"/>
      <c r="R337" s="278"/>
      <c r="S337" s="278"/>
      <c r="T337" s="278"/>
      <c r="U337" s="278"/>
      <c r="V337" s="278"/>
      <c r="W337" s="283">
        <f t="shared" si="133"/>
        <v>100</v>
      </c>
      <c r="X337" s="283">
        <f t="shared" si="147"/>
        <v>100</v>
      </c>
      <c r="Y337" s="283">
        <f t="shared" si="148"/>
        <v>100</v>
      </c>
      <c r="Z337" s="283">
        <f t="shared" si="134"/>
        <v>100</v>
      </c>
      <c r="AA337" s="283">
        <f t="shared" si="153"/>
        <v>100</v>
      </c>
      <c r="AB337" s="287">
        <f t="shared" si="146"/>
        <v>100</v>
      </c>
      <c r="AC337" s="287">
        <f t="shared" si="145"/>
        <v>100</v>
      </c>
      <c r="AD337" s="287">
        <f t="shared" si="154"/>
        <v>100</v>
      </c>
      <c r="AE337" s="284">
        <f t="shared" si="144"/>
        <v>100</v>
      </c>
      <c r="AF337" s="284">
        <f t="shared" si="143"/>
        <v>100</v>
      </c>
      <c r="AG337" s="268">
        <f t="shared" si="149"/>
        <v>10</v>
      </c>
      <c r="AH337" s="268">
        <f t="shared" si="150"/>
        <v>100</v>
      </c>
      <c r="AI337" s="268">
        <f t="shared" si="151"/>
        <v>100</v>
      </c>
      <c r="AJ337" s="268">
        <f t="shared" si="152"/>
        <v>100</v>
      </c>
      <c r="AK337" s="503" t="s">
        <v>736</v>
      </c>
      <c r="AL337" s="277"/>
      <c r="AM337" s="277"/>
      <c r="AN337" s="513"/>
      <c r="AO337" s="277"/>
      <c r="AP337" s="277"/>
      <c r="AQ337" s="277"/>
      <c r="AR337" s="171" t="s">
        <v>24728</v>
      </c>
      <c r="AS337" s="171"/>
      <c r="AT337" s="277"/>
      <c r="AU337" s="277"/>
      <c r="AW337" s="559"/>
      <c r="AX337" s="559"/>
      <c r="AY337" s="559"/>
      <c r="AZ337" s="559"/>
      <c r="BA337" s="559"/>
      <c r="BB337" s="559"/>
      <c r="BC337" s="559"/>
      <c r="BD337" s="559"/>
      <c r="BE337" s="559"/>
      <c r="BF337" s="559"/>
      <c r="BG337" s="559"/>
      <c r="BH337" s="559"/>
      <c r="BI337" s="559"/>
      <c r="BJ337" s="559"/>
      <c r="BK337" s="559"/>
      <c r="BL337" s="559"/>
      <c r="BM337" s="559"/>
      <c r="BN337" s="559"/>
      <c r="BO337" s="559"/>
      <c r="BP337" s="559"/>
      <c r="BQ337" s="559"/>
      <c r="BR337" s="559"/>
      <c r="BS337" s="559"/>
      <c r="BT337" s="559"/>
      <c r="BU337" s="559"/>
      <c r="BV337" s="559"/>
      <c r="BW337" s="559"/>
      <c r="BX337" s="559"/>
      <c r="BY337" s="559"/>
      <c r="BZ337" s="559"/>
      <c r="CA337" s="559"/>
      <c r="CB337" s="559"/>
      <c r="CC337" s="559"/>
      <c r="CD337" s="559"/>
      <c r="CE337" s="559"/>
      <c r="CF337" s="559"/>
      <c r="CG337" s="559"/>
      <c r="CH337" s="559"/>
      <c r="CI337" s="559"/>
      <c r="CJ337" s="559"/>
      <c r="CK337" s="559"/>
      <c r="CL337" s="559"/>
      <c r="CM337" s="559"/>
      <c r="CN337" s="559"/>
      <c r="CO337" s="559"/>
      <c r="CP337" s="559"/>
      <c r="CQ337" s="559"/>
      <c r="CR337" s="559"/>
      <c r="CS337" s="559"/>
      <c r="CT337" s="559"/>
      <c r="CU337" s="559"/>
      <c r="CV337" s="559"/>
      <c r="CW337" s="559"/>
      <c r="CX337" s="559"/>
      <c r="CY337" s="559"/>
      <c r="CZ337" s="559"/>
      <c r="DA337" s="559"/>
      <c r="DB337" s="559"/>
      <c r="DC337" s="559"/>
      <c r="DD337" s="559"/>
      <c r="DE337" s="559"/>
      <c r="DF337" s="559"/>
      <c r="DG337" s="559"/>
      <c r="DH337" s="559"/>
      <c r="DI337" s="559"/>
      <c r="DJ337" s="559"/>
      <c r="DK337" s="559"/>
      <c r="DL337" s="559"/>
      <c r="DM337" s="559"/>
      <c r="DN337" s="559"/>
      <c r="DO337" s="559"/>
      <c r="DP337" s="559"/>
      <c r="DQ337" s="559"/>
      <c r="DR337" s="559"/>
      <c r="DS337" s="559"/>
      <c r="DT337" s="559"/>
      <c r="DU337" s="559"/>
      <c r="DV337" s="559"/>
      <c r="DW337" s="559"/>
      <c r="DX337" s="559"/>
      <c r="DY337" s="559"/>
      <c r="DZ337" s="559"/>
      <c r="EA337" s="559"/>
      <c r="EB337" s="559"/>
      <c r="EC337" s="559"/>
      <c r="ED337" s="559"/>
      <c r="EE337" s="559"/>
      <c r="EF337" s="559"/>
      <c r="EG337" s="559"/>
      <c r="EH337" s="559"/>
      <c r="EI337" s="559"/>
      <c r="EJ337" s="559"/>
      <c r="EK337" s="559"/>
      <c r="EL337" s="559"/>
      <c r="EM337" s="559"/>
      <c r="EN337" s="559"/>
      <c r="EO337" s="559"/>
      <c r="EP337" s="559"/>
      <c r="EQ337" s="559"/>
      <c r="ER337" s="559"/>
      <c r="ES337" s="559"/>
      <c r="ET337" s="559"/>
      <c r="EU337" s="559"/>
      <c r="EV337" s="559"/>
      <c r="EW337" s="559"/>
      <c r="EX337" s="559"/>
      <c r="EY337" s="559"/>
      <c r="EZ337" s="559"/>
      <c r="FA337" s="559"/>
      <c r="FB337" s="559"/>
      <c r="FC337" s="559"/>
      <c r="FD337" s="559"/>
      <c r="FE337" s="559"/>
      <c r="FF337" s="559"/>
      <c r="FG337" s="559"/>
      <c r="FH337" s="559"/>
      <c r="FI337" s="559"/>
      <c r="FJ337" s="559"/>
      <c r="FK337" s="559"/>
      <c r="FL337" s="559"/>
      <c r="FM337" s="559"/>
      <c r="FN337" s="559"/>
      <c r="FO337" s="559"/>
      <c r="FP337" s="559"/>
      <c r="FQ337" s="559"/>
      <c r="FR337" s="559"/>
      <c r="FS337" s="559"/>
      <c r="FT337" s="559"/>
      <c r="FU337" s="559"/>
      <c r="FV337" s="559"/>
      <c r="FW337" s="559"/>
      <c r="FX337" s="559"/>
      <c r="FY337" s="559"/>
      <c r="FZ337" s="559"/>
      <c r="GA337" s="559"/>
      <c r="GB337" s="559"/>
      <c r="GC337" s="559"/>
      <c r="GD337" s="559"/>
      <c r="GE337" s="559"/>
      <c r="GF337" s="559"/>
      <c r="GG337" s="559"/>
      <c r="GH337" s="559"/>
      <c r="GI337" s="559"/>
      <c r="GJ337" s="559"/>
      <c r="GK337" s="559"/>
      <c r="GL337" s="559"/>
      <c r="GM337" s="559"/>
      <c r="GN337" s="559"/>
      <c r="GO337" s="559"/>
      <c r="GP337" s="559"/>
      <c r="GQ337" s="559"/>
      <c r="GR337" s="559"/>
      <c r="GS337" s="559"/>
      <c r="GT337" s="559"/>
      <c r="GU337" s="559"/>
      <c r="GV337" s="559"/>
      <c r="GW337" s="559"/>
      <c r="GX337" s="559"/>
      <c r="GY337" s="559"/>
      <c r="GZ337" s="559"/>
      <c r="HA337" s="559"/>
      <c r="HB337" s="559"/>
      <c r="HC337" s="559"/>
      <c r="HD337" s="559"/>
      <c r="HE337" s="559"/>
      <c r="HF337" s="559"/>
      <c r="HG337" s="559"/>
      <c r="HH337" s="559"/>
      <c r="HI337" s="559"/>
      <c r="HJ337" s="559"/>
      <c r="HK337" s="559"/>
      <c r="HL337" s="559"/>
      <c r="HM337" s="559"/>
      <c r="HN337" s="559"/>
      <c r="HO337" s="559"/>
      <c r="HP337" s="559"/>
      <c r="HQ337" s="559"/>
      <c r="HR337" s="559"/>
      <c r="HS337" s="559"/>
      <c r="HT337" s="559"/>
      <c r="HU337" s="559"/>
      <c r="HV337" s="559"/>
      <c r="HW337" s="559"/>
      <c r="HX337" s="559"/>
      <c r="HY337" s="559"/>
      <c r="HZ337" s="559"/>
      <c r="IA337" s="559"/>
      <c r="IB337" s="559"/>
      <c r="IC337" s="559"/>
      <c r="ID337" s="559"/>
      <c r="IE337" s="559"/>
      <c r="IF337" s="559"/>
      <c r="IG337" s="559"/>
      <c r="IH337" s="559"/>
      <c r="II337" s="559"/>
      <c r="IJ337" s="559"/>
      <c r="IK337" s="559"/>
      <c r="IL337" s="559"/>
      <c r="IM337" s="559"/>
      <c r="IN337" s="559"/>
      <c r="IO337" s="559"/>
      <c r="IP337" s="559"/>
      <c r="IQ337" s="559"/>
      <c r="IR337" s="559"/>
      <c r="IS337" s="559"/>
      <c r="IT337" s="559"/>
      <c r="IU337" s="559"/>
      <c r="IV337" s="559"/>
      <c r="IW337" s="559"/>
      <c r="IX337" s="559"/>
      <c r="IY337" s="559"/>
      <c r="IZ337" s="559"/>
      <c r="JA337" s="559"/>
      <c r="JB337" s="559"/>
      <c r="JC337" s="559"/>
      <c r="JD337" s="559"/>
      <c r="JE337" s="559"/>
      <c r="JF337" s="559"/>
      <c r="JG337" s="559"/>
      <c r="JH337" s="559"/>
      <c r="JI337" s="559"/>
      <c r="JJ337" s="559"/>
      <c r="JK337" s="559"/>
      <c r="JL337" s="559"/>
      <c r="JM337" s="559"/>
      <c r="JN337" s="559"/>
      <c r="JO337" s="559"/>
      <c r="JP337" s="559"/>
      <c r="JQ337" s="559"/>
      <c r="JR337" s="559"/>
      <c r="JS337" s="559"/>
      <c r="JT337" s="559"/>
      <c r="JU337" s="559"/>
      <c r="JV337" s="559"/>
      <c r="JW337" s="559"/>
      <c r="JX337" s="559"/>
      <c r="JY337" s="559"/>
      <c r="JZ337" s="559"/>
      <c r="KA337" s="559"/>
      <c r="KB337" s="559"/>
      <c r="KC337" s="559"/>
      <c r="KD337" s="559"/>
      <c r="KE337" s="559"/>
      <c r="KF337" s="559"/>
      <c r="KG337" s="559"/>
      <c r="KH337" s="559"/>
      <c r="KI337" s="559"/>
      <c r="KJ337" s="559"/>
      <c r="KK337" s="559"/>
      <c r="KL337" s="559"/>
      <c r="KM337" s="559"/>
      <c r="KN337" s="559"/>
      <c r="KO337" s="559"/>
      <c r="KP337" s="559"/>
      <c r="KQ337" s="559"/>
      <c r="KR337" s="559"/>
      <c r="KS337" s="559"/>
      <c r="KT337" s="559"/>
      <c r="KU337" s="559"/>
      <c r="KV337" s="559"/>
      <c r="KW337" s="559"/>
      <c r="KX337" s="559"/>
      <c r="KY337" s="559"/>
      <c r="KZ337" s="559"/>
      <c r="LA337" s="559"/>
      <c r="LB337" s="559"/>
      <c r="LC337" s="559"/>
      <c r="LD337" s="559"/>
      <c r="LE337" s="559"/>
      <c r="LF337" s="559"/>
      <c r="LG337" s="559"/>
      <c r="LH337" s="559"/>
      <c r="LI337" s="559"/>
      <c r="LJ337" s="559"/>
      <c r="LK337" s="559"/>
      <c r="LL337" s="559"/>
      <c r="LM337" s="559"/>
      <c r="LN337" s="559"/>
      <c r="LO337" s="559"/>
      <c r="LP337" s="559"/>
      <c r="LQ337" s="559"/>
      <c r="LR337" s="559"/>
      <c r="LS337" s="559"/>
      <c r="LT337" s="559"/>
      <c r="LU337" s="559"/>
      <c r="LV337" s="559"/>
      <c r="LW337" s="559"/>
      <c r="LX337" s="559"/>
      <c r="LY337" s="559"/>
      <c r="LZ337" s="559"/>
      <c r="MA337" s="559"/>
      <c r="MB337" s="559"/>
      <c r="MC337" s="559"/>
      <c r="MD337" s="559"/>
      <c r="ME337" s="559"/>
      <c r="MF337" s="559"/>
      <c r="MG337" s="559"/>
      <c r="MH337" s="559"/>
      <c r="MI337" s="559"/>
      <c r="MJ337" s="559"/>
      <c r="MK337" s="559"/>
      <c r="ML337" s="559"/>
      <c r="MM337" s="559"/>
      <c r="MN337" s="559"/>
      <c r="MO337" s="559"/>
      <c r="MP337" s="559"/>
      <c r="MQ337" s="559"/>
      <c r="MR337" s="559"/>
      <c r="MS337" s="559"/>
      <c r="MT337" s="559"/>
      <c r="MU337" s="559"/>
      <c r="MV337" s="559"/>
      <c r="MW337" s="559"/>
      <c r="MX337" s="559"/>
      <c r="MY337" s="559"/>
      <c r="MZ337" s="559"/>
      <c r="NA337" s="559"/>
      <c r="NB337" s="559"/>
      <c r="NC337" s="559"/>
      <c r="ND337" s="559"/>
      <c r="NE337" s="559"/>
      <c r="NF337" s="559"/>
      <c r="NG337" s="559"/>
      <c r="NH337" s="559"/>
      <c r="NI337" s="559"/>
      <c r="NJ337" s="559"/>
      <c r="NK337" s="559"/>
      <c r="NL337" s="559"/>
      <c r="NM337" s="559"/>
      <c r="NN337" s="559"/>
      <c r="NO337" s="559"/>
      <c r="NP337" s="559"/>
      <c r="NQ337" s="559"/>
      <c r="NR337" s="559"/>
      <c r="NS337" s="559"/>
      <c r="NT337" s="559"/>
      <c r="NU337" s="559"/>
      <c r="NV337" s="559"/>
      <c r="NW337" s="559"/>
      <c r="NX337" s="559"/>
      <c r="NY337" s="559"/>
      <c r="NZ337" s="559"/>
      <c r="OA337" s="559"/>
      <c r="OB337" s="559"/>
      <c r="OC337" s="559"/>
      <c r="OD337" s="559"/>
      <c r="OE337" s="559"/>
      <c r="OF337" s="559"/>
      <c r="OG337" s="559"/>
      <c r="OH337" s="559"/>
      <c r="OI337" s="559"/>
      <c r="OJ337" s="559"/>
      <c r="OK337" s="559"/>
      <c r="OL337" s="559"/>
      <c r="OM337" s="559"/>
      <c r="ON337" s="559"/>
      <c r="OO337" s="559"/>
      <c r="OP337" s="559"/>
      <c r="OQ337" s="559"/>
      <c r="OR337" s="559"/>
      <c r="OS337" s="559"/>
      <c r="OT337" s="559"/>
      <c r="OU337" s="559"/>
      <c r="OV337" s="559"/>
      <c r="OW337" s="559"/>
      <c r="OX337" s="559"/>
      <c r="OY337" s="559"/>
      <c r="OZ337" s="559"/>
      <c r="PA337" s="559"/>
      <c r="PB337" s="559"/>
      <c r="PC337" s="559"/>
      <c r="PD337" s="559"/>
      <c r="PE337" s="559"/>
      <c r="PF337" s="559"/>
      <c r="PG337" s="559"/>
      <c r="PH337" s="559"/>
      <c r="PI337" s="559"/>
      <c r="PJ337" s="559"/>
      <c r="PK337" s="559"/>
      <c r="PL337" s="559"/>
      <c r="PM337" s="559"/>
      <c r="PN337" s="559"/>
      <c r="PO337" s="559"/>
      <c r="PP337" s="559"/>
      <c r="PQ337" s="559"/>
      <c r="PR337" s="559"/>
      <c r="PS337" s="559"/>
      <c r="PT337" s="559"/>
      <c r="PU337" s="559"/>
      <c r="PV337" s="559"/>
      <c r="PW337" s="559"/>
      <c r="PX337" s="559"/>
      <c r="PY337" s="559"/>
      <c r="PZ337" s="559"/>
      <c r="QA337" s="559"/>
      <c r="QB337" s="559"/>
      <c r="QC337" s="559"/>
      <c r="QD337" s="559"/>
      <c r="QE337" s="559"/>
      <c r="QF337" s="559"/>
      <c r="QG337" s="559"/>
      <c r="QH337" s="559"/>
      <c r="QI337" s="559"/>
      <c r="QJ337" s="559"/>
      <c r="QK337" s="559"/>
      <c r="QL337" s="559"/>
      <c r="QM337" s="559"/>
      <c r="QN337" s="559"/>
      <c r="QO337" s="559"/>
      <c r="QP337" s="559"/>
      <c r="QQ337" s="559"/>
      <c r="QR337" s="559"/>
      <c r="QS337" s="559"/>
      <c r="QT337" s="559"/>
      <c r="QU337" s="559"/>
      <c r="QV337" s="559"/>
      <c r="QW337" s="559"/>
      <c r="QX337" s="559"/>
      <c r="QY337" s="559"/>
      <c r="QZ337" s="559"/>
      <c r="RA337" s="559"/>
      <c r="RB337" s="559"/>
      <c r="RC337" s="559"/>
      <c r="RD337" s="559"/>
      <c r="RE337" s="559"/>
      <c r="RF337" s="559"/>
      <c r="RG337" s="559"/>
      <c r="RH337" s="559"/>
      <c r="RI337" s="559"/>
      <c r="RJ337" s="559"/>
      <c r="RK337" s="559"/>
      <c r="RL337" s="559"/>
      <c r="RM337" s="559"/>
      <c r="RN337" s="559"/>
      <c r="RO337" s="559"/>
      <c r="RP337" s="559"/>
      <c r="RQ337" s="559"/>
      <c r="RR337" s="559"/>
      <c r="RS337" s="559"/>
      <c r="RT337" s="559"/>
      <c r="RU337" s="559"/>
      <c r="RV337" s="559"/>
      <c r="RW337" s="559"/>
      <c r="RX337" s="559"/>
      <c r="RY337" s="559"/>
      <c r="RZ337" s="559"/>
      <c r="SA337" s="559"/>
      <c r="SB337" s="559"/>
      <c r="SC337" s="559"/>
      <c r="SD337" s="559"/>
      <c r="SE337" s="559"/>
      <c r="SF337" s="559"/>
      <c r="SG337" s="559"/>
      <c r="SH337" s="559"/>
      <c r="SI337" s="559"/>
      <c r="SJ337" s="559"/>
      <c r="SK337" s="559"/>
      <c r="SL337" s="559"/>
      <c r="SM337" s="559"/>
      <c r="SN337" s="559"/>
      <c r="SO337" s="559"/>
      <c r="SP337" s="559"/>
      <c r="SQ337" s="559"/>
      <c r="SR337" s="559"/>
      <c r="SS337" s="559"/>
      <c r="ST337" s="559"/>
      <c r="SU337" s="559"/>
      <c r="SV337" s="559"/>
      <c r="SW337" s="559"/>
      <c r="SX337" s="559"/>
      <c r="SY337" s="559"/>
      <c r="SZ337" s="559"/>
      <c r="TA337" s="559"/>
      <c r="TB337" s="559"/>
      <c r="TC337" s="559"/>
      <c r="TD337" s="559"/>
      <c r="TE337" s="559"/>
      <c r="TF337" s="559"/>
      <c r="TG337" s="559"/>
      <c r="TH337" s="559"/>
      <c r="TI337" s="559"/>
      <c r="TJ337" s="559"/>
      <c r="TK337" s="559"/>
      <c r="TL337" s="559"/>
      <c r="TM337" s="559"/>
      <c r="TN337" s="559"/>
      <c r="TO337" s="559"/>
      <c r="TP337" s="559"/>
      <c r="TQ337" s="559"/>
      <c r="TR337" s="559"/>
      <c r="TS337" s="559"/>
      <c r="TT337" s="559"/>
      <c r="TU337" s="559"/>
      <c r="TV337" s="559"/>
      <c r="TW337" s="559"/>
      <c r="TX337" s="559"/>
      <c r="TY337" s="559"/>
      <c r="TZ337" s="559"/>
      <c r="UA337" s="559"/>
      <c r="UB337" s="559"/>
      <c r="UC337" s="559"/>
      <c r="UD337" s="559"/>
      <c r="UE337" s="559"/>
      <c r="UF337" s="559"/>
      <c r="UG337" s="559"/>
      <c r="UH337" s="559"/>
      <c r="UI337" s="559"/>
      <c r="UJ337" s="559"/>
      <c r="UK337" s="559"/>
      <c r="UL337" s="559"/>
      <c r="UM337" s="559"/>
      <c r="UN337" s="559"/>
      <c r="UO337" s="559"/>
      <c r="UP337" s="559"/>
      <c r="UQ337" s="559"/>
      <c r="UR337" s="559"/>
      <c r="US337" s="559"/>
      <c r="UT337" s="559"/>
      <c r="UU337" s="559"/>
      <c r="UV337" s="559"/>
      <c r="UW337" s="559"/>
      <c r="UX337" s="559"/>
      <c r="UY337" s="559"/>
      <c r="UZ337" s="559"/>
      <c r="VA337" s="559"/>
      <c r="VB337" s="559"/>
      <c r="VC337" s="559"/>
      <c r="VD337" s="559"/>
      <c r="VE337" s="559"/>
      <c r="VF337" s="559"/>
      <c r="VG337" s="559"/>
      <c r="VH337" s="559"/>
      <c r="VI337" s="559"/>
      <c r="VJ337" s="559"/>
      <c r="VK337" s="559"/>
      <c r="VL337" s="559"/>
      <c r="VM337" s="559"/>
      <c r="VN337" s="559"/>
      <c r="VO337" s="559"/>
      <c r="VP337" s="559"/>
      <c r="VQ337" s="559"/>
      <c r="VR337" s="559"/>
      <c r="VS337" s="559"/>
      <c r="VT337" s="559"/>
      <c r="VU337" s="559"/>
      <c r="VV337" s="559"/>
      <c r="VW337" s="559"/>
      <c r="VX337" s="559"/>
      <c r="VY337" s="559"/>
      <c r="VZ337" s="559"/>
      <c r="WA337" s="559"/>
      <c r="WB337" s="559"/>
      <c r="WC337" s="559"/>
      <c r="WD337" s="559"/>
      <c r="WE337" s="559"/>
      <c r="WF337" s="559"/>
      <c r="WG337" s="559"/>
      <c r="WH337" s="559"/>
      <c r="WI337" s="559"/>
      <c r="WJ337" s="559"/>
      <c r="WK337" s="559"/>
      <c r="WL337" s="559"/>
      <c r="WM337" s="559"/>
      <c r="WN337" s="559"/>
      <c r="WO337" s="559"/>
      <c r="WP337" s="559"/>
      <c r="WQ337" s="559"/>
      <c r="WR337" s="559"/>
      <c r="WS337" s="559"/>
      <c r="WT337" s="559"/>
      <c r="WU337" s="559"/>
      <c r="WV337" s="559"/>
      <c r="WW337" s="559"/>
      <c r="WX337" s="559"/>
      <c r="WY337" s="559"/>
      <c r="WZ337" s="559"/>
      <c r="XA337" s="559"/>
      <c r="XB337" s="559"/>
      <c r="XC337" s="559"/>
      <c r="XD337" s="559"/>
      <c r="XE337" s="559"/>
      <c r="XF337" s="559"/>
      <c r="XG337" s="559"/>
      <c r="XH337" s="559"/>
      <c r="XI337" s="559"/>
      <c r="XJ337" s="559"/>
      <c r="XK337" s="559"/>
      <c r="XL337" s="559"/>
      <c r="XM337" s="559"/>
      <c r="XN337" s="559"/>
      <c r="XO337" s="559"/>
      <c r="XP337" s="559"/>
      <c r="XQ337" s="559"/>
      <c r="XR337" s="559"/>
      <c r="XS337" s="559"/>
      <c r="XT337" s="559"/>
      <c r="XU337" s="559"/>
      <c r="XV337" s="559"/>
      <c r="XW337" s="559"/>
      <c r="XX337" s="559"/>
      <c r="XY337" s="559"/>
      <c r="XZ337" s="559"/>
      <c r="YA337" s="559"/>
      <c r="YB337" s="559"/>
      <c r="YC337" s="559"/>
      <c r="YD337" s="559"/>
      <c r="YE337" s="559"/>
      <c r="YF337" s="559"/>
      <c r="YG337" s="559"/>
      <c r="YH337" s="559"/>
      <c r="YI337" s="559"/>
      <c r="YJ337" s="559"/>
      <c r="YK337" s="559"/>
      <c r="YL337" s="559"/>
      <c r="YM337" s="559"/>
      <c r="YN337" s="559"/>
      <c r="YO337" s="559"/>
      <c r="YP337" s="559"/>
      <c r="YQ337" s="559"/>
      <c r="YR337" s="559"/>
      <c r="YS337" s="559"/>
      <c r="YT337" s="559"/>
      <c r="YU337" s="559"/>
      <c r="YV337" s="559"/>
      <c r="YW337" s="559"/>
      <c r="YX337" s="559"/>
      <c r="YY337" s="559"/>
      <c r="YZ337" s="559"/>
      <c r="ZA337" s="559"/>
      <c r="ZB337" s="559"/>
      <c r="ZC337" s="559"/>
      <c r="ZD337" s="559"/>
      <c r="ZE337" s="559"/>
      <c r="ZF337" s="559"/>
      <c r="ZG337" s="559"/>
      <c r="ZH337" s="559"/>
      <c r="ZI337" s="559"/>
      <c r="ZJ337" s="559"/>
      <c r="ZK337" s="559"/>
      <c r="ZL337" s="559"/>
      <c r="ZM337" s="559"/>
      <c r="ZN337" s="559"/>
      <c r="ZO337" s="559"/>
      <c r="ZP337" s="559"/>
      <c r="ZQ337" s="559"/>
      <c r="ZR337" s="559"/>
      <c r="ZS337" s="559"/>
      <c r="ZT337" s="559"/>
      <c r="ZU337" s="559"/>
      <c r="ZV337" s="559"/>
      <c r="ZW337" s="559"/>
      <c r="ZX337" s="559"/>
      <c r="ZY337" s="559"/>
      <c r="ZZ337" s="559"/>
      <c r="AAA337" s="559"/>
      <c r="AAB337" s="559"/>
      <c r="AAC337" s="559"/>
      <c r="AAD337" s="559"/>
      <c r="AAE337" s="559"/>
      <c r="AAF337" s="559"/>
      <c r="AAG337" s="559"/>
      <c r="AAH337" s="559"/>
      <c r="AAI337" s="559"/>
      <c r="AAJ337" s="559"/>
      <c r="AAK337" s="559"/>
      <c r="AAL337" s="559"/>
      <c r="AAM337" s="559"/>
      <c r="AAN337" s="559"/>
      <c r="AAO337" s="559"/>
      <c r="AAP337" s="559"/>
      <c r="AAQ337" s="559"/>
      <c r="AAR337" s="559"/>
      <c r="AAS337" s="559"/>
      <c r="AAT337" s="559"/>
      <c r="AAU337" s="559"/>
      <c r="AAV337" s="559"/>
      <c r="AAW337" s="559"/>
      <c r="AAX337" s="559"/>
      <c r="AAY337" s="559"/>
      <c r="AAZ337" s="559"/>
      <c r="ABA337" s="559"/>
      <c r="ABB337" s="559"/>
      <c r="ABC337" s="559"/>
      <c r="ABD337" s="559"/>
      <c r="ABE337" s="559"/>
      <c r="ABF337" s="559"/>
      <c r="ABG337" s="559"/>
      <c r="ABH337" s="559"/>
      <c r="ABI337" s="559"/>
      <c r="ABJ337" s="559"/>
      <c r="ABK337" s="559"/>
      <c r="ABL337" s="559"/>
      <c r="ABM337" s="559"/>
      <c r="ABN337" s="559"/>
      <c r="ABO337" s="559"/>
      <c r="ABP337" s="559"/>
      <c r="ABQ337" s="559"/>
      <c r="ABR337" s="559"/>
      <c r="ABS337" s="559"/>
      <c r="ABT337" s="559"/>
      <c r="ABU337" s="559"/>
      <c r="ABV337" s="559"/>
      <c r="ABW337" s="559"/>
      <c r="ABX337" s="559"/>
      <c r="ABY337" s="559"/>
      <c r="ABZ337" s="559"/>
      <c r="ACA337" s="559"/>
      <c r="ACB337" s="559"/>
      <c r="ACC337" s="559"/>
      <c r="ACD337" s="559"/>
      <c r="ACE337" s="559"/>
      <c r="ACF337" s="559"/>
      <c r="ACG337" s="559"/>
      <c r="ACH337" s="559"/>
      <c r="ACI337" s="559"/>
      <c r="ACJ337" s="559"/>
      <c r="ACK337" s="559"/>
      <c r="ACL337" s="559"/>
      <c r="ACM337" s="559"/>
      <c r="ACN337" s="559"/>
      <c r="ACO337" s="559"/>
      <c r="ACP337" s="559"/>
      <c r="ACQ337" s="559"/>
      <c r="ACR337" s="559"/>
      <c r="ACS337" s="559"/>
      <c r="ACT337" s="559"/>
      <c r="ACU337" s="559"/>
      <c r="ACV337" s="559"/>
      <c r="ACW337" s="559"/>
      <c r="ACX337" s="559"/>
      <c r="ACY337" s="559"/>
      <c r="ACZ337" s="559"/>
      <c r="ADA337" s="559"/>
      <c r="ADB337" s="559"/>
      <c r="ADC337" s="559"/>
      <c r="ADD337" s="559"/>
      <c r="ADE337" s="559"/>
      <c r="ADF337" s="559"/>
      <c r="ADG337" s="559"/>
      <c r="ADH337" s="559"/>
      <c r="ADI337" s="559"/>
      <c r="ADJ337" s="559"/>
      <c r="ADK337" s="559"/>
      <c r="ADL337" s="559"/>
      <c r="ADM337" s="559"/>
      <c r="ADN337" s="559"/>
      <c r="ADO337" s="559"/>
      <c r="ADP337" s="559"/>
      <c r="ADQ337" s="559"/>
      <c r="ADR337" s="559"/>
      <c r="ADS337" s="559"/>
      <c r="ADT337" s="559"/>
      <c r="ADU337" s="559"/>
      <c r="ADV337" s="559"/>
      <c r="ADW337" s="559"/>
      <c r="ADX337" s="559"/>
      <c r="ADY337" s="559"/>
      <c r="ADZ337" s="559"/>
      <c r="AEA337" s="559"/>
      <c r="AEB337" s="559"/>
      <c r="AEC337" s="559"/>
      <c r="AED337" s="559"/>
      <c r="AEE337" s="559"/>
      <c r="AEF337" s="559"/>
      <c r="AEG337" s="559"/>
      <c r="AEH337" s="559"/>
      <c r="AEI337" s="559"/>
      <c r="AEJ337" s="559"/>
      <c r="AEK337" s="559"/>
      <c r="AEL337" s="559"/>
      <c r="AEM337" s="559"/>
      <c r="AEN337" s="559"/>
      <c r="AEO337" s="559"/>
      <c r="AEP337" s="559"/>
      <c r="AEQ337" s="559"/>
      <c r="AER337" s="559"/>
      <c r="AES337" s="559"/>
      <c r="AET337" s="559"/>
      <c r="AEU337" s="559"/>
      <c r="AEV337" s="559"/>
      <c r="AEW337" s="559"/>
      <c r="AEX337" s="559"/>
      <c r="AEY337" s="559"/>
      <c r="AEZ337" s="559"/>
      <c r="AFA337" s="559"/>
      <c r="AFB337" s="559"/>
      <c r="AFC337" s="559"/>
      <c r="AFD337" s="559"/>
      <c r="AFE337" s="559"/>
      <c r="AFF337" s="559"/>
      <c r="AFG337" s="559"/>
      <c r="AFH337" s="559"/>
      <c r="AFI337" s="559"/>
      <c r="AFJ337" s="559"/>
      <c r="AFK337" s="559"/>
      <c r="AFL337" s="559"/>
      <c r="AFM337" s="559"/>
      <c r="AFN337" s="559"/>
      <c r="AFO337" s="559"/>
      <c r="AFP337" s="559"/>
      <c r="AFQ337" s="559"/>
      <c r="AFR337" s="559"/>
      <c r="AFS337" s="559"/>
      <c r="AFT337" s="559"/>
      <c r="AFU337" s="559"/>
      <c r="AFV337" s="559"/>
      <c r="AFW337" s="559"/>
      <c r="AFX337" s="559"/>
      <c r="AFY337" s="559"/>
      <c r="AFZ337" s="559"/>
      <c r="AGA337" s="559"/>
      <c r="AGB337" s="559"/>
      <c r="AGC337" s="559"/>
      <c r="AGD337" s="559"/>
      <c r="AGE337" s="559"/>
      <c r="AGF337" s="559"/>
      <c r="AGG337" s="559"/>
      <c r="AGH337" s="559"/>
      <c r="AGI337" s="559"/>
      <c r="AGJ337" s="559"/>
      <c r="AGK337" s="559"/>
      <c r="AGL337" s="559"/>
      <c r="AGM337" s="559"/>
      <c r="AGN337" s="559"/>
      <c r="AGO337" s="559"/>
      <c r="AGP337" s="559"/>
      <c r="AGQ337" s="559"/>
      <c r="AGR337" s="559"/>
      <c r="AGS337" s="559"/>
      <c r="AGT337" s="559"/>
      <c r="AGU337" s="559"/>
      <c r="AGV337" s="559"/>
      <c r="AGW337" s="559"/>
      <c r="AGX337" s="559"/>
      <c r="AGY337" s="559"/>
      <c r="AGZ337" s="559"/>
      <c r="AHA337" s="559"/>
      <c r="AHB337" s="559"/>
      <c r="AHC337" s="559"/>
      <c r="AHD337" s="559"/>
      <c r="AHE337" s="559"/>
      <c r="AHF337" s="559"/>
      <c r="AHG337" s="559"/>
      <c r="AHH337" s="559"/>
      <c r="AHI337" s="559"/>
      <c r="AHJ337" s="559"/>
      <c r="AHK337" s="559"/>
      <c r="AHL337" s="559"/>
      <c r="AHM337" s="559"/>
      <c r="AHN337" s="559"/>
      <c r="AHO337" s="559"/>
      <c r="AHP337" s="559"/>
      <c r="AHQ337" s="559"/>
      <c r="AHR337" s="559"/>
      <c r="AHS337" s="559"/>
      <c r="AHT337" s="559"/>
      <c r="AHU337" s="559"/>
      <c r="AHV337" s="559"/>
      <c r="AHW337" s="559"/>
      <c r="AHX337" s="559"/>
      <c r="AHY337" s="559"/>
      <c r="AHZ337" s="559"/>
      <c r="AIA337" s="559"/>
      <c r="AIB337" s="559"/>
      <c r="AIC337" s="559"/>
      <c r="AID337" s="559"/>
      <c r="AIE337" s="559"/>
      <c r="AIF337" s="559"/>
      <c r="AIG337" s="559"/>
      <c r="AIH337" s="559"/>
      <c r="AII337" s="559"/>
      <c r="AIJ337" s="559"/>
      <c r="AIK337" s="559"/>
      <c r="AIL337" s="559"/>
      <c r="AIM337" s="559"/>
      <c r="AIN337" s="559"/>
      <c r="AIO337" s="559"/>
      <c r="AIP337" s="559"/>
      <c r="AIQ337" s="559"/>
      <c r="AIR337" s="559"/>
      <c r="AIS337" s="559"/>
      <c r="AIT337" s="559"/>
      <c r="AIU337" s="559"/>
      <c r="AIV337" s="559"/>
      <c r="AIW337" s="559"/>
      <c r="AIX337" s="559"/>
      <c r="AIY337" s="559"/>
      <c r="AIZ337" s="559"/>
      <c r="AJA337" s="559"/>
      <c r="AJB337" s="559"/>
      <c r="AJC337" s="559"/>
      <c r="AJD337" s="559"/>
      <c r="AJE337" s="559"/>
      <c r="AJF337" s="559"/>
      <c r="AJG337" s="559"/>
      <c r="AJH337" s="559"/>
      <c r="AJI337" s="559"/>
      <c r="AJJ337" s="559"/>
      <c r="AJK337" s="559"/>
      <c r="AJL337" s="559"/>
      <c r="AJM337" s="559"/>
      <c r="AJN337" s="559"/>
      <c r="AJO337" s="559"/>
      <c r="AJP337" s="559"/>
      <c r="AJQ337" s="559"/>
      <c r="AJR337" s="559"/>
      <c r="AJS337" s="559"/>
      <c r="AJT337" s="559"/>
      <c r="AJU337" s="559"/>
      <c r="AJV337" s="559"/>
      <c r="AJW337" s="559"/>
      <c r="AJX337" s="559"/>
      <c r="AJY337" s="559"/>
      <c r="AJZ337" s="559"/>
      <c r="AKA337" s="559"/>
      <c r="AKB337" s="559"/>
      <c r="AKC337" s="559"/>
      <c r="AKD337" s="559"/>
      <c r="AKE337" s="559"/>
      <c r="AKF337" s="559"/>
      <c r="AKG337" s="559"/>
      <c r="AKH337" s="559"/>
      <c r="AKI337" s="559"/>
      <c r="AKJ337" s="559"/>
      <c r="AKK337" s="559"/>
      <c r="AKL337" s="559"/>
      <c r="AKM337" s="559"/>
      <c r="AKN337" s="559"/>
      <c r="AKO337" s="559"/>
      <c r="AKP337" s="559"/>
      <c r="AKQ337" s="559"/>
      <c r="AKR337" s="559"/>
      <c r="AKS337" s="559"/>
      <c r="AKT337" s="559"/>
      <c r="AKU337" s="559"/>
      <c r="AKV337" s="559"/>
      <c r="AKW337" s="559"/>
      <c r="AKX337" s="559"/>
      <c r="AKY337" s="559"/>
      <c r="AKZ337" s="559"/>
      <c r="ALA337" s="559"/>
      <c r="ALB337" s="559"/>
      <c r="ALC337" s="559"/>
      <c r="ALD337" s="559"/>
      <c r="ALE337" s="559"/>
      <c r="ALF337" s="559"/>
      <c r="ALG337" s="559"/>
      <c r="ALH337" s="559"/>
      <c r="ALI337" s="559"/>
      <c r="ALJ337" s="559"/>
      <c r="ALK337" s="559"/>
      <c r="ALL337" s="559"/>
      <c r="ALM337" s="559"/>
      <c r="ALN337" s="559"/>
      <c r="ALO337" s="559"/>
      <c r="ALP337" s="559"/>
      <c r="ALQ337" s="559"/>
      <c r="ALR337" s="559"/>
      <c r="ALS337" s="559"/>
      <c r="ALT337" s="559"/>
      <c r="ALU337" s="559"/>
      <c r="ALV337" s="559"/>
      <c r="ALW337" s="559"/>
      <c r="ALX337" s="559"/>
      <c r="ALY337" s="559"/>
      <c r="ALZ337" s="559"/>
      <c r="AMA337" s="559"/>
      <c r="AMB337" s="559"/>
      <c r="AMC337" s="559"/>
      <c r="AMD337" s="559"/>
      <c r="AME337" s="559"/>
      <c r="AMF337" s="559"/>
      <c r="AMG337" s="559"/>
      <c r="AMH337" s="559"/>
      <c r="AMI337" s="559"/>
      <c r="AMJ337" s="559"/>
    </row>
    <row r="338" spans="1:1026" x14ac:dyDescent="0.25">
      <c r="A338" s="452" t="s">
        <v>1238</v>
      </c>
      <c r="B338" s="257">
        <v>338</v>
      </c>
      <c r="C338" s="258" t="s">
        <v>24488</v>
      </c>
      <c r="D338" s="290" t="s">
        <v>1239</v>
      </c>
      <c r="E338" s="286"/>
      <c r="F338" s="291"/>
      <c r="G338" s="280"/>
      <c r="H338" s="280"/>
      <c r="I338" s="492">
        <v>18.335999999999999</v>
      </c>
      <c r="J338" s="278">
        <v>2</v>
      </c>
      <c r="K338" s="278">
        <v>2</v>
      </c>
      <c r="L338" s="293"/>
      <c r="M338" s="293"/>
      <c r="N338" s="293"/>
      <c r="O338" s="293"/>
      <c r="P338" s="293"/>
      <c r="Q338" s="293"/>
      <c r="R338" s="293"/>
      <c r="S338" s="293"/>
      <c r="T338" s="293"/>
      <c r="U338" s="293"/>
      <c r="V338" s="293"/>
      <c r="W338" s="283">
        <f t="shared" si="133"/>
        <v>100</v>
      </c>
      <c r="X338" s="283">
        <f t="shared" si="147"/>
        <v>100</v>
      </c>
      <c r="Y338" s="283">
        <f t="shared" si="148"/>
        <v>100</v>
      </c>
      <c r="Z338" s="283">
        <f t="shared" si="134"/>
        <v>100</v>
      </c>
      <c r="AA338" s="283">
        <f t="shared" si="153"/>
        <v>100</v>
      </c>
      <c r="AB338" s="287">
        <f t="shared" si="146"/>
        <v>100</v>
      </c>
      <c r="AC338" s="287">
        <f t="shared" si="145"/>
        <v>100</v>
      </c>
      <c r="AD338" s="287">
        <f t="shared" si="154"/>
        <v>100</v>
      </c>
      <c r="AE338" s="284">
        <f t="shared" si="144"/>
        <v>100</v>
      </c>
      <c r="AF338" s="284">
        <f t="shared" si="143"/>
        <v>100</v>
      </c>
      <c r="AG338" s="268">
        <f t="shared" si="149"/>
        <v>10</v>
      </c>
      <c r="AH338" s="268">
        <f t="shared" si="150"/>
        <v>10</v>
      </c>
      <c r="AI338" s="268">
        <f t="shared" si="151"/>
        <v>100</v>
      </c>
      <c r="AJ338" s="268">
        <f t="shared" si="152"/>
        <v>100</v>
      </c>
      <c r="AK338" s="506" t="s">
        <v>31758</v>
      </c>
      <c r="AL338" s="286"/>
      <c r="AM338" s="286"/>
      <c r="AN338" s="511"/>
      <c r="AO338" s="357"/>
      <c r="AP338" s="357"/>
      <c r="AQ338" s="286"/>
      <c r="AR338" s="171" t="s">
        <v>756</v>
      </c>
      <c r="AS338" s="171"/>
      <c r="AT338" s="286"/>
      <c r="AU338" s="286"/>
      <c r="AV338" s="170"/>
      <c r="AW338" s="559"/>
      <c r="AX338" s="559"/>
      <c r="AY338" s="559"/>
      <c r="AZ338" s="559"/>
      <c r="BA338" s="559"/>
      <c r="BB338" s="559"/>
      <c r="BC338" s="559"/>
      <c r="BD338" s="559"/>
      <c r="BE338" s="559"/>
      <c r="BF338" s="559"/>
      <c r="BG338" s="559"/>
      <c r="BH338" s="559"/>
      <c r="BI338" s="559"/>
      <c r="BJ338" s="559"/>
      <c r="BK338" s="559"/>
      <c r="BL338" s="559"/>
      <c r="BM338" s="559"/>
      <c r="BN338" s="559"/>
      <c r="BO338" s="559"/>
      <c r="BP338" s="559"/>
      <c r="BQ338" s="559"/>
      <c r="BR338" s="559"/>
      <c r="BS338" s="559"/>
      <c r="BT338" s="559"/>
      <c r="BU338" s="559"/>
      <c r="BV338" s="559"/>
      <c r="BW338" s="559"/>
      <c r="BX338" s="559"/>
      <c r="BY338" s="559"/>
      <c r="BZ338" s="559"/>
      <c r="CA338" s="559"/>
      <c r="CB338" s="559"/>
      <c r="CC338" s="559"/>
      <c r="CD338" s="559"/>
      <c r="CE338" s="559"/>
      <c r="CF338" s="559"/>
      <c r="CG338" s="559"/>
      <c r="CH338" s="559"/>
      <c r="CI338" s="559"/>
      <c r="CJ338" s="559"/>
      <c r="CK338" s="559"/>
      <c r="CL338" s="559"/>
      <c r="CM338" s="559"/>
      <c r="CN338" s="559"/>
      <c r="CO338" s="559"/>
      <c r="CP338" s="559"/>
      <c r="CQ338" s="559"/>
      <c r="CR338" s="559"/>
      <c r="CS338" s="559"/>
      <c r="CT338" s="559"/>
      <c r="CU338" s="559"/>
      <c r="CV338" s="559"/>
      <c r="CW338" s="559"/>
      <c r="CX338" s="559"/>
      <c r="CY338" s="559"/>
      <c r="CZ338" s="559"/>
      <c r="DA338" s="559"/>
      <c r="DB338" s="559"/>
      <c r="DC338" s="559"/>
      <c r="DD338" s="559"/>
      <c r="DE338" s="559"/>
      <c r="DF338" s="559"/>
      <c r="DG338" s="559"/>
      <c r="DH338" s="559"/>
      <c r="DI338" s="559"/>
      <c r="DJ338" s="559"/>
      <c r="DK338" s="559"/>
      <c r="DL338" s="559"/>
      <c r="DM338" s="559"/>
      <c r="DN338" s="559"/>
      <c r="DO338" s="559"/>
      <c r="DP338" s="559"/>
      <c r="DQ338" s="559"/>
      <c r="DR338" s="559"/>
      <c r="DS338" s="559"/>
      <c r="DT338" s="559"/>
      <c r="DU338" s="559"/>
      <c r="DV338" s="559"/>
      <c r="DW338" s="559"/>
      <c r="DX338" s="559"/>
      <c r="DY338" s="559"/>
      <c r="DZ338" s="559"/>
      <c r="EA338" s="559"/>
      <c r="EB338" s="559"/>
      <c r="EC338" s="559"/>
      <c r="ED338" s="559"/>
      <c r="EE338" s="559"/>
      <c r="EF338" s="559"/>
      <c r="EG338" s="559"/>
      <c r="EH338" s="559"/>
      <c r="EI338" s="559"/>
      <c r="EJ338" s="559"/>
      <c r="EK338" s="559"/>
      <c r="EL338" s="559"/>
      <c r="EM338" s="559"/>
      <c r="EN338" s="559"/>
      <c r="EO338" s="559"/>
      <c r="EP338" s="559"/>
      <c r="EQ338" s="559"/>
      <c r="ER338" s="559"/>
      <c r="ES338" s="559"/>
      <c r="ET338" s="559"/>
      <c r="EU338" s="559"/>
      <c r="EV338" s="559"/>
      <c r="EW338" s="559"/>
      <c r="EX338" s="559"/>
      <c r="EY338" s="559"/>
      <c r="EZ338" s="559"/>
      <c r="FA338" s="559"/>
      <c r="FB338" s="559"/>
      <c r="FC338" s="559"/>
      <c r="FD338" s="559"/>
      <c r="FE338" s="559"/>
      <c r="FF338" s="559"/>
      <c r="FG338" s="559"/>
      <c r="FH338" s="559"/>
      <c r="FI338" s="559"/>
      <c r="FJ338" s="559"/>
      <c r="FK338" s="559"/>
      <c r="FL338" s="559"/>
      <c r="FM338" s="559"/>
      <c r="FN338" s="559"/>
      <c r="FO338" s="559"/>
      <c r="FP338" s="559"/>
      <c r="FQ338" s="559"/>
      <c r="FR338" s="559"/>
      <c r="FS338" s="559"/>
      <c r="FT338" s="559"/>
      <c r="FU338" s="559"/>
      <c r="FV338" s="559"/>
      <c r="FW338" s="559"/>
      <c r="FX338" s="559"/>
      <c r="FY338" s="559"/>
      <c r="FZ338" s="559"/>
      <c r="GA338" s="559"/>
      <c r="GB338" s="559"/>
      <c r="GC338" s="559"/>
      <c r="GD338" s="559"/>
      <c r="GE338" s="559"/>
      <c r="GF338" s="559"/>
      <c r="GG338" s="559"/>
      <c r="GH338" s="559"/>
      <c r="GI338" s="559"/>
      <c r="GJ338" s="559"/>
      <c r="GK338" s="559"/>
      <c r="GL338" s="559"/>
      <c r="GM338" s="559"/>
      <c r="GN338" s="559"/>
      <c r="GO338" s="559"/>
      <c r="GP338" s="559"/>
      <c r="GQ338" s="559"/>
      <c r="GR338" s="559"/>
      <c r="GS338" s="559"/>
      <c r="GT338" s="559"/>
      <c r="GU338" s="559"/>
      <c r="GV338" s="559"/>
      <c r="GW338" s="559"/>
      <c r="GX338" s="559"/>
      <c r="GY338" s="559"/>
      <c r="GZ338" s="559"/>
      <c r="HA338" s="559"/>
      <c r="HB338" s="559"/>
      <c r="HC338" s="559"/>
      <c r="HD338" s="559"/>
      <c r="HE338" s="559"/>
      <c r="HF338" s="559"/>
      <c r="HG338" s="559"/>
      <c r="HH338" s="559"/>
      <c r="HI338" s="559"/>
      <c r="HJ338" s="559"/>
      <c r="HK338" s="559"/>
      <c r="HL338" s="559"/>
      <c r="HM338" s="559"/>
      <c r="HN338" s="559"/>
      <c r="HO338" s="559"/>
      <c r="HP338" s="559"/>
      <c r="HQ338" s="559"/>
      <c r="HR338" s="559"/>
      <c r="HS338" s="559"/>
      <c r="HT338" s="559"/>
      <c r="HU338" s="559"/>
      <c r="HV338" s="559"/>
      <c r="HW338" s="559"/>
      <c r="HX338" s="559"/>
      <c r="HY338" s="559"/>
      <c r="HZ338" s="559"/>
      <c r="IA338" s="559"/>
      <c r="IB338" s="559"/>
      <c r="IC338" s="559"/>
      <c r="ID338" s="559"/>
      <c r="IE338" s="559"/>
      <c r="IF338" s="559"/>
      <c r="IG338" s="559"/>
      <c r="IH338" s="559"/>
      <c r="II338" s="559"/>
      <c r="IJ338" s="559"/>
      <c r="IK338" s="559"/>
      <c r="IL338" s="559"/>
      <c r="IM338" s="559"/>
      <c r="IN338" s="559"/>
      <c r="IO338" s="559"/>
      <c r="IP338" s="559"/>
      <c r="IQ338" s="559"/>
      <c r="IR338" s="559"/>
      <c r="IS338" s="559"/>
      <c r="IT338" s="559"/>
      <c r="IU338" s="559"/>
      <c r="IV338" s="559"/>
      <c r="IW338" s="559"/>
      <c r="IX338" s="559"/>
      <c r="IY338" s="559"/>
      <c r="IZ338" s="559"/>
      <c r="JA338" s="559"/>
      <c r="JB338" s="559"/>
      <c r="JC338" s="559"/>
      <c r="JD338" s="559"/>
      <c r="JE338" s="559"/>
      <c r="JF338" s="559"/>
      <c r="JG338" s="559"/>
      <c r="JH338" s="559"/>
      <c r="JI338" s="559"/>
      <c r="JJ338" s="559"/>
      <c r="JK338" s="559"/>
      <c r="JL338" s="559"/>
      <c r="JM338" s="559"/>
      <c r="JN338" s="559"/>
      <c r="JO338" s="559"/>
      <c r="JP338" s="559"/>
      <c r="JQ338" s="559"/>
      <c r="JR338" s="559"/>
      <c r="JS338" s="559"/>
      <c r="JT338" s="559"/>
      <c r="JU338" s="559"/>
      <c r="JV338" s="559"/>
      <c r="JW338" s="559"/>
      <c r="JX338" s="559"/>
      <c r="JY338" s="559"/>
      <c r="JZ338" s="559"/>
      <c r="KA338" s="559"/>
      <c r="KB338" s="559"/>
      <c r="KC338" s="559"/>
      <c r="KD338" s="559"/>
      <c r="KE338" s="559"/>
      <c r="KF338" s="559"/>
      <c r="KG338" s="559"/>
      <c r="KH338" s="559"/>
      <c r="KI338" s="559"/>
      <c r="KJ338" s="559"/>
      <c r="KK338" s="559"/>
      <c r="KL338" s="559"/>
      <c r="KM338" s="559"/>
      <c r="KN338" s="559"/>
      <c r="KO338" s="559"/>
      <c r="KP338" s="559"/>
      <c r="KQ338" s="559"/>
      <c r="KR338" s="559"/>
      <c r="KS338" s="559"/>
      <c r="KT338" s="559"/>
      <c r="KU338" s="559"/>
      <c r="KV338" s="559"/>
      <c r="KW338" s="559"/>
      <c r="KX338" s="559"/>
      <c r="KY338" s="559"/>
      <c r="KZ338" s="559"/>
      <c r="LA338" s="559"/>
      <c r="LB338" s="559"/>
      <c r="LC338" s="559"/>
      <c r="LD338" s="559"/>
      <c r="LE338" s="559"/>
      <c r="LF338" s="559"/>
      <c r="LG338" s="559"/>
      <c r="LH338" s="559"/>
      <c r="LI338" s="559"/>
      <c r="LJ338" s="559"/>
      <c r="LK338" s="559"/>
      <c r="LL338" s="559"/>
      <c r="LM338" s="559"/>
      <c r="LN338" s="559"/>
      <c r="LO338" s="559"/>
      <c r="LP338" s="559"/>
      <c r="LQ338" s="559"/>
      <c r="LR338" s="559"/>
      <c r="LS338" s="559"/>
      <c r="LT338" s="559"/>
      <c r="LU338" s="559"/>
      <c r="LV338" s="559"/>
      <c r="LW338" s="559"/>
      <c r="LX338" s="559"/>
      <c r="LY338" s="559"/>
      <c r="LZ338" s="559"/>
      <c r="MA338" s="559"/>
      <c r="MB338" s="559"/>
      <c r="MC338" s="559"/>
      <c r="MD338" s="559"/>
      <c r="ME338" s="559"/>
      <c r="MF338" s="559"/>
      <c r="MG338" s="559"/>
      <c r="MH338" s="559"/>
      <c r="MI338" s="559"/>
      <c r="MJ338" s="559"/>
      <c r="MK338" s="559"/>
      <c r="ML338" s="559"/>
      <c r="MM338" s="559"/>
      <c r="MN338" s="559"/>
      <c r="MO338" s="559"/>
      <c r="MP338" s="559"/>
      <c r="MQ338" s="559"/>
      <c r="MR338" s="559"/>
      <c r="MS338" s="559"/>
      <c r="MT338" s="559"/>
      <c r="MU338" s="559"/>
      <c r="MV338" s="559"/>
      <c r="MW338" s="559"/>
      <c r="MX338" s="559"/>
      <c r="MY338" s="559"/>
      <c r="MZ338" s="559"/>
      <c r="NA338" s="559"/>
      <c r="NB338" s="559"/>
      <c r="NC338" s="559"/>
      <c r="ND338" s="559"/>
      <c r="NE338" s="559"/>
      <c r="NF338" s="559"/>
      <c r="NG338" s="559"/>
      <c r="NH338" s="559"/>
      <c r="NI338" s="559"/>
      <c r="NJ338" s="559"/>
      <c r="NK338" s="559"/>
      <c r="NL338" s="559"/>
      <c r="NM338" s="559"/>
      <c r="NN338" s="559"/>
      <c r="NO338" s="559"/>
      <c r="NP338" s="559"/>
      <c r="NQ338" s="559"/>
      <c r="NR338" s="559"/>
      <c r="NS338" s="559"/>
      <c r="NT338" s="559"/>
      <c r="NU338" s="559"/>
      <c r="NV338" s="559"/>
      <c r="NW338" s="559"/>
      <c r="NX338" s="559"/>
      <c r="NY338" s="559"/>
      <c r="NZ338" s="559"/>
      <c r="OA338" s="559"/>
      <c r="OB338" s="559"/>
      <c r="OC338" s="559"/>
      <c r="OD338" s="559"/>
      <c r="OE338" s="559"/>
      <c r="OF338" s="559"/>
      <c r="OG338" s="559"/>
      <c r="OH338" s="559"/>
      <c r="OI338" s="559"/>
      <c r="OJ338" s="559"/>
      <c r="OK338" s="559"/>
      <c r="OL338" s="559"/>
      <c r="OM338" s="559"/>
      <c r="ON338" s="559"/>
      <c r="OO338" s="559"/>
      <c r="OP338" s="559"/>
      <c r="OQ338" s="559"/>
      <c r="OR338" s="559"/>
      <c r="OS338" s="559"/>
      <c r="OT338" s="559"/>
      <c r="OU338" s="559"/>
      <c r="OV338" s="559"/>
      <c r="OW338" s="559"/>
      <c r="OX338" s="559"/>
      <c r="OY338" s="559"/>
      <c r="OZ338" s="559"/>
      <c r="PA338" s="559"/>
      <c r="PB338" s="559"/>
      <c r="PC338" s="559"/>
      <c r="PD338" s="559"/>
      <c r="PE338" s="559"/>
      <c r="PF338" s="559"/>
      <c r="PG338" s="559"/>
      <c r="PH338" s="559"/>
      <c r="PI338" s="559"/>
      <c r="PJ338" s="559"/>
      <c r="PK338" s="559"/>
      <c r="PL338" s="559"/>
      <c r="PM338" s="559"/>
      <c r="PN338" s="559"/>
      <c r="PO338" s="559"/>
      <c r="PP338" s="559"/>
      <c r="PQ338" s="559"/>
      <c r="PR338" s="559"/>
      <c r="PS338" s="559"/>
      <c r="PT338" s="559"/>
      <c r="PU338" s="559"/>
      <c r="PV338" s="559"/>
      <c r="PW338" s="559"/>
      <c r="PX338" s="559"/>
      <c r="PY338" s="559"/>
      <c r="PZ338" s="559"/>
      <c r="QA338" s="559"/>
      <c r="QB338" s="559"/>
      <c r="QC338" s="559"/>
      <c r="QD338" s="559"/>
      <c r="QE338" s="559"/>
      <c r="QF338" s="559"/>
      <c r="QG338" s="559"/>
      <c r="QH338" s="559"/>
      <c r="QI338" s="559"/>
      <c r="QJ338" s="559"/>
      <c r="QK338" s="559"/>
      <c r="QL338" s="559"/>
      <c r="QM338" s="559"/>
      <c r="QN338" s="559"/>
      <c r="QO338" s="559"/>
      <c r="QP338" s="559"/>
      <c r="QQ338" s="559"/>
      <c r="QR338" s="559"/>
      <c r="QS338" s="559"/>
      <c r="QT338" s="559"/>
      <c r="QU338" s="559"/>
      <c r="QV338" s="559"/>
      <c r="QW338" s="559"/>
      <c r="QX338" s="559"/>
      <c r="QY338" s="559"/>
      <c r="QZ338" s="559"/>
      <c r="RA338" s="559"/>
      <c r="RB338" s="559"/>
      <c r="RC338" s="559"/>
      <c r="RD338" s="559"/>
      <c r="RE338" s="559"/>
      <c r="RF338" s="559"/>
      <c r="RG338" s="559"/>
      <c r="RH338" s="559"/>
      <c r="RI338" s="559"/>
      <c r="RJ338" s="559"/>
      <c r="RK338" s="559"/>
      <c r="RL338" s="559"/>
      <c r="RM338" s="559"/>
      <c r="RN338" s="559"/>
      <c r="RO338" s="559"/>
      <c r="RP338" s="559"/>
      <c r="RQ338" s="559"/>
      <c r="RR338" s="559"/>
      <c r="RS338" s="559"/>
      <c r="RT338" s="559"/>
      <c r="RU338" s="559"/>
      <c r="RV338" s="559"/>
      <c r="RW338" s="559"/>
      <c r="RX338" s="559"/>
      <c r="RY338" s="559"/>
      <c r="RZ338" s="559"/>
      <c r="SA338" s="559"/>
      <c r="SB338" s="559"/>
      <c r="SC338" s="559"/>
      <c r="SD338" s="559"/>
      <c r="SE338" s="559"/>
      <c r="SF338" s="559"/>
      <c r="SG338" s="559"/>
      <c r="SH338" s="559"/>
      <c r="SI338" s="559"/>
      <c r="SJ338" s="559"/>
      <c r="SK338" s="559"/>
      <c r="SL338" s="559"/>
      <c r="SM338" s="559"/>
      <c r="SN338" s="559"/>
      <c r="SO338" s="559"/>
      <c r="SP338" s="559"/>
      <c r="SQ338" s="559"/>
      <c r="SR338" s="559"/>
      <c r="SS338" s="559"/>
      <c r="ST338" s="559"/>
      <c r="SU338" s="559"/>
      <c r="SV338" s="559"/>
      <c r="SW338" s="559"/>
      <c r="SX338" s="559"/>
      <c r="SY338" s="559"/>
      <c r="SZ338" s="559"/>
      <c r="TA338" s="559"/>
      <c r="TB338" s="559"/>
      <c r="TC338" s="559"/>
      <c r="TD338" s="559"/>
      <c r="TE338" s="559"/>
      <c r="TF338" s="559"/>
      <c r="TG338" s="559"/>
      <c r="TH338" s="559"/>
      <c r="TI338" s="559"/>
      <c r="TJ338" s="559"/>
      <c r="TK338" s="559"/>
      <c r="TL338" s="559"/>
      <c r="TM338" s="559"/>
      <c r="TN338" s="559"/>
      <c r="TO338" s="559"/>
      <c r="TP338" s="559"/>
      <c r="TQ338" s="559"/>
      <c r="TR338" s="559"/>
      <c r="TS338" s="559"/>
      <c r="TT338" s="559"/>
      <c r="TU338" s="559"/>
      <c r="TV338" s="559"/>
      <c r="TW338" s="559"/>
      <c r="TX338" s="559"/>
      <c r="TY338" s="559"/>
      <c r="TZ338" s="559"/>
      <c r="UA338" s="559"/>
      <c r="UB338" s="559"/>
      <c r="UC338" s="559"/>
      <c r="UD338" s="559"/>
      <c r="UE338" s="559"/>
      <c r="UF338" s="559"/>
      <c r="UG338" s="559"/>
      <c r="UH338" s="559"/>
      <c r="UI338" s="559"/>
      <c r="UJ338" s="559"/>
      <c r="UK338" s="559"/>
      <c r="UL338" s="559"/>
      <c r="UM338" s="559"/>
      <c r="UN338" s="559"/>
      <c r="UO338" s="559"/>
      <c r="UP338" s="559"/>
      <c r="UQ338" s="559"/>
      <c r="UR338" s="559"/>
      <c r="US338" s="559"/>
      <c r="UT338" s="559"/>
      <c r="UU338" s="559"/>
      <c r="UV338" s="559"/>
      <c r="UW338" s="559"/>
      <c r="UX338" s="559"/>
      <c r="UY338" s="559"/>
      <c r="UZ338" s="559"/>
      <c r="VA338" s="559"/>
      <c r="VB338" s="559"/>
      <c r="VC338" s="559"/>
      <c r="VD338" s="559"/>
      <c r="VE338" s="559"/>
      <c r="VF338" s="559"/>
      <c r="VG338" s="559"/>
      <c r="VH338" s="559"/>
      <c r="VI338" s="559"/>
      <c r="VJ338" s="559"/>
      <c r="VK338" s="559"/>
      <c r="VL338" s="559"/>
      <c r="VM338" s="559"/>
      <c r="VN338" s="559"/>
      <c r="VO338" s="559"/>
      <c r="VP338" s="559"/>
      <c r="VQ338" s="559"/>
      <c r="VR338" s="559"/>
      <c r="VS338" s="559"/>
      <c r="VT338" s="559"/>
      <c r="VU338" s="559"/>
      <c r="VV338" s="559"/>
      <c r="VW338" s="559"/>
      <c r="VX338" s="559"/>
      <c r="VY338" s="559"/>
      <c r="VZ338" s="559"/>
      <c r="WA338" s="559"/>
      <c r="WB338" s="559"/>
      <c r="WC338" s="559"/>
      <c r="WD338" s="559"/>
      <c r="WE338" s="559"/>
      <c r="WF338" s="559"/>
      <c r="WG338" s="559"/>
      <c r="WH338" s="559"/>
      <c r="WI338" s="559"/>
      <c r="WJ338" s="559"/>
      <c r="WK338" s="559"/>
      <c r="WL338" s="559"/>
      <c r="WM338" s="559"/>
      <c r="WN338" s="559"/>
      <c r="WO338" s="559"/>
      <c r="WP338" s="559"/>
      <c r="WQ338" s="559"/>
      <c r="WR338" s="559"/>
      <c r="WS338" s="559"/>
      <c r="WT338" s="559"/>
      <c r="WU338" s="559"/>
      <c r="WV338" s="559"/>
      <c r="WW338" s="559"/>
      <c r="WX338" s="559"/>
      <c r="WY338" s="559"/>
      <c r="WZ338" s="559"/>
      <c r="XA338" s="559"/>
      <c r="XB338" s="559"/>
      <c r="XC338" s="559"/>
      <c r="XD338" s="559"/>
      <c r="XE338" s="559"/>
      <c r="XF338" s="559"/>
      <c r="XG338" s="559"/>
      <c r="XH338" s="559"/>
      <c r="XI338" s="559"/>
      <c r="XJ338" s="559"/>
      <c r="XK338" s="559"/>
      <c r="XL338" s="559"/>
      <c r="XM338" s="559"/>
      <c r="XN338" s="559"/>
      <c r="XO338" s="559"/>
      <c r="XP338" s="559"/>
      <c r="XQ338" s="559"/>
      <c r="XR338" s="559"/>
      <c r="XS338" s="559"/>
      <c r="XT338" s="559"/>
      <c r="XU338" s="559"/>
      <c r="XV338" s="559"/>
      <c r="XW338" s="559"/>
      <c r="XX338" s="559"/>
      <c r="XY338" s="559"/>
      <c r="XZ338" s="559"/>
      <c r="YA338" s="559"/>
      <c r="YB338" s="559"/>
      <c r="YC338" s="559"/>
      <c r="YD338" s="559"/>
      <c r="YE338" s="559"/>
      <c r="YF338" s="559"/>
      <c r="YG338" s="559"/>
      <c r="YH338" s="559"/>
      <c r="YI338" s="559"/>
      <c r="YJ338" s="559"/>
      <c r="YK338" s="559"/>
      <c r="YL338" s="559"/>
      <c r="YM338" s="559"/>
      <c r="YN338" s="559"/>
      <c r="YO338" s="559"/>
      <c r="YP338" s="559"/>
      <c r="YQ338" s="559"/>
      <c r="YR338" s="559"/>
      <c r="YS338" s="559"/>
      <c r="YT338" s="559"/>
      <c r="YU338" s="559"/>
      <c r="YV338" s="559"/>
      <c r="YW338" s="559"/>
      <c r="YX338" s="559"/>
      <c r="YY338" s="559"/>
      <c r="YZ338" s="559"/>
      <c r="ZA338" s="559"/>
      <c r="ZB338" s="559"/>
      <c r="ZC338" s="559"/>
      <c r="ZD338" s="559"/>
      <c r="ZE338" s="559"/>
      <c r="ZF338" s="559"/>
      <c r="ZG338" s="559"/>
      <c r="ZH338" s="559"/>
      <c r="ZI338" s="559"/>
      <c r="ZJ338" s="559"/>
      <c r="ZK338" s="559"/>
      <c r="ZL338" s="559"/>
      <c r="ZM338" s="559"/>
      <c r="ZN338" s="559"/>
      <c r="ZO338" s="559"/>
      <c r="ZP338" s="559"/>
      <c r="ZQ338" s="559"/>
      <c r="ZR338" s="559"/>
      <c r="ZS338" s="559"/>
      <c r="ZT338" s="559"/>
      <c r="ZU338" s="559"/>
      <c r="ZV338" s="559"/>
      <c r="ZW338" s="559"/>
      <c r="ZX338" s="559"/>
      <c r="ZY338" s="559"/>
      <c r="ZZ338" s="559"/>
      <c r="AAA338" s="559"/>
      <c r="AAB338" s="559"/>
      <c r="AAC338" s="559"/>
      <c r="AAD338" s="559"/>
      <c r="AAE338" s="559"/>
      <c r="AAF338" s="559"/>
      <c r="AAG338" s="559"/>
      <c r="AAH338" s="559"/>
      <c r="AAI338" s="559"/>
      <c r="AAJ338" s="559"/>
      <c r="AAK338" s="559"/>
      <c r="AAL338" s="559"/>
      <c r="AAM338" s="559"/>
      <c r="AAN338" s="559"/>
      <c r="AAO338" s="559"/>
      <c r="AAP338" s="559"/>
      <c r="AAQ338" s="559"/>
      <c r="AAR338" s="559"/>
      <c r="AAS338" s="559"/>
      <c r="AAT338" s="559"/>
      <c r="AAU338" s="559"/>
      <c r="AAV338" s="559"/>
      <c r="AAW338" s="559"/>
      <c r="AAX338" s="559"/>
      <c r="AAY338" s="559"/>
      <c r="AAZ338" s="559"/>
      <c r="ABA338" s="559"/>
      <c r="ABB338" s="559"/>
      <c r="ABC338" s="559"/>
      <c r="ABD338" s="559"/>
      <c r="ABE338" s="559"/>
      <c r="ABF338" s="559"/>
      <c r="ABG338" s="559"/>
      <c r="ABH338" s="559"/>
      <c r="ABI338" s="559"/>
      <c r="ABJ338" s="559"/>
      <c r="ABK338" s="559"/>
      <c r="ABL338" s="559"/>
      <c r="ABM338" s="559"/>
      <c r="ABN338" s="559"/>
      <c r="ABO338" s="559"/>
      <c r="ABP338" s="559"/>
      <c r="ABQ338" s="559"/>
      <c r="ABR338" s="559"/>
      <c r="ABS338" s="559"/>
      <c r="ABT338" s="559"/>
      <c r="ABU338" s="559"/>
      <c r="ABV338" s="559"/>
      <c r="ABW338" s="559"/>
      <c r="ABX338" s="559"/>
      <c r="ABY338" s="559"/>
      <c r="ABZ338" s="559"/>
      <c r="ACA338" s="559"/>
      <c r="ACB338" s="559"/>
      <c r="ACC338" s="559"/>
      <c r="ACD338" s="559"/>
      <c r="ACE338" s="559"/>
      <c r="ACF338" s="559"/>
      <c r="ACG338" s="559"/>
      <c r="ACH338" s="559"/>
      <c r="ACI338" s="559"/>
      <c r="ACJ338" s="559"/>
      <c r="ACK338" s="559"/>
      <c r="ACL338" s="559"/>
      <c r="ACM338" s="559"/>
      <c r="ACN338" s="559"/>
      <c r="ACO338" s="559"/>
      <c r="ACP338" s="559"/>
      <c r="ACQ338" s="559"/>
      <c r="ACR338" s="559"/>
      <c r="ACS338" s="559"/>
      <c r="ACT338" s="559"/>
      <c r="ACU338" s="559"/>
      <c r="ACV338" s="559"/>
      <c r="ACW338" s="559"/>
      <c r="ACX338" s="559"/>
      <c r="ACY338" s="559"/>
      <c r="ACZ338" s="559"/>
      <c r="ADA338" s="559"/>
      <c r="ADB338" s="559"/>
      <c r="ADC338" s="559"/>
      <c r="ADD338" s="559"/>
      <c r="ADE338" s="559"/>
      <c r="ADF338" s="559"/>
      <c r="ADG338" s="559"/>
      <c r="ADH338" s="559"/>
      <c r="ADI338" s="559"/>
      <c r="ADJ338" s="559"/>
      <c r="ADK338" s="559"/>
      <c r="ADL338" s="559"/>
      <c r="ADM338" s="559"/>
      <c r="ADN338" s="559"/>
      <c r="ADO338" s="559"/>
      <c r="ADP338" s="559"/>
      <c r="ADQ338" s="559"/>
      <c r="ADR338" s="559"/>
      <c r="ADS338" s="559"/>
      <c r="ADT338" s="559"/>
      <c r="ADU338" s="559"/>
      <c r="ADV338" s="559"/>
      <c r="ADW338" s="559"/>
      <c r="ADX338" s="559"/>
      <c r="ADY338" s="559"/>
      <c r="ADZ338" s="559"/>
      <c r="AEA338" s="559"/>
      <c r="AEB338" s="559"/>
      <c r="AEC338" s="559"/>
      <c r="AED338" s="559"/>
      <c r="AEE338" s="559"/>
      <c r="AEF338" s="559"/>
      <c r="AEG338" s="559"/>
      <c r="AEH338" s="559"/>
      <c r="AEI338" s="559"/>
      <c r="AEJ338" s="559"/>
      <c r="AEK338" s="559"/>
      <c r="AEL338" s="559"/>
      <c r="AEM338" s="559"/>
      <c r="AEN338" s="559"/>
      <c r="AEO338" s="559"/>
      <c r="AEP338" s="559"/>
      <c r="AEQ338" s="559"/>
      <c r="AER338" s="559"/>
      <c r="AES338" s="559"/>
      <c r="AET338" s="559"/>
      <c r="AEU338" s="559"/>
      <c r="AEV338" s="559"/>
      <c r="AEW338" s="559"/>
      <c r="AEX338" s="559"/>
      <c r="AEY338" s="559"/>
      <c r="AEZ338" s="559"/>
      <c r="AFA338" s="559"/>
      <c r="AFB338" s="559"/>
      <c r="AFC338" s="559"/>
      <c r="AFD338" s="559"/>
      <c r="AFE338" s="559"/>
      <c r="AFF338" s="559"/>
      <c r="AFG338" s="559"/>
      <c r="AFH338" s="559"/>
      <c r="AFI338" s="559"/>
      <c r="AFJ338" s="559"/>
      <c r="AFK338" s="559"/>
      <c r="AFL338" s="559"/>
      <c r="AFM338" s="559"/>
      <c r="AFN338" s="559"/>
      <c r="AFO338" s="559"/>
      <c r="AFP338" s="559"/>
      <c r="AFQ338" s="559"/>
      <c r="AFR338" s="559"/>
      <c r="AFS338" s="559"/>
      <c r="AFT338" s="559"/>
      <c r="AFU338" s="559"/>
      <c r="AFV338" s="559"/>
      <c r="AFW338" s="559"/>
      <c r="AFX338" s="559"/>
      <c r="AFY338" s="559"/>
      <c r="AFZ338" s="559"/>
      <c r="AGA338" s="559"/>
      <c r="AGB338" s="559"/>
      <c r="AGC338" s="559"/>
      <c r="AGD338" s="559"/>
      <c r="AGE338" s="559"/>
      <c r="AGF338" s="559"/>
      <c r="AGG338" s="559"/>
      <c r="AGH338" s="559"/>
      <c r="AGI338" s="559"/>
      <c r="AGJ338" s="559"/>
      <c r="AGK338" s="559"/>
      <c r="AGL338" s="559"/>
      <c r="AGM338" s="559"/>
      <c r="AGN338" s="559"/>
      <c r="AGO338" s="559"/>
      <c r="AGP338" s="559"/>
      <c r="AGQ338" s="559"/>
      <c r="AGR338" s="559"/>
      <c r="AGS338" s="559"/>
      <c r="AGT338" s="559"/>
      <c r="AGU338" s="559"/>
      <c r="AGV338" s="559"/>
      <c r="AGW338" s="559"/>
      <c r="AGX338" s="559"/>
      <c r="AGY338" s="559"/>
      <c r="AGZ338" s="559"/>
      <c r="AHA338" s="559"/>
      <c r="AHB338" s="559"/>
      <c r="AHC338" s="559"/>
      <c r="AHD338" s="559"/>
      <c r="AHE338" s="559"/>
      <c r="AHF338" s="559"/>
      <c r="AHG338" s="559"/>
      <c r="AHH338" s="559"/>
      <c r="AHI338" s="559"/>
      <c r="AHJ338" s="559"/>
      <c r="AHK338" s="559"/>
      <c r="AHL338" s="559"/>
      <c r="AHM338" s="559"/>
      <c r="AHN338" s="559"/>
      <c r="AHO338" s="559"/>
      <c r="AHP338" s="559"/>
      <c r="AHQ338" s="559"/>
      <c r="AHR338" s="559"/>
      <c r="AHS338" s="559"/>
      <c r="AHT338" s="559"/>
      <c r="AHU338" s="559"/>
      <c r="AHV338" s="559"/>
      <c r="AHW338" s="559"/>
      <c r="AHX338" s="559"/>
      <c r="AHY338" s="559"/>
      <c r="AHZ338" s="559"/>
      <c r="AIA338" s="559"/>
      <c r="AIB338" s="559"/>
      <c r="AIC338" s="559"/>
      <c r="AID338" s="559"/>
      <c r="AIE338" s="559"/>
      <c r="AIF338" s="559"/>
      <c r="AIG338" s="559"/>
      <c r="AIH338" s="559"/>
      <c r="AII338" s="559"/>
      <c r="AIJ338" s="559"/>
      <c r="AIK338" s="559"/>
      <c r="AIL338" s="559"/>
      <c r="AIM338" s="559"/>
      <c r="AIN338" s="559"/>
      <c r="AIO338" s="559"/>
      <c r="AIP338" s="559"/>
      <c r="AIQ338" s="559"/>
      <c r="AIR338" s="559"/>
      <c r="AIS338" s="559"/>
      <c r="AIT338" s="559"/>
      <c r="AIU338" s="559"/>
      <c r="AIV338" s="559"/>
      <c r="AIW338" s="559"/>
      <c r="AIX338" s="559"/>
      <c r="AIY338" s="559"/>
      <c r="AIZ338" s="559"/>
      <c r="AJA338" s="559"/>
      <c r="AJB338" s="559"/>
      <c r="AJC338" s="559"/>
      <c r="AJD338" s="559"/>
      <c r="AJE338" s="559"/>
      <c r="AJF338" s="559"/>
      <c r="AJG338" s="559"/>
      <c r="AJH338" s="559"/>
      <c r="AJI338" s="559"/>
      <c r="AJJ338" s="559"/>
      <c r="AJK338" s="559"/>
      <c r="AJL338" s="559"/>
      <c r="AJM338" s="559"/>
      <c r="AJN338" s="559"/>
      <c r="AJO338" s="559"/>
      <c r="AJP338" s="559"/>
      <c r="AJQ338" s="559"/>
      <c r="AJR338" s="559"/>
      <c r="AJS338" s="559"/>
      <c r="AJT338" s="559"/>
      <c r="AJU338" s="559"/>
      <c r="AJV338" s="559"/>
      <c r="AJW338" s="559"/>
      <c r="AJX338" s="559"/>
      <c r="AJY338" s="559"/>
      <c r="AJZ338" s="559"/>
      <c r="AKA338" s="559"/>
      <c r="AKB338" s="559"/>
      <c r="AKC338" s="559"/>
      <c r="AKD338" s="559"/>
      <c r="AKE338" s="559"/>
      <c r="AKF338" s="559"/>
      <c r="AKG338" s="559"/>
      <c r="AKH338" s="559"/>
      <c r="AKI338" s="559"/>
      <c r="AKJ338" s="559"/>
      <c r="AKK338" s="559"/>
      <c r="AKL338" s="559"/>
      <c r="AKM338" s="559"/>
      <c r="AKN338" s="559"/>
      <c r="AKO338" s="559"/>
      <c r="AKP338" s="559"/>
      <c r="AKQ338" s="559"/>
      <c r="AKR338" s="559"/>
      <c r="AKS338" s="559"/>
      <c r="AKT338" s="559"/>
      <c r="AKU338" s="559"/>
      <c r="AKV338" s="559"/>
      <c r="AKW338" s="559"/>
      <c r="AKX338" s="559"/>
      <c r="AKY338" s="559"/>
      <c r="AKZ338" s="559"/>
      <c r="ALA338" s="559"/>
      <c r="ALB338" s="559"/>
      <c r="ALC338" s="559"/>
      <c r="ALD338" s="559"/>
      <c r="ALE338" s="559"/>
      <c r="ALF338" s="559"/>
      <c r="ALG338" s="559"/>
      <c r="ALH338" s="559"/>
      <c r="ALI338" s="559"/>
      <c r="ALJ338" s="559"/>
      <c r="ALK338" s="559"/>
      <c r="ALL338" s="559"/>
      <c r="ALM338" s="559"/>
      <c r="ALN338" s="559"/>
      <c r="ALO338" s="559"/>
      <c r="ALP338" s="559"/>
      <c r="ALQ338" s="559"/>
      <c r="ALR338" s="559"/>
      <c r="ALS338" s="559"/>
      <c r="ALT338" s="559"/>
      <c r="ALU338" s="559"/>
      <c r="ALV338" s="559"/>
      <c r="ALW338" s="559"/>
      <c r="ALX338" s="559"/>
      <c r="ALY338" s="559"/>
      <c r="ALZ338" s="559"/>
      <c r="AMA338" s="559"/>
      <c r="AMB338" s="559"/>
      <c r="AMC338" s="559"/>
      <c r="AMD338" s="559"/>
      <c r="AME338" s="559"/>
      <c r="AMF338" s="559"/>
      <c r="AMG338" s="559"/>
      <c r="AMH338" s="559"/>
      <c r="AMI338" s="559"/>
      <c r="AMJ338" s="559"/>
    </row>
    <row r="339" spans="1:1026" x14ac:dyDescent="0.25">
      <c r="A339" s="289" t="s">
        <v>1240</v>
      </c>
      <c r="B339" s="257">
        <v>339</v>
      </c>
      <c r="C339" s="258" t="s">
        <v>24489</v>
      </c>
      <c r="D339" s="290" t="s">
        <v>1241</v>
      </c>
      <c r="E339" s="286"/>
      <c r="F339" s="291"/>
      <c r="G339" s="280"/>
      <c r="H339" s="280"/>
      <c r="I339" s="492" t="s">
        <v>750</v>
      </c>
      <c r="J339" s="278">
        <v>2</v>
      </c>
      <c r="K339" s="278">
        <v>2</v>
      </c>
      <c r="L339" s="293"/>
      <c r="M339" s="293"/>
      <c r="N339" s="293"/>
      <c r="O339" s="379"/>
      <c r="P339" s="293">
        <v>335</v>
      </c>
      <c r="Q339" s="293"/>
      <c r="R339" s="293"/>
      <c r="S339" s="293"/>
      <c r="T339" s="293"/>
      <c r="U339" s="293"/>
      <c r="V339" s="293"/>
      <c r="W339" s="283">
        <f t="shared" si="133"/>
        <v>100</v>
      </c>
      <c r="X339" s="283">
        <f t="shared" si="147"/>
        <v>100</v>
      </c>
      <c r="Y339" s="283">
        <f t="shared" si="148"/>
        <v>20</v>
      </c>
      <c r="Z339" s="283">
        <f t="shared" si="134"/>
        <v>100</v>
      </c>
      <c r="AA339" s="283">
        <f t="shared" si="153"/>
        <v>100</v>
      </c>
      <c r="AB339" s="287">
        <f t="shared" si="146"/>
        <v>100</v>
      </c>
      <c r="AC339" s="287">
        <f t="shared" si="145"/>
        <v>100</v>
      </c>
      <c r="AD339" s="287">
        <f t="shared" si="154"/>
        <v>100</v>
      </c>
      <c r="AE339" s="284">
        <f t="shared" si="144"/>
        <v>100</v>
      </c>
      <c r="AF339" s="284">
        <f t="shared" si="143"/>
        <v>100</v>
      </c>
      <c r="AG339" s="268">
        <f t="shared" si="149"/>
        <v>10</v>
      </c>
      <c r="AH339" s="268">
        <f t="shared" si="150"/>
        <v>10</v>
      </c>
      <c r="AI339" s="268">
        <f t="shared" si="151"/>
        <v>100</v>
      </c>
      <c r="AJ339" s="268">
        <f t="shared" si="152"/>
        <v>100</v>
      </c>
      <c r="AK339" s="501" t="s">
        <v>750</v>
      </c>
      <c r="AL339" s="293"/>
      <c r="AM339" s="293"/>
      <c r="AN339" s="511"/>
      <c r="AO339" s="357"/>
      <c r="AP339" s="357"/>
      <c r="AQ339" s="286"/>
      <c r="AR339" s="171" t="s">
        <v>1230</v>
      </c>
      <c r="AS339" s="171"/>
      <c r="AT339" s="286"/>
      <c r="AU339" s="286"/>
      <c r="AV339" s="111"/>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70"/>
      <c r="CY339" s="170"/>
      <c r="CZ339" s="170"/>
      <c r="DA339" s="170"/>
      <c r="DB339" s="170"/>
      <c r="DC339" s="170"/>
      <c r="DD339" s="170"/>
      <c r="DE339" s="170"/>
      <c r="DF339" s="170"/>
      <c r="DG339" s="170"/>
      <c r="DH339" s="170"/>
      <c r="DI339" s="170"/>
      <c r="DJ339" s="170"/>
      <c r="DK339" s="170"/>
      <c r="DL339" s="170"/>
      <c r="DM339" s="170"/>
      <c r="DN339" s="170"/>
      <c r="DO339" s="170"/>
      <c r="DP339" s="170"/>
      <c r="DQ339" s="170"/>
      <c r="DR339" s="170"/>
      <c r="DS339" s="170"/>
      <c r="DT339" s="170"/>
      <c r="DU339" s="170"/>
      <c r="DV339" s="170"/>
      <c r="DW339" s="170"/>
      <c r="DX339" s="170"/>
      <c r="DY339" s="170"/>
      <c r="DZ339" s="170"/>
      <c r="EA339" s="170"/>
      <c r="EB339" s="170"/>
      <c r="EC339" s="170"/>
      <c r="ED339" s="170"/>
      <c r="EE339" s="170"/>
      <c r="EF339" s="170"/>
      <c r="EG339" s="170"/>
      <c r="EH339" s="170"/>
      <c r="EI339" s="170"/>
      <c r="EJ339" s="170"/>
      <c r="EK339" s="170"/>
      <c r="EL339" s="170"/>
      <c r="EM339" s="170"/>
      <c r="EN339" s="170"/>
      <c r="EO339" s="170"/>
      <c r="EP339" s="170"/>
      <c r="EQ339" s="170"/>
      <c r="ER339" s="170"/>
      <c r="ES339" s="170"/>
      <c r="ET339" s="170"/>
      <c r="EU339" s="170"/>
      <c r="EV339" s="170"/>
      <c r="EW339" s="170"/>
      <c r="EX339" s="170"/>
      <c r="EY339" s="170"/>
      <c r="EZ339" s="170"/>
      <c r="FA339" s="170"/>
      <c r="FB339" s="170"/>
      <c r="FC339" s="170"/>
      <c r="FD339" s="170"/>
      <c r="FE339" s="170"/>
      <c r="FF339" s="170"/>
      <c r="FG339" s="170"/>
      <c r="FH339" s="170"/>
      <c r="FI339" s="170"/>
      <c r="FJ339" s="170"/>
      <c r="FK339" s="170"/>
      <c r="FL339" s="170"/>
      <c r="FM339" s="170"/>
      <c r="FN339" s="170"/>
      <c r="FO339" s="170"/>
      <c r="FP339" s="170"/>
      <c r="FQ339" s="170"/>
      <c r="FR339" s="170"/>
      <c r="FS339" s="170"/>
      <c r="FT339" s="170"/>
      <c r="FU339" s="170"/>
      <c r="FV339" s="170"/>
      <c r="FW339" s="170"/>
      <c r="FX339" s="170"/>
      <c r="FY339" s="170"/>
      <c r="FZ339" s="170"/>
      <c r="GA339" s="170"/>
      <c r="GB339" s="170"/>
      <c r="GC339" s="170"/>
      <c r="GD339" s="170"/>
      <c r="GE339" s="170"/>
      <c r="GF339" s="170"/>
      <c r="GG339" s="170"/>
      <c r="GH339" s="170"/>
      <c r="GI339" s="170"/>
      <c r="GJ339" s="170"/>
      <c r="GK339" s="170"/>
      <c r="GL339" s="170"/>
      <c r="GM339" s="170"/>
      <c r="GN339" s="170"/>
      <c r="GO339" s="170"/>
      <c r="GP339" s="170"/>
      <c r="GQ339" s="170"/>
      <c r="GR339" s="170"/>
      <c r="GS339" s="170"/>
      <c r="GT339" s="170"/>
      <c r="GU339" s="170"/>
      <c r="GV339" s="170"/>
      <c r="GW339" s="170"/>
      <c r="GX339" s="170"/>
      <c r="GY339" s="170"/>
      <c r="GZ339" s="170"/>
      <c r="HA339" s="170"/>
      <c r="HB339" s="170"/>
      <c r="HC339" s="170"/>
      <c r="HD339" s="170"/>
      <c r="HE339" s="170"/>
      <c r="HF339" s="170"/>
      <c r="HG339" s="170"/>
      <c r="HH339" s="170"/>
      <c r="HI339" s="170"/>
      <c r="HJ339" s="170"/>
      <c r="HK339" s="170"/>
      <c r="HL339" s="170"/>
      <c r="HM339" s="170"/>
      <c r="HN339" s="170"/>
      <c r="HO339" s="170"/>
      <c r="HP339" s="170"/>
      <c r="HQ339" s="170"/>
      <c r="HR339" s="170"/>
      <c r="HS339" s="170"/>
      <c r="HT339" s="170"/>
      <c r="HU339" s="170"/>
      <c r="HV339" s="170"/>
      <c r="HW339" s="170"/>
      <c r="HX339" s="170"/>
      <c r="HY339" s="170"/>
      <c r="HZ339" s="170"/>
      <c r="IA339" s="170"/>
      <c r="IB339" s="170"/>
      <c r="IC339" s="170"/>
      <c r="ID339" s="170"/>
      <c r="IE339" s="170"/>
      <c r="IF339" s="170"/>
      <c r="IG339" s="170"/>
      <c r="IH339" s="170"/>
      <c r="II339" s="170"/>
      <c r="IJ339" s="170"/>
      <c r="IK339" s="170"/>
      <c r="IL339" s="170"/>
      <c r="IM339" s="170"/>
      <c r="IN339" s="170"/>
      <c r="IO339" s="170"/>
      <c r="IP339" s="170"/>
      <c r="IQ339" s="170"/>
      <c r="IR339" s="170"/>
      <c r="IS339" s="170"/>
      <c r="IT339" s="170"/>
      <c r="IU339" s="170"/>
      <c r="IV339" s="170"/>
      <c r="IW339" s="170"/>
      <c r="IX339" s="170"/>
      <c r="IY339" s="170"/>
      <c r="IZ339" s="170"/>
      <c r="JA339" s="170"/>
      <c r="JB339" s="170"/>
      <c r="JC339" s="170"/>
      <c r="JD339" s="170"/>
      <c r="JE339" s="170"/>
      <c r="JF339" s="170"/>
      <c r="JG339" s="170"/>
      <c r="JH339" s="170"/>
      <c r="JI339" s="170"/>
      <c r="JJ339" s="170"/>
      <c r="JK339" s="170"/>
      <c r="JL339" s="170"/>
      <c r="JM339" s="170"/>
      <c r="JN339" s="170"/>
      <c r="JO339" s="170"/>
      <c r="JP339" s="170"/>
      <c r="JQ339" s="170"/>
      <c r="JR339" s="170"/>
      <c r="JS339" s="170"/>
      <c r="JT339" s="170"/>
      <c r="JU339" s="170"/>
      <c r="JV339" s="170"/>
      <c r="JW339" s="170"/>
      <c r="JX339" s="170"/>
      <c r="JY339" s="170"/>
      <c r="JZ339" s="170"/>
      <c r="KA339" s="170"/>
      <c r="KB339" s="170"/>
      <c r="KC339" s="170"/>
      <c r="KD339" s="170"/>
      <c r="KE339" s="170"/>
      <c r="KF339" s="170"/>
      <c r="KG339" s="170"/>
      <c r="KH339" s="170"/>
      <c r="KI339" s="170"/>
      <c r="KJ339" s="170"/>
      <c r="KK339" s="170"/>
      <c r="KL339" s="170"/>
      <c r="KM339" s="170"/>
      <c r="KN339" s="170"/>
      <c r="KO339" s="170"/>
      <c r="KP339" s="170"/>
      <c r="KQ339" s="170"/>
      <c r="KR339" s="170"/>
      <c r="KS339" s="170"/>
      <c r="KT339" s="170"/>
      <c r="KU339" s="170"/>
      <c r="KV339" s="170"/>
      <c r="KW339" s="170"/>
      <c r="KX339" s="170"/>
      <c r="KY339" s="170"/>
      <c r="KZ339" s="170"/>
      <c r="LA339" s="170"/>
      <c r="LB339" s="170"/>
      <c r="LC339" s="170"/>
      <c r="LD339" s="170"/>
      <c r="LE339" s="170"/>
      <c r="LF339" s="170"/>
      <c r="LG339" s="170"/>
      <c r="LH339" s="170"/>
      <c r="LI339" s="170"/>
      <c r="LJ339" s="170"/>
      <c r="LK339" s="170"/>
      <c r="LL339" s="170"/>
      <c r="LM339" s="170"/>
      <c r="LN339" s="170"/>
      <c r="LO339" s="170"/>
      <c r="LP339" s="170"/>
      <c r="LQ339" s="170"/>
      <c r="LR339" s="170"/>
      <c r="LS339" s="170"/>
      <c r="LT339" s="170"/>
      <c r="LU339" s="170"/>
      <c r="LV339" s="170"/>
      <c r="LW339" s="170"/>
      <c r="LX339" s="170"/>
      <c r="LY339" s="170"/>
      <c r="LZ339" s="170"/>
      <c r="MA339" s="170"/>
      <c r="MB339" s="170"/>
      <c r="MC339" s="170"/>
      <c r="MD339" s="170"/>
      <c r="ME339" s="170"/>
      <c r="MF339" s="170"/>
      <c r="MG339" s="170"/>
      <c r="MH339" s="170"/>
      <c r="MI339" s="170"/>
      <c r="MJ339" s="170"/>
      <c r="MK339" s="170"/>
      <c r="ML339" s="170"/>
      <c r="MM339" s="170"/>
      <c r="MN339" s="170"/>
      <c r="MO339" s="170"/>
      <c r="MP339" s="170"/>
      <c r="MQ339" s="170"/>
      <c r="MR339" s="170"/>
      <c r="MS339" s="170"/>
      <c r="MT339" s="170"/>
      <c r="MU339" s="170"/>
      <c r="MV339" s="170"/>
      <c r="MW339" s="170"/>
      <c r="MX339" s="170"/>
      <c r="MY339" s="170"/>
      <c r="MZ339" s="170"/>
      <c r="NA339" s="170"/>
      <c r="NB339" s="170"/>
      <c r="NC339" s="170"/>
      <c r="ND339" s="170"/>
      <c r="NE339" s="170"/>
      <c r="NF339" s="170"/>
      <c r="NG339" s="170"/>
      <c r="NH339" s="170"/>
      <c r="NI339" s="170"/>
      <c r="NJ339" s="170"/>
      <c r="NK339" s="170"/>
      <c r="NL339" s="170"/>
      <c r="NM339" s="170"/>
      <c r="NN339" s="170"/>
      <c r="NO339" s="170"/>
      <c r="NP339" s="170"/>
      <c r="NQ339" s="170"/>
      <c r="NR339" s="170"/>
      <c r="NS339" s="170"/>
      <c r="NT339" s="170"/>
      <c r="NU339" s="170"/>
      <c r="NV339" s="170"/>
      <c r="NW339" s="170"/>
      <c r="NX339" s="170"/>
      <c r="NY339" s="170"/>
      <c r="NZ339" s="170"/>
      <c r="OA339" s="170"/>
      <c r="OB339" s="170"/>
      <c r="OC339" s="170"/>
      <c r="OD339" s="170"/>
      <c r="OE339" s="170"/>
      <c r="OF339" s="170"/>
      <c r="OG339" s="170"/>
      <c r="OH339" s="170"/>
      <c r="OI339" s="170"/>
      <c r="OJ339" s="170"/>
      <c r="OK339" s="170"/>
      <c r="OL339" s="170"/>
      <c r="OM339" s="170"/>
      <c r="ON339" s="170"/>
      <c r="OO339" s="170"/>
      <c r="OP339" s="170"/>
      <c r="OQ339" s="170"/>
      <c r="OR339" s="170"/>
      <c r="OS339" s="170"/>
      <c r="OT339" s="170"/>
      <c r="OU339" s="170"/>
      <c r="OV339" s="170"/>
      <c r="OW339" s="170"/>
      <c r="OX339" s="170"/>
      <c r="OY339" s="170"/>
      <c r="OZ339" s="170"/>
      <c r="PA339" s="170"/>
      <c r="PB339" s="170"/>
      <c r="PC339" s="170"/>
      <c r="PD339" s="170"/>
      <c r="PE339" s="170"/>
      <c r="PF339" s="170"/>
      <c r="PG339" s="170"/>
      <c r="PH339" s="170"/>
      <c r="PI339" s="170"/>
      <c r="PJ339" s="170"/>
      <c r="PK339" s="170"/>
      <c r="PL339" s="170"/>
      <c r="PM339" s="170"/>
      <c r="PN339" s="170"/>
      <c r="PO339" s="170"/>
      <c r="PP339" s="170"/>
      <c r="PQ339" s="170"/>
      <c r="PR339" s="170"/>
      <c r="PS339" s="170"/>
      <c r="PT339" s="170"/>
      <c r="PU339" s="170"/>
      <c r="PV339" s="170"/>
      <c r="PW339" s="170"/>
      <c r="PX339" s="170"/>
      <c r="PY339" s="170"/>
      <c r="PZ339" s="170"/>
      <c r="QA339" s="170"/>
      <c r="QB339" s="170"/>
      <c r="QC339" s="170"/>
      <c r="QD339" s="170"/>
      <c r="QE339" s="170"/>
      <c r="QF339" s="170"/>
      <c r="QG339" s="170"/>
      <c r="QH339" s="170"/>
      <c r="QI339" s="170"/>
      <c r="QJ339" s="170"/>
      <c r="QK339" s="170"/>
      <c r="QL339" s="170"/>
      <c r="QM339" s="170"/>
      <c r="QN339" s="170"/>
      <c r="QO339" s="170"/>
      <c r="QP339" s="170"/>
      <c r="QQ339" s="170"/>
      <c r="QR339" s="170"/>
      <c r="QS339" s="170"/>
      <c r="QT339" s="170"/>
      <c r="QU339" s="170"/>
      <c r="QV339" s="170"/>
      <c r="QW339" s="170"/>
      <c r="QX339" s="170"/>
      <c r="QY339" s="170"/>
      <c r="QZ339" s="170"/>
      <c r="RA339" s="170"/>
      <c r="RB339" s="170"/>
      <c r="RC339" s="170"/>
      <c r="RD339" s="170"/>
      <c r="RE339" s="170"/>
      <c r="RF339" s="170"/>
      <c r="RG339" s="170"/>
      <c r="RH339" s="170"/>
      <c r="RI339" s="170"/>
      <c r="RJ339" s="170"/>
      <c r="RK339" s="170"/>
      <c r="RL339" s="170"/>
      <c r="RM339" s="170"/>
      <c r="RN339" s="170"/>
      <c r="RO339" s="170"/>
      <c r="RP339" s="170"/>
      <c r="RQ339" s="170"/>
      <c r="RR339" s="170"/>
      <c r="RS339" s="170"/>
      <c r="RT339" s="170"/>
      <c r="RU339" s="170"/>
      <c r="RV339" s="170"/>
      <c r="RW339" s="170"/>
      <c r="RX339" s="170"/>
      <c r="RY339" s="170"/>
      <c r="RZ339" s="170"/>
      <c r="SA339" s="170"/>
      <c r="SB339" s="170"/>
      <c r="SC339" s="170"/>
      <c r="SD339" s="170"/>
      <c r="SE339" s="170"/>
      <c r="SF339" s="170"/>
      <c r="SG339" s="170"/>
      <c r="SH339" s="170"/>
      <c r="SI339" s="170"/>
      <c r="SJ339" s="170"/>
      <c r="SK339" s="170"/>
      <c r="SL339" s="170"/>
      <c r="SM339" s="170"/>
      <c r="SN339" s="170"/>
      <c r="SO339" s="170"/>
      <c r="SP339" s="170"/>
      <c r="SQ339" s="170"/>
      <c r="SR339" s="170"/>
      <c r="SS339" s="170"/>
      <c r="ST339" s="170"/>
      <c r="SU339" s="170"/>
      <c r="SV339" s="170"/>
      <c r="SW339" s="170"/>
      <c r="SX339" s="170"/>
      <c r="SY339" s="170"/>
      <c r="SZ339" s="170"/>
      <c r="TA339" s="170"/>
      <c r="TB339" s="170"/>
      <c r="TC339" s="170"/>
      <c r="TD339" s="170"/>
      <c r="TE339" s="170"/>
      <c r="TF339" s="170"/>
      <c r="TG339" s="170"/>
      <c r="TH339" s="170"/>
      <c r="TI339" s="170"/>
      <c r="TJ339" s="170"/>
      <c r="TK339" s="170"/>
      <c r="TL339" s="170"/>
      <c r="TM339" s="170"/>
      <c r="TN339" s="170"/>
      <c r="TO339" s="170"/>
      <c r="TP339" s="170"/>
      <c r="TQ339" s="170"/>
      <c r="TR339" s="170"/>
      <c r="TS339" s="170"/>
      <c r="TT339" s="170"/>
      <c r="TU339" s="170"/>
      <c r="TV339" s="170"/>
      <c r="TW339" s="170"/>
      <c r="TX339" s="170"/>
      <c r="TY339" s="170"/>
      <c r="TZ339" s="170"/>
      <c r="UA339" s="170"/>
      <c r="UB339" s="170"/>
      <c r="UC339" s="170"/>
      <c r="UD339" s="170"/>
      <c r="UE339" s="170"/>
      <c r="UF339" s="170"/>
      <c r="UG339" s="170"/>
      <c r="UH339" s="170"/>
      <c r="UI339" s="170"/>
      <c r="UJ339" s="170"/>
      <c r="UK339" s="170"/>
      <c r="UL339" s="170"/>
      <c r="UM339" s="170"/>
      <c r="UN339" s="170"/>
      <c r="UO339" s="170"/>
      <c r="UP339" s="170"/>
      <c r="UQ339" s="170"/>
      <c r="UR339" s="170"/>
      <c r="US339" s="170"/>
      <c r="UT339" s="170"/>
      <c r="UU339" s="170"/>
      <c r="UV339" s="170"/>
      <c r="UW339" s="170"/>
      <c r="UX339" s="170"/>
      <c r="UY339" s="170"/>
      <c r="UZ339" s="170"/>
      <c r="VA339" s="170"/>
      <c r="VB339" s="170"/>
      <c r="VC339" s="170"/>
      <c r="VD339" s="170"/>
      <c r="VE339" s="170"/>
      <c r="VF339" s="170"/>
      <c r="VG339" s="170"/>
      <c r="VH339" s="170"/>
      <c r="VI339" s="170"/>
      <c r="VJ339" s="170"/>
      <c r="VK339" s="170"/>
      <c r="VL339" s="170"/>
      <c r="VM339" s="170"/>
      <c r="VN339" s="170"/>
      <c r="VO339" s="170"/>
      <c r="VP339" s="170"/>
      <c r="VQ339" s="170"/>
      <c r="VR339" s="170"/>
      <c r="VS339" s="170"/>
      <c r="VT339" s="170"/>
      <c r="VU339" s="170"/>
      <c r="VV339" s="170"/>
      <c r="VW339" s="170"/>
      <c r="VX339" s="170"/>
      <c r="VY339" s="170"/>
      <c r="VZ339" s="170"/>
      <c r="WA339" s="170"/>
      <c r="WB339" s="170"/>
      <c r="WC339" s="170"/>
      <c r="WD339" s="170"/>
      <c r="WE339" s="170"/>
      <c r="WF339" s="170"/>
      <c r="WG339" s="170"/>
      <c r="WH339" s="170"/>
      <c r="WI339" s="170"/>
      <c r="WJ339" s="170"/>
      <c r="WK339" s="170"/>
      <c r="WL339" s="170"/>
      <c r="WM339" s="170"/>
      <c r="WN339" s="170"/>
      <c r="WO339" s="170"/>
      <c r="WP339" s="170"/>
      <c r="WQ339" s="170"/>
      <c r="WR339" s="170"/>
      <c r="WS339" s="170"/>
      <c r="WT339" s="170"/>
      <c r="WU339" s="170"/>
      <c r="WV339" s="170"/>
      <c r="WW339" s="170"/>
      <c r="WX339" s="170"/>
      <c r="WY339" s="170"/>
      <c r="WZ339" s="170"/>
      <c r="XA339" s="170"/>
      <c r="XB339" s="170"/>
      <c r="XC339" s="170"/>
      <c r="XD339" s="170"/>
      <c r="XE339" s="170"/>
      <c r="XF339" s="170"/>
      <c r="XG339" s="170"/>
      <c r="XH339" s="170"/>
      <c r="XI339" s="170"/>
      <c r="XJ339" s="170"/>
      <c r="XK339" s="170"/>
      <c r="XL339" s="170"/>
      <c r="XM339" s="170"/>
      <c r="XN339" s="170"/>
      <c r="XO339" s="170"/>
      <c r="XP339" s="170"/>
      <c r="XQ339" s="170"/>
      <c r="XR339" s="170"/>
      <c r="XS339" s="170"/>
      <c r="XT339" s="170"/>
      <c r="XU339" s="170"/>
      <c r="XV339" s="170"/>
      <c r="XW339" s="170"/>
      <c r="XX339" s="170"/>
      <c r="XY339" s="170"/>
      <c r="XZ339" s="170"/>
      <c r="YA339" s="170"/>
      <c r="YB339" s="170"/>
      <c r="YC339" s="170"/>
      <c r="YD339" s="170"/>
      <c r="YE339" s="170"/>
      <c r="YF339" s="170"/>
      <c r="YG339" s="170"/>
      <c r="YH339" s="170"/>
      <c r="YI339" s="170"/>
      <c r="YJ339" s="170"/>
      <c r="YK339" s="170"/>
      <c r="YL339" s="170"/>
      <c r="YM339" s="170"/>
      <c r="YN339" s="170"/>
      <c r="YO339" s="170"/>
      <c r="YP339" s="170"/>
      <c r="YQ339" s="170"/>
      <c r="YR339" s="170"/>
      <c r="YS339" s="170"/>
      <c r="YT339" s="170"/>
      <c r="YU339" s="170"/>
      <c r="YV339" s="170"/>
      <c r="YW339" s="170"/>
      <c r="YX339" s="170"/>
      <c r="YY339" s="170"/>
      <c r="YZ339" s="170"/>
      <c r="ZA339" s="170"/>
      <c r="ZB339" s="170"/>
      <c r="ZC339" s="170"/>
      <c r="ZD339" s="170"/>
      <c r="ZE339" s="170"/>
      <c r="ZF339" s="170"/>
      <c r="ZG339" s="170"/>
      <c r="ZH339" s="170"/>
      <c r="ZI339" s="170"/>
      <c r="ZJ339" s="170"/>
      <c r="ZK339" s="170"/>
      <c r="ZL339" s="170"/>
      <c r="ZM339" s="170"/>
      <c r="ZN339" s="170"/>
      <c r="ZO339" s="170"/>
      <c r="ZP339" s="170"/>
      <c r="ZQ339" s="170"/>
      <c r="ZR339" s="170"/>
      <c r="ZS339" s="170"/>
      <c r="ZT339" s="170"/>
      <c r="ZU339" s="170"/>
      <c r="ZV339" s="170"/>
      <c r="ZW339" s="170"/>
      <c r="ZX339" s="170"/>
      <c r="ZY339" s="170"/>
      <c r="ZZ339" s="170"/>
      <c r="AAA339" s="170"/>
      <c r="AAB339" s="170"/>
      <c r="AAC339" s="170"/>
      <c r="AAD339" s="170"/>
      <c r="AAE339" s="170"/>
      <c r="AAF339" s="170"/>
      <c r="AAG339" s="170"/>
      <c r="AAH339" s="170"/>
      <c r="AAI339" s="170"/>
      <c r="AAJ339" s="170"/>
      <c r="AAK339" s="170"/>
      <c r="AAL339" s="170"/>
      <c r="AAM339" s="170"/>
      <c r="AAN339" s="170"/>
      <c r="AAO339" s="170"/>
      <c r="AAP339" s="170"/>
      <c r="AAQ339" s="170"/>
      <c r="AAR339" s="170"/>
      <c r="AAS339" s="170"/>
      <c r="AAT339" s="170"/>
      <c r="AAU339" s="170"/>
      <c r="AAV339" s="170"/>
      <c r="AAW339" s="170"/>
      <c r="AAX339" s="170"/>
      <c r="AAY339" s="170"/>
      <c r="AAZ339" s="170"/>
      <c r="ABA339" s="170"/>
      <c r="ABB339" s="170"/>
      <c r="ABC339" s="170"/>
      <c r="ABD339" s="170"/>
      <c r="ABE339" s="170"/>
      <c r="ABF339" s="170"/>
      <c r="ABG339" s="170"/>
      <c r="ABH339" s="170"/>
      <c r="ABI339" s="170"/>
      <c r="ABJ339" s="170"/>
      <c r="ABK339" s="170"/>
      <c r="ABL339" s="170"/>
      <c r="ABM339" s="170"/>
      <c r="ABN339" s="170"/>
      <c r="ABO339" s="170"/>
      <c r="ABP339" s="170"/>
      <c r="ABQ339" s="170"/>
      <c r="ABR339" s="170"/>
      <c r="ABS339" s="170"/>
      <c r="ABT339" s="170"/>
      <c r="ABU339" s="170"/>
      <c r="ABV339" s="170"/>
      <c r="ABW339" s="170"/>
      <c r="ABX339" s="170"/>
      <c r="ABY339" s="170"/>
      <c r="ABZ339" s="170"/>
      <c r="ACA339" s="170"/>
      <c r="ACB339" s="170"/>
      <c r="ACC339" s="170"/>
      <c r="ACD339" s="170"/>
      <c r="ACE339" s="170"/>
      <c r="ACF339" s="170"/>
      <c r="ACG339" s="170"/>
      <c r="ACH339" s="170"/>
      <c r="ACI339" s="170"/>
      <c r="ACJ339" s="170"/>
      <c r="ACK339" s="170"/>
      <c r="ACL339" s="170"/>
      <c r="ACM339" s="170"/>
      <c r="ACN339" s="170"/>
      <c r="ACO339" s="170"/>
      <c r="ACP339" s="170"/>
      <c r="ACQ339" s="170"/>
      <c r="ACR339" s="170"/>
      <c r="ACS339" s="170"/>
      <c r="ACT339" s="170"/>
      <c r="ACU339" s="170"/>
      <c r="ACV339" s="170"/>
      <c r="ACW339" s="170"/>
      <c r="ACX339" s="170"/>
      <c r="ACY339" s="170"/>
      <c r="ACZ339" s="170"/>
      <c r="ADA339" s="170"/>
      <c r="ADB339" s="170"/>
      <c r="ADC339" s="170"/>
      <c r="ADD339" s="170"/>
      <c r="ADE339" s="170"/>
      <c r="ADF339" s="170"/>
      <c r="ADG339" s="170"/>
      <c r="ADH339" s="170"/>
      <c r="ADI339" s="170"/>
      <c r="ADJ339" s="170"/>
      <c r="ADK339" s="170"/>
      <c r="ADL339" s="170"/>
      <c r="ADM339" s="170"/>
      <c r="ADN339" s="170"/>
      <c r="ADO339" s="170"/>
      <c r="ADP339" s="170"/>
      <c r="ADQ339" s="170"/>
      <c r="ADR339" s="170"/>
      <c r="ADS339" s="170"/>
      <c r="ADT339" s="170"/>
      <c r="ADU339" s="170"/>
      <c r="ADV339" s="170"/>
      <c r="ADW339" s="170"/>
      <c r="ADX339" s="170"/>
      <c r="ADY339" s="170"/>
      <c r="ADZ339" s="170"/>
      <c r="AEA339" s="170"/>
      <c r="AEB339" s="170"/>
      <c r="AEC339" s="170"/>
      <c r="AED339" s="170"/>
      <c r="AEE339" s="170"/>
      <c r="AEF339" s="170"/>
      <c r="AEG339" s="170"/>
      <c r="AEH339" s="170"/>
      <c r="AEI339" s="170"/>
      <c r="AEJ339" s="170"/>
      <c r="AEK339" s="170"/>
      <c r="AEL339" s="170"/>
      <c r="AEM339" s="170"/>
      <c r="AEN339" s="170"/>
      <c r="AEO339" s="170"/>
      <c r="AEP339" s="170"/>
      <c r="AEQ339" s="170"/>
      <c r="AER339" s="170"/>
      <c r="AES339" s="170"/>
      <c r="AET339" s="170"/>
      <c r="AEU339" s="170"/>
      <c r="AEV339" s="170"/>
      <c r="AEW339" s="170"/>
      <c r="AEX339" s="170"/>
      <c r="AEY339" s="170"/>
      <c r="AEZ339" s="170"/>
      <c r="AFA339" s="170"/>
      <c r="AFB339" s="170"/>
      <c r="AFC339" s="170"/>
      <c r="AFD339" s="170"/>
      <c r="AFE339" s="170"/>
      <c r="AFF339" s="170"/>
      <c r="AFG339" s="170"/>
      <c r="AFH339" s="170"/>
      <c r="AFI339" s="170"/>
      <c r="AFJ339" s="170"/>
      <c r="AFK339" s="170"/>
      <c r="AFL339" s="170"/>
      <c r="AFM339" s="170"/>
      <c r="AFN339" s="170"/>
      <c r="AFO339" s="170"/>
      <c r="AFP339" s="170"/>
      <c r="AFQ339" s="170"/>
      <c r="AFR339" s="170"/>
      <c r="AFS339" s="170"/>
      <c r="AFT339" s="170"/>
      <c r="AFU339" s="170"/>
      <c r="AFV339" s="170"/>
      <c r="AFW339" s="170"/>
      <c r="AFX339" s="170"/>
      <c r="AFY339" s="170"/>
      <c r="AFZ339" s="170"/>
      <c r="AGA339" s="170"/>
      <c r="AGB339" s="170"/>
      <c r="AGC339" s="170"/>
      <c r="AGD339" s="170"/>
      <c r="AGE339" s="170"/>
      <c r="AGF339" s="170"/>
      <c r="AGG339" s="170"/>
      <c r="AGH339" s="170"/>
      <c r="AGI339" s="170"/>
      <c r="AGJ339" s="170"/>
      <c r="AGK339" s="170"/>
      <c r="AGL339" s="170"/>
      <c r="AGM339" s="170"/>
      <c r="AGN339" s="170"/>
      <c r="AGO339" s="170"/>
      <c r="AGP339" s="170"/>
      <c r="AGQ339" s="170"/>
      <c r="AGR339" s="170"/>
      <c r="AGS339" s="170"/>
      <c r="AGT339" s="170"/>
      <c r="AGU339" s="170"/>
      <c r="AGV339" s="170"/>
      <c r="AGW339" s="170"/>
      <c r="AGX339" s="170"/>
      <c r="AGY339" s="170"/>
      <c r="AGZ339" s="170"/>
      <c r="AHA339" s="170"/>
      <c r="AHB339" s="170"/>
      <c r="AHC339" s="170"/>
      <c r="AHD339" s="170"/>
      <c r="AHE339" s="170"/>
      <c r="AHF339" s="170"/>
      <c r="AHG339" s="170"/>
      <c r="AHH339" s="170"/>
      <c r="AHI339" s="170"/>
      <c r="AHJ339" s="170"/>
      <c r="AHK339" s="170"/>
      <c r="AHL339" s="170"/>
      <c r="AHM339" s="170"/>
      <c r="AHN339" s="170"/>
      <c r="AHO339" s="170"/>
      <c r="AHP339" s="170"/>
      <c r="AHQ339" s="170"/>
      <c r="AHR339" s="170"/>
      <c r="AHS339" s="170"/>
      <c r="AHT339" s="170"/>
      <c r="AHU339" s="170"/>
      <c r="AHV339" s="170"/>
      <c r="AHW339" s="170"/>
      <c r="AHX339" s="170"/>
      <c r="AHY339" s="170"/>
      <c r="AHZ339" s="170"/>
      <c r="AIA339" s="170"/>
      <c r="AIB339" s="170"/>
      <c r="AIC339" s="170"/>
      <c r="AID339" s="170"/>
      <c r="AIE339" s="170"/>
      <c r="AIF339" s="170"/>
      <c r="AIG339" s="170"/>
      <c r="AIH339" s="170"/>
      <c r="AII339" s="170"/>
      <c r="AIJ339" s="170"/>
      <c r="AIK339" s="170"/>
      <c r="AIL339" s="170"/>
      <c r="AIM339" s="170"/>
      <c r="AIN339" s="170"/>
      <c r="AIO339" s="170"/>
      <c r="AIP339" s="170"/>
      <c r="AIQ339" s="170"/>
      <c r="AIR339" s="170"/>
      <c r="AIS339" s="170"/>
      <c r="AIT339" s="170"/>
      <c r="AIU339" s="170"/>
      <c r="AIV339" s="170"/>
      <c r="AIW339" s="170"/>
      <c r="AIX339" s="170"/>
      <c r="AIY339" s="170"/>
      <c r="AIZ339" s="170"/>
      <c r="AJA339" s="170"/>
      <c r="AJB339" s="170"/>
      <c r="AJC339" s="170"/>
      <c r="AJD339" s="170"/>
      <c r="AJE339" s="170"/>
      <c r="AJF339" s="170"/>
      <c r="AJG339" s="170"/>
      <c r="AJH339" s="170"/>
      <c r="AJI339" s="170"/>
      <c r="AJJ339" s="170"/>
      <c r="AJK339" s="170"/>
      <c r="AJL339" s="170"/>
      <c r="AJM339" s="170"/>
      <c r="AJN339" s="170"/>
      <c r="AJO339" s="170"/>
      <c r="AJP339" s="170"/>
      <c r="AJQ339" s="170"/>
      <c r="AJR339" s="170"/>
      <c r="AJS339" s="170"/>
      <c r="AJT339" s="170"/>
      <c r="AJU339" s="170"/>
      <c r="AJV339" s="170"/>
      <c r="AJW339" s="170"/>
      <c r="AJX339" s="170"/>
      <c r="AJY339" s="170"/>
      <c r="AJZ339" s="170"/>
      <c r="AKA339" s="170"/>
      <c r="AKB339" s="170"/>
      <c r="AKC339" s="170"/>
      <c r="AKD339" s="170"/>
      <c r="AKE339" s="170"/>
      <c r="AKF339" s="170"/>
      <c r="AKG339" s="170"/>
      <c r="AKH339" s="170"/>
      <c r="AKI339" s="170"/>
      <c r="AKJ339" s="170"/>
      <c r="AKK339" s="170"/>
      <c r="AKL339" s="170"/>
      <c r="AKM339" s="170"/>
      <c r="AKN339" s="170"/>
      <c r="AKO339" s="170"/>
      <c r="AKP339" s="170"/>
      <c r="AKQ339" s="170"/>
      <c r="AKR339" s="170"/>
      <c r="AKS339" s="170"/>
      <c r="AKT339" s="170"/>
      <c r="AKU339" s="170"/>
      <c r="AKV339" s="170"/>
      <c r="AKW339" s="170"/>
      <c r="AKX339" s="170"/>
      <c r="AKY339" s="170"/>
      <c r="AKZ339" s="170"/>
      <c r="ALA339" s="170"/>
      <c r="ALB339" s="170"/>
      <c r="ALC339" s="170"/>
      <c r="ALD339" s="170"/>
      <c r="ALE339" s="170"/>
      <c r="ALF339" s="170"/>
      <c r="ALG339" s="170"/>
      <c r="ALH339" s="170"/>
      <c r="ALI339" s="170"/>
      <c r="ALJ339" s="170"/>
      <c r="ALK339" s="170"/>
      <c r="ALL339" s="170"/>
      <c r="ALM339" s="170"/>
      <c r="ALN339" s="170"/>
      <c r="ALO339" s="170"/>
      <c r="ALP339" s="170"/>
      <c r="ALQ339" s="170"/>
      <c r="ALR339" s="170"/>
      <c r="ALS339" s="170"/>
      <c r="ALT339" s="170"/>
      <c r="ALU339" s="170"/>
      <c r="ALV339" s="170"/>
      <c r="ALW339" s="170"/>
      <c r="ALX339" s="170"/>
      <c r="ALY339" s="170"/>
      <c r="ALZ339" s="170"/>
      <c r="AMA339" s="170"/>
      <c r="AMB339" s="170"/>
      <c r="AMC339" s="170"/>
      <c r="AMD339" s="170"/>
      <c r="AME339" s="170"/>
      <c r="AMF339" s="170"/>
      <c r="AMG339" s="170"/>
      <c r="AMH339" s="170"/>
      <c r="AMI339" s="170"/>
      <c r="AMJ339" s="170"/>
    </row>
    <row r="340" spans="1:1026" s="152" customFormat="1" x14ac:dyDescent="0.25">
      <c r="A340" s="289" t="s">
        <v>1242</v>
      </c>
      <c r="B340" s="257">
        <v>340</v>
      </c>
      <c r="C340" s="258" t="s">
        <v>24490</v>
      </c>
      <c r="D340" s="290" t="s">
        <v>1243</v>
      </c>
      <c r="E340" s="286"/>
      <c r="F340" s="291"/>
      <c r="G340" s="280"/>
      <c r="H340" s="280"/>
      <c r="I340" s="492" t="s">
        <v>750</v>
      </c>
      <c r="J340" s="278">
        <v>2</v>
      </c>
      <c r="K340" s="278">
        <v>2</v>
      </c>
      <c r="L340" s="293"/>
      <c r="M340" s="293"/>
      <c r="N340" s="293"/>
      <c r="O340" s="379"/>
      <c r="P340" s="293">
        <v>335</v>
      </c>
      <c r="Q340" s="293"/>
      <c r="R340" s="293"/>
      <c r="S340" s="293"/>
      <c r="T340" s="293"/>
      <c r="U340" s="293"/>
      <c r="V340" s="293"/>
      <c r="W340" s="283">
        <f t="shared" si="133"/>
        <v>100</v>
      </c>
      <c r="X340" s="283">
        <f t="shared" si="147"/>
        <v>100</v>
      </c>
      <c r="Y340" s="283">
        <f t="shared" si="148"/>
        <v>20</v>
      </c>
      <c r="Z340" s="283">
        <f t="shared" si="134"/>
        <v>100</v>
      </c>
      <c r="AA340" s="283">
        <f t="shared" si="153"/>
        <v>100</v>
      </c>
      <c r="AB340" s="287">
        <f t="shared" si="146"/>
        <v>100</v>
      </c>
      <c r="AC340" s="287">
        <f t="shared" si="145"/>
        <v>100</v>
      </c>
      <c r="AD340" s="287">
        <f t="shared" si="154"/>
        <v>100</v>
      </c>
      <c r="AE340" s="284">
        <f t="shared" si="144"/>
        <v>100</v>
      </c>
      <c r="AF340" s="284">
        <f t="shared" si="143"/>
        <v>100</v>
      </c>
      <c r="AG340" s="268">
        <f t="shared" si="149"/>
        <v>10</v>
      </c>
      <c r="AH340" s="268">
        <f t="shared" si="150"/>
        <v>10</v>
      </c>
      <c r="AI340" s="268">
        <f t="shared" si="151"/>
        <v>100</v>
      </c>
      <c r="AJ340" s="268">
        <f t="shared" si="152"/>
        <v>100</v>
      </c>
      <c r="AK340" s="501" t="s">
        <v>750</v>
      </c>
      <c r="AL340" s="293"/>
      <c r="AM340" s="293"/>
      <c r="AN340" s="511"/>
      <c r="AO340" s="357"/>
      <c r="AP340" s="357"/>
      <c r="AQ340" s="286"/>
      <c r="AR340" s="171" t="s">
        <v>1244</v>
      </c>
      <c r="AS340" s="171"/>
      <c r="AT340" s="286"/>
      <c r="AU340" s="286"/>
      <c r="AV340" s="111"/>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0"/>
      <c r="DU340" s="150"/>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P340" s="150"/>
      <c r="EQ340" s="150"/>
      <c r="ER340" s="150"/>
      <c r="ES340" s="150"/>
      <c r="ET340" s="150"/>
      <c r="EU340" s="150"/>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0"/>
      <c r="FY340" s="150"/>
      <c r="FZ340" s="150"/>
      <c r="GA340" s="150"/>
      <c r="GB340" s="150"/>
      <c r="GC340" s="150"/>
      <c r="GD340" s="150"/>
      <c r="GE340" s="150"/>
      <c r="GF340" s="150"/>
      <c r="GG340" s="150"/>
      <c r="GH340" s="150"/>
      <c r="GI340" s="150"/>
      <c r="GJ340" s="150"/>
      <c r="GK340" s="150"/>
      <c r="GL340" s="150"/>
      <c r="GM340" s="150"/>
      <c r="GN340" s="150"/>
      <c r="GO340" s="150"/>
      <c r="GP340" s="150"/>
      <c r="GQ340" s="150"/>
      <c r="GR340" s="150"/>
      <c r="GS340" s="150"/>
      <c r="GT340" s="150"/>
      <c r="GU340" s="150"/>
      <c r="GV340" s="150"/>
      <c r="GW340" s="150"/>
      <c r="GX340" s="150"/>
      <c r="GY340" s="150"/>
      <c r="GZ340" s="150"/>
      <c r="HA340" s="150"/>
      <c r="HB340" s="150"/>
      <c r="HC340" s="150"/>
      <c r="HD340" s="150"/>
      <c r="HE340" s="150"/>
      <c r="HF340" s="150"/>
      <c r="HG340" s="150"/>
      <c r="HH340" s="150"/>
      <c r="HI340" s="150"/>
      <c r="HJ340" s="150"/>
      <c r="HK340" s="150"/>
      <c r="HL340" s="150"/>
      <c r="HM340" s="150"/>
      <c r="HN340" s="150"/>
      <c r="HO340" s="150"/>
      <c r="HP340" s="150"/>
      <c r="HQ340" s="150"/>
      <c r="HR340" s="150"/>
      <c r="HS340" s="150"/>
      <c r="HT340" s="150"/>
      <c r="HU340" s="150"/>
      <c r="HV340" s="150"/>
      <c r="HW340" s="150"/>
      <c r="HX340" s="150"/>
      <c r="HY340" s="150"/>
      <c r="HZ340" s="150"/>
      <c r="IA340" s="150"/>
      <c r="IB340" s="150"/>
      <c r="IC340" s="150"/>
      <c r="ID340" s="150"/>
      <c r="IE340" s="150"/>
      <c r="IF340" s="150"/>
      <c r="IG340" s="150"/>
      <c r="IH340" s="150"/>
      <c r="II340" s="150"/>
      <c r="IJ340" s="150"/>
      <c r="IK340" s="150"/>
      <c r="IL340" s="150"/>
      <c r="IM340" s="150"/>
      <c r="IN340" s="150"/>
      <c r="IO340" s="150"/>
      <c r="IP340" s="150"/>
      <c r="IQ340" s="150"/>
      <c r="IR340" s="150"/>
      <c r="IS340" s="150"/>
      <c r="IT340" s="150"/>
      <c r="IU340" s="150"/>
      <c r="IV340" s="150"/>
      <c r="IW340" s="150"/>
      <c r="IX340" s="150"/>
      <c r="IY340" s="150"/>
      <c r="IZ340" s="150"/>
      <c r="JA340" s="150"/>
      <c r="JB340" s="150"/>
      <c r="JC340" s="150"/>
      <c r="JD340" s="150"/>
      <c r="JE340" s="150"/>
      <c r="JF340" s="150"/>
      <c r="JG340" s="150"/>
      <c r="JH340" s="150"/>
      <c r="JI340" s="150"/>
      <c r="JJ340" s="150"/>
      <c r="JK340" s="150"/>
      <c r="JL340" s="150"/>
      <c r="JM340" s="150"/>
      <c r="JN340" s="150"/>
      <c r="JO340" s="150"/>
      <c r="JP340" s="150"/>
      <c r="JQ340" s="150"/>
      <c r="JR340" s="150"/>
      <c r="JS340" s="150"/>
      <c r="JT340" s="150"/>
      <c r="JU340" s="150"/>
      <c r="JV340" s="150"/>
      <c r="JW340" s="150"/>
      <c r="JX340" s="150"/>
      <c r="JY340" s="150"/>
      <c r="JZ340" s="150"/>
      <c r="KA340" s="150"/>
      <c r="KB340" s="150"/>
      <c r="KC340" s="150"/>
      <c r="KD340" s="150"/>
      <c r="KE340" s="150"/>
      <c r="KF340" s="150"/>
      <c r="KG340" s="150"/>
      <c r="KH340" s="150"/>
      <c r="KI340" s="150"/>
      <c r="KJ340" s="150"/>
      <c r="KK340" s="150"/>
      <c r="KL340" s="150"/>
      <c r="KM340" s="150"/>
      <c r="KN340" s="150"/>
      <c r="KO340" s="150"/>
      <c r="KP340" s="150"/>
      <c r="KQ340" s="150"/>
      <c r="KR340" s="150"/>
      <c r="KS340" s="150"/>
      <c r="KT340" s="150"/>
      <c r="KU340" s="150"/>
      <c r="KV340" s="150"/>
      <c r="KW340" s="150"/>
      <c r="KX340" s="150"/>
      <c r="KY340" s="150"/>
      <c r="KZ340" s="150"/>
      <c r="LA340" s="150"/>
      <c r="LB340" s="150"/>
      <c r="LC340" s="150"/>
      <c r="LD340" s="150"/>
      <c r="LE340" s="150"/>
      <c r="LF340" s="150"/>
      <c r="LG340" s="150"/>
      <c r="LH340" s="150"/>
      <c r="LI340" s="150"/>
      <c r="LJ340" s="150"/>
      <c r="LK340" s="150"/>
      <c r="LL340" s="150"/>
      <c r="LM340" s="150"/>
      <c r="LN340" s="150"/>
      <c r="LO340" s="150"/>
      <c r="LP340" s="150"/>
      <c r="LQ340" s="150"/>
      <c r="LR340" s="150"/>
      <c r="LS340" s="150"/>
      <c r="LT340" s="150"/>
      <c r="LU340" s="150"/>
      <c r="LV340" s="150"/>
      <c r="LW340" s="150"/>
      <c r="LX340" s="150"/>
      <c r="LY340" s="150"/>
      <c r="LZ340" s="150"/>
      <c r="MA340" s="150"/>
      <c r="MB340" s="150"/>
      <c r="MC340" s="150"/>
      <c r="MD340" s="150"/>
      <c r="ME340" s="150"/>
      <c r="MF340" s="150"/>
      <c r="MG340" s="150"/>
      <c r="MH340" s="150"/>
      <c r="MI340" s="150"/>
      <c r="MJ340" s="150"/>
      <c r="MK340" s="150"/>
      <c r="ML340" s="150"/>
      <c r="MM340" s="150"/>
      <c r="MN340" s="150"/>
      <c r="MO340" s="150"/>
      <c r="MP340" s="150"/>
      <c r="MQ340" s="150"/>
      <c r="MR340" s="150"/>
      <c r="MS340" s="150"/>
      <c r="MT340" s="150"/>
      <c r="MU340" s="150"/>
      <c r="MV340" s="150"/>
      <c r="MW340" s="150"/>
      <c r="MX340" s="150"/>
      <c r="MY340" s="150"/>
      <c r="MZ340" s="150"/>
      <c r="NA340" s="150"/>
      <c r="NB340" s="150"/>
      <c r="NC340" s="150"/>
      <c r="ND340" s="150"/>
      <c r="NE340" s="150"/>
      <c r="NF340" s="150"/>
      <c r="NG340" s="150"/>
      <c r="NH340" s="150"/>
      <c r="NI340" s="150"/>
      <c r="NJ340" s="150"/>
      <c r="NK340" s="150"/>
      <c r="NL340" s="150"/>
      <c r="NM340" s="150"/>
      <c r="NN340" s="150"/>
      <c r="NO340" s="150"/>
      <c r="NP340" s="150"/>
      <c r="NQ340" s="150"/>
      <c r="NR340" s="150"/>
      <c r="NS340" s="150"/>
      <c r="NT340" s="150"/>
      <c r="NU340" s="150"/>
      <c r="NV340" s="150"/>
      <c r="NW340" s="150"/>
      <c r="NX340" s="150"/>
      <c r="NY340" s="150"/>
      <c r="NZ340" s="150"/>
      <c r="OA340" s="150"/>
      <c r="OB340" s="150"/>
      <c r="OC340" s="150"/>
      <c r="OD340" s="150"/>
      <c r="OE340" s="150"/>
      <c r="OF340" s="150"/>
      <c r="OG340" s="150"/>
      <c r="OH340" s="150"/>
      <c r="OI340" s="150"/>
      <c r="OJ340" s="150"/>
      <c r="OK340" s="150"/>
      <c r="OL340" s="150"/>
      <c r="OM340" s="150"/>
      <c r="ON340" s="150"/>
      <c r="OO340" s="150"/>
      <c r="OP340" s="150"/>
      <c r="OQ340" s="150"/>
      <c r="OR340" s="150"/>
      <c r="OS340" s="150"/>
      <c r="OT340" s="150"/>
      <c r="OU340" s="150"/>
      <c r="OV340" s="150"/>
      <c r="OW340" s="150"/>
      <c r="OX340" s="150"/>
      <c r="OY340" s="150"/>
      <c r="OZ340" s="150"/>
      <c r="PA340" s="150"/>
      <c r="PB340" s="150"/>
      <c r="PC340" s="150"/>
      <c r="PD340" s="150"/>
      <c r="PE340" s="150"/>
      <c r="PF340" s="150"/>
      <c r="PG340" s="150"/>
      <c r="PH340" s="150"/>
      <c r="PI340" s="150"/>
      <c r="PJ340" s="150"/>
      <c r="PK340" s="150"/>
      <c r="PL340" s="150"/>
      <c r="PM340" s="150"/>
      <c r="PN340" s="150"/>
      <c r="PO340" s="150"/>
      <c r="PP340" s="150"/>
      <c r="PQ340" s="150"/>
      <c r="PR340" s="150"/>
      <c r="PS340" s="150"/>
      <c r="PT340" s="150"/>
      <c r="PU340" s="150"/>
      <c r="PV340" s="150"/>
      <c r="PW340" s="150"/>
      <c r="PX340" s="150"/>
      <c r="PY340" s="150"/>
      <c r="PZ340" s="150"/>
      <c r="QA340" s="150"/>
      <c r="QB340" s="150"/>
      <c r="QC340" s="150"/>
      <c r="QD340" s="150"/>
      <c r="QE340" s="150"/>
      <c r="QF340" s="150"/>
      <c r="QG340" s="150"/>
      <c r="QH340" s="150"/>
      <c r="QI340" s="150"/>
      <c r="QJ340" s="150"/>
      <c r="QK340" s="150"/>
      <c r="QL340" s="150"/>
      <c r="QM340" s="150"/>
      <c r="QN340" s="150"/>
      <c r="QO340" s="150"/>
      <c r="QP340" s="150"/>
      <c r="QQ340" s="150"/>
      <c r="QR340" s="150"/>
      <c r="QS340" s="150"/>
      <c r="QT340" s="150"/>
      <c r="QU340" s="150"/>
      <c r="QV340" s="150"/>
      <c r="QW340" s="150"/>
      <c r="QX340" s="150"/>
      <c r="QY340" s="150"/>
      <c r="QZ340" s="150"/>
      <c r="RA340" s="150"/>
      <c r="RB340" s="150"/>
      <c r="RC340" s="150"/>
      <c r="RD340" s="150"/>
      <c r="RE340" s="150"/>
      <c r="RF340" s="150"/>
      <c r="RG340" s="150"/>
      <c r="RH340" s="150"/>
      <c r="RI340" s="150"/>
      <c r="RJ340" s="150"/>
      <c r="RK340" s="150"/>
      <c r="RL340" s="150"/>
      <c r="RM340" s="150"/>
      <c r="RN340" s="150"/>
      <c r="RO340" s="150"/>
      <c r="RP340" s="150"/>
      <c r="RQ340" s="150"/>
      <c r="RR340" s="150"/>
      <c r="RS340" s="150"/>
      <c r="RT340" s="150"/>
      <c r="RU340" s="150"/>
      <c r="RV340" s="150"/>
      <c r="RW340" s="150"/>
      <c r="RX340" s="150"/>
      <c r="RY340" s="150"/>
      <c r="RZ340" s="150"/>
      <c r="SA340" s="150"/>
      <c r="SB340" s="150"/>
      <c r="SC340" s="150"/>
      <c r="SD340" s="150"/>
      <c r="SE340" s="150"/>
      <c r="SF340" s="150"/>
      <c r="SG340" s="150"/>
      <c r="SH340" s="150"/>
      <c r="SI340" s="150"/>
      <c r="SJ340" s="150"/>
      <c r="SK340" s="150"/>
      <c r="SL340" s="150"/>
      <c r="SM340" s="150"/>
      <c r="SN340" s="150"/>
      <c r="SO340" s="150"/>
      <c r="SP340" s="150"/>
      <c r="SQ340" s="150"/>
      <c r="SR340" s="150"/>
      <c r="SS340" s="150"/>
      <c r="ST340" s="150"/>
      <c r="SU340" s="150"/>
      <c r="SV340" s="150"/>
      <c r="SW340" s="150"/>
      <c r="SX340" s="150"/>
      <c r="SY340" s="150"/>
      <c r="SZ340" s="150"/>
      <c r="TA340" s="150"/>
      <c r="TB340" s="150"/>
      <c r="TC340" s="150"/>
      <c r="TD340" s="150"/>
      <c r="TE340" s="150"/>
      <c r="TF340" s="150"/>
      <c r="TG340" s="150"/>
      <c r="TH340" s="150"/>
      <c r="TI340" s="150"/>
      <c r="TJ340" s="150"/>
      <c r="TK340" s="150"/>
      <c r="TL340" s="150"/>
      <c r="TM340" s="150"/>
      <c r="TN340" s="150"/>
      <c r="TO340" s="150"/>
      <c r="TP340" s="150"/>
      <c r="TQ340" s="150"/>
      <c r="TR340" s="150"/>
      <c r="TS340" s="150"/>
      <c r="TT340" s="150"/>
      <c r="TU340" s="150"/>
      <c r="TV340" s="150"/>
      <c r="TW340" s="150"/>
      <c r="TX340" s="150"/>
      <c r="TY340" s="150"/>
      <c r="TZ340" s="150"/>
      <c r="UA340" s="150"/>
      <c r="UB340" s="150"/>
      <c r="UC340" s="150"/>
      <c r="UD340" s="150"/>
      <c r="UE340" s="150"/>
      <c r="UF340" s="150"/>
      <c r="UG340" s="150"/>
      <c r="UH340" s="150"/>
      <c r="UI340" s="150"/>
      <c r="UJ340" s="150"/>
      <c r="UK340" s="150"/>
      <c r="UL340" s="150"/>
      <c r="UM340" s="150"/>
      <c r="UN340" s="150"/>
      <c r="UO340" s="150"/>
      <c r="UP340" s="150"/>
      <c r="UQ340" s="150"/>
      <c r="UR340" s="150"/>
      <c r="US340" s="150"/>
      <c r="UT340" s="150"/>
      <c r="UU340" s="150"/>
      <c r="UV340" s="150"/>
      <c r="UW340" s="150"/>
      <c r="UX340" s="150"/>
      <c r="UY340" s="150"/>
      <c r="UZ340" s="150"/>
      <c r="VA340" s="150"/>
      <c r="VB340" s="150"/>
      <c r="VC340" s="150"/>
      <c r="VD340" s="150"/>
      <c r="VE340" s="150"/>
      <c r="VF340" s="150"/>
      <c r="VG340" s="150"/>
      <c r="VH340" s="150"/>
      <c r="VI340" s="150"/>
      <c r="VJ340" s="150"/>
      <c r="VK340" s="150"/>
      <c r="VL340" s="150"/>
      <c r="VM340" s="150"/>
      <c r="VN340" s="150"/>
      <c r="VO340" s="150"/>
      <c r="VP340" s="150"/>
      <c r="VQ340" s="150"/>
      <c r="VR340" s="150"/>
      <c r="VS340" s="150"/>
      <c r="VT340" s="150"/>
      <c r="VU340" s="150"/>
      <c r="VV340" s="150"/>
      <c r="VW340" s="150"/>
      <c r="VX340" s="150"/>
      <c r="VY340" s="150"/>
      <c r="VZ340" s="150"/>
      <c r="WA340" s="150"/>
      <c r="WB340" s="150"/>
      <c r="WC340" s="150"/>
      <c r="WD340" s="150"/>
      <c r="WE340" s="150"/>
      <c r="WF340" s="150"/>
      <c r="WG340" s="150"/>
      <c r="WH340" s="150"/>
      <c r="WI340" s="150"/>
      <c r="WJ340" s="150"/>
      <c r="WK340" s="150"/>
      <c r="WL340" s="150"/>
      <c r="WM340" s="150"/>
      <c r="WN340" s="150"/>
      <c r="WO340" s="150"/>
      <c r="WP340" s="150"/>
      <c r="WQ340" s="150"/>
      <c r="WR340" s="150"/>
      <c r="WS340" s="150"/>
      <c r="WT340" s="150"/>
      <c r="WU340" s="150"/>
      <c r="WV340" s="150"/>
      <c r="WW340" s="150"/>
      <c r="WX340" s="150"/>
      <c r="WY340" s="150"/>
      <c r="WZ340" s="150"/>
      <c r="XA340" s="150"/>
      <c r="XB340" s="150"/>
      <c r="XC340" s="150"/>
      <c r="XD340" s="150"/>
      <c r="XE340" s="150"/>
      <c r="XF340" s="150"/>
      <c r="XG340" s="150"/>
      <c r="XH340" s="150"/>
      <c r="XI340" s="150"/>
      <c r="XJ340" s="150"/>
      <c r="XK340" s="150"/>
      <c r="XL340" s="150"/>
      <c r="XM340" s="150"/>
      <c r="XN340" s="150"/>
      <c r="XO340" s="150"/>
      <c r="XP340" s="150"/>
      <c r="XQ340" s="150"/>
      <c r="XR340" s="150"/>
      <c r="XS340" s="150"/>
      <c r="XT340" s="150"/>
      <c r="XU340" s="150"/>
      <c r="XV340" s="150"/>
      <c r="XW340" s="150"/>
      <c r="XX340" s="150"/>
      <c r="XY340" s="150"/>
      <c r="XZ340" s="150"/>
      <c r="YA340" s="150"/>
      <c r="YB340" s="150"/>
      <c r="YC340" s="150"/>
      <c r="YD340" s="150"/>
      <c r="YE340" s="150"/>
      <c r="YF340" s="150"/>
      <c r="YG340" s="150"/>
      <c r="YH340" s="150"/>
      <c r="YI340" s="150"/>
      <c r="YJ340" s="150"/>
      <c r="YK340" s="150"/>
      <c r="YL340" s="150"/>
      <c r="YM340" s="150"/>
      <c r="YN340" s="150"/>
      <c r="YO340" s="150"/>
      <c r="YP340" s="150"/>
      <c r="YQ340" s="150"/>
      <c r="YR340" s="150"/>
      <c r="YS340" s="150"/>
      <c r="YT340" s="150"/>
      <c r="YU340" s="150"/>
      <c r="YV340" s="150"/>
      <c r="YW340" s="150"/>
      <c r="YX340" s="150"/>
      <c r="YY340" s="150"/>
      <c r="YZ340" s="150"/>
      <c r="ZA340" s="150"/>
      <c r="ZB340" s="150"/>
      <c r="ZC340" s="150"/>
      <c r="ZD340" s="150"/>
      <c r="ZE340" s="150"/>
      <c r="ZF340" s="150"/>
      <c r="ZG340" s="150"/>
      <c r="ZH340" s="150"/>
      <c r="ZI340" s="150"/>
      <c r="ZJ340" s="150"/>
      <c r="ZK340" s="150"/>
      <c r="ZL340" s="150"/>
      <c r="ZM340" s="150"/>
      <c r="ZN340" s="150"/>
      <c r="ZO340" s="150"/>
      <c r="ZP340" s="150"/>
      <c r="ZQ340" s="150"/>
      <c r="ZR340" s="150"/>
      <c r="ZS340" s="150"/>
      <c r="ZT340" s="150"/>
      <c r="ZU340" s="150"/>
      <c r="ZV340" s="150"/>
      <c r="ZW340" s="150"/>
      <c r="ZX340" s="150"/>
      <c r="ZY340" s="150"/>
      <c r="ZZ340" s="150"/>
      <c r="AAA340" s="150"/>
      <c r="AAB340" s="150"/>
      <c r="AAC340" s="150"/>
      <c r="AAD340" s="150"/>
      <c r="AAE340" s="150"/>
      <c r="AAF340" s="150"/>
      <c r="AAG340" s="150"/>
      <c r="AAH340" s="150"/>
      <c r="AAI340" s="150"/>
      <c r="AAJ340" s="150"/>
      <c r="AAK340" s="150"/>
      <c r="AAL340" s="150"/>
      <c r="AAM340" s="150"/>
      <c r="AAN340" s="150"/>
      <c r="AAO340" s="150"/>
      <c r="AAP340" s="150"/>
      <c r="AAQ340" s="150"/>
      <c r="AAR340" s="150"/>
      <c r="AAS340" s="150"/>
      <c r="AAT340" s="150"/>
      <c r="AAU340" s="150"/>
      <c r="AAV340" s="150"/>
      <c r="AAW340" s="150"/>
      <c r="AAX340" s="150"/>
      <c r="AAY340" s="150"/>
      <c r="AAZ340" s="150"/>
      <c r="ABA340" s="150"/>
      <c r="ABB340" s="150"/>
      <c r="ABC340" s="150"/>
      <c r="ABD340" s="150"/>
      <c r="ABE340" s="150"/>
      <c r="ABF340" s="150"/>
      <c r="ABG340" s="150"/>
      <c r="ABH340" s="150"/>
      <c r="ABI340" s="150"/>
      <c r="ABJ340" s="150"/>
      <c r="ABK340" s="150"/>
      <c r="ABL340" s="150"/>
      <c r="ABM340" s="150"/>
      <c r="ABN340" s="150"/>
      <c r="ABO340" s="150"/>
      <c r="ABP340" s="150"/>
      <c r="ABQ340" s="150"/>
      <c r="ABR340" s="150"/>
      <c r="ABS340" s="150"/>
      <c r="ABT340" s="150"/>
      <c r="ABU340" s="150"/>
      <c r="ABV340" s="150"/>
      <c r="ABW340" s="150"/>
      <c r="ABX340" s="150"/>
      <c r="ABY340" s="150"/>
      <c r="ABZ340" s="150"/>
      <c r="ACA340" s="150"/>
      <c r="ACB340" s="150"/>
      <c r="ACC340" s="150"/>
      <c r="ACD340" s="150"/>
      <c r="ACE340" s="150"/>
      <c r="ACF340" s="150"/>
      <c r="ACG340" s="150"/>
      <c r="ACH340" s="150"/>
      <c r="ACI340" s="150"/>
      <c r="ACJ340" s="150"/>
      <c r="ACK340" s="150"/>
      <c r="ACL340" s="150"/>
      <c r="ACM340" s="150"/>
      <c r="ACN340" s="150"/>
      <c r="ACO340" s="150"/>
      <c r="ACP340" s="150"/>
      <c r="ACQ340" s="150"/>
      <c r="ACR340" s="150"/>
      <c r="ACS340" s="150"/>
      <c r="ACT340" s="150"/>
      <c r="ACU340" s="150"/>
      <c r="ACV340" s="150"/>
      <c r="ACW340" s="150"/>
      <c r="ACX340" s="150"/>
      <c r="ACY340" s="150"/>
      <c r="ACZ340" s="150"/>
      <c r="ADA340" s="150"/>
      <c r="ADB340" s="150"/>
      <c r="ADC340" s="150"/>
      <c r="ADD340" s="150"/>
      <c r="ADE340" s="150"/>
      <c r="ADF340" s="150"/>
      <c r="ADG340" s="150"/>
      <c r="ADH340" s="150"/>
      <c r="ADI340" s="150"/>
      <c r="ADJ340" s="150"/>
      <c r="ADK340" s="150"/>
      <c r="ADL340" s="150"/>
      <c r="ADM340" s="150"/>
      <c r="ADN340" s="150"/>
      <c r="ADO340" s="150"/>
      <c r="ADP340" s="150"/>
      <c r="ADQ340" s="150"/>
      <c r="ADR340" s="150"/>
      <c r="ADS340" s="150"/>
      <c r="ADT340" s="150"/>
      <c r="ADU340" s="150"/>
      <c r="ADV340" s="150"/>
      <c r="ADW340" s="150"/>
      <c r="ADX340" s="150"/>
      <c r="ADY340" s="150"/>
      <c r="ADZ340" s="150"/>
      <c r="AEA340" s="150"/>
      <c r="AEB340" s="150"/>
      <c r="AEC340" s="150"/>
      <c r="AED340" s="150"/>
      <c r="AEE340" s="150"/>
      <c r="AEF340" s="150"/>
      <c r="AEG340" s="150"/>
      <c r="AEH340" s="150"/>
      <c r="AEI340" s="150"/>
      <c r="AEJ340" s="150"/>
      <c r="AEK340" s="150"/>
      <c r="AEL340" s="150"/>
      <c r="AEM340" s="150"/>
      <c r="AEN340" s="150"/>
      <c r="AEO340" s="150"/>
      <c r="AEP340" s="150"/>
      <c r="AEQ340" s="150"/>
      <c r="AER340" s="150"/>
      <c r="AES340" s="150"/>
      <c r="AET340" s="150"/>
      <c r="AEU340" s="150"/>
      <c r="AEV340" s="150"/>
      <c r="AEW340" s="150"/>
      <c r="AEX340" s="150"/>
      <c r="AEY340" s="150"/>
      <c r="AEZ340" s="150"/>
      <c r="AFA340" s="150"/>
      <c r="AFB340" s="150"/>
      <c r="AFC340" s="150"/>
      <c r="AFD340" s="150"/>
      <c r="AFE340" s="150"/>
      <c r="AFF340" s="150"/>
      <c r="AFG340" s="150"/>
      <c r="AFH340" s="150"/>
      <c r="AFI340" s="150"/>
      <c r="AFJ340" s="150"/>
      <c r="AFK340" s="150"/>
      <c r="AFL340" s="150"/>
      <c r="AFM340" s="150"/>
      <c r="AFN340" s="150"/>
      <c r="AFO340" s="150"/>
      <c r="AFP340" s="150"/>
      <c r="AFQ340" s="150"/>
      <c r="AFR340" s="150"/>
      <c r="AFS340" s="150"/>
      <c r="AFT340" s="150"/>
      <c r="AFU340" s="150"/>
      <c r="AFV340" s="150"/>
      <c r="AFW340" s="150"/>
      <c r="AFX340" s="150"/>
      <c r="AFY340" s="150"/>
      <c r="AFZ340" s="150"/>
      <c r="AGA340" s="150"/>
      <c r="AGB340" s="150"/>
      <c r="AGC340" s="150"/>
      <c r="AGD340" s="150"/>
      <c r="AGE340" s="150"/>
      <c r="AGF340" s="150"/>
      <c r="AGG340" s="150"/>
      <c r="AGH340" s="150"/>
      <c r="AGI340" s="150"/>
      <c r="AGJ340" s="150"/>
      <c r="AGK340" s="150"/>
      <c r="AGL340" s="150"/>
      <c r="AGM340" s="150"/>
      <c r="AGN340" s="150"/>
      <c r="AGO340" s="150"/>
      <c r="AGP340" s="150"/>
      <c r="AGQ340" s="150"/>
      <c r="AGR340" s="150"/>
      <c r="AGS340" s="150"/>
      <c r="AGT340" s="150"/>
      <c r="AGU340" s="150"/>
      <c r="AGV340" s="150"/>
      <c r="AGW340" s="150"/>
      <c r="AGX340" s="150"/>
      <c r="AGY340" s="150"/>
      <c r="AGZ340" s="150"/>
      <c r="AHA340" s="150"/>
      <c r="AHB340" s="150"/>
      <c r="AHC340" s="150"/>
      <c r="AHD340" s="150"/>
      <c r="AHE340" s="150"/>
      <c r="AHF340" s="150"/>
      <c r="AHG340" s="150"/>
      <c r="AHH340" s="150"/>
      <c r="AHI340" s="150"/>
      <c r="AHJ340" s="150"/>
      <c r="AHK340" s="150"/>
      <c r="AHL340" s="150"/>
      <c r="AHM340" s="150"/>
      <c r="AHN340" s="150"/>
      <c r="AHO340" s="150"/>
      <c r="AHP340" s="150"/>
      <c r="AHQ340" s="150"/>
      <c r="AHR340" s="150"/>
      <c r="AHS340" s="150"/>
      <c r="AHT340" s="150"/>
      <c r="AHU340" s="150"/>
      <c r="AHV340" s="150"/>
      <c r="AHW340" s="150"/>
      <c r="AHX340" s="150"/>
      <c r="AHY340" s="150"/>
      <c r="AHZ340" s="150"/>
      <c r="AIA340" s="150"/>
      <c r="AIB340" s="150"/>
      <c r="AIC340" s="150"/>
      <c r="AID340" s="150"/>
      <c r="AIE340" s="150"/>
      <c r="AIF340" s="150"/>
      <c r="AIG340" s="150"/>
      <c r="AIH340" s="150"/>
      <c r="AII340" s="150"/>
      <c r="AIJ340" s="150"/>
      <c r="AIK340" s="150"/>
      <c r="AIL340" s="150"/>
      <c r="AIM340" s="150"/>
      <c r="AIN340" s="150"/>
      <c r="AIO340" s="150"/>
      <c r="AIP340" s="150"/>
      <c r="AIQ340" s="150"/>
      <c r="AIR340" s="150"/>
      <c r="AIS340" s="150"/>
      <c r="AIT340" s="150"/>
      <c r="AIU340" s="150"/>
      <c r="AIV340" s="150"/>
      <c r="AIW340" s="150"/>
      <c r="AIX340" s="150"/>
      <c r="AIY340" s="150"/>
      <c r="AIZ340" s="150"/>
      <c r="AJA340" s="150"/>
      <c r="AJB340" s="150"/>
      <c r="AJC340" s="150"/>
      <c r="AJD340" s="150"/>
      <c r="AJE340" s="150"/>
      <c r="AJF340" s="150"/>
      <c r="AJG340" s="150"/>
      <c r="AJH340" s="150"/>
      <c r="AJI340" s="150"/>
      <c r="AJJ340" s="150"/>
      <c r="AJK340" s="150"/>
      <c r="AJL340" s="150"/>
      <c r="AJM340" s="150"/>
      <c r="AJN340" s="150"/>
      <c r="AJO340" s="150"/>
      <c r="AJP340" s="150"/>
      <c r="AJQ340" s="150"/>
      <c r="AJR340" s="150"/>
      <c r="AJS340" s="150"/>
      <c r="AJT340" s="150"/>
      <c r="AJU340" s="150"/>
      <c r="AJV340" s="150"/>
      <c r="AJW340" s="150"/>
      <c r="AJX340" s="150"/>
      <c r="AJY340" s="150"/>
      <c r="AJZ340" s="150"/>
      <c r="AKA340" s="150"/>
      <c r="AKB340" s="150"/>
      <c r="AKC340" s="150"/>
      <c r="AKD340" s="150"/>
      <c r="AKE340" s="150"/>
      <c r="AKF340" s="150"/>
      <c r="AKG340" s="150"/>
      <c r="AKH340" s="150"/>
      <c r="AKI340" s="150"/>
      <c r="AKJ340" s="150"/>
      <c r="AKK340" s="150"/>
      <c r="AKL340" s="150"/>
      <c r="AKM340" s="150"/>
      <c r="AKN340" s="150"/>
      <c r="AKO340" s="150"/>
      <c r="AKP340" s="150"/>
      <c r="AKQ340" s="150"/>
      <c r="AKR340" s="150"/>
      <c r="AKS340" s="150"/>
      <c r="AKT340" s="150"/>
      <c r="AKU340" s="150"/>
      <c r="AKV340" s="150"/>
      <c r="AKW340" s="150"/>
      <c r="AKX340" s="150"/>
      <c r="AKY340" s="150"/>
      <c r="AKZ340" s="150"/>
      <c r="ALA340" s="150"/>
      <c r="ALB340" s="150"/>
      <c r="ALC340" s="150"/>
      <c r="ALD340" s="150"/>
      <c r="ALE340" s="150"/>
      <c r="ALF340" s="150"/>
      <c r="ALG340" s="150"/>
      <c r="ALH340" s="150"/>
      <c r="ALI340" s="150"/>
      <c r="ALJ340" s="150"/>
      <c r="ALK340" s="150"/>
      <c r="ALL340" s="150"/>
      <c r="ALM340" s="150"/>
      <c r="ALN340" s="150"/>
      <c r="ALO340" s="150"/>
      <c r="ALP340" s="150"/>
      <c r="ALQ340" s="150"/>
      <c r="ALR340" s="150"/>
      <c r="ALS340" s="150"/>
      <c r="ALT340" s="150"/>
      <c r="ALU340" s="150"/>
      <c r="ALV340" s="150"/>
      <c r="ALW340" s="150"/>
      <c r="ALX340" s="150"/>
      <c r="ALY340" s="150"/>
      <c r="ALZ340" s="150"/>
      <c r="AMA340" s="150"/>
      <c r="AMB340" s="150"/>
      <c r="AMC340" s="150"/>
      <c r="AMD340" s="150"/>
      <c r="AME340" s="150"/>
      <c r="AMF340" s="150"/>
      <c r="AMG340" s="150"/>
      <c r="AMH340" s="150"/>
      <c r="AMI340" s="150"/>
      <c r="AMJ340" s="150"/>
      <c r="AMK340" s="150"/>
      <c r="AML340" s="170"/>
    </row>
    <row r="341" spans="1:1026" x14ac:dyDescent="0.25">
      <c r="A341" s="289" t="s">
        <v>1245</v>
      </c>
      <c r="B341" s="257">
        <v>341</v>
      </c>
      <c r="C341" s="258" t="s">
        <v>24491</v>
      </c>
      <c r="D341" s="290" t="s">
        <v>1246</v>
      </c>
      <c r="E341" s="286"/>
      <c r="F341" s="291"/>
      <c r="G341" s="280">
        <v>4</v>
      </c>
      <c r="H341" s="280"/>
      <c r="I341" s="492">
        <v>21.878</v>
      </c>
      <c r="J341" s="278">
        <v>2</v>
      </c>
      <c r="K341" s="278">
        <v>2</v>
      </c>
      <c r="L341" s="278">
        <v>1</v>
      </c>
      <c r="M341" s="293"/>
      <c r="N341" s="293"/>
      <c r="O341" s="293"/>
      <c r="P341" s="293"/>
      <c r="Q341" s="293"/>
      <c r="R341" s="293"/>
      <c r="S341" s="293"/>
      <c r="T341" s="293"/>
      <c r="U341" s="293"/>
      <c r="V341" s="293"/>
      <c r="W341" s="283">
        <f t="shared" si="133"/>
        <v>100</v>
      </c>
      <c r="X341" s="283">
        <f t="shared" si="147"/>
        <v>100</v>
      </c>
      <c r="Y341" s="283">
        <f t="shared" si="148"/>
        <v>100</v>
      </c>
      <c r="Z341" s="283">
        <f t="shared" si="134"/>
        <v>100</v>
      </c>
      <c r="AA341" s="283">
        <f t="shared" si="153"/>
        <v>100</v>
      </c>
      <c r="AB341" s="287">
        <f t="shared" si="146"/>
        <v>100</v>
      </c>
      <c r="AC341" s="287">
        <f t="shared" si="145"/>
        <v>100</v>
      </c>
      <c r="AD341" s="287">
        <f t="shared" si="154"/>
        <v>100</v>
      </c>
      <c r="AE341" s="284">
        <f t="shared" ref="AE341:AE351" si="155">IF(L341=0,100,IF(L341=1,1,IF(L341="1B",1,IF(L341="1A",0.1,100))))</f>
        <v>1</v>
      </c>
      <c r="AF341" s="284">
        <f t="shared" si="143"/>
        <v>100</v>
      </c>
      <c r="AG341" s="268">
        <f t="shared" si="149"/>
        <v>10</v>
      </c>
      <c r="AH341" s="268">
        <f t="shared" si="150"/>
        <v>10</v>
      </c>
      <c r="AI341" s="268">
        <f t="shared" si="151"/>
        <v>100</v>
      </c>
      <c r="AJ341" s="268">
        <f t="shared" si="152"/>
        <v>100</v>
      </c>
      <c r="AK341" s="506" t="s">
        <v>24492</v>
      </c>
      <c r="AL341" s="286"/>
      <c r="AM341" s="286"/>
      <c r="AN341" s="511"/>
      <c r="AO341" s="357"/>
      <c r="AP341" s="357"/>
      <c r="AQ341" s="286"/>
      <c r="AR341" s="171" t="s">
        <v>1247</v>
      </c>
      <c r="AS341" s="171"/>
      <c r="AT341" s="286"/>
      <c r="AU341" s="286"/>
      <c r="AV341" s="111"/>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170"/>
      <c r="CJ341" s="170"/>
      <c r="CK341" s="170"/>
      <c r="CL341" s="170"/>
      <c r="CM341" s="170"/>
      <c r="CN341" s="170"/>
      <c r="CO341" s="170"/>
      <c r="CP341" s="170"/>
      <c r="CQ341" s="170"/>
      <c r="CR341" s="170"/>
      <c r="CS341" s="170"/>
      <c r="CT341" s="170"/>
      <c r="CU341" s="170"/>
      <c r="CV341" s="170"/>
      <c r="CW341" s="170"/>
      <c r="CX341" s="170"/>
      <c r="CY341" s="170"/>
      <c r="CZ341" s="170"/>
      <c r="DA341" s="170"/>
      <c r="DB341" s="170"/>
      <c r="DC341" s="170"/>
      <c r="DD341" s="170"/>
      <c r="DE341" s="170"/>
      <c r="DF341" s="170"/>
      <c r="DG341" s="170"/>
      <c r="DH341" s="170"/>
      <c r="DI341" s="170"/>
      <c r="DJ341" s="170"/>
      <c r="DK341" s="170"/>
      <c r="DL341" s="170"/>
      <c r="DM341" s="170"/>
      <c r="DN341" s="170"/>
      <c r="DO341" s="170"/>
      <c r="DP341" s="170"/>
      <c r="DQ341" s="170"/>
      <c r="DR341" s="170"/>
      <c r="DS341" s="170"/>
      <c r="DT341" s="170"/>
      <c r="DU341" s="170"/>
      <c r="DV341" s="170"/>
      <c r="DW341" s="170"/>
      <c r="DX341" s="170"/>
      <c r="DY341" s="170"/>
      <c r="DZ341" s="170"/>
      <c r="EA341" s="170"/>
      <c r="EB341" s="170"/>
      <c r="EC341" s="170"/>
      <c r="ED341" s="170"/>
      <c r="EE341" s="170"/>
      <c r="EF341" s="170"/>
      <c r="EG341" s="170"/>
      <c r="EH341" s="170"/>
      <c r="EI341" s="170"/>
      <c r="EJ341" s="170"/>
      <c r="EK341" s="170"/>
      <c r="EL341" s="170"/>
      <c r="EM341" s="170"/>
      <c r="EN341" s="170"/>
      <c r="EO341" s="170"/>
      <c r="EP341" s="170"/>
      <c r="EQ341" s="170"/>
      <c r="ER341" s="170"/>
      <c r="ES341" s="170"/>
      <c r="ET341" s="170"/>
      <c r="EU341" s="170"/>
      <c r="EV341" s="170"/>
      <c r="EW341" s="170"/>
      <c r="EX341" s="170"/>
      <c r="EY341" s="170"/>
      <c r="EZ341" s="170"/>
      <c r="FA341" s="170"/>
      <c r="FB341" s="170"/>
      <c r="FC341" s="170"/>
      <c r="FD341" s="170"/>
      <c r="FE341" s="170"/>
      <c r="FF341" s="170"/>
      <c r="FG341" s="170"/>
      <c r="FH341" s="170"/>
      <c r="FI341" s="170"/>
      <c r="FJ341" s="170"/>
      <c r="FK341" s="170"/>
      <c r="FL341" s="170"/>
      <c r="FM341" s="170"/>
      <c r="FN341" s="170"/>
      <c r="FO341" s="170"/>
      <c r="FP341" s="170"/>
      <c r="FQ341" s="170"/>
      <c r="FR341" s="170"/>
      <c r="FS341" s="170"/>
      <c r="FT341" s="170"/>
      <c r="FU341" s="170"/>
      <c r="FV341" s="170"/>
      <c r="FW341" s="170"/>
      <c r="FX341" s="170"/>
      <c r="FY341" s="170"/>
      <c r="FZ341" s="170"/>
      <c r="GA341" s="170"/>
      <c r="GB341" s="170"/>
      <c r="GC341" s="170"/>
      <c r="GD341" s="170"/>
      <c r="GE341" s="170"/>
      <c r="GF341" s="170"/>
      <c r="GG341" s="170"/>
      <c r="GH341" s="170"/>
      <c r="GI341" s="170"/>
      <c r="GJ341" s="170"/>
      <c r="GK341" s="170"/>
      <c r="GL341" s="170"/>
      <c r="GM341" s="170"/>
      <c r="GN341" s="170"/>
      <c r="GO341" s="170"/>
      <c r="GP341" s="170"/>
      <c r="GQ341" s="170"/>
      <c r="GR341" s="170"/>
      <c r="GS341" s="170"/>
      <c r="GT341" s="170"/>
      <c r="GU341" s="170"/>
      <c r="GV341" s="170"/>
      <c r="GW341" s="170"/>
      <c r="GX341" s="170"/>
      <c r="GY341" s="170"/>
      <c r="GZ341" s="170"/>
      <c r="HA341" s="170"/>
      <c r="HB341" s="170"/>
      <c r="HC341" s="170"/>
      <c r="HD341" s="170"/>
      <c r="HE341" s="170"/>
      <c r="HF341" s="170"/>
      <c r="HG341" s="170"/>
      <c r="HH341" s="170"/>
      <c r="HI341" s="170"/>
      <c r="HJ341" s="170"/>
      <c r="HK341" s="170"/>
      <c r="HL341" s="170"/>
      <c r="HM341" s="170"/>
      <c r="HN341" s="170"/>
      <c r="HO341" s="170"/>
      <c r="HP341" s="170"/>
      <c r="HQ341" s="170"/>
      <c r="HR341" s="170"/>
      <c r="HS341" s="170"/>
      <c r="HT341" s="170"/>
      <c r="HU341" s="170"/>
      <c r="HV341" s="170"/>
      <c r="HW341" s="170"/>
      <c r="HX341" s="170"/>
      <c r="HY341" s="170"/>
      <c r="HZ341" s="170"/>
      <c r="IA341" s="170"/>
      <c r="IB341" s="170"/>
      <c r="IC341" s="170"/>
      <c r="ID341" s="170"/>
      <c r="IE341" s="170"/>
      <c r="IF341" s="170"/>
      <c r="IG341" s="170"/>
      <c r="IH341" s="170"/>
      <c r="II341" s="170"/>
      <c r="IJ341" s="170"/>
      <c r="IK341" s="170"/>
      <c r="IL341" s="170"/>
      <c r="IM341" s="170"/>
      <c r="IN341" s="170"/>
      <c r="IO341" s="170"/>
      <c r="IP341" s="170"/>
      <c r="IQ341" s="170"/>
      <c r="IR341" s="170"/>
      <c r="IS341" s="170"/>
      <c r="IT341" s="170"/>
      <c r="IU341" s="170"/>
      <c r="IV341" s="170"/>
      <c r="IW341" s="170"/>
      <c r="IX341" s="170"/>
      <c r="IY341" s="170"/>
      <c r="IZ341" s="170"/>
      <c r="JA341" s="170"/>
      <c r="JB341" s="170"/>
      <c r="JC341" s="170"/>
      <c r="JD341" s="170"/>
      <c r="JE341" s="170"/>
      <c r="JF341" s="170"/>
      <c r="JG341" s="170"/>
      <c r="JH341" s="170"/>
      <c r="JI341" s="170"/>
      <c r="JJ341" s="170"/>
      <c r="JK341" s="170"/>
      <c r="JL341" s="170"/>
      <c r="JM341" s="170"/>
      <c r="JN341" s="170"/>
      <c r="JO341" s="170"/>
      <c r="JP341" s="170"/>
      <c r="JQ341" s="170"/>
      <c r="JR341" s="170"/>
      <c r="JS341" s="170"/>
      <c r="JT341" s="170"/>
      <c r="JU341" s="170"/>
      <c r="JV341" s="170"/>
      <c r="JW341" s="170"/>
      <c r="JX341" s="170"/>
      <c r="JY341" s="170"/>
      <c r="JZ341" s="170"/>
      <c r="KA341" s="170"/>
      <c r="KB341" s="170"/>
      <c r="KC341" s="170"/>
      <c r="KD341" s="170"/>
      <c r="KE341" s="170"/>
      <c r="KF341" s="170"/>
      <c r="KG341" s="170"/>
      <c r="KH341" s="170"/>
      <c r="KI341" s="170"/>
      <c r="KJ341" s="170"/>
      <c r="KK341" s="170"/>
      <c r="KL341" s="170"/>
      <c r="KM341" s="170"/>
      <c r="KN341" s="170"/>
      <c r="KO341" s="170"/>
      <c r="KP341" s="170"/>
      <c r="KQ341" s="170"/>
      <c r="KR341" s="170"/>
      <c r="KS341" s="170"/>
      <c r="KT341" s="170"/>
      <c r="KU341" s="170"/>
      <c r="KV341" s="170"/>
      <c r="KW341" s="170"/>
      <c r="KX341" s="170"/>
      <c r="KY341" s="170"/>
      <c r="KZ341" s="170"/>
      <c r="LA341" s="170"/>
      <c r="LB341" s="170"/>
      <c r="LC341" s="170"/>
      <c r="LD341" s="170"/>
      <c r="LE341" s="170"/>
      <c r="LF341" s="170"/>
      <c r="LG341" s="170"/>
      <c r="LH341" s="170"/>
      <c r="LI341" s="170"/>
      <c r="LJ341" s="170"/>
      <c r="LK341" s="170"/>
      <c r="LL341" s="170"/>
      <c r="LM341" s="170"/>
      <c r="LN341" s="170"/>
      <c r="LO341" s="170"/>
      <c r="LP341" s="170"/>
      <c r="LQ341" s="170"/>
      <c r="LR341" s="170"/>
      <c r="LS341" s="170"/>
      <c r="LT341" s="170"/>
      <c r="LU341" s="170"/>
      <c r="LV341" s="170"/>
      <c r="LW341" s="170"/>
      <c r="LX341" s="170"/>
      <c r="LY341" s="170"/>
      <c r="LZ341" s="170"/>
      <c r="MA341" s="170"/>
      <c r="MB341" s="170"/>
      <c r="MC341" s="170"/>
      <c r="MD341" s="170"/>
      <c r="ME341" s="170"/>
      <c r="MF341" s="170"/>
      <c r="MG341" s="170"/>
      <c r="MH341" s="170"/>
      <c r="MI341" s="170"/>
      <c r="MJ341" s="170"/>
      <c r="MK341" s="170"/>
      <c r="ML341" s="170"/>
      <c r="MM341" s="170"/>
      <c r="MN341" s="170"/>
      <c r="MO341" s="170"/>
      <c r="MP341" s="170"/>
      <c r="MQ341" s="170"/>
      <c r="MR341" s="170"/>
      <c r="MS341" s="170"/>
      <c r="MT341" s="170"/>
      <c r="MU341" s="170"/>
      <c r="MV341" s="170"/>
      <c r="MW341" s="170"/>
      <c r="MX341" s="170"/>
      <c r="MY341" s="170"/>
      <c r="MZ341" s="170"/>
      <c r="NA341" s="170"/>
      <c r="NB341" s="170"/>
      <c r="NC341" s="170"/>
      <c r="ND341" s="170"/>
      <c r="NE341" s="170"/>
      <c r="NF341" s="170"/>
      <c r="NG341" s="170"/>
      <c r="NH341" s="170"/>
      <c r="NI341" s="170"/>
      <c r="NJ341" s="170"/>
      <c r="NK341" s="170"/>
      <c r="NL341" s="170"/>
      <c r="NM341" s="170"/>
      <c r="NN341" s="170"/>
      <c r="NO341" s="170"/>
      <c r="NP341" s="170"/>
      <c r="NQ341" s="170"/>
      <c r="NR341" s="170"/>
      <c r="NS341" s="170"/>
      <c r="NT341" s="170"/>
      <c r="NU341" s="170"/>
      <c r="NV341" s="170"/>
      <c r="NW341" s="170"/>
      <c r="NX341" s="170"/>
      <c r="NY341" s="170"/>
      <c r="NZ341" s="170"/>
      <c r="OA341" s="170"/>
      <c r="OB341" s="170"/>
      <c r="OC341" s="170"/>
      <c r="OD341" s="170"/>
      <c r="OE341" s="170"/>
      <c r="OF341" s="170"/>
      <c r="OG341" s="170"/>
      <c r="OH341" s="170"/>
      <c r="OI341" s="170"/>
      <c r="OJ341" s="170"/>
      <c r="OK341" s="170"/>
      <c r="OL341" s="170"/>
      <c r="OM341" s="170"/>
      <c r="ON341" s="170"/>
      <c r="OO341" s="170"/>
      <c r="OP341" s="170"/>
      <c r="OQ341" s="170"/>
      <c r="OR341" s="170"/>
      <c r="OS341" s="170"/>
      <c r="OT341" s="170"/>
      <c r="OU341" s="170"/>
      <c r="OV341" s="170"/>
      <c r="OW341" s="170"/>
      <c r="OX341" s="170"/>
      <c r="OY341" s="170"/>
      <c r="OZ341" s="170"/>
      <c r="PA341" s="170"/>
      <c r="PB341" s="170"/>
      <c r="PC341" s="170"/>
      <c r="PD341" s="170"/>
      <c r="PE341" s="170"/>
      <c r="PF341" s="170"/>
      <c r="PG341" s="170"/>
      <c r="PH341" s="170"/>
      <c r="PI341" s="170"/>
      <c r="PJ341" s="170"/>
      <c r="PK341" s="170"/>
      <c r="PL341" s="170"/>
      <c r="PM341" s="170"/>
      <c r="PN341" s="170"/>
      <c r="PO341" s="170"/>
      <c r="PP341" s="170"/>
      <c r="PQ341" s="170"/>
      <c r="PR341" s="170"/>
      <c r="PS341" s="170"/>
      <c r="PT341" s="170"/>
      <c r="PU341" s="170"/>
      <c r="PV341" s="170"/>
      <c r="PW341" s="170"/>
      <c r="PX341" s="170"/>
      <c r="PY341" s="170"/>
      <c r="PZ341" s="170"/>
      <c r="QA341" s="170"/>
      <c r="QB341" s="170"/>
      <c r="QC341" s="170"/>
      <c r="QD341" s="170"/>
      <c r="QE341" s="170"/>
      <c r="QF341" s="170"/>
      <c r="QG341" s="170"/>
      <c r="QH341" s="170"/>
      <c r="QI341" s="170"/>
      <c r="QJ341" s="170"/>
      <c r="QK341" s="170"/>
      <c r="QL341" s="170"/>
      <c r="QM341" s="170"/>
      <c r="QN341" s="170"/>
      <c r="QO341" s="170"/>
      <c r="QP341" s="170"/>
      <c r="QQ341" s="170"/>
      <c r="QR341" s="170"/>
      <c r="QS341" s="170"/>
      <c r="QT341" s="170"/>
      <c r="QU341" s="170"/>
      <c r="QV341" s="170"/>
      <c r="QW341" s="170"/>
      <c r="QX341" s="170"/>
      <c r="QY341" s="170"/>
      <c r="QZ341" s="170"/>
      <c r="RA341" s="170"/>
      <c r="RB341" s="170"/>
      <c r="RC341" s="170"/>
      <c r="RD341" s="170"/>
      <c r="RE341" s="170"/>
      <c r="RF341" s="170"/>
      <c r="RG341" s="170"/>
      <c r="RH341" s="170"/>
      <c r="RI341" s="170"/>
      <c r="RJ341" s="170"/>
      <c r="RK341" s="170"/>
      <c r="RL341" s="170"/>
      <c r="RM341" s="170"/>
      <c r="RN341" s="170"/>
      <c r="RO341" s="170"/>
      <c r="RP341" s="170"/>
      <c r="RQ341" s="170"/>
      <c r="RR341" s="170"/>
      <c r="RS341" s="170"/>
      <c r="RT341" s="170"/>
      <c r="RU341" s="170"/>
      <c r="RV341" s="170"/>
      <c r="RW341" s="170"/>
      <c r="RX341" s="170"/>
      <c r="RY341" s="170"/>
      <c r="RZ341" s="170"/>
      <c r="SA341" s="170"/>
      <c r="SB341" s="170"/>
      <c r="SC341" s="170"/>
      <c r="SD341" s="170"/>
      <c r="SE341" s="170"/>
      <c r="SF341" s="170"/>
      <c r="SG341" s="170"/>
      <c r="SH341" s="170"/>
      <c r="SI341" s="170"/>
      <c r="SJ341" s="170"/>
      <c r="SK341" s="170"/>
      <c r="SL341" s="170"/>
      <c r="SM341" s="170"/>
      <c r="SN341" s="170"/>
      <c r="SO341" s="170"/>
      <c r="SP341" s="170"/>
      <c r="SQ341" s="170"/>
      <c r="SR341" s="170"/>
      <c r="SS341" s="170"/>
      <c r="ST341" s="170"/>
      <c r="SU341" s="170"/>
      <c r="SV341" s="170"/>
      <c r="SW341" s="170"/>
      <c r="SX341" s="170"/>
      <c r="SY341" s="170"/>
      <c r="SZ341" s="170"/>
      <c r="TA341" s="170"/>
      <c r="TB341" s="170"/>
      <c r="TC341" s="170"/>
      <c r="TD341" s="170"/>
      <c r="TE341" s="170"/>
      <c r="TF341" s="170"/>
      <c r="TG341" s="170"/>
      <c r="TH341" s="170"/>
      <c r="TI341" s="170"/>
      <c r="TJ341" s="170"/>
      <c r="TK341" s="170"/>
      <c r="TL341" s="170"/>
      <c r="TM341" s="170"/>
      <c r="TN341" s="170"/>
      <c r="TO341" s="170"/>
      <c r="TP341" s="170"/>
      <c r="TQ341" s="170"/>
      <c r="TR341" s="170"/>
      <c r="TS341" s="170"/>
      <c r="TT341" s="170"/>
      <c r="TU341" s="170"/>
      <c r="TV341" s="170"/>
      <c r="TW341" s="170"/>
      <c r="TX341" s="170"/>
      <c r="TY341" s="170"/>
      <c r="TZ341" s="170"/>
      <c r="UA341" s="170"/>
      <c r="UB341" s="170"/>
      <c r="UC341" s="170"/>
      <c r="UD341" s="170"/>
      <c r="UE341" s="170"/>
      <c r="UF341" s="170"/>
      <c r="UG341" s="170"/>
      <c r="UH341" s="170"/>
      <c r="UI341" s="170"/>
      <c r="UJ341" s="170"/>
      <c r="UK341" s="170"/>
      <c r="UL341" s="170"/>
      <c r="UM341" s="170"/>
      <c r="UN341" s="170"/>
      <c r="UO341" s="170"/>
      <c r="UP341" s="170"/>
      <c r="UQ341" s="170"/>
      <c r="UR341" s="170"/>
      <c r="US341" s="170"/>
      <c r="UT341" s="170"/>
      <c r="UU341" s="170"/>
      <c r="UV341" s="170"/>
      <c r="UW341" s="170"/>
      <c r="UX341" s="170"/>
      <c r="UY341" s="170"/>
      <c r="UZ341" s="170"/>
      <c r="VA341" s="170"/>
      <c r="VB341" s="170"/>
      <c r="VC341" s="170"/>
      <c r="VD341" s="170"/>
      <c r="VE341" s="170"/>
      <c r="VF341" s="170"/>
      <c r="VG341" s="170"/>
      <c r="VH341" s="170"/>
      <c r="VI341" s="170"/>
      <c r="VJ341" s="170"/>
      <c r="VK341" s="170"/>
      <c r="VL341" s="170"/>
      <c r="VM341" s="170"/>
      <c r="VN341" s="170"/>
      <c r="VO341" s="170"/>
      <c r="VP341" s="170"/>
      <c r="VQ341" s="170"/>
      <c r="VR341" s="170"/>
      <c r="VS341" s="170"/>
      <c r="VT341" s="170"/>
      <c r="VU341" s="170"/>
      <c r="VV341" s="170"/>
      <c r="VW341" s="170"/>
      <c r="VX341" s="170"/>
      <c r="VY341" s="170"/>
      <c r="VZ341" s="170"/>
      <c r="WA341" s="170"/>
      <c r="WB341" s="170"/>
      <c r="WC341" s="170"/>
      <c r="WD341" s="170"/>
      <c r="WE341" s="170"/>
      <c r="WF341" s="170"/>
      <c r="WG341" s="170"/>
      <c r="WH341" s="170"/>
      <c r="WI341" s="170"/>
      <c r="WJ341" s="170"/>
      <c r="WK341" s="170"/>
      <c r="WL341" s="170"/>
      <c r="WM341" s="170"/>
      <c r="WN341" s="170"/>
      <c r="WO341" s="170"/>
      <c r="WP341" s="170"/>
      <c r="WQ341" s="170"/>
      <c r="WR341" s="170"/>
      <c r="WS341" s="170"/>
      <c r="WT341" s="170"/>
      <c r="WU341" s="170"/>
      <c r="WV341" s="170"/>
      <c r="WW341" s="170"/>
      <c r="WX341" s="170"/>
      <c r="WY341" s="170"/>
      <c r="WZ341" s="170"/>
      <c r="XA341" s="170"/>
      <c r="XB341" s="170"/>
      <c r="XC341" s="170"/>
      <c r="XD341" s="170"/>
      <c r="XE341" s="170"/>
      <c r="XF341" s="170"/>
      <c r="XG341" s="170"/>
      <c r="XH341" s="170"/>
      <c r="XI341" s="170"/>
      <c r="XJ341" s="170"/>
      <c r="XK341" s="170"/>
      <c r="XL341" s="170"/>
      <c r="XM341" s="170"/>
      <c r="XN341" s="170"/>
      <c r="XO341" s="170"/>
      <c r="XP341" s="170"/>
      <c r="XQ341" s="170"/>
      <c r="XR341" s="170"/>
      <c r="XS341" s="170"/>
      <c r="XT341" s="170"/>
      <c r="XU341" s="170"/>
      <c r="XV341" s="170"/>
      <c r="XW341" s="170"/>
      <c r="XX341" s="170"/>
      <c r="XY341" s="170"/>
      <c r="XZ341" s="170"/>
      <c r="YA341" s="170"/>
      <c r="YB341" s="170"/>
      <c r="YC341" s="170"/>
      <c r="YD341" s="170"/>
      <c r="YE341" s="170"/>
      <c r="YF341" s="170"/>
      <c r="YG341" s="170"/>
      <c r="YH341" s="170"/>
      <c r="YI341" s="170"/>
      <c r="YJ341" s="170"/>
      <c r="YK341" s="170"/>
      <c r="YL341" s="170"/>
      <c r="YM341" s="170"/>
      <c r="YN341" s="170"/>
      <c r="YO341" s="170"/>
      <c r="YP341" s="170"/>
      <c r="YQ341" s="170"/>
      <c r="YR341" s="170"/>
      <c r="YS341" s="170"/>
      <c r="YT341" s="170"/>
      <c r="YU341" s="170"/>
      <c r="YV341" s="170"/>
      <c r="YW341" s="170"/>
      <c r="YX341" s="170"/>
      <c r="YY341" s="170"/>
      <c r="YZ341" s="170"/>
      <c r="ZA341" s="170"/>
      <c r="ZB341" s="170"/>
      <c r="ZC341" s="170"/>
      <c r="ZD341" s="170"/>
      <c r="ZE341" s="170"/>
      <c r="ZF341" s="170"/>
      <c r="ZG341" s="170"/>
      <c r="ZH341" s="170"/>
      <c r="ZI341" s="170"/>
      <c r="ZJ341" s="170"/>
      <c r="ZK341" s="170"/>
      <c r="ZL341" s="170"/>
      <c r="ZM341" s="170"/>
      <c r="ZN341" s="170"/>
      <c r="ZO341" s="170"/>
      <c r="ZP341" s="170"/>
      <c r="ZQ341" s="170"/>
      <c r="ZR341" s="170"/>
      <c r="ZS341" s="170"/>
      <c r="ZT341" s="170"/>
      <c r="ZU341" s="170"/>
      <c r="ZV341" s="170"/>
      <c r="ZW341" s="170"/>
      <c r="ZX341" s="170"/>
      <c r="ZY341" s="170"/>
      <c r="ZZ341" s="170"/>
      <c r="AAA341" s="170"/>
      <c r="AAB341" s="170"/>
      <c r="AAC341" s="170"/>
      <c r="AAD341" s="170"/>
      <c r="AAE341" s="170"/>
      <c r="AAF341" s="170"/>
      <c r="AAG341" s="170"/>
      <c r="AAH341" s="170"/>
      <c r="AAI341" s="170"/>
      <c r="AAJ341" s="170"/>
      <c r="AAK341" s="170"/>
      <c r="AAL341" s="170"/>
      <c r="AAM341" s="170"/>
      <c r="AAN341" s="170"/>
      <c r="AAO341" s="170"/>
      <c r="AAP341" s="170"/>
      <c r="AAQ341" s="170"/>
      <c r="AAR341" s="170"/>
      <c r="AAS341" s="170"/>
      <c r="AAT341" s="170"/>
      <c r="AAU341" s="170"/>
      <c r="AAV341" s="170"/>
      <c r="AAW341" s="170"/>
      <c r="AAX341" s="170"/>
      <c r="AAY341" s="170"/>
      <c r="AAZ341" s="170"/>
      <c r="ABA341" s="170"/>
      <c r="ABB341" s="170"/>
      <c r="ABC341" s="170"/>
      <c r="ABD341" s="170"/>
      <c r="ABE341" s="170"/>
      <c r="ABF341" s="170"/>
      <c r="ABG341" s="170"/>
      <c r="ABH341" s="170"/>
      <c r="ABI341" s="170"/>
      <c r="ABJ341" s="170"/>
      <c r="ABK341" s="170"/>
      <c r="ABL341" s="170"/>
      <c r="ABM341" s="170"/>
      <c r="ABN341" s="170"/>
      <c r="ABO341" s="170"/>
      <c r="ABP341" s="170"/>
      <c r="ABQ341" s="170"/>
      <c r="ABR341" s="170"/>
      <c r="ABS341" s="170"/>
      <c r="ABT341" s="170"/>
      <c r="ABU341" s="170"/>
      <c r="ABV341" s="170"/>
      <c r="ABW341" s="170"/>
      <c r="ABX341" s="170"/>
      <c r="ABY341" s="170"/>
      <c r="ABZ341" s="170"/>
      <c r="ACA341" s="170"/>
      <c r="ACB341" s="170"/>
      <c r="ACC341" s="170"/>
      <c r="ACD341" s="170"/>
      <c r="ACE341" s="170"/>
      <c r="ACF341" s="170"/>
      <c r="ACG341" s="170"/>
      <c r="ACH341" s="170"/>
      <c r="ACI341" s="170"/>
      <c r="ACJ341" s="170"/>
      <c r="ACK341" s="170"/>
      <c r="ACL341" s="170"/>
      <c r="ACM341" s="170"/>
      <c r="ACN341" s="170"/>
      <c r="ACO341" s="170"/>
      <c r="ACP341" s="170"/>
      <c r="ACQ341" s="170"/>
      <c r="ACR341" s="170"/>
      <c r="ACS341" s="170"/>
      <c r="ACT341" s="170"/>
      <c r="ACU341" s="170"/>
      <c r="ACV341" s="170"/>
      <c r="ACW341" s="170"/>
      <c r="ACX341" s="170"/>
      <c r="ACY341" s="170"/>
      <c r="ACZ341" s="170"/>
      <c r="ADA341" s="170"/>
      <c r="ADB341" s="170"/>
      <c r="ADC341" s="170"/>
      <c r="ADD341" s="170"/>
      <c r="ADE341" s="170"/>
      <c r="ADF341" s="170"/>
      <c r="ADG341" s="170"/>
      <c r="ADH341" s="170"/>
      <c r="ADI341" s="170"/>
      <c r="ADJ341" s="170"/>
      <c r="ADK341" s="170"/>
      <c r="ADL341" s="170"/>
      <c r="ADM341" s="170"/>
      <c r="ADN341" s="170"/>
      <c r="ADO341" s="170"/>
      <c r="ADP341" s="170"/>
      <c r="ADQ341" s="170"/>
      <c r="ADR341" s="170"/>
      <c r="ADS341" s="170"/>
      <c r="ADT341" s="170"/>
      <c r="ADU341" s="170"/>
      <c r="ADV341" s="170"/>
      <c r="ADW341" s="170"/>
      <c r="ADX341" s="170"/>
      <c r="ADY341" s="170"/>
      <c r="ADZ341" s="170"/>
      <c r="AEA341" s="170"/>
      <c r="AEB341" s="170"/>
      <c r="AEC341" s="170"/>
      <c r="AED341" s="170"/>
      <c r="AEE341" s="170"/>
      <c r="AEF341" s="170"/>
      <c r="AEG341" s="170"/>
      <c r="AEH341" s="170"/>
      <c r="AEI341" s="170"/>
      <c r="AEJ341" s="170"/>
      <c r="AEK341" s="170"/>
      <c r="AEL341" s="170"/>
      <c r="AEM341" s="170"/>
      <c r="AEN341" s="170"/>
      <c r="AEO341" s="170"/>
      <c r="AEP341" s="170"/>
      <c r="AEQ341" s="170"/>
      <c r="AER341" s="170"/>
      <c r="AES341" s="170"/>
      <c r="AET341" s="170"/>
      <c r="AEU341" s="170"/>
      <c r="AEV341" s="170"/>
      <c r="AEW341" s="170"/>
      <c r="AEX341" s="170"/>
      <c r="AEY341" s="170"/>
      <c r="AEZ341" s="170"/>
      <c r="AFA341" s="170"/>
      <c r="AFB341" s="170"/>
      <c r="AFC341" s="170"/>
      <c r="AFD341" s="170"/>
      <c r="AFE341" s="170"/>
      <c r="AFF341" s="170"/>
      <c r="AFG341" s="170"/>
      <c r="AFH341" s="170"/>
      <c r="AFI341" s="170"/>
      <c r="AFJ341" s="170"/>
      <c r="AFK341" s="170"/>
      <c r="AFL341" s="170"/>
      <c r="AFM341" s="170"/>
      <c r="AFN341" s="170"/>
      <c r="AFO341" s="170"/>
      <c r="AFP341" s="170"/>
      <c r="AFQ341" s="170"/>
      <c r="AFR341" s="170"/>
      <c r="AFS341" s="170"/>
      <c r="AFT341" s="170"/>
      <c r="AFU341" s="170"/>
      <c r="AFV341" s="170"/>
      <c r="AFW341" s="170"/>
      <c r="AFX341" s="170"/>
      <c r="AFY341" s="170"/>
      <c r="AFZ341" s="170"/>
      <c r="AGA341" s="170"/>
      <c r="AGB341" s="170"/>
      <c r="AGC341" s="170"/>
      <c r="AGD341" s="170"/>
      <c r="AGE341" s="170"/>
      <c r="AGF341" s="170"/>
      <c r="AGG341" s="170"/>
      <c r="AGH341" s="170"/>
      <c r="AGI341" s="170"/>
      <c r="AGJ341" s="170"/>
      <c r="AGK341" s="170"/>
      <c r="AGL341" s="170"/>
      <c r="AGM341" s="170"/>
      <c r="AGN341" s="170"/>
      <c r="AGO341" s="170"/>
      <c r="AGP341" s="170"/>
      <c r="AGQ341" s="170"/>
      <c r="AGR341" s="170"/>
      <c r="AGS341" s="170"/>
      <c r="AGT341" s="170"/>
      <c r="AGU341" s="170"/>
      <c r="AGV341" s="170"/>
      <c r="AGW341" s="170"/>
      <c r="AGX341" s="170"/>
      <c r="AGY341" s="170"/>
      <c r="AGZ341" s="170"/>
      <c r="AHA341" s="170"/>
      <c r="AHB341" s="170"/>
      <c r="AHC341" s="170"/>
      <c r="AHD341" s="170"/>
      <c r="AHE341" s="170"/>
      <c r="AHF341" s="170"/>
      <c r="AHG341" s="170"/>
      <c r="AHH341" s="170"/>
      <c r="AHI341" s="170"/>
      <c r="AHJ341" s="170"/>
      <c r="AHK341" s="170"/>
      <c r="AHL341" s="170"/>
      <c r="AHM341" s="170"/>
      <c r="AHN341" s="170"/>
      <c r="AHO341" s="170"/>
      <c r="AHP341" s="170"/>
      <c r="AHQ341" s="170"/>
      <c r="AHR341" s="170"/>
      <c r="AHS341" s="170"/>
      <c r="AHT341" s="170"/>
      <c r="AHU341" s="170"/>
      <c r="AHV341" s="170"/>
      <c r="AHW341" s="170"/>
      <c r="AHX341" s="170"/>
      <c r="AHY341" s="170"/>
      <c r="AHZ341" s="170"/>
      <c r="AIA341" s="170"/>
      <c r="AIB341" s="170"/>
      <c r="AIC341" s="170"/>
      <c r="AID341" s="170"/>
      <c r="AIE341" s="170"/>
      <c r="AIF341" s="170"/>
      <c r="AIG341" s="170"/>
      <c r="AIH341" s="170"/>
      <c r="AII341" s="170"/>
      <c r="AIJ341" s="170"/>
      <c r="AIK341" s="170"/>
      <c r="AIL341" s="170"/>
      <c r="AIM341" s="170"/>
      <c r="AIN341" s="170"/>
      <c r="AIO341" s="170"/>
      <c r="AIP341" s="170"/>
      <c r="AIQ341" s="170"/>
      <c r="AIR341" s="170"/>
      <c r="AIS341" s="170"/>
      <c r="AIT341" s="170"/>
      <c r="AIU341" s="170"/>
      <c r="AIV341" s="170"/>
      <c r="AIW341" s="170"/>
      <c r="AIX341" s="170"/>
      <c r="AIY341" s="170"/>
      <c r="AIZ341" s="170"/>
      <c r="AJA341" s="170"/>
      <c r="AJB341" s="170"/>
      <c r="AJC341" s="170"/>
      <c r="AJD341" s="170"/>
      <c r="AJE341" s="170"/>
      <c r="AJF341" s="170"/>
      <c r="AJG341" s="170"/>
      <c r="AJH341" s="170"/>
      <c r="AJI341" s="170"/>
      <c r="AJJ341" s="170"/>
      <c r="AJK341" s="170"/>
      <c r="AJL341" s="170"/>
      <c r="AJM341" s="170"/>
      <c r="AJN341" s="170"/>
      <c r="AJO341" s="170"/>
      <c r="AJP341" s="170"/>
      <c r="AJQ341" s="170"/>
      <c r="AJR341" s="170"/>
      <c r="AJS341" s="170"/>
      <c r="AJT341" s="170"/>
      <c r="AJU341" s="170"/>
      <c r="AJV341" s="170"/>
      <c r="AJW341" s="170"/>
      <c r="AJX341" s="170"/>
      <c r="AJY341" s="170"/>
      <c r="AJZ341" s="170"/>
      <c r="AKA341" s="170"/>
      <c r="AKB341" s="170"/>
      <c r="AKC341" s="170"/>
      <c r="AKD341" s="170"/>
      <c r="AKE341" s="170"/>
      <c r="AKF341" s="170"/>
      <c r="AKG341" s="170"/>
      <c r="AKH341" s="170"/>
      <c r="AKI341" s="170"/>
      <c r="AKJ341" s="170"/>
      <c r="AKK341" s="170"/>
      <c r="AKL341" s="170"/>
      <c r="AKM341" s="170"/>
      <c r="AKN341" s="170"/>
      <c r="AKO341" s="170"/>
      <c r="AKP341" s="170"/>
      <c r="AKQ341" s="170"/>
      <c r="AKR341" s="170"/>
      <c r="AKS341" s="170"/>
      <c r="AKT341" s="170"/>
      <c r="AKU341" s="170"/>
      <c r="AKV341" s="170"/>
      <c r="AKW341" s="170"/>
      <c r="AKX341" s="170"/>
      <c r="AKY341" s="170"/>
      <c r="AKZ341" s="170"/>
      <c r="ALA341" s="170"/>
      <c r="ALB341" s="170"/>
      <c r="ALC341" s="170"/>
      <c r="ALD341" s="170"/>
      <c r="ALE341" s="170"/>
      <c r="ALF341" s="170"/>
      <c r="ALG341" s="170"/>
      <c r="ALH341" s="170"/>
      <c r="ALI341" s="170"/>
      <c r="ALJ341" s="170"/>
      <c r="ALK341" s="170"/>
      <c r="ALL341" s="170"/>
      <c r="ALM341" s="170"/>
      <c r="ALN341" s="170"/>
      <c r="ALO341" s="170"/>
      <c r="ALP341" s="170"/>
      <c r="ALQ341" s="170"/>
      <c r="ALR341" s="170"/>
      <c r="ALS341" s="170"/>
      <c r="ALT341" s="170"/>
      <c r="ALU341" s="170"/>
      <c r="ALV341" s="170"/>
      <c r="ALW341" s="170"/>
      <c r="ALX341" s="170"/>
      <c r="ALY341" s="170"/>
      <c r="ALZ341" s="170"/>
      <c r="AMA341" s="170"/>
      <c r="AMB341" s="170"/>
      <c r="AMC341" s="170"/>
      <c r="AMD341" s="170"/>
      <c r="AME341" s="170"/>
      <c r="AMF341" s="170"/>
      <c r="AMG341" s="170"/>
      <c r="AMH341" s="170"/>
      <c r="AMI341" s="170"/>
      <c r="AMJ341" s="170"/>
    </row>
    <row r="342" spans="1:1026" x14ac:dyDescent="0.25">
      <c r="A342" s="289" t="s">
        <v>1248</v>
      </c>
      <c r="B342" s="257">
        <v>342</v>
      </c>
      <c r="C342" s="258" t="s">
        <v>24493</v>
      </c>
      <c r="D342" s="290" t="s">
        <v>1249</v>
      </c>
      <c r="E342" s="286"/>
      <c r="F342" s="291"/>
      <c r="G342" s="280"/>
      <c r="H342" s="280"/>
      <c r="I342" s="492">
        <v>2468</v>
      </c>
      <c r="J342" s="394" t="s">
        <v>748</v>
      </c>
      <c r="K342" s="278">
        <v>1</v>
      </c>
      <c r="L342" s="379">
        <v>1</v>
      </c>
      <c r="M342" s="293"/>
      <c r="N342" s="293"/>
      <c r="O342" s="293"/>
      <c r="P342" s="293"/>
      <c r="Q342" s="293"/>
      <c r="R342" s="293"/>
      <c r="S342" s="293"/>
      <c r="T342" s="293"/>
      <c r="U342" s="293"/>
      <c r="V342" s="293"/>
      <c r="W342" s="283">
        <f t="shared" si="133"/>
        <v>100</v>
      </c>
      <c r="X342" s="283">
        <f t="shared" si="147"/>
        <v>100</v>
      </c>
      <c r="Y342" s="283">
        <f t="shared" si="148"/>
        <v>100</v>
      </c>
      <c r="Z342" s="283">
        <f t="shared" si="134"/>
        <v>100</v>
      </c>
      <c r="AA342" s="283">
        <f t="shared" si="153"/>
        <v>100</v>
      </c>
      <c r="AB342" s="287">
        <f t="shared" si="146"/>
        <v>100</v>
      </c>
      <c r="AC342" s="287">
        <f t="shared" si="145"/>
        <v>100</v>
      </c>
      <c r="AD342" s="287">
        <f t="shared" si="154"/>
        <v>100</v>
      </c>
      <c r="AE342" s="284">
        <f t="shared" si="155"/>
        <v>1</v>
      </c>
      <c r="AF342" s="284">
        <f t="shared" si="143"/>
        <v>100</v>
      </c>
      <c r="AG342" s="268">
        <f t="shared" si="149"/>
        <v>1</v>
      </c>
      <c r="AH342" s="268">
        <f t="shared" si="150"/>
        <v>1</v>
      </c>
      <c r="AI342" s="268">
        <f t="shared" si="151"/>
        <v>3</v>
      </c>
      <c r="AJ342" s="268">
        <f t="shared" si="152"/>
        <v>5</v>
      </c>
      <c r="AK342" s="501" t="s">
        <v>31759</v>
      </c>
      <c r="AL342" s="286"/>
      <c r="AM342" s="286"/>
      <c r="AN342" s="511"/>
      <c r="AO342" s="357"/>
      <c r="AP342" s="357"/>
      <c r="AQ342" s="286"/>
      <c r="AR342" s="171" t="s">
        <v>1250</v>
      </c>
      <c r="AS342" s="171"/>
      <c r="AT342" s="286"/>
      <c r="AU342" s="286"/>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c r="EX342" s="111"/>
      <c r="EY342" s="111"/>
      <c r="EZ342" s="111"/>
      <c r="FA342" s="111"/>
      <c r="FB342" s="111"/>
      <c r="FC342" s="111"/>
      <c r="FD342" s="111"/>
      <c r="FE342" s="111"/>
      <c r="FF342" s="111"/>
      <c r="FG342" s="111"/>
      <c r="FH342" s="111"/>
      <c r="FI342" s="111"/>
      <c r="FJ342" s="111"/>
      <c r="FK342" s="111"/>
      <c r="FL342" s="111"/>
      <c r="FM342" s="111"/>
      <c r="FN342" s="111"/>
      <c r="FO342" s="111"/>
      <c r="FP342" s="111"/>
      <c r="FQ342" s="111"/>
      <c r="FR342" s="111"/>
      <c r="FS342" s="111"/>
      <c r="FT342" s="111"/>
      <c r="FU342" s="111"/>
      <c r="FV342" s="111"/>
      <c r="FW342" s="111"/>
      <c r="FX342" s="111"/>
      <c r="FY342" s="111"/>
      <c r="FZ342" s="111"/>
      <c r="GA342" s="111"/>
      <c r="GB342" s="111"/>
      <c r="GC342" s="111"/>
      <c r="GD342" s="111"/>
      <c r="GE342" s="111"/>
      <c r="GF342" s="111"/>
      <c r="GG342" s="111"/>
      <c r="GH342" s="111"/>
      <c r="GI342" s="111"/>
      <c r="GJ342" s="111"/>
      <c r="GK342" s="111"/>
      <c r="GL342" s="111"/>
      <c r="GM342" s="111"/>
      <c r="GN342" s="111"/>
      <c r="GO342" s="111"/>
      <c r="GP342" s="111"/>
      <c r="GQ342" s="111"/>
      <c r="GR342" s="111"/>
      <c r="GS342" s="111"/>
      <c r="GT342" s="111"/>
      <c r="GU342" s="111"/>
      <c r="GV342" s="111"/>
      <c r="GW342" s="111"/>
      <c r="GX342" s="111"/>
      <c r="GY342" s="111"/>
      <c r="GZ342" s="111"/>
      <c r="HA342" s="111"/>
      <c r="HB342" s="111"/>
      <c r="HC342" s="111"/>
      <c r="HD342" s="111"/>
      <c r="HE342" s="111"/>
      <c r="HF342" s="111"/>
      <c r="HG342" s="111"/>
      <c r="HH342" s="111"/>
      <c r="HI342" s="111"/>
      <c r="HJ342" s="111"/>
      <c r="HK342" s="111"/>
      <c r="HL342" s="111"/>
      <c r="HM342" s="111"/>
      <c r="HN342" s="111"/>
      <c r="HO342" s="111"/>
      <c r="HP342" s="111"/>
      <c r="HQ342" s="111"/>
      <c r="HR342" s="111"/>
      <c r="HS342" s="111"/>
      <c r="HT342" s="111"/>
      <c r="HU342" s="111"/>
      <c r="HV342" s="111"/>
      <c r="HW342" s="111"/>
      <c r="HX342" s="111"/>
      <c r="HY342" s="111"/>
      <c r="HZ342" s="111"/>
      <c r="IA342" s="111"/>
      <c r="IB342" s="111"/>
      <c r="IC342" s="111"/>
      <c r="ID342" s="111"/>
      <c r="IE342" s="111"/>
      <c r="IF342" s="111"/>
      <c r="IG342" s="111"/>
      <c r="IH342" s="111"/>
      <c r="II342" s="111"/>
      <c r="IJ342" s="111"/>
      <c r="IK342" s="111"/>
      <c r="IL342" s="111"/>
      <c r="IM342" s="111"/>
      <c r="IN342" s="111"/>
      <c r="IO342" s="111"/>
      <c r="IP342" s="111"/>
      <c r="IQ342" s="111"/>
      <c r="IR342" s="111"/>
      <c r="IS342" s="111"/>
      <c r="IT342" s="111"/>
      <c r="IU342" s="111"/>
      <c r="IV342" s="111"/>
      <c r="IW342" s="111"/>
      <c r="IX342" s="111"/>
      <c r="IY342" s="111"/>
      <c r="IZ342" s="111"/>
      <c r="JA342" s="111"/>
      <c r="JB342" s="111"/>
      <c r="JC342" s="111"/>
      <c r="JD342" s="111"/>
      <c r="JE342" s="111"/>
      <c r="JF342" s="111"/>
      <c r="JG342" s="111"/>
      <c r="JH342" s="111"/>
      <c r="JI342" s="111"/>
      <c r="JJ342" s="111"/>
      <c r="JK342" s="111"/>
      <c r="JL342" s="111"/>
      <c r="JM342" s="111"/>
      <c r="JN342" s="111"/>
      <c r="JO342" s="111"/>
      <c r="JP342" s="111"/>
      <c r="JQ342" s="111"/>
      <c r="JR342" s="111"/>
      <c r="JS342" s="111"/>
      <c r="JT342" s="111"/>
      <c r="JU342" s="111"/>
      <c r="JV342" s="111"/>
      <c r="JW342" s="111"/>
      <c r="JX342" s="111"/>
      <c r="JY342" s="111"/>
      <c r="JZ342" s="111"/>
      <c r="KA342" s="111"/>
      <c r="KB342" s="111"/>
      <c r="KC342" s="111"/>
      <c r="KD342" s="111"/>
      <c r="KE342" s="111"/>
      <c r="KF342" s="111"/>
      <c r="KG342" s="111"/>
      <c r="KH342" s="111"/>
      <c r="KI342" s="111"/>
      <c r="KJ342" s="111"/>
      <c r="KK342" s="111"/>
      <c r="KL342" s="111"/>
      <c r="KM342" s="111"/>
      <c r="KN342" s="111"/>
      <c r="KO342" s="111"/>
      <c r="KP342" s="111"/>
      <c r="KQ342" s="111"/>
      <c r="KR342" s="111"/>
      <c r="KS342" s="111"/>
      <c r="KT342" s="111"/>
      <c r="KU342" s="111"/>
      <c r="KV342" s="111"/>
      <c r="KW342" s="111"/>
      <c r="KX342" s="111"/>
      <c r="KY342" s="111"/>
      <c r="KZ342" s="111"/>
      <c r="LA342" s="111"/>
      <c r="LB342" s="111"/>
      <c r="LC342" s="111"/>
      <c r="LD342" s="111"/>
      <c r="LE342" s="111"/>
      <c r="LF342" s="111"/>
      <c r="LG342" s="111"/>
      <c r="LH342" s="111"/>
      <c r="LI342" s="111"/>
      <c r="LJ342" s="111"/>
      <c r="LK342" s="111"/>
      <c r="LL342" s="111"/>
      <c r="LM342" s="111"/>
      <c r="LN342" s="111"/>
      <c r="LO342" s="111"/>
      <c r="LP342" s="111"/>
      <c r="LQ342" s="111"/>
      <c r="LR342" s="111"/>
      <c r="LS342" s="111"/>
      <c r="LT342" s="111"/>
      <c r="LU342" s="111"/>
      <c r="LV342" s="111"/>
      <c r="LW342" s="111"/>
      <c r="LX342" s="111"/>
      <c r="LY342" s="111"/>
      <c r="LZ342" s="111"/>
      <c r="MA342" s="111"/>
      <c r="MB342" s="111"/>
      <c r="MC342" s="111"/>
      <c r="MD342" s="111"/>
      <c r="ME342" s="111"/>
      <c r="MF342" s="111"/>
      <c r="MG342" s="111"/>
      <c r="MH342" s="111"/>
      <c r="MI342" s="111"/>
      <c r="MJ342" s="111"/>
      <c r="MK342" s="111"/>
      <c r="ML342" s="111"/>
      <c r="MM342" s="111"/>
      <c r="MN342" s="111"/>
      <c r="MO342" s="111"/>
      <c r="MP342" s="111"/>
      <c r="MQ342" s="111"/>
      <c r="MR342" s="111"/>
      <c r="MS342" s="111"/>
      <c r="MT342" s="111"/>
      <c r="MU342" s="111"/>
      <c r="MV342" s="111"/>
      <c r="MW342" s="111"/>
      <c r="MX342" s="111"/>
      <c r="MY342" s="111"/>
      <c r="MZ342" s="111"/>
      <c r="NA342" s="111"/>
      <c r="NB342" s="111"/>
      <c r="NC342" s="111"/>
      <c r="ND342" s="111"/>
      <c r="NE342" s="111"/>
      <c r="NF342" s="111"/>
      <c r="NG342" s="111"/>
      <c r="NH342" s="111"/>
      <c r="NI342" s="111"/>
      <c r="NJ342" s="111"/>
      <c r="NK342" s="111"/>
      <c r="NL342" s="111"/>
      <c r="NM342" s="111"/>
      <c r="NN342" s="111"/>
      <c r="NO342" s="111"/>
      <c r="NP342" s="111"/>
      <c r="NQ342" s="111"/>
      <c r="NR342" s="111"/>
      <c r="NS342" s="111"/>
      <c r="NT342" s="111"/>
      <c r="NU342" s="111"/>
      <c r="NV342" s="111"/>
      <c r="NW342" s="111"/>
      <c r="NX342" s="111"/>
      <c r="NY342" s="111"/>
      <c r="NZ342" s="111"/>
      <c r="OA342" s="111"/>
      <c r="OB342" s="111"/>
      <c r="OC342" s="111"/>
      <c r="OD342" s="111"/>
      <c r="OE342" s="111"/>
      <c r="OF342" s="111"/>
      <c r="OG342" s="111"/>
      <c r="OH342" s="111"/>
      <c r="OI342" s="111"/>
      <c r="OJ342" s="111"/>
      <c r="OK342" s="111"/>
      <c r="OL342" s="111"/>
      <c r="OM342" s="111"/>
      <c r="ON342" s="111"/>
      <c r="OO342" s="111"/>
      <c r="OP342" s="111"/>
      <c r="OQ342" s="111"/>
      <c r="OR342" s="111"/>
      <c r="OS342" s="111"/>
      <c r="OT342" s="111"/>
      <c r="OU342" s="111"/>
      <c r="OV342" s="111"/>
      <c r="OW342" s="111"/>
      <c r="OX342" s="111"/>
      <c r="OY342" s="111"/>
      <c r="OZ342" s="111"/>
      <c r="PA342" s="111"/>
      <c r="PB342" s="111"/>
      <c r="PC342" s="111"/>
      <c r="PD342" s="111"/>
      <c r="PE342" s="111"/>
      <c r="PF342" s="111"/>
      <c r="PG342" s="111"/>
      <c r="PH342" s="111"/>
      <c r="PI342" s="111"/>
      <c r="PJ342" s="111"/>
      <c r="PK342" s="111"/>
      <c r="PL342" s="111"/>
      <c r="PM342" s="111"/>
      <c r="PN342" s="111"/>
      <c r="PO342" s="111"/>
      <c r="PP342" s="111"/>
      <c r="PQ342" s="111"/>
      <c r="PR342" s="111"/>
      <c r="PS342" s="111"/>
      <c r="PT342" s="111"/>
      <c r="PU342" s="111"/>
      <c r="PV342" s="111"/>
      <c r="PW342" s="111"/>
      <c r="PX342" s="111"/>
      <c r="PY342" s="111"/>
      <c r="PZ342" s="111"/>
      <c r="QA342" s="111"/>
      <c r="QB342" s="111"/>
      <c r="QC342" s="111"/>
      <c r="QD342" s="111"/>
      <c r="QE342" s="111"/>
      <c r="QF342" s="111"/>
      <c r="QG342" s="111"/>
      <c r="QH342" s="111"/>
      <c r="QI342" s="111"/>
      <c r="QJ342" s="111"/>
      <c r="QK342" s="111"/>
      <c r="QL342" s="111"/>
      <c r="QM342" s="111"/>
      <c r="QN342" s="111"/>
      <c r="QO342" s="111"/>
      <c r="QP342" s="111"/>
      <c r="QQ342" s="111"/>
      <c r="QR342" s="111"/>
      <c r="QS342" s="111"/>
      <c r="QT342" s="111"/>
      <c r="QU342" s="111"/>
      <c r="QV342" s="111"/>
      <c r="QW342" s="111"/>
      <c r="QX342" s="111"/>
      <c r="QY342" s="111"/>
      <c r="QZ342" s="111"/>
      <c r="RA342" s="111"/>
      <c r="RB342" s="111"/>
      <c r="RC342" s="111"/>
      <c r="RD342" s="111"/>
      <c r="RE342" s="111"/>
      <c r="RF342" s="111"/>
      <c r="RG342" s="111"/>
      <c r="RH342" s="111"/>
      <c r="RI342" s="111"/>
      <c r="RJ342" s="111"/>
      <c r="RK342" s="111"/>
      <c r="RL342" s="111"/>
      <c r="RM342" s="111"/>
      <c r="RN342" s="111"/>
      <c r="RO342" s="111"/>
      <c r="RP342" s="111"/>
      <c r="RQ342" s="111"/>
      <c r="RR342" s="111"/>
      <c r="RS342" s="111"/>
      <c r="RT342" s="111"/>
      <c r="RU342" s="111"/>
      <c r="RV342" s="111"/>
      <c r="RW342" s="111"/>
      <c r="RX342" s="111"/>
      <c r="RY342" s="111"/>
      <c r="RZ342" s="111"/>
      <c r="SA342" s="111"/>
      <c r="SB342" s="111"/>
      <c r="SC342" s="111"/>
      <c r="SD342" s="111"/>
      <c r="SE342" s="111"/>
      <c r="SF342" s="111"/>
      <c r="SG342" s="111"/>
      <c r="SH342" s="111"/>
      <c r="SI342" s="111"/>
      <c r="SJ342" s="111"/>
      <c r="SK342" s="111"/>
      <c r="SL342" s="111"/>
      <c r="SM342" s="111"/>
      <c r="SN342" s="111"/>
      <c r="SO342" s="111"/>
      <c r="SP342" s="111"/>
      <c r="SQ342" s="111"/>
      <c r="SR342" s="111"/>
      <c r="SS342" s="111"/>
      <c r="ST342" s="111"/>
      <c r="SU342" s="111"/>
      <c r="SV342" s="111"/>
      <c r="SW342" s="111"/>
      <c r="SX342" s="111"/>
      <c r="SY342" s="111"/>
      <c r="SZ342" s="111"/>
      <c r="TA342" s="111"/>
      <c r="TB342" s="111"/>
      <c r="TC342" s="111"/>
      <c r="TD342" s="111"/>
      <c r="TE342" s="111"/>
      <c r="TF342" s="111"/>
      <c r="TG342" s="111"/>
      <c r="TH342" s="111"/>
      <c r="TI342" s="111"/>
      <c r="TJ342" s="111"/>
      <c r="TK342" s="111"/>
      <c r="TL342" s="111"/>
      <c r="TM342" s="111"/>
      <c r="TN342" s="111"/>
      <c r="TO342" s="111"/>
      <c r="TP342" s="111"/>
      <c r="TQ342" s="111"/>
      <c r="TR342" s="111"/>
      <c r="TS342" s="111"/>
      <c r="TT342" s="111"/>
      <c r="TU342" s="111"/>
      <c r="TV342" s="111"/>
      <c r="TW342" s="111"/>
      <c r="TX342" s="111"/>
      <c r="TY342" s="111"/>
      <c r="TZ342" s="111"/>
      <c r="UA342" s="111"/>
      <c r="UB342" s="111"/>
      <c r="UC342" s="111"/>
      <c r="UD342" s="111"/>
      <c r="UE342" s="111"/>
      <c r="UF342" s="111"/>
      <c r="UG342" s="111"/>
      <c r="UH342" s="111"/>
      <c r="UI342" s="111"/>
      <c r="UJ342" s="111"/>
      <c r="UK342" s="111"/>
      <c r="UL342" s="111"/>
      <c r="UM342" s="111"/>
      <c r="UN342" s="111"/>
      <c r="UO342" s="111"/>
      <c r="UP342" s="111"/>
      <c r="UQ342" s="111"/>
      <c r="UR342" s="111"/>
      <c r="US342" s="111"/>
      <c r="UT342" s="111"/>
      <c r="UU342" s="111"/>
      <c r="UV342" s="111"/>
      <c r="UW342" s="111"/>
      <c r="UX342" s="111"/>
      <c r="UY342" s="111"/>
      <c r="UZ342" s="111"/>
      <c r="VA342" s="111"/>
      <c r="VB342" s="111"/>
      <c r="VC342" s="111"/>
      <c r="VD342" s="111"/>
      <c r="VE342" s="111"/>
      <c r="VF342" s="111"/>
      <c r="VG342" s="111"/>
      <c r="VH342" s="111"/>
      <c r="VI342" s="111"/>
      <c r="VJ342" s="111"/>
      <c r="VK342" s="111"/>
      <c r="VL342" s="111"/>
      <c r="VM342" s="111"/>
      <c r="VN342" s="111"/>
      <c r="VO342" s="111"/>
      <c r="VP342" s="111"/>
      <c r="VQ342" s="111"/>
      <c r="VR342" s="111"/>
      <c r="VS342" s="111"/>
      <c r="VT342" s="111"/>
      <c r="VU342" s="111"/>
      <c r="VV342" s="111"/>
      <c r="VW342" s="111"/>
      <c r="VX342" s="111"/>
      <c r="VY342" s="111"/>
      <c r="VZ342" s="111"/>
      <c r="WA342" s="111"/>
      <c r="WB342" s="111"/>
      <c r="WC342" s="111"/>
      <c r="WD342" s="111"/>
      <c r="WE342" s="111"/>
      <c r="WF342" s="111"/>
      <c r="WG342" s="111"/>
      <c r="WH342" s="111"/>
      <c r="WI342" s="111"/>
      <c r="WJ342" s="111"/>
      <c r="WK342" s="111"/>
      <c r="WL342" s="111"/>
      <c r="WM342" s="111"/>
      <c r="WN342" s="111"/>
      <c r="WO342" s="111"/>
      <c r="WP342" s="111"/>
      <c r="WQ342" s="111"/>
      <c r="WR342" s="111"/>
      <c r="WS342" s="111"/>
      <c r="WT342" s="111"/>
      <c r="WU342" s="111"/>
      <c r="WV342" s="111"/>
      <c r="WW342" s="111"/>
      <c r="WX342" s="111"/>
      <c r="WY342" s="111"/>
      <c r="WZ342" s="111"/>
      <c r="XA342" s="111"/>
      <c r="XB342" s="111"/>
      <c r="XC342" s="111"/>
      <c r="XD342" s="111"/>
      <c r="XE342" s="111"/>
      <c r="XF342" s="111"/>
      <c r="XG342" s="111"/>
      <c r="XH342" s="111"/>
      <c r="XI342" s="111"/>
      <c r="XJ342" s="111"/>
      <c r="XK342" s="111"/>
      <c r="XL342" s="111"/>
      <c r="XM342" s="111"/>
      <c r="XN342" s="111"/>
      <c r="XO342" s="111"/>
      <c r="XP342" s="111"/>
      <c r="XQ342" s="111"/>
      <c r="XR342" s="111"/>
      <c r="XS342" s="111"/>
      <c r="XT342" s="111"/>
      <c r="XU342" s="111"/>
      <c r="XV342" s="111"/>
      <c r="XW342" s="111"/>
      <c r="XX342" s="111"/>
      <c r="XY342" s="111"/>
      <c r="XZ342" s="111"/>
      <c r="YA342" s="111"/>
      <c r="YB342" s="111"/>
      <c r="YC342" s="111"/>
      <c r="YD342" s="111"/>
      <c r="YE342" s="111"/>
      <c r="YF342" s="111"/>
      <c r="YG342" s="111"/>
      <c r="YH342" s="111"/>
      <c r="YI342" s="111"/>
      <c r="YJ342" s="111"/>
      <c r="YK342" s="111"/>
      <c r="YL342" s="111"/>
      <c r="YM342" s="111"/>
      <c r="YN342" s="111"/>
      <c r="YO342" s="111"/>
      <c r="YP342" s="111"/>
      <c r="YQ342" s="111"/>
      <c r="YR342" s="111"/>
      <c r="YS342" s="111"/>
      <c r="YT342" s="111"/>
      <c r="YU342" s="111"/>
      <c r="YV342" s="111"/>
      <c r="YW342" s="111"/>
      <c r="YX342" s="111"/>
      <c r="YY342" s="111"/>
      <c r="YZ342" s="111"/>
      <c r="ZA342" s="111"/>
      <c r="ZB342" s="111"/>
      <c r="ZC342" s="111"/>
      <c r="ZD342" s="111"/>
      <c r="ZE342" s="111"/>
      <c r="ZF342" s="111"/>
      <c r="ZG342" s="111"/>
      <c r="ZH342" s="111"/>
      <c r="ZI342" s="111"/>
      <c r="ZJ342" s="111"/>
      <c r="ZK342" s="111"/>
      <c r="ZL342" s="111"/>
      <c r="ZM342" s="111"/>
      <c r="ZN342" s="111"/>
      <c r="ZO342" s="111"/>
      <c r="ZP342" s="111"/>
      <c r="ZQ342" s="111"/>
      <c r="ZR342" s="111"/>
      <c r="ZS342" s="111"/>
      <c r="ZT342" s="111"/>
      <c r="ZU342" s="111"/>
      <c r="ZV342" s="111"/>
      <c r="ZW342" s="111"/>
      <c r="ZX342" s="111"/>
      <c r="ZY342" s="111"/>
      <c r="ZZ342" s="111"/>
      <c r="AAA342" s="111"/>
      <c r="AAB342" s="111"/>
      <c r="AAC342" s="111"/>
      <c r="AAD342" s="111"/>
      <c r="AAE342" s="111"/>
      <c r="AAF342" s="111"/>
      <c r="AAG342" s="111"/>
      <c r="AAH342" s="111"/>
      <c r="AAI342" s="111"/>
      <c r="AAJ342" s="111"/>
      <c r="AAK342" s="111"/>
      <c r="AAL342" s="111"/>
      <c r="AAM342" s="111"/>
      <c r="AAN342" s="111"/>
      <c r="AAO342" s="111"/>
      <c r="AAP342" s="111"/>
      <c r="AAQ342" s="111"/>
      <c r="AAR342" s="111"/>
      <c r="AAS342" s="111"/>
      <c r="AAT342" s="111"/>
      <c r="AAU342" s="111"/>
      <c r="AAV342" s="111"/>
      <c r="AAW342" s="111"/>
      <c r="AAX342" s="111"/>
      <c r="AAY342" s="111"/>
      <c r="AAZ342" s="111"/>
      <c r="ABA342" s="111"/>
      <c r="ABB342" s="111"/>
      <c r="ABC342" s="111"/>
      <c r="ABD342" s="111"/>
      <c r="ABE342" s="111"/>
      <c r="ABF342" s="111"/>
      <c r="ABG342" s="111"/>
      <c r="ABH342" s="111"/>
      <c r="ABI342" s="111"/>
      <c r="ABJ342" s="111"/>
      <c r="ABK342" s="111"/>
      <c r="ABL342" s="111"/>
      <c r="ABM342" s="111"/>
      <c r="ABN342" s="111"/>
      <c r="ABO342" s="111"/>
      <c r="ABP342" s="111"/>
      <c r="ABQ342" s="111"/>
      <c r="ABR342" s="111"/>
      <c r="ABS342" s="111"/>
      <c r="ABT342" s="111"/>
      <c r="ABU342" s="111"/>
      <c r="ABV342" s="111"/>
      <c r="ABW342" s="111"/>
      <c r="ABX342" s="111"/>
      <c r="ABY342" s="111"/>
      <c r="ABZ342" s="111"/>
      <c r="ACA342" s="111"/>
      <c r="ACB342" s="111"/>
      <c r="ACC342" s="111"/>
      <c r="ACD342" s="111"/>
      <c r="ACE342" s="111"/>
      <c r="ACF342" s="111"/>
      <c r="ACG342" s="111"/>
      <c r="ACH342" s="111"/>
      <c r="ACI342" s="111"/>
      <c r="ACJ342" s="111"/>
      <c r="ACK342" s="111"/>
      <c r="ACL342" s="111"/>
      <c r="ACM342" s="111"/>
      <c r="ACN342" s="111"/>
      <c r="ACO342" s="111"/>
      <c r="ACP342" s="111"/>
      <c r="ACQ342" s="111"/>
      <c r="ACR342" s="111"/>
      <c r="ACS342" s="111"/>
      <c r="ACT342" s="111"/>
      <c r="ACU342" s="111"/>
      <c r="ACV342" s="111"/>
      <c r="ACW342" s="111"/>
      <c r="ACX342" s="111"/>
      <c r="ACY342" s="111"/>
      <c r="ACZ342" s="111"/>
      <c r="ADA342" s="111"/>
      <c r="ADB342" s="111"/>
      <c r="ADC342" s="111"/>
      <c r="ADD342" s="111"/>
      <c r="ADE342" s="111"/>
      <c r="ADF342" s="111"/>
      <c r="ADG342" s="111"/>
      <c r="ADH342" s="111"/>
      <c r="ADI342" s="111"/>
      <c r="ADJ342" s="111"/>
      <c r="ADK342" s="111"/>
      <c r="ADL342" s="111"/>
      <c r="ADM342" s="111"/>
      <c r="ADN342" s="111"/>
      <c r="ADO342" s="111"/>
      <c r="ADP342" s="111"/>
      <c r="ADQ342" s="111"/>
      <c r="ADR342" s="111"/>
      <c r="ADS342" s="111"/>
      <c r="ADT342" s="111"/>
      <c r="ADU342" s="111"/>
      <c r="ADV342" s="111"/>
      <c r="ADW342" s="111"/>
      <c r="ADX342" s="111"/>
      <c r="ADY342" s="111"/>
      <c r="ADZ342" s="111"/>
      <c r="AEA342" s="111"/>
      <c r="AEB342" s="111"/>
      <c r="AEC342" s="111"/>
      <c r="AED342" s="111"/>
      <c r="AEE342" s="111"/>
      <c r="AEF342" s="111"/>
      <c r="AEG342" s="111"/>
      <c r="AEH342" s="111"/>
      <c r="AEI342" s="111"/>
      <c r="AEJ342" s="111"/>
      <c r="AEK342" s="111"/>
      <c r="AEL342" s="111"/>
      <c r="AEM342" s="111"/>
      <c r="AEN342" s="111"/>
      <c r="AEO342" s="111"/>
      <c r="AEP342" s="111"/>
      <c r="AEQ342" s="111"/>
      <c r="AER342" s="111"/>
      <c r="AES342" s="111"/>
      <c r="AET342" s="111"/>
      <c r="AEU342" s="111"/>
      <c r="AEV342" s="111"/>
      <c r="AEW342" s="111"/>
      <c r="AEX342" s="111"/>
      <c r="AEY342" s="111"/>
      <c r="AEZ342" s="111"/>
      <c r="AFA342" s="111"/>
      <c r="AFB342" s="111"/>
      <c r="AFC342" s="111"/>
      <c r="AFD342" s="111"/>
      <c r="AFE342" s="111"/>
      <c r="AFF342" s="111"/>
      <c r="AFG342" s="111"/>
      <c r="AFH342" s="111"/>
      <c r="AFI342" s="111"/>
      <c r="AFJ342" s="111"/>
      <c r="AFK342" s="111"/>
      <c r="AFL342" s="111"/>
      <c r="AFM342" s="111"/>
      <c r="AFN342" s="111"/>
      <c r="AFO342" s="111"/>
      <c r="AFP342" s="111"/>
      <c r="AFQ342" s="111"/>
      <c r="AFR342" s="111"/>
      <c r="AFS342" s="111"/>
      <c r="AFT342" s="111"/>
      <c r="AFU342" s="111"/>
      <c r="AFV342" s="111"/>
      <c r="AFW342" s="111"/>
      <c r="AFX342" s="111"/>
      <c r="AFY342" s="111"/>
      <c r="AFZ342" s="111"/>
      <c r="AGA342" s="111"/>
      <c r="AGB342" s="111"/>
      <c r="AGC342" s="111"/>
      <c r="AGD342" s="111"/>
      <c r="AGE342" s="111"/>
      <c r="AGF342" s="111"/>
      <c r="AGG342" s="111"/>
      <c r="AGH342" s="111"/>
      <c r="AGI342" s="111"/>
      <c r="AGJ342" s="111"/>
      <c r="AGK342" s="111"/>
      <c r="AGL342" s="111"/>
      <c r="AGM342" s="111"/>
      <c r="AGN342" s="111"/>
      <c r="AGO342" s="111"/>
      <c r="AGP342" s="111"/>
      <c r="AGQ342" s="111"/>
      <c r="AGR342" s="111"/>
      <c r="AGS342" s="111"/>
      <c r="AGT342" s="111"/>
      <c r="AGU342" s="111"/>
      <c r="AGV342" s="111"/>
      <c r="AGW342" s="111"/>
      <c r="AGX342" s="111"/>
      <c r="AGY342" s="111"/>
      <c r="AGZ342" s="111"/>
      <c r="AHA342" s="111"/>
      <c r="AHB342" s="111"/>
      <c r="AHC342" s="111"/>
      <c r="AHD342" s="111"/>
      <c r="AHE342" s="111"/>
      <c r="AHF342" s="111"/>
      <c r="AHG342" s="111"/>
      <c r="AHH342" s="111"/>
      <c r="AHI342" s="111"/>
      <c r="AHJ342" s="111"/>
      <c r="AHK342" s="111"/>
      <c r="AHL342" s="111"/>
      <c r="AHM342" s="111"/>
      <c r="AHN342" s="111"/>
      <c r="AHO342" s="111"/>
      <c r="AHP342" s="111"/>
      <c r="AHQ342" s="111"/>
      <c r="AHR342" s="111"/>
      <c r="AHS342" s="111"/>
      <c r="AHT342" s="111"/>
      <c r="AHU342" s="111"/>
      <c r="AHV342" s="111"/>
      <c r="AHW342" s="111"/>
      <c r="AHX342" s="111"/>
      <c r="AHY342" s="111"/>
      <c r="AHZ342" s="111"/>
      <c r="AIA342" s="111"/>
      <c r="AIB342" s="111"/>
      <c r="AIC342" s="111"/>
      <c r="AID342" s="111"/>
      <c r="AIE342" s="111"/>
      <c r="AIF342" s="111"/>
      <c r="AIG342" s="111"/>
      <c r="AIH342" s="111"/>
      <c r="AII342" s="111"/>
      <c r="AIJ342" s="111"/>
      <c r="AIK342" s="111"/>
      <c r="AIL342" s="111"/>
      <c r="AIM342" s="111"/>
      <c r="AIN342" s="111"/>
      <c r="AIO342" s="111"/>
      <c r="AIP342" s="111"/>
      <c r="AIQ342" s="111"/>
      <c r="AIR342" s="111"/>
      <c r="AIS342" s="111"/>
      <c r="AIT342" s="111"/>
      <c r="AIU342" s="111"/>
      <c r="AIV342" s="111"/>
      <c r="AIW342" s="111"/>
      <c r="AIX342" s="111"/>
      <c r="AIY342" s="111"/>
      <c r="AIZ342" s="111"/>
      <c r="AJA342" s="111"/>
      <c r="AJB342" s="111"/>
      <c r="AJC342" s="111"/>
      <c r="AJD342" s="111"/>
      <c r="AJE342" s="111"/>
      <c r="AJF342" s="111"/>
      <c r="AJG342" s="111"/>
      <c r="AJH342" s="111"/>
      <c r="AJI342" s="111"/>
      <c r="AJJ342" s="111"/>
      <c r="AJK342" s="111"/>
      <c r="AJL342" s="111"/>
      <c r="AJM342" s="111"/>
      <c r="AJN342" s="111"/>
      <c r="AJO342" s="111"/>
      <c r="AJP342" s="111"/>
      <c r="AJQ342" s="111"/>
      <c r="AJR342" s="111"/>
      <c r="AJS342" s="111"/>
      <c r="AJT342" s="111"/>
      <c r="AJU342" s="111"/>
      <c r="AJV342" s="111"/>
      <c r="AJW342" s="111"/>
      <c r="AJX342" s="111"/>
      <c r="AJY342" s="111"/>
      <c r="AJZ342" s="111"/>
      <c r="AKA342" s="111"/>
      <c r="AKB342" s="111"/>
      <c r="AKC342" s="111"/>
      <c r="AKD342" s="111"/>
      <c r="AKE342" s="111"/>
      <c r="AKF342" s="111"/>
      <c r="AKG342" s="111"/>
      <c r="AKH342" s="111"/>
      <c r="AKI342" s="111"/>
      <c r="AKJ342" s="111"/>
      <c r="AKK342" s="111"/>
      <c r="AKL342" s="111"/>
      <c r="AKM342" s="111"/>
      <c r="AKN342" s="111"/>
      <c r="AKO342" s="111"/>
      <c r="AKP342" s="111"/>
      <c r="AKQ342" s="111"/>
      <c r="AKR342" s="111"/>
      <c r="AKS342" s="111"/>
      <c r="AKT342" s="111"/>
      <c r="AKU342" s="111"/>
      <c r="AKV342" s="111"/>
      <c r="AKW342" s="111"/>
      <c r="AKX342" s="111"/>
      <c r="AKY342" s="111"/>
      <c r="AKZ342" s="111"/>
      <c r="ALA342" s="111"/>
      <c r="ALB342" s="111"/>
      <c r="ALC342" s="111"/>
      <c r="ALD342" s="111"/>
      <c r="ALE342" s="111"/>
      <c r="ALF342" s="111"/>
      <c r="ALG342" s="111"/>
      <c r="ALH342" s="111"/>
      <c r="ALI342" s="111"/>
      <c r="ALJ342" s="111"/>
      <c r="ALK342" s="111"/>
      <c r="ALL342" s="111"/>
      <c r="ALM342" s="111"/>
      <c r="ALN342" s="111"/>
      <c r="ALO342" s="111"/>
      <c r="ALP342" s="111"/>
      <c r="ALQ342" s="111"/>
      <c r="ALR342" s="111"/>
      <c r="ALS342" s="111"/>
      <c r="ALT342" s="111"/>
      <c r="ALU342" s="111"/>
      <c r="ALV342" s="111"/>
      <c r="ALW342" s="111"/>
      <c r="ALX342" s="111"/>
      <c r="ALY342" s="111"/>
      <c r="ALZ342" s="111"/>
      <c r="AMA342" s="111"/>
      <c r="AMB342" s="111"/>
      <c r="AMC342" s="111"/>
      <c r="AMD342" s="111"/>
      <c r="AME342" s="111"/>
      <c r="AMF342" s="111"/>
      <c r="AMG342" s="111"/>
      <c r="AMH342" s="111"/>
      <c r="AMI342" s="111"/>
      <c r="AMJ342" s="111"/>
    </row>
    <row r="343" spans="1:1026" x14ac:dyDescent="0.25">
      <c r="A343" s="289" t="s">
        <v>1251</v>
      </c>
      <c r="B343" s="257">
        <v>343</v>
      </c>
      <c r="C343" s="258" t="s">
        <v>24494</v>
      </c>
      <c r="D343" s="290" t="s">
        <v>1252</v>
      </c>
      <c r="E343" s="286"/>
      <c r="F343" s="291"/>
      <c r="G343" s="280"/>
      <c r="H343" s="280"/>
      <c r="I343" s="492" t="s">
        <v>750</v>
      </c>
      <c r="J343" s="292"/>
      <c r="K343" s="293"/>
      <c r="L343" s="293"/>
      <c r="M343" s="293"/>
      <c r="N343" s="293"/>
      <c r="O343" s="293"/>
      <c r="P343" s="293"/>
      <c r="Q343" s="293"/>
      <c r="R343" s="293"/>
      <c r="S343" s="293"/>
      <c r="T343" s="293"/>
      <c r="U343" s="293"/>
      <c r="V343" s="293"/>
      <c r="W343" s="283">
        <f t="shared" si="133"/>
        <v>100</v>
      </c>
      <c r="X343" s="283">
        <f t="shared" si="147"/>
        <v>100</v>
      </c>
      <c r="Y343" s="283">
        <f t="shared" si="148"/>
        <v>100</v>
      </c>
      <c r="Z343" s="283">
        <f t="shared" si="134"/>
        <v>100</v>
      </c>
      <c r="AA343" s="283">
        <f t="shared" si="153"/>
        <v>100</v>
      </c>
      <c r="AB343" s="287">
        <f t="shared" si="146"/>
        <v>100</v>
      </c>
      <c r="AC343" s="287">
        <f t="shared" si="145"/>
        <v>100</v>
      </c>
      <c r="AD343" s="287">
        <f t="shared" si="154"/>
        <v>100</v>
      </c>
      <c r="AE343" s="284">
        <f t="shared" si="155"/>
        <v>100</v>
      </c>
      <c r="AF343" s="284">
        <f t="shared" si="143"/>
        <v>100</v>
      </c>
      <c r="AG343" s="268">
        <f t="shared" si="149"/>
        <v>100</v>
      </c>
      <c r="AH343" s="268">
        <f t="shared" si="150"/>
        <v>100</v>
      </c>
      <c r="AI343" s="268">
        <f t="shared" si="151"/>
        <v>100</v>
      </c>
      <c r="AJ343" s="268">
        <f t="shared" si="152"/>
        <v>100</v>
      </c>
      <c r="AK343" s="501" t="s">
        <v>750</v>
      </c>
      <c r="AL343" s="286"/>
      <c r="AM343" s="286"/>
      <c r="AN343" s="511"/>
      <c r="AO343" s="357"/>
      <c r="AP343" s="357"/>
      <c r="AQ343" s="286"/>
      <c r="AR343" s="382" t="s">
        <v>24495</v>
      </c>
      <c r="AS343" s="382"/>
      <c r="AT343" s="286"/>
      <c r="AU343" s="286"/>
      <c r="AV343" s="111"/>
      <c r="AW343" s="559"/>
      <c r="AX343" s="559"/>
      <c r="AY343" s="559"/>
      <c r="AZ343" s="559"/>
      <c r="BA343" s="559"/>
      <c r="BB343" s="559"/>
      <c r="BC343" s="559"/>
      <c r="BD343" s="559"/>
      <c r="BE343" s="559"/>
      <c r="BF343" s="559"/>
      <c r="BG343" s="559"/>
      <c r="BH343" s="559"/>
      <c r="BI343" s="559"/>
      <c r="BJ343" s="559"/>
      <c r="BK343" s="559"/>
      <c r="BL343" s="559"/>
      <c r="BM343" s="559"/>
      <c r="BN343" s="559"/>
      <c r="BO343" s="559"/>
      <c r="BP343" s="559"/>
      <c r="BQ343" s="559"/>
      <c r="BR343" s="559"/>
      <c r="BS343" s="559"/>
      <c r="BT343" s="559"/>
      <c r="BU343" s="559"/>
      <c r="BV343" s="559"/>
      <c r="BW343" s="559"/>
      <c r="BX343" s="559"/>
      <c r="BY343" s="559"/>
      <c r="BZ343" s="559"/>
      <c r="CA343" s="559"/>
      <c r="CB343" s="559"/>
      <c r="CC343" s="559"/>
      <c r="CD343" s="559"/>
      <c r="CE343" s="559"/>
      <c r="CF343" s="559"/>
      <c r="CG343" s="559"/>
      <c r="CH343" s="559"/>
      <c r="CI343" s="559"/>
      <c r="CJ343" s="559"/>
      <c r="CK343" s="559"/>
      <c r="CL343" s="559"/>
      <c r="CM343" s="559"/>
      <c r="CN343" s="559"/>
      <c r="CO343" s="559"/>
      <c r="CP343" s="559"/>
      <c r="CQ343" s="559"/>
      <c r="CR343" s="559"/>
      <c r="CS343" s="559"/>
      <c r="CT343" s="559"/>
      <c r="CU343" s="559"/>
      <c r="CV343" s="559"/>
      <c r="CW343" s="559"/>
      <c r="CX343" s="559"/>
      <c r="CY343" s="559"/>
      <c r="CZ343" s="559"/>
      <c r="DA343" s="559"/>
      <c r="DB343" s="559"/>
      <c r="DC343" s="559"/>
      <c r="DD343" s="559"/>
      <c r="DE343" s="559"/>
      <c r="DF343" s="559"/>
      <c r="DG343" s="559"/>
      <c r="DH343" s="559"/>
      <c r="DI343" s="559"/>
      <c r="DJ343" s="559"/>
      <c r="DK343" s="559"/>
      <c r="DL343" s="559"/>
      <c r="DM343" s="559"/>
      <c r="DN343" s="559"/>
      <c r="DO343" s="559"/>
      <c r="DP343" s="559"/>
      <c r="DQ343" s="559"/>
      <c r="DR343" s="559"/>
      <c r="DS343" s="559"/>
      <c r="DT343" s="559"/>
      <c r="DU343" s="559"/>
      <c r="DV343" s="559"/>
      <c r="DW343" s="559"/>
      <c r="DX343" s="559"/>
      <c r="DY343" s="559"/>
      <c r="DZ343" s="559"/>
      <c r="EA343" s="559"/>
      <c r="EB343" s="559"/>
      <c r="EC343" s="559"/>
      <c r="ED343" s="559"/>
      <c r="EE343" s="559"/>
      <c r="EF343" s="559"/>
      <c r="EG343" s="559"/>
      <c r="EH343" s="559"/>
      <c r="EI343" s="559"/>
      <c r="EJ343" s="559"/>
      <c r="EK343" s="559"/>
      <c r="EL343" s="559"/>
      <c r="EM343" s="559"/>
      <c r="EN343" s="559"/>
      <c r="EO343" s="559"/>
      <c r="EP343" s="559"/>
      <c r="EQ343" s="559"/>
      <c r="ER343" s="559"/>
      <c r="ES343" s="559"/>
      <c r="ET343" s="559"/>
      <c r="EU343" s="559"/>
      <c r="EV343" s="559"/>
      <c r="EW343" s="559"/>
      <c r="EX343" s="559"/>
      <c r="EY343" s="559"/>
      <c r="EZ343" s="559"/>
      <c r="FA343" s="559"/>
      <c r="FB343" s="559"/>
      <c r="FC343" s="559"/>
      <c r="FD343" s="559"/>
      <c r="FE343" s="559"/>
      <c r="FF343" s="559"/>
      <c r="FG343" s="559"/>
      <c r="FH343" s="559"/>
      <c r="FI343" s="559"/>
      <c r="FJ343" s="559"/>
      <c r="FK343" s="559"/>
      <c r="FL343" s="559"/>
      <c r="FM343" s="559"/>
      <c r="FN343" s="559"/>
      <c r="FO343" s="559"/>
      <c r="FP343" s="559"/>
      <c r="FQ343" s="559"/>
      <c r="FR343" s="559"/>
      <c r="FS343" s="559"/>
      <c r="FT343" s="559"/>
      <c r="FU343" s="559"/>
      <c r="FV343" s="559"/>
      <c r="FW343" s="559"/>
      <c r="FX343" s="559"/>
      <c r="FY343" s="559"/>
      <c r="FZ343" s="559"/>
      <c r="GA343" s="559"/>
      <c r="GB343" s="559"/>
      <c r="GC343" s="559"/>
      <c r="GD343" s="559"/>
      <c r="GE343" s="559"/>
      <c r="GF343" s="559"/>
      <c r="GG343" s="559"/>
      <c r="GH343" s="559"/>
      <c r="GI343" s="559"/>
      <c r="GJ343" s="559"/>
      <c r="GK343" s="559"/>
      <c r="GL343" s="559"/>
      <c r="GM343" s="559"/>
      <c r="GN343" s="559"/>
      <c r="GO343" s="559"/>
      <c r="GP343" s="559"/>
      <c r="GQ343" s="559"/>
      <c r="GR343" s="559"/>
      <c r="GS343" s="559"/>
      <c r="GT343" s="559"/>
      <c r="GU343" s="559"/>
      <c r="GV343" s="559"/>
      <c r="GW343" s="559"/>
      <c r="GX343" s="559"/>
      <c r="GY343" s="559"/>
      <c r="GZ343" s="559"/>
      <c r="HA343" s="559"/>
      <c r="HB343" s="559"/>
      <c r="HC343" s="559"/>
      <c r="HD343" s="559"/>
      <c r="HE343" s="559"/>
      <c r="HF343" s="559"/>
      <c r="HG343" s="559"/>
      <c r="HH343" s="559"/>
      <c r="HI343" s="559"/>
      <c r="HJ343" s="559"/>
      <c r="HK343" s="559"/>
      <c r="HL343" s="559"/>
      <c r="HM343" s="559"/>
      <c r="HN343" s="559"/>
      <c r="HO343" s="559"/>
      <c r="HP343" s="559"/>
      <c r="HQ343" s="559"/>
      <c r="HR343" s="559"/>
      <c r="HS343" s="559"/>
      <c r="HT343" s="559"/>
      <c r="HU343" s="559"/>
      <c r="HV343" s="559"/>
      <c r="HW343" s="559"/>
      <c r="HX343" s="559"/>
      <c r="HY343" s="559"/>
      <c r="HZ343" s="559"/>
      <c r="IA343" s="559"/>
      <c r="IB343" s="559"/>
      <c r="IC343" s="559"/>
      <c r="ID343" s="559"/>
      <c r="IE343" s="559"/>
      <c r="IF343" s="559"/>
      <c r="IG343" s="559"/>
      <c r="IH343" s="559"/>
      <c r="II343" s="559"/>
      <c r="IJ343" s="559"/>
      <c r="IK343" s="559"/>
      <c r="IL343" s="559"/>
      <c r="IM343" s="559"/>
      <c r="IN343" s="559"/>
      <c r="IO343" s="559"/>
      <c r="IP343" s="559"/>
      <c r="IQ343" s="559"/>
      <c r="IR343" s="559"/>
      <c r="IS343" s="559"/>
      <c r="IT343" s="559"/>
      <c r="IU343" s="559"/>
      <c r="IV343" s="559"/>
      <c r="IW343" s="559"/>
      <c r="IX343" s="559"/>
      <c r="IY343" s="559"/>
      <c r="IZ343" s="559"/>
      <c r="JA343" s="559"/>
      <c r="JB343" s="559"/>
      <c r="JC343" s="559"/>
      <c r="JD343" s="559"/>
      <c r="JE343" s="559"/>
      <c r="JF343" s="559"/>
      <c r="JG343" s="559"/>
      <c r="JH343" s="559"/>
      <c r="JI343" s="559"/>
      <c r="JJ343" s="559"/>
      <c r="JK343" s="559"/>
      <c r="JL343" s="559"/>
      <c r="JM343" s="559"/>
      <c r="JN343" s="559"/>
      <c r="JO343" s="559"/>
      <c r="JP343" s="559"/>
      <c r="JQ343" s="559"/>
      <c r="JR343" s="559"/>
      <c r="JS343" s="559"/>
      <c r="JT343" s="559"/>
      <c r="JU343" s="559"/>
      <c r="JV343" s="559"/>
      <c r="JW343" s="559"/>
      <c r="JX343" s="559"/>
      <c r="JY343" s="559"/>
      <c r="JZ343" s="559"/>
      <c r="KA343" s="559"/>
      <c r="KB343" s="559"/>
      <c r="KC343" s="559"/>
      <c r="KD343" s="559"/>
      <c r="KE343" s="559"/>
      <c r="KF343" s="559"/>
      <c r="KG343" s="559"/>
      <c r="KH343" s="559"/>
      <c r="KI343" s="559"/>
      <c r="KJ343" s="559"/>
      <c r="KK343" s="559"/>
      <c r="KL343" s="559"/>
      <c r="KM343" s="559"/>
      <c r="KN343" s="559"/>
      <c r="KO343" s="559"/>
      <c r="KP343" s="559"/>
      <c r="KQ343" s="559"/>
      <c r="KR343" s="559"/>
      <c r="KS343" s="559"/>
      <c r="KT343" s="559"/>
      <c r="KU343" s="559"/>
      <c r="KV343" s="559"/>
      <c r="KW343" s="559"/>
      <c r="KX343" s="559"/>
      <c r="KY343" s="559"/>
      <c r="KZ343" s="559"/>
      <c r="LA343" s="559"/>
      <c r="LB343" s="559"/>
      <c r="LC343" s="559"/>
      <c r="LD343" s="559"/>
      <c r="LE343" s="559"/>
      <c r="LF343" s="559"/>
      <c r="LG343" s="559"/>
      <c r="LH343" s="559"/>
      <c r="LI343" s="559"/>
      <c r="LJ343" s="559"/>
      <c r="LK343" s="559"/>
      <c r="LL343" s="559"/>
      <c r="LM343" s="559"/>
      <c r="LN343" s="559"/>
      <c r="LO343" s="559"/>
      <c r="LP343" s="559"/>
      <c r="LQ343" s="559"/>
      <c r="LR343" s="559"/>
      <c r="LS343" s="559"/>
      <c r="LT343" s="559"/>
      <c r="LU343" s="559"/>
      <c r="LV343" s="559"/>
      <c r="LW343" s="559"/>
      <c r="LX343" s="559"/>
      <c r="LY343" s="559"/>
      <c r="LZ343" s="559"/>
      <c r="MA343" s="559"/>
      <c r="MB343" s="559"/>
      <c r="MC343" s="559"/>
      <c r="MD343" s="559"/>
      <c r="ME343" s="559"/>
      <c r="MF343" s="559"/>
      <c r="MG343" s="559"/>
      <c r="MH343" s="559"/>
      <c r="MI343" s="559"/>
      <c r="MJ343" s="559"/>
      <c r="MK343" s="559"/>
      <c r="ML343" s="559"/>
      <c r="MM343" s="559"/>
      <c r="MN343" s="559"/>
      <c r="MO343" s="559"/>
      <c r="MP343" s="559"/>
      <c r="MQ343" s="559"/>
      <c r="MR343" s="559"/>
      <c r="MS343" s="559"/>
      <c r="MT343" s="559"/>
      <c r="MU343" s="559"/>
      <c r="MV343" s="559"/>
      <c r="MW343" s="559"/>
      <c r="MX343" s="559"/>
      <c r="MY343" s="559"/>
      <c r="MZ343" s="559"/>
      <c r="NA343" s="559"/>
      <c r="NB343" s="559"/>
      <c r="NC343" s="559"/>
      <c r="ND343" s="559"/>
      <c r="NE343" s="559"/>
      <c r="NF343" s="559"/>
      <c r="NG343" s="559"/>
      <c r="NH343" s="559"/>
      <c r="NI343" s="559"/>
      <c r="NJ343" s="559"/>
      <c r="NK343" s="559"/>
      <c r="NL343" s="559"/>
      <c r="NM343" s="559"/>
      <c r="NN343" s="559"/>
      <c r="NO343" s="559"/>
      <c r="NP343" s="559"/>
      <c r="NQ343" s="559"/>
      <c r="NR343" s="559"/>
      <c r="NS343" s="559"/>
      <c r="NT343" s="559"/>
      <c r="NU343" s="559"/>
      <c r="NV343" s="559"/>
      <c r="NW343" s="559"/>
      <c r="NX343" s="559"/>
      <c r="NY343" s="559"/>
      <c r="NZ343" s="559"/>
      <c r="OA343" s="559"/>
      <c r="OB343" s="559"/>
      <c r="OC343" s="559"/>
      <c r="OD343" s="559"/>
      <c r="OE343" s="559"/>
      <c r="OF343" s="559"/>
      <c r="OG343" s="559"/>
      <c r="OH343" s="559"/>
      <c r="OI343" s="559"/>
      <c r="OJ343" s="559"/>
      <c r="OK343" s="559"/>
      <c r="OL343" s="559"/>
      <c r="OM343" s="559"/>
      <c r="ON343" s="559"/>
      <c r="OO343" s="559"/>
      <c r="OP343" s="559"/>
      <c r="OQ343" s="559"/>
      <c r="OR343" s="559"/>
      <c r="OS343" s="559"/>
      <c r="OT343" s="559"/>
      <c r="OU343" s="559"/>
      <c r="OV343" s="559"/>
      <c r="OW343" s="559"/>
      <c r="OX343" s="559"/>
      <c r="OY343" s="559"/>
      <c r="OZ343" s="559"/>
      <c r="PA343" s="559"/>
      <c r="PB343" s="559"/>
      <c r="PC343" s="559"/>
      <c r="PD343" s="559"/>
      <c r="PE343" s="559"/>
      <c r="PF343" s="559"/>
      <c r="PG343" s="559"/>
      <c r="PH343" s="559"/>
      <c r="PI343" s="559"/>
      <c r="PJ343" s="559"/>
      <c r="PK343" s="559"/>
      <c r="PL343" s="559"/>
      <c r="PM343" s="559"/>
      <c r="PN343" s="559"/>
      <c r="PO343" s="559"/>
      <c r="PP343" s="559"/>
      <c r="PQ343" s="559"/>
      <c r="PR343" s="559"/>
      <c r="PS343" s="559"/>
      <c r="PT343" s="559"/>
      <c r="PU343" s="559"/>
      <c r="PV343" s="559"/>
      <c r="PW343" s="559"/>
      <c r="PX343" s="559"/>
      <c r="PY343" s="559"/>
      <c r="PZ343" s="559"/>
      <c r="QA343" s="559"/>
      <c r="QB343" s="559"/>
      <c r="QC343" s="559"/>
      <c r="QD343" s="559"/>
      <c r="QE343" s="559"/>
      <c r="QF343" s="559"/>
      <c r="QG343" s="559"/>
      <c r="QH343" s="559"/>
      <c r="QI343" s="559"/>
      <c r="QJ343" s="559"/>
      <c r="QK343" s="559"/>
      <c r="QL343" s="559"/>
      <c r="QM343" s="559"/>
      <c r="QN343" s="559"/>
      <c r="QO343" s="559"/>
      <c r="QP343" s="559"/>
      <c r="QQ343" s="559"/>
      <c r="QR343" s="559"/>
      <c r="QS343" s="559"/>
      <c r="QT343" s="559"/>
      <c r="QU343" s="559"/>
      <c r="QV343" s="559"/>
      <c r="QW343" s="559"/>
      <c r="QX343" s="559"/>
      <c r="QY343" s="559"/>
      <c r="QZ343" s="559"/>
      <c r="RA343" s="559"/>
      <c r="RB343" s="559"/>
      <c r="RC343" s="559"/>
      <c r="RD343" s="559"/>
      <c r="RE343" s="559"/>
      <c r="RF343" s="559"/>
      <c r="RG343" s="559"/>
      <c r="RH343" s="559"/>
      <c r="RI343" s="559"/>
      <c r="RJ343" s="559"/>
      <c r="RK343" s="559"/>
      <c r="RL343" s="559"/>
      <c r="RM343" s="559"/>
      <c r="RN343" s="559"/>
      <c r="RO343" s="559"/>
      <c r="RP343" s="559"/>
      <c r="RQ343" s="559"/>
      <c r="RR343" s="559"/>
      <c r="RS343" s="559"/>
      <c r="RT343" s="559"/>
      <c r="RU343" s="559"/>
      <c r="RV343" s="559"/>
      <c r="RW343" s="559"/>
      <c r="RX343" s="559"/>
      <c r="RY343" s="559"/>
      <c r="RZ343" s="559"/>
      <c r="SA343" s="559"/>
      <c r="SB343" s="559"/>
      <c r="SC343" s="559"/>
      <c r="SD343" s="559"/>
      <c r="SE343" s="559"/>
      <c r="SF343" s="559"/>
      <c r="SG343" s="559"/>
      <c r="SH343" s="559"/>
      <c r="SI343" s="559"/>
      <c r="SJ343" s="559"/>
      <c r="SK343" s="559"/>
      <c r="SL343" s="559"/>
      <c r="SM343" s="559"/>
      <c r="SN343" s="559"/>
      <c r="SO343" s="559"/>
      <c r="SP343" s="559"/>
      <c r="SQ343" s="559"/>
      <c r="SR343" s="559"/>
      <c r="SS343" s="559"/>
      <c r="ST343" s="559"/>
      <c r="SU343" s="559"/>
      <c r="SV343" s="559"/>
      <c r="SW343" s="559"/>
      <c r="SX343" s="559"/>
      <c r="SY343" s="559"/>
      <c r="SZ343" s="559"/>
      <c r="TA343" s="559"/>
      <c r="TB343" s="559"/>
      <c r="TC343" s="559"/>
      <c r="TD343" s="559"/>
      <c r="TE343" s="559"/>
      <c r="TF343" s="559"/>
      <c r="TG343" s="559"/>
      <c r="TH343" s="559"/>
      <c r="TI343" s="559"/>
      <c r="TJ343" s="559"/>
      <c r="TK343" s="559"/>
      <c r="TL343" s="559"/>
      <c r="TM343" s="559"/>
      <c r="TN343" s="559"/>
      <c r="TO343" s="559"/>
      <c r="TP343" s="559"/>
      <c r="TQ343" s="559"/>
      <c r="TR343" s="559"/>
      <c r="TS343" s="559"/>
      <c r="TT343" s="559"/>
      <c r="TU343" s="559"/>
      <c r="TV343" s="559"/>
      <c r="TW343" s="559"/>
      <c r="TX343" s="559"/>
      <c r="TY343" s="559"/>
      <c r="TZ343" s="559"/>
      <c r="UA343" s="559"/>
      <c r="UB343" s="559"/>
      <c r="UC343" s="559"/>
      <c r="UD343" s="559"/>
      <c r="UE343" s="559"/>
      <c r="UF343" s="559"/>
      <c r="UG343" s="559"/>
      <c r="UH343" s="559"/>
      <c r="UI343" s="559"/>
      <c r="UJ343" s="559"/>
      <c r="UK343" s="559"/>
      <c r="UL343" s="559"/>
      <c r="UM343" s="559"/>
      <c r="UN343" s="559"/>
      <c r="UO343" s="559"/>
      <c r="UP343" s="559"/>
      <c r="UQ343" s="559"/>
      <c r="UR343" s="559"/>
      <c r="US343" s="559"/>
      <c r="UT343" s="559"/>
      <c r="UU343" s="559"/>
      <c r="UV343" s="559"/>
      <c r="UW343" s="559"/>
      <c r="UX343" s="559"/>
      <c r="UY343" s="559"/>
      <c r="UZ343" s="559"/>
      <c r="VA343" s="559"/>
      <c r="VB343" s="559"/>
      <c r="VC343" s="559"/>
      <c r="VD343" s="559"/>
      <c r="VE343" s="559"/>
      <c r="VF343" s="559"/>
      <c r="VG343" s="559"/>
      <c r="VH343" s="559"/>
      <c r="VI343" s="559"/>
      <c r="VJ343" s="559"/>
      <c r="VK343" s="559"/>
      <c r="VL343" s="559"/>
      <c r="VM343" s="559"/>
      <c r="VN343" s="559"/>
      <c r="VO343" s="559"/>
      <c r="VP343" s="559"/>
      <c r="VQ343" s="559"/>
      <c r="VR343" s="559"/>
      <c r="VS343" s="559"/>
      <c r="VT343" s="559"/>
      <c r="VU343" s="559"/>
      <c r="VV343" s="559"/>
      <c r="VW343" s="559"/>
      <c r="VX343" s="559"/>
      <c r="VY343" s="559"/>
      <c r="VZ343" s="559"/>
      <c r="WA343" s="559"/>
      <c r="WB343" s="559"/>
      <c r="WC343" s="559"/>
      <c r="WD343" s="559"/>
      <c r="WE343" s="559"/>
      <c r="WF343" s="559"/>
      <c r="WG343" s="559"/>
      <c r="WH343" s="559"/>
      <c r="WI343" s="559"/>
      <c r="WJ343" s="559"/>
      <c r="WK343" s="559"/>
      <c r="WL343" s="559"/>
      <c r="WM343" s="559"/>
      <c r="WN343" s="559"/>
      <c r="WO343" s="559"/>
      <c r="WP343" s="559"/>
      <c r="WQ343" s="559"/>
      <c r="WR343" s="559"/>
      <c r="WS343" s="559"/>
      <c r="WT343" s="559"/>
      <c r="WU343" s="559"/>
      <c r="WV343" s="559"/>
      <c r="WW343" s="559"/>
      <c r="WX343" s="559"/>
      <c r="WY343" s="559"/>
      <c r="WZ343" s="559"/>
      <c r="XA343" s="559"/>
      <c r="XB343" s="559"/>
      <c r="XC343" s="559"/>
      <c r="XD343" s="559"/>
      <c r="XE343" s="559"/>
      <c r="XF343" s="559"/>
      <c r="XG343" s="559"/>
      <c r="XH343" s="559"/>
      <c r="XI343" s="559"/>
      <c r="XJ343" s="559"/>
      <c r="XK343" s="559"/>
      <c r="XL343" s="559"/>
      <c r="XM343" s="559"/>
      <c r="XN343" s="559"/>
      <c r="XO343" s="559"/>
      <c r="XP343" s="559"/>
      <c r="XQ343" s="559"/>
      <c r="XR343" s="559"/>
      <c r="XS343" s="559"/>
      <c r="XT343" s="559"/>
      <c r="XU343" s="559"/>
      <c r="XV343" s="559"/>
      <c r="XW343" s="559"/>
      <c r="XX343" s="559"/>
      <c r="XY343" s="559"/>
      <c r="XZ343" s="559"/>
      <c r="YA343" s="559"/>
      <c r="YB343" s="559"/>
      <c r="YC343" s="559"/>
      <c r="YD343" s="559"/>
      <c r="YE343" s="559"/>
      <c r="YF343" s="559"/>
      <c r="YG343" s="559"/>
      <c r="YH343" s="559"/>
      <c r="YI343" s="559"/>
      <c r="YJ343" s="559"/>
      <c r="YK343" s="559"/>
      <c r="YL343" s="559"/>
      <c r="YM343" s="559"/>
      <c r="YN343" s="559"/>
      <c r="YO343" s="559"/>
      <c r="YP343" s="559"/>
      <c r="YQ343" s="559"/>
      <c r="YR343" s="559"/>
      <c r="YS343" s="559"/>
      <c r="YT343" s="559"/>
      <c r="YU343" s="559"/>
      <c r="YV343" s="559"/>
      <c r="YW343" s="559"/>
      <c r="YX343" s="559"/>
      <c r="YY343" s="559"/>
      <c r="YZ343" s="559"/>
      <c r="ZA343" s="559"/>
      <c r="ZB343" s="559"/>
      <c r="ZC343" s="559"/>
      <c r="ZD343" s="559"/>
      <c r="ZE343" s="559"/>
      <c r="ZF343" s="559"/>
      <c r="ZG343" s="559"/>
      <c r="ZH343" s="559"/>
      <c r="ZI343" s="559"/>
      <c r="ZJ343" s="559"/>
      <c r="ZK343" s="559"/>
      <c r="ZL343" s="559"/>
      <c r="ZM343" s="559"/>
      <c r="ZN343" s="559"/>
      <c r="ZO343" s="559"/>
      <c r="ZP343" s="559"/>
      <c r="ZQ343" s="559"/>
      <c r="ZR343" s="559"/>
      <c r="ZS343" s="559"/>
      <c r="ZT343" s="559"/>
      <c r="ZU343" s="559"/>
      <c r="ZV343" s="559"/>
      <c r="ZW343" s="559"/>
      <c r="ZX343" s="559"/>
      <c r="ZY343" s="559"/>
      <c r="ZZ343" s="559"/>
      <c r="AAA343" s="559"/>
      <c r="AAB343" s="559"/>
      <c r="AAC343" s="559"/>
      <c r="AAD343" s="559"/>
      <c r="AAE343" s="559"/>
      <c r="AAF343" s="559"/>
      <c r="AAG343" s="559"/>
      <c r="AAH343" s="559"/>
      <c r="AAI343" s="559"/>
      <c r="AAJ343" s="559"/>
      <c r="AAK343" s="559"/>
      <c r="AAL343" s="559"/>
      <c r="AAM343" s="559"/>
      <c r="AAN343" s="559"/>
      <c r="AAO343" s="559"/>
      <c r="AAP343" s="559"/>
      <c r="AAQ343" s="559"/>
      <c r="AAR343" s="559"/>
      <c r="AAS343" s="559"/>
      <c r="AAT343" s="559"/>
      <c r="AAU343" s="559"/>
      <c r="AAV343" s="559"/>
      <c r="AAW343" s="559"/>
      <c r="AAX343" s="559"/>
      <c r="AAY343" s="559"/>
      <c r="AAZ343" s="559"/>
      <c r="ABA343" s="559"/>
      <c r="ABB343" s="559"/>
      <c r="ABC343" s="559"/>
      <c r="ABD343" s="559"/>
      <c r="ABE343" s="559"/>
      <c r="ABF343" s="559"/>
      <c r="ABG343" s="559"/>
      <c r="ABH343" s="559"/>
      <c r="ABI343" s="559"/>
      <c r="ABJ343" s="559"/>
      <c r="ABK343" s="559"/>
      <c r="ABL343" s="559"/>
      <c r="ABM343" s="559"/>
      <c r="ABN343" s="559"/>
      <c r="ABO343" s="559"/>
      <c r="ABP343" s="559"/>
      <c r="ABQ343" s="559"/>
      <c r="ABR343" s="559"/>
      <c r="ABS343" s="559"/>
      <c r="ABT343" s="559"/>
      <c r="ABU343" s="559"/>
      <c r="ABV343" s="559"/>
      <c r="ABW343" s="559"/>
      <c r="ABX343" s="559"/>
      <c r="ABY343" s="559"/>
      <c r="ABZ343" s="559"/>
      <c r="ACA343" s="559"/>
      <c r="ACB343" s="559"/>
      <c r="ACC343" s="559"/>
      <c r="ACD343" s="559"/>
      <c r="ACE343" s="559"/>
      <c r="ACF343" s="559"/>
      <c r="ACG343" s="559"/>
      <c r="ACH343" s="559"/>
      <c r="ACI343" s="559"/>
      <c r="ACJ343" s="559"/>
      <c r="ACK343" s="559"/>
      <c r="ACL343" s="559"/>
      <c r="ACM343" s="559"/>
      <c r="ACN343" s="559"/>
      <c r="ACO343" s="559"/>
      <c r="ACP343" s="559"/>
      <c r="ACQ343" s="559"/>
      <c r="ACR343" s="559"/>
      <c r="ACS343" s="559"/>
      <c r="ACT343" s="559"/>
      <c r="ACU343" s="559"/>
      <c r="ACV343" s="559"/>
      <c r="ACW343" s="559"/>
      <c r="ACX343" s="559"/>
      <c r="ACY343" s="559"/>
      <c r="ACZ343" s="559"/>
      <c r="ADA343" s="559"/>
      <c r="ADB343" s="559"/>
      <c r="ADC343" s="559"/>
      <c r="ADD343" s="559"/>
      <c r="ADE343" s="559"/>
      <c r="ADF343" s="559"/>
      <c r="ADG343" s="559"/>
      <c r="ADH343" s="559"/>
      <c r="ADI343" s="559"/>
      <c r="ADJ343" s="559"/>
      <c r="ADK343" s="559"/>
      <c r="ADL343" s="559"/>
      <c r="ADM343" s="559"/>
      <c r="ADN343" s="559"/>
      <c r="ADO343" s="559"/>
      <c r="ADP343" s="559"/>
      <c r="ADQ343" s="559"/>
      <c r="ADR343" s="559"/>
      <c r="ADS343" s="559"/>
      <c r="ADT343" s="559"/>
      <c r="ADU343" s="559"/>
      <c r="ADV343" s="559"/>
      <c r="ADW343" s="559"/>
      <c r="ADX343" s="559"/>
      <c r="ADY343" s="559"/>
      <c r="ADZ343" s="559"/>
      <c r="AEA343" s="559"/>
      <c r="AEB343" s="559"/>
      <c r="AEC343" s="559"/>
      <c r="AED343" s="559"/>
      <c r="AEE343" s="559"/>
      <c r="AEF343" s="559"/>
      <c r="AEG343" s="559"/>
      <c r="AEH343" s="559"/>
      <c r="AEI343" s="559"/>
      <c r="AEJ343" s="559"/>
      <c r="AEK343" s="559"/>
      <c r="AEL343" s="559"/>
      <c r="AEM343" s="559"/>
      <c r="AEN343" s="559"/>
      <c r="AEO343" s="559"/>
      <c r="AEP343" s="559"/>
      <c r="AEQ343" s="559"/>
      <c r="AER343" s="559"/>
      <c r="AES343" s="559"/>
      <c r="AET343" s="559"/>
      <c r="AEU343" s="559"/>
      <c r="AEV343" s="559"/>
      <c r="AEW343" s="559"/>
      <c r="AEX343" s="559"/>
      <c r="AEY343" s="559"/>
      <c r="AEZ343" s="559"/>
      <c r="AFA343" s="559"/>
      <c r="AFB343" s="559"/>
      <c r="AFC343" s="559"/>
      <c r="AFD343" s="559"/>
      <c r="AFE343" s="559"/>
      <c r="AFF343" s="559"/>
      <c r="AFG343" s="559"/>
      <c r="AFH343" s="559"/>
      <c r="AFI343" s="559"/>
      <c r="AFJ343" s="559"/>
      <c r="AFK343" s="559"/>
      <c r="AFL343" s="559"/>
      <c r="AFM343" s="559"/>
      <c r="AFN343" s="559"/>
      <c r="AFO343" s="559"/>
      <c r="AFP343" s="559"/>
      <c r="AFQ343" s="559"/>
      <c r="AFR343" s="559"/>
      <c r="AFS343" s="559"/>
      <c r="AFT343" s="559"/>
      <c r="AFU343" s="559"/>
      <c r="AFV343" s="559"/>
      <c r="AFW343" s="559"/>
      <c r="AFX343" s="559"/>
      <c r="AFY343" s="559"/>
      <c r="AFZ343" s="559"/>
      <c r="AGA343" s="559"/>
      <c r="AGB343" s="559"/>
      <c r="AGC343" s="559"/>
      <c r="AGD343" s="559"/>
      <c r="AGE343" s="559"/>
      <c r="AGF343" s="559"/>
      <c r="AGG343" s="559"/>
      <c r="AGH343" s="559"/>
      <c r="AGI343" s="559"/>
      <c r="AGJ343" s="559"/>
      <c r="AGK343" s="559"/>
      <c r="AGL343" s="559"/>
      <c r="AGM343" s="559"/>
      <c r="AGN343" s="559"/>
      <c r="AGO343" s="559"/>
      <c r="AGP343" s="559"/>
      <c r="AGQ343" s="559"/>
      <c r="AGR343" s="559"/>
      <c r="AGS343" s="559"/>
      <c r="AGT343" s="559"/>
      <c r="AGU343" s="559"/>
      <c r="AGV343" s="559"/>
      <c r="AGW343" s="559"/>
      <c r="AGX343" s="559"/>
      <c r="AGY343" s="559"/>
      <c r="AGZ343" s="559"/>
      <c r="AHA343" s="559"/>
      <c r="AHB343" s="559"/>
      <c r="AHC343" s="559"/>
      <c r="AHD343" s="559"/>
      <c r="AHE343" s="559"/>
      <c r="AHF343" s="559"/>
      <c r="AHG343" s="559"/>
      <c r="AHH343" s="559"/>
      <c r="AHI343" s="559"/>
      <c r="AHJ343" s="559"/>
      <c r="AHK343" s="559"/>
      <c r="AHL343" s="559"/>
      <c r="AHM343" s="559"/>
      <c r="AHN343" s="559"/>
      <c r="AHO343" s="559"/>
      <c r="AHP343" s="559"/>
      <c r="AHQ343" s="559"/>
      <c r="AHR343" s="559"/>
      <c r="AHS343" s="559"/>
      <c r="AHT343" s="559"/>
      <c r="AHU343" s="559"/>
      <c r="AHV343" s="559"/>
      <c r="AHW343" s="559"/>
      <c r="AHX343" s="559"/>
      <c r="AHY343" s="559"/>
      <c r="AHZ343" s="559"/>
      <c r="AIA343" s="559"/>
      <c r="AIB343" s="559"/>
      <c r="AIC343" s="559"/>
      <c r="AID343" s="559"/>
      <c r="AIE343" s="559"/>
      <c r="AIF343" s="559"/>
      <c r="AIG343" s="559"/>
      <c r="AIH343" s="559"/>
      <c r="AII343" s="559"/>
      <c r="AIJ343" s="559"/>
      <c r="AIK343" s="559"/>
      <c r="AIL343" s="559"/>
      <c r="AIM343" s="559"/>
      <c r="AIN343" s="559"/>
      <c r="AIO343" s="559"/>
      <c r="AIP343" s="559"/>
      <c r="AIQ343" s="559"/>
      <c r="AIR343" s="559"/>
      <c r="AIS343" s="559"/>
      <c r="AIT343" s="559"/>
      <c r="AIU343" s="559"/>
      <c r="AIV343" s="559"/>
      <c r="AIW343" s="559"/>
      <c r="AIX343" s="559"/>
      <c r="AIY343" s="559"/>
      <c r="AIZ343" s="559"/>
      <c r="AJA343" s="559"/>
      <c r="AJB343" s="559"/>
      <c r="AJC343" s="559"/>
      <c r="AJD343" s="559"/>
      <c r="AJE343" s="559"/>
      <c r="AJF343" s="559"/>
      <c r="AJG343" s="559"/>
      <c r="AJH343" s="559"/>
      <c r="AJI343" s="559"/>
      <c r="AJJ343" s="559"/>
      <c r="AJK343" s="559"/>
      <c r="AJL343" s="559"/>
      <c r="AJM343" s="559"/>
      <c r="AJN343" s="559"/>
      <c r="AJO343" s="559"/>
      <c r="AJP343" s="559"/>
      <c r="AJQ343" s="559"/>
      <c r="AJR343" s="559"/>
      <c r="AJS343" s="559"/>
      <c r="AJT343" s="559"/>
      <c r="AJU343" s="559"/>
      <c r="AJV343" s="559"/>
      <c r="AJW343" s="559"/>
      <c r="AJX343" s="559"/>
      <c r="AJY343" s="559"/>
      <c r="AJZ343" s="559"/>
      <c r="AKA343" s="559"/>
      <c r="AKB343" s="559"/>
      <c r="AKC343" s="559"/>
      <c r="AKD343" s="559"/>
      <c r="AKE343" s="559"/>
      <c r="AKF343" s="559"/>
      <c r="AKG343" s="559"/>
      <c r="AKH343" s="559"/>
      <c r="AKI343" s="559"/>
      <c r="AKJ343" s="559"/>
      <c r="AKK343" s="559"/>
      <c r="AKL343" s="559"/>
      <c r="AKM343" s="559"/>
      <c r="AKN343" s="559"/>
      <c r="AKO343" s="559"/>
      <c r="AKP343" s="559"/>
      <c r="AKQ343" s="559"/>
      <c r="AKR343" s="559"/>
      <c r="AKS343" s="559"/>
      <c r="AKT343" s="559"/>
      <c r="AKU343" s="559"/>
      <c r="AKV343" s="559"/>
      <c r="AKW343" s="559"/>
      <c r="AKX343" s="559"/>
      <c r="AKY343" s="559"/>
      <c r="AKZ343" s="559"/>
      <c r="ALA343" s="559"/>
      <c r="ALB343" s="559"/>
      <c r="ALC343" s="559"/>
      <c r="ALD343" s="559"/>
      <c r="ALE343" s="559"/>
      <c r="ALF343" s="559"/>
      <c r="ALG343" s="559"/>
      <c r="ALH343" s="559"/>
      <c r="ALI343" s="559"/>
      <c r="ALJ343" s="559"/>
      <c r="ALK343" s="559"/>
      <c r="ALL343" s="559"/>
      <c r="ALM343" s="559"/>
      <c r="ALN343" s="559"/>
      <c r="ALO343" s="559"/>
      <c r="ALP343" s="559"/>
      <c r="ALQ343" s="559"/>
      <c r="ALR343" s="559"/>
      <c r="ALS343" s="559"/>
      <c r="ALT343" s="559"/>
      <c r="ALU343" s="559"/>
      <c r="ALV343" s="559"/>
      <c r="ALW343" s="559"/>
      <c r="ALX343" s="559"/>
      <c r="ALY343" s="559"/>
      <c r="ALZ343" s="559"/>
      <c r="AMA343" s="559"/>
      <c r="AMB343" s="559"/>
      <c r="AMC343" s="559"/>
      <c r="AMD343" s="559"/>
      <c r="AME343" s="559"/>
      <c r="AMF343" s="559"/>
      <c r="AMG343" s="559"/>
      <c r="AMH343" s="559"/>
      <c r="AMI343" s="559"/>
      <c r="AMJ343" s="559"/>
    </row>
    <row r="344" spans="1:1026" x14ac:dyDescent="0.25">
      <c r="A344" s="289" t="s">
        <v>24695</v>
      </c>
      <c r="B344" s="257">
        <v>344</v>
      </c>
      <c r="C344" s="258" t="s">
        <v>24694</v>
      </c>
      <c r="D344" s="290" t="s">
        <v>24696</v>
      </c>
      <c r="E344" s="286"/>
      <c r="F344" s="291">
        <v>4</v>
      </c>
      <c r="G344" s="280"/>
      <c r="H344" s="280">
        <v>3</v>
      </c>
      <c r="I344" s="492">
        <v>0.23</v>
      </c>
      <c r="J344" s="292">
        <v>2</v>
      </c>
      <c r="K344" s="293">
        <v>1</v>
      </c>
      <c r="L344" s="293">
        <v>1</v>
      </c>
      <c r="M344" s="293">
        <v>1</v>
      </c>
      <c r="N344" s="293"/>
      <c r="O344" s="293"/>
      <c r="P344" s="293"/>
      <c r="Q344" s="293"/>
      <c r="R344" s="293"/>
      <c r="S344" s="293"/>
      <c r="T344" s="293"/>
      <c r="U344" s="293"/>
      <c r="V344" s="293"/>
      <c r="W344" s="283">
        <f t="shared" si="133"/>
        <v>100</v>
      </c>
      <c r="X344" s="283">
        <f t="shared" si="147"/>
        <v>100</v>
      </c>
      <c r="Y344" s="283">
        <f t="shared" si="148"/>
        <v>100</v>
      </c>
      <c r="Z344" s="283">
        <f t="shared" si="134"/>
        <v>100</v>
      </c>
      <c r="AA344" s="283">
        <f t="shared" si="153"/>
        <v>100</v>
      </c>
      <c r="AB344" s="287">
        <f t="shared" si="146"/>
        <v>100</v>
      </c>
      <c r="AC344" s="287">
        <f t="shared" si="145"/>
        <v>100</v>
      </c>
      <c r="AD344" s="287">
        <f t="shared" si="154"/>
        <v>100</v>
      </c>
      <c r="AE344" s="284">
        <f t="shared" si="155"/>
        <v>1</v>
      </c>
      <c r="AF344" s="284">
        <f t="shared" si="143"/>
        <v>1</v>
      </c>
      <c r="AG344" s="268">
        <f t="shared" si="149"/>
        <v>1</v>
      </c>
      <c r="AH344" s="268">
        <f t="shared" si="150"/>
        <v>10</v>
      </c>
      <c r="AI344" s="268">
        <f t="shared" si="151"/>
        <v>3</v>
      </c>
      <c r="AJ344" s="268">
        <f t="shared" si="152"/>
        <v>100</v>
      </c>
      <c r="AK344" s="501" t="s">
        <v>1158</v>
      </c>
      <c r="AL344" s="286"/>
      <c r="AM344" s="286"/>
      <c r="AN344" s="511"/>
      <c r="AO344" s="357"/>
      <c r="AP344" s="357"/>
      <c r="AQ344" s="286"/>
      <c r="AR344" s="171" t="s">
        <v>756</v>
      </c>
      <c r="AS344" s="171"/>
      <c r="AT344" s="286"/>
      <c r="AU344" s="286"/>
      <c r="AV344" s="111"/>
    </row>
    <row r="345" spans="1:1026" x14ac:dyDescent="0.25">
      <c r="A345" s="289" t="s">
        <v>24697</v>
      </c>
      <c r="B345" s="257">
        <v>345</v>
      </c>
      <c r="C345" s="258" t="s">
        <v>24698</v>
      </c>
      <c r="D345" s="290" t="s">
        <v>5750</v>
      </c>
      <c r="E345" s="286"/>
      <c r="F345" s="291"/>
      <c r="G345" s="280"/>
      <c r="H345" s="280"/>
      <c r="I345" s="492">
        <v>100000</v>
      </c>
      <c r="J345" s="292"/>
      <c r="K345" s="293">
        <v>1</v>
      </c>
      <c r="L345" s="293">
        <v>1</v>
      </c>
      <c r="M345" s="293">
        <v>1</v>
      </c>
      <c r="N345" s="293"/>
      <c r="O345" s="293"/>
      <c r="P345" s="293"/>
      <c r="Q345" s="293"/>
      <c r="R345" s="293"/>
      <c r="S345" s="293"/>
      <c r="T345" s="293"/>
      <c r="U345" s="293"/>
      <c r="V345" s="293"/>
      <c r="W345" s="283">
        <f t="shared" si="133"/>
        <v>100</v>
      </c>
      <c r="X345" s="283">
        <f t="shared" si="147"/>
        <v>100</v>
      </c>
      <c r="Y345" s="283">
        <f t="shared" si="148"/>
        <v>100</v>
      </c>
      <c r="Z345" s="283">
        <f t="shared" si="134"/>
        <v>100</v>
      </c>
      <c r="AA345" s="283">
        <f t="shared" si="153"/>
        <v>100</v>
      </c>
      <c r="AB345" s="287">
        <f t="shared" si="146"/>
        <v>100</v>
      </c>
      <c r="AC345" s="287">
        <f t="shared" si="145"/>
        <v>100</v>
      </c>
      <c r="AD345" s="287">
        <f t="shared" si="154"/>
        <v>100</v>
      </c>
      <c r="AE345" s="284">
        <f t="shared" si="155"/>
        <v>1</v>
      </c>
      <c r="AF345" s="284">
        <f t="shared" si="143"/>
        <v>1</v>
      </c>
      <c r="AG345" s="268">
        <f t="shared" si="149"/>
        <v>1</v>
      </c>
      <c r="AH345" s="268">
        <f t="shared" si="150"/>
        <v>100</v>
      </c>
      <c r="AI345" s="268">
        <f t="shared" si="151"/>
        <v>3</v>
      </c>
      <c r="AJ345" s="268">
        <f t="shared" si="152"/>
        <v>100</v>
      </c>
      <c r="AK345" s="501" t="s">
        <v>24699</v>
      </c>
      <c r="AL345" s="286"/>
      <c r="AM345" s="286"/>
      <c r="AN345" s="511"/>
      <c r="AO345" s="357"/>
      <c r="AP345" s="357"/>
      <c r="AQ345" s="286"/>
      <c r="AR345" s="171" t="s">
        <v>6167</v>
      </c>
      <c r="AS345" s="171"/>
      <c r="AT345" s="286"/>
      <c r="AU345" s="286"/>
      <c r="AV345" s="111"/>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170"/>
      <c r="CJ345" s="170"/>
      <c r="CK345" s="170"/>
      <c r="CL345" s="170"/>
      <c r="CM345" s="170"/>
      <c r="CN345" s="170"/>
      <c r="CO345" s="170"/>
      <c r="CP345" s="170"/>
      <c r="CQ345" s="170"/>
      <c r="CR345" s="170"/>
      <c r="CS345" s="170"/>
      <c r="CT345" s="170"/>
      <c r="CU345" s="170"/>
      <c r="CV345" s="170"/>
      <c r="CW345" s="170"/>
      <c r="CX345" s="170"/>
      <c r="CY345" s="170"/>
      <c r="CZ345" s="170"/>
      <c r="DA345" s="170"/>
      <c r="DB345" s="170"/>
      <c r="DC345" s="170"/>
      <c r="DD345" s="170"/>
      <c r="DE345" s="170"/>
      <c r="DF345" s="170"/>
      <c r="DG345" s="170"/>
      <c r="DH345" s="170"/>
      <c r="DI345" s="170"/>
      <c r="DJ345" s="170"/>
      <c r="DK345" s="170"/>
      <c r="DL345" s="170"/>
      <c r="DM345" s="170"/>
      <c r="DN345" s="170"/>
      <c r="DO345" s="170"/>
      <c r="DP345" s="170"/>
      <c r="DQ345" s="170"/>
      <c r="DR345" s="170"/>
      <c r="DS345" s="170"/>
      <c r="DT345" s="170"/>
      <c r="DU345" s="170"/>
      <c r="DV345" s="170"/>
      <c r="DW345" s="170"/>
      <c r="DX345" s="170"/>
      <c r="DY345" s="170"/>
      <c r="DZ345" s="170"/>
      <c r="EA345" s="170"/>
      <c r="EB345" s="170"/>
      <c r="EC345" s="170"/>
      <c r="ED345" s="170"/>
      <c r="EE345" s="170"/>
      <c r="EF345" s="170"/>
      <c r="EG345" s="170"/>
      <c r="EH345" s="170"/>
      <c r="EI345" s="170"/>
      <c r="EJ345" s="170"/>
      <c r="EK345" s="170"/>
      <c r="EL345" s="170"/>
      <c r="EM345" s="170"/>
      <c r="EN345" s="170"/>
      <c r="EO345" s="170"/>
      <c r="EP345" s="170"/>
      <c r="EQ345" s="170"/>
      <c r="ER345" s="170"/>
      <c r="ES345" s="170"/>
      <c r="ET345" s="170"/>
      <c r="EU345" s="170"/>
      <c r="EV345" s="170"/>
      <c r="EW345" s="170"/>
      <c r="EX345" s="170"/>
      <c r="EY345" s="170"/>
      <c r="EZ345" s="170"/>
      <c r="FA345" s="170"/>
      <c r="FB345" s="170"/>
      <c r="FC345" s="170"/>
      <c r="FD345" s="170"/>
      <c r="FE345" s="170"/>
      <c r="FF345" s="170"/>
      <c r="FG345" s="170"/>
      <c r="FH345" s="170"/>
      <c r="FI345" s="170"/>
      <c r="FJ345" s="170"/>
      <c r="FK345" s="170"/>
      <c r="FL345" s="170"/>
      <c r="FM345" s="170"/>
      <c r="FN345" s="170"/>
      <c r="FO345" s="170"/>
      <c r="FP345" s="170"/>
      <c r="FQ345" s="170"/>
      <c r="FR345" s="170"/>
      <c r="FS345" s="170"/>
      <c r="FT345" s="170"/>
      <c r="FU345" s="170"/>
      <c r="FV345" s="170"/>
      <c r="FW345" s="170"/>
      <c r="FX345" s="170"/>
      <c r="FY345" s="170"/>
      <c r="FZ345" s="170"/>
      <c r="GA345" s="170"/>
      <c r="GB345" s="170"/>
      <c r="GC345" s="170"/>
      <c r="GD345" s="170"/>
      <c r="GE345" s="170"/>
      <c r="GF345" s="170"/>
      <c r="GG345" s="170"/>
      <c r="GH345" s="170"/>
      <c r="GI345" s="170"/>
      <c r="GJ345" s="170"/>
      <c r="GK345" s="170"/>
      <c r="GL345" s="170"/>
      <c r="GM345" s="170"/>
      <c r="GN345" s="170"/>
      <c r="GO345" s="170"/>
      <c r="GP345" s="170"/>
      <c r="GQ345" s="170"/>
      <c r="GR345" s="170"/>
      <c r="GS345" s="170"/>
      <c r="GT345" s="170"/>
      <c r="GU345" s="170"/>
      <c r="GV345" s="170"/>
      <c r="GW345" s="170"/>
      <c r="GX345" s="170"/>
      <c r="GY345" s="170"/>
      <c r="GZ345" s="170"/>
      <c r="HA345" s="170"/>
      <c r="HB345" s="170"/>
      <c r="HC345" s="170"/>
      <c r="HD345" s="170"/>
      <c r="HE345" s="170"/>
      <c r="HF345" s="170"/>
      <c r="HG345" s="170"/>
      <c r="HH345" s="170"/>
      <c r="HI345" s="170"/>
      <c r="HJ345" s="170"/>
      <c r="HK345" s="170"/>
      <c r="HL345" s="170"/>
      <c r="HM345" s="170"/>
      <c r="HN345" s="170"/>
      <c r="HO345" s="170"/>
      <c r="HP345" s="170"/>
      <c r="HQ345" s="170"/>
      <c r="HR345" s="170"/>
      <c r="HS345" s="170"/>
      <c r="HT345" s="170"/>
      <c r="HU345" s="170"/>
      <c r="HV345" s="170"/>
      <c r="HW345" s="170"/>
      <c r="HX345" s="170"/>
      <c r="HY345" s="170"/>
      <c r="HZ345" s="170"/>
      <c r="IA345" s="170"/>
      <c r="IB345" s="170"/>
      <c r="IC345" s="170"/>
      <c r="ID345" s="170"/>
      <c r="IE345" s="170"/>
      <c r="IF345" s="170"/>
      <c r="IG345" s="170"/>
      <c r="IH345" s="170"/>
      <c r="II345" s="170"/>
      <c r="IJ345" s="170"/>
      <c r="IK345" s="170"/>
      <c r="IL345" s="170"/>
      <c r="IM345" s="170"/>
      <c r="IN345" s="170"/>
      <c r="IO345" s="170"/>
      <c r="IP345" s="170"/>
      <c r="IQ345" s="170"/>
      <c r="IR345" s="170"/>
      <c r="IS345" s="170"/>
      <c r="IT345" s="170"/>
      <c r="IU345" s="170"/>
      <c r="IV345" s="170"/>
      <c r="IW345" s="170"/>
      <c r="IX345" s="170"/>
      <c r="IY345" s="170"/>
      <c r="IZ345" s="170"/>
      <c r="JA345" s="170"/>
      <c r="JB345" s="170"/>
      <c r="JC345" s="170"/>
      <c r="JD345" s="170"/>
      <c r="JE345" s="170"/>
      <c r="JF345" s="170"/>
      <c r="JG345" s="170"/>
      <c r="JH345" s="170"/>
      <c r="JI345" s="170"/>
      <c r="JJ345" s="170"/>
      <c r="JK345" s="170"/>
      <c r="JL345" s="170"/>
      <c r="JM345" s="170"/>
      <c r="JN345" s="170"/>
      <c r="JO345" s="170"/>
      <c r="JP345" s="170"/>
      <c r="JQ345" s="170"/>
      <c r="JR345" s="170"/>
      <c r="JS345" s="170"/>
      <c r="JT345" s="170"/>
      <c r="JU345" s="170"/>
      <c r="JV345" s="170"/>
      <c r="JW345" s="170"/>
      <c r="JX345" s="170"/>
      <c r="JY345" s="170"/>
      <c r="JZ345" s="170"/>
      <c r="KA345" s="170"/>
      <c r="KB345" s="170"/>
      <c r="KC345" s="170"/>
      <c r="KD345" s="170"/>
      <c r="KE345" s="170"/>
      <c r="KF345" s="170"/>
      <c r="KG345" s="170"/>
      <c r="KH345" s="170"/>
      <c r="KI345" s="170"/>
      <c r="KJ345" s="170"/>
      <c r="KK345" s="170"/>
      <c r="KL345" s="170"/>
      <c r="KM345" s="170"/>
      <c r="KN345" s="170"/>
      <c r="KO345" s="170"/>
      <c r="KP345" s="170"/>
      <c r="KQ345" s="170"/>
      <c r="KR345" s="170"/>
      <c r="KS345" s="170"/>
      <c r="KT345" s="170"/>
      <c r="KU345" s="170"/>
      <c r="KV345" s="170"/>
      <c r="KW345" s="170"/>
      <c r="KX345" s="170"/>
      <c r="KY345" s="170"/>
      <c r="KZ345" s="170"/>
      <c r="LA345" s="170"/>
      <c r="LB345" s="170"/>
      <c r="LC345" s="170"/>
      <c r="LD345" s="170"/>
      <c r="LE345" s="170"/>
      <c r="LF345" s="170"/>
      <c r="LG345" s="170"/>
      <c r="LH345" s="170"/>
      <c r="LI345" s="170"/>
      <c r="LJ345" s="170"/>
      <c r="LK345" s="170"/>
      <c r="LL345" s="170"/>
      <c r="LM345" s="170"/>
      <c r="LN345" s="170"/>
      <c r="LO345" s="170"/>
      <c r="LP345" s="170"/>
      <c r="LQ345" s="170"/>
      <c r="LR345" s="170"/>
      <c r="LS345" s="170"/>
      <c r="LT345" s="170"/>
      <c r="LU345" s="170"/>
      <c r="LV345" s="170"/>
      <c r="LW345" s="170"/>
      <c r="LX345" s="170"/>
      <c r="LY345" s="170"/>
      <c r="LZ345" s="170"/>
      <c r="MA345" s="170"/>
      <c r="MB345" s="170"/>
      <c r="MC345" s="170"/>
      <c r="MD345" s="170"/>
      <c r="ME345" s="170"/>
      <c r="MF345" s="170"/>
      <c r="MG345" s="170"/>
      <c r="MH345" s="170"/>
      <c r="MI345" s="170"/>
      <c r="MJ345" s="170"/>
      <c r="MK345" s="170"/>
      <c r="ML345" s="170"/>
      <c r="MM345" s="170"/>
      <c r="MN345" s="170"/>
      <c r="MO345" s="170"/>
      <c r="MP345" s="170"/>
      <c r="MQ345" s="170"/>
      <c r="MR345" s="170"/>
      <c r="MS345" s="170"/>
      <c r="MT345" s="170"/>
      <c r="MU345" s="170"/>
      <c r="MV345" s="170"/>
      <c r="MW345" s="170"/>
      <c r="MX345" s="170"/>
      <c r="MY345" s="170"/>
      <c r="MZ345" s="170"/>
      <c r="NA345" s="170"/>
      <c r="NB345" s="170"/>
      <c r="NC345" s="170"/>
      <c r="ND345" s="170"/>
      <c r="NE345" s="170"/>
      <c r="NF345" s="170"/>
      <c r="NG345" s="170"/>
      <c r="NH345" s="170"/>
      <c r="NI345" s="170"/>
      <c r="NJ345" s="170"/>
      <c r="NK345" s="170"/>
      <c r="NL345" s="170"/>
      <c r="NM345" s="170"/>
      <c r="NN345" s="170"/>
      <c r="NO345" s="170"/>
      <c r="NP345" s="170"/>
      <c r="NQ345" s="170"/>
      <c r="NR345" s="170"/>
      <c r="NS345" s="170"/>
      <c r="NT345" s="170"/>
      <c r="NU345" s="170"/>
      <c r="NV345" s="170"/>
      <c r="NW345" s="170"/>
      <c r="NX345" s="170"/>
      <c r="NY345" s="170"/>
      <c r="NZ345" s="170"/>
      <c r="OA345" s="170"/>
      <c r="OB345" s="170"/>
      <c r="OC345" s="170"/>
      <c r="OD345" s="170"/>
      <c r="OE345" s="170"/>
      <c r="OF345" s="170"/>
      <c r="OG345" s="170"/>
      <c r="OH345" s="170"/>
      <c r="OI345" s="170"/>
      <c r="OJ345" s="170"/>
      <c r="OK345" s="170"/>
      <c r="OL345" s="170"/>
      <c r="OM345" s="170"/>
      <c r="ON345" s="170"/>
      <c r="OO345" s="170"/>
      <c r="OP345" s="170"/>
      <c r="OQ345" s="170"/>
      <c r="OR345" s="170"/>
      <c r="OS345" s="170"/>
      <c r="OT345" s="170"/>
      <c r="OU345" s="170"/>
      <c r="OV345" s="170"/>
      <c r="OW345" s="170"/>
      <c r="OX345" s="170"/>
      <c r="OY345" s="170"/>
      <c r="OZ345" s="170"/>
      <c r="PA345" s="170"/>
      <c r="PB345" s="170"/>
      <c r="PC345" s="170"/>
      <c r="PD345" s="170"/>
      <c r="PE345" s="170"/>
      <c r="PF345" s="170"/>
      <c r="PG345" s="170"/>
      <c r="PH345" s="170"/>
      <c r="PI345" s="170"/>
      <c r="PJ345" s="170"/>
      <c r="PK345" s="170"/>
      <c r="PL345" s="170"/>
      <c r="PM345" s="170"/>
      <c r="PN345" s="170"/>
      <c r="PO345" s="170"/>
      <c r="PP345" s="170"/>
      <c r="PQ345" s="170"/>
      <c r="PR345" s="170"/>
      <c r="PS345" s="170"/>
      <c r="PT345" s="170"/>
      <c r="PU345" s="170"/>
      <c r="PV345" s="170"/>
      <c r="PW345" s="170"/>
      <c r="PX345" s="170"/>
      <c r="PY345" s="170"/>
      <c r="PZ345" s="170"/>
      <c r="QA345" s="170"/>
      <c r="QB345" s="170"/>
      <c r="QC345" s="170"/>
      <c r="QD345" s="170"/>
      <c r="QE345" s="170"/>
      <c r="QF345" s="170"/>
      <c r="QG345" s="170"/>
      <c r="QH345" s="170"/>
      <c r="QI345" s="170"/>
      <c r="QJ345" s="170"/>
      <c r="QK345" s="170"/>
      <c r="QL345" s="170"/>
      <c r="QM345" s="170"/>
      <c r="QN345" s="170"/>
      <c r="QO345" s="170"/>
      <c r="QP345" s="170"/>
      <c r="QQ345" s="170"/>
      <c r="QR345" s="170"/>
      <c r="QS345" s="170"/>
      <c r="QT345" s="170"/>
      <c r="QU345" s="170"/>
      <c r="QV345" s="170"/>
      <c r="QW345" s="170"/>
      <c r="QX345" s="170"/>
      <c r="QY345" s="170"/>
      <c r="QZ345" s="170"/>
      <c r="RA345" s="170"/>
      <c r="RB345" s="170"/>
      <c r="RC345" s="170"/>
      <c r="RD345" s="170"/>
      <c r="RE345" s="170"/>
      <c r="RF345" s="170"/>
      <c r="RG345" s="170"/>
      <c r="RH345" s="170"/>
      <c r="RI345" s="170"/>
      <c r="RJ345" s="170"/>
      <c r="RK345" s="170"/>
      <c r="RL345" s="170"/>
      <c r="RM345" s="170"/>
      <c r="RN345" s="170"/>
      <c r="RO345" s="170"/>
      <c r="RP345" s="170"/>
      <c r="RQ345" s="170"/>
      <c r="RR345" s="170"/>
      <c r="RS345" s="170"/>
      <c r="RT345" s="170"/>
      <c r="RU345" s="170"/>
      <c r="RV345" s="170"/>
      <c r="RW345" s="170"/>
      <c r="RX345" s="170"/>
      <c r="RY345" s="170"/>
      <c r="RZ345" s="170"/>
      <c r="SA345" s="170"/>
      <c r="SB345" s="170"/>
      <c r="SC345" s="170"/>
      <c r="SD345" s="170"/>
      <c r="SE345" s="170"/>
      <c r="SF345" s="170"/>
      <c r="SG345" s="170"/>
      <c r="SH345" s="170"/>
      <c r="SI345" s="170"/>
      <c r="SJ345" s="170"/>
      <c r="SK345" s="170"/>
      <c r="SL345" s="170"/>
      <c r="SM345" s="170"/>
      <c r="SN345" s="170"/>
      <c r="SO345" s="170"/>
      <c r="SP345" s="170"/>
      <c r="SQ345" s="170"/>
      <c r="SR345" s="170"/>
      <c r="SS345" s="170"/>
      <c r="ST345" s="170"/>
      <c r="SU345" s="170"/>
      <c r="SV345" s="170"/>
      <c r="SW345" s="170"/>
      <c r="SX345" s="170"/>
      <c r="SY345" s="170"/>
      <c r="SZ345" s="170"/>
      <c r="TA345" s="170"/>
      <c r="TB345" s="170"/>
      <c r="TC345" s="170"/>
      <c r="TD345" s="170"/>
      <c r="TE345" s="170"/>
      <c r="TF345" s="170"/>
      <c r="TG345" s="170"/>
      <c r="TH345" s="170"/>
      <c r="TI345" s="170"/>
      <c r="TJ345" s="170"/>
      <c r="TK345" s="170"/>
      <c r="TL345" s="170"/>
      <c r="TM345" s="170"/>
      <c r="TN345" s="170"/>
      <c r="TO345" s="170"/>
      <c r="TP345" s="170"/>
      <c r="TQ345" s="170"/>
      <c r="TR345" s="170"/>
      <c r="TS345" s="170"/>
      <c r="TT345" s="170"/>
      <c r="TU345" s="170"/>
      <c r="TV345" s="170"/>
      <c r="TW345" s="170"/>
      <c r="TX345" s="170"/>
      <c r="TY345" s="170"/>
      <c r="TZ345" s="170"/>
      <c r="UA345" s="170"/>
      <c r="UB345" s="170"/>
      <c r="UC345" s="170"/>
      <c r="UD345" s="170"/>
      <c r="UE345" s="170"/>
      <c r="UF345" s="170"/>
      <c r="UG345" s="170"/>
      <c r="UH345" s="170"/>
      <c r="UI345" s="170"/>
      <c r="UJ345" s="170"/>
      <c r="UK345" s="170"/>
      <c r="UL345" s="170"/>
      <c r="UM345" s="170"/>
      <c r="UN345" s="170"/>
      <c r="UO345" s="170"/>
      <c r="UP345" s="170"/>
      <c r="UQ345" s="170"/>
      <c r="UR345" s="170"/>
      <c r="US345" s="170"/>
      <c r="UT345" s="170"/>
      <c r="UU345" s="170"/>
      <c r="UV345" s="170"/>
      <c r="UW345" s="170"/>
      <c r="UX345" s="170"/>
      <c r="UY345" s="170"/>
      <c r="UZ345" s="170"/>
      <c r="VA345" s="170"/>
      <c r="VB345" s="170"/>
      <c r="VC345" s="170"/>
      <c r="VD345" s="170"/>
      <c r="VE345" s="170"/>
      <c r="VF345" s="170"/>
      <c r="VG345" s="170"/>
      <c r="VH345" s="170"/>
      <c r="VI345" s="170"/>
      <c r="VJ345" s="170"/>
      <c r="VK345" s="170"/>
      <c r="VL345" s="170"/>
      <c r="VM345" s="170"/>
      <c r="VN345" s="170"/>
      <c r="VO345" s="170"/>
      <c r="VP345" s="170"/>
      <c r="VQ345" s="170"/>
      <c r="VR345" s="170"/>
      <c r="VS345" s="170"/>
      <c r="VT345" s="170"/>
      <c r="VU345" s="170"/>
      <c r="VV345" s="170"/>
      <c r="VW345" s="170"/>
      <c r="VX345" s="170"/>
      <c r="VY345" s="170"/>
      <c r="VZ345" s="170"/>
      <c r="WA345" s="170"/>
      <c r="WB345" s="170"/>
      <c r="WC345" s="170"/>
      <c r="WD345" s="170"/>
      <c r="WE345" s="170"/>
      <c r="WF345" s="170"/>
      <c r="WG345" s="170"/>
      <c r="WH345" s="170"/>
      <c r="WI345" s="170"/>
      <c r="WJ345" s="170"/>
      <c r="WK345" s="170"/>
      <c r="WL345" s="170"/>
      <c r="WM345" s="170"/>
      <c r="WN345" s="170"/>
      <c r="WO345" s="170"/>
      <c r="WP345" s="170"/>
      <c r="WQ345" s="170"/>
      <c r="WR345" s="170"/>
      <c r="WS345" s="170"/>
      <c r="WT345" s="170"/>
      <c r="WU345" s="170"/>
      <c r="WV345" s="170"/>
      <c r="WW345" s="170"/>
      <c r="WX345" s="170"/>
      <c r="WY345" s="170"/>
      <c r="WZ345" s="170"/>
      <c r="XA345" s="170"/>
      <c r="XB345" s="170"/>
      <c r="XC345" s="170"/>
      <c r="XD345" s="170"/>
      <c r="XE345" s="170"/>
      <c r="XF345" s="170"/>
      <c r="XG345" s="170"/>
      <c r="XH345" s="170"/>
      <c r="XI345" s="170"/>
      <c r="XJ345" s="170"/>
      <c r="XK345" s="170"/>
      <c r="XL345" s="170"/>
      <c r="XM345" s="170"/>
      <c r="XN345" s="170"/>
      <c r="XO345" s="170"/>
      <c r="XP345" s="170"/>
      <c r="XQ345" s="170"/>
      <c r="XR345" s="170"/>
      <c r="XS345" s="170"/>
      <c r="XT345" s="170"/>
      <c r="XU345" s="170"/>
      <c r="XV345" s="170"/>
      <c r="XW345" s="170"/>
      <c r="XX345" s="170"/>
      <c r="XY345" s="170"/>
      <c r="XZ345" s="170"/>
      <c r="YA345" s="170"/>
      <c r="YB345" s="170"/>
      <c r="YC345" s="170"/>
      <c r="YD345" s="170"/>
      <c r="YE345" s="170"/>
      <c r="YF345" s="170"/>
      <c r="YG345" s="170"/>
      <c r="YH345" s="170"/>
      <c r="YI345" s="170"/>
      <c r="YJ345" s="170"/>
      <c r="YK345" s="170"/>
      <c r="YL345" s="170"/>
      <c r="YM345" s="170"/>
      <c r="YN345" s="170"/>
      <c r="YO345" s="170"/>
      <c r="YP345" s="170"/>
      <c r="YQ345" s="170"/>
      <c r="YR345" s="170"/>
      <c r="YS345" s="170"/>
      <c r="YT345" s="170"/>
      <c r="YU345" s="170"/>
      <c r="YV345" s="170"/>
      <c r="YW345" s="170"/>
      <c r="YX345" s="170"/>
      <c r="YY345" s="170"/>
      <c r="YZ345" s="170"/>
      <c r="ZA345" s="170"/>
      <c r="ZB345" s="170"/>
      <c r="ZC345" s="170"/>
      <c r="ZD345" s="170"/>
      <c r="ZE345" s="170"/>
      <c r="ZF345" s="170"/>
      <c r="ZG345" s="170"/>
      <c r="ZH345" s="170"/>
      <c r="ZI345" s="170"/>
      <c r="ZJ345" s="170"/>
      <c r="ZK345" s="170"/>
      <c r="ZL345" s="170"/>
      <c r="ZM345" s="170"/>
      <c r="ZN345" s="170"/>
      <c r="ZO345" s="170"/>
      <c r="ZP345" s="170"/>
      <c r="ZQ345" s="170"/>
      <c r="ZR345" s="170"/>
      <c r="ZS345" s="170"/>
      <c r="ZT345" s="170"/>
      <c r="ZU345" s="170"/>
      <c r="ZV345" s="170"/>
      <c r="ZW345" s="170"/>
      <c r="ZX345" s="170"/>
      <c r="ZY345" s="170"/>
      <c r="ZZ345" s="170"/>
      <c r="AAA345" s="170"/>
      <c r="AAB345" s="170"/>
      <c r="AAC345" s="170"/>
      <c r="AAD345" s="170"/>
      <c r="AAE345" s="170"/>
      <c r="AAF345" s="170"/>
      <c r="AAG345" s="170"/>
      <c r="AAH345" s="170"/>
      <c r="AAI345" s="170"/>
      <c r="AAJ345" s="170"/>
      <c r="AAK345" s="170"/>
      <c r="AAL345" s="170"/>
      <c r="AAM345" s="170"/>
      <c r="AAN345" s="170"/>
      <c r="AAO345" s="170"/>
      <c r="AAP345" s="170"/>
      <c r="AAQ345" s="170"/>
      <c r="AAR345" s="170"/>
      <c r="AAS345" s="170"/>
      <c r="AAT345" s="170"/>
      <c r="AAU345" s="170"/>
      <c r="AAV345" s="170"/>
      <c r="AAW345" s="170"/>
      <c r="AAX345" s="170"/>
      <c r="AAY345" s="170"/>
      <c r="AAZ345" s="170"/>
      <c r="ABA345" s="170"/>
      <c r="ABB345" s="170"/>
      <c r="ABC345" s="170"/>
      <c r="ABD345" s="170"/>
      <c r="ABE345" s="170"/>
      <c r="ABF345" s="170"/>
      <c r="ABG345" s="170"/>
      <c r="ABH345" s="170"/>
      <c r="ABI345" s="170"/>
      <c r="ABJ345" s="170"/>
      <c r="ABK345" s="170"/>
      <c r="ABL345" s="170"/>
      <c r="ABM345" s="170"/>
      <c r="ABN345" s="170"/>
      <c r="ABO345" s="170"/>
      <c r="ABP345" s="170"/>
      <c r="ABQ345" s="170"/>
      <c r="ABR345" s="170"/>
      <c r="ABS345" s="170"/>
      <c r="ABT345" s="170"/>
      <c r="ABU345" s="170"/>
      <c r="ABV345" s="170"/>
      <c r="ABW345" s="170"/>
      <c r="ABX345" s="170"/>
      <c r="ABY345" s="170"/>
      <c r="ABZ345" s="170"/>
      <c r="ACA345" s="170"/>
      <c r="ACB345" s="170"/>
      <c r="ACC345" s="170"/>
      <c r="ACD345" s="170"/>
      <c r="ACE345" s="170"/>
      <c r="ACF345" s="170"/>
      <c r="ACG345" s="170"/>
      <c r="ACH345" s="170"/>
      <c r="ACI345" s="170"/>
      <c r="ACJ345" s="170"/>
      <c r="ACK345" s="170"/>
      <c r="ACL345" s="170"/>
      <c r="ACM345" s="170"/>
      <c r="ACN345" s="170"/>
      <c r="ACO345" s="170"/>
      <c r="ACP345" s="170"/>
      <c r="ACQ345" s="170"/>
      <c r="ACR345" s="170"/>
      <c r="ACS345" s="170"/>
      <c r="ACT345" s="170"/>
      <c r="ACU345" s="170"/>
      <c r="ACV345" s="170"/>
      <c r="ACW345" s="170"/>
      <c r="ACX345" s="170"/>
      <c r="ACY345" s="170"/>
      <c r="ACZ345" s="170"/>
      <c r="ADA345" s="170"/>
      <c r="ADB345" s="170"/>
      <c r="ADC345" s="170"/>
      <c r="ADD345" s="170"/>
      <c r="ADE345" s="170"/>
      <c r="ADF345" s="170"/>
      <c r="ADG345" s="170"/>
      <c r="ADH345" s="170"/>
      <c r="ADI345" s="170"/>
      <c r="ADJ345" s="170"/>
      <c r="ADK345" s="170"/>
      <c r="ADL345" s="170"/>
      <c r="ADM345" s="170"/>
      <c r="ADN345" s="170"/>
      <c r="ADO345" s="170"/>
      <c r="ADP345" s="170"/>
      <c r="ADQ345" s="170"/>
      <c r="ADR345" s="170"/>
      <c r="ADS345" s="170"/>
      <c r="ADT345" s="170"/>
      <c r="ADU345" s="170"/>
      <c r="ADV345" s="170"/>
      <c r="ADW345" s="170"/>
      <c r="ADX345" s="170"/>
      <c r="ADY345" s="170"/>
      <c r="ADZ345" s="170"/>
      <c r="AEA345" s="170"/>
      <c r="AEB345" s="170"/>
      <c r="AEC345" s="170"/>
      <c r="AED345" s="170"/>
      <c r="AEE345" s="170"/>
      <c r="AEF345" s="170"/>
      <c r="AEG345" s="170"/>
      <c r="AEH345" s="170"/>
      <c r="AEI345" s="170"/>
      <c r="AEJ345" s="170"/>
      <c r="AEK345" s="170"/>
      <c r="AEL345" s="170"/>
      <c r="AEM345" s="170"/>
      <c r="AEN345" s="170"/>
      <c r="AEO345" s="170"/>
      <c r="AEP345" s="170"/>
      <c r="AEQ345" s="170"/>
      <c r="AER345" s="170"/>
      <c r="AES345" s="170"/>
      <c r="AET345" s="170"/>
      <c r="AEU345" s="170"/>
      <c r="AEV345" s="170"/>
      <c r="AEW345" s="170"/>
      <c r="AEX345" s="170"/>
      <c r="AEY345" s="170"/>
      <c r="AEZ345" s="170"/>
      <c r="AFA345" s="170"/>
      <c r="AFB345" s="170"/>
      <c r="AFC345" s="170"/>
      <c r="AFD345" s="170"/>
      <c r="AFE345" s="170"/>
      <c r="AFF345" s="170"/>
      <c r="AFG345" s="170"/>
      <c r="AFH345" s="170"/>
      <c r="AFI345" s="170"/>
      <c r="AFJ345" s="170"/>
      <c r="AFK345" s="170"/>
      <c r="AFL345" s="170"/>
      <c r="AFM345" s="170"/>
      <c r="AFN345" s="170"/>
      <c r="AFO345" s="170"/>
      <c r="AFP345" s="170"/>
      <c r="AFQ345" s="170"/>
      <c r="AFR345" s="170"/>
      <c r="AFS345" s="170"/>
      <c r="AFT345" s="170"/>
      <c r="AFU345" s="170"/>
      <c r="AFV345" s="170"/>
      <c r="AFW345" s="170"/>
      <c r="AFX345" s="170"/>
      <c r="AFY345" s="170"/>
      <c r="AFZ345" s="170"/>
      <c r="AGA345" s="170"/>
      <c r="AGB345" s="170"/>
      <c r="AGC345" s="170"/>
      <c r="AGD345" s="170"/>
      <c r="AGE345" s="170"/>
      <c r="AGF345" s="170"/>
      <c r="AGG345" s="170"/>
      <c r="AGH345" s="170"/>
      <c r="AGI345" s="170"/>
      <c r="AGJ345" s="170"/>
      <c r="AGK345" s="170"/>
      <c r="AGL345" s="170"/>
      <c r="AGM345" s="170"/>
      <c r="AGN345" s="170"/>
      <c r="AGO345" s="170"/>
      <c r="AGP345" s="170"/>
      <c r="AGQ345" s="170"/>
      <c r="AGR345" s="170"/>
      <c r="AGS345" s="170"/>
      <c r="AGT345" s="170"/>
      <c r="AGU345" s="170"/>
      <c r="AGV345" s="170"/>
      <c r="AGW345" s="170"/>
      <c r="AGX345" s="170"/>
      <c r="AGY345" s="170"/>
      <c r="AGZ345" s="170"/>
      <c r="AHA345" s="170"/>
      <c r="AHB345" s="170"/>
      <c r="AHC345" s="170"/>
      <c r="AHD345" s="170"/>
      <c r="AHE345" s="170"/>
      <c r="AHF345" s="170"/>
      <c r="AHG345" s="170"/>
      <c r="AHH345" s="170"/>
      <c r="AHI345" s="170"/>
      <c r="AHJ345" s="170"/>
      <c r="AHK345" s="170"/>
      <c r="AHL345" s="170"/>
      <c r="AHM345" s="170"/>
      <c r="AHN345" s="170"/>
      <c r="AHO345" s="170"/>
      <c r="AHP345" s="170"/>
      <c r="AHQ345" s="170"/>
      <c r="AHR345" s="170"/>
      <c r="AHS345" s="170"/>
      <c r="AHT345" s="170"/>
      <c r="AHU345" s="170"/>
      <c r="AHV345" s="170"/>
      <c r="AHW345" s="170"/>
      <c r="AHX345" s="170"/>
      <c r="AHY345" s="170"/>
      <c r="AHZ345" s="170"/>
      <c r="AIA345" s="170"/>
      <c r="AIB345" s="170"/>
      <c r="AIC345" s="170"/>
      <c r="AID345" s="170"/>
      <c r="AIE345" s="170"/>
      <c r="AIF345" s="170"/>
      <c r="AIG345" s="170"/>
      <c r="AIH345" s="170"/>
      <c r="AII345" s="170"/>
      <c r="AIJ345" s="170"/>
      <c r="AIK345" s="170"/>
      <c r="AIL345" s="170"/>
      <c r="AIM345" s="170"/>
      <c r="AIN345" s="170"/>
      <c r="AIO345" s="170"/>
      <c r="AIP345" s="170"/>
      <c r="AIQ345" s="170"/>
      <c r="AIR345" s="170"/>
      <c r="AIS345" s="170"/>
      <c r="AIT345" s="170"/>
      <c r="AIU345" s="170"/>
      <c r="AIV345" s="170"/>
      <c r="AIW345" s="170"/>
      <c r="AIX345" s="170"/>
      <c r="AIY345" s="170"/>
      <c r="AIZ345" s="170"/>
      <c r="AJA345" s="170"/>
      <c r="AJB345" s="170"/>
      <c r="AJC345" s="170"/>
      <c r="AJD345" s="170"/>
      <c r="AJE345" s="170"/>
      <c r="AJF345" s="170"/>
      <c r="AJG345" s="170"/>
      <c r="AJH345" s="170"/>
      <c r="AJI345" s="170"/>
      <c r="AJJ345" s="170"/>
      <c r="AJK345" s="170"/>
      <c r="AJL345" s="170"/>
      <c r="AJM345" s="170"/>
      <c r="AJN345" s="170"/>
      <c r="AJO345" s="170"/>
      <c r="AJP345" s="170"/>
      <c r="AJQ345" s="170"/>
      <c r="AJR345" s="170"/>
      <c r="AJS345" s="170"/>
      <c r="AJT345" s="170"/>
      <c r="AJU345" s="170"/>
      <c r="AJV345" s="170"/>
      <c r="AJW345" s="170"/>
      <c r="AJX345" s="170"/>
      <c r="AJY345" s="170"/>
      <c r="AJZ345" s="170"/>
      <c r="AKA345" s="170"/>
      <c r="AKB345" s="170"/>
      <c r="AKC345" s="170"/>
      <c r="AKD345" s="170"/>
      <c r="AKE345" s="170"/>
      <c r="AKF345" s="170"/>
      <c r="AKG345" s="170"/>
      <c r="AKH345" s="170"/>
      <c r="AKI345" s="170"/>
      <c r="AKJ345" s="170"/>
      <c r="AKK345" s="170"/>
      <c r="AKL345" s="170"/>
      <c r="AKM345" s="170"/>
      <c r="AKN345" s="170"/>
      <c r="AKO345" s="170"/>
      <c r="AKP345" s="170"/>
      <c r="AKQ345" s="170"/>
      <c r="AKR345" s="170"/>
      <c r="AKS345" s="170"/>
      <c r="AKT345" s="170"/>
      <c r="AKU345" s="170"/>
      <c r="AKV345" s="170"/>
      <c r="AKW345" s="170"/>
      <c r="AKX345" s="170"/>
      <c r="AKY345" s="170"/>
      <c r="AKZ345" s="170"/>
      <c r="ALA345" s="170"/>
      <c r="ALB345" s="170"/>
      <c r="ALC345" s="170"/>
      <c r="ALD345" s="170"/>
      <c r="ALE345" s="170"/>
      <c r="ALF345" s="170"/>
      <c r="ALG345" s="170"/>
      <c r="ALH345" s="170"/>
      <c r="ALI345" s="170"/>
      <c r="ALJ345" s="170"/>
      <c r="ALK345" s="170"/>
      <c r="ALL345" s="170"/>
      <c r="ALM345" s="170"/>
      <c r="ALN345" s="170"/>
      <c r="ALO345" s="170"/>
      <c r="ALP345" s="170"/>
      <c r="ALQ345" s="170"/>
      <c r="ALR345" s="170"/>
      <c r="ALS345" s="170"/>
      <c r="ALT345" s="170"/>
      <c r="ALU345" s="170"/>
      <c r="ALV345" s="170"/>
      <c r="ALW345" s="170"/>
      <c r="ALX345" s="170"/>
      <c r="ALY345" s="170"/>
      <c r="ALZ345" s="170"/>
      <c r="AMA345" s="170"/>
      <c r="AMB345" s="170"/>
      <c r="AMC345" s="170"/>
      <c r="AMD345" s="170"/>
      <c r="AME345" s="170"/>
      <c r="AMF345" s="170"/>
      <c r="AMG345" s="170"/>
      <c r="AMH345" s="170"/>
      <c r="AMI345" s="170"/>
      <c r="AMJ345" s="170"/>
    </row>
    <row r="346" spans="1:1026" x14ac:dyDescent="0.25">
      <c r="A346" s="289" t="s">
        <v>5507</v>
      </c>
      <c r="B346" s="257">
        <v>346</v>
      </c>
      <c r="C346" s="258" t="s">
        <v>24698</v>
      </c>
      <c r="D346" s="290" t="s">
        <v>25373</v>
      </c>
      <c r="E346" s="286"/>
      <c r="F346" s="291"/>
      <c r="G346" s="280"/>
      <c r="H346" s="280"/>
      <c r="I346" s="492">
        <v>100000</v>
      </c>
      <c r="J346" s="292"/>
      <c r="K346" s="293">
        <v>1</v>
      </c>
      <c r="L346" s="293">
        <v>1</v>
      </c>
      <c r="M346" s="293">
        <v>1</v>
      </c>
      <c r="N346" s="293"/>
      <c r="O346" s="293"/>
      <c r="P346" s="293"/>
      <c r="Q346" s="293"/>
      <c r="R346" s="293"/>
      <c r="S346" s="293"/>
      <c r="T346" s="293"/>
      <c r="U346" s="293"/>
      <c r="V346" s="293"/>
      <c r="W346" s="283">
        <f t="shared" si="133"/>
        <v>100</v>
      </c>
      <c r="X346" s="283">
        <f t="shared" si="147"/>
        <v>100</v>
      </c>
      <c r="Y346" s="283">
        <f t="shared" si="148"/>
        <v>100</v>
      </c>
      <c r="Z346" s="283">
        <f t="shared" si="134"/>
        <v>100</v>
      </c>
      <c r="AA346" s="283">
        <f t="shared" si="153"/>
        <v>100</v>
      </c>
      <c r="AB346" s="287">
        <f t="shared" si="146"/>
        <v>100</v>
      </c>
      <c r="AC346" s="287">
        <f t="shared" si="145"/>
        <v>100</v>
      </c>
      <c r="AD346" s="287">
        <f t="shared" si="154"/>
        <v>100</v>
      </c>
      <c r="AE346" s="284">
        <f t="shared" si="155"/>
        <v>1</v>
      </c>
      <c r="AF346" s="284">
        <f t="shared" si="143"/>
        <v>1</v>
      </c>
      <c r="AG346" s="268">
        <f t="shared" si="149"/>
        <v>1</v>
      </c>
      <c r="AH346" s="268">
        <f t="shared" si="150"/>
        <v>100</v>
      </c>
      <c r="AI346" s="268">
        <f t="shared" si="151"/>
        <v>3</v>
      </c>
      <c r="AJ346" s="268">
        <f t="shared" si="152"/>
        <v>100</v>
      </c>
      <c r="AK346" s="501" t="s">
        <v>24699</v>
      </c>
      <c r="AL346" s="286"/>
      <c r="AM346" s="286"/>
      <c r="AN346" s="511"/>
      <c r="AO346" s="357"/>
      <c r="AP346" s="357"/>
      <c r="AQ346" s="286"/>
      <c r="AR346" s="171" t="s">
        <v>756</v>
      </c>
      <c r="AS346" s="171"/>
      <c r="AT346" s="286"/>
      <c r="AU346" s="286"/>
      <c r="AV346" s="111"/>
      <c r="AW346" s="559"/>
      <c r="AX346" s="559"/>
      <c r="AY346" s="559"/>
      <c r="AZ346" s="559"/>
      <c r="BA346" s="559"/>
      <c r="BB346" s="559"/>
      <c r="BC346" s="559"/>
      <c r="BD346" s="559"/>
      <c r="BE346" s="559"/>
      <c r="BF346" s="559"/>
      <c r="BG346" s="559"/>
      <c r="BH346" s="559"/>
      <c r="BI346" s="559"/>
      <c r="BJ346" s="559"/>
      <c r="BK346" s="559"/>
      <c r="BL346" s="559"/>
      <c r="BM346" s="559"/>
      <c r="BN346" s="559"/>
      <c r="BO346" s="559"/>
      <c r="BP346" s="559"/>
      <c r="BQ346" s="559"/>
      <c r="BR346" s="559"/>
      <c r="BS346" s="559"/>
      <c r="BT346" s="559"/>
      <c r="BU346" s="559"/>
      <c r="BV346" s="559"/>
      <c r="BW346" s="559"/>
      <c r="BX346" s="559"/>
      <c r="BY346" s="559"/>
      <c r="BZ346" s="559"/>
      <c r="CA346" s="559"/>
      <c r="CB346" s="559"/>
      <c r="CC346" s="559"/>
      <c r="CD346" s="559"/>
      <c r="CE346" s="559"/>
      <c r="CF346" s="559"/>
      <c r="CG346" s="559"/>
      <c r="CH346" s="559"/>
      <c r="CI346" s="559"/>
      <c r="CJ346" s="559"/>
      <c r="CK346" s="559"/>
      <c r="CL346" s="559"/>
      <c r="CM346" s="559"/>
      <c r="CN346" s="559"/>
      <c r="CO346" s="559"/>
      <c r="CP346" s="559"/>
      <c r="CQ346" s="559"/>
      <c r="CR346" s="559"/>
      <c r="CS346" s="559"/>
      <c r="CT346" s="559"/>
      <c r="CU346" s="559"/>
      <c r="CV346" s="559"/>
      <c r="CW346" s="559"/>
      <c r="CX346" s="559"/>
      <c r="CY346" s="559"/>
      <c r="CZ346" s="559"/>
      <c r="DA346" s="559"/>
      <c r="DB346" s="559"/>
      <c r="DC346" s="559"/>
      <c r="DD346" s="559"/>
      <c r="DE346" s="559"/>
      <c r="DF346" s="559"/>
      <c r="DG346" s="559"/>
      <c r="DH346" s="559"/>
      <c r="DI346" s="559"/>
      <c r="DJ346" s="559"/>
      <c r="DK346" s="559"/>
      <c r="DL346" s="559"/>
      <c r="DM346" s="559"/>
      <c r="DN346" s="559"/>
      <c r="DO346" s="559"/>
      <c r="DP346" s="559"/>
      <c r="DQ346" s="559"/>
      <c r="DR346" s="559"/>
      <c r="DS346" s="559"/>
      <c r="DT346" s="559"/>
      <c r="DU346" s="559"/>
      <c r="DV346" s="559"/>
      <c r="DW346" s="559"/>
      <c r="DX346" s="559"/>
      <c r="DY346" s="559"/>
      <c r="DZ346" s="559"/>
      <c r="EA346" s="559"/>
      <c r="EB346" s="559"/>
      <c r="EC346" s="559"/>
      <c r="ED346" s="559"/>
      <c r="EE346" s="559"/>
      <c r="EF346" s="559"/>
      <c r="EG346" s="559"/>
      <c r="EH346" s="559"/>
      <c r="EI346" s="559"/>
      <c r="EJ346" s="559"/>
      <c r="EK346" s="559"/>
      <c r="EL346" s="559"/>
      <c r="EM346" s="559"/>
      <c r="EN346" s="559"/>
      <c r="EO346" s="559"/>
      <c r="EP346" s="559"/>
      <c r="EQ346" s="559"/>
      <c r="ER346" s="559"/>
      <c r="ES346" s="559"/>
      <c r="ET346" s="559"/>
      <c r="EU346" s="559"/>
      <c r="EV346" s="559"/>
      <c r="EW346" s="559"/>
      <c r="EX346" s="559"/>
      <c r="EY346" s="559"/>
      <c r="EZ346" s="559"/>
      <c r="FA346" s="559"/>
      <c r="FB346" s="559"/>
      <c r="FC346" s="559"/>
      <c r="FD346" s="559"/>
      <c r="FE346" s="559"/>
      <c r="FF346" s="559"/>
      <c r="FG346" s="559"/>
      <c r="FH346" s="559"/>
      <c r="FI346" s="559"/>
      <c r="FJ346" s="559"/>
      <c r="FK346" s="559"/>
      <c r="FL346" s="559"/>
      <c r="FM346" s="559"/>
      <c r="FN346" s="559"/>
      <c r="FO346" s="559"/>
      <c r="FP346" s="559"/>
      <c r="FQ346" s="559"/>
      <c r="FR346" s="559"/>
      <c r="FS346" s="559"/>
      <c r="FT346" s="559"/>
      <c r="FU346" s="559"/>
      <c r="FV346" s="559"/>
      <c r="FW346" s="559"/>
      <c r="FX346" s="559"/>
      <c r="FY346" s="559"/>
      <c r="FZ346" s="559"/>
      <c r="GA346" s="559"/>
      <c r="GB346" s="559"/>
      <c r="GC346" s="559"/>
      <c r="GD346" s="559"/>
      <c r="GE346" s="559"/>
      <c r="GF346" s="559"/>
      <c r="GG346" s="559"/>
      <c r="GH346" s="559"/>
      <c r="GI346" s="559"/>
      <c r="GJ346" s="559"/>
      <c r="GK346" s="559"/>
      <c r="GL346" s="559"/>
      <c r="GM346" s="559"/>
      <c r="GN346" s="559"/>
      <c r="GO346" s="559"/>
      <c r="GP346" s="559"/>
      <c r="GQ346" s="559"/>
      <c r="GR346" s="559"/>
      <c r="GS346" s="559"/>
      <c r="GT346" s="559"/>
      <c r="GU346" s="559"/>
      <c r="GV346" s="559"/>
      <c r="GW346" s="559"/>
      <c r="GX346" s="559"/>
      <c r="GY346" s="559"/>
      <c r="GZ346" s="559"/>
      <c r="HA346" s="559"/>
      <c r="HB346" s="559"/>
      <c r="HC346" s="559"/>
      <c r="HD346" s="559"/>
      <c r="HE346" s="559"/>
      <c r="HF346" s="559"/>
      <c r="HG346" s="559"/>
      <c r="HH346" s="559"/>
      <c r="HI346" s="559"/>
      <c r="HJ346" s="559"/>
      <c r="HK346" s="559"/>
      <c r="HL346" s="559"/>
      <c r="HM346" s="559"/>
      <c r="HN346" s="559"/>
      <c r="HO346" s="559"/>
      <c r="HP346" s="559"/>
      <c r="HQ346" s="559"/>
      <c r="HR346" s="559"/>
      <c r="HS346" s="559"/>
      <c r="HT346" s="559"/>
      <c r="HU346" s="559"/>
      <c r="HV346" s="559"/>
      <c r="HW346" s="559"/>
      <c r="HX346" s="559"/>
      <c r="HY346" s="559"/>
      <c r="HZ346" s="559"/>
      <c r="IA346" s="559"/>
      <c r="IB346" s="559"/>
      <c r="IC346" s="559"/>
      <c r="ID346" s="559"/>
      <c r="IE346" s="559"/>
      <c r="IF346" s="559"/>
      <c r="IG346" s="559"/>
      <c r="IH346" s="559"/>
      <c r="II346" s="559"/>
      <c r="IJ346" s="559"/>
      <c r="IK346" s="559"/>
      <c r="IL346" s="559"/>
      <c r="IM346" s="559"/>
      <c r="IN346" s="559"/>
      <c r="IO346" s="559"/>
      <c r="IP346" s="559"/>
      <c r="IQ346" s="559"/>
      <c r="IR346" s="559"/>
      <c r="IS346" s="559"/>
      <c r="IT346" s="559"/>
      <c r="IU346" s="559"/>
      <c r="IV346" s="559"/>
      <c r="IW346" s="559"/>
      <c r="IX346" s="559"/>
      <c r="IY346" s="559"/>
      <c r="IZ346" s="559"/>
      <c r="JA346" s="559"/>
      <c r="JB346" s="559"/>
      <c r="JC346" s="559"/>
      <c r="JD346" s="559"/>
      <c r="JE346" s="559"/>
      <c r="JF346" s="559"/>
      <c r="JG346" s="559"/>
      <c r="JH346" s="559"/>
      <c r="JI346" s="559"/>
      <c r="JJ346" s="559"/>
      <c r="JK346" s="559"/>
      <c r="JL346" s="559"/>
      <c r="JM346" s="559"/>
      <c r="JN346" s="559"/>
      <c r="JO346" s="559"/>
      <c r="JP346" s="559"/>
      <c r="JQ346" s="559"/>
      <c r="JR346" s="559"/>
      <c r="JS346" s="559"/>
      <c r="JT346" s="559"/>
      <c r="JU346" s="559"/>
      <c r="JV346" s="559"/>
      <c r="JW346" s="559"/>
      <c r="JX346" s="559"/>
      <c r="JY346" s="559"/>
      <c r="JZ346" s="559"/>
      <c r="KA346" s="559"/>
      <c r="KB346" s="559"/>
      <c r="KC346" s="559"/>
      <c r="KD346" s="559"/>
      <c r="KE346" s="559"/>
      <c r="KF346" s="559"/>
      <c r="KG346" s="559"/>
      <c r="KH346" s="559"/>
      <c r="KI346" s="559"/>
      <c r="KJ346" s="559"/>
      <c r="KK346" s="559"/>
      <c r="KL346" s="559"/>
      <c r="KM346" s="559"/>
      <c r="KN346" s="559"/>
      <c r="KO346" s="559"/>
      <c r="KP346" s="559"/>
      <c r="KQ346" s="559"/>
      <c r="KR346" s="559"/>
      <c r="KS346" s="559"/>
      <c r="KT346" s="559"/>
      <c r="KU346" s="559"/>
      <c r="KV346" s="559"/>
      <c r="KW346" s="559"/>
      <c r="KX346" s="559"/>
      <c r="KY346" s="559"/>
      <c r="KZ346" s="559"/>
      <c r="LA346" s="559"/>
      <c r="LB346" s="559"/>
      <c r="LC346" s="559"/>
      <c r="LD346" s="559"/>
      <c r="LE346" s="559"/>
      <c r="LF346" s="559"/>
      <c r="LG346" s="559"/>
      <c r="LH346" s="559"/>
      <c r="LI346" s="559"/>
      <c r="LJ346" s="559"/>
      <c r="LK346" s="559"/>
      <c r="LL346" s="559"/>
      <c r="LM346" s="559"/>
      <c r="LN346" s="559"/>
      <c r="LO346" s="559"/>
      <c r="LP346" s="559"/>
      <c r="LQ346" s="559"/>
      <c r="LR346" s="559"/>
      <c r="LS346" s="559"/>
      <c r="LT346" s="559"/>
      <c r="LU346" s="559"/>
      <c r="LV346" s="559"/>
      <c r="LW346" s="559"/>
      <c r="LX346" s="559"/>
      <c r="LY346" s="559"/>
      <c r="LZ346" s="559"/>
      <c r="MA346" s="559"/>
      <c r="MB346" s="559"/>
      <c r="MC346" s="559"/>
      <c r="MD346" s="559"/>
      <c r="ME346" s="559"/>
      <c r="MF346" s="559"/>
      <c r="MG346" s="559"/>
      <c r="MH346" s="559"/>
      <c r="MI346" s="559"/>
      <c r="MJ346" s="559"/>
      <c r="MK346" s="559"/>
      <c r="ML346" s="559"/>
      <c r="MM346" s="559"/>
      <c r="MN346" s="559"/>
      <c r="MO346" s="559"/>
      <c r="MP346" s="559"/>
      <c r="MQ346" s="559"/>
      <c r="MR346" s="559"/>
      <c r="MS346" s="559"/>
      <c r="MT346" s="559"/>
      <c r="MU346" s="559"/>
      <c r="MV346" s="559"/>
      <c r="MW346" s="559"/>
      <c r="MX346" s="559"/>
      <c r="MY346" s="559"/>
      <c r="MZ346" s="559"/>
      <c r="NA346" s="559"/>
      <c r="NB346" s="559"/>
      <c r="NC346" s="559"/>
      <c r="ND346" s="559"/>
      <c r="NE346" s="559"/>
      <c r="NF346" s="559"/>
      <c r="NG346" s="559"/>
      <c r="NH346" s="559"/>
      <c r="NI346" s="559"/>
      <c r="NJ346" s="559"/>
      <c r="NK346" s="559"/>
      <c r="NL346" s="559"/>
      <c r="NM346" s="559"/>
      <c r="NN346" s="559"/>
      <c r="NO346" s="559"/>
      <c r="NP346" s="559"/>
      <c r="NQ346" s="559"/>
      <c r="NR346" s="559"/>
      <c r="NS346" s="559"/>
      <c r="NT346" s="559"/>
      <c r="NU346" s="559"/>
      <c r="NV346" s="559"/>
      <c r="NW346" s="559"/>
      <c r="NX346" s="559"/>
      <c r="NY346" s="559"/>
      <c r="NZ346" s="559"/>
      <c r="OA346" s="559"/>
      <c r="OB346" s="559"/>
      <c r="OC346" s="559"/>
      <c r="OD346" s="559"/>
      <c r="OE346" s="559"/>
      <c r="OF346" s="559"/>
      <c r="OG346" s="559"/>
      <c r="OH346" s="559"/>
      <c r="OI346" s="559"/>
      <c r="OJ346" s="559"/>
      <c r="OK346" s="559"/>
      <c r="OL346" s="559"/>
      <c r="OM346" s="559"/>
      <c r="ON346" s="559"/>
      <c r="OO346" s="559"/>
      <c r="OP346" s="559"/>
      <c r="OQ346" s="559"/>
      <c r="OR346" s="559"/>
      <c r="OS346" s="559"/>
      <c r="OT346" s="559"/>
      <c r="OU346" s="559"/>
      <c r="OV346" s="559"/>
      <c r="OW346" s="559"/>
      <c r="OX346" s="559"/>
      <c r="OY346" s="559"/>
      <c r="OZ346" s="559"/>
      <c r="PA346" s="559"/>
      <c r="PB346" s="559"/>
      <c r="PC346" s="559"/>
      <c r="PD346" s="559"/>
      <c r="PE346" s="559"/>
      <c r="PF346" s="559"/>
      <c r="PG346" s="559"/>
      <c r="PH346" s="559"/>
      <c r="PI346" s="559"/>
      <c r="PJ346" s="559"/>
      <c r="PK346" s="559"/>
      <c r="PL346" s="559"/>
      <c r="PM346" s="559"/>
      <c r="PN346" s="559"/>
      <c r="PO346" s="559"/>
      <c r="PP346" s="559"/>
      <c r="PQ346" s="559"/>
      <c r="PR346" s="559"/>
      <c r="PS346" s="559"/>
      <c r="PT346" s="559"/>
      <c r="PU346" s="559"/>
      <c r="PV346" s="559"/>
      <c r="PW346" s="559"/>
      <c r="PX346" s="559"/>
      <c r="PY346" s="559"/>
      <c r="PZ346" s="559"/>
      <c r="QA346" s="559"/>
      <c r="QB346" s="559"/>
      <c r="QC346" s="559"/>
      <c r="QD346" s="559"/>
      <c r="QE346" s="559"/>
      <c r="QF346" s="559"/>
      <c r="QG346" s="559"/>
      <c r="QH346" s="559"/>
      <c r="QI346" s="559"/>
      <c r="QJ346" s="559"/>
      <c r="QK346" s="559"/>
      <c r="QL346" s="559"/>
      <c r="QM346" s="559"/>
      <c r="QN346" s="559"/>
      <c r="QO346" s="559"/>
      <c r="QP346" s="559"/>
      <c r="QQ346" s="559"/>
      <c r="QR346" s="559"/>
      <c r="QS346" s="559"/>
      <c r="QT346" s="559"/>
      <c r="QU346" s="559"/>
      <c r="QV346" s="559"/>
      <c r="QW346" s="559"/>
      <c r="QX346" s="559"/>
      <c r="QY346" s="559"/>
      <c r="QZ346" s="559"/>
      <c r="RA346" s="559"/>
      <c r="RB346" s="559"/>
      <c r="RC346" s="559"/>
      <c r="RD346" s="559"/>
      <c r="RE346" s="559"/>
      <c r="RF346" s="559"/>
      <c r="RG346" s="559"/>
      <c r="RH346" s="559"/>
      <c r="RI346" s="559"/>
      <c r="RJ346" s="559"/>
      <c r="RK346" s="559"/>
      <c r="RL346" s="559"/>
      <c r="RM346" s="559"/>
      <c r="RN346" s="559"/>
      <c r="RO346" s="559"/>
      <c r="RP346" s="559"/>
      <c r="RQ346" s="559"/>
      <c r="RR346" s="559"/>
      <c r="RS346" s="559"/>
      <c r="RT346" s="559"/>
      <c r="RU346" s="559"/>
      <c r="RV346" s="559"/>
      <c r="RW346" s="559"/>
      <c r="RX346" s="559"/>
      <c r="RY346" s="559"/>
      <c r="RZ346" s="559"/>
      <c r="SA346" s="559"/>
      <c r="SB346" s="559"/>
      <c r="SC346" s="559"/>
      <c r="SD346" s="559"/>
      <c r="SE346" s="559"/>
      <c r="SF346" s="559"/>
      <c r="SG346" s="559"/>
      <c r="SH346" s="559"/>
      <c r="SI346" s="559"/>
      <c r="SJ346" s="559"/>
      <c r="SK346" s="559"/>
      <c r="SL346" s="559"/>
      <c r="SM346" s="559"/>
      <c r="SN346" s="559"/>
      <c r="SO346" s="559"/>
      <c r="SP346" s="559"/>
      <c r="SQ346" s="559"/>
      <c r="SR346" s="559"/>
      <c r="SS346" s="559"/>
      <c r="ST346" s="559"/>
      <c r="SU346" s="559"/>
      <c r="SV346" s="559"/>
      <c r="SW346" s="559"/>
      <c r="SX346" s="559"/>
      <c r="SY346" s="559"/>
      <c r="SZ346" s="559"/>
      <c r="TA346" s="559"/>
      <c r="TB346" s="559"/>
      <c r="TC346" s="559"/>
      <c r="TD346" s="559"/>
      <c r="TE346" s="559"/>
      <c r="TF346" s="559"/>
      <c r="TG346" s="559"/>
      <c r="TH346" s="559"/>
      <c r="TI346" s="559"/>
      <c r="TJ346" s="559"/>
      <c r="TK346" s="559"/>
      <c r="TL346" s="559"/>
      <c r="TM346" s="559"/>
      <c r="TN346" s="559"/>
      <c r="TO346" s="559"/>
      <c r="TP346" s="559"/>
      <c r="TQ346" s="559"/>
      <c r="TR346" s="559"/>
      <c r="TS346" s="559"/>
      <c r="TT346" s="559"/>
      <c r="TU346" s="559"/>
      <c r="TV346" s="559"/>
      <c r="TW346" s="559"/>
      <c r="TX346" s="559"/>
      <c r="TY346" s="559"/>
      <c r="TZ346" s="559"/>
      <c r="UA346" s="559"/>
      <c r="UB346" s="559"/>
      <c r="UC346" s="559"/>
      <c r="UD346" s="559"/>
      <c r="UE346" s="559"/>
      <c r="UF346" s="559"/>
      <c r="UG346" s="559"/>
      <c r="UH346" s="559"/>
      <c r="UI346" s="559"/>
      <c r="UJ346" s="559"/>
      <c r="UK346" s="559"/>
      <c r="UL346" s="559"/>
      <c r="UM346" s="559"/>
      <c r="UN346" s="559"/>
      <c r="UO346" s="559"/>
      <c r="UP346" s="559"/>
      <c r="UQ346" s="559"/>
      <c r="UR346" s="559"/>
      <c r="US346" s="559"/>
      <c r="UT346" s="559"/>
      <c r="UU346" s="559"/>
      <c r="UV346" s="559"/>
      <c r="UW346" s="559"/>
      <c r="UX346" s="559"/>
      <c r="UY346" s="559"/>
      <c r="UZ346" s="559"/>
      <c r="VA346" s="559"/>
      <c r="VB346" s="559"/>
      <c r="VC346" s="559"/>
      <c r="VD346" s="559"/>
      <c r="VE346" s="559"/>
      <c r="VF346" s="559"/>
      <c r="VG346" s="559"/>
      <c r="VH346" s="559"/>
      <c r="VI346" s="559"/>
      <c r="VJ346" s="559"/>
      <c r="VK346" s="559"/>
      <c r="VL346" s="559"/>
      <c r="VM346" s="559"/>
      <c r="VN346" s="559"/>
      <c r="VO346" s="559"/>
      <c r="VP346" s="559"/>
      <c r="VQ346" s="559"/>
      <c r="VR346" s="559"/>
      <c r="VS346" s="559"/>
      <c r="VT346" s="559"/>
      <c r="VU346" s="559"/>
      <c r="VV346" s="559"/>
      <c r="VW346" s="559"/>
      <c r="VX346" s="559"/>
      <c r="VY346" s="559"/>
      <c r="VZ346" s="559"/>
      <c r="WA346" s="559"/>
      <c r="WB346" s="559"/>
      <c r="WC346" s="559"/>
      <c r="WD346" s="559"/>
      <c r="WE346" s="559"/>
      <c r="WF346" s="559"/>
      <c r="WG346" s="559"/>
      <c r="WH346" s="559"/>
      <c r="WI346" s="559"/>
      <c r="WJ346" s="559"/>
      <c r="WK346" s="559"/>
      <c r="WL346" s="559"/>
      <c r="WM346" s="559"/>
      <c r="WN346" s="559"/>
      <c r="WO346" s="559"/>
      <c r="WP346" s="559"/>
      <c r="WQ346" s="559"/>
      <c r="WR346" s="559"/>
      <c r="WS346" s="559"/>
      <c r="WT346" s="559"/>
      <c r="WU346" s="559"/>
      <c r="WV346" s="559"/>
      <c r="WW346" s="559"/>
      <c r="WX346" s="559"/>
      <c r="WY346" s="559"/>
      <c r="WZ346" s="559"/>
      <c r="XA346" s="559"/>
      <c r="XB346" s="559"/>
      <c r="XC346" s="559"/>
      <c r="XD346" s="559"/>
      <c r="XE346" s="559"/>
      <c r="XF346" s="559"/>
      <c r="XG346" s="559"/>
      <c r="XH346" s="559"/>
      <c r="XI346" s="559"/>
      <c r="XJ346" s="559"/>
      <c r="XK346" s="559"/>
      <c r="XL346" s="559"/>
      <c r="XM346" s="559"/>
      <c r="XN346" s="559"/>
      <c r="XO346" s="559"/>
      <c r="XP346" s="559"/>
      <c r="XQ346" s="559"/>
      <c r="XR346" s="559"/>
      <c r="XS346" s="559"/>
      <c r="XT346" s="559"/>
      <c r="XU346" s="559"/>
      <c r="XV346" s="559"/>
      <c r="XW346" s="559"/>
      <c r="XX346" s="559"/>
      <c r="XY346" s="559"/>
      <c r="XZ346" s="559"/>
      <c r="YA346" s="559"/>
      <c r="YB346" s="559"/>
      <c r="YC346" s="559"/>
      <c r="YD346" s="559"/>
      <c r="YE346" s="559"/>
      <c r="YF346" s="559"/>
      <c r="YG346" s="559"/>
      <c r="YH346" s="559"/>
      <c r="YI346" s="559"/>
      <c r="YJ346" s="559"/>
      <c r="YK346" s="559"/>
      <c r="YL346" s="559"/>
      <c r="YM346" s="559"/>
      <c r="YN346" s="559"/>
      <c r="YO346" s="559"/>
      <c r="YP346" s="559"/>
      <c r="YQ346" s="559"/>
      <c r="YR346" s="559"/>
      <c r="YS346" s="559"/>
      <c r="YT346" s="559"/>
      <c r="YU346" s="559"/>
      <c r="YV346" s="559"/>
      <c r="YW346" s="559"/>
      <c r="YX346" s="559"/>
      <c r="YY346" s="559"/>
      <c r="YZ346" s="559"/>
      <c r="ZA346" s="559"/>
      <c r="ZB346" s="559"/>
      <c r="ZC346" s="559"/>
      <c r="ZD346" s="559"/>
      <c r="ZE346" s="559"/>
      <c r="ZF346" s="559"/>
      <c r="ZG346" s="559"/>
      <c r="ZH346" s="559"/>
      <c r="ZI346" s="559"/>
      <c r="ZJ346" s="559"/>
      <c r="ZK346" s="559"/>
      <c r="ZL346" s="559"/>
      <c r="ZM346" s="559"/>
      <c r="ZN346" s="559"/>
      <c r="ZO346" s="559"/>
      <c r="ZP346" s="559"/>
      <c r="ZQ346" s="559"/>
      <c r="ZR346" s="559"/>
      <c r="ZS346" s="559"/>
      <c r="ZT346" s="559"/>
      <c r="ZU346" s="559"/>
      <c r="ZV346" s="559"/>
      <c r="ZW346" s="559"/>
      <c r="ZX346" s="559"/>
      <c r="ZY346" s="559"/>
      <c r="ZZ346" s="559"/>
      <c r="AAA346" s="559"/>
      <c r="AAB346" s="559"/>
      <c r="AAC346" s="559"/>
      <c r="AAD346" s="559"/>
      <c r="AAE346" s="559"/>
      <c r="AAF346" s="559"/>
      <c r="AAG346" s="559"/>
      <c r="AAH346" s="559"/>
      <c r="AAI346" s="559"/>
      <c r="AAJ346" s="559"/>
      <c r="AAK346" s="559"/>
      <c r="AAL346" s="559"/>
      <c r="AAM346" s="559"/>
      <c r="AAN346" s="559"/>
      <c r="AAO346" s="559"/>
      <c r="AAP346" s="559"/>
      <c r="AAQ346" s="559"/>
      <c r="AAR346" s="559"/>
      <c r="AAS346" s="559"/>
      <c r="AAT346" s="559"/>
      <c r="AAU346" s="559"/>
      <c r="AAV346" s="559"/>
      <c r="AAW346" s="559"/>
      <c r="AAX346" s="559"/>
      <c r="AAY346" s="559"/>
      <c r="AAZ346" s="559"/>
      <c r="ABA346" s="559"/>
      <c r="ABB346" s="559"/>
      <c r="ABC346" s="559"/>
      <c r="ABD346" s="559"/>
      <c r="ABE346" s="559"/>
      <c r="ABF346" s="559"/>
      <c r="ABG346" s="559"/>
      <c r="ABH346" s="559"/>
      <c r="ABI346" s="559"/>
      <c r="ABJ346" s="559"/>
      <c r="ABK346" s="559"/>
      <c r="ABL346" s="559"/>
      <c r="ABM346" s="559"/>
      <c r="ABN346" s="559"/>
      <c r="ABO346" s="559"/>
      <c r="ABP346" s="559"/>
      <c r="ABQ346" s="559"/>
      <c r="ABR346" s="559"/>
      <c r="ABS346" s="559"/>
      <c r="ABT346" s="559"/>
      <c r="ABU346" s="559"/>
      <c r="ABV346" s="559"/>
      <c r="ABW346" s="559"/>
      <c r="ABX346" s="559"/>
      <c r="ABY346" s="559"/>
      <c r="ABZ346" s="559"/>
      <c r="ACA346" s="559"/>
      <c r="ACB346" s="559"/>
      <c r="ACC346" s="559"/>
      <c r="ACD346" s="559"/>
      <c r="ACE346" s="559"/>
      <c r="ACF346" s="559"/>
      <c r="ACG346" s="559"/>
      <c r="ACH346" s="559"/>
      <c r="ACI346" s="559"/>
      <c r="ACJ346" s="559"/>
      <c r="ACK346" s="559"/>
      <c r="ACL346" s="559"/>
      <c r="ACM346" s="559"/>
      <c r="ACN346" s="559"/>
      <c r="ACO346" s="559"/>
      <c r="ACP346" s="559"/>
      <c r="ACQ346" s="559"/>
      <c r="ACR346" s="559"/>
      <c r="ACS346" s="559"/>
      <c r="ACT346" s="559"/>
      <c r="ACU346" s="559"/>
      <c r="ACV346" s="559"/>
      <c r="ACW346" s="559"/>
      <c r="ACX346" s="559"/>
      <c r="ACY346" s="559"/>
      <c r="ACZ346" s="559"/>
      <c r="ADA346" s="559"/>
      <c r="ADB346" s="559"/>
      <c r="ADC346" s="559"/>
      <c r="ADD346" s="559"/>
      <c r="ADE346" s="559"/>
      <c r="ADF346" s="559"/>
      <c r="ADG346" s="559"/>
      <c r="ADH346" s="559"/>
      <c r="ADI346" s="559"/>
      <c r="ADJ346" s="559"/>
      <c r="ADK346" s="559"/>
      <c r="ADL346" s="559"/>
      <c r="ADM346" s="559"/>
      <c r="ADN346" s="559"/>
      <c r="ADO346" s="559"/>
      <c r="ADP346" s="559"/>
      <c r="ADQ346" s="559"/>
      <c r="ADR346" s="559"/>
      <c r="ADS346" s="559"/>
      <c r="ADT346" s="559"/>
      <c r="ADU346" s="559"/>
      <c r="ADV346" s="559"/>
      <c r="ADW346" s="559"/>
      <c r="ADX346" s="559"/>
      <c r="ADY346" s="559"/>
      <c r="ADZ346" s="559"/>
      <c r="AEA346" s="559"/>
      <c r="AEB346" s="559"/>
      <c r="AEC346" s="559"/>
      <c r="AED346" s="559"/>
      <c r="AEE346" s="559"/>
      <c r="AEF346" s="559"/>
      <c r="AEG346" s="559"/>
      <c r="AEH346" s="559"/>
      <c r="AEI346" s="559"/>
      <c r="AEJ346" s="559"/>
      <c r="AEK346" s="559"/>
      <c r="AEL346" s="559"/>
      <c r="AEM346" s="559"/>
      <c r="AEN346" s="559"/>
      <c r="AEO346" s="559"/>
      <c r="AEP346" s="559"/>
      <c r="AEQ346" s="559"/>
      <c r="AER346" s="559"/>
      <c r="AES346" s="559"/>
      <c r="AET346" s="559"/>
      <c r="AEU346" s="559"/>
      <c r="AEV346" s="559"/>
      <c r="AEW346" s="559"/>
      <c r="AEX346" s="559"/>
      <c r="AEY346" s="559"/>
      <c r="AEZ346" s="559"/>
      <c r="AFA346" s="559"/>
      <c r="AFB346" s="559"/>
      <c r="AFC346" s="559"/>
      <c r="AFD346" s="559"/>
      <c r="AFE346" s="559"/>
      <c r="AFF346" s="559"/>
      <c r="AFG346" s="559"/>
      <c r="AFH346" s="559"/>
      <c r="AFI346" s="559"/>
      <c r="AFJ346" s="559"/>
      <c r="AFK346" s="559"/>
      <c r="AFL346" s="559"/>
      <c r="AFM346" s="559"/>
      <c r="AFN346" s="559"/>
      <c r="AFO346" s="559"/>
      <c r="AFP346" s="559"/>
      <c r="AFQ346" s="559"/>
      <c r="AFR346" s="559"/>
      <c r="AFS346" s="559"/>
      <c r="AFT346" s="559"/>
      <c r="AFU346" s="559"/>
      <c r="AFV346" s="559"/>
      <c r="AFW346" s="559"/>
      <c r="AFX346" s="559"/>
      <c r="AFY346" s="559"/>
      <c r="AFZ346" s="559"/>
      <c r="AGA346" s="559"/>
      <c r="AGB346" s="559"/>
      <c r="AGC346" s="559"/>
      <c r="AGD346" s="559"/>
      <c r="AGE346" s="559"/>
      <c r="AGF346" s="559"/>
      <c r="AGG346" s="559"/>
      <c r="AGH346" s="559"/>
      <c r="AGI346" s="559"/>
      <c r="AGJ346" s="559"/>
      <c r="AGK346" s="559"/>
      <c r="AGL346" s="559"/>
      <c r="AGM346" s="559"/>
      <c r="AGN346" s="559"/>
      <c r="AGO346" s="559"/>
      <c r="AGP346" s="559"/>
      <c r="AGQ346" s="559"/>
      <c r="AGR346" s="559"/>
      <c r="AGS346" s="559"/>
      <c r="AGT346" s="559"/>
      <c r="AGU346" s="559"/>
      <c r="AGV346" s="559"/>
      <c r="AGW346" s="559"/>
      <c r="AGX346" s="559"/>
      <c r="AGY346" s="559"/>
      <c r="AGZ346" s="559"/>
      <c r="AHA346" s="559"/>
      <c r="AHB346" s="559"/>
      <c r="AHC346" s="559"/>
      <c r="AHD346" s="559"/>
      <c r="AHE346" s="559"/>
      <c r="AHF346" s="559"/>
      <c r="AHG346" s="559"/>
      <c r="AHH346" s="559"/>
      <c r="AHI346" s="559"/>
      <c r="AHJ346" s="559"/>
      <c r="AHK346" s="559"/>
      <c r="AHL346" s="559"/>
      <c r="AHM346" s="559"/>
      <c r="AHN346" s="559"/>
      <c r="AHO346" s="559"/>
      <c r="AHP346" s="559"/>
      <c r="AHQ346" s="559"/>
      <c r="AHR346" s="559"/>
      <c r="AHS346" s="559"/>
      <c r="AHT346" s="559"/>
      <c r="AHU346" s="559"/>
      <c r="AHV346" s="559"/>
      <c r="AHW346" s="559"/>
      <c r="AHX346" s="559"/>
      <c r="AHY346" s="559"/>
      <c r="AHZ346" s="559"/>
      <c r="AIA346" s="559"/>
      <c r="AIB346" s="559"/>
      <c r="AIC346" s="559"/>
      <c r="AID346" s="559"/>
      <c r="AIE346" s="559"/>
      <c r="AIF346" s="559"/>
      <c r="AIG346" s="559"/>
      <c r="AIH346" s="559"/>
      <c r="AII346" s="559"/>
      <c r="AIJ346" s="559"/>
      <c r="AIK346" s="559"/>
      <c r="AIL346" s="559"/>
      <c r="AIM346" s="559"/>
      <c r="AIN346" s="559"/>
      <c r="AIO346" s="559"/>
      <c r="AIP346" s="559"/>
      <c r="AIQ346" s="559"/>
      <c r="AIR346" s="559"/>
      <c r="AIS346" s="559"/>
      <c r="AIT346" s="559"/>
      <c r="AIU346" s="559"/>
      <c r="AIV346" s="559"/>
      <c r="AIW346" s="559"/>
      <c r="AIX346" s="559"/>
      <c r="AIY346" s="559"/>
      <c r="AIZ346" s="559"/>
      <c r="AJA346" s="559"/>
      <c r="AJB346" s="559"/>
      <c r="AJC346" s="559"/>
      <c r="AJD346" s="559"/>
      <c r="AJE346" s="559"/>
      <c r="AJF346" s="559"/>
      <c r="AJG346" s="559"/>
      <c r="AJH346" s="559"/>
      <c r="AJI346" s="559"/>
      <c r="AJJ346" s="559"/>
      <c r="AJK346" s="559"/>
      <c r="AJL346" s="559"/>
      <c r="AJM346" s="559"/>
      <c r="AJN346" s="559"/>
      <c r="AJO346" s="559"/>
      <c r="AJP346" s="559"/>
      <c r="AJQ346" s="559"/>
      <c r="AJR346" s="559"/>
      <c r="AJS346" s="559"/>
      <c r="AJT346" s="559"/>
      <c r="AJU346" s="559"/>
      <c r="AJV346" s="559"/>
      <c r="AJW346" s="559"/>
      <c r="AJX346" s="559"/>
      <c r="AJY346" s="559"/>
      <c r="AJZ346" s="559"/>
      <c r="AKA346" s="559"/>
      <c r="AKB346" s="559"/>
      <c r="AKC346" s="559"/>
      <c r="AKD346" s="559"/>
      <c r="AKE346" s="559"/>
      <c r="AKF346" s="559"/>
      <c r="AKG346" s="559"/>
      <c r="AKH346" s="559"/>
      <c r="AKI346" s="559"/>
      <c r="AKJ346" s="559"/>
      <c r="AKK346" s="559"/>
      <c r="AKL346" s="559"/>
      <c r="AKM346" s="559"/>
      <c r="AKN346" s="559"/>
      <c r="AKO346" s="559"/>
      <c r="AKP346" s="559"/>
      <c r="AKQ346" s="559"/>
      <c r="AKR346" s="559"/>
      <c r="AKS346" s="559"/>
      <c r="AKT346" s="559"/>
      <c r="AKU346" s="559"/>
      <c r="AKV346" s="559"/>
      <c r="AKW346" s="559"/>
      <c r="AKX346" s="559"/>
      <c r="AKY346" s="559"/>
      <c r="AKZ346" s="559"/>
      <c r="ALA346" s="559"/>
      <c r="ALB346" s="559"/>
      <c r="ALC346" s="559"/>
      <c r="ALD346" s="559"/>
      <c r="ALE346" s="559"/>
      <c r="ALF346" s="559"/>
      <c r="ALG346" s="559"/>
      <c r="ALH346" s="559"/>
      <c r="ALI346" s="559"/>
      <c r="ALJ346" s="559"/>
      <c r="ALK346" s="559"/>
      <c r="ALL346" s="559"/>
      <c r="ALM346" s="559"/>
      <c r="ALN346" s="559"/>
      <c r="ALO346" s="559"/>
      <c r="ALP346" s="559"/>
      <c r="ALQ346" s="559"/>
      <c r="ALR346" s="559"/>
      <c r="ALS346" s="559"/>
      <c r="ALT346" s="559"/>
      <c r="ALU346" s="559"/>
      <c r="ALV346" s="559"/>
      <c r="ALW346" s="559"/>
      <c r="ALX346" s="559"/>
      <c r="ALY346" s="559"/>
      <c r="ALZ346" s="559"/>
      <c r="AMA346" s="559"/>
      <c r="AMB346" s="559"/>
      <c r="AMC346" s="559"/>
      <c r="AMD346" s="559"/>
      <c r="AME346" s="559"/>
      <c r="AMF346" s="559"/>
      <c r="AMG346" s="559"/>
      <c r="AMH346" s="559"/>
      <c r="AMI346" s="559"/>
      <c r="AMJ346" s="559"/>
    </row>
    <row r="347" spans="1:1026" x14ac:dyDescent="0.25">
      <c r="A347" s="256" t="s">
        <v>1078</v>
      </c>
      <c r="B347" s="257">
        <v>347</v>
      </c>
      <c r="C347" s="258" t="s">
        <v>24496</v>
      </c>
      <c r="D347" s="308" t="s">
        <v>1079</v>
      </c>
      <c r="E347" s="286"/>
      <c r="F347" s="278">
        <v>4</v>
      </c>
      <c r="G347" s="280">
        <v>3</v>
      </c>
      <c r="H347" s="280"/>
      <c r="I347" s="492">
        <v>2.3E-2</v>
      </c>
      <c r="J347" s="278"/>
      <c r="K347" s="278">
        <v>1</v>
      </c>
      <c r="L347" s="278">
        <v>1</v>
      </c>
      <c r="M347" s="430"/>
      <c r="N347" s="430"/>
      <c r="O347" s="430"/>
      <c r="P347" s="430"/>
      <c r="Q347" s="278">
        <v>1</v>
      </c>
      <c r="R347" s="400"/>
      <c r="S347" s="400"/>
      <c r="T347" s="400"/>
      <c r="U347" s="293"/>
      <c r="V347" s="293"/>
      <c r="W347" s="283">
        <f t="shared" si="133"/>
        <v>100</v>
      </c>
      <c r="X347" s="283">
        <f t="shared" si="147"/>
        <v>100</v>
      </c>
      <c r="Y347" s="283">
        <f t="shared" si="148"/>
        <v>100</v>
      </c>
      <c r="Z347" s="283">
        <f t="shared" si="134"/>
        <v>10</v>
      </c>
      <c r="AA347" s="283">
        <f t="shared" si="153"/>
        <v>1</v>
      </c>
      <c r="AB347" s="287">
        <f t="shared" si="146"/>
        <v>100</v>
      </c>
      <c r="AC347" s="287">
        <f t="shared" si="145"/>
        <v>100</v>
      </c>
      <c r="AD347" s="287">
        <f t="shared" si="154"/>
        <v>100</v>
      </c>
      <c r="AE347" s="284">
        <f t="shared" si="155"/>
        <v>1</v>
      </c>
      <c r="AF347" s="284">
        <f t="shared" si="143"/>
        <v>100</v>
      </c>
      <c r="AG347" s="268">
        <f t="shared" si="149"/>
        <v>1</v>
      </c>
      <c r="AH347" s="268">
        <f t="shared" si="150"/>
        <v>100</v>
      </c>
      <c r="AI347" s="268">
        <f t="shared" si="151"/>
        <v>3</v>
      </c>
      <c r="AJ347" s="268">
        <f t="shared" si="152"/>
        <v>100</v>
      </c>
      <c r="AK347" s="501" t="s">
        <v>24092</v>
      </c>
      <c r="AL347" s="453">
        <v>1</v>
      </c>
      <c r="AM347" s="403">
        <v>1</v>
      </c>
      <c r="AN347" s="511"/>
      <c r="AO347" s="277">
        <v>1</v>
      </c>
      <c r="AP347" s="277">
        <v>10</v>
      </c>
      <c r="AQ347" s="286"/>
      <c r="AR347" s="382" t="s">
        <v>1080</v>
      </c>
      <c r="AS347" s="382"/>
      <c r="AT347" s="286"/>
      <c r="AU347" s="286"/>
      <c r="AV347" s="111"/>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c r="BU347" s="170"/>
      <c r="BV347" s="170"/>
      <c r="BW347" s="170"/>
      <c r="BX347" s="170"/>
      <c r="BY347" s="170"/>
      <c r="BZ347" s="170"/>
      <c r="CA347" s="170"/>
      <c r="CB347" s="170"/>
      <c r="CC347" s="170"/>
      <c r="CD347" s="170"/>
      <c r="CE347" s="170"/>
      <c r="CF347" s="170"/>
      <c r="CG347" s="170"/>
      <c r="CH347" s="170"/>
      <c r="CI347" s="170"/>
      <c r="CJ347" s="170"/>
      <c r="CK347" s="170"/>
      <c r="CL347" s="170"/>
      <c r="CM347" s="170"/>
      <c r="CN347" s="170"/>
      <c r="CO347" s="170"/>
      <c r="CP347" s="170"/>
      <c r="CQ347" s="170"/>
      <c r="CR347" s="170"/>
      <c r="CS347" s="170"/>
      <c r="CT347" s="170"/>
      <c r="CU347" s="170"/>
      <c r="CV347" s="170"/>
      <c r="CW347" s="170"/>
      <c r="CX347" s="170"/>
      <c r="CY347" s="170"/>
      <c r="CZ347" s="170"/>
      <c r="DA347" s="170"/>
      <c r="DB347" s="170"/>
      <c r="DC347" s="170"/>
      <c r="DD347" s="170"/>
      <c r="DE347" s="170"/>
      <c r="DF347" s="170"/>
      <c r="DG347" s="170"/>
      <c r="DH347" s="170"/>
      <c r="DI347" s="170"/>
      <c r="DJ347" s="170"/>
      <c r="DK347" s="170"/>
      <c r="DL347" s="170"/>
      <c r="DM347" s="170"/>
      <c r="DN347" s="170"/>
      <c r="DO347" s="170"/>
      <c r="DP347" s="170"/>
      <c r="DQ347" s="170"/>
      <c r="DR347" s="170"/>
      <c r="DS347" s="170"/>
      <c r="DT347" s="170"/>
      <c r="DU347" s="170"/>
      <c r="DV347" s="170"/>
      <c r="DW347" s="170"/>
      <c r="DX347" s="170"/>
      <c r="DY347" s="170"/>
      <c r="DZ347" s="170"/>
      <c r="EA347" s="170"/>
      <c r="EB347" s="170"/>
      <c r="EC347" s="170"/>
      <c r="ED347" s="170"/>
      <c r="EE347" s="170"/>
      <c r="EF347" s="170"/>
      <c r="EG347" s="170"/>
      <c r="EH347" s="170"/>
      <c r="EI347" s="170"/>
      <c r="EJ347" s="170"/>
      <c r="EK347" s="170"/>
      <c r="EL347" s="170"/>
      <c r="EM347" s="170"/>
      <c r="EN347" s="170"/>
      <c r="EO347" s="170"/>
      <c r="EP347" s="170"/>
      <c r="EQ347" s="170"/>
      <c r="ER347" s="170"/>
      <c r="ES347" s="170"/>
      <c r="ET347" s="170"/>
      <c r="EU347" s="170"/>
      <c r="EV347" s="170"/>
      <c r="EW347" s="170"/>
      <c r="EX347" s="170"/>
      <c r="EY347" s="170"/>
      <c r="EZ347" s="170"/>
      <c r="FA347" s="170"/>
      <c r="FB347" s="170"/>
      <c r="FC347" s="170"/>
      <c r="FD347" s="170"/>
      <c r="FE347" s="170"/>
      <c r="FF347" s="170"/>
      <c r="FG347" s="170"/>
      <c r="FH347" s="170"/>
      <c r="FI347" s="170"/>
      <c r="FJ347" s="170"/>
      <c r="FK347" s="170"/>
      <c r="FL347" s="170"/>
      <c r="FM347" s="170"/>
      <c r="FN347" s="170"/>
      <c r="FO347" s="170"/>
      <c r="FP347" s="170"/>
      <c r="FQ347" s="170"/>
      <c r="FR347" s="170"/>
      <c r="FS347" s="170"/>
      <c r="FT347" s="170"/>
      <c r="FU347" s="170"/>
      <c r="FV347" s="170"/>
      <c r="FW347" s="170"/>
      <c r="FX347" s="170"/>
      <c r="FY347" s="170"/>
      <c r="FZ347" s="170"/>
      <c r="GA347" s="170"/>
      <c r="GB347" s="170"/>
      <c r="GC347" s="170"/>
      <c r="GD347" s="170"/>
      <c r="GE347" s="170"/>
      <c r="GF347" s="170"/>
      <c r="GG347" s="170"/>
      <c r="GH347" s="170"/>
      <c r="GI347" s="170"/>
      <c r="GJ347" s="170"/>
      <c r="GK347" s="170"/>
      <c r="GL347" s="170"/>
      <c r="GM347" s="170"/>
      <c r="GN347" s="170"/>
      <c r="GO347" s="170"/>
      <c r="GP347" s="170"/>
      <c r="GQ347" s="170"/>
      <c r="GR347" s="170"/>
      <c r="GS347" s="170"/>
      <c r="GT347" s="170"/>
      <c r="GU347" s="170"/>
      <c r="GV347" s="170"/>
      <c r="GW347" s="170"/>
      <c r="GX347" s="170"/>
      <c r="GY347" s="170"/>
      <c r="GZ347" s="170"/>
      <c r="HA347" s="170"/>
      <c r="HB347" s="170"/>
      <c r="HC347" s="170"/>
      <c r="HD347" s="170"/>
      <c r="HE347" s="170"/>
      <c r="HF347" s="170"/>
      <c r="HG347" s="170"/>
      <c r="HH347" s="170"/>
      <c r="HI347" s="170"/>
      <c r="HJ347" s="170"/>
      <c r="HK347" s="170"/>
      <c r="HL347" s="170"/>
      <c r="HM347" s="170"/>
      <c r="HN347" s="170"/>
      <c r="HO347" s="170"/>
      <c r="HP347" s="170"/>
      <c r="HQ347" s="170"/>
      <c r="HR347" s="170"/>
      <c r="HS347" s="170"/>
      <c r="HT347" s="170"/>
      <c r="HU347" s="170"/>
      <c r="HV347" s="170"/>
      <c r="HW347" s="170"/>
      <c r="HX347" s="170"/>
      <c r="HY347" s="170"/>
      <c r="HZ347" s="170"/>
      <c r="IA347" s="170"/>
      <c r="IB347" s="170"/>
      <c r="IC347" s="170"/>
      <c r="ID347" s="170"/>
      <c r="IE347" s="170"/>
      <c r="IF347" s="170"/>
      <c r="IG347" s="170"/>
      <c r="IH347" s="170"/>
      <c r="II347" s="170"/>
      <c r="IJ347" s="170"/>
      <c r="IK347" s="170"/>
      <c r="IL347" s="170"/>
      <c r="IM347" s="170"/>
      <c r="IN347" s="170"/>
      <c r="IO347" s="170"/>
      <c r="IP347" s="170"/>
      <c r="IQ347" s="170"/>
      <c r="IR347" s="170"/>
      <c r="IS347" s="170"/>
      <c r="IT347" s="170"/>
      <c r="IU347" s="170"/>
      <c r="IV347" s="170"/>
      <c r="IW347" s="170"/>
      <c r="IX347" s="170"/>
      <c r="IY347" s="170"/>
      <c r="IZ347" s="170"/>
      <c r="JA347" s="170"/>
      <c r="JB347" s="170"/>
      <c r="JC347" s="170"/>
      <c r="JD347" s="170"/>
      <c r="JE347" s="170"/>
      <c r="JF347" s="170"/>
      <c r="JG347" s="170"/>
      <c r="JH347" s="170"/>
      <c r="JI347" s="170"/>
      <c r="JJ347" s="170"/>
      <c r="JK347" s="170"/>
      <c r="JL347" s="170"/>
      <c r="JM347" s="170"/>
      <c r="JN347" s="170"/>
      <c r="JO347" s="170"/>
      <c r="JP347" s="170"/>
      <c r="JQ347" s="170"/>
      <c r="JR347" s="170"/>
      <c r="JS347" s="170"/>
      <c r="JT347" s="170"/>
      <c r="JU347" s="170"/>
      <c r="JV347" s="170"/>
      <c r="JW347" s="170"/>
      <c r="JX347" s="170"/>
      <c r="JY347" s="170"/>
      <c r="JZ347" s="170"/>
      <c r="KA347" s="170"/>
      <c r="KB347" s="170"/>
      <c r="KC347" s="170"/>
      <c r="KD347" s="170"/>
      <c r="KE347" s="170"/>
      <c r="KF347" s="170"/>
      <c r="KG347" s="170"/>
      <c r="KH347" s="170"/>
      <c r="KI347" s="170"/>
      <c r="KJ347" s="170"/>
      <c r="KK347" s="170"/>
      <c r="KL347" s="170"/>
      <c r="KM347" s="170"/>
      <c r="KN347" s="170"/>
      <c r="KO347" s="170"/>
      <c r="KP347" s="170"/>
      <c r="KQ347" s="170"/>
      <c r="KR347" s="170"/>
      <c r="KS347" s="170"/>
      <c r="KT347" s="170"/>
      <c r="KU347" s="170"/>
      <c r="KV347" s="170"/>
      <c r="KW347" s="170"/>
      <c r="KX347" s="170"/>
      <c r="KY347" s="170"/>
      <c r="KZ347" s="170"/>
      <c r="LA347" s="170"/>
      <c r="LB347" s="170"/>
      <c r="LC347" s="170"/>
      <c r="LD347" s="170"/>
      <c r="LE347" s="170"/>
      <c r="LF347" s="170"/>
      <c r="LG347" s="170"/>
      <c r="LH347" s="170"/>
      <c r="LI347" s="170"/>
      <c r="LJ347" s="170"/>
      <c r="LK347" s="170"/>
      <c r="LL347" s="170"/>
      <c r="LM347" s="170"/>
      <c r="LN347" s="170"/>
      <c r="LO347" s="170"/>
      <c r="LP347" s="170"/>
      <c r="LQ347" s="170"/>
      <c r="LR347" s="170"/>
      <c r="LS347" s="170"/>
      <c r="LT347" s="170"/>
      <c r="LU347" s="170"/>
      <c r="LV347" s="170"/>
      <c r="LW347" s="170"/>
      <c r="LX347" s="170"/>
      <c r="LY347" s="170"/>
      <c r="LZ347" s="170"/>
      <c r="MA347" s="170"/>
      <c r="MB347" s="170"/>
      <c r="MC347" s="170"/>
      <c r="MD347" s="170"/>
      <c r="ME347" s="170"/>
      <c r="MF347" s="170"/>
      <c r="MG347" s="170"/>
      <c r="MH347" s="170"/>
      <c r="MI347" s="170"/>
      <c r="MJ347" s="170"/>
      <c r="MK347" s="170"/>
      <c r="ML347" s="170"/>
      <c r="MM347" s="170"/>
      <c r="MN347" s="170"/>
      <c r="MO347" s="170"/>
      <c r="MP347" s="170"/>
      <c r="MQ347" s="170"/>
      <c r="MR347" s="170"/>
      <c r="MS347" s="170"/>
      <c r="MT347" s="170"/>
      <c r="MU347" s="170"/>
      <c r="MV347" s="170"/>
      <c r="MW347" s="170"/>
      <c r="MX347" s="170"/>
      <c r="MY347" s="170"/>
      <c r="MZ347" s="170"/>
      <c r="NA347" s="170"/>
      <c r="NB347" s="170"/>
      <c r="NC347" s="170"/>
      <c r="ND347" s="170"/>
      <c r="NE347" s="170"/>
      <c r="NF347" s="170"/>
      <c r="NG347" s="170"/>
      <c r="NH347" s="170"/>
      <c r="NI347" s="170"/>
      <c r="NJ347" s="170"/>
      <c r="NK347" s="170"/>
      <c r="NL347" s="170"/>
      <c r="NM347" s="170"/>
      <c r="NN347" s="170"/>
      <c r="NO347" s="170"/>
      <c r="NP347" s="170"/>
      <c r="NQ347" s="170"/>
      <c r="NR347" s="170"/>
      <c r="NS347" s="170"/>
      <c r="NT347" s="170"/>
      <c r="NU347" s="170"/>
      <c r="NV347" s="170"/>
      <c r="NW347" s="170"/>
      <c r="NX347" s="170"/>
      <c r="NY347" s="170"/>
      <c r="NZ347" s="170"/>
      <c r="OA347" s="170"/>
      <c r="OB347" s="170"/>
      <c r="OC347" s="170"/>
      <c r="OD347" s="170"/>
      <c r="OE347" s="170"/>
      <c r="OF347" s="170"/>
      <c r="OG347" s="170"/>
      <c r="OH347" s="170"/>
      <c r="OI347" s="170"/>
      <c r="OJ347" s="170"/>
      <c r="OK347" s="170"/>
      <c r="OL347" s="170"/>
      <c r="OM347" s="170"/>
      <c r="ON347" s="170"/>
      <c r="OO347" s="170"/>
      <c r="OP347" s="170"/>
      <c r="OQ347" s="170"/>
      <c r="OR347" s="170"/>
      <c r="OS347" s="170"/>
      <c r="OT347" s="170"/>
      <c r="OU347" s="170"/>
      <c r="OV347" s="170"/>
      <c r="OW347" s="170"/>
      <c r="OX347" s="170"/>
      <c r="OY347" s="170"/>
      <c r="OZ347" s="170"/>
      <c r="PA347" s="170"/>
      <c r="PB347" s="170"/>
      <c r="PC347" s="170"/>
      <c r="PD347" s="170"/>
      <c r="PE347" s="170"/>
      <c r="PF347" s="170"/>
      <c r="PG347" s="170"/>
      <c r="PH347" s="170"/>
      <c r="PI347" s="170"/>
      <c r="PJ347" s="170"/>
      <c r="PK347" s="170"/>
      <c r="PL347" s="170"/>
      <c r="PM347" s="170"/>
      <c r="PN347" s="170"/>
      <c r="PO347" s="170"/>
      <c r="PP347" s="170"/>
      <c r="PQ347" s="170"/>
      <c r="PR347" s="170"/>
      <c r="PS347" s="170"/>
      <c r="PT347" s="170"/>
      <c r="PU347" s="170"/>
      <c r="PV347" s="170"/>
      <c r="PW347" s="170"/>
      <c r="PX347" s="170"/>
      <c r="PY347" s="170"/>
      <c r="PZ347" s="170"/>
      <c r="QA347" s="170"/>
      <c r="QB347" s="170"/>
      <c r="QC347" s="170"/>
      <c r="QD347" s="170"/>
      <c r="QE347" s="170"/>
      <c r="QF347" s="170"/>
      <c r="QG347" s="170"/>
      <c r="QH347" s="170"/>
      <c r="QI347" s="170"/>
      <c r="QJ347" s="170"/>
      <c r="QK347" s="170"/>
      <c r="QL347" s="170"/>
      <c r="QM347" s="170"/>
      <c r="QN347" s="170"/>
      <c r="QO347" s="170"/>
      <c r="QP347" s="170"/>
      <c r="QQ347" s="170"/>
      <c r="QR347" s="170"/>
      <c r="QS347" s="170"/>
      <c r="QT347" s="170"/>
      <c r="QU347" s="170"/>
      <c r="QV347" s="170"/>
      <c r="QW347" s="170"/>
      <c r="QX347" s="170"/>
      <c r="QY347" s="170"/>
      <c r="QZ347" s="170"/>
      <c r="RA347" s="170"/>
      <c r="RB347" s="170"/>
      <c r="RC347" s="170"/>
      <c r="RD347" s="170"/>
      <c r="RE347" s="170"/>
      <c r="RF347" s="170"/>
      <c r="RG347" s="170"/>
      <c r="RH347" s="170"/>
      <c r="RI347" s="170"/>
      <c r="RJ347" s="170"/>
      <c r="RK347" s="170"/>
      <c r="RL347" s="170"/>
      <c r="RM347" s="170"/>
      <c r="RN347" s="170"/>
      <c r="RO347" s="170"/>
      <c r="RP347" s="170"/>
      <c r="RQ347" s="170"/>
      <c r="RR347" s="170"/>
      <c r="RS347" s="170"/>
      <c r="RT347" s="170"/>
      <c r="RU347" s="170"/>
      <c r="RV347" s="170"/>
      <c r="RW347" s="170"/>
      <c r="RX347" s="170"/>
      <c r="RY347" s="170"/>
      <c r="RZ347" s="170"/>
      <c r="SA347" s="170"/>
      <c r="SB347" s="170"/>
      <c r="SC347" s="170"/>
      <c r="SD347" s="170"/>
      <c r="SE347" s="170"/>
      <c r="SF347" s="170"/>
      <c r="SG347" s="170"/>
      <c r="SH347" s="170"/>
      <c r="SI347" s="170"/>
      <c r="SJ347" s="170"/>
      <c r="SK347" s="170"/>
      <c r="SL347" s="170"/>
      <c r="SM347" s="170"/>
      <c r="SN347" s="170"/>
      <c r="SO347" s="170"/>
      <c r="SP347" s="170"/>
      <c r="SQ347" s="170"/>
      <c r="SR347" s="170"/>
      <c r="SS347" s="170"/>
      <c r="ST347" s="170"/>
      <c r="SU347" s="170"/>
      <c r="SV347" s="170"/>
      <c r="SW347" s="170"/>
      <c r="SX347" s="170"/>
      <c r="SY347" s="170"/>
      <c r="SZ347" s="170"/>
      <c r="TA347" s="170"/>
      <c r="TB347" s="170"/>
      <c r="TC347" s="170"/>
      <c r="TD347" s="170"/>
      <c r="TE347" s="170"/>
      <c r="TF347" s="170"/>
      <c r="TG347" s="170"/>
      <c r="TH347" s="170"/>
      <c r="TI347" s="170"/>
      <c r="TJ347" s="170"/>
      <c r="TK347" s="170"/>
      <c r="TL347" s="170"/>
      <c r="TM347" s="170"/>
      <c r="TN347" s="170"/>
      <c r="TO347" s="170"/>
      <c r="TP347" s="170"/>
      <c r="TQ347" s="170"/>
      <c r="TR347" s="170"/>
      <c r="TS347" s="170"/>
      <c r="TT347" s="170"/>
      <c r="TU347" s="170"/>
      <c r="TV347" s="170"/>
      <c r="TW347" s="170"/>
      <c r="TX347" s="170"/>
      <c r="TY347" s="170"/>
      <c r="TZ347" s="170"/>
      <c r="UA347" s="170"/>
      <c r="UB347" s="170"/>
      <c r="UC347" s="170"/>
      <c r="UD347" s="170"/>
      <c r="UE347" s="170"/>
      <c r="UF347" s="170"/>
      <c r="UG347" s="170"/>
      <c r="UH347" s="170"/>
      <c r="UI347" s="170"/>
      <c r="UJ347" s="170"/>
      <c r="UK347" s="170"/>
      <c r="UL347" s="170"/>
      <c r="UM347" s="170"/>
      <c r="UN347" s="170"/>
      <c r="UO347" s="170"/>
      <c r="UP347" s="170"/>
      <c r="UQ347" s="170"/>
      <c r="UR347" s="170"/>
      <c r="US347" s="170"/>
      <c r="UT347" s="170"/>
      <c r="UU347" s="170"/>
      <c r="UV347" s="170"/>
      <c r="UW347" s="170"/>
      <c r="UX347" s="170"/>
      <c r="UY347" s="170"/>
      <c r="UZ347" s="170"/>
      <c r="VA347" s="170"/>
      <c r="VB347" s="170"/>
      <c r="VC347" s="170"/>
      <c r="VD347" s="170"/>
      <c r="VE347" s="170"/>
      <c r="VF347" s="170"/>
      <c r="VG347" s="170"/>
      <c r="VH347" s="170"/>
      <c r="VI347" s="170"/>
      <c r="VJ347" s="170"/>
      <c r="VK347" s="170"/>
      <c r="VL347" s="170"/>
      <c r="VM347" s="170"/>
      <c r="VN347" s="170"/>
      <c r="VO347" s="170"/>
      <c r="VP347" s="170"/>
      <c r="VQ347" s="170"/>
      <c r="VR347" s="170"/>
      <c r="VS347" s="170"/>
      <c r="VT347" s="170"/>
      <c r="VU347" s="170"/>
      <c r="VV347" s="170"/>
      <c r="VW347" s="170"/>
      <c r="VX347" s="170"/>
      <c r="VY347" s="170"/>
      <c r="VZ347" s="170"/>
      <c r="WA347" s="170"/>
      <c r="WB347" s="170"/>
      <c r="WC347" s="170"/>
      <c r="WD347" s="170"/>
      <c r="WE347" s="170"/>
      <c r="WF347" s="170"/>
      <c r="WG347" s="170"/>
      <c r="WH347" s="170"/>
      <c r="WI347" s="170"/>
      <c r="WJ347" s="170"/>
      <c r="WK347" s="170"/>
      <c r="WL347" s="170"/>
      <c r="WM347" s="170"/>
      <c r="WN347" s="170"/>
      <c r="WO347" s="170"/>
      <c r="WP347" s="170"/>
      <c r="WQ347" s="170"/>
      <c r="WR347" s="170"/>
      <c r="WS347" s="170"/>
      <c r="WT347" s="170"/>
      <c r="WU347" s="170"/>
      <c r="WV347" s="170"/>
      <c r="WW347" s="170"/>
      <c r="WX347" s="170"/>
      <c r="WY347" s="170"/>
      <c r="WZ347" s="170"/>
      <c r="XA347" s="170"/>
      <c r="XB347" s="170"/>
      <c r="XC347" s="170"/>
      <c r="XD347" s="170"/>
      <c r="XE347" s="170"/>
      <c r="XF347" s="170"/>
      <c r="XG347" s="170"/>
      <c r="XH347" s="170"/>
      <c r="XI347" s="170"/>
      <c r="XJ347" s="170"/>
      <c r="XK347" s="170"/>
      <c r="XL347" s="170"/>
      <c r="XM347" s="170"/>
      <c r="XN347" s="170"/>
      <c r="XO347" s="170"/>
      <c r="XP347" s="170"/>
      <c r="XQ347" s="170"/>
      <c r="XR347" s="170"/>
      <c r="XS347" s="170"/>
      <c r="XT347" s="170"/>
      <c r="XU347" s="170"/>
      <c r="XV347" s="170"/>
      <c r="XW347" s="170"/>
      <c r="XX347" s="170"/>
      <c r="XY347" s="170"/>
      <c r="XZ347" s="170"/>
      <c r="YA347" s="170"/>
      <c r="YB347" s="170"/>
      <c r="YC347" s="170"/>
      <c r="YD347" s="170"/>
      <c r="YE347" s="170"/>
      <c r="YF347" s="170"/>
      <c r="YG347" s="170"/>
      <c r="YH347" s="170"/>
      <c r="YI347" s="170"/>
      <c r="YJ347" s="170"/>
      <c r="YK347" s="170"/>
      <c r="YL347" s="170"/>
      <c r="YM347" s="170"/>
      <c r="YN347" s="170"/>
      <c r="YO347" s="170"/>
      <c r="YP347" s="170"/>
      <c r="YQ347" s="170"/>
      <c r="YR347" s="170"/>
      <c r="YS347" s="170"/>
      <c r="YT347" s="170"/>
      <c r="YU347" s="170"/>
      <c r="YV347" s="170"/>
      <c r="YW347" s="170"/>
      <c r="YX347" s="170"/>
      <c r="YY347" s="170"/>
      <c r="YZ347" s="170"/>
      <c r="ZA347" s="170"/>
      <c r="ZB347" s="170"/>
      <c r="ZC347" s="170"/>
      <c r="ZD347" s="170"/>
      <c r="ZE347" s="170"/>
      <c r="ZF347" s="170"/>
      <c r="ZG347" s="170"/>
      <c r="ZH347" s="170"/>
      <c r="ZI347" s="170"/>
      <c r="ZJ347" s="170"/>
      <c r="ZK347" s="170"/>
      <c r="ZL347" s="170"/>
      <c r="ZM347" s="170"/>
      <c r="ZN347" s="170"/>
      <c r="ZO347" s="170"/>
      <c r="ZP347" s="170"/>
      <c r="ZQ347" s="170"/>
      <c r="ZR347" s="170"/>
      <c r="ZS347" s="170"/>
      <c r="ZT347" s="170"/>
      <c r="ZU347" s="170"/>
      <c r="ZV347" s="170"/>
      <c r="ZW347" s="170"/>
      <c r="ZX347" s="170"/>
      <c r="ZY347" s="170"/>
      <c r="ZZ347" s="170"/>
      <c r="AAA347" s="170"/>
      <c r="AAB347" s="170"/>
      <c r="AAC347" s="170"/>
      <c r="AAD347" s="170"/>
      <c r="AAE347" s="170"/>
      <c r="AAF347" s="170"/>
      <c r="AAG347" s="170"/>
      <c r="AAH347" s="170"/>
      <c r="AAI347" s="170"/>
      <c r="AAJ347" s="170"/>
      <c r="AAK347" s="170"/>
      <c r="AAL347" s="170"/>
      <c r="AAM347" s="170"/>
      <c r="AAN347" s="170"/>
      <c r="AAO347" s="170"/>
      <c r="AAP347" s="170"/>
      <c r="AAQ347" s="170"/>
      <c r="AAR347" s="170"/>
      <c r="AAS347" s="170"/>
      <c r="AAT347" s="170"/>
      <c r="AAU347" s="170"/>
      <c r="AAV347" s="170"/>
      <c r="AAW347" s="170"/>
      <c r="AAX347" s="170"/>
      <c r="AAY347" s="170"/>
      <c r="AAZ347" s="170"/>
      <c r="ABA347" s="170"/>
      <c r="ABB347" s="170"/>
      <c r="ABC347" s="170"/>
      <c r="ABD347" s="170"/>
      <c r="ABE347" s="170"/>
      <c r="ABF347" s="170"/>
      <c r="ABG347" s="170"/>
      <c r="ABH347" s="170"/>
      <c r="ABI347" s="170"/>
      <c r="ABJ347" s="170"/>
      <c r="ABK347" s="170"/>
      <c r="ABL347" s="170"/>
      <c r="ABM347" s="170"/>
      <c r="ABN347" s="170"/>
      <c r="ABO347" s="170"/>
      <c r="ABP347" s="170"/>
      <c r="ABQ347" s="170"/>
      <c r="ABR347" s="170"/>
      <c r="ABS347" s="170"/>
      <c r="ABT347" s="170"/>
      <c r="ABU347" s="170"/>
      <c r="ABV347" s="170"/>
      <c r="ABW347" s="170"/>
      <c r="ABX347" s="170"/>
      <c r="ABY347" s="170"/>
      <c r="ABZ347" s="170"/>
      <c r="ACA347" s="170"/>
      <c r="ACB347" s="170"/>
      <c r="ACC347" s="170"/>
      <c r="ACD347" s="170"/>
      <c r="ACE347" s="170"/>
      <c r="ACF347" s="170"/>
      <c r="ACG347" s="170"/>
      <c r="ACH347" s="170"/>
      <c r="ACI347" s="170"/>
      <c r="ACJ347" s="170"/>
      <c r="ACK347" s="170"/>
      <c r="ACL347" s="170"/>
      <c r="ACM347" s="170"/>
      <c r="ACN347" s="170"/>
      <c r="ACO347" s="170"/>
      <c r="ACP347" s="170"/>
      <c r="ACQ347" s="170"/>
      <c r="ACR347" s="170"/>
      <c r="ACS347" s="170"/>
      <c r="ACT347" s="170"/>
      <c r="ACU347" s="170"/>
      <c r="ACV347" s="170"/>
      <c r="ACW347" s="170"/>
      <c r="ACX347" s="170"/>
      <c r="ACY347" s="170"/>
      <c r="ACZ347" s="170"/>
      <c r="ADA347" s="170"/>
      <c r="ADB347" s="170"/>
      <c r="ADC347" s="170"/>
      <c r="ADD347" s="170"/>
      <c r="ADE347" s="170"/>
      <c r="ADF347" s="170"/>
      <c r="ADG347" s="170"/>
      <c r="ADH347" s="170"/>
      <c r="ADI347" s="170"/>
      <c r="ADJ347" s="170"/>
      <c r="ADK347" s="170"/>
      <c r="ADL347" s="170"/>
      <c r="ADM347" s="170"/>
      <c r="ADN347" s="170"/>
      <c r="ADO347" s="170"/>
      <c r="ADP347" s="170"/>
      <c r="ADQ347" s="170"/>
      <c r="ADR347" s="170"/>
      <c r="ADS347" s="170"/>
      <c r="ADT347" s="170"/>
      <c r="ADU347" s="170"/>
      <c r="ADV347" s="170"/>
      <c r="ADW347" s="170"/>
      <c r="ADX347" s="170"/>
      <c r="ADY347" s="170"/>
      <c r="ADZ347" s="170"/>
      <c r="AEA347" s="170"/>
      <c r="AEB347" s="170"/>
      <c r="AEC347" s="170"/>
      <c r="AED347" s="170"/>
      <c r="AEE347" s="170"/>
      <c r="AEF347" s="170"/>
      <c r="AEG347" s="170"/>
      <c r="AEH347" s="170"/>
      <c r="AEI347" s="170"/>
      <c r="AEJ347" s="170"/>
      <c r="AEK347" s="170"/>
      <c r="AEL347" s="170"/>
      <c r="AEM347" s="170"/>
      <c r="AEN347" s="170"/>
      <c r="AEO347" s="170"/>
      <c r="AEP347" s="170"/>
      <c r="AEQ347" s="170"/>
      <c r="AER347" s="170"/>
      <c r="AES347" s="170"/>
      <c r="AET347" s="170"/>
      <c r="AEU347" s="170"/>
      <c r="AEV347" s="170"/>
      <c r="AEW347" s="170"/>
      <c r="AEX347" s="170"/>
      <c r="AEY347" s="170"/>
      <c r="AEZ347" s="170"/>
      <c r="AFA347" s="170"/>
      <c r="AFB347" s="170"/>
      <c r="AFC347" s="170"/>
      <c r="AFD347" s="170"/>
      <c r="AFE347" s="170"/>
      <c r="AFF347" s="170"/>
      <c r="AFG347" s="170"/>
      <c r="AFH347" s="170"/>
      <c r="AFI347" s="170"/>
      <c r="AFJ347" s="170"/>
      <c r="AFK347" s="170"/>
      <c r="AFL347" s="170"/>
      <c r="AFM347" s="170"/>
      <c r="AFN347" s="170"/>
      <c r="AFO347" s="170"/>
      <c r="AFP347" s="170"/>
      <c r="AFQ347" s="170"/>
      <c r="AFR347" s="170"/>
      <c r="AFS347" s="170"/>
      <c r="AFT347" s="170"/>
      <c r="AFU347" s="170"/>
      <c r="AFV347" s="170"/>
      <c r="AFW347" s="170"/>
      <c r="AFX347" s="170"/>
      <c r="AFY347" s="170"/>
      <c r="AFZ347" s="170"/>
      <c r="AGA347" s="170"/>
      <c r="AGB347" s="170"/>
      <c r="AGC347" s="170"/>
      <c r="AGD347" s="170"/>
      <c r="AGE347" s="170"/>
      <c r="AGF347" s="170"/>
      <c r="AGG347" s="170"/>
      <c r="AGH347" s="170"/>
      <c r="AGI347" s="170"/>
      <c r="AGJ347" s="170"/>
      <c r="AGK347" s="170"/>
      <c r="AGL347" s="170"/>
      <c r="AGM347" s="170"/>
      <c r="AGN347" s="170"/>
      <c r="AGO347" s="170"/>
      <c r="AGP347" s="170"/>
      <c r="AGQ347" s="170"/>
      <c r="AGR347" s="170"/>
      <c r="AGS347" s="170"/>
      <c r="AGT347" s="170"/>
      <c r="AGU347" s="170"/>
      <c r="AGV347" s="170"/>
      <c r="AGW347" s="170"/>
      <c r="AGX347" s="170"/>
      <c r="AGY347" s="170"/>
      <c r="AGZ347" s="170"/>
      <c r="AHA347" s="170"/>
      <c r="AHB347" s="170"/>
      <c r="AHC347" s="170"/>
      <c r="AHD347" s="170"/>
      <c r="AHE347" s="170"/>
      <c r="AHF347" s="170"/>
      <c r="AHG347" s="170"/>
      <c r="AHH347" s="170"/>
      <c r="AHI347" s="170"/>
      <c r="AHJ347" s="170"/>
      <c r="AHK347" s="170"/>
      <c r="AHL347" s="170"/>
      <c r="AHM347" s="170"/>
      <c r="AHN347" s="170"/>
      <c r="AHO347" s="170"/>
      <c r="AHP347" s="170"/>
      <c r="AHQ347" s="170"/>
      <c r="AHR347" s="170"/>
      <c r="AHS347" s="170"/>
      <c r="AHT347" s="170"/>
      <c r="AHU347" s="170"/>
      <c r="AHV347" s="170"/>
      <c r="AHW347" s="170"/>
      <c r="AHX347" s="170"/>
      <c r="AHY347" s="170"/>
      <c r="AHZ347" s="170"/>
      <c r="AIA347" s="170"/>
      <c r="AIB347" s="170"/>
      <c r="AIC347" s="170"/>
      <c r="AID347" s="170"/>
      <c r="AIE347" s="170"/>
      <c r="AIF347" s="170"/>
      <c r="AIG347" s="170"/>
      <c r="AIH347" s="170"/>
      <c r="AII347" s="170"/>
      <c r="AIJ347" s="170"/>
      <c r="AIK347" s="170"/>
      <c r="AIL347" s="170"/>
      <c r="AIM347" s="170"/>
      <c r="AIN347" s="170"/>
      <c r="AIO347" s="170"/>
      <c r="AIP347" s="170"/>
      <c r="AIQ347" s="170"/>
      <c r="AIR347" s="170"/>
      <c r="AIS347" s="170"/>
      <c r="AIT347" s="170"/>
      <c r="AIU347" s="170"/>
      <c r="AIV347" s="170"/>
      <c r="AIW347" s="170"/>
      <c r="AIX347" s="170"/>
      <c r="AIY347" s="170"/>
      <c r="AIZ347" s="170"/>
      <c r="AJA347" s="170"/>
      <c r="AJB347" s="170"/>
      <c r="AJC347" s="170"/>
      <c r="AJD347" s="170"/>
      <c r="AJE347" s="170"/>
      <c r="AJF347" s="170"/>
      <c r="AJG347" s="170"/>
      <c r="AJH347" s="170"/>
      <c r="AJI347" s="170"/>
      <c r="AJJ347" s="170"/>
      <c r="AJK347" s="170"/>
      <c r="AJL347" s="170"/>
      <c r="AJM347" s="170"/>
      <c r="AJN347" s="170"/>
      <c r="AJO347" s="170"/>
      <c r="AJP347" s="170"/>
      <c r="AJQ347" s="170"/>
      <c r="AJR347" s="170"/>
      <c r="AJS347" s="170"/>
      <c r="AJT347" s="170"/>
      <c r="AJU347" s="170"/>
      <c r="AJV347" s="170"/>
      <c r="AJW347" s="170"/>
      <c r="AJX347" s="170"/>
      <c r="AJY347" s="170"/>
      <c r="AJZ347" s="170"/>
      <c r="AKA347" s="170"/>
      <c r="AKB347" s="170"/>
      <c r="AKC347" s="170"/>
      <c r="AKD347" s="170"/>
      <c r="AKE347" s="170"/>
      <c r="AKF347" s="170"/>
      <c r="AKG347" s="170"/>
      <c r="AKH347" s="170"/>
      <c r="AKI347" s="170"/>
      <c r="AKJ347" s="170"/>
      <c r="AKK347" s="170"/>
      <c r="AKL347" s="170"/>
      <c r="AKM347" s="170"/>
      <c r="AKN347" s="170"/>
      <c r="AKO347" s="170"/>
      <c r="AKP347" s="170"/>
      <c r="AKQ347" s="170"/>
      <c r="AKR347" s="170"/>
      <c r="AKS347" s="170"/>
      <c r="AKT347" s="170"/>
      <c r="AKU347" s="170"/>
      <c r="AKV347" s="170"/>
      <c r="AKW347" s="170"/>
      <c r="AKX347" s="170"/>
      <c r="AKY347" s="170"/>
      <c r="AKZ347" s="170"/>
      <c r="ALA347" s="170"/>
      <c r="ALB347" s="170"/>
      <c r="ALC347" s="170"/>
      <c r="ALD347" s="170"/>
      <c r="ALE347" s="170"/>
      <c r="ALF347" s="170"/>
      <c r="ALG347" s="170"/>
      <c r="ALH347" s="170"/>
      <c r="ALI347" s="170"/>
      <c r="ALJ347" s="170"/>
      <c r="ALK347" s="170"/>
      <c r="ALL347" s="170"/>
      <c r="ALM347" s="170"/>
      <c r="ALN347" s="170"/>
      <c r="ALO347" s="170"/>
      <c r="ALP347" s="170"/>
      <c r="ALQ347" s="170"/>
      <c r="ALR347" s="170"/>
      <c r="ALS347" s="170"/>
      <c r="ALT347" s="170"/>
      <c r="ALU347" s="170"/>
      <c r="ALV347" s="170"/>
      <c r="ALW347" s="170"/>
      <c r="ALX347" s="170"/>
      <c r="ALY347" s="170"/>
      <c r="ALZ347" s="170"/>
      <c r="AMA347" s="170"/>
      <c r="AMB347" s="170"/>
      <c r="AMC347" s="170"/>
      <c r="AMD347" s="170"/>
      <c r="AME347" s="170"/>
      <c r="AMF347" s="170"/>
      <c r="AMG347" s="170"/>
      <c r="AMH347" s="170"/>
      <c r="AMI347" s="170"/>
      <c r="AMJ347" s="170"/>
    </row>
    <row r="348" spans="1:1026" x14ac:dyDescent="0.25">
      <c r="A348" s="454" t="s">
        <v>1081</v>
      </c>
      <c r="B348" s="257">
        <v>348</v>
      </c>
      <c r="C348" s="258" t="s">
        <v>24497</v>
      </c>
      <c r="D348" s="308" t="s">
        <v>1082</v>
      </c>
      <c r="E348" s="286"/>
      <c r="F348" s="291"/>
      <c r="G348" s="280"/>
      <c r="H348" s="280"/>
      <c r="I348" s="492" t="s">
        <v>750</v>
      </c>
      <c r="J348" s="292"/>
      <c r="K348" s="293"/>
      <c r="L348" s="278">
        <v>1</v>
      </c>
      <c r="M348" s="293"/>
      <c r="N348" s="293"/>
      <c r="O348" s="293"/>
      <c r="P348" s="293"/>
      <c r="Q348" s="293"/>
      <c r="R348" s="293"/>
      <c r="S348" s="293"/>
      <c r="T348" s="293"/>
      <c r="U348" s="293"/>
      <c r="V348" s="293"/>
      <c r="W348" s="283">
        <f t="shared" si="133"/>
        <v>100</v>
      </c>
      <c r="X348" s="283">
        <f t="shared" si="147"/>
        <v>100</v>
      </c>
      <c r="Y348" s="283">
        <f t="shared" si="148"/>
        <v>100</v>
      </c>
      <c r="Z348" s="283">
        <f t="shared" si="134"/>
        <v>100</v>
      </c>
      <c r="AA348" s="283">
        <f t="shared" si="153"/>
        <v>100</v>
      </c>
      <c r="AB348" s="287">
        <f t="shared" si="146"/>
        <v>100</v>
      </c>
      <c r="AC348" s="287">
        <f t="shared" si="145"/>
        <v>100</v>
      </c>
      <c r="AD348" s="287">
        <f t="shared" si="154"/>
        <v>100</v>
      </c>
      <c r="AE348" s="284">
        <f t="shared" si="155"/>
        <v>1</v>
      </c>
      <c r="AF348" s="284">
        <f t="shared" si="143"/>
        <v>100</v>
      </c>
      <c r="AG348" s="268">
        <f t="shared" si="149"/>
        <v>100</v>
      </c>
      <c r="AH348" s="268">
        <f t="shared" si="150"/>
        <v>100</v>
      </c>
      <c r="AI348" s="268">
        <f t="shared" si="151"/>
        <v>100</v>
      </c>
      <c r="AJ348" s="268">
        <f t="shared" si="152"/>
        <v>100</v>
      </c>
      <c r="AK348" s="501" t="s">
        <v>750</v>
      </c>
      <c r="AL348" s="286"/>
      <c r="AM348" s="286"/>
      <c r="AN348" s="511"/>
      <c r="AO348" s="357"/>
      <c r="AP348" s="357"/>
      <c r="AQ348" s="286"/>
      <c r="AR348" s="563" t="s">
        <v>31760</v>
      </c>
      <c r="AS348" s="563"/>
      <c r="AT348" s="286"/>
      <c r="AU348" s="286"/>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11"/>
      <c r="CD348" s="111"/>
      <c r="CE348" s="111"/>
      <c r="CF348" s="111"/>
      <c r="CG348" s="111"/>
      <c r="CH348" s="111"/>
      <c r="CI348" s="111"/>
      <c r="CJ348" s="111"/>
      <c r="CK348" s="111"/>
      <c r="CL348" s="111"/>
      <c r="CM348" s="111"/>
      <c r="CN348" s="111"/>
      <c r="CO348" s="111"/>
      <c r="CP348" s="111"/>
      <c r="CQ348" s="111"/>
      <c r="CR348" s="111"/>
      <c r="CS348" s="111"/>
      <c r="CT348" s="111"/>
      <c r="CU348" s="111"/>
      <c r="CV348" s="111"/>
      <c r="CW348" s="111"/>
      <c r="CX348" s="111"/>
      <c r="CY348" s="111"/>
      <c r="CZ348" s="111"/>
      <c r="DA348" s="111"/>
      <c r="DB348" s="111"/>
      <c r="DC348" s="111"/>
      <c r="DD348" s="111"/>
      <c r="DE348" s="111"/>
      <c r="DF348" s="111"/>
      <c r="DG348" s="111"/>
      <c r="DH348" s="111"/>
      <c r="DI348" s="111"/>
      <c r="DJ348" s="111"/>
      <c r="DK348" s="111"/>
      <c r="DL348" s="111"/>
      <c r="DM348" s="111"/>
      <c r="DN348" s="111"/>
      <c r="DO348" s="111"/>
      <c r="DP348" s="111"/>
      <c r="DQ348" s="111"/>
      <c r="DR348" s="111"/>
      <c r="DS348" s="111"/>
      <c r="DT348" s="111"/>
      <c r="DU348" s="111"/>
      <c r="DV348" s="111"/>
      <c r="DW348" s="111"/>
      <c r="DX348" s="111"/>
      <c r="DY348" s="111"/>
      <c r="DZ348" s="111"/>
      <c r="EA348" s="111"/>
      <c r="EB348" s="111"/>
      <c r="EC348" s="111"/>
      <c r="ED348" s="111"/>
      <c r="EE348" s="111"/>
      <c r="EF348" s="111"/>
      <c r="EG348" s="111"/>
      <c r="EH348" s="111"/>
      <c r="EI348" s="111"/>
      <c r="EJ348" s="111"/>
      <c r="EK348" s="111"/>
      <c r="EL348" s="111"/>
      <c r="EM348" s="111"/>
      <c r="EN348" s="111"/>
      <c r="EO348" s="111"/>
      <c r="EP348" s="111"/>
      <c r="EQ348" s="111"/>
      <c r="ER348" s="111"/>
      <c r="ES348" s="111"/>
      <c r="ET348" s="111"/>
      <c r="EU348" s="111"/>
      <c r="EV348" s="111"/>
      <c r="EW348" s="111"/>
      <c r="EX348" s="111"/>
      <c r="EY348" s="111"/>
      <c r="EZ348" s="111"/>
      <c r="FA348" s="111"/>
      <c r="FB348" s="111"/>
      <c r="FC348" s="111"/>
      <c r="FD348" s="111"/>
      <c r="FE348" s="111"/>
      <c r="FF348" s="111"/>
      <c r="FG348" s="111"/>
      <c r="FH348" s="111"/>
      <c r="FI348" s="111"/>
      <c r="FJ348" s="111"/>
      <c r="FK348" s="111"/>
      <c r="FL348" s="111"/>
      <c r="FM348" s="111"/>
      <c r="FN348" s="111"/>
      <c r="FO348" s="111"/>
      <c r="FP348" s="111"/>
      <c r="FQ348" s="111"/>
      <c r="FR348" s="111"/>
      <c r="FS348" s="111"/>
      <c r="FT348" s="111"/>
      <c r="FU348" s="111"/>
      <c r="FV348" s="111"/>
      <c r="FW348" s="111"/>
      <c r="FX348" s="111"/>
      <c r="FY348" s="111"/>
      <c r="FZ348" s="111"/>
      <c r="GA348" s="111"/>
      <c r="GB348" s="111"/>
      <c r="GC348" s="111"/>
      <c r="GD348" s="111"/>
      <c r="GE348" s="111"/>
      <c r="GF348" s="111"/>
      <c r="GG348" s="111"/>
      <c r="GH348" s="111"/>
      <c r="GI348" s="111"/>
      <c r="GJ348" s="111"/>
      <c r="GK348" s="111"/>
      <c r="GL348" s="111"/>
      <c r="GM348" s="111"/>
      <c r="GN348" s="111"/>
      <c r="GO348" s="111"/>
      <c r="GP348" s="111"/>
      <c r="GQ348" s="111"/>
      <c r="GR348" s="111"/>
      <c r="GS348" s="111"/>
      <c r="GT348" s="111"/>
      <c r="GU348" s="111"/>
      <c r="GV348" s="111"/>
      <c r="GW348" s="111"/>
      <c r="GX348" s="111"/>
      <c r="GY348" s="111"/>
      <c r="GZ348" s="111"/>
      <c r="HA348" s="111"/>
      <c r="HB348" s="111"/>
      <c r="HC348" s="111"/>
      <c r="HD348" s="111"/>
      <c r="HE348" s="111"/>
      <c r="HF348" s="111"/>
      <c r="HG348" s="111"/>
      <c r="HH348" s="111"/>
      <c r="HI348" s="111"/>
      <c r="HJ348" s="111"/>
      <c r="HK348" s="111"/>
      <c r="HL348" s="111"/>
      <c r="HM348" s="111"/>
      <c r="HN348" s="111"/>
      <c r="HO348" s="111"/>
      <c r="HP348" s="111"/>
      <c r="HQ348" s="111"/>
      <c r="HR348" s="111"/>
      <c r="HS348" s="111"/>
      <c r="HT348" s="111"/>
      <c r="HU348" s="111"/>
      <c r="HV348" s="111"/>
      <c r="HW348" s="111"/>
      <c r="HX348" s="111"/>
      <c r="HY348" s="111"/>
      <c r="HZ348" s="111"/>
      <c r="IA348" s="111"/>
      <c r="IB348" s="111"/>
      <c r="IC348" s="111"/>
      <c r="ID348" s="111"/>
      <c r="IE348" s="111"/>
      <c r="IF348" s="111"/>
      <c r="IG348" s="111"/>
      <c r="IH348" s="111"/>
      <c r="II348" s="111"/>
      <c r="IJ348" s="111"/>
      <c r="IK348" s="111"/>
      <c r="IL348" s="111"/>
      <c r="IM348" s="111"/>
      <c r="IN348" s="111"/>
      <c r="IO348" s="111"/>
      <c r="IP348" s="111"/>
      <c r="IQ348" s="111"/>
      <c r="IR348" s="111"/>
      <c r="IS348" s="111"/>
      <c r="IT348" s="111"/>
      <c r="IU348" s="111"/>
      <c r="IV348" s="111"/>
      <c r="IW348" s="111"/>
      <c r="IX348" s="111"/>
      <c r="IY348" s="111"/>
      <c r="IZ348" s="111"/>
      <c r="JA348" s="111"/>
      <c r="JB348" s="111"/>
      <c r="JC348" s="111"/>
      <c r="JD348" s="111"/>
      <c r="JE348" s="111"/>
      <c r="JF348" s="111"/>
      <c r="JG348" s="111"/>
      <c r="JH348" s="111"/>
      <c r="JI348" s="111"/>
      <c r="JJ348" s="111"/>
      <c r="JK348" s="111"/>
      <c r="JL348" s="111"/>
      <c r="JM348" s="111"/>
      <c r="JN348" s="111"/>
      <c r="JO348" s="111"/>
      <c r="JP348" s="111"/>
      <c r="JQ348" s="111"/>
      <c r="JR348" s="111"/>
      <c r="JS348" s="111"/>
      <c r="JT348" s="111"/>
      <c r="JU348" s="111"/>
      <c r="JV348" s="111"/>
      <c r="JW348" s="111"/>
      <c r="JX348" s="111"/>
      <c r="JY348" s="111"/>
      <c r="JZ348" s="111"/>
      <c r="KA348" s="111"/>
      <c r="KB348" s="111"/>
      <c r="KC348" s="111"/>
      <c r="KD348" s="111"/>
      <c r="KE348" s="111"/>
      <c r="KF348" s="111"/>
      <c r="KG348" s="111"/>
      <c r="KH348" s="111"/>
      <c r="KI348" s="111"/>
      <c r="KJ348" s="111"/>
      <c r="KK348" s="111"/>
      <c r="KL348" s="111"/>
      <c r="KM348" s="111"/>
      <c r="KN348" s="111"/>
      <c r="KO348" s="111"/>
      <c r="KP348" s="111"/>
      <c r="KQ348" s="111"/>
      <c r="KR348" s="111"/>
      <c r="KS348" s="111"/>
      <c r="KT348" s="111"/>
      <c r="KU348" s="111"/>
      <c r="KV348" s="111"/>
      <c r="KW348" s="111"/>
      <c r="KX348" s="111"/>
      <c r="KY348" s="111"/>
      <c r="KZ348" s="111"/>
      <c r="LA348" s="111"/>
      <c r="LB348" s="111"/>
      <c r="LC348" s="111"/>
      <c r="LD348" s="111"/>
      <c r="LE348" s="111"/>
      <c r="LF348" s="111"/>
      <c r="LG348" s="111"/>
      <c r="LH348" s="111"/>
      <c r="LI348" s="111"/>
      <c r="LJ348" s="111"/>
      <c r="LK348" s="111"/>
      <c r="LL348" s="111"/>
      <c r="LM348" s="111"/>
      <c r="LN348" s="111"/>
      <c r="LO348" s="111"/>
      <c r="LP348" s="111"/>
      <c r="LQ348" s="111"/>
      <c r="LR348" s="111"/>
      <c r="LS348" s="111"/>
      <c r="LT348" s="111"/>
      <c r="LU348" s="111"/>
      <c r="LV348" s="111"/>
      <c r="LW348" s="111"/>
      <c r="LX348" s="111"/>
      <c r="LY348" s="111"/>
      <c r="LZ348" s="111"/>
      <c r="MA348" s="111"/>
      <c r="MB348" s="111"/>
      <c r="MC348" s="111"/>
      <c r="MD348" s="111"/>
      <c r="ME348" s="111"/>
      <c r="MF348" s="111"/>
      <c r="MG348" s="111"/>
      <c r="MH348" s="111"/>
      <c r="MI348" s="111"/>
      <c r="MJ348" s="111"/>
      <c r="MK348" s="111"/>
      <c r="ML348" s="111"/>
      <c r="MM348" s="111"/>
      <c r="MN348" s="111"/>
      <c r="MO348" s="111"/>
      <c r="MP348" s="111"/>
      <c r="MQ348" s="111"/>
      <c r="MR348" s="111"/>
      <c r="MS348" s="111"/>
      <c r="MT348" s="111"/>
      <c r="MU348" s="111"/>
      <c r="MV348" s="111"/>
      <c r="MW348" s="111"/>
      <c r="MX348" s="111"/>
      <c r="MY348" s="111"/>
      <c r="MZ348" s="111"/>
      <c r="NA348" s="111"/>
      <c r="NB348" s="111"/>
      <c r="NC348" s="111"/>
      <c r="ND348" s="111"/>
      <c r="NE348" s="111"/>
      <c r="NF348" s="111"/>
      <c r="NG348" s="111"/>
      <c r="NH348" s="111"/>
      <c r="NI348" s="111"/>
      <c r="NJ348" s="111"/>
      <c r="NK348" s="111"/>
      <c r="NL348" s="111"/>
      <c r="NM348" s="111"/>
      <c r="NN348" s="111"/>
      <c r="NO348" s="111"/>
      <c r="NP348" s="111"/>
      <c r="NQ348" s="111"/>
      <c r="NR348" s="111"/>
      <c r="NS348" s="111"/>
      <c r="NT348" s="111"/>
      <c r="NU348" s="111"/>
      <c r="NV348" s="111"/>
      <c r="NW348" s="111"/>
      <c r="NX348" s="111"/>
      <c r="NY348" s="111"/>
      <c r="NZ348" s="111"/>
      <c r="OA348" s="111"/>
      <c r="OB348" s="111"/>
      <c r="OC348" s="111"/>
      <c r="OD348" s="111"/>
      <c r="OE348" s="111"/>
      <c r="OF348" s="111"/>
      <c r="OG348" s="111"/>
      <c r="OH348" s="111"/>
      <c r="OI348" s="111"/>
      <c r="OJ348" s="111"/>
      <c r="OK348" s="111"/>
      <c r="OL348" s="111"/>
      <c r="OM348" s="111"/>
      <c r="ON348" s="111"/>
      <c r="OO348" s="111"/>
      <c r="OP348" s="111"/>
      <c r="OQ348" s="111"/>
      <c r="OR348" s="111"/>
      <c r="OS348" s="111"/>
      <c r="OT348" s="111"/>
      <c r="OU348" s="111"/>
      <c r="OV348" s="111"/>
      <c r="OW348" s="111"/>
      <c r="OX348" s="111"/>
      <c r="OY348" s="111"/>
      <c r="OZ348" s="111"/>
      <c r="PA348" s="111"/>
      <c r="PB348" s="111"/>
      <c r="PC348" s="111"/>
      <c r="PD348" s="111"/>
      <c r="PE348" s="111"/>
      <c r="PF348" s="111"/>
      <c r="PG348" s="111"/>
      <c r="PH348" s="111"/>
      <c r="PI348" s="111"/>
      <c r="PJ348" s="111"/>
      <c r="PK348" s="111"/>
      <c r="PL348" s="111"/>
      <c r="PM348" s="111"/>
      <c r="PN348" s="111"/>
      <c r="PO348" s="111"/>
      <c r="PP348" s="111"/>
      <c r="PQ348" s="111"/>
      <c r="PR348" s="111"/>
      <c r="PS348" s="111"/>
      <c r="PT348" s="111"/>
      <c r="PU348" s="111"/>
      <c r="PV348" s="111"/>
      <c r="PW348" s="111"/>
      <c r="PX348" s="111"/>
      <c r="PY348" s="111"/>
      <c r="PZ348" s="111"/>
      <c r="QA348" s="111"/>
      <c r="QB348" s="111"/>
      <c r="QC348" s="111"/>
      <c r="QD348" s="111"/>
      <c r="QE348" s="111"/>
      <c r="QF348" s="111"/>
      <c r="QG348" s="111"/>
      <c r="QH348" s="111"/>
      <c r="QI348" s="111"/>
      <c r="QJ348" s="111"/>
      <c r="QK348" s="111"/>
      <c r="QL348" s="111"/>
      <c r="QM348" s="111"/>
      <c r="QN348" s="111"/>
      <c r="QO348" s="111"/>
      <c r="QP348" s="111"/>
      <c r="QQ348" s="111"/>
      <c r="QR348" s="111"/>
      <c r="QS348" s="111"/>
      <c r="QT348" s="111"/>
      <c r="QU348" s="111"/>
      <c r="QV348" s="111"/>
      <c r="QW348" s="111"/>
      <c r="QX348" s="111"/>
      <c r="QY348" s="111"/>
      <c r="QZ348" s="111"/>
      <c r="RA348" s="111"/>
      <c r="RB348" s="111"/>
      <c r="RC348" s="111"/>
      <c r="RD348" s="111"/>
      <c r="RE348" s="111"/>
      <c r="RF348" s="111"/>
      <c r="RG348" s="111"/>
      <c r="RH348" s="111"/>
      <c r="RI348" s="111"/>
      <c r="RJ348" s="111"/>
      <c r="RK348" s="111"/>
      <c r="RL348" s="111"/>
      <c r="RM348" s="111"/>
      <c r="RN348" s="111"/>
      <c r="RO348" s="111"/>
      <c r="RP348" s="111"/>
      <c r="RQ348" s="111"/>
      <c r="RR348" s="111"/>
      <c r="RS348" s="111"/>
      <c r="RT348" s="111"/>
      <c r="RU348" s="111"/>
      <c r="RV348" s="111"/>
      <c r="RW348" s="111"/>
      <c r="RX348" s="111"/>
      <c r="RY348" s="111"/>
      <c r="RZ348" s="111"/>
      <c r="SA348" s="111"/>
      <c r="SB348" s="111"/>
      <c r="SC348" s="111"/>
      <c r="SD348" s="111"/>
      <c r="SE348" s="111"/>
      <c r="SF348" s="111"/>
      <c r="SG348" s="111"/>
      <c r="SH348" s="111"/>
      <c r="SI348" s="111"/>
      <c r="SJ348" s="111"/>
      <c r="SK348" s="111"/>
      <c r="SL348" s="111"/>
      <c r="SM348" s="111"/>
      <c r="SN348" s="111"/>
      <c r="SO348" s="111"/>
      <c r="SP348" s="111"/>
      <c r="SQ348" s="111"/>
      <c r="SR348" s="111"/>
      <c r="SS348" s="111"/>
      <c r="ST348" s="111"/>
      <c r="SU348" s="111"/>
      <c r="SV348" s="111"/>
      <c r="SW348" s="111"/>
      <c r="SX348" s="111"/>
      <c r="SY348" s="111"/>
      <c r="SZ348" s="111"/>
      <c r="TA348" s="111"/>
      <c r="TB348" s="111"/>
      <c r="TC348" s="111"/>
      <c r="TD348" s="111"/>
      <c r="TE348" s="111"/>
      <c r="TF348" s="111"/>
      <c r="TG348" s="111"/>
      <c r="TH348" s="111"/>
      <c r="TI348" s="111"/>
      <c r="TJ348" s="111"/>
      <c r="TK348" s="111"/>
      <c r="TL348" s="111"/>
      <c r="TM348" s="111"/>
      <c r="TN348" s="111"/>
      <c r="TO348" s="111"/>
      <c r="TP348" s="111"/>
      <c r="TQ348" s="111"/>
      <c r="TR348" s="111"/>
      <c r="TS348" s="111"/>
      <c r="TT348" s="111"/>
      <c r="TU348" s="111"/>
      <c r="TV348" s="111"/>
      <c r="TW348" s="111"/>
      <c r="TX348" s="111"/>
      <c r="TY348" s="111"/>
      <c r="TZ348" s="111"/>
      <c r="UA348" s="111"/>
      <c r="UB348" s="111"/>
      <c r="UC348" s="111"/>
      <c r="UD348" s="111"/>
      <c r="UE348" s="111"/>
      <c r="UF348" s="111"/>
      <c r="UG348" s="111"/>
      <c r="UH348" s="111"/>
      <c r="UI348" s="111"/>
      <c r="UJ348" s="111"/>
      <c r="UK348" s="111"/>
      <c r="UL348" s="111"/>
      <c r="UM348" s="111"/>
      <c r="UN348" s="111"/>
      <c r="UO348" s="111"/>
      <c r="UP348" s="111"/>
      <c r="UQ348" s="111"/>
      <c r="UR348" s="111"/>
      <c r="US348" s="111"/>
      <c r="UT348" s="111"/>
      <c r="UU348" s="111"/>
      <c r="UV348" s="111"/>
      <c r="UW348" s="111"/>
      <c r="UX348" s="111"/>
      <c r="UY348" s="111"/>
      <c r="UZ348" s="111"/>
      <c r="VA348" s="111"/>
      <c r="VB348" s="111"/>
      <c r="VC348" s="111"/>
      <c r="VD348" s="111"/>
      <c r="VE348" s="111"/>
      <c r="VF348" s="111"/>
      <c r="VG348" s="111"/>
      <c r="VH348" s="111"/>
      <c r="VI348" s="111"/>
      <c r="VJ348" s="111"/>
      <c r="VK348" s="111"/>
      <c r="VL348" s="111"/>
      <c r="VM348" s="111"/>
      <c r="VN348" s="111"/>
      <c r="VO348" s="111"/>
      <c r="VP348" s="111"/>
      <c r="VQ348" s="111"/>
      <c r="VR348" s="111"/>
      <c r="VS348" s="111"/>
      <c r="VT348" s="111"/>
      <c r="VU348" s="111"/>
      <c r="VV348" s="111"/>
      <c r="VW348" s="111"/>
      <c r="VX348" s="111"/>
      <c r="VY348" s="111"/>
      <c r="VZ348" s="111"/>
      <c r="WA348" s="111"/>
      <c r="WB348" s="111"/>
      <c r="WC348" s="111"/>
      <c r="WD348" s="111"/>
      <c r="WE348" s="111"/>
      <c r="WF348" s="111"/>
      <c r="WG348" s="111"/>
      <c r="WH348" s="111"/>
      <c r="WI348" s="111"/>
      <c r="WJ348" s="111"/>
      <c r="WK348" s="111"/>
      <c r="WL348" s="111"/>
      <c r="WM348" s="111"/>
      <c r="WN348" s="111"/>
      <c r="WO348" s="111"/>
      <c r="WP348" s="111"/>
      <c r="WQ348" s="111"/>
      <c r="WR348" s="111"/>
      <c r="WS348" s="111"/>
      <c r="WT348" s="111"/>
      <c r="WU348" s="111"/>
      <c r="WV348" s="111"/>
      <c r="WW348" s="111"/>
      <c r="WX348" s="111"/>
      <c r="WY348" s="111"/>
      <c r="WZ348" s="111"/>
      <c r="XA348" s="111"/>
      <c r="XB348" s="111"/>
      <c r="XC348" s="111"/>
      <c r="XD348" s="111"/>
      <c r="XE348" s="111"/>
      <c r="XF348" s="111"/>
      <c r="XG348" s="111"/>
      <c r="XH348" s="111"/>
      <c r="XI348" s="111"/>
      <c r="XJ348" s="111"/>
      <c r="XK348" s="111"/>
      <c r="XL348" s="111"/>
      <c r="XM348" s="111"/>
      <c r="XN348" s="111"/>
      <c r="XO348" s="111"/>
      <c r="XP348" s="111"/>
      <c r="XQ348" s="111"/>
      <c r="XR348" s="111"/>
      <c r="XS348" s="111"/>
      <c r="XT348" s="111"/>
      <c r="XU348" s="111"/>
      <c r="XV348" s="111"/>
      <c r="XW348" s="111"/>
      <c r="XX348" s="111"/>
      <c r="XY348" s="111"/>
      <c r="XZ348" s="111"/>
      <c r="YA348" s="111"/>
      <c r="YB348" s="111"/>
      <c r="YC348" s="111"/>
      <c r="YD348" s="111"/>
      <c r="YE348" s="111"/>
      <c r="YF348" s="111"/>
      <c r="YG348" s="111"/>
      <c r="YH348" s="111"/>
      <c r="YI348" s="111"/>
      <c r="YJ348" s="111"/>
      <c r="YK348" s="111"/>
      <c r="YL348" s="111"/>
      <c r="YM348" s="111"/>
      <c r="YN348" s="111"/>
      <c r="YO348" s="111"/>
      <c r="YP348" s="111"/>
      <c r="YQ348" s="111"/>
      <c r="YR348" s="111"/>
      <c r="YS348" s="111"/>
      <c r="YT348" s="111"/>
      <c r="YU348" s="111"/>
      <c r="YV348" s="111"/>
      <c r="YW348" s="111"/>
      <c r="YX348" s="111"/>
      <c r="YY348" s="111"/>
      <c r="YZ348" s="111"/>
      <c r="ZA348" s="111"/>
      <c r="ZB348" s="111"/>
      <c r="ZC348" s="111"/>
      <c r="ZD348" s="111"/>
      <c r="ZE348" s="111"/>
      <c r="ZF348" s="111"/>
      <c r="ZG348" s="111"/>
      <c r="ZH348" s="111"/>
      <c r="ZI348" s="111"/>
      <c r="ZJ348" s="111"/>
      <c r="ZK348" s="111"/>
      <c r="ZL348" s="111"/>
      <c r="ZM348" s="111"/>
      <c r="ZN348" s="111"/>
      <c r="ZO348" s="111"/>
      <c r="ZP348" s="111"/>
      <c r="ZQ348" s="111"/>
      <c r="ZR348" s="111"/>
      <c r="ZS348" s="111"/>
      <c r="ZT348" s="111"/>
      <c r="ZU348" s="111"/>
      <c r="ZV348" s="111"/>
      <c r="ZW348" s="111"/>
      <c r="ZX348" s="111"/>
      <c r="ZY348" s="111"/>
      <c r="ZZ348" s="111"/>
      <c r="AAA348" s="111"/>
      <c r="AAB348" s="111"/>
      <c r="AAC348" s="111"/>
      <c r="AAD348" s="111"/>
      <c r="AAE348" s="111"/>
      <c r="AAF348" s="111"/>
      <c r="AAG348" s="111"/>
      <c r="AAH348" s="111"/>
      <c r="AAI348" s="111"/>
      <c r="AAJ348" s="111"/>
      <c r="AAK348" s="111"/>
      <c r="AAL348" s="111"/>
      <c r="AAM348" s="111"/>
      <c r="AAN348" s="111"/>
      <c r="AAO348" s="111"/>
      <c r="AAP348" s="111"/>
      <c r="AAQ348" s="111"/>
      <c r="AAR348" s="111"/>
      <c r="AAS348" s="111"/>
      <c r="AAT348" s="111"/>
      <c r="AAU348" s="111"/>
      <c r="AAV348" s="111"/>
      <c r="AAW348" s="111"/>
      <c r="AAX348" s="111"/>
      <c r="AAY348" s="111"/>
      <c r="AAZ348" s="111"/>
      <c r="ABA348" s="111"/>
      <c r="ABB348" s="111"/>
      <c r="ABC348" s="111"/>
      <c r="ABD348" s="111"/>
      <c r="ABE348" s="111"/>
      <c r="ABF348" s="111"/>
      <c r="ABG348" s="111"/>
      <c r="ABH348" s="111"/>
      <c r="ABI348" s="111"/>
      <c r="ABJ348" s="111"/>
      <c r="ABK348" s="111"/>
      <c r="ABL348" s="111"/>
      <c r="ABM348" s="111"/>
      <c r="ABN348" s="111"/>
      <c r="ABO348" s="111"/>
      <c r="ABP348" s="111"/>
      <c r="ABQ348" s="111"/>
      <c r="ABR348" s="111"/>
      <c r="ABS348" s="111"/>
      <c r="ABT348" s="111"/>
      <c r="ABU348" s="111"/>
      <c r="ABV348" s="111"/>
      <c r="ABW348" s="111"/>
      <c r="ABX348" s="111"/>
      <c r="ABY348" s="111"/>
      <c r="ABZ348" s="111"/>
      <c r="ACA348" s="111"/>
      <c r="ACB348" s="111"/>
      <c r="ACC348" s="111"/>
      <c r="ACD348" s="111"/>
      <c r="ACE348" s="111"/>
      <c r="ACF348" s="111"/>
      <c r="ACG348" s="111"/>
      <c r="ACH348" s="111"/>
      <c r="ACI348" s="111"/>
      <c r="ACJ348" s="111"/>
      <c r="ACK348" s="111"/>
      <c r="ACL348" s="111"/>
      <c r="ACM348" s="111"/>
      <c r="ACN348" s="111"/>
      <c r="ACO348" s="111"/>
      <c r="ACP348" s="111"/>
      <c r="ACQ348" s="111"/>
      <c r="ACR348" s="111"/>
      <c r="ACS348" s="111"/>
      <c r="ACT348" s="111"/>
      <c r="ACU348" s="111"/>
      <c r="ACV348" s="111"/>
      <c r="ACW348" s="111"/>
      <c r="ACX348" s="111"/>
      <c r="ACY348" s="111"/>
      <c r="ACZ348" s="111"/>
      <c r="ADA348" s="111"/>
      <c r="ADB348" s="111"/>
      <c r="ADC348" s="111"/>
      <c r="ADD348" s="111"/>
      <c r="ADE348" s="111"/>
      <c r="ADF348" s="111"/>
      <c r="ADG348" s="111"/>
      <c r="ADH348" s="111"/>
      <c r="ADI348" s="111"/>
      <c r="ADJ348" s="111"/>
      <c r="ADK348" s="111"/>
      <c r="ADL348" s="111"/>
      <c r="ADM348" s="111"/>
      <c r="ADN348" s="111"/>
      <c r="ADO348" s="111"/>
      <c r="ADP348" s="111"/>
      <c r="ADQ348" s="111"/>
      <c r="ADR348" s="111"/>
      <c r="ADS348" s="111"/>
      <c r="ADT348" s="111"/>
      <c r="ADU348" s="111"/>
      <c r="ADV348" s="111"/>
      <c r="ADW348" s="111"/>
      <c r="ADX348" s="111"/>
      <c r="ADY348" s="111"/>
      <c r="ADZ348" s="111"/>
      <c r="AEA348" s="111"/>
      <c r="AEB348" s="111"/>
      <c r="AEC348" s="111"/>
      <c r="AED348" s="111"/>
      <c r="AEE348" s="111"/>
      <c r="AEF348" s="111"/>
      <c r="AEG348" s="111"/>
      <c r="AEH348" s="111"/>
      <c r="AEI348" s="111"/>
      <c r="AEJ348" s="111"/>
      <c r="AEK348" s="111"/>
      <c r="AEL348" s="111"/>
      <c r="AEM348" s="111"/>
      <c r="AEN348" s="111"/>
      <c r="AEO348" s="111"/>
      <c r="AEP348" s="111"/>
      <c r="AEQ348" s="111"/>
      <c r="AER348" s="111"/>
      <c r="AES348" s="111"/>
      <c r="AET348" s="111"/>
      <c r="AEU348" s="111"/>
      <c r="AEV348" s="111"/>
      <c r="AEW348" s="111"/>
      <c r="AEX348" s="111"/>
      <c r="AEY348" s="111"/>
      <c r="AEZ348" s="111"/>
      <c r="AFA348" s="111"/>
      <c r="AFB348" s="111"/>
      <c r="AFC348" s="111"/>
      <c r="AFD348" s="111"/>
      <c r="AFE348" s="111"/>
      <c r="AFF348" s="111"/>
      <c r="AFG348" s="111"/>
      <c r="AFH348" s="111"/>
      <c r="AFI348" s="111"/>
      <c r="AFJ348" s="111"/>
      <c r="AFK348" s="111"/>
      <c r="AFL348" s="111"/>
      <c r="AFM348" s="111"/>
      <c r="AFN348" s="111"/>
      <c r="AFO348" s="111"/>
      <c r="AFP348" s="111"/>
      <c r="AFQ348" s="111"/>
      <c r="AFR348" s="111"/>
      <c r="AFS348" s="111"/>
      <c r="AFT348" s="111"/>
      <c r="AFU348" s="111"/>
      <c r="AFV348" s="111"/>
      <c r="AFW348" s="111"/>
      <c r="AFX348" s="111"/>
      <c r="AFY348" s="111"/>
      <c r="AFZ348" s="111"/>
      <c r="AGA348" s="111"/>
      <c r="AGB348" s="111"/>
      <c r="AGC348" s="111"/>
      <c r="AGD348" s="111"/>
      <c r="AGE348" s="111"/>
      <c r="AGF348" s="111"/>
      <c r="AGG348" s="111"/>
      <c r="AGH348" s="111"/>
      <c r="AGI348" s="111"/>
      <c r="AGJ348" s="111"/>
      <c r="AGK348" s="111"/>
      <c r="AGL348" s="111"/>
      <c r="AGM348" s="111"/>
      <c r="AGN348" s="111"/>
      <c r="AGO348" s="111"/>
      <c r="AGP348" s="111"/>
      <c r="AGQ348" s="111"/>
      <c r="AGR348" s="111"/>
      <c r="AGS348" s="111"/>
      <c r="AGT348" s="111"/>
      <c r="AGU348" s="111"/>
      <c r="AGV348" s="111"/>
      <c r="AGW348" s="111"/>
      <c r="AGX348" s="111"/>
      <c r="AGY348" s="111"/>
      <c r="AGZ348" s="111"/>
      <c r="AHA348" s="111"/>
      <c r="AHB348" s="111"/>
      <c r="AHC348" s="111"/>
      <c r="AHD348" s="111"/>
      <c r="AHE348" s="111"/>
      <c r="AHF348" s="111"/>
      <c r="AHG348" s="111"/>
      <c r="AHH348" s="111"/>
      <c r="AHI348" s="111"/>
      <c r="AHJ348" s="111"/>
      <c r="AHK348" s="111"/>
      <c r="AHL348" s="111"/>
      <c r="AHM348" s="111"/>
      <c r="AHN348" s="111"/>
      <c r="AHO348" s="111"/>
      <c r="AHP348" s="111"/>
      <c r="AHQ348" s="111"/>
      <c r="AHR348" s="111"/>
      <c r="AHS348" s="111"/>
      <c r="AHT348" s="111"/>
      <c r="AHU348" s="111"/>
      <c r="AHV348" s="111"/>
      <c r="AHW348" s="111"/>
      <c r="AHX348" s="111"/>
      <c r="AHY348" s="111"/>
      <c r="AHZ348" s="111"/>
      <c r="AIA348" s="111"/>
      <c r="AIB348" s="111"/>
      <c r="AIC348" s="111"/>
      <c r="AID348" s="111"/>
      <c r="AIE348" s="111"/>
      <c r="AIF348" s="111"/>
      <c r="AIG348" s="111"/>
      <c r="AIH348" s="111"/>
      <c r="AII348" s="111"/>
      <c r="AIJ348" s="111"/>
      <c r="AIK348" s="111"/>
      <c r="AIL348" s="111"/>
      <c r="AIM348" s="111"/>
      <c r="AIN348" s="111"/>
      <c r="AIO348" s="111"/>
      <c r="AIP348" s="111"/>
      <c r="AIQ348" s="111"/>
      <c r="AIR348" s="111"/>
      <c r="AIS348" s="111"/>
      <c r="AIT348" s="111"/>
      <c r="AIU348" s="111"/>
      <c r="AIV348" s="111"/>
      <c r="AIW348" s="111"/>
      <c r="AIX348" s="111"/>
      <c r="AIY348" s="111"/>
      <c r="AIZ348" s="111"/>
      <c r="AJA348" s="111"/>
      <c r="AJB348" s="111"/>
      <c r="AJC348" s="111"/>
      <c r="AJD348" s="111"/>
      <c r="AJE348" s="111"/>
      <c r="AJF348" s="111"/>
      <c r="AJG348" s="111"/>
      <c r="AJH348" s="111"/>
      <c r="AJI348" s="111"/>
      <c r="AJJ348" s="111"/>
      <c r="AJK348" s="111"/>
      <c r="AJL348" s="111"/>
      <c r="AJM348" s="111"/>
      <c r="AJN348" s="111"/>
      <c r="AJO348" s="111"/>
      <c r="AJP348" s="111"/>
      <c r="AJQ348" s="111"/>
      <c r="AJR348" s="111"/>
      <c r="AJS348" s="111"/>
      <c r="AJT348" s="111"/>
      <c r="AJU348" s="111"/>
      <c r="AJV348" s="111"/>
      <c r="AJW348" s="111"/>
      <c r="AJX348" s="111"/>
      <c r="AJY348" s="111"/>
      <c r="AJZ348" s="111"/>
      <c r="AKA348" s="111"/>
      <c r="AKB348" s="111"/>
      <c r="AKC348" s="111"/>
      <c r="AKD348" s="111"/>
      <c r="AKE348" s="111"/>
      <c r="AKF348" s="111"/>
      <c r="AKG348" s="111"/>
      <c r="AKH348" s="111"/>
      <c r="AKI348" s="111"/>
      <c r="AKJ348" s="111"/>
      <c r="AKK348" s="111"/>
      <c r="AKL348" s="111"/>
      <c r="AKM348" s="111"/>
      <c r="AKN348" s="111"/>
      <c r="AKO348" s="111"/>
      <c r="AKP348" s="111"/>
      <c r="AKQ348" s="111"/>
      <c r="AKR348" s="111"/>
      <c r="AKS348" s="111"/>
      <c r="AKT348" s="111"/>
      <c r="AKU348" s="111"/>
      <c r="AKV348" s="111"/>
      <c r="AKW348" s="111"/>
      <c r="AKX348" s="111"/>
      <c r="AKY348" s="111"/>
      <c r="AKZ348" s="111"/>
      <c r="ALA348" s="111"/>
      <c r="ALB348" s="111"/>
      <c r="ALC348" s="111"/>
      <c r="ALD348" s="111"/>
      <c r="ALE348" s="111"/>
      <c r="ALF348" s="111"/>
      <c r="ALG348" s="111"/>
      <c r="ALH348" s="111"/>
      <c r="ALI348" s="111"/>
      <c r="ALJ348" s="111"/>
      <c r="ALK348" s="111"/>
      <c r="ALL348" s="111"/>
      <c r="ALM348" s="111"/>
      <c r="ALN348" s="111"/>
      <c r="ALO348" s="111"/>
      <c r="ALP348" s="111"/>
      <c r="ALQ348" s="111"/>
      <c r="ALR348" s="111"/>
      <c r="ALS348" s="111"/>
      <c r="ALT348" s="111"/>
      <c r="ALU348" s="111"/>
      <c r="ALV348" s="111"/>
      <c r="ALW348" s="111"/>
      <c r="ALX348" s="111"/>
      <c r="ALY348" s="111"/>
      <c r="ALZ348" s="111"/>
      <c r="AMA348" s="111"/>
      <c r="AMB348" s="111"/>
      <c r="AMC348" s="111"/>
      <c r="AMD348" s="111"/>
      <c r="AME348" s="111"/>
      <c r="AMF348" s="111"/>
      <c r="AMG348" s="111"/>
      <c r="AMH348" s="111"/>
      <c r="AMI348" s="111"/>
      <c r="AMJ348" s="111"/>
    </row>
    <row r="349" spans="1:1026" x14ac:dyDescent="0.25">
      <c r="A349" s="402" t="s">
        <v>738</v>
      </c>
      <c r="B349" s="257">
        <v>349</v>
      </c>
      <c r="C349" s="258" t="s">
        <v>739</v>
      </c>
      <c r="D349" s="320" t="s">
        <v>6189</v>
      </c>
      <c r="E349" s="353"/>
      <c r="F349" s="322">
        <v>4</v>
      </c>
      <c r="G349" s="323"/>
      <c r="H349" s="323"/>
      <c r="I349" s="497">
        <v>1</v>
      </c>
      <c r="J349" s="278">
        <v>2</v>
      </c>
      <c r="K349" s="355">
        <v>1</v>
      </c>
      <c r="L349" s="355"/>
      <c r="M349" s="312"/>
      <c r="N349" s="312"/>
      <c r="O349" s="355"/>
      <c r="P349" s="355"/>
      <c r="Q349" s="312">
        <v>2</v>
      </c>
      <c r="R349" s="312"/>
      <c r="S349" s="312"/>
      <c r="T349" s="312"/>
      <c r="U349" s="312"/>
      <c r="V349" s="324"/>
      <c r="W349" s="283">
        <f t="shared" si="133"/>
        <v>100</v>
      </c>
      <c r="X349" s="283">
        <f t="shared" si="147"/>
        <v>100</v>
      </c>
      <c r="Y349" s="283">
        <f t="shared" si="148"/>
        <v>100</v>
      </c>
      <c r="Z349" s="283">
        <f t="shared" si="134"/>
        <v>100</v>
      </c>
      <c r="AA349" s="283">
        <f t="shared" si="153"/>
        <v>10</v>
      </c>
      <c r="AB349" s="287">
        <f t="shared" si="146"/>
        <v>100</v>
      </c>
      <c r="AC349" s="287">
        <f t="shared" si="145"/>
        <v>100</v>
      </c>
      <c r="AD349" s="287">
        <f t="shared" si="154"/>
        <v>100</v>
      </c>
      <c r="AE349" s="284">
        <f t="shared" si="155"/>
        <v>100</v>
      </c>
      <c r="AF349" s="284">
        <f t="shared" si="143"/>
        <v>100</v>
      </c>
      <c r="AG349" s="268">
        <f t="shared" si="149"/>
        <v>1</v>
      </c>
      <c r="AH349" s="268">
        <f t="shared" si="150"/>
        <v>10</v>
      </c>
      <c r="AI349" s="268">
        <f t="shared" si="151"/>
        <v>3</v>
      </c>
      <c r="AJ349" s="268">
        <f t="shared" si="152"/>
        <v>100</v>
      </c>
      <c r="AK349" s="501">
        <v>2.2000000000000001E-3</v>
      </c>
      <c r="AL349" s="327"/>
      <c r="AM349" s="455">
        <v>3</v>
      </c>
      <c r="AN349" s="511"/>
      <c r="AO349" s="357"/>
      <c r="AP349" s="357"/>
      <c r="AQ349" s="286"/>
      <c r="AR349" s="171" t="s">
        <v>740</v>
      </c>
      <c r="AS349" s="171"/>
      <c r="AT349" s="286"/>
      <c r="AU349" s="286"/>
      <c r="AV349" s="111"/>
      <c r="AW349" s="559"/>
      <c r="AX349" s="559"/>
      <c r="AY349" s="559"/>
      <c r="AZ349" s="559"/>
      <c r="BA349" s="559"/>
      <c r="BB349" s="559"/>
      <c r="BC349" s="559"/>
      <c r="BD349" s="559"/>
      <c r="BE349" s="559"/>
      <c r="BF349" s="559"/>
      <c r="BG349" s="559"/>
      <c r="BH349" s="559"/>
      <c r="BI349" s="559"/>
      <c r="BJ349" s="559"/>
      <c r="BK349" s="559"/>
      <c r="BL349" s="559"/>
      <c r="BM349" s="559"/>
      <c r="BN349" s="559"/>
      <c r="BO349" s="559"/>
      <c r="BP349" s="559"/>
      <c r="BQ349" s="559"/>
      <c r="BR349" s="559"/>
      <c r="BS349" s="559"/>
      <c r="BT349" s="559"/>
      <c r="BU349" s="559"/>
      <c r="BV349" s="559"/>
      <c r="BW349" s="559"/>
      <c r="BX349" s="559"/>
      <c r="BY349" s="559"/>
      <c r="BZ349" s="559"/>
      <c r="CA349" s="559"/>
      <c r="CB349" s="559"/>
      <c r="CC349" s="559"/>
      <c r="CD349" s="559"/>
      <c r="CE349" s="559"/>
      <c r="CF349" s="559"/>
      <c r="CG349" s="559"/>
      <c r="CH349" s="559"/>
      <c r="CI349" s="559"/>
      <c r="CJ349" s="559"/>
      <c r="CK349" s="559"/>
      <c r="CL349" s="559"/>
      <c r="CM349" s="559"/>
      <c r="CN349" s="559"/>
      <c r="CO349" s="559"/>
      <c r="CP349" s="559"/>
      <c r="CQ349" s="559"/>
      <c r="CR349" s="559"/>
      <c r="CS349" s="559"/>
      <c r="CT349" s="559"/>
      <c r="CU349" s="559"/>
      <c r="CV349" s="559"/>
      <c r="CW349" s="559"/>
      <c r="CX349" s="559"/>
      <c r="CY349" s="559"/>
      <c r="CZ349" s="559"/>
      <c r="DA349" s="559"/>
      <c r="DB349" s="559"/>
      <c r="DC349" s="559"/>
      <c r="DD349" s="559"/>
      <c r="DE349" s="559"/>
      <c r="DF349" s="559"/>
      <c r="DG349" s="559"/>
      <c r="DH349" s="559"/>
      <c r="DI349" s="559"/>
      <c r="DJ349" s="559"/>
      <c r="DK349" s="559"/>
      <c r="DL349" s="559"/>
      <c r="DM349" s="559"/>
      <c r="DN349" s="559"/>
      <c r="DO349" s="559"/>
      <c r="DP349" s="559"/>
      <c r="DQ349" s="559"/>
      <c r="DR349" s="559"/>
      <c r="DS349" s="559"/>
      <c r="DT349" s="559"/>
      <c r="DU349" s="559"/>
      <c r="DV349" s="559"/>
      <c r="DW349" s="559"/>
      <c r="DX349" s="559"/>
      <c r="DY349" s="559"/>
      <c r="DZ349" s="559"/>
      <c r="EA349" s="559"/>
      <c r="EB349" s="559"/>
      <c r="EC349" s="559"/>
      <c r="ED349" s="559"/>
      <c r="EE349" s="559"/>
      <c r="EF349" s="559"/>
      <c r="EG349" s="559"/>
      <c r="EH349" s="559"/>
      <c r="EI349" s="559"/>
      <c r="EJ349" s="559"/>
      <c r="EK349" s="559"/>
      <c r="EL349" s="559"/>
      <c r="EM349" s="559"/>
      <c r="EN349" s="559"/>
      <c r="EO349" s="559"/>
      <c r="EP349" s="559"/>
      <c r="EQ349" s="559"/>
      <c r="ER349" s="559"/>
      <c r="ES349" s="559"/>
      <c r="ET349" s="559"/>
      <c r="EU349" s="559"/>
      <c r="EV349" s="559"/>
      <c r="EW349" s="559"/>
      <c r="EX349" s="559"/>
      <c r="EY349" s="559"/>
      <c r="EZ349" s="559"/>
      <c r="FA349" s="559"/>
      <c r="FB349" s="559"/>
      <c r="FC349" s="559"/>
      <c r="FD349" s="559"/>
      <c r="FE349" s="559"/>
      <c r="FF349" s="559"/>
      <c r="FG349" s="559"/>
      <c r="FH349" s="559"/>
      <c r="FI349" s="559"/>
      <c r="FJ349" s="559"/>
      <c r="FK349" s="559"/>
      <c r="FL349" s="559"/>
      <c r="FM349" s="559"/>
      <c r="FN349" s="559"/>
      <c r="FO349" s="559"/>
      <c r="FP349" s="559"/>
      <c r="FQ349" s="559"/>
      <c r="FR349" s="559"/>
      <c r="FS349" s="559"/>
      <c r="FT349" s="559"/>
      <c r="FU349" s="559"/>
      <c r="FV349" s="559"/>
      <c r="FW349" s="559"/>
      <c r="FX349" s="559"/>
      <c r="FY349" s="559"/>
      <c r="FZ349" s="559"/>
      <c r="GA349" s="559"/>
      <c r="GB349" s="559"/>
      <c r="GC349" s="559"/>
      <c r="GD349" s="559"/>
      <c r="GE349" s="559"/>
      <c r="GF349" s="559"/>
      <c r="GG349" s="559"/>
      <c r="GH349" s="559"/>
      <c r="GI349" s="559"/>
      <c r="GJ349" s="559"/>
      <c r="GK349" s="559"/>
      <c r="GL349" s="559"/>
      <c r="GM349" s="559"/>
      <c r="GN349" s="559"/>
      <c r="GO349" s="559"/>
      <c r="GP349" s="559"/>
      <c r="GQ349" s="559"/>
      <c r="GR349" s="559"/>
      <c r="GS349" s="559"/>
      <c r="GT349" s="559"/>
      <c r="GU349" s="559"/>
      <c r="GV349" s="559"/>
      <c r="GW349" s="559"/>
      <c r="GX349" s="559"/>
      <c r="GY349" s="559"/>
      <c r="GZ349" s="559"/>
      <c r="HA349" s="559"/>
      <c r="HB349" s="559"/>
      <c r="HC349" s="559"/>
      <c r="HD349" s="559"/>
      <c r="HE349" s="559"/>
      <c r="HF349" s="559"/>
      <c r="HG349" s="559"/>
      <c r="HH349" s="559"/>
      <c r="HI349" s="559"/>
      <c r="HJ349" s="559"/>
      <c r="HK349" s="559"/>
      <c r="HL349" s="559"/>
      <c r="HM349" s="559"/>
      <c r="HN349" s="559"/>
      <c r="HO349" s="559"/>
      <c r="HP349" s="559"/>
      <c r="HQ349" s="559"/>
      <c r="HR349" s="559"/>
      <c r="HS349" s="559"/>
      <c r="HT349" s="559"/>
      <c r="HU349" s="559"/>
      <c r="HV349" s="559"/>
      <c r="HW349" s="559"/>
      <c r="HX349" s="559"/>
      <c r="HY349" s="559"/>
      <c r="HZ349" s="559"/>
      <c r="IA349" s="559"/>
      <c r="IB349" s="559"/>
      <c r="IC349" s="559"/>
      <c r="ID349" s="559"/>
      <c r="IE349" s="559"/>
      <c r="IF349" s="559"/>
      <c r="IG349" s="559"/>
      <c r="IH349" s="559"/>
      <c r="II349" s="559"/>
      <c r="IJ349" s="559"/>
      <c r="IK349" s="559"/>
      <c r="IL349" s="559"/>
      <c r="IM349" s="559"/>
      <c r="IN349" s="559"/>
      <c r="IO349" s="559"/>
      <c r="IP349" s="559"/>
      <c r="IQ349" s="559"/>
      <c r="IR349" s="559"/>
      <c r="IS349" s="559"/>
      <c r="IT349" s="559"/>
      <c r="IU349" s="559"/>
      <c r="IV349" s="559"/>
      <c r="IW349" s="559"/>
      <c r="IX349" s="559"/>
      <c r="IY349" s="559"/>
      <c r="IZ349" s="559"/>
      <c r="JA349" s="559"/>
      <c r="JB349" s="559"/>
      <c r="JC349" s="559"/>
      <c r="JD349" s="559"/>
      <c r="JE349" s="559"/>
      <c r="JF349" s="559"/>
      <c r="JG349" s="559"/>
      <c r="JH349" s="559"/>
      <c r="JI349" s="559"/>
      <c r="JJ349" s="559"/>
      <c r="JK349" s="559"/>
      <c r="JL349" s="559"/>
      <c r="JM349" s="559"/>
      <c r="JN349" s="559"/>
      <c r="JO349" s="559"/>
      <c r="JP349" s="559"/>
      <c r="JQ349" s="559"/>
      <c r="JR349" s="559"/>
      <c r="JS349" s="559"/>
      <c r="JT349" s="559"/>
      <c r="JU349" s="559"/>
      <c r="JV349" s="559"/>
      <c r="JW349" s="559"/>
      <c r="JX349" s="559"/>
      <c r="JY349" s="559"/>
      <c r="JZ349" s="559"/>
      <c r="KA349" s="559"/>
      <c r="KB349" s="559"/>
      <c r="KC349" s="559"/>
      <c r="KD349" s="559"/>
      <c r="KE349" s="559"/>
      <c r="KF349" s="559"/>
      <c r="KG349" s="559"/>
      <c r="KH349" s="559"/>
      <c r="KI349" s="559"/>
      <c r="KJ349" s="559"/>
      <c r="KK349" s="559"/>
      <c r="KL349" s="559"/>
      <c r="KM349" s="559"/>
      <c r="KN349" s="559"/>
      <c r="KO349" s="559"/>
      <c r="KP349" s="559"/>
      <c r="KQ349" s="559"/>
      <c r="KR349" s="559"/>
      <c r="KS349" s="559"/>
      <c r="KT349" s="559"/>
      <c r="KU349" s="559"/>
      <c r="KV349" s="559"/>
      <c r="KW349" s="559"/>
      <c r="KX349" s="559"/>
      <c r="KY349" s="559"/>
      <c r="KZ349" s="559"/>
      <c r="LA349" s="559"/>
      <c r="LB349" s="559"/>
      <c r="LC349" s="559"/>
      <c r="LD349" s="559"/>
      <c r="LE349" s="559"/>
      <c r="LF349" s="559"/>
      <c r="LG349" s="559"/>
      <c r="LH349" s="559"/>
      <c r="LI349" s="559"/>
      <c r="LJ349" s="559"/>
      <c r="LK349" s="559"/>
      <c r="LL349" s="559"/>
      <c r="LM349" s="559"/>
      <c r="LN349" s="559"/>
      <c r="LO349" s="559"/>
      <c r="LP349" s="559"/>
      <c r="LQ349" s="559"/>
      <c r="LR349" s="559"/>
      <c r="LS349" s="559"/>
      <c r="LT349" s="559"/>
      <c r="LU349" s="559"/>
      <c r="LV349" s="559"/>
      <c r="LW349" s="559"/>
      <c r="LX349" s="559"/>
      <c r="LY349" s="559"/>
      <c r="LZ349" s="559"/>
      <c r="MA349" s="559"/>
      <c r="MB349" s="559"/>
      <c r="MC349" s="559"/>
      <c r="MD349" s="559"/>
      <c r="ME349" s="559"/>
      <c r="MF349" s="559"/>
      <c r="MG349" s="559"/>
      <c r="MH349" s="559"/>
      <c r="MI349" s="559"/>
      <c r="MJ349" s="559"/>
      <c r="MK349" s="559"/>
      <c r="ML349" s="559"/>
      <c r="MM349" s="559"/>
      <c r="MN349" s="559"/>
      <c r="MO349" s="559"/>
      <c r="MP349" s="559"/>
      <c r="MQ349" s="559"/>
      <c r="MR349" s="559"/>
      <c r="MS349" s="559"/>
      <c r="MT349" s="559"/>
      <c r="MU349" s="559"/>
      <c r="MV349" s="559"/>
      <c r="MW349" s="559"/>
      <c r="MX349" s="559"/>
      <c r="MY349" s="559"/>
      <c r="MZ349" s="559"/>
      <c r="NA349" s="559"/>
      <c r="NB349" s="559"/>
      <c r="NC349" s="559"/>
      <c r="ND349" s="559"/>
      <c r="NE349" s="559"/>
      <c r="NF349" s="559"/>
      <c r="NG349" s="559"/>
      <c r="NH349" s="559"/>
      <c r="NI349" s="559"/>
      <c r="NJ349" s="559"/>
      <c r="NK349" s="559"/>
      <c r="NL349" s="559"/>
      <c r="NM349" s="559"/>
      <c r="NN349" s="559"/>
      <c r="NO349" s="559"/>
      <c r="NP349" s="559"/>
      <c r="NQ349" s="559"/>
      <c r="NR349" s="559"/>
      <c r="NS349" s="559"/>
      <c r="NT349" s="559"/>
      <c r="NU349" s="559"/>
      <c r="NV349" s="559"/>
      <c r="NW349" s="559"/>
      <c r="NX349" s="559"/>
      <c r="NY349" s="559"/>
      <c r="NZ349" s="559"/>
      <c r="OA349" s="559"/>
      <c r="OB349" s="559"/>
      <c r="OC349" s="559"/>
      <c r="OD349" s="559"/>
      <c r="OE349" s="559"/>
      <c r="OF349" s="559"/>
      <c r="OG349" s="559"/>
      <c r="OH349" s="559"/>
      <c r="OI349" s="559"/>
      <c r="OJ349" s="559"/>
      <c r="OK349" s="559"/>
      <c r="OL349" s="559"/>
      <c r="OM349" s="559"/>
      <c r="ON349" s="559"/>
      <c r="OO349" s="559"/>
      <c r="OP349" s="559"/>
      <c r="OQ349" s="559"/>
      <c r="OR349" s="559"/>
      <c r="OS349" s="559"/>
      <c r="OT349" s="559"/>
      <c r="OU349" s="559"/>
      <c r="OV349" s="559"/>
      <c r="OW349" s="559"/>
      <c r="OX349" s="559"/>
      <c r="OY349" s="559"/>
      <c r="OZ349" s="559"/>
      <c r="PA349" s="559"/>
      <c r="PB349" s="559"/>
      <c r="PC349" s="559"/>
      <c r="PD349" s="559"/>
      <c r="PE349" s="559"/>
      <c r="PF349" s="559"/>
      <c r="PG349" s="559"/>
      <c r="PH349" s="559"/>
      <c r="PI349" s="559"/>
      <c r="PJ349" s="559"/>
      <c r="PK349" s="559"/>
      <c r="PL349" s="559"/>
      <c r="PM349" s="559"/>
      <c r="PN349" s="559"/>
      <c r="PO349" s="559"/>
      <c r="PP349" s="559"/>
      <c r="PQ349" s="559"/>
      <c r="PR349" s="559"/>
      <c r="PS349" s="559"/>
      <c r="PT349" s="559"/>
      <c r="PU349" s="559"/>
      <c r="PV349" s="559"/>
      <c r="PW349" s="559"/>
      <c r="PX349" s="559"/>
      <c r="PY349" s="559"/>
      <c r="PZ349" s="559"/>
      <c r="QA349" s="559"/>
      <c r="QB349" s="559"/>
      <c r="QC349" s="559"/>
      <c r="QD349" s="559"/>
      <c r="QE349" s="559"/>
      <c r="QF349" s="559"/>
      <c r="QG349" s="559"/>
      <c r="QH349" s="559"/>
      <c r="QI349" s="559"/>
      <c r="QJ349" s="559"/>
      <c r="QK349" s="559"/>
      <c r="QL349" s="559"/>
      <c r="QM349" s="559"/>
      <c r="QN349" s="559"/>
      <c r="QO349" s="559"/>
      <c r="QP349" s="559"/>
      <c r="QQ349" s="559"/>
      <c r="QR349" s="559"/>
      <c r="QS349" s="559"/>
      <c r="QT349" s="559"/>
      <c r="QU349" s="559"/>
      <c r="QV349" s="559"/>
      <c r="QW349" s="559"/>
      <c r="QX349" s="559"/>
      <c r="QY349" s="559"/>
      <c r="QZ349" s="559"/>
      <c r="RA349" s="559"/>
      <c r="RB349" s="559"/>
      <c r="RC349" s="559"/>
      <c r="RD349" s="559"/>
      <c r="RE349" s="559"/>
      <c r="RF349" s="559"/>
      <c r="RG349" s="559"/>
      <c r="RH349" s="559"/>
      <c r="RI349" s="559"/>
      <c r="RJ349" s="559"/>
      <c r="RK349" s="559"/>
      <c r="RL349" s="559"/>
      <c r="RM349" s="559"/>
      <c r="RN349" s="559"/>
      <c r="RO349" s="559"/>
      <c r="RP349" s="559"/>
      <c r="RQ349" s="559"/>
      <c r="RR349" s="559"/>
      <c r="RS349" s="559"/>
      <c r="RT349" s="559"/>
      <c r="RU349" s="559"/>
      <c r="RV349" s="559"/>
      <c r="RW349" s="559"/>
      <c r="RX349" s="559"/>
      <c r="RY349" s="559"/>
      <c r="RZ349" s="559"/>
      <c r="SA349" s="559"/>
      <c r="SB349" s="559"/>
      <c r="SC349" s="559"/>
      <c r="SD349" s="559"/>
      <c r="SE349" s="559"/>
      <c r="SF349" s="559"/>
      <c r="SG349" s="559"/>
      <c r="SH349" s="559"/>
      <c r="SI349" s="559"/>
      <c r="SJ349" s="559"/>
      <c r="SK349" s="559"/>
      <c r="SL349" s="559"/>
      <c r="SM349" s="559"/>
      <c r="SN349" s="559"/>
      <c r="SO349" s="559"/>
      <c r="SP349" s="559"/>
      <c r="SQ349" s="559"/>
      <c r="SR349" s="559"/>
      <c r="SS349" s="559"/>
      <c r="ST349" s="559"/>
      <c r="SU349" s="559"/>
      <c r="SV349" s="559"/>
      <c r="SW349" s="559"/>
      <c r="SX349" s="559"/>
      <c r="SY349" s="559"/>
      <c r="SZ349" s="559"/>
      <c r="TA349" s="559"/>
      <c r="TB349" s="559"/>
      <c r="TC349" s="559"/>
      <c r="TD349" s="559"/>
      <c r="TE349" s="559"/>
      <c r="TF349" s="559"/>
      <c r="TG349" s="559"/>
      <c r="TH349" s="559"/>
      <c r="TI349" s="559"/>
      <c r="TJ349" s="559"/>
      <c r="TK349" s="559"/>
      <c r="TL349" s="559"/>
      <c r="TM349" s="559"/>
      <c r="TN349" s="559"/>
      <c r="TO349" s="559"/>
      <c r="TP349" s="559"/>
      <c r="TQ349" s="559"/>
      <c r="TR349" s="559"/>
      <c r="TS349" s="559"/>
      <c r="TT349" s="559"/>
      <c r="TU349" s="559"/>
      <c r="TV349" s="559"/>
      <c r="TW349" s="559"/>
      <c r="TX349" s="559"/>
      <c r="TY349" s="559"/>
      <c r="TZ349" s="559"/>
      <c r="UA349" s="559"/>
      <c r="UB349" s="559"/>
      <c r="UC349" s="559"/>
      <c r="UD349" s="559"/>
      <c r="UE349" s="559"/>
      <c r="UF349" s="559"/>
      <c r="UG349" s="559"/>
      <c r="UH349" s="559"/>
      <c r="UI349" s="559"/>
      <c r="UJ349" s="559"/>
      <c r="UK349" s="559"/>
      <c r="UL349" s="559"/>
      <c r="UM349" s="559"/>
      <c r="UN349" s="559"/>
      <c r="UO349" s="559"/>
      <c r="UP349" s="559"/>
      <c r="UQ349" s="559"/>
      <c r="UR349" s="559"/>
      <c r="US349" s="559"/>
      <c r="UT349" s="559"/>
      <c r="UU349" s="559"/>
      <c r="UV349" s="559"/>
      <c r="UW349" s="559"/>
      <c r="UX349" s="559"/>
      <c r="UY349" s="559"/>
      <c r="UZ349" s="559"/>
      <c r="VA349" s="559"/>
      <c r="VB349" s="559"/>
      <c r="VC349" s="559"/>
      <c r="VD349" s="559"/>
      <c r="VE349" s="559"/>
      <c r="VF349" s="559"/>
      <c r="VG349" s="559"/>
      <c r="VH349" s="559"/>
      <c r="VI349" s="559"/>
      <c r="VJ349" s="559"/>
      <c r="VK349" s="559"/>
      <c r="VL349" s="559"/>
      <c r="VM349" s="559"/>
      <c r="VN349" s="559"/>
      <c r="VO349" s="559"/>
      <c r="VP349" s="559"/>
      <c r="VQ349" s="559"/>
      <c r="VR349" s="559"/>
      <c r="VS349" s="559"/>
      <c r="VT349" s="559"/>
      <c r="VU349" s="559"/>
      <c r="VV349" s="559"/>
      <c r="VW349" s="559"/>
      <c r="VX349" s="559"/>
      <c r="VY349" s="559"/>
      <c r="VZ349" s="559"/>
      <c r="WA349" s="559"/>
      <c r="WB349" s="559"/>
      <c r="WC349" s="559"/>
      <c r="WD349" s="559"/>
      <c r="WE349" s="559"/>
      <c r="WF349" s="559"/>
      <c r="WG349" s="559"/>
      <c r="WH349" s="559"/>
      <c r="WI349" s="559"/>
      <c r="WJ349" s="559"/>
      <c r="WK349" s="559"/>
      <c r="WL349" s="559"/>
      <c r="WM349" s="559"/>
      <c r="WN349" s="559"/>
      <c r="WO349" s="559"/>
      <c r="WP349" s="559"/>
      <c r="WQ349" s="559"/>
      <c r="WR349" s="559"/>
      <c r="WS349" s="559"/>
      <c r="WT349" s="559"/>
      <c r="WU349" s="559"/>
      <c r="WV349" s="559"/>
      <c r="WW349" s="559"/>
      <c r="WX349" s="559"/>
      <c r="WY349" s="559"/>
      <c r="WZ349" s="559"/>
      <c r="XA349" s="559"/>
      <c r="XB349" s="559"/>
      <c r="XC349" s="559"/>
      <c r="XD349" s="559"/>
      <c r="XE349" s="559"/>
      <c r="XF349" s="559"/>
      <c r="XG349" s="559"/>
      <c r="XH349" s="559"/>
      <c r="XI349" s="559"/>
      <c r="XJ349" s="559"/>
      <c r="XK349" s="559"/>
      <c r="XL349" s="559"/>
      <c r="XM349" s="559"/>
      <c r="XN349" s="559"/>
      <c r="XO349" s="559"/>
      <c r="XP349" s="559"/>
      <c r="XQ349" s="559"/>
      <c r="XR349" s="559"/>
      <c r="XS349" s="559"/>
      <c r="XT349" s="559"/>
      <c r="XU349" s="559"/>
      <c r="XV349" s="559"/>
      <c r="XW349" s="559"/>
      <c r="XX349" s="559"/>
      <c r="XY349" s="559"/>
      <c r="XZ349" s="559"/>
      <c r="YA349" s="559"/>
      <c r="YB349" s="559"/>
      <c r="YC349" s="559"/>
      <c r="YD349" s="559"/>
      <c r="YE349" s="559"/>
      <c r="YF349" s="559"/>
      <c r="YG349" s="559"/>
      <c r="YH349" s="559"/>
      <c r="YI349" s="559"/>
      <c r="YJ349" s="559"/>
      <c r="YK349" s="559"/>
      <c r="YL349" s="559"/>
      <c r="YM349" s="559"/>
      <c r="YN349" s="559"/>
      <c r="YO349" s="559"/>
      <c r="YP349" s="559"/>
      <c r="YQ349" s="559"/>
      <c r="YR349" s="559"/>
      <c r="YS349" s="559"/>
      <c r="YT349" s="559"/>
      <c r="YU349" s="559"/>
      <c r="YV349" s="559"/>
      <c r="YW349" s="559"/>
      <c r="YX349" s="559"/>
      <c r="YY349" s="559"/>
      <c r="YZ349" s="559"/>
      <c r="ZA349" s="559"/>
      <c r="ZB349" s="559"/>
      <c r="ZC349" s="559"/>
      <c r="ZD349" s="559"/>
      <c r="ZE349" s="559"/>
      <c r="ZF349" s="559"/>
      <c r="ZG349" s="559"/>
      <c r="ZH349" s="559"/>
      <c r="ZI349" s="559"/>
      <c r="ZJ349" s="559"/>
      <c r="ZK349" s="559"/>
      <c r="ZL349" s="559"/>
      <c r="ZM349" s="559"/>
      <c r="ZN349" s="559"/>
      <c r="ZO349" s="559"/>
      <c r="ZP349" s="559"/>
      <c r="ZQ349" s="559"/>
      <c r="ZR349" s="559"/>
      <c r="ZS349" s="559"/>
      <c r="ZT349" s="559"/>
      <c r="ZU349" s="559"/>
      <c r="ZV349" s="559"/>
      <c r="ZW349" s="559"/>
      <c r="ZX349" s="559"/>
      <c r="ZY349" s="559"/>
      <c r="ZZ349" s="559"/>
      <c r="AAA349" s="559"/>
      <c r="AAB349" s="559"/>
      <c r="AAC349" s="559"/>
      <c r="AAD349" s="559"/>
      <c r="AAE349" s="559"/>
      <c r="AAF349" s="559"/>
      <c r="AAG349" s="559"/>
      <c r="AAH349" s="559"/>
      <c r="AAI349" s="559"/>
      <c r="AAJ349" s="559"/>
      <c r="AAK349" s="559"/>
      <c r="AAL349" s="559"/>
      <c r="AAM349" s="559"/>
      <c r="AAN349" s="559"/>
      <c r="AAO349" s="559"/>
      <c r="AAP349" s="559"/>
      <c r="AAQ349" s="559"/>
      <c r="AAR349" s="559"/>
      <c r="AAS349" s="559"/>
      <c r="AAT349" s="559"/>
      <c r="AAU349" s="559"/>
      <c r="AAV349" s="559"/>
      <c r="AAW349" s="559"/>
      <c r="AAX349" s="559"/>
      <c r="AAY349" s="559"/>
      <c r="AAZ349" s="559"/>
      <c r="ABA349" s="559"/>
      <c r="ABB349" s="559"/>
      <c r="ABC349" s="559"/>
      <c r="ABD349" s="559"/>
      <c r="ABE349" s="559"/>
      <c r="ABF349" s="559"/>
      <c r="ABG349" s="559"/>
      <c r="ABH349" s="559"/>
      <c r="ABI349" s="559"/>
      <c r="ABJ349" s="559"/>
      <c r="ABK349" s="559"/>
      <c r="ABL349" s="559"/>
      <c r="ABM349" s="559"/>
      <c r="ABN349" s="559"/>
      <c r="ABO349" s="559"/>
      <c r="ABP349" s="559"/>
      <c r="ABQ349" s="559"/>
      <c r="ABR349" s="559"/>
      <c r="ABS349" s="559"/>
      <c r="ABT349" s="559"/>
      <c r="ABU349" s="559"/>
      <c r="ABV349" s="559"/>
      <c r="ABW349" s="559"/>
      <c r="ABX349" s="559"/>
      <c r="ABY349" s="559"/>
      <c r="ABZ349" s="559"/>
      <c r="ACA349" s="559"/>
      <c r="ACB349" s="559"/>
      <c r="ACC349" s="559"/>
      <c r="ACD349" s="559"/>
      <c r="ACE349" s="559"/>
      <c r="ACF349" s="559"/>
      <c r="ACG349" s="559"/>
      <c r="ACH349" s="559"/>
      <c r="ACI349" s="559"/>
      <c r="ACJ349" s="559"/>
      <c r="ACK349" s="559"/>
      <c r="ACL349" s="559"/>
      <c r="ACM349" s="559"/>
      <c r="ACN349" s="559"/>
      <c r="ACO349" s="559"/>
      <c r="ACP349" s="559"/>
      <c r="ACQ349" s="559"/>
      <c r="ACR349" s="559"/>
      <c r="ACS349" s="559"/>
      <c r="ACT349" s="559"/>
      <c r="ACU349" s="559"/>
      <c r="ACV349" s="559"/>
      <c r="ACW349" s="559"/>
      <c r="ACX349" s="559"/>
      <c r="ACY349" s="559"/>
      <c r="ACZ349" s="559"/>
      <c r="ADA349" s="559"/>
      <c r="ADB349" s="559"/>
      <c r="ADC349" s="559"/>
      <c r="ADD349" s="559"/>
      <c r="ADE349" s="559"/>
      <c r="ADF349" s="559"/>
      <c r="ADG349" s="559"/>
      <c r="ADH349" s="559"/>
      <c r="ADI349" s="559"/>
      <c r="ADJ349" s="559"/>
      <c r="ADK349" s="559"/>
      <c r="ADL349" s="559"/>
      <c r="ADM349" s="559"/>
      <c r="ADN349" s="559"/>
      <c r="ADO349" s="559"/>
      <c r="ADP349" s="559"/>
      <c r="ADQ349" s="559"/>
      <c r="ADR349" s="559"/>
      <c r="ADS349" s="559"/>
      <c r="ADT349" s="559"/>
      <c r="ADU349" s="559"/>
      <c r="ADV349" s="559"/>
      <c r="ADW349" s="559"/>
      <c r="ADX349" s="559"/>
      <c r="ADY349" s="559"/>
      <c r="ADZ349" s="559"/>
      <c r="AEA349" s="559"/>
      <c r="AEB349" s="559"/>
      <c r="AEC349" s="559"/>
      <c r="AED349" s="559"/>
      <c r="AEE349" s="559"/>
      <c r="AEF349" s="559"/>
      <c r="AEG349" s="559"/>
      <c r="AEH349" s="559"/>
      <c r="AEI349" s="559"/>
      <c r="AEJ349" s="559"/>
      <c r="AEK349" s="559"/>
      <c r="AEL349" s="559"/>
      <c r="AEM349" s="559"/>
      <c r="AEN349" s="559"/>
      <c r="AEO349" s="559"/>
      <c r="AEP349" s="559"/>
      <c r="AEQ349" s="559"/>
      <c r="AER349" s="559"/>
      <c r="AES349" s="559"/>
      <c r="AET349" s="559"/>
      <c r="AEU349" s="559"/>
      <c r="AEV349" s="559"/>
      <c r="AEW349" s="559"/>
      <c r="AEX349" s="559"/>
      <c r="AEY349" s="559"/>
      <c r="AEZ349" s="559"/>
      <c r="AFA349" s="559"/>
      <c r="AFB349" s="559"/>
      <c r="AFC349" s="559"/>
      <c r="AFD349" s="559"/>
      <c r="AFE349" s="559"/>
      <c r="AFF349" s="559"/>
      <c r="AFG349" s="559"/>
      <c r="AFH349" s="559"/>
      <c r="AFI349" s="559"/>
      <c r="AFJ349" s="559"/>
      <c r="AFK349" s="559"/>
      <c r="AFL349" s="559"/>
      <c r="AFM349" s="559"/>
      <c r="AFN349" s="559"/>
      <c r="AFO349" s="559"/>
      <c r="AFP349" s="559"/>
      <c r="AFQ349" s="559"/>
      <c r="AFR349" s="559"/>
      <c r="AFS349" s="559"/>
      <c r="AFT349" s="559"/>
      <c r="AFU349" s="559"/>
      <c r="AFV349" s="559"/>
      <c r="AFW349" s="559"/>
      <c r="AFX349" s="559"/>
      <c r="AFY349" s="559"/>
      <c r="AFZ349" s="559"/>
      <c r="AGA349" s="559"/>
      <c r="AGB349" s="559"/>
      <c r="AGC349" s="559"/>
      <c r="AGD349" s="559"/>
      <c r="AGE349" s="559"/>
      <c r="AGF349" s="559"/>
      <c r="AGG349" s="559"/>
      <c r="AGH349" s="559"/>
      <c r="AGI349" s="559"/>
      <c r="AGJ349" s="559"/>
      <c r="AGK349" s="559"/>
      <c r="AGL349" s="559"/>
      <c r="AGM349" s="559"/>
      <c r="AGN349" s="559"/>
      <c r="AGO349" s="559"/>
      <c r="AGP349" s="559"/>
      <c r="AGQ349" s="559"/>
      <c r="AGR349" s="559"/>
      <c r="AGS349" s="559"/>
      <c r="AGT349" s="559"/>
      <c r="AGU349" s="559"/>
      <c r="AGV349" s="559"/>
      <c r="AGW349" s="559"/>
      <c r="AGX349" s="559"/>
      <c r="AGY349" s="559"/>
      <c r="AGZ349" s="559"/>
      <c r="AHA349" s="559"/>
      <c r="AHB349" s="559"/>
      <c r="AHC349" s="559"/>
      <c r="AHD349" s="559"/>
      <c r="AHE349" s="559"/>
      <c r="AHF349" s="559"/>
      <c r="AHG349" s="559"/>
      <c r="AHH349" s="559"/>
      <c r="AHI349" s="559"/>
      <c r="AHJ349" s="559"/>
      <c r="AHK349" s="559"/>
      <c r="AHL349" s="559"/>
      <c r="AHM349" s="559"/>
      <c r="AHN349" s="559"/>
      <c r="AHO349" s="559"/>
      <c r="AHP349" s="559"/>
      <c r="AHQ349" s="559"/>
      <c r="AHR349" s="559"/>
      <c r="AHS349" s="559"/>
      <c r="AHT349" s="559"/>
      <c r="AHU349" s="559"/>
      <c r="AHV349" s="559"/>
      <c r="AHW349" s="559"/>
      <c r="AHX349" s="559"/>
      <c r="AHY349" s="559"/>
      <c r="AHZ349" s="559"/>
      <c r="AIA349" s="559"/>
      <c r="AIB349" s="559"/>
      <c r="AIC349" s="559"/>
      <c r="AID349" s="559"/>
      <c r="AIE349" s="559"/>
      <c r="AIF349" s="559"/>
      <c r="AIG349" s="559"/>
      <c r="AIH349" s="559"/>
      <c r="AII349" s="559"/>
      <c r="AIJ349" s="559"/>
      <c r="AIK349" s="559"/>
      <c r="AIL349" s="559"/>
      <c r="AIM349" s="559"/>
      <c r="AIN349" s="559"/>
      <c r="AIO349" s="559"/>
      <c r="AIP349" s="559"/>
      <c r="AIQ349" s="559"/>
      <c r="AIR349" s="559"/>
      <c r="AIS349" s="559"/>
      <c r="AIT349" s="559"/>
      <c r="AIU349" s="559"/>
      <c r="AIV349" s="559"/>
      <c r="AIW349" s="559"/>
      <c r="AIX349" s="559"/>
      <c r="AIY349" s="559"/>
      <c r="AIZ349" s="559"/>
      <c r="AJA349" s="559"/>
      <c r="AJB349" s="559"/>
      <c r="AJC349" s="559"/>
      <c r="AJD349" s="559"/>
      <c r="AJE349" s="559"/>
      <c r="AJF349" s="559"/>
      <c r="AJG349" s="559"/>
      <c r="AJH349" s="559"/>
      <c r="AJI349" s="559"/>
      <c r="AJJ349" s="559"/>
      <c r="AJK349" s="559"/>
      <c r="AJL349" s="559"/>
      <c r="AJM349" s="559"/>
      <c r="AJN349" s="559"/>
      <c r="AJO349" s="559"/>
      <c r="AJP349" s="559"/>
      <c r="AJQ349" s="559"/>
      <c r="AJR349" s="559"/>
      <c r="AJS349" s="559"/>
      <c r="AJT349" s="559"/>
      <c r="AJU349" s="559"/>
      <c r="AJV349" s="559"/>
      <c r="AJW349" s="559"/>
      <c r="AJX349" s="559"/>
      <c r="AJY349" s="559"/>
      <c r="AJZ349" s="559"/>
      <c r="AKA349" s="559"/>
      <c r="AKB349" s="559"/>
      <c r="AKC349" s="559"/>
      <c r="AKD349" s="559"/>
      <c r="AKE349" s="559"/>
      <c r="AKF349" s="559"/>
      <c r="AKG349" s="559"/>
      <c r="AKH349" s="559"/>
      <c r="AKI349" s="559"/>
      <c r="AKJ349" s="559"/>
      <c r="AKK349" s="559"/>
      <c r="AKL349" s="559"/>
      <c r="AKM349" s="559"/>
      <c r="AKN349" s="559"/>
      <c r="AKO349" s="559"/>
      <c r="AKP349" s="559"/>
      <c r="AKQ349" s="559"/>
      <c r="AKR349" s="559"/>
      <c r="AKS349" s="559"/>
      <c r="AKT349" s="559"/>
      <c r="AKU349" s="559"/>
      <c r="AKV349" s="559"/>
      <c r="AKW349" s="559"/>
      <c r="AKX349" s="559"/>
      <c r="AKY349" s="559"/>
      <c r="AKZ349" s="559"/>
      <c r="ALA349" s="559"/>
      <c r="ALB349" s="559"/>
      <c r="ALC349" s="559"/>
      <c r="ALD349" s="559"/>
      <c r="ALE349" s="559"/>
      <c r="ALF349" s="559"/>
      <c r="ALG349" s="559"/>
      <c r="ALH349" s="559"/>
      <c r="ALI349" s="559"/>
      <c r="ALJ349" s="559"/>
      <c r="ALK349" s="559"/>
      <c r="ALL349" s="559"/>
      <c r="ALM349" s="559"/>
      <c r="ALN349" s="559"/>
      <c r="ALO349" s="559"/>
      <c r="ALP349" s="559"/>
      <c r="ALQ349" s="559"/>
      <c r="ALR349" s="559"/>
      <c r="ALS349" s="559"/>
      <c r="ALT349" s="559"/>
      <c r="ALU349" s="559"/>
      <c r="ALV349" s="559"/>
      <c r="ALW349" s="559"/>
      <c r="ALX349" s="559"/>
      <c r="ALY349" s="559"/>
      <c r="ALZ349" s="559"/>
      <c r="AMA349" s="559"/>
      <c r="AMB349" s="559"/>
      <c r="AMC349" s="559"/>
      <c r="AMD349" s="559"/>
      <c r="AME349" s="559"/>
      <c r="AMF349" s="559"/>
      <c r="AMG349" s="559"/>
      <c r="AMH349" s="559"/>
      <c r="AMI349" s="559"/>
      <c r="AMJ349" s="559"/>
    </row>
    <row r="350" spans="1:1026" x14ac:dyDescent="0.25">
      <c r="A350" s="402" t="s">
        <v>11520</v>
      </c>
      <c r="B350" s="257">
        <v>350</v>
      </c>
      <c r="C350" s="258" t="s">
        <v>24740</v>
      </c>
      <c r="D350" s="320" t="s">
        <v>11519</v>
      </c>
      <c r="E350" s="353"/>
      <c r="F350" s="322"/>
      <c r="G350" s="323"/>
      <c r="H350" s="323"/>
      <c r="I350" s="497">
        <v>6.4</v>
      </c>
      <c r="J350" s="278"/>
      <c r="K350" s="355">
        <v>2</v>
      </c>
      <c r="L350" s="355"/>
      <c r="M350" s="312"/>
      <c r="N350" s="312"/>
      <c r="O350" s="355"/>
      <c r="P350" s="355"/>
      <c r="Q350" s="312"/>
      <c r="R350" s="312"/>
      <c r="S350" s="312"/>
      <c r="T350" s="312"/>
      <c r="U350" s="312"/>
      <c r="V350" s="324"/>
      <c r="W350" s="283">
        <f t="shared" si="133"/>
        <v>100</v>
      </c>
      <c r="X350" s="283">
        <f t="shared" si="147"/>
        <v>100</v>
      </c>
      <c r="Y350" s="283">
        <f t="shared" si="148"/>
        <v>100</v>
      </c>
      <c r="Z350" s="283">
        <f t="shared" si="134"/>
        <v>100</v>
      </c>
      <c r="AA350" s="283">
        <f t="shared" si="153"/>
        <v>100</v>
      </c>
      <c r="AB350" s="287">
        <f t="shared" si="146"/>
        <v>100</v>
      </c>
      <c r="AC350" s="287">
        <f t="shared" si="145"/>
        <v>100</v>
      </c>
      <c r="AD350" s="287">
        <f t="shared" si="154"/>
        <v>100</v>
      </c>
      <c r="AE350" s="284">
        <f t="shared" si="155"/>
        <v>100</v>
      </c>
      <c r="AF350" s="284">
        <f t="shared" si="143"/>
        <v>100</v>
      </c>
      <c r="AG350" s="268">
        <f t="shared" si="149"/>
        <v>10</v>
      </c>
      <c r="AH350" s="268">
        <f t="shared" si="150"/>
        <v>100</v>
      </c>
      <c r="AI350" s="268">
        <f t="shared" si="151"/>
        <v>100</v>
      </c>
      <c r="AJ350" s="268">
        <f t="shared" si="152"/>
        <v>100</v>
      </c>
      <c r="AK350" s="501" t="s">
        <v>31761</v>
      </c>
      <c r="AL350" s="327"/>
      <c r="AM350" s="455"/>
      <c r="AN350" s="511"/>
      <c r="AO350" s="357"/>
      <c r="AP350" s="357"/>
      <c r="AQ350" s="286"/>
      <c r="AR350" s="563" t="s">
        <v>31762</v>
      </c>
      <c r="AS350" s="563"/>
      <c r="AT350" s="286"/>
      <c r="AU350" s="286"/>
      <c r="AV350" s="111"/>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c r="BU350" s="170"/>
      <c r="BV350" s="170"/>
      <c r="BW350" s="170"/>
      <c r="BX350" s="170"/>
      <c r="BY350" s="170"/>
      <c r="BZ350" s="170"/>
      <c r="CA350" s="170"/>
      <c r="CB350" s="170"/>
      <c r="CC350" s="170"/>
      <c r="CD350" s="170"/>
      <c r="CE350" s="170"/>
      <c r="CF350" s="170"/>
      <c r="CG350" s="170"/>
      <c r="CH350" s="170"/>
      <c r="CI350" s="170"/>
      <c r="CJ350" s="170"/>
      <c r="CK350" s="170"/>
      <c r="CL350" s="170"/>
      <c r="CM350" s="170"/>
      <c r="CN350" s="170"/>
      <c r="CO350" s="170"/>
      <c r="CP350" s="170"/>
      <c r="CQ350" s="170"/>
      <c r="CR350" s="170"/>
      <c r="CS350" s="170"/>
      <c r="CT350" s="170"/>
      <c r="CU350" s="170"/>
      <c r="CV350" s="170"/>
      <c r="CW350" s="170"/>
      <c r="CX350" s="170"/>
      <c r="CY350" s="170"/>
      <c r="CZ350" s="170"/>
      <c r="DA350" s="170"/>
      <c r="DB350" s="170"/>
      <c r="DC350" s="170"/>
      <c r="DD350" s="170"/>
      <c r="DE350" s="170"/>
      <c r="DF350" s="170"/>
      <c r="DG350" s="170"/>
      <c r="DH350" s="170"/>
      <c r="DI350" s="170"/>
      <c r="DJ350" s="170"/>
      <c r="DK350" s="170"/>
      <c r="DL350" s="170"/>
      <c r="DM350" s="170"/>
      <c r="DN350" s="170"/>
      <c r="DO350" s="170"/>
      <c r="DP350" s="170"/>
      <c r="DQ350" s="170"/>
      <c r="DR350" s="170"/>
      <c r="DS350" s="170"/>
      <c r="DT350" s="170"/>
      <c r="DU350" s="170"/>
      <c r="DV350" s="170"/>
      <c r="DW350" s="170"/>
      <c r="DX350" s="170"/>
      <c r="DY350" s="170"/>
      <c r="DZ350" s="170"/>
      <c r="EA350" s="170"/>
      <c r="EB350" s="170"/>
      <c r="EC350" s="170"/>
      <c r="ED350" s="170"/>
      <c r="EE350" s="170"/>
      <c r="EF350" s="170"/>
      <c r="EG350" s="170"/>
      <c r="EH350" s="170"/>
      <c r="EI350" s="170"/>
      <c r="EJ350" s="170"/>
      <c r="EK350" s="170"/>
      <c r="EL350" s="170"/>
      <c r="EM350" s="170"/>
      <c r="EN350" s="170"/>
      <c r="EO350" s="170"/>
      <c r="EP350" s="170"/>
      <c r="EQ350" s="170"/>
      <c r="ER350" s="170"/>
      <c r="ES350" s="170"/>
      <c r="ET350" s="170"/>
      <c r="EU350" s="170"/>
      <c r="EV350" s="170"/>
      <c r="EW350" s="170"/>
      <c r="EX350" s="170"/>
      <c r="EY350" s="170"/>
      <c r="EZ350" s="170"/>
      <c r="FA350" s="170"/>
      <c r="FB350" s="170"/>
      <c r="FC350" s="170"/>
      <c r="FD350" s="170"/>
      <c r="FE350" s="170"/>
      <c r="FF350" s="170"/>
      <c r="FG350" s="170"/>
      <c r="FH350" s="170"/>
      <c r="FI350" s="170"/>
      <c r="FJ350" s="170"/>
      <c r="FK350" s="170"/>
      <c r="FL350" s="170"/>
      <c r="FM350" s="170"/>
      <c r="FN350" s="170"/>
      <c r="FO350" s="170"/>
      <c r="FP350" s="170"/>
      <c r="FQ350" s="170"/>
      <c r="FR350" s="170"/>
      <c r="FS350" s="170"/>
      <c r="FT350" s="170"/>
      <c r="FU350" s="170"/>
      <c r="FV350" s="170"/>
      <c r="FW350" s="170"/>
      <c r="FX350" s="170"/>
      <c r="FY350" s="170"/>
      <c r="FZ350" s="170"/>
      <c r="GA350" s="170"/>
      <c r="GB350" s="170"/>
      <c r="GC350" s="170"/>
      <c r="GD350" s="170"/>
      <c r="GE350" s="170"/>
      <c r="GF350" s="170"/>
      <c r="GG350" s="170"/>
      <c r="GH350" s="170"/>
      <c r="GI350" s="170"/>
      <c r="GJ350" s="170"/>
      <c r="GK350" s="170"/>
      <c r="GL350" s="170"/>
      <c r="GM350" s="170"/>
      <c r="GN350" s="170"/>
      <c r="GO350" s="170"/>
      <c r="GP350" s="170"/>
      <c r="GQ350" s="170"/>
      <c r="GR350" s="170"/>
      <c r="GS350" s="170"/>
      <c r="GT350" s="170"/>
      <c r="GU350" s="170"/>
      <c r="GV350" s="170"/>
      <c r="GW350" s="170"/>
      <c r="GX350" s="170"/>
      <c r="GY350" s="170"/>
      <c r="GZ350" s="170"/>
      <c r="HA350" s="170"/>
      <c r="HB350" s="170"/>
      <c r="HC350" s="170"/>
      <c r="HD350" s="170"/>
      <c r="HE350" s="170"/>
      <c r="HF350" s="170"/>
      <c r="HG350" s="170"/>
      <c r="HH350" s="170"/>
      <c r="HI350" s="170"/>
      <c r="HJ350" s="170"/>
      <c r="HK350" s="170"/>
      <c r="HL350" s="170"/>
      <c r="HM350" s="170"/>
      <c r="HN350" s="170"/>
      <c r="HO350" s="170"/>
      <c r="HP350" s="170"/>
      <c r="HQ350" s="170"/>
      <c r="HR350" s="170"/>
      <c r="HS350" s="170"/>
      <c r="HT350" s="170"/>
      <c r="HU350" s="170"/>
      <c r="HV350" s="170"/>
      <c r="HW350" s="170"/>
      <c r="HX350" s="170"/>
      <c r="HY350" s="170"/>
      <c r="HZ350" s="170"/>
      <c r="IA350" s="170"/>
      <c r="IB350" s="170"/>
      <c r="IC350" s="170"/>
      <c r="ID350" s="170"/>
      <c r="IE350" s="170"/>
      <c r="IF350" s="170"/>
      <c r="IG350" s="170"/>
      <c r="IH350" s="170"/>
      <c r="II350" s="170"/>
      <c r="IJ350" s="170"/>
      <c r="IK350" s="170"/>
      <c r="IL350" s="170"/>
      <c r="IM350" s="170"/>
      <c r="IN350" s="170"/>
      <c r="IO350" s="170"/>
      <c r="IP350" s="170"/>
      <c r="IQ350" s="170"/>
      <c r="IR350" s="170"/>
      <c r="IS350" s="170"/>
      <c r="IT350" s="170"/>
      <c r="IU350" s="170"/>
      <c r="IV350" s="170"/>
      <c r="IW350" s="170"/>
      <c r="IX350" s="170"/>
      <c r="IY350" s="170"/>
      <c r="IZ350" s="170"/>
      <c r="JA350" s="170"/>
      <c r="JB350" s="170"/>
      <c r="JC350" s="170"/>
      <c r="JD350" s="170"/>
      <c r="JE350" s="170"/>
      <c r="JF350" s="170"/>
      <c r="JG350" s="170"/>
      <c r="JH350" s="170"/>
      <c r="JI350" s="170"/>
      <c r="JJ350" s="170"/>
      <c r="JK350" s="170"/>
      <c r="JL350" s="170"/>
      <c r="JM350" s="170"/>
      <c r="JN350" s="170"/>
      <c r="JO350" s="170"/>
      <c r="JP350" s="170"/>
      <c r="JQ350" s="170"/>
      <c r="JR350" s="170"/>
      <c r="JS350" s="170"/>
      <c r="JT350" s="170"/>
      <c r="JU350" s="170"/>
      <c r="JV350" s="170"/>
      <c r="JW350" s="170"/>
      <c r="JX350" s="170"/>
      <c r="JY350" s="170"/>
      <c r="JZ350" s="170"/>
      <c r="KA350" s="170"/>
      <c r="KB350" s="170"/>
      <c r="KC350" s="170"/>
      <c r="KD350" s="170"/>
      <c r="KE350" s="170"/>
      <c r="KF350" s="170"/>
      <c r="KG350" s="170"/>
      <c r="KH350" s="170"/>
      <c r="KI350" s="170"/>
      <c r="KJ350" s="170"/>
      <c r="KK350" s="170"/>
      <c r="KL350" s="170"/>
      <c r="KM350" s="170"/>
      <c r="KN350" s="170"/>
      <c r="KO350" s="170"/>
      <c r="KP350" s="170"/>
      <c r="KQ350" s="170"/>
      <c r="KR350" s="170"/>
      <c r="KS350" s="170"/>
      <c r="KT350" s="170"/>
      <c r="KU350" s="170"/>
      <c r="KV350" s="170"/>
      <c r="KW350" s="170"/>
      <c r="KX350" s="170"/>
      <c r="KY350" s="170"/>
      <c r="KZ350" s="170"/>
      <c r="LA350" s="170"/>
      <c r="LB350" s="170"/>
      <c r="LC350" s="170"/>
      <c r="LD350" s="170"/>
      <c r="LE350" s="170"/>
      <c r="LF350" s="170"/>
      <c r="LG350" s="170"/>
      <c r="LH350" s="170"/>
      <c r="LI350" s="170"/>
      <c r="LJ350" s="170"/>
      <c r="LK350" s="170"/>
      <c r="LL350" s="170"/>
      <c r="LM350" s="170"/>
      <c r="LN350" s="170"/>
      <c r="LO350" s="170"/>
      <c r="LP350" s="170"/>
      <c r="LQ350" s="170"/>
      <c r="LR350" s="170"/>
      <c r="LS350" s="170"/>
      <c r="LT350" s="170"/>
      <c r="LU350" s="170"/>
      <c r="LV350" s="170"/>
      <c r="LW350" s="170"/>
      <c r="LX350" s="170"/>
      <c r="LY350" s="170"/>
      <c r="LZ350" s="170"/>
      <c r="MA350" s="170"/>
      <c r="MB350" s="170"/>
      <c r="MC350" s="170"/>
      <c r="MD350" s="170"/>
      <c r="ME350" s="170"/>
      <c r="MF350" s="170"/>
      <c r="MG350" s="170"/>
      <c r="MH350" s="170"/>
      <c r="MI350" s="170"/>
      <c r="MJ350" s="170"/>
      <c r="MK350" s="170"/>
      <c r="ML350" s="170"/>
      <c r="MM350" s="170"/>
      <c r="MN350" s="170"/>
      <c r="MO350" s="170"/>
      <c r="MP350" s="170"/>
      <c r="MQ350" s="170"/>
      <c r="MR350" s="170"/>
      <c r="MS350" s="170"/>
      <c r="MT350" s="170"/>
      <c r="MU350" s="170"/>
      <c r="MV350" s="170"/>
      <c r="MW350" s="170"/>
      <c r="MX350" s="170"/>
      <c r="MY350" s="170"/>
      <c r="MZ350" s="170"/>
      <c r="NA350" s="170"/>
      <c r="NB350" s="170"/>
      <c r="NC350" s="170"/>
      <c r="ND350" s="170"/>
      <c r="NE350" s="170"/>
      <c r="NF350" s="170"/>
      <c r="NG350" s="170"/>
      <c r="NH350" s="170"/>
      <c r="NI350" s="170"/>
      <c r="NJ350" s="170"/>
      <c r="NK350" s="170"/>
      <c r="NL350" s="170"/>
      <c r="NM350" s="170"/>
      <c r="NN350" s="170"/>
      <c r="NO350" s="170"/>
      <c r="NP350" s="170"/>
      <c r="NQ350" s="170"/>
      <c r="NR350" s="170"/>
      <c r="NS350" s="170"/>
      <c r="NT350" s="170"/>
      <c r="NU350" s="170"/>
      <c r="NV350" s="170"/>
      <c r="NW350" s="170"/>
      <c r="NX350" s="170"/>
      <c r="NY350" s="170"/>
      <c r="NZ350" s="170"/>
      <c r="OA350" s="170"/>
      <c r="OB350" s="170"/>
      <c r="OC350" s="170"/>
      <c r="OD350" s="170"/>
      <c r="OE350" s="170"/>
      <c r="OF350" s="170"/>
      <c r="OG350" s="170"/>
      <c r="OH350" s="170"/>
      <c r="OI350" s="170"/>
      <c r="OJ350" s="170"/>
      <c r="OK350" s="170"/>
      <c r="OL350" s="170"/>
      <c r="OM350" s="170"/>
      <c r="ON350" s="170"/>
      <c r="OO350" s="170"/>
      <c r="OP350" s="170"/>
      <c r="OQ350" s="170"/>
      <c r="OR350" s="170"/>
      <c r="OS350" s="170"/>
      <c r="OT350" s="170"/>
      <c r="OU350" s="170"/>
      <c r="OV350" s="170"/>
      <c r="OW350" s="170"/>
      <c r="OX350" s="170"/>
      <c r="OY350" s="170"/>
      <c r="OZ350" s="170"/>
      <c r="PA350" s="170"/>
      <c r="PB350" s="170"/>
      <c r="PC350" s="170"/>
      <c r="PD350" s="170"/>
      <c r="PE350" s="170"/>
      <c r="PF350" s="170"/>
      <c r="PG350" s="170"/>
      <c r="PH350" s="170"/>
      <c r="PI350" s="170"/>
      <c r="PJ350" s="170"/>
      <c r="PK350" s="170"/>
      <c r="PL350" s="170"/>
      <c r="PM350" s="170"/>
      <c r="PN350" s="170"/>
      <c r="PO350" s="170"/>
      <c r="PP350" s="170"/>
      <c r="PQ350" s="170"/>
      <c r="PR350" s="170"/>
      <c r="PS350" s="170"/>
      <c r="PT350" s="170"/>
      <c r="PU350" s="170"/>
      <c r="PV350" s="170"/>
      <c r="PW350" s="170"/>
      <c r="PX350" s="170"/>
      <c r="PY350" s="170"/>
      <c r="PZ350" s="170"/>
      <c r="QA350" s="170"/>
      <c r="QB350" s="170"/>
      <c r="QC350" s="170"/>
      <c r="QD350" s="170"/>
      <c r="QE350" s="170"/>
      <c r="QF350" s="170"/>
      <c r="QG350" s="170"/>
      <c r="QH350" s="170"/>
      <c r="QI350" s="170"/>
      <c r="QJ350" s="170"/>
      <c r="QK350" s="170"/>
      <c r="QL350" s="170"/>
      <c r="QM350" s="170"/>
      <c r="QN350" s="170"/>
      <c r="QO350" s="170"/>
      <c r="QP350" s="170"/>
      <c r="QQ350" s="170"/>
      <c r="QR350" s="170"/>
      <c r="QS350" s="170"/>
      <c r="QT350" s="170"/>
      <c r="QU350" s="170"/>
      <c r="QV350" s="170"/>
      <c r="QW350" s="170"/>
      <c r="QX350" s="170"/>
      <c r="QY350" s="170"/>
      <c r="QZ350" s="170"/>
      <c r="RA350" s="170"/>
      <c r="RB350" s="170"/>
      <c r="RC350" s="170"/>
      <c r="RD350" s="170"/>
      <c r="RE350" s="170"/>
      <c r="RF350" s="170"/>
      <c r="RG350" s="170"/>
      <c r="RH350" s="170"/>
      <c r="RI350" s="170"/>
      <c r="RJ350" s="170"/>
      <c r="RK350" s="170"/>
      <c r="RL350" s="170"/>
      <c r="RM350" s="170"/>
      <c r="RN350" s="170"/>
      <c r="RO350" s="170"/>
      <c r="RP350" s="170"/>
      <c r="RQ350" s="170"/>
      <c r="RR350" s="170"/>
      <c r="RS350" s="170"/>
      <c r="RT350" s="170"/>
      <c r="RU350" s="170"/>
      <c r="RV350" s="170"/>
      <c r="RW350" s="170"/>
      <c r="RX350" s="170"/>
      <c r="RY350" s="170"/>
      <c r="RZ350" s="170"/>
      <c r="SA350" s="170"/>
      <c r="SB350" s="170"/>
      <c r="SC350" s="170"/>
      <c r="SD350" s="170"/>
      <c r="SE350" s="170"/>
      <c r="SF350" s="170"/>
      <c r="SG350" s="170"/>
      <c r="SH350" s="170"/>
      <c r="SI350" s="170"/>
      <c r="SJ350" s="170"/>
      <c r="SK350" s="170"/>
      <c r="SL350" s="170"/>
      <c r="SM350" s="170"/>
      <c r="SN350" s="170"/>
      <c r="SO350" s="170"/>
      <c r="SP350" s="170"/>
      <c r="SQ350" s="170"/>
      <c r="SR350" s="170"/>
      <c r="SS350" s="170"/>
      <c r="ST350" s="170"/>
      <c r="SU350" s="170"/>
      <c r="SV350" s="170"/>
      <c r="SW350" s="170"/>
      <c r="SX350" s="170"/>
      <c r="SY350" s="170"/>
      <c r="SZ350" s="170"/>
      <c r="TA350" s="170"/>
      <c r="TB350" s="170"/>
      <c r="TC350" s="170"/>
      <c r="TD350" s="170"/>
      <c r="TE350" s="170"/>
      <c r="TF350" s="170"/>
      <c r="TG350" s="170"/>
      <c r="TH350" s="170"/>
      <c r="TI350" s="170"/>
      <c r="TJ350" s="170"/>
      <c r="TK350" s="170"/>
      <c r="TL350" s="170"/>
      <c r="TM350" s="170"/>
      <c r="TN350" s="170"/>
      <c r="TO350" s="170"/>
      <c r="TP350" s="170"/>
      <c r="TQ350" s="170"/>
      <c r="TR350" s="170"/>
      <c r="TS350" s="170"/>
      <c r="TT350" s="170"/>
      <c r="TU350" s="170"/>
      <c r="TV350" s="170"/>
      <c r="TW350" s="170"/>
      <c r="TX350" s="170"/>
      <c r="TY350" s="170"/>
      <c r="TZ350" s="170"/>
      <c r="UA350" s="170"/>
      <c r="UB350" s="170"/>
      <c r="UC350" s="170"/>
      <c r="UD350" s="170"/>
      <c r="UE350" s="170"/>
      <c r="UF350" s="170"/>
      <c r="UG350" s="170"/>
      <c r="UH350" s="170"/>
      <c r="UI350" s="170"/>
      <c r="UJ350" s="170"/>
      <c r="UK350" s="170"/>
      <c r="UL350" s="170"/>
      <c r="UM350" s="170"/>
      <c r="UN350" s="170"/>
      <c r="UO350" s="170"/>
      <c r="UP350" s="170"/>
      <c r="UQ350" s="170"/>
      <c r="UR350" s="170"/>
      <c r="US350" s="170"/>
      <c r="UT350" s="170"/>
      <c r="UU350" s="170"/>
      <c r="UV350" s="170"/>
      <c r="UW350" s="170"/>
      <c r="UX350" s="170"/>
      <c r="UY350" s="170"/>
      <c r="UZ350" s="170"/>
      <c r="VA350" s="170"/>
      <c r="VB350" s="170"/>
      <c r="VC350" s="170"/>
      <c r="VD350" s="170"/>
      <c r="VE350" s="170"/>
      <c r="VF350" s="170"/>
      <c r="VG350" s="170"/>
      <c r="VH350" s="170"/>
      <c r="VI350" s="170"/>
      <c r="VJ350" s="170"/>
      <c r="VK350" s="170"/>
      <c r="VL350" s="170"/>
      <c r="VM350" s="170"/>
      <c r="VN350" s="170"/>
      <c r="VO350" s="170"/>
      <c r="VP350" s="170"/>
      <c r="VQ350" s="170"/>
      <c r="VR350" s="170"/>
      <c r="VS350" s="170"/>
      <c r="VT350" s="170"/>
      <c r="VU350" s="170"/>
      <c r="VV350" s="170"/>
      <c r="VW350" s="170"/>
      <c r="VX350" s="170"/>
      <c r="VY350" s="170"/>
      <c r="VZ350" s="170"/>
      <c r="WA350" s="170"/>
      <c r="WB350" s="170"/>
      <c r="WC350" s="170"/>
      <c r="WD350" s="170"/>
      <c r="WE350" s="170"/>
      <c r="WF350" s="170"/>
      <c r="WG350" s="170"/>
      <c r="WH350" s="170"/>
      <c r="WI350" s="170"/>
      <c r="WJ350" s="170"/>
      <c r="WK350" s="170"/>
      <c r="WL350" s="170"/>
      <c r="WM350" s="170"/>
      <c r="WN350" s="170"/>
      <c r="WO350" s="170"/>
      <c r="WP350" s="170"/>
      <c r="WQ350" s="170"/>
      <c r="WR350" s="170"/>
      <c r="WS350" s="170"/>
      <c r="WT350" s="170"/>
      <c r="WU350" s="170"/>
      <c r="WV350" s="170"/>
      <c r="WW350" s="170"/>
      <c r="WX350" s="170"/>
      <c r="WY350" s="170"/>
      <c r="WZ350" s="170"/>
      <c r="XA350" s="170"/>
      <c r="XB350" s="170"/>
      <c r="XC350" s="170"/>
      <c r="XD350" s="170"/>
      <c r="XE350" s="170"/>
      <c r="XF350" s="170"/>
      <c r="XG350" s="170"/>
      <c r="XH350" s="170"/>
      <c r="XI350" s="170"/>
      <c r="XJ350" s="170"/>
      <c r="XK350" s="170"/>
      <c r="XL350" s="170"/>
      <c r="XM350" s="170"/>
      <c r="XN350" s="170"/>
      <c r="XO350" s="170"/>
      <c r="XP350" s="170"/>
      <c r="XQ350" s="170"/>
      <c r="XR350" s="170"/>
      <c r="XS350" s="170"/>
      <c r="XT350" s="170"/>
      <c r="XU350" s="170"/>
      <c r="XV350" s="170"/>
      <c r="XW350" s="170"/>
      <c r="XX350" s="170"/>
      <c r="XY350" s="170"/>
      <c r="XZ350" s="170"/>
      <c r="YA350" s="170"/>
      <c r="YB350" s="170"/>
      <c r="YC350" s="170"/>
      <c r="YD350" s="170"/>
      <c r="YE350" s="170"/>
      <c r="YF350" s="170"/>
      <c r="YG350" s="170"/>
      <c r="YH350" s="170"/>
      <c r="YI350" s="170"/>
      <c r="YJ350" s="170"/>
      <c r="YK350" s="170"/>
      <c r="YL350" s="170"/>
      <c r="YM350" s="170"/>
      <c r="YN350" s="170"/>
      <c r="YO350" s="170"/>
      <c r="YP350" s="170"/>
      <c r="YQ350" s="170"/>
      <c r="YR350" s="170"/>
      <c r="YS350" s="170"/>
      <c r="YT350" s="170"/>
      <c r="YU350" s="170"/>
      <c r="YV350" s="170"/>
      <c r="YW350" s="170"/>
      <c r="YX350" s="170"/>
      <c r="YY350" s="170"/>
      <c r="YZ350" s="170"/>
      <c r="ZA350" s="170"/>
      <c r="ZB350" s="170"/>
      <c r="ZC350" s="170"/>
      <c r="ZD350" s="170"/>
      <c r="ZE350" s="170"/>
      <c r="ZF350" s="170"/>
      <c r="ZG350" s="170"/>
      <c r="ZH350" s="170"/>
      <c r="ZI350" s="170"/>
      <c r="ZJ350" s="170"/>
      <c r="ZK350" s="170"/>
      <c r="ZL350" s="170"/>
      <c r="ZM350" s="170"/>
      <c r="ZN350" s="170"/>
      <c r="ZO350" s="170"/>
      <c r="ZP350" s="170"/>
      <c r="ZQ350" s="170"/>
      <c r="ZR350" s="170"/>
      <c r="ZS350" s="170"/>
      <c r="ZT350" s="170"/>
      <c r="ZU350" s="170"/>
      <c r="ZV350" s="170"/>
      <c r="ZW350" s="170"/>
      <c r="ZX350" s="170"/>
      <c r="ZY350" s="170"/>
      <c r="ZZ350" s="170"/>
      <c r="AAA350" s="170"/>
      <c r="AAB350" s="170"/>
      <c r="AAC350" s="170"/>
      <c r="AAD350" s="170"/>
      <c r="AAE350" s="170"/>
      <c r="AAF350" s="170"/>
      <c r="AAG350" s="170"/>
      <c r="AAH350" s="170"/>
      <c r="AAI350" s="170"/>
      <c r="AAJ350" s="170"/>
      <c r="AAK350" s="170"/>
      <c r="AAL350" s="170"/>
      <c r="AAM350" s="170"/>
      <c r="AAN350" s="170"/>
      <c r="AAO350" s="170"/>
      <c r="AAP350" s="170"/>
      <c r="AAQ350" s="170"/>
      <c r="AAR350" s="170"/>
      <c r="AAS350" s="170"/>
      <c r="AAT350" s="170"/>
      <c r="AAU350" s="170"/>
      <c r="AAV350" s="170"/>
      <c r="AAW350" s="170"/>
      <c r="AAX350" s="170"/>
      <c r="AAY350" s="170"/>
      <c r="AAZ350" s="170"/>
      <c r="ABA350" s="170"/>
      <c r="ABB350" s="170"/>
      <c r="ABC350" s="170"/>
      <c r="ABD350" s="170"/>
      <c r="ABE350" s="170"/>
      <c r="ABF350" s="170"/>
      <c r="ABG350" s="170"/>
      <c r="ABH350" s="170"/>
      <c r="ABI350" s="170"/>
      <c r="ABJ350" s="170"/>
      <c r="ABK350" s="170"/>
      <c r="ABL350" s="170"/>
      <c r="ABM350" s="170"/>
      <c r="ABN350" s="170"/>
      <c r="ABO350" s="170"/>
      <c r="ABP350" s="170"/>
      <c r="ABQ350" s="170"/>
      <c r="ABR350" s="170"/>
      <c r="ABS350" s="170"/>
      <c r="ABT350" s="170"/>
      <c r="ABU350" s="170"/>
      <c r="ABV350" s="170"/>
      <c r="ABW350" s="170"/>
      <c r="ABX350" s="170"/>
      <c r="ABY350" s="170"/>
      <c r="ABZ350" s="170"/>
      <c r="ACA350" s="170"/>
      <c r="ACB350" s="170"/>
      <c r="ACC350" s="170"/>
      <c r="ACD350" s="170"/>
      <c r="ACE350" s="170"/>
      <c r="ACF350" s="170"/>
      <c r="ACG350" s="170"/>
      <c r="ACH350" s="170"/>
      <c r="ACI350" s="170"/>
      <c r="ACJ350" s="170"/>
      <c r="ACK350" s="170"/>
      <c r="ACL350" s="170"/>
      <c r="ACM350" s="170"/>
      <c r="ACN350" s="170"/>
      <c r="ACO350" s="170"/>
      <c r="ACP350" s="170"/>
      <c r="ACQ350" s="170"/>
      <c r="ACR350" s="170"/>
      <c r="ACS350" s="170"/>
      <c r="ACT350" s="170"/>
      <c r="ACU350" s="170"/>
      <c r="ACV350" s="170"/>
      <c r="ACW350" s="170"/>
      <c r="ACX350" s="170"/>
      <c r="ACY350" s="170"/>
      <c r="ACZ350" s="170"/>
      <c r="ADA350" s="170"/>
      <c r="ADB350" s="170"/>
      <c r="ADC350" s="170"/>
      <c r="ADD350" s="170"/>
      <c r="ADE350" s="170"/>
      <c r="ADF350" s="170"/>
      <c r="ADG350" s="170"/>
      <c r="ADH350" s="170"/>
      <c r="ADI350" s="170"/>
      <c r="ADJ350" s="170"/>
      <c r="ADK350" s="170"/>
      <c r="ADL350" s="170"/>
      <c r="ADM350" s="170"/>
      <c r="ADN350" s="170"/>
      <c r="ADO350" s="170"/>
      <c r="ADP350" s="170"/>
      <c r="ADQ350" s="170"/>
      <c r="ADR350" s="170"/>
      <c r="ADS350" s="170"/>
      <c r="ADT350" s="170"/>
      <c r="ADU350" s="170"/>
      <c r="ADV350" s="170"/>
      <c r="ADW350" s="170"/>
      <c r="ADX350" s="170"/>
      <c r="ADY350" s="170"/>
      <c r="ADZ350" s="170"/>
      <c r="AEA350" s="170"/>
      <c r="AEB350" s="170"/>
      <c r="AEC350" s="170"/>
      <c r="AED350" s="170"/>
      <c r="AEE350" s="170"/>
      <c r="AEF350" s="170"/>
      <c r="AEG350" s="170"/>
      <c r="AEH350" s="170"/>
      <c r="AEI350" s="170"/>
      <c r="AEJ350" s="170"/>
      <c r="AEK350" s="170"/>
      <c r="AEL350" s="170"/>
      <c r="AEM350" s="170"/>
      <c r="AEN350" s="170"/>
      <c r="AEO350" s="170"/>
      <c r="AEP350" s="170"/>
      <c r="AEQ350" s="170"/>
      <c r="AER350" s="170"/>
      <c r="AES350" s="170"/>
      <c r="AET350" s="170"/>
      <c r="AEU350" s="170"/>
      <c r="AEV350" s="170"/>
      <c r="AEW350" s="170"/>
      <c r="AEX350" s="170"/>
      <c r="AEY350" s="170"/>
      <c r="AEZ350" s="170"/>
      <c r="AFA350" s="170"/>
      <c r="AFB350" s="170"/>
      <c r="AFC350" s="170"/>
      <c r="AFD350" s="170"/>
      <c r="AFE350" s="170"/>
      <c r="AFF350" s="170"/>
      <c r="AFG350" s="170"/>
      <c r="AFH350" s="170"/>
      <c r="AFI350" s="170"/>
      <c r="AFJ350" s="170"/>
      <c r="AFK350" s="170"/>
      <c r="AFL350" s="170"/>
      <c r="AFM350" s="170"/>
      <c r="AFN350" s="170"/>
      <c r="AFO350" s="170"/>
      <c r="AFP350" s="170"/>
      <c r="AFQ350" s="170"/>
      <c r="AFR350" s="170"/>
      <c r="AFS350" s="170"/>
      <c r="AFT350" s="170"/>
      <c r="AFU350" s="170"/>
      <c r="AFV350" s="170"/>
      <c r="AFW350" s="170"/>
      <c r="AFX350" s="170"/>
      <c r="AFY350" s="170"/>
      <c r="AFZ350" s="170"/>
      <c r="AGA350" s="170"/>
      <c r="AGB350" s="170"/>
      <c r="AGC350" s="170"/>
      <c r="AGD350" s="170"/>
      <c r="AGE350" s="170"/>
      <c r="AGF350" s="170"/>
      <c r="AGG350" s="170"/>
      <c r="AGH350" s="170"/>
      <c r="AGI350" s="170"/>
      <c r="AGJ350" s="170"/>
      <c r="AGK350" s="170"/>
      <c r="AGL350" s="170"/>
      <c r="AGM350" s="170"/>
      <c r="AGN350" s="170"/>
      <c r="AGO350" s="170"/>
      <c r="AGP350" s="170"/>
      <c r="AGQ350" s="170"/>
      <c r="AGR350" s="170"/>
      <c r="AGS350" s="170"/>
      <c r="AGT350" s="170"/>
      <c r="AGU350" s="170"/>
      <c r="AGV350" s="170"/>
      <c r="AGW350" s="170"/>
      <c r="AGX350" s="170"/>
      <c r="AGY350" s="170"/>
      <c r="AGZ350" s="170"/>
      <c r="AHA350" s="170"/>
      <c r="AHB350" s="170"/>
      <c r="AHC350" s="170"/>
      <c r="AHD350" s="170"/>
      <c r="AHE350" s="170"/>
      <c r="AHF350" s="170"/>
      <c r="AHG350" s="170"/>
      <c r="AHH350" s="170"/>
      <c r="AHI350" s="170"/>
      <c r="AHJ350" s="170"/>
      <c r="AHK350" s="170"/>
      <c r="AHL350" s="170"/>
      <c r="AHM350" s="170"/>
      <c r="AHN350" s="170"/>
      <c r="AHO350" s="170"/>
      <c r="AHP350" s="170"/>
      <c r="AHQ350" s="170"/>
      <c r="AHR350" s="170"/>
      <c r="AHS350" s="170"/>
      <c r="AHT350" s="170"/>
      <c r="AHU350" s="170"/>
      <c r="AHV350" s="170"/>
      <c r="AHW350" s="170"/>
      <c r="AHX350" s="170"/>
      <c r="AHY350" s="170"/>
      <c r="AHZ350" s="170"/>
      <c r="AIA350" s="170"/>
      <c r="AIB350" s="170"/>
      <c r="AIC350" s="170"/>
      <c r="AID350" s="170"/>
      <c r="AIE350" s="170"/>
      <c r="AIF350" s="170"/>
      <c r="AIG350" s="170"/>
      <c r="AIH350" s="170"/>
      <c r="AII350" s="170"/>
      <c r="AIJ350" s="170"/>
      <c r="AIK350" s="170"/>
      <c r="AIL350" s="170"/>
      <c r="AIM350" s="170"/>
      <c r="AIN350" s="170"/>
      <c r="AIO350" s="170"/>
      <c r="AIP350" s="170"/>
      <c r="AIQ350" s="170"/>
      <c r="AIR350" s="170"/>
      <c r="AIS350" s="170"/>
      <c r="AIT350" s="170"/>
      <c r="AIU350" s="170"/>
      <c r="AIV350" s="170"/>
      <c r="AIW350" s="170"/>
      <c r="AIX350" s="170"/>
      <c r="AIY350" s="170"/>
      <c r="AIZ350" s="170"/>
      <c r="AJA350" s="170"/>
      <c r="AJB350" s="170"/>
      <c r="AJC350" s="170"/>
      <c r="AJD350" s="170"/>
      <c r="AJE350" s="170"/>
      <c r="AJF350" s="170"/>
      <c r="AJG350" s="170"/>
      <c r="AJH350" s="170"/>
      <c r="AJI350" s="170"/>
      <c r="AJJ350" s="170"/>
      <c r="AJK350" s="170"/>
      <c r="AJL350" s="170"/>
      <c r="AJM350" s="170"/>
      <c r="AJN350" s="170"/>
      <c r="AJO350" s="170"/>
      <c r="AJP350" s="170"/>
      <c r="AJQ350" s="170"/>
      <c r="AJR350" s="170"/>
      <c r="AJS350" s="170"/>
      <c r="AJT350" s="170"/>
      <c r="AJU350" s="170"/>
      <c r="AJV350" s="170"/>
      <c r="AJW350" s="170"/>
      <c r="AJX350" s="170"/>
      <c r="AJY350" s="170"/>
      <c r="AJZ350" s="170"/>
      <c r="AKA350" s="170"/>
      <c r="AKB350" s="170"/>
      <c r="AKC350" s="170"/>
      <c r="AKD350" s="170"/>
      <c r="AKE350" s="170"/>
      <c r="AKF350" s="170"/>
      <c r="AKG350" s="170"/>
      <c r="AKH350" s="170"/>
      <c r="AKI350" s="170"/>
      <c r="AKJ350" s="170"/>
      <c r="AKK350" s="170"/>
      <c r="AKL350" s="170"/>
      <c r="AKM350" s="170"/>
      <c r="AKN350" s="170"/>
      <c r="AKO350" s="170"/>
      <c r="AKP350" s="170"/>
      <c r="AKQ350" s="170"/>
      <c r="AKR350" s="170"/>
      <c r="AKS350" s="170"/>
      <c r="AKT350" s="170"/>
      <c r="AKU350" s="170"/>
      <c r="AKV350" s="170"/>
      <c r="AKW350" s="170"/>
      <c r="AKX350" s="170"/>
      <c r="AKY350" s="170"/>
      <c r="AKZ350" s="170"/>
      <c r="ALA350" s="170"/>
      <c r="ALB350" s="170"/>
      <c r="ALC350" s="170"/>
      <c r="ALD350" s="170"/>
      <c r="ALE350" s="170"/>
      <c r="ALF350" s="170"/>
      <c r="ALG350" s="170"/>
      <c r="ALH350" s="170"/>
      <c r="ALI350" s="170"/>
      <c r="ALJ350" s="170"/>
      <c r="ALK350" s="170"/>
      <c r="ALL350" s="170"/>
      <c r="ALM350" s="170"/>
      <c r="ALN350" s="170"/>
      <c r="ALO350" s="170"/>
      <c r="ALP350" s="170"/>
      <c r="ALQ350" s="170"/>
      <c r="ALR350" s="170"/>
      <c r="ALS350" s="170"/>
      <c r="ALT350" s="170"/>
      <c r="ALU350" s="170"/>
      <c r="ALV350" s="170"/>
      <c r="ALW350" s="170"/>
      <c r="ALX350" s="170"/>
      <c r="ALY350" s="170"/>
      <c r="ALZ350" s="170"/>
      <c r="AMA350" s="170"/>
      <c r="AMB350" s="170"/>
      <c r="AMC350" s="170"/>
      <c r="AMD350" s="170"/>
      <c r="AME350" s="170"/>
      <c r="AMF350" s="170"/>
      <c r="AMG350" s="170"/>
      <c r="AMH350" s="170"/>
      <c r="AMI350" s="170"/>
      <c r="AMJ350" s="170"/>
    </row>
    <row r="351" spans="1:1026" x14ac:dyDescent="0.25">
      <c r="A351" s="402" t="s">
        <v>24742</v>
      </c>
      <c r="B351" s="257">
        <v>351</v>
      </c>
      <c r="C351" s="258" t="s">
        <v>24741</v>
      </c>
      <c r="D351" s="320" t="s">
        <v>24743</v>
      </c>
      <c r="E351" s="353"/>
      <c r="F351" s="322">
        <v>4</v>
      </c>
      <c r="G351" s="323">
        <v>4</v>
      </c>
      <c r="H351" s="323">
        <v>4</v>
      </c>
      <c r="I351" s="497" t="s">
        <v>750</v>
      </c>
      <c r="J351" s="278" t="s">
        <v>748</v>
      </c>
      <c r="K351" s="355">
        <v>1</v>
      </c>
      <c r="L351" s="355">
        <v>1</v>
      </c>
      <c r="M351" s="312"/>
      <c r="N351" s="312"/>
      <c r="O351" s="355"/>
      <c r="P351" s="355"/>
      <c r="Q351" s="312">
        <v>2</v>
      </c>
      <c r="R351" s="312" t="s">
        <v>748</v>
      </c>
      <c r="S351" s="312">
        <v>2</v>
      </c>
      <c r="T351" s="312"/>
      <c r="U351" s="312"/>
      <c r="V351" s="324"/>
      <c r="W351" s="283">
        <f t="shared" si="133"/>
        <v>100</v>
      </c>
      <c r="X351" s="283">
        <f t="shared" si="147"/>
        <v>100</v>
      </c>
      <c r="Y351" s="283">
        <f t="shared" si="148"/>
        <v>100</v>
      </c>
      <c r="Z351" s="283">
        <f t="shared" si="134"/>
        <v>100</v>
      </c>
      <c r="AA351" s="283">
        <f t="shared" si="153"/>
        <v>10</v>
      </c>
      <c r="AB351" s="287">
        <f t="shared" si="146"/>
        <v>0.1</v>
      </c>
      <c r="AC351" s="287">
        <f t="shared" si="145"/>
        <v>1</v>
      </c>
      <c r="AD351" s="287">
        <f t="shared" si="154"/>
        <v>100</v>
      </c>
      <c r="AE351" s="284">
        <f t="shared" si="155"/>
        <v>1</v>
      </c>
      <c r="AF351" s="284">
        <f t="shared" si="143"/>
        <v>100</v>
      </c>
      <c r="AG351" s="268">
        <f t="shared" si="149"/>
        <v>1</v>
      </c>
      <c r="AH351" s="268">
        <f t="shared" si="150"/>
        <v>1</v>
      </c>
      <c r="AI351" s="268">
        <f t="shared" si="151"/>
        <v>3</v>
      </c>
      <c r="AJ351" s="268">
        <f t="shared" si="152"/>
        <v>5</v>
      </c>
      <c r="AK351" s="501" t="s">
        <v>750</v>
      </c>
      <c r="AL351" s="327"/>
      <c r="AM351" s="455"/>
      <c r="AN351" s="511"/>
      <c r="AO351" s="357"/>
      <c r="AP351" s="357"/>
      <c r="AQ351" s="286"/>
      <c r="AR351" s="171" t="s">
        <v>24744</v>
      </c>
      <c r="AS351" s="356" t="s">
        <v>31849</v>
      </c>
      <c r="AT351" s="286"/>
      <c r="AU351" s="286"/>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11"/>
      <c r="CD351" s="111"/>
      <c r="CE351" s="111"/>
      <c r="CF351" s="111"/>
      <c r="CG351" s="111"/>
      <c r="CH351" s="111"/>
      <c r="CI351" s="111"/>
      <c r="CJ351" s="111"/>
      <c r="CK351" s="111"/>
      <c r="CL351" s="111"/>
      <c r="CM351" s="111"/>
      <c r="CN351" s="111"/>
      <c r="CO351" s="111"/>
      <c r="CP351" s="111"/>
      <c r="CQ351" s="111"/>
      <c r="CR351" s="111"/>
      <c r="CS351" s="111"/>
      <c r="CT351" s="111"/>
      <c r="CU351" s="111"/>
      <c r="CV351" s="111"/>
      <c r="CW351" s="111"/>
      <c r="CX351" s="111"/>
      <c r="CY351" s="111"/>
      <c r="CZ351" s="111"/>
      <c r="DA351" s="111"/>
      <c r="DB351" s="111"/>
      <c r="DC351" s="111"/>
      <c r="DD351" s="111"/>
      <c r="DE351" s="111"/>
      <c r="DF351" s="111"/>
      <c r="DG351" s="111"/>
      <c r="DH351" s="111"/>
      <c r="DI351" s="111"/>
      <c r="DJ351" s="111"/>
      <c r="DK351" s="111"/>
      <c r="DL351" s="111"/>
      <c r="DM351" s="111"/>
      <c r="DN351" s="111"/>
      <c r="DO351" s="111"/>
      <c r="DP351" s="111"/>
      <c r="DQ351" s="111"/>
      <c r="DR351" s="111"/>
      <c r="DS351" s="111"/>
      <c r="DT351" s="111"/>
      <c r="DU351" s="111"/>
      <c r="DV351" s="111"/>
      <c r="DW351" s="111"/>
      <c r="DX351" s="111"/>
      <c r="DY351" s="111"/>
      <c r="DZ351" s="111"/>
      <c r="EA351" s="111"/>
      <c r="EB351" s="111"/>
      <c r="EC351" s="111"/>
      <c r="ED351" s="111"/>
      <c r="EE351" s="111"/>
      <c r="EF351" s="111"/>
      <c r="EG351" s="111"/>
      <c r="EH351" s="111"/>
      <c r="EI351" s="111"/>
      <c r="EJ351" s="111"/>
      <c r="EK351" s="111"/>
      <c r="EL351" s="111"/>
      <c r="EM351" s="111"/>
      <c r="EN351" s="111"/>
      <c r="EO351" s="111"/>
      <c r="EP351" s="111"/>
      <c r="EQ351" s="111"/>
      <c r="ER351" s="111"/>
      <c r="ES351" s="111"/>
      <c r="ET351" s="111"/>
      <c r="EU351" s="111"/>
      <c r="EV351" s="111"/>
      <c r="EW351" s="111"/>
      <c r="EX351" s="111"/>
      <c r="EY351" s="111"/>
      <c r="EZ351" s="111"/>
      <c r="FA351" s="111"/>
      <c r="FB351" s="111"/>
      <c r="FC351" s="111"/>
      <c r="FD351" s="111"/>
      <c r="FE351" s="111"/>
      <c r="FF351" s="111"/>
      <c r="FG351" s="111"/>
      <c r="FH351" s="111"/>
      <c r="FI351" s="111"/>
      <c r="FJ351" s="111"/>
      <c r="FK351" s="111"/>
      <c r="FL351" s="111"/>
      <c r="FM351" s="111"/>
      <c r="FN351" s="111"/>
      <c r="FO351" s="111"/>
      <c r="FP351" s="111"/>
      <c r="FQ351" s="111"/>
      <c r="FR351" s="111"/>
      <c r="FS351" s="111"/>
      <c r="FT351" s="111"/>
      <c r="FU351" s="111"/>
      <c r="FV351" s="111"/>
      <c r="FW351" s="111"/>
      <c r="FX351" s="111"/>
      <c r="FY351" s="111"/>
      <c r="FZ351" s="111"/>
      <c r="GA351" s="111"/>
      <c r="GB351" s="111"/>
      <c r="GC351" s="111"/>
      <c r="GD351" s="111"/>
      <c r="GE351" s="111"/>
      <c r="GF351" s="111"/>
      <c r="GG351" s="111"/>
      <c r="GH351" s="111"/>
      <c r="GI351" s="111"/>
      <c r="GJ351" s="111"/>
      <c r="GK351" s="111"/>
      <c r="GL351" s="111"/>
      <c r="GM351" s="111"/>
      <c r="GN351" s="111"/>
      <c r="GO351" s="111"/>
      <c r="GP351" s="111"/>
      <c r="GQ351" s="111"/>
      <c r="GR351" s="111"/>
      <c r="GS351" s="111"/>
      <c r="GT351" s="111"/>
      <c r="GU351" s="111"/>
      <c r="GV351" s="111"/>
      <c r="GW351" s="111"/>
      <c r="GX351" s="111"/>
      <c r="GY351" s="111"/>
      <c r="GZ351" s="111"/>
      <c r="HA351" s="111"/>
      <c r="HB351" s="111"/>
      <c r="HC351" s="111"/>
      <c r="HD351" s="111"/>
      <c r="HE351" s="111"/>
      <c r="HF351" s="111"/>
      <c r="HG351" s="111"/>
      <c r="HH351" s="111"/>
      <c r="HI351" s="111"/>
      <c r="HJ351" s="111"/>
      <c r="HK351" s="111"/>
      <c r="HL351" s="111"/>
      <c r="HM351" s="111"/>
      <c r="HN351" s="111"/>
      <c r="HO351" s="111"/>
      <c r="HP351" s="111"/>
      <c r="HQ351" s="111"/>
      <c r="HR351" s="111"/>
      <c r="HS351" s="111"/>
      <c r="HT351" s="111"/>
      <c r="HU351" s="111"/>
      <c r="HV351" s="111"/>
      <c r="HW351" s="111"/>
      <c r="HX351" s="111"/>
      <c r="HY351" s="111"/>
      <c r="HZ351" s="111"/>
      <c r="IA351" s="111"/>
      <c r="IB351" s="111"/>
      <c r="IC351" s="111"/>
      <c r="ID351" s="111"/>
      <c r="IE351" s="111"/>
      <c r="IF351" s="111"/>
      <c r="IG351" s="111"/>
      <c r="IH351" s="111"/>
      <c r="II351" s="111"/>
      <c r="IJ351" s="111"/>
      <c r="IK351" s="111"/>
      <c r="IL351" s="111"/>
      <c r="IM351" s="111"/>
      <c r="IN351" s="111"/>
      <c r="IO351" s="111"/>
      <c r="IP351" s="111"/>
      <c r="IQ351" s="111"/>
      <c r="IR351" s="111"/>
      <c r="IS351" s="111"/>
      <c r="IT351" s="111"/>
      <c r="IU351" s="111"/>
      <c r="IV351" s="111"/>
      <c r="IW351" s="111"/>
      <c r="IX351" s="111"/>
      <c r="IY351" s="111"/>
      <c r="IZ351" s="111"/>
      <c r="JA351" s="111"/>
      <c r="JB351" s="111"/>
      <c r="JC351" s="111"/>
      <c r="JD351" s="111"/>
      <c r="JE351" s="111"/>
      <c r="JF351" s="111"/>
      <c r="JG351" s="111"/>
      <c r="JH351" s="111"/>
      <c r="JI351" s="111"/>
      <c r="JJ351" s="111"/>
      <c r="JK351" s="111"/>
      <c r="JL351" s="111"/>
      <c r="JM351" s="111"/>
      <c r="JN351" s="111"/>
      <c r="JO351" s="111"/>
      <c r="JP351" s="111"/>
      <c r="JQ351" s="111"/>
      <c r="JR351" s="111"/>
      <c r="JS351" s="111"/>
      <c r="JT351" s="111"/>
      <c r="JU351" s="111"/>
      <c r="JV351" s="111"/>
      <c r="JW351" s="111"/>
      <c r="JX351" s="111"/>
      <c r="JY351" s="111"/>
      <c r="JZ351" s="111"/>
      <c r="KA351" s="111"/>
      <c r="KB351" s="111"/>
      <c r="KC351" s="111"/>
      <c r="KD351" s="111"/>
      <c r="KE351" s="111"/>
      <c r="KF351" s="111"/>
      <c r="KG351" s="111"/>
      <c r="KH351" s="111"/>
      <c r="KI351" s="111"/>
      <c r="KJ351" s="111"/>
      <c r="KK351" s="111"/>
      <c r="KL351" s="111"/>
      <c r="KM351" s="111"/>
      <c r="KN351" s="111"/>
      <c r="KO351" s="111"/>
      <c r="KP351" s="111"/>
      <c r="KQ351" s="111"/>
      <c r="KR351" s="111"/>
      <c r="KS351" s="111"/>
      <c r="KT351" s="111"/>
      <c r="KU351" s="111"/>
      <c r="KV351" s="111"/>
      <c r="KW351" s="111"/>
      <c r="KX351" s="111"/>
      <c r="KY351" s="111"/>
      <c r="KZ351" s="111"/>
      <c r="LA351" s="111"/>
      <c r="LB351" s="111"/>
      <c r="LC351" s="111"/>
      <c r="LD351" s="111"/>
      <c r="LE351" s="111"/>
      <c r="LF351" s="111"/>
      <c r="LG351" s="111"/>
      <c r="LH351" s="111"/>
      <c r="LI351" s="111"/>
      <c r="LJ351" s="111"/>
      <c r="LK351" s="111"/>
      <c r="LL351" s="111"/>
      <c r="LM351" s="111"/>
      <c r="LN351" s="111"/>
      <c r="LO351" s="111"/>
      <c r="LP351" s="111"/>
      <c r="LQ351" s="111"/>
      <c r="LR351" s="111"/>
      <c r="LS351" s="111"/>
      <c r="LT351" s="111"/>
      <c r="LU351" s="111"/>
      <c r="LV351" s="111"/>
      <c r="LW351" s="111"/>
      <c r="LX351" s="111"/>
      <c r="LY351" s="111"/>
      <c r="LZ351" s="111"/>
      <c r="MA351" s="111"/>
      <c r="MB351" s="111"/>
      <c r="MC351" s="111"/>
      <c r="MD351" s="111"/>
      <c r="ME351" s="111"/>
      <c r="MF351" s="111"/>
      <c r="MG351" s="111"/>
      <c r="MH351" s="111"/>
      <c r="MI351" s="111"/>
      <c r="MJ351" s="111"/>
      <c r="MK351" s="111"/>
      <c r="ML351" s="111"/>
      <c r="MM351" s="111"/>
      <c r="MN351" s="111"/>
      <c r="MO351" s="111"/>
      <c r="MP351" s="111"/>
      <c r="MQ351" s="111"/>
      <c r="MR351" s="111"/>
      <c r="MS351" s="111"/>
      <c r="MT351" s="111"/>
      <c r="MU351" s="111"/>
      <c r="MV351" s="111"/>
      <c r="MW351" s="111"/>
      <c r="MX351" s="111"/>
      <c r="MY351" s="111"/>
      <c r="MZ351" s="111"/>
      <c r="NA351" s="111"/>
      <c r="NB351" s="111"/>
      <c r="NC351" s="111"/>
      <c r="ND351" s="111"/>
      <c r="NE351" s="111"/>
      <c r="NF351" s="111"/>
      <c r="NG351" s="111"/>
      <c r="NH351" s="111"/>
      <c r="NI351" s="111"/>
      <c r="NJ351" s="111"/>
      <c r="NK351" s="111"/>
      <c r="NL351" s="111"/>
      <c r="NM351" s="111"/>
      <c r="NN351" s="111"/>
      <c r="NO351" s="111"/>
      <c r="NP351" s="111"/>
      <c r="NQ351" s="111"/>
      <c r="NR351" s="111"/>
      <c r="NS351" s="111"/>
      <c r="NT351" s="111"/>
      <c r="NU351" s="111"/>
      <c r="NV351" s="111"/>
      <c r="NW351" s="111"/>
      <c r="NX351" s="111"/>
      <c r="NY351" s="111"/>
      <c r="NZ351" s="111"/>
      <c r="OA351" s="111"/>
      <c r="OB351" s="111"/>
      <c r="OC351" s="111"/>
      <c r="OD351" s="111"/>
      <c r="OE351" s="111"/>
      <c r="OF351" s="111"/>
      <c r="OG351" s="111"/>
      <c r="OH351" s="111"/>
      <c r="OI351" s="111"/>
      <c r="OJ351" s="111"/>
      <c r="OK351" s="111"/>
      <c r="OL351" s="111"/>
      <c r="OM351" s="111"/>
      <c r="ON351" s="111"/>
      <c r="OO351" s="111"/>
      <c r="OP351" s="111"/>
      <c r="OQ351" s="111"/>
      <c r="OR351" s="111"/>
      <c r="OS351" s="111"/>
      <c r="OT351" s="111"/>
      <c r="OU351" s="111"/>
      <c r="OV351" s="111"/>
      <c r="OW351" s="111"/>
      <c r="OX351" s="111"/>
      <c r="OY351" s="111"/>
      <c r="OZ351" s="111"/>
      <c r="PA351" s="111"/>
      <c r="PB351" s="111"/>
      <c r="PC351" s="111"/>
      <c r="PD351" s="111"/>
      <c r="PE351" s="111"/>
      <c r="PF351" s="111"/>
      <c r="PG351" s="111"/>
      <c r="PH351" s="111"/>
      <c r="PI351" s="111"/>
      <c r="PJ351" s="111"/>
      <c r="PK351" s="111"/>
      <c r="PL351" s="111"/>
      <c r="PM351" s="111"/>
      <c r="PN351" s="111"/>
      <c r="PO351" s="111"/>
      <c r="PP351" s="111"/>
      <c r="PQ351" s="111"/>
      <c r="PR351" s="111"/>
      <c r="PS351" s="111"/>
      <c r="PT351" s="111"/>
      <c r="PU351" s="111"/>
      <c r="PV351" s="111"/>
      <c r="PW351" s="111"/>
      <c r="PX351" s="111"/>
      <c r="PY351" s="111"/>
      <c r="PZ351" s="111"/>
      <c r="QA351" s="111"/>
      <c r="QB351" s="111"/>
      <c r="QC351" s="111"/>
      <c r="QD351" s="111"/>
      <c r="QE351" s="111"/>
      <c r="QF351" s="111"/>
      <c r="QG351" s="111"/>
      <c r="QH351" s="111"/>
      <c r="QI351" s="111"/>
      <c r="QJ351" s="111"/>
      <c r="QK351" s="111"/>
      <c r="QL351" s="111"/>
      <c r="QM351" s="111"/>
      <c r="QN351" s="111"/>
      <c r="QO351" s="111"/>
      <c r="QP351" s="111"/>
      <c r="QQ351" s="111"/>
      <c r="QR351" s="111"/>
      <c r="QS351" s="111"/>
      <c r="QT351" s="111"/>
      <c r="QU351" s="111"/>
      <c r="QV351" s="111"/>
      <c r="QW351" s="111"/>
      <c r="QX351" s="111"/>
      <c r="QY351" s="111"/>
      <c r="QZ351" s="111"/>
      <c r="RA351" s="111"/>
      <c r="RB351" s="111"/>
      <c r="RC351" s="111"/>
      <c r="RD351" s="111"/>
      <c r="RE351" s="111"/>
      <c r="RF351" s="111"/>
      <c r="RG351" s="111"/>
      <c r="RH351" s="111"/>
      <c r="RI351" s="111"/>
      <c r="RJ351" s="111"/>
      <c r="RK351" s="111"/>
      <c r="RL351" s="111"/>
      <c r="RM351" s="111"/>
      <c r="RN351" s="111"/>
      <c r="RO351" s="111"/>
      <c r="RP351" s="111"/>
      <c r="RQ351" s="111"/>
      <c r="RR351" s="111"/>
      <c r="RS351" s="111"/>
      <c r="RT351" s="111"/>
      <c r="RU351" s="111"/>
      <c r="RV351" s="111"/>
      <c r="RW351" s="111"/>
      <c r="RX351" s="111"/>
      <c r="RY351" s="111"/>
      <c r="RZ351" s="111"/>
      <c r="SA351" s="111"/>
      <c r="SB351" s="111"/>
      <c r="SC351" s="111"/>
      <c r="SD351" s="111"/>
      <c r="SE351" s="111"/>
      <c r="SF351" s="111"/>
      <c r="SG351" s="111"/>
      <c r="SH351" s="111"/>
      <c r="SI351" s="111"/>
      <c r="SJ351" s="111"/>
      <c r="SK351" s="111"/>
      <c r="SL351" s="111"/>
      <c r="SM351" s="111"/>
      <c r="SN351" s="111"/>
      <c r="SO351" s="111"/>
      <c r="SP351" s="111"/>
      <c r="SQ351" s="111"/>
      <c r="SR351" s="111"/>
      <c r="SS351" s="111"/>
      <c r="ST351" s="111"/>
      <c r="SU351" s="111"/>
      <c r="SV351" s="111"/>
      <c r="SW351" s="111"/>
      <c r="SX351" s="111"/>
      <c r="SY351" s="111"/>
      <c r="SZ351" s="111"/>
      <c r="TA351" s="111"/>
      <c r="TB351" s="111"/>
      <c r="TC351" s="111"/>
      <c r="TD351" s="111"/>
      <c r="TE351" s="111"/>
      <c r="TF351" s="111"/>
      <c r="TG351" s="111"/>
      <c r="TH351" s="111"/>
      <c r="TI351" s="111"/>
      <c r="TJ351" s="111"/>
      <c r="TK351" s="111"/>
      <c r="TL351" s="111"/>
      <c r="TM351" s="111"/>
      <c r="TN351" s="111"/>
      <c r="TO351" s="111"/>
      <c r="TP351" s="111"/>
      <c r="TQ351" s="111"/>
      <c r="TR351" s="111"/>
      <c r="TS351" s="111"/>
      <c r="TT351" s="111"/>
      <c r="TU351" s="111"/>
      <c r="TV351" s="111"/>
      <c r="TW351" s="111"/>
      <c r="TX351" s="111"/>
      <c r="TY351" s="111"/>
      <c r="TZ351" s="111"/>
      <c r="UA351" s="111"/>
      <c r="UB351" s="111"/>
      <c r="UC351" s="111"/>
      <c r="UD351" s="111"/>
      <c r="UE351" s="111"/>
      <c r="UF351" s="111"/>
      <c r="UG351" s="111"/>
      <c r="UH351" s="111"/>
      <c r="UI351" s="111"/>
      <c r="UJ351" s="111"/>
      <c r="UK351" s="111"/>
      <c r="UL351" s="111"/>
      <c r="UM351" s="111"/>
      <c r="UN351" s="111"/>
      <c r="UO351" s="111"/>
      <c r="UP351" s="111"/>
      <c r="UQ351" s="111"/>
      <c r="UR351" s="111"/>
      <c r="US351" s="111"/>
      <c r="UT351" s="111"/>
      <c r="UU351" s="111"/>
      <c r="UV351" s="111"/>
      <c r="UW351" s="111"/>
      <c r="UX351" s="111"/>
      <c r="UY351" s="111"/>
      <c r="UZ351" s="111"/>
      <c r="VA351" s="111"/>
      <c r="VB351" s="111"/>
      <c r="VC351" s="111"/>
      <c r="VD351" s="111"/>
      <c r="VE351" s="111"/>
      <c r="VF351" s="111"/>
      <c r="VG351" s="111"/>
      <c r="VH351" s="111"/>
      <c r="VI351" s="111"/>
      <c r="VJ351" s="111"/>
      <c r="VK351" s="111"/>
      <c r="VL351" s="111"/>
      <c r="VM351" s="111"/>
      <c r="VN351" s="111"/>
      <c r="VO351" s="111"/>
      <c r="VP351" s="111"/>
      <c r="VQ351" s="111"/>
      <c r="VR351" s="111"/>
      <c r="VS351" s="111"/>
      <c r="VT351" s="111"/>
      <c r="VU351" s="111"/>
      <c r="VV351" s="111"/>
      <c r="VW351" s="111"/>
      <c r="VX351" s="111"/>
      <c r="VY351" s="111"/>
      <c r="VZ351" s="111"/>
      <c r="WA351" s="111"/>
      <c r="WB351" s="111"/>
      <c r="WC351" s="111"/>
      <c r="WD351" s="111"/>
      <c r="WE351" s="111"/>
      <c r="WF351" s="111"/>
      <c r="WG351" s="111"/>
      <c r="WH351" s="111"/>
      <c r="WI351" s="111"/>
      <c r="WJ351" s="111"/>
      <c r="WK351" s="111"/>
      <c r="WL351" s="111"/>
      <c r="WM351" s="111"/>
      <c r="WN351" s="111"/>
      <c r="WO351" s="111"/>
      <c r="WP351" s="111"/>
      <c r="WQ351" s="111"/>
      <c r="WR351" s="111"/>
      <c r="WS351" s="111"/>
      <c r="WT351" s="111"/>
      <c r="WU351" s="111"/>
      <c r="WV351" s="111"/>
      <c r="WW351" s="111"/>
      <c r="WX351" s="111"/>
      <c r="WY351" s="111"/>
      <c r="WZ351" s="111"/>
      <c r="XA351" s="111"/>
      <c r="XB351" s="111"/>
      <c r="XC351" s="111"/>
      <c r="XD351" s="111"/>
      <c r="XE351" s="111"/>
      <c r="XF351" s="111"/>
      <c r="XG351" s="111"/>
      <c r="XH351" s="111"/>
      <c r="XI351" s="111"/>
      <c r="XJ351" s="111"/>
      <c r="XK351" s="111"/>
      <c r="XL351" s="111"/>
      <c r="XM351" s="111"/>
      <c r="XN351" s="111"/>
      <c r="XO351" s="111"/>
      <c r="XP351" s="111"/>
      <c r="XQ351" s="111"/>
      <c r="XR351" s="111"/>
      <c r="XS351" s="111"/>
      <c r="XT351" s="111"/>
      <c r="XU351" s="111"/>
      <c r="XV351" s="111"/>
      <c r="XW351" s="111"/>
      <c r="XX351" s="111"/>
      <c r="XY351" s="111"/>
      <c r="XZ351" s="111"/>
      <c r="YA351" s="111"/>
      <c r="YB351" s="111"/>
      <c r="YC351" s="111"/>
      <c r="YD351" s="111"/>
      <c r="YE351" s="111"/>
      <c r="YF351" s="111"/>
      <c r="YG351" s="111"/>
      <c r="YH351" s="111"/>
      <c r="YI351" s="111"/>
      <c r="YJ351" s="111"/>
      <c r="YK351" s="111"/>
      <c r="YL351" s="111"/>
      <c r="YM351" s="111"/>
      <c r="YN351" s="111"/>
      <c r="YO351" s="111"/>
      <c r="YP351" s="111"/>
      <c r="YQ351" s="111"/>
      <c r="YR351" s="111"/>
      <c r="YS351" s="111"/>
      <c r="YT351" s="111"/>
      <c r="YU351" s="111"/>
      <c r="YV351" s="111"/>
      <c r="YW351" s="111"/>
      <c r="YX351" s="111"/>
      <c r="YY351" s="111"/>
      <c r="YZ351" s="111"/>
      <c r="ZA351" s="111"/>
      <c r="ZB351" s="111"/>
      <c r="ZC351" s="111"/>
      <c r="ZD351" s="111"/>
      <c r="ZE351" s="111"/>
      <c r="ZF351" s="111"/>
      <c r="ZG351" s="111"/>
      <c r="ZH351" s="111"/>
      <c r="ZI351" s="111"/>
      <c r="ZJ351" s="111"/>
      <c r="ZK351" s="111"/>
      <c r="ZL351" s="111"/>
      <c r="ZM351" s="111"/>
      <c r="ZN351" s="111"/>
      <c r="ZO351" s="111"/>
      <c r="ZP351" s="111"/>
      <c r="ZQ351" s="111"/>
      <c r="ZR351" s="111"/>
      <c r="ZS351" s="111"/>
      <c r="ZT351" s="111"/>
      <c r="ZU351" s="111"/>
      <c r="ZV351" s="111"/>
      <c r="ZW351" s="111"/>
      <c r="ZX351" s="111"/>
      <c r="ZY351" s="111"/>
      <c r="ZZ351" s="111"/>
      <c r="AAA351" s="111"/>
      <c r="AAB351" s="111"/>
      <c r="AAC351" s="111"/>
      <c r="AAD351" s="111"/>
      <c r="AAE351" s="111"/>
      <c r="AAF351" s="111"/>
      <c r="AAG351" s="111"/>
      <c r="AAH351" s="111"/>
      <c r="AAI351" s="111"/>
      <c r="AAJ351" s="111"/>
      <c r="AAK351" s="111"/>
      <c r="AAL351" s="111"/>
      <c r="AAM351" s="111"/>
      <c r="AAN351" s="111"/>
      <c r="AAO351" s="111"/>
      <c r="AAP351" s="111"/>
      <c r="AAQ351" s="111"/>
      <c r="AAR351" s="111"/>
      <c r="AAS351" s="111"/>
      <c r="AAT351" s="111"/>
      <c r="AAU351" s="111"/>
      <c r="AAV351" s="111"/>
      <c r="AAW351" s="111"/>
      <c r="AAX351" s="111"/>
      <c r="AAY351" s="111"/>
      <c r="AAZ351" s="111"/>
      <c r="ABA351" s="111"/>
      <c r="ABB351" s="111"/>
      <c r="ABC351" s="111"/>
      <c r="ABD351" s="111"/>
      <c r="ABE351" s="111"/>
      <c r="ABF351" s="111"/>
      <c r="ABG351" s="111"/>
      <c r="ABH351" s="111"/>
      <c r="ABI351" s="111"/>
      <c r="ABJ351" s="111"/>
      <c r="ABK351" s="111"/>
      <c r="ABL351" s="111"/>
      <c r="ABM351" s="111"/>
      <c r="ABN351" s="111"/>
      <c r="ABO351" s="111"/>
      <c r="ABP351" s="111"/>
      <c r="ABQ351" s="111"/>
      <c r="ABR351" s="111"/>
      <c r="ABS351" s="111"/>
      <c r="ABT351" s="111"/>
      <c r="ABU351" s="111"/>
      <c r="ABV351" s="111"/>
      <c r="ABW351" s="111"/>
      <c r="ABX351" s="111"/>
      <c r="ABY351" s="111"/>
      <c r="ABZ351" s="111"/>
      <c r="ACA351" s="111"/>
      <c r="ACB351" s="111"/>
      <c r="ACC351" s="111"/>
      <c r="ACD351" s="111"/>
      <c r="ACE351" s="111"/>
      <c r="ACF351" s="111"/>
      <c r="ACG351" s="111"/>
      <c r="ACH351" s="111"/>
      <c r="ACI351" s="111"/>
      <c r="ACJ351" s="111"/>
      <c r="ACK351" s="111"/>
      <c r="ACL351" s="111"/>
      <c r="ACM351" s="111"/>
      <c r="ACN351" s="111"/>
      <c r="ACO351" s="111"/>
      <c r="ACP351" s="111"/>
      <c r="ACQ351" s="111"/>
      <c r="ACR351" s="111"/>
      <c r="ACS351" s="111"/>
      <c r="ACT351" s="111"/>
      <c r="ACU351" s="111"/>
      <c r="ACV351" s="111"/>
      <c r="ACW351" s="111"/>
      <c r="ACX351" s="111"/>
      <c r="ACY351" s="111"/>
      <c r="ACZ351" s="111"/>
      <c r="ADA351" s="111"/>
      <c r="ADB351" s="111"/>
      <c r="ADC351" s="111"/>
      <c r="ADD351" s="111"/>
      <c r="ADE351" s="111"/>
      <c r="ADF351" s="111"/>
      <c r="ADG351" s="111"/>
      <c r="ADH351" s="111"/>
      <c r="ADI351" s="111"/>
      <c r="ADJ351" s="111"/>
      <c r="ADK351" s="111"/>
      <c r="ADL351" s="111"/>
      <c r="ADM351" s="111"/>
      <c r="ADN351" s="111"/>
      <c r="ADO351" s="111"/>
      <c r="ADP351" s="111"/>
      <c r="ADQ351" s="111"/>
      <c r="ADR351" s="111"/>
      <c r="ADS351" s="111"/>
      <c r="ADT351" s="111"/>
      <c r="ADU351" s="111"/>
      <c r="ADV351" s="111"/>
      <c r="ADW351" s="111"/>
      <c r="ADX351" s="111"/>
      <c r="ADY351" s="111"/>
      <c r="ADZ351" s="111"/>
      <c r="AEA351" s="111"/>
      <c r="AEB351" s="111"/>
      <c r="AEC351" s="111"/>
      <c r="AED351" s="111"/>
      <c r="AEE351" s="111"/>
      <c r="AEF351" s="111"/>
      <c r="AEG351" s="111"/>
      <c r="AEH351" s="111"/>
      <c r="AEI351" s="111"/>
      <c r="AEJ351" s="111"/>
      <c r="AEK351" s="111"/>
      <c r="AEL351" s="111"/>
      <c r="AEM351" s="111"/>
      <c r="AEN351" s="111"/>
      <c r="AEO351" s="111"/>
      <c r="AEP351" s="111"/>
      <c r="AEQ351" s="111"/>
      <c r="AER351" s="111"/>
      <c r="AES351" s="111"/>
      <c r="AET351" s="111"/>
      <c r="AEU351" s="111"/>
      <c r="AEV351" s="111"/>
      <c r="AEW351" s="111"/>
      <c r="AEX351" s="111"/>
      <c r="AEY351" s="111"/>
      <c r="AEZ351" s="111"/>
      <c r="AFA351" s="111"/>
      <c r="AFB351" s="111"/>
      <c r="AFC351" s="111"/>
      <c r="AFD351" s="111"/>
      <c r="AFE351" s="111"/>
      <c r="AFF351" s="111"/>
      <c r="AFG351" s="111"/>
      <c r="AFH351" s="111"/>
      <c r="AFI351" s="111"/>
      <c r="AFJ351" s="111"/>
      <c r="AFK351" s="111"/>
      <c r="AFL351" s="111"/>
      <c r="AFM351" s="111"/>
      <c r="AFN351" s="111"/>
      <c r="AFO351" s="111"/>
      <c r="AFP351" s="111"/>
      <c r="AFQ351" s="111"/>
      <c r="AFR351" s="111"/>
      <c r="AFS351" s="111"/>
      <c r="AFT351" s="111"/>
      <c r="AFU351" s="111"/>
      <c r="AFV351" s="111"/>
      <c r="AFW351" s="111"/>
      <c r="AFX351" s="111"/>
      <c r="AFY351" s="111"/>
      <c r="AFZ351" s="111"/>
      <c r="AGA351" s="111"/>
      <c r="AGB351" s="111"/>
      <c r="AGC351" s="111"/>
      <c r="AGD351" s="111"/>
      <c r="AGE351" s="111"/>
      <c r="AGF351" s="111"/>
      <c r="AGG351" s="111"/>
      <c r="AGH351" s="111"/>
      <c r="AGI351" s="111"/>
      <c r="AGJ351" s="111"/>
      <c r="AGK351" s="111"/>
      <c r="AGL351" s="111"/>
      <c r="AGM351" s="111"/>
      <c r="AGN351" s="111"/>
      <c r="AGO351" s="111"/>
      <c r="AGP351" s="111"/>
      <c r="AGQ351" s="111"/>
      <c r="AGR351" s="111"/>
      <c r="AGS351" s="111"/>
      <c r="AGT351" s="111"/>
      <c r="AGU351" s="111"/>
      <c r="AGV351" s="111"/>
      <c r="AGW351" s="111"/>
      <c r="AGX351" s="111"/>
      <c r="AGY351" s="111"/>
      <c r="AGZ351" s="111"/>
      <c r="AHA351" s="111"/>
      <c r="AHB351" s="111"/>
      <c r="AHC351" s="111"/>
      <c r="AHD351" s="111"/>
      <c r="AHE351" s="111"/>
      <c r="AHF351" s="111"/>
      <c r="AHG351" s="111"/>
      <c r="AHH351" s="111"/>
      <c r="AHI351" s="111"/>
      <c r="AHJ351" s="111"/>
      <c r="AHK351" s="111"/>
      <c r="AHL351" s="111"/>
      <c r="AHM351" s="111"/>
      <c r="AHN351" s="111"/>
      <c r="AHO351" s="111"/>
      <c r="AHP351" s="111"/>
      <c r="AHQ351" s="111"/>
      <c r="AHR351" s="111"/>
      <c r="AHS351" s="111"/>
      <c r="AHT351" s="111"/>
      <c r="AHU351" s="111"/>
      <c r="AHV351" s="111"/>
      <c r="AHW351" s="111"/>
      <c r="AHX351" s="111"/>
      <c r="AHY351" s="111"/>
      <c r="AHZ351" s="111"/>
      <c r="AIA351" s="111"/>
      <c r="AIB351" s="111"/>
      <c r="AIC351" s="111"/>
      <c r="AID351" s="111"/>
      <c r="AIE351" s="111"/>
      <c r="AIF351" s="111"/>
      <c r="AIG351" s="111"/>
      <c r="AIH351" s="111"/>
      <c r="AII351" s="111"/>
      <c r="AIJ351" s="111"/>
      <c r="AIK351" s="111"/>
      <c r="AIL351" s="111"/>
      <c r="AIM351" s="111"/>
      <c r="AIN351" s="111"/>
      <c r="AIO351" s="111"/>
      <c r="AIP351" s="111"/>
      <c r="AIQ351" s="111"/>
      <c r="AIR351" s="111"/>
      <c r="AIS351" s="111"/>
      <c r="AIT351" s="111"/>
      <c r="AIU351" s="111"/>
      <c r="AIV351" s="111"/>
      <c r="AIW351" s="111"/>
      <c r="AIX351" s="111"/>
      <c r="AIY351" s="111"/>
      <c r="AIZ351" s="111"/>
      <c r="AJA351" s="111"/>
      <c r="AJB351" s="111"/>
      <c r="AJC351" s="111"/>
      <c r="AJD351" s="111"/>
      <c r="AJE351" s="111"/>
      <c r="AJF351" s="111"/>
      <c r="AJG351" s="111"/>
      <c r="AJH351" s="111"/>
      <c r="AJI351" s="111"/>
      <c r="AJJ351" s="111"/>
      <c r="AJK351" s="111"/>
      <c r="AJL351" s="111"/>
      <c r="AJM351" s="111"/>
      <c r="AJN351" s="111"/>
      <c r="AJO351" s="111"/>
      <c r="AJP351" s="111"/>
      <c r="AJQ351" s="111"/>
      <c r="AJR351" s="111"/>
      <c r="AJS351" s="111"/>
      <c r="AJT351" s="111"/>
      <c r="AJU351" s="111"/>
      <c r="AJV351" s="111"/>
      <c r="AJW351" s="111"/>
      <c r="AJX351" s="111"/>
      <c r="AJY351" s="111"/>
      <c r="AJZ351" s="111"/>
      <c r="AKA351" s="111"/>
      <c r="AKB351" s="111"/>
      <c r="AKC351" s="111"/>
      <c r="AKD351" s="111"/>
      <c r="AKE351" s="111"/>
      <c r="AKF351" s="111"/>
      <c r="AKG351" s="111"/>
      <c r="AKH351" s="111"/>
      <c r="AKI351" s="111"/>
      <c r="AKJ351" s="111"/>
      <c r="AKK351" s="111"/>
      <c r="AKL351" s="111"/>
      <c r="AKM351" s="111"/>
      <c r="AKN351" s="111"/>
      <c r="AKO351" s="111"/>
      <c r="AKP351" s="111"/>
      <c r="AKQ351" s="111"/>
      <c r="AKR351" s="111"/>
      <c r="AKS351" s="111"/>
      <c r="AKT351" s="111"/>
      <c r="AKU351" s="111"/>
      <c r="AKV351" s="111"/>
      <c r="AKW351" s="111"/>
      <c r="AKX351" s="111"/>
      <c r="AKY351" s="111"/>
      <c r="AKZ351" s="111"/>
      <c r="ALA351" s="111"/>
      <c r="ALB351" s="111"/>
      <c r="ALC351" s="111"/>
      <c r="ALD351" s="111"/>
      <c r="ALE351" s="111"/>
      <c r="ALF351" s="111"/>
      <c r="ALG351" s="111"/>
      <c r="ALH351" s="111"/>
      <c r="ALI351" s="111"/>
      <c r="ALJ351" s="111"/>
      <c r="ALK351" s="111"/>
      <c r="ALL351" s="111"/>
      <c r="ALM351" s="111"/>
      <c r="ALN351" s="111"/>
      <c r="ALO351" s="111"/>
      <c r="ALP351" s="111"/>
      <c r="ALQ351" s="111"/>
      <c r="ALR351" s="111"/>
      <c r="ALS351" s="111"/>
      <c r="ALT351" s="111"/>
      <c r="ALU351" s="111"/>
      <c r="ALV351" s="111"/>
      <c r="ALW351" s="111"/>
      <c r="ALX351" s="111"/>
      <c r="ALY351" s="111"/>
      <c r="ALZ351" s="111"/>
      <c r="AMA351" s="111"/>
      <c r="AMB351" s="111"/>
      <c r="AMC351" s="111"/>
      <c r="AMD351" s="111"/>
      <c r="AME351" s="111"/>
      <c r="AMF351" s="111"/>
      <c r="AMG351" s="111"/>
      <c r="AMH351" s="111"/>
      <c r="AMI351" s="111"/>
      <c r="AMJ351" s="111"/>
    </row>
    <row r="352" spans="1:1026" ht="18.75" customHeight="1" x14ac:dyDescent="0.25">
      <c r="A352" s="310" t="s">
        <v>796</v>
      </c>
      <c r="B352" s="257">
        <v>352</v>
      </c>
      <c r="C352" s="258" t="s">
        <v>797</v>
      </c>
      <c r="D352" s="320"/>
      <c r="E352" s="368"/>
      <c r="F352" s="369">
        <v>3</v>
      </c>
      <c r="G352" s="370">
        <v>2</v>
      </c>
      <c r="H352" s="370">
        <v>2</v>
      </c>
      <c r="I352" s="493" t="s">
        <v>25407</v>
      </c>
      <c r="J352" s="314" t="s">
        <v>825</v>
      </c>
      <c r="K352" s="315">
        <v>1</v>
      </c>
      <c r="L352" s="315" t="s">
        <v>749</v>
      </c>
      <c r="M352" s="316"/>
      <c r="N352" s="316"/>
      <c r="O352" s="315"/>
      <c r="P352" s="315"/>
      <c r="Q352" s="316"/>
      <c r="R352" s="316"/>
      <c r="S352" s="316"/>
      <c r="T352" s="316"/>
      <c r="U352" s="316"/>
      <c r="V352" s="317"/>
      <c r="W352" s="283">
        <f t="shared" si="133"/>
        <v>100</v>
      </c>
      <c r="X352" s="283">
        <f t="shared" si="147"/>
        <v>100</v>
      </c>
      <c r="Y352" s="283">
        <f t="shared" si="148"/>
        <v>100</v>
      </c>
      <c r="Z352" s="283">
        <f t="shared" si="134"/>
        <v>100</v>
      </c>
      <c r="AA352" s="283">
        <f t="shared" si="153"/>
        <v>100</v>
      </c>
      <c r="AB352" s="287">
        <f t="shared" si="146"/>
        <v>100</v>
      </c>
      <c r="AC352" s="287">
        <f t="shared" si="145"/>
        <v>100</v>
      </c>
      <c r="AD352" s="287">
        <f t="shared" si="154"/>
        <v>100</v>
      </c>
      <c r="AE352" s="456">
        <v>1.5E-3</v>
      </c>
      <c r="AF352" s="284">
        <f t="shared" si="143"/>
        <v>100</v>
      </c>
      <c r="AG352" s="352">
        <v>0.06</v>
      </c>
      <c r="AH352" s="352">
        <v>0.06</v>
      </c>
      <c r="AI352" s="352">
        <v>0.6</v>
      </c>
      <c r="AJ352" s="352">
        <v>0.6</v>
      </c>
      <c r="AK352" s="501" t="s">
        <v>25408</v>
      </c>
      <c r="AL352" s="318">
        <v>1</v>
      </c>
      <c r="AM352" s="412">
        <v>1</v>
      </c>
      <c r="AN352" s="512" t="s">
        <v>798</v>
      </c>
      <c r="AO352" s="357">
        <v>100</v>
      </c>
      <c r="AP352" s="357">
        <v>100</v>
      </c>
      <c r="AQ352" s="286"/>
      <c r="AR352" s="171" t="s">
        <v>25406</v>
      </c>
      <c r="AS352" s="171"/>
      <c r="AT352" s="356" t="s">
        <v>31850</v>
      </c>
      <c r="AU352" s="286"/>
      <c r="AV352" s="111"/>
    </row>
    <row r="353" spans="1:1024" x14ac:dyDescent="0.25">
      <c r="A353" s="310" t="s">
        <v>745</v>
      </c>
      <c r="B353" s="257">
        <v>353</v>
      </c>
      <c r="C353" s="258" t="s">
        <v>24498</v>
      </c>
      <c r="D353" s="320" t="s">
        <v>746</v>
      </c>
      <c r="E353" s="311"/>
      <c r="F353" s="312">
        <v>3</v>
      </c>
      <c r="G353" s="313">
        <v>3</v>
      </c>
      <c r="H353" s="313">
        <v>2</v>
      </c>
      <c r="I353" s="493" t="s">
        <v>25407</v>
      </c>
      <c r="J353" s="314" t="s">
        <v>748</v>
      </c>
      <c r="K353" s="315">
        <v>1</v>
      </c>
      <c r="L353" s="315" t="s">
        <v>749</v>
      </c>
      <c r="M353" s="316"/>
      <c r="N353" s="316"/>
      <c r="O353" s="315"/>
      <c r="P353" s="293">
        <v>335</v>
      </c>
      <c r="Q353" s="316"/>
      <c r="R353" s="316"/>
      <c r="S353" s="316"/>
      <c r="T353" s="316"/>
      <c r="U353" s="316"/>
      <c r="V353" s="317"/>
      <c r="W353" s="283">
        <f t="shared" si="133"/>
        <v>100</v>
      </c>
      <c r="X353" s="283">
        <f t="shared" si="147"/>
        <v>100</v>
      </c>
      <c r="Y353" s="283">
        <f t="shared" ref="Y353:Y383" si="156">IF(OR(P353=335,P353=336),20,100)</f>
        <v>20</v>
      </c>
      <c r="Z353" s="283">
        <f t="shared" si="134"/>
        <v>100</v>
      </c>
      <c r="AA353" s="283">
        <f t="shared" si="153"/>
        <v>100</v>
      </c>
      <c r="AB353" s="287">
        <f t="shared" si="146"/>
        <v>100</v>
      </c>
      <c r="AC353" s="287">
        <f t="shared" si="145"/>
        <v>100</v>
      </c>
      <c r="AD353" s="287">
        <f t="shared" si="154"/>
        <v>100</v>
      </c>
      <c r="AE353" s="456">
        <v>1.5E-3</v>
      </c>
      <c r="AF353" s="284">
        <f t="shared" si="143"/>
        <v>100</v>
      </c>
      <c r="AG353" s="268">
        <f t="shared" ref="AG353:AG368" si="157">IF(OR(OR(EXACT(J353,"1A"),EXACT(J353,"1B"),EXACT(J353,"1C")),K353=1),1,IF(K353=2,10,100))</f>
        <v>1</v>
      </c>
      <c r="AH353" s="268">
        <f t="shared" ref="AH353:AH368" si="158">IF(OR(EXACT(J353,"1A"),EXACT(J353,"1B"),EXACT(J353,"1C")),1,IF(J353=2,10,100))</f>
        <v>1</v>
      </c>
      <c r="AI353" s="268">
        <f t="shared" ref="AI353:AI383" si="159">IF(OR(EXACT(J353,"1A"),EXACT(J353,"1B"),EXACT(J353,"1C"),K353=1),3,100)</f>
        <v>3</v>
      </c>
      <c r="AJ353" s="268">
        <f t="shared" ref="AJ353:AJ383" si="160">IF(OR(EXACT(J353,"1A"),EXACT(J353,"1B"),EXACT(J353,"1C")),5,100)</f>
        <v>5</v>
      </c>
      <c r="AK353" s="501" t="s">
        <v>25408</v>
      </c>
      <c r="AL353" s="541">
        <v>1</v>
      </c>
      <c r="AM353" s="549">
        <v>1</v>
      </c>
      <c r="AN353" s="511" t="s">
        <v>750</v>
      </c>
      <c r="AO353" s="277">
        <v>10</v>
      </c>
      <c r="AP353" s="277">
        <v>1</v>
      </c>
      <c r="AQ353" s="286"/>
      <c r="AR353" s="356" t="s">
        <v>25404</v>
      </c>
      <c r="AS353" s="356" t="s">
        <v>31851</v>
      </c>
      <c r="AT353" s="286"/>
      <c r="AU353" s="286"/>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G353" s="111"/>
      <c r="DH353" s="111"/>
      <c r="DI353" s="111"/>
      <c r="DJ353" s="111"/>
      <c r="DK353" s="111"/>
      <c r="DL353" s="111"/>
      <c r="DM353" s="111"/>
      <c r="DN353" s="111"/>
      <c r="DO353" s="111"/>
      <c r="DP353" s="111"/>
      <c r="DQ353" s="111"/>
      <c r="DR353" s="111"/>
      <c r="DS353" s="111"/>
      <c r="DT353" s="111"/>
      <c r="DU353" s="111"/>
      <c r="DV353" s="111"/>
      <c r="DW353" s="111"/>
      <c r="DX353" s="111"/>
      <c r="DY353" s="111"/>
      <c r="DZ353" s="111"/>
      <c r="EA353" s="111"/>
      <c r="EB353" s="111"/>
      <c r="EC353" s="111"/>
      <c r="ED353" s="111"/>
      <c r="EE353" s="111"/>
      <c r="EF353" s="111"/>
      <c r="EG353" s="111"/>
      <c r="EH353" s="111"/>
      <c r="EI353" s="111"/>
      <c r="EJ353" s="111"/>
      <c r="EK353" s="111"/>
      <c r="EL353" s="111"/>
      <c r="EM353" s="111"/>
      <c r="EN353" s="111"/>
      <c r="EO353" s="111"/>
      <c r="EP353" s="111"/>
      <c r="EQ353" s="111"/>
      <c r="ER353" s="111"/>
      <c r="ES353" s="111"/>
      <c r="ET353" s="111"/>
      <c r="EU353" s="111"/>
      <c r="EV353" s="111"/>
      <c r="EW353" s="111"/>
      <c r="EX353" s="111"/>
      <c r="EY353" s="111"/>
      <c r="EZ353" s="111"/>
      <c r="FA353" s="111"/>
      <c r="FB353" s="111"/>
      <c r="FC353" s="111"/>
      <c r="FD353" s="111"/>
      <c r="FE353" s="111"/>
      <c r="FF353" s="111"/>
      <c r="FG353" s="111"/>
      <c r="FH353" s="111"/>
      <c r="FI353" s="111"/>
      <c r="FJ353" s="111"/>
      <c r="FK353" s="111"/>
      <c r="FL353" s="111"/>
      <c r="FM353" s="111"/>
      <c r="FN353" s="111"/>
      <c r="FO353" s="111"/>
      <c r="FP353" s="111"/>
      <c r="FQ353" s="111"/>
      <c r="FR353" s="111"/>
      <c r="FS353" s="111"/>
      <c r="FT353" s="111"/>
      <c r="FU353" s="111"/>
      <c r="FV353" s="111"/>
      <c r="FW353" s="111"/>
      <c r="FX353" s="111"/>
      <c r="FY353" s="111"/>
      <c r="FZ353" s="111"/>
      <c r="GA353" s="111"/>
      <c r="GB353" s="111"/>
      <c r="GC353" s="111"/>
      <c r="GD353" s="111"/>
      <c r="GE353" s="111"/>
      <c r="GF353" s="111"/>
      <c r="GG353" s="111"/>
      <c r="GH353" s="111"/>
      <c r="GI353" s="111"/>
      <c r="GJ353" s="111"/>
      <c r="GK353" s="111"/>
      <c r="GL353" s="111"/>
      <c r="GM353" s="111"/>
      <c r="GN353" s="111"/>
      <c r="GO353" s="111"/>
      <c r="GP353" s="111"/>
      <c r="GQ353" s="111"/>
      <c r="GR353" s="111"/>
      <c r="GS353" s="111"/>
      <c r="GT353" s="111"/>
      <c r="GU353" s="111"/>
      <c r="GV353" s="111"/>
      <c r="GW353" s="111"/>
      <c r="GX353" s="111"/>
      <c r="GY353" s="111"/>
      <c r="GZ353" s="111"/>
      <c r="HA353" s="111"/>
      <c r="HB353" s="111"/>
      <c r="HC353" s="111"/>
      <c r="HD353" s="111"/>
      <c r="HE353" s="111"/>
      <c r="HF353" s="111"/>
      <c r="HG353" s="111"/>
      <c r="HH353" s="111"/>
      <c r="HI353" s="111"/>
      <c r="HJ353" s="111"/>
      <c r="HK353" s="111"/>
      <c r="HL353" s="111"/>
      <c r="HM353" s="111"/>
      <c r="HN353" s="111"/>
      <c r="HO353" s="111"/>
      <c r="HP353" s="111"/>
      <c r="HQ353" s="111"/>
      <c r="HR353" s="111"/>
      <c r="HS353" s="111"/>
      <c r="HT353" s="111"/>
      <c r="HU353" s="111"/>
      <c r="HV353" s="111"/>
      <c r="HW353" s="111"/>
      <c r="HX353" s="111"/>
      <c r="HY353" s="111"/>
      <c r="HZ353" s="111"/>
      <c r="IA353" s="111"/>
      <c r="IB353" s="111"/>
      <c r="IC353" s="111"/>
      <c r="ID353" s="111"/>
      <c r="IE353" s="111"/>
      <c r="IF353" s="111"/>
      <c r="IG353" s="111"/>
      <c r="IH353" s="111"/>
      <c r="II353" s="111"/>
      <c r="IJ353" s="111"/>
      <c r="IK353" s="111"/>
      <c r="IL353" s="111"/>
      <c r="IM353" s="111"/>
      <c r="IN353" s="111"/>
      <c r="IO353" s="111"/>
      <c r="IP353" s="111"/>
      <c r="IQ353" s="111"/>
      <c r="IR353" s="111"/>
      <c r="IS353" s="111"/>
      <c r="IT353" s="111"/>
      <c r="IU353" s="111"/>
      <c r="IV353" s="111"/>
      <c r="IW353" s="111"/>
      <c r="IX353" s="111"/>
      <c r="IY353" s="111"/>
      <c r="IZ353" s="111"/>
      <c r="JA353" s="111"/>
      <c r="JB353" s="111"/>
      <c r="JC353" s="111"/>
      <c r="JD353" s="111"/>
      <c r="JE353" s="111"/>
      <c r="JF353" s="111"/>
      <c r="JG353" s="111"/>
      <c r="JH353" s="111"/>
      <c r="JI353" s="111"/>
      <c r="JJ353" s="111"/>
      <c r="JK353" s="111"/>
      <c r="JL353" s="111"/>
      <c r="JM353" s="111"/>
      <c r="JN353" s="111"/>
      <c r="JO353" s="111"/>
      <c r="JP353" s="111"/>
      <c r="JQ353" s="111"/>
      <c r="JR353" s="111"/>
      <c r="JS353" s="111"/>
      <c r="JT353" s="111"/>
      <c r="JU353" s="111"/>
      <c r="JV353" s="111"/>
      <c r="JW353" s="111"/>
      <c r="JX353" s="111"/>
      <c r="JY353" s="111"/>
      <c r="JZ353" s="111"/>
      <c r="KA353" s="111"/>
      <c r="KB353" s="111"/>
      <c r="KC353" s="111"/>
      <c r="KD353" s="111"/>
      <c r="KE353" s="111"/>
      <c r="KF353" s="111"/>
      <c r="KG353" s="111"/>
      <c r="KH353" s="111"/>
      <c r="KI353" s="111"/>
      <c r="KJ353" s="111"/>
      <c r="KK353" s="111"/>
      <c r="KL353" s="111"/>
      <c r="KM353" s="111"/>
      <c r="KN353" s="111"/>
      <c r="KO353" s="111"/>
      <c r="KP353" s="111"/>
      <c r="KQ353" s="111"/>
      <c r="KR353" s="111"/>
      <c r="KS353" s="111"/>
      <c r="KT353" s="111"/>
      <c r="KU353" s="111"/>
      <c r="KV353" s="111"/>
      <c r="KW353" s="111"/>
      <c r="KX353" s="111"/>
      <c r="KY353" s="111"/>
      <c r="KZ353" s="111"/>
      <c r="LA353" s="111"/>
      <c r="LB353" s="111"/>
      <c r="LC353" s="111"/>
      <c r="LD353" s="111"/>
      <c r="LE353" s="111"/>
      <c r="LF353" s="111"/>
      <c r="LG353" s="111"/>
      <c r="LH353" s="111"/>
      <c r="LI353" s="111"/>
      <c r="LJ353" s="111"/>
      <c r="LK353" s="111"/>
      <c r="LL353" s="111"/>
      <c r="LM353" s="111"/>
      <c r="LN353" s="111"/>
      <c r="LO353" s="111"/>
      <c r="LP353" s="111"/>
      <c r="LQ353" s="111"/>
      <c r="LR353" s="111"/>
      <c r="LS353" s="111"/>
      <c r="LT353" s="111"/>
      <c r="LU353" s="111"/>
      <c r="LV353" s="111"/>
      <c r="LW353" s="111"/>
      <c r="LX353" s="111"/>
      <c r="LY353" s="111"/>
      <c r="LZ353" s="111"/>
      <c r="MA353" s="111"/>
      <c r="MB353" s="111"/>
      <c r="MC353" s="111"/>
      <c r="MD353" s="111"/>
      <c r="ME353" s="111"/>
      <c r="MF353" s="111"/>
      <c r="MG353" s="111"/>
      <c r="MH353" s="111"/>
      <c r="MI353" s="111"/>
      <c r="MJ353" s="111"/>
      <c r="MK353" s="111"/>
      <c r="ML353" s="111"/>
      <c r="MM353" s="111"/>
      <c r="MN353" s="111"/>
      <c r="MO353" s="111"/>
      <c r="MP353" s="111"/>
      <c r="MQ353" s="111"/>
      <c r="MR353" s="111"/>
      <c r="MS353" s="111"/>
      <c r="MT353" s="111"/>
      <c r="MU353" s="111"/>
      <c r="MV353" s="111"/>
      <c r="MW353" s="111"/>
      <c r="MX353" s="111"/>
      <c r="MY353" s="111"/>
      <c r="MZ353" s="111"/>
      <c r="NA353" s="111"/>
      <c r="NB353" s="111"/>
      <c r="NC353" s="111"/>
      <c r="ND353" s="111"/>
      <c r="NE353" s="111"/>
      <c r="NF353" s="111"/>
      <c r="NG353" s="111"/>
      <c r="NH353" s="111"/>
      <c r="NI353" s="111"/>
      <c r="NJ353" s="111"/>
      <c r="NK353" s="111"/>
      <c r="NL353" s="111"/>
      <c r="NM353" s="111"/>
      <c r="NN353" s="111"/>
      <c r="NO353" s="111"/>
      <c r="NP353" s="111"/>
      <c r="NQ353" s="111"/>
      <c r="NR353" s="111"/>
      <c r="NS353" s="111"/>
      <c r="NT353" s="111"/>
      <c r="NU353" s="111"/>
      <c r="NV353" s="111"/>
      <c r="NW353" s="111"/>
      <c r="NX353" s="111"/>
      <c r="NY353" s="111"/>
      <c r="NZ353" s="111"/>
      <c r="OA353" s="111"/>
      <c r="OB353" s="111"/>
      <c r="OC353" s="111"/>
      <c r="OD353" s="111"/>
      <c r="OE353" s="111"/>
      <c r="OF353" s="111"/>
      <c r="OG353" s="111"/>
      <c r="OH353" s="111"/>
      <c r="OI353" s="111"/>
      <c r="OJ353" s="111"/>
      <c r="OK353" s="111"/>
      <c r="OL353" s="111"/>
      <c r="OM353" s="111"/>
      <c r="ON353" s="111"/>
      <c r="OO353" s="111"/>
      <c r="OP353" s="111"/>
      <c r="OQ353" s="111"/>
      <c r="OR353" s="111"/>
      <c r="OS353" s="111"/>
      <c r="OT353" s="111"/>
      <c r="OU353" s="111"/>
      <c r="OV353" s="111"/>
      <c r="OW353" s="111"/>
      <c r="OX353" s="111"/>
      <c r="OY353" s="111"/>
      <c r="OZ353" s="111"/>
      <c r="PA353" s="111"/>
      <c r="PB353" s="111"/>
      <c r="PC353" s="111"/>
      <c r="PD353" s="111"/>
      <c r="PE353" s="111"/>
      <c r="PF353" s="111"/>
      <c r="PG353" s="111"/>
      <c r="PH353" s="111"/>
      <c r="PI353" s="111"/>
      <c r="PJ353" s="111"/>
      <c r="PK353" s="111"/>
      <c r="PL353" s="111"/>
      <c r="PM353" s="111"/>
      <c r="PN353" s="111"/>
      <c r="PO353" s="111"/>
      <c r="PP353" s="111"/>
      <c r="PQ353" s="111"/>
      <c r="PR353" s="111"/>
      <c r="PS353" s="111"/>
      <c r="PT353" s="111"/>
      <c r="PU353" s="111"/>
      <c r="PV353" s="111"/>
      <c r="PW353" s="111"/>
      <c r="PX353" s="111"/>
      <c r="PY353" s="111"/>
      <c r="PZ353" s="111"/>
      <c r="QA353" s="111"/>
      <c r="QB353" s="111"/>
      <c r="QC353" s="111"/>
      <c r="QD353" s="111"/>
      <c r="QE353" s="111"/>
      <c r="QF353" s="111"/>
      <c r="QG353" s="111"/>
      <c r="QH353" s="111"/>
      <c r="QI353" s="111"/>
      <c r="QJ353" s="111"/>
      <c r="QK353" s="111"/>
      <c r="QL353" s="111"/>
      <c r="QM353" s="111"/>
      <c r="QN353" s="111"/>
      <c r="QO353" s="111"/>
      <c r="QP353" s="111"/>
      <c r="QQ353" s="111"/>
      <c r="QR353" s="111"/>
      <c r="QS353" s="111"/>
      <c r="QT353" s="111"/>
      <c r="QU353" s="111"/>
      <c r="QV353" s="111"/>
      <c r="QW353" s="111"/>
      <c r="QX353" s="111"/>
      <c r="QY353" s="111"/>
      <c r="QZ353" s="111"/>
      <c r="RA353" s="111"/>
      <c r="RB353" s="111"/>
      <c r="RC353" s="111"/>
      <c r="RD353" s="111"/>
      <c r="RE353" s="111"/>
      <c r="RF353" s="111"/>
      <c r="RG353" s="111"/>
      <c r="RH353" s="111"/>
      <c r="RI353" s="111"/>
      <c r="RJ353" s="111"/>
      <c r="RK353" s="111"/>
      <c r="RL353" s="111"/>
      <c r="RM353" s="111"/>
      <c r="RN353" s="111"/>
      <c r="RO353" s="111"/>
      <c r="RP353" s="111"/>
      <c r="RQ353" s="111"/>
      <c r="RR353" s="111"/>
      <c r="RS353" s="111"/>
      <c r="RT353" s="111"/>
      <c r="RU353" s="111"/>
      <c r="RV353" s="111"/>
      <c r="RW353" s="111"/>
      <c r="RX353" s="111"/>
      <c r="RY353" s="111"/>
      <c r="RZ353" s="111"/>
      <c r="SA353" s="111"/>
      <c r="SB353" s="111"/>
      <c r="SC353" s="111"/>
      <c r="SD353" s="111"/>
      <c r="SE353" s="111"/>
      <c r="SF353" s="111"/>
      <c r="SG353" s="111"/>
      <c r="SH353" s="111"/>
      <c r="SI353" s="111"/>
      <c r="SJ353" s="111"/>
      <c r="SK353" s="111"/>
      <c r="SL353" s="111"/>
      <c r="SM353" s="111"/>
      <c r="SN353" s="111"/>
      <c r="SO353" s="111"/>
      <c r="SP353" s="111"/>
      <c r="SQ353" s="111"/>
      <c r="SR353" s="111"/>
      <c r="SS353" s="111"/>
      <c r="ST353" s="111"/>
      <c r="SU353" s="111"/>
      <c r="SV353" s="111"/>
      <c r="SW353" s="111"/>
      <c r="SX353" s="111"/>
      <c r="SY353" s="111"/>
      <c r="SZ353" s="111"/>
      <c r="TA353" s="111"/>
      <c r="TB353" s="111"/>
      <c r="TC353" s="111"/>
      <c r="TD353" s="111"/>
      <c r="TE353" s="111"/>
      <c r="TF353" s="111"/>
      <c r="TG353" s="111"/>
      <c r="TH353" s="111"/>
      <c r="TI353" s="111"/>
      <c r="TJ353" s="111"/>
      <c r="TK353" s="111"/>
      <c r="TL353" s="111"/>
      <c r="TM353" s="111"/>
      <c r="TN353" s="111"/>
      <c r="TO353" s="111"/>
      <c r="TP353" s="111"/>
      <c r="TQ353" s="111"/>
      <c r="TR353" s="111"/>
      <c r="TS353" s="111"/>
      <c r="TT353" s="111"/>
      <c r="TU353" s="111"/>
      <c r="TV353" s="111"/>
      <c r="TW353" s="111"/>
      <c r="TX353" s="111"/>
      <c r="TY353" s="111"/>
      <c r="TZ353" s="111"/>
      <c r="UA353" s="111"/>
      <c r="UB353" s="111"/>
      <c r="UC353" s="111"/>
      <c r="UD353" s="111"/>
      <c r="UE353" s="111"/>
      <c r="UF353" s="111"/>
      <c r="UG353" s="111"/>
      <c r="UH353" s="111"/>
      <c r="UI353" s="111"/>
      <c r="UJ353" s="111"/>
      <c r="UK353" s="111"/>
      <c r="UL353" s="111"/>
      <c r="UM353" s="111"/>
      <c r="UN353" s="111"/>
      <c r="UO353" s="111"/>
      <c r="UP353" s="111"/>
      <c r="UQ353" s="111"/>
      <c r="UR353" s="111"/>
      <c r="US353" s="111"/>
      <c r="UT353" s="111"/>
      <c r="UU353" s="111"/>
      <c r="UV353" s="111"/>
      <c r="UW353" s="111"/>
      <c r="UX353" s="111"/>
      <c r="UY353" s="111"/>
      <c r="UZ353" s="111"/>
      <c r="VA353" s="111"/>
      <c r="VB353" s="111"/>
      <c r="VC353" s="111"/>
      <c r="VD353" s="111"/>
      <c r="VE353" s="111"/>
      <c r="VF353" s="111"/>
      <c r="VG353" s="111"/>
      <c r="VH353" s="111"/>
      <c r="VI353" s="111"/>
      <c r="VJ353" s="111"/>
      <c r="VK353" s="111"/>
      <c r="VL353" s="111"/>
      <c r="VM353" s="111"/>
      <c r="VN353" s="111"/>
      <c r="VO353" s="111"/>
      <c r="VP353" s="111"/>
      <c r="VQ353" s="111"/>
      <c r="VR353" s="111"/>
      <c r="VS353" s="111"/>
      <c r="VT353" s="111"/>
      <c r="VU353" s="111"/>
      <c r="VV353" s="111"/>
      <c r="VW353" s="111"/>
      <c r="VX353" s="111"/>
      <c r="VY353" s="111"/>
      <c r="VZ353" s="111"/>
      <c r="WA353" s="111"/>
      <c r="WB353" s="111"/>
      <c r="WC353" s="111"/>
      <c r="WD353" s="111"/>
      <c r="WE353" s="111"/>
      <c r="WF353" s="111"/>
      <c r="WG353" s="111"/>
      <c r="WH353" s="111"/>
      <c r="WI353" s="111"/>
      <c r="WJ353" s="111"/>
      <c r="WK353" s="111"/>
      <c r="WL353" s="111"/>
      <c r="WM353" s="111"/>
      <c r="WN353" s="111"/>
      <c r="WO353" s="111"/>
      <c r="WP353" s="111"/>
      <c r="WQ353" s="111"/>
      <c r="WR353" s="111"/>
      <c r="WS353" s="111"/>
      <c r="WT353" s="111"/>
      <c r="WU353" s="111"/>
      <c r="WV353" s="111"/>
      <c r="WW353" s="111"/>
      <c r="WX353" s="111"/>
      <c r="WY353" s="111"/>
      <c r="WZ353" s="111"/>
      <c r="XA353" s="111"/>
      <c r="XB353" s="111"/>
      <c r="XC353" s="111"/>
      <c r="XD353" s="111"/>
      <c r="XE353" s="111"/>
      <c r="XF353" s="111"/>
      <c r="XG353" s="111"/>
      <c r="XH353" s="111"/>
      <c r="XI353" s="111"/>
      <c r="XJ353" s="111"/>
      <c r="XK353" s="111"/>
      <c r="XL353" s="111"/>
      <c r="XM353" s="111"/>
      <c r="XN353" s="111"/>
      <c r="XO353" s="111"/>
      <c r="XP353" s="111"/>
      <c r="XQ353" s="111"/>
      <c r="XR353" s="111"/>
      <c r="XS353" s="111"/>
      <c r="XT353" s="111"/>
      <c r="XU353" s="111"/>
      <c r="XV353" s="111"/>
      <c r="XW353" s="111"/>
      <c r="XX353" s="111"/>
      <c r="XY353" s="111"/>
      <c r="XZ353" s="111"/>
      <c r="YA353" s="111"/>
      <c r="YB353" s="111"/>
      <c r="YC353" s="111"/>
      <c r="YD353" s="111"/>
      <c r="YE353" s="111"/>
      <c r="YF353" s="111"/>
      <c r="YG353" s="111"/>
      <c r="YH353" s="111"/>
      <c r="YI353" s="111"/>
      <c r="YJ353" s="111"/>
      <c r="YK353" s="111"/>
      <c r="YL353" s="111"/>
      <c r="YM353" s="111"/>
      <c r="YN353" s="111"/>
      <c r="YO353" s="111"/>
      <c r="YP353" s="111"/>
      <c r="YQ353" s="111"/>
      <c r="YR353" s="111"/>
      <c r="YS353" s="111"/>
      <c r="YT353" s="111"/>
      <c r="YU353" s="111"/>
      <c r="YV353" s="111"/>
      <c r="YW353" s="111"/>
      <c r="YX353" s="111"/>
      <c r="YY353" s="111"/>
      <c r="YZ353" s="111"/>
      <c r="ZA353" s="111"/>
      <c r="ZB353" s="111"/>
      <c r="ZC353" s="111"/>
      <c r="ZD353" s="111"/>
      <c r="ZE353" s="111"/>
      <c r="ZF353" s="111"/>
      <c r="ZG353" s="111"/>
      <c r="ZH353" s="111"/>
      <c r="ZI353" s="111"/>
      <c r="ZJ353" s="111"/>
      <c r="ZK353" s="111"/>
      <c r="ZL353" s="111"/>
      <c r="ZM353" s="111"/>
      <c r="ZN353" s="111"/>
      <c r="ZO353" s="111"/>
      <c r="ZP353" s="111"/>
      <c r="ZQ353" s="111"/>
      <c r="ZR353" s="111"/>
      <c r="ZS353" s="111"/>
      <c r="ZT353" s="111"/>
      <c r="ZU353" s="111"/>
      <c r="ZV353" s="111"/>
      <c r="ZW353" s="111"/>
      <c r="ZX353" s="111"/>
      <c r="ZY353" s="111"/>
      <c r="ZZ353" s="111"/>
      <c r="AAA353" s="111"/>
      <c r="AAB353" s="111"/>
      <c r="AAC353" s="111"/>
      <c r="AAD353" s="111"/>
      <c r="AAE353" s="111"/>
      <c r="AAF353" s="111"/>
      <c r="AAG353" s="111"/>
      <c r="AAH353" s="111"/>
      <c r="AAI353" s="111"/>
      <c r="AAJ353" s="111"/>
      <c r="AAK353" s="111"/>
      <c r="AAL353" s="111"/>
      <c r="AAM353" s="111"/>
      <c r="AAN353" s="111"/>
      <c r="AAO353" s="111"/>
      <c r="AAP353" s="111"/>
      <c r="AAQ353" s="111"/>
      <c r="AAR353" s="111"/>
      <c r="AAS353" s="111"/>
      <c r="AAT353" s="111"/>
      <c r="AAU353" s="111"/>
      <c r="AAV353" s="111"/>
      <c r="AAW353" s="111"/>
      <c r="AAX353" s="111"/>
      <c r="AAY353" s="111"/>
      <c r="AAZ353" s="111"/>
      <c r="ABA353" s="111"/>
      <c r="ABB353" s="111"/>
      <c r="ABC353" s="111"/>
      <c r="ABD353" s="111"/>
      <c r="ABE353" s="111"/>
      <c r="ABF353" s="111"/>
      <c r="ABG353" s="111"/>
      <c r="ABH353" s="111"/>
      <c r="ABI353" s="111"/>
      <c r="ABJ353" s="111"/>
      <c r="ABK353" s="111"/>
      <c r="ABL353" s="111"/>
      <c r="ABM353" s="111"/>
      <c r="ABN353" s="111"/>
      <c r="ABO353" s="111"/>
      <c r="ABP353" s="111"/>
      <c r="ABQ353" s="111"/>
      <c r="ABR353" s="111"/>
      <c r="ABS353" s="111"/>
      <c r="ABT353" s="111"/>
      <c r="ABU353" s="111"/>
      <c r="ABV353" s="111"/>
      <c r="ABW353" s="111"/>
      <c r="ABX353" s="111"/>
      <c r="ABY353" s="111"/>
      <c r="ABZ353" s="111"/>
      <c r="ACA353" s="111"/>
      <c r="ACB353" s="111"/>
      <c r="ACC353" s="111"/>
      <c r="ACD353" s="111"/>
      <c r="ACE353" s="111"/>
      <c r="ACF353" s="111"/>
      <c r="ACG353" s="111"/>
      <c r="ACH353" s="111"/>
      <c r="ACI353" s="111"/>
      <c r="ACJ353" s="111"/>
      <c r="ACK353" s="111"/>
      <c r="ACL353" s="111"/>
      <c r="ACM353" s="111"/>
      <c r="ACN353" s="111"/>
      <c r="ACO353" s="111"/>
      <c r="ACP353" s="111"/>
      <c r="ACQ353" s="111"/>
      <c r="ACR353" s="111"/>
      <c r="ACS353" s="111"/>
      <c r="ACT353" s="111"/>
      <c r="ACU353" s="111"/>
      <c r="ACV353" s="111"/>
      <c r="ACW353" s="111"/>
      <c r="ACX353" s="111"/>
      <c r="ACY353" s="111"/>
      <c r="ACZ353" s="111"/>
      <c r="ADA353" s="111"/>
      <c r="ADB353" s="111"/>
      <c r="ADC353" s="111"/>
      <c r="ADD353" s="111"/>
      <c r="ADE353" s="111"/>
      <c r="ADF353" s="111"/>
      <c r="ADG353" s="111"/>
      <c r="ADH353" s="111"/>
      <c r="ADI353" s="111"/>
      <c r="ADJ353" s="111"/>
      <c r="ADK353" s="111"/>
      <c r="ADL353" s="111"/>
      <c r="ADM353" s="111"/>
      <c r="ADN353" s="111"/>
      <c r="ADO353" s="111"/>
      <c r="ADP353" s="111"/>
      <c r="ADQ353" s="111"/>
      <c r="ADR353" s="111"/>
      <c r="ADS353" s="111"/>
      <c r="ADT353" s="111"/>
      <c r="ADU353" s="111"/>
      <c r="ADV353" s="111"/>
      <c r="ADW353" s="111"/>
      <c r="ADX353" s="111"/>
      <c r="ADY353" s="111"/>
      <c r="ADZ353" s="111"/>
      <c r="AEA353" s="111"/>
      <c r="AEB353" s="111"/>
      <c r="AEC353" s="111"/>
      <c r="AED353" s="111"/>
      <c r="AEE353" s="111"/>
      <c r="AEF353" s="111"/>
      <c r="AEG353" s="111"/>
      <c r="AEH353" s="111"/>
      <c r="AEI353" s="111"/>
      <c r="AEJ353" s="111"/>
      <c r="AEK353" s="111"/>
      <c r="AEL353" s="111"/>
      <c r="AEM353" s="111"/>
      <c r="AEN353" s="111"/>
      <c r="AEO353" s="111"/>
      <c r="AEP353" s="111"/>
      <c r="AEQ353" s="111"/>
      <c r="AER353" s="111"/>
      <c r="AES353" s="111"/>
      <c r="AET353" s="111"/>
      <c r="AEU353" s="111"/>
      <c r="AEV353" s="111"/>
      <c r="AEW353" s="111"/>
      <c r="AEX353" s="111"/>
      <c r="AEY353" s="111"/>
      <c r="AEZ353" s="111"/>
      <c r="AFA353" s="111"/>
      <c r="AFB353" s="111"/>
      <c r="AFC353" s="111"/>
      <c r="AFD353" s="111"/>
      <c r="AFE353" s="111"/>
      <c r="AFF353" s="111"/>
      <c r="AFG353" s="111"/>
      <c r="AFH353" s="111"/>
      <c r="AFI353" s="111"/>
      <c r="AFJ353" s="111"/>
      <c r="AFK353" s="111"/>
      <c r="AFL353" s="111"/>
      <c r="AFM353" s="111"/>
      <c r="AFN353" s="111"/>
      <c r="AFO353" s="111"/>
      <c r="AFP353" s="111"/>
      <c r="AFQ353" s="111"/>
      <c r="AFR353" s="111"/>
      <c r="AFS353" s="111"/>
      <c r="AFT353" s="111"/>
      <c r="AFU353" s="111"/>
      <c r="AFV353" s="111"/>
      <c r="AFW353" s="111"/>
      <c r="AFX353" s="111"/>
      <c r="AFY353" s="111"/>
      <c r="AFZ353" s="111"/>
      <c r="AGA353" s="111"/>
      <c r="AGB353" s="111"/>
      <c r="AGC353" s="111"/>
      <c r="AGD353" s="111"/>
      <c r="AGE353" s="111"/>
      <c r="AGF353" s="111"/>
      <c r="AGG353" s="111"/>
      <c r="AGH353" s="111"/>
      <c r="AGI353" s="111"/>
      <c r="AGJ353" s="111"/>
      <c r="AGK353" s="111"/>
      <c r="AGL353" s="111"/>
      <c r="AGM353" s="111"/>
      <c r="AGN353" s="111"/>
      <c r="AGO353" s="111"/>
      <c r="AGP353" s="111"/>
      <c r="AGQ353" s="111"/>
      <c r="AGR353" s="111"/>
      <c r="AGS353" s="111"/>
      <c r="AGT353" s="111"/>
      <c r="AGU353" s="111"/>
      <c r="AGV353" s="111"/>
      <c r="AGW353" s="111"/>
      <c r="AGX353" s="111"/>
      <c r="AGY353" s="111"/>
      <c r="AGZ353" s="111"/>
      <c r="AHA353" s="111"/>
      <c r="AHB353" s="111"/>
      <c r="AHC353" s="111"/>
      <c r="AHD353" s="111"/>
      <c r="AHE353" s="111"/>
      <c r="AHF353" s="111"/>
      <c r="AHG353" s="111"/>
      <c r="AHH353" s="111"/>
      <c r="AHI353" s="111"/>
      <c r="AHJ353" s="111"/>
      <c r="AHK353" s="111"/>
      <c r="AHL353" s="111"/>
      <c r="AHM353" s="111"/>
      <c r="AHN353" s="111"/>
      <c r="AHO353" s="111"/>
      <c r="AHP353" s="111"/>
      <c r="AHQ353" s="111"/>
      <c r="AHR353" s="111"/>
      <c r="AHS353" s="111"/>
      <c r="AHT353" s="111"/>
      <c r="AHU353" s="111"/>
      <c r="AHV353" s="111"/>
      <c r="AHW353" s="111"/>
      <c r="AHX353" s="111"/>
      <c r="AHY353" s="111"/>
      <c r="AHZ353" s="111"/>
      <c r="AIA353" s="111"/>
      <c r="AIB353" s="111"/>
      <c r="AIC353" s="111"/>
      <c r="AID353" s="111"/>
      <c r="AIE353" s="111"/>
      <c r="AIF353" s="111"/>
      <c r="AIG353" s="111"/>
      <c r="AIH353" s="111"/>
      <c r="AII353" s="111"/>
      <c r="AIJ353" s="111"/>
      <c r="AIK353" s="111"/>
      <c r="AIL353" s="111"/>
      <c r="AIM353" s="111"/>
      <c r="AIN353" s="111"/>
      <c r="AIO353" s="111"/>
      <c r="AIP353" s="111"/>
      <c r="AIQ353" s="111"/>
      <c r="AIR353" s="111"/>
      <c r="AIS353" s="111"/>
      <c r="AIT353" s="111"/>
      <c r="AIU353" s="111"/>
      <c r="AIV353" s="111"/>
      <c r="AIW353" s="111"/>
      <c r="AIX353" s="111"/>
      <c r="AIY353" s="111"/>
      <c r="AIZ353" s="111"/>
      <c r="AJA353" s="111"/>
      <c r="AJB353" s="111"/>
      <c r="AJC353" s="111"/>
      <c r="AJD353" s="111"/>
      <c r="AJE353" s="111"/>
      <c r="AJF353" s="111"/>
      <c r="AJG353" s="111"/>
      <c r="AJH353" s="111"/>
      <c r="AJI353" s="111"/>
      <c r="AJJ353" s="111"/>
      <c r="AJK353" s="111"/>
      <c r="AJL353" s="111"/>
      <c r="AJM353" s="111"/>
      <c r="AJN353" s="111"/>
      <c r="AJO353" s="111"/>
      <c r="AJP353" s="111"/>
      <c r="AJQ353" s="111"/>
      <c r="AJR353" s="111"/>
      <c r="AJS353" s="111"/>
      <c r="AJT353" s="111"/>
      <c r="AJU353" s="111"/>
      <c r="AJV353" s="111"/>
      <c r="AJW353" s="111"/>
      <c r="AJX353" s="111"/>
      <c r="AJY353" s="111"/>
      <c r="AJZ353" s="111"/>
      <c r="AKA353" s="111"/>
      <c r="AKB353" s="111"/>
      <c r="AKC353" s="111"/>
      <c r="AKD353" s="111"/>
      <c r="AKE353" s="111"/>
      <c r="AKF353" s="111"/>
      <c r="AKG353" s="111"/>
      <c r="AKH353" s="111"/>
      <c r="AKI353" s="111"/>
      <c r="AKJ353" s="111"/>
      <c r="AKK353" s="111"/>
      <c r="AKL353" s="111"/>
      <c r="AKM353" s="111"/>
      <c r="AKN353" s="111"/>
      <c r="AKO353" s="111"/>
      <c r="AKP353" s="111"/>
      <c r="AKQ353" s="111"/>
      <c r="AKR353" s="111"/>
      <c r="AKS353" s="111"/>
      <c r="AKT353" s="111"/>
      <c r="AKU353" s="111"/>
      <c r="AKV353" s="111"/>
      <c r="AKW353" s="111"/>
      <c r="AKX353" s="111"/>
      <c r="AKY353" s="111"/>
      <c r="AKZ353" s="111"/>
      <c r="ALA353" s="111"/>
      <c r="ALB353" s="111"/>
      <c r="ALC353" s="111"/>
      <c r="ALD353" s="111"/>
      <c r="ALE353" s="111"/>
      <c r="ALF353" s="111"/>
      <c r="ALG353" s="111"/>
      <c r="ALH353" s="111"/>
      <c r="ALI353" s="111"/>
      <c r="ALJ353" s="111"/>
      <c r="ALK353" s="111"/>
      <c r="ALL353" s="111"/>
      <c r="ALM353" s="111"/>
      <c r="ALN353" s="111"/>
      <c r="ALO353" s="111"/>
      <c r="ALP353" s="111"/>
      <c r="ALQ353" s="111"/>
      <c r="ALR353" s="111"/>
      <c r="ALS353" s="111"/>
      <c r="ALT353" s="111"/>
      <c r="ALU353" s="111"/>
      <c r="ALV353" s="111"/>
      <c r="ALW353" s="111"/>
      <c r="ALX353" s="111"/>
      <c r="ALY353" s="111"/>
      <c r="ALZ353" s="111"/>
      <c r="AMA353" s="111"/>
      <c r="AMB353" s="111"/>
      <c r="AMC353" s="111"/>
      <c r="AMD353" s="111"/>
      <c r="AME353" s="111"/>
      <c r="AMF353" s="111"/>
      <c r="AMG353" s="111"/>
      <c r="AMH353" s="111"/>
      <c r="AMI353" s="111"/>
      <c r="AMJ353" s="111"/>
    </row>
    <row r="354" spans="1:1024" x14ac:dyDescent="0.25">
      <c r="A354" s="433" t="s">
        <v>13031</v>
      </c>
      <c r="B354" s="257">
        <v>354</v>
      </c>
      <c r="C354" s="258" t="s">
        <v>13029</v>
      </c>
      <c r="D354" s="320" t="s">
        <v>13030</v>
      </c>
      <c r="E354" s="311"/>
      <c r="F354" s="312"/>
      <c r="G354" s="313"/>
      <c r="H354" s="313"/>
      <c r="I354" s="493" t="s">
        <v>750</v>
      </c>
      <c r="J354" s="314" t="s">
        <v>748</v>
      </c>
      <c r="K354" s="315">
        <v>1</v>
      </c>
      <c r="L354" s="315">
        <v>1</v>
      </c>
      <c r="M354" s="316"/>
      <c r="N354" s="316"/>
      <c r="O354" s="315"/>
      <c r="P354" s="315"/>
      <c r="Q354" s="316"/>
      <c r="R354" s="316"/>
      <c r="S354" s="316"/>
      <c r="T354" s="316"/>
      <c r="U354" s="316"/>
      <c r="V354" s="317"/>
      <c r="W354" s="283">
        <f t="shared" si="133"/>
        <v>100</v>
      </c>
      <c r="X354" s="283">
        <f t="shared" si="147"/>
        <v>100</v>
      </c>
      <c r="Y354" s="283">
        <f t="shared" si="156"/>
        <v>100</v>
      </c>
      <c r="Z354" s="283">
        <f t="shared" si="134"/>
        <v>100</v>
      </c>
      <c r="AA354" s="283">
        <f t="shared" si="153"/>
        <v>100</v>
      </c>
      <c r="AB354" s="287">
        <f t="shared" si="146"/>
        <v>100</v>
      </c>
      <c r="AC354" s="287">
        <f t="shared" si="145"/>
        <v>100</v>
      </c>
      <c r="AD354" s="287">
        <f t="shared" si="154"/>
        <v>100</v>
      </c>
      <c r="AE354" s="284">
        <f>IF(L354=0,100,IF(L354=1,1,IF(L354="1B",1,IF(L354="1A",0.1,100))))</f>
        <v>1</v>
      </c>
      <c r="AF354" s="284">
        <f t="shared" si="143"/>
        <v>100</v>
      </c>
      <c r="AG354" s="268">
        <f t="shared" si="157"/>
        <v>1</v>
      </c>
      <c r="AH354" s="268">
        <f t="shared" si="158"/>
        <v>1</v>
      </c>
      <c r="AI354" s="268">
        <f t="shared" si="159"/>
        <v>3</v>
      </c>
      <c r="AJ354" s="268">
        <f t="shared" si="160"/>
        <v>5</v>
      </c>
      <c r="AK354" s="501" t="s">
        <v>750</v>
      </c>
      <c r="AL354" s="318">
        <v>1</v>
      </c>
      <c r="AM354" s="412">
        <v>1</v>
      </c>
      <c r="AN354" s="511"/>
      <c r="AO354" s="277">
        <v>1</v>
      </c>
      <c r="AP354" s="277">
        <v>10</v>
      </c>
      <c r="AQ354" s="286"/>
      <c r="AR354" s="171" t="s">
        <v>24745</v>
      </c>
      <c r="AS354" s="356" t="s">
        <v>31852</v>
      </c>
      <c r="AT354" s="286"/>
      <c r="AU354" s="286"/>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G354" s="111"/>
      <c r="DH354" s="111"/>
      <c r="DI354" s="111"/>
      <c r="DJ354" s="111"/>
      <c r="DK354" s="111"/>
      <c r="DL354" s="111"/>
      <c r="DM354" s="111"/>
      <c r="DN354" s="111"/>
      <c r="DO354" s="111"/>
      <c r="DP354" s="111"/>
      <c r="DQ354" s="111"/>
      <c r="DR354" s="111"/>
      <c r="DS354" s="111"/>
      <c r="DT354" s="111"/>
      <c r="DU354" s="111"/>
      <c r="DV354" s="111"/>
      <c r="DW354" s="111"/>
      <c r="DX354" s="111"/>
      <c r="DY354" s="111"/>
      <c r="DZ354" s="111"/>
      <c r="EA354" s="111"/>
      <c r="EB354" s="111"/>
      <c r="EC354" s="111"/>
      <c r="ED354" s="111"/>
      <c r="EE354" s="111"/>
      <c r="EF354" s="111"/>
      <c r="EG354" s="111"/>
      <c r="EH354" s="111"/>
      <c r="EI354" s="111"/>
      <c r="EJ354" s="111"/>
      <c r="EK354" s="111"/>
      <c r="EL354" s="111"/>
      <c r="EM354" s="111"/>
      <c r="EN354" s="111"/>
      <c r="EO354" s="111"/>
      <c r="EP354" s="111"/>
      <c r="EQ354" s="111"/>
      <c r="ER354" s="111"/>
      <c r="ES354" s="111"/>
      <c r="ET354" s="111"/>
      <c r="EU354" s="111"/>
      <c r="EV354" s="111"/>
      <c r="EW354" s="111"/>
      <c r="EX354" s="111"/>
      <c r="EY354" s="111"/>
      <c r="EZ354" s="111"/>
      <c r="FA354" s="111"/>
      <c r="FB354" s="111"/>
      <c r="FC354" s="111"/>
      <c r="FD354" s="111"/>
      <c r="FE354" s="111"/>
      <c r="FF354" s="111"/>
      <c r="FG354" s="111"/>
      <c r="FH354" s="111"/>
      <c r="FI354" s="111"/>
      <c r="FJ354" s="111"/>
      <c r="FK354" s="111"/>
      <c r="FL354" s="111"/>
      <c r="FM354" s="111"/>
      <c r="FN354" s="111"/>
      <c r="FO354" s="111"/>
      <c r="FP354" s="111"/>
      <c r="FQ354" s="111"/>
      <c r="FR354" s="111"/>
      <c r="FS354" s="111"/>
      <c r="FT354" s="111"/>
      <c r="FU354" s="111"/>
      <c r="FV354" s="111"/>
      <c r="FW354" s="111"/>
      <c r="FX354" s="111"/>
      <c r="FY354" s="111"/>
      <c r="FZ354" s="111"/>
      <c r="GA354" s="111"/>
      <c r="GB354" s="111"/>
      <c r="GC354" s="111"/>
      <c r="GD354" s="111"/>
      <c r="GE354" s="111"/>
      <c r="GF354" s="111"/>
      <c r="GG354" s="111"/>
      <c r="GH354" s="111"/>
      <c r="GI354" s="111"/>
      <c r="GJ354" s="111"/>
      <c r="GK354" s="111"/>
      <c r="GL354" s="111"/>
      <c r="GM354" s="111"/>
      <c r="GN354" s="111"/>
      <c r="GO354" s="111"/>
      <c r="GP354" s="111"/>
      <c r="GQ354" s="111"/>
      <c r="GR354" s="111"/>
      <c r="GS354" s="111"/>
      <c r="GT354" s="111"/>
      <c r="GU354" s="111"/>
      <c r="GV354" s="111"/>
      <c r="GW354" s="111"/>
      <c r="GX354" s="111"/>
      <c r="GY354" s="111"/>
      <c r="GZ354" s="111"/>
      <c r="HA354" s="111"/>
      <c r="HB354" s="111"/>
      <c r="HC354" s="111"/>
      <c r="HD354" s="111"/>
      <c r="HE354" s="111"/>
      <c r="HF354" s="111"/>
      <c r="HG354" s="111"/>
      <c r="HH354" s="111"/>
      <c r="HI354" s="111"/>
      <c r="HJ354" s="111"/>
      <c r="HK354" s="111"/>
      <c r="HL354" s="111"/>
      <c r="HM354" s="111"/>
      <c r="HN354" s="111"/>
      <c r="HO354" s="111"/>
      <c r="HP354" s="111"/>
      <c r="HQ354" s="111"/>
      <c r="HR354" s="111"/>
      <c r="HS354" s="111"/>
      <c r="HT354" s="111"/>
      <c r="HU354" s="111"/>
      <c r="HV354" s="111"/>
      <c r="HW354" s="111"/>
      <c r="HX354" s="111"/>
      <c r="HY354" s="111"/>
      <c r="HZ354" s="111"/>
      <c r="IA354" s="111"/>
      <c r="IB354" s="111"/>
      <c r="IC354" s="111"/>
      <c r="ID354" s="111"/>
      <c r="IE354" s="111"/>
      <c r="IF354" s="111"/>
      <c r="IG354" s="111"/>
      <c r="IH354" s="111"/>
      <c r="II354" s="111"/>
      <c r="IJ354" s="111"/>
      <c r="IK354" s="111"/>
      <c r="IL354" s="111"/>
      <c r="IM354" s="111"/>
      <c r="IN354" s="111"/>
      <c r="IO354" s="111"/>
      <c r="IP354" s="111"/>
      <c r="IQ354" s="111"/>
      <c r="IR354" s="111"/>
      <c r="IS354" s="111"/>
      <c r="IT354" s="111"/>
      <c r="IU354" s="111"/>
      <c r="IV354" s="111"/>
      <c r="IW354" s="111"/>
      <c r="IX354" s="111"/>
      <c r="IY354" s="111"/>
      <c r="IZ354" s="111"/>
      <c r="JA354" s="111"/>
      <c r="JB354" s="111"/>
      <c r="JC354" s="111"/>
      <c r="JD354" s="111"/>
      <c r="JE354" s="111"/>
      <c r="JF354" s="111"/>
      <c r="JG354" s="111"/>
      <c r="JH354" s="111"/>
      <c r="JI354" s="111"/>
      <c r="JJ354" s="111"/>
      <c r="JK354" s="111"/>
      <c r="JL354" s="111"/>
      <c r="JM354" s="111"/>
      <c r="JN354" s="111"/>
      <c r="JO354" s="111"/>
      <c r="JP354" s="111"/>
      <c r="JQ354" s="111"/>
      <c r="JR354" s="111"/>
      <c r="JS354" s="111"/>
      <c r="JT354" s="111"/>
      <c r="JU354" s="111"/>
      <c r="JV354" s="111"/>
      <c r="JW354" s="111"/>
      <c r="JX354" s="111"/>
      <c r="JY354" s="111"/>
      <c r="JZ354" s="111"/>
      <c r="KA354" s="111"/>
      <c r="KB354" s="111"/>
      <c r="KC354" s="111"/>
      <c r="KD354" s="111"/>
      <c r="KE354" s="111"/>
      <c r="KF354" s="111"/>
      <c r="KG354" s="111"/>
      <c r="KH354" s="111"/>
      <c r="KI354" s="111"/>
      <c r="KJ354" s="111"/>
      <c r="KK354" s="111"/>
      <c r="KL354" s="111"/>
      <c r="KM354" s="111"/>
      <c r="KN354" s="111"/>
      <c r="KO354" s="111"/>
      <c r="KP354" s="111"/>
      <c r="KQ354" s="111"/>
      <c r="KR354" s="111"/>
      <c r="KS354" s="111"/>
      <c r="KT354" s="111"/>
      <c r="KU354" s="111"/>
      <c r="KV354" s="111"/>
      <c r="KW354" s="111"/>
      <c r="KX354" s="111"/>
      <c r="KY354" s="111"/>
      <c r="KZ354" s="111"/>
      <c r="LA354" s="111"/>
      <c r="LB354" s="111"/>
      <c r="LC354" s="111"/>
      <c r="LD354" s="111"/>
      <c r="LE354" s="111"/>
      <c r="LF354" s="111"/>
      <c r="LG354" s="111"/>
      <c r="LH354" s="111"/>
      <c r="LI354" s="111"/>
      <c r="LJ354" s="111"/>
      <c r="LK354" s="111"/>
      <c r="LL354" s="111"/>
      <c r="LM354" s="111"/>
      <c r="LN354" s="111"/>
      <c r="LO354" s="111"/>
      <c r="LP354" s="111"/>
      <c r="LQ354" s="111"/>
      <c r="LR354" s="111"/>
      <c r="LS354" s="111"/>
      <c r="LT354" s="111"/>
      <c r="LU354" s="111"/>
      <c r="LV354" s="111"/>
      <c r="LW354" s="111"/>
      <c r="LX354" s="111"/>
      <c r="LY354" s="111"/>
      <c r="LZ354" s="111"/>
      <c r="MA354" s="111"/>
      <c r="MB354" s="111"/>
      <c r="MC354" s="111"/>
      <c r="MD354" s="111"/>
      <c r="ME354" s="111"/>
      <c r="MF354" s="111"/>
      <c r="MG354" s="111"/>
      <c r="MH354" s="111"/>
      <c r="MI354" s="111"/>
      <c r="MJ354" s="111"/>
      <c r="MK354" s="111"/>
      <c r="ML354" s="111"/>
      <c r="MM354" s="111"/>
      <c r="MN354" s="111"/>
      <c r="MO354" s="111"/>
      <c r="MP354" s="111"/>
      <c r="MQ354" s="111"/>
      <c r="MR354" s="111"/>
      <c r="MS354" s="111"/>
      <c r="MT354" s="111"/>
      <c r="MU354" s="111"/>
      <c r="MV354" s="111"/>
      <c r="MW354" s="111"/>
      <c r="MX354" s="111"/>
      <c r="MY354" s="111"/>
      <c r="MZ354" s="111"/>
      <c r="NA354" s="111"/>
      <c r="NB354" s="111"/>
      <c r="NC354" s="111"/>
      <c r="ND354" s="111"/>
      <c r="NE354" s="111"/>
      <c r="NF354" s="111"/>
      <c r="NG354" s="111"/>
      <c r="NH354" s="111"/>
      <c r="NI354" s="111"/>
      <c r="NJ354" s="111"/>
      <c r="NK354" s="111"/>
      <c r="NL354" s="111"/>
      <c r="NM354" s="111"/>
      <c r="NN354" s="111"/>
      <c r="NO354" s="111"/>
      <c r="NP354" s="111"/>
      <c r="NQ354" s="111"/>
      <c r="NR354" s="111"/>
      <c r="NS354" s="111"/>
      <c r="NT354" s="111"/>
      <c r="NU354" s="111"/>
      <c r="NV354" s="111"/>
      <c r="NW354" s="111"/>
      <c r="NX354" s="111"/>
      <c r="NY354" s="111"/>
      <c r="NZ354" s="111"/>
      <c r="OA354" s="111"/>
      <c r="OB354" s="111"/>
      <c r="OC354" s="111"/>
      <c r="OD354" s="111"/>
      <c r="OE354" s="111"/>
      <c r="OF354" s="111"/>
      <c r="OG354" s="111"/>
      <c r="OH354" s="111"/>
      <c r="OI354" s="111"/>
      <c r="OJ354" s="111"/>
      <c r="OK354" s="111"/>
      <c r="OL354" s="111"/>
      <c r="OM354" s="111"/>
      <c r="ON354" s="111"/>
      <c r="OO354" s="111"/>
      <c r="OP354" s="111"/>
      <c r="OQ354" s="111"/>
      <c r="OR354" s="111"/>
      <c r="OS354" s="111"/>
      <c r="OT354" s="111"/>
      <c r="OU354" s="111"/>
      <c r="OV354" s="111"/>
      <c r="OW354" s="111"/>
      <c r="OX354" s="111"/>
      <c r="OY354" s="111"/>
      <c r="OZ354" s="111"/>
      <c r="PA354" s="111"/>
      <c r="PB354" s="111"/>
      <c r="PC354" s="111"/>
      <c r="PD354" s="111"/>
      <c r="PE354" s="111"/>
      <c r="PF354" s="111"/>
      <c r="PG354" s="111"/>
      <c r="PH354" s="111"/>
      <c r="PI354" s="111"/>
      <c r="PJ354" s="111"/>
      <c r="PK354" s="111"/>
      <c r="PL354" s="111"/>
      <c r="PM354" s="111"/>
      <c r="PN354" s="111"/>
      <c r="PO354" s="111"/>
      <c r="PP354" s="111"/>
      <c r="PQ354" s="111"/>
      <c r="PR354" s="111"/>
      <c r="PS354" s="111"/>
      <c r="PT354" s="111"/>
      <c r="PU354" s="111"/>
      <c r="PV354" s="111"/>
      <c r="PW354" s="111"/>
      <c r="PX354" s="111"/>
      <c r="PY354" s="111"/>
      <c r="PZ354" s="111"/>
      <c r="QA354" s="111"/>
      <c r="QB354" s="111"/>
      <c r="QC354" s="111"/>
      <c r="QD354" s="111"/>
      <c r="QE354" s="111"/>
      <c r="QF354" s="111"/>
      <c r="QG354" s="111"/>
      <c r="QH354" s="111"/>
      <c r="QI354" s="111"/>
      <c r="QJ354" s="111"/>
      <c r="QK354" s="111"/>
      <c r="QL354" s="111"/>
      <c r="QM354" s="111"/>
      <c r="QN354" s="111"/>
      <c r="QO354" s="111"/>
      <c r="QP354" s="111"/>
      <c r="QQ354" s="111"/>
      <c r="QR354" s="111"/>
      <c r="QS354" s="111"/>
      <c r="QT354" s="111"/>
      <c r="QU354" s="111"/>
      <c r="QV354" s="111"/>
      <c r="QW354" s="111"/>
      <c r="QX354" s="111"/>
      <c r="QY354" s="111"/>
      <c r="QZ354" s="111"/>
      <c r="RA354" s="111"/>
      <c r="RB354" s="111"/>
      <c r="RC354" s="111"/>
      <c r="RD354" s="111"/>
      <c r="RE354" s="111"/>
      <c r="RF354" s="111"/>
      <c r="RG354" s="111"/>
      <c r="RH354" s="111"/>
      <c r="RI354" s="111"/>
      <c r="RJ354" s="111"/>
      <c r="RK354" s="111"/>
      <c r="RL354" s="111"/>
      <c r="RM354" s="111"/>
      <c r="RN354" s="111"/>
      <c r="RO354" s="111"/>
      <c r="RP354" s="111"/>
      <c r="RQ354" s="111"/>
      <c r="RR354" s="111"/>
      <c r="RS354" s="111"/>
      <c r="RT354" s="111"/>
      <c r="RU354" s="111"/>
      <c r="RV354" s="111"/>
      <c r="RW354" s="111"/>
      <c r="RX354" s="111"/>
      <c r="RY354" s="111"/>
      <c r="RZ354" s="111"/>
      <c r="SA354" s="111"/>
      <c r="SB354" s="111"/>
      <c r="SC354" s="111"/>
      <c r="SD354" s="111"/>
      <c r="SE354" s="111"/>
      <c r="SF354" s="111"/>
      <c r="SG354" s="111"/>
      <c r="SH354" s="111"/>
      <c r="SI354" s="111"/>
      <c r="SJ354" s="111"/>
      <c r="SK354" s="111"/>
      <c r="SL354" s="111"/>
      <c r="SM354" s="111"/>
      <c r="SN354" s="111"/>
      <c r="SO354" s="111"/>
      <c r="SP354" s="111"/>
      <c r="SQ354" s="111"/>
      <c r="SR354" s="111"/>
      <c r="SS354" s="111"/>
      <c r="ST354" s="111"/>
      <c r="SU354" s="111"/>
      <c r="SV354" s="111"/>
      <c r="SW354" s="111"/>
      <c r="SX354" s="111"/>
      <c r="SY354" s="111"/>
      <c r="SZ354" s="111"/>
      <c r="TA354" s="111"/>
      <c r="TB354" s="111"/>
      <c r="TC354" s="111"/>
      <c r="TD354" s="111"/>
      <c r="TE354" s="111"/>
      <c r="TF354" s="111"/>
      <c r="TG354" s="111"/>
      <c r="TH354" s="111"/>
      <c r="TI354" s="111"/>
      <c r="TJ354" s="111"/>
      <c r="TK354" s="111"/>
      <c r="TL354" s="111"/>
      <c r="TM354" s="111"/>
      <c r="TN354" s="111"/>
      <c r="TO354" s="111"/>
      <c r="TP354" s="111"/>
      <c r="TQ354" s="111"/>
      <c r="TR354" s="111"/>
      <c r="TS354" s="111"/>
      <c r="TT354" s="111"/>
      <c r="TU354" s="111"/>
      <c r="TV354" s="111"/>
      <c r="TW354" s="111"/>
      <c r="TX354" s="111"/>
      <c r="TY354" s="111"/>
      <c r="TZ354" s="111"/>
      <c r="UA354" s="111"/>
      <c r="UB354" s="111"/>
      <c r="UC354" s="111"/>
      <c r="UD354" s="111"/>
      <c r="UE354" s="111"/>
      <c r="UF354" s="111"/>
      <c r="UG354" s="111"/>
      <c r="UH354" s="111"/>
      <c r="UI354" s="111"/>
      <c r="UJ354" s="111"/>
      <c r="UK354" s="111"/>
      <c r="UL354" s="111"/>
      <c r="UM354" s="111"/>
      <c r="UN354" s="111"/>
      <c r="UO354" s="111"/>
      <c r="UP354" s="111"/>
      <c r="UQ354" s="111"/>
      <c r="UR354" s="111"/>
      <c r="US354" s="111"/>
      <c r="UT354" s="111"/>
      <c r="UU354" s="111"/>
      <c r="UV354" s="111"/>
      <c r="UW354" s="111"/>
      <c r="UX354" s="111"/>
      <c r="UY354" s="111"/>
      <c r="UZ354" s="111"/>
      <c r="VA354" s="111"/>
      <c r="VB354" s="111"/>
      <c r="VC354" s="111"/>
      <c r="VD354" s="111"/>
      <c r="VE354" s="111"/>
      <c r="VF354" s="111"/>
      <c r="VG354" s="111"/>
      <c r="VH354" s="111"/>
      <c r="VI354" s="111"/>
      <c r="VJ354" s="111"/>
      <c r="VK354" s="111"/>
      <c r="VL354" s="111"/>
      <c r="VM354" s="111"/>
      <c r="VN354" s="111"/>
      <c r="VO354" s="111"/>
      <c r="VP354" s="111"/>
      <c r="VQ354" s="111"/>
      <c r="VR354" s="111"/>
      <c r="VS354" s="111"/>
      <c r="VT354" s="111"/>
      <c r="VU354" s="111"/>
      <c r="VV354" s="111"/>
      <c r="VW354" s="111"/>
      <c r="VX354" s="111"/>
      <c r="VY354" s="111"/>
      <c r="VZ354" s="111"/>
      <c r="WA354" s="111"/>
      <c r="WB354" s="111"/>
      <c r="WC354" s="111"/>
      <c r="WD354" s="111"/>
      <c r="WE354" s="111"/>
      <c r="WF354" s="111"/>
      <c r="WG354" s="111"/>
      <c r="WH354" s="111"/>
      <c r="WI354" s="111"/>
      <c r="WJ354" s="111"/>
      <c r="WK354" s="111"/>
      <c r="WL354" s="111"/>
      <c r="WM354" s="111"/>
      <c r="WN354" s="111"/>
      <c r="WO354" s="111"/>
      <c r="WP354" s="111"/>
      <c r="WQ354" s="111"/>
      <c r="WR354" s="111"/>
      <c r="WS354" s="111"/>
      <c r="WT354" s="111"/>
      <c r="WU354" s="111"/>
      <c r="WV354" s="111"/>
      <c r="WW354" s="111"/>
      <c r="WX354" s="111"/>
      <c r="WY354" s="111"/>
      <c r="WZ354" s="111"/>
      <c r="XA354" s="111"/>
      <c r="XB354" s="111"/>
      <c r="XC354" s="111"/>
      <c r="XD354" s="111"/>
      <c r="XE354" s="111"/>
      <c r="XF354" s="111"/>
      <c r="XG354" s="111"/>
      <c r="XH354" s="111"/>
      <c r="XI354" s="111"/>
      <c r="XJ354" s="111"/>
      <c r="XK354" s="111"/>
      <c r="XL354" s="111"/>
      <c r="XM354" s="111"/>
      <c r="XN354" s="111"/>
      <c r="XO354" s="111"/>
      <c r="XP354" s="111"/>
      <c r="XQ354" s="111"/>
      <c r="XR354" s="111"/>
      <c r="XS354" s="111"/>
      <c r="XT354" s="111"/>
      <c r="XU354" s="111"/>
      <c r="XV354" s="111"/>
      <c r="XW354" s="111"/>
      <c r="XX354" s="111"/>
      <c r="XY354" s="111"/>
      <c r="XZ354" s="111"/>
      <c r="YA354" s="111"/>
      <c r="YB354" s="111"/>
      <c r="YC354" s="111"/>
      <c r="YD354" s="111"/>
      <c r="YE354" s="111"/>
      <c r="YF354" s="111"/>
      <c r="YG354" s="111"/>
      <c r="YH354" s="111"/>
      <c r="YI354" s="111"/>
      <c r="YJ354" s="111"/>
      <c r="YK354" s="111"/>
      <c r="YL354" s="111"/>
      <c r="YM354" s="111"/>
      <c r="YN354" s="111"/>
      <c r="YO354" s="111"/>
      <c r="YP354" s="111"/>
      <c r="YQ354" s="111"/>
      <c r="YR354" s="111"/>
      <c r="YS354" s="111"/>
      <c r="YT354" s="111"/>
      <c r="YU354" s="111"/>
      <c r="YV354" s="111"/>
      <c r="YW354" s="111"/>
      <c r="YX354" s="111"/>
      <c r="YY354" s="111"/>
      <c r="YZ354" s="111"/>
      <c r="ZA354" s="111"/>
      <c r="ZB354" s="111"/>
      <c r="ZC354" s="111"/>
      <c r="ZD354" s="111"/>
      <c r="ZE354" s="111"/>
      <c r="ZF354" s="111"/>
      <c r="ZG354" s="111"/>
      <c r="ZH354" s="111"/>
      <c r="ZI354" s="111"/>
      <c r="ZJ354" s="111"/>
      <c r="ZK354" s="111"/>
      <c r="ZL354" s="111"/>
      <c r="ZM354" s="111"/>
      <c r="ZN354" s="111"/>
      <c r="ZO354" s="111"/>
      <c r="ZP354" s="111"/>
      <c r="ZQ354" s="111"/>
      <c r="ZR354" s="111"/>
      <c r="ZS354" s="111"/>
      <c r="ZT354" s="111"/>
      <c r="ZU354" s="111"/>
      <c r="ZV354" s="111"/>
      <c r="ZW354" s="111"/>
      <c r="ZX354" s="111"/>
      <c r="ZY354" s="111"/>
      <c r="ZZ354" s="111"/>
      <c r="AAA354" s="111"/>
      <c r="AAB354" s="111"/>
      <c r="AAC354" s="111"/>
      <c r="AAD354" s="111"/>
      <c r="AAE354" s="111"/>
      <c r="AAF354" s="111"/>
      <c r="AAG354" s="111"/>
      <c r="AAH354" s="111"/>
      <c r="AAI354" s="111"/>
      <c r="AAJ354" s="111"/>
      <c r="AAK354" s="111"/>
      <c r="AAL354" s="111"/>
      <c r="AAM354" s="111"/>
      <c r="AAN354" s="111"/>
      <c r="AAO354" s="111"/>
      <c r="AAP354" s="111"/>
      <c r="AAQ354" s="111"/>
      <c r="AAR354" s="111"/>
      <c r="AAS354" s="111"/>
      <c r="AAT354" s="111"/>
      <c r="AAU354" s="111"/>
      <c r="AAV354" s="111"/>
      <c r="AAW354" s="111"/>
      <c r="AAX354" s="111"/>
      <c r="AAY354" s="111"/>
      <c r="AAZ354" s="111"/>
      <c r="ABA354" s="111"/>
      <c r="ABB354" s="111"/>
      <c r="ABC354" s="111"/>
      <c r="ABD354" s="111"/>
      <c r="ABE354" s="111"/>
      <c r="ABF354" s="111"/>
      <c r="ABG354" s="111"/>
      <c r="ABH354" s="111"/>
      <c r="ABI354" s="111"/>
      <c r="ABJ354" s="111"/>
      <c r="ABK354" s="111"/>
      <c r="ABL354" s="111"/>
      <c r="ABM354" s="111"/>
      <c r="ABN354" s="111"/>
      <c r="ABO354" s="111"/>
      <c r="ABP354" s="111"/>
      <c r="ABQ354" s="111"/>
      <c r="ABR354" s="111"/>
      <c r="ABS354" s="111"/>
      <c r="ABT354" s="111"/>
      <c r="ABU354" s="111"/>
      <c r="ABV354" s="111"/>
      <c r="ABW354" s="111"/>
      <c r="ABX354" s="111"/>
      <c r="ABY354" s="111"/>
      <c r="ABZ354" s="111"/>
      <c r="ACA354" s="111"/>
      <c r="ACB354" s="111"/>
      <c r="ACC354" s="111"/>
      <c r="ACD354" s="111"/>
      <c r="ACE354" s="111"/>
      <c r="ACF354" s="111"/>
      <c r="ACG354" s="111"/>
      <c r="ACH354" s="111"/>
      <c r="ACI354" s="111"/>
      <c r="ACJ354" s="111"/>
      <c r="ACK354" s="111"/>
      <c r="ACL354" s="111"/>
      <c r="ACM354" s="111"/>
      <c r="ACN354" s="111"/>
      <c r="ACO354" s="111"/>
      <c r="ACP354" s="111"/>
      <c r="ACQ354" s="111"/>
      <c r="ACR354" s="111"/>
      <c r="ACS354" s="111"/>
      <c r="ACT354" s="111"/>
      <c r="ACU354" s="111"/>
      <c r="ACV354" s="111"/>
      <c r="ACW354" s="111"/>
      <c r="ACX354" s="111"/>
      <c r="ACY354" s="111"/>
      <c r="ACZ354" s="111"/>
      <c r="ADA354" s="111"/>
      <c r="ADB354" s="111"/>
      <c r="ADC354" s="111"/>
      <c r="ADD354" s="111"/>
      <c r="ADE354" s="111"/>
      <c r="ADF354" s="111"/>
      <c r="ADG354" s="111"/>
      <c r="ADH354" s="111"/>
      <c r="ADI354" s="111"/>
      <c r="ADJ354" s="111"/>
      <c r="ADK354" s="111"/>
      <c r="ADL354" s="111"/>
      <c r="ADM354" s="111"/>
      <c r="ADN354" s="111"/>
      <c r="ADO354" s="111"/>
      <c r="ADP354" s="111"/>
      <c r="ADQ354" s="111"/>
      <c r="ADR354" s="111"/>
      <c r="ADS354" s="111"/>
      <c r="ADT354" s="111"/>
      <c r="ADU354" s="111"/>
      <c r="ADV354" s="111"/>
      <c r="ADW354" s="111"/>
      <c r="ADX354" s="111"/>
      <c r="ADY354" s="111"/>
      <c r="ADZ354" s="111"/>
      <c r="AEA354" s="111"/>
      <c r="AEB354" s="111"/>
      <c r="AEC354" s="111"/>
      <c r="AED354" s="111"/>
      <c r="AEE354" s="111"/>
      <c r="AEF354" s="111"/>
      <c r="AEG354" s="111"/>
      <c r="AEH354" s="111"/>
      <c r="AEI354" s="111"/>
      <c r="AEJ354" s="111"/>
      <c r="AEK354" s="111"/>
      <c r="AEL354" s="111"/>
      <c r="AEM354" s="111"/>
      <c r="AEN354" s="111"/>
      <c r="AEO354" s="111"/>
      <c r="AEP354" s="111"/>
      <c r="AEQ354" s="111"/>
      <c r="AER354" s="111"/>
      <c r="AES354" s="111"/>
      <c r="AET354" s="111"/>
      <c r="AEU354" s="111"/>
      <c r="AEV354" s="111"/>
      <c r="AEW354" s="111"/>
      <c r="AEX354" s="111"/>
      <c r="AEY354" s="111"/>
      <c r="AEZ354" s="111"/>
      <c r="AFA354" s="111"/>
      <c r="AFB354" s="111"/>
      <c r="AFC354" s="111"/>
      <c r="AFD354" s="111"/>
      <c r="AFE354" s="111"/>
      <c r="AFF354" s="111"/>
      <c r="AFG354" s="111"/>
      <c r="AFH354" s="111"/>
      <c r="AFI354" s="111"/>
      <c r="AFJ354" s="111"/>
      <c r="AFK354" s="111"/>
      <c r="AFL354" s="111"/>
      <c r="AFM354" s="111"/>
      <c r="AFN354" s="111"/>
      <c r="AFO354" s="111"/>
      <c r="AFP354" s="111"/>
      <c r="AFQ354" s="111"/>
      <c r="AFR354" s="111"/>
      <c r="AFS354" s="111"/>
      <c r="AFT354" s="111"/>
      <c r="AFU354" s="111"/>
      <c r="AFV354" s="111"/>
      <c r="AFW354" s="111"/>
      <c r="AFX354" s="111"/>
      <c r="AFY354" s="111"/>
      <c r="AFZ354" s="111"/>
      <c r="AGA354" s="111"/>
      <c r="AGB354" s="111"/>
      <c r="AGC354" s="111"/>
      <c r="AGD354" s="111"/>
      <c r="AGE354" s="111"/>
      <c r="AGF354" s="111"/>
      <c r="AGG354" s="111"/>
      <c r="AGH354" s="111"/>
      <c r="AGI354" s="111"/>
      <c r="AGJ354" s="111"/>
      <c r="AGK354" s="111"/>
      <c r="AGL354" s="111"/>
      <c r="AGM354" s="111"/>
      <c r="AGN354" s="111"/>
      <c r="AGO354" s="111"/>
      <c r="AGP354" s="111"/>
      <c r="AGQ354" s="111"/>
      <c r="AGR354" s="111"/>
      <c r="AGS354" s="111"/>
      <c r="AGT354" s="111"/>
      <c r="AGU354" s="111"/>
      <c r="AGV354" s="111"/>
      <c r="AGW354" s="111"/>
      <c r="AGX354" s="111"/>
      <c r="AGY354" s="111"/>
      <c r="AGZ354" s="111"/>
      <c r="AHA354" s="111"/>
      <c r="AHB354" s="111"/>
      <c r="AHC354" s="111"/>
      <c r="AHD354" s="111"/>
      <c r="AHE354" s="111"/>
      <c r="AHF354" s="111"/>
      <c r="AHG354" s="111"/>
      <c r="AHH354" s="111"/>
      <c r="AHI354" s="111"/>
      <c r="AHJ354" s="111"/>
      <c r="AHK354" s="111"/>
      <c r="AHL354" s="111"/>
      <c r="AHM354" s="111"/>
      <c r="AHN354" s="111"/>
      <c r="AHO354" s="111"/>
      <c r="AHP354" s="111"/>
      <c r="AHQ354" s="111"/>
      <c r="AHR354" s="111"/>
      <c r="AHS354" s="111"/>
      <c r="AHT354" s="111"/>
      <c r="AHU354" s="111"/>
      <c r="AHV354" s="111"/>
      <c r="AHW354" s="111"/>
      <c r="AHX354" s="111"/>
      <c r="AHY354" s="111"/>
      <c r="AHZ354" s="111"/>
      <c r="AIA354" s="111"/>
      <c r="AIB354" s="111"/>
      <c r="AIC354" s="111"/>
      <c r="AID354" s="111"/>
      <c r="AIE354" s="111"/>
      <c r="AIF354" s="111"/>
      <c r="AIG354" s="111"/>
      <c r="AIH354" s="111"/>
      <c r="AII354" s="111"/>
      <c r="AIJ354" s="111"/>
      <c r="AIK354" s="111"/>
      <c r="AIL354" s="111"/>
      <c r="AIM354" s="111"/>
      <c r="AIN354" s="111"/>
      <c r="AIO354" s="111"/>
      <c r="AIP354" s="111"/>
      <c r="AIQ354" s="111"/>
      <c r="AIR354" s="111"/>
      <c r="AIS354" s="111"/>
      <c r="AIT354" s="111"/>
      <c r="AIU354" s="111"/>
      <c r="AIV354" s="111"/>
      <c r="AIW354" s="111"/>
      <c r="AIX354" s="111"/>
      <c r="AIY354" s="111"/>
      <c r="AIZ354" s="111"/>
      <c r="AJA354" s="111"/>
      <c r="AJB354" s="111"/>
      <c r="AJC354" s="111"/>
      <c r="AJD354" s="111"/>
      <c r="AJE354" s="111"/>
      <c r="AJF354" s="111"/>
      <c r="AJG354" s="111"/>
      <c r="AJH354" s="111"/>
      <c r="AJI354" s="111"/>
      <c r="AJJ354" s="111"/>
      <c r="AJK354" s="111"/>
      <c r="AJL354" s="111"/>
      <c r="AJM354" s="111"/>
      <c r="AJN354" s="111"/>
      <c r="AJO354" s="111"/>
      <c r="AJP354" s="111"/>
      <c r="AJQ354" s="111"/>
      <c r="AJR354" s="111"/>
      <c r="AJS354" s="111"/>
      <c r="AJT354" s="111"/>
      <c r="AJU354" s="111"/>
      <c r="AJV354" s="111"/>
      <c r="AJW354" s="111"/>
      <c r="AJX354" s="111"/>
      <c r="AJY354" s="111"/>
      <c r="AJZ354" s="111"/>
      <c r="AKA354" s="111"/>
      <c r="AKB354" s="111"/>
      <c r="AKC354" s="111"/>
      <c r="AKD354" s="111"/>
      <c r="AKE354" s="111"/>
      <c r="AKF354" s="111"/>
      <c r="AKG354" s="111"/>
      <c r="AKH354" s="111"/>
      <c r="AKI354" s="111"/>
      <c r="AKJ354" s="111"/>
      <c r="AKK354" s="111"/>
      <c r="AKL354" s="111"/>
      <c r="AKM354" s="111"/>
      <c r="AKN354" s="111"/>
      <c r="AKO354" s="111"/>
      <c r="AKP354" s="111"/>
      <c r="AKQ354" s="111"/>
      <c r="AKR354" s="111"/>
      <c r="AKS354" s="111"/>
      <c r="AKT354" s="111"/>
      <c r="AKU354" s="111"/>
      <c r="AKV354" s="111"/>
      <c r="AKW354" s="111"/>
      <c r="AKX354" s="111"/>
      <c r="AKY354" s="111"/>
      <c r="AKZ354" s="111"/>
      <c r="ALA354" s="111"/>
      <c r="ALB354" s="111"/>
      <c r="ALC354" s="111"/>
      <c r="ALD354" s="111"/>
      <c r="ALE354" s="111"/>
      <c r="ALF354" s="111"/>
      <c r="ALG354" s="111"/>
      <c r="ALH354" s="111"/>
      <c r="ALI354" s="111"/>
      <c r="ALJ354" s="111"/>
      <c r="ALK354" s="111"/>
      <c r="ALL354" s="111"/>
      <c r="ALM354" s="111"/>
      <c r="ALN354" s="111"/>
      <c r="ALO354" s="111"/>
      <c r="ALP354" s="111"/>
      <c r="ALQ354" s="111"/>
      <c r="ALR354" s="111"/>
      <c r="ALS354" s="111"/>
      <c r="ALT354" s="111"/>
      <c r="ALU354" s="111"/>
      <c r="ALV354" s="111"/>
      <c r="ALW354" s="111"/>
      <c r="ALX354" s="111"/>
      <c r="ALY354" s="111"/>
      <c r="ALZ354" s="111"/>
      <c r="AMA354" s="111"/>
      <c r="AMB354" s="111"/>
      <c r="AMC354" s="111"/>
      <c r="AMD354" s="111"/>
      <c r="AME354" s="111"/>
      <c r="AMF354" s="111"/>
      <c r="AMG354" s="111"/>
      <c r="AMH354" s="111"/>
      <c r="AMI354" s="111"/>
      <c r="AMJ354" s="111"/>
    </row>
    <row r="355" spans="1:1024" x14ac:dyDescent="0.25">
      <c r="A355" s="402" t="s">
        <v>775</v>
      </c>
      <c r="B355" s="257">
        <v>355</v>
      </c>
      <c r="C355" s="258" t="s">
        <v>24499</v>
      </c>
      <c r="D355" s="320" t="s">
        <v>25370</v>
      </c>
      <c r="E355" s="286"/>
      <c r="F355" s="312">
        <v>4</v>
      </c>
      <c r="G355" s="313"/>
      <c r="H355" s="313"/>
      <c r="I355" s="493" t="s">
        <v>25409</v>
      </c>
      <c r="J355" s="314">
        <v>2</v>
      </c>
      <c r="K355" s="315">
        <v>1</v>
      </c>
      <c r="L355" s="315">
        <v>1</v>
      </c>
      <c r="M355" s="316"/>
      <c r="N355" s="316"/>
      <c r="O355" s="315"/>
      <c r="P355" s="315"/>
      <c r="Q355" s="316"/>
      <c r="R355" s="316"/>
      <c r="S355" s="316"/>
      <c r="T355" s="316"/>
      <c r="U355" s="316"/>
      <c r="V355" s="317"/>
      <c r="W355" s="283">
        <f t="shared" si="133"/>
        <v>100</v>
      </c>
      <c r="X355" s="283">
        <f t="shared" si="147"/>
        <v>100</v>
      </c>
      <c r="Y355" s="283">
        <f t="shared" si="156"/>
        <v>100</v>
      </c>
      <c r="Z355" s="283">
        <f t="shared" si="134"/>
        <v>100</v>
      </c>
      <c r="AA355" s="283">
        <f t="shared" si="153"/>
        <v>100</v>
      </c>
      <c r="AB355" s="287">
        <f t="shared" si="146"/>
        <v>100</v>
      </c>
      <c r="AC355" s="287">
        <f t="shared" si="145"/>
        <v>100</v>
      </c>
      <c r="AD355" s="287">
        <f t="shared" si="154"/>
        <v>100</v>
      </c>
      <c r="AE355" s="457">
        <v>0.05</v>
      </c>
      <c r="AF355" s="284">
        <f t="shared" si="143"/>
        <v>100</v>
      </c>
      <c r="AG355" s="268">
        <f t="shared" si="157"/>
        <v>1</v>
      </c>
      <c r="AH355" s="268">
        <f t="shared" si="158"/>
        <v>10</v>
      </c>
      <c r="AI355" s="268">
        <f t="shared" si="159"/>
        <v>3</v>
      </c>
      <c r="AJ355" s="268">
        <f t="shared" si="160"/>
        <v>100</v>
      </c>
      <c r="AK355" s="501" t="s">
        <v>25410</v>
      </c>
      <c r="AL355" s="458">
        <v>1</v>
      </c>
      <c r="AM355" s="319" t="s">
        <v>24103</v>
      </c>
      <c r="AN355" s="511"/>
      <c r="AO355" s="357">
        <v>1</v>
      </c>
      <c r="AP355" s="357"/>
      <c r="AQ355" s="286"/>
      <c r="AR355" s="356" t="s">
        <v>25405</v>
      </c>
      <c r="AS355" s="356"/>
      <c r="AT355" s="286"/>
      <c r="AU355" s="286"/>
      <c r="AV355" s="111"/>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c r="BU355" s="170"/>
      <c r="BV355" s="170"/>
      <c r="BW355" s="170"/>
      <c r="BX355" s="170"/>
      <c r="BY355" s="170"/>
      <c r="BZ355" s="170"/>
      <c r="CA355" s="170"/>
      <c r="CB355" s="170"/>
      <c r="CC355" s="170"/>
      <c r="CD355" s="170"/>
      <c r="CE355" s="170"/>
      <c r="CF355" s="170"/>
      <c r="CG355" s="170"/>
      <c r="CH355" s="170"/>
      <c r="CI355" s="170"/>
      <c r="CJ355" s="170"/>
      <c r="CK355" s="170"/>
      <c r="CL355" s="170"/>
      <c r="CM355" s="170"/>
      <c r="CN355" s="170"/>
      <c r="CO355" s="170"/>
      <c r="CP355" s="170"/>
      <c r="CQ355" s="170"/>
      <c r="CR355" s="170"/>
      <c r="CS355" s="170"/>
      <c r="CT355" s="170"/>
      <c r="CU355" s="170"/>
      <c r="CV355" s="170"/>
      <c r="CW355" s="170"/>
      <c r="CX355" s="170"/>
      <c r="CY355" s="170"/>
      <c r="CZ355" s="170"/>
      <c r="DA355" s="170"/>
      <c r="DB355" s="170"/>
      <c r="DC355" s="170"/>
      <c r="DD355" s="170"/>
      <c r="DE355" s="170"/>
      <c r="DF355" s="170"/>
      <c r="DG355" s="170"/>
      <c r="DH355" s="170"/>
      <c r="DI355" s="170"/>
      <c r="DJ355" s="170"/>
      <c r="DK355" s="170"/>
      <c r="DL355" s="170"/>
      <c r="DM355" s="170"/>
      <c r="DN355" s="170"/>
      <c r="DO355" s="170"/>
      <c r="DP355" s="170"/>
      <c r="DQ355" s="170"/>
      <c r="DR355" s="170"/>
      <c r="DS355" s="170"/>
      <c r="DT355" s="170"/>
      <c r="DU355" s="170"/>
      <c r="DV355" s="170"/>
      <c r="DW355" s="170"/>
      <c r="DX355" s="170"/>
      <c r="DY355" s="170"/>
      <c r="DZ355" s="170"/>
      <c r="EA355" s="170"/>
      <c r="EB355" s="170"/>
      <c r="EC355" s="170"/>
      <c r="ED355" s="170"/>
      <c r="EE355" s="170"/>
      <c r="EF355" s="170"/>
      <c r="EG355" s="170"/>
      <c r="EH355" s="170"/>
      <c r="EI355" s="170"/>
      <c r="EJ355" s="170"/>
      <c r="EK355" s="170"/>
      <c r="EL355" s="170"/>
      <c r="EM355" s="170"/>
      <c r="EN355" s="170"/>
      <c r="EO355" s="170"/>
      <c r="EP355" s="170"/>
      <c r="EQ355" s="170"/>
      <c r="ER355" s="170"/>
      <c r="ES355" s="170"/>
      <c r="ET355" s="170"/>
      <c r="EU355" s="170"/>
      <c r="EV355" s="170"/>
      <c r="EW355" s="170"/>
      <c r="EX355" s="170"/>
      <c r="EY355" s="170"/>
      <c r="EZ355" s="170"/>
      <c r="FA355" s="170"/>
      <c r="FB355" s="170"/>
      <c r="FC355" s="170"/>
      <c r="FD355" s="170"/>
      <c r="FE355" s="170"/>
      <c r="FF355" s="170"/>
      <c r="FG355" s="170"/>
      <c r="FH355" s="170"/>
      <c r="FI355" s="170"/>
      <c r="FJ355" s="170"/>
      <c r="FK355" s="170"/>
      <c r="FL355" s="170"/>
      <c r="FM355" s="170"/>
      <c r="FN355" s="170"/>
      <c r="FO355" s="170"/>
      <c r="FP355" s="170"/>
      <c r="FQ355" s="170"/>
      <c r="FR355" s="170"/>
      <c r="FS355" s="170"/>
      <c r="FT355" s="170"/>
      <c r="FU355" s="170"/>
      <c r="FV355" s="170"/>
      <c r="FW355" s="170"/>
      <c r="FX355" s="170"/>
      <c r="FY355" s="170"/>
      <c r="FZ355" s="170"/>
      <c r="GA355" s="170"/>
      <c r="GB355" s="170"/>
      <c r="GC355" s="170"/>
      <c r="GD355" s="170"/>
      <c r="GE355" s="170"/>
      <c r="GF355" s="170"/>
      <c r="GG355" s="170"/>
      <c r="GH355" s="170"/>
      <c r="GI355" s="170"/>
      <c r="GJ355" s="170"/>
      <c r="GK355" s="170"/>
      <c r="GL355" s="170"/>
      <c r="GM355" s="170"/>
      <c r="GN355" s="170"/>
      <c r="GO355" s="170"/>
      <c r="GP355" s="170"/>
      <c r="GQ355" s="170"/>
      <c r="GR355" s="170"/>
      <c r="GS355" s="170"/>
      <c r="GT355" s="170"/>
      <c r="GU355" s="170"/>
      <c r="GV355" s="170"/>
      <c r="GW355" s="170"/>
      <c r="GX355" s="170"/>
      <c r="GY355" s="170"/>
      <c r="GZ355" s="170"/>
      <c r="HA355" s="170"/>
      <c r="HB355" s="170"/>
      <c r="HC355" s="170"/>
      <c r="HD355" s="170"/>
      <c r="HE355" s="170"/>
      <c r="HF355" s="170"/>
      <c r="HG355" s="170"/>
      <c r="HH355" s="170"/>
      <c r="HI355" s="170"/>
      <c r="HJ355" s="170"/>
      <c r="HK355" s="170"/>
      <c r="HL355" s="170"/>
      <c r="HM355" s="170"/>
      <c r="HN355" s="170"/>
      <c r="HO355" s="170"/>
      <c r="HP355" s="170"/>
      <c r="HQ355" s="170"/>
      <c r="HR355" s="170"/>
      <c r="HS355" s="170"/>
      <c r="HT355" s="170"/>
      <c r="HU355" s="170"/>
      <c r="HV355" s="170"/>
      <c r="HW355" s="170"/>
      <c r="HX355" s="170"/>
      <c r="HY355" s="170"/>
      <c r="HZ355" s="170"/>
      <c r="IA355" s="170"/>
      <c r="IB355" s="170"/>
      <c r="IC355" s="170"/>
      <c r="ID355" s="170"/>
      <c r="IE355" s="170"/>
      <c r="IF355" s="170"/>
      <c r="IG355" s="170"/>
      <c r="IH355" s="170"/>
      <c r="II355" s="170"/>
      <c r="IJ355" s="170"/>
      <c r="IK355" s="170"/>
      <c r="IL355" s="170"/>
      <c r="IM355" s="170"/>
      <c r="IN355" s="170"/>
      <c r="IO355" s="170"/>
      <c r="IP355" s="170"/>
      <c r="IQ355" s="170"/>
      <c r="IR355" s="170"/>
      <c r="IS355" s="170"/>
      <c r="IT355" s="170"/>
      <c r="IU355" s="170"/>
      <c r="IV355" s="170"/>
      <c r="IW355" s="170"/>
      <c r="IX355" s="170"/>
      <c r="IY355" s="170"/>
      <c r="IZ355" s="170"/>
      <c r="JA355" s="170"/>
      <c r="JB355" s="170"/>
      <c r="JC355" s="170"/>
      <c r="JD355" s="170"/>
      <c r="JE355" s="170"/>
      <c r="JF355" s="170"/>
      <c r="JG355" s="170"/>
      <c r="JH355" s="170"/>
      <c r="JI355" s="170"/>
      <c r="JJ355" s="170"/>
      <c r="JK355" s="170"/>
      <c r="JL355" s="170"/>
      <c r="JM355" s="170"/>
      <c r="JN355" s="170"/>
      <c r="JO355" s="170"/>
      <c r="JP355" s="170"/>
      <c r="JQ355" s="170"/>
      <c r="JR355" s="170"/>
      <c r="JS355" s="170"/>
      <c r="JT355" s="170"/>
      <c r="JU355" s="170"/>
      <c r="JV355" s="170"/>
      <c r="JW355" s="170"/>
      <c r="JX355" s="170"/>
      <c r="JY355" s="170"/>
      <c r="JZ355" s="170"/>
      <c r="KA355" s="170"/>
      <c r="KB355" s="170"/>
      <c r="KC355" s="170"/>
      <c r="KD355" s="170"/>
      <c r="KE355" s="170"/>
      <c r="KF355" s="170"/>
      <c r="KG355" s="170"/>
      <c r="KH355" s="170"/>
      <c r="KI355" s="170"/>
      <c r="KJ355" s="170"/>
      <c r="KK355" s="170"/>
      <c r="KL355" s="170"/>
      <c r="KM355" s="170"/>
      <c r="KN355" s="170"/>
      <c r="KO355" s="170"/>
      <c r="KP355" s="170"/>
      <c r="KQ355" s="170"/>
      <c r="KR355" s="170"/>
      <c r="KS355" s="170"/>
      <c r="KT355" s="170"/>
      <c r="KU355" s="170"/>
      <c r="KV355" s="170"/>
      <c r="KW355" s="170"/>
      <c r="KX355" s="170"/>
      <c r="KY355" s="170"/>
      <c r="KZ355" s="170"/>
      <c r="LA355" s="170"/>
      <c r="LB355" s="170"/>
      <c r="LC355" s="170"/>
      <c r="LD355" s="170"/>
      <c r="LE355" s="170"/>
      <c r="LF355" s="170"/>
      <c r="LG355" s="170"/>
      <c r="LH355" s="170"/>
      <c r="LI355" s="170"/>
      <c r="LJ355" s="170"/>
      <c r="LK355" s="170"/>
      <c r="LL355" s="170"/>
      <c r="LM355" s="170"/>
      <c r="LN355" s="170"/>
      <c r="LO355" s="170"/>
      <c r="LP355" s="170"/>
      <c r="LQ355" s="170"/>
      <c r="LR355" s="170"/>
      <c r="LS355" s="170"/>
      <c r="LT355" s="170"/>
      <c r="LU355" s="170"/>
      <c r="LV355" s="170"/>
      <c r="LW355" s="170"/>
      <c r="LX355" s="170"/>
      <c r="LY355" s="170"/>
      <c r="LZ355" s="170"/>
      <c r="MA355" s="170"/>
      <c r="MB355" s="170"/>
      <c r="MC355" s="170"/>
      <c r="MD355" s="170"/>
      <c r="ME355" s="170"/>
      <c r="MF355" s="170"/>
      <c r="MG355" s="170"/>
      <c r="MH355" s="170"/>
      <c r="MI355" s="170"/>
      <c r="MJ355" s="170"/>
      <c r="MK355" s="170"/>
      <c r="ML355" s="170"/>
      <c r="MM355" s="170"/>
      <c r="MN355" s="170"/>
      <c r="MO355" s="170"/>
      <c r="MP355" s="170"/>
      <c r="MQ355" s="170"/>
      <c r="MR355" s="170"/>
      <c r="MS355" s="170"/>
      <c r="MT355" s="170"/>
      <c r="MU355" s="170"/>
      <c r="MV355" s="170"/>
      <c r="MW355" s="170"/>
      <c r="MX355" s="170"/>
      <c r="MY355" s="170"/>
      <c r="MZ355" s="170"/>
      <c r="NA355" s="170"/>
      <c r="NB355" s="170"/>
      <c r="NC355" s="170"/>
      <c r="ND355" s="170"/>
      <c r="NE355" s="170"/>
      <c r="NF355" s="170"/>
      <c r="NG355" s="170"/>
      <c r="NH355" s="170"/>
      <c r="NI355" s="170"/>
      <c r="NJ355" s="170"/>
      <c r="NK355" s="170"/>
      <c r="NL355" s="170"/>
      <c r="NM355" s="170"/>
      <c r="NN355" s="170"/>
      <c r="NO355" s="170"/>
      <c r="NP355" s="170"/>
      <c r="NQ355" s="170"/>
      <c r="NR355" s="170"/>
      <c r="NS355" s="170"/>
      <c r="NT355" s="170"/>
      <c r="NU355" s="170"/>
      <c r="NV355" s="170"/>
      <c r="NW355" s="170"/>
      <c r="NX355" s="170"/>
      <c r="NY355" s="170"/>
      <c r="NZ355" s="170"/>
      <c r="OA355" s="170"/>
      <c r="OB355" s="170"/>
      <c r="OC355" s="170"/>
      <c r="OD355" s="170"/>
      <c r="OE355" s="170"/>
      <c r="OF355" s="170"/>
      <c r="OG355" s="170"/>
      <c r="OH355" s="170"/>
      <c r="OI355" s="170"/>
      <c r="OJ355" s="170"/>
      <c r="OK355" s="170"/>
      <c r="OL355" s="170"/>
      <c r="OM355" s="170"/>
      <c r="ON355" s="170"/>
      <c r="OO355" s="170"/>
      <c r="OP355" s="170"/>
      <c r="OQ355" s="170"/>
      <c r="OR355" s="170"/>
      <c r="OS355" s="170"/>
      <c r="OT355" s="170"/>
      <c r="OU355" s="170"/>
      <c r="OV355" s="170"/>
      <c r="OW355" s="170"/>
      <c r="OX355" s="170"/>
      <c r="OY355" s="170"/>
      <c r="OZ355" s="170"/>
      <c r="PA355" s="170"/>
      <c r="PB355" s="170"/>
      <c r="PC355" s="170"/>
      <c r="PD355" s="170"/>
      <c r="PE355" s="170"/>
      <c r="PF355" s="170"/>
      <c r="PG355" s="170"/>
      <c r="PH355" s="170"/>
      <c r="PI355" s="170"/>
      <c r="PJ355" s="170"/>
      <c r="PK355" s="170"/>
      <c r="PL355" s="170"/>
      <c r="PM355" s="170"/>
      <c r="PN355" s="170"/>
      <c r="PO355" s="170"/>
      <c r="PP355" s="170"/>
      <c r="PQ355" s="170"/>
      <c r="PR355" s="170"/>
      <c r="PS355" s="170"/>
      <c r="PT355" s="170"/>
      <c r="PU355" s="170"/>
      <c r="PV355" s="170"/>
      <c r="PW355" s="170"/>
      <c r="PX355" s="170"/>
      <c r="PY355" s="170"/>
      <c r="PZ355" s="170"/>
      <c r="QA355" s="170"/>
      <c r="QB355" s="170"/>
      <c r="QC355" s="170"/>
      <c r="QD355" s="170"/>
      <c r="QE355" s="170"/>
      <c r="QF355" s="170"/>
      <c r="QG355" s="170"/>
      <c r="QH355" s="170"/>
      <c r="QI355" s="170"/>
      <c r="QJ355" s="170"/>
      <c r="QK355" s="170"/>
      <c r="QL355" s="170"/>
      <c r="QM355" s="170"/>
      <c r="QN355" s="170"/>
      <c r="QO355" s="170"/>
      <c r="QP355" s="170"/>
      <c r="QQ355" s="170"/>
      <c r="QR355" s="170"/>
      <c r="QS355" s="170"/>
      <c r="QT355" s="170"/>
      <c r="QU355" s="170"/>
      <c r="QV355" s="170"/>
      <c r="QW355" s="170"/>
      <c r="QX355" s="170"/>
      <c r="QY355" s="170"/>
      <c r="QZ355" s="170"/>
      <c r="RA355" s="170"/>
      <c r="RB355" s="170"/>
      <c r="RC355" s="170"/>
      <c r="RD355" s="170"/>
      <c r="RE355" s="170"/>
      <c r="RF355" s="170"/>
      <c r="RG355" s="170"/>
      <c r="RH355" s="170"/>
      <c r="RI355" s="170"/>
      <c r="RJ355" s="170"/>
      <c r="RK355" s="170"/>
      <c r="RL355" s="170"/>
      <c r="RM355" s="170"/>
      <c r="RN355" s="170"/>
      <c r="RO355" s="170"/>
      <c r="RP355" s="170"/>
      <c r="RQ355" s="170"/>
      <c r="RR355" s="170"/>
      <c r="RS355" s="170"/>
      <c r="RT355" s="170"/>
      <c r="RU355" s="170"/>
      <c r="RV355" s="170"/>
      <c r="RW355" s="170"/>
      <c r="RX355" s="170"/>
      <c r="RY355" s="170"/>
      <c r="RZ355" s="170"/>
      <c r="SA355" s="170"/>
      <c r="SB355" s="170"/>
      <c r="SC355" s="170"/>
      <c r="SD355" s="170"/>
      <c r="SE355" s="170"/>
      <c r="SF355" s="170"/>
      <c r="SG355" s="170"/>
      <c r="SH355" s="170"/>
      <c r="SI355" s="170"/>
      <c r="SJ355" s="170"/>
      <c r="SK355" s="170"/>
      <c r="SL355" s="170"/>
      <c r="SM355" s="170"/>
      <c r="SN355" s="170"/>
      <c r="SO355" s="170"/>
      <c r="SP355" s="170"/>
      <c r="SQ355" s="170"/>
      <c r="SR355" s="170"/>
      <c r="SS355" s="170"/>
      <c r="ST355" s="170"/>
      <c r="SU355" s="170"/>
      <c r="SV355" s="170"/>
      <c r="SW355" s="170"/>
      <c r="SX355" s="170"/>
      <c r="SY355" s="170"/>
      <c r="SZ355" s="170"/>
      <c r="TA355" s="170"/>
      <c r="TB355" s="170"/>
      <c r="TC355" s="170"/>
      <c r="TD355" s="170"/>
      <c r="TE355" s="170"/>
      <c r="TF355" s="170"/>
      <c r="TG355" s="170"/>
      <c r="TH355" s="170"/>
      <c r="TI355" s="170"/>
      <c r="TJ355" s="170"/>
      <c r="TK355" s="170"/>
      <c r="TL355" s="170"/>
      <c r="TM355" s="170"/>
      <c r="TN355" s="170"/>
      <c r="TO355" s="170"/>
      <c r="TP355" s="170"/>
      <c r="TQ355" s="170"/>
      <c r="TR355" s="170"/>
      <c r="TS355" s="170"/>
      <c r="TT355" s="170"/>
      <c r="TU355" s="170"/>
      <c r="TV355" s="170"/>
      <c r="TW355" s="170"/>
      <c r="TX355" s="170"/>
      <c r="TY355" s="170"/>
      <c r="TZ355" s="170"/>
      <c r="UA355" s="170"/>
      <c r="UB355" s="170"/>
      <c r="UC355" s="170"/>
      <c r="UD355" s="170"/>
      <c r="UE355" s="170"/>
      <c r="UF355" s="170"/>
      <c r="UG355" s="170"/>
      <c r="UH355" s="170"/>
      <c r="UI355" s="170"/>
      <c r="UJ355" s="170"/>
      <c r="UK355" s="170"/>
      <c r="UL355" s="170"/>
      <c r="UM355" s="170"/>
      <c r="UN355" s="170"/>
      <c r="UO355" s="170"/>
      <c r="UP355" s="170"/>
      <c r="UQ355" s="170"/>
      <c r="UR355" s="170"/>
      <c r="US355" s="170"/>
      <c r="UT355" s="170"/>
      <c r="UU355" s="170"/>
      <c r="UV355" s="170"/>
      <c r="UW355" s="170"/>
      <c r="UX355" s="170"/>
      <c r="UY355" s="170"/>
      <c r="UZ355" s="170"/>
      <c r="VA355" s="170"/>
      <c r="VB355" s="170"/>
      <c r="VC355" s="170"/>
      <c r="VD355" s="170"/>
      <c r="VE355" s="170"/>
      <c r="VF355" s="170"/>
      <c r="VG355" s="170"/>
      <c r="VH355" s="170"/>
      <c r="VI355" s="170"/>
      <c r="VJ355" s="170"/>
      <c r="VK355" s="170"/>
      <c r="VL355" s="170"/>
      <c r="VM355" s="170"/>
      <c r="VN355" s="170"/>
      <c r="VO355" s="170"/>
      <c r="VP355" s="170"/>
      <c r="VQ355" s="170"/>
      <c r="VR355" s="170"/>
      <c r="VS355" s="170"/>
      <c r="VT355" s="170"/>
      <c r="VU355" s="170"/>
      <c r="VV355" s="170"/>
      <c r="VW355" s="170"/>
      <c r="VX355" s="170"/>
      <c r="VY355" s="170"/>
      <c r="VZ355" s="170"/>
      <c r="WA355" s="170"/>
      <c r="WB355" s="170"/>
      <c r="WC355" s="170"/>
      <c r="WD355" s="170"/>
      <c r="WE355" s="170"/>
      <c r="WF355" s="170"/>
      <c r="WG355" s="170"/>
      <c r="WH355" s="170"/>
      <c r="WI355" s="170"/>
      <c r="WJ355" s="170"/>
      <c r="WK355" s="170"/>
      <c r="WL355" s="170"/>
      <c r="WM355" s="170"/>
      <c r="WN355" s="170"/>
      <c r="WO355" s="170"/>
      <c r="WP355" s="170"/>
      <c r="WQ355" s="170"/>
      <c r="WR355" s="170"/>
      <c r="WS355" s="170"/>
      <c r="WT355" s="170"/>
      <c r="WU355" s="170"/>
      <c r="WV355" s="170"/>
      <c r="WW355" s="170"/>
      <c r="WX355" s="170"/>
      <c r="WY355" s="170"/>
      <c r="WZ355" s="170"/>
      <c r="XA355" s="170"/>
      <c r="XB355" s="170"/>
      <c r="XC355" s="170"/>
      <c r="XD355" s="170"/>
      <c r="XE355" s="170"/>
      <c r="XF355" s="170"/>
      <c r="XG355" s="170"/>
      <c r="XH355" s="170"/>
      <c r="XI355" s="170"/>
      <c r="XJ355" s="170"/>
      <c r="XK355" s="170"/>
      <c r="XL355" s="170"/>
      <c r="XM355" s="170"/>
      <c r="XN355" s="170"/>
      <c r="XO355" s="170"/>
      <c r="XP355" s="170"/>
      <c r="XQ355" s="170"/>
      <c r="XR355" s="170"/>
      <c r="XS355" s="170"/>
      <c r="XT355" s="170"/>
      <c r="XU355" s="170"/>
      <c r="XV355" s="170"/>
      <c r="XW355" s="170"/>
      <c r="XX355" s="170"/>
      <c r="XY355" s="170"/>
      <c r="XZ355" s="170"/>
      <c r="YA355" s="170"/>
      <c r="YB355" s="170"/>
      <c r="YC355" s="170"/>
      <c r="YD355" s="170"/>
      <c r="YE355" s="170"/>
      <c r="YF355" s="170"/>
      <c r="YG355" s="170"/>
      <c r="YH355" s="170"/>
      <c r="YI355" s="170"/>
      <c r="YJ355" s="170"/>
      <c r="YK355" s="170"/>
      <c r="YL355" s="170"/>
      <c r="YM355" s="170"/>
      <c r="YN355" s="170"/>
      <c r="YO355" s="170"/>
      <c r="YP355" s="170"/>
      <c r="YQ355" s="170"/>
      <c r="YR355" s="170"/>
      <c r="YS355" s="170"/>
      <c r="YT355" s="170"/>
      <c r="YU355" s="170"/>
      <c r="YV355" s="170"/>
      <c r="YW355" s="170"/>
      <c r="YX355" s="170"/>
      <c r="YY355" s="170"/>
      <c r="YZ355" s="170"/>
      <c r="ZA355" s="170"/>
      <c r="ZB355" s="170"/>
      <c r="ZC355" s="170"/>
      <c r="ZD355" s="170"/>
      <c r="ZE355" s="170"/>
      <c r="ZF355" s="170"/>
      <c r="ZG355" s="170"/>
      <c r="ZH355" s="170"/>
      <c r="ZI355" s="170"/>
      <c r="ZJ355" s="170"/>
      <c r="ZK355" s="170"/>
      <c r="ZL355" s="170"/>
      <c r="ZM355" s="170"/>
      <c r="ZN355" s="170"/>
      <c r="ZO355" s="170"/>
      <c r="ZP355" s="170"/>
      <c r="ZQ355" s="170"/>
      <c r="ZR355" s="170"/>
      <c r="ZS355" s="170"/>
      <c r="ZT355" s="170"/>
      <c r="ZU355" s="170"/>
      <c r="ZV355" s="170"/>
      <c r="ZW355" s="170"/>
      <c r="ZX355" s="170"/>
      <c r="ZY355" s="170"/>
      <c r="ZZ355" s="170"/>
      <c r="AAA355" s="170"/>
      <c r="AAB355" s="170"/>
      <c r="AAC355" s="170"/>
      <c r="AAD355" s="170"/>
      <c r="AAE355" s="170"/>
      <c r="AAF355" s="170"/>
      <c r="AAG355" s="170"/>
      <c r="AAH355" s="170"/>
      <c r="AAI355" s="170"/>
      <c r="AAJ355" s="170"/>
      <c r="AAK355" s="170"/>
      <c r="AAL355" s="170"/>
      <c r="AAM355" s="170"/>
      <c r="AAN355" s="170"/>
      <c r="AAO355" s="170"/>
      <c r="AAP355" s="170"/>
      <c r="AAQ355" s="170"/>
      <c r="AAR355" s="170"/>
      <c r="AAS355" s="170"/>
      <c r="AAT355" s="170"/>
      <c r="AAU355" s="170"/>
      <c r="AAV355" s="170"/>
      <c r="AAW355" s="170"/>
      <c r="AAX355" s="170"/>
      <c r="AAY355" s="170"/>
      <c r="AAZ355" s="170"/>
      <c r="ABA355" s="170"/>
      <c r="ABB355" s="170"/>
      <c r="ABC355" s="170"/>
      <c r="ABD355" s="170"/>
      <c r="ABE355" s="170"/>
      <c r="ABF355" s="170"/>
      <c r="ABG355" s="170"/>
      <c r="ABH355" s="170"/>
      <c r="ABI355" s="170"/>
      <c r="ABJ355" s="170"/>
      <c r="ABK355" s="170"/>
      <c r="ABL355" s="170"/>
      <c r="ABM355" s="170"/>
      <c r="ABN355" s="170"/>
      <c r="ABO355" s="170"/>
      <c r="ABP355" s="170"/>
      <c r="ABQ355" s="170"/>
      <c r="ABR355" s="170"/>
      <c r="ABS355" s="170"/>
      <c r="ABT355" s="170"/>
      <c r="ABU355" s="170"/>
      <c r="ABV355" s="170"/>
      <c r="ABW355" s="170"/>
      <c r="ABX355" s="170"/>
      <c r="ABY355" s="170"/>
      <c r="ABZ355" s="170"/>
      <c r="ACA355" s="170"/>
      <c r="ACB355" s="170"/>
      <c r="ACC355" s="170"/>
      <c r="ACD355" s="170"/>
      <c r="ACE355" s="170"/>
      <c r="ACF355" s="170"/>
      <c r="ACG355" s="170"/>
      <c r="ACH355" s="170"/>
      <c r="ACI355" s="170"/>
      <c r="ACJ355" s="170"/>
      <c r="ACK355" s="170"/>
      <c r="ACL355" s="170"/>
      <c r="ACM355" s="170"/>
      <c r="ACN355" s="170"/>
      <c r="ACO355" s="170"/>
      <c r="ACP355" s="170"/>
      <c r="ACQ355" s="170"/>
      <c r="ACR355" s="170"/>
      <c r="ACS355" s="170"/>
      <c r="ACT355" s="170"/>
      <c r="ACU355" s="170"/>
      <c r="ACV355" s="170"/>
      <c r="ACW355" s="170"/>
      <c r="ACX355" s="170"/>
      <c r="ACY355" s="170"/>
      <c r="ACZ355" s="170"/>
      <c r="ADA355" s="170"/>
      <c r="ADB355" s="170"/>
      <c r="ADC355" s="170"/>
      <c r="ADD355" s="170"/>
      <c r="ADE355" s="170"/>
      <c r="ADF355" s="170"/>
      <c r="ADG355" s="170"/>
      <c r="ADH355" s="170"/>
      <c r="ADI355" s="170"/>
      <c r="ADJ355" s="170"/>
      <c r="ADK355" s="170"/>
      <c r="ADL355" s="170"/>
      <c r="ADM355" s="170"/>
      <c r="ADN355" s="170"/>
      <c r="ADO355" s="170"/>
      <c r="ADP355" s="170"/>
      <c r="ADQ355" s="170"/>
      <c r="ADR355" s="170"/>
      <c r="ADS355" s="170"/>
      <c r="ADT355" s="170"/>
      <c r="ADU355" s="170"/>
      <c r="ADV355" s="170"/>
      <c r="ADW355" s="170"/>
      <c r="ADX355" s="170"/>
      <c r="ADY355" s="170"/>
      <c r="ADZ355" s="170"/>
      <c r="AEA355" s="170"/>
      <c r="AEB355" s="170"/>
      <c r="AEC355" s="170"/>
      <c r="AED355" s="170"/>
      <c r="AEE355" s="170"/>
      <c r="AEF355" s="170"/>
      <c r="AEG355" s="170"/>
      <c r="AEH355" s="170"/>
      <c r="AEI355" s="170"/>
      <c r="AEJ355" s="170"/>
      <c r="AEK355" s="170"/>
      <c r="AEL355" s="170"/>
      <c r="AEM355" s="170"/>
      <c r="AEN355" s="170"/>
      <c r="AEO355" s="170"/>
      <c r="AEP355" s="170"/>
      <c r="AEQ355" s="170"/>
      <c r="AER355" s="170"/>
      <c r="AES355" s="170"/>
      <c r="AET355" s="170"/>
      <c r="AEU355" s="170"/>
      <c r="AEV355" s="170"/>
      <c r="AEW355" s="170"/>
      <c r="AEX355" s="170"/>
      <c r="AEY355" s="170"/>
      <c r="AEZ355" s="170"/>
      <c r="AFA355" s="170"/>
      <c r="AFB355" s="170"/>
      <c r="AFC355" s="170"/>
      <c r="AFD355" s="170"/>
      <c r="AFE355" s="170"/>
      <c r="AFF355" s="170"/>
      <c r="AFG355" s="170"/>
      <c r="AFH355" s="170"/>
      <c r="AFI355" s="170"/>
      <c r="AFJ355" s="170"/>
      <c r="AFK355" s="170"/>
      <c r="AFL355" s="170"/>
      <c r="AFM355" s="170"/>
      <c r="AFN355" s="170"/>
      <c r="AFO355" s="170"/>
      <c r="AFP355" s="170"/>
      <c r="AFQ355" s="170"/>
      <c r="AFR355" s="170"/>
      <c r="AFS355" s="170"/>
      <c r="AFT355" s="170"/>
      <c r="AFU355" s="170"/>
      <c r="AFV355" s="170"/>
      <c r="AFW355" s="170"/>
      <c r="AFX355" s="170"/>
      <c r="AFY355" s="170"/>
      <c r="AFZ355" s="170"/>
      <c r="AGA355" s="170"/>
      <c r="AGB355" s="170"/>
      <c r="AGC355" s="170"/>
      <c r="AGD355" s="170"/>
      <c r="AGE355" s="170"/>
      <c r="AGF355" s="170"/>
      <c r="AGG355" s="170"/>
      <c r="AGH355" s="170"/>
      <c r="AGI355" s="170"/>
      <c r="AGJ355" s="170"/>
      <c r="AGK355" s="170"/>
      <c r="AGL355" s="170"/>
      <c r="AGM355" s="170"/>
      <c r="AGN355" s="170"/>
      <c r="AGO355" s="170"/>
      <c r="AGP355" s="170"/>
      <c r="AGQ355" s="170"/>
      <c r="AGR355" s="170"/>
      <c r="AGS355" s="170"/>
      <c r="AGT355" s="170"/>
      <c r="AGU355" s="170"/>
      <c r="AGV355" s="170"/>
      <c r="AGW355" s="170"/>
      <c r="AGX355" s="170"/>
      <c r="AGY355" s="170"/>
      <c r="AGZ355" s="170"/>
      <c r="AHA355" s="170"/>
      <c r="AHB355" s="170"/>
      <c r="AHC355" s="170"/>
      <c r="AHD355" s="170"/>
      <c r="AHE355" s="170"/>
      <c r="AHF355" s="170"/>
      <c r="AHG355" s="170"/>
      <c r="AHH355" s="170"/>
      <c r="AHI355" s="170"/>
      <c r="AHJ355" s="170"/>
      <c r="AHK355" s="170"/>
      <c r="AHL355" s="170"/>
      <c r="AHM355" s="170"/>
      <c r="AHN355" s="170"/>
      <c r="AHO355" s="170"/>
      <c r="AHP355" s="170"/>
      <c r="AHQ355" s="170"/>
      <c r="AHR355" s="170"/>
      <c r="AHS355" s="170"/>
      <c r="AHT355" s="170"/>
      <c r="AHU355" s="170"/>
      <c r="AHV355" s="170"/>
      <c r="AHW355" s="170"/>
      <c r="AHX355" s="170"/>
      <c r="AHY355" s="170"/>
      <c r="AHZ355" s="170"/>
      <c r="AIA355" s="170"/>
      <c r="AIB355" s="170"/>
      <c r="AIC355" s="170"/>
      <c r="AID355" s="170"/>
      <c r="AIE355" s="170"/>
      <c r="AIF355" s="170"/>
      <c r="AIG355" s="170"/>
      <c r="AIH355" s="170"/>
      <c r="AII355" s="170"/>
      <c r="AIJ355" s="170"/>
      <c r="AIK355" s="170"/>
      <c r="AIL355" s="170"/>
      <c r="AIM355" s="170"/>
      <c r="AIN355" s="170"/>
      <c r="AIO355" s="170"/>
      <c r="AIP355" s="170"/>
      <c r="AIQ355" s="170"/>
      <c r="AIR355" s="170"/>
      <c r="AIS355" s="170"/>
      <c r="AIT355" s="170"/>
      <c r="AIU355" s="170"/>
      <c r="AIV355" s="170"/>
      <c r="AIW355" s="170"/>
      <c r="AIX355" s="170"/>
      <c r="AIY355" s="170"/>
      <c r="AIZ355" s="170"/>
      <c r="AJA355" s="170"/>
      <c r="AJB355" s="170"/>
      <c r="AJC355" s="170"/>
      <c r="AJD355" s="170"/>
      <c r="AJE355" s="170"/>
      <c r="AJF355" s="170"/>
      <c r="AJG355" s="170"/>
      <c r="AJH355" s="170"/>
      <c r="AJI355" s="170"/>
      <c r="AJJ355" s="170"/>
      <c r="AJK355" s="170"/>
      <c r="AJL355" s="170"/>
      <c r="AJM355" s="170"/>
      <c r="AJN355" s="170"/>
      <c r="AJO355" s="170"/>
      <c r="AJP355" s="170"/>
      <c r="AJQ355" s="170"/>
      <c r="AJR355" s="170"/>
      <c r="AJS355" s="170"/>
      <c r="AJT355" s="170"/>
      <c r="AJU355" s="170"/>
      <c r="AJV355" s="170"/>
      <c r="AJW355" s="170"/>
      <c r="AJX355" s="170"/>
      <c r="AJY355" s="170"/>
      <c r="AJZ355" s="170"/>
      <c r="AKA355" s="170"/>
      <c r="AKB355" s="170"/>
      <c r="AKC355" s="170"/>
      <c r="AKD355" s="170"/>
      <c r="AKE355" s="170"/>
      <c r="AKF355" s="170"/>
      <c r="AKG355" s="170"/>
      <c r="AKH355" s="170"/>
      <c r="AKI355" s="170"/>
      <c r="AKJ355" s="170"/>
      <c r="AKK355" s="170"/>
      <c r="AKL355" s="170"/>
      <c r="AKM355" s="170"/>
      <c r="AKN355" s="170"/>
      <c r="AKO355" s="170"/>
      <c r="AKP355" s="170"/>
      <c r="AKQ355" s="170"/>
      <c r="AKR355" s="170"/>
      <c r="AKS355" s="170"/>
      <c r="AKT355" s="170"/>
      <c r="AKU355" s="170"/>
      <c r="AKV355" s="170"/>
      <c r="AKW355" s="170"/>
      <c r="AKX355" s="170"/>
      <c r="AKY355" s="170"/>
      <c r="AKZ355" s="170"/>
      <c r="ALA355" s="170"/>
      <c r="ALB355" s="170"/>
      <c r="ALC355" s="170"/>
      <c r="ALD355" s="170"/>
      <c r="ALE355" s="170"/>
      <c r="ALF355" s="170"/>
      <c r="ALG355" s="170"/>
      <c r="ALH355" s="170"/>
      <c r="ALI355" s="170"/>
      <c r="ALJ355" s="170"/>
      <c r="ALK355" s="170"/>
      <c r="ALL355" s="170"/>
      <c r="ALM355" s="170"/>
      <c r="ALN355" s="170"/>
      <c r="ALO355" s="170"/>
      <c r="ALP355" s="170"/>
      <c r="ALQ355" s="170"/>
      <c r="ALR355" s="170"/>
      <c r="ALS355" s="170"/>
      <c r="ALT355" s="170"/>
      <c r="ALU355" s="170"/>
      <c r="ALV355" s="170"/>
      <c r="ALW355" s="170"/>
      <c r="ALX355" s="170"/>
      <c r="ALY355" s="170"/>
      <c r="ALZ355" s="170"/>
      <c r="AMA355" s="170"/>
      <c r="AMB355" s="170"/>
      <c r="AMC355" s="170"/>
      <c r="AMD355" s="170"/>
      <c r="AME355" s="170"/>
      <c r="AMF355" s="170"/>
      <c r="AMG355" s="170"/>
      <c r="AMH355" s="170"/>
      <c r="AMI355" s="170"/>
      <c r="AMJ355" s="170"/>
    </row>
    <row r="356" spans="1:1024" x14ac:dyDescent="0.25">
      <c r="A356" s="310" t="s">
        <v>762</v>
      </c>
      <c r="B356" s="257">
        <v>356</v>
      </c>
      <c r="C356" s="258" t="s">
        <v>763</v>
      </c>
      <c r="D356" s="320" t="s">
        <v>25374</v>
      </c>
      <c r="E356" s="311"/>
      <c r="F356" s="312"/>
      <c r="G356" s="313"/>
      <c r="H356" s="313"/>
      <c r="I356" s="493" t="s">
        <v>764</v>
      </c>
      <c r="J356" s="314">
        <v>2</v>
      </c>
      <c r="K356" s="315">
        <v>1</v>
      </c>
      <c r="L356" s="315"/>
      <c r="M356" s="316"/>
      <c r="N356" s="316"/>
      <c r="O356" s="315"/>
      <c r="P356" s="315"/>
      <c r="Q356" s="322">
        <v>2</v>
      </c>
      <c r="R356" s="316"/>
      <c r="S356" s="316"/>
      <c r="T356" s="316"/>
      <c r="U356" s="316"/>
      <c r="V356" s="317"/>
      <c r="W356" s="283">
        <f t="shared" si="133"/>
        <v>100</v>
      </c>
      <c r="X356" s="283">
        <f t="shared" si="147"/>
        <v>100</v>
      </c>
      <c r="Y356" s="283">
        <f t="shared" si="156"/>
        <v>100</v>
      </c>
      <c r="Z356" s="283">
        <f t="shared" si="134"/>
        <v>100</v>
      </c>
      <c r="AA356" s="283">
        <f t="shared" si="153"/>
        <v>10</v>
      </c>
      <c r="AB356" s="287">
        <f t="shared" si="146"/>
        <v>100</v>
      </c>
      <c r="AC356" s="287">
        <f t="shared" si="145"/>
        <v>100</v>
      </c>
      <c r="AD356" s="287">
        <f t="shared" si="154"/>
        <v>100</v>
      </c>
      <c r="AE356" s="284">
        <f>IF(L356=0,100,IF(L356=1,1,IF(L356="1B",1,IF(L356="1A",0.1,100))))</f>
        <v>100</v>
      </c>
      <c r="AF356" s="284">
        <f t="shared" si="143"/>
        <v>100</v>
      </c>
      <c r="AG356" s="268">
        <f t="shared" si="157"/>
        <v>1</v>
      </c>
      <c r="AH356" s="268">
        <f t="shared" si="158"/>
        <v>10</v>
      </c>
      <c r="AI356" s="268">
        <f t="shared" si="159"/>
        <v>3</v>
      </c>
      <c r="AJ356" s="268">
        <f t="shared" si="160"/>
        <v>100</v>
      </c>
      <c r="AK356" s="501">
        <v>3.3999999999999998E-3</v>
      </c>
      <c r="AL356" s="318"/>
      <c r="AM356" s="319"/>
      <c r="AN356" s="511"/>
      <c r="AO356" s="357"/>
      <c r="AP356" s="357"/>
      <c r="AQ356" s="286"/>
      <c r="AR356" s="171" t="s">
        <v>756</v>
      </c>
      <c r="AS356" s="171"/>
      <c r="AT356" s="286"/>
      <c r="AU356" s="286"/>
      <c r="AV356" s="111"/>
      <c r="AW356" s="559"/>
      <c r="AX356" s="559"/>
      <c r="AY356" s="559"/>
      <c r="AZ356" s="559"/>
      <c r="BA356" s="559"/>
      <c r="BB356" s="559"/>
      <c r="BC356" s="559"/>
      <c r="BD356" s="559"/>
      <c r="BE356" s="559"/>
      <c r="BF356" s="559"/>
      <c r="BG356" s="559"/>
      <c r="BH356" s="559"/>
      <c r="BI356" s="559"/>
      <c r="BJ356" s="559"/>
      <c r="BK356" s="559"/>
      <c r="BL356" s="559"/>
      <c r="BM356" s="559"/>
      <c r="BN356" s="559"/>
      <c r="BO356" s="559"/>
      <c r="BP356" s="559"/>
      <c r="BQ356" s="559"/>
      <c r="BR356" s="559"/>
      <c r="BS356" s="559"/>
      <c r="BT356" s="559"/>
      <c r="BU356" s="559"/>
      <c r="BV356" s="559"/>
      <c r="BW356" s="559"/>
      <c r="BX356" s="559"/>
      <c r="BY356" s="559"/>
      <c r="BZ356" s="559"/>
      <c r="CA356" s="559"/>
      <c r="CB356" s="559"/>
      <c r="CC356" s="559"/>
      <c r="CD356" s="559"/>
      <c r="CE356" s="559"/>
      <c r="CF356" s="559"/>
      <c r="CG356" s="559"/>
      <c r="CH356" s="559"/>
      <c r="CI356" s="559"/>
      <c r="CJ356" s="559"/>
      <c r="CK356" s="559"/>
      <c r="CL356" s="559"/>
      <c r="CM356" s="559"/>
      <c r="CN356" s="559"/>
      <c r="CO356" s="559"/>
      <c r="CP356" s="559"/>
      <c r="CQ356" s="559"/>
      <c r="CR356" s="559"/>
      <c r="CS356" s="559"/>
      <c r="CT356" s="559"/>
      <c r="CU356" s="559"/>
      <c r="CV356" s="559"/>
      <c r="CW356" s="559"/>
      <c r="CX356" s="559"/>
      <c r="CY356" s="559"/>
      <c r="CZ356" s="559"/>
      <c r="DA356" s="559"/>
      <c r="DB356" s="559"/>
      <c r="DC356" s="559"/>
      <c r="DD356" s="559"/>
      <c r="DE356" s="559"/>
      <c r="DF356" s="559"/>
      <c r="DG356" s="559"/>
      <c r="DH356" s="559"/>
      <c r="DI356" s="559"/>
      <c r="DJ356" s="559"/>
      <c r="DK356" s="559"/>
      <c r="DL356" s="559"/>
      <c r="DM356" s="559"/>
      <c r="DN356" s="559"/>
      <c r="DO356" s="559"/>
      <c r="DP356" s="559"/>
      <c r="DQ356" s="559"/>
      <c r="DR356" s="559"/>
      <c r="DS356" s="559"/>
      <c r="DT356" s="559"/>
      <c r="DU356" s="559"/>
      <c r="DV356" s="559"/>
      <c r="DW356" s="559"/>
      <c r="DX356" s="559"/>
      <c r="DY356" s="559"/>
      <c r="DZ356" s="559"/>
      <c r="EA356" s="559"/>
      <c r="EB356" s="559"/>
      <c r="EC356" s="559"/>
      <c r="ED356" s="559"/>
      <c r="EE356" s="559"/>
      <c r="EF356" s="559"/>
      <c r="EG356" s="559"/>
      <c r="EH356" s="559"/>
      <c r="EI356" s="559"/>
      <c r="EJ356" s="559"/>
      <c r="EK356" s="559"/>
      <c r="EL356" s="559"/>
      <c r="EM356" s="559"/>
      <c r="EN356" s="559"/>
      <c r="EO356" s="559"/>
      <c r="EP356" s="559"/>
      <c r="EQ356" s="559"/>
      <c r="ER356" s="559"/>
      <c r="ES356" s="559"/>
      <c r="ET356" s="559"/>
      <c r="EU356" s="559"/>
      <c r="EV356" s="559"/>
      <c r="EW356" s="559"/>
      <c r="EX356" s="559"/>
      <c r="EY356" s="559"/>
      <c r="EZ356" s="559"/>
      <c r="FA356" s="559"/>
      <c r="FB356" s="559"/>
      <c r="FC356" s="559"/>
      <c r="FD356" s="559"/>
      <c r="FE356" s="559"/>
      <c r="FF356" s="559"/>
      <c r="FG356" s="559"/>
      <c r="FH356" s="559"/>
      <c r="FI356" s="559"/>
      <c r="FJ356" s="559"/>
      <c r="FK356" s="559"/>
      <c r="FL356" s="559"/>
      <c r="FM356" s="559"/>
      <c r="FN356" s="559"/>
      <c r="FO356" s="559"/>
      <c r="FP356" s="559"/>
      <c r="FQ356" s="559"/>
      <c r="FR356" s="559"/>
      <c r="FS356" s="559"/>
      <c r="FT356" s="559"/>
      <c r="FU356" s="559"/>
      <c r="FV356" s="559"/>
      <c r="FW356" s="559"/>
      <c r="FX356" s="559"/>
      <c r="FY356" s="559"/>
      <c r="FZ356" s="559"/>
      <c r="GA356" s="559"/>
      <c r="GB356" s="559"/>
      <c r="GC356" s="559"/>
      <c r="GD356" s="559"/>
      <c r="GE356" s="559"/>
      <c r="GF356" s="559"/>
      <c r="GG356" s="559"/>
      <c r="GH356" s="559"/>
      <c r="GI356" s="559"/>
      <c r="GJ356" s="559"/>
      <c r="GK356" s="559"/>
      <c r="GL356" s="559"/>
      <c r="GM356" s="559"/>
      <c r="GN356" s="559"/>
      <c r="GO356" s="559"/>
      <c r="GP356" s="559"/>
      <c r="GQ356" s="559"/>
      <c r="GR356" s="559"/>
      <c r="GS356" s="559"/>
      <c r="GT356" s="559"/>
      <c r="GU356" s="559"/>
      <c r="GV356" s="559"/>
      <c r="GW356" s="559"/>
      <c r="GX356" s="559"/>
      <c r="GY356" s="559"/>
      <c r="GZ356" s="559"/>
      <c r="HA356" s="559"/>
      <c r="HB356" s="559"/>
      <c r="HC356" s="559"/>
      <c r="HD356" s="559"/>
      <c r="HE356" s="559"/>
      <c r="HF356" s="559"/>
      <c r="HG356" s="559"/>
      <c r="HH356" s="559"/>
      <c r="HI356" s="559"/>
      <c r="HJ356" s="559"/>
      <c r="HK356" s="559"/>
      <c r="HL356" s="559"/>
      <c r="HM356" s="559"/>
      <c r="HN356" s="559"/>
      <c r="HO356" s="559"/>
      <c r="HP356" s="559"/>
      <c r="HQ356" s="559"/>
      <c r="HR356" s="559"/>
      <c r="HS356" s="559"/>
      <c r="HT356" s="559"/>
      <c r="HU356" s="559"/>
      <c r="HV356" s="559"/>
      <c r="HW356" s="559"/>
      <c r="HX356" s="559"/>
      <c r="HY356" s="559"/>
      <c r="HZ356" s="559"/>
      <c r="IA356" s="559"/>
      <c r="IB356" s="559"/>
      <c r="IC356" s="559"/>
      <c r="ID356" s="559"/>
      <c r="IE356" s="559"/>
      <c r="IF356" s="559"/>
      <c r="IG356" s="559"/>
      <c r="IH356" s="559"/>
      <c r="II356" s="559"/>
      <c r="IJ356" s="559"/>
      <c r="IK356" s="559"/>
      <c r="IL356" s="559"/>
      <c r="IM356" s="559"/>
      <c r="IN356" s="559"/>
      <c r="IO356" s="559"/>
      <c r="IP356" s="559"/>
      <c r="IQ356" s="559"/>
      <c r="IR356" s="559"/>
      <c r="IS356" s="559"/>
      <c r="IT356" s="559"/>
      <c r="IU356" s="559"/>
      <c r="IV356" s="559"/>
      <c r="IW356" s="559"/>
      <c r="IX356" s="559"/>
      <c r="IY356" s="559"/>
      <c r="IZ356" s="559"/>
      <c r="JA356" s="559"/>
      <c r="JB356" s="559"/>
      <c r="JC356" s="559"/>
      <c r="JD356" s="559"/>
      <c r="JE356" s="559"/>
      <c r="JF356" s="559"/>
      <c r="JG356" s="559"/>
      <c r="JH356" s="559"/>
      <c r="JI356" s="559"/>
      <c r="JJ356" s="559"/>
      <c r="JK356" s="559"/>
      <c r="JL356" s="559"/>
      <c r="JM356" s="559"/>
      <c r="JN356" s="559"/>
      <c r="JO356" s="559"/>
      <c r="JP356" s="559"/>
      <c r="JQ356" s="559"/>
      <c r="JR356" s="559"/>
      <c r="JS356" s="559"/>
      <c r="JT356" s="559"/>
      <c r="JU356" s="559"/>
      <c r="JV356" s="559"/>
      <c r="JW356" s="559"/>
      <c r="JX356" s="559"/>
      <c r="JY356" s="559"/>
      <c r="JZ356" s="559"/>
      <c r="KA356" s="559"/>
      <c r="KB356" s="559"/>
      <c r="KC356" s="559"/>
      <c r="KD356" s="559"/>
      <c r="KE356" s="559"/>
      <c r="KF356" s="559"/>
      <c r="KG356" s="559"/>
      <c r="KH356" s="559"/>
      <c r="KI356" s="559"/>
      <c r="KJ356" s="559"/>
      <c r="KK356" s="559"/>
      <c r="KL356" s="559"/>
      <c r="KM356" s="559"/>
      <c r="KN356" s="559"/>
      <c r="KO356" s="559"/>
      <c r="KP356" s="559"/>
      <c r="KQ356" s="559"/>
      <c r="KR356" s="559"/>
      <c r="KS356" s="559"/>
      <c r="KT356" s="559"/>
      <c r="KU356" s="559"/>
      <c r="KV356" s="559"/>
      <c r="KW356" s="559"/>
      <c r="KX356" s="559"/>
      <c r="KY356" s="559"/>
      <c r="KZ356" s="559"/>
      <c r="LA356" s="559"/>
      <c r="LB356" s="559"/>
      <c r="LC356" s="559"/>
      <c r="LD356" s="559"/>
      <c r="LE356" s="559"/>
      <c r="LF356" s="559"/>
      <c r="LG356" s="559"/>
      <c r="LH356" s="559"/>
      <c r="LI356" s="559"/>
      <c r="LJ356" s="559"/>
      <c r="LK356" s="559"/>
      <c r="LL356" s="559"/>
      <c r="LM356" s="559"/>
      <c r="LN356" s="559"/>
      <c r="LO356" s="559"/>
      <c r="LP356" s="559"/>
      <c r="LQ356" s="559"/>
      <c r="LR356" s="559"/>
      <c r="LS356" s="559"/>
      <c r="LT356" s="559"/>
      <c r="LU356" s="559"/>
      <c r="LV356" s="559"/>
      <c r="LW356" s="559"/>
      <c r="LX356" s="559"/>
      <c r="LY356" s="559"/>
      <c r="LZ356" s="559"/>
      <c r="MA356" s="559"/>
      <c r="MB356" s="559"/>
      <c r="MC356" s="559"/>
      <c r="MD356" s="559"/>
      <c r="ME356" s="559"/>
      <c r="MF356" s="559"/>
      <c r="MG356" s="559"/>
      <c r="MH356" s="559"/>
      <c r="MI356" s="559"/>
      <c r="MJ356" s="559"/>
      <c r="MK356" s="559"/>
      <c r="ML356" s="559"/>
      <c r="MM356" s="559"/>
      <c r="MN356" s="559"/>
      <c r="MO356" s="559"/>
      <c r="MP356" s="559"/>
      <c r="MQ356" s="559"/>
      <c r="MR356" s="559"/>
      <c r="MS356" s="559"/>
      <c r="MT356" s="559"/>
      <c r="MU356" s="559"/>
      <c r="MV356" s="559"/>
      <c r="MW356" s="559"/>
      <c r="MX356" s="559"/>
      <c r="MY356" s="559"/>
      <c r="MZ356" s="559"/>
      <c r="NA356" s="559"/>
      <c r="NB356" s="559"/>
      <c r="NC356" s="559"/>
      <c r="ND356" s="559"/>
      <c r="NE356" s="559"/>
      <c r="NF356" s="559"/>
      <c r="NG356" s="559"/>
      <c r="NH356" s="559"/>
      <c r="NI356" s="559"/>
      <c r="NJ356" s="559"/>
      <c r="NK356" s="559"/>
      <c r="NL356" s="559"/>
      <c r="NM356" s="559"/>
      <c r="NN356" s="559"/>
      <c r="NO356" s="559"/>
      <c r="NP356" s="559"/>
      <c r="NQ356" s="559"/>
      <c r="NR356" s="559"/>
      <c r="NS356" s="559"/>
      <c r="NT356" s="559"/>
      <c r="NU356" s="559"/>
      <c r="NV356" s="559"/>
      <c r="NW356" s="559"/>
      <c r="NX356" s="559"/>
      <c r="NY356" s="559"/>
      <c r="NZ356" s="559"/>
      <c r="OA356" s="559"/>
      <c r="OB356" s="559"/>
      <c r="OC356" s="559"/>
      <c r="OD356" s="559"/>
      <c r="OE356" s="559"/>
      <c r="OF356" s="559"/>
      <c r="OG356" s="559"/>
      <c r="OH356" s="559"/>
      <c r="OI356" s="559"/>
      <c r="OJ356" s="559"/>
      <c r="OK356" s="559"/>
      <c r="OL356" s="559"/>
      <c r="OM356" s="559"/>
      <c r="ON356" s="559"/>
      <c r="OO356" s="559"/>
      <c r="OP356" s="559"/>
      <c r="OQ356" s="559"/>
      <c r="OR356" s="559"/>
      <c r="OS356" s="559"/>
      <c r="OT356" s="559"/>
      <c r="OU356" s="559"/>
      <c r="OV356" s="559"/>
      <c r="OW356" s="559"/>
      <c r="OX356" s="559"/>
      <c r="OY356" s="559"/>
      <c r="OZ356" s="559"/>
      <c r="PA356" s="559"/>
      <c r="PB356" s="559"/>
      <c r="PC356" s="559"/>
      <c r="PD356" s="559"/>
      <c r="PE356" s="559"/>
      <c r="PF356" s="559"/>
      <c r="PG356" s="559"/>
      <c r="PH356" s="559"/>
      <c r="PI356" s="559"/>
      <c r="PJ356" s="559"/>
      <c r="PK356" s="559"/>
      <c r="PL356" s="559"/>
      <c r="PM356" s="559"/>
      <c r="PN356" s="559"/>
      <c r="PO356" s="559"/>
      <c r="PP356" s="559"/>
      <c r="PQ356" s="559"/>
      <c r="PR356" s="559"/>
      <c r="PS356" s="559"/>
      <c r="PT356" s="559"/>
      <c r="PU356" s="559"/>
      <c r="PV356" s="559"/>
      <c r="PW356" s="559"/>
      <c r="PX356" s="559"/>
      <c r="PY356" s="559"/>
      <c r="PZ356" s="559"/>
      <c r="QA356" s="559"/>
      <c r="QB356" s="559"/>
      <c r="QC356" s="559"/>
      <c r="QD356" s="559"/>
      <c r="QE356" s="559"/>
      <c r="QF356" s="559"/>
      <c r="QG356" s="559"/>
      <c r="QH356" s="559"/>
      <c r="QI356" s="559"/>
      <c r="QJ356" s="559"/>
      <c r="QK356" s="559"/>
      <c r="QL356" s="559"/>
      <c r="QM356" s="559"/>
      <c r="QN356" s="559"/>
      <c r="QO356" s="559"/>
      <c r="QP356" s="559"/>
      <c r="QQ356" s="559"/>
      <c r="QR356" s="559"/>
      <c r="QS356" s="559"/>
      <c r="QT356" s="559"/>
      <c r="QU356" s="559"/>
      <c r="QV356" s="559"/>
      <c r="QW356" s="559"/>
      <c r="QX356" s="559"/>
      <c r="QY356" s="559"/>
      <c r="QZ356" s="559"/>
      <c r="RA356" s="559"/>
      <c r="RB356" s="559"/>
      <c r="RC356" s="559"/>
      <c r="RD356" s="559"/>
      <c r="RE356" s="559"/>
      <c r="RF356" s="559"/>
      <c r="RG356" s="559"/>
      <c r="RH356" s="559"/>
      <c r="RI356" s="559"/>
      <c r="RJ356" s="559"/>
      <c r="RK356" s="559"/>
      <c r="RL356" s="559"/>
      <c r="RM356" s="559"/>
      <c r="RN356" s="559"/>
      <c r="RO356" s="559"/>
      <c r="RP356" s="559"/>
      <c r="RQ356" s="559"/>
      <c r="RR356" s="559"/>
      <c r="RS356" s="559"/>
      <c r="RT356" s="559"/>
      <c r="RU356" s="559"/>
      <c r="RV356" s="559"/>
      <c r="RW356" s="559"/>
      <c r="RX356" s="559"/>
      <c r="RY356" s="559"/>
      <c r="RZ356" s="559"/>
      <c r="SA356" s="559"/>
      <c r="SB356" s="559"/>
      <c r="SC356" s="559"/>
      <c r="SD356" s="559"/>
      <c r="SE356" s="559"/>
      <c r="SF356" s="559"/>
      <c r="SG356" s="559"/>
      <c r="SH356" s="559"/>
      <c r="SI356" s="559"/>
      <c r="SJ356" s="559"/>
      <c r="SK356" s="559"/>
      <c r="SL356" s="559"/>
      <c r="SM356" s="559"/>
      <c r="SN356" s="559"/>
      <c r="SO356" s="559"/>
      <c r="SP356" s="559"/>
      <c r="SQ356" s="559"/>
      <c r="SR356" s="559"/>
      <c r="SS356" s="559"/>
      <c r="ST356" s="559"/>
      <c r="SU356" s="559"/>
      <c r="SV356" s="559"/>
      <c r="SW356" s="559"/>
      <c r="SX356" s="559"/>
      <c r="SY356" s="559"/>
      <c r="SZ356" s="559"/>
      <c r="TA356" s="559"/>
      <c r="TB356" s="559"/>
      <c r="TC356" s="559"/>
      <c r="TD356" s="559"/>
      <c r="TE356" s="559"/>
      <c r="TF356" s="559"/>
      <c r="TG356" s="559"/>
      <c r="TH356" s="559"/>
      <c r="TI356" s="559"/>
      <c r="TJ356" s="559"/>
      <c r="TK356" s="559"/>
      <c r="TL356" s="559"/>
      <c r="TM356" s="559"/>
      <c r="TN356" s="559"/>
      <c r="TO356" s="559"/>
      <c r="TP356" s="559"/>
      <c r="TQ356" s="559"/>
      <c r="TR356" s="559"/>
      <c r="TS356" s="559"/>
      <c r="TT356" s="559"/>
      <c r="TU356" s="559"/>
      <c r="TV356" s="559"/>
      <c r="TW356" s="559"/>
      <c r="TX356" s="559"/>
      <c r="TY356" s="559"/>
      <c r="TZ356" s="559"/>
      <c r="UA356" s="559"/>
      <c r="UB356" s="559"/>
      <c r="UC356" s="559"/>
      <c r="UD356" s="559"/>
      <c r="UE356" s="559"/>
      <c r="UF356" s="559"/>
      <c r="UG356" s="559"/>
      <c r="UH356" s="559"/>
      <c r="UI356" s="559"/>
      <c r="UJ356" s="559"/>
      <c r="UK356" s="559"/>
      <c r="UL356" s="559"/>
      <c r="UM356" s="559"/>
      <c r="UN356" s="559"/>
      <c r="UO356" s="559"/>
      <c r="UP356" s="559"/>
      <c r="UQ356" s="559"/>
      <c r="UR356" s="559"/>
      <c r="US356" s="559"/>
      <c r="UT356" s="559"/>
      <c r="UU356" s="559"/>
      <c r="UV356" s="559"/>
      <c r="UW356" s="559"/>
      <c r="UX356" s="559"/>
      <c r="UY356" s="559"/>
      <c r="UZ356" s="559"/>
      <c r="VA356" s="559"/>
      <c r="VB356" s="559"/>
      <c r="VC356" s="559"/>
      <c r="VD356" s="559"/>
      <c r="VE356" s="559"/>
      <c r="VF356" s="559"/>
      <c r="VG356" s="559"/>
      <c r="VH356" s="559"/>
      <c r="VI356" s="559"/>
      <c r="VJ356" s="559"/>
      <c r="VK356" s="559"/>
      <c r="VL356" s="559"/>
      <c r="VM356" s="559"/>
      <c r="VN356" s="559"/>
      <c r="VO356" s="559"/>
      <c r="VP356" s="559"/>
      <c r="VQ356" s="559"/>
      <c r="VR356" s="559"/>
      <c r="VS356" s="559"/>
      <c r="VT356" s="559"/>
      <c r="VU356" s="559"/>
      <c r="VV356" s="559"/>
      <c r="VW356" s="559"/>
      <c r="VX356" s="559"/>
      <c r="VY356" s="559"/>
      <c r="VZ356" s="559"/>
      <c r="WA356" s="559"/>
      <c r="WB356" s="559"/>
      <c r="WC356" s="559"/>
      <c r="WD356" s="559"/>
      <c r="WE356" s="559"/>
      <c r="WF356" s="559"/>
      <c r="WG356" s="559"/>
      <c r="WH356" s="559"/>
      <c r="WI356" s="559"/>
      <c r="WJ356" s="559"/>
      <c r="WK356" s="559"/>
      <c r="WL356" s="559"/>
      <c r="WM356" s="559"/>
      <c r="WN356" s="559"/>
      <c r="WO356" s="559"/>
      <c r="WP356" s="559"/>
      <c r="WQ356" s="559"/>
      <c r="WR356" s="559"/>
      <c r="WS356" s="559"/>
      <c r="WT356" s="559"/>
      <c r="WU356" s="559"/>
      <c r="WV356" s="559"/>
      <c r="WW356" s="559"/>
      <c r="WX356" s="559"/>
      <c r="WY356" s="559"/>
      <c r="WZ356" s="559"/>
      <c r="XA356" s="559"/>
      <c r="XB356" s="559"/>
      <c r="XC356" s="559"/>
      <c r="XD356" s="559"/>
      <c r="XE356" s="559"/>
      <c r="XF356" s="559"/>
      <c r="XG356" s="559"/>
      <c r="XH356" s="559"/>
      <c r="XI356" s="559"/>
      <c r="XJ356" s="559"/>
      <c r="XK356" s="559"/>
      <c r="XL356" s="559"/>
      <c r="XM356" s="559"/>
      <c r="XN356" s="559"/>
      <c r="XO356" s="559"/>
      <c r="XP356" s="559"/>
      <c r="XQ356" s="559"/>
      <c r="XR356" s="559"/>
      <c r="XS356" s="559"/>
      <c r="XT356" s="559"/>
      <c r="XU356" s="559"/>
      <c r="XV356" s="559"/>
      <c r="XW356" s="559"/>
      <c r="XX356" s="559"/>
      <c r="XY356" s="559"/>
      <c r="XZ356" s="559"/>
      <c r="YA356" s="559"/>
      <c r="YB356" s="559"/>
      <c r="YC356" s="559"/>
      <c r="YD356" s="559"/>
      <c r="YE356" s="559"/>
      <c r="YF356" s="559"/>
      <c r="YG356" s="559"/>
      <c r="YH356" s="559"/>
      <c r="YI356" s="559"/>
      <c r="YJ356" s="559"/>
      <c r="YK356" s="559"/>
      <c r="YL356" s="559"/>
      <c r="YM356" s="559"/>
      <c r="YN356" s="559"/>
      <c r="YO356" s="559"/>
      <c r="YP356" s="559"/>
      <c r="YQ356" s="559"/>
      <c r="YR356" s="559"/>
      <c r="YS356" s="559"/>
      <c r="YT356" s="559"/>
      <c r="YU356" s="559"/>
      <c r="YV356" s="559"/>
      <c r="YW356" s="559"/>
      <c r="YX356" s="559"/>
      <c r="YY356" s="559"/>
      <c r="YZ356" s="559"/>
      <c r="ZA356" s="559"/>
      <c r="ZB356" s="559"/>
      <c r="ZC356" s="559"/>
      <c r="ZD356" s="559"/>
      <c r="ZE356" s="559"/>
      <c r="ZF356" s="559"/>
      <c r="ZG356" s="559"/>
      <c r="ZH356" s="559"/>
      <c r="ZI356" s="559"/>
      <c r="ZJ356" s="559"/>
      <c r="ZK356" s="559"/>
      <c r="ZL356" s="559"/>
      <c r="ZM356" s="559"/>
      <c r="ZN356" s="559"/>
      <c r="ZO356" s="559"/>
      <c r="ZP356" s="559"/>
      <c r="ZQ356" s="559"/>
      <c r="ZR356" s="559"/>
      <c r="ZS356" s="559"/>
      <c r="ZT356" s="559"/>
      <c r="ZU356" s="559"/>
      <c r="ZV356" s="559"/>
      <c r="ZW356" s="559"/>
      <c r="ZX356" s="559"/>
      <c r="ZY356" s="559"/>
      <c r="ZZ356" s="559"/>
      <c r="AAA356" s="559"/>
      <c r="AAB356" s="559"/>
      <c r="AAC356" s="559"/>
      <c r="AAD356" s="559"/>
      <c r="AAE356" s="559"/>
      <c r="AAF356" s="559"/>
      <c r="AAG356" s="559"/>
      <c r="AAH356" s="559"/>
      <c r="AAI356" s="559"/>
      <c r="AAJ356" s="559"/>
      <c r="AAK356" s="559"/>
      <c r="AAL356" s="559"/>
      <c r="AAM356" s="559"/>
      <c r="AAN356" s="559"/>
      <c r="AAO356" s="559"/>
      <c r="AAP356" s="559"/>
      <c r="AAQ356" s="559"/>
      <c r="AAR356" s="559"/>
      <c r="AAS356" s="559"/>
      <c r="AAT356" s="559"/>
      <c r="AAU356" s="559"/>
      <c r="AAV356" s="559"/>
      <c r="AAW356" s="559"/>
      <c r="AAX356" s="559"/>
      <c r="AAY356" s="559"/>
      <c r="AAZ356" s="559"/>
      <c r="ABA356" s="559"/>
      <c r="ABB356" s="559"/>
      <c r="ABC356" s="559"/>
      <c r="ABD356" s="559"/>
      <c r="ABE356" s="559"/>
      <c r="ABF356" s="559"/>
      <c r="ABG356" s="559"/>
      <c r="ABH356" s="559"/>
      <c r="ABI356" s="559"/>
      <c r="ABJ356" s="559"/>
      <c r="ABK356" s="559"/>
      <c r="ABL356" s="559"/>
      <c r="ABM356" s="559"/>
      <c r="ABN356" s="559"/>
      <c r="ABO356" s="559"/>
      <c r="ABP356" s="559"/>
      <c r="ABQ356" s="559"/>
      <c r="ABR356" s="559"/>
      <c r="ABS356" s="559"/>
      <c r="ABT356" s="559"/>
      <c r="ABU356" s="559"/>
      <c r="ABV356" s="559"/>
      <c r="ABW356" s="559"/>
      <c r="ABX356" s="559"/>
      <c r="ABY356" s="559"/>
      <c r="ABZ356" s="559"/>
      <c r="ACA356" s="559"/>
      <c r="ACB356" s="559"/>
      <c r="ACC356" s="559"/>
      <c r="ACD356" s="559"/>
      <c r="ACE356" s="559"/>
      <c r="ACF356" s="559"/>
      <c r="ACG356" s="559"/>
      <c r="ACH356" s="559"/>
      <c r="ACI356" s="559"/>
      <c r="ACJ356" s="559"/>
      <c r="ACK356" s="559"/>
      <c r="ACL356" s="559"/>
      <c r="ACM356" s="559"/>
      <c r="ACN356" s="559"/>
      <c r="ACO356" s="559"/>
      <c r="ACP356" s="559"/>
      <c r="ACQ356" s="559"/>
      <c r="ACR356" s="559"/>
      <c r="ACS356" s="559"/>
      <c r="ACT356" s="559"/>
      <c r="ACU356" s="559"/>
      <c r="ACV356" s="559"/>
      <c r="ACW356" s="559"/>
      <c r="ACX356" s="559"/>
      <c r="ACY356" s="559"/>
      <c r="ACZ356" s="559"/>
      <c r="ADA356" s="559"/>
      <c r="ADB356" s="559"/>
      <c r="ADC356" s="559"/>
      <c r="ADD356" s="559"/>
      <c r="ADE356" s="559"/>
      <c r="ADF356" s="559"/>
      <c r="ADG356" s="559"/>
      <c r="ADH356" s="559"/>
      <c r="ADI356" s="559"/>
      <c r="ADJ356" s="559"/>
      <c r="ADK356" s="559"/>
      <c r="ADL356" s="559"/>
      <c r="ADM356" s="559"/>
      <c r="ADN356" s="559"/>
      <c r="ADO356" s="559"/>
      <c r="ADP356" s="559"/>
      <c r="ADQ356" s="559"/>
      <c r="ADR356" s="559"/>
      <c r="ADS356" s="559"/>
      <c r="ADT356" s="559"/>
      <c r="ADU356" s="559"/>
      <c r="ADV356" s="559"/>
      <c r="ADW356" s="559"/>
      <c r="ADX356" s="559"/>
      <c r="ADY356" s="559"/>
      <c r="ADZ356" s="559"/>
      <c r="AEA356" s="559"/>
      <c r="AEB356" s="559"/>
      <c r="AEC356" s="559"/>
      <c r="AED356" s="559"/>
      <c r="AEE356" s="559"/>
      <c r="AEF356" s="559"/>
      <c r="AEG356" s="559"/>
      <c r="AEH356" s="559"/>
      <c r="AEI356" s="559"/>
      <c r="AEJ356" s="559"/>
      <c r="AEK356" s="559"/>
      <c r="AEL356" s="559"/>
      <c r="AEM356" s="559"/>
      <c r="AEN356" s="559"/>
      <c r="AEO356" s="559"/>
      <c r="AEP356" s="559"/>
      <c r="AEQ356" s="559"/>
      <c r="AER356" s="559"/>
      <c r="AES356" s="559"/>
      <c r="AET356" s="559"/>
      <c r="AEU356" s="559"/>
      <c r="AEV356" s="559"/>
      <c r="AEW356" s="559"/>
      <c r="AEX356" s="559"/>
      <c r="AEY356" s="559"/>
      <c r="AEZ356" s="559"/>
      <c r="AFA356" s="559"/>
      <c r="AFB356" s="559"/>
      <c r="AFC356" s="559"/>
      <c r="AFD356" s="559"/>
      <c r="AFE356" s="559"/>
      <c r="AFF356" s="559"/>
      <c r="AFG356" s="559"/>
      <c r="AFH356" s="559"/>
      <c r="AFI356" s="559"/>
      <c r="AFJ356" s="559"/>
      <c r="AFK356" s="559"/>
      <c r="AFL356" s="559"/>
      <c r="AFM356" s="559"/>
      <c r="AFN356" s="559"/>
      <c r="AFO356" s="559"/>
      <c r="AFP356" s="559"/>
      <c r="AFQ356" s="559"/>
      <c r="AFR356" s="559"/>
      <c r="AFS356" s="559"/>
      <c r="AFT356" s="559"/>
      <c r="AFU356" s="559"/>
      <c r="AFV356" s="559"/>
      <c r="AFW356" s="559"/>
      <c r="AFX356" s="559"/>
      <c r="AFY356" s="559"/>
      <c r="AFZ356" s="559"/>
      <c r="AGA356" s="559"/>
      <c r="AGB356" s="559"/>
      <c r="AGC356" s="559"/>
      <c r="AGD356" s="559"/>
      <c r="AGE356" s="559"/>
      <c r="AGF356" s="559"/>
      <c r="AGG356" s="559"/>
      <c r="AGH356" s="559"/>
      <c r="AGI356" s="559"/>
      <c r="AGJ356" s="559"/>
      <c r="AGK356" s="559"/>
      <c r="AGL356" s="559"/>
      <c r="AGM356" s="559"/>
      <c r="AGN356" s="559"/>
      <c r="AGO356" s="559"/>
      <c r="AGP356" s="559"/>
      <c r="AGQ356" s="559"/>
      <c r="AGR356" s="559"/>
      <c r="AGS356" s="559"/>
      <c r="AGT356" s="559"/>
      <c r="AGU356" s="559"/>
      <c r="AGV356" s="559"/>
      <c r="AGW356" s="559"/>
      <c r="AGX356" s="559"/>
      <c r="AGY356" s="559"/>
      <c r="AGZ356" s="559"/>
      <c r="AHA356" s="559"/>
      <c r="AHB356" s="559"/>
      <c r="AHC356" s="559"/>
      <c r="AHD356" s="559"/>
      <c r="AHE356" s="559"/>
      <c r="AHF356" s="559"/>
      <c r="AHG356" s="559"/>
      <c r="AHH356" s="559"/>
      <c r="AHI356" s="559"/>
      <c r="AHJ356" s="559"/>
      <c r="AHK356" s="559"/>
      <c r="AHL356" s="559"/>
      <c r="AHM356" s="559"/>
      <c r="AHN356" s="559"/>
      <c r="AHO356" s="559"/>
      <c r="AHP356" s="559"/>
      <c r="AHQ356" s="559"/>
      <c r="AHR356" s="559"/>
      <c r="AHS356" s="559"/>
      <c r="AHT356" s="559"/>
      <c r="AHU356" s="559"/>
      <c r="AHV356" s="559"/>
      <c r="AHW356" s="559"/>
      <c r="AHX356" s="559"/>
      <c r="AHY356" s="559"/>
      <c r="AHZ356" s="559"/>
      <c r="AIA356" s="559"/>
      <c r="AIB356" s="559"/>
      <c r="AIC356" s="559"/>
      <c r="AID356" s="559"/>
      <c r="AIE356" s="559"/>
      <c r="AIF356" s="559"/>
      <c r="AIG356" s="559"/>
      <c r="AIH356" s="559"/>
      <c r="AII356" s="559"/>
      <c r="AIJ356" s="559"/>
      <c r="AIK356" s="559"/>
      <c r="AIL356" s="559"/>
      <c r="AIM356" s="559"/>
      <c r="AIN356" s="559"/>
      <c r="AIO356" s="559"/>
      <c r="AIP356" s="559"/>
      <c r="AIQ356" s="559"/>
      <c r="AIR356" s="559"/>
      <c r="AIS356" s="559"/>
      <c r="AIT356" s="559"/>
      <c r="AIU356" s="559"/>
      <c r="AIV356" s="559"/>
      <c r="AIW356" s="559"/>
      <c r="AIX356" s="559"/>
      <c r="AIY356" s="559"/>
      <c r="AIZ356" s="559"/>
      <c r="AJA356" s="559"/>
      <c r="AJB356" s="559"/>
      <c r="AJC356" s="559"/>
      <c r="AJD356" s="559"/>
      <c r="AJE356" s="559"/>
      <c r="AJF356" s="559"/>
      <c r="AJG356" s="559"/>
      <c r="AJH356" s="559"/>
      <c r="AJI356" s="559"/>
      <c r="AJJ356" s="559"/>
      <c r="AJK356" s="559"/>
      <c r="AJL356" s="559"/>
      <c r="AJM356" s="559"/>
      <c r="AJN356" s="559"/>
      <c r="AJO356" s="559"/>
      <c r="AJP356" s="559"/>
      <c r="AJQ356" s="559"/>
      <c r="AJR356" s="559"/>
      <c r="AJS356" s="559"/>
      <c r="AJT356" s="559"/>
      <c r="AJU356" s="559"/>
      <c r="AJV356" s="559"/>
      <c r="AJW356" s="559"/>
      <c r="AJX356" s="559"/>
      <c r="AJY356" s="559"/>
      <c r="AJZ356" s="559"/>
      <c r="AKA356" s="559"/>
      <c r="AKB356" s="559"/>
      <c r="AKC356" s="559"/>
      <c r="AKD356" s="559"/>
      <c r="AKE356" s="559"/>
      <c r="AKF356" s="559"/>
      <c r="AKG356" s="559"/>
      <c r="AKH356" s="559"/>
      <c r="AKI356" s="559"/>
      <c r="AKJ356" s="559"/>
      <c r="AKK356" s="559"/>
      <c r="AKL356" s="559"/>
      <c r="AKM356" s="559"/>
      <c r="AKN356" s="559"/>
      <c r="AKO356" s="559"/>
      <c r="AKP356" s="559"/>
      <c r="AKQ356" s="559"/>
      <c r="AKR356" s="559"/>
      <c r="AKS356" s="559"/>
      <c r="AKT356" s="559"/>
      <c r="AKU356" s="559"/>
      <c r="AKV356" s="559"/>
      <c r="AKW356" s="559"/>
      <c r="AKX356" s="559"/>
      <c r="AKY356" s="559"/>
      <c r="AKZ356" s="559"/>
      <c r="ALA356" s="559"/>
      <c r="ALB356" s="559"/>
      <c r="ALC356" s="559"/>
      <c r="ALD356" s="559"/>
      <c r="ALE356" s="559"/>
      <c r="ALF356" s="559"/>
      <c r="ALG356" s="559"/>
      <c r="ALH356" s="559"/>
      <c r="ALI356" s="559"/>
      <c r="ALJ356" s="559"/>
      <c r="ALK356" s="559"/>
      <c r="ALL356" s="559"/>
      <c r="ALM356" s="559"/>
      <c r="ALN356" s="559"/>
      <c r="ALO356" s="559"/>
      <c r="ALP356" s="559"/>
      <c r="ALQ356" s="559"/>
      <c r="ALR356" s="559"/>
      <c r="ALS356" s="559"/>
      <c r="ALT356" s="559"/>
      <c r="ALU356" s="559"/>
      <c r="ALV356" s="559"/>
      <c r="ALW356" s="559"/>
      <c r="ALX356" s="559"/>
      <c r="ALY356" s="559"/>
      <c r="ALZ356" s="559"/>
      <c r="AMA356" s="559"/>
      <c r="AMB356" s="559"/>
      <c r="AMC356" s="559"/>
      <c r="AMD356" s="559"/>
      <c r="AME356" s="559"/>
      <c r="AMF356" s="559"/>
      <c r="AMG356" s="559"/>
      <c r="AMH356" s="559"/>
      <c r="AMI356" s="559"/>
      <c r="AMJ356" s="559"/>
    </row>
    <row r="357" spans="1:1024" x14ac:dyDescent="0.25">
      <c r="A357" s="310" t="s">
        <v>820</v>
      </c>
      <c r="B357" s="257">
        <v>357</v>
      </c>
      <c r="C357" s="258" t="s">
        <v>24500</v>
      </c>
      <c r="D357" s="320" t="s">
        <v>25375</v>
      </c>
      <c r="E357" s="311"/>
      <c r="F357" s="312"/>
      <c r="G357" s="313"/>
      <c r="H357" s="313"/>
      <c r="I357" s="493" t="s">
        <v>747</v>
      </c>
      <c r="J357" s="314">
        <v>2</v>
      </c>
      <c r="K357" s="315">
        <v>1</v>
      </c>
      <c r="L357" s="315" t="s">
        <v>749</v>
      </c>
      <c r="M357" s="316"/>
      <c r="N357" s="316"/>
      <c r="O357" s="315"/>
      <c r="P357" s="315"/>
      <c r="Q357" s="316"/>
      <c r="R357" s="316"/>
      <c r="S357" s="316"/>
      <c r="T357" s="316"/>
      <c r="U357" s="316"/>
      <c r="V357" s="459"/>
      <c r="W357" s="283">
        <f t="shared" si="133"/>
        <v>100</v>
      </c>
      <c r="X357" s="283">
        <f t="shared" si="147"/>
        <v>100</v>
      </c>
      <c r="Y357" s="283">
        <f t="shared" si="156"/>
        <v>100</v>
      </c>
      <c r="Z357" s="283">
        <f t="shared" si="134"/>
        <v>100</v>
      </c>
      <c r="AA357" s="283">
        <f t="shared" si="153"/>
        <v>100</v>
      </c>
      <c r="AB357" s="287">
        <f t="shared" si="146"/>
        <v>100</v>
      </c>
      <c r="AC357" s="287">
        <f t="shared" si="145"/>
        <v>100</v>
      </c>
      <c r="AD357" s="287">
        <f t="shared" si="154"/>
        <v>100</v>
      </c>
      <c r="AE357" s="428">
        <v>0.1</v>
      </c>
      <c r="AF357" s="284">
        <f t="shared" si="143"/>
        <v>100</v>
      </c>
      <c r="AG357" s="268">
        <f t="shared" si="157"/>
        <v>1</v>
      </c>
      <c r="AH357" s="268">
        <f t="shared" si="158"/>
        <v>10</v>
      </c>
      <c r="AI357" s="268">
        <f t="shared" si="159"/>
        <v>3</v>
      </c>
      <c r="AJ357" s="268">
        <f t="shared" si="160"/>
        <v>100</v>
      </c>
      <c r="AK357" s="501">
        <v>4.3400000000000001E-3</v>
      </c>
      <c r="AL357" s="460"/>
      <c r="AM357" s="366">
        <v>2</v>
      </c>
      <c r="AN357" s="511"/>
      <c r="AO357" s="357"/>
      <c r="AP357" s="357"/>
      <c r="AQ357" s="286"/>
      <c r="AR357" s="382" t="s">
        <v>756</v>
      </c>
      <c r="AS357" s="382"/>
      <c r="AT357" s="286"/>
      <c r="AU357" s="286"/>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c r="BU357" s="170"/>
      <c r="BV357" s="170"/>
      <c r="BW357" s="170"/>
      <c r="BX357" s="170"/>
      <c r="BY357" s="170"/>
      <c r="BZ357" s="170"/>
      <c r="CA357" s="170"/>
      <c r="CB357" s="170"/>
      <c r="CC357" s="170"/>
      <c r="CD357" s="170"/>
      <c r="CE357" s="170"/>
      <c r="CF357" s="170"/>
      <c r="CG357" s="170"/>
      <c r="CH357" s="170"/>
      <c r="CI357" s="170"/>
      <c r="CJ357" s="170"/>
      <c r="CK357" s="170"/>
      <c r="CL357" s="170"/>
      <c r="CM357" s="170"/>
      <c r="CN357" s="170"/>
      <c r="CO357" s="170"/>
      <c r="CP357" s="170"/>
      <c r="CQ357" s="170"/>
      <c r="CR357" s="170"/>
      <c r="CS357" s="170"/>
      <c r="CT357" s="170"/>
      <c r="CU357" s="170"/>
      <c r="CV357" s="170"/>
      <c r="CW357" s="170"/>
      <c r="CX357" s="170"/>
      <c r="CY357" s="170"/>
      <c r="CZ357" s="170"/>
      <c r="DA357" s="170"/>
      <c r="DB357" s="170"/>
      <c r="DC357" s="170"/>
      <c r="DD357" s="170"/>
      <c r="DE357" s="170"/>
      <c r="DF357" s="170"/>
      <c r="DG357" s="170"/>
      <c r="DH357" s="170"/>
      <c r="DI357" s="170"/>
      <c r="DJ357" s="170"/>
      <c r="DK357" s="170"/>
      <c r="DL357" s="170"/>
      <c r="DM357" s="170"/>
      <c r="DN357" s="170"/>
      <c r="DO357" s="170"/>
      <c r="DP357" s="170"/>
      <c r="DQ357" s="170"/>
      <c r="DR357" s="170"/>
      <c r="DS357" s="170"/>
      <c r="DT357" s="170"/>
      <c r="DU357" s="170"/>
      <c r="DV357" s="170"/>
      <c r="DW357" s="170"/>
      <c r="DX357" s="170"/>
      <c r="DY357" s="170"/>
      <c r="DZ357" s="170"/>
      <c r="EA357" s="170"/>
      <c r="EB357" s="170"/>
      <c r="EC357" s="170"/>
      <c r="ED357" s="170"/>
      <c r="EE357" s="170"/>
      <c r="EF357" s="170"/>
      <c r="EG357" s="170"/>
      <c r="EH357" s="170"/>
      <c r="EI357" s="170"/>
      <c r="EJ357" s="170"/>
      <c r="EK357" s="170"/>
      <c r="EL357" s="170"/>
      <c r="EM357" s="170"/>
      <c r="EN357" s="170"/>
      <c r="EO357" s="170"/>
      <c r="EP357" s="170"/>
      <c r="EQ357" s="170"/>
      <c r="ER357" s="170"/>
      <c r="ES357" s="170"/>
      <c r="ET357" s="170"/>
      <c r="EU357" s="170"/>
      <c r="EV357" s="170"/>
      <c r="EW357" s="170"/>
      <c r="EX357" s="170"/>
      <c r="EY357" s="170"/>
      <c r="EZ357" s="170"/>
      <c r="FA357" s="170"/>
      <c r="FB357" s="170"/>
      <c r="FC357" s="170"/>
      <c r="FD357" s="170"/>
      <c r="FE357" s="170"/>
      <c r="FF357" s="170"/>
      <c r="FG357" s="170"/>
      <c r="FH357" s="170"/>
      <c r="FI357" s="170"/>
      <c r="FJ357" s="170"/>
      <c r="FK357" s="170"/>
      <c r="FL357" s="170"/>
      <c r="FM357" s="170"/>
      <c r="FN357" s="170"/>
      <c r="FO357" s="170"/>
      <c r="FP357" s="170"/>
      <c r="FQ357" s="170"/>
      <c r="FR357" s="170"/>
      <c r="FS357" s="170"/>
      <c r="FT357" s="170"/>
      <c r="FU357" s="170"/>
      <c r="FV357" s="170"/>
      <c r="FW357" s="170"/>
      <c r="FX357" s="170"/>
      <c r="FY357" s="170"/>
      <c r="FZ357" s="170"/>
      <c r="GA357" s="170"/>
      <c r="GB357" s="170"/>
      <c r="GC357" s="170"/>
      <c r="GD357" s="170"/>
      <c r="GE357" s="170"/>
      <c r="GF357" s="170"/>
      <c r="GG357" s="170"/>
      <c r="GH357" s="170"/>
      <c r="GI357" s="170"/>
      <c r="GJ357" s="170"/>
      <c r="GK357" s="170"/>
      <c r="GL357" s="170"/>
      <c r="GM357" s="170"/>
      <c r="GN357" s="170"/>
      <c r="GO357" s="170"/>
      <c r="GP357" s="170"/>
      <c r="GQ357" s="170"/>
      <c r="GR357" s="170"/>
      <c r="GS357" s="170"/>
      <c r="GT357" s="170"/>
      <c r="GU357" s="170"/>
      <c r="GV357" s="170"/>
      <c r="GW357" s="170"/>
      <c r="GX357" s="170"/>
      <c r="GY357" s="170"/>
      <c r="GZ357" s="170"/>
      <c r="HA357" s="170"/>
      <c r="HB357" s="170"/>
      <c r="HC357" s="170"/>
      <c r="HD357" s="170"/>
      <c r="HE357" s="170"/>
      <c r="HF357" s="170"/>
      <c r="HG357" s="170"/>
      <c r="HH357" s="170"/>
      <c r="HI357" s="170"/>
      <c r="HJ357" s="170"/>
      <c r="HK357" s="170"/>
      <c r="HL357" s="170"/>
      <c r="HM357" s="170"/>
      <c r="HN357" s="170"/>
      <c r="HO357" s="170"/>
      <c r="HP357" s="170"/>
      <c r="HQ357" s="170"/>
      <c r="HR357" s="170"/>
      <c r="HS357" s="170"/>
      <c r="HT357" s="170"/>
      <c r="HU357" s="170"/>
      <c r="HV357" s="170"/>
      <c r="HW357" s="170"/>
      <c r="HX357" s="170"/>
      <c r="HY357" s="170"/>
      <c r="HZ357" s="170"/>
      <c r="IA357" s="170"/>
      <c r="IB357" s="170"/>
      <c r="IC357" s="170"/>
      <c r="ID357" s="170"/>
      <c r="IE357" s="170"/>
      <c r="IF357" s="170"/>
      <c r="IG357" s="170"/>
      <c r="IH357" s="170"/>
      <c r="II357" s="170"/>
      <c r="IJ357" s="170"/>
      <c r="IK357" s="170"/>
      <c r="IL357" s="170"/>
      <c r="IM357" s="170"/>
      <c r="IN357" s="170"/>
      <c r="IO357" s="170"/>
      <c r="IP357" s="170"/>
      <c r="IQ357" s="170"/>
      <c r="IR357" s="170"/>
      <c r="IS357" s="170"/>
      <c r="IT357" s="170"/>
      <c r="IU357" s="170"/>
      <c r="IV357" s="170"/>
      <c r="IW357" s="170"/>
      <c r="IX357" s="170"/>
      <c r="IY357" s="170"/>
      <c r="IZ357" s="170"/>
      <c r="JA357" s="170"/>
      <c r="JB357" s="170"/>
      <c r="JC357" s="170"/>
      <c r="JD357" s="170"/>
      <c r="JE357" s="170"/>
      <c r="JF357" s="170"/>
      <c r="JG357" s="170"/>
      <c r="JH357" s="170"/>
      <c r="JI357" s="170"/>
      <c r="JJ357" s="170"/>
      <c r="JK357" s="170"/>
      <c r="JL357" s="170"/>
      <c r="JM357" s="170"/>
      <c r="JN357" s="170"/>
      <c r="JO357" s="170"/>
      <c r="JP357" s="170"/>
      <c r="JQ357" s="170"/>
      <c r="JR357" s="170"/>
      <c r="JS357" s="170"/>
      <c r="JT357" s="170"/>
      <c r="JU357" s="170"/>
      <c r="JV357" s="170"/>
      <c r="JW357" s="170"/>
      <c r="JX357" s="170"/>
      <c r="JY357" s="170"/>
      <c r="JZ357" s="170"/>
      <c r="KA357" s="170"/>
      <c r="KB357" s="170"/>
      <c r="KC357" s="170"/>
      <c r="KD357" s="170"/>
      <c r="KE357" s="170"/>
      <c r="KF357" s="170"/>
      <c r="KG357" s="170"/>
      <c r="KH357" s="170"/>
      <c r="KI357" s="170"/>
      <c r="KJ357" s="170"/>
      <c r="KK357" s="170"/>
      <c r="KL357" s="170"/>
      <c r="KM357" s="170"/>
      <c r="KN357" s="170"/>
      <c r="KO357" s="170"/>
      <c r="KP357" s="170"/>
      <c r="KQ357" s="170"/>
      <c r="KR357" s="170"/>
      <c r="KS357" s="170"/>
      <c r="KT357" s="170"/>
      <c r="KU357" s="170"/>
      <c r="KV357" s="170"/>
      <c r="KW357" s="170"/>
      <c r="KX357" s="170"/>
      <c r="KY357" s="170"/>
      <c r="KZ357" s="170"/>
      <c r="LA357" s="170"/>
      <c r="LB357" s="170"/>
      <c r="LC357" s="170"/>
      <c r="LD357" s="170"/>
      <c r="LE357" s="170"/>
      <c r="LF357" s="170"/>
      <c r="LG357" s="170"/>
      <c r="LH357" s="170"/>
      <c r="LI357" s="170"/>
      <c r="LJ357" s="170"/>
      <c r="LK357" s="170"/>
      <c r="LL357" s="170"/>
      <c r="LM357" s="170"/>
      <c r="LN357" s="170"/>
      <c r="LO357" s="170"/>
      <c r="LP357" s="170"/>
      <c r="LQ357" s="170"/>
      <c r="LR357" s="170"/>
      <c r="LS357" s="170"/>
      <c r="LT357" s="170"/>
      <c r="LU357" s="170"/>
      <c r="LV357" s="170"/>
      <c r="LW357" s="170"/>
      <c r="LX357" s="170"/>
      <c r="LY357" s="170"/>
      <c r="LZ357" s="170"/>
      <c r="MA357" s="170"/>
      <c r="MB357" s="170"/>
      <c r="MC357" s="170"/>
      <c r="MD357" s="170"/>
      <c r="ME357" s="170"/>
      <c r="MF357" s="170"/>
      <c r="MG357" s="170"/>
      <c r="MH357" s="170"/>
      <c r="MI357" s="170"/>
      <c r="MJ357" s="170"/>
      <c r="MK357" s="170"/>
      <c r="ML357" s="170"/>
      <c r="MM357" s="170"/>
      <c r="MN357" s="170"/>
      <c r="MO357" s="170"/>
      <c r="MP357" s="170"/>
      <c r="MQ357" s="170"/>
      <c r="MR357" s="170"/>
      <c r="MS357" s="170"/>
      <c r="MT357" s="170"/>
      <c r="MU357" s="170"/>
      <c r="MV357" s="170"/>
      <c r="MW357" s="170"/>
      <c r="MX357" s="170"/>
      <c r="MY357" s="170"/>
      <c r="MZ357" s="170"/>
      <c r="NA357" s="170"/>
      <c r="NB357" s="170"/>
      <c r="NC357" s="170"/>
      <c r="ND357" s="170"/>
      <c r="NE357" s="170"/>
      <c r="NF357" s="170"/>
      <c r="NG357" s="170"/>
      <c r="NH357" s="170"/>
      <c r="NI357" s="170"/>
      <c r="NJ357" s="170"/>
      <c r="NK357" s="170"/>
      <c r="NL357" s="170"/>
      <c r="NM357" s="170"/>
      <c r="NN357" s="170"/>
      <c r="NO357" s="170"/>
      <c r="NP357" s="170"/>
      <c r="NQ357" s="170"/>
      <c r="NR357" s="170"/>
      <c r="NS357" s="170"/>
      <c r="NT357" s="170"/>
      <c r="NU357" s="170"/>
      <c r="NV357" s="170"/>
      <c r="NW357" s="170"/>
      <c r="NX357" s="170"/>
      <c r="NY357" s="170"/>
      <c r="NZ357" s="170"/>
      <c r="OA357" s="170"/>
      <c r="OB357" s="170"/>
      <c r="OC357" s="170"/>
      <c r="OD357" s="170"/>
      <c r="OE357" s="170"/>
      <c r="OF357" s="170"/>
      <c r="OG357" s="170"/>
      <c r="OH357" s="170"/>
      <c r="OI357" s="170"/>
      <c r="OJ357" s="170"/>
      <c r="OK357" s="170"/>
      <c r="OL357" s="170"/>
      <c r="OM357" s="170"/>
      <c r="ON357" s="170"/>
      <c r="OO357" s="170"/>
      <c r="OP357" s="170"/>
      <c r="OQ357" s="170"/>
      <c r="OR357" s="170"/>
      <c r="OS357" s="170"/>
      <c r="OT357" s="170"/>
      <c r="OU357" s="170"/>
      <c r="OV357" s="170"/>
      <c r="OW357" s="170"/>
      <c r="OX357" s="170"/>
      <c r="OY357" s="170"/>
      <c r="OZ357" s="170"/>
      <c r="PA357" s="170"/>
      <c r="PB357" s="170"/>
      <c r="PC357" s="170"/>
      <c r="PD357" s="170"/>
      <c r="PE357" s="170"/>
      <c r="PF357" s="170"/>
      <c r="PG357" s="170"/>
      <c r="PH357" s="170"/>
      <c r="PI357" s="170"/>
      <c r="PJ357" s="170"/>
      <c r="PK357" s="170"/>
      <c r="PL357" s="170"/>
      <c r="PM357" s="170"/>
      <c r="PN357" s="170"/>
      <c r="PO357" s="170"/>
      <c r="PP357" s="170"/>
      <c r="PQ357" s="170"/>
      <c r="PR357" s="170"/>
      <c r="PS357" s="170"/>
      <c r="PT357" s="170"/>
      <c r="PU357" s="170"/>
      <c r="PV357" s="170"/>
      <c r="PW357" s="170"/>
      <c r="PX357" s="170"/>
      <c r="PY357" s="170"/>
      <c r="PZ357" s="170"/>
      <c r="QA357" s="170"/>
      <c r="QB357" s="170"/>
      <c r="QC357" s="170"/>
      <c r="QD357" s="170"/>
      <c r="QE357" s="170"/>
      <c r="QF357" s="170"/>
      <c r="QG357" s="170"/>
      <c r="QH357" s="170"/>
      <c r="QI357" s="170"/>
      <c r="QJ357" s="170"/>
      <c r="QK357" s="170"/>
      <c r="QL357" s="170"/>
      <c r="QM357" s="170"/>
      <c r="QN357" s="170"/>
      <c r="QO357" s="170"/>
      <c r="QP357" s="170"/>
      <c r="QQ357" s="170"/>
      <c r="QR357" s="170"/>
      <c r="QS357" s="170"/>
      <c r="QT357" s="170"/>
      <c r="QU357" s="170"/>
      <c r="QV357" s="170"/>
      <c r="QW357" s="170"/>
      <c r="QX357" s="170"/>
      <c r="QY357" s="170"/>
      <c r="QZ357" s="170"/>
      <c r="RA357" s="170"/>
      <c r="RB357" s="170"/>
      <c r="RC357" s="170"/>
      <c r="RD357" s="170"/>
      <c r="RE357" s="170"/>
      <c r="RF357" s="170"/>
      <c r="RG357" s="170"/>
      <c r="RH357" s="170"/>
      <c r="RI357" s="170"/>
      <c r="RJ357" s="170"/>
      <c r="RK357" s="170"/>
      <c r="RL357" s="170"/>
      <c r="RM357" s="170"/>
      <c r="RN357" s="170"/>
      <c r="RO357" s="170"/>
      <c r="RP357" s="170"/>
      <c r="RQ357" s="170"/>
      <c r="RR357" s="170"/>
      <c r="RS357" s="170"/>
      <c r="RT357" s="170"/>
      <c r="RU357" s="170"/>
      <c r="RV357" s="170"/>
      <c r="RW357" s="170"/>
      <c r="RX357" s="170"/>
      <c r="RY357" s="170"/>
      <c r="RZ357" s="170"/>
      <c r="SA357" s="170"/>
      <c r="SB357" s="170"/>
      <c r="SC357" s="170"/>
      <c r="SD357" s="170"/>
      <c r="SE357" s="170"/>
      <c r="SF357" s="170"/>
      <c r="SG357" s="170"/>
      <c r="SH357" s="170"/>
      <c r="SI357" s="170"/>
      <c r="SJ357" s="170"/>
      <c r="SK357" s="170"/>
      <c r="SL357" s="170"/>
      <c r="SM357" s="170"/>
      <c r="SN357" s="170"/>
      <c r="SO357" s="170"/>
      <c r="SP357" s="170"/>
      <c r="SQ357" s="170"/>
      <c r="SR357" s="170"/>
      <c r="SS357" s="170"/>
      <c r="ST357" s="170"/>
      <c r="SU357" s="170"/>
      <c r="SV357" s="170"/>
      <c r="SW357" s="170"/>
      <c r="SX357" s="170"/>
      <c r="SY357" s="170"/>
      <c r="SZ357" s="170"/>
      <c r="TA357" s="170"/>
      <c r="TB357" s="170"/>
      <c r="TC357" s="170"/>
      <c r="TD357" s="170"/>
      <c r="TE357" s="170"/>
      <c r="TF357" s="170"/>
      <c r="TG357" s="170"/>
      <c r="TH357" s="170"/>
      <c r="TI357" s="170"/>
      <c r="TJ357" s="170"/>
      <c r="TK357" s="170"/>
      <c r="TL357" s="170"/>
      <c r="TM357" s="170"/>
      <c r="TN357" s="170"/>
      <c r="TO357" s="170"/>
      <c r="TP357" s="170"/>
      <c r="TQ357" s="170"/>
      <c r="TR357" s="170"/>
      <c r="TS357" s="170"/>
      <c r="TT357" s="170"/>
      <c r="TU357" s="170"/>
      <c r="TV357" s="170"/>
      <c r="TW357" s="170"/>
      <c r="TX357" s="170"/>
      <c r="TY357" s="170"/>
      <c r="TZ357" s="170"/>
      <c r="UA357" s="170"/>
      <c r="UB357" s="170"/>
      <c r="UC357" s="170"/>
      <c r="UD357" s="170"/>
      <c r="UE357" s="170"/>
      <c r="UF357" s="170"/>
      <c r="UG357" s="170"/>
      <c r="UH357" s="170"/>
      <c r="UI357" s="170"/>
      <c r="UJ357" s="170"/>
      <c r="UK357" s="170"/>
      <c r="UL357" s="170"/>
      <c r="UM357" s="170"/>
      <c r="UN357" s="170"/>
      <c r="UO357" s="170"/>
      <c r="UP357" s="170"/>
      <c r="UQ357" s="170"/>
      <c r="UR357" s="170"/>
      <c r="US357" s="170"/>
      <c r="UT357" s="170"/>
      <c r="UU357" s="170"/>
      <c r="UV357" s="170"/>
      <c r="UW357" s="170"/>
      <c r="UX357" s="170"/>
      <c r="UY357" s="170"/>
      <c r="UZ357" s="170"/>
      <c r="VA357" s="170"/>
      <c r="VB357" s="170"/>
      <c r="VC357" s="170"/>
      <c r="VD357" s="170"/>
      <c r="VE357" s="170"/>
      <c r="VF357" s="170"/>
      <c r="VG357" s="170"/>
      <c r="VH357" s="170"/>
      <c r="VI357" s="170"/>
      <c r="VJ357" s="170"/>
      <c r="VK357" s="170"/>
      <c r="VL357" s="170"/>
      <c r="VM357" s="170"/>
      <c r="VN357" s="170"/>
      <c r="VO357" s="170"/>
      <c r="VP357" s="170"/>
      <c r="VQ357" s="170"/>
      <c r="VR357" s="170"/>
      <c r="VS357" s="170"/>
      <c r="VT357" s="170"/>
      <c r="VU357" s="170"/>
      <c r="VV357" s="170"/>
      <c r="VW357" s="170"/>
      <c r="VX357" s="170"/>
      <c r="VY357" s="170"/>
      <c r="VZ357" s="170"/>
      <c r="WA357" s="170"/>
      <c r="WB357" s="170"/>
      <c r="WC357" s="170"/>
      <c r="WD357" s="170"/>
      <c r="WE357" s="170"/>
      <c r="WF357" s="170"/>
      <c r="WG357" s="170"/>
      <c r="WH357" s="170"/>
      <c r="WI357" s="170"/>
      <c r="WJ357" s="170"/>
      <c r="WK357" s="170"/>
      <c r="WL357" s="170"/>
      <c r="WM357" s="170"/>
      <c r="WN357" s="170"/>
      <c r="WO357" s="170"/>
      <c r="WP357" s="170"/>
      <c r="WQ357" s="170"/>
      <c r="WR357" s="170"/>
      <c r="WS357" s="170"/>
      <c r="WT357" s="170"/>
      <c r="WU357" s="170"/>
      <c r="WV357" s="170"/>
      <c r="WW357" s="170"/>
      <c r="WX357" s="170"/>
      <c r="WY357" s="170"/>
      <c r="WZ357" s="170"/>
      <c r="XA357" s="170"/>
      <c r="XB357" s="170"/>
      <c r="XC357" s="170"/>
      <c r="XD357" s="170"/>
      <c r="XE357" s="170"/>
      <c r="XF357" s="170"/>
      <c r="XG357" s="170"/>
      <c r="XH357" s="170"/>
      <c r="XI357" s="170"/>
      <c r="XJ357" s="170"/>
      <c r="XK357" s="170"/>
      <c r="XL357" s="170"/>
      <c r="XM357" s="170"/>
      <c r="XN357" s="170"/>
      <c r="XO357" s="170"/>
      <c r="XP357" s="170"/>
      <c r="XQ357" s="170"/>
      <c r="XR357" s="170"/>
      <c r="XS357" s="170"/>
      <c r="XT357" s="170"/>
      <c r="XU357" s="170"/>
      <c r="XV357" s="170"/>
      <c r="XW357" s="170"/>
      <c r="XX357" s="170"/>
      <c r="XY357" s="170"/>
      <c r="XZ357" s="170"/>
      <c r="YA357" s="170"/>
      <c r="YB357" s="170"/>
      <c r="YC357" s="170"/>
      <c r="YD357" s="170"/>
      <c r="YE357" s="170"/>
      <c r="YF357" s="170"/>
      <c r="YG357" s="170"/>
      <c r="YH357" s="170"/>
      <c r="YI357" s="170"/>
      <c r="YJ357" s="170"/>
      <c r="YK357" s="170"/>
      <c r="YL357" s="170"/>
      <c r="YM357" s="170"/>
      <c r="YN357" s="170"/>
      <c r="YO357" s="170"/>
      <c r="YP357" s="170"/>
      <c r="YQ357" s="170"/>
      <c r="YR357" s="170"/>
      <c r="YS357" s="170"/>
      <c r="YT357" s="170"/>
      <c r="YU357" s="170"/>
      <c r="YV357" s="170"/>
      <c r="YW357" s="170"/>
      <c r="YX357" s="170"/>
      <c r="YY357" s="170"/>
      <c r="YZ357" s="170"/>
      <c r="ZA357" s="170"/>
      <c r="ZB357" s="170"/>
      <c r="ZC357" s="170"/>
      <c r="ZD357" s="170"/>
      <c r="ZE357" s="170"/>
      <c r="ZF357" s="170"/>
      <c r="ZG357" s="170"/>
      <c r="ZH357" s="170"/>
      <c r="ZI357" s="170"/>
      <c r="ZJ357" s="170"/>
      <c r="ZK357" s="170"/>
      <c r="ZL357" s="170"/>
      <c r="ZM357" s="170"/>
      <c r="ZN357" s="170"/>
      <c r="ZO357" s="170"/>
      <c r="ZP357" s="170"/>
      <c r="ZQ357" s="170"/>
      <c r="ZR357" s="170"/>
      <c r="ZS357" s="170"/>
      <c r="ZT357" s="170"/>
      <c r="ZU357" s="170"/>
      <c r="ZV357" s="170"/>
      <c r="ZW357" s="170"/>
      <c r="ZX357" s="170"/>
      <c r="ZY357" s="170"/>
      <c r="ZZ357" s="170"/>
      <c r="AAA357" s="170"/>
      <c r="AAB357" s="170"/>
      <c r="AAC357" s="170"/>
      <c r="AAD357" s="170"/>
      <c r="AAE357" s="170"/>
      <c r="AAF357" s="170"/>
      <c r="AAG357" s="170"/>
      <c r="AAH357" s="170"/>
      <c r="AAI357" s="170"/>
      <c r="AAJ357" s="170"/>
      <c r="AAK357" s="170"/>
      <c r="AAL357" s="170"/>
      <c r="AAM357" s="170"/>
      <c r="AAN357" s="170"/>
      <c r="AAO357" s="170"/>
      <c r="AAP357" s="170"/>
      <c r="AAQ357" s="170"/>
      <c r="AAR357" s="170"/>
      <c r="AAS357" s="170"/>
      <c r="AAT357" s="170"/>
      <c r="AAU357" s="170"/>
      <c r="AAV357" s="170"/>
      <c r="AAW357" s="170"/>
      <c r="AAX357" s="170"/>
      <c r="AAY357" s="170"/>
      <c r="AAZ357" s="170"/>
      <c r="ABA357" s="170"/>
      <c r="ABB357" s="170"/>
      <c r="ABC357" s="170"/>
      <c r="ABD357" s="170"/>
      <c r="ABE357" s="170"/>
      <c r="ABF357" s="170"/>
      <c r="ABG357" s="170"/>
      <c r="ABH357" s="170"/>
      <c r="ABI357" s="170"/>
      <c r="ABJ357" s="170"/>
      <c r="ABK357" s="170"/>
      <c r="ABL357" s="170"/>
      <c r="ABM357" s="170"/>
      <c r="ABN357" s="170"/>
      <c r="ABO357" s="170"/>
      <c r="ABP357" s="170"/>
      <c r="ABQ357" s="170"/>
      <c r="ABR357" s="170"/>
      <c r="ABS357" s="170"/>
      <c r="ABT357" s="170"/>
      <c r="ABU357" s="170"/>
      <c r="ABV357" s="170"/>
      <c r="ABW357" s="170"/>
      <c r="ABX357" s="170"/>
      <c r="ABY357" s="170"/>
      <c r="ABZ357" s="170"/>
      <c r="ACA357" s="170"/>
      <c r="ACB357" s="170"/>
      <c r="ACC357" s="170"/>
      <c r="ACD357" s="170"/>
      <c r="ACE357" s="170"/>
      <c r="ACF357" s="170"/>
      <c r="ACG357" s="170"/>
      <c r="ACH357" s="170"/>
      <c r="ACI357" s="170"/>
      <c r="ACJ357" s="170"/>
      <c r="ACK357" s="170"/>
      <c r="ACL357" s="170"/>
      <c r="ACM357" s="170"/>
      <c r="ACN357" s="170"/>
      <c r="ACO357" s="170"/>
      <c r="ACP357" s="170"/>
      <c r="ACQ357" s="170"/>
      <c r="ACR357" s="170"/>
      <c r="ACS357" s="170"/>
      <c r="ACT357" s="170"/>
      <c r="ACU357" s="170"/>
      <c r="ACV357" s="170"/>
      <c r="ACW357" s="170"/>
      <c r="ACX357" s="170"/>
      <c r="ACY357" s="170"/>
      <c r="ACZ357" s="170"/>
      <c r="ADA357" s="170"/>
      <c r="ADB357" s="170"/>
      <c r="ADC357" s="170"/>
      <c r="ADD357" s="170"/>
      <c r="ADE357" s="170"/>
      <c r="ADF357" s="170"/>
      <c r="ADG357" s="170"/>
      <c r="ADH357" s="170"/>
      <c r="ADI357" s="170"/>
      <c r="ADJ357" s="170"/>
      <c r="ADK357" s="170"/>
      <c r="ADL357" s="170"/>
      <c r="ADM357" s="170"/>
      <c r="ADN357" s="170"/>
      <c r="ADO357" s="170"/>
      <c r="ADP357" s="170"/>
      <c r="ADQ357" s="170"/>
      <c r="ADR357" s="170"/>
      <c r="ADS357" s="170"/>
      <c r="ADT357" s="170"/>
      <c r="ADU357" s="170"/>
      <c r="ADV357" s="170"/>
      <c r="ADW357" s="170"/>
      <c r="ADX357" s="170"/>
      <c r="ADY357" s="170"/>
      <c r="ADZ357" s="170"/>
      <c r="AEA357" s="170"/>
      <c r="AEB357" s="170"/>
      <c r="AEC357" s="170"/>
      <c r="AED357" s="170"/>
      <c r="AEE357" s="170"/>
      <c r="AEF357" s="170"/>
      <c r="AEG357" s="170"/>
      <c r="AEH357" s="170"/>
      <c r="AEI357" s="170"/>
      <c r="AEJ357" s="170"/>
      <c r="AEK357" s="170"/>
      <c r="AEL357" s="170"/>
      <c r="AEM357" s="170"/>
      <c r="AEN357" s="170"/>
      <c r="AEO357" s="170"/>
      <c r="AEP357" s="170"/>
      <c r="AEQ357" s="170"/>
      <c r="AER357" s="170"/>
      <c r="AES357" s="170"/>
      <c r="AET357" s="170"/>
      <c r="AEU357" s="170"/>
      <c r="AEV357" s="170"/>
      <c r="AEW357" s="170"/>
      <c r="AEX357" s="170"/>
      <c r="AEY357" s="170"/>
      <c r="AEZ357" s="170"/>
      <c r="AFA357" s="170"/>
      <c r="AFB357" s="170"/>
      <c r="AFC357" s="170"/>
      <c r="AFD357" s="170"/>
      <c r="AFE357" s="170"/>
      <c r="AFF357" s="170"/>
      <c r="AFG357" s="170"/>
      <c r="AFH357" s="170"/>
      <c r="AFI357" s="170"/>
      <c r="AFJ357" s="170"/>
      <c r="AFK357" s="170"/>
      <c r="AFL357" s="170"/>
      <c r="AFM357" s="170"/>
      <c r="AFN357" s="170"/>
      <c r="AFO357" s="170"/>
      <c r="AFP357" s="170"/>
      <c r="AFQ357" s="170"/>
      <c r="AFR357" s="170"/>
      <c r="AFS357" s="170"/>
      <c r="AFT357" s="170"/>
      <c r="AFU357" s="170"/>
      <c r="AFV357" s="170"/>
      <c r="AFW357" s="170"/>
      <c r="AFX357" s="170"/>
      <c r="AFY357" s="170"/>
      <c r="AFZ357" s="170"/>
      <c r="AGA357" s="170"/>
      <c r="AGB357" s="170"/>
      <c r="AGC357" s="170"/>
      <c r="AGD357" s="170"/>
      <c r="AGE357" s="170"/>
      <c r="AGF357" s="170"/>
      <c r="AGG357" s="170"/>
      <c r="AGH357" s="170"/>
      <c r="AGI357" s="170"/>
      <c r="AGJ357" s="170"/>
      <c r="AGK357" s="170"/>
      <c r="AGL357" s="170"/>
      <c r="AGM357" s="170"/>
      <c r="AGN357" s="170"/>
      <c r="AGO357" s="170"/>
      <c r="AGP357" s="170"/>
      <c r="AGQ357" s="170"/>
      <c r="AGR357" s="170"/>
      <c r="AGS357" s="170"/>
      <c r="AGT357" s="170"/>
      <c r="AGU357" s="170"/>
      <c r="AGV357" s="170"/>
      <c r="AGW357" s="170"/>
      <c r="AGX357" s="170"/>
      <c r="AGY357" s="170"/>
      <c r="AGZ357" s="170"/>
      <c r="AHA357" s="170"/>
      <c r="AHB357" s="170"/>
      <c r="AHC357" s="170"/>
      <c r="AHD357" s="170"/>
      <c r="AHE357" s="170"/>
      <c r="AHF357" s="170"/>
      <c r="AHG357" s="170"/>
      <c r="AHH357" s="170"/>
      <c r="AHI357" s="170"/>
      <c r="AHJ357" s="170"/>
      <c r="AHK357" s="170"/>
      <c r="AHL357" s="170"/>
      <c r="AHM357" s="170"/>
      <c r="AHN357" s="170"/>
      <c r="AHO357" s="170"/>
      <c r="AHP357" s="170"/>
      <c r="AHQ357" s="170"/>
      <c r="AHR357" s="170"/>
      <c r="AHS357" s="170"/>
      <c r="AHT357" s="170"/>
      <c r="AHU357" s="170"/>
      <c r="AHV357" s="170"/>
      <c r="AHW357" s="170"/>
      <c r="AHX357" s="170"/>
      <c r="AHY357" s="170"/>
      <c r="AHZ357" s="170"/>
      <c r="AIA357" s="170"/>
      <c r="AIB357" s="170"/>
      <c r="AIC357" s="170"/>
      <c r="AID357" s="170"/>
      <c r="AIE357" s="170"/>
      <c r="AIF357" s="170"/>
      <c r="AIG357" s="170"/>
      <c r="AIH357" s="170"/>
      <c r="AII357" s="170"/>
      <c r="AIJ357" s="170"/>
      <c r="AIK357" s="170"/>
      <c r="AIL357" s="170"/>
      <c r="AIM357" s="170"/>
      <c r="AIN357" s="170"/>
      <c r="AIO357" s="170"/>
      <c r="AIP357" s="170"/>
      <c r="AIQ357" s="170"/>
      <c r="AIR357" s="170"/>
      <c r="AIS357" s="170"/>
      <c r="AIT357" s="170"/>
      <c r="AIU357" s="170"/>
      <c r="AIV357" s="170"/>
      <c r="AIW357" s="170"/>
      <c r="AIX357" s="170"/>
      <c r="AIY357" s="170"/>
      <c r="AIZ357" s="170"/>
      <c r="AJA357" s="170"/>
      <c r="AJB357" s="170"/>
      <c r="AJC357" s="170"/>
      <c r="AJD357" s="170"/>
      <c r="AJE357" s="170"/>
      <c r="AJF357" s="170"/>
      <c r="AJG357" s="170"/>
      <c r="AJH357" s="170"/>
      <c r="AJI357" s="170"/>
      <c r="AJJ357" s="170"/>
      <c r="AJK357" s="170"/>
      <c r="AJL357" s="170"/>
      <c r="AJM357" s="170"/>
      <c r="AJN357" s="170"/>
      <c r="AJO357" s="170"/>
      <c r="AJP357" s="170"/>
      <c r="AJQ357" s="170"/>
      <c r="AJR357" s="170"/>
      <c r="AJS357" s="170"/>
      <c r="AJT357" s="170"/>
      <c r="AJU357" s="170"/>
      <c r="AJV357" s="170"/>
      <c r="AJW357" s="170"/>
      <c r="AJX357" s="170"/>
      <c r="AJY357" s="170"/>
      <c r="AJZ357" s="170"/>
      <c r="AKA357" s="170"/>
      <c r="AKB357" s="170"/>
      <c r="AKC357" s="170"/>
      <c r="AKD357" s="170"/>
      <c r="AKE357" s="170"/>
      <c r="AKF357" s="170"/>
      <c r="AKG357" s="170"/>
      <c r="AKH357" s="170"/>
      <c r="AKI357" s="170"/>
      <c r="AKJ357" s="170"/>
      <c r="AKK357" s="170"/>
      <c r="AKL357" s="170"/>
      <c r="AKM357" s="170"/>
      <c r="AKN357" s="170"/>
      <c r="AKO357" s="170"/>
      <c r="AKP357" s="170"/>
      <c r="AKQ357" s="170"/>
      <c r="AKR357" s="170"/>
      <c r="AKS357" s="170"/>
      <c r="AKT357" s="170"/>
      <c r="AKU357" s="170"/>
      <c r="AKV357" s="170"/>
      <c r="AKW357" s="170"/>
      <c r="AKX357" s="170"/>
      <c r="AKY357" s="170"/>
      <c r="AKZ357" s="170"/>
      <c r="ALA357" s="170"/>
      <c r="ALB357" s="170"/>
      <c r="ALC357" s="170"/>
      <c r="ALD357" s="170"/>
      <c r="ALE357" s="170"/>
      <c r="ALF357" s="170"/>
      <c r="ALG357" s="170"/>
      <c r="ALH357" s="170"/>
      <c r="ALI357" s="170"/>
      <c r="ALJ357" s="170"/>
      <c r="ALK357" s="170"/>
      <c r="ALL357" s="170"/>
      <c r="ALM357" s="170"/>
      <c r="ALN357" s="170"/>
      <c r="ALO357" s="170"/>
      <c r="ALP357" s="170"/>
      <c r="ALQ357" s="170"/>
      <c r="ALR357" s="170"/>
      <c r="ALS357" s="170"/>
      <c r="ALT357" s="170"/>
      <c r="ALU357" s="170"/>
      <c r="ALV357" s="170"/>
      <c r="ALW357" s="170"/>
      <c r="ALX357" s="170"/>
      <c r="ALY357" s="170"/>
      <c r="ALZ357" s="170"/>
      <c r="AMA357" s="170"/>
      <c r="AMB357" s="170"/>
      <c r="AMC357" s="170"/>
      <c r="AMD357" s="170"/>
      <c r="AME357" s="170"/>
      <c r="AMF357" s="170"/>
      <c r="AMG357" s="170"/>
      <c r="AMH357" s="170"/>
      <c r="AMI357" s="170"/>
      <c r="AMJ357" s="170"/>
    </row>
    <row r="358" spans="1:1024" x14ac:dyDescent="0.25">
      <c r="A358" s="256" t="s">
        <v>1190</v>
      </c>
      <c r="B358" s="257">
        <v>358</v>
      </c>
      <c r="C358" s="258" t="s">
        <v>24502</v>
      </c>
      <c r="D358" s="276" t="s">
        <v>1191</v>
      </c>
      <c r="E358" s="286"/>
      <c r="F358" s="291"/>
      <c r="G358" s="280"/>
      <c r="H358" s="280"/>
      <c r="I358" s="492">
        <v>117</v>
      </c>
      <c r="J358" s="292"/>
      <c r="K358" s="278">
        <v>2</v>
      </c>
      <c r="L358" s="293"/>
      <c r="M358" s="293"/>
      <c r="N358" s="293"/>
      <c r="O358" s="293"/>
      <c r="P358" s="293"/>
      <c r="Q358" s="293"/>
      <c r="R358" s="293"/>
      <c r="S358" s="293"/>
      <c r="T358" s="293"/>
      <c r="U358" s="293"/>
      <c r="V358" s="293"/>
      <c r="W358" s="283">
        <f t="shared" si="133"/>
        <v>100</v>
      </c>
      <c r="X358" s="283">
        <f t="shared" si="147"/>
        <v>100</v>
      </c>
      <c r="Y358" s="283">
        <f t="shared" si="156"/>
        <v>100</v>
      </c>
      <c r="Z358" s="283">
        <f t="shared" si="134"/>
        <v>100</v>
      </c>
      <c r="AA358" s="283">
        <f t="shared" si="153"/>
        <v>100</v>
      </c>
      <c r="AB358" s="287">
        <f t="shared" si="146"/>
        <v>100</v>
      </c>
      <c r="AC358" s="287">
        <f t="shared" si="145"/>
        <v>100</v>
      </c>
      <c r="AD358" s="287">
        <f t="shared" si="154"/>
        <v>100</v>
      </c>
      <c r="AE358" s="284">
        <f t="shared" ref="AE358:AE389" si="161">IF(L358=0,100,IF(L358=1,1,IF(L358="1B",1,IF(L358="1A",0.1,100))))</f>
        <v>100</v>
      </c>
      <c r="AF358" s="284">
        <f t="shared" si="143"/>
        <v>100</v>
      </c>
      <c r="AG358" s="268">
        <f t="shared" si="157"/>
        <v>10</v>
      </c>
      <c r="AH358" s="268">
        <f t="shared" si="158"/>
        <v>100</v>
      </c>
      <c r="AI358" s="268">
        <f t="shared" si="159"/>
        <v>100</v>
      </c>
      <c r="AJ358" s="268">
        <f t="shared" si="160"/>
        <v>100</v>
      </c>
      <c r="AK358" s="506" t="s">
        <v>24292</v>
      </c>
      <c r="AL358" s="286"/>
      <c r="AM358" s="286"/>
      <c r="AN358" s="511"/>
      <c r="AO358" s="357"/>
      <c r="AP358" s="357"/>
      <c r="AQ358" s="286"/>
      <c r="AR358" s="382" t="s">
        <v>24503</v>
      </c>
      <c r="AS358" s="382"/>
      <c r="AT358" s="286"/>
      <c r="AU358" s="286"/>
      <c r="AV358" s="170"/>
      <c r="AW358" s="559"/>
      <c r="AX358" s="559"/>
      <c r="AY358" s="559"/>
      <c r="AZ358" s="559"/>
      <c r="BA358" s="559"/>
      <c r="BB358" s="559"/>
      <c r="BC358" s="559"/>
      <c r="BD358" s="559"/>
      <c r="BE358" s="559"/>
      <c r="BF358" s="559"/>
      <c r="BG358" s="559"/>
      <c r="BH358" s="559"/>
      <c r="BI358" s="559"/>
      <c r="BJ358" s="559"/>
      <c r="BK358" s="559"/>
      <c r="BL358" s="559"/>
      <c r="BM358" s="559"/>
      <c r="BN358" s="559"/>
      <c r="BO358" s="559"/>
      <c r="BP358" s="559"/>
      <c r="BQ358" s="559"/>
      <c r="BR358" s="559"/>
      <c r="BS358" s="559"/>
      <c r="BT358" s="559"/>
      <c r="BU358" s="559"/>
      <c r="BV358" s="559"/>
      <c r="BW358" s="559"/>
      <c r="BX358" s="559"/>
      <c r="BY358" s="559"/>
      <c r="BZ358" s="559"/>
      <c r="CA358" s="559"/>
      <c r="CB358" s="559"/>
      <c r="CC358" s="559"/>
      <c r="CD358" s="559"/>
      <c r="CE358" s="559"/>
      <c r="CF358" s="559"/>
      <c r="CG358" s="559"/>
      <c r="CH358" s="559"/>
      <c r="CI358" s="559"/>
      <c r="CJ358" s="559"/>
      <c r="CK358" s="559"/>
      <c r="CL358" s="559"/>
      <c r="CM358" s="559"/>
      <c r="CN358" s="559"/>
      <c r="CO358" s="559"/>
      <c r="CP358" s="559"/>
      <c r="CQ358" s="559"/>
      <c r="CR358" s="559"/>
      <c r="CS358" s="559"/>
      <c r="CT358" s="559"/>
      <c r="CU358" s="559"/>
      <c r="CV358" s="559"/>
      <c r="CW358" s="559"/>
      <c r="CX358" s="559"/>
      <c r="CY358" s="559"/>
      <c r="CZ358" s="559"/>
      <c r="DA358" s="559"/>
      <c r="DB358" s="559"/>
      <c r="DC358" s="559"/>
      <c r="DD358" s="559"/>
      <c r="DE358" s="559"/>
      <c r="DF358" s="559"/>
      <c r="DG358" s="559"/>
      <c r="DH358" s="559"/>
      <c r="DI358" s="559"/>
      <c r="DJ358" s="559"/>
      <c r="DK358" s="559"/>
      <c r="DL358" s="559"/>
      <c r="DM358" s="559"/>
      <c r="DN358" s="559"/>
      <c r="DO358" s="559"/>
      <c r="DP358" s="559"/>
      <c r="DQ358" s="559"/>
      <c r="DR358" s="559"/>
      <c r="DS358" s="559"/>
      <c r="DT358" s="559"/>
      <c r="DU358" s="559"/>
      <c r="DV358" s="559"/>
      <c r="DW358" s="559"/>
      <c r="DX358" s="559"/>
      <c r="DY358" s="559"/>
      <c r="DZ358" s="559"/>
      <c r="EA358" s="559"/>
      <c r="EB358" s="559"/>
      <c r="EC358" s="559"/>
      <c r="ED358" s="559"/>
      <c r="EE358" s="559"/>
      <c r="EF358" s="559"/>
      <c r="EG358" s="559"/>
      <c r="EH358" s="559"/>
      <c r="EI358" s="559"/>
      <c r="EJ358" s="559"/>
      <c r="EK358" s="559"/>
      <c r="EL358" s="559"/>
      <c r="EM358" s="559"/>
      <c r="EN358" s="559"/>
      <c r="EO358" s="559"/>
      <c r="EP358" s="559"/>
      <c r="EQ358" s="559"/>
      <c r="ER358" s="559"/>
      <c r="ES358" s="559"/>
      <c r="ET358" s="559"/>
      <c r="EU358" s="559"/>
      <c r="EV358" s="559"/>
      <c r="EW358" s="559"/>
      <c r="EX358" s="559"/>
      <c r="EY358" s="559"/>
      <c r="EZ358" s="559"/>
      <c r="FA358" s="559"/>
      <c r="FB358" s="559"/>
      <c r="FC358" s="559"/>
      <c r="FD358" s="559"/>
      <c r="FE358" s="559"/>
      <c r="FF358" s="559"/>
      <c r="FG358" s="559"/>
      <c r="FH358" s="559"/>
      <c r="FI358" s="559"/>
      <c r="FJ358" s="559"/>
      <c r="FK358" s="559"/>
      <c r="FL358" s="559"/>
      <c r="FM358" s="559"/>
      <c r="FN358" s="559"/>
      <c r="FO358" s="559"/>
      <c r="FP358" s="559"/>
      <c r="FQ358" s="559"/>
      <c r="FR358" s="559"/>
      <c r="FS358" s="559"/>
      <c r="FT358" s="559"/>
      <c r="FU358" s="559"/>
      <c r="FV358" s="559"/>
      <c r="FW358" s="559"/>
      <c r="FX358" s="559"/>
      <c r="FY358" s="559"/>
      <c r="FZ358" s="559"/>
      <c r="GA358" s="559"/>
      <c r="GB358" s="559"/>
      <c r="GC358" s="559"/>
      <c r="GD358" s="559"/>
      <c r="GE358" s="559"/>
      <c r="GF358" s="559"/>
      <c r="GG358" s="559"/>
      <c r="GH358" s="559"/>
      <c r="GI358" s="559"/>
      <c r="GJ358" s="559"/>
      <c r="GK358" s="559"/>
      <c r="GL358" s="559"/>
      <c r="GM358" s="559"/>
      <c r="GN358" s="559"/>
      <c r="GO358" s="559"/>
      <c r="GP358" s="559"/>
      <c r="GQ358" s="559"/>
      <c r="GR358" s="559"/>
      <c r="GS358" s="559"/>
      <c r="GT358" s="559"/>
      <c r="GU358" s="559"/>
      <c r="GV358" s="559"/>
      <c r="GW358" s="559"/>
      <c r="GX358" s="559"/>
      <c r="GY358" s="559"/>
      <c r="GZ358" s="559"/>
      <c r="HA358" s="559"/>
      <c r="HB358" s="559"/>
      <c r="HC358" s="559"/>
      <c r="HD358" s="559"/>
      <c r="HE358" s="559"/>
      <c r="HF358" s="559"/>
      <c r="HG358" s="559"/>
      <c r="HH358" s="559"/>
      <c r="HI358" s="559"/>
      <c r="HJ358" s="559"/>
      <c r="HK358" s="559"/>
      <c r="HL358" s="559"/>
      <c r="HM358" s="559"/>
      <c r="HN358" s="559"/>
      <c r="HO358" s="559"/>
      <c r="HP358" s="559"/>
      <c r="HQ358" s="559"/>
      <c r="HR358" s="559"/>
      <c r="HS358" s="559"/>
      <c r="HT358" s="559"/>
      <c r="HU358" s="559"/>
      <c r="HV358" s="559"/>
      <c r="HW358" s="559"/>
      <c r="HX358" s="559"/>
      <c r="HY358" s="559"/>
      <c r="HZ358" s="559"/>
      <c r="IA358" s="559"/>
      <c r="IB358" s="559"/>
      <c r="IC358" s="559"/>
      <c r="ID358" s="559"/>
      <c r="IE358" s="559"/>
      <c r="IF358" s="559"/>
      <c r="IG358" s="559"/>
      <c r="IH358" s="559"/>
      <c r="II358" s="559"/>
      <c r="IJ358" s="559"/>
      <c r="IK358" s="559"/>
      <c r="IL358" s="559"/>
      <c r="IM358" s="559"/>
      <c r="IN358" s="559"/>
      <c r="IO358" s="559"/>
      <c r="IP358" s="559"/>
      <c r="IQ358" s="559"/>
      <c r="IR358" s="559"/>
      <c r="IS358" s="559"/>
      <c r="IT358" s="559"/>
      <c r="IU358" s="559"/>
      <c r="IV358" s="559"/>
      <c r="IW358" s="559"/>
      <c r="IX358" s="559"/>
      <c r="IY358" s="559"/>
      <c r="IZ358" s="559"/>
      <c r="JA358" s="559"/>
      <c r="JB358" s="559"/>
      <c r="JC358" s="559"/>
      <c r="JD358" s="559"/>
      <c r="JE358" s="559"/>
      <c r="JF358" s="559"/>
      <c r="JG358" s="559"/>
      <c r="JH358" s="559"/>
      <c r="JI358" s="559"/>
      <c r="JJ358" s="559"/>
      <c r="JK358" s="559"/>
      <c r="JL358" s="559"/>
      <c r="JM358" s="559"/>
      <c r="JN358" s="559"/>
      <c r="JO358" s="559"/>
      <c r="JP358" s="559"/>
      <c r="JQ358" s="559"/>
      <c r="JR358" s="559"/>
      <c r="JS358" s="559"/>
      <c r="JT358" s="559"/>
      <c r="JU358" s="559"/>
      <c r="JV358" s="559"/>
      <c r="JW358" s="559"/>
      <c r="JX358" s="559"/>
      <c r="JY358" s="559"/>
      <c r="JZ358" s="559"/>
      <c r="KA358" s="559"/>
      <c r="KB358" s="559"/>
      <c r="KC358" s="559"/>
      <c r="KD358" s="559"/>
      <c r="KE358" s="559"/>
      <c r="KF358" s="559"/>
      <c r="KG358" s="559"/>
      <c r="KH358" s="559"/>
      <c r="KI358" s="559"/>
      <c r="KJ358" s="559"/>
      <c r="KK358" s="559"/>
      <c r="KL358" s="559"/>
      <c r="KM358" s="559"/>
      <c r="KN358" s="559"/>
      <c r="KO358" s="559"/>
      <c r="KP358" s="559"/>
      <c r="KQ358" s="559"/>
      <c r="KR358" s="559"/>
      <c r="KS358" s="559"/>
      <c r="KT358" s="559"/>
      <c r="KU358" s="559"/>
      <c r="KV358" s="559"/>
      <c r="KW358" s="559"/>
      <c r="KX358" s="559"/>
      <c r="KY358" s="559"/>
      <c r="KZ358" s="559"/>
      <c r="LA358" s="559"/>
      <c r="LB358" s="559"/>
      <c r="LC358" s="559"/>
      <c r="LD358" s="559"/>
      <c r="LE358" s="559"/>
      <c r="LF358" s="559"/>
      <c r="LG358" s="559"/>
      <c r="LH358" s="559"/>
      <c r="LI358" s="559"/>
      <c r="LJ358" s="559"/>
      <c r="LK358" s="559"/>
      <c r="LL358" s="559"/>
      <c r="LM358" s="559"/>
      <c r="LN358" s="559"/>
      <c r="LO358" s="559"/>
      <c r="LP358" s="559"/>
      <c r="LQ358" s="559"/>
      <c r="LR358" s="559"/>
      <c r="LS358" s="559"/>
      <c r="LT358" s="559"/>
      <c r="LU358" s="559"/>
      <c r="LV358" s="559"/>
      <c r="LW358" s="559"/>
      <c r="LX358" s="559"/>
      <c r="LY358" s="559"/>
      <c r="LZ358" s="559"/>
      <c r="MA358" s="559"/>
      <c r="MB358" s="559"/>
      <c r="MC358" s="559"/>
      <c r="MD358" s="559"/>
      <c r="ME358" s="559"/>
      <c r="MF358" s="559"/>
      <c r="MG358" s="559"/>
      <c r="MH358" s="559"/>
      <c r="MI358" s="559"/>
      <c r="MJ358" s="559"/>
      <c r="MK358" s="559"/>
      <c r="ML358" s="559"/>
      <c r="MM358" s="559"/>
      <c r="MN358" s="559"/>
      <c r="MO358" s="559"/>
      <c r="MP358" s="559"/>
      <c r="MQ358" s="559"/>
      <c r="MR358" s="559"/>
      <c r="MS358" s="559"/>
      <c r="MT358" s="559"/>
      <c r="MU358" s="559"/>
      <c r="MV358" s="559"/>
      <c r="MW358" s="559"/>
      <c r="MX358" s="559"/>
      <c r="MY358" s="559"/>
      <c r="MZ358" s="559"/>
      <c r="NA358" s="559"/>
      <c r="NB358" s="559"/>
      <c r="NC358" s="559"/>
      <c r="ND358" s="559"/>
      <c r="NE358" s="559"/>
      <c r="NF358" s="559"/>
      <c r="NG358" s="559"/>
      <c r="NH358" s="559"/>
      <c r="NI358" s="559"/>
      <c r="NJ358" s="559"/>
      <c r="NK358" s="559"/>
      <c r="NL358" s="559"/>
      <c r="NM358" s="559"/>
      <c r="NN358" s="559"/>
      <c r="NO358" s="559"/>
      <c r="NP358" s="559"/>
      <c r="NQ358" s="559"/>
      <c r="NR358" s="559"/>
      <c r="NS358" s="559"/>
      <c r="NT358" s="559"/>
      <c r="NU358" s="559"/>
      <c r="NV358" s="559"/>
      <c r="NW358" s="559"/>
      <c r="NX358" s="559"/>
      <c r="NY358" s="559"/>
      <c r="NZ358" s="559"/>
      <c r="OA358" s="559"/>
      <c r="OB358" s="559"/>
      <c r="OC358" s="559"/>
      <c r="OD358" s="559"/>
      <c r="OE358" s="559"/>
      <c r="OF358" s="559"/>
      <c r="OG358" s="559"/>
      <c r="OH358" s="559"/>
      <c r="OI358" s="559"/>
      <c r="OJ358" s="559"/>
      <c r="OK358" s="559"/>
      <c r="OL358" s="559"/>
      <c r="OM358" s="559"/>
      <c r="ON358" s="559"/>
      <c r="OO358" s="559"/>
      <c r="OP358" s="559"/>
      <c r="OQ358" s="559"/>
      <c r="OR358" s="559"/>
      <c r="OS358" s="559"/>
      <c r="OT358" s="559"/>
      <c r="OU358" s="559"/>
      <c r="OV358" s="559"/>
      <c r="OW358" s="559"/>
      <c r="OX358" s="559"/>
      <c r="OY358" s="559"/>
      <c r="OZ358" s="559"/>
      <c r="PA358" s="559"/>
      <c r="PB358" s="559"/>
      <c r="PC358" s="559"/>
      <c r="PD358" s="559"/>
      <c r="PE358" s="559"/>
      <c r="PF358" s="559"/>
      <c r="PG358" s="559"/>
      <c r="PH358" s="559"/>
      <c r="PI358" s="559"/>
      <c r="PJ358" s="559"/>
      <c r="PK358" s="559"/>
      <c r="PL358" s="559"/>
      <c r="PM358" s="559"/>
      <c r="PN358" s="559"/>
      <c r="PO358" s="559"/>
      <c r="PP358" s="559"/>
      <c r="PQ358" s="559"/>
      <c r="PR358" s="559"/>
      <c r="PS358" s="559"/>
      <c r="PT358" s="559"/>
      <c r="PU358" s="559"/>
      <c r="PV358" s="559"/>
      <c r="PW358" s="559"/>
      <c r="PX358" s="559"/>
      <c r="PY358" s="559"/>
      <c r="PZ358" s="559"/>
      <c r="QA358" s="559"/>
      <c r="QB358" s="559"/>
      <c r="QC358" s="559"/>
      <c r="QD358" s="559"/>
      <c r="QE358" s="559"/>
      <c r="QF358" s="559"/>
      <c r="QG358" s="559"/>
      <c r="QH358" s="559"/>
      <c r="QI358" s="559"/>
      <c r="QJ358" s="559"/>
      <c r="QK358" s="559"/>
      <c r="QL358" s="559"/>
      <c r="QM358" s="559"/>
      <c r="QN358" s="559"/>
      <c r="QO358" s="559"/>
      <c r="QP358" s="559"/>
      <c r="QQ358" s="559"/>
      <c r="QR358" s="559"/>
      <c r="QS358" s="559"/>
      <c r="QT358" s="559"/>
      <c r="QU358" s="559"/>
      <c r="QV358" s="559"/>
      <c r="QW358" s="559"/>
      <c r="QX358" s="559"/>
      <c r="QY358" s="559"/>
      <c r="QZ358" s="559"/>
      <c r="RA358" s="559"/>
      <c r="RB358" s="559"/>
      <c r="RC358" s="559"/>
      <c r="RD358" s="559"/>
      <c r="RE358" s="559"/>
      <c r="RF358" s="559"/>
      <c r="RG358" s="559"/>
      <c r="RH358" s="559"/>
      <c r="RI358" s="559"/>
      <c r="RJ358" s="559"/>
      <c r="RK358" s="559"/>
      <c r="RL358" s="559"/>
      <c r="RM358" s="559"/>
      <c r="RN358" s="559"/>
      <c r="RO358" s="559"/>
      <c r="RP358" s="559"/>
      <c r="RQ358" s="559"/>
      <c r="RR358" s="559"/>
      <c r="RS358" s="559"/>
      <c r="RT358" s="559"/>
      <c r="RU358" s="559"/>
      <c r="RV358" s="559"/>
      <c r="RW358" s="559"/>
      <c r="RX358" s="559"/>
      <c r="RY358" s="559"/>
      <c r="RZ358" s="559"/>
      <c r="SA358" s="559"/>
      <c r="SB358" s="559"/>
      <c r="SC358" s="559"/>
      <c r="SD358" s="559"/>
      <c r="SE358" s="559"/>
      <c r="SF358" s="559"/>
      <c r="SG358" s="559"/>
      <c r="SH358" s="559"/>
      <c r="SI358" s="559"/>
      <c r="SJ358" s="559"/>
      <c r="SK358" s="559"/>
      <c r="SL358" s="559"/>
      <c r="SM358" s="559"/>
      <c r="SN358" s="559"/>
      <c r="SO358" s="559"/>
      <c r="SP358" s="559"/>
      <c r="SQ358" s="559"/>
      <c r="SR358" s="559"/>
      <c r="SS358" s="559"/>
      <c r="ST358" s="559"/>
      <c r="SU358" s="559"/>
      <c r="SV358" s="559"/>
      <c r="SW358" s="559"/>
      <c r="SX358" s="559"/>
      <c r="SY358" s="559"/>
      <c r="SZ358" s="559"/>
      <c r="TA358" s="559"/>
      <c r="TB358" s="559"/>
      <c r="TC358" s="559"/>
      <c r="TD358" s="559"/>
      <c r="TE358" s="559"/>
      <c r="TF358" s="559"/>
      <c r="TG358" s="559"/>
      <c r="TH358" s="559"/>
      <c r="TI358" s="559"/>
      <c r="TJ358" s="559"/>
      <c r="TK358" s="559"/>
      <c r="TL358" s="559"/>
      <c r="TM358" s="559"/>
      <c r="TN358" s="559"/>
      <c r="TO358" s="559"/>
      <c r="TP358" s="559"/>
      <c r="TQ358" s="559"/>
      <c r="TR358" s="559"/>
      <c r="TS358" s="559"/>
      <c r="TT358" s="559"/>
      <c r="TU358" s="559"/>
      <c r="TV358" s="559"/>
      <c r="TW358" s="559"/>
      <c r="TX358" s="559"/>
      <c r="TY358" s="559"/>
      <c r="TZ358" s="559"/>
      <c r="UA358" s="559"/>
      <c r="UB358" s="559"/>
      <c r="UC358" s="559"/>
      <c r="UD358" s="559"/>
      <c r="UE358" s="559"/>
      <c r="UF358" s="559"/>
      <c r="UG358" s="559"/>
      <c r="UH358" s="559"/>
      <c r="UI358" s="559"/>
      <c r="UJ358" s="559"/>
      <c r="UK358" s="559"/>
      <c r="UL358" s="559"/>
      <c r="UM358" s="559"/>
      <c r="UN358" s="559"/>
      <c r="UO358" s="559"/>
      <c r="UP358" s="559"/>
      <c r="UQ358" s="559"/>
      <c r="UR358" s="559"/>
      <c r="US358" s="559"/>
      <c r="UT358" s="559"/>
      <c r="UU358" s="559"/>
      <c r="UV358" s="559"/>
      <c r="UW358" s="559"/>
      <c r="UX358" s="559"/>
      <c r="UY358" s="559"/>
      <c r="UZ358" s="559"/>
      <c r="VA358" s="559"/>
      <c r="VB358" s="559"/>
      <c r="VC358" s="559"/>
      <c r="VD358" s="559"/>
      <c r="VE358" s="559"/>
      <c r="VF358" s="559"/>
      <c r="VG358" s="559"/>
      <c r="VH358" s="559"/>
      <c r="VI358" s="559"/>
      <c r="VJ358" s="559"/>
      <c r="VK358" s="559"/>
      <c r="VL358" s="559"/>
      <c r="VM358" s="559"/>
      <c r="VN358" s="559"/>
      <c r="VO358" s="559"/>
      <c r="VP358" s="559"/>
      <c r="VQ358" s="559"/>
      <c r="VR358" s="559"/>
      <c r="VS358" s="559"/>
      <c r="VT358" s="559"/>
      <c r="VU358" s="559"/>
      <c r="VV358" s="559"/>
      <c r="VW358" s="559"/>
      <c r="VX358" s="559"/>
      <c r="VY358" s="559"/>
      <c r="VZ358" s="559"/>
      <c r="WA358" s="559"/>
      <c r="WB358" s="559"/>
      <c r="WC358" s="559"/>
      <c r="WD358" s="559"/>
      <c r="WE358" s="559"/>
      <c r="WF358" s="559"/>
      <c r="WG358" s="559"/>
      <c r="WH358" s="559"/>
      <c r="WI358" s="559"/>
      <c r="WJ358" s="559"/>
      <c r="WK358" s="559"/>
      <c r="WL358" s="559"/>
      <c r="WM358" s="559"/>
      <c r="WN358" s="559"/>
      <c r="WO358" s="559"/>
      <c r="WP358" s="559"/>
      <c r="WQ358" s="559"/>
      <c r="WR358" s="559"/>
      <c r="WS358" s="559"/>
      <c r="WT358" s="559"/>
      <c r="WU358" s="559"/>
      <c r="WV358" s="559"/>
      <c r="WW358" s="559"/>
      <c r="WX358" s="559"/>
      <c r="WY358" s="559"/>
      <c r="WZ358" s="559"/>
      <c r="XA358" s="559"/>
      <c r="XB358" s="559"/>
      <c r="XC358" s="559"/>
      <c r="XD358" s="559"/>
      <c r="XE358" s="559"/>
      <c r="XF358" s="559"/>
      <c r="XG358" s="559"/>
      <c r="XH358" s="559"/>
      <c r="XI358" s="559"/>
      <c r="XJ358" s="559"/>
      <c r="XK358" s="559"/>
      <c r="XL358" s="559"/>
      <c r="XM358" s="559"/>
      <c r="XN358" s="559"/>
      <c r="XO358" s="559"/>
      <c r="XP358" s="559"/>
      <c r="XQ358" s="559"/>
      <c r="XR358" s="559"/>
      <c r="XS358" s="559"/>
      <c r="XT358" s="559"/>
      <c r="XU358" s="559"/>
      <c r="XV358" s="559"/>
      <c r="XW358" s="559"/>
      <c r="XX358" s="559"/>
      <c r="XY358" s="559"/>
      <c r="XZ358" s="559"/>
      <c r="YA358" s="559"/>
      <c r="YB358" s="559"/>
      <c r="YC358" s="559"/>
      <c r="YD358" s="559"/>
      <c r="YE358" s="559"/>
      <c r="YF358" s="559"/>
      <c r="YG358" s="559"/>
      <c r="YH358" s="559"/>
      <c r="YI358" s="559"/>
      <c r="YJ358" s="559"/>
      <c r="YK358" s="559"/>
      <c r="YL358" s="559"/>
      <c r="YM358" s="559"/>
      <c r="YN358" s="559"/>
      <c r="YO358" s="559"/>
      <c r="YP358" s="559"/>
      <c r="YQ358" s="559"/>
      <c r="YR358" s="559"/>
      <c r="YS358" s="559"/>
      <c r="YT358" s="559"/>
      <c r="YU358" s="559"/>
      <c r="YV358" s="559"/>
      <c r="YW358" s="559"/>
      <c r="YX358" s="559"/>
      <c r="YY358" s="559"/>
      <c r="YZ358" s="559"/>
      <c r="ZA358" s="559"/>
      <c r="ZB358" s="559"/>
      <c r="ZC358" s="559"/>
      <c r="ZD358" s="559"/>
      <c r="ZE358" s="559"/>
      <c r="ZF358" s="559"/>
      <c r="ZG358" s="559"/>
      <c r="ZH358" s="559"/>
      <c r="ZI358" s="559"/>
      <c r="ZJ358" s="559"/>
      <c r="ZK358" s="559"/>
      <c r="ZL358" s="559"/>
      <c r="ZM358" s="559"/>
      <c r="ZN358" s="559"/>
      <c r="ZO358" s="559"/>
      <c r="ZP358" s="559"/>
      <c r="ZQ358" s="559"/>
      <c r="ZR358" s="559"/>
      <c r="ZS358" s="559"/>
      <c r="ZT358" s="559"/>
      <c r="ZU358" s="559"/>
      <c r="ZV358" s="559"/>
      <c r="ZW358" s="559"/>
      <c r="ZX358" s="559"/>
      <c r="ZY358" s="559"/>
      <c r="ZZ358" s="559"/>
      <c r="AAA358" s="559"/>
      <c r="AAB358" s="559"/>
      <c r="AAC358" s="559"/>
      <c r="AAD358" s="559"/>
      <c r="AAE358" s="559"/>
      <c r="AAF358" s="559"/>
      <c r="AAG358" s="559"/>
      <c r="AAH358" s="559"/>
      <c r="AAI358" s="559"/>
      <c r="AAJ358" s="559"/>
      <c r="AAK358" s="559"/>
      <c r="AAL358" s="559"/>
      <c r="AAM358" s="559"/>
      <c r="AAN358" s="559"/>
      <c r="AAO358" s="559"/>
      <c r="AAP358" s="559"/>
      <c r="AAQ358" s="559"/>
      <c r="AAR358" s="559"/>
      <c r="AAS358" s="559"/>
      <c r="AAT358" s="559"/>
      <c r="AAU358" s="559"/>
      <c r="AAV358" s="559"/>
      <c r="AAW358" s="559"/>
      <c r="AAX358" s="559"/>
      <c r="AAY358" s="559"/>
      <c r="AAZ358" s="559"/>
      <c r="ABA358" s="559"/>
      <c r="ABB358" s="559"/>
      <c r="ABC358" s="559"/>
      <c r="ABD358" s="559"/>
      <c r="ABE358" s="559"/>
      <c r="ABF358" s="559"/>
      <c r="ABG358" s="559"/>
      <c r="ABH358" s="559"/>
      <c r="ABI358" s="559"/>
      <c r="ABJ358" s="559"/>
      <c r="ABK358" s="559"/>
      <c r="ABL358" s="559"/>
      <c r="ABM358" s="559"/>
      <c r="ABN358" s="559"/>
      <c r="ABO358" s="559"/>
      <c r="ABP358" s="559"/>
      <c r="ABQ358" s="559"/>
      <c r="ABR358" s="559"/>
      <c r="ABS358" s="559"/>
      <c r="ABT358" s="559"/>
      <c r="ABU358" s="559"/>
      <c r="ABV358" s="559"/>
      <c r="ABW358" s="559"/>
      <c r="ABX358" s="559"/>
      <c r="ABY358" s="559"/>
      <c r="ABZ358" s="559"/>
      <c r="ACA358" s="559"/>
      <c r="ACB358" s="559"/>
      <c r="ACC358" s="559"/>
      <c r="ACD358" s="559"/>
      <c r="ACE358" s="559"/>
      <c r="ACF358" s="559"/>
      <c r="ACG358" s="559"/>
      <c r="ACH358" s="559"/>
      <c r="ACI358" s="559"/>
      <c r="ACJ358" s="559"/>
      <c r="ACK358" s="559"/>
      <c r="ACL358" s="559"/>
      <c r="ACM358" s="559"/>
      <c r="ACN358" s="559"/>
      <c r="ACO358" s="559"/>
      <c r="ACP358" s="559"/>
      <c r="ACQ358" s="559"/>
      <c r="ACR358" s="559"/>
      <c r="ACS358" s="559"/>
      <c r="ACT358" s="559"/>
      <c r="ACU358" s="559"/>
      <c r="ACV358" s="559"/>
      <c r="ACW358" s="559"/>
      <c r="ACX358" s="559"/>
      <c r="ACY358" s="559"/>
      <c r="ACZ358" s="559"/>
      <c r="ADA358" s="559"/>
      <c r="ADB358" s="559"/>
      <c r="ADC358" s="559"/>
      <c r="ADD358" s="559"/>
      <c r="ADE358" s="559"/>
      <c r="ADF358" s="559"/>
      <c r="ADG358" s="559"/>
      <c r="ADH358" s="559"/>
      <c r="ADI358" s="559"/>
      <c r="ADJ358" s="559"/>
      <c r="ADK358" s="559"/>
      <c r="ADL358" s="559"/>
      <c r="ADM358" s="559"/>
      <c r="ADN358" s="559"/>
      <c r="ADO358" s="559"/>
      <c r="ADP358" s="559"/>
      <c r="ADQ358" s="559"/>
      <c r="ADR358" s="559"/>
      <c r="ADS358" s="559"/>
      <c r="ADT358" s="559"/>
      <c r="ADU358" s="559"/>
      <c r="ADV358" s="559"/>
      <c r="ADW358" s="559"/>
      <c r="ADX358" s="559"/>
      <c r="ADY358" s="559"/>
      <c r="ADZ358" s="559"/>
      <c r="AEA358" s="559"/>
      <c r="AEB358" s="559"/>
      <c r="AEC358" s="559"/>
      <c r="AED358" s="559"/>
      <c r="AEE358" s="559"/>
      <c r="AEF358" s="559"/>
      <c r="AEG358" s="559"/>
      <c r="AEH358" s="559"/>
      <c r="AEI358" s="559"/>
      <c r="AEJ358" s="559"/>
      <c r="AEK358" s="559"/>
      <c r="AEL358" s="559"/>
      <c r="AEM358" s="559"/>
      <c r="AEN358" s="559"/>
      <c r="AEO358" s="559"/>
      <c r="AEP358" s="559"/>
      <c r="AEQ358" s="559"/>
      <c r="AER358" s="559"/>
      <c r="AES358" s="559"/>
      <c r="AET358" s="559"/>
      <c r="AEU358" s="559"/>
      <c r="AEV358" s="559"/>
      <c r="AEW358" s="559"/>
      <c r="AEX358" s="559"/>
      <c r="AEY358" s="559"/>
      <c r="AEZ358" s="559"/>
      <c r="AFA358" s="559"/>
      <c r="AFB358" s="559"/>
      <c r="AFC358" s="559"/>
      <c r="AFD358" s="559"/>
      <c r="AFE358" s="559"/>
      <c r="AFF358" s="559"/>
      <c r="AFG358" s="559"/>
      <c r="AFH358" s="559"/>
      <c r="AFI358" s="559"/>
      <c r="AFJ358" s="559"/>
      <c r="AFK358" s="559"/>
      <c r="AFL358" s="559"/>
      <c r="AFM358" s="559"/>
      <c r="AFN358" s="559"/>
      <c r="AFO358" s="559"/>
      <c r="AFP358" s="559"/>
      <c r="AFQ358" s="559"/>
      <c r="AFR358" s="559"/>
      <c r="AFS358" s="559"/>
      <c r="AFT358" s="559"/>
      <c r="AFU358" s="559"/>
      <c r="AFV358" s="559"/>
      <c r="AFW358" s="559"/>
      <c r="AFX358" s="559"/>
      <c r="AFY358" s="559"/>
      <c r="AFZ358" s="559"/>
      <c r="AGA358" s="559"/>
      <c r="AGB358" s="559"/>
      <c r="AGC358" s="559"/>
      <c r="AGD358" s="559"/>
      <c r="AGE358" s="559"/>
      <c r="AGF358" s="559"/>
      <c r="AGG358" s="559"/>
      <c r="AGH358" s="559"/>
      <c r="AGI358" s="559"/>
      <c r="AGJ358" s="559"/>
      <c r="AGK358" s="559"/>
      <c r="AGL358" s="559"/>
      <c r="AGM358" s="559"/>
      <c r="AGN358" s="559"/>
      <c r="AGO358" s="559"/>
      <c r="AGP358" s="559"/>
      <c r="AGQ358" s="559"/>
      <c r="AGR358" s="559"/>
      <c r="AGS358" s="559"/>
      <c r="AGT358" s="559"/>
      <c r="AGU358" s="559"/>
      <c r="AGV358" s="559"/>
      <c r="AGW358" s="559"/>
      <c r="AGX358" s="559"/>
      <c r="AGY358" s="559"/>
      <c r="AGZ358" s="559"/>
      <c r="AHA358" s="559"/>
      <c r="AHB358" s="559"/>
      <c r="AHC358" s="559"/>
      <c r="AHD358" s="559"/>
      <c r="AHE358" s="559"/>
      <c r="AHF358" s="559"/>
      <c r="AHG358" s="559"/>
      <c r="AHH358" s="559"/>
      <c r="AHI358" s="559"/>
      <c r="AHJ358" s="559"/>
      <c r="AHK358" s="559"/>
      <c r="AHL358" s="559"/>
      <c r="AHM358" s="559"/>
      <c r="AHN358" s="559"/>
      <c r="AHO358" s="559"/>
      <c r="AHP358" s="559"/>
      <c r="AHQ358" s="559"/>
      <c r="AHR358" s="559"/>
      <c r="AHS358" s="559"/>
      <c r="AHT358" s="559"/>
      <c r="AHU358" s="559"/>
      <c r="AHV358" s="559"/>
      <c r="AHW358" s="559"/>
      <c r="AHX358" s="559"/>
      <c r="AHY358" s="559"/>
      <c r="AHZ358" s="559"/>
      <c r="AIA358" s="559"/>
      <c r="AIB358" s="559"/>
      <c r="AIC358" s="559"/>
      <c r="AID358" s="559"/>
      <c r="AIE358" s="559"/>
      <c r="AIF358" s="559"/>
      <c r="AIG358" s="559"/>
      <c r="AIH358" s="559"/>
      <c r="AII358" s="559"/>
      <c r="AIJ358" s="559"/>
      <c r="AIK358" s="559"/>
      <c r="AIL358" s="559"/>
      <c r="AIM358" s="559"/>
      <c r="AIN358" s="559"/>
      <c r="AIO358" s="559"/>
      <c r="AIP358" s="559"/>
      <c r="AIQ358" s="559"/>
      <c r="AIR358" s="559"/>
      <c r="AIS358" s="559"/>
      <c r="AIT358" s="559"/>
      <c r="AIU358" s="559"/>
      <c r="AIV358" s="559"/>
      <c r="AIW358" s="559"/>
      <c r="AIX358" s="559"/>
      <c r="AIY358" s="559"/>
      <c r="AIZ358" s="559"/>
      <c r="AJA358" s="559"/>
      <c r="AJB358" s="559"/>
      <c r="AJC358" s="559"/>
      <c r="AJD358" s="559"/>
      <c r="AJE358" s="559"/>
      <c r="AJF358" s="559"/>
      <c r="AJG358" s="559"/>
      <c r="AJH358" s="559"/>
      <c r="AJI358" s="559"/>
      <c r="AJJ358" s="559"/>
      <c r="AJK358" s="559"/>
      <c r="AJL358" s="559"/>
      <c r="AJM358" s="559"/>
      <c r="AJN358" s="559"/>
      <c r="AJO358" s="559"/>
      <c r="AJP358" s="559"/>
      <c r="AJQ358" s="559"/>
      <c r="AJR358" s="559"/>
      <c r="AJS358" s="559"/>
      <c r="AJT358" s="559"/>
      <c r="AJU358" s="559"/>
      <c r="AJV358" s="559"/>
      <c r="AJW358" s="559"/>
      <c r="AJX358" s="559"/>
      <c r="AJY358" s="559"/>
      <c r="AJZ358" s="559"/>
      <c r="AKA358" s="559"/>
      <c r="AKB358" s="559"/>
      <c r="AKC358" s="559"/>
      <c r="AKD358" s="559"/>
      <c r="AKE358" s="559"/>
      <c r="AKF358" s="559"/>
      <c r="AKG358" s="559"/>
      <c r="AKH358" s="559"/>
      <c r="AKI358" s="559"/>
      <c r="AKJ358" s="559"/>
      <c r="AKK358" s="559"/>
      <c r="AKL358" s="559"/>
      <c r="AKM358" s="559"/>
      <c r="AKN358" s="559"/>
      <c r="AKO358" s="559"/>
      <c r="AKP358" s="559"/>
      <c r="AKQ358" s="559"/>
      <c r="AKR358" s="559"/>
      <c r="AKS358" s="559"/>
      <c r="AKT358" s="559"/>
      <c r="AKU358" s="559"/>
      <c r="AKV358" s="559"/>
      <c r="AKW358" s="559"/>
      <c r="AKX358" s="559"/>
      <c r="AKY358" s="559"/>
      <c r="AKZ358" s="559"/>
      <c r="ALA358" s="559"/>
      <c r="ALB358" s="559"/>
      <c r="ALC358" s="559"/>
      <c r="ALD358" s="559"/>
      <c r="ALE358" s="559"/>
      <c r="ALF358" s="559"/>
      <c r="ALG358" s="559"/>
      <c r="ALH358" s="559"/>
      <c r="ALI358" s="559"/>
      <c r="ALJ358" s="559"/>
      <c r="ALK358" s="559"/>
      <c r="ALL358" s="559"/>
      <c r="ALM358" s="559"/>
      <c r="ALN358" s="559"/>
      <c r="ALO358" s="559"/>
      <c r="ALP358" s="559"/>
      <c r="ALQ358" s="559"/>
      <c r="ALR358" s="559"/>
      <c r="ALS358" s="559"/>
      <c r="ALT358" s="559"/>
      <c r="ALU358" s="559"/>
      <c r="ALV358" s="559"/>
      <c r="ALW358" s="559"/>
      <c r="ALX358" s="559"/>
      <c r="ALY358" s="559"/>
      <c r="ALZ358" s="559"/>
      <c r="AMA358" s="559"/>
      <c r="AMB358" s="559"/>
      <c r="AMC358" s="559"/>
      <c r="AMD358" s="559"/>
      <c r="AME358" s="559"/>
      <c r="AMF358" s="559"/>
      <c r="AMG358" s="559"/>
      <c r="AMH358" s="559"/>
      <c r="AMI358" s="559"/>
      <c r="AMJ358" s="559"/>
    </row>
    <row r="359" spans="1:1024" x14ac:dyDescent="0.25">
      <c r="A359" s="256" t="s">
        <v>1192</v>
      </c>
      <c r="B359" s="257">
        <v>359</v>
      </c>
      <c r="C359" s="258" t="s">
        <v>24504</v>
      </c>
      <c r="D359" s="308" t="s">
        <v>1193</v>
      </c>
      <c r="E359" s="286"/>
      <c r="F359" s="291"/>
      <c r="G359" s="280"/>
      <c r="H359" s="280"/>
      <c r="I359" s="492">
        <v>8.8000000000000007</v>
      </c>
      <c r="J359" s="292"/>
      <c r="K359" s="293"/>
      <c r="L359" s="278">
        <v>1</v>
      </c>
      <c r="M359" s="293"/>
      <c r="N359" s="293"/>
      <c r="O359" s="293"/>
      <c r="P359" s="293"/>
      <c r="Q359" s="293"/>
      <c r="R359" s="293"/>
      <c r="S359" s="293"/>
      <c r="T359" s="293"/>
      <c r="U359" s="293"/>
      <c r="V359" s="293"/>
      <c r="W359" s="283">
        <f t="shared" si="133"/>
        <v>100</v>
      </c>
      <c r="X359" s="283">
        <f t="shared" si="147"/>
        <v>100</v>
      </c>
      <c r="Y359" s="283">
        <f t="shared" si="156"/>
        <v>100</v>
      </c>
      <c r="Z359" s="283">
        <f t="shared" si="134"/>
        <v>100</v>
      </c>
      <c r="AA359" s="283">
        <f t="shared" si="153"/>
        <v>100</v>
      </c>
      <c r="AB359" s="287">
        <f t="shared" si="146"/>
        <v>100</v>
      </c>
      <c r="AC359" s="287">
        <f t="shared" si="145"/>
        <v>100</v>
      </c>
      <c r="AD359" s="287">
        <f t="shared" si="154"/>
        <v>100</v>
      </c>
      <c r="AE359" s="284">
        <f t="shared" si="161"/>
        <v>1</v>
      </c>
      <c r="AF359" s="284">
        <f t="shared" si="143"/>
        <v>100</v>
      </c>
      <c r="AG359" s="268">
        <f t="shared" si="157"/>
        <v>100</v>
      </c>
      <c r="AH359" s="268">
        <f t="shared" si="158"/>
        <v>100</v>
      </c>
      <c r="AI359" s="268">
        <f t="shared" si="159"/>
        <v>100</v>
      </c>
      <c r="AJ359" s="268">
        <f t="shared" si="160"/>
        <v>100</v>
      </c>
      <c r="AK359" s="506" t="s">
        <v>24505</v>
      </c>
      <c r="AL359" s="257">
        <v>1</v>
      </c>
      <c r="AM359" s="277">
        <v>1</v>
      </c>
      <c r="AN359" s="511"/>
      <c r="AO359" s="357"/>
      <c r="AP359" s="357"/>
      <c r="AQ359" s="286"/>
      <c r="AR359" s="382" t="s">
        <v>24506</v>
      </c>
      <c r="AS359" s="382"/>
      <c r="AT359" s="286"/>
      <c r="AU359" s="286"/>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c r="BU359" s="170"/>
      <c r="BV359" s="170"/>
      <c r="BW359" s="170"/>
      <c r="BX359" s="170"/>
      <c r="BY359" s="170"/>
      <c r="BZ359" s="170"/>
      <c r="CA359" s="170"/>
      <c r="CB359" s="170"/>
      <c r="CC359" s="170"/>
      <c r="CD359" s="170"/>
      <c r="CE359" s="170"/>
      <c r="CF359" s="170"/>
      <c r="CG359" s="170"/>
      <c r="CH359" s="170"/>
      <c r="CI359" s="170"/>
      <c r="CJ359" s="170"/>
      <c r="CK359" s="170"/>
      <c r="CL359" s="170"/>
      <c r="CM359" s="170"/>
      <c r="CN359" s="170"/>
      <c r="CO359" s="170"/>
      <c r="CP359" s="170"/>
      <c r="CQ359" s="170"/>
      <c r="CR359" s="170"/>
      <c r="CS359" s="170"/>
      <c r="CT359" s="170"/>
      <c r="CU359" s="170"/>
      <c r="CV359" s="170"/>
      <c r="CW359" s="170"/>
      <c r="CX359" s="170"/>
      <c r="CY359" s="170"/>
      <c r="CZ359" s="170"/>
      <c r="DA359" s="170"/>
      <c r="DB359" s="170"/>
      <c r="DC359" s="170"/>
      <c r="DD359" s="170"/>
      <c r="DE359" s="170"/>
      <c r="DF359" s="170"/>
      <c r="DG359" s="170"/>
      <c r="DH359" s="170"/>
      <c r="DI359" s="170"/>
      <c r="DJ359" s="170"/>
      <c r="DK359" s="170"/>
      <c r="DL359" s="170"/>
      <c r="DM359" s="170"/>
      <c r="DN359" s="170"/>
      <c r="DO359" s="170"/>
      <c r="DP359" s="170"/>
      <c r="DQ359" s="170"/>
      <c r="DR359" s="170"/>
      <c r="DS359" s="170"/>
      <c r="DT359" s="170"/>
      <c r="DU359" s="170"/>
      <c r="DV359" s="170"/>
      <c r="DW359" s="170"/>
      <c r="DX359" s="170"/>
      <c r="DY359" s="170"/>
      <c r="DZ359" s="170"/>
      <c r="EA359" s="170"/>
      <c r="EB359" s="170"/>
      <c r="EC359" s="170"/>
      <c r="ED359" s="170"/>
      <c r="EE359" s="170"/>
      <c r="EF359" s="170"/>
      <c r="EG359" s="170"/>
      <c r="EH359" s="170"/>
      <c r="EI359" s="170"/>
      <c r="EJ359" s="170"/>
      <c r="EK359" s="170"/>
      <c r="EL359" s="170"/>
      <c r="EM359" s="170"/>
      <c r="EN359" s="170"/>
      <c r="EO359" s="170"/>
      <c r="EP359" s="170"/>
      <c r="EQ359" s="170"/>
      <c r="ER359" s="170"/>
      <c r="ES359" s="170"/>
      <c r="ET359" s="170"/>
      <c r="EU359" s="170"/>
      <c r="EV359" s="170"/>
      <c r="EW359" s="170"/>
      <c r="EX359" s="170"/>
      <c r="EY359" s="170"/>
      <c r="EZ359" s="170"/>
      <c r="FA359" s="170"/>
      <c r="FB359" s="170"/>
      <c r="FC359" s="170"/>
      <c r="FD359" s="170"/>
      <c r="FE359" s="170"/>
      <c r="FF359" s="170"/>
      <c r="FG359" s="170"/>
      <c r="FH359" s="170"/>
      <c r="FI359" s="170"/>
      <c r="FJ359" s="170"/>
      <c r="FK359" s="170"/>
      <c r="FL359" s="170"/>
      <c r="FM359" s="170"/>
      <c r="FN359" s="170"/>
      <c r="FO359" s="170"/>
      <c r="FP359" s="170"/>
      <c r="FQ359" s="170"/>
      <c r="FR359" s="170"/>
      <c r="FS359" s="170"/>
      <c r="FT359" s="170"/>
      <c r="FU359" s="170"/>
      <c r="FV359" s="170"/>
      <c r="FW359" s="170"/>
      <c r="FX359" s="170"/>
      <c r="FY359" s="170"/>
      <c r="FZ359" s="170"/>
      <c r="GA359" s="170"/>
      <c r="GB359" s="170"/>
      <c r="GC359" s="170"/>
      <c r="GD359" s="170"/>
      <c r="GE359" s="170"/>
      <c r="GF359" s="170"/>
      <c r="GG359" s="170"/>
      <c r="GH359" s="170"/>
      <c r="GI359" s="170"/>
      <c r="GJ359" s="170"/>
      <c r="GK359" s="170"/>
      <c r="GL359" s="170"/>
      <c r="GM359" s="170"/>
      <c r="GN359" s="170"/>
      <c r="GO359" s="170"/>
      <c r="GP359" s="170"/>
      <c r="GQ359" s="170"/>
      <c r="GR359" s="170"/>
      <c r="GS359" s="170"/>
      <c r="GT359" s="170"/>
      <c r="GU359" s="170"/>
      <c r="GV359" s="170"/>
      <c r="GW359" s="170"/>
      <c r="GX359" s="170"/>
      <c r="GY359" s="170"/>
      <c r="GZ359" s="170"/>
      <c r="HA359" s="170"/>
      <c r="HB359" s="170"/>
      <c r="HC359" s="170"/>
      <c r="HD359" s="170"/>
      <c r="HE359" s="170"/>
      <c r="HF359" s="170"/>
      <c r="HG359" s="170"/>
      <c r="HH359" s="170"/>
      <c r="HI359" s="170"/>
      <c r="HJ359" s="170"/>
      <c r="HK359" s="170"/>
      <c r="HL359" s="170"/>
      <c r="HM359" s="170"/>
      <c r="HN359" s="170"/>
      <c r="HO359" s="170"/>
      <c r="HP359" s="170"/>
      <c r="HQ359" s="170"/>
      <c r="HR359" s="170"/>
      <c r="HS359" s="170"/>
      <c r="HT359" s="170"/>
      <c r="HU359" s="170"/>
      <c r="HV359" s="170"/>
      <c r="HW359" s="170"/>
      <c r="HX359" s="170"/>
      <c r="HY359" s="170"/>
      <c r="HZ359" s="170"/>
      <c r="IA359" s="170"/>
      <c r="IB359" s="170"/>
      <c r="IC359" s="170"/>
      <c r="ID359" s="170"/>
      <c r="IE359" s="170"/>
      <c r="IF359" s="170"/>
      <c r="IG359" s="170"/>
      <c r="IH359" s="170"/>
      <c r="II359" s="170"/>
      <c r="IJ359" s="170"/>
      <c r="IK359" s="170"/>
      <c r="IL359" s="170"/>
      <c r="IM359" s="170"/>
      <c r="IN359" s="170"/>
      <c r="IO359" s="170"/>
      <c r="IP359" s="170"/>
      <c r="IQ359" s="170"/>
      <c r="IR359" s="170"/>
      <c r="IS359" s="170"/>
      <c r="IT359" s="170"/>
      <c r="IU359" s="170"/>
      <c r="IV359" s="170"/>
      <c r="IW359" s="170"/>
      <c r="IX359" s="170"/>
      <c r="IY359" s="170"/>
      <c r="IZ359" s="170"/>
      <c r="JA359" s="170"/>
      <c r="JB359" s="170"/>
      <c r="JC359" s="170"/>
      <c r="JD359" s="170"/>
      <c r="JE359" s="170"/>
      <c r="JF359" s="170"/>
      <c r="JG359" s="170"/>
      <c r="JH359" s="170"/>
      <c r="JI359" s="170"/>
      <c r="JJ359" s="170"/>
      <c r="JK359" s="170"/>
      <c r="JL359" s="170"/>
      <c r="JM359" s="170"/>
      <c r="JN359" s="170"/>
      <c r="JO359" s="170"/>
      <c r="JP359" s="170"/>
      <c r="JQ359" s="170"/>
      <c r="JR359" s="170"/>
      <c r="JS359" s="170"/>
      <c r="JT359" s="170"/>
      <c r="JU359" s="170"/>
      <c r="JV359" s="170"/>
      <c r="JW359" s="170"/>
      <c r="JX359" s="170"/>
      <c r="JY359" s="170"/>
      <c r="JZ359" s="170"/>
      <c r="KA359" s="170"/>
      <c r="KB359" s="170"/>
      <c r="KC359" s="170"/>
      <c r="KD359" s="170"/>
      <c r="KE359" s="170"/>
      <c r="KF359" s="170"/>
      <c r="KG359" s="170"/>
      <c r="KH359" s="170"/>
      <c r="KI359" s="170"/>
      <c r="KJ359" s="170"/>
      <c r="KK359" s="170"/>
      <c r="KL359" s="170"/>
      <c r="KM359" s="170"/>
      <c r="KN359" s="170"/>
      <c r="KO359" s="170"/>
      <c r="KP359" s="170"/>
      <c r="KQ359" s="170"/>
      <c r="KR359" s="170"/>
      <c r="KS359" s="170"/>
      <c r="KT359" s="170"/>
      <c r="KU359" s="170"/>
      <c r="KV359" s="170"/>
      <c r="KW359" s="170"/>
      <c r="KX359" s="170"/>
      <c r="KY359" s="170"/>
      <c r="KZ359" s="170"/>
      <c r="LA359" s="170"/>
      <c r="LB359" s="170"/>
      <c r="LC359" s="170"/>
      <c r="LD359" s="170"/>
      <c r="LE359" s="170"/>
      <c r="LF359" s="170"/>
      <c r="LG359" s="170"/>
      <c r="LH359" s="170"/>
      <c r="LI359" s="170"/>
      <c r="LJ359" s="170"/>
      <c r="LK359" s="170"/>
      <c r="LL359" s="170"/>
      <c r="LM359" s="170"/>
      <c r="LN359" s="170"/>
      <c r="LO359" s="170"/>
      <c r="LP359" s="170"/>
      <c r="LQ359" s="170"/>
      <c r="LR359" s="170"/>
      <c r="LS359" s="170"/>
      <c r="LT359" s="170"/>
      <c r="LU359" s="170"/>
      <c r="LV359" s="170"/>
      <c r="LW359" s="170"/>
      <c r="LX359" s="170"/>
      <c r="LY359" s="170"/>
      <c r="LZ359" s="170"/>
      <c r="MA359" s="170"/>
      <c r="MB359" s="170"/>
      <c r="MC359" s="170"/>
      <c r="MD359" s="170"/>
      <c r="ME359" s="170"/>
      <c r="MF359" s="170"/>
      <c r="MG359" s="170"/>
      <c r="MH359" s="170"/>
      <c r="MI359" s="170"/>
      <c r="MJ359" s="170"/>
      <c r="MK359" s="170"/>
      <c r="ML359" s="170"/>
      <c r="MM359" s="170"/>
      <c r="MN359" s="170"/>
      <c r="MO359" s="170"/>
      <c r="MP359" s="170"/>
      <c r="MQ359" s="170"/>
      <c r="MR359" s="170"/>
      <c r="MS359" s="170"/>
      <c r="MT359" s="170"/>
      <c r="MU359" s="170"/>
      <c r="MV359" s="170"/>
      <c r="MW359" s="170"/>
      <c r="MX359" s="170"/>
      <c r="MY359" s="170"/>
      <c r="MZ359" s="170"/>
      <c r="NA359" s="170"/>
      <c r="NB359" s="170"/>
      <c r="NC359" s="170"/>
      <c r="ND359" s="170"/>
      <c r="NE359" s="170"/>
      <c r="NF359" s="170"/>
      <c r="NG359" s="170"/>
      <c r="NH359" s="170"/>
      <c r="NI359" s="170"/>
      <c r="NJ359" s="170"/>
      <c r="NK359" s="170"/>
      <c r="NL359" s="170"/>
      <c r="NM359" s="170"/>
      <c r="NN359" s="170"/>
      <c r="NO359" s="170"/>
      <c r="NP359" s="170"/>
      <c r="NQ359" s="170"/>
      <c r="NR359" s="170"/>
      <c r="NS359" s="170"/>
      <c r="NT359" s="170"/>
      <c r="NU359" s="170"/>
      <c r="NV359" s="170"/>
      <c r="NW359" s="170"/>
      <c r="NX359" s="170"/>
      <c r="NY359" s="170"/>
      <c r="NZ359" s="170"/>
      <c r="OA359" s="170"/>
      <c r="OB359" s="170"/>
      <c r="OC359" s="170"/>
      <c r="OD359" s="170"/>
      <c r="OE359" s="170"/>
      <c r="OF359" s="170"/>
      <c r="OG359" s="170"/>
      <c r="OH359" s="170"/>
      <c r="OI359" s="170"/>
      <c r="OJ359" s="170"/>
      <c r="OK359" s="170"/>
      <c r="OL359" s="170"/>
      <c r="OM359" s="170"/>
      <c r="ON359" s="170"/>
      <c r="OO359" s="170"/>
      <c r="OP359" s="170"/>
      <c r="OQ359" s="170"/>
      <c r="OR359" s="170"/>
      <c r="OS359" s="170"/>
      <c r="OT359" s="170"/>
      <c r="OU359" s="170"/>
      <c r="OV359" s="170"/>
      <c r="OW359" s="170"/>
      <c r="OX359" s="170"/>
      <c r="OY359" s="170"/>
      <c r="OZ359" s="170"/>
      <c r="PA359" s="170"/>
      <c r="PB359" s="170"/>
      <c r="PC359" s="170"/>
      <c r="PD359" s="170"/>
      <c r="PE359" s="170"/>
      <c r="PF359" s="170"/>
      <c r="PG359" s="170"/>
      <c r="PH359" s="170"/>
      <c r="PI359" s="170"/>
      <c r="PJ359" s="170"/>
      <c r="PK359" s="170"/>
      <c r="PL359" s="170"/>
      <c r="PM359" s="170"/>
      <c r="PN359" s="170"/>
      <c r="PO359" s="170"/>
      <c r="PP359" s="170"/>
      <c r="PQ359" s="170"/>
      <c r="PR359" s="170"/>
      <c r="PS359" s="170"/>
      <c r="PT359" s="170"/>
      <c r="PU359" s="170"/>
      <c r="PV359" s="170"/>
      <c r="PW359" s="170"/>
      <c r="PX359" s="170"/>
      <c r="PY359" s="170"/>
      <c r="PZ359" s="170"/>
      <c r="QA359" s="170"/>
      <c r="QB359" s="170"/>
      <c r="QC359" s="170"/>
      <c r="QD359" s="170"/>
      <c r="QE359" s="170"/>
      <c r="QF359" s="170"/>
      <c r="QG359" s="170"/>
      <c r="QH359" s="170"/>
      <c r="QI359" s="170"/>
      <c r="QJ359" s="170"/>
      <c r="QK359" s="170"/>
      <c r="QL359" s="170"/>
      <c r="QM359" s="170"/>
      <c r="QN359" s="170"/>
      <c r="QO359" s="170"/>
      <c r="QP359" s="170"/>
      <c r="QQ359" s="170"/>
      <c r="QR359" s="170"/>
      <c r="QS359" s="170"/>
      <c r="QT359" s="170"/>
      <c r="QU359" s="170"/>
      <c r="QV359" s="170"/>
      <c r="QW359" s="170"/>
      <c r="QX359" s="170"/>
      <c r="QY359" s="170"/>
      <c r="QZ359" s="170"/>
      <c r="RA359" s="170"/>
      <c r="RB359" s="170"/>
      <c r="RC359" s="170"/>
      <c r="RD359" s="170"/>
      <c r="RE359" s="170"/>
      <c r="RF359" s="170"/>
      <c r="RG359" s="170"/>
      <c r="RH359" s="170"/>
      <c r="RI359" s="170"/>
      <c r="RJ359" s="170"/>
      <c r="RK359" s="170"/>
      <c r="RL359" s="170"/>
      <c r="RM359" s="170"/>
      <c r="RN359" s="170"/>
      <c r="RO359" s="170"/>
      <c r="RP359" s="170"/>
      <c r="RQ359" s="170"/>
      <c r="RR359" s="170"/>
      <c r="RS359" s="170"/>
      <c r="RT359" s="170"/>
      <c r="RU359" s="170"/>
      <c r="RV359" s="170"/>
      <c r="RW359" s="170"/>
      <c r="RX359" s="170"/>
      <c r="RY359" s="170"/>
      <c r="RZ359" s="170"/>
      <c r="SA359" s="170"/>
      <c r="SB359" s="170"/>
      <c r="SC359" s="170"/>
      <c r="SD359" s="170"/>
      <c r="SE359" s="170"/>
      <c r="SF359" s="170"/>
      <c r="SG359" s="170"/>
      <c r="SH359" s="170"/>
      <c r="SI359" s="170"/>
      <c r="SJ359" s="170"/>
      <c r="SK359" s="170"/>
      <c r="SL359" s="170"/>
      <c r="SM359" s="170"/>
      <c r="SN359" s="170"/>
      <c r="SO359" s="170"/>
      <c r="SP359" s="170"/>
      <c r="SQ359" s="170"/>
      <c r="SR359" s="170"/>
      <c r="SS359" s="170"/>
      <c r="ST359" s="170"/>
      <c r="SU359" s="170"/>
      <c r="SV359" s="170"/>
      <c r="SW359" s="170"/>
      <c r="SX359" s="170"/>
      <c r="SY359" s="170"/>
      <c r="SZ359" s="170"/>
      <c r="TA359" s="170"/>
      <c r="TB359" s="170"/>
      <c r="TC359" s="170"/>
      <c r="TD359" s="170"/>
      <c r="TE359" s="170"/>
      <c r="TF359" s="170"/>
      <c r="TG359" s="170"/>
      <c r="TH359" s="170"/>
      <c r="TI359" s="170"/>
      <c r="TJ359" s="170"/>
      <c r="TK359" s="170"/>
      <c r="TL359" s="170"/>
      <c r="TM359" s="170"/>
      <c r="TN359" s="170"/>
      <c r="TO359" s="170"/>
      <c r="TP359" s="170"/>
      <c r="TQ359" s="170"/>
      <c r="TR359" s="170"/>
      <c r="TS359" s="170"/>
      <c r="TT359" s="170"/>
      <c r="TU359" s="170"/>
      <c r="TV359" s="170"/>
      <c r="TW359" s="170"/>
      <c r="TX359" s="170"/>
      <c r="TY359" s="170"/>
      <c r="TZ359" s="170"/>
      <c r="UA359" s="170"/>
      <c r="UB359" s="170"/>
      <c r="UC359" s="170"/>
      <c r="UD359" s="170"/>
      <c r="UE359" s="170"/>
      <c r="UF359" s="170"/>
      <c r="UG359" s="170"/>
      <c r="UH359" s="170"/>
      <c r="UI359" s="170"/>
      <c r="UJ359" s="170"/>
      <c r="UK359" s="170"/>
      <c r="UL359" s="170"/>
      <c r="UM359" s="170"/>
      <c r="UN359" s="170"/>
      <c r="UO359" s="170"/>
      <c r="UP359" s="170"/>
      <c r="UQ359" s="170"/>
      <c r="UR359" s="170"/>
      <c r="US359" s="170"/>
      <c r="UT359" s="170"/>
      <c r="UU359" s="170"/>
      <c r="UV359" s="170"/>
      <c r="UW359" s="170"/>
      <c r="UX359" s="170"/>
      <c r="UY359" s="170"/>
      <c r="UZ359" s="170"/>
      <c r="VA359" s="170"/>
      <c r="VB359" s="170"/>
      <c r="VC359" s="170"/>
      <c r="VD359" s="170"/>
      <c r="VE359" s="170"/>
      <c r="VF359" s="170"/>
      <c r="VG359" s="170"/>
      <c r="VH359" s="170"/>
      <c r="VI359" s="170"/>
      <c r="VJ359" s="170"/>
      <c r="VK359" s="170"/>
      <c r="VL359" s="170"/>
      <c r="VM359" s="170"/>
      <c r="VN359" s="170"/>
      <c r="VO359" s="170"/>
      <c r="VP359" s="170"/>
      <c r="VQ359" s="170"/>
      <c r="VR359" s="170"/>
      <c r="VS359" s="170"/>
      <c r="VT359" s="170"/>
      <c r="VU359" s="170"/>
      <c r="VV359" s="170"/>
      <c r="VW359" s="170"/>
      <c r="VX359" s="170"/>
      <c r="VY359" s="170"/>
      <c r="VZ359" s="170"/>
      <c r="WA359" s="170"/>
      <c r="WB359" s="170"/>
      <c r="WC359" s="170"/>
      <c r="WD359" s="170"/>
      <c r="WE359" s="170"/>
      <c r="WF359" s="170"/>
      <c r="WG359" s="170"/>
      <c r="WH359" s="170"/>
      <c r="WI359" s="170"/>
      <c r="WJ359" s="170"/>
      <c r="WK359" s="170"/>
      <c r="WL359" s="170"/>
      <c r="WM359" s="170"/>
      <c r="WN359" s="170"/>
      <c r="WO359" s="170"/>
      <c r="WP359" s="170"/>
      <c r="WQ359" s="170"/>
      <c r="WR359" s="170"/>
      <c r="WS359" s="170"/>
      <c r="WT359" s="170"/>
      <c r="WU359" s="170"/>
      <c r="WV359" s="170"/>
      <c r="WW359" s="170"/>
      <c r="WX359" s="170"/>
      <c r="WY359" s="170"/>
      <c r="WZ359" s="170"/>
      <c r="XA359" s="170"/>
      <c r="XB359" s="170"/>
      <c r="XC359" s="170"/>
      <c r="XD359" s="170"/>
      <c r="XE359" s="170"/>
      <c r="XF359" s="170"/>
      <c r="XG359" s="170"/>
      <c r="XH359" s="170"/>
      <c r="XI359" s="170"/>
      <c r="XJ359" s="170"/>
      <c r="XK359" s="170"/>
      <c r="XL359" s="170"/>
      <c r="XM359" s="170"/>
      <c r="XN359" s="170"/>
      <c r="XO359" s="170"/>
      <c r="XP359" s="170"/>
      <c r="XQ359" s="170"/>
      <c r="XR359" s="170"/>
      <c r="XS359" s="170"/>
      <c r="XT359" s="170"/>
      <c r="XU359" s="170"/>
      <c r="XV359" s="170"/>
      <c r="XW359" s="170"/>
      <c r="XX359" s="170"/>
      <c r="XY359" s="170"/>
      <c r="XZ359" s="170"/>
      <c r="YA359" s="170"/>
      <c r="YB359" s="170"/>
      <c r="YC359" s="170"/>
      <c r="YD359" s="170"/>
      <c r="YE359" s="170"/>
      <c r="YF359" s="170"/>
      <c r="YG359" s="170"/>
      <c r="YH359" s="170"/>
      <c r="YI359" s="170"/>
      <c r="YJ359" s="170"/>
      <c r="YK359" s="170"/>
      <c r="YL359" s="170"/>
      <c r="YM359" s="170"/>
      <c r="YN359" s="170"/>
      <c r="YO359" s="170"/>
      <c r="YP359" s="170"/>
      <c r="YQ359" s="170"/>
      <c r="YR359" s="170"/>
      <c r="YS359" s="170"/>
      <c r="YT359" s="170"/>
      <c r="YU359" s="170"/>
      <c r="YV359" s="170"/>
      <c r="YW359" s="170"/>
      <c r="YX359" s="170"/>
      <c r="YY359" s="170"/>
      <c r="YZ359" s="170"/>
      <c r="ZA359" s="170"/>
      <c r="ZB359" s="170"/>
      <c r="ZC359" s="170"/>
      <c r="ZD359" s="170"/>
      <c r="ZE359" s="170"/>
      <c r="ZF359" s="170"/>
      <c r="ZG359" s="170"/>
      <c r="ZH359" s="170"/>
      <c r="ZI359" s="170"/>
      <c r="ZJ359" s="170"/>
      <c r="ZK359" s="170"/>
      <c r="ZL359" s="170"/>
      <c r="ZM359" s="170"/>
      <c r="ZN359" s="170"/>
      <c r="ZO359" s="170"/>
      <c r="ZP359" s="170"/>
      <c r="ZQ359" s="170"/>
      <c r="ZR359" s="170"/>
      <c r="ZS359" s="170"/>
      <c r="ZT359" s="170"/>
      <c r="ZU359" s="170"/>
      <c r="ZV359" s="170"/>
      <c r="ZW359" s="170"/>
      <c r="ZX359" s="170"/>
      <c r="ZY359" s="170"/>
      <c r="ZZ359" s="170"/>
      <c r="AAA359" s="170"/>
      <c r="AAB359" s="170"/>
      <c r="AAC359" s="170"/>
      <c r="AAD359" s="170"/>
      <c r="AAE359" s="170"/>
      <c r="AAF359" s="170"/>
      <c r="AAG359" s="170"/>
      <c r="AAH359" s="170"/>
      <c r="AAI359" s="170"/>
      <c r="AAJ359" s="170"/>
      <c r="AAK359" s="170"/>
      <c r="AAL359" s="170"/>
      <c r="AAM359" s="170"/>
      <c r="AAN359" s="170"/>
      <c r="AAO359" s="170"/>
      <c r="AAP359" s="170"/>
      <c r="AAQ359" s="170"/>
      <c r="AAR359" s="170"/>
      <c r="AAS359" s="170"/>
      <c r="AAT359" s="170"/>
      <c r="AAU359" s="170"/>
      <c r="AAV359" s="170"/>
      <c r="AAW359" s="170"/>
      <c r="AAX359" s="170"/>
      <c r="AAY359" s="170"/>
      <c r="AAZ359" s="170"/>
      <c r="ABA359" s="170"/>
      <c r="ABB359" s="170"/>
      <c r="ABC359" s="170"/>
      <c r="ABD359" s="170"/>
      <c r="ABE359" s="170"/>
      <c r="ABF359" s="170"/>
      <c r="ABG359" s="170"/>
      <c r="ABH359" s="170"/>
      <c r="ABI359" s="170"/>
      <c r="ABJ359" s="170"/>
      <c r="ABK359" s="170"/>
      <c r="ABL359" s="170"/>
      <c r="ABM359" s="170"/>
      <c r="ABN359" s="170"/>
      <c r="ABO359" s="170"/>
      <c r="ABP359" s="170"/>
      <c r="ABQ359" s="170"/>
      <c r="ABR359" s="170"/>
      <c r="ABS359" s="170"/>
      <c r="ABT359" s="170"/>
      <c r="ABU359" s="170"/>
      <c r="ABV359" s="170"/>
      <c r="ABW359" s="170"/>
      <c r="ABX359" s="170"/>
      <c r="ABY359" s="170"/>
      <c r="ABZ359" s="170"/>
      <c r="ACA359" s="170"/>
      <c r="ACB359" s="170"/>
      <c r="ACC359" s="170"/>
      <c r="ACD359" s="170"/>
      <c r="ACE359" s="170"/>
      <c r="ACF359" s="170"/>
      <c r="ACG359" s="170"/>
      <c r="ACH359" s="170"/>
      <c r="ACI359" s="170"/>
      <c r="ACJ359" s="170"/>
      <c r="ACK359" s="170"/>
      <c r="ACL359" s="170"/>
      <c r="ACM359" s="170"/>
      <c r="ACN359" s="170"/>
      <c r="ACO359" s="170"/>
      <c r="ACP359" s="170"/>
      <c r="ACQ359" s="170"/>
      <c r="ACR359" s="170"/>
      <c r="ACS359" s="170"/>
      <c r="ACT359" s="170"/>
      <c r="ACU359" s="170"/>
      <c r="ACV359" s="170"/>
      <c r="ACW359" s="170"/>
      <c r="ACX359" s="170"/>
      <c r="ACY359" s="170"/>
      <c r="ACZ359" s="170"/>
      <c r="ADA359" s="170"/>
      <c r="ADB359" s="170"/>
      <c r="ADC359" s="170"/>
      <c r="ADD359" s="170"/>
      <c r="ADE359" s="170"/>
      <c r="ADF359" s="170"/>
      <c r="ADG359" s="170"/>
      <c r="ADH359" s="170"/>
      <c r="ADI359" s="170"/>
      <c r="ADJ359" s="170"/>
      <c r="ADK359" s="170"/>
      <c r="ADL359" s="170"/>
      <c r="ADM359" s="170"/>
      <c r="ADN359" s="170"/>
      <c r="ADO359" s="170"/>
      <c r="ADP359" s="170"/>
      <c r="ADQ359" s="170"/>
      <c r="ADR359" s="170"/>
      <c r="ADS359" s="170"/>
      <c r="ADT359" s="170"/>
      <c r="ADU359" s="170"/>
      <c r="ADV359" s="170"/>
      <c r="ADW359" s="170"/>
      <c r="ADX359" s="170"/>
      <c r="ADY359" s="170"/>
      <c r="ADZ359" s="170"/>
      <c r="AEA359" s="170"/>
      <c r="AEB359" s="170"/>
      <c r="AEC359" s="170"/>
      <c r="AED359" s="170"/>
      <c r="AEE359" s="170"/>
      <c r="AEF359" s="170"/>
      <c r="AEG359" s="170"/>
      <c r="AEH359" s="170"/>
      <c r="AEI359" s="170"/>
      <c r="AEJ359" s="170"/>
      <c r="AEK359" s="170"/>
      <c r="AEL359" s="170"/>
      <c r="AEM359" s="170"/>
      <c r="AEN359" s="170"/>
      <c r="AEO359" s="170"/>
      <c r="AEP359" s="170"/>
      <c r="AEQ359" s="170"/>
      <c r="AER359" s="170"/>
      <c r="AES359" s="170"/>
      <c r="AET359" s="170"/>
      <c r="AEU359" s="170"/>
      <c r="AEV359" s="170"/>
      <c r="AEW359" s="170"/>
      <c r="AEX359" s="170"/>
      <c r="AEY359" s="170"/>
      <c r="AEZ359" s="170"/>
      <c r="AFA359" s="170"/>
      <c r="AFB359" s="170"/>
      <c r="AFC359" s="170"/>
      <c r="AFD359" s="170"/>
      <c r="AFE359" s="170"/>
      <c r="AFF359" s="170"/>
      <c r="AFG359" s="170"/>
      <c r="AFH359" s="170"/>
      <c r="AFI359" s="170"/>
      <c r="AFJ359" s="170"/>
      <c r="AFK359" s="170"/>
      <c r="AFL359" s="170"/>
      <c r="AFM359" s="170"/>
      <c r="AFN359" s="170"/>
      <c r="AFO359" s="170"/>
      <c r="AFP359" s="170"/>
      <c r="AFQ359" s="170"/>
      <c r="AFR359" s="170"/>
      <c r="AFS359" s="170"/>
      <c r="AFT359" s="170"/>
      <c r="AFU359" s="170"/>
      <c r="AFV359" s="170"/>
      <c r="AFW359" s="170"/>
      <c r="AFX359" s="170"/>
      <c r="AFY359" s="170"/>
      <c r="AFZ359" s="170"/>
      <c r="AGA359" s="170"/>
      <c r="AGB359" s="170"/>
      <c r="AGC359" s="170"/>
      <c r="AGD359" s="170"/>
      <c r="AGE359" s="170"/>
      <c r="AGF359" s="170"/>
      <c r="AGG359" s="170"/>
      <c r="AGH359" s="170"/>
      <c r="AGI359" s="170"/>
      <c r="AGJ359" s="170"/>
      <c r="AGK359" s="170"/>
      <c r="AGL359" s="170"/>
      <c r="AGM359" s="170"/>
      <c r="AGN359" s="170"/>
      <c r="AGO359" s="170"/>
      <c r="AGP359" s="170"/>
      <c r="AGQ359" s="170"/>
      <c r="AGR359" s="170"/>
      <c r="AGS359" s="170"/>
      <c r="AGT359" s="170"/>
      <c r="AGU359" s="170"/>
      <c r="AGV359" s="170"/>
      <c r="AGW359" s="170"/>
      <c r="AGX359" s="170"/>
      <c r="AGY359" s="170"/>
      <c r="AGZ359" s="170"/>
      <c r="AHA359" s="170"/>
      <c r="AHB359" s="170"/>
      <c r="AHC359" s="170"/>
      <c r="AHD359" s="170"/>
      <c r="AHE359" s="170"/>
      <c r="AHF359" s="170"/>
      <c r="AHG359" s="170"/>
      <c r="AHH359" s="170"/>
      <c r="AHI359" s="170"/>
      <c r="AHJ359" s="170"/>
      <c r="AHK359" s="170"/>
      <c r="AHL359" s="170"/>
      <c r="AHM359" s="170"/>
      <c r="AHN359" s="170"/>
      <c r="AHO359" s="170"/>
      <c r="AHP359" s="170"/>
      <c r="AHQ359" s="170"/>
      <c r="AHR359" s="170"/>
      <c r="AHS359" s="170"/>
      <c r="AHT359" s="170"/>
      <c r="AHU359" s="170"/>
      <c r="AHV359" s="170"/>
      <c r="AHW359" s="170"/>
      <c r="AHX359" s="170"/>
      <c r="AHY359" s="170"/>
      <c r="AHZ359" s="170"/>
      <c r="AIA359" s="170"/>
      <c r="AIB359" s="170"/>
      <c r="AIC359" s="170"/>
      <c r="AID359" s="170"/>
      <c r="AIE359" s="170"/>
      <c r="AIF359" s="170"/>
      <c r="AIG359" s="170"/>
      <c r="AIH359" s="170"/>
      <c r="AII359" s="170"/>
      <c r="AIJ359" s="170"/>
      <c r="AIK359" s="170"/>
      <c r="AIL359" s="170"/>
      <c r="AIM359" s="170"/>
      <c r="AIN359" s="170"/>
      <c r="AIO359" s="170"/>
      <c r="AIP359" s="170"/>
      <c r="AIQ359" s="170"/>
      <c r="AIR359" s="170"/>
      <c r="AIS359" s="170"/>
      <c r="AIT359" s="170"/>
      <c r="AIU359" s="170"/>
      <c r="AIV359" s="170"/>
      <c r="AIW359" s="170"/>
      <c r="AIX359" s="170"/>
      <c r="AIY359" s="170"/>
      <c r="AIZ359" s="170"/>
      <c r="AJA359" s="170"/>
      <c r="AJB359" s="170"/>
      <c r="AJC359" s="170"/>
      <c r="AJD359" s="170"/>
      <c r="AJE359" s="170"/>
      <c r="AJF359" s="170"/>
      <c r="AJG359" s="170"/>
      <c r="AJH359" s="170"/>
      <c r="AJI359" s="170"/>
      <c r="AJJ359" s="170"/>
      <c r="AJK359" s="170"/>
      <c r="AJL359" s="170"/>
      <c r="AJM359" s="170"/>
      <c r="AJN359" s="170"/>
      <c r="AJO359" s="170"/>
      <c r="AJP359" s="170"/>
      <c r="AJQ359" s="170"/>
      <c r="AJR359" s="170"/>
      <c r="AJS359" s="170"/>
      <c r="AJT359" s="170"/>
      <c r="AJU359" s="170"/>
      <c r="AJV359" s="170"/>
      <c r="AJW359" s="170"/>
      <c r="AJX359" s="170"/>
      <c r="AJY359" s="170"/>
      <c r="AJZ359" s="170"/>
      <c r="AKA359" s="170"/>
      <c r="AKB359" s="170"/>
      <c r="AKC359" s="170"/>
      <c r="AKD359" s="170"/>
      <c r="AKE359" s="170"/>
      <c r="AKF359" s="170"/>
      <c r="AKG359" s="170"/>
      <c r="AKH359" s="170"/>
      <c r="AKI359" s="170"/>
      <c r="AKJ359" s="170"/>
      <c r="AKK359" s="170"/>
      <c r="AKL359" s="170"/>
      <c r="AKM359" s="170"/>
      <c r="AKN359" s="170"/>
      <c r="AKO359" s="170"/>
      <c r="AKP359" s="170"/>
      <c r="AKQ359" s="170"/>
      <c r="AKR359" s="170"/>
      <c r="AKS359" s="170"/>
      <c r="AKT359" s="170"/>
      <c r="AKU359" s="170"/>
      <c r="AKV359" s="170"/>
      <c r="AKW359" s="170"/>
      <c r="AKX359" s="170"/>
      <c r="AKY359" s="170"/>
      <c r="AKZ359" s="170"/>
      <c r="ALA359" s="170"/>
      <c r="ALB359" s="170"/>
      <c r="ALC359" s="170"/>
      <c r="ALD359" s="170"/>
      <c r="ALE359" s="170"/>
      <c r="ALF359" s="170"/>
      <c r="ALG359" s="170"/>
      <c r="ALH359" s="170"/>
      <c r="ALI359" s="170"/>
      <c r="ALJ359" s="170"/>
      <c r="ALK359" s="170"/>
      <c r="ALL359" s="170"/>
      <c r="ALM359" s="170"/>
      <c r="ALN359" s="170"/>
      <c r="ALO359" s="170"/>
      <c r="ALP359" s="170"/>
      <c r="ALQ359" s="170"/>
      <c r="ALR359" s="170"/>
      <c r="ALS359" s="170"/>
      <c r="ALT359" s="170"/>
      <c r="ALU359" s="170"/>
      <c r="ALV359" s="170"/>
      <c r="ALW359" s="170"/>
      <c r="ALX359" s="170"/>
      <c r="ALY359" s="170"/>
      <c r="ALZ359" s="170"/>
      <c r="AMA359" s="170"/>
      <c r="AMB359" s="170"/>
      <c r="AMC359" s="170"/>
      <c r="AMD359" s="170"/>
      <c r="AME359" s="170"/>
      <c r="AMF359" s="170"/>
      <c r="AMG359" s="170"/>
      <c r="AMH359" s="170"/>
      <c r="AMI359" s="170"/>
      <c r="AMJ359" s="170"/>
    </row>
    <row r="360" spans="1:1024" x14ac:dyDescent="0.25">
      <c r="A360" s="256" t="s">
        <v>1201</v>
      </c>
      <c r="B360" s="257">
        <v>360</v>
      </c>
      <c r="C360" s="258" t="s">
        <v>24507</v>
      </c>
      <c r="D360" s="308" t="s">
        <v>1053</v>
      </c>
      <c r="E360" s="286"/>
      <c r="F360" s="291"/>
      <c r="G360" s="280"/>
      <c r="H360" s="280"/>
      <c r="I360" s="492" t="s">
        <v>750</v>
      </c>
      <c r="J360" s="292"/>
      <c r="K360" s="293"/>
      <c r="L360" s="293"/>
      <c r="M360" s="293"/>
      <c r="N360" s="293"/>
      <c r="O360" s="293"/>
      <c r="P360" s="293"/>
      <c r="Q360" s="293"/>
      <c r="R360" s="293"/>
      <c r="S360" s="293"/>
      <c r="T360" s="293"/>
      <c r="U360" s="293"/>
      <c r="V360" s="293"/>
      <c r="W360" s="283">
        <f t="shared" si="133"/>
        <v>100</v>
      </c>
      <c r="X360" s="283">
        <f t="shared" si="147"/>
        <v>100</v>
      </c>
      <c r="Y360" s="283">
        <f t="shared" si="156"/>
        <v>100</v>
      </c>
      <c r="Z360" s="283">
        <f t="shared" si="134"/>
        <v>100</v>
      </c>
      <c r="AA360" s="283">
        <f t="shared" si="153"/>
        <v>100</v>
      </c>
      <c r="AB360" s="287">
        <f t="shared" si="146"/>
        <v>100</v>
      </c>
      <c r="AC360" s="287">
        <f t="shared" si="145"/>
        <v>100</v>
      </c>
      <c r="AD360" s="287">
        <f t="shared" si="154"/>
        <v>100</v>
      </c>
      <c r="AE360" s="284">
        <f t="shared" si="161"/>
        <v>100</v>
      </c>
      <c r="AF360" s="284">
        <f t="shared" si="143"/>
        <v>100</v>
      </c>
      <c r="AG360" s="268">
        <f t="shared" si="157"/>
        <v>100</v>
      </c>
      <c r="AH360" s="268">
        <f t="shared" si="158"/>
        <v>100</v>
      </c>
      <c r="AI360" s="268">
        <f t="shared" si="159"/>
        <v>100</v>
      </c>
      <c r="AJ360" s="268">
        <f t="shared" si="160"/>
        <v>100</v>
      </c>
      <c r="AK360" s="501" t="s">
        <v>750</v>
      </c>
      <c r="AL360" s="286"/>
      <c r="AM360" s="277">
        <v>3</v>
      </c>
      <c r="AN360" s="511"/>
      <c r="AO360" s="357"/>
      <c r="AP360" s="357"/>
      <c r="AQ360" s="286"/>
      <c r="AR360" s="382" t="s">
        <v>24508</v>
      </c>
      <c r="AS360" s="382"/>
      <c r="AT360" s="286"/>
      <c r="AU360" s="286"/>
      <c r="AV360" s="170"/>
      <c r="AW360" s="559"/>
      <c r="AX360" s="559"/>
      <c r="AY360" s="559"/>
      <c r="AZ360" s="559"/>
      <c r="BA360" s="559"/>
      <c r="BB360" s="559"/>
      <c r="BC360" s="559"/>
      <c r="BD360" s="559"/>
      <c r="BE360" s="559"/>
      <c r="BF360" s="559"/>
      <c r="BG360" s="559"/>
      <c r="BH360" s="559"/>
      <c r="BI360" s="559"/>
      <c r="BJ360" s="559"/>
      <c r="BK360" s="559"/>
      <c r="BL360" s="559"/>
      <c r="BM360" s="559"/>
      <c r="BN360" s="559"/>
      <c r="BO360" s="559"/>
      <c r="BP360" s="559"/>
      <c r="BQ360" s="559"/>
      <c r="BR360" s="559"/>
      <c r="BS360" s="559"/>
      <c r="BT360" s="559"/>
      <c r="BU360" s="559"/>
      <c r="BV360" s="559"/>
      <c r="BW360" s="559"/>
      <c r="BX360" s="559"/>
      <c r="BY360" s="559"/>
      <c r="BZ360" s="559"/>
      <c r="CA360" s="559"/>
      <c r="CB360" s="559"/>
      <c r="CC360" s="559"/>
      <c r="CD360" s="559"/>
      <c r="CE360" s="559"/>
      <c r="CF360" s="559"/>
      <c r="CG360" s="559"/>
      <c r="CH360" s="559"/>
      <c r="CI360" s="559"/>
      <c r="CJ360" s="559"/>
      <c r="CK360" s="559"/>
      <c r="CL360" s="559"/>
      <c r="CM360" s="559"/>
      <c r="CN360" s="559"/>
      <c r="CO360" s="559"/>
      <c r="CP360" s="559"/>
      <c r="CQ360" s="559"/>
      <c r="CR360" s="559"/>
      <c r="CS360" s="559"/>
      <c r="CT360" s="559"/>
      <c r="CU360" s="559"/>
      <c r="CV360" s="559"/>
      <c r="CW360" s="559"/>
      <c r="CX360" s="559"/>
      <c r="CY360" s="559"/>
      <c r="CZ360" s="559"/>
      <c r="DA360" s="559"/>
      <c r="DB360" s="559"/>
      <c r="DC360" s="559"/>
      <c r="DD360" s="559"/>
      <c r="DE360" s="559"/>
      <c r="DF360" s="559"/>
      <c r="DG360" s="559"/>
      <c r="DH360" s="559"/>
      <c r="DI360" s="559"/>
      <c r="DJ360" s="559"/>
      <c r="DK360" s="559"/>
      <c r="DL360" s="559"/>
      <c r="DM360" s="559"/>
      <c r="DN360" s="559"/>
      <c r="DO360" s="559"/>
      <c r="DP360" s="559"/>
      <c r="DQ360" s="559"/>
      <c r="DR360" s="559"/>
      <c r="DS360" s="559"/>
      <c r="DT360" s="559"/>
      <c r="DU360" s="559"/>
      <c r="DV360" s="559"/>
      <c r="DW360" s="559"/>
      <c r="DX360" s="559"/>
      <c r="DY360" s="559"/>
      <c r="DZ360" s="559"/>
      <c r="EA360" s="559"/>
      <c r="EB360" s="559"/>
      <c r="EC360" s="559"/>
      <c r="ED360" s="559"/>
      <c r="EE360" s="559"/>
      <c r="EF360" s="559"/>
      <c r="EG360" s="559"/>
      <c r="EH360" s="559"/>
      <c r="EI360" s="559"/>
      <c r="EJ360" s="559"/>
      <c r="EK360" s="559"/>
      <c r="EL360" s="559"/>
      <c r="EM360" s="559"/>
      <c r="EN360" s="559"/>
      <c r="EO360" s="559"/>
      <c r="EP360" s="559"/>
      <c r="EQ360" s="559"/>
      <c r="ER360" s="559"/>
      <c r="ES360" s="559"/>
      <c r="ET360" s="559"/>
      <c r="EU360" s="559"/>
      <c r="EV360" s="559"/>
      <c r="EW360" s="559"/>
      <c r="EX360" s="559"/>
      <c r="EY360" s="559"/>
      <c r="EZ360" s="559"/>
      <c r="FA360" s="559"/>
      <c r="FB360" s="559"/>
      <c r="FC360" s="559"/>
      <c r="FD360" s="559"/>
      <c r="FE360" s="559"/>
      <c r="FF360" s="559"/>
      <c r="FG360" s="559"/>
      <c r="FH360" s="559"/>
      <c r="FI360" s="559"/>
      <c r="FJ360" s="559"/>
      <c r="FK360" s="559"/>
      <c r="FL360" s="559"/>
      <c r="FM360" s="559"/>
      <c r="FN360" s="559"/>
      <c r="FO360" s="559"/>
      <c r="FP360" s="559"/>
      <c r="FQ360" s="559"/>
      <c r="FR360" s="559"/>
      <c r="FS360" s="559"/>
      <c r="FT360" s="559"/>
      <c r="FU360" s="559"/>
      <c r="FV360" s="559"/>
      <c r="FW360" s="559"/>
      <c r="FX360" s="559"/>
      <c r="FY360" s="559"/>
      <c r="FZ360" s="559"/>
      <c r="GA360" s="559"/>
      <c r="GB360" s="559"/>
      <c r="GC360" s="559"/>
      <c r="GD360" s="559"/>
      <c r="GE360" s="559"/>
      <c r="GF360" s="559"/>
      <c r="GG360" s="559"/>
      <c r="GH360" s="559"/>
      <c r="GI360" s="559"/>
      <c r="GJ360" s="559"/>
      <c r="GK360" s="559"/>
      <c r="GL360" s="559"/>
      <c r="GM360" s="559"/>
      <c r="GN360" s="559"/>
      <c r="GO360" s="559"/>
      <c r="GP360" s="559"/>
      <c r="GQ360" s="559"/>
      <c r="GR360" s="559"/>
      <c r="GS360" s="559"/>
      <c r="GT360" s="559"/>
      <c r="GU360" s="559"/>
      <c r="GV360" s="559"/>
      <c r="GW360" s="559"/>
      <c r="GX360" s="559"/>
      <c r="GY360" s="559"/>
      <c r="GZ360" s="559"/>
      <c r="HA360" s="559"/>
      <c r="HB360" s="559"/>
      <c r="HC360" s="559"/>
      <c r="HD360" s="559"/>
      <c r="HE360" s="559"/>
      <c r="HF360" s="559"/>
      <c r="HG360" s="559"/>
      <c r="HH360" s="559"/>
      <c r="HI360" s="559"/>
      <c r="HJ360" s="559"/>
      <c r="HK360" s="559"/>
      <c r="HL360" s="559"/>
      <c r="HM360" s="559"/>
      <c r="HN360" s="559"/>
      <c r="HO360" s="559"/>
      <c r="HP360" s="559"/>
      <c r="HQ360" s="559"/>
      <c r="HR360" s="559"/>
      <c r="HS360" s="559"/>
      <c r="HT360" s="559"/>
      <c r="HU360" s="559"/>
      <c r="HV360" s="559"/>
      <c r="HW360" s="559"/>
      <c r="HX360" s="559"/>
      <c r="HY360" s="559"/>
      <c r="HZ360" s="559"/>
      <c r="IA360" s="559"/>
      <c r="IB360" s="559"/>
      <c r="IC360" s="559"/>
      <c r="ID360" s="559"/>
      <c r="IE360" s="559"/>
      <c r="IF360" s="559"/>
      <c r="IG360" s="559"/>
      <c r="IH360" s="559"/>
      <c r="II360" s="559"/>
      <c r="IJ360" s="559"/>
      <c r="IK360" s="559"/>
      <c r="IL360" s="559"/>
      <c r="IM360" s="559"/>
      <c r="IN360" s="559"/>
      <c r="IO360" s="559"/>
      <c r="IP360" s="559"/>
      <c r="IQ360" s="559"/>
      <c r="IR360" s="559"/>
      <c r="IS360" s="559"/>
      <c r="IT360" s="559"/>
      <c r="IU360" s="559"/>
      <c r="IV360" s="559"/>
      <c r="IW360" s="559"/>
      <c r="IX360" s="559"/>
      <c r="IY360" s="559"/>
      <c r="IZ360" s="559"/>
      <c r="JA360" s="559"/>
      <c r="JB360" s="559"/>
      <c r="JC360" s="559"/>
      <c r="JD360" s="559"/>
      <c r="JE360" s="559"/>
      <c r="JF360" s="559"/>
      <c r="JG360" s="559"/>
      <c r="JH360" s="559"/>
      <c r="JI360" s="559"/>
      <c r="JJ360" s="559"/>
      <c r="JK360" s="559"/>
      <c r="JL360" s="559"/>
      <c r="JM360" s="559"/>
      <c r="JN360" s="559"/>
      <c r="JO360" s="559"/>
      <c r="JP360" s="559"/>
      <c r="JQ360" s="559"/>
      <c r="JR360" s="559"/>
      <c r="JS360" s="559"/>
      <c r="JT360" s="559"/>
      <c r="JU360" s="559"/>
      <c r="JV360" s="559"/>
      <c r="JW360" s="559"/>
      <c r="JX360" s="559"/>
      <c r="JY360" s="559"/>
      <c r="JZ360" s="559"/>
      <c r="KA360" s="559"/>
      <c r="KB360" s="559"/>
      <c r="KC360" s="559"/>
      <c r="KD360" s="559"/>
      <c r="KE360" s="559"/>
      <c r="KF360" s="559"/>
      <c r="KG360" s="559"/>
      <c r="KH360" s="559"/>
      <c r="KI360" s="559"/>
      <c r="KJ360" s="559"/>
      <c r="KK360" s="559"/>
      <c r="KL360" s="559"/>
      <c r="KM360" s="559"/>
      <c r="KN360" s="559"/>
      <c r="KO360" s="559"/>
      <c r="KP360" s="559"/>
      <c r="KQ360" s="559"/>
      <c r="KR360" s="559"/>
      <c r="KS360" s="559"/>
      <c r="KT360" s="559"/>
      <c r="KU360" s="559"/>
      <c r="KV360" s="559"/>
      <c r="KW360" s="559"/>
      <c r="KX360" s="559"/>
      <c r="KY360" s="559"/>
      <c r="KZ360" s="559"/>
      <c r="LA360" s="559"/>
      <c r="LB360" s="559"/>
      <c r="LC360" s="559"/>
      <c r="LD360" s="559"/>
      <c r="LE360" s="559"/>
      <c r="LF360" s="559"/>
      <c r="LG360" s="559"/>
      <c r="LH360" s="559"/>
      <c r="LI360" s="559"/>
      <c r="LJ360" s="559"/>
      <c r="LK360" s="559"/>
      <c r="LL360" s="559"/>
      <c r="LM360" s="559"/>
      <c r="LN360" s="559"/>
      <c r="LO360" s="559"/>
      <c r="LP360" s="559"/>
      <c r="LQ360" s="559"/>
      <c r="LR360" s="559"/>
      <c r="LS360" s="559"/>
      <c r="LT360" s="559"/>
      <c r="LU360" s="559"/>
      <c r="LV360" s="559"/>
      <c r="LW360" s="559"/>
      <c r="LX360" s="559"/>
      <c r="LY360" s="559"/>
      <c r="LZ360" s="559"/>
      <c r="MA360" s="559"/>
      <c r="MB360" s="559"/>
      <c r="MC360" s="559"/>
      <c r="MD360" s="559"/>
      <c r="ME360" s="559"/>
      <c r="MF360" s="559"/>
      <c r="MG360" s="559"/>
      <c r="MH360" s="559"/>
      <c r="MI360" s="559"/>
      <c r="MJ360" s="559"/>
      <c r="MK360" s="559"/>
      <c r="ML360" s="559"/>
      <c r="MM360" s="559"/>
      <c r="MN360" s="559"/>
      <c r="MO360" s="559"/>
      <c r="MP360" s="559"/>
      <c r="MQ360" s="559"/>
      <c r="MR360" s="559"/>
      <c r="MS360" s="559"/>
      <c r="MT360" s="559"/>
      <c r="MU360" s="559"/>
      <c r="MV360" s="559"/>
      <c r="MW360" s="559"/>
      <c r="MX360" s="559"/>
      <c r="MY360" s="559"/>
      <c r="MZ360" s="559"/>
      <c r="NA360" s="559"/>
      <c r="NB360" s="559"/>
      <c r="NC360" s="559"/>
      <c r="ND360" s="559"/>
      <c r="NE360" s="559"/>
      <c r="NF360" s="559"/>
      <c r="NG360" s="559"/>
      <c r="NH360" s="559"/>
      <c r="NI360" s="559"/>
      <c r="NJ360" s="559"/>
      <c r="NK360" s="559"/>
      <c r="NL360" s="559"/>
      <c r="NM360" s="559"/>
      <c r="NN360" s="559"/>
      <c r="NO360" s="559"/>
      <c r="NP360" s="559"/>
      <c r="NQ360" s="559"/>
      <c r="NR360" s="559"/>
      <c r="NS360" s="559"/>
      <c r="NT360" s="559"/>
      <c r="NU360" s="559"/>
      <c r="NV360" s="559"/>
      <c r="NW360" s="559"/>
      <c r="NX360" s="559"/>
      <c r="NY360" s="559"/>
      <c r="NZ360" s="559"/>
      <c r="OA360" s="559"/>
      <c r="OB360" s="559"/>
      <c r="OC360" s="559"/>
      <c r="OD360" s="559"/>
      <c r="OE360" s="559"/>
      <c r="OF360" s="559"/>
      <c r="OG360" s="559"/>
      <c r="OH360" s="559"/>
      <c r="OI360" s="559"/>
      <c r="OJ360" s="559"/>
      <c r="OK360" s="559"/>
      <c r="OL360" s="559"/>
      <c r="OM360" s="559"/>
      <c r="ON360" s="559"/>
      <c r="OO360" s="559"/>
      <c r="OP360" s="559"/>
      <c r="OQ360" s="559"/>
      <c r="OR360" s="559"/>
      <c r="OS360" s="559"/>
      <c r="OT360" s="559"/>
      <c r="OU360" s="559"/>
      <c r="OV360" s="559"/>
      <c r="OW360" s="559"/>
      <c r="OX360" s="559"/>
      <c r="OY360" s="559"/>
      <c r="OZ360" s="559"/>
      <c r="PA360" s="559"/>
      <c r="PB360" s="559"/>
      <c r="PC360" s="559"/>
      <c r="PD360" s="559"/>
      <c r="PE360" s="559"/>
      <c r="PF360" s="559"/>
      <c r="PG360" s="559"/>
      <c r="PH360" s="559"/>
      <c r="PI360" s="559"/>
      <c r="PJ360" s="559"/>
      <c r="PK360" s="559"/>
      <c r="PL360" s="559"/>
      <c r="PM360" s="559"/>
      <c r="PN360" s="559"/>
      <c r="PO360" s="559"/>
      <c r="PP360" s="559"/>
      <c r="PQ360" s="559"/>
      <c r="PR360" s="559"/>
      <c r="PS360" s="559"/>
      <c r="PT360" s="559"/>
      <c r="PU360" s="559"/>
      <c r="PV360" s="559"/>
      <c r="PW360" s="559"/>
      <c r="PX360" s="559"/>
      <c r="PY360" s="559"/>
      <c r="PZ360" s="559"/>
      <c r="QA360" s="559"/>
      <c r="QB360" s="559"/>
      <c r="QC360" s="559"/>
      <c r="QD360" s="559"/>
      <c r="QE360" s="559"/>
      <c r="QF360" s="559"/>
      <c r="QG360" s="559"/>
      <c r="QH360" s="559"/>
      <c r="QI360" s="559"/>
      <c r="QJ360" s="559"/>
      <c r="QK360" s="559"/>
      <c r="QL360" s="559"/>
      <c r="QM360" s="559"/>
      <c r="QN360" s="559"/>
      <c r="QO360" s="559"/>
      <c r="QP360" s="559"/>
      <c r="QQ360" s="559"/>
      <c r="QR360" s="559"/>
      <c r="QS360" s="559"/>
      <c r="QT360" s="559"/>
      <c r="QU360" s="559"/>
      <c r="QV360" s="559"/>
      <c r="QW360" s="559"/>
      <c r="QX360" s="559"/>
      <c r="QY360" s="559"/>
      <c r="QZ360" s="559"/>
      <c r="RA360" s="559"/>
      <c r="RB360" s="559"/>
      <c r="RC360" s="559"/>
      <c r="RD360" s="559"/>
      <c r="RE360" s="559"/>
      <c r="RF360" s="559"/>
      <c r="RG360" s="559"/>
      <c r="RH360" s="559"/>
      <c r="RI360" s="559"/>
      <c r="RJ360" s="559"/>
      <c r="RK360" s="559"/>
      <c r="RL360" s="559"/>
      <c r="RM360" s="559"/>
      <c r="RN360" s="559"/>
      <c r="RO360" s="559"/>
      <c r="RP360" s="559"/>
      <c r="RQ360" s="559"/>
      <c r="RR360" s="559"/>
      <c r="RS360" s="559"/>
      <c r="RT360" s="559"/>
      <c r="RU360" s="559"/>
      <c r="RV360" s="559"/>
      <c r="RW360" s="559"/>
      <c r="RX360" s="559"/>
      <c r="RY360" s="559"/>
      <c r="RZ360" s="559"/>
      <c r="SA360" s="559"/>
      <c r="SB360" s="559"/>
      <c r="SC360" s="559"/>
      <c r="SD360" s="559"/>
      <c r="SE360" s="559"/>
      <c r="SF360" s="559"/>
      <c r="SG360" s="559"/>
      <c r="SH360" s="559"/>
      <c r="SI360" s="559"/>
      <c r="SJ360" s="559"/>
      <c r="SK360" s="559"/>
      <c r="SL360" s="559"/>
      <c r="SM360" s="559"/>
      <c r="SN360" s="559"/>
      <c r="SO360" s="559"/>
      <c r="SP360" s="559"/>
      <c r="SQ360" s="559"/>
      <c r="SR360" s="559"/>
      <c r="SS360" s="559"/>
      <c r="ST360" s="559"/>
      <c r="SU360" s="559"/>
      <c r="SV360" s="559"/>
      <c r="SW360" s="559"/>
      <c r="SX360" s="559"/>
      <c r="SY360" s="559"/>
      <c r="SZ360" s="559"/>
      <c r="TA360" s="559"/>
      <c r="TB360" s="559"/>
      <c r="TC360" s="559"/>
      <c r="TD360" s="559"/>
      <c r="TE360" s="559"/>
      <c r="TF360" s="559"/>
      <c r="TG360" s="559"/>
      <c r="TH360" s="559"/>
      <c r="TI360" s="559"/>
      <c r="TJ360" s="559"/>
      <c r="TK360" s="559"/>
      <c r="TL360" s="559"/>
      <c r="TM360" s="559"/>
      <c r="TN360" s="559"/>
      <c r="TO360" s="559"/>
      <c r="TP360" s="559"/>
      <c r="TQ360" s="559"/>
      <c r="TR360" s="559"/>
      <c r="TS360" s="559"/>
      <c r="TT360" s="559"/>
      <c r="TU360" s="559"/>
      <c r="TV360" s="559"/>
      <c r="TW360" s="559"/>
      <c r="TX360" s="559"/>
      <c r="TY360" s="559"/>
      <c r="TZ360" s="559"/>
      <c r="UA360" s="559"/>
      <c r="UB360" s="559"/>
      <c r="UC360" s="559"/>
      <c r="UD360" s="559"/>
      <c r="UE360" s="559"/>
      <c r="UF360" s="559"/>
      <c r="UG360" s="559"/>
      <c r="UH360" s="559"/>
      <c r="UI360" s="559"/>
      <c r="UJ360" s="559"/>
      <c r="UK360" s="559"/>
      <c r="UL360" s="559"/>
      <c r="UM360" s="559"/>
      <c r="UN360" s="559"/>
      <c r="UO360" s="559"/>
      <c r="UP360" s="559"/>
      <c r="UQ360" s="559"/>
      <c r="UR360" s="559"/>
      <c r="US360" s="559"/>
      <c r="UT360" s="559"/>
      <c r="UU360" s="559"/>
      <c r="UV360" s="559"/>
      <c r="UW360" s="559"/>
      <c r="UX360" s="559"/>
      <c r="UY360" s="559"/>
      <c r="UZ360" s="559"/>
      <c r="VA360" s="559"/>
      <c r="VB360" s="559"/>
      <c r="VC360" s="559"/>
      <c r="VD360" s="559"/>
      <c r="VE360" s="559"/>
      <c r="VF360" s="559"/>
      <c r="VG360" s="559"/>
      <c r="VH360" s="559"/>
      <c r="VI360" s="559"/>
      <c r="VJ360" s="559"/>
      <c r="VK360" s="559"/>
      <c r="VL360" s="559"/>
      <c r="VM360" s="559"/>
      <c r="VN360" s="559"/>
      <c r="VO360" s="559"/>
      <c r="VP360" s="559"/>
      <c r="VQ360" s="559"/>
      <c r="VR360" s="559"/>
      <c r="VS360" s="559"/>
      <c r="VT360" s="559"/>
      <c r="VU360" s="559"/>
      <c r="VV360" s="559"/>
      <c r="VW360" s="559"/>
      <c r="VX360" s="559"/>
      <c r="VY360" s="559"/>
      <c r="VZ360" s="559"/>
      <c r="WA360" s="559"/>
      <c r="WB360" s="559"/>
      <c r="WC360" s="559"/>
      <c r="WD360" s="559"/>
      <c r="WE360" s="559"/>
      <c r="WF360" s="559"/>
      <c r="WG360" s="559"/>
      <c r="WH360" s="559"/>
      <c r="WI360" s="559"/>
      <c r="WJ360" s="559"/>
      <c r="WK360" s="559"/>
      <c r="WL360" s="559"/>
      <c r="WM360" s="559"/>
      <c r="WN360" s="559"/>
      <c r="WO360" s="559"/>
      <c r="WP360" s="559"/>
      <c r="WQ360" s="559"/>
      <c r="WR360" s="559"/>
      <c r="WS360" s="559"/>
      <c r="WT360" s="559"/>
      <c r="WU360" s="559"/>
      <c r="WV360" s="559"/>
      <c r="WW360" s="559"/>
      <c r="WX360" s="559"/>
      <c r="WY360" s="559"/>
      <c r="WZ360" s="559"/>
      <c r="XA360" s="559"/>
      <c r="XB360" s="559"/>
      <c r="XC360" s="559"/>
      <c r="XD360" s="559"/>
      <c r="XE360" s="559"/>
      <c r="XF360" s="559"/>
      <c r="XG360" s="559"/>
      <c r="XH360" s="559"/>
      <c r="XI360" s="559"/>
      <c r="XJ360" s="559"/>
      <c r="XK360" s="559"/>
      <c r="XL360" s="559"/>
      <c r="XM360" s="559"/>
      <c r="XN360" s="559"/>
      <c r="XO360" s="559"/>
      <c r="XP360" s="559"/>
      <c r="XQ360" s="559"/>
      <c r="XR360" s="559"/>
      <c r="XS360" s="559"/>
      <c r="XT360" s="559"/>
      <c r="XU360" s="559"/>
      <c r="XV360" s="559"/>
      <c r="XW360" s="559"/>
      <c r="XX360" s="559"/>
      <c r="XY360" s="559"/>
      <c r="XZ360" s="559"/>
      <c r="YA360" s="559"/>
      <c r="YB360" s="559"/>
      <c r="YC360" s="559"/>
      <c r="YD360" s="559"/>
      <c r="YE360" s="559"/>
      <c r="YF360" s="559"/>
      <c r="YG360" s="559"/>
      <c r="YH360" s="559"/>
      <c r="YI360" s="559"/>
      <c r="YJ360" s="559"/>
      <c r="YK360" s="559"/>
      <c r="YL360" s="559"/>
      <c r="YM360" s="559"/>
      <c r="YN360" s="559"/>
      <c r="YO360" s="559"/>
      <c r="YP360" s="559"/>
      <c r="YQ360" s="559"/>
      <c r="YR360" s="559"/>
      <c r="YS360" s="559"/>
      <c r="YT360" s="559"/>
      <c r="YU360" s="559"/>
      <c r="YV360" s="559"/>
      <c r="YW360" s="559"/>
      <c r="YX360" s="559"/>
      <c r="YY360" s="559"/>
      <c r="YZ360" s="559"/>
      <c r="ZA360" s="559"/>
      <c r="ZB360" s="559"/>
      <c r="ZC360" s="559"/>
      <c r="ZD360" s="559"/>
      <c r="ZE360" s="559"/>
      <c r="ZF360" s="559"/>
      <c r="ZG360" s="559"/>
      <c r="ZH360" s="559"/>
      <c r="ZI360" s="559"/>
      <c r="ZJ360" s="559"/>
      <c r="ZK360" s="559"/>
      <c r="ZL360" s="559"/>
      <c r="ZM360" s="559"/>
      <c r="ZN360" s="559"/>
      <c r="ZO360" s="559"/>
      <c r="ZP360" s="559"/>
      <c r="ZQ360" s="559"/>
      <c r="ZR360" s="559"/>
      <c r="ZS360" s="559"/>
      <c r="ZT360" s="559"/>
      <c r="ZU360" s="559"/>
      <c r="ZV360" s="559"/>
      <c r="ZW360" s="559"/>
      <c r="ZX360" s="559"/>
      <c r="ZY360" s="559"/>
      <c r="ZZ360" s="559"/>
      <c r="AAA360" s="559"/>
      <c r="AAB360" s="559"/>
      <c r="AAC360" s="559"/>
      <c r="AAD360" s="559"/>
      <c r="AAE360" s="559"/>
      <c r="AAF360" s="559"/>
      <c r="AAG360" s="559"/>
      <c r="AAH360" s="559"/>
      <c r="AAI360" s="559"/>
      <c r="AAJ360" s="559"/>
      <c r="AAK360" s="559"/>
      <c r="AAL360" s="559"/>
      <c r="AAM360" s="559"/>
      <c r="AAN360" s="559"/>
      <c r="AAO360" s="559"/>
      <c r="AAP360" s="559"/>
      <c r="AAQ360" s="559"/>
      <c r="AAR360" s="559"/>
      <c r="AAS360" s="559"/>
      <c r="AAT360" s="559"/>
      <c r="AAU360" s="559"/>
      <c r="AAV360" s="559"/>
      <c r="AAW360" s="559"/>
      <c r="AAX360" s="559"/>
      <c r="AAY360" s="559"/>
      <c r="AAZ360" s="559"/>
      <c r="ABA360" s="559"/>
      <c r="ABB360" s="559"/>
      <c r="ABC360" s="559"/>
      <c r="ABD360" s="559"/>
      <c r="ABE360" s="559"/>
      <c r="ABF360" s="559"/>
      <c r="ABG360" s="559"/>
      <c r="ABH360" s="559"/>
      <c r="ABI360" s="559"/>
      <c r="ABJ360" s="559"/>
      <c r="ABK360" s="559"/>
      <c r="ABL360" s="559"/>
      <c r="ABM360" s="559"/>
      <c r="ABN360" s="559"/>
      <c r="ABO360" s="559"/>
      <c r="ABP360" s="559"/>
      <c r="ABQ360" s="559"/>
      <c r="ABR360" s="559"/>
      <c r="ABS360" s="559"/>
      <c r="ABT360" s="559"/>
      <c r="ABU360" s="559"/>
      <c r="ABV360" s="559"/>
      <c r="ABW360" s="559"/>
      <c r="ABX360" s="559"/>
      <c r="ABY360" s="559"/>
      <c r="ABZ360" s="559"/>
      <c r="ACA360" s="559"/>
      <c r="ACB360" s="559"/>
      <c r="ACC360" s="559"/>
      <c r="ACD360" s="559"/>
      <c r="ACE360" s="559"/>
      <c r="ACF360" s="559"/>
      <c r="ACG360" s="559"/>
      <c r="ACH360" s="559"/>
      <c r="ACI360" s="559"/>
      <c r="ACJ360" s="559"/>
      <c r="ACK360" s="559"/>
      <c r="ACL360" s="559"/>
      <c r="ACM360" s="559"/>
      <c r="ACN360" s="559"/>
      <c r="ACO360" s="559"/>
      <c r="ACP360" s="559"/>
      <c r="ACQ360" s="559"/>
      <c r="ACR360" s="559"/>
      <c r="ACS360" s="559"/>
      <c r="ACT360" s="559"/>
      <c r="ACU360" s="559"/>
      <c r="ACV360" s="559"/>
      <c r="ACW360" s="559"/>
      <c r="ACX360" s="559"/>
      <c r="ACY360" s="559"/>
      <c r="ACZ360" s="559"/>
      <c r="ADA360" s="559"/>
      <c r="ADB360" s="559"/>
      <c r="ADC360" s="559"/>
      <c r="ADD360" s="559"/>
      <c r="ADE360" s="559"/>
      <c r="ADF360" s="559"/>
      <c r="ADG360" s="559"/>
      <c r="ADH360" s="559"/>
      <c r="ADI360" s="559"/>
      <c r="ADJ360" s="559"/>
      <c r="ADK360" s="559"/>
      <c r="ADL360" s="559"/>
      <c r="ADM360" s="559"/>
      <c r="ADN360" s="559"/>
      <c r="ADO360" s="559"/>
      <c r="ADP360" s="559"/>
      <c r="ADQ360" s="559"/>
      <c r="ADR360" s="559"/>
      <c r="ADS360" s="559"/>
      <c r="ADT360" s="559"/>
      <c r="ADU360" s="559"/>
      <c r="ADV360" s="559"/>
      <c r="ADW360" s="559"/>
      <c r="ADX360" s="559"/>
      <c r="ADY360" s="559"/>
      <c r="ADZ360" s="559"/>
      <c r="AEA360" s="559"/>
      <c r="AEB360" s="559"/>
      <c r="AEC360" s="559"/>
      <c r="AED360" s="559"/>
      <c r="AEE360" s="559"/>
      <c r="AEF360" s="559"/>
      <c r="AEG360" s="559"/>
      <c r="AEH360" s="559"/>
      <c r="AEI360" s="559"/>
      <c r="AEJ360" s="559"/>
      <c r="AEK360" s="559"/>
      <c r="AEL360" s="559"/>
      <c r="AEM360" s="559"/>
      <c r="AEN360" s="559"/>
      <c r="AEO360" s="559"/>
      <c r="AEP360" s="559"/>
      <c r="AEQ360" s="559"/>
      <c r="AER360" s="559"/>
      <c r="AES360" s="559"/>
      <c r="AET360" s="559"/>
      <c r="AEU360" s="559"/>
      <c r="AEV360" s="559"/>
      <c r="AEW360" s="559"/>
      <c r="AEX360" s="559"/>
      <c r="AEY360" s="559"/>
      <c r="AEZ360" s="559"/>
      <c r="AFA360" s="559"/>
      <c r="AFB360" s="559"/>
      <c r="AFC360" s="559"/>
      <c r="AFD360" s="559"/>
      <c r="AFE360" s="559"/>
      <c r="AFF360" s="559"/>
      <c r="AFG360" s="559"/>
      <c r="AFH360" s="559"/>
      <c r="AFI360" s="559"/>
      <c r="AFJ360" s="559"/>
      <c r="AFK360" s="559"/>
      <c r="AFL360" s="559"/>
      <c r="AFM360" s="559"/>
      <c r="AFN360" s="559"/>
      <c r="AFO360" s="559"/>
      <c r="AFP360" s="559"/>
      <c r="AFQ360" s="559"/>
      <c r="AFR360" s="559"/>
      <c r="AFS360" s="559"/>
      <c r="AFT360" s="559"/>
      <c r="AFU360" s="559"/>
      <c r="AFV360" s="559"/>
      <c r="AFW360" s="559"/>
      <c r="AFX360" s="559"/>
      <c r="AFY360" s="559"/>
      <c r="AFZ360" s="559"/>
      <c r="AGA360" s="559"/>
      <c r="AGB360" s="559"/>
      <c r="AGC360" s="559"/>
      <c r="AGD360" s="559"/>
      <c r="AGE360" s="559"/>
      <c r="AGF360" s="559"/>
      <c r="AGG360" s="559"/>
      <c r="AGH360" s="559"/>
      <c r="AGI360" s="559"/>
      <c r="AGJ360" s="559"/>
      <c r="AGK360" s="559"/>
      <c r="AGL360" s="559"/>
      <c r="AGM360" s="559"/>
      <c r="AGN360" s="559"/>
      <c r="AGO360" s="559"/>
      <c r="AGP360" s="559"/>
      <c r="AGQ360" s="559"/>
      <c r="AGR360" s="559"/>
      <c r="AGS360" s="559"/>
      <c r="AGT360" s="559"/>
      <c r="AGU360" s="559"/>
      <c r="AGV360" s="559"/>
      <c r="AGW360" s="559"/>
      <c r="AGX360" s="559"/>
      <c r="AGY360" s="559"/>
      <c r="AGZ360" s="559"/>
      <c r="AHA360" s="559"/>
      <c r="AHB360" s="559"/>
      <c r="AHC360" s="559"/>
      <c r="AHD360" s="559"/>
      <c r="AHE360" s="559"/>
      <c r="AHF360" s="559"/>
      <c r="AHG360" s="559"/>
      <c r="AHH360" s="559"/>
      <c r="AHI360" s="559"/>
      <c r="AHJ360" s="559"/>
      <c r="AHK360" s="559"/>
      <c r="AHL360" s="559"/>
      <c r="AHM360" s="559"/>
      <c r="AHN360" s="559"/>
      <c r="AHO360" s="559"/>
      <c r="AHP360" s="559"/>
      <c r="AHQ360" s="559"/>
      <c r="AHR360" s="559"/>
      <c r="AHS360" s="559"/>
      <c r="AHT360" s="559"/>
      <c r="AHU360" s="559"/>
      <c r="AHV360" s="559"/>
      <c r="AHW360" s="559"/>
      <c r="AHX360" s="559"/>
      <c r="AHY360" s="559"/>
      <c r="AHZ360" s="559"/>
      <c r="AIA360" s="559"/>
      <c r="AIB360" s="559"/>
      <c r="AIC360" s="559"/>
      <c r="AID360" s="559"/>
      <c r="AIE360" s="559"/>
      <c r="AIF360" s="559"/>
      <c r="AIG360" s="559"/>
      <c r="AIH360" s="559"/>
      <c r="AII360" s="559"/>
      <c r="AIJ360" s="559"/>
      <c r="AIK360" s="559"/>
      <c r="AIL360" s="559"/>
      <c r="AIM360" s="559"/>
      <c r="AIN360" s="559"/>
      <c r="AIO360" s="559"/>
      <c r="AIP360" s="559"/>
      <c r="AIQ360" s="559"/>
      <c r="AIR360" s="559"/>
      <c r="AIS360" s="559"/>
      <c r="AIT360" s="559"/>
      <c r="AIU360" s="559"/>
      <c r="AIV360" s="559"/>
      <c r="AIW360" s="559"/>
      <c r="AIX360" s="559"/>
      <c r="AIY360" s="559"/>
      <c r="AIZ360" s="559"/>
      <c r="AJA360" s="559"/>
      <c r="AJB360" s="559"/>
      <c r="AJC360" s="559"/>
      <c r="AJD360" s="559"/>
      <c r="AJE360" s="559"/>
      <c r="AJF360" s="559"/>
      <c r="AJG360" s="559"/>
      <c r="AJH360" s="559"/>
      <c r="AJI360" s="559"/>
      <c r="AJJ360" s="559"/>
      <c r="AJK360" s="559"/>
      <c r="AJL360" s="559"/>
      <c r="AJM360" s="559"/>
      <c r="AJN360" s="559"/>
      <c r="AJO360" s="559"/>
      <c r="AJP360" s="559"/>
      <c r="AJQ360" s="559"/>
      <c r="AJR360" s="559"/>
      <c r="AJS360" s="559"/>
      <c r="AJT360" s="559"/>
      <c r="AJU360" s="559"/>
      <c r="AJV360" s="559"/>
      <c r="AJW360" s="559"/>
      <c r="AJX360" s="559"/>
      <c r="AJY360" s="559"/>
      <c r="AJZ360" s="559"/>
      <c r="AKA360" s="559"/>
      <c r="AKB360" s="559"/>
      <c r="AKC360" s="559"/>
      <c r="AKD360" s="559"/>
      <c r="AKE360" s="559"/>
      <c r="AKF360" s="559"/>
      <c r="AKG360" s="559"/>
      <c r="AKH360" s="559"/>
      <c r="AKI360" s="559"/>
      <c r="AKJ360" s="559"/>
      <c r="AKK360" s="559"/>
      <c r="AKL360" s="559"/>
      <c r="AKM360" s="559"/>
      <c r="AKN360" s="559"/>
      <c r="AKO360" s="559"/>
      <c r="AKP360" s="559"/>
      <c r="AKQ360" s="559"/>
      <c r="AKR360" s="559"/>
      <c r="AKS360" s="559"/>
      <c r="AKT360" s="559"/>
      <c r="AKU360" s="559"/>
      <c r="AKV360" s="559"/>
      <c r="AKW360" s="559"/>
      <c r="AKX360" s="559"/>
      <c r="AKY360" s="559"/>
      <c r="AKZ360" s="559"/>
      <c r="ALA360" s="559"/>
      <c r="ALB360" s="559"/>
      <c r="ALC360" s="559"/>
      <c r="ALD360" s="559"/>
      <c r="ALE360" s="559"/>
      <c r="ALF360" s="559"/>
      <c r="ALG360" s="559"/>
      <c r="ALH360" s="559"/>
      <c r="ALI360" s="559"/>
      <c r="ALJ360" s="559"/>
      <c r="ALK360" s="559"/>
      <c r="ALL360" s="559"/>
      <c r="ALM360" s="559"/>
      <c r="ALN360" s="559"/>
      <c r="ALO360" s="559"/>
      <c r="ALP360" s="559"/>
      <c r="ALQ360" s="559"/>
      <c r="ALR360" s="559"/>
      <c r="ALS360" s="559"/>
      <c r="ALT360" s="559"/>
      <c r="ALU360" s="559"/>
      <c r="ALV360" s="559"/>
      <c r="ALW360" s="559"/>
      <c r="ALX360" s="559"/>
      <c r="ALY360" s="559"/>
      <c r="ALZ360" s="559"/>
      <c r="AMA360" s="559"/>
      <c r="AMB360" s="559"/>
      <c r="AMC360" s="559"/>
      <c r="AMD360" s="559"/>
      <c r="AME360" s="559"/>
      <c r="AMF360" s="559"/>
      <c r="AMG360" s="559"/>
      <c r="AMH360" s="559"/>
      <c r="AMI360" s="559"/>
      <c r="AMJ360" s="559"/>
    </row>
    <row r="361" spans="1:1024" x14ac:dyDescent="0.25">
      <c r="A361" s="404" t="s">
        <v>5451</v>
      </c>
      <c r="B361" s="257">
        <v>361</v>
      </c>
      <c r="C361" s="258" t="s">
        <v>24509</v>
      </c>
      <c r="D361" s="308" t="s">
        <v>1202</v>
      </c>
      <c r="E361" s="286"/>
      <c r="F361" s="291"/>
      <c r="G361" s="280"/>
      <c r="H361" s="280"/>
      <c r="I361" s="492">
        <v>117</v>
      </c>
      <c r="J361" s="292"/>
      <c r="K361" s="293"/>
      <c r="L361" s="278">
        <v>1</v>
      </c>
      <c r="M361" s="293"/>
      <c r="N361" s="293"/>
      <c r="O361" s="293"/>
      <c r="P361" s="293"/>
      <c r="Q361" s="293"/>
      <c r="R361" s="293"/>
      <c r="S361" s="293"/>
      <c r="T361" s="293"/>
      <c r="U361" s="293"/>
      <c r="V361" s="293"/>
      <c r="W361" s="283">
        <f t="shared" ref="W361:W431" si="162">IF(O361=1,10,100)</f>
        <v>100</v>
      </c>
      <c r="X361" s="283">
        <f t="shared" si="147"/>
        <v>100</v>
      </c>
      <c r="Y361" s="283">
        <f t="shared" si="156"/>
        <v>100</v>
      </c>
      <c r="Z361" s="283">
        <f t="shared" ref="Z361:Z386" si="163">IF(Q361=1,10,100)</f>
        <v>100</v>
      </c>
      <c r="AA361" s="283">
        <f t="shared" si="153"/>
        <v>100</v>
      </c>
      <c r="AB361" s="287">
        <f t="shared" si="146"/>
        <v>100</v>
      </c>
      <c r="AC361" s="287">
        <f t="shared" si="145"/>
        <v>100</v>
      </c>
      <c r="AD361" s="287">
        <f t="shared" si="154"/>
        <v>100</v>
      </c>
      <c r="AE361" s="284">
        <f t="shared" si="161"/>
        <v>1</v>
      </c>
      <c r="AF361" s="284">
        <f t="shared" si="143"/>
        <v>100</v>
      </c>
      <c r="AG361" s="268">
        <f t="shared" si="157"/>
        <v>100</v>
      </c>
      <c r="AH361" s="268">
        <f t="shared" si="158"/>
        <v>100</v>
      </c>
      <c r="AI361" s="268">
        <f t="shared" si="159"/>
        <v>100</v>
      </c>
      <c r="AJ361" s="268">
        <f t="shared" si="160"/>
        <v>100</v>
      </c>
      <c r="AK361" s="506" t="s">
        <v>24292</v>
      </c>
      <c r="AL361" s="286"/>
      <c r="AM361" s="286"/>
      <c r="AN361" s="511"/>
      <c r="AO361" s="357"/>
      <c r="AP361" s="357"/>
      <c r="AQ361" s="286"/>
      <c r="AR361" s="171" t="s">
        <v>5452</v>
      </c>
      <c r="AS361" s="171"/>
      <c r="AT361" s="286"/>
      <c r="AU361" s="286"/>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c r="BU361" s="170"/>
      <c r="BV361" s="170"/>
      <c r="BW361" s="170"/>
      <c r="BX361" s="170"/>
      <c r="BY361" s="170"/>
      <c r="BZ361" s="170"/>
      <c r="CA361" s="170"/>
      <c r="CB361" s="170"/>
      <c r="CC361" s="170"/>
      <c r="CD361" s="170"/>
      <c r="CE361" s="170"/>
      <c r="CF361" s="170"/>
      <c r="CG361" s="170"/>
      <c r="CH361" s="170"/>
      <c r="CI361" s="170"/>
      <c r="CJ361" s="170"/>
      <c r="CK361" s="170"/>
      <c r="CL361" s="170"/>
      <c r="CM361" s="170"/>
      <c r="CN361" s="170"/>
      <c r="CO361" s="170"/>
      <c r="CP361" s="170"/>
      <c r="CQ361" s="170"/>
      <c r="CR361" s="170"/>
      <c r="CS361" s="170"/>
      <c r="CT361" s="170"/>
      <c r="CU361" s="170"/>
      <c r="CV361" s="170"/>
      <c r="CW361" s="170"/>
      <c r="CX361" s="170"/>
      <c r="CY361" s="170"/>
      <c r="CZ361" s="170"/>
      <c r="DA361" s="170"/>
      <c r="DB361" s="170"/>
      <c r="DC361" s="170"/>
      <c r="DD361" s="170"/>
      <c r="DE361" s="170"/>
      <c r="DF361" s="170"/>
      <c r="DG361" s="170"/>
      <c r="DH361" s="170"/>
      <c r="DI361" s="170"/>
      <c r="DJ361" s="170"/>
      <c r="DK361" s="170"/>
      <c r="DL361" s="170"/>
      <c r="DM361" s="170"/>
      <c r="DN361" s="170"/>
      <c r="DO361" s="170"/>
      <c r="DP361" s="170"/>
      <c r="DQ361" s="170"/>
      <c r="DR361" s="170"/>
      <c r="DS361" s="170"/>
      <c r="DT361" s="170"/>
      <c r="DU361" s="170"/>
      <c r="DV361" s="170"/>
      <c r="DW361" s="170"/>
      <c r="DX361" s="170"/>
      <c r="DY361" s="170"/>
      <c r="DZ361" s="170"/>
      <c r="EA361" s="170"/>
      <c r="EB361" s="170"/>
      <c r="EC361" s="170"/>
      <c r="ED361" s="170"/>
      <c r="EE361" s="170"/>
      <c r="EF361" s="170"/>
      <c r="EG361" s="170"/>
      <c r="EH361" s="170"/>
      <c r="EI361" s="170"/>
      <c r="EJ361" s="170"/>
      <c r="EK361" s="170"/>
      <c r="EL361" s="170"/>
      <c r="EM361" s="170"/>
      <c r="EN361" s="170"/>
      <c r="EO361" s="170"/>
      <c r="EP361" s="170"/>
      <c r="EQ361" s="170"/>
      <c r="ER361" s="170"/>
      <c r="ES361" s="170"/>
      <c r="ET361" s="170"/>
      <c r="EU361" s="170"/>
      <c r="EV361" s="170"/>
      <c r="EW361" s="170"/>
      <c r="EX361" s="170"/>
      <c r="EY361" s="170"/>
      <c r="EZ361" s="170"/>
      <c r="FA361" s="170"/>
      <c r="FB361" s="170"/>
      <c r="FC361" s="170"/>
      <c r="FD361" s="170"/>
      <c r="FE361" s="170"/>
      <c r="FF361" s="170"/>
      <c r="FG361" s="170"/>
      <c r="FH361" s="170"/>
      <c r="FI361" s="170"/>
      <c r="FJ361" s="170"/>
      <c r="FK361" s="170"/>
      <c r="FL361" s="170"/>
      <c r="FM361" s="170"/>
      <c r="FN361" s="170"/>
      <c r="FO361" s="170"/>
      <c r="FP361" s="170"/>
      <c r="FQ361" s="170"/>
      <c r="FR361" s="170"/>
      <c r="FS361" s="170"/>
      <c r="FT361" s="170"/>
      <c r="FU361" s="170"/>
      <c r="FV361" s="170"/>
      <c r="FW361" s="170"/>
      <c r="FX361" s="170"/>
      <c r="FY361" s="170"/>
      <c r="FZ361" s="170"/>
      <c r="GA361" s="170"/>
      <c r="GB361" s="170"/>
      <c r="GC361" s="170"/>
      <c r="GD361" s="170"/>
      <c r="GE361" s="170"/>
      <c r="GF361" s="170"/>
      <c r="GG361" s="170"/>
      <c r="GH361" s="170"/>
      <c r="GI361" s="170"/>
      <c r="GJ361" s="170"/>
      <c r="GK361" s="170"/>
      <c r="GL361" s="170"/>
      <c r="GM361" s="170"/>
      <c r="GN361" s="170"/>
      <c r="GO361" s="170"/>
      <c r="GP361" s="170"/>
      <c r="GQ361" s="170"/>
      <c r="GR361" s="170"/>
      <c r="GS361" s="170"/>
      <c r="GT361" s="170"/>
      <c r="GU361" s="170"/>
      <c r="GV361" s="170"/>
      <c r="GW361" s="170"/>
      <c r="GX361" s="170"/>
      <c r="GY361" s="170"/>
      <c r="GZ361" s="170"/>
      <c r="HA361" s="170"/>
      <c r="HB361" s="170"/>
      <c r="HC361" s="170"/>
      <c r="HD361" s="170"/>
      <c r="HE361" s="170"/>
      <c r="HF361" s="170"/>
      <c r="HG361" s="170"/>
      <c r="HH361" s="170"/>
      <c r="HI361" s="170"/>
      <c r="HJ361" s="170"/>
      <c r="HK361" s="170"/>
      <c r="HL361" s="170"/>
      <c r="HM361" s="170"/>
      <c r="HN361" s="170"/>
      <c r="HO361" s="170"/>
      <c r="HP361" s="170"/>
      <c r="HQ361" s="170"/>
      <c r="HR361" s="170"/>
      <c r="HS361" s="170"/>
      <c r="HT361" s="170"/>
      <c r="HU361" s="170"/>
      <c r="HV361" s="170"/>
      <c r="HW361" s="170"/>
      <c r="HX361" s="170"/>
      <c r="HY361" s="170"/>
      <c r="HZ361" s="170"/>
      <c r="IA361" s="170"/>
      <c r="IB361" s="170"/>
      <c r="IC361" s="170"/>
      <c r="ID361" s="170"/>
      <c r="IE361" s="170"/>
      <c r="IF361" s="170"/>
      <c r="IG361" s="170"/>
      <c r="IH361" s="170"/>
      <c r="II361" s="170"/>
      <c r="IJ361" s="170"/>
      <c r="IK361" s="170"/>
      <c r="IL361" s="170"/>
      <c r="IM361" s="170"/>
      <c r="IN361" s="170"/>
      <c r="IO361" s="170"/>
      <c r="IP361" s="170"/>
      <c r="IQ361" s="170"/>
      <c r="IR361" s="170"/>
      <c r="IS361" s="170"/>
      <c r="IT361" s="170"/>
      <c r="IU361" s="170"/>
      <c r="IV361" s="170"/>
      <c r="IW361" s="170"/>
      <c r="IX361" s="170"/>
      <c r="IY361" s="170"/>
      <c r="IZ361" s="170"/>
      <c r="JA361" s="170"/>
      <c r="JB361" s="170"/>
      <c r="JC361" s="170"/>
      <c r="JD361" s="170"/>
      <c r="JE361" s="170"/>
      <c r="JF361" s="170"/>
      <c r="JG361" s="170"/>
      <c r="JH361" s="170"/>
      <c r="JI361" s="170"/>
      <c r="JJ361" s="170"/>
      <c r="JK361" s="170"/>
      <c r="JL361" s="170"/>
      <c r="JM361" s="170"/>
      <c r="JN361" s="170"/>
      <c r="JO361" s="170"/>
      <c r="JP361" s="170"/>
      <c r="JQ361" s="170"/>
      <c r="JR361" s="170"/>
      <c r="JS361" s="170"/>
      <c r="JT361" s="170"/>
      <c r="JU361" s="170"/>
      <c r="JV361" s="170"/>
      <c r="JW361" s="170"/>
      <c r="JX361" s="170"/>
      <c r="JY361" s="170"/>
      <c r="JZ361" s="170"/>
      <c r="KA361" s="170"/>
      <c r="KB361" s="170"/>
      <c r="KC361" s="170"/>
      <c r="KD361" s="170"/>
      <c r="KE361" s="170"/>
      <c r="KF361" s="170"/>
      <c r="KG361" s="170"/>
      <c r="KH361" s="170"/>
      <c r="KI361" s="170"/>
      <c r="KJ361" s="170"/>
      <c r="KK361" s="170"/>
      <c r="KL361" s="170"/>
      <c r="KM361" s="170"/>
      <c r="KN361" s="170"/>
      <c r="KO361" s="170"/>
      <c r="KP361" s="170"/>
      <c r="KQ361" s="170"/>
      <c r="KR361" s="170"/>
      <c r="KS361" s="170"/>
      <c r="KT361" s="170"/>
      <c r="KU361" s="170"/>
      <c r="KV361" s="170"/>
      <c r="KW361" s="170"/>
      <c r="KX361" s="170"/>
      <c r="KY361" s="170"/>
      <c r="KZ361" s="170"/>
      <c r="LA361" s="170"/>
      <c r="LB361" s="170"/>
      <c r="LC361" s="170"/>
      <c r="LD361" s="170"/>
      <c r="LE361" s="170"/>
      <c r="LF361" s="170"/>
      <c r="LG361" s="170"/>
      <c r="LH361" s="170"/>
      <c r="LI361" s="170"/>
      <c r="LJ361" s="170"/>
      <c r="LK361" s="170"/>
      <c r="LL361" s="170"/>
      <c r="LM361" s="170"/>
      <c r="LN361" s="170"/>
      <c r="LO361" s="170"/>
      <c r="LP361" s="170"/>
      <c r="LQ361" s="170"/>
      <c r="LR361" s="170"/>
      <c r="LS361" s="170"/>
      <c r="LT361" s="170"/>
      <c r="LU361" s="170"/>
      <c r="LV361" s="170"/>
      <c r="LW361" s="170"/>
      <c r="LX361" s="170"/>
      <c r="LY361" s="170"/>
      <c r="LZ361" s="170"/>
      <c r="MA361" s="170"/>
      <c r="MB361" s="170"/>
      <c r="MC361" s="170"/>
      <c r="MD361" s="170"/>
      <c r="ME361" s="170"/>
      <c r="MF361" s="170"/>
      <c r="MG361" s="170"/>
      <c r="MH361" s="170"/>
      <c r="MI361" s="170"/>
      <c r="MJ361" s="170"/>
      <c r="MK361" s="170"/>
      <c r="ML361" s="170"/>
      <c r="MM361" s="170"/>
      <c r="MN361" s="170"/>
      <c r="MO361" s="170"/>
      <c r="MP361" s="170"/>
      <c r="MQ361" s="170"/>
      <c r="MR361" s="170"/>
      <c r="MS361" s="170"/>
      <c r="MT361" s="170"/>
      <c r="MU361" s="170"/>
      <c r="MV361" s="170"/>
      <c r="MW361" s="170"/>
      <c r="MX361" s="170"/>
      <c r="MY361" s="170"/>
      <c r="MZ361" s="170"/>
      <c r="NA361" s="170"/>
      <c r="NB361" s="170"/>
      <c r="NC361" s="170"/>
      <c r="ND361" s="170"/>
      <c r="NE361" s="170"/>
      <c r="NF361" s="170"/>
      <c r="NG361" s="170"/>
      <c r="NH361" s="170"/>
      <c r="NI361" s="170"/>
      <c r="NJ361" s="170"/>
      <c r="NK361" s="170"/>
      <c r="NL361" s="170"/>
      <c r="NM361" s="170"/>
      <c r="NN361" s="170"/>
      <c r="NO361" s="170"/>
      <c r="NP361" s="170"/>
      <c r="NQ361" s="170"/>
      <c r="NR361" s="170"/>
      <c r="NS361" s="170"/>
      <c r="NT361" s="170"/>
      <c r="NU361" s="170"/>
      <c r="NV361" s="170"/>
      <c r="NW361" s="170"/>
      <c r="NX361" s="170"/>
      <c r="NY361" s="170"/>
      <c r="NZ361" s="170"/>
      <c r="OA361" s="170"/>
      <c r="OB361" s="170"/>
      <c r="OC361" s="170"/>
      <c r="OD361" s="170"/>
      <c r="OE361" s="170"/>
      <c r="OF361" s="170"/>
      <c r="OG361" s="170"/>
      <c r="OH361" s="170"/>
      <c r="OI361" s="170"/>
      <c r="OJ361" s="170"/>
      <c r="OK361" s="170"/>
      <c r="OL361" s="170"/>
      <c r="OM361" s="170"/>
      <c r="ON361" s="170"/>
      <c r="OO361" s="170"/>
      <c r="OP361" s="170"/>
      <c r="OQ361" s="170"/>
      <c r="OR361" s="170"/>
      <c r="OS361" s="170"/>
      <c r="OT361" s="170"/>
      <c r="OU361" s="170"/>
      <c r="OV361" s="170"/>
      <c r="OW361" s="170"/>
      <c r="OX361" s="170"/>
      <c r="OY361" s="170"/>
      <c r="OZ361" s="170"/>
      <c r="PA361" s="170"/>
      <c r="PB361" s="170"/>
      <c r="PC361" s="170"/>
      <c r="PD361" s="170"/>
      <c r="PE361" s="170"/>
      <c r="PF361" s="170"/>
      <c r="PG361" s="170"/>
      <c r="PH361" s="170"/>
      <c r="PI361" s="170"/>
      <c r="PJ361" s="170"/>
      <c r="PK361" s="170"/>
      <c r="PL361" s="170"/>
      <c r="PM361" s="170"/>
      <c r="PN361" s="170"/>
      <c r="PO361" s="170"/>
      <c r="PP361" s="170"/>
      <c r="PQ361" s="170"/>
      <c r="PR361" s="170"/>
      <c r="PS361" s="170"/>
      <c r="PT361" s="170"/>
      <c r="PU361" s="170"/>
      <c r="PV361" s="170"/>
      <c r="PW361" s="170"/>
      <c r="PX361" s="170"/>
      <c r="PY361" s="170"/>
      <c r="PZ361" s="170"/>
      <c r="QA361" s="170"/>
      <c r="QB361" s="170"/>
      <c r="QC361" s="170"/>
      <c r="QD361" s="170"/>
      <c r="QE361" s="170"/>
      <c r="QF361" s="170"/>
      <c r="QG361" s="170"/>
      <c r="QH361" s="170"/>
      <c r="QI361" s="170"/>
      <c r="QJ361" s="170"/>
      <c r="QK361" s="170"/>
      <c r="QL361" s="170"/>
      <c r="QM361" s="170"/>
      <c r="QN361" s="170"/>
      <c r="QO361" s="170"/>
      <c r="QP361" s="170"/>
      <c r="QQ361" s="170"/>
      <c r="QR361" s="170"/>
      <c r="QS361" s="170"/>
      <c r="QT361" s="170"/>
      <c r="QU361" s="170"/>
      <c r="QV361" s="170"/>
      <c r="QW361" s="170"/>
      <c r="QX361" s="170"/>
      <c r="QY361" s="170"/>
      <c r="QZ361" s="170"/>
      <c r="RA361" s="170"/>
      <c r="RB361" s="170"/>
      <c r="RC361" s="170"/>
      <c r="RD361" s="170"/>
      <c r="RE361" s="170"/>
      <c r="RF361" s="170"/>
      <c r="RG361" s="170"/>
      <c r="RH361" s="170"/>
      <c r="RI361" s="170"/>
      <c r="RJ361" s="170"/>
      <c r="RK361" s="170"/>
      <c r="RL361" s="170"/>
      <c r="RM361" s="170"/>
      <c r="RN361" s="170"/>
      <c r="RO361" s="170"/>
      <c r="RP361" s="170"/>
      <c r="RQ361" s="170"/>
      <c r="RR361" s="170"/>
      <c r="RS361" s="170"/>
      <c r="RT361" s="170"/>
      <c r="RU361" s="170"/>
      <c r="RV361" s="170"/>
      <c r="RW361" s="170"/>
      <c r="RX361" s="170"/>
      <c r="RY361" s="170"/>
      <c r="RZ361" s="170"/>
      <c r="SA361" s="170"/>
      <c r="SB361" s="170"/>
      <c r="SC361" s="170"/>
      <c r="SD361" s="170"/>
      <c r="SE361" s="170"/>
      <c r="SF361" s="170"/>
      <c r="SG361" s="170"/>
      <c r="SH361" s="170"/>
      <c r="SI361" s="170"/>
      <c r="SJ361" s="170"/>
      <c r="SK361" s="170"/>
      <c r="SL361" s="170"/>
      <c r="SM361" s="170"/>
      <c r="SN361" s="170"/>
      <c r="SO361" s="170"/>
      <c r="SP361" s="170"/>
      <c r="SQ361" s="170"/>
      <c r="SR361" s="170"/>
      <c r="SS361" s="170"/>
      <c r="ST361" s="170"/>
      <c r="SU361" s="170"/>
      <c r="SV361" s="170"/>
      <c r="SW361" s="170"/>
      <c r="SX361" s="170"/>
      <c r="SY361" s="170"/>
      <c r="SZ361" s="170"/>
      <c r="TA361" s="170"/>
      <c r="TB361" s="170"/>
      <c r="TC361" s="170"/>
      <c r="TD361" s="170"/>
      <c r="TE361" s="170"/>
      <c r="TF361" s="170"/>
      <c r="TG361" s="170"/>
      <c r="TH361" s="170"/>
      <c r="TI361" s="170"/>
      <c r="TJ361" s="170"/>
      <c r="TK361" s="170"/>
      <c r="TL361" s="170"/>
      <c r="TM361" s="170"/>
      <c r="TN361" s="170"/>
      <c r="TO361" s="170"/>
      <c r="TP361" s="170"/>
      <c r="TQ361" s="170"/>
      <c r="TR361" s="170"/>
      <c r="TS361" s="170"/>
      <c r="TT361" s="170"/>
      <c r="TU361" s="170"/>
      <c r="TV361" s="170"/>
      <c r="TW361" s="170"/>
      <c r="TX361" s="170"/>
      <c r="TY361" s="170"/>
      <c r="TZ361" s="170"/>
      <c r="UA361" s="170"/>
      <c r="UB361" s="170"/>
      <c r="UC361" s="170"/>
      <c r="UD361" s="170"/>
      <c r="UE361" s="170"/>
      <c r="UF361" s="170"/>
      <c r="UG361" s="170"/>
      <c r="UH361" s="170"/>
      <c r="UI361" s="170"/>
      <c r="UJ361" s="170"/>
      <c r="UK361" s="170"/>
      <c r="UL361" s="170"/>
      <c r="UM361" s="170"/>
      <c r="UN361" s="170"/>
      <c r="UO361" s="170"/>
      <c r="UP361" s="170"/>
      <c r="UQ361" s="170"/>
      <c r="UR361" s="170"/>
      <c r="US361" s="170"/>
      <c r="UT361" s="170"/>
      <c r="UU361" s="170"/>
      <c r="UV361" s="170"/>
      <c r="UW361" s="170"/>
      <c r="UX361" s="170"/>
      <c r="UY361" s="170"/>
      <c r="UZ361" s="170"/>
      <c r="VA361" s="170"/>
      <c r="VB361" s="170"/>
      <c r="VC361" s="170"/>
      <c r="VD361" s="170"/>
      <c r="VE361" s="170"/>
      <c r="VF361" s="170"/>
      <c r="VG361" s="170"/>
      <c r="VH361" s="170"/>
      <c r="VI361" s="170"/>
      <c r="VJ361" s="170"/>
      <c r="VK361" s="170"/>
      <c r="VL361" s="170"/>
      <c r="VM361" s="170"/>
      <c r="VN361" s="170"/>
      <c r="VO361" s="170"/>
      <c r="VP361" s="170"/>
      <c r="VQ361" s="170"/>
      <c r="VR361" s="170"/>
      <c r="VS361" s="170"/>
      <c r="VT361" s="170"/>
      <c r="VU361" s="170"/>
      <c r="VV361" s="170"/>
      <c r="VW361" s="170"/>
      <c r="VX361" s="170"/>
      <c r="VY361" s="170"/>
      <c r="VZ361" s="170"/>
      <c r="WA361" s="170"/>
      <c r="WB361" s="170"/>
      <c r="WC361" s="170"/>
      <c r="WD361" s="170"/>
      <c r="WE361" s="170"/>
      <c r="WF361" s="170"/>
      <c r="WG361" s="170"/>
      <c r="WH361" s="170"/>
      <c r="WI361" s="170"/>
      <c r="WJ361" s="170"/>
      <c r="WK361" s="170"/>
      <c r="WL361" s="170"/>
      <c r="WM361" s="170"/>
      <c r="WN361" s="170"/>
      <c r="WO361" s="170"/>
      <c r="WP361" s="170"/>
      <c r="WQ361" s="170"/>
      <c r="WR361" s="170"/>
      <c r="WS361" s="170"/>
      <c r="WT361" s="170"/>
      <c r="WU361" s="170"/>
      <c r="WV361" s="170"/>
      <c r="WW361" s="170"/>
      <c r="WX361" s="170"/>
      <c r="WY361" s="170"/>
      <c r="WZ361" s="170"/>
      <c r="XA361" s="170"/>
      <c r="XB361" s="170"/>
      <c r="XC361" s="170"/>
      <c r="XD361" s="170"/>
      <c r="XE361" s="170"/>
      <c r="XF361" s="170"/>
      <c r="XG361" s="170"/>
      <c r="XH361" s="170"/>
      <c r="XI361" s="170"/>
      <c r="XJ361" s="170"/>
      <c r="XK361" s="170"/>
      <c r="XL361" s="170"/>
      <c r="XM361" s="170"/>
      <c r="XN361" s="170"/>
      <c r="XO361" s="170"/>
      <c r="XP361" s="170"/>
      <c r="XQ361" s="170"/>
      <c r="XR361" s="170"/>
      <c r="XS361" s="170"/>
      <c r="XT361" s="170"/>
      <c r="XU361" s="170"/>
      <c r="XV361" s="170"/>
      <c r="XW361" s="170"/>
      <c r="XX361" s="170"/>
      <c r="XY361" s="170"/>
      <c r="XZ361" s="170"/>
      <c r="YA361" s="170"/>
      <c r="YB361" s="170"/>
      <c r="YC361" s="170"/>
      <c r="YD361" s="170"/>
      <c r="YE361" s="170"/>
      <c r="YF361" s="170"/>
      <c r="YG361" s="170"/>
      <c r="YH361" s="170"/>
      <c r="YI361" s="170"/>
      <c r="YJ361" s="170"/>
      <c r="YK361" s="170"/>
      <c r="YL361" s="170"/>
      <c r="YM361" s="170"/>
      <c r="YN361" s="170"/>
      <c r="YO361" s="170"/>
      <c r="YP361" s="170"/>
      <c r="YQ361" s="170"/>
      <c r="YR361" s="170"/>
      <c r="YS361" s="170"/>
      <c r="YT361" s="170"/>
      <c r="YU361" s="170"/>
      <c r="YV361" s="170"/>
      <c r="YW361" s="170"/>
      <c r="YX361" s="170"/>
      <c r="YY361" s="170"/>
      <c r="YZ361" s="170"/>
      <c r="ZA361" s="170"/>
      <c r="ZB361" s="170"/>
      <c r="ZC361" s="170"/>
      <c r="ZD361" s="170"/>
      <c r="ZE361" s="170"/>
      <c r="ZF361" s="170"/>
      <c r="ZG361" s="170"/>
      <c r="ZH361" s="170"/>
      <c r="ZI361" s="170"/>
      <c r="ZJ361" s="170"/>
      <c r="ZK361" s="170"/>
      <c r="ZL361" s="170"/>
      <c r="ZM361" s="170"/>
      <c r="ZN361" s="170"/>
      <c r="ZO361" s="170"/>
      <c r="ZP361" s="170"/>
      <c r="ZQ361" s="170"/>
      <c r="ZR361" s="170"/>
      <c r="ZS361" s="170"/>
      <c r="ZT361" s="170"/>
      <c r="ZU361" s="170"/>
      <c r="ZV361" s="170"/>
      <c r="ZW361" s="170"/>
      <c r="ZX361" s="170"/>
      <c r="ZY361" s="170"/>
      <c r="ZZ361" s="170"/>
      <c r="AAA361" s="170"/>
      <c r="AAB361" s="170"/>
      <c r="AAC361" s="170"/>
      <c r="AAD361" s="170"/>
      <c r="AAE361" s="170"/>
      <c r="AAF361" s="170"/>
      <c r="AAG361" s="170"/>
      <c r="AAH361" s="170"/>
      <c r="AAI361" s="170"/>
      <c r="AAJ361" s="170"/>
      <c r="AAK361" s="170"/>
      <c r="AAL361" s="170"/>
      <c r="AAM361" s="170"/>
      <c r="AAN361" s="170"/>
      <c r="AAO361" s="170"/>
      <c r="AAP361" s="170"/>
      <c r="AAQ361" s="170"/>
      <c r="AAR361" s="170"/>
      <c r="AAS361" s="170"/>
      <c r="AAT361" s="170"/>
      <c r="AAU361" s="170"/>
      <c r="AAV361" s="170"/>
      <c r="AAW361" s="170"/>
      <c r="AAX361" s="170"/>
      <c r="AAY361" s="170"/>
      <c r="AAZ361" s="170"/>
      <c r="ABA361" s="170"/>
      <c r="ABB361" s="170"/>
      <c r="ABC361" s="170"/>
      <c r="ABD361" s="170"/>
      <c r="ABE361" s="170"/>
      <c r="ABF361" s="170"/>
      <c r="ABG361" s="170"/>
      <c r="ABH361" s="170"/>
      <c r="ABI361" s="170"/>
      <c r="ABJ361" s="170"/>
      <c r="ABK361" s="170"/>
      <c r="ABL361" s="170"/>
      <c r="ABM361" s="170"/>
      <c r="ABN361" s="170"/>
      <c r="ABO361" s="170"/>
      <c r="ABP361" s="170"/>
      <c r="ABQ361" s="170"/>
      <c r="ABR361" s="170"/>
      <c r="ABS361" s="170"/>
      <c r="ABT361" s="170"/>
      <c r="ABU361" s="170"/>
      <c r="ABV361" s="170"/>
      <c r="ABW361" s="170"/>
      <c r="ABX361" s="170"/>
      <c r="ABY361" s="170"/>
      <c r="ABZ361" s="170"/>
      <c r="ACA361" s="170"/>
      <c r="ACB361" s="170"/>
      <c r="ACC361" s="170"/>
      <c r="ACD361" s="170"/>
      <c r="ACE361" s="170"/>
      <c r="ACF361" s="170"/>
      <c r="ACG361" s="170"/>
      <c r="ACH361" s="170"/>
      <c r="ACI361" s="170"/>
      <c r="ACJ361" s="170"/>
      <c r="ACK361" s="170"/>
      <c r="ACL361" s="170"/>
      <c r="ACM361" s="170"/>
      <c r="ACN361" s="170"/>
      <c r="ACO361" s="170"/>
      <c r="ACP361" s="170"/>
      <c r="ACQ361" s="170"/>
      <c r="ACR361" s="170"/>
      <c r="ACS361" s="170"/>
      <c r="ACT361" s="170"/>
      <c r="ACU361" s="170"/>
      <c r="ACV361" s="170"/>
      <c r="ACW361" s="170"/>
      <c r="ACX361" s="170"/>
      <c r="ACY361" s="170"/>
      <c r="ACZ361" s="170"/>
      <c r="ADA361" s="170"/>
      <c r="ADB361" s="170"/>
      <c r="ADC361" s="170"/>
      <c r="ADD361" s="170"/>
      <c r="ADE361" s="170"/>
      <c r="ADF361" s="170"/>
      <c r="ADG361" s="170"/>
      <c r="ADH361" s="170"/>
      <c r="ADI361" s="170"/>
      <c r="ADJ361" s="170"/>
      <c r="ADK361" s="170"/>
      <c r="ADL361" s="170"/>
      <c r="ADM361" s="170"/>
      <c r="ADN361" s="170"/>
      <c r="ADO361" s="170"/>
      <c r="ADP361" s="170"/>
      <c r="ADQ361" s="170"/>
      <c r="ADR361" s="170"/>
      <c r="ADS361" s="170"/>
      <c r="ADT361" s="170"/>
      <c r="ADU361" s="170"/>
      <c r="ADV361" s="170"/>
      <c r="ADW361" s="170"/>
      <c r="ADX361" s="170"/>
      <c r="ADY361" s="170"/>
      <c r="ADZ361" s="170"/>
      <c r="AEA361" s="170"/>
      <c r="AEB361" s="170"/>
      <c r="AEC361" s="170"/>
      <c r="AED361" s="170"/>
      <c r="AEE361" s="170"/>
      <c r="AEF361" s="170"/>
      <c r="AEG361" s="170"/>
      <c r="AEH361" s="170"/>
      <c r="AEI361" s="170"/>
      <c r="AEJ361" s="170"/>
      <c r="AEK361" s="170"/>
      <c r="AEL361" s="170"/>
      <c r="AEM361" s="170"/>
      <c r="AEN361" s="170"/>
      <c r="AEO361" s="170"/>
      <c r="AEP361" s="170"/>
      <c r="AEQ361" s="170"/>
      <c r="AER361" s="170"/>
      <c r="AES361" s="170"/>
      <c r="AET361" s="170"/>
      <c r="AEU361" s="170"/>
      <c r="AEV361" s="170"/>
      <c r="AEW361" s="170"/>
      <c r="AEX361" s="170"/>
      <c r="AEY361" s="170"/>
      <c r="AEZ361" s="170"/>
      <c r="AFA361" s="170"/>
      <c r="AFB361" s="170"/>
      <c r="AFC361" s="170"/>
      <c r="AFD361" s="170"/>
      <c r="AFE361" s="170"/>
      <c r="AFF361" s="170"/>
      <c r="AFG361" s="170"/>
      <c r="AFH361" s="170"/>
      <c r="AFI361" s="170"/>
      <c r="AFJ361" s="170"/>
      <c r="AFK361" s="170"/>
      <c r="AFL361" s="170"/>
      <c r="AFM361" s="170"/>
      <c r="AFN361" s="170"/>
      <c r="AFO361" s="170"/>
      <c r="AFP361" s="170"/>
      <c r="AFQ361" s="170"/>
      <c r="AFR361" s="170"/>
      <c r="AFS361" s="170"/>
      <c r="AFT361" s="170"/>
      <c r="AFU361" s="170"/>
      <c r="AFV361" s="170"/>
      <c r="AFW361" s="170"/>
      <c r="AFX361" s="170"/>
      <c r="AFY361" s="170"/>
      <c r="AFZ361" s="170"/>
      <c r="AGA361" s="170"/>
      <c r="AGB361" s="170"/>
      <c r="AGC361" s="170"/>
      <c r="AGD361" s="170"/>
      <c r="AGE361" s="170"/>
      <c r="AGF361" s="170"/>
      <c r="AGG361" s="170"/>
      <c r="AGH361" s="170"/>
      <c r="AGI361" s="170"/>
      <c r="AGJ361" s="170"/>
      <c r="AGK361" s="170"/>
      <c r="AGL361" s="170"/>
      <c r="AGM361" s="170"/>
      <c r="AGN361" s="170"/>
      <c r="AGO361" s="170"/>
      <c r="AGP361" s="170"/>
      <c r="AGQ361" s="170"/>
      <c r="AGR361" s="170"/>
      <c r="AGS361" s="170"/>
      <c r="AGT361" s="170"/>
      <c r="AGU361" s="170"/>
      <c r="AGV361" s="170"/>
      <c r="AGW361" s="170"/>
      <c r="AGX361" s="170"/>
      <c r="AGY361" s="170"/>
      <c r="AGZ361" s="170"/>
      <c r="AHA361" s="170"/>
      <c r="AHB361" s="170"/>
      <c r="AHC361" s="170"/>
      <c r="AHD361" s="170"/>
      <c r="AHE361" s="170"/>
      <c r="AHF361" s="170"/>
      <c r="AHG361" s="170"/>
      <c r="AHH361" s="170"/>
      <c r="AHI361" s="170"/>
      <c r="AHJ361" s="170"/>
      <c r="AHK361" s="170"/>
      <c r="AHL361" s="170"/>
      <c r="AHM361" s="170"/>
      <c r="AHN361" s="170"/>
      <c r="AHO361" s="170"/>
      <c r="AHP361" s="170"/>
      <c r="AHQ361" s="170"/>
      <c r="AHR361" s="170"/>
      <c r="AHS361" s="170"/>
      <c r="AHT361" s="170"/>
      <c r="AHU361" s="170"/>
      <c r="AHV361" s="170"/>
      <c r="AHW361" s="170"/>
      <c r="AHX361" s="170"/>
      <c r="AHY361" s="170"/>
      <c r="AHZ361" s="170"/>
      <c r="AIA361" s="170"/>
      <c r="AIB361" s="170"/>
      <c r="AIC361" s="170"/>
      <c r="AID361" s="170"/>
      <c r="AIE361" s="170"/>
      <c r="AIF361" s="170"/>
      <c r="AIG361" s="170"/>
      <c r="AIH361" s="170"/>
      <c r="AII361" s="170"/>
      <c r="AIJ361" s="170"/>
      <c r="AIK361" s="170"/>
      <c r="AIL361" s="170"/>
      <c r="AIM361" s="170"/>
      <c r="AIN361" s="170"/>
      <c r="AIO361" s="170"/>
      <c r="AIP361" s="170"/>
      <c r="AIQ361" s="170"/>
      <c r="AIR361" s="170"/>
      <c r="AIS361" s="170"/>
      <c r="AIT361" s="170"/>
      <c r="AIU361" s="170"/>
      <c r="AIV361" s="170"/>
      <c r="AIW361" s="170"/>
      <c r="AIX361" s="170"/>
      <c r="AIY361" s="170"/>
      <c r="AIZ361" s="170"/>
      <c r="AJA361" s="170"/>
      <c r="AJB361" s="170"/>
      <c r="AJC361" s="170"/>
      <c r="AJD361" s="170"/>
      <c r="AJE361" s="170"/>
      <c r="AJF361" s="170"/>
      <c r="AJG361" s="170"/>
      <c r="AJH361" s="170"/>
      <c r="AJI361" s="170"/>
      <c r="AJJ361" s="170"/>
      <c r="AJK361" s="170"/>
      <c r="AJL361" s="170"/>
      <c r="AJM361" s="170"/>
      <c r="AJN361" s="170"/>
      <c r="AJO361" s="170"/>
      <c r="AJP361" s="170"/>
      <c r="AJQ361" s="170"/>
      <c r="AJR361" s="170"/>
      <c r="AJS361" s="170"/>
      <c r="AJT361" s="170"/>
      <c r="AJU361" s="170"/>
      <c r="AJV361" s="170"/>
      <c r="AJW361" s="170"/>
      <c r="AJX361" s="170"/>
      <c r="AJY361" s="170"/>
      <c r="AJZ361" s="170"/>
      <c r="AKA361" s="170"/>
      <c r="AKB361" s="170"/>
      <c r="AKC361" s="170"/>
      <c r="AKD361" s="170"/>
      <c r="AKE361" s="170"/>
      <c r="AKF361" s="170"/>
      <c r="AKG361" s="170"/>
      <c r="AKH361" s="170"/>
      <c r="AKI361" s="170"/>
      <c r="AKJ361" s="170"/>
      <c r="AKK361" s="170"/>
      <c r="AKL361" s="170"/>
      <c r="AKM361" s="170"/>
      <c r="AKN361" s="170"/>
      <c r="AKO361" s="170"/>
      <c r="AKP361" s="170"/>
      <c r="AKQ361" s="170"/>
      <c r="AKR361" s="170"/>
      <c r="AKS361" s="170"/>
      <c r="AKT361" s="170"/>
      <c r="AKU361" s="170"/>
      <c r="AKV361" s="170"/>
      <c r="AKW361" s="170"/>
      <c r="AKX361" s="170"/>
      <c r="AKY361" s="170"/>
      <c r="AKZ361" s="170"/>
      <c r="ALA361" s="170"/>
      <c r="ALB361" s="170"/>
      <c r="ALC361" s="170"/>
      <c r="ALD361" s="170"/>
      <c r="ALE361" s="170"/>
      <c r="ALF361" s="170"/>
      <c r="ALG361" s="170"/>
      <c r="ALH361" s="170"/>
      <c r="ALI361" s="170"/>
      <c r="ALJ361" s="170"/>
      <c r="ALK361" s="170"/>
      <c r="ALL361" s="170"/>
      <c r="ALM361" s="170"/>
      <c r="ALN361" s="170"/>
      <c r="ALO361" s="170"/>
      <c r="ALP361" s="170"/>
      <c r="ALQ361" s="170"/>
      <c r="ALR361" s="170"/>
      <c r="ALS361" s="170"/>
      <c r="ALT361" s="170"/>
      <c r="ALU361" s="170"/>
      <c r="ALV361" s="170"/>
      <c r="ALW361" s="170"/>
      <c r="ALX361" s="170"/>
      <c r="ALY361" s="170"/>
      <c r="ALZ361" s="170"/>
      <c r="AMA361" s="170"/>
      <c r="AMB361" s="170"/>
      <c r="AMC361" s="170"/>
      <c r="AMD361" s="170"/>
      <c r="AME361" s="170"/>
      <c r="AMF361" s="170"/>
      <c r="AMG361" s="170"/>
      <c r="AMH361" s="170"/>
      <c r="AMI361" s="170"/>
      <c r="AMJ361" s="170"/>
    </row>
    <row r="362" spans="1:1024" x14ac:dyDescent="0.25">
      <c r="A362" s="256" t="s">
        <v>1212</v>
      </c>
      <c r="B362" s="257">
        <v>362</v>
      </c>
      <c r="C362" s="258" t="s">
        <v>24510</v>
      </c>
      <c r="D362" s="290" t="s">
        <v>24511</v>
      </c>
      <c r="E362" s="286"/>
      <c r="F362" s="291"/>
      <c r="G362" s="280"/>
      <c r="H362" s="280"/>
      <c r="I362" s="492">
        <v>0.35</v>
      </c>
      <c r="J362" s="292"/>
      <c r="K362" s="394">
        <v>2</v>
      </c>
      <c r="L362" s="379">
        <v>1</v>
      </c>
      <c r="M362" s="293"/>
      <c r="N362" s="293"/>
      <c r="O362" s="293"/>
      <c r="P362" s="293"/>
      <c r="Q362" s="293"/>
      <c r="R362" s="293"/>
      <c r="S362" s="293"/>
      <c r="T362" s="293"/>
      <c r="U362" s="293"/>
      <c r="V362" s="293"/>
      <c r="W362" s="283">
        <f t="shared" si="162"/>
        <v>100</v>
      </c>
      <c r="X362" s="283">
        <f t="shared" si="147"/>
        <v>100</v>
      </c>
      <c r="Y362" s="283">
        <f t="shared" si="156"/>
        <v>100</v>
      </c>
      <c r="Z362" s="283">
        <f t="shared" si="163"/>
        <v>100</v>
      </c>
      <c r="AA362" s="283">
        <f t="shared" si="153"/>
        <v>100</v>
      </c>
      <c r="AB362" s="287">
        <f t="shared" si="146"/>
        <v>100</v>
      </c>
      <c r="AC362" s="287">
        <f t="shared" si="145"/>
        <v>100</v>
      </c>
      <c r="AD362" s="287">
        <f t="shared" si="154"/>
        <v>100</v>
      </c>
      <c r="AE362" s="284">
        <f t="shared" si="161"/>
        <v>1</v>
      </c>
      <c r="AF362" s="284">
        <f t="shared" si="143"/>
        <v>100</v>
      </c>
      <c r="AG362" s="268">
        <f t="shared" si="157"/>
        <v>10</v>
      </c>
      <c r="AH362" s="268">
        <f t="shared" si="158"/>
        <v>100</v>
      </c>
      <c r="AI362" s="268">
        <f t="shared" si="159"/>
        <v>100</v>
      </c>
      <c r="AJ362" s="268">
        <f t="shared" si="160"/>
        <v>100</v>
      </c>
      <c r="AK362" s="506" t="s">
        <v>24512</v>
      </c>
      <c r="AL362" s="286"/>
      <c r="AM362" s="443">
        <v>2</v>
      </c>
      <c r="AN362" s="511"/>
      <c r="AO362" s="357"/>
      <c r="AP362" s="357"/>
      <c r="AQ362" s="286"/>
      <c r="AR362" s="382" t="s">
        <v>24513</v>
      </c>
      <c r="AS362" s="382"/>
      <c r="AT362" s="286"/>
      <c r="AU362" s="286"/>
      <c r="AV362" s="559"/>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11"/>
      <c r="BW362" s="111"/>
      <c r="BX362" s="111"/>
      <c r="BY362" s="111"/>
      <c r="BZ362" s="111"/>
      <c r="CA362" s="111"/>
      <c r="CB362" s="111"/>
      <c r="CC362" s="111"/>
      <c r="CD362" s="111"/>
      <c r="CE362" s="111"/>
      <c r="CF362" s="111"/>
      <c r="CG362" s="111"/>
      <c r="CH362" s="111"/>
      <c r="CI362" s="111"/>
      <c r="CJ362" s="111"/>
      <c r="CK362" s="111"/>
      <c r="CL362" s="111"/>
      <c r="CM362" s="111"/>
      <c r="CN362" s="111"/>
      <c r="CO362" s="111"/>
      <c r="CP362" s="111"/>
      <c r="CQ362" s="111"/>
      <c r="CR362" s="111"/>
      <c r="CS362" s="111"/>
      <c r="CT362" s="111"/>
      <c r="CU362" s="111"/>
      <c r="CV362" s="111"/>
      <c r="CW362" s="111"/>
      <c r="CX362" s="111"/>
      <c r="CY362" s="111"/>
      <c r="CZ362" s="111"/>
      <c r="DA362" s="111"/>
      <c r="DB362" s="111"/>
      <c r="DC362" s="111"/>
      <c r="DD362" s="111"/>
      <c r="DE362" s="111"/>
      <c r="DF362" s="111"/>
      <c r="DG362" s="111"/>
      <c r="DH362" s="111"/>
      <c r="DI362" s="111"/>
      <c r="DJ362" s="111"/>
      <c r="DK362" s="111"/>
      <c r="DL362" s="111"/>
      <c r="DM362" s="111"/>
      <c r="DN362" s="111"/>
      <c r="DO362" s="111"/>
      <c r="DP362" s="111"/>
      <c r="DQ362" s="111"/>
      <c r="DR362" s="111"/>
      <c r="DS362" s="111"/>
      <c r="DT362" s="111"/>
      <c r="DU362" s="111"/>
      <c r="DV362" s="111"/>
      <c r="DW362" s="111"/>
      <c r="DX362" s="111"/>
      <c r="DY362" s="111"/>
      <c r="DZ362" s="111"/>
      <c r="EA362" s="111"/>
      <c r="EB362" s="111"/>
      <c r="EC362" s="111"/>
      <c r="ED362" s="111"/>
      <c r="EE362" s="111"/>
      <c r="EF362" s="111"/>
      <c r="EG362" s="111"/>
      <c r="EH362" s="111"/>
      <c r="EI362" s="111"/>
      <c r="EJ362" s="111"/>
      <c r="EK362" s="111"/>
      <c r="EL362" s="111"/>
      <c r="EM362" s="111"/>
      <c r="EN362" s="111"/>
      <c r="EO362" s="111"/>
      <c r="EP362" s="111"/>
      <c r="EQ362" s="111"/>
      <c r="ER362" s="111"/>
      <c r="ES362" s="111"/>
      <c r="ET362" s="111"/>
      <c r="EU362" s="111"/>
      <c r="EV362" s="111"/>
      <c r="EW362" s="111"/>
      <c r="EX362" s="111"/>
      <c r="EY362" s="111"/>
      <c r="EZ362" s="111"/>
      <c r="FA362" s="111"/>
      <c r="FB362" s="111"/>
      <c r="FC362" s="111"/>
      <c r="FD362" s="111"/>
      <c r="FE362" s="111"/>
      <c r="FF362" s="111"/>
      <c r="FG362" s="111"/>
      <c r="FH362" s="111"/>
      <c r="FI362" s="111"/>
      <c r="FJ362" s="111"/>
      <c r="FK362" s="111"/>
      <c r="FL362" s="111"/>
      <c r="FM362" s="111"/>
      <c r="FN362" s="111"/>
      <c r="FO362" s="111"/>
      <c r="FP362" s="111"/>
      <c r="FQ362" s="111"/>
      <c r="FR362" s="111"/>
      <c r="FS362" s="111"/>
      <c r="FT362" s="111"/>
      <c r="FU362" s="111"/>
      <c r="FV362" s="111"/>
      <c r="FW362" s="111"/>
      <c r="FX362" s="111"/>
      <c r="FY362" s="111"/>
      <c r="FZ362" s="111"/>
      <c r="GA362" s="111"/>
      <c r="GB362" s="111"/>
      <c r="GC362" s="111"/>
      <c r="GD362" s="111"/>
      <c r="GE362" s="111"/>
      <c r="GF362" s="111"/>
      <c r="GG362" s="111"/>
      <c r="GH362" s="111"/>
      <c r="GI362" s="111"/>
      <c r="GJ362" s="111"/>
      <c r="GK362" s="111"/>
      <c r="GL362" s="111"/>
      <c r="GM362" s="111"/>
      <c r="GN362" s="111"/>
      <c r="GO362" s="111"/>
      <c r="GP362" s="111"/>
      <c r="GQ362" s="111"/>
      <c r="GR362" s="111"/>
      <c r="GS362" s="111"/>
      <c r="GT362" s="111"/>
      <c r="GU362" s="111"/>
      <c r="GV362" s="111"/>
      <c r="GW362" s="111"/>
      <c r="GX362" s="111"/>
      <c r="GY362" s="111"/>
      <c r="GZ362" s="111"/>
      <c r="HA362" s="111"/>
      <c r="HB362" s="111"/>
      <c r="HC362" s="111"/>
      <c r="HD362" s="111"/>
      <c r="HE362" s="111"/>
      <c r="HF362" s="111"/>
      <c r="HG362" s="111"/>
      <c r="HH362" s="111"/>
      <c r="HI362" s="111"/>
      <c r="HJ362" s="111"/>
      <c r="HK362" s="111"/>
      <c r="HL362" s="111"/>
      <c r="HM362" s="111"/>
      <c r="HN362" s="111"/>
      <c r="HO362" s="111"/>
      <c r="HP362" s="111"/>
      <c r="HQ362" s="111"/>
      <c r="HR362" s="111"/>
      <c r="HS362" s="111"/>
      <c r="HT362" s="111"/>
      <c r="HU362" s="111"/>
      <c r="HV362" s="111"/>
      <c r="HW362" s="111"/>
      <c r="HX362" s="111"/>
      <c r="HY362" s="111"/>
      <c r="HZ362" s="111"/>
      <c r="IA362" s="111"/>
      <c r="IB362" s="111"/>
      <c r="IC362" s="111"/>
      <c r="ID362" s="111"/>
      <c r="IE362" s="111"/>
      <c r="IF362" s="111"/>
      <c r="IG362" s="111"/>
      <c r="IH362" s="111"/>
      <c r="II362" s="111"/>
      <c r="IJ362" s="111"/>
      <c r="IK362" s="111"/>
      <c r="IL362" s="111"/>
      <c r="IM362" s="111"/>
      <c r="IN362" s="111"/>
      <c r="IO362" s="111"/>
      <c r="IP362" s="111"/>
      <c r="IQ362" s="111"/>
      <c r="IR362" s="111"/>
      <c r="IS362" s="111"/>
      <c r="IT362" s="111"/>
      <c r="IU362" s="111"/>
      <c r="IV362" s="111"/>
      <c r="IW362" s="111"/>
      <c r="IX362" s="111"/>
      <c r="IY362" s="111"/>
      <c r="IZ362" s="111"/>
      <c r="JA362" s="111"/>
      <c r="JB362" s="111"/>
      <c r="JC362" s="111"/>
      <c r="JD362" s="111"/>
      <c r="JE362" s="111"/>
      <c r="JF362" s="111"/>
      <c r="JG362" s="111"/>
      <c r="JH362" s="111"/>
      <c r="JI362" s="111"/>
      <c r="JJ362" s="111"/>
      <c r="JK362" s="111"/>
      <c r="JL362" s="111"/>
      <c r="JM362" s="111"/>
      <c r="JN362" s="111"/>
      <c r="JO362" s="111"/>
      <c r="JP362" s="111"/>
      <c r="JQ362" s="111"/>
      <c r="JR362" s="111"/>
      <c r="JS362" s="111"/>
      <c r="JT362" s="111"/>
      <c r="JU362" s="111"/>
      <c r="JV362" s="111"/>
      <c r="JW362" s="111"/>
      <c r="JX362" s="111"/>
      <c r="JY362" s="111"/>
      <c r="JZ362" s="111"/>
      <c r="KA362" s="111"/>
      <c r="KB362" s="111"/>
      <c r="KC362" s="111"/>
      <c r="KD362" s="111"/>
      <c r="KE362" s="111"/>
      <c r="KF362" s="111"/>
      <c r="KG362" s="111"/>
      <c r="KH362" s="111"/>
      <c r="KI362" s="111"/>
      <c r="KJ362" s="111"/>
      <c r="KK362" s="111"/>
      <c r="KL362" s="111"/>
      <c r="KM362" s="111"/>
      <c r="KN362" s="111"/>
      <c r="KO362" s="111"/>
      <c r="KP362" s="111"/>
      <c r="KQ362" s="111"/>
      <c r="KR362" s="111"/>
      <c r="KS362" s="111"/>
      <c r="KT362" s="111"/>
      <c r="KU362" s="111"/>
      <c r="KV362" s="111"/>
      <c r="KW362" s="111"/>
      <c r="KX362" s="111"/>
      <c r="KY362" s="111"/>
      <c r="KZ362" s="111"/>
      <c r="LA362" s="111"/>
      <c r="LB362" s="111"/>
      <c r="LC362" s="111"/>
      <c r="LD362" s="111"/>
      <c r="LE362" s="111"/>
      <c r="LF362" s="111"/>
      <c r="LG362" s="111"/>
      <c r="LH362" s="111"/>
      <c r="LI362" s="111"/>
      <c r="LJ362" s="111"/>
      <c r="LK362" s="111"/>
      <c r="LL362" s="111"/>
      <c r="LM362" s="111"/>
      <c r="LN362" s="111"/>
      <c r="LO362" s="111"/>
      <c r="LP362" s="111"/>
      <c r="LQ362" s="111"/>
      <c r="LR362" s="111"/>
      <c r="LS362" s="111"/>
      <c r="LT362" s="111"/>
      <c r="LU362" s="111"/>
      <c r="LV362" s="111"/>
      <c r="LW362" s="111"/>
      <c r="LX362" s="111"/>
      <c r="LY362" s="111"/>
      <c r="LZ362" s="111"/>
      <c r="MA362" s="111"/>
      <c r="MB362" s="111"/>
      <c r="MC362" s="111"/>
      <c r="MD362" s="111"/>
      <c r="ME362" s="111"/>
      <c r="MF362" s="111"/>
      <c r="MG362" s="111"/>
      <c r="MH362" s="111"/>
      <c r="MI362" s="111"/>
      <c r="MJ362" s="111"/>
      <c r="MK362" s="111"/>
      <c r="ML362" s="111"/>
      <c r="MM362" s="111"/>
      <c r="MN362" s="111"/>
      <c r="MO362" s="111"/>
      <c r="MP362" s="111"/>
      <c r="MQ362" s="111"/>
      <c r="MR362" s="111"/>
      <c r="MS362" s="111"/>
      <c r="MT362" s="111"/>
      <c r="MU362" s="111"/>
      <c r="MV362" s="111"/>
      <c r="MW362" s="111"/>
      <c r="MX362" s="111"/>
      <c r="MY362" s="111"/>
      <c r="MZ362" s="111"/>
      <c r="NA362" s="111"/>
      <c r="NB362" s="111"/>
      <c r="NC362" s="111"/>
      <c r="ND362" s="111"/>
      <c r="NE362" s="111"/>
      <c r="NF362" s="111"/>
      <c r="NG362" s="111"/>
      <c r="NH362" s="111"/>
      <c r="NI362" s="111"/>
      <c r="NJ362" s="111"/>
      <c r="NK362" s="111"/>
      <c r="NL362" s="111"/>
      <c r="NM362" s="111"/>
      <c r="NN362" s="111"/>
      <c r="NO362" s="111"/>
      <c r="NP362" s="111"/>
      <c r="NQ362" s="111"/>
      <c r="NR362" s="111"/>
      <c r="NS362" s="111"/>
      <c r="NT362" s="111"/>
      <c r="NU362" s="111"/>
      <c r="NV362" s="111"/>
      <c r="NW362" s="111"/>
      <c r="NX362" s="111"/>
      <c r="NY362" s="111"/>
      <c r="NZ362" s="111"/>
      <c r="OA362" s="111"/>
      <c r="OB362" s="111"/>
      <c r="OC362" s="111"/>
      <c r="OD362" s="111"/>
      <c r="OE362" s="111"/>
      <c r="OF362" s="111"/>
      <c r="OG362" s="111"/>
      <c r="OH362" s="111"/>
      <c r="OI362" s="111"/>
      <c r="OJ362" s="111"/>
      <c r="OK362" s="111"/>
      <c r="OL362" s="111"/>
      <c r="OM362" s="111"/>
      <c r="ON362" s="111"/>
      <c r="OO362" s="111"/>
      <c r="OP362" s="111"/>
      <c r="OQ362" s="111"/>
      <c r="OR362" s="111"/>
      <c r="OS362" s="111"/>
      <c r="OT362" s="111"/>
      <c r="OU362" s="111"/>
      <c r="OV362" s="111"/>
      <c r="OW362" s="111"/>
      <c r="OX362" s="111"/>
      <c r="OY362" s="111"/>
      <c r="OZ362" s="111"/>
      <c r="PA362" s="111"/>
      <c r="PB362" s="111"/>
      <c r="PC362" s="111"/>
      <c r="PD362" s="111"/>
      <c r="PE362" s="111"/>
      <c r="PF362" s="111"/>
      <c r="PG362" s="111"/>
      <c r="PH362" s="111"/>
      <c r="PI362" s="111"/>
      <c r="PJ362" s="111"/>
      <c r="PK362" s="111"/>
      <c r="PL362" s="111"/>
      <c r="PM362" s="111"/>
      <c r="PN362" s="111"/>
      <c r="PO362" s="111"/>
      <c r="PP362" s="111"/>
      <c r="PQ362" s="111"/>
      <c r="PR362" s="111"/>
      <c r="PS362" s="111"/>
      <c r="PT362" s="111"/>
      <c r="PU362" s="111"/>
      <c r="PV362" s="111"/>
      <c r="PW362" s="111"/>
      <c r="PX362" s="111"/>
      <c r="PY362" s="111"/>
      <c r="PZ362" s="111"/>
      <c r="QA362" s="111"/>
      <c r="QB362" s="111"/>
      <c r="QC362" s="111"/>
      <c r="QD362" s="111"/>
      <c r="QE362" s="111"/>
      <c r="QF362" s="111"/>
      <c r="QG362" s="111"/>
      <c r="QH362" s="111"/>
      <c r="QI362" s="111"/>
      <c r="QJ362" s="111"/>
      <c r="QK362" s="111"/>
      <c r="QL362" s="111"/>
      <c r="QM362" s="111"/>
      <c r="QN362" s="111"/>
      <c r="QO362" s="111"/>
      <c r="QP362" s="111"/>
      <c r="QQ362" s="111"/>
      <c r="QR362" s="111"/>
      <c r="QS362" s="111"/>
      <c r="QT362" s="111"/>
      <c r="QU362" s="111"/>
      <c r="QV362" s="111"/>
      <c r="QW362" s="111"/>
      <c r="QX362" s="111"/>
      <c r="QY362" s="111"/>
      <c r="QZ362" s="111"/>
      <c r="RA362" s="111"/>
      <c r="RB362" s="111"/>
      <c r="RC362" s="111"/>
      <c r="RD362" s="111"/>
      <c r="RE362" s="111"/>
      <c r="RF362" s="111"/>
      <c r="RG362" s="111"/>
      <c r="RH362" s="111"/>
      <c r="RI362" s="111"/>
      <c r="RJ362" s="111"/>
      <c r="RK362" s="111"/>
      <c r="RL362" s="111"/>
      <c r="RM362" s="111"/>
      <c r="RN362" s="111"/>
      <c r="RO362" s="111"/>
      <c r="RP362" s="111"/>
      <c r="RQ362" s="111"/>
      <c r="RR362" s="111"/>
      <c r="RS362" s="111"/>
      <c r="RT362" s="111"/>
      <c r="RU362" s="111"/>
      <c r="RV362" s="111"/>
      <c r="RW362" s="111"/>
      <c r="RX362" s="111"/>
      <c r="RY362" s="111"/>
      <c r="RZ362" s="111"/>
      <c r="SA362" s="111"/>
      <c r="SB362" s="111"/>
      <c r="SC362" s="111"/>
      <c r="SD362" s="111"/>
      <c r="SE362" s="111"/>
      <c r="SF362" s="111"/>
      <c r="SG362" s="111"/>
      <c r="SH362" s="111"/>
      <c r="SI362" s="111"/>
      <c r="SJ362" s="111"/>
      <c r="SK362" s="111"/>
      <c r="SL362" s="111"/>
      <c r="SM362" s="111"/>
      <c r="SN362" s="111"/>
      <c r="SO362" s="111"/>
      <c r="SP362" s="111"/>
      <c r="SQ362" s="111"/>
      <c r="SR362" s="111"/>
      <c r="SS362" s="111"/>
      <c r="ST362" s="111"/>
      <c r="SU362" s="111"/>
      <c r="SV362" s="111"/>
      <c r="SW362" s="111"/>
      <c r="SX362" s="111"/>
      <c r="SY362" s="111"/>
      <c r="SZ362" s="111"/>
      <c r="TA362" s="111"/>
      <c r="TB362" s="111"/>
      <c r="TC362" s="111"/>
      <c r="TD362" s="111"/>
      <c r="TE362" s="111"/>
      <c r="TF362" s="111"/>
      <c r="TG362" s="111"/>
      <c r="TH362" s="111"/>
      <c r="TI362" s="111"/>
      <c r="TJ362" s="111"/>
      <c r="TK362" s="111"/>
      <c r="TL362" s="111"/>
      <c r="TM362" s="111"/>
      <c r="TN362" s="111"/>
      <c r="TO362" s="111"/>
      <c r="TP362" s="111"/>
      <c r="TQ362" s="111"/>
      <c r="TR362" s="111"/>
      <c r="TS362" s="111"/>
      <c r="TT362" s="111"/>
      <c r="TU362" s="111"/>
      <c r="TV362" s="111"/>
      <c r="TW362" s="111"/>
      <c r="TX362" s="111"/>
      <c r="TY362" s="111"/>
      <c r="TZ362" s="111"/>
      <c r="UA362" s="111"/>
      <c r="UB362" s="111"/>
      <c r="UC362" s="111"/>
      <c r="UD362" s="111"/>
      <c r="UE362" s="111"/>
      <c r="UF362" s="111"/>
      <c r="UG362" s="111"/>
      <c r="UH362" s="111"/>
      <c r="UI362" s="111"/>
      <c r="UJ362" s="111"/>
      <c r="UK362" s="111"/>
      <c r="UL362" s="111"/>
      <c r="UM362" s="111"/>
      <c r="UN362" s="111"/>
      <c r="UO362" s="111"/>
      <c r="UP362" s="111"/>
      <c r="UQ362" s="111"/>
      <c r="UR362" s="111"/>
      <c r="US362" s="111"/>
      <c r="UT362" s="111"/>
      <c r="UU362" s="111"/>
      <c r="UV362" s="111"/>
      <c r="UW362" s="111"/>
      <c r="UX362" s="111"/>
      <c r="UY362" s="111"/>
      <c r="UZ362" s="111"/>
      <c r="VA362" s="111"/>
      <c r="VB362" s="111"/>
      <c r="VC362" s="111"/>
      <c r="VD362" s="111"/>
      <c r="VE362" s="111"/>
      <c r="VF362" s="111"/>
      <c r="VG362" s="111"/>
      <c r="VH362" s="111"/>
      <c r="VI362" s="111"/>
      <c r="VJ362" s="111"/>
      <c r="VK362" s="111"/>
      <c r="VL362" s="111"/>
      <c r="VM362" s="111"/>
      <c r="VN362" s="111"/>
      <c r="VO362" s="111"/>
      <c r="VP362" s="111"/>
      <c r="VQ362" s="111"/>
      <c r="VR362" s="111"/>
      <c r="VS362" s="111"/>
      <c r="VT362" s="111"/>
      <c r="VU362" s="111"/>
      <c r="VV362" s="111"/>
      <c r="VW362" s="111"/>
      <c r="VX362" s="111"/>
      <c r="VY362" s="111"/>
      <c r="VZ362" s="111"/>
      <c r="WA362" s="111"/>
      <c r="WB362" s="111"/>
      <c r="WC362" s="111"/>
      <c r="WD362" s="111"/>
      <c r="WE362" s="111"/>
      <c r="WF362" s="111"/>
      <c r="WG362" s="111"/>
      <c r="WH362" s="111"/>
      <c r="WI362" s="111"/>
      <c r="WJ362" s="111"/>
      <c r="WK362" s="111"/>
      <c r="WL362" s="111"/>
      <c r="WM362" s="111"/>
      <c r="WN362" s="111"/>
      <c r="WO362" s="111"/>
      <c r="WP362" s="111"/>
      <c r="WQ362" s="111"/>
      <c r="WR362" s="111"/>
      <c r="WS362" s="111"/>
      <c r="WT362" s="111"/>
      <c r="WU362" s="111"/>
      <c r="WV362" s="111"/>
      <c r="WW362" s="111"/>
      <c r="WX362" s="111"/>
      <c r="WY362" s="111"/>
      <c r="WZ362" s="111"/>
      <c r="XA362" s="111"/>
      <c r="XB362" s="111"/>
      <c r="XC362" s="111"/>
      <c r="XD362" s="111"/>
      <c r="XE362" s="111"/>
      <c r="XF362" s="111"/>
      <c r="XG362" s="111"/>
      <c r="XH362" s="111"/>
      <c r="XI362" s="111"/>
      <c r="XJ362" s="111"/>
      <c r="XK362" s="111"/>
      <c r="XL362" s="111"/>
      <c r="XM362" s="111"/>
      <c r="XN362" s="111"/>
      <c r="XO362" s="111"/>
      <c r="XP362" s="111"/>
      <c r="XQ362" s="111"/>
      <c r="XR362" s="111"/>
      <c r="XS362" s="111"/>
      <c r="XT362" s="111"/>
      <c r="XU362" s="111"/>
      <c r="XV362" s="111"/>
      <c r="XW362" s="111"/>
      <c r="XX362" s="111"/>
      <c r="XY362" s="111"/>
      <c r="XZ362" s="111"/>
      <c r="YA362" s="111"/>
      <c r="YB362" s="111"/>
      <c r="YC362" s="111"/>
      <c r="YD362" s="111"/>
      <c r="YE362" s="111"/>
      <c r="YF362" s="111"/>
      <c r="YG362" s="111"/>
      <c r="YH362" s="111"/>
      <c r="YI362" s="111"/>
      <c r="YJ362" s="111"/>
      <c r="YK362" s="111"/>
      <c r="YL362" s="111"/>
      <c r="YM362" s="111"/>
      <c r="YN362" s="111"/>
      <c r="YO362" s="111"/>
      <c r="YP362" s="111"/>
      <c r="YQ362" s="111"/>
      <c r="YR362" s="111"/>
      <c r="YS362" s="111"/>
      <c r="YT362" s="111"/>
      <c r="YU362" s="111"/>
      <c r="YV362" s="111"/>
      <c r="YW362" s="111"/>
      <c r="YX362" s="111"/>
      <c r="YY362" s="111"/>
      <c r="YZ362" s="111"/>
      <c r="ZA362" s="111"/>
      <c r="ZB362" s="111"/>
      <c r="ZC362" s="111"/>
      <c r="ZD362" s="111"/>
      <c r="ZE362" s="111"/>
      <c r="ZF362" s="111"/>
      <c r="ZG362" s="111"/>
      <c r="ZH362" s="111"/>
      <c r="ZI362" s="111"/>
      <c r="ZJ362" s="111"/>
      <c r="ZK362" s="111"/>
      <c r="ZL362" s="111"/>
      <c r="ZM362" s="111"/>
      <c r="ZN362" s="111"/>
      <c r="ZO362" s="111"/>
      <c r="ZP362" s="111"/>
      <c r="ZQ362" s="111"/>
      <c r="ZR362" s="111"/>
      <c r="ZS362" s="111"/>
      <c r="ZT362" s="111"/>
      <c r="ZU362" s="111"/>
      <c r="ZV362" s="111"/>
      <c r="ZW362" s="111"/>
      <c r="ZX362" s="111"/>
      <c r="ZY362" s="111"/>
      <c r="ZZ362" s="111"/>
      <c r="AAA362" s="111"/>
      <c r="AAB362" s="111"/>
      <c r="AAC362" s="111"/>
      <c r="AAD362" s="111"/>
      <c r="AAE362" s="111"/>
      <c r="AAF362" s="111"/>
      <c r="AAG362" s="111"/>
      <c r="AAH362" s="111"/>
      <c r="AAI362" s="111"/>
      <c r="AAJ362" s="111"/>
      <c r="AAK362" s="111"/>
      <c r="AAL362" s="111"/>
      <c r="AAM362" s="111"/>
      <c r="AAN362" s="111"/>
      <c r="AAO362" s="111"/>
      <c r="AAP362" s="111"/>
      <c r="AAQ362" s="111"/>
      <c r="AAR362" s="111"/>
      <c r="AAS362" s="111"/>
      <c r="AAT362" s="111"/>
      <c r="AAU362" s="111"/>
      <c r="AAV362" s="111"/>
      <c r="AAW362" s="111"/>
      <c r="AAX362" s="111"/>
      <c r="AAY362" s="111"/>
      <c r="AAZ362" s="111"/>
      <c r="ABA362" s="111"/>
      <c r="ABB362" s="111"/>
      <c r="ABC362" s="111"/>
      <c r="ABD362" s="111"/>
      <c r="ABE362" s="111"/>
      <c r="ABF362" s="111"/>
      <c r="ABG362" s="111"/>
      <c r="ABH362" s="111"/>
      <c r="ABI362" s="111"/>
      <c r="ABJ362" s="111"/>
      <c r="ABK362" s="111"/>
      <c r="ABL362" s="111"/>
      <c r="ABM362" s="111"/>
      <c r="ABN362" s="111"/>
      <c r="ABO362" s="111"/>
      <c r="ABP362" s="111"/>
      <c r="ABQ362" s="111"/>
      <c r="ABR362" s="111"/>
      <c r="ABS362" s="111"/>
      <c r="ABT362" s="111"/>
      <c r="ABU362" s="111"/>
      <c r="ABV362" s="111"/>
      <c r="ABW362" s="111"/>
      <c r="ABX362" s="111"/>
      <c r="ABY362" s="111"/>
      <c r="ABZ362" s="111"/>
      <c r="ACA362" s="111"/>
      <c r="ACB362" s="111"/>
      <c r="ACC362" s="111"/>
      <c r="ACD362" s="111"/>
      <c r="ACE362" s="111"/>
      <c r="ACF362" s="111"/>
      <c r="ACG362" s="111"/>
      <c r="ACH362" s="111"/>
      <c r="ACI362" s="111"/>
      <c r="ACJ362" s="111"/>
      <c r="ACK362" s="111"/>
      <c r="ACL362" s="111"/>
      <c r="ACM362" s="111"/>
      <c r="ACN362" s="111"/>
      <c r="ACO362" s="111"/>
      <c r="ACP362" s="111"/>
      <c r="ACQ362" s="111"/>
      <c r="ACR362" s="111"/>
      <c r="ACS362" s="111"/>
      <c r="ACT362" s="111"/>
      <c r="ACU362" s="111"/>
      <c r="ACV362" s="111"/>
      <c r="ACW362" s="111"/>
      <c r="ACX362" s="111"/>
      <c r="ACY362" s="111"/>
      <c r="ACZ362" s="111"/>
      <c r="ADA362" s="111"/>
      <c r="ADB362" s="111"/>
      <c r="ADC362" s="111"/>
      <c r="ADD362" s="111"/>
      <c r="ADE362" s="111"/>
      <c r="ADF362" s="111"/>
      <c r="ADG362" s="111"/>
      <c r="ADH362" s="111"/>
      <c r="ADI362" s="111"/>
      <c r="ADJ362" s="111"/>
      <c r="ADK362" s="111"/>
      <c r="ADL362" s="111"/>
      <c r="ADM362" s="111"/>
      <c r="ADN362" s="111"/>
      <c r="ADO362" s="111"/>
      <c r="ADP362" s="111"/>
      <c r="ADQ362" s="111"/>
      <c r="ADR362" s="111"/>
      <c r="ADS362" s="111"/>
      <c r="ADT362" s="111"/>
      <c r="ADU362" s="111"/>
      <c r="ADV362" s="111"/>
      <c r="ADW362" s="111"/>
      <c r="ADX362" s="111"/>
      <c r="ADY362" s="111"/>
      <c r="ADZ362" s="111"/>
      <c r="AEA362" s="111"/>
      <c r="AEB362" s="111"/>
      <c r="AEC362" s="111"/>
      <c r="AED362" s="111"/>
      <c r="AEE362" s="111"/>
      <c r="AEF362" s="111"/>
      <c r="AEG362" s="111"/>
      <c r="AEH362" s="111"/>
      <c r="AEI362" s="111"/>
      <c r="AEJ362" s="111"/>
      <c r="AEK362" s="111"/>
      <c r="AEL362" s="111"/>
      <c r="AEM362" s="111"/>
      <c r="AEN362" s="111"/>
      <c r="AEO362" s="111"/>
      <c r="AEP362" s="111"/>
      <c r="AEQ362" s="111"/>
      <c r="AER362" s="111"/>
      <c r="AES362" s="111"/>
      <c r="AET362" s="111"/>
      <c r="AEU362" s="111"/>
      <c r="AEV362" s="111"/>
      <c r="AEW362" s="111"/>
      <c r="AEX362" s="111"/>
      <c r="AEY362" s="111"/>
      <c r="AEZ362" s="111"/>
      <c r="AFA362" s="111"/>
      <c r="AFB362" s="111"/>
      <c r="AFC362" s="111"/>
      <c r="AFD362" s="111"/>
      <c r="AFE362" s="111"/>
      <c r="AFF362" s="111"/>
      <c r="AFG362" s="111"/>
      <c r="AFH362" s="111"/>
      <c r="AFI362" s="111"/>
      <c r="AFJ362" s="111"/>
      <c r="AFK362" s="111"/>
      <c r="AFL362" s="111"/>
      <c r="AFM362" s="111"/>
      <c r="AFN362" s="111"/>
      <c r="AFO362" s="111"/>
      <c r="AFP362" s="111"/>
      <c r="AFQ362" s="111"/>
      <c r="AFR362" s="111"/>
      <c r="AFS362" s="111"/>
      <c r="AFT362" s="111"/>
      <c r="AFU362" s="111"/>
      <c r="AFV362" s="111"/>
      <c r="AFW362" s="111"/>
      <c r="AFX362" s="111"/>
      <c r="AFY362" s="111"/>
      <c r="AFZ362" s="111"/>
      <c r="AGA362" s="111"/>
      <c r="AGB362" s="111"/>
      <c r="AGC362" s="111"/>
      <c r="AGD362" s="111"/>
      <c r="AGE362" s="111"/>
      <c r="AGF362" s="111"/>
      <c r="AGG362" s="111"/>
      <c r="AGH362" s="111"/>
      <c r="AGI362" s="111"/>
      <c r="AGJ362" s="111"/>
      <c r="AGK362" s="111"/>
      <c r="AGL362" s="111"/>
      <c r="AGM362" s="111"/>
      <c r="AGN362" s="111"/>
      <c r="AGO362" s="111"/>
      <c r="AGP362" s="111"/>
      <c r="AGQ362" s="111"/>
      <c r="AGR362" s="111"/>
      <c r="AGS362" s="111"/>
      <c r="AGT362" s="111"/>
      <c r="AGU362" s="111"/>
      <c r="AGV362" s="111"/>
      <c r="AGW362" s="111"/>
      <c r="AGX362" s="111"/>
      <c r="AGY362" s="111"/>
      <c r="AGZ362" s="111"/>
      <c r="AHA362" s="111"/>
      <c r="AHB362" s="111"/>
      <c r="AHC362" s="111"/>
      <c r="AHD362" s="111"/>
      <c r="AHE362" s="111"/>
      <c r="AHF362" s="111"/>
      <c r="AHG362" s="111"/>
      <c r="AHH362" s="111"/>
      <c r="AHI362" s="111"/>
      <c r="AHJ362" s="111"/>
      <c r="AHK362" s="111"/>
      <c r="AHL362" s="111"/>
      <c r="AHM362" s="111"/>
      <c r="AHN362" s="111"/>
      <c r="AHO362" s="111"/>
      <c r="AHP362" s="111"/>
      <c r="AHQ362" s="111"/>
      <c r="AHR362" s="111"/>
      <c r="AHS362" s="111"/>
      <c r="AHT362" s="111"/>
      <c r="AHU362" s="111"/>
      <c r="AHV362" s="111"/>
      <c r="AHW362" s="111"/>
      <c r="AHX362" s="111"/>
      <c r="AHY362" s="111"/>
      <c r="AHZ362" s="111"/>
      <c r="AIA362" s="111"/>
      <c r="AIB362" s="111"/>
      <c r="AIC362" s="111"/>
      <c r="AID362" s="111"/>
      <c r="AIE362" s="111"/>
      <c r="AIF362" s="111"/>
      <c r="AIG362" s="111"/>
      <c r="AIH362" s="111"/>
      <c r="AII362" s="111"/>
      <c r="AIJ362" s="111"/>
      <c r="AIK362" s="111"/>
      <c r="AIL362" s="111"/>
      <c r="AIM362" s="111"/>
      <c r="AIN362" s="111"/>
      <c r="AIO362" s="111"/>
      <c r="AIP362" s="111"/>
      <c r="AIQ362" s="111"/>
      <c r="AIR362" s="111"/>
      <c r="AIS362" s="111"/>
      <c r="AIT362" s="111"/>
      <c r="AIU362" s="111"/>
      <c r="AIV362" s="111"/>
      <c r="AIW362" s="111"/>
      <c r="AIX362" s="111"/>
      <c r="AIY362" s="111"/>
      <c r="AIZ362" s="111"/>
      <c r="AJA362" s="111"/>
      <c r="AJB362" s="111"/>
      <c r="AJC362" s="111"/>
      <c r="AJD362" s="111"/>
      <c r="AJE362" s="111"/>
      <c r="AJF362" s="111"/>
      <c r="AJG362" s="111"/>
      <c r="AJH362" s="111"/>
      <c r="AJI362" s="111"/>
      <c r="AJJ362" s="111"/>
      <c r="AJK362" s="111"/>
      <c r="AJL362" s="111"/>
      <c r="AJM362" s="111"/>
      <c r="AJN362" s="111"/>
      <c r="AJO362" s="111"/>
      <c r="AJP362" s="111"/>
      <c r="AJQ362" s="111"/>
      <c r="AJR362" s="111"/>
      <c r="AJS362" s="111"/>
      <c r="AJT362" s="111"/>
      <c r="AJU362" s="111"/>
      <c r="AJV362" s="111"/>
      <c r="AJW362" s="111"/>
      <c r="AJX362" s="111"/>
      <c r="AJY362" s="111"/>
      <c r="AJZ362" s="111"/>
      <c r="AKA362" s="111"/>
      <c r="AKB362" s="111"/>
      <c r="AKC362" s="111"/>
      <c r="AKD362" s="111"/>
      <c r="AKE362" s="111"/>
      <c r="AKF362" s="111"/>
      <c r="AKG362" s="111"/>
      <c r="AKH362" s="111"/>
      <c r="AKI362" s="111"/>
      <c r="AKJ362" s="111"/>
      <c r="AKK362" s="111"/>
      <c r="AKL362" s="111"/>
      <c r="AKM362" s="111"/>
      <c r="AKN362" s="111"/>
      <c r="AKO362" s="111"/>
      <c r="AKP362" s="111"/>
      <c r="AKQ362" s="111"/>
      <c r="AKR362" s="111"/>
      <c r="AKS362" s="111"/>
      <c r="AKT362" s="111"/>
      <c r="AKU362" s="111"/>
      <c r="AKV362" s="111"/>
      <c r="AKW362" s="111"/>
      <c r="AKX362" s="111"/>
      <c r="AKY362" s="111"/>
      <c r="AKZ362" s="111"/>
      <c r="ALA362" s="111"/>
      <c r="ALB362" s="111"/>
      <c r="ALC362" s="111"/>
      <c r="ALD362" s="111"/>
      <c r="ALE362" s="111"/>
      <c r="ALF362" s="111"/>
      <c r="ALG362" s="111"/>
      <c r="ALH362" s="111"/>
      <c r="ALI362" s="111"/>
      <c r="ALJ362" s="111"/>
      <c r="ALK362" s="111"/>
      <c r="ALL362" s="111"/>
      <c r="ALM362" s="111"/>
      <c r="ALN362" s="111"/>
      <c r="ALO362" s="111"/>
      <c r="ALP362" s="111"/>
      <c r="ALQ362" s="111"/>
      <c r="ALR362" s="111"/>
      <c r="ALS362" s="111"/>
      <c r="ALT362" s="111"/>
      <c r="ALU362" s="111"/>
      <c r="ALV362" s="111"/>
      <c r="ALW362" s="111"/>
      <c r="ALX362" s="111"/>
      <c r="ALY362" s="111"/>
      <c r="ALZ362" s="111"/>
      <c r="AMA362" s="111"/>
      <c r="AMB362" s="111"/>
      <c r="AMC362" s="111"/>
      <c r="AMD362" s="111"/>
      <c r="AME362" s="111"/>
      <c r="AMF362" s="111"/>
      <c r="AMG362" s="111"/>
      <c r="AMH362" s="111"/>
      <c r="AMI362" s="111"/>
      <c r="AMJ362" s="111"/>
    </row>
    <row r="363" spans="1:1024" x14ac:dyDescent="0.25">
      <c r="A363" s="256" t="s">
        <v>1218</v>
      </c>
      <c r="B363" s="257">
        <v>363</v>
      </c>
      <c r="C363" s="258" t="s">
        <v>24514</v>
      </c>
      <c r="D363" s="290" t="s">
        <v>1219</v>
      </c>
      <c r="E363" s="286"/>
      <c r="F363" s="278">
        <v>4</v>
      </c>
      <c r="G363" s="280">
        <v>4</v>
      </c>
      <c r="H363" s="280"/>
      <c r="I363" s="492">
        <v>73.44</v>
      </c>
      <c r="J363" s="292"/>
      <c r="K363" s="293"/>
      <c r="L363" s="293"/>
      <c r="M363" s="293"/>
      <c r="N363" s="293"/>
      <c r="O363" s="293"/>
      <c r="P363" s="293"/>
      <c r="Q363" s="278">
        <v>2</v>
      </c>
      <c r="R363" s="293"/>
      <c r="S363" s="293"/>
      <c r="T363" s="293"/>
      <c r="U363" s="293"/>
      <c r="V363" s="293"/>
      <c r="W363" s="283">
        <f t="shared" si="162"/>
        <v>100</v>
      </c>
      <c r="X363" s="283">
        <f t="shared" si="147"/>
        <v>100</v>
      </c>
      <c r="Y363" s="283">
        <f t="shared" si="156"/>
        <v>100</v>
      </c>
      <c r="Z363" s="283">
        <f t="shared" si="163"/>
        <v>100</v>
      </c>
      <c r="AA363" s="283">
        <f t="shared" si="153"/>
        <v>10</v>
      </c>
      <c r="AB363" s="287">
        <f t="shared" si="146"/>
        <v>100</v>
      </c>
      <c r="AC363" s="287">
        <f t="shared" si="145"/>
        <v>100</v>
      </c>
      <c r="AD363" s="287">
        <f t="shared" si="154"/>
        <v>100</v>
      </c>
      <c r="AE363" s="284">
        <f t="shared" si="161"/>
        <v>100</v>
      </c>
      <c r="AF363" s="284">
        <f t="shared" si="143"/>
        <v>100</v>
      </c>
      <c r="AG363" s="268">
        <f t="shared" si="157"/>
        <v>100</v>
      </c>
      <c r="AH363" s="268">
        <f t="shared" si="158"/>
        <v>100</v>
      </c>
      <c r="AI363" s="268">
        <f t="shared" si="159"/>
        <v>100</v>
      </c>
      <c r="AJ363" s="268">
        <f t="shared" si="160"/>
        <v>100</v>
      </c>
      <c r="AK363" s="506" t="s">
        <v>24099</v>
      </c>
      <c r="AL363" s="286"/>
      <c r="AM363" s="286"/>
      <c r="AN363" s="511"/>
      <c r="AO363" s="357"/>
      <c r="AP363" s="357"/>
      <c r="AQ363" s="286"/>
      <c r="AR363" s="382" t="s">
        <v>756</v>
      </c>
      <c r="AS363" s="382"/>
      <c r="AT363" s="286"/>
      <c r="AU363" s="286"/>
      <c r="AV363" s="170"/>
      <c r="AW363" s="559"/>
      <c r="AX363" s="559"/>
      <c r="AY363" s="559"/>
      <c r="AZ363" s="559"/>
      <c r="BA363" s="559"/>
      <c r="BB363" s="559"/>
      <c r="BC363" s="559"/>
      <c r="BD363" s="559"/>
      <c r="BE363" s="559"/>
      <c r="BF363" s="559"/>
      <c r="BG363" s="559"/>
      <c r="BH363" s="559"/>
      <c r="BI363" s="559"/>
      <c r="BJ363" s="559"/>
      <c r="BK363" s="559"/>
      <c r="BL363" s="559"/>
      <c r="BM363" s="559"/>
      <c r="BN363" s="559"/>
      <c r="BO363" s="559"/>
      <c r="BP363" s="559"/>
      <c r="BQ363" s="559"/>
      <c r="BR363" s="559"/>
      <c r="BS363" s="559"/>
      <c r="BT363" s="559"/>
      <c r="BU363" s="559"/>
      <c r="BV363" s="559"/>
      <c r="BW363" s="559"/>
      <c r="BX363" s="559"/>
      <c r="BY363" s="559"/>
      <c r="BZ363" s="559"/>
      <c r="CA363" s="559"/>
      <c r="CB363" s="559"/>
      <c r="CC363" s="559"/>
      <c r="CD363" s="559"/>
      <c r="CE363" s="559"/>
      <c r="CF363" s="559"/>
      <c r="CG363" s="559"/>
      <c r="CH363" s="559"/>
      <c r="CI363" s="559"/>
      <c r="CJ363" s="559"/>
      <c r="CK363" s="559"/>
      <c r="CL363" s="559"/>
      <c r="CM363" s="559"/>
      <c r="CN363" s="559"/>
      <c r="CO363" s="559"/>
      <c r="CP363" s="559"/>
      <c r="CQ363" s="559"/>
      <c r="CR363" s="559"/>
      <c r="CS363" s="559"/>
      <c r="CT363" s="559"/>
      <c r="CU363" s="559"/>
      <c r="CV363" s="559"/>
      <c r="CW363" s="559"/>
      <c r="CX363" s="559"/>
      <c r="CY363" s="559"/>
      <c r="CZ363" s="559"/>
      <c r="DA363" s="559"/>
      <c r="DB363" s="559"/>
      <c r="DC363" s="559"/>
      <c r="DD363" s="559"/>
      <c r="DE363" s="559"/>
      <c r="DF363" s="559"/>
      <c r="DG363" s="559"/>
      <c r="DH363" s="559"/>
      <c r="DI363" s="559"/>
      <c r="DJ363" s="559"/>
      <c r="DK363" s="559"/>
      <c r="DL363" s="559"/>
      <c r="DM363" s="559"/>
      <c r="DN363" s="559"/>
      <c r="DO363" s="559"/>
      <c r="DP363" s="559"/>
      <c r="DQ363" s="559"/>
      <c r="DR363" s="559"/>
      <c r="DS363" s="559"/>
      <c r="DT363" s="559"/>
      <c r="DU363" s="559"/>
      <c r="DV363" s="559"/>
      <c r="DW363" s="559"/>
      <c r="DX363" s="559"/>
      <c r="DY363" s="559"/>
      <c r="DZ363" s="559"/>
      <c r="EA363" s="559"/>
      <c r="EB363" s="559"/>
      <c r="EC363" s="559"/>
      <c r="ED363" s="559"/>
      <c r="EE363" s="559"/>
      <c r="EF363" s="559"/>
      <c r="EG363" s="559"/>
      <c r="EH363" s="559"/>
      <c r="EI363" s="559"/>
      <c r="EJ363" s="559"/>
      <c r="EK363" s="559"/>
      <c r="EL363" s="559"/>
      <c r="EM363" s="559"/>
      <c r="EN363" s="559"/>
      <c r="EO363" s="559"/>
      <c r="EP363" s="559"/>
      <c r="EQ363" s="559"/>
      <c r="ER363" s="559"/>
      <c r="ES363" s="559"/>
      <c r="ET363" s="559"/>
      <c r="EU363" s="559"/>
      <c r="EV363" s="559"/>
      <c r="EW363" s="559"/>
      <c r="EX363" s="559"/>
      <c r="EY363" s="559"/>
      <c r="EZ363" s="559"/>
      <c r="FA363" s="559"/>
      <c r="FB363" s="559"/>
      <c r="FC363" s="559"/>
      <c r="FD363" s="559"/>
      <c r="FE363" s="559"/>
      <c r="FF363" s="559"/>
      <c r="FG363" s="559"/>
      <c r="FH363" s="559"/>
      <c r="FI363" s="559"/>
      <c r="FJ363" s="559"/>
      <c r="FK363" s="559"/>
      <c r="FL363" s="559"/>
      <c r="FM363" s="559"/>
      <c r="FN363" s="559"/>
      <c r="FO363" s="559"/>
      <c r="FP363" s="559"/>
      <c r="FQ363" s="559"/>
      <c r="FR363" s="559"/>
      <c r="FS363" s="559"/>
      <c r="FT363" s="559"/>
      <c r="FU363" s="559"/>
      <c r="FV363" s="559"/>
      <c r="FW363" s="559"/>
      <c r="FX363" s="559"/>
      <c r="FY363" s="559"/>
      <c r="FZ363" s="559"/>
      <c r="GA363" s="559"/>
      <c r="GB363" s="559"/>
      <c r="GC363" s="559"/>
      <c r="GD363" s="559"/>
      <c r="GE363" s="559"/>
      <c r="GF363" s="559"/>
      <c r="GG363" s="559"/>
      <c r="GH363" s="559"/>
      <c r="GI363" s="559"/>
      <c r="GJ363" s="559"/>
      <c r="GK363" s="559"/>
      <c r="GL363" s="559"/>
      <c r="GM363" s="559"/>
      <c r="GN363" s="559"/>
      <c r="GO363" s="559"/>
      <c r="GP363" s="559"/>
      <c r="GQ363" s="559"/>
      <c r="GR363" s="559"/>
      <c r="GS363" s="559"/>
      <c r="GT363" s="559"/>
      <c r="GU363" s="559"/>
      <c r="GV363" s="559"/>
      <c r="GW363" s="559"/>
      <c r="GX363" s="559"/>
      <c r="GY363" s="559"/>
      <c r="GZ363" s="559"/>
      <c r="HA363" s="559"/>
      <c r="HB363" s="559"/>
      <c r="HC363" s="559"/>
      <c r="HD363" s="559"/>
      <c r="HE363" s="559"/>
      <c r="HF363" s="559"/>
      <c r="HG363" s="559"/>
      <c r="HH363" s="559"/>
      <c r="HI363" s="559"/>
      <c r="HJ363" s="559"/>
      <c r="HK363" s="559"/>
      <c r="HL363" s="559"/>
      <c r="HM363" s="559"/>
      <c r="HN363" s="559"/>
      <c r="HO363" s="559"/>
      <c r="HP363" s="559"/>
      <c r="HQ363" s="559"/>
      <c r="HR363" s="559"/>
      <c r="HS363" s="559"/>
      <c r="HT363" s="559"/>
      <c r="HU363" s="559"/>
      <c r="HV363" s="559"/>
      <c r="HW363" s="559"/>
      <c r="HX363" s="559"/>
      <c r="HY363" s="559"/>
      <c r="HZ363" s="559"/>
      <c r="IA363" s="559"/>
      <c r="IB363" s="559"/>
      <c r="IC363" s="559"/>
      <c r="ID363" s="559"/>
      <c r="IE363" s="559"/>
      <c r="IF363" s="559"/>
      <c r="IG363" s="559"/>
      <c r="IH363" s="559"/>
      <c r="II363" s="559"/>
      <c r="IJ363" s="559"/>
      <c r="IK363" s="559"/>
      <c r="IL363" s="559"/>
      <c r="IM363" s="559"/>
      <c r="IN363" s="559"/>
      <c r="IO363" s="559"/>
      <c r="IP363" s="559"/>
      <c r="IQ363" s="559"/>
      <c r="IR363" s="559"/>
      <c r="IS363" s="559"/>
      <c r="IT363" s="559"/>
      <c r="IU363" s="559"/>
      <c r="IV363" s="559"/>
      <c r="IW363" s="559"/>
      <c r="IX363" s="559"/>
      <c r="IY363" s="559"/>
      <c r="IZ363" s="559"/>
      <c r="JA363" s="559"/>
      <c r="JB363" s="559"/>
      <c r="JC363" s="559"/>
      <c r="JD363" s="559"/>
      <c r="JE363" s="559"/>
      <c r="JF363" s="559"/>
      <c r="JG363" s="559"/>
      <c r="JH363" s="559"/>
      <c r="JI363" s="559"/>
      <c r="JJ363" s="559"/>
      <c r="JK363" s="559"/>
      <c r="JL363" s="559"/>
      <c r="JM363" s="559"/>
      <c r="JN363" s="559"/>
      <c r="JO363" s="559"/>
      <c r="JP363" s="559"/>
      <c r="JQ363" s="559"/>
      <c r="JR363" s="559"/>
      <c r="JS363" s="559"/>
      <c r="JT363" s="559"/>
      <c r="JU363" s="559"/>
      <c r="JV363" s="559"/>
      <c r="JW363" s="559"/>
      <c r="JX363" s="559"/>
      <c r="JY363" s="559"/>
      <c r="JZ363" s="559"/>
      <c r="KA363" s="559"/>
      <c r="KB363" s="559"/>
      <c r="KC363" s="559"/>
      <c r="KD363" s="559"/>
      <c r="KE363" s="559"/>
      <c r="KF363" s="559"/>
      <c r="KG363" s="559"/>
      <c r="KH363" s="559"/>
      <c r="KI363" s="559"/>
      <c r="KJ363" s="559"/>
      <c r="KK363" s="559"/>
      <c r="KL363" s="559"/>
      <c r="KM363" s="559"/>
      <c r="KN363" s="559"/>
      <c r="KO363" s="559"/>
      <c r="KP363" s="559"/>
      <c r="KQ363" s="559"/>
      <c r="KR363" s="559"/>
      <c r="KS363" s="559"/>
      <c r="KT363" s="559"/>
      <c r="KU363" s="559"/>
      <c r="KV363" s="559"/>
      <c r="KW363" s="559"/>
      <c r="KX363" s="559"/>
      <c r="KY363" s="559"/>
      <c r="KZ363" s="559"/>
      <c r="LA363" s="559"/>
      <c r="LB363" s="559"/>
      <c r="LC363" s="559"/>
      <c r="LD363" s="559"/>
      <c r="LE363" s="559"/>
      <c r="LF363" s="559"/>
      <c r="LG363" s="559"/>
      <c r="LH363" s="559"/>
      <c r="LI363" s="559"/>
      <c r="LJ363" s="559"/>
      <c r="LK363" s="559"/>
      <c r="LL363" s="559"/>
      <c r="LM363" s="559"/>
      <c r="LN363" s="559"/>
      <c r="LO363" s="559"/>
      <c r="LP363" s="559"/>
      <c r="LQ363" s="559"/>
      <c r="LR363" s="559"/>
      <c r="LS363" s="559"/>
      <c r="LT363" s="559"/>
      <c r="LU363" s="559"/>
      <c r="LV363" s="559"/>
      <c r="LW363" s="559"/>
      <c r="LX363" s="559"/>
      <c r="LY363" s="559"/>
      <c r="LZ363" s="559"/>
      <c r="MA363" s="559"/>
      <c r="MB363" s="559"/>
      <c r="MC363" s="559"/>
      <c r="MD363" s="559"/>
      <c r="ME363" s="559"/>
      <c r="MF363" s="559"/>
      <c r="MG363" s="559"/>
      <c r="MH363" s="559"/>
      <c r="MI363" s="559"/>
      <c r="MJ363" s="559"/>
      <c r="MK363" s="559"/>
      <c r="ML363" s="559"/>
      <c r="MM363" s="559"/>
      <c r="MN363" s="559"/>
      <c r="MO363" s="559"/>
      <c r="MP363" s="559"/>
      <c r="MQ363" s="559"/>
      <c r="MR363" s="559"/>
      <c r="MS363" s="559"/>
      <c r="MT363" s="559"/>
      <c r="MU363" s="559"/>
      <c r="MV363" s="559"/>
      <c r="MW363" s="559"/>
      <c r="MX363" s="559"/>
      <c r="MY363" s="559"/>
      <c r="MZ363" s="559"/>
      <c r="NA363" s="559"/>
      <c r="NB363" s="559"/>
      <c r="NC363" s="559"/>
      <c r="ND363" s="559"/>
      <c r="NE363" s="559"/>
      <c r="NF363" s="559"/>
      <c r="NG363" s="559"/>
      <c r="NH363" s="559"/>
      <c r="NI363" s="559"/>
      <c r="NJ363" s="559"/>
      <c r="NK363" s="559"/>
      <c r="NL363" s="559"/>
      <c r="NM363" s="559"/>
      <c r="NN363" s="559"/>
      <c r="NO363" s="559"/>
      <c r="NP363" s="559"/>
      <c r="NQ363" s="559"/>
      <c r="NR363" s="559"/>
      <c r="NS363" s="559"/>
      <c r="NT363" s="559"/>
      <c r="NU363" s="559"/>
      <c r="NV363" s="559"/>
      <c r="NW363" s="559"/>
      <c r="NX363" s="559"/>
      <c r="NY363" s="559"/>
      <c r="NZ363" s="559"/>
      <c r="OA363" s="559"/>
      <c r="OB363" s="559"/>
      <c r="OC363" s="559"/>
      <c r="OD363" s="559"/>
      <c r="OE363" s="559"/>
      <c r="OF363" s="559"/>
      <c r="OG363" s="559"/>
      <c r="OH363" s="559"/>
      <c r="OI363" s="559"/>
      <c r="OJ363" s="559"/>
      <c r="OK363" s="559"/>
      <c r="OL363" s="559"/>
      <c r="OM363" s="559"/>
      <c r="ON363" s="559"/>
      <c r="OO363" s="559"/>
      <c r="OP363" s="559"/>
      <c r="OQ363" s="559"/>
      <c r="OR363" s="559"/>
      <c r="OS363" s="559"/>
      <c r="OT363" s="559"/>
      <c r="OU363" s="559"/>
      <c r="OV363" s="559"/>
      <c r="OW363" s="559"/>
      <c r="OX363" s="559"/>
      <c r="OY363" s="559"/>
      <c r="OZ363" s="559"/>
      <c r="PA363" s="559"/>
      <c r="PB363" s="559"/>
      <c r="PC363" s="559"/>
      <c r="PD363" s="559"/>
      <c r="PE363" s="559"/>
      <c r="PF363" s="559"/>
      <c r="PG363" s="559"/>
      <c r="PH363" s="559"/>
      <c r="PI363" s="559"/>
      <c r="PJ363" s="559"/>
      <c r="PK363" s="559"/>
      <c r="PL363" s="559"/>
      <c r="PM363" s="559"/>
      <c r="PN363" s="559"/>
      <c r="PO363" s="559"/>
      <c r="PP363" s="559"/>
      <c r="PQ363" s="559"/>
      <c r="PR363" s="559"/>
      <c r="PS363" s="559"/>
      <c r="PT363" s="559"/>
      <c r="PU363" s="559"/>
      <c r="PV363" s="559"/>
      <c r="PW363" s="559"/>
      <c r="PX363" s="559"/>
      <c r="PY363" s="559"/>
      <c r="PZ363" s="559"/>
      <c r="QA363" s="559"/>
      <c r="QB363" s="559"/>
      <c r="QC363" s="559"/>
      <c r="QD363" s="559"/>
      <c r="QE363" s="559"/>
      <c r="QF363" s="559"/>
      <c r="QG363" s="559"/>
      <c r="QH363" s="559"/>
      <c r="QI363" s="559"/>
      <c r="QJ363" s="559"/>
      <c r="QK363" s="559"/>
      <c r="QL363" s="559"/>
      <c r="QM363" s="559"/>
      <c r="QN363" s="559"/>
      <c r="QO363" s="559"/>
      <c r="QP363" s="559"/>
      <c r="QQ363" s="559"/>
      <c r="QR363" s="559"/>
      <c r="QS363" s="559"/>
      <c r="QT363" s="559"/>
      <c r="QU363" s="559"/>
      <c r="QV363" s="559"/>
      <c r="QW363" s="559"/>
      <c r="QX363" s="559"/>
      <c r="QY363" s="559"/>
      <c r="QZ363" s="559"/>
      <c r="RA363" s="559"/>
      <c r="RB363" s="559"/>
      <c r="RC363" s="559"/>
      <c r="RD363" s="559"/>
      <c r="RE363" s="559"/>
      <c r="RF363" s="559"/>
      <c r="RG363" s="559"/>
      <c r="RH363" s="559"/>
      <c r="RI363" s="559"/>
      <c r="RJ363" s="559"/>
      <c r="RK363" s="559"/>
      <c r="RL363" s="559"/>
      <c r="RM363" s="559"/>
      <c r="RN363" s="559"/>
      <c r="RO363" s="559"/>
      <c r="RP363" s="559"/>
      <c r="RQ363" s="559"/>
      <c r="RR363" s="559"/>
      <c r="RS363" s="559"/>
      <c r="RT363" s="559"/>
      <c r="RU363" s="559"/>
      <c r="RV363" s="559"/>
      <c r="RW363" s="559"/>
      <c r="RX363" s="559"/>
      <c r="RY363" s="559"/>
      <c r="RZ363" s="559"/>
      <c r="SA363" s="559"/>
      <c r="SB363" s="559"/>
      <c r="SC363" s="559"/>
      <c r="SD363" s="559"/>
      <c r="SE363" s="559"/>
      <c r="SF363" s="559"/>
      <c r="SG363" s="559"/>
      <c r="SH363" s="559"/>
      <c r="SI363" s="559"/>
      <c r="SJ363" s="559"/>
      <c r="SK363" s="559"/>
      <c r="SL363" s="559"/>
      <c r="SM363" s="559"/>
      <c r="SN363" s="559"/>
      <c r="SO363" s="559"/>
      <c r="SP363" s="559"/>
      <c r="SQ363" s="559"/>
      <c r="SR363" s="559"/>
      <c r="SS363" s="559"/>
      <c r="ST363" s="559"/>
      <c r="SU363" s="559"/>
      <c r="SV363" s="559"/>
      <c r="SW363" s="559"/>
      <c r="SX363" s="559"/>
      <c r="SY363" s="559"/>
      <c r="SZ363" s="559"/>
      <c r="TA363" s="559"/>
      <c r="TB363" s="559"/>
      <c r="TC363" s="559"/>
      <c r="TD363" s="559"/>
      <c r="TE363" s="559"/>
      <c r="TF363" s="559"/>
      <c r="TG363" s="559"/>
      <c r="TH363" s="559"/>
      <c r="TI363" s="559"/>
      <c r="TJ363" s="559"/>
      <c r="TK363" s="559"/>
      <c r="TL363" s="559"/>
      <c r="TM363" s="559"/>
      <c r="TN363" s="559"/>
      <c r="TO363" s="559"/>
      <c r="TP363" s="559"/>
      <c r="TQ363" s="559"/>
      <c r="TR363" s="559"/>
      <c r="TS363" s="559"/>
      <c r="TT363" s="559"/>
      <c r="TU363" s="559"/>
      <c r="TV363" s="559"/>
      <c r="TW363" s="559"/>
      <c r="TX363" s="559"/>
      <c r="TY363" s="559"/>
      <c r="TZ363" s="559"/>
      <c r="UA363" s="559"/>
      <c r="UB363" s="559"/>
      <c r="UC363" s="559"/>
      <c r="UD363" s="559"/>
      <c r="UE363" s="559"/>
      <c r="UF363" s="559"/>
      <c r="UG363" s="559"/>
      <c r="UH363" s="559"/>
      <c r="UI363" s="559"/>
      <c r="UJ363" s="559"/>
      <c r="UK363" s="559"/>
      <c r="UL363" s="559"/>
      <c r="UM363" s="559"/>
      <c r="UN363" s="559"/>
      <c r="UO363" s="559"/>
      <c r="UP363" s="559"/>
      <c r="UQ363" s="559"/>
      <c r="UR363" s="559"/>
      <c r="US363" s="559"/>
      <c r="UT363" s="559"/>
      <c r="UU363" s="559"/>
      <c r="UV363" s="559"/>
      <c r="UW363" s="559"/>
      <c r="UX363" s="559"/>
      <c r="UY363" s="559"/>
      <c r="UZ363" s="559"/>
      <c r="VA363" s="559"/>
      <c r="VB363" s="559"/>
      <c r="VC363" s="559"/>
      <c r="VD363" s="559"/>
      <c r="VE363" s="559"/>
      <c r="VF363" s="559"/>
      <c r="VG363" s="559"/>
      <c r="VH363" s="559"/>
      <c r="VI363" s="559"/>
      <c r="VJ363" s="559"/>
      <c r="VK363" s="559"/>
      <c r="VL363" s="559"/>
      <c r="VM363" s="559"/>
      <c r="VN363" s="559"/>
      <c r="VO363" s="559"/>
      <c r="VP363" s="559"/>
      <c r="VQ363" s="559"/>
      <c r="VR363" s="559"/>
      <c r="VS363" s="559"/>
      <c r="VT363" s="559"/>
      <c r="VU363" s="559"/>
      <c r="VV363" s="559"/>
      <c r="VW363" s="559"/>
      <c r="VX363" s="559"/>
      <c r="VY363" s="559"/>
      <c r="VZ363" s="559"/>
      <c r="WA363" s="559"/>
      <c r="WB363" s="559"/>
      <c r="WC363" s="559"/>
      <c r="WD363" s="559"/>
      <c r="WE363" s="559"/>
      <c r="WF363" s="559"/>
      <c r="WG363" s="559"/>
      <c r="WH363" s="559"/>
      <c r="WI363" s="559"/>
      <c r="WJ363" s="559"/>
      <c r="WK363" s="559"/>
      <c r="WL363" s="559"/>
      <c r="WM363" s="559"/>
      <c r="WN363" s="559"/>
      <c r="WO363" s="559"/>
      <c r="WP363" s="559"/>
      <c r="WQ363" s="559"/>
      <c r="WR363" s="559"/>
      <c r="WS363" s="559"/>
      <c r="WT363" s="559"/>
      <c r="WU363" s="559"/>
      <c r="WV363" s="559"/>
      <c r="WW363" s="559"/>
      <c r="WX363" s="559"/>
      <c r="WY363" s="559"/>
      <c r="WZ363" s="559"/>
      <c r="XA363" s="559"/>
      <c r="XB363" s="559"/>
      <c r="XC363" s="559"/>
      <c r="XD363" s="559"/>
      <c r="XE363" s="559"/>
      <c r="XF363" s="559"/>
      <c r="XG363" s="559"/>
      <c r="XH363" s="559"/>
      <c r="XI363" s="559"/>
      <c r="XJ363" s="559"/>
      <c r="XK363" s="559"/>
      <c r="XL363" s="559"/>
      <c r="XM363" s="559"/>
      <c r="XN363" s="559"/>
      <c r="XO363" s="559"/>
      <c r="XP363" s="559"/>
      <c r="XQ363" s="559"/>
      <c r="XR363" s="559"/>
      <c r="XS363" s="559"/>
      <c r="XT363" s="559"/>
      <c r="XU363" s="559"/>
      <c r="XV363" s="559"/>
      <c r="XW363" s="559"/>
      <c r="XX363" s="559"/>
      <c r="XY363" s="559"/>
      <c r="XZ363" s="559"/>
      <c r="YA363" s="559"/>
      <c r="YB363" s="559"/>
      <c r="YC363" s="559"/>
      <c r="YD363" s="559"/>
      <c r="YE363" s="559"/>
      <c r="YF363" s="559"/>
      <c r="YG363" s="559"/>
      <c r="YH363" s="559"/>
      <c r="YI363" s="559"/>
      <c r="YJ363" s="559"/>
      <c r="YK363" s="559"/>
      <c r="YL363" s="559"/>
      <c r="YM363" s="559"/>
      <c r="YN363" s="559"/>
      <c r="YO363" s="559"/>
      <c r="YP363" s="559"/>
      <c r="YQ363" s="559"/>
      <c r="YR363" s="559"/>
      <c r="YS363" s="559"/>
      <c r="YT363" s="559"/>
      <c r="YU363" s="559"/>
      <c r="YV363" s="559"/>
      <c r="YW363" s="559"/>
      <c r="YX363" s="559"/>
      <c r="YY363" s="559"/>
      <c r="YZ363" s="559"/>
      <c r="ZA363" s="559"/>
      <c r="ZB363" s="559"/>
      <c r="ZC363" s="559"/>
      <c r="ZD363" s="559"/>
      <c r="ZE363" s="559"/>
      <c r="ZF363" s="559"/>
      <c r="ZG363" s="559"/>
      <c r="ZH363" s="559"/>
      <c r="ZI363" s="559"/>
      <c r="ZJ363" s="559"/>
      <c r="ZK363" s="559"/>
      <c r="ZL363" s="559"/>
      <c r="ZM363" s="559"/>
      <c r="ZN363" s="559"/>
      <c r="ZO363" s="559"/>
      <c r="ZP363" s="559"/>
      <c r="ZQ363" s="559"/>
      <c r="ZR363" s="559"/>
      <c r="ZS363" s="559"/>
      <c r="ZT363" s="559"/>
      <c r="ZU363" s="559"/>
      <c r="ZV363" s="559"/>
      <c r="ZW363" s="559"/>
      <c r="ZX363" s="559"/>
      <c r="ZY363" s="559"/>
      <c r="ZZ363" s="559"/>
      <c r="AAA363" s="559"/>
      <c r="AAB363" s="559"/>
      <c r="AAC363" s="559"/>
      <c r="AAD363" s="559"/>
      <c r="AAE363" s="559"/>
      <c r="AAF363" s="559"/>
      <c r="AAG363" s="559"/>
      <c r="AAH363" s="559"/>
      <c r="AAI363" s="559"/>
      <c r="AAJ363" s="559"/>
      <c r="AAK363" s="559"/>
      <c r="AAL363" s="559"/>
      <c r="AAM363" s="559"/>
      <c r="AAN363" s="559"/>
      <c r="AAO363" s="559"/>
      <c r="AAP363" s="559"/>
      <c r="AAQ363" s="559"/>
      <c r="AAR363" s="559"/>
      <c r="AAS363" s="559"/>
      <c r="AAT363" s="559"/>
      <c r="AAU363" s="559"/>
      <c r="AAV363" s="559"/>
      <c r="AAW363" s="559"/>
      <c r="AAX363" s="559"/>
      <c r="AAY363" s="559"/>
      <c r="AAZ363" s="559"/>
      <c r="ABA363" s="559"/>
      <c r="ABB363" s="559"/>
      <c r="ABC363" s="559"/>
      <c r="ABD363" s="559"/>
      <c r="ABE363" s="559"/>
      <c r="ABF363" s="559"/>
      <c r="ABG363" s="559"/>
      <c r="ABH363" s="559"/>
      <c r="ABI363" s="559"/>
      <c r="ABJ363" s="559"/>
      <c r="ABK363" s="559"/>
      <c r="ABL363" s="559"/>
      <c r="ABM363" s="559"/>
      <c r="ABN363" s="559"/>
      <c r="ABO363" s="559"/>
      <c r="ABP363" s="559"/>
      <c r="ABQ363" s="559"/>
      <c r="ABR363" s="559"/>
      <c r="ABS363" s="559"/>
      <c r="ABT363" s="559"/>
      <c r="ABU363" s="559"/>
      <c r="ABV363" s="559"/>
      <c r="ABW363" s="559"/>
      <c r="ABX363" s="559"/>
      <c r="ABY363" s="559"/>
      <c r="ABZ363" s="559"/>
      <c r="ACA363" s="559"/>
      <c r="ACB363" s="559"/>
      <c r="ACC363" s="559"/>
      <c r="ACD363" s="559"/>
      <c r="ACE363" s="559"/>
      <c r="ACF363" s="559"/>
      <c r="ACG363" s="559"/>
      <c r="ACH363" s="559"/>
      <c r="ACI363" s="559"/>
      <c r="ACJ363" s="559"/>
      <c r="ACK363" s="559"/>
      <c r="ACL363" s="559"/>
      <c r="ACM363" s="559"/>
      <c r="ACN363" s="559"/>
      <c r="ACO363" s="559"/>
      <c r="ACP363" s="559"/>
      <c r="ACQ363" s="559"/>
      <c r="ACR363" s="559"/>
      <c r="ACS363" s="559"/>
      <c r="ACT363" s="559"/>
      <c r="ACU363" s="559"/>
      <c r="ACV363" s="559"/>
      <c r="ACW363" s="559"/>
      <c r="ACX363" s="559"/>
      <c r="ACY363" s="559"/>
      <c r="ACZ363" s="559"/>
      <c r="ADA363" s="559"/>
      <c r="ADB363" s="559"/>
      <c r="ADC363" s="559"/>
      <c r="ADD363" s="559"/>
      <c r="ADE363" s="559"/>
      <c r="ADF363" s="559"/>
      <c r="ADG363" s="559"/>
      <c r="ADH363" s="559"/>
      <c r="ADI363" s="559"/>
      <c r="ADJ363" s="559"/>
      <c r="ADK363" s="559"/>
      <c r="ADL363" s="559"/>
      <c r="ADM363" s="559"/>
      <c r="ADN363" s="559"/>
      <c r="ADO363" s="559"/>
      <c r="ADP363" s="559"/>
      <c r="ADQ363" s="559"/>
      <c r="ADR363" s="559"/>
      <c r="ADS363" s="559"/>
      <c r="ADT363" s="559"/>
      <c r="ADU363" s="559"/>
      <c r="ADV363" s="559"/>
      <c r="ADW363" s="559"/>
      <c r="ADX363" s="559"/>
      <c r="ADY363" s="559"/>
      <c r="ADZ363" s="559"/>
      <c r="AEA363" s="559"/>
      <c r="AEB363" s="559"/>
      <c r="AEC363" s="559"/>
      <c r="AED363" s="559"/>
      <c r="AEE363" s="559"/>
      <c r="AEF363" s="559"/>
      <c r="AEG363" s="559"/>
      <c r="AEH363" s="559"/>
      <c r="AEI363" s="559"/>
      <c r="AEJ363" s="559"/>
      <c r="AEK363" s="559"/>
      <c r="AEL363" s="559"/>
      <c r="AEM363" s="559"/>
      <c r="AEN363" s="559"/>
      <c r="AEO363" s="559"/>
      <c r="AEP363" s="559"/>
      <c r="AEQ363" s="559"/>
      <c r="AER363" s="559"/>
      <c r="AES363" s="559"/>
      <c r="AET363" s="559"/>
      <c r="AEU363" s="559"/>
      <c r="AEV363" s="559"/>
      <c r="AEW363" s="559"/>
      <c r="AEX363" s="559"/>
      <c r="AEY363" s="559"/>
      <c r="AEZ363" s="559"/>
      <c r="AFA363" s="559"/>
      <c r="AFB363" s="559"/>
      <c r="AFC363" s="559"/>
      <c r="AFD363" s="559"/>
      <c r="AFE363" s="559"/>
      <c r="AFF363" s="559"/>
      <c r="AFG363" s="559"/>
      <c r="AFH363" s="559"/>
      <c r="AFI363" s="559"/>
      <c r="AFJ363" s="559"/>
      <c r="AFK363" s="559"/>
      <c r="AFL363" s="559"/>
      <c r="AFM363" s="559"/>
      <c r="AFN363" s="559"/>
      <c r="AFO363" s="559"/>
      <c r="AFP363" s="559"/>
      <c r="AFQ363" s="559"/>
      <c r="AFR363" s="559"/>
      <c r="AFS363" s="559"/>
      <c r="AFT363" s="559"/>
      <c r="AFU363" s="559"/>
      <c r="AFV363" s="559"/>
      <c r="AFW363" s="559"/>
      <c r="AFX363" s="559"/>
      <c r="AFY363" s="559"/>
      <c r="AFZ363" s="559"/>
      <c r="AGA363" s="559"/>
      <c r="AGB363" s="559"/>
      <c r="AGC363" s="559"/>
      <c r="AGD363" s="559"/>
      <c r="AGE363" s="559"/>
      <c r="AGF363" s="559"/>
      <c r="AGG363" s="559"/>
      <c r="AGH363" s="559"/>
      <c r="AGI363" s="559"/>
      <c r="AGJ363" s="559"/>
      <c r="AGK363" s="559"/>
      <c r="AGL363" s="559"/>
      <c r="AGM363" s="559"/>
      <c r="AGN363" s="559"/>
      <c r="AGO363" s="559"/>
      <c r="AGP363" s="559"/>
      <c r="AGQ363" s="559"/>
      <c r="AGR363" s="559"/>
      <c r="AGS363" s="559"/>
      <c r="AGT363" s="559"/>
      <c r="AGU363" s="559"/>
      <c r="AGV363" s="559"/>
      <c r="AGW363" s="559"/>
      <c r="AGX363" s="559"/>
      <c r="AGY363" s="559"/>
      <c r="AGZ363" s="559"/>
      <c r="AHA363" s="559"/>
      <c r="AHB363" s="559"/>
      <c r="AHC363" s="559"/>
      <c r="AHD363" s="559"/>
      <c r="AHE363" s="559"/>
      <c r="AHF363" s="559"/>
      <c r="AHG363" s="559"/>
      <c r="AHH363" s="559"/>
      <c r="AHI363" s="559"/>
      <c r="AHJ363" s="559"/>
      <c r="AHK363" s="559"/>
      <c r="AHL363" s="559"/>
      <c r="AHM363" s="559"/>
      <c r="AHN363" s="559"/>
      <c r="AHO363" s="559"/>
      <c r="AHP363" s="559"/>
      <c r="AHQ363" s="559"/>
      <c r="AHR363" s="559"/>
      <c r="AHS363" s="559"/>
      <c r="AHT363" s="559"/>
      <c r="AHU363" s="559"/>
      <c r="AHV363" s="559"/>
      <c r="AHW363" s="559"/>
      <c r="AHX363" s="559"/>
      <c r="AHY363" s="559"/>
      <c r="AHZ363" s="559"/>
      <c r="AIA363" s="559"/>
      <c r="AIB363" s="559"/>
      <c r="AIC363" s="559"/>
      <c r="AID363" s="559"/>
      <c r="AIE363" s="559"/>
      <c r="AIF363" s="559"/>
      <c r="AIG363" s="559"/>
      <c r="AIH363" s="559"/>
      <c r="AII363" s="559"/>
      <c r="AIJ363" s="559"/>
      <c r="AIK363" s="559"/>
      <c r="AIL363" s="559"/>
      <c r="AIM363" s="559"/>
      <c r="AIN363" s="559"/>
      <c r="AIO363" s="559"/>
      <c r="AIP363" s="559"/>
      <c r="AIQ363" s="559"/>
      <c r="AIR363" s="559"/>
      <c r="AIS363" s="559"/>
      <c r="AIT363" s="559"/>
      <c r="AIU363" s="559"/>
      <c r="AIV363" s="559"/>
      <c r="AIW363" s="559"/>
      <c r="AIX363" s="559"/>
      <c r="AIY363" s="559"/>
      <c r="AIZ363" s="559"/>
      <c r="AJA363" s="559"/>
      <c r="AJB363" s="559"/>
      <c r="AJC363" s="559"/>
      <c r="AJD363" s="559"/>
      <c r="AJE363" s="559"/>
      <c r="AJF363" s="559"/>
      <c r="AJG363" s="559"/>
      <c r="AJH363" s="559"/>
      <c r="AJI363" s="559"/>
      <c r="AJJ363" s="559"/>
      <c r="AJK363" s="559"/>
      <c r="AJL363" s="559"/>
      <c r="AJM363" s="559"/>
      <c r="AJN363" s="559"/>
      <c r="AJO363" s="559"/>
      <c r="AJP363" s="559"/>
      <c r="AJQ363" s="559"/>
      <c r="AJR363" s="559"/>
      <c r="AJS363" s="559"/>
      <c r="AJT363" s="559"/>
      <c r="AJU363" s="559"/>
      <c r="AJV363" s="559"/>
      <c r="AJW363" s="559"/>
      <c r="AJX363" s="559"/>
      <c r="AJY363" s="559"/>
      <c r="AJZ363" s="559"/>
      <c r="AKA363" s="559"/>
      <c r="AKB363" s="559"/>
      <c r="AKC363" s="559"/>
      <c r="AKD363" s="559"/>
      <c r="AKE363" s="559"/>
      <c r="AKF363" s="559"/>
      <c r="AKG363" s="559"/>
      <c r="AKH363" s="559"/>
      <c r="AKI363" s="559"/>
      <c r="AKJ363" s="559"/>
      <c r="AKK363" s="559"/>
      <c r="AKL363" s="559"/>
      <c r="AKM363" s="559"/>
      <c r="AKN363" s="559"/>
      <c r="AKO363" s="559"/>
      <c r="AKP363" s="559"/>
      <c r="AKQ363" s="559"/>
      <c r="AKR363" s="559"/>
      <c r="AKS363" s="559"/>
      <c r="AKT363" s="559"/>
      <c r="AKU363" s="559"/>
      <c r="AKV363" s="559"/>
      <c r="AKW363" s="559"/>
      <c r="AKX363" s="559"/>
      <c r="AKY363" s="559"/>
      <c r="AKZ363" s="559"/>
      <c r="ALA363" s="559"/>
      <c r="ALB363" s="559"/>
      <c r="ALC363" s="559"/>
      <c r="ALD363" s="559"/>
      <c r="ALE363" s="559"/>
      <c r="ALF363" s="559"/>
      <c r="ALG363" s="559"/>
      <c r="ALH363" s="559"/>
      <c r="ALI363" s="559"/>
      <c r="ALJ363" s="559"/>
      <c r="ALK363" s="559"/>
      <c r="ALL363" s="559"/>
      <c r="ALM363" s="559"/>
      <c r="ALN363" s="559"/>
      <c r="ALO363" s="559"/>
      <c r="ALP363" s="559"/>
      <c r="ALQ363" s="559"/>
      <c r="ALR363" s="559"/>
      <c r="ALS363" s="559"/>
      <c r="ALT363" s="559"/>
      <c r="ALU363" s="559"/>
      <c r="ALV363" s="559"/>
      <c r="ALW363" s="559"/>
      <c r="ALX363" s="559"/>
      <c r="ALY363" s="559"/>
      <c r="ALZ363" s="559"/>
      <c r="AMA363" s="559"/>
      <c r="AMB363" s="559"/>
      <c r="AMC363" s="559"/>
      <c r="AMD363" s="559"/>
      <c r="AME363" s="559"/>
      <c r="AMF363" s="559"/>
      <c r="AMG363" s="559"/>
      <c r="AMH363" s="559"/>
      <c r="AMI363" s="559"/>
      <c r="AMJ363" s="559"/>
    </row>
    <row r="364" spans="1:1024" x14ac:dyDescent="0.25">
      <c r="A364" s="289" t="s">
        <v>1220</v>
      </c>
      <c r="B364" s="257">
        <v>364</v>
      </c>
      <c r="C364" s="258" t="s">
        <v>24515</v>
      </c>
      <c r="D364" s="290" t="s">
        <v>1221</v>
      </c>
      <c r="E364" s="286"/>
      <c r="F364" s="278">
        <v>4</v>
      </c>
      <c r="G364" s="280"/>
      <c r="H364" s="280"/>
      <c r="I364" s="492">
        <v>1.74</v>
      </c>
      <c r="J364" s="292"/>
      <c r="K364" s="293"/>
      <c r="L364" s="278" t="s">
        <v>749</v>
      </c>
      <c r="M364" s="293"/>
      <c r="N364" s="293"/>
      <c r="O364" s="293"/>
      <c r="P364" s="293"/>
      <c r="Q364" s="293"/>
      <c r="R364" s="293"/>
      <c r="S364" s="293"/>
      <c r="T364" s="293"/>
      <c r="U364" s="293"/>
      <c r="V364" s="293"/>
      <c r="W364" s="283">
        <f t="shared" si="162"/>
        <v>100</v>
      </c>
      <c r="X364" s="283">
        <f t="shared" si="147"/>
        <v>100</v>
      </c>
      <c r="Y364" s="283">
        <f t="shared" si="156"/>
        <v>100</v>
      </c>
      <c r="Z364" s="283">
        <f t="shared" si="163"/>
        <v>100</v>
      </c>
      <c r="AA364" s="283">
        <f t="shared" si="153"/>
        <v>100</v>
      </c>
      <c r="AB364" s="287">
        <f t="shared" si="146"/>
        <v>100</v>
      </c>
      <c r="AC364" s="287">
        <f t="shared" si="145"/>
        <v>100</v>
      </c>
      <c r="AD364" s="287">
        <f t="shared" si="154"/>
        <v>100</v>
      </c>
      <c r="AE364" s="284">
        <f t="shared" si="161"/>
        <v>0.1</v>
      </c>
      <c r="AF364" s="284">
        <f t="shared" si="143"/>
        <v>100</v>
      </c>
      <c r="AG364" s="268">
        <f t="shared" si="157"/>
        <v>100</v>
      </c>
      <c r="AH364" s="268">
        <f t="shared" si="158"/>
        <v>100</v>
      </c>
      <c r="AI364" s="268">
        <f t="shared" si="159"/>
        <v>100</v>
      </c>
      <c r="AJ364" s="268">
        <f t="shared" si="160"/>
        <v>100</v>
      </c>
      <c r="AK364" s="506" t="s">
        <v>24516</v>
      </c>
      <c r="AL364" s="257">
        <v>1</v>
      </c>
      <c r="AM364" s="277">
        <v>1</v>
      </c>
      <c r="AN364" s="511"/>
      <c r="AO364" s="277">
        <v>10</v>
      </c>
      <c r="AP364" s="277">
        <v>10</v>
      </c>
      <c r="AQ364" s="286"/>
      <c r="AR364" s="382" t="s">
        <v>756</v>
      </c>
      <c r="AS364" s="382"/>
      <c r="AT364" s="286"/>
      <c r="AU364" s="286"/>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c r="BR364" s="170"/>
      <c r="BS364" s="170"/>
      <c r="BT364" s="170"/>
      <c r="BU364" s="170"/>
      <c r="BV364" s="170"/>
      <c r="BW364" s="170"/>
      <c r="BX364" s="170"/>
      <c r="BY364" s="170"/>
      <c r="BZ364" s="170"/>
      <c r="CA364" s="170"/>
      <c r="CB364" s="170"/>
      <c r="CC364" s="170"/>
      <c r="CD364" s="170"/>
      <c r="CE364" s="170"/>
      <c r="CF364" s="170"/>
      <c r="CG364" s="170"/>
      <c r="CH364" s="170"/>
      <c r="CI364" s="170"/>
      <c r="CJ364" s="170"/>
      <c r="CK364" s="170"/>
      <c r="CL364" s="170"/>
      <c r="CM364" s="170"/>
      <c r="CN364" s="170"/>
      <c r="CO364" s="170"/>
      <c r="CP364" s="170"/>
      <c r="CQ364" s="170"/>
      <c r="CR364" s="170"/>
      <c r="CS364" s="170"/>
      <c r="CT364" s="170"/>
      <c r="CU364" s="170"/>
      <c r="CV364" s="170"/>
      <c r="CW364" s="170"/>
      <c r="CX364" s="170"/>
      <c r="CY364" s="170"/>
      <c r="CZ364" s="170"/>
      <c r="DA364" s="170"/>
      <c r="DB364" s="170"/>
      <c r="DC364" s="170"/>
      <c r="DD364" s="170"/>
      <c r="DE364" s="170"/>
      <c r="DF364" s="170"/>
      <c r="DG364" s="170"/>
      <c r="DH364" s="170"/>
      <c r="DI364" s="170"/>
      <c r="DJ364" s="170"/>
      <c r="DK364" s="170"/>
      <c r="DL364" s="170"/>
      <c r="DM364" s="170"/>
      <c r="DN364" s="170"/>
      <c r="DO364" s="170"/>
      <c r="DP364" s="170"/>
      <c r="DQ364" s="170"/>
      <c r="DR364" s="170"/>
      <c r="DS364" s="170"/>
      <c r="DT364" s="170"/>
      <c r="DU364" s="170"/>
      <c r="DV364" s="170"/>
      <c r="DW364" s="170"/>
      <c r="DX364" s="170"/>
      <c r="DY364" s="170"/>
      <c r="DZ364" s="170"/>
      <c r="EA364" s="170"/>
      <c r="EB364" s="170"/>
      <c r="EC364" s="170"/>
      <c r="ED364" s="170"/>
      <c r="EE364" s="170"/>
      <c r="EF364" s="170"/>
      <c r="EG364" s="170"/>
      <c r="EH364" s="170"/>
      <c r="EI364" s="170"/>
      <c r="EJ364" s="170"/>
      <c r="EK364" s="170"/>
      <c r="EL364" s="170"/>
      <c r="EM364" s="170"/>
      <c r="EN364" s="170"/>
      <c r="EO364" s="170"/>
      <c r="EP364" s="170"/>
      <c r="EQ364" s="170"/>
      <c r="ER364" s="170"/>
      <c r="ES364" s="170"/>
      <c r="ET364" s="170"/>
      <c r="EU364" s="170"/>
      <c r="EV364" s="170"/>
      <c r="EW364" s="170"/>
      <c r="EX364" s="170"/>
      <c r="EY364" s="170"/>
      <c r="EZ364" s="170"/>
      <c r="FA364" s="170"/>
      <c r="FB364" s="170"/>
      <c r="FC364" s="170"/>
      <c r="FD364" s="170"/>
      <c r="FE364" s="170"/>
      <c r="FF364" s="170"/>
      <c r="FG364" s="170"/>
      <c r="FH364" s="170"/>
      <c r="FI364" s="170"/>
      <c r="FJ364" s="170"/>
      <c r="FK364" s="170"/>
      <c r="FL364" s="170"/>
      <c r="FM364" s="170"/>
      <c r="FN364" s="170"/>
      <c r="FO364" s="170"/>
      <c r="FP364" s="170"/>
      <c r="FQ364" s="170"/>
      <c r="FR364" s="170"/>
      <c r="FS364" s="170"/>
      <c r="FT364" s="170"/>
      <c r="FU364" s="170"/>
      <c r="FV364" s="170"/>
      <c r="FW364" s="170"/>
      <c r="FX364" s="170"/>
      <c r="FY364" s="170"/>
      <c r="FZ364" s="170"/>
      <c r="GA364" s="170"/>
      <c r="GB364" s="170"/>
      <c r="GC364" s="170"/>
      <c r="GD364" s="170"/>
      <c r="GE364" s="170"/>
      <c r="GF364" s="170"/>
      <c r="GG364" s="170"/>
      <c r="GH364" s="170"/>
      <c r="GI364" s="170"/>
      <c r="GJ364" s="170"/>
      <c r="GK364" s="170"/>
      <c r="GL364" s="170"/>
      <c r="GM364" s="170"/>
      <c r="GN364" s="170"/>
      <c r="GO364" s="170"/>
      <c r="GP364" s="170"/>
      <c r="GQ364" s="170"/>
      <c r="GR364" s="170"/>
      <c r="GS364" s="170"/>
      <c r="GT364" s="170"/>
      <c r="GU364" s="170"/>
      <c r="GV364" s="170"/>
      <c r="GW364" s="170"/>
      <c r="GX364" s="170"/>
      <c r="GY364" s="170"/>
      <c r="GZ364" s="170"/>
      <c r="HA364" s="170"/>
      <c r="HB364" s="170"/>
      <c r="HC364" s="170"/>
      <c r="HD364" s="170"/>
      <c r="HE364" s="170"/>
      <c r="HF364" s="170"/>
      <c r="HG364" s="170"/>
      <c r="HH364" s="170"/>
      <c r="HI364" s="170"/>
      <c r="HJ364" s="170"/>
      <c r="HK364" s="170"/>
      <c r="HL364" s="170"/>
      <c r="HM364" s="170"/>
      <c r="HN364" s="170"/>
      <c r="HO364" s="170"/>
      <c r="HP364" s="170"/>
      <c r="HQ364" s="170"/>
      <c r="HR364" s="170"/>
      <c r="HS364" s="170"/>
      <c r="HT364" s="170"/>
      <c r="HU364" s="170"/>
      <c r="HV364" s="170"/>
      <c r="HW364" s="170"/>
      <c r="HX364" s="170"/>
      <c r="HY364" s="170"/>
      <c r="HZ364" s="170"/>
      <c r="IA364" s="170"/>
      <c r="IB364" s="170"/>
      <c r="IC364" s="170"/>
      <c r="ID364" s="170"/>
      <c r="IE364" s="170"/>
      <c r="IF364" s="170"/>
      <c r="IG364" s="170"/>
      <c r="IH364" s="170"/>
      <c r="II364" s="170"/>
      <c r="IJ364" s="170"/>
      <c r="IK364" s="170"/>
      <c r="IL364" s="170"/>
      <c r="IM364" s="170"/>
      <c r="IN364" s="170"/>
      <c r="IO364" s="170"/>
      <c r="IP364" s="170"/>
      <c r="IQ364" s="170"/>
      <c r="IR364" s="170"/>
      <c r="IS364" s="170"/>
      <c r="IT364" s="170"/>
      <c r="IU364" s="170"/>
      <c r="IV364" s="170"/>
      <c r="IW364" s="170"/>
      <c r="IX364" s="170"/>
      <c r="IY364" s="170"/>
      <c r="IZ364" s="170"/>
      <c r="JA364" s="170"/>
      <c r="JB364" s="170"/>
      <c r="JC364" s="170"/>
      <c r="JD364" s="170"/>
      <c r="JE364" s="170"/>
      <c r="JF364" s="170"/>
      <c r="JG364" s="170"/>
      <c r="JH364" s="170"/>
      <c r="JI364" s="170"/>
      <c r="JJ364" s="170"/>
      <c r="JK364" s="170"/>
      <c r="JL364" s="170"/>
      <c r="JM364" s="170"/>
      <c r="JN364" s="170"/>
      <c r="JO364" s="170"/>
      <c r="JP364" s="170"/>
      <c r="JQ364" s="170"/>
      <c r="JR364" s="170"/>
      <c r="JS364" s="170"/>
      <c r="JT364" s="170"/>
      <c r="JU364" s="170"/>
      <c r="JV364" s="170"/>
      <c r="JW364" s="170"/>
      <c r="JX364" s="170"/>
      <c r="JY364" s="170"/>
      <c r="JZ364" s="170"/>
      <c r="KA364" s="170"/>
      <c r="KB364" s="170"/>
      <c r="KC364" s="170"/>
      <c r="KD364" s="170"/>
      <c r="KE364" s="170"/>
      <c r="KF364" s="170"/>
      <c r="KG364" s="170"/>
      <c r="KH364" s="170"/>
      <c r="KI364" s="170"/>
      <c r="KJ364" s="170"/>
      <c r="KK364" s="170"/>
      <c r="KL364" s="170"/>
      <c r="KM364" s="170"/>
      <c r="KN364" s="170"/>
      <c r="KO364" s="170"/>
      <c r="KP364" s="170"/>
      <c r="KQ364" s="170"/>
      <c r="KR364" s="170"/>
      <c r="KS364" s="170"/>
      <c r="KT364" s="170"/>
      <c r="KU364" s="170"/>
      <c r="KV364" s="170"/>
      <c r="KW364" s="170"/>
      <c r="KX364" s="170"/>
      <c r="KY364" s="170"/>
      <c r="KZ364" s="170"/>
      <c r="LA364" s="170"/>
      <c r="LB364" s="170"/>
      <c r="LC364" s="170"/>
      <c r="LD364" s="170"/>
      <c r="LE364" s="170"/>
      <c r="LF364" s="170"/>
      <c r="LG364" s="170"/>
      <c r="LH364" s="170"/>
      <c r="LI364" s="170"/>
      <c r="LJ364" s="170"/>
      <c r="LK364" s="170"/>
      <c r="LL364" s="170"/>
      <c r="LM364" s="170"/>
      <c r="LN364" s="170"/>
      <c r="LO364" s="170"/>
      <c r="LP364" s="170"/>
      <c r="LQ364" s="170"/>
      <c r="LR364" s="170"/>
      <c r="LS364" s="170"/>
      <c r="LT364" s="170"/>
      <c r="LU364" s="170"/>
      <c r="LV364" s="170"/>
      <c r="LW364" s="170"/>
      <c r="LX364" s="170"/>
      <c r="LY364" s="170"/>
      <c r="LZ364" s="170"/>
      <c r="MA364" s="170"/>
      <c r="MB364" s="170"/>
      <c r="MC364" s="170"/>
      <c r="MD364" s="170"/>
      <c r="ME364" s="170"/>
      <c r="MF364" s="170"/>
      <c r="MG364" s="170"/>
      <c r="MH364" s="170"/>
      <c r="MI364" s="170"/>
      <c r="MJ364" s="170"/>
      <c r="MK364" s="170"/>
      <c r="ML364" s="170"/>
      <c r="MM364" s="170"/>
      <c r="MN364" s="170"/>
      <c r="MO364" s="170"/>
      <c r="MP364" s="170"/>
      <c r="MQ364" s="170"/>
      <c r="MR364" s="170"/>
      <c r="MS364" s="170"/>
      <c r="MT364" s="170"/>
      <c r="MU364" s="170"/>
      <c r="MV364" s="170"/>
      <c r="MW364" s="170"/>
      <c r="MX364" s="170"/>
      <c r="MY364" s="170"/>
      <c r="MZ364" s="170"/>
      <c r="NA364" s="170"/>
      <c r="NB364" s="170"/>
      <c r="NC364" s="170"/>
      <c r="ND364" s="170"/>
      <c r="NE364" s="170"/>
      <c r="NF364" s="170"/>
      <c r="NG364" s="170"/>
      <c r="NH364" s="170"/>
      <c r="NI364" s="170"/>
      <c r="NJ364" s="170"/>
      <c r="NK364" s="170"/>
      <c r="NL364" s="170"/>
      <c r="NM364" s="170"/>
      <c r="NN364" s="170"/>
      <c r="NO364" s="170"/>
      <c r="NP364" s="170"/>
      <c r="NQ364" s="170"/>
      <c r="NR364" s="170"/>
      <c r="NS364" s="170"/>
      <c r="NT364" s="170"/>
      <c r="NU364" s="170"/>
      <c r="NV364" s="170"/>
      <c r="NW364" s="170"/>
      <c r="NX364" s="170"/>
      <c r="NY364" s="170"/>
      <c r="NZ364" s="170"/>
      <c r="OA364" s="170"/>
      <c r="OB364" s="170"/>
      <c r="OC364" s="170"/>
      <c r="OD364" s="170"/>
      <c r="OE364" s="170"/>
      <c r="OF364" s="170"/>
      <c r="OG364" s="170"/>
      <c r="OH364" s="170"/>
      <c r="OI364" s="170"/>
      <c r="OJ364" s="170"/>
      <c r="OK364" s="170"/>
      <c r="OL364" s="170"/>
      <c r="OM364" s="170"/>
      <c r="ON364" s="170"/>
      <c r="OO364" s="170"/>
      <c r="OP364" s="170"/>
      <c r="OQ364" s="170"/>
      <c r="OR364" s="170"/>
      <c r="OS364" s="170"/>
      <c r="OT364" s="170"/>
      <c r="OU364" s="170"/>
      <c r="OV364" s="170"/>
      <c r="OW364" s="170"/>
      <c r="OX364" s="170"/>
      <c r="OY364" s="170"/>
      <c r="OZ364" s="170"/>
      <c r="PA364" s="170"/>
      <c r="PB364" s="170"/>
      <c r="PC364" s="170"/>
      <c r="PD364" s="170"/>
      <c r="PE364" s="170"/>
      <c r="PF364" s="170"/>
      <c r="PG364" s="170"/>
      <c r="PH364" s="170"/>
      <c r="PI364" s="170"/>
      <c r="PJ364" s="170"/>
      <c r="PK364" s="170"/>
      <c r="PL364" s="170"/>
      <c r="PM364" s="170"/>
      <c r="PN364" s="170"/>
      <c r="PO364" s="170"/>
      <c r="PP364" s="170"/>
      <c r="PQ364" s="170"/>
      <c r="PR364" s="170"/>
      <c r="PS364" s="170"/>
      <c r="PT364" s="170"/>
      <c r="PU364" s="170"/>
      <c r="PV364" s="170"/>
      <c r="PW364" s="170"/>
      <c r="PX364" s="170"/>
      <c r="PY364" s="170"/>
      <c r="PZ364" s="170"/>
      <c r="QA364" s="170"/>
      <c r="QB364" s="170"/>
      <c r="QC364" s="170"/>
      <c r="QD364" s="170"/>
      <c r="QE364" s="170"/>
      <c r="QF364" s="170"/>
      <c r="QG364" s="170"/>
      <c r="QH364" s="170"/>
      <c r="QI364" s="170"/>
      <c r="QJ364" s="170"/>
      <c r="QK364" s="170"/>
      <c r="QL364" s="170"/>
      <c r="QM364" s="170"/>
      <c r="QN364" s="170"/>
      <c r="QO364" s="170"/>
      <c r="QP364" s="170"/>
      <c r="QQ364" s="170"/>
      <c r="QR364" s="170"/>
      <c r="QS364" s="170"/>
      <c r="QT364" s="170"/>
      <c r="QU364" s="170"/>
      <c r="QV364" s="170"/>
      <c r="QW364" s="170"/>
      <c r="QX364" s="170"/>
      <c r="QY364" s="170"/>
      <c r="QZ364" s="170"/>
      <c r="RA364" s="170"/>
      <c r="RB364" s="170"/>
      <c r="RC364" s="170"/>
      <c r="RD364" s="170"/>
      <c r="RE364" s="170"/>
      <c r="RF364" s="170"/>
      <c r="RG364" s="170"/>
      <c r="RH364" s="170"/>
      <c r="RI364" s="170"/>
      <c r="RJ364" s="170"/>
      <c r="RK364" s="170"/>
      <c r="RL364" s="170"/>
      <c r="RM364" s="170"/>
      <c r="RN364" s="170"/>
      <c r="RO364" s="170"/>
      <c r="RP364" s="170"/>
      <c r="RQ364" s="170"/>
      <c r="RR364" s="170"/>
      <c r="RS364" s="170"/>
      <c r="RT364" s="170"/>
      <c r="RU364" s="170"/>
      <c r="RV364" s="170"/>
      <c r="RW364" s="170"/>
      <c r="RX364" s="170"/>
      <c r="RY364" s="170"/>
      <c r="RZ364" s="170"/>
      <c r="SA364" s="170"/>
      <c r="SB364" s="170"/>
      <c r="SC364" s="170"/>
      <c r="SD364" s="170"/>
      <c r="SE364" s="170"/>
      <c r="SF364" s="170"/>
      <c r="SG364" s="170"/>
      <c r="SH364" s="170"/>
      <c r="SI364" s="170"/>
      <c r="SJ364" s="170"/>
      <c r="SK364" s="170"/>
      <c r="SL364" s="170"/>
      <c r="SM364" s="170"/>
      <c r="SN364" s="170"/>
      <c r="SO364" s="170"/>
      <c r="SP364" s="170"/>
      <c r="SQ364" s="170"/>
      <c r="SR364" s="170"/>
      <c r="SS364" s="170"/>
      <c r="ST364" s="170"/>
      <c r="SU364" s="170"/>
      <c r="SV364" s="170"/>
      <c r="SW364" s="170"/>
      <c r="SX364" s="170"/>
      <c r="SY364" s="170"/>
      <c r="SZ364" s="170"/>
      <c r="TA364" s="170"/>
      <c r="TB364" s="170"/>
      <c r="TC364" s="170"/>
      <c r="TD364" s="170"/>
      <c r="TE364" s="170"/>
      <c r="TF364" s="170"/>
      <c r="TG364" s="170"/>
      <c r="TH364" s="170"/>
      <c r="TI364" s="170"/>
      <c r="TJ364" s="170"/>
      <c r="TK364" s="170"/>
      <c r="TL364" s="170"/>
      <c r="TM364" s="170"/>
      <c r="TN364" s="170"/>
      <c r="TO364" s="170"/>
      <c r="TP364" s="170"/>
      <c r="TQ364" s="170"/>
      <c r="TR364" s="170"/>
      <c r="TS364" s="170"/>
      <c r="TT364" s="170"/>
      <c r="TU364" s="170"/>
      <c r="TV364" s="170"/>
      <c r="TW364" s="170"/>
      <c r="TX364" s="170"/>
      <c r="TY364" s="170"/>
      <c r="TZ364" s="170"/>
      <c r="UA364" s="170"/>
      <c r="UB364" s="170"/>
      <c r="UC364" s="170"/>
      <c r="UD364" s="170"/>
      <c r="UE364" s="170"/>
      <c r="UF364" s="170"/>
      <c r="UG364" s="170"/>
      <c r="UH364" s="170"/>
      <c r="UI364" s="170"/>
      <c r="UJ364" s="170"/>
      <c r="UK364" s="170"/>
      <c r="UL364" s="170"/>
      <c r="UM364" s="170"/>
      <c r="UN364" s="170"/>
      <c r="UO364" s="170"/>
      <c r="UP364" s="170"/>
      <c r="UQ364" s="170"/>
      <c r="UR364" s="170"/>
      <c r="US364" s="170"/>
      <c r="UT364" s="170"/>
      <c r="UU364" s="170"/>
      <c r="UV364" s="170"/>
      <c r="UW364" s="170"/>
      <c r="UX364" s="170"/>
      <c r="UY364" s="170"/>
      <c r="UZ364" s="170"/>
      <c r="VA364" s="170"/>
      <c r="VB364" s="170"/>
      <c r="VC364" s="170"/>
      <c r="VD364" s="170"/>
      <c r="VE364" s="170"/>
      <c r="VF364" s="170"/>
      <c r="VG364" s="170"/>
      <c r="VH364" s="170"/>
      <c r="VI364" s="170"/>
      <c r="VJ364" s="170"/>
      <c r="VK364" s="170"/>
      <c r="VL364" s="170"/>
      <c r="VM364" s="170"/>
      <c r="VN364" s="170"/>
      <c r="VO364" s="170"/>
      <c r="VP364" s="170"/>
      <c r="VQ364" s="170"/>
      <c r="VR364" s="170"/>
      <c r="VS364" s="170"/>
      <c r="VT364" s="170"/>
      <c r="VU364" s="170"/>
      <c r="VV364" s="170"/>
      <c r="VW364" s="170"/>
      <c r="VX364" s="170"/>
      <c r="VY364" s="170"/>
      <c r="VZ364" s="170"/>
      <c r="WA364" s="170"/>
      <c r="WB364" s="170"/>
      <c r="WC364" s="170"/>
      <c r="WD364" s="170"/>
      <c r="WE364" s="170"/>
      <c r="WF364" s="170"/>
      <c r="WG364" s="170"/>
      <c r="WH364" s="170"/>
      <c r="WI364" s="170"/>
      <c r="WJ364" s="170"/>
      <c r="WK364" s="170"/>
      <c r="WL364" s="170"/>
      <c r="WM364" s="170"/>
      <c r="WN364" s="170"/>
      <c r="WO364" s="170"/>
      <c r="WP364" s="170"/>
      <c r="WQ364" s="170"/>
      <c r="WR364" s="170"/>
      <c r="WS364" s="170"/>
      <c r="WT364" s="170"/>
      <c r="WU364" s="170"/>
      <c r="WV364" s="170"/>
      <c r="WW364" s="170"/>
      <c r="WX364" s="170"/>
      <c r="WY364" s="170"/>
      <c r="WZ364" s="170"/>
      <c r="XA364" s="170"/>
      <c r="XB364" s="170"/>
      <c r="XC364" s="170"/>
      <c r="XD364" s="170"/>
      <c r="XE364" s="170"/>
      <c r="XF364" s="170"/>
      <c r="XG364" s="170"/>
      <c r="XH364" s="170"/>
      <c r="XI364" s="170"/>
      <c r="XJ364" s="170"/>
      <c r="XK364" s="170"/>
      <c r="XL364" s="170"/>
      <c r="XM364" s="170"/>
      <c r="XN364" s="170"/>
      <c r="XO364" s="170"/>
      <c r="XP364" s="170"/>
      <c r="XQ364" s="170"/>
      <c r="XR364" s="170"/>
      <c r="XS364" s="170"/>
      <c r="XT364" s="170"/>
      <c r="XU364" s="170"/>
      <c r="XV364" s="170"/>
      <c r="XW364" s="170"/>
      <c r="XX364" s="170"/>
      <c r="XY364" s="170"/>
      <c r="XZ364" s="170"/>
      <c r="YA364" s="170"/>
      <c r="YB364" s="170"/>
      <c r="YC364" s="170"/>
      <c r="YD364" s="170"/>
      <c r="YE364" s="170"/>
      <c r="YF364" s="170"/>
      <c r="YG364" s="170"/>
      <c r="YH364" s="170"/>
      <c r="YI364" s="170"/>
      <c r="YJ364" s="170"/>
      <c r="YK364" s="170"/>
      <c r="YL364" s="170"/>
      <c r="YM364" s="170"/>
      <c r="YN364" s="170"/>
      <c r="YO364" s="170"/>
      <c r="YP364" s="170"/>
      <c r="YQ364" s="170"/>
      <c r="YR364" s="170"/>
      <c r="YS364" s="170"/>
      <c r="YT364" s="170"/>
      <c r="YU364" s="170"/>
      <c r="YV364" s="170"/>
      <c r="YW364" s="170"/>
      <c r="YX364" s="170"/>
      <c r="YY364" s="170"/>
      <c r="YZ364" s="170"/>
      <c r="ZA364" s="170"/>
      <c r="ZB364" s="170"/>
      <c r="ZC364" s="170"/>
      <c r="ZD364" s="170"/>
      <c r="ZE364" s="170"/>
      <c r="ZF364" s="170"/>
      <c r="ZG364" s="170"/>
      <c r="ZH364" s="170"/>
      <c r="ZI364" s="170"/>
      <c r="ZJ364" s="170"/>
      <c r="ZK364" s="170"/>
      <c r="ZL364" s="170"/>
      <c r="ZM364" s="170"/>
      <c r="ZN364" s="170"/>
      <c r="ZO364" s="170"/>
      <c r="ZP364" s="170"/>
      <c r="ZQ364" s="170"/>
      <c r="ZR364" s="170"/>
      <c r="ZS364" s="170"/>
      <c r="ZT364" s="170"/>
      <c r="ZU364" s="170"/>
      <c r="ZV364" s="170"/>
      <c r="ZW364" s="170"/>
      <c r="ZX364" s="170"/>
      <c r="ZY364" s="170"/>
      <c r="ZZ364" s="170"/>
      <c r="AAA364" s="170"/>
      <c r="AAB364" s="170"/>
      <c r="AAC364" s="170"/>
      <c r="AAD364" s="170"/>
      <c r="AAE364" s="170"/>
      <c r="AAF364" s="170"/>
      <c r="AAG364" s="170"/>
      <c r="AAH364" s="170"/>
      <c r="AAI364" s="170"/>
      <c r="AAJ364" s="170"/>
      <c r="AAK364" s="170"/>
      <c r="AAL364" s="170"/>
      <c r="AAM364" s="170"/>
      <c r="AAN364" s="170"/>
      <c r="AAO364" s="170"/>
      <c r="AAP364" s="170"/>
      <c r="AAQ364" s="170"/>
      <c r="AAR364" s="170"/>
      <c r="AAS364" s="170"/>
      <c r="AAT364" s="170"/>
      <c r="AAU364" s="170"/>
      <c r="AAV364" s="170"/>
      <c r="AAW364" s="170"/>
      <c r="AAX364" s="170"/>
      <c r="AAY364" s="170"/>
      <c r="AAZ364" s="170"/>
      <c r="ABA364" s="170"/>
      <c r="ABB364" s="170"/>
      <c r="ABC364" s="170"/>
      <c r="ABD364" s="170"/>
      <c r="ABE364" s="170"/>
      <c r="ABF364" s="170"/>
      <c r="ABG364" s="170"/>
      <c r="ABH364" s="170"/>
      <c r="ABI364" s="170"/>
      <c r="ABJ364" s="170"/>
      <c r="ABK364" s="170"/>
      <c r="ABL364" s="170"/>
      <c r="ABM364" s="170"/>
      <c r="ABN364" s="170"/>
      <c r="ABO364" s="170"/>
      <c r="ABP364" s="170"/>
      <c r="ABQ364" s="170"/>
      <c r="ABR364" s="170"/>
      <c r="ABS364" s="170"/>
      <c r="ABT364" s="170"/>
      <c r="ABU364" s="170"/>
      <c r="ABV364" s="170"/>
      <c r="ABW364" s="170"/>
      <c r="ABX364" s="170"/>
      <c r="ABY364" s="170"/>
      <c r="ABZ364" s="170"/>
      <c r="ACA364" s="170"/>
      <c r="ACB364" s="170"/>
      <c r="ACC364" s="170"/>
      <c r="ACD364" s="170"/>
      <c r="ACE364" s="170"/>
      <c r="ACF364" s="170"/>
      <c r="ACG364" s="170"/>
      <c r="ACH364" s="170"/>
      <c r="ACI364" s="170"/>
      <c r="ACJ364" s="170"/>
      <c r="ACK364" s="170"/>
      <c r="ACL364" s="170"/>
      <c r="ACM364" s="170"/>
      <c r="ACN364" s="170"/>
      <c r="ACO364" s="170"/>
      <c r="ACP364" s="170"/>
      <c r="ACQ364" s="170"/>
      <c r="ACR364" s="170"/>
      <c r="ACS364" s="170"/>
      <c r="ACT364" s="170"/>
      <c r="ACU364" s="170"/>
      <c r="ACV364" s="170"/>
      <c r="ACW364" s="170"/>
      <c r="ACX364" s="170"/>
      <c r="ACY364" s="170"/>
      <c r="ACZ364" s="170"/>
      <c r="ADA364" s="170"/>
      <c r="ADB364" s="170"/>
      <c r="ADC364" s="170"/>
      <c r="ADD364" s="170"/>
      <c r="ADE364" s="170"/>
      <c r="ADF364" s="170"/>
      <c r="ADG364" s="170"/>
      <c r="ADH364" s="170"/>
      <c r="ADI364" s="170"/>
      <c r="ADJ364" s="170"/>
      <c r="ADK364" s="170"/>
      <c r="ADL364" s="170"/>
      <c r="ADM364" s="170"/>
      <c r="ADN364" s="170"/>
      <c r="ADO364" s="170"/>
      <c r="ADP364" s="170"/>
      <c r="ADQ364" s="170"/>
      <c r="ADR364" s="170"/>
      <c r="ADS364" s="170"/>
      <c r="ADT364" s="170"/>
      <c r="ADU364" s="170"/>
      <c r="ADV364" s="170"/>
      <c r="ADW364" s="170"/>
      <c r="ADX364" s="170"/>
      <c r="ADY364" s="170"/>
      <c r="ADZ364" s="170"/>
      <c r="AEA364" s="170"/>
      <c r="AEB364" s="170"/>
      <c r="AEC364" s="170"/>
      <c r="AED364" s="170"/>
      <c r="AEE364" s="170"/>
      <c r="AEF364" s="170"/>
      <c r="AEG364" s="170"/>
      <c r="AEH364" s="170"/>
      <c r="AEI364" s="170"/>
      <c r="AEJ364" s="170"/>
      <c r="AEK364" s="170"/>
      <c r="AEL364" s="170"/>
      <c r="AEM364" s="170"/>
      <c r="AEN364" s="170"/>
      <c r="AEO364" s="170"/>
      <c r="AEP364" s="170"/>
      <c r="AEQ364" s="170"/>
      <c r="AER364" s="170"/>
      <c r="AES364" s="170"/>
      <c r="AET364" s="170"/>
      <c r="AEU364" s="170"/>
      <c r="AEV364" s="170"/>
      <c r="AEW364" s="170"/>
      <c r="AEX364" s="170"/>
      <c r="AEY364" s="170"/>
      <c r="AEZ364" s="170"/>
      <c r="AFA364" s="170"/>
      <c r="AFB364" s="170"/>
      <c r="AFC364" s="170"/>
      <c r="AFD364" s="170"/>
      <c r="AFE364" s="170"/>
      <c r="AFF364" s="170"/>
      <c r="AFG364" s="170"/>
      <c r="AFH364" s="170"/>
      <c r="AFI364" s="170"/>
      <c r="AFJ364" s="170"/>
      <c r="AFK364" s="170"/>
      <c r="AFL364" s="170"/>
      <c r="AFM364" s="170"/>
      <c r="AFN364" s="170"/>
      <c r="AFO364" s="170"/>
      <c r="AFP364" s="170"/>
      <c r="AFQ364" s="170"/>
      <c r="AFR364" s="170"/>
      <c r="AFS364" s="170"/>
      <c r="AFT364" s="170"/>
      <c r="AFU364" s="170"/>
      <c r="AFV364" s="170"/>
      <c r="AFW364" s="170"/>
      <c r="AFX364" s="170"/>
      <c r="AFY364" s="170"/>
      <c r="AFZ364" s="170"/>
      <c r="AGA364" s="170"/>
      <c r="AGB364" s="170"/>
      <c r="AGC364" s="170"/>
      <c r="AGD364" s="170"/>
      <c r="AGE364" s="170"/>
      <c r="AGF364" s="170"/>
      <c r="AGG364" s="170"/>
      <c r="AGH364" s="170"/>
      <c r="AGI364" s="170"/>
      <c r="AGJ364" s="170"/>
      <c r="AGK364" s="170"/>
      <c r="AGL364" s="170"/>
      <c r="AGM364" s="170"/>
      <c r="AGN364" s="170"/>
      <c r="AGO364" s="170"/>
      <c r="AGP364" s="170"/>
      <c r="AGQ364" s="170"/>
      <c r="AGR364" s="170"/>
      <c r="AGS364" s="170"/>
      <c r="AGT364" s="170"/>
      <c r="AGU364" s="170"/>
      <c r="AGV364" s="170"/>
      <c r="AGW364" s="170"/>
      <c r="AGX364" s="170"/>
      <c r="AGY364" s="170"/>
      <c r="AGZ364" s="170"/>
      <c r="AHA364" s="170"/>
      <c r="AHB364" s="170"/>
      <c r="AHC364" s="170"/>
      <c r="AHD364" s="170"/>
      <c r="AHE364" s="170"/>
      <c r="AHF364" s="170"/>
      <c r="AHG364" s="170"/>
      <c r="AHH364" s="170"/>
      <c r="AHI364" s="170"/>
      <c r="AHJ364" s="170"/>
      <c r="AHK364" s="170"/>
      <c r="AHL364" s="170"/>
      <c r="AHM364" s="170"/>
      <c r="AHN364" s="170"/>
      <c r="AHO364" s="170"/>
      <c r="AHP364" s="170"/>
      <c r="AHQ364" s="170"/>
      <c r="AHR364" s="170"/>
      <c r="AHS364" s="170"/>
      <c r="AHT364" s="170"/>
      <c r="AHU364" s="170"/>
      <c r="AHV364" s="170"/>
      <c r="AHW364" s="170"/>
      <c r="AHX364" s="170"/>
      <c r="AHY364" s="170"/>
      <c r="AHZ364" s="170"/>
      <c r="AIA364" s="170"/>
      <c r="AIB364" s="170"/>
      <c r="AIC364" s="170"/>
      <c r="AID364" s="170"/>
      <c r="AIE364" s="170"/>
      <c r="AIF364" s="170"/>
      <c r="AIG364" s="170"/>
      <c r="AIH364" s="170"/>
      <c r="AII364" s="170"/>
      <c r="AIJ364" s="170"/>
      <c r="AIK364" s="170"/>
      <c r="AIL364" s="170"/>
      <c r="AIM364" s="170"/>
      <c r="AIN364" s="170"/>
      <c r="AIO364" s="170"/>
      <c r="AIP364" s="170"/>
      <c r="AIQ364" s="170"/>
      <c r="AIR364" s="170"/>
      <c r="AIS364" s="170"/>
      <c r="AIT364" s="170"/>
      <c r="AIU364" s="170"/>
      <c r="AIV364" s="170"/>
      <c r="AIW364" s="170"/>
      <c r="AIX364" s="170"/>
      <c r="AIY364" s="170"/>
      <c r="AIZ364" s="170"/>
      <c r="AJA364" s="170"/>
      <c r="AJB364" s="170"/>
      <c r="AJC364" s="170"/>
      <c r="AJD364" s="170"/>
      <c r="AJE364" s="170"/>
      <c r="AJF364" s="170"/>
      <c r="AJG364" s="170"/>
      <c r="AJH364" s="170"/>
      <c r="AJI364" s="170"/>
      <c r="AJJ364" s="170"/>
      <c r="AJK364" s="170"/>
      <c r="AJL364" s="170"/>
      <c r="AJM364" s="170"/>
      <c r="AJN364" s="170"/>
      <c r="AJO364" s="170"/>
      <c r="AJP364" s="170"/>
      <c r="AJQ364" s="170"/>
      <c r="AJR364" s="170"/>
      <c r="AJS364" s="170"/>
      <c r="AJT364" s="170"/>
      <c r="AJU364" s="170"/>
      <c r="AJV364" s="170"/>
      <c r="AJW364" s="170"/>
      <c r="AJX364" s="170"/>
      <c r="AJY364" s="170"/>
      <c r="AJZ364" s="170"/>
      <c r="AKA364" s="170"/>
      <c r="AKB364" s="170"/>
      <c r="AKC364" s="170"/>
      <c r="AKD364" s="170"/>
      <c r="AKE364" s="170"/>
      <c r="AKF364" s="170"/>
      <c r="AKG364" s="170"/>
      <c r="AKH364" s="170"/>
      <c r="AKI364" s="170"/>
      <c r="AKJ364" s="170"/>
      <c r="AKK364" s="170"/>
      <c r="AKL364" s="170"/>
      <c r="AKM364" s="170"/>
      <c r="AKN364" s="170"/>
      <c r="AKO364" s="170"/>
      <c r="AKP364" s="170"/>
      <c r="AKQ364" s="170"/>
      <c r="AKR364" s="170"/>
      <c r="AKS364" s="170"/>
      <c r="AKT364" s="170"/>
      <c r="AKU364" s="170"/>
      <c r="AKV364" s="170"/>
      <c r="AKW364" s="170"/>
      <c r="AKX364" s="170"/>
      <c r="AKY364" s="170"/>
      <c r="AKZ364" s="170"/>
      <c r="ALA364" s="170"/>
      <c r="ALB364" s="170"/>
      <c r="ALC364" s="170"/>
      <c r="ALD364" s="170"/>
      <c r="ALE364" s="170"/>
      <c r="ALF364" s="170"/>
      <c r="ALG364" s="170"/>
      <c r="ALH364" s="170"/>
      <c r="ALI364" s="170"/>
      <c r="ALJ364" s="170"/>
      <c r="ALK364" s="170"/>
      <c r="ALL364" s="170"/>
      <c r="ALM364" s="170"/>
      <c r="ALN364" s="170"/>
      <c r="ALO364" s="170"/>
      <c r="ALP364" s="170"/>
      <c r="ALQ364" s="170"/>
      <c r="ALR364" s="170"/>
      <c r="ALS364" s="170"/>
      <c r="ALT364" s="170"/>
      <c r="ALU364" s="170"/>
      <c r="ALV364" s="170"/>
      <c r="ALW364" s="170"/>
      <c r="ALX364" s="170"/>
      <c r="ALY364" s="170"/>
      <c r="ALZ364" s="170"/>
      <c r="AMA364" s="170"/>
      <c r="AMB364" s="170"/>
      <c r="AMC364" s="170"/>
      <c r="AMD364" s="170"/>
      <c r="AME364" s="170"/>
      <c r="AMF364" s="170"/>
      <c r="AMG364" s="170"/>
      <c r="AMH364" s="170"/>
      <c r="AMI364" s="170"/>
      <c r="AMJ364" s="170"/>
    </row>
    <row r="365" spans="1:1024" x14ac:dyDescent="0.25">
      <c r="A365" s="256" t="s">
        <v>1345</v>
      </c>
      <c r="B365" s="257">
        <v>365</v>
      </c>
      <c r="C365" s="258" t="s">
        <v>24517</v>
      </c>
      <c r="D365" s="308" t="s">
        <v>1346</v>
      </c>
      <c r="E365" s="277" t="s">
        <v>766</v>
      </c>
      <c r="F365" s="291"/>
      <c r="G365" s="280"/>
      <c r="H365" s="280"/>
      <c r="I365" s="492">
        <v>73</v>
      </c>
      <c r="J365" s="292"/>
      <c r="K365" s="293"/>
      <c r="L365" s="293"/>
      <c r="M365" s="293"/>
      <c r="N365" s="293"/>
      <c r="O365" s="293"/>
      <c r="P365" s="293"/>
      <c r="Q365" s="293"/>
      <c r="R365" s="293"/>
      <c r="S365" s="293"/>
      <c r="T365" s="278">
        <v>2</v>
      </c>
      <c r="U365" s="278"/>
      <c r="V365" s="278"/>
      <c r="W365" s="283">
        <f t="shared" si="162"/>
        <v>100</v>
      </c>
      <c r="X365" s="283">
        <f t="shared" si="147"/>
        <v>100</v>
      </c>
      <c r="Y365" s="283">
        <f t="shared" si="156"/>
        <v>100</v>
      </c>
      <c r="Z365" s="283">
        <f t="shared" si="163"/>
        <v>100</v>
      </c>
      <c r="AA365" s="283">
        <f t="shared" si="153"/>
        <v>100</v>
      </c>
      <c r="AB365" s="287">
        <f t="shared" si="146"/>
        <v>100</v>
      </c>
      <c r="AC365" s="287">
        <f t="shared" si="145"/>
        <v>100</v>
      </c>
      <c r="AD365" s="287">
        <f t="shared" si="154"/>
        <v>3</v>
      </c>
      <c r="AE365" s="284">
        <f t="shared" si="161"/>
        <v>100</v>
      </c>
      <c r="AF365" s="284">
        <f t="shared" si="143"/>
        <v>100</v>
      </c>
      <c r="AG365" s="268">
        <f t="shared" si="157"/>
        <v>100</v>
      </c>
      <c r="AH365" s="268">
        <f t="shared" si="158"/>
        <v>100</v>
      </c>
      <c r="AI365" s="268">
        <f t="shared" si="159"/>
        <v>100</v>
      </c>
      <c r="AJ365" s="268">
        <f t="shared" si="160"/>
        <v>100</v>
      </c>
      <c r="AK365" s="506" t="s">
        <v>24518</v>
      </c>
      <c r="AL365" s="286"/>
      <c r="AM365" s="277">
        <v>1</v>
      </c>
      <c r="AN365" s="511"/>
      <c r="AO365" s="357"/>
      <c r="AP365" s="357"/>
      <c r="AQ365" s="286"/>
      <c r="AR365" s="171" t="s">
        <v>1347</v>
      </c>
      <c r="AS365" s="171"/>
      <c r="AT365" s="277"/>
      <c r="AU365" s="277"/>
      <c r="AW365" s="559"/>
      <c r="AX365" s="559"/>
      <c r="AY365" s="559"/>
      <c r="AZ365" s="559"/>
      <c r="BA365" s="559"/>
      <c r="BB365" s="559"/>
      <c r="BC365" s="559"/>
      <c r="BD365" s="559"/>
      <c r="BE365" s="559"/>
      <c r="BF365" s="559"/>
      <c r="BG365" s="559"/>
      <c r="BH365" s="559"/>
      <c r="BI365" s="559"/>
      <c r="BJ365" s="559"/>
      <c r="BK365" s="559"/>
      <c r="BL365" s="559"/>
      <c r="BM365" s="559"/>
      <c r="BN365" s="559"/>
      <c r="BO365" s="559"/>
      <c r="BP365" s="559"/>
      <c r="BQ365" s="559"/>
      <c r="BR365" s="559"/>
      <c r="BS365" s="559"/>
      <c r="BT365" s="559"/>
      <c r="BU365" s="559"/>
      <c r="BV365" s="559"/>
      <c r="BW365" s="559"/>
      <c r="BX365" s="559"/>
      <c r="BY365" s="559"/>
      <c r="BZ365" s="559"/>
      <c r="CA365" s="559"/>
      <c r="CB365" s="559"/>
      <c r="CC365" s="559"/>
      <c r="CD365" s="559"/>
      <c r="CE365" s="559"/>
      <c r="CF365" s="559"/>
      <c r="CG365" s="559"/>
      <c r="CH365" s="559"/>
      <c r="CI365" s="559"/>
      <c r="CJ365" s="559"/>
      <c r="CK365" s="559"/>
      <c r="CL365" s="559"/>
      <c r="CM365" s="559"/>
      <c r="CN365" s="559"/>
      <c r="CO365" s="559"/>
      <c r="CP365" s="559"/>
      <c r="CQ365" s="559"/>
      <c r="CR365" s="559"/>
      <c r="CS365" s="559"/>
      <c r="CT365" s="559"/>
      <c r="CU365" s="559"/>
      <c r="CV365" s="559"/>
      <c r="CW365" s="559"/>
      <c r="CX365" s="559"/>
      <c r="CY365" s="559"/>
      <c r="CZ365" s="559"/>
      <c r="DA365" s="559"/>
      <c r="DB365" s="559"/>
      <c r="DC365" s="559"/>
      <c r="DD365" s="559"/>
      <c r="DE365" s="559"/>
      <c r="DF365" s="559"/>
      <c r="DG365" s="559"/>
      <c r="DH365" s="559"/>
      <c r="DI365" s="559"/>
      <c r="DJ365" s="559"/>
      <c r="DK365" s="559"/>
      <c r="DL365" s="559"/>
      <c r="DM365" s="559"/>
      <c r="DN365" s="559"/>
      <c r="DO365" s="559"/>
      <c r="DP365" s="559"/>
      <c r="DQ365" s="559"/>
      <c r="DR365" s="559"/>
      <c r="DS365" s="559"/>
      <c r="DT365" s="559"/>
      <c r="DU365" s="559"/>
      <c r="DV365" s="559"/>
      <c r="DW365" s="559"/>
      <c r="DX365" s="559"/>
      <c r="DY365" s="559"/>
      <c r="DZ365" s="559"/>
      <c r="EA365" s="559"/>
      <c r="EB365" s="559"/>
      <c r="EC365" s="559"/>
      <c r="ED365" s="559"/>
      <c r="EE365" s="559"/>
      <c r="EF365" s="559"/>
      <c r="EG365" s="559"/>
      <c r="EH365" s="559"/>
      <c r="EI365" s="559"/>
      <c r="EJ365" s="559"/>
      <c r="EK365" s="559"/>
      <c r="EL365" s="559"/>
      <c r="EM365" s="559"/>
      <c r="EN365" s="559"/>
      <c r="EO365" s="559"/>
      <c r="EP365" s="559"/>
      <c r="EQ365" s="559"/>
      <c r="ER365" s="559"/>
      <c r="ES365" s="559"/>
      <c r="ET365" s="559"/>
      <c r="EU365" s="559"/>
      <c r="EV365" s="559"/>
      <c r="EW365" s="559"/>
      <c r="EX365" s="559"/>
      <c r="EY365" s="559"/>
      <c r="EZ365" s="559"/>
      <c r="FA365" s="559"/>
      <c r="FB365" s="559"/>
      <c r="FC365" s="559"/>
      <c r="FD365" s="559"/>
      <c r="FE365" s="559"/>
      <c r="FF365" s="559"/>
      <c r="FG365" s="559"/>
      <c r="FH365" s="559"/>
      <c r="FI365" s="559"/>
      <c r="FJ365" s="559"/>
      <c r="FK365" s="559"/>
      <c r="FL365" s="559"/>
      <c r="FM365" s="559"/>
      <c r="FN365" s="559"/>
      <c r="FO365" s="559"/>
      <c r="FP365" s="559"/>
      <c r="FQ365" s="559"/>
      <c r="FR365" s="559"/>
      <c r="FS365" s="559"/>
      <c r="FT365" s="559"/>
      <c r="FU365" s="559"/>
      <c r="FV365" s="559"/>
      <c r="FW365" s="559"/>
      <c r="FX365" s="559"/>
      <c r="FY365" s="559"/>
      <c r="FZ365" s="559"/>
      <c r="GA365" s="559"/>
      <c r="GB365" s="559"/>
      <c r="GC365" s="559"/>
      <c r="GD365" s="559"/>
      <c r="GE365" s="559"/>
      <c r="GF365" s="559"/>
      <c r="GG365" s="559"/>
      <c r="GH365" s="559"/>
      <c r="GI365" s="559"/>
      <c r="GJ365" s="559"/>
      <c r="GK365" s="559"/>
      <c r="GL365" s="559"/>
      <c r="GM365" s="559"/>
      <c r="GN365" s="559"/>
      <c r="GO365" s="559"/>
      <c r="GP365" s="559"/>
      <c r="GQ365" s="559"/>
      <c r="GR365" s="559"/>
      <c r="GS365" s="559"/>
      <c r="GT365" s="559"/>
      <c r="GU365" s="559"/>
      <c r="GV365" s="559"/>
      <c r="GW365" s="559"/>
      <c r="GX365" s="559"/>
      <c r="GY365" s="559"/>
      <c r="GZ365" s="559"/>
      <c r="HA365" s="559"/>
      <c r="HB365" s="559"/>
      <c r="HC365" s="559"/>
      <c r="HD365" s="559"/>
      <c r="HE365" s="559"/>
      <c r="HF365" s="559"/>
      <c r="HG365" s="559"/>
      <c r="HH365" s="559"/>
      <c r="HI365" s="559"/>
      <c r="HJ365" s="559"/>
      <c r="HK365" s="559"/>
      <c r="HL365" s="559"/>
      <c r="HM365" s="559"/>
      <c r="HN365" s="559"/>
      <c r="HO365" s="559"/>
      <c r="HP365" s="559"/>
      <c r="HQ365" s="559"/>
      <c r="HR365" s="559"/>
      <c r="HS365" s="559"/>
      <c r="HT365" s="559"/>
      <c r="HU365" s="559"/>
      <c r="HV365" s="559"/>
      <c r="HW365" s="559"/>
      <c r="HX365" s="559"/>
      <c r="HY365" s="559"/>
      <c r="HZ365" s="559"/>
      <c r="IA365" s="559"/>
      <c r="IB365" s="559"/>
      <c r="IC365" s="559"/>
      <c r="ID365" s="559"/>
      <c r="IE365" s="559"/>
      <c r="IF365" s="559"/>
      <c r="IG365" s="559"/>
      <c r="IH365" s="559"/>
      <c r="II365" s="559"/>
      <c r="IJ365" s="559"/>
      <c r="IK365" s="559"/>
      <c r="IL365" s="559"/>
      <c r="IM365" s="559"/>
      <c r="IN365" s="559"/>
      <c r="IO365" s="559"/>
      <c r="IP365" s="559"/>
      <c r="IQ365" s="559"/>
      <c r="IR365" s="559"/>
      <c r="IS365" s="559"/>
      <c r="IT365" s="559"/>
      <c r="IU365" s="559"/>
      <c r="IV365" s="559"/>
      <c r="IW365" s="559"/>
      <c r="IX365" s="559"/>
      <c r="IY365" s="559"/>
      <c r="IZ365" s="559"/>
      <c r="JA365" s="559"/>
      <c r="JB365" s="559"/>
      <c r="JC365" s="559"/>
      <c r="JD365" s="559"/>
      <c r="JE365" s="559"/>
      <c r="JF365" s="559"/>
      <c r="JG365" s="559"/>
      <c r="JH365" s="559"/>
      <c r="JI365" s="559"/>
      <c r="JJ365" s="559"/>
      <c r="JK365" s="559"/>
      <c r="JL365" s="559"/>
      <c r="JM365" s="559"/>
      <c r="JN365" s="559"/>
      <c r="JO365" s="559"/>
      <c r="JP365" s="559"/>
      <c r="JQ365" s="559"/>
      <c r="JR365" s="559"/>
      <c r="JS365" s="559"/>
      <c r="JT365" s="559"/>
      <c r="JU365" s="559"/>
      <c r="JV365" s="559"/>
      <c r="JW365" s="559"/>
      <c r="JX365" s="559"/>
      <c r="JY365" s="559"/>
      <c r="JZ365" s="559"/>
      <c r="KA365" s="559"/>
      <c r="KB365" s="559"/>
      <c r="KC365" s="559"/>
      <c r="KD365" s="559"/>
      <c r="KE365" s="559"/>
      <c r="KF365" s="559"/>
      <c r="KG365" s="559"/>
      <c r="KH365" s="559"/>
      <c r="KI365" s="559"/>
      <c r="KJ365" s="559"/>
      <c r="KK365" s="559"/>
      <c r="KL365" s="559"/>
      <c r="KM365" s="559"/>
      <c r="KN365" s="559"/>
      <c r="KO365" s="559"/>
      <c r="KP365" s="559"/>
      <c r="KQ365" s="559"/>
      <c r="KR365" s="559"/>
      <c r="KS365" s="559"/>
      <c r="KT365" s="559"/>
      <c r="KU365" s="559"/>
      <c r="KV365" s="559"/>
      <c r="KW365" s="559"/>
      <c r="KX365" s="559"/>
      <c r="KY365" s="559"/>
      <c r="KZ365" s="559"/>
      <c r="LA365" s="559"/>
      <c r="LB365" s="559"/>
      <c r="LC365" s="559"/>
      <c r="LD365" s="559"/>
      <c r="LE365" s="559"/>
      <c r="LF365" s="559"/>
      <c r="LG365" s="559"/>
      <c r="LH365" s="559"/>
      <c r="LI365" s="559"/>
      <c r="LJ365" s="559"/>
      <c r="LK365" s="559"/>
      <c r="LL365" s="559"/>
      <c r="LM365" s="559"/>
      <c r="LN365" s="559"/>
      <c r="LO365" s="559"/>
      <c r="LP365" s="559"/>
      <c r="LQ365" s="559"/>
      <c r="LR365" s="559"/>
      <c r="LS365" s="559"/>
      <c r="LT365" s="559"/>
      <c r="LU365" s="559"/>
      <c r="LV365" s="559"/>
      <c r="LW365" s="559"/>
      <c r="LX365" s="559"/>
      <c r="LY365" s="559"/>
      <c r="LZ365" s="559"/>
      <c r="MA365" s="559"/>
      <c r="MB365" s="559"/>
      <c r="MC365" s="559"/>
      <c r="MD365" s="559"/>
      <c r="ME365" s="559"/>
      <c r="MF365" s="559"/>
      <c r="MG365" s="559"/>
      <c r="MH365" s="559"/>
      <c r="MI365" s="559"/>
      <c r="MJ365" s="559"/>
      <c r="MK365" s="559"/>
      <c r="ML365" s="559"/>
      <c r="MM365" s="559"/>
      <c r="MN365" s="559"/>
      <c r="MO365" s="559"/>
      <c r="MP365" s="559"/>
      <c r="MQ365" s="559"/>
      <c r="MR365" s="559"/>
      <c r="MS365" s="559"/>
      <c r="MT365" s="559"/>
      <c r="MU365" s="559"/>
      <c r="MV365" s="559"/>
      <c r="MW365" s="559"/>
      <c r="MX365" s="559"/>
      <c r="MY365" s="559"/>
      <c r="MZ365" s="559"/>
      <c r="NA365" s="559"/>
      <c r="NB365" s="559"/>
      <c r="NC365" s="559"/>
      <c r="ND365" s="559"/>
      <c r="NE365" s="559"/>
      <c r="NF365" s="559"/>
      <c r="NG365" s="559"/>
      <c r="NH365" s="559"/>
      <c r="NI365" s="559"/>
      <c r="NJ365" s="559"/>
      <c r="NK365" s="559"/>
      <c r="NL365" s="559"/>
      <c r="NM365" s="559"/>
      <c r="NN365" s="559"/>
      <c r="NO365" s="559"/>
      <c r="NP365" s="559"/>
      <c r="NQ365" s="559"/>
      <c r="NR365" s="559"/>
      <c r="NS365" s="559"/>
      <c r="NT365" s="559"/>
      <c r="NU365" s="559"/>
      <c r="NV365" s="559"/>
      <c r="NW365" s="559"/>
      <c r="NX365" s="559"/>
      <c r="NY365" s="559"/>
      <c r="NZ365" s="559"/>
      <c r="OA365" s="559"/>
      <c r="OB365" s="559"/>
      <c r="OC365" s="559"/>
      <c r="OD365" s="559"/>
      <c r="OE365" s="559"/>
      <c r="OF365" s="559"/>
      <c r="OG365" s="559"/>
      <c r="OH365" s="559"/>
      <c r="OI365" s="559"/>
      <c r="OJ365" s="559"/>
      <c r="OK365" s="559"/>
      <c r="OL365" s="559"/>
      <c r="OM365" s="559"/>
      <c r="ON365" s="559"/>
      <c r="OO365" s="559"/>
      <c r="OP365" s="559"/>
      <c r="OQ365" s="559"/>
      <c r="OR365" s="559"/>
      <c r="OS365" s="559"/>
      <c r="OT365" s="559"/>
      <c r="OU365" s="559"/>
      <c r="OV365" s="559"/>
      <c r="OW365" s="559"/>
      <c r="OX365" s="559"/>
      <c r="OY365" s="559"/>
      <c r="OZ365" s="559"/>
      <c r="PA365" s="559"/>
      <c r="PB365" s="559"/>
      <c r="PC365" s="559"/>
      <c r="PD365" s="559"/>
      <c r="PE365" s="559"/>
      <c r="PF365" s="559"/>
      <c r="PG365" s="559"/>
      <c r="PH365" s="559"/>
      <c r="PI365" s="559"/>
      <c r="PJ365" s="559"/>
      <c r="PK365" s="559"/>
      <c r="PL365" s="559"/>
      <c r="PM365" s="559"/>
      <c r="PN365" s="559"/>
      <c r="PO365" s="559"/>
      <c r="PP365" s="559"/>
      <c r="PQ365" s="559"/>
      <c r="PR365" s="559"/>
      <c r="PS365" s="559"/>
      <c r="PT365" s="559"/>
      <c r="PU365" s="559"/>
      <c r="PV365" s="559"/>
      <c r="PW365" s="559"/>
      <c r="PX365" s="559"/>
      <c r="PY365" s="559"/>
      <c r="PZ365" s="559"/>
      <c r="QA365" s="559"/>
      <c r="QB365" s="559"/>
      <c r="QC365" s="559"/>
      <c r="QD365" s="559"/>
      <c r="QE365" s="559"/>
      <c r="QF365" s="559"/>
      <c r="QG365" s="559"/>
      <c r="QH365" s="559"/>
      <c r="QI365" s="559"/>
      <c r="QJ365" s="559"/>
      <c r="QK365" s="559"/>
      <c r="QL365" s="559"/>
      <c r="QM365" s="559"/>
      <c r="QN365" s="559"/>
      <c r="QO365" s="559"/>
      <c r="QP365" s="559"/>
      <c r="QQ365" s="559"/>
      <c r="QR365" s="559"/>
      <c r="QS365" s="559"/>
      <c r="QT365" s="559"/>
      <c r="QU365" s="559"/>
      <c r="QV365" s="559"/>
      <c r="QW365" s="559"/>
      <c r="QX365" s="559"/>
      <c r="QY365" s="559"/>
      <c r="QZ365" s="559"/>
      <c r="RA365" s="559"/>
      <c r="RB365" s="559"/>
      <c r="RC365" s="559"/>
      <c r="RD365" s="559"/>
      <c r="RE365" s="559"/>
      <c r="RF365" s="559"/>
      <c r="RG365" s="559"/>
      <c r="RH365" s="559"/>
      <c r="RI365" s="559"/>
      <c r="RJ365" s="559"/>
      <c r="RK365" s="559"/>
      <c r="RL365" s="559"/>
      <c r="RM365" s="559"/>
      <c r="RN365" s="559"/>
      <c r="RO365" s="559"/>
      <c r="RP365" s="559"/>
      <c r="RQ365" s="559"/>
      <c r="RR365" s="559"/>
      <c r="RS365" s="559"/>
      <c r="RT365" s="559"/>
      <c r="RU365" s="559"/>
      <c r="RV365" s="559"/>
      <c r="RW365" s="559"/>
      <c r="RX365" s="559"/>
      <c r="RY365" s="559"/>
      <c r="RZ365" s="559"/>
      <c r="SA365" s="559"/>
      <c r="SB365" s="559"/>
      <c r="SC365" s="559"/>
      <c r="SD365" s="559"/>
      <c r="SE365" s="559"/>
      <c r="SF365" s="559"/>
      <c r="SG365" s="559"/>
      <c r="SH365" s="559"/>
      <c r="SI365" s="559"/>
      <c r="SJ365" s="559"/>
      <c r="SK365" s="559"/>
      <c r="SL365" s="559"/>
      <c r="SM365" s="559"/>
      <c r="SN365" s="559"/>
      <c r="SO365" s="559"/>
      <c r="SP365" s="559"/>
      <c r="SQ365" s="559"/>
      <c r="SR365" s="559"/>
      <c r="SS365" s="559"/>
      <c r="ST365" s="559"/>
      <c r="SU365" s="559"/>
      <c r="SV365" s="559"/>
      <c r="SW365" s="559"/>
      <c r="SX365" s="559"/>
      <c r="SY365" s="559"/>
      <c r="SZ365" s="559"/>
      <c r="TA365" s="559"/>
      <c r="TB365" s="559"/>
      <c r="TC365" s="559"/>
      <c r="TD365" s="559"/>
      <c r="TE365" s="559"/>
      <c r="TF365" s="559"/>
      <c r="TG365" s="559"/>
      <c r="TH365" s="559"/>
      <c r="TI365" s="559"/>
      <c r="TJ365" s="559"/>
      <c r="TK365" s="559"/>
      <c r="TL365" s="559"/>
      <c r="TM365" s="559"/>
      <c r="TN365" s="559"/>
      <c r="TO365" s="559"/>
      <c r="TP365" s="559"/>
      <c r="TQ365" s="559"/>
      <c r="TR365" s="559"/>
      <c r="TS365" s="559"/>
      <c r="TT365" s="559"/>
      <c r="TU365" s="559"/>
      <c r="TV365" s="559"/>
      <c r="TW365" s="559"/>
      <c r="TX365" s="559"/>
      <c r="TY365" s="559"/>
      <c r="TZ365" s="559"/>
      <c r="UA365" s="559"/>
      <c r="UB365" s="559"/>
      <c r="UC365" s="559"/>
      <c r="UD365" s="559"/>
      <c r="UE365" s="559"/>
      <c r="UF365" s="559"/>
      <c r="UG365" s="559"/>
      <c r="UH365" s="559"/>
      <c r="UI365" s="559"/>
      <c r="UJ365" s="559"/>
      <c r="UK365" s="559"/>
      <c r="UL365" s="559"/>
      <c r="UM365" s="559"/>
      <c r="UN365" s="559"/>
      <c r="UO365" s="559"/>
      <c r="UP365" s="559"/>
      <c r="UQ365" s="559"/>
      <c r="UR365" s="559"/>
      <c r="US365" s="559"/>
      <c r="UT365" s="559"/>
      <c r="UU365" s="559"/>
      <c r="UV365" s="559"/>
      <c r="UW365" s="559"/>
      <c r="UX365" s="559"/>
      <c r="UY365" s="559"/>
      <c r="UZ365" s="559"/>
      <c r="VA365" s="559"/>
      <c r="VB365" s="559"/>
      <c r="VC365" s="559"/>
      <c r="VD365" s="559"/>
      <c r="VE365" s="559"/>
      <c r="VF365" s="559"/>
      <c r="VG365" s="559"/>
      <c r="VH365" s="559"/>
      <c r="VI365" s="559"/>
      <c r="VJ365" s="559"/>
      <c r="VK365" s="559"/>
      <c r="VL365" s="559"/>
      <c r="VM365" s="559"/>
      <c r="VN365" s="559"/>
      <c r="VO365" s="559"/>
      <c r="VP365" s="559"/>
      <c r="VQ365" s="559"/>
      <c r="VR365" s="559"/>
      <c r="VS365" s="559"/>
      <c r="VT365" s="559"/>
      <c r="VU365" s="559"/>
      <c r="VV365" s="559"/>
      <c r="VW365" s="559"/>
      <c r="VX365" s="559"/>
      <c r="VY365" s="559"/>
      <c r="VZ365" s="559"/>
      <c r="WA365" s="559"/>
      <c r="WB365" s="559"/>
      <c r="WC365" s="559"/>
      <c r="WD365" s="559"/>
      <c r="WE365" s="559"/>
      <c r="WF365" s="559"/>
      <c r="WG365" s="559"/>
      <c r="WH365" s="559"/>
      <c r="WI365" s="559"/>
      <c r="WJ365" s="559"/>
      <c r="WK365" s="559"/>
      <c r="WL365" s="559"/>
      <c r="WM365" s="559"/>
      <c r="WN365" s="559"/>
      <c r="WO365" s="559"/>
      <c r="WP365" s="559"/>
      <c r="WQ365" s="559"/>
      <c r="WR365" s="559"/>
      <c r="WS365" s="559"/>
      <c r="WT365" s="559"/>
      <c r="WU365" s="559"/>
      <c r="WV365" s="559"/>
      <c r="WW365" s="559"/>
      <c r="WX365" s="559"/>
      <c r="WY365" s="559"/>
      <c r="WZ365" s="559"/>
      <c r="XA365" s="559"/>
      <c r="XB365" s="559"/>
      <c r="XC365" s="559"/>
      <c r="XD365" s="559"/>
      <c r="XE365" s="559"/>
      <c r="XF365" s="559"/>
      <c r="XG365" s="559"/>
      <c r="XH365" s="559"/>
      <c r="XI365" s="559"/>
      <c r="XJ365" s="559"/>
      <c r="XK365" s="559"/>
      <c r="XL365" s="559"/>
      <c r="XM365" s="559"/>
      <c r="XN365" s="559"/>
      <c r="XO365" s="559"/>
      <c r="XP365" s="559"/>
      <c r="XQ365" s="559"/>
      <c r="XR365" s="559"/>
      <c r="XS365" s="559"/>
      <c r="XT365" s="559"/>
      <c r="XU365" s="559"/>
      <c r="XV365" s="559"/>
      <c r="XW365" s="559"/>
      <c r="XX365" s="559"/>
      <c r="XY365" s="559"/>
      <c r="XZ365" s="559"/>
      <c r="YA365" s="559"/>
      <c r="YB365" s="559"/>
      <c r="YC365" s="559"/>
      <c r="YD365" s="559"/>
      <c r="YE365" s="559"/>
      <c r="YF365" s="559"/>
      <c r="YG365" s="559"/>
      <c r="YH365" s="559"/>
      <c r="YI365" s="559"/>
      <c r="YJ365" s="559"/>
      <c r="YK365" s="559"/>
      <c r="YL365" s="559"/>
      <c r="YM365" s="559"/>
      <c r="YN365" s="559"/>
      <c r="YO365" s="559"/>
      <c r="YP365" s="559"/>
      <c r="YQ365" s="559"/>
      <c r="YR365" s="559"/>
      <c r="YS365" s="559"/>
      <c r="YT365" s="559"/>
      <c r="YU365" s="559"/>
      <c r="YV365" s="559"/>
      <c r="YW365" s="559"/>
      <c r="YX365" s="559"/>
      <c r="YY365" s="559"/>
      <c r="YZ365" s="559"/>
      <c r="ZA365" s="559"/>
      <c r="ZB365" s="559"/>
      <c r="ZC365" s="559"/>
      <c r="ZD365" s="559"/>
      <c r="ZE365" s="559"/>
      <c r="ZF365" s="559"/>
      <c r="ZG365" s="559"/>
      <c r="ZH365" s="559"/>
      <c r="ZI365" s="559"/>
      <c r="ZJ365" s="559"/>
      <c r="ZK365" s="559"/>
      <c r="ZL365" s="559"/>
      <c r="ZM365" s="559"/>
      <c r="ZN365" s="559"/>
      <c r="ZO365" s="559"/>
      <c r="ZP365" s="559"/>
      <c r="ZQ365" s="559"/>
      <c r="ZR365" s="559"/>
      <c r="ZS365" s="559"/>
      <c r="ZT365" s="559"/>
      <c r="ZU365" s="559"/>
      <c r="ZV365" s="559"/>
      <c r="ZW365" s="559"/>
      <c r="ZX365" s="559"/>
      <c r="ZY365" s="559"/>
      <c r="ZZ365" s="559"/>
      <c r="AAA365" s="559"/>
      <c r="AAB365" s="559"/>
      <c r="AAC365" s="559"/>
      <c r="AAD365" s="559"/>
      <c r="AAE365" s="559"/>
      <c r="AAF365" s="559"/>
      <c r="AAG365" s="559"/>
      <c r="AAH365" s="559"/>
      <c r="AAI365" s="559"/>
      <c r="AAJ365" s="559"/>
      <c r="AAK365" s="559"/>
      <c r="AAL365" s="559"/>
      <c r="AAM365" s="559"/>
      <c r="AAN365" s="559"/>
      <c r="AAO365" s="559"/>
      <c r="AAP365" s="559"/>
      <c r="AAQ365" s="559"/>
      <c r="AAR365" s="559"/>
      <c r="AAS365" s="559"/>
      <c r="AAT365" s="559"/>
      <c r="AAU365" s="559"/>
      <c r="AAV365" s="559"/>
      <c r="AAW365" s="559"/>
      <c r="AAX365" s="559"/>
      <c r="AAY365" s="559"/>
      <c r="AAZ365" s="559"/>
      <c r="ABA365" s="559"/>
      <c r="ABB365" s="559"/>
      <c r="ABC365" s="559"/>
      <c r="ABD365" s="559"/>
      <c r="ABE365" s="559"/>
      <c r="ABF365" s="559"/>
      <c r="ABG365" s="559"/>
      <c r="ABH365" s="559"/>
      <c r="ABI365" s="559"/>
      <c r="ABJ365" s="559"/>
      <c r="ABK365" s="559"/>
      <c r="ABL365" s="559"/>
      <c r="ABM365" s="559"/>
      <c r="ABN365" s="559"/>
      <c r="ABO365" s="559"/>
      <c r="ABP365" s="559"/>
      <c r="ABQ365" s="559"/>
      <c r="ABR365" s="559"/>
      <c r="ABS365" s="559"/>
      <c r="ABT365" s="559"/>
      <c r="ABU365" s="559"/>
      <c r="ABV365" s="559"/>
      <c r="ABW365" s="559"/>
      <c r="ABX365" s="559"/>
      <c r="ABY365" s="559"/>
      <c r="ABZ365" s="559"/>
      <c r="ACA365" s="559"/>
      <c r="ACB365" s="559"/>
      <c r="ACC365" s="559"/>
      <c r="ACD365" s="559"/>
      <c r="ACE365" s="559"/>
      <c r="ACF365" s="559"/>
      <c r="ACG365" s="559"/>
      <c r="ACH365" s="559"/>
      <c r="ACI365" s="559"/>
      <c r="ACJ365" s="559"/>
      <c r="ACK365" s="559"/>
      <c r="ACL365" s="559"/>
      <c r="ACM365" s="559"/>
      <c r="ACN365" s="559"/>
      <c r="ACO365" s="559"/>
      <c r="ACP365" s="559"/>
      <c r="ACQ365" s="559"/>
      <c r="ACR365" s="559"/>
      <c r="ACS365" s="559"/>
      <c r="ACT365" s="559"/>
      <c r="ACU365" s="559"/>
      <c r="ACV365" s="559"/>
      <c r="ACW365" s="559"/>
      <c r="ACX365" s="559"/>
      <c r="ACY365" s="559"/>
      <c r="ACZ365" s="559"/>
      <c r="ADA365" s="559"/>
      <c r="ADB365" s="559"/>
      <c r="ADC365" s="559"/>
      <c r="ADD365" s="559"/>
      <c r="ADE365" s="559"/>
      <c r="ADF365" s="559"/>
      <c r="ADG365" s="559"/>
      <c r="ADH365" s="559"/>
      <c r="ADI365" s="559"/>
      <c r="ADJ365" s="559"/>
      <c r="ADK365" s="559"/>
      <c r="ADL365" s="559"/>
      <c r="ADM365" s="559"/>
      <c r="ADN365" s="559"/>
      <c r="ADO365" s="559"/>
      <c r="ADP365" s="559"/>
      <c r="ADQ365" s="559"/>
      <c r="ADR365" s="559"/>
      <c r="ADS365" s="559"/>
      <c r="ADT365" s="559"/>
      <c r="ADU365" s="559"/>
      <c r="ADV365" s="559"/>
      <c r="ADW365" s="559"/>
      <c r="ADX365" s="559"/>
      <c r="ADY365" s="559"/>
      <c r="ADZ365" s="559"/>
      <c r="AEA365" s="559"/>
      <c r="AEB365" s="559"/>
      <c r="AEC365" s="559"/>
      <c r="AED365" s="559"/>
      <c r="AEE365" s="559"/>
      <c r="AEF365" s="559"/>
      <c r="AEG365" s="559"/>
      <c r="AEH365" s="559"/>
      <c r="AEI365" s="559"/>
      <c r="AEJ365" s="559"/>
      <c r="AEK365" s="559"/>
      <c r="AEL365" s="559"/>
      <c r="AEM365" s="559"/>
      <c r="AEN365" s="559"/>
      <c r="AEO365" s="559"/>
      <c r="AEP365" s="559"/>
      <c r="AEQ365" s="559"/>
      <c r="AER365" s="559"/>
      <c r="AES365" s="559"/>
      <c r="AET365" s="559"/>
      <c r="AEU365" s="559"/>
      <c r="AEV365" s="559"/>
      <c r="AEW365" s="559"/>
      <c r="AEX365" s="559"/>
      <c r="AEY365" s="559"/>
      <c r="AEZ365" s="559"/>
      <c r="AFA365" s="559"/>
      <c r="AFB365" s="559"/>
      <c r="AFC365" s="559"/>
      <c r="AFD365" s="559"/>
      <c r="AFE365" s="559"/>
      <c r="AFF365" s="559"/>
      <c r="AFG365" s="559"/>
      <c r="AFH365" s="559"/>
      <c r="AFI365" s="559"/>
      <c r="AFJ365" s="559"/>
      <c r="AFK365" s="559"/>
      <c r="AFL365" s="559"/>
      <c r="AFM365" s="559"/>
      <c r="AFN365" s="559"/>
      <c r="AFO365" s="559"/>
      <c r="AFP365" s="559"/>
      <c r="AFQ365" s="559"/>
      <c r="AFR365" s="559"/>
      <c r="AFS365" s="559"/>
      <c r="AFT365" s="559"/>
      <c r="AFU365" s="559"/>
      <c r="AFV365" s="559"/>
      <c r="AFW365" s="559"/>
      <c r="AFX365" s="559"/>
      <c r="AFY365" s="559"/>
      <c r="AFZ365" s="559"/>
      <c r="AGA365" s="559"/>
      <c r="AGB365" s="559"/>
      <c r="AGC365" s="559"/>
      <c r="AGD365" s="559"/>
      <c r="AGE365" s="559"/>
      <c r="AGF365" s="559"/>
      <c r="AGG365" s="559"/>
      <c r="AGH365" s="559"/>
      <c r="AGI365" s="559"/>
      <c r="AGJ365" s="559"/>
      <c r="AGK365" s="559"/>
      <c r="AGL365" s="559"/>
      <c r="AGM365" s="559"/>
      <c r="AGN365" s="559"/>
      <c r="AGO365" s="559"/>
      <c r="AGP365" s="559"/>
      <c r="AGQ365" s="559"/>
      <c r="AGR365" s="559"/>
      <c r="AGS365" s="559"/>
      <c r="AGT365" s="559"/>
      <c r="AGU365" s="559"/>
      <c r="AGV365" s="559"/>
      <c r="AGW365" s="559"/>
      <c r="AGX365" s="559"/>
      <c r="AGY365" s="559"/>
      <c r="AGZ365" s="559"/>
      <c r="AHA365" s="559"/>
      <c r="AHB365" s="559"/>
      <c r="AHC365" s="559"/>
      <c r="AHD365" s="559"/>
      <c r="AHE365" s="559"/>
      <c r="AHF365" s="559"/>
      <c r="AHG365" s="559"/>
      <c r="AHH365" s="559"/>
      <c r="AHI365" s="559"/>
      <c r="AHJ365" s="559"/>
      <c r="AHK365" s="559"/>
      <c r="AHL365" s="559"/>
      <c r="AHM365" s="559"/>
      <c r="AHN365" s="559"/>
      <c r="AHO365" s="559"/>
      <c r="AHP365" s="559"/>
      <c r="AHQ365" s="559"/>
      <c r="AHR365" s="559"/>
      <c r="AHS365" s="559"/>
      <c r="AHT365" s="559"/>
      <c r="AHU365" s="559"/>
      <c r="AHV365" s="559"/>
      <c r="AHW365" s="559"/>
      <c r="AHX365" s="559"/>
      <c r="AHY365" s="559"/>
      <c r="AHZ365" s="559"/>
      <c r="AIA365" s="559"/>
      <c r="AIB365" s="559"/>
      <c r="AIC365" s="559"/>
      <c r="AID365" s="559"/>
      <c r="AIE365" s="559"/>
      <c r="AIF365" s="559"/>
      <c r="AIG365" s="559"/>
      <c r="AIH365" s="559"/>
      <c r="AII365" s="559"/>
      <c r="AIJ365" s="559"/>
      <c r="AIK365" s="559"/>
      <c r="AIL365" s="559"/>
      <c r="AIM365" s="559"/>
      <c r="AIN365" s="559"/>
      <c r="AIO365" s="559"/>
      <c r="AIP365" s="559"/>
      <c r="AIQ365" s="559"/>
      <c r="AIR365" s="559"/>
      <c r="AIS365" s="559"/>
      <c r="AIT365" s="559"/>
      <c r="AIU365" s="559"/>
      <c r="AIV365" s="559"/>
      <c r="AIW365" s="559"/>
      <c r="AIX365" s="559"/>
      <c r="AIY365" s="559"/>
      <c r="AIZ365" s="559"/>
      <c r="AJA365" s="559"/>
      <c r="AJB365" s="559"/>
      <c r="AJC365" s="559"/>
      <c r="AJD365" s="559"/>
      <c r="AJE365" s="559"/>
      <c r="AJF365" s="559"/>
      <c r="AJG365" s="559"/>
      <c r="AJH365" s="559"/>
      <c r="AJI365" s="559"/>
      <c r="AJJ365" s="559"/>
      <c r="AJK365" s="559"/>
      <c r="AJL365" s="559"/>
      <c r="AJM365" s="559"/>
      <c r="AJN365" s="559"/>
      <c r="AJO365" s="559"/>
      <c r="AJP365" s="559"/>
      <c r="AJQ365" s="559"/>
      <c r="AJR365" s="559"/>
      <c r="AJS365" s="559"/>
      <c r="AJT365" s="559"/>
      <c r="AJU365" s="559"/>
      <c r="AJV365" s="559"/>
      <c r="AJW365" s="559"/>
      <c r="AJX365" s="559"/>
      <c r="AJY365" s="559"/>
      <c r="AJZ365" s="559"/>
      <c r="AKA365" s="559"/>
      <c r="AKB365" s="559"/>
      <c r="AKC365" s="559"/>
      <c r="AKD365" s="559"/>
      <c r="AKE365" s="559"/>
      <c r="AKF365" s="559"/>
      <c r="AKG365" s="559"/>
      <c r="AKH365" s="559"/>
      <c r="AKI365" s="559"/>
      <c r="AKJ365" s="559"/>
      <c r="AKK365" s="559"/>
      <c r="AKL365" s="559"/>
      <c r="AKM365" s="559"/>
      <c r="AKN365" s="559"/>
      <c r="AKO365" s="559"/>
      <c r="AKP365" s="559"/>
      <c r="AKQ365" s="559"/>
      <c r="AKR365" s="559"/>
      <c r="AKS365" s="559"/>
      <c r="AKT365" s="559"/>
      <c r="AKU365" s="559"/>
      <c r="AKV365" s="559"/>
      <c r="AKW365" s="559"/>
      <c r="AKX365" s="559"/>
      <c r="AKY365" s="559"/>
      <c r="AKZ365" s="559"/>
      <c r="ALA365" s="559"/>
      <c r="ALB365" s="559"/>
      <c r="ALC365" s="559"/>
      <c r="ALD365" s="559"/>
      <c r="ALE365" s="559"/>
      <c r="ALF365" s="559"/>
      <c r="ALG365" s="559"/>
      <c r="ALH365" s="559"/>
      <c r="ALI365" s="559"/>
      <c r="ALJ365" s="559"/>
      <c r="ALK365" s="559"/>
      <c r="ALL365" s="559"/>
      <c r="ALM365" s="559"/>
      <c r="ALN365" s="559"/>
      <c r="ALO365" s="559"/>
      <c r="ALP365" s="559"/>
      <c r="ALQ365" s="559"/>
      <c r="ALR365" s="559"/>
      <c r="ALS365" s="559"/>
      <c r="ALT365" s="559"/>
      <c r="ALU365" s="559"/>
      <c r="ALV365" s="559"/>
      <c r="ALW365" s="559"/>
      <c r="ALX365" s="559"/>
      <c r="ALY365" s="559"/>
      <c r="ALZ365" s="559"/>
      <c r="AMA365" s="559"/>
      <c r="AMB365" s="559"/>
      <c r="AMC365" s="559"/>
      <c r="AMD365" s="559"/>
      <c r="AME365" s="559"/>
      <c r="AMF365" s="559"/>
      <c r="AMG365" s="559"/>
      <c r="AMH365" s="559"/>
      <c r="AMI365" s="559"/>
      <c r="AMJ365" s="559"/>
    </row>
    <row r="366" spans="1:1024" x14ac:dyDescent="0.25">
      <c r="A366" s="289" t="s">
        <v>1228</v>
      </c>
      <c r="B366" s="257">
        <v>366</v>
      </c>
      <c r="C366" s="258" t="s">
        <v>24519</v>
      </c>
      <c r="D366" s="290" t="s">
        <v>1229</v>
      </c>
      <c r="E366" s="286"/>
      <c r="F366" s="291"/>
      <c r="G366" s="280"/>
      <c r="H366" s="280"/>
      <c r="I366" s="492">
        <v>4.93</v>
      </c>
      <c r="J366" s="278">
        <v>2</v>
      </c>
      <c r="K366" s="278">
        <v>1</v>
      </c>
      <c r="L366" s="293"/>
      <c r="M366" s="293"/>
      <c r="N366" s="293"/>
      <c r="O366" s="293"/>
      <c r="P366" s="293"/>
      <c r="Q366" s="293"/>
      <c r="R366" s="293"/>
      <c r="S366" s="293"/>
      <c r="T366" s="293"/>
      <c r="U366" s="293"/>
      <c r="V366" s="293"/>
      <c r="W366" s="283">
        <f t="shared" si="162"/>
        <v>100</v>
      </c>
      <c r="X366" s="283">
        <f t="shared" si="147"/>
        <v>100</v>
      </c>
      <c r="Y366" s="283">
        <f t="shared" si="156"/>
        <v>100</v>
      </c>
      <c r="Z366" s="283">
        <f t="shared" si="163"/>
        <v>100</v>
      </c>
      <c r="AA366" s="283">
        <f t="shared" si="153"/>
        <v>100</v>
      </c>
      <c r="AB366" s="287">
        <f t="shared" si="146"/>
        <v>100</v>
      </c>
      <c r="AC366" s="287">
        <f t="shared" si="145"/>
        <v>100</v>
      </c>
      <c r="AD366" s="287">
        <f t="shared" si="154"/>
        <v>100</v>
      </c>
      <c r="AE366" s="284">
        <f t="shared" si="161"/>
        <v>100</v>
      </c>
      <c r="AF366" s="284">
        <f t="shared" si="143"/>
        <v>100</v>
      </c>
      <c r="AG366" s="268">
        <f t="shared" si="157"/>
        <v>1</v>
      </c>
      <c r="AH366" s="268">
        <f t="shared" si="158"/>
        <v>10</v>
      </c>
      <c r="AI366" s="268">
        <f t="shared" si="159"/>
        <v>3</v>
      </c>
      <c r="AJ366" s="268">
        <f t="shared" si="160"/>
        <v>100</v>
      </c>
      <c r="AK366" s="501" t="s">
        <v>31763</v>
      </c>
      <c r="AL366" s="257">
        <v>1</v>
      </c>
      <c r="AM366" s="277">
        <v>1</v>
      </c>
      <c r="AN366" s="511"/>
      <c r="AO366" s="357"/>
      <c r="AP366" s="357"/>
      <c r="AQ366" s="286"/>
      <c r="AR366" s="563" t="s">
        <v>31764</v>
      </c>
      <c r="AS366" s="563"/>
      <c r="AT366" s="375" t="s">
        <v>1231</v>
      </c>
      <c r="AU366" s="286"/>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c r="BR366" s="170"/>
      <c r="BS366" s="170"/>
      <c r="BT366" s="170"/>
      <c r="BU366" s="170"/>
      <c r="BV366" s="170"/>
      <c r="BW366" s="170"/>
      <c r="BX366" s="170"/>
      <c r="BY366" s="170"/>
      <c r="BZ366" s="170"/>
      <c r="CA366" s="170"/>
      <c r="CB366" s="170"/>
      <c r="CC366" s="170"/>
      <c r="CD366" s="170"/>
      <c r="CE366" s="170"/>
      <c r="CF366" s="170"/>
      <c r="CG366" s="170"/>
      <c r="CH366" s="170"/>
      <c r="CI366" s="170"/>
      <c r="CJ366" s="170"/>
      <c r="CK366" s="170"/>
      <c r="CL366" s="170"/>
      <c r="CM366" s="170"/>
      <c r="CN366" s="170"/>
      <c r="CO366" s="170"/>
      <c r="CP366" s="170"/>
      <c r="CQ366" s="170"/>
      <c r="CR366" s="170"/>
      <c r="CS366" s="170"/>
      <c r="CT366" s="170"/>
      <c r="CU366" s="170"/>
      <c r="CV366" s="170"/>
      <c r="CW366" s="170"/>
      <c r="CX366" s="170"/>
      <c r="CY366" s="170"/>
      <c r="CZ366" s="170"/>
      <c r="DA366" s="170"/>
      <c r="DB366" s="170"/>
      <c r="DC366" s="170"/>
      <c r="DD366" s="170"/>
      <c r="DE366" s="170"/>
      <c r="DF366" s="170"/>
      <c r="DG366" s="170"/>
      <c r="DH366" s="170"/>
      <c r="DI366" s="170"/>
      <c r="DJ366" s="170"/>
      <c r="DK366" s="170"/>
      <c r="DL366" s="170"/>
      <c r="DM366" s="170"/>
      <c r="DN366" s="170"/>
      <c r="DO366" s="170"/>
      <c r="DP366" s="170"/>
      <c r="DQ366" s="170"/>
      <c r="DR366" s="170"/>
      <c r="DS366" s="170"/>
      <c r="DT366" s="170"/>
      <c r="DU366" s="170"/>
      <c r="DV366" s="170"/>
      <c r="DW366" s="170"/>
      <c r="DX366" s="170"/>
      <c r="DY366" s="170"/>
      <c r="DZ366" s="170"/>
      <c r="EA366" s="170"/>
      <c r="EB366" s="170"/>
      <c r="EC366" s="170"/>
      <c r="ED366" s="170"/>
      <c r="EE366" s="170"/>
      <c r="EF366" s="170"/>
      <c r="EG366" s="170"/>
      <c r="EH366" s="170"/>
      <c r="EI366" s="170"/>
      <c r="EJ366" s="170"/>
      <c r="EK366" s="170"/>
      <c r="EL366" s="170"/>
      <c r="EM366" s="170"/>
      <c r="EN366" s="170"/>
      <c r="EO366" s="170"/>
      <c r="EP366" s="170"/>
      <c r="EQ366" s="170"/>
      <c r="ER366" s="170"/>
      <c r="ES366" s="170"/>
      <c r="ET366" s="170"/>
      <c r="EU366" s="170"/>
      <c r="EV366" s="170"/>
      <c r="EW366" s="170"/>
      <c r="EX366" s="170"/>
      <c r="EY366" s="170"/>
      <c r="EZ366" s="170"/>
      <c r="FA366" s="170"/>
      <c r="FB366" s="170"/>
      <c r="FC366" s="170"/>
      <c r="FD366" s="170"/>
      <c r="FE366" s="170"/>
      <c r="FF366" s="170"/>
      <c r="FG366" s="170"/>
      <c r="FH366" s="170"/>
      <c r="FI366" s="170"/>
      <c r="FJ366" s="170"/>
      <c r="FK366" s="170"/>
      <c r="FL366" s="170"/>
      <c r="FM366" s="170"/>
      <c r="FN366" s="170"/>
      <c r="FO366" s="170"/>
      <c r="FP366" s="170"/>
      <c r="FQ366" s="170"/>
      <c r="FR366" s="170"/>
      <c r="FS366" s="170"/>
      <c r="FT366" s="170"/>
      <c r="FU366" s="170"/>
      <c r="FV366" s="170"/>
      <c r="FW366" s="170"/>
      <c r="FX366" s="170"/>
      <c r="FY366" s="170"/>
      <c r="FZ366" s="170"/>
      <c r="GA366" s="170"/>
      <c r="GB366" s="170"/>
      <c r="GC366" s="170"/>
      <c r="GD366" s="170"/>
      <c r="GE366" s="170"/>
      <c r="GF366" s="170"/>
      <c r="GG366" s="170"/>
      <c r="GH366" s="170"/>
      <c r="GI366" s="170"/>
      <c r="GJ366" s="170"/>
      <c r="GK366" s="170"/>
      <c r="GL366" s="170"/>
      <c r="GM366" s="170"/>
      <c r="GN366" s="170"/>
      <c r="GO366" s="170"/>
      <c r="GP366" s="170"/>
      <c r="GQ366" s="170"/>
      <c r="GR366" s="170"/>
      <c r="GS366" s="170"/>
      <c r="GT366" s="170"/>
      <c r="GU366" s="170"/>
      <c r="GV366" s="170"/>
      <c r="GW366" s="170"/>
      <c r="GX366" s="170"/>
      <c r="GY366" s="170"/>
      <c r="GZ366" s="170"/>
      <c r="HA366" s="170"/>
      <c r="HB366" s="170"/>
      <c r="HC366" s="170"/>
      <c r="HD366" s="170"/>
      <c r="HE366" s="170"/>
      <c r="HF366" s="170"/>
      <c r="HG366" s="170"/>
      <c r="HH366" s="170"/>
      <c r="HI366" s="170"/>
      <c r="HJ366" s="170"/>
      <c r="HK366" s="170"/>
      <c r="HL366" s="170"/>
      <c r="HM366" s="170"/>
      <c r="HN366" s="170"/>
      <c r="HO366" s="170"/>
      <c r="HP366" s="170"/>
      <c r="HQ366" s="170"/>
      <c r="HR366" s="170"/>
      <c r="HS366" s="170"/>
      <c r="HT366" s="170"/>
      <c r="HU366" s="170"/>
      <c r="HV366" s="170"/>
      <c r="HW366" s="170"/>
      <c r="HX366" s="170"/>
      <c r="HY366" s="170"/>
      <c r="HZ366" s="170"/>
      <c r="IA366" s="170"/>
      <c r="IB366" s="170"/>
      <c r="IC366" s="170"/>
      <c r="ID366" s="170"/>
      <c r="IE366" s="170"/>
      <c r="IF366" s="170"/>
      <c r="IG366" s="170"/>
      <c r="IH366" s="170"/>
      <c r="II366" s="170"/>
      <c r="IJ366" s="170"/>
      <c r="IK366" s="170"/>
      <c r="IL366" s="170"/>
      <c r="IM366" s="170"/>
      <c r="IN366" s="170"/>
      <c r="IO366" s="170"/>
      <c r="IP366" s="170"/>
      <c r="IQ366" s="170"/>
      <c r="IR366" s="170"/>
      <c r="IS366" s="170"/>
      <c r="IT366" s="170"/>
      <c r="IU366" s="170"/>
      <c r="IV366" s="170"/>
      <c r="IW366" s="170"/>
      <c r="IX366" s="170"/>
      <c r="IY366" s="170"/>
      <c r="IZ366" s="170"/>
      <c r="JA366" s="170"/>
      <c r="JB366" s="170"/>
      <c r="JC366" s="170"/>
      <c r="JD366" s="170"/>
      <c r="JE366" s="170"/>
      <c r="JF366" s="170"/>
      <c r="JG366" s="170"/>
      <c r="JH366" s="170"/>
      <c r="JI366" s="170"/>
      <c r="JJ366" s="170"/>
      <c r="JK366" s="170"/>
      <c r="JL366" s="170"/>
      <c r="JM366" s="170"/>
      <c r="JN366" s="170"/>
      <c r="JO366" s="170"/>
      <c r="JP366" s="170"/>
      <c r="JQ366" s="170"/>
      <c r="JR366" s="170"/>
      <c r="JS366" s="170"/>
      <c r="JT366" s="170"/>
      <c r="JU366" s="170"/>
      <c r="JV366" s="170"/>
      <c r="JW366" s="170"/>
      <c r="JX366" s="170"/>
      <c r="JY366" s="170"/>
      <c r="JZ366" s="170"/>
      <c r="KA366" s="170"/>
      <c r="KB366" s="170"/>
      <c r="KC366" s="170"/>
      <c r="KD366" s="170"/>
      <c r="KE366" s="170"/>
      <c r="KF366" s="170"/>
      <c r="KG366" s="170"/>
      <c r="KH366" s="170"/>
      <c r="KI366" s="170"/>
      <c r="KJ366" s="170"/>
      <c r="KK366" s="170"/>
      <c r="KL366" s="170"/>
      <c r="KM366" s="170"/>
      <c r="KN366" s="170"/>
      <c r="KO366" s="170"/>
      <c r="KP366" s="170"/>
      <c r="KQ366" s="170"/>
      <c r="KR366" s="170"/>
      <c r="KS366" s="170"/>
      <c r="KT366" s="170"/>
      <c r="KU366" s="170"/>
      <c r="KV366" s="170"/>
      <c r="KW366" s="170"/>
      <c r="KX366" s="170"/>
      <c r="KY366" s="170"/>
      <c r="KZ366" s="170"/>
      <c r="LA366" s="170"/>
      <c r="LB366" s="170"/>
      <c r="LC366" s="170"/>
      <c r="LD366" s="170"/>
      <c r="LE366" s="170"/>
      <c r="LF366" s="170"/>
      <c r="LG366" s="170"/>
      <c r="LH366" s="170"/>
      <c r="LI366" s="170"/>
      <c r="LJ366" s="170"/>
      <c r="LK366" s="170"/>
      <c r="LL366" s="170"/>
      <c r="LM366" s="170"/>
      <c r="LN366" s="170"/>
      <c r="LO366" s="170"/>
      <c r="LP366" s="170"/>
      <c r="LQ366" s="170"/>
      <c r="LR366" s="170"/>
      <c r="LS366" s="170"/>
      <c r="LT366" s="170"/>
      <c r="LU366" s="170"/>
      <c r="LV366" s="170"/>
      <c r="LW366" s="170"/>
      <c r="LX366" s="170"/>
      <c r="LY366" s="170"/>
      <c r="LZ366" s="170"/>
      <c r="MA366" s="170"/>
      <c r="MB366" s="170"/>
      <c r="MC366" s="170"/>
      <c r="MD366" s="170"/>
      <c r="ME366" s="170"/>
      <c r="MF366" s="170"/>
      <c r="MG366" s="170"/>
      <c r="MH366" s="170"/>
      <c r="MI366" s="170"/>
      <c r="MJ366" s="170"/>
      <c r="MK366" s="170"/>
      <c r="ML366" s="170"/>
      <c r="MM366" s="170"/>
      <c r="MN366" s="170"/>
      <c r="MO366" s="170"/>
      <c r="MP366" s="170"/>
      <c r="MQ366" s="170"/>
      <c r="MR366" s="170"/>
      <c r="MS366" s="170"/>
      <c r="MT366" s="170"/>
      <c r="MU366" s="170"/>
      <c r="MV366" s="170"/>
      <c r="MW366" s="170"/>
      <c r="MX366" s="170"/>
      <c r="MY366" s="170"/>
      <c r="MZ366" s="170"/>
      <c r="NA366" s="170"/>
      <c r="NB366" s="170"/>
      <c r="NC366" s="170"/>
      <c r="ND366" s="170"/>
      <c r="NE366" s="170"/>
      <c r="NF366" s="170"/>
      <c r="NG366" s="170"/>
      <c r="NH366" s="170"/>
      <c r="NI366" s="170"/>
      <c r="NJ366" s="170"/>
      <c r="NK366" s="170"/>
      <c r="NL366" s="170"/>
      <c r="NM366" s="170"/>
      <c r="NN366" s="170"/>
      <c r="NO366" s="170"/>
      <c r="NP366" s="170"/>
      <c r="NQ366" s="170"/>
      <c r="NR366" s="170"/>
      <c r="NS366" s="170"/>
      <c r="NT366" s="170"/>
      <c r="NU366" s="170"/>
      <c r="NV366" s="170"/>
      <c r="NW366" s="170"/>
      <c r="NX366" s="170"/>
      <c r="NY366" s="170"/>
      <c r="NZ366" s="170"/>
      <c r="OA366" s="170"/>
      <c r="OB366" s="170"/>
      <c r="OC366" s="170"/>
      <c r="OD366" s="170"/>
      <c r="OE366" s="170"/>
      <c r="OF366" s="170"/>
      <c r="OG366" s="170"/>
      <c r="OH366" s="170"/>
      <c r="OI366" s="170"/>
      <c r="OJ366" s="170"/>
      <c r="OK366" s="170"/>
      <c r="OL366" s="170"/>
      <c r="OM366" s="170"/>
      <c r="ON366" s="170"/>
      <c r="OO366" s="170"/>
      <c r="OP366" s="170"/>
      <c r="OQ366" s="170"/>
      <c r="OR366" s="170"/>
      <c r="OS366" s="170"/>
      <c r="OT366" s="170"/>
      <c r="OU366" s="170"/>
      <c r="OV366" s="170"/>
      <c r="OW366" s="170"/>
      <c r="OX366" s="170"/>
      <c r="OY366" s="170"/>
      <c r="OZ366" s="170"/>
      <c r="PA366" s="170"/>
      <c r="PB366" s="170"/>
      <c r="PC366" s="170"/>
      <c r="PD366" s="170"/>
      <c r="PE366" s="170"/>
      <c r="PF366" s="170"/>
      <c r="PG366" s="170"/>
      <c r="PH366" s="170"/>
      <c r="PI366" s="170"/>
      <c r="PJ366" s="170"/>
      <c r="PK366" s="170"/>
      <c r="PL366" s="170"/>
      <c r="PM366" s="170"/>
      <c r="PN366" s="170"/>
      <c r="PO366" s="170"/>
      <c r="PP366" s="170"/>
      <c r="PQ366" s="170"/>
      <c r="PR366" s="170"/>
      <c r="PS366" s="170"/>
      <c r="PT366" s="170"/>
      <c r="PU366" s="170"/>
      <c r="PV366" s="170"/>
      <c r="PW366" s="170"/>
      <c r="PX366" s="170"/>
      <c r="PY366" s="170"/>
      <c r="PZ366" s="170"/>
      <c r="QA366" s="170"/>
      <c r="QB366" s="170"/>
      <c r="QC366" s="170"/>
      <c r="QD366" s="170"/>
      <c r="QE366" s="170"/>
      <c r="QF366" s="170"/>
      <c r="QG366" s="170"/>
      <c r="QH366" s="170"/>
      <c r="QI366" s="170"/>
      <c r="QJ366" s="170"/>
      <c r="QK366" s="170"/>
      <c r="QL366" s="170"/>
      <c r="QM366" s="170"/>
      <c r="QN366" s="170"/>
      <c r="QO366" s="170"/>
      <c r="QP366" s="170"/>
      <c r="QQ366" s="170"/>
      <c r="QR366" s="170"/>
      <c r="QS366" s="170"/>
      <c r="QT366" s="170"/>
      <c r="QU366" s="170"/>
      <c r="QV366" s="170"/>
      <c r="QW366" s="170"/>
      <c r="QX366" s="170"/>
      <c r="QY366" s="170"/>
      <c r="QZ366" s="170"/>
      <c r="RA366" s="170"/>
      <c r="RB366" s="170"/>
      <c r="RC366" s="170"/>
      <c r="RD366" s="170"/>
      <c r="RE366" s="170"/>
      <c r="RF366" s="170"/>
      <c r="RG366" s="170"/>
      <c r="RH366" s="170"/>
      <c r="RI366" s="170"/>
      <c r="RJ366" s="170"/>
      <c r="RK366" s="170"/>
      <c r="RL366" s="170"/>
      <c r="RM366" s="170"/>
      <c r="RN366" s="170"/>
      <c r="RO366" s="170"/>
      <c r="RP366" s="170"/>
      <c r="RQ366" s="170"/>
      <c r="RR366" s="170"/>
      <c r="RS366" s="170"/>
      <c r="RT366" s="170"/>
      <c r="RU366" s="170"/>
      <c r="RV366" s="170"/>
      <c r="RW366" s="170"/>
      <c r="RX366" s="170"/>
      <c r="RY366" s="170"/>
      <c r="RZ366" s="170"/>
      <c r="SA366" s="170"/>
      <c r="SB366" s="170"/>
      <c r="SC366" s="170"/>
      <c r="SD366" s="170"/>
      <c r="SE366" s="170"/>
      <c r="SF366" s="170"/>
      <c r="SG366" s="170"/>
      <c r="SH366" s="170"/>
      <c r="SI366" s="170"/>
      <c r="SJ366" s="170"/>
      <c r="SK366" s="170"/>
      <c r="SL366" s="170"/>
      <c r="SM366" s="170"/>
      <c r="SN366" s="170"/>
      <c r="SO366" s="170"/>
      <c r="SP366" s="170"/>
      <c r="SQ366" s="170"/>
      <c r="SR366" s="170"/>
      <c r="SS366" s="170"/>
      <c r="ST366" s="170"/>
      <c r="SU366" s="170"/>
      <c r="SV366" s="170"/>
      <c r="SW366" s="170"/>
      <c r="SX366" s="170"/>
      <c r="SY366" s="170"/>
      <c r="SZ366" s="170"/>
      <c r="TA366" s="170"/>
      <c r="TB366" s="170"/>
      <c r="TC366" s="170"/>
      <c r="TD366" s="170"/>
      <c r="TE366" s="170"/>
      <c r="TF366" s="170"/>
      <c r="TG366" s="170"/>
      <c r="TH366" s="170"/>
      <c r="TI366" s="170"/>
      <c r="TJ366" s="170"/>
      <c r="TK366" s="170"/>
      <c r="TL366" s="170"/>
      <c r="TM366" s="170"/>
      <c r="TN366" s="170"/>
      <c r="TO366" s="170"/>
      <c r="TP366" s="170"/>
      <c r="TQ366" s="170"/>
      <c r="TR366" s="170"/>
      <c r="TS366" s="170"/>
      <c r="TT366" s="170"/>
      <c r="TU366" s="170"/>
      <c r="TV366" s="170"/>
      <c r="TW366" s="170"/>
      <c r="TX366" s="170"/>
      <c r="TY366" s="170"/>
      <c r="TZ366" s="170"/>
      <c r="UA366" s="170"/>
      <c r="UB366" s="170"/>
      <c r="UC366" s="170"/>
      <c r="UD366" s="170"/>
      <c r="UE366" s="170"/>
      <c r="UF366" s="170"/>
      <c r="UG366" s="170"/>
      <c r="UH366" s="170"/>
      <c r="UI366" s="170"/>
      <c r="UJ366" s="170"/>
      <c r="UK366" s="170"/>
      <c r="UL366" s="170"/>
      <c r="UM366" s="170"/>
      <c r="UN366" s="170"/>
      <c r="UO366" s="170"/>
      <c r="UP366" s="170"/>
      <c r="UQ366" s="170"/>
      <c r="UR366" s="170"/>
      <c r="US366" s="170"/>
      <c r="UT366" s="170"/>
      <c r="UU366" s="170"/>
      <c r="UV366" s="170"/>
      <c r="UW366" s="170"/>
      <c r="UX366" s="170"/>
      <c r="UY366" s="170"/>
      <c r="UZ366" s="170"/>
      <c r="VA366" s="170"/>
      <c r="VB366" s="170"/>
      <c r="VC366" s="170"/>
      <c r="VD366" s="170"/>
      <c r="VE366" s="170"/>
      <c r="VF366" s="170"/>
      <c r="VG366" s="170"/>
      <c r="VH366" s="170"/>
      <c r="VI366" s="170"/>
      <c r="VJ366" s="170"/>
      <c r="VK366" s="170"/>
      <c r="VL366" s="170"/>
      <c r="VM366" s="170"/>
      <c r="VN366" s="170"/>
      <c r="VO366" s="170"/>
      <c r="VP366" s="170"/>
      <c r="VQ366" s="170"/>
      <c r="VR366" s="170"/>
      <c r="VS366" s="170"/>
      <c r="VT366" s="170"/>
      <c r="VU366" s="170"/>
      <c r="VV366" s="170"/>
      <c r="VW366" s="170"/>
      <c r="VX366" s="170"/>
      <c r="VY366" s="170"/>
      <c r="VZ366" s="170"/>
      <c r="WA366" s="170"/>
      <c r="WB366" s="170"/>
      <c r="WC366" s="170"/>
      <c r="WD366" s="170"/>
      <c r="WE366" s="170"/>
      <c r="WF366" s="170"/>
      <c r="WG366" s="170"/>
      <c r="WH366" s="170"/>
      <c r="WI366" s="170"/>
      <c r="WJ366" s="170"/>
      <c r="WK366" s="170"/>
      <c r="WL366" s="170"/>
      <c r="WM366" s="170"/>
      <c r="WN366" s="170"/>
      <c r="WO366" s="170"/>
      <c r="WP366" s="170"/>
      <c r="WQ366" s="170"/>
      <c r="WR366" s="170"/>
      <c r="WS366" s="170"/>
      <c r="WT366" s="170"/>
      <c r="WU366" s="170"/>
      <c r="WV366" s="170"/>
      <c r="WW366" s="170"/>
      <c r="WX366" s="170"/>
      <c r="WY366" s="170"/>
      <c r="WZ366" s="170"/>
      <c r="XA366" s="170"/>
      <c r="XB366" s="170"/>
      <c r="XC366" s="170"/>
      <c r="XD366" s="170"/>
      <c r="XE366" s="170"/>
      <c r="XF366" s="170"/>
      <c r="XG366" s="170"/>
      <c r="XH366" s="170"/>
      <c r="XI366" s="170"/>
      <c r="XJ366" s="170"/>
      <c r="XK366" s="170"/>
      <c r="XL366" s="170"/>
      <c r="XM366" s="170"/>
      <c r="XN366" s="170"/>
      <c r="XO366" s="170"/>
      <c r="XP366" s="170"/>
      <c r="XQ366" s="170"/>
      <c r="XR366" s="170"/>
      <c r="XS366" s="170"/>
      <c r="XT366" s="170"/>
      <c r="XU366" s="170"/>
      <c r="XV366" s="170"/>
      <c r="XW366" s="170"/>
      <c r="XX366" s="170"/>
      <c r="XY366" s="170"/>
      <c r="XZ366" s="170"/>
      <c r="YA366" s="170"/>
      <c r="YB366" s="170"/>
      <c r="YC366" s="170"/>
      <c r="YD366" s="170"/>
      <c r="YE366" s="170"/>
      <c r="YF366" s="170"/>
      <c r="YG366" s="170"/>
      <c r="YH366" s="170"/>
      <c r="YI366" s="170"/>
      <c r="YJ366" s="170"/>
      <c r="YK366" s="170"/>
      <c r="YL366" s="170"/>
      <c r="YM366" s="170"/>
      <c r="YN366" s="170"/>
      <c r="YO366" s="170"/>
      <c r="YP366" s="170"/>
      <c r="YQ366" s="170"/>
      <c r="YR366" s="170"/>
      <c r="YS366" s="170"/>
      <c r="YT366" s="170"/>
      <c r="YU366" s="170"/>
      <c r="YV366" s="170"/>
      <c r="YW366" s="170"/>
      <c r="YX366" s="170"/>
      <c r="YY366" s="170"/>
      <c r="YZ366" s="170"/>
      <c r="ZA366" s="170"/>
      <c r="ZB366" s="170"/>
      <c r="ZC366" s="170"/>
      <c r="ZD366" s="170"/>
      <c r="ZE366" s="170"/>
      <c r="ZF366" s="170"/>
      <c r="ZG366" s="170"/>
      <c r="ZH366" s="170"/>
      <c r="ZI366" s="170"/>
      <c r="ZJ366" s="170"/>
      <c r="ZK366" s="170"/>
      <c r="ZL366" s="170"/>
      <c r="ZM366" s="170"/>
      <c r="ZN366" s="170"/>
      <c r="ZO366" s="170"/>
      <c r="ZP366" s="170"/>
      <c r="ZQ366" s="170"/>
      <c r="ZR366" s="170"/>
      <c r="ZS366" s="170"/>
      <c r="ZT366" s="170"/>
      <c r="ZU366" s="170"/>
      <c r="ZV366" s="170"/>
      <c r="ZW366" s="170"/>
      <c r="ZX366" s="170"/>
      <c r="ZY366" s="170"/>
      <c r="ZZ366" s="170"/>
      <c r="AAA366" s="170"/>
      <c r="AAB366" s="170"/>
      <c r="AAC366" s="170"/>
      <c r="AAD366" s="170"/>
      <c r="AAE366" s="170"/>
      <c r="AAF366" s="170"/>
      <c r="AAG366" s="170"/>
      <c r="AAH366" s="170"/>
      <c r="AAI366" s="170"/>
      <c r="AAJ366" s="170"/>
      <c r="AAK366" s="170"/>
      <c r="AAL366" s="170"/>
      <c r="AAM366" s="170"/>
      <c r="AAN366" s="170"/>
      <c r="AAO366" s="170"/>
      <c r="AAP366" s="170"/>
      <c r="AAQ366" s="170"/>
      <c r="AAR366" s="170"/>
      <c r="AAS366" s="170"/>
      <c r="AAT366" s="170"/>
      <c r="AAU366" s="170"/>
      <c r="AAV366" s="170"/>
      <c r="AAW366" s="170"/>
      <c r="AAX366" s="170"/>
      <c r="AAY366" s="170"/>
      <c r="AAZ366" s="170"/>
      <c r="ABA366" s="170"/>
      <c r="ABB366" s="170"/>
      <c r="ABC366" s="170"/>
      <c r="ABD366" s="170"/>
      <c r="ABE366" s="170"/>
      <c r="ABF366" s="170"/>
      <c r="ABG366" s="170"/>
      <c r="ABH366" s="170"/>
      <c r="ABI366" s="170"/>
      <c r="ABJ366" s="170"/>
      <c r="ABK366" s="170"/>
      <c r="ABL366" s="170"/>
      <c r="ABM366" s="170"/>
      <c r="ABN366" s="170"/>
      <c r="ABO366" s="170"/>
      <c r="ABP366" s="170"/>
      <c r="ABQ366" s="170"/>
      <c r="ABR366" s="170"/>
      <c r="ABS366" s="170"/>
      <c r="ABT366" s="170"/>
      <c r="ABU366" s="170"/>
      <c r="ABV366" s="170"/>
      <c r="ABW366" s="170"/>
      <c r="ABX366" s="170"/>
      <c r="ABY366" s="170"/>
      <c r="ABZ366" s="170"/>
      <c r="ACA366" s="170"/>
      <c r="ACB366" s="170"/>
      <c r="ACC366" s="170"/>
      <c r="ACD366" s="170"/>
      <c r="ACE366" s="170"/>
      <c r="ACF366" s="170"/>
      <c r="ACG366" s="170"/>
      <c r="ACH366" s="170"/>
      <c r="ACI366" s="170"/>
      <c r="ACJ366" s="170"/>
      <c r="ACK366" s="170"/>
      <c r="ACL366" s="170"/>
      <c r="ACM366" s="170"/>
      <c r="ACN366" s="170"/>
      <c r="ACO366" s="170"/>
      <c r="ACP366" s="170"/>
      <c r="ACQ366" s="170"/>
      <c r="ACR366" s="170"/>
      <c r="ACS366" s="170"/>
      <c r="ACT366" s="170"/>
      <c r="ACU366" s="170"/>
      <c r="ACV366" s="170"/>
      <c r="ACW366" s="170"/>
      <c r="ACX366" s="170"/>
      <c r="ACY366" s="170"/>
      <c r="ACZ366" s="170"/>
      <c r="ADA366" s="170"/>
      <c r="ADB366" s="170"/>
      <c r="ADC366" s="170"/>
      <c r="ADD366" s="170"/>
      <c r="ADE366" s="170"/>
      <c r="ADF366" s="170"/>
      <c r="ADG366" s="170"/>
      <c r="ADH366" s="170"/>
      <c r="ADI366" s="170"/>
      <c r="ADJ366" s="170"/>
      <c r="ADK366" s="170"/>
      <c r="ADL366" s="170"/>
      <c r="ADM366" s="170"/>
      <c r="ADN366" s="170"/>
      <c r="ADO366" s="170"/>
      <c r="ADP366" s="170"/>
      <c r="ADQ366" s="170"/>
      <c r="ADR366" s="170"/>
      <c r="ADS366" s="170"/>
      <c r="ADT366" s="170"/>
      <c r="ADU366" s="170"/>
      <c r="ADV366" s="170"/>
      <c r="ADW366" s="170"/>
      <c r="ADX366" s="170"/>
      <c r="ADY366" s="170"/>
      <c r="ADZ366" s="170"/>
      <c r="AEA366" s="170"/>
      <c r="AEB366" s="170"/>
      <c r="AEC366" s="170"/>
      <c r="AED366" s="170"/>
      <c r="AEE366" s="170"/>
      <c r="AEF366" s="170"/>
      <c r="AEG366" s="170"/>
      <c r="AEH366" s="170"/>
      <c r="AEI366" s="170"/>
      <c r="AEJ366" s="170"/>
      <c r="AEK366" s="170"/>
      <c r="AEL366" s="170"/>
      <c r="AEM366" s="170"/>
      <c r="AEN366" s="170"/>
      <c r="AEO366" s="170"/>
      <c r="AEP366" s="170"/>
      <c r="AEQ366" s="170"/>
      <c r="AER366" s="170"/>
      <c r="AES366" s="170"/>
      <c r="AET366" s="170"/>
      <c r="AEU366" s="170"/>
      <c r="AEV366" s="170"/>
      <c r="AEW366" s="170"/>
      <c r="AEX366" s="170"/>
      <c r="AEY366" s="170"/>
      <c r="AEZ366" s="170"/>
      <c r="AFA366" s="170"/>
      <c r="AFB366" s="170"/>
      <c r="AFC366" s="170"/>
      <c r="AFD366" s="170"/>
      <c r="AFE366" s="170"/>
      <c r="AFF366" s="170"/>
      <c r="AFG366" s="170"/>
      <c r="AFH366" s="170"/>
      <c r="AFI366" s="170"/>
      <c r="AFJ366" s="170"/>
      <c r="AFK366" s="170"/>
      <c r="AFL366" s="170"/>
      <c r="AFM366" s="170"/>
      <c r="AFN366" s="170"/>
      <c r="AFO366" s="170"/>
      <c r="AFP366" s="170"/>
      <c r="AFQ366" s="170"/>
      <c r="AFR366" s="170"/>
      <c r="AFS366" s="170"/>
      <c r="AFT366" s="170"/>
      <c r="AFU366" s="170"/>
      <c r="AFV366" s="170"/>
      <c r="AFW366" s="170"/>
      <c r="AFX366" s="170"/>
      <c r="AFY366" s="170"/>
      <c r="AFZ366" s="170"/>
      <c r="AGA366" s="170"/>
      <c r="AGB366" s="170"/>
      <c r="AGC366" s="170"/>
      <c r="AGD366" s="170"/>
      <c r="AGE366" s="170"/>
      <c r="AGF366" s="170"/>
      <c r="AGG366" s="170"/>
      <c r="AGH366" s="170"/>
      <c r="AGI366" s="170"/>
      <c r="AGJ366" s="170"/>
      <c r="AGK366" s="170"/>
      <c r="AGL366" s="170"/>
      <c r="AGM366" s="170"/>
      <c r="AGN366" s="170"/>
      <c r="AGO366" s="170"/>
      <c r="AGP366" s="170"/>
      <c r="AGQ366" s="170"/>
      <c r="AGR366" s="170"/>
      <c r="AGS366" s="170"/>
      <c r="AGT366" s="170"/>
      <c r="AGU366" s="170"/>
      <c r="AGV366" s="170"/>
      <c r="AGW366" s="170"/>
      <c r="AGX366" s="170"/>
      <c r="AGY366" s="170"/>
      <c r="AGZ366" s="170"/>
      <c r="AHA366" s="170"/>
      <c r="AHB366" s="170"/>
      <c r="AHC366" s="170"/>
      <c r="AHD366" s="170"/>
      <c r="AHE366" s="170"/>
      <c r="AHF366" s="170"/>
      <c r="AHG366" s="170"/>
      <c r="AHH366" s="170"/>
      <c r="AHI366" s="170"/>
      <c r="AHJ366" s="170"/>
      <c r="AHK366" s="170"/>
      <c r="AHL366" s="170"/>
      <c r="AHM366" s="170"/>
      <c r="AHN366" s="170"/>
      <c r="AHO366" s="170"/>
      <c r="AHP366" s="170"/>
      <c r="AHQ366" s="170"/>
      <c r="AHR366" s="170"/>
      <c r="AHS366" s="170"/>
      <c r="AHT366" s="170"/>
      <c r="AHU366" s="170"/>
      <c r="AHV366" s="170"/>
      <c r="AHW366" s="170"/>
      <c r="AHX366" s="170"/>
      <c r="AHY366" s="170"/>
      <c r="AHZ366" s="170"/>
      <c r="AIA366" s="170"/>
      <c r="AIB366" s="170"/>
      <c r="AIC366" s="170"/>
      <c r="AID366" s="170"/>
      <c r="AIE366" s="170"/>
      <c r="AIF366" s="170"/>
      <c r="AIG366" s="170"/>
      <c r="AIH366" s="170"/>
      <c r="AII366" s="170"/>
      <c r="AIJ366" s="170"/>
      <c r="AIK366" s="170"/>
      <c r="AIL366" s="170"/>
      <c r="AIM366" s="170"/>
      <c r="AIN366" s="170"/>
      <c r="AIO366" s="170"/>
      <c r="AIP366" s="170"/>
      <c r="AIQ366" s="170"/>
      <c r="AIR366" s="170"/>
      <c r="AIS366" s="170"/>
      <c r="AIT366" s="170"/>
      <c r="AIU366" s="170"/>
      <c r="AIV366" s="170"/>
      <c r="AIW366" s="170"/>
      <c r="AIX366" s="170"/>
      <c r="AIY366" s="170"/>
      <c r="AIZ366" s="170"/>
      <c r="AJA366" s="170"/>
      <c r="AJB366" s="170"/>
      <c r="AJC366" s="170"/>
      <c r="AJD366" s="170"/>
      <c r="AJE366" s="170"/>
      <c r="AJF366" s="170"/>
      <c r="AJG366" s="170"/>
      <c r="AJH366" s="170"/>
      <c r="AJI366" s="170"/>
      <c r="AJJ366" s="170"/>
      <c r="AJK366" s="170"/>
      <c r="AJL366" s="170"/>
      <c r="AJM366" s="170"/>
      <c r="AJN366" s="170"/>
      <c r="AJO366" s="170"/>
      <c r="AJP366" s="170"/>
      <c r="AJQ366" s="170"/>
      <c r="AJR366" s="170"/>
      <c r="AJS366" s="170"/>
      <c r="AJT366" s="170"/>
      <c r="AJU366" s="170"/>
      <c r="AJV366" s="170"/>
      <c r="AJW366" s="170"/>
      <c r="AJX366" s="170"/>
      <c r="AJY366" s="170"/>
      <c r="AJZ366" s="170"/>
      <c r="AKA366" s="170"/>
      <c r="AKB366" s="170"/>
      <c r="AKC366" s="170"/>
      <c r="AKD366" s="170"/>
      <c r="AKE366" s="170"/>
      <c r="AKF366" s="170"/>
      <c r="AKG366" s="170"/>
      <c r="AKH366" s="170"/>
      <c r="AKI366" s="170"/>
      <c r="AKJ366" s="170"/>
      <c r="AKK366" s="170"/>
      <c r="AKL366" s="170"/>
      <c r="AKM366" s="170"/>
      <c r="AKN366" s="170"/>
      <c r="AKO366" s="170"/>
      <c r="AKP366" s="170"/>
      <c r="AKQ366" s="170"/>
      <c r="AKR366" s="170"/>
      <c r="AKS366" s="170"/>
      <c r="AKT366" s="170"/>
      <c r="AKU366" s="170"/>
      <c r="AKV366" s="170"/>
      <c r="AKW366" s="170"/>
      <c r="AKX366" s="170"/>
      <c r="AKY366" s="170"/>
      <c r="AKZ366" s="170"/>
      <c r="ALA366" s="170"/>
      <c r="ALB366" s="170"/>
      <c r="ALC366" s="170"/>
      <c r="ALD366" s="170"/>
      <c r="ALE366" s="170"/>
      <c r="ALF366" s="170"/>
      <c r="ALG366" s="170"/>
      <c r="ALH366" s="170"/>
      <c r="ALI366" s="170"/>
      <c r="ALJ366" s="170"/>
      <c r="ALK366" s="170"/>
      <c r="ALL366" s="170"/>
      <c r="ALM366" s="170"/>
      <c r="ALN366" s="170"/>
      <c r="ALO366" s="170"/>
      <c r="ALP366" s="170"/>
      <c r="ALQ366" s="170"/>
      <c r="ALR366" s="170"/>
      <c r="ALS366" s="170"/>
      <c r="ALT366" s="170"/>
      <c r="ALU366" s="170"/>
      <c r="ALV366" s="170"/>
      <c r="ALW366" s="170"/>
      <c r="ALX366" s="170"/>
      <c r="ALY366" s="170"/>
      <c r="ALZ366" s="170"/>
      <c r="AMA366" s="170"/>
      <c r="AMB366" s="170"/>
      <c r="AMC366" s="170"/>
      <c r="AMD366" s="170"/>
      <c r="AME366" s="170"/>
      <c r="AMF366" s="170"/>
      <c r="AMG366" s="170"/>
      <c r="AMH366" s="170"/>
      <c r="AMI366" s="170"/>
      <c r="AMJ366" s="170"/>
    </row>
    <row r="367" spans="1:1024" x14ac:dyDescent="0.25">
      <c r="A367" s="310" t="s">
        <v>770</v>
      </c>
      <c r="B367" s="257">
        <v>367</v>
      </c>
      <c r="C367" s="258" t="s">
        <v>24520</v>
      </c>
      <c r="D367" s="320" t="s">
        <v>25376</v>
      </c>
      <c r="E367" s="353"/>
      <c r="F367" s="322"/>
      <c r="G367" s="323"/>
      <c r="H367" s="323"/>
      <c r="I367" s="497" t="s">
        <v>750</v>
      </c>
      <c r="J367" s="354">
        <v>2</v>
      </c>
      <c r="K367" s="461">
        <v>2</v>
      </c>
      <c r="L367" s="355"/>
      <c r="M367" s="312"/>
      <c r="N367" s="312"/>
      <c r="O367" s="355"/>
      <c r="P367" s="355"/>
      <c r="Q367" s="312"/>
      <c r="R367" s="312"/>
      <c r="S367" s="312"/>
      <c r="T367" s="312"/>
      <c r="U367" s="312"/>
      <c r="V367" s="317"/>
      <c r="W367" s="283">
        <f t="shared" si="162"/>
        <v>100</v>
      </c>
      <c r="X367" s="283">
        <f t="shared" si="147"/>
        <v>100</v>
      </c>
      <c r="Y367" s="283">
        <f t="shared" si="156"/>
        <v>100</v>
      </c>
      <c r="Z367" s="283">
        <f t="shared" si="163"/>
        <v>100</v>
      </c>
      <c r="AA367" s="283">
        <f t="shared" si="153"/>
        <v>100</v>
      </c>
      <c r="AB367" s="287">
        <f t="shared" si="146"/>
        <v>100</v>
      </c>
      <c r="AC367" s="287">
        <f t="shared" si="145"/>
        <v>100</v>
      </c>
      <c r="AD367" s="287">
        <f t="shared" si="154"/>
        <v>100</v>
      </c>
      <c r="AE367" s="284">
        <f t="shared" si="161"/>
        <v>100</v>
      </c>
      <c r="AF367" s="284">
        <f t="shared" si="143"/>
        <v>100</v>
      </c>
      <c r="AG367" s="268">
        <f t="shared" si="157"/>
        <v>10</v>
      </c>
      <c r="AH367" s="268">
        <f t="shared" si="158"/>
        <v>10</v>
      </c>
      <c r="AI367" s="268">
        <f t="shared" si="159"/>
        <v>100</v>
      </c>
      <c r="AJ367" s="268">
        <f t="shared" si="160"/>
        <v>100</v>
      </c>
      <c r="AK367" s="501" t="s">
        <v>750</v>
      </c>
      <c r="AL367" s="318"/>
      <c r="AM367" s="319"/>
      <c r="AN367" s="511"/>
      <c r="AO367" s="357"/>
      <c r="AP367" s="357"/>
      <c r="AQ367" s="286"/>
      <c r="AR367" s="171" t="s">
        <v>771</v>
      </c>
      <c r="AS367" s="171"/>
      <c r="AT367" s="286"/>
      <c r="AU367" s="286"/>
      <c r="AV367" s="111"/>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c r="BR367" s="170"/>
      <c r="BS367" s="170"/>
      <c r="BT367" s="170"/>
      <c r="BU367" s="170"/>
      <c r="BV367" s="170"/>
      <c r="BW367" s="170"/>
      <c r="BX367" s="170"/>
      <c r="BY367" s="170"/>
      <c r="BZ367" s="170"/>
      <c r="CA367" s="170"/>
      <c r="CB367" s="170"/>
      <c r="CC367" s="170"/>
      <c r="CD367" s="170"/>
      <c r="CE367" s="170"/>
      <c r="CF367" s="170"/>
      <c r="CG367" s="170"/>
      <c r="CH367" s="170"/>
      <c r="CI367" s="170"/>
      <c r="CJ367" s="170"/>
      <c r="CK367" s="170"/>
      <c r="CL367" s="170"/>
      <c r="CM367" s="170"/>
      <c r="CN367" s="170"/>
      <c r="CO367" s="170"/>
      <c r="CP367" s="170"/>
      <c r="CQ367" s="170"/>
      <c r="CR367" s="170"/>
      <c r="CS367" s="170"/>
      <c r="CT367" s="170"/>
      <c r="CU367" s="170"/>
      <c r="CV367" s="170"/>
      <c r="CW367" s="170"/>
      <c r="CX367" s="170"/>
      <c r="CY367" s="170"/>
      <c r="CZ367" s="170"/>
      <c r="DA367" s="170"/>
      <c r="DB367" s="170"/>
      <c r="DC367" s="170"/>
      <c r="DD367" s="170"/>
      <c r="DE367" s="170"/>
      <c r="DF367" s="170"/>
      <c r="DG367" s="170"/>
      <c r="DH367" s="170"/>
      <c r="DI367" s="170"/>
      <c r="DJ367" s="170"/>
      <c r="DK367" s="170"/>
      <c r="DL367" s="170"/>
      <c r="DM367" s="170"/>
      <c r="DN367" s="170"/>
      <c r="DO367" s="170"/>
      <c r="DP367" s="170"/>
      <c r="DQ367" s="170"/>
      <c r="DR367" s="170"/>
      <c r="DS367" s="170"/>
      <c r="DT367" s="170"/>
      <c r="DU367" s="170"/>
      <c r="DV367" s="170"/>
      <c r="DW367" s="170"/>
      <c r="DX367" s="170"/>
      <c r="DY367" s="170"/>
      <c r="DZ367" s="170"/>
      <c r="EA367" s="170"/>
      <c r="EB367" s="170"/>
      <c r="EC367" s="170"/>
      <c r="ED367" s="170"/>
      <c r="EE367" s="170"/>
      <c r="EF367" s="170"/>
      <c r="EG367" s="170"/>
      <c r="EH367" s="170"/>
      <c r="EI367" s="170"/>
      <c r="EJ367" s="170"/>
      <c r="EK367" s="170"/>
      <c r="EL367" s="170"/>
      <c r="EM367" s="170"/>
      <c r="EN367" s="170"/>
      <c r="EO367" s="170"/>
      <c r="EP367" s="170"/>
      <c r="EQ367" s="170"/>
      <c r="ER367" s="170"/>
      <c r="ES367" s="170"/>
      <c r="ET367" s="170"/>
      <c r="EU367" s="170"/>
      <c r="EV367" s="170"/>
      <c r="EW367" s="170"/>
      <c r="EX367" s="170"/>
      <c r="EY367" s="170"/>
      <c r="EZ367" s="170"/>
      <c r="FA367" s="170"/>
      <c r="FB367" s="170"/>
      <c r="FC367" s="170"/>
      <c r="FD367" s="170"/>
      <c r="FE367" s="170"/>
      <c r="FF367" s="170"/>
      <c r="FG367" s="170"/>
      <c r="FH367" s="170"/>
      <c r="FI367" s="170"/>
      <c r="FJ367" s="170"/>
      <c r="FK367" s="170"/>
      <c r="FL367" s="170"/>
      <c r="FM367" s="170"/>
      <c r="FN367" s="170"/>
      <c r="FO367" s="170"/>
      <c r="FP367" s="170"/>
      <c r="FQ367" s="170"/>
      <c r="FR367" s="170"/>
      <c r="FS367" s="170"/>
      <c r="FT367" s="170"/>
      <c r="FU367" s="170"/>
      <c r="FV367" s="170"/>
      <c r="FW367" s="170"/>
      <c r="FX367" s="170"/>
      <c r="FY367" s="170"/>
      <c r="FZ367" s="170"/>
      <c r="GA367" s="170"/>
      <c r="GB367" s="170"/>
      <c r="GC367" s="170"/>
      <c r="GD367" s="170"/>
      <c r="GE367" s="170"/>
      <c r="GF367" s="170"/>
      <c r="GG367" s="170"/>
      <c r="GH367" s="170"/>
      <c r="GI367" s="170"/>
      <c r="GJ367" s="170"/>
      <c r="GK367" s="170"/>
      <c r="GL367" s="170"/>
      <c r="GM367" s="170"/>
      <c r="GN367" s="170"/>
      <c r="GO367" s="170"/>
      <c r="GP367" s="170"/>
      <c r="GQ367" s="170"/>
      <c r="GR367" s="170"/>
      <c r="GS367" s="170"/>
      <c r="GT367" s="170"/>
      <c r="GU367" s="170"/>
      <c r="GV367" s="170"/>
      <c r="GW367" s="170"/>
      <c r="GX367" s="170"/>
      <c r="GY367" s="170"/>
      <c r="GZ367" s="170"/>
      <c r="HA367" s="170"/>
      <c r="HB367" s="170"/>
      <c r="HC367" s="170"/>
      <c r="HD367" s="170"/>
      <c r="HE367" s="170"/>
      <c r="HF367" s="170"/>
      <c r="HG367" s="170"/>
      <c r="HH367" s="170"/>
      <c r="HI367" s="170"/>
      <c r="HJ367" s="170"/>
      <c r="HK367" s="170"/>
      <c r="HL367" s="170"/>
      <c r="HM367" s="170"/>
      <c r="HN367" s="170"/>
      <c r="HO367" s="170"/>
      <c r="HP367" s="170"/>
      <c r="HQ367" s="170"/>
      <c r="HR367" s="170"/>
      <c r="HS367" s="170"/>
      <c r="HT367" s="170"/>
      <c r="HU367" s="170"/>
      <c r="HV367" s="170"/>
      <c r="HW367" s="170"/>
      <c r="HX367" s="170"/>
      <c r="HY367" s="170"/>
      <c r="HZ367" s="170"/>
      <c r="IA367" s="170"/>
      <c r="IB367" s="170"/>
      <c r="IC367" s="170"/>
      <c r="ID367" s="170"/>
      <c r="IE367" s="170"/>
      <c r="IF367" s="170"/>
      <c r="IG367" s="170"/>
      <c r="IH367" s="170"/>
      <c r="II367" s="170"/>
      <c r="IJ367" s="170"/>
      <c r="IK367" s="170"/>
      <c r="IL367" s="170"/>
      <c r="IM367" s="170"/>
      <c r="IN367" s="170"/>
      <c r="IO367" s="170"/>
      <c r="IP367" s="170"/>
      <c r="IQ367" s="170"/>
      <c r="IR367" s="170"/>
      <c r="IS367" s="170"/>
      <c r="IT367" s="170"/>
      <c r="IU367" s="170"/>
      <c r="IV367" s="170"/>
      <c r="IW367" s="170"/>
      <c r="IX367" s="170"/>
      <c r="IY367" s="170"/>
      <c r="IZ367" s="170"/>
      <c r="JA367" s="170"/>
      <c r="JB367" s="170"/>
      <c r="JC367" s="170"/>
      <c r="JD367" s="170"/>
      <c r="JE367" s="170"/>
      <c r="JF367" s="170"/>
      <c r="JG367" s="170"/>
      <c r="JH367" s="170"/>
      <c r="JI367" s="170"/>
      <c r="JJ367" s="170"/>
      <c r="JK367" s="170"/>
      <c r="JL367" s="170"/>
      <c r="JM367" s="170"/>
      <c r="JN367" s="170"/>
      <c r="JO367" s="170"/>
      <c r="JP367" s="170"/>
      <c r="JQ367" s="170"/>
      <c r="JR367" s="170"/>
      <c r="JS367" s="170"/>
      <c r="JT367" s="170"/>
      <c r="JU367" s="170"/>
      <c r="JV367" s="170"/>
      <c r="JW367" s="170"/>
      <c r="JX367" s="170"/>
      <c r="JY367" s="170"/>
      <c r="JZ367" s="170"/>
      <c r="KA367" s="170"/>
      <c r="KB367" s="170"/>
      <c r="KC367" s="170"/>
      <c r="KD367" s="170"/>
      <c r="KE367" s="170"/>
      <c r="KF367" s="170"/>
      <c r="KG367" s="170"/>
      <c r="KH367" s="170"/>
      <c r="KI367" s="170"/>
      <c r="KJ367" s="170"/>
      <c r="KK367" s="170"/>
      <c r="KL367" s="170"/>
      <c r="KM367" s="170"/>
      <c r="KN367" s="170"/>
      <c r="KO367" s="170"/>
      <c r="KP367" s="170"/>
      <c r="KQ367" s="170"/>
      <c r="KR367" s="170"/>
      <c r="KS367" s="170"/>
      <c r="KT367" s="170"/>
      <c r="KU367" s="170"/>
      <c r="KV367" s="170"/>
      <c r="KW367" s="170"/>
      <c r="KX367" s="170"/>
      <c r="KY367" s="170"/>
      <c r="KZ367" s="170"/>
      <c r="LA367" s="170"/>
      <c r="LB367" s="170"/>
      <c r="LC367" s="170"/>
      <c r="LD367" s="170"/>
      <c r="LE367" s="170"/>
      <c r="LF367" s="170"/>
      <c r="LG367" s="170"/>
      <c r="LH367" s="170"/>
      <c r="LI367" s="170"/>
      <c r="LJ367" s="170"/>
      <c r="LK367" s="170"/>
      <c r="LL367" s="170"/>
      <c r="LM367" s="170"/>
      <c r="LN367" s="170"/>
      <c r="LO367" s="170"/>
      <c r="LP367" s="170"/>
      <c r="LQ367" s="170"/>
      <c r="LR367" s="170"/>
      <c r="LS367" s="170"/>
      <c r="LT367" s="170"/>
      <c r="LU367" s="170"/>
      <c r="LV367" s="170"/>
      <c r="LW367" s="170"/>
      <c r="LX367" s="170"/>
      <c r="LY367" s="170"/>
      <c r="LZ367" s="170"/>
      <c r="MA367" s="170"/>
      <c r="MB367" s="170"/>
      <c r="MC367" s="170"/>
      <c r="MD367" s="170"/>
      <c r="ME367" s="170"/>
      <c r="MF367" s="170"/>
      <c r="MG367" s="170"/>
      <c r="MH367" s="170"/>
      <c r="MI367" s="170"/>
      <c r="MJ367" s="170"/>
      <c r="MK367" s="170"/>
      <c r="ML367" s="170"/>
      <c r="MM367" s="170"/>
      <c r="MN367" s="170"/>
      <c r="MO367" s="170"/>
      <c r="MP367" s="170"/>
      <c r="MQ367" s="170"/>
      <c r="MR367" s="170"/>
      <c r="MS367" s="170"/>
      <c r="MT367" s="170"/>
      <c r="MU367" s="170"/>
      <c r="MV367" s="170"/>
      <c r="MW367" s="170"/>
      <c r="MX367" s="170"/>
      <c r="MY367" s="170"/>
      <c r="MZ367" s="170"/>
      <c r="NA367" s="170"/>
      <c r="NB367" s="170"/>
      <c r="NC367" s="170"/>
      <c r="ND367" s="170"/>
      <c r="NE367" s="170"/>
      <c r="NF367" s="170"/>
      <c r="NG367" s="170"/>
      <c r="NH367" s="170"/>
      <c r="NI367" s="170"/>
      <c r="NJ367" s="170"/>
      <c r="NK367" s="170"/>
      <c r="NL367" s="170"/>
      <c r="NM367" s="170"/>
      <c r="NN367" s="170"/>
      <c r="NO367" s="170"/>
      <c r="NP367" s="170"/>
      <c r="NQ367" s="170"/>
      <c r="NR367" s="170"/>
      <c r="NS367" s="170"/>
      <c r="NT367" s="170"/>
      <c r="NU367" s="170"/>
      <c r="NV367" s="170"/>
      <c r="NW367" s="170"/>
      <c r="NX367" s="170"/>
      <c r="NY367" s="170"/>
      <c r="NZ367" s="170"/>
      <c r="OA367" s="170"/>
      <c r="OB367" s="170"/>
      <c r="OC367" s="170"/>
      <c r="OD367" s="170"/>
      <c r="OE367" s="170"/>
      <c r="OF367" s="170"/>
      <c r="OG367" s="170"/>
      <c r="OH367" s="170"/>
      <c r="OI367" s="170"/>
      <c r="OJ367" s="170"/>
      <c r="OK367" s="170"/>
      <c r="OL367" s="170"/>
      <c r="OM367" s="170"/>
      <c r="ON367" s="170"/>
      <c r="OO367" s="170"/>
      <c r="OP367" s="170"/>
      <c r="OQ367" s="170"/>
      <c r="OR367" s="170"/>
      <c r="OS367" s="170"/>
      <c r="OT367" s="170"/>
      <c r="OU367" s="170"/>
      <c r="OV367" s="170"/>
      <c r="OW367" s="170"/>
      <c r="OX367" s="170"/>
      <c r="OY367" s="170"/>
      <c r="OZ367" s="170"/>
      <c r="PA367" s="170"/>
      <c r="PB367" s="170"/>
      <c r="PC367" s="170"/>
      <c r="PD367" s="170"/>
      <c r="PE367" s="170"/>
      <c r="PF367" s="170"/>
      <c r="PG367" s="170"/>
      <c r="PH367" s="170"/>
      <c r="PI367" s="170"/>
      <c r="PJ367" s="170"/>
      <c r="PK367" s="170"/>
      <c r="PL367" s="170"/>
      <c r="PM367" s="170"/>
      <c r="PN367" s="170"/>
      <c r="PO367" s="170"/>
      <c r="PP367" s="170"/>
      <c r="PQ367" s="170"/>
      <c r="PR367" s="170"/>
      <c r="PS367" s="170"/>
      <c r="PT367" s="170"/>
      <c r="PU367" s="170"/>
      <c r="PV367" s="170"/>
      <c r="PW367" s="170"/>
      <c r="PX367" s="170"/>
      <c r="PY367" s="170"/>
      <c r="PZ367" s="170"/>
      <c r="QA367" s="170"/>
      <c r="QB367" s="170"/>
      <c r="QC367" s="170"/>
      <c r="QD367" s="170"/>
      <c r="QE367" s="170"/>
      <c r="QF367" s="170"/>
      <c r="QG367" s="170"/>
      <c r="QH367" s="170"/>
      <c r="QI367" s="170"/>
      <c r="QJ367" s="170"/>
      <c r="QK367" s="170"/>
      <c r="QL367" s="170"/>
      <c r="QM367" s="170"/>
      <c r="QN367" s="170"/>
      <c r="QO367" s="170"/>
      <c r="QP367" s="170"/>
      <c r="QQ367" s="170"/>
      <c r="QR367" s="170"/>
      <c r="QS367" s="170"/>
      <c r="QT367" s="170"/>
      <c r="QU367" s="170"/>
      <c r="QV367" s="170"/>
      <c r="QW367" s="170"/>
      <c r="QX367" s="170"/>
      <c r="QY367" s="170"/>
      <c r="QZ367" s="170"/>
      <c r="RA367" s="170"/>
      <c r="RB367" s="170"/>
      <c r="RC367" s="170"/>
      <c r="RD367" s="170"/>
      <c r="RE367" s="170"/>
      <c r="RF367" s="170"/>
      <c r="RG367" s="170"/>
      <c r="RH367" s="170"/>
      <c r="RI367" s="170"/>
      <c r="RJ367" s="170"/>
      <c r="RK367" s="170"/>
      <c r="RL367" s="170"/>
      <c r="RM367" s="170"/>
      <c r="RN367" s="170"/>
      <c r="RO367" s="170"/>
      <c r="RP367" s="170"/>
      <c r="RQ367" s="170"/>
      <c r="RR367" s="170"/>
      <c r="RS367" s="170"/>
      <c r="RT367" s="170"/>
      <c r="RU367" s="170"/>
      <c r="RV367" s="170"/>
      <c r="RW367" s="170"/>
      <c r="RX367" s="170"/>
      <c r="RY367" s="170"/>
      <c r="RZ367" s="170"/>
      <c r="SA367" s="170"/>
      <c r="SB367" s="170"/>
      <c r="SC367" s="170"/>
      <c r="SD367" s="170"/>
      <c r="SE367" s="170"/>
      <c r="SF367" s="170"/>
      <c r="SG367" s="170"/>
      <c r="SH367" s="170"/>
      <c r="SI367" s="170"/>
      <c r="SJ367" s="170"/>
      <c r="SK367" s="170"/>
      <c r="SL367" s="170"/>
      <c r="SM367" s="170"/>
      <c r="SN367" s="170"/>
      <c r="SO367" s="170"/>
      <c r="SP367" s="170"/>
      <c r="SQ367" s="170"/>
      <c r="SR367" s="170"/>
      <c r="SS367" s="170"/>
      <c r="ST367" s="170"/>
      <c r="SU367" s="170"/>
      <c r="SV367" s="170"/>
      <c r="SW367" s="170"/>
      <c r="SX367" s="170"/>
      <c r="SY367" s="170"/>
      <c r="SZ367" s="170"/>
      <c r="TA367" s="170"/>
      <c r="TB367" s="170"/>
      <c r="TC367" s="170"/>
      <c r="TD367" s="170"/>
      <c r="TE367" s="170"/>
      <c r="TF367" s="170"/>
      <c r="TG367" s="170"/>
      <c r="TH367" s="170"/>
      <c r="TI367" s="170"/>
      <c r="TJ367" s="170"/>
      <c r="TK367" s="170"/>
      <c r="TL367" s="170"/>
      <c r="TM367" s="170"/>
      <c r="TN367" s="170"/>
      <c r="TO367" s="170"/>
      <c r="TP367" s="170"/>
      <c r="TQ367" s="170"/>
      <c r="TR367" s="170"/>
      <c r="TS367" s="170"/>
      <c r="TT367" s="170"/>
      <c r="TU367" s="170"/>
      <c r="TV367" s="170"/>
      <c r="TW367" s="170"/>
      <c r="TX367" s="170"/>
      <c r="TY367" s="170"/>
      <c r="TZ367" s="170"/>
      <c r="UA367" s="170"/>
      <c r="UB367" s="170"/>
      <c r="UC367" s="170"/>
      <c r="UD367" s="170"/>
      <c r="UE367" s="170"/>
      <c r="UF367" s="170"/>
      <c r="UG367" s="170"/>
      <c r="UH367" s="170"/>
      <c r="UI367" s="170"/>
      <c r="UJ367" s="170"/>
      <c r="UK367" s="170"/>
      <c r="UL367" s="170"/>
      <c r="UM367" s="170"/>
      <c r="UN367" s="170"/>
      <c r="UO367" s="170"/>
      <c r="UP367" s="170"/>
      <c r="UQ367" s="170"/>
      <c r="UR367" s="170"/>
      <c r="US367" s="170"/>
      <c r="UT367" s="170"/>
      <c r="UU367" s="170"/>
      <c r="UV367" s="170"/>
      <c r="UW367" s="170"/>
      <c r="UX367" s="170"/>
      <c r="UY367" s="170"/>
      <c r="UZ367" s="170"/>
      <c r="VA367" s="170"/>
      <c r="VB367" s="170"/>
      <c r="VC367" s="170"/>
      <c r="VD367" s="170"/>
      <c r="VE367" s="170"/>
      <c r="VF367" s="170"/>
      <c r="VG367" s="170"/>
      <c r="VH367" s="170"/>
      <c r="VI367" s="170"/>
      <c r="VJ367" s="170"/>
      <c r="VK367" s="170"/>
      <c r="VL367" s="170"/>
      <c r="VM367" s="170"/>
      <c r="VN367" s="170"/>
      <c r="VO367" s="170"/>
      <c r="VP367" s="170"/>
      <c r="VQ367" s="170"/>
      <c r="VR367" s="170"/>
      <c r="VS367" s="170"/>
      <c r="VT367" s="170"/>
      <c r="VU367" s="170"/>
      <c r="VV367" s="170"/>
      <c r="VW367" s="170"/>
      <c r="VX367" s="170"/>
      <c r="VY367" s="170"/>
      <c r="VZ367" s="170"/>
      <c r="WA367" s="170"/>
      <c r="WB367" s="170"/>
      <c r="WC367" s="170"/>
      <c r="WD367" s="170"/>
      <c r="WE367" s="170"/>
      <c r="WF367" s="170"/>
      <c r="WG367" s="170"/>
      <c r="WH367" s="170"/>
      <c r="WI367" s="170"/>
      <c r="WJ367" s="170"/>
      <c r="WK367" s="170"/>
      <c r="WL367" s="170"/>
      <c r="WM367" s="170"/>
      <c r="WN367" s="170"/>
      <c r="WO367" s="170"/>
      <c r="WP367" s="170"/>
      <c r="WQ367" s="170"/>
      <c r="WR367" s="170"/>
      <c r="WS367" s="170"/>
      <c r="WT367" s="170"/>
      <c r="WU367" s="170"/>
      <c r="WV367" s="170"/>
      <c r="WW367" s="170"/>
      <c r="WX367" s="170"/>
      <c r="WY367" s="170"/>
      <c r="WZ367" s="170"/>
      <c r="XA367" s="170"/>
      <c r="XB367" s="170"/>
      <c r="XC367" s="170"/>
      <c r="XD367" s="170"/>
      <c r="XE367" s="170"/>
      <c r="XF367" s="170"/>
      <c r="XG367" s="170"/>
      <c r="XH367" s="170"/>
      <c r="XI367" s="170"/>
      <c r="XJ367" s="170"/>
      <c r="XK367" s="170"/>
      <c r="XL367" s="170"/>
      <c r="XM367" s="170"/>
      <c r="XN367" s="170"/>
      <c r="XO367" s="170"/>
      <c r="XP367" s="170"/>
      <c r="XQ367" s="170"/>
      <c r="XR367" s="170"/>
      <c r="XS367" s="170"/>
      <c r="XT367" s="170"/>
      <c r="XU367" s="170"/>
      <c r="XV367" s="170"/>
      <c r="XW367" s="170"/>
      <c r="XX367" s="170"/>
      <c r="XY367" s="170"/>
      <c r="XZ367" s="170"/>
      <c r="YA367" s="170"/>
      <c r="YB367" s="170"/>
      <c r="YC367" s="170"/>
      <c r="YD367" s="170"/>
      <c r="YE367" s="170"/>
      <c r="YF367" s="170"/>
      <c r="YG367" s="170"/>
      <c r="YH367" s="170"/>
      <c r="YI367" s="170"/>
      <c r="YJ367" s="170"/>
      <c r="YK367" s="170"/>
      <c r="YL367" s="170"/>
      <c r="YM367" s="170"/>
      <c r="YN367" s="170"/>
      <c r="YO367" s="170"/>
      <c r="YP367" s="170"/>
      <c r="YQ367" s="170"/>
      <c r="YR367" s="170"/>
      <c r="YS367" s="170"/>
      <c r="YT367" s="170"/>
      <c r="YU367" s="170"/>
      <c r="YV367" s="170"/>
      <c r="YW367" s="170"/>
      <c r="YX367" s="170"/>
      <c r="YY367" s="170"/>
      <c r="YZ367" s="170"/>
      <c r="ZA367" s="170"/>
      <c r="ZB367" s="170"/>
      <c r="ZC367" s="170"/>
      <c r="ZD367" s="170"/>
      <c r="ZE367" s="170"/>
      <c r="ZF367" s="170"/>
      <c r="ZG367" s="170"/>
      <c r="ZH367" s="170"/>
      <c r="ZI367" s="170"/>
      <c r="ZJ367" s="170"/>
      <c r="ZK367" s="170"/>
      <c r="ZL367" s="170"/>
      <c r="ZM367" s="170"/>
      <c r="ZN367" s="170"/>
      <c r="ZO367" s="170"/>
      <c r="ZP367" s="170"/>
      <c r="ZQ367" s="170"/>
      <c r="ZR367" s="170"/>
      <c r="ZS367" s="170"/>
      <c r="ZT367" s="170"/>
      <c r="ZU367" s="170"/>
      <c r="ZV367" s="170"/>
      <c r="ZW367" s="170"/>
      <c r="ZX367" s="170"/>
      <c r="ZY367" s="170"/>
      <c r="ZZ367" s="170"/>
      <c r="AAA367" s="170"/>
      <c r="AAB367" s="170"/>
      <c r="AAC367" s="170"/>
      <c r="AAD367" s="170"/>
      <c r="AAE367" s="170"/>
      <c r="AAF367" s="170"/>
      <c r="AAG367" s="170"/>
      <c r="AAH367" s="170"/>
      <c r="AAI367" s="170"/>
      <c r="AAJ367" s="170"/>
      <c r="AAK367" s="170"/>
      <c r="AAL367" s="170"/>
      <c r="AAM367" s="170"/>
      <c r="AAN367" s="170"/>
      <c r="AAO367" s="170"/>
      <c r="AAP367" s="170"/>
      <c r="AAQ367" s="170"/>
      <c r="AAR367" s="170"/>
      <c r="AAS367" s="170"/>
      <c r="AAT367" s="170"/>
      <c r="AAU367" s="170"/>
      <c r="AAV367" s="170"/>
      <c r="AAW367" s="170"/>
      <c r="AAX367" s="170"/>
      <c r="AAY367" s="170"/>
      <c r="AAZ367" s="170"/>
      <c r="ABA367" s="170"/>
      <c r="ABB367" s="170"/>
      <c r="ABC367" s="170"/>
      <c r="ABD367" s="170"/>
      <c r="ABE367" s="170"/>
      <c r="ABF367" s="170"/>
      <c r="ABG367" s="170"/>
      <c r="ABH367" s="170"/>
      <c r="ABI367" s="170"/>
      <c r="ABJ367" s="170"/>
      <c r="ABK367" s="170"/>
      <c r="ABL367" s="170"/>
      <c r="ABM367" s="170"/>
      <c r="ABN367" s="170"/>
      <c r="ABO367" s="170"/>
      <c r="ABP367" s="170"/>
      <c r="ABQ367" s="170"/>
      <c r="ABR367" s="170"/>
      <c r="ABS367" s="170"/>
      <c r="ABT367" s="170"/>
      <c r="ABU367" s="170"/>
      <c r="ABV367" s="170"/>
      <c r="ABW367" s="170"/>
      <c r="ABX367" s="170"/>
      <c r="ABY367" s="170"/>
      <c r="ABZ367" s="170"/>
      <c r="ACA367" s="170"/>
      <c r="ACB367" s="170"/>
      <c r="ACC367" s="170"/>
      <c r="ACD367" s="170"/>
      <c r="ACE367" s="170"/>
      <c r="ACF367" s="170"/>
      <c r="ACG367" s="170"/>
      <c r="ACH367" s="170"/>
      <c r="ACI367" s="170"/>
      <c r="ACJ367" s="170"/>
      <c r="ACK367" s="170"/>
      <c r="ACL367" s="170"/>
      <c r="ACM367" s="170"/>
      <c r="ACN367" s="170"/>
      <c r="ACO367" s="170"/>
      <c r="ACP367" s="170"/>
      <c r="ACQ367" s="170"/>
      <c r="ACR367" s="170"/>
      <c r="ACS367" s="170"/>
      <c r="ACT367" s="170"/>
      <c r="ACU367" s="170"/>
      <c r="ACV367" s="170"/>
      <c r="ACW367" s="170"/>
      <c r="ACX367" s="170"/>
      <c r="ACY367" s="170"/>
      <c r="ACZ367" s="170"/>
      <c r="ADA367" s="170"/>
      <c r="ADB367" s="170"/>
      <c r="ADC367" s="170"/>
      <c r="ADD367" s="170"/>
      <c r="ADE367" s="170"/>
      <c r="ADF367" s="170"/>
      <c r="ADG367" s="170"/>
      <c r="ADH367" s="170"/>
      <c r="ADI367" s="170"/>
      <c r="ADJ367" s="170"/>
      <c r="ADK367" s="170"/>
      <c r="ADL367" s="170"/>
      <c r="ADM367" s="170"/>
      <c r="ADN367" s="170"/>
      <c r="ADO367" s="170"/>
      <c r="ADP367" s="170"/>
      <c r="ADQ367" s="170"/>
      <c r="ADR367" s="170"/>
      <c r="ADS367" s="170"/>
      <c r="ADT367" s="170"/>
      <c r="ADU367" s="170"/>
      <c r="ADV367" s="170"/>
      <c r="ADW367" s="170"/>
      <c r="ADX367" s="170"/>
      <c r="ADY367" s="170"/>
      <c r="ADZ367" s="170"/>
      <c r="AEA367" s="170"/>
      <c r="AEB367" s="170"/>
      <c r="AEC367" s="170"/>
      <c r="AED367" s="170"/>
      <c r="AEE367" s="170"/>
      <c r="AEF367" s="170"/>
      <c r="AEG367" s="170"/>
      <c r="AEH367" s="170"/>
      <c r="AEI367" s="170"/>
      <c r="AEJ367" s="170"/>
      <c r="AEK367" s="170"/>
      <c r="AEL367" s="170"/>
      <c r="AEM367" s="170"/>
      <c r="AEN367" s="170"/>
      <c r="AEO367" s="170"/>
      <c r="AEP367" s="170"/>
      <c r="AEQ367" s="170"/>
      <c r="AER367" s="170"/>
      <c r="AES367" s="170"/>
      <c r="AET367" s="170"/>
      <c r="AEU367" s="170"/>
      <c r="AEV367" s="170"/>
      <c r="AEW367" s="170"/>
      <c r="AEX367" s="170"/>
      <c r="AEY367" s="170"/>
      <c r="AEZ367" s="170"/>
      <c r="AFA367" s="170"/>
      <c r="AFB367" s="170"/>
      <c r="AFC367" s="170"/>
      <c r="AFD367" s="170"/>
      <c r="AFE367" s="170"/>
      <c r="AFF367" s="170"/>
      <c r="AFG367" s="170"/>
      <c r="AFH367" s="170"/>
      <c r="AFI367" s="170"/>
      <c r="AFJ367" s="170"/>
      <c r="AFK367" s="170"/>
      <c r="AFL367" s="170"/>
      <c r="AFM367" s="170"/>
      <c r="AFN367" s="170"/>
      <c r="AFO367" s="170"/>
      <c r="AFP367" s="170"/>
      <c r="AFQ367" s="170"/>
      <c r="AFR367" s="170"/>
      <c r="AFS367" s="170"/>
      <c r="AFT367" s="170"/>
      <c r="AFU367" s="170"/>
      <c r="AFV367" s="170"/>
      <c r="AFW367" s="170"/>
      <c r="AFX367" s="170"/>
      <c r="AFY367" s="170"/>
      <c r="AFZ367" s="170"/>
      <c r="AGA367" s="170"/>
      <c r="AGB367" s="170"/>
      <c r="AGC367" s="170"/>
      <c r="AGD367" s="170"/>
      <c r="AGE367" s="170"/>
      <c r="AGF367" s="170"/>
      <c r="AGG367" s="170"/>
      <c r="AGH367" s="170"/>
      <c r="AGI367" s="170"/>
      <c r="AGJ367" s="170"/>
      <c r="AGK367" s="170"/>
      <c r="AGL367" s="170"/>
      <c r="AGM367" s="170"/>
      <c r="AGN367" s="170"/>
      <c r="AGO367" s="170"/>
      <c r="AGP367" s="170"/>
      <c r="AGQ367" s="170"/>
      <c r="AGR367" s="170"/>
      <c r="AGS367" s="170"/>
      <c r="AGT367" s="170"/>
      <c r="AGU367" s="170"/>
      <c r="AGV367" s="170"/>
      <c r="AGW367" s="170"/>
      <c r="AGX367" s="170"/>
      <c r="AGY367" s="170"/>
      <c r="AGZ367" s="170"/>
      <c r="AHA367" s="170"/>
      <c r="AHB367" s="170"/>
      <c r="AHC367" s="170"/>
      <c r="AHD367" s="170"/>
      <c r="AHE367" s="170"/>
      <c r="AHF367" s="170"/>
      <c r="AHG367" s="170"/>
      <c r="AHH367" s="170"/>
      <c r="AHI367" s="170"/>
      <c r="AHJ367" s="170"/>
      <c r="AHK367" s="170"/>
      <c r="AHL367" s="170"/>
      <c r="AHM367" s="170"/>
      <c r="AHN367" s="170"/>
      <c r="AHO367" s="170"/>
      <c r="AHP367" s="170"/>
      <c r="AHQ367" s="170"/>
      <c r="AHR367" s="170"/>
      <c r="AHS367" s="170"/>
      <c r="AHT367" s="170"/>
      <c r="AHU367" s="170"/>
      <c r="AHV367" s="170"/>
      <c r="AHW367" s="170"/>
      <c r="AHX367" s="170"/>
      <c r="AHY367" s="170"/>
      <c r="AHZ367" s="170"/>
      <c r="AIA367" s="170"/>
      <c r="AIB367" s="170"/>
      <c r="AIC367" s="170"/>
      <c r="AID367" s="170"/>
      <c r="AIE367" s="170"/>
      <c r="AIF367" s="170"/>
      <c r="AIG367" s="170"/>
      <c r="AIH367" s="170"/>
      <c r="AII367" s="170"/>
      <c r="AIJ367" s="170"/>
      <c r="AIK367" s="170"/>
      <c r="AIL367" s="170"/>
      <c r="AIM367" s="170"/>
      <c r="AIN367" s="170"/>
      <c r="AIO367" s="170"/>
      <c r="AIP367" s="170"/>
      <c r="AIQ367" s="170"/>
      <c r="AIR367" s="170"/>
      <c r="AIS367" s="170"/>
      <c r="AIT367" s="170"/>
      <c r="AIU367" s="170"/>
      <c r="AIV367" s="170"/>
      <c r="AIW367" s="170"/>
      <c r="AIX367" s="170"/>
      <c r="AIY367" s="170"/>
      <c r="AIZ367" s="170"/>
      <c r="AJA367" s="170"/>
      <c r="AJB367" s="170"/>
      <c r="AJC367" s="170"/>
      <c r="AJD367" s="170"/>
      <c r="AJE367" s="170"/>
      <c r="AJF367" s="170"/>
      <c r="AJG367" s="170"/>
      <c r="AJH367" s="170"/>
      <c r="AJI367" s="170"/>
      <c r="AJJ367" s="170"/>
      <c r="AJK367" s="170"/>
      <c r="AJL367" s="170"/>
      <c r="AJM367" s="170"/>
      <c r="AJN367" s="170"/>
      <c r="AJO367" s="170"/>
      <c r="AJP367" s="170"/>
      <c r="AJQ367" s="170"/>
      <c r="AJR367" s="170"/>
      <c r="AJS367" s="170"/>
      <c r="AJT367" s="170"/>
      <c r="AJU367" s="170"/>
      <c r="AJV367" s="170"/>
      <c r="AJW367" s="170"/>
      <c r="AJX367" s="170"/>
      <c r="AJY367" s="170"/>
      <c r="AJZ367" s="170"/>
      <c r="AKA367" s="170"/>
      <c r="AKB367" s="170"/>
      <c r="AKC367" s="170"/>
      <c r="AKD367" s="170"/>
      <c r="AKE367" s="170"/>
      <c r="AKF367" s="170"/>
      <c r="AKG367" s="170"/>
      <c r="AKH367" s="170"/>
      <c r="AKI367" s="170"/>
      <c r="AKJ367" s="170"/>
      <c r="AKK367" s="170"/>
      <c r="AKL367" s="170"/>
      <c r="AKM367" s="170"/>
      <c r="AKN367" s="170"/>
      <c r="AKO367" s="170"/>
      <c r="AKP367" s="170"/>
      <c r="AKQ367" s="170"/>
      <c r="AKR367" s="170"/>
      <c r="AKS367" s="170"/>
      <c r="AKT367" s="170"/>
      <c r="AKU367" s="170"/>
      <c r="AKV367" s="170"/>
      <c r="AKW367" s="170"/>
      <c r="AKX367" s="170"/>
      <c r="AKY367" s="170"/>
      <c r="AKZ367" s="170"/>
      <c r="ALA367" s="170"/>
      <c r="ALB367" s="170"/>
      <c r="ALC367" s="170"/>
      <c r="ALD367" s="170"/>
      <c r="ALE367" s="170"/>
      <c r="ALF367" s="170"/>
      <c r="ALG367" s="170"/>
      <c r="ALH367" s="170"/>
      <c r="ALI367" s="170"/>
      <c r="ALJ367" s="170"/>
      <c r="ALK367" s="170"/>
      <c r="ALL367" s="170"/>
      <c r="ALM367" s="170"/>
      <c r="ALN367" s="170"/>
      <c r="ALO367" s="170"/>
      <c r="ALP367" s="170"/>
      <c r="ALQ367" s="170"/>
      <c r="ALR367" s="170"/>
      <c r="ALS367" s="170"/>
      <c r="ALT367" s="170"/>
      <c r="ALU367" s="170"/>
      <c r="ALV367" s="170"/>
      <c r="ALW367" s="170"/>
      <c r="ALX367" s="170"/>
      <c r="ALY367" s="170"/>
      <c r="ALZ367" s="170"/>
      <c r="AMA367" s="170"/>
      <c r="AMB367" s="170"/>
      <c r="AMC367" s="170"/>
      <c r="AMD367" s="170"/>
      <c r="AME367" s="170"/>
      <c r="AMF367" s="170"/>
      <c r="AMG367" s="170"/>
      <c r="AMH367" s="170"/>
      <c r="AMI367" s="170"/>
      <c r="AMJ367" s="170"/>
    </row>
    <row r="368" spans="1:1024" x14ac:dyDescent="0.25">
      <c r="A368" s="310" t="s">
        <v>828</v>
      </c>
      <c r="B368" s="257">
        <v>368</v>
      </c>
      <c r="C368" s="258" t="s">
        <v>24521</v>
      </c>
      <c r="D368" s="320" t="s">
        <v>25377</v>
      </c>
      <c r="E368" s="311"/>
      <c r="F368" s="312"/>
      <c r="G368" s="313"/>
      <c r="H368" s="313"/>
      <c r="I368" s="493" t="s">
        <v>747</v>
      </c>
      <c r="J368" s="314">
        <v>2</v>
      </c>
      <c r="K368" s="315"/>
      <c r="L368" s="315"/>
      <c r="M368" s="316"/>
      <c r="N368" s="316"/>
      <c r="O368" s="315"/>
      <c r="P368" s="315"/>
      <c r="Q368" s="316"/>
      <c r="R368" s="316"/>
      <c r="S368" s="316"/>
      <c r="T368" s="316"/>
      <c r="U368" s="316"/>
      <c r="V368" s="431"/>
      <c r="W368" s="283">
        <f t="shared" si="162"/>
        <v>100</v>
      </c>
      <c r="X368" s="283">
        <f t="shared" si="147"/>
        <v>100</v>
      </c>
      <c r="Y368" s="283">
        <f t="shared" si="156"/>
        <v>100</v>
      </c>
      <c r="Z368" s="283">
        <f t="shared" si="163"/>
        <v>100</v>
      </c>
      <c r="AA368" s="283">
        <f t="shared" ref="AA368:AA386" si="164">IF(Q368=1,1,IF(Q368=2,10,100))</f>
        <v>100</v>
      </c>
      <c r="AB368" s="287">
        <f t="shared" si="146"/>
        <v>100</v>
      </c>
      <c r="AC368" s="287">
        <f t="shared" si="145"/>
        <v>100</v>
      </c>
      <c r="AD368" s="287">
        <f t="shared" si="154"/>
        <v>100</v>
      </c>
      <c r="AE368" s="284">
        <f t="shared" si="161"/>
        <v>100</v>
      </c>
      <c r="AF368" s="284">
        <f t="shared" si="143"/>
        <v>100</v>
      </c>
      <c r="AG368" s="268">
        <f t="shared" si="157"/>
        <v>100</v>
      </c>
      <c r="AH368" s="268">
        <f t="shared" si="158"/>
        <v>10</v>
      </c>
      <c r="AI368" s="268">
        <f t="shared" si="159"/>
        <v>100</v>
      </c>
      <c r="AJ368" s="268">
        <f t="shared" si="160"/>
        <v>100</v>
      </c>
      <c r="AK368" s="501" t="s">
        <v>747</v>
      </c>
      <c r="AL368" s="327"/>
      <c r="AM368" s="328"/>
      <c r="AN368" s="511"/>
      <c r="AO368" s="357"/>
      <c r="AP368" s="357"/>
      <c r="AQ368" s="286"/>
      <c r="AR368" s="382" t="s">
        <v>779</v>
      </c>
      <c r="AS368" s="382"/>
      <c r="AT368" s="286"/>
      <c r="AU368" s="286"/>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11"/>
      <c r="CD368" s="111"/>
      <c r="CE368" s="111"/>
      <c r="CF368" s="111"/>
      <c r="CG368" s="111"/>
      <c r="CH368" s="111"/>
      <c r="CI368" s="111"/>
      <c r="CJ368" s="111"/>
      <c r="CK368" s="111"/>
      <c r="CL368" s="111"/>
      <c r="CM368" s="111"/>
      <c r="CN368" s="111"/>
      <c r="CO368" s="111"/>
      <c r="CP368" s="111"/>
      <c r="CQ368" s="111"/>
      <c r="CR368" s="111"/>
      <c r="CS368" s="111"/>
      <c r="CT368" s="111"/>
      <c r="CU368" s="111"/>
      <c r="CV368" s="111"/>
      <c r="CW368" s="111"/>
      <c r="CX368" s="111"/>
      <c r="CY368" s="111"/>
      <c r="CZ368" s="111"/>
      <c r="DA368" s="111"/>
      <c r="DB368" s="111"/>
      <c r="DC368" s="111"/>
      <c r="DD368" s="111"/>
      <c r="DE368" s="111"/>
      <c r="DF368" s="111"/>
      <c r="DG368" s="111"/>
      <c r="DH368" s="111"/>
      <c r="DI368" s="111"/>
      <c r="DJ368" s="111"/>
      <c r="DK368" s="111"/>
      <c r="DL368" s="111"/>
      <c r="DM368" s="111"/>
      <c r="DN368" s="111"/>
      <c r="DO368" s="111"/>
      <c r="DP368" s="111"/>
      <c r="DQ368" s="111"/>
      <c r="DR368" s="111"/>
      <c r="DS368" s="111"/>
      <c r="DT368" s="111"/>
      <c r="DU368" s="111"/>
      <c r="DV368" s="111"/>
      <c r="DW368" s="111"/>
      <c r="DX368" s="111"/>
      <c r="DY368" s="111"/>
      <c r="DZ368" s="111"/>
      <c r="EA368" s="111"/>
      <c r="EB368" s="111"/>
      <c r="EC368" s="111"/>
      <c r="ED368" s="111"/>
      <c r="EE368" s="111"/>
      <c r="EF368" s="111"/>
      <c r="EG368" s="111"/>
      <c r="EH368" s="111"/>
      <c r="EI368" s="111"/>
      <c r="EJ368" s="111"/>
      <c r="EK368" s="111"/>
      <c r="EL368" s="111"/>
      <c r="EM368" s="111"/>
      <c r="EN368" s="111"/>
      <c r="EO368" s="111"/>
      <c r="EP368" s="111"/>
      <c r="EQ368" s="111"/>
      <c r="ER368" s="111"/>
      <c r="ES368" s="111"/>
      <c r="ET368" s="111"/>
      <c r="EU368" s="111"/>
      <c r="EV368" s="111"/>
      <c r="EW368" s="111"/>
      <c r="EX368" s="111"/>
      <c r="EY368" s="111"/>
      <c r="EZ368" s="111"/>
      <c r="FA368" s="111"/>
      <c r="FB368" s="111"/>
      <c r="FC368" s="111"/>
      <c r="FD368" s="111"/>
      <c r="FE368" s="111"/>
      <c r="FF368" s="111"/>
      <c r="FG368" s="111"/>
      <c r="FH368" s="111"/>
      <c r="FI368" s="111"/>
      <c r="FJ368" s="111"/>
      <c r="FK368" s="111"/>
      <c r="FL368" s="111"/>
      <c r="FM368" s="111"/>
      <c r="FN368" s="111"/>
      <c r="FO368" s="111"/>
      <c r="FP368" s="111"/>
      <c r="FQ368" s="111"/>
      <c r="FR368" s="111"/>
      <c r="FS368" s="111"/>
      <c r="FT368" s="111"/>
      <c r="FU368" s="111"/>
      <c r="FV368" s="111"/>
      <c r="FW368" s="111"/>
      <c r="FX368" s="111"/>
      <c r="FY368" s="111"/>
      <c r="FZ368" s="111"/>
      <c r="GA368" s="111"/>
      <c r="GB368" s="111"/>
      <c r="GC368" s="111"/>
      <c r="GD368" s="111"/>
      <c r="GE368" s="111"/>
      <c r="GF368" s="111"/>
      <c r="GG368" s="111"/>
      <c r="GH368" s="111"/>
      <c r="GI368" s="111"/>
      <c r="GJ368" s="111"/>
      <c r="GK368" s="111"/>
      <c r="GL368" s="111"/>
      <c r="GM368" s="111"/>
      <c r="GN368" s="111"/>
      <c r="GO368" s="111"/>
      <c r="GP368" s="111"/>
      <c r="GQ368" s="111"/>
      <c r="GR368" s="111"/>
      <c r="GS368" s="111"/>
      <c r="GT368" s="111"/>
      <c r="GU368" s="111"/>
      <c r="GV368" s="111"/>
      <c r="GW368" s="111"/>
      <c r="GX368" s="111"/>
      <c r="GY368" s="111"/>
      <c r="GZ368" s="111"/>
      <c r="HA368" s="111"/>
      <c r="HB368" s="111"/>
      <c r="HC368" s="111"/>
      <c r="HD368" s="111"/>
      <c r="HE368" s="111"/>
      <c r="HF368" s="111"/>
      <c r="HG368" s="111"/>
      <c r="HH368" s="111"/>
      <c r="HI368" s="111"/>
      <c r="HJ368" s="111"/>
      <c r="HK368" s="111"/>
      <c r="HL368" s="111"/>
      <c r="HM368" s="111"/>
      <c r="HN368" s="111"/>
      <c r="HO368" s="111"/>
      <c r="HP368" s="111"/>
      <c r="HQ368" s="111"/>
      <c r="HR368" s="111"/>
      <c r="HS368" s="111"/>
      <c r="HT368" s="111"/>
      <c r="HU368" s="111"/>
      <c r="HV368" s="111"/>
      <c r="HW368" s="111"/>
      <c r="HX368" s="111"/>
      <c r="HY368" s="111"/>
      <c r="HZ368" s="111"/>
      <c r="IA368" s="111"/>
      <c r="IB368" s="111"/>
      <c r="IC368" s="111"/>
      <c r="ID368" s="111"/>
      <c r="IE368" s="111"/>
      <c r="IF368" s="111"/>
      <c r="IG368" s="111"/>
      <c r="IH368" s="111"/>
      <c r="II368" s="111"/>
      <c r="IJ368" s="111"/>
      <c r="IK368" s="111"/>
      <c r="IL368" s="111"/>
      <c r="IM368" s="111"/>
      <c r="IN368" s="111"/>
      <c r="IO368" s="111"/>
      <c r="IP368" s="111"/>
      <c r="IQ368" s="111"/>
      <c r="IR368" s="111"/>
      <c r="IS368" s="111"/>
      <c r="IT368" s="111"/>
      <c r="IU368" s="111"/>
      <c r="IV368" s="111"/>
      <c r="IW368" s="111"/>
      <c r="IX368" s="111"/>
      <c r="IY368" s="111"/>
      <c r="IZ368" s="111"/>
      <c r="JA368" s="111"/>
      <c r="JB368" s="111"/>
      <c r="JC368" s="111"/>
      <c r="JD368" s="111"/>
      <c r="JE368" s="111"/>
      <c r="JF368" s="111"/>
      <c r="JG368" s="111"/>
      <c r="JH368" s="111"/>
      <c r="JI368" s="111"/>
      <c r="JJ368" s="111"/>
      <c r="JK368" s="111"/>
      <c r="JL368" s="111"/>
      <c r="JM368" s="111"/>
      <c r="JN368" s="111"/>
      <c r="JO368" s="111"/>
      <c r="JP368" s="111"/>
      <c r="JQ368" s="111"/>
      <c r="JR368" s="111"/>
      <c r="JS368" s="111"/>
      <c r="JT368" s="111"/>
      <c r="JU368" s="111"/>
      <c r="JV368" s="111"/>
      <c r="JW368" s="111"/>
      <c r="JX368" s="111"/>
      <c r="JY368" s="111"/>
      <c r="JZ368" s="111"/>
      <c r="KA368" s="111"/>
      <c r="KB368" s="111"/>
      <c r="KC368" s="111"/>
      <c r="KD368" s="111"/>
      <c r="KE368" s="111"/>
      <c r="KF368" s="111"/>
      <c r="KG368" s="111"/>
      <c r="KH368" s="111"/>
      <c r="KI368" s="111"/>
      <c r="KJ368" s="111"/>
      <c r="KK368" s="111"/>
      <c r="KL368" s="111"/>
      <c r="KM368" s="111"/>
      <c r="KN368" s="111"/>
      <c r="KO368" s="111"/>
      <c r="KP368" s="111"/>
      <c r="KQ368" s="111"/>
      <c r="KR368" s="111"/>
      <c r="KS368" s="111"/>
      <c r="KT368" s="111"/>
      <c r="KU368" s="111"/>
      <c r="KV368" s="111"/>
      <c r="KW368" s="111"/>
      <c r="KX368" s="111"/>
      <c r="KY368" s="111"/>
      <c r="KZ368" s="111"/>
      <c r="LA368" s="111"/>
      <c r="LB368" s="111"/>
      <c r="LC368" s="111"/>
      <c r="LD368" s="111"/>
      <c r="LE368" s="111"/>
      <c r="LF368" s="111"/>
      <c r="LG368" s="111"/>
      <c r="LH368" s="111"/>
      <c r="LI368" s="111"/>
      <c r="LJ368" s="111"/>
      <c r="LK368" s="111"/>
      <c r="LL368" s="111"/>
      <c r="LM368" s="111"/>
      <c r="LN368" s="111"/>
      <c r="LO368" s="111"/>
      <c r="LP368" s="111"/>
      <c r="LQ368" s="111"/>
      <c r="LR368" s="111"/>
      <c r="LS368" s="111"/>
      <c r="LT368" s="111"/>
      <c r="LU368" s="111"/>
      <c r="LV368" s="111"/>
      <c r="LW368" s="111"/>
      <c r="LX368" s="111"/>
      <c r="LY368" s="111"/>
      <c r="LZ368" s="111"/>
      <c r="MA368" s="111"/>
      <c r="MB368" s="111"/>
      <c r="MC368" s="111"/>
      <c r="MD368" s="111"/>
      <c r="ME368" s="111"/>
      <c r="MF368" s="111"/>
      <c r="MG368" s="111"/>
      <c r="MH368" s="111"/>
      <c r="MI368" s="111"/>
      <c r="MJ368" s="111"/>
      <c r="MK368" s="111"/>
      <c r="ML368" s="111"/>
      <c r="MM368" s="111"/>
      <c r="MN368" s="111"/>
      <c r="MO368" s="111"/>
      <c r="MP368" s="111"/>
      <c r="MQ368" s="111"/>
      <c r="MR368" s="111"/>
      <c r="MS368" s="111"/>
      <c r="MT368" s="111"/>
      <c r="MU368" s="111"/>
      <c r="MV368" s="111"/>
      <c r="MW368" s="111"/>
      <c r="MX368" s="111"/>
      <c r="MY368" s="111"/>
      <c r="MZ368" s="111"/>
      <c r="NA368" s="111"/>
      <c r="NB368" s="111"/>
      <c r="NC368" s="111"/>
      <c r="ND368" s="111"/>
      <c r="NE368" s="111"/>
      <c r="NF368" s="111"/>
      <c r="NG368" s="111"/>
      <c r="NH368" s="111"/>
      <c r="NI368" s="111"/>
      <c r="NJ368" s="111"/>
      <c r="NK368" s="111"/>
      <c r="NL368" s="111"/>
      <c r="NM368" s="111"/>
      <c r="NN368" s="111"/>
      <c r="NO368" s="111"/>
      <c r="NP368" s="111"/>
      <c r="NQ368" s="111"/>
      <c r="NR368" s="111"/>
      <c r="NS368" s="111"/>
      <c r="NT368" s="111"/>
      <c r="NU368" s="111"/>
      <c r="NV368" s="111"/>
      <c r="NW368" s="111"/>
      <c r="NX368" s="111"/>
      <c r="NY368" s="111"/>
      <c r="NZ368" s="111"/>
      <c r="OA368" s="111"/>
      <c r="OB368" s="111"/>
      <c r="OC368" s="111"/>
      <c r="OD368" s="111"/>
      <c r="OE368" s="111"/>
      <c r="OF368" s="111"/>
      <c r="OG368" s="111"/>
      <c r="OH368" s="111"/>
      <c r="OI368" s="111"/>
      <c r="OJ368" s="111"/>
      <c r="OK368" s="111"/>
      <c r="OL368" s="111"/>
      <c r="OM368" s="111"/>
      <c r="ON368" s="111"/>
      <c r="OO368" s="111"/>
      <c r="OP368" s="111"/>
      <c r="OQ368" s="111"/>
      <c r="OR368" s="111"/>
      <c r="OS368" s="111"/>
      <c r="OT368" s="111"/>
      <c r="OU368" s="111"/>
      <c r="OV368" s="111"/>
      <c r="OW368" s="111"/>
      <c r="OX368" s="111"/>
      <c r="OY368" s="111"/>
      <c r="OZ368" s="111"/>
      <c r="PA368" s="111"/>
      <c r="PB368" s="111"/>
      <c r="PC368" s="111"/>
      <c r="PD368" s="111"/>
      <c r="PE368" s="111"/>
      <c r="PF368" s="111"/>
      <c r="PG368" s="111"/>
      <c r="PH368" s="111"/>
      <c r="PI368" s="111"/>
      <c r="PJ368" s="111"/>
      <c r="PK368" s="111"/>
      <c r="PL368" s="111"/>
      <c r="PM368" s="111"/>
      <c r="PN368" s="111"/>
      <c r="PO368" s="111"/>
      <c r="PP368" s="111"/>
      <c r="PQ368" s="111"/>
      <c r="PR368" s="111"/>
      <c r="PS368" s="111"/>
      <c r="PT368" s="111"/>
      <c r="PU368" s="111"/>
      <c r="PV368" s="111"/>
      <c r="PW368" s="111"/>
      <c r="PX368" s="111"/>
      <c r="PY368" s="111"/>
      <c r="PZ368" s="111"/>
      <c r="QA368" s="111"/>
      <c r="QB368" s="111"/>
      <c r="QC368" s="111"/>
      <c r="QD368" s="111"/>
      <c r="QE368" s="111"/>
      <c r="QF368" s="111"/>
      <c r="QG368" s="111"/>
      <c r="QH368" s="111"/>
      <c r="QI368" s="111"/>
      <c r="QJ368" s="111"/>
      <c r="QK368" s="111"/>
      <c r="QL368" s="111"/>
      <c r="QM368" s="111"/>
      <c r="QN368" s="111"/>
      <c r="QO368" s="111"/>
      <c r="QP368" s="111"/>
      <c r="QQ368" s="111"/>
      <c r="QR368" s="111"/>
      <c r="QS368" s="111"/>
      <c r="QT368" s="111"/>
      <c r="QU368" s="111"/>
      <c r="QV368" s="111"/>
      <c r="QW368" s="111"/>
      <c r="QX368" s="111"/>
      <c r="QY368" s="111"/>
      <c r="QZ368" s="111"/>
      <c r="RA368" s="111"/>
      <c r="RB368" s="111"/>
      <c r="RC368" s="111"/>
      <c r="RD368" s="111"/>
      <c r="RE368" s="111"/>
      <c r="RF368" s="111"/>
      <c r="RG368" s="111"/>
      <c r="RH368" s="111"/>
      <c r="RI368" s="111"/>
      <c r="RJ368" s="111"/>
      <c r="RK368" s="111"/>
      <c r="RL368" s="111"/>
      <c r="RM368" s="111"/>
      <c r="RN368" s="111"/>
      <c r="RO368" s="111"/>
      <c r="RP368" s="111"/>
      <c r="RQ368" s="111"/>
      <c r="RR368" s="111"/>
      <c r="RS368" s="111"/>
      <c r="RT368" s="111"/>
      <c r="RU368" s="111"/>
      <c r="RV368" s="111"/>
      <c r="RW368" s="111"/>
      <c r="RX368" s="111"/>
      <c r="RY368" s="111"/>
      <c r="RZ368" s="111"/>
      <c r="SA368" s="111"/>
      <c r="SB368" s="111"/>
      <c r="SC368" s="111"/>
      <c r="SD368" s="111"/>
      <c r="SE368" s="111"/>
      <c r="SF368" s="111"/>
      <c r="SG368" s="111"/>
      <c r="SH368" s="111"/>
      <c r="SI368" s="111"/>
      <c r="SJ368" s="111"/>
      <c r="SK368" s="111"/>
      <c r="SL368" s="111"/>
      <c r="SM368" s="111"/>
      <c r="SN368" s="111"/>
      <c r="SO368" s="111"/>
      <c r="SP368" s="111"/>
      <c r="SQ368" s="111"/>
      <c r="SR368" s="111"/>
      <c r="SS368" s="111"/>
      <c r="ST368" s="111"/>
      <c r="SU368" s="111"/>
      <c r="SV368" s="111"/>
      <c r="SW368" s="111"/>
      <c r="SX368" s="111"/>
      <c r="SY368" s="111"/>
      <c r="SZ368" s="111"/>
      <c r="TA368" s="111"/>
      <c r="TB368" s="111"/>
      <c r="TC368" s="111"/>
      <c r="TD368" s="111"/>
      <c r="TE368" s="111"/>
      <c r="TF368" s="111"/>
      <c r="TG368" s="111"/>
      <c r="TH368" s="111"/>
      <c r="TI368" s="111"/>
      <c r="TJ368" s="111"/>
      <c r="TK368" s="111"/>
      <c r="TL368" s="111"/>
      <c r="TM368" s="111"/>
      <c r="TN368" s="111"/>
      <c r="TO368" s="111"/>
      <c r="TP368" s="111"/>
      <c r="TQ368" s="111"/>
      <c r="TR368" s="111"/>
      <c r="TS368" s="111"/>
      <c r="TT368" s="111"/>
      <c r="TU368" s="111"/>
      <c r="TV368" s="111"/>
      <c r="TW368" s="111"/>
      <c r="TX368" s="111"/>
      <c r="TY368" s="111"/>
      <c r="TZ368" s="111"/>
      <c r="UA368" s="111"/>
      <c r="UB368" s="111"/>
      <c r="UC368" s="111"/>
      <c r="UD368" s="111"/>
      <c r="UE368" s="111"/>
      <c r="UF368" s="111"/>
      <c r="UG368" s="111"/>
      <c r="UH368" s="111"/>
      <c r="UI368" s="111"/>
      <c r="UJ368" s="111"/>
      <c r="UK368" s="111"/>
      <c r="UL368" s="111"/>
      <c r="UM368" s="111"/>
      <c r="UN368" s="111"/>
      <c r="UO368" s="111"/>
      <c r="UP368" s="111"/>
      <c r="UQ368" s="111"/>
      <c r="UR368" s="111"/>
      <c r="US368" s="111"/>
      <c r="UT368" s="111"/>
      <c r="UU368" s="111"/>
      <c r="UV368" s="111"/>
      <c r="UW368" s="111"/>
      <c r="UX368" s="111"/>
      <c r="UY368" s="111"/>
      <c r="UZ368" s="111"/>
      <c r="VA368" s="111"/>
      <c r="VB368" s="111"/>
      <c r="VC368" s="111"/>
      <c r="VD368" s="111"/>
      <c r="VE368" s="111"/>
      <c r="VF368" s="111"/>
      <c r="VG368" s="111"/>
      <c r="VH368" s="111"/>
      <c r="VI368" s="111"/>
      <c r="VJ368" s="111"/>
      <c r="VK368" s="111"/>
      <c r="VL368" s="111"/>
      <c r="VM368" s="111"/>
      <c r="VN368" s="111"/>
      <c r="VO368" s="111"/>
      <c r="VP368" s="111"/>
      <c r="VQ368" s="111"/>
      <c r="VR368" s="111"/>
      <c r="VS368" s="111"/>
      <c r="VT368" s="111"/>
      <c r="VU368" s="111"/>
      <c r="VV368" s="111"/>
      <c r="VW368" s="111"/>
      <c r="VX368" s="111"/>
      <c r="VY368" s="111"/>
      <c r="VZ368" s="111"/>
      <c r="WA368" s="111"/>
      <c r="WB368" s="111"/>
      <c r="WC368" s="111"/>
      <c r="WD368" s="111"/>
      <c r="WE368" s="111"/>
      <c r="WF368" s="111"/>
      <c r="WG368" s="111"/>
      <c r="WH368" s="111"/>
      <c r="WI368" s="111"/>
      <c r="WJ368" s="111"/>
      <c r="WK368" s="111"/>
      <c r="WL368" s="111"/>
      <c r="WM368" s="111"/>
      <c r="WN368" s="111"/>
      <c r="WO368" s="111"/>
      <c r="WP368" s="111"/>
      <c r="WQ368" s="111"/>
      <c r="WR368" s="111"/>
      <c r="WS368" s="111"/>
      <c r="WT368" s="111"/>
      <c r="WU368" s="111"/>
      <c r="WV368" s="111"/>
      <c r="WW368" s="111"/>
      <c r="WX368" s="111"/>
      <c r="WY368" s="111"/>
      <c r="WZ368" s="111"/>
      <c r="XA368" s="111"/>
      <c r="XB368" s="111"/>
      <c r="XC368" s="111"/>
      <c r="XD368" s="111"/>
      <c r="XE368" s="111"/>
      <c r="XF368" s="111"/>
      <c r="XG368" s="111"/>
      <c r="XH368" s="111"/>
      <c r="XI368" s="111"/>
      <c r="XJ368" s="111"/>
      <c r="XK368" s="111"/>
      <c r="XL368" s="111"/>
      <c r="XM368" s="111"/>
      <c r="XN368" s="111"/>
      <c r="XO368" s="111"/>
      <c r="XP368" s="111"/>
      <c r="XQ368" s="111"/>
      <c r="XR368" s="111"/>
      <c r="XS368" s="111"/>
      <c r="XT368" s="111"/>
      <c r="XU368" s="111"/>
      <c r="XV368" s="111"/>
      <c r="XW368" s="111"/>
      <c r="XX368" s="111"/>
      <c r="XY368" s="111"/>
      <c r="XZ368" s="111"/>
      <c r="YA368" s="111"/>
      <c r="YB368" s="111"/>
      <c r="YC368" s="111"/>
      <c r="YD368" s="111"/>
      <c r="YE368" s="111"/>
      <c r="YF368" s="111"/>
      <c r="YG368" s="111"/>
      <c r="YH368" s="111"/>
      <c r="YI368" s="111"/>
      <c r="YJ368" s="111"/>
      <c r="YK368" s="111"/>
      <c r="YL368" s="111"/>
      <c r="YM368" s="111"/>
      <c r="YN368" s="111"/>
      <c r="YO368" s="111"/>
      <c r="YP368" s="111"/>
      <c r="YQ368" s="111"/>
      <c r="YR368" s="111"/>
      <c r="YS368" s="111"/>
      <c r="YT368" s="111"/>
      <c r="YU368" s="111"/>
      <c r="YV368" s="111"/>
      <c r="YW368" s="111"/>
      <c r="YX368" s="111"/>
      <c r="YY368" s="111"/>
      <c r="YZ368" s="111"/>
      <c r="ZA368" s="111"/>
      <c r="ZB368" s="111"/>
      <c r="ZC368" s="111"/>
      <c r="ZD368" s="111"/>
      <c r="ZE368" s="111"/>
      <c r="ZF368" s="111"/>
      <c r="ZG368" s="111"/>
      <c r="ZH368" s="111"/>
      <c r="ZI368" s="111"/>
      <c r="ZJ368" s="111"/>
      <c r="ZK368" s="111"/>
      <c r="ZL368" s="111"/>
      <c r="ZM368" s="111"/>
      <c r="ZN368" s="111"/>
      <c r="ZO368" s="111"/>
      <c r="ZP368" s="111"/>
      <c r="ZQ368" s="111"/>
      <c r="ZR368" s="111"/>
      <c r="ZS368" s="111"/>
      <c r="ZT368" s="111"/>
      <c r="ZU368" s="111"/>
      <c r="ZV368" s="111"/>
      <c r="ZW368" s="111"/>
      <c r="ZX368" s="111"/>
      <c r="ZY368" s="111"/>
      <c r="ZZ368" s="111"/>
      <c r="AAA368" s="111"/>
      <c r="AAB368" s="111"/>
      <c r="AAC368" s="111"/>
      <c r="AAD368" s="111"/>
      <c r="AAE368" s="111"/>
      <c r="AAF368" s="111"/>
      <c r="AAG368" s="111"/>
      <c r="AAH368" s="111"/>
      <c r="AAI368" s="111"/>
      <c r="AAJ368" s="111"/>
      <c r="AAK368" s="111"/>
      <c r="AAL368" s="111"/>
      <c r="AAM368" s="111"/>
      <c r="AAN368" s="111"/>
      <c r="AAO368" s="111"/>
      <c r="AAP368" s="111"/>
      <c r="AAQ368" s="111"/>
      <c r="AAR368" s="111"/>
      <c r="AAS368" s="111"/>
      <c r="AAT368" s="111"/>
      <c r="AAU368" s="111"/>
      <c r="AAV368" s="111"/>
      <c r="AAW368" s="111"/>
      <c r="AAX368" s="111"/>
      <c r="AAY368" s="111"/>
      <c r="AAZ368" s="111"/>
      <c r="ABA368" s="111"/>
      <c r="ABB368" s="111"/>
      <c r="ABC368" s="111"/>
      <c r="ABD368" s="111"/>
      <c r="ABE368" s="111"/>
      <c r="ABF368" s="111"/>
      <c r="ABG368" s="111"/>
      <c r="ABH368" s="111"/>
      <c r="ABI368" s="111"/>
      <c r="ABJ368" s="111"/>
      <c r="ABK368" s="111"/>
      <c r="ABL368" s="111"/>
      <c r="ABM368" s="111"/>
      <c r="ABN368" s="111"/>
      <c r="ABO368" s="111"/>
      <c r="ABP368" s="111"/>
      <c r="ABQ368" s="111"/>
      <c r="ABR368" s="111"/>
      <c r="ABS368" s="111"/>
      <c r="ABT368" s="111"/>
      <c r="ABU368" s="111"/>
      <c r="ABV368" s="111"/>
      <c r="ABW368" s="111"/>
      <c r="ABX368" s="111"/>
      <c r="ABY368" s="111"/>
      <c r="ABZ368" s="111"/>
      <c r="ACA368" s="111"/>
      <c r="ACB368" s="111"/>
      <c r="ACC368" s="111"/>
      <c r="ACD368" s="111"/>
      <c r="ACE368" s="111"/>
      <c r="ACF368" s="111"/>
      <c r="ACG368" s="111"/>
      <c r="ACH368" s="111"/>
      <c r="ACI368" s="111"/>
      <c r="ACJ368" s="111"/>
      <c r="ACK368" s="111"/>
      <c r="ACL368" s="111"/>
      <c r="ACM368" s="111"/>
      <c r="ACN368" s="111"/>
      <c r="ACO368" s="111"/>
      <c r="ACP368" s="111"/>
      <c r="ACQ368" s="111"/>
      <c r="ACR368" s="111"/>
      <c r="ACS368" s="111"/>
      <c r="ACT368" s="111"/>
      <c r="ACU368" s="111"/>
      <c r="ACV368" s="111"/>
      <c r="ACW368" s="111"/>
      <c r="ACX368" s="111"/>
      <c r="ACY368" s="111"/>
      <c r="ACZ368" s="111"/>
      <c r="ADA368" s="111"/>
      <c r="ADB368" s="111"/>
      <c r="ADC368" s="111"/>
      <c r="ADD368" s="111"/>
      <c r="ADE368" s="111"/>
      <c r="ADF368" s="111"/>
      <c r="ADG368" s="111"/>
      <c r="ADH368" s="111"/>
      <c r="ADI368" s="111"/>
      <c r="ADJ368" s="111"/>
      <c r="ADK368" s="111"/>
      <c r="ADL368" s="111"/>
      <c r="ADM368" s="111"/>
      <c r="ADN368" s="111"/>
      <c r="ADO368" s="111"/>
      <c r="ADP368" s="111"/>
      <c r="ADQ368" s="111"/>
      <c r="ADR368" s="111"/>
      <c r="ADS368" s="111"/>
      <c r="ADT368" s="111"/>
      <c r="ADU368" s="111"/>
      <c r="ADV368" s="111"/>
      <c r="ADW368" s="111"/>
      <c r="ADX368" s="111"/>
      <c r="ADY368" s="111"/>
      <c r="ADZ368" s="111"/>
      <c r="AEA368" s="111"/>
      <c r="AEB368" s="111"/>
      <c r="AEC368" s="111"/>
      <c r="AED368" s="111"/>
      <c r="AEE368" s="111"/>
      <c r="AEF368" s="111"/>
      <c r="AEG368" s="111"/>
      <c r="AEH368" s="111"/>
      <c r="AEI368" s="111"/>
      <c r="AEJ368" s="111"/>
      <c r="AEK368" s="111"/>
      <c r="AEL368" s="111"/>
      <c r="AEM368" s="111"/>
      <c r="AEN368" s="111"/>
      <c r="AEO368" s="111"/>
      <c r="AEP368" s="111"/>
      <c r="AEQ368" s="111"/>
      <c r="AER368" s="111"/>
      <c r="AES368" s="111"/>
      <c r="AET368" s="111"/>
      <c r="AEU368" s="111"/>
      <c r="AEV368" s="111"/>
      <c r="AEW368" s="111"/>
      <c r="AEX368" s="111"/>
      <c r="AEY368" s="111"/>
      <c r="AEZ368" s="111"/>
      <c r="AFA368" s="111"/>
      <c r="AFB368" s="111"/>
      <c r="AFC368" s="111"/>
      <c r="AFD368" s="111"/>
      <c r="AFE368" s="111"/>
      <c r="AFF368" s="111"/>
      <c r="AFG368" s="111"/>
      <c r="AFH368" s="111"/>
      <c r="AFI368" s="111"/>
      <c r="AFJ368" s="111"/>
      <c r="AFK368" s="111"/>
      <c r="AFL368" s="111"/>
      <c r="AFM368" s="111"/>
      <c r="AFN368" s="111"/>
      <c r="AFO368" s="111"/>
      <c r="AFP368" s="111"/>
      <c r="AFQ368" s="111"/>
      <c r="AFR368" s="111"/>
      <c r="AFS368" s="111"/>
      <c r="AFT368" s="111"/>
      <c r="AFU368" s="111"/>
      <c r="AFV368" s="111"/>
      <c r="AFW368" s="111"/>
      <c r="AFX368" s="111"/>
      <c r="AFY368" s="111"/>
      <c r="AFZ368" s="111"/>
      <c r="AGA368" s="111"/>
      <c r="AGB368" s="111"/>
      <c r="AGC368" s="111"/>
      <c r="AGD368" s="111"/>
      <c r="AGE368" s="111"/>
      <c r="AGF368" s="111"/>
      <c r="AGG368" s="111"/>
      <c r="AGH368" s="111"/>
      <c r="AGI368" s="111"/>
      <c r="AGJ368" s="111"/>
      <c r="AGK368" s="111"/>
      <c r="AGL368" s="111"/>
      <c r="AGM368" s="111"/>
      <c r="AGN368" s="111"/>
      <c r="AGO368" s="111"/>
      <c r="AGP368" s="111"/>
      <c r="AGQ368" s="111"/>
      <c r="AGR368" s="111"/>
      <c r="AGS368" s="111"/>
      <c r="AGT368" s="111"/>
      <c r="AGU368" s="111"/>
      <c r="AGV368" s="111"/>
      <c r="AGW368" s="111"/>
      <c r="AGX368" s="111"/>
      <c r="AGY368" s="111"/>
      <c r="AGZ368" s="111"/>
      <c r="AHA368" s="111"/>
      <c r="AHB368" s="111"/>
      <c r="AHC368" s="111"/>
      <c r="AHD368" s="111"/>
      <c r="AHE368" s="111"/>
      <c r="AHF368" s="111"/>
      <c r="AHG368" s="111"/>
      <c r="AHH368" s="111"/>
      <c r="AHI368" s="111"/>
      <c r="AHJ368" s="111"/>
      <c r="AHK368" s="111"/>
      <c r="AHL368" s="111"/>
      <c r="AHM368" s="111"/>
      <c r="AHN368" s="111"/>
      <c r="AHO368" s="111"/>
      <c r="AHP368" s="111"/>
      <c r="AHQ368" s="111"/>
      <c r="AHR368" s="111"/>
      <c r="AHS368" s="111"/>
      <c r="AHT368" s="111"/>
      <c r="AHU368" s="111"/>
      <c r="AHV368" s="111"/>
      <c r="AHW368" s="111"/>
      <c r="AHX368" s="111"/>
      <c r="AHY368" s="111"/>
      <c r="AHZ368" s="111"/>
      <c r="AIA368" s="111"/>
      <c r="AIB368" s="111"/>
      <c r="AIC368" s="111"/>
      <c r="AID368" s="111"/>
      <c r="AIE368" s="111"/>
      <c r="AIF368" s="111"/>
      <c r="AIG368" s="111"/>
      <c r="AIH368" s="111"/>
      <c r="AII368" s="111"/>
      <c r="AIJ368" s="111"/>
      <c r="AIK368" s="111"/>
      <c r="AIL368" s="111"/>
      <c r="AIM368" s="111"/>
      <c r="AIN368" s="111"/>
      <c r="AIO368" s="111"/>
      <c r="AIP368" s="111"/>
      <c r="AIQ368" s="111"/>
      <c r="AIR368" s="111"/>
      <c r="AIS368" s="111"/>
      <c r="AIT368" s="111"/>
      <c r="AIU368" s="111"/>
      <c r="AIV368" s="111"/>
      <c r="AIW368" s="111"/>
      <c r="AIX368" s="111"/>
      <c r="AIY368" s="111"/>
      <c r="AIZ368" s="111"/>
      <c r="AJA368" s="111"/>
      <c r="AJB368" s="111"/>
      <c r="AJC368" s="111"/>
      <c r="AJD368" s="111"/>
      <c r="AJE368" s="111"/>
      <c r="AJF368" s="111"/>
      <c r="AJG368" s="111"/>
      <c r="AJH368" s="111"/>
      <c r="AJI368" s="111"/>
      <c r="AJJ368" s="111"/>
      <c r="AJK368" s="111"/>
      <c r="AJL368" s="111"/>
      <c r="AJM368" s="111"/>
      <c r="AJN368" s="111"/>
      <c r="AJO368" s="111"/>
      <c r="AJP368" s="111"/>
      <c r="AJQ368" s="111"/>
      <c r="AJR368" s="111"/>
      <c r="AJS368" s="111"/>
      <c r="AJT368" s="111"/>
      <c r="AJU368" s="111"/>
      <c r="AJV368" s="111"/>
      <c r="AJW368" s="111"/>
      <c r="AJX368" s="111"/>
      <c r="AJY368" s="111"/>
      <c r="AJZ368" s="111"/>
      <c r="AKA368" s="111"/>
      <c r="AKB368" s="111"/>
      <c r="AKC368" s="111"/>
      <c r="AKD368" s="111"/>
      <c r="AKE368" s="111"/>
      <c r="AKF368" s="111"/>
      <c r="AKG368" s="111"/>
      <c r="AKH368" s="111"/>
      <c r="AKI368" s="111"/>
      <c r="AKJ368" s="111"/>
      <c r="AKK368" s="111"/>
      <c r="AKL368" s="111"/>
      <c r="AKM368" s="111"/>
      <c r="AKN368" s="111"/>
      <c r="AKO368" s="111"/>
      <c r="AKP368" s="111"/>
      <c r="AKQ368" s="111"/>
      <c r="AKR368" s="111"/>
      <c r="AKS368" s="111"/>
      <c r="AKT368" s="111"/>
      <c r="AKU368" s="111"/>
      <c r="AKV368" s="111"/>
      <c r="AKW368" s="111"/>
      <c r="AKX368" s="111"/>
      <c r="AKY368" s="111"/>
      <c r="AKZ368" s="111"/>
      <c r="ALA368" s="111"/>
      <c r="ALB368" s="111"/>
      <c r="ALC368" s="111"/>
      <c r="ALD368" s="111"/>
      <c r="ALE368" s="111"/>
      <c r="ALF368" s="111"/>
      <c r="ALG368" s="111"/>
      <c r="ALH368" s="111"/>
      <c r="ALI368" s="111"/>
      <c r="ALJ368" s="111"/>
      <c r="ALK368" s="111"/>
      <c r="ALL368" s="111"/>
      <c r="ALM368" s="111"/>
      <c r="ALN368" s="111"/>
      <c r="ALO368" s="111"/>
      <c r="ALP368" s="111"/>
      <c r="ALQ368" s="111"/>
      <c r="ALR368" s="111"/>
      <c r="ALS368" s="111"/>
      <c r="ALT368" s="111"/>
      <c r="ALU368" s="111"/>
      <c r="ALV368" s="111"/>
      <c r="ALW368" s="111"/>
      <c r="ALX368" s="111"/>
      <c r="ALY368" s="111"/>
      <c r="ALZ368" s="111"/>
      <c r="AMA368" s="111"/>
      <c r="AMB368" s="111"/>
      <c r="AMC368" s="111"/>
      <c r="AMD368" s="111"/>
      <c r="AME368" s="111"/>
      <c r="AMF368" s="111"/>
      <c r="AMG368" s="111"/>
      <c r="AMH368" s="111"/>
      <c r="AMI368" s="111"/>
      <c r="AMJ368" s="111"/>
    </row>
    <row r="369" spans="1:1025" x14ac:dyDescent="0.25">
      <c r="A369" s="256" t="s">
        <v>1141</v>
      </c>
      <c r="B369" s="257">
        <v>369</v>
      </c>
      <c r="C369" s="258" t="s">
        <v>24522</v>
      </c>
      <c r="D369" s="290" t="s">
        <v>1264</v>
      </c>
      <c r="E369" s="286"/>
      <c r="F369" s="291"/>
      <c r="G369" s="280"/>
      <c r="H369" s="280">
        <v>4</v>
      </c>
      <c r="I369" s="492">
        <v>0.05</v>
      </c>
      <c r="J369" s="278">
        <v>2</v>
      </c>
      <c r="K369" s="278">
        <v>2</v>
      </c>
      <c r="L369" s="278">
        <v>1</v>
      </c>
      <c r="M369" s="278">
        <v>1</v>
      </c>
      <c r="N369" s="293"/>
      <c r="O369" s="281"/>
      <c r="P369" s="293">
        <v>335</v>
      </c>
      <c r="Q369" s="278">
        <v>2</v>
      </c>
      <c r="R369" s="278">
        <v>2</v>
      </c>
      <c r="S369" s="293"/>
      <c r="T369" s="293"/>
      <c r="U369" s="293"/>
      <c r="V369" s="462"/>
      <c r="W369" s="283">
        <f t="shared" si="162"/>
        <v>100</v>
      </c>
      <c r="X369" s="283">
        <f t="shared" si="147"/>
        <v>100</v>
      </c>
      <c r="Y369" s="283">
        <f t="shared" si="156"/>
        <v>20</v>
      </c>
      <c r="Z369" s="283">
        <f t="shared" si="163"/>
        <v>100</v>
      </c>
      <c r="AA369" s="283">
        <f t="shared" si="164"/>
        <v>10</v>
      </c>
      <c r="AB369" s="287">
        <f t="shared" si="146"/>
        <v>1</v>
      </c>
      <c r="AC369" s="287">
        <f t="shared" si="145"/>
        <v>100</v>
      </c>
      <c r="AD369" s="287">
        <f t="shared" si="154"/>
        <v>100</v>
      </c>
      <c r="AE369" s="284">
        <f t="shared" si="161"/>
        <v>1</v>
      </c>
      <c r="AF369" s="463">
        <v>0.1</v>
      </c>
      <c r="AG369" s="342">
        <v>5</v>
      </c>
      <c r="AH369" s="342">
        <v>5</v>
      </c>
      <c r="AI369" s="268">
        <f t="shared" si="159"/>
        <v>100</v>
      </c>
      <c r="AJ369" s="268">
        <f t="shared" si="160"/>
        <v>100</v>
      </c>
      <c r="AK369" s="501" t="s">
        <v>31765</v>
      </c>
      <c r="AL369" s="293"/>
      <c r="AM369" s="293"/>
      <c r="AN369" s="511"/>
      <c r="AO369" s="357"/>
      <c r="AP369" s="357"/>
      <c r="AQ369" s="277" t="s">
        <v>1265</v>
      </c>
      <c r="AR369" s="171" t="s">
        <v>1257</v>
      </c>
      <c r="AS369" s="171"/>
      <c r="AT369" s="286"/>
      <c r="AU369" s="286"/>
      <c r="AV369" s="111"/>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c r="BR369" s="170"/>
      <c r="BS369" s="170"/>
      <c r="BT369" s="170"/>
      <c r="BU369" s="170"/>
      <c r="BV369" s="170"/>
      <c r="BW369" s="170"/>
      <c r="BX369" s="170"/>
      <c r="BY369" s="170"/>
      <c r="BZ369" s="170"/>
      <c r="CA369" s="170"/>
      <c r="CB369" s="170"/>
      <c r="CC369" s="170"/>
      <c r="CD369" s="170"/>
      <c r="CE369" s="170"/>
      <c r="CF369" s="170"/>
      <c r="CG369" s="170"/>
      <c r="CH369" s="170"/>
      <c r="CI369" s="170"/>
      <c r="CJ369" s="170"/>
      <c r="CK369" s="170"/>
      <c r="CL369" s="170"/>
      <c r="CM369" s="170"/>
      <c r="CN369" s="170"/>
      <c r="CO369" s="170"/>
      <c r="CP369" s="170"/>
      <c r="CQ369" s="170"/>
      <c r="CR369" s="170"/>
      <c r="CS369" s="170"/>
      <c r="CT369" s="170"/>
      <c r="CU369" s="170"/>
      <c r="CV369" s="170"/>
      <c r="CW369" s="170"/>
      <c r="CX369" s="170"/>
      <c r="CY369" s="170"/>
      <c r="CZ369" s="170"/>
      <c r="DA369" s="170"/>
      <c r="DB369" s="170"/>
      <c r="DC369" s="170"/>
      <c r="DD369" s="170"/>
      <c r="DE369" s="170"/>
      <c r="DF369" s="170"/>
      <c r="DG369" s="170"/>
      <c r="DH369" s="170"/>
      <c r="DI369" s="170"/>
      <c r="DJ369" s="170"/>
      <c r="DK369" s="170"/>
      <c r="DL369" s="170"/>
      <c r="DM369" s="170"/>
      <c r="DN369" s="170"/>
      <c r="DO369" s="170"/>
      <c r="DP369" s="170"/>
      <c r="DQ369" s="170"/>
      <c r="DR369" s="170"/>
      <c r="DS369" s="170"/>
      <c r="DT369" s="170"/>
      <c r="DU369" s="170"/>
      <c r="DV369" s="170"/>
      <c r="DW369" s="170"/>
      <c r="DX369" s="170"/>
      <c r="DY369" s="170"/>
      <c r="DZ369" s="170"/>
      <c r="EA369" s="170"/>
      <c r="EB369" s="170"/>
      <c r="EC369" s="170"/>
      <c r="ED369" s="170"/>
      <c r="EE369" s="170"/>
      <c r="EF369" s="170"/>
      <c r="EG369" s="170"/>
      <c r="EH369" s="170"/>
      <c r="EI369" s="170"/>
      <c r="EJ369" s="170"/>
      <c r="EK369" s="170"/>
      <c r="EL369" s="170"/>
      <c r="EM369" s="170"/>
      <c r="EN369" s="170"/>
      <c r="EO369" s="170"/>
      <c r="EP369" s="170"/>
      <c r="EQ369" s="170"/>
      <c r="ER369" s="170"/>
      <c r="ES369" s="170"/>
      <c r="ET369" s="170"/>
      <c r="EU369" s="170"/>
      <c r="EV369" s="170"/>
      <c r="EW369" s="170"/>
      <c r="EX369" s="170"/>
      <c r="EY369" s="170"/>
      <c r="EZ369" s="170"/>
      <c r="FA369" s="170"/>
      <c r="FB369" s="170"/>
      <c r="FC369" s="170"/>
      <c r="FD369" s="170"/>
      <c r="FE369" s="170"/>
      <c r="FF369" s="170"/>
      <c r="FG369" s="170"/>
      <c r="FH369" s="170"/>
      <c r="FI369" s="170"/>
      <c r="FJ369" s="170"/>
      <c r="FK369" s="170"/>
      <c r="FL369" s="170"/>
      <c r="FM369" s="170"/>
      <c r="FN369" s="170"/>
      <c r="FO369" s="170"/>
      <c r="FP369" s="170"/>
      <c r="FQ369" s="170"/>
      <c r="FR369" s="170"/>
      <c r="FS369" s="170"/>
      <c r="FT369" s="170"/>
      <c r="FU369" s="170"/>
      <c r="FV369" s="170"/>
      <c r="FW369" s="170"/>
      <c r="FX369" s="170"/>
      <c r="FY369" s="170"/>
      <c r="FZ369" s="170"/>
      <c r="GA369" s="170"/>
      <c r="GB369" s="170"/>
      <c r="GC369" s="170"/>
      <c r="GD369" s="170"/>
      <c r="GE369" s="170"/>
      <c r="GF369" s="170"/>
      <c r="GG369" s="170"/>
      <c r="GH369" s="170"/>
      <c r="GI369" s="170"/>
      <c r="GJ369" s="170"/>
      <c r="GK369" s="170"/>
      <c r="GL369" s="170"/>
      <c r="GM369" s="170"/>
      <c r="GN369" s="170"/>
      <c r="GO369" s="170"/>
      <c r="GP369" s="170"/>
      <c r="GQ369" s="170"/>
      <c r="GR369" s="170"/>
      <c r="GS369" s="170"/>
      <c r="GT369" s="170"/>
      <c r="GU369" s="170"/>
      <c r="GV369" s="170"/>
      <c r="GW369" s="170"/>
      <c r="GX369" s="170"/>
      <c r="GY369" s="170"/>
      <c r="GZ369" s="170"/>
      <c r="HA369" s="170"/>
      <c r="HB369" s="170"/>
      <c r="HC369" s="170"/>
      <c r="HD369" s="170"/>
      <c r="HE369" s="170"/>
      <c r="HF369" s="170"/>
      <c r="HG369" s="170"/>
      <c r="HH369" s="170"/>
      <c r="HI369" s="170"/>
      <c r="HJ369" s="170"/>
      <c r="HK369" s="170"/>
      <c r="HL369" s="170"/>
      <c r="HM369" s="170"/>
      <c r="HN369" s="170"/>
      <c r="HO369" s="170"/>
      <c r="HP369" s="170"/>
      <c r="HQ369" s="170"/>
      <c r="HR369" s="170"/>
      <c r="HS369" s="170"/>
      <c r="HT369" s="170"/>
      <c r="HU369" s="170"/>
      <c r="HV369" s="170"/>
      <c r="HW369" s="170"/>
      <c r="HX369" s="170"/>
      <c r="HY369" s="170"/>
      <c r="HZ369" s="170"/>
      <c r="IA369" s="170"/>
      <c r="IB369" s="170"/>
      <c r="IC369" s="170"/>
      <c r="ID369" s="170"/>
      <c r="IE369" s="170"/>
      <c r="IF369" s="170"/>
      <c r="IG369" s="170"/>
      <c r="IH369" s="170"/>
      <c r="II369" s="170"/>
      <c r="IJ369" s="170"/>
      <c r="IK369" s="170"/>
      <c r="IL369" s="170"/>
      <c r="IM369" s="170"/>
      <c r="IN369" s="170"/>
      <c r="IO369" s="170"/>
      <c r="IP369" s="170"/>
      <c r="IQ369" s="170"/>
      <c r="IR369" s="170"/>
      <c r="IS369" s="170"/>
      <c r="IT369" s="170"/>
      <c r="IU369" s="170"/>
      <c r="IV369" s="170"/>
      <c r="IW369" s="170"/>
      <c r="IX369" s="170"/>
      <c r="IY369" s="170"/>
      <c r="IZ369" s="170"/>
      <c r="JA369" s="170"/>
      <c r="JB369" s="170"/>
      <c r="JC369" s="170"/>
      <c r="JD369" s="170"/>
      <c r="JE369" s="170"/>
      <c r="JF369" s="170"/>
      <c r="JG369" s="170"/>
      <c r="JH369" s="170"/>
      <c r="JI369" s="170"/>
      <c r="JJ369" s="170"/>
      <c r="JK369" s="170"/>
      <c r="JL369" s="170"/>
      <c r="JM369" s="170"/>
      <c r="JN369" s="170"/>
      <c r="JO369" s="170"/>
      <c r="JP369" s="170"/>
      <c r="JQ369" s="170"/>
      <c r="JR369" s="170"/>
      <c r="JS369" s="170"/>
      <c r="JT369" s="170"/>
      <c r="JU369" s="170"/>
      <c r="JV369" s="170"/>
      <c r="JW369" s="170"/>
      <c r="JX369" s="170"/>
      <c r="JY369" s="170"/>
      <c r="JZ369" s="170"/>
      <c r="KA369" s="170"/>
      <c r="KB369" s="170"/>
      <c r="KC369" s="170"/>
      <c r="KD369" s="170"/>
      <c r="KE369" s="170"/>
      <c r="KF369" s="170"/>
      <c r="KG369" s="170"/>
      <c r="KH369" s="170"/>
      <c r="KI369" s="170"/>
      <c r="KJ369" s="170"/>
      <c r="KK369" s="170"/>
      <c r="KL369" s="170"/>
      <c r="KM369" s="170"/>
      <c r="KN369" s="170"/>
      <c r="KO369" s="170"/>
      <c r="KP369" s="170"/>
      <c r="KQ369" s="170"/>
      <c r="KR369" s="170"/>
      <c r="KS369" s="170"/>
      <c r="KT369" s="170"/>
      <c r="KU369" s="170"/>
      <c r="KV369" s="170"/>
      <c r="KW369" s="170"/>
      <c r="KX369" s="170"/>
      <c r="KY369" s="170"/>
      <c r="KZ369" s="170"/>
      <c r="LA369" s="170"/>
      <c r="LB369" s="170"/>
      <c r="LC369" s="170"/>
      <c r="LD369" s="170"/>
      <c r="LE369" s="170"/>
      <c r="LF369" s="170"/>
      <c r="LG369" s="170"/>
      <c r="LH369" s="170"/>
      <c r="LI369" s="170"/>
      <c r="LJ369" s="170"/>
      <c r="LK369" s="170"/>
      <c r="LL369" s="170"/>
      <c r="LM369" s="170"/>
      <c r="LN369" s="170"/>
      <c r="LO369" s="170"/>
      <c r="LP369" s="170"/>
      <c r="LQ369" s="170"/>
      <c r="LR369" s="170"/>
      <c r="LS369" s="170"/>
      <c r="LT369" s="170"/>
      <c r="LU369" s="170"/>
      <c r="LV369" s="170"/>
      <c r="LW369" s="170"/>
      <c r="LX369" s="170"/>
      <c r="LY369" s="170"/>
      <c r="LZ369" s="170"/>
      <c r="MA369" s="170"/>
      <c r="MB369" s="170"/>
      <c r="MC369" s="170"/>
      <c r="MD369" s="170"/>
      <c r="ME369" s="170"/>
      <c r="MF369" s="170"/>
      <c r="MG369" s="170"/>
      <c r="MH369" s="170"/>
      <c r="MI369" s="170"/>
      <c r="MJ369" s="170"/>
      <c r="MK369" s="170"/>
      <c r="ML369" s="170"/>
      <c r="MM369" s="170"/>
      <c r="MN369" s="170"/>
      <c r="MO369" s="170"/>
      <c r="MP369" s="170"/>
      <c r="MQ369" s="170"/>
      <c r="MR369" s="170"/>
      <c r="MS369" s="170"/>
      <c r="MT369" s="170"/>
      <c r="MU369" s="170"/>
      <c r="MV369" s="170"/>
      <c r="MW369" s="170"/>
      <c r="MX369" s="170"/>
      <c r="MY369" s="170"/>
      <c r="MZ369" s="170"/>
      <c r="NA369" s="170"/>
      <c r="NB369" s="170"/>
      <c r="NC369" s="170"/>
      <c r="ND369" s="170"/>
      <c r="NE369" s="170"/>
      <c r="NF369" s="170"/>
      <c r="NG369" s="170"/>
      <c r="NH369" s="170"/>
      <c r="NI369" s="170"/>
      <c r="NJ369" s="170"/>
      <c r="NK369" s="170"/>
      <c r="NL369" s="170"/>
      <c r="NM369" s="170"/>
      <c r="NN369" s="170"/>
      <c r="NO369" s="170"/>
      <c r="NP369" s="170"/>
      <c r="NQ369" s="170"/>
      <c r="NR369" s="170"/>
      <c r="NS369" s="170"/>
      <c r="NT369" s="170"/>
      <c r="NU369" s="170"/>
      <c r="NV369" s="170"/>
      <c r="NW369" s="170"/>
      <c r="NX369" s="170"/>
      <c r="NY369" s="170"/>
      <c r="NZ369" s="170"/>
      <c r="OA369" s="170"/>
      <c r="OB369" s="170"/>
      <c r="OC369" s="170"/>
      <c r="OD369" s="170"/>
      <c r="OE369" s="170"/>
      <c r="OF369" s="170"/>
      <c r="OG369" s="170"/>
      <c r="OH369" s="170"/>
      <c r="OI369" s="170"/>
      <c r="OJ369" s="170"/>
      <c r="OK369" s="170"/>
      <c r="OL369" s="170"/>
      <c r="OM369" s="170"/>
      <c r="ON369" s="170"/>
      <c r="OO369" s="170"/>
      <c r="OP369" s="170"/>
      <c r="OQ369" s="170"/>
      <c r="OR369" s="170"/>
      <c r="OS369" s="170"/>
      <c r="OT369" s="170"/>
      <c r="OU369" s="170"/>
      <c r="OV369" s="170"/>
      <c r="OW369" s="170"/>
      <c r="OX369" s="170"/>
      <c r="OY369" s="170"/>
      <c r="OZ369" s="170"/>
      <c r="PA369" s="170"/>
      <c r="PB369" s="170"/>
      <c r="PC369" s="170"/>
      <c r="PD369" s="170"/>
      <c r="PE369" s="170"/>
      <c r="PF369" s="170"/>
      <c r="PG369" s="170"/>
      <c r="PH369" s="170"/>
      <c r="PI369" s="170"/>
      <c r="PJ369" s="170"/>
      <c r="PK369" s="170"/>
      <c r="PL369" s="170"/>
      <c r="PM369" s="170"/>
      <c r="PN369" s="170"/>
      <c r="PO369" s="170"/>
      <c r="PP369" s="170"/>
      <c r="PQ369" s="170"/>
      <c r="PR369" s="170"/>
      <c r="PS369" s="170"/>
      <c r="PT369" s="170"/>
      <c r="PU369" s="170"/>
      <c r="PV369" s="170"/>
      <c r="PW369" s="170"/>
      <c r="PX369" s="170"/>
      <c r="PY369" s="170"/>
      <c r="PZ369" s="170"/>
      <c r="QA369" s="170"/>
      <c r="QB369" s="170"/>
      <c r="QC369" s="170"/>
      <c r="QD369" s="170"/>
      <c r="QE369" s="170"/>
      <c r="QF369" s="170"/>
      <c r="QG369" s="170"/>
      <c r="QH369" s="170"/>
      <c r="QI369" s="170"/>
      <c r="QJ369" s="170"/>
      <c r="QK369" s="170"/>
      <c r="QL369" s="170"/>
      <c r="QM369" s="170"/>
      <c r="QN369" s="170"/>
      <c r="QO369" s="170"/>
      <c r="QP369" s="170"/>
      <c r="QQ369" s="170"/>
      <c r="QR369" s="170"/>
      <c r="QS369" s="170"/>
      <c r="QT369" s="170"/>
      <c r="QU369" s="170"/>
      <c r="QV369" s="170"/>
      <c r="QW369" s="170"/>
      <c r="QX369" s="170"/>
      <c r="QY369" s="170"/>
      <c r="QZ369" s="170"/>
      <c r="RA369" s="170"/>
      <c r="RB369" s="170"/>
      <c r="RC369" s="170"/>
      <c r="RD369" s="170"/>
      <c r="RE369" s="170"/>
      <c r="RF369" s="170"/>
      <c r="RG369" s="170"/>
      <c r="RH369" s="170"/>
      <c r="RI369" s="170"/>
      <c r="RJ369" s="170"/>
      <c r="RK369" s="170"/>
      <c r="RL369" s="170"/>
      <c r="RM369" s="170"/>
      <c r="RN369" s="170"/>
      <c r="RO369" s="170"/>
      <c r="RP369" s="170"/>
      <c r="RQ369" s="170"/>
      <c r="RR369" s="170"/>
      <c r="RS369" s="170"/>
      <c r="RT369" s="170"/>
      <c r="RU369" s="170"/>
      <c r="RV369" s="170"/>
      <c r="RW369" s="170"/>
      <c r="RX369" s="170"/>
      <c r="RY369" s="170"/>
      <c r="RZ369" s="170"/>
      <c r="SA369" s="170"/>
      <c r="SB369" s="170"/>
      <c r="SC369" s="170"/>
      <c r="SD369" s="170"/>
      <c r="SE369" s="170"/>
      <c r="SF369" s="170"/>
      <c r="SG369" s="170"/>
      <c r="SH369" s="170"/>
      <c r="SI369" s="170"/>
      <c r="SJ369" s="170"/>
      <c r="SK369" s="170"/>
      <c r="SL369" s="170"/>
      <c r="SM369" s="170"/>
      <c r="SN369" s="170"/>
      <c r="SO369" s="170"/>
      <c r="SP369" s="170"/>
      <c r="SQ369" s="170"/>
      <c r="SR369" s="170"/>
      <c r="SS369" s="170"/>
      <c r="ST369" s="170"/>
      <c r="SU369" s="170"/>
      <c r="SV369" s="170"/>
      <c r="SW369" s="170"/>
      <c r="SX369" s="170"/>
      <c r="SY369" s="170"/>
      <c r="SZ369" s="170"/>
      <c r="TA369" s="170"/>
      <c r="TB369" s="170"/>
      <c r="TC369" s="170"/>
      <c r="TD369" s="170"/>
      <c r="TE369" s="170"/>
      <c r="TF369" s="170"/>
      <c r="TG369" s="170"/>
      <c r="TH369" s="170"/>
      <c r="TI369" s="170"/>
      <c r="TJ369" s="170"/>
      <c r="TK369" s="170"/>
      <c r="TL369" s="170"/>
      <c r="TM369" s="170"/>
      <c r="TN369" s="170"/>
      <c r="TO369" s="170"/>
      <c r="TP369" s="170"/>
      <c r="TQ369" s="170"/>
      <c r="TR369" s="170"/>
      <c r="TS369" s="170"/>
      <c r="TT369" s="170"/>
      <c r="TU369" s="170"/>
      <c r="TV369" s="170"/>
      <c r="TW369" s="170"/>
      <c r="TX369" s="170"/>
      <c r="TY369" s="170"/>
      <c r="TZ369" s="170"/>
      <c r="UA369" s="170"/>
      <c r="UB369" s="170"/>
      <c r="UC369" s="170"/>
      <c r="UD369" s="170"/>
      <c r="UE369" s="170"/>
      <c r="UF369" s="170"/>
      <c r="UG369" s="170"/>
      <c r="UH369" s="170"/>
      <c r="UI369" s="170"/>
      <c r="UJ369" s="170"/>
      <c r="UK369" s="170"/>
      <c r="UL369" s="170"/>
      <c r="UM369" s="170"/>
      <c r="UN369" s="170"/>
      <c r="UO369" s="170"/>
      <c r="UP369" s="170"/>
      <c r="UQ369" s="170"/>
      <c r="UR369" s="170"/>
      <c r="US369" s="170"/>
      <c r="UT369" s="170"/>
      <c r="UU369" s="170"/>
      <c r="UV369" s="170"/>
      <c r="UW369" s="170"/>
      <c r="UX369" s="170"/>
      <c r="UY369" s="170"/>
      <c r="UZ369" s="170"/>
      <c r="VA369" s="170"/>
      <c r="VB369" s="170"/>
      <c r="VC369" s="170"/>
      <c r="VD369" s="170"/>
      <c r="VE369" s="170"/>
      <c r="VF369" s="170"/>
      <c r="VG369" s="170"/>
      <c r="VH369" s="170"/>
      <c r="VI369" s="170"/>
      <c r="VJ369" s="170"/>
      <c r="VK369" s="170"/>
      <c r="VL369" s="170"/>
      <c r="VM369" s="170"/>
      <c r="VN369" s="170"/>
      <c r="VO369" s="170"/>
      <c r="VP369" s="170"/>
      <c r="VQ369" s="170"/>
      <c r="VR369" s="170"/>
      <c r="VS369" s="170"/>
      <c r="VT369" s="170"/>
      <c r="VU369" s="170"/>
      <c r="VV369" s="170"/>
      <c r="VW369" s="170"/>
      <c r="VX369" s="170"/>
      <c r="VY369" s="170"/>
      <c r="VZ369" s="170"/>
      <c r="WA369" s="170"/>
      <c r="WB369" s="170"/>
      <c r="WC369" s="170"/>
      <c r="WD369" s="170"/>
      <c r="WE369" s="170"/>
      <c r="WF369" s="170"/>
      <c r="WG369" s="170"/>
      <c r="WH369" s="170"/>
      <c r="WI369" s="170"/>
      <c r="WJ369" s="170"/>
      <c r="WK369" s="170"/>
      <c r="WL369" s="170"/>
      <c r="WM369" s="170"/>
      <c r="WN369" s="170"/>
      <c r="WO369" s="170"/>
      <c r="WP369" s="170"/>
      <c r="WQ369" s="170"/>
      <c r="WR369" s="170"/>
      <c r="WS369" s="170"/>
      <c r="WT369" s="170"/>
      <c r="WU369" s="170"/>
      <c r="WV369" s="170"/>
      <c r="WW369" s="170"/>
      <c r="WX369" s="170"/>
      <c r="WY369" s="170"/>
      <c r="WZ369" s="170"/>
      <c r="XA369" s="170"/>
      <c r="XB369" s="170"/>
      <c r="XC369" s="170"/>
      <c r="XD369" s="170"/>
      <c r="XE369" s="170"/>
      <c r="XF369" s="170"/>
      <c r="XG369" s="170"/>
      <c r="XH369" s="170"/>
      <c r="XI369" s="170"/>
      <c r="XJ369" s="170"/>
      <c r="XK369" s="170"/>
      <c r="XL369" s="170"/>
      <c r="XM369" s="170"/>
      <c r="XN369" s="170"/>
      <c r="XO369" s="170"/>
      <c r="XP369" s="170"/>
      <c r="XQ369" s="170"/>
      <c r="XR369" s="170"/>
      <c r="XS369" s="170"/>
      <c r="XT369" s="170"/>
      <c r="XU369" s="170"/>
      <c r="XV369" s="170"/>
      <c r="XW369" s="170"/>
      <c r="XX369" s="170"/>
      <c r="XY369" s="170"/>
      <c r="XZ369" s="170"/>
      <c r="YA369" s="170"/>
      <c r="YB369" s="170"/>
      <c r="YC369" s="170"/>
      <c r="YD369" s="170"/>
      <c r="YE369" s="170"/>
      <c r="YF369" s="170"/>
      <c r="YG369" s="170"/>
      <c r="YH369" s="170"/>
      <c r="YI369" s="170"/>
      <c r="YJ369" s="170"/>
      <c r="YK369" s="170"/>
      <c r="YL369" s="170"/>
      <c r="YM369" s="170"/>
      <c r="YN369" s="170"/>
      <c r="YO369" s="170"/>
      <c r="YP369" s="170"/>
      <c r="YQ369" s="170"/>
      <c r="YR369" s="170"/>
      <c r="YS369" s="170"/>
      <c r="YT369" s="170"/>
      <c r="YU369" s="170"/>
      <c r="YV369" s="170"/>
      <c r="YW369" s="170"/>
      <c r="YX369" s="170"/>
      <c r="YY369" s="170"/>
      <c r="YZ369" s="170"/>
      <c r="ZA369" s="170"/>
      <c r="ZB369" s="170"/>
      <c r="ZC369" s="170"/>
      <c r="ZD369" s="170"/>
      <c r="ZE369" s="170"/>
      <c r="ZF369" s="170"/>
      <c r="ZG369" s="170"/>
      <c r="ZH369" s="170"/>
      <c r="ZI369" s="170"/>
      <c r="ZJ369" s="170"/>
      <c r="ZK369" s="170"/>
      <c r="ZL369" s="170"/>
      <c r="ZM369" s="170"/>
      <c r="ZN369" s="170"/>
      <c r="ZO369" s="170"/>
      <c r="ZP369" s="170"/>
      <c r="ZQ369" s="170"/>
      <c r="ZR369" s="170"/>
      <c r="ZS369" s="170"/>
      <c r="ZT369" s="170"/>
      <c r="ZU369" s="170"/>
      <c r="ZV369" s="170"/>
      <c r="ZW369" s="170"/>
      <c r="ZX369" s="170"/>
      <c r="ZY369" s="170"/>
      <c r="ZZ369" s="170"/>
      <c r="AAA369" s="170"/>
      <c r="AAB369" s="170"/>
      <c r="AAC369" s="170"/>
      <c r="AAD369" s="170"/>
      <c r="AAE369" s="170"/>
      <c r="AAF369" s="170"/>
      <c r="AAG369" s="170"/>
      <c r="AAH369" s="170"/>
      <c r="AAI369" s="170"/>
      <c r="AAJ369" s="170"/>
      <c r="AAK369" s="170"/>
      <c r="AAL369" s="170"/>
      <c r="AAM369" s="170"/>
      <c r="AAN369" s="170"/>
      <c r="AAO369" s="170"/>
      <c r="AAP369" s="170"/>
      <c r="AAQ369" s="170"/>
      <c r="AAR369" s="170"/>
      <c r="AAS369" s="170"/>
      <c r="AAT369" s="170"/>
      <c r="AAU369" s="170"/>
      <c r="AAV369" s="170"/>
      <c r="AAW369" s="170"/>
      <c r="AAX369" s="170"/>
      <c r="AAY369" s="170"/>
      <c r="AAZ369" s="170"/>
      <c r="ABA369" s="170"/>
      <c r="ABB369" s="170"/>
      <c r="ABC369" s="170"/>
      <c r="ABD369" s="170"/>
      <c r="ABE369" s="170"/>
      <c r="ABF369" s="170"/>
      <c r="ABG369" s="170"/>
      <c r="ABH369" s="170"/>
      <c r="ABI369" s="170"/>
      <c r="ABJ369" s="170"/>
      <c r="ABK369" s="170"/>
      <c r="ABL369" s="170"/>
      <c r="ABM369" s="170"/>
      <c r="ABN369" s="170"/>
      <c r="ABO369" s="170"/>
      <c r="ABP369" s="170"/>
      <c r="ABQ369" s="170"/>
      <c r="ABR369" s="170"/>
      <c r="ABS369" s="170"/>
      <c r="ABT369" s="170"/>
      <c r="ABU369" s="170"/>
      <c r="ABV369" s="170"/>
      <c r="ABW369" s="170"/>
      <c r="ABX369" s="170"/>
      <c r="ABY369" s="170"/>
      <c r="ABZ369" s="170"/>
      <c r="ACA369" s="170"/>
      <c r="ACB369" s="170"/>
      <c r="ACC369" s="170"/>
      <c r="ACD369" s="170"/>
      <c r="ACE369" s="170"/>
      <c r="ACF369" s="170"/>
      <c r="ACG369" s="170"/>
      <c r="ACH369" s="170"/>
      <c r="ACI369" s="170"/>
      <c r="ACJ369" s="170"/>
      <c r="ACK369" s="170"/>
      <c r="ACL369" s="170"/>
      <c r="ACM369" s="170"/>
      <c r="ACN369" s="170"/>
      <c r="ACO369" s="170"/>
      <c r="ACP369" s="170"/>
      <c r="ACQ369" s="170"/>
      <c r="ACR369" s="170"/>
      <c r="ACS369" s="170"/>
      <c r="ACT369" s="170"/>
      <c r="ACU369" s="170"/>
      <c r="ACV369" s="170"/>
      <c r="ACW369" s="170"/>
      <c r="ACX369" s="170"/>
      <c r="ACY369" s="170"/>
      <c r="ACZ369" s="170"/>
      <c r="ADA369" s="170"/>
      <c r="ADB369" s="170"/>
      <c r="ADC369" s="170"/>
      <c r="ADD369" s="170"/>
      <c r="ADE369" s="170"/>
      <c r="ADF369" s="170"/>
      <c r="ADG369" s="170"/>
      <c r="ADH369" s="170"/>
      <c r="ADI369" s="170"/>
      <c r="ADJ369" s="170"/>
      <c r="ADK369" s="170"/>
      <c r="ADL369" s="170"/>
      <c r="ADM369" s="170"/>
      <c r="ADN369" s="170"/>
      <c r="ADO369" s="170"/>
      <c r="ADP369" s="170"/>
      <c r="ADQ369" s="170"/>
      <c r="ADR369" s="170"/>
      <c r="ADS369" s="170"/>
      <c r="ADT369" s="170"/>
      <c r="ADU369" s="170"/>
      <c r="ADV369" s="170"/>
      <c r="ADW369" s="170"/>
      <c r="ADX369" s="170"/>
      <c r="ADY369" s="170"/>
      <c r="ADZ369" s="170"/>
      <c r="AEA369" s="170"/>
      <c r="AEB369" s="170"/>
      <c r="AEC369" s="170"/>
      <c r="AED369" s="170"/>
      <c r="AEE369" s="170"/>
      <c r="AEF369" s="170"/>
      <c r="AEG369" s="170"/>
      <c r="AEH369" s="170"/>
      <c r="AEI369" s="170"/>
      <c r="AEJ369" s="170"/>
      <c r="AEK369" s="170"/>
      <c r="AEL369" s="170"/>
      <c r="AEM369" s="170"/>
      <c r="AEN369" s="170"/>
      <c r="AEO369" s="170"/>
      <c r="AEP369" s="170"/>
      <c r="AEQ369" s="170"/>
      <c r="AER369" s="170"/>
      <c r="AES369" s="170"/>
      <c r="AET369" s="170"/>
      <c r="AEU369" s="170"/>
      <c r="AEV369" s="170"/>
      <c r="AEW369" s="170"/>
      <c r="AEX369" s="170"/>
      <c r="AEY369" s="170"/>
      <c r="AEZ369" s="170"/>
      <c r="AFA369" s="170"/>
      <c r="AFB369" s="170"/>
      <c r="AFC369" s="170"/>
      <c r="AFD369" s="170"/>
      <c r="AFE369" s="170"/>
      <c r="AFF369" s="170"/>
      <c r="AFG369" s="170"/>
      <c r="AFH369" s="170"/>
      <c r="AFI369" s="170"/>
      <c r="AFJ369" s="170"/>
      <c r="AFK369" s="170"/>
      <c r="AFL369" s="170"/>
      <c r="AFM369" s="170"/>
      <c r="AFN369" s="170"/>
      <c r="AFO369" s="170"/>
      <c r="AFP369" s="170"/>
      <c r="AFQ369" s="170"/>
      <c r="AFR369" s="170"/>
      <c r="AFS369" s="170"/>
      <c r="AFT369" s="170"/>
      <c r="AFU369" s="170"/>
      <c r="AFV369" s="170"/>
      <c r="AFW369" s="170"/>
      <c r="AFX369" s="170"/>
      <c r="AFY369" s="170"/>
      <c r="AFZ369" s="170"/>
      <c r="AGA369" s="170"/>
      <c r="AGB369" s="170"/>
      <c r="AGC369" s="170"/>
      <c r="AGD369" s="170"/>
      <c r="AGE369" s="170"/>
      <c r="AGF369" s="170"/>
      <c r="AGG369" s="170"/>
      <c r="AGH369" s="170"/>
      <c r="AGI369" s="170"/>
      <c r="AGJ369" s="170"/>
      <c r="AGK369" s="170"/>
      <c r="AGL369" s="170"/>
      <c r="AGM369" s="170"/>
      <c r="AGN369" s="170"/>
      <c r="AGO369" s="170"/>
      <c r="AGP369" s="170"/>
      <c r="AGQ369" s="170"/>
      <c r="AGR369" s="170"/>
      <c r="AGS369" s="170"/>
      <c r="AGT369" s="170"/>
      <c r="AGU369" s="170"/>
      <c r="AGV369" s="170"/>
      <c r="AGW369" s="170"/>
      <c r="AGX369" s="170"/>
      <c r="AGY369" s="170"/>
      <c r="AGZ369" s="170"/>
      <c r="AHA369" s="170"/>
      <c r="AHB369" s="170"/>
      <c r="AHC369" s="170"/>
      <c r="AHD369" s="170"/>
      <c r="AHE369" s="170"/>
      <c r="AHF369" s="170"/>
      <c r="AHG369" s="170"/>
      <c r="AHH369" s="170"/>
      <c r="AHI369" s="170"/>
      <c r="AHJ369" s="170"/>
      <c r="AHK369" s="170"/>
      <c r="AHL369" s="170"/>
      <c r="AHM369" s="170"/>
      <c r="AHN369" s="170"/>
      <c r="AHO369" s="170"/>
      <c r="AHP369" s="170"/>
      <c r="AHQ369" s="170"/>
      <c r="AHR369" s="170"/>
      <c r="AHS369" s="170"/>
      <c r="AHT369" s="170"/>
      <c r="AHU369" s="170"/>
      <c r="AHV369" s="170"/>
      <c r="AHW369" s="170"/>
      <c r="AHX369" s="170"/>
      <c r="AHY369" s="170"/>
      <c r="AHZ369" s="170"/>
      <c r="AIA369" s="170"/>
      <c r="AIB369" s="170"/>
      <c r="AIC369" s="170"/>
      <c r="AID369" s="170"/>
      <c r="AIE369" s="170"/>
      <c r="AIF369" s="170"/>
      <c r="AIG369" s="170"/>
      <c r="AIH369" s="170"/>
      <c r="AII369" s="170"/>
      <c r="AIJ369" s="170"/>
      <c r="AIK369" s="170"/>
      <c r="AIL369" s="170"/>
      <c r="AIM369" s="170"/>
      <c r="AIN369" s="170"/>
      <c r="AIO369" s="170"/>
      <c r="AIP369" s="170"/>
      <c r="AIQ369" s="170"/>
      <c r="AIR369" s="170"/>
      <c r="AIS369" s="170"/>
      <c r="AIT369" s="170"/>
      <c r="AIU369" s="170"/>
      <c r="AIV369" s="170"/>
      <c r="AIW369" s="170"/>
      <c r="AIX369" s="170"/>
      <c r="AIY369" s="170"/>
      <c r="AIZ369" s="170"/>
      <c r="AJA369" s="170"/>
      <c r="AJB369" s="170"/>
      <c r="AJC369" s="170"/>
      <c r="AJD369" s="170"/>
      <c r="AJE369" s="170"/>
      <c r="AJF369" s="170"/>
      <c r="AJG369" s="170"/>
      <c r="AJH369" s="170"/>
      <c r="AJI369" s="170"/>
      <c r="AJJ369" s="170"/>
      <c r="AJK369" s="170"/>
      <c r="AJL369" s="170"/>
      <c r="AJM369" s="170"/>
      <c r="AJN369" s="170"/>
      <c r="AJO369" s="170"/>
      <c r="AJP369" s="170"/>
      <c r="AJQ369" s="170"/>
      <c r="AJR369" s="170"/>
      <c r="AJS369" s="170"/>
      <c r="AJT369" s="170"/>
      <c r="AJU369" s="170"/>
      <c r="AJV369" s="170"/>
      <c r="AJW369" s="170"/>
      <c r="AJX369" s="170"/>
      <c r="AJY369" s="170"/>
      <c r="AJZ369" s="170"/>
      <c r="AKA369" s="170"/>
      <c r="AKB369" s="170"/>
      <c r="AKC369" s="170"/>
      <c r="AKD369" s="170"/>
      <c r="AKE369" s="170"/>
      <c r="AKF369" s="170"/>
      <c r="AKG369" s="170"/>
      <c r="AKH369" s="170"/>
      <c r="AKI369" s="170"/>
      <c r="AKJ369" s="170"/>
      <c r="AKK369" s="170"/>
      <c r="AKL369" s="170"/>
      <c r="AKM369" s="170"/>
      <c r="AKN369" s="170"/>
      <c r="AKO369" s="170"/>
      <c r="AKP369" s="170"/>
      <c r="AKQ369" s="170"/>
      <c r="AKR369" s="170"/>
      <c r="AKS369" s="170"/>
      <c r="AKT369" s="170"/>
      <c r="AKU369" s="170"/>
      <c r="AKV369" s="170"/>
      <c r="AKW369" s="170"/>
      <c r="AKX369" s="170"/>
      <c r="AKY369" s="170"/>
      <c r="AKZ369" s="170"/>
      <c r="ALA369" s="170"/>
      <c r="ALB369" s="170"/>
      <c r="ALC369" s="170"/>
      <c r="ALD369" s="170"/>
      <c r="ALE369" s="170"/>
      <c r="ALF369" s="170"/>
      <c r="ALG369" s="170"/>
      <c r="ALH369" s="170"/>
      <c r="ALI369" s="170"/>
      <c r="ALJ369" s="170"/>
      <c r="ALK369" s="170"/>
      <c r="ALL369" s="170"/>
      <c r="ALM369" s="170"/>
      <c r="ALN369" s="170"/>
      <c r="ALO369" s="170"/>
      <c r="ALP369" s="170"/>
      <c r="ALQ369" s="170"/>
      <c r="ALR369" s="170"/>
      <c r="ALS369" s="170"/>
      <c r="ALT369" s="170"/>
      <c r="ALU369" s="170"/>
      <c r="ALV369" s="170"/>
      <c r="ALW369" s="170"/>
      <c r="ALX369" s="170"/>
      <c r="ALY369" s="170"/>
      <c r="ALZ369" s="170"/>
      <c r="AMA369" s="170"/>
      <c r="AMB369" s="170"/>
      <c r="AMC369" s="170"/>
      <c r="AMD369" s="170"/>
      <c r="AME369" s="170"/>
      <c r="AMF369" s="170"/>
      <c r="AMG369" s="170"/>
      <c r="AMH369" s="170"/>
      <c r="AMI369" s="170"/>
      <c r="AMJ369" s="170"/>
    </row>
    <row r="370" spans="1:1025" x14ac:dyDescent="0.25">
      <c r="A370" s="258" t="s">
        <v>1266</v>
      </c>
      <c r="B370" s="257">
        <v>370</v>
      </c>
      <c r="C370" s="258" t="s">
        <v>1267</v>
      </c>
      <c r="D370" s="308" t="s">
        <v>1268</v>
      </c>
      <c r="E370" s="286"/>
      <c r="F370" s="291"/>
      <c r="G370" s="280"/>
      <c r="H370" s="280">
        <v>4</v>
      </c>
      <c r="I370" s="492">
        <v>0.05</v>
      </c>
      <c r="J370" s="278">
        <v>2</v>
      </c>
      <c r="K370" s="278">
        <v>2</v>
      </c>
      <c r="L370" s="278">
        <v>1</v>
      </c>
      <c r="M370" s="278">
        <v>1</v>
      </c>
      <c r="N370" s="293"/>
      <c r="O370" s="281"/>
      <c r="P370" s="293">
        <v>335</v>
      </c>
      <c r="Q370" s="278">
        <v>2</v>
      </c>
      <c r="R370" s="278">
        <v>2</v>
      </c>
      <c r="S370" s="293"/>
      <c r="T370" s="293"/>
      <c r="U370" s="293"/>
      <c r="V370" s="462"/>
      <c r="W370" s="283">
        <f t="shared" si="162"/>
        <v>100</v>
      </c>
      <c r="X370" s="283">
        <f t="shared" si="147"/>
        <v>100</v>
      </c>
      <c r="Y370" s="283">
        <f t="shared" si="156"/>
        <v>20</v>
      </c>
      <c r="Z370" s="283">
        <f t="shared" si="163"/>
        <v>100</v>
      </c>
      <c r="AA370" s="283">
        <f t="shared" si="164"/>
        <v>10</v>
      </c>
      <c r="AB370" s="287">
        <f t="shared" si="146"/>
        <v>1</v>
      </c>
      <c r="AC370" s="287">
        <f t="shared" si="145"/>
        <v>100</v>
      </c>
      <c r="AD370" s="287">
        <f t="shared" si="154"/>
        <v>100</v>
      </c>
      <c r="AE370" s="284">
        <f t="shared" si="161"/>
        <v>1</v>
      </c>
      <c r="AF370" s="463">
        <v>0.1</v>
      </c>
      <c r="AG370" s="342">
        <v>5</v>
      </c>
      <c r="AH370" s="342">
        <v>5</v>
      </c>
      <c r="AI370" s="268">
        <f t="shared" si="159"/>
        <v>100</v>
      </c>
      <c r="AJ370" s="268">
        <f t="shared" si="160"/>
        <v>100</v>
      </c>
      <c r="AK370" s="506" t="s">
        <v>736</v>
      </c>
      <c r="AL370" s="293"/>
      <c r="AM370" s="293"/>
      <c r="AN370" s="511"/>
      <c r="AO370" s="357"/>
      <c r="AP370" s="357"/>
      <c r="AQ370" s="277" t="s">
        <v>1265</v>
      </c>
      <c r="AR370" s="171" t="s">
        <v>1257</v>
      </c>
      <c r="AS370" s="171"/>
      <c r="AT370" s="286"/>
      <c r="AU370" s="286"/>
      <c r="AV370" s="111"/>
    </row>
    <row r="371" spans="1:1025" x14ac:dyDescent="0.25">
      <c r="A371" s="404" t="s">
        <v>1269</v>
      </c>
      <c r="B371" s="257">
        <v>371</v>
      </c>
      <c r="C371" s="258" t="s">
        <v>1270</v>
      </c>
      <c r="D371" s="308" t="s">
        <v>1271</v>
      </c>
      <c r="E371" s="286"/>
      <c r="F371" s="291"/>
      <c r="G371" s="280"/>
      <c r="H371" s="280">
        <v>4</v>
      </c>
      <c r="I371" s="492">
        <v>0.05</v>
      </c>
      <c r="J371" s="278">
        <v>2</v>
      </c>
      <c r="K371" s="278">
        <v>2</v>
      </c>
      <c r="L371" s="278">
        <v>1</v>
      </c>
      <c r="M371" s="278">
        <v>1</v>
      </c>
      <c r="N371" s="293"/>
      <c r="O371" s="281"/>
      <c r="P371" s="293">
        <v>335</v>
      </c>
      <c r="Q371" s="278">
        <v>2</v>
      </c>
      <c r="R371" s="278">
        <v>2</v>
      </c>
      <c r="S371" s="293"/>
      <c r="T371" s="293"/>
      <c r="U371" s="293"/>
      <c r="V371" s="462"/>
      <c r="W371" s="283">
        <f t="shared" si="162"/>
        <v>100</v>
      </c>
      <c r="X371" s="283">
        <f t="shared" si="147"/>
        <v>100</v>
      </c>
      <c r="Y371" s="283">
        <f t="shared" si="156"/>
        <v>20</v>
      </c>
      <c r="Z371" s="283">
        <f t="shared" si="163"/>
        <v>100</v>
      </c>
      <c r="AA371" s="283">
        <f t="shared" si="164"/>
        <v>10</v>
      </c>
      <c r="AB371" s="287">
        <f t="shared" si="146"/>
        <v>1</v>
      </c>
      <c r="AC371" s="287">
        <f t="shared" si="145"/>
        <v>100</v>
      </c>
      <c r="AD371" s="287">
        <f t="shared" si="154"/>
        <v>100</v>
      </c>
      <c r="AE371" s="284">
        <f t="shared" si="161"/>
        <v>1</v>
      </c>
      <c r="AF371" s="463">
        <v>0.1</v>
      </c>
      <c r="AG371" s="342">
        <v>5</v>
      </c>
      <c r="AH371" s="342">
        <v>5</v>
      </c>
      <c r="AI371" s="268">
        <f t="shared" si="159"/>
        <v>100</v>
      </c>
      <c r="AJ371" s="268">
        <f t="shared" si="160"/>
        <v>100</v>
      </c>
      <c r="AK371" s="506" t="s">
        <v>736</v>
      </c>
      <c r="AL371" s="293"/>
      <c r="AM371" s="293"/>
      <c r="AN371" s="511"/>
      <c r="AO371" s="357"/>
      <c r="AP371" s="357"/>
      <c r="AQ371" s="277" t="s">
        <v>1265</v>
      </c>
      <c r="AR371" s="171" t="s">
        <v>1257</v>
      </c>
      <c r="AS371" s="171"/>
      <c r="AT371" s="286"/>
      <c r="AU371" s="286"/>
      <c r="AV371" s="111"/>
    </row>
    <row r="372" spans="1:1025" x14ac:dyDescent="0.25">
      <c r="A372" s="404" t="s">
        <v>1272</v>
      </c>
      <c r="B372" s="257">
        <v>372</v>
      </c>
      <c r="C372" s="258" t="s">
        <v>24523</v>
      </c>
      <c r="D372" s="308" t="s">
        <v>1273</v>
      </c>
      <c r="E372" s="286"/>
      <c r="F372" s="291"/>
      <c r="G372" s="280"/>
      <c r="H372" s="280">
        <v>4</v>
      </c>
      <c r="I372" s="492">
        <v>0.05</v>
      </c>
      <c r="J372" s="278">
        <v>2</v>
      </c>
      <c r="K372" s="278">
        <v>2</v>
      </c>
      <c r="L372" s="278">
        <v>1</v>
      </c>
      <c r="M372" s="278">
        <v>1</v>
      </c>
      <c r="N372" s="293"/>
      <c r="O372" s="281"/>
      <c r="P372" s="293">
        <v>335</v>
      </c>
      <c r="Q372" s="278">
        <v>2</v>
      </c>
      <c r="R372" s="278">
        <v>2</v>
      </c>
      <c r="S372" s="293"/>
      <c r="T372" s="293"/>
      <c r="U372" s="293"/>
      <c r="V372" s="462"/>
      <c r="W372" s="283">
        <f t="shared" si="162"/>
        <v>100</v>
      </c>
      <c r="X372" s="283">
        <f t="shared" si="147"/>
        <v>100</v>
      </c>
      <c r="Y372" s="283">
        <f t="shared" si="156"/>
        <v>20</v>
      </c>
      <c r="Z372" s="283">
        <f t="shared" si="163"/>
        <v>100</v>
      </c>
      <c r="AA372" s="283">
        <f t="shared" si="164"/>
        <v>10</v>
      </c>
      <c r="AB372" s="287">
        <f t="shared" si="146"/>
        <v>1</v>
      </c>
      <c r="AC372" s="287">
        <f t="shared" si="145"/>
        <v>100</v>
      </c>
      <c r="AD372" s="287">
        <f t="shared" si="154"/>
        <v>100</v>
      </c>
      <c r="AE372" s="284">
        <f t="shared" si="161"/>
        <v>1</v>
      </c>
      <c r="AF372" s="463">
        <v>0.1</v>
      </c>
      <c r="AG372" s="342">
        <v>5</v>
      </c>
      <c r="AH372" s="342">
        <v>5</v>
      </c>
      <c r="AI372" s="268">
        <f t="shared" si="159"/>
        <v>100</v>
      </c>
      <c r="AJ372" s="268">
        <f t="shared" si="160"/>
        <v>100</v>
      </c>
      <c r="AK372" s="506" t="s">
        <v>736</v>
      </c>
      <c r="AL372" s="293"/>
      <c r="AM372" s="293"/>
      <c r="AN372" s="511"/>
      <c r="AO372" s="357"/>
      <c r="AP372" s="357"/>
      <c r="AQ372" s="277" t="s">
        <v>1265</v>
      </c>
      <c r="AR372" s="171" t="s">
        <v>1257</v>
      </c>
      <c r="AS372" s="171"/>
      <c r="AT372" s="286"/>
      <c r="AU372" s="286"/>
      <c r="AV372" s="111"/>
    </row>
    <row r="373" spans="1:1025" ht="15.75" x14ac:dyDescent="0.25">
      <c r="A373" s="258" t="s">
        <v>1274</v>
      </c>
      <c r="B373" s="257">
        <v>373</v>
      </c>
      <c r="C373" s="258" t="s">
        <v>1275</v>
      </c>
      <c r="D373" s="308" t="s">
        <v>1276</v>
      </c>
      <c r="E373" s="286"/>
      <c r="F373" s="291"/>
      <c r="G373" s="280"/>
      <c r="H373" s="280">
        <v>4</v>
      </c>
      <c r="I373" s="497" t="s">
        <v>750</v>
      </c>
      <c r="J373" s="354">
        <v>2</v>
      </c>
      <c r="K373" s="461">
        <v>2</v>
      </c>
      <c r="L373" s="355"/>
      <c r="M373" s="312"/>
      <c r="N373" s="312"/>
      <c r="O373" s="355"/>
      <c r="P373" s="355"/>
      <c r="Q373" s="312"/>
      <c r="R373" s="312"/>
      <c r="S373" s="312"/>
      <c r="T373" s="312"/>
      <c r="U373" s="312"/>
      <c r="V373" s="317"/>
      <c r="W373" s="283">
        <f t="shared" si="162"/>
        <v>100</v>
      </c>
      <c r="X373" s="283">
        <f t="shared" si="147"/>
        <v>100</v>
      </c>
      <c r="Y373" s="283">
        <f t="shared" si="156"/>
        <v>100</v>
      </c>
      <c r="Z373" s="283">
        <f t="shared" si="163"/>
        <v>100</v>
      </c>
      <c r="AA373" s="283">
        <f t="shared" si="164"/>
        <v>100</v>
      </c>
      <c r="AB373" s="287">
        <f t="shared" si="146"/>
        <v>100</v>
      </c>
      <c r="AC373" s="287">
        <f t="shared" si="145"/>
        <v>100</v>
      </c>
      <c r="AD373" s="287">
        <f t="shared" si="154"/>
        <v>100</v>
      </c>
      <c r="AE373" s="284">
        <f t="shared" si="161"/>
        <v>100</v>
      </c>
      <c r="AF373" s="284">
        <f>IF(M373=0,100,IF(M373=1,1,IF(M373="1B",1,IF(M373="1A",0.1,100))))</f>
        <v>100</v>
      </c>
      <c r="AG373" s="268">
        <f>IF(OR(OR(EXACT(J373,"1A"),EXACT(J373,"1B"),EXACT(J373,"1C")),K373=1),1,IF(K373=2,10,100))</f>
        <v>10</v>
      </c>
      <c r="AH373" s="268">
        <f>IF(OR(EXACT(J373,"1A"),EXACT(J373,"1B"),EXACT(J373,"1C")),1,IF(J373=2,10,100))</f>
        <v>10</v>
      </c>
      <c r="AI373" s="268">
        <f t="shared" si="159"/>
        <v>100</v>
      </c>
      <c r="AJ373" s="268">
        <f t="shared" si="160"/>
        <v>100</v>
      </c>
      <c r="AK373" s="501" t="s">
        <v>750</v>
      </c>
      <c r="AL373" s="286"/>
      <c r="AM373" s="286"/>
      <c r="AN373" s="511"/>
      <c r="AO373" s="357"/>
      <c r="AP373" s="357"/>
      <c r="AQ373" s="277" t="s">
        <v>1265</v>
      </c>
      <c r="AR373" s="171" t="s">
        <v>1257</v>
      </c>
      <c r="AS373" s="171"/>
      <c r="AT373" s="286"/>
      <c r="AU373" s="286"/>
      <c r="AV373" s="11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c r="BR373" s="151"/>
      <c r="BS373" s="151"/>
      <c r="BT373" s="151"/>
      <c r="BU373" s="151"/>
      <c r="BV373" s="151"/>
      <c r="BW373" s="151"/>
      <c r="BX373" s="151"/>
      <c r="BY373" s="151"/>
      <c r="BZ373" s="151"/>
      <c r="CA373" s="151"/>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c r="DK373" s="151"/>
      <c r="DL373" s="151"/>
      <c r="DM373" s="151"/>
      <c r="DN373" s="151"/>
      <c r="DO373" s="151"/>
      <c r="DP373" s="151"/>
      <c r="DQ373" s="151"/>
      <c r="DR373" s="151"/>
      <c r="DS373" s="151"/>
      <c r="DT373" s="151"/>
      <c r="DU373" s="151"/>
      <c r="DV373" s="151"/>
      <c r="DW373" s="151"/>
      <c r="DX373" s="151"/>
      <c r="DY373" s="151"/>
      <c r="DZ373" s="151"/>
      <c r="EA373" s="151"/>
      <c r="EB373" s="151"/>
      <c r="EC373" s="151"/>
      <c r="ED373" s="151"/>
      <c r="EE373" s="151"/>
      <c r="EF373" s="151"/>
      <c r="EG373" s="151"/>
      <c r="EH373" s="151"/>
      <c r="EI373" s="151"/>
      <c r="EJ373" s="151"/>
      <c r="EK373" s="151"/>
      <c r="EL373" s="151"/>
      <c r="EM373" s="151"/>
      <c r="EN373" s="151"/>
      <c r="EO373" s="151"/>
      <c r="EP373" s="151"/>
      <c r="EQ373" s="151"/>
      <c r="ER373" s="151"/>
      <c r="ES373" s="151"/>
      <c r="ET373" s="151"/>
      <c r="EU373" s="151"/>
      <c r="EV373" s="151"/>
      <c r="EW373" s="151"/>
      <c r="EX373" s="151"/>
      <c r="EY373" s="151"/>
      <c r="EZ373" s="151"/>
      <c r="FA373" s="151"/>
      <c r="FB373" s="151"/>
      <c r="FC373" s="151"/>
      <c r="FD373" s="151"/>
      <c r="FE373" s="151"/>
      <c r="FF373" s="151"/>
      <c r="FG373" s="151"/>
      <c r="FH373" s="151"/>
      <c r="FI373" s="151"/>
      <c r="FJ373" s="151"/>
      <c r="FK373" s="151"/>
      <c r="FL373" s="151"/>
      <c r="FM373" s="151"/>
      <c r="FN373" s="151"/>
      <c r="FO373" s="151"/>
      <c r="FP373" s="151"/>
      <c r="FQ373" s="151"/>
      <c r="FR373" s="151"/>
      <c r="FS373" s="151"/>
      <c r="FT373" s="151"/>
      <c r="FU373" s="151"/>
      <c r="FV373" s="151"/>
      <c r="FW373" s="151"/>
      <c r="FX373" s="151"/>
      <c r="FY373" s="151"/>
      <c r="FZ373" s="151"/>
      <c r="GA373" s="151"/>
      <c r="GB373" s="151"/>
      <c r="GC373" s="151"/>
      <c r="GD373" s="151"/>
      <c r="GE373" s="151"/>
      <c r="GF373" s="151"/>
      <c r="GG373" s="151"/>
      <c r="GH373" s="151"/>
      <c r="GI373" s="151"/>
      <c r="GJ373" s="151"/>
      <c r="GK373" s="151"/>
      <c r="GL373" s="151"/>
      <c r="GM373" s="151"/>
      <c r="GN373" s="151"/>
      <c r="GO373" s="151"/>
      <c r="GP373" s="151"/>
      <c r="GQ373" s="151"/>
      <c r="GR373" s="151"/>
      <c r="GS373" s="151"/>
      <c r="GT373" s="151"/>
      <c r="GU373" s="151"/>
      <c r="GV373" s="151"/>
      <c r="GW373" s="151"/>
      <c r="GX373" s="151"/>
      <c r="GY373" s="151"/>
      <c r="GZ373" s="151"/>
      <c r="HA373" s="151"/>
      <c r="HB373" s="151"/>
      <c r="HC373" s="151"/>
      <c r="HD373" s="151"/>
      <c r="HE373" s="151"/>
      <c r="HF373" s="151"/>
      <c r="HG373" s="151"/>
      <c r="HH373" s="151"/>
      <c r="HI373" s="151"/>
      <c r="HJ373" s="151"/>
      <c r="HK373" s="151"/>
      <c r="HL373" s="151"/>
      <c r="HM373" s="151"/>
      <c r="HN373" s="151"/>
      <c r="HO373" s="151"/>
      <c r="HP373" s="151"/>
      <c r="HQ373" s="151"/>
      <c r="HR373" s="151"/>
      <c r="HS373" s="151"/>
      <c r="HT373" s="151"/>
      <c r="HU373" s="151"/>
      <c r="HV373" s="151"/>
      <c r="HW373" s="151"/>
      <c r="HX373" s="151"/>
      <c r="HY373" s="151"/>
      <c r="HZ373" s="151"/>
      <c r="IA373" s="151"/>
      <c r="IB373" s="151"/>
      <c r="IC373" s="151"/>
      <c r="ID373" s="151"/>
      <c r="IE373" s="151"/>
      <c r="IF373" s="151"/>
      <c r="IG373" s="151"/>
      <c r="IH373" s="151"/>
      <c r="II373" s="151"/>
      <c r="IJ373" s="151"/>
      <c r="IK373" s="151"/>
      <c r="IL373" s="151"/>
      <c r="IM373" s="151"/>
      <c r="IN373" s="151"/>
      <c r="IO373" s="151"/>
      <c r="IP373" s="151"/>
      <c r="IQ373" s="151"/>
      <c r="IR373" s="151"/>
      <c r="IS373" s="151"/>
      <c r="IT373" s="151"/>
      <c r="IU373" s="151"/>
      <c r="IV373" s="151"/>
      <c r="IW373" s="151"/>
      <c r="IX373" s="151"/>
      <c r="IY373" s="151"/>
      <c r="IZ373" s="151"/>
      <c r="JA373" s="151"/>
      <c r="JB373" s="151"/>
      <c r="JC373" s="151"/>
      <c r="JD373" s="151"/>
      <c r="JE373" s="151"/>
      <c r="JF373" s="151"/>
      <c r="JG373" s="151"/>
      <c r="JH373" s="151"/>
      <c r="JI373" s="151"/>
      <c r="JJ373" s="151"/>
      <c r="JK373" s="151"/>
      <c r="JL373" s="151"/>
      <c r="JM373" s="151"/>
      <c r="JN373" s="151"/>
      <c r="JO373" s="151"/>
      <c r="JP373" s="151"/>
      <c r="JQ373" s="151"/>
      <c r="JR373" s="151"/>
      <c r="JS373" s="151"/>
      <c r="JT373" s="151"/>
      <c r="JU373" s="151"/>
      <c r="JV373" s="151"/>
      <c r="JW373" s="151"/>
      <c r="JX373" s="151"/>
      <c r="JY373" s="151"/>
      <c r="JZ373" s="151"/>
      <c r="KA373" s="151"/>
      <c r="KB373" s="151"/>
      <c r="KC373" s="151"/>
      <c r="KD373" s="151"/>
      <c r="KE373" s="151"/>
      <c r="KF373" s="151"/>
      <c r="KG373" s="151"/>
      <c r="KH373" s="151"/>
      <c r="KI373" s="151"/>
      <c r="KJ373" s="151"/>
      <c r="KK373" s="151"/>
      <c r="KL373" s="151"/>
      <c r="KM373" s="151"/>
      <c r="KN373" s="151"/>
      <c r="KO373" s="151"/>
      <c r="KP373" s="151"/>
      <c r="KQ373" s="151"/>
      <c r="KR373" s="151"/>
      <c r="KS373" s="151"/>
      <c r="KT373" s="151"/>
      <c r="KU373" s="151"/>
      <c r="KV373" s="151"/>
      <c r="KW373" s="151"/>
      <c r="KX373" s="151"/>
      <c r="KY373" s="151"/>
      <c r="KZ373" s="151"/>
      <c r="LA373" s="151"/>
      <c r="LB373" s="151"/>
      <c r="LC373" s="151"/>
      <c r="LD373" s="151"/>
      <c r="LE373" s="151"/>
      <c r="LF373" s="151"/>
      <c r="LG373" s="151"/>
      <c r="LH373" s="151"/>
      <c r="LI373" s="151"/>
      <c r="LJ373" s="151"/>
      <c r="LK373" s="151"/>
      <c r="LL373" s="151"/>
      <c r="LM373" s="151"/>
      <c r="LN373" s="151"/>
      <c r="LO373" s="151"/>
      <c r="LP373" s="151"/>
      <c r="LQ373" s="151"/>
      <c r="LR373" s="151"/>
      <c r="LS373" s="151"/>
      <c r="LT373" s="151"/>
      <c r="LU373" s="151"/>
      <c r="LV373" s="151"/>
      <c r="LW373" s="151"/>
      <c r="LX373" s="151"/>
      <c r="LY373" s="151"/>
      <c r="LZ373" s="151"/>
      <c r="MA373" s="151"/>
      <c r="MB373" s="151"/>
      <c r="MC373" s="151"/>
      <c r="MD373" s="151"/>
      <c r="ME373" s="151"/>
      <c r="MF373" s="151"/>
      <c r="MG373" s="151"/>
      <c r="MH373" s="151"/>
      <c r="MI373" s="151"/>
      <c r="MJ373" s="151"/>
      <c r="MK373" s="151"/>
      <c r="ML373" s="151"/>
      <c r="MM373" s="151"/>
      <c r="MN373" s="151"/>
      <c r="MO373" s="151"/>
      <c r="MP373" s="151"/>
      <c r="MQ373" s="151"/>
      <c r="MR373" s="151"/>
      <c r="MS373" s="151"/>
      <c r="MT373" s="151"/>
      <c r="MU373" s="151"/>
      <c r="MV373" s="151"/>
      <c r="MW373" s="151"/>
      <c r="MX373" s="151"/>
      <c r="MY373" s="151"/>
      <c r="MZ373" s="151"/>
      <c r="NA373" s="151"/>
      <c r="NB373" s="151"/>
      <c r="NC373" s="151"/>
      <c r="ND373" s="151"/>
      <c r="NE373" s="151"/>
      <c r="NF373" s="151"/>
      <c r="NG373" s="151"/>
      <c r="NH373" s="151"/>
      <c r="NI373" s="151"/>
      <c r="NJ373" s="151"/>
      <c r="NK373" s="151"/>
      <c r="NL373" s="151"/>
      <c r="NM373" s="151"/>
      <c r="NN373" s="151"/>
      <c r="NO373" s="151"/>
      <c r="NP373" s="151"/>
      <c r="NQ373" s="151"/>
      <c r="NR373" s="151"/>
      <c r="NS373" s="151"/>
      <c r="NT373" s="151"/>
      <c r="NU373" s="151"/>
      <c r="NV373" s="151"/>
      <c r="NW373" s="151"/>
      <c r="NX373" s="151"/>
      <c r="NY373" s="151"/>
      <c r="NZ373" s="151"/>
      <c r="OA373" s="151"/>
      <c r="OB373" s="151"/>
      <c r="OC373" s="151"/>
      <c r="OD373" s="151"/>
      <c r="OE373" s="151"/>
      <c r="OF373" s="151"/>
      <c r="OG373" s="151"/>
      <c r="OH373" s="151"/>
      <c r="OI373" s="151"/>
      <c r="OJ373" s="151"/>
      <c r="OK373" s="151"/>
      <c r="OL373" s="151"/>
      <c r="OM373" s="151"/>
      <c r="ON373" s="151"/>
      <c r="OO373" s="151"/>
      <c r="OP373" s="151"/>
      <c r="OQ373" s="151"/>
      <c r="OR373" s="151"/>
      <c r="OS373" s="151"/>
      <c r="OT373" s="151"/>
      <c r="OU373" s="151"/>
      <c r="OV373" s="151"/>
      <c r="OW373" s="151"/>
      <c r="OX373" s="151"/>
      <c r="OY373" s="151"/>
      <c r="OZ373" s="151"/>
      <c r="PA373" s="151"/>
      <c r="PB373" s="151"/>
      <c r="PC373" s="151"/>
      <c r="PD373" s="151"/>
      <c r="PE373" s="151"/>
      <c r="PF373" s="151"/>
      <c r="PG373" s="151"/>
      <c r="PH373" s="151"/>
      <c r="PI373" s="151"/>
      <c r="PJ373" s="151"/>
      <c r="PK373" s="151"/>
      <c r="PL373" s="151"/>
      <c r="PM373" s="151"/>
      <c r="PN373" s="151"/>
      <c r="PO373" s="151"/>
      <c r="PP373" s="151"/>
      <c r="PQ373" s="151"/>
      <c r="PR373" s="151"/>
      <c r="PS373" s="151"/>
      <c r="PT373" s="151"/>
      <c r="PU373" s="151"/>
      <c r="PV373" s="151"/>
      <c r="PW373" s="151"/>
      <c r="PX373" s="151"/>
      <c r="PY373" s="151"/>
      <c r="PZ373" s="151"/>
      <c r="QA373" s="151"/>
      <c r="QB373" s="151"/>
      <c r="QC373" s="151"/>
      <c r="QD373" s="151"/>
      <c r="QE373" s="151"/>
      <c r="QF373" s="151"/>
      <c r="QG373" s="151"/>
      <c r="QH373" s="151"/>
      <c r="QI373" s="151"/>
      <c r="QJ373" s="151"/>
      <c r="QK373" s="151"/>
      <c r="QL373" s="151"/>
      <c r="QM373" s="151"/>
      <c r="QN373" s="151"/>
      <c r="QO373" s="151"/>
      <c r="QP373" s="151"/>
      <c r="QQ373" s="151"/>
      <c r="QR373" s="151"/>
      <c r="QS373" s="151"/>
      <c r="QT373" s="151"/>
      <c r="QU373" s="151"/>
      <c r="QV373" s="151"/>
      <c r="QW373" s="151"/>
      <c r="QX373" s="151"/>
      <c r="QY373" s="151"/>
      <c r="QZ373" s="151"/>
      <c r="RA373" s="151"/>
      <c r="RB373" s="151"/>
      <c r="RC373" s="151"/>
      <c r="RD373" s="151"/>
      <c r="RE373" s="151"/>
      <c r="RF373" s="151"/>
      <c r="RG373" s="151"/>
      <c r="RH373" s="151"/>
      <c r="RI373" s="151"/>
      <c r="RJ373" s="151"/>
      <c r="RK373" s="151"/>
      <c r="RL373" s="151"/>
      <c r="RM373" s="151"/>
      <c r="RN373" s="151"/>
      <c r="RO373" s="151"/>
      <c r="RP373" s="151"/>
      <c r="RQ373" s="151"/>
      <c r="RR373" s="151"/>
      <c r="RS373" s="151"/>
      <c r="RT373" s="151"/>
      <c r="RU373" s="151"/>
      <c r="RV373" s="151"/>
      <c r="RW373" s="151"/>
      <c r="RX373" s="151"/>
      <c r="RY373" s="151"/>
      <c r="RZ373" s="151"/>
      <c r="SA373" s="151"/>
      <c r="SB373" s="151"/>
      <c r="SC373" s="151"/>
      <c r="SD373" s="151"/>
      <c r="SE373" s="151"/>
      <c r="SF373" s="151"/>
      <c r="SG373" s="151"/>
      <c r="SH373" s="151"/>
      <c r="SI373" s="151"/>
      <c r="SJ373" s="151"/>
      <c r="SK373" s="151"/>
      <c r="SL373" s="151"/>
      <c r="SM373" s="151"/>
      <c r="SN373" s="151"/>
      <c r="SO373" s="151"/>
      <c r="SP373" s="151"/>
      <c r="SQ373" s="151"/>
      <c r="SR373" s="151"/>
      <c r="SS373" s="151"/>
      <c r="ST373" s="151"/>
      <c r="SU373" s="151"/>
      <c r="SV373" s="151"/>
      <c r="SW373" s="151"/>
      <c r="SX373" s="151"/>
      <c r="SY373" s="151"/>
      <c r="SZ373" s="151"/>
      <c r="TA373" s="151"/>
      <c r="TB373" s="151"/>
      <c r="TC373" s="151"/>
      <c r="TD373" s="151"/>
      <c r="TE373" s="151"/>
      <c r="TF373" s="151"/>
      <c r="TG373" s="151"/>
      <c r="TH373" s="151"/>
      <c r="TI373" s="151"/>
      <c r="TJ373" s="151"/>
      <c r="TK373" s="151"/>
      <c r="TL373" s="151"/>
      <c r="TM373" s="151"/>
      <c r="TN373" s="151"/>
      <c r="TO373" s="151"/>
      <c r="TP373" s="151"/>
      <c r="TQ373" s="151"/>
      <c r="TR373" s="151"/>
      <c r="TS373" s="151"/>
      <c r="TT373" s="151"/>
      <c r="TU373" s="151"/>
      <c r="TV373" s="151"/>
      <c r="TW373" s="151"/>
      <c r="TX373" s="151"/>
      <c r="TY373" s="151"/>
      <c r="TZ373" s="151"/>
      <c r="UA373" s="151"/>
      <c r="UB373" s="151"/>
      <c r="UC373" s="151"/>
      <c r="UD373" s="151"/>
      <c r="UE373" s="151"/>
      <c r="UF373" s="151"/>
      <c r="UG373" s="151"/>
      <c r="UH373" s="151"/>
      <c r="UI373" s="151"/>
      <c r="UJ373" s="151"/>
      <c r="UK373" s="151"/>
      <c r="UL373" s="151"/>
      <c r="UM373" s="151"/>
      <c r="UN373" s="151"/>
      <c r="UO373" s="151"/>
      <c r="UP373" s="151"/>
      <c r="UQ373" s="151"/>
      <c r="UR373" s="151"/>
      <c r="US373" s="151"/>
      <c r="UT373" s="151"/>
      <c r="UU373" s="151"/>
      <c r="UV373" s="151"/>
      <c r="UW373" s="151"/>
      <c r="UX373" s="151"/>
      <c r="UY373" s="151"/>
      <c r="UZ373" s="151"/>
      <c r="VA373" s="151"/>
      <c r="VB373" s="151"/>
      <c r="VC373" s="151"/>
      <c r="VD373" s="151"/>
      <c r="VE373" s="151"/>
      <c r="VF373" s="151"/>
      <c r="VG373" s="151"/>
      <c r="VH373" s="151"/>
      <c r="VI373" s="151"/>
      <c r="VJ373" s="151"/>
      <c r="VK373" s="151"/>
      <c r="VL373" s="151"/>
      <c r="VM373" s="151"/>
      <c r="VN373" s="151"/>
      <c r="VO373" s="151"/>
      <c r="VP373" s="151"/>
      <c r="VQ373" s="151"/>
      <c r="VR373" s="151"/>
      <c r="VS373" s="151"/>
      <c r="VT373" s="151"/>
      <c r="VU373" s="151"/>
      <c r="VV373" s="151"/>
      <c r="VW373" s="151"/>
      <c r="VX373" s="151"/>
      <c r="VY373" s="151"/>
      <c r="VZ373" s="151"/>
      <c r="WA373" s="151"/>
      <c r="WB373" s="151"/>
      <c r="WC373" s="151"/>
      <c r="WD373" s="151"/>
      <c r="WE373" s="151"/>
      <c r="WF373" s="151"/>
      <c r="WG373" s="151"/>
      <c r="WH373" s="151"/>
      <c r="WI373" s="151"/>
      <c r="WJ373" s="151"/>
      <c r="WK373" s="151"/>
      <c r="WL373" s="151"/>
      <c r="WM373" s="151"/>
      <c r="WN373" s="151"/>
      <c r="WO373" s="151"/>
      <c r="WP373" s="151"/>
      <c r="WQ373" s="151"/>
      <c r="WR373" s="151"/>
      <c r="WS373" s="151"/>
      <c r="WT373" s="151"/>
      <c r="WU373" s="151"/>
      <c r="WV373" s="151"/>
      <c r="WW373" s="151"/>
      <c r="WX373" s="151"/>
      <c r="WY373" s="151"/>
      <c r="WZ373" s="151"/>
      <c r="XA373" s="151"/>
      <c r="XB373" s="151"/>
      <c r="XC373" s="151"/>
      <c r="XD373" s="151"/>
      <c r="XE373" s="151"/>
      <c r="XF373" s="151"/>
      <c r="XG373" s="151"/>
      <c r="XH373" s="151"/>
      <c r="XI373" s="151"/>
      <c r="XJ373" s="151"/>
      <c r="XK373" s="151"/>
      <c r="XL373" s="151"/>
      <c r="XM373" s="151"/>
      <c r="XN373" s="151"/>
      <c r="XO373" s="151"/>
      <c r="XP373" s="151"/>
      <c r="XQ373" s="151"/>
      <c r="XR373" s="151"/>
      <c r="XS373" s="151"/>
      <c r="XT373" s="151"/>
      <c r="XU373" s="151"/>
      <c r="XV373" s="151"/>
      <c r="XW373" s="151"/>
      <c r="XX373" s="151"/>
      <c r="XY373" s="151"/>
      <c r="XZ373" s="151"/>
      <c r="YA373" s="151"/>
      <c r="YB373" s="151"/>
      <c r="YC373" s="151"/>
      <c r="YD373" s="151"/>
      <c r="YE373" s="151"/>
      <c r="YF373" s="151"/>
      <c r="YG373" s="151"/>
      <c r="YH373" s="151"/>
      <c r="YI373" s="151"/>
      <c r="YJ373" s="151"/>
      <c r="YK373" s="151"/>
      <c r="YL373" s="151"/>
      <c r="YM373" s="151"/>
      <c r="YN373" s="151"/>
      <c r="YO373" s="151"/>
      <c r="YP373" s="151"/>
      <c r="YQ373" s="151"/>
      <c r="YR373" s="151"/>
      <c r="YS373" s="151"/>
      <c r="YT373" s="151"/>
      <c r="YU373" s="151"/>
      <c r="YV373" s="151"/>
      <c r="YW373" s="151"/>
      <c r="YX373" s="151"/>
      <c r="YY373" s="151"/>
      <c r="YZ373" s="151"/>
      <c r="ZA373" s="151"/>
      <c r="ZB373" s="151"/>
      <c r="ZC373" s="151"/>
      <c r="ZD373" s="151"/>
      <c r="ZE373" s="151"/>
      <c r="ZF373" s="151"/>
      <c r="ZG373" s="151"/>
      <c r="ZH373" s="151"/>
      <c r="ZI373" s="151"/>
      <c r="ZJ373" s="151"/>
      <c r="ZK373" s="151"/>
      <c r="ZL373" s="151"/>
      <c r="ZM373" s="151"/>
      <c r="ZN373" s="151"/>
      <c r="ZO373" s="151"/>
      <c r="ZP373" s="151"/>
      <c r="ZQ373" s="151"/>
      <c r="ZR373" s="151"/>
      <c r="ZS373" s="151"/>
      <c r="ZT373" s="151"/>
      <c r="ZU373" s="151"/>
      <c r="ZV373" s="151"/>
      <c r="ZW373" s="151"/>
      <c r="ZX373" s="151"/>
      <c r="ZY373" s="151"/>
      <c r="ZZ373" s="151"/>
      <c r="AAA373" s="151"/>
      <c r="AAB373" s="151"/>
      <c r="AAC373" s="151"/>
      <c r="AAD373" s="151"/>
      <c r="AAE373" s="151"/>
      <c r="AAF373" s="151"/>
      <c r="AAG373" s="151"/>
      <c r="AAH373" s="151"/>
      <c r="AAI373" s="151"/>
      <c r="AAJ373" s="151"/>
      <c r="AAK373" s="151"/>
      <c r="AAL373" s="151"/>
      <c r="AAM373" s="151"/>
      <c r="AAN373" s="151"/>
      <c r="AAO373" s="151"/>
      <c r="AAP373" s="151"/>
      <c r="AAQ373" s="151"/>
      <c r="AAR373" s="151"/>
      <c r="AAS373" s="151"/>
      <c r="AAT373" s="151"/>
      <c r="AAU373" s="151"/>
      <c r="AAV373" s="151"/>
      <c r="AAW373" s="151"/>
      <c r="AAX373" s="151"/>
      <c r="AAY373" s="151"/>
      <c r="AAZ373" s="151"/>
      <c r="ABA373" s="151"/>
      <c r="ABB373" s="151"/>
      <c r="ABC373" s="151"/>
      <c r="ABD373" s="151"/>
      <c r="ABE373" s="151"/>
      <c r="ABF373" s="151"/>
      <c r="ABG373" s="151"/>
      <c r="ABH373" s="151"/>
      <c r="ABI373" s="151"/>
      <c r="ABJ373" s="151"/>
      <c r="ABK373" s="151"/>
      <c r="ABL373" s="151"/>
      <c r="ABM373" s="151"/>
      <c r="ABN373" s="151"/>
      <c r="ABO373" s="151"/>
      <c r="ABP373" s="151"/>
      <c r="ABQ373" s="151"/>
      <c r="ABR373" s="151"/>
      <c r="ABS373" s="151"/>
      <c r="ABT373" s="151"/>
      <c r="ABU373" s="151"/>
      <c r="ABV373" s="151"/>
      <c r="ABW373" s="151"/>
      <c r="ABX373" s="151"/>
      <c r="ABY373" s="151"/>
      <c r="ABZ373" s="151"/>
      <c r="ACA373" s="151"/>
      <c r="ACB373" s="151"/>
      <c r="ACC373" s="151"/>
      <c r="ACD373" s="151"/>
      <c r="ACE373" s="151"/>
      <c r="ACF373" s="151"/>
      <c r="ACG373" s="151"/>
      <c r="ACH373" s="151"/>
      <c r="ACI373" s="151"/>
      <c r="ACJ373" s="151"/>
      <c r="ACK373" s="151"/>
      <c r="ACL373" s="151"/>
      <c r="ACM373" s="151"/>
      <c r="ACN373" s="151"/>
      <c r="ACO373" s="151"/>
      <c r="ACP373" s="151"/>
      <c r="ACQ373" s="151"/>
      <c r="ACR373" s="151"/>
      <c r="ACS373" s="151"/>
      <c r="ACT373" s="151"/>
      <c r="ACU373" s="151"/>
      <c r="ACV373" s="151"/>
      <c r="ACW373" s="151"/>
      <c r="ACX373" s="151"/>
      <c r="ACY373" s="151"/>
      <c r="ACZ373" s="151"/>
      <c r="ADA373" s="151"/>
      <c r="ADB373" s="151"/>
      <c r="ADC373" s="151"/>
      <c r="ADD373" s="151"/>
      <c r="ADE373" s="151"/>
      <c r="ADF373" s="151"/>
      <c r="ADG373" s="151"/>
      <c r="ADH373" s="151"/>
      <c r="ADI373" s="151"/>
      <c r="ADJ373" s="151"/>
      <c r="ADK373" s="151"/>
      <c r="ADL373" s="151"/>
      <c r="ADM373" s="151"/>
      <c r="ADN373" s="151"/>
      <c r="ADO373" s="151"/>
      <c r="ADP373" s="151"/>
      <c r="ADQ373" s="151"/>
      <c r="ADR373" s="151"/>
      <c r="ADS373" s="151"/>
      <c r="ADT373" s="151"/>
      <c r="ADU373" s="151"/>
      <c r="ADV373" s="151"/>
      <c r="ADW373" s="151"/>
      <c r="ADX373" s="151"/>
      <c r="ADY373" s="151"/>
      <c r="ADZ373" s="151"/>
      <c r="AEA373" s="151"/>
      <c r="AEB373" s="151"/>
      <c r="AEC373" s="151"/>
      <c r="AED373" s="151"/>
      <c r="AEE373" s="151"/>
      <c r="AEF373" s="151"/>
      <c r="AEG373" s="151"/>
      <c r="AEH373" s="151"/>
      <c r="AEI373" s="151"/>
      <c r="AEJ373" s="151"/>
      <c r="AEK373" s="151"/>
      <c r="AEL373" s="151"/>
      <c r="AEM373" s="151"/>
      <c r="AEN373" s="151"/>
      <c r="AEO373" s="151"/>
      <c r="AEP373" s="151"/>
      <c r="AEQ373" s="151"/>
      <c r="AER373" s="151"/>
      <c r="AES373" s="151"/>
      <c r="AET373" s="151"/>
      <c r="AEU373" s="151"/>
      <c r="AEV373" s="151"/>
      <c r="AEW373" s="151"/>
      <c r="AEX373" s="151"/>
      <c r="AEY373" s="151"/>
      <c r="AEZ373" s="151"/>
      <c r="AFA373" s="151"/>
      <c r="AFB373" s="151"/>
      <c r="AFC373" s="151"/>
      <c r="AFD373" s="151"/>
      <c r="AFE373" s="151"/>
      <c r="AFF373" s="151"/>
      <c r="AFG373" s="151"/>
      <c r="AFH373" s="151"/>
      <c r="AFI373" s="151"/>
      <c r="AFJ373" s="151"/>
      <c r="AFK373" s="151"/>
      <c r="AFL373" s="151"/>
      <c r="AFM373" s="151"/>
      <c r="AFN373" s="151"/>
      <c r="AFO373" s="151"/>
      <c r="AFP373" s="151"/>
      <c r="AFQ373" s="151"/>
      <c r="AFR373" s="151"/>
      <c r="AFS373" s="151"/>
      <c r="AFT373" s="151"/>
      <c r="AFU373" s="151"/>
      <c r="AFV373" s="151"/>
      <c r="AFW373" s="151"/>
      <c r="AFX373" s="151"/>
      <c r="AFY373" s="151"/>
      <c r="AFZ373" s="151"/>
      <c r="AGA373" s="151"/>
      <c r="AGB373" s="151"/>
      <c r="AGC373" s="151"/>
      <c r="AGD373" s="151"/>
      <c r="AGE373" s="151"/>
      <c r="AGF373" s="151"/>
      <c r="AGG373" s="151"/>
      <c r="AGH373" s="151"/>
      <c r="AGI373" s="151"/>
      <c r="AGJ373" s="151"/>
      <c r="AGK373" s="151"/>
      <c r="AGL373" s="151"/>
      <c r="AGM373" s="151"/>
      <c r="AGN373" s="151"/>
      <c r="AGO373" s="151"/>
      <c r="AGP373" s="151"/>
      <c r="AGQ373" s="151"/>
      <c r="AGR373" s="151"/>
      <c r="AGS373" s="151"/>
      <c r="AGT373" s="151"/>
      <c r="AGU373" s="151"/>
      <c r="AGV373" s="151"/>
      <c r="AGW373" s="151"/>
      <c r="AGX373" s="151"/>
      <c r="AGY373" s="151"/>
      <c r="AGZ373" s="151"/>
      <c r="AHA373" s="151"/>
      <c r="AHB373" s="151"/>
      <c r="AHC373" s="151"/>
      <c r="AHD373" s="151"/>
      <c r="AHE373" s="151"/>
      <c r="AHF373" s="151"/>
      <c r="AHG373" s="151"/>
      <c r="AHH373" s="151"/>
      <c r="AHI373" s="151"/>
      <c r="AHJ373" s="151"/>
      <c r="AHK373" s="151"/>
      <c r="AHL373" s="151"/>
      <c r="AHM373" s="151"/>
      <c r="AHN373" s="151"/>
      <c r="AHO373" s="151"/>
      <c r="AHP373" s="151"/>
      <c r="AHQ373" s="151"/>
      <c r="AHR373" s="151"/>
      <c r="AHS373" s="151"/>
      <c r="AHT373" s="151"/>
      <c r="AHU373" s="151"/>
      <c r="AHV373" s="151"/>
      <c r="AHW373" s="151"/>
      <c r="AHX373" s="151"/>
      <c r="AHY373" s="151"/>
      <c r="AHZ373" s="151"/>
      <c r="AIA373" s="151"/>
      <c r="AIB373" s="151"/>
      <c r="AIC373" s="151"/>
      <c r="AID373" s="151"/>
      <c r="AIE373" s="151"/>
      <c r="AIF373" s="151"/>
      <c r="AIG373" s="151"/>
      <c r="AIH373" s="151"/>
      <c r="AII373" s="151"/>
      <c r="AIJ373" s="151"/>
      <c r="AIK373" s="151"/>
      <c r="AIL373" s="151"/>
      <c r="AIM373" s="151"/>
      <c r="AIN373" s="151"/>
      <c r="AIO373" s="151"/>
      <c r="AIP373" s="151"/>
      <c r="AIQ373" s="151"/>
      <c r="AIR373" s="151"/>
      <c r="AIS373" s="151"/>
      <c r="AIT373" s="151"/>
      <c r="AIU373" s="151"/>
      <c r="AIV373" s="151"/>
      <c r="AIW373" s="151"/>
      <c r="AIX373" s="151"/>
      <c r="AIY373" s="151"/>
      <c r="AIZ373" s="151"/>
      <c r="AJA373" s="151"/>
      <c r="AJB373" s="151"/>
      <c r="AJC373" s="151"/>
      <c r="AJD373" s="151"/>
      <c r="AJE373" s="151"/>
      <c r="AJF373" s="151"/>
      <c r="AJG373" s="151"/>
      <c r="AJH373" s="151"/>
      <c r="AJI373" s="151"/>
      <c r="AJJ373" s="151"/>
      <c r="AJK373" s="151"/>
      <c r="AJL373" s="151"/>
      <c r="AJM373" s="151"/>
      <c r="AJN373" s="151"/>
      <c r="AJO373" s="151"/>
      <c r="AJP373" s="151"/>
      <c r="AJQ373" s="151"/>
      <c r="AJR373" s="151"/>
      <c r="AJS373" s="151"/>
      <c r="AJT373" s="151"/>
      <c r="AJU373" s="151"/>
      <c r="AJV373" s="151"/>
      <c r="AJW373" s="151"/>
      <c r="AJX373" s="151"/>
      <c r="AJY373" s="151"/>
      <c r="AJZ373" s="151"/>
      <c r="AKA373" s="151"/>
      <c r="AKB373" s="151"/>
      <c r="AKC373" s="151"/>
      <c r="AKD373" s="151"/>
      <c r="AKE373" s="151"/>
      <c r="AKF373" s="151"/>
      <c r="AKG373" s="151"/>
      <c r="AKH373" s="151"/>
      <c r="AKI373" s="151"/>
      <c r="AKJ373" s="151"/>
      <c r="AKK373" s="151"/>
      <c r="AKL373" s="151"/>
      <c r="AKM373" s="151"/>
      <c r="AKN373" s="151"/>
      <c r="AKO373" s="151"/>
      <c r="AKP373" s="151"/>
      <c r="AKQ373" s="151"/>
      <c r="AKR373" s="151"/>
      <c r="AKS373" s="151"/>
      <c r="AKT373" s="151"/>
      <c r="AKU373" s="151"/>
      <c r="AKV373" s="151"/>
      <c r="AKW373" s="151"/>
      <c r="AKX373" s="151"/>
      <c r="AKY373" s="151"/>
      <c r="AKZ373" s="151"/>
      <c r="ALA373" s="151"/>
      <c r="ALB373" s="151"/>
      <c r="ALC373" s="151"/>
      <c r="ALD373" s="151"/>
      <c r="ALE373" s="151"/>
      <c r="ALF373" s="151"/>
      <c r="ALG373" s="151"/>
      <c r="ALH373" s="151"/>
      <c r="ALI373" s="151"/>
      <c r="ALJ373" s="151"/>
      <c r="ALK373" s="151"/>
      <c r="ALL373" s="151"/>
      <c r="ALM373" s="151"/>
      <c r="ALN373" s="151"/>
      <c r="ALO373" s="151"/>
      <c r="ALP373" s="151"/>
      <c r="ALQ373" s="151"/>
      <c r="ALR373" s="151"/>
      <c r="ALS373" s="151"/>
      <c r="ALT373" s="151"/>
      <c r="ALU373" s="151"/>
      <c r="ALV373" s="151"/>
      <c r="ALW373" s="151"/>
      <c r="ALX373" s="151"/>
      <c r="ALY373" s="151"/>
      <c r="ALZ373" s="151"/>
      <c r="AMA373" s="151"/>
      <c r="AMB373" s="151"/>
      <c r="AMC373" s="151"/>
      <c r="AMD373" s="151"/>
      <c r="AME373" s="151"/>
      <c r="AMF373" s="151"/>
      <c r="AMG373" s="151"/>
      <c r="AMH373" s="151"/>
      <c r="AMI373" s="151"/>
      <c r="AMJ373" s="151"/>
      <c r="AMK373" s="151"/>
    </row>
    <row r="374" spans="1:1025" x14ac:dyDescent="0.25">
      <c r="A374" s="404" t="s">
        <v>1277</v>
      </c>
      <c r="B374" s="257">
        <v>374</v>
      </c>
      <c r="C374" s="258" t="s">
        <v>1278</v>
      </c>
      <c r="D374" s="308" t="s">
        <v>1279</v>
      </c>
      <c r="E374" s="286"/>
      <c r="F374" s="291"/>
      <c r="G374" s="280"/>
      <c r="H374" s="280">
        <v>4</v>
      </c>
      <c r="I374" s="497" t="s">
        <v>750</v>
      </c>
      <c r="J374" s="354">
        <v>2</v>
      </c>
      <c r="K374" s="461">
        <v>2</v>
      </c>
      <c r="L374" s="355"/>
      <c r="M374" s="312"/>
      <c r="N374" s="312"/>
      <c r="O374" s="355"/>
      <c r="P374" s="355"/>
      <c r="Q374" s="312"/>
      <c r="R374" s="312"/>
      <c r="S374" s="312"/>
      <c r="T374" s="312"/>
      <c r="U374" s="312"/>
      <c r="V374" s="317"/>
      <c r="W374" s="283">
        <f t="shared" si="162"/>
        <v>100</v>
      </c>
      <c r="X374" s="283">
        <f t="shared" si="147"/>
        <v>100</v>
      </c>
      <c r="Y374" s="283">
        <f t="shared" si="156"/>
        <v>100</v>
      </c>
      <c r="Z374" s="283">
        <f t="shared" si="163"/>
        <v>100</v>
      </c>
      <c r="AA374" s="283">
        <f t="shared" si="164"/>
        <v>100</v>
      </c>
      <c r="AB374" s="287">
        <f t="shared" si="146"/>
        <v>100</v>
      </c>
      <c r="AC374" s="287">
        <f t="shared" si="145"/>
        <v>100</v>
      </c>
      <c r="AD374" s="287">
        <f t="shared" si="154"/>
        <v>100</v>
      </c>
      <c r="AE374" s="284">
        <f t="shared" si="161"/>
        <v>100</v>
      </c>
      <c r="AF374" s="284">
        <f>IF(M374=0,100,IF(M374=1,1,IF(M374="1B",1,IF(M374="1A",0.1,100))))</f>
        <v>100</v>
      </c>
      <c r="AG374" s="268">
        <f>IF(OR(OR(EXACT(J374,"1A"),EXACT(J374,"1B"),EXACT(J374,"1C")),K374=1),1,IF(K374=2,10,100))</f>
        <v>10</v>
      </c>
      <c r="AH374" s="268">
        <f>IF(OR(EXACT(J374,"1A"),EXACT(J374,"1B"),EXACT(J374,"1C")),1,IF(J374=2,10,100))</f>
        <v>10</v>
      </c>
      <c r="AI374" s="268">
        <f t="shared" si="159"/>
        <v>100</v>
      </c>
      <c r="AJ374" s="268">
        <f t="shared" si="160"/>
        <v>100</v>
      </c>
      <c r="AK374" s="501" t="s">
        <v>750</v>
      </c>
      <c r="AL374" s="286"/>
      <c r="AM374" s="286"/>
      <c r="AN374" s="511"/>
      <c r="AO374" s="357"/>
      <c r="AP374" s="357"/>
      <c r="AQ374" s="277" t="s">
        <v>1265</v>
      </c>
      <c r="AR374" s="171" t="s">
        <v>1257</v>
      </c>
      <c r="AS374" s="171"/>
      <c r="AT374" s="286"/>
      <c r="AU374" s="286"/>
      <c r="AV374" s="111"/>
    </row>
    <row r="375" spans="1:1025" x14ac:dyDescent="0.25">
      <c r="A375" s="258" t="s">
        <v>1280</v>
      </c>
      <c r="B375" s="257">
        <v>375</v>
      </c>
      <c r="C375" s="258" t="s">
        <v>1281</v>
      </c>
      <c r="D375" s="308" t="s">
        <v>1282</v>
      </c>
      <c r="E375" s="286"/>
      <c r="F375" s="291"/>
      <c r="G375" s="280"/>
      <c r="H375" s="280">
        <v>4</v>
      </c>
      <c r="I375" s="497" t="s">
        <v>750</v>
      </c>
      <c r="J375" s="354">
        <v>2</v>
      </c>
      <c r="K375" s="461">
        <v>2</v>
      </c>
      <c r="L375" s="355"/>
      <c r="M375" s="312"/>
      <c r="N375" s="312"/>
      <c r="O375" s="355"/>
      <c r="P375" s="355"/>
      <c r="Q375" s="312"/>
      <c r="R375" s="312"/>
      <c r="S375" s="312"/>
      <c r="T375" s="312"/>
      <c r="U375" s="312"/>
      <c r="V375" s="317"/>
      <c r="W375" s="283">
        <f t="shared" si="162"/>
        <v>100</v>
      </c>
      <c r="X375" s="283">
        <f t="shared" si="147"/>
        <v>100</v>
      </c>
      <c r="Y375" s="283">
        <f t="shared" si="156"/>
        <v>100</v>
      </c>
      <c r="Z375" s="283">
        <f t="shared" si="163"/>
        <v>100</v>
      </c>
      <c r="AA375" s="283">
        <f t="shared" si="164"/>
        <v>100</v>
      </c>
      <c r="AB375" s="287">
        <f t="shared" si="146"/>
        <v>100</v>
      </c>
      <c r="AC375" s="287">
        <f t="shared" si="145"/>
        <v>100</v>
      </c>
      <c r="AD375" s="287">
        <f t="shared" si="154"/>
        <v>100</v>
      </c>
      <c r="AE375" s="284">
        <f t="shared" si="161"/>
        <v>100</v>
      </c>
      <c r="AF375" s="284">
        <f>IF(M375=0,100,IF(M375=1,1,IF(M375="1B",1,IF(M375="1A",0.1,100))))</f>
        <v>100</v>
      </c>
      <c r="AG375" s="268">
        <f>IF(OR(OR(EXACT(J375,"1A"),EXACT(J375,"1B"),EXACT(J375,"1C")),K375=1),1,IF(K375=2,10,100))</f>
        <v>10</v>
      </c>
      <c r="AH375" s="268">
        <f>IF(OR(EXACT(J375,"1A"),EXACT(J375,"1B"),EXACT(J375,"1C")),1,IF(J375=2,10,100))</f>
        <v>10</v>
      </c>
      <c r="AI375" s="268">
        <f t="shared" si="159"/>
        <v>100</v>
      </c>
      <c r="AJ375" s="268">
        <f t="shared" si="160"/>
        <v>100</v>
      </c>
      <c r="AK375" s="501" t="s">
        <v>750</v>
      </c>
      <c r="AL375" s="286"/>
      <c r="AM375" s="286"/>
      <c r="AN375" s="511"/>
      <c r="AO375" s="357"/>
      <c r="AP375" s="357"/>
      <c r="AQ375" s="277" t="s">
        <v>1265</v>
      </c>
      <c r="AR375" s="171" t="s">
        <v>1257</v>
      </c>
      <c r="AS375" s="171"/>
      <c r="AT375" s="286"/>
      <c r="AU375" s="286"/>
      <c r="AV375" s="111"/>
    </row>
    <row r="376" spans="1:1025" x14ac:dyDescent="0.25">
      <c r="A376" s="258" t="s">
        <v>1283</v>
      </c>
      <c r="B376" s="257">
        <v>376</v>
      </c>
      <c r="C376" s="258" t="s">
        <v>1284</v>
      </c>
      <c r="D376" s="308" t="s">
        <v>1285</v>
      </c>
      <c r="E376" s="286"/>
      <c r="F376" s="291"/>
      <c r="G376" s="280"/>
      <c r="H376" s="280">
        <v>4</v>
      </c>
      <c r="I376" s="497" t="s">
        <v>750</v>
      </c>
      <c r="J376" s="354">
        <v>2</v>
      </c>
      <c r="K376" s="461">
        <v>2</v>
      </c>
      <c r="L376" s="355"/>
      <c r="M376" s="312"/>
      <c r="N376" s="312"/>
      <c r="O376" s="355"/>
      <c r="P376" s="355"/>
      <c r="Q376" s="312"/>
      <c r="R376" s="312"/>
      <c r="S376" s="312"/>
      <c r="T376" s="312"/>
      <c r="U376" s="312"/>
      <c r="V376" s="317"/>
      <c r="W376" s="283">
        <f t="shared" si="162"/>
        <v>100</v>
      </c>
      <c r="X376" s="283">
        <f t="shared" si="147"/>
        <v>100</v>
      </c>
      <c r="Y376" s="283">
        <f t="shared" si="156"/>
        <v>100</v>
      </c>
      <c r="Z376" s="283">
        <f t="shared" si="163"/>
        <v>100</v>
      </c>
      <c r="AA376" s="283">
        <f t="shared" si="164"/>
        <v>100</v>
      </c>
      <c r="AB376" s="287">
        <f t="shared" si="146"/>
        <v>100</v>
      </c>
      <c r="AC376" s="287">
        <f t="shared" si="145"/>
        <v>100</v>
      </c>
      <c r="AD376" s="287">
        <f t="shared" si="154"/>
        <v>100</v>
      </c>
      <c r="AE376" s="284">
        <f t="shared" si="161"/>
        <v>100</v>
      </c>
      <c r="AF376" s="284">
        <f>IF(M376=0,100,IF(M376=1,1,IF(M376="1B",1,IF(M376="1A",0.1,100))))</f>
        <v>100</v>
      </c>
      <c r="AG376" s="268">
        <f>IF(OR(OR(EXACT(J376,"1A"),EXACT(J376,"1B"),EXACT(J376,"1C")),K376=1),1,IF(K376=2,10,100))</f>
        <v>10</v>
      </c>
      <c r="AH376" s="268">
        <f>IF(OR(EXACT(J376,"1A"),EXACT(J376,"1B"),EXACT(J376,"1C")),1,IF(J376=2,10,100))</f>
        <v>10</v>
      </c>
      <c r="AI376" s="268">
        <f t="shared" si="159"/>
        <v>100</v>
      </c>
      <c r="AJ376" s="268">
        <f t="shared" si="160"/>
        <v>100</v>
      </c>
      <c r="AK376" s="501" t="s">
        <v>750</v>
      </c>
      <c r="AL376" s="286"/>
      <c r="AM376" s="286"/>
      <c r="AN376" s="511"/>
      <c r="AO376" s="357"/>
      <c r="AP376" s="357"/>
      <c r="AQ376" s="277" t="s">
        <v>1265</v>
      </c>
      <c r="AR376" s="171" t="s">
        <v>1257</v>
      </c>
      <c r="AS376" s="171"/>
      <c r="AT376" s="286"/>
      <c r="AU376" s="286"/>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G376" s="111"/>
      <c r="DH376" s="111"/>
      <c r="DI376" s="111"/>
      <c r="DJ376" s="111"/>
      <c r="DK376" s="111"/>
      <c r="DL376" s="111"/>
      <c r="DM376" s="111"/>
      <c r="DN376" s="111"/>
      <c r="DO376" s="111"/>
      <c r="DP376" s="111"/>
      <c r="DQ376" s="111"/>
      <c r="DR376" s="111"/>
      <c r="DS376" s="111"/>
      <c r="DT376" s="111"/>
      <c r="DU376" s="111"/>
      <c r="DV376" s="111"/>
      <c r="DW376" s="111"/>
      <c r="DX376" s="111"/>
      <c r="DY376" s="111"/>
      <c r="DZ376" s="111"/>
      <c r="EA376" s="111"/>
      <c r="EB376" s="111"/>
      <c r="EC376" s="111"/>
      <c r="ED376" s="111"/>
      <c r="EE376" s="111"/>
      <c r="EF376" s="111"/>
      <c r="EG376" s="111"/>
      <c r="EH376" s="111"/>
      <c r="EI376" s="111"/>
      <c r="EJ376" s="111"/>
      <c r="EK376" s="111"/>
      <c r="EL376" s="111"/>
      <c r="EM376" s="111"/>
      <c r="EN376" s="111"/>
      <c r="EO376" s="111"/>
      <c r="EP376" s="111"/>
      <c r="EQ376" s="111"/>
      <c r="ER376" s="111"/>
      <c r="ES376" s="111"/>
      <c r="ET376" s="111"/>
      <c r="EU376" s="111"/>
      <c r="EV376" s="111"/>
      <c r="EW376" s="111"/>
      <c r="EX376" s="111"/>
      <c r="EY376" s="111"/>
      <c r="EZ376" s="111"/>
      <c r="FA376" s="111"/>
      <c r="FB376" s="111"/>
      <c r="FC376" s="111"/>
      <c r="FD376" s="111"/>
      <c r="FE376" s="111"/>
      <c r="FF376" s="111"/>
      <c r="FG376" s="111"/>
      <c r="FH376" s="111"/>
      <c r="FI376" s="111"/>
      <c r="FJ376" s="111"/>
      <c r="FK376" s="111"/>
      <c r="FL376" s="111"/>
      <c r="FM376" s="111"/>
      <c r="FN376" s="111"/>
      <c r="FO376" s="111"/>
      <c r="FP376" s="111"/>
      <c r="FQ376" s="111"/>
      <c r="FR376" s="111"/>
      <c r="FS376" s="111"/>
      <c r="FT376" s="111"/>
      <c r="FU376" s="111"/>
      <c r="FV376" s="111"/>
      <c r="FW376" s="111"/>
      <c r="FX376" s="111"/>
      <c r="FY376" s="111"/>
      <c r="FZ376" s="111"/>
      <c r="GA376" s="111"/>
      <c r="GB376" s="111"/>
      <c r="GC376" s="111"/>
      <c r="GD376" s="111"/>
      <c r="GE376" s="111"/>
      <c r="GF376" s="111"/>
      <c r="GG376" s="111"/>
      <c r="GH376" s="111"/>
      <c r="GI376" s="111"/>
      <c r="GJ376" s="111"/>
      <c r="GK376" s="111"/>
      <c r="GL376" s="111"/>
      <c r="GM376" s="111"/>
      <c r="GN376" s="111"/>
      <c r="GO376" s="111"/>
      <c r="GP376" s="111"/>
      <c r="GQ376" s="111"/>
      <c r="GR376" s="111"/>
      <c r="GS376" s="111"/>
      <c r="GT376" s="111"/>
      <c r="GU376" s="111"/>
      <c r="GV376" s="111"/>
      <c r="GW376" s="111"/>
      <c r="GX376" s="111"/>
      <c r="GY376" s="111"/>
      <c r="GZ376" s="111"/>
      <c r="HA376" s="111"/>
      <c r="HB376" s="111"/>
      <c r="HC376" s="111"/>
      <c r="HD376" s="111"/>
      <c r="HE376" s="111"/>
      <c r="HF376" s="111"/>
      <c r="HG376" s="111"/>
      <c r="HH376" s="111"/>
      <c r="HI376" s="111"/>
      <c r="HJ376" s="111"/>
      <c r="HK376" s="111"/>
      <c r="HL376" s="111"/>
      <c r="HM376" s="111"/>
      <c r="HN376" s="111"/>
      <c r="HO376" s="111"/>
      <c r="HP376" s="111"/>
      <c r="HQ376" s="111"/>
      <c r="HR376" s="111"/>
      <c r="HS376" s="111"/>
      <c r="HT376" s="111"/>
      <c r="HU376" s="111"/>
      <c r="HV376" s="111"/>
      <c r="HW376" s="111"/>
      <c r="HX376" s="111"/>
      <c r="HY376" s="111"/>
      <c r="HZ376" s="111"/>
      <c r="IA376" s="111"/>
      <c r="IB376" s="111"/>
      <c r="IC376" s="111"/>
      <c r="ID376" s="111"/>
      <c r="IE376" s="111"/>
      <c r="IF376" s="111"/>
      <c r="IG376" s="111"/>
      <c r="IH376" s="111"/>
      <c r="II376" s="111"/>
      <c r="IJ376" s="111"/>
      <c r="IK376" s="111"/>
      <c r="IL376" s="111"/>
      <c r="IM376" s="111"/>
      <c r="IN376" s="111"/>
      <c r="IO376" s="111"/>
      <c r="IP376" s="111"/>
      <c r="IQ376" s="111"/>
      <c r="IR376" s="111"/>
      <c r="IS376" s="111"/>
      <c r="IT376" s="111"/>
      <c r="IU376" s="111"/>
      <c r="IV376" s="111"/>
      <c r="IW376" s="111"/>
      <c r="IX376" s="111"/>
      <c r="IY376" s="111"/>
      <c r="IZ376" s="111"/>
      <c r="JA376" s="111"/>
      <c r="JB376" s="111"/>
      <c r="JC376" s="111"/>
      <c r="JD376" s="111"/>
      <c r="JE376" s="111"/>
      <c r="JF376" s="111"/>
      <c r="JG376" s="111"/>
      <c r="JH376" s="111"/>
      <c r="JI376" s="111"/>
      <c r="JJ376" s="111"/>
      <c r="JK376" s="111"/>
      <c r="JL376" s="111"/>
      <c r="JM376" s="111"/>
      <c r="JN376" s="111"/>
      <c r="JO376" s="111"/>
      <c r="JP376" s="111"/>
      <c r="JQ376" s="111"/>
      <c r="JR376" s="111"/>
      <c r="JS376" s="111"/>
      <c r="JT376" s="111"/>
      <c r="JU376" s="111"/>
      <c r="JV376" s="111"/>
      <c r="JW376" s="111"/>
      <c r="JX376" s="111"/>
      <c r="JY376" s="111"/>
      <c r="JZ376" s="111"/>
      <c r="KA376" s="111"/>
      <c r="KB376" s="111"/>
      <c r="KC376" s="111"/>
      <c r="KD376" s="111"/>
      <c r="KE376" s="111"/>
      <c r="KF376" s="111"/>
      <c r="KG376" s="111"/>
      <c r="KH376" s="111"/>
      <c r="KI376" s="111"/>
      <c r="KJ376" s="111"/>
      <c r="KK376" s="111"/>
      <c r="KL376" s="111"/>
      <c r="KM376" s="111"/>
      <c r="KN376" s="111"/>
      <c r="KO376" s="111"/>
      <c r="KP376" s="111"/>
      <c r="KQ376" s="111"/>
      <c r="KR376" s="111"/>
      <c r="KS376" s="111"/>
      <c r="KT376" s="111"/>
      <c r="KU376" s="111"/>
      <c r="KV376" s="111"/>
      <c r="KW376" s="111"/>
      <c r="KX376" s="111"/>
      <c r="KY376" s="111"/>
      <c r="KZ376" s="111"/>
      <c r="LA376" s="111"/>
      <c r="LB376" s="111"/>
      <c r="LC376" s="111"/>
      <c r="LD376" s="111"/>
      <c r="LE376" s="111"/>
      <c r="LF376" s="111"/>
      <c r="LG376" s="111"/>
      <c r="LH376" s="111"/>
      <c r="LI376" s="111"/>
      <c r="LJ376" s="111"/>
      <c r="LK376" s="111"/>
      <c r="LL376" s="111"/>
      <c r="LM376" s="111"/>
      <c r="LN376" s="111"/>
      <c r="LO376" s="111"/>
      <c r="LP376" s="111"/>
      <c r="LQ376" s="111"/>
      <c r="LR376" s="111"/>
      <c r="LS376" s="111"/>
      <c r="LT376" s="111"/>
      <c r="LU376" s="111"/>
      <c r="LV376" s="111"/>
      <c r="LW376" s="111"/>
      <c r="LX376" s="111"/>
      <c r="LY376" s="111"/>
      <c r="LZ376" s="111"/>
      <c r="MA376" s="111"/>
      <c r="MB376" s="111"/>
      <c r="MC376" s="111"/>
      <c r="MD376" s="111"/>
      <c r="ME376" s="111"/>
      <c r="MF376" s="111"/>
      <c r="MG376" s="111"/>
      <c r="MH376" s="111"/>
      <c r="MI376" s="111"/>
      <c r="MJ376" s="111"/>
      <c r="MK376" s="111"/>
      <c r="ML376" s="111"/>
      <c r="MM376" s="111"/>
      <c r="MN376" s="111"/>
      <c r="MO376" s="111"/>
      <c r="MP376" s="111"/>
      <c r="MQ376" s="111"/>
      <c r="MR376" s="111"/>
      <c r="MS376" s="111"/>
      <c r="MT376" s="111"/>
      <c r="MU376" s="111"/>
      <c r="MV376" s="111"/>
      <c r="MW376" s="111"/>
      <c r="MX376" s="111"/>
      <c r="MY376" s="111"/>
      <c r="MZ376" s="111"/>
      <c r="NA376" s="111"/>
      <c r="NB376" s="111"/>
      <c r="NC376" s="111"/>
      <c r="ND376" s="111"/>
      <c r="NE376" s="111"/>
      <c r="NF376" s="111"/>
      <c r="NG376" s="111"/>
      <c r="NH376" s="111"/>
      <c r="NI376" s="111"/>
      <c r="NJ376" s="111"/>
      <c r="NK376" s="111"/>
      <c r="NL376" s="111"/>
      <c r="NM376" s="111"/>
      <c r="NN376" s="111"/>
      <c r="NO376" s="111"/>
      <c r="NP376" s="111"/>
      <c r="NQ376" s="111"/>
      <c r="NR376" s="111"/>
      <c r="NS376" s="111"/>
      <c r="NT376" s="111"/>
      <c r="NU376" s="111"/>
      <c r="NV376" s="111"/>
      <c r="NW376" s="111"/>
      <c r="NX376" s="111"/>
      <c r="NY376" s="111"/>
      <c r="NZ376" s="111"/>
      <c r="OA376" s="111"/>
      <c r="OB376" s="111"/>
      <c r="OC376" s="111"/>
      <c r="OD376" s="111"/>
      <c r="OE376" s="111"/>
      <c r="OF376" s="111"/>
      <c r="OG376" s="111"/>
      <c r="OH376" s="111"/>
      <c r="OI376" s="111"/>
      <c r="OJ376" s="111"/>
      <c r="OK376" s="111"/>
      <c r="OL376" s="111"/>
      <c r="OM376" s="111"/>
      <c r="ON376" s="111"/>
      <c r="OO376" s="111"/>
      <c r="OP376" s="111"/>
      <c r="OQ376" s="111"/>
      <c r="OR376" s="111"/>
      <c r="OS376" s="111"/>
      <c r="OT376" s="111"/>
      <c r="OU376" s="111"/>
      <c r="OV376" s="111"/>
      <c r="OW376" s="111"/>
      <c r="OX376" s="111"/>
      <c r="OY376" s="111"/>
      <c r="OZ376" s="111"/>
      <c r="PA376" s="111"/>
      <c r="PB376" s="111"/>
      <c r="PC376" s="111"/>
      <c r="PD376" s="111"/>
      <c r="PE376" s="111"/>
      <c r="PF376" s="111"/>
      <c r="PG376" s="111"/>
      <c r="PH376" s="111"/>
      <c r="PI376" s="111"/>
      <c r="PJ376" s="111"/>
      <c r="PK376" s="111"/>
      <c r="PL376" s="111"/>
      <c r="PM376" s="111"/>
      <c r="PN376" s="111"/>
      <c r="PO376" s="111"/>
      <c r="PP376" s="111"/>
      <c r="PQ376" s="111"/>
      <c r="PR376" s="111"/>
      <c r="PS376" s="111"/>
      <c r="PT376" s="111"/>
      <c r="PU376" s="111"/>
      <c r="PV376" s="111"/>
      <c r="PW376" s="111"/>
      <c r="PX376" s="111"/>
      <c r="PY376" s="111"/>
      <c r="PZ376" s="111"/>
      <c r="QA376" s="111"/>
      <c r="QB376" s="111"/>
      <c r="QC376" s="111"/>
      <c r="QD376" s="111"/>
      <c r="QE376" s="111"/>
      <c r="QF376" s="111"/>
      <c r="QG376" s="111"/>
      <c r="QH376" s="111"/>
      <c r="QI376" s="111"/>
      <c r="QJ376" s="111"/>
      <c r="QK376" s="111"/>
      <c r="QL376" s="111"/>
      <c r="QM376" s="111"/>
      <c r="QN376" s="111"/>
      <c r="QO376" s="111"/>
      <c r="QP376" s="111"/>
      <c r="QQ376" s="111"/>
      <c r="QR376" s="111"/>
      <c r="QS376" s="111"/>
      <c r="QT376" s="111"/>
      <c r="QU376" s="111"/>
      <c r="QV376" s="111"/>
      <c r="QW376" s="111"/>
      <c r="QX376" s="111"/>
      <c r="QY376" s="111"/>
      <c r="QZ376" s="111"/>
      <c r="RA376" s="111"/>
      <c r="RB376" s="111"/>
      <c r="RC376" s="111"/>
      <c r="RD376" s="111"/>
      <c r="RE376" s="111"/>
      <c r="RF376" s="111"/>
      <c r="RG376" s="111"/>
      <c r="RH376" s="111"/>
      <c r="RI376" s="111"/>
      <c r="RJ376" s="111"/>
      <c r="RK376" s="111"/>
      <c r="RL376" s="111"/>
      <c r="RM376" s="111"/>
      <c r="RN376" s="111"/>
      <c r="RO376" s="111"/>
      <c r="RP376" s="111"/>
      <c r="RQ376" s="111"/>
      <c r="RR376" s="111"/>
      <c r="RS376" s="111"/>
      <c r="RT376" s="111"/>
      <c r="RU376" s="111"/>
      <c r="RV376" s="111"/>
      <c r="RW376" s="111"/>
      <c r="RX376" s="111"/>
      <c r="RY376" s="111"/>
      <c r="RZ376" s="111"/>
      <c r="SA376" s="111"/>
      <c r="SB376" s="111"/>
      <c r="SC376" s="111"/>
      <c r="SD376" s="111"/>
      <c r="SE376" s="111"/>
      <c r="SF376" s="111"/>
      <c r="SG376" s="111"/>
      <c r="SH376" s="111"/>
      <c r="SI376" s="111"/>
      <c r="SJ376" s="111"/>
      <c r="SK376" s="111"/>
      <c r="SL376" s="111"/>
      <c r="SM376" s="111"/>
      <c r="SN376" s="111"/>
      <c r="SO376" s="111"/>
      <c r="SP376" s="111"/>
      <c r="SQ376" s="111"/>
      <c r="SR376" s="111"/>
      <c r="SS376" s="111"/>
      <c r="ST376" s="111"/>
      <c r="SU376" s="111"/>
      <c r="SV376" s="111"/>
      <c r="SW376" s="111"/>
      <c r="SX376" s="111"/>
      <c r="SY376" s="111"/>
      <c r="SZ376" s="111"/>
      <c r="TA376" s="111"/>
      <c r="TB376" s="111"/>
      <c r="TC376" s="111"/>
      <c r="TD376" s="111"/>
      <c r="TE376" s="111"/>
      <c r="TF376" s="111"/>
      <c r="TG376" s="111"/>
      <c r="TH376" s="111"/>
      <c r="TI376" s="111"/>
      <c r="TJ376" s="111"/>
      <c r="TK376" s="111"/>
      <c r="TL376" s="111"/>
      <c r="TM376" s="111"/>
      <c r="TN376" s="111"/>
      <c r="TO376" s="111"/>
      <c r="TP376" s="111"/>
      <c r="TQ376" s="111"/>
      <c r="TR376" s="111"/>
      <c r="TS376" s="111"/>
      <c r="TT376" s="111"/>
      <c r="TU376" s="111"/>
      <c r="TV376" s="111"/>
      <c r="TW376" s="111"/>
      <c r="TX376" s="111"/>
      <c r="TY376" s="111"/>
      <c r="TZ376" s="111"/>
      <c r="UA376" s="111"/>
      <c r="UB376" s="111"/>
      <c r="UC376" s="111"/>
      <c r="UD376" s="111"/>
      <c r="UE376" s="111"/>
      <c r="UF376" s="111"/>
      <c r="UG376" s="111"/>
      <c r="UH376" s="111"/>
      <c r="UI376" s="111"/>
      <c r="UJ376" s="111"/>
      <c r="UK376" s="111"/>
      <c r="UL376" s="111"/>
      <c r="UM376" s="111"/>
      <c r="UN376" s="111"/>
      <c r="UO376" s="111"/>
      <c r="UP376" s="111"/>
      <c r="UQ376" s="111"/>
      <c r="UR376" s="111"/>
      <c r="US376" s="111"/>
      <c r="UT376" s="111"/>
      <c r="UU376" s="111"/>
      <c r="UV376" s="111"/>
      <c r="UW376" s="111"/>
      <c r="UX376" s="111"/>
      <c r="UY376" s="111"/>
      <c r="UZ376" s="111"/>
      <c r="VA376" s="111"/>
      <c r="VB376" s="111"/>
      <c r="VC376" s="111"/>
      <c r="VD376" s="111"/>
      <c r="VE376" s="111"/>
      <c r="VF376" s="111"/>
      <c r="VG376" s="111"/>
      <c r="VH376" s="111"/>
      <c r="VI376" s="111"/>
      <c r="VJ376" s="111"/>
      <c r="VK376" s="111"/>
      <c r="VL376" s="111"/>
      <c r="VM376" s="111"/>
      <c r="VN376" s="111"/>
      <c r="VO376" s="111"/>
      <c r="VP376" s="111"/>
      <c r="VQ376" s="111"/>
      <c r="VR376" s="111"/>
      <c r="VS376" s="111"/>
      <c r="VT376" s="111"/>
      <c r="VU376" s="111"/>
      <c r="VV376" s="111"/>
      <c r="VW376" s="111"/>
      <c r="VX376" s="111"/>
      <c r="VY376" s="111"/>
      <c r="VZ376" s="111"/>
      <c r="WA376" s="111"/>
      <c r="WB376" s="111"/>
      <c r="WC376" s="111"/>
      <c r="WD376" s="111"/>
      <c r="WE376" s="111"/>
      <c r="WF376" s="111"/>
      <c r="WG376" s="111"/>
      <c r="WH376" s="111"/>
      <c r="WI376" s="111"/>
      <c r="WJ376" s="111"/>
      <c r="WK376" s="111"/>
      <c r="WL376" s="111"/>
      <c r="WM376" s="111"/>
      <c r="WN376" s="111"/>
      <c r="WO376" s="111"/>
      <c r="WP376" s="111"/>
      <c r="WQ376" s="111"/>
      <c r="WR376" s="111"/>
      <c r="WS376" s="111"/>
      <c r="WT376" s="111"/>
      <c r="WU376" s="111"/>
      <c r="WV376" s="111"/>
      <c r="WW376" s="111"/>
      <c r="WX376" s="111"/>
      <c r="WY376" s="111"/>
      <c r="WZ376" s="111"/>
      <c r="XA376" s="111"/>
      <c r="XB376" s="111"/>
      <c r="XC376" s="111"/>
      <c r="XD376" s="111"/>
      <c r="XE376" s="111"/>
      <c r="XF376" s="111"/>
      <c r="XG376" s="111"/>
      <c r="XH376" s="111"/>
      <c r="XI376" s="111"/>
      <c r="XJ376" s="111"/>
      <c r="XK376" s="111"/>
      <c r="XL376" s="111"/>
      <c r="XM376" s="111"/>
      <c r="XN376" s="111"/>
      <c r="XO376" s="111"/>
      <c r="XP376" s="111"/>
      <c r="XQ376" s="111"/>
      <c r="XR376" s="111"/>
      <c r="XS376" s="111"/>
      <c r="XT376" s="111"/>
      <c r="XU376" s="111"/>
      <c r="XV376" s="111"/>
      <c r="XW376" s="111"/>
      <c r="XX376" s="111"/>
      <c r="XY376" s="111"/>
      <c r="XZ376" s="111"/>
      <c r="YA376" s="111"/>
      <c r="YB376" s="111"/>
      <c r="YC376" s="111"/>
      <c r="YD376" s="111"/>
      <c r="YE376" s="111"/>
      <c r="YF376" s="111"/>
      <c r="YG376" s="111"/>
      <c r="YH376" s="111"/>
      <c r="YI376" s="111"/>
      <c r="YJ376" s="111"/>
      <c r="YK376" s="111"/>
      <c r="YL376" s="111"/>
      <c r="YM376" s="111"/>
      <c r="YN376" s="111"/>
      <c r="YO376" s="111"/>
      <c r="YP376" s="111"/>
      <c r="YQ376" s="111"/>
      <c r="YR376" s="111"/>
      <c r="YS376" s="111"/>
      <c r="YT376" s="111"/>
      <c r="YU376" s="111"/>
      <c r="YV376" s="111"/>
      <c r="YW376" s="111"/>
      <c r="YX376" s="111"/>
      <c r="YY376" s="111"/>
      <c r="YZ376" s="111"/>
      <c r="ZA376" s="111"/>
      <c r="ZB376" s="111"/>
      <c r="ZC376" s="111"/>
      <c r="ZD376" s="111"/>
      <c r="ZE376" s="111"/>
      <c r="ZF376" s="111"/>
      <c r="ZG376" s="111"/>
      <c r="ZH376" s="111"/>
      <c r="ZI376" s="111"/>
      <c r="ZJ376" s="111"/>
      <c r="ZK376" s="111"/>
      <c r="ZL376" s="111"/>
      <c r="ZM376" s="111"/>
      <c r="ZN376" s="111"/>
      <c r="ZO376" s="111"/>
      <c r="ZP376" s="111"/>
      <c r="ZQ376" s="111"/>
      <c r="ZR376" s="111"/>
      <c r="ZS376" s="111"/>
      <c r="ZT376" s="111"/>
      <c r="ZU376" s="111"/>
      <c r="ZV376" s="111"/>
      <c r="ZW376" s="111"/>
      <c r="ZX376" s="111"/>
      <c r="ZY376" s="111"/>
      <c r="ZZ376" s="111"/>
      <c r="AAA376" s="111"/>
      <c r="AAB376" s="111"/>
      <c r="AAC376" s="111"/>
      <c r="AAD376" s="111"/>
      <c r="AAE376" s="111"/>
      <c r="AAF376" s="111"/>
      <c r="AAG376" s="111"/>
      <c r="AAH376" s="111"/>
      <c r="AAI376" s="111"/>
      <c r="AAJ376" s="111"/>
      <c r="AAK376" s="111"/>
      <c r="AAL376" s="111"/>
      <c r="AAM376" s="111"/>
      <c r="AAN376" s="111"/>
      <c r="AAO376" s="111"/>
      <c r="AAP376" s="111"/>
      <c r="AAQ376" s="111"/>
      <c r="AAR376" s="111"/>
      <c r="AAS376" s="111"/>
      <c r="AAT376" s="111"/>
      <c r="AAU376" s="111"/>
      <c r="AAV376" s="111"/>
      <c r="AAW376" s="111"/>
      <c r="AAX376" s="111"/>
      <c r="AAY376" s="111"/>
      <c r="AAZ376" s="111"/>
      <c r="ABA376" s="111"/>
      <c r="ABB376" s="111"/>
      <c r="ABC376" s="111"/>
      <c r="ABD376" s="111"/>
      <c r="ABE376" s="111"/>
      <c r="ABF376" s="111"/>
      <c r="ABG376" s="111"/>
      <c r="ABH376" s="111"/>
      <c r="ABI376" s="111"/>
      <c r="ABJ376" s="111"/>
      <c r="ABK376" s="111"/>
      <c r="ABL376" s="111"/>
      <c r="ABM376" s="111"/>
      <c r="ABN376" s="111"/>
      <c r="ABO376" s="111"/>
      <c r="ABP376" s="111"/>
      <c r="ABQ376" s="111"/>
      <c r="ABR376" s="111"/>
      <c r="ABS376" s="111"/>
      <c r="ABT376" s="111"/>
      <c r="ABU376" s="111"/>
      <c r="ABV376" s="111"/>
      <c r="ABW376" s="111"/>
      <c r="ABX376" s="111"/>
      <c r="ABY376" s="111"/>
      <c r="ABZ376" s="111"/>
      <c r="ACA376" s="111"/>
      <c r="ACB376" s="111"/>
      <c r="ACC376" s="111"/>
      <c r="ACD376" s="111"/>
      <c r="ACE376" s="111"/>
      <c r="ACF376" s="111"/>
      <c r="ACG376" s="111"/>
      <c r="ACH376" s="111"/>
      <c r="ACI376" s="111"/>
      <c r="ACJ376" s="111"/>
      <c r="ACK376" s="111"/>
      <c r="ACL376" s="111"/>
      <c r="ACM376" s="111"/>
      <c r="ACN376" s="111"/>
      <c r="ACO376" s="111"/>
      <c r="ACP376" s="111"/>
      <c r="ACQ376" s="111"/>
      <c r="ACR376" s="111"/>
      <c r="ACS376" s="111"/>
      <c r="ACT376" s="111"/>
      <c r="ACU376" s="111"/>
      <c r="ACV376" s="111"/>
      <c r="ACW376" s="111"/>
      <c r="ACX376" s="111"/>
      <c r="ACY376" s="111"/>
      <c r="ACZ376" s="111"/>
      <c r="ADA376" s="111"/>
      <c r="ADB376" s="111"/>
      <c r="ADC376" s="111"/>
      <c r="ADD376" s="111"/>
      <c r="ADE376" s="111"/>
      <c r="ADF376" s="111"/>
      <c r="ADG376" s="111"/>
      <c r="ADH376" s="111"/>
      <c r="ADI376" s="111"/>
      <c r="ADJ376" s="111"/>
      <c r="ADK376" s="111"/>
      <c r="ADL376" s="111"/>
      <c r="ADM376" s="111"/>
      <c r="ADN376" s="111"/>
      <c r="ADO376" s="111"/>
      <c r="ADP376" s="111"/>
      <c r="ADQ376" s="111"/>
      <c r="ADR376" s="111"/>
      <c r="ADS376" s="111"/>
      <c r="ADT376" s="111"/>
      <c r="ADU376" s="111"/>
      <c r="ADV376" s="111"/>
      <c r="ADW376" s="111"/>
      <c r="ADX376" s="111"/>
      <c r="ADY376" s="111"/>
      <c r="ADZ376" s="111"/>
      <c r="AEA376" s="111"/>
      <c r="AEB376" s="111"/>
      <c r="AEC376" s="111"/>
      <c r="AED376" s="111"/>
      <c r="AEE376" s="111"/>
      <c r="AEF376" s="111"/>
      <c r="AEG376" s="111"/>
      <c r="AEH376" s="111"/>
      <c r="AEI376" s="111"/>
      <c r="AEJ376" s="111"/>
      <c r="AEK376" s="111"/>
      <c r="AEL376" s="111"/>
      <c r="AEM376" s="111"/>
      <c r="AEN376" s="111"/>
      <c r="AEO376" s="111"/>
      <c r="AEP376" s="111"/>
      <c r="AEQ376" s="111"/>
      <c r="AER376" s="111"/>
      <c r="AES376" s="111"/>
      <c r="AET376" s="111"/>
      <c r="AEU376" s="111"/>
      <c r="AEV376" s="111"/>
      <c r="AEW376" s="111"/>
      <c r="AEX376" s="111"/>
      <c r="AEY376" s="111"/>
      <c r="AEZ376" s="111"/>
      <c r="AFA376" s="111"/>
      <c r="AFB376" s="111"/>
      <c r="AFC376" s="111"/>
      <c r="AFD376" s="111"/>
      <c r="AFE376" s="111"/>
      <c r="AFF376" s="111"/>
      <c r="AFG376" s="111"/>
      <c r="AFH376" s="111"/>
      <c r="AFI376" s="111"/>
      <c r="AFJ376" s="111"/>
      <c r="AFK376" s="111"/>
      <c r="AFL376" s="111"/>
      <c r="AFM376" s="111"/>
      <c r="AFN376" s="111"/>
      <c r="AFO376" s="111"/>
      <c r="AFP376" s="111"/>
      <c r="AFQ376" s="111"/>
      <c r="AFR376" s="111"/>
      <c r="AFS376" s="111"/>
      <c r="AFT376" s="111"/>
      <c r="AFU376" s="111"/>
      <c r="AFV376" s="111"/>
      <c r="AFW376" s="111"/>
      <c r="AFX376" s="111"/>
      <c r="AFY376" s="111"/>
      <c r="AFZ376" s="111"/>
      <c r="AGA376" s="111"/>
      <c r="AGB376" s="111"/>
      <c r="AGC376" s="111"/>
      <c r="AGD376" s="111"/>
      <c r="AGE376" s="111"/>
      <c r="AGF376" s="111"/>
      <c r="AGG376" s="111"/>
      <c r="AGH376" s="111"/>
      <c r="AGI376" s="111"/>
      <c r="AGJ376" s="111"/>
      <c r="AGK376" s="111"/>
      <c r="AGL376" s="111"/>
      <c r="AGM376" s="111"/>
      <c r="AGN376" s="111"/>
      <c r="AGO376" s="111"/>
      <c r="AGP376" s="111"/>
      <c r="AGQ376" s="111"/>
      <c r="AGR376" s="111"/>
      <c r="AGS376" s="111"/>
      <c r="AGT376" s="111"/>
      <c r="AGU376" s="111"/>
      <c r="AGV376" s="111"/>
      <c r="AGW376" s="111"/>
      <c r="AGX376" s="111"/>
      <c r="AGY376" s="111"/>
      <c r="AGZ376" s="111"/>
      <c r="AHA376" s="111"/>
      <c r="AHB376" s="111"/>
      <c r="AHC376" s="111"/>
      <c r="AHD376" s="111"/>
      <c r="AHE376" s="111"/>
      <c r="AHF376" s="111"/>
      <c r="AHG376" s="111"/>
      <c r="AHH376" s="111"/>
      <c r="AHI376" s="111"/>
      <c r="AHJ376" s="111"/>
      <c r="AHK376" s="111"/>
      <c r="AHL376" s="111"/>
      <c r="AHM376" s="111"/>
      <c r="AHN376" s="111"/>
      <c r="AHO376" s="111"/>
      <c r="AHP376" s="111"/>
      <c r="AHQ376" s="111"/>
      <c r="AHR376" s="111"/>
      <c r="AHS376" s="111"/>
      <c r="AHT376" s="111"/>
      <c r="AHU376" s="111"/>
      <c r="AHV376" s="111"/>
      <c r="AHW376" s="111"/>
      <c r="AHX376" s="111"/>
      <c r="AHY376" s="111"/>
      <c r="AHZ376" s="111"/>
      <c r="AIA376" s="111"/>
      <c r="AIB376" s="111"/>
      <c r="AIC376" s="111"/>
      <c r="AID376" s="111"/>
      <c r="AIE376" s="111"/>
      <c r="AIF376" s="111"/>
      <c r="AIG376" s="111"/>
      <c r="AIH376" s="111"/>
      <c r="AII376" s="111"/>
      <c r="AIJ376" s="111"/>
      <c r="AIK376" s="111"/>
      <c r="AIL376" s="111"/>
      <c r="AIM376" s="111"/>
      <c r="AIN376" s="111"/>
      <c r="AIO376" s="111"/>
      <c r="AIP376" s="111"/>
      <c r="AIQ376" s="111"/>
      <c r="AIR376" s="111"/>
      <c r="AIS376" s="111"/>
      <c r="AIT376" s="111"/>
      <c r="AIU376" s="111"/>
      <c r="AIV376" s="111"/>
      <c r="AIW376" s="111"/>
      <c r="AIX376" s="111"/>
      <c r="AIY376" s="111"/>
      <c r="AIZ376" s="111"/>
      <c r="AJA376" s="111"/>
      <c r="AJB376" s="111"/>
      <c r="AJC376" s="111"/>
      <c r="AJD376" s="111"/>
      <c r="AJE376" s="111"/>
      <c r="AJF376" s="111"/>
      <c r="AJG376" s="111"/>
      <c r="AJH376" s="111"/>
      <c r="AJI376" s="111"/>
      <c r="AJJ376" s="111"/>
      <c r="AJK376" s="111"/>
      <c r="AJL376" s="111"/>
      <c r="AJM376" s="111"/>
      <c r="AJN376" s="111"/>
      <c r="AJO376" s="111"/>
      <c r="AJP376" s="111"/>
      <c r="AJQ376" s="111"/>
      <c r="AJR376" s="111"/>
      <c r="AJS376" s="111"/>
      <c r="AJT376" s="111"/>
      <c r="AJU376" s="111"/>
      <c r="AJV376" s="111"/>
      <c r="AJW376" s="111"/>
      <c r="AJX376" s="111"/>
      <c r="AJY376" s="111"/>
      <c r="AJZ376" s="111"/>
      <c r="AKA376" s="111"/>
      <c r="AKB376" s="111"/>
      <c r="AKC376" s="111"/>
      <c r="AKD376" s="111"/>
      <c r="AKE376" s="111"/>
      <c r="AKF376" s="111"/>
      <c r="AKG376" s="111"/>
      <c r="AKH376" s="111"/>
      <c r="AKI376" s="111"/>
      <c r="AKJ376" s="111"/>
      <c r="AKK376" s="111"/>
      <c r="AKL376" s="111"/>
      <c r="AKM376" s="111"/>
      <c r="AKN376" s="111"/>
      <c r="AKO376" s="111"/>
      <c r="AKP376" s="111"/>
      <c r="AKQ376" s="111"/>
      <c r="AKR376" s="111"/>
      <c r="AKS376" s="111"/>
      <c r="AKT376" s="111"/>
      <c r="AKU376" s="111"/>
      <c r="AKV376" s="111"/>
      <c r="AKW376" s="111"/>
      <c r="AKX376" s="111"/>
      <c r="AKY376" s="111"/>
      <c r="AKZ376" s="111"/>
      <c r="ALA376" s="111"/>
      <c r="ALB376" s="111"/>
      <c r="ALC376" s="111"/>
      <c r="ALD376" s="111"/>
      <c r="ALE376" s="111"/>
      <c r="ALF376" s="111"/>
      <c r="ALG376" s="111"/>
      <c r="ALH376" s="111"/>
      <c r="ALI376" s="111"/>
      <c r="ALJ376" s="111"/>
      <c r="ALK376" s="111"/>
      <c r="ALL376" s="111"/>
      <c r="ALM376" s="111"/>
      <c r="ALN376" s="111"/>
      <c r="ALO376" s="111"/>
      <c r="ALP376" s="111"/>
      <c r="ALQ376" s="111"/>
      <c r="ALR376" s="111"/>
      <c r="ALS376" s="111"/>
      <c r="ALT376" s="111"/>
      <c r="ALU376" s="111"/>
      <c r="ALV376" s="111"/>
      <c r="ALW376" s="111"/>
      <c r="ALX376" s="111"/>
      <c r="ALY376" s="111"/>
      <c r="ALZ376" s="111"/>
      <c r="AMA376" s="111"/>
      <c r="AMB376" s="111"/>
      <c r="AMC376" s="111"/>
      <c r="AMD376" s="111"/>
      <c r="AME376" s="111"/>
      <c r="AMF376" s="111"/>
      <c r="AMG376" s="111"/>
      <c r="AMH376" s="111"/>
      <c r="AMI376" s="111"/>
      <c r="AMJ376" s="111"/>
    </row>
    <row r="377" spans="1:1025" x14ac:dyDescent="0.25">
      <c r="A377" s="258" t="s">
        <v>1286</v>
      </c>
      <c r="B377" s="257">
        <v>377</v>
      </c>
      <c r="C377" s="258" t="s">
        <v>1287</v>
      </c>
      <c r="D377" s="308" t="s">
        <v>1288</v>
      </c>
      <c r="E377" s="286"/>
      <c r="F377" s="291"/>
      <c r="G377" s="280"/>
      <c r="H377" s="280">
        <v>4</v>
      </c>
      <c r="I377" s="492">
        <v>0.05</v>
      </c>
      <c r="J377" s="278">
        <v>2</v>
      </c>
      <c r="K377" s="278">
        <v>2</v>
      </c>
      <c r="L377" s="278">
        <v>1</v>
      </c>
      <c r="M377" s="278">
        <v>1</v>
      </c>
      <c r="N377" s="293"/>
      <c r="O377" s="281"/>
      <c r="P377" s="293">
        <v>335</v>
      </c>
      <c r="Q377" s="278">
        <v>2</v>
      </c>
      <c r="R377" s="278">
        <v>2</v>
      </c>
      <c r="S377" s="293"/>
      <c r="T377" s="293"/>
      <c r="U377" s="293"/>
      <c r="V377" s="462"/>
      <c r="W377" s="283">
        <f t="shared" si="162"/>
        <v>100</v>
      </c>
      <c r="X377" s="283">
        <f t="shared" si="147"/>
        <v>100</v>
      </c>
      <c r="Y377" s="283">
        <f t="shared" si="156"/>
        <v>20</v>
      </c>
      <c r="Z377" s="283">
        <f t="shared" si="163"/>
        <v>100</v>
      </c>
      <c r="AA377" s="283">
        <f t="shared" si="164"/>
        <v>10</v>
      </c>
      <c r="AB377" s="287">
        <f t="shared" si="146"/>
        <v>1</v>
      </c>
      <c r="AC377" s="287">
        <f t="shared" ref="AC377:AC442" si="165">IF(OR(EXACT(S377,"1A"),EXACT(S377,"1B")),0.1,IF(S377=2,1,100))</f>
        <v>100</v>
      </c>
      <c r="AD377" s="287">
        <f t="shared" si="154"/>
        <v>100</v>
      </c>
      <c r="AE377" s="284">
        <f t="shared" si="161"/>
        <v>1</v>
      </c>
      <c r="AF377" s="463">
        <v>0.1</v>
      </c>
      <c r="AG377" s="342">
        <v>5</v>
      </c>
      <c r="AH377" s="342">
        <v>5</v>
      </c>
      <c r="AI377" s="268">
        <f t="shared" si="159"/>
        <v>100</v>
      </c>
      <c r="AJ377" s="268">
        <f t="shared" si="160"/>
        <v>100</v>
      </c>
      <c r="AK377" s="506" t="s">
        <v>736</v>
      </c>
      <c r="AL377" s="293"/>
      <c r="AM377" s="293"/>
      <c r="AN377" s="511"/>
      <c r="AO377" s="357"/>
      <c r="AP377" s="357"/>
      <c r="AQ377" s="277" t="s">
        <v>1265</v>
      </c>
      <c r="AR377" s="361" t="s">
        <v>1257</v>
      </c>
      <c r="AS377" s="361"/>
      <c r="AT377" s="286"/>
      <c r="AU377" s="286"/>
      <c r="AV377" s="111"/>
    </row>
    <row r="378" spans="1:1025" x14ac:dyDescent="0.25">
      <c r="A378" s="258" t="s">
        <v>1289</v>
      </c>
      <c r="B378" s="257">
        <v>378</v>
      </c>
      <c r="C378" s="258" t="s">
        <v>24524</v>
      </c>
      <c r="D378" s="308" t="s">
        <v>1290</v>
      </c>
      <c r="E378" s="286"/>
      <c r="F378" s="291"/>
      <c r="G378" s="280"/>
      <c r="H378" s="280">
        <v>4</v>
      </c>
      <c r="I378" s="492">
        <v>0.05</v>
      </c>
      <c r="J378" s="278">
        <v>2</v>
      </c>
      <c r="K378" s="278">
        <v>2</v>
      </c>
      <c r="L378" s="278">
        <v>1</v>
      </c>
      <c r="M378" s="278">
        <v>1</v>
      </c>
      <c r="N378" s="293"/>
      <c r="O378" s="281"/>
      <c r="P378" s="293">
        <v>335</v>
      </c>
      <c r="Q378" s="278">
        <v>2</v>
      </c>
      <c r="R378" s="278">
        <v>2</v>
      </c>
      <c r="S378" s="293"/>
      <c r="T378" s="293"/>
      <c r="U378" s="293"/>
      <c r="V378" s="462"/>
      <c r="W378" s="283">
        <f t="shared" si="162"/>
        <v>100</v>
      </c>
      <c r="X378" s="283">
        <f t="shared" si="147"/>
        <v>100</v>
      </c>
      <c r="Y378" s="283">
        <f t="shared" si="156"/>
        <v>20</v>
      </c>
      <c r="Z378" s="283">
        <f t="shared" si="163"/>
        <v>100</v>
      </c>
      <c r="AA378" s="283">
        <f t="shared" si="164"/>
        <v>10</v>
      </c>
      <c r="AB378" s="287">
        <f t="shared" si="146"/>
        <v>1</v>
      </c>
      <c r="AC378" s="287">
        <f t="shared" si="165"/>
        <v>100</v>
      </c>
      <c r="AD378" s="287">
        <f t="shared" si="154"/>
        <v>100</v>
      </c>
      <c r="AE378" s="284">
        <f t="shared" si="161"/>
        <v>1</v>
      </c>
      <c r="AF378" s="463">
        <v>0.1</v>
      </c>
      <c r="AG378" s="342">
        <v>5</v>
      </c>
      <c r="AH378" s="342">
        <v>5</v>
      </c>
      <c r="AI378" s="268">
        <f t="shared" si="159"/>
        <v>100</v>
      </c>
      <c r="AJ378" s="268">
        <f t="shared" si="160"/>
        <v>100</v>
      </c>
      <c r="AK378" s="506" t="s">
        <v>736</v>
      </c>
      <c r="AL378" s="293"/>
      <c r="AM378" s="293"/>
      <c r="AN378" s="511"/>
      <c r="AO378" s="357"/>
      <c r="AP378" s="357"/>
      <c r="AQ378" s="277" t="s">
        <v>1265</v>
      </c>
      <c r="AR378" s="171" t="s">
        <v>1257</v>
      </c>
      <c r="AS378" s="356" t="s">
        <v>31853</v>
      </c>
      <c r="AT378" s="286"/>
      <c r="AU378" s="286"/>
      <c r="AV378" s="111"/>
    </row>
    <row r="379" spans="1:1025" x14ac:dyDescent="0.25">
      <c r="A379" s="258" t="s">
        <v>1291</v>
      </c>
      <c r="B379" s="257">
        <v>379</v>
      </c>
      <c r="C379" s="258" t="s">
        <v>24525</v>
      </c>
      <c r="D379" s="308" t="s">
        <v>1292</v>
      </c>
      <c r="E379" s="286"/>
      <c r="F379" s="291"/>
      <c r="G379" s="280"/>
      <c r="H379" s="280">
        <v>4</v>
      </c>
      <c r="I379" s="492">
        <v>0.05</v>
      </c>
      <c r="J379" s="278">
        <v>2</v>
      </c>
      <c r="K379" s="278">
        <v>2</v>
      </c>
      <c r="L379" s="278">
        <v>1</v>
      </c>
      <c r="M379" s="278">
        <v>1</v>
      </c>
      <c r="N379" s="293"/>
      <c r="O379" s="281"/>
      <c r="P379" s="293">
        <v>335</v>
      </c>
      <c r="Q379" s="278">
        <v>2</v>
      </c>
      <c r="R379" s="278">
        <v>2</v>
      </c>
      <c r="S379" s="293"/>
      <c r="T379" s="293"/>
      <c r="U379" s="293"/>
      <c r="V379" s="462"/>
      <c r="W379" s="283">
        <f t="shared" si="162"/>
        <v>100</v>
      </c>
      <c r="X379" s="283">
        <f t="shared" si="147"/>
        <v>100</v>
      </c>
      <c r="Y379" s="283">
        <f t="shared" si="156"/>
        <v>20</v>
      </c>
      <c r="Z379" s="283">
        <f t="shared" si="163"/>
        <v>100</v>
      </c>
      <c r="AA379" s="283">
        <f t="shared" si="164"/>
        <v>10</v>
      </c>
      <c r="AB379" s="287">
        <f t="shared" ref="AB379:AB444" si="166">IF(OR(EXACT(R379,"1A"),EXACT(R379,"1B")),0.1,IF(R379=2,1,100))</f>
        <v>1</v>
      </c>
      <c r="AC379" s="287">
        <f t="shared" si="165"/>
        <v>100</v>
      </c>
      <c r="AD379" s="287">
        <f t="shared" si="154"/>
        <v>100</v>
      </c>
      <c r="AE379" s="284">
        <f t="shared" si="161"/>
        <v>1</v>
      </c>
      <c r="AF379" s="463">
        <v>0.1</v>
      </c>
      <c r="AG379" s="342">
        <v>5</v>
      </c>
      <c r="AH379" s="342">
        <v>5</v>
      </c>
      <c r="AI379" s="268">
        <f t="shared" si="159"/>
        <v>100</v>
      </c>
      <c r="AJ379" s="268">
        <f t="shared" si="160"/>
        <v>100</v>
      </c>
      <c r="AK379" s="506" t="s">
        <v>24526</v>
      </c>
      <c r="AL379" s="293"/>
      <c r="AM379" s="293"/>
      <c r="AN379" s="511"/>
      <c r="AO379" s="357"/>
      <c r="AP379" s="357"/>
      <c r="AQ379" s="277" t="s">
        <v>1265</v>
      </c>
      <c r="AR379" s="361" t="s">
        <v>1257</v>
      </c>
      <c r="AS379" s="361" t="s">
        <v>31854</v>
      </c>
      <c r="AT379" s="286"/>
      <c r="AU379" s="286"/>
      <c r="AV379" s="111"/>
    </row>
    <row r="380" spans="1:1025" x14ac:dyDescent="0.25">
      <c r="A380" s="258" t="s">
        <v>1293</v>
      </c>
      <c r="B380" s="257">
        <v>380</v>
      </c>
      <c r="C380" s="258" t="s">
        <v>1294</v>
      </c>
      <c r="D380" s="308" t="s">
        <v>1295</v>
      </c>
      <c r="E380" s="286"/>
      <c r="F380" s="291"/>
      <c r="G380" s="280"/>
      <c r="H380" s="280">
        <v>4</v>
      </c>
      <c r="I380" s="497" t="s">
        <v>750</v>
      </c>
      <c r="J380" s="354">
        <v>2</v>
      </c>
      <c r="K380" s="461">
        <v>2</v>
      </c>
      <c r="L380" s="355"/>
      <c r="M380" s="312"/>
      <c r="N380" s="312"/>
      <c r="O380" s="355"/>
      <c r="P380" s="355"/>
      <c r="Q380" s="312"/>
      <c r="R380" s="312"/>
      <c r="S380" s="312"/>
      <c r="T380" s="312"/>
      <c r="U380" s="312"/>
      <c r="V380" s="317"/>
      <c r="W380" s="283">
        <f t="shared" si="162"/>
        <v>100</v>
      </c>
      <c r="X380" s="283">
        <f t="shared" si="147"/>
        <v>100</v>
      </c>
      <c r="Y380" s="283">
        <f t="shared" si="156"/>
        <v>100</v>
      </c>
      <c r="Z380" s="283">
        <f t="shared" si="163"/>
        <v>100</v>
      </c>
      <c r="AA380" s="283">
        <f t="shared" si="164"/>
        <v>100</v>
      </c>
      <c r="AB380" s="287">
        <f t="shared" si="166"/>
        <v>100</v>
      </c>
      <c r="AC380" s="287">
        <f t="shared" si="165"/>
        <v>100</v>
      </c>
      <c r="AD380" s="287">
        <f t="shared" si="154"/>
        <v>100</v>
      </c>
      <c r="AE380" s="284">
        <f t="shared" si="161"/>
        <v>100</v>
      </c>
      <c r="AF380" s="284">
        <f>IF(M380=0,100,IF(M380=1,1,IF(M380="1B",1,IF(M380="1A",0.1,100))))</f>
        <v>100</v>
      </c>
      <c r="AG380" s="268">
        <f>IF(OR(OR(EXACT(J380,"1A"),EXACT(J380,"1B"),EXACT(J380,"1C")),K380=1),1,IF(K380=2,10,100))</f>
        <v>10</v>
      </c>
      <c r="AH380" s="268">
        <f>IF(OR(EXACT(J380,"1A"),EXACT(J380,"1B"),EXACT(J380,"1C")),1,IF(J380=2,10,100))</f>
        <v>10</v>
      </c>
      <c r="AI380" s="268">
        <f t="shared" si="159"/>
        <v>100</v>
      </c>
      <c r="AJ380" s="268">
        <f t="shared" si="160"/>
        <v>100</v>
      </c>
      <c r="AK380" s="501" t="s">
        <v>750</v>
      </c>
      <c r="AL380" s="286"/>
      <c r="AM380" s="286"/>
      <c r="AN380" s="511"/>
      <c r="AO380" s="357"/>
      <c r="AP380" s="357"/>
      <c r="AQ380" s="277" t="s">
        <v>1265</v>
      </c>
      <c r="AR380" s="171" t="s">
        <v>1257</v>
      </c>
      <c r="AS380" s="171"/>
      <c r="AT380" s="286"/>
      <c r="AU380" s="286"/>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11"/>
      <c r="CD380" s="111"/>
      <c r="CE380" s="111"/>
      <c r="CF380" s="111"/>
      <c r="CG380" s="111"/>
      <c r="CH380" s="111"/>
      <c r="CI380" s="111"/>
      <c r="CJ380" s="111"/>
      <c r="CK380" s="111"/>
      <c r="CL380" s="111"/>
      <c r="CM380" s="111"/>
      <c r="CN380" s="111"/>
      <c r="CO380" s="111"/>
      <c r="CP380" s="111"/>
      <c r="CQ380" s="111"/>
      <c r="CR380" s="111"/>
      <c r="CS380" s="111"/>
      <c r="CT380" s="111"/>
      <c r="CU380" s="111"/>
      <c r="CV380" s="111"/>
      <c r="CW380" s="111"/>
      <c r="CX380" s="111"/>
      <c r="CY380" s="111"/>
      <c r="CZ380" s="111"/>
      <c r="DA380" s="111"/>
      <c r="DB380" s="111"/>
      <c r="DC380" s="111"/>
      <c r="DD380" s="111"/>
      <c r="DE380" s="111"/>
      <c r="DF380" s="111"/>
      <c r="DG380" s="111"/>
      <c r="DH380" s="111"/>
      <c r="DI380" s="111"/>
      <c r="DJ380" s="111"/>
      <c r="DK380" s="111"/>
      <c r="DL380" s="111"/>
      <c r="DM380" s="111"/>
      <c r="DN380" s="111"/>
      <c r="DO380" s="111"/>
      <c r="DP380" s="111"/>
      <c r="DQ380" s="111"/>
      <c r="DR380" s="111"/>
      <c r="DS380" s="111"/>
      <c r="DT380" s="111"/>
      <c r="DU380" s="111"/>
      <c r="DV380" s="111"/>
      <c r="DW380" s="111"/>
      <c r="DX380" s="111"/>
      <c r="DY380" s="111"/>
      <c r="DZ380" s="111"/>
      <c r="EA380" s="111"/>
      <c r="EB380" s="111"/>
      <c r="EC380" s="111"/>
      <c r="ED380" s="111"/>
      <c r="EE380" s="111"/>
      <c r="EF380" s="111"/>
      <c r="EG380" s="111"/>
      <c r="EH380" s="111"/>
      <c r="EI380" s="111"/>
      <c r="EJ380" s="111"/>
      <c r="EK380" s="111"/>
      <c r="EL380" s="111"/>
      <c r="EM380" s="111"/>
      <c r="EN380" s="111"/>
      <c r="EO380" s="111"/>
      <c r="EP380" s="111"/>
      <c r="EQ380" s="111"/>
      <c r="ER380" s="111"/>
      <c r="ES380" s="111"/>
      <c r="ET380" s="111"/>
      <c r="EU380" s="111"/>
      <c r="EV380" s="111"/>
      <c r="EW380" s="111"/>
      <c r="EX380" s="111"/>
      <c r="EY380" s="111"/>
      <c r="EZ380" s="111"/>
      <c r="FA380" s="111"/>
      <c r="FB380" s="111"/>
      <c r="FC380" s="111"/>
      <c r="FD380" s="111"/>
      <c r="FE380" s="111"/>
      <c r="FF380" s="111"/>
      <c r="FG380" s="111"/>
      <c r="FH380" s="111"/>
      <c r="FI380" s="111"/>
      <c r="FJ380" s="111"/>
      <c r="FK380" s="111"/>
      <c r="FL380" s="111"/>
      <c r="FM380" s="111"/>
      <c r="FN380" s="111"/>
      <c r="FO380" s="111"/>
      <c r="FP380" s="111"/>
      <c r="FQ380" s="111"/>
      <c r="FR380" s="111"/>
      <c r="FS380" s="111"/>
      <c r="FT380" s="111"/>
      <c r="FU380" s="111"/>
      <c r="FV380" s="111"/>
      <c r="FW380" s="111"/>
      <c r="FX380" s="111"/>
      <c r="FY380" s="111"/>
      <c r="FZ380" s="111"/>
      <c r="GA380" s="111"/>
      <c r="GB380" s="111"/>
      <c r="GC380" s="111"/>
      <c r="GD380" s="111"/>
      <c r="GE380" s="111"/>
      <c r="GF380" s="111"/>
      <c r="GG380" s="111"/>
      <c r="GH380" s="111"/>
      <c r="GI380" s="111"/>
      <c r="GJ380" s="111"/>
      <c r="GK380" s="111"/>
      <c r="GL380" s="111"/>
      <c r="GM380" s="111"/>
      <c r="GN380" s="111"/>
      <c r="GO380" s="111"/>
      <c r="GP380" s="111"/>
      <c r="GQ380" s="111"/>
      <c r="GR380" s="111"/>
      <c r="GS380" s="111"/>
      <c r="GT380" s="111"/>
      <c r="GU380" s="111"/>
      <c r="GV380" s="111"/>
      <c r="GW380" s="111"/>
      <c r="GX380" s="111"/>
      <c r="GY380" s="111"/>
      <c r="GZ380" s="111"/>
      <c r="HA380" s="111"/>
      <c r="HB380" s="111"/>
      <c r="HC380" s="111"/>
      <c r="HD380" s="111"/>
      <c r="HE380" s="111"/>
      <c r="HF380" s="111"/>
      <c r="HG380" s="111"/>
      <c r="HH380" s="111"/>
      <c r="HI380" s="111"/>
      <c r="HJ380" s="111"/>
      <c r="HK380" s="111"/>
      <c r="HL380" s="111"/>
      <c r="HM380" s="111"/>
      <c r="HN380" s="111"/>
      <c r="HO380" s="111"/>
      <c r="HP380" s="111"/>
      <c r="HQ380" s="111"/>
      <c r="HR380" s="111"/>
      <c r="HS380" s="111"/>
      <c r="HT380" s="111"/>
      <c r="HU380" s="111"/>
      <c r="HV380" s="111"/>
      <c r="HW380" s="111"/>
      <c r="HX380" s="111"/>
      <c r="HY380" s="111"/>
      <c r="HZ380" s="111"/>
      <c r="IA380" s="111"/>
      <c r="IB380" s="111"/>
      <c r="IC380" s="111"/>
      <c r="ID380" s="111"/>
      <c r="IE380" s="111"/>
      <c r="IF380" s="111"/>
      <c r="IG380" s="111"/>
      <c r="IH380" s="111"/>
      <c r="II380" s="111"/>
      <c r="IJ380" s="111"/>
      <c r="IK380" s="111"/>
      <c r="IL380" s="111"/>
      <c r="IM380" s="111"/>
      <c r="IN380" s="111"/>
      <c r="IO380" s="111"/>
      <c r="IP380" s="111"/>
      <c r="IQ380" s="111"/>
      <c r="IR380" s="111"/>
      <c r="IS380" s="111"/>
      <c r="IT380" s="111"/>
      <c r="IU380" s="111"/>
      <c r="IV380" s="111"/>
      <c r="IW380" s="111"/>
      <c r="IX380" s="111"/>
      <c r="IY380" s="111"/>
      <c r="IZ380" s="111"/>
      <c r="JA380" s="111"/>
      <c r="JB380" s="111"/>
      <c r="JC380" s="111"/>
      <c r="JD380" s="111"/>
      <c r="JE380" s="111"/>
      <c r="JF380" s="111"/>
      <c r="JG380" s="111"/>
      <c r="JH380" s="111"/>
      <c r="JI380" s="111"/>
      <c r="JJ380" s="111"/>
      <c r="JK380" s="111"/>
      <c r="JL380" s="111"/>
      <c r="JM380" s="111"/>
      <c r="JN380" s="111"/>
      <c r="JO380" s="111"/>
      <c r="JP380" s="111"/>
      <c r="JQ380" s="111"/>
      <c r="JR380" s="111"/>
      <c r="JS380" s="111"/>
      <c r="JT380" s="111"/>
      <c r="JU380" s="111"/>
      <c r="JV380" s="111"/>
      <c r="JW380" s="111"/>
      <c r="JX380" s="111"/>
      <c r="JY380" s="111"/>
      <c r="JZ380" s="111"/>
      <c r="KA380" s="111"/>
      <c r="KB380" s="111"/>
      <c r="KC380" s="111"/>
      <c r="KD380" s="111"/>
      <c r="KE380" s="111"/>
      <c r="KF380" s="111"/>
      <c r="KG380" s="111"/>
      <c r="KH380" s="111"/>
      <c r="KI380" s="111"/>
      <c r="KJ380" s="111"/>
      <c r="KK380" s="111"/>
      <c r="KL380" s="111"/>
      <c r="KM380" s="111"/>
      <c r="KN380" s="111"/>
      <c r="KO380" s="111"/>
      <c r="KP380" s="111"/>
      <c r="KQ380" s="111"/>
      <c r="KR380" s="111"/>
      <c r="KS380" s="111"/>
      <c r="KT380" s="111"/>
      <c r="KU380" s="111"/>
      <c r="KV380" s="111"/>
      <c r="KW380" s="111"/>
      <c r="KX380" s="111"/>
      <c r="KY380" s="111"/>
      <c r="KZ380" s="111"/>
      <c r="LA380" s="111"/>
      <c r="LB380" s="111"/>
      <c r="LC380" s="111"/>
      <c r="LD380" s="111"/>
      <c r="LE380" s="111"/>
      <c r="LF380" s="111"/>
      <c r="LG380" s="111"/>
      <c r="LH380" s="111"/>
      <c r="LI380" s="111"/>
      <c r="LJ380" s="111"/>
      <c r="LK380" s="111"/>
      <c r="LL380" s="111"/>
      <c r="LM380" s="111"/>
      <c r="LN380" s="111"/>
      <c r="LO380" s="111"/>
      <c r="LP380" s="111"/>
      <c r="LQ380" s="111"/>
      <c r="LR380" s="111"/>
      <c r="LS380" s="111"/>
      <c r="LT380" s="111"/>
      <c r="LU380" s="111"/>
      <c r="LV380" s="111"/>
      <c r="LW380" s="111"/>
      <c r="LX380" s="111"/>
      <c r="LY380" s="111"/>
      <c r="LZ380" s="111"/>
      <c r="MA380" s="111"/>
      <c r="MB380" s="111"/>
      <c r="MC380" s="111"/>
      <c r="MD380" s="111"/>
      <c r="ME380" s="111"/>
      <c r="MF380" s="111"/>
      <c r="MG380" s="111"/>
      <c r="MH380" s="111"/>
      <c r="MI380" s="111"/>
      <c r="MJ380" s="111"/>
      <c r="MK380" s="111"/>
      <c r="ML380" s="111"/>
      <c r="MM380" s="111"/>
      <c r="MN380" s="111"/>
      <c r="MO380" s="111"/>
      <c r="MP380" s="111"/>
      <c r="MQ380" s="111"/>
      <c r="MR380" s="111"/>
      <c r="MS380" s="111"/>
      <c r="MT380" s="111"/>
      <c r="MU380" s="111"/>
      <c r="MV380" s="111"/>
      <c r="MW380" s="111"/>
      <c r="MX380" s="111"/>
      <c r="MY380" s="111"/>
      <c r="MZ380" s="111"/>
      <c r="NA380" s="111"/>
      <c r="NB380" s="111"/>
      <c r="NC380" s="111"/>
      <c r="ND380" s="111"/>
      <c r="NE380" s="111"/>
      <c r="NF380" s="111"/>
      <c r="NG380" s="111"/>
      <c r="NH380" s="111"/>
      <c r="NI380" s="111"/>
      <c r="NJ380" s="111"/>
      <c r="NK380" s="111"/>
      <c r="NL380" s="111"/>
      <c r="NM380" s="111"/>
      <c r="NN380" s="111"/>
      <c r="NO380" s="111"/>
      <c r="NP380" s="111"/>
      <c r="NQ380" s="111"/>
      <c r="NR380" s="111"/>
      <c r="NS380" s="111"/>
      <c r="NT380" s="111"/>
      <c r="NU380" s="111"/>
      <c r="NV380" s="111"/>
      <c r="NW380" s="111"/>
      <c r="NX380" s="111"/>
      <c r="NY380" s="111"/>
      <c r="NZ380" s="111"/>
      <c r="OA380" s="111"/>
      <c r="OB380" s="111"/>
      <c r="OC380" s="111"/>
      <c r="OD380" s="111"/>
      <c r="OE380" s="111"/>
      <c r="OF380" s="111"/>
      <c r="OG380" s="111"/>
      <c r="OH380" s="111"/>
      <c r="OI380" s="111"/>
      <c r="OJ380" s="111"/>
      <c r="OK380" s="111"/>
      <c r="OL380" s="111"/>
      <c r="OM380" s="111"/>
      <c r="ON380" s="111"/>
      <c r="OO380" s="111"/>
      <c r="OP380" s="111"/>
      <c r="OQ380" s="111"/>
      <c r="OR380" s="111"/>
      <c r="OS380" s="111"/>
      <c r="OT380" s="111"/>
      <c r="OU380" s="111"/>
      <c r="OV380" s="111"/>
      <c r="OW380" s="111"/>
      <c r="OX380" s="111"/>
      <c r="OY380" s="111"/>
      <c r="OZ380" s="111"/>
      <c r="PA380" s="111"/>
      <c r="PB380" s="111"/>
      <c r="PC380" s="111"/>
      <c r="PD380" s="111"/>
      <c r="PE380" s="111"/>
      <c r="PF380" s="111"/>
      <c r="PG380" s="111"/>
      <c r="PH380" s="111"/>
      <c r="PI380" s="111"/>
      <c r="PJ380" s="111"/>
      <c r="PK380" s="111"/>
      <c r="PL380" s="111"/>
      <c r="PM380" s="111"/>
      <c r="PN380" s="111"/>
      <c r="PO380" s="111"/>
      <c r="PP380" s="111"/>
      <c r="PQ380" s="111"/>
      <c r="PR380" s="111"/>
      <c r="PS380" s="111"/>
      <c r="PT380" s="111"/>
      <c r="PU380" s="111"/>
      <c r="PV380" s="111"/>
      <c r="PW380" s="111"/>
      <c r="PX380" s="111"/>
      <c r="PY380" s="111"/>
      <c r="PZ380" s="111"/>
      <c r="QA380" s="111"/>
      <c r="QB380" s="111"/>
      <c r="QC380" s="111"/>
      <c r="QD380" s="111"/>
      <c r="QE380" s="111"/>
      <c r="QF380" s="111"/>
      <c r="QG380" s="111"/>
      <c r="QH380" s="111"/>
      <c r="QI380" s="111"/>
      <c r="QJ380" s="111"/>
      <c r="QK380" s="111"/>
      <c r="QL380" s="111"/>
      <c r="QM380" s="111"/>
      <c r="QN380" s="111"/>
      <c r="QO380" s="111"/>
      <c r="QP380" s="111"/>
      <c r="QQ380" s="111"/>
      <c r="QR380" s="111"/>
      <c r="QS380" s="111"/>
      <c r="QT380" s="111"/>
      <c r="QU380" s="111"/>
      <c r="QV380" s="111"/>
      <c r="QW380" s="111"/>
      <c r="QX380" s="111"/>
      <c r="QY380" s="111"/>
      <c r="QZ380" s="111"/>
      <c r="RA380" s="111"/>
      <c r="RB380" s="111"/>
      <c r="RC380" s="111"/>
      <c r="RD380" s="111"/>
      <c r="RE380" s="111"/>
      <c r="RF380" s="111"/>
      <c r="RG380" s="111"/>
      <c r="RH380" s="111"/>
      <c r="RI380" s="111"/>
      <c r="RJ380" s="111"/>
      <c r="RK380" s="111"/>
      <c r="RL380" s="111"/>
      <c r="RM380" s="111"/>
      <c r="RN380" s="111"/>
      <c r="RO380" s="111"/>
      <c r="RP380" s="111"/>
      <c r="RQ380" s="111"/>
      <c r="RR380" s="111"/>
      <c r="RS380" s="111"/>
      <c r="RT380" s="111"/>
      <c r="RU380" s="111"/>
      <c r="RV380" s="111"/>
      <c r="RW380" s="111"/>
      <c r="RX380" s="111"/>
      <c r="RY380" s="111"/>
      <c r="RZ380" s="111"/>
      <c r="SA380" s="111"/>
      <c r="SB380" s="111"/>
      <c r="SC380" s="111"/>
      <c r="SD380" s="111"/>
      <c r="SE380" s="111"/>
      <c r="SF380" s="111"/>
      <c r="SG380" s="111"/>
      <c r="SH380" s="111"/>
      <c r="SI380" s="111"/>
      <c r="SJ380" s="111"/>
      <c r="SK380" s="111"/>
      <c r="SL380" s="111"/>
      <c r="SM380" s="111"/>
      <c r="SN380" s="111"/>
      <c r="SO380" s="111"/>
      <c r="SP380" s="111"/>
      <c r="SQ380" s="111"/>
      <c r="SR380" s="111"/>
      <c r="SS380" s="111"/>
      <c r="ST380" s="111"/>
      <c r="SU380" s="111"/>
      <c r="SV380" s="111"/>
      <c r="SW380" s="111"/>
      <c r="SX380" s="111"/>
      <c r="SY380" s="111"/>
      <c r="SZ380" s="111"/>
      <c r="TA380" s="111"/>
      <c r="TB380" s="111"/>
      <c r="TC380" s="111"/>
      <c r="TD380" s="111"/>
      <c r="TE380" s="111"/>
      <c r="TF380" s="111"/>
      <c r="TG380" s="111"/>
      <c r="TH380" s="111"/>
      <c r="TI380" s="111"/>
      <c r="TJ380" s="111"/>
      <c r="TK380" s="111"/>
      <c r="TL380" s="111"/>
      <c r="TM380" s="111"/>
      <c r="TN380" s="111"/>
      <c r="TO380" s="111"/>
      <c r="TP380" s="111"/>
      <c r="TQ380" s="111"/>
      <c r="TR380" s="111"/>
      <c r="TS380" s="111"/>
      <c r="TT380" s="111"/>
      <c r="TU380" s="111"/>
      <c r="TV380" s="111"/>
      <c r="TW380" s="111"/>
      <c r="TX380" s="111"/>
      <c r="TY380" s="111"/>
      <c r="TZ380" s="111"/>
      <c r="UA380" s="111"/>
      <c r="UB380" s="111"/>
      <c r="UC380" s="111"/>
      <c r="UD380" s="111"/>
      <c r="UE380" s="111"/>
      <c r="UF380" s="111"/>
      <c r="UG380" s="111"/>
      <c r="UH380" s="111"/>
      <c r="UI380" s="111"/>
      <c r="UJ380" s="111"/>
      <c r="UK380" s="111"/>
      <c r="UL380" s="111"/>
      <c r="UM380" s="111"/>
      <c r="UN380" s="111"/>
      <c r="UO380" s="111"/>
      <c r="UP380" s="111"/>
      <c r="UQ380" s="111"/>
      <c r="UR380" s="111"/>
      <c r="US380" s="111"/>
      <c r="UT380" s="111"/>
      <c r="UU380" s="111"/>
      <c r="UV380" s="111"/>
      <c r="UW380" s="111"/>
      <c r="UX380" s="111"/>
      <c r="UY380" s="111"/>
      <c r="UZ380" s="111"/>
      <c r="VA380" s="111"/>
      <c r="VB380" s="111"/>
      <c r="VC380" s="111"/>
      <c r="VD380" s="111"/>
      <c r="VE380" s="111"/>
      <c r="VF380" s="111"/>
      <c r="VG380" s="111"/>
      <c r="VH380" s="111"/>
      <c r="VI380" s="111"/>
      <c r="VJ380" s="111"/>
      <c r="VK380" s="111"/>
      <c r="VL380" s="111"/>
      <c r="VM380" s="111"/>
      <c r="VN380" s="111"/>
      <c r="VO380" s="111"/>
      <c r="VP380" s="111"/>
      <c r="VQ380" s="111"/>
      <c r="VR380" s="111"/>
      <c r="VS380" s="111"/>
      <c r="VT380" s="111"/>
      <c r="VU380" s="111"/>
      <c r="VV380" s="111"/>
      <c r="VW380" s="111"/>
      <c r="VX380" s="111"/>
      <c r="VY380" s="111"/>
      <c r="VZ380" s="111"/>
      <c r="WA380" s="111"/>
      <c r="WB380" s="111"/>
      <c r="WC380" s="111"/>
      <c r="WD380" s="111"/>
      <c r="WE380" s="111"/>
      <c r="WF380" s="111"/>
      <c r="WG380" s="111"/>
      <c r="WH380" s="111"/>
      <c r="WI380" s="111"/>
      <c r="WJ380" s="111"/>
      <c r="WK380" s="111"/>
      <c r="WL380" s="111"/>
      <c r="WM380" s="111"/>
      <c r="WN380" s="111"/>
      <c r="WO380" s="111"/>
      <c r="WP380" s="111"/>
      <c r="WQ380" s="111"/>
      <c r="WR380" s="111"/>
      <c r="WS380" s="111"/>
      <c r="WT380" s="111"/>
      <c r="WU380" s="111"/>
      <c r="WV380" s="111"/>
      <c r="WW380" s="111"/>
      <c r="WX380" s="111"/>
      <c r="WY380" s="111"/>
      <c r="WZ380" s="111"/>
      <c r="XA380" s="111"/>
      <c r="XB380" s="111"/>
      <c r="XC380" s="111"/>
      <c r="XD380" s="111"/>
      <c r="XE380" s="111"/>
      <c r="XF380" s="111"/>
      <c r="XG380" s="111"/>
      <c r="XH380" s="111"/>
      <c r="XI380" s="111"/>
      <c r="XJ380" s="111"/>
      <c r="XK380" s="111"/>
      <c r="XL380" s="111"/>
      <c r="XM380" s="111"/>
      <c r="XN380" s="111"/>
      <c r="XO380" s="111"/>
      <c r="XP380" s="111"/>
      <c r="XQ380" s="111"/>
      <c r="XR380" s="111"/>
      <c r="XS380" s="111"/>
      <c r="XT380" s="111"/>
      <c r="XU380" s="111"/>
      <c r="XV380" s="111"/>
      <c r="XW380" s="111"/>
      <c r="XX380" s="111"/>
      <c r="XY380" s="111"/>
      <c r="XZ380" s="111"/>
      <c r="YA380" s="111"/>
      <c r="YB380" s="111"/>
      <c r="YC380" s="111"/>
      <c r="YD380" s="111"/>
      <c r="YE380" s="111"/>
      <c r="YF380" s="111"/>
      <c r="YG380" s="111"/>
      <c r="YH380" s="111"/>
      <c r="YI380" s="111"/>
      <c r="YJ380" s="111"/>
      <c r="YK380" s="111"/>
      <c r="YL380" s="111"/>
      <c r="YM380" s="111"/>
      <c r="YN380" s="111"/>
      <c r="YO380" s="111"/>
      <c r="YP380" s="111"/>
      <c r="YQ380" s="111"/>
      <c r="YR380" s="111"/>
      <c r="YS380" s="111"/>
      <c r="YT380" s="111"/>
      <c r="YU380" s="111"/>
      <c r="YV380" s="111"/>
      <c r="YW380" s="111"/>
      <c r="YX380" s="111"/>
      <c r="YY380" s="111"/>
      <c r="YZ380" s="111"/>
      <c r="ZA380" s="111"/>
      <c r="ZB380" s="111"/>
      <c r="ZC380" s="111"/>
      <c r="ZD380" s="111"/>
      <c r="ZE380" s="111"/>
      <c r="ZF380" s="111"/>
      <c r="ZG380" s="111"/>
      <c r="ZH380" s="111"/>
      <c r="ZI380" s="111"/>
      <c r="ZJ380" s="111"/>
      <c r="ZK380" s="111"/>
      <c r="ZL380" s="111"/>
      <c r="ZM380" s="111"/>
      <c r="ZN380" s="111"/>
      <c r="ZO380" s="111"/>
      <c r="ZP380" s="111"/>
      <c r="ZQ380" s="111"/>
      <c r="ZR380" s="111"/>
      <c r="ZS380" s="111"/>
      <c r="ZT380" s="111"/>
      <c r="ZU380" s="111"/>
      <c r="ZV380" s="111"/>
      <c r="ZW380" s="111"/>
      <c r="ZX380" s="111"/>
      <c r="ZY380" s="111"/>
      <c r="ZZ380" s="111"/>
      <c r="AAA380" s="111"/>
      <c r="AAB380" s="111"/>
      <c r="AAC380" s="111"/>
      <c r="AAD380" s="111"/>
      <c r="AAE380" s="111"/>
      <c r="AAF380" s="111"/>
      <c r="AAG380" s="111"/>
      <c r="AAH380" s="111"/>
      <c r="AAI380" s="111"/>
      <c r="AAJ380" s="111"/>
      <c r="AAK380" s="111"/>
      <c r="AAL380" s="111"/>
      <c r="AAM380" s="111"/>
      <c r="AAN380" s="111"/>
      <c r="AAO380" s="111"/>
      <c r="AAP380" s="111"/>
      <c r="AAQ380" s="111"/>
      <c r="AAR380" s="111"/>
      <c r="AAS380" s="111"/>
      <c r="AAT380" s="111"/>
      <c r="AAU380" s="111"/>
      <c r="AAV380" s="111"/>
      <c r="AAW380" s="111"/>
      <c r="AAX380" s="111"/>
      <c r="AAY380" s="111"/>
      <c r="AAZ380" s="111"/>
      <c r="ABA380" s="111"/>
      <c r="ABB380" s="111"/>
      <c r="ABC380" s="111"/>
      <c r="ABD380" s="111"/>
      <c r="ABE380" s="111"/>
      <c r="ABF380" s="111"/>
      <c r="ABG380" s="111"/>
      <c r="ABH380" s="111"/>
      <c r="ABI380" s="111"/>
      <c r="ABJ380" s="111"/>
      <c r="ABK380" s="111"/>
      <c r="ABL380" s="111"/>
      <c r="ABM380" s="111"/>
      <c r="ABN380" s="111"/>
      <c r="ABO380" s="111"/>
      <c r="ABP380" s="111"/>
      <c r="ABQ380" s="111"/>
      <c r="ABR380" s="111"/>
      <c r="ABS380" s="111"/>
      <c r="ABT380" s="111"/>
      <c r="ABU380" s="111"/>
      <c r="ABV380" s="111"/>
      <c r="ABW380" s="111"/>
      <c r="ABX380" s="111"/>
      <c r="ABY380" s="111"/>
      <c r="ABZ380" s="111"/>
      <c r="ACA380" s="111"/>
      <c r="ACB380" s="111"/>
      <c r="ACC380" s="111"/>
      <c r="ACD380" s="111"/>
      <c r="ACE380" s="111"/>
      <c r="ACF380" s="111"/>
      <c r="ACG380" s="111"/>
      <c r="ACH380" s="111"/>
      <c r="ACI380" s="111"/>
      <c r="ACJ380" s="111"/>
      <c r="ACK380" s="111"/>
      <c r="ACL380" s="111"/>
      <c r="ACM380" s="111"/>
      <c r="ACN380" s="111"/>
      <c r="ACO380" s="111"/>
      <c r="ACP380" s="111"/>
      <c r="ACQ380" s="111"/>
      <c r="ACR380" s="111"/>
      <c r="ACS380" s="111"/>
      <c r="ACT380" s="111"/>
      <c r="ACU380" s="111"/>
      <c r="ACV380" s="111"/>
      <c r="ACW380" s="111"/>
      <c r="ACX380" s="111"/>
      <c r="ACY380" s="111"/>
      <c r="ACZ380" s="111"/>
      <c r="ADA380" s="111"/>
      <c r="ADB380" s="111"/>
      <c r="ADC380" s="111"/>
      <c r="ADD380" s="111"/>
      <c r="ADE380" s="111"/>
      <c r="ADF380" s="111"/>
      <c r="ADG380" s="111"/>
      <c r="ADH380" s="111"/>
      <c r="ADI380" s="111"/>
      <c r="ADJ380" s="111"/>
      <c r="ADK380" s="111"/>
      <c r="ADL380" s="111"/>
      <c r="ADM380" s="111"/>
      <c r="ADN380" s="111"/>
      <c r="ADO380" s="111"/>
      <c r="ADP380" s="111"/>
      <c r="ADQ380" s="111"/>
      <c r="ADR380" s="111"/>
      <c r="ADS380" s="111"/>
      <c r="ADT380" s="111"/>
      <c r="ADU380" s="111"/>
      <c r="ADV380" s="111"/>
      <c r="ADW380" s="111"/>
      <c r="ADX380" s="111"/>
      <c r="ADY380" s="111"/>
      <c r="ADZ380" s="111"/>
      <c r="AEA380" s="111"/>
      <c r="AEB380" s="111"/>
      <c r="AEC380" s="111"/>
      <c r="AED380" s="111"/>
      <c r="AEE380" s="111"/>
      <c r="AEF380" s="111"/>
      <c r="AEG380" s="111"/>
      <c r="AEH380" s="111"/>
      <c r="AEI380" s="111"/>
      <c r="AEJ380" s="111"/>
      <c r="AEK380" s="111"/>
      <c r="AEL380" s="111"/>
      <c r="AEM380" s="111"/>
      <c r="AEN380" s="111"/>
      <c r="AEO380" s="111"/>
      <c r="AEP380" s="111"/>
      <c r="AEQ380" s="111"/>
      <c r="AER380" s="111"/>
      <c r="AES380" s="111"/>
      <c r="AET380" s="111"/>
      <c r="AEU380" s="111"/>
      <c r="AEV380" s="111"/>
      <c r="AEW380" s="111"/>
      <c r="AEX380" s="111"/>
      <c r="AEY380" s="111"/>
      <c r="AEZ380" s="111"/>
      <c r="AFA380" s="111"/>
      <c r="AFB380" s="111"/>
      <c r="AFC380" s="111"/>
      <c r="AFD380" s="111"/>
      <c r="AFE380" s="111"/>
      <c r="AFF380" s="111"/>
      <c r="AFG380" s="111"/>
      <c r="AFH380" s="111"/>
      <c r="AFI380" s="111"/>
      <c r="AFJ380" s="111"/>
      <c r="AFK380" s="111"/>
      <c r="AFL380" s="111"/>
      <c r="AFM380" s="111"/>
      <c r="AFN380" s="111"/>
      <c r="AFO380" s="111"/>
      <c r="AFP380" s="111"/>
      <c r="AFQ380" s="111"/>
      <c r="AFR380" s="111"/>
      <c r="AFS380" s="111"/>
      <c r="AFT380" s="111"/>
      <c r="AFU380" s="111"/>
      <c r="AFV380" s="111"/>
      <c r="AFW380" s="111"/>
      <c r="AFX380" s="111"/>
      <c r="AFY380" s="111"/>
      <c r="AFZ380" s="111"/>
      <c r="AGA380" s="111"/>
      <c r="AGB380" s="111"/>
      <c r="AGC380" s="111"/>
      <c r="AGD380" s="111"/>
      <c r="AGE380" s="111"/>
      <c r="AGF380" s="111"/>
      <c r="AGG380" s="111"/>
      <c r="AGH380" s="111"/>
      <c r="AGI380" s="111"/>
      <c r="AGJ380" s="111"/>
      <c r="AGK380" s="111"/>
      <c r="AGL380" s="111"/>
      <c r="AGM380" s="111"/>
      <c r="AGN380" s="111"/>
      <c r="AGO380" s="111"/>
      <c r="AGP380" s="111"/>
      <c r="AGQ380" s="111"/>
      <c r="AGR380" s="111"/>
      <c r="AGS380" s="111"/>
      <c r="AGT380" s="111"/>
      <c r="AGU380" s="111"/>
      <c r="AGV380" s="111"/>
      <c r="AGW380" s="111"/>
      <c r="AGX380" s="111"/>
      <c r="AGY380" s="111"/>
      <c r="AGZ380" s="111"/>
      <c r="AHA380" s="111"/>
      <c r="AHB380" s="111"/>
      <c r="AHC380" s="111"/>
      <c r="AHD380" s="111"/>
      <c r="AHE380" s="111"/>
      <c r="AHF380" s="111"/>
      <c r="AHG380" s="111"/>
      <c r="AHH380" s="111"/>
      <c r="AHI380" s="111"/>
      <c r="AHJ380" s="111"/>
      <c r="AHK380" s="111"/>
      <c r="AHL380" s="111"/>
      <c r="AHM380" s="111"/>
      <c r="AHN380" s="111"/>
      <c r="AHO380" s="111"/>
      <c r="AHP380" s="111"/>
      <c r="AHQ380" s="111"/>
      <c r="AHR380" s="111"/>
      <c r="AHS380" s="111"/>
      <c r="AHT380" s="111"/>
      <c r="AHU380" s="111"/>
      <c r="AHV380" s="111"/>
      <c r="AHW380" s="111"/>
      <c r="AHX380" s="111"/>
      <c r="AHY380" s="111"/>
      <c r="AHZ380" s="111"/>
      <c r="AIA380" s="111"/>
      <c r="AIB380" s="111"/>
      <c r="AIC380" s="111"/>
      <c r="AID380" s="111"/>
      <c r="AIE380" s="111"/>
      <c r="AIF380" s="111"/>
      <c r="AIG380" s="111"/>
      <c r="AIH380" s="111"/>
      <c r="AII380" s="111"/>
      <c r="AIJ380" s="111"/>
      <c r="AIK380" s="111"/>
      <c r="AIL380" s="111"/>
      <c r="AIM380" s="111"/>
      <c r="AIN380" s="111"/>
      <c r="AIO380" s="111"/>
      <c r="AIP380" s="111"/>
      <c r="AIQ380" s="111"/>
      <c r="AIR380" s="111"/>
      <c r="AIS380" s="111"/>
      <c r="AIT380" s="111"/>
      <c r="AIU380" s="111"/>
      <c r="AIV380" s="111"/>
      <c r="AIW380" s="111"/>
      <c r="AIX380" s="111"/>
      <c r="AIY380" s="111"/>
      <c r="AIZ380" s="111"/>
      <c r="AJA380" s="111"/>
      <c r="AJB380" s="111"/>
      <c r="AJC380" s="111"/>
      <c r="AJD380" s="111"/>
      <c r="AJE380" s="111"/>
      <c r="AJF380" s="111"/>
      <c r="AJG380" s="111"/>
      <c r="AJH380" s="111"/>
      <c r="AJI380" s="111"/>
      <c r="AJJ380" s="111"/>
      <c r="AJK380" s="111"/>
      <c r="AJL380" s="111"/>
      <c r="AJM380" s="111"/>
      <c r="AJN380" s="111"/>
      <c r="AJO380" s="111"/>
      <c r="AJP380" s="111"/>
      <c r="AJQ380" s="111"/>
      <c r="AJR380" s="111"/>
      <c r="AJS380" s="111"/>
      <c r="AJT380" s="111"/>
      <c r="AJU380" s="111"/>
      <c r="AJV380" s="111"/>
      <c r="AJW380" s="111"/>
      <c r="AJX380" s="111"/>
      <c r="AJY380" s="111"/>
      <c r="AJZ380" s="111"/>
      <c r="AKA380" s="111"/>
      <c r="AKB380" s="111"/>
      <c r="AKC380" s="111"/>
      <c r="AKD380" s="111"/>
      <c r="AKE380" s="111"/>
      <c r="AKF380" s="111"/>
      <c r="AKG380" s="111"/>
      <c r="AKH380" s="111"/>
      <c r="AKI380" s="111"/>
      <c r="AKJ380" s="111"/>
      <c r="AKK380" s="111"/>
      <c r="AKL380" s="111"/>
      <c r="AKM380" s="111"/>
      <c r="AKN380" s="111"/>
      <c r="AKO380" s="111"/>
      <c r="AKP380" s="111"/>
      <c r="AKQ380" s="111"/>
      <c r="AKR380" s="111"/>
      <c r="AKS380" s="111"/>
      <c r="AKT380" s="111"/>
      <c r="AKU380" s="111"/>
      <c r="AKV380" s="111"/>
      <c r="AKW380" s="111"/>
      <c r="AKX380" s="111"/>
      <c r="AKY380" s="111"/>
      <c r="AKZ380" s="111"/>
      <c r="ALA380" s="111"/>
      <c r="ALB380" s="111"/>
      <c r="ALC380" s="111"/>
      <c r="ALD380" s="111"/>
      <c r="ALE380" s="111"/>
      <c r="ALF380" s="111"/>
      <c r="ALG380" s="111"/>
      <c r="ALH380" s="111"/>
      <c r="ALI380" s="111"/>
      <c r="ALJ380" s="111"/>
      <c r="ALK380" s="111"/>
      <c r="ALL380" s="111"/>
      <c r="ALM380" s="111"/>
      <c r="ALN380" s="111"/>
      <c r="ALO380" s="111"/>
      <c r="ALP380" s="111"/>
      <c r="ALQ380" s="111"/>
      <c r="ALR380" s="111"/>
      <c r="ALS380" s="111"/>
      <c r="ALT380" s="111"/>
      <c r="ALU380" s="111"/>
      <c r="ALV380" s="111"/>
      <c r="ALW380" s="111"/>
      <c r="ALX380" s="111"/>
      <c r="ALY380" s="111"/>
      <c r="ALZ380" s="111"/>
      <c r="AMA380" s="111"/>
      <c r="AMB380" s="111"/>
      <c r="AMC380" s="111"/>
      <c r="AMD380" s="111"/>
      <c r="AME380" s="111"/>
      <c r="AMF380" s="111"/>
      <c r="AMG380" s="111"/>
      <c r="AMH380" s="111"/>
      <c r="AMI380" s="111"/>
      <c r="AMJ380" s="111"/>
    </row>
    <row r="381" spans="1:1025" ht="15.75" x14ac:dyDescent="0.25">
      <c r="A381" s="448" t="s">
        <v>24527</v>
      </c>
      <c r="B381" s="257">
        <v>381</v>
      </c>
      <c r="C381" s="258" t="s">
        <v>1296</v>
      </c>
      <c r="D381" s="290" t="s">
        <v>1297</v>
      </c>
      <c r="E381" s="464"/>
      <c r="F381" s="465"/>
      <c r="G381" s="280"/>
      <c r="H381" s="280">
        <v>4</v>
      </c>
      <c r="I381" s="492" t="s">
        <v>750</v>
      </c>
      <c r="J381" s="394">
        <v>2</v>
      </c>
      <c r="K381" s="394">
        <v>2</v>
      </c>
      <c r="L381" s="394">
        <v>1</v>
      </c>
      <c r="M381" s="394">
        <v>1</v>
      </c>
      <c r="N381" s="394"/>
      <c r="O381" s="466"/>
      <c r="P381" s="293">
        <v>335</v>
      </c>
      <c r="Q381" s="394">
        <v>2</v>
      </c>
      <c r="R381" s="394">
        <v>2</v>
      </c>
      <c r="S381" s="394"/>
      <c r="T381" s="394"/>
      <c r="U381" s="394"/>
      <c r="V381" s="462"/>
      <c r="W381" s="283">
        <f t="shared" si="162"/>
        <v>100</v>
      </c>
      <c r="X381" s="283">
        <f t="shared" ref="X381:X431" si="167">IF(O381=1,1,IF(O381=2,10,100))</f>
        <v>100</v>
      </c>
      <c r="Y381" s="283">
        <f t="shared" si="156"/>
        <v>20</v>
      </c>
      <c r="Z381" s="283">
        <f t="shared" si="163"/>
        <v>100</v>
      </c>
      <c r="AA381" s="283">
        <f t="shared" si="164"/>
        <v>10</v>
      </c>
      <c r="AB381" s="287">
        <f t="shared" si="166"/>
        <v>1</v>
      </c>
      <c r="AC381" s="287">
        <f t="shared" si="165"/>
        <v>100</v>
      </c>
      <c r="AD381" s="287">
        <f t="shared" si="154"/>
        <v>100</v>
      </c>
      <c r="AE381" s="284">
        <f t="shared" si="161"/>
        <v>1</v>
      </c>
      <c r="AF381" s="463">
        <v>0.1</v>
      </c>
      <c r="AG381" s="268">
        <f>IF(OR(OR(EXACT(J381,"1A"),EXACT(J381,"1B"),EXACT(J381,"1C")),K381=1),1,IF(K381=2,10,100))</f>
        <v>10</v>
      </c>
      <c r="AH381" s="268">
        <f>IF(OR(EXACT(J381,"1A"),EXACT(J381,"1B"),EXACT(J381,"1C")),1,IF(J381=2,10,100))</f>
        <v>10</v>
      </c>
      <c r="AI381" s="268">
        <f t="shared" si="159"/>
        <v>100</v>
      </c>
      <c r="AJ381" s="268">
        <f t="shared" si="160"/>
        <v>100</v>
      </c>
      <c r="AK381" s="506" t="s">
        <v>750</v>
      </c>
      <c r="AL381" s="281"/>
      <c r="AM381" s="278"/>
      <c r="AN381" s="511"/>
      <c r="AO381" s="277"/>
      <c r="AP381" s="277"/>
      <c r="AQ381" s="277" t="s">
        <v>1265</v>
      </c>
      <c r="AR381" s="171" t="s">
        <v>1257</v>
      </c>
      <c r="AS381" s="171"/>
      <c r="AT381" s="464"/>
      <c r="AU381" s="464"/>
      <c r="AV381" s="151"/>
    </row>
    <row r="382" spans="1:1025" x14ac:dyDescent="0.25">
      <c r="A382" s="360" t="s">
        <v>1321</v>
      </c>
      <c r="B382" s="257">
        <v>382</v>
      </c>
      <c r="C382" s="258" t="s">
        <v>24528</v>
      </c>
      <c r="D382" s="308" t="s">
        <v>1322</v>
      </c>
      <c r="E382" s="286"/>
      <c r="F382" s="278">
        <v>3</v>
      </c>
      <c r="G382" s="280">
        <v>4</v>
      </c>
      <c r="H382" s="280"/>
      <c r="I382" s="492">
        <v>14.92</v>
      </c>
      <c r="J382" s="278">
        <v>2</v>
      </c>
      <c r="K382" s="278">
        <v>2</v>
      </c>
      <c r="L382" s="293"/>
      <c r="M382" s="293"/>
      <c r="N382" s="293"/>
      <c r="O382" s="293"/>
      <c r="P382" s="293"/>
      <c r="Q382" s="293"/>
      <c r="R382" s="278" t="s">
        <v>748</v>
      </c>
      <c r="S382" s="278">
        <v>2</v>
      </c>
      <c r="T382" s="293"/>
      <c r="U382" s="278"/>
      <c r="V382" s="278"/>
      <c r="W382" s="283">
        <f t="shared" si="162"/>
        <v>100</v>
      </c>
      <c r="X382" s="283">
        <f t="shared" si="167"/>
        <v>100</v>
      </c>
      <c r="Y382" s="283">
        <f t="shared" si="156"/>
        <v>100</v>
      </c>
      <c r="Z382" s="283">
        <f t="shared" si="163"/>
        <v>100</v>
      </c>
      <c r="AA382" s="283">
        <f t="shared" si="164"/>
        <v>100</v>
      </c>
      <c r="AB382" s="287">
        <f t="shared" si="166"/>
        <v>0.1</v>
      </c>
      <c r="AC382" s="287">
        <f t="shared" si="165"/>
        <v>1</v>
      </c>
      <c r="AD382" s="287">
        <f t="shared" si="154"/>
        <v>100</v>
      </c>
      <c r="AE382" s="284">
        <f t="shared" si="161"/>
        <v>100</v>
      </c>
      <c r="AF382" s="284">
        <f t="shared" ref="AF382:AF447" si="168">IF(M382=0,100,IF(M382=1,1,IF(M382="1B",1,IF(M382="1A",0.1,100))))</f>
        <v>100</v>
      </c>
      <c r="AG382" s="268">
        <f>IF(OR(OR(EXACT(J382,"1A"),EXACT(J382,"1B"),EXACT(J382,"1C")),K382=1),1,IF(K382=2,10,100))</f>
        <v>10</v>
      </c>
      <c r="AH382" s="268">
        <f>IF(OR(EXACT(J382,"1A"),EXACT(J382,"1B"),EXACT(J382,"1C")),1,IF(J382=2,10,100))</f>
        <v>10</v>
      </c>
      <c r="AI382" s="268">
        <f t="shared" si="159"/>
        <v>100</v>
      </c>
      <c r="AJ382" s="268">
        <f t="shared" si="160"/>
        <v>100</v>
      </c>
      <c r="AK382" s="506" t="s">
        <v>24335</v>
      </c>
      <c r="AL382" s="286"/>
      <c r="AM382" s="277">
        <v>2</v>
      </c>
      <c r="AN382" s="511"/>
      <c r="AO382" s="357"/>
      <c r="AP382" s="357"/>
      <c r="AQ382" s="286"/>
      <c r="AR382" s="171" t="s">
        <v>756</v>
      </c>
      <c r="AS382" s="171"/>
      <c r="AT382" s="277"/>
      <c r="AU382" s="277"/>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11"/>
      <c r="CD382" s="111"/>
      <c r="CE382" s="111"/>
      <c r="CF382" s="111"/>
      <c r="CG382" s="111"/>
      <c r="CH382" s="111"/>
      <c r="CI382" s="111"/>
      <c r="CJ382" s="111"/>
      <c r="CK382" s="111"/>
      <c r="CL382" s="111"/>
      <c r="CM382" s="111"/>
      <c r="CN382" s="111"/>
      <c r="CO382" s="111"/>
      <c r="CP382" s="111"/>
      <c r="CQ382" s="111"/>
      <c r="CR382" s="111"/>
      <c r="CS382" s="111"/>
      <c r="CT382" s="111"/>
      <c r="CU382" s="111"/>
      <c r="CV382" s="111"/>
      <c r="CW382" s="111"/>
      <c r="CX382" s="111"/>
      <c r="CY382" s="111"/>
      <c r="CZ382" s="111"/>
      <c r="DA382" s="111"/>
      <c r="DB382" s="111"/>
      <c r="DC382" s="111"/>
      <c r="DD382" s="111"/>
      <c r="DE382" s="111"/>
      <c r="DF382" s="111"/>
      <c r="DG382" s="111"/>
      <c r="DH382" s="111"/>
      <c r="DI382" s="111"/>
      <c r="DJ382" s="111"/>
      <c r="DK382" s="111"/>
      <c r="DL382" s="111"/>
      <c r="DM382" s="111"/>
      <c r="DN382" s="111"/>
      <c r="DO382" s="111"/>
      <c r="DP382" s="111"/>
      <c r="DQ382" s="111"/>
      <c r="DR382" s="111"/>
      <c r="DS382" s="111"/>
      <c r="DT382" s="111"/>
      <c r="DU382" s="111"/>
      <c r="DV382" s="111"/>
      <c r="DW382" s="111"/>
      <c r="DX382" s="111"/>
      <c r="DY382" s="111"/>
      <c r="DZ382" s="111"/>
      <c r="EA382" s="111"/>
      <c r="EB382" s="111"/>
      <c r="EC382" s="111"/>
      <c r="ED382" s="111"/>
      <c r="EE382" s="111"/>
      <c r="EF382" s="111"/>
      <c r="EG382" s="111"/>
      <c r="EH382" s="111"/>
      <c r="EI382" s="111"/>
      <c r="EJ382" s="111"/>
      <c r="EK382" s="111"/>
      <c r="EL382" s="111"/>
      <c r="EM382" s="111"/>
      <c r="EN382" s="111"/>
      <c r="EO382" s="111"/>
      <c r="EP382" s="111"/>
      <c r="EQ382" s="111"/>
      <c r="ER382" s="111"/>
      <c r="ES382" s="111"/>
      <c r="ET382" s="111"/>
      <c r="EU382" s="111"/>
      <c r="EV382" s="111"/>
      <c r="EW382" s="111"/>
      <c r="EX382" s="111"/>
      <c r="EY382" s="111"/>
      <c r="EZ382" s="111"/>
      <c r="FA382" s="111"/>
      <c r="FB382" s="111"/>
      <c r="FC382" s="111"/>
      <c r="FD382" s="111"/>
      <c r="FE382" s="111"/>
      <c r="FF382" s="111"/>
      <c r="FG382" s="111"/>
      <c r="FH382" s="111"/>
      <c r="FI382" s="111"/>
      <c r="FJ382" s="111"/>
      <c r="FK382" s="111"/>
      <c r="FL382" s="111"/>
      <c r="FM382" s="111"/>
      <c r="FN382" s="111"/>
      <c r="FO382" s="111"/>
      <c r="FP382" s="111"/>
      <c r="FQ382" s="111"/>
      <c r="FR382" s="111"/>
      <c r="FS382" s="111"/>
      <c r="FT382" s="111"/>
      <c r="FU382" s="111"/>
      <c r="FV382" s="111"/>
      <c r="FW382" s="111"/>
      <c r="FX382" s="111"/>
      <c r="FY382" s="111"/>
      <c r="FZ382" s="111"/>
      <c r="GA382" s="111"/>
      <c r="GB382" s="111"/>
      <c r="GC382" s="111"/>
      <c r="GD382" s="111"/>
      <c r="GE382" s="111"/>
      <c r="GF382" s="111"/>
      <c r="GG382" s="111"/>
      <c r="GH382" s="111"/>
      <c r="GI382" s="111"/>
      <c r="GJ382" s="111"/>
      <c r="GK382" s="111"/>
      <c r="GL382" s="111"/>
      <c r="GM382" s="111"/>
      <c r="GN382" s="111"/>
      <c r="GO382" s="111"/>
      <c r="GP382" s="111"/>
      <c r="GQ382" s="111"/>
      <c r="GR382" s="111"/>
      <c r="GS382" s="111"/>
      <c r="GT382" s="111"/>
      <c r="GU382" s="111"/>
      <c r="GV382" s="111"/>
      <c r="GW382" s="111"/>
      <c r="GX382" s="111"/>
      <c r="GY382" s="111"/>
      <c r="GZ382" s="111"/>
      <c r="HA382" s="111"/>
      <c r="HB382" s="111"/>
      <c r="HC382" s="111"/>
      <c r="HD382" s="111"/>
      <c r="HE382" s="111"/>
      <c r="HF382" s="111"/>
      <c r="HG382" s="111"/>
      <c r="HH382" s="111"/>
      <c r="HI382" s="111"/>
      <c r="HJ382" s="111"/>
      <c r="HK382" s="111"/>
      <c r="HL382" s="111"/>
      <c r="HM382" s="111"/>
      <c r="HN382" s="111"/>
      <c r="HO382" s="111"/>
      <c r="HP382" s="111"/>
      <c r="HQ382" s="111"/>
      <c r="HR382" s="111"/>
      <c r="HS382" s="111"/>
      <c r="HT382" s="111"/>
      <c r="HU382" s="111"/>
      <c r="HV382" s="111"/>
      <c r="HW382" s="111"/>
      <c r="HX382" s="111"/>
      <c r="HY382" s="111"/>
      <c r="HZ382" s="111"/>
      <c r="IA382" s="111"/>
      <c r="IB382" s="111"/>
      <c r="IC382" s="111"/>
      <c r="ID382" s="111"/>
      <c r="IE382" s="111"/>
      <c r="IF382" s="111"/>
      <c r="IG382" s="111"/>
      <c r="IH382" s="111"/>
      <c r="II382" s="111"/>
      <c r="IJ382" s="111"/>
      <c r="IK382" s="111"/>
      <c r="IL382" s="111"/>
      <c r="IM382" s="111"/>
      <c r="IN382" s="111"/>
      <c r="IO382" s="111"/>
      <c r="IP382" s="111"/>
      <c r="IQ382" s="111"/>
      <c r="IR382" s="111"/>
      <c r="IS382" s="111"/>
      <c r="IT382" s="111"/>
      <c r="IU382" s="111"/>
      <c r="IV382" s="111"/>
      <c r="IW382" s="111"/>
      <c r="IX382" s="111"/>
      <c r="IY382" s="111"/>
      <c r="IZ382" s="111"/>
      <c r="JA382" s="111"/>
      <c r="JB382" s="111"/>
      <c r="JC382" s="111"/>
      <c r="JD382" s="111"/>
      <c r="JE382" s="111"/>
      <c r="JF382" s="111"/>
      <c r="JG382" s="111"/>
      <c r="JH382" s="111"/>
      <c r="JI382" s="111"/>
      <c r="JJ382" s="111"/>
      <c r="JK382" s="111"/>
      <c r="JL382" s="111"/>
      <c r="JM382" s="111"/>
      <c r="JN382" s="111"/>
      <c r="JO382" s="111"/>
      <c r="JP382" s="111"/>
      <c r="JQ382" s="111"/>
      <c r="JR382" s="111"/>
      <c r="JS382" s="111"/>
      <c r="JT382" s="111"/>
      <c r="JU382" s="111"/>
      <c r="JV382" s="111"/>
      <c r="JW382" s="111"/>
      <c r="JX382" s="111"/>
      <c r="JY382" s="111"/>
      <c r="JZ382" s="111"/>
      <c r="KA382" s="111"/>
      <c r="KB382" s="111"/>
      <c r="KC382" s="111"/>
      <c r="KD382" s="111"/>
      <c r="KE382" s="111"/>
      <c r="KF382" s="111"/>
      <c r="KG382" s="111"/>
      <c r="KH382" s="111"/>
      <c r="KI382" s="111"/>
      <c r="KJ382" s="111"/>
      <c r="KK382" s="111"/>
      <c r="KL382" s="111"/>
      <c r="KM382" s="111"/>
      <c r="KN382" s="111"/>
      <c r="KO382" s="111"/>
      <c r="KP382" s="111"/>
      <c r="KQ382" s="111"/>
      <c r="KR382" s="111"/>
      <c r="KS382" s="111"/>
      <c r="KT382" s="111"/>
      <c r="KU382" s="111"/>
      <c r="KV382" s="111"/>
      <c r="KW382" s="111"/>
      <c r="KX382" s="111"/>
      <c r="KY382" s="111"/>
      <c r="KZ382" s="111"/>
      <c r="LA382" s="111"/>
      <c r="LB382" s="111"/>
      <c r="LC382" s="111"/>
      <c r="LD382" s="111"/>
      <c r="LE382" s="111"/>
      <c r="LF382" s="111"/>
      <c r="LG382" s="111"/>
      <c r="LH382" s="111"/>
      <c r="LI382" s="111"/>
      <c r="LJ382" s="111"/>
      <c r="LK382" s="111"/>
      <c r="LL382" s="111"/>
      <c r="LM382" s="111"/>
      <c r="LN382" s="111"/>
      <c r="LO382" s="111"/>
      <c r="LP382" s="111"/>
      <c r="LQ382" s="111"/>
      <c r="LR382" s="111"/>
      <c r="LS382" s="111"/>
      <c r="LT382" s="111"/>
      <c r="LU382" s="111"/>
      <c r="LV382" s="111"/>
      <c r="LW382" s="111"/>
      <c r="LX382" s="111"/>
      <c r="LY382" s="111"/>
      <c r="LZ382" s="111"/>
      <c r="MA382" s="111"/>
      <c r="MB382" s="111"/>
      <c r="MC382" s="111"/>
      <c r="MD382" s="111"/>
      <c r="ME382" s="111"/>
      <c r="MF382" s="111"/>
      <c r="MG382" s="111"/>
      <c r="MH382" s="111"/>
      <c r="MI382" s="111"/>
      <c r="MJ382" s="111"/>
      <c r="MK382" s="111"/>
      <c r="ML382" s="111"/>
      <c r="MM382" s="111"/>
      <c r="MN382" s="111"/>
      <c r="MO382" s="111"/>
      <c r="MP382" s="111"/>
      <c r="MQ382" s="111"/>
      <c r="MR382" s="111"/>
      <c r="MS382" s="111"/>
      <c r="MT382" s="111"/>
      <c r="MU382" s="111"/>
      <c r="MV382" s="111"/>
      <c r="MW382" s="111"/>
      <c r="MX382" s="111"/>
      <c r="MY382" s="111"/>
      <c r="MZ382" s="111"/>
      <c r="NA382" s="111"/>
      <c r="NB382" s="111"/>
      <c r="NC382" s="111"/>
      <c r="ND382" s="111"/>
      <c r="NE382" s="111"/>
      <c r="NF382" s="111"/>
      <c r="NG382" s="111"/>
      <c r="NH382" s="111"/>
      <c r="NI382" s="111"/>
      <c r="NJ382" s="111"/>
      <c r="NK382" s="111"/>
      <c r="NL382" s="111"/>
      <c r="NM382" s="111"/>
      <c r="NN382" s="111"/>
      <c r="NO382" s="111"/>
      <c r="NP382" s="111"/>
      <c r="NQ382" s="111"/>
      <c r="NR382" s="111"/>
      <c r="NS382" s="111"/>
      <c r="NT382" s="111"/>
      <c r="NU382" s="111"/>
      <c r="NV382" s="111"/>
      <c r="NW382" s="111"/>
      <c r="NX382" s="111"/>
      <c r="NY382" s="111"/>
      <c r="NZ382" s="111"/>
      <c r="OA382" s="111"/>
      <c r="OB382" s="111"/>
      <c r="OC382" s="111"/>
      <c r="OD382" s="111"/>
      <c r="OE382" s="111"/>
      <c r="OF382" s="111"/>
      <c r="OG382" s="111"/>
      <c r="OH382" s="111"/>
      <c r="OI382" s="111"/>
      <c r="OJ382" s="111"/>
      <c r="OK382" s="111"/>
      <c r="OL382" s="111"/>
      <c r="OM382" s="111"/>
      <c r="ON382" s="111"/>
      <c r="OO382" s="111"/>
      <c r="OP382" s="111"/>
      <c r="OQ382" s="111"/>
      <c r="OR382" s="111"/>
      <c r="OS382" s="111"/>
      <c r="OT382" s="111"/>
      <c r="OU382" s="111"/>
      <c r="OV382" s="111"/>
      <c r="OW382" s="111"/>
      <c r="OX382" s="111"/>
      <c r="OY382" s="111"/>
      <c r="OZ382" s="111"/>
      <c r="PA382" s="111"/>
      <c r="PB382" s="111"/>
      <c r="PC382" s="111"/>
      <c r="PD382" s="111"/>
      <c r="PE382" s="111"/>
      <c r="PF382" s="111"/>
      <c r="PG382" s="111"/>
      <c r="PH382" s="111"/>
      <c r="PI382" s="111"/>
      <c r="PJ382" s="111"/>
      <c r="PK382" s="111"/>
      <c r="PL382" s="111"/>
      <c r="PM382" s="111"/>
      <c r="PN382" s="111"/>
      <c r="PO382" s="111"/>
      <c r="PP382" s="111"/>
      <c r="PQ382" s="111"/>
      <c r="PR382" s="111"/>
      <c r="PS382" s="111"/>
      <c r="PT382" s="111"/>
      <c r="PU382" s="111"/>
      <c r="PV382" s="111"/>
      <c r="PW382" s="111"/>
      <c r="PX382" s="111"/>
      <c r="PY382" s="111"/>
      <c r="PZ382" s="111"/>
      <c r="QA382" s="111"/>
      <c r="QB382" s="111"/>
      <c r="QC382" s="111"/>
      <c r="QD382" s="111"/>
      <c r="QE382" s="111"/>
      <c r="QF382" s="111"/>
      <c r="QG382" s="111"/>
      <c r="QH382" s="111"/>
      <c r="QI382" s="111"/>
      <c r="QJ382" s="111"/>
      <c r="QK382" s="111"/>
      <c r="QL382" s="111"/>
      <c r="QM382" s="111"/>
      <c r="QN382" s="111"/>
      <c r="QO382" s="111"/>
      <c r="QP382" s="111"/>
      <c r="QQ382" s="111"/>
      <c r="QR382" s="111"/>
      <c r="QS382" s="111"/>
      <c r="QT382" s="111"/>
      <c r="QU382" s="111"/>
      <c r="QV382" s="111"/>
      <c r="QW382" s="111"/>
      <c r="QX382" s="111"/>
      <c r="QY382" s="111"/>
      <c r="QZ382" s="111"/>
      <c r="RA382" s="111"/>
      <c r="RB382" s="111"/>
      <c r="RC382" s="111"/>
      <c r="RD382" s="111"/>
      <c r="RE382" s="111"/>
      <c r="RF382" s="111"/>
      <c r="RG382" s="111"/>
      <c r="RH382" s="111"/>
      <c r="RI382" s="111"/>
      <c r="RJ382" s="111"/>
      <c r="RK382" s="111"/>
      <c r="RL382" s="111"/>
      <c r="RM382" s="111"/>
      <c r="RN382" s="111"/>
      <c r="RO382" s="111"/>
      <c r="RP382" s="111"/>
      <c r="RQ382" s="111"/>
      <c r="RR382" s="111"/>
      <c r="RS382" s="111"/>
      <c r="RT382" s="111"/>
      <c r="RU382" s="111"/>
      <c r="RV382" s="111"/>
      <c r="RW382" s="111"/>
      <c r="RX382" s="111"/>
      <c r="RY382" s="111"/>
      <c r="RZ382" s="111"/>
      <c r="SA382" s="111"/>
      <c r="SB382" s="111"/>
      <c r="SC382" s="111"/>
      <c r="SD382" s="111"/>
      <c r="SE382" s="111"/>
      <c r="SF382" s="111"/>
      <c r="SG382" s="111"/>
      <c r="SH382" s="111"/>
      <c r="SI382" s="111"/>
      <c r="SJ382" s="111"/>
      <c r="SK382" s="111"/>
      <c r="SL382" s="111"/>
      <c r="SM382" s="111"/>
      <c r="SN382" s="111"/>
      <c r="SO382" s="111"/>
      <c r="SP382" s="111"/>
      <c r="SQ382" s="111"/>
      <c r="SR382" s="111"/>
      <c r="SS382" s="111"/>
      <c r="ST382" s="111"/>
      <c r="SU382" s="111"/>
      <c r="SV382" s="111"/>
      <c r="SW382" s="111"/>
      <c r="SX382" s="111"/>
      <c r="SY382" s="111"/>
      <c r="SZ382" s="111"/>
      <c r="TA382" s="111"/>
      <c r="TB382" s="111"/>
      <c r="TC382" s="111"/>
      <c r="TD382" s="111"/>
      <c r="TE382" s="111"/>
      <c r="TF382" s="111"/>
      <c r="TG382" s="111"/>
      <c r="TH382" s="111"/>
      <c r="TI382" s="111"/>
      <c r="TJ382" s="111"/>
      <c r="TK382" s="111"/>
      <c r="TL382" s="111"/>
      <c r="TM382" s="111"/>
      <c r="TN382" s="111"/>
      <c r="TO382" s="111"/>
      <c r="TP382" s="111"/>
      <c r="TQ382" s="111"/>
      <c r="TR382" s="111"/>
      <c r="TS382" s="111"/>
      <c r="TT382" s="111"/>
      <c r="TU382" s="111"/>
      <c r="TV382" s="111"/>
      <c r="TW382" s="111"/>
      <c r="TX382" s="111"/>
      <c r="TY382" s="111"/>
      <c r="TZ382" s="111"/>
      <c r="UA382" s="111"/>
      <c r="UB382" s="111"/>
      <c r="UC382" s="111"/>
      <c r="UD382" s="111"/>
      <c r="UE382" s="111"/>
      <c r="UF382" s="111"/>
      <c r="UG382" s="111"/>
      <c r="UH382" s="111"/>
      <c r="UI382" s="111"/>
      <c r="UJ382" s="111"/>
      <c r="UK382" s="111"/>
      <c r="UL382" s="111"/>
      <c r="UM382" s="111"/>
      <c r="UN382" s="111"/>
      <c r="UO382" s="111"/>
      <c r="UP382" s="111"/>
      <c r="UQ382" s="111"/>
      <c r="UR382" s="111"/>
      <c r="US382" s="111"/>
      <c r="UT382" s="111"/>
      <c r="UU382" s="111"/>
      <c r="UV382" s="111"/>
      <c r="UW382" s="111"/>
      <c r="UX382" s="111"/>
      <c r="UY382" s="111"/>
      <c r="UZ382" s="111"/>
      <c r="VA382" s="111"/>
      <c r="VB382" s="111"/>
      <c r="VC382" s="111"/>
      <c r="VD382" s="111"/>
      <c r="VE382" s="111"/>
      <c r="VF382" s="111"/>
      <c r="VG382" s="111"/>
      <c r="VH382" s="111"/>
      <c r="VI382" s="111"/>
      <c r="VJ382" s="111"/>
      <c r="VK382" s="111"/>
      <c r="VL382" s="111"/>
      <c r="VM382" s="111"/>
      <c r="VN382" s="111"/>
      <c r="VO382" s="111"/>
      <c r="VP382" s="111"/>
      <c r="VQ382" s="111"/>
      <c r="VR382" s="111"/>
      <c r="VS382" s="111"/>
      <c r="VT382" s="111"/>
      <c r="VU382" s="111"/>
      <c r="VV382" s="111"/>
      <c r="VW382" s="111"/>
      <c r="VX382" s="111"/>
      <c r="VY382" s="111"/>
      <c r="VZ382" s="111"/>
      <c r="WA382" s="111"/>
      <c r="WB382" s="111"/>
      <c r="WC382" s="111"/>
      <c r="WD382" s="111"/>
      <c r="WE382" s="111"/>
      <c r="WF382" s="111"/>
      <c r="WG382" s="111"/>
      <c r="WH382" s="111"/>
      <c r="WI382" s="111"/>
      <c r="WJ382" s="111"/>
      <c r="WK382" s="111"/>
      <c r="WL382" s="111"/>
      <c r="WM382" s="111"/>
      <c r="WN382" s="111"/>
      <c r="WO382" s="111"/>
      <c r="WP382" s="111"/>
      <c r="WQ382" s="111"/>
      <c r="WR382" s="111"/>
      <c r="WS382" s="111"/>
      <c r="WT382" s="111"/>
      <c r="WU382" s="111"/>
      <c r="WV382" s="111"/>
      <c r="WW382" s="111"/>
      <c r="WX382" s="111"/>
      <c r="WY382" s="111"/>
      <c r="WZ382" s="111"/>
      <c r="XA382" s="111"/>
      <c r="XB382" s="111"/>
      <c r="XC382" s="111"/>
      <c r="XD382" s="111"/>
      <c r="XE382" s="111"/>
      <c r="XF382" s="111"/>
      <c r="XG382" s="111"/>
      <c r="XH382" s="111"/>
      <c r="XI382" s="111"/>
      <c r="XJ382" s="111"/>
      <c r="XK382" s="111"/>
      <c r="XL382" s="111"/>
      <c r="XM382" s="111"/>
      <c r="XN382" s="111"/>
      <c r="XO382" s="111"/>
      <c r="XP382" s="111"/>
      <c r="XQ382" s="111"/>
      <c r="XR382" s="111"/>
      <c r="XS382" s="111"/>
      <c r="XT382" s="111"/>
      <c r="XU382" s="111"/>
      <c r="XV382" s="111"/>
      <c r="XW382" s="111"/>
      <c r="XX382" s="111"/>
      <c r="XY382" s="111"/>
      <c r="XZ382" s="111"/>
      <c r="YA382" s="111"/>
      <c r="YB382" s="111"/>
      <c r="YC382" s="111"/>
      <c r="YD382" s="111"/>
      <c r="YE382" s="111"/>
      <c r="YF382" s="111"/>
      <c r="YG382" s="111"/>
      <c r="YH382" s="111"/>
      <c r="YI382" s="111"/>
      <c r="YJ382" s="111"/>
      <c r="YK382" s="111"/>
      <c r="YL382" s="111"/>
      <c r="YM382" s="111"/>
      <c r="YN382" s="111"/>
      <c r="YO382" s="111"/>
      <c r="YP382" s="111"/>
      <c r="YQ382" s="111"/>
      <c r="YR382" s="111"/>
      <c r="YS382" s="111"/>
      <c r="YT382" s="111"/>
      <c r="YU382" s="111"/>
      <c r="YV382" s="111"/>
      <c r="YW382" s="111"/>
      <c r="YX382" s="111"/>
      <c r="YY382" s="111"/>
      <c r="YZ382" s="111"/>
      <c r="ZA382" s="111"/>
      <c r="ZB382" s="111"/>
      <c r="ZC382" s="111"/>
      <c r="ZD382" s="111"/>
      <c r="ZE382" s="111"/>
      <c r="ZF382" s="111"/>
      <c r="ZG382" s="111"/>
      <c r="ZH382" s="111"/>
      <c r="ZI382" s="111"/>
      <c r="ZJ382" s="111"/>
      <c r="ZK382" s="111"/>
      <c r="ZL382" s="111"/>
      <c r="ZM382" s="111"/>
      <c r="ZN382" s="111"/>
      <c r="ZO382" s="111"/>
      <c r="ZP382" s="111"/>
      <c r="ZQ382" s="111"/>
      <c r="ZR382" s="111"/>
      <c r="ZS382" s="111"/>
      <c r="ZT382" s="111"/>
      <c r="ZU382" s="111"/>
      <c r="ZV382" s="111"/>
      <c r="ZW382" s="111"/>
      <c r="ZX382" s="111"/>
      <c r="ZY382" s="111"/>
      <c r="ZZ382" s="111"/>
      <c r="AAA382" s="111"/>
      <c r="AAB382" s="111"/>
      <c r="AAC382" s="111"/>
      <c r="AAD382" s="111"/>
      <c r="AAE382" s="111"/>
      <c r="AAF382" s="111"/>
      <c r="AAG382" s="111"/>
      <c r="AAH382" s="111"/>
      <c r="AAI382" s="111"/>
      <c r="AAJ382" s="111"/>
      <c r="AAK382" s="111"/>
      <c r="AAL382" s="111"/>
      <c r="AAM382" s="111"/>
      <c r="AAN382" s="111"/>
      <c r="AAO382" s="111"/>
      <c r="AAP382" s="111"/>
      <c r="AAQ382" s="111"/>
      <c r="AAR382" s="111"/>
      <c r="AAS382" s="111"/>
      <c r="AAT382" s="111"/>
      <c r="AAU382" s="111"/>
      <c r="AAV382" s="111"/>
      <c r="AAW382" s="111"/>
      <c r="AAX382" s="111"/>
      <c r="AAY382" s="111"/>
      <c r="AAZ382" s="111"/>
      <c r="ABA382" s="111"/>
      <c r="ABB382" s="111"/>
      <c r="ABC382" s="111"/>
      <c r="ABD382" s="111"/>
      <c r="ABE382" s="111"/>
      <c r="ABF382" s="111"/>
      <c r="ABG382" s="111"/>
      <c r="ABH382" s="111"/>
      <c r="ABI382" s="111"/>
      <c r="ABJ382" s="111"/>
      <c r="ABK382" s="111"/>
      <c r="ABL382" s="111"/>
      <c r="ABM382" s="111"/>
      <c r="ABN382" s="111"/>
      <c r="ABO382" s="111"/>
      <c r="ABP382" s="111"/>
      <c r="ABQ382" s="111"/>
      <c r="ABR382" s="111"/>
      <c r="ABS382" s="111"/>
      <c r="ABT382" s="111"/>
      <c r="ABU382" s="111"/>
      <c r="ABV382" s="111"/>
      <c r="ABW382" s="111"/>
      <c r="ABX382" s="111"/>
      <c r="ABY382" s="111"/>
      <c r="ABZ382" s="111"/>
      <c r="ACA382" s="111"/>
      <c r="ACB382" s="111"/>
      <c r="ACC382" s="111"/>
      <c r="ACD382" s="111"/>
      <c r="ACE382" s="111"/>
      <c r="ACF382" s="111"/>
      <c r="ACG382" s="111"/>
      <c r="ACH382" s="111"/>
      <c r="ACI382" s="111"/>
      <c r="ACJ382" s="111"/>
      <c r="ACK382" s="111"/>
      <c r="ACL382" s="111"/>
      <c r="ACM382" s="111"/>
      <c r="ACN382" s="111"/>
      <c r="ACO382" s="111"/>
      <c r="ACP382" s="111"/>
      <c r="ACQ382" s="111"/>
      <c r="ACR382" s="111"/>
      <c r="ACS382" s="111"/>
      <c r="ACT382" s="111"/>
      <c r="ACU382" s="111"/>
      <c r="ACV382" s="111"/>
      <c r="ACW382" s="111"/>
      <c r="ACX382" s="111"/>
      <c r="ACY382" s="111"/>
      <c r="ACZ382" s="111"/>
      <c r="ADA382" s="111"/>
      <c r="ADB382" s="111"/>
      <c r="ADC382" s="111"/>
      <c r="ADD382" s="111"/>
      <c r="ADE382" s="111"/>
      <c r="ADF382" s="111"/>
      <c r="ADG382" s="111"/>
      <c r="ADH382" s="111"/>
      <c r="ADI382" s="111"/>
      <c r="ADJ382" s="111"/>
      <c r="ADK382" s="111"/>
      <c r="ADL382" s="111"/>
      <c r="ADM382" s="111"/>
      <c r="ADN382" s="111"/>
      <c r="ADO382" s="111"/>
      <c r="ADP382" s="111"/>
      <c r="ADQ382" s="111"/>
      <c r="ADR382" s="111"/>
      <c r="ADS382" s="111"/>
      <c r="ADT382" s="111"/>
      <c r="ADU382" s="111"/>
      <c r="ADV382" s="111"/>
      <c r="ADW382" s="111"/>
      <c r="ADX382" s="111"/>
      <c r="ADY382" s="111"/>
      <c r="ADZ382" s="111"/>
      <c r="AEA382" s="111"/>
      <c r="AEB382" s="111"/>
      <c r="AEC382" s="111"/>
      <c r="AED382" s="111"/>
      <c r="AEE382" s="111"/>
      <c r="AEF382" s="111"/>
      <c r="AEG382" s="111"/>
      <c r="AEH382" s="111"/>
      <c r="AEI382" s="111"/>
      <c r="AEJ382" s="111"/>
      <c r="AEK382" s="111"/>
      <c r="AEL382" s="111"/>
      <c r="AEM382" s="111"/>
      <c r="AEN382" s="111"/>
      <c r="AEO382" s="111"/>
      <c r="AEP382" s="111"/>
      <c r="AEQ382" s="111"/>
      <c r="AER382" s="111"/>
      <c r="AES382" s="111"/>
      <c r="AET382" s="111"/>
      <c r="AEU382" s="111"/>
      <c r="AEV382" s="111"/>
      <c r="AEW382" s="111"/>
      <c r="AEX382" s="111"/>
      <c r="AEY382" s="111"/>
      <c r="AEZ382" s="111"/>
      <c r="AFA382" s="111"/>
      <c r="AFB382" s="111"/>
      <c r="AFC382" s="111"/>
      <c r="AFD382" s="111"/>
      <c r="AFE382" s="111"/>
      <c r="AFF382" s="111"/>
      <c r="AFG382" s="111"/>
      <c r="AFH382" s="111"/>
      <c r="AFI382" s="111"/>
      <c r="AFJ382" s="111"/>
      <c r="AFK382" s="111"/>
      <c r="AFL382" s="111"/>
      <c r="AFM382" s="111"/>
      <c r="AFN382" s="111"/>
      <c r="AFO382" s="111"/>
      <c r="AFP382" s="111"/>
      <c r="AFQ382" s="111"/>
      <c r="AFR382" s="111"/>
      <c r="AFS382" s="111"/>
      <c r="AFT382" s="111"/>
      <c r="AFU382" s="111"/>
      <c r="AFV382" s="111"/>
      <c r="AFW382" s="111"/>
      <c r="AFX382" s="111"/>
      <c r="AFY382" s="111"/>
      <c r="AFZ382" s="111"/>
      <c r="AGA382" s="111"/>
      <c r="AGB382" s="111"/>
      <c r="AGC382" s="111"/>
      <c r="AGD382" s="111"/>
      <c r="AGE382" s="111"/>
      <c r="AGF382" s="111"/>
      <c r="AGG382" s="111"/>
      <c r="AGH382" s="111"/>
      <c r="AGI382" s="111"/>
      <c r="AGJ382" s="111"/>
      <c r="AGK382" s="111"/>
      <c r="AGL382" s="111"/>
      <c r="AGM382" s="111"/>
      <c r="AGN382" s="111"/>
      <c r="AGO382" s="111"/>
      <c r="AGP382" s="111"/>
      <c r="AGQ382" s="111"/>
      <c r="AGR382" s="111"/>
      <c r="AGS382" s="111"/>
      <c r="AGT382" s="111"/>
      <c r="AGU382" s="111"/>
      <c r="AGV382" s="111"/>
      <c r="AGW382" s="111"/>
      <c r="AGX382" s="111"/>
      <c r="AGY382" s="111"/>
      <c r="AGZ382" s="111"/>
      <c r="AHA382" s="111"/>
      <c r="AHB382" s="111"/>
      <c r="AHC382" s="111"/>
      <c r="AHD382" s="111"/>
      <c r="AHE382" s="111"/>
      <c r="AHF382" s="111"/>
      <c r="AHG382" s="111"/>
      <c r="AHH382" s="111"/>
      <c r="AHI382" s="111"/>
      <c r="AHJ382" s="111"/>
      <c r="AHK382" s="111"/>
      <c r="AHL382" s="111"/>
      <c r="AHM382" s="111"/>
      <c r="AHN382" s="111"/>
      <c r="AHO382" s="111"/>
      <c r="AHP382" s="111"/>
      <c r="AHQ382" s="111"/>
      <c r="AHR382" s="111"/>
      <c r="AHS382" s="111"/>
      <c r="AHT382" s="111"/>
      <c r="AHU382" s="111"/>
      <c r="AHV382" s="111"/>
      <c r="AHW382" s="111"/>
      <c r="AHX382" s="111"/>
      <c r="AHY382" s="111"/>
      <c r="AHZ382" s="111"/>
      <c r="AIA382" s="111"/>
      <c r="AIB382" s="111"/>
      <c r="AIC382" s="111"/>
      <c r="AID382" s="111"/>
      <c r="AIE382" s="111"/>
      <c r="AIF382" s="111"/>
      <c r="AIG382" s="111"/>
      <c r="AIH382" s="111"/>
      <c r="AII382" s="111"/>
      <c r="AIJ382" s="111"/>
      <c r="AIK382" s="111"/>
      <c r="AIL382" s="111"/>
      <c r="AIM382" s="111"/>
      <c r="AIN382" s="111"/>
      <c r="AIO382" s="111"/>
      <c r="AIP382" s="111"/>
      <c r="AIQ382" s="111"/>
      <c r="AIR382" s="111"/>
      <c r="AIS382" s="111"/>
      <c r="AIT382" s="111"/>
      <c r="AIU382" s="111"/>
      <c r="AIV382" s="111"/>
      <c r="AIW382" s="111"/>
      <c r="AIX382" s="111"/>
      <c r="AIY382" s="111"/>
      <c r="AIZ382" s="111"/>
      <c r="AJA382" s="111"/>
      <c r="AJB382" s="111"/>
      <c r="AJC382" s="111"/>
      <c r="AJD382" s="111"/>
      <c r="AJE382" s="111"/>
      <c r="AJF382" s="111"/>
      <c r="AJG382" s="111"/>
      <c r="AJH382" s="111"/>
      <c r="AJI382" s="111"/>
      <c r="AJJ382" s="111"/>
      <c r="AJK382" s="111"/>
      <c r="AJL382" s="111"/>
      <c r="AJM382" s="111"/>
      <c r="AJN382" s="111"/>
      <c r="AJO382" s="111"/>
      <c r="AJP382" s="111"/>
      <c r="AJQ382" s="111"/>
      <c r="AJR382" s="111"/>
      <c r="AJS382" s="111"/>
      <c r="AJT382" s="111"/>
      <c r="AJU382" s="111"/>
      <c r="AJV382" s="111"/>
      <c r="AJW382" s="111"/>
      <c r="AJX382" s="111"/>
      <c r="AJY382" s="111"/>
      <c r="AJZ382" s="111"/>
      <c r="AKA382" s="111"/>
      <c r="AKB382" s="111"/>
      <c r="AKC382" s="111"/>
      <c r="AKD382" s="111"/>
      <c r="AKE382" s="111"/>
      <c r="AKF382" s="111"/>
      <c r="AKG382" s="111"/>
      <c r="AKH382" s="111"/>
      <c r="AKI382" s="111"/>
      <c r="AKJ382" s="111"/>
      <c r="AKK382" s="111"/>
      <c r="AKL382" s="111"/>
      <c r="AKM382" s="111"/>
      <c r="AKN382" s="111"/>
      <c r="AKO382" s="111"/>
      <c r="AKP382" s="111"/>
      <c r="AKQ382" s="111"/>
      <c r="AKR382" s="111"/>
      <c r="AKS382" s="111"/>
      <c r="AKT382" s="111"/>
      <c r="AKU382" s="111"/>
      <c r="AKV382" s="111"/>
      <c r="AKW382" s="111"/>
      <c r="AKX382" s="111"/>
      <c r="AKY382" s="111"/>
      <c r="AKZ382" s="111"/>
      <c r="ALA382" s="111"/>
      <c r="ALB382" s="111"/>
      <c r="ALC382" s="111"/>
      <c r="ALD382" s="111"/>
      <c r="ALE382" s="111"/>
      <c r="ALF382" s="111"/>
      <c r="ALG382" s="111"/>
      <c r="ALH382" s="111"/>
      <c r="ALI382" s="111"/>
      <c r="ALJ382" s="111"/>
      <c r="ALK382" s="111"/>
      <c r="ALL382" s="111"/>
      <c r="ALM382" s="111"/>
      <c r="ALN382" s="111"/>
      <c r="ALO382" s="111"/>
      <c r="ALP382" s="111"/>
      <c r="ALQ382" s="111"/>
      <c r="ALR382" s="111"/>
      <c r="ALS382" s="111"/>
      <c r="ALT382" s="111"/>
      <c r="ALU382" s="111"/>
      <c r="ALV382" s="111"/>
      <c r="ALW382" s="111"/>
      <c r="ALX382" s="111"/>
      <c r="ALY382" s="111"/>
      <c r="ALZ382" s="111"/>
      <c r="AMA382" s="111"/>
      <c r="AMB382" s="111"/>
      <c r="AMC382" s="111"/>
      <c r="AMD382" s="111"/>
      <c r="AME382" s="111"/>
      <c r="AMF382" s="111"/>
      <c r="AMG382" s="111"/>
      <c r="AMH382" s="111"/>
      <c r="AMI382" s="111"/>
      <c r="AMJ382" s="111"/>
    </row>
    <row r="383" spans="1:1025" x14ac:dyDescent="0.25">
      <c r="A383" s="256" t="s">
        <v>1341</v>
      </c>
      <c r="B383" s="257">
        <v>383</v>
      </c>
      <c r="C383" s="258" t="s">
        <v>24529</v>
      </c>
      <c r="D383" s="308" t="s">
        <v>1342</v>
      </c>
      <c r="E383" s="277" t="s">
        <v>1343</v>
      </c>
      <c r="F383" s="291"/>
      <c r="G383" s="280"/>
      <c r="H383" s="280"/>
      <c r="I383" s="492">
        <v>11</v>
      </c>
      <c r="J383" s="278">
        <v>2</v>
      </c>
      <c r="K383" s="293"/>
      <c r="L383" s="293"/>
      <c r="M383" s="293"/>
      <c r="N383" s="293"/>
      <c r="O383" s="293"/>
      <c r="P383" s="293"/>
      <c r="Q383" s="293"/>
      <c r="R383" s="293"/>
      <c r="S383" s="293"/>
      <c r="T383" s="293"/>
      <c r="U383" s="278"/>
      <c r="V383" s="278"/>
      <c r="W383" s="283">
        <f t="shared" si="162"/>
        <v>100</v>
      </c>
      <c r="X383" s="283">
        <f t="shared" si="167"/>
        <v>100</v>
      </c>
      <c r="Y383" s="283">
        <f t="shared" si="156"/>
        <v>100</v>
      </c>
      <c r="Z383" s="283">
        <f t="shared" si="163"/>
        <v>100</v>
      </c>
      <c r="AA383" s="283">
        <f t="shared" si="164"/>
        <v>100</v>
      </c>
      <c r="AB383" s="287">
        <f t="shared" si="166"/>
        <v>100</v>
      </c>
      <c r="AC383" s="287">
        <f t="shared" si="165"/>
        <v>100</v>
      </c>
      <c r="AD383" s="287">
        <f t="shared" si="154"/>
        <v>100</v>
      </c>
      <c r="AE383" s="284">
        <f t="shared" si="161"/>
        <v>100</v>
      </c>
      <c r="AF383" s="284">
        <f t="shared" si="168"/>
        <v>100</v>
      </c>
      <c r="AG383" s="268">
        <f>IF(OR(OR(EXACT(J383,"1A"),EXACT(J383,"1B"),EXACT(J383,"1C")),K383=1),1,IF(K383=2,10,100))</f>
        <v>100</v>
      </c>
      <c r="AH383" s="268">
        <f>IF(OR(EXACT(J383,"1A"),EXACT(J383,"1B"),EXACT(J383,"1C")),1,IF(J383=2,10,100))</f>
        <v>10</v>
      </c>
      <c r="AI383" s="268">
        <f t="shared" si="159"/>
        <v>100</v>
      </c>
      <c r="AJ383" s="268">
        <f t="shared" si="160"/>
        <v>100</v>
      </c>
      <c r="AK383" s="506" t="s">
        <v>24530</v>
      </c>
      <c r="AL383" s="286"/>
      <c r="AM383" s="286"/>
      <c r="AN383" s="511"/>
      <c r="AO383" s="357"/>
      <c r="AP383" s="357"/>
      <c r="AQ383" s="286"/>
      <c r="AR383" s="171" t="s">
        <v>1344</v>
      </c>
      <c r="AS383" s="171"/>
      <c r="AT383" s="277"/>
      <c r="AU383" s="277"/>
      <c r="AW383" s="153"/>
      <c r="AX383" s="153"/>
      <c r="AY383" s="153"/>
      <c r="AZ383" s="153"/>
      <c r="BA383" s="153"/>
      <c r="BB383" s="153"/>
      <c r="BC383" s="153"/>
      <c r="BD383" s="153"/>
      <c r="BE383" s="153"/>
      <c r="BF383" s="153"/>
      <c r="BG383" s="153"/>
      <c r="BH383" s="153"/>
      <c r="BI383" s="153"/>
      <c r="BJ383" s="153"/>
      <c r="BK383" s="153"/>
      <c r="BL383" s="153"/>
      <c r="BM383" s="153"/>
      <c r="BN383" s="153"/>
      <c r="BO383" s="153"/>
      <c r="BP383" s="153"/>
      <c r="BQ383" s="153"/>
      <c r="BR383" s="153"/>
      <c r="BS383" s="153"/>
      <c r="BT383" s="153"/>
      <c r="BU383" s="153"/>
      <c r="BV383" s="153"/>
      <c r="BW383" s="153"/>
      <c r="BX383" s="153"/>
      <c r="BY383" s="153"/>
      <c r="BZ383" s="153"/>
      <c r="CA383" s="153"/>
      <c r="CB383" s="153"/>
      <c r="CC383" s="153"/>
      <c r="CD383" s="153"/>
      <c r="CE383" s="153"/>
      <c r="CF383" s="153"/>
      <c r="CG383" s="153"/>
      <c r="CH383" s="153"/>
      <c r="CI383" s="153"/>
      <c r="CJ383" s="153"/>
      <c r="CK383" s="153"/>
      <c r="CL383" s="153"/>
      <c r="CM383" s="153"/>
      <c r="CN383" s="153"/>
      <c r="CO383" s="153"/>
      <c r="CP383" s="153"/>
      <c r="CQ383" s="153"/>
      <c r="CR383" s="153"/>
      <c r="CS383" s="153"/>
      <c r="CT383" s="153"/>
      <c r="CU383" s="153"/>
      <c r="CV383" s="153"/>
      <c r="CW383" s="153"/>
      <c r="CX383" s="153"/>
      <c r="CY383" s="153"/>
      <c r="CZ383" s="153"/>
      <c r="DA383" s="153"/>
      <c r="DB383" s="153"/>
      <c r="DC383" s="153"/>
      <c r="DD383" s="153"/>
      <c r="DE383" s="153"/>
      <c r="DF383" s="153"/>
      <c r="DG383" s="153"/>
      <c r="DH383" s="153"/>
      <c r="DI383" s="153"/>
      <c r="DJ383" s="153"/>
      <c r="DK383" s="153"/>
      <c r="DL383" s="153"/>
      <c r="DM383" s="153"/>
      <c r="DN383" s="153"/>
      <c r="DO383" s="153"/>
      <c r="DP383" s="153"/>
      <c r="DQ383" s="153"/>
      <c r="DR383" s="153"/>
      <c r="DS383" s="153"/>
      <c r="DT383" s="153"/>
      <c r="DU383" s="153"/>
      <c r="DV383" s="153"/>
      <c r="DW383" s="153"/>
      <c r="DX383" s="153"/>
      <c r="DY383" s="153"/>
      <c r="DZ383" s="153"/>
      <c r="EA383" s="153"/>
      <c r="EB383" s="153"/>
      <c r="EC383" s="153"/>
      <c r="ED383" s="153"/>
      <c r="EE383" s="153"/>
      <c r="EF383" s="153"/>
      <c r="EG383" s="153"/>
      <c r="EH383" s="153"/>
      <c r="EI383" s="153"/>
      <c r="EJ383" s="153"/>
      <c r="EK383" s="153"/>
      <c r="EL383" s="153"/>
      <c r="EM383" s="153"/>
      <c r="EN383" s="153"/>
      <c r="EO383" s="153"/>
      <c r="EP383" s="153"/>
      <c r="EQ383" s="153"/>
      <c r="ER383" s="153"/>
      <c r="ES383" s="153"/>
      <c r="ET383" s="153"/>
      <c r="EU383" s="153"/>
      <c r="EV383" s="153"/>
      <c r="EW383" s="153"/>
      <c r="EX383" s="153"/>
      <c r="EY383" s="153"/>
      <c r="EZ383" s="153"/>
      <c r="FA383" s="153"/>
      <c r="FB383" s="153"/>
      <c r="FC383" s="153"/>
      <c r="FD383" s="153"/>
      <c r="FE383" s="153"/>
      <c r="FF383" s="153"/>
      <c r="FG383" s="153"/>
      <c r="FH383" s="153"/>
      <c r="FI383" s="153"/>
      <c r="FJ383" s="153"/>
      <c r="FK383" s="153"/>
      <c r="FL383" s="153"/>
      <c r="FM383" s="153"/>
      <c r="FN383" s="153"/>
      <c r="FO383" s="153"/>
      <c r="FP383" s="153"/>
      <c r="FQ383" s="153"/>
      <c r="FR383" s="153"/>
      <c r="FS383" s="153"/>
      <c r="FT383" s="153"/>
      <c r="FU383" s="153"/>
      <c r="FV383" s="153"/>
      <c r="FW383" s="153"/>
      <c r="FX383" s="153"/>
      <c r="FY383" s="153"/>
      <c r="FZ383" s="153"/>
      <c r="GA383" s="153"/>
      <c r="GB383" s="153"/>
      <c r="GC383" s="153"/>
      <c r="GD383" s="153"/>
      <c r="GE383" s="153"/>
      <c r="GF383" s="153"/>
      <c r="GG383" s="153"/>
      <c r="GH383" s="153"/>
      <c r="GI383" s="153"/>
      <c r="GJ383" s="153"/>
      <c r="GK383" s="153"/>
      <c r="GL383" s="153"/>
      <c r="GM383" s="153"/>
      <c r="GN383" s="153"/>
      <c r="GO383" s="153"/>
      <c r="GP383" s="153"/>
      <c r="GQ383" s="153"/>
      <c r="GR383" s="153"/>
      <c r="GS383" s="153"/>
      <c r="GT383" s="153"/>
      <c r="GU383" s="153"/>
      <c r="GV383" s="153"/>
      <c r="GW383" s="153"/>
      <c r="GX383" s="153"/>
      <c r="GY383" s="153"/>
      <c r="GZ383" s="153"/>
      <c r="HA383" s="153"/>
      <c r="HB383" s="153"/>
      <c r="HC383" s="153"/>
      <c r="HD383" s="153"/>
      <c r="HE383" s="153"/>
      <c r="HF383" s="153"/>
      <c r="HG383" s="153"/>
      <c r="HH383" s="153"/>
      <c r="HI383" s="153"/>
      <c r="HJ383" s="153"/>
      <c r="HK383" s="153"/>
      <c r="HL383" s="153"/>
      <c r="HM383" s="153"/>
      <c r="HN383" s="153"/>
      <c r="HO383" s="153"/>
      <c r="HP383" s="153"/>
      <c r="HQ383" s="153"/>
      <c r="HR383" s="153"/>
      <c r="HS383" s="153"/>
      <c r="HT383" s="153"/>
      <c r="HU383" s="153"/>
      <c r="HV383" s="153"/>
      <c r="HW383" s="153"/>
      <c r="HX383" s="153"/>
      <c r="HY383" s="153"/>
      <c r="HZ383" s="153"/>
      <c r="IA383" s="153"/>
      <c r="IB383" s="153"/>
      <c r="IC383" s="153"/>
      <c r="ID383" s="153"/>
      <c r="IE383" s="153"/>
      <c r="IF383" s="153"/>
      <c r="IG383" s="153"/>
      <c r="IH383" s="153"/>
      <c r="II383" s="153"/>
      <c r="IJ383" s="153"/>
      <c r="IK383" s="153"/>
      <c r="IL383" s="153"/>
      <c r="IM383" s="153"/>
      <c r="IN383" s="153"/>
      <c r="IO383" s="153"/>
      <c r="IP383" s="153"/>
      <c r="IQ383" s="153"/>
      <c r="IR383" s="153"/>
      <c r="IS383" s="153"/>
      <c r="IT383" s="153"/>
      <c r="IU383" s="153"/>
      <c r="IV383" s="153"/>
      <c r="IW383" s="153"/>
      <c r="IX383" s="153"/>
      <c r="IY383" s="153"/>
      <c r="IZ383" s="153"/>
      <c r="JA383" s="153"/>
      <c r="JB383" s="153"/>
      <c r="JC383" s="153"/>
      <c r="JD383" s="153"/>
      <c r="JE383" s="153"/>
      <c r="JF383" s="153"/>
      <c r="JG383" s="153"/>
      <c r="JH383" s="153"/>
      <c r="JI383" s="153"/>
      <c r="JJ383" s="153"/>
      <c r="JK383" s="153"/>
      <c r="JL383" s="153"/>
      <c r="JM383" s="153"/>
      <c r="JN383" s="153"/>
      <c r="JO383" s="153"/>
      <c r="JP383" s="153"/>
      <c r="JQ383" s="153"/>
      <c r="JR383" s="153"/>
      <c r="JS383" s="153"/>
      <c r="JT383" s="153"/>
      <c r="JU383" s="153"/>
      <c r="JV383" s="153"/>
      <c r="JW383" s="153"/>
      <c r="JX383" s="153"/>
      <c r="JY383" s="153"/>
      <c r="JZ383" s="153"/>
      <c r="KA383" s="153"/>
      <c r="KB383" s="153"/>
      <c r="KC383" s="153"/>
      <c r="KD383" s="153"/>
      <c r="KE383" s="153"/>
      <c r="KF383" s="153"/>
      <c r="KG383" s="153"/>
      <c r="KH383" s="153"/>
      <c r="KI383" s="153"/>
      <c r="KJ383" s="153"/>
      <c r="KK383" s="153"/>
      <c r="KL383" s="153"/>
      <c r="KM383" s="153"/>
      <c r="KN383" s="153"/>
      <c r="KO383" s="153"/>
      <c r="KP383" s="153"/>
      <c r="KQ383" s="153"/>
      <c r="KR383" s="153"/>
      <c r="KS383" s="153"/>
      <c r="KT383" s="153"/>
      <c r="KU383" s="153"/>
      <c r="KV383" s="153"/>
      <c r="KW383" s="153"/>
      <c r="KX383" s="153"/>
      <c r="KY383" s="153"/>
      <c r="KZ383" s="153"/>
      <c r="LA383" s="153"/>
      <c r="LB383" s="153"/>
      <c r="LC383" s="153"/>
      <c r="LD383" s="153"/>
      <c r="LE383" s="153"/>
      <c r="LF383" s="153"/>
      <c r="LG383" s="153"/>
      <c r="LH383" s="153"/>
      <c r="LI383" s="153"/>
      <c r="LJ383" s="153"/>
      <c r="LK383" s="153"/>
      <c r="LL383" s="153"/>
      <c r="LM383" s="153"/>
      <c r="LN383" s="153"/>
      <c r="LO383" s="153"/>
      <c r="LP383" s="153"/>
      <c r="LQ383" s="153"/>
      <c r="LR383" s="153"/>
      <c r="LS383" s="153"/>
      <c r="LT383" s="153"/>
      <c r="LU383" s="153"/>
      <c r="LV383" s="153"/>
      <c r="LW383" s="153"/>
      <c r="LX383" s="153"/>
      <c r="LY383" s="153"/>
      <c r="LZ383" s="153"/>
      <c r="MA383" s="153"/>
      <c r="MB383" s="153"/>
      <c r="MC383" s="153"/>
      <c r="MD383" s="153"/>
      <c r="ME383" s="153"/>
      <c r="MF383" s="153"/>
      <c r="MG383" s="153"/>
      <c r="MH383" s="153"/>
      <c r="MI383" s="153"/>
      <c r="MJ383" s="153"/>
      <c r="MK383" s="153"/>
      <c r="ML383" s="153"/>
      <c r="MM383" s="153"/>
      <c r="MN383" s="153"/>
      <c r="MO383" s="153"/>
      <c r="MP383" s="153"/>
      <c r="MQ383" s="153"/>
      <c r="MR383" s="153"/>
      <c r="MS383" s="153"/>
      <c r="MT383" s="153"/>
      <c r="MU383" s="153"/>
      <c r="MV383" s="153"/>
      <c r="MW383" s="153"/>
      <c r="MX383" s="153"/>
      <c r="MY383" s="153"/>
      <c r="MZ383" s="153"/>
      <c r="NA383" s="153"/>
      <c r="NB383" s="153"/>
      <c r="NC383" s="153"/>
      <c r="ND383" s="153"/>
      <c r="NE383" s="153"/>
      <c r="NF383" s="153"/>
      <c r="NG383" s="153"/>
      <c r="NH383" s="153"/>
      <c r="NI383" s="153"/>
      <c r="NJ383" s="153"/>
      <c r="NK383" s="153"/>
      <c r="NL383" s="153"/>
      <c r="NM383" s="153"/>
      <c r="NN383" s="153"/>
      <c r="NO383" s="153"/>
      <c r="NP383" s="153"/>
      <c r="NQ383" s="153"/>
      <c r="NR383" s="153"/>
      <c r="NS383" s="153"/>
      <c r="NT383" s="153"/>
      <c r="NU383" s="153"/>
      <c r="NV383" s="153"/>
      <c r="NW383" s="153"/>
      <c r="NX383" s="153"/>
      <c r="NY383" s="153"/>
      <c r="NZ383" s="153"/>
      <c r="OA383" s="153"/>
      <c r="OB383" s="153"/>
      <c r="OC383" s="153"/>
      <c r="OD383" s="153"/>
      <c r="OE383" s="153"/>
      <c r="OF383" s="153"/>
      <c r="OG383" s="153"/>
      <c r="OH383" s="153"/>
      <c r="OI383" s="153"/>
      <c r="OJ383" s="153"/>
      <c r="OK383" s="153"/>
      <c r="OL383" s="153"/>
      <c r="OM383" s="153"/>
      <c r="ON383" s="153"/>
      <c r="OO383" s="153"/>
      <c r="OP383" s="153"/>
      <c r="OQ383" s="153"/>
      <c r="OR383" s="153"/>
      <c r="OS383" s="153"/>
      <c r="OT383" s="153"/>
      <c r="OU383" s="153"/>
      <c r="OV383" s="153"/>
      <c r="OW383" s="153"/>
      <c r="OX383" s="153"/>
      <c r="OY383" s="153"/>
      <c r="OZ383" s="153"/>
      <c r="PA383" s="153"/>
      <c r="PB383" s="153"/>
      <c r="PC383" s="153"/>
      <c r="PD383" s="153"/>
      <c r="PE383" s="153"/>
      <c r="PF383" s="153"/>
      <c r="PG383" s="153"/>
      <c r="PH383" s="153"/>
      <c r="PI383" s="153"/>
      <c r="PJ383" s="153"/>
      <c r="PK383" s="153"/>
      <c r="PL383" s="153"/>
      <c r="PM383" s="153"/>
      <c r="PN383" s="153"/>
      <c r="PO383" s="153"/>
      <c r="PP383" s="153"/>
      <c r="PQ383" s="153"/>
      <c r="PR383" s="153"/>
      <c r="PS383" s="153"/>
      <c r="PT383" s="153"/>
      <c r="PU383" s="153"/>
      <c r="PV383" s="153"/>
      <c r="PW383" s="153"/>
      <c r="PX383" s="153"/>
      <c r="PY383" s="153"/>
      <c r="PZ383" s="153"/>
      <c r="QA383" s="153"/>
      <c r="QB383" s="153"/>
      <c r="QC383" s="153"/>
      <c r="QD383" s="153"/>
      <c r="QE383" s="153"/>
      <c r="QF383" s="153"/>
      <c r="QG383" s="153"/>
      <c r="QH383" s="153"/>
      <c r="QI383" s="153"/>
      <c r="QJ383" s="153"/>
      <c r="QK383" s="153"/>
      <c r="QL383" s="153"/>
      <c r="QM383" s="153"/>
      <c r="QN383" s="153"/>
      <c r="QO383" s="153"/>
      <c r="QP383" s="153"/>
      <c r="QQ383" s="153"/>
      <c r="QR383" s="153"/>
      <c r="QS383" s="153"/>
      <c r="QT383" s="153"/>
      <c r="QU383" s="153"/>
      <c r="QV383" s="153"/>
      <c r="QW383" s="153"/>
      <c r="QX383" s="153"/>
      <c r="QY383" s="153"/>
      <c r="QZ383" s="153"/>
      <c r="RA383" s="153"/>
      <c r="RB383" s="153"/>
      <c r="RC383" s="153"/>
      <c r="RD383" s="153"/>
      <c r="RE383" s="153"/>
      <c r="RF383" s="153"/>
      <c r="RG383" s="153"/>
      <c r="RH383" s="153"/>
      <c r="RI383" s="153"/>
      <c r="RJ383" s="153"/>
      <c r="RK383" s="153"/>
      <c r="RL383" s="153"/>
      <c r="RM383" s="153"/>
      <c r="RN383" s="153"/>
      <c r="RO383" s="153"/>
      <c r="RP383" s="153"/>
      <c r="RQ383" s="153"/>
      <c r="RR383" s="153"/>
      <c r="RS383" s="153"/>
      <c r="RT383" s="153"/>
      <c r="RU383" s="153"/>
      <c r="RV383" s="153"/>
      <c r="RW383" s="153"/>
      <c r="RX383" s="153"/>
      <c r="RY383" s="153"/>
      <c r="RZ383" s="153"/>
      <c r="SA383" s="153"/>
      <c r="SB383" s="153"/>
      <c r="SC383" s="153"/>
      <c r="SD383" s="153"/>
      <c r="SE383" s="153"/>
      <c r="SF383" s="153"/>
      <c r="SG383" s="153"/>
      <c r="SH383" s="153"/>
      <c r="SI383" s="153"/>
      <c r="SJ383" s="153"/>
      <c r="SK383" s="153"/>
      <c r="SL383" s="153"/>
      <c r="SM383" s="153"/>
      <c r="SN383" s="153"/>
      <c r="SO383" s="153"/>
      <c r="SP383" s="153"/>
      <c r="SQ383" s="153"/>
      <c r="SR383" s="153"/>
      <c r="SS383" s="153"/>
      <c r="ST383" s="153"/>
      <c r="SU383" s="153"/>
      <c r="SV383" s="153"/>
      <c r="SW383" s="153"/>
      <c r="SX383" s="153"/>
      <c r="SY383" s="153"/>
      <c r="SZ383" s="153"/>
      <c r="TA383" s="153"/>
      <c r="TB383" s="153"/>
      <c r="TC383" s="153"/>
      <c r="TD383" s="153"/>
      <c r="TE383" s="153"/>
      <c r="TF383" s="153"/>
      <c r="TG383" s="153"/>
      <c r="TH383" s="153"/>
      <c r="TI383" s="153"/>
      <c r="TJ383" s="153"/>
      <c r="TK383" s="153"/>
      <c r="TL383" s="153"/>
      <c r="TM383" s="153"/>
      <c r="TN383" s="153"/>
      <c r="TO383" s="153"/>
      <c r="TP383" s="153"/>
      <c r="TQ383" s="153"/>
      <c r="TR383" s="153"/>
      <c r="TS383" s="153"/>
      <c r="TT383" s="153"/>
      <c r="TU383" s="153"/>
      <c r="TV383" s="153"/>
      <c r="TW383" s="153"/>
      <c r="TX383" s="153"/>
      <c r="TY383" s="153"/>
      <c r="TZ383" s="153"/>
      <c r="UA383" s="153"/>
      <c r="UB383" s="153"/>
      <c r="UC383" s="153"/>
      <c r="UD383" s="153"/>
      <c r="UE383" s="153"/>
      <c r="UF383" s="153"/>
      <c r="UG383" s="153"/>
      <c r="UH383" s="153"/>
      <c r="UI383" s="153"/>
      <c r="UJ383" s="153"/>
      <c r="UK383" s="153"/>
      <c r="UL383" s="153"/>
      <c r="UM383" s="153"/>
      <c r="UN383" s="153"/>
      <c r="UO383" s="153"/>
      <c r="UP383" s="153"/>
      <c r="UQ383" s="153"/>
      <c r="UR383" s="153"/>
      <c r="US383" s="153"/>
      <c r="UT383" s="153"/>
      <c r="UU383" s="153"/>
      <c r="UV383" s="153"/>
      <c r="UW383" s="153"/>
      <c r="UX383" s="153"/>
      <c r="UY383" s="153"/>
      <c r="UZ383" s="153"/>
      <c r="VA383" s="153"/>
      <c r="VB383" s="153"/>
      <c r="VC383" s="153"/>
      <c r="VD383" s="153"/>
      <c r="VE383" s="153"/>
      <c r="VF383" s="153"/>
      <c r="VG383" s="153"/>
      <c r="VH383" s="153"/>
      <c r="VI383" s="153"/>
      <c r="VJ383" s="153"/>
      <c r="VK383" s="153"/>
      <c r="VL383" s="153"/>
      <c r="VM383" s="153"/>
      <c r="VN383" s="153"/>
      <c r="VO383" s="153"/>
      <c r="VP383" s="153"/>
      <c r="VQ383" s="153"/>
      <c r="VR383" s="153"/>
      <c r="VS383" s="153"/>
      <c r="VT383" s="153"/>
      <c r="VU383" s="153"/>
      <c r="VV383" s="153"/>
      <c r="VW383" s="153"/>
      <c r="VX383" s="153"/>
      <c r="VY383" s="153"/>
      <c r="VZ383" s="153"/>
      <c r="WA383" s="153"/>
      <c r="WB383" s="153"/>
      <c r="WC383" s="153"/>
      <c r="WD383" s="153"/>
      <c r="WE383" s="153"/>
      <c r="WF383" s="153"/>
      <c r="WG383" s="153"/>
      <c r="WH383" s="153"/>
      <c r="WI383" s="153"/>
      <c r="WJ383" s="153"/>
      <c r="WK383" s="153"/>
      <c r="WL383" s="153"/>
      <c r="WM383" s="153"/>
      <c r="WN383" s="153"/>
      <c r="WO383" s="153"/>
      <c r="WP383" s="153"/>
      <c r="WQ383" s="153"/>
      <c r="WR383" s="153"/>
      <c r="WS383" s="153"/>
      <c r="WT383" s="153"/>
      <c r="WU383" s="153"/>
      <c r="WV383" s="153"/>
      <c r="WW383" s="153"/>
      <c r="WX383" s="153"/>
      <c r="WY383" s="153"/>
      <c r="WZ383" s="153"/>
      <c r="XA383" s="153"/>
      <c r="XB383" s="153"/>
      <c r="XC383" s="153"/>
      <c r="XD383" s="153"/>
      <c r="XE383" s="153"/>
      <c r="XF383" s="153"/>
      <c r="XG383" s="153"/>
      <c r="XH383" s="153"/>
      <c r="XI383" s="153"/>
      <c r="XJ383" s="153"/>
      <c r="XK383" s="153"/>
      <c r="XL383" s="153"/>
      <c r="XM383" s="153"/>
      <c r="XN383" s="153"/>
      <c r="XO383" s="153"/>
      <c r="XP383" s="153"/>
      <c r="XQ383" s="153"/>
      <c r="XR383" s="153"/>
      <c r="XS383" s="153"/>
      <c r="XT383" s="153"/>
      <c r="XU383" s="153"/>
      <c r="XV383" s="153"/>
      <c r="XW383" s="153"/>
      <c r="XX383" s="153"/>
      <c r="XY383" s="153"/>
      <c r="XZ383" s="153"/>
      <c r="YA383" s="153"/>
      <c r="YB383" s="153"/>
      <c r="YC383" s="153"/>
      <c r="YD383" s="153"/>
      <c r="YE383" s="153"/>
      <c r="YF383" s="153"/>
      <c r="YG383" s="153"/>
      <c r="YH383" s="153"/>
      <c r="YI383" s="153"/>
      <c r="YJ383" s="153"/>
      <c r="YK383" s="153"/>
      <c r="YL383" s="153"/>
      <c r="YM383" s="153"/>
      <c r="YN383" s="153"/>
      <c r="YO383" s="153"/>
      <c r="YP383" s="153"/>
      <c r="YQ383" s="153"/>
      <c r="YR383" s="153"/>
      <c r="YS383" s="153"/>
      <c r="YT383" s="153"/>
      <c r="YU383" s="153"/>
      <c r="YV383" s="153"/>
      <c r="YW383" s="153"/>
      <c r="YX383" s="153"/>
      <c r="YY383" s="153"/>
      <c r="YZ383" s="153"/>
      <c r="ZA383" s="153"/>
      <c r="ZB383" s="153"/>
      <c r="ZC383" s="153"/>
      <c r="ZD383" s="153"/>
      <c r="ZE383" s="153"/>
      <c r="ZF383" s="153"/>
      <c r="ZG383" s="153"/>
      <c r="ZH383" s="153"/>
      <c r="ZI383" s="153"/>
      <c r="ZJ383" s="153"/>
      <c r="ZK383" s="153"/>
      <c r="ZL383" s="153"/>
      <c r="ZM383" s="153"/>
      <c r="ZN383" s="153"/>
      <c r="ZO383" s="153"/>
      <c r="ZP383" s="153"/>
      <c r="ZQ383" s="153"/>
      <c r="ZR383" s="153"/>
      <c r="ZS383" s="153"/>
      <c r="ZT383" s="153"/>
      <c r="ZU383" s="153"/>
      <c r="ZV383" s="153"/>
      <c r="ZW383" s="153"/>
      <c r="ZX383" s="153"/>
      <c r="ZY383" s="153"/>
      <c r="ZZ383" s="153"/>
      <c r="AAA383" s="153"/>
      <c r="AAB383" s="153"/>
      <c r="AAC383" s="153"/>
      <c r="AAD383" s="153"/>
      <c r="AAE383" s="153"/>
      <c r="AAF383" s="153"/>
      <c r="AAG383" s="153"/>
      <c r="AAH383" s="153"/>
      <c r="AAI383" s="153"/>
      <c r="AAJ383" s="153"/>
      <c r="AAK383" s="153"/>
      <c r="AAL383" s="153"/>
      <c r="AAM383" s="153"/>
      <c r="AAN383" s="153"/>
      <c r="AAO383" s="153"/>
      <c r="AAP383" s="153"/>
      <c r="AAQ383" s="153"/>
      <c r="AAR383" s="153"/>
      <c r="AAS383" s="153"/>
      <c r="AAT383" s="153"/>
      <c r="AAU383" s="153"/>
      <c r="AAV383" s="153"/>
      <c r="AAW383" s="153"/>
      <c r="AAX383" s="153"/>
      <c r="AAY383" s="153"/>
      <c r="AAZ383" s="153"/>
      <c r="ABA383" s="153"/>
      <c r="ABB383" s="153"/>
      <c r="ABC383" s="153"/>
      <c r="ABD383" s="153"/>
      <c r="ABE383" s="153"/>
      <c r="ABF383" s="153"/>
      <c r="ABG383" s="153"/>
      <c r="ABH383" s="153"/>
      <c r="ABI383" s="153"/>
      <c r="ABJ383" s="153"/>
      <c r="ABK383" s="153"/>
      <c r="ABL383" s="153"/>
      <c r="ABM383" s="153"/>
      <c r="ABN383" s="153"/>
      <c r="ABO383" s="153"/>
      <c r="ABP383" s="153"/>
      <c r="ABQ383" s="153"/>
      <c r="ABR383" s="153"/>
      <c r="ABS383" s="153"/>
      <c r="ABT383" s="153"/>
      <c r="ABU383" s="153"/>
      <c r="ABV383" s="153"/>
      <c r="ABW383" s="153"/>
      <c r="ABX383" s="153"/>
      <c r="ABY383" s="153"/>
      <c r="ABZ383" s="153"/>
      <c r="ACA383" s="153"/>
      <c r="ACB383" s="153"/>
      <c r="ACC383" s="153"/>
      <c r="ACD383" s="153"/>
      <c r="ACE383" s="153"/>
      <c r="ACF383" s="153"/>
      <c r="ACG383" s="153"/>
      <c r="ACH383" s="153"/>
      <c r="ACI383" s="153"/>
      <c r="ACJ383" s="153"/>
      <c r="ACK383" s="153"/>
      <c r="ACL383" s="153"/>
      <c r="ACM383" s="153"/>
      <c r="ACN383" s="153"/>
      <c r="ACO383" s="153"/>
      <c r="ACP383" s="153"/>
      <c r="ACQ383" s="153"/>
      <c r="ACR383" s="153"/>
      <c r="ACS383" s="153"/>
      <c r="ACT383" s="153"/>
      <c r="ACU383" s="153"/>
      <c r="ACV383" s="153"/>
      <c r="ACW383" s="153"/>
      <c r="ACX383" s="153"/>
      <c r="ACY383" s="153"/>
      <c r="ACZ383" s="153"/>
      <c r="ADA383" s="153"/>
      <c r="ADB383" s="153"/>
      <c r="ADC383" s="153"/>
      <c r="ADD383" s="153"/>
      <c r="ADE383" s="153"/>
      <c r="ADF383" s="153"/>
      <c r="ADG383" s="153"/>
      <c r="ADH383" s="153"/>
      <c r="ADI383" s="153"/>
      <c r="ADJ383" s="153"/>
      <c r="ADK383" s="153"/>
      <c r="ADL383" s="153"/>
      <c r="ADM383" s="153"/>
      <c r="ADN383" s="153"/>
      <c r="ADO383" s="153"/>
      <c r="ADP383" s="153"/>
      <c r="ADQ383" s="153"/>
      <c r="ADR383" s="153"/>
      <c r="ADS383" s="153"/>
      <c r="ADT383" s="153"/>
      <c r="ADU383" s="153"/>
      <c r="ADV383" s="153"/>
      <c r="ADW383" s="153"/>
      <c r="ADX383" s="153"/>
      <c r="ADY383" s="153"/>
      <c r="ADZ383" s="153"/>
      <c r="AEA383" s="153"/>
      <c r="AEB383" s="153"/>
      <c r="AEC383" s="153"/>
      <c r="AED383" s="153"/>
      <c r="AEE383" s="153"/>
      <c r="AEF383" s="153"/>
      <c r="AEG383" s="153"/>
      <c r="AEH383" s="153"/>
      <c r="AEI383" s="153"/>
      <c r="AEJ383" s="153"/>
      <c r="AEK383" s="153"/>
      <c r="AEL383" s="153"/>
      <c r="AEM383" s="153"/>
      <c r="AEN383" s="153"/>
      <c r="AEO383" s="153"/>
      <c r="AEP383" s="153"/>
      <c r="AEQ383" s="153"/>
      <c r="AER383" s="153"/>
      <c r="AES383" s="153"/>
      <c r="AET383" s="153"/>
      <c r="AEU383" s="153"/>
      <c r="AEV383" s="153"/>
      <c r="AEW383" s="153"/>
      <c r="AEX383" s="153"/>
      <c r="AEY383" s="153"/>
      <c r="AEZ383" s="153"/>
      <c r="AFA383" s="153"/>
      <c r="AFB383" s="153"/>
      <c r="AFC383" s="153"/>
      <c r="AFD383" s="153"/>
      <c r="AFE383" s="153"/>
      <c r="AFF383" s="153"/>
      <c r="AFG383" s="153"/>
      <c r="AFH383" s="153"/>
      <c r="AFI383" s="153"/>
      <c r="AFJ383" s="153"/>
      <c r="AFK383" s="153"/>
      <c r="AFL383" s="153"/>
      <c r="AFM383" s="153"/>
      <c r="AFN383" s="153"/>
      <c r="AFO383" s="153"/>
      <c r="AFP383" s="153"/>
      <c r="AFQ383" s="153"/>
      <c r="AFR383" s="153"/>
      <c r="AFS383" s="153"/>
      <c r="AFT383" s="153"/>
      <c r="AFU383" s="153"/>
      <c r="AFV383" s="153"/>
      <c r="AFW383" s="153"/>
      <c r="AFX383" s="153"/>
      <c r="AFY383" s="153"/>
      <c r="AFZ383" s="153"/>
      <c r="AGA383" s="153"/>
      <c r="AGB383" s="153"/>
      <c r="AGC383" s="153"/>
      <c r="AGD383" s="153"/>
      <c r="AGE383" s="153"/>
      <c r="AGF383" s="153"/>
      <c r="AGG383" s="153"/>
      <c r="AGH383" s="153"/>
      <c r="AGI383" s="153"/>
      <c r="AGJ383" s="153"/>
      <c r="AGK383" s="153"/>
      <c r="AGL383" s="153"/>
      <c r="AGM383" s="153"/>
      <c r="AGN383" s="153"/>
      <c r="AGO383" s="153"/>
      <c r="AGP383" s="153"/>
      <c r="AGQ383" s="153"/>
      <c r="AGR383" s="153"/>
      <c r="AGS383" s="153"/>
      <c r="AGT383" s="153"/>
      <c r="AGU383" s="153"/>
      <c r="AGV383" s="153"/>
      <c r="AGW383" s="153"/>
      <c r="AGX383" s="153"/>
      <c r="AGY383" s="153"/>
      <c r="AGZ383" s="153"/>
      <c r="AHA383" s="153"/>
      <c r="AHB383" s="153"/>
      <c r="AHC383" s="153"/>
      <c r="AHD383" s="153"/>
      <c r="AHE383" s="153"/>
      <c r="AHF383" s="153"/>
      <c r="AHG383" s="153"/>
      <c r="AHH383" s="153"/>
      <c r="AHI383" s="153"/>
      <c r="AHJ383" s="153"/>
      <c r="AHK383" s="153"/>
      <c r="AHL383" s="153"/>
      <c r="AHM383" s="153"/>
      <c r="AHN383" s="153"/>
      <c r="AHO383" s="153"/>
      <c r="AHP383" s="153"/>
      <c r="AHQ383" s="153"/>
      <c r="AHR383" s="153"/>
      <c r="AHS383" s="153"/>
      <c r="AHT383" s="153"/>
      <c r="AHU383" s="153"/>
      <c r="AHV383" s="153"/>
      <c r="AHW383" s="153"/>
      <c r="AHX383" s="153"/>
      <c r="AHY383" s="153"/>
      <c r="AHZ383" s="153"/>
      <c r="AIA383" s="153"/>
      <c r="AIB383" s="153"/>
      <c r="AIC383" s="153"/>
      <c r="AID383" s="153"/>
      <c r="AIE383" s="153"/>
      <c r="AIF383" s="153"/>
      <c r="AIG383" s="153"/>
      <c r="AIH383" s="153"/>
      <c r="AII383" s="153"/>
      <c r="AIJ383" s="153"/>
      <c r="AIK383" s="153"/>
      <c r="AIL383" s="153"/>
      <c r="AIM383" s="153"/>
      <c r="AIN383" s="153"/>
      <c r="AIO383" s="153"/>
      <c r="AIP383" s="153"/>
      <c r="AIQ383" s="153"/>
      <c r="AIR383" s="153"/>
      <c r="AIS383" s="153"/>
      <c r="AIT383" s="153"/>
      <c r="AIU383" s="153"/>
      <c r="AIV383" s="153"/>
      <c r="AIW383" s="153"/>
      <c r="AIX383" s="153"/>
      <c r="AIY383" s="153"/>
      <c r="AIZ383" s="153"/>
      <c r="AJA383" s="153"/>
      <c r="AJB383" s="153"/>
      <c r="AJC383" s="153"/>
      <c r="AJD383" s="153"/>
      <c r="AJE383" s="153"/>
      <c r="AJF383" s="153"/>
      <c r="AJG383" s="153"/>
      <c r="AJH383" s="153"/>
      <c r="AJI383" s="153"/>
      <c r="AJJ383" s="153"/>
      <c r="AJK383" s="153"/>
      <c r="AJL383" s="153"/>
      <c r="AJM383" s="153"/>
      <c r="AJN383" s="153"/>
      <c r="AJO383" s="153"/>
      <c r="AJP383" s="153"/>
      <c r="AJQ383" s="153"/>
      <c r="AJR383" s="153"/>
      <c r="AJS383" s="153"/>
      <c r="AJT383" s="153"/>
      <c r="AJU383" s="153"/>
      <c r="AJV383" s="153"/>
      <c r="AJW383" s="153"/>
      <c r="AJX383" s="153"/>
      <c r="AJY383" s="153"/>
      <c r="AJZ383" s="153"/>
      <c r="AKA383" s="153"/>
      <c r="AKB383" s="153"/>
      <c r="AKC383" s="153"/>
      <c r="AKD383" s="153"/>
      <c r="AKE383" s="153"/>
      <c r="AKF383" s="153"/>
      <c r="AKG383" s="153"/>
      <c r="AKH383" s="153"/>
      <c r="AKI383" s="153"/>
      <c r="AKJ383" s="153"/>
      <c r="AKK383" s="153"/>
      <c r="AKL383" s="153"/>
      <c r="AKM383" s="153"/>
      <c r="AKN383" s="153"/>
      <c r="AKO383" s="153"/>
      <c r="AKP383" s="153"/>
      <c r="AKQ383" s="153"/>
      <c r="AKR383" s="153"/>
      <c r="AKS383" s="153"/>
      <c r="AKT383" s="153"/>
      <c r="AKU383" s="153"/>
      <c r="AKV383" s="153"/>
      <c r="AKW383" s="153"/>
      <c r="AKX383" s="153"/>
      <c r="AKY383" s="153"/>
      <c r="AKZ383" s="153"/>
      <c r="ALA383" s="153"/>
      <c r="ALB383" s="153"/>
      <c r="ALC383" s="153"/>
      <c r="ALD383" s="153"/>
      <c r="ALE383" s="153"/>
      <c r="ALF383" s="153"/>
      <c r="ALG383" s="153"/>
      <c r="ALH383" s="153"/>
      <c r="ALI383" s="153"/>
      <c r="ALJ383" s="153"/>
      <c r="ALK383" s="153"/>
      <c r="ALL383" s="153"/>
      <c r="ALM383" s="153"/>
      <c r="ALN383" s="153"/>
      <c r="ALO383" s="153"/>
      <c r="ALP383" s="153"/>
      <c r="ALQ383" s="153"/>
      <c r="ALR383" s="153"/>
      <c r="ALS383" s="153"/>
      <c r="ALT383" s="153"/>
      <c r="ALU383" s="153"/>
      <c r="ALV383" s="153"/>
      <c r="ALW383" s="153"/>
      <c r="ALX383" s="153"/>
      <c r="ALY383" s="153"/>
      <c r="ALZ383" s="153"/>
      <c r="AMA383" s="153"/>
      <c r="AMB383" s="153"/>
      <c r="AMC383" s="153"/>
      <c r="AMD383" s="153"/>
      <c r="AME383" s="153"/>
      <c r="AMF383" s="153"/>
      <c r="AMG383" s="153"/>
      <c r="AMH383" s="153"/>
      <c r="AMI383" s="153"/>
      <c r="AMJ383" s="153"/>
      <c r="AMK383" s="153"/>
    </row>
    <row r="384" spans="1:1025" x14ac:dyDescent="0.25">
      <c r="A384" s="289" t="s">
        <v>21142</v>
      </c>
      <c r="B384" s="257">
        <v>384</v>
      </c>
      <c r="C384" s="377" t="s">
        <v>24719</v>
      </c>
      <c r="D384" s="290" t="s">
        <v>21141</v>
      </c>
      <c r="E384" s="277" t="s">
        <v>24720</v>
      </c>
      <c r="F384" s="291">
        <v>4</v>
      </c>
      <c r="G384" s="280">
        <v>4</v>
      </c>
      <c r="H384" s="280">
        <v>3</v>
      </c>
      <c r="I384" s="492">
        <v>5.0000000000000001E-3</v>
      </c>
      <c r="J384" s="278" t="s">
        <v>748</v>
      </c>
      <c r="K384" s="293">
        <v>1</v>
      </c>
      <c r="L384" s="293"/>
      <c r="M384" s="293"/>
      <c r="N384" s="293"/>
      <c r="O384" s="293"/>
      <c r="P384" s="293">
        <v>335</v>
      </c>
      <c r="Q384" s="293">
        <v>2</v>
      </c>
      <c r="R384" s="293"/>
      <c r="S384" s="293"/>
      <c r="T384" s="293"/>
      <c r="U384" s="278"/>
      <c r="V384" s="278"/>
      <c r="W384" s="283">
        <f t="shared" si="162"/>
        <v>100</v>
      </c>
      <c r="X384" s="283">
        <f t="shared" si="167"/>
        <v>100</v>
      </c>
      <c r="Y384" s="341">
        <v>10</v>
      </c>
      <c r="Z384" s="283">
        <f t="shared" si="163"/>
        <v>100</v>
      </c>
      <c r="AA384" s="283">
        <f t="shared" si="164"/>
        <v>10</v>
      </c>
      <c r="AB384" s="287">
        <f t="shared" si="166"/>
        <v>100</v>
      </c>
      <c r="AC384" s="287">
        <f t="shared" si="165"/>
        <v>100</v>
      </c>
      <c r="AD384" s="287">
        <f t="shared" si="154"/>
        <v>100</v>
      </c>
      <c r="AE384" s="284">
        <f t="shared" si="161"/>
        <v>100</v>
      </c>
      <c r="AF384" s="284">
        <f t="shared" si="168"/>
        <v>100</v>
      </c>
      <c r="AG384" s="342">
        <v>1</v>
      </c>
      <c r="AH384" s="342">
        <v>3</v>
      </c>
      <c r="AI384" s="342">
        <v>3</v>
      </c>
      <c r="AJ384" s="342">
        <v>10</v>
      </c>
      <c r="AK384" s="506" t="s">
        <v>24335</v>
      </c>
      <c r="AL384" s="293"/>
      <c r="AM384" s="278">
        <v>2</v>
      </c>
      <c r="AN384" s="511"/>
      <c r="AO384" s="357"/>
      <c r="AP384" s="357"/>
      <c r="AQ384" s="286"/>
      <c r="AR384" s="171" t="s">
        <v>24721</v>
      </c>
      <c r="AS384" s="171"/>
      <c r="AT384" s="277"/>
      <c r="AU384" s="277"/>
    </row>
    <row r="385" spans="1:1024 1026:1026" x14ac:dyDescent="0.25">
      <c r="A385" s="256" t="s">
        <v>1348</v>
      </c>
      <c r="B385" s="257">
        <v>385</v>
      </c>
      <c r="C385" s="258" t="s">
        <v>24531</v>
      </c>
      <c r="D385" s="308" t="s">
        <v>1349</v>
      </c>
      <c r="E385" s="277" t="s">
        <v>1343</v>
      </c>
      <c r="F385" s="291"/>
      <c r="G385" s="280"/>
      <c r="H385" s="280"/>
      <c r="I385" s="492">
        <v>3.53</v>
      </c>
      <c r="J385" s="292"/>
      <c r="K385" s="293"/>
      <c r="L385" s="278">
        <v>1</v>
      </c>
      <c r="M385" s="293"/>
      <c r="N385" s="293"/>
      <c r="O385" s="293"/>
      <c r="P385" s="293"/>
      <c r="Q385" s="293"/>
      <c r="R385" s="293"/>
      <c r="S385" s="293"/>
      <c r="T385" s="379" t="s">
        <v>748</v>
      </c>
      <c r="U385" s="278"/>
      <c r="V385" s="278"/>
      <c r="W385" s="283">
        <f t="shared" si="162"/>
        <v>100</v>
      </c>
      <c r="X385" s="283">
        <f t="shared" si="167"/>
        <v>100</v>
      </c>
      <c r="Y385" s="283">
        <f>IF(OR(P385=335,P385=336),20,100)</f>
        <v>100</v>
      </c>
      <c r="Z385" s="283">
        <f t="shared" si="163"/>
        <v>100</v>
      </c>
      <c r="AA385" s="283">
        <f t="shared" si="164"/>
        <v>100</v>
      </c>
      <c r="AB385" s="287">
        <f t="shared" si="166"/>
        <v>100</v>
      </c>
      <c r="AC385" s="287">
        <f t="shared" si="165"/>
        <v>100</v>
      </c>
      <c r="AD385" s="287">
        <f t="shared" si="154"/>
        <v>0.3</v>
      </c>
      <c r="AE385" s="284">
        <f t="shared" si="161"/>
        <v>1</v>
      </c>
      <c r="AF385" s="284">
        <f t="shared" si="168"/>
        <v>100</v>
      </c>
      <c r="AG385" s="268">
        <f>IF(OR(OR(EXACT(J385,"1A"),EXACT(J385,"1B"),EXACT(J385,"1C")),K385=1),1,IF(K385=2,10,100))</f>
        <v>100</v>
      </c>
      <c r="AH385" s="268">
        <f>IF(OR(EXACT(J385,"1A"),EXACT(J385,"1B"),EXACT(J385,"1C")),1,IF(J385=2,10,100))</f>
        <v>100</v>
      </c>
      <c r="AI385" s="268">
        <f>IF(OR(EXACT(J385,"1A"),EXACT(J385,"1B"),EXACT(J385,"1C"),K385=1),3,100)</f>
        <v>100</v>
      </c>
      <c r="AJ385" s="268">
        <f t="shared" ref="AJ385:AJ416" si="169">IF(OR(EXACT(J385,"1A"),EXACT(J385,"1B"),EXACT(J385,"1C")),5,100)</f>
        <v>100</v>
      </c>
      <c r="AK385" s="506" t="s">
        <v>24532</v>
      </c>
      <c r="AL385" s="286"/>
      <c r="AM385" s="286"/>
      <c r="AN385" s="511"/>
      <c r="AO385" s="357"/>
      <c r="AP385" s="357"/>
      <c r="AQ385" s="286"/>
      <c r="AR385" s="171" t="s">
        <v>1344</v>
      </c>
      <c r="AS385" s="171"/>
      <c r="AT385" s="277"/>
      <c r="AU385" s="277"/>
    </row>
    <row r="386" spans="1:1024 1026:1026" x14ac:dyDescent="0.25">
      <c r="A386" s="256" t="s">
        <v>1350</v>
      </c>
      <c r="B386" s="257">
        <v>386</v>
      </c>
      <c r="C386" s="258" t="s">
        <v>24533</v>
      </c>
      <c r="D386" s="308" t="s">
        <v>1351</v>
      </c>
      <c r="E386" s="277" t="s">
        <v>766</v>
      </c>
      <c r="F386" s="291"/>
      <c r="G386" s="280"/>
      <c r="H386" s="280"/>
      <c r="I386" s="492">
        <v>127</v>
      </c>
      <c r="J386" s="278">
        <v>2</v>
      </c>
      <c r="K386" s="278">
        <v>1</v>
      </c>
      <c r="L386" s="293"/>
      <c r="M386" s="293"/>
      <c r="N386" s="293"/>
      <c r="O386" s="281"/>
      <c r="P386" s="293">
        <v>335</v>
      </c>
      <c r="Q386" s="293"/>
      <c r="R386" s="293"/>
      <c r="S386" s="293"/>
      <c r="T386" s="293"/>
      <c r="U386" s="278"/>
      <c r="V386" s="278"/>
      <c r="W386" s="283">
        <f t="shared" si="162"/>
        <v>100</v>
      </c>
      <c r="X386" s="283">
        <f t="shared" si="167"/>
        <v>100</v>
      </c>
      <c r="Y386" s="283">
        <f>IF(OR(P386=335,P386=336),20,100)</f>
        <v>20</v>
      </c>
      <c r="Z386" s="283">
        <f t="shared" si="163"/>
        <v>100</v>
      </c>
      <c r="AA386" s="283">
        <f t="shared" si="164"/>
        <v>100</v>
      </c>
      <c r="AB386" s="287">
        <f t="shared" si="166"/>
        <v>100</v>
      </c>
      <c r="AC386" s="287">
        <f t="shared" si="165"/>
        <v>100</v>
      </c>
      <c r="AD386" s="287">
        <f t="shared" si="154"/>
        <v>100</v>
      </c>
      <c r="AE386" s="284">
        <f t="shared" si="161"/>
        <v>100</v>
      </c>
      <c r="AF386" s="284">
        <f t="shared" si="168"/>
        <v>100</v>
      </c>
      <c r="AG386" s="268">
        <f>IF(OR(OR(EXACT(J386,"1A"),EXACT(J386,"1B"),EXACT(J386,"1C")),K386=1),1,IF(K386=2,10,100))</f>
        <v>1</v>
      </c>
      <c r="AH386" s="268">
        <f>IF(OR(EXACT(J386,"1A"),EXACT(J386,"1B"),EXACT(J386,"1C")),1,IF(J386=2,10,100))</f>
        <v>10</v>
      </c>
      <c r="AI386" s="268">
        <f>IF(OR(EXACT(J386,"1A"),EXACT(J386,"1B"),EXACT(J386,"1C"),K386=1),3,100)</f>
        <v>3</v>
      </c>
      <c r="AJ386" s="268">
        <f t="shared" si="169"/>
        <v>100</v>
      </c>
      <c r="AK386" s="506" t="s">
        <v>24534</v>
      </c>
      <c r="AL386" s="293"/>
      <c r="AM386" s="293"/>
      <c r="AN386" s="511"/>
      <c r="AO386" s="357"/>
      <c r="AP386" s="357"/>
      <c r="AQ386" s="286"/>
      <c r="AR386" s="171" t="s">
        <v>756</v>
      </c>
      <c r="AS386" s="171"/>
      <c r="AT386" s="277"/>
      <c r="AU386" s="277"/>
    </row>
    <row r="387" spans="1:1024 1026:1026" x14ac:dyDescent="0.25">
      <c r="A387" s="289" t="s">
        <v>5961</v>
      </c>
      <c r="B387" s="257">
        <v>387</v>
      </c>
      <c r="C387" s="258" t="s">
        <v>24535</v>
      </c>
      <c r="D387" s="308" t="s">
        <v>5962</v>
      </c>
      <c r="E387" s="403" t="s">
        <v>24536</v>
      </c>
      <c r="F387" s="278">
        <v>4</v>
      </c>
      <c r="G387" s="280"/>
      <c r="H387" s="280">
        <v>4</v>
      </c>
      <c r="I387" s="492">
        <v>0.9</v>
      </c>
      <c r="J387" s="394">
        <v>2</v>
      </c>
      <c r="K387" s="278">
        <v>1</v>
      </c>
      <c r="L387" s="278"/>
      <c r="M387" s="278"/>
      <c r="N387" s="278"/>
      <c r="O387" s="278"/>
      <c r="P387" s="293">
        <v>335</v>
      </c>
      <c r="Q387" s="278"/>
      <c r="R387" s="278"/>
      <c r="S387" s="278"/>
      <c r="T387" s="278"/>
      <c r="U387" s="278"/>
      <c r="V387" s="278"/>
      <c r="W387" s="302">
        <f t="shared" si="162"/>
        <v>100</v>
      </c>
      <c r="X387" s="302">
        <f t="shared" si="167"/>
        <v>100</v>
      </c>
      <c r="Y387" s="341">
        <v>5</v>
      </c>
      <c r="Z387" s="283">
        <f>IF(O387=1,10,100)</f>
        <v>100</v>
      </c>
      <c r="AA387" s="283">
        <f>IF(O387=1,1,IF(O387=2,10,100))</f>
        <v>100</v>
      </c>
      <c r="AB387" s="287">
        <f t="shared" si="166"/>
        <v>100</v>
      </c>
      <c r="AC387" s="287">
        <f t="shared" si="165"/>
        <v>100</v>
      </c>
      <c r="AD387" s="287">
        <f t="shared" si="154"/>
        <v>100</v>
      </c>
      <c r="AE387" s="284">
        <f t="shared" si="161"/>
        <v>100</v>
      </c>
      <c r="AF387" s="284">
        <f t="shared" si="168"/>
        <v>100</v>
      </c>
      <c r="AG387" s="326">
        <v>0.5</v>
      </c>
      <c r="AH387" s="342">
        <v>5</v>
      </c>
      <c r="AI387" s="268">
        <v>5</v>
      </c>
      <c r="AJ387" s="268">
        <f t="shared" si="169"/>
        <v>100</v>
      </c>
      <c r="AK387" s="506" t="s">
        <v>24335</v>
      </c>
      <c r="AL387" s="278"/>
      <c r="AM387" s="278"/>
      <c r="AN387" s="511"/>
      <c r="AO387" s="277"/>
      <c r="AP387" s="277"/>
      <c r="AQ387" s="277"/>
      <c r="AR387" s="171" t="s">
        <v>756</v>
      </c>
      <c r="AS387" s="171"/>
      <c r="AT387" s="277"/>
      <c r="AU387" s="277"/>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c r="BR387" s="170"/>
      <c r="BS387" s="170"/>
      <c r="BT387" s="170"/>
      <c r="BU387" s="170"/>
      <c r="BV387" s="170"/>
      <c r="BW387" s="170"/>
      <c r="BX387" s="170"/>
      <c r="BY387" s="170"/>
      <c r="BZ387" s="170"/>
      <c r="CA387" s="170"/>
      <c r="CB387" s="170"/>
      <c r="CC387" s="170"/>
      <c r="CD387" s="170"/>
      <c r="CE387" s="170"/>
      <c r="CF387" s="170"/>
      <c r="CG387" s="170"/>
      <c r="CH387" s="170"/>
      <c r="CI387" s="170"/>
      <c r="CJ387" s="170"/>
      <c r="CK387" s="170"/>
      <c r="CL387" s="170"/>
      <c r="CM387" s="170"/>
      <c r="CN387" s="170"/>
      <c r="CO387" s="170"/>
      <c r="CP387" s="170"/>
      <c r="CQ387" s="170"/>
      <c r="CR387" s="170"/>
      <c r="CS387" s="170"/>
      <c r="CT387" s="170"/>
      <c r="CU387" s="170"/>
      <c r="CV387" s="170"/>
      <c r="CW387" s="170"/>
      <c r="CX387" s="170"/>
      <c r="CY387" s="170"/>
      <c r="CZ387" s="170"/>
      <c r="DA387" s="170"/>
      <c r="DB387" s="170"/>
      <c r="DC387" s="170"/>
      <c r="DD387" s="170"/>
      <c r="DE387" s="170"/>
      <c r="DF387" s="170"/>
      <c r="DG387" s="170"/>
      <c r="DH387" s="170"/>
      <c r="DI387" s="170"/>
      <c r="DJ387" s="170"/>
      <c r="DK387" s="170"/>
      <c r="DL387" s="170"/>
      <c r="DM387" s="170"/>
      <c r="DN387" s="170"/>
      <c r="DO387" s="170"/>
      <c r="DP387" s="170"/>
      <c r="DQ387" s="170"/>
      <c r="DR387" s="170"/>
      <c r="DS387" s="170"/>
      <c r="DT387" s="170"/>
      <c r="DU387" s="170"/>
      <c r="DV387" s="170"/>
      <c r="DW387" s="170"/>
      <c r="DX387" s="170"/>
      <c r="DY387" s="170"/>
      <c r="DZ387" s="170"/>
      <c r="EA387" s="170"/>
      <c r="EB387" s="170"/>
      <c r="EC387" s="170"/>
      <c r="ED387" s="170"/>
      <c r="EE387" s="170"/>
      <c r="EF387" s="170"/>
      <c r="EG387" s="170"/>
      <c r="EH387" s="170"/>
      <c r="EI387" s="170"/>
      <c r="EJ387" s="170"/>
      <c r="EK387" s="170"/>
      <c r="EL387" s="170"/>
      <c r="EM387" s="170"/>
      <c r="EN387" s="170"/>
      <c r="EO387" s="170"/>
      <c r="EP387" s="170"/>
      <c r="EQ387" s="170"/>
      <c r="ER387" s="170"/>
      <c r="ES387" s="170"/>
      <c r="ET387" s="170"/>
      <c r="EU387" s="170"/>
      <c r="EV387" s="170"/>
      <c r="EW387" s="170"/>
      <c r="EX387" s="170"/>
      <c r="EY387" s="170"/>
      <c r="EZ387" s="170"/>
      <c r="FA387" s="170"/>
      <c r="FB387" s="170"/>
      <c r="FC387" s="170"/>
      <c r="FD387" s="170"/>
      <c r="FE387" s="170"/>
      <c r="FF387" s="170"/>
      <c r="FG387" s="170"/>
      <c r="FH387" s="170"/>
      <c r="FI387" s="170"/>
      <c r="FJ387" s="170"/>
      <c r="FK387" s="170"/>
      <c r="FL387" s="170"/>
      <c r="FM387" s="170"/>
      <c r="FN387" s="170"/>
      <c r="FO387" s="170"/>
      <c r="FP387" s="170"/>
      <c r="FQ387" s="170"/>
      <c r="FR387" s="170"/>
      <c r="FS387" s="170"/>
      <c r="FT387" s="170"/>
      <c r="FU387" s="170"/>
      <c r="FV387" s="170"/>
      <c r="FW387" s="170"/>
      <c r="FX387" s="170"/>
      <c r="FY387" s="170"/>
      <c r="FZ387" s="170"/>
      <c r="GA387" s="170"/>
      <c r="GB387" s="170"/>
      <c r="GC387" s="170"/>
      <c r="GD387" s="170"/>
      <c r="GE387" s="170"/>
      <c r="GF387" s="170"/>
      <c r="GG387" s="170"/>
      <c r="GH387" s="170"/>
      <c r="GI387" s="170"/>
      <c r="GJ387" s="170"/>
      <c r="GK387" s="170"/>
      <c r="GL387" s="170"/>
      <c r="GM387" s="170"/>
      <c r="GN387" s="170"/>
      <c r="GO387" s="170"/>
      <c r="GP387" s="170"/>
      <c r="GQ387" s="170"/>
      <c r="GR387" s="170"/>
      <c r="GS387" s="170"/>
      <c r="GT387" s="170"/>
      <c r="GU387" s="170"/>
      <c r="GV387" s="170"/>
      <c r="GW387" s="170"/>
      <c r="GX387" s="170"/>
      <c r="GY387" s="170"/>
      <c r="GZ387" s="170"/>
      <c r="HA387" s="170"/>
      <c r="HB387" s="170"/>
      <c r="HC387" s="170"/>
      <c r="HD387" s="170"/>
      <c r="HE387" s="170"/>
      <c r="HF387" s="170"/>
      <c r="HG387" s="170"/>
      <c r="HH387" s="170"/>
      <c r="HI387" s="170"/>
      <c r="HJ387" s="170"/>
      <c r="HK387" s="170"/>
      <c r="HL387" s="170"/>
      <c r="HM387" s="170"/>
      <c r="HN387" s="170"/>
      <c r="HO387" s="170"/>
      <c r="HP387" s="170"/>
      <c r="HQ387" s="170"/>
      <c r="HR387" s="170"/>
      <c r="HS387" s="170"/>
      <c r="HT387" s="170"/>
      <c r="HU387" s="170"/>
      <c r="HV387" s="170"/>
      <c r="HW387" s="170"/>
      <c r="HX387" s="170"/>
      <c r="HY387" s="170"/>
      <c r="HZ387" s="170"/>
      <c r="IA387" s="170"/>
      <c r="IB387" s="170"/>
      <c r="IC387" s="170"/>
      <c r="ID387" s="170"/>
      <c r="IE387" s="170"/>
      <c r="IF387" s="170"/>
      <c r="IG387" s="170"/>
      <c r="IH387" s="170"/>
      <c r="II387" s="170"/>
      <c r="IJ387" s="170"/>
      <c r="IK387" s="170"/>
      <c r="IL387" s="170"/>
      <c r="IM387" s="170"/>
      <c r="IN387" s="170"/>
      <c r="IO387" s="170"/>
      <c r="IP387" s="170"/>
      <c r="IQ387" s="170"/>
      <c r="IR387" s="170"/>
      <c r="IS387" s="170"/>
      <c r="IT387" s="170"/>
      <c r="IU387" s="170"/>
      <c r="IV387" s="170"/>
      <c r="IW387" s="170"/>
      <c r="IX387" s="170"/>
      <c r="IY387" s="170"/>
      <c r="IZ387" s="170"/>
      <c r="JA387" s="170"/>
      <c r="JB387" s="170"/>
      <c r="JC387" s="170"/>
      <c r="JD387" s="170"/>
      <c r="JE387" s="170"/>
      <c r="JF387" s="170"/>
      <c r="JG387" s="170"/>
      <c r="JH387" s="170"/>
      <c r="JI387" s="170"/>
      <c r="JJ387" s="170"/>
      <c r="JK387" s="170"/>
      <c r="JL387" s="170"/>
      <c r="JM387" s="170"/>
      <c r="JN387" s="170"/>
      <c r="JO387" s="170"/>
      <c r="JP387" s="170"/>
      <c r="JQ387" s="170"/>
      <c r="JR387" s="170"/>
      <c r="JS387" s="170"/>
      <c r="JT387" s="170"/>
      <c r="JU387" s="170"/>
      <c r="JV387" s="170"/>
      <c r="JW387" s="170"/>
      <c r="JX387" s="170"/>
      <c r="JY387" s="170"/>
      <c r="JZ387" s="170"/>
      <c r="KA387" s="170"/>
      <c r="KB387" s="170"/>
      <c r="KC387" s="170"/>
      <c r="KD387" s="170"/>
      <c r="KE387" s="170"/>
      <c r="KF387" s="170"/>
      <c r="KG387" s="170"/>
      <c r="KH387" s="170"/>
      <c r="KI387" s="170"/>
      <c r="KJ387" s="170"/>
      <c r="KK387" s="170"/>
      <c r="KL387" s="170"/>
      <c r="KM387" s="170"/>
      <c r="KN387" s="170"/>
      <c r="KO387" s="170"/>
      <c r="KP387" s="170"/>
      <c r="KQ387" s="170"/>
      <c r="KR387" s="170"/>
      <c r="KS387" s="170"/>
      <c r="KT387" s="170"/>
      <c r="KU387" s="170"/>
      <c r="KV387" s="170"/>
      <c r="KW387" s="170"/>
      <c r="KX387" s="170"/>
      <c r="KY387" s="170"/>
      <c r="KZ387" s="170"/>
      <c r="LA387" s="170"/>
      <c r="LB387" s="170"/>
      <c r="LC387" s="170"/>
      <c r="LD387" s="170"/>
      <c r="LE387" s="170"/>
      <c r="LF387" s="170"/>
      <c r="LG387" s="170"/>
      <c r="LH387" s="170"/>
      <c r="LI387" s="170"/>
      <c r="LJ387" s="170"/>
      <c r="LK387" s="170"/>
      <c r="LL387" s="170"/>
      <c r="LM387" s="170"/>
      <c r="LN387" s="170"/>
      <c r="LO387" s="170"/>
      <c r="LP387" s="170"/>
      <c r="LQ387" s="170"/>
      <c r="LR387" s="170"/>
      <c r="LS387" s="170"/>
      <c r="LT387" s="170"/>
      <c r="LU387" s="170"/>
      <c r="LV387" s="170"/>
      <c r="LW387" s="170"/>
      <c r="LX387" s="170"/>
      <c r="LY387" s="170"/>
      <c r="LZ387" s="170"/>
      <c r="MA387" s="170"/>
      <c r="MB387" s="170"/>
      <c r="MC387" s="170"/>
      <c r="MD387" s="170"/>
      <c r="ME387" s="170"/>
      <c r="MF387" s="170"/>
      <c r="MG387" s="170"/>
      <c r="MH387" s="170"/>
      <c r="MI387" s="170"/>
      <c r="MJ387" s="170"/>
      <c r="MK387" s="170"/>
      <c r="ML387" s="170"/>
      <c r="MM387" s="170"/>
      <c r="MN387" s="170"/>
      <c r="MO387" s="170"/>
      <c r="MP387" s="170"/>
      <c r="MQ387" s="170"/>
      <c r="MR387" s="170"/>
      <c r="MS387" s="170"/>
      <c r="MT387" s="170"/>
      <c r="MU387" s="170"/>
      <c r="MV387" s="170"/>
      <c r="MW387" s="170"/>
      <c r="MX387" s="170"/>
      <c r="MY387" s="170"/>
      <c r="MZ387" s="170"/>
      <c r="NA387" s="170"/>
      <c r="NB387" s="170"/>
      <c r="NC387" s="170"/>
      <c r="ND387" s="170"/>
      <c r="NE387" s="170"/>
      <c r="NF387" s="170"/>
      <c r="NG387" s="170"/>
      <c r="NH387" s="170"/>
      <c r="NI387" s="170"/>
      <c r="NJ387" s="170"/>
      <c r="NK387" s="170"/>
      <c r="NL387" s="170"/>
      <c r="NM387" s="170"/>
      <c r="NN387" s="170"/>
      <c r="NO387" s="170"/>
      <c r="NP387" s="170"/>
      <c r="NQ387" s="170"/>
      <c r="NR387" s="170"/>
      <c r="NS387" s="170"/>
      <c r="NT387" s="170"/>
      <c r="NU387" s="170"/>
      <c r="NV387" s="170"/>
      <c r="NW387" s="170"/>
      <c r="NX387" s="170"/>
      <c r="NY387" s="170"/>
      <c r="NZ387" s="170"/>
      <c r="OA387" s="170"/>
      <c r="OB387" s="170"/>
      <c r="OC387" s="170"/>
      <c r="OD387" s="170"/>
      <c r="OE387" s="170"/>
      <c r="OF387" s="170"/>
      <c r="OG387" s="170"/>
      <c r="OH387" s="170"/>
      <c r="OI387" s="170"/>
      <c r="OJ387" s="170"/>
      <c r="OK387" s="170"/>
      <c r="OL387" s="170"/>
      <c r="OM387" s="170"/>
      <c r="ON387" s="170"/>
      <c r="OO387" s="170"/>
      <c r="OP387" s="170"/>
      <c r="OQ387" s="170"/>
      <c r="OR387" s="170"/>
      <c r="OS387" s="170"/>
      <c r="OT387" s="170"/>
      <c r="OU387" s="170"/>
      <c r="OV387" s="170"/>
      <c r="OW387" s="170"/>
      <c r="OX387" s="170"/>
      <c r="OY387" s="170"/>
      <c r="OZ387" s="170"/>
      <c r="PA387" s="170"/>
      <c r="PB387" s="170"/>
      <c r="PC387" s="170"/>
      <c r="PD387" s="170"/>
      <c r="PE387" s="170"/>
      <c r="PF387" s="170"/>
      <c r="PG387" s="170"/>
      <c r="PH387" s="170"/>
      <c r="PI387" s="170"/>
      <c r="PJ387" s="170"/>
      <c r="PK387" s="170"/>
      <c r="PL387" s="170"/>
      <c r="PM387" s="170"/>
      <c r="PN387" s="170"/>
      <c r="PO387" s="170"/>
      <c r="PP387" s="170"/>
      <c r="PQ387" s="170"/>
      <c r="PR387" s="170"/>
      <c r="PS387" s="170"/>
      <c r="PT387" s="170"/>
      <c r="PU387" s="170"/>
      <c r="PV387" s="170"/>
      <c r="PW387" s="170"/>
      <c r="PX387" s="170"/>
      <c r="PY387" s="170"/>
      <c r="PZ387" s="170"/>
      <c r="QA387" s="170"/>
      <c r="QB387" s="170"/>
      <c r="QC387" s="170"/>
      <c r="QD387" s="170"/>
      <c r="QE387" s="170"/>
      <c r="QF387" s="170"/>
      <c r="QG387" s="170"/>
      <c r="QH387" s="170"/>
      <c r="QI387" s="170"/>
      <c r="QJ387" s="170"/>
      <c r="QK387" s="170"/>
      <c r="QL387" s="170"/>
      <c r="QM387" s="170"/>
      <c r="QN387" s="170"/>
      <c r="QO387" s="170"/>
      <c r="QP387" s="170"/>
      <c r="QQ387" s="170"/>
      <c r="QR387" s="170"/>
      <c r="QS387" s="170"/>
      <c r="QT387" s="170"/>
      <c r="QU387" s="170"/>
      <c r="QV387" s="170"/>
      <c r="QW387" s="170"/>
      <c r="QX387" s="170"/>
      <c r="QY387" s="170"/>
      <c r="QZ387" s="170"/>
      <c r="RA387" s="170"/>
      <c r="RB387" s="170"/>
      <c r="RC387" s="170"/>
      <c r="RD387" s="170"/>
      <c r="RE387" s="170"/>
      <c r="RF387" s="170"/>
      <c r="RG387" s="170"/>
      <c r="RH387" s="170"/>
      <c r="RI387" s="170"/>
      <c r="RJ387" s="170"/>
      <c r="RK387" s="170"/>
      <c r="RL387" s="170"/>
      <c r="RM387" s="170"/>
      <c r="RN387" s="170"/>
      <c r="RO387" s="170"/>
      <c r="RP387" s="170"/>
      <c r="RQ387" s="170"/>
      <c r="RR387" s="170"/>
      <c r="RS387" s="170"/>
      <c r="RT387" s="170"/>
      <c r="RU387" s="170"/>
      <c r="RV387" s="170"/>
      <c r="RW387" s="170"/>
      <c r="RX387" s="170"/>
      <c r="RY387" s="170"/>
      <c r="RZ387" s="170"/>
      <c r="SA387" s="170"/>
      <c r="SB387" s="170"/>
      <c r="SC387" s="170"/>
      <c r="SD387" s="170"/>
      <c r="SE387" s="170"/>
      <c r="SF387" s="170"/>
      <c r="SG387" s="170"/>
      <c r="SH387" s="170"/>
      <c r="SI387" s="170"/>
      <c r="SJ387" s="170"/>
      <c r="SK387" s="170"/>
      <c r="SL387" s="170"/>
      <c r="SM387" s="170"/>
      <c r="SN387" s="170"/>
      <c r="SO387" s="170"/>
      <c r="SP387" s="170"/>
      <c r="SQ387" s="170"/>
      <c r="SR387" s="170"/>
      <c r="SS387" s="170"/>
      <c r="ST387" s="170"/>
      <c r="SU387" s="170"/>
      <c r="SV387" s="170"/>
      <c r="SW387" s="170"/>
      <c r="SX387" s="170"/>
      <c r="SY387" s="170"/>
      <c r="SZ387" s="170"/>
      <c r="TA387" s="170"/>
      <c r="TB387" s="170"/>
      <c r="TC387" s="170"/>
      <c r="TD387" s="170"/>
      <c r="TE387" s="170"/>
      <c r="TF387" s="170"/>
      <c r="TG387" s="170"/>
      <c r="TH387" s="170"/>
      <c r="TI387" s="170"/>
      <c r="TJ387" s="170"/>
      <c r="TK387" s="170"/>
      <c r="TL387" s="170"/>
      <c r="TM387" s="170"/>
      <c r="TN387" s="170"/>
      <c r="TO387" s="170"/>
      <c r="TP387" s="170"/>
      <c r="TQ387" s="170"/>
      <c r="TR387" s="170"/>
      <c r="TS387" s="170"/>
      <c r="TT387" s="170"/>
      <c r="TU387" s="170"/>
      <c r="TV387" s="170"/>
      <c r="TW387" s="170"/>
      <c r="TX387" s="170"/>
      <c r="TY387" s="170"/>
      <c r="TZ387" s="170"/>
      <c r="UA387" s="170"/>
      <c r="UB387" s="170"/>
      <c r="UC387" s="170"/>
      <c r="UD387" s="170"/>
      <c r="UE387" s="170"/>
      <c r="UF387" s="170"/>
      <c r="UG387" s="170"/>
      <c r="UH387" s="170"/>
      <c r="UI387" s="170"/>
      <c r="UJ387" s="170"/>
      <c r="UK387" s="170"/>
      <c r="UL387" s="170"/>
      <c r="UM387" s="170"/>
      <c r="UN387" s="170"/>
      <c r="UO387" s="170"/>
      <c r="UP387" s="170"/>
      <c r="UQ387" s="170"/>
      <c r="UR387" s="170"/>
      <c r="US387" s="170"/>
      <c r="UT387" s="170"/>
      <c r="UU387" s="170"/>
      <c r="UV387" s="170"/>
      <c r="UW387" s="170"/>
      <c r="UX387" s="170"/>
      <c r="UY387" s="170"/>
      <c r="UZ387" s="170"/>
      <c r="VA387" s="170"/>
      <c r="VB387" s="170"/>
      <c r="VC387" s="170"/>
      <c r="VD387" s="170"/>
      <c r="VE387" s="170"/>
      <c r="VF387" s="170"/>
      <c r="VG387" s="170"/>
      <c r="VH387" s="170"/>
      <c r="VI387" s="170"/>
      <c r="VJ387" s="170"/>
      <c r="VK387" s="170"/>
      <c r="VL387" s="170"/>
      <c r="VM387" s="170"/>
      <c r="VN387" s="170"/>
      <c r="VO387" s="170"/>
      <c r="VP387" s="170"/>
      <c r="VQ387" s="170"/>
      <c r="VR387" s="170"/>
      <c r="VS387" s="170"/>
      <c r="VT387" s="170"/>
      <c r="VU387" s="170"/>
      <c r="VV387" s="170"/>
      <c r="VW387" s="170"/>
      <c r="VX387" s="170"/>
      <c r="VY387" s="170"/>
      <c r="VZ387" s="170"/>
      <c r="WA387" s="170"/>
      <c r="WB387" s="170"/>
      <c r="WC387" s="170"/>
      <c r="WD387" s="170"/>
      <c r="WE387" s="170"/>
      <c r="WF387" s="170"/>
      <c r="WG387" s="170"/>
      <c r="WH387" s="170"/>
      <c r="WI387" s="170"/>
      <c r="WJ387" s="170"/>
      <c r="WK387" s="170"/>
      <c r="WL387" s="170"/>
      <c r="WM387" s="170"/>
      <c r="WN387" s="170"/>
      <c r="WO387" s="170"/>
      <c r="WP387" s="170"/>
      <c r="WQ387" s="170"/>
      <c r="WR387" s="170"/>
      <c r="WS387" s="170"/>
      <c r="WT387" s="170"/>
      <c r="WU387" s="170"/>
      <c r="WV387" s="170"/>
      <c r="WW387" s="170"/>
      <c r="WX387" s="170"/>
      <c r="WY387" s="170"/>
      <c r="WZ387" s="170"/>
      <c r="XA387" s="170"/>
      <c r="XB387" s="170"/>
      <c r="XC387" s="170"/>
      <c r="XD387" s="170"/>
      <c r="XE387" s="170"/>
      <c r="XF387" s="170"/>
      <c r="XG387" s="170"/>
      <c r="XH387" s="170"/>
      <c r="XI387" s="170"/>
      <c r="XJ387" s="170"/>
      <c r="XK387" s="170"/>
      <c r="XL387" s="170"/>
      <c r="XM387" s="170"/>
      <c r="XN387" s="170"/>
      <c r="XO387" s="170"/>
      <c r="XP387" s="170"/>
      <c r="XQ387" s="170"/>
      <c r="XR387" s="170"/>
      <c r="XS387" s="170"/>
      <c r="XT387" s="170"/>
      <c r="XU387" s="170"/>
      <c r="XV387" s="170"/>
      <c r="XW387" s="170"/>
      <c r="XX387" s="170"/>
      <c r="XY387" s="170"/>
      <c r="XZ387" s="170"/>
      <c r="YA387" s="170"/>
      <c r="YB387" s="170"/>
      <c r="YC387" s="170"/>
      <c r="YD387" s="170"/>
      <c r="YE387" s="170"/>
      <c r="YF387" s="170"/>
      <c r="YG387" s="170"/>
      <c r="YH387" s="170"/>
      <c r="YI387" s="170"/>
      <c r="YJ387" s="170"/>
      <c r="YK387" s="170"/>
      <c r="YL387" s="170"/>
      <c r="YM387" s="170"/>
      <c r="YN387" s="170"/>
      <c r="YO387" s="170"/>
      <c r="YP387" s="170"/>
      <c r="YQ387" s="170"/>
      <c r="YR387" s="170"/>
      <c r="YS387" s="170"/>
      <c r="YT387" s="170"/>
      <c r="YU387" s="170"/>
      <c r="YV387" s="170"/>
      <c r="YW387" s="170"/>
      <c r="YX387" s="170"/>
      <c r="YY387" s="170"/>
      <c r="YZ387" s="170"/>
      <c r="ZA387" s="170"/>
      <c r="ZB387" s="170"/>
      <c r="ZC387" s="170"/>
      <c r="ZD387" s="170"/>
      <c r="ZE387" s="170"/>
      <c r="ZF387" s="170"/>
      <c r="ZG387" s="170"/>
      <c r="ZH387" s="170"/>
      <c r="ZI387" s="170"/>
      <c r="ZJ387" s="170"/>
      <c r="ZK387" s="170"/>
      <c r="ZL387" s="170"/>
      <c r="ZM387" s="170"/>
      <c r="ZN387" s="170"/>
      <c r="ZO387" s="170"/>
      <c r="ZP387" s="170"/>
      <c r="ZQ387" s="170"/>
      <c r="ZR387" s="170"/>
      <c r="ZS387" s="170"/>
      <c r="ZT387" s="170"/>
      <c r="ZU387" s="170"/>
      <c r="ZV387" s="170"/>
      <c r="ZW387" s="170"/>
      <c r="ZX387" s="170"/>
      <c r="ZY387" s="170"/>
      <c r="ZZ387" s="170"/>
      <c r="AAA387" s="170"/>
      <c r="AAB387" s="170"/>
      <c r="AAC387" s="170"/>
      <c r="AAD387" s="170"/>
      <c r="AAE387" s="170"/>
      <c r="AAF387" s="170"/>
      <c r="AAG387" s="170"/>
      <c r="AAH387" s="170"/>
      <c r="AAI387" s="170"/>
      <c r="AAJ387" s="170"/>
      <c r="AAK387" s="170"/>
      <c r="AAL387" s="170"/>
      <c r="AAM387" s="170"/>
      <c r="AAN387" s="170"/>
      <c r="AAO387" s="170"/>
      <c r="AAP387" s="170"/>
      <c r="AAQ387" s="170"/>
      <c r="AAR387" s="170"/>
      <c r="AAS387" s="170"/>
      <c r="AAT387" s="170"/>
      <c r="AAU387" s="170"/>
      <c r="AAV387" s="170"/>
      <c r="AAW387" s="170"/>
      <c r="AAX387" s="170"/>
      <c r="AAY387" s="170"/>
      <c r="AAZ387" s="170"/>
      <c r="ABA387" s="170"/>
      <c r="ABB387" s="170"/>
      <c r="ABC387" s="170"/>
      <c r="ABD387" s="170"/>
      <c r="ABE387" s="170"/>
      <c r="ABF387" s="170"/>
      <c r="ABG387" s="170"/>
      <c r="ABH387" s="170"/>
      <c r="ABI387" s="170"/>
      <c r="ABJ387" s="170"/>
      <c r="ABK387" s="170"/>
      <c r="ABL387" s="170"/>
      <c r="ABM387" s="170"/>
      <c r="ABN387" s="170"/>
      <c r="ABO387" s="170"/>
      <c r="ABP387" s="170"/>
      <c r="ABQ387" s="170"/>
      <c r="ABR387" s="170"/>
      <c r="ABS387" s="170"/>
      <c r="ABT387" s="170"/>
      <c r="ABU387" s="170"/>
      <c r="ABV387" s="170"/>
      <c r="ABW387" s="170"/>
      <c r="ABX387" s="170"/>
      <c r="ABY387" s="170"/>
      <c r="ABZ387" s="170"/>
      <c r="ACA387" s="170"/>
      <c r="ACB387" s="170"/>
      <c r="ACC387" s="170"/>
      <c r="ACD387" s="170"/>
      <c r="ACE387" s="170"/>
      <c r="ACF387" s="170"/>
      <c r="ACG387" s="170"/>
      <c r="ACH387" s="170"/>
      <c r="ACI387" s="170"/>
      <c r="ACJ387" s="170"/>
      <c r="ACK387" s="170"/>
      <c r="ACL387" s="170"/>
      <c r="ACM387" s="170"/>
      <c r="ACN387" s="170"/>
      <c r="ACO387" s="170"/>
      <c r="ACP387" s="170"/>
      <c r="ACQ387" s="170"/>
      <c r="ACR387" s="170"/>
      <c r="ACS387" s="170"/>
      <c r="ACT387" s="170"/>
      <c r="ACU387" s="170"/>
      <c r="ACV387" s="170"/>
      <c r="ACW387" s="170"/>
      <c r="ACX387" s="170"/>
      <c r="ACY387" s="170"/>
      <c r="ACZ387" s="170"/>
      <c r="ADA387" s="170"/>
      <c r="ADB387" s="170"/>
      <c r="ADC387" s="170"/>
      <c r="ADD387" s="170"/>
      <c r="ADE387" s="170"/>
      <c r="ADF387" s="170"/>
      <c r="ADG387" s="170"/>
      <c r="ADH387" s="170"/>
      <c r="ADI387" s="170"/>
      <c r="ADJ387" s="170"/>
      <c r="ADK387" s="170"/>
      <c r="ADL387" s="170"/>
      <c r="ADM387" s="170"/>
      <c r="ADN387" s="170"/>
      <c r="ADO387" s="170"/>
      <c r="ADP387" s="170"/>
      <c r="ADQ387" s="170"/>
      <c r="ADR387" s="170"/>
      <c r="ADS387" s="170"/>
      <c r="ADT387" s="170"/>
      <c r="ADU387" s="170"/>
      <c r="ADV387" s="170"/>
      <c r="ADW387" s="170"/>
      <c r="ADX387" s="170"/>
      <c r="ADY387" s="170"/>
      <c r="ADZ387" s="170"/>
      <c r="AEA387" s="170"/>
      <c r="AEB387" s="170"/>
      <c r="AEC387" s="170"/>
      <c r="AED387" s="170"/>
      <c r="AEE387" s="170"/>
      <c r="AEF387" s="170"/>
      <c r="AEG387" s="170"/>
      <c r="AEH387" s="170"/>
      <c r="AEI387" s="170"/>
      <c r="AEJ387" s="170"/>
      <c r="AEK387" s="170"/>
      <c r="AEL387" s="170"/>
      <c r="AEM387" s="170"/>
      <c r="AEN387" s="170"/>
      <c r="AEO387" s="170"/>
      <c r="AEP387" s="170"/>
      <c r="AEQ387" s="170"/>
      <c r="AER387" s="170"/>
      <c r="AES387" s="170"/>
      <c r="AET387" s="170"/>
      <c r="AEU387" s="170"/>
      <c r="AEV387" s="170"/>
      <c r="AEW387" s="170"/>
      <c r="AEX387" s="170"/>
      <c r="AEY387" s="170"/>
      <c r="AEZ387" s="170"/>
      <c r="AFA387" s="170"/>
      <c r="AFB387" s="170"/>
      <c r="AFC387" s="170"/>
      <c r="AFD387" s="170"/>
      <c r="AFE387" s="170"/>
      <c r="AFF387" s="170"/>
      <c r="AFG387" s="170"/>
      <c r="AFH387" s="170"/>
      <c r="AFI387" s="170"/>
      <c r="AFJ387" s="170"/>
      <c r="AFK387" s="170"/>
      <c r="AFL387" s="170"/>
      <c r="AFM387" s="170"/>
      <c r="AFN387" s="170"/>
      <c r="AFO387" s="170"/>
      <c r="AFP387" s="170"/>
      <c r="AFQ387" s="170"/>
      <c r="AFR387" s="170"/>
      <c r="AFS387" s="170"/>
      <c r="AFT387" s="170"/>
      <c r="AFU387" s="170"/>
      <c r="AFV387" s="170"/>
      <c r="AFW387" s="170"/>
      <c r="AFX387" s="170"/>
      <c r="AFY387" s="170"/>
      <c r="AFZ387" s="170"/>
      <c r="AGA387" s="170"/>
      <c r="AGB387" s="170"/>
      <c r="AGC387" s="170"/>
      <c r="AGD387" s="170"/>
      <c r="AGE387" s="170"/>
      <c r="AGF387" s="170"/>
      <c r="AGG387" s="170"/>
      <c r="AGH387" s="170"/>
      <c r="AGI387" s="170"/>
      <c r="AGJ387" s="170"/>
      <c r="AGK387" s="170"/>
      <c r="AGL387" s="170"/>
      <c r="AGM387" s="170"/>
      <c r="AGN387" s="170"/>
      <c r="AGO387" s="170"/>
      <c r="AGP387" s="170"/>
      <c r="AGQ387" s="170"/>
      <c r="AGR387" s="170"/>
      <c r="AGS387" s="170"/>
      <c r="AGT387" s="170"/>
      <c r="AGU387" s="170"/>
      <c r="AGV387" s="170"/>
      <c r="AGW387" s="170"/>
      <c r="AGX387" s="170"/>
      <c r="AGY387" s="170"/>
      <c r="AGZ387" s="170"/>
      <c r="AHA387" s="170"/>
      <c r="AHB387" s="170"/>
      <c r="AHC387" s="170"/>
      <c r="AHD387" s="170"/>
      <c r="AHE387" s="170"/>
      <c r="AHF387" s="170"/>
      <c r="AHG387" s="170"/>
      <c r="AHH387" s="170"/>
      <c r="AHI387" s="170"/>
      <c r="AHJ387" s="170"/>
      <c r="AHK387" s="170"/>
      <c r="AHL387" s="170"/>
      <c r="AHM387" s="170"/>
      <c r="AHN387" s="170"/>
      <c r="AHO387" s="170"/>
      <c r="AHP387" s="170"/>
      <c r="AHQ387" s="170"/>
      <c r="AHR387" s="170"/>
      <c r="AHS387" s="170"/>
      <c r="AHT387" s="170"/>
      <c r="AHU387" s="170"/>
      <c r="AHV387" s="170"/>
      <c r="AHW387" s="170"/>
      <c r="AHX387" s="170"/>
      <c r="AHY387" s="170"/>
      <c r="AHZ387" s="170"/>
      <c r="AIA387" s="170"/>
      <c r="AIB387" s="170"/>
      <c r="AIC387" s="170"/>
      <c r="AID387" s="170"/>
      <c r="AIE387" s="170"/>
      <c r="AIF387" s="170"/>
      <c r="AIG387" s="170"/>
      <c r="AIH387" s="170"/>
      <c r="AII387" s="170"/>
      <c r="AIJ387" s="170"/>
      <c r="AIK387" s="170"/>
      <c r="AIL387" s="170"/>
      <c r="AIM387" s="170"/>
      <c r="AIN387" s="170"/>
      <c r="AIO387" s="170"/>
      <c r="AIP387" s="170"/>
      <c r="AIQ387" s="170"/>
      <c r="AIR387" s="170"/>
      <c r="AIS387" s="170"/>
      <c r="AIT387" s="170"/>
      <c r="AIU387" s="170"/>
      <c r="AIV387" s="170"/>
      <c r="AIW387" s="170"/>
      <c r="AIX387" s="170"/>
      <c r="AIY387" s="170"/>
      <c r="AIZ387" s="170"/>
      <c r="AJA387" s="170"/>
      <c r="AJB387" s="170"/>
      <c r="AJC387" s="170"/>
      <c r="AJD387" s="170"/>
      <c r="AJE387" s="170"/>
      <c r="AJF387" s="170"/>
      <c r="AJG387" s="170"/>
      <c r="AJH387" s="170"/>
      <c r="AJI387" s="170"/>
      <c r="AJJ387" s="170"/>
      <c r="AJK387" s="170"/>
      <c r="AJL387" s="170"/>
      <c r="AJM387" s="170"/>
      <c r="AJN387" s="170"/>
      <c r="AJO387" s="170"/>
      <c r="AJP387" s="170"/>
      <c r="AJQ387" s="170"/>
      <c r="AJR387" s="170"/>
      <c r="AJS387" s="170"/>
      <c r="AJT387" s="170"/>
      <c r="AJU387" s="170"/>
      <c r="AJV387" s="170"/>
      <c r="AJW387" s="170"/>
      <c r="AJX387" s="170"/>
      <c r="AJY387" s="170"/>
      <c r="AJZ387" s="170"/>
      <c r="AKA387" s="170"/>
      <c r="AKB387" s="170"/>
      <c r="AKC387" s="170"/>
      <c r="AKD387" s="170"/>
      <c r="AKE387" s="170"/>
      <c r="AKF387" s="170"/>
      <c r="AKG387" s="170"/>
      <c r="AKH387" s="170"/>
      <c r="AKI387" s="170"/>
      <c r="AKJ387" s="170"/>
      <c r="AKK387" s="170"/>
      <c r="AKL387" s="170"/>
      <c r="AKM387" s="170"/>
      <c r="AKN387" s="170"/>
      <c r="AKO387" s="170"/>
      <c r="AKP387" s="170"/>
      <c r="AKQ387" s="170"/>
      <c r="AKR387" s="170"/>
      <c r="AKS387" s="170"/>
      <c r="AKT387" s="170"/>
      <c r="AKU387" s="170"/>
      <c r="AKV387" s="170"/>
      <c r="AKW387" s="170"/>
      <c r="AKX387" s="170"/>
      <c r="AKY387" s="170"/>
      <c r="AKZ387" s="170"/>
      <c r="ALA387" s="170"/>
      <c r="ALB387" s="170"/>
      <c r="ALC387" s="170"/>
      <c r="ALD387" s="170"/>
      <c r="ALE387" s="170"/>
      <c r="ALF387" s="170"/>
      <c r="ALG387" s="170"/>
      <c r="ALH387" s="170"/>
      <c r="ALI387" s="170"/>
      <c r="ALJ387" s="170"/>
      <c r="ALK387" s="170"/>
      <c r="ALL387" s="170"/>
      <c r="ALM387" s="170"/>
      <c r="ALN387" s="170"/>
      <c r="ALO387" s="170"/>
      <c r="ALP387" s="170"/>
      <c r="ALQ387" s="170"/>
      <c r="ALR387" s="170"/>
      <c r="ALS387" s="170"/>
      <c r="ALT387" s="170"/>
      <c r="ALU387" s="170"/>
      <c r="ALV387" s="170"/>
      <c r="ALW387" s="170"/>
      <c r="ALX387" s="170"/>
      <c r="ALY387" s="170"/>
      <c r="ALZ387" s="170"/>
      <c r="AMA387" s="170"/>
      <c r="AMB387" s="170"/>
      <c r="AMC387" s="170"/>
      <c r="AMD387" s="170"/>
      <c r="AME387" s="170"/>
      <c r="AMF387" s="170"/>
      <c r="AMG387" s="170"/>
      <c r="AMH387" s="170"/>
      <c r="AMI387" s="170"/>
      <c r="AMJ387" s="170"/>
    </row>
    <row r="388" spans="1:1024 1026:1026" x14ac:dyDescent="0.25">
      <c r="A388" s="404" t="s">
        <v>2036</v>
      </c>
      <c r="B388" s="257">
        <v>388</v>
      </c>
      <c r="C388" s="258" t="s">
        <v>24537</v>
      </c>
      <c r="D388" s="308" t="s">
        <v>5963</v>
      </c>
      <c r="E388" s="403" t="s">
        <v>24536</v>
      </c>
      <c r="F388" s="278">
        <v>4</v>
      </c>
      <c r="G388" s="280">
        <v>3</v>
      </c>
      <c r="H388" s="280"/>
      <c r="I388" s="492">
        <v>9</v>
      </c>
      <c r="J388" s="394" t="s">
        <v>749</v>
      </c>
      <c r="K388" s="394">
        <v>1</v>
      </c>
      <c r="L388" s="278"/>
      <c r="M388" s="278"/>
      <c r="N388" s="278"/>
      <c r="O388" s="278"/>
      <c r="P388" s="293">
        <v>335</v>
      </c>
      <c r="Q388" s="278"/>
      <c r="R388" s="278"/>
      <c r="S388" s="278"/>
      <c r="T388" s="278"/>
      <c r="U388" s="278"/>
      <c r="V388" s="278"/>
      <c r="W388" s="283">
        <f t="shared" si="162"/>
        <v>100</v>
      </c>
      <c r="X388" s="283">
        <f t="shared" si="167"/>
        <v>100</v>
      </c>
      <c r="Y388" s="283">
        <f>IF(OR(P388=335,P388=336),20,100)</f>
        <v>20</v>
      </c>
      <c r="Z388" s="283">
        <f t="shared" ref="Z388:Z430" si="170">IF(Q388=1,10,100)</f>
        <v>100</v>
      </c>
      <c r="AA388" s="283">
        <f t="shared" ref="AA388:AA430" si="171">IF(Q388=1,1,IF(Q388=2,10,100))</f>
        <v>100</v>
      </c>
      <c r="AB388" s="287">
        <f t="shared" si="166"/>
        <v>100</v>
      </c>
      <c r="AC388" s="287">
        <f t="shared" si="165"/>
        <v>100</v>
      </c>
      <c r="AD388" s="287">
        <f t="shared" si="154"/>
        <v>100</v>
      </c>
      <c r="AE388" s="284">
        <f t="shared" si="161"/>
        <v>100</v>
      </c>
      <c r="AF388" s="284">
        <f t="shared" si="168"/>
        <v>100</v>
      </c>
      <c r="AG388" s="268">
        <f t="shared" ref="AG388:AG419" si="172">IF(OR(OR(EXACT(J388,"1A"),EXACT(J388,"1B"),EXACT(J388,"1C")),K388=1),1,IF(K388=2,10,100))</f>
        <v>1</v>
      </c>
      <c r="AH388" s="268">
        <f t="shared" ref="AH388:AH419" si="173">IF(OR(EXACT(J388,"1A"),EXACT(J388,"1B"),EXACT(J388,"1C")),1,IF(J388=2,10,100))</f>
        <v>1</v>
      </c>
      <c r="AI388" s="268">
        <f t="shared" ref="AI388:AI419" si="174">IF(OR(EXACT(J388,"1A"),EXACT(J388,"1B"),EXACT(J388,"1C"),K388=1),3,100)</f>
        <v>3</v>
      </c>
      <c r="AJ388" s="268">
        <f t="shared" si="169"/>
        <v>5</v>
      </c>
      <c r="AK388" s="506" t="s">
        <v>24538</v>
      </c>
      <c r="AL388" s="278"/>
      <c r="AM388" s="278"/>
      <c r="AN388" s="511"/>
      <c r="AO388" s="277"/>
      <c r="AP388" s="277"/>
      <c r="AQ388" s="277"/>
      <c r="AR388" s="171" t="s">
        <v>756</v>
      </c>
      <c r="AS388" s="171"/>
      <c r="AT388" s="277"/>
      <c r="AU388" s="277"/>
    </row>
    <row r="389" spans="1:1024 1026:1026" x14ac:dyDescent="0.25">
      <c r="A389" s="258" t="s">
        <v>5967</v>
      </c>
      <c r="B389" s="257">
        <v>389</v>
      </c>
      <c r="C389" s="258" t="s">
        <v>5966</v>
      </c>
      <c r="D389" s="308" t="s">
        <v>5968</v>
      </c>
      <c r="E389" s="277" t="s">
        <v>5964</v>
      </c>
      <c r="F389" s="278">
        <v>3</v>
      </c>
      <c r="G389" s="280">
        <v>3</v>
      </c>
      <c r="H389" s="280">
        <v>3</v>
      </c>
      <c r="I389" s="492">
        <v>10</v>
      </c>
      <c r="J389" s="278" t="s">
        <v>749</v>
      </c>
      <c r="K389" s="278">
        <v>1</v>
      </c>
      <c r="L389" s="278"/>
      <c r="M389" s="278"/>
      <c r="N389" s="278"/>
      <c r="O389" s="278"/>
      <c r="P389" s="293">
        <v>335</v>
      </c>
      <c r="Q389" s="278"/>
      <c r="R389" s="278"/>
      <c r="S389" s="278"/>
      <c r="T389" s="278"/>
      <c r="U389" s="278"/>
      <c r="V389" s="278"/>
      <c r="W389" s="283">
        <f t="shared" si="162"/>
        <v>100</v>
      </c>
      <c r="X389" s="283">
        <f t="shared" si="167"/>
        <v>100</v>
      </c>
      <c r="Y389" s="283">
        <f>IF(OR(P389=335,P389=336),20,100)</f>
        <v>20</v>
      </c>
      <c r="Z389" s="283">
        <f t="shared" si="170"/>
        <v>100</v>
      </c>
      <c r="AA389" s="283">
        <f t="shared" si="171"/>
        <v>100</v>
      </c>
      <c r="AB389" s="287">
        <f t="shared" si="166"/>
        <v>100</v>
      </c>
      <c r="AC389" s="287">
        <f t="shared" si="165"/>
        <v>100</v>
      </c>
      <c r="AD389" s="287">
        <f t="shared" si="154"/>
        <v>100</v>
      </c>
      <c r="AE389" s="284">
        <f t="shared" si="161"/>
        <v>100</v>
      </c>
      <c r="AF389" s="284">
        <f t="shared" si="168"/>
        <v>100</v>
      </c>
      <c r="AG389" s="268">
        <f t="shared" si="172"/>
        <v>1</v>
      </c>
      <c r="AH389" s="268">
        <f t="shared" si="173"/>
        <v>1</v>
      </c>
      <c r="AI389" s="268">
        <f t="shared" si="174"/>
        <v>3</v>
      </c>
      <c r="AJ389" s="268">
        <f t="shared" si="169"/>
        <v>5</v>
      </c>
      <c r="AK389" s="506" t="s">
        <v>24125</v>
      </c>
      <c r="AL389" s="278"/>
      <c r="AM389" s="278"/>
      <c r="AN389" s="511"/>
      <c r="AO389" s="277"/>
      <c r="AP389" s="277"/>
      <c r="AQ389" s="277"/>
      <c r="AR389" s="171" t="s">
        <v>24539</v>
      </c>
      <c r="AS389" s="171"/>
      <c r="AT389" s="277"/>
      <c r="AU389" s="277"/>
    </row>
    <row r="390" spans="1:1024 1026:1026" x14ac:dyDescent="0.25">
      <c r="A390" s="467" t="s">
        <v>5976</v>
      </c>
      <c r="B390" s="257">
        <v>390</v>
      </c>
      <c r="C390" s="258" t="s">
        <v>5975</v>
      </c>
      <c r="D390" s="308" t="s">
        <v>5977</v>
      </c>
      <c r="E390" s="277" t="s">
        <v>5978</v>
      </c>
      <c r="F390" s="278">
        <v>4</v>
      </c>
      <c r="G390" s="280">
        <v>3</v>
      </c>
      <c r="H390" s="280">
        <v>3</v>
      </c>
      <c r="I390" s="492">
        <v>4.91</v>
      </c>
      <c r="J390" s="278" t="s">
        <v>748</v>
      </c>
      <c r="K390" s="278">
        <v>1</v>
      </c>
      <c r="L390" s="278"/>
      <c r="M390" s="278"/>
      <c r="N390" s="278"/>
      <c r="O390" s="278"/>
      <c r="P390" s="293">
        <v>335</v>
      </c>
      <c r="Q390" s="278"/>
      <c r="R390" s="278"/>
      <c r="S390" s="278"/>
      <c r="T390" s="278"/>
      <c r="U390" s="278"/>
      <c r="V390" s="278"/>
      <c r="W390" s="283">
        <f t="shared" si="162"/>
        <v>100</v>
      </c>
      <c r="X390" s="283">
        <f t="shared" si="167"/>
        <v>100</v>
      </c>
      <c r="Y390" s="283">
        <f>IF(OR(P390=335,P390=336),20,100)</f>
        <v>20</v>
      </c>
      <c r="Z390" s="283">
        <f t="shared" si="170"/>
        <v>100</v>
      </c>
      <c r="AA390" s="283">
        <f t="shared" si="171"/>
        <v>100</v>
      </c>
      <c r="AB390" s="287">
        <f t="shared" si="166"/>
        <v>100</v>
      </c>
      <c r="AC390" s="287">
        <f t="shared" si="165"/>
        <v>100</v>
      </c>
      <c r="AD390" s="287">
        <f t="shared" si="154"/>
        <v>100</v>
      </c>
      <c r="AE390" s="284">
        <f t="shared" ref="AE390:AE423" si="175">IF(L390=0,100,IF(L390=1,1,IF(L390="1B",1,IF(L390="1A",0.1,100))))</f>
        <v>100</v>
      </c>
      <c r="AF390" s="284">
        <f t="shared" si="168"/>
        <v>100</v>
      </c>
      <c r="AG390" s="268">
        <f t="shared" si="172"/>
        <v>1</v>
      </c>
      <c r="AH390" s="268">
        <f t="shared" si="173"/>
        <v>1</v>
      </c>
      <c r="AI390" s="268">
        <f t="shared" si="174"/>
        <v>3</v>
      </c>
      <c r="AJ390" s="268">
        <f t="shared" si="169"/>
        <v>5</v>
      </c>
      <c r="AK390" s="506" t="s">
        <v>24423</v>
      </c>
      <c r="AL390" s="278"/>
      <c r="AM390" s="278"/>
      <c r="AN390" s="511"/>
      <c r="AO390" s="277"/>
      <c r="AP390" s="277"/>
      <c r="AQ390" s="277"/>
      <c r="AR390" s="171" t="s">
        <v>756</v>
      </c>
      <c r="AS390" s="171"/>
      <c r="AT390" s="277"/>
      <c r="AU390" s="277"/>
    </row>
    <row r="391" spans="1:1024 1026:1026" x14ac:dyDescent="0.25">
      <c r="A391" s="258" t="s">
        <v>5971</v>
      </c>
      <c r="B391" s="257">
        <v>391</v>
      </c>
      <c r="C391" s="258" t="s">
        <v>24540</v>
      </c>
      <c r="D391" s="308" t="s">
        <v>5972</v>
      </c>
      <c r="E391" s="277" t="s">
        <v>5965</v>
      </c>
      <c r="F391" s="278">
        <v>4</v>
      </c>
      <c r="G391" s="280"/>
      <c r="H391" s="280">
        <v>3</v>
      </c>
      <c r="I391" s="492" t="s">
        <v>750</v>
      </c>
      <c r="J391" s="278" t="s">
        <v>749</v>
      </c>
      <c r="K391" s="278">
        <v>1</v>
      </c>
      <c r="L391" s="278" t="s">
        <v>5915</v>
      </c>
      <c r="M391" s="278"/>
      <c r="N391" s="278"/>
      <c r="O391" s="278"/>
      <c r="P391" s="278"/>
      <c r="Q391" s="278"/>
      <c r="R391" s="278"/>
      <c r="S391" s="278"/>
      <c r="T391" s="278"/>
      <c r="U391" s="278"/>
      <c r="V391" s="278"/>
      <c r="W391" s="283">
        <f t="shared" si="162"/>
        <v>100</v>
      </c>
      <c r="X391" s="283">
        <f t="shared" si="167"/>
        <v>100</v>
      </c>
      <c r="Y391" s="283">
        <f>IF(OR(P391=335,P391=336),20,100)</f>
        <v>100</v>
      </c>
      <c r="Z391" s="283">
        <f t="shared" si="170"/>
        <v>100</v>
      </c>
      <c r="AA391" s="283">
        <f t="shared" si="171"/>
        <v>100</v>
      </c>
      <c r="AB391" s="287">
        <f t="shared" si="166"/>
        <v>100</v>
      </c>
      <c r="AC391" s="287">
        <f t="shared" si="165"/>
        <v>100</v>
      </c>
      <c r="AD391" s="287">
        <f t="shared" si="154"/>
        <v>100</v>
      </c>
      <c r="AE391" s="284">
        <f t="shared" si="175"/>
        <v>100</v>
      </c>
      <c r="AF391" s="284">
        <f t="shared" si="168"/>
        <v>100</v>
      </c>
      <c r="AG391" s="268">
        <f t="shared" si="172"/>
        <v>1</v>
      </c>
      <c r="AH391" s="268">
        <f t="shared" si="173"/>
        <v>1</v>
      </c>
      <c r="AI391" s="268">
        <f t="shared" si="174"/>
        <v>3</v>
      </c>
      <c r="AJ391" s="268">
        <f t="shared" si="169"/>
        <v>5</v>
      </c>
      <c r="AK391" s="506" t="s">
        <v>24541</v>
      </c>
      <c r="AL391" s="277"/>
      <c r="AM391" s="277">
        <v>3</v>
      </c>
      <c r="AN391" s="511"/>
      <c r="AO391" s="277"/>
      <c r="AP391" s="277"/>
      <c r="AQ391" s="277"/>
      <c r="AR391" s="171" t="s">
        <v>756</v>
      </c>
      <c r="AS391" s="171"/>
      <c r="AT391" s="277"/>
      <c r="AU391" s="277"/>
    </row>
    <row r="392" spans="1:1024 1026:1026" x14ac:dyDescent="0.25">
      <c r="A392" s="258" t="s">
        <v>1420</v>
      </c>
      <c r="B392" s="257">
        <v>392</v>
      </c>
      <c r="C392" s="258" t="s">
        <v>5982</v>
      </c>
      <c r="D392" s="308" t="s">
        <v>1421</v>
      </c>
      <c r="E392" s="277" t="s">
        <v>5983</v>
      </c>
      <c r="F392" s="278">
        <v>4</v>
      </c>
      <c r="G392" s="280">
        <v>3</v>
      </c>
      <c r="H392" s="280">
        <v>3</v>
      </c>
      <c r="I392" s="492">
        <v>7.7</v>
      </c>
      <c r="J392" s="278" t="s">
        <v>749</v>
      </c>
      <c r="K392" s="278">
        <v>1</v>
      </c>
      <c r="L392" s="278"/>
      <c r="M392" s="278"/>
      <c r="N392" s="278"/>
      <c r="O392" s="278"/>
      <c r="P392" s="293">
        <v>335</v>
      </c>
      <c r="Q392" s="278"/>
      <c r="R392" s="278"/>
      <c r="S392" s="278"/>
      <c r="T392" s="278"/>
      <c r="U392" s="278"/>
      <c r="V392" s="278"/>
      <c r="W392" s="283">
        <f t="shared" si="162"/>
        <v>100</v>
      </c>
      <c r="X392" s="283">
        <f t="shared" si="167"/>
        <v>100</v>
      </c>
      <c r="Y392" s="341">
        <v>1</v>
      </c>
      <c r="Z392" s="283">
        <f t="shared" si="170"/>
        <v>100</v>
      </c>
      <c r="AA392" s="283">
        <f t="shared" si="171"/>
        <v>100</v>
      </c>
      <c r="AB392" s="287">
        <f t="shared" si="166"/>
        <v>100</v>
      </c>
      <c r="AC392" s="287">
        <f t="shared" si="165"/>
        <v>100</v>
      </c>
      <c r="AD392" s="287">
        <f t="shared" si="154"/>
        <v>100</v>
      </c>
      <c r="AE392" s="284">
        <f t="shared" si="175"/>
        <v>100</v>
      </c>
      <c r="AF392" s="284">
        <f t="shared" si="168"/>
        <v>100</v>
      </c>
      <c r="AG392" s="268">
        <f t="shared" si="172"/>
        <v>1</v>
      </c>
      <c r="AH392" s="268">
        <f t="shared" si="173"/>
        <v>1</v>
      </c>
      <c r="AI392" s="268">
        <f t="shared" si="174"/>
        <v>3</v>
      </c>
      <c r="AJ392" s="268">
        <f t="shared" si="169"/>
        <v>5</v>
      </c>
      <c r="AK392" s="506" t="s">
        <v>24542</v>
      </c>
      <c r="AL392" s="278"/>
      <c r="AM392" s="278"/>
      <c r="AN392" s="511"/>
      <c r="AO392" s="277"/>
      <c r="AP392" s="277"/>
      <c r="AQ392" s="277"/>
      <c r="AR392" s="171" t="s">
        <v>5984</v>
      </c>
      <c r="AS392" s="171"/>
      <c r="AT392" s="277"/>
      <c r="AU392" s="277"/>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c r="BR392" s="170"/>
      <c r="BS392" s="170"/>
      <c r="BT392" s="170"/>
      <c r="BU392" s="170"/>
      <c r="BV392" s="170"/>
      <c r="BW392" s="170"/>
      <c r="BX392" s="170"/>
      <c r="BY392" s="170"/>
      <c r="BZ392" s="170"/>
      <c r="CA392" s="170"/>
      <c r="CB392" s="170"/>
      <c r="CC392" s="170"/>
      <c r="CD392" s="170"/>
      <c r="CE392" s="170"/>
      <c r="CF392" s="170"/>
      <c r="CG392" s="170"/>
      <c r="CH392" s="170"/>
      <c r="CI392" s="170"/>
      <c r="CJ392" s="170"/>
      <c r="CK392" s="170"/>
      <c r="CL392" s="170"/>
      <c r="CM392" s="170"/>
      <c r="CN392" s="170"/>
      <c r="CO392" s="170"/>
      <c r="CP392" s="170"/>
      <c r="CQ392" s="170"/>
      <c r="CR392" s="170"/>
      <c r="CS392" s="170"/>
      <c r="CT392" s="170"/>
      <c r="CU392" s="170"/>
      <c r="CV392" s="170"/>
      <c r="CW392" s="170"/>
      <c r="CX392" s="170"/>
      <c r="CY392" s="170"/>
      <c r="CZ392" s="170"/>
      <c r="DA392" s="170"/>
      <c r="DB392" s="170"/>
      <c r="DC392" s="170"/>
      <c r="DD392" s="170"/>
      <c r="DE392" s="170"/>
      <c r="DF392" s="170"/>
      <c r="DG392" s="170"/>
      <c r="DH392" s="170"/>
      <c r="DI392" s="170"/>
      <c r="DJ392" s="170"/>
      <c r="DK392" s="170"/>
      <c r="DL392" s="170"/>
      <c r="DM392" s="170"/>
      <c r="DN392" s="170"/>
      <c r="DO392" s="170"/>
      <c r="DP392" s="170"/>
      <c r="DQ392" s="170"/>
      <c r="DR392" s="170"/>
      <c r="DS392" s="170"/>
      <c r="DT392" s="170"/>
      <c r="DU392" s="170"/>
      <c r="DV392" s="170"/>
      <c r="DW392" s="170"/>
      <c r="DX392" s="170"/>
      <c r="DY392" s="170"/>
      <c r="DZ392" s="170"/>
      <c r="EA392" s="170"/>
      <c r="EB392" s="170"/>
      <c r="EC392" s="170"/>
      <c r="ED392" s="170"/>
      <c r="EE392" s="170"/>
      <c r="EF392" s="170"/>
      <c r="EG392" s="170"/>
      <c r="EH392" s="170"/>
      <c r="EI392" s="170"/>
      <c r="EJ392" s="170"/>
      <c r="EK392" s="170"/>
      <c r="EL392" s="170"/>
      <c r="EM392" s="170"/>
      <c r="EN392" s="170"/>
      <c r="EO392" s="170"/>
      <c r="EP392" s="170"/>
      <c r="EQ392" s="170"/>
      <c r="ER392" s="170"/>
      <c r="ES392" s="170"/>
      <c r="ET392" s="170"/>
      <c r="EU392" s="170"/>
      <c r="EV392" s="170"/>
      <c r="EW392" s="170"/>
      <c r="EX392" s="170"/>
      <c r="EY392" s="170"/>
      <c r="EZ392" s="170"/>
      <c r="FA392" s="170"/>
      <c r="FB392" s="170"/>
      <c r="FC392" s="170"/>
      <c r="FD392" s="170"/>
      <c r="FE392" s="170"/>
      <c r="FF392" s="170"/>
      <c r="FG392" s="170"/>
      <c r="FH392" s="170"/>
      <c r="FI392" s="170"/>
      <c r="FJ392" s="170"/>
      <c r="FK392" s="170"/>
      <c r="FL392" s="170"/>
      <c r="FM392" s="170"/>
      <c r="FN392" s="170"/>
      <c r="FO392" s="170"/>
      <c r="FP392" s="170"/>
      <c r="FQ392" s="170"/>
      <c r="FR392" s="170"/>
      <c r="FS392" s="170"/>
      <c r="FT392" s="170"/>
      <c r="FU392" s="170"/>
      <c r="FV392" s="170"/>
      <c r="FW392" s="170"/>
      <c r="FX392" s="170"/>
      <c r="FY392" s="170"/>
      <c r="FZ392" s="170"/>
      <c r="GA392" s="170"/>
      <c r="GB392" s="170"/>
      <c r="GC392" s="170"/>
      <c r="GD392" s="170"/>
      <c r="GE392" s="170"/>
      <c r="GF392" s="170"/>
      <c r="GG392" s="170"/>
      <c r="GH392" s="170"/>
      <c r="GI392" s="170"/>
      <c r="GJ392" s="170"/>
      <c r="GK392" s="170"/>
      <c r="GL392" s="170"/>
      <c r="GM392" s="170"/>
      <c r="GN392" s="170"/>
      <c r="GO392" s="170"/>
      <c r="GP392" s="170"/>
      <c r="GQ392" s="170"/>
      <c r="GR392" s="170"/>
      <c r="GS392" s="170"/>
      <c r="GT392" s="170"/>
      <c r="GU392" s="170"/>
      <c r="GV392" s="170"/>
      <c r="GW392" s="170"/>
      <c r="GX392" s="170"/>
      <c r="GY392" s="170"/>
      <c r="GZ392" s="170"/>
      <c r="HA392" s="170"/>
      <c r="HB392" s="170"/>
      <c r="HC392" s="170"/>
      <c r="HD392" s="170"/>
      <c r="HE392" s="170"/>
      <c r="HF392" s="170"/>
      <c r="HG392" s="170"/>
      <c r="HH392" s="170"/>
      <c r="HI392" s="170"/>
      <c r="HJ392" s="170"/>
      <c r="HK392" s="170"/>
      <c r="HL392" s="170"/>
      <c r="HM392" s="170"/>
      <c r="HN392" s="170"/>
      <c r="HO392" s="170"/>
      <c r="HP392" s="170"/>
      <c r="HQ392" s="170"/>
      <c r="HR392" s="170"/>
      <c r="HS392" s="170"/>
      <c r="HT392" s="170"/>
      <c r="HU392" s="170"/>
      <c r="HV392" s="170"/>
      <c r="HW392" s="170"/>
      <c r="HX392" s="170"/>
      <c r="HY392" s="170"/>
      <c r="HZ392" s="170"/>
      <c r="IA392" s="170"/>
      <c r="IB392" s="170"/>
      <c r="IC392" s="170"/>
      <c r="ID392" s="170"/>
      <c r="IE392" s="170"/>
      <c r="IF392" s="170"/>
      <c r="IG392" s="170"/>
      <c r="IH392" s="170"/>
      <c r="II392" s="170"/>
      <c r="IJ392" s="170"/>
      <c r="IK392" s="170"/>
      <c r="IL392" s="170"/>
      <c r="IM392" s="170"/>
      <c r="IN392" s="170"/>
      <c r="IO392" s="170"/>
      <c r="IP392" s="170"/>
      <c r="IQ392" s="170"/>
      <c r="IR392" s="170"/>
      <c r="IS392" s="170"/>
      <c r="IT392" s="170"/>
      <c r="IU392" s="170"/>
      <c r="IV392" s="170"/>
      <c r="IW392" s="170"/>
      <c r="IX392" s="170"/>
      <c r="IY392" s="170"/>
      <c r="IZ392" s="170"/>
      <c r="JA392" s="170"/>
      <c r="JB392" s="170"/>
      <c r="JC392" s="170"/>
      <c r="JD392" s="170"/>
      <c r="JE392" s="170"/>
      <c r="JF392" s="170"/>
      <c r="JG392" s="170"/>
      <c r="JH392" s="170"/>
      <c r="JI392" s="170"/>
      <c r="JJ392" s="170"/>
      <c r="JK392" s="170"/>
      <c r="JL392" s="170"/>
      <c r="JM392" s="170"/>
      <c r="JN392" s="170"/>
      <c r="JO392" s="170"/>
      <c r="JP392" s="170"/>
      <c r="JQ392" s="170"/>
      <c r="JR392" s="170"/>
      <c r="JS392" s="170"/>
      <c r="JT392" s="170"/>
      <c r="JU392" s="170"/>
      <c r="JV392" s="170"/>
      <c r="JW392" s="170"/>
      <c r="JX392" s="170"/>
      <c r="JY392" s="170"/>
      <c r="JZ392" s="170"/>
      <c r="KA392" s="170"/>
      <c r="KB392" s="170"/>
      <c r="KC392" s="170"/>
      <c r="KD392" s="170"/>
      <c r="KE392" s="170"/>
      <c r="KF392" s="170"/>
      <c r="KG392" s="170"/>
      <c r="KH392" s="170"/>
      <c r="KI392" s="170"/>
      <c r="KJ392" s="170"/>
      <c r="KK392" s="170"/>
      <c r="KL392" s="170"/>
      <c r="KM392" s="170"/>
      <c r="KN392" s="170"/>
      <c r="KO392" s="170"/>
      <c r="KP392" s="170"/>
      <c r="KQ392" s="170"/>
      <c r="KR392" s="170"/>
      <c r="KS392" s="170"/>
      <c r="KT392" s="170"/>
      <c r="KU392" s="170"/>
      <c r="KV392" s="170"/>
      <c r="KW392" s="170"/>
      <c r="KX392" s="170"/>
      <c r="KY392" s="170"/>
      <c r="KZ392" s="170"/>
      <c r="LA392" s="170"/>
      <c r="LB392" s="170"/>
      <c r="LC392" s="170"/>
      <c r="LD392" s="170"/>
      <c r="LE392" s="170"/>
      <c r="LF392" s="170"/>
      <c r="LG392" s="170"/>
      <c r="LH392" s="170"/>
      <c r="LI392" s="170"/>
      <c r="LJ392" s="170"/>
      <c r="LK392" s="170"/>
      <c r="LL392" s="170"/>
      <c r="LM392" s="170"/>
      <c r="LN392" s="170"/>
      <c r="LO392" s="170"/>
      <c r="LP392" s="170"/>
      <c r="LQ392" s="170"/>
      <c r="LR392" s="170"/>
      <c r="LS392" s="170"/>
      <c r="LT392" s="170"/>
      <c r="LU392" s="170"/>
      <c r="LV392" s="170"/>
      <c r="LW392" s="170"/>
      <c r="LX392" s="170"/>
      <c r="LY392" s="170"/>
      <c r="LZ392" s="170"/>
      <c r="MA392" s="170"/>
      <c r="MB392" s="170"/>
      <c r="MC392" s="170"/>
      <c r="MD392" s="170"/>
      <c r="ME392" s="170"/>
      <c r="MF392" s="170"/>
      <c r="MG392" s="170"/>
      <c r="MH392" s="170"/>
      <c r="MI392" s="170"/>
      <c r="MJ392" s="170"/>
      <c r="MK392" s="170"/>
      <c r="ML392" s="170"/>
      <c r="MM392" s="170"/>
      <c r="MN392" s="170"/>
      <c r="MO392" s="170"/>
      <c r="MP392" s="170"/>
      <c r="MQ392" s="170"/>
      <c r="MR392" s="170"/>
      <c r="MS392" s="170"/>
      <c r="MT392" s="170"/>
      <c r="MU392" s="170"/>
      <c r="MV392" s="170"/>
      <c r="MW392" s="170"/>
      <c r="MX392" s="170"/>
      <c r="MY392" s="170"/>
      <c r="MZ392" s="170"/>
      <c r="NA392" s="170"/>
      <c r="NB392" s="170"/>
      <c r="NC392" s="170"/>
      <c r="ND392" s="170"/>
      <c r="NE392" s="170"/>
      <c r="NF392" s="170"/>
      <c r="NG392" s="170"/>
      <c r="NH392" s="170"/>
      <c r="NI392" s="170"/>
      <c r="NJ392" s="170"/>
      <c r="NK392" s="170"/>
      <c r="NL392" s="170"/>
      <c r="NM392" s="170"/>
      <c r="NN392" s="170"/>
      <c r="NO392" s="170"/>
      <c r="NP392" s="170"/>
      <c r="NQ392" s="170"/>
      <c r="NR392" s="170"/>
      <c r="NS392" s="170"/>
      <c r="NT392" s="170"/>
      <c r="NU392" s="170"/>
      <c r="NV392" s="170"/>
      <c r="NW392" s="170"/>
      <c r="NX392" s="170"/>
      <c r="NY392" s="170"/>
      <c r="NZ392" s="170"/>
      <c r="OA392" s="170"/>
      <c r="OB392" s="170"/>
      <c r="OC392" s="170"/>
      <c r="OD392" s="170"/>
      <c r="OE392" s="170"/>
      <c r="OF392" s="170"/>
      <c r="OG392" s="170"/>
      <c r="OH392" s="170"/>
      <c r="OI392" s="170"/>
      <c r="OJ392" s="170"/>
      <c r="OK392" s="170"/>
      <c r="OL392" s="170"/>
      <c r="OM392" s="170"/>
      <c r="ON392" s="170"/>
      <c r="OO392" s="170"/>
      <c r="OP392" s="170"/>
      <c r="OQ392" s="170"/>
      <c r="OR392" s="170"/>
      <c r="OS392" s="170"/>
      <c r="OT392" s="170"/>
      <c r="OU392" s="170"/>
      <c r="OV392" s="170"/>
      <c r="OW392" s="170"/>
      <c r="OX392" s="170"/>
      <c r="OY392" s="170"/>
      <c r="OZ392" s="170"/>
      <c r="PA392" s="170"/>
      <c r="PB392" s="170"/>
      <c r="PC392" s="170"/>
      <c r="PD392" s="170"/>
      <c r="PE392" s="170"/>
      <c r="PF392" s="170"/>
      <c r="PG392" s="170"/>
      <c r="PH392" s="170"/>
      <c r="PI392" s="170"/>
      <c r="PJ392" s="170"/>
      <c r="PK392" s="170"/>
      <c r="PL392" s="170"/>
      <c r="PM392" s="170"/>
      <c r="PN392" s="170"/>
      <c r="PO392" s="170"/>
      <c r="PP392" s="170"/>
      <c r="PQ392" s="170"/>
      <c r="PR392" s="170"/>
      <c r="PS392" s="170"/>
      <c r="PT392" s="170"/>
      <c r="PU392" s="170"/>
      <c r="PV392" s="170"/>
      <c r="PW392" s="170"/>
      <c r="PX392" s="170"/>
      <c r="PY392" s="170"/>
      <c r="PZ392" s="170"/>
      <c r="QA392" s="170"/>
      <c r="QB392" s="170"/>
      <c r="QC392" s="170"/>
      <c r="QD392" s="170"/>
      <c r="QE392" s="170"/>
      <c r="QF392" s="170"/>
      <c r="QG392" s="170"/>
      <c r="QH392" s="170"/>
      <c r="QI392" s="170"/>
      <c r="QJ392" s="170"/>
      <c r="QK392" s="170"/>
      <c r="QL392" s="170"/>
      <c r="QM392" s="170"/>
      <c r="QN392" s="170"/>
      <c r="QO392" s="170"/>
      <c r="QP392" s="170"/>
      <c r="QQ392" s="170"/>
      <c r="QR392" s="170"/>
      <c r="QS392" s="170"/>
      <c r="QT392" s="170"/>
      <c r="QU392" s="170"/>
      <c r="QV392" s="170"/>
      <c r="QW392" s="170"/>
      <c r="QX392" s="170"/>
      <c r="QY392" s="170"/>
      <c r="QZ392" s="170"/>
      <c r="RA392" s="170"/>
      <c r="RB392" s="170"/>
      <c r="RC392" s="170"/>
      <c r="RD392" s="170"/>
      <c r="RE392" s="170"/>
      <c r="RF392" s="170"/>
      <c r="RG392" s="170"/>
      <c r="RH392" s="170"/>
      <c r="RI392" s="170"/>
      <c r="RJ392" s="170"/>
      <c r="RK392" s="170"/>
      <c r="RL392" s="170"/>
      <c r="RM392" s="170"/>
      <c r="RN392" s="170"/>
      <c r="RO392" s="170"/>
      <c r="RP392" s="170"/>
      <c r="RQ392" s="170"/>
      <c r="RR392" s="170"/>
      <c r="RS392" s="170"/>
      <c r="RT392" s="170"/>
      <c r="RU392" s="170"/>
      <c r="RV392" s="170"/>
      <c r="RW392" s="170"/>
      <c r="RX392" s="170"/>
      <c r="RY392" s="170"/>
      <c r="RZ392" s="170"/>
      <c r="SA392" s="170"/>
      <c r="SB392" s="170"/>
      <c r="SC392" s="170"/>
      <c r="SD392" s="170"/>
      <c r="SE392" s="170"/>
      <c r="SF392" s="170"/>
      <c r="SG392" s="170"/>
      <c r="SH392" s="170"/>
      <c r="SI392" s="170"/>
      <c r="SJ392" s="170"/>
      <c r="SK392" s="170"/>
      <c r="SL392" s="170"/>
      <c r="SM392" s="170"/>
      <c r="SN392" s="170"/>
      <c r="SO392" s="170"/>
      <c r="SP392" s="170"/>
      <c r="SQ392" s="170"/>
      <c r="SR392" s="170"/>
      <c r="SS392" s="170"/>
      <c r="ST392" s="170"/>
      <c r="SU392" s="170"/>
      <c r="SV392" s="170"/>
      <c r="SW392" s="170"/>
      <c r="SX392" s="170"/>
      <c r="SY392" s="170"/>
      <c r="SZ392" s="170"/>
      <c r="TA392" s="170"/>
      <c r="TB392" s="170"/>
      <c r="TC392" s="170"/>
      <c r="TD392" s="170"/>
      <c r="TE392" s="170"/>
      <c r="TF392" s="170"/>
      <c r="TG392" s="170"/>
      <c r="TH392" s="170"/>
      <c r="TI392" s="170"/>
      <c r="TJ392" s="170"/>
      <c r="TK392" s="170"/>
      <c r="TL392" s="170"/>
      <c r="TM392" s="170"/>
      <c r="TN392" s="170"/>
      <c r="TO392" s="170"/>
      <c r="TP392" s="170"/>
      <c r="TQ392" s="170"/>
      <c r="TR392" s="170"/>
      <c r="TS392" s="170"/>
      <c r="TT392" s="170"/>
      <c r="TU392" s="170"/>
      <c r="TV392" s="170"/>
      <c r="TW392" s="170"/>
      <c r="TX392" s="170"/>
      <c r="TY392" s="170"/>
      <c r="TZ392" s="170"/>
      <c r="UA392" s="170"/>
      <c r="UB392" s="170"/>
      <c r="UC392" s="170"/>
      <c r="UD392" s="170"/>
      <c r="UE392" s="170"/>
      <c r="UF392" s="170"/>
      <c r="UG392" s="170"/>
      <c r="UH392" s="170"/>
      <c r="UI392" s="170"/>
      <c r="UJ392" s="170"/>
      <c r="UK392" s="170"/>
      <c r="UL392" s="170"/>
      <c r="UM392" s="170"/>
      <c r="UN392" s="170"/>
      <c r="UO392" s="170"/>
      <c r="UP392" s="170"/>
      <c r="UQ392" s="170"/>
      <c r="UR392" s="170"/>
      <c r="US392" s="170"/>
      <c r="UT392" s="170"/>
      <c r="UU392" s="170"/>
      <c r="UV392" s="170"/>
      <c r="UW392" s="170"/>
      <c r="UX392" s="170"/>
      <c r="UY392" s="170"/>
      <c r="UZ392" s="170"/>
      <c r="VA392" s="170"/>
      <c r="VB392" s="170"/>
      <c r="VC392" s="170"/>
      <c r="VD392" s="170"/>
      <c r="VE392" s="170"/>
      <c r="VF392" s="170"/>
      <c r="VG392" s="170"/>
      <c r="VH392" s="170"/>
      <c r="VI392" s="170"/>
      <c r="VJ392" s="170"/>
      <c r="VK392" s="170"/>
      <c r="VL392" s="170"/>
      <c r="VM392" s="170"/>
      <c r="VN392" s="170"/>
      <c r="VO392" s="170"/>
      <c r="VP392" s="170"/>
      <c r="VQ392" s="170"/>
      <c r="VR392" s="170"/>
      <c r="VS392" s="170"/>
      <c r="VT392" s="170"/>
      <c r="VU392" s="170"/>
      <c r="VV392" s="170"/>
      <c r="VW392" s="170"/>
      <c r="VX392" s="170"/>
      <c r="VY392" s="170"/>
      <c r="VZ392" s="170"/>
      <c r="WA392" s="170"/>
      <c r="WB392" s="170"/>
      <c r="WC392" s="170"/>
      <c r="WD392" s="170"/>
      <c r="WE392" s="170"/>
      <c r="WF392" s="170"/>
      <c r="WG392" s="170"/>
      <c r="WH392" s="170"/>
      <c r="WI392" s="170"/>
      <c r="WJ392" s="170"/>
      <c r="WK392" s="170"/>
      <c r="WL392" s="170"/>
      <c r="WM392" s="170"/>
      <c r="WN392" s="170"/>
      <c r="WO392" s="170"/>
      <c r="WP392" s="170"/>
      <c r="WQ392" s="170"/>
      <c r="WR392" s="170"/>
      <c r="WS392" s="170"/>
      <c r="WT392" s="170"/>
      <c r="WU392" s="170"/>
      <c r="WV392" s="170"/>
      <c r="WW392" s="170"/>
      <c r="WX392" s="170"/>
      <c r="WY392" s="170"/>
      <c r="WZ392" s="170"/>
      <c r="XA392" s="170"/>
      <c r="XB392" s="170"/>
      <c r="XC392" s="170"/>
      <c r="XD392" s="170"/>
      <c r="XE392" s="170"/>
      <c r="XF392" s="170"/>
      <c r="XG392" s="170"/>
      <c r="XH392" s="170"/>
      <c r="XI392" s="170"/>
      <c r="XJ392" s="170"/>
      <c r="XK392" s="170"/>
      <c r="XL392" s="170"/>
      <c r="XM392" s="170"/>
      <c r="XN392" s="170"/>
      <c r="XO392" s="170"/>
      <c r="XP392" s="170"/>
      <c r="XQ392" s="170"/>
      <c r="XR392" s="170"/>
      <c r="XS392" s="170"/>
      <c r="XT392" s="170"/>
      <c r="XU392" s="170"/>
      <c r="XV392" s="170"/>
      <c r="XW392" s="170"/>
      <c r="XX392" s="170"/>
      <c r="XY392" s="170"/>
      <c r="XZ392" s="170"/>
      <c r="YA392" s="170"/>
      <c r="YB392" s="170"/>
      <c r="YC392" s="170"/>
      <c r="YD392" s="170"/>
      <c r="YE392" s="170"/>
      <c r="YF392" s="170"/>
      <c r="YG392" s="170"/>
      <c r="YH392" s="170"/>
      <c r="YI392" s="170"/>
      <c r="YJ392" s="170"/>
      <c r="YK392" s="170"/>
      <c r="YL392" s="170"/>
      <c r="YM392" s="170"/>
      <c r="YN392" s="170"/>
      <c r="YO392" s="170"/>
      <c r="YP392" s="170"/>
      <c r="YQ392" s="170"/>
      <c r="YR392" s="170"/>
      <c r="YS392" s="170"/>
      <c r="YT392" s="170"/>
      <c r="YU392" s="170"/>
      <c r="YV392" s="170"/>
      <c r="YW392" s="170"/>
      <c r="YX392" s="170"/>
      <c r="YY392" s="170"/>
      <c r="YZ392" s="170"/>
      <c r="ZA392" s="170"/>
      <c r="ZB392" s="170"/>
      <c r="ZC392" s="170"/>
      <c r="ZD392" s="170"/>
      <c r="ZE392" s="170"/>
      <c r="ZF392" s="170"/>
      <c r="ZG392" s="170"/>
      <c r="ZH392" s="170"/>
      <c r="ZI392" s="170"/>
      <c r="ZJ392" s="170"/>
      <c r="ZK392" s="170"/>
      <c r="ZL392" s="170"/>
      <c r="ZM392" s="170"/>
      <c r="ZN392" s="170"/>
      <c r="ZO392" s="170"/>
      <c r="ZP392" s="170"/>
      <c r="ZQ392" s="170"/>
      <c r="ZR392" s="170"/>
      <c r="ZS392" s="170"/>
      <c r="ZT392" s="170"/>
      <c r="ZU392" s="170"/>
      <c r="ZV392" s="170"/>
      <c r="ZW392" s="170"/>
      <c r="ZX392" s="170"/>
      <c r="ZY392" s="170"/>
      <c r="ZZ392" s="170"/>
      <c r="AAA392" s="170"/>
      <c r="AAB392" s="170"/>
      <c r="AAC392" s="170"/>
      <c r="AAD392" s="170"/>
      <c r="AAE392" s="170"/>
      <c r="AAF392" s="170"/>
      <c r="AAG392" s="170"/>
      <c r="AAH392" s="170"/>
      <c r="AAI392" s="170"/>
      <c r="AAJ392" s="170"/>
      <c r="AAK392" s="170"/>
      <c r="AAL392" s="170"/>
      <c r="AAM392" s="170"/>
      <c r="AAN392" s="170"/>
      <c r="AAO392" s="170"/>
      <c r="AAP392" s="170"/>
      <c r="AAQ392" s="170"/>
      <c r="AAR392" s="170"/>
      <c r="AAS392" s="170"/>
      <c r="AAT392" s="170"/>
      <c r="AAU392" s="170"/>
      <c r="AAV392" s="170"/>
      <c r="AAW392" s="170"/>
      <c r="AAX392" s="170"/>
      <c r="AAY392" s="170"/>
      <c r="AAZ392" s="170"/>
      <c r="ABA392" s="170"/>
      <c r="ABB392" s="170"/>
      <c r="ABC392" s="170"/>
      <c r="ABD392" s="170"/>
      <c r="ABE392" s="170"/>
      <c r="ABF392" s="170"/>
      <c r="ABG392" s="170"/>
      <c r="ABH392" s="170"/>
      <c r="ABI392" s="170"/>
      <c r="ABJ392" s="170"/>
      <c r="ABK392" s="170"/>
      <c r="ABL392" s="170"/>
      <c r="ABM392" s="170"/>
      <c r="ABN392" s="170"/>
      <c r="ABO392" s="170"/>
      <c r="ABP392" s="170"/>
      <c r="ABQ392" s="170"/>
      <c r="ABR392" s="170"/>
      <c r="ABS392" s="170"/>
      <c r="ABT392" s="170"/>
      <c r="ABU392" s="170"/>
      <c r="ABV392" s="170"/>
      <c r="ABW392" s="170"/>
      <c r="ABX392" s="170"/>
      <c r="ABY392" s="170"/>
      <c r="ABZ392" s="170"/>
      <c r="ACA392" s="170"/>
      <c r="ACB392" s="170"/>
      <c r="ACC392" s="170"/>
      <c r="ACD392" s="170"/>
      <c r="ACE392" s="170"/>
      <c r="ACF392" s="170"/>
      <c r="ACG392" s="170"/>
      <c r="ACH392" s="170"/>
      <c r="ACI392" s="170"/>
      <c r="ACJ392" s="170"/>
      <c r="ACK392" s="170"/>
      <c r="ACL392" s="170"/>
      <c r="ACM392" s="170"/>
      <c r="ACN392" s="170"/>
      <c r="ACO392" s="170"/>
      <c r="ACP392" s="170"/>
      <c r="ACQ392" s="170"/>
      <c r="ACR392" s="170"/>
      <c r="ACS392" s="170"/>
      <c r="ACT392" s="170"/>
      <c r="ACU392" s="170"/>
      <c r="ACV392" s="170"/>
      <c r="ACW392" s="170"/>
      <c r="ACX392" s="170"/>
      <c r="ACY392" s="170"/>
      <c r="ACZ392" s="170"/>
      <c r="ADA392" s="170"/>
      <c r="ADB392" s="170"/>
      <c r="ADC392" s="170"/>
      <c r="ADD392" s="170"/>
      <c r="ADE392" s="170"/>
      <c r="ADF392" s="170"/>
      <c r="ADG392" s="170"/>
      <c r="ADH392" s="170"/>
      <c r="ADI392" s="170"/>
      <c r="ADJ392" s="170"/>
      <c r="ADK392" s="170"/>
      <c r="ADL392" s="170"/>
      <c r="ADM392" s="170"/>
      <c r="ADN392" s="170"/>
      <c r="ADO392" s="170"/>
      <c r="ADP392" s="170"/>
      <c r="ADQ392" s="170"/>
      <c r="ADR392" s="170"/>
      <c r="ADS392" s="170"/>
      <c r="ADT392" s="170"/>
      <c r="ADU392" s="170"/>
      <c r="ADV392" s="170"/>
      <c r="ADW392" s="170"/>
      <c r="ADX392" s="170"/>
      <c r="ADY392" s="170"/>
      <c r="ADZ392" s="170"/>
      <c r="AEA392" s="170"/>
      <c r="AEB392" s="170"/>
      <c r="AEC392" s="170"/>
      <c r="AED392" s="170"/>
      <c r="AEE392" s="170"/>
      <c r="AEF392" s="170"/>
      <c r="AEG392" s="170"/>
      <c r="AEH392" s="170"/>
      <c r="AEI392" s="170"/>
      <c r="AEJ392" s="170"/>
      <c r="AEK392" s="170"/>
      <c r="AEL392" s="170"/>
      <c r="AEM392" s="170"/>
      <c r="AEN392" s="170"/>
      <c r="AEO392" s="170"/>
      <c r="AEP392" s="170"/>
      <c r="AEQ392" s="170"/>
      <c r="AER392" s="170"/>
      <c r="AES392" s="170"/>
      <c r="AET392" s="170"/>
      <c r="AEU392" s="170"/>
      <c r="AEV392" s="170"/>
      <c r="AEW392" s="170"/>
      <c r="AEX392" s="170"/>
      <c r="AEY392" s="170"/>
      <c r="AEZ392" s="170"/>
      <c r="AFA392" s="170"/>
      <c r="AFB392" s="170"/>
      <c r="AFC392" s="170"/>
      <c r="AFD392" s="170"/>
      <c r="AFE392" s="170"/>
      <c r="AFF392" s="170"/>
      <c r="AFG392" s="170"/>
      <c r="AFH392" s="170"/>
      <c r="AFI392" s="170"/>
      <c r="AFJ392" s="170"/>
      <c r="AFK392" s="170"/>
      <c r="AFL392" s="170"/>
      <c r="AFM392" s="170"/>
      <c r="AFN392" s="170"/>
      <c r="AFO392" s="170"/>
      <c r="AFP392" s="170"/>
      <c r="AFQ392" s="170"/>
      <c r="AFR392" s="170"/>
      <c r="AFS392" s="170"/>
      <c r="AFT392" s="170"/>
      <c r="AFU392" s="170"/>
      <c r="AFV392" s="170"/>
      <c r="AFW392" s="170"/>
      <c r="AFX392" s="170"/>
      <c r="AFY392" s="170"/>
      <c r="AFZ392" s="170"/>
      <c r="AGA392" s="170"/>
      <c r="AGB392" s="170"/>
      <c r="AGC392" s="170"/>
      <c r="AGD392" s="170"/>
      <c r="AGE392" s="170"/>
      <c r="AGF392" s="170"/>
      <c r="AGG392" s="170"/>
      <c r="AGH392" s="170"/>
      <c r="AGI392" s="170"/>
      <c r="AGJ392" s="170"/>
      <c r="AGK392" s="170"/>
      <c r="AGL392" s="170"/>
      <c r="AGM392" s="170"/>
      <c r="AGN392" s="170"/>
      <c r="AGO392" s="170"/>
      <c r="AGP392" s="170"/>
      <c r="AGQ392" s="170"/>
      <c r="AGR392" s="170"/>
      <c r="AGS392" s="170"/>
      <c r="AGT392" s="170"/>
      <c r="AGU392" s="170"/>
      <c r="AGV392" s="170"/>
      <c r="AGW392" s="170"/>
      <c r="AGX392" s="170"/>
      <c r="AGY392" s="170"/>
      <c r="AGZ392" s="170"/>
      <c r="AHA392" s="170"/>
      <c r="AHB392" s="170"/>
      <c r="AHC392" s="170"/>
      <c r="AHD392" s="170"/>
      <c r="AHE392" s="170"/>
      <c r="AHF392" s="170"/>
      <c r="AHG392" s="170"/>
      <c r="AHH392" s="170"/>
      <c r="AHI392" s="170"/>
      <c r="AHJ392" s="170"/>
      <c r="AHK392" s="170"/>
      <c r="AHL392" s="170"/>
      <c r="AHM392" s="170"/>
      <c r="AHN392" s="170"/>
      <c r="AHO392" s="170"/>
      <c r="AHP392" s="170"/>
      <c r="AHQ392" s="170"/>
      <c r="AHR392" s="170"/>
      <c r="AHS392" s="170"/>
      <c r="AHT392" s="170"/>
      <c r="AHU392" s="170"/>
      <c r="AHV392" s="170"/>
      <c r="AHW392" s="170"/>
      <c r="AHX392" s="170"/>
      <c r="AHY392" s="170"/>
      <c r="AHZ392" s="170"/>
      <c r="AIA392" s="170"/>
      <c r="AIB392" s="170"/>
      <c r="AIC392" s="170"/>
      <c r="AID392" s="170"/>
      <c r="AIE392" s="170"/>
      <c r="AIF392" s="170"/>
      <c r="AIG392" s="170"/>
      <c r="AIH392" s="170"/>
      <c r="AII392" s="170"/>
      <c r="AIJ392" s="170"/>
      <c r="AIK392" s="170"/>
      <c r="AIL392" s="170"/>
      <c r="AIM392" s="170"/>
      <c r="AIN392" s="170"/>
      <c r="AIO392" s="170"/>
      <c r="AIP392" s="170"/>
      <c r="AIQ392" s="170"/>
      <c r="AIR392" s="170"/>
      <c r="AIS392" s="170"/>
      <c r="AIT392" s="170"/>
      <c r="AIU392" s="170"/>
      <c r="AIV392" s="170"/>
      <c r="AIW392" s="170"/>
      <c r="AIX392" s="170"/>
      <c r="AIY392" s="170"/>
      <c r="AIZ392" s="170"/>
      <c r="AJA392" s="170"/>
      <c r="AJB392" s="170"/>
      <c r="AJC392" s="170"/>
      <c r="AJD392" s="170"/>
      <c r="AJE392" s="170"/>
      <c r="AJF392" s="170"/>
      <c r="AJG392" s="170"/>
      <c r="AJH392" s="170"/>
      <c r="AJI392" s="170"/>
      <c r="AJJ392" s="170"/>
      <c r="AJK392" s="170"/>
      <c r="AJL392" s="170"/>
      <c r="AJM392" s="170"/>
      <c r="AJN392" s="170"/>
      <c r="AJO392" s="170"/>
      <c r="AJP392" s="170"/>
      <c r="AJQ392" s="170"/>
      <c r="AJR392" s="170"/>
      <c r="AJS392" s="170"/>
      <c r="AJT392" s="170"/>
      <c r="AJU392" s="170"/>
      <c r="AJV392" s="170"/>
      <c r="AJW392" s="170"/>
      <c r="AJX392" s="170"/>
      <c r="AJY392" s="170"/>
      <c r="AJZ392" s="170"/>
      <c r="AKA392" s="170"/>
      <c r="AKB392" s="170"/>
      <c r="AKC392" s="170"/>
      <c r="AKD392" s="170"/>
      <c r="AKE392" s="170"/>
      <c r="AKF392" s="170"/>
      <c r="AKG392" s="170"/>
      <c r="AKH392" s="170"/>
      <c r="AKI392" s="170"/>
      <c r="AKJ392" s="170"/>
      <c r="AKK392" s="170"/>
      <c r="AKL392" s="170"/>
      <c r="AKM392" s="170"/>
      <c r="AKN392" s="170"/>
      <c r="AKO392" s="170"/>
      <c r="AKP392" s="170"/>
      <c r="AKQ392" s="170"/>
      <c r="AKR392" s="170"/>
      <c r="AKS392" s="170"/>
      <c r="AKT392" s="170"/>
      <c r="AKU392" s="170"/>
      <c r="AKV392" s="170"/>
      <c r="AKW392" s="170"/>
      <c r="AKX392" s="170"/>
      <c r="AKY392" s="170"/>
      <c r="AKZ392" s="170"/>
      <c r="ALA392" s="170"/>
      <c r="ALB392" s="170"/>
      <c r="ALC392" s="170"/>
      <c r="ALD392" s="170"/>
      <c r="ALE392" s="170"/>
      <c r="ALF392" s="170"/>
      <c r="ALG392" s="170"/>
      <c r="ALH392" s="170"/>
      <c r="ALI392" s="170"/>
      <c r="ALJ392" s="170"/>
      <c r="ALK392" s="170"/>
      <c r="ALL392" s="170"/>
      <c r="ALM392" s="170"/>
      <c r="ALN392" s="170"/>
      <c r="ALO392" s="170"/>
      <c r="ALP392" s="170"/>
      <c r="ALQ392" s="170"/>
      <c r="ALR392" s="170"/>
      <c r="ALS392" s="170"/>
      <c r="ALT392" s="170"/>
      <c r="ALU392" s="170"/>
      <c r="ALV392" s="170"/>
      <c r="ALW392" s="170"/>
      <c r="ALX392" s="170"/>
      <c r="ALY392" s="170"/>
      <c r="ALZ392" s="170"/>
      <c r="AMA392" s="170"/>
      <c r="AMB392" s="170"/>
      <c r="AMC392" s="170"/>
      <c r="AMD392" s="170"/>
      <c r="AME392" s="170"/>
      <c r="AMF392" s="170"/>
      <c r="AMG392" s="170"/>
      <c r="AMH392" s="170"/>
      <c r="AMI392" s="170"/>
      <c r="AMJ392" s="170"/>
    </row>
    <row r="393" spans="1:1024 1026:1026" x14ac:dyDescent="0.25">
      <c r="A393" s="258" t="s">
        <v>24022</v>
      </c>
      <c r="B393" s="257">
        <v>393</v>
      </c>
      <c r="C393" s="258" t="s">
        <v>5985</v>
      </c>
      <c r="D393" s="308" t="s">
        <v>5986</v>
      </c>
      <c r="E393" s="277" t="s">
        <v>818</v>
      </c>
      <c r="F393" s="278">
        <v>4</v>
      </c>
      <c r="G393" s="280">
        <v>4</v>
      </c>
      <c r="H393" s="280">
        <v>3</v>
      </c>
      <c r="I393" s="492" t="s">
        <v>750</v>
      </c>
      <c r="J393" s="278" t="s">
        <v>748</v>
      </c>
      <c r="K393" s="278">
        <v>1</v>
      </c>
      <c r="L393" s="278"/>
      <c r="M393" s="278"/>
      <c r="N393" s="278"/>
      <c r="O393" s="278"/>
      <c r="P393" s="278"/>
      <c r="Q393" s="278"/>
      <c r="R393" s="278"/>
      <c r="S393" s="278"/>
      <c r="T393" s="278"/>
      <c r="U393" s="278"/>
      <c r="V393" s="278"/>
      <c r="W393" s="283">
        <f t="shared" si="162"/>
        <v>100</v>
      </c>
      <c r="X393" s="283">
        <f t="shared" si="167"/>
        <v>100</v>
      </c>
      <c r="Y393" s="283">
        <f t="shared" ref="Y393:Y412" si="176">IF(OR(P393=335,P393=336),20,100)</f>
        <v>100</v>
      </c>
      <c r="Z393" s="283">
        <f t="shared" si="170"/>
        <v>100</v>
      </c>
      <c r="AA393" s="283">
        <f t="shared" si="171"/>
        <v>100</v>
      </c>
      <c r="AB393" s="287">
        <f t="shared" si="166"/>
        <v>100</v>
      </c>
      <c r="AC393" s="287">
        <f t="shared" si="165"/>
        <v>100</v>
      </c>
      <c r="AD393" s="287">
        <f t="shared" si="154"/>
        <v>100</v>
      </c>
      <c r="AE393" s="284">
        <f t="shared" si="175"/>
        <v>100</v>
      </c>
      <c r="AF393" s="284">
        <f t="shared" si="168"/>
        <v>100</v>
      </c>
      <c r="AG393" s="268">
        <f t="shared" si="172"/>
        <v>1</v>
      </c>
      <c r="AH393" s="268">
        <f t="shared" si="173"/>
        <v>1</v>
      </c>
      <c r="AI393" s="268">
        <f t="shared" si="174"/>
        <v>3</v>
      </c>
      <c r="AJ393" s="268">
        <f t="shared" si="169"/>
        <v>5</v>
      </c>
      <c r="AK393" s="501" t="s">
        <v>750</v>
      </c>
      <c r="AL393" s="277"/>
      <c r="AM393" s="277"/>
      <c r="AN393" s="511"/>
      <c r="AO393" s="277"/>
      <c r="AP393" s="277"/>
      <c r="AQ393" s="277"/>
      <c r="AR393" s="171" t="s">
        <v>756</v>
      </c>
      <c r="AS393" s="171"/>
      <c r="AT393" s="277"/>
      <c r="AU393" s="277"/>
    </row>
    <row r="394" spans="1:1024 1026:1026" x14ac:dyDescent="0.25">
      <c r="A394" s="258" t="s">
        <v>5980</v>
      </c>
      <c r="B394" s="257">
        <v>394</v>
      </c>
      <c r="C394" s="258" t="s">
        <v>5979</v>
      </c>
      <c r="D394" s="308" t="s">
        <v>5981</v>
      </c>
      <c r="E394" s="277" t="s">
        <v>818</v>
      </c>
      <c r="F394" s="278">
        <v>4</v>
      </c>
      <c r="G394" s="280">
        <v>4</v>
      </c>
      <c r="H394" s="280">
        <v>4</v>
      </c>
      <c r="I394" s="492" t="s">
        <v>750</v>
      </c>
      <c r="J394" s="278" t="s">
        <v>749</v>
      </c>
      <c r="K394" s="278">
        <v>1</v>
      </c>
      <c r="L394" s="278"/>
      <c r="M394" s="278"/>
      <c r="N394" s="278"/>
      <c r="O394" s="278"/>
      <c r="P394" s="293">
        <v>335</v>
      </c>
      <c r="Q394" s="278"/>
      <c r="R394" s="278"/>
      <c r="S394" s="278"/>
      <c r="T394" s="278"/>
      <c r="U394" s="278"/>
      <c r="V394" s="278"/>
      <c r="W394" s="283">
        <f t="shared" si="162"/>
        <v>100</v>
      </c>
      <c r="X394" s="283">
        <f t="shared" si="167"/>
        <v>100</v>
      </c>
      <c r="Y394" s="283">
        <f t="shared" si="176"/>
        <v>20</v>
      </c>
      <c r="Z394" s="283">
        <f t="shared" si="170"/>
        <v>100</v>
      </c>
      <c r="AA394" s="283">
        <f t="shared" si="171"/>
        <v>100</v>
      </c>
      <c r="AB394" s="287">
        <f t="shared" si="166"/>
        <v>100</v>
      </c>
      <c r="AC394" s="287">
        <f t="shared" si="165"/>
        <v>100</v>
      </c>
      <c r="AD394" s="287">
        <f t="shared" si="154"/>
        <v>100</v>
      </c>
      <c r="AE394" s="284">
        <f t="shared" si="175"/>
        <v>100</v>
      </c>
      <c r="AF394" s="284">
        <f t="shared" si="168"/>
        <v>100</v>
      </c>
      <c r="AG394" s="268">
        <f t="shared" si="172"/>
        <v>1</v>
      </c>
      <c r="AH394" s="268">
        <f t="shared" si="173"/>
        <v>1</v>
      </c>
      <c r="AI394" s="268">
        <f t="shared" si="174"/>
        <v>3</v>
      </c>
      <c r="AJ394" s="268">
        <f t="shared" si="169"/>
        <v>5</v>
      </c>
      <c r="AK394" s="501" t="s">
        <v>31734</v>
      </c>
      <c r="AL394" s="278"/>
      <c r="AM394" s="278"/>
      <c r="AN394" s="511"/>
      <c r="AO394" s="277"/>
      <c r="AP394" s="277"/>
      <c r="AQ394" s="277"/>
      <c r="AR394" s="171" t="s">
        <v>756</v>
      </c>
      <c r="AS394" s="171"/>
      <c r="AT394" s="277"/>
      <c r="AU394" s="277"/>
    </row>
    <row r="395" spans="1:1024 1026:1026" x14ac:dyDescent="0.25">
      <c r="A395" s="258" t="s">
        <v>5988</v>
      </c>
      <c r="B395" s="257">
        <v>395</v>
      </c>
      <c r="C395" s="258" t="s">
        <v>5987</v>
      </c>
      <c r="D395" s="308" t="s">
        <v>5989</v>
      </c>
      <c r="E395" s="277" t="s">
        <v>766</v>
      </c>
      <c r="F395" s="278">
        <v>3</v>
      </c>
      <c r="G395" s="280">
        <v>3</v>
      </c>
      <c r="H395" s="280"/>
      <c r="I395" s="492" t="s">
        <v>747</v>
      </c>
      <c r="J395" s="278" t="s">
        <v>749</v>
      </c>
      <c r="K395" s="278">
        <v>1</v>
      </c>
      <c r="L395" s="278"/>
      <c r="M395" s="278"/>
      <c r="N395" s="278"/>
      <c r="O395" s="278"/>
      <c r="P395" s="278"/>
      <c r="Q395" s="278"/>
      <c r="R395" s="278"/>
      <c r="S395" s="278"/>
      <c r="T395" s="278"/>
      <c r="U395" s="278"/>
      <c r="V395" s="278"/>
      <c r="W395" s="283">
        <f t="shared" si="162"/>
        <v>100</v>
      </c>
      <c r="X395" s="283">
        <f t="shared" si="167"/>
        <v>100</v>
      </c>
      <c r="Y395" s="283">
        <f t="shared" si="176"/>
        <v>100</v>
      </c>
      <c r="Z395" s="283">
        <f t="shared" si="170"/>
        <v>100</v>
      </c>
      <c r="AA395" s="283">
        <f t="shared" si="171"/>
        <v>100</v>
      </c>
      <c r="AB395" s="287">
        <f t="shared" si="166"/>
        <v>100</v>
      </c>
      <c r="AC395" s="287">
        <f t="shared" si="165"/>
        <v>100</v>
      </c>
      <c r="AD395" s="287">
        <f t="shared" si="154"/>
        <v>100</v>
      </c>
      <c r="AE395" s="284">
        <f t="shared" si="175"/>
        <v>100</v>
      </c>
      <c r="AF395" s="284">
        <f t="shared" si="168"/>
        <v>100</v>
      </c>
      <c r="AG395" s="268">
        <f t="shared" si="172"/>
        <v>1</v>
      </c>
      <c r="AH395" s="268">
        <f t="shared" si="173"/>
        <v>1</v>
      </c>
      <c r="AI395" s="268">
        <f t="shared" si="174"/>
        <v>3</v>
      </c>
      <c r="AJ395" s="268">
        <f t="shared" si="169"/>
        <v>5</v>
      </c>
      <c r="AK395" s="506" t="s">
        <v>24292</v>
      </c>
      <c r="AL395" s="277"/>
      <c r="AM395" s="390">
        <v>3</v>
      </c>
      <c r="AN395" s="511"/>
      <c r="AO395" s="357"/>
      <c r="AP395" s="277"/>
      <c r="AQ395" s="277"/>
      <c r="AR395" s="356" t="s">
        <v>756</v>
      </c>
      <c r="AS395" s="356"/>
      <c r="AT395" s="277"/>
      <c r="AU395" s="277"/>
      <c r="AW395" s="559"/>
      <c r="AX395" s="559"/>
      <c r="AY395" s="559"/>
      <c r="AZ395" s="559"/>
      <c r="BA395" s="559"/>
      <c r="BB395" s="559"/>
      <c r="BC395" s="559"/>
      <c r="BD395" s="559"/>
      <c r="BE395" s="559"/>
      <c r="BF395" s="559"/>
      <c r="BG395" s="559"/>
      <c r="BH395" s="559"/>
      <c r="BI395" s="559"/>
      <c r="BJ395" s="559"/>
      <c r="BK395" s="559"/>
      <c r="BL395" s="559"/>
      <c r="BM395" s="559"/>
      <c r="BN395" s="559"/>
      <c r="BO395" s="559"/>
      <c r="BP395" s="559"/>
      <c r="BQ395" s="559"/>
      <c r="BR395" s="559"/>
      <c r="BS395" s="559"/>
      <c r="BT395" s="559"/>
      <c r="BU395" s="559"/>
      <c r="BV395" s="559"/>
      <c r="BW395" s="559"/>
      <c r="BX395" s="559"/>
      <c r="BY395" s="559"/>
      <c r="BZ395" s="559"/>
      <c r="CA395" s="559"/>
      <c r="CB395" s="559"/>
      <c r="CC395" s="559"/>
      <c r="CD395" s="559"/>
      <c r="CE395" s="559"/>
      <c r="CF395" s="559"/>
      <c r="CG395" s="559"/>
      <c r="CH395" s="559"/>
      <c r="CI395" s="559"/>
      <c r="CJ395" s="559"/>
      <c r="CK395" s="559"/>
      <c r="CL395" s="559"/>
      <c r="CM395" s="559"/>
      <c r="CN395" s="559"/>
      <c r="CO395" s="559"/>
      <c r="CP395" s="559"/>
      <c r="CQ395" s="559"/>
      <c r="CR395" s="559"/>
      <c r="CS395" s="559"/>
      <c r="CT395" s="559"/>
      <c r="CU395" s="559"/>
      <c r="CV395" s="559"/>
      <c r="CW395" s="559"/>
      <c r="CX395" s="559"/>
      <c r="CY395" s="559"/>
      <c r="CZ395" s="559"/>
      <c r="DA395" s="559"/>
      <c r="DB395" s="559"/>
      <c r="DC395" s="559"/>
      <c r="DD395" s="559"/>
      <c r="DE395" s="559"/>
      <c r="DF395" s="559"/>
      <c r="DG395" s="559"/>
      <c r="DH395" s="559"/>
      <c r="DI395" s="559"/>
      <c r="DJ395" s="559"/>
      <c r="DK395" s="559"/>
      <c r="DL395" s="559"/>
      <c r="DM395" s="559"/>
      <c r="DN395" s="559"/>
      <c r="DO395" s="559"/>
      <c r="DP395" s="559"/>
      <c r="DQ395" s="559"/>
      <c r="DR395" s="559"/>
      <c r="DS395" s="559"/>
      <c r="DT395" s="559"/>
      <c r="DU395" s="559"/>
      <c r="DV395" s="559"/>
      <c r="DW395" s="559"/>
      <c r="DX395" s="559"/>
      <c r="DY395" s="559"/>
      <c r="DZ395" s="559"/>
      <c r="EA395" s="559"/>
      <c r="EB395" s="559"/>
      <c r="EC395" s="559"/>
      <c r="ED395" s="559"/>
      <c r="EE395" s="559"/>
      <c r="EF395" s="559"/>
      <c r="EG395" s="559"/>
      <c r="EH395" s="559"/>
      <c r="EI395" s="559"/>
      <c r="EJ395" s="559"/>
      <c r="EK395" s="559"/>
      <c r="EL395" s="559"/>
      <c r="EM395" s="559"/>
      <c r="EN395" s="559"/>
      <c r="EO395" s="559"/>
      <c r="EP395" s="559"/>
      <c r="EQ395" s="559"/>
      <c r="ER395" s="559"/>
      <c r="ES395" s="559"/>
      <c r="ET395" s="559"/>
      <c r="EU395" s="559"/>
      <c r="EV395" s="559"/>
      <c r="EW395" s="559"/>
      <c r="EX395" s="559"/>
      <c r="EY395" s="559"/>
      <c r="EZ395" s="559"/>
      <c r="FA395" s="559"/>
      <c r="FB395" s="559"/>
      <c r="FC395" s="559"/>
      <c r="FD395" s="559"/>
      <c r="FE395" s="559"/>
      <c r="FF395" s="559"/>
      <c r="FG395" s="559"/>
      <c r="FH395" s="559"/>
      <c r="FI395" s="559"/>
      <c r="FJ395" s="559"/>
      <c r="FK395" s="559"/>
      <c r="FL395" s="559"/>
      <c r="FM395" s="559"/>
      <c r="FN395" s="559"/>
      <c r="FO395" s="559"/>
      <c r="FP395" s="559"/>
      <c r="FQ395" s="559"/>
      <c r="FR395" s="559"/>
      <c r="FS395" s="559"/>
      <c r="FT395" s="559"/>
      <c r="FU395" s="559"/>
      <c r="FV395" s="559"/>
      <c r="FW395" s="559"/>
      <c r="FX395" s="559"/>
      <c r="FY395" s="559"/>
      <c r="FZ395" s="559"/>
      <c r="GA395" s="559"/>
      <c r="GB395" s="559"/>
      <c r="GC395" s="559"/>
      <c r="GD395" s="559"/>
      <c r="GE395" s="559"/>
      <c r="GF395" s="559"/>
      <c r="GG395" s="559"/>
      <c r="GH395" s="559"/>
      <c r="GI395" s="559"/>
      <c r="GJ395" s="559"/>
      <c r="GK395" s="559"/>
      <c r="GL395" s="559"/>
      <c r="GM395" s="559"/>
      <c r="GN395" s="559"/>
      <c r="GO395" s="559"/>
      <c r="GP395" s="559"/>
      <c r="GQ395" s="559"/>
      <c r="GR395" s="559"/>
      <c r="GS395" s="559"/>
      <c r="GT395" s="559"/>
      <c r="GU395" s="559"/>
      <c r="GV395" s="559"/>
      <c r="GW395" s="559"/>
      <c r="GX395" s="559"/>
      <c r="GY395" s="559"/>
      <c r="GZ395" s="559"/>
      <c r="HA395" s="559"/>
      <c r="HB395" s="559"/>
      <c r="HC395" s="559"/>
      <c r="HD395" s="559"/>
      <c r="HE395" s="559"/>
      <c r="HF395" s="559"/>
      <c r="HG395" s="559"/>
      <c r="HH395" s="559"/>
      <c r="HI395" s="559"/>
      <c r="HJ395" s="559"/>
      <c r="HK395" s="559"/>
      <c r="HL395" s="559"/>
      <c r="HM395" s="559"/>
      <c r="HN395" s="559"/>
      <c r="HO395" s="559"/>
      <c r="HP395" s="559"/>
      <c r="HQ395" s="559"/>
      <c r="HR395" s="559"/>
      <c r="HS395" s="559"/>
      <c r="HT395" s="559"/>
      <c r="HU395" s="559"/>
      <c r="HV395" s="559"/>
      <c r="HW395" s="559"/>
      <c r="HX395" s="559"/>
      <c r="HY395" s="559"/>
      <c r="HZ395" s="559"/>
      <c r="IA395" s="559"/>
      <c r="IB395" s="559"/>
      <c r="IC395" s="559"/>
      <c r="ID395" s="559"/>
      <c r="IE395" s="559"/>
      <c r="IF395" s="559"/>
      <c r="IG395" s="559"/>
      <c r="IH395" s="559"/>
      <c r="II395" s="559"/>
      <c r="IJ395" s="559"/>
      <c r="IK395" s="559"/>
      <c r="IL395" s="559"/>
      <c r="IM395" s="559"/>
      <c r="IN395" s="559"/>
      <c r="IO395" s="559"/>
      <c r="IP395" s="559"/>
      <c r="IQ395" s="559"/>
      <c r="IR395" s="559"/>
      <c r="IS395" s="559"/>
      <c r="IT395" s="559"/>
      <c r="IU395" s="559"/>
      <c r="IV395" s="559"/>
      <c r="IW395" s="559"/>
      <c r="IX395" s="559"/>
      <c r="IY395" s="559"/>
      <c r="IZ395" s="559"/>
      <c r="JA395" s="559"/>
      <c r="JB395" s="559"/>
      <c r="JC395" s="559"/>
      <c r="JD395" s="559"/>
      <c r="JE395" s="559"/>
      <c r="JF395" s="559"/>
      <c r="JG395" s="559"/>
      <c r="JH395" s="559"/>
      <c r="JI395" s="559"/>
      <c r="JJ395" s="559"/>
      <c r="JK395" s="559"/>
      <c r="JL395" s="559"/>
      <c r="JM395" s="559"/>
      <c r="JN395" s="559"/>
      <c r="JO395" s="559"/>
      <c r="JP395" s="559"/>
      <c r="JQ395" s="559"/>
      <c r="JR395" s="559"/>
      <c r="JS395" s="559"/>
      <c r="JT395" s="559"/>
      <c r="JU395" s="559"/>
      <c r="JV395" s="559"/>
      <c r="JW395" s="559"/>
      <c r="JX395" s="559"/>
      <c r="JY395" s="559"/>
      <c r="JZ395" s="559"/>
      <c r="KA395" s="559"/>
      <c r="KB395" s="559"/>
      <c r="KC395" s="559"/>
      <c r="KD395" s="559"/>
      <c r="KE395" s="559"/>
      <c r="KF395" s="559"/>
      <c r="KG395" s="559"/>
      <c r="KH395" s="559"/>
      <c r="KI395" s="559"/>
      <c r="KJ395" s="559"/>
      <c r="KK395" s="559"/>
      <c r="KL395" s="559"/>
      <c r="KM395" s="559"/>
      <c r="KN395" s="559"/>
      <c r="KO395" s="559"/>
      <c r="KP395" s="559"/>
      <c r="KQ395" s="559"/>
      <c r="KR395" s="559"/>
      <c r="KS395" s="559"/>
      <c r="KT395" s="559"/>
      <c r="KU395" s="559"/>
      <c r="KV395" s="559"/>
      <c r="KW395" s="559"/>
      <c r="KX395" s="559"/>
      <c r="KY395" s="559"/>
      <c r="KZ395" s="559"/>
      <c r="LA395" s="559"/>
      <c r="LB395" s="559"/>
      <c r="LC395" s="559"/>
      <c r="LD395" s="559"/>
      <c r="LE395" s="559"/>
      <c r="LF395" s="559"/>
      <c r="LG395" s="559"/>
      <c r="LH395" s="559"/>
      <c r="LI395" s="559"/>
      <c r="LJ395" s="559"/>
      <c r="LK395" s="559"/>
      <c r="LL395" s="559"/>
      <c r="LM395" s="559"/>
      <c r="LN395" s="559"/>
      <c r="LO395" s="559"/>
      <c r="LP395" s="559"/>
      <c r="LQ395" s="559"/>
      <c r="LR395" s="559"/>
      <c r="LS395" s="559"/>
      <c r="LT395" s="559"/>
      <c r="LU395" s="559"/>
      <c r="LV395" s="559"/>
      <c r="LW395" s="559"/>
      <c r="LX395" s="559"/>
      <c r="LY395" s="559"/>
      <c r="LZ395" s="559"/>
      <c r="MA395" s="559"/>
      <c r="MB395" s="559"/>
      <c r="MC395" s="559"/>
      <c r="MD395" s="559"/>
      <c r="ME395" s="559"/>
      <c r="MF395" s="559"/>
      <c r="MG395" s="559"/>
      <c r="MH395" s="559"/>
      <c r="MI395" s="559"/>
      <c r="MJ395" s="559"/>
      <c r="MK395" s="559"/>
      <c r="ML395" s="559"/>
      <c r="MM395" s="559"/>
      <c r="MN395" s="559"/>
      <c r="MO395" s="559"/>
      <c r="MP395" s="559"/>
      <c r="MQ395" s="559"/>
      <c r="MR395" s="559"/>
      <c r="MS395" s="559"/>
      <c r="MT395" s="559"/>
      <c r="MU395" s="559"/>
      <c r="MV395" s="559"/>
      <c r="MW395" s="559"/>
      <c r="MX395" s="559"/>
      <c r="MY395" s="559"/>
      <c r="MZ395" s="559"/>
      <c r="NA395" s="559"/>
      <c r="NB395" s="559"/>
      <c r="NC395" s="559"/>
      <c r="ND395" s="559"/>
      <c r="NE395" s="559"/>
      <c r="NF395" s="559"/>
      <c r="NG395" s="559"/>
      <c r="NH395" s="559"/>
      <c r="NI395" s="559"/>
      <c r="NJ395" s="559"/>
      <c r="NK395" s="559"/>
      <c r="NL395" s="559"/>
      <c r="NM395" s="559"/>
      <c r="NN395" s="559"/>
      <c r="NO395" s="559"/>
      <c r="NP395" s="559"/>
      <c r="NQ395" s="559"/>
      <c r="NR395" s="559"/>
      <c r="NS395" s="559"/>
      <c r="NT395" s="559"/>
      <c r="NU395" s="559"/>
      <c r="NV395" s="559"/>
      <c r="NW395" s="559"/>
      <c r="NX395" s="559"/>
      <c r="NY395" s="559"/>
      <c r="NZ395" s="559"/>
      <c r="OA395" s="559"/>
      <c r="OB395" s="559"/>
      <c r="OC395" s="559"/>
      <c r="OD395" s="559"/>
      <c r="OE395" s="559"/>
      <c r="OF395" s="559"/>
      <c r="OG395" s="559"/>
      <c r="OH395" s="559"/>
      <c r="OI395" s="559"/>
      <c r="OJ395" s="559"/>
      <c r="OK395" s="559"/>
      <c r="OL395" s="559"/>
      <c r="OM395" s="559"/>
      <c r="ON395" s="559"/>
      <c r="OO395" s="559"/>
      <c r="OP395" s="559"/>
      <c r="OQ395" s="559"/>
      <c r="OR395" s="559"/>
      <c r="OS395" s="559"/>
      <c r="OT395" s="559"/>
      <c r="OU395" s="559"/>
      <c r="OV395" s="559"/>
      <c r="OW395" s="559"/>
      <c r="OX395" s="559"/>
      <c r="OY395" s="559"/>
      <c r="OZ395" s="559"/>
      <c r="PA395" s="559"/>
      <c r="PB395" s="559"/>
      <c r="PC395" s="559"/>
      <c r="PD395" s="559"/>
      <c r="PE395" s="559"/>
      <c r="PF395" s="559"/>
      <c r="PG395" s="559"/>
      <c r="PH395" s="559"/>
      <c r="PI395" s="559"/>
      <c r="PJ395" s="559"/>
      <c r="PK395" s="559"/>
      <c r="PL395" s="559"/>
      <c r="PM395" s="559"/>
      <c r="PN395" s="559"/>
      <c r="PO395" s="559"/>
      <c r="PP395" s="559"/>
      <c r="PQ395" s="559"/>
      <c r="PR395" s="559"/>
      <c r="PS395" s="559"/>
      <c r="PT395" s="559"/>
      <c r="PU395" s="559"/>
      <c r="PV395" s="559"/>
      <c r="PW395" s="559"/>
      <c r="PX395" s="559"/>
      <c r="PY395" s="559"/>
      <c r="PZ395" s="559"/>
      <c r="QA395" s="559"/>
      <c r="QB395" s="559"/>
      <c r="QC395" s="559"/>
      <c r="QD395" s="559"/>
      <c r="QE395" s="559"/>
      <c r="QF395" s="559"/>
      <c r="QG395" s="559"/>
      <c r="QH395" s="559"/>
      <c r="QI395" s="559"/>
      <c r="QJ395" s="559"/>
      <c r="QK395" s="559"/>
      <c r="QL395" s="559"/>
      <c r="QM395" s="559"/>
      <c r="QN395" s="559"/>
      <c r="QO395" s="559"/>
      <c r="QP395" s="559"/>
      <c r="QQ395" s="559"/>
      <c r="QR395" s="559"/>
      <c r="QS395" s="559"/>
      <c r="QT395" s="559"/>
      <c r="QU395" s="559"/>
      <c r="QV395" s="559"/>
      <c r="QW395" s="559"/>
      <c r="QX395" s="559"/>
      <c r="QY395" s="559"/>
      <c r="QZ395" s="559"/>
      <c r="RA395" s="559"/>
      <c r="RB395" s="559"/>
      <c r="RC395" s="559"/>
      <c r="RD395" s="559"/>
      <c r="RE395" s="559"/>
      <c r="RF395" s="559"/>
      <c r="RG395" s="559"/>
      <c r="RH395" s="559"/>
      <c r="RI395" s="559"/>
      <c r="RJ395" s="559"/>
      <c r="RK395" s="559"/>
      <c r="RL395" s="559"/>
      <c r="RM395" s="559"/>
      <c r="RN395" s="559"/>
      <c r="RO395" s="559"/>
      <c r="RP395" s="559"/>
      <c r="RQ395" s="559"/>
      <c r="RR395" s="559"/>
      <c r="RS395" s="559"/>
      <c r="RT395" s="559"/>
      <c r="RU395" s="559"/>
      <c r="RV395" s="559"/>
      <c r="RW395" s="559"/>
      <c r="RX395" s="559"/>
      <c r="RY395" s="559"/>
      <c r="RZ395" s="559"/>
      <c r="SA395" s="559"/>
      <c r="SB395" s="559"/>
      <c r="SC395" s="559"/>
      <c r="SD395" s="559"/>
      <c r="SE395" s="559"/>
      <c r="SF395" s="559"/>
      <c r="SG395" s="559"/>
      <c r="SH395" s="559"/>
      <c r="SI395" s="559"/>
      <c r="SJ395" s="559"/>
      <c r="SK395" s="559"/>
      <c r="SL395" s="559"/>
      <c r="SM395" s="559"/>
      <c r="SN395" s="559"/>
      <c r="SO395" s="559"/>
      <c r="SP395" s="559"/>
      <c r="SQ395" s="559"/>
      <c r="SR395" s="559"/>
      <c r="SS395" s="559"/>
      <c r="ST395" s="559"/>
      <c r="SU395" s="559"/>
      <c r="SV395" s="559"/>
      <c r="SW395" s="559"/>
      <c r="SX395" s="559"/>
      <c r="SY395" s="559"/>
      <c r="SZ395" s="559"/>
      <c r="TA395" s="559"/>
      <c r="TB395" s="559"/>
      <c r="TC395" s="559"/>
      <c r="TD395" s="559"/>
      <c r="TE395" s="559"/>
      <c r="TF395" s="559"/>
      <c r="TG395" s="559"/>
      <c r="TH395" s="559"/>
      <c r="TI395" s="559"/>
      <c r="TJ395" s="559"/>
      <c r="TK395" s="559"/>
      <c r="TL395" s="559"/>
      <c r="TM395" s="559"/>
      <c r="TN395" s="559"/>
      <c r="TO395" s="559"/>
      <c r="TP395" s="559"/>
      <c r="TQ395" s="559"/>
      <c r="TR395" s="559"/>
      <c r="TS395" s="559"/>
      <c r="TT395" s="559"/>
      <c r="TU395" s="559"/>
      <c r="TV395" s="559"/>
      <c r="TW395" s="559"/>
      <c r="TX395" s="559"/>
      <c r="TY395" s="559"/>
      <c r="TZ395" s="559"/>
      <c r="UA395" s="559"/>
      <c r="UB395" s="559"/>
      <c r="UC395" s="559"/>
      <c r="UD395" s="559"/>
      <c r="UE395" s="559"/>
      <c r="UF395" s="559"/>
      <c r="UG395" s="559"/>
      <c r="UH395" s="559"/>
      <c r="UI395" s="559"/>
      <c r="UJ395" s="559"/>
      <c r="UK395" s="559"/>
      <c r="UL395" s="559"/>
      <c r="UM395" s="559"/>
      <c r="UN395" s="559"/>
      <c r="UO395" s="559"/>
      <c r="UP395" s="559"/>
      <c r="UQ395" s="559"/>
      <c r="UR395" s="559"/>
      <c r="US395" s="559"/>
      <c r="UT395" s="559"/>
      <c r="UU395" s="559"/>
      <c r="UV395" s="559"/>
      <c r="UW395" s="559"/>
      <c r="UX395" s="559"/>
      <c r="UY395" s="559"/>
      <c r="UZ395" s="559"/>
      <c r="VA395" s="559"/>
      <c r="VB395" s="559"/>
      <c r="VC395" s="559"/>
      <c r="VD395" s="559"/>
      <c r="VE395" s="559"/>
      <c r="VF395" s="559"/>
      <c r="VG395" s="559"/>
      <c r="VH395" s="559"/>
      <c r="VI395" s="559"/>
      <c r="VJ395" s="559"/>
      <c r="VK395" s="559"/>
      <c r="VL395" s="559"/>
      <c r="VM395" s="559"/>
      <c r="VN395" s="559"/>
      <c r="VO395" s="559"/>
      <c r="VP395" s="559"/>
      <c r="VQ395" s="559"/>
      <c r="VR395" s="559"/>
      <c r="VS395" s="559"/>
      <c r="VT395" s="559"/>
      <c r="VU395" s="559"/>
      <c r="VV395" s="559"/>
      <c r="VW395" s="559"/>
      <c r="VX395" s="559"/>
      <c r="VY395" s="559"/>
      <c r="VZ395" s="559"/>
      <c r="WA395" s="559"/>
      <c r="WB395" s="559"/>
      <c r="WC395" s="559"/>
      <c r="WD395" s="559"/>
      <c r="WE395" s="559"/>
      <c r="WF395" s="559"/>
      <c r="WG395" s="559"/>
      <c r="WH395" s="559"/>
      <c r="WI395" s="559"/>
      <c r="WJ395" s="559"/>
      <c r="WK395" s="559"/>
      <c r="WL395" s="559"/>
      <c r="WM395" s="559"/>
      <c r="WN395" s="559"/>
      <c r="WO395" s="559"/>
      <c r="WP395" s="559"/>
      <c r="WQ395" s="559"/>
      <c r="WR395" s="559"/>
      <c r="WS395" s="559"/>
      <c r="WT395" s="559"/>
      <c r="WU395" s="559"/>
      <c r="WV395" s="559"/>
      <c r="WW395" s="559"/>
      <c r="WX395" s="559"/>
      <c r="WY395" s="559"/>
      <c r="WZ395" s="559"/>
      <c r="XA395" s="559"/>
      <c r="XB395" s="559"/>
      <c r="XC395" s="559"/>
      <c r="XD395" s="559"/>
      <c r="XE395" s="559"/>
      <c r="XF395" s="559"/>
      <c r="XG395" s="559"/>
      <c r="XH395" s="559"/>
      <c r="XI395" s="559"/>
      <c r="XJ395" s="559"/>
      <c r="XK395" s="559"/>
      <c r="XL395" s="559"/>
      <c r="XM395" s="559"/>
      <c r="XN395" s="559"/>
      <c r="XO395" s="559"/>
      <c r="XP395" s="559"/>
      <c r="XQ395" s="559"/>
      <c r="XR395" s="559"/>
      <c r="XS395" s="559"/>
      <c r="XT395" s="559"/>
      <c r="XU395" s="559"/>
      <c r="XV395" s="559"/>
      <c r="XW395" s="559"/>
      <c r="XX395" s="559"/>
      <c r="XY395" s="559"/>
      <c r="XZ395" s="559"/>
      <c r="YA395" s="559"/>
      <c r="YB395" s="559"/>
      <c r="YC395" s="559"/>
      <c r="YD395" s="559"/>
      <c r="YE395" s="559"/>
      <c r="YF395" s="559"/>
      <c r="YG395" s="559"/>
      <c r="YH395" s="559"/>
      <c r="YI395" s="559"/>
      <c r="YJ395" s="559"/>
      <c r="YK395" s="559"/>
      <c r="YL395" s="559"/>
      <c r="YM395" s="559"/>
      <c r="YN395" s="559"/>
      <c r="YO395" s="559"/>
      <c r="YP395" s="559"/>
      <c r="YQ395" s="559"/>
      <c r="YR395" s="559"/>
      <c r="YS395" s="559"/>
      <c r="YT395" s="559"/>
      <c r="YU395" s="559"/>
      <c r="YV395" s="559"/>
      <c r="YW395" s="559"/>
      <c r="YX395" s="559"/>
      <c r="YY395" s="559"/>
      <c r="YZ395" s="559"/>
      <c r="ZA395" s="559"/>
      <c r="ZB395" s="559"/>
      <c r="ZC395" s="559"/>
      <c r="ZD395" s="559"/>
      <c r="ZE395" s="559"/>
      <c r="ZF395" s="559"/>
      <c r="ZG395" s="559"/>
      <c r="ZH395" s="559"/>
      <c r="ZI395" s="559"/>
      <c r="ZJ395" s="559"/>
      <c r="ZK395" s="559"/>
      <c r="ZL395" s="559"/>
      <c r="ZM395" s="559"/>
      <c r="ZN395" s="559"/>
      <c r="ZO395" s="559"/>
      <c r="ZP395" s="559"/>
      <c r="ZQ395" s="559"/>
      <c r="ZR395" s="559"/>
      <c r="ZS395" s="559"/>
      <c r="ZT395" s="559"/>
      <c r="ZU395" s="559"/>
      <c r="ZV395" s="559"/>
      <c r="ZW395" s="559"/>
      <c r="ZX395" s="559"/>
      <c r="ZY395" s="559"/>
      <c r="ZZ395" s="559"/>
      <c r="AAA395" s="559"/>
      <c r="AAB395" s="559"/>
      <c r="AAC395" s="559"/>
      <c r="AAD395" s="559"/>
      <c r="AAE395" s="559"/>
      <c r="AAF395" s="559"/>
      <c r="AAG395" s="559"/>
      <c r="AAH395" s="559"/>
      <c r="AAI395" s="559"/>
      <c r="AAJ395" s="559"/>
      <c r="AAK395" s="559"/>
      <c r="AAL395" s="559"/>
      <c r="AAM395" s="559"/>
      <c r="AAN395" s="559"/>
      <c r="AAO395" s="559"/>
      <c r="AAP395" s="559"/>
      <c r="AAQ395" s="559"/>
      <c r="AAR395" s="559"/>
      <c r="AAS395" s="559"/>
      <c r="AAT395" s="559"/>
      <c r="AAU395" s="559"/>
      <c r="AAV395" s="559"/>
      <c r="AAW395" s="559"/>
      <c r="AAX395" s="559"/>
      <c r="AAY395" s="559"/>
      <c r="AAZ395" s="559"/>
      <c r="ABA395" s="559"/>
      <c r="ABB395" s="559"/>
      <c r="ABC395" s="559"/>
      <c r="ABD395" s="559"/>
      <c r="ABE395" s="559"/>
      <c r="ABF395" s="559"/>
      <c r="ABG395" s="559"/>
      <c r="ABH395" s="559"/>
      <c r="ABI395" s="559"/>
      <c r="ABJ395" s="559"/>
      <c r="ABK395" s="559"/>
      <c r="ABL395" s="559"/>
      <c r="ABM395" s="559"/>
      <c r="ABN395" s="559"/>
      <c r="ABO395" s="559"/>
      <c r="ABP395" s="559"/>
      <c r="ABQ395" s="559"/>
      <c r="ABR395" s="559"/>
      <c r="ABS395" s="559"/>
      <c r="ABT395" s="559"/>
      <c r="ABU395" s="559"/>
      <c r="ABV395" s="559"/>
      <c r="ABW395" s="559"/>
      <c r="ABX395" s="559"/>
      <c r="ABY395" s="559"/>
      <c r="ABZ395" s="559"/>
      <c r="ACA395" s="559"/>
      <c r="ACB395" s="559"/>
      <c r="ACC395" s="559"/>
      <c r="ACD395" s="559"/>
      <c r="ACE395" s="559"/>
      <c r="ACF395" s="559"/>
      <c r="ACG395" s="559"/>
      <c r="ACH395" s="559"/>
      <c r="ACI395" s="559"/>
      <c r="ACJ395" s="559"/>
      <c r="ACK395" s="559"/>
      <c r="ACL395" s="559"/>
      <c r="ACM395" s="559"/>
      <c r="ACN395" s="559"/>
      <c r="ACO395" s="559"/>
      <c r="ACP395" s="559"/>
      <c r="ACQ395" s="559"/>
      <c r="ACR395" s="559"/>
      <c r="ACS395" s="559"/>
      <c r="ACT395" s="559"/>
      <c r="ACU395" s="559"/>
      <c r="ACV395" s="559"/>
      <c r="ACW395" s="559"/>
      <c r="ACX395" s="559"/>
      <c r="ACY395" s="559"/>
      <c r="ACZ395" s="559"/>
      <c r="ADA395" s="559"/>
      <c r="ADB395" s="559"/>
      <c r="ADC395" s="559"/>
      <c r="ADD395" s="559"/>
      <c r="ADE395" s="559"/>
      <c r="ADF395" s="559"/>
      <c r="ADG395" s="559"/>
      <c r="ADH395" s="559"/>
      <c r="ADI395" s="559"/>
      <c r="ADJ395" s="559"/>
      <c r="ADK395" s="559"/>
      <c r="ADL395" s="559"/>
      <c r="ADM395" s="559"/>
      <c r="ADN395" s="559"/>
      <c r="ADO395" s="559"/>
      <c r="ADP395" s="559"/>
      <c r="ADQ395" s="559"/>
      <c r="ADR395" s="559"/>
      <c r="ADS395" s="559"/>
      <c r="ADT395" s="559"/>
      <c r="ADU395" s="559"/>
      <c r="ADV395" s="559"/>
      <c r="ADW395" s="559"/>
      <c r="ADX395" s="559"/>
      <c r="ADY395" s="559"/>
      <c r="ADZ395" s="559"/>
      <c r="AEA395" s="559"/>
      <c r="AEB395" s="559"/>
      <c r="AEC395" s="559"/>
      <c r="AED395" s="559"/>
      <c r="AEE395" s="559"/>
      <c r="AEF395" s="559"/>
      <c r="AEG395" s="559"/>
      <c r="AEH395" s="559"/>
      <c r="AEI395" s="559"/>
      <c r="AEJ395" s="559"/>
      <c r="AEK395" s="559"/>
      <c r="AEL395" s="559"/>
      <c r="AEM395" s="559"/>
      <c r="AEN395" s="559"/>
      <c r="AEO395" s="559"/>
      <c r="AEP395" s="559"/>
      <c r="AEQ395" s="559"/>
      <c r="AER395" s="559"/>
      <c r="AES395" s="559"/>
      <c r="AET395" s="559"/>
      <c r="AEU395" s="559"/>
      <c r="AEV395" s="559"/>
      <c r="AEW395" s="559"/>
      <c r="AEX395" s="559"/>
      <c r="AEY395" s="559"/>
      <c r="AEZ395" s="559"/>
      <c r="AFA395" s="559"/>
      <c r="AFB395" s="559"/>
      <c r="AFC395" s="559"/>
      <c r="AFD395" s="559"/>
      <c r="AFE395" s="559"/>
      <c r="AFF395" s="559"/>
      <c r="AFG395" s="559"/>
      <c r="AFH395" s="559"/>
      <c r="AFI395" s="559"/>
      <c r="AFJ395" s="559"/>
      <c r="AFK395" s="559"/>
      <c r="AFL395" s="559"/>
      <c r="AFM395" s="559"/>
      <c r="AFN395" s="559"/>
      <c r="AFO395" s="559"/>
      <c r="AFP395" s="559"/>
      <c r="AFQ395" s="559"/>
      <c r="AFR395" s="559"/>
      <c r="AFS395" s="559"/>
      <c r="AFT395" s="559"/>
      <c r="AFU395" s="559"/>
      <c r="AFV395" s="559"/>
      <c r="AFW395" s="559"/>
      <c r="AFX395" s="559"/>
      <c r="AFY395" s="559"/>
      <c r="AFZ395" s="559"/>
      <c r="AGA395" s="559"/>
      <c r="AGB395" s="559"/>
      <c r="AGC395" s="559"/>
      <c r="AGD395" s="559"/>
      <c r="AGE395" s="559"/>
      <c r="AGF395" s="559"/>
      <c r="AGG395" s="559"/>
      <c r="AGH395" s="559"/>
      <c r="AGI395" s="559"/>
      <c r="AGJ395" s="559"/>
      <c r="AGK395" s="559"/>
      <c r="AGL395" s="559"/>
      <c r="AGM395" s="559"/>
      <c r="AGN395" s="559"/>
      <c r="AGO395" s="559"/>
      <c r="AGP395" s="559"/>
      <c r="AGQ395" s="559"/>
      <c r="AGR395" s="559"/>
      <c r="AGS395" s="559"/>
      <c r="AGT395" s="559"/>
      <c r="AGU395" s="559"/>
      <c r="AGV395" s="559"/>
      <c r="AGW395" s="559"/>
      <c r="AGX395" s="559"/>
      <c r="AGY395" s="559"/>
      <c r="AGZ395" s="559"/>
      <c r="AHA395" s="559"/>
      <c r="AHB395" s="559"/>
      <c r="AHC395" s="559"/>
      <c r="AHD395" s="559"/>
      <c r="AHE395" s="559"/>
      <c r="AHF395" s="559"/>
      <c r="AHG395" s="559"/>
      <c r="AHH395" s="559"/>
      <c r="AHI395" s="559"/>
      <c r="AHJ395" s="559"/>
      <c r="AHK395" s="559"/>
      <c r="AHL395" s="559"/>
      <c r="AHM395" s="559"/>
      <c r="AHN395" s="559"/>
      <c r="AHO395" s="559"/>
      <c r="AHP395" s="559"/>
      <c r="AHQ395" s="559"/>
      <c r="AHR395" s="559"/>
      <c r="AHS395" s="559"/>
      <c r="AHT395" s="559"/>
      <c r="AHU395" s="559"/>
      <c r="AHV395" s="559"/>
      <c r="AHW395" s="559"/>
      <c r="AHX395" s="559"/>
      <c r="AHY395" s="559"/>
      <c r="AHZ395" s="559"/>
      <c r="AIA395" s="559"/>
      <c r="AIB395" s="559"/>
      <c r="AIC395" s="559"/>
      <c r="AID395" s="559"/>
      <c r="AIE395" s="559"/>
      <c r="AIF395" s="559"/>
      <c r="AIG395" s="559"/>
      <c r="AIH395" s="559"/>
      <c r="AII395" s="559"/>
      <c r="AIJ395" s="559"/>
      <c r="AIK395" s="559"/>
      <c r="AIL395" s="559"/>
      <c r="AIM395" s="559"/>
      <c r="AIN395" s="559"/>
      <c r="AIO395" s="559"/>
      <c r="AIP395" s="559"/>
      <c r="AIQ395" s="559"/>
      <c r="AIR395" s="559"/>
      <c r="AIS395" s="559"/>
      <c r="AIT395" s="559"/>
      <c r="AIU395" s="559"/>
      <c r="AIV395" s="559"/>
      <c r="AIW395" s="559"/>
      <c r="AIX395" s="559"/>
      <c r="AIY395" s="559"/>
      <c r="AIZ395" s="559"/>
      <c r="AJA395" s="559"/>
      <c r="AJB395" s="559"/>
      <c r="AJC395" s="559"/>
      <c r="AJD395" s="559"/>
      <c r="AJE395" s="559"/>
      <c r="AJF395" s="559"/>
      <c r="AJG395" s="559"/>
      <c r="AJH395" s="559"/>
      <c r="AJI395" s="559"/>
      <c r="AJJ395" s="559"/>
      <c r="AJK395" s="559"/>
      <c r="AJL395" s="559"/>
      <c r="AJM395" s="559"/>
      <c r="AJN395" s="559"/>
      <c r="AJO395" s="559"/>
      <c r="AJP395" s="559"/>
      <c r="AJQ395" s="559"/>
      <c r="AJR395" s="559"/>
      <c r="AJS395" s="559"/>
      <c r="AJT395" s="559"/>
      <c r="AJU395" s="559"/>
      <c r="AJV395" s="559"/>
      <c r="AJW395" s="559"/>
      <c r="AJX395" s="559"/>
      <c r="AJY395" s="559"/>
      <c r="AJZ395" s="559"/>
      <c r="AKA395" s="559"/>
      <c r="AKB395" s="559"/>
      <c r="AKC395" s="559"/>
      <c r="AKD395" s="559"/>
      <c r="AKE395" s="559"/>
      <c r="AKF395" s="559"/>
      <c r="AKG395" s="559"/>
      <c r="AKH395" s="559"/>
      <c r="AKI395" s="559"/>
      <c r="AKJ395" s="559"/>
      <c r="AKK395" s="559"/>
      <c r="AKL395" s="559"/>
      <c r="AKM395" s="559"/>
      <c r="AKN395" s="559"/>
      <c r="AKO395" s="559"/>
      <c r="AKP395" s="559"/>
      <c r="AKQ395" s="559"/>
      <c r="AKR395" s="559"/>
      <c r="AKS395" s="559"/>
      <c r="AKT395" s="559"/>
      <c r="AKU395" s="559"/>
      <c r="AKV395" s="559"/>
      <c r="AKW395" s="559"/>
      <c r="AKX395" s="559"/>
      <c r="AKY395" s="559"/>
      <c r="AKZ395" s="559"/>
      <c r="ALA395" s="559"/>
      <c r="ALB395" s="559"/>
      <c r="ALC395" s="559"/>
      <c r="ALD395" s="559"/>
      <c r="ALE395" s="559"/>
      <c r="ALF395" s="559"/>
      <c r="ALG395" s="559"/>
      <c r="ALH395" s="559"/>
      <c r="ALI395" s="559"/>
      <c r="ALJ395" s="559"/>
      <c r="ALK395" s="559"/>
      <c r="ALL395" s="559"/>
      <c r="ALM395" s="559"/>
      <c r="ALN395" s="559"/>
      <c r="ALO395" s="559"/>
      <c r="ALP395" s="559"/>
      <c r="ALQ395" s="559"/>
      <c r="ALR395" s="559"/>
      <c r="ALS395" s="559"/>
      <c r="ALT395" s="559"/>
      <c r="ALU395" s="559"/>
      <c r="ALV395" s="559"/>
      <c r="ALW395" s="559"/>
      <c r="ALX395" s="559"/>
      <c r="ALY395" s="559"/>
      <c r="ALZ395" s="559"/>
      <c r="AMA395" s="559"/>
      <c r="AMB395" s="559"/>
      <c r="AMC395" s="559"/>
      <c r="AMD395" s="559"/>
      <c r="AME395" s="559"/>
      <c r="AMF395" s="559"/>
      <c r="AMG395" s="559"/>
      <c r="AMH395" s="559"/>
      <c r="AMI395" s="559"/>
      <c r="AMJ395" s="559"/>
    </row>
    <row r="396" spans="1:1024 1026:1026" x14ac:dyDescent="0.25">
      <c r="A396" s="258" t="s">
        <v>24543</v>
      </c>
      <c r="B396" s="257">
        <v>396</v>
      </c>
      <c r="C396" s="258" t="s">
        <v>5973</v>
      </c>
      <c r="D396" s="308" t="s">
        <v>5974</v>
      </c>
      <c r="E396" s="277" t="s">
        <v>766</v>
      </c>
      <c r="F396" s="278">
        <v>4</v>
      </c>
      <c r="G396" s="280">
        <v>3</v>
      </c>
      <c r="H396" s="280">
        <v>2</v>
      </c>
      <c r="I396" s="492">
        <v>4.58</v>
      </c>
      <c r="J396" s="278" t="s">
        <v>749</v>
      </c>
      <c r="K396" s="278">
        <v>1</v>
      </c>
      <c r="L396" s="278"/>
      <c r="M396" s="278"/>
      <c r="N396" s="278"/>
      <c r="O396" s="278"/>
      <c r="P396" s="278"/>
      <c r="Q396" s="278"/>
      <c r="R396" s="278"/>
      <c r="S396" s="278"/>
      <c r="T396" s="278"/>
      <c r="U396" s="278"/>
      <c r="V396" s="278"/>
      <c r="W396" s="283">
        <f t="shared" si="162"/>
        <v>100</v>
      </c>
      <c r="X396" s="283">
        <f t="shared" si="167"/>
        <v>100</v>
      </c>
      <c r="Y396" s="283">
        <f t="shared" si="176"/>
        <v>100</v>
      </c>
      <c r="Z396" s="283">
        <f t="shared" si="170"/>
        <v>100</v>
      </c>
      <c r="AA396" s="283">
        <f t="shared" si="171"/>
        <v>100</v>
      </c>
      <c r="AB396" s="287">
        <f t="shared" si="166"/>
        <v>100</v>
      </c>
      <c r="AC396" s="287">
        <f t="shared" si="165"/>
        <v>100</v>
      </c>
      <c r="AD396" s="287">
        <f t="shared" si="154"/>
        <v>100</v>
      </c>
      <c r="AE396" s="284">
        <f t="shared" si="175"/>
        <v>100</v>
      </c>
      <c r="AF396" s="284">
        <f t="shared" si="168"/>
        <v>100</v>
      </c>
      <c r="AG396" s="268">
        <f t="shared" si="172"/>
        <v>1</v>
      </c>
      <c r="AH396" s="268">
        <f t="shared" si="173"/>
        <v>1</v>
      </c>
      <c r="AI396" s="268">
        <f t="shared" si="174"/>
        <v>3</v>
      </c>
      <c r="AJ396" s="268">
        <f t="shared" si="169"/>
        <v>5</v>
      </c>
      <c r="AK396" s="506" t="s">
        <v>24292</v>
      </c>
      <c r="AL396" s="277"/>
      <c r="AM396" s="403">
        <v>3</v>
      </c>
      <c r="AN396" s="511"/>
      <c r="AO396" s="277"/>
      <c r="AP396" s="277"/>
      <c r="AQ396" s="277"/>
      <c r="AR396" s="171" t="s">
        <v>756</v>
      </c>
      <c r="AS396" s="171"/>
      <c r="AT396" s="277"/>
      <c r="AU396" s="277"/>
    </row>
    <row r="397" spans="1:1024 1026:1026" x14ac:dyDescent="0.25">
      <c r="A397" s="258" t="s">
        <v>5991</v>
      </c>
      <c r="B397" s="257">
        <v>397</v>
      </c>
      <c r="C397" s="258" t="s">
        <v>5990</v>
      </c>
      <c r="D397" s="308" t="s">
        <v>5992</v>
      </c>
      <c r="E397" s="277" t="s">
        <v>766</v>
      </c>
      <c r="F397" s="278">
        <v>3</v>
      </c>
      <c r="G397" s="280">
        <v>3</v>
      </c>
      <c r="H397" s="280">
        <v>4</v>
      </c>
      <c r="I397" s="492">
        <v>4.5999999999999996</v>
      </c>
      <c r="J397" s="278" t="s">
        <v>749</v>
      </c>
      <c r="K397" s="278">
        <v>1</v>
      </c>
      <c r="L397" s="278"/>
      <c r="M397" s="278"/>
      <c r="N397" s="278"/>
      <c r="O397" s="278"/>
      <c r="P397" s="293">
        <v>335</v>
      </c>
      <c r="Q397" s="278"/>
      <c r="R397" s="278"/>
      <c r="S397" s="278"/>
      <c r="T397" s="278"/>
      <c r="U397" s="278"/>
      <c r="V397" s="278"/>
      <c r="W397" s="283">
        <f t="shared" si="162"/>
        <v>100</v>
      </c>
      <c r="X397" s="283">
        <f t="shared" si="167"/>
        <v>100</v>
      </c>
      <c r="Y397" s="283">
        <f t="shared" si="176"/>
        <v>20</v>
      </c>
      <c r="Z397" s="283">
        <f t="shared" si="170"/>
        <v>100</v>
      </c>
      <c r="AA397" s="283">
        <f t="shared" si="171"/>
        <v>100</v>
      </c>
      <c r="AB397" s="287">
        <f t="shared" si="166"/>
        <v>100</v>
      </c>
      <c r="AC397" s="287">
        <f t="shared" si="165"/>
        <v>100</v>
      </c>
      <c r="AD397" s="287">
        <f t="shared" si="154"/>
        <v>100</v>
      </c>
      <c r="AE397" s="284">
        <f t="shared" si="175"/>
        <v>100</v>
      </c>
      <c r="AF397" s="284">
        <f t="shared" si="168"/>
        <v>100</v>
      </c>
      <c r="AG397" s="268">
        <f t="shared" si="172"/>
        <v>1</v>
      </c>
      <c r="AH397" s="268">
        <f t="shared" si="173"/>
        <v>1</v>
      </c>
      <c r="AI397" s="268">
        <f t="shared" si="174"/>
        <v>3</v>
      </c>
      <c r="AJ397" s="268">
        <f t="shared" si="169"/>
        <v>5</v>
      </c>
      <c r="AK397" s="501" t="s">
        <v>24107</v>
      </c>
      <c r="AL397" s="278">
        <v>1</v>
      </c>
      <c r="AM397" s="278">
        <v>2</v>
      </c>
      <c r="AN397" s="511"/>
      <c r="AO397" s="277"/>
      <c r="AP397" s="277"/>
      <c r="AQ397" s="277"/>
      <c r="AR397" s="382" t="s">
        <v>756</v>
      </c>
      <c r="AS397" s="356" t="s">
        <v>31855</v>
      </c>
      <c r="AT397" s="277"/>
      <c r="AU397" s="277"/>
    </row>
    <row r="398" spans="1:1024 1026:1026" x14ac:dyDescent="0.25">
      <c r="A398" s="258" t="s">
        <v>5993</v>
      </c>
      <c r="B398" s="257">
        <v>398</v>
      </c>
      <c r="C398" s="258" t="s">
        <v>5994</v>
      </c>
      <c r="D398" s="308" t="s">
        <v>5995</v>
      </c>
      <c r="E398" s="277"/>
      <c r="F398" s="278"/>
      <c r="G398" s="280"/>
      <c r="H398" s="280"/>
      <c r="I398" s="492">
        <v>0.38</v>
      </c>
      <c r="J398" s="278" t="s">
        <v>748</v>
      </c>
      <c r="K398" s="278">
        <v>1</v>
      </c>
      <c r="L398" s="278"/>
      <c r="M398" s="278"/>
      <c r="N398" s="278">
        <v>1</v>
      </c>
      <c r="O398" s="278"/>
      <c r="P398" s="278"/>
      <c r="Q398" s="278"/>
      <c r="R398" s="278"/>
      <c r="S398" s="278"/>
      <c r="T398" s="278"/>
      <c r="U398" s="278"/>
      <c r="V398" s="278"/>
      <c r="W398" s="283">
        <f t="shared" si="162"/>
        <v>100</v>
      </c>
      <c r="X398" s="283">
        <f t="shared" si="167"/>
        <v>100</v>
      </c>
      <c r="Y398" s="283">
        <f t="shared" si="176"/>
        <v>100</v>
      </c>
      <c r="Z398" s="283">
        <f t="shared" si="170"/>
        <v>100</v>
      </c>
      <c r="AA398" s="283">
        <f t="shared" si="171"/>
        <v>100</v>
      </c>
      <c r="AB398" s="287">
        <f t="shared" si="166"/>
        <v>100</v>
      </c>
      <c r="AC398" s="287">
        <f t="shared" si="165"/>
        <v>100</v>
      </c>
      <c r="AD398" s="287">
        <f t="shared" si="154"/>
        <v>100</v>
      </c>
      <c r="AE398" s="284">
        <f t="shared" si="175"/>
        <v>100</v>
      </c>
      <c r="AF398" s="284">
        <f t="shared" si="168"/>
        <v>100</v>
      </c>
      <c r="AG398" s="268">
        <f t="shared" si="172"/>
        <v>1</v>
      </c>
      <c r="AH398" s="268">
        <f t="shared" si="173"/>
        <v>1</v>
      </c>
      <c r="AI398" s="268">
        <f t="shared" si="174"/>
        <v>3</v>
      </c>
      <c r="AJ398" s="268">
        <f t="shared" si="169"/>
        <v>5</v>
      </c>
      <c r="AK398" s="506" t="s">
        <v>24544</v>
      </c>
      <c r="AL398" s="277">
        <v>1</v>
      </c>
      <c r="AM398" s="277">
        <v>1</v>
      </c>
      <c r="AN398" s="511"/>
      <c r="AO398" s="277">
        <v>10</v>
      </c>
      <c r="AP398" s="277">
        <v>10</v>
      </c>
      <c r="AQ398" s="277"/>
      <c r="AR398" s="171" t="s">
        <v>756</v>
      </c>
      <c r="AS398" s="171"/>
      <c r="AT398" s="277"/>
      <c r="AU398" s="277"/>
    </row>
    <row r="399" spans="1:1024 1026:1026" x14ac:dyDescent="0.25">
      <c r="A399" s="258" t="s">
        <v>5997</v>
      </c>
      <c r="B399" s="257">
        <v>399</v>
      </c>
      <c r="C399" s="258" t="s">
        <v>5996</v>
      </c>
      <c r="D399" s="308" t="s">
        <v>5998</v>
      </c>
      <c r="E399" s="277"/>
      <c r="F399" s="278">
        <v>4</v>
      </c>
      <c r="G399" s="280"/>
      <c r="H399" s="280"/>
      <c r="I399" s="492">
        <v>0.875</v>
      </c>
      <c r="J399" s="278" t="s">
        <v>748</v>
      </c>
      <c r="K399" s="278">
        <v>1</v>
      </c>
      <c r="L399" s="278"/>
      <c r="M399" s="278"/>
      <c r="N399" s="278"/>
      <c r="O399" s="278"/>
      <c r="P399" s="278"/>
      <c r="Q399" s="278"/>
      <c r="R399" s="278"/>
      <c r="S399" s="278"/>
      <c r="T399" s="278"/>
      <c r="U399" s="278"/>
      <c r="V399" s="278"/>
      <c r="W399" s="283">
        <f t="shared" si="162"/>
        <v>100</v>
      </c>
      <c r="X399" s="283">
        <f t="shared" si="167"/>
        <v>100</v>
      </c>
      <c r="Y399" s="283">
        <f t="shared" si="176"/>
        <v>100</v>
      </c>
      <c r="Z399" s="283">
        <f t="shared" si="170"/>
        <v>100</v>
      </c>
      <c r="AA399" s="283">
        <f t="shared" si="171"/>
        <v>100</v>
      </c>
      <c r="AB399" s="287">
        <f t="shared" si="166"/>
        <v>100</v>
      </c>
      <c r="AC399" s="287">
        <f t="shared" si="165"/>
        <v>100</v>
      </c>
      <c r="AD399" s="287">
        <f t="shared" si="154"/>
        <v>100</v>
      </c>
      <c r="AE399" s="284">
        <f t="shared" si="175"/>
        <v>100</v>
      </c>
      <c r="AF399" s="284">
        <f t="shared" si="168"/>
        <v>100</v>
      </c>
      <c r="AG399" s="268">
        <f t="shared" si="172"/>
        <v>1</v>
      </c>
      <c r="AH399" s="268">
        <f t="shared" si="173"/>
        <v>1</v>
      </c>
      <c r="AI399" s="268">
        <f t="shared" si="174"/>
        <v>3</v>
      </c>
      <c r="AJ399" s="268">
        <f t="shared" si="169"/>
        <v>5</v>
      </c>
      <c r="AK399" s="506" t="s">
        <v>24107</v>
      </c>
      <c r="AL399" s="277">
        <v>1</v>
      </c>
      <c r="AM399" s="277">
        <v>1</v>
      </c>
      <c r="AN399" s="511"/>
      <c r="AO399" s="277">
        <v>10</v>
      </c>
      <c r="AP399" s="277">
        <v>10</v>
      </c>
      <c r="AQ399" s="277"/>
      <c r="AR399" s="171" t="s">
        <v>756</v>
      </c>
      <c r="AS399" s="171"/>
      <c r="AT399" s="277"/>
      <c r="AU399" s="277"/>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c r="BR399" s="111"/>
      <c r="BS399" s="111"/>
      <c r="BT399" s="111"/>
      <c r="BU399" s="111"/>
      <c r="BV399" s="111"/>
      <c r="BW399" s="111"/>
      <c r="BX399" s="111"/>
      <c r="BY399" s="111"/>
      <c r="BZ399" s="111"/>
      <c r="CA399" s="111"/>
      <c r="CB399" s="111"/>
      <c r="CC399" s="111"/>
      <c r="CD399" s="111"/>
      <c r="CE399" s="111"/>
      <c r="CF399" s="111"/>
      <c r="CG399" s="111"/>
      <c r="CH399" s="111"/>
      <c r="CI399" s="111"/>
      <c r="CJ399" s="111"/>
      <c r="CK399" s="111"/>
      <c r="CL399" s="111"/>
      <c r="CM399" s="111"/>
      <c r="CN399" s="111"/>
      <c r="CO399" s="111"/>
      <c r="CP399" s="111"/>
      <c r="CQ399" s="111"/>
      <c r="CR399" s="111"/>
      <c r="CS399" s="111"/>
      <c r="CT399" s="111"/>
      <c r="CU399" s="111"/>
      <c r="CV399" s="111"/>
      <c r="CW399" s="111"/>
      <c r="CX399" s="111"/>
      <c r="CY399" s="111"/>
      <c r="CZ399" s="111"/>
      <c r="DA399" s="111"/>
      <c r="DB399" s="111"/>
      <c r="DC399" s="111"/>
      <c r="DD399" s="111"/>
      <c r="DE399" s="111"/>
      <c r="DF399" s="111"/>
      <c r="DG399" s="111"/>
      <c r="DH399" s="111"/>
      <c r="DI399" s="111"/>
      <c r="DJ399" s="111"/>
      <c r="DK399" s="111"/>
      <c r="DL399" s="111"/>
      <c r="DM399" s="111"/>
      <c r="DN399" s="111"/>
      <c r="DO399" s="111"/>
      <c r="DP399" s="111"/>
      <c r="DQ399" s="111"/>
      <c r="DR399" s="111"/>
      <c r="DS399" s="111"/>
      <c r="DT399" s="111"/>
      <c r="DU399" s="111"/>
      <c r="DV399" s="111"/>
      <c r="DW399" s="111"/>
      <c r="DX399" s="111"/>
      <c r="DY399" s="111"/>
      <c r="DZ399" s="111"/>
      <c r="EA399" s="111"/>
      <c r="EB399" s="111"/>
      <c r="EC399" s="111"/>
      <c r="ED399" s="111"/>
      <c r="EE399" s="111"/>
      <c r="EF399" s="111"/>
      <c r="EG399" s="111"/>
      <c r="EH399" s="111"/>
      <c r="EI399" s="111"/>
      <c r="EJ399" s="111"/>
      <c r="EK399" s="111"/>
      <c r="EL399" s="111"/>
      <c r="EM399" s="111"/>
      <c r="EN399" s="111"/>
      <c r="EO399" s="111"/>
      <c r="EP399" s="111"/>
      <c r="EQ399" s="111"/>
      <c r="ER399" s="111"/>
      <c r="ES399" s="111"/>
      <c r="ET399" s="111"/>
      <c r="EU399" s="111"/>
      <c r="EV399" s="111"/>
      <c r="EW399" s="111"/>
      <c r="EX399" s="111"/>
      <c r="EY399" s="111"/>
      <c r="EZ399" s="111"/>
      <c r="FA399" s="111"/>
      <c r="FB399" s="111"/>
      <c r="FC399" s="111"/>
      <c r="FD399" s="111"/>
      <c r="FE399" s="111"/>
      <c r="FF399" s="111"/>
      <c r="FG399" s="111"/>
      <c r="FH399" s="111"/>
      <c r="FI399" s="111"/>
      <c r="FJ399" s="111"/>
      <c r="FK399" s="111"/>
      <c r="FL399" s="111"/>
      <c r="FM399" s="111"/>
      <c r="FN399" s="111"/>
      <c r="FO399" s="111"/>
      <c r="FP399" s="111"/>
      <c r="FQ399" s="111"/>
      <c r="FR399" s="111"/>
      <c r="FS399" s="111"/>
      <c r="FT399" s="111"/>
      <c r="FU399" s="111"/>
      <c r="FV399" s="111"/>
      <c r="FW399" s="111"/>
      <c r="FX399" s="111"/>
      <c r="FY399" s="111"/>
      <c r="FZ399" s="111"/>
      <c r="GA399" s="111"/>
      <c r="GB399" s="111"/>
      <c r="GC399" s="111"/>
      <c r="GD399" s="111"/>
      <c r="GE399" s="111"/>
      <c r="GF399" s="111"/>
      <c r="GG399" s="111"/>
      <c r="GH399" s="111"/>
      <c r="GI399" s="111"/>
      <c r="GJ399" s="111"/>
      <c r="GK399" s="111"/>
      <c r="GL399" s="111"/>
      <c r="GM399" s="111"/>
      <c r="GN399" s="111"/>
      <c r="GO399" s="111"/>
      <c r="GP399" s="111"/>
      <c r="GQ399" s="111"/>
      <c r="GR399" s="111"/>
      <c r="GS399" s="111"/>
      <c r="GT399" s="111"/>
      <c r="GU399" s="111"/>
      <c r="GV399" s="111"/>
      <c r="GW399" s="111"/>
      <c r="GX399" s="111"/>
      <c r="GY399" s="111"/>
      <c r="GZ399" s="111"/>
      <c r="HA399" s="111"/>
      <c r="HB399" s="111"/>
      <c r="HC399" s="111"/>
      <c r="HD399" s="111"/>
      <c r="HE399" s="111"/>
      <c r="HF399" s="111"/>
      <c r="HG399" s="111"/>
      <c r="HH399" s="111"/>
      <c r="HI399" s="111"/>
      <c r="HJ399" s="111"/>
      <c r="HK399" s="111"/>
      <c r="HL399" s="111"/>
      <c r="HM399" s="111"/>
      <c r="HN399" s="111"/>
      <c r="HO399" s="111"/>
      <c r="HP399" s="111"/>
      <c r="HQ399" s="111"/>
      <c r="HR399" s="111"/>
      <c r="HS399" s="111"/>
      <c r="HT399" s="111"/>
      <c r="HU399" s="111"/>
      <c r="HV399" s="111"/>
      <c r="HW399" s="111"/>
      <c r="HX399" s="111"/>
      <c r="HY399" s="111"/>
      <c r="HZ399" s="111"/>
      <c r="IA399" s="111"/>
      <c r="IB399" s="111"/>
      <c r="IC399" s="111"/>
      <c r="ID399" s="111"/>
      <c r="IE399" s="111"/>
      <c r="IF399" s="111"/>
      <c r="IG399" s="111"/>
      <c r="IH399" s="111"/>
      <c r="II399" s="111"/>
      <c r="IJ399" s="111"/>
      <c r="IK399" s="111"/>
      <c r="IL399" s="111"/>
      <c r="IM399" s="111"/>
      <c r="IN399" s="111"/>
      <c r="IO399" s="111"/>
      <c r="IP399" s="111"/>
      <c r="IQ399" s="111"/>
      <c r="IR399" s="111"/>
      <c r="IS399" s="111"/>
      <c r="IT399" s="111"/>
      <c r="IU399" s="111"/>
      <c r="IV399" s="111"/>
      <c r="IW399" s="111"/>
      <c r="IX399" s="111"/>
      <c r="IY399" s="111"/>
      <c r="IZ399" s="111"/>
      <c r="JA399" s="111"/>
      <c r="JB399" s="111"/>
      <c r="JC399" s="111"/>
      <c r="JD399" s="111"/>
      <c r="JE399" s="111"/>
      <c r="JF399" s="111"/>
      <c r="JG399" s="111"/>
      <c r="JH399" s="111"/>
      <c r="JI399" s="111"/>
      <c r="JJ399" s="111"/>
      <c r="JK399" s="111"/>
      <c r="JL399" s="111"/>
      <c r="JM399" s="111"/>
      <c r="JN399" s="111"/>
      <c r="JO399" s="111"/>
      <c r="JP399" s="111"/>
      <c r="JQ399" s="111"/>
      <c r="JR399" s="111"/>
      <c r="JS399" s="111"/>
      <c r="JT399" s="111"/>
      <c r="JU399" s="111"/>
      <c r="JV399" s="111"/>
      <c r="JW399" s="111"/>
      <c r="JX399" s="111"/>
      <c r="JY399" s="111"/>
      <c r="JZ399" s="111"/>
      <c r="KA399" s="111"/>
      <c r="KB399" s="111"/>
      <c r="KC399" s="111"/>
      <c r="KD399" s="111"/>
      <c r="KE399" s="111"/>
      <c r="KF399" s="111"/>
      <c r="KG399" s="111"/>
      <c r="KH399" s="111"/>
      <c r="KI399" s="111"/>
      <c r="KJ399" s="111"/>
      <c r="KK399" s="111"/>
      <c r="KL399" s="111"/>
      <c r="KM399" s="111"/>
      <c r="KN399" s="111"/>
      <c r="KO399" s="111"/>
      <c r="KP399" s="111"/>
      <c r="KQ399" s="111"/>
      <c r="KR399" s="111"/>
      <c r="KS399" s="111"/>
      <c r="KT399" s="111"/>
      <c r="KU399" s="111"/>
      <c r="KV399" s="111"/>
      <c r="KW399" s="111"/>
      <c r="KX399" s="111"/>
      <c r="KY399" s="111"/>
      <c r="KZ399" s="111"/>
      <c r="LA399" s="111"/>
      <c r="LB399" s="111"/>
      <c r="LC399" s="111"/>
      <c r="LD399" s="111"/>
      <c r="LE399" s="111"/>
      <c r="LF399" s="111"/>
      <c r="LG399" s="111"/>
      <c r="LH399" s="111"/>
      <c r="LI399" s="111"/>
      <c r="LJ399" s="111"/>
      <c r="LK399" s="111"/>
      <c r="LL399" s="111"/>
      <c r="LM399" s="111"/>
      <c r="LN399" s="111"/>
      <c r="LO399" s="111"/>
      <c r="LP399" s="111"/>
      <c r="LQ399" s="111"/>
      <c r="LR399" s="111"/>
      <c r="LS399" s="111"/>
      <c r="LT399" s="111"/>
      <c r="LU399" s="111"/>
      <c r="LV399" s="111"/>
      <c r="LW399" s="111"/>
      <c r="LX399" s="111"/>
      <c r="LY399" s="111"/>
      <c r="LZ399" s="111"/>
      <c r="MA399" s="111"/>
      <c r="MB399" s="111"/>
      <c r="MC399" s="111"/>
      <c r="MD399" s="111"/>
      <c r="ME399" s="111"/>
      <c r="MF399" s="111"/>
      <c r="MG399" s="111"/>
      <c r="MH399" s="111"/>
      <c r="MI399" s="111"/>
      <c r="MJ399" s="111"/>
      <c r="MK399" s="111"/>
      <c r="ML399" s="111"/>
      <c r="MM399" s="111"/>
      <c r="MN399" s="111"/>
      <c r="MO399" s="111"/>
      <c r="MP399" s="111"/>
      <c r="MQ399" s="111"/>
      <c r="MR399" s="111"/>
      <c r="MS399" s="111"/>
      <c r="MT399" s="111"/>
      <c r="MU399" s="111"/>
      <c r="MV399" s="111"/>
      <c r="MW399" s="111"/>
      <c r="MX399" s="111"/>
      <c r="MY399" s="111"/>
      <c r="MZ399" s="111"/>
      <c r="NA399" s="111"/>
      <c r="NB399" s="111"/>
      <c r="NC399" s="111"/>
      <c r="ND399" s="111"/>
      <c r="NE399" s="111"/>
      <c r="NF399" s="111"/>
      <c r="NG399" s="111"/>
      <c r="NH399" s="111"/>
      <c r="NI399" s="111"/>
      <c r="NJ399" s="111"/>
      <c r="NK399" s="111"/>
      <c r="NL399" s="111"/>
      <c r="NM399" s="111"/>
      <c r="NN399" s="111"/>
      <c r="NO399" s="111"/>
      <c r="NP399" s="111"/>
      <c r="NQ399" s="111"/>
      <c r="NR399" s="111"/>
      <c r="NS399" s="111"/>
      <c r="NT399" s="111"/>
      <c r="NU399" s="111"/>
      <c r="NV399" s="111"/>
      <c r="NW399" s="111"/>
      <c r="NX399" s="111"/>
      <c r="NY399" s="111"/>
      <c r="NZ399" s="111"/>
      <c r="OA399" s="111"/>
      <c r="OB399" s="111"/>
      <c r="OC399" s="111"/>
      <c r="OD399" s="111"/>
      <c r="OE399" s="111"/>
      <c r="OF399" s="111"/>
      <c r="OG399" s="111"/>
      <c r="OH399" s="111"/>
      <c r="OI399" s="111"/>
      <c r="OJ399" s="111"/>
      <c r="OK399" s="111"/>
      <c r="OL399" s="111"/>
      <c r="OM399" s="111"/>
      <c r="ON399" s="111"/>
      <c r="OO399" s="111"/>
      <c r="OP399" s="111"/>
      <c r="OQ399" s="111"/>
      <c r="OR399" s="111"/>
      <c r="OS399" s="111"/>
      <c r="OT399" s="111"/>
      <c r="OU399" s="111"/>
      <c r="OV399" s="111"/>
      <c r="OW399" s="111"/>
      <c r="OX399" s="111"/>
      <c r="OY399" s="111"/>
      <c r="OZ399" s="111"/>
      <c r="PA399" s="111"/>
      <c r="PB399" s="111"/>
      <c r="PC399" s="111"/>
      <c r="PD399" s="111"/>
      <c r="PE399" s="111"/>
      <c r="PF399" s="111"/>
      <c r="PG399" s="111"/>
      <c r="PH399" s="111"/>
      <c r="PI399" s="111"/>
      <c r="PJ399" s="111"/>
      <c r="PK399" s="111"/>
      <c r="PL399" s="111"/>
      <c r="PM399" s="111"/>
      <c r="PN399" s="111"/>
      <c r="PO399" s="111"/>
      <c r="PP399" s="111"/>
      <c r="PQ399" s="111"/>
      <c r="PR399" s="111"/>
      <c r="PS399" s="111"/>
      <c r="PT399" s="111"/>
      <c r="PU399" s="111"/>
      <c r="PV399" s="111"/>
      <c r="PW399" s="111"/>
      <c r="PX399" s="111"/>
      <c r="PY399" s="111"/>
      <c r="PZ399" s="111"/>
      <c r="QA399" s="111"/>
      <c r="QB399" s="111"/>
      <c r="QC399" s="111"/>
      <c r="QD399" s="111"/>
      <c r="QE399" s="111"/>
      <c r="QF399" s="111"/>
      <c r="QG399" s="111"/>
      <c r="QH399" s="111"/>
      <c r="QI399" s="111"/>
      <c r="QJ399" s="111"/>
      <c r="QK399" s="111"/>
      <c r="QL399" s="111"/>
      <c r="QM399" s="111"/>
      <c r="QN399" s="111"/>
      <c r="QO399" s="111"/>
      <c r="QP399" s="111"/>
      <c r="QQ399" s="111"/>
      <c r="QR399" s="111"/>
      <c r="QS399" s="111"/>
      <c r="QT399" s="111"/>
      <c r="QU399" s="111"/>
      <c r="QV399" s="111"/>
      <c r="QW399" s="111"/>
      <c r="QX399" s="111"/>
      <c r="QY399" s="111"/>
      <c r="QZ399" s="111"/>
      <c r="RA399" s="111"/>
      <c r="RB399" s="111"/>
      <c r="RC399" s="111"/>
      <c r="RD399" s="111"/>
      <c r="RE399" s="111"/>
      <c r="RF399" s="111"/>
      <c r="RG399" s="111"/>
      <c r="RH399" s="111"/>
      <c r="RI399" s="111"/>
      <c r="RJ399" s="111"/>
      <c r="RK399" s="111"/>
      <c r="RL399" s="111"/>
      <c r="RM399" s="111"/>
      <c r="RN399" s="111"/>
      <c r="RO399" s="111"/>
      <c r="RP399" s="111"/>
      <c r="RQ399" s="111"/>
      <c r="RR399" s="111"/>
      <c r="RS399" s="111"/>
      <c r="RT399" s="111"/>
      <c r="RU399" s="111"/>
      <c r="RV399" s="111"/>
      <c r="RW399" s="111"/>
      <c r="RX399" s="111"/>
      <c r="RY399" s="111"/>
      <c r="RZ399" s="111"/>
      <c r="SA399" s="111"/>
      <c r="SB399" s="111"/>
      <c r="SC399" s="111"/>
      <c r="SD399" s="111"/>
      <c r="SE399" s="111"/>
      <c r="SF399" s="111"/>
      <c r="SG399" s="111"/>
      <c r="SH399" s="111"/>
      <c r="SI399" s="111"/>
      <c r="SJ399" s="111"/>
      <c r="SK399" s="111"/>
      <c r="SL399" s="111"/>
      <c r="SM399" s="111"/>
      <c r="SN399" s="111"/>
      <c r="SO399" s="111"/>
      <c r="SP399" s="111"/>
      <c r="SQ399" s="111"/>
      <c r="SR399" s="111"/>
      <c r="SS399" s="111"/>
      <c r="ST399" s="111"/>
      <c r="SU399" s="111"/>
      <c r="SV399" s="111"/>
      <c r="SW399" s="111"/>
      <c r="SX399" s="111"/>
      <c r="SY399" s="111"/>
      <c r="SZ399" s="111"/>
      <c r="TA399" s="111"/>
      <c r="TB399" s="111"/>
      <c r="TC399" s="111"/>
      <c r="TD399" s="111"/>
      <c r="TE399" s="111"/>
      <c r="TF399" s="111"/>
      <c r="TG399" s="111"/>
      <c r="TH399" s="111"/>
      <c r="TI399" s="111"/>
      <c r="TJ399" s="111"/>
      <c r="TK399" s="111"/>
      <c r="TL399" s="111"/>
      <c r="TM399" s="111"/>
      <c r="TN399" s="111"/>
      <c r="TO399" s="111"/>
      <c r="TP399" s="111"/>
      <c r="TQ399" s="111"/>
      <c r="TR399" s="111"/>
      <c r="TS399" s="111"/>
      <c r="TT399" s="111"/>
      <c r="TU399" s="111"/>
      <c r="TV399" s="111"/>
      <c r="TW399" s="111"/>
      <c r="TX399" s="111"/>
      <c r="TY399" s="111"/>
      <c r="TZ399" s="111"/>
      <c r="UA399" s="111"/>
      <c r="UB399" s="111"/>
      <c r="UC399" s="111"/>
      <c r="UD399" s="111"/>
      <c r="UE399" s="111"/>
      <c r="UF399" s="111"/>
      <c r="UG399" s="111"/>
      <c r="UH399" s="111"/>
      <c r="UI399" s="111"/>
      <c r="UJ399" s="111"/>
      <c r="UK399" s="111"/>
      <c r="UL399" s="111"/>
      <c r="UM399" s="111"/>
      <c r="UN399" s="111"/>
      <c r="UO399" s="111"/>
      <c r="UP399" s="111"/>
      <c r="UQ399" s="111"/>
      <c r="UR399" s="111"/>
      <c r="US399" s="111"/>
      <c r="UT399" s="111"/>
      <c r="UU399" s="111"/>
      <c r="UV399" s="111"/>
      <c r="UW399" s="111"/>
      <c r="UX399" s="111"/>
      <c r="UY399" s="111"/>
      <c r="UZ399" s="111"/>
      <c r="VA399" s="111"/>
      <c r="VB399" s="111"/>
      <c r="VC399" s="111"/>
      <c r="VD399" s="111"/>
      <c r="VE399" s="111"/>
      <c r="VF399" s="111"/>
      <c r="VG399" s="111"/>
      <c r="VH399" s="111"/>
      <c r="VI399" s="111"/>
      <c r="VJ399" s="111"/>
      <c r="VK399" s="111"/>
      <c r="VL399" s="111"/>
      <c r="VM399" s="111"/>
      <c r="VN399" s="111"/>
      <c r="VO399" s="111"/>
      <c r="VP399" s="111"/>
      <c r="VQ399" s="111"/>
      <c r="VR399" s="111"/>
      <c r="VS399" s="111"/>
      <c r="VT399" s="111"/>
      <c r="VU399" s="111"/>
      <c r="VV399" s="111"/>
      <c r="VW399" s="111"/>
      <c r="VX399" s="111"/>
      <c r="VY399" s="111"/>
      <c r="VZ399" s="111"/>
      <c r="WA399" s="111"/>
      <c r="WB399" s="111"/>
      <c r="WC399" s="111"/>
      <c r="WD399" s="111"/>
      <c r="WE399" s="111"/>
      <c r="WF399" s="111"/>
      <c r="WG399" s="111"/>
      <c r="WH399" s="111"/>
      <c r="WI399" s="111"/>
      <c r="WJ399" s="111"/>
      <c r="WK399" s="111"/>
      <c r="WL399" s="111"/>
      <c r="WM399" s="111"/>
      <c r="WN399" s="111"/>
      <c r="WO399" s="111"/>
      <c r="WP399" s="111"/>
      <c r="WQ399" s="111"/>
      <c r="WR399" s="111"/>
      <c r="WS399" s="111"/>
      <c r="WT399" s="111"/>
      <c r="WU399" s="111"/>
      <c r="WV399" s="111"/>
      <c r="WW399" s="111"/>
      <c r="WX399" s="111"/>
      <c r="WY399" s="111"/>
      <c r="WZ399" s="111"/>
      <c r="XA399" s="111"/>
      <c r="XB399" s="111"/>
      <c r="XC399" s="111"/>
      <c r="XD399" s="111"/>
      <c r="XE399" s="111"/>
      <c r="XF399" s="111"/>
      <c r="XG399" s="111"/>
      <c r="XH399" s="111"/>
      <c r="XI399" s="111"/>
      <c r="XJ399" s="111"/>
      <c r="XK399" s="111"/>
      <c r="XL399" s="111"/>
      <c r="XM399" s="111"/>
      <c r="XN399" s="111"/>
      <c r="XO399" s="111"/>
      <c r="XP399" s="111"/>
      <c r="XQ399" s="111"/>
      <c r="XR399" s="111"/>
      <c r="XS399" s="111"/>
      <c r="XT399" s="111"/>
      <c r="XU399" s="111"/>
      <c r="XV399" s="111"/>
      <c r="XW399" s="111"/>
      <c r="XX399" s="111"/>
      <c r="XY399" s="111"/>
      <c r="XZ399" s="111"/>
      <c r="YA399" s="111"/>
      <c r="YB399" s="111"/>
      <c r="YC399" s="111"/>
      <c r="YD399" s="111"/>
      <c r="YE399" s="111"/>
      <c r="YF399" s="111"/>
      <c r="YG399" s="111"/>
      <c r="YH399" s="111"/>
      <c r="YI399" s="111"/>
      <c r="YJ399" s="111"/>
      <c r="YK399" s="111"/>
      <c r="YL399" s="111"/>
      <c r="YM399" s="111"/>
      <c r="YN399" s="111"/>
      <c r="YO399" s="111"/>
      <c r="YP399" s="111"/>
      <c r="YQ399" s="111"/>
      <c r="YR399" s="111"/>
      <c r="YS399" s="111"/>
      <c r="YT399" s="111"/>
      <c r="YU399" s="111"/>
      <c r="YV399" s="111"/>
      <c r="YW399" s="111"/>
      <c r="YX399" s="111"/>
      <c r="YY399" s="111"/>
      <c r="YZ399" s="111"/>
      <c r="ZA399" s="111"/>
      <c r="ZB399" s="111"/>
      <c r="ZC399" s="111"/>
      <c r="ZD399" s="111"/>
      <c r="ZE399" s="111"/>
      <c r="ZF399" s="111"/>
      <c r="ZG399" s="111"/>
      <c r="ZH399" s="111"/>
      <c r="ZI399" s="111"/>
      <c r="ZJ399" s="111"/>
      <c r="ZK399" s="111"/>
      <c r="ZL399" s="111"/>
      <c r="ZM399" s="111"/>
      <c r="ZN399" s="111"/>
      <c r="ZO399" s="111"/>
      <c r="ZP399" s="111"/>
      <c r="ZQ399" s="111"/>
      <c r="ZR399" s="111"/>
      <c r="ZS399" s="111"/>
      <c r="ZT399" s="111"/>
      <c r="ZU399" s="111"/>
      <c r="ZV399" s="111"/>
      <c r="ZW399" s="111"/>
      <c r="ZX399" s="111"/>
      <c r="ZY399" s="111"/>
      <c r="ZZ399" s="111"/>
      <c r="AAA399" s="111"/>
      <c r="AAB399" s="111"/>
      <c r="AAC399" s="111"/>
      <c r="AAD399" s="111"/>
      <c r="AAE399" s="111"/>
      <c r="AAF399" s="111"/>
      <c r="AAG399" s="111"/>
      <c r="AAH399" s="111"/>
      <c r="AAI399" s="111"/>
      <c r="AAJ399" s="111"/>
      <c r="AAK399" s="111"/>
      <c r="AAL399" s="111"/>
      <c r="AAM399" s="111"/>
      <c r="AAN399" s="111"/>
      <c r="AAO399" s="111"/>
      <c r="AAP399" s="111"/>
      <c r="AAQ399" s="111"/>
      <c r="AAR399" s="111"/>
      <c r="AAS399" s="111"/>
      <c r="AAT399" s="111"/>
      <c r="AAU399" s="111"/>
      <c r="AAV399" s="111"/>
      <c r="AAW399" s="111"/>
      <c r="AAX399" s="111"/>
      <c r="AAY399" s="111"/>
      <c r="AAZ399" s="111"/>
      <c r="ABA399" s="111"/>
      <c r="ABB399" s="111"/>
      <c r="ABC399" s="111"/>
      <c r="ABD399" s="111"/>
      <c r="ABE399" s="111"/>
      <c r="ABF399" s="111"/>
      <c r="ABG399" s="111"/>
      <c r="ABH399" s="111"/>
      <c r="ABI399" s="111"/>
      <c r="ABJ399" s="111"/>
      <c r="ABK399" s="111"/>
      <c r="ABL399" s="111"/>
      <c r="ABM399" s="111"/>
      <c r="ABN399" s="111"/>
      <c r="ABO399" s="111"/>
      <c r="ABP399" s="111"/>
      <c r="ABQ399" s="111"/>
      <c r="ABR399" s="111"/>
      <c r="ABS399" s="111"/>
      <c r="ABT399" s="111"/>
      <c r="ABU399" s="111"/>
      <c r="ABV399" s="111"/>
      <c r="ABW399" s="111"/>
      <c r="ABX399" s="111"/>
      <c r="ABY399" s="111"/>
      <c r="ABZ399" s="111"/>
      <c r="ACA399" s="111"/>
      <c r="ACB399" s="111"/>
      <c r="ACC399" s="111"/>
      <c r="ACD399" s="111"/>
      <c r="ACE399" s="111"/>
      <c r="ACF399" s="111"/>
      <c r="ACG399" s="111"/>
      <c r="ACH399" s="111"/>
      <c r="ACI399" s="111"/>
      <c r="ACJ399" s="111"/>
      <c r="ACK399" s="111"/>
      <c r="ACL399" s="111"/>
      <c r="ACM399" s="111"/>
      <c r="ACN399" s="111"/>
      <c r="ACO399" s="111"/>
      <c r="ACP399" s="111"/>
      <c r="ACQ399" s="111"/>
      <c r="ACR399" s="111"/>
      <c r="ACS399" s="111"/>
      <c r="ACT399" s="111"/>
      <c r="ACU399" s="111"/>
      <c r="ACV399" s="111"/>
      <c r="ACW399" s="111"/>
      <c r="ACX399" s="111"/>
      <c r="ACY399" s="111"/>
      <c r="ACZ399" s="111"/>
      <c r="ADA399" s="111"/>
      <c r="ADB399" s="111"/>
      <c r="ADC399" s="111"/>
      <c r="ADD399" s="111"/>
      <c r="ADE399" s="111"/>
      <c r="ADF399" s="111"/>
      <c r="ADG399" s="111"/>
      <c r="ADH399" s="111"/>
      <c r="ADI399" s="111"/>
      <c r="ADJ399" s="111"/>
      <c r="ADK399" s="111"/>
      <c r="ADL399" s="111"/>
      <c r="ADM399" s="111"/>
      <c r="ADN399" s="111"/>
      <c r="ADO399" s="111"/>
      <c r="ADP399" s="111"/>
      <c r="ADQ399" s="111"/>
      <c r="ADR399" s="111"/>
      <c r="ADS399" s="111"/>
      <c r="ADT399" s="111"/>
      <c r="ADU399" s="111"/>
      <c r="ADV399" s="111"/>
      <c r="ADW399" s="111"/>
      <c r="ADX399" s="111"/>
      <c r="ADY399" s="111"/>
      <c r="ADZ399" s="111"/>
      <c r="AEA399" s="111"/>
      <c r="AEB399" s="111"/>
      <c r="AEC399" s="111"/>
      <c r="AED399" s="111"/>
      <c r="AEE399" s="111"/>
      <c r="AEF399" s="111"/>
      <c r="AEG399" s="111"/>
      <c r="AEH399" s="111"/>
      <c r="AEI399" s="111"/>
      <c r="AEJ399" s="111"/>
      <c r="AEK399" s="111"/>
      <c r="AEL399" s="111"/>
      <c r="AEM399" s="111"/>
      <c r="AEN399" s="111"/>
      <c r="AEO399" s="111"/>
      <c r="AEP399" s="111"/>
      <c r="AEQ399" s="111"/>
      <c r="AER399" s="111"/>
      <c r="AES399" s="111"/>
      <c r="AET399" s="111"/>
      <c r="AEU399" s="111"/>
      <c r="AEV399" s="111"/>
      <c r="AEW399" s="111"/>
      <c r="AEX399" s="111"/>
      <c r="AEY399" s="111"/>
      <c r="AEZ399" s="111"/>
      <c r="AFA399" s="111"/>
      <c r="AFB399" s="111"/>
      <c r="AFC399" s="111"/>
      <c r="AFD399" s="111"/>
      <c r="AFE399" s="111"/>
      <c r="AFF399" s="111"/>
      <c r="AFG399" s="111"/>
      <c r="AFH399" s="111"/>
      <c r="AFI399" s="111"/>
      <c r="AFJ399" s="111"/>
      <c r="AFK399" s="111"/>
      <c r="AFL399" s="111"/>
      <c r="AFM399" s="111"/>
      <c r="AFN399" s="111"/>
      <c r="AFO399" s="111"/>
      <c r="AFP399" s="111"/>
      <c r="AFQ399" s="111"/>
      <c r="AFR399" s="111"/>
      <c r="AFS399" s="111"/>
      <c r="AFT399" s="111"/>
      <c r="AFU399" s="111"/>
      <c r="AFV399" s="111"/>
      <c r="AFW399" s="111"/>
      <c r="AFX399" s="111"/>
      <c r="AFY399" s="111"/>
      <c r="AFZ399" s="111"/>
      <c r="AGA399" s="111"/>
      <c r="AGB399" s="111"/>
      <c r="AGC399" s="111"/>
      <c r="AGD399" s="111"/>
      <c r="AGE399" s="111"/>
      <c r="AGF399" s="111"/>
      <c r="AGG399" s="111"/>
      <c r="AGH399" s="111"/>
      <c r="AGI399" s="111"/>
      <c r="AGJ399" s="111"/>
      <c r="AGK399" s="111"/>
      <c r="AGL399" s="111"/>
      <c r="AGM399" s="111"/>
      <c r="AGN399" s="111"/>
      <c r="AGO399" s="111"/>
      <c r="AGP399" s="111"/>
      <c r="AGQ399" s="111"/>
      <c r="AGR399" s="111"/>
      <c r="AGS399" s="111"/>
      <c r="AGT399" s="111"/>
      <c r="AGU399" s="111"/>
      <c r="AGV399" s="111"/>
      <c r="AGW399" s="111"/>
      <c r="AGX399" s="111"/>
      <c r="AGY399" s="111"/>
      <c r="AGZ399" s="111"/>
      <c r="AHA399" s="111"/>
      <c r="AHB399" s="111"/>
      <c r="AHC399" s="111"/>
      <c r="AHD399" s="111"/>
      <c r="AHE399" s="111"/>
      <c r="AHF399" s="111"/>
      <c r="AHG399" s="111"/>
      <c r="AHH399" s="111"/>
      <c r="AHI399" s="111"/>
      <c r="AHJ399" s="111"/>
      <c r="AHK399" s="111"/>
      <c r="AHL399" s="111"/>
      <c r="AHM399" s="111"/>
      <c r="AHN399" s="111"/>
      <c r="AHO399" s="111"/>
      <c r="AHP399" s="111"/>
      <c r="AHQ399" s="111"/>
      <c r="AHR399" s="111"/>
      <c r="AHS399" s="111"/>
      <c r="AHT399" s="111"/>
      <c r="AHU399" s="111"/>
      <c r="AHV399" s="111"/>
      <c r="AHW399" s="111"/>
      <c r="AHX399" s="111"/>
      <c r="AHY399" s="111"/>
      <c r="AHZ399" s="111"/>
      <c r="AIA399" s="111"/>
      <c r="AIB399" s="111"/>
      <c r="AIC399" s="111"/>
      <c r="AID399" s="111"/>
      <c r="AIE399" s="111"/>
      <c r="AIF399" s="111"/>
      <c r="AIG399" s="111"/>
      <c r="AIH399" s="111"/>
      <c r="AII399" s="111"/>
      <c r="AIJ399" s="111"/>
      <c r="AIK399" s="111"/>
      <c r="AIL399" s="111"/>
      <c r="AIM399" s="111"/>
      <c r="AIN399" s="111"/>
      <c r="AIO399" s="111"/>
      <c r="AIP399" s="111"/>
      <c r="AIQ399" s="111"/>
      <c r="AIR399" s="111"/>
      <c r="AIS399" s="111"/>
      <c r="AIT399" s="111"/>
      <c r="AIU399" s="111"/>
      <c r="AIV399" s="111"/>
      <c r="AIW399" s="111"/>
      <c r="AIX399" s="111"/>
      <c r="AIY399" s="111"/>
      <c r="AIZ399" s="111"/>
      <c r="AJA399" s="111"/>
      <c r="AJB399" s="111"/>
      <c r="AJC399" s="111"/>
      <c r="AJD399" s="111"/>
      <c r="AJE399" s="111"/>
      <c r="AJF399" s="111"/>
      <c r="AJG399" s="111"/>
      <c r="AJH399" s="111"/>
      <c r="AJI399" s="111"/>
      <c r="AJJ399" s="111"/>
      <c r="AJK399" s="111"/>
      <c r="AJL399" s="111"/>
      <c r="AJM399" s="111"/>
      <c r="AJN399" s="111"/>
      <c r="AJO399" s="111"/>
      <c r="AJP399" s="111"/>
      <c r="AJQ399" s="111"/>
      <c r="AJR399" s="111"/>
      <c r="AJS399" s="111"/>
      <c r="AJT399" s="111"/>
      <c r="AJU399" s="111"/>
      <c r="AJV399" s="111"/>
      <c r="AJW399" s="111"/>
      <c r="AJX399" s="111"/>
      <c r="AJY399" s="111"/>
      <c r="AJZ399" s="111"/>
      <c r="AKA399" s="111"/>
      <c r="AKB399" s="111"/>
      <c r="AKC399" s="111"/>
      <c r="AKD399" s="111"/>
      <c r="AKE399" s="111"/>
      <c r="AKF399" s="111"/>
      <c r="AKG399" s="111"/>
      <c r="AKH399" s="111"/>
      <c r="AKI399" s="111"/>
      <c r="AKJ399" s="111"/>
      <c r="AKK399" s="111"/>
      <c r="AKL399" s="111"/>
      <c r="AKM399" s="111"/>
      <c r="AKN399" s="111"/>
      <c r="AKO399" s="111"/>
      <c r="AKP399" s="111"/>
      <c r="AKQ399" s="111"/>
      <c r="AKR399" s="111"/>
      <c r="AKS399" s="111"/>
      <c r="AKT399" s="111"/>
      <c r="AKU399" s="111"/>
      <c r="AKV399" s="111"/>
      <c r="AKW399" s="111"/>
      <c r="AKX399" s="111"/>
      <c r="AKY399" s="111"/>
      <c r="AKZ399" s="111"/>
      <c r="ALA399" s="111"/>
      <c r="ALB399" s="111"/>
      <c r="ALC399" s="111"/>
      <c r="ALD399" s="111"/>
      <c r="ALE399" s="111"/>
      <c r="ALF399" s="111"/>
      <c r="ALG399" s="111"/>
      <c r="ALH399" s="111"/>
      <c r="ALI399" s="111"/>
      <c r="ALJ399" s="111"/>
      <c r="ALK399" s="111"/>
      <c r="ALL399" s="111"/>
      <c r="ALM399" s="111"/>
      <c r="ALN399" s="111"/>
      <c r="ALO399" s="111"/>
      <c r="ALP399" s="111"/>
      <c r="ALQ399" s="111"/>
      <c r="ALR399" s="111"/>
      <c r="ALS399" s="111"/>
      <c r="ALT399" s="111"/>
      <c r="ALU399" s="111"/>
      <c r="ALV399" s="111"/>
      <c r="ALW399" s="111"/>
      <c r="ALX399" s="111"/>
      <c r="ALY399" s="111"/>
      <c r="ALZ399" s="111"/>
      <c r="AMA399" s="111"/>
      <c r="AMB399" s="111"/>
      <c r="AMC399" s="111"/>
      <c r="AMD399" s="111"/>
      <c r="AME399" s="111"/>
      <c r="AMF399" s="111"/>
      <c r="AMG399" s="111"/>
      <c r="AMH399" s="111"/>
      <c r="AMI399" s="111"/>
      <c r="AMJ399" s="111"/>
    </row>
    <row r="400" spans="1:1024 1026:1026" ht="15.75" x14ac:dyDescent="0.25">
      <c r="A400" s="258" t="s">
        <v>5921</v>
      </c>
      <c r="B400" s="257">
        <v>400</v>
      </c>
      <c r="C400" s="258" t="s">
        <v>5926</v>
      </c>
      <c r="D400" s="308" t="s">
        <v>5927</v>
      </c>
      <c r="E400" s="277"/>
      <c r="F400" s="278"/>
      <c r="G400" s="280"/>
      <c r="H400" s="280"/>
      <c r="I400" s="492" t="s">
        <v>750</v>
      </c>
      <c r="J400" s="394">
        <v>2</v>
      </c>
      <c r="K400" s="394">
        <v>1</v>
      </c>
      <c r="L400" s="394"/>
      <c r="M400" s="394"/>
      <c r="N400" s="394">
        <v>1</v>
      </c>
      <c r="O400" s="394"/>
      <c r="P400" s="394"/>
      <c r="Q400" s="394">
        <v>2</v>
      </c>
      <c r="R400" s="394"/>
      <c r="S400" s="278"/>
      <c r="T400" s="278"/>
      <c r="U400" s="278"/>
      <c r="V400" s="278"/>
      <c r="W400" s="283">
        <f t="shared" si="162"/>
        <v>100</v>
      </c>
      <c r="X400" s="283">
        <f t="shared" si="167"/>
        <v>100</v>
      </c>
      <c r="Y400" s="283">
        <f t="shared" si="176"/>
        <v>100</v>
      </c>
      <c r="Z400" s="283">
        <f t="shared" si="170"/>
        <v>100</v>
      </c>
      <c r="AA400" s="283">
        <f t="shared" si="171"/>
        <v>10</v>
      </c>
      <c r="AB400" s="287">
        <f t="shared" si="166"/>
        <v>100</v>
      </c>
      <c r="AC400" s="287">
        <f t="shared" si="165"/>
        <v>100</v>
      </c>
      <c r="AD400" s="287">
        <f t="shared" ref="AD400:AD465" si="177">IF(OR(EXACT(T400,"1A"),EXACT(T400,"1B")),0.3,IF(T400=2,3,100))</f>
        <v>100</v>
      </c>
      <c r="AE400" s="284">
        <f t="shared" si="175"/>
        <v>100</v>
      </c>
      <c r="AF400" s="284">
        <f t="shared" si="168"/>
        <v>100</v>
      </c>
      <c r="AG400" s="268">
        <f t="shared" si="172"/>
        <v>1</v>
      </c>
      <c r="AH400" s="268">
        <f t="shared" si="173"/>
        <v>10</v>
      </c>
      <c r="AI400" s="268">
        <f t="shared" si="174"/>
        <v>3</v>
      </c>
      <c r="AJ400" s="268">
        <f t="shared" si="169"/>
        <v>100</v>
      </c>
      <c r="AK400" s="501" t="s">
        <v>750</v>
      </c>
      <c r="AL400" s="403">
        <v>1</v>
      </c>
      <c r="AM400" s="403">
        <v>1</v>
      </c>
      <c r="AN400" s="511"/>
      <c r="AO400" s="277">
        <v>10</v>
      </c>
      <c r="AP400" s="277">
        <v>10</v>
      </c>
      <c r="AQ400" s="277"/>
      <c r="AR400" s="171" t="s">
        <v>5925</v>
      </c>
      <c r="AS400" s="171"/>
      <c r="AT400" s="277"/>
      <c r="AU400" s="277"/>
      <c r="AML400" s="151"/>
    </row>
    <row r="401" spans="1:1024" x14ac:dyDescent="0.25">
      <c r="A401" s="258" t="s">
        <v>5928</v>
      </c>
      <c r="B401" s="257">
        <v>401</v>
      </c>
      <c r="C401" s="258" t="s">
        <v>5929</v>
      </c>
      <c r="D401" s="308" t="s">
        <v>5930</v>
      </c>
      <c r="E401" s="277"/>
      <c r="F401" s="278">
        <v>4</v>
      </c>
      <c r="G401" s="280"/>
      <c r="H401" s="280"/>
      <c r="I401" s="492" t="s">
        <v>750</v>
      </c>
      <c r="J401" s="394">
        <v>2</v>
      </c>
      <c r="K401" s="394">
        <v>1</v>
      </c>
      <c r="L401" s="394"/>
      <c r="M401" s="394"/>
      <c r="N401" s="394">
        <v>1</v>
      </c>
      <c r="O401" s="394"/>
      <c r="P401" s="394"/>
      <c r="Q401" s="394">
        <v>2</v>
      </c>
      <c r="R401" s="394"/>
      <c r="S401" s="278"/>
      <c r="T401" s="278"/>
      <c r="U401" s="278"/>
      <c r="V401" s="278"/>
      <c r="W401" s="283">
        <f t="shared" si="162"/>
        <v>100</v>
      </c>
      <c r="X401" s="283">
        <f t="shared" si="167"/>
        <v>100</v>
      </c>
      <c r="Y401" s="283">
        <f t="shared" si="176"/>
        <v>100</v>
      </c>
      <c r="Z401" s="283">
        <f t="shared" si="170"/>
        <v>100</v>
      </c>
      <c r="AA401" s="283">
        <f t="shared" si="171"/>
        <v>10</v>
      </c>
      <c r="AB401" s="287">
        <f t="shared" si="166"/>
        <v>100</v>
      </c>
      <c r="AC401" s="287">
        <f t="shared" si="165"/>
        <v>100</v>
      </c>
      <c r="AD401" s="287">
        <f t="shared" si="177"/>
        <v>100</v>
      </c>
      <c r="AE401" s="284">
        <f t="shared" si="175"/>
        <v>100</v>
      </c>
      <c r="AF401" s="284">
        <f t="shared" si="168"/>
        <v>100</v>
      </c>
      <c r="AG401" s="268">
        <f t="shared" si="172"/>
        <v>1</v>
      </c>
      <c r="AH401" s="268">
        <f t="shared" si="173"/>
        <v>10</v>
      </c>
      <c r="AI401" s="268">
        <f t="shared" si="174"/>
        <v>3</v>
      </c>
      <c r="AJ401" s="268">
        <f t="shared" si="169"/>
        <v>100</v>
      </c>
      <c r="AK401" s="501" t="s">
        <v>750</v>
      </c>
      <c r="AL401" s="277">
        <v>1</v>
      </c>
      <c r="AM401" s="277">
        <v>1</v>
      </c>
      <c r="AN401" s="511"/>
      <c r="AO401" s="277">
        <v>10</v>
      </c>
      <c r="AP401" s="277">
        <v>10</v>
      </c>
      <c r="AQ401" s="277"/>
      <c r="AR401" s="171" t="s">
        <v>5941</v>
      </c>
      <c r="AS401" s="171"/>
      <c r="AT401" s="277"/>
      <c r="AU401" s="277"/>
    </row>
    <row r="402" spans="1:1024" x14ac:dyDescent="0.25">
      <c r="A402" s="258" t="s">
        <v>5932</v>
      </c>
      <c r="B402" s="257">
        <v>402</v>
      </c>
      <c r="C402" s="258" t="s">
        <v>5931</v>
      </c>
      <c r="D402" s="308" t="s">
        <v>5933</v>
      </c>
      <c r="E402" s="277"/>
      <c r="F402" s="278">
        <v>4</v>
      </c>
      <c r="G402" s="280"/>
      <c r="H402" s="280"/>
      <c r="I402" s="492" t="s">
        <v>750</v>
      </c>
      <c r="J402" s="394">
        <v>2</v>
      </c>
      <c r="K402" s="394">
        <v>1</v>
      </c>
      <c r="L402" s="394"/>
      <c r="M402" s="394"/>
      <c r="N402" s="394">
        <v>1</v>
      </c>
      <c r="O402" s="394"/>
      <c r="P402" s="394"/>
      <c r="Q402" s="394">
        <v>2</v>
      </c>
      <c r="R402" s="394"/>
      <c r="S402" s="278"/>
      <c r="T402" s="278"/>
      <c r="U402" s="278"/>
      <c r="V402" s="278"/>
      <c r="W402" s="283">
        <f t="shared" si="162"/>
        <v>100</v>
      </c>
      <c r="X402" s="283">
        <f t="shared" si="167"/>
        <v>100</v>
      </c>
      <c r="Y402" s="283">
        <f t="shared" si="176"/>
        <v>100</v>
      </c>
      <c r="Z402" s="283">
        <f t="shared" si="170"/>
        <v>100</v>
      </c>
      <c r="AA402" s="283">
        <f t="shared" si="171"/>
        <v>10</v>
      </c>
      <c r="AB402" s="287">
        <f t="shared" si="166"/>
        <v>100</v>
      </c>
      <c r="AC402" s="287">
        <f t="shared" si="165"/>
        <v>100</v>
      </c>
      <c r="AD402" s="287">
        <f t="shared" si="177"/>
        <v>100</v>
      </c>
      <c r="AE402" s="284">
        <f t="shared" si="175"/>
        <v>100</v>
      </c>
      <c r="AF402" s="284">
        <f t="shared" si="168"/>
        <v>100</v>
      </c>
      <c r="AG402" s="268">
        <f t="shared" si="172"/>
        <v>1</v>
      </c>
      <c r="AH402" s="268">
        <f t="shared" si="173"/>
        <v>10</v>
      </c>
      <c r="AI402" s="268">
        <f t="shared" si="174"/>
        <v>3</v>
      </c>
      <c r="AJ402" s="268">
        <f t="shared" si="169"/>
        <v>100</v>
      </c>
      <c r="AK402" s="501" t="s">
        <v>750</v>
      </c>
      <c r="AL402" s="277">
        <v>1</v>
      </c>
      <c r="AM402" s="277">
        <v>1</v>
      </c>
      <c r="AN402" s="511"/>
      <c r="AO402" s="277">
        <v>10</v>
      </c>
      <c r="AP402" s="277">
        <v>10</v>
      </c>
      <c r="AQ402" s="277"/>
      <c r="AR402" s="171" t="s">
        <v>5942</v>
      </c>
      <c r="AS402" s="171"/>
      <c r="AT402" s="277"/>
      <c r="AU402" s="277"/>
    </row>
    <row r="403" spans="1:1024" ht="16.5" customHeight="1" x14ac:dyDescent="0.25">
      <c r="A403" s="258" t="s">
        <v>5935</v>
      </c>
      <c r="B403" s="257">
        <v>403</v>
      </c>
      <c r="C403" s="258" t="s">
        <v>5934</v>
      </c>
      <c r="D403" s="308" t="s">
        <v>5936</v>
      </c>
      <c r="E403" s="277"/>
      <c r="F403" s="278"/>
      <c r="G403" s="280"/>
      <c r="H403" s="280"/>
      <c r="I403" s="492">
        <v>0.38</v>
      </c>
      <c r="J403" s="278">
        <v>2</v>
      </c>
      <c r="K403" s="278">
        <v>1</v>
      </c>
      <c r="L403" s="278"/>
      <c r="M403" s="278"/>
      <c r="N403" s="278">
        <v>1</v>
      </c>
      <c r="O403" s="278"/>
      <c r="P403" s="278"/>
      <c r="Q403" s="278">
        <v>2</v>
      </c>
      <c r="R403" s="278"/>
      <c r="S403" s="278"/>
      <c r="T403" s="278"/>
      <c r="U403" s="278"/>
      <c r="V403" s="278"/>
      <c r="W403" s="283">
        <f t="shared" si="162"/>
        <v>100</v>
      </c>
      <c r="X403" s="283">
        <f t="shared" si="167"/>
        <v>100</v>
      </c>
      <c r="Y403" s="283">
        <f t="shared" si="176"/>
        <v>100</v>
      </c>
      <c r="Z403" s="283">
        <f t="shared" si="170"/>
        <v>100</v>
      </c>
      <c r="AA403" s="283">
        <f t="shared" si="171"/>
        <v>10</v>
      </c>
      <c r="AB403" s="287">
        <f t="shared" si="166"/>
        <v>100</v>
      </c>
      <c r="AC403" s="287">
        <f t="shared" si="165"/>
        <v>100</v>
      </c>
      <c r="AD403" s="287">
        <f t="shared" si="177"/>
        <v>100</v>
      </c>
      <c r="AE403" s="284">
        <f t="shared" si="175"/>
        <v>100</v>
      </c>
      <c r="AF403" s="284">
        <f t="shared" si="168"/>
        <v>100</v>
      </c>
      <c r="AG403" s="268">
        <f t="shared" si="172"/>
        <v>1</v>
      </c>
      <c r="AH403" s="268">
        <f t="shared" si="173"/>
        <v>10</v>
      </c>
      <c r="AI403" s="268">
        <f t="shared" si="174"/>
        <v>3</v>
      </c>
      <c r="AJ403" s="268">
        <f t="shared" si="169"/>
        <v>100</v>
      </c>
      <c r="AK403" s="506" t="s">
        <v>24544</v>
      </c>
      <c r="AL403" s="277">
        <v>1</v>
      </c>
      <c r="AM403" s="277">
        <v>1</v>
      </c>
      <c r="AN403" s="511"/>
      <c r="AO403" s="277">
        <v>10</v>
      </c>
      <c r="AP403" s="277">
        <v>10</v>
      </c>
      <c r="AQ403" s="277"/>
      <c r="AR403" s="171" t="s">
        <v>5925</v>
      </c>
      <c r="AS403" s="171"/>
      <c r="AT403" s="277"/>
      <c r="AU403" s="277"/>
    </row>
    <row r="404" spans="1:1024" x14ac:dyDescent="0.25">
      <c r="A404" s="258" t="s">
        <v>5938</v>
      </c>
      <c r="B404" s="257">
        <v>404</v>
      </c>
      <c r="C404" s="258" t="s">
        <v>5937</v>
      </c>
      <c r="D404" s="308" t="s">
        <v>5939</v>
      </c>
      <c r="E404" s="277"/>
      <c r="F404" s="278">
        <v>4</v>
      </c>
      <c r="G404" s="280"/>
      <c r="H404" s="280"/>
      <c r="I404" s="492" t="s">
        <v>750</v>
      </c>
      <c r="J404" s="394" t="s">
        <v>748</v>
      </c>
      <c r="K404" s="278">
        <v>1</v>
      </c>
      <c r="L404" s="278"/>
      <c r="M404" s="278"/>
      <c r="N404" s="278">
        <v>1</v>
      </c>
      <c r="O404" s="278"/>
      <c r="P404" s="278"/>
      <c r="Q404" s="278">
        <v>2</v>
      </c>
      <c r="R404" s="278"/>
      <c r="S404" s="278"/>
      <c r="T404" s="278"/>
      <c r="U404" s="278"/>
      <c r="V404" s="278"/>
      <c r="W404" s="283">
        <f t="shared" si="162"/>
        <v>100</v>
      </c>
      <c r="X404" s="283">
        <f t="shared" si="167"/>
        <v>100</v>
      </c>
      <c r="Y404" s="283">
        <f t="shared" si="176"/>
        <v>100</v>
      </c>
      <c r="Z404" s="283">
        <f t="shared" si="170"/>
        <v>100</v>
      </c>
      <c r="AA404" s="283">
        <f t="shared" si="171"/>
        <v>10</v>
      </c>
      <c r="AB404" s="287">
        <f t="shared" si="166"/>
        <v>100</v>
      </c>
      <c r="AC404" s="287">
        <f t="shared" si="165"/>
        <v>100</v>
      </c>
      <c r="AD404" s="287">
        <f t="shared" si="177"/>
        <v>100</v>
      </c>
      <c r="AE404" s="284">
        <f t="shared" si="175"/>
        <v>100</v>
      </c>
      <c r="AF404" s="284">
        <f t="shared" si="168"/>
        <v>100</v>
      </c>
      <c r="AG404" s="268">
        <f t="shared" si="172"/>
        <v>1</v>
      </c>
      <c r="AH404" s="268">
        <f t="shared" si="173"/>
        <v>1</v>
      </c>
      <c r="AI404" s="268">
        <f t="shared" si="174"/>
        <v>3</v>
      </c>
      <c r="AJ404" s="268">
        <f t="shared" si="169"/>
        <v>5</v>
      </c>
      <c r="AK404" s="501" t="s">
        <v>750</v>
      </c>
      <c r="AL404" s="277">
        <v>1</v>
      </c>
      <c r="AM404" s="277">
        <v>1</v>
      </c>
      <c r="AN404" s="511"/>
      <c r="AO404" s="277">
        <v>10</v>
      </c>
      <c r="AP404" s="277">
        <v>10</v>
      </c>
      <c r="AQ404" s="277"/>
      <c r="AR404" s="171" t="s">
        <v>5940</v>
      </c>
      <c r="AS404" s="171"/>
      <c r="AT404" s="277"/>
      <c r="AU404" s="277"/>
      <c r="AW404" s="559"/>
      <c r="AX404" s="559"/>
      <c r="AY404" s="559"/>
      <c r="AZ404" s="559"/>
      <c r="BA404" s="559"/>
      <c r="BB404" s="559"/>
      <c r="BC404" s="559"/>
      <c r="BD404" s="559"/>
      <c r="BE404" s="559"/>
      <c r="BF404" s="559"/>
      <c r="BG404" s="559"/>
      <c r="BH404" s="559"/>
      <c r="BI404" s="559"/>
      <c r="BJ404" s="559"/>
      <c r="BK404" s="559"/>
      <c r="BL404" s="559"/>
      <c r="BM404" s="559"/>
      <c r="BN404" s="559"/>
      <c r="BO404" s="559"/>
      <c r="BP404" s="559"/>
      <c r="BQ404" s="559"/>
      <c r="BR404" s="559"/>
      <c r="BS404" s="559"/>
      <c r="BT404" s="559"/>
      <c r="BU404" s="559"/>
      <c r="BV404" s="559"/>
      <c r="BW404" s="559"/>
      <c r="BX404" s="559"/>
      <c r="BY404" s="559"/>
      <c r="BZ404" s="559"/>
      <c r="CA404" s="559"/>
      <c r="CB404" s="559"/>
      <c r="CC404" s="559"/>
      <c r="CD404" s="559"/>
      <c r="CE404" s="559"/>
      <c r="CF404" s="559"/>
      <c r="CG404" s="559"/>
      <c r="CH404" s="559"/>
      <c r="CI404" s="559"/>
      <c r="CJ404" s="559"/>
      <c r="CK404" s="559"/>
      <c r="CL404" s="559"/>
      <c r="CM404" s="559"/>
      <c r="CN404" s="559"/>
      <c r="CO404" s="559"/>
      <c r="CP404" s="559"/>
      <c r="CQ404" s="559"/>
      <c r="CR404" s="559"/>
      <c r="CS404" s="559"/>
      <c r="CT404" s="559"/>
      <c r="CU404" s="559"/>
      <c r="CV404" s="559"/>
      <c r="CW404" s="559"/>
      <c r="CX404" s="559"/>
      <c r="CY404" s="559"/>
      <c r="CZ404" s="559"/>
      <c r="DA404" s="559"/>
      <c r="DB404" s="559"/>
      <c r="DC404" s="559"/>
      <c r="DD404" s="559"/>
      <c r="DE404" s="559"/>
      <c r="DF404" s="559"/>
      <c r="DG404" s="559"/>
      <c r="DH404" s="559"/>
      <c r="DI404" s="559"/>
      <c r="DJ404" s="559"/>
      <c r="DK404" s="559"/>
      <c r="DL404" s="559"/>
      <c r="DM404" s="559"/>
      <c r="DN404" s="559"/>
      <c r="DO404" s="559"/>
      <c r="DP404" s="559"/>
      <c r="DQ404" s="559"/>
      <c r="DR404" s="559"/>
      <c r="DS404" s="559"/>
      <c r="DT404" s="559"/>
      <c r="DU404" s="559"/>
      <c r="DV404" s="559"/>
      <c r="DW404" s="559"/>
      <c r="DX404" s="559"/>
      <c r="DY404" s="559"/>
      <c r="DZ404" s="559"/>
      <c r="EA404" s="559"/>
      <c r="EB404" s="559"/>
      <c r="EC404" s="559"/>
      <c r="ED404" s="559"/>
      <c r="EE404" s="559"/>
      <c r="EF404" s="559"/>
      <c r="EG404" s="559"/>
      <c r="EH404" s="559"/>
      <c r="EI404" s="559"/>
      <c r="EJ404" s="559"/>
      <c r="EK404" s="559"/>
      <c r="EL404" s="559"/>
      <c r="EM404" s="559"/>
      <c r="EN404" s="559"/>
      <c r="EO404" s="559"/>
      <c r="EP404" s="559"/>
      <c r="EQ404" s="559"/>
      <c r="ER404" s="559"/>
      <c r="ES404" s="559"/>
      <c r="ET404" s="559"/>
      <c r="EU404" s="559"/>
      <c r="EV404" s="559"/>
      <c r="EW404" s="559"/>
      <c r="EX404" s="559"/>
      <c r="EY404" s="559"/>
      <c r="EZ404" s="559"/>
      <c r="FA404" s="559"/>
      <c r="FB404" s="559"/>
      <c r="FC404" s="559"/>
      <c r="FD404" s="559"/>
      <c r="FE404" s="559"/>
      <c r="FF404" s="559"/>
      <c r="FG404" s="559"/>
      <c r="FH404" s="559"/>
      <c r="FI404" s="559"/>
      <c r="FJ404" s="559"/>
      <c r="FK404" s="559"/>
      <c r="FL404" s="559"/>
      <c r="FM404" s="559"/>
      <c r="FN404" s="559"/>
      <c r="FO404" s="559"/>
      <c r="FP404" s="559"/>
      <c r="FQ404" s="559"/>
      <c r="FR404" s="559"/>
      <c r="FS404" s="559"/>
      <c r="FT404" s="559"/>
      <c r="FU404" s="559"/>
      <c r="FV404" s="559"/>
      <c r="FW404" s="559"/>
      <c r="FX404" s="559"/>
      <c r="FY404" s="559"/>
      <c r="FZ404" s="559"/>
      <c r="GA404" s="559"/>
      <c r="GB404" s="559"/>
      <c r="GC404" s="559"/>
      <c r="GD404" s="559"/>
      <c r="GE404" s="559"/>
      <c r="GF404" s="559"/>
      <c r="GG404" s="559"/>
      <c r="GH404" s="559"/>
      <c r="GI404" s="559"/>
      <c r="GJ404" s="559"/>
      <c r="GK404" s="559"/>
      <c r="GL404" s="559"/>
      <c r="GM404" s="559"/>
      <c r="GN404" s="559"/>
      <c r="GO404" s="559"/>
      <c r="GP404" s="559"/>
      <c r="GQ404" s="559"/>
      <c r="GR404" s="559"/>
      <c r="GS404" s="559"/>
      <c r="GT404" s="559"/>
      <c r="GU404" s="559"/>
      <c r="GV404" s="559"/>
      <c r="GW404" s="559"/>
      <c r="GX404" s="559"/>
      <c r="GY404" s="559"/>
      <c r="GZ404" s="559"/>
      <c r="HA404" s="559"/>
      <c r="HB404" s="559"/>
      <c r="HC404" s="559"/>
      <c r="HD404" s="559"/>
      <c r="HE404" s="559"/>
      <c r="HF404" s="559"/>
      <c r="HG404" s="559"/>
      <c r="HH404" s="559"/>
      <c r="HI404" s="559"/>
      <c r="HJ404" s="559"/>
      <c r="HK404" s="559"/>
      <c r="HL404" s="559"/>
      <c r="HM404" s="559"/>
      <c r="HN404" s="559"/>
      <c r="HO404" s="559"/>
      <c r="HP404" s="559"/>
      <c r="HQ404" s="559"/>
      <c r="HR404" s="559"/>
      <c r="HS404" s="559"/>
      <c r="HT404" s="559"/>
      <c r="HU404" s="559"/>
      <c r="HV404" s="559"/>
      <c r="HW404" s="559"/>
      <c r="HX404" s="559"/>
      <c r="HY404" s="559"/>
      <c r="HZ404" s="559"/>
      <c r="IA404" s="559"/>
      <c r="IB404" s="559"/>
      <c r="IC404" s="559"/>
      <c r="ID404" s="559"/>
      <c r="IE404" s="559"/>
      <c r="IF404" s="559"/>
      <c r="IG404" s="559"/>
      <c r="IH404" s="559"/>
      <c r="II404" s="559"/>
      <c r="IJ404" s="559"/>
      <c r="IK404" s="559"/>
      <c r="IL404" s="559"/>
      <c r="IM404" s="559"/>
      <c r="IN404" s="559"/>
      <c r="IO404" s="559"/>
      <c r="IP404" s="559"/>
      <c r="IQ404" s="559"/>
      <c r="IR404" s="559"/>
      <c r="IS404" s="559"/>
      <c r="IT404" s="559"/>
      <c r="IU404" s="559"/>
      <c r="IV404" s="559"/>
      <c r="IW404" s="559"/>
      <c r="IX404" s="559"/>
      <c r="IY404" s="559"/>
      <c r="IZ404" s="559"/>
      <c r="JA404" s="559"/>
      <c r="JB404" s="559"/>
      <c r="JC404" s="559"/>
      <c r="JD404" s="559"/>
      <c r="JE404" s="559"/>
      <c r="JF404" s="559"/>
      <c r="JG404" s="559"/>
      <c r="JH404" s="559"/>
      <c r="JI404" s="559"/>
      <c r="JJ404" s="559"/>
      <c r="JK404" s="559"/>
      <c r="JL404" s="559"/>
      <c r="JM404" s="559"/>
      <c r="JN404" s="559"/>
      <c r="JO404" s="559"/>
      <c r="JP404" s="559"/>
      <c r="JQ404" s="559"/>
      <c r="JR404" s="559"/>
      <c r="JS404" s="559"/>
      <c r="JT404" s="559"/>
      <c r="JU404" s="559"/>
      <c r="JV404" s="559"/>
      <c r="JW404" s="559"/>
      <c r="JX404" s="559"/>
      <c r="JY404" s="559"/>
      <c r="JZ404" s="559"/>
      <c r="KA404" s="559"/>
      <c r="KB404" s="559"/>
      <c r="KC404" s="559"/>
      <c r="KD404" s="559"/>
      <c r="KE404" s="559"/>
      <c r="KF404" s="559"/>
      <c r="KG404" s="559"/>
      <c r="KH404" s="559"/>
      <c r="KI404" s="559"/>
      <c r="KJ404" s="559"/>
      <c r="KK404" s="559"/>
      <c r="KL404" s="559"/>
      <c r="KM404" s="559"/>
      <c r="KN404" s="559"/>
      <c r="KO404" s="559"/>
      <c r="KP404" s="559"/>
      <c r="KQ404" s="559"/>
      <c r="KR404" s="559"/>
      <c r="KS404" s="559"/>
      <c r="KT404" s="559"/>
      <c r="KU404" s="559"/>
      <c r="KV404" s="559"/>
      <c r="KW404" s="559"/>
      <c r="KX404" s="559"/>
      <c r="KY404" s="559"/>
      <c r="KZ404" s="559"/>
      <c r="LA404" s="559"/>
      <c r="LB404" s="559"/>
      <c r="LC404" s="559"/>
      <c r="LD404" s="559"/>
      <c r="LE404" s="559"/>
      <c r="LF404" s="559"/>
      <c r="LG404" s="559"/>
      <c r="LH404" s="559"/>
      <c r="LI404" s="559"/>
      <c r="LJ404" s="559"/>
      <c r="LK404" s="559"/>
      <c r="LL404" s="559"/>
      <c r="LM404" s="559"/>
      <c r="LN404" s="559"/>
      <c r="LO404" s="559"/>
      <c r="LP404" s="559"/>
      <c r="LQ404" s="559"/>
      <c r="LR404" s="559"/>
      <c r="LS404" s="559"/>
      <c r="LT404" s="559"/>
      <c r="LU404" s="559"/>
      <c r="LV404" s="559"/>
      <c r="LW404" s="559"/>
      <c r="LX404" s="559"/>
      <c r="LY404" s="559"/>
      <c r="LZ404" s="559"/>
      <c r="MA404" s="559"/>
      <c r="MB404" s="559"/>
      <c r="MC404" s="559"/>
      <c r="MD404" s="559"/>
      <c r="ME404" s="559"/>
      <c r="MF404" s="559"/>
      <c r="MG404" s="559"/>
      <c r="MH404" s="559"/>
      <c r="MI404" s="559"/>
      <c r="MJ404" s="559"/>
      <c r="MK404" s="559"/>
      <c r="ML404" s="559"/>
      <c r="MM404" s="559"/>
      <c r="MN404" s="559"/>
      <c r="MO404" s="559"/>
      <c r="MP404" s="559"/>
      <c r="MQ404" s="559"/>
      <c r="MR404" s="559"/>
      <c r="MS404" s="559"/>
      <c r="MT404" s="559"/>
      <c r="MU404" s="559"/>
      <c r="MV404" s="559"/>
      <c r="MW404" s="559"/>
      <c r="MX404" s="559"/>
      <c r="MY404" s="559"/>
      <c r="MZ404" s="559"/>
      <c r="NA404" s="559"/>
      <c r="NB404" s="559"/>
      <c r="NC404" s="559"/>
      <c r="ND404" s="559"/>
      <c r="NE404" s="559"/>
      <c r="NF404" s="559"/>
      <c r="NG404" s="559"/>
      <c r="NH404" s="559"/>
      <c r="NI404" s="559"/>
      <c r="NJ404" s="559"/>
      <c r="NK404" s="559"/>
      <c r="NL404" s="559"/>
      <c r="NM404" s="559"/>
      <c r="NN404" s="559"/>
      <c r="NO404" s="559"/>
      <c r="NP404" s="559"/>
      <c r="NQ404" s="559"/>
      <c r="NR404" s="559"/>
      <c r="NS404" s="559"/>
      <c r="NT404" s="559"/>
      <c r="NU404" s="559"/>
      <c r="NV404" s="559"/>
      <c r="NW404" s="559"/>
      <c r="NX404" s="559"/>
      <c r="NY404" s="559"/>
      <c r="NZ404" s="559"/>
      <c r="OA404" s="559"/>
      <c r="OB404" s="559"/>
      <c r="OC404" s="559"/>
      <c r="OD404" s="559"/>
      <c r="OE404" s="559"/>
      <c r="OF404" s="559"/>
      <c r="OG404" s="559"/>
      <c r="OH404" s="559"/>
      <c r="OI404" s="559"/>
      <c r="OJ404" s="559"/>
      <c r="OK404" s="559"/>
      <c r="OL404" s="559"/>
      <c r="OM404" s="559"/>
      <c r="ON404" s="559"/>
      <c r="OO404" s="559"/>
      <c r="OP404" s="559"/>
      <c r="OQ404" s="559"/>
      <c r="OR404" s="559"/>
      <c r="OS404" s="559"/>
      <c r="OT404" s="559"/>
      <c r="OU404" s="559"/>
      <c r="OV404" s="559"/>
      <c r="OW404" s="559"/>
      <c r="OX404" s="559"/>
      <c r="OY404" s="559"/>
      <c r="OZ404" s="559"/>
      <c r="PA404" s="559"/>
      <c r="PB404" s="559"/>
      <c r="PC404" s="559"/>
      <c r="PD404" s="559"/>
      <c r="PE404" s="559"/>
      <c r="PF404" s="559"/>
      <c r="PG404" s="559"/>
      <c r="PH404" s="559"/>
      <c r="PI404" s="559"/>
      <c r="PJ404" s="559"/>
      <c r="PK404" s="559"/>
      <c r="PL404" s="559"/>
      <c r="PM404" s="559"/>
      <c r="PN404" s="559"/>
      <c r="PO404" s="559"/>
      <c r="PP404" s="559"/>
      <c r="PQ404" s="559"/>
      <c r="PR404" s="559"/>
      <c r="PS404" s="559"/>
      <c r="PT404" s="559"/>
      <c r="PU404" s="559"/>
      <c r="PV404" s="559"/>
      <c r="PW404" s="559"/>
      <c r="PX404" s="559"/>
      <c r="PY404" s="559"/>
      <c r="PZ404" s="559"/>
      <c r="QA404" s="559"/>
      <c r="QB404" s="559"/>
      <c r="QC404" s="559"/>
      <c r="QD404" s="559"/>
      <c r="QE404" s="559"/>
      <c r="QF404" s="559"/>
      <c r="QG404" s="559"/>
      <c r="QH404" s="559"/>
      <c r="QI404" s="559"/>
      <c r="QJ404" s="559"/>
      <c r="QK404" s="559"/>
      <c r="QL404" s="559"/>
      <c r="QM404" s="559"/>
      <c r="QN404" s="559"/>
      <c r="QO404" s="559"/>
      <c r="QP404" s="559"/>
      <c r="QQ404" s="559"/>
      <c r="QR404" s="559"/>
      <c r="QS404" s="559"/>
      <c r="QT404" s="559"/>
      <c r="QU404" s="559"/>
      <c r="QV404" s="559"/>
      <c r="QW404" s="559"/>
      <c r="QX404" s="559"/>
      <c r="QY404" s="559"/>
      <c r="QZ404" s="559"/>
      <c r="RA404" s="559"/>
      <c r="RB404" s="559"/>
      <c r="RC404" s="559"/>
      <c r="RD404" s="559"/>
      <c r="RE404" s="559"/>
      <c r="RF404" s="559"/>
      <c r="RG404" s="559"/>
      <c r="RH404" s="559"/>
      <c r="RI404" s="559"/>
      <c r="RJ404" s="559"/>
      <c r="RK404" s="559"/>
      <c r="RL404" s="559"/>
      <c r="RM404" s="559"/>
      <c r="RN404" s="559"/>
      <c r="RO404" s="559"/>
      <c r="RP404" s="559"/>
      <c r="RQ404" s="559"/>
      <c r="RR404" s="559"/>
      <c r="RS404" s="559"/>
      <c r="RT404" s="559"/>
      <c r="RU404" s="559"/>
      <c r="RV404" s="559"/>
      <c r="RW404" s="559"/>
      <c r="RX404" s="559"/>
      <c r="RY404" s="559"/>
      <c r="RZ404" s="559"/>
      <c r="SA404" s="559"/>
      <c r="SB404" s="559"/>
      <c r="SC404" s="559"/>
      <c r="SD404" s="559"/>
      <c r="SE404" s="559"/>
      <c r="SF404" s="559"/>
      <c r="SG404" s="559"/>
      <c r="SH404" s="559"/>
      <c r="SI404" s="559"/>
      <c r="SJ404" s="559"/>
      <c r="SK404" s="559"/>
      <c r="SL404" s="559"/>
      <c r="SM404" s="559"/>
      <c r="SN404" s="559"/>
      <c r="SO404" s="559"/>
      <c r="SP404" s="559"/>
      <c r="SQ404" s="559"/>
      <c r="SR404" s="559"/>
      <c r="SS404" s="559"/>
      <c r="ST404" s="559"/>
      <c r="SU404" s="559"/>
      <c r="SV404" s="559"/>
      <c r="SW404" s="559"/>
      <c r="SX404" s="559"/>
      <c r="SY404" s="559"/>
      <c r="SZ404" s="559"/>
      <c r="TA404" s="559"/>
      <c r="TB404" s="559"/>
      <c r="TC404" s="559"/>
      <c r="TD404" s="559"/>
      <c r="TE404" s="559"/>
      <c r="TF404" s="559"/>
      <c r="TG404" s="559"/>
      <c r="TH404" s="559"/>
      <c r="TI404" s="559"/>
      <c r="TJ404" s="559"/>
      <c r="TK404" s="559"/>
      <c r="TL404" s="559"/>
      <c r="TM404" s="559"/>
      <c r="TN404" s="559"/>
      <c r="TO404" s="559"/>
      <c r="TP404" s="559"/>
      <c r="TQ404" s="559"/>
      <c r="TR404" s="559"/>
      <c r="TS404" s="559"/>
      <c r="TT404" s="559"/>
      <c r="TU404" s="559"/>
      <c r="TV404" s="559"/>
      <c r="TW404" s="559"/>
      <c r="TX404" s="559"/>
      <c r="TY404" s="559"/>
      <c r="TZ404" s="559"/>
      <c r="UA404" s="559"/>
      <c r="UB404" s="559"/>
      <c r="UC404" s="559"/>
      <c r="UD404" s="559"/>
      <c r="UE404" s="559"/>
      <c r="UF404" s="559"/>
      <c r="UG404" s="559"/>
      <c r="UH404" s="559"/>
      <c r="UI404" s="559"/>
      <c r="UJ404" s="559"/>
      <c r="UK404" s="559"/>
      <c r="UL404" s="559"/>
      <c r="UM404" s="559"/>
      <c r="UN404" s="559"/>
      <c r="UO404" s="559"/>
      <c r="UP404" s="559"/>
      <c r="UQ404" s="559"/>
      <c r="UR404" s="559"/>
      <c r="US404" s="559"/>
      <c r="UT404" s="559"/>
      <c r="UU404" s="559"/>
      <c r="UV404" s="559"/>
      <c r="UW404" s="559"/>
      <c r="UX404" s="559"/>
      <c r="UY404" s="559"/>
      <c r="UZ404" s="559"/>
      <c r="VA404" s="559"/>
      <c r="VB404" s="559"/>
      <c r="VC404" s="559"/>
      <c r="VD404" s="559"/>
      <c r="VE404" s="559"/>
      <c r="VF404" s="559"/>
      <c r="VG404" s="559"/>
      <c r="VH404" s="559"/>
      <c r="VI404" s="559"/>
      <c r="VJ404" s="559"/>
      <c r="VK404" s="559"/>
      <c r="VL404" s="559"/>
      <c r="VM404" s="559"/>
      <c r="VN404" s="559"/>
      <c r="VO404" s="559"/>
      <c r="VP404" s="559"/>
      <c r="VQ404" s="559"/>
      <c r="VR404" s="559"/>
      <c r="VS404" s="559"/>
      <c r="VT404" s="559"/>
      <c r="VU404" s="559"/>
      <c r="VV404" s="559"/>
      <c r="VW404" s="559"/>
      <c r="VX404" s="559"/>
      <c r="VY404" s="559"/>
      <c r="VZ404" s="559"/>
      <c r="WA404" s="559"/>
      <c r="WB404" s="559"/>
      <c r="WC404" s="559"/>
      <c r="WD404" s="559"/>
      <c r="WE404" s="559"/>
      <c r="WF404" s="559"/>
      <c r="WG404" s="559"/>
      <c r="WH404" s="559"/>
      <c r="WI404" s="559"/>
      <c r="WJ404" s="559"/>
      <c r="WK404" s="559"/>
      <c r="WL404" s="559"/>
      <c r="WM404" s="559"/>
      <c r="WN404" s="559"/>
      <c r="WO404" s="559"/>
      <c r="WP404" s="559"/>
      <c r="WQ404" s="559"/>
      <c r="WR404" s="559"/>
      <c r="WS404" s="559"/>
      <c r="WT404" s="559"/>
      <c r="WU404" s="559"/>
      <c r="WV404" s="559"/>
      <c r="WW404" s="559"/>
      <c r="WX404" s="559"/>
      <c r="WY404" s="559"/>
      <c r="WZ404" s="559"/>
      <c r="XA404" s="559"/>
      <c r="XB404" s="559"/>
      <c r="XC404" s="559"/>
      <c r="XD404" s="559"/>
      <c r="XE404" s="559"/>
      <c r="XF404" s="559"/>
      <c r="XG404" s="559"/>
      <c r="XH404" s="559"/>
      <c r="XI404" s="559"/>
      <c r="XJ404" s="559"/>
      <c r="XK404" s="559"/>
      <c r="XL404" s="559"/>
      <c r="XM404" s="559"/>
      <c r="XN404" s="559"/>
      <c r="XO404" s="559"/>
      <c r="XP404" s="559"/>
      <c r="XQ404" s="559"/>
      <c r="XR404" s="559"/>
      <c r="XS404" s="559"/>
      <c r="XT404" s="559"/>
      <c r="XU404" s="559"/>
      <c r="XV404" s="559"/>
      <c r="XW404" s="559"/>
      <c r="XX404" s="559"/>
      <c r="XY404" s="559"/>
      <c r="XZ404" s="559"/>
      <c r="YA404" s="559"/>
      <c r="YB404" s="559"/>
      <c r="YC404" s="559"/>
      <c r="YD404" s="559"/>
      <c r="YE404" s="559"/>
      <c r="YF404" s="559"/>
      <c r="YG404" s="559"/>
      <c r="YH404" s="559"/>
      <c r="YI404" s="559"/>
      <c r="YJ404" s="559"/>
      <c r="YK404" s="559"/>
      <c r="YL404" s="559"/>
      <c r="YM404" s="559"/>
      <c r="YN404" s="559"/>
      <c r="YO404" s="559"/>
      <c r="YP404" s="559"/>
      <c r="YQ404" s="559"/>
      <c r="YR404" s="559"/>
      <c r="YS404" s="559"/>
      <c r="YT404" s="559"/>
      <c r="YU404" s="559"/>
      <c r="YV404" s="559"/>
      <c r="YW404" s="559"/>
      <c r="YX404" s="559"/>
      <c r="YY404" s="559"/>
      <c r="YZ404" s="559"/>
      <c r="ZA404" s="559"/>
      <c r="ZB404" s="559"/>
      <c r="ZC404" s="559"/>
      <c r="ZD404" s="559"/>
      <c r="ZE404" s="559"/>
      <c r="ZF404" s="559"/>
      <c r="ZG404" s="559"/>
      <c r="ZH404" s="559"/>
      <c r="ZI404" s="559"/>
      <c r="ZJ404" s="559"/>
      <c r="ZK404" s="559"/>
      <c r="ZL404" s="559"/>
      <c r="ZM404" s="559"/>
      <c r="ZN404" s="559"/>
      <c r="ZO404" s="559"/>
      <c r="ZP404" s="559"/>
      <c r="ZQ404" s="559"/>
      <c r="ZR404" s="559"/>
      <c r="ZS404" s="559"/>
      <c r="ZT404" s="559"/>
      <c r="ZU404" s="559"/>
      <c r="ZV404" s="559"/>
      <c r="ZW404" s="559"/>
      <c r="ZX404" s="559"/>
      <c r="ZY404" s="559"/>
      <c r="ZZ404" s="559"/>
      <c r="AAA404" s="559"/>
      <c r="AAB404" s="559"/>
      <c r="AAC404" s="559"/>
      <c r="AAD404" s="559"/>
      <c r="AAE404" s="559"/>
      <c r="AAF404" s="559"/>
      <c r="AAG404" s="559"/>
      <c r="AAH404" s="559"/>
      <c r="AAI404" s="559"/>
      <c r="AAJ404" s="559"/>
      <c r="AAK404" s="559"/>
      <c r="AAL404" s="559"/>
      <c r="AAM404" s="559"/>
      <c r="AAN404" s="559"/>
      <c r="AAO404" s="559"/>
      <c r="AAP404" s="559"/>
      <c r="AAQ404" s="559"/>
      <c r="AAR404" s="559"/>
      <c r="AAS404" s="559"/>
      <c r="AAT404" s="559"/>
      <c r="AAU404" s="559"/>
      <c r="AAV404" s="559"/>
      <c r="AAW404" s="559"/>
      <c r="AAX404" s="559"/>
      <c r="AAY404" s="559"/>
      <c r="AAZ404" s="559"/>
      <c r="ABA404" s="559"/>
      <c r="ABB404" s="559"/>
      <c r="ABC404" s="559"/>
      <c r="ABD404" s="559"/>
      <c r="ABE404" s="559"/>
      <c r="ABF404" s="559"/>
      <c r="ABG404" s="559"/>
      <c r="ABH404" s="559"/>
      <c r="ABI404" s="559"/>
      <c r="ABJ404" s="559"/>
      <c r="ABK404" s="559"/>
      <c r="ABL404" s="559"/>
      <c r="ABM404" s="559"/>
      <c r="ABN404" s="559"/>
      <c r="ABO404" s="559"/>
      <c r="ABP404" s="559"/>
      <c r="ABQ404" s="559"/>
      <c r="ABR404" s="559"/>
      <c r="ABS404" s="559"/>
      <c r="ABT404" s="559"/>
      <c r="ABU404" s="559"/>
      <c r="ABV404" s="559"/>
      <c r="ABW404" s="559"/>
      <c r="ABX404" s="559"/>
      <c r="ABY404" s="559"/>
      <c r="ABZ404" s="559"/>
      <c r="ACA404" s="559"/>
      <c r="ACB404" s="559"/>
      <c r="ACC404" s="559"/>
      <c r="ACD404" s="559"/>
      <c r="ACE404" s="559"/>
      <c r="ACF404" s="559"/>
      <c r="ACG404" s="559"/>
      <c r="ACH404" s="559"/>
      <c r="ACI404" s="559"/>
      <c r="ACJ404" s="559"/>
      <c r="ACK404" s="559"/>
      <c r="ACL404" s="559"/>
      <c r="ACM404" s="559"/>
      <c r="ACN404" s="559"/>
      <c r="ACO404" s="559"/>
      <c r="ACP404" s="559"/>
      <c r="ACQ404" s="559"/>
      <c r="ACR404" s="559"/>
      <c r="ACS404" s="559"/>
      <c r="ACT404" s="559"/>
      <c r="ACU404" s="559"/>
      <c r="ACV404" s="559"/>
      <c r="ACW404" s="559"/>
      <c r="ACX404" s="559"/>
      <c r="ACY404" s="559"/>
      <c r="ACZ404" s="559"/>
      <c r="ADA404" s="559"/>
      <c r="ADB404" s="559"/>
      <c r="ADC404" s="559"/>
      <c r="ADD404" s="559"/>
      <c r="ADE404" s="559"/>
      <c r="ADF404" s="559"/>
      <c r="ADG404" s="559"/>
      <c r="ADH404" s="559"/>
      <c r="ADI404" s="559"/>
      <c r="ADJ404" s="559"/>
      <c r="ADK404" s="559"/>
      <c r="ADL404" s="559"/>
      <c r="ADM404" s="559"/>
      <c r="ADN404" s="559"/>
      <c r="ADO404" s="559"/>
      <c r="ADP404" s="559"/>
      <c r="ADQ404" s="559"/>
      <c r="ADR404" s="559"/>
      <c r="ADS404" s="559"/>
      <c r="ADT404" s="559"/>
      <c r="ADU404" s="559"/>
      <c r="ADV404" s="559"/>
      <c r="ADW404" s="559"/>
      <c r="ADX404" s="559"/>
      <c r="ADY404" s="559"/>
      <c r="ADZ404" s="559"/>
      <c r="AEA404" s="559"/>
      <c r="AEB404" s="559"/>
      <c r="AEC404" s="559"/>
      <c r="AED404" s="559"/>
      <c r="AEE404" s="559"/>
      <c r="AEF404" s="559"/>
      <c r="AEG404" s="559"/>
      <c r="AEH404" s="559"/>
      <c r="AEI404" s="559"/>
      <c r="AEJ404" s="559"/>
      <c r="AEK404" s="559"/>
      <c r="AEL404" s="559"/>
      <c r="AEM404" s="559"/>
      <c r="AEN404" s="559"/>
      <c r="AEO404" s="559"/>
      <c r="AEP404" s="559"/>
      <c r="AEQ404" s="559"/>
      <c r="AER404" s="559"/>
      <c r="AES404" s="559"/>
      <c r="AET404" s="559"/>
      <c r="AEU404" s="559"/>
      <c r="AEV404" s="559"/>
      <c r="AEW404" s="559"/>
      <c r="AEX404" s="559"/>
      <c r="AEY404" s="559"/>
      <c r="AEZ404" s="559"/>
      <c r="AFA404" s="559"/>
      <c r="AFB404" s="559"/>
      <c r="AFC404" s="559"/>
      <c r="AFD404" s="559"/>
      <c r="AFE404" s="559"/>
      <c r="AFF404" s="559"/>
      <c r="AFG404" s="559"/>
      <c r="AFH404" s="559"/>
      <c r="AFI404" s="559"/>
      <c r="AFJ404" s="559"/>
      <c r="AFK404" s="559"/>
      <c r="AFL404" s="559"/>
      <c r="AFM404" s="559"/>
      <c r="AFN404" s="559"/>
      <c r="AFO404" s="559"/>
      <c r="AFP404" s="559"/>
      <c r="AFQ404" s="559"/>
      <c r="AFR404" s="559"/>
      <c r="AFS404" s="559"/>
      <c r="AFT404" s="559"/>
      <c r="AFU404" s="559"/>
      <c r="AFV404" s="559"/>
      <c r="AFW404" s="559"/>
      <c r="AFX404" s="559"/>
      <c r="AFY404" s="559"/>
      <c r="AFZ404" s="559"/>
      <c r="AGA404" s="559"/>
      <c r="AGB404" s="559"/>
      <c r="AGC404" s="559"/>
      <c r="AGD404" s="559"/>
      <c r="AGE404" s="559"/>
      <c r="AGF404" s="559"/>
      <c r="AGG404" s="559"/>
      <c r="AGH404" s="559"/>
      <c r="AGI404" s="559"/>
      <c r="AGJ404" s="559"/>
      <c r="AGK404" s="559"/>
      <c r="AGL404" s="559"/>
      <c r="AGM404" s="559"/>
      <c r="AGN404" s="559"/>
      <c r="AGO404" s="559"/>
      <c r="AGP404" s="559"/>
      <c r="AGQ404" s="559"/>
      <c r="AGR404" s="559"/>
      <c r="AGS404" s="559"/>
      <c r="AGT404" s="559"/>
      <c r="AGU404" s="559"/>
      <c r="AGV404" s="559"/>
      <c r="AGW404" s="559"/>
      <c r="AGX404" s="559"/>
      <c r="AGY404" s="559"/>
      <c r="AGZ404" s="559"/>
      <c r="AHA404" s="559"/>
      <c r="AHB404" s="559"/>
      <c r="AHC404" s="559"/>
      <c r="AHD404" s="559"/>
      <c r="AHE404" s="559"/>
      <c r="AHF404" s="559"/>
      <c r="AHG404" s="559"/>
      <c r="AHH404" s="559"/>
      <c r="AHI404" s="559"/>
      <c r="AHJ404" s="559"/>
      <c r="AHK404" s="559"/>
      <c r="AHL404" s="559"/>
      <c r="AHM404" s="559"/>
      <c r="AHN404" s="559"/>
      <c r="AHO404" s="559"/>
      <c r="AHP404" s="559"/>
      <c r="AHQ404" s="559"/>
      <c r="AHR404" s="559"/>
      <c r="AHS404" s="559"/>
      <c r="AHT404" s="559"/>
      <c r="AHU404" s="559"/>
      <c r="AHV404" s="559"/>
      <c r="AHW404" s="559"/>
      <c r="AHX404" s="559"/>
      <c r="AHY404" s="559"/>
      <c r="AHZ404" s="559"/>
      <c r="AIA404" s="559"/>
      <c r="AIB404" s="559"/>
      <c r="AIC404" s="559"/>
      <c r="AID404" s="559"/>
      <c r="AIE404" s="559"/>
      <c r="AIF404" s="559"/>
      <c r="AIG404" s="559"/>
      <c r="AIH404" s="559"/>
      <c r="AII404" s="559"/>
      <c r="AIJ404" s="559"/>
      <c r="AIK404" s="559"/>
      <c r="AIL404" s="559"/>
      <c r="AIM404" s="559"/>
      <c r="AIN404" s="559"/>
      <c r="AIO404" s="559"/>
      <c r="AIP404" s="559"/>
      <c r="AIQ404" s="559"/>
      <c r="AIR404" s="559"/>
      <c r="AIS404" s="559"/>
      <c r="AIT404" s="559"/>
      <c r="AIU404" s="559"/>
      <c r="AIV404" s="559"/>
      <c r="AIW404" s="559"/>
      <c r="AIX404" s="559"/>
      <c r="AIY404" s="559"/>
      <c r="AIZ404" s="559"/>
      <c r="AJA404" s="559"/>
      <c r="AJB404" s="559"/>
      <c r="AJC404" s="559"/>
      <c r="AJD404" s="559"/>
      <c r="AJE404" s="559"/>
      <c r="AJF404" s="559"/>
      <c r="AJG404" s="559"/>
      <c r="AJH404" s="559"/>
      <c r="AJI404" s="559"/>
      <c r="AJJ404" s="559"/>
      <c r="AJK404" s="559"/>
      <c r="AJL404" s="559"/>
      <c r="AJM404" s="559"/>
      <c r="AJN404" s="559"/>
      <c r="AJO404" s="559"/>
      <c r="AJP404" s="559"/>
      <c r="AJQ404" s="559"/>
      <c r="AJR404" s="559"/>
      <c r="AJS404" s="559"/>
      <c r="AJT404" s="559"/>
      <c r="AJU404" s="559"/>
      <c r="AJV404" s="559"/>
      <c r="AJW404" s="559"/>
      <c r="AJX404" s="559"/>
      <c r="AJY404" s="559"/>
      <c r="AJZ404" s="559"/>
      <c r="AKA404" s="559"/>
      <c r="AKB404" s="559"/>
      <c r="AKC404" s="559"/>
      <c r="AKD404" s="559"/>
      <c r="AKE404" s="559"/>
      <c r="AKF404" s="559"/>
      <c r="AKG404" s="559"/>
      <c r="AKH404" s="559"/>
      <c r="AKI404" s="559"/>
      <c r="AKJ404" s="559"/>
      <c r="AKK404" s="559"/>
      <c r="AKL404" s="559"/>
      <c r="AKM404" s="559"/>
      <c r="AKN404" s="559"/>
      <c r="AKO404" s="559"/>
      <c r="AKP404" s="559"/>
      <c r="AKQ404" s="559"/>
      <c r="AKR404" s="559"/>
      <c r="AKS404" s="559"/>
      <c r="AKT404" s="559"/>
      <c r="AKU404" s="559"/>
      <c r="AKV404" s="559"/>
      <c r="AKW404" s="559"/>
      <c r="AKX404" s="559"/>
      <c r="AKY404" s="559"/>
      <c r="AKZ404" s="559"/>
      <c r="ALA404" s="559"/>
      <c r="ALB404" s="559"/>
      <c r="ALC404" s="559"/>
      <c r="ALD404" s="559"/>
      <c r="ALE404" s="559"/>
      <c r="ALF404" s="559"/>
      <c r="ALG404" s="559"/>
      <c r="ALH404" s="559"/>
      <c r="ALI404" s="559"/>
      <c r="ALJ404" s="559"/>
      <c r="ALK404" s="559"/>
      <c r="ALL404" s="559"/>
      <c r="ALM404" s="559"/>
      <c r="ALN404" s="559"/>
      <c r="ALO404" s="559"/>
      <c r="ALP404" s="559"/>
      <c r="ALQ404" s="559"/>
      <c r="ALR404" s="559"/>
      <c r="ALS404" s="559"/>
      <c r="ALT404" s="559"/>
      <c r="ALU404" s="559"/>
      <c r="ALV404" s="559"/>
      <c r="ALW404" s="559"/>
      <c r="ALX404" s="559"/>
      <c r="ALY404" s="559"/>
      <c r="ALZ404" s="559"/>
      <c r="AMA404" s="559"/>
      <c r="AMB404" s="559"/>
      <c r="AMC404" s="559"/>
      <c r="AMD404" s="559"/>
      <c r="AME404" s="559"/>
      <c r="AMF404" s="559"/>
      <c r="AMG404" s="559"/>
      <c r="AMH404" s="559"/>
      <c r="AMI404" s="559"/>
      <c r="AMJ404" s="559"/>
    </row>
    <row r="405" spans="1:1024" x14ac:dyDescent="0.25">
      <c r="A405" s="258" t="s">
        <v>5944</v>
      </c>
      <c r="B405" s="257">
        <v>405</v>
      </c>
      <c r="C405" s="258" t="s">
        <v>5943</v>
      </c>
      <c r="D405" s="308" t="s">
        <v>5945</v>
      </c>
      <c r="E405" s="277"/>
      <c r="F405" s="278">
        <v>4</v>
      </c>
      <c r="G405" s="280"/>
      <c r="H405" s="280"/>
      <c r="I405" s="492" t="s">
        <v>750</v>
      </c>
      <c r="J405" s="394" t="s">
        <v>748</v>
      </c>
      <c r="K405" s="278">
        <v>1</v>
      </c>
      <c r="L405" s="278"/>
      <c r="M405" s="278"/>
      <c r="N405" s="278">
        <v>1</v>
      </c>
      <c r="O405" s="278"/>
      <c r="P405" s="278"/>
      <c r="Q405" s="278">
        <v>2</v>
      </c>
      <c r="R405" s="278"/>
      <c r="S405" s="278"/>
      <c r="T405" s="278"/>
      <c r="U405" s="278"/>
      <c r="V405" s="278"/>
      <c r="W405" s="283">
        <f t="shared" si="162"/>
        <v>100</v>
      </c>
      <c r="X405" s="283">
        <f t="shared" si="167"/>
        <v>100</v>
      </c>
      <c r="Y405" s="283">
        <f t="shared" si="176"/>
        <v>100</v>
      </c>
      <c r="Z405" s="283">
        <f t="shared" si="170"/>
        <v>100</v>
      </c>
      <c r="AA405" s="283">
        <f t="shared" si="171"/>
        <v>10</v>
      </c>
      <c r="AB405" s="287">
        <f t="shared" si="166"/>
        <v>100</v>
      </c>
      <c r="AC405" s="287">
        <f t="shared" si="165"/>
        <v>100</v>
      </c>
      <c r="AD405" s="287">
        <f t="shared" si="177"/>
        <v>100</v>
      </c>
      <c r="AE405" s="284">
        <f t="shared" si="175"/>
        <v>100</v>
      </c>
      <c r="AF405" s="284">
        <f t="shared" si="168"/>
        <v>100</v>
      </c>
      <c r="AG405" s="268">
        <f t="shared" si="172"/>
        <v>1</v>
      </c>
      <c r="AH405" s="268">
        <f t="shared" si="173"/>
        <v>1</v>
      </c>
      <c r="AI405" s="268">
        <f t="shared" si="174"/>
        <v>3</v>
      </c>
      <c r="AJ405" s="268">
        <f t="shared" si="169"/>
        <v>5</v>
      </c>
      <c r="AK405" s="501" t="s">
        <v>750</v>
      </c>
      <c r="AL405" s="277">
        <v>1</v>
      </c>
      <c r="AM405" s="277"/>
      <c r="AN405" s="511"/>
      <c r="AO405" s="277"/>
      <c r="AP405" s="277"/>
      <c r="AQ405" s="277"/>
      <c r="AR405" s="171" t="s">
        <v>756</v>
      </c>
      <c r="AS405" s="171"/>
      <c r="AT405" s="277"/>
      <c r="AU405" s="277"/>
    </row>
    <row r="406" spans="1:1024" x14ac:dyDescent="0.25">
      <c r="A406" s="258" t="s">
        <v>5946</v>
      </c>
      <c r="B406" s="257">
        <v>406</v>
      </c>
      <c r="C406" s="258" t="s">
        <v>5948</v>
      </c>
      <c r="D406" s="308" t="s">
        <v>5947</v>
      </c>
      <c r="E406" s="277"/>
      <c r="F406" s="278">
        <v>4</v>
      </c>
      <c r="G406" s="280"/>
      <c r="H406" s="280"/>
      <c r="I406" s="492">
        <v>0.38</v>
      </c>
      <c r="J406" s="278" t="s">
        <v>748</v>
      </c>
      <c r="K406" s="278">
        <v>1</v>
      </c>
      <c r="L406" s="278"/>
      <c r="M406" s="278"/>
      <c r="N406" s="278"/>
      <c r="O406" s="278"/>
      <c r="P406" s="278"/>
      <c r="Q406" s="278">
        <v>1</v>
      </c>
      <c r="R406" s="278"/>
      <c r="S406" s="278"/>
      <c r="T406" s="278"/>
      <c r="U406" s="278"/>
      <c r="V406" s="278"/>
      <c r="W406" s="283">
        <f t="shared" si="162"/>
        <v>100</v>
      </c>
      <c r="X406" s="283">
        <f t="shared" si="167"/>
        <v>100</v>
      </c>
      <c r="Y406" s="283">
        <f t="shared" si="176"/>
        <v>100</v>
      </c>
      <c r="Z406" s="283">
        <f t="shared" si="170"/>
        <v>10</v>
      </c>
      <c r="AA406" s="283">
        <f t="shared" si="171"/>
        <v>1</v>
      </c>
      <c r="AB406" s="287">
        <f t="shared" si="166"/>
        <v>100</v>
      </c>
      <c r="AC406" s="287">
        <f t="shared" si="165"/>
        <v>100</v>
      </c>
      <c r="AD406" s="287">
        <f t="shared" si="177"/>
        <v>100</v>
      </c>
      <c r="AE406" s="284">
        <f t="shared" si="175"/>
        <v>100</v>
      </c>
      <c r="AF406" s="284">
        <f t="shared" si="168"/>
        <v>100</v>
      </c>
      <c r="AG406" s="268">
        <f t="shared" si="172"/>
        <v>1</v>
      </c>
      <c r="AH406" s="268">
        <f t="shared" si="173"/>
        <v>1</v>
      </c>
      <c r="AI406" s="268">
        <f t="shared" si="174"/>
        <v>3</v>
      </c>
      <c r="AJ406" s="268">
        <f t="shared" si="169"/>
        <v>5</v>
      </c>
      <c r="AK406" s="506" t="s">
        <v>24518</v>
      </c>
      <c r="AL406" s="277">
        <v>1</v>
      </c>
      <c r="AM406" s="403">
        <v>1</v>
      </c>
      <c r="AN406" s="511"/>
      <c r="AO406" s="277">
        <v>10</v>
      </c>
      <c r="AP406" s="277">
        <v>10</v>
      </c>
      <c r="AQ406" s="277"/>
      <c r="AR406" s="171" t="s">
        <v>756</v>
      </c>
      <c r="AS406" s="171"/>
      <c r="AT406" s="277"/>
      <c r="AU406" s="277"/>
    </row>
    <row r="407" spans="1:1024" x14ac:dyDescent="0.25">
      <c r="A407" s="289" t="s">
        <v>24545</v>
      </c>
      <c r="B407" s="257">
        <v>407</v>
      </c>
      <c r="C407" s="258" t="s">
        <v>5949</v>
      </c>
      <c r="D407" s="308" t="s">
        <v>5950</v>
      </c>
      <c r="E407" s="277"/>
      <c r="F407" s="278">
        <v>4</v>
      </c>
      <c r="G407" s="280"/>
      <c r="H407" s="280"/>
      <c r="I407" s="492">
        <v>0.38</v>
      </c>
      <c r="J407" s="278" t="s">
        <v>748</v>
      </c>
      <c r="K407" s="278">
        <v>1</v>
      </c>
      <c r="L407" s="278"/>
      <c r="M407" s="278"/>
      <c r="N407" s="278">
        <v>1</v>
      </c>
      <c r="O407" s="278"/>
      <c r="P407" s="278"/>
      <c r="Q407" s="278">
        <v>2</v>
      </c>
      <c r="R407" s="278"/>
      <c r="S407" s="278"/>
      <c r="T407" s="278"/>
      <c r="U407" s="278"/>
      <c r="V407" s="278"/>
      <c r="W407" s="283">
        <f t="shared" si="162"/>
        <v>100</v>
      </c>
      <c r="X407" s="283">
        <f t="shared" si="167"/>
        <v>100</v>
      </c>
      <c r="Y407" s="283">
        <f t="shared" si="176"/>
        <v>100</v>
      </c>
      <c r="Z407" s="283">
        <f t="shared" si="170"/>
        <v>100</v>
      </c>
      <c r="AA407" s="283">
        <f t="shared" si="171"/>
        <v>10</v>
      </c>
      <c r="AB407" s="287">
        <f t="shared" si="166"/>
        <v>100</v>
      </c>
      <c r="AC407" s="287">
        <f t="shared" si="165"/>
        <v>100</v>
      </c>
      <c r="AD407" s="287">
        <f t="shared" si="177"/>
        <v>100</v>
      </c>
      <c r="AE407" s="284">
        <f t="shared" si="175"/>
        <v>100</v>
      </c>
      <c r="AF407" s="284">
        <f t="shared" si="168"/>
        <v>100</v>
      </c>
      <c r="AG407" s="268">
        <f t="shared" si="172"/>
        <v>1</v>
      </c>
      <c r="AH407" s="268">
        <f t="shared" si="173"/>
        <v>1</v>
      </c>
      <c r="AI407" s="268">
        <f t="shared" si="174"/>
        <v>3</v>
      </c>
      <c r="AJ407" s="268">
        <f t="shared" si="169"/>
        <v>5</v>
      </c>
      <c r="AK407" s="506" t="s">
        <v>24544</v>
      </c>
      <c r="AL407" s="277">
        <v>1</v>
      </c>
      <c r="AM407" s="277">
        <v>1</v>
      </c>
      <c r="AN407" s="511"/>
      <c r="AO407" s="277">
        <v>10</v>
      </c>
      <c r="AP407" s="277">
        <v>10</v>
      </c>
      <c r="AQ407" s="277"/>
      <c r="AR407" s="171" t="s">
        <v>756</v>
      </c>
      <c r="AS407" s="171"/>
      <c r="AT407" s="277"/>
      <c r="AU407" s="277"/>
    </row>
    <row r="408" spans="1:1024" x14ac:dyDescent="0.25">
      <c r="A408" s="258" t="s">
        <v>5952</v>
      </c>
      <c r="B408" s="257">
        <v>408</v>
      </c>
      <c r="C408" s="258" t="s">
        <v>5951</v>
      </c>
      <c r="D408" s="308" t="s">
        <v>5953</v>
      </c>
      <c r="E408" s="277"/>
      <c r="F408" s="278">
        <v>4</v>
      </c>
      <c r="G408" s="280"/>
      <c r="H408" s="280"/>
      <c r="I408" s="492">
        <v>0.38</v>
      </c>
      <c r="J408" s="278" t="s">
        <v>748</v>
      </c>
      <c r="K408" s="278">
        <v>1</v>
      </c>
      <c r="L408" s="278"/>
      <c r="M408" s="278"/>
      <c r="N408" s="278">
        <v>1</v>
      </c>
      <c r="O408" s="278"/>
      <c r="P408" s="293">
        <v>335</v>
      </c>
      <c r="Q408" s="278">
        <v>2</v>
      </c>
      <c r="R408" s="278"/>
      <c r="S408" s="278"/>
      <c r="T408" s="278"/>
      <c r="U408" s="278"/>
      <c r="V408" s="278"/>
      <c r="W408" s="283">
        <f t="shared" si="162"/>
        <v>100</v>
      </c>
      <c r="X408" s="283">
        <f t="shared" si="167"/>
        <v>100</v>
      </c>
      <c r="Y408" s="283">
        <f t="shared" si="176"/>
        <v>20</v>
      </c>
      <c r="Z408" s="283">
        <f t="shared" si="170"/>
        <v>100</v>
      </c>
      <c r="AA408" s="283">
        <f t="shared" si="171"/>
        <v>10</v>
      </c>
      <c r="AB408" s="287">
        <f t="shared" si="166"/>
        <v>100</v>
      </c>
      <c r="AC408" s="287">
        <f t="shared" si="165"/>
        <v>100</v>
      </c>
      <c r="AD408" s="287">
        <f t="shared" si="177"/>
        <v>100</v>
      </c>
      <c r="AE408" s="284">
        <f t="shared" si="175"/>
        <v>100</v>
      </c>
      <c r="AF408" s="284">
        <f t="shared" si="168"/>
        <v>100</v>
      </c>
      <c r="AG408" s="268">
        <f t="shared" si="172"/>
        <v>1</v>
      </c>
      <c r="AH408" s="268">
        <f t="shared" si="173"/>
        <v>1</v>
      </c>
      <c r="AI408" s="268">
        <f t="shared" si="174"/>
        <v>3</v>
      </c>
      <c r="AJ408" s="268">
        <f t="shared" si="169"/>
        <v>5</v>
      </c>
      <c r="AK408" s="506" t="s">
        <v>24544</v>
      </c>
      <c r="AL408" s="278">
        <v>1</v>
      </c>
      <c r="AM408" s="278">
        <v>1</v>
      </c>
      <c r="AN408" s="511"/>
      <c r="AO408" s="277">
        <v>10</v>
      </c>
      <c r="AP408" s="277">
        <v>10</v>
      </c>
      <c r="AQ408" s="277"/>
      <c r="AR408" s="171" t="s">
        <v>756</v>
      </c>
      <c r="AS408" s="356" t="s">
        <v>31856</v>
      </c>
      <c r="AT408" s="277"/>
      <c r="AU408" s="277"/>
    </row>
    <row r="409" spans="1:1024" x14ac:dyDescent="0.25">
      <c r="A409" s="258" t="s">
        <v>5922</v>
      </c>
      <c r="B409" s="257">
        <v>409</v>
      </c>
      <c r="C409" s="258" t="s">
        <v>5924</v>
      </c>
      <c r="D409" s="308" t="s">
        <v>5923</v>
      </c>
      <c r="E409" s="277"/>
      <c r="F409" s="278"/>
      <c r="G409" s="280"/>
      <c r="H409" s="280"/>
      <c r="I409" s="492">
        <v>0.38</v>
      </c>
      <c r="J409" s="278">
        <v>2</v>
      </c>
      <c r="K409" s="278">
        <v>1</v>
      </c>
      <c r="L409" s="278"/>
      <c r="M409" s="278"/>
      <c r="N409" s="278">
        <v>1</v>
      </c>
      <c r="O409" s="389"/>
      <c r="P409" s="389"/>
      <c r="Q409" s="278">
        <v>2</v>
      </c>
      <c r="R409" s="278"/>
      <c r="S409" s="278"/>
      <c r="T409" s="278"/>
      <c r="U409" s="278"/>
      <c r="V409" s="278"/>
      <c r="W409" s="283">
        <f t="shared" si="162"/>
        <v>100</v>
      </c>
      <c r="X409" s="283">
        <f t="shared" si="167"/>
        <v>100</v>
      </c>
      <c r="Y409" s="283">
        <f t="shared" si="176"/>
        <v>100</v>
      </c>
      <c r="Z409" s="283">
        <f t="shared" si="170"/>
        <v>100</v>
      </c>
      <c r="AA409" s="283">
        <f t="shared" si="171"/>
        <v>10</v>
      </c>
      <c r="AB409" s="287">
        <f t="shared" si="166"/>
        <v>100</v>
      </c>
      <c r="AC409" s="287">
        <f t="shared" si="165"/>
        <v>100</v>
      </c>
      <c r="AD409" s="287">
        <f t="shared" si="177"/>
        <v>100</v>
      </c>
      <c r="AE409" s="284">
        <f t="shared" si="175"/>
        <v>100</v>
      </c>
      <c r="AF409" s="284">
        <f t="shared" si="168"/>
        <v>100</v>
      </c>
      <c r="AG409" s="268">
        <f t="shared" si="172"/>
        <v>1</v>
      </c>
      <c r="AH409" s="268">
        <f t="shared" si="173"/>
        <v>10</v>
      </c>
      <c r="AI409" s="268">
        <f t="shared" si="174"/>
        <v>3</v>
      </c>
      <c r="AJ409" s="268">
        <f t="shared" si="169"/>
        <v>100</v>
      </c>
      <c r="AK409" s="506" t="s">
        <v>24544</v>
      </c>
      <c r="AL409" s="277">
        <v>1</v>
      </c>
      <c r="AM409" s="277">
        <v>1</v>
      </c>
      <c r="AN409" s="511"/>
      <c r="AO409" s="277">
        <v>10</v>
      </c>
      <c r="AP409" s="277">
        <v>10</v>
      </c>
      <c r="AQ409" s="277"/>
      <c r="AR409" s="171" t="s">
        <v>756</v>
      </c>
      <c r="AS409" s="171"/>
      <c r="AT409" s="277"/>
      <c r="AU409" s="277"/>
    </row>
    <row r="410" spans="1:1024" x14ac:dyDescent="0.25">
      <c r="A410" s="258" t="s">
        <v>5955</v>
      </c>
      <c r="B410" s="257">
        <v>410</v>
      </c>
      <c r="C410" s="258" t="s">
        <v>5954</v>
      </c>
      <c r="D410" s="308" t="s">
        <v>5956</v>
      </c>
      <c r="E410" s="277"/>
      <c r="F410" s="278">
        <v>4</v>
      </c>
      <c r="G410" s="280"/>
      <c r="H410" s="280"/>
      <c r="I410" s="492">
        <v>0.38</v>
      </c>
      <c r="J410" s="278" t="s">
        <v>748</v>
      </c>
      <c r="K410" s="278">
        <v>1</v>
      </c>
      <c r="L410" s="278"/>
      <c r="M410" s="278"/>
      <c r="N410" s="278">
        <v>1</v>
      </c>
      <c r="O410" s="278"/>
      <c r="P410" s="293">
        <v>335</v>
      </c>
      <c r="Q410" s="278">
        <v>2</v>
      </c>
      <c r="R410" s="278"/>
      <c r="S410" s="278"/>
      <c r="T410" s="278"/>
      <c r="U410" s="278"/>
      <c r="V410" s="278"/>
      <c r="W410" s="283">
        <f t="shared" si="162"/>
        <v>100</v>
      </c>
      <c r="X410" s="283">
        <f t="shared" si="167"/>
        <v>100</v>
      </c>
      <c r="Y410" s="283">
        <f t="shared" si="176"/>
        <v>20</v>
      </c>
      <c r="Z410" s="283">
        <f t="shared" si="170"/>
        <v>100</v>
      </c>
      <c r="AA410" s="283">
        <f t="shared" si="171"/>
        <v>10</v>
      </c>
      <c r="AB410" s="287">
        <f t="shared" si="166"/>
        <v>100</v>
      </c>
      <c r="AC410" s="287">
        <f t="shared" si="165"/>
        <v>100</v>
      </c>
      <c r="AD410" s="287">
        <f t="shared" si="177"/>
        <v>100</v>
      </c>
      <c r="AE410" s="284">
        <f t="shared" si="175"/>
        <v>100</v>
      </c>
      <c r="AF410" s="284">
        <f t="shared" si="168"/>
        <v>100</v>
      </c>
      <c r="AG410" s="268">
        <f t="shared" si="172"/>
        <v>1</v>
      </c>
      <c r="AH410" s="268">
        <f t="shared" si="173"/>
        <v>1</v>
      </c>
      <c r="AI410" s="268">
        <f t="shared" si="174"/>
        <v>3</v>
      </c>
      <c r="AJ410" s="268">
        <f t="shared" si="169"/>
        <v>5</v>
      </c>
      <c r="AK410" s="506" t="s">
        <v>24544</v>
      </c>
      <c r="AL410" s="278">
        <v>1</v>
      </c>
      <c r="AM410" s="278">
        <v>1</v>
      </c>
      <c r="AN410" s="511"/>
      <c r="AO410" s="277">
        <v>10</v>
      </c>
      <c r="AP410" s="277">
        <v>10</v>
      </c>
      <c r="AQ410" s="277"/>
      <c r="AR410" s="171" t="s">
        <v>756</v>
      </c>
      <c r="AS410" s="171"/>
      <c r="AT410" s="277"/>
      <c r="AU410" s="277"/>
    </row>
    <row r="411" spans="1:1024" x14ac:dyDescent="0.25">
      <c r="A411" s="258" t="s">
        <v>5957</v>
      </c>
      <c r="B411" s="257">
        <v>411</v>
      </c>
      <c r="C411" s="258" t="s">
        <v>5999</v>
      </c>
      <c r="D411" s="308" t="s">
        <v>24026</v>
      </c>
      <c r="E411" s="277"/>
      <c r="F411" s="278">
        <v>4</v>
      </c>
      <c r="G411" s="280"/>
      <c r="H411" s="280"/>
      <c r="I411" s="492" t="s">
        <v>750</v>
      </c>
      <c r="J411" s="278" t="s">
        <v>748</v>
      </c>
      <c r="K411" s="278">
        <v>1</v>
      </c>
      <c r="L411" s="278"/>
      <c r="M411" s="278"/>
      <c r="N411" s="278">
        <v>1</v>
      </c>
      <c r="O411" s="278"/>
      <c r="P411" s="293">
        <v>335</v>
      </c>
      <c r="Q411" s="278">
        <v>2</v>
      </c>
      <c r="R411" s="278"/>
      <c r="S411" s="278"/>
      <c r="T411" s="278"/>
      <c r="U411" s="278"/>
      <c r="V411" s="278"/>
      <c r="W411" s="283">
        <f t="shared" si="162"/>
        <v>100</v>
      </c>
      <c r="X411" s="283">
        <f t="shared" si="167"/>
        <v>100</v>
      </c>
      <c r="Y411" s="283">
        <f t="shared" si="176"/>
        <v>20</v>
      </c>
      <c r="Z411" s="283">
        <f t="shared" si="170"/>
        <v>100</v>
      </c>
      <c r="AA411" s="283">
        <f t="shared" si="171"/>
        <v>10</v>
      </c>
      <c r="AB411" s="287">
        <f t="shared" si="166"/>
        <v>100</v>
      </c>
      <c r="AC411" s="287">
        <f t="shared" si="165"/>
        <v>100</v>
      </c>
      <c r="AD411" s="287">
        <f t="shared" si="177"/>
        <v>100</v>
      </c>
      <c r="AE411" s="284">
        <f t="shared" si="175"/>
        <v>100</v>
      </c>
      <c r="AF411" s="284">
        <f t="shared" si="168"/>
        <v>100</v>
      </c>
      <c r="AG411" s="268">
        <f t="shared" si="172"/>
        <v>1</v>
      </c>
      <c r="AH411" s="268">
        <f t="shared" si="173"/>
        <v>1</v>
      </c>
      <c r="AI411" s="268">
        <f t="shared" si="174"/>
        <v>3</v>
      </c>
      <c r="AJ411" s="268">
        <f t="shared" si="169"/>
        <v>5</v>
      </c>
      <c r="AK411" s="501" t="s">
        <v>750</v>
      </c>
      <c r="AL411" s="278">
        <v>1</v>
      </c>
      <c r="AM411" s="278">
        <v>1</v>
      </c>
      <c r="AN411" s="511"/>
      <c r="AO411" s="277">
        <v>10</v>
      </c>
      <c r="AP411" s="277">
        <v>10</v>
      </c>
      <c r="AQ411" s="277"/>
      <c r="AR411" s="171" t="s">
        <v>756</v>
      </c>
      <c r="AS411" s="171"/>
      <c r="AT411" s="277"/>
      <c r="AU411" s="277"/>
    </row>
    <row r="412" spans="1:1024" x14ac:dyDescent="0.25">
      <c r="A412" s="258" t="s">
        <v>5959</v>
      </c>
      <c r="B412" s="257">
        <v>412</v>
      </c>
      <c r="C412" s="258" t="s">
        <v>5958</v>
      </c>
      <c r="D412" s="308" t="s">
        <v>5960</v>
      </c>
      <c r="E412" s="277"/>
      <c r="F412" s="278"/>
      <c r="G412" s="280"/>
      <c r="H412" s="280"/>
      <c r="I412" s="492">
        <v>0.38</v>
      </c>
      <c r="J412" s="394">
        <v>2</v>
      </c>
      <c r="K412" s="278">
        <v>1</v>
      </c>
      <c r="L412" s="278"/>
      <c r="M412" s="278"/>
      <c r="N412" s="278"/>
      <c r="O412" s="278"/>
      <c r="P412" s="278"/>
      <c r="Q412" s="278">
        <v>2</v>
      </c>
      <c r="R412" s="278"/>
      <c r="S412" s="278"/>
      <c r="T412" s="278"/>
      <c r="U412" s="278"/>
      <c r="V412" s="278"/>
      <c r="W412" s="283">
        <f t="shared" si="162"/>
        <v>100</v>
      </c>
      <c r="X412" s="283">
        <f t="shared" si="167"/>
        <v>100</v>
      </c>
      <c r="Y412" s="283">
        <f t="shared" si="176"/>
        <v>100</v>
      </c>
      <c r="Z412" s="283">
        <f t="shared" si="170"/>
        <v>100</v>
      </c>
      <c r="AA412" s="283">
        <f t="shared" si="171"/>
        <v>10</v>
      </c>
      <c r="AB412" s="287">
        <f t="shared" si="166"/>
        <v>100</v>
      </c>
      <c r="AC412" s="287">
        <f t="shared" si="165"/>
        <v>100</v>
      </c>
      <c r="AD412" s="287">
        <f t="shared" si="177"/>
        <v>100</v>
      </c>
      <c r="AE412" s="284">
        <f t="shared" si="175"/>
        <v>100</v>
      </c>
      <c r="AF412" s="284">
        <f t="shared" si="168"/>
        <v>100</v>
      </c>
      <c r="AG412" s="268">
        <f t="shared" si="172"/>
        <v>1</v>
      </c>
      <c r="AH412" s="268">
        <f t="shared" si="173"/>
        <v>10</v>
      </c>
      <c r="AI412" s="268">
        <f t="shared" si="174"/>
        <v>3</v>
      </c>
      <c r="AJ412" s="268">
        <f t="shared" si="169"/>
        <v>100</v>
      </c>
      <c r="AK412" s="506" t="s">
        <v>24546</v>
      </c>
      <c r="AL412" s="277">
        <v>1</v>
      </c>
      <c r="AM412" s="277">
        <v>1</v>
      </c>
      <c r="AN412" s="511"/>
      <c r="AO412" s="277">
        <v>10</v>
      </c>
      <c r="AP412" s="277">
        <v>10</v>
      </c>
      <c r="AQ412" s="277"/>
      <c r="AR412" s="171" t="s">
        <v>756</v>
      </c>
      <c r="AS412" s="171"/>
      <c r="AT412" s="277"/>
      <c r="AU412" s="277"/>
    </row>
    <row r="413" spans="1:1024" x14ac:dyDescent="0.25">
      <c r="A413" s="289" t="s">
        <v>1417</v>
      </c>
      <c r="B413" s="257">
        <v>413</v>
      </c>
      <c r="C413" s="258" t="s">
        <v>24547</v>
      </c>
      <c r="D413" s="308" t="s">
        <v>1418</v>
      </c>
      <c r="E413" s="277" t="s">
        <v>818</v>
      </c>
      <c r="F413" s="278">
        <v>4</v>
      </c>
      <c r="G413" s="280">
        <v>3</v>
      </c>
      <c r="H413" s="280">
        <v>4</v>
      </c>
      <c r="I413" s="492">
        <v>1.5</v>
      </c>
      <c r="J413" s="278" t="s">
        <v>749</v>
      </c>
      <c r="K413" s="278">
        <v>1</v>
      </c>
      <c r="L413" s="293"/>
      <c r="M413" s="293"/>
      <c r="N413" s="278"/>
      <c r="O413" s="281"/>
      <c r="P413" s="293">
        <v>335</v>
      </c>
      <c r="Q413" s="278"/>
      <c r="R413" s="278"/>
      <c r="S413" s="278"/>
      <c r="T413" s="278"/>
      <c r="U413" s="278"/>
      <c r="V413" s="278"/>
      <c r="W413" s="283">
        <f t="shared" si="162"/>
        <v>100</v>
      </c>
      <c r="X413" s="283">
        <f t="shared" si="167"/>
        <v>100</v>
      </c>
      <c r="Y413" s="341">
        <v>1</v>
      </c>
      <c r="Z413" s="283">
        <f t="shared" si="170"/>
        <v>100</v>
      </c>
      <c r="AA413" s="283">
        <f t="shared" si="171"/>
        <v>100</v>
      </c>
      <c r="AB413" s="287">
        <f t="shared" si="166"/>
        <v>100</v>
      </c>
      <c r="AC413" s="287">
        <f t="shared" si="165"/>
        <v>100</v>
      </c>
      <c r="AD413" s="287">
        <f t="shared" si="177"/>
        <v>100</v>
      </c>
      <c r="AE413" s="284">
        <f t="shared" si="175"/>
        <v>100</v>
      </c>
      <c r="AF413" s="284">
        <f t="shared" si="168"/>
        <v>100</v>
      </c>
      <c r="AG413" s="268">
        <f t="shared" si="172"/>
        <v>1</v>
      </c>
      <c r="AH413" s="268">
        <f t="shared" si="173"/>
        <v>1</v>
      </c>
      <c r="AI413" s="268">
        <f t="shared" si="174"/>
        <v>3</v>
      </c>
      <c r="AJ413" s="268">
        <f t="shared" si="169"/>
        <v>5</v>
      </c>
      <c r="AK413" s="506" t="s">
        <v>24548</v>
      </c>
      <c r="AL413" s="278"/>
      <c r="AM413" s="293"/>
      <c r="AN413" s="511"/>
      <c r="AO413" s="277"/>
      <c r="AP413" s="277"/>
      <c r="AQ413" s="277"/>
      <c r="AR413" s="171" t="s">
        <v>1419</v>
      </c>
      <c r="AS413" s="171"/>
      <c r="AT413" s="277"/>
      <c r="AU413" s="277"/>
    </row>
    <row r="414" spans="1:1024" x14ac:dyDescent="0.25">
      <c r="A414" s="258" t="s">
        <v>6186</v>
      </c>
      <c r="B414" s="257">
        <v>414</v>
      </c>
      <c r="C414" s="258" t="s">
        <v>24549</v>
      </c>
      <c r="D414" s="308" t="s">
        <v>6187</v>
      </c>
      <c r="E414" s="277" t="s">
        <v>766</v>
      </c>
      <c r="F414" s="278">
        <v>3</v>
      </c>
      <c r="G414" s="280">
        <v>2</v>
      </c>
      <c r="H414" s="280">
        <v>3</v>
      </c>
      <c r="I414" s="492" t="s">
        <v>750</v>
      </c>
      <c r="J414" s="278" t="s">
        <v>748</v>
      </c>
      <c r="K414" s="278">
        <v>1</v>
      </c>
      <c r="L414" s="278"/>
      <c r="M414" s="278"/>
      <c r="N414" s="278"/>
      <c r="O414" s="278"/>
      <c r="P414" s="278"/>
      <c r="Q414" s="278"/>
      <c r="R414" s="278"/>
      <c r="S414" s="278"/>
      <c r="T414" s="278"/>
      <c r="U414" s="278"/>
      <c r="V414" s="278"/>
      <c r="W414" s="283">
        <f t="shared" si="162"/>
        <v>100</v>
      </c>
      <c r="X414" s="283">
        <f t="shared" si="167"/>
        <v>100</v>
      </c>
      <c r="Y414" s="283">
        <f>IF(OR(P414=335,P414=336),20,100)</f>
        <v>100</v>
      </c>
      <c r="Z414" s="283">
        <f t="shared" si="170"/>
        <v>100</v>
      </c>
      <c r="AA414" s="283">
        <f t="shared" si="171"/>
        <v>100</v>
      </c>
      <c r="AB414" s="287">
        <f t="shared" si="166"/>
        <v>100</v>
      </c>
      <c r="AC414" s="287">
        <f t="shared" si="165"/>
        <v>100</v>
      </c>
      <c r="AD414" s="287">
        <f t="shared" si="177"/>
        <v>100</v>
      </c>
      <c r="AE414" s="284">
        <f t="shared" si="175"/>
        <v>100</v>
      </c>
      <c r="AF414" s="284">
        <f t="shared" si="168"/>
        <v>100</v>
      </c>
      <c r="AG414" s="268">
        <f t="shared" si="172"/>
        <v>1</v>
      </c>
      <c r="AH414" s="268">
        <f t="shared" si="173"/>
        <v>1</v>
      </c>
      <c r="AI414" s="268">
        <f t="shared" si="174"/>
        <v>3</v>
      </c>
      <c r="AJ414" s="268">
        <f t="shared" si="169"/>
        <v>5</v>
      </c>
      <c r="AK414" s="501" t="s">
        <v>750</v>
      </c>
      <c r="AL414" s="277"/>
      <c r="AM414" s="277"/>
      <c r="AN414" s="511"/>
      <c r="AO414" s="277"/>
      <c r="AP414" s="277"/>
      <c r="AQ414" s="277"/>
      <c r="AR414" s="356" t="s">
        <v>756</v>
      </c>
      <c r="AS414" s="356"/>
      <c r="AT414" s="277"/>
      <c r="AU414" s="277"/>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c r="BR414" s="170"/>
      <c r="BS414" s="170"/>
      <c r="BT414" s="170"/>
      <c r="BU414" s="170"/>
      <c r="BV414" s="170"/>
      <c r="BW414" s="170"/>
      <c r="BX414" s="170"/>
      <c r="BY414" s="170"/>
      <c r="BZ414" s="170"/>
      <c r="CA414" s="170"/>
      <c r="CB414" s="170"/>
      <c r="CC414" s="170"/>
      <c r="CD414" s="170"/>
      <c r="CE414" s="170"/>
      <c r="CF414" s="170"/>
      <c r="CG414" s="170"/>
      <c r="CH414" s="170"/>
      <c r="CI414" s="170"/>
      <c r="CJ414" s="170"/>
      <c r="CK414" s="170"/>
      <c r="CL414" s="170"/>
      <c r="CM414" s="170"/>
      <c r="CN414" s="170"/>
      <c r="CO414" s="170"/>
      <c r="CP414" s="170"/>
      <c r="CQ414" s="170"/>
      <c r="CR414" s="170"/>
      <c r="CS414" s="170"/>
      <c r="CT414" s="170"/>
      <c r="CU414" s="170"/>
      <c r="CV414" s="170"/>
      <c r="CW414" s="170"/>
      <c r="CX414" s="170"/>
      <c r="CY414" s="170"/>
      <c r="CZ414" s="170"/>
      <c r="DA414" s="170"/>
      <c r="DB414" s="170"/>
      <c r="DC414" s="170"/>
      <c r="DD414" s="170"/>
      <c r="DE414" s="170"/>
      <c r="DF414" s="170"/>
      <c r="DG414" s="170"/>
      <c r="DH414" s="170"/>
      <c r="DI414" s="170"/>
      <c r="DJ414" s="170"/>
      <c r="DK414" s="170"/>
      <c r="DL414" s="170"/>
      <c r="DM414" s="170"/>
      <c r="DN414" s="170"/>
      <c r="DO414" s="170"/>
      <c r="DP414" s="170"/>
      <c r="DQ414" s="170"/>
      <c r="DR414" s="170"/>
      <c r="DS414" s="170"/>
      <c r="DT414" s="170"/>
      <c r="DU414" s="170"/>
      <c r="DV414" s="170"/>
      <c r="DW414" s="170"/>
      <c r="DX414" s="170"/>
      <c r="DY414" s="170"/>
      <c r="DZ414" s="170"/>
      <c r="EA414" s="170"/>
      <c r="EB414" s="170"/>
      <c r="EC414" s="170"/>
      <c r="ED414" s="170"/>
      <c r="EE414" s="170"/>
      <c r="EF414" s="170"/>
      <c r="EG414" s="170"/>
      <c r="EH414" s="170"/>
      <c r="EI414" s="170"/>
      <c r="EJ414" s="170"/>
      <c r="EK414" s="170"/>
      <c r="EL414" s="170"/>
      <c r="EM414" s="170"/>
      <c r="EN414" s="170"/>
      <c r="EO414" s="170"/>
      <c r="EP414" s="170"/>
      <c r="EQ414" s="170"/>
      <c r="ER414" s="170"/>
      <c r="ES414" s="170"/>
      <c r="ET414" s="170"/>
      <c r="EU414" s="170"/>
      <c r="EV414" s="170"/>
      <c r="EW414" s="170"/>
      <c r="EX414" s="170"/>
      <c r="EY414" s="170"/>
      <c r="EZ414" s="170"/>
      <c r="FA414" s="170"/>
      <c r="FB414" s="170"/>
      <c r="FC414" s="170"/>
      <c r="FD414" s="170"/>
      <c r="FE414" s="170"/>
      <c r="FF414" s="170"/>
      <c r="FG414" s="170"/>
      <c r="FH414" s="170"/>
      <c r="FI414" s="170"/>
      <c r="FJ414" s="170"/>
      <c r="FK414" s="170"/>
      <c r="FL414" s="170"/>
      <c r="FM414" s="170"/>
      <c r="FN414" s="170"/>
      <c r="FO414" s="170"/>
      <c r="FP414" s="170"/>
      <c r="FQ414" s="170"/>
      <c r="FR414" s="170"/>
      <c r="FS414" s="170"/>
      <c r="FT414" s="170"/>
      <c r="FU414" s="170"/>
      <c r="FV414" s="170"/>
      <c r="FW414" s="170"/>
      <c r="FX414" s="170"/>
      <c r="FY414" s="170"/>
      <c r="FZ414" s="170"/>
      <c r="GA414" s="170"/>
      <c r="GB414" s="170"/>
      <c r="GC414" s="170"/>
      <c r="GD414" s="170"/>
      <c r="GE414" s="170"/>
      <c r="GF414" s="170"/>
      <c r="GG414" s="170"/>
      <c r="GH414" s="170"/>
      <c r="GI414" s="170"/>
      <c r="GJ414" s="170"/>
      <c r="GK414" s="170"/>
      <c r="GL414" s="170"/>
      <c r="GM414" s="170"/>
      <c r="GN414" s="170"/>
      <c r="GO414" s="170"/>
      <c r="GP414" s="170"/>
      <c r="GQ414" s="170"/>
      <c r="GR414" s="170"/>
      <c r="GS414" s="170"/>
      <c r="GT414" s="170"/>
      <c r="GU414" s="170"/>
      <c r="GV414" s="170"/>
      <c r="GW414" s="170"/>
      <c r="GX414" s="170"/>
      <c r="GY414" s="170"/>
      <c r="GZ414" s="170"/>
      <c r="HA414" s="170"/>
      <c r="HB414" s="170"/>
      <c r="HC414" s="170"/>
      <c r="HD414" s="170"/>
      <c r="HE414" s="170"/>
      <c r="HF414" s="170"/>
      <c r="HG414" s="170"/>
      <c r="HH414" s="170"/>
      <c r="HI414" s="170"/>
      <c r="HJ414" s="170"/>
      <c r="HK414" s="170"/>
      <c r="HL414" s="170"/>
      <c r="HM414" s="170"/>
      <c r="HN414" s="170"/>
      <c r="HO414" s="170"/>
      <c r="HP414" s="170"/>
      <c r="HQ414" s="170"/>
      <c r="HR414" s="170"/>
      <c r="HS414" s="170"/>
      <c r="HT414" s="170"/>
      <c r="HU414" s="170"/>
      <c r="HV414" s="170"/>
      <c r="HW414" s="170"/>
      <c r="HX414" s="170"/>
      <c r="HY414" s="170"/>
      <c r="HZ414" s="170"/>
      <c r="IA414" s="170"/>
      <c r="IB414" s="170"/>
      <c r="IC414" s="170"/>
      <c r="ID414" s="170"/>
      <c r="IE414" s="170"/>
      <c r="IF414" s="170"/>
      <c r="IG414" s="170"/>
      <c r="IH414" s="170"/>
      <c r="II414" s="170"/>
      <c r="IJ414" s="170"/>
      <c r="IK414" s="170"/>
      <c r="IL414" s="170"/>
      <c r="IM414" s="170"/>
      <c r="IN414" s="170"/>
      <c r="IO414" s="170"/>
      <c r="IP414" s="170"/>
      <c r="IQ414" s="170"/>
      <c r="IR414" s="170"/>
      <c r="IS414" s="170"/>
      <c r="IT414" s="170"/>
      <c r="IU414" s="170"/>
      <c r="IV414" s="170"/>
      <c r="IW414" s="170"/>
      <c r="IX414" s="170"/>
      <c r="IY414" s="170"/>
      <c r="IZ414" s="170"/>
      <c r="JA414" s="170"/>
      <c r="JB414" s="170"/>
      <c r="JC414" s="170"/>
      <c r="JD414" s="170"/>
      <c r="JE414" s="170"/>
      <c r="JF414" s="170"/>
      <c r="JG414" s="170"/>
      <c r="JH414" s="170"/>
      <c r="JI414" s="170"/>
      <c r="JJ414" s="170"/>
      <c r="JK414" s="170"/>
      <c r="JL414" s="170"/>
      <c r="JM414" s="170"/>
      <c r="JN414" s="170"/>
      <c r="JO414" s="170"/>
      <c r="JP414" s="170"/>
      <c r="JQ414" s="170"/>
      <c r="JR414" s="170"/>
      <c r="JS414" s="170"/>
      <c r="JT414" s="170"/>
      <c r="JU414" s="170"/>
      <c r="JV414" s="170"/>
      <c r="JW414" s="170"/>
      <c r="JX414" s="170"/>
      <c r="JY414" s="170"/>
      <c r="JZ414" s="170"/>
      <c r="KA414" s="170"/>
      <c r="KB414" s="170"/>
      <c r="KC414" s="170"/>
      <c r="KD414" s="170"/>
      <c r="KE414" s="170"/>
      <c r="KF414" s="170"/>
      <c r="KG414" s="170"/>
      <c r="KH414" s="170"/>
      <c r="KI414" s="170"/>
      <c r="KJ414" s="170"/>
      <c r="KK414" s="170"/>
      <c r="KL414" s="170"/>
      <c r="KM414" s="170"/>
      <c r="KN414" s="170"/>
      <c r="KO414" s="170"/>
      <c r="KP414" s="170"/>
      <c r="KQ414" s="170"/>
      <c r="KR414" s="170"/>
      <c r="KS414" s="170"/>
      <c r="KT414" s="170"/>
      <c r="KU414" s="170"/>
      <c r="KV414" s="170"/>
      <c r="KW414" s="170"/>
      <c r="KX414" s="170"/>
      <c r="KY414" s="170"/>
      <c r="KZ414" s="170"/>
      <c r="LA414" s="170"/>
      <c r="LB414" s="170"/>
      <c r="LC414" s="170"/>
      <c r="LD414" s="170"/>
      <c r="LE414" s="170"/>
      <c r="LF414" s="170"/>
      <c r="LG414" s="170"/>
      <c r="LH414" s="170"/>
      <c r="LI414" s="170"/>
      <c r="LJ414" s="170"/>
      <c r="LK414" s="170"/>
      <c r="LL414" s="170"/>
      <c r="LM414" s="170"/>
      <c r="LN414" s="170"/>
      <c r="LO414" s="170"/>
      <c r="LP414" s="170"/>
      <c r="LQ414" s="170"/>
      <c r="LR414" s="170"/>
      <c r="LS414" s="170"/>
      <c r="LT414" s="170"/>
      <c r="LU414" s="170"/>
      <c r="LV414" s="170"/>
      <c r="LW414" s="170"/>
      <c r="LX414" s="170"/>
      <c r="LY414" s="170"/>
      <c r="LZ414" s="170"/>
      <c r="MA414" s="170"/>
      <c r="MB414" s="170"/>
      <c r="MC414" s="170"/>
      <c r="MD414" s="170"/>
      <c r="ME414" s="170"/>
      <c r="MF414" s="170"/>
      <c r="MG414" s="170"/>
      <c r="MH414" s="170"/>
      <c r="MI414" s="170"/>
      <c r="MJ414" s="170"/>
      <c r="MK414" s="170"/>
      <c r="ML414" s="170"/>
      <c r="MM414" s="170"/>
      <c r="MN414" s="170"/>
      <c r="MO414" s="170"/>
      <c r="MP414" s="170"/>
      <c r="MQ414" s="170"/>
      <c r="MR414" s="170"/>
      <c r="MS414" s="170"/>
      <c r="MT414" s="170"/>
      <c r="MU414" s="170"/>
      <c r="MV414" s="170"/>
      <c r="MW414" s="170"/>
      <c r="MX414" s="170"/>
      <c r="MY414" s="170"/>
      <c r="MZ414" s="170"/>
      <c r="NA414" s="170"/>
      <c r="NB414" s="170"/>
      <c r="NC414" s="170"/>
      <c r="ND414" s="170"/>
      <c r="NE414" s="170"/>
      <c r="NF414" s="170"/>
      <c r="NG414" s="170"/>
      <c r="NH414" s="170"/>
      <c r="NI414" s="170"/>
      <c r="NJ414" s="170"/>
      <c r="NK414" s="170"/>
      <c r="NL414" s="170"/>
      <c r="NM414" s="170"/>
      <c r="NN414" s="170"/>
      <c r="NO414" s="170"/>
      <c r="NP414" s="170"/>
      <c r="NQ414" s="170"/>
      <c r="NR414" s="170"/>
      <c r="NS414" s="170"/>
      <c r="NT414" s="170"/>
      <c r="NU414" s="170"/>
      <c r="NV414" s="170"/>
      <c r="NW414" s="170"/>
      <c r="NX414" s="170"/>
      <c r="NY414" s="170"/>
      <c r="NZ414" s="170"/>
      <c r="OA414" s="170"/>
      <c r="OB414" s="170"/>
      <c r="OC414" s="170"/>
      <c r="OD414" s="170"/>
      <c r="OE414" s="170"/>
      <c r="OF414" s="170"/>
      <c r="OG414" s="170"/>
      <c r="OH414" s="170"/>
      <c r="OI414" s="170"/>
      <c r="OJ414" s="170"/>
      <c r="OK414" s="170"/>
      <c r="OL414" s="170"/>
      <c r="OM414" s="170"/>
      <c r="ON414" s="170"/>
      <c r="OO414" s="170"/>
      <c r="OP414" s="170"/>
      <c r="OQ414" s="170"/>
      <c r="OR414" s="170"/>
      <c r="OS414" s="170"/>
      <c r="OT414" s="170"/>
      <c r="OU414" s="170"/>
      <c r="OV414" s="170"/>
      <c r="OW414" s="170"/>
      <c r="OX414" s="170"/>
      <c r="OY414" s="170"/>
      <c r="OZ414" s="170"/>
      <c r="PA414" s="170"/>
      <c r="PB414" s="170"/>
      <c r="PC414" s="170"/>
      <c r="PD414" s="170"/>
      <c r="PE414" s="170"/>
      <c r="PF414" s="170"/>
      <c r="PG414" s="170"/>
      <c r="PH414" s="170"/>
      <c r="PI414" s="170"/>
      <c r="PJ414" s="170"/>
      <c r="PK414" s="170"/>
      <c r="PL414" s="170"/>
      <c r="PM414" s="170"/>
      <c r="PN414" s="170"/>
      <c r="PO414" s="170"/>
      <c r="PP414" s="170"/>
      <c r="PQ414" s="170"/>
      <c r="PR414" s="170"/>
      <c r="PS414" s="170"/>
      <c r="PT414" s="170"/>
      <c r="PU414" s="170"/>
      <c r="PV414" s="170"/>
      <c r="PW414" s="170"/>
      <c r="PX414" s="170"/>
      <c r="PY414" s="170"/>
      <c r="PZ414" s="170"/>
      <c r="QA414" s="170"/>
      <c r="QB414" s="170"/>
      <c r="QC414" s="170"/>
      <c r="QD414" s="170"/>
      <c r="QE414" s="170"/>
      <c r="QF414" s="170"/>
      <c r="QG414" s="170"/>
      <c r="QH414" s="170"/>
      <c r="QI414" s="170"/>
      <c r="QJ414" s="170"/>
      <c r="QK414" s="170"/>
      <c r="QL414" s="170"/>
      <c r="QM414" s="170"/>
      <c r="QN414" s="170"/>
      <c r="QO414" s="170"/>
      <c r="QP414" s="170"/>
      <c r="QQ414" s="170"/>
      <c r="QR414" s="170"/>
      <c r="QS414" s="170"/>
      <c r="QT414" s="170"/>
      <c r="QU414" s="170"/>
      <c r="QV414" s="170"/>
      <c r="QW414" s="170"/>
      <c r="QX414" s="170"/>
      <c r="QY414" s="170"/>
      <c r="QZ414" s="170"/>
      <c r="RA414" s="170"/>
      <c r="RB414" s="170"/>
      <c r="RC414" s="170"/>
      <c r="RD414" s="170"/>
      <c r="RE414" s="170"/>
      <c r="RF414" s="170"/>
      <c r="RG414" s="170"/>
      <c r="RH414" s="170"/>
      <c r="RI414" s="170"/>
      <c r="RJ414" s="170"/>
      <c r="RK414" s="170"/>
      <c r="RL414" s="170"/>
      <c r="RM414" s="170"/>
      <c r="RN414" s="170"/>
      <c r="RO414" s="170"/>
      <c r="RP414" s="170"/>
      <c r="RQ414" s="170"/>
      <c r="RR414" s="170"/>
      <c r="RS414" s="170"/>
      <c r="RT414" s="170"/>
      <c r="RU414" s="170"/>
      <c r="RV414" s="170"/>
      <c r="RW414" s="170"/>
      <c r="RX414" s="170"/>
      <c r="RY414" s="170"/>
      <c r="RZ414" s="170"/>
      <c r="SA414" s="170"/>
      <c r="SB414" s="170"/>
      <c r="SC414" s="170"/>
      <c r="SD414" s="170"/>
      <c r="SE414" s="170"/>
      <c r="SF414" s="170"/>
      <c r="SG414" s="170"/>
      <c r="SH414" s="170"/>
      <c r="SI414" s="170"/>
      <c r="SJ414" s="170"/>
      <c r="SK414" s="170"/>
      <c r="SL414" s="170"/>
      <c r="SM414" s="170"/>
      <c r="SN414" s="170"/>
      <c r="SO414" s="170"/>
      <c r="SP414" s="170"/>
      <c r="SQ414" s="170"/>
      <c r="SR414" s="170"/>
      <c r="SS414" s="170"/>
      <c r="ST414" s="170"/>
      <c r="SU414" s="170"/>
      <c r="SV414" s="170"/>
      <c r="SW414" s="170"/>
      <c r="SX414" s="170"/>
      <c r="SY414" s="170"/>
      <c r="SZ414" s="170"/>
      <c r="TA414" s="170"/>
      <c r="TB414" s="170"/>
      <c r="TC414" s="170"/>
      <c r="TD414" s="170"/>
      <c r="TE414" s="170"/>
      <c r="TF414" s="170"/>
      <c r="TG414" s="170"/>
      <c r="TH414" s="170"/>
      <c r="TI414" s="170"/>
      <c r="TJ414" s="170"/>
      <c r="TK414" s="170"/>
      <c r="TL414" s="170"/>
      <c r="TM414" s="170"/>
      <c r="TN414" s="170"/>
      <c r="TO414" s="170"/>
      <c r="TP414" s="170"/>
      <c r="TQ414" s="170"/>
      <c r="TR414" s="170"/>
      <c r="TS414" s="170"/>
      <c r="TT414" s="170"/>
      <c r="TU414" s="170"/>
      <c r="TV414" s="170"/>
      <c r="TW414" s="170"/>
      <c r="TX414" s="170"/>
      <c r="TY414" s="170"/>
      <c r="TZ414" s="170"/>
      <c r="UA414" s="170"/>
      <c r="UB414" s="170"/>
      <c r="UC414" s="170"/>
      <c r="UD414" s="170"/>
      <c r="UE414" s="170"/>
      <c r="UF414" s="170"/>
      <c r="UG414" s="170"/>
      <c r="UH414" s="170"/>
      <c r="UI414" s="170"/>
      <c r="UJ414" s="170"/>
      <c r="UK414" s="170"/>
      <c r="UL414" s="170"/>
      <c r="UM414" s="170"/>
      <c r="UN414" s="170"/>
      <c r="UO414" s="170"/>
      <c r="UP414" s="170"/>
      <c r="UQ414" s="170"/>
      <c r="UR414" s="170"/>
      <c r="US414" s="170"/>
      <c r="UT414" s="170"/>
      <c r="UU414" s="170"/>
      <c r="UV414" s="170"/>
      <c r="UW414" s="170"/>
      <c r="UX414" s="170"/>
      <c r="UY414" s="170"/>
      <c r="UZ414" s="170"/>
      <c r="VA414" s="170"/>
      <c r="VB414" s="170"/>
      <c r="VC414" s="170"/>
      <c r="VD414" s="170"/>
      <c r="VE414" s="170"/>
      <c r="VF414" s="170"/>
      <c r="VG414" s="170"/>
      <c r="VH414" s="170"/>
      <c r="VI414" s="170"/>
      <c r="VJ414" s="170"/>
      <c r="VK414" s="170"/>
      <c r="VL414" s="170"/>
      <c r="VM414" s="170"/>
      <c r="VN414" s="170"/>
      <c r="VO414" s="170"/>
      <c r="VP414" s="170"/>
      <c r="VQ414" s="170"/>
      <c r="VR414" s="170"/>
      <c r="VS414" s="170"/>
      <c r="VT414" s="170"/>
      <c r="VU414" s="170"/>
      <c r="VV414" s="170"/>
      <c r="VW414" s="170"/>
      <c r="VX414" s="170"/>
      <c r="VY414" s="170"/>
      <c r="VZ414" s="170"/>
      <c r="WA414" s="170"/>
      <c r="WB414" s="170"/>
      <c r="WC414" s="170"/>
      <c r="WD414" s="170"/>
      <c r="WE414" s="170"/>
      <c r="WF414" s="170"/>
      <c r="WG414" s="170"/>
      <c r="WH414" s="170"/>
      <c r="WI414" s="170"/>
      <c r="WJ414" s="170"/>
      <c r="WK414" s="170"/>
      <c r="WL414" s="170"/>
      <c r="WM414" s="170"/>
      <c r="WN414" s="170"/>
      <c r="WO414" s="170"/>
      <c r="WP414" s="170"/>
      <c r="WQ414" s="170"/>
      <c r="WR414" s="170"/>
      <c r="WS414" s="170"/>
      <c r="WT414" s="170"/>
      <c r="WU414" s="170"/>
      <c r="WV414" s="170"/>
      <c r="WW414" s="170"/>
      <c r="WX414" s="170"/>
      <c r="WY414" s="170"/>
      <c r="WZ414" s="170"/>
      <c r="XA414" s="170"/>
      <c r="XB414" s="170"/>
      <c r="XC414" s="170"/>
      <c r="XD414" s="170"/>
      <c r="XE414" s="170"/>
      <c r="XF414" s="170"/>
      <c r="XG414" s="170"/>
      <c r="XH414" s="170"/>
      <c r="XI414" s="170"/>
      <c r="XJ414" s="170"/>
      <c r="XK414" s="170"/>
      <c r="XL414" s="170"/>
      <c r="XM414" s="170"/>
      <c r="XN414" s="170"/>
      <c r="XO414" s="170"/>
      <c r="XP414" s="170"/>
      <c r="XQ414" s="170"/>
      <c r="XR414" s="170"/>
      <c r="XS414" s="170"/>
      <c r="XT414" s="170"/>
      <c r="XU414" s="170"/>
      <c r="XV414" s="170"/>
      <c r="XW414" s="170"/>
      <c r="XX414" s="170"/>
      <c r="XY414" s="170"/>
      <c r="XZ414" s="170"/>
      <c r="YA414" s="170"/>
      <c r="YB414" s="170"/>
      <c r="YC414" s="170"/>
      <c r="YD414" s="170"/>
      <c r="YE414" s="170"/>
      <c r="YF414" s="170"/>
      <c r="YG414" s="170"/>
      <c r="YH414" s="170"/>
      <c r="YI414" s="170"/>
      <c r="YJ414" s="170"/>
      <c r="YK414" s="170"/>
      <c r="YL414" s="170"/>
      <c r="YM414" s="170"/>
      <c r="YN414" s="170"/>
      <c r="YO414" s="170"/>
      <c r="YP414" s="170"/>
      <c r="YQ414" s="170"/>
      <c r="YR414" s="170"/>
      <c r="YS414" s="170"/>
      <c r="YT414" s="170"/>
      <c r="YU414" s="170"/>
      <c r="YV414" s="170"/>
      <c r="YW414" s="170"/>
      <c r="YX414" s="170"/>
      <c r="YY414" s="170"/>
      <c r="YZ414" s="170"/>
      <c r="ZA414" s="170"/>
      <c r="ZB414" s="170"/>
      <c r="ZC414" s="170"/>
      <c r="ZD414" s="170"/>
      <c r="ZE414" s="170"/>
      <c r="ZF414" s="170"/>
      <c r="ZG414" s="170"/>
      <c r="ZH414" s="170"/>
      <c r="ZI414" s="170"/>
      <c r="ZJ414" s="170"/>
      <c r="ZK414" s="170"/>
      <c r="ZL414" s="170"/>
      <c r="ZM414" s="170"/>
      <c r="ZN414" s="170"/>
      <c r="ZO414" s="170"/>
      <c r="ZP414" s="170"/>
      <c r="ZQ414" s="170"/>
      <c r="ZR414" s="170"/>
      <c r="ZS414" s="170"/>
      <c r="ZT414" s="170"/>
      <c r="ZU414" s="170"/>
      <c r="ZV414" s="170"/>
      <c r="ZW414" s="170"/>
      <c r="ZX414" s="170"/>
      <c r="ZY414" s="170"/>
      <c r="ZZ414" s="170"/>
      <c r="AAA414" s="170"/>
      <c r="AAB414" s="170"/>
      <c r="AAC414" s="170"/>
      <c r="AAD414" s="170"/>
      <c r="AAE414" s="170"/>
      <c r="AAF414" s="170"/>
      <c r="AAG414" s="170"/>
      <c r="AAH414" s="170"/>
      <c r="AAI414" s="170"/>
      <c r="AAJ414" s="170"/>
      <c r="AAK414" s="170"/>
      <c r="AAL414" s="170"/>
      <c r="AAM414" s="170"/>
      <c r="AAN414" s="170"/>
      <c r="AAO414" s="170"/>
      <c r="AAP414" s="170"/>
      <c r="AAQ414" s="170"/>
      <c r="AAR414" s="170"/>
      <c r="AAS414" s="170"/>
      <c r="AAT414" s="170"/>
      <c r="AAU414" s="170"/>
      <c r="AAV414" s="170"/>
      <c r="AAW414" s="170"/>
      <c r="AAX414" s="170"/>
      <c r="AAY414" s="170"/>
      <c r="AAZ414" s="170"/>
      <c r="ABA414" s="170"/>
      <c r="ABB414" s="170"/>
      <c r="ABC414" s="170"/>
      <c r="ABD414" s="170"/>
      <c r="ABE414" s="170"/>
      <c r="ABF414" s="170"/>
      <c r="ABG414" s="170"/>
      <c r="ABH414" s="170"/>
      <c r="ABI414" s="170"/>
      <c r="ABJ414" s="170"/>
      <c r="ABK414" s="170"/>
      <c r="ABL414" s="170"/>
      <c r="ABM414" s="170"/>
      <c r="ABN414" s="170"/>
      <c r="ABO414" s="170"/>
      <c r="ABP414" s="170"/>
      <c r="ABQ414" s="170"/>
      <c r="ABR414" s="170"/>
      <c r="ABS414" s="170"/>
      <c r="ABT414" s="170"/>
      <c r="ABU414" s="170"/>
      <c r="ABV414" s="170"/>
      <c r="ABW414" s="170"/>
      <c r="ABX414" s="170"/>
      <c r="ABY414" s="170"/>
      <c r="ABZ414" s="170"/>
      <c r="ACA414" s="170"/>
      <c r="ACB414" s="170"/>
      <c r="ACC414" s="170"/>
      <c r="ACD414" s="170"/>
      <c r="ACE414" s="170"/>
      <c r="ACF414" s="170"/>
      <c r="ACG414" s="170"/>
      <c r="ACH414" s="170"/>
      <c r="ACI414" s="170"/>
      <c r="ACJ414" s="170"/>
      <c r="ACK414" s="170"/>
      <c r="ACL414" s="170"/>
      <c r="ACM414" s="170"/>
      <c r="ACN414" s="170"/>
      <c r="ACO414" s="170"/>
      <c r="ACP414" s="170"/>
      <c r="ACQ414" s="170"/>
      <c r="ACR414" s="170"/>
      <c r="ACS414" s="170"/>
      <c r="ACT414" s="170"/>
      <c r="ACU414" s="170"/>
      <c r="ACV414" s="170"/>
      <c r="ACW414" s="170"/>
      <c r="ACX414" s="170"/>
      <c r="ACY414" s="170"/>
      <c r="ACZ414" s="170"/>
      <c r="ADA414" s="170"/>
      <c r="ADB414" s="170"/>
      <c r="ADC414" s="170"/>
      <c r="ADD414" s="170"/>
      <c r="ADE414" s="170"/>
      <c r="ADF414" s="170"/>
      <c r="ADG414" s="170"/>
      <c r="ADH414" s="170"/>
      <c r="ADI414" s="170"/>
      <c r="ADJ414" s="170"/>
      <c r="ADK414" s="170"/>
      <c r="ADL414" s="170"/>
      <c r="ADM414" s="170"/>
      <c r="ADN414" s="170"/>
      <c r="ADO414" s="170"/>
      <c r="ADP414" s="170"/>
      <c r="ADQ414" s="170"/>
      <c r="ADR414" s="170"/>
      <c r="ADS414" s="170"/>
      <c r="ADT414" s="170"/>
      <c r="ADU414" s="170"/>
      <c r="ADV414" s="170"/>
      <c r="ADW414" s="170"/>
      <c r="ADX414" s="170"/>
      <c r="ADY414" s="170"/>
      <c r="ADZ414" s="170"/>
      <c r="AEA414" s="170"/>
      <c r="AEB414" s="170"/>
      <c r="AEC414" s="170"/>
      <c r="AED414" s="170"/>
      <c r="AEE414" s="170"/>
      <c r="AEF414" s="170"/>
      <c r="AEG414" s="170"/>
      <c r="AEH414" s="170"/>
      <c r="AEI414" s="170"/>
      <c r="AEJ414" s="170"/>
      <c r="AEK414" s="170"/>
      <c r="AEL414" s="170"/>
      <c r="AEM414" s="170"/>
      <c r="AEN414" s="170"/>
      <c r="AEO414" s="170"/>
      <c r="AEP414" s="170"/>
      <c r="AEQ414" s="170"/>
      <c r="AER414" s="170"/>
      <c r="AES414" s="170"/>
      <c r="AET414" s="170"/>
      <c r="AEU414" s="170"/>
      <c r="AEV414" s="170"/>
      <c r="AEW414" s="170"/>
      <c r="AEX414" s="170"/>
      <c r="AEY414" s="170"/>
      <c r="AEZ414" s="170"/>
      <c r="AFA414" s="170"/>
      <c r="AFB414" s="170"/>
      <c r="AFC414" s="170"/>
      <c r="AFD414" s="170"/>
      <c r="AFE414" s="170"/>
      <c r="AFF414" s="170"/>
      <c r="AFG414" s="170"/>
      <c r="AFH414" s="170"/>
      <c r="AFI414" s="170"/>
      <c r="AFJ414" s="170"/>
      <c r="AFK414" s="170"/>
      <c r="AFL414" s="170"/>
      <c r="AFM414" s="170"/>
      <c r="AFN414" s="170"/>
      <c r="AFO414" s="170"/>
      <c r="AFP414" s="170"/>
      <c r="AFQ414" s="170"/>
      <c r="AFR414" s="170"/>
      <c r="AFS414" s="170"/>
      <c r="AFT414" s="170"/>
      <c r="AFU414" s="170"/>
      <c r="AFV414" s="170"/>
      <c r="AFW414" s="170"/>
      <c r="AFX414" s="170"/>
      <c r="AFY414" s="170"/>
      <c r="AFZ414" s="170"/>
      <c r="AGA414" s="170"/>
      <c r="AGB414" s="170"/>
      <c r="AGC414" s="170"/>
      <c r="AGD414" s="170"/>
      <c r="AGE414" s="170"/>
      <c r="AGF414" s="170"/>
      <c r="AGG414" s="170"/>
      <c r="AGH414" s="170"/>
      <c r="AGI414" s="170"/>
      <c r="AGJ414" s="170"/>
      <c r="AGK414" s="170"/>
      <c r="AGL414" s="170"/>
      <c r="AGM414" s="170"/>
      <c r="AGN414" s="170"/>
      <c r="AGO414" s="170"/>
      <c r="AGP414" s="170"/>
      <c r="AGQ414" s="170"/>
      <c r="AGR414" s="170"/>
      <c r="AGS414" s="170"/>
      <c r="AGT414" s="170"/>
      <c r="AGU414" s="170"/>
      <c r="AGV414" s="170"/>
      <c r="AGW414" s="170"/>
      <c r="AGX414" s="170"/>
      <c r="AGY414" s="170"/>
      <c r="AGZ414" s="170"/>
      <c r="AHA414" s="170"/>
      <c r="AHB414" s="170"/>
      <c r="AHC414" s="170"/>
      <c r="AHD414" s="170"/>
      <c r="AHE414" s="170"/>
      <c r="AHF414" s="170"/>
      <c r="AHG414" s="170"/>
      <c r="AHH414" s="170"/>
      <c r="AHI414" s="170"/>
      <c r="AHJ414" s="170"/>
      <c r="AHK414" s="170"/>
      <c r="AHL414" s="170"/>
      <c r="AHM414" s="170"/>
      <c r="AHN414" s="170"/>
      <c r="AHO414" s="170"/>
      <c r="AHP414" s="170"/>
      <c r="AHQ414" s="170"/>
      <c r="AHR414" s="170"/>
      <c r="AHS414" s="170"/>
      <c r="AHT414" s="170"/>
      <c r="AHU414" s="170"/>
      <c r="AHV414" s="170"/>
      <c r="AHW414" s="170"/>
      <c r="AHX414" s="170"/>
      <c r="AHY414" s="170"/>
      <c r="AHZ414" s="170"/>
      <c r="AIA414" s="170"/>
      <c r="AIB414" s="170"/>
      <c r="AIC414" s="170"/>
      <c r="AID414" s="170"/>
      <c r="AIE414" s="170"/>
      <c r="AIF414" s="170"/>
      <c r="AIG414" s="170"/>
      <c r="AIH414" s="170"/>
      <c r="AII414" s="170"/>
      <c r="AIJ414" s="170"/>
      <c r="AIK414" s="170"/>
      <c r="AIL414" s="170"/>
      <c r="AIM414" s="170"/>
      <c r="AIN414" s="170"/>
      <c r="AIO414" s="170"/>
      <c r="AIP414" s="170"/>
      <c r="AIQ414" s="170"/>
      <c r="AIR414" s="170"/>
      <c r="AIS414" s="170"/>
      <c r="AIT414" s="170"/>
      <c r="AIU414" s="170"/>
      <c r="AIV414" s="170"/>
      <c r="AIW414" s="170"/>
      <c r="AIX414" s="170"/>
      <c r="AIY414" s="170"/>
      <c r="AIZ414" s="170"/>
      <c r="AJA414" s="170"/>
      <c r="AJB414" s="170"/>
      <c r="AJC414" s="170"/>
      <c r="AJD414" s="170"/>
      <c r="AJE414" s="170"/>
      <c r="AJF414" s="170"/>
      <c r="AJG414" s="170"/>
      <c r="AJH414" s="170"/>
      <c r="AJI414" s="170"/>
      <c r="AJJ414" s="170"/>
      <c r="AJK414" s="170"/>
      <c r="AJL414" s="170"/>
      <c r="AJM414" s="170"/>
      <c r="AJN414" s="170"/>
      <c r="AJO414" s="170"/>
      <c r="AJP414" s="170"/>
      <c r="AJQ414" s="170"/>
      <c r="AJR414" s="170"/>
      <c r="AJS414" s="170"/>
      <c r="AJT414" s="170"/>
      <c r="AJU414" s="170"/>
      <c r="AJV414" s="170"/>
      <c r="AJW414" s="170"/>
      <c r="AJX414" s="170"/>
      <c r="AJY414" s="170"/>
      <c r="AJZ414" s="170"/>
      <c r="AKA414" s="170"/>
      <c r="AKB414" s="170"/>
      <c r="AKC414" s="170"/>
      <c r="AKD414" s="170"/>
      <c r="AKE414" s="170"/>
      <c r="AKF414" s="170"/>
      <c r="AKG414" s="170"/>
      <c r="AKH414" s="170"/>
      <c r="AKI414" s="170"/>
      <c r="AKJ414" s="170"/>
      <c r="AKK414" s="170"/>
      <c r="AKL414" s="170"/>
      <c r="AKM414" s="170"/>
      <c r="AKN414" s="170"/>
      <c r="AKO414" s="170"/>
      <c r="AKP414" s="170"/>
      <c r="AKQ414" s="170"/>
      <c r="AKR414" s="170"/>
      <c r="AKS414" s="170"/>
      <c r="AKT414" s="170"/>
      <c r="AKU414" s="170"/>
      <c r="AKV414" s="170"/>
      <c r="AKW414" s="170"/>
      <c r="AKX414" s="170"/>
      <c r="AKY414" s="170"/>
      <c r="AKZ414" s="170"/>
      <c r="ALA414" s="170"/>
      <c r="ALB414" s="170"/>
      <c r="ALC414" s="170"/>
      <c r="ALD414" s="170"/>
      <c r="ALE414" s="170"/>
      <c r="ALF414" s="170"/>
      <c r="ALG414" s="170"/>
      <c r="ALH414" s="170"/>
      <c r="ALI414" s="170"/>
      <c r="ALJ414" s="170"/>
      <c r="ALK414" s="170"/>
      <c r="ALL414" s="170"/>
      <c r="ALM414" s="170"/>
      <c r="ALN414" s="170"/>
      <c r="ALO414" s="170"/>
      <c r="ALP414" s="170"/>
      <c r="ALQ414" s="170"/>
      <c r="ALR414" s="170"/>
      <c r="ALS414" s="170"/>
      <c r="ALT414" s="170"/>
      <c r="ALU414" s="170"/>
      <c r="ALV414" s="170"/>
      <c r="ALW414" s="170"/>
      <c r="ALX414" s="170"/>
      <c r="ALY414" s="170"/>
      <c r="ALZ414" s="170"/>
      <c r="AMA414" s="170"/>
      <c r="AMB414" s="170"/>
      <c r="AMC414" s="170"/>
      <c r="AMD414" s="170"/>
      <c r="AME414" s="170"/>
      <c r="AMF414" s="170"/>
      <c r="AMG414" s="170"/>
      <c r="AMH414" s="170"/>
      <c r="AMI414" s="170"/>
      <c r="AMJ414" s="170"/>
    </row>
    <row r="415" spans="1:1024" x14ac:dyDescent="0.25">
      <c r="A415" s="256" t="s">
        <v>1423</v>
      </c>
      <c r="B415" s="257">
        <v>415</v>
      </c>
      <c r="C415" s="258" t="s">
        <v>24550</v>
      </c>
      <c r="D415" s="308" t="s">
        <v>1424</v>
      </c>
      <c r="E415" s="277" t="s">
        <v>818</v>
      </c>
      <c r="F415" s="278">
        <v>4</v>
      </c>
      <c r="G415" s="280">
        <v>3</v>
      </c>
      <c r="H415" s="280">
        <v>3</v>
      </c>
      <c r="I415" s="492" t="s">
        <v>750</v>
      </c>
      <c r="J415" s="278" t="s">
        <v>749</v>
      </c>
      <c r="K415" s="278">
        <v>1</v>
      </c>
      <c r="L415" s="293"/>
      <c r="M415" s="293"/>
      <c r="N415" s="278"/>
      <c r="O415" s="466"/>
      <c r="P415" s="293">
        <v>335</v>
      </c>
      <c r="Q415" s="278"/>
      <c r="R415" s="278"/>
      <c r="S415" s="278"/>
      <c r="T415" s="278"/>
      <c r="U415" s="278"/>
      <c r="V415" s="278"/>
      <c r="W415" s="283">
        <f t="shared" si="162"/>
        <v>100</v>
      </c>
      <c r="X415" s="283">
        <f t="shared" si="167"/>
        <v>100</v>
      </c>
      <c r="Y415" s="341">
        <v>1</v>
      </c>
      <c r="Z415" s="283">
        <f t="shared" si="170"/>
        <v>100</v>
      </c>
      <c r="AA415" s="283">
        <f t="shared" si="171"/>
        <v>100</v>
      </c>
      <c r="AB415" s="287">
        <f t="shared" si="166"/>
        <v>100</v>
      </c>
      <c r="AC415" s="287">
        <f t="shared" si="165"/>
        <v>100</v>
      </c>
      <c r="AD415" s="287">
        <f t="shared" si="177"/>
        <v>100</v>
      </c>
      <c r="AE415" s="284">
        <f t="shared" si="175"/>
        <v>100</v>
      </c>
      <c r="AF415" s="284">
        <f t="shared" si="168"/>
        <v>100</v>
      </c>
      <c r="AG415" s="268">
        <f t="shared" si="172"/>
        <v>1</v>
      </c>
      <c r="AH415" s="268">
        <f t="shared" si="173"/>
        <v>1</v>
      </c>
      <c r="AI415" s="268">
        <f t="shared" si="174"/>
        <v>3</v>
      </c>
      <c r="AJ415" s="268">
        <f t="shared" si="169"/>
        <v>5</v>
      </c>
      <c r="AK415" s="506" t="s">
        <v>24551</v>
      </c>
      <c r="AL415" s="278"/>
      <c r="AM415" s="293"/>
      <c r="AN415" s="511"/>
      <c r="AO415" s="277"/>
      <c r="AP415" s="277"/>
      <c r="AQ415" s="277"/>
      <c r="AR415" s="171" t="s">
        <v>1422</v>
      </c>
      <c r="AS415" s="171"/>
      <c r="AT415" s="277"/>
      <c r="AU415" s="277"/>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11"/>
      <c r="CD415" s="111"/>
      <c r="CE415" s="111"/>
      <c r="CF415" s="111"/>
      <c r="CG415" s="111"/>
      <c r="CH415" s="111"/>
      <c r="CI415" s="111"/>
      <c r="CJ415" s="111"/>
      <c r="CK415" s="111"/>
      <c r="CL415" s="111"/>
      <c r="CM415" s="111"/>
      <c r="CN415" s="111"/>
      <c r="CO415" s="111"/>
      <c r="CP415" s="111"/>
      <c r="CQ415" s="111"/>
      <c r="CR415" s="111"/>
      <c r="CS415" s="111"/>
      <c r="CT415" s="111"/>
      <c r="CU415" s="111"/>
      <c r="CV415" s="111"/>
      <c r="CW415" s="111"/>
      <c r="CX415" s="111"/>
      <c r="CY415" s="111"/>
      <c r="CZ415" s="111"/>
      <c r="DA415" s="111"/>
      <c r="DB415" s="111"/>
      <c r="DC415" s="111"/>
      <c r="DD415" s="111"/>
      <c r="DE415" s="111"/>
      <c r="DF415" s="111"/>
      <c r="DG415" s="111"/>
      <c r="DH415" s="111"/>
      <c r="DI415" s="111"/>
      <c r="DJ415" s="111"/>
      <c r="DK415" s="111"/>
      <c r="DL415" s="111"/>
      <c r="DM415" s="111"/>
      <c r="DN415" s="111"/>
      <c r="DO415" s="111"/>
      <c r="DP415" s="111"/>
      <c r="DQ415" s="111"/>
      <c r="DR415" s="111"/>
      <c r="DS415" s="111"/>
      <c r="DT415" s="111"/>
      <c r="DU415" s="111"/>
      <c r="DV415" s="111"/>
      <c r="DW415" s="111"/>
      <c r="DX415" s="111"/>
      <c r="DY415" s="111"/>
      <c r="DZ415" s="111"/>
      <c r="EA415" s="111"/>
      <c r="EB415" s="111"/>
      <c r="EC415" s="111"/>
      <c r="ED415" s="111"/>
      <c r="EE415" s="111"/>
      <c r="EF415" s="111"/>
      <c r="EG415" s="111"/>
      <c r="EH415" s="111"/>
      <c r="EI415" s="111"/>
      <c r="EJ415" s="111"/>
      <c r="EK415" s="111"/>
      <c r="EL415" s="111"/>
      <c r="EM415" s="111"/>
      <c r="EN415" s="111"/>
      <c r="EO415" s="111"/>
      <c r="EP415" s="111"/>
      <c r="EQ415" s="111"/>
      <c r="ER415" s="111"/>
      <c r="ES415" s="111"/>
      <c r="ET415" s="111"/>
      <c r="EU415" s="111"/>
      <c r="EV415" s="111"/>
      <c r="EW415" s="111"/>
      <c r="EX415" s="111"/>
      <c r="EY415" s="111"/>
      <c r="EZ415" s="111"/>
      <c r="FA415" s="111"/>
      <c r="FB415" s="111"/>
      <c r="FC415" s="111"/>
      <c r="FD415" s="111"/>
      <c r="FE415" s="111"/>
      <c r="FF415" s="111"/>
      <c r="FG415" s="111"/>
      <c r="FH415" s="111"/>
      <c r="FI415" s="111"/>
      <c r="FJ415" s="111"/>
      <c r="FK415" s="111"/>
      <c r="FL415" s="111"/>
      <c r="FM415" s="111"/>
      <c r="FN415" s="111"/>
      <c r="FO415" s="111"/>
      <c r="FP415" s="111"/>
      <c r="FQ415" s="111"/>
      <c r="FR415" s="111"/>
      <c r="FS415" s="111"/>
      <c r="FT415" s="111"/>
      <c r="FU415" s="111"/>
      <c r="FV415" s="111"/>
      <c r="FW415" s="111"/>
      <c r="FX415" s="111"/>
      <c r="FY415" s="111"/>
      <c r="FZ415" s="111"/>
      <c r="GA415" s="111"/>
      <c r="GB415" s="111"/>
      <c r="GC415" s="111"/>
      <c r="GD415" s="111"/>
      <c r="GE415" s="111"/>
      <c r="GF415" s="111"/>
      <c r="GG415" s="111"/>
      <c r="GH415" s="111"/>
      <c r="GI415" s="111"/>
      <c r="GJ415" s="111"/>
      <c r="GK415" s="111"/>
      <c r="GL415" s="111"/>
      <c r="GM415" s="111"/>
      <c r="GN415" s="111"/>
      <c r="GO415" s="111"/>
      <c r="GP415" s="111"/>
      <c r="GQ415" s="111"/>
      <c r="GR415" s="111"/>
      <c r="GS415" s="111"/>
      <c r="GT415" s="111"/>
      <c r="GU415" s="111"/>
      <c r="GV415" s="111"/>
      <c r="GW415" s="111"/>
      <c r="GX415" s="111"/>
      <c r="GY415" s="111"/>
      <c r="GZ415" s="111"/>
      <c r="HA415" s="111"/>
      <c r="HB415" s="111"/>
      <c r="HC415" s="111"/>
      <c r="HD415" s="111"/>
      <c r="HE415" s="111"/>
      <c r="HF415" s="111"/>
      <c r="HG415" s="111"/>
      <c r="HH415" s="111"/>
      <c r="HI415" s="111"/>
      <c r="HJ415" s="111"/>
      <c r="HK415" s="111"/>
      <c r="HL415" s="111"/>
      <c r="HM415" s="111"/>
      <c r="HN415" s="111"/>
      <c r="HO415" s="111"/>
      <c r="HP415" s="111"/>
      <c r="HQ415" s="111"/>
      <c r="HR415" s="111"/>
      <c r="HS415" s="111"/>
      <c r="HT415" s="111"/>
      <c r="HU415" s="111"/>
      <c r="HV415" s="111"/>
      <c r="HW415" s="111"/>
      <c r="HX415" s="111"/>
      <c r="HY415" s="111"/>
      <c r="HZ415" s="111"/>
      <c r="IA415" s="111"/>
      <c r="IB415" s="111"/>
      <c r="IC415" s="111"/>
      <c r="ID415" s="111"/>
      <c r="IE415" s="111"/>
      <c r="IF415" s="111"/>
      <c r="IG415" s="111"/>
      <c r="IH415" s="111"/>
      <c r="II415" s="111"/>
      <c r="IJ415" s="111"/>
      <c r="IK415" s="111"/>
      <c r="IL415" s="111"/>
      <c r="IM415" s="111"/>
      <c r="IN415" s="111"/>
      <c r="IO415" s="111"/>
      <c r="IP415" s="111"/>
      <c r="IQ415" s="111"/>
      <c r="IR415" s="111"/>
      <c r="IS415" s="111"/>
      <c r="IT415" s="111"/>
      <c r="IU415" s="111"/>
      <c r="IV415" s="111"/>
      <c r="IW415" s="111"/>
      <c r="IX415" s="111"/>
      <c r="IY415" s="111"/>
      <c r="IZ415" s="111"/>
      <c r="JA415" s="111"/>
      <c r="JB415" s="111"/>
      <c r="JC415" s="111"/>
      <c r="JD415" s="111"/>
      <c r="JE415" s="111"/>
      <c r="JF415" s="111"/>
      <c r="JG415" s="111"/>
      <c r="JH415" s="111"/>
      <c r="JI415" s="111"/>
      <c r="JJ415" s="111"/>
      <c r="JK415" s="111"/>
      <c r="JL415" s="111"/>
      <c r="JM415" s="111"/>
      <c r="JN415" s="111"/>
      <c r="JO415" s="111"/>
      <c r="JP415" s="111"/>
      <c r="JQ415" s="111"/>
      <c r="JR415" s="111"/>
      <c r="JS415" s="111"/>
      <c r="JT415" s="111"/>
      <c r="JU415" s="111"/>
      <c r="JV415" s="111"/>
      <c r="JW415" s="111"/>
      <c r="JX415" s="111"/>
      <c r="JY415" s="111"/>
      <c r="JZ415" s="111"/>
      <c r="KA415" s="111"/>
      <c r="KB415" s="111"/>
      <c r="KC415" s="111"/>
      <c r="KD415" s="111"/>
      <c r="KE415" s="111"/>
      <c r="KF415" s="111"/>
      <c r="KG415" s="111"/>
      <c r="KH415" s="111"/>
      <c r="KI415" s="111"/>
      <c r="KJ415" s="111"/>
      <c r="KK415" s="111"/>
      <c r="KL415" s="111"/>
      <c r="KM415" s="111"/>
      <c r="KN415" s="111"/>
      <c r="KO415" s="111"/>
      <c r="KP415" s="111"/>
      <c r="KQ415" s="111"/>
      <c r="KR415" s="111"/>
      <c r="KS415" s="111"/>
      <c r="KT415" s="111"/>
      <c r="KU415" s="111"/>
      <c r="KV415" s="111"/>
      <c r="KW415" s="111"/>
      <c r="KX415" s="111"/>
      <c r="KY415" s="111"/>
      <c r="KZ415" s="111"/>
      <c r="LA415" s="111"/>
      <c r="LB415" s="111"/>
      <c r="LC415" s="111"/>
      <c r="LD415" s="111"/>
      <c r="LE415" s="111"/>
      <c r="LF415" s="111"/>
      <c r="LG415" s="111"/>
      <c r="LH415" s="111"/>
      <c r="LI415" s="111"/>
      <c r="LJ415" s="111"/>
      <c r="LK415" s="111"/>
      <c r="LL415" s="111"/>
      <c r="LM415" s="111"/>
      <c r="LN415" s="111"/>
      <c r="LO415" s="111"/>
      <c r="LP415" s="111"/>
      <c r="LQ415" s="111"/>
      <c r="LR415" s="111"/>
      <c r="LS415" s="111"/>
      <c r="LT415" s="111"/>
      <c r="LU415" s="111"/>
      <c r="LV415" s="111"/>
      <c r="LW415" s="111"/>
      <c r="LX415" s="111"/>
      <c r="LY415" s="111"/>
      <c r="LZ415" s="111"/>
      <c r="MA415" s="111"/>
      <c r="MB415" s="111"/>
      <c r="MC415" s="111"/>
      <c r="MD415" s="111"/>
      <c r="ME415" s="111"/>
      <c r="MF415" s="111"/>
      <c r="MG415" s="111"/>
      <c r="MH415" s="111"/>
      <c r="MI415" s="111"/>
      <c r="MJ415" s="111"/>
      <c r="MK415" s="111"/>
      <c r="ML415" s="111"/>
      <c r="MM415" s="111"/>
      <c r="MN415" s="111"/>
      <c r="MO415" s="111"/>
      <c r="MP415" s="111"/>
      <c r="MQ415" s="111"/>
      <c r="MR415" s="111"/>
      <c r="MS415" s="111"/>
      <c r="MT415" s="111"/>
      <c r="MU415" s="111"/>
      <c r="MV415" s="111"/>
      <c r="MW415" s="111"/>
      <c r="MX415" s="111"/>
      <c r="MY415" s="111"/>
      <c r="MZ415" s="111"/>
      <c r="NA415" s="111"/>
      <c r="NB415" s="111"/>
      <c r="NC415" s="111"/>
      <c r="ND415" s="111"/>
      <c r="NE415" s="111"/>
      <c r="NF415" s="111"/>
      <c r="NG415" s="111"/>
      <c r="NH415" s="111"/>
      <c r="NI415" s="111"/>
      <c r="NJ415" s="111"/>
      <c r="NK415" s="111"/>
      <c r="NL415" s="111"/>
      <c r="NM415" s="111"/>
      <c r="NN415" s="111"/>
      <c r="NO415" s="111"/>
      <c r="NP415" s="111"/>
      <c r="NQ415" s="111"/>
      <c r="NR415" s="111"/>
      <c r="NS415" s="111"/>
      <c r="NT415" s="111"/>
      <c r="NU415" s="111"/>
      <c r="NV415" s="111"/>
      <c r="NW415" s="111"/>
      <c r="NX415" s="111"/>
      <c r="NY415" s="111"/>
      <c r="NZ415" s="111"/>
      <c r="OA415" s="111"/>
      <c r="OB415" s="111"/>
      <c r="OC415" s="111"/>
      <c r="OD415" s="111"/>
      <c r="OE415" s="111"/>
      <c r="OF415" s="111"/>
      <c r="OG415" s="111"/>
      <c r="OH415" s="111"/>
      <c r="OI415" s="111"/>
      <c r="OJ415" s="111"/>
      <c r="OK415" s="111"/>
      <c r="OL415" s="111"/>
      <c r="OM415" s="111"/>
      <c r="ON415" s="111"/>
      <c r="OO415" s="111"/>
      <c r="OP415" s="111"/>
      <c r="OQ415" s="111"/>
      <c r="OR415" s="111"/>
      <c r="OS415" s="111"/>
      <c r="OT415" s="111"/>
      <c r="OU415" s="111"/>
      <c r="OV415" s="111"/>
      <c r="OW415" s="111"/>
      <c r="OX415" s="111"/>
      <c r="OY415" s="111"/>
      <c r="OZ415" s="111"/>
      <c r="PA415" s="111"/>
      <c r="PB415" s="111"/>
      <c r="PC415" s="111"/>
      <c r="PD415" s="111"/>
      <c r="PE415" s="111"/>
      <c r="PF415" s="111"/>
      <c r="PG415" s="111"/>
      <c r="PH415" s="111"/>
      <c r="PI415" s="111"/>
      <c r="PJ415" s="111"/>
      <c r="PK415" s="111"/>
      <c r="PL415" s="111"/>
      <c r="PM415" s="111"/>
      <c r="PN415" s="111"/>
      <c r="PO415" s="111"/>
      <c r="PP415" s="111"/>
      <c r="PQ415" s="111"/>
      <c r="PR415" s="111"/>
      <c r="PS415" s="111"/>
      <c r="PT415" s="111"/>
      <c r="PU415" s="111"/>
      <c r="PV415" s="111"/>
      <c r="PW415" s="111"/>
      <c r="PX415" s="111"/>
      <c r="PY415" s="111"/>
      <c r="PZ415" s="111"/>
      <c r="QA415" s="111"/>
      <c r="QB415" s="111"/>
      <c r="QC415" s="111"/>
      <c r="QD415" s="111"/>
      <c r="QE415" s="111"/>
      <c r="QF415" s="111"/>
      <c r="QG415" s="111"/>
      <c r="QH415" s="111"/>
      <c r="QI415" s="111"/>
      <c r="QJ415" s="111"/>
      <c r="QK415" s="111"/>
      <c r="QL415" s="111"/>
      <c r="QM415" s="111"/>
      <c r="QN415" s="111"/>
      <c r="QO415" s="111"/>
      <c r="QP415" s="111"/>
      <c r="QQ415" s="111"/>
      <c r="QR415" s="111"/>
      <c r="QS415" s="111"/>
      <c r="QT415" s="111"/>
      <c r="QU415" s="111"/>
      <c r="QV415" s="111"/>
      <c r="QW415" s="111"/>
      <c r="QX415" s="111"/>
      <c r="QY415" s="111"/>
      <c r="QZ415" s="111"/>
      <c r="RA415" s="111"/>
      <c r="RB415" s="111"/>
      <c r="RC415" s="111"/>
      <c r="RD415" s="111"/>
      <c r="RE415" s="111"/>
      <c r="RF415" s="111"/>
      <c r="RG415" s="111"/>
      <c r="RH415" s="111"/>
      <c r="RI415" s="111"/>
      <c r="RJ415" s="111"/>
      <c r="RK415" s="111"/>
      <c r="RL415" s="111"/>
      <c r="RM415" s="111"/>
      <c r="RN415" s="111"/>
      <c r="RO415" s="111"/>
      <c r="RP415" s="111"/>
      <c r="RQ415" s="111"/>
      <c r="RR415" s="111"/>
      <c r="RS415" s="111"/>
      <c r="RT415" s="111"/>
      <c r="RU415" s="111"/>
      <c r="RV415" s="111"/>
      <c r="RW415" s="111"/>
      <c r="RX415" s="111"/>
      <c r="RY415" s="111"/>
      <c r="RZ415" s="111"/>
      <c r="SA415" s="111"/>
      <c r="SB415" s="111"/>
      <c r="SC415" s="111"/>
      <c r="SD415" s="111"/>
      <c r="SE415" s="111"/>
      <c r="SF415" s="111"/>
      <c r="SG415" s="111"/>
      <c r="SH415" s="111"/>
      <c r="SI415" s="111"/>
      <c r="SJ415" s="111"/>
      <c r="SK415" s="111"/>
      <c r="SL415" s="111"/>
      <c r="SM415" s="111"/>
      <c r="SN415" s="111"/>
      <c r="SO415" s="111"/>
      <c r="SP415" s="111"/>
      <c r="SQ415" s="111"/>
      <c r="SR415" s="111"/>
      <c r="SS415" s="111"/>
      <c r="ST415" s="111"/>
      <c r="SU415" s="111"/>
      <c r="SV415" s="111"/>
      <c r="SW415" s="111"/>
      <c r="SX415" s="111"/>
      <c r="SY415" s="111"/>
      <c r="SZ415" s="111"/>
      <c r="TA415" s="111"/>
      <c r="TB415" s="111"/>
      <c r="TC415" s="111"/>
      <c r="TD415" s="111"/>
      <c r="TE415" s="111"/>
      <c r="TF415" s="111"/>
      <c r="TG415" s="111"/>
      <c r="TH415" s="111"/>
      <c r="TI415" s="111"/>
      <c r="TJ415" s="111"/>
      <c r="TK415" s="111"/>
      <c r="TL415" s="111"/>
      <c r="TM415" s="111"/>
      <c r="TN415" s="111"/>
      <c r="TO415" s="111"/>
      <c r="TP415" s="111"/>
      <c r="TQ415" s="111"/>
      <c r="TR415" s="111"/>
      <c r="TS415" s="111"/>
      <c r="TT415" s="111"/>
      <c r="TU415" s="111"/>
      <c r="TV415" s="111"/>
      <c r="TW415" s="111"/>
      <c r="TX415" s="111"/>
      <c r="TY415" s="111"/>
      <c r="TZ415" s="111"/>
      <c r="UA415" s="111"/>
      <c r="UB415" s="111"/>
      <c r="UC415" s="111"/>
      <c r="UD415" s="111"/>
      <c r="UE415" s="111"/>
      <c r="UF415" s="111"/>
      <c r="UG415" s="111"/>
      <c r="UH415" s="111"/>
      <c r="UI415" s="111"/>
      <c r="UJ415" s="111"/>
      <c r="UK415" s="111"/>
      <c r="UL415" s="111"/>
      <c r="UM415" s="111"/>
      <c r="UN415" s="111"/>
      <c r="UO415" s="111"/>
      <c r="UP415" s="111"/>
      <c r="UQ415" s="111"/>
      <c r="UR415" s="111"/>
      <c r="US415" s="111"/>
      <c r="UT415" s="111"/>
      <c r="UU415" s="111"/>
      <c r="UV415" s="111"/>
      <c r="UW415" s="111"/>
      <c r="UX415" s="111"/>
      <c r="UY415" s="111"/>
      <c r="UZ415" s="111"/>
      <c r="VA415" s="111"/>
      <c r="VB415" s="111"/>
      <c r="VC415" s="111"/>
      <c r="VD415" s="111"/>
      <c r="VE415" s="111"/>
      <c r="VF415" s="111"/>
      <c r="VG415" s="111"/>
      <c r="VH415" s="111"/>
      <c r="VI415" s="111"/>
      <c r="VJ415" s="111"/>
      <c r="VK415" s="111"/>
      <c r="VL415" s="111"/>
      <c r="VM415" s="111"/>
      <c r="VN415" s="111"/>
      <c r="VO415" s="111"/>
      <c r="VP415" s="111"/>
      <c r="VQ415" s="111"/>
      <c r="VR415" s="111"/>
      <c r="VS415" s="111"/>
      <c r="VT415" s="111"/>
      <c r="VU415" s="111"/>
      <c r="VV415" s="111"/>
      <c r="VW415" s="111"/>
      <c r="VX415" s="111"/>
      <c r="VY415" s="111"/>
      <c r="VZ415" s="111"/>
      <c r="WA415" s="111"/>
      <c r="WB415" s="111"/>
      <c r="WC415" s="111"/>
      <c r="WD415" s="111"/>
      <c r="WE415" s="111"/>
      <c r="WF415" s="111"/>
      <c r="WG415" s="111"/>
      <c r="WH415" s="111"/>
      <c r="WI415" s="111"/>
      <c r="WJ415" s="111"/>
      <c r="WK415" s="111"/>
      <c r="WL415" s="111"/>
      <c r="WM415" s="111"/>
      <c r="WN415" s="111"/>
      <c r="WO415" s="111"/>
      <c r="WP415" s="111"/>
      <c r="WQ415" s="111"/>
      <c r="WR415" s="111"/>
      <c r="WS415" s="111"/>
      <c r="WT415" s="111"/>
      <c r="WU415" s="111"/>
      <c r="WV415" s="111"/>
      <c r="WW415" s="111"/>
      <c r="WX415" s="111"/>
      <c r="WY415" s="111"/>
      <c r="WZ415" s="111"/>
      <c r="XA415" s="111"/>
      <c r="XB415" s="111"/>
      <c r="XC415" s="111"/>
      <c r="XD415" s="111"/>
      <c r="XE415" s="111"/>
      <c r="XF415" s="111"/>
      <c r="XG415" s="111"/>
      <c r="XH415" s="111"/>
      <c r="XI415" s="111"/>
      <c r="XJ415" s="111"/>
      <c r="XK415" s="111"/>
      <c r="XL415" s="111"/>
      <c r="XM415" s="111"/>
      <c r="XN415" s="111"/>
      <c r="XO415" s="111"/>
      <c r="XP415" s="111"/>
      <c r="XQ415" s="111"/>
      <c r="XR415" s="111"/>
      <c r="XS415" s="111"/>
      <c r="XT415" s="111"/>
      <c r="XU415" s="111"/>
      <c r="XV415" s="111"/>
      <c r="XW415" s="111"/>
      <c r="XX415" s="111"/>
      <c r="XY415" s="111"/>
      <c r="XZ415" s="111"/>
      <c r="YA415" s="111"/>
      <c r="YB415" s="111"/>
      <c r="YC415" s="111"/>
      <c r="YD415" s="111"/>
      <c r="YE415" s="111"/>
      <c r="YF415" s="111"/>
      <c r="YG415" s="111"/>
      <c r="YH415" s="111"/>
      <c r="YI415" s="111"/>
      <c r="YJ415" s="111"/>
      <c r="YK415" s="111"/>
      <c r="YL415" s="111"/>
      <c r="YM415" s="111"/>
      <c r="YN415" s="111"/>
      <c r="YO415" s="111"/>
      <c r="YP415" s="111"/>
      <c r="YQ415" s="111"/>
      <c r="YR415" s="111"/>
      <c r="YS415" s="111"/>
      <c r="YT415" s="111"/>
      <c r="YU415" s="111"/>
      <c r="YV415" s="111"/>
      <c r="YW415" s="111"/>
      <c r="YX415" s="111"/>
      <c r="YY415" s="111"/>
      <c r="YZ415" s="111"/>
      <c r="ZA415" s="111"/>
      <c r="ZB415" s="111"/>
      <c r="ZC415" s="111"/>
      <c r="ZD415" s="111"/>
      <c r="ZE415" s="111"/>
      <c r="ZF415" s="111"/>
      <c r="ZG415" s="111"/>
      <c r="ZH415" s="111"/>
      <c r="ZI415" s="111"/>
      <c r="ZJ415" s="111"/>
      <c r="ZK415" s="111"/>
      <c r="ZL415" s="111"/>
      <c r="ZM415" s="111"/>
      <c r="ZN415" s="111"/>
      <c r="ZO415" s="111"/>
      <c r="ZP415" s="111"/>
      <c r="ZQ415" s="111"/>
      <c r="ZR415" s="111"/>
      <c r="ZS415" s="111"/>
      <c r="ZT415" s="111"/>
      <c r="ZU415" s="111"/>
      <c r="ZV415" s="111"/>
      <c r="ZW415" s="111"/>
      <c r="ZX415" s="111"/>
      <c r="ZY415" s="111"/>
      <c r="ZZ415" s="111"/>
      <c r="AAA415" s="111"/>
      <c r="AAB415" s="111"/>
      <c r="AAC415" s="111"/>
      <c r="AAD415" s="111"/>
      <c r="AAE415" s="111"/>
      <c r="AAF415" s="111"/>
      <c r="AAG415" s="111"/>
      <c r="AAH415" s="111"/>
      <c r="AAI415" s="111"/>
      <c r="AAJ415" s="111"/>
      <c r="AAK415" s="111"/>
      <c r="AAL415" s="111"/>
      <c r="AAM415" s="111"/>
      <c r="AAN415" s="111"/>
      <c r="AAO415" s="111"/>
      <c r="AAP415" s="111"/>
      <c r="AAQ415" s="111"/>
      <c r="AAR415" s="111"/>
      <c r="AAS415" s="111"/>
      <c r="AAT415" s="111"/>
      <c r="AAU415" s="111"/>
      <c r="AAV415" s="111"/>
      <c r="AAW415" s="111"/>
      <c r="AAX415" s="111"/>
      <c r="AAY415" s="111"/>
      <c r="AAZ415" s="111"/>
      <c r="ABA415" s="111"/>
      <c r="ABB415" s="111"/>
      <c r="ABC415" s="111"/>
      <c r="ABD415" s="111"/>
      <c r="ABE415" s="111"/>
      <c r="ABF415" s="111"/>
      <c r="ABG415" s="111"/>
      <c r="ABH415" s="111"/>
      <c r="ABI415" s="111"/>
      <c r="ABJ415" s="111"/>
      <c r="ABK415" s="111"/>
      <c r="ABL415" s="111"/>
      <c r="ABM415" s="111"/>
      <c r="ABN415" s="111"/>
      <c r="ABO415" s="111"/>
      <c r="ABP415" s="111"/>
      <c r="ABQ415" s="111"/>
      <c r="ABR415" s="111"/>
      <c r="ABS415" s="111"/>
      <c r="ABT415" s="111"/>
      <c r="ABU415" s="111"/>
      <c r="ABV415" s="111"/>
      <c r="ABW415" s="111"/>
      <c r="ABX415" s="111"/>
      <c r="ABY415" s="111"/>
      <c r="ABZ415" s="111"/>
      <c r="ACA415" s="111"/>
      <c r="ACB415" s="111"/>
      <c r="ACC415" s="111"/>
      <c r="ACD415" s="111"/>
      <c r="ACE415" s="111"/>
      <c r="ACF415" s="111"/>
      <c r="ACG415" s="111"/>
      <c r="ACH415" s="111"/>
      <c r="ACI415" s="111"/>
      <c r="ACJ415" s="111"/>
      <c r="ACK415" s="111"/>
      <c r="ACL415" s="111"/>
      <c r="ACM415" s="111"/>
      <c r="ACN415" s="111"/>
      <c r="ACO415" s="111"/>
      <c r="ACP415" s="111"/>
      <c r="ACQ415" s="111"/>
      <c r="ACR415" s="111"/>
      <c r="ACS415" s="111"/>
      <c r="ACT415" s="111"/>
      <c r="ACU415" s="111"/>
      <c r="ACV415" s="111"/>
      <c r="ACW415" s="111"/>
      <c r="ACX415" s="111"/>
      <c r="ACY415" s="111"/>
      <c r="ACZ415" s="111"/>
      <c r="ADA415" s="111"/>
      <c r="ADB415" s="111"/>
      <c r="ADC415" s="111"/>
      <c r="ADD415" s="111"/>
      <c r="ADE415" s="111"/>
      <c r="ADF415" s="111"/>
      <c r="ADG415" s="111"/>
      <c r="ADH415" s="111"/>
      <c r="ADI415" s="111"/>
      <c r="ADJ415" s="111"/>
      <c r="ADK415" s="111"/>
      <c r="ADL415" s="111"/>
      <c r="ADM415" s="111"/>
      <c r="ADN415" s="111"/>
      <c r="ADO415" s="111"/>
      <c r="ADP415" s="111"/>
      <c r="ADQ415" s="111"/>
      <c r="ADR415" s="111"/>
      <c r="ADS415" s="111"/>
      <c r="ADT415" s="111"/>
      <c r="ADU415" s="111"/>
      <c r="ADV415" s="111"/>
      <c r="ADW415" s="111"/>
      <c r="ADX415" s="111"/>
      <c r="ADY415" s="111"/>
      <c r="ADZ415" s="111"/>
      <c r="AEA415" s="111"/>
      <c r="AEB415" s="111"/>
      <c r="AEC415" s="111"/>
      <c r="AED415" s="111"/>
      <c r="AEE415" s="111"/>
      <c r="AEF415" s="111"/>
      <c r="AEG415" s="111"/>
      <c r="AEH415" s="111"/>
      <c r="AEI415" s="111"/>
      <c r="AEJ415" s="111"/>
      <c r="AEK415" s="111"/>
      <c r="AEL415" s="111"/>
      <c r="AEM415" s="111"/>
      <c r="AEN415" s="111"/>
      <c r="AEO415" s="111"/>
      <c r="AEP415" s="111"/>
      <c r="AEQ415" s="111"/>
      <c r="AER415" s="111"/>
      <c r="AES415" s="111"/>
      <c r="AET415" s="111"/>
      <c r="AEU415" s="111"/>
      <c r="AEV415" s="111"/>
      <c r="AEW415" s="111"/>
      <c r="AEX415" s="111"/>
      <c r="AEY415" s="111"/>
      <c r="AEZ415" s="111"/>
      <c r="AFA415" s="111"/>
      <c r="AFB415" s="111"/>
      <c r="AFC415" s="111"/>
      <c r="AFD415" s="111"/>
      <c r="AFE415" s="111"/>
      <c r="AFF415" s="111"/>
      <c r="AFG415" s="111"/>
      <c r="AFH415" s="111"/>
      <c r="AFI415" s="111"/>
      <c r="AFJ415" s="111"/>
      <c r="AFK415" s="111"/>
      <c r="AFL415" s="111"/>
      <c r="AFM415" s="111"/>
      <c r="AFN415" s="111"/>
      <c r="AFO415" s="111"/>
      <c r="AFP415" s="111"/>
      <c r="AFQ415" s="111"/>
      <c r="AFR415" s="111"/>
      <c r="AFS415" s="111"/>
      <c r="AFT415" s="111"/>
      <c r="AFU415" s="111"/>
      <c r="AFV415" s="111"/>
      <c r="AFW415" s="111"/>
      <c r="AFX415" s="111"/>
      <c r="AFY415" s="111"/>
      <c r="AFZ415" s="111"/>
      <c r="AGA415" s="111"/>
      <c r="AGB415" s="111"/>
      <c r="AGC415" s="111"/>
      <c r="AGD415" s="111"/>
      <c r="AGE415" s="111"/>
      <c r="AGF415" s="111"/>
      <c r="AGG415" s="111"/>
      <c r="AGH415" s="111"/>
      <c r="AGI415" s="111"/>
      <c r="AGJ415" s="111"/>
      <c r="AGK415" s="111"/>
      <c r="AGL415" s="111"/>
      <c r="AGM415" s="111"/>
      <c r="AGN415" s="111"/>
      <c r="AGO415" s="111"/>
      <c r="AGP415" s="111"/>
      <c r="AGQ415" s="111"/>
      <c r="AGR415" s="111"/>
      <c r="AGS415" s="111"/>
      <c r="AGT415" s="111"/>
      <c r="AGU415" s="111"/>
      <c r="AGV415" s="111"/>
      <c r="AGW415" s="111"/>
      <c r="AGX415" s="111"/>
      <c r="AGY415" s="111"/>
      <c r="AGZ415" s="111"/>
      <c r="AHA415" s="111"/>
      <c r="AHB415" s="111"/>
      <c r="AHC415" s="111"/>
      <c r="AHD415" s="111"/>
      <c r="AHE415" s="111"/>
      <c r="AHF415" s="111"/>
      <c r="AHG415" s="111"/>
      <c r="AHH415" s="111"/>
      <c r="AHI415" s="111"/>
      <c r="AHJ415" s="111"/>
      <c r="AHK415" s="111"/>
      <c r="AHL415" s="111"/>
      <c r="AHM415" s="111"/>
      <c r="AHN415" s="111"/>
      <c r="AHO415" s="111"/>
      <c r="AHP415" s="111"/>
      <c r="AHQ415" s="111"/>
      <c r="AHR415" s="111"/>
      <c r="AHS415" s="111"/>
      <c r="AHT415" s="111"/>
      <c r="AHU415" s="111"/>
      <c r="AHV415" s="111"/>
      <c r="AHW415" s="111"/>
      <c r="AHX415" s="111"/>
      <c r="AHY415" s="111"/>
      <c r="AHZ415" s="111"/>
      <c r="AIA415" s="111"/>
      <c r="AIB415" s="111"/>
      <c r="AIC415" s="111"/>
      <c r="AID415" s="111"/>
      <c r="AIE415" s="111"/>
      <c r="AIF415" s="111"/>
      <c r="AIG415" s="111"/>
      <c r="AIH415" s="111"/>
      <c r="AII415" s="111"/>
      <c r="AIJ415" s="111"/>
      <c r="AIK415" s="111"/>
      <c r="AIL415" s="111"/>
      <c r="AIM415" s="111"/>
      <c r="AIN415" s="111"/>
      <c r="AIO415" s="111"/>
      <c r="AIP415" s="111"/>
      <c r="AIQ415" s="111"/>
      <c r="AIR415" s="111"/>
      <c r="AIS415" s="111"/>
      <c r="AIT415" s="111"/>
      <c r="AIU415" s="111"/>
      <c r="AIV415" s="111"/>
      <c r="AIW415" s="111"/>
      <c r="AIX415" s="111"/>
      <c r="AIY415" s="111"/>
      <c r="AIZ415" s="111"/>
      <c r="AJA415" s="111"/>
      <c r="AJB415" s="111"/>
      <c r="AJC415" s="111"/>
      <c r="AJD415" s="111"/>
      <c r="AJE415" s="111"/>
      <c r="AJF415" s="111"/>
      <c r="AJG415" s="111"/>
      <c r="AJH415" s="111"/>
      <c r="AJI415" s="111"/>
      <c r="AJJ415" s="111"/>
      <c r="AJK415" s="111"/>
      <c r="AJL415" s="111"/>
      <c r="AJM415" s="111"/>
      <c r="AJN415" s="111"/>
      <c r="AJO415" s="111"/>
      <c r="AJP415" s="111"/>
      <c r="AJQ415" s="111"/>
      <c r="AJR415" s="111"/>
      <c r="AJS415" s="111"/>
      <c r="AJT415" s="111"/>
      <c r="AJU415" s="111"/>
      <c r="AJV415" s="111"/>
      <c r="AJW415" s="111"/>
      <c r="AJX415" s="111"/>
      <c r="AJY415" s="111"/>
      <c r="AJZ415" s="111"/>
      <c r="AKA415" s="111"/>
      <c r="AKB415" s="111"/>
      <c r="AKC415" s="111"/>
      <c r="AKD415" s="111"/>
      <c r="AKE415" s="111"/>
      <c r="AKF415" s="111"/>
      <c r="AKG415" s="111"/>
      <c r="AKH415" s="111"/>
      <c r="AKI415" s="111"/>
      <c r="AKJ415" s="111"/>
      <c r="AKK415" s="111"/>
      <c r="AKL415" s="111"/>
      <c r="AKM415" s="111"/>
      <c r="AKN415" s="111"/>
      <c r="AKO415" s="111"/>
      <c r="AKP415" s="111"/>
      <c r="AKQ415" s="111"/>
      <c r="AKR415" s="111"/>
      <c r="AKS415" s="111"/>
      <c r="AKT415" s="111"/>
      <c r="AKU415" s="111"/>
      <c r="AKV415" s="111"/>
      <c r="AKW415" s="111"/>
      <c r="AKX415" s="111"/>
      <c r="AKY415" s="111"/>
      <c r="AKZ415" s="111"/>
      <c r="ALA415" s="111"/>
      <c r="ALB415" s="111"/>
      <c r="ALC415" s="111"/>
      <c r="ALD415" s="111"/>
      <c r="ALE415" s="111"/>
      <c r="ALF415" s="111"/>
      <c r="ALG415" s="111"/>
      <c r="ALH415" s="111"/>
      <c r="ALI415" s="111"/>
      <c r="ALJ415" s="111"/>
      <c r="ALK415" s="111"/>
      <c r="ALL415" s="111"/>
      <c r="ALM415" s="111"/>
      <c r="ALN415" s="111"/>
      <c r="ALO415" s="111"/>
      <c r="ALP415" s="111"/>
      <c r="ALQ415" s="111"/>
      <c r="ALR415" s="111"/>
      <c r="ALS415" s="111"/>
      <c r="ALT415" s="111"/>
      <c r="ALU415" s="111"/>
      <c r="ALV415" s="111"/>
      <c r="ALW415" s="111"/>
      <c r="ALX415" s="111"/>
      <c r="ALY415" s="111"/>
      <c r="ALZ415" s="111"/>
      <c r="AMA415" s="111"/>
      <c r="AMB415" s="111"/>
      <c r="AMC415" s="111"/>
      <c r="AMD415" s="111"/>
      <c r="AME415" s="111"/>
      <c r="AMF415" s="111"/>
      <c r="AMG415" s="111"/>
      <c r="AMH415" s="111"/>
      <c r="AMI415" s="111"/>
      <c r="AMJ415" s="111"/>
    </row>
    <row r="416" spans="1:1024" x14ac:dyDescent="0.25">
      <c r="A416" s="256" t="s">
        <v>17738</v>
      </c>
      <c r="B416" s="257">
        <v>416</v>
      </c>
      <c r="C416" s="258" t="s">
        <v>25362</v>
      </c>
      <c r="D416" s="308" t="s">
        <v>17737</v>
      </c>
      <c r="E416" s="277"/>
      <c r="F416" s="278">
        <v>3</v>
      </c>
      <c r="G416" s="280">
        <v>3</v>
      </c>
      <c r="H416" s="280"/>
      <c r="I416" s="492">
        <v>0.35299999999999998</v>
      </c>
      <c r="J416" s="278" t="s">
        <v>748</v>
      </c>
      <c r="K416" s="278">
        <v>1</v>
      </c>
      <c r="L416" s="293"/>
      <c r="M416" s="293"/>
      <c r="N416" s="278"/>
      <c r="O416" s="466"/>
      <c r="P416" s="466"/>
      <c r="Q416" s="278"/>
      <c r="R416" s="278"/>
      <c r="S416" s="278"/>
      <c r="T416" s="278"/>
      <c r="U416" s="278"/>
      <c r="V416" s="278"/>
      <c r="W416" s="283">
        <f t="shared" si="162"/>
        <v>100</v>
      </c>
      <c r="X416" s="283">
        <f t="shared" si="167"/>
        <v>100</v>
      </c>
      <c r="Y416" s="341">
        <v>2</v>
      </c>
      <c r="Z416" s="283">
        <f t="shared" si="170"/>
        <v>100</v>
      </c>
      <c r="AA416" s="283">
        <f t="shared" si="171"/>
        <v>100</v>
      </c>
      <c r="AB416" s="287">
        <f t="shared" si="166"/>
        <v>100</v>
      </c>
      <c r="AC416" s="287">
        <f t="shared" si="165"/>
        <v>100</v>
      </c>
      <c r="AD416" s="287">
        <f t="shared" si="177"/>
        <v>100</v>
      </c>
      <c r="AE416" s="284">
        <f t="shared" si="175"/>
        <v>100</v>
      </c>
      <c r="AF416" s="284">
        <f t="shared" si="168"/>
        <v>100</v>
      </c>
      <c r="AG416" s="268">
        <f t="shared" si="172"/>
        <v>1</v>
      </c>
      <c r="AH416" s="268">
        <f t="shared" si="173"/>
        <v>1</v>
      </c>
      <c r="AI416" s="268">
        <f t="shared" si="174"/>
        <v>3</v>
      </c>
      <c r="AJ416" s="268">
        <f t="shared" si="169"/>
        <v>5</v>
      </c>
      <c r="AK416" s="506" t="s">
        <v>24292</v>
      </c>
      <c r="AL416" s="277">
        <v>1</v>
      </c>
      <c r="AM416" s="297">
        <v>1</v>
      </c>
      <c r="AN416" s="511"/>
      <c r="AO416" s="277"/>
      <c r="AP416" s="277"/>
      <c r="AQ416" s="277"/>
      <c r="AR416" s="171" t="s">
        <v>25363</v>
      </c>
      <c r="AS416" s="171"/>
      <c r="AT416" s="277"/>
      <c r="AU416" s="277"/>
    </row>
    <row r="417" spans="1:1025" x14ac:dyDescent="0.25">
      <c r="A417" s="256" t="s">
        <v>1425</v>
      </c>
      <c r="B417" s="257">
        <v>417</v>
      </c>
      <c r="C417" s="258" t="s">
        <v>24552</v>
      </c>
      <c r="D417" s="308" t="s">
        <v>1426</v>
      </c>
      <c r="E417" s="277" t="s">
        <v>766</v>
      </c>
      <c r="F417" s="278">
        <v>4</v>
      </c>
      <c r="G417" s="280">
        <v>3</v>
      </c>
      <c r="H417" s="280"/>
      <c r="I417" s="492">
        <v>0.42</v>
      </c>
      <c r="J417" s="278" t="s">
        <v>749</v>
      </c>
      <c r="K417" s="278">
        <v>1</v>
      </c>
      <c r="L417" s="278" t="s">
        <v>748</v>
      </c>
      <c r="M417" s="278" t="s">
        <v>748</v>
      </c>
      <c r="N417" s="278"/>
      <c r="O417" s="293"/>
      <c r="P417" s="293"/>
      <c r="Q417" s="278"/>
      <c r="R417" s="278"/>
      <c r="S417" s="278"/>
      <c r="T417" s="278"/>
      <c r="U417" s="278"/>
      <c r="V417" s="278"/>
      <c r="W417" s="283">
        <f t="shared" si="162"/>
        <v>100</v>
      </c>
      <c r="X417" s="283">
        <f t="shared" si="167"/>
        <v>100</v>
      </c>
      <c r="Y417" s="283">
        <f>IF(OR(P417=335,P417=336),20,100)</f>
        <v>100</v>
      </c>
      <c r="Z417" s="283">
        <f t="shared" si="170"/>
        <v>100</v>
      </c>
      <c r="AA417" s="283">
        <f t="shared" si="171"/>
        <v>100</v>
      </c>
      <c r="AB417" s="287">
        <f t="shared" si="166"/>
        <v>100</v>
      </c>
      <c r="AC417" s="287">
        <f t="shared" si="165"/>
        <v>100</v>
      </c>
      <c r="AD417" s="287">
        <f t="shared" si="177"/>
        <v>100</v>
      </c>
      <c r="AE417" s="284">
        <f t="shared" si="175"/>
        <v>1</v>
      </c>
      <c r="AF417" s="284">
        <f t="shared" si="168"/>
        <v>1</v>
      </c>
      <c r="AG417" s="268">
        <f t="shared" si="172"/>
        <v>1</v>
      </c>
      <c r="AH417" s="268">
        <f t="shared" si="173"/>
        <v>1</v>
      </c>
      <c r="AI417" s="268">
        <f t="shared" si="174"/>
        <v>3</v>
      </c>
      <c r="AJ417" s="268">
        <f t="shared" ref="AJ417:AJ450" si="178">IF(OR(EXACT(J417,"1A"),EXACT(J417,"1B"),EXACT(J417,"1C")),5,100)</f>
        <v>5</v>
      </c>
      <c r="AK417" s="506" t="s">
        <v>24109</v>
      </c>
      <c r="AL417" s="277"/>
      <c r="AM417" s="286"/>
      <c r="AN417" s="511"/>
      <c r="AO417" s="277"/>
      <c r="AP417" s="277"/>
      <c r="AQ417" s="277"/>
      <c r="AR417" s="171" t="s">
        <v>1427</v>
      </c>
      <c r="AS417" s="171"/>
      <c r="AT417" s="277"/>
      <c r="AU417" s="277"/>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c r="BR417" s="170"/>
      <c r="BS417" s="170"/>
      <c r="BT417" s="170"/>
      <c r="BU417" s="170"/>
      <c r="BV417" s="170"/>
      <c r="BW417" s="170"/>
      <c r="BX417" s="170"/>
      <c r="BY417" s="170"/>
      <c r="BZ417" s="170"/>
      <c r="CA417" s="170"/>
      <c r="CB417" s="170"/>
      <c r="CC417" s="170"/>
      <c r="CD417" s="170"/>
      <c r="CE417" s="170"/>
      <c r="CF417" s="170"/>
      <c r="CG417" s="170"/>
      <c r="CH417" s="170"/>
      <c r="CI417" s="170"/>
      <c r="CJ417" s="170"/>
      <c r="CK417" s="170"/>
      <c r="CL417" s="170"/>
      <c r="CM417" s="170"/>
      <c r="CN417" s="170"/>
      <c r="CO417" s="170"/>
      <c r="CP417" s="170"/>
      <c r="CQ417" s="170"/>
      <c r="CR417" s="170"/>
      <c r="CS417" s="170"/>
      <c r="CT417" s="170"/>
      <c r="CU417" s="170"/>
      <c r="CV417" s="170"/>
      <c r="CW417" s="170"/>
      <c r="CX417" s="170"/>
      <c r="CY417" s="170"/>
      <c r="CZ417" s="170"/>
      <c r="DA417" s="170"/>
      <c r="DB417" s="170"/>
      <c r="DC417" s="170"/>
      <c r="DD417" s="170"/>
      <c r="DE417" s="170"/>
      <c r="DF417" s="170"/>
      <c r="DG417" s="170"/>
      <c r="DH417" s="170"/>
      <c r="DI417" s="170"/>
      <c r="DJ417" s="170"/>
      <c r="DK417" s="170"/>
      <c r="DL417" s="170"/>
      <c r="DM417" s="170"/>
      <c r="DN417" s="170"/>
      <c r="DO417" s="170"/>
      <c r="DP417" s="170"/>
      <c r="DQ417" s="170"/>
      <c r="DR417" s="170"/>
      <c r="DS417" s="170"/>
      <c r="DT417" s="170"/>
      <c r="DU417" s="170"/>
      <c r="DV417" s="170"/>
      <c r="DW417" s="170"/>
      <c r="DX417" s="170"/>
      <c r="DY417" s="170"/>
      <c r="DZ417" s="170"/>
      <c r="EA417" s="170"/>
      <c r="EB417" s="170"/>
      <c r="EC417" s="170"/>
      <c r="ED417" s="170"/>
      <c r="EE417" s="170"/>
      <c r="EF417" s="170"/>
      <c r="EG417" s="170"/>
      <c r="EH417" s="170"/>
      <c r="EI417" s="170"/>
      <c r="EJ417" s="170"/>
      <c r="EK417" s="170"/>
      <c r="EL417" s="170"/>
      <c r="EM417" s="170"/>
      <c r="EN417" s="170"/>
      <c r="EO417" s="170"/>
      <c r="EP417" s="170"/>
      <c r="EQ417" s="170"/>
      <c r="ER417" s="170"/>
      <c r="ES417" s="170"/>
      <c r="ET417" s="170"/>
      <c r="EU417" s="170"/>
      <c r="EV417" s="170"/>
      <c r="EW417" s="170"/>
      <c r="EX417" s="170"/>
      <c r="EY417" s="170"/>
      <c r="EZ417" s="170"/>
      <c r="FA417" s="170"/>
      <c r="FB417" s="170"/>
      <c r="FC417" s="170"/>
      <c r="FD417" s="170"/>
      <c r="FE417" s="170"/>
      <c r="FF417" s="170"/>
      <c r="FG417" s="170"/>
      <c r="FH417" s="170"/>
      <c r="FI417" s="170"/>
      <c r="FJ417" s="170"/>
      <c r="FK417" s="170"/>
      <c r="FL417" s="170"/>
      <c r="FM417" s="170"/>
      <c r="FN417" s="170"/>
      <c r="FO417" s="170"/>
      <c r="FP417" s="170"/>
      <c r="FQ417" s="170"/>
      <c r="FR417" s="170"/>
      <c r="FS417" s="170"/>
      <c r="FT417" s="170"/>
      <c r="FU417" s="170"/>
      <c r="FV417" s="170"/>
      <c r="FW417" s="170"/>
      <c r="FX417" s="170"/>
      <c r="FY417" s="170"/>
      <c r="FZ417" s="170"/>
      <c r="GA417" s="170"/>
      <c r="GB417" s="170"/>
      <c r="GC417" s="170"/>
      <c r="GD417" s="170"/>
      <c r="GE417" s="170"/>
      <c r="GF417" s="170"/>
      <c r="GG417" s="170"/>
      <c r="GH417" s="170"/>
      <c r="GI417" s="170"/>
      <c r="GJ417" s="170"/>
      <c r="GK417" s="170"/>
      <c r="GL417" s="170"/>
      <c r="GM417" s="170"/>
      <c r="GN417" s="170"/>
      <c r="GO417" s="170"/>
      <c r="GP417" s="170"/>
      <c r="GQ417" s="170"/>
      <c r="GR417" s="170"/>
      <c r="GS417" s="170"/>
      <c r="GT417" s="170"/>
      <c r="GU417" s="170"/>
      <c r="GV417" s="170"/>
      <c r="GW417" s="170"/>
      <c r="GX417" s="170"/>
      <c r="GY417" s="170"/>
      <c r="GZ417" s="170"/>
      <c r="HA417" s="170"/>
      <c r="HB417" s="170"/>
      <c r="HC417" s="170"/>
      <c r="HD417" s="170"/>
      <c r="HE417" s="170"/>
      <c r="HF417" s="170"/>
      <c r="HG417" s="170"/>
      <c r="HH417" s="170"/>
      <c r="HI417" s="170"/>
      <c r="HJ417" s="170"/>
      <c r="HK417" s="170"/>
      <c r="HL417" s="170"/>
      <c r="HM417" s="170"/>
      <c r="HN417" s="170"/>
      <c r="HO417" s="170"/>
      <c r="HP417" s="170"/>
      <c r="HQ417" s="170"/>
      <c r="HR417" s="170"/>
      <c r="HS417" s="170"/>
      <c r="HT417" s="170"/>
      <c r="HU417" s="170"/>
      <c r="HV417" s="170"/>
      <c r="HW417" s="170"/>
      <c r="HX417" s="170"/>
      <c r="HY417" s="170"/>
      <c r="HZ417" s="170"/>
      <c r="IA417" s="170"/>
      <c r="IB417" s="170"/>
      <c r="IC417" s="170"/>
      <c r="ID417" s="170"/>
      <c r="IE417" s="170"/>
      <c r="IF417" s="170"/>
      <c r="IG417" s="170"/>
      <c r="IH417" s="170"/>
      <c r="II417" s="170"/>
      <c r="IJ417" s="170"/>
      <c r="IK417" s="170"/>
      <c r="IL417" s="170"/>
      <c r="IM417" s="170"/>
      <c r="IN417" s="170"/>
      <c r="IO417" s="170"/>
      <c r="IP417" s="170"/>
      <c r="IQ417" s="170"/>
      <c r="IR417" s="170"/>
      <c r="IS417" s="170"/>
      <c r="IT417" s="170"/>
      <c r="IU417" s="170"/>
      <c r="IV417" s="170"/>
      <c r="IW417" s="170"/>
      <c r="IX417" s="170"/>
      <c r="IY417" s="170"/>
      <c r="IZ417" s="170"/>
      <c r="JA417" s="170"/>
      <c r="JB417" s="170"/>
      <c r="JC417" s="170"/>
      <c r="JD417" s="170"/>
      <c r="JE417" s="170"/>
      <c r="JF417" s="170"/>
      <c r="JG417" s="170"/>
      <c r="JH417" s="170"/>
      <c r="JI417" s="170"/>
      <c r="JJ417" s="170"/>
      <c r="JK417" s="170"/>
      <c r="JL417" s="170"/>
      <c r="JM417" s="170"/>
      <c r="JN417" s="170"/>
      <c r="JO417" s="170"/>
      <c r="JP417" s="170"/>
      <c r="JQ417" s="170"/>
      <c r="JR417" s="170"/>
      <c r="JS417" s="170"/>
      <c r="JT417" s="170"/>
      <c r="JU417" s="170"/>
      <c r="JV417" s="170"/>
      <c r="JW417" s="170"/>
      <c r="JX417" s="170"/>
      <c r="JY417" s="170"/>
      <c r="JZ417" s="170"/>
      <c r="KA417" s="170"/>
      <c r="KB417" s="170"/>
      <c r="KC417" s="170"/>
      <c r="KD417" s="170"/>
      <c r="KE417" s="170"/>
      <c r="KF417" s="170"/>
      <c r="KG417" s="170"/>
      <c r="KH417" s="170"/>
      <c r="KI417" s="170"/>
      <c r="KJ417" s="170"/>
      <c r="KK417" s="170"/>
      <c r="KL417" s="170"/>
      <c r="KM417" s="170"/>
      <c r="KN417" s="170"/>
      <c r="KO417" s="170"/>
      <c r="KP417" s="170"/>
      <c r="KQ417" s="170"/>
      <c r="KR417" s="170"/>
      <c r="KS417" s="170"/>
      <c r="KT417" s="170"/>
      <c r="KU417" s="170"/>
      <c r="KV417" s="170"/>
      <c r="KW417" s="170"/>
      <c r="KX417" s="170"/>
      <c r="KY417" s="170"/>
      <c r="KZ417" s="170"/>
      <c r="LA417" s="170"/>
      <c r="LB417" s="170"/>
      <c r="LC417" s="170"/>
      <c r="LD417" s="170"/>
      <c r="LE417" s="170"/>
      <c r="LF417" s="170"/>
      <c r="LG417" s="170"/>
      <c r="LH417" s="170"/>
      <c r="LI417" s="170"/>
      <c r="LJ417" s="170"/>
      <c r="LK417" s="170"/>
      <c r="LL417" s="170"/>
      <c r="LM417" s="170"/>
      <c r="LN417" s="170"/>
      <c r="LO417" s="170"/>
      <c r="LP417" s="170"/>
      <c r="LQ417" s="170"/>
      <c r="LR417" s="170"/>
      <c r="LS417" s="170"/>
      <c r="LT417" s="170"/>
      <c r="LU417" s="170"/>
      <c r="LV417" s="170"/>
      <c r="LW417" s="170"/>
      <c r="LX417" s="170"/>
      <c r="LY417" s="170"/>
      <c r="LZ417" s="170"/>
      <c r="MA417" s="170"/>
      <c r="MB417" s="170"/>
      <c r="MC417" s="170"/>
      <c r="MD417" s="170"/>
      <c r="ME417" s="170"/>
      <c r="MF417" s="170"/>
      <c r="MG417" s="170"/>
      <c r="MH417" s="170"/>
      <c r="MI417" s="170"/>
      <c r="MJ417" s="170"/>
      <c r="MK417" s="170"/>
      <c r="ML417" s="170"/>
      <c r="MM417" s="170"/>
      <c r="MN417" s="170"/>
      <c r="MO417" s="170"/>
      <c r="MP417" s="170"/>
      <c r="MQ417" s="170"/>
      <c r="MR417" s="170"/>
      <c r="MS417" s="170"/>
      <c r="MT417" s="170"/>
      <c r="MU417" s="170"/>
      <c r="MV417" s="170"/>
      <c r="MW417" s="170"/>
      <c r="MX417" s="170"/>
      <c r="MY417" s="170"/>
      <c r="MZ417" s="170"/>
      <c r="NA417" s="170"/>
      <c r="NB417" s="170"/>
      <c r="NC417" s="170"/>
      <c r="ND417" s="170"/>
      <c r="NE417" s="170"/>
      <c r="NF417" s="170"/>
      <c r="NG417" s="170"/>
      <c r="NH417" s="170"/>
      <c r="NI417" s="170"/>
      <c r="NJ417" s="170"/>
      <c r="NK417" s="170"/>
      <c r="NL417" s="170"/>
      <c r="NM417" s="170"/>
      <c r="NN417" s="170"/>
      <c r="NO417" s="170"/>
      <c r="NP417" s="170"/>
      <c r="NQ417" s="170"/>
      <c r="NR417" s="170"/>
      <c r="NS417" s="170"/>
      <c r="NT417" s="170"/>
      <c r="NU417" s="170"/>
      <c r="NV417" s="170"/>
      <c r="NW417" s="170"/>
      <c r="NX417" s="170"/>
      <c r="NY417" s="170"/>
      <c r="NZ417" s="170"/>
      <c r="OA417" s="170"/>
      <c r="OB417" s="170"/>
      <c r="OC417" s="170"/>
      <c r="OD417" s="170"/>
      <c r="OE417" s="170"/>
      <c r="OF417" s="170"/>
      <c r="OG417" s="170"/>
      <c r="OH417" s="170"/>
      <c r="OI417" s="170"/>
      <c r="OJ417" s="170"/>
      <c r="OK417" s="170"/>
      <c r="OL417" s="170"/>
      <c r="OM417" s="170"/>
      <c r="ON417" s="170"/>
      <c r="OO417" s="170"/>
      <c r="OP417" s="170"/>
      <c r="OQ417" s="170"/>
      <c r="OR417" s="170"/>
      <c r="OS417" s="170"/>
      <c r="OT417" s="170"/>
      <c r="OU417" s="170"/>
      <c r="OV417" s="170"/>
      <c r="OW417" s="170"/>
      <c r="OX417" s="170"/>
      <c r="OY417" s="170"/>
      <c r="OZ417" s="170"/>
      <c r="PA417" s="170"/>
      <c r="PB417" s="170"/>
      <c r="PC417" s="170"/>
      <c r="PD417" s="170"/>
      <c r="PE417" s="170"/>
      <c r="PF417" s="170"/>
      <c r="PG417" s="170"/>
      <c r="PH417" s="170"/>
      <c r="PI417" s="170"/>
      <c r="PJ417" s="170"/>
      <c r="PK417" s="170"/>
      <c r="PL417" s="170"/>
      <c r="PM417" s="170"/>
      <c r="PN417" s="170"/>
      <c r="PO417" s="170"/>
      <c r="PP417" s="170"/>
      <c r="PQ417" s="170"/>
      <c r="PR417" s="170"/>
      <c r="PS417" s="170"/>
      <c r="PT417" s="170"/>
      <c r="PU417" s="170"/>
      <c r="PV417" s="170"/>
      <c r="PW417" s="170"/>
      <c r="PX417" s="170"/>
      <c r="PY417" s="170"/>
      <c r="PZ417" s="170"/>
      <c r="QA417" s="170"/>
      <c r="QB417" s="170"/>
      <c r="QC417" s="170"/>
      <c r="QD417" s="170"/>
      <c r="QE417" s="170"/>
      <c r="QF417" s="170"/>
      <c r="QG417" s="170"/>
      <c r="QH417" s="170"/>
      <c r="QI417" s="170"/>
      <c r="QJ417" s="170"/>
      <c r="QK417" s="170"/>
      <c r="QL417" s="170"/>
      <c r="QM417" s="170"/>
      <c r="QN417" s="170"/>
      <c r="QO417" s="170"/>
      <c r="QP417" s="170"/>
      <c r="QQ417" s="170"/>
      <c r="QR417" s="170"/>
      <c r="QS417" s="170"/>
      <c r="QT417" s="170"/>
      <c r="QU417" s="170"/>
      <c r="QV417" s="170"/>
      <c r="QW417" s="170"/>
      <c r="QX417" s="170"/>
      <c r="QY417" s="170"/>
      <c r="QZ417" s="170"/>
      <c r="RA417" s="170"/>
      <c r="RB417" s="170"/>
      <c r="RC417" s="170"/>
      <c r="RD417" s="170"/>
      <c r="RE417" s="170"/>
      <c r="RF417" s="170"/>
      <c r="RG417" s="170"/>
      <c r="RH417" s="170"/>
      <c r="RI417" s="170"/>
      <c r="RJ417" s="170"/>
      <c r="RK417" s="170"/>
      <c r="RL417" s="170"/>
      <c r="RM417" s="170"/>
      <c r="RN417" s="170"/>
      <c r="RO417" s="170"/>
      <c r="RP417" s="170"/>
      <c r="RQ417" s="170"/>
      <c r="RR417" s="170"/>
      <c r="RS417" s="170"/>
      <c r="RT417" s="170"/>
      <c r="RU417" s="170"/>
      <c r="RV417" s="170"/>
      <c r="RW417" s="170"/>
      <c r="RX417" s="170"/>
      <c r="RY417" s="170"/>
      <c r="RZ417" s="170"/>
      <c r="SA417" s="170"/>
      <c r="SB417" s="170"/>
      <c r="SC417" s="170"/>
      <c r="SD417" s="170"/>
      <c r="SE417" s="170"/>
      <c r="SF417" s="170"/>
      <c r="SG417" s="170"/>
      <c r="SH417" s="170"/>
      <c r="SI417" s="170"/>
      <c r="SJ417" s="170"/>
      <c r="SK417" s="170"/>
      <c r="SL417" s="170"/>
      <c r="SM417" s="170"/>
      <c r="SN417" s="170"/>
      <c r="SO417" s="170"/>
      <c r="SP417" s="170"/>
      <c r="SQ417" s="170"/>
      <c r="SR417" s="170"/>
      <c r="SS417" s="170"/>
      <c r="ST417" s="170"/>
      <c r="SU417" s="170"/>
      <c r="SV417" s="170"/>
      <c r="SW417" s="170"/>
      <c r="SX417" s="170"/>
      <c r="SY417" s="170"/>
      <c r="SZ417" s="170"/>
      <c r="TA417" s="170"/>
      <c r="TB417" s="170"/>
      <c r="TC417" s="170"/>
      <c r="TD417" s="170"/>
      <c r="TE417" s="170"/>
      <c r="TF417" s="170"/>
      <c r="TG417" s="170"/>
      <c r="TH417" s="170"/>
      <c r="TI417" s="170"/>
      <c r="TJ417" s="170"/>
      <c r="TK417" s="170"/>
      <c r="TL417" s="170"/>
      <c r="TM417" s="170"/>
      <c r="TN417" s="170"/>
      <c r="TO417" s="170"/>
      <c r="TP417" s="170"/>
      <c r="TQ417" s="170"/>
      <c r="TR417" s="170"/>
      <c r="TS417" s="170"/>
      <c r="TT417" s="170"/>
      <c r="TU417" s="170"/>
      <c r="TV417" s="170"/>
      <c r="TW417" s="170"/>
      <c r="TX417" s="170"/>
      <c r="TY417" s="170"/>
      <c r="TZ417" s="170"/>
      <c r="UA417" s="170"/>
      <c r="UB417" s="170"/>
      <c r="UC417" s="170"/>
      <c r="UD417" s="170"/>
      <c r="UE417" s="170"/>
      <c r="UF417" s="170"/>
      <c r="UG417" s="170"/>
      <c r="UH417" s="170"/>
      <c r="UI417" s="170"/>
      <c r="UJ417" s="170"/>
      <c r="UK417" s="170"/>
      <c r="UL417" s="170"/>
      <c r="UM417" s="170"/>
      <c r="UN417" s="170"/>
      <c r="UO417" s="170"/>
      <c r="UP417" s="170"/>
      <c r="UQ417" s="170"/>
      <c r="UR417" s="170"/>
      <c r="US417" s="170"/>
      <c r="UT417" s="170"/>
      <c r="UU417" s="170"/>
      <c r="UV417" s="170"/>
      <c r="UW417" s="170"/>
      <c r="UX417" s="170"/>
      <c r="UY417" s="170"/>
      <c r="UZ417" s="170"/>
      <c r="VA417" s="170"/>
      <c r="VB417" s="170"/>
      <c r="VC417" s="170"/>
      <c r="VD417" s="170"/>
      <c r="VE417" s="170"/>
      <c r="VF417" s="170"/>
      <c r="VG417" s="170"/>
      <c r="VH417" s="170"/>
      <c r="VI417" s="170"/>
      <c r="VJ417" s="170"/>
      <c r="VK417" s="170"/>
      <c r="VL417" s="170"/>
      <c r="VM417" s="170"/>
      <c r="VN417" s="170"/>
      <c r="VO417" s="170"/>
      <c r="VP417" s="170"/>
      <c r="VQ417" s="170"/>
      <c r="VR417" s="170"/>
      <c r="VS417" s="170"/>
      <c r="VT417" s="170"/>
      <c r="VU417" s="170"/>
      <c r="VV417" s="170"/>
      <c r="VW417" s="170"/>
      <c r="VX417" s="170"/>
      <c r="VY417" s="170"/>
      <c r="VZ417" s="170"/>
      <c r="WA417" s="170"/>
      <c r="WB417" s="170"/>
      <c r="WC417" s="170"/>
      <c r="WD417" s="170"/>
      <c r="WE417" s="170"/>
      <c r="WF417" s="170"/>
      <c r="WG417" s="170"/>
      <c r="WH417" s="170"/>
      <c r="WI417" s="170"/>
      <c r="WJ417" s="170"/>
      <c r="WK417" s="170"/>
      <c r="WL417" s="170"/>
      <c r="WM417" s="170"/>
      <c r="WN417" s="170"/>
      <c r="WO417" s="170"/>
      <c r="WP417" s="170"/>
      <c r="WQ417" s="170"/>
      <c r="WR417" s="170"/>
      <c r="WS417" s="170"/>
      <c r="WT417" s="170"/>
      <c r="WU417" s="170"/>
      <c r="WV417" s="170"/>
      <c r="WW417" s="170"/>
      <c r="WX417" s="170"/>
      <c r="WY417" s="170"/>
      <c r="WZ417" s="170"/>
      <c r="XA417" s="170"/>
      <c r="XB417" s="170"/>
      <c r="XC417" s="170"/>
      <c r="XD417" s="170"/>
      <c r="XE417" s="170"/>
      <c r="XF417" s="170"/>
      <c r="XG417" s="170"/>
      <c r="XH417" s="170"/>
      <c r="XI417" s="170"/>
      <c r="XJ417" s="170"/>
      <c r="XK417" s="170"/>
      <c r="XL417" s="170"/>
      <c r="XM417" s="170"/>
      <c r="XN417" s="170"/>
      <c r="XO417" s="170"/>
      <c r="XP417" s="170"/>
      <c r="XQ417" s="170"/>
      <c r="XR417" s="170"/>
      <c r="XS417" s="170"/>
      <c r="XT417" s="170"/>
      <c r="XU417" s="170"/>
      <c r="XV417" s="170"/>
      <c r="XW417" s="170"/>
      <c r="XX417" s="170"/>
      <c r="XY417" s="170"/>
      <c r="XZ417" s="170"/>
      <c r="YA417" s="170"/>
      <c r="YB417" s="170"/>
      <c r="YC417" s="170"/>
      <c r="YD417" s="170"/>
      <c r="YE417" s="170"/>
      <c r="YF417" s="170"/>
      <c r="YG417" s="170"/>
      <c r="YH417" s="170"/>
      <c r="YI417" s="170"/>
      <c r="YJ417" s="170"/>
      <c r="YK417" s="170"/>
      <c r="YL417" s="170"/>
      <c r="YM417" s="170"/>
      <c r="YN417" s="170"/>
      <c r="YO417" s="170"/>
      <c r="YP417" s="170"/>
      <c r="YQ417" s="170"/>
      <c r="YR417" s="170"/>
      <c r="YS417" s="170"/>
      <c r="YT417" s="170"/>
      <c r="YU417" s="170"/>
      <c r="YV417" s="170"/>
      <c r="YW417" s="170"/>
      <c r="YX417" s="170"/>
      <c r="YY417" s="170"/>
      <c r="YZ417" s="170"/>
      <c r="ZA417" s="170"/>
      <c r="ZB417" s="170"/>
      <c r="ZC417" s="170"/>
      <c r="ZD417" s="170"/>
      <c r="ZE417" s="170"/>
      <c r="ZF417" s="170"/>
      <c r="ZG417" s="170"/>
      <c r="ZH417" s="170"/>
      <c r="ZI417" s="170"/>
      <c r="ZJ417" s="170"/>
      <c r="ZK417" s="170"/>
      <c r="ZL417" s="170"/>
      <c r="ZM417" s="170"/>
      <c r="ZN417" s="170"/>
      <c r="ZO417" s="170"/>
      <c r="ZP417" s="170"/>
      <c r="ZQ417" s="170"/>
      <c r="ZR417" s="170"/>
      <c r="ZS417" s="170"/>
      <c r="ZT417" s="170"/>
      <c r="ZU417" s="170"/>
      <c r="ZV417" s="170"/>
      <c r="ZW417" s="170"/>
      <c r="ZX417" s="170"/>
      <c r="ZY417" s="170"/>
      <c r="ZZ417" s="170"/>
      <c r="AAA417" s="170"/>
      <c r="AAB417" s="170"/>
      <c r="AAC417" s="170"/>
      <c r="AAD417" s="170"/>
      <c r="AAE417" s="170"/>
      <c r="AAF417" s="170"/>
      <c r="AAG417" s="170"/>
      <c r="AAH417" s="170"/>
      <c r="AAI417" s="170"/>
      <c r="AAJ417" s="170"/>
      <c r="AAK417" s="170"/>
      <c r="AAL417" s="170"/>
      <c r="AAM417" s="170"/>
      <c r="AAN417" s="170"/>
      <c r="AAO417" s="170"/>
      <c r="AAP417" s="170"/>
      <c r="AAQ417" s="170"/>
      <c r="AAR417" s="170"/>
      <c r="AAS417" s="170"/>
      <c r="AAT417" s="170"/>
      <c r="AAU417" s="170"/>
      <c r="AAV417" s="170"/>
      <c r="AAW417" s="170"/>
      <c r="AAX417" s="170"/>
      <c r="AAY417" s="170"/>
      <c r="AAZ417" s="170"/>
      <c r="ABA417" s="170"/>
      <c r="ABB417" s="170"/>
      <c r="ABC417" s="170"/>
      <c r="ABD417" s="170"/>
      <c r="ABE417" s="170"/>
      <c r="ABF417" s="170"/>
      <c r="ABG417" s="170"/>
      <c r="ABH417" s="170"/>
      <c r="ABI417" s="170"/>
      <c r="ABJ417" s="170"/>
      <c r="ABK417" s="170"/>
      <c r="ABL417" s="170"/>
      <c r="ABM417" s="170"/>
      <c r="ABN417" s="170"/>
      <c r="ABO417" s="170"/>
      <c r="ABP417" s="170"/>
      <c r="ABQ417" s="170"/>
      <c r="ABR417" s="170"/>
      <c r="ABS417" s="170"/>
      <c r="ABT417" s="170"/>
      <c r="ABU417" s="170"/>
      <c r="ABV417" s="170"/>
      <c r="ABW417" s="170"/>
      <c r="ABX417" s="170"/>
      <c r="ABY417" s="170"/>
      <c r="ABZ417" s="170"/>
      <c r="ACA417" s="170"/>
      <c r="ACB417" s="170"/>
      <c r="ACC417" s="170"/>
      <c r="ACD417" s="170"/>
      <c r="ACE417" s="170"/>
      <c r="ACF417" s="170"/>
      <c r="ACG417" s="170"/>
      <c r="ACH417" s="170"/>
      <c r="ACI417" s="170"/>
      <c r="ACJ417" s="170"/>
      <c r="ACK417" s="170"/>
      <c r="ACL417" s="170"/>
      <c r="ACM417" s="170"/>
      <c r="ACN417" s="170"/>
      <c r="ACO417" s="170"/>
      <c r="ACP417" s="170"/>
      <c r="ACQ417" s="170"/>
      <c r="ACR417" s="170"/>
      <c r="ACS417" s="170"/>
      <c r="ACT417" s="170"/>
      <c r="ACU417" s="170"/>
      <c r="ACV417" s="170"/>
      <c r="ACW417" s="170"/>
      <c r="ACX417" s="170"/>
      <c r="ACY417" s="170"/>
      <c r="ACZ417" s="170"/>
      <c r="ADA417" s="170"/>
      <c r="ADB417" s="170"/>
      <c r="ADC417" s="170"/>
      <c r="ADD417" s="170"/>
      <c r="ADE417" s="170"/>
      <c r="ADF417" s="170"/>
      <c r="ADG417" s="170"/>
      <c r="ADH417" s="170"/>
      <c r="ADI417" s="170"/>
      <c r="ADJ417" s="170"/>
      <c r="ADK417" s="170"/>
      <c r="ADL417" s="170"/>
      <c r="ADM417" s="170"/>
      <c r="ADN417" s="170"/>
      <c r="ADO417" s="170"/>
      <c r="ADP417" s="170"/>
      <c r="ADQ417" s="170"/>
      <c r="ADR417" s="170"/>
      <c r="ADS417" s="170"/>
      <c r="ADT417" s="170"/>
      <c r="ADU417" s="170"/>
      <c r="ADV417" s="170"/>
      <c r="ADW417" s="170"/>
      <c r="ADX417" s="170"/>
      <c r="ADY417" s="170"/>
      <c r="ADZ417" s="170"/>
      <c r="AEA417" s="170"/>
      <c r="AEB417" s="170"/>
      <c r="AEC417" s="170"/>
      <c r="AED417" s="170"/>
      <c r="AEE417" s="170"/>
      <c r="AEF417" s="170"/>
      <c r="AEG417" s="170"/>
      <c r="AEH417" s="170"/>
      <c r="AEI417" s="170"/>
      <c r="AEJ417" s="170"/>
      <c r="AEK417" s="170"/>
      <c r="AEL417" s="170"/>
      <c r="AEM417" s="170"/>
      <c r="AEN417" s="170"/>
      <c r="AEO417" s="170"/>
      <c r="AEP417" s="170"/>
      <c r="AEQ417" s="170"/>
      <c r="AER417" s="170"/>
      <c r="AES417" s="170"/>
      <c r="AET417" s="170"/>
      <c r="AEU417" s="170"/>
      <c r="AEV417" s="170"/>
      <c r="AEW417" s="170"/>
      <c r="AEX417" s="170"/>
      <c r="AEY417" s="170"/>
      <c r="AEZ417" s="170"/>
      <c r="AFA417" s="170"/>
      <c r="AFB417" s="170"/>
      <c r="AFC417" s="170"/>
      <c r="AFD417" s="170"/>
      <c r="AFE417" s="170"/>
      <c r="AFF417" s="170"/>
      <c r="AFG417" s="170"/>
      <c r="AFH417" s="170"/>
      <c r="AFI417" s="170"/>
      <c r="AFJ417" s="170"/>
      <c r="AFK417" s="170"/>
      <c r="AFL417" s="170"/>
      <c r="AFM417" s="170"/>
      <c r="AFN417" s="170"/>
      <c r="AFO417" s="170"/>
      <c r="AFP417" s="170"/>
      <c r="AFQ417" s="170"/>
      <c r="AFR417" s="170"/>
      <c r="AFS417" s="170"/>
      <c r="AFT417" s="170"/>
      <c r="AFU417" s="170"/>
      <c r="AFV417" s="170"/>
      <c r="AFW417" s="170"/>
      <c r="AFX417" s="170"/>
      <c r="AFY417" s="170"/>
      <c r="AFZ417" s="170"/>
      <c r="AGA417" s="170"/>
      <c r="AGB417" s="170"/>
      <c r="AGC417" s="170"/>
      <c r="AGD417" s="170"/>
      <c r="AGE417" s="170"/>
      <c r="AGF417" s="170"/>
      <c r="AGG417" s="170"/>
      <c r="AGH417" s="170"/>
      <c r="AGI417" s="170"/>
      <c r="AGJ417" s="170"/>
      <c r="AGK417" s="170"/>
      <c r="AGL417" s="170"/>
      <c r="AGM417" s="170"/>
      <c r="AGN417" s="170"/>
      <c r="AGO417" s="170"/>
      <c r="AGP417" s="170"/>
      <c r="AGQ417" s="170"/>
      <c r="AGR417" s="170"/>
      <c r="AGS417" s="170"/>
      <c r="AGT417" s="170"/>
      <c r="AGU417" s="170"/>
      <c r="AGV417" s="170"/>
      <c r="AGW417" s="170"/>
      <c r="AGX417" s="170"/>
      <c r="AGY417" s="170"/>
      <c r="AGZ417" s="170"/>
      <c r="AHA417" s="170"/>
      <c r="AHB417" s="170"/>
      <c r="AHC417" s="170"/>
      <c r="AHD417" s="170"/>
      <c r="AHE417" s="170"/>
      <c r="AHF417" s="170"/>
      <c r="AHG417" s="170"/>
      <c r="AHH417" s="170"/>
      <c r="AHI417" s="170"/>
      <c r="AHJ417" s="170"/>
      <c r="AHK417" s="170"/>
      <c r="AHL417" s="170"/>
      <c r="AHM417" s="170"/>
      <c r="AHN417" s="170"/>
      <c r="AHO417" s="170"/>
      <c r="AHP417" s="170"/>
      <c r="AHQ417" s="170"/>
      <c r="AHR417" s="170"/>
      <c r="AHS417" s="170"/>
      <c r="AHT417" s="170"/>
      <c r="AHU417" s="170"/>
      <c r="AHV417" s="170"/>
      <c r="AHW417" s="170"/>
      <c r="AHX417" s="170"/>
      <c r="AHY417" s="170"/>
      <c r="AHZ417" s="170"/>
      <c r="AIA417" s="170"/>
      <c r="AIB417" s="170"/>
      <c r="AIC417" s="170"/>
      <c r="AID417" s="170"/>
      <c r="AIE417" s="170"/>
      <c r="AIF417" s="170"/>
      <c r="AIG417" s="170"/>
      <c r="AIH417" s="170"/>
      <c r="AII417" s="170"/>
      <c r="AIJ417" s="170"/>
      <c r="AIK417" s="170"/>
      <c r="AIL417" s="170"/>
      <c r="AIM417" s="170"/>
      <c r="AIN417" s="170"/>
      <c r="AIO417" s="170"/>
      <c r="AIP417" s="170"/>
      <c r="AIQ417" s="170"/>
      <c r="AIR417" s="170"/>
      <c r="AIS417" s="170"/>
      <c r="AIT417" s="170"/>
      <c r="AIU417" s="170"/>
      <c r="AIV417" s="170"/>
      <c r="AIW417" s="170"/>
      <c r="AIX417" s="170"/>
      <c r="AIY417" s="170"/>
      <c r="AIZ417" s="170"/>
      <c r="AJA417" s="170"/>
      <c r="AJB417" s="170"/>
      <c r="AJC417" s="170"/>
      <c r="AJD417" s="170"/>
      <c r="AJE417" s="170"/>
      <c r="AJF417" s="170"/>
      <c r="AJG417" s="170"/>
      <c r="AJH417" s="170"/>
      <c r="AJI417" s="170"/>
      <c r="AJJ417" s="170"/>
      <c r="AJK417" s="170"/>
      <c r="AJL417" s="170"/>
      <c r="AJM417" s="170"/>
      <c r="AJN417" s="170"/>
      <c r="AJO417" s="170"/>
      <c r="AJP417" s="170"/>
      <c r="AJQ417" s="170"/>
      <c r="AJR417" s="170"/>
      <c r="AJS417" s="170"/>
      <c r="AJT417" s="170"/>
      <c r="AJU417" s="170"/>
      <c r="AJV417" s="170"/>
      <c r="AJW417" s="170"/>
      <c r="AJX417" s="170"/>
      <c r="AJY417" s="170"/>
      <c r="AJZ417" s="170"/>
      <c r="AKA417" s="170"/>
      <c r="AKB417" s="170"/>
      <c r="AKC417" s="170"/>
      <c r="AKD417" s="170"/>
      <c r="AKE417" s="170"/>
      <c r="AKF417" s="170"/>
      <c r="AKG417" s="170"/>
      <c r="AKH417" s="170"/>
      <c r="AKI417" s="170"/>
      <c r="AKJ417" s="170"/>
      <c r="AKK417" s="170"/>
      <c r="AKL417" s="170"/>
      <c r="AKM417" s="170"/>
      <c r="AKN417" s="170"/>
      <c r="AKO417" s="170"/>
      <c r="AKP417" s="170"/>
      <c r="AKQ417" s="170"/>
      <c r="AKR417" s="170"/>
      <c r="AKS417" s="170"/>
      <c r="AKT417" s="170"/>
      <c r="AKU417" s="170"/>
      <c r="AKV417" s="170"/>
      <c r="AKW417" s="170"/>
      <c r="AKX417" s="170"/>
      <c r="AKY417" s="170"/>
      <c r="AKZ417" s="170"/>
      <c r="ALA417" s="170"/>
      <c r="ALB417" s="170"/>
      <c r="ALC417" s="170"/>
      <c r="ALD417" s="170"/>
      <c r="ALE417" s="170"/>
      <c r="ALF417" s="170"/>
      <c r="ALG417" s="170"/>
      <c r="ALH417" s="170"/>
      <c r="ALI417" s="170"/>
      <c r="ALJ417" s="170"/>
      <c r="ALK417" s="170"/>
      <c r="ALL417" s="170"/>
      <c r="ALM417" s="170"/>
      <c r="ALN417" s="170"/>
      <c r="ALO417" s="170"/>
      <c r="ALP417" s="170"/>
      <c r="ALQ417" s="170"/>
      <c r="ALR417" s="170"/>
      <c r="ALS417" s="170"/>
      <c r="ALT417" s="170"/>
      <c r="ALU417" s="170"/>
      <c r="ALV417" s="170"/>
      <c r="ALW417" s="170"/>
      <c r="ALX417" s="170"/>
      <c r="ALY417" s="170"/>
      <c r="ALZ417" s="170"/>
      <c r="AMA417" s="170"/>
      <c r="AMB417" s="170"/>
      <c r="AMC417" s="170"/>
      <c r="AMD417" s="170"/>
      <c r="AME417" s="170"/>
      <c r="AMF417" s="170"/>
      <c r="AMG417" s="170"/>
      <c r="AMH417" s="170"/>
      <c r="AMI417" s="170"/>
      <c r="AMJ417" s="170"/>
    </row>
    <row r="418" spans="1:1025" x14ac:dyDescent="0.25">
      <c r="A418" s="256" t="s">
        <v>1428</v>
      </c>
      <c r="B418" s="257">
        <v>418</v>
      </c>
      <c r="C418" s="258" t="s">
        <v>24553</v>
      </c>
      <c r="D418" s="308" t="s">
        <v>1429</v>
      </c>
      <c r="E418" s="277" t="s">
        <v>766</v>
      </c>
      <c r="F418" s="278">
        <v>4</v>
      </c>
      <c r="G418" s="280">
        <v>3</v>
      </c>
      <c r="H418" s="280">
        <v>4</v>
      </c>
      <c r="I418" s="492">
        <v>25</v>
      </c>
      <c r="J418" s="278" t="s">
        <v>748</v>
      </c>
      <c r="K418" s="278">
        <v>1</v>
      </c>
      <c r="L418" s="278" t="s">
        <v>748</v>
      </c>
      <c r="M418" s="278" t="s">
        <v>748</v>
      </c>
      <c r="N418" s="278"/>
      <c r="O418" s="293"/>
      <c r="P418" s="293"/>
      <c r="Q418" s="278"/>
      <c r="R418" s="278"/>
      <c r="S418" s="278"/>
      <c r="T418" s="278"/>
      <c r="U418" s="278"/>
      <c r="V418" s="278"/>
      <c r="W418" s="283">
        <f t="shared" si="162"/>
        <v>100</v>
      </c>
      <c r="X418" s="283">
        <f t="shared" si="167"/>
        <v>100</v>
      </c>
      <c r="Y418" s="283">
        <f>IF(OR(P418=335,P418=336),20,100)</f>
        <v>100</v>
      </c>
      <c r="Z418" s="283">
        <f t="shared" si="170"/>
        <v>100</v>
      </c>
      <c r="AA418" s="283">
        <f t="shared" si="171"/>
        <v>100</v>
      </c>
      <c r="AB418" s="287">
        <f t="shared" si="166"/>
        <v>100</v>
      </c>
      <c r="AC418" s="287">
        <f t="shared" si="165"/>
        <v>100</v>
      </c>
      <c r="AD418" s="287">
        <f t="shared" si="177"/>
        <v>100</v>
      </c>
      <c r="AE418" s="284">
        <f t="shared" si="175"/>
        <v>1</v>
      </c>
      <c r="AF418" s="284">
        <f t="shared" si="168"/>
        <v>1</v>
      </c>
      <c r="AG418" s="268">
        <f t="shared" si="172"/>
        <v>1</v>
      </c>
      <c r="AH418" s="268">
        <f t="shared" si="173"/>
        <v>1</v>
      </c>
      <c r="AI418" s="268">
        <f t="shared" si="174"/>
        <v>3</v>
      </c>
      <c r="AJ418" s="268">
        <f t="shared" si="178"/>
        <v>5</v>
      </c>
      <c r="AK418" s="506" t="s">
        <v>24335</v>
      </c>
      <c r="AL418" s="277"/>
      <c r="AM418" s="277">
        <v>3</v>
      </c>
      <c r="AN418" s="511"/>
      <c r="AO418" s="277"/>
      <c r="AP418" s="277"/>
      <c r="AQ418" s="277"/>
      <c r="AR418" s="171" t="s">
        <v>1430</v>
      </c>
      <c r="AS418" s="171"/>
      <c r="AT418" s="277"/>
      <c r="AU418" s="277"/>
    </row>
    <row r="419" spans="1:1025" x14ac:dyDescent="0.25">
      <c r="A419" s="256" t="s">
        <v>1431</v>
      </c>
      <c r="B419" s="257">
        <v>419</v>
      </c>
      <c r="C419" s="258" t="s">
        <v>24554</v>
      </c>
      <c r="D419" s="308" t="s">
        <v>1432</v>
      </c>
      <c r="E419" s="277"/>
      <c r="F419" s="278">
        <v>4</v>
      </c>
      <c r="G419" s="280">
        <v>4</v>
      </c>
      <c r="H419" s="280"/>
      <c r="I419" s="492">
        <v>0.54</v>
      </c>
      <c r="J419" s="278" t="s">
        <v>748</v>
      </c>
      <c r="K419" s="278">
        <v>1</v>
      </c>
      <c r="L419" s="278"/>
      <c r="M419" s="278"/>
      <c r="N419" s="278"/>
      <c r="O419" s="281"/>
      <c r="P419" s="293">
        <v>335</v>
      </c>
      <c r="Q419" s="278"/>
      <c r="R419" s="278"/>
      <c r="S419" s="278"/>
      <c r="T419" s="278"/>
      <c r="U419" s="278"/>
      <c r="V419" s="278"/>
      <c r="W419" s="283">
        <f t="shared" si="162"/>
        <v>100</v>
      </c>
      <c r="X419" s="283">
        <f t="shared" si="167"/>
        <v>100</v>
      </c>
      <c r="Y419" s="283">
        <f>IF(OR(P419=335,P419=336),20,100)</f>
        <v>20</v>
      </c>
      <c r="Z419" s="283">
        <f t="shared" si="170"/>
        <v>100</v>
      </c>
      <c r="AA419" s="283">
        <f t="shared" si="171"/>
        <v>100</v>
      </c>
      <c r="AB419" s="287">
        <f t="shared" si="166"/>
        <v>100</v>
      </c>
      <c r="AC419" s="287">
        <f t="shared" si="165"/>
        <v>100</v>
      </c>
      <c r="AD419" s="287">
        <f t="shared" si="177"/>
        <v>100</v>
      </c>
      <c r="AE419" s="284">
        <f t="shared" si="175"/>
        <v>100</v>
      </c>
      <c r="AF419" s="284">
        <f t="shared" si="168"/>
        <v>100</v>
      </c>
      <c r="AG419" s="268">
        <f t="shared" si="172"/>
        <v>1</v>
      </c>
      <c r="AH419" s="268">
        <f t="shared" si="173"/>
        <v>1</v>
      </c>
      <c r="AI419" s="268">
        <f t="shared" si="174"/>
        <v>3</v>
      </c>
      <c r="AJ419" s="268">
        <f t="shared" si="178"/>
        <v>5</v>
      </c>
      <c r="AK419" s="506" t="s">
        <v>24453</v>
      </c>
      <c r="AL419" s="278"/>
      <c r="AM419" s="278"/>
      <c r="AN419" s="511"/>
      <c r="AO419" s="277"/>
      <c r="AP419" s="277"/>
      <c r="AQ419" s="277"/>
      <c r="AR419" s="382" t="s">
        <v>24555</v>
      </c>
      <c r="AS419" s="382"/>
      <c r="AT419" s="277"/>
      <c r="AU419" s="277"/>
    </row>
    <row r="420" spans="1:1025" x14ac:dyDescent="0.25">
      <c r="A420" s="256" t="s">
        <v>43</v>
      </c>
      <c r="B420" s="257">
        <v>420</v>
      </c>
      <c r="C420" s="258" t="s">
        <v>24556</v>
      </c>
      <c r="D420" s="308" t="s">
        <v>1077</v>
      </c>
      <c r="E420" s="277" t="s">
        <v>818</v>
      </c>
      <c r="F420" s="278">
        <v>4</v>
      </c>
      <c r="G420" s="280">
        <v>3</v>
      </c>
      <c r="H420" s="280">
        <v>3</v>
      </c>
      <c r="I420" s="492">
        <v>8.4</v>
      </c>
      <c r="J420" s="278" t="s">
        <v>749</v>
      </c>
      <c r="K420" s="278">
        <v>1</v>
      </c>
      <c r="L420" s="293"/>
      <c r="M420" s="293"/>
      <c r="N420" s="293"/>
      <c r="O420" s="281"/>
      <c r="P420" s="293">
        <v>335</v>
      </c>
      <c r="Q420" s="293"/>
      <c r="R420" s="293"/>
      <c r="S420" s="293"/>
      <c r="T420" s="293"/>
      <c r="U420" s="293"/>
      <c r="V420" s="293"/>
      <c r="W420" s="283">
        <f t="shared" si="162"/>
        <v>100</v>
      </c>
      <c r="X420" s="283">
        <f t="shared" si="167"/>
        <v>100</v>
      </c>
      <c r="Y420" s="341">
        <v>1</v>
      </c>
      <c r="Z420" s="283">
        <f t="shared" si="170"/>
        <v>100</v>
      </c>
      <c r="AA420" s="283">
        <f t="shared" si="171"/>
        <v>100</v>
      </c>
      <c r="AB420" s="287">
        <f t="shared" si="166"/>
        <v>100</v>
      </c>
      <c r="AC420" s="287">
        <f t="shared" si="165"/>
        <v>100</v>
      </c>
      <c r="AD420" s="287">
        <f t="shared" si="177"/>
        <v>100</v>
      </c>
      <c r="AE420" s="284">
        <f t="shared" si="175"/>
        <v>100</v>
      </c>
      <c r="AF420" s="284">
        <f t="shared" si="168"/>
        <v>100</v>
      </c>
      <c r="AG420" s="268">
        <f t="shared" ref="AG420:AG453" si="179">IF(OR(OR(EXACT(J420,"1A"),EXACT(J420,"1B"),EXACT(J420,"1C")),K420=1),1,IF(K420=2,10,100))</f>
        <v>1</v>
      </c>
      <c r="AH420" s="268">
        <f t="shared" ref="AH420:AH453" si="180">IF(OR(EXACT(J420,"1A"),EXACT(J420,"1B"),EXACT(J420,"1C")),1,IF(J420=2,10,100))</f>
        <v>1</v>
      </c>
      <c r="AI420" s="268">
        <f t="shared" ref="AI420:AI453" si="181">IF(OR(EXACT(J420,"1A"),EXACT(J420,"1B"),EXACT(J420,"1C"),K420=1),3,100)</f>
        <v>3</v>
      </c>
      <c r="AJ420" s="268">
        <f t="shared" si="178"/>
        <v>5</v>
      </c>
      <c r="AK420" s="506" t="s">
        <v>24557</v>
      </c>
      <c r="AL420" s="293"/>
      <c r="AM420" s="293"/>
      <c r="AN420" s="511"/>
      <c r="AO420" s="357"/>
      <c r="AP420" s="357"/>
      <c r="AQ420" s="286"/>
      <c r="AR420" s="382" t="s">
        <v>24558</v>
      </c>
      <c r="AS420" s="382"/>
      <c r="AT420" s="286"/>
      <c r="AU420" s="286"/>
      <c r="AV420" s="559"/>
    </row>
    <row r="421" spans="1:1025" s="571" customFormat="1" x14ac:dyDescent="0.25">
      <c r="A421" s="256" t="s">
        <v>17914</v>
      </c>
      <c r="B421" s="257">
        <v>421</v>
      </c>
      <c r="C421" s="570" t="s">
        <v>17912</v>
      </c>
      <c r="D421" s="308"/>
      <c r="E421" s="277"/>
      <c r="F421" s="278">
        <v>4</v>
      </c>
      <c r="G421" s="280">
        <v>3</v>
      </c>
      <c r="H421" s="280">
        <v>2</v>
      </c>
      <c r="I421" s="492"/>
      <c r="J421" s="278" t="s">
        <v>749</v>
      </c>
      <c r="K421" s="278">
        <v>1</v>
      </c>
      <c r="L421" s="293"/>
      <c r="M421" s="293"/>
      <c r="N421" s="293"/>
      <c r="O421" s="281"/>
      <c r="P421" s="293"/>
      <c r="Q421" s="293">
        <v>2</v>
      </c>
      <c r="R421" s="293"/>
      <c r="S421" s="293"/>
      <c r="T421" s="293"/>
      <c r="U421" s="293"/>
      <c r="V421" s="293"/>
      <c r="W421" s="283">
        <f t="shared" ref="W421:W422" si="182">IF(O421=1,10,100)</f>
        <v>100</v>
      </c>
      <c r="X421" s="283">
        <f t="shared" ref="X421:X422" si="183">IF(O421=1,1,IF(O421=2,10,100))</f>
        <v>100</v>
      </c>
      <c r="Y421" s="341">
        <v>2</v>
      </c>
      <c r="Z421" s="283">
        <f t="shared" ref="Z421:Z422" si="184">IF(Q421=1,10,100)</f>
        <v>100</v>
      </c>
      <c r="AA421" s="283">
        <f t="shared" ref="AA421:AA422" si="185">IF(Q421=1,1,IF(Q421=2,10,100))</f>
        <v>10</v>
      </c>
      <c r="AB421" s="287">
        <f t="shared" ref="AB421:AB422" si="186">IF(OR(EXACT(R421,"1A"),EXACT(R421,"1B")),0.1,IF(R421=2,1,100))</f>
        <v>100</v>
      </c>
      <c r="AC421" s="287">
        <f t="shared" ref="AC421:AC422" si="187">IF(OR(EXACT(S421,"1A"),EXACT(S421,"1B")),0.1,IF(S421=2,1,100))</f>
        <v>100</v>
      </c>
      <c r="AD421" s="287">
        <f t="shared" ref="AD421:AD422" si="188">IF(OR(EXACT(T421,"1A"),EXACT(T421,"1B")),0.3,IF(T421=2,3,100))</f>
        <v>100</v>
      </c>
      <c r="AE421" s="284">
        <f t="shared" ref="AE421:AE422" si="189">IF(L421=0,100,IF(L421=1,1,IF(L421="1B",1,IF(L421="1A",0.1,100))))</f>
        <v>100</v>
      </c>
      <c r="AF421" s="284">
        <f t="shared" ref="AF421:AF422" si="190">IF(M421=0,100,IF(M421=1,1,IF(M421="1B",1,IF(M421="1A",0.1,100))))</f>
        <v>100</v>
      </c>
      <c r="AG421" s="268">
        <f t="shared" ref="AG421:AG422" si="191">IF(OR(OR(EXACT(J421,"1A"),EXACT(J421,"1B"),EXACT(J421,"1C")),K421=1),1,IF(K421=2,10,100))</f>
        <v>1</v>
      </c>
      <c r="AH421" s="268">
        <f t="shared" ref="AH421:AH422" si="192">IF(OR(EXACT(J421,"1A"),EXACT(J421,"1B"),EXACT(J421,"1C")),1,IF(J421=2,10,100))</f>
        <v>1</v>
      </c>
      <c r="AI421" s="268">
        <f t="shared" ref="AI421:AI422" si="193">IF(OR(EXACT(J421,"1A"),EXACT(J421,"1B"),EXACT(J421,"1C"),K421=1),3,100)</f>
        <v>3</v>
      </c>
      <c r="AJ421" s="268">
        <f t="shared" ref="AJ421:AJ422" si="194">IF(OR(EXACT(J421,"1A"),EXACT(J421,"1B"),EXACT(J421,"1C")),5,100)</f>
        <v>5</v>
      </c>
      <c r="AK421" s="506"/>
      <c r="AL421" s="293"/>
      <c r="AM421" s="293">
        <v>2</v>
      </c>
      <c r="AN421" s="511"/>
      <c r="AO421" s="357"/>
      <c r="AP421" s="357"/>
      <c r="AQ421" s="286"/>
      <c r="AR421" s="356" t="s">
        <v>32102</v>
      </c>
      <c r="AS421" s="382"/>
      <c r="AT421" s="286"/>
      <c r="AU421" s="286"/>
      <c r="AW421" s="150"/>
      <c r="AX421" s="150"/>
      <c r="AY421" s="150"/>
      <c r="AZ421" s="150"/>
      <c r="BA421" s="150"/>
      <c r="BB421" s="150"/>
      <c r="BC421" s="150"/>
      <c r="BD421" s="150"/>
      <c r="BE421" s="150"/>
      <c r="BF421" s="150"/>
      <c r="BG421" s="150"/>
      <c r="BH421" s="150"/>
      <c r="BI421" s="150"/>
      <c r="BJ421" s="150"/>
      <c r="BK421" s="150"/>
      <c r="BL421" s="150"/>
      <c r="BM421" s="150"/>
      <c r="BN421" s="150"/>
      <c r="BO421" s="150"/>
      <c r="BP421" s="150"/>
      <c r="BQ421" s="150"/>
      <c r="BR421" s="150"/>
      <c r="BS421" s="150"/>
      <c r="BT421" s="150"/>
      <c r="BU421" s="150"/>
      <c r="BV421" s="150"/>
      <c r="BW421" s="150"/>
      <c r="BX421" s="150"/>
      <c r="BY421" s="150"/>
      <c r="BZ421" s="150"/>
      <c r="CA421" s="150"/>
      <c r="CB421" s="150"/>
      <c r="CC421" s="150"/>
      <c r="CD421" s="150"/>
      <c r="CE421" s="150"/>
      <c r="CF421" s="150"/>
      <c r="CG421" s="150"/>
      <c r="CH421" s="150"/>
      <c r="CI421" s="150"/>
      <c r="CJ421" s="150"/>
      <c r="CK421" s="150"/>
      <c r="CL421" s="150"/>
      <c r="CM421" s="150"/>
      <c r="CN421" s="150"/>
      <c r="CO421" s="150"/>
      <c r="CP421" s="150"/>
      <c r="CQ421" s="150"/>
      <c r="CR421" s="150"/>
      <c r="CS421" s="150"/>
      <c r="CT421" s="150"/>
      <c r="CU421" s="150"/>
      <c r="CV421" s="150"/>
      <c r="CW421" s="150"/>
      <c r="CX421" s="150"/>
      <c r="CY421" s="150"/>
      <c r="CZ421" s="150"/>
      <c r="DA421" s="150"/>
      <c r="DB421" s="150"/>
      <c r="DC421" s="150"/>
      <c r="DD421" s="150"/>
      <c r="DE421" s="150"/>
      <c r="DF421" s="150"/>
      <c r="DG421" s="150"/>
      <c r="DH421" s="150"/>
      <c r="DI421" s="150"/>
      <c r="DJ421" s="150"/>
      <c r="DK421" s="150"/>
      <c r="DL421" s="150"/>
      <c r="DM421" s="150"/>
      <c r="DN421" s="150"/>
      <c r="DO421" s="150"/>
      <c r="DP421" s="150"/>
      <c r="DQ421" s="150"/>
      <c r="DR421" s="150"/>
      <c r="DS421" s="150"/>
      <c r="DT421" s="150"/>
      <c r="DU421" s="150"/>
      <c r="DV421" s="150"/>
      <c r="DW421" s="150"/>
      <c r="DX421" s="150"/>
      <c r="DY421" s="150"/>
      <c r="DZ421" s="150"/>
      <c r="EA421" s="150"/>
      <c r="EB421" s="150"/>
      <c r="EC421" s="150"/>
      <c r="ED421" s="150"/>
      <c r="EE421" s="150"/>
      <c r="EF421" s="150"/>
      <c r="EG421" s="150"/>
      <c r="EH421" s="150"/>
      <c r="EI421" s="150"/>
      <c r="EJ421" s="150"/>
      <c r="EK421" s="150"/>
      <c r="EL421" s="150"/>
      <c r="EM421" s="150"/>
      <c r="EN421" s="150"/>
      <c r="EO421" s="150"/>
      <c r="EP421" s="150"/>
      <c r="EQ421" s="150"/>
      <c r="ER421" s="150"/>
      <c r="ES421" s="150"/>
      <c r="ET421" s="150"/>
      <c r="EU421" s="150"/>
      <c r="EV421" s="150"/>
      <c r="EW421" s="150"/>
      <c r="EX421" s="150"/>
      <c r="EY421" s="150"/>
      <c r="EZ421" s="150"/>
      <c r="FA421" s="150"/>
      <c r="FB421" s="150"/>
      <c r="FC421" s="150"/>
      <c r="FD421" s="150"/>
      <c r="FE421" s="150"/>
      <c r="FF421" s="150"/>
      <c r="FG421" s="150"/>
      <c r="FH421" s="150"/>
      <c r="FI421" s="150"/>
      <c r="FJ421" s="150"/>
      <c r="FK421" s="150"/>
      <c r="FL421" s="150"/>
      <c r="FM421" s="150"/>
      <c r="FN421" s="150"/>
      <c r="FO421" s="150"/>
      <c r="FP421" s="150"/>
      <c r="FQ421" s="150"/>
      <c r="FR421" s="150"/>
      <c r="FS421" s="150"/>
      <c r="FT421" s="150"/>
      <c r="FU421" s="150"/>
      <c r="FV421" s="150"/>
      <c r="FW421" s="150"/>
      <c r="FX421" s="150"/>
      <c r="FY421" s="150"/>
      <c r="FZ421" s="150"/>
      <c r="GA421" s="150"/>
      <c r="GB421" s="150"/>
      <c r="GC421" s="150"/>
      <c r="GD421" s="150"/>
      <c r="GE421" s="150"/>
      <c r="GF421" s="150"/>
      <c r="GG421" s="150"/>
      <c r="GH421" s="150"/>
      <c r="GI421" s="150"/>
      <c r="GJ421" s="150"/>
      <c r="GK421" s="150"/>
      <c r="GL421" s="150"/>
      <c r="GM421" s="150"/>
      <c r="GN421" s="150"/>
      <c r="GO421" s="150"/>
      <c r="GP421" s="150"/>
      <c r="GQ421" s="150"/>
      <c r="GR421" s="150"/>
      <c r="GS421" s="150"/>
      <c r="GT421" s="150"/>
      <c r="GU421" s="150"/>
      <c r="GV421" s="150"/>
      <c r="GW421" s="150"/>
      <c r="GX421" s="150"/>
      <c r="GY421" s="150"/>
      <c r="GZ421" s="150"/>
      <c r="HA421" s="150"/>
      <c r="HB421" s="150"/>
      <c r="HC421" s="150"/>
      <c r="HD421" s="150"/>
      <c r="HE421" s="150"/>
      <c r="HF421" s="150"/>
      <c r="HG421" s="150"/>
      <c r="HH421" s="150"/>
      <c r="HI421" s="150"/>
      <c r="HJ421" s="150"/>
      <c r="HK421" s="150"/>
      <c r="HL421" s="150"/>
      <c r="HM421" s="150"/>
      <c r="HN421" s="150"/>
      <c r="HO421" s="150"/>
      <c r="HP421" s="150"/>
      <c r="HQ421" s="150"/>
      <c r="HR421" s="150"/>
      <c r="HS421" s="150"/>
      <c r="HT421" s="150"/>
      <c r="HU421" s="150"/>
      <c r="HV421" s="150"/>
      <c r="HW421" s="150"/>
      <c r="HX421" s="150"/>
      <c r="HY421" s="150"/>
      <c r="HZ421" s="150"/>
      <c r="IA421" s="150"/>
      <c r="IB421" s="150"/>
      <c r="IC421" s="150"/>
      <c r="ID421" s="150"/>
      <c r="IE421" s="150"/>
      <c r="IF421" s="150"/>
      <c r="IG421" s="150"/>
      <c r="IH421" s="150"/>
      <c r="II421" s="150"/>
      <c r="IJ421" s="150"/>
      <c r="IK421" s="150"/>
      <c r="IL421" s="150"/>
      <c r="IM421" s="150"/>
      <c r="IN421" s="150"/>
      <c r="IO421" s="150"/>
      <c r="IP421" s="150"/>
      <c r="IQ421" s="150"/>
      <c r="IR421" s="150"/>
      <c r="IS421" s="150"/>
      <c r="IT421" s="150"/>
      <c r="IU421" s="150"/>
      <c r="IV421" s="150"/>
      <c r="IW421" s="150"/>
      <c r="IX421" s="150"/>
      <c r="IY421" s="150"/>
      <c r="IZ421" s="150"/>
      <c r="JA421" s="150"/>
      <c r="JB421" s="150"/>
      <c r="JC421" s="150"/>
      <c r="JD421" s="150"/>
      <c r="JE421" s="150"/>
      <c r="JF421" s="150"/>
      <c r="JG421" s="150"/>
      <c r="JH421" s="150"/>
      <c r="JI421" s="150"/>
      <c r="JJ421" s="150"/>
      <c r="JK421" s="150"/>
      <c r="JL421" s="150"/>
      <c r="JM421" s="150"/>
      <c r="JN421" s="150"/>
      <c r="JO421" s="150"/>
      <c r="JP421" s="150"/>
      <c r="JQ421" s="150"/>
      <c r="JR421" s="150"/>
      <c r="JS421" s="150"/>
      <c r="JT421" s="150"/>
      <c r="JU421" s="150"/>
      <c r="JV421" s="150"/>
      <c r="JW421" s="150"/>
      <c r="JX421" s="150"/>
      <c r="JY421" s="150"/>
      <c r="JZ421" s="150"/>
      <c r="KA421" s="150"/>
      <c r="KB421" s="150"/>
      <c r="KC421" s="150"/>
      <c r="KD421" s="150"/>
      <c r="KE421" s="150"/>
      <c r="KF421" s="150"/>
      <c r="KG421" s="150"/>
      <c r="KH421" s="150"/>
      <c r="KI421" s="150"/>
      <c r="KJ421" s="150"/>
      <c r="KK421" s="150"/>
      <c r="KL421" s="150"/>
      <c r="KM421" s="150"/>
      <c r="KN421" s="150"/>
      <c r="KO421" s="150"/>
      <c r="KP421" s="150"/>
      <c r="KQ421" s="150"/>
      <c r="KR421" s="150"/>
      <c r="KS421" s="150"/>
      <c r="KT421" s="150"/>
      <c r="KU421" s="150"/>
      <c r="KV421" s="150"/>
      <c r="KW421" s="150"/>
      <c r="KX421" s="150"/>
      <c r="KY421" s="150"/>
      <c r="KZ421" s="150"/>
      <c r="LA421" s="150"/>
      <c r="LB421" s="150"/>
      <c r="LC421" s="150"/>
      <c r="LD421" s="150"/>
      <c r="LE421" s="150"/>
      <c r="LF421" s="150"/>
      <c r="LG421" s="150"/>
      <c r="LH421" s="150"/>
      <c r="LI421" s="150"/>
      <c r="LJ421" s="150"/>
      <c r="LK421" s="150"/>
      <c r="LL421" s="150"/>
      <c r="LM421" s="150"/>
      <c r="LN421" s="150"/>
      <c r="LO421" s="150"/>
      <c r="LP421" s="150"/>
      <c r="LQ421" s="150"/>
      <c r="LR421" s="150"/>
      <c r="LS421" s="150"/>
      <c r="LT421" s="150"/>
      <c r="LU421" s="150"/>
      <c r="LV421" s="150"/>
      <c r="LW421" s="150"/>
      <c r="LX421" s="150"/>
      <c r="LY421" s="150"/>
      <c r="LZ421" s="150"/>
      <c r="MA421" s="150"/>
      <c r="MB421" s="150"/>
      <c r="MC421" s="150"/>
      <c r="MD421" s="150"/>
      <c r="ME421" s="150"/>
      <c r="MF421" s="150"/>
      <c r="MG421" s="150"/>
      <c r="MH421" s="150"/>
      <c r="MI421" s="150"/>
      <c r="MJ421" s="150"/>
      <c r="MK421" s="150"/>
      <c r="ML421" s="150"/>
      <c r="MM421" s="150"/>
      <c r="MN421" s="150"/>
      <c r="MO421" s="150"/>
      <c r="MP421" s="150"/>
      <c r="MQ421" s="150"/>
      <c r="MR421" s="150"/>
      <c r="MS421" s="150"/>
      <c r="MT421" s="150"/>
      <c r="MU421" s="150"/>
      <c r="MV421" s="150"/>
      <c r="MW421" s="150"/>
      <c r="MX421" s="150"/>
      <c r="MY421" s="150"/>
      <c r="MZ421" s="150"/>
      <c r="NA421" s="150"/>
      <c r="NB421" s="150"/>
      <c r="NC421" s="150"/>
      <c r="ND421" s="150"/>
      <c r="NE421" s="150"/>
      <c r="NF421" s="150"/>
      <c r="NG421" s="150"/>
      <c r="NH421" s="150"/>
      <c r="NI421" s="150"/>
      <c r="NJ421" s="150"/>
      <c r="NK421" s="150"/>
      <c r="NL421" s="150"/>
      <c r="NM421" s="150"/>
      <c r="NN421" s="150"/>
      <c r="NO421" s="150"/>
      <c r="NP421" s="150"/>
      <c r="NQ421" s="150"/>
      <c r="NR421" s="150"/>
      <c r="NS421" s="150"/>
      <c r="NT421" s="150"/>
      <c r="NU421" s="150"/>
      <c r="NV421" s="150"/>
      <c r="NW421" s="150"/>
      <c r="NX421" s="150"/>
      <c r="NY421" s="150"/>
      <c r="NZ421" s="150"/>
      <c r="OA421" s="150"/>
      <c r="OB421" s="150"/>
      <c r="OC421" s="150"/>
      <c r="OD421" s="150"/>
      <c r="OE421" s="150"/>
      <c r="OF421" s="150"/>
      <c r="OG421" s="150"/>
      <c r="OH421" s="150"/>
      <c r="OI421" s="150"/>
      <c r="OJ421" s="150"/>
      <c r="OK421" s="150"/>
      <c r="OL421" s="150"/>
      <c r="OM421" s="150"/>
      <c r="ON421" s="150"/>
      <c r="OO421" s="150"/>
      <c r="OP421" s="150"/>
      <c r="OQ421" s="150"/>
      <c r="OR421" s="150"/>
      <c r="OS421" s="150"/>
      <c r="OT421" s="150"/>
      <c r="OU421" s="150"/>
      <c r="OV421" s="150"/>
      <c r="OW421" s="150"/>
      <c r="OX421" s="150"/>
      <c r="OY421" s="150"/>
      <c r="OZ421" s="150"/>
      <c r="PA421" s="150"/>
      <c r="PB421" s="150"/>
      <c r="PC421" s="150"/>
      <c r="PD421" s="150"/>
      <c r="PE421" s="150"/>
      <c r="PF421" s="150"/>
      <c r="PG421" s="150"/>
      <c r="PH421" s="150"/>
      <c r="PI421" s="150"/>
      <c r="PJ421" s="150"/>
      <c r="PK421" s="150"/>
      <c r="PL421" s="150"/>
      <c r="PM421" s="150"/>
      <c r="PN421" s="150"/>
      <c r="PO421" s="150"/>
      <c r="PP421" s="150"/>
      <c r="PQ421" s="150"/>
      <c r="PR421" s="150"/>
      <c r="PS421" s="150"/>
      <c r="PT421" s="150"/>
      <c r="PU421" s="150"/>
      <c r="PV421" s="150"/>
      <c r="PW421" s="150"/>
      <c r="PX421" s="150"/>
      <c r="PY421" s="150"/>
      <c r="PZ421" s="150"/>
      <c r="QA421" s="150"/>
      <c r="QB421" s="150"/>
      <c r="QC421" s="150"/>
      <c r="QD421" s="150"/>
      <c r="QE421" s="150"/>
      <c r="QF421" s="150"/>
      <c r="QG421" s="150"/>
      <c r="QH421" s="150"/>
      <c r="QI421" s="150"/>
      <c r="QJ421" s="150"/>
      <c r="QK421" s="150"/>
      <c r="QL421" s="150"/>
      <c r="QM421" s="150"/>
      <c r="QN421" s="150"/>
      <c r="QO421" s="150"/>
      <c r="QP421" s="150"/>
      <c r="QQ421" s="150"/>
      <c r="QR421" s="150"/>
      <c r="QS421" s="150"/>
      <c r="QT421" s="150"/>
      <c r="QU421" s="150"/>
      <c r="QV421" s="150"/>
      <c r="QW421" s="150"/>
      <c r="QX421" s="150"/>
      <c r="QY421" s="150"/>
      <c r="QZ421" s="150"/>
      <c r="RA421" s="150"/>
      <c r="RB421" s="150"/>
      <c r="RC421" s="150"/>
      <c r="RD421" s="150"/>
      <c r="RE421" s="150"/>
      <c r="RF421" s="150"/>
      <c r="RG421" s="150"/>
      <c r="RH421" s="150"/>
      <c r="RI421" s="150"/>
      <c r="RJ421" s="150"/>
      <c r="RK421" s="150"/>
      <c r="RL421" s="150"/>
      <c r="RM421" s="150"/>
      <c r="RN421" s="150"/>
      <c r="RO421" s="150"/>
      <c r="RP421" s="150"/>
      <c r="RQ421" s="150"/>
      <c r="RR421" s="150"/>
      <c r="RS421" s="150"/>
      <c r="RT421" s="150"/>
      <c r="RU421" s="150"/>
      <c r="RV421" s="150"/>
      <c r="RW421" s="150"/>
      <c r="RX421" s="150"/>
      <c r="RY421" s="150"/>
      <c r="RZ421" s="150"/>
      <c r="SA421" s="150"/>
      <c r="SB421" s="150"/>
      <c r="SC421" s="150"/>
      <c r="SD421" s="150"/>
      <c r="SE421" s="150"/>
      <c r="SF421" s="150"/>
      <c r="SG421" s="150"/>
      <c r="SH421" s="150"/>
      <c r="SI421" s="150"/>
      <c r="SJ421" s="150"/>
      <c r="SK421" s="150"/>
      <c r="SL421" s="150"/>
      <c r="SM421" s="150"/>
      <c r="SN421" s="150"/>
      <c r="SO421" s="150"/>
      <c r="SP421" s="150"/>
      <c r="SQ421" s="150"/>
      <c r="SR421" s="150"/>
      <c r="SS421" s="150"/>
      <c r="ST421" s="150"/>
      <c r="SU421" s="150"/>
      <c r="SV421" s="150"/>
      <c r="SW421" s="150"/>
      <c r="SX421" s="150"/>
      <c r="SY421" s="150"/>
      <c r="SZ421" s="150"/>
      <c r="TA421" s="150"/>
      <c r="TB421" s="150"/>
      <c r="TC421" s="150"/>
      <c r="TD421" s="150"/>
      <c r="TE421" s="150"/>
      <c r="TF421" s="150"/>
      <c r="TG421" s="150"/>
      <c r="TH421" s="150"/>
      <c r="TI421" s="150"/>
      <c r="TJ421" s="150"/>
      <c r="TK421" s="150"/>
      <c r="TL421" s="150"/>
      <c r="TM421" s="150"/>
      <c r="TN421" s="150"/>
      <c r="TO421" s="150"/>
      <c r="TP421" s="150"/>
      <c r="TQ421" s="150"/>
      <c r="TR421" s="150"/>
      <c r="TS421" s="150"/>
      <c r="TT421" s="150"/>
      <c r="TU421" s="150"/>
      <c r="TV421" s="150"/>
      <c r="TW421" s="150"/>
      <c r="TX421" s="150"/>
      <c r="TY421" s="150"/>
      <c r="TZ421" s="150"/>
      <c r="UA421" s="150"/>
      <c r="UB421" s="150"/>
      <c r="UC421" s="150"/>
      <c r="UD421" s="150"/>
      <c r="UE421" s="150"/>
      <c r="UF421" s="150"/>
      <c r="UG421" s="150"/>
      <c r="UH421" s="150"/>
      <c r="UI421" s="150"/>
      <c r="UJ421" s="150"/>
      <c r="UK421" s="150"/>
      <c r="UL421" s="150"/>
      <c r="UM421" s="150"/>
      <c r="UN421" s="150"/>
      <c r="UO421" s="150"/>
      <c r="UP421" s="150"/>
      <c r="UQ421" s="150"/>
      <c r="UR421" s="150"/>
      <c r="US421" s="150"/>
      <c r="UT421" s="150"/>
      <c r="UU421" s="150"/>
      <c r="UV421" s="150"/>
      <c r="UW421" s="150"/>
      <c r="UX421" s="150"/>
      <c r="UY421" s="150"/>
      <c r="UZ421" s="150"/>
      <c r="VA421" s="150"/>
      <c r="VB421" s="150"/>
      <c r="VC421" s="150"/>
      <c r="VD421" s="150"/>
      <c r="VE421" s="150"/>
      <c r="VF421" s="150"/>
      <c r="VG421" s="150"/>
      <c r="VH421" s="150"/>
      <c r="VI421" s="150"/>
      <c r="VJ421" s="150"/>
      <c r="VK421" s="150"/>
      <c r="VL421" s="150"/>
      <c r="VM421" s="150"/>
      <c r="VN421" s="150"/>
      <c r="VO421" s="150"/>
      <c r="VP421" s="150"/>
      <c r="VQ421" s="150"/>
      <c r="VR421" s="150"/>
      <c r="VS421" s="150"/>
      <c r="VT421" s="150"/>
      <c r="VU421" s="150"/>
      <c r="VV421" s="150"/>
      <c r="VW421" s="150"/>
      <c r="VX421" s="150"/>
      <c r="VY421" s="150"/>
      <c r="VZ421" s="150"/>
      <c r="WA421" s="150"/>
      <c r="WB421" s="150"/>
      <c r="WC421" s="150"/>
      <c r="WD421" s="150"/>
      <c r="WE421" s="150"/>
      <c r="WF421" s="150"/>
      <c r="WG421" s="150"/>
      <c r="WH421" s="150"/>
      <c r="WI421" s="150"/>
      <c r="WJ421" s="150"/>
      <c r="WK421" s="150"/>
      <c r="WL421" s="150"/>
      <c r="WM421" s="150"/>
      <c r="WN421" s="150"/>
      <c r="WO421" s="150"/>
      <c r="WP421" s="150"/>
      <c r="WQ421" s="150"/>
      <c r="WR421" s="150"/>
      <c r="WS421" s="150"/>
      <c r="WT421" s="150"/>
      <c r="WU421" s="150"/>
      <c r="WV421" s="150"/>
      <c r="WW421" s="150"/>
      <c r="WX421" s="150"/>
      <c r="WY421" s="150"/>
      <c r="WZ421" s="150"/>
      <c r="XA421" s="150"/>
      <c r="XB421" s="150"/>
      <c r="XC421" s="150"/>
      <c r="XD421" s="150"/>
      <c r="XE421" s="150"/>
      <c r="XF421" s="150"/>
      <c r="XG421" s="150"/>
      <c r="XH421" s="150"/>
      <c r="XI421" s="150"/>
      <c r="XJ421" s="150"/>
      <c r="XK421" s="150"/>
      <c r="XL421" s="150"/>
      <c r="XM421" s="150"/>
      <c r="XN421" s="150"/>
      <c r="XO421" s="150"/>
      <c r="XP421" s="150"/>
      <c r="XQ421" s="150"/>
      <c r="XR421" s="150"/>
      <c r="XS421" s="150"/>
      <c r="XT421" s="150"/>
      <c r="XU421" s="150"/>
      <c r="XV421" s="150"/>
      <c r="XW421" s="150"/>
      <c r="XX421" s="150"/>
      <c r="XY421" s="150"/>
      <c r="XZ421" s="150"/>
      <c r="YA421" s="150"/>
      <c r="YB421" s="150"/>
      <c r="YC421" s="150"/>
      <c r="YD421" s="150"/>
      <c r="YE421" s="150"/>
      <c r="YF421" s="150"/>
      <c r="YG421" s="150"/>
      <c r="YH421" s="150"/>
      <c r="YI421" s="150"/>
      <c r="YJ421" s="150"/>
      <c r="YK421" s="150"/>
      <c r="YL421" s="150"/>
      <c r="YM421" s="150"/>
      <c r="YN421" s="150"/>
      <c r="YO421" s="150"/>
      <c r="YP421" s="150"/>
      <c r="YQ421" s="150"/>
      <c r="YR421" s="150"/>
      <c r="YS421" s="150"/>
      <c r="YT421" s="150"/>
      <c r="YU421" s="150"/>
      <c r="YV421" s="150"/>
      <c r="YW421" s="150"/>
      <c r="YX421" s="150"/>
      <c r="YY421" s="150"/>
      <c r="YZ421" s="150"/>
      <c r="ZA421" s="150"/>
      <c r="ZB421" s="150"/>
      <c r="ZC421" s="150"/>
      <c r="ZD421" s="150"/>
      <c r="ZE421" s="150"/>
      <c r="ZF421" s="150"/>
      <c r="ZG421" s="150"/>
      <c r="ZH421" s="150"/>
      <c r="ZI421" s="150"/>
      <c r="ZJ421" s="150"/>
      <c r="ZK421" s="150"/>
      <c r="ZL421" s="150"/>
      <c r="ZM421" s="150"/>
      <c r="ZN421" s="150"/>
      <c r="ZO421" s="150"/>
      <c r="ZP421" s="150"/>
      <c r="ZQ421" s="150"/>
      <c r="ZR421" s="150"/>
      <c r="ZS421" s="150"/>
      <c r="ZT421" s="150"/>
      <c r="ZU421" s="150"/>
      <c r="ZV421" s="150"/>
      <c r="ZW421" s="150"/>
      <c r="ZX421" s="150"/>
      <c r="ZY421" s="150"/>
      <c r="ZZ421" s="150"/>
      <c r="AAA421" s="150"/>
      <c r="AAB421" s="150"/>
      <c r="AAC421" s="150"/>
      <c r="AAD421" s="150"/>
      <c r="AAE421" s="150"/>
      <c r="AAF421" s="150"/>
      <c r="AAG421" s="150"/>
      <c r="AAH421" s="150"/>
      <c r="AAI421" s="150"/>
      <c r="AAJ421" s="150"/>
      <c r="AAK421" s="150"/>
      <c r="AAL421" s="150"/>
      <c r="AAM421" s="150"/>
      <c r="AAN421" s="150"/>
      <c r="AAO421" s="150"/>
      <c r="AAP421" s="150"/>
      <c r="AAQ421" s="150"/>
      <c r="AAR421" s="150"/>
      <c r="AAS421" s="150"/>
      <c r="AAT421" s="150"/>
      <c r="AAU421" s="150"/>
      <c r="AAV421" s="150"/>
      <c r="AAW421" s="150"/>
      <c r="AAX421" s="150"/>
      <c r="AAY421" s="150"/>
      <c r="AAZ421" s="150"/>
      <c r="ABA421" s="150"/>
      <c r="ABB421" s="150"/>
      <c r="ABC421" s="150"/>
      <c r="ABD421" s="150"/>
      <c r="ABE421" s="150"/>
      <c r="ABF421" s="150"/>
      <c r="ABG421" s="150"/>
      <c r="ABH421" s="150"/>
      <c r="ABI421" s="150"/>
      <c r="ABJ421" s="150"/>
      <c r="ABK421" s="150"/>
      <c r="ABL421" s="150"/>
      <c r="ABM421" s="150"/>
      <c r="ABN421" s="150"/>
      <c r="ABO421" s="150"/>
      <c r="ABP421" s="150"/>
      <c r="ABQ421" s="150"/>
      <c r="ABR421" s="150"/>
      <c r="ABS421" s="150"/>
      <c r="ABT421" s="150"/>
      <c r="ABU421" s="150"/>
      <c r="ABV421" s="150"/>
      <c r="ABW421" s="150"/>
      <c r="ABX421" s="150"/>
      <c r="ABY421" s="150"/>
      <c r="ABZ421" s="150"/>
      <c r="ACA421" s="150"/>
      <c r="ACB421" s="150"/>
      <c r="ACC421" s="150"/>
      <c r="ACD421" s="150"/>
      <c r="ACE421" s="150"/>
      <c r="ACF421" s="150"/>
      <c r="ACG421" s="150"/>
      <c r="ACH421" s="150"/>
      <c r="ACI421" s="150"/>
      <c r="ACJ421" s="150"/>
      <c r="ACK421" s="150"/>
      <c r="ACL421" s="150"/>
      <c r="ACM421" s="150"/>
      <c r="ACN421" s="150"/>
      <c r="ACO421" s="150"/>
      <c r="ACP421" s="150"/>
      <c r="ACQ421" s="150"/>
      <c r="ACR421" s="150"/>
      <c r="ACS421" s="150"/>
      <c r="ACT421" s="150"/>
      <c r="ACU421" s="150"/>
      <c r="ACV421" s="150"/>
      <c r="ACW421" s="150"/>
      <c r="ACX421" s="150"/>
      <c r="ACY421" s="150"/>
      <c r="ACZ421" s="150"/>
      <c r="ADA421" s="150"/>
      <c r="ADB421" s="150"/>
      <c r="ADC421" s="150"/>
      <c r="ADD421" s="150"/>
      <c r="ADE421" s="150"/>
      <c r="ADF421" s="150"/>
      <c r="ADG421" s="150"/>
      <c r="ADH421" s="150"/>
      <c r="ADI421" s="150"/>
      <c r="ADJ421" s="150"/>
      <c r="ADK421" s="150"/>
      <c r="ADL421" s="150"/>
      <c r="ADM421" s="150"/>
      <c r="ADN421" s="150"/>
      <c r="ADO421" s="150"/>
      <c r="ADP421" s="150"/>
      <c r="ADQ421" s="150"/>
      <c r="ADR421" s="150"/>
      <c r="ADS421" s="150"/>
      <c r="ADT421" s="150"/>
      <c r="ADU421" s="150"/>
      <c r="ADV421" s="150"/>
      <c r="ADW421" s="150"/>
      <c r="ADX421" s="150"/>
      <c r="ADY421" s="150"/>
      <c r="ADZ421" s="150"/>
      <c r="AEA421" s="150"/>
      <c r="AEB421" s="150"/>
      <c r="AEC421" s="150"/>
      <c r="AED421" s="150"/>
      <c r="AEE421" s="150"/>
      <c r="AEF421" s="150"/>
      <c r="AEG421" s="150"/>
      <c r="AEH421" s="150"/>
      <c r="AEI421" s="150"/>
      <c r="AEJ421" s="150"/>
      <c r="AEK421" s="150"/>
      <c r="AEL421" s="150"/>
      <c r="AEM421" s="150"/>
      <c r="AEN421" s="150"/>
      <c r="AEO421" s="150"/>
      <c r="AEP421" s="150"/>
      <c r="AEQ421" s="150"/>
      <c r="AER421" s="150"/>
      <c r="AES421" s="150"/>
      <c r="AET421" s="150"/>
      <c r="AEU421" s="150"/>
      <c r="AEV421" s="150"/>
      <c r="AEW421" s="150"/>
      <c r="AEX421" s="150"/>
      <c r="AEY421" s="150"/>
      <c r="AEZ421" s="150"/>
      <c r="AFA421" s="150"/>
      <c r="AFB421" s="150"/>
      <c r="AFC421" s="150"/>
      <c r="AFD421" s="150"/>
      <c r="AFE421" s="150"/>
      <c r="AFF421" s="150"/>
      <c r="AFG421" s="150"/>
      <c r="AFH421" s="150"/>
      <c r="AFI421" s="150"/>
      <c r="AFJ421" s="150"/>
      <c r="AFK421" s="150"/>
      <c r="AFL421" s="150"/>
      <c r="AFM421" s="150"/>
      <c r="AFN421" s="150"/>
      <c r="AFO421" s="150"/>
      <c r="AFP421" s="150"/>
      <c r="AFQ421" s="150"/>
      <c r="AFR421" s="150"/>
      <c r="AFS421" s="150"/>
      <c r="AFT421" s="150"/>
      <c r="AFU421" s="150"/>
      <c r="AFV421" s="150"/>
      <c r="AFW421" s="150"/>
      <c r="AFX421" s="150"/>
      <c r="AFY421" s="150"/>
      <c r="AFZ421" s="150"/>
      <c r="AGA421" s="150"/>
      <c r="AGB421" s="150"/>
      <c r="AGC421" s="150"/>
      <c r="AGD421" s="150"/>
      <c r="AGE421" s="150"/>
      <c r="AGF421" s="150"/>
      <c r="AGG421" s="150"/>
      <c r="AGH421" s="150"/>
      <c r="AGI421" s="150"/>
      <c r="AGJ421" s="150"/>
      <c r="AGK421" s="150"/>
      <c r="AGL421" s="150"/>
      <c r="AGM421" s="150"/>
      <c r="AGN421" s="150"/>
      <c r="AGO421" s="150"/>
      <c r="AGP421" s="150"/>
      <c r="AGQ421" s="150"/>
      <c r="AGR421" s="150"/>
      <c r="AGS421" s="150"/>
      <c r="AGT421" s="150"/>
      <c r="AGU421" s="150"/>
      <c r="AGV421" s="150"/>
      <c r="AGW421" s="150"/>
      <c r="AGX421" s="150"/>
      <c r="AGY421" s="150"/>
      <c r="AGZ421" s="150"/>
      <c r="AHA421" s="150"/>
      <c r="AHB421" s="150"/>
      <c r="AHC421" s="150"/>
      <c r="AHD421" s="150"/>
      <c r="AHE421" s="150"/>
      <c r="AHF421" s="150"/>
      <c r="AHG421" s="150"/>
      <c r="AHH421" s="150"/>
      <c r="AHI421" s="150"/>
      <c r="AHJ421" s="150"/>
      <c r="AHK421" s="150"/>
      <c r="AHL421" s="150"/>
      <c r="AHM421" s="150"/>
      <c r="AHN421" s="150"/>
      <c r="AHO421" s="150"/>
      <c r="AHP421" s="150"/>
      <c r="AHQ421" s="150"/>
      <c r="AHR421" s="150"/>
      <c r="AHS421" s="150"/>
      <c r="AHT421" s="150"/>
      <c r="AHU421" s="150"/>
      <c r="AHV421" s="150"/>
      <c r="AHW421" s="150"/>
      <c r="AHX421" s="150"/>
      <c r="AHY421" s="150"/>
      <c r="AHZ421" s="150"/>
      <c r="AIA421" s="150"/>
      <c r="AIB421" s="150"/>
      <c r="AIC421" s="150"/>
      <c r="AID421" s="150"/>
      <c r="AIE421" s="150"/>
      <c r="AIF421" s="150"/>
      <c r="AIG421" s="150"/>
      <c r="AIH421" s="150"/>
      <c r="AII421" s="150"/>
      <c r="AIJ421" s="150"/>
      <c r="AIK421" s="150"/>
      <c r="AIL421" s="150"/>
      <c r="AIM421" s="150"/>
      <c r="AIN421" s="150"/>
      <c r="AIO421" s="150"/>
      <c r="AIP421" s="150"/>
      <c r="AIQ421" s="150"/>
      <c r="AIR421" s="150"/>
      <c r="AIS421" s="150"/>
      <c r="AIT421" s="150"/>
      <c r="AIU421" s="150"/>
      <c r="AIV421" s="150"/>
      <c r="AIW421" s="150"/>
      <c r="AIX421" s="150"/>
      <c r="AIY421" s="150"/>
      <c r="AIZ421" s="150"/>
      <c r="AJA421" s="150"/>
      <c r="AJB421" s="150"/>
      <c r="AJC421" s="150"/>
      <c r="AJD421" s="150"/>
      <c r="AJE421" s="150"/>
      <c r="AJF421" s="150"/>
      <c r="AJG421" s="150"/>
      <c r="AJH421" s="150"/>
      <c r="AJI421" s="150"/>
      <c r="AJJ421" s="150"/>
      <c r="AJK421" s="150"/>
      <c r="AJL421" s="150"/>
      <c r="AJM421" s="150"/>
      <c r="AJN421" s="150"/>
      <c r="AJO421" s="150"/>
      <c r="AJP421" s="150"/>
      <c r="AJQ421" s="150"/>
      <c r="AJR421" s="150"/>
      <c r="AJS421" s="150"/>
      <c r="AJT421" s="150"/>
      <c r="AJU421" s="150"/>
      <c r="AJV421" s="150"/>
      <c r="AJW421" s="150"/>
      <c r="AJX421" s="150"/>
      <c r="AJY421" s="150"/>
      <c r="AJZ421" s="150"/>
      <c r="AKA421" s="150"/>
      <c r="AKB421" s="150"/>
      <c r="AKC421" s="150"/>
      <c r="AKD421" s="150"/>
      <c r="AKE421" s="150"/>
      <c r="AKF421" s="150"/>
      <c r="AKG421" s="150"/>
      <c r="AKH421" s="150"/>
      <c r="AKI421" s="150"/>
      <c r="AKJ421" s="150"/>
      <c r="AKK421" s="150"/>
      <c r="AKL421" s="150"/>
      <c r="AKM421" s="150"/>
      <c r="AKN421" s="150"/>
      <c r="AKO421" s="150"/>
      <c r="AKP421" s="150"/>
      <c r="AKQ421" s="150"/>
      <c r="AKR421" s="150"/>
      <c r="AKS421" s="150"/>
      <c r="AKT421" s="150"/>
      <c r="AKU421" s="150"/>
      <c r="AKV421" s="150"/>
      <c r="AKW421" s="150"/>
      <c r="AKX421" s="150"/>
      <c r="AKY421" s="150"/>
      <c r="AKZ421" s="150"/>
      <c r="ALA421" s="150"/>
      <c r="ALB421" s="150"/>
      <c r="ALC421" s="150"/>
      <c r="ALD421" s="150"/>
      <c r="ALE421" s="150"/>
      <c r="ALF421" s="150"/>
      <c r="ALG421" s="150"/>
      <c r="ALH421" s="150"/>
      <c r="ALI421" s="150"/>
      <c r="ALJ421" s="150"/>
      <c r="ALK421" s="150"/>
      <c r="ALL421" s="150"/>
      <c r="ALM421" s="150"/>
      <c r="ALN421" s="150"/>
      <c r="ALO421" s="150"/>
      <c r="ALP421" s="150"/>
      <c r="ALQ421" s="150"/>
      <c r="ALR421" s="150"/>
      <c r="ALS421" s="150"/>
      <c r="ALT421" s="150"/>
      <c r="ALU421" s="150"/>
      <c r="ALV421" s="150"/>
      <c r="ALW421" s="150"/>
      <c r="ALX421" s="150"/>
      <c r="ALY421" s="150"/>
      <c r="ALZ421" s="150"/>
      <c r="AMA421" s="150"/>
      <c r="AMB421" s="150"/>
      <c r="AMC421" s="150"/>
      <c r="AMD421" s="150"/>
      <c r="AME421" s="150"/>
      <c r="AMF421" s="150"/>
      <c r="AMG421" s="150"/>
      <c r="AMH421" s="150"/>
      <c r="AMI421" s="150"/>
      <c r="AMJ421" s="150"/>
      <c r="AMK421" s="150"/>
    </row>
    <row r="422" spans="1:1025" s="571" customFormat="1" x14ac:dyDescent="0.25">
      <c r="A422" s="256" t="s">
        <v>32098</v>
      </c>
      <c r="B422" s="257">
        <v>422</v>
      </c>
      <c r="C422" s="570" t="s">
        <v>32099</v>
      </c>
      <c r="D422" s="308" t="s">
        <v>32100</v>
      </c>
      <c r="E422" s="277"/>
      <c r="F422" s="278">
        <v>4</v>
      </c>
      <c r="G422" s="280"/>
      <c r="H422" s="280"/>
      <c r="I422" s="492" t="s">
        <v>750</v>
      </c>
      <c r="J422" s="278" t="s">
        <v>749</v>
      </c>
      <c r="K422" s="278">
        <v>1</v>
      </c>
      <c r="L422" s="293" t="s">
        <v>749</v>
      </c>
      <c r="M422" s="293"/>
      <c r="N422" s="293"/>
      <c r="O422" s="281"/>
      <c r="P422" s="293"/>
      <c r="Q422" s="293"/>
      <c r="R422" s="293"/>
      <c r="S422" s="293"/>
      <c r="T422" s="293"/>
      <c r="U422" s="293"/>
      <c r="V422" s="293"/>
      <c r="W422" s="283">
        <f t="shared" si="182"/>
        <v>100</v>
      </c>
      <c r="X422" s="283">
        <f t="shared" si="183"/>
        <v>100</v>
      </c>
      <c r="Y422" s="341">
        <v>3</v>
      </c>
      <c r="Z422" s="283">
        <f t="shared" si="184"/>
        <v>100</v>
      </c>
      <c r="AA422" s="283">
        <f t="shared" si="185"/>
        <v>100</v>
      </c>
      <c r="AB422" s="287">
        <f t="shared" si="186"/>
        <v>100</v>
      </c>
      <c r="AC422" s="287">
        <f t="shared" si="187"/>
        <v>100</v>
      </c>
      <c r="AD422" s="287">
        <f t="shared" si="188"/>
        <v>100</v>
      </c>
      <c r="AE422" s="284">
        <f t="shared" si="189"/>
        <v>0.1</v>
      </c>
      <c r="AF422" s="284">
        <f t="shared" si="190"/>
        <v>100</v>
      </c>
      <c r="AG422" s="268">
        <f t="shared" si="191"/>
        <v>1</v>
      </c>
      <c r="AH422" s="268">
        <f t="shared" si="192"/>
        <v>1</v>
      </c>
      <c r="AI422" s="268">
        <f t="shared" si="193"/>
        <v>3</v>
      </c>
      <c r="AJ422" s="268">
        <f t="shared" si="194"/>
        <v>5</v>
      </c>
      <c r="AK422" s="573" t="s">
        <v>32101</v>
      </c>
      <c r="AL422" s="293"/>
      <c r="AM422" s="293"/>
      <c r="AN422" s="511"/>
      <c r="AO422" s="357"/>
      <c r="AP422" s="357">
        <v>1</v>
      </c>
      <c r="AQ422" s="286"/>
      <c r="AR422" s="356" t="s">
        <v>756</v>
      </c>
      <c r="AS422" s="382"/>
      <c r="AT422" s="286"/>
      <c r="AU422" s="286"/>
      <c r="AW422" s="150"/>
      <c r="AX422" s="150"/>
      <c r="AY422" s="150"/>
      <c r="AZ422" s="150"/>
      <c r="BA422" s="150"/>
      <c r="BB422" s="150"/>
      <c r="BC422" s="150"/>
      <c r="BD422" s="150"/>
      <c r="BE422" s="150"/>
      <c r="BF422" s="150"/>
      <c r="BG422" s="150"/>
      <c r="BH422" s="150"/>
      <c r="BI422" s="150"/>
      <c r="BJ422" s="150"/>
      <c r="BK422" s="150"/>
      <c r="BL422" s="150"/>
      <c r="BM422" s="150"/>
      <c r="BN422" s="150"/>
      <c r="BO422" s="150"/>
      <c r="BP422" s="150"/>
      <c r="BQ422" s="150"/>
      <c r="BR422" s="150"/>
      <c r="BS422" s="150"/>
      <c r="BT422" s="150"/>
      <c r="BU422" s="150"/>
      <c r="BV422" s="150"/>
      <c r="BW422" s="150"/>
      <c r="BX422" s="150"/>
      <c r="BY422" s="150"/>
      <c r="BZ422" s="150"/>
      <c r="CA422" s="150"/>
      <c r="CB422" s="150"/>
      <c r="CC422" s="150"/>
      <c r="CD422" s="150"/>
      <c r="CE422" s="150"/>
      <c r="CF422" s="150"/>
      <c r="CG422" s="150"/>
      <c r="CH422" s="150"/>
      <c r="CI422" s="150"/>
      <c r="CJ422" s="150"/>
      <c r="CK422" s="150"/>
      <c r="CL422" s="150"/>
      <c r="CM422" s="150"/>
      <c r="CN422" s="150"/>
      <c r="CO422" s="150"/>
      <c r="CP422" s="150"/>
      <c r="CQ422" s="150"/>
      <c r="CR422" s="150"/>
      <c r="CS422" s="150"/>
      <c r="CT422" s="150"/>
      <c r="CU422" s="150"/>
      <c r="CV422" s="150"/>
      <c r="CW422" s="150"/>
      <c r="CX422" s="150"/>
      <c r="CY422" s="150"/>
      <c r="CZ422" s="150"/>
      <c r="DA422" s="150"/>
      <c r="DB422" s="150"/>
      <c r="DC422" s="150"/>
      <c r="DD422" s="150"/>
      <c r="DE422" s="150"/>
      <c r="DF422" s="150"/>
      <c r="DG422" s="150"/>
      <c r="DH422" s="150"/>
      <c r="DI422" s="150"/>
      <c r="DJ422" s="150"/>
      <c r="DK422" s="150"/>
      <c r="DL422" s="150"/>
      <c r="DM422" s="150"/>
      <c r="DN422" s="150"/>
      <c r="DO422" s="150"/>
      <c r="DP422" s="150"/>
      <c r="DQ422" s="150"/>
      <c r="DR422" s="150"/>
      <c r="DS422" s="150"/>
      <c r="DT422" s="150"/>
      <c r="DU422" s="150"/>
      <c r="DV422" s="150"/>
      <c r="DW422" s="150"/>
      <c r="DX422" s="150"/>
      <c r="DY422" s="150"/>
      <c r="DZ422" s="150"/>
      <c r="EA422" s="150"/>
      <c r="EB422" s="150"/>
      <c r="EC422" s="150"/>
      <c r="ED422" s="150"/>
      <c r="EE422" s="150"/>
      <c r="EF422" s="150"/>
      <c r="EG422" s="150"/>
      <c r="EH422" s="150"/>
      <c r="EI422" s="150"/>
      <c r="EJ422" s="150"/>
      <c r="EK422" s="150"/>
      <c r="EL422" s="150"/>
      <c r="EM422" s="150"/>
      <c r="EN422" s="150"/>
      <c r="EO422" s="150"/>
      <c r="EP422" s="150"/>
      <c r="EQ422" s="150"/>
      <c r="ER422" s="150"/>
      <c r="ES422" s="150"/>
      <c r="ET422" s="150"/>
      <c r="EU422" s="150"/>
      <c r="EV422" s="150"/>
      <c r="EW422" s="150"/>
      <c r="EX422" s="150"/>
      <c r="EY422" s="150"/>
      <c r="EZ422" s="150"/>
      <c r="FA422" s="150"/>
      <c r="FB422" s="150"/>
      <c r="FC422" s="150"/>
      <c r="FD422" s="150"/>
      <c r="FE422" s="150"/>
      <c r="FF422" s="150"/>
      <c r="FG422" s="150"/>
      <c r="FH422" s="150"/>
      <c r="FI422" s="150"/>
      <c r="FJ422" s="150"/>
      <c r="FK422" s="150"/>
      <c r="FL422" s="150"/>
      <c r="FM422" s="150"/>
      <c r="FN422" s="150"/>
      <c r="FO422" s="150"/>
      <c r="FP422" s="150"/>
      <c r="FQ422" s="150"/>
      <c r="FR422" s="150"/>
      <c r="FS422" s="150"/>
      <c r="FT422" s="150"/>
      <c r="FU422" s="150"/>
      <c r="FV422" s="150"/>
      <c r="FW422" s="150"/>
      <c r="FX422" s="150"/>
      <c r="FY422" s="150"/>
      <c r="FZ422" s="150"/>
      <c r="GA422" s="150"/>
      <c r="GB422" s="150"/>
      <c r="GC422" s="150"/>
      <c r="GD422" s="150"/>
      <c r="GE422" s="150"/>
      <c r="GF422" s="150"/>
      <c r="GG422" s="150"/>
      <c r="GH422" s="150"/>
      <c r="GI422" s="150"/>
      <c r="GJ422" s="150"/>
      <c r="GK422" s="150"/>
      <c r="GL422" s="150"/>
      <c r="GM422" s="150"/>
      <c r="GN422" s="150"/>
      <c r="GO422" s="150"/>
      <c r="GP422" s="150"/>
      <c r="GQ422" s="150"/>
      <c r="GR422" s="150"/>
      <c r="GS422" s="150"/>
      <c r="GT422" s="150"/>
      <c r="GU422" s="150"/>
      <c r="GV422" s="150"/>
      <c r="GW422" s="150"/>
      <c r="GX422" s="150"/>
      <c r="GY422" s="150"/>
      <c r="GZ422" s="150"/>
      <c r="HA422" s="150"/>
      <c r="HB422" s="150"/>
      <c r="HC422" s="150"/>
      <c r="HD422" s="150"/>
      <c r="HE422" s="150"/>
      <c r="HF422" s="150"/>
      <c r="HG422" s="150"/>
      <c r="HH422" s="150"/>
      <c r="HI422" s="150"/>
      <c r="HJ422" s="150"/>
      <c r="HK422" s="150"/>
      <c r="HL422" s="150"/>
      <c r="HM422" s="150"/>
      <c r="HN422" s="150"/>
      <c r="HO422" s="150"/>
      <c r="HP422" s="150"/>
      <c r="HQ422" s="150"/>
      <c r="HR422" s="150"/>
      <c r="HS422" s="150"/>
      <c r="HT422" s="150"/>
      <c r="HU422" s="150"/>
      <c r="HV422" s="150"/>
      <c r="HW422" s="150"/>
      <c r="HX422" s="150"/>
      <c r="HY422" s="150"/>
      <c r="HZ422" s="150"/>
      <c r="IA422" s="150"/>
      <c r="IB422" s="150"/>
      <c r="IC422" s="150"/>
      <c r="ID422" s="150"/>
      <c r="IE422" s="150"/>
      <c r="IF422" s="150"/>
      <c r="IG422" s="150"/>
      <c r="IH422" s="150"/>
      <c r="II422" s="150"/>
      <c r="IJ422" s="150"/>
      <c r="IK422" s="150"/>
      <c r="IL422" s="150"/>
      <c r="IM422" s="150"/>
      <c r="IN422" s="150"/>
      <c r="IO422" s="150"/>
      <c r="IP422" s="150"/>
      <c r="IQ422" s="150"/>
      <c r="IR422" s="150"/>
      <c r="IS422" s="150"/>
      <c r="IT422" s="150"/>
      <c r="IU422" s="150"/>
      <c r="IV422" s="150"/>
      <c r="IW422" s="150"/>
      <c r="IX422" s="150"/>
      <c r="IY422" s="150"/>
      <c r="IZ422" s="150"/>
      <c r="JA422" s="150"/>
      <c r="JB422" s="150"/>
      <c r="JC422" s="150"/>
      <c r="JD422" s="150"/>
      <c r="JE422" s="150"/>
      <c r="JF422" s="150"/>
      <c r="JG422" s="150"/>
      <c r="JH422" s="150"/>
      <c r="JI422" s="150"/>
      <c r="JJ422" s="150"/>
      <c r="JK422" s="150"/>
      <c r="JL422" s="150"/>
      <c r="JM422" s="150"/>
      <c r="JN422" s="150"/>
      <c r="JO422" s="150"/>
      <c r="JP422" s="150"/>
      <c r="JQ422" s="150"/>
      <c r="JR422" s="150"/>
      <c r="JS422" s="150"/>
      <c r="JT422" s="150"/>
      <c r="JU422" s="150"/>
      <c r="JV422" s="150"/>
      <c r="JW422" s="150"/>
      <c r="JX422" s="150"/>
      <c r="JY422" s="150"/>
      <c r="JZ422" s="150"/>
      <c r="KA422" s="150"/>
      <c r="KB422" s="150"/>
      <c r="KC422" s="150"/>
      <c r="KD422" s="150"/>
      <c r="KE422" s="150"/>
      <c r="KF422" s="150"/>
      <c r="KG422" s="150"/>
      <c r="KH422" s="150"/>
      <c r="KI422" s="150"/>
      <c r="KJ422" s="150"/>
      <c r="KK422" s="150"/>
      <c r="KL422" s="150"/>
      <c r="KM422" s="150"/>
      <c r="KN422" s="150"/>
      <c r="KO422" s="150"/>
      <c r="KP422" s="150"/>
      <c r="KQ422" s="150"/>
      <c r="KR422" s="150"/>
      <c r="KS422" s="150"/>
      <c r="KT422" s="150"/>
      <c r="KU422" s="150"/>
      <c r="KV422" s="150"/>
      <c r="KW422" s="150"/>
      <c r="KX422" s="150"/>
      <c r="KY422" s="150"/>
      <c r="KZ422" s="150"/>
      <c r="LA422" s="150"/>
      <c r="LB422" s="150"/>
      <c r="LC422" s="150"/>
      <c r="LD422" s="150"/>
      <c r="LE422" s="150"/>
      <c r="LF422" s="150"/>
      <c r="LG422" s="150"/>
      <c r="LH422" s="150"/>
      <c r="LI422" s="150"/>
      <c r="LJ422" s="150"/>
      <c r="LK422" s="150"/>
      <c r="LL422" s="150"/>
      <c r="LM422" s="150"/>
      <c r="LN422" s="150"/>
      <c r="LO422" s="150"/>
      <c r="LP422" s="150"/>
      <c r="LQ422" s="150"/>
      <c r="LR422" s="150"/>
      <c r="LS422" s="150"/>
      <c r="LT422" s="150"/>
      <c r="LU422" s="150"/>
      <c r="LV422" s="150"/>
      <c r="LW422" s="150"/>
      <c r="LX422" s="150"/>
      <c r="LY422" s="150"/>
      <c r="LZ422" s="150"/>
      <c r="MA422" s="150"/>
      <c r="MB422" s="150"/>
      <c r="MC422" s="150"/>
      <c r="MD422" s="150"/>
      <c r="ME422" s="150"/>
      <c r="MF422" s="150"/>
      <c r="MG422" s="150"/>
      <c r="MH422" s="150"/>
      <c r="MI422" s="150"/>
      <c r="MJ422" s="150"/>
      <c r="MK422" s="150"/>
      <c r="ML422" s="150"/>
      <c r="MM422" s="150"/>
      <c r="MN422" s="150"/>
      <c r="MO422" s="150"/>
      <c r="MP422" s="150"/>
      <c r="MQ422" s="150"/>
      <c r="MR422" s="150"/>
      <c r="MS422" s="150"/>
      <c r="MT422" s="150"/>
      <c r="MU422" s="150"/>
      <c r="MV422" s="150"/>
      <c r="MW422" s="150"/>
      <c r="MX422" s="150"/>
      <c r="MY422" s="150"/>
      <c r="MZ422" s="150"/>
      <c r="NA422" s="150"/>
      <c r="NB422" s="150"/>
      <c r="NC422" s="150"/>
      <c r="ND422" s="150"/>
      <c r="NE422" s="150"/>
      <c r="NF422" s="150"/>
      <c r="NG422" s="150"/>
      <c r="NH422" s="150"/>
      <c r="NI422" s="150"/>
      <c r="NJ422" s="150"/>
      <c r="NK422" s="150"/>
      <c r="NL422" s="150"/>
      <c r="NM422" s="150"/>
      <c r="NN422" s="150"/>
      <c r="NO422" s="150"/>
      <c r="NP422" s="150"/>
      <c r="NQ422" s="150"/>
      <c r="NR422" s="150"/>
      <c r="NS422" s="150"/>
      <c r="NT422" s="150"/>
      <c r="NU422" s="150"/>
      <c r="NV422" s="150"/>
      <c r="NW422" s="150"/>
      <c r="NX422" s="150"/>
      <c r="NY422" s="150"/>
      <c r="NZ422" s="150"/>
      <c r="OA422" s="150"/>
      <c r="OB422" s="150"/>
      <c r="OC422" s="150"/>
      <c r="OD422" s="150"/>
      <c r="OE422" s="150"/>
      <c r="OF422" s="150"/>
      <c r="OG422" s="150"/>
      <c r="OH422" s="150"/>
      <c r="OI422" s="150"/>
      <c r="OJ422" s="150"/>
      <c r="OK422" s="150"/>
      <c r="OL422" s="150"/>
      <c r="OM422" s="150"/>
      <c r="ON422" s="150"/>
      <c r="OO422" s="150"/>
      <c r="OP422" s="150"/>
      <c r="OQ422" s="150"/>
      <c r="OR422" s="150"/>
      <c r="OS422" s="150"/>
      <c r="OT422" s="150"/>
      <c r="OU422" s="150"/>
      <c r="OV422" s="150"/>
      <c r="OW422" s="150"/>
      <c r="OX422" s="150"/>
      <c r="OY422" s="150"/>
      <c r="OZ422" s="150"/>
      <c r="PA422" s="150"/>
      <c r="PB422" s="150"/>
      <c r="PC422" s="150"/>
      <c r="PD422" s="150"/>
      <c r="PE422" s="150"/>
      <c r="PF422" s="150"/>
      <c r="PG422" s="150"/>
      <c r="PH422" s="150"/>
      <c r="PI422" s="150"/>
      <c r="PJ422" s="150"/>
      <c r="PK422" s="150"/>
      <c r="PL422" s="150"/>
      <c r="PM422" s="150"/>
      <c r="PN422" s="150"/>
      <c r="PO422" s="150"/>
      <c r="PP422" s="150"/>
      <c r="PQ422" s="150"/>
      <c r="PR422" s="150"/>
      <c r="PS422" s="150"/>
      <c r="PT422" s="150"/>
      <c r="PU422" s="150"/>
      <c r="PV422" s="150"/>
      <c r="PW422" s="150"/>
      <c r="PX422" s="150"/>
      <c r="PY422" s="150"/>
      <c r="PZ422" s="150"/>
      <c r="QA422" s="150"/>
      <c r="QB422" s="150"/>
      <c r="QC422" s="150"/>
      <c r="QD422" s="150"/>
      <c r="QE422" s="150"/>
      <c r="QF422" s="150"/>
      <c r="QG422" s="150"/>
      <c r="QH422" s="150"/>
      <c r="QI422" s="150"/>
      <c r="QJ422" s="150"/>
      <c r="QK422" s="150"/>
      <c r="QL422" s="150"/>
      <c r="QM422" s="150"/>
      <c r="QN422" s="150"/>
      <c r="QO422" s="150"/>
      <c r="QP422" s="150"/>
      <c r="QQ422" s="150"/>
      <c r="QR422" s="150"/>
      <c r="QS422" s="150"/>
      <c r="QT422" s="150"/>
      <c r="QU422" s="150"/>
      <c r="QV422" s="150"/>
      <c r="QW422" s="150"/>
      <c r="QX422" s="150"/>
      <c r="QY422" s="150"/>
      <c r="QZ422" s="150"/>
      <c r="RA422" s="150"/>
      <c r="RB422" s="150"/>
      <c r="RC422" s="150"/>
      <c r="RD422" s="150"/>
      <c r="RE422" s="150"/>
      <c r="RF422" s="150"/>
      <c r="RG422" s="150"/>
      <c r="RH422" s="150"/>
      <c r="RI422" s="150"/>
      <c r="RJ422" s="150"/>
      <c r="RK422" s="150"/>
      <c r="RL422" s="150"/>
      <c r="RM422" s="150"/>
      <c r="RN422" s="150"/>
      <c r="RO422" s="150"/>
      <c r="RP422" s="150"/>
      <c r="RQ422" s="150"/>
      <c r="RR422" s="150"/>
      <c r="RS422" s="150"/>
      <c r="RT422" s="150"/>
      <c r="RU422" s="150"/>
      <c r="RV422" s="150"/>
      <c r="RW422" s="150"/>
      <c r="RX422" s="150"/>
      <c r="RY422" s="150"/>
      <c r="RZ422" s="150"/>
      <c r="SA422" s="150"/>
      <c r="SB422" s="150"/>
      <c r="SC422" s="150"/>
      <c r="SD422" s="150"/>
      <c r="SE422" s="150"/>
      <c r="SF422" s="150"/>
      <c r="SG422" s="150"/>
      <c r="SH422" s="150"/>
      <c r="SI422" s="150"/>
      <c r="SJ422" s="150"/>
      <c r="SK422" s="150"/>
      <c r="SL422" s="150"/>
      <c r="SM422" s="150"/>
      <c r="SN422" s="150"/>
      <c r="SO422" s="150"/>
      <c r="SP422" s="150"/>
      <c r="SQ422" s="150"/>
      <c r="SR422" s="150"/>
      <c r="SS422" s="150"/>
      <c r="ST422" s="150"/>
      <c r="SU422" s="150"/>
      <c r="SV422" s="150"/>
      <c r="SW422" s="150"/>
      <c r="SX422" s="150"/>
      <c r="SY422" s="150"/>
      <c r="SZ422" s="150"/>
      <c r="TA422" s="150"/>
      <c r="TB422" s="150"/>
      <c r="TC422" s="150"/>
      <c r="TD422" s="150"/>
      <c r="TE422" s="150"/>
      <c r="TF422" s="150"/>
      <c r="TG422" s="150"/>
      <c r="TH422" s="150"/>
      <c r="TI422" s="150"/>
      <c r="TJ422" s="150"/>
      <c r="TK422" s="150"/>
      <c r="TL422" s="150"/>
      <c r="TM422" s="150"/>
      <c r="TN422" s="150"/>
      <c r="TO422" s="150"/>
      <c r="TP422" s="150"/>
      <c r="TQ422" s="150"/>
      <c r="TR422" s="150"/>
      <c r="TS422" s="150"/>
      <c r="TT422" s="150"/>
      <c r="TU422" s="150"/>
      <c r="TV422" s="150"/>
      <c r="TW422" s="150"/>
      <c r="TX422" s="150"/>
      <c r="TY422" s="150"/>
      <c r="TZ422" s="150"/>
      <c r="UA422" s="150"/>
      <c r="UB422" s="150"/>
      <c r="UC422" s="150"/>
      <c r="UD422" s="150"/>
      <c r="UE422" s="150"/>
      <c r="UF422" s="150"/>
      <c r="UG422" s="150"/>
      <c r="UH422" s="150"/>
      <c r="UI422" s="150"/>
      <c r="UJ422" s="150"/>
      <c r="UK422" s="150"/>
      <c r="UL422" s="150"/>
      <c r="UM422" s="150"/>
      <c r="UN422" s="150"/>
      <c r="UO422" s="150"/>
      <c r="UP422" s="150"/>
      <c r="UQ422" s="150"/>
      <c r="UR422" s="150"/>
      <c r="US422" s="150"/>
      <c r="UT422" s="150"/>
      <c r="UU422" s="150"/>
      <c r="UV422" s="150"/>
      <c r="UW422" s="150"/>
      <c r="UX422" s="150"/>
      <c r="UY422" s="150"/>
      <c r="UZ422" s="150"/>
      <c r="VA422" s="150"/>
      <c r="VB422" s="150"/>
      <c r="VC422" s="150"/>
      <c r="VD422" s="150"/>
      <c r="VE422" s="150"/>
      <c r="VF422" s="150"/>
      <c r="VG422" s="150"/>
      <c r="VH422" s="150"/>
      <c r="VI422" s="150"/>
      <c r="VJ422" s="150"/>
      <c r="VK422" s="150"/>
      <c r="VL422" s="150"/>
      <c r="VM422" s="150"/>
      <c r="VN422" s="150"/>
      <c r="VO422" s="150"/>
      <c r="VP422" s="150"/>
      <c r="VQ422" s="150"/>
      <c r="VR422" s="150"/>
      <c r="VS422" s="150"/>
      <c r="VT422" s="150"/>
      <c r="VU422" s="150"/>
      <c r="VV422" s="150"/>
      <c r="VW422" s="150"/>
      <c r="VX422" s="150"/>
      <c r="VY422" s="150"/>
      <c r="VZ422" s="150"/>
      <c r="WA422" s="150"/>
      <c r="WB422" s="150"/>
      <c r="WC422" s="150"/>
      <c r="WD422" s="150"/>
      <c r="WE422" s="150"/>
      <c r="WF422" s="150"/>
      <c r="WG422" s="150"/>
      <c r="WH422" s="150"/>
      <c r="WI422" s="150"/>
      <c r="WJ422" s="150"/>
      <c r="WK422" s="150"/>
      <c r="WL422" s="150"/>
      <c r="WM422" s="150"/>
      <c r="WN422" s="150"/>
      <c r="WO422" s="150"/>
      <c r="WP422" s="150"/>
      <c r="WQ422" s="150"/>
      <c r="WR422" s="150"/>
      <c r="WS422" s="150"/>
      <c r="WT422" s="150"/>
      <c r="WU422" s="150"/>
      <c r="WV422" s="150"/>
      <c r="WW422" s="150"/>
      <c r="WX422" s="150"/>
      <c r="WY422" s="150"/>
      <c r="WZ422" s="150"/>
      <c r="XA422" s="150"/>
      <c r="XB422" s="150"/>
      <c r="XC422" s="150"/>
      <c r="XD422" s="150"/>
      <c r="XE422" s="150"/>
      <c r="XF422" s="150"/>
      <c r="XG422" s="150"/>
      <c r="XH422" s="150"/>
      <c r="XI422" s="150"/>
      <c r="XJ422" s="150"/>
      <c r="XK422" s="150"/>
      <c r="XL422" s="150"/>
      <c r="XM422" s="150"/>
      <c r="XN422" s="150"/>
      <c r="XO422" s="150"/>
      <c r="XP422" s="150"/>
      <c r="XQ422" s="150"/>
      <c r="XR422" s="150"/>
      <c r="XS422" s="150"/>
      <c r="XT422" s="150"/>
      <c r="XU422" s="150"/>
      <c r="XV422" s="150"/>
      <c r="XW422" s="150"/>
      <c r="XX422" s="150"/>
      <c r="XY422" s="150"/>
      <c r="XZ422" s="150"/>
      <c r="YA422" s="150"/>
      <c r="YB422" s="150"/>
      <c r="YC422" s="150"/>
      <c r="YD422" s="150"/>
      <c r="YE422" s="150"/>
      <c r="YF422" s="150"/>
      <c r="YG422" s="150"/>
      <c r="YH422" s="150"/>
      <c r="YI422" s="150"/>
      <c r="YJ422" s="150"/>
      <c r="YK422" s="150"/>
      <c r="YL422" s="150"/>
      <c r="YM422" s="150"/>
      <c r="YN422" s="150"/>
      <c r="YO422" s="150"/>
      <c r="YP422" s="150"/>
      <c r="YQ422" s="150"/>
      <c r="YR422" s="150"/>
      <c r="YS422" s="150"/>
      <c r="YT422" s="150"/>
      <c r="YU422" s="150"/>
      <c r="YV422" s="150"/>
      <c r="YW422" s="150"/>
      <c r="YX422" s="150"/>
      <c r="YY422" s="150"/>
      <c r="YZ422" s="150"/>
      <c r="ZA422" s="150"/>
      <c r="ZB422" s="150"/>
      <c r="ZC422" s="150"/>
      <c r="ZD422" s="150"/>
      <c r="ZE422" s="150"/>
      <c r="ZF422" s="150"/>
      <c r="ZG422" s="150"/>
      <c r="ZH422" s="150"/>
      <c r="ZI422" s="150"/>
      <c r="ZJ422" s="150"/>
      <c r="ZK422" s="150"/>
      <c r="ZL422" s="150"/>
      <c r="ZM422" s="150"/>
      <c r="ZN422" s="150"/>
      <c r="ZO422" s="150"/>
      <c r="ZP422" s="150"/>
      <c r="ZQ422" s="150"/>
      <c r="ZR422" s="150"/>
      <c r="ZS422" s="150"/>
      <c r="ZT422" s="150"/>
      <c r="ZU422" s="150"/>
      <c r="ZV422" s="150"/>
      <c r="ZW422" s="150"/>
      <c r="ZX422" s="150"/>
      <c r="ZY422" s="150"/>
      <c r="ZZ422" s="150"/>
      <c r="AAA422" s="150"/>
      <c r="AAB422" s="150"/>
      <c r="AAC422" s="150"/>
      <c r="AAD422" s="150"/>
      <c r="AAE422" s="150"/>
      <c r="AAF422" s="150"/>
      <c r="AAG422" s="150"/>
      <c r="AAH422" s="150"/>
      <c r="AAI422" s="150"/>
      <c r="AAJ422" s="150"/>
      <c r="AAK422" s="150"/>
      <c r="AAL422" s="150"/>
      <c r="AAM422" s="150"/>
      <c r="AAN422" s="150"/>
      <c r="AAO422" s="150"/>
      <c r="AAP422" s="150"/>
      <c r="AAQ422" s="150"/>
      <c r="AAR422" s="150"/>
      <c r="AAS422" s="150"/>
      <c r="AAT422" s="150"/>
      <c r="AAU422" s="150"/>
      <c r="AAV422" s="150"/>
      <c r="AAW422" s="150"/>
      <c r="AAX422" s="150"/>
      <c r="AAY422" s="150"/>
      <c r="AAZ422" s="150"/>
      <c r="ABA422" s="150"/>
      <c r="ABB422" s="150"/>
      <c r="ABC422" s="150"/>
      <c r="ABD422" s="150"/>
      <c r="ABE422" s="150"/>
      <c r="ABF422" s="150"/>
      <c r="ABG422" s="150"/>
      <c r="ABH422" s="150"/>
      <c r="ABI422" s="150"/>
      <c r="ABJ422" s="150"/>
      <c r="ABK422" s="150"/>
      <c r="ABL422" s="150"/>
      <c r="ABM422" s="150"/>
      <c r="ABN422" s="150"/>
      <c r="ABO422" s="150"/>
      <c r="ABP422" s="150"/>
      <c r="ABQ422" s="150"/>
      <c r="ABR422" s="150"/>
      <c r="ABS422" s="150"/>
      <c r="ABT422" s="150"/>
      <c r="ABU422" s="150"/>
      <c r="ABV422" s="150"/>
      <c r="ABW422" s="150"/>
      <c r="ABX422" s="150"/>
      <c r="ABY422" s="150"/>
      <c r="ABZ422" s="150"/>
      <c r="ACA422" s="150"/>
      <c r="ACB422" s="150"/>
      <c r="ACC422" s="150"/>
      <c r="ACD422" s="150"/>
      <c r="ACE422" s="150"/>
      <c r="ACF422" s="150"/>
      <c r="ACG422" s="150"/>
      <c r="ACH422" s="150"/>
      <c r="ACI422" s="150"/>
      <c r="ACJ422" s="150"/>
      <c r="ACK422" s="150"/>
      <c r="ACL422" s="150"/>
      <c r="ACM422" s="150"/>
      <c r="ACN422" s="150"/>
      <c r="ACO422" s="150"/>
      <c r="ACP422" s="150"/>
      <c r="ACQ422" s="150"/>
      <c r="ACR422" s="150"/>
      <c r="ACS422" s="150"/>
      <c r="ACT422" s="150"/>
      <c r="ACU422" s="150"/>
      <c r="ACV422" s="150"/>
      <c r="ACW422" s="150"/>
      <c r="ACX422" s="150"/>
      <c r="ACY422" s="150"/>
      <c r="ACZ422" s="150"/>
      <c r="ADA422" s="150"/>
      <c r="ADB422" s="150"/>
      <c r="ADC422" s="150"/>
      <c r="ADD422" s="150"/>
      <c r="ADE422" s="150"/>
      <c r="ADF422" s="150"/>
      <c r="ADG422" s="150"/>
      <c r="ADH422" s="150"/>
      <c r="ADI422" s="150"/>
      <c r="ADJ422" s="150"/>
      <c r="ADK422" s="150"/>
      <c r="ADL422" s="150"/>
      <c r="ADM422" s="150"/>
      <c r="ADN422" s="150"/>
      <c r="ADO422" s="150"/>
      <c r="ADP422" s="150"/>
      <c r="ADQ422" s="150"/>
      <c r="ADR422" s="150"/>
      <c r="ADS422" s="150"/>
      <c r="ADT422" s="150"/>
      <c r="ADU422" s="150"/>
      <c r="ADV422" s="150"/>
      <c r="ADW422" s="150"/>
      <c r="ADX422" s="150"/>
      <c r="ADY422" s="150"/>
      <c r="ADZ422" s="150"/>
      <c r="AEA422" s="150"/>
      <c r="AEB422" s="150"/>
      <c r="AEC422" s="150"/>
      <c r="AED422" s="150"/>
      <c r="AEE422" s="150"/>
      <c r="AEF422" s="150"/>
      <c r="AEG422" s="150"/>
      <c r="AEH422" s="150"/>
      <c r="AEI422" s="150"/>
      <c r="AEJ422" s="150"/>
      <c r="AEK422" s="150"/>
      <c r="AEL422" s="150"/>
      <c r="AEM422" s="150"/>
      <c r="AEN422" s="150"/>
      <c r="AEO422" s="150"/>
      <c r="AEP422" s="150"/>
      <c r="AEQ422" s="150"/>
      <c r="AER422" s="150"/>
      <c r="AES422" s="150"/>
      <c r="AET422" s="150"/>
      <c r="AEU422" s="150"/>
      <c r="AEV422" s="150"/>
      <c r="AEW422" s="150"/>
      <c r="AEX422" s="150"/>
      <c r="AEY422" s="150"/>
      <c r="AEZ422" s="150"/>
      <c r="AFA422" s="150"/>
      <c r="AFB422" s="150"/>
      <c r="AFC422" s="150"/>
      <c r="AFD422" s="150"/>
      <c r="AFE422" s="150"/>
      <c r="AFF422" s="150"/>
      <c r="AFG422" s="150"/>
      <c r="AFH422" s="150"/>
      <c r="AFI422" s="150"/>
      <c r="AFJ422" s="150"/>
      <c r="AFK422" s="150"/>
      <c r="AFL422" s="150"/>
      <c r="AFM422" s="150"/>
      <c r="AFN422" s="150"/>
      <c r="AFO422" s="150"/>
      <c r="AFP422" s="150"/>
      <c r="AFQ422" s="150"/>
      <c r="AFR422" s="150"/>
      <c r="AFS422" s="150"/>
      <c r="AFT422" s="150"/>
      <c r="AFU422" s="150"/>
      <c r="AFV422" s="150"/>
      <c r="AFW422" s="150"/>
      <c r="AFX422" s="150"/>
      <c r="AFY422" s="150"/>
      <c r="AFZ422" s="150"/>
      <c r="AGA422" s="150"/>
      <c r="AGB422" s="150"/>
      <c r="AGC422" s="150"/>
      <c r="AGD422" s="150"/>
      <c r="AGE422" s="150"/>
      <c r="AGF422" s="150"/>
      <c r="AGG422" s="150"/>
      <c r="AGH422" s="150"/>
      <c r="AGI422" s="150"/>
      <c r="AGJ422" s="150"/>
      <c r="AGK422" s="150"/>
      <c r="AGL422" s="150"/>
      <c r="AGM422" s="150"/>
      <c r="AGN422" s="150"/>
      <c r="AGO422" s="150"/>
      <c r="AGP422" s="150"/>
      <c r="AGQ422" s="150"/>
      <c r="AGR422" s="150"/>
      <c r="AGS422" s="150"/>
      <c r="AGT422" s="150"/>
      <c r="AGU422" s="150"/>
      <c r="AGV422" s="150"/>
      <c r="AGW422" s="150"/>
      <c r="AGX422" s="150"/>
      <c r="AGY422" s="150"/>
      <c r="AGZ422" s="150"/>
      <c r="AHA422" s="150"/>
      <c r="AHB422" s="150"/>
      <c r="AHC422" s="150"/>
      <c r="AHD422" s="150"/>
      <c r="AHE422" s="150"/>
      <c r="AHF422" s="150"/>
      <c r="AHG422" s="150"/>
      <c r="AHH422" s="150"/>
      <c r="AHI422" s="150"/>
      <c r="AHJ422" s="150"/>
      <c r="AHK422" s="150"/>
      <c r="AHL422" s="150"/>
      <c r="AHM422" s="150"/>
      <c r="AHN422" s="150"/>
      <c r="AHO422" s="150"/>
      <c r="AHP422" s="150"/>
      <c r="AHQ422" s="150"/>
      <c r="AHR422" s="150"/>
      <c r="AHS422" s="150"/>
      <c r="AHT422" s="150"/>
      <c r="AHU422" s="150"/>
      <c r="AHV422" s="150"/>
      <c r="AHW422" s="150"/>
      <c r="AHX422" s="150"/>
      <c r="AHY422" s="150"/>
      <c r="AHZ422" s="150"/>
      <c r="AIA422" s="150"/>
      <c r="AIB422" s="150"/>
      <c r="AIC422" s="150"/>
      <c r="AID422" s="150"/>
      <c r="AIE422" s="150"/>
      <c r="AIF422" s="150"/>
      <c r="AIG422" s="150"/>
      <c r="AIH422" s="150"/>
      <c r="AII422" s="150"/>
      <c r="AIJ422" s="150"/>
      <c r="AIK422" s="150"/>
      <c r="AIL422" s="150"/>
      <c r="AIM422" s="150"/>
      <c r="AIN422" s="150"/>
      <c r="AIO422" s="150"/>
      <c r="AIP422" s="150"/>
      <c r="AIQ422" s="150"/>
      <c r="AIR422" s="150"/>
      <c r="AIS422" s="150"/>
      <c r="AIT422" s="150"/>
      <c r="AIU422" s="150"/>
      <c r="AIV422" s="150"/>
      <c r="AIW422" s="150"/>
      <c r="AIX422" s="150"/>
      <c r="AIY422" s="150"/>
      <c r="AIZ422" s="150"/>
      <c r="AJA422" s="150"/>
      <c r="AJB422" s="150"/>
      <c r="AJC422" s="150"/>
      <c r="AJD422" s="150"/>
      <c r="AJE422" s="150"/>
      <c r="AJF422" s="150"/>
      <c r="AJG422" s="150"/>
      <c r="AJH422" s="150"/>
      <c r="AJI422" s="150"/>
      <c r="AJJ422" s="150"/>
      <c r="AJK422" s="150"/>
      <c r="AJL422" s="150"/>
      <c r="AJM422" s="150"/>
      <c r="AJN422" s="150"/>
      <c r="AJO422" s="150"/>
      <c r="AJP422" s="150"/>
      <c r="AJQ422" s="150"/>
      <c r="AJR422" s="150"/>
      <c r="AJS422" s="150"/>
      <c r="AJT422" s="150"/>
      <c r="AJU422" s="150"/>
      <c r="AJV422" s="150"/>
      <c r="AJW422" s="150"/>
      <c r="AJX422" s="150"/>
      <c r="AJY422" s="150"/>
      <c r="AJZ422" s="150"/>
      <c r="AKA422" s="150"/>
      <c r="AKB422" s="150"/>
      <c r="AKC422" s="150"/>
      <c r="AKD422" s="150"/>
      <c r="AKE422" s="150"/>
      <c r="AKF422" s="150"/>
      <c r="AKG422" s="150"/>
      <c r="AKH422" s="150"/>
      <c r="AKI422" s="150"/>
      <c r="AKJ422" s="150"/>
      <c r="AKK422" s="150"/>
      <c r="AKL422" s="150"/>
      <c r="AKM422" s="150"/>
      <c r="AKN422" s="150"/>
      <c r="AKO422" s="150"/>
      <c r="AKP422" s="150"/>
      <c r="AKQ422" s="150"/>
      <c r="AKR422" s="150"/>
      <c r="AKS422" s="150"/>
      <c r="AKT422" s="150"/>
      <c r="AKU422" s="150"/>
      <c r="AKV422" s="150"/>
      <c r="AKW422" s="150"/>
      <c r="AKX422" s="150"/>
      <c r="AKY422" s="150"/>
      <c r="AKZ422" s="150"/>
      <c r="ALA422" s="150"/>
      <c r="ALB422" s="150"/>
      <c r="ALC422" s="150"/>
      <c r="ALD422" s="150"/>
      <c r="ALE422" s="150"/>
      <c r="ALF422" s="150"/>
      <c r="ALG422" s="150"/>
      <c r="ALH422" s="150"/>
      <c r="ALI422" s="150"/>
      <c r="ALJ422" s="150"/>
      <c r="ALK422" s="150"/>
      <c r="ALL422" s="150"/>
      <c r="ALM422" s="150"/>
      <c r="ALN422" s="150"/>
      <c r="ALO422" s="150"/>
      <c r="ALP422" s="150"/>
      <c r="ALQ422" s="150"/>
      <c r="ALR422" s="150"/>
      <c r="ALS422" s="150"/>
      <c r="ALT422" s="150"/>
      <c r="ALU422" s="150"/>
      <c r="ALV422" s="150"/>
      <c r="ALW422" s="150"/>
      <c r="ALX422" s="150"/>
      <c r="ALY422" s="150"/>
      <c r="ALZ422" s="150"/>
      <c r="AMA422" s="150"/>
      <c r="AMB422" s="150"/>
      <c r="AMC422" s="150"/>
      <c r="AMD422" s="150"/>
      <c r="AME422" s="150"/>
      <c r="AMF422" s="150"/>
      <c r="AMG422" s="150"/>
      <c r="AMH422" s="150"/>
      <c r="AMI422" s="150"/>
      <c r="AMJ422" s="150"/>
      <c r="AMK422" s="150"/>
    </row>
    <row r="423" spans="1:1025" x14ac:dyDescent="0.25">
      <c r="A423" s="256" t="s">
        <v>24707</v>
      </c>
      <c r="B423" s="257">
        <v>423</v>
      </c>
      <c r="C423" s="258" t="s">
        <v>24708</v>
      </c>
      <c r="D423" s="308" t="s">
        <v>24707</v>
      </c>
      <c r="E423" s="277"/>
      <c r="F423" s="278">
        <v>4</v>
      </c>
      <c r="G423" s="280"/>
      <c r="H423" s="280"/>
      <c r="I423" s="492">
        <v>3.96</v>
      </c>
      <c r="J423" s="278" t="s">
        <v>748</v>
      </c>
      <c r="K423" s="278">
        <v>1</v>
      </c>
      <c r="L423" s="293"/>
      <c r="M423" s="293"/>
      <c r="N423" s="293"/>
      <c r="O423" s="281"/>
      <c r="P423" s="281"/>
      <c r="Q423" s="293"/>
      <c r="R423" s="293"/>
      <c r="S423" s="293"/>
      <c r="T423" s="293"/>
      <c r="U423" s="293"/>
      <c r="V423" s="293"/>
      <c r="W423" s="283">
        <f t="shared" si="162"/>
        <v>100</v>
      </c>
      <c r="X423" s="283">
        <f t="shared" si="167"/>
        <v>100</v>
      </c>
      <c r="Y423" s="283">
        <f t="shared" ref="Y423:Y454" si="195">IF(OR(P423=335,P423=336),20,100)</f>
        <v>100</v>
      </c>
      <c r="Z423" s="283">
        <f t="shared" si="170"/>
        <v>100</v>
      </c>
      <c r="AA423" s="283">
        <f t="shared" si="171"/>
        <v>100</v>
      </c>
      <c r="AB423" s="287">
        <f t="shared" si="166"/>
        <v>100</v>
      </c>
      <c r="AC423" s="287">
        <f t="shared" si="165"/>
        <v>100</v>
      </c>
      <c r="AD423" s="287">
        <f t="shared" si="177"/>
        <v>100</v>
      </c>
      <c r="AE423" s="284">
        <f t="shared" si="175"/>
        <v>100</v>
      </c>
      <c r="AF423" s="284">
        <f t="shared" si="168"/>
        <v>100</v>
      </c>
      <c r="AG423" s="268">
        <f t="shared" si="179"/>
        <v>1</v>
      </c>
      <c r="AH423" s="268">
        <f t="shared" si="180"/>
        <v>1</v>
      </c>
      <c r="AI423" s="268">
        <f t="shared" si="181"/>
        <v>3</v>
      </c>
      <c r="AJ423" s="268">
        <f t="shared" si="178"/>
        <v>5</v>
      </c>
      <c r="AK423" s="506" t="s">
        <v>24092</v>
      </c>
      <c r="AL423" s="357">
        <v>1</v>
      </c>
      <c r="AM423" s="357">
        <v>1</v>
      </c>
      <c r="AN423" s="511"/>
      <c r="AO423" s="357" t="s">
        <v>24739</v>
      </c>
      <c r="AP423" s="357"/>
      <c r="AQ423" s="286"/>
      <c r="AR423" s="171" t="s">
        <v>24712</v>
      </c>
      <c r="AS423" s="171"/>
      <c r="AT423" s="286"/>
      <c r="AU423" s="286"/>
      <c r="AV423" s="559"/>
    </row>
    <row r="424" spans="1:1025" x14ac:dyDescent="0.25">
      <c r="A424" s="256" t="s">
        <v>18058</v>
      </c>
      <c r="B424" s="257">
        <v>424</v>
      </c>
      <c r="C424" s="258" t="s">
        <v>24722</v>
      </c>
      <c r="D424" s="308" t="s">
        <v>18057</v>
      </c>
      <c r="E424" s="277"/>
      <c r="F424" s="278">
        <v>4</v>
      </c>
      <c r="G424" s="280">
        <v>4</v>
      </c>
      <c r="H424" s="280"/>
      <c r="I424" s="492" t="s">
        <v>31737</v>
      </c>
      <c r="J424" s="278" t="s">
        <v>748</v>
      </c>
      <c r="K424" s="278">
        <v>1</v>
      </c>
      <c r="L424" s="293"/>
      <c r="M424" s="293"/>
      <c r="N424" s="293"/>
      <c r="O424" s="281"/>
      <c r="P424" s="281"/>
      <c r="Q424" s="293"/>
      <c r="R424" s="293"/>
      <c r="S424" s="293"/>
      <c r="T424" s="293"/>
      <c r="U424" s="293"/>
      <c r="V424" s="293"/>
      <c r="W424" s="283">
        <f t="shared" si="162"/>
        <v>100</v>
      </c>
      <c r="X424" s="283">
        <f t="shared" si="167"/>
        <v>100</v>
      </c>
      <c r="Y424" s="283">
        <f t="shared" si="195"/>
        <v>100</v>
      </c>
      <c r="Z424" s="283">
        <f t="shared" si="170"/>
        <v>100</v>
      </c>
      <c r="AA424" s="283">
        <f t="shared" si="171"/>
        <v>100</v>
      </c>
      <c r="AB424" s="287">
        <f t="shared" si="166"/>
        <v>100</v>
      </c>
      <c r="AC424" s="287">
        <f t="shared" si="165"/>
        <v>100</v>
      </c>
      <c r="AD424" s="287">
        <f t="shared" si="177"/>
        <v>100</v>
      </c>
      <c r="AE424" s="284">
        <f t="shared" ref="AE424:AE457" si="196">IF(L424=0,100,IF(L424=1,1,IF(L424="1B",1,IF(L424="1A",0.1,100))))</f>
        <v>100</v>
      </c>
      <c r="AF424" s="284">
        <f t="shared" si="168"/>
        <v>100</v>
      </c>
      <c r="AG424" s="268">
        <f t="shared" si="179"/>
        <v>1</v>
      </c>
      <c r="AH424" s="268">
        <f t="shared" si="180"/>
        <v>1</v>
      </c>
      <c r="AI424" s="268">
        <f t="shared" si="181"/>
        <v>3</v>
      </c>
      <c r="AJ424" s="268">
        <f t="shared" si="178"/>
        <v>5</v>
      </c>
      <c r="AK424" s="506" t="s">
        <v>750</v>
      </c>
      <c r="AL424" s="357">
        <v>1</v>
      </c>
      <c r="AM424" s="357"/>
      <c r="AN424" s="511"/>
      <c r="AO424" s="357"/>
      <c r="AP424" s="357"/>
      <c r="AQ424" s="286"/>
      <c r="AR424" s="171" t="s">
        <v>24723</v>
      </c>
      <c r="AS424" s="171"/>
      <c r="AT424" s="286"/>
      <c r="AU424" s="286"/>
      <c r="AV424" s="559"/>
    </row>
    <row r="425" spans="1:1025" x14ac:dyDescent="0.25">
      <c r="A425" s="256" t="s">
        <v>24710</v>
      </c>
      <c r="B425" s="257">
        <v>425</v>
      </c>
      <c r="C425" s="258" t="s">
        <v>24709</v>
      </c>
      <c r="D425" s="308" t="s">
        <v>24711</v>
      </c>
      <c r="E425" s="277"/>
      <c r="F425" s="278">
        <v>4</v>
      </c>
      <c r="G425" s="280"/>
      <c r="H425" s="280"/>
      <c r="I425" s="492" t="s">
        <v>750</v>
      </c>
      <c r="J425" s="278" t="s">
        <v>748</v>
      </c>
      <c r="K425" s="278">
        <v>1</v>
      </c>
      <c r="L425" s="293"/>
      <c r="M425" s="293"/>
      <c r="N425" s="293"/>
      <c r="O425" s="281"/>
      <c r="P425" s="281"/>
      <c r="Q425" s="293"/>
      <c r="R425" s="293"/>
      <c r="S425" s="293"/>
      <c r="T425" s="293"/>
      <c r="U425" s="293"/>
      <c r="V425" s="293"/>
      <c r="W425" s="283">
        <f t="shared" si="162"/>
        <v>100</v>
      </c>
      <c r="X425" s="283">
        <f t="shared" si="167"/>
        <v>100</v>
      </c>
      <c r="Y425" s="283">
        <f t="shared" si="195"/>
        <v>100</v>
      </c>
      <c r="Z425" s="283">
        <f t="shared" si="170"/>
        <v>100</v>
      </c>
      <c r="AA425" s="283">
        <f t="shared" si="171"/>
        <v>100</v>
      </c>
      <c r="AB425" s="287">
        <f t="shared" si="166"/>
        <v>100</v>
      </c>
      <c r="AC425" s="287">
        <f t="shared" si="165"/>
        <v>100</v>
      </c>
      <c r="AD425" s="287">
        <f t="shared" si="177"/>
        <v>100</v>
      </c>
      <c r="AE425" s="284">
        <f t="shared" si="196"/>
        <v>100</v>
      </c>
      <c r="AF425" s="284">
        <f t="shared" si="168"/>
        <v>100</v>
      </c>
      <c r="AG425" s="268">
        <f t="shared" si="179"/>
        <v>1</v>
      </c>
      <c r="AH425" s="268">
        <f t="shared" si="180"/>
        <v>1</v>
      </c>
      <c r="AI425" s="268">
        <f t="shared" si="181"/>
        <v>3</v>
      </c>
      <c r="AJ425" s="268">
        <f t="shared" si="178"/>
        <v>5</v>
      </c>
      <c r="AK425" s="506" t="s">
        <v>750</v>
      </c>
      <c r="AL425" s="357">
        <v>1</v>
      </c>
      <c r="AM425" s="357">
        <v>1</v>
      </c>
      <c r="AN425" s="511"/>
      <c r="AO425" s="357">
        <v>10</v>
      </c>
      <c r="AP425" s="357"/>
      <c r="AQ425" s="286"/>
      <c r="AR425" s="171" t="s">
        <v>26934</v>
      </c>
      <c r="AS425" s="356" t="s">
        <v>31857</v>
      </c>
      <c r="AT425" s="286"/>
      <c r="AU425" s="286"/>
      <c r="AV425" s="559"/>
    </row>
    <row r="426" spans="1:1025" x14ac:dyDescent="0.25">
      <c r="A426" s="256" t="s">
        <v>24717</v>
      </c>
      <c r="B426" s="257">
        <v>426</v>
      </c>
      <c r="C426" s="258" t="s">
        <v>24716</v>
      </c>
      <c r="D426" s="308" t="s">
        <v>24718</v>
      </c>
      <c r="E426" s="277"/>
      <c r="F426" s="278">
        <v>4</v>
      </c>
      <c r="G426" s="280">
        <v>3</v>
      </c>
      <c r="H426" s="280"/>
      <c r="I426" s="492">
        <v>3.32</v>
      </c>
      <c r="J426" s="278" t="s">
        <v>825</v>
      </c>
      <c r="K426" s="278">
        <v>1</v>
      </c>
      <c r="L426" s="293"/>
      <c r="M426" s="293"/>
      <c r="N426" s="293"/>
      <c r="O426" s="281"/>
      <c r="P426" s="281"/>
      <c r="Q426" s="293"/>
      <c r="R426" s="293"/>
      <c r="S426" s="293"/>
      <c r="T426" s="293"/>
      <c r="U426" s="293"/>
      <c r="V426" s="293"/>
      <c r="W426" s="283">
        <f t="shared" si="162"/>
        <v>100</v>
      </c>
      <c r="X426" s="283">
        <f t="shared" si="167"/>
        <v>100</v>
      </c>
      <c r="Y426" s="283">
        <f t="shared" si="195"/>
        <v>100</v>
      </c>
      <c r="Z426" s="283">
        <f t="shared" si="170"/>
        <v>100</v>
      </c>
      <c r="AA426" s="283">
        <f t="shared" si="171"/>
        <v>100</v>
      </c>
      <c r="AB426" s="287">
        <f t="shared" si="166"/>
        <v>100</v>
      </c>
      <c r="AC426" s="287">
        <f t="shared" si="165"/>
        <v>100</v>
      </c>
      <c r="AD426" s="287">
        <f t="shared" si="177"/>
        <v>100</v>
      </c>
      <c r="AE426" s="284">
        <f t="shared" si="196"/>
        <v>100</v>
      </c>
      <c r="AF426" s="284">
        <f t="shared" si="168"/>
        <v>100</v>
      </c>
      <c r="AG426" s="268">
        <f t="shared" si="179"/>
        <v>1</v>
      </c>
      <c r="AH426" s="268">
        <f t="shared" si="180"/>
        <v>1</v>
      </c>
      <c r="AI426" s="268">
        <f t="shared" si="181"/>
        <v>3</v>
      </c>
      <c r="AJ426" s="268">
        <f t="shared" si="178"/>
        <v>5</v>
      </c>
      <c r="AK426" s="506" t="s">
        <v>24092</v>
      </c>
      <c r="AL426" s="357">
        <v>1</v>
      </c>
      <c r="AM426" s="357">
        <v>1</v>
      </c>
      <c r="AN426" s="511"/>
      <c r="AO426" s="357">
        <v>10</v>
      </c>
      <c r="AP426" s="357"/>
      <c r="AQ426" s="286"/>
      <c r="AR426" s="171" t="s">
        <v>756</v>
      </c>
      <c r="AS426" s="171"/>
      <c r="AT426" s="286"/>
      <c r="AU426" s="286"/>
      <c r="AV426" s="559"/>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c r="BR426" s="170"/>
      <c r="BS426" s="170"/>
      <c r="BT426" s="170"/>
      <c r="BU426" s="170"/>
      <c r="BV426" s="170"/>
      <c r="BW426" s="170"/>
      <c r="BX426" s="170"/>
      <c r="BY426" s="170"/>
      <c r="BZ426" s="170"/>
      <c r="CA426" s="170"/>
      <c r="CB426" s="170"/>
      <c r="CC426" s="170"/>
      <c r="CD426" s="170"/>
      <c r="CE426" s="170"/>
      <c r="CF426" s="170"/>
      <c r="CG426" s="170"/>
      <c r="CH426" s="170"/>
      <c r="CI426" s="170"/>
      <c r="CJ426" s="170"/>
      <c r="CK426" s="170"/>
      <c r="CL426" s="170"/>
      <c r="CM426" s="170"/>
      <c r="CN426" s="170"/>
      <c r="CO426" s="170"/>
      <c r="CP426" s="170"/>
      <c r="CQ426" s="170"/>
      <c r="CR426" s="170"/>
      <c r="CS426" s="170"/>
      <c r="CT426" s="170"/>
      <c r="CU426" s="170"/>
      <c r="CV426" s="170"/>
      <c r="CW426" s="170"/>
      <c r="CX426" s="170"/>
      <c r="CY426" s="170"/>
      <c r="CZ426" s="170"/>
      <c r="DA426" s="170"/>
      <c r="DB426" s="170"/>
      <c r="DC426" s="170"/>
      <c r="DD426" s="170"/>
      <c r="DE426" s="170"/>
      <c r="DF426" s="170"/>
      <c r="DG426" s="170"/>
      <c r="DH426" s="170"/>
      <c r="DI426" s="170"/>
      <c r="DJ426" s="170"/>
      <c r="DK426" s="170"/>
      <c r="DL426" s="170"/>
      <c r="DM426" s="170"/>
      <c r="DN426" s="170"/>
      <c r="DO426" s="170"/>
      <c r="DP426" s="170"/>
      <c r="DQ426" s="170"/>
      <c r="DR426" s="170"/>
      <c r="DS426" s="170"/>
      <c r="DT426" s="170"/>
      <c r="DU426" s="170"/>
      <c r="DV426" s="170"/>
      <c r="DW426" s="170"/>
      <c r="DX426" s="170"/>
      <c r="DY426" s="170"/>
      <c r="DZ426" s="170"/>
      <c r="EA426" s="170"/>
      <c r="EB426" s="170"/>
      <c r="EC426" s="170"/>
      <c r="ED426" s="170"/>
      <c r="EE426" s="170"/>
      <c r="EF426" s="170"/>
      <c r="EG426" s="170"/>
      <c r="EH426" s="170"/>
      <c r="EI426" s="170"/>
      <c r="EJ426" s="170"/>
      <c r="EK426" s="170"/>
      <c r="EL426" s="170"/>
      <c r="EM426" s="170"/>
      <c r="EN426" s="170"/>
      <c r="EO426" s="170"/>
      <c r="EP426" s="170"/>
      <c r="EQ426" s="170"/>
      <c r="ER426" s="170"/>
      <c r="ES426" s="170"/>
      <c r="ET426" s="170"/>
      <c r="EU426" s="170"/>
      <c r="EV426" s="170"/>
      <c r="EW426" s="170"/>
      <c r="EX426" s="170"/>
      <c r="EY426" s="170"/>
      <c r="EZ426" s="170"/>
      <c r="FA426" s="170"/>
      <c r="FB426" s="170"/>
      <c r="FC426" s="170"/>
      <c r="FD426" s="170"/>
      <c r="FE426" s="170"/>
      <c r="FF426" s="170"/>
      <c r="FG426" s="170"/>
      <c r="FH426" s="170"/>
      <c r="FI426" s="170"/>
      <c r="FJ426" s="170"/>
      <c r="FK426" s="170"/>
      <c r="FL426" s="170"/>
      <c r="FM426" s="170"/>
      <c r="FN426" s="170"/>
      <c r="FO426" s="170"/>
      <c r="FP426" s="170"/>
      <c r="FQ426" s="170"/>
      <c r="FR426" s="170"/>
      <c r="FS426" s="170"/>
      <c r="FT426" s="170"/>
      <c r="FU426" s="170"/>
      <c r="FV426" s="170"/>
      <c r="FW426" s="170"/>
      <c r="FX426" s="170"/>
      <c r="FY426" s="170"/>
      <c r="FZ426" s="170"/>
      <c r="GA426" s="170"/>
      <c r="GB426" s="170"/>
      <c r="GC426" s="170"/>
      <c r="GD426" s="170"/>
      <c r="GE426" s="170"/>
      <c r="GF426" s="170"/>
      <c r="GG426" s="170"/>
      <c r="GH426" s="170"/>
      <c r="GI426" s="170"/>
      <c r="GJ426" s="170"/>
      <c r="GK426" s="170"/>
      <c r="GL426" s="170"/>
      <c r="GM426" s="170"/>
      <c r="GN426" s="170"/>
      <c r="GO426" s="170"/>
      <c r="GP426" s="170"/>
      <c r="GQ426" s="170"/>
      <c r="GR426" s="170"/>
      <c r="GS426" s="170"/>
      <c r="GT426" s="170"/>
      <c r="GU426" s="170"/>
      <c r="GV426" s="170"/>
      <c r="GW426" s="170"/>
      <c r="GX426" s="170"/>
      <c r="GY426" s="170"/>
      <c r="GZ426" s="170"/>
      <c r="HA426" s="170"/>
      <c r="HB426" s="170"/>
      <c r="HC426" s="170"/>
      <c r="HD426" s="170"/>
      <c r="HE426" s="170"/>
      <c r="HF426" s="170"/>
      <c r="HG426" s="170"/>
      <c r="HH426" s="170"/>
      <c r="HI426" s="170"/>
      <c r="HJ426" s="170"/>
      <c r="HK426" s="170"/>
      <c r="HL426" s="170"/>
      <c r="HM426" s="170"/>
      <c r="HN426" s="170"/>
      <c r="HO426" s="170"/>
      <c r="HP426" s="170"/>
      <c r="HQ426" s="170"/>
      <c r="HR426" s="170"/>
      <c r="HS426" s="170"/>
      <c r="HT426" s="170"/>
      <c r="HU426" s="170"/>
      <c r="HV426" s="170"/>
      <c r="HW426" s="170"/>
      <c r="HX426" s="170"/>
      <c r="HY426" s="170"/>
      <c r="HZ426" s="170"/>
      <c r="IA426" s="170"/>
      <c r="IB426" s="170"/>
      <c r="IC426" s="170"/>
      <c r="ID426" s="170"/>
      <c r="IE426" s="170"/>
      <c r="IF426" s="170"/>
      <c r="IG426" s="170"/>
      <c r="IH426" s="170"/>
      <c r="II426" s="170"/>
      <c r="IJ426" s="170"/>
      <c r="IK426" s="170"/>
      <c r="IL426" s="170"/>
      <c r="IM426" s="170"/>
      <c r="IN426" s="170"/>
      <c r="IO426" s="170"/>
      <c r="IP426" s="170"/>
      <c r="IQ426" s="170"/>
      <c r="IR426" s="170"/>
      <c r="IS426" s="170"/>
      <c r="IT426" s="170"/>
      <c r="IU426" s="170"/>
      <c r="IV426" s="170"/>
      <c r="IW426" s="170"/>
      <c r="IX426" s="170"/>
      <c r="IY426" s="170"/>
      <c r="IZ426" s="170"/>
      <c r="JA426" s="170"/>
      <c r="JB426" s="170"/>
      <c r="JC426" s="170"/>
      <c r="JD426" s="170"/>
      <c r="JE426" s="170"/>
      <c r="JF426" s="170"/>
      <c r="JG426" s="170"/>
      <c r="JH426" s="170"/>
      <c r="JI426" s="170"/>
      <c r="JJ426" s="170"/>
      <c r="JK426" s="170"/>
      <c r="JL426" s="170"/>
      <c r="JM426" s="170"/>
      <c r="JN426" s="170"/>
      <c r="JO426" s="170"/>
      <c r="JP426" s="170"/>
      <c r="JQ426" s="170"/>
      <c r="JR426" s="170"/>
      <c r="JS426" s="170"/>
      <c r="JT426" s="170"/>
      <c r="JU426" s="170"/>
      <c r="JV426" s="170"/>
      <c r="JW426" s="170"/>
      <c r="JX426" s="170"/>
      <c r="JY426" s="170"/>
      <c r="JZ426" s="170"/>
      <c r="KA426" s="170"/>
      <c r="KB426" s="170"/>
      <c r="KC426" s="170"/>
      <c r="KD426" s="170"/>
      <c r="KE426" s="170"/>
      <c r="KF426" s="170"/>
      <c r="KG426" s="170"/>
      <c r="KH426" s="170"/>
      <c r="KI426" s="170"/>
      <c r="KJ426" s="170"/>
      <c r="KK426" s="170"/>
      <c r="KL426" s="170"/>
      <c r="KM426" s="170"/>
      <c r="KN426" s="170"/>
      <c r="KO426" s="170"/>
      <c r="KP426" s="170"/>
      <c r="KQ426" s="170"/>
      <c r="KR426" s="170"/>
      <c r="KS426" s="170"/>
      <c r="KT426" s="170"/>
      <c r="KU426" s="170"/>
      <c r="KV426" s="170"/>
      <c r="KW426" s="170"/>
      <c r="KX426" s="170"/>
      <c r="KY426" s="170"/>
      <c r="KZ426" s="170"/>
      <c r="LA426" s="170"/>
      <c r="LB426" s="170"/>
      <c r="LC426" s="170"/>
      <c r="LD426" s="170"/>
      <c r="LE426" s="170"/>
      <c r="LF426" s="170"/>
      <c r="LG426" s="170"/>
      <c r="LH426" s="170"/>
      <c r="LI426" s="170"/>
      <c r="LJ426" s="170"/>
      <c r="LK426" s="170"/>
      <c r="LL426" s="170"/>
      <c r="LM426" s="170"/>
      <c r="LN426" s="170"/>
      <c r="LO426" s="170"/>
      <c r="LP426" s="170"/>
      <c r="LQ426" s="170"/>
      <c r="LR426" s="170"/>
      <c r="LS426" s="170"/>
      <c r="LT426" s="170"/>
      <c r="LU426" s="170"/>
      <c r="LV426" s="170"/>
      <c r="LW426" s="170"/>
      <c r="LX426" s="170"/>
      <c r="LY426" s="170"/>
      <c r="LZ426" s="170"/>
      <c r="MA426" s="170"/>
      <c r="MB426" s="170"/>
      <c r="MC426" s="170"/>
      <c r="MD426" s="170"/>
      <c r="ME426" s="170"/>
      <c r="MF426" s="170"/>
      <c r="MG426" s="170"/>
      <c r="MH426" s="170"/>
      <c r="MI426" s="170"/>
      <c r="MJ426" s="170"/>
      <c r="MK426" s="170"/>
      <c r="ML426" s="170"/>
      <c r="MM426" s="170"/>
      <c r="MN426" s="170"/>
      <c r="MO426" s="170"/>
      <c r="MP426" s="170"/>
      <c r="MQ426" s="170"/>
      <c r="MR426" s="170"/>
      <c r="MS426" s="170"/>
      <c r="MT426" s="170"/>
      <c r="MU426" s="170"/>
      <c r="MV426" s="170"/>
      <c r="MW426" s="170"/>
      <c r="MX426" s="170"/>
      <c r="MY426" s="170"/>
      <c r="MZ426" s="170"/>
      <c r="NA426" s="170"/>
      <c r="NB426" s="170"/>
      <c r="NC426" s="170"/>
      <c r="ND426" s="170"/>
      <c r="NE426" s="170"/>
      <c r="NF426" s="170"/>
      <c r="NG426" s="170"/>
      <c r="NH426" s="170"/>
      <c r="NI426" s="170"/>
      <c r="NJ426" s="170"/>
      <c r="NK426" s="170"/>
      <c r="NL426" s="170"/>
      <c r="NM426" s="170"/>
      <c r="NN426" s="170"/>
      <c r="NO426" s="170"/>
      <c r="NP426" s="170"/>
      <c r="NQ426" s="170"/>
      <c r="NR426" s="170"/>
      <c r="NS426" s="170"/>
      <c r="NT426" s="170"/>
      <c r="NU426" s="170"/>
      <c r="NV426" s="170"/>
      <c r="NW426" s="170"/>
      <c r="NX426" s="170"/>
      <c r="NY426" s="170"/>
      <c r="NZ426" s="170"/>
      <c r="OA426" s="170"/>
      <c r="OB426" s="170"/>
      <c r="OC426" s="170"/>
      <c r="OD426" s="170"/>
      <c r="OE426" s="170"/>
      <c r="OF426" s="170"/>
      <c r="OG426" s="170"/>
      <c r="OH426" s="170"/>
      <c r="OI426" s="170"/>
      <c r="OJ426" s="170"/>
      <c r="OK426" s="170"/>
      <c r="OL426" s="170"/>
      <c r="OM426" s="170"/>
      <c r="ON426" s="170"/>
      <c r="OO426" s="170"/>
      <c r="OP426" s="170"/>
      <c r="OQ426" s="170"/>
      <c r="OR426" s="170"/>
      <c r="OS426" s="170"/>
      <c r="OT426" s="170"/>
      <c r="OU426" s="170"/>
      <c r="OV426" s="170"/>
      <c r="OW426" s="170"/>
      <c r="OX426" s="170"/>
      <c r="OY426" s="170"/>
      <c r="OZ426" s="170"/>
      <c r="PA426" s="170"/>
      <c r="PB426" s="170"/>
      <c r="PC426" s="170"/>
      <c r="PD426" s="170"/>
      <c r="PE426" s="170"/>
      <c r="PF426" s="170"/>
      <c r="PG426" s="170"/>
      <c r="PH426" s="170"/>
      <c r="PI426" s="170"/>
      <c r="PJ426" s="170"/>
      <c r="PK426" s="170"/>
      <c r="PL426" s="170"/>
      <c r="PM426" s="170"/>
      <c r="PN426" s="170"/>
      <c r="PO426" s="170"/>
      <c r="PP426" s="170"/>
      <c r="PQ426" s="170"/>
      <c r="PR426" s="170"/>
      <c r="PS426" s="170"/>
      <c r="PT426" s="170"/>
      <c r="PU426" s="170"/>
      <c r="PV426" s="170"/>
      <c r="PW426" s="170"/>
      <c r="PX426" s="170"/>
      <c r="PY426" s="170"/>
      <c r="PZ426" s="170"/>
      <c r="QA426" s="170"/>
      <c r="QB426" s="170"/>
      <c r="QC426" s="170"/>
      <c r="QD426" s="170"/>
      <c r="QE426" s="170"/>
      <c r="QF426" s="170"/>
      <c r="QG426" s="170"/>
      <c r="QH426" s="170"/>
      <c r="QI426" s="170"/>
      <c r="QJ426" s="170"/>
      <c r="QK426" s="170"/>
      <c r="QL426" s="170"/>
      <c r="QM426" s="170"/>
      <c r="QN426" s="170"/>
      <c r="QO426" s="170"/>
      <c r="QP426" s="170"/>
      <c r="QQ426" s="170"/>
      <c r="QR426" s="170"/>
      <c r="QS426" s="170"/>
      <c r="QT426" s="170"/>
      <c r="QU426" s="170"/>
      <c r="QV426" s="170"/>
      <c r="QW426" s="170"/>
      <c r="QX426" s="170"/>
      <c r="QY426" s="170"/>
      <c r="QZ426" s="170"/>
      <c r="RA426" s="170"/>
      <c r="RB426" s="170"/>
      <c r="RC426" s="170"/>
      <c r="RD426" s="170"/>
      <c r="RE426" s="170"/>
      <c r="RF426" s="170"/>
      <c r="RG426" s="170"/>
      <c r="RH426" s="170"/>
      <c r="RI426" s="170"/>
      <c r="RJ426" s="170"/>
      <c r="RK426" s="170"/>
      <c r="RL426" s="170"/>
      <c r="RM426" s="170"/>
      <c r="RN426" s="170"/>
      <c r="RO426" s="170"/>
      <c r="RP426" s="170"/>
      <c r="RQ426" s="170"/>
      <c r="RR426" s="170"/>
      <c r="RS426" s="170"/>
      <c r="RT426" s="170"/>
      <c r="RU426" s="170"/>
      <c r="RV426" s="170"/>
      <c r="RW426" s="170"/>
      <c r="RX426" s="170"/>
      <c r="RY426" s="170"/>
      <c r="RZ426" s="170"/>
      <c r="SA426" s="170"/>
      <c r="SB426" s="170"/>
      <c r="SC426" s="170"/>
      <c r="SD426" s="170"/>
      <c r="SE426" s="170"/>
      <c r="SF426" s="170"/>
      <c r="SG426" s="170"/>
      <c r="SH426" s="170"/>
      <c r="SI426" s="170"/>
      <c r="SJ426" s="170"/>
      <c r="SK426" s="170"/>
      <c r="SL426" s="170"/>
      <c r="SM426" s="170"/>
      <c r="SN426" s="170"/>
      <c r="SO426" s="170"/>
      <c r="SP426" s="170"/>
      <c r="SQ426" s="170"/>
      <c r="SR426" s="170"/>
      <c r="SS426" s="170"/>
      <c r="ST426" s="170"/>
      <c r="SU426" s="170"/>
      <c r="SV426" s="170"/>
      <c r="SW426" s="170"/>
      <c r="SX426" s="170"/>
      <c r="SY426" s="170"/>
      <c r="SZ426" s="170"/>
      <c r="TA426" s="170"/>
      <c r="TB426" s="170"/>
      <c r="TC426" s="170"/>
      <c r="TD426" s="170"/>
      <c r="TE426" s="170"/>
      <c r="TF426" s="170"/>
      <c r="TG426" s="170"/>
      <c r="TH426" s="170"/>
      <c r="TI426" s="170"/>
      <c r="TJ426" s="170"/>
      <c r="TK426" s="170"/>
      <c r="TL426" s="170"/>
      <c r="TM426" s="170"/>
      <c r="TN426" s="170"/>
      <c r="TO426" s="170"/>
      <c r="TP426" s="170"/>
      <c r="TQ426" s="170"/>
      <c r="TR426" s="170"/>
      <c r="TS426" s="170"/>
      <c r="TT426" s="170"/>
      <c r="TU426" s="170"/>
      <c r="TV426" s="170"/>
      <c r="TW426" s="170"/>
      <c r="TX426" s="170"/>
      <c r="TY426" s="170"/>
      <c r="TZ426" s="170"/>
      <c r="UA426" s="170"/>
      <c r="UB426" s="170"/>
      <c r="UC426" s="170"/>
      <c r="UD426" s="170"/>
      <c r="UE426" s="170"/>
      <c r="UF426" s="170"/>
      <c r="UG426" s="170"/>
      <c r="UH426" s="170"/>
      <c r="UI426" s="170"/>
      <c r="UJ426" s="170"/>
      <c r="UK426" s="170"/>
      <c r="UL426" s="170"/>
      <c r="UM426" s="170"/>
      <c r="UN426" s="170"/>
      <c r="UO426" s="170"/>
      <c r="UP426" s="170"/>
      <c r="UQ426" s="170"/>
      <c r="UR426" s="170"/>
      <c r="US426" s="170"/>
      <c r="UT426" s="170"/>
      <c r="UU426" s="170"/>
      <c r="UV426" s="170"/>
      <c r="UW426" s="170"/>
      <c r="UX426" s="170"/>
      <c r="UY426" s="170"/>
      <c r="UZ426" s="170"/>
      <c r="VA426" s="170"/>
      <c r="VB426" s="170"/>
      <c r="VC426" s="170"/>
      <c r="VD426" s="170"/>
      <c r="VE426" s="170"/>
      <c r="VF426" s="170"/>
      <c r="VG426" s="170"/>
      <c r="VH426" s="170"/>
      <c r="VI426" s="170"/>
      <c r="VJ426" s="170"/>
      <c r="VK426" s="170"/>
      <c r="VL426" s="170"/>
      <c r="VM426" s="170"/>
      <c r="VN426" s="170"/>
      <c r="VO426" s="170"/>
      <c r="VP426" s="170"/>
      <c r="VQ426" s="170"/>
      <c r="VR426" s="170"/>
      <c r="VS426" s="170"/>
      <c r="VT426" s="170"/>
      <c r="VU426" s="170"/>
      <c r="VV426" s="170"/>
      <c r="VW426" s="170"/>
      <c r="VX426" s="170"/>
      <c r="VY426" s="170"/>
      <c r="VZ426" s="170"/>
      <c r="WA426" s="170"/>
      <c r="WB426" s="170"/>
      <c r="WC426" s="170"/>
      <c r="WD426" s="170"/>
      <c r="WE426" s="170"/>
      <c r="WF426" s="170"/>
      <c r="WG426" s="170"/>
      <c r="WH426" s="170"/>
      <c r="WI426" s="170"/>
      <c r="WJ426" s="170"/>
      <c r="WK426" s="170"/>
      <c r="WL426" s="170"/>
      <c r="WM426" s="170"/>
      <c r="WN426" s="170"/>
      <c r="WO426" s="170"/>
      <c r="WP426" s="170"/>
      <c r="WQ426" s="170"/>
      <c r="WR426" s="170"/>
      <c r="WS426" s="170"/>
      <c r="WT426" s="170"/>
      <c r="WU426" s="170"/>
      <c r="WV426" s="170"/>
      <c r="WW426" s="170"/>
      <c r="WX426" s="170"/>
      <c r="WY426" s="170"/>
      <c r="WZ426" s="170"/>
      <c r="XA426" s="170"/>
      <c r="XB426" s="170"/>
      <c r="XC426" s="170"/>
      <c r="XD426" s="170"/>
      <c r="XE426" s="170"/>
      <c r="XF426" s="170"/>
      <c r="XG426" s="170"/>
      <c r="XH426" s="170"/>
      <c r="XI426" s="170"/>
      <c r="XJ426" s="170"/>
      <c r="XK426" s="170"/>
      <c r="XL426" s="170"/>
      <c r="XM426" s="170"/>
      <c r="XN426" s="170"/>
      <c r="XO426" s="170"/>
      <c r="XP426" s="170"/>
      <c r="XQ426" s="170"/>
      <c r="XR426" s="170"/>
      <c r="XS426" s="170"/>
      <c r="XT426" s="170"/>
      <c r="XU426" s="170"/>
      <c r="XV426" s="170"/>
      <c r="XW426" s="170"/>
      <c r="XX426" s="170"/>
      <c r="XY426" s="170"/>
      <c r="XZ426" s="170"/>
      <c r="YA426" s="170"/>
      <c r="YB426" s="170"/>
      <c r="YC426" s="170"/>
      <c r="YD426" s="170"/>
      <c r="YE426" s="170"/>
      <c r="YF426" s="170"/>
      <c r="YG426" s="170"/>
      <c r="YH426" s="170"/>
      <c r="YI426" s="170"/>
      <c r="YJ426" s="170"/>
      <c r="YK426" s="170"/>
      <c r="YL426" s="170"/>
      <c r="YM426" s="170"/>
      <c r="YN426" s="170"/>
      <c r="YO426" s="170"/>
      <c r="YP426" s="170"/>
      <c r="YQ426" s="170"/>
      <c r="YR426" s="170"/>
      <c r="YS426" s="170"/>
      <c r="YT426" s="170"/>
      <c r="YU426" s="170"/>
      <c r="YV426" s="170"/>
      <c r="YW426" s="170"/>
      <c r="YX426" s="170"/>
      <c r="YY426" s="170"/>
      <c r="YZ426" s="170"/>
      <c r="ZA426" s="170"/>
      <c r="ZB426" s="170"/>
      <c r="ZC426" s="170"/>
      <c r="ZD426" s="170"/>
      <c r="ZE426" s="170"/>
      <c r="ZF426" s="170"/>
      <c r="ZG426" s="170"/>
      <c r="ZH426" s="170"/>
      <c r="ZI426" s="170"/>
      <c r="ZJ426" s="170"/>
      <c r="ZK426" s="170"/>
      <c r="ZL426" s="170"/>
      <c r="ZM426" s="170"/>
      <c r="ZN426" s="170"/>
      <c r="ZO426" s="170"/>
      <c r="ZP426" s="170"/>
      <c r="ZQ426" s="170"/>
      <c r="ZR426" s="170"/>
      <c r="ZS426" s="170"/>
      <c r="ZT426" s="170"/>
      <c r="ZU426" s="170"/>
      <c r="ZV426" s="170"/>
      <c r="ZW426" s="170"/>
      <c r="ZX426" s="170"/>
      <c r="ZY426" s="170"/>
      <c r="ZZ426" s="170"/>
      <c r="AAA426" s="170"/>
      <c r="AAB426" s="170"/>
      <c r="AAC426" s="170"/>
      <c r="AAD426" s="170"/>
      <c r="AAE426" s="170"/>
      <c r="AAF426" s="170"/>
      <c r="AAG426" s="170"/>
      <c r="AAH426" s="170"/>
      <c r="AAI426" s="170"/>
      <c r="AAJ426" s="170"/>
      <c r="AAK426" s="170"/>
      <c r="AAL426" s="170"/>
      <c r="AAM426" s="170"/>
      <c r="AAN426" s="170"/>
      <c r="AAO426" s="170"/>
      <c r="AAP426" s="170"/>
      <c r="AAQ426" s="170"/>
      <c r="AAR426" s="170"/>
      <c r="AAS426" s="170"/>
      <c r="AAT426" s="170"/>
      <c r="AAU426" s="170"/>
      <c r="AAV426" s="170"/>
      <c r="AAW426" s="170"/>
      <c r="AAX426" s="170"/>
      <c r="AAY426" s="170"/>
      <c r="AAZ426" s="170"/>
      <c r="ABA426" s="170"/>
      <c r="ABB426" s="170"/>
      <c r="ABC426" s="170"/>
      <c r="ABD426" s="170"/>
      <c r="ABE426" s="170"/>
      <c r="ABF426" s="170"/>
      <c r="ABG426" s="170"/>
      <c r="ABH426" s="170"/>
      <c r="ABI426" s="170"/>
      <c r="ABJ426" s="170"/>
      <c r="ABK426" s="170"/>
      <c r="ABL426" s="170"/>
      <c r="ABM426" s="170"/>
      <c r="ABN426" s="170"/>
      <c r="ABO426" s="170"/>
      <c r="ABP426" s="170"/>
      <c r="ABQ426" s="170"/>
      <c r="ABR426" s="170"/>
      <c r="ABS426" s="170"/>
      <c r="ABT426" s="170"/>
      <c r="ABU426" s="170"/>
      <c r="ABV426" s="170"/>
      <c r="ABW426" s="170"/>
      <c r="ABX426" s="170"/>
      <c r="ABY426" s="170"/>
      <c r="ABZ426" s="170"/>
      <c r="ACA426" s="170"/>
      <c r="ACB426" s="170"/>
      <c r="ACC426" s="170"/>
      <c r="ACD426" s="170"/>
      <c r="ACE426" s="170"/>
      <c r="ACF426" s="170"/>
      <c r="ACG426" s="170"/>
      <c r="ACH426" s="170"/>
      <c r="ACI426" s="170"/>
      <c r="ACJ426" s="170"/>
      <c r="ACK426" s="170"/>
      <c r="ACL426" s="170"/>
      <c r="ACM426" s="170"/>
      <c r="ACN426" s="170"/>
      <c r="ACO426" s="170"/>
      <c r="ACP426" s="170"/>
      <c r="ACQ426" s="170"/>
      <c r="ACR426" s="170"/>
      <c r="ACS426" s="170"/>
      <c r="ACT426" s="170"/>
      <c r="ACU426" s="170"/>
      <c r="ACV426" s="170"/>
      <c r="ACW426" s="170"/>
      <c r="ACX426" s="170"/>
      <c r="ACY426" s="170"/>
      <c r="ACZ426" s="170"/>
      <c r="ADA426" s="170"/>
      <c r="ADB426" s="170"/>
      <c r="ADC426" s="170"/>
      <c r="ADD426" s="170"/>
      <c r="ADE426" s="170"/>
      <c r="ADF426" s="170"/>
      <c r="ADG426" s="170"/>
      <c r="ADH426" s="170"/>
      <c r="ADI426" s="170"/>
      <c r="ADJ426" s="170"/>
      <c r="ADK426" s="170"/>
      <c r="ADL426" s="170"/>
      <c r="ADM426" s="170"/>
      <c r="ADN426" s="170"/>
      <c r="ADO426" s="170"/>
      <c r="ADP426" s="170"/>
      <c r="ADQ426" s="170"/>
      <c r="ADR426" s="170"/>
      <c r="ADS426" s="170"/>
      <c r="ADT426" s="170"/>
      <c r="ADU426" s="170"/>
      <c r="ADV426" s="170"/>
      <c r="ADW426" s="170"/>
      <c r="ADX426" s="170"/>
      <c r="ADY426" s="170"/>
      <c r="ADZ426" s="170"/>
      <c r="AEA426" s="170"/>
      <c r="AEB426" s="170"/>
      <c r="AEC426" s="170"/>
      <c r="AED426" s="170"/>
      <c r="AEE426" s="170"/>
      <c r="AEF426" s="170"/>
      <c r="AEG426" s="170"/>
      <c r="AEH426" s="170"/>
      <c r="AEI426" s="170"/>
      <c r="AEJ426" s="170"/>
      <c r="AEK426" s="170"/>
      <c r="AEL426" s="170"/>
      <c r="AEM426" s="170"/>
      <c r="AEN426" s="170"/>
      <c r="AEO426" s="170"/>
      <c r="AEP426" s="170"/>
      <c r="AEQ426" s="170"/>
      <c r="AER426" s="170"/>
      <c r="AES426" s="170"/>
      <c r="AET426" s="170"/>
      <c r="AEU426" s="170"/>
      <c r="AEV426" s="170"/>
      <c r="AEW426" s="170"/>
      <c r="AEX426" s="170"/>
      <c r="AEY426" s="170"/>
      <c r="AEZ426" s="170"/>
      <c r="AFA426" s="170"/>
      <c r="AFB426" s="170"/>
      <c r="AFC426" s="170"/>
      <c r="AFD426" s="170"/>
      <c r="AFE426" s="170"/>
      <c r="AFF426" s="170"/>
      <c r="AFG426" s="170"/>
      <c r="AFH426" s="170"/>
      <c r="AFI426" s="170"/>
      <c r="AFJ426" s="170"/>
      <c r="AFK426" s="170"/>
      <c r="AFL426" s="170"/>
      <c r="AFM426" s="170"/>
      <c r="AFN426" s="170"/>
      <c r="AFO426" s="170"/>
      <c r="AFP426" s="170"/>
      <c r="AFQ426" s="170"/>
      <c r="AFR426" s="170"/>
      <c r="AFS426" s="170"/>
      <c r="AFT426" s="170"/>
      <c r="AFU426" s="170"/>
      <c r="AFV426" s="170"/>
      <c r="AFW426" s="170"/>
      <c r="AFX426" s="170"/>
      <c r="AFY426" s="170"/>
      <c r="AFZ426" s="170"/>
      <c r="AGA426" s="170"/>
      <c r="AGB426" s="170"/>
      <c r="AGC426" s="170"/>
      <c r="AGD426" s="170"/>
      <c r="AGE426" s="170"/>
      <c r="AGF426" s="170"/>
      <c r="AGG426" s="170"/>
      <c r="AGH426" s="170"/>
      <c r="AGI426" s="170"/>
      <c r="AGJ426" s="170"/>
      <c r="AGK426" s="170"/>
      <c r="AGL426" s="170"/>
      <c r="AGM426" s="170"/>
      <c r="AGN426" s="170"/>
      <c r="AGO426" s="170"/>
      <c r="AGP426" s="170"/>
      <c r="AGQ426" s="170"/>
      <c r="AGR426" s="170"/>
      <c r="AGS426" s="170"/>
      <c r="AGT426" s="170"/>
      <c r="AGU426" s="170"/>
      <c r="AGV426" s="170"/>
      <c r="AGW426" s="170"/>
      <c r="AGX426" s="170"/>
      <c r="AGY426" s="170"/>
      <c r="AGZ426" s="170"/>
      <c r="AHA426" s="170"/>
      <c r="AHB426" s="170"/>
      <c r="AHC426" s="170"/>
      <c r="AHD426" s="170"/>
      <c r="AHE426" s="170"/>
      <c r="AHF426" s="170"/>
      <c r="AHG426" s="170"/>
      <c r="AHH426" s="170"/>
      <c r="AHI426" s="170"/>
      <c r="AHJ426" s="170"/>
      <c r="AHK426" s="170"/>
      <c r="AHL426" s="170"/>
      <c r="AHM426" s="170"/>
      <c r="AHN426" s="170"/>
      <c r="AHO426" s="170"/>
      <c r="AHP426" s="170"/>
      <c r="AHQ426" s="170"/>
      <c r="AHR426" s="170"/>
      <c r="AHS426" s="170"/>
      <c r="AHT426" s="170"/>
      <c r="AHU426" s="170"/>
      <c r="AHV426" s="170"/>
      <c r="AHW426" s="170"/>
      <c r="AHX426" s="170"/>
      <c r="AHY426" s="170"/>
      <c r="AHZ426" s="170"/>
      <c r="AIA426" s="170"/>
      <c r="AIB426" s="170"/>
      <c r="AIC426" s="170"/>
      <c r="AID426" s="170"/>
      <c r="AIE426" s="170"/>
      <c r="AIF426" s="170"/>
      <c r="AIG426" s="170"/>
      <c r="AIH426" s="170"/>
      <c r="AII426" s="170"/>
      <c r="AIJ426" s="170"/>
      <c r="AIK426" s="170"/>
      <c r="AIL426" s="170"/>
      <c r="AIM426" s="170"/>
      <c r="AIN426" s="170"/>
      <c r="AIO426" s="170"/>
      <c r="AIP426" s="170"/>
      <c r="AIQ426" s="170"/>
      <c r="AIR426" s="170"/>
      <c r="AIS426" s="170"/>
      <c r="AIT426" s="170"/>
      <c r="AIU426" s="170"/>
      <c r="AIV426" s="170"/>
      <c r="AIW426" s="170"/>
      <c r="AIX426" s="170"/>
      <c r="AIY426" s="170"/>
      <c r="AIZ426" s="170"/>
      <c r="AJA426" s="170"/>
      <c r="AJB426" s="170"/>
      <c r="AJC426" s="170"/>
      <c r="AJD426" s="170"/>
      <c r="AJE426" s="170"/>
      <c r="AJF426" s="170"/>
      <c r="AJG426" s="170"/>
      <c r="AJH426" s="170"/>
      <c r="AJI426" s="170"/>
      <c r="AJJ426" s="170"/>
      <c r="AJK426" s="170"/>
      <c r="AJL426" s="170"/>
      <c r="AJM426" s="170"/>
      <c r="AJN426" s="170"/>
      <c r="AJO426" s="170"/>
      <c r="AJP426" s="170"/>
      <c r="AJQ426" s="170"/>
      <c r="AJR426" s="170"/>
      <c r="AJS426" s="170"/>
      <c r="AJT426" s="170"/>
      <c r="AJU426" s="170"/>
      <c r="AJV426" s="170"/>
      <c r="AJW426" s="170"/>
      <c r="AJX426" s="170"/>
      <c r="AJY426" s="170"/>
      <c r="AJZ426" s="170"/>
      <c r="AKA426" s="170"/>
      <c r="AKB426" s="170"/>
      <c r="AKC426" s="170"/>
      <c r="AKD426" s="170"/>
      <c r="AKE426" s="170"/>
      <c r="AKF426" s="170"/>
      <c r="AKG426" s="170"/>
      <c r="AKH426" s="170"/>
      <c r="AKI426" s="170"/>
      <c r="AKJ426" s="170"/>
      <c r="AKK426" s="170"/>
      <c r="AKL426" s="170"/>
      <c r="AKM426" s="170"/>
      <c r="AKN426" s="170"/>
      <c r="AKO426" s="170"/>
      <c r="AKP426" s="170"/>
      <c r="AKQ426" s="170"/>
      <c r="AKR426" s="170"/>
      <c r="AKS426" s="170"/>
      <c r="AKT426" s="170"/>
      <c r="AKU426" s="170"/>
      <c r="AKV426" s="170"/>
      <c r="AKW426" s="170"/>
      <c r="AKX426" s="170"/>
      <c r="AKY426" s="170"/>
      <c r="AKZ426" s="170"/>
      <c r="ALA426" s="170"/>
      <c r="ALB426" s="170"/>
      <c r="ALC426" s="170"/>
      <c r="ALD426" s="170"/>
      <c r="ALE426" s="170"/>
      <c r="ALF426" s="170"/>
      <c r="ALG426" s="170"/>
      <c r="ALH426" s="170"/>
      <c r="ALI426" s="170"/>
      <c r="ALJ426" s="170"/>
      <c r="ALK426" s="170"/>
      <c r="ALL426" s="170"/>
      <c r="ALM426" s="170"/>
      <c r="ALN426" s="170"/>
      <c r="ALO426" s="170"/>
      <c r="ALP426" s="170"/>
      <c r="ALQ426" s="170"/>
      <c r="ALR426" s="170"/>
      <c r="ALS426" s="170"/>
      <c r="ALT426" s="170"/>
      <c r="ALU426" s="170"/>
      <c r="ALV426" s="170"/>
      <c r="ALW426" s="170"/>
      <c r="ALX426" s="170"/>
      <c r="ALY426" s="170"/>
      <c r="ALZ426" s="170"/>
      <c r="AMA426" s="170"/>
      <c r="AMB426" s="170"/>
      <c r="AMC426" s="170"/>
      <c r="AMD426" s="170"/>
      <c r="AME426" s="170"/>
      <c r="AMF426" s="170"/>
      <c r="AMG426" s="170"/>
      <c r="AMH426" s="170"/>
      <c r="AMI426" s="170"/>
      <c r="AMJ426" s="170"/>
    </row>
    <row r="427" spans="1:1025" x14ac:dyDescent="0.25">
      <c r="A427" s="256" t="s">
        <v>24714</v>
      </c>
      <c r="B427" s="257">
        <v>427</v>
      </c>
      <c r="C427" s="258" t="s">
        <v>24713</v>
      </c>
      <c r="D427" s="308" t="s">
        <v>24715</v>
      </c>
      <c r="E427" s="277"/>
      <c r="F427" s="278">
        <v>3</v>
      </c>
      <c r="G427" s="280">
        <v>3</v>
      </c>
      <c r="H427" s="280">
        <v>4</v>
      </c>
      <c r="I427" s="492">
        <v>0.88</v>
      </c>
      <c r="J427" s="278"/>
      <c r="K427" s="278"/>
      <c r="L427" s="293"/>
      <c r="M427" s="293"/>
      <c r="N427" s="293"/>
      <c r="O427" s="281"/>
      <c r="P427" s="281"/>
      <c r="Q427" s="293"/>
      <c r="R427" s="293"/>
      <c r="S427" s="293">
        <v>2</v>
      </c>
      <c r="T427" s="293"/>
      <c r="U427" s="293"/>
      <c r="V427" s="293"/>
      <c r="W427" s="283">
        <f t="shared" si="162"/>
        <v>100</v>
      </c>
      <c r="X427" s="283">
        <f t="shared" si="167"/>
        <v>100</v>
      </c>
      <c r="Y427" s="283">
        <f t="shared" si="195"/>
        <v>100</v>
      </c>
      <c r="Z427" s="283">
        <f t="shared" si="170"/>
        <v>100</v>
      </c>
      <c r="AA427" s="283">
        <f t="shared" si="171"/>
        <v>100</v>
      </c>
      <c r="AB427" s="287">
        <f t="shared" si="166"/>
        <v>100</v>
      </c>
      <c r="AC427" s="287">
        <f t="shared" si="165"/>
        <v>1</v>
      </c>
      <c r="AD427" s="287">
        <f t="shared" si="177"/>
        <v>100</v>
      </c>
      <c r="AE427" s="284">
        <f t="shared" si="196"/>
        <v>100</v>
      </c>
      <c r="AF427" s="284">
        <f t="shared" si="168"/>
        <v>100</v>
      </c>
      <c r="AG427" s="268">
        <f t="shared" si="179"/>
        <v>100</v>
      </c>
      <c r="AH427" s="268">
        <f t="shared" si="180"/>
        <v>100</v>
      </c>
      <c r="AI427" s="268">
        <f t="shared" si="181"/>
        <v>100</v>
      </c>
      <c r="AJ427" s="268">
        <f t="shared" si="178"/>
        <v>100</v>
      </c>
      <c r="AK427" s="506" t="s">
        <v>24371</v>
      </c>
      <c r="AL427" s="286"/>
      <c r="AM427" s="286">
        <v>3</v>
      </c>
      <c r="AN427" s="511"/>
      <c r="AO427" s="357"/>
      <c r="AP427" s="357"/>
      <c r="AQ427" s="286"/>
      <c r="AR427" s="171" t="s">
        <v>756</v>
      </c>
      <c r="AS427" s="171"/>
      <c r="AT427" s="286"/>
      <c r="AU427" s="286"/>
      <c r="AV427" s="170"/>
    </row>
    <row r="428" spans="1:1025" ht="17.45" customHeight="1" x14ac:dyDescent="0.25">
      <c r="A428" s="256" t="s">
        <v>4658</v>
      </c>
      <c r="B428" s="257">
        <v>428</v>
      </c>
      <c r="C428" s="258" t="s">
        <v>24733</v>
      </c>
      <c r="D428" s="308" t="s">
        <v>4660</v>
      </c>
      <c r="E428" s="277"/>
      <c r="F428" s="278">
        <v>4</v>
      </c>
      <c r="G428" s="280"/>
      <c r="H428" s="280"/>
      <c r="I428" s="492" t="s">
        <v>750</v>
      </c>
      <c r="J428" s="278" t="s">
        <v>748</v>
      </c>
      <c r="K428" s="278">
        <v>1</v>
      </c>
      <c r="L428" s="293"/>
      <c r="M428" s="293"/>
      <c r="N428" s="293"/>
      <c r="O428" s="281"/>
      <c r="P428" s="281"/>
      <c r="Q428" s="293"/>
      <c r="R428" s="293"/>
      <c r="S428" s="293"/>
      <c r="T428" s="293"/>
      <c r="U428" s="293"/>
      <c r="V428" s="293"/>
      <c r="W428" s="283">
        <f t="shared" si="162"/>
        <v>100</v>
      </c>
      <c r="X428" s="283">
        <f t="shared" si="167"/>
        <v>100</v>
      </c>
      <c r="Y428" s="283">
        <f t="shared" si="195"/>
        <v>100</v>
      </c>
      <c r="Z428" s="283">
        <f t="shared" si="170"/>
        <v>100</v>
      </c>
      <c r="AA428" s="283">
        <f t="shared" si="171"/>
        <v>100</v>
      </c>
      <c r="AB428" s="287">
        <f t="shared" si="166"/>
        <v>100</v>
      </c>
      <c r="AC428" s="287">
        <f t="shared" si="165"/>
        <v>100</v>
      </c>
      <c r="AD428" s="287">
        <f t="shared" si="177"/>
        <v>100</v>
      </c>
      <c r="AE428" s="284">
        <f t="shared" si="196"/>
        <v>100</v>
      </c>
      <c r="AF428" s="284">
        <f t="shared" si="168"/>
        <v>100</v>
      </c>
      <c r="AG428" s="268">
        <f t="shared" si="179"/>
        <v>1</v>
      </c>
      <c r="AH428" s="268">
        <f t="shared" si="180"/>
        <v>1</v>
      </c>
      <c r="AI428" s="268">
        <f t="shared" si="181"/>
        <v>3</v>
      </c>
      <c r="AJ428" s="268">
        <f t="shared" si="178"/>
        <v>5</v>
      </c>
      <c r="AK428" s="506" t="s">
        <v>24423</v>
      </c>
      <c r="AL428" s="357">
        <v>1</v>
      </c>
      <c r="AM428" s="357">
        <v>2</v>
      </c>
      <c r="AN428" s="511"/>
      <c r="AO428" s="357">
        <v>10</v>
      </c>
      <c r="AP428" s="357"/>
      <c r="AQ428" s="286"/>
      <c r="AR428" s="171" t="s">
        <v>24734</v>
      </c>
      <c r="AS428" s="171"/>
      <c r="AT428" s="286"/>
      <c r="AU428" s="286"/>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c r="BR428" s="170"/>
      <c r="BS428" s="170"/>
      <c r="BT428" s="170"/>
      <c r="BU428" s="170"/>
      <c r="BV428" s="170"/>
      <c r="BW428" s="170"/>
      <c r="BX428" s="170"/>
      <c r="BY428" s="170"/>
      <c r="BZ428" s="170"/>
      <c r="CA428" s="170"/>
      <c r="CB428" s="170"/>
      <c r="CC428" s="170"/>
      <c r="CD428" s="170"/>
      <c r="CE428" s="170"/>
      <c r="CF428" s="170"/>
      <c r="CG428" s="170"/>
      <c r="CH428" s="170"/>
      <c r="CI428" s="170"/>
      <c r="CJ428" s="170"/>
      <c r="CK428" s="170"/>
      <c r="CL428" s="170"/>
      <c r="CM428" s="170"/>
      <c r="CN428" s="170"/>
      <c r="CO428" s="170"/>
      <c r="CP428" s="170"/>
      <c r="CQ428" s="170"/>
      <c r="CR428" s="170"/>
      <c r="CS428" s="170"/>
      <c r="CT428" s="170"/>
      <c r="CU428" s="170"/>
      <c r="CV428" s="170"/>
      <c r="CW428" s="170"/>
      <c r="CX428" s="170"/>
      <c r="CY428" s="170"/>
      <c r="CZ428" s="170"/>
      <c r="DA428" s="170"/>
      <c r="DB428" s="170"/>
      <c r="DC428" s="170"/>
      <c r="DD428" s="170"/>
      <c r="DE428" s="170"/>
      <c r="DF428" s="170"/>
      <c r="DG428" s="170"/>
      <c r="DH428" s="170"/>
      <c r="DI428" s="170"/>
      <c r="DJ428" s="170"/>
      <c r="DK428" s="170"/>
      <c r="DL428" s="170"/>
      <c r="DM428" s="170"/>
      <c r="DN428" s="170"/>
      <c r="DO428" s="170"/>
      <c r="DP428" s="170"/>
      <c r="DQ428" s="170"/>
      <c r="DR428" s="170"/>
      <c r="DS428" s="170"/>
      <c r="DT428" s="170"/>
      <c r="DU428" s="170"/>
      <c r="DV428" s="170"/>
      <c r="DW428" s="170"/>
      <c r="DX428" s="170"/>
      <c r="DY428" s="170"/>
      <c r="DZ428" s="170"/>
      <c r="EA428" s="170"/>
      <c r="EB428" s="170"/>
      <c r="EC428" s="170"/>
      <c r="ED428" s="170"/>
      <c r="EE428" s="170"/>
      <c r="EF428" s="170"/>
      <c r="EG428" s="170"/>
      <c r="EH428" s="170"/>
      <c r="EI428" s="170"/>
      <c r="EJ428" s="170"/>
      <c r="EK428" s="170"/>
      <c r="EL428" s="170"/>
      <c r="EM428" s="170"/>
      <c r="EN428" s="170"/>
      <c r="EO428" s="170"/>
      <c r="EP428" s="170"/>
      <c r="EQ428" s="170"/>
      <c r="ER428" s="170"/>
      <c r="ES428" s="170"/>
      <c r="ET428" s="170"/>
      <c r="EU428" s="170"/>
      <c r="EV428" s="170"/>
      <c r="EW428" s="170"/>
      <c r="EX428" s="170"/>
      <c r="EY428" s="170"/>
      <c r="EZ428" s="170"/>
      <c r="FA428" s="170"/>
      <c r="FB428" s="170"/>
      <c r="FC428" s="170"/>
      <c r="FD428" s="170"/>
      <c r="FE428" s="170"/>
      <c r="FF428" s="170"/>
      <c r="FG428" s="170"/>
      <c r="FH428" s="170"/>
      <c r="FI428" s="170"/>
      <c r="FJ428" s="170"/>
      <c r="FK428" s="170"/>
      <c r="FL428" s="170"/>
      <c r="FM428" s="170"/>
      <c r="FN428" s="170"/>
      <c r="FO428" s="170"/>
      <c r="FP428" s="170"/>
      <c r="FQ428" s="170"/>
      <c r="FR428" s="170"/>
      <c r="FS428" s="170"/>
      <c r="FT428" s="170"/>
      <c r="FU428" s="170"/>
      <c r="FV428" s="170"/>
      <c r="FW428" s="170"/>
      <c r="FX428" s="170"/>
      <c r="FY428" s="170"/>
      <c r="FZ428" s="170"/>
      <c r="GA428" s="170"/>
      <c r="GB428" s="170"/>
      <c r="GC428" s="170"/>
      <c r="GD428" s="170"/>
      <c r="GE428" s="170"/>
      <c r="GF428" s="170"/>
      <c r="GG428" s="170"/>
      <c r="GH428" s="170"/>
      <c r="GI428" s="170"/>
      <c r="GJ428" s="170"/>
      <c r="GK428" s="170"/>
      <c r="GL428" s="170"/>
      <c r="GM428" s="170"/>
      <c r="GN428" s="170"/>
      <c r="GO428" s="170"/>
      <c r="GP428" s="170"/>
      <c r="GQ428" s="170"/>
      <c r="GR428" s="170"/>
      <c r="GS428" s="170"/>
      <c r="GT428" s="170"/>
      <c r="GU428" s="170"/>
      <c r="GV428" s="170"/>
      <c r="GW428" s="170"/>
      <c r="GX428" s="170"/>
      <c r="GY428" s="170"/>
      <c r="GZ428" s="170"/>
      <c r="HA428" s="170"/>
      <c r="HB428" s="170"/>
      <c r="HC428" s="170"/>
      <c r="HD428" s="170"/>
      <c r="HE428" s="170"/>
      <c r="HF428" s="170"/>
      <c r="HG428" s="170"/>
      <c r="HH428" s="170"/>
      <c r="HI428" s="170"/>
      <c r="HJ428" s="170"/>
      <c r="HK428" s="170"/>
      <c r="HL428" s="170"/>
      <c r="HM428" s="170"/>
      <c r="HN428" s="170"/>
      <c r="HO428" s="170"/>
      <c r="HP428" s="170"/>
      <c r="HQ428" s="170"/>
      <c r="HR428" s="170"/>
      <c r="HS428" s="170"/>
      <c r="HT428" s="170"/>
      <c r="HU428" s="170"/>
      <c r="HV428" s="170"/>
      <c r="HW428" s="170"/>
      <c r="HX428" s="170"/>
      <c r="HY428" s="170"/>
      <c r="HZ428" s="170"/>
      <c r="IA428" s="170"/>
      <c r="IB428" s="170"/>
      <c r="IC428" s="170"/>
      <c r="ID428" s="170"/>
      <c r="IE428" s="170"/>
      <c r="IF428" s="170"/>
      <c r="IG428" s="170"/>
      <c r="IH428" s="170"/>
      <c r="II428" s="170"/>
      <c r="IJ428" s="170"/>
      <c r="IK428" s="170"/>
      <c r="IL428" s="170"/>
      <c r="IM428" s="170"/>
      <c r="IN428" s="170"/>
      <c r="IO428" s="170"/>
      <c r="IP428" s="170"/>
      <c r="IQ428" s="170"/>
      <c r="IR428" s="170"/>
      <c r="IS428" s="170"/>
      <c r="IT428" s="170"/>
      <c r="IU428" s="170"/>
      <c r="IV428" s="170"/>
      <c r="IW428" s="170"/>
      <c r="IX428" s="170"/>
      <c r="IY428" s="170"/>
      <c r="IZ428" s="170"/>
      <c r="JA428" s="170"/>
      <c r="JB428" s="170"/>
      <c r="JC428" s="170"/>
      <c r="JD428" s="170"/>
      <c r="JE428" s="170"/>
      <c r="JF428" s="170"/>
      <c r="JG428" s="170"/>
      <c r="JH428" s="170"/>
      <c r="JI428" s="170"/>
      <c r="JJ428" s="170"/>
      <c r="JK428" s="170"/>
      <c r="JL428" s="170"/>
      <c r="JM428" s="170"/>
      <c r="JN428" s="170"/>
      <c r="JO428" s="170"/>
      <c r="JP428" s="170"/>
      <c r="JQ428" s="170"/>
      <c r="JR428" s="170"/>
      <c r="JS428" s="170"/>
      <c r="JT428" s="170"/>
      <c r="JU428" s="170"/>
      <c r="JV428" s="170"/>
      <c r="JW428" s="170"/>
      <c r="JX428" s="170"/>
      <c r="JY428" s="170"/>
      <c r="JZ428" s="170"/>
      <c r="KA428" s="170"/>
      <c r="KB428" s="170"/>
      <c r="KC428" s="170"/>
      <c r="KD428" s="170"/>
      <c r="KE428" s="170"/>
      <c r="KF428" s="170"/>
      <c r="KG428" s="170"/>
      <c r="KH428" s="170"/>
      <c r="KI428" s="170"/>
      <c r="KJ428" s="170"/>
      <c r="KK428" s="170"/>
      <c r="KL428" s="170"/>
      <c r="KM428" s="170"/>
      <c r="KN428" s="170"/>
      <c r="KO428" s="170"/>
      <c r="KP428" s="170"/>
      <c r="KQ428" s="170"/>
      <c r="KR428" s="170"/>
      <c r="KS428" s="170"/>
      <c r="KT428" s="170"/>
      <c r="KU428" s="170"/>
      <c r="KV428" s="170"/>
      <c r="KW428" s="170"/>
      <c r="KX428" s="170"/>
      <c r="KY428" s="170"/>
      <c r="KZ428" s="170"/>
      <c r="LA428" s="170"/>
      <c r="LB428" s="170"/>
      <c r="LC428" s="170"/>
      <c r="LD428" s="170"/>
      <c r="LE428" s="170"/>
      <c r="LF428" s="170"/>
      <c r="LG428" s="170"/>
      <c r="LH428" s="170"/>
      <c r="LI428" s="170"/>
      <c r="LJ428" s="170"/>
      <c r="LK428" s="170"/>
      <c r="LL428" s="170"/>
      <c r="LM428" s="170"/>
      <c r="LN428" s="170"/>
      <c r="LO428" s="170"/>
      <c r="LP428" s="170"/>
      <c r="LQ428" s="170"/>
      <c r="LR428" s="170"/>
      <c r="LS428" s="170"/>
      <c r="LT428" s="170"/>
      <c r="LU428" s="170"/>
      <c r="LV428" s="170"/>
      <c r="LW428" s="170"/>
      <c r="LX428" s="170"/>
      <c r="LY428" s="170"/>
      <c r="LZ428" s="170"/>
      <c r="MA428" s="170"/>
      <c r="MB428" s="170"/>
      <c r="MC428" s="170"/>
      <c r="MD428" s="170"/>
      <c r="ME428" s="170"/>
      <c r="MF428" s="170"/>
      <c r="MG428" s="170"/>
      <c r="MH428" s="170"/>
      <c r="MI428" s="170"/>
      <c r="MJ428" s="170"/>
      <c r="MK428" s="170"/>
      <c r="ML428" s="170"/>
      <c r="MM428" s="170"/>
      <c r="MN428" s="170"/>
      <c r="MO428" s="170"/>
      <c r="MP428" s="170"/>
      <c r="MQ428" s="170"/>
      <c r="MR428" s="170"/>
      <c r="MS428" s="170"/>
      <c r="MT428" s="170"/>
      <c r="MU428" s="170"/>
      <c r="MV428" s="170"/>
      <c r="MW428" s="170"/>
      <c r="MX428" s="170"/>
      <c r="MY428" s="170"/>
      <c r="MZ428" s="170"/>
      <c r="NA428" s="170"/>
      <c r="NB428" s="170"/>
      <c r="NC428" s="170"/>
      <c r="ND428" s="170"/>
      <c r="NE428" s="170"/>
      <c r="NF428" s="170"/>
      <c r="NG428" s="170"/>
      <c r="NH428" s="170"/>
      <c r="NI428" s="170"/>
      <c r="NJ428" s="170"/>
      <c r="NK428" s="170"/>
      <c r="NL428" s="170"/>
      <c r="NM428" s="170"/>
      <c r="NN428" s="170"/>
      <c r="NO428" s="170"/>
      <c r="NP428" s="170"/>
      <c r="NQ428" s="170"/>
      <c r="NR428" s="170"/>
      <c r="NS428" s="170"/>
      <c r="NT428" s="170"/>
      <c r="NU428" s="170"/>
      <c r="NV428" s="170"/>
      <c r="NW428" s="170"/>
      <c r="NX428" s="170"/>
      <c r="NY428" s="170"/>
      <c r="NZ428" s="170"/>
      <c r="OA428" s="170"/>
      <c r="OB428" s="170"/>
      <c r="OC428" s="170"/>
      <c r="OD428" s="170"/>
      <c r="OE428" s="170"/>
      <c r="OF428" s="170"/>
      <c r="OG428" s="170"/>
      <c r="OH428" s="170"/>
      <c r="OI428" s="170"/>
      <c r="OJ428" s="170"/>
      <c r="OK428" s="170"/>
      <c r="OL428" s="170"/>
      <c r="OM428" s="170"/>
      <c r="ON428" s="170"/>
      <c r="OO428" s="170"/>
      <c r="OP428" s="170"/>
      <c r="OQ428" s="170"/>
      <c r="OR428" s="170"/>
      <c r="OS428" s="170"/>
      <c r="OT428" s="170"/>
      <c r="OU428" s="170"/>
      <c r="OV428" s="170"/>
      <c r="OW428" s="170"/>
      <c r="OX428" s="170"/>
      <c r="OY428" s="170"/>
      <c r="OZ428" s="170"/>
      <c r="PA428" s="170"/>
      <c r="PB428" s="170"/>
      <c r="PC428" s="170"/>
      <c r="PD428" s="170"/>
      <c r="PE428" s="170"/>
      <c r="PF428" s="170"/>
      <c r="PG428" s="170"/>
      <c r="PH428" s="170"/>
      <c r="PI428" s="170"/>
      <c r="PJ428" s="170"/>
      <c r="PK428" s="170"/>
      <c r="PL428" s="170"/>
      <c r="PM428" s="170"/>
      <c r="PN428" s="170"/>
      <c r="PO428" s="170"/>
      <c r="PP428" s="170"/>
      <c r="PQ428" s="170"/>
      <c r="PR428" s="170"/>
      <c r="PS428" s="170"/>
      <c r="PT428" s="170"/>
      <c r="PU428" s="170"/>
      <c r="PV428" s="170"/>
      <c r="PW428" s="170"/>
      <c r="PX428" s="170"/>
      <c r="PY428" s="170"/>
      <c r="PZ428" s="170"/>
      <c r="QA428" s="170"/>
      <c r="QB428" s="170"/>
      <c r="QC428" s="170"/>
      <c r="QD428" s="170"/>
      <c r="QE428" s="170"/>
      <c r="QF428" s="170"/>
      <c r="QG428" s="170"/>
      <c r="QH428" s="170"/>
      <c r="QI428" s="170"/>
      <c r="QJ428" s="170"/>
      <c r="QK428" s="170"/>
      <c r="QL428" s="170"/>
      <c r="QM428" s="170"/>
      <c r="QN428" s="170"/>
      <c r="QO428" s="170"/>
      <c r="QP428" s="170"/>
      <c r="QQ428" s="170"/>
      <c r="QR428" s="170"/>
      <c r="QS428" s="170"/>
      <c r="QT428" s="170"/>
      <c r="QU428" s="170"/>
      <c r="QV428" s="170"/>
      <c r="QW428" s="170"/>
      <c r="QX428" s="170"/>
      <c r="QY428" s="170"/>
      <c r="QZ428" s="170"/>
      <c r="RA428" s="170"/>
      <c r="RB428" s="170"/>
      <c r="RC428" s="170"/>
      <c r="RD428" s="170"/>
      <c r="RE428" s="170"/>
      <c r="RF428" s="170"/>
      <c r="RG428" s="170"/>
      <c r="RH428" s="170"/>
      <c r="RI428" s="170"/>
      <c r="RJ428" s="170"/>
      <c r="RK428" s="170"/>
      <c r="RL428" s="170"/>
      <c r="RM428" s="170"/>
      <c r="RN428" s="170"/>
      <c r="RO428" s="170"/>
      <c r="RP428" s="170"/>
      <c r="RQ428" s="170"/>
      <c r="RR428" s="170"/>
      <c r="RS428" s="170"/>
      <c r="RT428" s="170"/>
      <c r="RU428" s="170"/>
      <c r="RV428" s="170"/>
      <c r="RW428" s="170"/>
      <c r="RX428" s="170"/>
      <c r="RY428" s="170"/>
      <c r="RZ428" s="170"/>
      <c r="SA428" s="170"/>
      <c r="SB428" s="170"/>
      <c r="SC428" s="170"/>
      <c r="SD428" s="170"/>
      <c r="SE428" s="170"/>
      <c r="SF428" s="170"/>
      <c r="SG428" s="170"/>
      <c r="SH428" s="170"/>
      <c r="SI428" s="170"/>
      <c r="SJ428" s="170"/>
      <c r="SK428" s="170"/>
      <c r="SL428" s="170"/>
      <c r="SM428" s="170"/>
      <c r="SN428" s="170"/>
      <c r="SO428" s="170"/>
      <c r="SP428" s="170"/>
      <c r="SQ428" s="170"/>
      <c r="SR428" s="170"/>
      <c r="SS428" s="170"/>
      <c r="ST428" s="170"/>
      <c r="SU428" s="170"/>
      <c r="SV428" s="170"/>
      <c r="SW428" s="170"/>
      <c r="SX428" s="170"/>
      <c r="SY428" s="170"/>
      <c r="SZ428" s="170"/>
      <c r="TA428" s="170"/>
      <c r="TB428" s="170"/>
      <c r="TC428" s="170"/>
      <c r="TD428" s="170"/>
      <c r="TE428" s="170"/>
      <c r="TF428" s="170"/>
      <c r="TG428" s="170"/>
      <c r="TH428" s="170"/>
      <c r="TI428" s="170"/>
      <c r="TJ428" s="170"/>
      <c r="TK428" s="170"/>
      <c r="TL428" s="170"/>
      <c r="TM428" s="170"/>
      <c r="TN428" s="170"/>
      <c r="TO428" s="170"/>
      <c r="TP428" s="170"/>
      <c r="TQ428" s="170"/>
      <c r="TR428" s="170"/>
      <c r="TS428" s="170"/>
      <c r="TT428" s="170"/>
      <c r="TU428" s="170"/>
      <c r="TV428" s="170"/>
      <c r="TW428" s="170"/>
      <c r="TX428" s="170"/>
      <c r="TY428" s="170"/>
      <c r="TZ428" s="170"/>
      <c r="UA428" s="170"/>
      <c r="UB428" s="170"/>
      <c r="UC428" s="170"/>
      <c r="UD428" s="170"/>
      <c r="UE428" s="170"/>
      <c r="UF428" s="170"/>
      <c r="UG428" s="170"/>
      <c r="UH428" s="170"/>
      <c r="UI428" s="170"/>
      <c r="UJ428" s="170"/>
      <c r="UK428" s="170"/>
      <c r="UL428" s="170"/>
      <c r="UM428" s="170"/>
      <c r="UN428" s="170"/>
      <c r="UO428" s="170"/>
      <c r="UP428" s="170"/>
      <c r="UQ428" s="170"/>
      <c r="UR428" s="170"/>
      <c r="US428" s="170"/>
      <c r="UT428" s="170"/>
      <c r="UU428" s="170"/>
      <c r="UV428" s="170"/>
      <c r="UW428" s="170"/>
      <c r="UX428" s="170"/>
      <c r="UY428" s="170"/>
      <c r="UZ428" s="170"/>
      <c r="VA428" s="170"/>
      <c r="VB428" s="170"/>
      <c r="VC428" s="170"/>
      <c r="VD428" s="170"/>
      <c r="VE428" s="170"/>
      <c r="VF428" s="170"/>
      <c r="VG428" s="170"/>
      <c r="VH428" s="170"/>
      <c r="VI428" s="170"/>
      <c r="VJ428" s="170"/>
      <c r="VK428" s="170"/>
      <c r="VL428" s="170"/>
      <c r="VM428" s="170"/>
      <c r="VN428" s="170"/>
      <c r="VO428" s="170"/>
      <c r="VP428" s="170"/>
      <c r="VQ428" s="170"/>
      <c r="VR428" s="170"/>
      <c r="VS428" s="170"/>
      <c r="VT428" s="170"/>
      <c r="VU428" s="170"/>
      <c r="VV428" s="170"/>
      <c r="VW428" s="170"/>
      <c r="VX428" s="170"/>
      <c r="VY428" s="170"/>
      <c r="VZ428" s="170"/>
      <c r="WA428" s="170"/>
      <c r="WB428" s="170"/>
      <c r="WC428" s="170"/>
      <c r="WD428" s="170"/>
      <c r="WE428" s="170"/>
      <c r="WF428" s="170"/>
      <c r="WG428" s="170"/>
      <c r="WH428" s="170"/>
      <c r="WI428" s="170"/>
      <c r="WJ428" s="170"/>
      <c r="WK428" s="170"/>
      <c r="WL428" s="170"/>
      <c r="WM428" s="170"/>
      <c r="WN428" s="170"/>
      <c r="WO428" s="170"/>
      <c r="WP428" s="170"/>
      <c r="WQ428" s="170"/>
      <c r="WR428" s="170"/>
      <c r="WS428" s="170"/>
      <c r="WT428" s="170"/>
      <c r="WU428" s="170"/>
      <c r="WV428" s="170"/>
      <c r="WW428" s="170"/>
      <c r="WX428" s="170"/>
      <c r="WY428" s="170"/>
      <c r="WZ428" s="170"/>
      <c r="XA428" s="170"/>
      <c r="XB428" s="170"/>
      <c r="XC428" s="170"/>
      <c r="XD428" s="170"/>
      <c r="XE428" s="170"/>
      <c r="XF428" s="170"/>
      <c r="XG428" s="170"/>
      <c r="XH428" s="170"/>
      <c r="XI428" s="170"/>
      <c r="XJ428" s="170"/>
      <c r="XK428" s="170"/>
      <c r="XL428" s="170"/>
      <c r="XM428" s="170"/>
      <c r="XN428" s="170"/>
      <c r="XO428" s="170"/>
      <c r="XP428" s="170"/>
      <c r="XQ428" s="170"/>
      <c r="XR428" s="170"/>
      <c r="XS428" s="170"/>
      <c r="XT428" s="170"/>
      <c r="XU428" s="170"/>
      <c r="XV428" s="170"/>
      <c r="XW428" s="170"/>
      <c r="XX428" s="170"/>
      <c r="XY428" s="170"/>
      <c r="XZ428" s="170"/>
      <c r="YA428" s="170"/>
      <c r="YB428" s="170"/>
      <c r="YC428" s="170"/>
      <c r="YD428" s="170"/>
      <c r="YE428" s="170"/>
      <c r="YF428" s="170"/>
      <c r="YG428" s="170"/>
      <c r="YH428" s="170"/>
      <c r="YI428" s="170"/>
      <c r="YJ428" s="170"/>
      <c r="YK428" s="170"/>
      <c r="YL428" s="170"/>
      <c r="YM428" s="170"/>
      <c r="YN428" s="170"/>
      <c r="YO428" s="170"/>
      <c r="YP428" s="170"/>
      <c r="YQ428" s="170"/>
      <c r="YR428" s="170"/>
      <c r="YS428" s="170"/>
      <c r="YT428" s="170"/>
      <c r="YU428" s="170"/>
      <c r="YV428" s="170"/>
      <c r="YW428" s="170"/>
      <c r="YX428" s="170"/>
      <c r="YY428" s="170"/>
      <c r="YZ428" s="170"/>
      <c r="ZA428" s="170"/>
      <c r="ZB428" s="170"/>
      <c r="ZC428" s="170"/>
      <c r="ZD428" s="170"/>
      <c r="ZE428" s="170"/>
      <c r="ZF428" s="170"/>
      <c r="ZG428" s="170"/>
      <c r="ZH428" s="170"/>
      <c r="ZI428" s="170"/>
      <c r="ZJ428" s="170"/>
      <c r="ZK428" s="170"/>
      <c r="ZL428" s="170"/>
      <c r="ZM428" s="170"/>
      <c r="ZN428" s="170"/>
      <c r="ZO428" s="170"/>
      <c r="ZP428" s="170"/>
      <c r="ZQ428" s="170"/>
      <c r="ZR428" s="170"/>
      <c r="ZS428" s="170"/>
      <c r="ZT428" s="170"/>
      <c r="ZU428" s="170"/>
      <c r="ZV428" s="170"/>
      <c r="ZW428" s="170"/>
      <c r="ZX428" s="170"/>
      <c r="ZY428" s="170"/>
      <c r="ZZ428" s="170"/>
      <c r="AAA428" s="170"/>
      <c r="AAB428" s="170"/>
      <c r="AAC428" s="170"/>
      <c r="AAD428" s="170"/>
      <c r="AAE428" s="170"/>
      <c r="AAF428" s="170"/>
      <c r="AAG428" s="170"/>
      <c r="AAH428" s="170"/>
      <c r="AAI428" s="170"/>
      <c r="AAJ428" s="170"/>
      <c r="AAK428" s="170"/>
      <c r="AAL428" s="170"/>
      <c r="AAM428" s="170"/>
      <c r="AAN428" s="170"/>
      <c r="AAO428" s="170"/>
      <c r="AAP428" s="170"/>
      <c r="AAQ428" s="170"/>
      <c r="AAR428" s="170"/>
      <c r="AAS428" s="170"/>
      <c r="AAT428" s="170"/>
      <c r="AAU428" s="170"/>
      <c r="AAV428" s="170"/>
      <c r="AAW428" s="170"/>
      <c r="AAX428" s="170"/>
      <c r="AAY428" s="170"/>
      <c r="AAZ428" s="170"/>
      <c r="ABA428" s="170"/>
      <c r="ABB428" s="170"/>
      <c r="ABC428" s="170"/>
      <c r="ABD428" s="170"/>
      <c r="ABE428" s="170"/>
      <c r="ABF428" s="170"/>
      <c r="ABG428" s="170"/>
      <c r="ABH428" s="170"/>
      <c r="ABI428" s="170"/>
      <c r="ABJ428" s="170"/>
      <c r="ABK428" s="170"/>
      <c r="ABL428" s="170"/>
      <c r="ABM428" s="170"/>
      <c r="ABN428" s="170"/>
      <c r="ABO428" s="170"/>
      <c r="ABP428" s="170"/>
      <c r="ABQ428" s="170"/>
      <c r="ABR428" s="170"/>
      <c r="ABS428" s="170"/>
      <c r="ABT428" s="170"/>
      <c r="ABU428" s="170"/>
      <c r="ABV428" s="170"/>
      <c r="ABW428" s="170"/>
      <c r="ABX428" s="170"/>
      <c r="ABY428" s="170"/>
      <c r="ABZ428" s="170"/>
      <c r="ACA428" s="170"/>
      <c r="ACB428" s="170"/>
      <c r="ACC428" s="170"/>
      <c r="ACD428" s="170"/>
      <c r="ACE428" s="170"/>
      <c r="ACF428" s="170"/>
      <c r="ACG428" s="170"/>
      <c r="ACH428" s="170"/>
      <c r="ACI428" s="170"/>
      <c r="ACJ428" s="170"/>
      <c r="ACK428" s="170"/>
      <c r="ACL428" s="170"/>
      <c r="ACM428" s="170"/>
      <c r="ACN428" s="170"/>
      <c r="ACO428" s="170"/>
      <c r="ACP428" s="170"/>
      <c r="ACQ428" s="170"/>
      <c r="ACR428" s="170"/>
      <c r="ACS428" s="170"/>
      <c r="ACT428" s="170"/>
      <c r="ACU428" s="170"/>
      <c r="ACV428" s="170"/>
      <c r="ACW428" s="170"/>
      <c r="ACX428" s="170"/>
      <c r="ACY428" s="170"/>
      <c r="ACZ428" s="170"/>
      <c r="ADA428" s="170"/>
      <c r="ADB428" s="170"/>
      <c r="ADC428" s="170"/>
      <c r="ADD428" s="170"/>
      <c r="ADE428" s="170"/>
      <c r="ADF428" s="170"/>
      <c r="ADG428" s="170"/>
      <c r="ADH428" s="170"/>
      <c r="ADI428" s="170"/>
      <c r="ADJ428" s="170"/>
      <c r="ADK428" s="170"/>
      <c r="ADL428" s="170"/>
      <c r="ADM428" s="170"/>
      <c r="ADN428" s="170"/>
      <c r="ADO428" s="170"/>
      <c r="ADP428" s="170"/>
      <c r="ADQ428" s="170"/>
      <c r="ADR428" s="170"/>
      <c r="ADS428" s="170"/>
      <c r="ADT428" s="170"/>
      <c r="ADU428" s="170"/>
      <c r="ADV428" s="170"/>
      <c r="ADW428" s="170"/>
      <c r="ADX428" s="170"/>
      <c r="ADY428" s="170"/>
      <c r="ADZ428" s="170"/>
      <c r="AEA428" s="170"/>
      <c r="AEB428" s="170"/>
      <c r="AEC428" s="170"/>
      <c r="AED428" s="170"/>
      <c r="AEE428" s="170"/>
      <c r="AEF428" s="170"/>
      <c r="AEG428" s="170"/>
      <c r="AEH428" s="170"/>
      <c r="AEI428" s="170"/>
      <c r="AEJ428" s="170"/>
      <c r="AEK428" s="170"/>
      <c r="AEL428" s="170"/>
      <c r="AEM428" s="170"/>
      <c r="AEN428" s="170"/>
      <c r="AEO428" s="170"/>
      <c r="AEP428" s="170"/>
      <c r="AEQ428" s="170"/>
      <c r="AER428" s="170"/>
      <c r="AES428" s="170"/>
      <c r="AET428" s="170"/>
      <c r="AEU428" s="170"/>
      <c r="AEV428" s="170"/>
      <c r="AEW428" s="170"/>
      <c r="AEX428" s="170"/>
      <c r="AEY428" s="170"/>
      <c r="AEZ428" s="170"/>
      <c r="AFA428" s="170"/>
      <c r="AFB428" s="170"/>
      <c r="AFC428" s="170"/>
      <c r="AFD428" s="170"/>
      <c r="AFE428" s="170"/>
      <c r="AFF428" s="170"/>
      <c r="AFG428" s="170"/>
      <c r="AFH428" s="170"/>
      <c r="AFI428" s="170"/>
      <c r="AFJ428" s="170"/>
      <c r="AFK428" s="170"/>
      <c r="AFL428" s="170"/>
      <c r="AFM428" s="170"/>
      <c r="AFN428" s="170"/>
      <c r="AFO428" s="170"/>
      <c r="AFP428" s="170"/>
      <c r="AFQ428" s="170"/>
      <c r="AFR428" s="170"/>
      <c r="AFS428" s="170"/>
      <c r="AFT428" s="170"/>
      <c r="AFU428" s="170"/>
      <c r="AFV428" s="170"/>
      <c r="AFW428" s="170"/>
      <c r="AFX428" s="170"/>
      <c r="AFY428" s="170"/>
      <c r="AFZ428" s="170"/>
      <c r="AGA428" s="170"/>
      <c r="AGB428" s="170"/>
      <c r="AGC428" s="170"/>
      <c r="AGD428" s="170"/>
      <c r="AGE428" s="170"/>
      <c r="AGF428" s="170"/>
      <c r="AGG428" s="170"/>
      <c r="AGH428" s="170"/>
      <c r="AGI428" s="170"/>
      <c r="AGJ428" s="170"/>
      <c r="AGK428" s="170"/>
      <c r="AGL428" s="170"/>
      <c r="AGM428" s="170"/>
      <c r="AGN428" s="170"/>
      <c r="AGO428" s="170"/>
      <c r="AGP428" s="170"/>
      <c r="AGQ428" s="170"/>
      <c r="AGR428" s="170"/>
      <c r="AGS428" s="170"/>
      <c r="AGT428" s="170"/>
      <c r="AGU428" s="170"/>
      <c r="AGV428" s="170"/>
      <c r="AGW428" s="170"/>
      <c r="AGX428" s="170"/>
      <c r="AGY428" s="170"/>
      <c r="AGZ428" s="170"/>
      <c r="AHA428" s="170"/>
      <c r="AHB428" s="170"/>
      <c r="AHC428" s="170"/>
      <c r="AHD428" s="170"/>
      <c r="AHE428" s="170"/>
      <c r="AHF428" s="170"/>
      <c r="AHG428" s="170"/>
      <c r="AHH428" s="170"/>
      <c r="AHI428" s="170"/>
      <c r="AHJ428" s="170"/>
      <c r="AHK428" s="170"/>
      <c r="AHL428" s="170"/>
      <c r="AHM428" s="170"/>
      <c r="AHN428" s="170"/>
      <c r="AHO428" s="170"/>
      <c r="AHP428" s="170"/>
      <c r="AHQ428" s="170"/>
      <c r="AHR428" s="170"/>
      <c r="AHS428" s="170"/>
      <c r="AHT428" s="170"/>
      <c r="AHU428" s="170"/>
      <c r="AHV428" s="170"/>
      <c r="AHW428" s="170"/>
      <c r="AHX428" s="170"/>
      <c r="AHY428" s="170"/>
      <c r="AHZ428" s="170"/>
      <c r="AIA428" s="170"/>
      <c r="AIB428" s="170"/>
      <c r="AIC428" s="170"/>
      <c r="AID428" s="170"/>
      <c r="AIE428" s="170"/>
      <c r="AIF428" s="170"/>
      <c r="AIG428" s="170"/>
      <c r="AIH428" s="170"/>
      <c r="AII428" s="170"/>
      <c r="AIJ428" s="170"/>
      <c r="AIK428" s="170"/>
      <c r="AIL428" s="170"/>
      <c r="AIM428" s="170"/>
      <c r="AIN428" s="170"/>
      <c r="AIO428" s="170"/>
      <c r="AIP428" s="170"/>
      <c r="AIQ428" s="170"/>
      <c r="AIR428" s="170"/>
      <c r="AIS428" s="170"/>
      <c r="AIT428" s="170"/>
      <c r="AIU428" s="170"/>
      <c r="AIV428" s="170"/>
      <c r="AIW428" s="170"/>
      <c r="AIX428" s="170"/>
      <c r="AIY428" s="170"/>
      <c r="AIZ428" s="170"/>
      <c r="AJA428" s="170"/>
      <c r="AJB428" s="170"/>
      <c r="AJC428" s="170"/>
      <c r="AJD428" s="170"/>
      <c r="AJE428" s="170"/>
      <c r="AJF428" s="170"/>
      <c r="AJG428" s="170"/>
      <c r="AJH428" s="170"/>
      <c r="AJI428" s="170"/>
      <c r="AJJ428" s="170"/>
      <c r="AJK428" s="170"/>
      <c r="AJL428" s="170"/>
      <c r="AJM428" s="170"/>
      <c r="AJN428" s="170"/>
      <c r="AJO428" s="170"/>
      <c r="AJP428" s="170"/>
      <c r="AJQ428" s="170"/>
      <c r="AJR428" s="170"/>
      <c r="AJS428" s="170"/>
      <c r="AJT428" s="170"/>
      <c r="AJU428" s="170"/>
      <c r="AJV428" s="170"/>
      <c r="AJW428" s="170"/>
      <c r="AJX428" s="170"/>
      <c r="AJY428" s="170"/>
      <c r="AJZ428" s="170"/>
      <c r="AKA428" s="170"/>
      <c r="AKB428" s="170"/>
      <c r="AKC428" s="170"/>
      <c r="AKD428" s="170"/>
      <c r="AKE428" s="170"/>
      <c r="AKF428" s="170"/>
      <c r="AKG428" s="170"/>
      <c r="AKH428" s="170"/>
      <c r="AKI428" s="170"/>
      <c r="AKJ428" s="170"/>
      <c r="AKK428" s="170"/>
      <c r="AKL428" s="170"/>
      <c r="AKM428" s="170"/>
      <c r="AKN428" s="170"/>
      <c r="AKO428" s="170"/>
      <c r="AKP428" s="170"/>
      <c r="AKQ428" s="170"/>
      <c r="AKR428" s="170"/>
      <c r="AKS428" s="170"/>
      <c r="AKT428" s="170"/>
      <c r="AKU428" s="170"/>
      <c r="AKV428" s="170"/>
      <c r="AKW428" s="170"/>
      <c r="AKX428" s="170"/>
      <c r="AKY428" s="170"/>
      <c r="AKZ428" s="170"/>
      <c r="ALA428" s="170"/>
      <c r="ALB428" s="170"/>
      <c r="ALC428" s="170"/>
      <c r="ALD428" s="170"/>
      <c r="ALE428" s="170"/>
      <c r="ALF428" s="170"/>
      <c r="ALG428" s="170"/>
      <c r="ALH428" s="170"/>
      <c r="ALI428" s="170"/>
      <c r="ALJ428" s="170"/>
      <c r="ALK428" s="170"/>
      <c r="ALL428" s="170"/>
      <c r="ALM428" s="170"/>
      <c r="ALN428" s="170"/>
      <c r="ALO428" s="170"/>
      <c r="ALP428" s="170"/>
      <c r="ALQ428" s="170"/>
      <c r="ALR428" s="170"/>
      <c r="ALS428" s="170"/>
      <c r="ALT428" s="170"/>
      <c r="ALU428" s="170"/>
      <c r="ALV428" s="170"/>
      <c r="ALW428" s="170"/>
      <c r="ALX428" s="170"/>
      <c r="ALY428" s="170"/>
      <c r="ALZ428" s="170"/>
      <c r="AMA428" s="170"/>
      <c r="AMB428" s="170"/>
      <c r="AMC428" s="170"/>
      <c r="AMD428" s="170"/>
      <c r="AME428" s="170"/>
      <c r="AMF428" s="170"/>
      <c r="AMG428" s="170"/>
      <c r="AMH428" s="170"/>
      <c r="AMI428" s="170"/>
      <c r="AMJ428" s="170"/>
    </row>
    <row r="429" spans="1:1025" ht="17.45" customHeight="1" x14ac:dyDescent="0.25">
      <c r="A429" s="256" t="s">
        <v>24735</v>
      </c>
      <c r="B429" s="257">
        <v>429</v>
      </c>
      <c r="C429" s="258" t="s">
        <v>24737</v>
      </c>
      <c r="D429" s="308" t="s">
        <v>24736</v>
      </c>
      <c r="E429" s="277"/>
      <c r="F429" s="278">
        <v>4</v>
      </c>
      <c r="G429" s="280">
        <v>3</v>
      </c>
      <c r="H429" s="280"/>
      <c r="I429" s="492" t="s">
        <v>750</v>
      </c>
      <c r="J429" s="278" t="s">
        <v>825</v>
      </c>
      <c r="K429" s="278">
        <v>1</v>
      </c>
      <c r="L429" s="293"/>
      <c r="M429" s="293"/>
      <c r="N429" s="293"/>
      <c r="O429" s="281"/>
      <c r="P429" s="281"/>
      <c r="Q429" s="293"/>
      <c r="R429" s="293"/>
      <c r="S429" s="293"/>
      <c r="T429" s="293"/>
      <c r="U429" s="293"/>
      <c r="V429" s="293"/>
      <c r="W429" s="283">
        <f t="shared" si="162"/>
        <v>100</v>
      </c>
      <c r="X429" s="283">
        <f t="shared" si="167"/>
        <v>100</v>
      </c>
      <c r="Y429" s="283">
        <f t="shared" si="195"/>
        <v>100</v>
      </c>
      <c r="Z429" s="283">
        <f t="shared" si="170"/>
        <v>100</v>
      </c>
      <c r="AA429" s="283">
        <f t="shared" si="171"/>
        <v>100</v>
      </c>
      <c r="AB429" s="287">
        <f t="shared" si="166"/>
        <v>100</v>
      </c>
      <c r="AC429" s="287">
        <f t="shared" si="165"/>
        <v>100</v>
      </c>
      <c r="AD429" s="287">
        <f t="shared" si="177"/>
        <v>100</v>
      </c>
      <c r="AE429" s="284">
        <f t="shared" si="196"/>
        <v>100</v>
      </c>
      <c r="AF429" s="284">
        <f t="shared" si="168"/>
        <v>100</v>
      </c>
      <c r="AG429" s="268">
        <f t="shared" si="179"/>
        <v>1</v>
      </c>
      <c r="AH429" s="268">
        <f t="shared" si="180"/>
        <v>1</v>
      </c>
      <c r="AI429" s="268">
        <f t="shared" si="181"/>
        <v>3</v>
      </c>
      <c r="AJ429" s="268">
        <f t="shared" si="178"/>
        <v>5</v>
      </c>
      <c r="AK429" s="506" t="s">
        <v>750</v>
      </c>
      <c r="AL429" s="357">
        <v>1</v>
      </c>
      <c r="AM429" s="357">
        <v>1</v>
      </c>
      <c r="AN429" s="511"/>
      <c r="AO429" s="357">
        <v>10</v>
      </c>
      <c r="AP429" s="357"/>
      <c r="AQ429" s="286"/>
      <c r="AR429" s="171" t="s">
        <v>24738</v>
      </c>
      <c r="AS429" s="171"/>
      <c r="AT429" s="286"/>
      <c r="AU429" s="286"/>
      <c r="AV429" s="170"/>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11"/>
      <c r="CD429" s="111"/>
      <c r="CE429" s="111"/>
      <c r="CF429" s="111"/>
      <c r="CG429" s="111"/>
      <c r="CH429" s="111"/>
      <c r="CI429" s="111"/>
      <c r="CJ429" s="111"/>
      <c r="CK429" s="111"/>
      <c r="CL429" s="111"/>
      <c r="CM429" s="111"/>
      <c r="CN429" s="111"/>
      <c r="CO429" s="111"/>
      <c r="CP429" s="111"/>
      <c r="CQ429" s="111"/>
      <c r="CR429" s="111"/>
      <c r="CS429" s="111"/>
      <c r="CT429" s="111"/>
      <c r="CU429" s="111"/>
      <c r="CV429" s="111"/>
      <c r="CW429" s="111"/>
      <c r="CX429" s="111"/>
      <c r="CY429" s="111"/>
      <c r="CZ429" s="111"/>
      <c r="DA429" s="111"/>
      <c r="DB429" s="111"/>
      <c r="DC429" s="111"/>
      <c r="DD429" s="111"/>
      <c r="DE429" s="111"/>
      <c r="DF429" s="111"/>
      <c r="DG429" s="111"/>
      <c r="DH429" s="111"/>
      <c r="DI429" s="111"/>
      <c r="DJ429" s="111"/>
      <c r="DK429" s="111"/>
      <c r="DL429" s="111"/>
      <c r="DM429" s="111"/>
      <c r="DN429" s="111"/>
      <c r="DO429" s="111"/>
      <c r="DP429" s="111"/>
      <c r="DQ429" s="111"/>
      <c r="DR429" s="111"/>
      <c r="DS429" s="111"/>
      <c r="DT429" s="111"/>
      <c r="DU429" s="111"/>
      <c r="DV429" s="111"/>
      <c r="DW429" s="111"/>
      <c r="DX429" s="111"/>
      <c r="DY429" s="111"/>
      <c r="DZ429" s="111"/>
      <c r="EA429" s="111"/>
      <c r="EB429" s="111"/>
      <c r="EC429" s="111"/>
      <c r="ED429" s="111"/>
      <c r="EE429" s="111"/>
      <c r="EF429" s="111"/>
      <c r="EG429" s="111"/>
      <c r="EH429" s="111"/>
      <c r="EI429" s="111"/>
      <c r="EJ429" s="111"/>
      <c r="EK429" s="111"/>
      <c r="EL429" s="111"/>
      <c r="EM429" s="111"/>
      <c r="EN429" s="111"/>
      <c r="EO429" s="111"/>
      <c r="EP429" s="111"/>
      <c r="EQ429" s="111"/>
      <c r="ER429" s="111"/>
      <c r="ES429" s="111"/>
      <c r="ET429" s="111"/>
      <c r="EU429" s="111"/>
      <c r="EV429" s="111"/>
      <c r="EW429" s="111"/>
      <c r="EX429" s="111"/>
      <c r="EY429" s="111"/>
      <c r="EZ429" s="111"/>
      <c r="FA429" s="111"/>
      <c r="FB429" s="111"/>
      <c r="FC429" s="111"/>
      <c r="FD429" s="111"/>
      <c r="FE429" s="111"/>
      <c r="FF429" s="111"/>
      <c r="FG429" s="111"/>
      <c r="FH429" s="111"/>
      <c r="FI429" s="111"/>
      <c r="FJ429" s="111"/>
      <c r="FK429" s="111"/>
      <c r="FL429" s="111"/>
      <c r="FM429" s="111"/>
      <c r="FN429" s="111"/>
      <c r="FO429" s="111"/>
      <c r="FP429" s="111"/>
      <c r="FQ429" s="111"/>
      <c r="FR429" s="111"/>
      <c r="FS429" s="111"/>
      <c r="FT429" s="111"/>
      <c r="FU429" s="111"/>
      <c r="FV429" s="111"/>
      <c r="FW429" s="111"/>
      <c r="FX429" s="111"/>
      <c r="FY429" s="111"/>
      <c r="FZ429" s="111"/>
      <c r="GA429" s="111"/>
      <c r="GB429" s="111"/>
      <c r="GC429" s="111"/>
      <c r="GD429" s="111"/>
      <c r="GE429" s="111"/>
      <c r="GF429" s="111"/>
      <c r="GG429" s="111"/>
      <c r="GH429" s="111"/>
      <c r="GI429" s="111"/>
      <c r="GJ429" s="111"/>
      <c r="GK429" s="111"/>
      <c r="GL429" s="111"/>
      <c r="GM429" s="111"/>
      <c r="GN429" s="111"/>
      <c r="GO429" s="111"/>
      <c r="GP429" s="111"/>
      <c r="GQ429" s="111"/>
      <c r="GR429" s="111"/>
      <c r="GS429" s="111"/>
      <c r="GT429" s="111"/>
      <c r="GU429" s="111"/>
      <c r="GV429" s="111"/>
      <c r="GW429" s="111"/>
      <c r="GX429" s="111"/>
      <c r="GY429" s="111"/>
      <c r="GZ429" s="111"/>
      <c r="HA429" s="111"/>
      <c r="HB429" s="111"/>
      <c r="HC429" s="111"/>
      <c r="HD429" s="111"/>
      <c r="HE429" s="111"/>
      <c r="HF429" s="111"/>
      <c r="HG429" s="111"/>
      <c r="HH429" s="111"/>
      <c r="HI429" s="111"/>
      <c r="HJ429" s="111"/>
      <c r="HK429" s="111"/>
      <c r="HL429" s="111"/>
      <c r="HM429" s="111"/>
      <c r="HN429" s="111"/>
      <c r="HO429" s="111"/>
      <c r="HP429" s="111"/>
      <c r="HQ429" s="111"/>
      <c r="HR429" s="111"/>
      <c r="HS429" s="111"/>
      <c r="HT429" s="111"/>
      <c r="HU429" s="111"/>
      <c r="HV429" s="111"/>
      <c r="HW429" s="111"/>
      <c r="HX429" s="111"/>
      <c r="HY429" s="111"/>
      <c r="HZ429" s="111"/>
      <c r="IA429" s="111"/>
      <c r="IB429" s="111"/>
      <c r="IC429" s="111"/>
      <c r="ID429" s="111"/>
      <c r="IE429" s="111"/>
      <c r="IF429" s="111"/>
      <c r="IG429" s="111"/>
      <c r="IH429" s="111"/>
      <c r="II429" s="111"/>
      <c r="IJ429" s="111"/>
      <c r="IK429" s="111"/>
      <c r="IL429" s="111"/>
      <c r="IM429" s="111"/>
      <c r="IN429" s="111"/>
      <c r="IO429" s="111"/>
      <c r="IP429" s="111"/>
      <c r="IQ429" s="111"/>
      <c r="IR429" s="111"/>
      <c r="IS429" s="111"/>
      <c r="IT429" s="111"/>
      <c r="IU429" s="111"/>
      <c r="IV429" s="111"/>
      <c r="IW429" s="111"/>
      <c r="IX429" s="111"/>
      <c r="IY429" s="111"/>
      <c r="IZ429" s="111"/>
      <c r="JA429" s="111"/>
      <c r="JB429" s="111"/>
      <c r="JC429" s="111"/>
      <c r="JD429" s="111"/>
      <c r="JE429" s="111"/>
      <c r="JF429" s="111"/>
      <c r="JG429" s="111"/>
      <c r="JH429" s="111"/>
      <c r="JI429" s="111"/>
      <c r="JJ429" s="111"/>
      <c r="JK429" s="111"/>
      <c r="JL429" s="111"/>
      <c r="JM429" s="111"/>
      <c r="JN429" s="111"/>
      <c r="JO429" s="111"/>
      <c r="JP429" s="111"/>
      <c r="JQ429" s="111"/>
      <c r="JR429" s="111"/>
      <c r="JS429" s="111"/>
      <c r="JT429" s="111"/>
      <c r="JU429" s="111"/>
      <c r="JV429" s="111"/>
      <c r="JW429" s="111"/>
      <c r="JX429" s="111"/>
      <c r="JY429" s="111"/>
      <c r="JZ429" s="111"/>
      <c r="KA429" s="111"/>
      <c r="KB429" s="111"/>
      <c r="KC429" s="111"/>
      <c r="KD429" s="111"/>
      <c r="KE429" s="111"/>
      <c r="KF429" s="111"/>
      <c r="KG429" s="111"/>
      <c r="KH429" s="111"/>
      <c r="KI429" s="111"/>
      <c r="KJ429" s="111"/>
      <c r="KK429" s="111"/>
      <c r="KL429" s="111"/>
      <c r="KM429" s="111"/>
      <c r="KN429" s="111"/>
      <c r="KO429" s="111"/>
      <c r="KP429" s="111"/>
      <c r="KQ429" s="111"/>
      <c r="KR429" s="111"/>
      <c r="KS429" s="111"/>
      <c r="KT429" s="111"/>
      <c r="KU429" s="111"/>
      <c r="KV429" s="111"/>
      <c r="KW429" s="111"/>
      <c r="KX429" s="111"/>
      <c r="KY429" s="111"/>
      <c r="KZ429" s="111"/>
      <c r="LA429" s="111"/>
      <c r="LB429" s="111"/>
      <c r="LC429" s="111"/>
      <c r="LD429" s="111"/>
      <c r="LE429" s="111"/>
      <c r="LF429" s="111"/>
      <c r="LG429" s="111"/>
      <c r="LH429" s="111"/>
      <c r="LI429" s="111"/>
      <c r="LJ429" s="111"/>
      <c r="LK429" s="111"/>
      <c r="LL429" s="111"/>
      <c r="LM429" s="111"/>
      <c r="LN429" s="111"/>
      <c r="LO429" s="111"/>
      <c r="LP429" s="111"/>
      <c r="LQ429" s="111"/>
      <c r="LR429" s="111"/>
      <c r="LS429" s="111"/>
      <c r="LT429" s="111"/>
      <c r="LU429" s="111"/>
      <c r="LV429" s="111"/>
      <c r="LW429" s="111"/>
      <c r="LX429" s="111"/>
      <c r="LY429" s="111"/>
      <c r="LZ429" s="111"/>
      <c r="MA429" s="111"/>
      <c r="MB429" s="111"/>
      <c r="MC429" s="111"/>
      <c r="MD429" s="111"/>
      <c r="ME429" s="111"/>
      <c r="MF429" s="111"/>
      <c r="MG429" s="111"/>
      <c r="MH429" s="111"/>
      <c r="MI429" s="111"/>
      <c r="MJ429" s="111"/>
      <c r="MK429" s="111"/>
      <c r="ML429" s="111"/>
      <c r="MM429" s="111"/>
      <c r="MN429" s="111"/>
      <c r="MO429" s="111"/>
      <c r="MP429" s="111"/>
      <c r="MQ429" s="111"/>
      <c r="MR429" s="111"/>
      <c r="MS429" s="111"/>
      <c r="MT429" s="111"/>
      <c r="MU429" s="111"/>
      <c r="MV429" s="111"/>
      <c r="MW429" s="111"/>
      <c r="MX429" s="111"/>
      <c r="MY429" s="111"/>
      <c r="MZ429" s="111"/>
      <c r="NA429" s="111"/>
      <c r="NB429" s="111"/>
      <c r="NC429" s="111"/>
      <c r="ND429" s="111"/>
      <c r="NE429" s="111"/>
      <c r="NF429" s="111"/>
      <c r="NG429" s="111"/>
      <c r="NH429" s="111"/>
      <c r="NI429" s="111"/>
      <c r="NJ429" s="111"/>
      <c r="NK429" s="111"/>
      <c r="NL429" s="111"/>
      <c r="NM429" s="111"/>
      <c r="NN429" s="111"/>
      <c r="NO429" s="111"/>
      <c r="NP429" s="111"/>
      <c r="NQ429" s="111"/>
      <c r="NR429" s="111"/>
      <c r="NS429" s="111"/>
      <c r="NT429" s="111"/>
      <c r="NU429" s="111"/>
      <c r="NV429" s="111"/>
      <c r="NW429" s="111"/>
      <c r="NX429" s="111"/>
      <c r="NY429" s="111"/>
      <c r="NZ429" s="111"/>
      <c r="OA429" s="111"/>
      <c r="OB429" s="111"/>
      <c r="OC429" s="111"/>
      <c r="OD429" s="111"/>
      <c r="OE429" s="111"/>
      <c r="OF429" s="111"/>
      <c r="OG429" s="111"/>
      <c r="OH429" s="111"/>
      <c r="OI429" s="111"/>
      <c r="OJ429" s="111"/>
      <c r="OK429" s="111"/>
      <c r="OL429" s="111"/>
      <c r="OM429" s="111"/>
      <c r="ON429" s="111"/>
      <c r="OO429" s="111"/>
      <c r="OP429" s="111"/>
      <c r="OQ429" s="111"/>
      <c r="OR429" s="111"/>
      <c r="OS429" s="111"/>
      <c r="OT429" s="111"/>
      <c r="OU429" s="111"/>
      <c r="OV429" s="111"/>
      <c r="OW429" s="111"/>
      <c r="OX429" s="111"/>
      <c r="OY429" s="111"/>
      <c r="OZ429" s="111"/>
      <c r="PA429" s="111"/>
      <c r="PB429" s="111"/>
      <c r="PC429" s="111"/>
      <c r="PD429" s="111"/>
      <c r="PE429" s="111"/>
      <c r="PF429" s="111"/>
      <c r="PG429" s="111"/>
      <c r="PH429" s="111"/>
      <c r="PI429" s="111"/>
      <c r="PJ429" s="111"/>
      <c r="PK429" s="111"/>
      <c r="PL429" s="111"/>
      <c r="PM429" s="111"/>
      <c r="PN429" s="111"/>
      <c r="PO429" s="111"/>
      <c r="PP429" s="111"/>
      <c r="PQ429" s="111"/>
      <c r="PR429" s="111"/>
      <c r="PS429" s="111"/>
      <c r="PT429" s="111"/>
      <c r="PU429" s="111"/>
      <c r="PV429" s="111"/>
      <c r="PW429" s="111"/>
      <c r="PX429" s="111"/>
      <c r="PY429" s="111"/>
      <c r="PZ429" s="111"/>
      <c r="QA429" s="111"/>
      <c r="QB429" s="111"/>
      <c r="QC429" s="111"/>
      <c r="QD429" s="111"/>
      <c r="QE429" s="111"/>
      <c r="QF429" s="111"/>
      <c r="QG429" s="111"/>
      <c r="QH429" s="111"/>
      <c r="QI429" s="111"/>
      <c r="QJ429" s="111"/>
      <c r="QK429" s="111"/>
      <c r="QL429" s="111"/>
      <c r="QM429" s="111"/>
      <c r="QN429" s="111"/>
      <c r="QO429" s="111"/>
      <c r="QP429" s="111"/>
      <c r="QQ429" s="111"/>
      <c r="QR429" s="111"/>
      <c r="QS429" s="111"/>
      <c r="QT429" s="111"/>
      <c r="QU429" s="111"/>
      <c r="QV429" s="111"/>
      <c r="QW429" s="111"/>
      <c r="QX429" s="111"/>
      <c r="QY429" s="111"/>
      <c r="QZ429" s="111"/>
      <c r="RA429" s="111"/>
      <c r="RB429" s="111"/>
      <c r="RC429" s="111"/>
      <c r="RD429" s="111"/>
      <c r="RE429" s="111"/>
      <c r="RF429" s="111"/>
      <c r="RG429" s="111"/>
      <c r="RH429" s="111"/>
      <c r="RI429" s="111"/>
      <c r="RJ429" s="111"/>
      <c r="RK429" s="111"/>
      <c r="RL429" s="111"/>
      <c r="RM429" s="111"/>
      <c r="RN429" s="111"/>
      <c r="RO429" s="111"/>
      <c r="RP429" s="111"/>
      <c r="RQ429" s="111"/>
      <c r="RR429" s="111"/>
      <c r="RS429" s="111"/>
      <c r="RT429" s="111"/>
      <c r="RU429" s="111"/>
      <c r="RV429" s="111"/>
      <c r="RW429" s="111"/>
      <c r="RX429" s="111"/>
      <c r="RY429" s="111"/>
      <c r="RZ429" s="111"/>
      <c r="SA429" s="111"/>
      <c r="SB429" s="111"/>
      <c r="SC429" s="111"/>
      <c r="SD429" s="111"/>
      <c r="SE429" s="111"/>
      <c r="SF429" s="111"/>
      <c r="SG429" s="111"/>
      <c r="SH429" s="111"/>
      <c r="SI429" s="111"/>
      <c r="SJ429" s="111"/>
      <c r="SK429" s="111"/>
      <c r="SL429" s="111"/>
      <c r="SM429" s="111"/>
      <c r="SN429" s="111"/>
      <c r="SO429" s="111"/>
      <c r="SP429" s="111"/>
      <c r="SQ429" s="111"/>
      <c r="SR429" s="111"/>
      <c r="SS429" s="111"/>
      <c r="ST429" s="111"/>
      <c r="SU429" s="111"/>
      <c r="SV429" s="111"/>
      <c r="SW429" s="111"/>
      <c r="SX429" s="111"/>
      <c r="SY429" s="111"/>
      <c r="SZ429" s="111"/>
      <c r="TA429" s="111"/>
      <c r="TB429" s="111"/>
      <c r="TC429" s="111"/>
      <c r="TD429" s="111"/>
      <c r="TE429" s="111"/>
      <c r="TF429" s="111"/>
      <c r="TG429" s="111"/>
      <c r="TH429" s="111"/>
      <c r="TI429" s="111"/>
      <c r="TJ429" s="111"/>
      <c r="TK429" s="111"/>
      <c r="TL429" s="111"/>
      <c r="TM429" s="111"/>
      <c r="TN429" s="111"/>
      <c r="TO429" s="111"/>
      <c r="TP429" s="111"/>
      <c r="TQ429" s="111"/>
      <c r="TR429" s="111"/>
      <c r="TS429" s="111"/>
      <c r="TT429" s="111"/>
      <c r="TU429" s="111"/>
      <c r="TV429" s="111"/>
      <c r="TW429" s="111"/>
      <c r="TX429" s="111"/>
      <c r="TY429" s="111"/>
      <c r="TZ429" s="111"/>
      <c r="UA429" s="111"/>
      <c r="UB429" s="111"/>
      <c r="UC429" s="111"/>
      <c r="UD429" s="111"/>
      <c r="UE429" s="111"/>
      <c r="UF429" s="111"/>
      <c r="UG429" s="111"/>
      <c r="UH429" s="111"/>
      <c r="UI429" s="111"/>
      <c r="UJ429" s="111"/>
      <c r="UK429" s="111"/>
      <c r="UL429" s="111"/>
      <c r="UM429" s="111"/>
      <c r="UN429" s="111"/>
      <c r="UO429" s="111"/>
      <c r="UP429" s="111"/>
      <c r="UQ429" s="111"/>
      <c r="UR429" s="111"/>
      <c r="US429" s="111"/>
      <c r="UT429" s="111"/>
      <c r="UU429" s="111"/>
      <c r="UV429" s="111"/>
      <c r="UW429" s="111"/>
      <c r="UX429" s="111"/>
      <c r="UY429" s="111"/>
      <c r="UZ429" s="111"/>
      <c r="VA429" s="111"/>
      <c r="VB429" s="111"/>
      <c r="VC429" s="111"/>
      <c r="VD429" s="111"/>
      <c r="VE429" s="111"/>
      <c r="VF429" s="111"/>
      <c r="VG429" s="111"/>
      <c r="VH429" s="111"/>
      <c r="VI429" s="111"/>
      <c r="VJ429" s="111"/>
      <c r="VK429" s="111"/>
      <c r="VL429" s="111"/>
      <c r="VM429" s="111"/>
      <c r="VN429" s="111"/>
      <c r="VO429" s="111"/>
      <c r="VP429" s="111"/>
      <c r="VQ429" s="111"/>
      <c r="VR429" s="111"/>
      <c r="VS429" s="111"/>
      <c r="VT429" s="111"/>
      <c r="VU429" s="111"/>
      <c r="VV429" s="111"/>
      <c r="VW429" s="111"/>
      <c r="VX429" s="111"/>
      <c r="VY429" s="111"/>
      <c r="VZ429" s="111"/>
      <c r="WA429" s="111"/>
      <c r="WB429" s="111"/>
      <c r="WC429" s="111"/>
      <c r="WD429" s="111"/>
      <c r="WE429" s="111"/>
      <c r="WF429" s="111"/>
      <c r="WG429" s="111"/>
      <c r="WH429" s="111"/>
      <c r="WI429" s="111"/>
      <c r="WJ429" s="111"/>
      <c r="WK429" s="111"/>
      <c r="WL429" s="111"/>
      <c r="WM429" s="111"/>
      <c r="WN429" s="111"/>
      <c r="WO429" s="111"/>
      <c r="WP429" s="111"/>
      <c r="WQ429" s="111"/>
      <c r="WR429" s="111"/>
      <c r="WS429" s="111"/>
      <c r="WT429" s="111"/>
      <c r="WU429" s="111"/>
      <c r="WV429" s="111"/>
      <c r="WW429" s="111"/>
      <c r="WX429" s="111"/>
      <c r="WY429" s="111"/>
      <c r="WZ429" s="111"/>
      <c r="XA429" s="111"/>
      <c r="XB429" s="111"/>
      <c r="XC429" s="111"/>
      <c r="XD429" s="111"/>
      <c r="XE429" s="111"/>
      <c r="XF429" s="111"/>
      <c r="XG429" s="111"/>
      <c r="XH429" s="111"/>
      <c r="XI429" s="111"/>
      <c r="XJ429" s="111"/>
      <c r="XK429" s="111"/>
      <c r="XL429" s="111"/>
      <c r="XM429" s="111"/>
      <c r="XN429" s="111"/>
      <c r="XO429" s="111"/>
      <c r="XP429" s="111"/>
      <c r="XQ429" s="111"/>
      <c r="XR429" s="111"/>
      <c r="XS429" s="111"/>
      <c r="XT429" s="111"/>
      <c r="XU429" s="111"/>
      <c r="XV429" s="111"/>
      <c r="XW429" s="111"/>
      <c r="XX429" s="111"/>
      <c r="XY429" s="111"/>
      <c r="XZ429" s="111"/>
      <c r="YA429" s="111"/>
      <c r="YB429" s="111"/>
      <c r="YC429" s="111"/>
      <c r="YD429" s="111"/>
      <c r="YE429" s="111"/>
      <c r="YF429" s="111"/>
      <c r="YG429" s="111"/>
      <c r="YH429" s="111"/>
      <c r="YI429" s="111"/>
      <c r="YJ429" s="111"/>
      <c r="YK429" s="111"/>
      <c r="YL429" s="111"/>
      <c r="YM429" s="111"/>
      <c r="YN429" s="111"/>
      <c r="YO429" s="111"/>
      <c r="YP429" s="111"/>
      <c r="YQ429" s="111"/>
      <c r="YR429" s="111"/>
      <c r="YS429" s="111"/>
      <c r="YT429" s="111"/>
      <c r="YU429" s="111"/>
      <c r="YV429" s="111"/>
      <c r="YW429" s="111"/>
      <c r="YX429" s="111"/>
      <c r="YY429" s="111"/>
      <c r="YZ429" s="111"/>
      <c r="ZA429" s="111"/>
      <c r="ZB429" s="111"/>
      <c r="ZC429" s="111"/>
      <c r="ZD429" s="111"/>
      <c r="ZE429" s="111"/>
      <c r="ZF429" s="111"/>
      <c r="ZG429" s="111"/>
      <c r="ZH429" s="111"/>
      <c r="ZI429" s="111"/>
      <c r="ZJ429" s="111"/>
      <c r="ZK429" s="111"/>
      <c r="ZL429" s="111"/>
      <c r="ZM429" s="111"/>
      <c r="ZN429" s="111"/>
      <c r="ZO429" s="111"/>
      <c r="ZP429" s="111"/>
      <c r="ZQ429" s="111"/>
      <c r="ZR429" s="111"/>
      <c r="ZS429" s="111"/>
      <c r="ZT429" s="111"/>
      <c r="ZU429" s="111"/>
      <c r="ZV429" s="111"/>
      <c r="ZW429" s="111"/>
      <c r="ZX429" s="111"/>
      <c r="ZY429" s="111"/>
      <c r="ZZ429" s="111"/>
      <c r="AAA429" s="111"/>
      <c r="AAB429" s="111"/>
      <c r="AAC429" s="111"/>
      <c r="AAD429" s="111"/>
      <c r="AAE429" s="111"/>
      <c r="AAF429" s="111"/>
      <c r="AAG429" s="111"/>
      <c r="AAH429" s="111"/>
      <c r="AAI429" s="111"/>
      <c r="AAJ429" s="111"/>
      <c r="AAK429" s="111"/>
      <c r="AAL429" s="111"/>
      <c r="AAM429" s="111"/>
      <c r="AAN429" s="111"/>
      <c r="AAO429" s="111"/>
      <c r="AAP429" s="111"/>
      <c r="AAQ429" s="111"/>
      <c r="AAR429" s="111"/>
      <c r="AAS429" s="111"/>
      <c r="AAT429" s="111"/>
      <c r="AAU429" s="111"/>
      <c r="AAV429" s="111"/>
      <c r="AAW429" s="111"/>
      <c r="AAX429" s="111"/>
      <c r="AAY429" s="111"/>
      <c r="AAZ429" s="111"/>
      <c r="ABA429" s="111"/>
      <c r="ABB429" s="111"/>
      <c r="ABC429" s="111"/>
      <c r="ABD429" s="111"/>
      <c r="ABE429" s="111"/>
      <c r="ABF429" s="111"/>
      <c r="ABG429" s="111"/>
      <c r="ABH429" s="111"/>
      <c r="ABI429" s="111"/>
      <c r="ABJ429" s="111"/>
      <c r="ABK429" s="111"/>
      <c r="ABL429" s="111"/>
      <c r="ABM429" s="111"/>
      <c r="ABN429" s="111"/>
      <c r="ABO429" s="111"/>
      <c r="ABP429" s="111"/>
      <c r="ABQ429" s="111"/>
      <c r="ABR429" s="111"/>
      <c r="ABS429" s="111"/>
      <c r="ABT429" s="111"/>
      <c r="ABU429" s="111"/>
      <c r="ABV429" s="111"/>
      <c r="ABW429" s="111"/>
      <c r="ABX429" s="111"/>
      <c r="ABY429" s="111"/>
      <c r="ABZ429" s="111"/>
      <c r="ACA429" s="111"/>
      <c r="ACB429" s="111"/>
      <c r="ACC429" s="111"/>
      <c r="ACD429" s="111"/>
      <c r="ACE429" s="111"/>
      <c r="ACF429" s="111"/>
      <c r="ACG429" s="111"/>
      <c r="ACH429" s="111"/>
      <c r="ACI429" s="111"/>
      <c r="ACJ429" s="111"/>
      <c r="ACK429" s="111"/>
      <c r="ACL429" s="111"/>
      <c r="ACM429" s="111"/>
      <c r="ACN429" s="111"/>
      <c r="ACO429" s="111"/>
      <c r="ACP429" s="111"/>
      <c r="ACQ429" s="111"/>
      <c r="ACR429" s="111"/>
      <c r="ACS429" s="111"/>
      <c r="ACT429" s="111"/>
      <c r="ACU429" s="111"/>
      <c r="ACV429" s="111"/>
      <c r="ACW429" s="111"/>
      <c r="ACX429" s="111"/>
      <c r="ACY429" s="111"/>
      <c r="ACZ429" s="111"/>
      <c r="ADA429" s="111"/>
      <c r="ADB429" s="111"/>
      <c r="ADC429" s="111"/>
      <c r="ADD429" s="111"/>
      <c r="ADE429" s="111"/>
      <c r="ADF429" s="111"/>
      <c r="ADG429" s="111"/>
      <c r="ADH429" s="111"/>
      <c r="ADI429" s="111"/>
      <c r="ADJ429" s="111"/>
      <c r="ADK429" s="111"/>
      <c r="ADL429" s="111"/>
      <c r="ADM429" s="111"/>
      <c r="ADN429" s="111"/>
      <c r="ADO429" s="111"/>
      <c r="ADP429" s="111"/>
      <c r="ADQ429" s="111"/>
      <c r="ADR429" s="111"/>
      <c r="ADS429" s="111"/>
      <c r="ADT429" s="111"/>
      <c r="ADU429" s="111"/>
      <c r="ADV429" s="111"/>
      <c r="ADW429" s="111"/>
      <c r="ADX429" s="111"/>
      <c r="ADY429" s="111"/>
      <c r="ADZ429" s="111"/>
      <c r="AEA429" s="111"/>
      <c r="AEB429" s="111"/>
      <c r="AEC429" s="111"/>
      <c r="AED429" s="111"/>
      <c r="AEE429" s="111"/>
      <c r="AEF429" s="111"/>
      <c r="AEG429" s="111"/>
      <c r="AEH429" s="111"/>
      <c r="AEI429" s="111"/>
      <c r="AEJ429" s="111"/>
      <c r="AEK429" s="111"/>
      <c r="AEL429" s="111"/>
      <c r="AEM429" s="111"/>
      <c r="AEN429" s="111"/>
      <c r="AEO429" s="111"/>
      <c r="AEP429" s="111"/>
      <c r="AEQ429" s="111"/>
      <c r="AER429" s="111"/>
      <c r="AES429" s="111"/>
      <c r="AET429" s="111"/>
      <c r="AEU429" s="111"/>
      <c r="AEV429" s="111"/>
      <c r="AEW429" s="111"/>
      <c r="AEX429" s="111"/>
      <c r="AEY429" s="111"/>
      <c r="AEZ429" s="111"/>
      <c r="AFA429" s="111"/>
      <c r="AFB429" s="111"/>
      <c r="AFC429" s="111"/>
      <c r="AFD429" s="111"/>
      <c r="AFE429" s="111"/>
      <c r="AFF429" s="111"/>
      <c r="AFG429" s="111"/>
      <c r="AFH429" s="111"/>
      <c r="AFI429" s="111"/>
      <c r="AFJ429" s="111"/>
      <c r="AFK429" s="111"/>
      <c r="AFL429" s="111"/>
      <c r="AFM429" s="111"/>
      <c r="AFN429" s="111"/>
      <c r="AFO429" s="111"/>
      <c r="AFP429" s="111"/>
      <c r="AFQ429" s="111"/>
      <c r="AFR429" s="111"/>
      <c r="AFS429" s="111"/>
      <c r="AFT429" s="111"/>
      <c r="AFU429" s="111"/>
      <c r="AFV429" s="111"/>
      <c r="AFW429" s="111"/>
      <c r="AFX429" s="111"/>
      <c r="AFY429" s="111"/>
      <c r="AFZ429" s="111"/>
      <c r="AGA429" s="111"/>
      <c r="AGB429" s="111"/>
      <c r="AGC429" s="111"/>
      <c r="AGD429" s="111"/>
      <c r="AGE429" s="111"/>
      <c r="AGF429" s="111"/>
      <c r="AGG429" s="111"/>
      <c r="AGH429" s="111"/>
      <c r="AGI429" s="111"/>
      <c r="AGJ429" s="111"/>
      <c r="AGK429" s="111"/>
      <c r="AGL429" s="111"/>
      <c r="AGM429" s="111"/>
      <c r="AGN429" s="111"/>
      <c r="AGO429" s="111"/>
      <c r="AGP429" s="111"/>
      <c r="AGQ429" s="111"/>
      <c r="AGR429" s="111"/>
      <c r="AGS429" s="111"/>
      <c r="AGT429" s="111"/>
      <c r="AGU429" s="111"/>
      <c r="AGV429" s="111"/>
      <c r="AGW429" s="111"/>
      <c r="AGX429" s="111"/>
      <c r="AGY429" s="111"/>
      <c r="AGZ429" s="111"/>
      <c r="AHA429" s="111"/>
      <c r="AHB429" s="111"/>
      <c r="AHC429" s="111"/>
      <c r="AHD429" s="111"/>
      <c r="AHE429" s="111"/>
      <c r="AHF429" s="111"/>
      <c r="AHG429" s="111"/>
      <c r="AHH429" s="111"/>
      <c r="AHI429" s="111"/>
      <c r="AHJ429" s="111"/>
      <c r="AHK429" s="111"/>
      <c r="AHL429" s="111"/>
      <c r="AHM429" s="111"/>
      <c r="AHN429" s="111"/>
      <c r="AHO429" s="111"/>
      <c r="AHP429" s="111"/>
      <c r="AHQ429" s="111"/>
      <c r="AHR429" s="111"/>
      <c r="AHS429" s="111"/>
      <c r="AHT429" s="111"/>
      <c r="AHU429" s="111"/>
      <c r="AHV429" s="111"/>
      <c r="AHW429" s="111"/>
      <c r="AHX429" s="111"/>
      <c r="AHY429" s="111"/>
      <c r="AHZ429" s="111"/>
      <c r="AIA429" s="111"/>
      <c r="AIB429" s="111"/>
      <c r="AIC429" s="111"/>
      <c r="AID429" s="111"/>
      <c r="AIE429" s="111"/>
      <c r="AIF429" s="111"/>
      <c r="AIG429" s="111"/>
      <c r="AIH429" s="111"/>
      <c r="AII429" s="111"/>
      <c r="AIJ429" s="111"/>
      <c r="AIK429" s="111"/>
      <c r="AIL429" s="111"/>
      <c r="AIM429" s="111"/>
      <c r="AIN429" s="111"/>
      <c r="AIO429" s="111"/>
      <c r="AIP429" s="111"/>
      <c r="AIQ429" s="111"/>
      <c r="AIR429" s="111"/>
      <c r="AIS429" s="111"/>
      <c r="AIT429" s="111"/>
      <c r="AIU429" s="111"/>
      <c r="AIV429" s="111"/>
      <c r="AIW429" s="111"/>
      <c r="AIX429" s="111"/>
      <c r="AIY429" s="111"/>
      <c r="AIZ429" s="111"/>
      <c r="AJA429" s="111"/>
      <c r="AJB429" s="111"/>
      <c r="AJC429" s="111"/>
      <c r="AJD429" s="111"/>
      <c r="AJE429" s="111"/>
      <c r="AJF429" s="111"/>
      <c r="AJG429" s="111"/>
      <c r="AJH429" s="111"/>
      <c r="AJI429" s="111"/>
      <c r="AJJ429" s="111"/>
      <c r="AJK429" s="111"/>
      <c r="AJL429" s="111"/>
      <c r="AJM429" s="111"/>
      <c r="AJN429" s="111"/>
      <c r="AJO429" s="111"/>
      <c r="AJP429" s="111"/>
      <c r="AJQ429" s="111"/>
      <c r="AJR429" s="111"/>
      <c r="AJS429" s="111"/>
      <c r="AJT429" s="111"/>
      <c r="AJU429" s="111"/>
      <c r="AJV429" s="111"/>
      <c r="AJW429" s="111"/>
      <c r="AJX429" s="111"/>
      <c r="AJY429" s="111"/>
      <c r="AJZ429" s="111"/>
      <c r="AKA429" s="111"/>
      <c r="AKB429" s="111"/>
      <c r="AKC429" s="111"/>
      <c r="AKD429" s="111"/>
      <c r="AKE429" s="111"/>
      <c r="AKF429" s="111"/>
      <c r="AKG429" s="111"/>
      <c r="AKH429" s="111"/>
      <c r="AKI429" s="111"/>
      <c r="AKJ429" s="111"/>
      <c r="AKK429" s="111"/>
      <c r="AKL429" s="111"/>
      <c r="AKM429" s="111"/>
      <c r="AKN429" s="111"/>
      <c r="AKO429" s="111"/>
      <c r="AKP429" s="111"/>
      <c r="AKQ429" s="111"/>
      <c r="AKR429" s="111"/>
      <c r="AKS429" s="111"/>
      <c r="AKT429" s="111"/>
      <c r="AKU429" s="111"/>
      <c r="AKV429" s="111"/>
      <c r="AKW429" s="111"/>
      <c r="AKX429" s="111"/>
      <c r="AKY429" s="111"/>
      <c r="AKZ429" s="111"/>
      <c r="ALA429" s="111"/>
      <c r="ALB429" s="111"/>
      <c r="ALC429" s="111"/>
      <c r="ALD429" s="111"/>
      <c r="ALE429" s="111"/>
      <c r="ALF429" s="111"/>
      <c r="ALG429" s="111"/>
      <c r="ALH429" s="111"/>
      <c r="ALI429" s="111"/>
      <c r="ALJ429" s="111"/>
      <c r="ALK429" s="111"/>
      <c r="ALL429" s="111"/>
      <c r="ALM429" s="111"/>
      <c r="ALN429" s="111"/>
      <c r="ALO429" s="111"/>
      <c r="ALP429" s="111"/>
      <c r="ALQ429" s="111"/>
      <c r="ALR429" s="111"/>
      <c r="ALS429" s="111"/>
      <c r="ALT429" s="111"/>
      <c r="ALU429" s="111"/>
      <c r="ALV429" s="111"/>
      <c r="ALW429" s="111"/>
      <c r="ALX429" s="111"/>
      <c r="ALY429" s="111"/>
      <c r="ALZ429" s="111"/>
      <c r="AMA429" s="111"/>
      <c r="AMB429" s="111"/>
      <c r="AMC429" s="111"/>
      <c r="AMD429" s="111"/>
      <c r="AME429" s="111"/>
      <c r="AMF429" s="111"/>
      <c r="AMG429" s="111"/>
      <c r="AMH429" s="111"/>
      <c r="AMI429" s="111"/>
      <c r="AMJ429" s="111"/>
    </row>
    <row r="430" spans="1:1025" ht="17.25" customHeight="1" x14ac:dyDescent="0.25">
      <c r="A430" s="310" t="s">
        <v>776</v>
      </c>
      <c r="B430" s="257">
        <v>430</v>
      </c>
      <c r="C430" s="258" t="s">
        <v>777</v>
      </c>
      <c r="D430" s="290" t="s">
        <v>24501</v>
      </c>
      <c r="E430" s="311"/>
      <c r="F430" s="312">
        <v>4</v>
      </c>
      <c r="G430" s="313">
        <v>4</v>
      </c>
      <c r="H430" s="313"/>
      <c r="I430" s="493" t="s">
        <v>747</v>
      </c>
      <c r="J430" s="314" t="s">
        <v>748</v>
      </c>
      <c r="K430" s="315">
        <v>1</v>
      </c>
      <c r="L430" s="315"/>
      <c r="M430" s="316"/>
      <c r="N430" s="316"/>
      <c r="O430" s="315"/>
      <c r="P430" s="315"/>
      <c r="Q430" s="316"/>
      <c r="R430" s="316"/>
      <c r="S430" s="316"/>
      <c r="T430" s="316"/>
      <c r="U430" s="316"/>
      <c r="V430" s="317"/>
      <c r="W430" s="283">
        <f t="shared" si="162"/>
        <v>100</v>
      </c>
      <c r="X430" s="283">
        <f t="shared" si="167"/>
        <v>100</v>
      </c>
      <c r="Y430" s="283">
        <f t="shared" si="195"/>
        <v>100</v>
      </c>
      <c r="Z430" s="283">
        <f t="shared" si="170"/>
        <v>100</v>
      </c>
      <c r="AA430" s="283">
        <f t="shared" si="171"/>
        <v>100</v>
      </c>
      <c r="AB430" s="287">
        <f t="shared" si="166"/>
        <v>100</v>
      </c>
      <c r="AC430" s="287">
        <f t="shared" si="165"/>
        <v>100</v>
      </c>
      <c r="AD430" s="287">
        <f t="shared" si="177"/>
        <v>100</v>
      </c>
      <c r="AE430" s="284">
        <f t="shared" si="196"/>
        <v>100</v>
      </c>
      <c r="AF430" s="284">
        <f t="shared" si="168"/>
        <v>100</v>
      </c>
      <c r="AG430" s="268">
        <f t="shared" si="179"/>
        <v>1</v>
      </c>
      <c r="AH430" s="268">
        <f t="shared" si="180"/>
        <v>1</v>
      </c>
      <c r="AI430" s="268">
        <f t="shared" si="181"/>
        <v>3</v>
      </c>
      <c r="AJ430" s="268">
        <f t="shared" si="178"/>
        <v>5</v>
      </c>
      <c r="AK430" s="501">
        <v>1.2999999999999999E-2</v>
      </c>
      <c r="AL430" s="412">
        <v>1</v>
      </c>
      <c r="AM430" s="319"/>
      <c r="AN430" s="511" t="s">
        <v>778</v>
      </c>
      <c r="AO430" s="357"/>
      <c r="AP430" s="357"/>
      <c r="AQ430" s="286"/>
      <c r="AR430" s="171" t="s">
        <v>779</v>
      </c>
      <c r="AS430" s="356" t="s">
        <v>31858</v>
      </c>
      <c r="AT430" s="286"/>
      <c r="AU430" s="286"/>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70"/>
      <c r="ES430" s="170"/>
      <c r="ET430" s="170"/>
      <c r="EU430" s="170"/>
      <c r="EV430" s="170"/>
      <c r="EW430" s="170"/>
      <c r="EX430" s="170"/>
      <c r="EY430" s="170"/>
      <c r="EZ430" s="170"/>
      <c r="FA430" s="170"/>
      <c r="FB430" s="170"/>
      <c r="FC430" s="170"/>
      <c r="FD430" s="170"/>
      <c r="FE430" s="170"/>
      <c r="FF430" s="170"/>
      <c r="FG430" s="170"/>
      <c r="FH430" s="170"/>
      <c r="FI430" s="170"/>
      <c r="FJ430" s="170"/>
      <c r="FK430" s="170"/>
      <c r="FL430" s="170"/>
      <c r="FM430" s="170"/>
      <c r="FN430" s="170"/>
      <c r="FO430" s="170"/>
      <c r="FP430" s="170"/>
      <c r="FQ430" s="170"/>
      <c r="FR430" s="170"/>
      <c r="FS430" s="170"/>
      <c r="FT430" s="170"/>
      <c r="FU430" s="170"/>
      <c r="FV430" s="170"/>
      <c r="FW430" s="170"/>
      <c r="FX430" s="170"/>
      <c r="FY430" s="170"/>
      <c r="FZ430" s="170"/>
      <c r="GA430" s="170"/>
      <c r="GB430" s="170"/>
      <c r="GC430" s="170"/>
      <c r="GD430" s="170"/>
      <c r="GE430" s="170"/>
      <c r="GF430" s="170"/>
      <c r="GG430" s="170"/>
      <c r="GH430" s="170"/>
      <c r="GI430" s="170"/>
      <c r="GJ430" s="170"/>
      <c r="GK430" s="170"/>
      <c r="GL430" s="170"/>
      <c r="GM430" s="170"/>
      <c r="GN430" s="170"/>
      <c r="GO430" s="170"/>
      <c r="GP430" s="170"/>
      <c r="GQ430" s="170"/>
      <c r="GR430" s="170"/>
      <c r="GS430" s="170"/>
      <c r="GT430" s="170"/>
      <c r="GU430" s="170"/>
      <c r="GV430" s="170"/>
      <c r="GW430" s="170"/>
      <c r="GX430" s="170"/>
      <c r="GY430" s="170"/>
      <c r="GZ430" s="170"/>
      <c r="HA430" s="170"/>
      <c r="HB430" s="170"/>
      <c r="HC430" s="170"/>
      <c r="HD430" s="170"/>
      <c r="HE430" s="170"/>
      <c r="HF430" s="170"/>
      <c r="HG430" s="170"/>
      <c r="HH430" s="170"/>
      <c r="HI430" s="170"/>
      <c r="HJ430" s="170"/>
      <c r="HK430" s="170"/>
      <c r="HL430" s="170"/>
      <c r="HM430" s="170"/>
      <c r="HN430" s="170"/>
      <c r="HO430" s="170"/>
      <c r="HP430" s="170"/>
      <c r="HQ430" s="170"/>
      <c r="HR430" s="170"/>
      <c r="HS430" s="170"/>
      <c r="HT430" s="170"/>
      <c r="HU430" s="170"/>
      <c r="HV430" s="170"/>
      <c r="HW430" s="170"/>
      <c r="HX430" s="170"/>
      <c r="HY430" s="170"/>
      <c r="HZ430" s="170"/>
      <c r="IA430" s="170"/>
      <c r="IB430" s="170"/>
      <c r="IC430" s="170"/>
      <c r="ID430" s="170"/>
      <c r="IE430" s="170"/>
      <c r="IF430" s="170"/>
      <c r="IG430" s="170"/>
      <c r="IH430" s="170"/>
      <c r="II430" s="170"/>
      <c r="IJ430" s="170"/>
      <c r="IK430" s="170"/>
      <c r="IL430" s="170"/>
      <c r="IM430" s="170"/>
      <c r="IN430" s="170"/>
      <c r="IO430" s="170"/>
      <c r="IP430" s="170"/>
      <c r="IQ430" s="170"/>
      <c r="IR430" s="170"/>
      <c r="IS430" s="170"/>
      <c r="IT430" s="170"/>
      <c r="IU430" s="170"/>
      <c r="IV430" s="170"/>
      <c r="IW430" s="170"/>
      <c r="IX430" s="170"/>
      <c r="IY430" s="170"/>
      <c r="IZ430" s="170"/>
      <c r="JA430" s="170"/>
      <c r="JB430" s="170"/>
      <c r="JC430" s="170"/>
      <c r="JD430" s="170"/>
      <c r="JE430" s="170"/>
      <c r="JF430" s="170"/>
      <c r="JG430" s="170"/>
      <c r="JH430" s="170"/>
      <c r="JI430" s="170"/>
      <c r="JJ430" s="170"/>
      <c r="JK430" s="170"/>
      <c r="JL430" s="170"/>
      <c r="JM430" s="170"/>
      <c r="JN430" s="170"/>
      <c r="JO430" s="170"/>
      <c r="JP430" s="170"/>
      <c r="JQ430" s="170"/>
      <c r="JR430" s="170"/>
      <c r="JS430" s="170"/>
      <c r="JT430" s="170"/>
      <c r="JU430" s="170"/>
      <c r="JV430" s="170"/>
      <c r="JW430" s="170"/>
      <c r="JX430" s="170"/>
      <c r="JY430" s="170"/>
      <c r="JZ430" s="170"/>
      <c r="KA430" s="170"/>
      <c r="KB430" s="170"/>
      <c r="KC430" s="170"/>
      <c r="KD430" s="170"/>
      <c r="KE430" s="170"/>
      <c r="KF430" s="170"/>
      <c r="KG430" s="170"/>
      <c r="KH430" s="170"/>
      <c r="KI430" s="170"/>
      <c r="KJ430" s="170"/>
      <c r="KK430" s="170"/>
      <c r="KL430" s="170"/>
      <c r="KM430" s="170"/>
      <c r="KN430" s="170"/>
      <c r="KO430" s="170"/>
      <c r="KP430" s="170"/>
      <c r="KQ430" s="170"/>
      <c r="KR430" s="170"/>
      <c r="KS430" s="170"/>
      <c r="KT430" s="170"/>
      <c r="KU430" s="170"/>
      <c r="KV430" s="170"/>
      <c r="KW430" s="170"/>
      <c r="KX430" s="170"/>
      <c r="KY430" s="170"/>
      <c r="KZ430" s="170"/>
      <c r="LA430" s="170"/>
      <c r="LB430" s="170"/>
      <c r="LC430" s="170"/>
      <c r="LD430" s="170"/>
      <c r="LE430" s="170"/>
      <c r="LF430" s="170"/>
      <c r="LG430" s="170"/>
      <c r="LH430" s="170"/>
      <c r="LI430" s="170"/>
      <c r="LJ430" s="170"/>
      <c r="LK430" s="170"/>
      <c r="LL430" s="170"/>
      <c r="LM430" s="170"/>
      <c r="LN430" s="170"/>
      <c r="LO430" s="170"/>
      <c r="LP430" s="170"/>
      <c r="LQ430" s="170"/>
      <c r="LR430" s="170"/>
      <c r="LS430" s="170"/>
      <c r="LT430" s="170"/>
      <c r="LU430" s="170"/>
      <c r="LV430" s="170"/>
      <c r="LW430" s="170"/>
      <c r="LX430" s="170"/>
      <c r="LY430" s="170"/>
      <c r="LZ430" s="170"/>
      <c r="MA430" s="170"/>
      <c r="MB430" s="170"/>
      <c r="MC430" s="170"/>
      <c r="MD430" s="170"/>
      <c r="ME430" s="170"/>
      <c r="MF430" s="170"/>
      <c r="MG430" s="170"/>
      <c r="MH430" s="170"/>
      <c r="MI430" s="170"/>
      <c r="MJ430" s="170"/>
      <c r="MK430" s="170"/>
      <c r="ML430" s="170"/>
      <c r="MM430" s="170"/>
      <c r="MN430" s="170"/>
      <c r="MO430" s="170"/>
      <c r="MP430" s="170"/>
      <c r="MQ430" s="170"/>
      <c r="MR430" s="170"/>
      <c r="MS430" s="170"/>
      <c r="MT430" s="170"/>
      <c r="MU430" s="170"/>
      <c r="MV430" s="170"/>
      <c r="MW430" s="170"/>
      <c r="MX430" s="170"/>
      <c r="MY430" s="170"/>
      <c r="MZ430" s="170"/>
      <c r="NA430" s="170"/>
      <c r="NB430" s="170"/>
      <c r="NC430" s="170"/>
      <c r="ND430" s="170"/>
      <c r="NE430" s="170"/>
      <c r="NF430" s="170"/>
      <c r="NG430" s="170"/>
      <c r="NH430" s="170"/>
      <c r="NI430" s="170"/>
      <c r="NJ430" s="170"/>
      <c r="NK430" s="170"/>
      <c r="NL430" s="170"/>
      <c r="NM430" s="170"/>
      <c r="NN430" s="170"/>
      <c r="NO430" s="170"/>
      <c r="NP430" s="170"/>
      <c r="NQ430" s="170"/>
      <c r="NR430" s="170"/>
      <c r="NS430" s="170"/>
      <c r="NT430" s="170"/>
      <c r="NU430" s="170"/>
      <c r="NV430" s="170"/>
      <c r="NW430" s="170"/>
      <c r="NX430" s="170"/>
      <c r="NY430" s="170"/>
      <c r="NZ430" s="170"/>
      <c r="OA430" s="170"/>
      <c r="OB430" s="170"/>
      <c r="OC430" s="170"/>
      <c r="OD430" s="170"/>
      <c r="OE430" s="170"/>
      <c r="OF430" s="170"/>
      <c r="OG430" s="170"/>
      <c r="OH430" s="170"/>
      <c r="OI430" s="170"/>
      <c r="OJ430" s="170"/>
      <c r="OK430" s="170"/>
      <c r="OL430" s="170"/>
      <c r="OM430" s="170"/>
      <c r="ON430" s="170"/>
      <c r="OO430" s="170"/>
      <c r="OP430" s="170"/>
      <c r="OQ430" s="170"/>
      <c r="OR430" s="170"/>
      <c r="OS430" s="170"/>
      <c r="OT430" s="170"/>
      <c r="OU430" s="170"/>
      <c r="OV430" s="170"/>
      <c r="OW430" s="170"/>
      <c r="OX430" s="170"/>
      <c r="OY430" s="170"/>
      <c r="OZ430" s="170"/>
      <c r="PA430" s="170"/>
      <c r="PB430" s="170"/>
      <c r="PC430" s="170"/>
      <c r="PD430" s="170"/>
      <c r="PE430" s="170"/>
      <c r="PF430" s="170"/>
      <c r="PG430" s="170"/>
      <c r="PH430" s="170"/>
      <c r="PI430" s="170"/>
      <c r="PJ430" s="170"/>
      <c r="PK430" s="170"/>
      <c r="PL430" s="170"/>
      <c r="PM430" s="170"/>
      <c r="PN430" s="170"/>
      <c r="PO430" s="170"/>
      <c r="PP430" s="170"/>
      <c r="PQ430" s="170"/>
      <c r="PR430" s="170"/>
      <c r="PS430" s="170"/>
      <c r="PT430" s="170"/>
      <c r="PU430" s="170"/>
      <c r="PV430" s="170"/>
      <c r="PW430" s="170"/>
      <c r="PX430" s="170"/>
      <c r="PY430" s="170"/>
      <c r="PZ430" s="170"/>
      <c r="QA430" s="170"/>
      <c r="QB430" s="170"/>
      <c r="QC430" s="170"/>
      <c r="QD430" s="170"/>
      <c r="QE430" s="170"/>
      <c r="QF430" s="170"/>
      <c r="QG430" s="170"/>
      <c r="QH430" s="170"/>
      <c r="QI430" s="170"/>
      <c r="QJ430" s="170"/>
      <c r="QK430" s="170"/>
      <c r="QL430" s="170"/>
      <c r="QM430" s="170"/>
      <c r="QN430" s="170"/>
      <c r="QO430" s="170"/>
      <c r="QP430" s="170"/>
      <c r="QQ430" s="170"/>
      <c r="QR430" s="170"/>
      <c r="QS430" s="170"/>
      <c r="QT430" s="170"/>
      <c r="QU430" s="170"/>
      <c r="QV430" s="170"/>
      <c r="QW430" s="170"/>
      <c r="QX430" s="170"/>
      <c r="QY430" s="170"/>
      <c r="QZ430" s="170"/>
      <c r="RA430" s="170"/>
      <c r="RB430" s="170"/>
      <c r="RC430" s="170"/>
      <c r="RD430" s="170"/>
      <c r="RE430" s="170"/>
      <c r="RF430" s="170"/>
      <c r="RG430" s="170"/>
      <c r="RH430" s="170"/>
      <c r="RI430" s="170"/>
      <c r="RJ430" s="170"/>
      <c r="RK430" s="170"/>
      <c r="RL430" s="170"/>
      <c r="RM430" s="170"/>
      <c r="RN430" s="170"/>
      <c r="RO430" s="170"/>
      <c r="RP430" s="170"/>
      <c r="RQ430" s="170"/>
      <c r="RR430" s="170"/>
      <c r="RS430" s="170"/>
      <c r="RT430" s="170"/>
      <c r="RU430" s="170"/>
      <c r="RV430" s="170"/>
      <c r="RW430" s="170"/>
      <c r="RX430" s="170"/>
      <c r="RY430" s="170"/>
      <c r="RZ430" s="170"/>
      <c r="SA430" s="170"/>
      <c r="SB430" s="170"/>
      <c r="SC430" s="170"/>
      <c r="SD430" s="170"/>
      <c r="SE430" s="170"/>
      <c r="SF430" s="170"/>
      <c r="SG430" s="170"/>
      <c r="SH430" s="170"/>
      <c r="SI430" s="170"/>
      <c r="SJ430" s="170"/>
      <c r="SK430" s="170"/>
      <c r="SL430" s="170"/>
      <c r="SM430" s="170"/>
      <c r="SN430" s="170"/>
      <c r="SO430" s="170"/>
      <c r="SP430" s="170"/>
      <c r="SQ430" s="170"/>
      <c r="SR430" s="170"/>
      <c r="SS430" s="170"/>
      <c r="ST430" s="170"/>
      <c r="SU430" s="170"/>
      <c r="SV430" s="170"/>
      <c r="SW430" s="170"/>
      <c r="SX430" s="170"/>
      <c r="SY430" s="170"/>
      <c r="SZ430" s="170"/>
      <c r="TA430" s="170"/>
      <c r="TB430" s="170"/>
      <c r="TC430" s="170"/>
      <c r="TD430" s="170"/>
      <c r="TE430" s="170"/>
      <c r="TF430" s="170"/>
      <c r="TG430" s="170"/>
      <c r="TH430" s="170"/>
      <c r="TI430" s="170"/>
      <c r="TJ430" s="170"/>
      <c r="TK430" s="170"/>
      <c r="TL430" s="170"/>
      <c r="TM430" s="170"/>
      <c r="TN430" s="170"/>
      <c r="TO430" s="170"/>
      <c r="TP430" s="170"/>
      <c r="TQ430" s="170"/>
      <c r="TR430" s="170"/>
      <c r="TS430" s="170"/>
      <c r="TT430" s="170"/>
      <c r="TU430" s="170"/>
      <c r="TV430" s="170"/>
      <c r="TW430" s="170"/>
      <c r="TX430" s="170"/>
      <c r="TY430" s="170"/>
      <c r="TZ430" s="170"/>
      <c r="UA430" s="170"/>
      <c r="UB430" s="170"/>
      <c r="UC430" s="170"/>
      <c r="UD430" s="170"/>
      <c r="UE430" s="170"/>
      <c r="UF430" s="170"/>
      <c r="UG430" s="170"/>
      <c r="UH430" s="170"/>
      <c r="UI430" s="170"/>
      <c r="UJ430" s="170"/>
      <c r="UK430" s="170"/>
      <c r="UL430" s="170"/>
      <c r="UM430" s="170"/>
      <c r="UN430" s="170"/>
      <c r="UO430" s="170"/>
      <c r="UP430" s="170"/>
      <c r="UQ430" s="170"/>
      <c r="UR430" s="170"/>
      <c r="US430" s="170"/>
      <c r="UT430" s="170"/>
      <c r="UU430" s="170"/>
      <c r="UV430" s="170"/>
      <c r="UW430" s="170"/>
      <c r="UX430" s="170"/>
      <c r="UY430" s="170"/>
      <c r="UZ430" s="170"/>
      <c r="VA430" s="170"/>
      <c r="VB430" s="170"/>
      <c r="VC430" s="170"/>
      <c r="VD430" s="170"/>
      <c r="VE430" s="170"/>
      <c r="VF430" s="170"/>
      <c r="VG430" s="170"/>
      <c r="VH430" s="170"/>
      <c r="VI430" s="170"/>
      <c r="VJ430" s="170"/>
      <c r="VK430" s="170"/>
      <c r="VL430" s="170"/>
      <c r="VM430" s="170"/>
      <c r="VN430" s="170"/>
      <c r="VO430" s="170"/>
      <c r="VP430" s="170"/>
      <c r="VQ430" s="170"/>
      <c r="VR430" s="170"/>
      <c r="VS430" s="170"/>
      <c r="VT430" s="170"/>
      <c r="VU430" s="170"/>
      <c r="VV430" s="170"/>
      <c r="VW430" s="170"/>
      <c r="VX430" s="170"/>
      <c r="VY430" s="170"/>
      <c r="VZ430" s="170"/>
      <c r="WA430" s="170"/>
      <c r="WB430" s="170"/>
      <c r="WC430" s="170"/>
      <c r="WD430" s="170"/>
      <c r="WE430" s="170"/>
      <c r="WF430" s="170"/>
      <c r="WG430" s="170"/>
      <c r="WH430" s="170"/>
      <c r="WI430" s="170"/>
      <c r="WJ430" s="170"/>
      <c r="WK430" s="170"/>
      <c r="WL430" s="170"/>
      <c r="WM430" s="170"/>
      <c r="WN430" s="170"/>
      <c r="WO430" s="170"/>
      <c r="WP430" s="170"/>
      <c r="WQ430" s="170"/>
      <c r="WR430" s="170"/>
      <c r="WS430" s="170"/>
      <c r="WT430" s="170"/>
      <c r="WU430" s="170"/>
      <c r="WV430" s="170"/>
      <c r="WW430" s="170"/>
      <c r="WX430" s="170"/>
      <c r="WY430" s="170"/>
      <c r="WZ430" s="170"/>
      <c r="XA430" s="170"/>
      <c r="XB430" s="170"/>
      <c r="XC430" s="170"/>
      <c r="XD430" s="170"/>
      <c r="XE430" s="170"/>
      <c r="XF430" s="170"/>
      <c r="XG430" s="170"/>
      <c r="XH430" s="170"/>
      <c r="XI430" s="170"/>
      <c r="XJ430" s="170"/>
      <c r="XK430" s="170"/>
      <c r="XL430" s="170"/>
      <c r="XM430" s="170"/>
      <c r="XN430" s="170"/>
      <c r="XO430" s="170"/>
      <c r="XP430" s="170"/>
      <c r="XQ430" s="170"/>
      <c r="XR430" s="170"/>
      <c r="XS430" s="170"/>
      <c r="XT430" s="170"/>
      <c r="XU430" s="170"/>
      <c r="XV430" s="170"/>
      <c r="XW430" s="170"/>
      <c r="XX430" s="170"/>
      <c r="XY430" s="170"/>
      <c r="XZ430" s="170"/>
      <c r="YA430" s="170"/>
      <c r="YB430" s="170"/>
      <c r="YC430" s="170"/>
      <c r="YD430" s="170"/>
      <c r="YE430" s="170"/>
      <c r="YF430" s="170"/>
      <c r="YG430" s="170"/>
      <c r="YH430" s="170"/>
      <c r="YI430" s="170"/>
      <c r="YJ430" s="170"/>
      <c r="YK430" s="170"/>
      <c r="YL430" s="170"/>
      <c r="YM430" s="170"/>
      <c r="YN430" s="170"/>
      <c r="YO430" s="170"/>
      <c r="YP430" s="170"/>
      <c r="YQ430" s="170"/>
      <c r="YR430" s="170"/>
      <c r="YS430" s="170"/>
      <c r="YT430" s="170"/>
      <c r="YU430" s="170"/>
      <c r="YV430" s="170"/>
      <c r="YW430" s="170"/>
      <c r="YX430" s="170"/>
      <c r="YY430" s="170"/>
      <c r="YZ430" s="170"/>
      <c r="ZA430" s="170"/>
      <c r="ZB430" s="170"/>
      <c r="ZC430" s="170"/>
      <c r="ZD430" s="170"/>
      <c r="ZE430" s="170"/>
      <c r="ZF430" s="170"/>
      <c r="ZG430" s="170"/>
      <c r="ZH430" s="170"/>
      <c r="ZI430" s="170"/>
      <c r="ZJ430" s="170"/>
      <c r="ZK430" s="170"/>
      <c r="ZL430" s="170"/>
      <c r="ZM430" s="170"/>
      <c r="ZN430" s="170"/>
      <c r="ZO430" s="170"/>
      <c r="ZP430" s="170"/>
      <c r="ZQ430" s="170"/>
      <c r="ZR430" s="170"/>
      <c r="ZS430" s="170"/>
      <c r="ZT430" s="170"/>
      <c r="ZU430" s="170"/>
      <c r="ZV430" s="170"/>
      <c r="ZW430" s="170"/>
      <c r="ZX430" s="170"/>
      <c r="ZY430" s="170"/>
      <c r="ZZ430" s="170"/>
      <c r="AAA430" s="170"/>
      <c r="AAB430" s="170"/>
      <c r="AAC430" s="170"/>
      <c r="AAD430" s="170"/>
      <c r="AAE430" s="170"/>
      <c r="AAF430" s="170"/>
      <c r="AAG430" s="170"/>
      <c r="AAH430" s="170"/>
      <c r="AAI430" s="170"/>
      <c r="AAJ430" s="170"/>
      <c r="AAK430" s="170"/>
      <c r="AAL430" s="170"/>
      <c r="AAM430" s="170"/>
      <c r="AAN430" s="170"/>
      <c r="AAO430" s="170"/>
      <c r="AAP430" s="170"/>
      <c r="AAQ430" s="170"/>
      <c r="AAR430" s="170"/>
      <c r="AAS430" s="170"/>
      <c r="AAT430" s="170"/>
      <c r="AAU430" s="170"/>
      <c r="AAV430" s="170"/>
      <c r="AAW430" s="170"/>
      <c r="AAX430" s="170"/>
      <c r="AAY430" s="170"/>
      <c r="AAZ430" s="170"/>
      <c r="ABA430" s="170"/>
      <c r="ABB430" s="170"/>
      <c r="ABC430" s="170"/>
      <c r="ABD430" s="170"/>
      <c r="ABE430" s="170"/>
      <c r="ABF430" s="170"/>
      <c r="ABG430" s="170"/>
      <c r="ABH430" s="170"/>
      <c r="ABI430" s="170"/>
      <c r="ABJ430" s="170"/>
      <c r="ABK430" s="170"/>
      <c r="ABL430" s="170"/>
      <c r="ABM430" s="170"/>
      <c r="ABN430" s="170"/>
      <c r="ABO430" s="170"/>
      <c r="ABP430" s="170"/>
      <c r="ABQ430" s="170"/>
      <c r="ABR430" s="170"/>
      <c r="ABS430" s="170"/>
      <c r="ABT430" s="170"/>
      <c r="ABU430" s="170"/>
      <c r="ABV430" s="170"/>
      <c r="ABW430" s="170"/>
      <c r="ABX430" s="170"/>
      <c r="ABY430" s="170"/>
      <c r="ABZ430" s="170"/>
      <c r="ACA430" s="170"/>
      <c r="ACB430" s="170"/>
      <c r="ACC430" s="170"/>
      <c r="ACD430" s="170"/>
      <c r="ACE430" s="170"/>
      <c r="ACF430" s="170"/>
      <c r="ACG430" s="170"/>
      <c r="ACH430" s="170"/>
      <c r="ACI430" s="170"/>
      <c r="ACJ430" s="170"/>
      <c r="ACK430" s="170"/>
      <c r="ACL430" s="170"/>
      <c r="ACM430" s="170"/>
      <c r="ACN430" s="170"/>
      <c r="ACO430" s="170"/>
      <c r="ACP430" s="170"/>
      <c r="ACQ430" s="170"/>
      <c r="ACR430" s="170"/>
      <c r="ACS430" s="170"/>
      <c r="ACT430" s="170"/>
      <c r="ACU430" s="170"/>
      <c r="ACV430" s="170"/>
      <c r="ACW430" s="170"/>
      <c r="ACX430" s="170"/>
      <c r="ACY430" s="170"/>
      <c r="ACZ430" s="170"/>
      <c r="ADA430" s="170"/>
      <c r="ADB430" s="170"/>
      <c r="ADC430" s="170"/>
      <c r="ADD430" s="170"/>
      <c r="ADE430" s="170"/>
      <c r="ADF430" s="170"/>
      <c r="ADG430" s="170"/>
      <c r="ADH430" s="170"/>
      <c r="ADI430" s="170"/>
      <c r="ADJ430" s="170"/>
      <c r="ADK430" s="170"/>
      <c r="ADL430" s="170"/>
      <c r="ADM430" s="170"/>
      <c r="ADN430" s="170"/>
      <c r="ADO430" s="170"/>
      <c r="ADP430" s="170"/>
      <c r="ADQ430" s="170"/>
      <c r="ADR430" s="170"/>
      <c r="ADS430" s="170"/>
      <c r="ADT430" s="170"/>
      <c r="ADU430" s="170"/>
      <c r="ADV430" s="170"/>
      <c r="ADW430" s="170"/>
      <c r="ADX430" s="170"/>
      <c r="ADY430" s="170"/>
      <c r="ADZ430" s="170"/>
      <c r="AEA430" s="170"/>
      <c r="AEB430" s="170"/>
      <c r="AEC430" s="170"/>
      <c r="AED430" s="170"/>
      <c r="AEE430" s="170"/>
      <c r="AEF430" s="170"/>
      <c r="AEG430" s="170"/>
      <c r="AEH430" s="170"/>
      <c r="AEI430" s="170"/>
      <c r="AEJ430" s="170"/>
      <c r="AEK430" s="170"/>
      <c r="AEL430" s="170"/>
      <c r="AEM430" s="170"/>
      <c r="AEN430" s="170"/>
      <c r="AEO430" s="170"/>
      <c r="AEP430" s="170"/>
      <c r="AEQ430" s="170"/>
      <c r="AER430" s="170"/>
      <c r="AES430" s="170"/>
      <c r="AET430" s="170"/>
      <c r="AEU430" s="170"/>
      <c r="AEV430" s="170"/>
      <c r="AEW430" s="170"/>
      <c r="AEX430" s="170"/>
      <c r="AEY430" s="170"/>
      <c r="AEZ430" s="170"/>
      <c r="AFA430" s="170"/>
      <c r="AFB430" s="170"/>
      <c r="AFC430" s="170"/>
      <c r="AFD430" s="170"/>
      <c r="AFE430" s="170"/>
      <c r="AFF430" s="170"/>
      <c r="AFG430" s="170"/>
      <c r="AFH430" s="170"/>
      <c r="AFI430" s="170"/>
      <c r="AFJ430" s="170"/>
      <c r="AFK430" s="170"/>
      <c r="AFL430" s="170"/>
      <c r="AFM430" s="170"/>
      <c r="AFN430" s="170"/>
      <c r="AFO430" s="170"/>
      <c r="AFP430" s="170"/>
      <c r="AFQ430" s="170"/>
      <c r="AFR430" s="170"/>
      <c r="AFS430" s="170"/>
      <c r="AFT430" s="170"/>
      <c r="AFU430" s="170"/>
      <c r="AFV430" s="170"/>
      <c r="AFW430" s="170"/>
      <c r="AFX430" s="170"/>
      <c r="AFY430" s="170"/>
      <c r="AFZ430" s="170"/>
      <c r="AGA430" s="170"/>
      <c r="AGB430" s="170"/>
      <c r="AGC430" s="170"/>
      <c r="AGD430" s="170"/>
      <c r="AGE430" s="170"/>
      <c r="AGF430" s="170"/>
      <c r="AGG430" s="170"/>
      <c r="AGH430" s="170"/>
      <c r="AGI430" s="170"/>
      <c r="AGJ430" s="170"/>
      <c r="AGK430" s="170"/>
      <c r="AGL430" s="170"/>
      <c r="AGM430" s="170"/>
      <c r="AGN430" s="170"/>
      <c r="AGO430" s="170"/>
      <c r="AGP430" s="170"/>
      <c r="AGQ430" s="170"/>
      <c r="AGR430" s="170"/>
      <c r="AGS430" s="170"/>
      <c r="AGT430" s="170"/>
      <c r="AGU430" s="170"/>
      <c r="AGV430" s="170"/>
      <c r="AGW430" s="170"/>
      <c r="AGX430" s="170"/>
      <c r="AGY430" s="170"/>
      <c r="AGZ430" s="170"/>
      <c r="AHA430" s="170"/>
      <c r="AHB430" s="170"/>
      <c r="AHC430" s="170"/>
      <c r="AHD430" s="170"/>
      <c r="AHE430" s="170"/>
      <c r="AHF430" s="170"/>
      <c r="AHG430" s="170"/>
      <c r="AHH430" s="170"/>
      <c r="AHI430" s="170"/>
      <c r="AHJ430" s="170"/>
      <c r="AHK430" s="170"/>
      <c r="AHL430" s="170"/>
      <c r="AHM430" s="170"/>
      <c r="AHN430" s="170"/>
      <c r="AHO430" s="170"/>
      <c r="AHP430" s="170"/>
      <c r="AHQ430" s="170"/>
      <c r="AHR430" s="170"/>
      <c r="AHS430" s="170"/>
      <c r="AHT430" s="170"/>
      <c r="AHU430" s="170"/>
      <c r="AHV430" s="170"/>
      <c r="AHW430" s="170"/>
      <c r="AHX430" s="170"/>
      <c r="AHY430" s="170"/>
      <c r="AHZ430" s="170"/>
      <c r="AIA430" s="170"/>
      <c r="AIB430" s="170"/>
      <c r="AIC430" s="170"/>
      <c r="AID430" s="170"/>
      <c r="AIE430" s="170"/>
      <c r="AIF430" s="170"/>
      <c r="AIG430" s="170"/>
      <c r="AIH430" s="170"/>
      <c r="AII430" s="170"/>
      <c r="AIJ430" s="170"/>
      <c r="AIK430" s="170"/>
      <c r="AIL430" s="170"/>
      <c r="AIM430" s="170"/>
      <c r="AIN430" s="170"/>
      <c r="AIO430" s="170"/>
      <c r="AIP430" s="170"/>
      <c r="AIQ430" s="170"/>
      <c r="AIR430" s="170"/>
      <c r="AIS430" s="170"/>
      <c r="AIT430" s="170"/>
      <c r="AIU430" s="170"/>
      <c r="AIV430" s="170"/>
      <c r="AIW430" s="170"/>
      <c r="AIX430" s="170"/>
      <c r="AIY430" s="170"/>
      <c r="AIZ430" s="170"/>
      <c r="AJA430" s="170"/>
      <c r="AJB430" s="170"/>
      <c r="AJC430" s="170"/>
      <c r="AJD430" s="170"/>
      <c r="AJE430" s="170"/>
      <c r="AJF430" s="170"/>
      <c r="AJG430" s="170"/>
      <c r="AJH430" s="170"/>
      <c r="AJI430" s="170"/>
      <c r="AJJ430" s="170"/>
      <c r="AJK430" s="170"/>
      <c r="AJL430" s="170"/>
      <c r="AJM430" s="170"/>
      <c r="AJN430" s="170"/>
      <c r="AJO430" s="170"/>
      <c r="AJP430" s="170"/>
      <c r="AJQ430" s="170"/>
      <c r="AJR430" s="170"/>
      <c r="AJS430" s="170"/>
      <c r="AJT430" s="170"/>
      <c r="AJU430" s="170"/>
      <c r="AJV430" s="170"/>
      <c r="AJW430" s="170"/>
      <c r="AJX430" s="170"/>
      <c r="AJY430" s="170"/>
      <c r="AJZ430" s="170"/>
      <c r="AKA430" s="170"/>
      <c r="AKB430" s="170"/>
      <c r="AKC430" s="170"/>
      <c r="AKD430" s="170"/>
      <c r="AKE430" s="170"/>
      <c r="AKF430" s="170"/>
      <c r="AKG430" s="170"/>
      <c r="AKH430" s="170"/>
      <c r="AKI430" s="170"/>
      <c r="AKJ430" s="170"/>
      <c r="AKK430" s="170"/>
      <c r="AKL430" s="170"/>
      <c r="AKM430" s="170"/>
      <c r="AKN430" s="170"/>
      <c r="AKO430" s="170"/>
      <c r="AKP430" s="170"/>
      <c r="AKQ430" s="170"/>
      <c r="AKR430" s="170"/>
      <c r="AKS430" s="170"/>
      <c r="AKT430" s="170"/>
      <c r="AKU430" s="170"/>
      <c r="AKV430" s="170"/>
      <c r="AKW430" s="170"/>
      <c r="AKX430" s="170"/>
      <c r="AKY430" s="170"/>
      <c r="AKZ430" s="170"/>
      <c r="ALA430" s="170"/>
      <c r="ALB430" s="170"/>
      <c r="ALC430" s="170"/>
      <c r="ALD430" s="170"/>
      <c r="ALE430" s="170"/>
      <c r="ALF430" s="170"/>
      <c r="ALG430" s="170"/>
      <c r="ALH430" s="170"/>
      <c r="ALI430" s="170"/>
      <c r="ALJ430" s="170"/>
      <c r="ALK430" s="170"/>
      <c r="ALL430" s="170"/>
      <c r="ALM430" s="170"/>
      <c r="ALN430" s="170"/>
      <c r="ALO430" s="170"/>
      <c r="ALP430" s="170"/>
      <c r="ALQ430" s="170"/>
      <c r="ALR430" s="170"/>
      <c r="ALS430" s="170"/>
      <c r="ALT430" s="170"/>
      <c r="ALU430" s="170"/>
      <c r="ALV430" s="170"/>
      <c r="ALW430" s="170"/>
      <c r="ALX430" s="170"/>
      <c r="ALY430" s="170"/>
      <c r="ALZ430" s="170"/>
      <c r="AMA430" s="170"/>
      <c r="AMB430" s="170"/>
      <c r="AMC430" s="170"/>
      <c r="AMD430" s="170"/>
      <c r="AME430" s="170"/>
      <c r="AMF430" s="170"/>
      <c r="AMG430" s="170"/>
      <c r="AMH430" s="170"/>
      <c r="AMI430" s="170"/>
      <c r="AMJ430" s="170"/>
    </row>
    <row r="431" spans="1:1025" x14ac:dyDescent="0.25">
      <c r="A431" s="256" t="s">
        <v>1916</v>
      </c>
      <c r="B431" s="257">
        <v>431</v>
      </c>
      <c r="C431" s="258" t="s">
        <v>24559</v>
      </c>
      <c r="D431" s="308" t="s">
        <v>5914</v>
      </c>
      <c r="E431" s="297"/>
      <c r="F431" s="298">
        <v>3</v>
      </c>
      <c r="G431" s="299">
        <v>3</v>
      </c>
      <c r="H431" s="299">
        <v>3</v>
      </c>
      <c r="I431" s="492">
        <v>7.7</v>
      </c>
      <c r="J431" s="278"/>
      <c r="K431" s="278">
        <v>1</v>
      </c>
      <c r="L431" s="278" t="s">
        <v>748</v>
      </c>
      <c r="M431" s="278"/>
      <c r="N431" s="278"/>
      <c r="O431" s="281"/>
      <c r="P431" s="281"/>
      <c r="Q431" s="278">
        <v>1</v>
      </c>
      <c r="R431" s="278">
        <v>2</v>
      </c>
      <c r="S431" s="278">
        <v>2</v>
      </c>
      <c r="T431" s="278"/>
      <c r="U431" s="278"/>
      <c r="V431" s="301"/>
      <c r="W431" s="302">
        <f t="shared" si="162"/>
        <v>100</v>
      </c>
      <c r="X431" s="302">
        <f t="shared" si="167"/>
        <v>100</v>
      </c>
      <c r="Y431" s="283">
        <f t="shared" si="195"/>
        <v>100</v>
      </c>
      <c r="Z431" s="468">
        <v>1</v>
      </c>
      <c r="AA431" s="468">
        <v>0.2</v>
      </c>
      <c r="AB431" s="303">
        <f t="shared" si="166"/>
        <v>1</v>
      </c>
      <c r="AC431" s="303">
        <f t="shared" si="165"/>
        <v>1</v>
      </c>
      <c r="AD431" s="303">
        <f t="shared" si="177"/>
        <v>100</v>
      </c>
      <c r="AE431" s="284">
        <f t="shared" si="196"/>
        <v>1</v>
      </c>
      <c r="AF431" s="284">
        <f t="shared" si="168"/>
        <v>100</v>
      </c>
      <c r="AG431" s="304">
        <f t="shared" si="179"/>
        <v>1</v>
      </c>
      <c r="AH431" s="304">
        <f t="shared" si="180"/>
        <v>100</v>
      </c>
      <c r="AI431" s="304">
        <f t="shared" si="181"/>
        <v>3</v>
      </c>
      <c r="AJ431" s="304">
        <f t="shared" si="178"/>
        <v>100</v>
      </c>
      <c r="AK431" s="383" t="s">
        <v>24092</v>
      </c>
      <c r="AL431" s="469">
        <v>1</v>
      </c>
      <c r="AM431" s="297">
        <v>1</v>
      </c>
      <c r="AN431" s="511"/>
      <c r="AO431" s="277">
        <v>1</v>
      </c>
      <c r="AP431" s="277">
        <v>1</v>
      </c>
      <c r="AQ431" s="340" t="s">
        <v>5915</v>
      </c>
      <c r="AR431" s="171" t="s">
        <v>5919</v>
      </c>
      <c r="AS431" s="171"/>
      <c r="AT431" s="277"/>
      <c r="AU431" s="277"/>
    </row>
    <row r="432" spans="1:1025" x14ac:dyDescent="0.25">
      <c r="A432" s="258" t="s">
        <v>5917</v>
      </c>
      <c r="B432" s="257">
        <v>432</v>
      </c>
      <c r="C432" s="258" t="s">
        <v>24560</v>
      </c>
      <c r="D432" s="308" t="s">
        <v>5916</v>
      </c>
      <c r="E432" s="277" t="s">
        <v>5918</v>
      </c>
      <c r="F432" s="278">
        <v>4</v>
      </c>
      <c r="G432" s="280">
        <v>3</v>
      </c>
      <c r="H432" s="280">
        <v>3</v>
      </c>
      <c r="I432" s="492">
        <v>4.9500000000000002E-2</v>
      </c>
      <c r="J432" s="278">
        <v>2</v>
      </c>
      <c r="K432" s="278">
        <v>2</v>
      </c>
      <c r="L432" s="278"/>
      <c r="M432" s="278"/>
      <c r="N432" s="394"/>
      <c r="O432" s="389"/>
      <c r="P432" s="293">
        <v>335</v>
      </c>
      <c r="Q432" s="278">
        <v>1</v>
      </c>
      <c r="R432" s="278"/>
      <c r="S432" s="278"/>
      <c r="T432" s="278"/>
      <c r="U432" s="278"/>
      <c r="V432" s="278"/>
      <c r="W432" s="283">
        <f>IF(N432=1,10,100)</f>
        <v>100</v>
      </c>
      <c r="X432" s="341">
        <f>IF(N432=1,1,IF(N432=2,10,100))</f>
        <v>100</v>
      </c>
      <c r="Y432" s="283">
        <f t="shared" si="195"/>
        <v>20</v>
      </c>
      <c r="Z432" s="283">
        <f t="shared" ref="Z432:Z463" si="197">IF(Q432=1,10,100)</f>
        <v>10</v>
      </c>
      <c r="AA432" s="283">
        <f t="shared" ref="AA432:AA463" si="198">IF(Q432=1,1,IF(Q432=2,10,100))</f>
        <v>1</v>
      </c>
      <c r="AB432" s="287">
        <f t="shared" si="166"/>
        <v>100</v>
      </c>
      <c r="AC432" s="287">
        <f t="shared" si="165"/>
        <v>100</v>
      </c>
      <c r="AD432" s="287">
        <f t="shared" si="177"/>
        <v>100</v>
      </c>
      <c r="AE432" s="284">
        <f t="shared" si="196"/>
        <v>100</v>
      </c>
      <c r="AF432" s="284">
        <f t="shared" si="168"/>
        <v>100</v>
      </c>
      <c r="AG432" s="268">
        <f t="shared" si="179"/>
        <v>10</v>
      </c>
      <c r="AH432" s="268">
        <f t="shared" si="180"/>
        <v>10</v>
      </c>
      <c r="AI432" s="268">
        <f t="shared" si="181"/>
        <v>100</v>
      </c>
      <c r="AJ432" s="268">
        <f t="shared" si="178"/>
        <v>100</v>
      </c>
      <c r="AK432" s="506" t="s">
        <v>24561</v>
      </c>
      <c r="AL432" s="394">
        <v>1</v>
      </c>
      <c r="AM432" s="394">
        <v>1</v>
      </c>
      <c r="AN432" s="511"/>
      <c r="AO432" s="277">
        <v>1</v>
      </c>
      <c r="AP432" s="277">
        <v>1</v>
      </c>
      <c r="AQ432" s="277"/>
      <c r="AR432" s="171" t="s">
        <v>5920</v>
      </c>
      <c r="AS432" s="171"/>
      <c r="AT432" s="277"/>
      <c r="AU432" s="277"/>
    </row>
    <row r="433" spans="1:1024" x14ac:dyDescent="0.25">
      <c r="A433" s="256" t="s">
        <v>1222</v>
      </c>
      <c r="B433" s="257">
        <v>433</v>
      </c>
      <c r="C433" s="258" t="s">
        <v>24562</v>
      </c>
      <c r="D433" s="308" t="s">
        <v>1223</v>
      </c>
      <c r="E433" s="286"/>
      <c r="F433" s="278">
        <v>3</v>
      </c>
      <c r="G433" s="280">
        <v>3</v>
      </c>
      <c r="H433" s="280">
        <v>3</v>
      </c>
      <c r="I433" s="492">
        <v>3.4060000000000001</v>
      </c>
      <c r="J433" s="292"/>
      <c r="K433" s="293"/>
      <c r="L433" s="293"/>
      <c r="M433" s="293"/>
      <c r="N433" s="293"/>
      <c r="O433" s="293"/>
      <c r="P433" s="293"/>
      <c r="Q433" s="379"/>
      <c r="R433" s="278">
        <v>2</v>
      </c>
      <c r="S433" s="293"/>
      <c r="T433" s="293"/>
      <c r="U433" s="293"/>
      <c r="V433" s="293"/>
      <c r="W433" s="283">
        <f t="shared" ref="W433:W464" si="199">IF(O433=1,10,100)</f>
        <v>100</v>
      </c>
      <c r="X433" s="283">
        <f t="shared" ref="X433:X464" si="200">IF(O433=1,1,IF(O433=2,10,100))</f>
        <v>100</v>
      </c>
      <c r="Y433" s="283">
        <f t="shared" si="195"/>
        <v>100</v>
      </c>
      <c r="Z433" s="283">
        <f t="shared" si="197"/>
        <v>100</v>
      </c>
      <c r="AA433" s="283">
        <f t="shared" si="198"/>
        <v>100</v>
      </c>
      <c r="AB433" s="287">
        <f t="shared" si="166"/>
        <v>1</v>
      </c>
      <c r="AC433" s="287">
        <f t="shared" si="165"/>
        <v>100</v>
      </c>
      <c r="AD433" s="287">
        <f t="shared" si="177"/>
        <v>100</v>
      </c>
      <c r="AE433" s="284">
        <f t="shared" si="196"/>
        <v>100</v>
      </c>
      <c r="AF433" s="284">
        <f t="shared" si="168"/>
        <v>100</v>
      </c>
      <c r="AG433" s="268">
        <f t="shared" si="179"/>
        <v>100</v>
      </c>
      <c r="AH433" s="268">
        <f t="shared" si="180"/>
        <v>100</v>
      </c>
      <c r="AI433" s="268">
        <f t="shared" si="181"/>
        <v>100</v>
      </c>
      <c r="AJ433" s="268">
        <f t="shared" si="178"/>
        <v>100</v>
      </c>
      <c r="AK433" s="501" t="s">
        <v>31766</v>
      </c>
      <c r="AL433" s="286"/>
      <c r="AM433" s="277">
        <v>2</v>
      </c>
      <c r="AN433" s="511"/>
      <c r="AO433" s="357"/>
      <c r="AP433" s="357"/>
      <c r="AQ433" s="286"/>
      <c r="AR433" s="382" t="s">
        <v>1224</v>
      </c>
      <c r="AS433" s="382"/>
      <c r="AT433" s="286"/>
      <c r="AU433" s="286"/>
      <c r="AV433" s="170"/>
    </row>
    <row r="434" spans="1:1024" x14ac:dyDescent="0.25">
      <c r="A434" s="294" t="s">
        <v>5346</v>
      </c>
      <c r="B434" s="257">
        <v>434</v>
      </c>
      <c r="C434" s="295" t="s">
        <v>5347</v>
      </c>
      <c r="D434" s="296" t="s">
        <v>5348</v>
      </c>
      <c r="E434" s="297"/>
      <c r="F434" s="298">
        <v>4</v>
      </c>
      <c r="G434" s="299"/>
      <c r="H434" s="299"/>
      <c r="I434" s="492">
        <v>4</v>
      </c>
      <c r="J434" s="298">
        <v>2</v>
      </c>
      <c r="K434" s="298">
        <v>2</v>
      </c>
      <c r="L434" s="298">
        <v>1</v>
      </c>
      <c r="M434" s="298"/>
      <c r="N434" s="298"/>
      <c r="O434" s="300"/>
      <c r="P434" s="293">
        <v>335</v>
      </c>
      <c r="Q434" s="298"/>
      <c r="R434" s="298"/>
      <c r="S434" s="298"/>
      <c r="T434" s="298"/>
      <c r="U434" s="298"/>
      <c r="V434" s="301"/>
      <c r="W434" s="302">
        <f t="shared" si="199"/>
        <v>100</v>
      </c>
      <c r="X434" s="302">
        <f t="shared" si="200"/>
        <v>100</v>
      </c>
      <c r="Y434" s="283">
        <f t="shared" si="195"/>
        <v>20</v>
      </c>
      <c r="Z434" s="302">
        <f t="shared" si="197"/>
        <v>100</v>
      </c>
      <c r="AA434" s="302">
        <f t="shared" si="198"/>
        <v>100</v>
      </c>
      <c r="AB434" s="303">
        <f t="shared" si="166"/>
        <v>100</v>
      </c>
      <c r="AC434" s="303">
        <f t="shared" si="165"/>
        <v>100</v>
      </c>
      <c r="AD434" s="303">
        <f t="shared" si="177"/>
        <v>100</v>
      </c>
      <c r="AE434" s="284">
        <f t="shared" si="196"/>
        <v>1</v>
      </c>
      <c r="AF434" s="284">
        <f t="shared" si="168"/>
        <v>100</v>
      </c>
      <c r="AG434" s="304">
        <f t="shared" si="179"/>
        <v>10</v>
      </c>
      <c r="AH434" s="304">
        <f t="shared" si="180"/>
        <v>10</v>
      </c>
      <c r="AI434" s="304">
        <f t="shared" si="181"/>
        <v>100</v>
      </c>
      <c r="AJ434" s="304">
        <f t="shared" si="178"/>
        <v>100</v>
      </c>
      <c r="AK434" s="383" t="s">
        <v>24563</v>
      </c>
      <c r="AL434" s="300">
        <v>1</v>
      </c>
      <c r="AM434" s="298">
        <v>1</v>
      </c>
      <c r="AN434" s="511"/>
      <c r="AO434" s="297">
        <v>1</v>
      </c>
      <c r="AP434" s="297">
        <v>1</v>
      </c>
      <c r="AQ434" s="277"/>
      <c r="AR434" s="171" t="s">
        <v>5349</v>
      </c>
      <c r="AS434" s="171"/>
      <c r="AT434" s="277"/>
      <c r="AU434" s="277"/>
    </row>
    <row r="435" spans="1:1024" x14ac:dyDescent="0.25">
      <c r="A435" s="294" t="s">
        <v>5350</v>
      </c>
      <c r="B435" s="257">
        <v>435</v>
      </c>
      <c r="C435" s="295" t="s">
        <v>24564</v>
      </c>
      <c r="D435" s="296" t="s">
        <v>5351</v>
      </c>
      <c r="E435" s="297"/>
      <c r="F435" s="298">
        <v>3</v>
      </c>
      <c r="G435" s="299"/>
      <c r="H435" s="299">
        <v>2</v>
      </c>
      <c r="I435" s="492">
        <v>0.64</v>
      </c>
      <c r="J435" s="298"/>
      <c r="K435" s="298">
        <v>1</v>
      </c>
      <c r="L435" s="298">
        <v>1</v>
      </c>
      <c r="M435" s="298"/>
      <c r="N435" s="298"/>
      <c r="O435" s="300"/>
      <c r="P435" s="300">
        <v>335</v>
      </c>
      <c r="Q435" s="298">
        <v>2</v>
      </c>
      <c r="R435" s="298"/>
      <c r="S435" s="298"/>
      <c r="T435" s="298"/>
      <c r="U435" s="298"/>
      <c r="V435" s="301"/>
      <c r="W435" s="302">
        <f t="shared" si="199"/>
        <v>100</v>
      </c>
      <c r="X435" s="302">
        <f t="shared" si="200"/>
        <v>100</v>
      </c>
      <c r="Y435" s="283">
        <f t="shared" si="195"/>
        <v>20</v>
      </c>
      <c r="Z435" s="302">
        <f t="shared" si="197"/>
        <v>100</v>
      </c>
      <c r="AA435" s="302">
        <f t="shared" si="198"/>
        <v>10</v>
      </c>
      <c r="AB435" s="303">
        <f t="shared" si="166"/>
        <v>100</v>
      </c>
      <c r="AC435" s="303">
        <f t="shared" si="165"/>
        <v>100</v>
      </c>
      <c r="AD435" s="303">
        <f t="shared" si="177"/>
        <v>100</v>
      </c>
      <c r="AE435" s="284">
        <f t="shared" si="196"/>
        <v>1</v>
      </c>
      <c r="AF435" s="284">
        <f t="shared" si="168"/>
        <v>100</v>
      </c>
      <c r="AG435" s="304">
        <f t="shared" si="179"/>
        <v>1</v>
      </c>
      <c r="AH435" s="304">
        <f t="shared" si="180"/>
        <v>100</v>
      </c>
      <c r="AI435" s="304">
        <f t="shared" si="181"/>
        <v>3</v>
      </c>
      <c r="AJ435" s="304">
        <f t="shared" si="178"/>
        <v>100</v>
      </c>
      <c r="AK435" s="383" t="s">
        <v>24200</v>
      </c>
      <c r="AL435" s="300">
        <v>1</v>
      </c>
      <c r="AM435" s="298">
        <v>1</v>
      </c>
      <c r="AN435" s="511"/>
      <c r="AO435" s="297">
        <v>10</v>
      </c>
      <c r="AP435" s="297">
        <v>1</v>
      </c>
      <c r="AQ435" s="277"/>
      <c r="AR435" s="171" t="s">
        <v>5352</v>
      </c>
      <c r="AS435" s="171"/>
      <c r="AT435" s="277"/>
      <c r="AU435" s="277"/>
    </row>
    <row r="436" spans="1:1024" x14ac:dyDescent="0.25">
      <c r="A436" s="294" t="s">
        <v>5387</v>
      </c>
      <c r="B436" s="257">
        <v>436</v>
      </c>
      <c r="C436" s="295" t="s">
        <v>5388</v>
      </c>
      <c r="D436" s="296" t="s">
        <v>5389</v>
      </c>
      <c r="E436" s="297"/>
      <c r="F436" s="298"/>
      <c r="G436" s="299"/>
      <c r="H436" s="299"/>
      <c r="I436" s="492">
        <v>6</v>
      </c>
      <c r="J436" s="298">
        <v>2</v>
      </c>
      <c r="K436" s="298">
        <v>2</v>
      </c>
      <c r="L436" s="298">
        <v>1</v>
      </c>
      <c r="M436" s="298"/>
      <c r="N436" s="298"/>
      <c r="O436" s="300"/>
      <c r="P436" s="300">
        <v>335</v>
      </c>
      <c r="Q436" s="298"/>
      <c r="R436" s="298"/>
      <c r="S436" s="298"/>
      <c r="T436" s="298"/>
      <c r="U436" s="298"/>
      <c r="V436" s="301"/>
      <c r="W436" s="302">
        <f t="shared" si="199"/>
        <v>100</v>
      </c>
      <c r="X436" s="302">
        <f t="shared" si="200"/>
        <v>100</v>
      </c>
      <c r="Y436" s="283">
        <f t="shared" si="195"/>
        <v>20</v>
      </c>
      <c r="Z436" s="302">
        <f t="shared" si="197"/>
        <v>100</v>
      </c>
      <c r="AA436" s="302">
        <f t="shared" si="198"/>
        <v>100</v>
      </c>
      <c r="AB436" s="303">
        <f t="shared" si="166"/>
        <v>100</v>
      </c>
      <c r="AC436" s="303">
        <f t="shared" si="165"/>
        <v>100</v>
      </c>
      <c r="AD436" s="303">
        <f t="shared" si="177"/>
        <v>100</v>
      </c>
      <c r="AE436" s="284">
        <f t="shared" si="196"/>
        <v>1</v>
      </c>
      <c r="AF436" s="284">
        <f t="shared" si="168"/>
        <v>100</v>
      </c>
      <c r="AG436" s="304">
        <f t="shared" si="179"/>
        <v>10</v>
      </c>
      <c r="AH436" s="304">
        <f t="shared" si="180"/>
        <v>10</v>
      </c>
      <c r="AI436" s="304">
        <f t="shared" si="181"/>
        <v>100</v>
      </c>
      <c r="AJ436" s="304">
        <f t="shared" si="178"/>
        <v>100</v>
      </c>
      <c r="AK436" s="383" t="s">
        <v>24563</v>
      </c>
      <c r="AL436" s="300">
        <v>1</v>
      </c>
      <c r="AM436" s="298">
        <v>1</v>
      </c>
      <c r="AN436" s="511"/>
      <c r="AO436" s="297">
        <v>1</v>
      </c>
      <c r="AP436" s="297">
        <v>10</v>
      </c>
      <c r="AQ436" s="277"/>
      <c r="AR436" s="171" t="s">
        <v>5390</v>
      </c>
      <c r="AS436" s="171"/>
      <c r="AT436" s="277"/>
      <c r="AU436" s="277"/>
    </row>
    <row r="437" spans="1:1024" x14ac:dyDescent="0.25">
      <c r="A437" s="256" t="s">
        <v>1393</v>
      </c>
      <c r="B437" s="257">
        <v>437</v>
      </c>
      <c r="C437" s="258" t="s">
        <v>24565</v>
      </c>
      <c r="D437" s="308" t="s">
        <v>1394</v>
      </c>
      <c r="E437" s="286"/>
      <c r="F437" s="291"/>
      <c r="G437" s="280"/>
      <c r="H437" s="280"/>
      <c r="I437" s="492">
        <v>7</v>
      </c>
      <c r="J437" s="292"/>
      <c r="K437" s="293"/>
      <c r="L437" s="293"/>
      <c r="M437" s="293"/>
      <c r="N437" s="278"/>
      <c r="O437" s="293"/>
      <c r="P437" s="293"/>
      <c r="Q437" s="293"/>
      <c r="R437" s="293"/>
      <c r="S437" s="278"/>
      <c r="T437" s="278"/>
      <c r="U437" s="278"/>
      <c r="V437" s="278"/>
      <c r="W437" s="283">
        <f t="shared" si="199"/>
        <v>100</v>
      </c>
      <c r="X437" s="283">
        <f t="shared" si="200"/>
        <v>100</v>
      </c>
      <c r="Y437" s="283">
        <f t="shared" si="195"/>
        <v>100</v>
      </c>
      <c r="Z437" s="283">
        <f t="shared" si="197"/>
        <v>100</v>
      </c>
      <c r="AA437" s="283">
        <f t="shared" si="198"/>
        <v>100</v>
      </c>
      <c r="AB437" s="287">
        <f t="shared" si="166"/>
        <v>100</v>
      </c>
      <c r="AC437" s="287">
        <f t="shared" si="165"/>
        <v>100</v>
      </c>
      <c r="AD437" s="287">
        <f t="shared" si="177"/>
        <v>100</v>
      </c>
      <c r="AE437" s="284">
        <f t="shared" si="196"/>
        <v>100</v>
      </c>
      <c r="AF437" s="284">
        <f t="shared" si="168"/>
        <v>100</v>
      </c>
      <c r="AG437" s="268">
        <f t="shared" si="179"/>
        <v>100</v>
      </c>
      <c r="AH437" s="268">
        <f t="shared" si="180"/>
        <v>100</v>
      </c>
      <c r="AI437" s="268">
        <f t="shared" si="181"/>
        <v>100</v>
      </c>
      <c r="AJ437" s="268">
        <f t="shared" si="178"/>
        <v>100</v>
      </c>
      <c r="AK437" s="383" t="s">
        <v>24563</v>
      </c>
      <c r="AL437" s="286"/>
      <c r="AM437" s="277">
        <v>1</v>
      </c>
      <c r="AN437" s="511"/>
      <c r="AO437" s="357"/>
      <c r="AP437" s="357"/>
      <c r="AQ437" s="277"/>
      <c r="AR437" s="171" t="s">
        <v>756</v>
      </c>
      <c r="AS437" s="171"/>
      <c r="AT437" s="277"/>
      <c r="AU437" s="277"/>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c r="BR437" s="111"/>
      <c r="BS437" s="111"/>
      <c r="BT437" s="111"/>
      <c r="BU437" s="111"/>
      <c r="BV437" s="111"/>
      <c r="BW437" s="111"/>
      <c r="BX437" s="111"/>
      <c r="BY437" s="111"/>
      <c r="BZ437" s="111"/>
      <c r="CA437" s="111"/>
      <c r="CB437" s="111"/>
      <c r="CC437" s="111"/>
      <c r="CD437" s="111"/>
      <c r="CE437" s="111"/>
      <c r="CF437" s="111"/>
      <c r="CG437" s="111"/>
      <c r="CH437" s="111"/>
      <c r="CI437" s="111"/>
      <c r="CJ437" s="111"/>
      <c r="CK437" s="111"/>
      <c r="CL437" s="111"/>
      <c r="CM437" s="111"/>
      <c r="CN437" s="111"/>
      <c r="CO437" s="111"/>
      <c r="CP437" s="111"/>
      <c r="CQ437" s="111"/>
      <c r="CR437" s="111"/>
      <c r="CS437" s="111"/>
      <c r="CT437" s="111"/>
      <c r="CU437" s="111"/>
      <c r="CV437" s="111"/>
      <c r="CW437" s="111"/>
      <c r="CX437" s="111"/>
      <c r="CY437" s="111"/>
      <c r="CZ437" s="111"/>
      <c r="DA437" s="111"/>
      <c r="DB437" s="111"/>
      <c r="DC437" s="111"/>
      <c r="DD437" s="111"/>
      <c r="DE437" s="111"/>
      <c r="DF437" s="111"/>
      <c r="DG437" s="111"/>
      <c r="DH437" s="111"/>
      <c r="DI437" s="111"/>
      <c r="DJ437" s="111"/>
      <c r="DK437" s="111"/>
      <c r="DL437" s="111"/>
      <c r="DM437" s="111"/>
      <c r="DN437" s="111"/>
      <c r="DO437" s="111"/>
      <c r="DP437" s="111"/>
      <c r="DQ437" s="111"/>
      <c r="DR437" s="111"/>
      <c r="DS437" s="111"/>
      <c r="DT437" s="111"/>
      <c r="DU437" s="111"/>
      <c r="DV437" s="111"/>
      <c r="DW437" s="111"/>
      <c r="DX437" s="111"/>
      <c r="DY437" s="111"/>
      <c r="DZ437" s="111"/>
      <c r="EA437" s="111"/>
      <c r="EB437" s="111"/>
      <c r="EC437" s="111"/>
      <c r="ED437" s="111"/>
      <c r="EE437" s="111"/>
      <c r="EF437" s="111"/>
      <c r="EG437" s="111"/>
      <c r="EH437" s="111"/>
      <c r="EI437" s="111"/>
      <c r="EJ437" s="111"/>
      <c r="EK437" s="111"/>
      <c r="EL437" s="111"/>
      <c r="EM437" s="111"/>
      <c r="EN437" s="111"/>
      <c r="EO437" s="111"/>
      <c r="EP437" s="111"/>
      <c r="EQ437" s="111"/>
      <c r="ER437" s="111"/>
      <c r="ES437" s="111"/>
      <c r="ET437" s="111"/>
      <c r="EU437" s="111"/>
      <c r="EV437" s="111"/>
      <c r="EW437" s="111"/>
      <c r="EX437" s="111"/>
      <c r="EY437" s="111"/>
      <c r="EZ437" s="111"/>
      <c r="FA437" s="111"/>
      <c r="FB437" s="111"/>
      <c r="FC437" s="111"/>
      <c r="FD437" s="111"/>
      <c r="FE437" s="111"/>
      <c r="FF437" s="111"/>
      <c r="FG437" s="111"/>
      <c r="FH437" s="111"/>
      <c r="FI437" s="111"/>
      <c r="FJ437" s="111"/>
      <c r="FK437" s="111"/>
      <c r="FL437" s="111"/>
      <c r="FM437" s="111"/>
      <c r="FN437" s="111"/>
      <c r="FO437" s="111"/>
      <c r="FP437" s="111"/>
      <c r="FQ437" s="111"/>
      <c r="FR437" s="111"/>
      <c r="FS437" s="111"/>
      <c r="FT437" s="111"/>
      <c r="FU437" s="111"/>
      <c r="FV437" s="111"/>
      <c r="FW437" s="111"/>
      <c r="FX437" s="111"/>
      <c r="FY437" s="111"/>
      <c r="FZ437" s="111"/>
      <c r="GA437" s="111"/>
      <c r="GB437" s="111"/>
      <c r="GC437" s="111"/>
      <c r="GD437" s="111"/>
      <c r="GE437" s="111"/>
      <c r="GF437" s="111"/>
      <c r="GG437" s="111"/>
      <c r="GH437" s="111"/>
      <c r="GI437" s="111"/>
      <c r="GJ437" s="111"/>
      <c r="GK437" s="111"/>
      <c r="GL437" s="111"/>
      <c r="GM437" s="111"/>
      <c r="GN437" s="111"/>
      <c r="GO437" s="111"/>
      <c r="GP437" s="111"/>
      <c r="GQ437" s="111"/>
      <c r="GR437" s="111"/>
      <c r="GS437" s="111"/>
      <c r="GT437" s="111"/>
      <c r="GU437" s="111"/>
      <c r="GV437" s="111"/>
      <c r="GW437" s="111"/>
      <c r="GX437" s="111"/>
      <c r="GY437" s="111"/>
      <c r="GZ437" s="111"/>
      <c r="HA437" s="111"/>
      <c r="HB437" s="111"/>
      <c r="HC437" s="111"/>
      <c r="HD437" s="111"/>
      <c r="HE437" s="111"/>
      <c r="HF437" s="111"/>
      <c r="HG437" s="111"/>
      <c r="HH437" s="111"/>
      <c r="HI437" s="111"/>
      <c r="HJ437" s="111"/>
      <c r="HK437" s="111"/>
      <c r="HL437" s="111"/>
      <c r="HM437" s="111"/>
      <c r="HN437" s="111"/>
      <c r="HO437" s="111"/>
      <c r="HP437" s="111"/>
      <c r="HQ437" s="111"/>
      <c r="HR437" s="111"/>
      <c r="HS437" s="111"/>
      <c r="HT437" s="111"/>
      <c r="HU437" s="111"/>
      <c r="HV437" s="111"/>
      <c r="HW437" s="111"/>
      <c r="HX437" s="111"/>
      <c r="HY437" s="111"/>
      <c r="HZ437" s="111"/>
      <c r="IA437" s="111"/>
      <c r="IB437" s="111"/>
      <c r="IC437" s="111"/>
      <c r="ID437" s="111"/>
      <c r="IE437" s="111"/>
      <c r="IF437" s="111"/>
      <c r="IG437" s="111"/>
      <c r="IH437" s="111"/>
      <c r="II437" s="111"/>
      <c r="IJ437" s="111"/>
      <c r="IK437" s="111"/>
      <c r="IL437" s="111"/>
      <c r="IM437" s="111"/>
      <c r="IN437" s="111"/>
      <c r="IO437" s="111"/>
      <c r="IP437" s="111"/>
      <c r="IQ437" s="111"/>
      <c r="IR437" s="111"/>
      <c r="IS437" s="111"/>
      <c r="IT437" s="111"/>
      <c r="IU437" s="111"/>
      <c r="IV437" s="111"/>
      <c r="IW437" s="111"/>
      <c r="IX437" s="111"/>
      <c r="IY437" s="111"/>
      <c r="IZ437" s="111"/>
      <c r="JA437" s="111"/>
      <c r="JB437" s="111"/>
      <c r="JC437" s="111"/>
      <c r="JD437" s="111"/>
      <c r="JE437" s="111"/>
      <c r="JF437" s="111"/>
      <c r="JG437" s="111"/>
      <c r="JH437" s="111"/>
      <c r="JI437" s="111"/>
      <c r="JJ437" s="111"/>
      <c r="JK437" s="111"/>
      <c r="JL437" s="111"/>
      <c r="JM437" s="111"/>
      <c r="JN437" s="111"/>
      <c r="JO437" s="111"/>
      <c r="JP437" s="111"/>
      <c r="JQ437" s="111"/>
      <c r="JR437" s="111"/>
      <c r="JS437" s="111"/>
      <c r="JT437" s="111"/>
      <c r="JU437" s="111"/>
      <c r="JV437" s="111"/>
      <c r="JW437" s="111"/>
      <c r="JX437" s="111"/>
      <c r="JY437" s="111"/>
      <c r="JZ437" s="111"/>
      <c r="KA437" s="111"/>
      <c r="KB437" s="111"/>
      <c r="KC437" s="111"/>
      <c r="KD437" s="111"/>
      <c r="KE437" s="111"/>
      <c r="KF437" s="111"/>
      <c r="KG437" s="111"/>
      <c r="KH437" s="111"/>
      <c r="KI437" s="111"/>
      <c r="KJ437" s="111"/>
      <c r="KK437" s="111"/>
      <c r="KL437" s="111"/>
      <c r="KM437" s="111"/>
      <c r="KN437" s="111"/>
      <c r="KO437" s="111"/>
      <c r="KP437" s="111"/>
      <c r="KQ437" s="111"/>
      <c r="KR437" s="111"/>
      <c r="KS437" s="111"/>
      <c r="KT437" s="111"/>
      <c r="KU437" s="111"/>
      <c r="KV437" s="111"/>
      <c r="KW437" s="111"/>
      <c r="KX437" s="111"/>
      <c r="KY437" s="111"/>
      <c r="KZ437" s="111"/>
      <c r="LA437" s="111"/>
      <c r="LB437" s="111"/>
      <c r="LC437" s="111"/>
      <c r="LD437" s="111"/>
      <c r="LE437" s="111"/>
      <c r="LF437" s="111"/>
      <c r="LG437" s="111"/>
      <c r="LH437" s="111"/>
      <c r="LI437" s="111"/>
      <c r="LJ437" s="111"/>
      <c r="LK437" s="111"/>
      <c r="LL437" s="111"/>
      <c r="LM437" s="111"/>
      <c r="LN437" s="111"/>
      <c r="LO437" s="111"/>
      <c r="LP437" s="111"/>
      <c r="LQ437" s="111"/>
      <c r="LR437" s="111"/>
      <c r="LS437" s="111"/>
      <c r="LT437" s="111"/>
      <c r="LU437" s="111"/>
      <c r="LV437" s="111"/>
      <c r="LW437" s="111"/>
      <c r="LX437" s="111"/>
      <c r="LY437" s="111"/>
      <c r="LZ437" s="111"/>
      <c r="MA437" s="111"/>
      <c r="MB437" s="111"/>
      <c r="MC437" s="111"/>
      <c r="MD437" s="111"/>
      <c r="ME437" s="111"/>
      <c r="MF437" s="111"/>
      <c r="MG437" s="111"/>
      <c r="MH437" s="111"/>
      <c r="MI437" s="111"/>
      <c r="MJ437" s="111"/>
      <c r="MK437" s="111"/>
      <c r="ML437" s="111"/>
      <c r="MM437" s="111"/>
      <c r="MN437" s="111"/>
      <c r="MO437" s="111"/>
      <c r="MP437" s="111"/>
      <c r="MQ437" s="111"/>
      <c r="MR437" s="111"/>
      <c r="MS437" s="111"/>
      <c r="MT437" s="111"/>
      <c r="MU437" s="111"/>
      <c r="MV437" s="111"/>
      <c r="MW437" s="111"/>
      <c r="MX437" s="111"/>
      <c r="MY437" s="111"/>
      <c r="MZ437" s="111"/>
      <c r="NA437" s="111"/>
      <c r="NB437" s="111"/>
      <c r="NC437" s="111"/>
      <c r="ND437" s="111"/>
      <c r="NE437" s="111"/>
      <c r="NF437" s="111"/>
      <c r="NG437" s="111"/>
      <c r="NH437" s="111"/>
      <c r="NI437" s="111"/>
      <c r="NJ437" s="111"/>
      <c r="NK437" s="111"/>
      <c r="NL437" s="111"/>
      <c r="NM437" s="111"/>
      <c r="NN437" s="111"/>
      <c r="NO437" s="111"/>
      <c r="NP437" s="111"/>
      <c r="NQ437" s="111"/>
      <c r="NR437" s="111"/>
      <c r="NS437" s="111"/>
      <c r="NT437" s="111"/>
      <c r="NU437" s="111"/>
      <c r="NV437" s="111"/>
      <c r="NW437" s="111"/>
      <c r="NX437" s="111"/>
      <c r="NY437" s="111"/>
      <c r="NZ437" s="111"/>
      <c r="OA437" s="111"/>
      <c r="OB437" s="111"/>
      <c r="OC437" s="111"/>
      <c r="OD437" s="111"/>
      <c r="OE437" s="111"/>
      <c r="OF437" s="111"/>
      <c r="OG437" s="111"/>
      <c r="OH437" s="111"/>
      <c r="OI437" s="111"/>
      <c r="OJ437" s="111"/>
      <c r="OK437" s="111"/>
      <c r="OL437" s="111"/>
      <c r="OM437" s="111"/>
      <c r="ON437" s="111"/>
      <c r="OO437" s="111"/>
      <c r="OP437" s="111"/>
      <c r="OQ437" s="111"/>
      <c r="OR437" s="111"/>
      <c r="OS437" s="111"/>
      <c r="OT437" s="111"/>
      <c r="OU437" s="111"/>
      <c r="OV437" s="111"/>
      <c r="OW437" s="111"/>
      <c r="OX437" s="111"/>
      <c r="OY437" s="111"/>
      <c r="OZ437" s="111"/>
      <c r="PA437" s="111"/>
      <c r="PB437" s="111"/>
      <c r="PC437" s="111"/>
      <c r="PD437" s="111"/>
      <c r="PE437" s="111"/>
      <c r="PF437" s="111"/>
      <c r="PG437" s="111"/>
      <c r="PH437" s="111"/>
      <c r="PI437" s="111"/>
      <c r="PJ437" s="111"/>
      <c r="PK437" s="111"/>
      <c r="PL437" s="111"/>
      <c r="PM437" s="111"/>
      <c r="PN437" s="111"/>
      <c r="PO437" s="111"/>
      <c r="PP437" s="111"/>
      <c r="PQ437" s="111"/>
      <c r="PR437" s="111"/>
      <c r="PS437" s="111"/>
      <c r="PT437" s="111"/>
      <c r="PU437" s="111"/>
      <c r="PV437" s="111"/>
      <c r="PW437" s="111"/>
      <c r="PX437" s="111"/>
      <c r="PY437" s="111"/>
      <c r="PZ437" s="111"/>
      <c r="QA437" s="111"/>
      <c r="QB437" s="111"/>
      <c r="QC437" s="111"/>
      <c r="QD437" s="111"/>
      <c r="QE437" s="111"/>
      <c r="QF437" s="111"/>
      <c r="QG437" s="111"/>
      <c r="QH437" s="111"/>
      <c r="QI437" s="111"/>
      <c r="QJ437" s="111"/>
      <c r="QK437" s="111"/>
      <c r="QL437" s="111"/>
      <c r="QM437" s="111"/>
      <c r="QN437" s="111"/>
      <c r="QO437" s="111"/>
      <c r="QP437" s="111"/>
      <c r="QQ437" s="111"/>
      <c r="QR437" s="111"/>
      <c r="QS437" s="111"/>
      <c r="QT437" s="111"/>
      <c r="QU437" s="111"/>
      <c r="QV437" s="111"/>
      <c r="QW437" s="111"/>
      <c r="QX437" s="111"/>
      <c r="QY437" s="111"/>
      <c r="QZ437" s="111"/>
      <c r="RA437" s="111"/>
      <c r="RB437" s="111"/>
      <c r="RC437" s="111"/>
      <c r="RD437" s="111"/>
      <c r="RE437" s="111"/>
      <c r="RF437" s="111"/>
      <c r="RG437" s="111"/>
      <c r="RH437" s="111"/>
      <c r="RI437" s="111"/>
      <c r="RJ437" s="111"/>
      <c r="RK437" s="111"/>
      <c r="RL437" s="111"/>
      <c r="RM437" s="111"/>
      <c r="RN437" s="111"/>
      <c r="RO437" s="111"/>
      <c r="RP437" s="111"/>
      <c r="RQ437" s="111"/>
      <c r="RR437" s="111"/>
      <c r="RS437" s="111"/>
      <c r="RT437" s="111"/>
      <c r="RU437" s="111"/>
      <c r="RV437" s="111"/>
      <c r="RW437" s="111"/>
      <c r="RX437" s="111"/>
      <c r="RY437" s="111"/>
      <c r="RZ437" s="111"/>
      <c r="SA437" s="111"/>
      <c r="SB437" s="111"/>
      <c r="SC437" s="111"/>
      <c r="SD437" s="111"/>
      <c r="SE437" s="111"/>
      <c r="SF437" s="111"/>
      <c r="SG437" s="111"/>
      <c r="SH437" s="111"/>
      <c r="SI437" s="111"/>
      <c r="SJ437" s="111"/>
      <c r="SK437" s="111"/>
      <c r="SL437" s="111"/>
      <c r="SM437" s="111"/>
      <c r="SN437" s="111"/>
      <c r="SO437" s="111"/>
      <c r="SP437" s="111"/>
      <c r="SQ437" s="111"/>
      <c r="SR437" s="111"/>
      <c r="SS437" s="111"/>
      <c r="ST437" s="111"/>
      <c r="SU437" s="111"/>
      <c r="SV437" s="111"/>
      <c r="SW437" s="111"/>
      <c r="SX437" s="111"/>
      <c r="SY437" s="111"/>
      <c r="SZ437" s="111"/>
      <c r="TA437" s="111"/>
      <c r="TB437" s="111"/>
      <c r="TC437" s="111"/>
      <c r="TD437" s="111"/>
      <c r="TE437" s="111"/>
      <c r="TF437" s="111"/>
      <c r="TG437" s="111"/>
      <c r="TH437" s="111"/>
      <c r="TI437" s="111"/>
      <c r="TJ437" s="111"/>
      <c r="TK437" s="111"/>
      <c r="TL437" s="111"/>
      <c r="TM437" s="111"/>
      <c r="TN437" s="111"/>
      <c r="TO437" s="111"/>
      <c r="TP437" s="111"/>
      <c r="TQ437" s="111"/>
      <c r="TR437" s="111"/>
      <c r="TS437" s="111"/>
      <c r="TT437" s="111"/>
      <c r="TU437" s="111"/>
      <c r="TV437" s="111"/>
      <c r="TW437" s="111"/>
      <c r="TX437" s="111"/>
      <c r="TY437" s="111"/>
      <c r="TZ437" s="111"/>
      <c r="UA437" s="111"/>
      <c r="UB437" s="111"/>
      <c r="UC437" s="111"/>
      <c r="UD437" s="111"/>
      <c r="UE437" s="111"/>
      <c r="UF437" s="111"/>
      <c r="UG437" s="111"/>
      <c r="UH437" s="111"/>
      <c r="UI437" s="111"/>
      <c r="UJ437" s="111"/>
      <c r="UK437" s="111"/>
      <c r="UL437" s="111"/>
      <c r="UM437" s="111"/>
      <c r="UN437" s="111"/>
      <c r="UO437" s="111"/>
      <c r="UP437" s="111"/>
      <c r="UQ437" s="111"/>
      <c r="UR437" s="111"/>
      <c r="US437" s="111"/>
      <c r="UT437" s="111"/>
      <c r="UU437" s="111"/>
      <c r="UV437" s="111"/>
      <c r="UW437" s="111"/>
      <c r="UX437" s="111"/>
      <c r="UY437" s="111"/>
      <c r="UZ437" s="111"/>
      <c r="VA437" s="111"/>
      <c r="VB437" s="111"/>
      <c r="VC437" s="111"/>
      <c r="VD437" s="111"/>
      <c r="VE437" s="111"/>
      <c r="VF437" s="111"/>
      <c r="VG437" s="111"/>
      <c r="VH437" s="111"/>
      <c r="VI437" s="111"/>
      <c r="VJ437" s="111"/>
      <c r="VK437" s="111"/>
      <c r="VL437" s="111"/>
      <c r="VM437" s="111"/>
      <c r="VN437" s="111"/>
      <c r="VO437" s="111"/>
      <c r="VP437" s="111"/>
      <c r="VQ437" s="111"/>
      <c r="VR437" s="111"/>
      <c r="VS437" s="111"/>
      <c r="VT437" s="111"/>
      <c r="VU437" s="111"/>
      <c r="VV437" s="111"/>
      <c r="VW437" s="111"/>
      <c r="VX437" s="111"/>
      <c r="VY437" s="111"/>
      <c r="VZ437" s="111"/>
      <c r="WA437" s="111"/>
      <c r="WB437" s="111"/>
      <c r="WC437" s="111"/>
      <c r="WD437" s="111"/>
      <c r="WE437" s="111"/>
      <c r="WF437" s="111"/>
      <c r="WG437" s="111"/>
      <c r="WH437" s="111"/>
      <c r="WI437" s="111"/>
      <c r="WJ437" s="111"/>
      <c r="WK437" s="111"/>
      <c r="WL437" s="111"/>
      <c r="WM437" s="111"/>
      <c r="WN437" s="111"/>
      <c r="WO437" s="111"/>
      <c r="WP437" s="111"/>
      <c r="WQ437" s="111"/>
      <c r="WR437" s="111"/>
      <c r="WS437" s="111"/>
      <c r="WT437" s="111"/>
      <c r="WU437" s="111"/>
      <c r="WV437" s="111"/>
      <c r="WW437" s="111"/>
      <c r="WX437" s="111"/>
      <c r="WY437" s="111"/>
      <c r="WZ437" s="111"/>
      <c r="XA437" s="111"/>
      <c r="XB437" s="111"/>
      <c r="XC437" s="111"/>
      <c r="XD437" s="111"/>
      <c r="XE437" s="111"/>
      <c r="XF437" s="111"/>
      <c r="XG437" s="111"/>
      <c r="XH437" s="111"/>
      <c r="XI437" s="111"/>
      <c r="XJ437" s="111"/>
      <c r="XK437" s="111"/>
      <c r="XL437" s="111"/>
      <c r="XM437" s="111"/>
      <c r="XN437" s="111"/>
      <c r="XO437" s="111"/>
      <c r="XP437" s="111"/>
      <c r="XQ437" s="111"/>
      <c r="XR437" s="111"/>
      <c r="XS437" s="111"/>
      <c r="XT437" s="111"/>
      <c r="XU437" s="111"/>
      <c r="XV437" s="111"/>
      <c r="XW437" s="111"/>
      <c r="XX437" s="111"/>
      <c r="XY437" s="111"/>
      <c r="XZ437" s="111"/>
      <c r="YA437" s="111"/>
      <c r="YB437" s="111"/>
      <c r="YC437" s="111"/>
      <c r="YD437" s="111"/>
      <c r="YE437" s="111"/>
      <c r="YF437" s="111"/>
      <c r="YG437" s="111"/>
      <c r="YH437" s="111"/>
      <c r="YI437" s="111"/>
      <c r="YJ437" s="111"/>
      <c r="YK437" s="111"/>
      <c r="YL437" s="111"/>
      <c r="YM437" s="111"/>
      <c r="YN437" s="111"/>
      <c r="YO437" s="111"/>
      <c r="YP437" s="111"/>
      <c r="YQ437" s="111"/>
      <c r="YR437" s="111"/>
      <c r="YS437" s="111"/>
      <c r="YT437" s="111"/>
      <c r="YU437" s="111"/>
      <c r="YV437" s="111"/>
      <c r="YW437" s="111"/>
      <c r="YX437" s="111"/>
      <c r="YY437" s="111"/>
      <c r="YZ437" s="111"/>
      <c r="ZA437" s="111"/>
      <c r="ZB437" s="111"/>
      <c r="ZC437" s="111"/>
      <c r="ZD437" s="111"/>
      <c r="ZE437" s="111"/>
      <c r="ZF437" s="111"/>
      <c r="ZG437" s="111"/>
      <c r="ZH437" s="111"/>
      <c r="ZI437" s="111"/>
      <c r="ZJ437" s="111"/>
      <c r="ZK437" s="111"/>
      <c r="ZL437" s="111"/>
      <c r="ZM437" s="111"/>
      <c r="ZN437" s="111"/>
      <c r="ZO437" s="111"/>
      <c r="ZP437" s="111"/>
      <c r="ZQ437" s="111"/>
      <c r="ZR437" s="111"/>
      <c r="ZS437" s="111"/>
      <c r="ZT437" s="111"/>
      <c r="ZU437" s="111"/>
      <c r="ZV437" s="111"/>
      <c r="ZW437" s="111"/>
      <c r="ZX437" s="111"/>
      <c r="ZY437" s="111"/>
      <c r="ZZ437" s="111"/>
      <c r="AAA437" s="111"/>
      <c r="AAB437" s="111"/>
      <c r="AAC437" s="111"/>
      <c r="AAD437" s="111"/>
      <c r="AAE437" s="111"/>
      <c r="AAF437" s="111"/>
      <c r="AAG437" s="111"/>
      <c r="AAH437" s="111"/>
      <c r="AAI437" s="111"/>
      <c r="AAJ437" s="111"/>
      <c r="AAK437" s="111"/>
      <c r="AAL437" s="111"/>
      <c r="AAM437" s="111"/>
      <c r="AAN437" s="111"/>
      <c r="AAO437" s="111"/>
      <c r="AAP437" s="111"/>
      <c r="AAQ437" s="111"/>
      <c r="AAR437" s="111"/>
      <c r="AAS437" s="111"/>
      <c r="AAT437" s="111"/>
      <c r="AAU437" s="111"/>
      <c r="AAV437" s="111"/>
      <c r="AAW437" s="111"/>
      <c r="AAX437" s="111"/>
      <c r="AAY437" s="111"/>
      <c r="AAZ437" s="111"/>
      <c r="ABA437" s="111"/>
      <c r="ABB437" s="111"/>
      <c r="ABC437" s="111"/>
      <c r="ABD437" s="111"/>
      <c r="ABE437" s="111"/>
      <c r="ABF437" s="111"/>
      <c r="ABG437" s="111"/>
      <c r="ABH437" s="111"/>
      <c r="ABI437" s="111"/>
      <c r="ABJ437" s="111"/>
      <c r="ABK437" s="111"/>
      <c r="ABL437" s="111"/>
      <c r="ABM437" s="111"/>
      <c r="ABN437" s="111"/>
      <c r="ABO437" s="111"/>
      <c r="ABP437" s="111"/>
      <c r="ABQ437" s="111"/>
      <c r="ABR437" s="111"/>
      <c r="ABS437" s="111"/>
      <c r="ABT437" s="111"/>
      <c r="ABU437" s="111"/>
      <c r="ABV437" s="111"/>
      <c r="ABW437" s="111"/>
      <c r="ABX437" s="111"/>
      <c r="ABY437" s="111"/>
      <c r="ABZ437" s="111"/>
      <c r="ACA437" s="111"/>
      <c r="ACB437" s="111"/>
      <c r="ACC437" s="111"/>
      <c r="ACD437" s="111"/>
      <c r="ACE437" s="111"/>
      <c r="ACF437" s="111"/>
      <c r="ACG437" s="111"/>
      <c r="ACH437" s="111"/>
      <c r="ACI437" s="111"/>
      <c r="ACJ437" s="111"/>
      <c r="ACK437" s="111"/>
      <c r="ACL437" s="111"/>
      <c r="ACM437" s="111"/>
      <c r="ACN437" s="111"/>
      <c r="ACO437" s="111"/>
      <c r="ACP437" s="111"/>
      <c r="ACQ437" s="111"/>
      <c r="ACR437" s="111"/>
      <c r="ACS437" s="111"/>
      <c r="ACT437" s="111"/>
      <c r="ACU437" s="111"/>
      <c r="ACV437" s="111"/>
      <c r="ACW437" s="111"/>
      <c r="ACX437" s="111"/>
      <c r="ACY437" s="111"/>
      <c r="ACZ437" s="111"/>
      <c r="ADA437" s="111"/>
      <c r="ADB437" s="111"/>
      <c r="ADC437" s="111"/>
      <c r="ADD437" s="111"/>
      <c r="ADE437" s="111"/>
      <c r="ADF437" s="111"/>
      <c r="ADG437" s="111"/>
      <c r="ADH437" s="111"/>
      <c r="ADI437" s="111"/>
      <c r="ADJ437" s="111"/>
      <c r="ADK437" s="111"/>
      <c r="ADL437" s="111"/>
      <c r="ADM437" s="111"/>
      <c r="ADN437" s="111"/>
      <c r="ADO437" s="111"/>
      <c r="ADP437" s="111"/>
      <c r="ADQ437" s="111"/>
      <c r="ADR437" s="111"/>
      <c r="ADS437" s="111"/>
      <c r="ADT437" s="111"/>
      <c r="ADU437" s="111"/>
      <c r="ADV437" s="111"/>
      <c r="ADW437" s="111"/>
      <c r="ADX437" s="111"/>
      <c r="ADY437" s="111"/>
      <c r="ADZ437" s="111"/>
      <c r="AEA437" s="111"/>
      <c r="AEB437" s="111"/>
      <c r="AEC437" s="111"/>
      <c r="AED437" s="111"/>
      <c r="AEE437" s="111"/>
      <c r="AEF437" s="111"/>
      <c r="AEG437" s="111"/>
      <c r="AEH437" s="111"/>
      <c r="AEI437" s="111"/>
      <c r="AEJ437" s="111"/>
      <c r="AEK437" s="111"/>
      <c r="AEL437" s="111"/>
      <c r="AEM437" s="111"/>
      <c r="AEN437" s="111"/>
      <c r="AEO437" s="111"/>
      <c r="AEP437" s="111"/>
      <c r="AEQ437" s="111"/>
      <c r="AER437" s="111"/>
      <c r="AES437" s="111"/>
      <c r="AET437" s="111"/>
      <c r="AEU437" s="111"/>
      <c r="AEV437" s="111"/>
      <c r="AEW437" s="111"/>
      <c r="AEX437" s="111"/>
      <c r="AEY437" s="111"/>
      <c r="AEZ437" s="111"/>
      <c r="AFA437" s="111"/>
      <c r="AFB437" s="111"/>
      <c r="AFC437" s="111"/>
      <c r="AFD437" s="111"/>
      <c r="AFE437" s="111"/>
      <c r="AFF437" s="111"/>
      <c r="AFG437" s="111"/>
      <c r="AFH437" s="111"/>
      <c r="AFI437" s="111"/>
      <c r="AFJ437" s="111"/>
      <c r="AFK437" s="111"/>
      <c r="AFL437" s="111"/>
      <c r="AFM437" s="111"/>
      <c r="AFN437" s="111"/>
      <c r="AFO437" s="111"/>
      <c r="AFP437" s="111"/>
      <c r="AFQ437" s="111"/>
      <c r="AFR437" s="111"/>
      <c r="AFS437" s="111"/>
      <c r="AFT437" s="111"/>
      <c r="AFU437" s="111"/>
      <c r="AFV437" s="111"/>
      <c r="AFW437" s="111"/>
      <c r="AFX437" s="111"/>
      <c r="AFY437" s="111"/>
      <c r="AFZ437" s="111"/>
      <c r="AGA437" s="111"/>
      <c r="AGB437" s="111"/>
      <c r="AGC437" s="111"/>
      <c r="AGD437" s="111"/>
      <c r="AGE437" s="111"/>
      <c r="AGF437" s="111"/>
      <c r="AGG437" s="111"/>
      <c r="AGH437" s="111"/>
      <c r="AGI437" s="111"/>
      <c r="AGJ437" s="111"/>
      <c r="AGK437" s="111"/>
      <c r="AGL437" s="111"/>
      <c r="AGM437" s="111"/>
      <c r="AGN437" s="111"/>
      <c r="AGO437" s="111"/>
      <c r="AGP437" s="111"/>
      <c r="AGQ437" s="111"/>
      <c r="AGR437" s="111"/>
      <c r="AGS437" s="111"/>
      <c r="AGT437" s="111"/>
      <c r="AGU437" s="111"/>
      <c r="AGV437" s="111"/>
      <c r="AGW437" s="111"/>
      <c r="AGX437" s="111"/>
      <c r="AGY437" s="111"/>
      <c r="AGZ437" s="111"/>
      <c r="AHA437" s="111"/>
      <c r="AHB437" s="111"/>
      <c r="AHC437" s="111"/>
      <c r="AHD437" s="111"/>
      <c r="AHE437" s="111"/>
      <c r="AHF437" s="111"/>
      <c r="AHG437" s="111"/>
      <c r="AHH437" s="111"/>
      <c r="AHI437" s="111"/>
      <c r="AHJ437" s="111"/>
      <c r="AHK437" s="111"/>
      <c r="AHL437" s="111"/>
      <c r="AHM437" s="111"/>
      <c r="AHN437" s="111"/>
      <c r="AHO437" s="111"/>
      <c r="AHP437" s="111"/>
      <c r="AHQ437" s="111"/>
      <c r="AHR437" s="111"/>
      <c r="AHS437" s="111"/>
      <c r="AHT437" s="111"/>
      <c r="AHU437" s="111"/>
      <c r="AHV437" s="111"/>
      <c r="AHW437" s="111"/>
      <c r="AHX437" s="111"/>
      <c r="AHY437" s="111"/>
      <c r="AHZ437" s="111"/>
      <c r="AIA437" s="111"/>
      <c r="AIB437" s="111"/>
      <c r="AIC437" s="111"/>
      <c r="AID437" s="111"/>
      <c r="AIE437" s="111"/>
      <c r="AIF437" s="111"/>
      <c r="AIG437" s="111"/>
      <c r="AIH437" s="111"/>
      <c r="AII437" s="111"/>
      <c r="AIJ437" s="111"/>
      <c r="AIK437" s="111"/>
      <c r="AIL437" s="111"/>
      <c r="AIM437" s="111"/>
      <c r="AIN437" s="111"/>
      <c r="AIO437" s="111"/>
      <c r="AIP437" s="111"/>
      <c r="AIQ437" s="111"/>
      <c r="AIR437" s="111"/>
      <c r="AIS437" s="111"/>
      <c r="AIT437" s="111"/>
      <c r="AIU437" s="111"/>
      <c r="AIV437" s="111"/>
      <c r="AIW437" s="111"/>
      <c r="AIX437" s="111"/>
      <c r="AIY437" s="111"/>
      <c r="AIZ437" s="111"/>
      <c r="AJA437" s="111"/>
      <c r="AJB437" s="111"/>
      <c r="AJC437" s="111"/>
      <c r="AJD437" s="111"/>
      <c r="AJE437" s="111"/>
      <c r="AJF437" s="111"/>
      <c r="AJG437" s="111"/>
      <c r="AJH437" s="111"/>
      <c r="AJI437" s="111"/>
      <c r="AJJ437" s="111"/>
      <c r="AJK437" s="111"/>
      <c r="AJL437" s="111"/>
      <c r="AJM437" s="111"/>
      <c r="AJN437" s="111"/>
      <c r="AJO437" s="111"/>
      <c r="AJP437" s="111"/>
      <c r="AJQ437" s="111"/>
      <c r="AJR437" s="111"/>
      <c r="AJS437" s="111"/>
      <c r="AJT437" s="111"/>
      <c r="AJU437" s="111"/>
      <c r="AJV437" s="111"/>
      <c r="AJW437" s="111"/>
      <c r="AJX437" s="111"/>
      <c r="AJY437" s="111"/>
      <c r="AJZ437" s="111"/>
      <c r="AKA437" s="111"/>
      <c r="AKB437" s="111"/>
      <c r="AKC437" s="111"/>
      <c r="AKD437" s="111"/>
      <c r="AKE437" s="111"/>
      <c r="AKF437" s="111"/>
      <c r="AKG437" s="111"/>
      <c r="AKH437" s="111"/>
      <c r="AKI437" s="111"/>
      <c r="AKJ437" s="111"/>
      <c r="AKK437" s="111"/>
      <c r="AKL437" s="111"/>
      <c r="AKM437" s="111"/>
      <c r="AKN437" s="111"/>
      <c r="AKO437" s="111"/>
      <c r="AKP437" s="111"/>
      <c r="AKQ437" s="111"/>
      <c r="AKR437" s="111"/>
      <c r="AKS437" s="111"/>
      <c r="AKT437" s="111"/>
      <c r="AKU437" s="111"/>
      <c r="AKV437" s="111"/>
      <c r="AKW437" s="111"/>
      <c r="AKX437" s="111"/>
      <c r="AKY437" s="111"/>
      <c r="AKZ437" s="111"/>
      <c r="ALA437" s="111"/>
      <c r="ALB437" s="111"/>
      <c r="ALC437" s="111"/>
      <c r="ALD437" s="111"/>
      <c r="ALE437" s="111"/>
      <c r="ALF437" s="111"/>
      <c r="ALG437" s="111"/>
      <c r="ALH437" s="111"/>
      <c r="ALI437" s="111"/>
      <c r="ALJ437" s="111"/>
      <c r="ALK437" s="111"/>
      <c r="ALL437" s="111"/>
      <c r="ALM437" s="111"/>
      <c r="ALN437" s="111"/>
      <c r="ALO437" s="111"/>
      <c r="ALP437" s="111"/>
      <c r="ALQ437" s="111"/>
      <c r="ALR437" s="111"/>
      <c r="ALS437" s="111"/>
      <c r="ALT437" s="111"/>
      <c r="ALU437" s="111"/>
      <c r="ALV437" s="111"/>
      <c r="ALW437" s="111"/>
      <c r="ALX437" s="111"/>
      <c r="ALY437" s="111"/>
      <c r="ALZ437" s="111"/>
      <c r="AMA437" s="111"/>
      <c r="AMB437" s="111"/>
      <c r="AMC437" s="111"/>
      <c r="AMD437" s="111"/>
      <c r="AME437" s="111"/>
      <c r="AMF437" s="111"/>
      <c r="AMG437" s="111"/>
      <c r="AMH437" s="111"/>
      <c r="AMI437" s="111"/>
      <c r="AMJ437" s="111"/>
    </row>
    <row r="438" spans="1:1024" x14ac:dyDescent="0.25">
      <c r="A438" s="256" t="s">
        <v>1374</v>
      </c>
      <c r="B438" s="257">
        <v>438</v>
      </c>
      <c r="C438" s="258" t="s">
        <v>24566</v>
      </c>
      <c r="D438" s="308" t="s">
        <v>1375</v>
      </c>
      <c r="E438" s="286"/>
      <c r="F438" s="291"/>
      <c r="G438" s="280"/>
      <c r="H438" s="280"/>
      <c r="I438" s="492">
        <v>1.79</v>
      </c>
      <c r="J438" s="292"/>
      <c r="K438" s="278">
        <v>1</v>
      </c>
      <c r="L438" s="293"/>
      <c r="M438" s="293"/>
      <c r="N438" s="293"/>
      <c r="O438" s="293"/>
      <c r="P438" s="293"/>
      <c r="Q438" s="293"/>
      <c r="R438" s="293"/>
      <c r="S438" s="293"/>
      <c r="T438" s="293"/>
      <c r="U438" s="278"/>
      <c r="V438" s="278"/>
      <c r="W438" s="283">
        <f t="shared" si="199"/>
        <v>100</v>
      </c>
      <c r="X438" s="283">
        <f t="shared" si="200"/>
        <v>100</v>
      </c>
      <c r="Y438" s="283">
        <f t="shared" si="195"/>
        <v>100</v>
      </c>
      <c r="Z438" s="283">
        <f t="shared" si="197"/>
        <v>100</v>
      </c>
      <c r="AA438" s="283">
        <f t="shared" si="198"/>
        <v>100</v>
      </c>
      <c r="AB438" s="287">
        <f t="shared" si="166"/>
        <v>100</v>
      </c>
      <c r="AC438" s="287">
        <f t="shared" si="165"/>
        <v>100</v>
      </c>
      <c r="AD438" s="287">
        <f t="shared" si="177"/>
        <v>100</v>
      </c>
      <c r="AE438" s="284">
        <f t="shared" si="196"/>
        <v>100</v>
      </c>
      <c r="AF438" s="284">
        <f t="shared" si="168"/>
        <v>100</v>
      </c>
      <c r="AG438" s="268">
        <f t="shared" si="179"/>
        <v>1</v>
      </c>
      <c r="AH438" s="268">
        <f t="shared" si="180"/>
        <v>100</v>
      </c>
      <c r="AI438" s="268">
        <f t="shared" si="181"/>
        <v>3</v>
      </c>
      <c r="AJ438" s="268">
        <f t="shared" si="178"/>
        <v>100</v>
      </c>
      <c r="AK438" s="383" t="s">
        <v>24200</v>
      </c>
      <c r="AL438" s="286"/>
      <c r="AM438" s="277">
        <v>2</v>
      </c>
      <c r="AN438" s="511"/>
      <c r="AO438" s="357"/>
      <c r="AP438" s="357"/>
      <c r="AQ438" s="277"/>
      <c r="AR438" s="171" t="s">
        <v>756</v>
      </c>
      <c r="AS438" s="171"/>
      <c r="AT438" s="277"/>
      <c r="AU438" s="277"/>
    </row>
    <row r="439" spans="1:1024" x14ac:dyDescent="0.25">
      <c r="A439" s="256" t="s">
        <v>1371</v>
      </c>
      <c r="B439" s="257">
        <v>439</v>
      </c>
      <c r="C439" s="258" t="s">
        <v>24567</v>
      </c>
      <c r="D439" s="359" t="s">
        <v>1372</v>
      </c>
      <c r="E439" s="286"/>
      <c r="F439" s="278">
        <v>4</v>
      </c>
      <c r="G439" s="280"/>
      <c r="H439" s="280">
        <v>4</v>
      </c>
      <c r="I439" s="492">
        <v>15.747999999999999</v>
      </c>
      <c r="J439" s="292"/>
      <c r="K439" s="293"/>
      <c r="L439" s="293"/>
      <c r="M439" s="293"/>
      <c r="N439" s="293"/>
      <c r="O439" s="293"/>
      <c r="P439" s="293"/>
      <c r="Q439" s="293"/>
      <c r="R439" s="293"/>
      <c r="S439" s="293"/>
      <c r="T439" s="293"/>
      <c r="U439" s="278"/>
      <c r="V439" s="278"/>
      <c r="W439" s="283">
        <f t="shared" si="199"/>
        <v>100</v>
      </c>
      <c r="X439" s="283">
        <f t="shared" si="200"/>
        <v>100</v>
      </c>
      <c r="Y439" s="283">
        <f t="shared" si="195"/>
        <v>100</v>
      </c>
      <c r="Z439" s="283">
        <f t="shared" si="197"/>
        <v>100</v>
      </c>
      <c r="AA439" s="283">
        <f t="shared" si="198"/>
        <v>100</v>
      </c>
      <c r="AB439" s="287">
        <f t="shared" si="166"/>
        <v>100</v>
      </c>
      <c r="AC439" s="287">
        <f t="shared" si="165"/>
        <v>100</v>
      </c>
      <c r="AD439" s="287">
        <f t="shared" si="177"/>
        <v>100</v>
      </c>
      <c r="AE439" s="284">
        <f t="shared" si="196"/>
        <v>100</v>
      </c>
      <c r="AF439" s="284">
        <f t="shared" si="168"/>
        <v>100</v>
      </c>
      <c r="AG439" s="268">
        <f t="shared" si="179"/>
        <v>100</v>
      </c>
      <c r="AH439" s="268">
        <f t="shared" si="180"/>
        <v>100</v>
      </c>
      <c r="AI439" s="268">
        <f t="shared" si="181"/>
        <v>100</v>
      </c>
      <c r="AJ439" s="268">
        <f t="shared" si="178"/>
        <v>100</v>
      </c>
      <c r="AK439" s="506" t="s">
        <v>24099</v>
      </c>
      <c r="AL439" s="286"/>
      <c r="AM439" s="277">
        <v>3</v>
      </c>
      <c r="AN439" s="511"/>
      <c r="AO439" s="357"/>
      <c r="AP439" s="357"/>
      <c r="AQ439" s="277"/>
      <c r="AR439" s="171" t="s">
        <v>1373</v>
      </c>
      <c r="AS439" s="171"/>
      <c r="AT439" s="277"/>
      <c r="AU439" s="277"/>
      <c r="AW439" s="559"/>
      <c r="AX439" s="559"/>
      <c r="AY439" s="559"/>
      <c r="AZ439" s="559"/>
      <c r="BA439" s="559"/>
      <c r="BB439" s="559"/>
      <c r="BC439" s="559"/>
      <c r="BD439" s="559"/>
      <c r="BE439" s="559"/>
      <c r="BF439" s="559"/>
      <c r="BG439" s="559"/>
      <c r="BH439" s="559"/>
      <c r="BI439" s="559"/>
      <c r="BJ439" s="559"/>
      <c r="BK439" s="559"/>
      <c r="BL439" s="559"/>
      <c r="BM439" s="559"/>
      <c r="BN439" s="559"/>
      <c r="BO439" s="559"/>
      <c r="BP439" s="559"/>
      <c r="BQ439" s="559"/>
      <c r="BR439" s="559"/>
      <c r="BS439" s="559"/>
      <c r="BT439" s="559"/>
      <c r="BU439" s="559"/>
      <c r="BV439" s="559"/>
      <c r="BW439" s="559"/>
      <c r="BX439" s="559"/>
      <c r="BY439" s="559"/>
      <c r="BZ439" s="559"/>
      <c r="CA439" s="559"/>
      <c r="CB439" s="559"/>
      <c r="CC439" s="559"/>
      <c r="CD439" s="559"/>
      <c r="CE439" s="559"/>
      <c r="CF439" s="559"/>
      <c r="CG439" s="559"/>
      <c r="CH439" s="559"/>
      <c r="CI439" s="559"/>
      <c r="CJ439" s="559"/>
      <c r="CK439" s="559"/>
      <c r="CL439" s="559"/>
      <c r="CM439" s="559"/>
      <c r="CN439" s="559"/>
      <c r="CO439" s="559"/>
      <c r="CP439" s="559"/>
      <c r="CQ439" s="559"/>
      <c r="CR439" s="559"/>
      <c r="CS439" s="559"/>
      <c r="CT439" s="559"/>
      <c r="CU439" s="559"/>
      <c r="CV439" s="559"/>
      <c r="CW439" s="559"/>
      <c r="CX439" s="559"/>
      <c r="CY439" s="559"/>
      <c r="CZ439" s="559"/>
      <c r="DA439" s="559"/>
      <c r="DB439" s="559"/>
      <c r="DC439" s="559"/>
      <c r="DD439" s="559"/>
      <c r="DE439" s="559"/>
      <c r="DF439" s="559"/>
      <c r="DG439" s="559"/>
      <c r="DH439" s="559"/>
      <c r="DI439" s="559"/>
      <c r="DJ439" s="559"/>
      <c r="DK439" s="559"/>
      <c r="DL439" s="559"/>
      <c r="DM439" s="559"/>
      <c r="DN439" s="559"/>
      <c r="DO439" s="559"/>
      <c r="DP439" s="559"/>
      <c r="DQ439" s="559"/>
      <c r="DR439" s="559"/>
      <c r="DS439" s="559"/>
      <c r="DT439" s="559"/>
      <c r="DU439" s="559"/>
      <c r="DV439" s="559"/>
      <c r="DW439" s="559"/>
      <c r="DX439" s="559"/>
      <c r="DY439" s="559"/>
      <c r="DZ439" s="559"/>
      <c r="EA439" s="559"/>
      <c r="EB439" s="559"/>
      <c r="EC439" s="559"/>
      <c r="ED439" s="559"/>
      <c r="EE439" s="559"/>
      <c r="EF439" s="559"/>
      <c r="EG439" s="559"/>
      <c r="EH439" s="559"/>
      <c r="EI439" s="559"/>
      <c r="EJ439" s="559"/>
      <c r="EK439" s="559"/>
      <c r="EL439" s="559"/>
      <c r="EM439" s="559"/>
      <c r="EN439" s="559"/>
      <c r="EO439" s="559"/>
      <c r="EP439" s="559"/>
      <c r="EQ439" s="559"/>
      <c r="ER439" s="559"/>
      <c r="ES439" s="559"/>
      <c r="ET439" s="559"/>
      <c r="EU439" s="559"/>
      <c r="EV439" s="559"/>
      <c r="EW439" s="559"/>
      <c r="EX439" s="559"/>
      <c r="EY439" s="559"/>
      <c r="EZ439" s="559"/>
      <c r="FA439" s="559"/>
      <c r="FB439" s="559"/>
      <c r="FC439" s="559"/>
      <c r="FD439" s="559"/>
      <c r="FE439" s="559"/>
      <c r="FF439" s="559"/>
      <c r="FG439" s="559"/>
      <c r="FH439" s="559"/>
      <c r="FI439" s="559"/>
      <c r="FJ439" s="559"/>
      <c r="FK439" s="559"/>
      <c r="FL439" s="559"/>
      <c r="FM439" s="559"/>
      <c r="FN439" s="559"/>
      <c r="FO439" s="559"/>
      <c r="FP439" s="559"/>
      <c r="FQ439" s="559"/>
      <c r="FR439" s="559"/>
      <c r="FS439" s="559"/>
      <c r="FT439" s="559"/>
      <c r="FU439" s="559"/>
      <c r="FV439" s="559"/>
      <c r="FW439" s="559"/>
      <c r="FX439" s="559"/>
      <c r="FY439" s="559"/>
      <c r="FZ439" s="559"/>
      <c r="GA439" s="559"/>
      <c r="GB439" s="559"/>
      <c r="GC439" s="559"/>
      <c r="GD439" s="559"/>
      <c r="GE439" s="559"/>
      <c r="GF439" s="559"/>
      <c r="GG439" s="559"/>
      <c r="GH439" s="559"/>
      <c r="GI439" s="559"/>
      <c r="GJ439" s="559"/>
      <c r="GK439" s="559"/>
      <c r="GL439" s="559"/>
      <c r="GM439" s="559"/>
      <c r="GN439" s="559"/>
      <c r="GO439" s="559"/>
      <c r="GP439" s="559"/>
      <c r="GQ439" s="559"/>
      <c r="GR439" s="559"/>
      <c r="GS439" s="559"/>
      <c r="GT439" s="559"/>
      <c r="GU439" s="559"/>
      <c r="GV439" s="559"/>
      <c r="GW439" s="559"/>
      <c r="GX439" s="559"/>
      <c r="GY439" s="559"/>
      <c r="GZ439" s="559"/>
      <c r="HA439" s="559"/>
      <c r="HB439" s="559"/>
      <c r="HC439" s="559"/>
      <c r="HD439" s="559"/>
      <c r="HE439" s="559"/>
      <c r="HF439" s="559"/>
      <c r="HG439" s="559"/>
      <c r="HH439" s="559"/>
      <c r="HI439" s="559"/>
      <c r="HJ439" s="559"/>
      <c r="HK439" s="559"/>
      <c r="HL439" s="559"/>
      <c r="HM439" s="559"/>
      <c r="HN439" s="559"/>
      <c r="HO439" s="559"/>
      <c r="HP439" s="559"/>
      <c r="HQ439" s="559"/>
      <c r="HR439" s="559"/>
      <c r="HS439" s="559"/>
      <c r="HT439" s="559"/>
      <c r="HU439" s="559"/>
      <c r="HV439" s="559"/>
      <c r="HW439" s="559"/>
      <c r="HX439" s="559"/>
      <c r="HY439" s="559"/>
      <c r="HZ439" s="559"/>
      <c r="IA439" s="559"/>
      <c r="IB439" s="559"/>
      <c r="IC439" s="559"/>
      <c r="ID439" s="559"/>
      <c r="IE439" s="559"/>
      <c r="IF439" s="559"/>
      <c r="IG439" s="559"/>
      <c r="IH439" s="559"/>
      <c r="II439" s="559"/>
      <c r="IJ439" s="559"/>
      <c r="IK439" s="559"/>
      <c r="IL439" s="559"/>
      <c r="IM439" s="559"/>
      <c r="IN439" s="559"/>
      <c r="IO439" s="559"/>
      <c r="IP439" s="559"/>
      <c r="IQ439" s="559"/>
      <c r="IR439" s="559"/>
      <c r="IS439" s="559"/>
      <c r="IT439" s="559"/>
      <c r="IU439" s="559"/>
      <c r="IV439" s="559"/>
      <c r="IW439" s="559"/>
      <c r="IX439" s="559"/>
      <c r="IY439" s="559"/>
      <c r="IZ439" s="559"/>
      <c r="JA439" s="559"/>
      <c r="JB439" s="559"/>
      <c r="JC439" s="559"/>
      <c r="JD439" s="559"/>
      <c r="JE439" s="559"/>
      <c r="JF439" s="559"/>
      <c r="JG439" s="559"/>
      <c r="JH439" s="559"/>
      <c r="JI439" s="559"/>
      <c r="JJ439" s="559"/>
      <c r="JK439" s="559"/>
      <c r="JL439" s="559"/>
      <c r="JM439" s="559"/>
      <c r="JN439" s="559"/>
      <c r="JO439" s="559"/>
      <c r="JP439" s="559"/>
      <c r="JQ439" s="559"/>
      <c r="JR439" s="559"/>
      <c r="JS439" s="559"/>
      <c r="JT439" s="559"/>
      <c r="JU439" s="559"/>
      <c r="JV439" s="559"/>
      <c r="JW439" s="559"/>
      <c r="JX439" s="559"/>
      <c r="JY439" s="559"/>
      <c r="JZ439" s="559"/>
      <c r="KA439" s="559"/>
      <c r="KB439" s="559"/>
      <c r="KC439" s="559"/>
      <c r="KD439" s="559"/>
      <c r="KE439" s="559"/>
      <c r="KF439" s="559"/>
      <c r="KG439" s="559"/>
      <c r="KH439" s="559"/>
      <c r="KI439" s="559"/>
      <c r="KJ439" s="559"/>
      <c r="KK439" s="559"/>
      <c r="KL439" s="559"/>
      <c r="KM439" s="559"/>
      <c r="KN439" s="559"/>
      <c r="KO439" s="559"/>
      <c r="KP439" s="559"/>
      <c r="KQ439" s="559"/>
      <c r="KR439" s="559"/>
      <c r="KS439" s="559"/>
      <c r="KT439" s="559"/>
      <c r="KU439" s="559"/>
      <c r="KV439" s="559"/>
      <c r="KW439" s="559"/>
      <c r="KX439" s="559"/>
      <c r="KY439" s="559"/>
      <c r="KZ439" s="559"/>
      <c r="LA439" s="559"/>
      <c r="LB439" s="559"/>
      <c r="LC439" s="559"/>
      <c r="LD439" s="559"/>
      <c r="LE439" s="559"/>
      <c r="LF439" s="559"/>
      <c r="LG439" s="559"/>
      <c r="LH439" s="559"/>
      <c r="LI439" s="559"/>
      <c r="LJ439" s="559"/>
      <c r="LK439" s="559"/>
      <c r="LL439" s="559"/>
      <c r="LM439" s="559"/>
      <c r="LN439" s="559"/>
      <c r="LO439" s="559"/>
      <c r="LP439" s="559"/>
      <c r="LQ439" s="559"/>
      <c r="LR439" s="559"/>
      <c r="LS439" s="559"/>
      <c r="LT439" s="559"/>
      <c r="LU439" s="559"/>
      <c r="LV439" s="559"/>
      <c r="LW439" s="559"/>
      <c r="LX439" s="559"/>
      <c r="LY439" s="559"/>
      <c r="LZ439" s="559"/>
      <c r="MA439" s="559"/>
      <c r="MB439" s="559"/>
      <c r="MC439" s="559"/>
      <c r="MD439" s="559"/>
      <c r="ME439" s="559"/>
      <c r="MF439" s="559"/>
      <c r="MG439" s="559"/>
      <c r="MH439" s="559"/>
      <c r="MI439" s="559"/>
      <c r="MJ439" s="559"/>
      <c r="MK439" s="559"/>
      <c r="ML439" s="559"/>
      <c r="MM439" s="559"/>
      <c r="MN439" s="559"/>
      <c r="MO439" s="559"/>
      <c r="MP439" s="559"/>
      <c r="MQ439" s="559"/>
      <c r="MR439" s="559"/>
      <c r="MS439" s="559"/>
      <c r="MT439" s="559"/>
      <c r="MU439" s="559"/>
      <c r="MV439" s="559"/>
      <c r="MW439" s="559"/>
      <c r="MX439" s="559"/>
      <c r="MY439" s="559"/>
      <c r="MZ439" s="559"/>
      <c r="NA439" s="559"/>
      <c r="NB439" s="559"/>
      <c r="NC439" s="559"/>
      <c r="ND439" s="559"/>
      <c r="NE439" s="559"/>
      <c r="NF439" s="559"/>
      <c r="NG439" s="559"/>
      <c r="NH439" s="559"/>
      <c r="NI439" s="559"/>
      <c r="NJ439" s="559"/>
      <c r="NK439" s="559"/>
      <c r="NL439" s="559"/>
      <c r="NM439" s="559"/>
      <c r="NN439" s="559"/>
      <c r="NO439" s="559"/>
      <c r="NP439" s="559"/>
      <c r="NQ439" s="559"/>
      <c r="NR439" s="559"/>
      <c r="NS439" s="559"/>
      <c r="NT439" s="559"/>
      <c r="NU439" s="559"/>
      <c r="NV439" s="559"/>
      <c r="NW439" s="559"/>
      <c r="NX439" s="559"/>
      <c r="NY439" s="559"/>
      <c r="NZ439" s="559"/>
      <c r="OA439" s="559"/>
      <c r="OB439" s="559"/>
      <c r="OC439" s="559"/>
      <c r="OD439" s="559"/>
      <c r="OE439" s="559"/>
      <c r="OF439" s="559"/>
      <c r="OG439" s="559"/>
      <c r="OH439" s="559"/>
      <c r="OI439" s="559"/>
      <c r="OJ439" s="559"/>
      <c r="OK439" s="559"/>
      <c r="OL439" s="559"/>
      <c r="OM439" s="559"/>
      <c r="ON439" s="559"/>
      <c r="OO439" s="559"/>
      <c r="OP439" s="559"/>
      <c r="OQ439" s="559"/>
      <c r="OR439" s="559"/>
      <c r="OS439" s="559"/>
      <c r="OT439" s="559"/>
      <c r="OU439" s="559"/>
      <c r="OV439" s="559"/>
      <c r="OW439" s="559"/>
      <c r="OX439" s="559"/>
      <c r="OY439" s="559"/>
      <c r="OZ439" s="559"/>
      <c r="PA439" s="559"/>
      <c r="PB439" s="559"/>
      <c r="PC439" s="559"/>
      <c r="PD439" s="559"/>
      <c r="PE439" s="559"/>
      <c r="PF439" s="559"/>
      <c r="PG439" s="559"/>
      <c r="PH439" s="559"/>
      <c r="PI439" s="559"/>
      <c r="PJ439" s="559"/>
      <c r="PK439" s="559"/>
      <c r="PL439" s="559"/>
      <c r="PM439" s="559"/>
      <c r="PN439" s="559"/>
      <c r="PO439" s="559"/>
      <c r="PP439" s="559"/>
      <c r="PQ439" s="559"/>
      <c r="PR439" s="559"/>
      <c r="PS439" s="559"/>
      <c r="PT439" s="559"/>
      <c r="PU439" s="559"/>
      <c r="PV439" s="559"/>
      <c r="PW439" s="559"/>
      <c r="PX439" s="559"/>
      <c r="PY439" s="559"/>
      <c r="PZ439" s="559"/>
      <c r="QA439" s="559"/>
      <c r="QB439" s="559"/>
      <c r="QC439" s="559"/>
      <c r="QD439" s="559"/>
      <c r="QE439" s="559"/>
      <c r="QF439" s="559"/>
      <c r="QG439" s="559"/>
      <c r="QH439" s="559"/>
      <c r="QI439" s="559"/>
      <c r="QJ439" s="559"/>
      <c r="QK439" s="559"/>
      <c r="QL439" s="559"/>
      <c r="QM439" s="559"/>
      <c r="QN439" s="559"/>
      <c r="QO439" s="559"/>
      <c r="QP439" s="559"/>
      <c r="QQ439" s="559"/>
      <c r="QR439" s="559"/>
      <c r="QS439" s="559"/>
      <c r="QT439" s="559"/>
      <c r="QU439" s="559"/>
      <c r="QV439" s="559"/>
      <c r="QW439" s="559"/>
      <c r="QX439" s="559"/>
      <c r="QY439" s="559"/>
      <c r="QZ439" s="559"/>
      <c r="RA439" s="559"/>
      <c r="RB439" s="559"/>
      <c r="RC439" s="559"/>
      <c r="RD439" s="559"/>
      <c r="RE439" s="559"/>
      <c r="RF439" s="559"/>
      <c r="RG439" s="559"/>
      <c r="RH439" s="559"/>
      <c r="RI439" s="559"/>
      <c r="RJ439" s="559"/>
      <c r="RK439" s="559"/>
      <c r="RL439" s="559"/>
      <c r="RM439" s="559"/>
      <c r="RN439" s="559"/>
      <c r="RO439" s="559"/>
      <c r="RP439" s="559"/>
      <c r="RQ439" s="559"/>
      <c r="RR439" s="559"/>
      <c r="RS439" s="559"/>
      <c r="RT439" s="559"/>
      <c r="RU439" s="559"/>
      <c r="RV439" s="559"/>
      <c r="RW439" s="559"/>
      <c r="RX439" s="559"/>
      <c r="RY439" s="559"/>
      <c r="RZ439" s="559"/>
      <c r="SA439" s="559"/>
      <c r="SB439" s="559"/>
      <c r="SC439" s="559"/>
      <c r="SD439" s="559"/>
      <c r="SE439" s="559"/>
      <c r="SF439" s="559"/>
      <c r="SG439" s="559"/>
      <c r="SH439" s="559"/>
      <c r="SI439" s="559"/>
      <c r="SJ439" s="559"/>
      <c r="SK439" s="559"/>
      <c r="SL439" s="559"/>
      <c r="SM439" s="559"/>
      <c r="SN439" s="559"/>
      <c r="SO439" s="559"/>
      <c r="SP439" s="559"/>
      <c r="SQ439" s="559"/>
      <c r="SR439" s="559"/>
      <c r="SS439" s="559"/>
      <c r="ST439" s="559"/>
      <c r="SU439" s="559"/>
      <c r="SV439" s="559"/>
      <c r="SW439" s="559"/>
      <c r="SX439" s="559"/>
      <c r="SY439" s="559"/>
      <c r="SZ439" s="559"/>
      <c r="TA439" s="559"/>
      <c r="TB439" s="559"/>
      <c r="TC439" s="559"/>
      <c r="TD439" s="559"/>
      <c r="TE439" s="559"/>
      <c r="TF439" s="559"/>
      <c r="TG439" s="559"/>
      <c r="TH439" s="559"/>
      <c r="TI439" s="559"/>
      <c r="TJ439" s="559"/>
      <c r="TK439" s="559"/>
      <c r="TL439" s="559"/>
      <c r="TM439" s="559"/>
      <c r="TN439" s="559"/>
      <c r="TO439" s="559"/>
      <c r="TP439" s="559"/>
      <c r="TQ439" s="559"/>
      <c r="TR439" s="559"/>
      <c r="TS439" s="559"/>
      <c r="TT439" s="559"/>
      <c r="TU439" s="559"/>
      <c r="TV439" s="559"/>
      <c r="TW439" s="559"/>
      <c r="TX439" s="559"/>
      <c r="TY439" s="559"/>
      <c r="TZ439" s="559"/>
      <c r="UA439" s="559"/>
      <c r="UB439" s="559"/>
      <c r="UC439" s="559"/>
      <c r="UD439" s="559"/>
      <c r="UE439" s="559"/>
      <c r="UF439" s="559"/>
      <c r="UG439" s="559"/>
      <c r="UH439" s="559"/>
      <c r="UI439" s="559"/>
      <c r="UJ439" s="559"/>
      <c r="UK439" s="559"/>
      <c r="UL439" s="559"/>
      <c r="UM439" s="559"/>
      <c r="UN439" s="559"/>
      <c r="UO439" s="559"/>
      <c r="UP439" s="559"/>
      <c r="UQ439" s="559"/>
      <c r="UR439" s="559"/>
      <c r="US439" s="559"/>
      <c r="UT439" s="559"/>
      <c r="UU439" s="559"/>
      <c r="UV439" s="559"/>
      <c r="UW439" s="559"/>
      <c r="UX439" s="559"/>
      <c r="UY439" s="559"/>
      <c r="UZ439" s="559"/>
      <c r="VA439" s="559"/>
      <c r="VB439" s="559"/>
      <c r="VC439" s="559"/>
      <c r="VD439" s="559"/>
      <c r="VE439" s="559"/>
      <c r="VF439" s="559"/>
      <c r="VG439" s="559"/>
      <c r="VH439" s="559"/>
      <c r="VI439" s="559"/>
      <c r="VJ439" s="559"/>
      <c r="VK439" s="559"/>
      <c r="VL439" s="559"/>
      <c r="VM439" s="559"/>
      <c r="VN439" s="559"/>
      <c r="VO439" s="559"/>
      <c r="VP439" s="559"/>
      <c r="VQ439" s="559"/>
      <c r="VR439" s="559"/>
      <c r="VS439" s="559"/>
      <c r="VT439" s="559"/>
      <c r="VU439" s="559"/>
      <c r="VV439" s="559"/>
      <c r="VW439" s="559"/>
      <c r="VX439" s="559"/>
      <c r="VY439" s="559"/>
      <c r="VZ439" s="559"/>
      <c r="WA439" s="559"/>
      <c r="WB439" s="559"/>
      <c r="WC439" s="559"/>
      <c r="WD439" s="559"/>
      <c r="WE439" s="559"/>
      <c r="WF439" s="559"/>
      <c r="WG439" s="559"/>
      <c r="WH439" s="559"/>
      <c r="WI439" s="559"/>
      <c r="WJ439" s="559"/>
      <c r="WK439" s="559"/>
      <c r="WL439" s="559"/>
      <c r="WM439" s="559"/>
      <c r="WN439" s="559"/>
      <c r="WO439" s="559"/>
      <c r="WP439" s="559"/>
      <c r="WQ439" s="559"/>
      <c r="WR439" s="559"/>
      <c r="WS439" s="559"/>
      <c r="WT439" s="559"/>
      <c r="WU439" s="559"/>
      <c r="WV439" s="559"/>
      <c r="WW439" s="559"/>
      <c r="WX439" s="559"/>
      <c r="WY439" s="559"/>
      <c r="WZ439" s="559"/>
      <c r="XA439" s="559"/>
      <c r="XB439" s="559"/>
      <c r="XC439" s="559"/>
      <c r="XD439" s="559"/>
      <c r="XE439" s="559"/>
      <c r="XF439" s="559"/>
      <c r="XG439" s="559"/>
      <c r="XH439" s="559"/>
      <c r="XI439" s="559"/>
      <c r="XJ439" s="559"/>
      <c r="XK439" s="559"/>
      <c r="XL439" s="559"/>
      <c r="XM439" s="559"/>
      <c r="XN439" s="559"/>
      <c r="XO439" s="559"/>
      <c r="XP439" s="559"/>
      <c r="XQ439" s="559"/>
      <c r="XR439" s="559"/>
      <c r="XS439" s="559"/>
      <c r="XT439" s="559"/>
      <c r="XU439" s="559"/>
      <c r="XV439" s="559"/>
      <c r="XW439" s="559"/>
      <c r="XX439" s="559"/>
      <c r="XY439" s="559"/>
      <c r="XZ439" s="559"/>
      <c r="YA439" s="559"/>
      <c r="YB439" s="559"/>
      <c r="YC439" s="559"/>
      <c r="YD439" s="559"/>
      <c r="YE439" s="559"/>
      <c r="YF439" s="559"/>
      <c r="YG439" s="559"/>
      <c r="YH439" s="559"/>
      <c r="YI439" s="559"/>
      <c r="YJ439" s="559"/>
      <c r="YK439" s="559"/>
      <c r="YL439" s="559"/>
      <c r="YM439" s="559"/>
      <c r="YN439" s="559"/>
      <c r="YO439" s="559"/>
      <c r="YP439" s="559"/>
      <c r="YQ439" s="559"/>
      <c r="YR439" s="559"/>
      <c r="YS439" s="559"/>
      <c r="YT439" s="559"/>
      <c r="YU439" s="559"/>
      <c r="YV439" s="559"/>
      <c r="YW439" s="559"/>
      <c r="YX439" s="559"/>
      <c r="YY439" s="559"/>
      <c r="YZ439" s="559"/>
      <c r="ZA439" s="559"/>
      <c r="ZB439" s="559"/>
      <c r="ZC439" s="559"/>
      <c r="ZD439" s="559"/>
      <c r="ZE439" s="559"/>
      <c r="ZF439" s="559"/>
      <c r="ZG439" s="559"/>
      <c r="ZH439" s="559"/>
      <c r="ZI439" s="559"/>
      <c r="ZJ439" s="559"/>
      <c r="ZK439" s="559"/>
      <c r="ZL439" s="559"/>
      <c r="ZM439" s="559"/>
      <c r="ZN439" s="559"/>
      <c r="ZO439" s="559"/>
      <c r="ZP439" s="559"/>
      <c r="ZQ439" s="559"/>
      <c r="ZR439" s="559"/>
      <c r="ZS439" s="559"/>
      <c r="ZT439" s="559"/>
      <c r="ZU439" s="559"/>
      <c r="ZV439" s="559"/>
      <c r="ZW439" s="559"/>
      <c r="ZX439" s="559"/>
      <c r="ZY439" s="559"/>
      <c r="ZZ439" s="559"/>
      <c r="AAA439" s="559"/>
      <c r="AAB439" s="559"/>
      <c r="AAC439" s="559"/>
      <c r="AAD439" s="559"/>
      <c r="AAE439" s="559"/>
      <c r="AAF439" s="559"/>
      <c r="AAG439" s="559"/>
      <c r="AAH439" s="559"/>
      <c r="AAI439" s="559"/>
      <c r="AAJ439" s="559"/>
      <c r="AAK439" s="559"/>
      <c r="AAL439" s="559"/>
      <c r="AAM439" s="559"/>
      <c r="AAN439" s="559"/>
      <c r="AAO439" s="559"/>
      <c r="AAP439" s="559"/>
      <c r="AAQ439" s="559"/>
      <c r="AAR439" s="559"/>
      <c r="AAS439" s="559"/>
      <c r="AAT439" s="559"/>
      <c r="AAU439" s="559"/>
      <c r="AAV439" s="559"/>
      <c r="AAW439" s="559"/>
      <c r="AAX439" s="559"/>
      <c r="AAY439" s="559"/>
      <c r="AAZ439" s="559"/>
      <c r="ABA439" s="559"/>
      <c r="ABB439" s="559"/>
      <c r="ABC439" s="559"/>
      <c r="ABD439" s="559"/>
      <c r="ABE439" s="559"/>
      <c r="ABF439" s="559"/>
      <c r="ABG439" s="559"/>
      <c r="ABH439" s="559"/>
      <c r="ABI439" s="559"/>
      <c r="ABJ439" s="559"/>
      <c r="ABK439" s="559"/>
      <c r="ABL439" s="559"/>
      <c r="ABM439" s="559"/>
      <c r="ABN439" s="559"/>
      <c r="ABO439" s="559"/>
      <c r="ABP439" s="559"/>
      <c r="ABQ439" s="559"/>
      <c r="ABR439" s="559"/>
      <c r="ABS439" s="559"/>
      <c r="ABT439" s="559"/>
      <c r="ABU439" s="559"/>
      <c r="ABV439" s="559"/>
      <c r="ABW439" s="559"/>
      <c r="ABX439" s="559"/>
      <c r="ABY439" s="559"/>
      <c r="ABZ439" s="559"/>
      <c r="ACA439" s="559"/>
      <c r="ACB439" s="559"/>
      <c r="ACC439" s="559"/>
      <c r="ACD439" s="559"/>
      <c r="ACE439" s="559"/>
      <c r="ACF439" s="559"/>
      <c r="ACG439" s="559"/>
      <c r="ACH439" s="559"/>
      <c r="ACI439" s="559"/>
      <c r="ACJ439" s="559"/>
      <c r="ACK439" s="559"/>
      <c r="ACL439" s="559"/>
      <c r="ACM439" s="559"/>
      <c r="ACN439" s="559"/>
      <c r="ACO439" s="559"/>
      <c r="ACP439" s="559"/>
      <c r="ACQ439" s="559"/>
      <c r="ACR439" s="559"/>
      <c r="ACS439" s="559"/>
      <c r="ACT439" s="559"/>
      <c r="ACU439" s="559"/>
      <c r="ACV439" s="559"/>
      <c r="ACW439" s="559"/>
      <c r="ACX439" s="559"/>
      <c r="ACY439" s="559"/>
      <c r="ACZ439" s="559"/>
      <c r="ADA439" s="559"/>
      <c r="ADB439" s="559"/>
      <c r="ADC439" s="559"/>
      <c r="ADD439" s="559"/>
      <c r="ADE439" s="559"/>
      <c r="ADF439" s="559"/>
      <c r="ADG439" s="559"/>
      <c r="ADH439" s="559"/>
      <c r="ADI439" s="559"/>
      <c r="ADJ439" s="559"/>
      <c r="ADK439" s="559"/>
      <c r="ADL439" s="559"/>
      <c r="ADM439" s="559"/>
      <c r="ADN439" s="559"/>
      <c r="ADO439" s="559"/>
      <c r="ADP439" s="559"/>
      <c r="ADQ439" s="559"/>
      <c r="ADR439" s="559"/>
      <c r="ADS439" s="559"/>
      <c r="ADT439" s="559"/>
      <c r="ADU439" s="559"/>
      <c r="ADV439" s="559"/>
      <c r="ADW439" s="559"/>
      <c r="ADX439" s="559"/>
      <c r="ADY439" s="559"/>
      <c r="ADZ439" s="559"/>
      <c r="AEA439" s="559"/>
      <c r="AEB439" s="559"/>
      <c r="AEC439" s="559"/>
      <c r="AED439" s="559"/>
      <c r="AEE439" s="559"/>
      <c r="AEF439" s="559"/>
      <c r="AEG439" s="559"/>
      <c r="AEH439" s="559"/>
      <c r="AEI439" s="559"/>
      <c r="AEJ439" s="559"/>
      <c r="AEK439" s="559"/>
      <c r="AEL439" s="559"/>
      <c r="AEM439" s="559"/>
      <c r="AEN439" s="559"/>
      <c r="AEO439" s="559"/>
      <c r="AEP439" s="559"/>
      <c r="AEQ439" s="559"/>
      <c r="AER439" s="559"/>
      <c r="AES439" s="559"/>
      <c r="AET439" s="559"/>
      <c r="AEU439" s="559"/>
      <c r="AEV439" s="559"/>
      <c r="AEW439" s="559"/>
      <c r="AEX439" s="559"/>
      <c r="AEY439" s="559"/>
      <c r="AEZ439" s="559"/>
      <c r="AFA439" s="559"/>
      <c r="AFB439" s="559"/>
      <c r="AFC439" s="559"/>
      <c r="AFD439" s="559"/>
      <c r="AFE439" s="559"/>
      <c r="AFF439" s="559"/>
      <c r="AFG439" s="559"/>
      <c r="AFH439" s="559"/>
      <c r="AFI439" s="559"/>
      <c r="AFJ439" s="559"/>
      <c r="AFK439" s="559"/>
      <c r="AFL439" s="559"/>
      <c r="AFM439" s="559"/>
      <c r="AFN439" s="559"/>
      <c r="AFO439" s="559"/>
      <c r="AFP439" s="559"/>
      <c r="AFQ439" s="559"/>
      <c r="AFR439" s="559"/>
      <c r="AFS439" s="559"/>
      <c r="AFT439" s="559"/>
      <c r="AFU439" s="559"/>
      <c r="AFV439" s="559"/>
      <c r="AFW439" s="559"/>
      <c r="AFX439" s="559"/>
      <c r="AFY439" s="559"/>
      <c r="AFZ439" s="559"/>
      <c r="AGA439" s="559"/>
      <c r="AGB439" s="559"/>
      <c r="AGC439" s="559"/>
      <c r="AGD439" s="559"/>
      <c r="AGE439" s="559"/>
      <c r="AGF439" s="559"/>
      <c r="AGG439" s="559"/>
      <c r="AGH439" s="559"/>
      <c r="AGI439" s="559"/>
      <c r="AGJ439" s="559"/>
      <c r="AGK439" s="559"/>
      <c r="AGL439" s="559"/>
      <c r="AGM439" s="559"/>
      <c r="AGN439" s="559"/>
      <c r="AGO439" s="559"/>
      <c r="AGP439" s="559"/>
      <c r="AGQ439" s="559"/>
      <c r="AGR439" s="559"/>
      <c r="AGS439" s="559"/>
      <c r="AGT439" s="559"/>
      <c r="AGU439" s="559"/>
      <c r="AGV439" s="559"/>
      <c r="AGW439" s="559"/>
      <c r="AGX439" s="559"/>
      <c r="AGY439" s="559"/>
      <c r="AGZ439" s="559"/>
      <c r="AHA439" s="559"/>
      <c r="AHB439" s="559"/>
      <c r="AHC439" s="559"/>
      <c r="AHD439" s="559"/>
      <c r="AHE439" s="559"/>
      <c r="AHF439" s="559"/>
      <c r="AHG439" s="559"/>
      <c r="AHH439" s="559"/>
      <c r="AHI439" s="559"/>
      <c r="AHJ439" s="559"/>
      <c r="AHK439" s="559"/>
      <c r="AHL439" s="559"/>
      <c r="AHM439" s="559"/>
      <c r="AHN439" s="559"/>
      <c r="AHO439" s="559"/>
      <c r="AHP439" s="559"/>
      <c r="AHQ439" s="559"/>
      <c r="AHR439" s="559"/>
      <c r="AHS439" s="559"/>
      <c r="AHT439" s="559"/>
      <c r="AHU439" s="559"/>
      <c r="AHV439" s="559"/>
      <c r="AHW439" s="559"/>
      <c r="AHX439" s="559"/>
      <c r="AHY439" s="559"/>
      <c r="AHZ439" s="559"/>
      <c r="AIA439" s="559"/>
      <c r="AIB439" s="559"/>
      <c r="AIC439" s="559"/>
      <c r="AID439" s="559"/>
      <c r="AIE439" s="559"/>
      <c r="AIF439" s="559"/>
      <c r="AIG439" s="559"/>
      <c r="AIH439" s="559"/>
      <c r="AII439" s="559"/>
      <c r="AIJ439" s="559"/>
      <c r="AIK439" s="559"/>
      <c r="AIL439" s="559"/>
      <c r="AIM439" s="559"/>
      <c r="AIN439" s="559"/>
      <c r="AIO439" s="559"/>
      <c r="AIP439" s="559"/>
      <c r="AIQ439" s="559"/>
      <c r="AIR439" s="559"/>
      <c r="AIS439" s="559"/>
      <c r="AIT439" s="559"/>
      <c r="AIU439" s="559"/>
      <c r="AIV439" s="559"/>
      <c r="AIW439" s="559"/>
      <c r="AIX439" s="559"/>
      <c r="AIY439" s="559"/>
      <c r="AIZ439" s="559"/>
      <c r="AJA439" s="559"/>
      <c r="AJB439" s="559"/>
      <c r="AJC439" s="559"/>
      <c r="AJD439" s="559"/>
      <c r="AJE439" s="559"/>
      <c r="AJF439" s="559"/>
      <c r="AJG439" s="559"/>
      <c r="AJH439" s="559"/>
      <c r="AJI439" s="559"/>
      <c r="AJJ439" s="559"/>
      <c r="AJK439" s="559"/>
      <c r="AJL439" s="559"/>
      <c r="AJM439" s="559"/>
      <c r="AJN439" s="559"/>
      <c r="AJO439" s="559"/>
      <c r="AJP439" s="559"/>
      <c r="AJQ439" s="559"/>
      <c r="AJR439" s="559"/>
      <c r="AJS439" s="559"/>
      <c r="AJT439" s="559"/>
      <c r="AJU439" s="559"/>
      <c r="AJV439" s="559"/>
      <c r="AJW439" s="559"/>
      <c r="AJX439" s="559"/>
      <c r="AJY439" s="559"/>
      <c r="AJZ439" s="559"/>
      <c r="AKA439" s="559"/>
      <c r="AKB439" s="559"/>
      <c r="AKC439" s="559"/>
      <c r="AKD439" s="559"/>
      <c r="AKE439" s="559"/>
      <c r="AKF439" s="559"/>
      <c r="AKG439" s="559"/>
      <c r="AKH439" s="559"/>
      <c r="AKI439" s="559"/>
      <c r="AKJ439" s="559"/>
      <c r="AKK439" s="559"/>
      <c r="AKL439" s="559"/>
      <c r="AKM439" s="559"/>
      <c r="AKN439" s="559"/>
      <c r="AKO439" s="559"/>
      <c r="AKP439" s="559"/>
      <c r="AKQ439" s="559"/>
      <c r="AKR439" s="559"/>
      <c r="AKS439" s="559"/>
      <c r="AKT439" s="559"/>
      <c r="AKU439" s="559"/>
      <c r="AKV439" s="559"/>
      <c r="AKW439" s="559"/>
      <c r="AKX439" s="559"/>
      <c r="AKY439" s="559"/>
      <c r="AKZ439" s="559"/>
      <c r="ALA439" s="559"/>
      <c r="ALB439" s="559"/>
      <c r="ALC439" s="559"/>
      <c r="ALD439" s="559"/>
      <c r="ALE439" s="559"/>
      <c r="ALF439" s="559"/>
      <c r="ALG439" s="559"/>
      <c r="ALH439" s="559"/>
      <c r="ALI439" s="559"/>
      <c r="ALJ439" s="559"/>
      <c r="ALK439" s="559"/>
      <c r="ALL439" s="559"/>
      <c r="ALM439" s="559"/>
      <c r="ALN439" s="559"/>
      <c r="ALO439" s="559"/>
      <c r="ALP439" s="559"/>
      <c r="ALQ439" s="559"/>
      <c r="ALR439" s="559"/>
      <c r="ALS439" s="559"/>
      <c r="ALT439" s="559"/>
      <c r="ALU439" s="559"/>
      <c r="ALV439" s="559"/>
      <c r="ALW439" s="559"/>
      <c r="ALX439" s="559"/>
      <c r="ALY439" s="559"/>
      <c r="ALZ439" s="559"/>
      <c r="AMA439" s="559"/>
      <c r="AMB439" s="559"/>
      <c r="AMC439" s="559"/>
      <c r="AMD439" s="559"/>
      <c r="AME439" s="559"/>
      <c r="AMF439" s="559"/>
      <c r="AMG439" s="559"/>
      <c r="AMH439" s="559"/>
      <c r="AMI439" s="559"/>
      <c r="AMJ439" s="559"/>
    </row>
    <row r="440" spans="1:1024" x14ac:dyDescent="0.25">
      <c r="A440" s="256" t="s">
        <v>1185</v>
      </c>
      <c r="B440" s="257">
        <v>440</v>
      </c>
      <c r="C440" s="258" t="s">
        <v>24568</v>
      </c>
      <c r="D440" s="308" t="s">
        <v>1186</v>
      </c>
      <c r="E440" s="286"/>
      <c r="F440" s="278">
        <v>4</v>
      </c>
      <c r="G440" s="280"/>
      <c r="H440" s="280"/>
      <c r="I440" s="492">
        <v>3</v>
      </c>
      <c r="J440" s="292"/>
      <c r="K440" s="293"/>
      <c r="L440" s="278">
        <v>1</v>
      </c>
      <c r="M440" s="293"/>
      <c r="N440" s="293"/>
      <c r="O440" s="293"/>
      <c r="P440" s="293"/>
      <c r="Q440" s="293"/>
      <c r="R440" s="293"/>
      <c r="S440" s="293"/>
      <c r="T440" s="293"/>
      <c r="U440" s="293"/>
      <c r="V440" s="293"/>
      <c r="W440" s="283">
        <f t="shared" si="199"/>
        <v>100</v>
      </c>
      <c r="X440" s="283">
        <f t="shared" si="200"/>
        <v>100</v>
      </c>
      <c r="Y440" s="283">
        <f t="shared" si="195"/>
        <v>100</v>
      </c>
      <c r="Z440" s="283">
        <f t="shared" si="197"/>
        <v>100</v>
      </c>
      <c r="AA440" s="283">
        <f t="shared" si="198"/>
        <v>100</v>
      </c>
      <c r="AB440" s="287">
        <f t="shared" si="166"/>
        <v>100</v>
      </c>
      <c r="AC440" s="287">
        <f t="shared" si="165"/>
        <v>100</v>
      </c>
      <c r="AD440" s="287">
        <f t="shared" si="177"/>
        <v>100</v>
      </c>
      <c r="AE440" s="284">
        <f t="shared" si="196"/>
        <v>1</v>
      </c>
      <c r="AF440" s="284">
        <f t="shared" si="168"/>
        <v>100</v>
      </c>
      <c r="AG440" s="268">
        <f t="shared" si="179"/>
        <v>100</v>
      </c>
      <c r="AH440" s="268">
        <f t="shared" si="180"/>
        <v>100</v>
      </c>
      <c r="AI440" s="268">
        <f t="shared" si="181"/>
        <v>100</v>
      </c>
      <c r="AJ440" s="268">
        <f t="shared" si="178"/>
        <v>100</v>
      </c>
      <c r="AK440" s="501" t="s">
        <v>1187</v>
      </c>
      <c r="AL440" s="257">
        <v>1</v>
      </c>
      <c r="AM440" s="277">
        <v>1</v>
      </c>
      <c r="AN440" s="511"/>
      <c r="AO440" s="277">
        <v>10</v>
      </c>
      <c r="AP440" s="277">
        <v>10</v>
      </c>
      <c r="AQ440" s="286"/>
      <c r="AR440" s="356" t="s">
        <v>24569</v>
      </c>
      <c r="AS440" s="382"/>
      <c r="AT440" s="286"/>
      <c r="AU440" s="286"/>
      <c r="AV440" s="170"/>
    </row>
    <row r="441" spans="1:1024" x14ac:dyDescent="0.25">
      <c r="A441" s="256" t="s">
        <v>1188</v>
      </c>
      <c r="B441" s="257">
        <v>441</v>
      </c>
      <c r="C441" s="258" t="s">
        <v>24570</v>
      </c>
      <c r="D441" s="308" t="s">
        <v>1189</v>
      </c>
      <c r="E441" s="286"/>
      <c r="F441" s="291"/>
      <c r="G441" s="280"/>
      <c r="H441" s="280"/>
      <c r="I441" s="492">
        <v>11</v>
      </c>
      <c r="J441" s="292"/>
      <c r="K441" s="293"/>
      <c r="L441" s="278">
        <v>1</v>
      </c>
      <c r="M441" s="293"/>
      <c r="N441" s="293"/>
      <c r="O441" s="293"/>
      <c r="P441" s="293"/>
      <c r="Q441" s="293"/>
      <c r="R441" s="293"/>
      <c r="S441" s="293"/>
      <c r="T441" s="293"/>
      <c r="U441" s="293"/>
      <c r="V441" s="293"/>
      <c r="W441" s="283">
        <f t="shared" si="199"/>
        <v>100</v>
      </c>
      <c r="X441" s="283">
        <f t="shared" si="200"/>
        <v>100</v>
      </c>
      <c r="Y441" s="283">
        <f t="shared" si="195"/>
        <v>100</v>
      </c>
      <c r="Z441" s="283">
        <f t="shared" si="197"/>
        <v>100</v>
      </c>
      <c r="AA441" s="283">
        <f t="shared" si="198"/>
        <v>100</v>
      </c>
      <c r="AB441" s="287">
        <f t="shared" si="166"/>
        <v>100</v>
      </c>
      <c r="AC441" s="287">
        <f t="shared" si="165"/>
        <v>100</v>
      </c>
      <c r="AD441" s="287">
        <f t="shared" si="177"/>
        <v>100</v>
      </c>
      <c r="AE441" s="284">
        <f t="shared" si="196"/>
        <v>1</v>
      </c>
      <c r="AF441" s="284">
        <f t="shared" si="168"/>
        <v>100</v>
      </c>
      <c r="AG441" s="268">
        <f t="shared" si="179"/>
        <v>100</v>
      </c>
      <c r="AH441" s="268">
        <f t="shared" si="180"/>
        <v>100</v>
      </c>
      <c r="AI441" s="268">
        <f t="shared" si="181"/>
        <v>100</v>
      </c>
      <c r="AJ441" s="268">
        <f t="shared" si="178"/>
        <v>100</v>
      </c>
      <c r="AK441" s="507" t="s">
        <v>24092</v>
      </c>
      <c r="AL441" s="257">
        <v>1</v>
      </c>
      <c r="AM441" s="277">
        <v>1</v>
      </c>
      <c r="AN441" s="511"/>
      <c r="AO441" s="357"/>
      <c r="AP441" s="277">
        <v>10</v>
      </c>
      <c r="AQ441" s="286"/>
      <c r="AR441" s="356" t="s">
        <v>5333</v>
      </c>
      <c r="AS441" s="171"/>
      <c r="AT441" s="286"/>
      <c r="AU441" s="286"/>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11"/>
      <c r="CD441" s="111"/>
      <c r="CE441" s="111"/>
      <c r="CF441" s="111"/>
      <c r="CG441" s="111"/>
      <c r="CH441" s="111"/>
      <c r="CI441" s="111"/>
      <c r="CJ441" s="111"/>
      <c r="CK441" s="111"/>
      <c r="CL441" s="111"/>
      <c r="CM441" s="111"/>
      <c r="CN441" s="111"/>
      <c r="CO441" s="111"/>
      <c r="CP441" s="111"/>
      <c r="CQ441" s="111"/>
      <c r="CR441" s="111"/>
      <c r="CS441" s="111"/>
      <c r="CT441" s="111"/>
      <c r="CU441" s="111"/>
      <c r="CV441" s="111"/>
      <c r="CW441" s="111"/>
      <c r="CX441" s="111"/>
      <c r="CY441" s="111"/>
      <c r="CZ441" s="111"/>
      <c r="DA441" s="111"/>
      <c r="DB441" s="111"/>
      <c r="DC441" s="111"/>
      <c r="DD441" s="111"/>
      <c r="DE441" s="111"/>
      <c r="DF441" s="111"/>
      <c r="DG441" s="111"/>
      <c r="DH441" s="111"/>
      <c r="DI441" s="111"/>
      <c r="DJ441" s="111"/>
      <c r="DK441" s="111"/>
      <c r="DL441" s="111"/>
      <c r="DM441" s="111"/>
      <c r="DN441" s="111"/>
      <c r="DO441" s="111"/>
      <c r="DP441" s="111"/>
      <c r="DQ441" s="111"/>
      <c r="DR441" s="111"/>
      <c r="DS441" s="111"/>
      <c r="DT441" s="111"/>
      <c r="DU441" s="111"/>
      <c r="DV441" s="111"/>
      <c r="DW441" s="111"/>
      <c r="DX441" s="111"/>
      <c r="DY441" s="111"/>
      <c r="DZ441" s="111"/>
      <c r="EA441" s="111"/>
      <c r="EB441" s="111"/>
      <c r="EC441" s="111"/>
      <c r="ED441" s="111"/>
      <c r="EE441" s="111"/>
      <c r="EF441" s="111"/>
      <c r="EG441" s="111"/>
      <c r="EH441" s="111"/>
      <c r="EI441" s="111"/>
      <c r="EJ441" s="111"/>
      <c r="EK441" s="111"/>
      <c r="EL441" s="111"/>
      <c r="EM441" s="111"/>
      <c r="EN441" s="111"/>
      <c r="EO441" s="111"/>
      <c r="EP441" s="111"/>
      <c r="EQ441" s="111"/>
      <c r="ER441" s="111"/>
      <c r="ES441" s="111"/>
      <c r="ET441" s="111"/>
      <c r="EU441" s="111"/>
      <c r="EV441" s="111"/>
      <c r="EW441" s="111"/>
      <c r="EX441" s="111"/>
      <c r="EY441" s="111"/>
      <c r="EZ441" s="111"/>
      <c r="FA441" s="111"/>
      <c r="FB441" s="111"/>
      <c r="FC441" s="111"/>
      <c r="FD441" s="111"/>
      <c r="FE441" s="111"/>
      <c r="FF441" s="111"/>
      <c r="FG441" s="111"/>
      <c r="FH441" s="111"/>
      <c r="FI441" s="111"/>
      <c r="FJ441" s="111"/>
      <c r="FK441" s="111"/>
      <c r="FL441" s="111"/>
      <c r="FM441" s="111"/>
      <c r="FN441" s="111"/>
      <c r="FO441" s="111"/>
      <c r="FP441" s="111"/>
      <c r="FQ441" s="111"/>
      <c r="FR441" s="111"/>
      <c r="FS441" s="111"/>
      <c r="FT441" s="111"/>
      <c r="FU441" s="111"/>
      <c r="FV441" s="111"/>
      <c r="FW441" s="111"/>
      <c r="FX441" s="111"/>
      <c r="FY441" s="111"/>
      <c r="FZ441" s="111"/>
      <c r="GA441" s="111"/>
      <c r="GB441" s="111"/>
      <c r="GC441" s="111"/>
      <c r="GD441" s="111"/>
      <c r="GE441" s="111"/>
      <c r="GF441" s="111"/>
      <c r="GG441" s="111"/>
      <c r="GH441" s="111"/>
      <c r="GI441" s="111"/>
      <c r="GJ441" s="111"/>
      <c r="GK441" s="111"/>
      <c r="GL441" s="111"/>
      <c r="GM441" s="111"/>
      <c r="GN441" s="111"/>
      <c r="GO441" s="111"/>
      <c r="GP441" s="111"/>
      <c r="GQ441" s="111"/>
      <c r="GR441" s="111"/>
      <c r="GS441" s="111"/>
      <c r="GT441" s="111"/>
      <c r="GU441" s="111"/>
      <c r="GV441" s="111"/>
      <c r="GW441" s="111"/>
      <c r="GX441" s="111"/>
      <c r="GY441" s="111"/>
      <c r="GZ441" s="111"/>
      <c r="HA441" s="111"/>
      <c r="HB441" s="111"/>
      <c r="HC441" s="111"/>
      <c r="HD441" s="111"/>
      <c r="HE441" s="111"/>
      <c r="HF441" s="111"/>
      <c r="HG441" s="111"/>
      <c r="HH441" s="111"/>
      <c r="HI441" s="111"/>
      <c r="HJ441" s="111"/>
      <c r="HK441" s="111"/>
      <c r="HL441" s="111"/>
      <c r="HM441" s="111"/>
      <c r="HN441" s="111"/>
      <c r="HO441" s="111"/>
      <c r="HP441" s="111"/>
      <c r="HQ441" s="111"/>
      <c r="HR441" s="111"/>
      <c r="HS441" s="111"/>
      <c r="HT441" s="111"/>
      <c r="HU441" s="111"/>
      <c r="HV441" s="111"/>
      <c r="HW441" s="111"/>
      <c r="HX441" s="111"/>
      <c r="HY441" s="111"/>
      <c r="HZ441" s="111"/>
      <c r="IA441" s="111"/>
      <c r="IB441" s="111"/>
      <c r="IC441" s="111"/>
      <c r="ID441" s="111"/>
      <c r="IE441" s="111"/>
      <c r="IF441" s="111"/>
      <c r="IG441" s="111"/>
      <c r="IH441" s="111"/>
      <c r="II441" s="111"/>
      <c r="IJ441" s="111"/>
      <c r="IK441" s="111"/>
      <c r="IL441" s="111"/>
      <c r="IM441" s="111"/>
      <c r="IN441" s="111"/>
      <c r="IO441" s="111"/>
      <c r="IP441" s="111"/>
      <c r="IQ441" s="111"/>
      <c r="IR441" s="111"/>
      <c r="IS441" s="111"/>
      <c r="IT441" s="111"/>
      <c r="IU441" s="111"/>
      <c r="IV441" s="111"/>
      <c r="IW441" s="111"/>
      <c r="IX441" s="111"/>
      <c r="IY441" s="111"/>
      <c r="IZ441" s="111"/>
      <c r="JA441" s="111"/>
      <c r="JB441" s="111"/>
      <c r="JC441" s="111"/>
      <c r="JD441" s="111"/>
      <c r="JE441" s="111"/>
      <c r="JF441" s="111"/>
      <c r="JG441" s="111"/>
      <c r="JH441" s="111"/>
      <c r="JI441" s="111"/>
      <c r="JJ441" s="111"/>
      <c r="JK441" s="111"/>
      <c r="JL441" s="111"/>
      <c r="JM441" s="111"/>
      <c r="JN441" s="111"/>
      <c r="JO441" s="111"/>
      <c r="JP441" s="111"/>
      <c r="JQ441" s="111"/>
      <c r="JR441" s="111"/>
      <c r="JS441" s="111"/>
      <c r="JT441" s="111"/>
      <c r="JU441" s="111"/>
      <c r="JV441" s="111"/>
      <c r="JW441" s="111"/>
      <c r="JX441" s="111"/>
      <c r="JY441" s="111"/>
      <c r="JZ441" s="111"/>
      <c r="KA441" s="111"/>
      <c r="KB441" s="111"/>
      <c r="KC441" s="111"/>
      <c r="KD441" s="111"/>
      <c r="KE441" s="111"/>
      <c r="KF441" s="111"/>
      <c r="KG441" s="111"/>
      <c r="KH441" s="111"/>
      <c r="KI441" s="111"/>
      <c r="KJ441" s="111"/>
      <c r="KK441" s="111"/>
      <c r="KL441" s="111"/>
      <c r="KM441" s="111"/>
      <c r="KN441" s="111"/>
      <c r="KO441" s="111"/>
      <c r="KP441" s="111"/>
      <c r="KQ441" s="111"/>
      <c r="KR441" s="111"/>
      <c r="KS441" s="111"/>
      <c r="KT441" s="111"/>
      <c r="KU441" s="111"/>
      <c r="KV441" s="111"/>
      <c r="KW441" s="111"/>
      <c r="KX441" s="111"/>
      <c r="KY441" s="111"/>
      <c r="KZ441" s="111"/>
      <c r="LA441" s="111"/>
      <c r="LB441" s="111"/>
      <c r="LC441" s="111"/>
      <c r="LD441" s="111"/>
      <c r="LE441" s="111"/>
      <c r="LF441" s="111"/>
      <c r="LG441" s="111"/>
      <c r="LH441" s="111"/>
      <c r="LI441" s="111"/>
      <c r="LJ441" s="111"/>
      <c r="LK441" s="111"/>
      <c r="LL441" s="111"/>
      <c r="LM441" s="111"/>
      <c r="LN441" s="111"/>
      <c r="LO441" s="111"/>
      <c r="LP441" s="111"/>
      <c r="LQ441" s="111"/>
      <c r="LR441" s="111"/>
      <c r="LS441" s="111"/>
      <c r="LT441" s="111"/>
      <c r="LU441" s="111"/>
      <c r="LV441" s="111"/>
      <c r="LW441" s="111"/>
      <c r="LX441" s="111"/>
      <c r="LY441" s="111"/>
      <c r="LZ441" s="111"/>
      <c r="MA441" s="111"/>
      <c r="MB441" s="111"/>
      <c r="MC441" s="111"/>
      <c r="MD441" s="111"/>
      <c r="ME441" s="111"/>
      <c r="MF441" s="111"/>
      <c r="MG441" s="111"/>
      <c r="MH441" s="111"/>
      <c r="MI441" s="111"/>
      <c r="MJ441" s="111"/>
      <c r="MK441" s="111"/>
      <c r="ML441" s="111"/>
      <c r="MM441" s="111"/>
      <c r="MN441" s="111"/>
      <c r="MO441" s="111"/>
      <c r="MP441" s="111"/>
      <c r="MQ441" s="111"/>
      <c r="MR441" s="111"/>
      <c r="MS441" s="111"/>
      <c r="MT441" s="111"/>
      <c r="MU441" s="111"/>
      <c r="MV441" s="111"/>
      <c r="MW441" s="111"/>
      <c r="MX441" s="111"/>
      <c r="MY441" s="111"/>
      <c r="MZ441" s="111"/>
      <c r="NA441" s="111"/>
      <c r="NB441" s="111"/>
      <c r="NC441" s="111"/>
      <c r="ND441" s="111"/>
      <c r="NE441" s="111"/>
      <c r="NF441" s="111"/>
      <c r="NG441" s="111"/>
      <c r="NH441" s="111"/>
      <c r="NI441" s="111"/>
      <c r="NJ441" s="111"/>
      <c r="NK441" s="111"/>
      <c r="NL441" s="111"/>
      <c r="NM441" s="111"/>
      <c r="NN441" s="111"/>
      <c r="NO441" s="111"/>
      <c r="NP441" s="111"/>
      <c r="NQ441" s="111"/>
      <c r="NR441" s="111"/>
      <c r="NS441" s="111"/>
      <c r="NT441" s="111"/>
      <c r="NU441" s="111"/>
      <c r="NV441" s="111"/>
      <c r="NW441" s="111"/>
      <c r="NX441" s="111"/>
      <c r="NY441" s="111"/>
      <c r="NZ441" s="111"/>
      <c r="OA441" s="111"/>
      <c r="OB441" s="111"/>
      <c r="OC441" s="111"/>
      <c r="OD441" s="111"/>
      <c r="OE441" s="111"/>
      <c r="OF441" s="111"/>
      <c r="OG441" s="111"/>
      <c r="OH441" s="111"/>
      <c r="OI441" s="111"/>
      <c r="OJ441" s="111"/>
      <c r="OK441" s="111"/>
      <c r="OL441" s="111"/>
      <c r="OM441" s="111"/>
      <c r="ON441" s="111"/>
      <c r="OO441" s="111"/>
      <c r="OP441" s="111"/>
      <c r="OQ441" s="111"/>
      <c r="OR441" s="111"/>
      <c r="OS441" s="111"/>
      <c r="OT441" s="111"/>
      <c r="OU441" s="111"/>
      <c r="OV441" s="111"/>
      <c r="OW441" s="111"/>
      <c r="OX441" s="111"/>
      <c r="OY441" s="111"/>
      <c r="OZ441" s="111"/>
      <c r="PA441" s="111"/>
      <c r="PB441" s="111"/>
      <c r="PC441" s="111"/>
      <c r="PD441" s="111"/>
      <c r="PE441" s="111"/>
      <c r="PF441" s="111"/>
      <c r="PG441" s="111"/>
      <c r="PH441" s="111"/>
      <c r="PI441" s="111"/>
      <c r="PJ441" s="111"/>
      <c r="PK441" s="111"/>
      <c r="PL441" s="111"/>
      <c r="PM441" s="111"/>
      <c r="PN441" s="111"/>
      <c r="PO441" s="111"/>
      <c r="PP441" s="111"/>
      <c r="PQ441" s="111"/>
      <c r="PR441" s="111"/>
      <c r="PS441" s="111"/>
      <c r="PT441" s="111"/>
      <c r="PU441" s="111"/>
      <c r="PV441" s="111"/>
      <c r="PW441" s="111"/>
      <c r="PX441" s="111"/>
      <c r="PY441" s="111"/>
      <c r="PZ441" s="111"/>
      <c r="QA441" s="111"/>
      <c r="QB441" s="111"/>
      <c r="QC441" s="111"/>
      <c r="QD441" s="111"/>
      <c r="QE441" s="111"/>
      <c r="QF441" s="111"/>
      <c r="QG441" s="111"/>
      <c r="QH441" s="111"/>
      <c r="QI441" s="111"/>
      <c r="QJ441" s="111"/>
      <c r="QK441" s="111"/>
      <c r="QL441" s="111"/>
      <c r="QM441" s="111"/>
      <c r="QN441" s="111"/>
      <c r="QO441" s="111"/>
      <c r="QP441" s="111"/>
      <c r="QQ441" s="111"/>
      <c r="QR441" s="111"/>
      <c r="QS441" s="111"/>
      <c r="QT441" s="111"/>
      <c r="QU441" s="111"/>
      <c r="QV441" s="111"/>
      <c r="QW441" s="111"/>
      <c r="QX441" s="111"/>
      <c r="QY441" s="111"/>
      <c r="QZ441" s="111"/>
      <c r="RA441" s="111"/>
      <c r="RB441" s="111"/>
      <c r="RC441" s="111"/>
      <c r="RD441" s="111"/>
      <c r="RE441" s="111"/>
      <c r="RF441" s="111"/>
      <c r="RG441" s="111"/>
      <c r="RH441" s="111"/>
      <c r="RI441" s="111"/>
      <c r="RJ441" s="111"/>
      <c r="RK441" s="111"/>
      <c r="RL441" s="111"/>
      <c r="RM441" s="111"/>
      <c r="RN441" s="111"/>
      <c r="RO441" s="111"/>
      <c r="RP441" s="111"/>
      <c r="RQ441" s="111"/>
      <c r="RR441" s="111"/>
      <c r="RS441" s="111"/>
      <c r="RT441" s="111"/>
      <c r="RU441" s="111"/>
      <c r="RV441" s="111"/>
      <c r="RW441" s="111"/>
      <c r="RX441" s="111"/>
      <c r="RY441" s="111"/>
      <c r="RZ441" s="111"/>
      <c r="SA441" s="111"/>
      <c r="SB441" s="111"/>
      <c r="SC441" s="111"/>
      <c r="SD441" s="111"/>
      <c r="SE441" s="111"/>
      <c r="SF441" s="111"/>
      <c r="SG441" s="111"/>
      <c r="SH441" s="111"/>
      <c r="SI441" s="111"/>
      <c r="SJ441" s="111"/>
      <c r="SK441" s="111"/>
      <c r="SL441" s="111"/>
      <c r="SM441" s="111"/>
      <c r="SN441" s="111"/>
      <c r="SO441" s="111"/>
      <c r="SP441" s="111"/>
      <c r="SQ441" s="111"/>
      <c r="SR441" s="111"/>
      <c r="SS441" s="111"/>
      <c r="ST441" s="111"/>
      <c r="SU441" s="111"/>
      <c r="SV441" s="111"/>
      <c r="SW441" s="111"/>
      <c r="SX441" s="111"/>
      <c r="SY441" s="111"/>
      <c r="SZ441" s="111"/>
      <c r="TA441" s="111"/>
      <c r="TB441" s="111"/>
      <c r="TC441" s="111"/>
      <c r="TD441" s="111"/>
      <c r="TE441" s="111"/>
      <c r="TF441" s="111"/>
      <c r="TG441" s="111"/>
      <c r="TH441" s="111"/>
      <c r="TI441" s="111"/>
      <c r="TJ441" s="111"/>
      <c r="TK441" s="111"/>
      <c r="TL441" s="111"/>
      <c r="TM441" s="111"/>
      <c r="TN441" s="111"/>
      <c r="TO441" s="111"/>
      <c r="TP441" s="111"/>
      <c r="TQ441" s="111"/>
      <c r="TR441" s="111"/>
      <c r="TS441" s="111"/>
      <c r="TT441" s="111"/>
      <c r="TU441" s="111"/>
      <c r="TV441" s="111"/>
      <c r="TW441" s="111"/>
      <c r="TX441" s="111"/>
      <c r="TY441" s="111"/>
      <c r="TZ441" s="111"/>
      <c r="UA441" s="111"/>
      <c r="UB441" s="111"/>
      <c r="UC441" s="111"/>
      <c r="UD441" s="111"/>
      <c r="UE441" s="111"/>
      <c r="UF441" s="111"/>
      <c r="UG441" s="111"/>
      <c r="UH441" s="111"/>
      <c r="UI441" s="111"/>
      <c r="UJ441" s="111"/>
      <c r="UK441" s="111"/>
      <c r="UL441" s="111"/>
      <c r="UM441" s="111"/>
      <c r="UN441" s="111"/>
      <c r="UO441" s="111"/>
      <c r="UP441" s="111"/>
      <c r="UQ441" s="111"/>
      <c r="UR441" s="111"/>
      <c r="US441" s="111"/>
      <c r="UT441" s="111"/>
      <c r="UU441" s="111"/>
      <c r="UV441" s="111"/>
      <c r="UW441" s="111"/>
      <c r="UX441" s="111"/>
      <c r="UY441" s="111"/>
      <c r="UZ441" s="111"/>
      <c r="VA441" s="111"/>
      <c r="VB441" s="111"/>
      <c r="VC441" s="111"/>
      <c r="VD441" s="111"/>
      <c r="VE441" s="111"/>
      <c r="VF441" s="111"/>
      <c r="VG441" s="111"/>
      <c r="VH441" s="111"/>
      <c r="VI441" s="111"/>
      <c r="VJ441" s="111"/>
      <c r="VK441" s="111"/>
      <c r="VL441" s="111"/>
      <c r="VM441" s="111"/>
      <c r="VN441" s="111"/>
      <c r="VO441" s="111"/>
      <c r="VP441" s="111"/>
      <c r="VQ441" s="111"/>
      <c r="VR441" s="111"/>
      <c r="VS441" s="111"/>
      <c r="VT441" s="111"/>
      <c r="VU441" s="111"/>
      <c r="VV441" s="111"/>
      <c r="VW441" s="111"/>
      <c r="VX441" s="111"/>
      <c r="VY441" s="111"/>
      <c r="VZ441" s="111"/>
      <c r="WA441" s="111"/>
      <c r="WB441" s="111"/>
      <c r="WC441" s="111"/>
      <c r="WD441" s="111"/>
      <c r="WE441" s="111"/>
      <c r="WF441" s="111"/>
      <c r="WG441" s="111"/>
      <c r="WH441" s="111"/>
      <c r="WI441" s="111"/>
      <c r="WJ441" s="111"/>
      <c r="WK441" s="111"/>
      <c r="WL441" s="111"/>
      <c r="WM441" s="111"/>
      <c r="WN441" s="111"/>
      <c r="WO441" s="111"/>
      <c r="WP441" s="111"/>
      <c r="WQ441" s="111"/>
      <c r="WR441" s="111"/>
      <c r="WS441" s="111"/>
      <c r="WT441" s="111"/>
      <c r="WU441" s="111"/>
      <c r="WV441" s="111"/>
      <c r="WW441" s="111"/>
      <c r="WX441" s="111"/>
      <c r="WY441" s="111"/>
      <c r="WZ441" s="111"/>
      <c r="XA441" s="111"/>
      <c r="XB441" s="111"/>
      <c r="XC441" s="111"/>
      <c r="XD441" s="111"/>
      <c r="XE441" s="111"/>
      <c r="XF441" s="111"/>
      <c r="XG441" s="111"/>
      <c r="XH441" s="111"/>
      <c r="XI441" s="111"/>
      <c r="XJ441" s="111"/>
      <c r="XK441" s="111"/>
      <c r="XL441" s="111"/>
      <c r="XM441" s="111"/>
      <c r="XN441" s="111"/>
      <c r="XO441" s="111"/>
      <c r="XP441" s="111"/>
      <c r="XQ441" s="111"/>
      <c r="XR441" s="111"/>
      <c r="XS441" s="111"/>
      <c r="XT441" s="111"/>
      <c r="XU441" s="111"/>
      <c r="XV441" s="111"/>
      <c r="XW441" s="111"/>
      <c r="XX441" s="111"/>
      <c r="XY441" s="111"/>
      <c r="XZ441" s="111"/>
      <c r="YA441" s="111"/>
      <c r="YB441" s="111"/>
      <c r="YC441" s="111"/>
      <c r="YD441" s="111"/>
      <c r="YE441" s="111"/>
      <c r="YF441" s="111"/>
      <c r="YG441" s="111"/>
      <c r="YH441" s="111"/>
      <c r="YI441" s="111"/>
      <c r="YJ441" s="111"/>
      <c r="YK441" s="111"/>
      <c r="YL441" s="111"/>
      <c r="YM441" s="111"/>
      <c r="YN441" s="111"/>
      <c r="YO441" s="111"/>
      <c r="YP441" s="111"/>
      <c r="YQ441" s="111"/>
      <c r="YR441" s="111"/>
      <c r="YS441" s="111"/>
      <c r="YT441" s="111"/>
      <c r="YU441" s="111"/>
      <c r="YV441" s="111"/>
      <c r="YW441" s="111"/>
      <c r="YX441" s="111"/>
      <c r="YY441" s="111"/>
      <c r="YZ441" s="111"/>
      <c r="ZA441" s="111"/>
      <c r="ZB441" s="111"/>
      <c r="ZC441" s="111"/>
      <c r="ZD441" s="111"/>
      <c r="ZE441" s="111"/>
      <c r="ZF441" s="111"/>
      <c r="ZG441" s="111"/>
      <c r="ZH441" s="111"/>
      <c r="ZI441" s="111"/>
      <c r="ZJ441" s="111"/>
      <c r="ZK441" s="111"/>
      <c r="ZL441" s="111"/>
      <c r="ZM441" s="111"/>
      <c r="ZN441" s="111"/>
      <c r="ZO441" s="111"/>
      <c r="ZP441" s="111"/>
      <c r="ZQ441" s="111"/>
      <c r="ZR441" s="111"/>
      <c r="ZS441" s="111"/>
      <c r="ZT441" s="111"/>
      <c r="ZU441" s="111"/>
      <c r="ZV441" s="111"/>
      <c r="ZW441" s="111"/>
      <c r="ZX441" s="111"/>
      <c r="ZY441" s="111"/>
      <c r="ZZ441" s="111"/>
      <c r="AAA441" s="111"/>
      <c r="AAB441" s="111"/>
      <c r="AAC441" s="111"/>
      <c r="AAD441" s="111"/>
      <c r="AAE441" s="111"/>
      <c r="AAF441" s="111"/>
      <c r="AAG441" s="111"/>
      <c r="AAH441" s="111"/>
      <c r="AAI441" s="111"/>
      <c r="AAJ441" s="111"/>
      <c r="AAK441" s="111"/>
      <c r="AAL441" s="111"/>
      <c r="AAM441" s="111"/>
      <c r="AAN441" s="111"/>
      <c r="AAO441" s="111"/>
      <c r="AAP441" s="111"/>
      <c r="AAQ441" s="111"/>
      <c r="AAR441" s="111"/>
      <c r="AAS441" s="111"/>
      <c r="AAT441" s="111"/>
      <c r="AAU441" s="111"/>
      <c r="AAV441" s="111"/>
      <c r="AAW441" s="111"/>
      <c r="AAX441" s="111"/>
      <c r="AAY441" s="111"/>
      <c r="AAZ441" s="111"/>
      <c r="ABA441" s="111"/>
      <c r="ABB441" s="111"/>
      <c r="ABC441" s="111"/>
      <c r="ABD441" s="111"/>
      <c r="ABE441" s="111"/>
      <c r="ABF441" s="111"/>
      <c r="ABG441" s="111"/>
      <c r="ABH441" s="111"/>
      <c r="ABI441" s="111"/>
      <c r="ABJ441" s="111"/>
      <c r="ABK441" s="111"/>
      <c r="ABL441" s="111"/>
      <c r="ABM441" s="111"/>
      <c r="ABN441" s="111"/>
      <c r="ABO441" s="111"/>
      <c r="ABP441" s="111"/>
      <c r="ABQ441" s="111"/>
      <c r="ABR441" s="111"/>
      <c r="ABS441" s="111"/>
      <c r="ABT441" s="111"/>
      <c r="ABU441" s="111"/>
      <c r="ABV441" s="111"/>
      <c r="ABW441" s="111"/>
      <c r="ABX441" s="111"/>
      <c r="ABY441" s="111"/>
      <c r="ABZ441" s="111"/>
      <c r="ACA441" s="111"/>
      <c r="ACB441" s="111"/>
      <c r="ACC441" s="111"/>
      <c r="ACD441" s="111"/>
      <c r="ACE441" s="111"/>
      <c r="ACF441" s="111"/>
      <c r="ACG441" s="111"/>
      <c r="ACH441" s="111"/>
      <c r="ACI441" s="111"/>
      <c r="ACJ441" s="111"/>
      <c r="ACK441" s="111"/>
      <c r="ACL441" s="111"/>
      <c r="ACM441" s="111"/>
      <c r="ACN441" s="111"/>
      <c r="ACO441" s="111"/>
      <c r="ACP441" s="111"/>
      <c r="ACQ441" s="111"/>
      <c r="ACR441" s="111"/>
      <c r="ACS441" s="111"/>
      <c r="ACT441" s="111"/>
      <c r="ACU441" s="111"/>
      <c r="ACV441" s="111"/>
      <c r="ACW441" s="111"/>
      <c r="ACX441" s="111"/>
      <c r="ACY441" s="111"/>
      <c r="ACZ441" s="111"/>
      <c r="ADA441" s="111"/>
      <c r="ADB441" s="111"/>
      <c r="ADC441" s="111"/>
      <c r="ADD441" s="111"/>
      <c r="ADE441" s="111"/>
      <c r="ADF441" s="111"/>
      <c r="ADG441" s="111"/>
      <c r="ADH441" s="111"/>
      <c r="ADI441" s="111"/>
      <c r="ADJ441" s="111"/>
      <c r="ADK441" s="111"/>
      <c r="ADL441" s="111"/>
      <c r="ADM441" s="111"/>
      <c r="ADN441" s="111"/>
      <c r="ADO441" s="111"/>
      <c r="ADP441" s="111"/>
      <c r="ADQ441" s="111"/>
      <c r="ADR441" s="111"/>
      <c r="ADS441" s="111"/>
      <c r="ADT441" s="111"/>
      <c r="ADU441" s="111"/>
      <c r="ADV441" s="111"/>
      <c r="ADW441" s="111"/>
      <c r="ADX441" s="111"/>
      <c r="ADY441" s="111"/>
      <c r="ADZ441" s="111"/>
      <c r="AEA441" s="111"/>
      <c r="AEB441" s="111"/>
      <c r="AEC441" s="111"/>
      <c r="AED441" s="111"/>
      <c r="AEE441" s="111"/>
      <c r="AEF441" s="111"/>
      <c r="AEG441" s="111"/>
      <c r="AEH441" s="111"/>
      <c r="AEI441" s="111"/>
      <c r="AEJ441" s="111"/>
      <c r="AEK441" s="111"/>
      <c r="AEL441" s="111"/>
      <c r="AEM441" s="111"/>
      <c r="AEN441" s="111"/>
      <c r="AEO441" s="111"/>
      <c r="AEP441" s="111"/>
      <c r="AEQ441" s="111"/>
      <c r="AER441" s="111"/>
      <c r="AES441" s="111"/>
      <c r="AET441" s="111"/>
      <c r="AEU441" s="111"/>
      <c r="AEV441" s="111"/>
      <c r="AEW441" s="111"/>
      <c r="AEX441" s="111"/>
      <c r="AEY441" s="111"/>
      <c r="AEZ441" s="111"/>
      <c r="AFA441" s="111"/>
      <c r="AFB441" s="111"/>
      <c r="AFC441" s="111"/>
      <c r="AFD441" s="111"/>
      <c r="AFE441" s="111"/>
      <c r="AFF441" s="111"/>
      <c r="AFG441" s="111"/>
      <c r="AFH441" s="111"/>
      <c r="AFI441" s="111"/>
      <c r="AFJ441" s="111"/>
      <c r="AFK441" s="111"/>
      <c r="AFL441" s="111"/>
      <c r="AFM441" s="111"/>
      <c r="AFN441" s="111"/>
      <c r="AFO441" s="111"/>
      <c r="AFP441" s="111"/>
      <c r="AFQ441" s="111"/>
      <c r="AFR441" s="111"/>
      <c r="AFS441" s="111"/>
      <c r="AFT441" s="111"/>
      <c r="AFU441" s="111"/>
      <c r="AFV441" s="111"/>
      <c r="AFW441" s="111"/>
      <c r="AFX441" s="111"/>
      <c r="AFY441" s="111"/>
      <c r="AFZ441" s="111"/>
      <c r="AGA441" s="111"/>
      <c r="AGB441" s="111"/>
      <c r="AGC441" s="111"/>
      <c r="AGD441" s="111"/>
      <c r="AGE441" s="111"/>
      <c r="AGF441" s="111"/>
      <c r="AGG441" s="111"/>
      <c r="AGH441" s="111"/>
      <c r="AGI441" s="111"/>
      <c r="AGJ441" s="111"/>
      <c r="AGK441" s="111"/>
      <c r="AGL441" s="111"/>
      <c r="AGM441" s="111"/>
      <c r="AGN441" s="111"/>
      <c r="AGO441" s="111"/>
      <c r="AGP441" s="111"/>
      <c r="AGQ441" s="111"/>
      <c r="AGR441" s="111"/>
      <c r="AGS441" s="111"/>
      <c r="AGT441" s="111"/>
      <c r="AGU441" s="111"/>
      <c r="AGV441" s="111"/>
      <c r="AGW441" s="111"/>
      <c r="AGX441" s="111"/>
      <c r="AGY441" s="111"/>
      <c r="AGZ441" s="111"/>
      <c r="AHA441" s="111"/>
      <c r="AHB441" s="111"/>
      <c r="AHC441" s="111"/>
      <c r="AHD441" s="111"/>
      <c r="AHE441" s="111"/>
      <c r="AHF441" s="111"/>
      <c r="AHG441" s="111"/>
      <c r="AHH441" s="111"/>
      <c r="AHI441" s="111"/>
      <c r="AHJ441" s="111"/>
      <c r="AHK441" s="111"/>
      <c r="AHL441" s="111"/>
      <c r="AHM441" s="111"/>
      <c r="AHN441" s="111"/>
      <c r="AHO441" s="111"/>
      <c r="AHP441" s="111"/>
      <c r="AHQ441" s="111"/>
      <c r="AHR441" s="111"/>
      <c r="AHS441" s="111"/>
      <c r="AHT441" s="111"/>
      <c r="AHU441" s="111"/>
      <c r="AHV441" s="111"/>
      <c r="AHW441" s="111"/>
      <c r="AHX441" s="111"/>
      <c r="AHY441" s="111"/>
      <c r="AHZ441" s="111"/>
      <c r="AIA441" s="111"/>
      <c r="AIB441" s="111"/>
      <c r="AIC441" s="111"/>
      <c r="AID441" s="111"/>
      <c r="AIE441" s="111"/>
      <c r="AIF441" s="111"/>
      <c r="AIG441" s="111"/>
      <c r="AIH441" s="111"/>
      <c r="AII441" s="111"/>
      <c r="AIJ441" s="111"/>
      <c r="AIK441" s="111"/>
      <c r="AIL441" s="111"/>
      <c r="AIM441" s="111"/>
      <c r="AIN441" s="111"/>
      <c r="AIO441" s="111"/>
      <c r="AIP441" s="111"/>
      <c r="AIQ441" s="111"/>
      <c r="AIR441" s="111"/>
      <c r="AIS441" s="111"/>
      <c r="AIT441" s="111"/>
      <c r="AIU441" s="111"/>
      <c r="AIV441" s="111"/>
      <c r="AIW441" s="111"/>
      <c r="AIX441" s="111"/>
      <c r="AIY441" s="111"/>
      <c r="AIZ441" s="111"/>
      <c r="AJA441" s="111"/>
      <c r="AJB441" s="111"/>
      <c r="AJC441" s="111"/>
      <c r="AJD441" s="111"/>
      <c r="AJE441" s="111"/>
      <c r="AJF441" s="111"/>
      <c r="AJG441" s="111"/>
      <c r="AJH441" s="111"/>
      <c r="AJI441" s="111"/>
      <c r="AJJ441" s="111"/>
      <c r="AJK441" s="111"/>
      <c r="AJL441" s="111"/>
      <c r="AJM441" s="111"/>
      <c r="AJN441" s="111"/>
      <c r="AJO441" s="111"/>
      <c r="AJP441" s="111"/>
      <c r="AJQ441" s="111"/>
      <c r="AJR441" s="111"/>
      <c r="AJS441" s="111"/>
      <c r="AJT441" s="111"/>
      <c r="AJU441" s="111"/>
      <c r="AJV441" s="111"/>
      <c r="AJW441" s="111"/>
      <c r="AJX441" s="111"/>
      <c r="AJY441" s="111"/>
      <c r="AJZ441" s="111"/>
      <c r="AKA441" s="111"/>
      <c r="AKB441" s="111"/>
      <c r="AKC441" s="111"/>
      <c r="AKD441" s="111"/>
      <c r="AKE441" s="111"/>
      <c r="AKF441" s="111"/>
      <c r="AKG441" s="111"/>
      <c r="AKH441" s="111"/>
      <c r="AKI441" s="111"/>
      <c r="AKJ441" s="111"/>
      <c r="AKK441" s="111"/>
      <c r="AKL441" s="111"/>
      <c r="AKM441" s="111"/>
      <c r="AKN441" s="111"/>
      <c r="AKO441" s="111"/>
      <c r="AKP441" s="111"/>
      <c r="AKQ441" s="111"/>
      <c r="AKR441" s="111"/>
      <c r="AKS441" s="111"/>
      <c r="AKT441" s="111"/>
      <c r="AKU441" s="111"/>
      <c r="AKV441" s="111"/>
      <c r="AKW441" s="111"/>
      <c r="AKX441" s="111"/>
      <c r="AKY441" s="111"/>
      <c r="AKZ441" s="111"/>
      <c r="ALA441" s="111"/>
      <c r="ALB441" s="111"/>
      <c r="ALC441" s="111"/>
      <c r="ALD441" s="111"/>
      <c r="ALE441" s="111"/>
      <c r="ALF441" s="111"/>
      <c r="ALG441" s="111"/>
      <c r="ALH441" s="111"/>
      <c r="ALI441" s="111"/>
      <c r="ALJ441" s="111"/>
      <c r="ALK441" s="111"/>
      <c r="ALL441" s="111"/>
      <c r="ALM441" s="111"/>
      <c r="ALN441" s="111"/>
      <c r="ALO441" s="111"/>
      <c r="ALP441" s="111"/>
      <c r="ALQ441" s="111"/>
      <c r="ALR441" s="111"/>
      <c r="ALS441" s="111"/>
      <c r="ALT441" s="111"/>
      <c r="ALU441" s="111"/>
      <c r="ALV441" s="111"/>
      <c r="ALW441" s="111"/>
      <c r="ALX441" s="111"/>
      <c r="ALY441" s="111"/>
      <c r="ALZ441" s="111"/>
      <c r="AMA441" s="111"/>
      <c r="AMB441" s="111"/>
      <c r="AMC441" s="111"/>
      <c r="AMD441" s="111"/>
      <c r="AME441" s="111"/>
      <c r="AMF441" s="111"/>
      <c r="AMG441" s="111"/>
      <c r="AMH441" s="111"/>
      <c r="AMI441" s="111"/>
      <c r="AMJ441" s="111"/>
    </row>
    <row r="442" spans="1:1024" x14ac:dyDescent="0.25">
      <c r="A442" s="256" t="s">
        <v>1376</v>
      </c>
      <c r="B442" s="257">
        <v>442</v>
      </c>
      <c r="C442" s="258" t="s">
        <v>24571</v>
      </c>
      <c r="D442" s="308" t="s">
        <v>1377</v>
      </c>
      <c r="E442" s="277" t="s">
        <v>766</v>
      </c>
      <c r="F442" s="291"/>
      <c r="G442" s="280"/>
      <c r="H442" s="280">
        <v>4</v>
      </c>
      <c r="I442" s="492">
        <v>20.3</v>
      </c>
      <c r="J442" s="278">
        <v>2</v>
      </c>
      <c r="K442" s="293"/>
      <c r="L442" s="278">
        <v>1</v>
      </c>
      <c r="M442" s="293"/>
      <c r="N442" s="278">
        <v>1</v>
      </c>
      <c r="O442" s="293"/>
      <c r="P442" s="293"/>
      <c r="Q442" s="278">
        <v>2</v>
      </c>
      <c r="R442" s="293"/>
      <c r="S442" s="293"/>
      <c r="T442" s="293"/>
      <c r="U442" s="278"/>
      <c r="V442" s="278"/>
      <c r="W442" s="283">
        <f t="shared" si="199"/>
        <v>100</v>
      </c>
      <c r="X442" s="283">
        <f t="shared" si="200"/>
        <v>100</v>
      </c>
      <c r="Y442" s="283">
        <f t="shared" si="195"/>
        <v>100</v>
      </c>
      <c r="Z442" s="283">
        <f t="shared" si="197"/>
        <v>100</v>
      </c>
      <c r="AA442" s="283">
        <f t="shared" si="198"/>
        <v>10</v>
      </c>
      <c r="AB442" s="287">
        <f t="shared" si="166"/>
        <v>100</v>
      </c>
      <c r="AC442" s="287">
        <f t="shared" si="165"/>
        <v>100</v>
      </c>
      <c r="AD442" s="287">
        <f t="shared" si="177"/>
        <v>100</v>
      </c>
      <c r="AE442" s="284">
        <f t="shared" si="196"/>
        <v>1</v>
      </c>
      <c r="AF442" s="284">
        <f t="shared" si="168"/>
        <v>100</v>
      </c>
      <c r="AG442" s="268">
        <f t="shared" si="179"/>
        <v>100</v>
      </c>
      <c r="AH442" s="268">
        <f t="shared" si="180"/>
        <v>10</v>
      </c>
      <c r="AI442" s="268">
        <f t="shared" si="181"/>
        <v>100</v>
      </c>
      <c r="AJ442" s="268">
        <f t="shared" si="178"/>
        <v>100</v>
      </c>
      <c r="AK442" s="506" t="s">
        <v>24572</v>
      </c>
      <c r="AL442" s="286"/>
      <c r="AM442" s="403">
        <v>2</v>
      </c>
      <c r="AN442" s="511"/>
      <c r="AO442" s="357"/>
      <c r="AP442" s="357"/>
      <c r="AQ442" s="277"/>
      <c r="AR442" s="171" t="s">
        <v>756</v>
      </c>
      <c r="AS442" s="171"/>
      <c r="AT442" s="277"/>
      <c r="AU442" s="277"/>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c r="BR442" s="111"/>
      <c r="BS442" s="111"/>
      <c r="BT442" s="111"/>
      <c r="BU442" s="111"/>
      <c r="BV442" s="111"/>
      <c r="BW442" s="111"/>
      <c r="BX442" s="111"/>
      <c r="BY442" s="111"/>
      <c r="BZ442" s="111"/>
      <c r="CA442" s="111"/>
      <c r="CB442" s="111"/>
      <c r="CC442" s="111"/>
      <c r="CD442" s="111"/>
      <c r="CE442" s="111"/>
      <c r="CF442" s="111"/>
      <c r="CG442" s="111"/>
      <c r="CH442" s="111"/>
      <c r="CI442" s="111"/>
      <c r="CJ442" s="111"/>
      <c r="CK442" s="111"/>
      <c r="CL442" s="111"/>
      <c r="CM442" s="111"/>
      <c r="CN442" s="111"/>
      <c r="CO442" s="111"/>
      <c r="CP442" s="111"/>
      <c r="CQ442" s="111"/>
      <c r="CR442" s="111"/>
      <c r="CS442" s="111"/>
      <c r="CT442" s="111"/>
      <c r="CU442" s="111"/>
      <c r="CV442" s="111"/>
      <c r="CW442" s="111"/>
      <c r="CX442" s="111"/>
      <c r="CY442" s="111"/>
      <c r="CZ442" s="111"/>
      <c r="DA442" s="111"/>
      <c r="DB442" s="111"/>
      <c r="DC442" s="111"/>
      <c r="DD442" s="111"/>
      <c r="DE442" s="111"/>
      <c r="DF442" s="111"/>
      <c r="DG442" s="111"/>
      <c r="DH442" s="111"/>
      <c r="DI442" s="111"/>
      <c r="DJ442" s="111"/>
      <c r="DK442" s="111"/>
      <c r="DL442" s="111"/>
      <c r="DM442" s="111"/>
      <c r="DN442" s="111"/>
      <c r="DO442" s="111"/>
      <c r="DP442" s="111"/>
      <c r="DQ442" s="111"/>
      <c r="DR442" s="111"/>
      <c r="DS442" s="111"/>
      <c r="DT442" s="111"/>
      <c r="DU442" s="111"/>
      <c r="DV442" s="111"/>
      <c r="DW442" s="111"/>
      <c r="DX442" s="111"/>
      <c r="DY442" s="111"/>
      <c r="DZ442" s="111"/>
      <c r="EA442" s="111"/>
      <c r="EB442" s="111"/>
      <c r="EC442" s="111"/>
      <c r="ED442" s="111"/>
      <c r="EE442" s="111"/>
      <c r="EF442" s="111"/>
      <c r="EG442" s="111"/>
      <c r="EH442" s="111"/>
      <c r="EI442" s="111"/>
      <c r="EJ442" s="111"/>
      <c r="EK442" s="111"/>
      <c r="EL442" s="111"/>
      <c r="EM442" s="111"/>
      <c r="EN442" s="111"/>
      <c r="EO442" s="111"/>
      <c r="EP442" s="111"/>
      <c r="EQ442" s="111"/>
      <c r="ER442" s="111"/>
      <c r="ES442" s="111"/>
      <c r="ET442" s="111"/>
      <c r="EU442" s="111"/>
      <c r="EV442" s="111"/>
      <c r="EW442" s="111"/>
      <c r="EX442" s="111"/>
      <c r="EY442" s="111"/>
      <c r="EZ442" s="111"/>
      <c r="FA442" s="111"/>
      <c r="FB442" s="111"/>
      <c r="FC442" s="111"/>
      <c r="FD442" s="111"/>
      <c r="FE442" s="111"/>
      <c r="FF442" s="111"/>
      <c r="FG442" s="111"/>
      <c r="FH442" s="111"/>
      <c r="FI442" s="111"/>
      <c r="FJ442" s="111"/>
      <c r="FK442" s="111"/>
      <c r="FL442" s="111"/>
      <c r="FM442" s="111"/>
      <c r="FN442" s="111"/>
      <c r="FO442" s="111"/>
      <c r="FP442" s="111"/>
      <c r="FQ442" s="111"/>
      <c r="FR442" s="111"/>
      <c r="FS442" s="111"/>
      <c r="FT442" s="111"/>
      <c r="FU442" s="111"/>
      <c r="FV442" s="111"/>
      <c r="FW442" s="111"/>
      <c r="FX442" s="111"/>
      <c r="FY442" s="111"/>
      <c r="FZ442" s="111"/>
      <c r="GA442" s="111"/>
      <c r="GB442" s="111"/>
      <c r="GC442" s="111"/>
      <c r="GD442" s="111"/>
      <c r="GE442" s="111"/>
      <c r="GF442" s="111"/>
      <c r="GG442" s="111"/>
      <c r="GH442" s="111"/>
      <c r="GI442" s="111"/>
      <c r="GJ442" s="111"/>
      <c r="GK442" s="111"/>
      <c r="GL442" s="111"/>
      <c r="GM442" s="111"/>
      <c r="GN442" s="111"/>
      <c r="GO442" s="111"/>
      <c r="GP442" s="111"/>
      <c r="GQ442" s="111"/>
      <c r="GR442" s="111"/>
      <c r="GS442" s="111"/>
      <c r="GT442" s="111"/>
      <c r="GU442" s="111"/>
      <c r="GV442" s="111"/>
      <c r="GW442" s="111"/>
      <c r="GX442" s="111"/>
      <c r="GY442" s="111"/>
      <c r="GZ442" s="111"/>
      <c r="HA442" s="111"/>
      <c r="HB442" s="111"/>
      <c r="HC442" s="111"/>
      <c r="HD442" s="111"/>
      <c r="HE442" s="111"/>
      <c r="HF442" s="111"/>
      <c r="HG442" s="111"/>
      <c r="HH442" s="111"/>
      <c r="HI442" s="111"/>
      <c r="HJ442" s="111"/>
      <c r="HK442" s="111"/>
      <c r="HL442" s="111"/>
      <c r="HM442" s="111"/>
      <c r="HN442" s="111"/>
      <c r="HO442" s="111"/>
      <c r="HP442" s="111"/>
      <c r="HQ442" s="111"/>
      <c r="HR442" s="111"/>
      <c r="HS442" s="111"/>
      <c r="HT442" s="111"/>
      <c r="HU442" s="111"/>
      <c r="HV442" s="111"/>
      <c r="HW442" s="111"/>
      <c r="HX442" s="111"/>
      <c r="HY442" s="111"/>
      <c r="HZ442" s="111"/>
      <c r="IA442" s="111"/>
      <c r="IB442" s="111"/>
      <c r="IC442" s="111"/>
      <c r="ID442" s="111"/>
      <c r="IE442" s="111"/>
      <c r="IF442" s="111"/>
      <c r="IG442" s="111"/>
      <c r="IH442" s="111"/>
      <c r="II442" s="111"/>
      <c r="IJ442" s="111"/>
      <c r="IK442" s="111"/>
      <c r="IL442" s="111"/>
      <c r="IM442" s="111"/>
      <c r="IN442" s="111"/>
      <c r="IO442" s="111"/>
      <c r="IP442" s="111"/>
      <c r="IQ442" s="111"/>
      <c r="IR442" s="111"/>
      <c r="IS442" s="111"/>
      <c r="IT442" s="111"/>
      <c r="IU442" s="111"/>
      <c r="IV442" s="111"/>
      <c r="IW442" s="111"/>
      <c r="IX442" s="111"/>
      <c r="IY442" s="111"/>
      <c r="IZ442" s="111"/>
      <c r="JA442" s="111"/>
      <c r="JB442" s="111"/>
      <c r="JC442" s="111"/>
      <c r="JD442" s="111"/>
      <c r="JE442" s="111"/>
      <c r="JF442" s="111"/>
      <c r="JG442" s="111"/>
      <c r="JH442" s="111"/>
      <c r="JI442" s="111"/>
      <c r="JJ442" s="111"/>
      <c r="JK442" s="111"/>
      <c r="JL442" s="111"/>
      <c r="JM442" s="111"/>
      <c r="JN442" s="111"/>
      <c r="JO442" s="111"/>
      <c r="JP442" s="111"/>
      <c r="JQ442" s="111"/>
      <c r="JR442" s="111"/>
      <c r="JS442" s="111"/>
      <c r="JT442" s="111"/>
      <c r="JU442" s="111"/>
      <c r="JV442" s="111"/>
      <c r="JW442" s="111"/>
      <c r="JX442" s="111"/>
      <c r="JY442" s="111"/>
      <c r="JZ442" s="111"/>
      <c r="KA442" s="111"/>
      <c r="KB442" s="111"/>
      <c r="KC442" s="111"/>
      <c r="KD442" s="111"/>
      <c r="KE442" s="111"/>
      <c r="KF442" s="111"/>
      <c r="KG442" s="111"/>
      <c r="KH442" s="111"/>
      <c r="KI442" s="111"/>
      <c r="KJ442" s="111"/>
      <c r="KK442" s="111"/>
      <c r="KL442" s="111"/>
      <c r="KM442" s="111"/>
      <c r="KN442" s="111"/>
      <c r="KO442" s="111"/>
      <c r="KP442" s="111"/>
      <c r="KQ442" s="111"/>
      <c r="KR442" s="111"/>
      <c r="KS442" s="111"/>
      <c r="KT442" s="111"/>
      <c r="KU442" s="111"/>
      <c r="KV442" s="111"/>
      <c r="KW442" s="111"/>
      <c r="KX442" s="111"/>
      <c r="KY442" s="111"/>
      <c r="KZ442" s="111"/>
      <c r="LA442" s="111"/>
      <c r="LB442" s="111"/>
      <c r="LC442" s="111"/>
      <c r="LD442" s="111"/>
      <c r="LE442" s="111"/>
      <c r="LF442" s="111"/>
      <c r="LG442" s="111"/>
      <c r="LH442" s="111"/>
      <c r="LI442" s="111"/>
      <c r="LJ442" s="111"/>
      <c r="LK442" s="111"/>
      <c r="LL442" s="111"/>
      <c r="LM442" s="111"/>
      <c r="LN442" s="111"/>
      <c r="LO442" s="111"/>
      <c r="LP442" s="111"/>
      <c r="LQ442" s="111"/>
      <c r="LR442" s="111"/>
      <c r="LS442" s="111"/>
      <c r="LT442" s="111"/>
      <c r="LU442" s="111"/>
      <c r="LV442" s="111"/>
      <c r="LW442" s="111"/>
      <c r="LX442" s="111"/>
      <c r="LY442" s="111"/>
      <c r="LZ442" s="111"/>
      <c r="MA442" s="111"/>
      <c r="MB442" s="111"/>
      <c r="MC442" s="111"/>
      <c r="MD442" s="111"/>
      <c r="ME442" s="111"/>
      <c r="MF442" s="111"/>
      <c r="MG442" s="111"/>
      <c r="MH442" s="111"/>
      <c r="MI442" s="111"/>
      <c r="MJ442" s="111"/>
      <c r="MK442" s="111"/>
      <c r="ML442" s="111"/>
      <c r="MM442" s="111"/>
      <c r="MN442" s="111"/>
      <c r="MO442" s="111"/>
      <c r="MP442" s="111"/>
      <c r="MQ442" s="111"/>
      <c r="MR442" s="111"/>
      <c r="MS442" s="111"/>
      <c r="MT442" s="111"/>
      <c r="MU442" s="111"/>
      <c r="MV442" s="111"/>
      <c r="MW442" s="111"/>
      <c r="MX442" s="111"/>
      <c r="MY442" s="111"/>
      <c r="MZ442" s="111"/>
      <c r="NA442" s="111"/>
      <c r="NB442" s="111"/>
      <c r="NC442" s="111"/>
      <c r="ND442" s="111"/>
      <c r="NE442" s="111"/>
      <c r="NF442" s="111"/>
      <c r="NG442" s="111"/>
      <c r="NH442" s="111"/>
      <c r="NI442" s="111"/>
      <c r="NJ442" s="111"/>
      <c r="NK442" s="111"/>
      <c r="NL442" s="111"/>
      <c r="NM442" s="111"/>
      <c r="NN442" s="111"/>
      <c r="NO442" s="111"/>
      <c r="NP442" s="111"/>
      <c r="NQ442" s="111"/>
      <c r="NR442" s="111"/>
      <c r="NS442" s="111"/>
      <c r="NT442" s="111"/>
      <c r="NU442" s="111"/>
      <c r="NV442" s="111"/>
      <c r="NW442" s="111"/>
      <c r="NX442" s="111"/>
      <c r="NY442" s="111"/>
      <c r="NZ442" s="111"/>
      <c r="OA442" s="111"/>
      <c r="OB442" s="111"/>
      <c r="OC442" s="111"/>
      <c r="OD442" s="111"/>
      <c r="OE442" s="111"/>
      <c r="OF442" s="111"/>
      <c r="OG442" s="111"/>
      <c r="OH442" s="111"/>
      <c r="OI442" s="111"/>
      <c r="OJ442" s="111"/>
      <c r="OK442" s="111"/>
      <c r="OL442" s="111"/>
      <c r="OM442" s="111"/>
      <c r="ON442" s="111"/>
      <c r="OO442" s="111"/>
      <c r="OP442" s="111"/>
      <c r="OQ442" s="111"/>
      <c r="OR442" s="111"/>
      <c r="OS442" s="111"/>
      <c r="OT442" s="111"/>
      <c r="OU442" s="111"/>
      <c r="OV442" s="111"/>
      <c r="OW442" s="111"/>
      <c r="OX442" s="111"/>
      <c r="OY442" s="111"/>
      <c r="OZ442" s="111"/>
      <c r="PA442" s="111"/>
      <c r="PB442" s="111"/>
      <c r="PC442" s="111"/>
      <c r="PD442" s="111"/>
      <c r="PE442" s="111"/>
      <c r="PF442" s="111"/>
      <c r="PG442" s="111"/>
      <c r="PH442" s="111"/>
      <c r="PI442" s="111"/>
      <c r="PJ442" s="111"/>
      <c r="PK442" s="111"/>
      <c r="PL442" s="111"/>
      <c r="PM442" s="111"/>
      <c r="PN442" s="111"/>
      <c r="PO442" s="111"/>
      <c r="PP442" s="111"/>
      <c r="PQ442" s="111"/>
      <c r="PR442" s="111"/>
      <c r="PS442" s="111"/>
      <c r="PT442" s="111"/>
      <c r="PU442" s="111"/>
      <c r="PV442" s="111"/>
      <c r="PW442" s="111"/>
      <c r="PX442" s="111"/>
      <c r="PY442" s="111"/>
      <c r="PZ442" s="111"/>
      <c r="QA442" s="111"/>
      <c r="QB442" s="111"/>
      <c r="QC442" s="111"/>
      <c r="QD442" s="111"/>
      <c r="QE442" s="111"/>
      <c r="QF442" s="111"/>
      <c r="QG442" s="111"/>
      <c r="QH442" s="111"/>
      <c r="QI442" s="111"/>
      <c r="QJ442" s="111"/>
      <c r="QK442" s="111"/>
      <c r="QL442" s="111"/>
      <c r="QM442" s="111"/>
      <c r="QN442" s="111"/>
      <c r="QO442" s="111"/>
      <c r="QP442" s="111"/>
      <c r="QQ442" s="111"/>
      <c r="QR442" s="111"/>
      <c r="QS442" s="111"/>
      <c r="QT442" s="111"/>
      <c r="QU442" s="111"/>
      <c r="QV442" s="111"/>
      <c r="QW442" s="111"/>
      <c r="QX442" s="111"/>
      <c r="QY442" s="111"/>
      <c r="QZ442" s="111"/>
      <c r="RA442" s="111"/>
      <c r="RB442" s="111"/>
      <c r="RC442" s="111"/>
      <c r="RD442" s="111"/>
      <c r="RE442" s="111"/>
      <c r="RF442" s="111"/>
      <c r="RG442" s="111"/>
      <c r="RH442" s="111"/>
      <c r="RI442" s="111"/>
      <c r="RJ442" s="111"/>
      <c r="RK442" s="111"/>
      <c r="RL442" s="111"/>
      <c r="RM442" s="111"/>
      <c r="RN442" s="111"/>
      <c r="RO442" s="111"/>
      <c r="RP442" s="111"/>
      <c r="RQ442" s="111"/>
      <c r="RR442" s="111"/>
      <c r="RS442" s="111"/>
      <c r="RT442" s="111"/>
      <c r="RU442" s="111"/>
      <c r="RV442" s="111"/>
      <c r="RW442" s="111"/>
      <c r="RX442" s="111"/>
      <c r="RY442" s="111"/>
      <c r="RZ442" s="111"/>
      <c r="SA442" s="111"/>
      <c r="SB442" s="111"/>
      <c r="SC442" s="111"/>
      <c r="SD442" s="111"/>
      <c r="SE442" s="111"/>
      <c r="SF442" s="111"/>
      <c r="SG442" s="111"/>
      <c r="SH442" s="111"/>
      <c r="SI442" s="111"/>
      <c r="SJ442" s="111"/>
      <c r="SK442" s="111"/>
      <c r="SL442" s="111"/>
      <c r="SM442" s="111"/>
      <c r="SN442" s="111"/>
      <c r="SO442" s="111"/>
      <c r="SP442" s="111"/>
      <c r="SQ442" s="111"/>
      <c r="SR442" s="111"/>
      <c r="SS442" s="111"/>
      <c r="ST442" s="111"/>
      <c r="SU442" s="111"/>
      <c r="SV442" s="111"/>
      <c r="SW442" s="111"/>
      <c r="SX442" s="111"/>
      <c r="SY442" s="111"/>
      <c r="SZ442" s="111"/>
      <c r="TA442" s="111"/>
      <c r="TB442" s="111"/>
      <c r="TC442" s="111"/>
      <c r="TD442" s="111"/>
      <c r="TE442" s="111"/>
      <c r="TF442" s="111"/>
      <c r="TG442" s="111"/>
      <c r="TH442" s="111"/>
      <c r="TI442" s="111"/>
      <c r="TJ442" s="111"/>
      <c r="TK442" s="111"/>
      <c r="TL442" s="111"/>
      <c r="TM442" s="111"/>
      <c r="TN442" s="111"/>
      <c r="TO442" s="111"/>
      <c r="TP442" s="111"/>
      <c r="TQ442" s="111"/>
      <c r="TR442" s="111"/>
      <c r="TS442" s="111"/>
      <c r="TT442" s="111"/>
      <c r="TU442" s="111"/>
      <c r="TV442" s="111"/>
      <c r="TW442" s="111"/>
      <c r="TX442" s="111"/>
      <c r="TY442" s="111"/>
      <c r="TZ442" s="111"/>
      <c r="UA442" s="111"/>
      <c r="UB442" s="111"/>
      <c r="UC442" s="111"/>
      <c r="UD442" s="111"/>
      <c r="UE442" s="111"/>
      <c r="UF442" s="111"/>
      <c r="UG442" s="111"/>
      <c r="UH442" s="111"/>
      <c r="UI442" s="111"/>
      <c r="UJ442" s="111"/>
      <c r="UK442" s="111"/>
      <c r="UL442" s="111"/>
      <c r="UM442" s="111"/>
      <c r="UN442" s="111"/>
      <c r="UO442" s="111"/>
      <c r="UP442" s="111"/>
      <c r="UQ442" s="111"/>
      <c r="UR442" s="111"/>
      <c r="US442" s="111"/>
      <c r="UT442" s="111"/>
      <c r="UU442" s="111"/>
      <c r="UV442" s="111"/>
      <c r="UW442" s="111"/>
      <c r="UX442" s="111"/>
      <c r="UY442" s="111"/>
      <c r="UZ442" s="111"/>
      <c r="VA442" s="111"/>
      <c r="VB442" s="111"/>
      <c r="VC442" s="111"/>
      <c r="VD442" s="111"/>
      <c r="VE442" s="111"/>
      <c r="VF442" s="111"/>
      <c r="VG442" s="111"/>
      <c r="VH442" s="111"/>
      <c r="VI442" s="111"/>
      <c r="VJ442" s="111"/>
      <c r="VK442" s="111"/>
      <c r="VL442" s="111"/>
      <c r="VM442" s="111"/>
      <c r="VN442" s="111"/>
      <c r="VO442" s="111"/>
      <c r="VP442" s="111"/>
      <c r="VQ442" s="111"/>
      <c r="VR442" s="111"/>
      <c r="VS442" s="111"/>
      <c r="VT442" s="111"/>
      <c r="VU442" s="111"/>
      <c r="VV442" s="111"/>
      <c r="VW442" s="111"/>
      <c r="VX442" s="111"/>
      <c r="VY442" s="111"/>
      <c r="VZ442" s="111"/>
      <c r="WA442" s="111"/>
      <c r="WB442" s="111"/>
      <c r="WC442" s="111"/>
      <c r="WD442" s="111"/>
      <c r="WE442" s="111"/>
      <c r="WF442" s="111"/>
      <c r="WG442" s="111"/>
      <c r="WH442" s="111"/>
      <c r="WI442" s="111"/>
      <c r="WJ442" s="111"/>
      <c r="WK442" s="111"/>
      <c r="WL442" s="111"/>
      <c r="WM442" s="111"/>
      <c r="WN442" s="111"/>
      <c r="WO442" s="111"/>
      <c r="WP442" s="111"/>
      <c r="WQ442" s="111"/>
      <c r="WR442" s="111"/>
      <c r="WS442" s="111"/>
      <c r="WT442" s="111"/>
      <c r="WU442" s="111"/>
      <c r="WV442" s="111"/>
      <c r="WW442" s="111"/>
      <c r="WX442" s="111"/>
      <c r="WY442" s="111"/>
      <c r="WZ442" s="111"/>
      <c r="XA442" s="111"/>
      <c r="XB442" s="111"/>
      <c r="XC442" s="111"/>
      <c r="XD442" s="111"/>
      <c r="XE442" s="111"/>
      <c r="XF442" s="111"/>
      <c r="XG442" s="111"/>
      <c r="XH442" s="111"/>
      <c r="XI442" s="111"/>
      <c r="XJ442" s="111"/>
      <c r="XK442" s="111"/>
      <c r="XL442" s="111"/>
      <c r="XM442" s="111"/>
      <c r="XN442" s="111"/>
      <c r="XO442" s="111"/>
      <c r="XP442" s="111"/>
      <c r="XQ442" s="111"/>
      <c r="XR442" s="111"/>
      <c r="XS442" s="111"/>
      <c r="XT442" s="111"/>
      <c r="XU442" s="111"/>
      <c r="XV442" s="111"/>
      <c r="XW442" s="111"/>
      <c r="XX442" s="111"/>
      <c r="XY442" s="111"/>
      <c r="XZ442" s="111"/>
      <c r="YA442" s="111"/>
      <c r="YB442" s="111"/>
      <c r="YC442" s="111"/>
      <c r="YD442" s="111"/>
      <c r="YE442" s="111"/>
      <c r="YF442" s="111"/>
      <c r="YG442" s="111"/>
      <c r="YH442" s="111"/>
      <c r="YI442" s="111"/>
      <c r="YJ442" s="111"/>
      <c r="YK442" s="111"/>
      <c r="YL442" s="111"/>
      <c r="YM442" s="111"/>
      <c r="YN442" s="111"/>
      <c r="YO442" s="111"/>
      <c r="YP442" s="111"/>
      <c r="YQ442" s="111"/>
      <c r="YR442" s="111"/>
      <c r="YS442" s="111"/>
      <c r="YT442" s="111"/>
      <c r="YU442" s="111"/>
      <c r="YV442" s="111"/>
      <c r="YW442" s="111"/>
      <c r="YX442" s="111"/>
      <c r="YY442" s="111"/>
      <c r="YZ442" s="111"/>
      <c r="ZA442" s="111"/>
      <c r="ZB442" s="111"/>
      <c r="ZC442" s="111"/>
      <c r="ZD442" s="111"/>
      <c r="ZE442" s="111"/>
      <c r="ZF442" s="111"/>
      <c r="ZG442" s="111"/>
      <c r="ZH442" s="111"/>
      <c r="ZI442" s="111"/>
      <c r="ZJ442" s="111"/>
      <c r="ZK442" s="111"/>
      <c r="ZL442" s="111"/>
      <c r="ZM442" s="111"/>
      <c r="ZN442" s="111"/>
      <c r="ZO442" s="111"/>
      <c r="ZP442" s="111"/>
      <c r="ZQ442" s="111"/>
      <c r="ZR442" s="111"/>
      <c r="ZS442" s="111"/>
      <c r="ZT442" s="111"/>
      <c r="ZU442" s="111"/>
      <c r="ZV442" s="111"/>
      <c r="ZW442" s="111"/>
      <c r="ZX442" s="111"/>
      <c r="ZY442" s="111"/>
      <c r="ZZ442" s="111"/>
      <c r="AAA442" s="111"/>
      <c r="AAB442" s="111"/>
      <c r="AAC442" s="111"/>
      <c r="AAD442" s="111"/>
      <c r="AAE442" s="111"/>
      <c r="AAF442" s="111"/>
      <c r="AAG442" s="111"/>
      <c r="AAH442" s="111"/>
      <c r="AAI442" s="111"/>
      <c r="AAJ442" s="111"/>
      <c r="AAK442" s="111"/>
      <c r="AAL442" s="111"/>
      <c r="AAM442" s="111"/>
      <c r="AAN442" s="111"/>
      <c r="AAO442" s="111"/>
      <c r="AAP442" s="111"/>
      <c r="AAQ442" s="111"/>
      <c r="AAR442" s="111"/>
      <c r="AAS442" s="111"/>
      <c r="AAT442" s="111"/>
      <c r="AAU442" s="111"/>
      <c r="AAV442" s="111"/>
      <c r="AAW442" s="111"/>
      <c r="AAX442" s="111"/>
      <c r="AAY442" s="111"/>
      <c r="AAZ442" s="111"/>
      <c r="ABA442" s="111"/>
      <c r="ABB442" s="111"/>
      <c r="ABC442" s="111"/>
      <c r="ABD442" s="111"/>
      <c r="ABE442" s="111"/>
      <c r="ABF442" s="111"/>
      <c r="ABG442" s="111"/>
      <c r="ABH442" s="111"/>
      <c r="ABI442" s="111"/>
      <c r="ABJ442" s="111"/>
      <c r="ABK442" s="111"/>
      <c r="ABL442" s="111"/>
      <c r="ABM442" s="111"/>
      <c r="ABN442" s="111"/>
      <c r="ABO442" s="111"/>
      <c r="ABP442" s="111"/>
      <c r="ABQ442" s="111"/>
      <c r="ABR442" s="111"/>
      <c r="ABS442" s="111"/>
      <c r="ABT442" s="111"/>
      <c r="ABU442" s="111"/>
      <c r="ABV442" s="111"/>
      <c r="ABW442" s="111"/>
      <c r="ABX442" s="111"/>
      <c r="ABY442" s="111"/>
      <c r="ABZ442" s="111"/>
      <c r="ACA442" s="111"/>
      <c r="ACB442" s="111"/>
      <c r="ACC442" s="111"/>
      <c r="ACD442" s="111"/>
      <c r="ACE442" s="111"/>
      <c r="ACF442" s="111"/>
      <c r="ACG442" s="111"/>
      <c r="ACH442" s="111"/>
      <c r="ACI442" s="111"/>
      <c r="ACJ442" s="111"/>
      <c r="ACK442" s="111"/>
      <c r="ACL442" s="111"/>
      <c r="ACM442" s="111"/>
      <c r="ACN442" s="111"/>
      <c r="ACO442" s="111"/>
      <c r="ACP442" s="111"/>
      <c r="ACQ442" s="111"/>
      <c r="ACR442" s="111"/>
      <c r="ACS442" s="111"/>
      <c r="ACT442" s="111"/>
      <c r="ACU442" s="111"/>
      <c r="ACV442" s="111"/>
      <c r="ACW442" s="111"/>
      <c r="ACX442" s="111"/>
      <c r="ACY442" s="111"/>
      <c r="ACZ442" s="111"/>
      <c r="ADA442" s="111"/>
      <c r="ADB442" s="111"/>
      <c r="ADC442" s="111"/>
      <c r="ADD442" s="111"/>
      <c r="ADE442" s="111"/>
      <c r="ADF442" s="111"/>
      <c r="ADG442" s="111"/>
      <c r="ADH442" s="111"/>
      <c r="ADI442" s="111"/>
      <c r="ADJ442" s="111"/>
      <c r="ADK442" s="111"/>
      <c r="ADL442" s="111"/>
      <c r="ADM442" s="111"/>
      <c r="ADN442" s="111"/>
      <c r="ADO442" s="111"/>
      <c r="ADP442" s="111"/>
      <c r="ADQ442" s="111"/>
      <c r="ADR442" s="111"/>
      <c r="ADS442" s="111"/>
      <c r="ADT442" s="111"/>
      <c r="ADU442" s="111"/>
      <c r="ADV442" s="111"/>
      <c r="ADW442" s="111"/>
      <c r="ADX442" s="111"/>
      <c r="ADY442" s="111"/>
      <c r="ADZ442" s="111"/>
      <c r="AEA442" s="111"/>
      <c r="AEB442" s="111"/>
      <c r="AEC442" s="111"/>
      <c r="AED442" s="111"/>
      <c r="AEE442" s="111"/>
      <c r="AEF442" s="111"/>
      <c r="AEG442" s="111"/>
      <c r="AEH442" s="111"/>
      <c r="AEI442" s="111"/>
      <c r="AEJ442" s="111"/>
      <c r="AEK442" s="111"/>
      <c r="AEL442" s="111"/>
      <c r="AEM442" s="111"/>
      <c r="AEN442" s="111"/>
      <c r="AEO442" s="111"/>
      <c r="AEP442" s="111"/>
      <c r="AEQ442" s="111"/>
      <c r="AER442" s="111"/>
      <c r="AES442" s="111"/>
      <c r="AET442" s="111"/>
      <c r="AEU442" s="111"/>
      <c r="AEV442" s="111"/>
      <c r="AEW442" s="111"/>
      <c r="AEX442" s="111"/>
      <c r="AEY442" s="111"/>
      <c r="AEZ442" s="111"/>
      <c r="AFA442" s="111"/>
      <c r="AFB442" s="111"/>
      <c r="AFC442" s="111"/>
      <c r="AFD442" s="111"/>
      <c r="AFE442" s="111"/>
      <c r="AFF442" s="111"/>
      <c r="AFG442" s="111"/>
      <c r="AFH442" s="111"/>
      <c r="AFI442" s="111"/>
      <c r="AFJ442" s="111"/>
      <c r="AFK442" s="111"/>
      <c r="AFL442" s="111"/>
      <c r="AFM442" s="111"/>
      <c r="AFN442" s="111"/>
      <c r="AFO442" s="111"/>
      <c r="AFP442" s="111"/>
      <c r="AFQ442" s="111"/>
      <c r="AFR442" s="111"/>
      <c r="AFS442" s="111"/>
      <c r="AFT442" s="111"/>
      <c r="AFU442" s="111"/>
      <c r="AFV442" s="111"/>
      <c r="AFW442" s="111"/>
      <c r="AFX442" s="111"/>
      <c r="AFY442" s="111"/>
      <c r="AFZ442" s="111"/>
      <c r="AGA442" s="111"/>
      <c r="AGB442" s="111"/>
      <c r="AGC442" s="111"/>
      <c r="AGD442" s="111"/>
      <c r="AGE442" s="111"/>
      <c r="AGF442" s="111"/>
      <c r="AGG442" s="111"/>
      <c r="AGH442" s="111"/>
      <c r="AGI442" s="111"/>
      <c r="AGJ442" s="111"/>
      <c r="AGK442" s="111"/>
      <c r="AGL442" s="111"/>
      <c r="AGM442" s="111"/>
      <c r="AGN442" s="111"/>
      <c r="AGO442" s="111"/>
      <c r="AGP442" s="111"/>
      <c r="AGQ442" s="111"/>
      <c r="AGR442" s="111"/>
      <c r="AGS442" s="111"/>
      <c r="AGT442" s="111"/>
      <c r="AGU442" s="111"/>
      <c r="AGV442" s="111"/>
      <c r="AGW442" s="111"/>
      <c r="AGX442" s="111"/>
      <c r="AGY442" s="111"/>
      <c r="AGZ442" s="111"/>
      <c r="AHA442" s="111"/>
      <c r="AHB442" s="111"/>
      <c r="AHC442" s="111"/>
      <c r="AHD442" s="111"/>
      <c r="AHE442" s="111"/>
      <c r="AHF442" s="111"/>
      <c r="AHG442" s="111"/>
      <c r="AHH442" s="111"/>
      <c r="AHI442" s="111"/>
      <c r="AHJ442" s="111"/>
      <c r="AHK442" s="111"/>
      <c r="AHL442" s="111"/>
      <c r="AHM442" s="111"/>
      <c r="AHN442" s="111"/>
      <c r="AHO442" s="111"/>
      <c r="AHP442" s="111"/>
      <c r="AHQ442" s="111"/>
      <c r="AHR442" s="111"/>
      <c r="AHS442" s="111"/>
      <c r="AHT442" s="111"/>
      <c r="AHU442" s="111"/>
      <c r="AHV442" s="111"/>
      <c r="AHW442" s="111"/>
      <c r="AHX442" s="111"/>
      <c r="AHY442" s="111"/>
      <c r="AHZ442" s="111"/>
      <c r="AIA442" s="111"/>
      <c r="AIB442" s="111"/>
      <c r="AIC442" s="111"/>
      <c r="AID442" s="111"/>
      <c r="AIE442" s="111"/>
      <c r="AIF442" s="111"/>
      <c r="AIG442" s="111"/>
      <c r="AIH442" s="111"/>
      <c r="AII442" s="111"/>
      <c r="AIJ442" s="111"/>
      <c r="AIK442" s="111"/>
      <c r="AIL442" s="111"/>
      <c r="AIM442" s="111"/>
      <c r="AIN442" s="111"/>
      <c r="AIO442" s="111"/>
      <c r="AIP442" s="111"/>
      <c r="AIQ442" s="111"/>
      <c r="AIR442" s="111"/>
      <c r="AIS442" s="111"/>
      <c r="AIT442" s="111"/>
      <c r="AIU442" s="111"/>
      <c r="AIV442" s="111"/>
      <c r="AIW442" s="111"/>
      <c r="AIX442" s="111"/>
      <c r="AIY442" s="111"/>
      <c r="AIZ442" s="111"/>
      <c r="AJA442" s="111"/>
      <c r="AJB442" s="111"/>
      <c r="AJC442" s="111"/>
      <c r="AJD442" s="111"/>
      <c r="AJE442" s="111"/>
      <c r="AJF442" s="111"/>
      <c r="AJG442" s="111"/>
      <c r="AJH442" s="111"/>
      <c r="AJI442" s="111"/>
      <c r="AJJ442" s="111"/>
      <c r="AJK442" s="111"/>
      <c r="AJL442" s="111"/>
      <c r="AJM442" s="111"/>
      <c r="AJN442" s="111"/>
      <c r="AJO442" s="111"/>
      <c r="AJP442" s="111"/>
      <c r="AJQ442" s="111"/>
      <c r="AJR442" s="111"/>
      <c r="AJS442" s="111"/>
      <c r="AJT442" s="111"/>
      <c r="AJU442" s="111"/>
      <c r="AJV442" s="111"/>
      <c r="AJW442" s="111"/>
      <c r="AJX442" s="111"/>
      <c r="AJY442" s="111"/>
      <c r="AJZ442" s="111"/>
      <c r="AKA442" s="111"/>
      <c r="AKB442" s="111"/>
      <c r="AKC442" s="111"/>
      <c r="AKD442" s="111"/>
      <c r="AKE442" s="111"/>
      <c r="AKF442" s="111"/>
      <c r="AKG442" s="111"/>
      <c r="AKH442" s="111"/>
      <c r="AKI442" s="111"/>
      <c r="AKJ442" s="111"/>
      <c r="AKK442" s="111"/>
      <c r="AKL442" s="111"/>
      <c r="AKM442" s="111"/>
      <c r="AKN442" s="111"/>
      <c r="AKO442" s="111"/>
      <c r="AKP442" s="111"/>
      <c r="AKQ442" s="111"/>
      <c r="AKR442" s="111"/>
      <c r="AKS442" s="111"/>
      <c r="AKT442" s="111"/>
      <c r="AKU442" s="111"/>
      <c r="AKV442" s="111"/>
      <c r="AKW442" s="111"/>
      <c r="AKX442" s="111"/>
      <c r="AKY442" s="111"/>
      <c r="AKZ442" s="111"/>
      <c r="ALA442" s="111"/>
      <c r="ALB442" s="111"/>
      <c r="ALC442" s="111"/>
      <c r="ALD442" s="111"/>
      <c r="ALE442" s="111"/>
      <c r="ALF442" s="111"/>
      <c r="ALG442" s="111"/>
      <c r="ALH442" s="111"/>
      <c r="ALI442" s="111"/>
      <c r="ALJ442" s="111"/>
      <c r="ALK442" s="111"/>
      <c r="ALL442" s="111"/>
      <c r="ALM442" s="111"/>
      <c r="ALN442" s="111"/>
      <c r="ALO442" s="111"/>
      <c r="ALP442" s="111"/>
      <c r="ALQ442" s="111"/>
      <c r="ALR442" s="111"/>
      <c r="ALS442" s="111"/>
      <c r="ALT442" s="111"/>
      <c r="ALU442" s="111"/>
      <c r="ALV442" s="111"/>
      <c r="ALW442" s="111"/>
      <c r="ALX442" s="111"/>
      <c r="ALY442" s="111"/>
      <c r="ALZ442" s="111"/>
      <c r="AMA442" s="111"/>
      <c r="AMB442" s="111"/>
      <c r="AMC442" s="111"/>
      <c r="AMD442" s="111"/>
      <c r="AME442" s="111"/>
      <c r="AMF442" s="111"/>
      <c r="AMG442" s="111"/>
      <c r="AMH442" s="111"/>
      <c r="AMI442" s="111"/>
      <c r="AMJ442" s="111"/>
    </row>
    <row r="443" spans="1:1024" ht="15.75" customHeight="1" x14ac:dyDescent="0.25">
      <c r="A443" s="256" t="s">
        <v>1378</v>
      </c>
      <c r="B443" s="257">
        <v>443</v>
      </c>
      <c r="C443" s="258" t="s">
        <v>24573</v>
      </c>
      <c r="D443" s="308" t="s">
        <v>1379</v>
      </c>
      <c r="E443" s="286"/>
      <c r="F443" s="291"/>
      <c r="G443" s="280"/>
      <c r="H443" s="280"/>
      <c r="I443" s="492">
        <v>8.8000000000000007</v>
      </c>
      <c r="J443" s="292"/>
      <c r="K443" s="293"/>
      <c r="L443" s="278">
        <v>1</v>
      </c>
      <c r="M443" s="293"/>
      <c r="N443" s="278"/>
      <c r="O443" s="293"/>
      <c r="P443" s="293"/>
      <c r="Q443" s="293"/>
      <c r="R443" s="293"/>
      <c r="S443" s="278"/>
      <c r="T443" s="293"/>
      <c r="U443" s="278"/>
      <c r="V443" s="278"/>
      <c r="W443" s="283">
        <f t="shared" si="199"/>
        <v>100</v>
      </c>
      <c r="X443" s="283">
        <f t="shared" si="200"/>
        <v>100</v>
      </c>
      <c r="Y443" s="283">
        <f t="shared" si="195"/>
        <v>100</v>
      </c>
      <c r="Z443" s="283">
        <f t="shared" si="197"/>
        <v>100</v>
      </c>
      <c r="AA443" s="283">
        <f t="shared" si="198"/>
        <v>100</v>
      </c>
      <c r="AB443" s="287">
        <f t="shared" si="166"/>
        <v>100</v>
      </c>
      <c r="AC443" s="287">
        <f t="shared" ref="AC443:AC506" si="201">IF(OR(EXACT(S443,"1A"),EXACT(S443,"1B")),0.1,IF(S443=2,1,100))</f>
        <v>100</v>
      </c>
      <c r="AD443" s="287">
        <f t="shared" si="177"/>
        <v>100</v>
      </c>
      <c r="AE443" s="284">
        <f t="shared" si="196"/>
        <v>1</v>
      </c>
      <c r="AF443" s="284">
        <f t="shared" si="168"/>
        <v>100</v>
      </c>
      <c r="AG443" s="268">
        <f t="shared" si="179"/>
        <v>100</v>
      </c>
      <c r="AH443" s="268">
        <f t="shared" si="180"/>
        <v>100</v>
      </c>
      <c r="AI443" s="268">
        <f t="shared" si="181"/>
        <v>100</v>
      </c>
      <c r="AJ443" s="268">
        <f t="shared" si="178"/>
        <v>100</v>
      </c>
      <c r="AK443" s="383" t="s">
        <v>24455</v>
      </c>
      <c r="AL443" s="257">
        <v>1</v>
      </c>
      <c r="AM443" s="277">
        <v>1</v>
      </c>
      <c r="AN443" s="511"/>
      <c r="AO443" s="277">
        <v>1</v>
      </c>
      <c r="AP443" s="277">
        <v>1</v>
      </c>
      <c r="AQ443" s="277"/>
      <c r="AR443" s="171" t="s">
        <v>1380</v>
      </c>
      <c r="AS443" s="171"/>
      <c r="AT443" s="277"/>
      <c r="AU443" s="277"/>
    </row>
    <row r="444" spans="1:1024" x14ac:dyDescent="0.25">
      <c r="A444" s="256" t="s">
        <v>1384</v>
      </c>
      <c r="B444" s="257">
        <v>444</v>
      </c>
      <c r="C444" s="258" t="s">
        <v>24574</v>
      </c>
      <c r="D444" s="308" t="s">
        <v>1385</v>
      </c>
      <c r="E444" s="286"/>
      <c r="F444" s="291"/>
      <c r="G444" s="280"/>
      <c r="H444" s="280"/>
      <c r="I444" s="492" t="s">
        <v>750</v>
      </c>
      <c r="J444" s="292"/>
      <c r="K444" s="293"/>
      <c r="L444" s="293"/>
      <c r="M444" s="293"/>
      <c r="N444" s="278"/>
      <c r="O444" s="293"/>
      <c r="P444" s="293"/>
      <c r="Q444" s="293"/>
      <c r="R444" s="293"/>
      <c r="S444" s="278"/>
      <c r="T444" s="293"/>
      <c r="U444" s="278"/>
      <c r="V444" s="278"/>
      <c r="W444" s="283">
        <f t="shared" si="199"/>
        <v>100</v>
      </c>
      <c r="X444" s="283">
        <f t="shared" si="200"/>
        <v>100</v>
      </c>
      <c r="Y444" s="283">
        <f t="shared" si="195"/>
        <v>100</v>
      </c>
      <c r="Z444" s="283">
        <f t="shared" si="197"/>
        <v>100</v>
      </c>
      <c r="AA444" s="283">
        <f t="shared" si="198"/>
        <v>100</v>
      </c>
      <c r="AB444" s="287">
        <f t="shared" si="166"/>
        <v>100</v>
      </c>
      <c r="AC444" s="287">
        <f t="shared" si="201"/>
        <v>100</v>
      </c>
      <c r="AD444" s="287">
        <f t="shared" si="177"/>
        <v>100</v>
      </c>
      <c r="AE444" s="284">
        <f t="shared" si="196"/>
        <v>100</v>
      </c>
      <c r="AF444" s="284">
        <f t="shared" si="168"/>
        <v>100</v>
      </c>
      <c r="AG444" s="268">
        <f t="shared" si="179"/>
        <v>100</v>
      </c>
      <c r="AH444" s="268">
        <f t="shared" si="180"/>
        <v>100</v>
      </c>
      <c r="AI444" s="268">
        <f t="shared" si="181"/>
        <v>100</v>
      </c>
      <c r="AJ444" s="268">
        <f t="shared" si="178"/>
        <v>100</v>
      </c>
      <c r="AK444" s="501" t="s">
        <v>750</v>
      </c>
      <c r="AL444" s="286"/>
      <c r="AM444" s="277">
        <v>2</v>
      </c>
      <c r="AN444" s="511"/>
      <c r="AO444" s="357"/>
      <c r="AP444" s="357"/>
      <c r="AQ444" s="277"/>
      <c r="AR444" s="171" t="s">
        <v>779</v>
      </c>
      <c r="AS444" s="171"/>
      <c r="AT444" s="277"/>
      <c r="AU444" s="277"/>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11"/>
      <c r="CD444" s="111"/>
      <c r="CE444" s="111"/>
      <c r="CF444" s="111"/>
      <c r="CG444" s="111"/>
      <c r="CH444" s="111"/>
      <c r="CI444" s="111"/>
      <c r="CJ444" s="111"/>
      <c r="CK444" s="111"/>
      <c r="CL444" s="111"/>
      <c r="CM444" s="111"/>
      <c r="CN444" s="111"/>
      <c r="CO444" s="111"/>
      <c r="CP444" s="111"/>
      <c r="CQ444" s="111"/>
      <c r="CR444" s="111"/>
      <c r="CS444" s="111"/>
      <c r="CT444" s="111"/>
      <c r="CU444" s="111"/>
      <c r="CV444" s="111"/>
      <c r="CW444" s="111"/>
      <c r="CX444" s="111"/>
      <c r="CY444" s="111"/>
      <c r="CZ444" s="111"/>
      <c r="DA444" s="111"/>
      <c r="DB444" s="111"/>
      <c r="DC444" s="111"/>
      <c r="DD444" s="111"/>
      <c r="DE444" s="111"/>
      <c r="DF444" s="111"/>
      <c r="DG444" s="111"/>
      <c r="DH444" s="111"/>
      <c r="DI444" s="111"/>
      <c r="DJ444" s="111"/>
      <c r="DK444" s="111"/>
      <c r="DL444" s="111"/>
      <c r="DM444" s="111"/>
      <c r="DN444" s="111"/>
      <c r="DO444" s="111"/>
      <c r="DP444" s="111"/>
      <c r="DQ444" s="111"/>
      <c r="DR444" s="111"/>
      <c r="DS444" s="111"/>
      <c r="DT444" s="111"/>
      <c r="DU444" s="111"/>
      <c r="DV444" s="111"/>
      <c r="DW444" s="111"/>
      <c r="DX444" s="111"/>
      <c r="DY444" s="111"/>
      <c r="DZ444" s="111"/>
      <c r="EA444" s="111"/>
      <c r="EB444" s="111"/>
      <c r="EC444" s="111"/>
      <c r="ED444" s="111"/>
      <c r="EE444" s="111"/>
      <c r="EF444" s="111"/>
      <c r="EG444" s="111"/>
      <c r="EH444" s="111"/>
      <c r="EI444" s="111"/>
      <c r="EJ444" s="111"/>
      <c r="EK444" s="111"/>
      <c r="EL444" s="111"/>
      <c r="EM444" s="111"/>
      <c r="EN444" s="111"/>
      <c r="EO444" s="111"/>
      <c r="EP444" s="111"/>
      <c r="EQ444" s="111"/>
      <c r="ER444" s="111"/>
      <c r="ES444" s="111"/>
      <c r="ET444" s="111"/>
      <c r="EU444" s="111"/>
      <c r="EV444" s="111"/>
      <c r="EW444" s="111"/>
      <c r="EX444" s="111"/>
      <c r="EY444" s="111"/>
      <c r="EZ444" s="111"/>
      <c r="FA444" s="111"/>
      <c r="FB444" s="111"/>
      <c r="FC444" s="111"/>
      <c r="FD444" s="111"/>
      <c r="FE444" s="111"/>
      <c r="FF444" s="111"/>
      <c r="FG444" s="111"/>
      <c r="FH444" s="111"/>
      <c r="FI444" s="111"/>
      <c r="FJ444" s="111"/>
      <c r="FK444" s="111"/>
      <c r="FL444" s="111"/>
      <c r="FM444" s="111"/>
      <c r="FN444" s="111"/>
      <c r="FO444" s="111"/>
      <c r="FP444" s="111"/>
      <c r="FQ444" s="111"/>
      <c r="FR444" s="111"/>
      <c r="FS444" s="111"/>
      <c r="FT444" s="111"/>
      <c r="FU444" s="111"/>
      <c r="FV444" s="111"/>
      <c r="FW444" s="111"/>
      <c r="FX444" s="111"/>
      <c r="FY444" s="111"/>
      <c r="FZ444" s="111"/>
      <c r="GA444" s="111"/>
      <c r="GB444" s="111"/>
      <c r="GC444" s="111"/>
      <c r="GD444" s="111"/>
      <c r="GE444" s="111"/>
      <c r="GF444" s="111"/>
      <c r="GG444" s="111"/>
      <c r="GH444" s="111"/>
      <c r="GI444" s="111"/>
      <c r="GJ444" s="111"/>
      <c r="GK444" s="111"/>
      <c r="GL444" s="111"/>
      <c r="GM444" s="111"/>
      <c r="GN444" s="111"/>
      <c r="GO444" s="111"/>
      <c r="GP444" s="111"/>
      <c r="GQ444" s="111"/>
      <c r="GR444" s="111"/>
      <c r="GS444" s="111"/>
      <c r="GT444" s="111"/>
      <c r="GU444" s="111"/>
      <c r="GV444" s="111"/>
      <c r="GW444" s="111"/>
      <c r="GX444" s="111"/>
      <c r="GY444" s="111"/>
      <c r="GZ444" s="111"/>
      <c r="HA444" s="111"/>
      <c r="HB444" s="111"/>
      <c r="HC444" s="111"/>
      <c r="HD444" s="111"/>
      <c r="HE444" s="111"/>
      <c r="HF444" s="111"/>
      <c r="HG444" s="111"/>
      <c r="HH444" s="111"/>
      <c r="HI444" s="111"/>
      <c r="HJ444" s="111"/>
      <c r="HK444" s="111"/>
      <c r="HL444" s="111"/>
      <c r="HM444" s="111"/>
      <c r="HN444" s="111"/>
      <c r="HO444" s="111"/>
      <c r="HP444" s="111"/>
      <c r="HQ444" s="111"/>
      <c r="HR444" s="111"/>
      <c r="HS444" s="111"/>
      <c r="HT444" s="111"/>
      <c r="HU444" s="111"/>
      <c r="HV444" s="111"/>
      <c r="HW444" s="111"/>
      <c r="HX444" s="111"/>
      <c r="HY444" s="111"/>
      <c r="HZ444" s="111"/>
      <c r="IA444" s="111"/>
      <c r="IB444" s="111"/>
      <c r="IC444" s="111"/>
      <c r="ID444" s="111"/>
      <c r="IE444" s="111"/>
      <c r="IF444" s="111"/>
      <c r="IG444" s="111"/>
      <c r="IH444" s="111"/>
      <c r="II444" s="111"/>
      <c r="IJ444" s="111"/>
      <c r="IK444" s="111"/>
      <c r="IL444" s="111"/>
      <c r="IM444" s="111"/>
      <c r="IN444" s="111"/>
      <c r="IO444" s="111"/>
      <c r="IP444" s="111"/>
      <c r="IQ444" s="111"/>
      <c r="IR444" s="111"/>
      <c r="IS444" s="111"/>
      <c r="IT444" s="111"/>
      <c r="IU444" s="111"/>
      <c r="IV444" s="111"/>
      <c r="IW444" s="111"/>
      <c r="IX444" s="111"/>
      <c r="IY444" s="111"/>
      <c r="IZ444" s="111"/>
      <c r="JA444" s="111"/>
      <c r="JB444" s="111"/>
      <c r="JC444" s="111"/>
      <c r="JD444" s="111"/>
      <c r="JE444" s="111"/>
      <c r="JF444" s="111"/>
      <c r="JG444" s="111"/>
      <c r="JH444" s="111"/>
      <c r="JI444" s="111"/>
      <c r="JJ444" s="111"/>
      <c r="JK444" s="111"/>
      <c r="JL444" s="111"/>
      <c r="JM444" s="111"/>
      <c r="JN444" s="111"/>
      <c r="JO444" s="111"/>
      <c r="JP444" s="111"/>
      <c r="JQ444" s="111"/>
      <c r="JR444" s="111"/>
      <c r="JS444" s="111"/>
      <c r="JT444" s="111"/>
      <c r="JU444" s="111"/>
      <c r="JV444" s="111"/>
      <c r="JW444" s="111"/>
      <c r="JX444" s="111"/>
      <c r="JY444" s="111"/>
      <c r="JZ444" s="111"/>
      <c r="KA444" s="111"/>
      <c r="KB444" s="111"/>
      <c r="KC444" s="111"/>
      <c r="KD444" s="111"/>
      <c r="KE444" s="111"/>
      <c r="KF444" s="111"/>
      <c r="KG444" s="111"/>
      <c r="KH444" s="111"/>
      <c r="KI444" s="111"/>
      <c r="KJ444" s="111"/>
      <c r="KK444" s="111"/>
      <c r="KL444" s="111"/>
      <c r="KM444" s="111"/>
      <c r="KN444" s="111"/>
      <c r="KO444" s="111"/>
      <c r="KP444" s="111"/>
      <c r="KQ444" s="111"/>
      <c r="KR444" s="111"/>
      <c r="KS444" s="111"/>
      <c r="KT444" s="111"/>
      <c r="KU444" s="111"/>
      <c r="KV444" s="111"/>
      <c r="KW444" s="111"/>
      <c r="KX444" s="111"/>
      <c r="KY444" s="111"/>
      <c r="KZ444" s="111"/>
      <c r="LA444" s="111"/>
      <c r="LB444" s="111"/>
      <c r="LC444" s="111"/>
      <c r="LD444" s="111"/>
      <c r="LE444" s="111"/>
      <c r="LF444" s="111"/>
      <c r="LG444" s="111"/>
      <c r="LH444" s="111"/>
      <c r="LI444" s="111"/>
      <c r="LJ444" s="111"/>
      <c r="LK444" s="111"/>
      <c r="LL444" s="111"/>
      <c r="LM444" s="111"/>
      <c r="LN444" s="111"/>
      <c r="LO444" s="111"/>
      <c r="LP444" s="111"/>
      <c r="LQ444" s="111"/>
      <c r="LR444" s="111"/>
      <c r="LS444" s="111"/>
      <c r="LT444" s="111"/>
      <c r="LU444" s="111"/>
      <c r="LV444" s="111"/>
      <c r="LW444" s="111"/>
      <c r="LX444" s="111"/>
      <c r="LY444" s="111"/>
      <c r="LZ444" s="111"/>
      <c r="MA444" s="111"/>
      <c r="MB444" s="111"/>
      <c r="MC444" s="111"/>
      <c r="MD444" s="111"/>
      <c r="ME444" s="111"/>
      <c r="MF444" s="111"/>
      <c r="MG444" s="111"/>
      <c r="MH444" s="111"/>
      <c r="MI444" s="111"/>
      <c r="MJ444" s="111"/>
      <c r="MK444" s="111"/>
      <c r="ML444" s="111"/>
      <c r="MM444" s="111"/>
      <c r="MN444" s="111"/>
      <c r="MO444" s="111"/>
      <c r="MP444" s="111"/>
      <c r="MQ444" s="111"/>
      <c r="MR444" s="111"/>
      <c r="MS444" s="111"/>
      <c r="MT444" s="111"/>
      <c r="MU444" s="111"/>
      <c r="MV444" s="111"/>
      <c r="MW444" s="111"/>
      <c r="MX444" s="111"/>
      <c r="MY444" s="111"/>
      <c r="MZ444" s="111"/>
      <c r="NA444" s="111"/>
      <c r="NB444" s="111"/>
      <c r="NC444" s="111"/>
      <c r="ND444" s="111"/>
      <c r="NE444" s="111"/>
      <c r="NF444" s="111"/>
      <c r="NG444" s="111"/>
      <c r="NH444" s="111"/>
      <c r="NI444" s="111"/>
      <c r="NJ444" s="111"/>
      <c r="NK444" s="111"/>
      <c r="NL444" s="111"/>
      <c r="NM444" s="111"/>
      <c r="NN444" s="111"/>
      <c r="NO444" s="111"/>
      <c r="NP444" s="111"/>
      <c r="NQ444" s="111"/>
      <c r="NR444" s="111"/>
      <c r="NS444" s="111"/>
      <c r="NT444" s="111"/>
      <c r="NU444" s="111"/>
      <c r="NV444" s="111"/>
      <c r="NW444" s="111"/>
      <c r="NX444" s="111"/>
      <c r="NY444" s="111"/>
      <c r="NZ444" s="111"/>
      <c r="OA444" s="111"/>
      <c r="OB444" s="111"/>
      <c r="OC444" s="111"/>
      <c r="OD444" s="111"/>
      <c r="OE444" s="111"/>
      <c r="OF444" s="111"/>
      <c r="OG444" s="111"/>
      <c r="OH444" s="111"/>
      <c r="OI444" s="111"/>
      <c r="OJ444" s="111"/>
      <c r="OK444" s="111"/>
      <c r="OL444" s="111"/>
      <c r="OM444" s="111"/>
      <c r="ON444" s="111"/>
      <c r="OO444" s="111"/>
      <c r="OP444" s="111"/>
      <c r="OQ444" s="111"/>
      <c r="OR444" s="111"/>
      <c r="OS444" s="111"/>
      <c r="OT444" s="111"/>
      <c r="OU444" s="111"/>
      <c r="OV444" s="111"/>
      <c r="OW444" s="111"/>
      <c r="OX444" s="111"/>
      <c r="OY444" s="111"/>
      <c r="OZ444" s="111"/>
      <c r="PA444" s="111"/>
      <c r="PB444" s="111"/>
      <c r="PC444" s="111"/>
      <c r="PD444" s="111"/>
      <c r="PE444" s="111"/>
      <c r="PF444" s="111"/>
      <c r="PG444" s="111"/>
      <c r="PH444" s="111"/>
      <c r="PI444" s="111"/>
      <c r="PJ444" s="111"/>
      <c r="PK444" s="111"/>
      <c r="PL444" s="111"/>
      <c r="PM444" s="111"/>
      <c r="PN444" s="111"/>
      <c r="PO444" s="111"/>
      <c r="PP444" s="111"/>
      <c r="PQ444" s="111"/>
      <c r="PR444" s="111"/>
      <c r="PS444" s="111"/>
      <c r="PT444" s="111"/>
      <c r="PU444" s="111"/>
      <c r="PV444" s="111"/>
      <c r="PW444" s="111"/>
      <c r="PX444" s="111"/>
      <c r="PY444" s="111"/>
      <c r="PZ444" s="111"/>
      <c r="QA444" s="111"/>
      <c r="QB444" s="111"/>
      <c r="QC444" s="111"/>
      <c r="QD444" s="111"/>
      <c r="QE444" s="111"/>
      <c r="QF444" s="111"/>
      <c r="QG444" s="111"/>
      <c r="QH444" s="111"/>
      <c r="QI444" s="111"/>
      <c r="QJ444" s="111"/>
      <c r="QK444" s="111"/>
      <c r="QL444" s="111"/>
      <c r="QM444" s="111"/>
      <c r="QN444" s="111"/>
      <c r="QO444" s="111"/>
      <c r="QP444" s="111"/>
      <c r="QQ444" s="111"/>
      <c r="QR444" s="111"/>
      <c r="QS444" s="111"/>
      <c r="QT444" s="111"/>
      <c r="QU444" s="111"/>
      <c r="QV444" s="111"/>
      <c r="QW444" s="111"/>
      <c r="QX444" s="111"/>
      <c r="QY444" s="111"/>
      <c r="QZ444" s="111"/>
      <c r="RA444" s="111"/>
      <c r="RB444" s="111"/>
      <c r="RC444" s="111"/>
      <c r="RD444" s="111"/>
      <c r="RE444" s="111"/>
      <c r="RF444" s="111"/>
      <c r="RG444" s="111"/>
      <c r="RH444" s="111"/>
      <c r="RI444" s="111"/>
      <c r="RJ444" s="111"/>
      <c r="RK444" s="111"/>
      <c r="RL444" s="111"/>
      <c r="RM444" s="111"/>
      <c r="RN444" s="111"/>
      <c r="RO444" s="111"/>
      <c r="RP444" s="111"/>
      <c r="RQ444" s="111"/>
      <c r="RR444" s="111"/>
      <c r="RS444" s="111"/>
      <c r="RT444" s="111"/>
      <c r="RU444" s="111"/>
      <c r="RV444" s="111"/>
      <c r="RW444" s="111"/>
      <c r="RX444" s="111"/>
      <c r="RY444" s="111"/>
      <c r="RZ444" s="111"/>
      <c r="SA444" s="111"/>
      <c r="SB444" s="111"/>
      <c r="SC444" s="111"/>
      <c r="SD444" s="111"/>
      <c r="SE444" s="111"/>
      <c r="SF444" s="111"/>
      <c r="SG444" s="111"/>
      <c r="SH444" s="111"/>
      <c r="SI444" s="111"/>
      <c r="SJ444" s="111"/>
      <c r="SK444" s="111"/>
      <c r="SL444" s="111"/>
      <c r="SM444" s="111"/>
      <c r="SN444" s="111"/>
      <c r="SO444" s="111"/>
      <c r="SP444" s="111"/>
      <c r="SQ444" s="111"/>
      <c r="SR444" s="111"/>
      <c r="SS444" s="111"/>
      <c r="ST444" s="111"/>
      <c r="SU444" s="111"/>
      <c r="SV444" s="111"/>
      <c r="SW444" s="111"/>
      <c r="SX444" s="111"/>
      <c r="SY444" s="111"/>
      <c r="SZ444" s="111"/>
      <c r="TA444" s="111"/>
      <c r="TB444" s="111"/>
      <c r="TC444" s="111"/>
      <c r="TD444" s="111"/>
      <c r="TE444" s="111"/>
      <c r="TF444" s="111"/>
      <c r="TG444" s="111"/>
      <c r="TH444" s="111"/>
      <c r="TI444" s="111"/>
      <c r="TJ444" s="111"/>
      <c r="TK444" s="111"/>
      <c r="TL444" s="111"/>
      <c r="TM444" s="111"/>
      <c r="TN444" s="111"/>
      <c r="TO444" s="111"/>
      <c r="TP444" s="111"/>
      <c r="TQ444" s="111"/>
      <c r="TR444" s="111"/>
      <c r="TS444" s="111"/>
      <c r="TT444" s="111"/>
      <c r="TU444" s="111"/>
      <c r="TV444" s="111"/>
      <c r="TW444" s="111"/>
      <c r="TX444" s="111"/>
      <c r="TY444" s="111"/>
      <c r="TZ444" s="111"/>
      <c r="UA444" s="111"/>
      <c r="UB444" s="111"/>
      <c r="UC444" s="111"/>
      <c r="UD444" s="111"/>
      <c r="UE444" s="111"/>
      <c r="UF444" s="111"/>
      <c r="UG444" s="111"/>
      <c r="UH444" s="111"/>
      <c r="UI444" s="111"/>
      <c r="UJ444" s="111"/>
      <c r="UK444" s="111"/>
      <c r="UL444" s="111"/>
      <c r="UM444" s="111"/>
      <c r="UN444" s="111"/>
      <c r="UO444" s="111"/>
      <c r="UP444" s="111"/>
      <c r="UQ444" s="111"/>
      <c r="UR444" s="111"/>
      <c r="US444" s="111"/>
      <c r="UT444" s="111"/>
      <c r="UU444" s="111"/>
      <c r="UV444" s="111"/>
      <c r="UW444" s="111"/>
      <c r="UX444" s="111"/>
      <c r="UY444" s="111"/>
      <c r="UZ444" s="111"/>
      <c r="VA444" s="111"/>
      <c r="VB444" s="111"/>
      <c r="VC444" s="111"/>
      <c r="VD444" s="111"/>
      <c r="VE444" s="111"/>
      <c r="VF444" s="111"/>
      <c r="VG444" s="111"/>
      <c r="VH444" s="111"/>
      <c r="VI444" s="111"/>
      <c r="VJ444" s="111"/>
      <c r="VK444" s="111"/>
      <c r="VL444" s="111"/>
      <c r="VM444" s="111"/>
      <c r="VN444" s="111"/>
      <c r="VO444" s="111"/>
      <c r="VP444" s="111"/>
      <c r="VQ444" s="111"/>
      <c r="VR444" s="111"/>
      <c r="VS444" s="111"/>
      <c r="VT444" s="111"/>
      <c r="VU444" s="111"/>
      <c r="VV444" s="111"/>
      <c r="VW444" s="111"/>
      <c r="VX444" s="111"/>
      <c r="VY444" s="111"/>
      <c r="VZ444" s="111"/>
      <c r="WA444" s="111"/>
      <c r="WB444" s="111"/>
      <c r="WC444" s="111"/>
      <c r="WD444" s="111"/>
      <c r="WE444" s="111"/>
      <c r="WF444" s="111"/>
      <c r="WG444" s="111"/>
      <c r="WH444" s="111"/>
      <c r="WI444" s="111"/>
      <c r="WJ444" s="111"/>
      <c r="WK444" s="111"/>
      <c r="WL444" s="111"/>
      <c r="WM444" s="111"/>
      <c r="WN444" s="111"/>
      <c r="WO444" s="111"/>
      <c r="WP444" s="111"/>
      <c r="WQ444" s="111"/>
      <c r="WR444" s="111"/>
      <c r="WS444" s="111"/>
      <c r="WT444" s="111"/>
      <c r="WU444" s="111"/>
      <c r="WV444" s="111"/>
      <c r="WW444" s="111"/>
      <c r="WX444" s="111"/>
      <c r="WY444" s="111"/>
      <c r="WZ444" s="111"/>
      <c r="XA444" s="111"/>
      <c r="XB444" s="111"/>
      <c r="XC444" s="111"/>
      <c r="XD444" s="111"/>
      <c r="XE444" s="111"/>
      <c r="XF444" s="111"/>
      <c r="XG444" s="111"/>
      <c r="XH444" s="111"/>
      <c r="XI444" s="111"/>
      <c r="XJ444" s="111"/>
      <c r="XK444" s="111"/>
      <c r="XL444" s="111"/>
      <c r="XM444" s="111"/>
      <c r="XN444" s="111"/>
      <c r="XO444" s="111"/>
      <c r="XP444" s="111"/>
      <c r="XQ444" s="111"/>
      <c r="XR444" s="111"/>
      <c r="XS444" s="111"/>
      <c r="XT444" s="111"/>
      <c r="XU444" s="111"/>
      <c r="XV444" s="111"/>
      <c r="XW444" s="111"/>
      <c r="XX444" s="111"/>
      <c r="XY444" s="111"/>
      <c r="XZ444" s="111"/>
      <c r="YA444" s="111"/>
      <c r="YB444" s="111"/>
      <c r="YC444" s="111"/>
      <c r="YD444" s="111"/>
      <c r="YE444" s="111"/>
      <c r="YF444" s="111"/>
      <c r="YG444" s="111"/>
      <c r="YH444" s="111"/>
      <c r="YI444" s="111"/>
      <c r="YJ444" s="111"/>
      <c r="YK444" s="111"/>
      <c r="YL444" s="111"/>
      <c r="YM444" s="111"/>
      <c r="YN444" s="111"/>
      <c r="YO444" s="111"/>
      <c r="YP444" s="111"/>
      <c r="YQ444" s="111"/>
      <c r="YR444" s="111"/>
      <c r="YS444" s="111"/>
      <c r="YT444" s="111"/>
      <c r="YU444" s="111"/>
      <c r="YV444" s="111"/>
      <c r="YW444" s="111"/>
      <c r="YX444" s="111"/>
      <c r="YY444" s="111"/>
      <c r="YZ444" s="111"/>
      <c r="ZA444" s="111"/>
      <c r="ZB444" s="111"/>
      <c r="ZC444" s="111"/>
      <c r="ZD444" s="111"/>
      <c r="ZE444" s="111"/>
      <c r="ZF444" s="111"/>
      <c r="ZG444" s="111"/>
      <c r="ZH444" s="111"/>
      <c r="ZI444" s="111"/>
      <c r="ZJ444" s="111"/>
      <c r="ZK444" s="111"/>
      <c r="ZL444" s="111"/>
      <c r="ZM444" s="111"/>
      <c r="ZN444" s="111"/>
      <c r="ZO444" s="111"/>
      <c r="ZP444" s="111"/>
      <c r="ZQ444" s="111"/>
      <c r="ZR444" s="111"/>
      <c r="ZS444" s="111"/>
      <c r="ZT444" s="111"/>
      <c r="ZU444" s="111"/>
      <c r="ZV444" s="111"/>
      <c r="ZW444" s="111"/>
      <c r="ZX444" s="111"/>
      <c r="ZY444" s="111"/>
      <c r="ZZ444" s="111"/>
      <c r="AAA444" s="111"/>
      <c r="AAB444" s="111"/>
      <c r="AAC444" s="111"/>
      <c r="AAD444" s="111"/>
      <c r="AAE444" s="111"/>
      <c r="AAF444" s="111"/>
      <c r="AAG444" s="111"/>
      <c r="AAH444" s="111"/>
      <c r="AAI444" s="111"/>
      <c r="AAJ444" s="111"/>
      <c r="AAK444" s="111"/>
      <c r="AAL444" s="111"/>
      <c r="AAM444" s="111"/>
      <c r="AAN444" s="111"/>
      <c r="AAO444" s="111"/>
      <c r="AAP444" s="111"/>
      <c r="AAQ444" s="111"/>
      <c r="AAR444" s="111"/>
      <c r="AAS444" s="111"/>
      <c r="AAT444" s="111"/>
      <c r="AAU444" s="111"/>
      <c r="AAV444" s="111"/>
      <c r="AAW444" s="111"/>
      <c r="AAX444" s="111"/>
      <c r="AAY444" s="111"/>
      <c r="AAZ444" s="111"/>
      <c r="ABA444" s="111"/>
      <c r="ABB444" s="111"/>
      <c r="ABC444" s="111"/>
      <c r="ABD444" s="111"/>
      <c r="ABE444" s="111"/>
      <c r="ABF444" s="111"/>
      <c r="ABG444" s="111"/>
      <c r="ABH444" s="111"/>
      <c r="ABI444" s="111"/>
      <c r="ABJ444" s="111"/>
      <c r="ABK444" s="111"/>
      <c r="ABL444" s="111"/>
      <c r="ABM444" s="111"/>
      <c r="ABN444" s="111"/>
      <c r="ABO444" s="111"/>
      <c r="ABP444" s="111"/>
      <c r="ABQ444" s="111"/>
      <c r="ABR444" s="111"/>
      <c r="ABS444" s="111"/>
      <c r="ABT444" s="111"/>
      <c r="ABU444" s="111"/>
      <c r="ABV444" s="111"/>
      <c r="ABW444" s="111"/>
      <c r="ABX444" s="111"/>
      <c r="ABY444" s="111"/>
      <c r="ABZ444" s="111"/>
      <c r="ACA444" s="111"/>
      <c r="ACB444" s="111"/>
      <c r="ACC444" s="111"/>
      <c r="ACD444" s="111"/>
      <c r="ACE444" s="111"/>
      <c r="ACF444" s="111"/>
      <c r="ACG444" s="111"/>
      <c r="ACH444" s="111"/>
      <c r="ACI444" s="111"/>
      <c r="ACJ444" s="111"/>
      <c r="ACK444" s="111"/>
      <c r="ACL444" s="111"/>
      <c r="ACM444" s="111"/>
      <c r="ACN444" s="111"/>
      <c r="ACO444" s="111"/>
      <c r="ACP444" s="111"/>
      <c r="ACQ444" s="111"/>
      <c r="ACR444" s="111"/>
      <c r="ACS444" s="111"/>
      <c r="ACT444" s="111"/>
      <c r="ACU444" s="111"/>
      <c r="ACV444" s="111"/>
      <c r="ACW444" s="111"/>
      <c r="ACX444" s="111"/>
      <c r="ACY444" s="111"/>
      <c r="ACZ444" s="111"/>
      <c r="ADA444" s="111"/>
      <c r="ADB444" s="111"/>
      <c r="ADC444" s="111"/>
      <c r="ADD444" s="111"/>
      <c r="ADE444" s="111"/>
      <c r="ADF444" s="111"/>
      <c r="ADG444" s="111"/>
      <c r="ADH444" s="111"/>
      <c r="ADI444" s="111"/>
      <c r="ADJ444" s="111"/>
      <c r="ADK444" s="111"/>
      <c r="ADL444" s="111"/>
      <c r="ADM444" s="111"/>
      <c r="ADN444" s="111"/>
      <c r="ADO444" s="111"/>
      <c r="ADP444" s="111"/>
      <c r="ADQ444" s="111"/>
      <c r="ADR444" s="111"/>
      <c r="ADS444" s="111"/>
      <c r="ADT444" s="111"/>
      <c r="ADU444" s="111"/>
      <c r="ADV444" s="111"/>
      <c r="ADW444" s="111"/>
      <c r="ADX444" s="111"/>
      <c r="ADY444" s="111"/>
      <c r="ADZ444" s="111"/>
      <c r="AEA444" s="111"/>
      <c r="AEB444" s="111"/>
      <c r="AEC444" s="111"/>
      <c r="AED444" s="111"/>
      <c r="AEE444" s="111"/>
      <c r="AEF444" s="111"/>
      <c r="AEG444" s="111"/>
      <c r="AEH444" s="111"/>
      <c r="AEI444" s="111"/>
      <c r="AEJ444" s="111"/>
      <c r="AEK444" s="111"/>
      <c r="AEL444" s="111"/>
      <c r="AEM444" s="111"/>
      <c r="AEN444" s="111"/>
      <c r="AEO444" s="111"/>
      <c r="AEP444" s="111"/>
      <c r="AEQ444" s="111"/>
      <c r="AER444" s="111"/>
      <c r="AES444" s="111"/>
      <c r="AET444" s="111"/>
      <c r="AEU444" s="111"/>
      <c r="AEV444" s="111"/>
      <c r="AEW444" s="111"/>
      <c r="AEX444" s="111"/>
      <c r="AEY444" s="111"/>
      <c r="AEZ444" s="111"/>
      <c r="AFA444" s="111"/>
      <c r="AFB444" s="111"/>
      <c r="AFC444" s="111"/>
      <c r="AFD444" s="111"/>
      <c r="AFE444" s="111"/>
      <c r="AFF444" s="111"/>
      <c r="AFG444" s="111"/>
      <c r="AFH444" s="111"/>
      <c r="AFI444" s="111"/>
      <c r="AFJ444" s="111"/>
      <c r="AFK444" s="111"/>
      <c r="AFL444" s="111"/>
      <c r="AFM444" s="111"/>
      <c r="AFN444" s="111"/>
      <c r="AFO444" s="111"/>
      <c r="AFP444" s="111"/>
      <c r="AFQ444" s="111"/>
      <c r="AFR444" s="111"/>
      <c r="AFS444" s="111"/>
      <c r="AFT444" s="111"/>
      <c r="AFU444" s="111"/>
      <c r="AFV444" s="111"/>
      <c r="AFW444" s="111"/>
      <c r="AFX444" s="111"/>
      <c r="AFY444" s="111"/>
      <c r="AFZ444" s="111"/>
      <c r="AGA444" s="111"/>
      <c r="AGB444" s="111"/>
      <c r="AGC444" s="111"/>
      <c r="AGD444" s="111"/>
      <c r="AGE444" s="111"/>
      <c r="AGF444" s="111"/>
      <c r="AGG444" s="111"/>
      <c r="AGH444" s="111"/>
      <c r="AGI444" s="111"/>
      <c r="AGJ444" s="111"/>
      <c r="AGK444" s="111"/>
      <c r="AGL444" s="111"/>
      <c r="AGM444" s="111"/>
      <c r="AGN444" s="111"/>
      <c r="AGO444" s="111"/>
      <c r="AGP444" s="111"/>
      <c r="AGQ444" s="111"/>
      <c r="AGR444" s="111"/>
      <c r="AGS444" s="111"/>
      <c r="AGT444" s="111"/>
      <c r="AGU444" s="111"/>
      <c r="AGV444" s="111"/>
      <c r="AGW444" s="111"/>
      <c r="AGX444" s="111"/>
      <c r="AGY444" s="111"/>
      <c r="AGZ444" s="111"/>
      <c r="AHA444" s="111"/>
      <c r="AHB444" s="111"/>
      <c r="AHC444" s="111"/>
      <c r="AHD444" s="111"/>
      <c r="AHE444" s="111"/>
      <c r="AHF444" s="111"/>
      <c r="AHG444" s="111"/>
      <c r="AHH444" s="111"/>
      <c r="AHI444" s="111"/>
      <c r="AHJ444" s="111"/>
      <c r="AHK444" s="111"/>
      <c r="AHL444" s="111"/>
      <c r="AHM444" s="111"/>
      <c r="AHN444" s="111"/>
      <c r="AHO444" s="111"/>
      <c r="AHP444" s="111"/>
      <c r="AHQ444" s="111"/>
      <c r="AHR444" s="111"/>
      <c r="AHS444" s="111"/>
      <c r="AHT444" s="111"/>
      <c r="AHU444" s="111"/>
      <c r="AHV444" s="111"/>
      <c r="AHW444" s="111"/>
      <c r="AHX444" s="111"/>
      <c r="AHY444" s="111"/>
      <c r="AHZ444" s="111"/>
      <c r="AIA444" s="111"/>
      <c r="AIB444" s="111"/>
      <c r="AIC444" s="111"/>
      <c r="AID444" s="111"/>
      <c r="AIE444" s="111"/>
      <c r="AIF444" s="111"/>
      <c r="AIG444" s="111"/>
      <c r="AIH444" s="111"/>
      <c r="AII444" s="111"/>
      <c r="AIJ444" s="111"/>
      <c r="AIK444" s="111"/>
      <c r="AIL444" s="111"/>
      <c r="AIM444" s="111"/>
      <c r="AIN444" s="111"/>
      <c r="AIO444" s="111"/>
      <c r="AIP444" s="111"/>
      <c r="AIQ444" s="111"/>
      <c r="AIR444" s="111"/>
      <c r="AIS444" s="111"/>
      <c r="AIT444" s="111"/>
      <c r="AIU444" s="111"/>
      <c r="AIV444" s="111"/>
      <c r="AIW444" s="111"/>
      <c r="AIX444" s="111"/>
      <c r="AIY444" s="111"/>
      <c r="AIZ444" s="111"/>
      <c r="AJA444" s="111"/>
      <c r="AJB444" s="111"/>
      <c r="AJC444" s="111"/>
      <c r="AJD444" s="111"/>
      <c r="AJE444" s="111"/>
      <c r="AJF444" s="111"/>
      <c r="AJG444" s="111"/>
      <c r="AJH444" s="111"/>
      <c r="AJI444" s="111"/>
      <c r="AJJ444" s="111"/>
      <c r="AJK444" s="111"/>
      <c r="AJL444" s="111"/>
      <c r="AJM444" s="111"/>
      <c r="AJN444" s="111"/>
      <c r="AJO444" s="111"/>
      <c r="AJP444" s="111"/>
      <c r="AJQ444" s="111"/>
      <c r="AJR444" s="111"/>
      <c r="AJS444" s="111"/>
      <c r="AJT444" s="111"/>
      <c r="AJU444" s="111"/>
      <c r="AJV444" s="111"/>
      <c r="AJW444" s="111"/>
      <c r="AJX444" s="111"/>
      <c r="AJY444" s="111"/>
      <c r="AJZ444" s="111"/>
      <c r="AKA444" s="111"/>
      <c r="AKB444" s="111"/>
      <c r="AKC444" s="111"/>
      <c r="AKD444" s="111"/>
      <c r="AKE444" s="111"/>
      <c r="AKF444" s="111"/>
      <c r="AKG444" s="111"/>
      <c r="AKH444" s="111"/>
      <c r="AKI444" s="111"/>
      <c r="AKJ444" s="111"/>
      <c r="AKK444" s="111"/>
      <c r="AKL444" s="111"/>
      <c r="AKM444" s="111"/>
      <c r="AKN444" s="111"/>
      <c r="AKO444" s="111"/>
      <c r="AKP444" s="111"/>
      <c r="AKQ444" s="111"/>
      <c r="AKR444" s="111"/>
      <c r="AKS444" s="111"/>
      <c r="AKT444" s="111"/>
      <c r="AKU444" s="111"/>
      <c r="AKV444" s="111"/>
      <c r="AKW444" s="111"/>
      <c r="AKX444" s="111"/>
      <c r="AKY444" s="111"/>
      <c r="AKZ444" s="111"/>
      <c r="ALA444" s="111"/>
      <c r="ALB444" s="111"/>
      <c r="ALC444" s="111"/>
      <c r="ALD444" s="111"/>
      <c r="ALE444" s="111"/>
      <c r="ALF444" s="111"/>
      <c r="ALG444" s="111"/>
      <c r="ALH444" s="111"/>
      <c r="ALI444" s="111"/>
      <c r="ALJ444" s="111"/>
      <c r="ALK444" s="111"/>
      <c r="ALL444" s="111"/>
      <c r="ALM444" s="111"/>
      <c r="ALN444" s="111"/>
      <c r="ALO444" s="111"/>
      <c r="ALP444" s="111"/>
      <c r="ALQ444" s="111"/>
      <c r="ALR444" s="111"/>
      <c r="ALS444" s="111"/>
      <c r="ALT444" s="111"/>
      <c r="ALU444" s="111"/>
      <c r="ALV444" s="111"/>
      <c r="ALW444" s="111"/>
      <c r="ALX444" s="111"/>
      <c r="ALY444" s="111"/>
      <c r="ALZ444" s="111"/>
      <c r="AMA444" s="111"/>
      <c r="AMB444" s="111"/>
      <c r="AMC444" s="111"/>
      <c r="AMD444" s="111"/>
      <c r="AME444" s="111"/>
      <c r="AMF444" s="111"/>
      <c r="AMG444" s="111"/>
      <c r="AMH444" s="111"/>
      <c r="AMI444" s="111"/>
      <c r="AMJ444" s="111"/>
    </row>
    <row r="445" spans="1:1024" x14ac:dyDescent="0.25">
      <c r="A445" s="256" t="s">
        <v>1386</v>
      </c>
      <c r="B445" s="257">
        <v>445</v>
      </c>
      <c r="C445" s="258" t="s">
        <v>24575</v>
      </c>
      <c r="D445" s="308" t="s">
        <v>1387</v>
      </c>
      <c r="E445" s="286"/>
      <c r="F445" s="291"/>
      <c r="G445" s="280"/>
      <c r="H445" s="280"/>
      <c r="I445" s="492">
        <v>7</v>
      </c>
      <c r="J445" s="292"/>
      <c r="K445" s="293"/>
      <c r="L445" s="293"/>
      <c r="M445" s="293"/>
      <c r="N445" s="278"/>
      <c r="O445" s="293"/>
      <c r="P445" s="293"/>
      <c r="Q445" s="293"/>
      <c r="R445" s="293"/>
      <c r="S445" s="278"/>
      <c r="T445" s="293"/>
      <c r="U445" s="278"/>
      <c r="V445" s="278"/>
      <c r="W445" s="283">
        <f t="shared" si="199"/>
        <v>100</v>
      </c>
      <c r="X445" s="283">
        <f t="shared" si="200"/>
        <v>100</v>
      </c>
      <c r="Y445" s="283">
        <f t="shared" si="195"/>
        <v>100</v>
      </c>
      <c r="Z445" s="283">
        <f t="shared" si="197"/>
        <v>100</v>
      </c>
      <c r="AA445" s="283">
        <f t="shared" si="198"/>
        <v>100</v>
      </c>
      <c r="AB445" s="287">
        <f t="shared" ref="AB445:AB508" si="202">IF(OR(EXACT(R445,"1A"),EXACT(R445,"1B")),0.1,IF(R445=2,1,100))</f>
        <v>100</v>
      </c>
      <c r="AC445" s="287">
        <f t="shared" si="201"/>
        <v>100</v>
      </c>
      <c r="AD445" s="287">
        <f t="shared" si="177"/>
        <v>100</v>
      </c>
      <c r="AE445" s="284">
        <f t="shared" si="196"/>
        <v>100</v>
      </c>
      <c r="AF445" s="284">
        <f t="shared" si="168"/>
        <v>100</v>
      </c>
      <c r="AG445" s="268">
        <f t="shared" si="179"/>
        <v>100</v>
      </c>
      <c r="AH445" s="268">
        <f t="shared" si="180"/>
        <v>100</v>
      </c>
      <c r="AI445" s="268">
        <f t="shared" si="181"/>
        <v>100</v>
      </c>
      <c r="AJ445" s="268">
        <f t="shared" si="178"/>
        <v>100</v>
      </c>
      <c r="AK445" s="506" t="s">
        <v>24576</v>
      </c>
      <c r="AL445" s="286"/>
      <c r="AM445" s="277">
        <v>3</v>
      </c>
      <c r="AN445" s="511"/>
      <c r="AO445" s="357"/>
      <c r="AP445" s="357"/>
      <c r="AQ445" s="277"/>
      <c r="AR445" s="171" t="s">
        <v>756</v>
      </c>
      <c r="AS445" s="171"/>
      <c r="AT445" s="277"/>
      <c r="AU445" s="277"/>
    </row>
    <row r="446" spans="1:1024" ht="15" customHeight="1" x14ac:dyDescent="0.25">
      <c r="A446" s="256" t="s">
        <v>1388</v>
      </c>
      <c r="B446" s="257">
        <v>446</v>
      </c>
      <c r="C446" s="258" t="s">
        <v>24577</v>
      </c>
      <c r="D446" s="308" t="s">
        <v>1389</v>
      </c>
      <c r="E446" s="286"/>
      <c r="F446" s="291"/>
      <c r="G446" s="280"/>
      <c r="H446" s="280"/>
      <c r="I446" s="492">
        <v>2.8</v>
      </c>
      <c r="J446" s="292"/>
      <c r="K446" s="278">
        <v>2</v>
      </c>
      <c r="L446" s="278">
        <v>1</v>
      </c>
      <c r="M446" s="293"/>
      <c r="N446" s="278"/>
      <c r="O446" s="293"/>
      <c r="P446" s="293"/>
      <c r="Q446" s="293"/>
      <c r="R446" s="293"/>
      <c r="S446" s="278"/>
      <c r="T446" s="293"/>
      <c r="U446" s="278"/>
      <c r="V446" s="278"/>
      <c r="W446" s="283">
        <f t="shared" si="199"/>
        <v>100</v>
      </c>
      <c r="X446" s="283">
        <f t="shared" si="200"/>
        <v>100</v>
      </c>
      <c r="Y446" s="283">
        <f t="shared" si="195"/>
        <v>100</v>
      </c>
      <c r="Z446" s="283">
        <f t="shared" si="197"/>
        <v>100</v>
      </c>
      <c r="AA446" s="283">
        <f t="shared" si="198"/>
        <v>100</v>
      </c>
      <c r="AB446" s="287">
        <f t="shared" si="202"/>
        <v>100</v>
      </c>
      <c r="AC446" s="287">
        <f t="shared" si="201"/>
        <v>100</v>
      </c>
      <c r="AD446" s="287">
        <f t="shared" si="177"/>
        <v>100</v>
      </c>
      <c r="AE446" s="284">
        <f t="shared" si="196"/>
        <v>1</v>
      </c>
      <c r="AF446" s="284">
        <f t="shared" si="168"/>
        <v>100</v>
      </c>
      <c r="AG446" s="268">
        <f t="shared" si="179"/>
        <v>10</v>
      </c>
      <c r="AH446" s="268">
        <f t="shared" si="180"/>
        <v>100</v>
      </c>
      <c r="AI446" s="268">
        <f t="shared" si="181"/>
        <v>100</v>
      </c>
      <c r="AJ446" s="268">
        <f t="shared" si="178"/>
        <v>100</v>
      </c>
      <c r="AK446" s="506" t="s">
        <v>24512</v>
      </c>
      <c r="AL446" s="286"/>
      <c r="AM446" s="277">
        <v>2</v>
      </c>
      <c r="AN446" s="511"/>
      <c r="AO446" s="357"/>
      <c r="AP446" s="357"/>
      <c r="AQ446" s="277"/>
      <c r="AR446" s="171" t="s">
        <v>756</v>
      </c>
      <c r="AS446" s="171"/>
      <c r="AT446" s="277"/>
      <c r="AU446" s="277"/>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c r="BR446" s="170"/>
      <c r="BS446" s="170"/>
      <c r="BT446" s="170"/>
      <c r="BU446" s="170"/>
      <c r="BV446" s="170"/>
      <c r="BW446" s="170"/>
      <c r="BX446" s="170"/>
      <c r="BY446" s="170"/>
      <c r="BZ446" s="170"/>
      <c r="CA446" s="170"/>
      <c r="CB446" s="170"/>
      <c r="CC446" s="170"/>
      <c r="CD446" s="170"/>
      <c r="CE446" s="170"/>
      <c r="CF446" s="170"/>
      <c r="CG446" s="170"/>
      <c r="CH446" s="170"/>
      <c r="CI446" s="170"/>
      <c r="CJ446" s="170"/>
      <c r="CK446" s="170"/>
      <c r="CL446" s="170"/>
      <c r="CM446" s="170"/>
      <c r="CN446" s="170"/>
      <c r="CO446" s="170"/>
      <c r="CP446" s="170"/>
      <c r="CQ446" s="170"/>
      <c r="CR446" s="170"/>
      <c r="CS446" s="170"/>
      <c r="CT446" s="170"/>
      <c r="CU446" s="170"/>
      <c r="CV446" s="170"/>
      <c r="CW446" s="170"/>
      <c r="CX446" s="170"/>
      <c r="CY446" s="170"/>
      <c r="CZ446" s="170"/>
      <c r="DA446" s="170"/>
      <c r="DB446" s="170"/>
      <c r="DC446" s="170"/>
      <c r="DD446" s="170"/>
      <c r="DE446" s="170"/>
      <c r="DF446" s="170"/>
      <c r="DG446" s="170"/>
      <c r="DH446" s="170"/>
      <c r="DI446" s="170"/>
      <c r="DJ446" s="170"/>
      <c r="DK446" s="170"/>
      <c r="DL446" s="170"/>
      <c r="DM446" s="170"/>
      <c r="DN446" s="170"/>
      <c r="DO446" s="170"/>
      <c r="DP446" s="170"/>
      <c r="DQ446" s="170"/>
      <c r="DR446" s="170"/>
      <c r="DS446" s="170"/>
      <c r="DT446" s="170"/>
      <c r="DU446" s="170"/>
      <c r="DV446" s="170"/>
      <c r="DW446" s="170"/>
      <c r="DX446" s="170"/>
      <c r="DY446" s="170"/>
      <c r="DZ446" s="170"/>
      <c r="EA446" s="170"/>
      <c r="EB446" s="170"/>
      <c r="EC446" s="170"/>
      <c r="ED446" s="170"/>
      <c r="EE446" s="170"/>
      <c r="EF446" s="170"/>
      <c r="EG446" s="170"/>
      <c r="EH446" s="170"/>
      <c r="EI446" s="170"/>
      <c r="EJ446" s="170"/>
      <c r="EK446" s="170"/>
      <c r="EL446" s="170"/>
      <c r="EM446" s="170"/>
      <c r="EN446" s="170"/>
      <c r="EO446" s="170"/>
      <c r="EP446" s="170"/>
      <c r="EQ446" s="170"/>
      <c r="ER446" s="170"/>
      <c r="ES446" s="170"/>
      <c r="ET446" s="170"/>
      <c r="EU446" s="170"/>
      <c r="EV446" s="170"/>
      <c r="EW446" s="170"/>
      <c r="EX446" s="170"/>
      <c r="EY446" s="170"/>
      <c r="EZ446" s="170"/>
      <c r="FA446" s="170"/>
      <c r="FB446" s="170"/>
      <c r="FC446" s="170"/>
      <c r="FD446" s="170"/>
      <c r="FE446" s="170"/>
      <c r="FF446" s="170"/>
      <c r="FG446" s="170"/>
      <c r="FH446" s="170"/>
      <c r="FI446" s="170"/>
      <c r="FJ446" s="170"/>
      <c r="FK446" s="170"/>
      <c r="FL446" s="170"/>
      <c r="FM446" s="170"/>
      <c r="FN446" s="170"/>
      <c r="FO446" s="170"/>
      <c r="FP446" s="170"/>
      <c r="FQ446" s="170"/>
      <c r="FR446" s="170"/>
      <c r="FS446" s="170"/>
      <c r="FT446" s="170"/>
      <c r="FU446" s="170"/>
      <c r="FV446" s="170"/>
      <c r="FW446" s="170"/>
      <c r="FX446" s="170"/>
      <c r="FY446" s="170"/>
      <c r="FZ446" s="170"/>
      <c r="GA446" s="170"/>
      <c r="GB446" s="170"/>
      <c r="GC446" s="170"/>
      <c r="GD446" s="170"/>
      <c r="GE446" s="170"/>
      <c r="GF446" s="170"/>
      <c r="GG446" s="170"/>
      <c r="GH446" s="170"/>
      <c r="GI446" s="170"/>
      <c r="GJ446" s="170"/>
      <c r="GK446" s="170"/>
      <c r="GL446" s="170"/>
      <c r="GM446" s="170"/>
      <c r="GN446" s="170"/>
      <c r="GO446" s="170"/>
      <c r="GP446" s="170"/>
      <c r="GQ446" s="170"/>
      <c r="GR446" s="170"/>
      <c r="GS446" s="170"/>
      <c r="GT446" s="170"/>
      <c r="GU446" s="170"/>
      <c r="GV446" s="170"/>
      <c r="GW446" s="170"/>
      <c r="GX446" s="170"/>
      <c r="GY446" s="170"/>
      <c r="GZ446" s="170"/>
      <c r="HA446" s="170"/>
      <c r="HB446" s="170"/>
      <c r="HC446" s="170"/>
      <c r="HD446" s="170"/>
      <c r="HE446" s="170"/>
      <c r="HF446" s="170"/>
      <c r="HG446" s="170"/>
      <c r="HH446" s="170"/>
      <c r="HI446" s="170"/>
      <c r="HJ446" s="170"/>
      <c r="HK446" s="170"/>
      <c r="HL446" s="170"/>
      <c r="HM446" s="170"/>
      <c r="HN446" s="170"/>
      <c r="HO446" s="170"/>
      <c r="HP446" s="170"/>
      <c r="HQ446" s="170"/>
      <c r="HR446" s="170"/>
      <c r="HS446" s="170"/>
      <c r="HT446" s="170"/>
      <c r="HU446" s="170"/>
      <c r="HV446" s="170"/>
      <c r="HW446" s="170"/>
      <c r="HX446" s="170"/>
      <c r="HY446" s="170"/>
      <c r="HZ446" s="170"/>
      <c r="IA446" s="170"/>
      <c r="IB446" s="170"/>
      <c r="IC446" s="170"/>
      <c r="ID446" s="170"/>
      <c r="IE446" s="170"/>
      <c r="IF446" s="170"/>
      <c r="IG446" s="170"/>
      <c r="IH446" s="170"/>
      <c r="II446" s="170"/>
      <c r="IJ446" s="170"/>
      <c r="IK446" s="170"/>
      <c r="IL446" s="170"/>
      <c r="IM446" s="170"/>
      <c r="IN446" s="170"/>
      <c r="IO446" s="170"/>
      <c r="IP446" s="170"/>
      <c r="IQ446" s="170"/>
      <c r="IR446" s="170"/>
      <c r="IS446" s="170"/>
      <c r="IT446" s="170"/>
      <c r="IU446" s="170"/>
      <c r="IV446" s="170"/>
      <c r="IW446" s="170"/>
      <c r="IX446" s="170"/>
      <c r="IY446" s="170"/>
      <c r="IZ446" s="170"/>
      <c r="JA446" s="170"/>
      <c r="JB446" s="170"/>
      <c r="JC446" s="170"/>
      <c r="JD446" s="170"/>
      <c r="JE446" s="170"/>
      <c r="JF446" s="170"/>
      <c r="JG446" s="170"/>
      <c r="JH446" s="170"/>
      <c r="JI446" s="170"/>
      <c r="JJ446" s="170"/>
      <c r="JK446" s="170"/>
      <c r="JL446" s="170"/>
      <c r="JM446" s="170"/>
      <c r="JN446" s="170"/>
      <c r="JO446" s="170"/>
      <c r="JP446" s="170"/>
      <c r="JQ446" s="170"/>
      <c r="JR446" s="170"/>
      <c r="JS446" s="170"/>
      <c r="JT446" s="170"/>
      <c r="JU446" s="170"/>
      <c r="JV446" s="170"/>
      <c r="JW446" s="170"/>
      <c r="JX446" s="170"/>
      <c r="JY446" s="170"/>
      <c r="JZ446" s="170"/>
      <c r="KA446" s="170"/>
      <c r="KB446" s="170"/>
      <c r="KC446" s="170"/>
      <c r="KD446" s="170"/>
      <c r="KE446" s="170"/>
      <c r="KF446" s="170"/>
      <c r="KG446" s="170"/>
      <c r="KH446" s="170"/>
      <c r="KI446" s="170"/>
      <c r="KJ446" s="170"/>
      <c r="KK446" s="170"/>
      <c r="KL446" s="170"/>
      <c r="KM446" s="170"/>
      <c r="KN446" s="170"/>
      <c r="KO446" s="170"/>
      <c r="KP446" s="170"/>
      <c r="KQ446" s="170"/>
      <c r="KR446" s="170"/>
      <c r="KS446" s="170"/>
      <c r="KT446" s="170"/>
      <c r="KU446" s="170"/>
      <c r="KV446" s="170"/>
      <c r="KW446" s="170"/>
      <c r="KX446" s="170"/>
      <c r="KY446" s="170"/>
      <c r="KZ446" s="170"/>
      <c r="LA446" s="170"/>
      <c r="LB446" s="170"/>
      <c r="LC446" s="170"/>
      <c r="LD446" s="170"/>
      <c r="LE446" s="170"/>
      <c r="LF446" s="170"/>
      <c r="LG446" s="170"/>
      <c r="LH446" s="170"/>
      <c r="LI446" s="170"/>
      <c r="LJ446" s="170"/>
      <c r="LK446" s="170"/>
      <c r="LL446" s="170"/>
      <c r="LM446" s="170"/>
      <c r="LN446" s="170"/>
      <c r="LO446" s="170"/>
      <c r="LP446" s="170"/>
      <c r="LQ446" s="170"/>
      <c r="LR446" s="170"/>
      <c r="LS446" s="170"/>
      <c r="LT446" s="170"/>
      <c r="LU446" s="170"/>
      <c r="LV446" s="170"/>
      <c r="LW446" s="170"/>
      <c r="LX446" s="170"/>
      <c r="LY446" s="170"/>
      <c r="LZ446" s="170"/>
      <c r="MA446" s="170"/>
      <c r="MB446" s="170"/>
      <c r="MC446" s="170"/>
      <c r="MD446" s="170"/>
      <c r="ME446" s="170"/>
      <c r="MF446" s="170"/>
      <c r="MG446" s="170"/>
      <c r="MH446" s="170"/>
      <c r="MI446" s="170"/>
      <c r="MJ446" s="170"/>
      <c r="MK446" s="170"/>
      <c r="ML446" s="170"/>
      <c r="MM446" s="170"/>
      <c r="MN446" s="170"/>
      <c r="MO446" s="170"/>
      <c r="MP446" s="170"/>
      <c r="MQ446" s="170"/>
      <c r="MR446" s="170"/>
      <c r="MS446" s="170"/>
      <c r="MT446" s="170"/>
      <c r="MU446" s="170"/>
      <c r="MV446" s="170"/>
      <c r="MW446" s="170"/>
      <c r="MX446" s="170"/>
      <c r="MY446" s="170"/>
      <c r="MZ446" s="170"/>
      <c r="NA446" s="170"/>
      <c r="NB446" s="170"/>
      <c r="NC446" s="170"/>
      <c r="ND446" s="170"/>
      <c r="NE446" s="170"/>
      <c r="NF446" s="170"/>
      <c r="NG446" s="170"/>
      <c r="NH446" s="170"/>
      <c r="NI446" s="170"/>
      <c r="NJ446" s="170"/>
      <c r="NK446" s="170"/>
      <c r="NL446" s="170"/>
      <c r="NM446" s="170"/>
      <c r="NN446" s="170"/>
      <c r="NO446" s="170"/>
      <c r="NP446" s="170"/>
      <c r="NQ446" s="170"/>
      <c r="NR446" s="170"/>
      <c r="NS446" s="170"/>
      <c r="NT446" s="170"/>
      <c r="NU446" s="170"/>
      <c r="NV446" s="170"/>
      <c r="NW446" s="170"/>
      <c r="NX446" s="170"/>
      <c r="NY446" s="170"/>
      <c r="NZ446" s="170"/>
      <c r="OA446" s="170"/>
      <c r="OB446" s="170"/>
      <c r="OC446" s="170"/>
      <c r="OD446" s="170"/>
      <c r="OE446" s="170"/>
      <c r="OF446" s="170"/>
      <c r="OG446" s="170"/>
      <c r="OH446" s="170"/>
      <c r="OI446" s="170"/>
      <c r="OJ446" s="170"/>
      <c r="OK446" s="170"/>
      <c r="OL446" s="170"/>
      <c r="OM446" s="170"/>
      <c r="ON446" s="170"/>
      <c r="OO446" s="170"/>
      <c r="OP446" s="170"/>
      <c r="OQ446" s="170"/>
      <c r="OR446" s="170"/>
      <c r="OS446" s="170"/>
      <c r="OT446" s="170"/>
      <c r="OU446" s="170"/>
      <c r="OV446" s="170"/>
      <c r="OW446" s="170"/>
      <c r="OX446" s="170"/>
      <c r="OY446" s="170"/>
      <c r="OZ446" s="170"/>
      <c r="PA446" s="170"/>
      <c r="PB446" s="170"/>
      <c r="PC446" s="170"/>
      <c r="PD446" s="170"/>
      <c r="PE446" s="170"/>
      <c r="PF446" s="170"/>
      <c r="PG446" s="170"/>
      <c r="PH446" s="170"/>
      <c r="PI446" s="170"/>
      <c r="PJ446" s="170"/>
      <c r="PK446" s="170"/>
      <c r="PL446" s="170"/>
      <c r="PM446" s="170"/>
      <c r="PN446" s="170"/>
      <c r="PO446" s="170"/>
      <c r="PP446" s="170"/>
      <c r="PQ446" s="170"/>
      <c r="PR446" s="170"/>
      <c r="PS446" s="170"/>
      <c r="PT446" s="170"/>
      <c r="PU446" s="170"/>
      <c r="PV446" s="170"/>
      <c r="PW446" s="170"/>
      <c r="PX446" s="170"/>
      <c r="PY446" s="170"/>
      <c r="PZ446" s="170"/>
      <c r="QA446" s="170"/>
      <c r="QB446" s="170"/>
      <c r="QC446" s="170"/>
      <c r="QD446" s="170"/>
      <c r="QE446" s="170"/>
      <c r="QF446" s="170"/>
      <c r="QG446" s="170"/>
      <c r="QH446" s="170"/>
      <c r="QI446" s="170"/>
      <c r="QJ446" s="170"/>
      <c r="QK446" s="170"/>
      <c r="QL446" s="170"/>
      <c r="QM446" s="170"/>
      <c r="QN446" s="170"/>
      <c r="QO446" s="170"/>
      <c r="QP446" s="170"/>
      <c r="QQ446" s="170"/>
      <c r="QR446" s="170"/>
      <c r="QS446" s="170"/>
      <c r="QT446" s="170"/>
      <c r="QU446" s="170"/>
      <c r="QV446" s="170"/>
      <c r="QW446" s="170"/>
      <c r="QX446" s="170"/>
      <c r="QY446" s="170"/>
      <c r="QZ446" s="170"/>
      <c r="RA446" s="170"/>
      <c r="RB446" s="170"/>
      <c r="RC446" s="170"/>
      <c r="RD446" s="170"/>
      <c r="RE446" s="170"/>
      <c r="RF446" s="170"/>
      <c r="RG446" s="170"/>
      <c r="RH446" s="170"/>
      <c r="RI446" s="170"/>
      <c r="RJ446" s="170"/>
      <c r="RK446" s="170"/>
      <c r="RL446" s="170"/>
      <c r="RM446" s="170"/>
      <c r="RN446" s="170"/>
      <c r="RO446" s="170"/>
      <c r="RP446" s="170"/>
      <c r="RQ446" s="170"/>
      <c r="RR446" s="170"/>
      <c r="RS446" s="170"/>
      <c r="RT446" s="170"/>
      <c r="RU446" s="170"/>
      <c r="RV446" s="170"/>
      <c r="RW446" s="170"/>
      <c r="RX446" s="170"/>
      <c r="RY446" s="170"/>
      <c r="RZ446" s="170"/>
      <c r="SA446" s="170"/>
      <c r="SB446" s="170"/>
      <c r="SC446" s="170"/>
      <c r="SD446" s="170"/>
      <c r="SE446" s="170"/>
      <c r="SF446" s="170"/>
      <c r="SG446" s="170"/>
      <c r="SH446" s="170"/>
      <c r="SI446" s="170"/>
      <c r="SJ446" s="170"/>
      <c r="SK446" s="170"/>
      <c r="SL446" s="170"/>
      <c r="SM446" s="170"/>
      <c r="SN446" s="170"/>
      <c r="SO446" s="170"/>
      <c r="SP446" s="170"/>
      <c r="SQ446" s="170"/>
      <c r="SR446" s="170"/>
      <c r="SS446" s="170"/>
      <c r="ST446" s="170"/>
      <c r="SU446" s="170"/>
      <c r="SV446" s="170"/>
      <c r="SW446" s="170"/>
      <c r="SX446" s="170"/>
      <c r="SY446" s="170"/>
      <c r="SZ446" s="170"/>
      <c r="TA446" s="170"/>
      <c r="TB446" s="170"/>
      <c r="TC446" s="170"/>
      <c r="TD446" s="170"/>
      <c r="TE446" s="170"/>
      <c r="TF446" s="170"/>
      <c r="TG446" s="170"/>
      <c r="TH446" s="170"/>
      <c r="TI446" s="170"/>
      <c r="TJ446" s="170"/>
      <c r="TK446" s="170"/>
      <c r="TL446" s="170"/>
      <c r="TM446" s="170"/>
      <c r="TN446" s="170"/>
      <c r="TO446" s="170"/>
      <c r="TP446" s="170"/>
      <c r="TQ446" s="170"/>
      <c r="TR446" s="170"/>
      <c r="TS446" s="170"/>
      <c r="TT446" s="170"/>
      <c r="TU446" s="170"/>
      <c r="TV446" s="170"/>
      <c r="TW446" s="170"/>
      <c r="TX446" s="170"/>
      <c r="TY446" s="170"/>
      <c r="TZ446" s="170"/>
      <c r="UA446" s="170"/>
      <c r="UB446" s="170"/>
      <c r="UC446" s="170"/>
      <c r="UD446" s="170"/>
      <c r="UE446" s="170"/>
      <c r="UF446" s="170"/>
      <c r="UG446" s="170"/>
      <c r="UH446" s="170"/>
      <c r="UI446" s="170"/>
      <c r="UJ446" s="170"/>
      <c r="UK446" s="170"/>
      <c r="UL446" s="170"/>
      <c r="UM446" s="170"/>
      <c r="UN446" s="170"/>
      <c r="UO446" s="170"/>
      <c r="UP446" s="170"/>
      <c r="UQ446" s="170"/>
      <c r="UR446" s="170"/>
      <c r="US446" s="170"/>
      <c r="UT446" s="170"/>
      <c r="UU446" s="170"/>
      <c r="UV446" s="170"/>
      <c r="UW446" s="170"/>
      <c r="UX446" s="170"/>
      <c r="UY446" s="170"/>
      <c r="UZ446" s="170"/>
      <c r="VA446" s="170"/>
      <c r="VB446" s="170"/>
      <c r="VC446" s="170"/>
      <c r="VD446" s="170"/>
      <c r="VE446" s="170"/>
      <c r="VF446" s="170"/>
      <c r="VG446" s="170"/>
      <c r="VH446" s="170"/>
      <c r="VI446" s="170"/>
      <c r="VJ446" s="170"/>
      <c r="VK446" s="170"/>
      <c r="VL446" s="170"/>
      <c r="VM446" s="170"/>
      <c r="VN446" s="170"/>
      <c r="VO446" s="170"/>
      <c r="VP446" s="170"/>
      <c r="VQ446" s="170"/>
      <c r="VR446" s="170"/>
      <c r="VS446" s="170"/>
      <c r="VT446" s="170"/>
      <c r="VU446" s="170"/>
      <c r="VV446" s="170"/>
      <c r="VW446" s="170"/>
      <c r="VX446" s="170"/>
      <c r="VY446" s="170"/>
      <c r="VZ446" s="170"/>
      <c r="WA446" s="170"/>
      <c r="WB446" s="170"/>
      <c r="WC446" s="170"/>
      <c r="WD446" s="170"/>
      <c r="WE446" s="170"/>
      <c r="WF446" s="170"/>
      <c r="WG446" s="170"/>
      <c r="WH446" s="170"/>
      <c r="WI446" s="170"/>
      <c r="WJ446" s="170"/>
      <c r="WK446" s="170"/>
      <c r="WL446" s="170"/>
      <c r="WM446" s="170"/>
      <c r="WN446" s="170"/>
      <c r="WO446" s="170"/>
      <c r="WP446" s="170"/>
      <c r="WQ446" s="170"/>
      <c r="WR446" s="170"/>
      <c r="WS446" s="170"/>
      <c r="WT446" s="170"/>
      <c r="WU446" s="170"/>
      <c r="WV446" s="170"/>
      <c r="WW446" s="170"/>
      <c r="WX446" s="170"/>
      <c r="WY446" s="170"/>
      <c r="WZ446" s="170"/>
      <c r="XA446" s="170"/>
      <c r="XB446" s="170"/>
      <c r="XC446" s="170"/>
      <c r="XD446" s="170"/>
      <c r="XE446" s="170"/>
      <c r="XF446" s="170"/>
      <c r="XG446" s="170"/>
      <c r="XH446" s="170"/>
      <c r="XI446" s="170"/>
      <c r="XJ446" s="170"/>
      <c r="XK446" s="170"/>
      <c r="XL446" s="170"/>
      <c r="XM446" s="170"/>
      <c r="XN446" s="170"/>
      <c r="XO446" s="170"/>
      <c r="XP446" s="170"/>
      <c r="XQ446" s="170"/>
      <c r="XR446" s="170"/>
      <c r="XS446" s="170"/>
      <c r="XT446" s="170"/>
      <c r="XU446" s="170"/>
      <c r="XV446" s="170"/>
      <c r="XW446" s="170"/>
      <c r="XX446" s="170"/>
      <c r="XY446" s="170"/>
      <c r="XZ446" s="170"/>
      <c r="YA446" s="170"/>
      <c r="YB446" s="170"/>
      <c r="YC446" s="170"/>
      <c r="YD446" s="170"/>
      <c r="YE446" s="170"/>
      <c r="YF446" s="170"/>
      <c r="YG446" s="170"/>
      <c r="YH446" s="170"/>
      <c r="YI446" s="170"/>
      <c r="YJ446" s="170"/>
      <c r="YK446" s="170"/>
      <c r="YL446" s="170"/>
      <c r="YM446" s="170"/>
      <c r="YN446" s="170"/>
      <c r="YO446" s="170"/>
      <c r="YP446" s="170"/>
      <c r="YQ446" s="170"/>
      <c r="YR446" s="170"/>
      <c r="YS446" s="170"/>
      <c r="YT446" s="170"/>
      <c r="YU446" s="170"/>
      <c r="YV446" s="170"/>
      <c r="YW446" s="170"/>
      <c r="YX446" s="170"/>
      <c r="YY446" s="170"/>
      <c r="YZ446" s="170"/>
      <c r="ZA446" s="170"/>
      <c r="ZB446" s="170"/>
      <c r="ZC446" s="170"/>
      <c r="ZD446" s="170"/>
      <c r="ZE446" s="170"/>
      <c r="ZF446" s="170"/>
      <c r="ZG446" s="170"/>
      <c r="ZH446" s="170"/>
      <c r="ZI446" s="170"/>
      <c r="ZJ446" s="170"/>
      <c r="ZK446" s="170"/>
      <c r="ZL446" s="170"/>
      <c r="ZM446" s="170"/>
      <c r="ZN446" s="170"/>
      <c r="ZO446" s="170"/>
      <c r="ZP446" s="170"/>
      <c r="ZQ446" s="170"/>
      <c r="ZR446" s="170"/>
      <c r="ZS446" s="170"/>
      <c r="ZT446" s="170"/>
      <c r="ZU446" s="170"/>
      <c r="ZV446" s="170"/>
      <c r="ZW446" s="170"/>
      <c r="ZX446" s="170"/>
      <c r="ZY446" s="170"/>
      <c r="ZZ446" s="170"/>
      <c r="AAA446" s="170"/>
      <c r="AAB446" s="170"/>
      <c r="AAC446" s="170"/>
      <c r="AAD446" s="170"/>
      <c r="AAE446" s="170"/>
      <c r="AAF446" s="170"/>
      <c r="AAG446" s="170"/>
      <c r="AAH446" s="170"/>
      <c r="AAI446" s="170"/>
      <c r="AAJ446" s="170"/>
      <c r="AAK446" s="170"/>
      <c r="AAL446" s="170"/>
      <c r="AAM446" s="170"/>
      <c r="AAN446" s="170"/>
      <c r="AAO446" s="170"/>
      <c r="AAP446" s="170"/>
      <c r="AAQ446" s="170"/>
      <c r="AAR446" s="170"/>
      <c r="AAS446" s="170"/>
      <c r="AAT446" s="170"/>
      <c r="AAU446" s="170"/>
      <c r="AAV446" s="170"/>
      <c r="AAW446" s="170"/>
      <c r="AAX446" s="170"/>
      <c r="AAY446" s="170"/>
      <c r="AAZ446" s="170"/>
      <c r="ABA446" s="170"/>
      <c r="ABB446" s="170"/>
      <c r="ABC446" s="170"/>
      <c r="ABD446" s="170"/>
      <c r="ABE446" s="170"/>
      <c r="ABF446" s="170"/>
      <c r="ABG446" s="170"/>
      <c r="ABH446" s="170"/>
      <c r="ABI446" s="170"/>
      <c r="ABJ446" s="170"/>
      <c r="ABK446" s="170"/>
      <c r="ABL446" s="170"/>
      <c r="ABM446" s="170"/>
      <c r="ABN446" s="170"/>
      <c r="ABO446" s="170"/>
      <c r="ABP446" s="170"/>
      <c r="ABQ446" s="170"/>
      <c r="ABR446" s="170"/>
      <c r="ABS446" s="170"/>
      <c r="ABT446" s="170"/>
      <c r="ABU446" s="170"/>
      <c r="ABV446" s="170"/>
      <c r="ABW446" s="170"/>
      <c r="ABX446" s="170"/>
      <c r="ABY446" s="170"/>
      <c r="ABZ446" s="170"/>
      <c r="ACA446" s="170"/>
      <c r="ACB446" s="170"/>
      <c r="ACC446" s="170"/>
      <c r="ACD446" s="170"/>
      <c r="ACE446" s="170"/>
      <c r="ACF446" s="170"/>
      <c r="ACG446" s="170"/>
      <c r="ACH446" s="170"/>
      <c r="ACI446" s="170"/>
      <c r="ACJ446" s="170"/>
      <c r="ACK446" s="170"/>
      <c r="ACL446" s="170"/>
      <c r="ACM446" s="170"/>
      <c r="ACN446" s="170"/>
      <c r="ACO446" s="170"/>
      <c r="ACP446" s="170"/>
      <c r="ACQ446" s="170"/>
      <c r="ACR446" s="170"/>
      <c r="ACS446" s="170"/>
      <c r="ACT446" s="170"/>
      <c r="ACU446" s="170"/>
      <c r="ACV446" s="170"/>
      <c r="ACW446" s="170"/>
      <c r="ACX446" s="170"/>
      <c r="ACY446" s="170"/>
      <c r="ACZ446" s="170"/>
      <c r="ADA446" s="170"/>
      <c r="ADB446" s="170"/>
      <c r="ADC446" s="170"/>
      <c r="ADD446" s="170"/>
      <c r="ADE446" s="170"/>
      <c r="ADF446" s="170"/>
      <c r="ADG446" s="170"/>
      <c r="ADH446" s="170"/>
      <c r="ADI446" s="170"/>
      <c r="ADJ446" s="170"/>
      <c r="ADK446" s="170"/>
      <c r="ADL446" s="170"/>
      <c r="ADM446" s="170"/>
      <c r="ADN446" s="170"/>
      <c r="ADO446" s="170"/>
      <c r="ADP446" s="170"/>
      <c r="ADQ446" s="170"/>
      <c r="ADR446" s="170"/>
      <c r="ADS446" s="170"/>
      <c r="ADT446" s="170"/>
      <c r="ADU446" s="170"/>
      <c r="ADV446" s="170"/>
      <c r="ADW446" s="170"/>
      <c r="ADX446" s="170"/>
      <c r="ADY446" s="170"/>
      <c r="ADZ446" s="170"/>
      <c r="AEA446" s="170"/>
      <c r="AEB446" s="170"/>
      <c r="AEC446" s="170"/>
      <c r="AED446" s="170"/>
      <c r="AEE446" s="170"/>
      <c r="AEF446" s="170"/>
      <c r="AEG446" s="170"/>
      <c r="AEH446" s="170"/>
      <c r="AEI446" s="170"/>
      <c r="AEJ446" s="170"/>
      <c r="AEK446" s="170"/>
      <c r="AEL446" s="170"/>
      <c r="AEM446" s="170"/>
      <c r="AEN446" s="170"/>
      <c r="AEO446" s="170"/>
      <c r="AEP446" s="170"/>
      <c r="AEQ446" s="170"/>
      <c r="AER446" s="170"/>
      <c r="AES446" s="170"/>
      <c r="AET446" s="170"/>
      <c r="AEU446" s="170"/>
      <c r="AEV446" s="170"/>
      <c r="AEW446" s="170"/>
      <c r="AEX446" s="170"/>
      <c r="AEY446" s="170"/>
      <c r="AEZ446" s="170"/>
      <c r="AFA446" s="170"/>
      <c r="AFB446" s="170"/>
      <c r="AFC446" s="170"/>
      <c r="AFD446" s="170"/>
      <c r="AFE446" s="170"/>
      <c r="AFF446" s="170"/>
      <c r="AFG446" s="170"/>
      <c r="AFH446" s="170"/>
      <c r="AFI446" s="170"/>
      <c r="AFJ446" s="170"/>
      <c r="AFK446" s="170"/>
      <c r="AFL446" s="170"/>
      <c r="AFM446" s="170"/>
      <c r="AFN446" s="170"/>
      <c r="AFO446" s="170"/>
      <c r="AFP446" s="170"/>
      <c r="AFQ446" s="170"/>
      <c r="AFR446" s="170"/>
      <c r="AFS446" s="170"/>
      <c r="AFT446" s="170"/>
      <c r="AFU446" s="170"/>
      <c r="AFV446" s="170"/>
      <c r="AFW446" s="170"/>
      <c r="AFX446" s="170"/>
      <c r="AFY446" s="170"/>
      <c r="AFZ446" s="170"/>
      <c r="AGA446" s="170"/>
      <c r="AGB446" s="170"/>
      <c r="AGC446" s="170"/>
      <c r="AGD446" s="170"/>
      <c r="AGE446" s="170"/>
      <c r="AGF446" s="170"/>
      <c r="AGG446" s="170"/>
      <c r="AGH446" s="170"/>
      <c r="AGI446" s="170"/>
      <c r="AGJ446" s="170"/>
      <c r="AGK446" s="170"/>
      <c r="AGL446" s="170"/>
      <c r="AGM446" s="170"/>
      <c r="AGN446" s="170"/>
      <c r="AGO446" s="170"/>
      <c r="AGP446" s="170"/>
      <c r="AGQ446" s="170"/>
      <c r="AGR446" s="170"/>
      <c r="AGS446" s="170"/>
      <c r="AGT446" s="170"/>
      <c r="AGU446" s="170"/>
      <c r="AGV446" s="170"/>
      <c r="AGW446" s="170"/>
      <c r="AGX446" s="170"/>
      <c r="AGY446" s="170"/>
      <c r="AGZ446" s="170"/>
      <c r="AHA446" s="170"/>
      <c r="AHB446" s="170"/>
      <c r="AHC446" s="170"/>
      <c r="AHD446" s="170"/>
      <c r="AHE446" s="170"/>
      <c r="AHF446" s="170"/>
      <c r="AHG446" s="170"/>
      <c r="AHH446" s="170"/>
      <c r="AHI446" s="170"/>
      <c r="AHJ446" s="170"/>
      <c r="AHK446" s="170"/>
      <c r="AHL446" s="170"/>
      <c r="AHM446" s="170"/>
      <c r="AHN446" s="170"/>
      <c r="AHO446" s="170"/>
      <c r="AHP446" s="170"/>
      <c r="AHQ446" s="170"/>
      <c r="AHR446" s="170"/>
      <c r="AHS446" s="170"/>
      <c r="AHT446" s="170"/>
      <c r="AHU446" s="170"/>
      <c r="AHV446" s="170"/>
      <c r="AHW446" s="170"/>
      <c r="AHX446" s="170"/>
      <c r="AHY446" s="170"/>
      <c r="AHZ446" s="170"/>
      <c r="AIA446" s="170"/>
      <c r="AIB446" s="170"/>
      <c r="AIC446" s="170"/>
      <c r="AID446" s="170"/>
      <c r="AIE446" s="170"/>
      <c r="AIF446" s="170"/>
      <c r="AIG446" s="170"/>
      <c r="AIH446" s="170"/>
      <c r="AII446" s="170"/>
      <c r="AIJ446" s="170"/>
      <c r="AIK446" s="170"/>
      <c r="AIL446" s="170"/>
      <c r="AIM446" s="170"/>
      <c r="AIN446" s="170"/>
      <c r="AIO446" s="170"/>
      <c r="AIP446" s="170"/>
      <c r="AIQ446" s="170"/>
      <c r="AIR446" s="170"/>
      <c r="AIS446" s="170"/>
      <c r="AIT446" s="170"/>
      <c r="AIU446" s="170"/>
      <c r="AIV446" s="170"/>
      <c r="AIW446" s="170"/>
      <c r="AIX446" s="170"/>
      <c r="AIY446" s="170"/>
      <c r="AIZ446" s="170"/>
      <c r="AJA446" s="170"/>
      <c r="AJB446" s="170"/>
      <c r="AJC446" s="170"/>
      <c r="AJD446" s="170"/>
      <c r="AJE446" s="170"/>
      <c r="AJF446" s="170"/>
      <c r="AJG446" s="170"/>
      <c r="AJH446" s="170"/>
      <c r="AJI446" s="170"/>
      <c r="AJJ446" s="170"/>
      <c r="AJK446" s="170"/>
      <c r="AJL446" s="170"/>
      <c r="AJM446" s="170"/>
      <c r="AJN446" s="170"/>
      <c r="AJO446" s="170"/>
      <c r="AJP446" s="170"/>
      <c r="AJQ446" s="170"/>
      <c r="AJR446" s="170"/>
      <c r="AJS446" s="170"/>
      <c r="AJT446" s="170"/>
      <c r="AJU446" s="170"/>
      <c r="AJV446" s="170"/>
      <c r="AJW446" s="170"/>
      <c r="AJX446" s="170"/>
      <c r="AJY446" s="170"/>
      <c r="AJZ446" s="170"/>
      <c r="AKA446" s="170"/>
      <c r="AKB446" s="170"/>
      <c r="AKC446" s="170"/>
      <c r="AKD446" s="170"/>
      <c r="AKE446" s="170"/>
      <c r="AKF446" s="170"/>
      <c r="AKG446" s="170"/>
      <c r="AKH446" s="170"/>
      <c r="AKI446" s="170"/>
      <c r="AKJ446" s="170"/>
      <c r="AKK446" s="170"/>
      <c r="AKL446" s="170"/>
      <c r="AKM446" s="170"/>
      <c r="AKN446" s="170"/>
      <c r="AKO446" s="170"/>
      <c r="AKP446" s="170"/>
      <c r="AKQ446" s="170"/>
      <c r="AKR446" s="170"/>
      <c r="AKS446" s="170"/>
      <c r="AKT446" s="170"/>
      <c r="AKU446" s="170"/>
      <c r="AKV446" s="170"/>
      <c r="AKW446" s="170"/>
      <c r="AKX446" s="170"/>
      <c r="AKY446" s="170"/>
      <c r="AKZ446" s="170"/>
      <c r="ALA446" s="170"/>
      <c r="ALB446" s="170"/>
      <c r="ALC446" s="170"/>
      <c r="ALD446" s="170"/>
      <c r="ALE446" s="170"/>
      <c r="ALF446" s="170"/>
      <c r="ALG446" s="170"/>
      <c r="ALH446" s="170"/>
      <c r="ALI446" s="170"/>
      <c r="ALJ446" s="170"/>
      <c r="ALK446" s="170"/>
      <c r="ALL446" s="170"/>
      <c r="ALM446" s="170"/>
      <c r="ALN446" s="170"/>
      <c r="ALO446" s="170"/>
      <c r="ALP446" s="170"/>
      <c r="ALQ446" s="170"/>
      <c r="ALR446" s="170"/>
      <c r="ALS446" s="170"/>
      <c r="ALT446" s="170"/>
      <c r="ALU446" s="170"/>
      <c r="ALV446" s="170"/>
      <c r="ALW446" s="170"/>
      <c r="ALX446" s="170"/>
      <c r="ALY446" s="170"/>
      <c r="ALZ446" s="170"/>
      <c r="AMA446" s="170"/>
      <c r="AMB446" s="170"/>
      <c r="AMC446" s="170"/>
      <c r="AMD446" s="170"/>
      <c r="AME446" s="170"/>
      <c r="AMF446" s="170"/>
      <c r="AMG446" s="170"/>
      <c r="AMH446" s="170"/>
      <c r="AMI446" s="170"/>
      <c r="AMJ446" s="170"/>
    </row>
    <row r="447" spans="1:1024" x14ac:dyDescent="0.25">
      <c r="A447" s="294" t="s">
        <v>5424</v>
      </c>
      <c r="B447" s="257">
        <v>447</v>
      </c>
      <c r="C447" s="295" t="s">
        <v>5449</v>
      </c>
      <c r="D447" s="296" t="s">
        <v>5425</v>
      </c>
      <c r="E447" s="297"/>
      <c r="F447" s="298"/>
      <c r="G447" s="299"/>
      <c r="H447" s="299"/>
      <c r="I447" s="492">
        <v>0.30099999999999999</v>
      </c>
      <c r="J447" s="470" t="s">
        <v>749</v>
      </c>
      <c r="K447" s="470">
        <v>1</v>
      </c>
      <c r="L447" s="298"/>
      <c r="M447" s="298"/>
      <c r="N447" s="298"/>
      <c r="O447" s="300"/>
      <c r="P447" s="300"/>
      <c r="Q447" s="298"/>
      <c r="R447" s="298"/>
      <c r="S447" s="298"/>
      <c r="T447" s="298"/>
      <c r="U447" s="298"/>
      <c r="V447" s="301"/>
      <c r="W447" s="302">
        <f t="shared" si="199"/>
        <v>100</v>
      </c>
      <c r="X447" s="302">
        <f t="shared" si="200"/>
        <v>100</v>
      </c>
      <c r="Y447" s="283">
        <f t="shared" si="195"/>
        <v>100</v>
      </c>
      <c r="Z447" s="302">
        <f t="shared" si="197"/>
        <v>100</v>
      </c>
      <c r="AA447" s="302">
        <f t="shared" si="198"/>
        <v>100</v>
      </c>
      <c r="AB447" s="303">
        <f t="shared" si="202"/>
        <v>100</v>
      </c>
      <c r="AC447" s="303">
        <f t="shared" si="201"/>
        <v>100</v>
      </c>
      <c r="AD447" s="303">
        <f t="shared" si="177"/>
        <v>100</v>
      </c>
      <c r="AE447" s="284">
        <f t="shared" si="196"/>
        <v>100</v>
      </c>
      <c r="AF447" s="284">
        <f t="shared" si="168"/>
        <v>100</v>
      </c>
      <c r="AG447" s="304">
        <f t="shared" si="179"/>
        <v>1</v>
      </c>
      <c r="AH447" s="304">
        <f t="shared" si="180"/>
        <v>1</v>
      </c>
      <c r="AI447" s="304">
        <f t="shared" si="181"/>
        <v>3</v>
      </c>
      <c r="AJ447" s="304">
        <f t="shared" si="178"/>
        <v>5</v>
      </c>
      <c r="AK447" s="383" t="s">
        <v>24092</v>
      </c>
      <c r="AL447" s="471">
        <v>1</v>
      </c>
      <c r="AM447" s="472">
        <v>1</v>
      </c>
      <c r="AN447" s="511"/>
      <c r="AO447" s="297">
        <v>1</v>
      </c>
      <c r="AP447" s="297">
        <v>1</v>
      </c>
      <c r="AQ447" s="277"/>
      <c r="AR447" s="356" t="s">
        <v>5426</v>
      </c>
      <c r="AS447" s="171"/>
      <c r="AT447" s="277"/>
      <c r="AU447" s="277"/>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111"/>
      <c r="BU447" s="111"/>
      <c r="BV447" s="111"/>
      <c r="BW447" s="111"/>
      <c r="BX447" s="111"/>
      <c r="BY447" s="111"/>
      <c r="BZ447" s="111"/>
      <c r="CA447" s="111"/>
      <c r="CB447" s="111"/>
      <c r="CC447" s="111"/>
      <c r="CD447" s="111"/>
      <c r="CE447" s="111"/>
      <c r="CF447" s="111"/>
      <c r="CG447" s="111"/>
      <c r="CH447" s="111"/>
      <c r="CI447" s="111"/>
      <c r="CJ447" s="111"/>
      <c r="CK447" s="111"/>
      <c r="CL447" s="111"/>
      <c r="CM447" s="111"/>
      <c r="CN447" s="111"/>
      <c r="CO447" s="111"/>
      <c r="CP447" s="111"/>
      <c r="CQ447" s="111"/>
      <c r="CR447" s="111"/>
      <c r="CS447" s="111"/>
      <c r="CT447" s="111"/>
      <c r="CU447" s="111"/>
      <c r="CV447" s="111"/>
      <c r="CW447" s="111"/>
      <c r="CX447" s="111"/>
      <c r="CY447" s="111"/>
      <c r="CZ447" s="111"/>
      <c r="DA447" s="111"/>
      <c r="DB447" s="111"/>
      <c r="DC447" s="111"/>
      <c r="DD447" s="111"/>
      <c r="DE447" s="111"/>
      <c r="DF447" s="111"/>
      <c r="DG447" s="111"/>
      <c r="DH447" s="111"/>
      <c r="DI447" s="111"/>
      <c r="DJ447" s="111"/>
      <c r="DK447" s="111"/>
      <c r="DL447" s="111"/>
      <c r="DM447" s="111"/>
      <c r="DN447" s="111"/>
      <c r="DO447" s="111"/>
      <c r="DP447" s="111"/>
      <c r="DQ447" s="111"/>
      <c r="DR447" s="111"/>
      <c r="DS447" s="111"/>
      <c r="DT447" s="111"/>
      <c r="DU447" s="111"/>
      <c r="DV447" s="111"/>
      <c r="DW447" s="111"/>
      <c r="DX447" s="111"/>
      <c r="DY447" s="111"/>
      <c r="DZ447" s="111"/>
      <c r="EA447" s="111"/>
      <c r="EB447" s="111"/>
      <c r="EC447" s="111"/>
      <c r="ED447" s="111"/>
      <c r="EE447" s="111"/>
      <c r="EF447" s="111"/>
      <c r="EG447" s="111"/>
      <c r="EH447" s="111"/>
      <c r="EI447" s="111"/>
      <c r="EJ447" s="111"/>
      <c r="EK447" s="111"/>
      <c r="EL447" s="111"/>
      <c r="EM447" s="111"/>
      <c r="EN447" s="111"/>
      <c r="EO447" s="111"/>
      <c r="EP447" s="111"/>
      <c r="EQ447" s="111"/>
      <c r="ER447" s="111"/>
      <c r="ES447" s="111"/>
      <c r="ET447" s="111"/>
      <c r="EU447" s="111"/>
      <c r="EV447" s="111"/>
      <c r="EW447" s="111"/>
      <c r="EX447" s="111"/>
      <c r="EY447" s="111"/>
      <c r="EZ447" s="111"/>
      <c r="FA447" s="111"/>
      <c r="FB447" s="111"/>
      <c r="FC447" s="111"/>
      <c r="FD447" s="111"/>
      <c r="FE447" s="111"/>
      <c r="FF447" s="111"/>
      <c r="FG447" s="111"/>
      <c r="FH447" s="111"/>
      <c r="FI447" s="111"/>
      <c r="FJ447" s="111"/>
      <c r="FK447" s="111"/>
      <c r="FL447" s="111"/>
      <c r="FM447" s="111"/>
      <c r="FN447" s="111"/>
      <c r="FO447" s="111"/>
      <c r="FP447" s="111"/>
      <c r="FQ447" s="111"/>
      <c r="FR447" s="111"/>
      <c r="FS447" s="111"/>
      <c r="FT447" s="111"/>
      <c r="FU447" s="111"/>
      <c r="FV447" s="111"/>
      <c r="FW447" s="111"/>
      <c r="FX447" s="111"/>
      <c r="FY447" s="111"/>
      <c r="FZ447" s="111"/>
      <c r="GA447" s="111"/>
      <c r="GB447" s="111"/>
      <c r="GC447" s="111"/>
      <c r="GD447" s="111"/>
      <c r="GE447" s="111"/>
      <c r="GF447" s="111"/>
      <c r="GG447" s="111"/>
      <c r="GH447" s="111"/>
      <c r="GI447" s="111"/>
      <c r="GJ447" s="111"/>
      <c r="GK447" s="111"/>
      <c r="GL447" s="111"/>
      <c r="GM447" s="111"/>
      <c r="GN447" s="111"/>
      <c r="GO447" s="111"/>
      <c r="GP447" s="111"/>
      <c r="GQ447" s="111"/>
      <c r="GR447" s="111"/>
      <c r="GS447" s="111"/>
      <c r="GT447" s="111"/>
      <c r="GU447" s="111"/>
      <c r="GV447" s="111"/>
      <c r="GW447" s="111"/>
      <c r="GX447" s="111"/>
      <c r="GY447" s="111"/>
      <c r="GZ447" s="111"/>
      <c r="HA447" s="111"/>
      <c r="HB447" s="111"/>
      <c r="HC447" s="111"/>
      <c r="HD447" s="111"/>
      <c r="HE447" s="111"/>
      <c r="HF447" s="111"/>
      <c r="HG447" s="111"/>
      <c r="HH447" s="111"/>
      <c r="HI447" s="111"/>
      <c r="HJ447" s="111"/>
      <c r="HK447" s="111"/>
      <c r="HL447" s="111"/>
      <c r="HM447" s="111"/>
      <c r="HN447" s="111"/>
      <c r="HO447" s="111"/>
      <c r="HP447" s="111"/>
      <c r="HQ447" s="111"/>
      <c r="HR447" s="111"/>
      <c r="HS447" s="111"/>
      <c r="HT447" s="111"/>
      <c r="HU447" s="111"/>
      <c r="HV447" s="111"/>
      <c r="HW447" s="111"/>
      <c r="HX447" s="111"/>
      <c r="HY447" s="111"/>
      <c r="HZ447" s="111"/>
      <c r="IA447" s="111"/>
      <c r="IB447" s="111"/>
      <c r="IC447" s="111"/>
      <c r="ID447" s="111"/>
      <c r="IE447" s="111"/>
      <c r="IF447" s="111"/>
      <c r="IG447" s="111"/>
      <c r="IH447" s="111"/>
      <c r="II447" s="111"/>
      <c r="IJ447" s="111"/>
      <c r="IK447" s="111"/>
      <c r="IL447" s="111"/>
      <c r="IM447" s="111"/>
      <c r="IN447" s="111"/>
      <c r="IO447" s="111"/>
      <c r="IP447" s="111"/>
      <c r="IQ447" s="111"/>
      <c r="IR447" s="111"/>
      <c r="IS447" s="111"/>
      <c r="IT447" s="111"/>
      <c r="IU447" s="111"/>
      <c r="IV447" s="111"/>
      <c r="IW447" s="111"/>
      <c r="IX447" s="111"/>
      <c r="IY447" s="111"/>
      <c r="IZ447" s="111"/>
      <c r="JA447" s="111"/>
      <c r="JB447" s="111"/>
      <c r="JC447" s="111"/>
      <c r="JD447" s="111"/>
      <c r="JE447" s="111"/>
      <c r="JF447" s="111"/>
      <c r="JG447" s="111"/>
      <c r="JH447" s="111"/>
      <c r="JI447" s="111"/>
      <c r="JJ447" s="111"/>
      <c r="JK447" s="111"/>
      <c r="JL447" s="111"/>
      <c r="JM447" s="111"/>
      <c r="JN447" s="111"/>
      <c r="JO447" s="111"/>
      <c r="JP447" s="111"/>
      <c r="JQ447" s="111"/>
      <c r="JR447" s="111"/>
      <c r="JS447" s="111"/>
      <c r="JT447" s="111"/>
      <c r="JU447" s="111"/>
      <c r="JV447" s="111"/>
      <c r="JW447" s="111"/>
      <c r="JX447" s="111"/>
      <c r="JY447" s="111"/>
      <c r="JZ447" s="111"/>
      <c r="KA447" s="111"/>
      <c r="KB447" s="111"/>
      <c r="KC447" s="111"/>
      <c r="KD447" s="111"/>
      <c r="KE447" s="111"/>
      <c r="KF447" s="111"/>
      <c r="KG447" s="111"/>
      <c r="KH447" s="111"/>
      <c r="KI447" s="111"/>
      <c r="KJ447" s="111"/>
      <c r="KK447" s="111"/>
      <c r="KL447" s="111"/>
      <c r="KM447" s="111"/>
      <c r="KN447" s="111"/>
      <c r="KO447" s="111"/>
      <c r="KP447" s="111"/>
      <c r="KQ447" s="111"/>
      <c r="KR447" s="111"/>
      <c r="KS447" s="111"/>
      <c r="KT447" s="111"/>
      <c r="KU447" s="111"/>
      <c r="KV447" s="111"/>
      <c r="KW447" s="111"/>
      <c r="KX447" s="111"/>
      <c r="KY447" s="111"/>
      <c r="KZ447" s="111"/>
      <c r="LA447" s="111"/>
      <c r="LB447" s="111"/>
      <c r="LC447" s="111"/>
      <c r="LD447" s="111"/>
      <c r="LE447" s="111"/>
      <c r="LF447" s="111"/>
      <c r="LG447" s="111"/>
      <c r="LH447" s="111"/>
      <c r="LI447" s="111"/>
      <c r="LJ447" s="111"/>
      <c r="LK447" s="111"/>
      <c r="LL447" s="111"/>
      <c r="LM447" s="111"/>
      <c r="LN447" s="111"/>
      <c r="LO447" s="111"/>
      <c r="LP447" s="111"/>
      <c r="LQ447" s="111"/>
      <c r="LR447" s="111"/>
      <c r="LS447" s="111"/>
      <c r="LT447" s="111"/>
      <c r="LU447" s="111"/>
      <c r="LV447" s="111"/>
      <c r="LW447" s="111"/>
      <c r="LX447" s="111"/>
      <c r="LY447" s="111"/>
      <c r="LZ447" s="111"/>
      <c r="MA447" s="111"/>
      <c r="MB447" s="111"/>
      <c r="MC447" s="111"/>
      <c r="MD447" s="111"/>
      <c r="ME447" s="111"/>
      <c r="MF447" s="111"/>
      <c r="MG447" s="111"/>
      <c r="MH447" s="111"/>
      <c r="MI447" s="111"/>
      <c r="MJ447" s="111"/>
      <c r="MK447" s="111"/>
      <c r="ML447" s="111"/>
      <c r="MM447" s="111"/>
      <c r="MN447" s="111"/>
      <c r="MO447" s="111"/>
      <c r="MP447" s="111"/>
      <c r="MQ447" s="111"/>
      <c r="MR447" s="111"/>
      <c r="MS447" s="111"/>
      <c r="MT447" s="111"/>
      <c r="MU447" s="111"/>
      <c r="MV447" s="111"/>
      <c r="MW447" s="111"/>
      <c r="MX447" s="111"/>
      <c r="MY447" s="111"/>
      <c r="MZ447" s="111"/>
      <c r="NA447" s="111"/>
      <c r="NB447" s="111"/>
      <c r="NC447" s="111"/>
      <c r="ND447" s="111"/>
      <c r="NE447" s="111"/>
      <c r="NF447" s="111"/>
      <c r="NG447" s="111"/>
      <c r="NH447" s="111"/>
      <c r="NI447" s="111"/>
      <c r="NJ447" s="111"/>
      <c r="NK447" s="111"/>
      <c r="NL447" s="111"/>
      <c r="NM447" s="111"/>
      <c r="NN447" s="111"/>
      <c r="NO447" s="111"/>
      <c r="NP447" s="111"/>
      <c r="NQ447" s="111"/>
      <c r="NR447" s="111"/>
      <c r="NS447" s="111"/>
      <c r="NT447" s="111"/>
      <c r="NU447" s="111"/>
      <c r="NV447" s="111"/>
      <c r="NW447" s="111"/>
      <c r="NX447" s="111"/>
      <c r="NY447" s="111"/>
      <c r="NZ447" s="111"/>
      <c r="OA447" s="111"/>
      <c r="OB447" s="111"/>
      <c r="OC447" s="111"/>
      <c r="OD447" s="111"/>
      <c r="OE447" s="111"/>
      <c r="OF447" s="111"/>
      <c r="OG447" s="111"/>
      <c r="OH447" s="111"/>
      <c r="OI447" s="111"/>
      <c r="OJ447" s="111"/>
      <c r="OK447" s="111"/>
      <c r="OL447" s="111"/>
      <c r="OM447" s="111"/>
      <c r="ON447" s="111"/>
      <c r="OO447" s="111"/>
      <c r="OP447" s="111"/>
      <c r="OQ447" s="111"/>
      <c r="OR447" s="111"/>
      <c r="OS447" s="111"/>
      <c r="OT447" s="111"/>
      <c r="OU447" s="111"/>
      <c r="OV447" s="111"/>
      <c r="OW447" s="111"/>
      <c r="OX447" s="111"/>
      <c r="OY447" s="111"/>
      <c r="OZ447" s="111"/>
      <c r="PA447" s="111"/>
      <c r="PB447" s="111"/>
      <c r="PC447" s="111"/>
      <c r="PD447" s="111"/>
      <c r="PE447" s="111"/>
      <c r="PF447" s="111"/>
      <c r="PG447" s="111"/>
      <c r="PH447" s="111"/>
      <c r="PI447" s="111"/>
      <c r="PJ447" s="111"/>
      <c r="PK447" s="111"/>
      <c r="PL447" s="111"/>
      <c r="PM447" s="111"/>
      <c r="PN447" s="111"/>
      <c r="PO447" s="111"/>
      <c r="PP447" s="111"/>
      <c r="PQ447" s="111"/>
      <c r="PR447" s="111"/>
      <c r="PS447" s="111"/>
      <c r="PT447" s="111"/>
      <c r="PU447" s="111"/>
      <c r="PV447" s="111"/>
      <c r="PW447" s="111"/>
      <c r="PX447" s="111"/>
      <c r="PY447" s="111"/>
      <c r="PZ447" s="111"/>
      <c r="QA447" s="111"/>
      <c r="QB447" s="111"/>
      <c r="QC447" s="111"/>
      <c r="QD447" s="111"/>
      <c r="QE447" s="111"/>
      <c r="QF447" s="111"/>
      <c r="QG447" s="111"/>
      <c r="QH447" s="111"/>
      <c r="QI447" s="111"/>
      <c r="QJ447" s="111"/>
      <c r="QK447" s="111"/>
      <c r="QL447" s="111"/>
      <c r="QM447" s="111"/>
      <c r="QN447" s="111"/>
      <c r="QO447" s="111"/>
      <c r="QP447" s="111"/>
      <c r="QQ447" s="111"/>
      <c r="QR447" s="111"/>
      <c r="QS447" s="111"/>
      <c r="QT447" s="111"/>
      <c r="QU447" s="111"/>
      <c r="QV447" s="111"/>
      <c r="QW447" s="111"/>
      <c r="QX447" s="111"/>
      <c r="QY447" s="111"/>
      <c r="QZ447" s="111"/>
      <c r="RA447" s="111"/>
      <c r="RB447" s="111"/>
      <c r="RC447" s="111"/>
      <c r="RD447" s="111"/>
      <c r="RE447" s="111"/>
      <c r="RF447" s="111"/>
      <c r="RG447" s="111"/>
      <c r="RH447" s="111"/>
      <c r="RI447" s="111"/>
      <c r="RJ447" s="111"/>
      <c r="RK447" s="111"/>
      <c r="RL447" s="111"/>
      <c r="RM447" s="111"/>
      <c r="RN447" s="111"/>
      <c r="RO447" s="111"/>
      <c r="RP447" s="111"/>
      <c r="RQ447" s="111"/>
      <c r="RR447" s="111"/>
      <c r="RS447" s="111"/>
      <c r="RT447" s="111"/>
      <c r="RU447" s="111"/>
      <c r="RV447" s="111"/>
      <c r="RW447" s="111"/>
      <c r="RX447" s="111"/>
      <c r="RY447" s="111"/>
      <c r="RZ447" s="111"/>
      <c r="SA447" s="111"/>
      <c r="SB447" s="111"/>
      <c r="SC447" s="111"/>
      <c r="SD447" s="111"/>
      <c r="SE447" s="111"/>
      <c r="SF447" s="111"/>
      <c r="SG447" s="111"/>
      <c r="SH447" s="111"/>
      <c r="SI447" s="111"/>
      <c r="SJ447" s="111"/>
      <c r="SK447" s="111"/>
      <c r="SL447" s="111"/>
      <c r="SM447" s="111"/>
      <c r="SN447" s="111"/>
      <c r="SO447" s="111"/>
      <c r="SP447" s="111"/>
      <c r="SQ447" s="111"/>
      <c r="SR447" s="111"/>
      <c r="SS447" s="111"/>
      <c r="ST447" s="111"/>
      <c r="SU447" s="111"/>
      <c r="SV447" s="111"/>
      <c r="SW447" s="111"/>
      <c r="SX447" s="111"/>
      <c r="SY447" s="111"/>
      <c r="SZ447" s="111"/>
      <c r="TA447" s="111"/>
      <c r="TB447" s="111"/>
      <c r="TC447" s="111"/>
      <c r="TD447" s="111"/>
      <c r="TE447" s="111"/>
      <c r="TF447" s="111"/>
      <c r="TG447" s="111"/>
      <c r="TH447" s="111"/>
      <c r="TI447" s="111"/>
      <c r="TJ447" s="111"/>
      <c r="TK447" s="111"/>
      <c r="TL447" s="111"/>
      <c r="TM447" s="111"/>
      <c r="TN447" s="111"/>
      <c r="TO447" s="111"/>
      <c r="TP447" s="111"/>
      <c r="TQ447" s="111"/>
      <c r="TR447" s="111"/>
      <c r="TS447" s="111"/>
      <c r="TT447" s="111"/>
      <c r="TU447" s="111"/>
      <c r="TV447" s="111"/>
      <c r="TW447" s="111"/>
      <c r="TX447" s="111"/>
      <c r="TY447" s="111"/>
      <c r="TZ447" s="111"/>
      <c r="UA447" s="111"/>
      <c r="UB447" s="111"/>
      <c r="UC447" s="111"/>
      <c r="UD447" s="111"/>
      <c r="UE447" s="111"/>
      <c r="UF447" s="111"/>
      <c r="UG447" s="111"/>
      <c r="UH447" s="111"/>
      <c r="UI447" s="111"/>
      <c r="UJ447" s="111"/>
      <c r="UK447" s="111"/>
      <c r="UL447" s="111"/>
      <c r="UM447" s="111"/>
      <c r="UN447" s="111"/>
      <c r="UO447" s="111"/>
      <c r="UP447" s="111"/>
      <c r="UQ447" s="111"/>
      <c r="UR447" s="111"/>
      <c r="US447" s="111"/>
      <c r="UT447" s="111"/>
      <c r="UU447" s="111"/>
      <c r="UV447" s="111"/>
      <c r="UW447" s="111"/>
      <c r="UX447" s="111"/>
      <c r="UY447" s="111"/>
      <c r="UZ447" s="111"/>
      <c r="VA447" s="111"/>
      <c r="VB447" s="111"/>
      <c r="VC447" s="111"/>
      <c r="VD447" s="111"/>
      <c r="VE447" s="111"/>
      <c r="VF447" s="111"/>
      <c r="VG447" s="111"/>
      <c r="VH447" s="111"/>
      <c r="VI447" s="111"/>
      <c r="VJ447" s="111"/>
      <c r="VK447" s="111"/>
      <c r="VL447" s="111"/>
      <c r="VM447" s="111"/>
      <c r="VN447" s="111"/>
      <c r="VO447" s="111"/>
      <c r="VP447" s="111"/>
      <c r="VQ447" s="111"/>
      <c r="VR447" s="111"/>
      <c r="VS447" s="111"/>
      <c r="VT447" s="111"/>
      <c r="VU447" s="111"/>
      <c r="VV447" s="111"/>
      <c r="VW447" s="111"/>
      <c r="VX447" s="111"/>
      <c r="VY447" s="111"/>
      <c r="VZ447" s="111"/>
      <c r="WA447" s="111"/>
      <c r="WB447" s="111"/>
      <c r="WC447" s="111"/>
      <c r="WD447" s="111"/>
      <c r="WE447" s="111"/>
      <c r="WF447" s="111"/>
      <c r="WG447" s="111"/>
      <c r="WH447" s="111"/>
      <c r="WI447" s="111"/>
      <c r="WJ447" s="111"/>
      <c r="WK447" s="111"/>
      <c r="WL447" s="111"/>
      <c r="WM447" s="111"/>
      <c r="WN447" s="111"/>
      <c r="WO447" s="111"/>
      <c r="WP447" s="111"/>
      <c r="WQ447" s="111"/>
      <c r="WR447" s="111"/>
      <c r="WS447" s="111"/>
      <c r="WT447" s="111"/>
      <c r="WU447" s="111"/>
      <c r="WV447" s="111"/>
      <c r="WW447" s="111"/>
      <c r="WX447" s="111"/>
      <c r="WY447" s="111"/>
      <c r="WZ447" s="111"/>
      <c r="XA447" s="111"/>
      <c r="XB447" s="111"/>
      <c r="XC447" s="111"/>
      <c r="XD447" s="111"/>
      <c r="XE447" s="111"/>
      <c r="XF447" s="111"/>
      <c r="XG447" s="111"/>
      <c r="XH447" s="111"/>
      <c r="XI447" s="111"/>
      <c r="XJ447" s="111"/>
      <c r="XK447" s="111"/>
      <c r="XL447" s="111"/>
      <c r="XM447" s="111"/>
      <c r="XN447" s="111"/>
      <c r="XO447" s="111"/>
      <c r="XP447" s="111"/>
      <c r="XQ447" s="111"/>
      <c r="XR447" s="111"/>
      <c r="XS447" s="111"/>
      <c r="XT447" s="111"/>
      <c r="XU447" s="111"/>
      <c r="XV447" s="111"/>
      <c r="XW447" s="111"/>
      <c r="XX447" s="111"/>
      <c r="XY447" s="111"/>
      <c r="XZ447" s="111"/>
      <c r="YA447" s="111"/>
      <c r="YB447" s="111"/>
      <c r="YC447" s="111"/>
      <c r="YD447" s="111"/>
      <c r="YE447" s="111"/>
      <c r="YF447" s="111"/>
      <c r="YG447" s="111"/>
      <c r="YH447" s="111"/>
      <c r="YI447" s="111"/>
      <c r="YJ447" s="111"/>
      <c r="YK447" s="111"/>
      <c r="YL447" s="111"/>
      <c r="YM447" s="111"/>
      <c r="YN447" s="111"/>
      <c r="YO447" s="111"/>
      <c r="YP447" s="111"/>
      <c r="YQ447" s="111"/>
      <c r="YR447" s="111"/>
      <c r="YS447" s="111"/>
      <c r="YT447" s="111"/>
      <c r="YU447" s="111"/>
      <c r="YV447" s="111"/>
      <c r="YW447" s="111"/>
      <c r="YX447" s="111"/>
      <c r="YY447" s="111"/>
      <c r="YZ447" s="111"/>
      <c r="ZA447" s="111"/>
      <c r="ZB447" s="111"/>
      <c r="ZC447" s="111"/>
      <c r="ZD447" s="111"/>
      <c r="ZE447" s="111"/>
      <c r="ZF447" s="111"/>
      <c r="ZG447" s="111"/>
      <c r="ZH447" s="111"/>
      <c r="ZI447" s="111"/>
      <c r="ZJ447" s="111"/>
      <c r="ZK447" s="111"/>
      <c r="ZL447" s="111"/>
      <c r="ZM447" s="111"/>
      <c r="ZN447" s="111"/>
      <c r="ZO447" s="111"/>
      <c r="ZP447" s="111"/>
      <c r="ZQ447" s="111"/>
      <c r="ZR447" s="111"/>
      <c r="ZS447" s="111"/>
      <c r="ZT447" s="111"/>
      <c r="ZU447" s="111"/>
      <c r="ZV447" s="111"/>
      <c r="ZW447" s="111"/>
      <c r="ZX447" s="111"/>
      <c r="ZY447" s="111"/>
      <c r="ZZ447" s="111"/>
      <c r="AAA447" s="111"/>
      <c r="AAB447" s="111"/>
      <c r="AAC447" s="111"/>
      <c r="AAD447" s="111"/>
      <c r="AAE447" s="111"/>
      <c r="AAF447" s="111"/>
      <c r="AAG447" s="111"/>
      <c r="AAH447" s="111"/>
      <c r="AAI447" s="111"/>
      <c r="AAJ447" s="111"/>
      <c r="AAK447" s="111"/>
      <c r="AAL447" s="111"/>
      <c r="AAM447" s="111"/>
      <c r="AAN447" s="111"/>
      <c r="AAO447" s="111"/>
      <c r="AAP447" s="111"/>
      <c r="AAQ447" s="111"/>
      <c r="AAR447" s="111"/>
      <c r="AAS447" s="111"/>
      <c r="AAT447" s="111"/>
      <c r="AAU447" s="111"/>
      <c r="AAV447" s="111"/>
      <c r="AAW447" s="111"/>
      <c r="AAX447" s="111"/>
      <c r="AAY447" s="111"/>
      <c r="AAZ447" s="111"/>
      <c r="ABA447" s="111"/>
      <c r="ABB447" s="111"/>
      <c r="ABC447" s="111"/>
      <c r="ABD447" s="111"/>
      <c r="ABE447" s="111"/>
      <c r="ABF447" s="111"/>
      <c r="ABG447" s="111"/>
      <c r="ABH447" s="111"/>
      <c r="ABI447" s="111"/>
      <c r="ABJ447" s="111"/>
      <c r="ABK447" s="111"/>
      <c r="ABL447" s="111"/>
      <c r="ABM447" s="111"/>
      <c r="ABN447" s="111"/>
      <c r="ABO447" s="111"/>
      <c r="ABP447" s="111"/>
      <c r="ABQ447" s="111"/>
      <c r="ABR447" s="111"/>
      <c r="ABS447" s="111"/>
      <c r="ABT447" s="111"/>
      <c r="ABU447" s="111"/>
      <c r="ABV447" s="111"/>
      <c r="ABW447" s="111"/>
      <c r="ABX447" s="111"/>
      <c r="ABY447" s="111"/>
      <c r="ABZ447" s="111"/>
      <c r="ACA447" s="111"/>
      <c r="ACB447" s="111"/>
      <c r="ACC447" s="111"/>
      <c r="ACD447" s="111"/>
      <c r="ACE447" s="111"/>
      <c r="ACF447" s="111"/>
      <c r="ACG447" s="111"/>
      <c r="ACH447" s="111"/>
      <c r="ACI447" s="111"/>
      <c r="ACJ447" s="111"/>
      <c r="ACK447" s="111"/>
      <c r="ACL447" s="111"/>
      <c r="ACM447" s="111"/>
      <c r="ACN447" s="111"/>
      <c r="ACO447" s="111"/>
      <c r="ACP447" s="111"/>
      <c r="ACQ447" s="111"/>
      <c r="ACR447" s="111"/>
      <c r="ACS447" s="111"/>
      <c r="ACT447" s="111"/>
      <c r="ACU447" s="111"/>
      <c r="ACV447" s="111"/>
      <c r="ACW447" s="111"/>
      <c r="ACX447" s="111"/>
      <c r="ACY447" s="111"/>
      <c r="ACZ447" s="111"/>
      <c r="ADA447" s="111"/>
      <c r="ADB447" s="111"/>
      <c r="ADC447" s="111"/>
      <c r="ADD447" s="111"/>
      <c r="ADE447" s="111"/>
      <c r="ADF447" s="111"/>
      <c r="ADG447" s="111"/>
      <c r="ADH447" s="111"/>
      <c r="ADI447" s="111"/>
      <c r="ADJ447" s="111"/>
      <c r="ADK447" s="111"/>
      <c r="ADL447" s="111"/>
      <c r="ADM447" s="111"/>
      <c r="ADN447" s="111"/>
      <c r="ADO447" s="111"/>
      <c r="ADP447" s="111"/>
      <c r="ADQ447" s="111"/>
      <c r="ADR447" s="111"/>
      <c r="ADS447" s="111"/>
      <c r="ADT447" s="111"/>
      <c r="ADU447" s="111"/>
      <c r="ADV447" s="111"/>
      <c r="ADW447" s="111"/>
      <c r="ADX447" s="111"/>
      <c r="ADY447" s="111"/>
      <c r="ADZ447" s="111"/>
      <c r="AEA447" s="111"/>
      <c r="AEB447" s="111"/>
      <c r="AEC447" s="111"/>
      <c r="AED447" s="111"/>
      <c r="AEE447" s="111"/>
      <c r="AEF447" s="111"/>
      <c r="AEG447" s="111"/>
      <c r="AEH447" s="111"/>
      <c r="AEI447" s="111"/>
      <c r="AEJ447" s="111"/>
      <c r="AEK447" s="111"/>
      <c r="AEL447" s="111"/>
      <c r="AEM447" s="111"/>
      <c r="AEN447" s="111"/>
      <c r="AEO447" s="111"/>
      <c r="AEP447" s="111"/>
      <c r="AEQ447" s="111"/>
      <c r="AER447" s="111"/>
      <c r="AES447" s="111"/>
      <c r="AET447" s="111"/>
      <c r="AEU447" s="111"/>
      <c r="AEV447" s="111"/>
      <c r="AEW447" s="111"/>
      <c r="AEX447" s="111"/>
      <c r="AEY447" s="111"/>
      <c r="AEZ447" s="111"/>
      <c r="AFA447" s="111"/>
      <c r="AFB447" s="111"/>
      <c r="AFC447" s="111"/>
      <c r="AFD447" s="111"/>
      <c r="AFE447" s="111"/>
      <c r="AFF447" s="111"/>
      <c r="AFG447" s="111"/>
      <c r="AFH447" s="111"/>
      <c r="AFI447" s="111"/>
      <c r="AFJ447" s="111"/>
      <c r="AFK447" s="111"/>
      <c r="AFL447" s="111"/>
      <c r="AFM447" s="111"/>
      <c r="AFN447" s="111"/>
      <c r="AFO447" s="111"/>
      <c r="AFP447" s="111"/>
      <c r="AFQ447" s="111"/>
      <c r="AFR447" s="111"/>
      <c r="AFS447" s="111"/>
      <c r="AFT447" s="111"/>
      <c r="AFU447" s="111"/>
      <c r="AFV447" s="111"/>
      <c r="AFW447" s="111"/>
      <c r="AFX447" s="111"/>
      <c r="AFY447" s="111"/>
      <c r="AFZ447" s="111"/>
      <c r="AGA447" s="111"/>
      <c r="AGB447" s="111"/>
      <c r="AGC447" s="111"/>
      <c r="AGD447" s="111"/>
      <c r="AGE447" s="111"/>
      <c r="AGF447" s="111"/>
      <c r="AGG447" s="111"/>
      <c r="AGH447" s="111"/>
      <c r="AGI447" s="111"/>
      <c r="AGJ447" s="111"/>
      <c r="AGK447" s="111"/>
      <c r="AGL447" s="111"/>
      <c r="AGM447" s="111"/>
      <c r="AGN447" s="111"/>
      <c r="AGO447" s="111"/>
      <c r="AGP447" s="111"/>
      <c r="AGQ447" s="111"/>
      <c r="AGR447" s="111"/>
      <c r="AGS447" s="111"/>
      <c r="AGT447" s="111"/>
      <c r="AGU447" s="111"/>
      <c r="AGV447" s="111"/>
      <c r="AGW447" s="111"/>
      <c r="AGX447" s="111"/>
      <c r="AGY447" s="111"/>
      <c r="AGZ447" s="111"/>
      <c r="AHA447" s="111"/>
      <c r="AHB447" s="111"/>
      <c r="AHC447" s="111"/>
      <c r="AHD447" s="111"/>
      <c r="AHE447" s="111"/>
      <c r="AHF447" s="111"/>
      <c r="AHG447" s="111"/>
      <c r="AHH447" s="111"/>
      <c r="AHI447" s="111"/>
      <c r="AHJ447" s="111"/>
      <c r="AHK447" s="111"/>
      <c r="AHL447" s="111"/>
      <c r="AHM447" s="111"/>
      <c r="AHN447" s="111"/>
      <c r="AHO447" s="111"/>
      <c r="AHP447" s="111"/>
      <c r="AHQ447" s="111"/>
      <c r="AHR447" s="111"/>
      <c r="AHS447" s="111"/>
      <c r="AHT447" s="111"/>
      <c r="AHU447" s="111"/>
      <c r="AHV447" s="111"/>
      <c r="AHW447" s="111"/>
      <c r="AHX447" s="111"/>
      <c r="AHY447" s="111"/>
      <c r="AHZ447" s="111"/>
      <c r="AIA447" s="111"/>
      <c r="AIB447" s="111"/>
      <c r="AIC447" s="111"/>
      <c r="AID447" s="111"/>
      <c r="AIE447" s="111"/>
      <c r="AIF447" s="111"/>
      <c r="AIG447" s="111"/>
      <c r="AIH447" s="111"/>
      <c r="AII447" s="111"/>
      <c r="AIJ447" s="111"/>
      <c r="AIK447" s="111"/>
      <c r="AIL447" s="111"/>
      <c r="AIM447" s="111"/>
      <c r="AIN447" s="111"/>
      <c r="AIO447" s="111"/>
      <c r="AIP447" s="111"/>
      <c r="AIQ447" s="111"/>
      <c r="AIR447" s="111"/>
      <c r="AIS447" s="111"/>
      <c r="AIT447" s="111"/>
      <c r="AIU447" s="111"/>
      <c r="AIV447" s="111"/>
      <c r="AIW447" s="111"/>
      <c r="AIX447" s="111"/>
      <c r="AIY447" s="111"/>
      <c r="AIZ447" s="111"/>
      <c r="AJA447" s="111"/>
      <c r="AJB447" s="111"/>
      <c r="AJC447" s="111"/>
      <c r="AJD447" s="111"/>
      <c r="AJE447" s="111"/>
      <c r="AJF447" s="111"/>
      <c r="AJG447" s="111"/>
      <c r="AJH447" s="111"/>
      <c r="AJI447" s="111"/>
      <c r="AJJ447" s="111"/>
      <c r="AJK447" s="111"/>
      <c r="AJL447" s="111"/>
      <c r="AJM447" s="111"/>
      <c r="AJN447" s="111"/>
      <c r="AJO447" s="111"/>
      <c r="AJP447" s="111"/>
      <c r="AJQ447" s="111"/>
      <c r="AJR447" s="111"/>
      <c r="AJS447" s="111"/>
      <c r="AJT447" s="111"/>
      <c r="AJU447" s="111"/>
      <c r="AJV447" s="111"/>
      <c r="AJW447" s="111"/>
      <c r="AJX447" s="111"/>
      <c r="AJY447" s="111"/>
      <c r="AJZ447" s="111"/>
      <c r="AKA447" s="111"/>
      <c r="AKB447" s="111"/>
      <c r="AKC447" s="111"/>
      <c r="AKD447" s="111"/>
      <c r="AKE447" s="111"/>
      <c r="AKF447" s="111"/>
      <c r="AKG447" s="111"/>
      <c r="AKH447" s="111"/>
      <c r="AKI447" s="111"/>
      <c r="AKJ447" s="111"/>
      <c r="AKK447" s="111"/>
      <c r="AKL447" s="111"/>
      <c r="AKM447" s="111"/>
      <c r="AKN447" s="111"/>
      <c r="AKO447" s="111"/>
      <c r="AKP447" s="111"/>
      <c r="AKQ447" s="111"/>
      <c r="AKR447" s="111"/>
      <c r="AKS447" s="111"/>
      <c r="AKT447" s="111"/>
      <c r="AKU447" s="111"/>
      <c r="AKV447" s="111"/>
      <c r="AKW447" s="111"/>
      <c r="AKX447" s="111"/>
      <c r="AKY447" s="111"/>
      <c r="AKZ447" s="111"/>
      <c r="ALA447" s="111"/>
      <c r="ALB447" s="111"/>
      <c r="ALC447" s="111"/>
      <c r="ALD447" s="111"/>
      <c r="ALE447" s="111"/>
      <c r="ALF447" s="111"/>
      <c r="ALG447" s="111"/>
      <c r="ALH447" s="111"/>
      <c r="ALI447" s="111"/>
      <c r="ALJ447" s="111"/>
      <c r="ALK447" s="111"/>
      <c r="ALL447" s="111"/>
      <c r="ALM447" s="111"/>
      <c r="ALN447" s="111"/>
      <c r="ALO447" s="111"/>
      <c r="ALP447" s="111"/>
      <c r="ALQ447" s="111"/>
      <c r="ALR447" s="111"/>
      <c r="ALS447" s="111"/>
      <c r="ALT447" s="111"/>
      <c r="ALU447" s="111"/>
      <c r="ALV447" s="111"/>
      <c r="ALW447" s="111"/>
      <c r="ALX447" s="111"/>
      <c r="ALY447" s="111"/>
      <c r="ALZ447" s="111"/>
      <c r="AMA447" s="111"/>
      <c r="AMB447" s="111"/>
      <c r="AMC447" s="111"/>
      <c r="AMD447" s="111"/>
      <c r="AME447" s="111"/>
      <c r="AMF447" s="111"/>
      <c r="AMG447" s="111"/>
      <c r="AMH447" s="111"/>
      <c r="AMI447" s="111"/>
      <c r="AMJ447" s="111"/>
    </row>
    <row r="448" spans="1:1024" x14ac:dyDescent="0.25">
      <c r="A448" s="256" t="s">
        <v>1390</v>
      </c>
      <c r="B448" s="257">
        <v>448</v>
      </c>
      <c r="C448" s="258" t="s">
        <v>24578</v>
      </c>
      <c r="D448" s="308" t="s">
        <v>1391</v>
      </c>
      <c r="E448" s="286"/>
      <c r="F448" s="278">
        <v>4</v>
      </c>
      <c r="G448" s="280"/>
      <c r="H448" s="280"/>
      <c r="I448" s="492">
        <v>1.2</v>
      </c>
      <c r="J448" s="278">
        <v>2</v>
      </c>
      <c r="K448" s="394">
        <v>2</v>
      </c>
      <c r="L448" s="293"/>
      <c r="M448" s="293"/>
      <c r="N448" s="278"/>
      <c r="O448" s="281"/>
      <c r="P448" s="281">
        <v>335</v>
      </c>
      <c r="Q448" s="293"/>
      <c r="R448" s="293"/>
      <c r="S448" s="278"/>
      <c r="T448" s="278">
        <v>2</v>
      </c>
      <c r="U448" s="278"/>
      <c r="V448" s="278"/>
      <c r="W448" s="283">
        <f t="shared" si="199"/>
        <v>100</v>
      </c>
      <c r="X448" s="283">
        <f t="shared" si="200"/>
        <v>100</v>
      </c>
      <c r="Y448" s="283">
        <f t="shared" si="195"/>
        <v>20</v>
      </c>
      <c r="Z448" s="283">
        <f t="shared" si="197"/>
        <v>100</v>
      </c>
      <c r="AA448" s="283">
        <f t="shared" si="198"/>
        <v>100</v>
      </c>
      <c r="AB448" s="287">
        <f t="shared" si="202"/>
        <v>100</v>
      </c>
      <c r="AC448" s="287">
        <f t="shared" si="201"/>
        <v>100</v>
      </c>
      <c r="AD448" s="287">
        <f t="shared" si="177"/>
        <v>3</v>
      </c>
      <c r="AE448" s="284">
        <f t="shared" si="196"/>
        <v>100</v>
      </c>
      <c r="AF448" s="284">
        <f t="shared" ref="AF448:AF511" si="203">IF(M448=0,100,IF(M448=1,1,IF(M448="1B",1,IF(M448="1A",0.1,100))))</f>
        <v>100</v>
      </c>
      <c r="AG448" s="268">
        <f t="shared" si="179"/>
        <v>10</v>
      </c>
      <c r="AH448" s="268">
        <f t="shared" si="180"/>
        <v>10</v>
      </c>
      <c r="AI448" s="268">
        <f t="shared" si="181"/>
        <v>100</v>
      </c>
      <c r="AJ448" s="268">
        <f t="shared" si="178"/>
        <v>100</v>
      </c>
      <c r="AK448" s="506" t="s">
        <v>24542</v>
      </c>
      <c r="AL448" s="293"/>
      <c r="AM448" s="278">
        <v>2</v>
      </c>
      <c r="AN448" s="511"/>
      <c r="AO448" s="357"/>
      <c r="AP448" s="357"/>
      <c r="AQ448" s="277"/>
      <c r="AR448" s="171" t="s">
        <v>1392</v>
      </c>
      <c r="AS448" s="171"/>
      <c r="AT448" s="277"/>
      <c r="AU448" s="277"/>
    </row>
    <row r="449" spans="1:1024" x14ac:dyDescent="0.25">
      <c r="A449" s="256" t="s">
        <v>24756</v>
      </c>
      <c r="B449" s="257">
        <v>449</v>
      </c>
      <c r="C449" s="258" t="s">
        <v>24757</v>
      </c>
      <c r="D449" s="308" t="s">
        <v>24758</v>
      </c>
      <c r="E449" s="286"/>
      <c r="F449" s="278">
        <v>4</v>
      </c>
      <c r="G449" s="280"/>
      <c r="H449" s="280"/>
      <c r="I449" s="492">
        <v>21.2</v>
      </c>
      <c r="J449" s="278"/>
      <c r="K449" s="394"/>
      <c r="L449" s="293"/>
      <c r="M449" s="293"/>
      <c r="N449" s="278"/>
      <c r="O449" s="281"/>
      <c r="P449" s="281"/>
      <c r="Q449" s="293"/>
      <c r="R449" s="293"/>
      <c r="S449" s="278"/>
      <c r="T449" s="278"/>
      <c r="U449" s="278"/>
      <c r="V449" s="278"/>
      <c r="W449" s="283">
        <f t="shared" si="199"/>
        <v>100</v>
      </c>
      <c r="X449" s="283">
        <f t="shared" si="200"/>
        <v>100</v>
      </c>
      <c r="Y449" s="283">
        <f t="shared" si="195"/>
        <v>100</v>
      </c>
      <c r="Z449" s="283">
        <f t="shared" si="197"/>
        <v>100</v>
      </c>
      <c r="AA449" s="283">
        <f t="shared" si="198"/>
        <v>100</v>
      </c>
      <c r="AB449" s="287">
        <f t="shared" si="202"/>
        <v>100</v>
      </c>
      <c r="AC449" s="287">
        <f t="shared" si="201"/>
        <v>100</v>
      </c>
      <c r="AD449" s="287">
        <f t="shared" si="177"/>
        <v>100</v>
      </c>
      <c r="AE449" s="284">
        <f t="shared" si="196"/>
        <v>100</v>
      </c>
      <c r="AF449" s="284">
        <f t="shared" si="203"/>
        <v>100</v>
      </c>
      <c r="AG449" s="268">
        <f t="shared" si="179"/>
        <v>100</v>
      </c>
      <c r="AH449" s="268">
        <f t="shared" si="180"/>
        <v>100</v>
      </c>
      <c r="AI449" s="268">
        <f t="shared" si="181"/>
        <v>100</v>
      </c>
      <c r="AJ449" s="268">
        <f t="shared" si="178"/>
        <v>100</v>
      </c>
      <c r="AK449" s="506" t="s">
        <v>24486</v>
      </c>
      <c r="AL449" s="286"/>
      <c r="AM449" s="277">
        <v>2</v>
      </c>
      <c r="AN449" s="511"/>
      <c r="AO449" s="357"/>
      <c r="AP449" s="357"/>
      <c r="AQ449" s="277"/>
      <c r="AR449" s="171" t="s">
        <v>756</v>
      </c>
      <c r="AS449" s="171"/>
      <c r="AT449" s="277"/>
      <c r="AU449" s="277"/>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11"/>
      <c r="CD449" s="111"/>
      <c r="CE449" s="111"/>
      <c r="CF449" s="111"/>
      <c r="CG449" s="111"/>
      <c r="CH449" s="111"/>
      <c r="CI449" s="111"/>
      <c r="CJ449" s="111"/>
      <c r="CK449" s="111"/>
      <c r="CL449" s="111"/>
      <c r="CM449" s="111"/>
      <c r="CN449" s="111"/>
      <c r="CO449" s="111"/>
      <c r="CP449" s="111"/>
      <c r="CQ449" s="111"/>
      <c r="CR449" s="111"/>
      <c r="CS449" s="111"/>
      <c r="CT449" s="111"/>
      <c r="CU449" s="111"/>
      <c r="CV449" s="111"/>
      <c r="CW449" s="111"/>
      <c r="CX449" s="111"/>
      <c r="CY449" s="111"/>
      <c r="CZ449" s="111"/>
      <c r="DA449" s="111"/>
      <c r="DB449" s="111"/>
      <c r="DC449" s="111"/>
      <c r="DD449" s="111"/>
      <c r="DE449" s="111"/>
      <c r="DF449" s="111"/>
      <c r="DG449" s="111"/>
      <c r="DH449" s="111"/>
      <c r="DI449" s="111"/>
      <c r="DJ449" s="111"/>
      <c r="DK449" s="111"/>
      <c r="DL449" s="111"/>
      <c r="DM449" s="111"/>
      <c r="DN449" s="111"/>
      <c r="DO449" s="111"/>
      <c r="DP449" s="111"/>
      <c r="DQ449" s="111"/>
      <c r="DR449" s="111"/>
      <c r="DS449" s="111"/>
      <c r="DT449" s="111"/>
      <c r="DU449" s="111"/>
      <c r="DV449" s="111"/>
      <c r="DW449" s="111"/>
      <c r="DX449" s="111"/>
      <c r="DY449" s="111"/>
      <c r="DZ449" s="111"/>
      <c r="EA449" s="111"/>
      <c r="EB449" s="111"/>
      <c r="EC449" s="111"/>
      <c r="ED449" s="111"/>
      <c r="EE449" s="111"/>
      <c r="EF449" s="111"/>
      <c r="EG449" s="111"/>
      <c r="EH449" s="111"/>
      <c r="EI449" s="111"/>
      <c r="EJ449" s="111"/>
      <c r="EK449" s="111"/>
      <c r="EL449" s="111"/>
      <c r="EM449" s="111"/>
      <c r="EN449" s="111"/>
      <c r="EO449" s="111"/>
      <c r="EP449" s="111"/>
      <c r="EQ449" s="111"/>
      <c r="ER449" s="111"/>
      <c r="ES449" s="111"/>
      <c r="ET449" s="111"/>
      <c r="EU449" s="111"/>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c r="GO449" s="111"/>
      <c r="GP449" s="111"/>
      <c r="GQ449" s="111"/>
      <c r="GR449" s="111"/>
      <c r="GS449" s="111"/>
      <c r="GT449" s="111"/>
      <c r="GU449" s="111"/>
      <c r="GV449" s="111"/>
      <c r="GW449" s="111"/>
      <c r="GX449" s="111"/>
      <c r="GY449" s="111"/>
      <c r="GZ449" s="111"/>
      <c r="HA449" s="111"/>
      <c r="HB449" s="111"/>
      <c r="HC449" s="111"/>
      <c r="HD449" s="111"/>
      <c r="HE449" s="111"/>
      <c r="HF449" s="111"/>
      <c r="HG449" s="111"/>
      <c r="HH449" s="111"/>
      <c r="HI449" s="111"/>
      <c r="HJ449" s="111"/>
      <c r="HK449" s="111"/>
      <c r="HL449" s="111"/>
      <c r="HM449" s="111"/>
      <c r="HN449" s="111"/>
      <c r="HO449" s="111"/>
      <c r="HP449" s="111"/>
      <c r="HQ449" s="111"/>
      <c r="HR449" s="111"/>
      <c r="HS449" s="111"/>
      <c r="HT449" s="111"/>
      <c r="HU449" s="111"/>
      <c r="HV449" s="111"/>
      <c r="HW449" s="111"/>
      <c r="HX449" s="111"/>
      <c r="HY449" s="111"/>
      <c r="HZ449" s="111"/>
      <c r="IA449" s="111"/>
      <c r="IB449" s="111"/>
      <c r="IC449" s="111"/>
      <c r="ID449" s="111"/>
      <c r="IE449" s="111"/>
      <c r="IF449" s="111"/>
      <c r="IG449" s="111"/>
      <c r="IH449" s="111"/>
      <c r="II449" s="111"/>
      <c r="IJ449" s="111"/>
      <c r="IK449" s="111"/>
      <c r="IL449" s="111"/>
      <c r="IM449" s="111"/>
      <c r="IN449" s="111"/>
      <c r="IO449" s="111"/>
      <c r="IP449" s="111"/>
      <c r="IQ449" s="111"/>
      <c r="IR449" s="111"/>
      <c r="IS449" s="111"/>
      <c r="IT449" s="111"/>
      <c r="IU449" s="111"/>
      <c r="IV449" s="111"/>
      <c r="IW449" s="111"/>
      <c r="IX449" s="111"/>
      <c r="IY449" s="111"/>
      <c r="IZ449" s="111"/>
      <c r="JA449" s="111"/>
      <c r="JB449" s="111"/>
      <c r="JC449" s="111"/>
      <c r="JD449" s="111"/>
      <c r="JE449" s="111"/>
      <c r="JF449" s="111"/>
      <c r="JG449" s="111"/>
      <c r="JH449" s="111"/>
      <c r="JI449" s="111"/>
      <c r="JJ449" s="111"/>
      <c r="JK449" s="111"/>
      <c r="JL449" s="111"/>
      <c r="JM449" s="111"/>
      <c r="JN449" s="111"/>
      <c r="JO449" s="111"/>
      <c r="JP449" s="111"/>
      <c r="JQ449" s="111"/>
      <c r="JR449" s="111"/>
      <c r="JS449" s="111"/>
      <c r="JT449" s="111"/>
      <c r="JU449" s="111"/>
      <c r="JV449" s="111"/>
      <c r="JW449" s="111"/>
      <c r="JX449" s="111"/>
      <c r="JY449" s="111"/>
      <c r="JZ449" s="111"/>
      <c r="KA449" s="111"/>
      <c r="KB449" s="111"/>
      <c r="KC449" s="111"/>
      <c r="KD449" s="111"/>
      <c r="KE449" s="111"/>
      <c r="KF449" s="111"/>
      <c r="KG449" s="111"/>
      <c r="KH449" s="111"/>
      <c r="KI449" s="111"/>
      <c r="KJ449" s="111"/>
      <c r="KK449" s="111"/>
      <c r="KL449" s="111"/>
      <c r="KM449" s="111"/>
      <c r="KN449" s="111"/>
      <c r="KO449" s="111"/>
      <c r="KP449" s="111"/>
      <c r="KQ449" s="111"/>
      <c r="KR449" s="111"/>
      <c r="KS449" s="111"/>
      <c r="KT449" s="111"/>
      <c r="KU449" s="111"/>
      <c r="KV449" s="111"/>
      <c r="KW449" s="111"/>
      <c r="KX449" s="111"/>
      <c r="KY449" s="111"/>
      <c r="KZ449" s="111"/>
      <c r="LA449" s="111"/>
      <c r="LB449" s="111"/>
      <c r="LC449" s="111"/>
      <c r="LD449" s="111"/>
      <c r="LE449" s="111"/>
      <c r="LF449" s="111"/>
      <c r="LG449" s="111"/>
      <c r="LH449" s="111"/>
      <c r="LI449" s="111"/>
      <c r="LJ449" s="111"/>
      <c r="LK449" s="111"/>
      <c r="LL449" s="111"/>
      <c r="LM449" s="111"/>
      <c r="LN449" s="111"/>
      <c r="LO449" s="111"/>
      <c r="LP449" s="111"/>
      <c r="LQ449" s="111"/>
      <c r="LR449" s="111"/>
      <c r="LS449" s="111"/>
      <c r="LT449" s="111"/>
      <c r="LU449" s="111"/>
      <c r="LV449" s="111"/>
      <c r="LW449" s="111"/>
      <c r="LX449" s="111"/>
      <c r="LY449" s="111"/>
      <c r="LZ449" s="111"/>
      <c r="MA449" s="111"/>
      <c r="MB449" s="111"/>
      <c r="MC449" s="111"/>
      <c r="MD449" s="111"/>
      <c r="ME449" s="111"/>
      <c r="MF449" s="111"/>
      <c r="MG449" s="111"/>
      <c r="MH449" s="111"/>
      <c r="MI449" s="111"/>
      <c r="MJ449" s="111"/>
      <c r="MK449" s="111"/>
      <c r="ML449" s="111"/>
      <c r="MM449" s="111"/>
      <c r="MN449" s="111"/>
      <c r="MO449" s="111"/>
      <c r="MP449" s="111"/>
      <c r="MQ449" s="111"/>
      <c r="MR449" s="111"/>
      <c r="MS449" s="111"/>
      <c r="MT449" s="111"/>
      <c r="MU449" s="111"/>
      <c r="MV449" s="111"/>
      <c r="MW449" s="111"/>
      <c r="MX449" s="111"/>
      <c r="MY449" s="111"/>
      <c r="MZ449" s="111"/>
      <c r="NA449" s="111"/>
      <c r="NB449" s="111"/>
      <c r="NC449" s="111"/>
      <c r="ND449" s="111"/>
      <c r="NE449" s="111"/>
      <c r="NF449" s="111"/>
      <c r="NG449" s="111"/>
      <c r="NH449" s="111"/>
      <c r="NI449" s="111"/>
      <c r="NJ449" s="111"/>
      <c r="NK449" s="111"/>
      <c r="NL449" s="111"/>
      <c r="NM449" s="111"/>
      <c r="NN449" s="111"/>
      <c r="NO449" s="111"/>
      <c r="NP449" s="111"/>
      <c r="NQ449" s="111"/>
      <c r="NR449" s="111"/>
      <c r="NS449" s="111"/>
      <c r="NT449" s="111"/>
      <c r="NU449" s="111"/>
      <c r="NV449" s="111"/>
      <c r="NW449" s="111"/>
      <c r="NX449" s="111"/>
      <c r="NY449" s="111"/>
      <c r="NZ449" s="111"/>
      <c r="OA449" s="111"/>
      <c r="OB449" s="111"/>
      <c r="OC449" s="111"/>
      <c r="OD449" s="111"/>
      <c r="OE449" s="111"/>
      <c r="OF449" s="111"/>
      <c r="OG449" s="111"/>
      <c r="OH449" s="111"/>
      <c r="OI449" s="111"/>
      <c r="OJ449" s="111"/>
      <c r="OK449" s="111"/>
      <c r="OL449" s="111"/>
      <c r="OM449" s="111"/>
      <c r="ON449" s="111"/>
      <c r="OO449" s="111"/>
      <c r="OP449" s="111"/>
      <c r="OQ449" s="111"/>
      <c r="OR449" s="111"/>
      <c r="OS449" s="111"/>
      <c r="OT449" s="111"/>
      <c r="OU449" s="111"/>
      <c r="OV449" s="111"/>
      <c r="OW449" s="111"/>
      <c r="OX449" s="111"/>
      <c r="OY449" s="111"/>
      <c r="OZ449" s="111"/>
      <c r="PA449" s="111"/>
      <c r="PB449" s="111"/>
      <c r="PC449" s="111"/>
      <c r="PD449" s="111"/>
      <c r="PE449" s="111"/>
      <c r="PF449" s="111"/>
      <c r="PG449" s="111"/>
      <c r="PH449" s="111"/>
      <c r="PI449" s="111"/>
      <c r="PJ449" s="111"/>
      <c r="PK449" s="111"/>
      <c r="PL449" s="111"/>
      <c r="PM449" s="111"/>
      <c r="PN449" s="111"/>
      <c r="PO449" s="111"/>
      <c r="PP449" s="111"/>
      <c r="PQ449" s="111"/>
      <c r="PR449" s="111"/>
      <c r="PS449" s="111"/>
      <c r="PT449" s="111"/>
      <c r="PU449" s="111"/>
      <c r="PV449" s="111"/>
      <c r="PW449" s="111"/>
      <c r="PX449" s="111"/>
      <c r="PY449" s="111"/>
      <c r="PZ449" s="111"/>
      <c r="QA449" s="111"/>
      <c r="QB449" s="111"/>
      <c r="QC449" s="111"/>
      <c r="QD449" s="111"/>
      <c r="QE449" s="111"/>
      <c r="QF449" s="111"/>
      <c r="QG449" s="111"/>
      <c r="QH449" s="111"/>
      <c r="QI449" s="111"/>
      <c r="QJ449" s="111"/>
      <c r="QK449" s="111"/>
      <c r="QL449" s="111"/>
      <c r="QM449" s="111"/>
      <c r="QN449" s="111"/>
      <c r="QO449" s="111"/>
      <c r="QP449" s="111"/>
      <c r="QQ449" s="111"/>
      <c r="QR449" s="111"/>
      <c r="QS449" s="111"/>
      <c r="QT449" s="111"/>
      <c r="QU449" s="111"/>
      <c r="QV449" s="111"/>
      <c r="QW449" s="111"/>
      <c r="QX449" s="111"/>
      <c r="QY449" s="111"/>
      <c r="QZ449" s="111"/>
      <c r="RA449" s="111"/>
      <c r="RB449" s="111"/>
      <c r="RC449" s="111"/>
      <c r="RD449" s="111"/>
      <c r="RE449" s="111"/>
      <c r="RF449" s="111"/>
      <c r="RG449" s="111"/>
      <c r="RH449" s="111"/>
      <c r="RI449" s="111"/>
      <c r="RJ449" s="111"/>
      <c r="RK449" s="111"/>
      <c r="RL449" s="111"/>
      <c r="RM449" s="111"/>
      <c r="RN449" s="111"/>
      <c r="RO449" s="111"/>
      <c r="RP449" s="111"/>
      <c r="RQ449" s="111"/>
      <c r="RR449" s="111"/>
      <c r="RS449" s="111"/>
      <c r="RT449" s="111"/>
      <c r="RU449" s="111"/>
      <c r="RV449" s="111"/>
      <c r="RW449" s="111"/>
      <c r="RX449" s="111"/>
      <c r="RY449" s="111"/>
      <c r="RZ449" s="111"/>
      <c r="SA449" s="111"/>
      <c r="SB449" s="111"/>
      <c r="SC449" s="111"/>
      <c r="SD449" s="111"/>
      <c r="SE449" s="111"/>
      <c r="SF449" s="111"/>
      <c r="SG449" s="111"/>
      <c r="SH449" s="111"/>
      <c r="SI449" s="111"/>
      <c r="SJ449" s="111"/>
      <c r="SK449" s="111"/>
      <c r="SL449" s="111"/>
      <c r="SM449" s="111"/>
      <c r="SN449" s="111"/>
      <c r="SO449" s="111"/>
      <c r="SP449" s="111"/>
      <c r="SQ449" s="111"/>
      <c r="SR449" s="111"/>
      <c r="SS449" s="111"/>
      <c r="ST449" s="111"/>
      <c r="SU449" s="111"/>
      <c r="SV449" s="111"/>
      <c r="SW449" s="111"/>
      <c r="SX449" s="111"/>
      <c r="SY449" s="111"/>
      <c r="SZ449" s="111"/>
      <c r="TA449" s="111"/>
      <c r="TB449" s="111"/>
      <c r="TC449" s="111"/>
      <c r="TD449" s="111"/>
      <c r="TE449" s="111"/>
      <c r="TF449" s="111"/>
      <c r="TG449" s="111"/>
      <c r="TH449" s="111"/>
      <c r="TI449" s="111"/>
      <c r="TJ449" s="111"/>
      <c r="TK449" s="111"/>
      <c r="TL449" s="111"/>
      <c r="TM449" s="111"/>
      <c r="TN449" s="111"/>
      <c r="TO449" s="111"/>
      <c r="TP449" s="111"/>
      <c r="TQ449" s="111"/>
      <c r="TR449" s="111"/>
      <c r="TS449" s="111"/>
      <c r="TT449" s="111"/>
      <c r="TU449" s="111"/>
      <c r="TV449" s="111"/>
      <c r="TW449" s="111"/>
      <c r="TX449" s="111"/>
      <c r="TY449" s="111"/>
      <c r="TZ449" s="111"/>
      <c r="UA449" s="111"/>
      <c r="UB449" s="111"/>
      <c r="UC449" s="111"/>
      <c r="UD449" s="111"/>
      <c r="UE449" s="111"/>
      <c r="UF449" s="111"/>
      <c r="UG449" s="111"/>
      <c r="UH449" s="111"/>
      <c r="UI449" s="111"/>
      <c r="UJ449" s="111"/>
      <c r="UK449" s="111"/>
      <c r="UL449" s="111"/>
      <c r="UM449" s="111"/>
      <c r="UN449" s="111"/>
      <c r="UO449" s="111"/>
      <c r="UP449" s="111"/>
      <c r="UQ449" s="111"/>
      <c r="UR449" s="111"/>
      <c r="US449" s="111"/>
      <c r="UT449" s="111"/>
      <c r="UU449" s="111"/>
      <c r="UV449" s="111"/>
      <c r="UW449" s="111"/>
      <c r="UX449" s="111"/>
      <c r="UY449" s="111"/>
      <c r="UZ449" s="111"/>
      <c r="VA449" s="111"/>
      <c r="VB449" s="111"/>
      <c r="VC449" s="111"/>
      <c r="VD449" s="111"/>
      <c r="VE449" s="111"/>
      <c r="VF449" s="111"/>
      <c r="VG449" s="111"/>
      <c r="VH449" s="111"/>
      <c r="VI449" s="111"/>
      <c r="VJ449" s="111"/>
      <c r="VK449" s="111"/>
      <c r="VL449" s="111"/>
      <c r="VM449" s="111"/>
      <c r="VN449" s="111"/>
      <c r="VO449" s="111"/>
      <c r="VP449" s="111"/>
      <c r="VQ449" s="111"/>
      <c r="VR449" s="111"/>
      <c r="VS449" s="111"/>
      <c r="VT449" s="111"/>
      <c r="VU449" s="111"/>
      <c r="VV449" s="111"/>
      <c r="VW449" s="111"/>
      <c r="VX449" s="111"/>
      <c r="VY449" s="111"/>
      <c r="VZ449" s="111"/>
      <c r="WA449" s="111"/>
      <c r="WB449" s="111"/>
      <c r="WC449" s="111"/>
      <c r="WD449" s="111"/>
      <c r="WE449" s="111"/>
      <c r="WF449" s="111"/>
      <c r="WG449" s="111"/>
      <c r="WH449" s="111"/>
      <c r="WI449" s="111"/>
      <c r="WJ449" s="111"/>
      <c r="WK449" s="111"/>
      <c r="WL449" s="111"/>
      <c r="WM449" s="111"/>
      <c r="WN449" s="111"/>
      <c r="WO449" s="111"/>
      <c r="WP449" s="111"/>
      <c r="WQ449" s="111"/>
      <c r="WR449" s="111"/>
      <c r="WS449" s="111"/>
      <c r="WT449" s="111"/>
      <c r="WU449" s="111"/>
      <c r="WV449" s="111"/>
      <c r="WW449" s="111"/>
      <c r="WX449" s="111"/>
      <c r="WY449" s="111"/>
      <c r="WZ449" s="111"/>
      <c r="XA449" s="111"/>
      <c r="XB449" s="111"/>
      <c r="XC449" s="111"/>
      <c r="XD449" s="111"/>
      <c r="XE449" s="111"/>
      <c r="XF449" s="111"/>
      <c r="XG449" s="111"/>
      <c r="XH449" s="111"/>
      <c r="XI449" s="111"/>
      <c r="XJ449" s="111"/>
      <c r="XK449" s="111"/>
      <c r="XL449" s="111"/>
      <c r="XM449" s="111"/>
      <c r="XN449" s="111"/>
      <c r="XO449" s="111"/>
      <c r="XP449" s="111"/>
      <c r="XQ449" s="111"/>
      <c r="XR449" s="111"/>
      <c r="XS449" s="111"/>
      <c r="XT449" s="111"/>
      <c r="XU449" s="111"/>
      <c r="XV449" s="111"/>
      <c r="XW449" s="111"/>
      <c r="XX449" s="111"/>
      <c r="XY449" s="111"/>
      <c r="XZ449" s="111"/>
      <c r="YA449" s="111"/>
      <c r="YB449" s="111"/>
      <c r="YC449" s="111"/>
      <c r="YD449" s="111"/>
      <c r="YE449" s="111"/>
      <c r="YF449" s="111"/>
      <c r="YG449" s="111"/>
      <c r="YH449" s="111"/>
      <c r="YI449" s="111"/>
      <c r="YJ449" s="111"/>
      <c r="YK449" s="111"/>
      <c r="YL449" s="111"/>
      <c r="YM449" s="111"/>
      <c r="YN449" s="111"/>
      <c r="YO449" s="111"/>
      <c r="YP449" s="111"/>
      <c r="YQ449" s="111"/>
      <c r="YR449" s="111"/>
      <c r="YS449" s="111"/>
      <c r="YT449" s="111"/>
      <c r="YU449" s="111"/>
      <c r="YV449" s="111"/>
      <c r="YW449" s="111"/>
      <c r="YX449" s="111"/>
      <c r="YY449" s="111"/>
      <c r="YZ449" s="111"/>
      <c r="ZA449" s="111"/>
      <c r="ZB449" s="111"/>
      <c r="ZC449" s="111"/>
      <c r="ZD449" s="111"/>
      <c r="ZE449" s="111"/>
      <c r="ZF449" s="111"/>
      <c r="ZG449" s="111"/>
      <c r="ZH449" s="111"/>
      <c r="ZI449" s="111"/>
      <c r="ZJ449" s="111"/>
      <c r="ZK449" s="111"/>
      <c r="ZL449" s="111"/>
      <c r="ZM449" s="111"/>
      <c r="ZN449" s="111"/>
      <c r="ZO449" s="111"/>
      <c r="ZP449" s="111"/>
      <c r="ZQ449" s="111"/>
      <c r="ZR449" s="111"/>
      <c r="ZS449" s="111"/>
      <c r="ZT449" s="111"/>
      <c r="ZU449" s="111"/>
      <c r="ZV449" s="111"/>
      <c r="ZW449" s="111"/>
      <c r="ZX449" s="111"/>
      <c r="ZY449" s="111"/>
      <c r="ZZ449" s="111"/>
      <c r="AAA449" s="111"/>
      <c r="AAB449" s="111"/>
      <c r="AAC449" s="111"/>
      <c r="AAD449" s="111"/>
      <c r="AAE449" s="111"/>
      <c r="AAF449" s="111"/>
      <c r="AAG449" s="111"/>
      <c r="AAH449" s="111"/>
      <c r="AAI449" s="111"/>
      <c r="AAJ449" s="111"/>
      <c r="AAK449" s="111"/>
      <c r="AAL449" s="111"/>
      <c r="AAM449" s="111"/>
      <c r="AAN449" s="111"/>
      <c r="AAO449" s="111"/>
      <c r="AAP449" s="111"/>
      <c r="AAQ449" s="111"/>
      <c r="AAR449" s="111"/>
      <c r="AAS449" s="111"/>
      <c r="AAT449" s="111"/>
      <c r="AAU449" s="111"/>
      <c r="AAV449" s="111"/>
      <c r="AAW449" s="111"/>
      <c r="AAX449" s="111"/>
      <c r="AAY449" s="111"/>
      <c r="AAZ449" s="111"/>
      <c r="ABA449" s="111"/>
      <c r="ABB449" s="111"/>
      <c r="ABC449" s="111"/>
      <c r="ABD449" s="111"/>
      <c r="ABE449" s="111"/>
      <c r="ABF449" s="111"/>
      <c r="ABG449" s="111"/>
      <c r="ABH449" s="111"/>
      <c r="ABI449" s="111"/>
      <c r="ABJ449" s="111"/>
      <c r="ABK449" s="111"/>
      <c r="ABL449" s="111"/>
      <c r="ABM449" s="111"/>
      <c r="ABN449" s="111"/>
      <c r="ABO449" s="111"/>
      <c r="ABP449" s="111"/>
      <c r="ABQ449" s="111"/>
      <c r="ABR449" s="111"/>
      <c r="ABS449" s="111"/>
      <c r="ABT449" s="111"/>
      <c r="ABU449" s="111"/>
      <c r="ABV449" s="111"/>
      <c r="ABW449" s="111"/>
      <c r="ABX449" s="111"/>
      <c r="ABY449" s="111"/>
      <c r="ABZ449" s="111"/>
      <c r="ACA449" s="111"/>
      <c r="ACB449" s="111"/>
      <c r="ACC449" s="111"/>
      <c r="ACD449" s="111"/>
      <c r="ACE449" s="111"/>
      <c r="ACF449" s="111"/>
      <c r="ACG449" s="111"/>
      <c r="ACH449" s="111"/>
      <c r="ACI449" s="111"/>
      <c r="ACJ449" s="111"/>
      <c r="ACK449" s="111"/>
      <c r="ACL449" s="111"/>
      <c r="ACM449" s="111"/>
      <c r="ACN449" s="111"/>
      <c r="ACO449" s="111"/>
      <c r="ACP449" s="111"/>
      <c r="ACQ449" s="111"/>
      <c r="ACR449" s="111"/>
      <c r="ACS449" s="111"/>
      <c r="ACT449" s="111"/>
      <c r="ACU449" s="111"/>
      <c r="ACV449" s="111"/>
      <c r="ACW449" s="111"/>
      <c r="ACX449" s="111"/>
      <c r="ACY449" s="111"/>
      <c r="ACZ449" s="111"/>
      <c r="ADA449" s="111"/>
      <c r="ADB449" s="111"/>
      <c r="ADC449" s="111"/>
      <c r="ADD449" s="111"/>
      <c r="ADE449" s="111"/>
      <c r="ADF449" s="111"/>
      <c r="ADG449" s="111"/>
      <c r="ADH449" s="111"/>
      <c r="ADI449" s="111"/>
      <c r="ADJ449" s="111"/>
      <c r="ADK449" s="111"/>
      <c r="ADL449" s="111"/>
      <c r="ADM449" s="111"/>
      <c r="ADN449" s="111"/>
      <c r="ADO449" s="111"/>
      <c r="ADP449" s="111"/>
      <c r="ADQ449" s="111"/>
      <c r="ADR449" s="111"/>
      <c r="ADS449" s="111"/>
      <c r="ADT449" s="111"/>
      <c r="ADU449" s="111"/>
      <c r="ADV449" s="111"/>
      <c r="ADW449" s="111"/>
      <c r="ADX449" s="111"/>
      <c r="ADY449" s="111"/>
      <c r="ADZ449" s="111"/>
      <c r="AEA449" s="111"/>
      <c r="AEB449" s="111"/>
      <c r="AEC449" s="111"/>
      <c r="AED449" s="111"/>
      <c r="AEE449" s="111"/>
      <c r="AEF449" s="111"/>
      <c r="AEG449" s="111"/>
      <c r="AEH449" s="111"/>
      <c r="AEI449" s="111"/>
      <c r="AEJ449" s="111"/>
      <c r="AEK449" s="111"/>
      <c r="AEL449" s="111"/>
      <c r="AEM449" s="111"/>
      <c r="AEN449" s="111"/>
      <c r="AEO449" s="111"/>
      <c r="AEP449" s="111"/>
      <c r="AEQ449" s="111"/>
      <c r="AER449" s="111"/>
      <c r="AES449" s="111"/>
      <c r="AET449" s="111"/>
      <c r="AEU449" s="111"/>
      <c r="AEV449" s="111"/>
      <c r="AEW449" s="111"/>
      <c r="AEX449" s="111"/>
      <c r="AEY449" s="111"/>
      <c r="AEZ449" s="111"/>
      <c r="AFA449" s="111"/>
      <c r="AFB449" s="111"/>
      <c r="AFC449" s="111"/>
      <c r="AFD449" s="111"/>
      <c r="AFE449" s="111"/>
      <c r="AFF449" s="111"/>
      <c r="AFG449" s="111"/>
      <c r="AFH449" s="111"/>
      <c r="AFI449" s="111"/>
      <c r="AFJ449" s="111"/>
      <c r="AFK449" s="111"/>
      <c r="AFL449" s="111"/>
      <c r="AFM449" s="111"/>
      <c r="AFN449" s="111"/>
      <c r="AFO449" s="111"/>
      <c r="AFP449" s="111"/>
      <c r="AFQ449" s="111"/>
      <c r="AFR449" s="111"/>
      <c r="AFS449" s="111"/>
      <c r="AFT449" s="111"/>
      <c r="AFU449" s="111"/>
      <c r="AFV449" s="111"/>
      <c r="AFW449" s="111"/>
      <c r="AFX449" s="111"/>
      <c r="AFY449" s="111"/>
      <c r="AFZ449" s="111"/>
      <c r="AGA449" s="111"/>
      <c r="AGB449" s="111"/>
      <c r="AGC449" s="111"/>
      <c r="AGD449" s="111"/>
      <c r="AGE449" s="111"/>
      <c r="AGF449" s="111"/>
      <c r="AGG449" s="111"/>
      <c r="AGH449" s="111"/>
      <c r="AGI449" s="111"/>
      <c r="AGJ449" s="111"/>
      <c r="AGK449" s="111"/>
      <c r="AGL449" s="111"/>
      <c r="AGM449" s="111"/>
      <c r="AGN449" s="111"/>
      <c r="AGO449" s="111"/>
      <c r="AGP449" s="111"/>
      <c r="AGQ449" s="111"/>
      <c r="AGR449" s="111"/>
      <c r="AGS449" s="111"/>
      <c r="AGT449" s="111"/>
      <c r="AGU449" s="111"/>
      <c r="AGV449" s="111"/>
      <c r="AGW449" s="111"/>
      <c r="AGX449" s="111"/>
      <c r="AGY449" s="111"/>
      <c r="AGZ449" s="111"/>
      <c r="AHA449" s="111"/>
      <c r="AHB449" s="111"/>
      <c r="AHC449" s="111"/>
      <c r="AHD449" s="111"/>
      <c r="AHE449" s="111"/>
      <c r="AHF449" s="111"/>
      <c r="AHG449" s="111"/>
      <c r="AHH449" s="111"/>
      <c r="AHI449" s="111"/>
      <c r="AHJ449" s="111"/>
      <c r="AHK449" s="111"/>
      <c r="AHL449" s="111"/>
      <c r="AHM449" s="111"/>
      <c r="AHN449" s="111"/>
      <c r="AHO449" s="111"/>
      <c r="AHP449" s="111"/>
      <c r="AHQ449" s="111"/>
      <c r="AHR449" s="111"/>
      <c r="AHS449" s="111"/>
      <c r="AHT449" s="111"/>
      <c r="AHU449" s="111"/>
      <c r="AHV449" s="111"/>
      <c r="AHW449" s="111"/>
      <c r="AHX449" s="111"/>
      <c r="AHY449" s="111"/>
      <c r="AHZ449" s="111"/>
      <c r="AIA449" s="111"/>
      <c r="AIB449" s="111"/>
      <c r="AIC449" s="111"/>
      <c r="AID449" s="111"/>
      <c r="AIE449" s="111"/>
      <c r="AIF449" s="111"/>
      <c r="AIG449" s="111"/>
      <c r="AIH449" s="111"/>
      <c r="AII449" s="111"/>
      <c r="AIJ449" s="111"/>
      <c r="AIK449" s="111"/>
      <c r="AIL449" s="111"/>
      <c r="AIM449" s="111"/>
      <c r="AIN449" s="111"/>
      <c r="AIO449" s="111"/>
      <c r="AIP449" s="111"/>
      <c r="AIQ449" s="111"/>
      <c r="AIR449" s="111"/>
      <c r="AIS449" s="111"/>
      <c r="AIT449" s="111"/>
      <c r="AIU449" s="111"/>
      <c r="AIV449" s="111"/>
      <c r="AIW449" s="111"/>
      <c r="AIX449" s="111"/>
      <c r="AIY449" s="111"/>
      <c r="AIZ449" s="111"/>
      <c r="AJA449" s="111"/>
      <c r="AJB449" s="111"/>
      <c r="AJC449" s="111"/>
      <c r="AJD449" s="111"/>
      <c r="AJE449" s="111"/>
      <c r="AJF449" s="111"/>
      <c r="AJG449" s="111"/>
      <c r="AJH449" s="111"/>
      <c r="AJI449" s="111"/>
      <c r="AJJ449" s="111"/>
      <c r="AJK449" s="111"/>
      <c r="AJL449" s="111"/>
      <c r="AJM449" s="111"/>
      <c r="AJN449" s="111"/>
      <c r="AJO449" s="111"/>
      <c r="AJP449" s="111"/>
      <c r="AJQ449" s="111"/>
      <c r="AJR449" s="111"/>
      <c r="AJS449" s="111"/>
      <c r="AJT449" s="111"/>
      <c r="AJU449" s="111"/>
      <c r="AJV449" s="111"/>
      <c r="AJW449" s="111"/>
      <c r="AJX449" s="111"/>
      <c r="AJY449" s="111"/>
      <c r="AJZ449" s="111"/>
      <c r="AKA449" s="111"/>
      <c r="AKB449" s="111"/>
      <c r="AKC449" s="111"/>
      <c r="AKD449" s="111"/>
      <c r="AKE449" s="111"/>
      <c r="AKF449" s="111"/>
      <c r="AKG449" s="111"/>
      <c r="AKH449" s="111"/>
      <c r="AKI449" s="111"/>
      <c r="AKJ449" s="111"/>
      <c r="AKK449" s="111"/>
      <c r="AKL449" s="111"/>
      <c r="AKM449" s="111"/>
      <c r="AKN449" s="111"/>
      <c r="AKO449" s="111"/>
      <c r="AKP449" s="111"/>
      <c r="AKQ449" s="111"/>
      <c r="AKR449" s="111"/>
      <c r="AKS449" s="111"/>
      <c r="AKT449" s="111"/>
      <c r="AKU449" s="111"/>
      <c r="AKV449" s="111"/>
      <c r="AKW449" s="111"/>
      <c r="AKX449" s="111"/>
      <c r="AKY449" s="111"/>
      <c r="AKZ449" s="111"/>
      <c r="ALA449" s="111"/>
      <c r="ALB449" s="111"/>
      <c r="ALC449" s="111"/>
      <c r="ALD449" s="111"/>
      <c r="ALE449" s="111"/>
      <c r="ALF449" s="111"/>
      <c r="ALG449" s="111"/>
      <c r="ALH449" s="111"/>
      <c r="ALI449" s="111"/>
      <c r="ALJ449" s="111"/>
      <c r="ALK449" s="111"/>
      <c r="ALL449" s="111"/>
      <c r="ALM449" s="111"/>
      <c r="ALN449" s="111"/>
      <c r="ALO449" s="111"/>
      <c r="ALP449" s="111"/>
      <c r="ALQ449" s="111"/>
      <c r="ALR449" s="111"/>
      <c r="ALS449" s="111"/>
      <c r="ALT449" s="111"/>
      <c r="ALU449" s="111"/>
      <c r="ALV449" s="111"/>
      <c r="ALW449" s="111"/>
      <c r="ALX449" s="111"/>
      <c r="ALY449" s="111"/>
      <c r="ALZ449" s="111"/>
      <c r="AMA449" s="111"/>
      <c r="AMB449" s="111"/>
      <c r="AMC449" s="111"/>
      <c r="AMD449" s="111"/>
      <c r="AME449" s="111"/>
      <c r="AMF449" s="111"/>
      <c r="AMG449" s="111"/>
      <c r="AMH449" s="111"/>
      <c r="AMI449" s="111"/>
      <c r="AMJ449" s="111"/>
    </row>
    <row r="450" spans="1:1024" x14ac:dyDescent="0.25">
      <c r="A450" s="294" t="s">
        <v>5334</v>
      </c>
      <c r="B450" s="257">
        <v>450</v>
      </c>
      <c r="C450" s="295" t="s">
        <v>5335</v>
      </c>
      <c r="D450" s="296" t="s">
        <v>19164</v>
      </c>
      <c r="E450" s="297"/>
      <c r="F450" s="298"/>
      <c r="G450" s="299"/>
      <c r="H450" s="299"/>
      <c r="I450" s="492">
        <v>7</v>
      </c>
      <c r="J450" s="298">
        <v>2</v>
      </c>
      <c r="K450" s="298">
        <v>2</v>
      </c>
      <c r="L450" s="298">
        <v>1</v>
      </c>
      <c r="M450" s="298"/>
      <c r="N450" s="298"/>
      <c r="O450" s="300"/>
      <c r="P450" s="300"/>
      <c r="Q450" s="298"/>
      <c r="R450" s="298"/>
      <c r="S450" s="298"/>
      <c r="T450" s="298"/>
      <c r="U450" s="298"/>
      <c r="V450" s="301"/>
      <c r="W450" s="302">
        <f t="shared" si="199"/>
        <v>100</v>
      </c>
      <c r="X450" s="302">
        <f t="shared" si="200"/>
        <v>100</v>
      </c>
      <c r="Y450" s="283">
        <f t="shared" si="195"/>
        <v>100</v>
      </c>
      <c r="Z450" s="302">
        <f t="shared" si="197"/>
        <v>100</v>
      </c>
      <c r="AA450" s="302">
        <f t="shared" si="198"/>
        <v>100</v>
      </c>
      <c r="AB450" s="303">
        <f t="shared" si="202"/>
        <v>100</v>
      </c>
      <c r="AC450" s="303">
        <f t="shared" si="201"/>
        <v>100</v>
      </c>
      <c r="AD450" s="303">
        <f t="shared" si="177"/>
        <v>100</v>
      </c>
      <c r="AE450" s="284">
        <f t="shared" si="196"/>
        <v>1</v>
      </c>
      <c r="AF450" s="284">
        <f t="shared" si="203"/>
        <v>100</v>
      </c>
      <c r="AG450" s="304">
        <f t="shared" si="179"/>
        <v>10</v>
      </c>
      <c r="AH450" s="304">
        <f t="shared" si="180"/>
        <v>10</v>
      </c>
      <c r="AI450" s="304">
        <f t="shared" si="181"/>
        <v>100</v>
      </c>
      <c r="AJ450" s="304">
        <f t="shared" si="178"/>
        <v>100</v>
      </c>
      <c r="AK450" s="383" t="s">
        <v>24455</v>
      </c>
      <c r="AL450" s="306"/>
      <c r="AM450" s="297">
        <v>2</v>
      </c>
      <c r="AN450" s="511"/>
      <c r="AO450" s="297"/>
      <c r="AP450" s="297"/>
      <c r="AQ450" s="277"/>
      <c r="AR450" s="356" t="s">
        <v>5336</v>
      </c>
      <c r="AS450" s="171"/>
      <c r="AT450" s="277"/>
      <c r="AU450" s="277"/>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11"/>
      <c r="CD450" s="111"/>
      <c r="CE450" s="111"/>
      <c r="CF450" s="111"/>
      <c r="CG450" s="111"/>
      <c r="CH450" s="111"/>
      <c r="CI450" s="111"/>
      <c r="CJ450" s="111"/>
      <c r="CK450" s="111"/>
      <c r="CL450" s="111"/>
      <c r="CM450" s="111"/>
      <c r="CN450" s="111"/>
      <c r="CO450" s="111"/>
      <c r="CP450" s="111"/>
      <c r="CQ450" s="111"/>
      <c r="CR450" s="111"/>
      <c r="CS450" s="111"/>
      <c r="CT450" s="111"/>
      <c r="CU450" s="111"/>
      <c r="CV450" s="111"/>
      <c r="CW450" s="111"/>
      <c r="CX450" s="111"/>
      <c r="CY450" s="111"/>
      <c r="CZ450" s="111"/>
      <c r="DA450" s="111"/>
      <c r="DB450" s="111"/>
      <c r="DC450" s="111"/>
      <c r="DD450" s="111"/>
      <c r="DE450" s="111"/>
      <c r="DF450" s="111"/>
      <c r="DG450" s="111"/>
      <c r="DH450" s="111"/>
      <c r="DI450" s="111"/>
      <c r="DJ450" s="111"/>
      <c r="DK450" s="111"/>
      <c r="DL450" s="111"/>
      <c r="DM450" s="111"/>
      <c r="DN450" s="111"/>
      <c r="DO450" s="111"/>
      <c r="DP450" s="111"/>
      <c r="DQ450" s="111"/>
      <c r="DR450" s="111"/>
      <c r="DS450" s="111"/>
      <c r="DT450" s="111"/>
      <c r="DU450" s="111"/>
      <c r="DV450" s="111"/>
      <c r="DW450" s="111"/>
      <c r="DX450" s="111"/>
      <c r="DY450" s="111"/>
      <c r="DZ450" s="111"/>
      <c r="EA450" s="111"/>
      <c r="EB450" s="111"/>
      <c r="EC450" s="111"/>
      <c r="ED450" s="111"/>
      <c r="EE450" s="111"/>
      <c r="EF450" s="111"/>
      <c r="EG450" s="111"/>
      <c r="EH450" s="111"/>
      <c r="EI450" s="111"/>
      <c r="EJ450" s="111"/>
      <c r="EK450" s="111"/>
      <c r="EL450" s="111"/>
      <c r="EM450" s="111"/>
      <c r="EN450" s="111"/>
      <c r="EO450" s="111"/>
      <c r="EP450" s="111"/>
      <c r="EQ450" s="111"/>
      <c r="ER450" s="111"/>
      <c r="ES450" s="111"/>
      <c r="ET450" s="111"/>
      <c r="EU450" s="111"/>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c r="GO450" s="111"/>
      <c r="GP450" s="111"/>
      <c r="GQ450" s="111"/>
      <c r="GR450" s="111"/>
      <c r="GS450" s="111"/>
      <c r="GT450" s="111"/>
      <c r="GU450" s="111"/>
      <c r="GV450" s="111"/>
      <c r="GW450" s="111"/>
      <c r="GX450" s="111"/>
      <c r="GY450" s="111"/>
      <c r="GZ450" s="111"/>
      <c r="HA450" s="111"/>
      <c r="HB450" s="111"/>
      <c r="HC450" s="111"/>
      <c r="HD450" s="111"/>
      <c r="HE450" s="111"/>
      <c r="HF450" s="111"/>
      <c r="HG450" s="111"/>
      <c r="HH450" s="111"/>
      <c r="HI450" s="111"/>
      <c r="HJ450" s="111"/>
      <c r="HK450" s="111"/>
      <c r="HL450" s="111"/>
      <c r="HM450" s="111"/>
      <c r="HN450" s="111"/>
      <c r="HO450" s="111"/>
      <c r="HP450" s="111"/>
      <c r="HQ450" s="111"/>
      <c r="HR450" s="111"/>
      <c r="HS450" s="111"/>
      <c r="HT450" s="111"/>
      <c r="HU450" s="111"/>
      <c r="HV450" s="111"/>
      <c r="HW450" s="111"/>
      <c r="HX450" s="111"/>
      <c r="HY450" s="111"/>
      <c r="HZ450" s="111"/>
      <c r="IA450" s="111"/>
      <c r="IB450" s="111"/>
      <c r="IC450" s="111"/>
      <c r="ID450" s="111"/>
      <c r="IE450" s="111"/>
      <c r="IF450" s="111"/>
      <c r="IG450" s="111"/>
      <c r="IH450" s="111"/>
      <c r="II450" s="111"/>
      <c r="IJ450" s="111"/>
      <c r="IK450" s="111"/>
      <c r="IL450" s="111"/>
      <c r="IM450" s="111"/>
      <c r="IN450" s="111"/>
      <c r="IO450" s="111"/>
      <c r="IP450" s="111"/>
      <c r="IQ450" s="111"/>
      <c r="IR450" s="111"/>
      <c r="IS450" s="111"/>
      <c r="IT450" s="111"/>
      <c r="IU450" s="111"/>
      <c r="IV450" s="111"/>
      <c r="IW450" s="111"/>
      <c r="IX450" s="111"/>
      <c r="IY450" s="111"/>
      <c r="IZ450" s="111"/>
      <c r="JA450" s="111"/>
      <c r="JB450" s="111"/>
      <c r="JC450" s="111"/>
      <c r="JD450" s="111"/>
      <c r="JE450" s="111"/>
      <c r="JF450" s="111"/>
      <c r="JG450" s="111"/>
      <c r="JH450" s="111"/>
      <c r="JI450" s="111"/>
      <c r="JJ450" s="111"/>
      <c r="JK450" s="111"/>
      <c r="JL450" s="111"/>
      <c r="JM450" s="111"/>
      <c r="JN450" s="111"/>
      <c r="JO450" s="111"/>
      <c r="JP450" s="111"/>
      <c r="JQ450" s="111"/>
      <c r="JR450" s="111"/>
      <c r="JS450" s="111"/>
      <c r="JT450" s="111"/>
      <c r="JU450" s="111"/>
      <c r="JV450" s="111"/>
      <c r="JW450" s="111"/>
      <c r="JX450" s="111"/>
      <c r="JY450" s="111"/>
      <c r="JZ450" s="111"/>
      <c r="KA450" s="111"/>
      <c r="KB450" s="111"/>
      <c r="KC450" s="111"/>
      <c r="KD450" s="111"/>
      <c r="KE450" s="111"/>
      <c r="KF450" s="111"/>
      <c r="KG450" s="111"/>
      <c r="KH450" s="111"/>
      <c r="KI450" s="111"/>
      <c r="KJ450" s="111"/>
      <c r="KK450" s="111"/>
      <c r="KL450" s="111"/>
      <c r="KM450" s="111"/>
      <c r="KN450" s="111"/>
      <c r="KO450" s="111"/>
      <c r="KP450" s="111"/>
      <c r="KQ450" s="111"/>
      <c r="KR450" s="111"/>
      <c r="KS450" s="111"/>
      <c r="KT450" s="111"/>
      <c r="KU450" s="111"/>
      <c r="KV450" s="111"/>
      <c r="KW450" s="111"/>
      <c r="KX450" s="111"/>
      <c r="KY450" s="111"/>
      <c r="KZ450" s="111"/>
      <c r="LA450" s="111"/>
      <c r="LB450" s="111"/>
      <c r="LC450" s="111"/>
      <c r="LD450" s="111"/>
      <c r="LE450" s="111"/>
      <c r="LF450" s="111"/>
      <c r="LG450" s="111"/>
      <c r="LH450" s="111"/>
      <c r="LI450" s="111"/>
      <c r="LJ450" s="111"/>
      <c r="LK450" s="111"/>
      <c r="LL450" s="111"/>
      <c r="LM450" s="111"/>
      <c r="LN450" s="111"/>
      <c r="LO450" s="111"/>
      <c r="LP450" s="111"/>
      <c r="LQ450" s="111"/>
      <c r="LR450" s="111"/>
      <c r="LS450" s="111"/>
      <c r="LT450" s="111"/>
      <c r="LU450" s="111"/>
      <c r="LV450" s="111"/>
      <c r="LW450" s="111"/>
      <c r="LX450" s="111"/>
      <c r="LY450" s="111"/>
      <c r="LZ450" s="111"/>
      <c r="MA450" s="111"/>
      <c r="MB450" s="111"/>
      <c r="MC450" s="111"/>
      <c r="MD450" s="111"/>
      <c r="ME450" s="111"/>
      <c r="MF450" s="111"/>
      <c r="MG450" s="111"/>
      <c r="MH450" s="111"/>
      <c r="MI450" s="111"/>
      <c r="MJ450" s="111"/>
      <c r="MK450" s="111"/>
      <c r="ML450" s="111"/>
      <c r="MM450" s="111"/>
      <c r="MN450" s="111"/>
      <c r="MO450" s="111"/>
      <c r="MP450" s="111"/>
      <c r="MQ450" s="111"/>
      <c r="MR450" s="111"/>
      <c r="MS450" s="111"/>
      <c r="MT450" s="111"/>
      <c r="MU450" s="111"/>
      <c r="MV450" s="111"/>
      <c r="MW450" s="111"/>
      <c r="MX450" s="111"/>
      <c r="MY450" s="111"/>
      <c r="MZ450" s="111"/>
      <c r="NA450" s="111"/>
      <c r="NB450" s="111"/>
      <c r="NC450" s="111"/>
      <c r="ND450" s="111"/>
      <c r="NE450" s="111"/>
      <c r="NF450" s="111"/>
      <c r="NG450" s="111"/>
      <c r="NH450" s="111"/>
      <c r="NI450" s="111"/>
      <c r="NJ450" s="111"/>
      <c r="NK450" s="111"/>
      <c r="NL450" s="111"/>
      <c r="NM450" s="111"/>
      <c r="NN450" s="111"/>
      <c r="NO450" s="111"/>
      <c r="NP450" s="111"/>
      <c r="NQ450" s="111"/>
      <c r="NR450" s="111"/>
      <c r="NS450" s="111"/>
      <c r="NT450" s="111"/>
      <c r="NU450" s="111"/>
      <c r="NV450" s="111"/>
      <c r="NW450" s="111"/>
      <c r="NX450" s="111"/>
      <c r="NY450" s="111"/>
      <c r="NZ450" s="111"/>
      <c r="OA450" s="111"/>
      <c r="OB450" s="111"/>
      <c r="OC450" s="111"/>
      <c r="OD450" s="111"/>
      <c r="OE450" s="111"/>
      <c r="OF450" s="111"/>
      <c r="OG450" s="111"/>
      <c r="OH450" s="111"/>
      <c r="OI450" s="111"/>
      <c r="OJ450" s="111"/>
      <c r="OK450" s="111"/>
      <c r="OL450" s="111"/>
      <c r="OM450" s="111"/>
      <c r="ON450" s="111"/>
      <c r="OO450" s="111"/>
      <c r="OP450" s="111"/>
      <c r="OQ450" s="111"/>
      <c r="OR450" s="111"/>
      <c r="OS450" s="111"/>
      <c r="OT450" s="111"/>
      <c r="OU450" s="111"/>
      <c r="OV450" s="111"/>
      <c r="OW450" s="111"/>
      <c r="OX450" s="111"/>
      <c r="OY450" s="111"/>
      <c r="OZ450" s="111"/>
      <c r="PA450" s="111"/>
      <c r="PB450" s="111"/>
      <c r="PC450" s="111"/>
      <c r="PD450" s="111"/>
      <c r="PE450" s="111"/>
      <c r="PF450" s="111"/>
      <c r="PG450" s="111"/>
      <c r="PH450" s="111"/>
      <c r="PI450" s="111"/>
      <c r="PJ450" s="111"/>
      <c r="PK450" s="111"/>
      <c r="PL450" s="111"/>
      <c r="PM450" s="111"/>
      <c r="PN450" s="111"/>
      <c r="PO450" s="111"/>
      <c r="PP450" s="111"/>
      <c r="PQ450" s="111"/>
      <c r="PR450" s="111"/>
      <c r="PS450" s="111"/>
      <c r="PT450" s="111"/>
      <c r="PU450" s="111"/>
      <c r="PV450" s="111"/>
      <c r="PW450" s="111"/>
      <c r="PX450" s="111"/>
      <c r="PY450" s="111"/>
      <c r="PZ450" s="111"/>
      <c r="QA450" s="111"/>
      <c r="QB450" s="111"/>
      <c r="QC450" s="111"/>
      <c r="QD450" s="111"/>
      <c r="QE450" s="111"/>
      <c r="QF450" s="111"/>
      <c r="QG450" s="111"/>
      <c r="QH450" s="111"/>
      <c r="QI450" s="111"/>
      <c r="QJ450" s="111"/>
      <c r="QK450" s="111"/>
      <c r="QL450" s="111"/>
      <c r="QM450" s="111"/>
      <c r="QN450" s="111"/>
      <c r="QO450" s="111"/>
      <c r="QP450" s="111"/>
      <c r="QQ450" s="111"/>
      <c r="QR450" s="111"/>
      <c r="QS450" s="111"/>
      <c r="QT450" s="111"/>
      <c r="QU450" s="111"/>
      <c r="QV450" s="111"/>
      <c r="QW450" s="111"/>
      <c r="QX450" s="111"/>
      <c r="QY450" s="111"/>
      <c r="QZ450" s="111"/>
      <c r="RA450" s="111"/>
      <c r="RB450" s="111"/>
      <c r="RC450" s="111"/>
      <c r="RD450" s="111"/>
      <c r="RE450" s="111"/>
      <c r="RF450" s="111"/>
      <c r="RG450" s="111"/>
      <c r="RH450" s="111"/>
      <c r="RI450" s="111"/>
      <c r="RJ450" s="111"/>
      <c r="RK450" s="111"/>
      <c r="RL450" s="111"/>
      <c r="RM450" s="111"/>
      <c r="RN450" s="111"/>
      <c r="RO450" s="111"/>
      <c r="RP450" s="111"/>
      <c r="RQ450" s="111"/>
      <c r="RR450" s="111"/>
      <c r="RS450" s="111"/>
      <c r="RT450" s="111"/>
      <c r="RU450" s="111"/>
      <c r="RV450" s="111"/>
      <c r="RW450" s="111"/>
      <c r="RX450" s="111"/>
      <c r="RY450" s="111"/>
      <c r="RZ450" s="111"/>
      <c r="SA450" s="111"/>
      <c r="SB450" s="111"/>
      <c r="SC450" s="111"/>
      <c r="SD450" s="111"/>
      <c r="SE450" s="111"/>
      <c r="SF450" s="111"/>
      <c r="SG450" s="111"/>
      <c r="SH450" s="111"/>
      <c r="SI450" s="111"/>
      <c r="SJ450" s="111"/>
      <c r="SK450" s="111"/>
      <c r="SL450" s="111"/>
      <c r="SM450" s="111"/>
      <c r="SN450" s="111"/>
      <c r="SO450" s="111"/>
      <c r="SP450" s="111"/>
      <c r="SQ450" s="111"/>
      <c r="SR450" s="111"/>
      <c r="SS450" s="111"/>
      <c r="ST450" s="111"/>
      <c r="SU450" s="111"/>
      <c r="SV450" s="111"/>
      <c r="SW450" s="111"/>
      <c r="SX450" s="111"/>
      <c r="SY450" s="111"/>
      <c r="SZ450" s="111"/>
      <c r="TA450" s="111"/>
      <c r="TB450" s="111"/>
      <c r="TC450" s="111"/>
      <c r="TD450" s="111"/>
      <c r="TE450" s="111"/>
      <c r="TF450" s="111"/>
      <c r="TG450" s="111"/>
      <c r="TH450" s="111"/>
      <c r="TI450" s="111"/>
      <c r="TJ450" s="111"/>
      <c r="TK450" s="111"/>
      <c r="TL450" s="111"/>
      <c r="TM450" s="111"/>
      <c r="TN450" s="111"/>
      <c r="TO450" s="111"/>
      <c r="TP450" s="111"/>
      <c r="TQ450" s="111"/>
      <c r="TR450" s="111"/>
      <c r="TS450" s="111"/>
      <c r="TT450" s="111"/>
      <c r="TU450" s="111"/>
      <c r="TV450" s="111"/>
      <c r="TW450" s="111"/>
      <c r="TX450" s="111"/>
      <c r="TY450" s="111"/>
      <c r="TZ450" s="111"/>
      <c r="UA450" s="111"/>
      <c r="UB450" s="111"/>
      <c r="UC450" s="111"/>
      <c r="UD450" s="111"/>
      <c r="UE450" s="111"/>
      <c r="UF450" s="111"/>
      <c r="UG450" s="111"/>
      <c r="UH450" s="111"/>
      <c r="UI450" s="111"/>
      <c r="UJ450" s="111"/>
      <c r="UK450" s="111"/>
      <c r="UL450" s="111"/>
      <c r="UM450" s="111"/>
      <c r="UN450" s="111"/>
      <c r="UO450" s="111"/>
      <c r="UP450" s="111"/>
      <c r="UQ450" s="111"/>
      <c r="UR450" s="111"/>
      <c r="US450" s="111"/>
      <c r="UT450" s="111"/>
      <c r="UU450" s="111"/>
      <c r="UV450" s="111"/>
      <c r="UW450" s="111"/>
      <c r="UX450" s="111"/>
      <c r="UY450" s="111"/>
      <c r="UZ450" s="111"/>
      <c r="VA450" s="111"/>
      <c r="VB450" s="111"/>
      <c r="VC450" s="111"/>
      <c r="VD450" s="111"/>
      <c r="VE450" s="111"/>
      <c r="VF450" s="111"/>
      <c r="VG450" s="111"/>
      <c r="VH450" s="111"/>
      <c r="VI450" s="111"/>
      <c r="VJ450" s="111"/>
      <c r="VK450" s="111"/>
      <c r="VL450" s="111"/>
      <c r="VM450" s="111"/>
      <c r="VN450" s="111"/>
      <c r="VO450" s="111"/>
      <c r="VP450" s="111"/>
      <c r="VQ450" s="111"/>
      <c r="VR450" s="111"/>
      <c r="VS450" s="111"/>
      <c r="VT450" s="111"/>
      <c r="VU450" s="111"/>
      <c r="VV450" s="111"/>
      <c r="VW450" s="111"/>
      <c r="VX450" s="111"/>
      <c r="VY450" s="111"/>
      <c r="VZ450" s="111"/>
      <c r="WA450" s="111"/>
      <c r="WB450" s="111"/>
      <c r="WC450" s="111"/>
      <c r="WD450" s="111"/>
      <c r="WE450" s="111"/>
      <c r="WF450" s="111"/>
      <c r="WG450" s="111"/>
      <c r="WH450" s="111"/>
      <c r="WI450" s="111"/>
      <c r="WJ450" s="111"/>
      <c r="WK450" s="111"/>
      <c r="WL450" s="111"/>
      <c r="WM450" s="111"/>
      <c r="WN450" s="111"/>
      <c r="WO450" s="111"/>
      <c r="WP450" s="111"/>
      <c r="WQ450" s="111"/>
      <c r="WR450" s="111"/>
      <c r="WS450" s="111"/>
      <c r="WT450" s="111"/>
      <c r="WU450" s="111"/>
      <c r="WV450" s="111"/>
      <c r="WW450" s="111"/>
      <c r="WX450" s="111"/>
      <c r="WY450" s="111"/>
      <c r="WZ450" s="111"/>
      <c r="XA450" s="111"/>
      <c r="XB450" s="111"/>
      <c r="XC450" s="111"/>
      <c r="XD450" s="111"/>
      <c r="XE450" s="111"/>
      <c r="XF450" s="111"/>
      <c r="XG450" s="111"/>
      <c r="XH450" s="111"/>
      <c r="XI450" s="111"/>
      <c r="XJ450" s="111"/>
      <c r="XK450" s="111"/>
      <c r="XL450" s="111"/>
      <c r="XM450" s="111"/>
      <c r="XN450" s="111"/>
      <c r="XO450" s="111"/>
      <c r="XP450" s="111"/>
      <c r="XQ450" s="111"/>
      <c r="XR450" s="111"/>
      <c r="XS450" s="111"/>
      <c r="XT450" s="111"/>
      <c r="XU450" s="111"/>
      <c r="XV450" s="111"/>
      <c r="XW450" s="111"/>
      <c r="XX450" s="111"/>
      <c r="XY450" s="111"/>
      <c r="XZ450" s="111"/>
      <c r="YA450" s="111"/>
      <c r="YB450" s="111"/>
      <c r="YC450" s="111"/>
      <c r="YD450" s="111"/>
      <c r="YE450" s="111"/>
      <c r="YF450" s="111"/>
      <c r="YG450" s="111"/>
      <c r="YH450" s="111"/>
      <c r="YI450" s="111"/>
      <c r="YJ450" s="111"/>
      <c r="YK450" s="111"/>
      <c r="YL450" s="111"/>
      <c r="YM450" s="111"/>
      <c r="YN450" s="111"/>
      <c r="YO450" s="111"/>
      <c r="YP450" s="111"/>
      <c r="YQ450" s="111"/>
      <c r="YR450" s="111"/>
      <c r="YS450" s="111"/>
      <c r="YT450" s="111"/>
      <c r="YU450" s="111"/>
      <c r="YV450" s="111"/>
      <c r="YW450" s="111"/>
      <c r="YX450" s="111"/>
      <c r="YY450" s="111"/>
      <c r="YZ450" s="111"/>
      <c r="ZA450" s="111"/>
      <c r="ZB450" s="111"/>
      <c r="ZC450" s="111"/>
      <c r="ZD450" s="111"/>
      <c r="ZE450" s="111"/>
      <c r="ZF450" s="111"/>
      <c r="ZG450" s="111"/>
      <c r="ZH450" s="111"/>
      <c r="ZI450" s="111"/>
      <c r="ZJ450" s="111"/>
      <c r="ZK450" s="111"/>
      <c r="ZL450" s="111"/>
      <c r="ZM450" s="111"/>
      <c r="ZN450" s="111"/>
      <c r="ZO450" s="111"/>
      <c r="ZP450" s="111"/>
      <c r="ZQ450" s="111"/>
      <c r="ZR450" s="111"/>
      <c r="ZS450" s="111"/>
      <c r="ZT450" s="111"/>
      <c r="ZU450" s="111"/>
      <c r="ZV450" s="111"/>
      <c r="ZW450" s="111"/>
      <c r="ZX450" s="111"/>
      <c r="ZY450" s="111"/>
      <c r="ZZ450" s="111"/>
      <c r="AAA450" s="111"/>
      <c r="AAB450" s="111"/>
      <c r="AAC450" s="111"/>
      <c r="AAD450" s="111"/>
      <c r="AAE450" s="111"/>
      <c r="AAF450" s="111"/>
      <c r="AAG450" s="111"/>
      <c r="AAH450" s="111"/>
      <c r="AAI450" s="111"/>
      <c r="AAJ450" s="111"/>
      <c r="AAK450" s="111"/>
      <c r="AAL450" s="111"/>
      <c r="AAM450" s="111"/>
      <c r="AAN450" s="111"/>
      <c r="AAO450" s="111"/>
      <c r="AAP450" s="111"/>
      <c r="AAQ450" s="111"/>
      <c r="AAR450" s="111"/>
      <c r="AAS450" s="111"/>
      <c r="AAT450" s="111"/>
      <c r="AAU450" s="111"/>
      <c r="AAV450" s="111"/>
      <c r="AAW450" s="111"/>
      <c r="AAX450" s="111"/>
      <c r="AAY450" s="111"/>
      <c r="AAZ450" s="111"/>
      <c r="ABA450" s="111"/>
      <c r="ABB450" s="111"/>
      <c r="ABC450" s="111"/>
      <c r="ABD450" s="111"/>
      <c r="ABE450" s="111"/>
      <c r="ABF450" s="111"/>
      <c r="ABG450" s="111"/>
      <c r="ABH450" s="111"/>
      <c r="ABI450" s="111"/>
      <c r="ABJ450" s="111"/>
      <c r="ABK450" s="111"/>
      <c r="ABL450" s="111"/>
      <c r="ABM450" s="111"/>
      <c r="ABN450" s="111"/>
      <c r="ABO450" s="111"/>
      <c r="ABP450" s="111"/>
      <c r="ABQ450" s="111"/>
      <c r="ABR450" s="111"/>
      <c r="ABS450" s="111"/>
      <c r="ABT450" s="111"/>
      <c r="ABU450" s="111"/>
      <c r="ABV450" s="111"/>
      <c r="ABW450" s="111"/>
      <c r="ABX450" s="111"/>
      <c r="ABY450" s="111"/>
      <c r="ABZ450" s="111"/>
      <c r="ACA450" s="111"/>
      <c r="ACB450" s="111"/>
      <c r="ACC450" s="111"/>
      <c r="ACD450" s="111"/>
      <c r="ACE450" s="111"/>
      <c r="ACF450" s="111"/>
      <c r="ACG450" s="111"/>
      <c r="ACH450" s="111"/>
      <c r="ACI450" s="111"/>
      <c r="ACJ450" s="111"/>
      <c r="ACK450" s="111"/>
      <c r="ACL450" s="111"/>
      <c r="ACM450" s="111"/>
      <c r="ACN450" s="111"/>
      <c r="ACO450" s="111"/>
      <c r="ACP450" s="111"/>
      <c r="ACQ450" s="111"/>
      <c r="ACR450" s="111"/>
      <c r="ACS450" s="111"/>
      <c r="ACT450" s="111"/>
      <c r="ACU450" s="111"/>
      <c r="ACV450" s="111"/>
      <c r="ACW450" s="111"/>
      <c r="ACX450" s="111"/>
      <c r="ACY450" s="111"/>
      <c r="ACZ450" s="111"/>
      <c r="ADA450" s="111"/>
      <c r="ADB450" s="111"/>
      <c r="ADC450" s="111"/>
      <c r="ADD450" s="111"/>
      <c r="ADE450" s="111"/>
      <c r="ADF450" s="111"/>
      <c r="ADG450" s="111"/>
      <c r="ADH450" s="111"/>
      <c r="ADI450" s="111"/>
      <c r="ADJ450" s="111"/>
      <c r="ADK450" s="111"/>
      <c r="ADL450" s="111"/>
      <c r="ADM450" s="111"/>
      <c r="ADN450" s="111"/>
      <c r="ADO450" s="111"/>
      <c r="ADP450" s="111"/>
      <c r="ADQ450" s="111"/>
      <c r="ADR450" s="111"/>
      <c r="ADS450" s="111"/>
      <c r="ADT450" s="111"/>
      <c r="ADU450" s="111"/>
      <c r="ADV450" s="111"/>
      <c r="ADW450" s="111"/>
      <c r="ADX450" s="111"/>
      <c r="ADY450" s="111"/>
      <c r="ADZ450" s="111"/>
      <c r="AEA450" s="111"/>
      <c r="AEB450" s="111"/>
      <c r="AEC450" s="111"/>
      <c r="AED450" s="111"/>
      <c r="AEE450" s="111"/>
      <c r="AEF450" s="111"/>
      <c r="AEG450" s="111"/>
      <c r="AEH450" s="111"/>
      <c r="AEI450" s="111"/>
      <c r="AEJ450" s="111"/>
      <c r="AEK450" s="111"/>
      <c r="AEL450" s="111"/>
      <c r="AEM450" s="111"/>
      <c r="AEN450" s="111"/>
      <c r="AEO450" s="111"/>
      <c r="AEP450" s="111"/>
      <c r="AEQ450" s="111"/>
      <c r="AER450" s="111"/>
      <c r="AES450" s="111"/>
      <c r="AET450" s="111"/>
      <c r="AEU450" s="111"/>
      <c r="AEV450" s="111"/>
      <c r="AEW450" s="111"/>
      <c r="AEX450" s="111"/>
      <c r="AEY450" s="111"/>
      <c r="AEZ450" s="111"/>
      <c r="AFA450" s="111"/>
      <c r="AFB450" s="111"/>
      <c r="AFC450" s="111"/>
      <c r="AFD450" s="111"/>
      <c r="AFE450" s="111"/>
      <c r="AFF450" s="111"/>
      <c r="AFG450" s="111"/>
      <c r="AFH450" s="111"/>
      <c r="AFI450" s="111"/>
      <c r="AFJ450" s="111"/>
      <c r="AFK450" s="111"/>
      <c r="AFL450" s="111"/>
      <c r="AFM450" s="111"/>
      <c r="AFN450" s="111"/>
      <c r="AFO450" s="111"/>
      <c r="AFP450" s="111"/>
      <c r="AFQ450" s="111"/>
      <c r="AFR450" s="111"/>
      <c r="AFS450" s="111"/>
      <c r="AFT450" s="111"/>
      <c r="AFU450" s="111"/>
      <c r="AFV450" s="111"/>
      <c r="AFW450" s="111"/>
      <c r="AFX450" s="111"/>
      <c r="AFY450" s="111"/>
      <c r="AFZ450" s="111"/>
      <c r="AGA450" s="111"/>
      <c r="AGB450" s="111"/>
      <c r="AGC450" s="111"/>
      <c r="AGD450" s="111"/>
      <c r="AGE450" s="111"/>
      <c r="AGF450" s="111"/>
      <c r="AGG450" s="111"/>
      <c r="AGH450" s="111"/>
      <c r="AGI450" s="111"/>
      <c r="AGJ450" s="111"/>
      <c r="AGK450" s="111"/>
      <c r="AGL450" s="111"/>
      <c r="AGM450" s="111"/>
      <c r="AGN450" s="111"/>
      <c r="AGO450" s="111"/>
      <c r="AGP450" s="111"/>
      <c r="AGQ450" s="111"/>
      <c r="AGR450" s="111"/>
      <c r="AGS450" s="111"/>
      <c r="AGT450" s="111"/>
      <c r="AGU450" s="111"/>
      <c r="AGV450" s="111"/>
      <c r="AGW450" s="111"/>
      <c r="AGX450" s="111"/>
      <c r="AGY450" s="111"/>
      <c r="AGZ450" s="111"/>
      <c r="AHA450" s="111"/>
      <c r="AHB450" s="111"/>
      <c r="AHC450" s="111"/>
      <c r="AHD450" s="111"/>
      <c r="AHE450" s="111"/>
      <c r="AHF450" s="111"/>
      <c r="AHG450" s="111"/>
      <c r="AHH450" s="111"/>
      <c r="AHI450" s="111"/>
      <c r="AHJ450" s="111"/>
      <c r="AHK450" s="111"/>
      <c r="AHL450" s="111"/>
      <c r="AHM450" s="111"/>
      <c r="AHN450" s="111"/>
      <c r="AHO450" s="111"/>
      <c r="AHP450" s="111"/>
      <c r="AHQ450" s="111"/>
      <c r="AHR450" s="111"/>
      <c r="AHS450" s="111"/>
      <c r="AHT450" s="111"/>
      <c r="AHU450" s="111"/>
      <c r="AHV450" s="111"/>
      <c r="AHW450" s="111"/>
      <c r="AHX450" s="111"/>
      <c r="AHY450" s="111"/>
      <c r="AHZ450" s="111"/>
      <c r="AIA450" s="111"/>
      <c r="AIB450" s="111"/>
      <c r="AIC450" s="111"/>
      <c r="AID450" s="111"/>
      <c r="AIE450" s="111"/>
      <c r="AIF450" s="111"/>
      <c r="AIG450" s="111"/>
      <c r="AIH450" s="111"/>
      <c r="AII450" s="111"/>
      <c r="AIJ450" s="111"/>
      <c r="AIK450" s="111"/>
      <c r="AIL450" s="111"/>
      <c r="AIM450" s="111"/>
      <c r="AIN450" s="111"/>
      <c r="AIO450" s="111"/>
      <c r="AIP450" s="111"/>
      <c r="AIQ450" s="111"/>
      <c r="AIR450" s="111"/>
      <c r="AIS450" s="111"/>
      <c r="AIT450" s="111"/>
      <c r="AIU450" s="111"/>
      <c r="AIV450" s="111"/>
      <c r="AIW450" s="111"/>
      <c r="AIX450" s="111"/>
      <c r="AIY450" s="111"/>
      <c r="AIZ450" s="111"/>
      <c r="AJA450" s="111"/>
      <c r="AJB450" s="111"/>
      <c r="AJC450" s="111"/>
      <c r="AJD450" s="111"/>
      <c r="AJE450" s="111"/>
      <c r="AJF450" s="111"/>
      <c r="AJG450" s="111"/>
      <c r="AJH450" s="111"/>
      <c r="AJI450" s="111"/>
      <c r="AJJ450" s="111"/>
      <c r="AJK450" s="111"/>
      <c r="AJL450" s="111"/>
      <c r="AJM450" s="111"/>
      <c r="AJN450" s="111"/>
      <c r="AJO450" s="111"/>
      <c r="AJP450" s="111"/>
      <c r="AJQ450" s="111"/>
      <c r="AJR450" s="111"/>
      <c r="AJS450" s="111"/>
      <c r="AJT450" s="111"/>
      <c r="AJU450" s="111"/>
      <c r="AJV450" s="111"/>
      <c r="AJW450" s="111"/>
      <c r="AJX450" s="111"/>
      <c r="AJY450" s="111"/>
      <c r="AJZ450" s="111"/>
      <c r="AKA450" s="111"/>
      <c r="AKB450" s="111"/>
      <c r="AKC450" s="111"/>
      <c r="AKD450" s="111"/>
      <c r="AKE450" s="111"/>
      <c r="AKF450" s="111"/>
      <c r="AKG450" s="111"/>
      <c r="AKH450" s="111"/>
      <c r="AKI450" s="111"/>
      <c r="AKJ450" s="111"/>
      <c r="AKK450" s="111"/>
      <c r="AKL450" s="111"/>
      <c r="AKM450" s="111"/>
      <c r="AKN450" s="111"/>
      <c r="AKO450" s="111"/>
      <c r="AKP450" s="111"/>
      <c r="AKQ450" s="111"/>
      <c r="AKR450" s="111"/>
      <c r="AKS450" s="111"/>
      <c r="AKT450" s="111"/>
      <c r="AKU450" s="111"/>
      <c r="AKV450" s="111"/>
      <c r="AKW450" s="111"/>
      <c r="AKX450" s="111"/>
      <c r="AKY450" s="111"/>
      <c r="AKZ450" s="111"/>
      <c r="ALA450" s="111"/>
      <c r="ALB450" s="111"/>
      <c r="ALC450" s="111"/>
      <c r="ALD450" s="111"/>
      <c r="ALE450" s="111"/>
      <c r="ALF450" s="111"/>
      <c r="ALG450" s="111"/>
      <c r="ALH450" s="111"/>
      <c r="ALI450" s="111"/>
      <c r="ALJ450" s="111"/>
      <c r="ALK450" s="111"/>
      <c r="ALL450" s="111"/>
      <c r="ALM450" s="111"/>
      <c r="ALN450" s="111"/>
      <c r="ALO450" s="111"/>
      <c r="ALP450" s="111"/>
      <c r="ALQ450" s="111"/>
      <c r="ALR450" s="111"/>
      <c r="ALS450" s="111"/>
      <c r="ALT450" s="111"/>
      <c r="ALU450" s="111"/>
      <c r="ALV450" s="111"/>
      <c r="ALW450" s="111"/>
      <c r="ALX450" s="111"/>
      <c r="ALY450" s="111"/>
      <c r="ALZ450" s="111"/>
      <c r="AMA450" s="111"/>
      <c r="AMB450" s="111"/>
      <c r="AMC450" s="111"/>
      <c r="AMD450" s="111"/>
      <c r="AME450" s="111"/>
      <c r="AMF450" s="111"/>
      <c r="AMG450" s="111"/>
      <c r="AMH450" s="111"/>
      <c r="AMI450" s="111"/>
      <c r="AMJ450" s="111"/>
    </row>
    <row r="451" spans="1:1024" x14ac:dyDescent="0.25">
      <c r="A451" s="294" t="s">
        <v>5337</v>
      </c>
      <c r="B451" s="257">
        <v>451</v>
      </c>
      <c r="C451" s="295" t="s">
        <v>24579</v>
      </c>
      <c r="D451" s="296" t="s">
        <v>5338</v>
      </c>
      <c r="E451" s="297"/>
      <c r="F451" s="298">
        <v>4</v>
      </c>
      <c r="G451" s="299"/>
      <c r="H451" s="299"/>
      <c r="I451" s="492">
        <v>0.14599999999999999</v>
      </c>
      <c r="J451" s="298"/>
      <c r="K451" s="298"/>
      <c r="L451" s="298">
        <v>1</v>
      </c>
      <c r="M451" s="298"/>
      <c r="N451" s="298"/>
      <c r="O451" s="300"/>
      <c r="P451" s="300"/>
      <c r="Q451" s="298">
        <v>2</v>
      </c>
      <c r="R451" s="298"/>
      <c r="S451" s="298"/>
      <c r="T451" s="298"/>
      <c r="U451" s="298"/>
      <c r="V451" s="301"/>
      <c r="W451" s="302">
        <f t="shared" si="199"/>
        <v>100</v>
      </c>
      <c r="X451" s="302">
        <f t="shared" si="200"/>
        <v>100</v>
      </c>
      <c r="Y451" s="283">
        <f t="shared" si="195"/>
        <v>100</v>
      </c>
      <c r="Z451" s="302">
        <f t="shared" si="197"/>
        <v>100</v>
      </c>
      <c r="AA451" s="302">
        <f t="shared" si="198"/>
        <v>10</v>
      </c>
      <c r="AB451" s="303">
        <f t="shared" si="202"/>
        <v>100</v>
      </c>
      <c r="AC451" s="303">
        <f t="shared" si="201"/>
        <v>100</v>
      </c>
      <c r="AD451" s="303">
        <f t="shared" si="177"/>
        <v>100</v>
      </c>
      <c r="AE451" s="284">
        <f t="shared" si="196"/>
        <v>1</v>
      </c>
      <c r="AF451" s="284">
        <f t="shared" si="203"/>
        <v>100</v>
      </c>
      <c r="AG451" s="304">
        <f t="shared" si="179"/>
        <v>100</v>
      </c>
      <c r="AH451" s="304">
        <f t="shared" si="180"/>
        <v>100</v>
      </c>
      <c r="AI451" s="304">
        <f t="shared" si="181"/>
        <v>100</v>
      </c>
      <c r="AJ451" s="304">
        <f t="shared" ref="AJ451:AJ482" si="204">IF(OR(EXACT(J451,"1A"),EXACT(J451,"1B"),EXACT(J451,"1C")),5,100)</f>
        <v>100</v>
      </c>
      <c r="AK451" s="383" t="s">
        <v>24107</v>
      </c>
      <c r="AL451" s="306">
        <v>1</v>
      </c>
      <c r="AM451" s="297">
        <v>1</v>
      </c>
      <c r="AN451" s="511"/>
      <c r="AO451" s="297">
        <v>10</v>
      </c>
      <c r="AP451" s="297">
        <v>10</v>
      </c>
      <c r="AQ451" s="277"/>
      <c r="AR451" s="171" t="s">
        <v>5339</v>
      </c>
      <c r="AS451" s="171"/>
      <c r="AT451" s="277"/>
      <c r="AU451" s="277"/>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c r="BR451" s="170"/>
      <c r="BS451" s="170"/>
      <c r="BT451" s="170"/>
      <c r="BU451" s="170"/>
      <c r="BV451" s="170"/>
      <c r="BW451" s="170"/>
      <c r="BX451" s="170"/>
      <c r="BY451" s="170"/>
      <c r="BZ451" s="170"/>
      <c r="CA451" s="170"/>
      <c r="CB451" s="170"/>
      <c r="CC451" s="170"/>
      <c r="CD451" s="170"/>
      <c r="CE451" s="170"/>
      <c r="CF451" s="170"/>
      <c r="CG451" s="170"/>
      <c r="CH451" s="170"/>
      <c r="CI451" s="170"/>
      <c r="CJ451" s="170"/>
      <c r="CK451" s="170"/>
      <c r="CL451" s="170"/>
      <c r="CM451" s="170"/>
      <c r="CN451" s="170"/>
      <c r="CO451" s="170"/>
      <c r="CP451" s="170"/>
      <c r="CQ451" s="170"/>
      <c r="CR451" s="170"/>
      <c r="CS451" s="170"/>
      <c r="CT451" s="170"/>
      <c r="CU451" s="170"/>
      <c r="CV451" s="170"/>
      <c r="CW451" s="170"/>
      <c r="CX451" s="170"/>
      <c r="CY451" s="170"/>
      <c r="CZ451" s="170"/>
      <c r="DA451" s="170"/>
      <c r="DB451" s="170"/>
      <c r="DC451" s="170"/>
      <c r="DD451" s="170"/>
      <c r="DE451" s="170"/>
      <c r="DF451" s="170"/>
      <c r="DG451" s="170"/>
      <c r="DH451" s="170"/>
      <c r="DI451" s="170"/>
      <c r="DJ451" s="170"/>
      <c r="DK451" s="170"/>
      <c r="DL451" s="170"/>
      <c r="DM451" s="170"/>
      <c r="DN451" s="170"/>
      <c r="DO451" s="170"/>
      <c r="DP451" s="170"/>
      <c r="DQ451" s="170"/>
      <c r="DR451" s="170"/>
      <c r="DS451" s="170"/>
      <c r="DT451" s="170"/>
      <c r="DU451" s="170"/>
      <c r="DV451" s="170"/>
      <c r="DW451" s="170"/>
      <c r="DX451" s="170"/>
      <c r="DY451" s="170"/>
      <c r="DZ451" s="170"/>
      <c r="EA451" s="170"/>
      <c r="EB451" s="170"/>
      <c r="EC451" s="170"/>
      <c r="ED451" s="170"/>
      <c r="EE451" s="170"/>
      <c r="EF451" s="170"/>
      <c r="EG451" s="170"/>
      <c r="EH451" s="170"/>
      <c r="EI451" s="170"/>
      <c r="EJ451" s="170"/>
      <c r="EK451" s="170"/>
      <c r="EL451" s="170"/>
      <c r="EM451" s="170"/>
      <c r="EN451" s="170"/>
      <c r="EO451" s="170"/>
      <c r="EP451" s="170"/>
      <c r="EQ451" s="170"/>
      <c r="ER451" s="170"/>
      <c r="ES451" s="170"/>
      <c r="ET451" s="170"/>
      <c r="EU451" s="170"/>
      <c r="EV451" s="170"/>
      <c r="EW451" s="170"/>
      <c r="EX451" s="170"/>
      <c r="EY451" s="170"/>
      <c r="EZ451" s="170"/>
      <c r="FA451" s="170"/>
      <c r="FB451" s="170"/>
      <c r="FC451" s="170"/>
      <c r="FD451" s="170"/>
      <c r="FE451" s="170"/>
      <c r="FF451" s="170"/>
      <c r="FG451" s="170"/>
      <c r="FH451" s="170"/>
      <c r="FI451" s="170"/>
      <c r="FJ451" s="170"/>
      <c r="FK451" s="170"/>
      <c r="FL451" s="170"/>
      <c r="FM451" s="170"/>
      <c r="FN451" s="170"/>
      <c r="FO451" s="170"/>
      <c r="FP451" s="170"/>
      <c r="FQ451" s="170"/>
      <c r="FR451" s="170"/>
      <c r="FS451" s="170"/>
      <c r="FT451" s="170"/>
      <c r="FU451" s="170"/>
      <c r="FV451" s="170"/>
      <c r="FW451" s="170"/>
      <c r="FX451" s="170"/>
      <c r="FY451" s="170"/>
      <c r="FZ451" s="170"/>
      <c r="GA451" s="170"/>
      <c r="GB451" s="170"/>
      <c r="GC451" s="170"/>
      <c r="GD451" s="170"/>
      <c r="GE451" s="170"/>
      <c r="GF451" s="170"/>
      <c r="GG451" s="170"/>
      <c r="GH451" s="170"/>
      <c r="GI451" s="170"/>
      <c r="GJ451" s="170"/>
      <c r="GK451" s="170"/>
      <c r="GL451" s="170"/>
      <c r="GM451" s="170"/>
      <c r="GN451" s="170"/>
      <c r="GO451" s="170"/>
      <c r="GP451" s="170"/>
      <c r="GQ451" s="170"/>
      <c r="GR451" s="170"/>
      <c r="GS451" s="170"/>
      <c r="GT451" s="170"/>
      <c r="GU451" s="170"/>
      <c r="GV451" s="170"/>
      <c r="GW451" s="170"/>
      <c r="GX451" s="170"/>
      <c r="GY451" s="170"/>
      <c r="GZ451" s="170"/>
      <c r="HA451" s="170"/>
      <c r="HB451" s="170"/>
      <c r="HC451" s="170"/>
      <c r="HD451" s="170"/>
      <c r="HE451" s="170"/>
      <c r="HF451" s="170"/>
      <c r="HG451" s="170"/>
      <c r="HH451" s="170"/>
      <c r="HI451" s="170"/>
      <c r="HJ451" s="170"/>
      <c r="HK451" s="170"/>
      <c r="HL451" s="170"/>
      <c r="HM451" s="170"/>
      <c r="HN451" s="170"/>
      <c r="HO451" s="170"/>
      <c r="HP451" s="170"/>
      <c r="HQ451" s="170"/>
      <c r="HR451" s="170"/>
      <c r="HS451" s="170"/>
      <c r="HT451" s="170"/>
      <c r="HU451" s="170"/>
      <c r="HV451" s="170"/>
      <c r="HW451" s="170"/>
      <c r="HX451" s="170"/>
      <c r="HY451" s="170"/>
      <c r="HZ451" s="170"/>
      <c r="IA451" s="170"/>
      <c r="IB451" s="170"/>
      <c r="IC451" s="170"/>
      <c r="ID451" s="170"/>
      <c r="IE451" s="170"/>
      <c r="IF451" s="170"/>
      <c r="IG451" s="170"/>
      <c r="IH451" s="170"/>
      <c r="II451" s="170"/>
      <c r="IJ451" s="170"/>
      <c r="IK451" s="170"/>
      <c r="IL451" s="170"/>
      <c r="IM451" s="170"/>
      <c r="IN451" s="170"/>
      <c r="IO451" s="170"/>
      <c r="IP451" s="170"/>
      <c r="IQ451" s="170"/>
      <c r="IR451" s="170"/>
      <c r="IS451" s="170"/>
      <c r="IT451" s="170"/>
      <c r="IU451" s="170"/>
      <c r="IV451" s="170"/>
      <c r="IW451" s="170"/>
      <c r="IX451" s="170"/>
      <c r="IY451" s="170"/>
      <c r="IZ451" s="170"/>
      <c r="JA451" s="170"/>
      <c r="JB451" s="170"/>
      <c r="JC451" s="170"/>
      <c r="JD451" s="170"/>
      <c r="JE451" s="170"/>
      <c r="JF451" s="170"/>
      <c r="JG451" s="170"/>
      <c r="JH451" s="170"/>
      <c r="JI451" s="170"/>
      <c r="JJ451" s="170"/>
      <c r="JK451" s="170"/>
      <c r="JL451" s="170"/>
      <c r="JM451" s="170"/>
      <c r="JN451" s="170"/>
      <c r="JO451" s="170"/>
      <c r="JP451" s="170"/>
      <c r="JQ451" s="170"/>
      <c r="JR451" s="170"/>
      <c r="JS451" s="170"/>
      <c r="JT451" s="170"/>
      <c r="JU451" s="170"/>
      <c r="JV451" s="170"/>
      <c r="JW451" s="170"/>
      <c r="JX451" s="170"/>
      <c r="JY451" s="170"/>
      <c r="JZ451" s="170"/>
      <c r="KA451" s="170"/>
      <c r="KB451" s="170"/>
      <c r="KC451" s="170"/>
      <c r="KD451" s="170"/>
      <c r="KE451" s="170"/>
      <c r="KF451" s="170"/>
      <c r="KG451" s="170"/>
      <c r="KH451" s="170"/>
      <c r="KI451" s="170"/>
      <c r="KJ451" s="170"/>
      <c r="KK451" s="170"/>
      <c r="KL451" s="170"/>
      <c r="KM451" s="170"/>
      <c r="KN451" s="170"/>
      <c r="KO451" s="170"/>
      <c r="KP451" s="170"/>
      <c r="KQ451" s="170"/>
      <c r="KR451" s="170"/>
      <c r="KS451" s="170"/>
      <c r="KT451" s="170"/>
      <c r="KU451" s="170"/>
      <c r="KV451" s="170"/>
      <c r="KW451" s="170"/>
      <c r="KX451" s="170"/>
      <c r="KY451" s="170"/>
      <c r="KZ451" s="170"/>
      <c r="LA451" s="170"/>
      <c r="LB451" s="170"/>
      <c r="LC451" s="170"/>
      <c r="LD451" s="170"/>
      <c r="LE451" s="170"/>
      <c r="LF451" s="170"/>
      <c r="LG451" s="170"/>
      <c r="LH451" s="170"/>
      <c r="LI451" s="170"/>
      <c r="LJ451" s="170"/>
      <c r="LK451" s="170"/>
      <c r="LL451" s="170"/>
      <c r="LM451" s="170"/>
      <c r="LN451" s="170"/>
      <c r="LO451" s="170"/>
      <c r="LP451" s="170"/>
      <c r="LQ451" s="170"/>
      <c r="LR451" s="170"/>
      <c r="LS451" s="170"/>
      <c r="LT451" s="170"/>
      <c r="LU451" s="170"/>
      <c r="LV451" s="170"/>
      <c r="LW451" s="170"/>
      <c r="LX451" s="170"/>
      <c r="LY451" s="170"/>
      <c r="LZ451" s="170"/>
      <c r="MA451" s="170"/>
      <c r="MB451" s="170"/>
      <c r="MC451" s="170"/>
      <c r="MD451" s="170"/>
      <c r="ME451" s="170"/>
      <c r="MF451" s="170"/>
      <c r="MG451" s="170"/>
      <c r="MH451" s="170"/>
      <c r="MI451" s="170"/>
      <c r="MJ451" s="170"/>
      <c r="MK451" s="170"/>
      <c r="ML451" s="170"/>
      <c r="MM451" s="170"/>
      <c r="MN451" s="170"/>
      <c r="MO451" s="170"/>
      <c r="MP451" s="170"/>
      <c r="MQ451" s="170"/>
      <c r="MR451" s="170"/>
      <c r="MS451" s="170"/>
      <c r="MT451" s="170"/>
      <c r="MU451" s="170"/>
      <c r="MV451" s="170"/>
      <c r="MW451" s="170"/>
      <c r="MX451" s="170"/>
      <c r="MY451" s="170"/>
      <c r="MZ451" s="170"/>
      <c r="NA451" s="170"/>
      <c r="NB451" s="170"/>
      <c r="NC451" s="170"/>
      <c r="ND451" s="170"/>
      <c r="NE451" s="170"/>
      <c r="NF451" s="170"/>
      <c r="NG451" s="170"/>
      <c r="NH451" s="170"/>
      <c r="NI451" s="170"/>
      <c r="NJ451" s="170"/>
      <c r="NK451" s="170"/>
      <c r="NL451" s="170"/>
      <c r="NM451" s="170"/>
      <c r="NN451" s="170"/>
      <c r="NO451" s="170"/>
      <c r="NP451" s="170"/>
      <c r="NQ451" s="170"/>
      <c r="NR451" s="170"/>
      <c r="NS451" s="170"/>
      <c r="NT451" s="170"/>
      <c r="NU451" s="170"/>
      <c r="NV451" s="170"/>
      <c r="NW451" s="170"/>
      <c r="NX451" s="170"/>
      <c r="NY451" s="170"/>
      <c r="NZ451" s="170"/>
      <c r="OA451" s="170"/>
      <c r="OB451" s="170"/>
      <c r="OC451" s="170"/>
      <c r="OD451" s="170"/>
      <c r="OE451" s="170"/>
      <c r="OF451" s="170"/>
      <c r="OG451" s="170"/>
      <c r="OH451" s="170"/>
      <c r="OI451" s="170"/>
      <c r="OJ451" s="170"/>
      <c r="OK451" s="170"/>
      <c r="OL451" s="170"/>
      <c r="OM451" s="170"/>
      <c r="ON451" s="170"/>
      <c r="OO451" s="170"/>
      <c r="OP451" s="170"/>
      <c r="OQ451" s="170"/>
      <c r="OR451" s="170"/>
      <c r="OS451" s="170"/>
      <c r="OT451" s="170"/>
      <c r="OU451" s="170"/>
      <c r="OV451" s="170"/>
      <c r="OW451" s="170"/>
      <c r="OX451" s="170"/>
      <c r="OY451" s="170"/>
      <c r="OZ451" s="170"/>
      <c r="PA451" s="170"/>
      <c r="PB451" s="170"/>
      <c r="PC451" s="170"/>
      <c r="PD451" s="170"/>
      <c r="PE451" s="170"/>
      <c r="PF451" s="170"/>
      <c r="PG451" s="170"/>
      <c r="PH451" s="170"/>
      <c r="PI451" s="170"/>
      <c r="PJ451" s="170"/>
      <c r="PK451" s="170"/>
      <c r="PL451" s="170"/>
      <c r="PM451" s="170"/>
      <c r="PN451" s="170"/>
      <c r="PO451" s="170"/>
      <c r="PP451" s="170"/>
      <c r="PQ451" s="170"/>
      <c r="PR451" s="170"/>
      <c r="PS451" s="170"/>
      <c r="PT451" s="170"/>
      <c r="PU451" s="170"/>
      <c r="PV451" s="170"/>
      <c r="PW451" s="170"/>
      <c r="PX451" s="170"/>
      <c r="PY451" s="170"/>
      <c r="PZ451" s="170"/>
      <c r="QA451" s="170"/>
      <c r="QB451" s="170"/>
      <c r="QC451" s="170"/>
      <c r="QD451" s="170"/>
      <c r="QE451" s="170"/>
      <c r="QF451" s="170"/>
      <c r="QG451" s="170"/>
      <c r="QH451" s="170"/>
      <c r="QI451" s="170"/>
      <c r="QJ451" s="170"/>
      <c r="QK451" s="170"/>
      <c r="QL451" s="170"/>
      <c r="QM451" s="170"/>
      <c r="QN451" s="170"/>
      <c r="QO451" s="170"/>
      <c r="QP451" s="170"/>
      <c r="QQ451" s="170"/>
      <c r="QR451" s="170"/>
      <c r="QS451" s="170"/>
      <c r="QT451" s="170"/>
      <c r="QU451" s="170"/>
      <c r="QV451" s="170"/>
      <c r="QW451" s="170"/>
      <c r="QX451" s="170"/>
      <c r="QY451" s="170"/>
      <c r="QZ451" s="170"/>
      <c r="RA451" s="170"/>
      <c r="RB451" s="170"/>
      <c r="RC451" s="170"/>
      <c r="RD451" s="170"/>
      <c r="RE451" s="170"/>
      <c r="RF451" s="170"/>
      <c r="RG451" s="170"/>
      <c r="RH451" s="170"/>
      <c r="RI451" s="170"/>
      <c r="RJ451" s="170"/>
      <c r="RK451" s="170"/>
      <c r="RL451" s="170"/>
      <c r="RM451" s="170"/>
      <c r="RN451" s="170"/>
      <c r="RO451" s="170"/>
      <c r="RP451" s="170"/>
      <c r="RQ451" s="170"/>
      <c r="RR451" s="170"/>
      <c r="RS451" s="170"/>
      <c r="RT451" s="170"/>
      <c r="RU451" s="170"/>
      <c r="RV451" s="170"/>
      <c r="RW451" s="170"/>
      <c r="RX451" s="170"/>
      <c r="RY451" s="170"/>
      <c r="RZ451" s="170"/>
      <c r="SA451" s="170"/>
      <c r="SB451" s="170"/>
      <c r="SC451" s="170"/>
      <c r="SD451" s="170"/>
      <c r="SE451" s="170"/>
      <c r="SF451" s="170"/>
      <c r="SG451" s="170"/>
      <c r="SH451" s="170"/>
      <c r="SI451" s="170"/>
      <c r="SJ451" s="170"/>
      <c r="SK451" s="170"/>
      <c r="SL451" s="170"/>
      <c r="SM451" s="170"/>
      <c r="SN451" s="170"/>
      <c r="SO451" s="170"/>
      <c r="SP451" s="170"/>
      <c r="SQ451" s="170"/>
      <c r="SR451" s="170"/>
      <c r="SS451" s="170"/>
      <c r="ST451" s="170"/>
      <c r="SU451" s="170"/>
      <c r="SV451" s="170"/>
      <c r="SW451" s="170"/>
      <c r="SX451" s="170"/>
      <c r="SY451" s="170"/>
      <c r="SZ451" s="170"/>
      <c r="TA451" s="170"/>
      <c r="TB451" s="170"/>
      <c r="TC451" s="170"/>
      <c r="TD451" s="170"/>
      <c r="TE451" s="170"/>
      <c r="TF451" s="170"/>
      <c r="TG451" s="170"/>
      <c r="TH451" s="170"/>
      <c r="TI451" s="170"/>
      <c r="TJ451" s="170"/>
      <c r="TK451" s="170"/>
      <c r="TL451" s="170"/>
      <c r="TM451" s="170"/>
      <c r="TN451" s="170"/>
      <c r="TO451" s="170"/>
      <c r="TP451" s="170"/>
      <c r="TQ451" s="170"/>
      <c r="TR451" s="170"/>
      <c r="TS451" s="170"/>
      <c r="TT451" s="170"/>
      <c r="TU451" s="170"/>
      <c r="TV451" s="170"/>
      <c r="TW451" s="170"/>
      <c r="TX451" s="170"/>
      <c r="TY451" s="170"/>
      <c r="TZ451" s="170"/>
      <c r="UA451" s="170"/>
      <c r="UB451" s="170"/>
      <c r="UC451" s="170"/>
      <c r="UD451" s="170"/>
      <c r="UE451" s="170"/>
      <c r="UF451" s="170"/>
      <c r="UG451" s="170"/>
      <c r="UH451" s="170"/>
      <c r="UI451" s="170"/>
      <c r="UJ451" s="170"/>
      <c r="UK451" s="170"/>
      <c r="UL451" s="170"/>
      <c r="UM451" s="170"/>
      <c r="UN451" s="170"/>
      <c r="UO451" s="170"/>
      <c r="UP451" s="170"/>
      <c r="UQ451" s="170"/>
      <c r="UR451" s="170"/>
      <c r="US451" s="170"/>
      <c r="UT451" s="170"/>
      <c r="UU451" s="170"/>
      <c r="UV451" s="170"/>
      <c r="UW451" s="170"/>
      <c r="UX451" s="170"/>
      <c r="UY451" s="170"/>
      <c r="UZ451" s="170"/>
      <c r="VA451" s="170"/>
      <c r="VB451" s="170"/>
      <c r="VC451" s="170"/>
      <c r="VD451" s="170"/>
      <c r="VE451" s="170"/>
      <c r="VF451" s="170"/>
      <c r="VG451" s="170"/>
      <c r="VH451" s="170"/>
      <c r="VI451" s="170"/>
      <c r="VJ451" s="170"/>
      <c r="VK451" s="170"/>
      <c r="VL451" s="170"/>
      <c r="VM451" s="170"/>
      <c r="VN451" s="170"/>
      <c r="VO451" s="170"/>
      <c r="VP451" s="170"/>
      <c r="VQ451" s="170"/>
      <c r="VR451" s="170"/>
      <c r="VS451" s="170"/>
      <c r="VT451" s="170"/>
      <c r="VU451" s="170"/>
      <c r="VV451" s="170"/>
      <c r="VW451" s="170"/>
      <c r="VX451" s="170"/>
      <c r="VY451" s="170"/>
      <c r="VZ451" s="170"/>
      <c r="WA451" s="170"/>
      <c r="WB451" s="170"/>
      <c r="WC451" s="170"/>
      <c r="WD451" s="170"/>
      <c r="WE451" s="170"/>
      <c r="WF451" s="170"/>
      <c r="WG451" s="170"/>
      <c r="WH451" s="170"/>
      <c r="WI451" s="170"/>
      <c r="WJ451" s="170"/>
      <c r="WK451" s="170"/>
      <c r="WL451" s="170"/>
      <c r="WM451" s="170"/>
      <c r="WN451" s="170"/>
      <c r="WO451" s="170"/>
      <c r="WP451" s="170"/>
      <c r="WQ451" s="170"/>
      <c r="WR451" s="170"/>
      <c r="WS451" s="170"/>
      <c r="WT451" s="170"/>
      <c r="WU451" s="170"/>
      <c r="WV451" s="170"/>
      <c r="WW451" s="170"/>
      <c r="WX451" s="170"/>
      <c r="WY451" s="170"/>
      <c r="WZ451" s="170"/>
      <c r="XA451" s="170"/>
      <c r="XB451" s="170"/>
      <c r="XC451" s="170"/>
      <c r="XD451" s="170"/>
      <c r="XE451" s="170"/>
      <c r="XF451" s="170"/>
      <c r="XG451" s="170"/>
      <c r="XH451" s="170"/>
      <c r="XI451" s="170"/>
      <c r="XJ451" s="170"/>
      <c r="XK451" s="170"/>
      <c r="XL451" s="170"/>
      <c r="XM451" s="170"/>
      <c r="XN451" s="170"/>
      <c r="XO451" s="170"/>
      <c r="XP451" s="170"/>
      <c r="XQ451" s="170"/>
      <c r="XR451" s="170"/>
      <c r="XS451" s="170"/>
      <c r="XT451" s="170"/>
      <c r="XU451" s="170"/>
      <c r="XV451" s="170"/>
      <c r="XW451" s="170"/>
      <c r="XX451" s="170"/>
      <c r="XY451" s="170"/>
      <c r="XZ451" s="170"/>
      <c r="YA451" s="170"/>
      <c r="YB451" s="170"/>
      <c r="YC451" s="170"/>
      <c r="YD451" s="170"/>
      <c r="YE451" s="170"/>
      <c r="YF451" s="170"/>
      <c r="YG451" s="170"/>
      <c r="YH451" s="170"/>
      <c r="YI451" s="170"/>
      <c r="YJ451" s="170"/>
      <c r="YK451" s="170"/>
      <c r="YL451" s="170"/>
      <c r="YM451" s="170"/>
      <c r="YN451" s="170"/>
      <c r="YO451" s="170"/>
      <c r="YP451" s="170"/>
      <c r="YQ451" s="170"/>
      <c r="YR451" s="170"/>
      <c r="YS451" s="170"/>
      <c r="YT451" s="170"/>
      <c r="YU451" s="170"/>
      <c r="YV451" s="170"/>
      <c r="YW451" s="170"/>
      <c r="YX451" s="170"/>
      <c r="YY451" s="170"/>
      <c r="YZ451" s="170"/>
      <c r="ZA451" s="170"/>
      <c r="ZB451" s="170"/>
      <c r="ZC451" s="170"/>
      <c r="ZD451" s="170"/>
      <c r="ZE451" s="170"/>
      <c r="ZF451" s="170"/>
      <c r="ZG451" s="170"/>
      <c r="ZH451" s="170"/>
      <c r="ZI451" s="170"/>
      <c r="ZJ451" s="170"/>
      <c r="ZK451" s="170"/>
      <c r="ZL451" s="170"/>
      <c r="ZM451" s="170"/>
      <c r="ZN451" s="170"/>
      <c r="ZO451" s="170"/>
      <c r="ZP451" s="170"/>
      <c r="ZQ451" s="170"/>
      <c r="ZR451" s="170"/>
      <c r="ZS451" s="170"/>
      <c r="ZT451" s="170"/>
      <c r="ZU451" s="170"/>
      <c r="ZV451" s="170"/>
      <c r="ZW451" s="170"/>
      <c r="ZX451" s="170"/>
      <c r="ZY451" s="170"/>
      <c r="ZZ451" s="170"/>
      <c r="AAA451" s="170"/>
      <c r="AAB451" s="170"/>
      <c r="AAC451" s="170"/>
      <c r="AAD451" s="170"/>
      <c r="AAE451" s="170"/>
      <c r="AAF451" s="170"/>
      <c r="AAG451" s="170"/>
      <c r="AAH451" s="170"/>
      <c r="AAI451" s="170"/>
      <c r="AAJ451" s="170"/>
      <c r="AAK451" s="170"/>
      <c r="AAL451" s="170"/>
      <c r="AAM451" s="170"/>
      <c r="AAN451" s="170"/>
      <c r="AAO451" s="170"/>
      <c r="AAP451" s="170"/>
      <c r="AAQ451" s="170"/>
      <c r="AAR451" s="170"/>
      <c r="AAS451" s="170"/>
      <c r="AAT451" s="170"/>
      <c r="AAU451" s="170"/>
      <c r="AAV451" s="170"/>
      <c r="AAW451" s="170"/>
      <c r="AAX451" s="170"/>
      <c r="AAY451" s="170"/>
      <c r="AAZ451" s="170"/>
      <c r="ABA451" s="170"/>
      <c r="ABB451" s="170"/>
      <c r="ABC451" s="170"/>
      <c r="ABD451" s="170"/>
      <c r="ABE451" s="170"/>
      <c r="ABF451" s="170"/>
      <c r="ABG451" s="170"/>
      <c r="ABH451" s="170"/>
      <c r="ABI451" s="170"/>
      <c r="ABJ451" s="170"/>
      <c r="ABK451" s="170"/>
      <c r="ABL451" s="170"/>
      <c r="ABM451" s="170"/>
      <c r="ABN451" s="170"/>
      <c r="ABO451" s="170"/>
      <c r="ABP451" s="170"/>
      <c r="ABQ451" s="170"/>
      <c r="ABR451" s="170"/>
      <c r="ABS451" s="170"/>
      <c r="ABT451" s="170"/>
      <c r="ABU451" s="170"/>
      <c r="ABV451" s="170"/>
      <c r="ABW451" s="170"/>
      <c r="ABX451" s="170"/>
      <c r="ABY451" s="170"/>
      <c r="ABZ451" s="170"/>
      <c r="ACA451" s="170"/>
      <c r="ACB451" s="170"/>
      <c r="ACC451" s="170"/>
      <c r="ACD451" s="170"/>
      <c r="ACE451" s="170"/>
      <c r="ACF451" s="170"/>
      <c r="ACG451" s="170"/>
      <c r="ACH451" s="170"/>
      <c r="ACI451" s="170"/>
      <c r="ACJ451" s="170"/>
      <c r="ACK451" s="170"/>
      <c r="ACL451" s="170"/>
      <c r="ACM451" s="170"/>
      <c r="ACN451" s="170"/>
      <c r="ACO451" s="170"/>
      <c r="ACP451" s="170"/>
      <c r="ACQ451" s="170"/>
      <c r="ACR451" s="170"/>
      <c r="ACS451" s="170"/>
      <c r="ACT451" s="170"/>
      <c r="ACU451" s="170"/>
      <c r="ACV451" s="170"/>
      <c r="ACW451" s="170"/>
      <c r="ACX451" s="170"/>
      <c r="ACY451" s="170"/>
      <c r="ACZ451" s="170"/>
      <c r="ADA451" s="170"/>
      <c r="ADB451" s="170"/>
      <c r="ADC451" s="170"/>
      <c r="ADD451" s="170"/>
      <c r="ADE451" s="170"/>
      <c r="ADF451" s="170"/>
      <c r="ADG451" s="170"/>
      <c r="ADH451" s="170"/>
      <c r="ADI451" s="170"/>
      <c r="ADJ451" s="170"/>
      <c r="ADK451" s="170"/>
      <c r="ADL451" s="170"/>
      <c r="ADM451" s="170"/>
      <c r="ADN451" s="170"/>
      <c r="ADO451" s="170"/>
      <c r="ADP451" s="170"/>
      <c r="ADQ451" s="170"/>
      <c r="ADR451" s="170"/>
      <c r="ADS451" s="170"/>
      <c r="ADT451" s="170"/>
      <c r="ADU451" s="170"/>
      <c r="ADV451" s="170"/>
      <c r="ADW451" s="170"/>
      <c r="ADX451" s="170"/>
      <c r="ADY451" s="170"/>
      <c r="ADZ451" s="170"/>
      <c r="AEA451" s="170"/>
      <c r="AEB451" s="170"/>
      <c r="AEC451" s="170"/>
      <c r="AED451" s="170"/>
      <c r="AEE451" s="170"/>
      <c r="AEF451" s="170"/>
      <c r="AEG451" s="170"/>
      <c r="AEH451" s="170"/>
      <c r="AEI451" s="170"/>
      <c r="AEJ451" s="170"/>
      <c r="AEK451" s="170"/>
      <c r="AEL451" s="170"/>
      <c r="AEM451" s="170"/>
      <c r="AEN451" s="170"/>
      <c r="AEO451" s="170"/>
      <c r="AEP451" s="170"/>
      <c r="AEQ451" s="170"/>
      <c r="AER451" s="170"/>
      <c r="AES451" s="170"/>
      <c r="AET451" s="170"/>
      <c r="AEU451" s="170"/>
      <c r="AEV451" s="170"/>
      <c r="AEW451" s="170"/>
      <c r="AEX451" s="170"/>
      <c r="AEY451" s="170"/>
      <c r="AEZ451" s="170"/>
      <c r="AFA451" s="170"/>
      <c r="AFB451" s="170"/>
      <c r="AFC451" s="170"/>
      <c r="AFD451" s="170"/>
      <c r="AFE451" s="170"/>
      <c r="AFF451" s="170"/>
      <c r="AFG451" s="170"/>
      <c r="AFH451" s="170"/>
      <c r="AFI451" s="170"/>
      <c r="AFJ451" s="170"/>
      <c r="AFK451" s="170"/>
      <c r="AFL451" s="170"/>
      <c r="AFM451" s="170"/>
      <c r="AFN451" s="170"/>
      <c r="AFO451" s="170"/>
      <c r="AFP451" s="170"/>
      <c r="AFQ451" s="170"/>
      <c r="AFR451" s="170"/>
      <c r="AFS451" s="170"/>
      <c r="AFT451" s="170"/>
      <c r="AFU451" s="170"/>
      <c r="AFV451" s="170"/>
      <c r="AFW451" s="170"/>
      <c r="AFX451" s="170"/>
      <c r="AFY451" s="170"/>
      <c r="AFZ451" s="170"/>
      <c r="AGA451" s="170"/>
      <c r="AGB451" s="170"/>
      <c r="AGC451" s="170"/>
      <c r="AGD451" s="170"/>
      <c r="AGE451" s="170"/>
      <c r="AGF451" s="170"/>
      <c r="AGG451" s="170"/>
      <c r="AGH451" s="170"/>
      <c r="AGI451" s="170"/>
      <c r="AGJ451" s="170"/>
      <c r="AGK451" s="170"/>
      <c r="AGL451" s="170"/>
      <c r="AGM451" s="170"/>
      <c r="AGN451" s="170"/>
      <c r="AGO451" s="170"/>
      <c r="AGP451" s="170"/>
      <c r="AGQ451" s="170"/>
      <c r="AGR451" s="170"/>
      <c r="AGS451" s="170"/>
      <c r="AGT451" s="170"/>
      <c r="AGU451" s="170"/>
      <c r="AGV451" s="170"/>
      <c r="AGW451" s="170"/>
      <c r="AGX451" s="170"/>
      <c r="AGY451" s="170"/>
      <c r="AGZ451" s="170"/>
      <c r="AHA451" s="170"/>
      <c r="AHB451" s="170"/>
      <c r="AHC451" s="170"/>
      <c r="AHD451" s="170"/>
      <c r="AHE451" s="170"/>
      <c r="AHF451" s="170"/>
      <c r="AHG451" s="170"/>
      <c r="AHH451" s="170"/>
      <c r="AHI451" s="170"/>
      <c r="AHJ451" s="170"/>
      <c r="AHK451" s="170"/>
      <c r="AHL451" s="170"/>
      <c r="AHM451" s="170"/>
      <c r="AHN451" s="170"/>
      <c r="AHO451" s="170"/>
      <c r="AHP451" s="170"/>
      <c r="AHQ451" s="170"/>
      <c r="AHR451" s="170"/>
      <c r="AHS451" s="170"/>
      <c r="AHT451" s="170"/>
      <c r="AHU451" s="170"/>
      <c r="AHV451" s="170"/>
      <c r="AHW451" s="170"/>
      <c r="AHX451" s="170"/>
      <c r="AHY451" s="170"/>
      <c r="AHZ451" s="170"/>
      <c r="AIA451" s="170"/>
      <c r="AIB451" s="170"/>
      <c r="AIC451" s="170"/>
      <c r="AID451" s="170"/>
      <c r="AIE451" s="170"/>
      <c r="AIF451" s="170"/>
      <c r="AIG451" s="170"/>
      <c r="AIH451" s="170"/>
      <c r="AII451" s="170"/>
      <c r="AIJ451" s="170"/>
      <c r="AIK451" s="170"/>
      <c r="AIL451" s="170"/>
      <c r="AIM451" s="170"/>
      <c r="AIN451" s="170"/>
      <c r="AIO451" s="170"/>
      <c r="AIP451" s="170"/>
      <c r="AIQ451" s="170"/>
      <c r="AIR451" s="170"/>
      <c r="AIS451" s="170"/>
      <c r="AIT451" s="170"/>
      <c r="AIU451" s="170"/>
      <c r="AIV451" s="170"/>
      <c r="AIW451" s="170"/>
      <c r="AIX451" s="170"/>
      <c r="AIY451" s="170"/>
      <c r="AIZ451" s="170"/>
      <c r="AJA451" s="170"/>
      <c r="AJB451" s="170"/>
      <c r="AJC451" s="170"/>
      <c r="AJD451" s="170"/>
      <c r="AJE451" s="170"/>
      <c r="AJF451" s="170"/>
      <c r="AJG451" s="170"/>
      <c r="AJH451" s="170"/>
      <c r="AJI451" s="170"/>
      <c r="AJJ451" s="170"/>
      <c r="AJK451" s="170"/>
      <c r="AJL451" s="170"/>
      <c r="AJM451" s="170"/>
      <c r="AJN451" s="170"/>
      <c r="AJO451" s="170"/>
      <c r="AJP451" s="170"/>
      <c r="AJQ451" s="170"/>
      <c r="AJR451" s="170"/>
      <c r="AJS451" s="170"/>
      <c r="AJT451" s="170"/>
      <c r="AJU451" s="170"/>
      <c r="AJV451" s="170"/>
      <c r="AJW451" s="170"/>
      <c r="AJX451" s="170"/>
      <c r="AJY451" s="170"/>
      <c r="AJZ451" s="170"/>
      <c r="AKA451" s="170"/>
      <c r="AKB451" s="170"/>
      <c r="AKC451" s="170"/>
      <c r="AKD451" s="170"/>
      <c r="AKE451" s="170"/>
      <c r="AKF451" s="170"/>
      <c r="AKG451" s="170"/>
      <c r="AKH451" s="170"/>
      <c r="AKI451" s="170"/>
      <c r="AKJ451" s="170"/>
      <c r="AKK451" s="170"/>
      <c r="AKL451" s="170"/>
      <c r="AKM451" s="170"/>
      <c r="AKN451" s="170"/>
      <c r="AKO451" s="170"/>
      <c r="AKP451" s="170"/>
      <c r="AKQ451" s="170"/>
      <c r="AKR451" s="170"/>
      <c r="AKS451" s="170"/>
      <c r="AKT451" s="170"/>
      <c r="AKU451" s="170"/>
      <c r="AKV451" s="170"/>
      <c r="AKW451" s="170"/>
      <c r="AKX451" s="170"/>
      <c r="AKY451" s="170"/>
      <c r="AKZ451" s="170"/>
      <c r="ALA451" s="170"/>
      <c r="ALB451" s="170"/>
      <c r="ALC451" s="170"/>
      <c r="ALD451" s="170"/>
      <c r="ALE451" s="170"/>
      <c r="ALF451" s="170"/>
      <c r="ALG451" s="170"/>
      <c r="ALH451" s="170"/>
      <c r="ALI451" s="170"/>
      <c r="ALJ451" s="170"/>
      <c r="ALK451" s="170"/>
      <c r="ALL451" s="170"/>
      <c r="ALM451" s="170"/>
      <c r="ALN451" s="170"/>
      <c r="ALO451" s="170"/>
      <c r="ALP451" s="170"/>
      <c r="ALQ451" s="170"/>
      <c r="ALR451" s="170"/>
      <c r="ALS451" s="170"/>
      <c r="ALT451" s="170"/>
      <c r="ALU451" s="170"/>
      <c r="ALV451" s="170"/>
      <c r="ALW451" s="170"/>
      <c r="ALX451" s="170"/>
      <c r="ALY451" s="170"/>
      <c r="ALZ451" s="170"/>
      <c r="AMA451" s="170"/>
      <c r="AMB451" s="170"/>
      <c r="AMC451" s="170"/>
      <c r="AMD451" s="170"/>
      <c r="AME451" s="170"/>
      <c r="AMF451" s="170"/>
      <c r="AMG451" s="170"/>
      <c r="AMH451" s="170"/>
      <c r="AMI451" s="170"/>
      <c r="AMJ451" s="170"/>
    </row>
    <row r="452" spans="1:1024" x14ac:dyDescent="0.25">
      <c r="A452" s="473" t="s">
        <v>1211</v>
      </c>
      <c r="B452" s="257">
        <v>452</v>
      </c>
      <c r="C452" s="295" t="s">
        <v>24580</v>
      </c>
      <c r="D452" s="296" t="s">
        <v>5340</v>
      </c>
      <c r="E452" s="297"/>
      <c r="F452" s="298">
        <v>4</v>
      </c>
      <c r="G452" s="299"/>
      <c r="H452" s="299">
        <v>4</v>
      </c>
      <c r="I452" s="492">
        <v>0.11799999999999999</v>
      </c>
      <c r="J452" s="298">
        <v>2</v>
      </c>
      <c r="K452" s="298">
        <v>2</v>
      </c>
      <c r="L452" s="298">
        <v>1</v>
      </c>
      <c r="M452" s="298"/>
      <c r="N452" s="298"/>
      <c r="O452" s="300"/>
      <c r="P452" s="300"/>
      <c r="Q452" s="298">
        <v>2</v>
      </c>
      <c r="R452" s="298"/>
      <c r="S452" s="298"/>
      <c r="T452" s="298"/>
      <c r="U452" s="298"/>
      <c r="V452" s="301"/>
      <c r="W452" s="302">
        <f t="shared" si="199"/>
        <v>100</v>
      </c>
      <c r="X452" s="302">
        <f t="shared" si="200"/>
        <v>100</v>
      </c>
      <c r="Y452" s="283">
        <f t="shared" si="195"/>
        <v>100</v>
      </c>
      <c r="Z452" s="302">
        <f t="shared" si="197"/>
        <v>100</v>
      </c>
      <c r="AA452" s="302">
        <f t="shared" si="198"/>
        <v>10</v>
      </c>
      <c r="AB452" s="303">
        <f t="shared" si="202"/>
        <v>100</v>
      </c>
      <c r="AC452" s="303">
        <f t="shared" si="201"/>
        <v>100</v>
      </c>
      <c r="AD452" s="303">
        <f t="shared" si="177"/>
        <v>100</v>
      </c>
      <c r="AE452" s="284">
        <f t="shared" si="196"/>
        <v>1</v>
      </c>
      <c r="AF452" s="284">
        <f t="shared" si="203"/>
        <v>100</v>
      </c>
      <c r="AG452" s="304">
        <f t="shared" si="179"/>
        <v>10</v>
      </c>
      <c r="AH452" s="304">
        <f t="shared" si="180"/>
        <v>10</v>
      </c>
      <c r="AI452" s="304">
        <f t="shared" si="181"/>
        <v>100</v>
      </c>
      <c r="AJ452" s="304">
        <f t="shared" si="204"/>
        <v>100</v>
      </c>
      <c r="AK452" s="383" t="s">
        <v>24107</v>
      </c>
      <c r="AL452" s="471">
        <v>1</v>
      </c>
      <c r="AM452" s="297">
        <v>1</v>
      </c>
      <c r="AN452" s="511"/>
      <c r="AO452" s="297"/>
      <c r="AP452" s="297">
        <v>10</v>
      </c>
      <c r="AQ452" s="277"/>
      <c r="AR452" s="171" t="s">
        <v>5341</v>
      </c>
      <c r="AS452" s="171"/>
      <c r="AT452" s="277"/>
      <c r="AU452" s="277"/>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c r="BR452" s="111"/>
      <c r="BS452" s="111"/>
      <c r="BT452" s="111"/>
      <c r="BU452" s="111"/>
      <c r="BV452" s="111"/>
      <c r="BW452" s="111"/>
      <c r="BX452" s="111"/>
      <c r="BY452" s="111"/>
      <c r="BZ452" s="111"/>
      <c r="CA452" s="111"/>
      <c r="CB452" s="111"/>
      <c r="CC452" s="111"/>
      <c r="CD452" s="111"/>
      <c r="CE452" s="111"/>
      <c r="CF452" s="111"/>
      <c r="CG452" s="111"/>
      <c r="CH452" s="111"/>
      <c r="CI452" s="111"/>
      <c r="CJ452" s="111"/>
      <c r="CK452" s="111"/>
      <c r="CL452" s="111"/>
      <c r="CM452" s="111"/>
      <c r="CN452" s="111"/>
      <c r="CO452" s="111"/>
      <c r="CP452" s="111"/>
      <c r="CQ452" s="111"/>
      <c r="CR452" s="111"/>
      <c r="CS452" s="111"/>
      <c r="CT452" s="111"/>
      <c r="CU452" s="111"/>
      <c r="CV452" s="111"/>
      <c r="CW452" s="111"/>
      <c r="CX452" s="111"/>
      <c r="CY452" s="111"/>
      <c r="CZ452" s="111"/>
      <c r="DA452" s="111"/>
      <c r="DB452" s="111"/>
      <c r="DC452" s="111"/>
      <c r="DD452" s="111"/>
      <c r="DE452" s="111"/>
      <c r="DF452" s="111"/>
      <c r="DG452" s="111"/>
      <c r="DH452" s="111"/>
      <c r="DI452" s="111"/>
      <c r="DJ452" s="111"/>
      <c r="DK452" s="111"/>
      <c r="DL452" s="111"/>
      <c r="DM452" s="111"/>
      <c r="DN452" s="111"/>
      <c r="DO452" s="111"/>
      <c r="DP452" s="111"/>
      <c r="DQ452" s="111"/>
      <c r="DR452" s="111"/>
      <c r="DS452" s="111"/>
      <c r="DT452" s="111"/>
      <c r="DU452" s="111"/>
      <c r="DV452" s="111"/>
      <c r="DW452" s="111"/>
      <c r="DX452" s="111"/>
      <c r="DY452" s="111"/>
      <c r="DZ452" s="111"/>
      <c r="EA452" s="111"/>
      <c r="EB452" s="111"/>
      <c r="EC452" s="111"/>
      <c r="ED452" s="111"/>
      <c r="EE452" s="111"/>
      <c r="EF452" s="111"/>
      <c r="EG452" s="111"/>
      <c r="EH452" s="111"/>
      <c r="EI452" s="111"/>
      <c r="EJ452" s="111"/>
      <c r="EK452" s="111"/>
      <c r="EL452" s="111"/>
      <c r="EM452" s="111"/>
      <c r="EN452" s="111"/>
      <c r="EO452" s="111"/>
      <c r="EP452" s="111"/>
      <c r="EQ452" s="111"/>
      <c r="ER452" s="111"/>
      <c r="ES452" s="111"/>
      <c r="ET452" s="111"/>
      <c r="EU452" s="111"/>
      <c r="EV452" s="111"/>
      <c r="EW452" s="111"/>
      <c r="EX452" s="111"/>
      <c r="EY452" s="111"/>
      <c r="EZ452" s="111"/>
      <c r="FA452" s="111"/>
      <c r="FB452" s="111"/>
      <c r="FC452" s="111"/>
      <c r="FD452" s="111"/>
      <c r="FE452" s="111"/>
      <c r="FF452" s="111"/>
      <c r="FG452" s="111"/>
      <c r="FH452" s="111"/>
      <c r="FI452" s="111"/>
      <c r="FJ452" s="111"/>
      <c r="FK452" s="111"/>
      <c r="FL452" s="111"/>
      <c r="FM452" s="111"/>
      <c r="FN452" s="111"/>
      <c r="FO452" s="111"/>
      <c r="FP452" s="111"/>
      <c r="FQ452" s="111"/>
      <c r="FR452" s="111"/>
      <c r="FS452" s="111"/>
      <c r="FT452" s="111"/>
      <c r="FU452" s="111"/>
      <c r="FV452" s="111"/>
      <c r="FW452" s="111"/>
      <c r="FX452" s="111"/>
      <c r="FY452" s="111"/>
      <c r="FZ452" s="111"/>
      <c r="GA452" s="111"/>
      <c r="GB452" s="111"/>
      <c r="GC452" s="111"/>
      <c r="GD452" s="111"/>
      <c r="GE452" s="111"/>
      <c r="GF452" s="111"/>
      <c r="GG452" s="111"/>
      <c r="GH452" s="111"/>
      <c r="GI452" s="111"/>
      <c r="GJ452" s="111"/>
      <c r="GK452" s="111"/>
      <c r="GL452" s="111"/>
      <c r="GM452" s="111"/>
      <c r="GN452" s="111"/>
      <c r="GO452" s="111"/>
      <c r="GP452" s="111"/>
      <c r="GQ452" s="111"/>
      <c r="GR452" s="111"/>
      <c r="GS452" s="111"/>
      <c r="GT452" s="111"/>
      <c r="GU452" s="111"/>
      <c r="GV452" s="111"/>
      <c r="GW452" s="111"/>
      <c r="GX452" s="111"/>
      <c r="GY452" s="111"/>
      <c r="GZ452" s="111"/>
      <c r="HA452" s="111"/>
      <c r="HB452" s="111"/>
      <c r="HC452" s="111"/>
      <c r="HD452" s="111"/>
      <c r="HE452" s="111"/>
      <c r="HF452" s="111"/>
      <c r="HG452" s="111"/>
      <c r="HH452" s="111"/>
      <c r="HI452" s="111"/>
      <c r="HJ452" s="111"/>
      <c r="HK452" s="111"/>
      <c r="HL452" s="111"/>
      <c r="HM452" s="111"/>
      <c r="HN452" s="111"/>
      <c r="HO452" s="111"/>
      <c r="HP452" s="111"/>
      <c r="HQ452" s="111"/>
      <c r="HR452" s="111"/>
      <c r="HS452" s="111"/>
      <c r="HT452" s="111"/>
      <c r="HU452" s="111"/>
      <c r="HV452" s="111"/>
      <c r="HW452" s="111"/>
      <c r="HX452" s="111"/>
      <c r="HY452" s="111"/>
      <c r="HZ452" s="111"/>
      <c r="IA452" s="111"/>
      <c r="IB452" s="111"/>
      <c r="IC452" s="111"/>
      <c r="ID452" s="111"/>
      <c r="IE452" s="111"/>
      <c r="IF452" s="111"/>
      <c r="IG452" s="111"/>
      <c r="IH452" s="111"/>
      <c r="II452" s="111"/>
      <c r="IJ452" s="111"/>
      <c r="IK452" s="111"/>
      <c r="IL452" s="111"/>
      <c r="IM452" s="111"/>
      <c r="IN452" s="111"/>
      <c r="IO452" s="111"/>
      <c r="IP452" s="111"/>
      <c r="IQ452" s="111"/>
      <c r="IR452" s="111"/>
      <c r="IS452" s="111"/>
      <c r="IT452" s="111"/>
      <c r="IU452" s="111"/>
      <c r="IV452" s="111"/>
      <c r="IW452" s="111"/>
      <c r="IX452" s="111"/>
      <c r="IY452" s="111"/>
      <c r="IZ452" s="111"/>
      <c r="JA452" s="111"/>
      <c r="JB452" s="111"/>
      <c r="JC452" s="111"/>
      <c r="JD452" s="111"/>
      <c r="JE452" s="111"/>
      <c r="JF452" s="111"/>
      <c r="JG452" s="111"/>
      <c r="JH452" s="111"/>
      <c r="JI452" s="111"/>
      <c r="JJ452" s="111"/>
      <c r="JK452" s="111"/>
      <c r="JL452" s="111"/>
      <c r="JM452" s="111"/>
      <c r="JN452" s="111"/>
      <c r="JO452" s="111"/>
      <c r="JP452" s="111"/>
      <c r="JQ452" s="111"/>
      <c r="JR452" s="111"/>
      <c r="JS452" s="111"/>
      <c r="JT452" s="111"/>
      <c r="JU452" s="111"/>
      <c r="JV452" s="111"/>
      <c r="JW452" s="111"/>
      <c r="JX452" s="111"/>
      <c r="JY452" s="111"/>
      <c r="JZ452" s="111"/>
      <c r="KA452" s="111"/>
      <c r="KB452" s="111"/>
      <c r="KC452" s="111"/>
      <c r="KD452" s="111"/>
      <c r="KE452" s="111"/>
      <c r="KF452" s="111"/>
      <c r="KG452" s="111"/>
      <c r="KH452" s="111"/>
      <c r="KI452" s="111"/>
      <c r="KJ452" s="111"/>
      <c r="KK452" s="111"/>
      <c r="KL452" s="111"/>
      <c r="KM452" s="111"/>
      <c r="KN452" s="111"/>
      <c r="KO452" s="111"/>
      <c r="KP452" s="111"/>
      <c r="KQ452" s="111"/>
      <c r="KR452" s="111"/>
      <c r="KS452" s="111"/>
      <c r="KT452" s="111"/>
      <c r="KU452" s="111"/>
      <c r="KV452" s="111"/>
      <c r="KW452" s="111"/>
      <c r="KX452" s="111"/>
      <c r="KY452" s="111"/>
      <c r="KZ452" s="111"/>
      <c r="LA452" s="111"/>
      <c r="LB452" s="111"/>
      <c r="LC452" s="111"/>
      <c r="LD452" s="111"/>
      <c r="LE452" s="111"/>
      <c r="LF452" s="111"/>
      <c r="LG452" s="111"/>
      <c r="LH452" s="111"/>
      <c r="LI452" s="111"/>
      <c r="LJ452" s="111"/>
      <c r="LK452" s="111"/>
      <c r="LL452" s="111"/>
      <c r="LM452" s="111"/>
      <c r="LN452" s="111"/>
      <c r="LO452" s="111"/>
      <c r="LP452" s="111"/>
      <c r="LQ452" s="111"/>
      <c r="LR452" s="111"/>
      <c r="LS452" s="111"/>
      <c r="LT452" s="111"/>
      <c r="LU452" s="111"/>
      <c r="LV452" s="111"/>
      <c r="LW452" s="111"/>
      <c r="LX452" s="111"/>
      <c r="LY452" s="111"/>
      <c r="LZ452" s="111"/>
      <c r="MA452" s="111"/>
      <c r="MB452" s="111"/>
      <c r="MC452" s="111"/>
      <c r="MD452" s="111"/>
      <c r="ME452" s="111"/>
      <c r="MF452" s="111"/>
      <c r="MG452" s="111"/>
      <c r="MH452" s="111"/>
      <c r="MI452" s="111"/>
      <c r="MJ452" s="111"/>
      <c r="MK452" s="111"/>
      <c r="ML452" s="111"/>
      <c r="MM452" s="111"/>
      <c r="MN452" s="111"/>
      <c r="MO452" s="111"/>
      <c r="MP452" s="111"/>
      <c r="MQ452" s="111"/>
      <c r="MR452" s="111"/>
      <c r="MS452" s="111"/>
      <c r="MT452" s="111"/>
      <c r="MU452" s="111"/>
      <c r="MV452" s="111"/>
      <c r="MW452" s="111"/>
      <c r="MX452" s="111"/>
      <c r="MY452" s="111"/>
      <c r="MZ452" s="111"/>
      <c r="NA452" s="111"/>
      <c r="NB452" s="111"/>
      <c r="NC452" s="111"/>
      <c r="ND452" s="111"/>
      <c r="NE452" s="111"/>
      <c r="NF452" s="111"/>
      <c r="NG452" s="111"/>
      <c r="NH452" s="111"/>
      <c r="NI452" s="111"/>
      <c r="NJ452" s="111"/>
      <c r="NK452" s="111"/>
      <c r="NL452" s="111"/>
      <c r="NM452" s="111"/>
      <c r="NN452" s="111"/>
      <c r="NO452" s="111"/>
      <c r="NP452" s="111"/>
      <c r="NQ452" s="111"/>
      <c r="NR452" s="111"/>
      <c r="NS452" s="111"/>
      <c r="NT452" s="111"/>
      <c r="NU452" s="111"/>
      <c r="NV452" s="111"/>
      <c r="NW452" s="111"/>
      <c r="NX452" s="111"/>
      <c r="NY452" s="111"/>
      <c r="NZ452" s="111"/>
      <c r="OA452" s="111"/>
      <c r="OB452" s="111"/>
      <c r="OC452" s="111"/>
      <c r="OD452" s="111"/>
      <c r="OE452" s="111"/>
      <c r="OF452" s="111"/>
      <c r="OG452" s="111"/>
      <c r="OH452" s="111"/>
      <c r="OI452" s="111"/>
      <c r="OJ452" s="111"/>
      <c r="OK452" s="111"/>
      <c r="OL452" s="111"/>
      <c r="OM452" s="111"/>
      <c r="ON452" s="111"/>
      <c r="OO452" s="111"/>
      <c r="OP452" s="111"/>
      <c r="OQ452" s="111"/>
      <c r="OR452" s="111"/>
      <c r="OS452" s="111"/>
      <c r="OT452" s="111"/>
      <c r="OU452" s="111"/>
      <c r="OV452" s="111"/>
      <c r="OW452" s="111"/>
      <c r="OX452" s="111"/>
      <c r="OY452" s="111"/>
      <c r="OZ452" s="111"/>
      <c r="PA452" s="111"/>
      <c r="PB452" s="111"/>
      <c r="PC452" s="111"/>
      <c r="PD452" s="111"/>
      <c r="PE452" s="111"/>
      <c r="PF452" s="111"/>
      <c r="PG452" s="111"/>
      <c r="PH452" s="111"/>
      <c r="PI452" s="111"/>
      <c r="PJ452" s="111"/>
      <c r="PK452" s="111"/>
      <c r="PL452" s="111"/>
      <c r="PM452" s="111"/>
      <c r="PN452" s="111"/>
      <c r="PO452" s="111"/>
      <c r="PP452" s="111"/>
      <c r="PQ452" s="111"/>
      <c r="PR452" s="111"/>
      <c r="PS452" s="111"/>
      <c r="PT452" s="111"/>
      <c r="PU452" s="111"/>
      <c r="PV452" s="111"/>
      <c r="PW452" s="111"/>
      <c r="PX452" s="111"/>
      <c r="PY452" s="111"/>
      <c r="PZ452" s="111"/>
      <c r="QA452" s="111"/>
      <c r="QB452" s="111"/>
      <c r="QC452" s="111"/>
      <c r="QD452" s="111"/>
      <c r="QE452" s="111"/>
      <c r="QF452" s="111"/>
      <c r="QG452" s="111"/>
      <c r="QH452" s="111"/>
      <c r="QI452" s="111"/>
      <c r="QJ452" s="111"/>
      <c r="QK452" s="111"/>
      <c r="QL452" s="111"/>
      <c r="QM452" s="111"/>
      <c r="QN452" s="111"/>
      <c r="QO452" s="111"/>
      <c r="QP452" s="111"/>
      <c r="QQ452" s="111"/>
      <c r="QR452" s="111"/>
      <c r="QS452" s="111"/>
      <c r="QT452" s="111"/>
      <c r="QU452" s="111"/>
      <c r="QV452" s="111"/>
      <c r="QW452" s="111"/>
      <c r="QX452" s="111"/>
      <c r="QY452" s="111"/>
      <c r="QZ452" s="111"/>
      <c r="RA452" s="111"/>
      <c r="RB452" s="111"/>
      <c r="RC452" s="111"/>
      <c r="RD452" s="111"/>
      <c r="RE452" s="111"/>
      <c r="RF452" s="111"/>
      <c r="RG452" s="111"/>
      <c r="RH452" s="111"/>
      <c r="RI452" s="111"/>
      <c r="RJ452" s="111"/>
      <c r="RK452" s="111"/>
      <c r="RL452" s="111"/>
      <c r="RM452" s="111"/>
      <c r="RN452" s="111"/>
      <c r="RO452" s="111"/>
      <c r="RP452" s="111"/>
      <c r="RQ452" s="111"/>
      <c r="RR452" s="111"/>
      <c r="RS452" s="111"/>
      <c r="RT452" s="111"/>
      <c r="RU452" s="111"/>
      <c r="RV452" s="111"/>
      <c r="RW452" s="111"/>
      <c r="RX452" s="111"/>
      <c r="RY452" s="111"/>
      <c r="RZ452" s="111"/>
      <c r="SA452" s="111"/>
      <c r="SB452" s="111"/>
      <c r="SC452" s="111"/>
      <c r="SD452" s="111"/>
      <c r="SE452" s="111"/>
      <c r="SF452" s="111"/>
      <c r="SG452" s="111"/>
      <c r="SH452" s="111"/>
      <c r="SI452" s="111"/>
      <c r="SJ452" s="111"/>
      <c r="SK452" s="111"/>
      <c r="SL452" s="111"/>
      <c r="SM452" s="111"/>
      <c r="SN452" s="111"/>
      <c r="SO452" s="111"/>
      <c r="SP452" s="111"/>
      <c r="SQ452" s="111"/>
      <c r="SR452" s="111"/>
      <c r="SS452" s="111"/>
      <c r="ST452" s="111"/>
      <c r="SU452" s="111"/>
      <c r="SV452" s="111"/>
      <c r="SW452" s="111"/>
      <c r="SX452" s="111"/>
      <c r="SY452" s="111"/>
      <c r="SZ452" s="111"/>
      <c r="TA452" s="111"/>
      <c r="TB452" s="111"/>
      <c r="TC452" s="111"/>
      <c r="TD452" s="111"/>
      <c r="TE452" s="111"/>
      <c r="TF452" s="111"/>
      <c r="TG452" s="111"/>
      <c r="TH452" s="111"/>
      <c r="TI452" s="111"/>
      <c r="TJ452" s="111"/>
      <c r="TK452" s="111"/>
      <c r="TL452" s="111"/>
      <c r="TM452" s="111"/>
      <c r="TN452" s="111"/>
      <c r="TO452" s="111"/>
      <c r="TP452" s="111"/>
      <c r="TQ452" s="111"/>
      <c r="TR452" s="111"/>
      <c r="TS452" s="111"/>
      <c r="TT452" s="111"/>
      <c r="TU452" s="111"/>
      <c r="TV452" s="111"/>
      <c r="TW452" s="111"/>
      <c r="TX452" s="111"/>
      <c r="TY452" s="111"/>
      <c r="TZ452" s="111"/>
      <c r="UA452" s="111"/>
      <c r="UB452" s="111"/>
      <c r="UC452" s="111"/>
      <c r="UD452" s="111"/>
      <c r="UE452" s="111"/>
      <c r="UF452" s="111"/>
      <c r="UG452" s="111"/>
      <c r="UH452" s="111"/>
      <c r="UI452" s="111"/>
      <c r="UJ452" s="111"/>
      <c r="UK452" s="111"/>
      <c r="UL452" s="111"/>
      <c r="UM452" s="111"/>
      <c r="UN452" s="111"/>
      <c r="UO452" s="111"/>
      <c r="UP452" s="111"/>
      <c r="UQ452" s="111"/>
      <c r="UR452" s="111"/>
      <c r="US452" s="111"/>
      <c r="UT452" s="111"/>
      <c r="UU452" s="111"/>
      <c r="UV452" s="111"/>
      <c r="UW452" s="111"/>
      <c r="UX452" s="111"/>
      <c r="UY452" s="111"/>
      <c r="UZ452" s="111"/>
      <c r="VA452" s="111"/>
      <c r="VB452" s="111"/>
      <c r="VC452" s="111"/>
      <c r="VD452" s="111"/>
      <c r="VE452" s="111"/>
      <c r="VF452" s="111"/>
      <c r="VG452" s="111"/>
      <c r="VH452" s="111"/>
      <c r="VI452" s="111"/>
      <c r="VJ452" s="111"/>
      <c r="VK452" s="111"/>
      <c r="VL452" s="111"/>
      <c r="VM452" s="111"/>
      <c r="VN452" s="111"/>
      <c r="VO452" s="111"/>
      <c r="VP452" s="111"/>
      <c r="VQ452" s="111"/>
      <c r="VR452" s="111"/>
      <c r="VS452" s="111"/>
      <c r="VT452" s="111"/>
      <c r="VU452" s="111"/>
      <c r="VV452" s="111"/>
      <c r="VW452" s="111"/>
      <c r="VX452" s="111"/>
      <c r="VY452" s="111"/>
      <c r="VZ452" s="111"/>
      <c r="WA452" s="111"/>
      <c r="WB452" s="111"/>
      <c r="WC452" s="111"/>
      <c r="WD452" s="111"/>
      <c r="WE452" s="111"/>
      <c r="WF452" s="111"/>
      <c r="WG452" s="111"/>
      <c r="WH452" s="111"/>
      <c r="WI452" s="111"/>
      <c r="WJ452" s="111"/>
      <c r="WK452" s="111"/>
      <c r="WL452" s="111"/>
      <c r="WM452" s="111"/>
      <c r="WN452" s="111"/>
      <c r="WO452" s="111"/>
      <c r="WP452" s="111"/>
      <c r="WQ452" s="111"/>
      <c r="WR452" s="111"/>
      <c r="WS452" s="111"/>
      <c r="WT452" s="111"/>
      <c r="WU452" s="111"/>
      <c r="WV452" s="111"/>
      <c r="WW452" s="111"/>
      <c r="WX452" s="111"/>
      <c r="WY452" s="111"/>
      <c r="WZ452" s="111"/>
      <c r="XA452" s="111"/>
      <c r="XB452" s="111"/>
      <c r="XC452" s="111"/>
      <c r="XD452" s="111"/>
      <c r="XE452" s="111"/>
      <c r="XF452" s="111"/>
      <c r="XG452" s="111"/>
      <c r="XH452" s="111"/>
      <c r="XI452" s="111"/>
      <c r="XJ452" s="111"/>
      <c r="XK452" s="111"/>
      <c r="XL452" s="111"/>
      <c r="XM452" s="111"/>
      <c r="XN452" s="111"/>
      <c r="XO452" s="111"/>
      <c r="XP452" s="111"/>
      <c r="XQ452" s="111"/>
      <c r="XR452" s="111"/>
      <c r="XS452" s="111"/>
      <c r="XT452" s="111"/>
      <c r="XU452" s="111"/>
      <c r="XV452" s="111"/>
      <c r="XW452" s="111"/>
      <c r="XX452" s="111"/>
      <c r="XY452" s="111"/>
      <c r="XZ452" s="111"/>
      <c r="YA452" s="111"/>
      <c r="YB452" s="111"/>
      <c r="YC452" s="111"/>
      <c r="YD452" s="111"/>
      <c r="YE452" s="111"/>
      <c r="YF452" s="111"/>
      <c r="YG452" s="111"/>
      <c r="YH452" s="111"/>
      <c r="YI452" s="111"/>
      <c r="YJ452" s="111"/>
      <c r="YK452" s="111"/>
      <c r="YL452" s="111"/>
      <c r="YM452" s="111"/>
      <c r="YN452" s="111"/>
      <c r="YO452" s="111"/>
      <c r="YP452" s="111"/>
      <c r="YQ452" s="111"/>
      <c r="YR452" s="111"/>
      <c r="YS452" s="111"/>
      <c r="YT452" s="111"/>
      <c r="YU452" s="111"/>
      <c r="YV452" s="111"/>
      <c r="YW452" s="111"/>
      <c r="YX452" s="111"/>
      <c r="YY452" s="111"/>
      <c r="YZ452" s="111"/>
      <c r="ZA452" s="111"/>
      <c r="ZB452" s="111"/>
      <c r="ZC452" s="111"/>
      <c r="ZD452" s="111"/>
      <c r="ZE452" s="111"/>
      <c r="ZF452" s="111"/>
      <c r="ZG452" s="111"/>
      <c r="ZH452" s="111"/>
      <c r="ZI452" s="111"/>
      <c r="ZJ452" s="111"/>
      <c r="ZK452" s="111"/>
      <c r="ZL452" s="111"/>
      <c r="ZM452" s="111"/>
      <c r="ZN452" s="111"/>
      <c r="ZO452" s="111"/>
      <c r="ZP452" s="111"/>
      <c r="ZQ452" s="111"/>
      <c r="ZR452" s="111"/>
      <c r="ZS452" s="111"/>
      <c r="ZT452" s="111"/>
      <c r="ZU452" s="111"/>
      <c r="ZV452" s="111"/>
      <c r="ZW452" s="111"/>
      <c r="ZX452" s="111"/>
      <c r="ZY452" s="111"/>
      <c r="ZZ452" s="111"/>
      <c r="AAA452" s="111"/>
      <c r="AAB452" s="111"/>
      <c r="AAC452" s="111"/>
      <c r="AAD452" s="111"/>
      <c r="AAE452" s="111"/>
      <c r="AAF452" s="111"/>
      <c r="AAG452" s="111"/>
      <c r="AAH452" s="111"/>
      <c r="AAI452" s="111"/>
      <c r="AAJ452" s="111"/>
      <c r="AAK452" s="111"/>
      <c r="AAL452" s="111"/>
      <c r="AAM452" s="111"/>
      <c r="AAN452" s="111"/>
      <c r="AAO452" s="111"/>
      <c r="AAP452" s="111"/>
      <c r="AAQ452" s="111"/>
      <c r="AAR452" s="111"/>
      <c r="AAS452" s="111"/>
      <c r="AAT452" s="111"/>
      <c r="AAU452" s="111"/>
      <c r="AAV452" s="111"/>
      <c r="AAW452" s="111"/>
      <c r="AAX452" s="111"/>
      <c r="AAY452" s="111"/>
      <c r="AAZ452" s="111"/>
      <c r="ABA452" s="111"/>
      <c r="ABB452" s="111"/>
      <c r="ABC452" s="111"/>
      <c r="ABD452" s="111"/>
      <c r="ABE452" s="111"/>
      <c r="ABF452" s="111"/>
      <c r="ABG452" s="111"/>
      <c r="ABH452" s="111"/>
      <c r="ABI452" s="111"/>
      <c r="ABJ452" s="111"/>
      <c r="ABK452" s="111"/>
      <c r="ABL452" s="111"/>
      <c r="ABM452" s="111"/>
      <c r="ABN452" s="111"/>
      <c r="ABO452" s="111"/>
      <c r="ABP452" s="111"/>
      <c r="ABQ452" s="111"/>
      <c r="ABR452" s="111"/>
      <c r="ABS452" s="111"/>
      <c r="ABT452" s="111"/>
      <c r="ABU452" s="111"/>
      <c r="ABV452" s="111"/>
      <c r="ABW452" s="111"/>
      <c r="ABX452" s="111"/>
      <c r="ABY452" s="111"/>
      <c r="ABZ452" s="111"/>
      <c r="ACA452" s="111"/>
      <c r="ACB452" s="111"/>
      <c r="ACC452" s="111"/>
      <c r="ACD452" s="111"/>
      <c r="ACE452" s="111"/>
      <c r="ACF452" s="111"/>
      <c r="ACG452" s="111"/>
      <c r="ACH452" s="111"/>
      <c r="ACI452" s="111"/>
      <c r="ACJ452" s="111"/>
      <c r="ACK452" s="111"/>
      <c r="ACL452" s="111"/>
      <c r="ACM452" s="111"/>
      <c r="ACN452" s="111"/>
      <c r="ACO452" s="111"/>
      <c r="ACP452" s="111"/>
      <c r="ACQ452" s="111"/>
      <c r="ACR452" s="111"/>
      <c r="ACS452" s="111"/>
      <c r="ACT452" s="111"/>
      <c r="ACU452" s="111"/>
      <c r="ACV452" s="111"/>
      <c r="ACW452" s="111"/>
      <c r="ACX452" s="111"/>
      <c r="ACY452" s="111"/>
      <c r="ACZ452" s="111"/>
      <c r="ADA452" s="111"/>
      <c r="ADB452" s="111"/>
      <c r="ADC452" s="111"/>
      <c r="ADD452" s="111"/>
      <c r="ADE452" s="111"/>
      <c r="ADF452" s="111"/>
      <c r="ADG452" s="111"/>
      <c r="ADH452" s="111"/>
      <c r="ADI452" s="111"/>
      <c r="ADJ452" s="111"/>
      <c r="ADK452" s="111"/>
      <c r="ADL452" s="111"/>
      <c r="ADM452" s="111"/>
      <c r="ADN452" s="111"/>
      <c r="ADO452" s="111"/>
      <c r="ADP452" s="111"/>
      <c r="ADQ452" s="111"/>
      <c r="ADR452" s="111"/>
      <c r="ADS452" s="111"/>
      <c r="ADT452" s="111"/>
      <c r="ADU452" s="111"/>
      <c r="ADV452" s="111"/>
      <c r="ADW452" s="111"/>
      <c r="ADX452" s="111"/>
      <c r="ADY452" s="111"/>
      <c r="ADZ452" s="111"/>
      <c r="AEA452" s="111"/>
      <c r="AEB452" s="111"/>
      <c r="AEC452" s="111"/>
      <c r="AED452" s="111"/>
      <c r="AEE452" s="111"/>
      <c r="AEF452" s="111"/>
      <c r="AEG452" s="111"/>
      <c r="AEH452" s="111"/>
      <c r="AEI452" s="111"/>
      <c r="AEJ452" s="111"/>
      <c r="AEK452" s="111"/>
      <c r="AEL452" s="111"/>
      <c r="AEM452" s="111"/>
      <c r="AEN452" s="111"/>
      <c r="AEO452" s="111"/>
      <c r="AEP452" s="111"/>
      <c r="AEQ452" s="111"/>
      <c r="AER452" s="111"/>
      <c r="AES452" s="111"/>
      <c r="AET452" s="111"/>
      <c r="AEU452" s="111"/>
      <c r="AEV452" s="111"/>
      <c r="AEW452" s="111"/>
      <c r="AEX452" s="111"/>
      <c r="AEY452" s="111"/>
      <c r="AEZ452" s="111"/>
      <c r="AFA452" s="111"/>
      <c r="AFB452" s="111"/>
      <c r="AFC452" s="111"/>
      <c r="AFD452" s="111"/>
      <c r="AFE452" s="111"/>
      <c r="AFF452" s="111"/>
      <c r="AFG452" s="111"/>
      <c r="AFH452" s="111"/>
      <c r="AFI452" s="111"/>
      <c r="AFJ452" s="111"/>
      <c r="AFK452" s="111"/>
      <c r="AFL452" s="111"/>
      <c r="AFM452" s="111"/>
      <c r="AFN452" s="111"/>
      <c r="AFO452" s="111"/>
      <c r="AFP452" s="111"/>
      <c r="AFQ452" s="111"/>
      <c r="AFR452" s="111"/>
      <c r="AFS452" s="111"/>
      <c r="AFT452" s="111"/>
      <c r="AFU452" s="111"/>
      <c r="AFV452" s="111"/>
      <c r="AFW452" s="111"/>
      <c r="AFX452" s="111"/>
      <c r="AFY452" s="111"/>
      <c r="AFZ452" s="111"/>
      <c r="AGA452" s="111"/>
      <c r="AGB452" s="111"/>
      <c r="AGC452" s="111"/>
      <c r="AGD452" s="111"/>
      <c r="AGE452" s="111"/>
      <c r="AGF452" s="111"/>
      <c r="AGG452" s="111"/>
      <c r="AGH452" s="111"/>
      <c r="AGI452" s="111"/>
      <c r="AGJ452" s="111"/>
      <c r="AGK452" s="111"/>
      <c r="AGL452" s="111"/>
      <c r="AGM452" s="111"/>
      <c r="AGN452" s="111"/>
      <c r="AGO452" s="111"/>
      <c r="AGP452" s="111"/>
      <c r="AGQ452" s="111"/>
      <c r="AGR452" s="111"/>
      <c r="AGS452" s="111"/>
      <c r="AGT452" s="111"/>
      <c r="AGU452" s="111"/>
      <c r="AGV452" s="111"/>
      <c r="AGW452" s="111"/>
      <c r="AGX452" s="111"/>
      <c r="AGY452" s="111"/>
      <c r="AGZ452" s="111"/>
      <c r="AHA452" s="111"/>
      <c r="AHB452" s="111"/>
      <c r="AHC452" s="111"/>
      <c r="AHD452" s="111"/>
      <c r="AHE452" s="111"/>
      <c r="AHF452" s="111"/>
      <c r="AHG452" s="111"/>
      <c r="AHH452" s="111"/>
      <c r="AHI452" s="111"/>
      <c r="AHJ452" s="111"/>
      <c r="AHK452" s="111"/>
      <c r="AHL452" s="111"/>
      <c r="AHM452" s="111"/>
      <c r="AHN452" s="111"/>
      <c r="AHO452" s="111"/>
      <c r="AHP452" s="111"/>
      <c r="AHQ452" s="111"/>
      <c r="AHR452" s="111"/>
      <c r="AHS452" s="111"/>
      <c r="AHT452" s="111"/>
      <c r="AHU452" s="111"/>
      <c r="AHV452" s="111"/>
      <c r="AHW452" s="111"/>
      <c r="AHX452" s="111"/>
      <c r="AHY452" s="111"/>
      <c r="AHZ452" s="111"/>
      <c r="AIA452" s="111"/>
      <c r="AIB452" s="111"/>
      <c r="AIC452" s="111"/>
      <c r="AID452" s="111"/>
      <c r="AIE452" s="111"/>
      <c r="AIF452" s="111"/>
      <c r="AIG452" s="111"/>
      <c r="AIH452" s="111"/>
      <c r="AII452" s="111"/>
      <c r="AIJ452" s="111"/>
      <c r="AIK452" s="111"/>
      <c r="AIL452" s="111"/>
      <c r="AIM452" s="111"/>
      <c r="AIN452" s="111"/>
      <c r="AIO452" s="111"/>
      <c r="AIP452" s="111"/>
      <c r="AIQ452" s="111"/>
      <c r="AIR452" s="111"/>
      <c r="AIS452" s="111"/>
      <c r="AIT452" s="111"/>
      <c r="AIU452" s="111"/>
      <c r="AIV452" s="111"/>
      <c r="AIW452" s="111"/>
      <c r="AIX452" s="111"/>
      <c r="AIY452" s="111"/>
      <c r="AIZ452" s="111"/>
      <c r="AJA452" s="111"/>
      <c r="AJB452" s="111"/>
      <c r="AJC452" s="111"/>
      <c r="AJD452" s="111"/>
      <c r="AJE452" s="111"/>
      <c r="AJF452" s="111"/>
      <c r="AJG452" s="111"/>
      <c r="AJH452" s="111"/>
      <c r="AJI452" s="111"/>
      <c r="AJJ452" s="111"/>
      <c r="AJK452" s="111"/>
      <c r="AJL452" s="111"/>
      <c r="AJM452" s="111"/>
      <c r="AJN452" s="111"/>
      <c r="AJO452" s="111"/>
      <c r="AJP452" s="111"/>
      <c r="AJQ452" s="111"/>
      <c r="AJR452" s="111"/>
      <c r="AJS452" s="111"/>
      <c r="AJT452" s="111"/>
      <c r="AJU452" s="111"/>
      <c r="AJV452" s="111"/>
      <c r="AJW452" s="111"/>
      <c r="AJX452" s="111"/>
      <c r="AJY452" s="111"/>
      <c r="AJZ452" s="111"/>
      <c r="AKA452" s="111"/>
      <c r="AKB452" s="111"/>
      <c r="AKC452" s="111"/>
      <c r="AKD452" s="111"/>
      <c r="AKE452" s="111"/>
      <c r="AKF452" s="111"/>
      <c r="AKG452" s="111"/>
      <c r="AKH452" s="111"/>
      <c r="AKI452" s="111"/>
      <c r="AKJ452" s="111"/>
      <c r="AKK452" s="111"/>
      <c r="AKL452" s="111"/>
      <c r="AKM452" s="111"/>
      <c r="AKN452" s="111"/>
      <c r="AKO452" s="111"/>
      <c r="AKP452" s="111"/>
      <c r="AKQ452" s="111"/>
      <c r="AKR452" s="111"/>
      <c r="AKS452" s="111"/>
      <c r="AKT452" s="111"/>
      <c r="AKU452" s="111"/>
      <c r="AKV452" s="111"/>
      <c r="AKW452" s="111"/>
      <c r="AKX452" s="111"/>
      <c r="AKY452" s="111"/>
      <c r="AKZ452" s="111"/>
      <c r="ALA452" s="111"/>
      <c r="ALB452" s="111"/>
      <c r="ALC452" s="111"/>
      <c r="ALD452" s="111"/>
      <c r="ALE452" s="111"/>
      <c r="ALF452" s="111"/>
      <c r="ALG452" s="111"/>
      <c r="ALH452" s="111"/>
      <c r="ALI452" s="111"/>
      <c r="ALJ452" s="111"/>
      <c r="ALK452" s="111"/>
      <c r="ALL452" s="111"/>
      <c r="ALM452" s="111"/>
      <c r="ALN452" s="111"/>
      <c r="ALO452" s="111"/>
      <c r="ALP452" s="111"/>
      <c r="ALQ452" s="111"/>
      <c r="ALR452" s="111"/>
      <c r="ALS452" s="111"/>
      <c r="ALT452" s="111"/>
      <c r="ALU452" s="111"/>
      <c r="ALV452" s="111"/>
      <c r="ALW452" s="111"/>
      <c r="ALX452" s="111"/>
      <c r="ALY452" s="111"/>
      <c r="ALZ452" s="111"/>
      <c r="AMA452" s="111"/>
      <c r="AMB452" s="111"/>
      <c r="AMC452" s="111"/>
      <c r="AMD452" s="111"/>
      <c r="AME452" s="111"/>
      <c r="AMF452" s="111"/>
      <c r="AMG452" s="111"/>
      <c r="AMH452" s="111"/>
      <c r="AMI452" s="111"/>
      <c r="AMJ452" s="111"/>
    </row>
    <row r="453" spans="1:1024" x14ac:dyDescent="0.25">
      <c r="A453" s="294" t="s">
        <v>5342</v>
      </c>
      <c r="B453" s="257">
        <v>453</v>
      </c>
      <c r="C453" s="295" t="s">
        <v>5343</v>
      </c>
      <c r="D453" s="296" t="s">
        <v>5344</v>
      </c>
      <c r="E453" s="297"/>
      <c r="F453" s="298">
        <v>4</v>
      </c>
      <c r="G453" s="299"/>
      <c r="H453" s="299"/>
      <c r="I453" s="492">
        <v>0.16800000000000001</v>
      </c>
      <c r="J453" s="298"/>
      <c r="K453" s="298"/>
      <c r="L453" s="298">
        <v>1</v>
      </c>
      <c r="M453" s="298"/>
      <c r="N453" s="298"/>
      <c r="O453" s="300"/>
      <c r="P453" s="300"/>
      <c r="Q453" s="298"/>
      <c r="R453" s="298"/>
      <c r="S453" s="298"/>
      <c r="T453" s="298"/>
      <c r="U453" s="298"/>
      <c r="V453" s="301"/>
      <c r="W453" s="302">
        <f t="shared" si="199"/>
        <v>100</v>
      </c>
      <c r="X453" s="302">
        <f t="shared" si="200"/>
        <v>100</v>
      </c>
      <c r="Y453" s="283">
        <f t="shared" si="195"/>
        <v>100</v>
      </c>
      <c r="Z453" s="302">
        <f t="shared" si="197"/>
        <v>100</v>
      </c>
      <c r="AA453" s="302">
        <f t="shared" si="198"/>
        <v>100</v>
      </c>
      <c r="AB453" s="303">
        <f t="shared" si="202"/>
        <v>100</v>
      </c>
      <c r="AC453" s="303">
        <f t="shared" si="201"/>
        <v>100</v>
      </c>
      <c r="AD453" s="303">
        <f t="shared" si="177"/>
        <v>100</v>
      </c>
      <c r="AE453" s="284">
        <f t="shared" si="196"/>
        <v>1</v>
      </c>
      <c r="AF453" s="284">
        <f t="shared" si="203"/>
        <v>100</v>
      </c>
      <c r="AG453" s="304">
        <f t="shared" si="179"/>
        <v>100</v>
      </c>
      <c r="AH453" s="304">
        <f t="shared" si="180"/>
        <v>100</v>
      </c>
      <c r="AI453" s="304">
        <f t="shared" si="181"/>
        <v>100</v>
      </c>
      <c r="AJ453" s="304">
        <f t="shared" si="204"/>
        <v>100</v>
      </c>
      <c r="AK453" s="383" t="s">
        <v>24092</v>
      </c>
      <c r="AL453" s="306">
        <v>1</v>
      </c>
      <c r="AM453" s="297">
        <v>2</v>
      </c>
      <c r="AN453" s="511"/>
      <c r="AO453" s="297">
        <v>1</v>
      </c>
      <c r="AP453" s="297">
        <v>1</v>
      </c>
      <c r="AQ453" s="277"/>
      <c r="AR453" s="171" t="s">
        <v>5345</v>
      </c>
      <c r="AS453" s="171"/>
      <c r="AT453" s="277"/>
      <c r="AU453" s="277"/>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c r="BR453" s="111"/>
      <c r="BS453" s="111"/>
      <c r="BT453" s="111"/>
      <c r="BU453" s="111"/>
      <c r="BV453" s="111"/>
      <c r="BW453" s="111"/>
      <c r="BX453" s="111"/>
      <c r="BY453" s="111"/>
      <c r="BZ453" s="111"/>
      <c r="CA453" s="111"/>
      <c r="CB453" s="111"/>
      <c r="CC453" s="111"/>
      <c r="CD453" s="111"/>
      <c r="CE453" s="111"/>
      <c r="CF453" s="111"/>
      <c r="CG453" s="111"/>
      <c r="CH453" s="111"/>
      <c r="CI453" s="111"/>
      <c r="CJ453" s="111"/>
      <c r="CK453" s="111"/>
      <c r="CL453" s="111"/>
      <c r="CM453" s="111"/>
      <c r="CN453" s="111"/>
      <c r="CO453" s="111"/>
      <c r="CP453" s="111"/>
      <c r="CQ453" s="111"/>
      <c r="CR453" s="111"/>
      <c r="CS453" s="111"/>
      <c r="CT453" s="111"/>
      <c r="CU453" s="111"/>
      <c r="CV453" s="111"/>
      <c r="CW453" s="111"/>
      <c r="CX453" s="111"/>
      <c r="CY453" s="111"/>
      <c r="CZ453" s="111"/>
      <c r="DA453" s="111"/>
      <c r="DB453" s="111"/>
      <c r="DC453" s="111"/>
      <c r="DD453" s="111"/>
      <c r="DE453" s="111"/>
      <c r="DF453" s="111"/>
      <c r="DG453" s="111"/>
      <c r="DH453" s="111"/>
      <c r="DI453" s="111"/>
      <c r="DJ453" s="111"/>
      <c r="DK453" s="111"/>
      <c r="DL453" s="111"/>
      <c r="DM453" s="111"/>
      <c r="DN453" s="111"/>
      <c r="DO453" s="111"/>
      <c r="DP453" s="111"/>
      <c r="DQ453" s="111"/>
      <c r="DR453" s="111"/>
      <c r="DS453" s="111"/>
      <c r="DT453" s="111"/>
      <c r="DU453" s="111"/>
      <c r="DV453" s="111"/>
      <c r="DW453" s="111"/>
      <c r="DX453" s="111"/>
      <c r="DY453" s="111"/>
      <c r="DZ453" s="111"/>
      <c r="EA453" s="111"/>
      <c r="EB453" s="111"/>
      <c r="EC453" s="111"/>
      <c r="ED453" s="111"/>
      <c r="EE453" s="111"/>
      <c r="EF453" s="111"/>
      <c r="EG453" s="111"/>
      <c r="EH453" s="111"/>
      <c r="EI453" s="111"/>
      <c r="EJ453" s="111"/>
      <c r="EK453" s="111"/>
      <c r="EL453" s="111"/>
      <c r="EM453" s="111"/>
      <c r="EN453" s="111"/>
      <c r="EO453" s="111"/>
      <c r="EP453" s="111"/>
      <c r="EQ453" s="111"/>
      <c r="ER453" s="111"/>
      <c r="ES453" s="111"/>
      <c r="ET453" s="111"/>
      <c r="EU453" s="111"/>
      <c r="EV453" s="111"/>
      <c r="EW453" s="111"/>
      <c r="EX453" s="111"/>
      <c r="EY453" s="111"/>
      <c r="EZ453" s="111"/>
      <c r="FA453" s="111"/>
      <c r="FB453" s="111"/>
      <c r="FC453" s="111"/>
      <c r="FD453" s="111"/>
      <c r="FE453" s="111"/>
      <c r="FF453" s="111"/>
      <c r="FG453" s="111"/>
      <c r="FH453" s="111"/>
      <c r="FI453" s="111"/>
      <c r="FJ453" s="111"/>
      <c r="FK453" s="111"/>
      <c r="FL453" s="111"/>
      <c r="FM453" s="111"/>
      <c r="FN453" s="111"/>
      <c r="FO453" s="111"/>
      <c r="FP453" s="111"/>
      <c r="FQ453" s="111"/>
      <c r="FR453" s="111"/>
      <c r="FS453" s="111"/>
      <c r="FT453" s="111"/>
      <c r="FU453" s="111"/>
      <c r="FV453" s="111"/>
      <c r="FW453" s="111"/>
      <c r="FX453" s="111"/>
      <c r="FY453" s="111"/>
      <c r="FZ453" s="111"/>
      <c r="GA453" s="111"/>
      <c r="GB453" s="111"/>
      <c r="GC453" s="111"/>
      <c r="GD453" s="111"/>
      <c r="GE453" s="111"/>
      <c r="GF453" s="111"/>
      <c r="GG453" s="111"/>
      <c r="GH453" s="111"/>
      <c r="GI453" s="111"/>
      <c r="GJ453" s="111"/>
      <c r="GK453" s="111"/>
      <c r="GL453" s="111"/>
      <c r="GM453" s="111"/>
      <c r="GN453" s="111"/>
      <c r="GO453" s="111"/>
      <c r="GP453" s="111"/>
      <c r="GQ453" s="111"/>
      <c r="GR453" s="111"/>
      <c r="GS453" s="111"/>
      <c r="GT453" s="111"/>
      <c r="GU453" s="111"/>
      <c r="GV453" s="111"/>
      <c r="GW453" s="111"/>
      <c r="GX453" s="111"/>
      <c r="GY453" s="111"/>
      <c r="GZ453" s="111"/>
      <c r="HA453" s="111"/>
      <c r="HB453" s="111"/>
      <c r="HC453" s="111"/>
      <c r="HD453" s="111"/>
      <c r="HE453" s="111"/>
      <c r="HF453" s="111"/>
      <c r="HG453" s="111"/>
      <c r="HH453" s="111"/>
      <c r="HI453" s="111"/>
      <c r="HJ453" s="111"/>
      <c r="HK453" s="111"/>
      <c r="HL453" s="111"/>
      <c r="HM453" s="111"/>
      <c r="HN453" s="111"/>
      <c r="HO453" s="111"/>
      <c r="HP453" s="111"/>
      <c r="HQ453" s="111"/>
      <c r="HR453" s="111"/>
      <c r="HS453" s="111"/>
      <c r="HT453" s="111"/>
      <c r="HU453" s="111"/>
      <c r="HV453" s="111"/>
      <c r="HW453" s="111"/>
      <c r="HX453" s="111"/>
      <c r="HY453" s="111"/>
      <c r="HZ453" s="111"/>
      <c r="IA453" s="111"/>
      <c r="IB453" s="111"/>
      <c r="IC453" s="111"/>
      <c r="ID453" s="111"/>
      <c r="IE453" s="111"/>
      <c r="IF453" s="111"/>
      <c r="IG453" s="111"/>
      <c r="IH453" s="111"/>
      <c r="II453" s="111"/>
      <c r="IJ453" s="111"/>
      <c r="IK453" s="111"/>
      <c r="IL453" s="111"/>
      <c r="IM453" s="111"/>
      <c r="IN453" s="111"/>
      <c r="IO453" s="111"/>
      <c r="IP453" s="111"/>
      <c r="IQ453" s="111"/>
      <c r="IR453" s="111"/>
      <c r="IS453" s="111"/>
      <c r="IT453" s="111"/>
      <c r="IU453" s="111"/>
      <c r="IV453" s="111"/>
      <c r="IW453" s="111"/>
      <c r="IX453" s="111"/>
      <c r="IY453" s="111"/>
      <c r="IZ453" s="111"/>
      <c r="JA453" s="111"/>
      <c r="JB453" s="111"/>
      <c r="JC453" s="111"/>
      <c r="JD453" s="111"/>
      <c r="JE453" s="111"/>
      <c r="JF453" s="111"/>
      <c r="JG453" s="111"/>
      <c r="JH453" s="111"/>
      <c r="JI453" s="111"/>
      <c r="JJ453" s="111"/>
      <c r="JK453" s="111"/>
      <c r="JL453" s="111"/>
      <c r="JM453" s="111"/>
      <c r="JN453" s="111"/>
      <c r="JO453" s="111"/>
      <c r="JP453" s="111"/>
      <c r="JQ453" s="111"/>
      <c r="JR453" s="111"/>
      <c r="JS453" s="111"/>
      <c r="JT453" s="111"/>
      <c r="JU453" s="111"/>
      <c r="JV453" s="111"/>
      <c r="JW453" s="111"/>
      <c r="JX453" s="111"/>
      <c r="JY453" s="111"/>
      <c r="JZ453" s="111"/>
      <c r="KA453" s="111"/>
      <c r="KB453" s="111"/>
      <c r="KC453" s="111"/>
      <c r="KD453" s="111"/>
      <c r="KE453" s="111"/>
      <c r="KF453" s="111"/>
      <c r="KG453" s="111"/>
      <c r="KH453" s="111"/>
      <c r="KI453" s="111"/>
      <c r="KJ453" s="111"/>
      <c r="KK453" s="111"/>
      <c r="KL453" s="111"/>
      <c r="KM453" s="111"/>
      <c r="KN453" s="111"/>
      <c r="KO453" s="111"/>
      <c r="KP453" s="111"/>
      <c r="KQ453" s="111"/>
      <c r="KR453" s="111"/>
      <c r="KS453" s="111"/>
      <c r="KT453" s="111"/>
      <c r="KU453" s="111"/>
      <c r="KV453" s="111"/>
      <c r="KW453" s="111"/>
      <c r="KX453" s="111"/>
      <c r="KY453" s="111"/>
      <c r="KZ453" s="111"/>
      <c r="LA453" s="111"/>
      <c r="LB453" s="111"/>
      <c r="LC453" s="111"/>
      <c r="LD453" s="111"/>
      <c r="LE453" s="111"/>
      <c r="LF453" s="111"/>
      <c r="LG453" s="111"/>
      <c r="LH453" s="111"/>
      <c r="LI453" s="111"/>
      <c r="LJ453" s="111"/>
      <c r="LK453" s="111"/>
      <c r="LL453" s="111"/>
      <c r="LM453" s="111"/>
      <c r="LN453" s="111"/>
      <c r="LO453" s="111"/>
      <c r="LP453" s="111"/>
      <c r="LQ453" s="111"/>
      <c r="LR453" s="111"/>
      <c r="LS453" s="111"/>
      <c r="LT453" s="111"/>
      <c r="LU453" s="111"/>
      <c r="LV453" s="111"/>
      <c r="LW453" s="111"/>
      <c r="LX453" s="111"/>
      <c r="LY453" s="111"/>
      <c r="LZ453" s="111"/>
      <c r="MA453" s="111"/>
      <c r="MB453" s="111"/>
      <c r="MC453" s="111"/>
      <c r="MD453" s="111"/>
      <c r="ME453" s="111"/>
      <c r="MF453" s="111"/>
      <c r="MG453" s="111"/>
      <c r="MH453" s="111"/>
      <c r="MI453" s="111"/>
      <c r="MJ453" s="111"/>
      <c r="MK453" s="111"/>
      <c r="ML453" s="111"/>
      <c r="MM453" s="111"/>
      <c r="MN453" s="111"/>
      <c r="MO453" s="111"/>
      <c r="MP453" s="111"/>
      <c r="MQ453" s="111"/>
      <c r="MR453" s="111"/>
      <c r="MS453" s="111"/>
      <c r="MT453" s="111"/>
      <c r="MU453" s="111"/>
      <c r="MV453" s="111"/>
      <c r="MW453" s="111"/>
      <c r="MX453" s="111"/>
      <c r="MY453" s="111"/>
      <c r="MZ453" s="111"/>
      <c r="NA453" s="111"/>
      <c r="NB453" s="111"/>
      <c r="NC453" s="111"/>
      <c r="ND453" s="111"/>
      <c r="NE453" s="111"/>
      <c r="NF453" s="111"/>
      <c r="NG453" s="111"/>
      <c r="NH453" s="111"/>
      <c r="NI453" s="111"/>
      <c r="NJ453" s="111"/>
      <c r="NK453" s="111"/>
      <c r="NL453" s="111"/>
      <c r="NM453" s="111"/>
      <c r="NN453" s="111"/>
      <c r="NO453" s="111"/>
      <c r="NP453" s="111"/>
      <c r="NQ453" s="111"/>
      <c r="NR453" s="111"/>
      <c r="NS453" s="111"/>
      <c r="NT453" s="111"/>
      <c r="NU453" s="111"/>
      <c r="NV453" s="111"/>
      <c r="NW453" s="111"/>
      <c r="NX453" s="111"/>
      <c r="NY453" s="111"/>
      <c r="NZ453" s="111"/>
      <c r="OA453" s="111"/>
      <c r="OB453" s="111"/>
      <c r="OC453" s="111"/>
      <c r="OD453" s="111"/>
      <c r="OE453" s="111"/>
      <c r="OF453" s="111"/>
      <c r="OG453" s="111"/>
      <c r="OH453" s="111"/>
      <c r="OI453" s="111"/>
      <c r="OJ453" s="111"/>
      <c r="OK453" s="111"/>
      <c r="OL453" s="111"/>
      <c r="OM453" s="111"/>
      <c r="ON453" s="111"/>
      <c r="OO453" s="111"/>
      <c r="OP453" s="111"/>
      <c r="OQ453" s="111"/>
      <c r="OR453" s="111"/>
      <c r="OS453" s="111"/>
      <c r="OT453" s="111"/>
      <c r="OU453" s="111"/>
      <c r="OV453" s="111"/>
      <c r="OW453" s="111"/>
      <c r="OX453" s="111"/>
      <c r="OY453" s="111"/>
      <c r="OZ453" s="111"/>
      <c r="PA453" s="111"/>
      <c r="PB453" s="111"/>
      <c r="PC453" s="111"/>
      <c r="PD453" s="111"/>
      <c r="PE453" s="111"/>
      <c r="PF453" s="111"/>
      <c r="PG453" s="111"/>
      <c r="PH453" s="111"/>
      <c r="PI453" s="111"/>
      <c r="PJ453" s="111"/>
      <c r="PK453" s="111"/>
      <c r="PL453" s="111"/>
      <c r="PM453" s="111"/>
      <c r="PN453" s="111"/>
      <c r="PO453" s="111"/>
      <c r="PP453" s="111"/>
      <c r="PQ453" s="111"/>
      <c r="PR453" s="111"/>
      <c r="PS453" s="111"/>
      <c r="PT453" s="111"/>
      <c r="PU453" s="111"/>
      <c r="PV453" s="111"/>
      <c r="PW453" s="111"/>
      <c r="PX453" s="111"/>
      <c r="PY453" s="111"/>
      <c r="PZ453" s="111"/>
      <c r="QA453" s="111"/>
      <c r="QB453" s="111"/>
      <c r="QC453" s="111"/>
      <c r="QD453" s="111"/>
      <c r="QE453" s="111"/>
      <c r="QF453" s="111"/>
      <c r="QG453" s="111"/>
      <c r="QH453" s="111"/>
      <c r="QI453" s="111"/>
      <c r="QJ453" s="111"/>
      <c r="QK453" s="111"/>
      <c r="QL453" s="111"/>
      <c r="QM453" s="111"/>
      <c r="QN453" s="111"/>
      <c r="QO453" s="111"/>
      <c r="QP453" s="111"/>
      <c r="QQ453" s="111"/>
      <c r="QR453" s="111"/>
      <c r="QS453" s="111"/>
      <c r="QT453" s="111"/>
      <c r="QU453" s="111"/>
      <c r="QV453" s="111"/>
      <c r="QW453" s="111"/>
      <c r="QX453" s="111"/>
      <c r="QY453" s="111"/>
      <c r="QZ453" s="111"/>
      <c r="RA453" s="111"/>
      <c r="RB453" s="111"/>
      <c r="RC453" s="111"/>
      <c r="RD453" s="111"/>
      <c r="RE453" s="111"/>
      <c r="RF453" s="111"/>
      <c r="RG453" s="111"/>
      <c r="RH453" s="111"/>
      <c r="RI453" s="111"/>
      <c r="RJ453" s="111"/>
      <c r="RK453" s="111"/>
      <c r="RL453" s="111"/>
      <c r="RM453" s="111"/>
      <c r="RN453" s="111"/>
      <c r="RO453" s="111"/>
      <c r="RP453" s="111"/>
      <c r="RQ453" s="111"/>
      <c r="RR453" s="111"/>
      <c r="RS453" s="111"/>
      <c r="RT453" s="111"/>
      <c r="RU453" s="111"/>
      <c r="RV453" s="111"/>
      <c r="RW453" s="111"/>
      <c r="RX453" s="111"/>
      <c r="RY453" s="111"/>
      <c r="RZ453" s="111"/>
      <c r="SA453" s="111"/>
      <c r="SB453" s="111"/>
      <c r="SC453" s="111"/>
      <c r="SD453" s="111"/>
      <c r="SE453" s="111"/>
      <c r="SF453" s="111"/>
      <c r="SG453" s="111"/>
      <c r="SH453" s="111"/>
      <c r="SI453" s="111"/>
      <c r="SJ453" s="111"/>
      <c r="SK453" s="111"/>
      <c r="SL453" s="111"/>
      <c r="SM453" s="111"/>
      <c r="SN453" s="111"/>
      <c r="SO453" s="111"/>
      <c r="SP453" s="111"/>
      <c r="SQ453" s="111"/>
      <c r="SR453" s="111"/>
      <c r="SS453" s="111"/>
      <c r="ST453" s="111"/>
      <c r="SU453" s="111"/>
      <c r="SV453" s="111"/>
      <c r="SW453" s="111"/>
      <c r="SX453" s="111"/>
      <c r="SY453" s="111"/>
      <c r="SZ453" s="111"/>
      <c r="TA453" s="111"/>
      <c r="TB453" s="111"/>
      <c r="TC453" s="111"/>
      <c r="TD453" s="111"/>
      <c r="TE453" s="111"/>
      <c r="TF453" s="111"/>
      <c r="TG453" s="111"/>
      <c r="TH453" s="111"/>
      <c r="TI453" s="111"/>
      <c r="TJ453" s="111"/>
      <c r="TK453" s="111"/>
      <c r="TL453" s="111"/>
      <c r="TM453" s="111"/>
      <c r="TN453" s="111"/>
      <c r="TO453" s="111"/>
      <c r="TP453" s="111"/>
      <c r="TQ453" s="111"/>
      <c r="TR453" s="111"/>
      <c r="TS453" s="111"/>
      <c r="TT453" s="111"/>
      <c r="TU453" s="111"/>
      <c r="TV453" s="111"/>
      <c r="TW453" s="111"/>
      <c r="TX453" s="111"/>
      <c r="TY453" s="111"/>
      <c r="TZ453" s="111"/>
      <c r="UA453" s="111"/>
      <c r="UB453" s="111"/>
      <c r="UC453" s="111"/>
      <c r="UD453" s="111"/>
      <c r="UE453" s="111"/>
      <c r="UF453" s="111"/>
      <c r="UG453" s="111"/>
      <c r="UH453" s="111"/>
      <c r="UI453" s="111"/>
      <c r="UJ453" s="111"/>
      <c r="UK453" s="111"/>
      <c r="UL453" s="111"/>
      <c r="UM453" s="111"/>
      <c r="UN453" s="111"/>
      <c r="UO453" s="111"/>
      <c r="UP453" s="111"/>
      <c r="UQ453" s="111"/>
      <c r="UR453" s="111"/>
      <c r="US453" s="111"/>
      <c r="UT453" s="111"/>
      <c r="UU453" s="111"/>
      <c r="UV453" s="111"/>
      <c r="UW453" s="111"/>
      <c r="UX453" s="111"/>
      <c r="UY453" s="111"/>
      <c r="UZ453" s="111"/>
      <c r="VA453" s="111"/>
      <c r="VB453" s="111"/>
      <c r="VC453" s="111"/>
      <c r="VD453" s="111"/>
      <c r="VE453" s="111"/>
      <c r="VF453" s="111"/>
      <c r="VG453" s="111"/>
      <c r="VH453" s="111"/>
      <c r="VI453" s="111"/>
      <c r="VJ453" s="111"/>
      <c r="VK453" s="111"/>
      <c r="VL453" s="111"/>
      <c r="VM453" s="111"/>
      <c r="VN453" s="111"/>
      <c r="VO453" s="111"/>
      <c r="VP453" s="111"/>
      <c r="VQ453" s="111"/>
      <c r="VR453" s="111"/>
      <c r="VS453" s="111"/>
      <c r="VT453" s="111"/>
      <c r="VU453" s="111"/>
      <c r="VV453" s="111"/>
      <c r="VW453" s="111"/>
      <c r="VX453" s="111"/>
      <c r="VY453" s="111"/>
      <c r="VZ453" s="111"/>
      <c r="WA453" s="111"/>
      <c r="WB453" s="111"/>
      <c r="WC453" s="111"/>
      <c r="WD453" s="111"/>
      <c r="WE453" s="111"/>
      <c r="WF453" s="111"/>
      <c r="WG453" s="111"/>
      <c r="WH453" s="111"/>
      <c r="WI453" s="111"/>
      <c r="WJ453" s="111"/>
      <c r="WK453" s="111"/>
      <c r="WL453" s="111"/>
      <c r="WM453" s="111"/>
      <c r="WN453" s="111"/>
      <c r="WO453" s="111"/>
      <c r="WP453" s="111"/>
      <c r="WQ453" s="111"/>
      <c r="WR453" s="111"/>
      <c r="WS453" s="111"/>
      <c r="WT453" s="111"/>
      <c r="WU453" s="111"/>
      <c r="WV453" s="111"/>
      <c r="WW453" s="111"/>
      <c r="WX453" s="111"/>
      <c r="WY453" s="111"/>
      <c r="WZ453" s="111"/>
      <c r="XA453" s="111"/>
      <c r="XB453" s="111"/>
      <c r="XC453" s="111"/>
      <c r="XD453" s="111"/>
      <c r="XE453" s="111"/>
      <c r="XF453" s="111"/>
      <c r="XG453" s="111"/>
      <c r="XH453" s="111"/>
      <c r="XI453" s="111"/>
      <c r="XJ453" s="111"/>
      <c r="XK453" s="111"/>
      <c r="XL453" s="111"/>
      <c r="XM453" s="111"/>
      <c r="XN453" s="111"/>
      <c r="XO453" s="111"/>
      <c r="XP453" s="111"/>
      <c r="XQ453" s="111"/>
      <c r="XR453" s="111"/>
      <c r="XS453" s="111"/>
      <c r="XT453" s="111"/>
      <c r="XU453" s="111"/>
      <c r="XV453" s="111"/>
      <c r="XW453" s="111"/>
      <c r="XX453" s="111"/>
      <c r="XY453" s="111"/>
      <c r="XZ453" s="111"/>
      <c r="YA453" s="111"/>
      <c r="YB453" s="111"/>
      <c r="YC453" s="111"/>
      <c r="YD453" s="111"/>
      <c r="YE453" s="111"/>
      <c r="YF453" s="111"/>
      <c r="YG453" s="111"/>
      <c r="YH453" s="111"/>
      <c r="YI453" s="111"/>
      <c r="YJ453" s="111"/>
      <c r="YK453" s="111"/>
      <c r="YL453" s="111"/>
      <c r="YM453" s="111"/>
      <c r="YN453" s="111"/>
      <c r="YO453" s="111"/>
      <c r="YP453" s="111"/>
      <c r="YQ453" s="111"/>
      <c r="YR453" s="111"/>
      <c r="YS453" s="111"/>
      <c r="YT453" s="111"/>
      <c r="YU453" s="111"/>
      <c r="YV453" s="111"/>
      <c r="YW453" s="111"/>
      <c r="YX453" s="111"/>
      <c r="YY453" s="111"/>
      <c r="YZ453" s="111"/>
      <c r="ZA453" s="111"/>
      <c r="ZB453" s="111"/>
      <c r="ZC453" s="111"/>
      <c r="ZD453" s="111"/>
      <c r="ZE453" s="111"/>
      <c r="ZF453" s="111"/>
      <c r="ZG453" s="111"/>
      <c r="ZH453" s="111"/>
      <c r="ZI453" s="111"/>
      <c r="ZJ453" s="111"/>
      <c r="ZK453" s="111"/>
      <c r="ZL453" s="111"/>
      <c r="ZM453" s="111"/>
      <c r="ZN453" s="111"/>
      <c r="ZO453" s="111"/>
      <c r="ZP453" s="111"/>
      <c r="ZQ453" s="111"/>
      <c r="ZR453" s="111"/>
      <c r="ZS453" s="111"/>
      <c r="ZT453" s="111"/>
      <c r="ZU453" s="111"/>
      <c r="ZV453" s="111"/>
      <c r="ZW453" s="111"/>
      <c r="ZX453" s="111"/>
      <c r="ZY453" s="111"/>
      <c r="ZZ453" s="111"/>
      <c r="AAA453" s="111"/>
      <c r="AAB453" s="111"/>
      <c r="AAC453" s="111"/>
      <c r="AAD453" s="111"/>
      <c r="AAE453" s="111"/>
      <c r="AAF453" s="111"/>
      <c r="AAG453" s="111"/>
      <c r="AAH453" s="111"/>
      <c r="AAI453" s="111"/>
      <c r="AAJ453" s="111"/>
      <c r="AAK453" s="111"/>
      <c r="AAL453" s="111"/>
      <c r="AAM453" s="111"/>
      <c r="AAN453" s="111"/>
      <c r="AAO453" s="111"/>
      <c r="AAP453" s="111"/>
      <c r="AAQ453" s="111"/>
      <c r="AAR453" s="111"/>
      <c r="AAS453" s="111"/>
      <c r="AAT453" s="111"/>
      <c r="AAU453" s="111"/>
      <c r="AAV453" s="111"/>
      <c r="AAW453" s="111"/>
      <c r="AAX453" s="111"/>
      <c r="AAY453" s="111"/>
      <c r="AAZ453" s="111"/>
      <c r="ABA453" s="111"/>
      <c r="ABB453" s="111"/>
      <c r="ABC453" s="111"/>
      <c r="ABD453" s="111"/>
      <c r="ABE453" s="111"/>
      <c r="ABF453" s="111"/>
      <c r="ABG453" s="111"/>
      <c r="ABH453" s="111"/>
      <c r="ABI453" s="111"/>
      <c r="ABJ453" s="111"/>
      <c r="ABK453" s="111"/>
      <c r="ABL453" s="111"/>
      <c r="ABM453" s="111"/>
      <c r="ABN453" s="111"/>
      <c r="ABO453" s="111"/>
      <c r="ABP453" s="111"/>
      <c r="ABQ453" s="111"/>
      <c r="ABR453" s="111"/>
      <c r="ABS453" s="111"/>
      <c r="ABT453" s="111"/>
      <c r="ABU453" s="111"/>
      <c r="ABV453" s="111"/>
      <c r="ABW453" s="111"/>
      <c r="ABX453" s="111"/>
      <c r="ABY453" s="111"/>
      <c r="ABZ453" s="111"/>
      <c r="ACA453" s="111"/>
      <c r="ACB453" s="111"/>
      <c r="ACC453" s="111"/>
      <c r="ACD453" s="111"/>
      <c r="ACE453" s="111"/>
      <c r="ACF453" s="111"/>
      <c r="ACG453" s="111"/>
      <c r="ACH453" s="111"/>
      <c r="ACI453" s="111"/>
      <c r="ACJ453" s="111"/>
      <c r="ACK453" s="111"/>
      <c r="ACL453" s="111"/>
      <c r="ACM453" s="111"/>
      <c r="ACN453" s="111"/>
      <c r="ACO453" s="111"/>
      <c r="ACP453" s="111"/>
      <c r="ACQ453" s="111"/>
      <c r="ACR453" s="111"/>
      <c r="ACS453" s="111"/>
      <c r="ACT453" s="111"/>
      <c r="ACU453" s="111"/>
      <c r="ACV453" s="111"/>
      <c r="ACW453" s="111"/>
      <c r="ACX453" s="111"/>
      <c r="ACY453" s="111"/>
      <c r="ACZ453" s="111"/>
      <c r="ADA453" s="111"/>
      <c r="ADB453" s="111"/>
      <c r="ADC453" s="111"/>
      <c r="ADD453" s="111"/>
      <c r="ADE453" s="111"/>
      <c r="ADF453" s="111"/>
      <c r="ADG453" s="111"/>
      <c r="ADH453" s="111"/>
      <c r="ADI453" s="111"/>
      <c r="ADJ453" s="111"/>
      <c r="ADK453" s="111"/>
      <c r="ADL453" s="111"/>
      <c r="ADM453" s="111"/>
      <c r="ADN453" s="111"/>
      <c r="ADO453" s="111"/>
      <c r="ADP453" s="111"/>
      <c r="ADQ453" s="111"/>
      <c r="ADR453" s="111"/>
      <c r="ADS453" s="111"/>
      <c r="ADT453" s="111"/>
      <c r="ADU453" s="111"/>
      <c r="ADV453" s="111"/>
      <c r="ADW453" s="111"/>
      <c r="ADX453" s="111"/>
      <c r="ADY453" s="111"/>
      <c r="ADZ453" s="111"/>
      <c r="AEA453" s="111"/>
      <c r="AEB453" s="111"/>
      <c r="AEC453" s="111"/>
      <c r="AED453" s="111"/>
      <c r="AEE453" s="111"/>
      <c r="AEF453" s="111"/>
      <c r="AEG453" s="111"/>
      <c r="AEH453" s="111"/>
      <c r="AEI453" s="111"/>
      <c r="AEJ453" s="111"/>
      <c r="AEK453" s="111"/>
      <c r="AEL453" s="111"/>
      <c r="AEM453" s="111"/>
      <c r="AEN453" s="111"/>
      <c r="AEO453" s="111"/>
      <c r="AEP453" s="111"/>
      <c r="AEQ453" s="111"/>
      <c r="AER453" s="111"/>
      <c r="AES453" s="111"/>
      <c r="AET453" s="111"/>
      <c r="AEU453" s="111"/>
      <c r="AEV453" s="111"/>
      <c r="AEW453" s="111"/>
      <c r="AEX453" s="111"/>
      <c r="AEY453" s="111"/>
      <c r="AEZ453" s="111"/>
      <c r="AFA453" s="111"/>
      <c r="AFB453" s="111"/>
      <c r="AFC453" s="111"/>
      <c r="AFD453" s="111"/>
      <c r="AFE453" s="111"/>
      <c r="AFF453" s="111"/>
      <c r="AFG453" s="111"/>
      <c r="AFH453" s="111"/>
      <c r="AFI453" s="111"/>
      <c r="AFJ453" s="111"/>
      <c r="AFK453" s="111"/>
      <c r="AFL453" s="111"/>
      <c r="AFM453" s="111"/>
      <c r="AFN453" s="111"/>
      <c r="AFO453" s="111"/>
      <c r="AFP453" s="111"/>
      <c r="AFQ453" s="111"/>
      <c r="AFR453" s="111"/>
      <c r="AFS453" s="111"/>
      <c r="AFT453" s="111"/>
      <c r="AFU453" s="111"/>
      <c r="AFV453" s="111"/>
      <c r="AFW453" s="111"/>
      <c r="AFX453" s="111"/>
      <c r="AFY453" s="111"/>
      <c r="AFZ453" s="111"/>
      <c r="AGA453" s="111"/>
      <c r="AGB453" s="111"/>
      <c r="AGC453" s="111"/>
      <c r="AGD453" s="111"/>
      <c r="AGE453" s="111"/>
      <c r="AGF453" s="111"/>
      <c r="AGG453" s="111"/>
      <c r="AGH453" s="111"/>
      <c r="AGI453" s="111"/>
      <c r="AGJ453" s="111"/>
      <c r="AGK453" s="111"/>
      <c r="AGL453" s="111"/>
      <c r="AGM453" s="111"/>
      <c r="AGN453" s="111"/>
      <c r="AGO453" s="111"/>
      <c r="AGP453" s="111"/>
      <c r="AGQ453" s="111"/>
      <c r="AGR453" s="111"/>
      <c r="AGS453" s="111"/>
      <c r="AGT453" s="111"/>
      <c r="AGU453" s="111"/>
      <c r="AGV453" s="111"/>
      <c r="AGW453" s="111"/>
      <c r="AGX453" s="111"/>
      <c r="AGY453" s="111"/>
      <c r="AGZ453" s="111"/>
      <c r="AHA453" s="111"/>
      <c r="AHB453" s="111"/>
      <c r="AHC453" s="111"/>
      <c r="AHD453" s="111"/>
      <c r="AHE453" s="111"/>
      <c r="AHF453" s="111"/>
      <c r="AHG453" s="111"/>
      <c r="AHH453" s="111"/>
      <c r="AHI453" s="111"/>
      <c r="AHJ453" s="111"/>
      <c r="AHK453" s="111"/>
      <c r="AHL453" s="111"/>
      <c r="AHM453" s="111"/>
      <c r="AHN453" s="111"/>
      <c r="AHO453" s="111"/>
      <c r="AHP453" s="111"/>
      <c r="AHQ453" s="111"/>
      <c r="AHR453" s="111"/>
      <c r="AHS453" s="111"/>
      <c r="AHT453" s="111"/>
      <c r="AHU453" s="111"/>
      <c r="AHV453" s="111"/>
      <c r="AHW453" s="111"/>
      <c r="AHX453" s="111"/>
      <c r="AHY453" s="111"/>
      <c r="AHZ453" s="111"/>
      <c r="AIA453" s="111"/>
      <c r="AIB453" s="111"/>
      <c r="AIC453" s="111"/>
      <c r="AID453" s="111"/>
      <c r="AIE453" s="111"/>
      <c r="AIF453" s="111"/>
      <c r="AIG453" s="111"/>
      <c r="AIH453" s="111"/>
      <c r="AII453" s="111"/>
      <c r="AIJ453" s="111"/>
      <c r="AIK453" s="111"/>
      <c r="AIL453" s="111"/>
      <c r="AIM453" s="111"/>
      <c r="AIN453" s="111"/>
      <c r="AIO453" s="111"/>
      <c r="AIP453" s="111"/>
      <c r="AIQ453" s="111"/>
      <c r="AIR453" s="111"/>
      <c r="AIS453" s="111"/>
      <c r="AIT453" s="111"/>
      <c r="AIU453" s="111"/>
      <c r="AIV453" s="111"/>
      <c r="AIW453" s="111"/>
      <c r="AIX453" s="111"/>
      <c r="AIY453" s="111"/>
      <c r="AIZ453" s="111"/>
      <c r="AJA453" s="111"/>
      <c r="AJB453" s="111"/>
      <c r="AJC453" s="111"/>
      <c r="AJD453" s="111"/>
      <c r="AJE453" s="111"/>
      <c r="AJF453" s="111"/>
      <c r="AJG453" s="111"/>
      <c r="AJH453" s="111"/>
      <c r="AJI453" s="111"/>
      <c r="AJJ453" s="111"/>
      <c r="AJK453" s="111"/>
      <c r="AJL453" s="111"/>
      <c r="AJM453" s="111"/>
      <c r="AJN453" s="111"/>
      <c r="AJO453" s="111"/>
      <c r="AJP453" s="111"/>
      <c r="AJQ453" s="111"/>
      <c r="AJR453" s="111"/>
      <c r="AJS453" s="111"/>
      <c r="AJT453" s="111"/>
      <c r="AJU453" s="111"/>
      <c r="AJV453" s="111"/>
      <c r="AJW453" s="111"/>
      <c r="AJX453" s="111"/>
      <c r="AJY453" s="111"/>
      <c r="AJZ453" s="111"/>
      <c r="AKA453" s="111"/>
      <c r="AKB453" s="111"/>
      <c r="AKC453" s="111"/>
      <c r="AKD453" s="111"/>
      <c r="AKE453" s="111"/>
      <c r="AKF453" s="111"/>
      <c r="AKG453" s="111"/>
      <c r="AKH453" s="111"/>
      <c r="AKI453" s="111"/>
      <c r="AKJ453" s="111"/>
      <c r="AKK453" s="111"/>
      <c r="AKL453" s="111"/>
      <c r="AKM453" s="111"/>
      <c r="AKN453" s="111"/>
      <c r="AKO453" s="111"/>
      <c r="AKP453" s="111"/>
      <c r="AKQ453" s="111"/>
      <c r="AKR453" s="111"/>
      <c r="AKS453" s="111"/>
      <c r="AKT453" s="111"/>
      <c r="AKU453" s="111"/>
      <c r="AKV453" s="111"/>
      <c r="AKW453" s="111"/>
      <c r="AKX453" s="111"/>
      <c r="AKY453" s="111"/>
      <c r="AKZ453" s="111"/>
      <c r="ALA453" s="111"/>
      <c r="ALB453" s="111"/>
      <c r="ALC453" s="111"/>
      <c r="ALD453" s="111"/>
      <c r="ALE453" s="111"/>
      <c r="ALF453" s="111"/>
      <c r="ALG453" s="111"/>
      <c r="ALH453" s="111"/>
      <c r="ALI453" s="111"/>
      <c r="ALJ453" s="111"/>
      <c r="ALK453" s="111"/>
      <c r="ALL453" s="111"/>
      <c r="ALM453" s="111"/>
      <c r="ALN453" s="111"/>
      <c r="ALO453" s="111"/>
      <c r="ALP453" s="111"/>
      <c r="ALQ453" s="111"/>
      <c r="ALR453" s="111"/>
      <c r="ALS453" s="111"/>
      <c r="ALT453" s="111"/>
      <c r="ALU453" s="111"/>
      <c r="ALV453" s="111"/>
      <c r="ALW453" s="111"/>
      <c r="ALX453" s="111"/>
      <c r="ALY453" s="111"/>
      <c r="ALZ453" s="111"/>
      <c r="AMA453" s="111"/>
      <c r="AMB453" s="111"/>
      <c r="AMC453" s="111"/>
      <c r="AMD453" s="111"/>
      <c r="AME453" s="111"/>
      <c r="AMF453" s="111"/>
      <c r="AMG453" s="111"/>
      <c r="AMH453" s="111"/>
      <c r="AMI453" s="111"/>
      <c r="AMJ453" s="111"/>
    </row>
    <row r="454" spans="1:1024" x14ac:dyDescent="0.25">
      <c r="A454" s="294" t="s">
        <v>5383</v>
      </c>
      <c r="B454" s="257">
        <v>454</v>
      </c>
      <c r="C454" s="295" t="s">
        <v>5384</v>
      </c>
      <c r="D454" s="296" t="s">
        <v>5385</v>
      </c>
      <c r="E454" s="297"/>
      <c r="F454" s="298"/>
      <c r="G454" s="299"/>
      <c r="H454" s="299"/>
      <c r="I454" s="492">
        <v>1.7889999999999999</v>
      </c>
      <c r="J454" s="298"/>
      <c r="K454" s="298"/>
      <c r="L454" s="298"/>
      <c r="M454" s="298"/>
      <c r="N454" s="298"/>
      <c r="O454" s="300"/>
      <c r="P454" s="300"/>
      <c r="Q454" s="298"/>
      <c r="R454" s="298" t="s">
        <v>748</v>
      </c>
      <c r="S454" s="298"/>
      <c r="T454" s="298"/>
      <c r="U454" s="298"/>
      <c r="V454" s="301"/>
      <c r="W454" s="302">
        <f t="shared" si="199"/>
        <v>100</v>
      </c>
      <c r="X454" s="302">
        <f t="shared" si="200"/>
        <v>100</v>
      </c>
      <c r="Y454" s="283">
        <f t="shared" si="195"/>
        <v>100</v>
      </c>
      <c r="Z454" s="302">
        <f t="shared" si="197"/>
        <v>100</v>
      </c>
      <c r="AA454" s="302">
        <f t="shared" si="198"/>
        <v>100</v>
      </c>
      <c r="AB454" s="303">
        <f t="shared" si="202"/>
        <v>0.1</v>
      </c>
      <c r="AC454" s="303">
        <f t="shared" si="201"/>
        <v>100</v>
      </c>
      <c r="AD454" s="303">
        <f t="shared" si="177"/>
        <v>100</v>
      </c>
      <c r="AE454" s="284">
        <f t="shared" si="196"/>
        <v>100</v>
      </c>
      <c r="AF454" s="284">
        <f t="shared" si="203"/>
        <v>100</v>
      </c>
      <c r="AG454" s="304">
        <f t="shared" ref="AG454:AG485" si="205">IF(OR(OR(EXACT(J454,"1A"),EXACT(J454,"1B"),EXACT(J454,"1C")),K454=1),1,IF(K454=2,10,100))</f>
        <v>100</v>
      </c>
      <c r="AH454" s="304">
        <f t="shared" ref="AH454:AH485" si="206">IF(OR(EXACT(J454,"1A"),EXACT(J454,"1B"),EXACT(J454,"1C")),1,IF(J454=2,10,100))</f>
        <v>100</v>
      </c>
      <c r="AI454" s="304">
        <f t="shared" ref="AI454:AI485" si="207">IF(OR(EXACT(J454,"1A"),EXACT(J454,"1B"),EXACT(J454,"1C"),K454=1),3,100)</f>
        <v>100</v>
      </c>
      <c r="AJ454" s="304">
        <f t="shared" si="204"/>
        <v>100</v>
      </c>
      <c r="AK454" s="383" t="s">
        <v>24292</v>
      </c>
      <c r="AL454" s="306"/>
      <c r="AM454" s="297">
        <v>2</v>
      </c>
      <c r="AN454" s="511"/>
      <c r="AO454" s="297"/>
      <c r="AP454" s="297"/>
      <c r="AQ454" s="277"/>
      <c r="AR454" s="356" t="s">
        <v>5386</v>
      </c>
      <c r="AS454" s="171"/>
      <c r="AT454" s="277"/>
      <c r="AU454" s="277"/>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11"/>
      <c r="CD454" s="111"/>
      <c r="CE454" s="111"/>
      <c r="CF454" s="111"/>
      <c r="CG454" s="111"/>
      <c r="CH454" s="111"/>
      <c r="CI454" s="111"/>
      <c r="CJ454" s="111"/>
      <c r="CK454" s="111"/>
      <c r="CL454" s="111"/>
      <c r="CM454" s="111"/>
      <c r="CN454" s="111"/>
      <c r="CO454" s="111"/>
      <c r="CP454" s="111"/>
      <c r="CQ454" s="111"/>
      <c r="CR454" s="111"/>
      <c r="CS454" s="111"/>
      <c r="CT454" s="111"/>
      <c r="CU454" s="111"/>
      <c r="CV454" s="111"/>
      <c r="CW454" s="111"/>
      <c r="CX454" s="111"/>
      <c r="CY454" s="111"/>
      <c r="CZ454" s="111"/>
      <c r="DA454" s="111"/>
      <c r="DB454" s="111"/>
      <c r="DC454" s="111"/>
      <c r="DD454" s="111"/>
      <c r="DE454" s="111"/>
      <c r="DF454" s="111"/>
      <c r="DG454" s="111"/>
      <c r="DH454" s="111"/>
      <c r="DI454" s="111"/>
      <c r="DJ454" s="111"/>
      <c r="DK454" s="111"/>
      <c r="DL454" s="111"/>
      <c r="DM454" s="111"/>
      <c r="DN454" s="111"/>
      <c r="DO454" s="111"/>
      <c r="DP454" s="111"/>
      <c r="DQ454" s="111"/>
      <c r="DR454" s="111"/>
      <c r="DS454" s="111"/>
      <c r="DT454" s="111"/>
      <c r="DU454" s="111"/>
      <c r="DV454" s="111"/>
      <c r="DW454" s="111"/>
      <c r="DX454" s="111"/>
      <c r="DY454" s="111"/>
      <c r="DZ454" s="111"/>
      <c r="EA454" s="111"/>
      <c r="EB454" s="111"/>
      <c r="EC454" s="111"/>
      <c r="ED454" s="111"/>
      <c r="EE454" s="111"/>
      <c r="EF454" s="111"/>
      <c r="EG454" s="111"/>
      <c r="EH454" s="111"/>
      <c r="EI454" s="111"/>
      <c r="EJ454" s="111"/>
      <c r="EK454" s="111"/>
      <c r="EL454" s="111"/>
      <c r="EM454" s="111"/>
      <c r="EN454" s="111"/>
      <c r="EO454" s="111"/>
      <c r="EP454" s="111"/>
      <c r="EQ454" s="111"/>
      <c r="ER454" s="111"/>
      <c r="ES454" s="111"/>
      <c r="ET454" s="111"/>
      <c r="EU454" s="111"/>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c r="GO454" s="111"/>
      <c r="GP454" s="111"/>
      <c r="GQ454" s="111"/>
      <c r="GR454" s="111"/>
      <c r="GS454" s="111"/>
      <c r="GT454" s="111"/>
      <c r="GU454" s="111"/>
      <c r="GV454" s="111"/>
      <c r="GW454" s="111"/>
      <c r="GX454" s="111"/>
      <c r="GY454" s="111"/>
      <c r="GZ454" s="111"/>
      <c r="HA454" s="111"/>
      <c r="HB454" s="111"/>
      <c r="HC454" s="111"/>
      <c r="HD454" s="111"/>
      <c r="HE454" s="111"/>
      <c r="HF454" s="111"/>
      <c r="HG454" s="111"/>
      <c r="HH454" s="111"/>
      <c r="HI454" s="111"/>
      <c r="HJ454" s="111"/>
      <c r="HK454" s="111"/>
      <c r="HL454" s="111"/>
      <c r="HM454" s="111"/>
      <c r="HN454" s="111"/>
      <c r="HO454" s="111"/>
      <c r="HP454" s="111"/>
      <c r="HQ454" s="111"/>
      <c r="HR454" s="111"/>
      <c r="HS454" s="111"/>
      <c r="HT454" s="111"/>
      <c r="HU454" s="111"/>
      <c r="HV454" s="111"/>
      <c r="HW454" s="111"/>
      <c r="HX454" s="111"/>
      <c r="HY454" s="111"/>
      <c r="HZ454" s="111"/>
      <c r="IA454" s="111"/>
      <c r="IB454" s="111"/>
      <c r="IC454" s="111"/>
      <c r="ID454" s="111"/>
      <c r="IE454" s="111"/>
      <c r="IF454" s="111"/>
      <c r="IG454" s="111"/>
      <c r="IH454" s="111"/>
      <c r="II454" s="111"/>
      <c r="IJ454" s="111"/>
      <c r="IK454" s="111"/>
      <c r="IL454" s="111"/>
      <c r="IM454" s="111"/>
      <c r="IN454" s="111"/>
      <c r="IO454" s="111"/>
      <c r="IP454" s="111"/>
      <c r="IQ454" s="111"/>
      <c r="IR454" s="111"/>
      <c r="IS454" s="111"/>
      <c r="IT454" s="111"/>
      <c r="IU454" s="111"/>
      <c r="IV454" s="111"/>
      <c r="IW454" s="111"/>
      <c r="IX454" s="111"/>
      <c r="IY454" s="111"/>
      <c r="IZ454" s="111"/>
      <c r="JA454" s="111"/>
      <c r="JB454" s="111"/>
      <c r="JC454" s="111"/>
      <c r="JD454" s="111"/>
      <c r="JE454" s="111"/>
      <c r="JF454" s="111"/>
      <c r="JG454" s="111"/>
      <c r="JH454" s="111"/>
      <c r="JI454" s="111"/>
      <c r="JJ454" s="111"/>
      <c r="JK454" s="111"/>
      <c r="JL454" s="111"/>
      <c r="JM454" s="111"/>
      <c r="JN454" s="111"/>
      <c r="JO454" s="111"/>
      <c r="JP454" s="111"/>
      <c r="JQ454" s="111"/>
      <c r="JR454" s="111"/>
      <c r="JS454" s="111"/>
      <c r="JT454" s="111"/>
      <c r="JU454" s="111"/>
      <c r="JV454" s="111"/>
      <c r="JW454" s="111"/>
      <c r="JX454" s="111"/>
      <c r="JY454" s="111"/>
      <c r="JZ454" s="111"/>
      <c r="KA454" s="111"/>
      <c r="KB454" s="111"/>
      <c r="KC454" s="111"/>
      <c r="KD454" s="111"/>
      <c r="KE454" s="111"/>
      <c r="KF454" s="111"/>
      <c r="KG454" s="111"/>
      <c r="KH454" s="111"/>
      <c r="KI454" s="111"/>
      <c r="KJ454" s="111"/>
      <c r="KK454" s="111"/>
      <c r="KL454" s="111"/>
      <c r="KM454" s="111"/>
      <c r="KN454" s="111"/>
      <c r="KO454" s="111"/>
      <c r="KP454" s="111"/>
      <c r="KQ454" s="111"/>
      <c r="KR454" s="111"/>
      <c r="KS454" s="111"/>
      <c r="KT454" s="111"/>
      <c r="KU454" s="111"/>
      <c r="KV454" s="111"/>
      <c r="KW454" s="111"/>
      <c r="KX454" s="111"/>
      <c r="KY454" s="111"/>
      <c r="KZ454" s="111"/>
      <c r="LA454" s="111"/>
      <c r="LB454" s="111"/>
      <c r="LC454" s="111"/>
      <c r="LD454" s="111"/>
      <c r="LE454" s="111"/>
      <c r="LF454" s="111"/>
      <c r="LG454" s="111"/>
      <c r="LH454" s="111"/>
      <c r="LI454" s="111"/>
      <c r="LJ454" s="111"/>
      <c r="LK454" s="111"/>
      <c r="LL454" s="111"/>
      <c r="LM454" s="111"/>
      <c r="LN454" s="111"/>
      <c r="LO454" s="111"/>
      <c r="LP454" s="111"/>
      <c r="LQ454" s="111"/>
      <c r="LR454" s="111"/>
      <c r="LS454" s="111"/>
      <c r="LT454" s="111"/>
      <c r="LU454" s="111"/>
      <c r="LV454" s="111"/>
      <c r="LW454" s="111"/>
      <c r="LX454" s="111"/>
      <c r="LY454" s="111"/>
      <c r="LZ454" s="111"/>
      <c r="MA454" s="111"/>
      <c r="MB454" s="111"/>
      <c r="MC454" s="111"/>
      <c r="MD454" s="111"/>
      <c r="ME454" s="111"/>
      <c r="MF454" s="111"/>
      <c r="MG454" s="111"/>
      <c r="MH454" s="111"/>
      <c r="MI454" s="111"/>
      <c r="MJ454" s="111"/>
      <c r="MK454" s="111"/>
      <c r="ML454" s="111"/>
      <c r="MM454" s="111"/>
      <c r="MN454" s="111"/>
      <c r="MO454" s="111"/>
      <c r="MP454" s="111"/>
      <c r="MQ454" s="111"/>
      <c r="MR454" s="111"/>
      <c r="MS454" s="111"/>
      <c r="MT454" s="111"/>
      <c r="MU454" s="111"/>
      <c r="MV454" s="111"/>
      <c r="MW454" s="111"/>
      <c r="MX454" s="111"/>
      <c r="MY454" s="111"/>
      <c r="MZ454" s="111"/>
      <c r="NA454" s="111"/>
      <c r="NB454" s="111"/>
      <c r="NC454" s="111"/>
      <c r="ND454" s="111"/>
      <c r="NE454" s="111"/>
      <c r="NF454" s="111"/>
      <c r="NG454" s="111"/>
      <c r="NH454" s="111"/>
      <c r="NI454" s="111"/>
      <c r="NJ454" s="111"/>
      <c r="NK454" s="111"/>
      <c r="NL454" s="111"/>
      <c r="NM454" s="111"/>
      <c r="NN454" s="111"/>
      <c r="NO454" s="111"/>
      <c r="NP454" s="111"/>
      <c r="NQ454" s="111"/>
      <c r="NR454" s="111"/>
      <c r="NS454" s="111"/>
      <c r="NT454" s="111"/>
      <c r="NU454" s="111"/>
      <c r="NV454" s="111"/>
      <c r="NW454" s="111"/>
      <c r="NX454" s="111"/>
      <c r="NY454" s="111"/>
      <c r="NZ454" s="111"/>
      <c r="OA454" s="111"/>
      <c r="OB454" s="111"/>
      <c r="OC454" s="111"/>
      <c r="OD454" s="111"/>
      <c r="OE454" s="111"/>
      <c r="OF454" s="111"/>
      <c r="OG454" s="111"/>
      <c r="OH454" s="111"/>
      <c r="OI454" s="111"/>
      <c r="OJ454" s="111"/>
      <c r="OK454" s="111"/>
      <c r="OL454" s="111"/>
      <c r="OM454" s="111"/>
      <c r="ON454" s="111"/>
      <c r="OO454" s="111"/>
      <c r="OP454" s="111"/>
      <c r="OQ454" s="111"/>
      <c r="OR454" s="111"/>
      <c r="OS454" s="111"/>
      <c r="OT454" s="111"/>
      <c r="OU454" s="111"/>
      <c r="OV454" s="111"/>
      <c r="OW454" s="111"/>
      <c r="OX454" s="111"/>
      <c r="OY454" s="111"/>
      <c r="OZ454" s="111"/>
      <c r="PA454" s="111"/>
      <c r="PB454" s="111"/>
      <c r="PC454" s="111"/>
      <c r="PD454" s="111"/>
      <c r="PE454" s="111"/>
      <c r="PF454" s="111"/>
      <c r="PG454" s="111"/>
      <c r="PH454" s="111"/>
      <c r="PI454" s="111"/>
      <c r="PJ454" s="111"/>
      <c r="PK454" s="111"/>
      <c r="PL454" s="111"/>
      <c r="PM454" s="111"/>
      <c r="PN454" s="111"/>
      <c r="PO454" s="111"/>
      <c r="PP454" s="111"/>
      <c r="PQ454" s="111"/>
      <c r="PR454" s="111"/>
      <c r="PS454" s="111"/>
      <c r="PT454" s="111"/>
      <c r="PU454" s="111"/>
      <c r="PV454" s="111"/>
      <c r="PW454" s="111"/>
      <c r="PX454" s="111"/>
      <c r="PY454" s="111"/>
      <c r="PZ454" s="111"/>
      <c r="QA454" s="111"/>
      <c r="QB454" s="111"/>
      <c r="QC454" s="111"/>
      <c r="QD454" s="111"/>
      <c r="QE454" s="111"/>
      <c r="QF454" s="111"/>
      <c r="QG454" s="111"/>
      <c r="QH454" s="111"/>
      <c r="QI454" s="111"/>
      <c r="QJ454" s="111"/>
      <c r="QK454" s="111"/>
      <c r="QL454" s="111"/>
      <c r="QM454" s="111"/>
      <c r="QN454" s="111"/>
      <c r="QO454" s="111"/>
      <c r="QP454" s="111"/>
      <c r="QQ454" s="111"/>
      <c r="QR454" s="111"/>
      <c r="QS454" s="111"/>
      <c r="QT454" s="111"/>
      <c r="QU454" s="111"/>
      <c r="QV454" s="111"/>
      <c r="QW454" s="111"/>
      <c r="QX454" s="111"/>
      <c r="QY454" s="111"/>
      <c r="QZ454" s="111"/>
      <c r="RA454" s="111"/>
      <c r="RB454" s="111"/>
      <c r="RC454" s="111"/>
      <c r="RD454" s="111"/>
      <c r="RE454" s="111"/>
      <c r="RF454" s="111"/>
      <c r="RG454" s="111"/>
      <c r="RH454" s="111"/>
      <c r="RI454" s="111"/>
      <c r="RJ454" s="111"/>
      <c r="RK454" s="111"/>
      <c r="RL454" s="111"/>
      <c r="RM454" s="111"/>
      <c r="RN454" s="111"/>
      <c r="RO454" s="111"/>
      <c r="RP454" s="111"/>
      <c r="RQ454" s="111"/>
      <c r="RR454" s="111"/>
      <c r="RS454" s="111"/>
      <c r="RT454" s="111"/>
      <c r="RU454" s="111"/>
      <c r="RV454" s="111"/>
      <c r="RW454" s="111"/>
      <c r="RX454" s="111"/>
      <c r="RY454" s="111"/>
      <c r="RZ454" s="111"/>
      <c r="SA454" s="111"/>
      <c r="SB454" s="111"/>
      <c r="SC454" s="111"/>
      <c r="SD454" s="111"/>
      <c r="SE454" s="111"/>
      <c r="SF454" s="111"/>
      <c r="SG454" s="111"/>
      <c r="SH454" s="111"/>
      <c r="SI454" s="111"/>
      <c r="SJ454" s="111"/>
      <c r="SK454" s="111"/>
      <c r="SL454" s="111"/>
      <c r="SM454" s="111"/>
      <c r="SN454" s="111"/>
      <c r="SO454" s="111"/>
      <c r="SP454" s="111"/>
      <c r="SQ454" s="111"/>
      <c r="SR454" s="111"/>
      <c r="SS454" s="111"/>
      <c r="ST454" s="111"/>
      <c r="SU454" s="111"/>
      <c r="SV454" s="111"/>
      <c r="SW454" s="111"/>
      <c r="SX454" s="111"/>
      <c r="SY454" s="111"/>
      <c r="SZ454" s="111"/>
      <c r="TA454" s="111"/>
      <c r="TB454" s="111"/>
      <c r="TC454" s="111"/>
      <c r="TD454" s="111"/>
      <c r="TE454" s="111"/>
      <c r="TF454" s="111"/>
      <c r="TG454" s="111"/>
      <c r="TH454" s="111"/>
      <c r="TI454" s="111"/>
      <c r="TJ454" s="111"/>
      <c r="TK454" s="111"/>
      <c r="TL454" s="111"/>
      <c r="TM454" s="111"/>
      <c r="TN454" s="111"/>
      <c r="TO454" s="111"/>
      <c r="TP454" s="111"/>
      <c r="TQ454" s="111"/>
      <c r="TR454" s="111"/>
      <c r="TS454" s="111"/>
      <c r="TT454" s="111"/>
      <c r="TU454" s="111"/>
      <c r="TV454" s="111"/>
      <c r="TW454" s="111"/>
      <c r="TX454" s="111"/>
      <c r="TY454" s="111"/>
      <c r="TZ454" s="111"/>
      <c r="UA454" s="111"/>
      <c r="UB454" s="111"/>
      <c r="UC454" s="111"/>
      <c r="UD454" s="111"/>
      <c r="UE454" s="111"/>
      <c r="UF454" s="111"/>
      <c r="UG454" s="111"/>
      <c r="UH454" s="111"/>
      <c r="UI454" s="111"/>
      <c r="UJ454" s="111"/>
      <c r="UK454" s="111"/>
      <c r="UL454" s="111"/>
      <c r="UM454" s="111"/>
      <c r="UN454" s="111"/>
      <c r="UO454" s="111"/>
      <c r="UP454" s="111"/>
      <c r="UQ454" s="111"/>
      <c r="UR454" s="111"/>
      <c r="US454" s="111"/>
      <c r="UT454" s="111"/>
      <c r="UU454" s="111"/>
      <c r="UV454" s="111"/>
      <c r="UW454" s="111"/>
      <c r="UX454" s="111"/>
      <c r="UY454" s="111"/>
      <c r="UZ454" s="111"/>
      <c r="VA454" s="111"/>
      <c r="VB454" s="111"/>
      <c r="VC454" s="111"/>
      <c r="VD454" s="111"/>
      <c r="VE454" s="111"/>
      <c r="VF454" s="111"/>
      <c r="VG454" s="111"/>
      <c r="VH454" s="111"/>
      <c r="VI454" s="111"/>
      <c r="VJ454" s="111"/>
      <c r="VK454" s="111"/>
      <c r="VL454" s="111"/>
      <c r="VM454" s="111"/>
      <c r="VN454" s="111"/>
      <c r="VO454" s="111"/>
      <c r="VP454" s="111"/>
      <c r="VQ454" s="111"/>
      <c r="VR454" s="111"/>
      <c r="VS454" s="111"/>
      <c r="VT454" s="111"/>
      <c r="VU454" s="111"/>
      <c r="VV454" s="111"/>
      <c r="VW454" s="111"/>
      <c r="VX454" s="111"/>
      <c r="VY454" s="111"/>
      <c r="VZ454" s="111"/>
      <c r="WA454" s="111"/>
      <c r="WB454" s="111"/>
      <c r="WC454" s="111"/>
      <c r="WD454" s="111"/>
      <c r="WE454" s="111"/>
      <c r="WF454" s="111"/>
      <c r="WG454" s="111"/>
      <c r="WH454" s="111"/>
      <c r="WI454" s="111"/>
      <c r="WJ454" s="111"/>
      <c r="WK454" s="111"/>
      <c r="WL454" s="111"/>
      <c r="WM454" s="111"/>
      <c r="WN454" s="111"/>
      <c r="WO454" s="111"/>
      <c r="WP454" s="111"/>
      <c r="WQ454" s="111"/>
      <c r="WR454" s="111"/>
      <c r="WS454" s="111"/>
      <c r="WT454" s="111"/>
      <c r="WU454" s="111"/>
      <c r="WV454" s="111"/>
      <c r="WW454" s="111"/>
      <c r="WX454" s="111"/>
      <c r="WY454" s="111"/>
      <c r="WZ454" s="111"/>
      <c r="XA454" s="111"/>
      <c r="XB454" s="111"/>
      <c r="XC454" s="111"/>
      <c r="XD454" s="111"/>
      <c r="XE454" s="111"/>
      <c r="XF454" s="111"/>
      <c r="XG454" s="111"/>
      <c r="XH454" s="111"/>
      <c r="XI454" s="111"/>
      <c r="XJ454" s="111"/>
      <c r="XK454" s="111"/>
      <c r="XL454" s="111"/>
      <c r="XM454" s="111"/>
      <c r="XN454" s="111"/>
      <c r="XO454" s="111"/>
      <c r="XP454" s="111"/>
      <c r="XQ454" s="111"/>
      <c r="XR454" s="111"/>
      <c r="XS454" s="111"/>
      <c r="XT454" s="111"/>
      <c r="XU454" s="111"/>
      <c r="XV454" s="111"/>
      <c r="XW454" s="111"/>
      <c r="XX454" s="111"/>
      <c r="XY454" s="111"/>
      <c r="XZ454" s="111"/>
      <c r="YA454" s="111"/>
      <c r="YB454" s="111"/>
      <c r="YC454" s="111"/>
      <c r="YD454" s="111"/>
      <c r="YE454" s="111"/>
      <c r="YF454" s="111"/>
      <c r="YG454" s="111"/>
      <c r="YH454" s="111"/>
      <c r="YI454" s="111"/>
      <c r="YJ454" s="111"/>
      <c r="YK454" s="111"/>
      <c r="YL454" s="111"/>
      <c r="YM454" s="111"/>
      <c r="YN454" s="111"/>
      <c r="YO454" s="111"/>
      <c r="YP454" s="111"/>
      <c r="YQ454" s="111"/>
      <c r="YR454" s="111"/>
      <c r="YS454" s="111"/>
      <c r="YT454" s="111"/>
      <c r="YU454" s="111"/>
      <c r="YV454" s="111"/>
      <c r="YW454" s="111"/>
      <c r="YX454" s="111"/>
      <c r="YY454" s="111"/>
      <c r="YZ454" s="111"/>
      <c r="ZA454" s="111"/>
      <c r="ZB454" s="111"/>
      <c r="ZC454" s="111"/>
      <c r="ZD454" s="111"/>
      <c r="ZE454" s="111"/>
      <c r="ZF454" s="111"/>
      <c r="ZG454" s="111"/>
      <c r="ZH454" s="111"/>
      <c r="ZI454" s="111"/>
      <c r="ZJ454" s="111"/>
      <c r="ZK454" s="111"/>
      <c r="ZL454" s="111"/>
      <c r="ZM454" s="111"/>
      <c r="ZN454" s="111"/>
      <c r="ZO454" s="111"/>
      <c r="ZP454" s="111"/>
      <c r="ZQ454" s="111"/>
      <c r="ZR454" s="111"/>
      <c r="ZS454" s="111"/>
      <c r="ZT454" s="111"/>
      <c r="ZU454" s="111"/>
      <c r="ZV454" s="111"/>
      <c r="ZW454" s="111"/>
      <c r="ZX454" s="111"/>
      <c r="ZY454" s="111"/>
      <c r="ZZ454" s="111"/>
      <c r="AAA454" s="111"/>
      <c r="AAB454" s="111"/>
      <c r="AAC454" s="111"/>
      <c r="AAD454" s="111"/>
      <c r="AAE454" s="111"/>
      <c r="AAF454" s="111"/>
      <c r="AAG454" s="111"/>
      <c r="AAH454" s="111"/>
      <c r="AAI454" s="111"/>
      <c r="AAJ454" s="111"/>
      <c r="AAK454" s="111"/>
      <c r="AAL454" s="111"/>
      <c r="AAM454" s="111"/>
      <c r="AAN454" s="111"/>
      <c r="AAO454" s="111"/>
      <c r="AAP454" s="111"/>
      <c r="AAQ454" s="111"/>
      <c r="AAR454" s="111"/>
      <c r="AAS454" s="111"/>
      <c r="AAT454" s="111"/>
      <c r="AAU454" s="111"/>
      <c r="AAV454" s="111"/>
      <c r="AAW454" s="111"/>
      <c r="AAX454" s="111"/>
      <c r="AAY454" s="111"/>
      <c r="AAZ454" s="111"/>
      <c r="ABA454" s="111"/>
      <c r="ABB454" s="111"/>
      <c r="ABC454" s="111"/>
      <c r="ABD454" s="111"/>
      <c r="ABE454" s="111"/>
      <c r="ABF454" s="111"/>
      <c r="ABG454" s="111"/>
      <c r="ABH454" s="111"/>
      <c r="ABI454" s="111"/>
      <c r="ABJ454" s="111"/>
      <c r="ABK454" s="111"/>
      <c r="ABL454" s="111"/>
      <c r="ABM454" s="111"/>
      <c r="ABN454" s="111"/>
      <c r="ABO454" s="111"/>
      <c r="ABP454" s="111"/>
      <c r="ABQ454" s="111"/>
      <c r="ABR454" s="111"/>
      <c r="ABS454" s="111"/>
      <c r="ABT454" s="111"/>
      <c r="ABU454" s="111"/>
      <c r="ABV454" s="111"/>
      <c r="ABW454" s="111"/>
      <c r="ABX454" s="111"/>
      <c r="ABY454" s="111"/>
      <c r="ABZ454" s="111"/>
      <c r="ACA454" s="111"/>
      <c r="ACB454" s="111"/>
      <c r="ACC454" s="111"/>
      <c r="ACD454" s="111"/>
      <c r="ACE454" s="111"/>
      <c r="ACF454" s="111"/>
      <c r="ACG454" s="111"/>
      <c r="ACH454" s="111"/>
      <c r="ACI454" s="111"/>
      <c r="ACJ454" s="111"/>
      <c r="ACK454" s="111"/>
      <c r="ACL454" s="111"/>
      <c r="ACM454" s="111"/>
      <c r="ACN454" s="111"/>
      <c r="ACO454" s="111"/>
      <c r="ACP454" s="111"/>
      <c r="ACQ454" s="111"/>
      <c r="ACR454" s="111"/>
      <c r="ACS454" s="111"/>
      <c r="ACT454" s="111"/>
      <c r="ACU454" s="111"/>
      <c r="ACV454" s="111"/>
      <c r="ACW454" s="111"/>
      <c r="ACX454" s="111"/>
      <c r="ACY454" s="111"/>
      <c r="ACZ454" s="111"/>
      <c r="ADA454" s="111"/>
      <c r="ADB454" s="111"/>
      <c r="ADC454" s="111"/>
      <c r="ADD454" s="111"/>
      <c r="ADE454" s="111"/>
      <c r="ADF454" s="111"/>
      <c r="ADG454" s="111"/>
      <c r="ADH454" s="111"/>
      <c r="ADI454" s="111"/>
      <c r="ADJ454" s="111"/>
      <c r="ADK454" s="111"/>
      <c r="ADL454" s="111"/>
      <c r="ADM454" s="111"/>
      <c r="ADN454" s="111"/>
      <c r="ADO454" s="111"/>
      <c r="ADP454" s="111"/>
      <c r="ADQ454" s="111"/>
      <c r="ADR454" s="111"/>
      <c r="ADS454" s="111"/>
      <c r="ADT454" s="111"/>
      <c r="ADU454" s="111"/>
      <c r="ADV454" s="111"/>
      <c r="ADW454" s="111"/>
      <c r="ADX454" s="111"/>
      <c r="ADY454" s="111"/>
      <c r="ADZ454" s="111"/>
      <c r="AEA454" s="111"/>
      <c r="AEB454" s="111"/>
      <c r="AEC454" s="111"/>
      <c r="AED454" s="111"/>
      <c r="AEE454" s="111"/>
      <c r="AEF454" s="111"/>
      <c r="AEG454" s="111"/>
      <c r="AEH454" s="111"/>
      <c r="AEI454" s="111"/>
      <c r="AEJ454" s="111"/>
      <c r="AEK454" s="111"/>
      <c r="AEL454" s="111"/>
      <c r="AEM454" s="111"/>
      <c r="AEN454" s="111"/>
      <c r="AEO454" s="111"/>
      <c r="AEP454" s="111"/>
      <c r="AEQ454" s="111"/>
      <c r="AER454" s="111"/>
      <c r="AES454" s="111"/>
      <c r="AET454" s="111"/>
      <c r="AEU454" s="111"/>
      <c r="AEV454" s="111"/>
      <c r="AEW454" s="111"/>
      <c r="AEX454" s="111"/>
      <c r="AEY454" s="111"/>
      <c r="AEZ454" s="111"/>
      <c r="AFA454" s="111"/>
      <c r="AFB454" s="111"/>
      <c r="AFC454" s="111"/>
      <c r="AFD454" s="111"/>
      <c r="AFE454" s="111"/>
      <c r="AFF454" s="111"/>
      <c r="AFG454" s="111"/>
      <c r="AFH454" s="111"/>
      <c r="AFI454" s="111"/>
      <c r="AFJ454" s="111"/>
      <c r="AFK454" s="111"/>
      <c r="AFL454" s="111"/>
      <c r="AFM454" s="111"/>
      <c r="AFN454" s="111"/>
      <c r="AFO454" s="111"/>
      <c r="AFP454" s="111"/>
      <c r="AFQ454" s="111"/>
      <c r="AFR454" s="111"/>
      <c r="AFS454" s="111"/>
      <c r="AFT454" s="111"/>
      <c r="AFU454" s="111"/>
      <c r="AFV454" s="111"/>
      <c r="AFW454" s="111"/>
      <c r="AFX454" s="111"/>
      <c r="AFY454" s="111"/>
      <c r="AFZ454" s="111"/>
      <c r="AGA454" s="111"/>
      <c r="AGB454" s="111"/>
      <c r="AGC454" s="111"/>
      <c r="AGD454" s="111"/>
      <c r="AGE454" s="111"/>
      <c r="AGF454" s="111"/>
      <c r="AGG454" s="111"/>
      <c r="AGH454" s="111"/>
      <c r="AGI454" s="111"/>
      <c r="AGJ454" s="111"/>
      <c r="AGK454" s="111"/>
      <c r="AGL454" s="111"/>
      <c r="AGM454" s="111"/>
      <c r="AGN454" s="111"/>
      <c r="AGO454" s="111"/>
      <c r="AGP454" s="111"/>
      <c r="AGQ454" s="111"/>
      <c r="AGR454" s="111"/>
      <c r="AGS454" s="111"/>
      <c r="AGT454" s="111"/>
      <c r="AGU454" s="111"/>
      <c r="AGV454" s="111"/>
      <c r="AGW454" s="111"/>
      <c r="AGX454" s="111"/>
      <c r="AGY454" s="111"/>
      <c r="AGZ454" s="111"/>
      <c r="AHA454" s="111"/>
      <c r="AHB454" s="111"/>
      <c r="AHC454" s="111"/>
      <c r="AHD454" s="111"/>
      <c r="AHE454" s="111"/>
      <c r="AHF454" s="111"/>
      <c r="AHG454" s="111"/>
      <c r="AHH454" s="111"/>
      <c r="AHI454" s="111"/>
      <c r="AHJ454" s="111"/>
      <c r="AHK454" s="111"/>
      <c r="AHL454" s="111"/>
      <c r="AHM454" s="111"/>
      <c r="AHN454" s="111"/>
      <c r="AHO454" s="111"/>
      <c r="AHP454" s="111"/>
      <c r="AHQ454" s="111"/>
      <c r="AHR454" s="111"/>
      <c r="AHS454" s="111"/>
      <c r="AHT454" s="111"/>
      <c r="AHU454" s="111"/>
      <c r="AHV454" s="111"/>
      <c r="AHW454" s="111"/>
      <c r="AHX454" s="111"/>
      <c r="AHY454" s="111"/>
      <c r="AHZ454" s="111"/>
      <c r="AIA454" s="111"/>
      <c r="AIB454" s="111"/>
      <c r="AIC454" s="111"/>
      <c r="AID454" s="111"/>
      <c r="AIE454" s="111"/>
      <c r="AIF454" s="111"/>
      <c r="AIG454" s="111"/>
      <c r="AIH454" s="111"/>
      <c r="AII454" s="111"/>
      <c r="AIJ454" s="111"/>
      <c r="AIK454" s="111"/>
      <c r="AIL454" s="111"/>
      <c r="AIM454" s="111"/>
      <c r="AIN454" s="111"/>
      <c r="AIO454" s="111"/>
      <c r="AIP454" s="111"/>
      <c r="AIQ454" s="111"/>
      <c r="AIR454" s="111"/>
      <c r="AIS454" s="111"/>
      <c r="AIT454" s="111"/>
      <c r="AIU454" s="111"/>
      <c r="AIV454" s="111"/>
      <c r="AIW454" s="111"/>
      <c r="AIX454" s="111"/>
      <c r="AIY454" s="111"/>
      <c r="AIZ454" s="111"/>
      <c r="AJA454" s="111"/>
      <c r="AJB454" s="111"/>
      <c r="AJC454" s="111"/>
      <c r="AJD454" s="111"/>
      <c r="AJE454" s="111"/>
      <c r="AJF454" s="111"/>
      <c r="AJG454" s="111"/>
      <c r="AJH454" s="111"/>
      <c r="AJI454" s="111"/>
      <c r="AJJ454" s="111"/>
      <c r="AJK454" s="111"/>
      <c r="AJL454" s="111"/>
      <c r="AJM454" s="111"/>
      <c r="AJN454" s="111"/>
      <c r="AJO454" s="111"/>
      <c r="AJP454" s="111"/>
      <c r="AJQ454" s="111"/>
      <c r="AJR454" s="111"/>
      <c r="AJS454" s="111"/>
      <c r="AJT454" s="111"/>
      <c r="AJU454" s="111"/>
      <c r="AJV454" s="111"/>
      <c r="AJW454" s="111"/>
      <c r="AJX454" s="111"/>
      <c r="AJY454" s="111"/>
      <c r="AJZ454" s="111"/>
      <c r="AKA454" s="111"/>
      <c r="AKB454" s="111"/>
      <c r="AKC454" s="111"/>
      <c r="AKD454" s="111"/>
      <c r="AKE454" s="111"/>
      <c r="AKF454" s="111"/>
      <c r="AKG454" s="111"/>
      <c r="AKH454" s="111"/>
      <c r="AKI454" s="111"/>
      <c r="AKJ454" s="111"/>
      <c r="AKK454" s="111"/>
      <c r="AKL454" s="111"/>
      <c r="AKM454" s="111"/>
      <c r="AKN454" s="111"/>
      <c r="AKO454" s="111"/>
      <c r="AKP454" s="111"/>
      <c r="AKQ454" s="111"/>
      <c r="AKR454" s="111"/>
      <c r="AKS454" s="111"/>
      <c r="AKT454" s="111"/>
      <c r="AKU454" s="111"/>
      <c r="AKV454" s="111"/>
      <c r="AKW454" s="111"/>
      <c r="AKX454" s="111"/>
      <c r="AKY454" s="111"/>
      <c r="AKZ454" s="111"/>
      <c r="ALA454" s="111"/>
      <c r="ALB454" s="111"/>
      <c r="ALC454" s="111"/>
      <c r="ALD454" s="111"/>
      <c r="ALE454" s="111"/>
      <c r="ALF454" s="111"/>
      <c r="ALG454" s="111"/>
      <c r="ALH454" s="111"/>
      <c r="ALI454" s="111"/>
      <c r="ALJ454" s="111"/>
      <c r="ALK454" s="111"/>
      <c r="ALL454" s="111"/>
      <c r="ALM454" s="111"/>
      <c r="ALN454" s="111"/>
      <c r="ALO454" s="111"/>
      <c r="ALP454" s="111"/>
      <c r="ALQ454" s="111"/>
      <c r="ALR454" s="111"/>
      <c r="ALS454" s="111"/>
      <c r="ALT454" s="111"/>
      <c r="ALU454" s="111"/>
      <c r="ALV454" s="111"/>
      <c r="ALW454" s="111"/>
      <c r="ALX454" s="111"/>
      <c r="ALY454" s="111"/>
      <c r="ALZ454" s="111"/>
      <c r="AMA454" s="111"/>
      <c r="AMB454" s="111"/>
      <c r="AMC454" s="111"/>
      <c r="AMD454" s="111"/>
      <c r="AME454" s="111"/>
      <c r="AMF454" s="111"/>
      <c r="AMG454" s="111"/>
      <c r="AMH454" s="111"/>
      <c r="AMI454" s="111"/>
      <c r="AMJ454" s="111"/>
    </row>
    <row r="455" spans="1:1024" x14ac:dyDescent="0.25">
      <c r="A455" s="294" t="s">
        <v>5395</v>
      </c>
      <c r="B455" s="257">
        <v>455</v>
      </c>
      <c r="C455" s="295" t="s">
        <v>5396</v>
      </c>
      <c r="D455" s="296" t="s">
        <v>5397</v>
      </c>
      <c r="E455" s="297"/>
      <c r="F455" s="298"/>
      <c r="G455" s="299"/>
      <c r="H455" s="299"/>
      <c r="I455" s="492">
        <v>0.17</v>
      </c>
      <c r="J455" s="298"/>
      <c r="K455" s="298"/>
      <c r="L455" s="298">
        <v>1</v>
      </c>
      <c r="M455" s="298"/>
      <c r="N455" s="298"/>
      <c r="O455" s="300"/>
      <c r="P455" s="300">
        <v>335</v>
      </c>
      <c r="Q455" s="298"/>
      <c r="R455" s="298"/>
      <c r="S455" s="298"/>
      <c r="T455" s="298"/>
      <c r="U455" s="298"/>
      <c r="V455" s="301"/>
      <c r="W455" s="302">
        <f t="shared" si="199"/>
        <v>100</v>
      </c>
      <c r="X455" s="302">
        <f t="shared" si="200"/>
        <v>100</v>
      </c>
      <c r="Y455" s="283">
        <f t="shared" ref="Y455:Y486" si="208">IF(OR(P455=335,P455=336),20,100)</f>
        <v>20</v>
      </c>
      <c r="Z455" s="302">
        <f t="shared" si="197"/>
        <v>100</v>
      </c>
      <c r="AA455" s="302">
        <f t="shared" si="198"/>
        <v>100</v>
      </c>
      <c r="AB455" s="303">
        <f t="shared" si="202"/>
        <v>100</v>
      </c>
      <c r="AC455" s="303">
        <f t="shared" si="201"/>
        <v>100</v>
      </c>
      <c r="AD455" s="303">
        <f t="shared" si="177"/>
        <v>100</v>
      </c>
      <c r="AE455" s="284">
        <f t="shared" si="196"/>
        <v>1</v>
      </c>
      <c r="AF455" s="284">
        <f t="shared" si="203"/>
        <v>100</v>
      </c>
      <c r="AG455" s="304">
        <f t="shared" si="205"/>
        <v>100</v>
      </c>
      <c r="AH455" s="304">
        <f t="shared" si="206"/>
        <v>100</v>
      </c>
      <c r="AI455" s="304">
        <f t="shared" si="207"/>
        <v>100</v>
      </c>
      <c r="AJ455" s="304">
        <f t="shared" si="204"/>
        <v>100</v>
      </c>
      <c r="AK455" s="383" t="s">
        <v>24455</v>
      </c>
      <c r="AL455" s="542">
        <v>2</v>
      </c>
      <c r="AM455" s="298">
        <v>2</v>
      </c>
      <c r="AN455" s="511"/>
      <c r="AO455" s="297"/>
      <c r="AP455" s="297"/>
      <c r="AQ455" s="277"/>
      <c r="AR455" s="171" t="s">
        <v>5398</v>
      </c>
      <c r="AS455" s="171"/>
      <c r="AT455" s="277"/>
      <c r="AU455" s="277"/>
    </row>
    <row r="456" spans="1:1024" x14ac:dyDescent="0.25">
      <c r="A456" s="294" t="s">
        <v>5406</v>
      </c>
      <c r="B456" s="257">
        <v>456</v>
      </c>
      <c r="C456" s="295" t="s">
        <v>5407</v>
      </c>
      <c r="D456" s="296" t="s">
        <v>5408</v>
      </c>
      <c r="E456" s="297"/>
      <c r="F456" s="298">
        <v>3</v>
      </c>
      <c r="G456" s="299">
        <v>4</v>
      </c>
      <c r="H456" s="299">
        <v>4</v>
      </c>
      <c r="I456" s="492">
        <v>8.3000000000000004E-2</v>
      </c>
      <c r="J456" s="298">
        <v>2</v>
      </c>
      <c r="K456" s="298">
        <v>2</v>
      </c>
      <c r="L456" s="298"/>
      <c r="M456" s="298"/>
      <c r="N456" s="298"/>
      <c r="O456" s="300"/>
      <c r="P456" s="300"/>
      <c r="Q456" s="298"/>
      <c r="R456" s="298"/>
      <c r="S456" s="298"/>
      <c r="T456" s="298"/>
      <c r="U456" s="298"/>
      <c r="V456" s="301"/>
      <c r="W456" s="302">
        <f t="shared" si="199"/>
        <v>100</v>
      </c>
      <c r="X456" s="302">
        <f t="shared" si="200"/>
        <v>100</v>
      </c>
      <c r="Y456" s="283">
        <f t="shared" si="208"/>
        <v>100</v>
      </c>
      <c r="Z456" s="302">
        <f t="shared" si="197"/>
        <v>100</v>
      </c>
      <c r="AA456" s="302">
        <f t="shared" si="198"/>
        <v>100</v>
      </c>
      <c r="AB456" s="303">
        <f t="shared" si="202"/>
        <v>100</v>
      </c>
      <c r="AC456" s="303">
        <f t="shared" si="201"/>
        <v>100</v>
      </c>
      <c r="AD456" s="303">
        <f t="shared" si="177"/>
        <v>100</v>
      </c>
      <c r="AE456" s="284">
        <f t="shared" si="196"/>
        <v>100</v>
      </c>
      <c r="AF456" s="284">
        <f t="shared" si="203"/>
        <v>100</v>
      </c>
      <c r="AG456" s="304">
        <f t="shared" si="205"/>
        <v>10</v>
      </c>
      <c r="AH456" s="304">
        <f t="shared" si="206"/>
        <v>10</v>
      </c>
      <c r="AI456" s="304">
        <f t="shared" si="207"/>
        <v>100</v>
      </c>
      <c r="AJ456" s="304">
        <f t="shared" si="204"/>
        <v>100</v>
      </c>
      <c r="AK456" s="383" t="s">
        <v>24581</v>
      </c>
      <c r="AL456" s="306"/>
      <c r="AM456" s="297">
        <v>3</v>
      </c>
      <c r="AN456" s="511"/>
      <c r="AO456" s="297"/>
      <c r="AP456" s="297"/>
      <c r="AQ456" s="277"/>
      <c r="AR456" s="171" t="s">
        <v>5409</v>
      </c>
      <c r="AS456" s="171"/>
      <c r="AT456" s="277"/>
      <c r="AU456" s="277"/>
      <c r="AW456" s="559"/>
      <c r="AX456" s="559"/>
      <c r="AY456" s="559"/>
      <c r="AZ456" s="559"/>
      <c r="BA456" s="559"/>
      <c r="BB456" s="559"/>
      <c r="BC456" s="559"/>
      <c r="BD456" s="559"/>
      <c r="BE456" s="559"/>
      <c r="BF456" s="559"/>
      <c r="BG456" s="559"/>
      <c r="BH456" s="559"/>
      <c r="BI456" s="559"/>
      <c r="BJ456" s="559"/>
      <c r="BK456" s="559"/>
      <c r="BL456" s="559"/>
      <c r="BM456" s="559"/>
      <c r="BN456" s="559"/>
      <c r="BO456" s="559"/>
      <c r="BP456" s="559"/>
      <c r="BQ456" s="559"/>
      <c r="BR456" s="559"/>
      <c r="BS456" s="559"/>
      <c r="BT456" s="559"/>
      <c r="BU456" s="559"/>
      <c r="BV456" s="559"/>
      <c r="BW456" s="559"/>
      <c r="BX456" s="559"/>
      <c r="BY456" s="559"/>
      <c r="BZ456" s="559"/>
      <c r="CA456" s="559"/>
      <c r="CB456" s="559"/>
      <c r="CC456" s="559"/>
      <c r="CD456" s="559"/>
      <c r="CE456" s="559"/>
      <c r="CF456" s="559"/>
      <c r="CG456" s="559"/>
      <c r="CH456" s="559"/>
      <c r="CI456" s="559"/>
      <c r="CJ456" s="559"/>
      <c r="CK456" s="559"/>
      <c r="CL456" s="559"/>
      <c r="CM456" s="559"/>
      <c r="CN456" s="559"/>
      <c r="CO456" s="559"/>
      <c r="CP456" s="559"/>
      <c r="CQ456" s="559"/>
      <c r="CR456" s="559"/>
      <c r="CS456" s="559"/>
      <c r="CT456" s="559"/>
      <c r="CU456" s="559"/>
      <c r="CV456" s="559"/>
      <c r="CW456" s="559"/>
      <c r="CX456" s="559"/>
      <c r="CY456" s="559"/>
      <c r="CZ456" s="559"/>
      <c r="DA456" s="559"/>
      <c r="DB456" s="559"/>
      <c r="DC456" s="559"/>
      <c r="DD456" s="559"/>
      <c r="DE456" s="559"/>
      <c r="DF456" s="559"/>
      <c r="DG456" s="559"/>
      <c r="DH456" s="559"/>
      <c r="DI456" s="559"/>
      <c r="DJ456" s="559"/>
      <c r="DK456" s="559"/>
      <c r="DL456" s="559"/>
      <c r="DM456" s="559"/>
      <c r="DN456" s="559"/>
      <c r="DO456" s="559"/>
      <c r="DP456" s="559"/>
      <c r="DQ456" s="559"/>
      <c r="DR456" s="559"/>
      <c r="DS456" s="559"/>
      <c r="DT456" s="559"/>
      <c r="DU456" s="559"/>
      <c r="DV456" s="559"/>
      <c r="DW456" s="559"/>
      <c r="DX456" s="559"/>
      <c r="DY456" s="559"/>
      <c r="DZ456" s="559"/>
      <c r="EA456" s="559"/>
      <c r="EB456" s="559"/>
      <c r="EC456" s="559"/>
      <c r="ED456" s="559"/>
      <c r="EE456" s="559"/>
      <c r="EF456" s="559"/>
      <c r="EG456" s="559"/>
      <c r="EH456" s="559"/>
      <c r="EI456" s="559"/>
      <c r="EJ456" s="559"/>
      <c r="EK456" s="559"/>
      <c r="EL456" s="559"/>
      <c r="EM456" s="559"/>
      <c r="EN456" s="559"/>
      <c r="EO456" s="559"/>
      <c r="EP456" s="559"/>
      <c r="EQ456" s="559"/>
      <c r="ER456" s="559"/>
      <c r="ES456" s="559"/>
      <c r="ET456" s="559"/>
      <c r="EU456" s="559"/>
      <c r="EV456" s="559"/>
      <c r="EW456" s="559"/>
      <c r="EX456" s="559"/>
      <c r="EY456" s="559"/>
      <c r="EZ456" s="559"/>
      <c r="FA456" s="559"/>
      <c r="FB456" s="559"/>
      <c r="FC456" s="559"/>
      <c r="FD456" s="559"/>
      <c r="FE456" s="559"/>
      <c r="FF456" s="559"/>
      <c r="FG456" s="559"/>
      <c r="FH456" s="559"/>
      <c r="FI456" s="559"/>
      <c r="FJ456" s="559"/>
      <c r="FK456" s="559"/>
      <c r="FL456" s="559"/>
      <c r="FM456" s="559"/>
      <c r="FN456" s="559"/>
      <c r="FO456" s="559"/>
      <c r="FP456" s="559"/>
      <c r="FQ456" s="559"/>
      <c r="FR456" s="559"/>
      <c r="FS456" s="559"/>
      <c r="FT456" s="559"/>
      <c r="FU456" s="559"/>
      <c r="FV456" s="559"/>
      <c r="FW456" s="559"/>
      <c r="FX456" s="559"/>
      <c r="FY456" s="559"/>
      <c r="FZ456" s="559"/>
      <c r="GA456" s="559"/>
      <c r="GB456" s="559"/>
      <c r="GC456" s="559"/>
      <c r="GD456" s="559"/>
      <c r="GE456" s="559"/>
      <c r="GF456" s="559"/>
      <c r="GG456" s="559"/>
      <c r="GH456" s="559"/>
      <c r="GI456" s="559"/>
      <c r="GJ456" s="559"/>
      <c r="GK456" s="559"/>
      <c r="GL456" s="559"/>
      <c r="GM456" s="559"/>
      <c r="GN456" s="559"/>
      <c r="GO456" s="559"/>
      <c r="GP456" s="559"/>
      <c r="GQ456" s="559"/>
      <c r="GR456" s="559"/>
      <c r="GS456" s="559"/>
      <c r="GT456" s="559"/>
      <c r="GU456" s="559"/>
      <c r="GV456" s="559"/>
      <c r="GW456" s="559"/>
      <c r="GX456" s="559"/>
      <c r="GY456" s="559"/>
      <c r="GZ456" s="559"/>
      <c r="HA456" s="559"/>
      <c r="HB456" s="559"/>
      <c r="HC456" s="559"/>
      <c r="HD456" s="559"/>
      <c r="HE456" s="559"/>
      <c r="HF456" s="559"/>
      <c r="HG456" s="559"/>
      <c r="HH456" s="559"/>
      <c r="HI456" s="559"/>
      <c r="HJ456" s="559"/>
      <c r="HK456" s="559"/>
      <c r="HL456" s="559"/>
      <c r="HM456" s="559"/>
      <c r="HN456" s="559"/>
      <c r="HO456" s="559"/>
      <c r="HP456" s="559"/>
      <c r="HQ456" s="559"/>
      <c r="HR456" s="559"/>
      <c r="HS456" s="559"/>
      <c r="HT456" s="559"/>
      <c r="HU456" s="559"/>
      <c r="HV456" s="559"/>
      <c r="HW456" s="559"/>
      <c r="HX456" s="559"/>
      <c r="HY456" s="559"/>
      <c r="HZ456" s="559"/>
      <c r="IA456" s="559"/>
      <c r="IB456" s="559"/>
      <c r="IC456" s="559"/>
      <c r="ID456" s="559"/>
      <c r="IE456" s="559"/>
      <c r="IF456" s="559"/>
      <c r="IG456" s="559"/>
      <c r="IH456" s="559"/>
      <c r="II456" s="559"/>
      <c r="IJ456" s="559"/>
      <c r="IK456" s="559"/>
      <c r="IL456" s="559"/>
      <c r="IM456" s="559"/>
      <c r="IN456" s="559"/>
      <c r="IO456" s="559"/>
      <c r="IP456" s="559"/>
      <c r="IQ456" s="559"/>
      <c r="IR456" s="559"/>
      <c r="IS456" s="559"/>
      <c r="IT456" s="559"/>
      <c r="IU456" s="559"/>
      <c r="IV456" s="559"/>
      <c r="IW456" s="559"/>
      <c r="IX456" s="559"/>
      <c r="IY456" s="559"/>
      <c r="IZ456" s="559"/>
      <c r="JA456" s="559"/>
      <c r="JB456" s="559"/>
      <c r="JC456" s="559"/>
      <c r="JD456" s="559"/>
      <c r="JE456" s="559"/>
      <c r="JF456" s="559"/>
      <c r="JG456" s="559"/>
      <c r="JH456" s="559"/>
      <c r="JI456" s="559"/>
      <c r="JJ456" s="559"/>
      <c r="JK456" s="559"/>
      <c r="JL456" s="559"/>
      <c r="JM456" s="559"/>
      <c r="JN456" s="559"/>
      <c r="JO456" s="559"/>
      <c r="JP456" s="559"/>
      <c r="JQ456" s="559"/>
      <c r="JR456" s="559"/>
      <c r="JS456" s="559"/>
      <c r="JT456" s="559"/>
      <c r="JU456" s="559"/>
      <c r="JV456" s="559"/>
      <c r="JW456" s="559"/>
      <c r="JX456" s="559"/>
      <c r="JY456" s="559"/>
      <c r="JZ456" s="559"/>
      <c r="KA456" s="559"/>
      <c r="KB456" s="559"/>
      <c r="KC456" s="559"/>
      <c r="KD456" s="559"/>
      <c r="KE456" s="559"/>
      <c r="KF456" s="559"/>
      <c r="KG456" s="559"/>
      <c r="KH456" s="559"/>
      <c r="KI456" s="559"/>
      <c r="KJ456" s="559"/>
      <c r="KK456" s="559"/>
      <c r="KL456" s="559"/>
      <c r="KM456" s="559"/>
      <c r="KN456" s="559"/>
      <c r="KO456" s="559"/>
      <c r="KP456" s="559"/>
      <c r="KQ456" s="559"/>
      <c r="KR456" s="559"/>
      <c r="KS456" s="559"/>
      <c r="KT456" s="559"/>
      <c r="KU456" s="559"/>
      <c r="KV456" s="559"/>
      <c r="KW456" s="559"/>
      <c r="KX456" s="559"/>
      <c r="KY456" s="559"/>
      <c r="KZ456" s="559"/>
      <c r="LA456" s="559"/>
      <c r="LB456" s="559"/>
      <c r="LC456" s="559"/>
      <c r="LD456" s="559"/>
      <c r="LE456" s="559"/>
      <c r="LF456" s="559"/>
      <c r="LG456" s="559"/>
      <c r="LH456" s="559"/>
      <c r="LI456" s="559"/>
      <c r="LJ456" s="559"/>
      <c r="LK456" s="559"/>
      <c r="LL456" s="559"/>
      <c r="LM456" s="559"/>
      <c r="LN456" s="559"/>
      <c r="LO456" s="559"/>
      <c r="LP456" s="559"/>
      <c r="LQ456" s="559"/>
      <c r="LR456" s="559"/>
      <c r="LS456" s="559"/>
      <c r="LT456" s="559"/>
      <c r="LU456" s="559"/>
      <c r="LV456" s="559"/>
      <c r="LW456" s="559"/>
      <c r="LX456" s="559"/>
      <c r="LY456" s="559"/>
      <c r="LZ456" s="559"/>
      <c r="MA456" s="559"/>
      <c r="MB456" s="559"/>
      <c r="MC456" s="559"/>
      <c r="MD456" s="559"/>
      <c r="ME456" s="559"/>
      <c r="MF456" s="559"/>
      <c r="MG456" s="559"/>
      <c r="MH456" s="559"/>
      <c r="MI456" s="559"/>
      <c r="MJ456" s="559"/>
      <c r="MK456" s="559"/>
      <c r="ML456" s="559"/>
      <c r="MM456" s="559"/>
      <c r="MN456" s="559"/>
      <c r="MO456" s="559"/>
      <c r="MP456" s="559"/>
      <c r="MQ456" s="559"/>
      <c r="MR456" s="559"/>
      <c r="MS456" s="559"/>
      <c r="MT456" s="559"/>
      <c r="MU456" s="559"/>
      <c r="MV456" s="559"/>
      <c r="MW456" s="559"/>
      <c r="MX456" s="559"/>
      <c r="MY456" s="559"/>
      <c r="MZ456" s="559"/>
      <c r="NA456" s="559"/>
      <c r="NB456" s="559"/>
      <c r="NC456" s="559"/>
      <c r="ND456" s="559"/>
      <c r="NE456" s="559"/>
      <c r="NF456" s="559"/>
      <c r="NG456" s="559"/>
      <c r="NH456" s="559"/>
      <c r="NI456" s="559"/>
      <c r="NJ456" s="559"/>
      <c r="NK456" s="559"/>
      <c r="NL456" s="559"/>
      <c r="NM456" s="559"/>
      <c r="NN456" s="559"/>
      <c r="NO456" s="559"/>
      <c r="NP456" s="559"/>
      <c r="NQ456" s="559"/>
      <c r="NR456" s="559"/>
      <c r="NS456" s="559"/>
      <c r="NT456" s="559"/>
      <c r="NU456" s="559"/>
      <c r="NV456" s="559"/>
      <c r="NW456" s="559"/>
      <c r="NX456" s="559"/>
      <c r="NY456" s="559"/>
      <c r="NZ456" s="559"/>
      <c r="OA456" s="559"/>
      <c r="OB456" s="559"/>
      <c r="OC456" s="559"/>
      <c r="OD456" s="559"/>
      <c r="OE456" s="559"/>
      <c r="OF456" s="559"/>
      <c r="OG456" s="559"/>
      <c r="OH456" s="559"/>
      <c r="OI456" s="559"/>
      <c r="OJ456" s="559"/>
      <c r="OK456" s="559"/>
      <c r="OL456" s="559"/>
      <c r="OM456" s="559"/>
      <c r="ON456" s="559"/>
      <c r="OO456" s="559"/>
      <c r="OP456" s="559"/>
      <c r="OQ456" s="559"/>
      <c r="OR456" s="559"/>
      <c r="OS456" s="559"/>
      <c r="OT456" s="559"/>
      <c r="OU456" s="559"/>
      <c r="OV456" s="559"/>
      <c r="OW456" s="559"/>
      <c r="OX456" s="559"/>
      <c r="OY456" s="559"/>
      <c r="OZ456" s="559"/>
      <c r="PA456" s="559"/>
      <c r="PB456" s="559"/>
      <c r="PC456" s="559"/>
      <c r="PD456" s="559"/>
      <c r="PE456" s="559"/>
      <c r="PF456" s="559"/>
      <c r="PG456" s="559"/>
      <c r="PH456" s="559"/>
      <c r="PI456" s="559"/>
      <c r="PJ456" s="559"/>
      <c r="PK456" s="559"/>
      <c r="PL456" s="559"/>
      <c r="PM456" s="559"/>
      <c r="PN456" s="559"/>
      <c r="PO456" s="559"/>
      <c r="PP456" s="559"/>
      <c r="PQ456" s="559"/>
      <c r="PR456" s="559"/>
      <c r="PS456" s="559"/>
      <c r="PT456" s="559"/>
      <c r="PU456" s="559"/>
      <c r="PV456" s="559"/>
      <c r="PW456" s="559"/>
      <c r="PX456" s="559"/>
      <c r="PY456" s="559"/>
      <c r="PZ456" s="559"/>
      <c r="QA456" s="559"/>
      <c r="QB456" s="559"/>
      <c r="QC456" s="559"/>
      <c r="QD456" s="559"/>
      <c r="QE456" s="559"/>
      <c r="QF456" s="559"/>
      <c r="QG456" s="559"/>
      <c r="QH456" s="559"/>
      <c r="QI456" s="559"/>
      <c r="QJ456" s="559"/>
      <c r="QK456" s="559"/>
      <c r="QL456" s="559"/>
      <c r="QM456" s="559"/>
      <c r="QN456" s="559"/>
      <c r="QO456" s="559"/>
      <c r="QP456" s="559"/>
      <c r="QQ456" s="559"/>
      <c r="QR456" s="559"/>
      <c r="QS456" s="559"/>
      <c r="QT456" s="559"/>
      <c r="QU456" s="559"/>
      <c r="QV456" s="559"/>
      <c r="QW456" s="559"/>
      <c r="QX456" s="559"/>
      <c r="QY456" s="559"/>
      <c r="QZ456" s="559"/>
      <c r="RA456" s="559"/>
      <c r="RB456" s="559"/>
      <c r="RC456" s="559"/>
      <c r="RD456" s="559"/>
      <c r="RE456" s="559"/>
      <c r="RF456" s="559"/>
      <c r="RG456" s="559"/>
      <c r="RH456" s="559"/>
      <c r="RI456" s="559"/>
      <c r="RJ456" s="559"/>
      <c r="RK456" s="559"/>
      <c r="RL456" s="559"/>
      <c r="RM456" s="559"/>
      <c r="RN456" s="559"/>
      <c r="RO456" s="559"/>
      <c r="RP456" s="559"/>
      <c r="RQ456" s="559"/>
      <c r="RR456" s="559"/>
      <c r="RS456" s="559"/>
      <c r="RT456" s="559"/>
      <c r="RU456" s="559"/>
      <c r="RV456" s="559"/>
      <c r="RW456" s="559"/>
      <c r="RX456" s="559"/>
      <c r="RY456" s="559"/>
      <c r="RZ456" s="559"/>
      <c r="SA456" s="559"/>
      <c r="SB456" s="559"/>
      <c r="SC456" s="559"/>
      <c r="SD456" s="559"/>
      <c r="SE456" s="559"/>
      <c r="SF456" s="559"/>
      <c r="SG456" s="559"/>
      <c r="SH456" s="559"/>
      <c r="SI456" s="559"/>
      <c r="SJ456" s="559"/>
      <c r="SK456" s="559"/>
      <c r="SL456" s="559"/>
      <c r="SM456" s="559"/>
      <c r="SN456" s="559"/>
      <c r="SO456" s="559"/>
      <c r="SP456" s="559"/>
      <c r="SQ456" s="559"/>
      <c r="SR456" s="559"/>
      <c r="SS456" s="559"/>
      <c r="ST456" s="559"/>
      <c r="SU456" s="559"/>
      <c r="SV456" s="559"/>
      <c r="SW456" s="559"/>
      <c r="SX456" s="559"/>
      <c r="SY456" s="559"/>
      <c r="SZ456" s="559"/>
      <c r="TA456" s="559"/>
      <c r="TB456" s="559"/>
      <c r="TC456" s="559"/>
      <c r="TD456" s="559"/>
      <c r="TE456" s="559"/>
      <c r="TF456" s="559"/>
      <c r="TG456" s="559"/>
      <c r="TH456" s="559"/>
      <c r="TI456" s="559"/>
      <c r="TJ456" s="559"/>
      <c r="TK456" s="559"/>
      <c r="TL456" s="559"/>
      <c r="TM456" s="559"/>
      <c r="TN456" s="559"/>
      <c r="TO456" s="559"/>
      <c r="TP456" s="559"/>
      <c r="TQ456" s="559"/>
      <c r="TR456" s="559"/>
      <c r="TS456" s="559"/>
      <c r="TT456" s="559"/>
      <c r="TU456" s="559"/>
      <c r="TV456" s="559"/>
      <c r="TW456" s="559"/>
      <c r="TX456" s="559"/>
      <c r="TY456" s="559"/>
      <c r="TZ456" s="559"/>
      <c r="UA456" s="559"/>
      <c r="UB456" s="559"/>
      <c r="UC456" s="559"/>
      <c r="UD456" s="559"/>
      <c r="UE456" s="559"/>
      <c r="UF456" s="559"/>
      <c r="UG456" s="559"/>
      <c r="UH456" s="559"/>
      <c r="UI456" s="559"/>
      <c r="UJ456" s="559"/>
      <c r="UK456" s="559"/>
      <c r="UL456" s="559"/>
      <c r="UM456" s="559"/>
      <c r="UN456" s="559"/>
      <c r="UO456" s="559"/>
      <c r="UP456" s="559"/>
      <c r="UQ456" s="559"/>
      <c r="UR456" s="559"/>
      <c r="US456" s="559"/>
      <c r="UT456" s="559"/>
      <c r="UU456" s="559"/>
      <c r="UV456" s="559"/>
      <c r="UW456" s="559"/>
      <c r="UX456" s="559"/>
      <c r="UY456" s="559"/>
      <c r="UZ456" s="559"/>
      <c r="VA456" s="559"/>
      <c r="VB456" s="559"/>
      <c r="VC456" s="559"/>
      <c r="VD456" s="559"/>
      <c r="VE456" s="559"/>
      <c r="VF456" s="559"/>
      <c r="VG456" s="559"/>
      <c r="VH456" s="559"/>
      <c r="VI456" s="559"/>
      <c r="VJ456" s="559"/>
      <c r="VK456" s="559"/>
      <c r="VL456" s="559"/>
      <c r="VM456" s="559"/>
      <c r="VN456" s="559"/>
      <c r="VO456" s="559"/>
      <c r="VP456" s="559"/>
      <c r="VQ456" s="559"/>
      <c r="VR456" s="559"/>
      <c r="VS456" s="559"/>
      <c r="VT456" s="559"/>
      <c r="VU456" s="559"/>
      <c r="VV456" s="559"/>
      <c r="VW456" s="559"/>
      <c r="VX456" s="559"/>
      <c r="VY456" s="559"/>
      <c r="VZ456" s="559"/>
      <c r="WA456" s="559"/>
      <c r="WB456" s="559"/>
      <c r="WC456" s="559"/>
      <c r="WD456" s="559"/>
      <c r="WE456" s="559"/>
      <c r="WF456" s="559"/>
      <c r="WG456" s="559"/>
      <c r="WH456" s="559"/>
      <c r="WI456" s="559"/>
      <c r="WJ456" s="559"/>
      <c r="WK456" s="559"/>
      <c r="WL456" s="559"/>
      <c r="WM456" s="559"/>
      <c r="WN456" s="559"/>
      <c r="WO456" s="559"/>
      <c r="WP456" s="559"/>
      <c r="WQ456" s="559"/>
      <c r="WR456" s="559"/>
      <c r="WS456" s="559"/>
      <c r="WT456" s="559"/>
      <c r="WU456" s="559"/>
      <c r="WV456" s="559"/>
      <c r="WW456" s="559"/>
      <c r="WX456" s="559"/>
      <c r="WY456" s="559"/>
      <c r="WZ456" s="559"/>
      <c r="XA456" s="559"/>
      <c r="XB456" s="559"/>
      <c r="XC456" s="559"/>
      <c r="XD456" s="559"/>
      <c r="XE456" s="559"/>
      <c r="XF456" s="559"/>
      <c r="XG456" s="559"/>
      <c r="XH456" s="559"/>
      <c r="XI456" s="559"/>
      <c r="XJ456" s="559"/>
      <c r="XK456" s="559"/>
      <c r="XL456" s="559"/>
      <c r="XM456" s="559"/>
      <c r="XN456" s="559"/>
      <c r="XO456" s="559"/>
      <c r="XP456" s="559"/>
      <c r="XQ456" s="559"/>
      <c r="XR456" s="559"/>
      <c r="XS456" s="559"/>
      <c r="XT456" s="559"/>
      <c r="XU456" s="559"/>
      <c r="XV456" s="559"/>
      <c r="XW456" s="559"/>
      <c r="XX456" s="559"/>
      <c r="XY456" s="559"/>
      <c r="XZ456" s="559"/>
      <c r="YA456" s="559"/>
      <c r="YB456" s="559"/>
      <c r="YC456" s="559"/>
      <c r="YD456" s="559"/>
      <c r="YE456" s="559"/>
      <c r="YF456" s="559"/>
      <c r="YG456" s="559"/>
      <c r="YH456" s="559"/>
      <c r="YI456" s="559"/>
      <c r="YJ456" s="559"/>
      <c r="YK456" s="559"/>
      <c r="YL456" s="559"/>
      <c r="YM456" s="559"/>
      <c r="YN456" s="559"/>
      <c r="YO456" s="559"/>
      <c r="YP456" s="559"/>
      <c r="YQ456" s="559"/>
      <c r="YR456" s="559"/>
      <c r="YS456" s="559"/>
      <c r="YT456" s="559"/>
      <c r="YU456" s="559"/>
      <c r="YV456" s="559"/>
      <c r="YW456" s="559"/>
      <c r="YX456" s="559"/>
      <c r="YY456" s="559"/>
      <c r="YZ456" s="559"/>
      <c r="ZA456" s="559"/>
      <c r="ZB456" s="559"/>
      <c r="ZC456" s="559"/>
      <c r="ZD456" s="559"/>
      <c r="ZE456" s="559"/>
      <c r="ZF456" s="559"/>
      <c r="ZG456" s="559"/>
      <c r="ZH456" s="559"/>
      <c r="ZI456" s="559"/>
      <c r="ZJ456" s="559"/>
      <c r="ZK456" s="559"/>
      <c r="ZL456" s="559"/>
      <c r="ZM456" s="559"/>
      <c r="ZN456" s="559"/>
      <c r="ZO456" s="559"/>
      <c r="ZP456" s="559"/>
      <c r="ZQ456" s="559"/>
      <c r="ZR456" s="559"/>
      <c r="ZS456" s="559"/>
      <c r="ZT456" s="559"/>
      <c r="ZU456" s="559"/>
      <c r="ZV456" s="559"/>
      <c r="ZW456" s="559"/>
      <c r="ZX456" s="559"/>
      <c r="ZY456" s="559"/>
      <c r="ZZ456" s="559"/>
      <c r="AAA456" s="559"/>
      <c r="AAB456" s="559"/>
      <c r="AAC456" s="559"/>
      <c r="AAD456" s="559"/>
      <c r="AAE456" s="559"/>
      <c r="AAF456" s="559"/>
      <c r="AAG456" s="559"/>
      <c r="AAH456" s="559"/>
      <c r="AAI456" s="559"/>
      <c r="AAJ456" s="559"/>
      <c r="AAK456" s="559"/>
      <c r="AAL456" s="559"/>
      <c r="AAM456" s="559"/>
      <c r="AAN456" s="559"/>
      <c r="AAO456" s="559"/>
      <c r="AAP456" s="559"/>
      <c r="AAQ456" s="559"/>
      <c r="AAR456" s="559"/>
      <c r="AAS456" s="559"/>
      <c r="AAT456" s="559"/>
      <c r="AAU456" s="559"/>
      <c r="AAV456" s="559"/>
      <c r="AAW456" s="559"/>
      <c r="AAX456" s="559"/>
      <c r="AAY456" s="559"/>
      <c r="AAZ456" s="559"/>
      <c r="ABA456" s="559"/>
      <c r="ABB456" s="559"/>
      <c r="ABC456" s="559"/>
      <c r="ABD456" s="559"/>
      <c r="ABE456" s="559"/>
      <c r="ABF456" s="559"/>
      <c r="ABG456" s="559"/>
      <c r="ABH456" s="559"/>
      <c r="ABI456" s="559"/>
      <c r="ABJ456" s="559"/>
      <c r="ABK456" s="559"/>
      <c r="ABL456" s="559"/>
      <c r="ABM456" s="559"/>
      <c r="ABN456" s="559"/>
      <c r="ABO456" s="559"/>
      <c r="ABP456" s="559"/>
      <c r="ABQ456" s="559"/>
      <c r="ABR456" s="559"/>
      <c r="ABS456" s="559"/>
      <c r="ABT456" s="559"/>
      <c r="ABU456" s="559"/>
      <c r="ABV456" s="559"/>
      <c r="ABW456" s="559"/>
      <c r="ABX456" s="559"/>
      <c r="ABY456" s="559"/>
      <c r="ABZ456" s="559"/>
      <c r="ACA456" s="559"/>
      <c r="ACB456" s="559"/>
      <c r="ACC456" s="559"/>
      <c r="ACD456" s="559"/>
      <c r="ACE456" s="559"/>
      <c r="ACF456" s="559"/>
      <c r="ACG456" s="559"/>
      <c r="ACH456" s="559"/>
      <c r="ACI456" s="559"/>
      <c r="ACJ456" s="559"/>
      <c r="ACK456" s="559"/>
      <c r="ACL456" s="559"/>
      <c r="ACM456" s="559"/>
      <c r="ACN456" s="559"/>
      <c r="ACO456" s="559"/>
      <c r="ACP456" s="559"/>
      <c r="ACQ456" s="559"/>
      <c r="ACR456" s="559"/>
      <c r="ACS456" s="559"/>
      <c r="ACT456" s="559"/>
      <c r="ACU456" s="559"/>
      <c r="ACV456" s="559"/>
      <c r="ACW456" s="559"/>
      <c r="ACX456" s="559"/>
      <c r="ACY456" s="559"/>
      <c r="ACZ456" s="559"/>
      <c r="ADA456" s="559"/>
      <c r="ADB456" s="559"/>
      <c r="ADC456" s="559"/>
      <c r="ADD456" s="559"/>
      <c r="ADE456" s="559"/>
      <c r="ADF456" s="559"/>
      <c r="ADG456" s="559"/>
      <c r="ADH456" s="559"/>
      <c r="ADI456" s="559"/>
      <c r="ADJ456" s="559"/>
      <c r="ADK456" s="559"/>
      <c r="ADL456" s="559"/>
      <c r="ADM456" s="559"/>
      <c r="ADN456" s="559"/>
      <c r="ADO456" s="559"/>
      <c r="ADP456" s="559"/>
      <c r="ADQ456" s="559"/>
      <c r="ADR456" s="559"/>
      <c r="ADS456" s="559"/>
      <c r="ADT456" s="559"/>
      <c r="ADU456" s="559"/>
      <c r="ADV456" s="559"/>
      <c r="ADW456" s="559"/>
      <c r="ADX456" s="559"/>
      <c r="ADY456" s="559"/>
      <c r="ADZ456" s="559"/>
      <c r="AEA456" s="559"/>
      <c r="AEB456" s="559"/>
      <c r="AEC456" s="559"/>
      <c r="AED456" s="559"/>
      <c r="AEE456" s="559"/>
      <c r="AEF456" s="559"/>
      <c r="AEG456" s="559"/>
      <c r="AEH456" s="559"/>
      <c r="AEI456" s="559"/>
      <c r="AEJ456" s="559"/>
      <c r="AEK456" s="559"/>
      <c r="AEL456" s="559"/>
      <c r="AEM456" s="559"/>
      <c r="AEN456" s="559"/>
      <c r="AEO456" s="559"/>
      <c r="AEP456" s="559"/>
      <c r="AEQ456" s="559"/>
      <c r="AER456" s="559"/>
      <c r="AES456" s="559"/>
      <c r="AET456" s="559"/>
      <c r="AEU456" s="559"/>
      <c r="AEV456" s="559"/>
      <c r="AEW456" s="559"/>
      <c r="AEX456" s="559"/>
      <c r="AEY456" s="559"/>
      <c r="AEZ456" s="559"/>
      <c r="AFA456" s="559"/>
      <c r="AFB456" s="559"/>
      <c r="AFC456" s="559"/>
      <c r="AFD456" s="559"/>
      <c r="AFE456" s="559"/>
      <c r="AFF456" s="559"/>
      <c r="AFG456" s="559"/>
      <c r="AFH456" s="559"/>
      <c r="AFI456" s="559"/>
      <c r="AFJ456" s="559"/>
      <c r="AFK456" s="559"/>
      <c r="AFL456" s="559"/>
      <c r="AFM456" s="559"/>
      <c r="AFN456" s="559"/>
      <c r="AFO456" s="559"/>
      <c r="AFP456" s="559"/>
      <c r="AFQ456" s="559"/>
      <c r="AFR456" s="559"/>
      <c r="AFS456" s="559"/>
      <c r="AFT456" s="559"/>
      <c r="AFU456" s="559"/>
      <c r="AFV456" s="559"/>
      <c r="AFW456" s="559"/>
      <c r="AFX456" s="559"/>
      <c r="AFY456" s="559"/>
      <c r="AFZ456" s="559"/>
      <c r="AGA456" s="559"/>
      <c r="AGB456" s="559"/>
      <c r="AGC456" s="559"/>
      <c r="AGD456" s="559"/>
      <c r="AGE456" s="559"/>
      <c r="AGF456" s="559"/>
      <c r="AGG456" s="559"/>
      <c r="AGH456" s="559"/>
      <c r="AGI456" s="559"/>
      <c r="AGJ456" s="559"/>
      <c r="AGK456" s="559"/>
      <c r="AGL456" s="559"/>
      <c r="AGM456" s="559"/>
      <c r="AGN456" s="559"/>
      <c r="AGO456" s="559"/>
      <c r="AGP456" s="559"/>
      <c r="AGQ456" s="559"/>
      <c r="AGR456" s="559"/>
      <c r="AGS456" s="559"/>
      <c r="AGT456" s="559"/>
      <c r="AGU456" s="559"/>
      <c r="AGV456" s="559"/>
      <c r="AGW456" s="559"/>
      <c r="AGX456" s="559"/>
      <c r="AGY456" s="559"/>
      <c r="AGZ456" s="559"/>
      <c r="AHA456" s="559"/>
      <c r="AHB456" s="559"/>
      <c r="AHC456" s="559"/>
      <c r="AHD456" s="559"/>
      <c r="AHE456" s="559"/>
      <c r="AHF456" s="559"/>
      <c r="AHG456" s="559"/>
      <c r="AHH456" s="559"/>
      <c r="AHI456" s="559"/>
      <c r="AHJ456" s="559"/>
      <c r="AHK456" s="559"/>
      <c r="AHL456" s="559"/>
      <c r="AHM456" s="559"/>
      <c r="AHN456" s="559"/>
      <c r="AHO456" s="559"/>
      <c r="AHP456" s="559"/>
      <c r="AHQ456" s="559"/>
      <c r="AHR456" s="559"/>
      <c r="AHS456" s="559"/>
      <c r="AHT456" s="559"/>
      <c r="AHU456" s="559"/>
      <c r="AHV456" s="559"/>
      <c r="AHW456" s="559"/>
      <c r="AHX456" s="559"/>
      <c r="AHY456" s="559"/>
      <c r="AHZ456" s="559"/>
      <c r="AIA456" s="559"/>
      <c r="AIB456" s="559"/>
      <c r="AIC456" s="559"/>
      <c r="AID456" s="559"/>
      <c r="AIE456" s="559"/>
      <c r="AIF456" s="559"/>
      <c r="AIG456" s="559"/>
      <c r="AIH456" s="559"/>
      <c r="AII456" s="559"/>
      <c r="AIJ456" s="559"/>
      <c r="AIK456" s="559"/>
      <c r="AIL456" s="559"/>
      <c r="AIM456" s="559"/>
      <c r="AIN456" s="559"/>
      <c r="AIO456" s="559"/>
      <c r="AIP456" s="559"/>
      <c r="AIQ456" s="559"/>
      <c r="AIR456" s="559"/>
      <c r="AIS456" s="559"/>
      <c r="AIT456" s="559"/>
      <c r="AIU456" s="559"/>
      <c r="AIV456" s="559"/>
      <c r="AIW456" s="559"/>
      <c r="AIX456" s="559"/>
      <c r="AIY456" s="559"/>
      <c r="AIZ456" s="559"/>
      <c r="AJA456" s="559"/>
      <c r="AJB456" s="559"/>
      <c r="AJC456" s="559"/>
      <c r="AJD456" s="559"/>
      <c r="AJE456" s="559"/>
      <c r="AJF456" s="559"/>
      <c r="AJG456" s="559"/>
      <c r="AJH456" s="559"/>
      <c r="AJI456" s="559"/>
      <c r="AJJ456" s="559"/>
      <c r="AJK456" s="559"/>
      <c r="AJL456" s="559"/>
      <c r="AJM456" s="559"/>
      <c r="AJN456" s="559"/>
      <c r="AJO456" s="559"/>
      <c r="AJP456" s="559"/>
      <c r="AJQ456" s="559"/>
      <c r="AJR456" s="559"/>
      <c r="AJS456" s="559"/>
      <c r="AJT456" s="559"/>
      <c r="AJU456" s="559"/>
      <c r="AJV456" s="559"/>
      <c r="AJW456" s="559"/>
      <c r="AJX456" s="559"/>
      <c r="AJY456" s="559"/>
      <c r="AJZ456" s="559"/>
      <c r="AKA456" s="559"/>
      <c r="AKB456" s="559"/>
      <c r="AKC456" s="559"/>
      <c r="AKD456" s="559"/>
      <c r="AKE456" s="559"/>
      <c r="AKF456" s="559"/>
      <c r="AKG456" s="559"/>
      <c r="AKH456" s="559"/>
      <c r="AKI456" s="559"/>
      <c r="AKJ456" s="559"/>
      <c r="AKK456" s="559"/>
      <c r="AKL456" s="559"/>
      <c r="AKM456" s="559"/>
      <c r="AKN456" s="559"/>
      <c r="AKO456" s="559"/>
      <c r="AKP456" s="559"/>
      <c r="AKQ456" s="559"/>
      <c r="AKR456" s="559"/>
      <c r="AKS456" s="559"/>
      <c r="AKT456" s="559"/>
      <c r="AKU456" s="559"/>
      <c r="AKV456" s="559"/>
      <c r="AKW456" s="559"/>
      <c r="AKX456" s="559"/>
      <c r="AKY456" s="559"/>
      <c r="AKZ456" s="559"/>
      <c r="ALA456" s="559"/>
      <c r="ALB456" s="559"/>
      <c r="ALC456" s="559"/>
      <c r="ALD456" s="559"/>
      <c r="ALE456" s="559"/>
      <c r="ALF456" s="559"/>
      <c r="ALG456" s="559"/>
      <c r="ALH456" s="559"/>
      <c r="ALI456" s="559"/>
      <c r="ALJ456" s="559"/>
      <c r="ALK456" s="559"/>
      <c r="ALL456" s="559"/>
      <c r="ALM456" s="559"/>
      <c r="ALN456" s="559"/>
      <c r="ALO456" s="559"/>
      <c r="ALP456" s="559"/>
      <c r="ALQ456" s="559"/>
      <c r="ALR456" s="559"/>
      <c r="ALS456" s="559"/>
      <c r="ALT456" s="559"/>
      <c r="ALU456" s="559"/>
      <c r="ALV456" s="559"/>
      <c r="ALW456" s="559"/>
      <c r="ALX456" s="559"/>
      <c r="ALY456" s="559"/>
      <c r="ALZ456" s="559"/>
      <c r="AMA456" s="559"/>
      <c r="AMB456" s="559"/>
      <c r="AMC456" s="559"/>
      <c r="AMD456" s="559"/>
      <c r="AME456" s="559"/>
      <c r="AMF456" s="559"/>
      <c r="AMG456" s="559"/>
      <c r="AMH456" s="559"/>
      <c r="AMI456" s="559"/>
      <c r="AMJ456" s="559"/>
    </row>
    <row r="457" spans="1:1024" x14ac:dyDescent="0.25">
      <c r="A457" s="294" t="s">
        <v>5410</v>
      </c>
      <c r="B457" s="257">
        <v>457</v>
      </c>
      <c r="C457" s="295" t="s">
        <v>5411</v>
      </c>
      <c r="D457" s="296" t="s">
        <v>5412</v>
      </c>
      <c r="E457" s="297"/>
      <c r="F457" s="298"/>
      <c r="G457" s="299"/>
      <c r="H457" s="299"/>
      <c r="I457" s="492">
        <v>58.7</v>
      </c>
      <c r="J457" s="470" t="s">
        <v>748</v>
      </c>
      <c r="K457" s="470">
        <v>1</v>
      </c>
      <c r="L457" s="474">
        <v>1</v>
      </c>
      <c r="M457" s="474"/>
      <c r="N457" s="298"/>
      <c r="O457" s="300"/>
      <c r="P457" s="300"/>
      <c r="Q457" s="298"/>
      <c r="R457" s="298"/>
      <c r="S457" s="298"/>
      <c r="T457" s="298"/>
      <c r="U457" s="298"/>
      <c r="V457" s="301"/>
      <c r="W457" s="302">
        <f t="shared" si="199"/>
        <v>100</v>
      </c>
      <c r="X457" s="302">
        <f t="shared" si="200"/>
        <v>100</v>
      </c>
      <c r="Y457" s="283">
        <f t="shared" si="208"/>
        <v>100</v>
      </c>
      <c r="Z457" s="302">
        <f t="shared" si="197"/>
        <v>100</v>
      </c>
      <c r="AA457" s="302">
        <f t="shared" si="198"/>
        <v>100</v>
      </c>
      <c r="AB457" s="303">
        <f t="shared" si="202"/>
        <v>100</v>
      </c>
      <c r="AC457" s="303">
        <f t="shared" si="201"/>
        <v>100</v>
      </c>
      <c r="AD457" s="303">
        <f t="shared" si="177"/>
        <v>100</v>
      </c>
      <c r="AE457" s="284">
        <f t="shared" si="196"/>
        <v>1</v>
      </c>
      <c r="AF457" s="284">
        <f t="shared" si="203"/>
        <v>100</v>
      </c>
      <c r="AG457" s="304">
        <f t="shared" si="205"/>
        <v>1</v>
      </c>
      <c r="AH457" s="304">
        <f t="shared" si="206"/>
        <v>1</v>
      </c>
      <c r="AI457" s="304">
        <f t="shared" si="207"/>
        <v>3</v>
      </c>
      <c r="AJ457" s="304">
        <f t="shared" si="204"/>
        <v>5</v>
      </c>
      <c r="AK457" s="305" t="s">
        <v>31734</v>
      </c>
      <c r="AL457" s="306"/>
      <c r="AM457" s="297">
        <v>4</v>
      </c>
      <c r="AN457" s="511"/>
      <c r="AO457" s="297"/>
      <c r="AP457" s="297">
        <v>10</v>
      </c>
      <c r="AQ457" s="277"/>
      <c r="AR457" s="171" t="s">
        <v>5413</v>
      </c>
      <c r="AS457" s="171"/>
      <c r="AT457" s="277"/>
      <c r="AU457" s="277"/>
      <c r="AW457" s="559"/>
      <c r="AX457" s="559"/>
      <c r="AY457" s="559"/>
      <c r="AZ457" s="559"/>
      <c r="BA457" s="559"/>
      <c r="BB457" s="559"/>
      <c r="BC457" s="559"/>
      <c r="BD457" s="559"/>
      <c r="BE457" s="559"/>
      <c r="BF457" s="559"/>
      <c r="BG457" s="559"/>
      <c r="BH457" s="559"/>
      <c r="BI457" s="559"/>
      <c r="BJ457" s="559"/>
      <c r="BK457" s="559"/>
      <c r="BL457" s="559"/>
      <c r="BM457" s="559"/>
      <c r="BN457" s="559"/>
      <c r="BO457" s="559"/>
      <c r="BP457" s="559"/>
      <c r="BQ457" s="559"/>
      <c r="BR457" s="559"/>
      <c r="BS457" s="559"/>
      <c r="BT457" s="559"/>
      <c r="BU457" s="559"/>
      <c r="BV457" s="559"/>
      <c r="BW457" s="559"/>
      <c r="BX457" s="559"/>
      <c r="BY457" s="559"/>
      <c r="BZ457" s="559"/>
      <c r="CA457" s="559"/>
      <c r="CB457" s="559"/>
      <c r="CC457" s="559"/>
      <c r="CD457" s="559"/>
      <c r="CE457" s="559"/>
      <c r="CF457" s="559"/>
      <c r="CG457" s="559"/>
      <c r="CH457" s="559"/>
      <c r="CI457" s="559"/>
      <c r="CJ457" s="559"/>
      <c r="CK457" s="559"/>
      <c r="CL457" s="559"/>
      <c r="CM457" s="559"/>
      <c r="CN457" s="559"/>
      <c r="CO457" s="559"/>
      <c r="CP457" s="559"/>
      <c r="CQ457" s="559"/>
      <c r="CR457" s="559"/>
      <c r="CS457" s="559"/>
      <c r="CT457" s="559"/>
      <c r="CU457" s="559"/>
      <c r="CV457" s="559"/>
      <c r="CW457" s="559"/>
      <c r="CX457" s="559"/>
      <c r="CY457" s="559"/>
      <c r="CZ457" s="559"/>
      <c r="DA457" s="559"/>
      <c r="DB457" s="559"/>
      <c r="DC457" s="559"/>
      <c r="DD457" s="559"/>
      <c r="DE457" s="559"/>
      <c r="DF457" s="559"/>
      <c r="DG457" s="559"/>
      <c r="DH457" s="559"/>
      <c r="DI457" s="559"/>
      <c r="DJ457" s="559"/>
      <c r="DK457" s="559"/>
      <c r="DL457" s="559"/>
      <c r="DM457" s="559"/>
      <c r="DN457" s="559"/>
      <c r="DO457" s="559"/>
      <c r="DP457" s="559"/>
      <c r="DQ457" s="559"/>
      <c r="DR457" s="559"/>
      <c r="DS457" s="559"/>
      <c r="DT457" s="559"/>
      <c r="DU457" s="559"/>
      <c r="DV457" s="559"/>
      <c r="DW457" s="559"/>
      <c r="DX457" s="559"/>
      <c r="DY457" s="559"/>
      <c r="DZ457" s="559"/>
      <c r="EA457" s="559"/>
      <c r="EB457" s="559"/>
      <c r="EC457" s="559"/>
      <c r="ED457" s="559"/>
      <c r="EE457" s="559"/>
      <c r="EF457" s="559"/>
      <c r="EG457" s="559"/>
      <c r="EH457" s="559"/>
      <c r="EI457" s="559"/>
      <c r="EJ457" s="559"/>
      <c r="EK457" s="559"/>
      <c r="EL457" s="559"/>
      <c r="EM457" s="559"/>
      <c r="EN457" s="559"/>
      <c r="EO457" s="559"/>
      <c r="EP457" s="559"/>
      <c r="EQ457" s="559"/>
      <c r="ER457" s="559"/>
      <c r="ES457" s="559"/>
      <c r="ET457" s="559"/>
      <c r="EU457" s="559"/>
      <c r="EV457" s="559"/>
      <c r="EW457" s="559"/>
      <c r="EX457" s="559"/>
      <c r="EY457" s="559"/>
      <c r="EZ457" s="559"/>
      <c r="FA457" s="559"/>
      <c r="FB457" s="559"/>
      <c r="FC457" s="559"/>
      <c r="FD457" s="559"/>
      <c r="FE457" s="559"/>
      <c r="FF457" s="559"/>
      <c r="FG457" s="559"/>
      <c r="FH457" s="559"/>
      <c r="FI457" s="559"/>
      <c r="FJ457" s="559"/>
      <c r="FK457" s="559"/>
      <c r="FL457" s="559"/>
      <c r="FM457" s="559"/>
      <c r="FN457" s="559"/>
      <c r="FO457" s="559"/>
      <c r="FP457" s="559"/>
      <c r="FQ457" s="559"/>
      <c r="FR457" s="559"/>
      <c r="FS457" s="559"/>
      <c r="FT457" s="559"/>
      <c r="FU457" s="559"/>
      <c r="FV457" s="559"/>
      <c r="FW457" s="559"/>
      <c r="FX457" s="559"/>
      <c r="FY457" s="559"/>
      <c r="FZ457" s="559"/>
      <c r="GA457" s="559"/>
      <c r="GB457" s="559"/>
      <c r="GC457" s="559"/>
      <c r="GD457" s="559"/>
      <c r="GE457" s="559"/>
      <c r="GF457" s="559"/>
      <c r="GG457" s="559"/>
      <c r="GH457" s="559"/>
      <c r="GI457" s="559"/>
      <c r="GJ457" s="559"/>
      <c r="GK457" s="559"/>
      <c r="GL457" s="559"/>
      <c r="GM457" s="559"/>
      <c r="GN457" s="559"/>
      <c r="GO457" s="559"/>
      <c r="GP457" s="559"/>
      <c r="GQ457" s="559"/>
      <c r="GR457" s="559"/>
      <c r="GS457" s="559"/>
      <c r="GT457" s="559"/>
      <c r="GU457" s="559"/>
      <c r="GV457" s="559"/>
      <c r="GW457" s="559"/>
      <c r="GX457" s="559"/>
      <c r="GY457" s="559"/>
      <c r="GZ457" s="559"/>
      <c r="HA457" s="559"/>
      <c r="HB457" s="559"/>
      <c r="HC457" s="559"/>
      <c r="HD457" s="559"/>
      <c r="HE457" s="559"/>
      <c r="HF457" s="559"/>
      <c r="HG457" s="559"/>
      <c r="HH457" s="559"/>
      <c r="HI457" s="559"/>
      <c r="HJ457" s="559"/>
      <c r="HK457" s="559"/>
      <c r="HL457" s="559"/>
      <c r="HM457" s="559"/>
      <c r="HN457" s="559"/>
      <c r="HO457" s="559"/>
      <c r="HP457" s="559"/>
      <c r="HQ457" s="559"/>
      <c r="HR457" s="559"/>
      <c r="HS457" s="559"/>
      <c r="HT457" s="559"/>
      <c r="HU457" s="559"/>
      <c r="HV457" s="559"/>
      <c r="HW457" s="559"/>
      <c r="HX457" s="559"/>
      <c r="HY457" s="559"/>
      <c r="HZ457" s="559"/>
      <c r="IA457" s="559"/>
      <c r="IB457" s="559"/>
      <c r="IC457" s="559"/>
      <c r="ID457" s="559"/>
      <c r="IE457" s="559"/>
      <c r="IF457" s="559"/>
      <c r="IG457" s="559"/>
      <c r="IH457" s="559"/>
      <c r="II457" s="559"/>
      <c r="IJ457" s="559"/>
      <c r="IK457" s="559"/>
      <c r="IL457" s="559"/>
      <c r="IM457" s="559"/>
      <c r="IN457" s="559"/>
      <c r="IO457" s="559"/>
      <c r="IP457" s="559"/>
      <c r="IQ457" s="559"/>
      <c r="IR457" s="559"/>
      <c r="IS457" s="559"/>
      <c r="IT457" s="559"/>
      <c r="IU457" s="559"/>
      <c r="IV457" s="559"/>
      <c r="IW457" s="559"/>
      <c r="IX457" s="559"/>
      <c r="IY457" s="559"/>
      <c r="IZ457" s="559"/>
      <c r="JA457" s="559"/>
      <c r="JB457" s="559"/>
      <c r="JC457" s="559"/>
      <c r="JD457" s="559"/>
      <c r="JE457" s="559"/>
      <c r="JF457" s="559"/>
      <c r="JG457" s="559"/>
      <c r="JH457" s="559"/>
      <c r="JI457" s="559"/>
      <c r="JJ457" s="559"/>
      <c r="JK457" s="559"/>
      <c r="JL457" s="559"/>
      <c r="JM457" s="559"/>
      <c r="JN457" s="559"/>
      <c r="JO457" s="559"/>
      <c r="JP457" s="559"/>
      <c r="JQ457" s="559"/>
      <c r="JR457" s="559"/>
      <c r="JS457" s="559"/>
      <c r="JT457" s="559"/>
      <c r="JU457" s="559"/>
      <c r="JV457" s="559"/>
      <c r="JW457" s="559"/>
      <c r="JX457" s="559"/>
      <c r="JY457" s="559"/>
      <c r="JZ457" s="559"/>
      <c r="KA457" s="559"/>
      <c r="KB457" s="559"/>
      <c r="KC457" s="559"/>
      <c r="KD457" s="559"/>
      <c r="KE457" s="559"/>
      <c r="KF457" s="559"/>
      <c r="KG457" s="559"/>
      <c r="KH457" s="559"/>
      <c r="KI457" s="559"/>
      <c r="KJ457" s="559"/>
      <c r="KK457" s="559"/>
      <c r="KL457" s="559"/>
      <c r="KM457" s="559"/>
      <c r="KN457" s="559"/>
      <c r="KO457" s="559"/>
      <c r="KP457" s="559"/>
      <c r="KQ457" s="559"/>
      <c r="KR457" s="559"/>
      <c r="KS457" s="559"/>
      <c r="KT457" s="559"/>
      <c r="KU457" s="559"/>
      <c r="KV457" s="559"/>
      <c r="KW457" s="559"/>
      <c r="KX457" s="559"/>
      <c r="KY457" s="559"/>
      <c r="KZ457" s="559"/>
      <c r="LA457" s="559"/>
      <c r="LB457" s="559"/>
      <c r="LC457" s="559"/>
      <c r="LD457" s="559"/>
      <c r="LE457" s="559"/>
      <c r="LF457" s="559"/>
      <c r="LG457" s="559"/>
      <c r="LH457" s="559"/>
      <c r="LI457" s="559"/>
      <c r="LJ457" s="559"/>
      <c r="LK457" s="559"/>
      <c r="LL457" s="559"/>
      <c r="LM457" s="559"/>
      <c r="LN457" s="559"/>
      <c r="LO457" s="559"/>
      <c r="LP457" s="559"/>
      <c r="LQ457" s="559"/>
      <c r="LR457" s="559"/>
      <c r="LS457" s="559"/>
      <c r="LT457" s="559"/>
      <c r="LU457" s="559"/>
      <c r="LV457" s="559"/>
      <c r="LW457" s="559"/>
      <c r="LX457" s="559"/>
      <c r="LY457" s="559"/>
      <c r="LZ457" s="559"/>
      <c r="MA457" s="559"/>
      <c r="MB457" s="559"/>
      <c r="MC457" s="559"/>
      <c r="MD457" s="559"/>
      <c r="ME457" s="559"/>
      <c r="MF457" s="559"/>
      <c r="MG457" s="559"/>
      <c r="MH457" s="559"/>
      <c r="MI457" s="559"/>
      <c r="MJ457" s="559"/>
      <c r="MK457" s="559"/>
      <c r="ML457" s="559"/>
      <c r="MM457" s="559"/>
      <c r="MN457" s="559"/>
      <c r="MO457" s="559"/>
      <c r="MP457" s="559"/>
      <c r="MQ457" s="559"/>
      <c r="MR457" s="559"/>
      <c r="MS457" s="559"/>
      <c r="MT457" s="559"/>
      <c r="MU457" s="559"/>
      <c r="MV457" s="559"/>
      <c r="MW457" s="559"/>
      <c r="MX457" s="559"/>
      <c r="MY457" s="559"/>
      <c r="MZ457" s="559"/>
      <c r="NA457" s="559"/>
      <c r="NB457" s="559"/>
      <c r="NC457" s="559"/>
      <c r="ND457" s="559"/>
      <c r="NE457" s="559"/>
      <c r="NF457" s="559"/>
      <c r="NG457" s="559"/>
      <c r="NH457" s="559"/>
      <c r="NI457" s="559"/>
      <c r="NJ457" s="559"/>
      <c r="NK457" s="559"/>
      <c r="NL457" s="559"/>
      <c r="NM457" s="559"/>
      <c r="NN457" s="559"/>
      <c r="NO457" s="559"/>
      <c r="NP457" s="559"/>
      <c r="NQ457" s="559"/>
      <c r="NR457" s="559"/>
      <c r="NS457" s="559"/>
      <c r="NT457" s="559"/>
      <c r="NU457" s="559"/>
      <c r="NV457" s="559"/>
      <c r="NW457" s="559"/>
      <c r="NX457" s="559"/>
      <c r="NY457" s="559"/>
      <c r="NZ457" s="559"/>
      <c r="OA457" s="559"/>
      <c r="OB457" s="559"/>
      <c r="OC457" s="559"/>
      <c r="OD457" s="559"/>
      <c r="OE457" s="559"/>
      <c r="OF457" s="559"/>
      <c r="OG457" s="559"/>
      <c r="OH457" s="559"/>
      <c r="OI457" s="559"/>
      <c r="OJ457" s="559"/>
      <c r="OK457" s="559"/>
      <c r="OL457" s="559"/>
      <c r="OM457" s="559"/>
      <c r="ON457" s="559"/>
      <c r="OO457" s="559"/>
      <c r="OP457" s="559"/>
      <c r="OQ457" s="559"/>
      <c r="OR457" s="559"/>
      <c r="OS457" s="559"/>
      <c r="OT457" s="559"/>
      <c r="OU457" s="559"/>
      <c r="OV457" s="559"/>
      <c r="OW457" s="559"/>
      <c r="OX457" s="559"/>
      <c r="OY457" s="559"/>
      <c r="OZ457" s="559"/>
      <c r="PA457" s="559"/>
      <c r="PB457" s="559"/>
      <c r="PC457" s="559"/>
      <c r="PD457" s="559"/>
      <c r="PE457" s="559"/>
      <c r="PF457" s="559"/>
      <c r="PG457" s="559"/>
      <c r="PH457" s="559"/>
      <c r="PI457" s="559"/>
      <c r="PJ457" s="559"/>
      <c r="PK457" s="559"/>
      <c r="PL457" s="559"/>
      <c r="PM457" s="559"/>
      <c r="PN457" s="559"/>
      <c r="PO457" s="559"/>
      <c r="PP457" s="559"/>
      <c r="PQ457" s="559"/>
      <c r="PR457" s="559"/>
      <c r="PS457" s="559"/>
      <c r="PT457" s="559"/>
      <c r="PU457" s="559"/>
      <c r="PV457" s="559"/>
      <c r="PW457" s="559"/>
      <c r="PX457" s="559"/>
      <c r="PY457" s="559"/>
      <c r="PZ457" s="559"/>
      <c r="QA457" s="559"/>
      <c r="QB457" s="559"/>
      <c r="QC457" s="559"/>
      <c r="QD457" s="559"/>
      <c r="QE457" s="559"/>
      <c r="QF457" s="559"/>
      <c r="QG457" s="559"/>
      <c r="QH457" s="559"/>
      <c r="QI457" s="559"/>
      <c r="QJ457" s="559"/>
      <c r="QK457" s="559"/>
      <c r="QL457" s="559"/>
      <c r="QM457" s="559"/>
      <c r="QN457" s="559"/>
      <c r="QO457" s="559"/>
      <c r="QP457" s="559"/>
      <c r="QQ457" s="559"/>
      <c r="QR457" s="559"/>
      <c r="QS457" s="559"/>
      <c r="QT457" s="559"/>
      <c r="QU457" s="559"/>
      <c r="QV457" s="559"/>
      <c r="QW457" s="559"/>
      <c r="QX457" s="559"/>
      <c r="QY457" s="559"/>
      <c r="QZ457" s="559"/>
      <c r="RA457" s="559"/>
      <c r="RB457" s="559"/>
      <c r="RC457" s="559"/>
      <c r="RD457" s="559"/>
      <c r="RE457" s="559"/>
      <c r="RF457" s="559"/>
      <c r="RG457" s="559"/>
      <c r="RH457" s="559"/>
      <c r="RI457" s="559"/>
      <c r="RJ457" s="559"/>
      <c r="RK457" s="559"/>
      <c r="RL457" s="559"/>
      <c r="RM457" s="559"/>
      <c r="RN457" s="559"/>
      <c r="RO457" s="559"/>
      <c r="RP457" s="559"/>
      <c r="RQ457" s="559"/>
      <c r="RR457" s="559"/>
      <c r="RS457" s="559"/>
      <c r="RT457" s="559"/>
      <c r="RU457" s="559"/>
      <c r="RV457" s="559"/>
      <c r="RW457" s="559"/>
      <c r="RX457" s="559"/>
      <c r="RY457" s="559"/>
      <c r="RZ457" s="559"/>
      <c r="SA457" s="559"/>
      <c r="SB457" s="559"/>
      <c r="SC457" s="559"/>
      <c r="SD457" s="559"/>
      <c r="SE457" s="559"/>
      <c r="SF457" s="559"/>
      <c r="SG457" s="559"/>
      <c r="SH457" s="559"/>
      <c r="SI457" s="559"/>
      <c r="SJ457" s="559"/>
      <c r="SK457" s="559"/>
      <c r="SL457" s="559"/>
      <c r="SM457" s="559"/>
      <c r="SN457" s="559"/>
      <c r="SO457" s="559"/>
      <c r="SP457" s="559"/>
      <c r="SQ457" s="559"/>
      <c r="SR457" s="559"/>
      <c r="SS457" s="559"/>
      <c r="ST457" s="559"/>
      <c r="SU457" s="559"/>
      <c r="SV457" s="559"/>
      <c r="SW457" s="559"/>
      <c r="SX457" s="559"/>
      <c r="SY457" s="559"/>
      <c r="SZ457" s="559"/>
      <c r="TA457" s="559"/>
      <c r="TB457" s="559"/>
      <c r="TC457" s="559"/>
      <c r="TD457" s="559"/>
      <c r="TE457" s="559"/>
      <c r="TF457" s="559"/>
      <c r="TG457" s="559"/>
      <c r="TH457" s="559"/>
      <c r="TI457" s="559"/>
      <c r="TJ457" s="559"/>
      <c r="TK457" s="559"/>
      <c r="TL457" s="559"/>
      <c r="TM457" s="559"/>
      <c r="TN457" s="559"/>
      <c r="TO457" s="559"/>
      <c r="TP457" s="559"/>
      <c r="TQ457" s="559"/>
      <c r="TR457" s="559"/>
      <c r="TS457" s="559"/>
      <c r="TT457" s="559"/>
      <c r="TU457" s="559"/>
      <c r="TV457" s="559"/>
      <c r="TW457" s="559"/>
      <c r="TX457" s="559"/>
      <c r="TY457" s="559"/>
      <c r="TZ457" s="559"/>
      <c r="UA457" s="559"/>
      <c r="UB457" s="559"/>
      <c r="UC457" s="559"/>
      <c r="UD457" s="559"/>
      <c r="UE457" s="559"/>
      <c r="UF457" s="559"/>
      <c r="UG457" s="559"/>
      <c r="UH457" s="559"/>
      <c r="UI457" s="559"/>
      <c r="UJ457" s="559"/>
      <c r="UK457" s="559"/>
      <c r="UL457" s="559"/>
      <c r="UM457" s="559"/>
      <c r="UN457" s="559"/>
      <c r="UO457" s="559"/>
      <c r="UP457" s="559"/>
      <c r="UQ457" s="559"/>
      <c r="UR457" s="559"/>
      <c r="US457" s="559"/>
      <c r="UT457" s="559"/>
      <c r="UU457" s="559"/>
      <c r="UV457" s="559"/>
      <c r="UW457" s="559"/>
      <c r="UX457" s="559"/>
      <c r="UY457" s="559"/>
      <c r="UZ457" s="559"/>
      <c r="VA457" s="559"/>
      <c r="VB457" s="559"/>
      <c r="VC457" s="559"/>
      <c r="VD457" s="559"/>
      <c r="VE457" s="559"/>
      <c r="VF457" s="559"/>
      <c r="VG457" s="559"/>
      <c r="VH457" s="559"/>
      <c r="VI457" s="559"/>
      <c r="VJ457" s="559"/>
      <c r="VK457" s="559"/>
      <c r="VL457" s="559"/>
      <c r="VM457" s="559"/>
      <c r="VN457" s="559"/>
      <c r="VO457" s="559"/>
      <c r="VP457" s="559"/>
      <c r="VQ457" s="559"/>
      <c r="VR457" s="559"/>
      <c r="VS457" s="559"/>
      <c r="VT457" s="559"/>
      <c r="VU457" s="559"/>
      <c r="VV457" s="559"/>
      <c r="VW457" s="559"/>
      <c r="VX457" s="559"/>
      <c r="VY457" s="559"/>
      <c r="VZ457" s="559"/>
      <c r="WA457" s="559"/>
      <c r="WB457" s="559"/>
      <c r="WC457" s="559"/>
      <c r="WD457" s="559"/>
      <c r="WE457" s="559"/>
      <c r="WF457" s="559"/>
      <c r="WG457" s="559"/>
      <c r="WH457" s="559"/>
      <c r="WI457" s="559"/>
      <c r="WJ457" s="559"/>
      <c r="WK457" s="559"/>
      <c r="WL457" s="559"/>
      <c r="WM457" s="559"/>
      <c r="WN457" s="559"/>
      <c r="WO457" s="559"/>
      <c r="WP457" s="559"/>
      <c r="WQ457" s="559"/>
      <c r="WR457" s="559"/>
      <c r="WS457" s="559"/>
      <c r="WT457" s="559"/>
      <c r="WU457" s="559"/>
      <c r="WV457" s="559"/>
      <c r="WW457" s="559"/>
      <c r="WX457" s="559"/>
      <c r="WY457" s="559"/>
      <c r="WZ457" s="559"/>
      <c r="XA457" s="559"/>
      <c r="XB457" s="559"/>
      <c r="XC457" s="559"/>
      <c r="XD457" s="559"/>
      <c r="XE457" s="559"/>
      <c r="XF457" s="559"/>
      <c r="XG457" s="559"/>
      <c r="XH457" s="559"/>
      <c r="XI457" s="559"/>
      <c r="XJ457" s="559"/>
      <c r="XK457" s="559"/>
      <c r="XL457" s="559"/>
      <c r="XM457" s="559"/>
      <c r="XN457" s="559"/>
      <c r="XO457" s="559"/>
      <c r="XP457" s="559"/>
      <c r="XQ457" s="559"/>
      <c r="XR457" s="559"/>
      <c r="XS457" s="559"/>
      <c r="XT457" s="559"/>
      <c r="XU457" s="559"/>
      <c r="XV457" s="559"/>
      <c r="XW457" s="559"/>
      <c r="XX457" s="559"/>
      <c r="XY457" s="559"/>
      <c r="XZ457" s="559"/>
      <c r="YA457" s="559"/>
      <c r="YB457" s="559"/>
      <c r="YC457" s="559"/>
      <c r="YD457" s="559"/>
      <c r="YE457" s="559"/>
      <c r="YF457" s="559"/>
      <c r="YG457" s="559"/>
      <c r="YH457" s="559"/>
      <c r="YI457" s="559"/>
      <c r="YJ457" s="559"/>
      <c r="YK457" s="559"/>
      <c r="YL457" s="559"/>
      <c r="YM457" s="559"/>
      <c r="YN457" s="559"/>
      <c r="YO457" s="559"/>
      <c r="YP457" s="559"/>
      <c r="YQ457" s="559"/>
      <c r="YR457" s="559"/>
      <c r="YS457" s="559"/>
      <c r="YT457" s="559"/>
      <c r="YU457" s="559"/>
      <c r="YV457" s="559"/>
      <c r="YW457" s="559"/>
      <c r="YX457" s="559"/>
      <c r="YY457" s="559"/>
      <c r="YZ457" s="559"/>
      <c r="ZA457" s="559"/>
      <c r="ZB457" s="559"/>
      <c r="ZC457" s="559"/>
      <c r="ZD457" s="559"/>
      <c r="ZE457" s="559"/>
      <c r="ZF457" s="559"/>
      <c r="ZG457" s="559"/>
      <c r="ZH457" s="559"/>
      <c r="ZI457" s="559"/>
      <c r="ZJ457" s="559"/>
      <c r="ZK457" s="559"/>
      <c r="ZL457" s="559"/>
      <c r="ZM457" s="559"/>
      <c r="ZN457" s="559"/>
      <c r="ZO457" s="559"/>
      <c r="ZP457" s="559"/>
      <c r="ZQ457" s="559"/>
      <c r="ZR457" s="559"/>
      <c r="ZS457" s="559"/>
      <c r="ZT457" s="559"/>
      <c r="ZU457" s="559"/>
      <c r="ZV457" s="559"/>
      <c r="ZW457" s="559"/>
      <c r="ZX457" s="559"/>
      <c r="ZY457" s="559"/>
      <c r="ZZ457" s="559"/>
      <c r="AAA457" s="559"/>
      <c r="AAB457" s="559"/>
      <c r="AAC457" s="559"/>
      <c r="AAD457" s="559"/>
      <c r="AAE457" s="559"/>
      <c r="AAF457" s="559"/>
      <c r="AAG457" s="559"/>
      <c r="AAH457" s="559"/>
      <c r="AAI457" s="559"/>
      <c r="AAJ457" s="559"/>
      <c r="AAK457" s="559"/>
      <c r="AAL457" s="559"/>
      <c r="AAM457" s="559"/>
      <c r="AAN457" s="559"/>
      <c r="AAO457" s="559"/>
      <c r="AAP457" s="559"/>
      <c r="AAQ457" s="559"/>
      <c r="AAR457" s="559"/>
      <c r="AAS457" s="559"/>
      <c r="AAT457" s="559"/>
      <c r="AAU457" s="559"/>
      <c r="AAV457" s="559"/>
      <c r="AAW457" s="559"/>
      <c r="AAX457" s="559"/>
      <c r="AAY457" s="559"/>
      <c r="AAZ457" s="559"/>
      <c r="ABA457" s="559"/>
      <c r="ABB457" s="559"/>
      <c r="ABC457" s="559"/>
      <c r="ABD457" s="559"/>
      <c r="ABE457" s="559"/>
      <c r="ABF457" s="559"/>
      <c r="ABG457" s="559"/>
      <c r="ABH457" s="559"/>
      <c r="ABI457" s="559"/>
      <c r="ABJ457" s="559"/>
      <c r="ABK457" s="559"/>
      <c r="ABL457" s="559"/>
      <c r="ABM457" s="559"/>
      <c r="ABN457" s="559"/>
      <c r="ABO457" s="559"/>
      <c r="ABP457" s="559"/>
      <c r="ABQ457" s="559"/>
      <c r="ABR457" s="559"/>
      <c r="ABS457" s="559"/>
      <c r="ABT457" s="559"/>
      <c r="ABU457" s="559"/>
      <c r="ABV457" s="559"/>
      <c r="ABW457" s="559"/>
      <c r="ABX457" s="559"/>
      <c r="ABY457" s="559"/>
      <c r="ABZ457" s="559"/>
      <c r="ACA457" s="559"/>
      <c r="ACB457" s="559"/>
      <c r="ACC457" s="559"/>
      <c r="ACD457" s="559"/>
      <c r="ACE457" s="559"/>
      <c r="ACF457" s="559"/>
      <c r="ACG457" s="559"/>
      <c r="ACH457" s="559"/>
      <c r="ACI457" s="559"/>
      <c r="ACJ457" s="559"/>
      <c r="ACK457" s="559"/>
      <c r="ACL457" s="559"/>
      <c r="ACM457" s="559"/>
      <c r="ACN457" s="559"/>
      <c r="ACO457" s="559"/>
      <c r="ACP457" s="559"/>
      <c r="ACQ457" s="559"/>
      <c r="ACR457" s="559"/>
      <c r="ACS457" s="559"/>
      <c r="ACT457" s="559"/>
      <c r="ACU457" s="559"/>
      <c r="ACV457" s="559"/>
      <c r="ACW457" s="559"/>
      <c r="ACX457" s="559"/>
      <c r="ACY457" s="559"/>
      <c r="ACZ457" s="559"/>
      <c r="ADA457" s="559"/>
      <c r="ADB457" s="559"/>
      <c r="ADC457" s="559"/>
      <c r="ADD457" s="559"/>
      <c r="ADE457" s="559"/>
      <c r="ADF457" s="559"/>
      <c r="ADG457" s="559"/>
      <c r="ADH457" s="559"/>
      <c r="ADI457" s="559"/>
      <c r="ADJ457" s="559"/>
      <c r="ADK457" s="559"/>
      <c r="ADL457" s="559"/>
      <c r="ADM457" s="559"/>
      <c r="ADN457" s="559"/>
      <c r="ADO457" s="559"/>
      <c r="ADP457" s="559"/>
      <c r="ADQ457" s="559"/>
      <c r="ADR457" s="559"/>
      <c r="ADS457" s="559"/>
      <c r="ADT457" s="559"/>
      <c r="ADU457" s="559"/>
      <c r="ADV457" s="559"/>
      <c r="ADW457" s="559"/>
      <c r="ADX457" s="559"/>
      <c r="ADY457" s="559"/>
      <c r="ADZ457" s="559"/>
      <c r="AEA457" s="559"/>
      <c r="AEB457" s="559"/>
      <c r="AEC457" s="559"/>
      <c r="AED457" s="559"/>
      <c r="AEE457" s="559"/>
      <c r="AEF457" s="559"/>
      <c r="AEG457" s="559"/>
      <c r="AEH457" s="559"/>
      <c r="AEI457" s="559"/>
      <c r="AEJ457" s="559"/>
      <c r="AEK457" s="559"/>
      <c r="AEL457" s="559"/>
      <c r="AEM457" s="559"/>
      <c r="AEN457" s="559"/>
      <c r="AEO457" s="559"/>
      <c r="AEP457" s="559"/>
      <c r="AEQ457" s="559"/>
      <c r="AER457" s="559"/>
      <c r="AES457" s="559"/>
      <c r="AET457" s="559"/>
      <c r="AEU457" s="559"/>
      <c r="AEV457" s="559"/>
      <c r="AEW457" s="559"/>
      <c r="AEX457" s="559"/>
      <c r="AEY457" s="559"/>
      <c r="AEZ457" s="559"/>
      <c r="AFA457" s="559"/>
      <c r="AFB457" s="559"/>
      <c r="AFC457" s="559"/>
      <c r="AFD457" s="559"/>
      <c r="AFE457" s="559"/>
      <c r="AFF457" s="559"/>
      <c r="AFG457" s="559"/>
      <c r="AFH457" s="559"/>
      <c r="AFI457" s="559"/>
      <c r="AFJ457" s="559"/>
      <c r="AFK457" s="559"/>
      <c r="AFL457" s="559"/>
      <c r="AFM457" s="559"/>
      <c r="AFN457" s="559"/>
      <c r="AFO457" s="559"/>
      <c r="AFP457" s="559"/>
      <c r="AFQ457" s="559"/>
      <c r="AFR457" s="559"/>
      <c r="AFS457" s="559"/>
      <c r="AFT457" s="559"/>
      <c r="AFU457" s="559"/>
      <c r="AFV457" s="559"/>
      <c r="AFW457" s="559"/>
      <c r="AFX457" s="559"/>
      <c r="AFY457" s="559"/>
      <c r="AFZ457" s="559"/>
      <c r="AGA457" s="559"/>
      <c r="AGB457" s="559"/>
      <c r="AGC457" s="559"/>
      <c r="AGD457" s="559"/>
      <c r="AGE457" s="559"/>
      <c r="AGF457" s="559"/>
      <c r="AGG457" s="559"/>
      <c r="AGH457" s="559"/>
      <c r="AGI457" s="559"/>
      <c r="AGJ457" s="559"/>
      <c r="AGK457" s="559"/>
      <c r="AGL457" s="559"/>
      <c r="AGM457" s="559"/>
      <c r="AGN457" s="559"/>
      <c r="AGO457" s="559"/>
      <c r="AGP457" s="559"/>
      <c r="AGQ457" s="559"/>
      <c r="AGR457" s="559"/>
      <c r="AGS457" s="559"/>
      <c r="AGT457" s="559"/>
      <c r="AGU457" s="559"/>
      <c r="AGV457" s="559"/>
      <c r="AGW457" s="559"/>
      <c r="AGX457" s="559"/>
      <c r="AGY457" s="559"/>
      <c r="AGZ457" s="559"/>
      <c r="AHA457" s="559"/>
      <c r="AHB457" s="559"/>
      <c r="AHC457" s="559"/>
      <c r="AHD457" s="559"/>
      <c r="AHE457" s="559"/>
      <c r="AHF457" s="559"/>
      <c r="AHG457" s="559"/>
      <c r="AHH457" s="559"/>
      <c r="AHI457" s="559"/>
      <c r="AHJ457" s="559"/>
      <c r="AHK457" s="559"/>
      <c r="AHL457" s="559"/>
      <c r="AHM457" s="559"/>
      <c r="AHN457" s="559"/>
      <c r="AHO457" s="559"/>
      <c r="AHP457" s="559"/>
      <c r="AHQ457" s="559"/>
      <c r="AHR457" s="559"/>
      <c r="AHS457" s="559"/>
      <c r="AHT457" s="559"/>
      <c r="AHU457" s="559"/>
      <c r="AHV457" s="559"/>
      <c r="AHW457" s="559"/>
      <c r="AHX457" s="559"/>
      <c r="AHY457" s="559"/>
      <c r="AHZ457" s="559"/>
      <c r="AIA457" s="559"/>
      <c r="AIB457" s="559"/>
      <c r="AIC457" s="559"/>
      <c r="AID457" s="559"/>
      <c r="AIE457" s="559"/>
      <c r="AIF457" s="559"/>
      <c r="AIG457" s="559"/>
      <c r="AIH457" s="559"/>
      <c r="AII457" s="559"/>
      <c r="AIJ457" s="559"/>
      <c r="AIK457" s="559"/>
      <c r="AIL457" s="559"/>
      <c r="AIM457" s="559"/>
      <c r="AIN457" s="559"/>
      <c r="AIO457" s="559"/>
      <c r="AIP457" s="559"/>
      <c r="AIQ457" s="559"/>
      <c r="AIR457" s="559"/>
      <c r="AIS457" s="559"/>
      <c r="AIT457" s="559"/>
      <c r="AIU457" s="559"/>
      <c r="AIV457" s="559"/>
      <c r="AIW457" s="559"/>
      <c r="AIX457" s="559"/>
      <c r="AIY457" s="559"/>
      <c r="AIZ457" s="559"/>
      <c r="AJA457" s="559"/>
      <c r="AJB457" s="559"/>
      <c r="AJC457" s="559"/>
      <c r="AJD457" s="559"/>
      <c r="AJE457" s="559"/>
      <c r="AJF457" s="559"/>
      <c r="AJG457" s="559"/>
      <c r="AJH457" s="559"/>
      <c r="AJI457" s="559"/>
      <c r="AJJ457" s="559"/>
      <c r="AJK457" s="559"/>
      <c r="AJL457" s="559"/>
      <c r="AJM457" s="559"/>
      <c r="AJN457" s="559"/>
      <c r="AJO457" s="559"/>
      <c r="AJP457" s="559"/>
      <c r="AJQ457" s="559"/>
      <c r="AJR457" s="559"/>
      <c r="AJS457" s="559"/>
      <c r="AJT457" s="559"/>
      <c r="AJU457" s="559"/>
      <c r="AJV457" s="559"/>
      <c r="AJW457" s="559"/>
      <c r="AJX457" s="559"/>
      <c r="AJY457" s="559"/>
      <c r="AJZ457" s="559"/>
      <c r="AKA457" s="559"/>
      <c r="AKB457" s="559"/>
      <c r="AKC457" s="559"/>
      <c r="AKD457" s="559"/>
      <c r="AKE457" s="559"/>
      <c r="AKF457" s="559"/>
      <c r="AKG457" s="559"/>
      <c r="AKH457" s="559"/>
      <c r="AKI457" s="559"/>
      <c r="AKJ457" s="559"/>
      <c r="AKK457" s="559"/>
      <c r="AKL457" s="559"/>
      <c r="AKM457" s="559"/>
      <c r="AKN457" s="559"/>
      <c r="AKO457" s="559"/>
      <c r="AKP457" s="559"/>
      <c r="AKQ457" s="559"/>
      <c r="AKR457" s="559"/>
      <c r="AKS457" s="559"/>
      <c r="AKT457" s="559"/>
      <c r="AKU457" s="559"/>
      <c r="AKV457" s="559"/>
      <c r="AKW457" s="559"/>
      <c r="AKX457" s="559"/>
      <c r="AKY457" s="559"/>
      <c r="AKZ457" s="559"/>
      <c r="ALA457" s="559"/>
      <c r="ALB457" s="559"/>
      <c r="ALC457" s="559"/>
      <c r="ALD457" s="559"/>
      <c r="ALE457" s="559"/>
      <c r="ALF457" s="559"/>
      <c r="ALG457" s="559"/>
      <c r="ALH457" s="559"/>
      <c r="ALI457" s="559"/>
      <c r="ALJ457" s="559"/>
      <c r="ALK457" s="559"/>
      <c r="ALL457" s="559"/>
      <c r="ALM457" s="559"/>
      <c r="ALN457" s="559"/>
      <c r="ALO457" s="559"/>
      <c r="ALP457" s="559"/>
      <c r="ALQ457" s="559"/>
      <c r="ALR457" s="559"/>
      <c r="ALS457" s="559"/>
      <c r="ALT457" s="559"/>
      <c r="ALU457" s="559"/>
      <c r="ALV457" s="559"/>
      <c r="ALW457" s="559"/>
      <c r="ALX457" s="559"/>
      <c r="ALY457" s="559"/>
      <c r="ALZ457" s="559"/>
      <c r="AMA457" s="559"/>
      <c r="AMB457" s="559"/>
      <c r="AMC457" s="559"/>
      <c r="AMD457" s="559"/>
      <c r="AME457" s="559"/>
      <c r="AMF457" s="559"/>
      <c r="AMG457" s="559"/>
      <c r="AMH457" s="559"/>
      <c r="AMI457" s="559"/>
      <c r="AMJ457" s="559"/>
    </row>
    <row r="458" spans="1:1024" x14ac:dyDescent="0.25">
      <c r="A458" s="256" t="s">
        <v>1205</v>
      </c>
      <c r="B458" s="257">
        <v>458</v>
      </c>
      <c r="C458" s="258" t="s">
        <v>24582</v>
      </c>
      <c r="D458" s="308" t="s">
        <v>1206</v>
      </c>
      <c r="E458" s="286"/>
      <c r="F458" s="278">
        <v>4</v>
      </c>
      <c r="G458" s="280"/>
      <c r="H458" s="280"/>
      <c r="I458" s="492">
        <v>0.8</v>
      </c>
      <c r="J458" s="292"/>
      <c r="K458" s="293"/>
      <c r="L458" s="278">
        <v>1</v>
      </c>
      <c r="M458" s="293"/>
      <c r="N458" s="293"/>
      <c r="O458" s="293"/>
      <c r="P458" s="293"/>
      <c r="Q458" s="293"/>
      <c r="R458" s="293"/>
      <c r="S458" s="293"/>
      <c r="T458" s="293"/>
      <c r="U458" s="293"/>
      <c r="V458" s="293"/>
      <c r="W458" s="283">
        <f t="shared" si="199"/>
        <v>100</v>
      </c>
      <c r="X458" s="283">
        <f t="shared" si="200"/>
        <v>100</v>
      </c>
      <c r="Y458" s="283">
        <f t="shared" si="208"/>
        <v>100</v>
      </c>
      <c r="Z458" s="283">
        <f t="shared" si="197"/>
        <v>100</v>
      </c>
      <c r="AA458" s="283">
        <f t="shared" si="198"/>
        <v>100</v>
      </c>
      <c r="AB458" s="287">
        <f t="shared" si="202"/>
        <v>100</v>
      </c>
      <c r="AC458" s="287">
        <f t="shared" si="201"/>
        <v>100</v>
      </c>
      <c r="AD458" s="287">
        <f t="shared" si="177"/>
        <v>100</v>
      </c>
      <c r="AE458" s="463">
        <v>0.1</v>
      </c>
      <c r="AF458" s="284">
        <f t="shared" si="203"/>
        <v>100</v>
      </c>
      <c r="AG458" s="268">
        <f t="shared" si="205"/>
        <v>100</v>
      </c>
      <c r="AH458" s="268">
        <f t="shared" si="206"/>
        <v>100</v>
      </c>
      <c r="AI458" s="268">
        <f t="shared" si="207"/>
        <v>100</v>
      </c>
      <c r="AJ458" s="268">
        <f t="shared" si="204"/>
        <v>100</v>
      </c>
      <c r="AK458" s="506" t="s">
        <v>24583</v>
      </c>
      <c r="AL458" s="257">
        <v>1</v>
      </c>
      <c r="AM458" s="277">
        <v>1</v>
      </c>
      <c r="AN458" s="511"/>
      <c r="AO458" s="277">
        <v>1</v>
      </c>
      <c r="AP458" s="277">
        <v>1</v>
      </c>
      <c r="AQ458" s="286"/>
      <c r="AR458" s="382" t="s">
        <v>24584</v>
      </c>
      <c r="AS458" s="382"/>
      <c r="AT458" s="286"/>
      <c r="AU458" s="286"/>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c r="BR458" s="170"/>
      <c r="BS458" s="170"/>
      <c r="BT458" s="170"/>
      <c r="BU458" s="170"/>
      <c r="BV458" s="170"/>
      <c r="BW458" s="170"/>
      <c r="BX458" s="170"/>
      <c r="BY458" s="170"/>
      <c r="BZ458" s="170"/>
      <c r="CA458" s="170"/>
      <c r="CB458" s="170"/>
      <c r="CC458" s="170"/>
      <c r="CD458" s="170"/>
      <c r="CE458" s="170"/>
      <c r="CF458" s="170"/>
      <c r="CG458" s="170"/>
      <c r="CH458" s="170"/>
      <c r="CI458" s="170"/>
      <c r="CJ458" s="170"/>
      <c r="CK458" s="170"/>
      <c r="CL458" s="170"/>
      <c r="CM458" s="170"/>
      <c r="CN458" s="170"/>
      <c r="CO458" s="170"/>
      <c r="CP458" s="170"/>
      <c r="CQ458" s="170"/>
      <c r="CR458" s="170"/>
      <c r="CS458" s="170"/>
      <c r="CT458" s="170"/>
      <c r="CU458" s="170"/>
      <c r="CV458" s="170"/>
      <c r="CW458" s="170"/>
      <c r="CX458" s="170"/>
      <c r="CY458" s="170"/>
      <c r="CZ458" s="170"/>
      <c r="DA458" s="170"/>
      <c r="DB458" s="170"/>
      <c r="DC458" s="170"/>
      <c r="DD458" s="170"/>
      <c r="DE458" s="170"/>
      <c r="DF458" s="170"/>
      <c r="DG458" s="170"/>
      <c r="DH458" s="170"/>
      <c r="DI458" s="170"/>
      <c r="DJ458" s="170"/>
      <c r="DK458" s="170"/>
      <c r="DL458" s="170"/>
      <c r="DM458" s="170"/>
      <c r="DN458" s="170"/>
      <c r="DO458" s="170"/>
      <c r="DP458" s="170"/>
      <c r="DQ458" s="170"/>
      <c r="DR458" s="170"/>
      <c r="DS458" s="170"/>
      <c r="DT458" s="170"/>
      <c r="DU458" s="170"/>
      <c r="DV458" s="170"/>
      <c r="DW458" s="170"/>
      <c r="DX458" s="170"/>
      <c r="DY458" s="170"/>
      <c r="DZ458" s="170"/>
      <c r="EA458" s="170"/>
      <c r="EB458" s="170"/>
      <c r="EC458" s="170"/>
      <c r="ED458" s="170"/>
      <c r="EE458" s="170"/>
      <c r="EF458" s="170"/>
      <c r="EG458" s="170"/>
      <c r="EH458" s="170"/>
      <c r="EI458" s="170"/>
      <c r="EJ458" s="170"/>
      <c r="EK458" s="170"/>
      <c r="EL458" s="170"/>
      <c r="EM458" s="170"/>
      <c r="EN458" s="170"/>
      <c r="EO458" s="170"/>
      <c r="EP458" s="170"/>
      <c r="EQ458" s="170"/>
      <c r="ER458" s="170"/>
      <c r="ES458" s="170"/>
      <c r="ET458" s="170"/>
      <c r="EU458" s="170"/>
      <c r="EV458" s="170"/>
      <c r="EW458" s="170"/>
      <c r="EX458" s="170"/>
      <c r="EY458" s="170"/>
      <c r="EZ458" s="170"/>
      <c r="FA458" s="170"/>
      <c r="FB458" s="170"/>
      <c r="FC458" s="170"/>
      <c r="FD458" s="170"/>
      <c r="FE458" s="170"/>
      <c r="FF458" s="170"/>
      <c r="FG458" s="170"/>
      <c r="FH458" s="170"/>
      <c r="FI458" s="170"/>
      <c r="FJ458" s="170"/>
      <c r="FK458" s="170"/>
      <c r="FL458" s="170"/>
      <c r="FM458" s="170"/>
      <c r="FN458" s="170"/>
      <c r="FO458" s="170"/>
      <c r="FP458" s="170"/>
      <c r="FQ458" s="170"/>
      <c r="FR458" s="170"/>
      <c r="FS458" s="170"/>
      <c r="FT458" s="170"/>
      <c r="FU458" s="170"/>
      <c r="FV458" s="170"/>
      <c r="FW458" s="170"/>
      <c r="FX458" s="170"/>
      <c r="FY458" s="170"/>
      <c r="FZ458" s="170"/>
      <c r="GA458" s="170"/>
      <c r="GB458" s="170"/>
      <c r="GC458" s="170"/>
      <c r="GD458" s="170"/>
      <c r="GE458" s="170"/>
      <c r="GF458" s="170"/>
      <c r="GG458" s="170"/>
      <c r="GH458" s="170"/>
      <c r="GI458" s="170"/>
      <c r="GJ458" s="170"/>
      <c r="GK458" s="170"/>
      <c r="GL458" s="170"/>
      <c r="GM458" s="170"/>
      <c r="GN458" s="170"/>
      <c r="GO458" s="170"/>
      <c r="GP458" s="170"/>
      <c r="GQ458" s="170"/>
      <c r="GR458" s="170"/>
      <c r="GS458" s="170"/>
      <c r="GT458" s="170"/>
      <c r="GU458" s="170"/>
      <c r="GV458" s="170"/>
      <c r="GW458" s="170"/>
      <c r="GX458" s="170"/>
      <c r="GY458" s="170"/>
      <c r="GZ458" s="170"/>
      <c r="HA458" s="170"/>
      <c r="HB458" s="170"/>
      <c r="HC458" s="170"/>
      <c r="HD458" s="170"/>
      <c r="HE458" s="170"/>
      <c r="HF458" s="170"/>
      <c r="HG458" s="170"/>
      <c r="HH458" s="170"/>
      <c r="HI458" s="170"/>
      <c r="HJ458" s="170"/>
      <c r="HK458" s="170"/>
      <c r="HL458" s="170"/>
      <c r="HM458" s="170"/>
      <c r="HN458" s="170"/>
      <c r="HO458" s="170"/>
      <c r="HP458" s="170"/>
      <c r="HQ458" s="170"/>
      <c r="HR458" s="170"/>
      <c r="HS458" s="170"/>
      <c r="HT458" s="170"/>
      <c r="HU458" s="170"/>
      <c r="HV458" s="170"/>
      <c r="HW458" s="170"/>
      <c r="HX458" s="170"/>
      <c r="HY458" s="170"/>
      <c r="HZ458" s="170"/>
      <c r="IA458" s="170"/>
      <c r="IB458" s="170"/>
      <c r="IC458" s="170"/>
      <c r="ID458" s="170"/>
      <c r="IE458" s="170"/>
      <c r="IF458" s="170"/>
      <c r="IG458" s="170"/>
      <c r="IH458" s="170"/>
      <c r="II458" s="170"/>
      <c r="IJ458" s="170"/>
      <c r="IK458" s="170"/>
      <c r="IL458" s="170"/>
      <c r="IM458" s="170"/>
      <c r="IN458" s="170"/>
      <c r="IO458" s="170"/>
      <c r="IP458" s="170"/>
      <c r="IQ458" s="170"/>
      <c r="IR458" s="170"/>
      <c r="IS458" s="170"/>
      <c r="IT458" s="170"/>
      <c r="IU458" s="170"/>
      <c r="IV458" s="170"/>
      <c r="IW458" s="170"/>
      <c r="IX458" s="170"/>
      <c r="IY458" s="170"/>
      <c r="IZ458" s="170"/>
      <c r="JA458" s="170"/>
      <c r="JB458" s="170"/>
      <c r="JC458" s="170"/>
      <c r="JD458" s="170"/>
      <c r="JE458" s="170"/>
      <c r="JF458" s="170"/>
      <c r="JG458" s="170"/>
      <c r="JH458" s="170"/>
      <c r="JI458" s="170"/>
      <c r="JJ458" s="170"/>
      <c r="JK458" s="170"/>
      <c r="JL458" s="170"/>
      <c r="JM458" s="170"/>
      <c r="JN458" s="170"/>
      <c r="JO458" s="170"/>
      <c r="JP458" s="170"/>
      <c r="JQ458" s="170"/>
      <c r="JR458" s="170"/>
      <c r="JS458" s="170"/>
      <c r="JT458" s="170"/>
      <c r="JU458" s="170"/>
      <c r="JV458" s="170"/>
      <c r="JW458" s="170"/>
      <c r="JX458" s="170"/>
      <c r="JY458" s="170"/>
      <c r="JZ458" s="170"/>
      <c r="KA458" s="170"/>
      <c r="KB458" s="170"/>
      <c r="KC458" s="170"/>
      <c r="KD458" s="170"/>
      <c r="KE458" s="170"/>
      <c r="KF458" s="170"/>
      <c r="KG458" s="170"/>
      <c r="KH458" s="170"/>
      <c r="KI458" s="170"/>
      <c r="KJ458" s="170"/>
      <c r="KK458" s="170"/>
      <c r="KL458" s="170"/>
      <c r="KM458" s="170"/>
      <c r="KN458" s="170"/>
      <c r="KO458" s="170"/>
      <c r="KP458" s="170"/>
      <c r="KQ458" s="170"/>
      <c r="KR458" s="170"/>
      <c r="KS458" s="170"/>
      <c r="KT458" s="170"/>
      <c r="KU458" s="170"/>
      <c r="KV458" s="170"/>
      <c r="KW458" s="170"/>
      <c r="KX458" s="170"/>
      <c r="KY458" s="170"/>
      <c r="KZ458" s="170"/>
      <c r="LA458" s="170"/>
      <c r="LB458" s="170"/>
      <c r="LC458" s="170"/>
      <c r="LD458" s="170"/>
      <c r="LE458" s="170"/>
      <c r="LF458" s="170"/>
      <c r="LG458" s="170"/>
      <c r="LH458" s="170"/>
      <c r="LI458" s="170"/>
      <c r="LJ458" s="170"/>
      <c r="LK458" s="170"/>
      <c r="LL458" s="170"/>
      <c r="LM458" s="170"/>
      <c r="LN458" s="170"/>
      <c r="LO458" s="170"/>
      <c r="LP458" s="170"/>
      <c r="LQ458" s="170"/>
      <c r="LR458" s="170"/>
      <c r="LS458" s="170"/>
      <c r="LT458" s="170"/>
      <c r="LU458" s="170"/>
      <c r="LV458" s="170"/>
      <c r="LW458" s="170"/>
      <c r="LX458" s="170"/>
      <c r="LY458" s="170"/>
      <c r="LZ458" s="170"/>
      <c r="MA458" s="170"/>
      <c r="MB458" s="170"/>
      <c r="MC458" s="170"/>
      <c r="MD458" s="170"/>
      <c r="ME458" s="170"/>
      <c r="MF458" s="170"/>
      <c r="MG458" s="170"/>
      <c r="MH458" s="170"/>
      <c r="MI458" s="170"/>
      <c r="MJ458" s="170"/>
      <c r="MK458" s="170"/>
      <c r="ML458" s="170"/>
      <c r="MM458" s="170"/>
      <c r="MN458" s="170"/>
      <c r="MO458" s="170"/>
      <c r="MP458" s="170"/>
      <c r="MQ458" s="170"/>
      <c r="MR458" s="170"/>
      <c r="MS458" s="170"/>
      <c r="MT458" s="170"/>
      <c r="MU458" s="170"/>
      <c r="MV458" s="170"/>
      <c r="MW458" s="170"/>
      <c r="MX458" s="170"/>
      <c r="MY458" s="170"/>
      <c r="MZ458" s="170"/>
      <c r="NA458" s="170"/>
      <c r="NB458" s="170"/>
      <c r="NC458" s="170"/>
      <c r="ND458" s="170"/>
      <c r="NE458" s="170"/>
      <c r="NF458" s="170"/>
      <c r="NG458" s="170"/>
      <c r="NH458" s="170"/>
      <c r="NI458" s="170"/>
      <c r="NJ458" s="170"/>
      <c r="NK458" s="170"/>
      <c r="NL458" s="170"/>
      <c r="NM458" s="170"/>
      <c r="NN458" s="170"/>
      <c r="NO458" s="170"/>
      <c r="NP458" s="170"/>
      <c r="NQ458" s="170"/>
      <c r="NR458" s="170"/>
      <c r="NS458" s="170"/>
      <c r="NT458" s="170"/>
      <c r="NU458" s="170"/>
      <c r="NV458" s="170"/>
      <c r="NW458" s="170"/>
      <c r="NX458" s="170"/>
      <c r="NY458" s="170"/>
      <c r="NZ458" s="170"/>
      <c r="OA458" s="170"/>
      <c r="OB458" s="170"/>
      <c r="OC458" s="170"/>
      <c r="OD458" s="170"/>
      <c r="OE458" s="170"/>
      <c r="OF458" s="170"/>
      <c r="OG458" s="170"/>
      <c r="OH458" s="170"/>
      <c r="OI458" s="170"/>
      <c r="OJ458" s="170"/>
      <c r="OK458" s="170"/>
      <c r="OL458" s="170"/>
      <c r="OM458" s="170"/>
      <c r="ON458" s="170"/>
      <c r="OO458" s="170"/>
      <c r="OP458" s="170"/>
      <c r="OQ458" s="170"/>
      <c r="OR458" s="170"/>
      <c r="OS458" s="170"/>
      <c r="OT458" s="170"/>
      <c r="OU458" s="170"/>
      <c r="OV458" s="170"/>
      <c r="OW458" s="170"/>
      <c r="OX458" s="170"/>
      <c r="OY458" s="170"/>
      <c r="OZ458" s="170"/>
      <c r="PA458" s="170"/>
      <c r="PB458" s="170"/>
      <c r="PC458" s="170"/>
      <c r="PD458" s="170"/>
      <c r="PE458" s="170"/>
      <c r="PF458" s="170"/>
      <c r="PG458" s="170"/>
      <c r="PH458" s="170"/>
      <c r="PI458" s="170"/>
      <c r="PJ458" s="170"/>
      <c r="PK458" s="170"/>
      <c r="PL458" s="170"/>
      <c r="PM458" s="170"/>
      <c r="PN458" s="170"/>
      <c r="PO458" s="170"/>
      <c r="PP458" s="170"/>
      <c r="PQ458" s="170"/>
      <c r="PR458" s="170"/>
      <c r="PS458" s="170"/>
      <c r="PT458" s="170"/>
      <c r="PU458" s="170"/>
      <c r="PV458" s="170"/>
      <c r="PW458" s="170"/>
      <c r="PX458" s="170"/>
      <c r="PY458" s="170"/>
      <c r="PZ458" s="170"/>
      <c r="QA458" s="170"/>
      <c r="QB458" s="170"/>
      <c r="QC458" s="170"/>
      <c r="QD458" s="170"/>
      <c r="QE458" s="170"/>
      <c r="QF458" s="170"/>
      <c r="QG458" s="170"/>
      <c r="QH458" s="170"/>
      <c r="QI458" s="170"/>
      <c r="QJ458" s="170"/>
      <c r="QK458" s="170"/>
      <c r="QL458" s="170"/>
      <c r="QM458" s="170"/>
      <c r="QN458" s="170"/>
      <c r="QO458" s="170"/>
      <c r="QP458" s="170"/>
      <c r="QQ458" s="170"/>
      <c r="QR458" s="170"/>
      <c r="QS458" s="170"/>
      <c r="QT458" s="170"/>
      <c r="QU458" s="170"/>
      <c r="QV458" s="170"/>
      <c r="QW458" s="170"/>
      <c r="QX458" s="170"/>
      <c r="QY458" s="170"/>
      <c r="QZ458" s="170"/>
      <c r="RA458" s="170"/>
      <c r="RB458" s="170"/>
      <c r="RC458" s="170"/>
      <c r="RD458" s="170"/>
      <c r="RE458" s="170"/>
      <c r="RF458" s="170"/>
      <c r="RG458" s="170"/>
      <c r="RH458" s="170"/>
      <c r="RI458" s="170"/>
      <c r="RJ458" s="170"/>
      <c r="RK458" s="170"/>
      <c r="RL458" s="170"/>
      <c r="RM458" s="170"/>
      <c r="RN458" s="170"/>
      <c r="RO458" s="170"/>
      <c r="RP458" s="170"/>
      <c r="RQ458" s="170"/>
      <c r="RR458" s="170"/>
      <c r="RS458" s="170"/>
      <c r="RT458" s="170"/>
      <c r="RU458" s="170"/>
      <c r="RV458" s="170"/>
      <c r="RW458" s="170"/>
      <c r="RX458" s="170"/>
      <c r="RY458" s="170"/>
      <c r="RZ458" s="170"/>
      <c r="SA458" s="170"/>
      <c r="SB458" s="170"/>
      <c r="SC458" s="170"/>
      <c r="SD458" s="170"/>
      <c r="SE458" s="170"/>
      <c r="SF458" s="170"/>
      <c r="SG458" s="170"/>
      <c r="SH458" s="170"/>
      <c r="SI458" s="170"/>
      <c r="SJ458" s="170"/>
      <c r="SK458" s="170"/>
      <c r="SL458" s="170"/>
      <c r="SM458" s="170"/>
      <c r="SN458" s="170"/>
      <c r="SO458" s="170"/>
      <c r="SP458" s="170"/>
      <c r="SQ458" s="170"/>
      <c r="SR458" s="170"/>
      <c r="SS458" s="170"/>
      <c r="ST458" s="170"/>
      <c r="SU458" s="170"/>
      <c r="SV458" s="170"/>
      <c r="SW458" s="170"/>
      <c r="SX458" s="170"/>
      <c r="SY458" s="170"/>
      <c r="SZ458" s="170"/>
      <c r="TA458" s="170"/>
      <c r="TB458" s="170"/>
      <c r="TC458" s="170"/>
      <c r="TD458" s="170"/>
      <c r="TE458" s="170"/>
      <c r="TF458" s="170"/>
      <c r="TG458" s="170"/>
      <c r="TH458" s="170"/>
      <c r="TI458" s="170"/>
      <c r="TJ458" s="170"/>
      <c r="TK458" s="170"/>
      <c r="TL458" s="170"/>
      <c r="TM458" s="170"/>
      <c r="TN458" s="170"/>
      <c r="TO458" s="170"/>
      <c r="TP458" s="170"/>
      <c r="TQ458" s="170"/>
      <c r="TR458" s="170"/>
      <c r="TS458" s="170"/>
      <c r="TT458" s="170"/>
      <c r="TU458" s="170"/>
      <c r="TV458" s="170"/>
      <c r="TW458" s="170"/>
      <c r="TX458" s="170"/>
      <c r="TY458" s="170"/>
      <c r="TZ458" s="170"/>
      <c r="UA458" s="170"/>
      <c r="UB458" s="170"/>
      <c r="UC458" s="170"/>
      <c r="UD458" s="170"/>
      <c r="UE458" s="170"/>
      <c r="UF458" s="170"/>
      <c r="UG458" s="170"/>
      <c r="UH458" s="170"/>
      <c r="UI458" s="170"/>
      <c r="UJ458" s="170"/>
      <c r="UK458" s="170"/>
      <c r="UL458" s="170"/>
      <c r="UM458" s="170"/>
      <c r="UN458" s="170"/>
      <c r="UO458" s="170"/>
      <c r="UP458" s="170"/>
      <c r="UQ458" s="170"/>
      <c r="UR458" s="170"/>
      <c r="US458" s="170"/>
      <c r="UT458" s="170"/>
      <c r="UU458" s="170"/>
      <c r="UV458" s="170"/>
      <c r="UW458" s="170"/>
      <c r="UX458" s="170"/>
      <c r="UY458" s="170"/>
      <c r="UZ458" s="170"/>
      <c r="VA458" s="170"/>
      <c r="VB458" s="170"/>
      <c r="VC458" s="170"/>
      <c r="VD458" s="170"/>
      <c r="VE458" s="170"/>
      <c r="VF458" s="170"/>
      <c r="VG458" s="170"/>
      <c r="VH458" s="170"/>
      <c r="VI458" s="170"/>
      <c r="VJ458" s="170"/>
      <c r="VK458" s="170"/>
      <c r="VL458" s="170"/>
      <c r="VM458" s="170"/>
      <c r="VN458" s="170"/>
      <c r="VO458" s="170"/>
      <c r="VP458" s="170"/>
      <c r="VQ458" s="170"/>
      <c r="VR458" s="170"/>
      <c r="VS458" s="170"/>
      <c r="VT458" s="170"/>
      <c r="VU458" s="170"/>
      <c r="VV458" s="170"/>
      <c r="VW458" s="170"/>
      <c r="VX458" s="170"/>
      <c r="VY458" s="170"/>
      <c r="VZ458" s="170"/>
      <c r="WA458" s="170"/>
      <c r="WB458" s="170"/>
      <c r="WC458" s="170"/>
      <c r="WD458" s="170"/>
      <c r="WE458" s="170"/>
      <c r="WF458" s="170"/>
      <c r="WG458" s="170"/>
      <c r="WH458" s="170"/>
      <c r="WI458" s="170"/>
      <c r="WJ458" s="170"/>
      <c r="WK458" s="170"/>
      <c r="WL458" s="170"/>
      <c r="WM458" s="170"/>
      <c r="WN458" s="170"/>
      <c r="WO458" s="170"/>
      <c r="WP458" s="170"/>
      <c r="WQ458" s="170"/>
      <c r="WR458" s="170"/>
      <c r="WS458" s="170"/>
      <c r="WT458" s="170"/>
      <c r="WU458" s="170"/>
      <c r="WV458" s="170"/>
      <c r="WW458" s="170"/>
      <c r="WX458" s="170"/>
      <c r="WY458" s="170"/>
      <c r="WZ458" s="170"/>
      <c r="XA458" s="170"/>
      <c r="XB458" s="170"/>
      <c r="XC458" s="170"/>
      <c r="XD458" s="170"/>
      <c r="XE458" s="170"/>
      <c r="XF458" s="170"/>
      <c r="XG458" s="170"/>
      <c r="XH458" s="170"/>
      <c r="XI458" s="170"/>
      <c r="XJ458" s="170"/>
      <c r="XK458" s="170"/>
      <c r="XL458" s="170"/>
      <c r="XM458" s="170"/>
      <c r="XN458" s="170"/>
      <c r="XO458" s="170"/>
      <c r="XP458" s="170"/>
      <c r="XQ458" s="170"/>
      <c r="XR458" s="170"/>
      <c r="XS458" s="170"/>
      <c r="XT458" s="170"/>
      <c r="XU458" s="170"/>
      <c r="XV458" s="170"/>
      <c r="XW458" s="170"/>
      <c r="XX458" s="170"/>
      <c r="XY458" s="170"/>
      <c r="XZ458" s="170"/>
      <c r="YA458" s="170"/>
      <c r="YB458" s="170"/>
      <c r="YC458" s="170"/>
      <c r="YD458" s="170"/>
      <c r="YE458" s="170"/>
      <c r="YF458" s="170"/>
      <c r="YG458" s="170"/>
      <c r="YH458" s="170"/>
      <c r="YI458" s="170"/>
      <c r="YJ458" s="170"/>
      <c r="YK458" s="170"/>
      <c r="YL458" s="170"/>
      <c r="YM458" s="170"/>
      <c r="YN458" s="170"/>
      <c r="YO458" s="170"/>
      <c r="YP458" s="170"/>
      <c r="YQ458" s="170"/>
      <c r="YR458" s="170"/>
      <c r="YS458" s="170"/>
      <c r="YT458" s="170"/>
      <c r="YU458" s="170"/>
      <c r="YV458" s="170"/>
      <c r="YW458" s="170"/>
      <c r="YX458" s="170"/>
      <c r="YY458" s="170"/>
      <c r="YZ458" s="170"/>
      <c r="ZA458" s="170"/>
      <c r="ZB458" s="170"/>
      <c r="ZC458" s="170"/>
      <c r="ZD458" s="170"/>
      <c r="ZE458" s="170"/>
      <c r="ZF458" s="170"/>
      <c r="ZG458" s="170"/>
      <c r="ZH458" s="170"/>
      <c r="ZI458" s="170"/>
      <c r="ZJ458" s="170"/>
      <c r="ZK458" s="170"/>
      <c r="ZL458" s="170"/>
      <c r="ZM458" s="170"/>
      <c r="ZN458" s="170"/>
      <c r="ZO458" s="170"/>
      <c r="ZP458" s="170"/>
      <c r="ZQ458" s="170"/>
      <c r="ZR458" s="170"/>
      <c r="ZS458" s="170"/>
      <c r="ZT458" s="170"/>
      <c r="ZU458" s="170"/>
      <c r="ZV458" s="170"/>
      <c r="ZW458" s="170"/>
      <c r="ZX458" s="170"/>
      <c r="ZY458" s="170"/>
      <c r="ZZ458" s="170"/>
      <c r="AAA458" s="170"/>
      <c r="AAB458" s="170"/>
      <c r="AAC458" s="170"/>
      <c r="AAD458" s="170"/>
      <c r="AAE458" s="170"/>
      <c r="AAF458" s="170"/>
      <c r="AAG458" s="170"/>
      <c r="AAH458" s="170"/>
      <c r="AAI458" s="170"/>
      <c r="AAJ458" s="170"/>
      <c r="AAK458" s="170"/>
      <c r="AAL458" s="170"/>
      <c r="AAM458" s="170"/>
      <c r="AAN458" s="170"/>
      <c r="AAO458" s="170"/>
      <c r="AAP458" s="170"/>
      <c r="AAQ458" s="170"/>
      <c r="AAR458" s="170"/>
      <c r="AAS458" s="170"/>
      <c r="AAT458" s="170"/>
      <c r="AAU458" s="170"/>
      <c r="AAV458" s="170"/>
      <c r="AAW458" s="170"/>
      <c r="AAX458" s="170"/>
      <c r="AAY458" s="170"/>
      <c r="AAZ458" s="170"/>
      <c r="ABA458" s="170"/>
      <c r="ABB458" s="170"/>
      <c r="ABC458" s="170"/>
      <c r="ABD458" s="170"/>
      <c r="ABE458" s="170"/>
      <c r="ABF458" s="170"/>
      <c r="ABG458" s="170"/>
      <c r="ABH458" s="170"/>
      <c r="ABI458" s="170"/>
      <c r="ABJ458" s="170"/>
      <c r="ABK458" s="170"/>
      <c r="ABL458" s="170"/>
      <c r="ABM458" s="170"/>
      <c r="ABN458" s="170"/>
      <c r="ABO458" s="170"/>
      <c r="ABP458" s="170"/>
      <c r="ABQ458" s="170"/>
      <c r="ABR458" s="170"/>
      <c r="ABS458" s="170"/>
      <c r="ABT458" s="170"/>
      <c r="ABU458" s="170"/>
      <c r="ABV458" s="170"/>
      <c r="ABW458" s="170"/>
      <c r="ABX458" s="170"/>
      <c r="ABY458" s="170"/>
      <c r="ABZ458" s="170"/>
      <c r="ACA458" s="170"/>
      <c r="ACB458" s="170"/>
      <c r="ACC458" s="170"/>
      <c r="ACD458" s="170"/>
      <c r="ACE458" s="170"/>
      <c r="ACF458" s="170"/>
      <c r="ACG458" s="170"/>
      <c r="ACH458" s="170"/>
      <c r="ACI458" s="170"/>
      <c r="ACJ458" s="170"/>
      <c r="ACK458" s="170"/>
      <c r="ACL458" s="170"/>
      <c r="ACM458" s="170"/>
      <c r="ACN458" s="170"/>
      <c r="ACO458" s="170"/>
      <c r="ACP458" s="170"/>
      <c r="ACQ458" s="170"/>
      <c r="ACR458" s="170"/>
      <c r="ACS458" s="170"/>
      <c r="ACT458" s="170"/>
      <c r="ACU458" s="170"/>
      <c r="ACV458" s="170"/>
      <c r="ACW458" s="170"/>
      <c r="ACX458" s="170"/>
      <c r="ACY458" s="170"/>
      <c r="ACZ458" s="170"/>
      <c r="ADA458" s="170"/>
      <c r="ADB458" s="170"/>
      <c r="ADC458" s="170"/>
      <c r="ADD458" s="170"/>
      <c r="ADE458" s="170"/>
      <c r="ADF458" s="170"/>
      <c r="ADG458" s="170"/>
      <c r="ADH458" s="170"/>
      <c r="ADI458" s="170"/>
      <c r="ADJ458" s="170"/>
      <c r="ADK458" s="170"/>
      <c r="ADL458" s="170"/>
      <c r="ADM458" s="170"/>
      <c r="ADN458" s="170"/>
      <c r="ADO458" s="170"/>
      <c r="ADP458" s="170"/>
      <c r="ADQ458" s="170"/>
      <c r="ADR458" s="170"/>
      <c r="ADS458" s="170"/>
      <c r="ADT458" s="170"/>
      <c r="ADU458" s="170"/>
      <c r="ADV458" s="170"/>
      <c r="ADW458" s="170"/>
      <c r="ADX458" s="170"/>
      <c r="ADY458" s="170"/>
      <c r="ADZ458" s="170"/>
      <c r="AEA458" s="170"/>
      <c r="AEB458" s="170"/>
      <c r="AEC458" s="170"/>
      <c r="AED458" s="170"/>
      <c r="AEE458" s="170"/>
      <c r="AEF458" s="170"/>
      <c r="AEG458" s="170"/>
      <c r="AEH458" s="170"/>
      <c r="AEI458" s="170"/>
      <c r="AEJ458" s="170"/>
      <c r="AEK458" s="170"/>
      <c r="AEL458" s="170"/>
      <c r="AEM458" s="170"/>
      <c r="AEN458" s="170"/>
      <c r="AEO458" s="170"/>
      <c r="AEP458" s="170"/>
      <c r="AEQ458" s="170"/>
      <c r="AER458" s="170"/>
      <c r="AES458" s="170"/>
      <c r="AET458" s="170"/>
      <c r="AEU458" s="170"/>
      <c r="AEV458" s="170"/>
      <c r="AEW458" s="170"/>
      <c r="AEX458" s="170"/>
      <c r="AEY458" s="170"/>
      <c r="AEZ458" s="170"/>
      <c r="AFA458" s="170"/>
      <c r="AFB458" s="170"/>
      <c r="AFC458" s="170"/>
      <c r="AFD458" s="170"/>
      <c r="AFE458" s="170"/>
      <c r="AFF458" s="170"/>
      <c r="AFG458" s="170"/>
      <c r="AFH458" s="170"/>
      <c r="AFI458" s="170"/>
      <c r="AFJ458" s="170"/>
      <c r="AFK458" s="170"/>
      <c r="AFL458" s="170"/>
      <c r="AFM458" s="170"/>
      <c r="AFN458" s="170"/>
      <c r="AFO458" s="170"/>
      <c r="AFP458" s="170"/>
      <c r="AFQ458" s="170"/>
      <c r="AFR458" s="170"/>
      <c r="AFS458" s="170"/>
      <c r="AFT458" s="170"/>
      <c r="AFU458" s="170"/>
      <c r="AFV458" s="170"/>
      <c r="AFW458" s="170"/>
      <c r="AFX458" s="170"/>
      <c r="AFY458" s="170"/>
      <c r="AFZ458" s="170"/>
      <c r="AGA458" s="170"/>
      <c r="AGB458" s="170"/>
      <c r="AGC458" s="170"/>
      <c r="AGD458" s="170"/>
      <c r="AGE458" s="170"/>
      <c r="AGF458" s="170"/>
      <c r="AGG458" s="170"/>
      <c r="AGH458" s="170"/>
      <c r="AGI458" s="170"/>
      <c r="AGJ458" s="170"/>
      <c r="AGK458" s="170"/>
      <c r="AGL458" s="170"/>
      <c r="AGM458" s="170"/>
      <c r="AGN458" s="170"/>
      <c r="AGO458" s="170"/>
      <c r="AGP458" s="170"/>
      <c r="AGQ458" s="170"/>
      <c r="AGR458" s="170"/>
      <c r="AGS458" s="170"/>
      <c r="AGT458" s="170"/>
      <c r="AGU458" s="170"/>
      <c r="AGV458" s="170"/>
      <c r="AGW458" s="170"/>
      <c r="AGX458" s="170"/>
      <c r="AGY458" s="170"/>
      <c r="AGZ458" s="170"/>
      <c r="AHA458" s="170"/>
      <c r="AHB458" s="170"/>
      <c r="AHC458" s="170"/>
      <c r="AHD458" s="170"/>
      <c r="AHE458" s="170"/>
      <c r="AHF458" s="170"/>
      <c r="AHG458" s="170"/>
      <c r="AHH458" s="170"/>
      <c r="AHI458" s="170"/>
      <c r="AHJ458" s="170"/>
      <c r="AHK458" s="170"/>
      <c r="AHL458" s="170"/>
      <c r="AHM458" s="170"/>
      <c r="AHN458" s="170"/>
      <c r="AHO458" s="170"/>
      <c r="AHP458" s="170"/>
      <c r="AHQ458" s="170"/>
      <c r="AHR458" s="170"/>
      <c r="AHS458" s="170"/>
      <c r="AHT458" s="170"/>
      <c r="AHU458" s="170"/>
      <c r="AHV458" s="170"/>
      <c r="AHW458" s="170"/>
      <c r="AHX458" s="170"/>
      <c r="AHY458" s="170"/>
      <c r="AHZ458" s="170"/>
      <c r="AIA458" s="170"/>
      <c r="AIB458" s="170"/>
      <c r="AIC458" s="170"/>
      <c r="AID458" s="170"/>
      <c r="AIE458" s="170"/>
      <c r="AIF458" s="170"/>
      <c r="AIG458" s="170"/>
      <c r="AIH458" s="170"/>
      <c r="AII458" s="170"/>
      <c r="AIJ458" s="170"/>
      <c r="AIK458" s="170"/>
      <c r="AIL458" s="170"/>
      <c r="AIM458" s="170"/>
      <c r="AIN458" s="170"/>
      <c r="AIO458" s="170"/>
      <c r="AIP458" s="170"/>
      <c r="AIQ458" s="170"/>
      <c r="AIR458" s="170"/>
      <c r="AIS458" s="170"/>
      <c r="AIT458" s="170"/>
      <c r="AIU458" s="170"/>
      <c r="AIV458" s="170"/>
      <c r="AIW458" s="170"/>
      <c r="AIX458" s="170"/>
      <c r="AIY458" s="170"/>
      <c r="AIZ458" s="170"/>
      <c r="AJA458" s="170"/>
      <c r="AJB458" s="170"/>
      <c r="AJC458" s="170"/>
      <c r="AJD458" s="170"/>
      <c r="AJE458" s="170"/>
      <c r="AJF458" s="170"/>
      <c r="AJG458" s="170"/>
      <c r="AJH458" s="170"/>
      <c r="AJI458" s="170"/>
      <c r="AJJ458" s="170"/>
      <c r="AJK458" s="170"/>
      <c r="AJL458" s="170"/>
      <c r="AJM458" s="170"/>
      <c r="AJN458" s="170"/>
      <c r="AJO458" s="170"/>
      <c r="AJP458" s="170"/>
      <c r="AJQ458" s="170"/>
      <c r="AJR458" s="170"/>
      <c r="AJS458" s="170"/>
      <c r="AJT458" s="170"/>
      <c r="AJU458" s="170"/>
      <c r="AJV458" s="170"/>
      <c r="AJW458" s="170"/>
      <c r="AJX458" s="170"/>
      <c r="AJY458" s="170"/>
      <c r="AJZ458" s="170"/>
      <c r="AKA458" s="170"/>
      <c r="AKB458" s="170"/>
      <c r="AKC458" s="170"/>
      <c r="AKD458" s="170"/>
      <c r="AKE458" s="170"/>
      <c r="AKF458" s="170"/>
      <c r="AKG458" s="170"/>
      <c r="AKH458" s="170"/>
      <c r="AKI458" s="170"/>
      <c r="AKJ458" s="170"/>
      <c r="AKK458" s="170"/>
      <c r="AKL458" s="170"/>
      <c r="AKM458" s="170"/>
      <c r="AKN458" s="170"/>
      <c r="AKO458" s="170"/>
      <c r="AKP458" s="170"/>
      <c r="AKQ458" s="170"/>
      <c r="AKR458" s="170"/>
      <c r="AKS458" s="170"/>
      <c r="AKT458" s="170"/>
      <c r="AKU458" s="170"/>
      <c r="AKV458" s="170"/>
      <c r="AKW458" s="170"/>
      <c r="AKX458" s="170"/>
      <c r="AKY458" s="170"/>
      <c r="AKZ458" s="170"/>
      <c r="ALA458" s="170"/>
      <c r="ALB458" s="170"/>
      <c r="ALC458" s="170"/>
      <c r="ALD458" s="170"/>
      <c r="ALE458" s="170"/>
      <c r="ALF458" s="170"/>
      <c r="ALG458" s="170"/>
      <c r="ALH458" s="170"/>
      <c r="ALI458" s="170"/>
      <c r="ALJ458" s="170"/>
      <c r="ALK458" s="170"/>
      <c r="ALL458" s="170"/>
      <c r="ALM458" s="170"/>
      <c r="ALN458" s="170"/>
      <c r="ALO458" s="170"/>
      <c r="ALP458" s="170"/>
      <c r="ALQ458" s="170"/>
      <c r="ALR458" s="170"/>
      <c r="ALS458" s="170"/>
      <c r="ALT458" s="170"/>
      <c r="ALU458" s="170"/>
      <c r="ALV458" s="170"/>
      <c r="ALW458" s="170"/>
      <c r="ALX458" s="170"/>
      <c r="ALY458" s="170"/>
      <c r="ALZ458" s="170"/>
      <c r="AMA458" s="170"/>
      <c r="AMB458" s="170"/>
      <c r="AMC458" s="170"/>
      <c r="AMD458" s="170"/>
      <c r="AME458" s="170"/>
      <c r="AMF458" s="170"/>
      <c r="AMG458" s="170"/>
      <c r="AMH458" s="170"/>
      <c r="AMI458" s="170"/>
      <c r="AMJ458" s="170"/>
    </row>
    <row r="459" spans="1:1024" x14ac:dyDescent="0.25">
      <c r="A459" s="256" t="s">
        <v>1207</v>
      </c>
      <c r="B459" s="257">
        <v>459</v>
      </c>
      <c r="C459" s="258" t="s">
        <v>24585</v>
      </c>
      <c r="D459" s="308" t="s">
        <v>1208</v>
      </c>
      <c r="E459" s="286"/>
      <c r="F459" s="278">
        <v>4</v>
      </c>
      <c r="G459" s="280"/>
      <c r="H459" s="280"/>
      <c r="I459" s="492">
        <v>7.0000000000000007E-2</v>
      </c>
      <c r="J459" s="292"/>
      <c r="K459" s="293"/>
      <c r="L459" s="293"/>
      <c r="M459" s="293"/>
      <c r="N459" s="293"/>
      <c r="O459" s="293"/>
      <c r="P459" s="293"/>
      <c r="Q459" s="278">
        <v>1</v>
      </c>
      <c r="R459" s="278">
        <v>2</v>
      </c>
      <c r="S459" s="293"/>
      <c r="T459" s="278" t="s">
        <v>748</v>
      </c>
      <c r="U459" s="293"/>
      <c r="V459" s="293"/>
      <c r="W459" s="283">
        <f t="shared" si="199"/>
        <v>100</v>
      </c>
      <c r="X459" s="283">
        <f t="shared" si="200"/>
        <v>100</v>
      </c>
      <c r="Y459" s="283">
        <f t="shared" si="208"/>
        <v>100</v>
      </c>
      <c r="Z459" s="283">
        <f t="shared" si="197"/>
        <v>10</v>
      </c>
      <c r="AA459" s="283">
        <f t="shared" si="198"/>
        <v>1</v>
      </c>
      <c r="AB459" s="287">
        <f t="shared" si="202"/>
        <v>1</v>
      </c>
      <c r="AC459" s="287">
        <f t="shared" si="201"/>
        <v>100</v>
      </c>
      <c r="AD459" s="287">
        <f t="shared" si="177"/>
        <v>0.3</v>
      </c>
      <c r="AE459" s="284">
        <f t="shared" ref="AE459:AE490" si="209">IF(L459=0,100,IF(L459=1,1,IF(L459="1B",1,IF(L459="1A",0.1,100))))</f>
        <v>100</v>
      </c>
      <c r="AF459" s="284">
        <f t="shared" si="203"/>
        <v>100</v>
      </c>
      <c r="AG459" s="268">
        <f t="shared" si="205"/>
        <v>100</v>
      </c>
      <c r="AH459" s="268">
        <f t="shared" si="206"/>
        <v>100</v>
      </c>
      <c r="AI459" s="268">
        <f t="shared" si="207"/>
        <v>100</v>
      </c>
      <c r="AJ459" s="268">
        <f t="shared" si="204"/>
        <v>100</v>
      </c>
      <c r="AK459" s="506" t="s">
        <v>24586</v>
      </c>
      <c r="AL459" s="286"/>
      <c r="AM459" s="286"/>
      <c r="AN459" s="511"/>
      <c r="AO459" s="357"/>
      <c r="AP459" s="357"/>
      <c r="AQ459" s="286"/>
      <c r="AR459" s="382" t="s">
        <v>24587</v>
      </c>
      <c r="AS459" s="382"/>
      <c r="AT459" s="286"/>
      <c r="AU459" s="286"/>
      <c r="AV459" s="170"/>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11"/>
      <c r="CD459" s="111"/>
      <c r="CE459" s="111"/>
      <c r="CF459" s="111"/>
      <c r="CG459" s="111"/>
      <c r="CH459" s="111"/>
      <c r="CI459" s="111"/>
      <c r="CJ459" s="111"/>
      <c r="CK459" s="111"/>
      <c r="CL459" s="111"/>
      <c r="CM459" s="111"/>
      <c r="CN459" s="111"/>
      <c r="CO459" s="111"/>
      <c r="CP459" s="111"/>
      <c r="CQ459" s="111"/>
      <c r="CR459" s="111"/>
      <c r="CS459" s="111"/>
      <c r="CT459" s="111"/>
      <c r="CU459" s="111"/>
      <c r="CV459" s="111"/>
      <c r="CW459" s="111"/>
      <c r="CX459" s="111"/>
      <c r="CY459" s="111"/>
      <c r="CZ459" s="111"/>
      <c r="DA459" s="111"/>
      <c r="DB459" s="111"/>
      <c r="DC459" s="111"/>
      <c r="DD459" s="111"/>
      <c r="DE459" s="111"/>
      <c r="DF459" s="111"/>
      <c r="DG459" s="111"/>
      <c r="DH459" s="111"/>
      <c r="DI459" s="111"/>
      <c r="DJ459" s="111"/>
      <c r="DK459" s="111"/>
      <c r="DL459" s="111"/>
      <c r="DM459" s="111"/>
      <c r="DN459" s="111"/>
      <c r="DO459" s="111"/>
      <c r="DP459" s="111"/>
      <c r="DQ459" s="111"/>
      <c r="DR459" s="111"/>
      <c r="DS459" s="111"/>
      <c r="DT459" s="111"/>
      <c r="DU459" s="111"/>
      <c r="DV459" s="111"/>
      <c r="DW459" s="111"/>
      <c r="DX459" s="111"/>
      <c r="DY459" s="111"/>
      <c r="DZ459" s="111"/>
      <c r="EA459" s="111"/>
      <c r="EB459" s="111"/>
      <c r="EC459" s="111"/>
      <c r="ED459" s="111"/>
      <c r="EE459" s="111"/>
      <c r="EF459" s="111"/>
      <c r="EG459" s="111"/>
      <c r="EH459" s="111"/>
      <c r="EI459" s="111"/>
      <c r="EJ459" s="111"/>
      <c r="EK459" s="111"/>
      <c r="EL459" s="111"/>
      <c r="EM459" s="111"/>
      <c r="EN459" s="111"/>
      <c r="EO459" s="111"/>
      <c r="EP459" s="111"/>
      <c r="EQ459" s="111"/>
      <c r="ER459" s="111"/>
      <c r="ES459" s="111"/>
      <c r="ET459" s="111"/>
      <c r="EU459" s="111"/>
      <c r="EV459" s="111"/>
      <c r="EW459" s="111"/>
      <c r="EX459" s="111"/>
      <c r="EY459" s="111"/>
      <c r="EZ459" s="111"/>
      <c r="FA459" s="111"/>
      <c r="FB459" s="111"/>
      <c r="FC459" s="111"/>
      <c r="FD459" s="111"/>
      <c r="FE459" s="111"/>
      <c r="FF459" s="111"/>
      <c r="FG459" s="111"/>
      <c r="FH459" s="111"/>
      <c r="FI459" s="111"/>
      <c r="FJ459" s="111"/>
      <c r="FK459" s="111"/>
      <c r="FL459" s="111"/>
      <c r="FM459" s="111"/>
      <c r="FN459" s="111"/>
      <c r="FO459" s="111"/>
      <c r="FP459" s="111"/>
      <c r="FQ459" s="111"/>
      <c r="FR459" s="111"/>
      <c r="FS459" s="111"/>
      <c r="FT459" s="111"/>
      <c r="FU459" s="111"/>
      <c r="FV459" s="111"/>
      <c r="FW459" s="111"/>
      <c r="FX459" s="111"/>
      <c r="FY459" s="111"/>
      <c r="FZ459" s="111"/>
      <c r="GA459" s="111"/>
      <c r="GB459" s="111"/>
      <c r="GC459" s="111"/>
      <c r="GD459" s="111"/>
      <c r="GE459" s="111"/>
      <c r="GF459" s="111"/>
      <c r="GG459" s="111"/>
      <c r="GH459" s="111"/>
      <c r="GI459" s="111"/>
      <c r="GJ459" s="111"/>
      <c r="GK459" s="111"/>
      <c r="GL459" s="111"/>
      <c r="GM459" s="111"/>
      <c r="GN459" s="111"/>
      <c r="GO459" s="111"/>
      <c r="GP459" s="111"/>
      <c r="GQ459" s="111"/>
      <c r="GR459" s="111"/>
      <c r="GS459" s="111"/>
      <c r="GT459" s="111"/>
      <c r="GU459" s="111"/>
      <c r="GV459" s="111"/>
      <c r="GW459" s="111"/>
      <c r="GX459" s="111"/>
      <c r="GY459" s="111"/>
      <c r="GZ459" s="111"/>
      <c r="HA459" s="111"/>
      <c r="HB459" s="111"/>
      <c r="HC459" s="111"/>
      <c r="HD459" s="111"/>
      <c r="HE459" s="111"/>
      <c r="HF459" s="111"/>
      <c r="HG459" s="111"/>
      <c r="HH459" s="111"/>
      <c r="HI459" s="111"/>
      <c r="HJ459" s="111"/>
      <c r="HK459" s="111"/>
      <c r="HL459" s="111"/>
      <c r="HM459" s="111"/>
      <c r="HN459" s="111"/>
      <c r="HO459" s="111"/>
      <c r="HP459" s="111"/>
      <c r="HQ459" s="111"/>
      <c r="HR459" s="111"/>
      <c r="HS459" s="111"/>
      <c r="HT459" s="111"/>
      <c r="HU459" s="111"/>
      <c r="HV459" s="111"/>
      <c r="HW459" s="111"/>
      <c r="HX459" s="111"/>
      <c r="HY459" s="111"/>
      <c r="HZ459" s="111"/>
      <c r="IA459" s="111"/>
      <c r="IB459" s="111"/>
      <c r="IC459" s="111"/>
      <c r="ID459" s="111"/>
      <c r="IE459" s="111"/>
      <c r="IF459" s="111"/>
      <c r="IG459" s="111"/>
      <c r="IH459" s="111"/>
      <c r="II459" s="111"/>
      <c r="IJ459" s="111"/>
      <c r="IK459" s="111"/>
      <c r="IL459" s="111"/>
      <c r="IM459" s="111"/>
      <c r="IN459" s="111"/>
      <c r="IO459" s="111"/>
      <c r="IP459" s="111"/>
      <c r="IQ459" s="111"/>
      <c r="IR459" s="111"/>
      <c r="IS459" s="111"/>
      <c r="IT459" s="111"/>
      <c r="IU459" s="111"/>
      <c r="IV459" s="111"/>
      <c r="IW459" s="111"/>
      <c r="IX459" s="111"/>
      <c r="IY459" s="111"/>
      <c r="IZ459" s="111"/>
      <c r="JA459" s="111"/>
      <c r="JB459" s="111"/>
      <c r="JC459" s="111"/>
      <c r="JD459" s="111"/>
      <c r="JE459" s="111"/>
      <c r="JF459" s="111"/>
      <c r="JG459" s="111"/>
      <c r="JH459" s="111"/>
      <c r="JI459" s="111"/>
      <c r="JJ459" s="111"/>
      <c r="JK459" s="111"/>
      <c r="JL459" s="111"/>
      <c r="JM459" s="111"/>
      <c r="JN459" s="111"/>
      <c r="JO459" s="111"/>
      <c r="JP459" s="111"/>
      <c r="JQ459" s="111"/>
      <c r="JR459" s="111"/>
      <c r="JS459" s="111"/>
      <c r="JT459" s="111"/>
      <c r="JU459" s="111"/>
      <c r="JV459" s="111"/>
      <c r="JW459" s="111"/>
      <c r="JX459" s="111"/>
      <c r="JY459" s="111"/>
      <c r="JZ459" s="111"/>
      <c r="KA459" s="111"/>
      <c r="KB459" s="111"/>
      <c r="KC459" s="111"/>
      <c r="KD459" s="111"/>
      <c r="KE459" s="111"/>
      <c r="KF459" s="111"/>
      <c r="KG459" s="111"/>
      <c r="KH459" s="111"/>
      <c r="KI459" s="111"/>
      <c r="KJ459" s="111"/>
      <c r="KK459" s="111"/>
      <c r="KL459" s="111"/>
      <c r="KM459" s="111"/>
      <c r="KN459" s="111"/>
      <c r="KO459" s="111"/>
      <c r="KP459" s="111"/>
      <c r="KQ459" s="111"/>
      <c r="KR459" s="111"/>
      <c r="KS459" s="111"/>
      <c r="KT459" s="111"/>
      <c r="KU459" s="111"/>
      <c r="KV459" s="111"/>
      <c r="KW459" s="111"/>
      <c r="KX459" s="111"/>
      <c r="KY459" s="111"/>
      <c r="KZ459" s="111"/>
      <c r="LA459" s="111"/>
      <c r="LB459" s="111"/>
      <c r="LC459" s="111"/>
      <c r="LD459" s="111"/>
      <c r="LE459" s="111"/>
      <c r="LF459" s="111"/>
      <c r="LG459" s="111"/>
      <c r="LH459" s="111"/>
      <c r="LI459" s="111"/>
      <c r="LJ459" s="111"/>
      <c r="LK459" s="111"/>
      <c r="LL459" s="111"/>
      <c r="LM459" s="111"/>
      <c r="LN459" s="111"/>
      <c r="LO459" s="111"/>
      <c r="LP459" s="111"/>
      <c r="LQ459" s="111"/>
      <c r="LR459" s="111"/>
      <c r="LS459" s="111"/>
      <c r="LT459" s="111"/>
      <c r="LU459" s="111"/>
      <c r="LV459" s="111"/>
      <c r="LW459" s="111"/>
      <c r="LX459" s="111"/>
      <c r="LY459" s="111"/>
      <c r="LZ459" s="111"/>
      <c r="MA459" s="111"/>
      <c r="MB459" s="111"/>
      <c r="MC459" s="111"/>
      <c r="MD459" s="111"/>
      <c r="ME459" s="111"/>
      <c r="MF459" s="111"/>
      <c r="MG459" s="111"/>
      <c r="MH459" s="111"/>
      <c r="MI459" s="111"/>
      <c r="MJ459" s="111"/>
      <c r="MK459" s="111"/>
      <c r="ML459" s="111"/>
      <c r="MM459" s="111"/>
      <c r="MN459" s="111"/>
      <c r="MO459" s="111"/>
      <c r="MP459" s="111"/>
      <c r="MQ459" s="111"/>
      <c r="MR459" s="111"/>
      <c r="MS459" s="111"/>
      <c r="MT459" s="111"/>
      <c r="MU459" s="111"/>
      <c r="MV459" s="111"/>
      <c r="MW459" s="111"/>
      <c r="MX459" s="111"/>
      <c r="MY459" s="111"/>
      <c r="MZ459" s="111"/>
      <c r="NA459" s="111"/>
      <c r="NB459" s="111"/>
      <c r="NC459" s="111"/>
      <c r="ND459" s="111"/>
      <c r="NE459" s="111"/>
      <c r="NF459" s="111"/>
      <c r="NG459" s="111"/>
      <c r="NH459" s="111"/>
      <c r="NI459" s="111"/>
      <c r="NJ459" s="111"/>
      <c r="NK459" s="111"/>
      <c r="NL459" s="111"/>
      <c r="NM459" s="111"/>
      <c r="NN459" s="111"/>
      <c r="NO459" s="111"/>
      <c r="NP459" s="111"/>
      <c r="NQ459" s="111"/>
      <c r="NR459" s="111"/>
      <c r="NS459" s="111"/>
      <c r="NT459" s="111"/>
      <c r="NU459" s="111"/>
      <c r="NV459" s="111"/>
      <c r="NW459" s="111"/>
      <c r="NX459" s="111"/>
      <c r="NY459" s="111"/>
      <c r="NZ459" s="111"/>
      <c r="OA459" s="111"/>
      <c r="OB459" s="111"/>
      <c r="OC459" s="111"/>
      <c r="OD459" s="111"/>
      <c r="OE459" s="111"/>
      <c r="OF459" s="111"/>
      <c r="OG459" s="111"/>
      <c r="OH459" s="111"/>
      <c r="OI459" s="111"/>
      <c r="OJ459" s="111"/>
      <c r="OK459" s="111"/>
      <c r="OL459" s="111"/>
      <c r="OM459" s="111"/>
      <c r="ON459" s="111"/>
      <c r="OO459" s="111"/>
      <c r="OP459" s="111"/>
      <c r="OQ459" s="111"/>
      <c r="OR459" s="111"/>
      <c r="OS459" s="111"/>
      <c r="OT459" s="111"/>
      <c r="OU459" s="111"/>
      <c r="OV459" s="111"/>
      <c r="OW459" s="111"/>
      <c r="OX459" s="111"/>
      <c r="OY459" s="111"/>
      <c r="OZ459" s="111"/>
      <c r="PA459" s="111"/>
      <c r="PB459" s="111"/>
      <c r="PC459" s="111"/>
      <c r="PD459" s="111"/>
      <c r="PE459" s="111"/>
      <c r="PF459" s="111"/>
      <c r="PG459" s="111"/>
      <c r="PH459" s="111"/>
      <c r="PI459" s="111"/>
      <c r="PJ459" s="111"/>
      <c r="PK459" s="111"/>
      <c r="PL459" s="111"/>
      <c r="PM459" s="111"/>
      <c r="PN459" s="111"/>
      <c r="PO459" s="111"/>
      <c r="PP459" s="111"/>
      <c r="PQ459" s="111"/>
      <c r="PR459" s="111"/>
      <c r="PS459" s="111"/>
      <c r="PT459" s="111"/>
      <c r="PU459" s="111"/>
      <c r="PV459" s="111"/>
      <c r="PW459" s="111"/>
      <c r="PX459" s="111"/>
      <c r="PY459" s="111"/>
      <c r="PZ459" s="111"/>
      <c r="QA459" s="111"/>
      <c r="QB459" s="111"/>
      <c r="QC459" s="111"/>
      <c r="QD459" s="111"/>
      <c r="QE459" s="111"/>
      <c r="QF459" s="111"/>
      <c r="QG459" s="111"/>
      <c r="QH459" s="111"/>
      <c r="QI459" s="111"/>
      <c r="QJ459" s="111"/>
      <c r="QK459" s="111"/>
      <c r="QL459" s="111"/>
      <c r="QM459" s="111"/>
      <c r="QN459" s="111"/>
      <c r="QO459" s="111"/>
      <c r="QP459" s="111"/>
      <c r="QQ459" s="111"/>
      <c r="QR459" s="111"/>
      <c r="QS459" s="111"/>
      <c r="QT459" s="111"/>
      <c r="QU459" s="111"/>
      <c r="QV459" s="111"/>
      <c r="QW459" s="111"/>
      <c r="QX459" s="111"/>
      <c r="QY459" s="111"/>
      <c r="QZ459" s="111"/>
      <c r="RA459" s="111"/>
      <c r="RB459" s="111"/>
      <c r="RC459" s="111"/>
      <c r="RD459" s="111"/>
      <c r="RE459" s="111"/>
      <c r="RF459" s="111"/>
      <c r="RG459" s="111"/>
      <c r="RH459" s="111"/>
      <c r="RI459" s="111"/>
      <c r="RJ459" s="111"/>
      <c r="RK459" s="111"/>
      <c r="RL459" s="111"/>
      <c r="RM459" s="111"/>
      <c r="RN459" s="111"/>
      <c r="RO459" s="111"/>
      <c r="RP459" s="111"/>
      <c r="RQ459" s="111"/>
      <c r="RR459" s="111"/>
      <c r="RS459" s="111"/>
      <c r="RT459" s="111"/>
      <c r="RU459" s="111"/>
      <c r="RV459" s="111"/>
      <c r="RW459" s="111"/>
      <c r="RX459" s="111"/>
      <c r="RY459" s="111"/>
      <c r="RZ459" s="111"/>
      <c r="SA459" s="111"/>
      <c r="SB459" s="111"/>
      <c r="SC459" s="111"/>
      <c r="SD459" s="111"/>
      <c r="SE459" s="111"/>
      <c r="SF459" s="111"/>
      <c r="SG459" s="111"/>
      <c r="SH459" s="111"/>
      <c r="SI459" s="111"/>
      <c r="SJ459" s="111"/>
      <c r="SK459" s="111"/>
      <c r="SL459" s="111"/>
      <c r="SM459" s="111"/>
      <c r="SN459" s="111"/>
      <c r="SO459" s="111"/>
      <c r="SP459" s="111"/>
      <c r="SQ459" s="111"/>
      <c r="SR459" s="111"/>
      <c r="SS459" s="111"/>
      <c r="ST459" s="111"/>
      <c r="SU459" s="111"/>
      <c r="SV459" s="111"/>
      <c r="SW459" s="111"/>
      <c r="SX459" s="111"/>
      <c r="SY459" s="111"/>
      <c r="SZ459" s="111"/>
      <c r="TA459" s="111"/>
      <c r="TB459" s="111"/>
      <c r="TC459" s="111"/>
      <c r="TD459" s="111"/>
      <c r="TE459" s="111"/>
      <c r="TF459" s="111"/>
      <c r="TG459" s="111"/>
      <c r="TH459" s="111"/>
      <c r="TI459" s="111"/>
      <c r="TJ459" s="111"/>
      <c r="TK459" s="111"/>
      <c r="TL459" s="111"/>
      <c r="TM459" s="111"/>
      <c r="TN459" s="111"/>
      <c r="TO459" s="111"/>
      <c r="TP459" s="111"/>
      <c r="TQ459" s="111"/>
      <c r="TR459" s="111"/>
      <c r="TS459" s="111"/>
      <c r="TT459" s="111"/>
      <c r="TU459" s="111"/>
      <c r="TV459" s="111"/>
      <c r="TW459" s="111"/>
      <c r="TX459" s="111"/>
      <c r="TY459" s="111"/>
      <c r="TZ459" s="111"/>
      <c r="UA459" s="111"/>
      <c r="UB459" s="111"/>
      <c r="UC459" s="111"/>
      <c r="UD459" s="111"/>
      <c r="UE459" s="111"/>
      <c r="UF459" s="111"/>
      <c r="UG459" s="111"/>
      <c r="UH459" s="111"/>
      <c r="UI459" s="111"/>
      <c r="UJ459" s="111"/>
      <c r="UK459" s="111"/>
      <c r="UL459" s="111"/>
      <c r="UM459" s="111"/>
      <c r="UN459" s="111"/>
      <c r="UO459" s="111"/>
      <c r="UP459" s="111"/>
      <c r="UQ459" s="111"/>
      <c r="UR459" s="111"/>
      <c r="US459" s="111"/>
      <c r="UT459" s="111"/>
      <c r="UU459" s="111"/>
      <c r="UV459" s="111"/>
      <c r="UW459" s="111"/>
      <c r="UX459" s="111"/>
      <c r="UY459" s="111"/>
      <c r="UZ459" s="111"/>
      <c r="VA459" s="111"/>
      <c r="VB459" s="111"/>
      <c r="VC459" s="111"/>
      <c r="VD459" s="111"/>
      <c r="VE459" s="111"/>
      <c r="VF459" s="111"/>
      <c r="VG459" s="111"/>
      <c r="VH459" s="111"/>
      <c r="VI459" s="111"/>
      <c r="VJ459" s="111"/>
      <c r="VK459" s="111"/>
      <c r="VL459" s="111"/>
      <c r="VM459" s="111"/>
      <c r="VN459" s="111"/>
      <c r="VO459" s="111"/>
      <c r="VP459" s="111"/>
      <c r="VQ459" s="111"/>
      <c r="VR459" s="111"/>
      <c r="VS459" s="111"/>
      <c r="VT459" s="111"/>
      <c r="VU459" s="111"/>
      <c r="VV459" s="111"/>
      <c r="VW459" s="111"/>
      <c r="VX459" s="111"/>
      <c r="VY459" s="111"/>
      <c r="VZ459" s="111"/>
      <c r="WA459" s="111"/>
      <c r="WB459" s="111"/>
      <c r="WC459" s="111"/>
      <c r="WD459" s="111"/>
      <c r="WE459" s="111"/>
      <c r="WF459" s="111"/>
      <c r="WG459" s="111"/>
      <c r="WH459" s="111"/>
      <c r="WI459" s="111"/>
      <c r="WJ459" s="111"/>
      <c r="WK459" s="111"/>
      <c r="WL459" s="111"/>
      <c r="WM459" s="111"/>
      <c r="WN459" s="111"/>
      <c r="WO459" s="111"/>
      <c r="WP459" s="111"/>
      <c r="WQ459" s="111"/>
      <c r="WR459" s="111"/>
      <c r="WS459" s="111"/>
      <c r="WT459" s="111"/>
      <c r="WU459" s="111"/>
      <c r="WV459" s="111"/>
      <c r="WW459" s="111"/>
      <c r="WX459" s="111"/>
      <c r="WY459" s="111"/>
      <c r="WZ459" s="111"/>
      <c r="XA459" s="111"/>
      <c r="XB459" s="111"/>
      <c r="XC459" s="111"/>
      <c r="XD459" s="111"/>
      <c r="XE459" s="111"/>
      <c r="XF459" s="111"/>
      <c r="XG459" s="111"/>
      <c r="XH459" s="111"/>
      <c r="XI459" s="111"/>
      <c r="XJ459" s="111"/>
      <c r="XK459" s="111"/>
      <c r="XL459" s="111"/>
      <c r="XM459" s="111"/>
      <c r="XN459" s="111"/>
      <c r="XO459" s="111"/>
      <c r="XP459" s="111"/>
      <c r="XQ459" s="111"/>
      <c r="XR459" s="111"/>
      <c r="XS459" s="111"/>
      <c r="XT459" s="111"/>
      <c r="XU459" s="111"/>
      <c r="XV459" s="111"/>
      <c r="XW459" s="111"/>
      <c r="XX459" s="111"/>
      <c r="XY459" s="111"/>
      <c r="XZ459" s="111"/>
      <c r="YA459" s="111"/>
      <c r="YB459" s="111"/>
      <c r="YC459" s="111"/>
      <c r="YD459" s="111"/>
      <c r="YE459" s="111"/>
      <c r="YF459" s="111"/>
      <c r="YG459" s="111"/>
      <c r="YH459" s="111"/>
      <c r="YI459" s="111"/>
      <c r="YJ459" s="111"/>
      <c r="YK459" s="111"/>
      <c r="YL459" s="111"/>
      <c r="YM459" s="111"/>
      <c r="YN459" s="111"/>
      <c r="YO459" s="111"/>
      <c r="YP459" s="111"/>
      <c r="YQ459" s="111"/>
      <c r="YR459" s="111"/>
      <c r="YS459" s="111"/>
      <c r="YT459" s="111"/>
      <c r="YU459" s="111"/>
      <c r="YV459" s="111"/>
      <c r="YW459" s="111"/>
      <c r="YX459" s="111"/>
      <c r="YY459" s="111"/>
      <c r="YZ459" s="111"/>
      <c r="ZA459" s="111"/>
      <c r="ZB459" s="111"/>
      <c r="ZC459" s="111"/>
      <c r="ZD459" s="111"/>
      <c r="ZE459" s="111"/>
      <c r="ZF459" s="111"/>
      <c r="ZG459" s="111"/>
      <c r="ZH459" s="111"/>
      <c r="ZI459" s="111"/>
      <c r="ZJ459" s="111"/>
      <c r="ZK459" s="111"/>
      <c r="ZL459" s="111"/>
      <c r="ZM459" s="111"/>
      <c r="ZN459" s="111"/>
      <c r="ZO459" s="111"/>
      <c r="ZP459" s="111"/>
      <c r="ZQ459" s="111"/>
      <c r="ZR459" s="111"/>
      <c r="ZS459" s="111"/>
      <c r="ZT459" s="111"/>
      <c r="ZU459" s="111"/>
      <c r="ZV459" s="111"/>
      <c r="ZW459" s="111"/>
      <c r="ZX459" s="111"/>
      <c r="ZY459" s="111"/>
      <c r="ZZ459" s="111"/>
      <c r="AAA459" s="111"/>
      <c r="AAB459" s="111"/>
      <c r="AAC459" s="111"/>
      <c r="AAD459" s="111"/>
      <c r="AAE459" s="111"/>
      <c r="AAF459" s="111"/>
      <c r="AAG459" s="111"/>
      <c r="AAH459" s="111"/>
      <c r="AAI459" s="111"/>
      <c r="AAJ459" s="111"/>
      <c r="AAK459" s="111"/>
      <c r="AAL459" s="111"/>
      <c r="AAM459" s="111"/>
      <c r="AAN459" s="111"/>
      <c r="AAO459" s="111"/>
      <c r="AAP459" s="111"/>
      <c r="AAQ459" s="111"/>
      <c r="AAR459" s="111"/>
      <c r="AAS459" s="111"/>
      <c r="AAT459" s="111"/>
      <c r="AAU459" s="111"/>
      <c r="AAV459" s="111"/>
      <c r="AAW459" s="111"/>
      <c r="AAX459" s="111"/>
      <c r="AAY459" s="111"/>
      <c r="AAZ459" s="111"/>
      <c r="ABA459" s="111"/>
      <c r="ABB459" s="111"/>
      <c r="ABC459" s="111"/>
      <c r="ABD459" s="111"/>
      <c r="ABE459" s="111"/>
      <c r="ABF459" s="111"/>
      <c r="ABG459" s="111"/>
      <c r="ABH459" s="111"/>
      <c r="ABI459" s="111"/>
      <c r="ABJ459" s="111"/>
      <c r="ABK459" s="111"/>
      <c r="ABL459" s="111"/>
      <c r="ABM459" s="111"/>
      <c r="ABN459" s="111"/>
      <c r="ABO459" s="111"/>
      <c r="ABP459" s="111"/>
      <c r="ABQ459" s="111"/>
      <c r="ABR459" s="111"/>
      <c r="ABS459" s="111"/>
      <c r="ABT459" s="111"/>
      <c r="ABU459" s="111"/>
      <c r="ABV459" s="111"/>
      <c r="ABW459" s="111"/>
      <c r="ABX459" s="111"/>
      <c r="ABY459" s="111"/>
      <c r="ABZ459" s="111"/>
      <c r="ACA459" s="111"/>
      <c r="ACB459" s="111"/>
      <c r="ACC459" s="111"/>
      <c r="ACD459" s="111"/>
      <c r="ACE459" s="111"/>
      <c r="ACF459" s="111"/>
      <c r="ACG459" s="111"/>
      <c r="ACH459" s="111"/>
      <c r="ACI459" s="111"/>
      <c r="ACJ459" s="111"/>
      <c r="ACK459" s="111"/>
      <c r="ACL459" s="111"/>
      <c r="ACM459" s="111"/>
      <c r="ACN459" s="111"/>
      <c r="ACO459" s="111"/>
      <c r="ACP459" s="111"/>
      <c r="ACQ459" s="111"/>
      <c r="ACR459" s="111"/>
      <c r="ACS459" s="111"/>
      <c r="ACT459" s="111"/>
      <c r="ACU459" s="111"/>
      <c r="ACV459" s="111"/>
      <c r="ACW459" s="111"/>
      <c r="ACX459" s="111"/>
      <c r="ACY459" s="111"/>
      <c r="ACZ459" s="111"/>
      <c r="ADA459" s="111"/>
      <c r="ADB459" s="111"/>
      <c r="ADC459" s="111"/>
      <c r="ADD459" s="111"/>
      <c r="ADE459" s="111"/>
      <c r="ADF459" s="111"/>
      <c r="ADG459" s="111"/>
      <c r="ADH459" s="111"/>
      <c r="ADI459" s="111"/>
      <c r="ADJ459" s="111"/>
      <c r="ADK459" s="111"/>
      <c r="ADL459" s="111"/>
      <c r="ADM459" s="111"/>
      <c r="ADN459" s="111"/>
      <c r="ADO459" s="111"/>
      <c r="ADP459" s="111"/>
      <c r="ADQ459" s="111"/>
      <c r="ADR459" s="111"/>
      <c r="ADS459" s="111"/>
      <c r="ADT459" s="111"/>
      <c r="ADU459" s="111"/>
      <c r="ADV459" s="111"/>
      <c r="ADW459" s="111"/>
      <c r="ADX459" s="111"/>
      <c r="ADY459" s="111"/>
      <c r="ADZ459" s="111"/>
      <c r="AEA459" s="111"/>
      <c r="AEB459" s="111"/>
      <c r="AEC459" s="111"/>
      <c r="AED459" s="111"/>
      <c r="AEE459" s="111"/>
      <c r="AEF459" s="111"/>
      <c r="AEG459" s="111"/>
      <c r="AEH459" s="111"/>
      <c r="AEI459" s="111"/>
      <c r="AEJ459" s="111"/>
      <c r="AEK459" s="111"/>
      <c r="AEL459" s="111"/>
      <c r="AEM459" s="111"/>
      <c r="AEN459" s="111"/>
      <c r="AEO459" s="111"/>
      <c r="AEP459" s="111"/>
      <c r="AEQ459" s="111"/>
      <c r="AER459" s="111"/>
      <c r="AES459" s="111"/>
      <c r="AET459" s="111"/>
      <c r="AEU459" s="111"/>
      <c r="AEV459" s="111"/>
      <c r="AEW459" s="111"/>
      <c r="AEX459" s="111"/>
      <c r="AEY459" s="111"/>
      <c r="AEZ459" s="111"/>
      <c r="AFA459" s="111"/>
      <c r="AFB459" s="111"/>
      <c r="AFC459" s="111"/>
      <c r="AFD459" s="111"/>
      <c r="AFE459" s="111"/>
      <c r="AFF459" s="111"/>
      <c r="AFG459" s="111"/>
      <c r="AFH459" s="111"/>
      <c r="AFI459" s="111"/>
      <c r="AFJ459" s="111"/>
      <c r="AFK459" s="111"/>
      <c r="AFL459" s="111"/>
      <c r="AFM459" s="111"/>
      <c r="AFN459" s="111"/>
      <c r="AFO459" s="111"/>
      <c r="AFP459" s="111"/>
      <c r="AFQ459" s="111"/>
      <c r="AFR459" s="111"/>
      <c r="AFS459" s="111"/>
      <c r="AFT459" s="111"/>
      <c r="AFU459" s="111"/>
      <c r="AFV459" s="111"/>
      <c r="AFW459" s="111"/>
      <c r="AFX459" s="111"/>
      <c r="AFY459" s="111"/>
      <c r="AFZ459" s="111"/>
      <c r="AGA459" s="111"/>
      <c r="AGB459" s="111"/>
      <c r="AGC459" s="111"/>
      <c r="AGD459" s="111"/>
      <c r="AGE459" s="111"/>
      <c r="AGF459" s="111"/>
      <c r="AGG459" s="111"/>
      <c r="AGH459" s="111"/>
      <c r="AGI459" s="111"/>
      <c r="AGJ459" s="111"/>
      <c r="AGK459" s="111"/>
      <c r="AGL459" s="111"/>
      <c r="AGM459" s="111"/>
      <c r="AGN459" s="111"/>
      <c r="AGO459" s="111"/>
      <c r="AGP459" s="111"/>
      <c r="AGQ459" s="111"/>
      <c r="AGR459" s="111"/>
      <c r="AGS459" s="111"/>
      <c r="AGT459" s="111"/>
      <c r="AGU459" s="111"/>
      <c r="AGV459" s="111"/>
      <c r="AGW459" s="111"/>
      <c r="AGX459" s="111"/>
      <c r="AGY459" s="111"/>
      <c r="AGZ459" s="111"/>
      <c r="AHA459" s="111"/>
      <c r="AHB459" s="111"/>
      <c r="AHC459" s="111"/>
      <c r="AHD459" s="111"/>
      <c r="AHE459" s="111"/>
      <c r="AHF459" s="111"/>
      <c r="AHG459" s="111"/>
      <c r="AHH459" s="111"/>
      <c r="AHI459" s="111"/>
      <c r="AHJ459" s="111"/>
      <c r="AHK459" s="111"/>
      <c r="AHL459" s="111"/>
      <c r="AHM459" s="111"/>
      <c r="AHN459" s="111"/>
      <c r="AHO459" s="111"/>
      <c r="AHP459" s="111"/>
      <c r="AHQ459" s="111"/>
      <c r="AHR459" s="111"/>
      <c r="AHS459" s="111"/>
      <c r="AHT459" s="111"/>
      <c r="AHU459" s="111"/>
      <c r="AHV459" s="111"/>
      <c r="AHW459" s="111"/>
      <c r="AHX459" s="111"/>
      <c r="AHY459" s="111"/>
      <c r="AHZ459" s="111"/>
      <c r="AIA459" s="111"/>
      <c r="AIB459" s="111"/>
      <c r="AIC459" s="111"/>
      <c r="AID459" s="111"/>
      <c r="AIE459" s="111"/>
      <c r="AIF459" s="111"/>
      <c r="AIG459" s="111"/>
      <c r="AIH459" s="111"/>
      <c r="AII459" s="111"/>
      <c r="AIJ459" s="111"/>
      <c r="AIK459" s="111"/>
      <c r="AIL459" s="111"/>
      <c r="AIM459" s="111"/>
      <c r="AIN459" s="111"/>
      <c r="AIO459" s="111"/>
      <c r="AIP459" s="111"/>
      <c r="AIQ459" s="111"/>
      <c r="AIR459" s="111"/>
      <c r="AIS459" s="111"/>
      <c r="AIT459" s="111"/>
      <c r="AIU459" s="111"/>
      <c r="AIV459" s="111"/>
      <c r="AIW459" s="111"/>
      <c r="AIX459" s="111"/>
      <c r="AIY459" s="111"/>
      <c r="AIZ459" s="111"/>
      <c r="AJA459" s="111"/>
      <c r="AJB459" s="111"/>
      <c r="AJC459" s="111"/>
      <c r="AJD459" s="111"/>
      <c r="AJE459" s="111"/>
      <c r="AJF459" s="111"/>
      <c r="AJG459" s="111"/>
      <c r="AJH459" s="111"/>
      <c r="AJI459" s="111"/>
      <c r="AJJ459" s="111"/>
      <c r="AJK459" s="111"/>
      <c r="AJL459" s="111"/>
      <c r="AJM459" s="111"/>
      <c r="AJN459" s="111"/>
      <c r="AJO459" s="111"/>
      <c r="AJP459" s="111"/>
      <c r="AJQ459" s="111"/>
      <c r="AJR459" s="111"/>
      <c r="AJS459" s="111"/>
      <c r="AJT459" s="111"/>
      <c r="AJU459" s="111"/>
      <c r="AJV459" s="111"/>
      <c r="AJW459" s="111"/>
      <c r="AJX459" s="111"/>
      <c r="AJY459" s="111"/>
      <c r="AJZ459" s="111"/>
      <c r="AKA459" s="111"/>
      <c r="AKB459" s="111"/>
      <c r="AKC459" s="111"/>
      <c r="AKD459" s="111"/>
      <c r="AKE459" s="111"/>
      <c r="AKF459" s="111"/>
      <c r="AKG459" s="111"/>
      <c r="AKH459" s="111"/>
      <c r="AKI459" s="111"/>
      <c r="AKJ459" s="111"/>
      <c r="AKK459" s="111"/>
      <c r="AKL459" s="111"/>
      <c r="AKM459" s="111"/>
      <c r="AKN459" s="111"/>
      <c r="AKO459" s="111"/>
      <c r="AKP459" s="111"/>
      <c r="AKQ459" s="111"/>
      <c r="AKR459" s="111"/>
      <c r="AKS459" s="111"/>
      <c r="AKT459" s="111"/>
      <c r="AKU459" s="111"/>
      <c r="AKV459" s="111"/>
      <c r="AKW459" s="111"/>
      <c r="AKX459" s="111"/>
      <c r="AKY459" s="111"/>
      <c r="AKZ459" s="111"/>
      <c r="ALA459" s="111"/>
      <c r="ALB459" s="111"/>
      <c r="ALC459" s="111"/>
      <c r="ALD459" s="111"/>
      <c r="ALE459" s="111"/>
      <c r="ALF459" s="111"/>
      <c r="ALG459" s="111"/>
      <c r="ALH459" s="111"/>
      <c r="ALI459" s="111"/>
      <c r="ALJ459" s="111"/>
      <c r="ALK459" s="111"/>
      <c r="ALL459" s="111"/>
      <c r="ALM459" s="111"/>
      <c r="ALN459" s="111"/>
      <c r="ALO459" s="111"/>
      <c r="ALP459" s="111"/>
      <c r="ALQ459" s="111"/>
      <c r="ALR459" s="111"/>
      <c r="ALS459" s="111"/>
      <c r="ALT459" s="111"/>
      <c r="ALU459" s="111"/>
      <c r="ALV459" s="111"/>
      <c r="ALW459" s="111"/>
      <c r="ALX459" s="111"/>
      <c r="ALY459" s="111"/>
      <c r="ALZ459" s="111"/>
      <c r="AMA459" s="111"/>
      <c r="AMB459" s="111"/>
      <c r="AMC459" s="111"/>
      <c r="AMD459" s="111"/>
      <c r="AME459" s="111"/>
      <c r="AMF459" s="111"/>
      <c r="AMG459" s="111"/>
      <c r="AMH459" s="111"/>
      <c r="AMI459" s="111"/>
      <c r="AMJ459" s="111"/>
    </row>
    <row r="460" spans="1:1024" x14ac:dyDescent="0.25">
      <c r="A460" s="256" t="s">
        <v>1209</v>
      </c>
      <c r="B460" s="257">
        <v>460</v>
      </c>
      <c r="C460" s="258" t="s">
        <v>24588</v>
      </c>
      <c r="D460" s="308" t="s">
        <v>1210</v>
      </c>
      <c r="E460" s="286"/>
      <c r="F460" s="278">
        <v>4</v>
      </c>
      <c r="G460" s="280"/>
      <c r="H460" s="280">
        <v>4</v>
      </c>
      <c r="I460" s="492">
        <v>0.39</v>
      </c>
      <c r="J460" s="292"/>
      <c r="K460" s="293"/>
      <c r="L460" s="293"/>
      <c r="M460" s="293"/>
      <c r="N460" s="293"/>
      <c r="O460" s="293"/>
      <c r="P460" s="293"/>
      <c r="Q460" s="278">
        <v>2</v>
      </c>
      <c r="R460" s="293"/>
      <c r="S460" s="293"/>
      <c r="T460" s="278">
        <v>2</v>
      </c>
      <c r="U460" s="293"/>
      <c r="V460" s="293"/>
      <c r="W460" s="283">
        <f t="shared" si="199"/>
        <v>100</v>
      </c>
      <c r="X460" s="283">
        <f t="shared" si="200"/>
        <v>100</v>
      </c>
      <c r="Y460" s="283">
        <f t="shared" si="208"/>
        <v>100</v>
      </c>
      <c r="Z460" s="283">
        <f t="shared" si="197"/>
        <v>100</v>
      </c>
      <c r="AA460" s="283">
        <f t="shared" si="198"/>
        <v>10</v>
      </c>
      <c r="AB460" s="287">
        <f t="shared" si="202"/>
        <v>100</v>
      </c>
      <c r="AC460" s="287">
        <f t="shared" si="201"/>
        <v>100</v>
      </c>
      <c r="AD460" s="287">
        <f t="shared" si="177"/>
        <v>3</v>
      </c>
      <c r="AE460" s="284">
        <f t="shared" si="209"/>
        <v>100</v>
      </c>
      <c r="AF460" s="284">
        <f t="shared" si="203"/>
        <v>100</v>
      </c>
      <c r="AG460" s="268">
        <f t="shared" si="205"/>
        <v>100</v>
      </c>
      <c r="AH460" s="268">
        <f t="shared" si="206"/>
        <v>100</v>
      </c>
      <c r="AI460" s="268">
        <f t="shared" si="207"/>
        <v>100</v>
      </c>
      <c r="AJ460" s="268">
        <f t="shared" si="204"/>
        <v>100</v>
      </c>
      <c r="AK460" s="506" t="s">
        <v>24455</v>
      </c>
      <c r="AL460" s="286"/>
      <c r="AM460" s="277">
        <v>1</v>
      </c>
      <c r="AN460" s="511"/>
      <c r="AO460" s="357"/>
      <c r="AP460" s="357"/>
      <c r="AQ460" s="286"/>
      <c r="AR460" s="382" t="s">
        <v>24589</v>
      </c>
      <c r="AS460" s="382"/>
      <c r="AT460" s="286"/>
      <c r="AU460" s="286"/>
      <c r="AV460" s="559"/>
      <c r="AW460" s="559"/>
      <c r="AX460" s="559"/>
      <c r="AY460" s="559"/>
      <c r="AZ460" s="559"/>
      <c r="BA460" s="559"/>
      <c r="BB460" s="559"/>
      <c r="BC460" s="559"/>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11"/>
      <c r="CD460" s="111"/>
      <c r="CE460" s="111"/>
      <c r="CF460" s="111"/>
      <c r="CG460" s="111"/>
      <c r="CH460" s="111"/>
      <c r="CI460" s="111"/>
      <c r="CJ460" s="111"/>
      <c r="CK460" s="111"/>
      <c r="CL460" s="111"/>
      <c r="CM460" s="111"/>
      <c r="CN460" s="111"/>
      <c r="CO460" s="111"/>
      <c r="CP460" s="111"/>
      <c r="CQ460" s="111"/>
      <c r="CR460" s="111"/>
      <c r="CS460" s="111"/>
      <c r="CT460" s="111"/>
      <c r="CU460" s="111"/>
      <c r="CV460" s="111"/>
      <c r="CW460" s="111"/>
      <c r="CX460" s="111"/>
      <c r="CY460" s="111"/>
      <c r="CZ460" s="111"/>
      <c r="DA460" s="111"/>
      <c r="DB460" s="111"/>
      <c r="DC460" s="111"/>
      <c r="DD460" s="111"/>
      <c r="DE460" s="111"/>
      <c r="DF460" s="111"/>
      <c r="DG460" s="111"/>
      <c r="DH460" s="111"/>
      <c r="DI460" s="111"/>
      <c r="DJ460" s="111"/>
      <c r="DK460" s="111"/>
      <c r="DL460" s="111"/>
      <c r="DM460" s="111"/>
      <c r="DN460" s="111"/>
      <c r="DO460" s="111"/>
      <c r="DP460" s="111"/>
      <c r="DQ460" s="111"/>
      <c r="DR460" s="111"/>
      <c r="DS460" s="111"/>
      <c r="DT460" s="111"/>
      <c r="DU460" s="111"/>
      <c r="DV460" s="111"/>
      <c r="DW460" s="111"/>
      <c r="DX460" s="111"/>
      <c r="DY460" s="111"/>
      <c r="DZ460" s="111"/>
      <c r="EA460" s="111"/>
      <c r="EB460" s="111"/>
      <c r="EC460" s="111"/>
      <c r="ED460" s="111"/>
      <c r="EE460" s="111"/>
      <c r="EF460" s="111"/>
      <c r="EG460" s="111"/>
      <c r="EH460" s="111"/>
      <c r="EI460" s="111"/>
      <c r="EJ460" s="111"/>
      <c r="EK460" s="111"/>
      <c r="EL460" s="111"/>
      <c r="EM460" s="111"/>
      <c r="EN460" s="111"/>
      <c r="EO460" s="111"/>
      <c r="EP460" s="111"/>
      <c r="EQ460" s="111"/>
      <c r="ER460" s="111"/>
      <c r="ES460" s="111"/>
      <c r="ET460" s="111"/>
      <c r="EU460" s="111"/>
      <c r="EV460" s="111"/>
      <c r="EW460" s="111"/>
      <c r="EX460" s="111"/>
      <c r="EY460" s="111"/>
      <c r="EZ460" s="111"/>
      <c r="FA460" s="111"/>
      <c r="FB460" s="111"/>
      <c r="FC460" s="111"/>
      <c r="FD460" s="111"/>
      <c r="FE460" s="111"/>
      <c r="FF460" s="111"/>
      <c r="FG460" s="111"/>
      <c r="FH460" s="111"/>
      <c r="FI460" s="111"/>
      <c r="FJ460" s="111"/>
      <c r="FK460" s="111"/>
      <c r="FL460" s="111"/>
      <c r="FM460" s="111"/>
      <c r="FN460" s="111"/>
      <c r="FO460" s="111"/>
      <c r="FP460" s="111"/>
      <c r="FQ460" s="111"/>
      <c r="FR460" s="111"/>
      <c r="FS460" s="111"/>
      <c r="FT460" s="111"/>
      <c r="FU460" s="111"/>
      <c r="FV460" s="111"/>
      <c r="FW460" s="111"/>
      <c r="FX460" s="111"/>
      <c r="FY460" s="111"/>
      <c r="FZ460" s="111"/>
      <c r="GA460" s="111"/>
      <c r="GB460" s="111"/>
      <c r="GC460" s="111"/>
      <c r="GD460" s="111"/>
      <c r="GE460" s="111"/>
      <c r="GF460" s="111"/>
      <c r="GG460" s="111"/>
      <c r="GH460" s="111"/>
      <c r="GI460" s="111"/>
      <c r="GJ460" s="111"/>
      <c r="GK460" s="111"/>
      <c r="GL460" s="111"/>
      <c r="GM460" s="111"/>
      <c r="GN460" s="111"/>
      <c r="GO460" s="111"/>
      <c r="GP460" s="111"/>
      <c r="GQ460" s="111"/>
      <c r="GR460" s="111"/>
      <c r="GS460" s="111"/>
      <c r="GT460" s="111"/>
      <c r="GU460" s="111"/>
      <c r="GV460" s="111"/>
      <c r="GW460" s="111"/>
      <c r="GX460" s="111"/>
      <c r="GY460" s="111"/>
      <c r="GZ460" s="111"/>
      <c r="HA460" s="111"/>
      <c r="HB460" s="111"/>
      <c r="HC460" s="111"/>
      <c r="HD460" s="111"/>
      <c r="HE460" s="111"/>
      <c r="HF460" s="111"/>
      <c r="HG460" s="111"/>
      <c r="HH460" s="111"/>
      <c r="HI460" s="111"/>
      <c r="HJ460" s="111"/>
      <c r="HK460" s="111"/>
      <c r="HL460" s="111"/>
      <c r="HM460" s="111"/>
      <c r="HN460" s="111"/>
      <c r="HO460" s="111"/>
      <c r="HP460" s="111"/>
      <c r="HQ460" s="111"/>
      <c r="HR460" s="111"/>
      <c r="HS460" s="111"/>
      <c r="HT460" s="111"/>
      <c r="HU460" s="111"/>
      <c r="HV460" s="111"/>
      <c r="HW460" s="111"/>
      <c r="HX460" s="111"/>
      <c r="HY460" s="111"/>
      <c r="HZ460" s="111"/>
      <c r="IA460" s="111"/>
      <c r="IB460" s="111"/>
      <c r="IC460" s="111"/>
      <c r="ID460" s="111"/>
      <c r="IE460" s="111"/>
      <c r="IF460" s="111"/>
      <c r="IG460" s="111"/>
      <c r="IH460" s="111"/>
      <c r="II460" s="111"/>
      <c r="IJ460" s="111"/>
      <c r="IK460" s="111"/>
      <c r="IL460" s="111"/>
      <c r="IM460" s="111"/>
      <c r="IN460" s="111"/>
      <c r="IO460" s="111"/>
      <c r="IP460" s="111"/>
      <c r="IQ460" s="111"/>
      <c r="IR460" s="111"/>
      <c r="IS460" s="111"/>
      <c r="IT460" s="111"/>
      <c r="IU460" s="111"/>
      <c r="IV460" s="111"/>
      <c r="IW460" s="111"/>
      <c r="IX460" s="111"/>
      <c r="IY460" s="111"/>
      <c r="IZ460" s="111"/>
      <c r="JA460" s="111"/>
      <c r="JB460" s="111"/>
      <c r="JC460" s="111"/>
      <c r="JD460" s="111"/>
      <c r="JE460" s="111"/>
      <c r="JF460" s="111"/>
      <c r="JG460" s="111"/>
      <c r="JH460" s="111"/>
      <c r="JI460" s="111"/>
      <c r="JJ460" s="111"/>
      <c r="JK460" s="111"/>
      <c r="JL460" s="111"/>
      <c r="JM460" s="111"/>
      <c r="JN460" s="111"/>
      <c r="JO460" s="111"/>
      <c r="JP460" s="111"/>
      <c r="JQ460" s="111"/>
      <c r="JR460" s="111"/>
      <c r="JS460" s="111"/>
      <c r="JT460" s="111"/>
      <c r="JU460" s="111"/>
      <c r="JV460" s="111"/>
      <c r="JW460" s="111"/>
      <c r="JX460" s="111"/>
      <c r="JY460" s="111"/>
      <c r="JZ460" s="111"/>
      <c r="KA460" s="111"/>
      <c r="KB460" s="111"/>
      <c r="KC460" s="111"/>
      <c r="KD460" s="111"/>
      <c r="KE460" s="111"/>
      <c r="KF460" s="111"/>
      <c r="KG460" s="111"/>
      <c r="KH460" s="111"/>
      <c r="KI460" s="111"/>
      <c r="KJ460" s="111"/>
      <c r="KK460" s="111"/>
      <c r="KL460" s="111"/>
      <c r="KM460" s="111"/>
      <c r="KN460" s="111"/>
      <c r="KO460" s="111"/>
      <c r="KP460" s="111"/>
      <c r="KQ460" s="111"/>
      <c r="KR460" s="111"/>
      <c r="KS460" s="111"/>
      <c r="KT460" s="111"/>
      <c r="KU460" s="111"/>
      <c r="KV460" s="111"/>
      <c r="KW460" s="111"/>
      <c r="KX460" s="111"/>
      <c r="KY460" s="111"/>
      <c r="KZ460" s="111"/>
      <c r="LA460" s="111"/>
      <c r="LB460" s="111"/>
      <c r="LC460" s="111"/>
      <c r="LD460" s="111"/>
      <c r="LE460" s="111"/>
      <c r="LF460" s="111"/>
      <c r="LG460" s="111"/>
      <c r="LH460" s="111"/>
      <c r="LI460" s="111"/>
      <c r="LJ460" s="111"/>
      <c r="LK460" s="111"/>
      <c r="LL460" s="111"/>
      <c r="LM460" s="111"/>
      <c r="LN460" s="111"/>
      <c r="LO460" s="111"/>
      <c r="LP460" s="111"/>
      <c r="LQ460" s="111"/>
      <c r="LR460" s="111"/>
      <c r="LS460" s="111"/>
      <c r="LT460" s="111"/>
      <c r="LU460" s="111"/>
      <c r="LV460" s="111"/>
      <c r="LW460" s="111"/>
      <c r="LX460" s="111"/>
      <c r="LY460" s="111"/>
      <c r="LZ460" s="111"/>
      <c r="MA460" s="111"/>
      <c r="MB460" s="111"/>
      <c r="MC460" s="111"/>
      <c r="MD460" s="111"/>
      <c r="ME460" s="111"/>
      <c r="MF460" s="111"/>
      <c r="MG460" s="111"/>
      <c r="MH460" s="111"/>
      <c r="MI460" s="111"/>
      <c r="MJ460" s="111"/>
      <c r="MK460" s="111"/>
      <c r="ML460" s="111"/>
      <c r="MM460" s="111"/>
      <c r="MN460" s="111"/>
      <c r="MO460" s="111"/>
      <c r="MP460" s="111"/>
      <c r="MQ460" s="111"/>
      <c r="MR460" s="111"/>
      <c r="MS460" s="111"/>
      <c r="MT460" s="111"/>
      <c r="MU460" s="111"/>
      <c r="MV460" s="111"/>
      <c r="MW460" s="111"/>
      <c r="MX460" s="111"/>
      <c r="MY460" s="111"/>
      <c r="MZ460" s="111"/>
      <c r="NA460" s="111"/>
      <c r="NB460" s="111"/>
      <c r="NC460" s="111"/>
      <c r="ND460" s="111"/>
      <c r="NE460" s="111"/>
      <c r="NF460" s="111"/>
      <c r="NG460" s="111"/>
      <c r="NH460" s="111"/>
      <c r="NI460" s="111"/>
      <c r="NJ460" s="111"/>
      <c r="NK460" s="111"/>
      <c r="NL460" s="111"/>
      <c r="NM460" s="111"/>
      <c r="NN460" s="111"/>
      <c r="NO460" s="111"/>
      <c r="NP460" s="111"/>
      <c r="NQ460" s="111"/>
      <c r="NR460" s="111"/>
      <c r="NS460" s="111"/>
      <c r="NT460" s="111"/>
      <c r="NU460" s="111"/>
      <c r="NV460" s="111"/>
      <c r="NW460" s="111"/>
      <c r="NX460" s="111"/>
      <c r="NY460" s="111"/>
      <c r="NZ460" s="111"/>
      <c r="OA460" s="111"/>
      <c r="OB460" s="111"/>
      <c r="OC460" s="111"/>
      <c r="OD460" s="111"/>
      <c r="OE460" s="111"/>
      <c r="OF460" s="111"/>
      <c r="OG460" s="111"/>
      <c r="OH460" s="111"/>
      <c r="OI460" s="111"/>
      <c r="OJ460" s="111"/>
      <c r="OK460" s="111"/>
      <c r="OL460" s="111"/>
      <c r="OM460" s="111"/>
      <c r="ON460" s="111"/>
      <c r="OO460" s="111"/>
      <c r="OP460" s="111"/>
      <c r="OQ460" s="111"/>
      <c r="OR460" s="111"/>
      <c r="OS460" s="111"/>
      <c r="OT460" s="111"/>
      <c r="OU460" s="111"/>
      <c r="OV460" s="111"/>
      <c r="OW460" s="111"/>
      <c r="OX460" s="111"/>
      <c r="OY460" s="111"/>
      <c r="OZ460" s="111"/>
      <c r="PA460" s="111"/>
      <c r="PB460" s="111"/>
      <c r="PC460" s="111"/>
      <c r="PD460" s="111"/>
      <c r="PE460" s="111"/>
      <c r="PF460" s="111"/>
      <c r="PG460" s="111"/>
      <c r="PH460" s="111"/>
      <c r="PI460" s="111"/>
      <c r="PJ460" s="111"/>
      <c r="PK460" s="111"/>
      <c r="PL460" s="111"/>
      <c r="PM460" s="111"/>
      <c r="PN460" s="111"/>
      <c r="PO460" s="111"/>
      <c r="PP460" s="111"/>
      <c r="PQ460" s="111"/>
      <c r="PR460" s="111"/>
      <c r="PS460" s="111"/>
      <c r="PT460" s="111"/>
      <c r="PU460" s="111"/>
      <c r="PV460" s="111"/>
      <c r="PW460" s="111"/>
      <c r="PX460" s="111"/>
      <c r="PY460" s="111"/>
      <c r="PZ460" s="111"/>
      <c r="QA460" s="111"/>
      <c r="QB460" s="111"/>
      <c r="QC460" s="111"/>
      <c r="QD460" s="111"/>
      <c r="QE460" s="111"/>
      <c r="QF460" s="111"/>
      <c r="QG460" s="111"/>
      <c r="QH460" s="111"/>
      <c r="QI460" s="111"/>
      <c r="QJ460" s="111"/>
      <c r="QK460" s="111"/>
      <c r="QL460" s="111"/>
      <c r="QM460" s="111"/>
      <c r="QN460" s="111"/>
      <c r="QO460" s="111"/>
      <c r="QP460" s="111"/>
      <c r="QQ460" s="111"/>
      <c r="QR460" s="111"/>
      <c r="QS460" s="111"/>
      <c r="QT460" s="111"/>
      <c r="QU460" s="111"/>
      <c r="QV460" s="111"/>
      <c r="QW460" s="111"/>
      <c r="QX460" s="111"/>
      <c r="QY460" s="111"/>
      <c r="QZ460" s="111"/>
      <c r="RA460" s="111"/>
      <c r="RB460" s="111"/>
      <c r="RC460" s="111"/>
      <c r="RD460" s="111"/>
      <c r="RE460" s="111"/>
      <c r="RF460" s="111"/>
      <c r="RG460" s="111"/>
      <c r="RH460" s="111"/>
      <c r="RI460" s="111"/>
      <c r="RJ460" s="111"/>
      <c r="RK460" s="111"/>
      <c r="RL460" s="111"/>
      <c r="RM460" s="111"/>
      <c r="RN460" s="111"/>
      <c r="RO460" s="111"/>
      <c r="RP460" s="111"/>
      <c r="RQ460" s="111"/>
      <c r="RR460" s="111"/>
      <c r="RS460" s="111"/>
      <c r="RT460" s="111"/>
      <c r="RU460" s="111"/>
      <c r="RV460" s="111"/>
      <c r="RW460" s="111"/>
      <c r="RX460" s="111"/>
      <c r="RY460" s="111"/>
      <c r="RZ460" s="111"/>
      <c r="SA460" s="111"/>
      <c r="SB460" s="111"/>
      <c r="SC460" s="111"/>
      <c r="SD460" s="111"/>
      <c r="SE460" s="111"/>
      <c r="SF460" s="111"/>
      <c r="SG460" s="111"/>
      <c r="SH460" s="111"/>
      <c r="SI460" s="111"/>
      <c r="SJ460" s="111"/>
      <c r="SK460" s="111"/>
      <c r="SL460" s="111"/>
      <c r="SM460" s="111"/>
      <c r="SN460" s="111"/>
      <c r="SO460" s="111"/>
      <c r="SP460" s="111"/>
      <c r="SQ460" s="111"/>
      <c r="SR460" s="111"/>
      <c r="SS460" s="111"/>
      <c r="ST460" s="111"/>
      <c r="SU460" s="111"/>
      <c r="SV460" s="111"/>
      <c r="SW460" s="111"/>
      <c r="SX460" s="111"/>
      <c r="SY460" s="111"/>
      <c r="SZ460" s="111"/>
      <c r="TA460" s="111"/>
      <c r="TB460" s="111"/>
      <c r="TC460" s="111"/>
      <c r="TD460" s="111"/>
      <c r="TE460" s="111"/>
      <c r="TF460" s="111"/>
      <c r="TG460" s="111"/>
      <c r="TH460" s="111"/>
      <c r="TI460" s="111"/>
      <c r="TJ460" s="111"/>
      <c r="TK460" s="111"/>
      <c r="TL460" s="111"/>
      <c r="TM460" s="111"/>
      <c r="TN460" s="111"/>
      <c r="TO460" s="111"/>
      <c r="TP460" s="111"/>
      <c r="TQ460" s="111"/>
      <c r="TR460" s="111"/>
      <c r="TS460" s="111"/>
      <c r="TT460" s="111"/>
      <c r="TU460" s="111"/>
      <c r="TV460" s="111"/>
      <c r="TW460" s="111"/>
      <c r="TX460" s="111"/>
      <c r="TY460" s="111"/>
      <c r="TZ460" s="111"/>
      <c r="UA460" s="111"/>
      <c r="UB460" s="111"/>
      <c r="UC460" s="111"/>
      <c r="UD460" s="111"/>
      <c r="UE460" s="111"/>
      <c r="UF460" s="111"/>
      <c r="UG460" s="111"/>
      <c r="UH460" s="111"/>
      <c r="UI460" s="111"/>
      <c r="UJ460" s="111"/>
      <c r="UK460" s="111"/>
      <c r="UL460" s="111"/>
      <c r="UM460" s="111"/>
      <c r="UN460" s="111"/>
      <c r="UO460" s="111"/>
      <c r="UP460" s="111"/>
      <c r="UQ460" s="111"/>
      <c r="UR460" s="111"/>
      <c r="US460" s="111"/>
      <c r="UT460" s="111"/>
      <c r="UU460" s="111"/>
      <c r="UV460" s="111"/>
      <c r="UW460" s="111"/>
      <c r="UX460" s="111"/>
      <c r="UY460" s="111"/>
      <c r="UZ460" s="111"/>
      <c r="VA460" s="111"/>
      <c r="VB460" s="111"/>
      <c r="VC460" s="111"/>
      <c r="VD460" s="111"/>
      <c r="VE460" s="111"/>
      <c r="VF460" s="111"/>
      <c r="VG460" s="111"/>
      <c r="VH460" s="111"/>
      <c r="VI460" s="111"/>
      <c r="VJ460" s="111"/>
      <c r="VK460" s="111"/>
      <c r="VL460" s="111"/>
      <c r="VM460" s="111"/>
      <c r="VN460" s="111"/>
      <c r="VO460" s="111"/>
      <c r="VP460" s="111"/>
      <c r="VQ460" s="111"/>
      <c r="VR460" s="111"/>
      <c r="VS460" s="111"/>
      <c r="VT460" s="111"/>
      <c r="VU460" s="111"/>
      <c r="VV460" s="111"/>
      <c r="VW460" s="111"/>
      <c r="VX460" s="111"/>
      <c r="VY460" s="111"/>
      <c r="VZ460" s="111"/>
      <c r="WA460" s="111"/>
      <c r="WB460" s="111"/>
      <c r="WC460" s="111"/>
      <c r="WD460" s="111"/>
      <c r="WE460" s="111"/>
      <c r="WF460" s="111"/>
      <c r="WG460" s="111"/>
      <c r="WH460" s="111"/>
      <c r="WI460" s="111"/>
      <c r="WJ460" s="111"/>
      <c r="WK460" s="111"/>
      <c r="WL460" s="111"/>
      <c r="WM460" s="111"/>
      <c r="WN460" s="111"/>
      <c r="WO460" s="111"/>
      <c r="WP460" s="111"/>
      <c r="WQ460" s="111"/>
      <c r="WR460" s="111"/>
      <c r="WS460" s="111"/>
      <c r="WT460" s="111"/>
      <c r="WU460" s="111"/>
      <c r="WV460" s="111"/>
      <c r="WW460" s="111"/>
      <c r="WX460" s="111"/>
      <c r="WY460" s="111"/>
      <c r="WZ460" s="111"/>
      <c r="XA460" s="111"/>
      <c r="XB460" s="111"/>
      <c r="XC460" s="111"/>
      <c r="XD460" s="111"/>
      <c r="XE460" s="111"/>
      <c r="XF460" s="111"/>
      <c r="XG460" s="111"/>
      <c r="XH460" s="111"/>
      <c r="XI460" s="111"/>
      <c r="XJ460" s="111"/>
      <c r="XK460" s="111"/>
      <c r="XL460" s="111"/>
      <c r="XM460" s="111"/>
      <c r="XN460" s="111"/>
      <c r="XO460" s="111"/>
      <c r="XP460" s="111"/>
      <c r="XQ460" s="111"/>
      <c r="XR460" s="111"/>
      <c r="XS460" s="111"/>
      <c r="XT460" s="111"/>
      <c r="XU460" s="111"/>
      <c r="XV460" s="111"/>
      <c r="XW460" s="111"/>
      <c r="XX460" s="111"/>
      <c r="XY460" s="111"/>
      <c r="XZ460" s="111"/>
      <c r="YA460" s="111"/>
      <c r="YB460" s="111"/>
      <c r="YC460" s="111"/>
      <c r="YD460" s="111"/>
      <c r="YE460" s="111"/>
      <c r="YF460" s="111"/>
      <c r="YG460" s="111"/>
      <c r="YH460" s="111"/>
      <c r="YI460" s="111"/>
      <c r="YJ460" s="111"/>
      <c r="YK460" s="111"/>
      <c r="YL460" s="111"/>
      <c r="YM460" s="111"/>
      <c r="YN460" s="111"/>
      <c r="YO460" s="111"/>
      <c r="YP460" s="111"/>
      <c r="YQ460" s="111"/>
      <c r="YR460" s="111"/>
      <c r="YS460" s="111"/>
      <c r="YT460" s="111"/>
      <c r="YU460" s="111"/>
      <c r="YV460" s="111"/>
      <c r="YW460" s="111"/>
      <c r="YX460" s="111"/>
      <c r="YY460" s="111"/>
      <c r="YZ460" s="111"/>
      <c r="ZA460" s="111"/>
      <c r="ZB460" s="111"/>
      <c r="ZC460" s="111"/>
      <c r="ZD460" s="111"/>
      <c r="ZE460" s="111"/>
      <c r="ZF460" s="111"/>
      <c r="ZG460" s="111"/>
      <c r="ZH460" s="111"/>
      <c r="ZI460" s="111"/>
      <c r="ZJ460" s="111"/>
      <c r="ZK460" s="111"/>
      <c r="ZL460" s="111"/>
      <c r="ZM460" s="111"/>
      <c r="ZN460" s="111"/>
      <c r="ZO460" s="111"/>
      <c r="ZP460" s="111"/>
      <c r="ZQ460" s="111"/>
      <c r="ZR460" s="111"/>
      <c r="ZS460" s="111"/>
      <c r="ZT460" s="111"/>
      <c r="ZU460" s="111"/>
      <c r="ZV460" s="111"/>
      <c r="ZW460" s="111"/>
      <c r="ZX460" s="111"/>
      <c r="ZY460" s="111"/>
      <c r="ZZ460" s="111"/>
      <c r="AAA460" s="111"/>
      <c r="AAB460" s="111"/>
      <c r="AAC460" s="111"/>
      <c r="AAD460" s="111"/>
      <c r="AAE460" s="111"/>
      <c r="AAF460" s="111"/>
      <c r="AAG460" s="111"/>
      <c r="AAH460" s="111"/>
      <c r="AAI460" s="111"/>
      <c r="AAJ460" s="111"/>
      <c r="AAK460" s="111"/>
      <c r="AAL460" s="111"/>
      <c r="AAM460" s="111"/>
      <c r="AAN460" s="111"/>
      <c r="AAO460" s="111"/>
      <c r="AAP460" s="111"/>
      <c r="AAQ460" s="111"/>
      <c r="AAR460" s="111"/>
      <c r="AAS460" s="111"/>
      <c r="AAT460" s="111"/>
      <c r="AAU460" s="111"/>
      <c r="AAV460" s="111"/>
      <c r="AAW460" s="111"/>
      <c r="AAX460" s="111"/>
      <c r="AAY460" s="111"/>
      <c r="AAZ460" s="111"/>
      <c r="ABA460" s="111"/>
      <c r="ABB460" s="111"/>
      <c r="ABC460" s="111"/>
      <c r="ABD460" s="111"/>
      <c r="ABE460" s="111"/>
      <c r="ABF460" s="111"/>
      <c r="ABG460" s="111"/>
      <c r="ABH460" s="111"/>
      <c r="ABI460" s="111"/>
      <c r="ABJ460" s="111"/>
      <c r="ABK460" s="111"/>
      <c r="ABL460" s="111"/>
      <c r="ABM460" s="111"/>
      <c r="ABN460" s="111"/>
      <c r="ABO460" s="111"/>
      <c r="ABP460" s="111"/>
      <c r="ABQ460" s="111"/>
      <c r="ABR460" s="111"/>
      <c r="ABS460" s="111"/>
      <c r="ABT460" s="111"/>
      <c r="ABU460" s="111"/>
      <c r="ABV460" s="111"/>
      <c r="ABW460" s="111"/>
      <c r="ABX460" s="111"/>
      <c r="ABY460" s="111"/>
      <c r="ABZ460" s="111"/>
      <c r="ACA460" s="111"/>
      <c r="ACB460" s="111"/>
      <c r="ACC460" s="111"/>
      <c r="ACD460" s="111"/>
      <c r="ACE460" s="111"/>
      <c r="ACF460" s="111"/>
      <c r="ACG460" s="111"/>
      <c r="ACH460" s="111"/>
      <c r="ACI460" s="111"/>
      <c r="ACJ460" s="111"/>
      <c r="ACK460" s="111"/>
      <c r="ACL460" s="111"/>
      <c r="ACM460" s="111"/>
      <c r="ACN460" s="111"/>
      <c r="ACO460" s="111"/>
      <c r="ACP460" s="111"/>
      <c r="ACQ460" s="111"/>
      <c r="ACR460" s="111"/>
      <c r="ACS460" s="111"/>
      <c r="ACT460" s="111"/>
      <c r="ACU460" s="111"/>
      <c r="ACV460" s="111"/>
      <c r="ACW460" s="111"/>
      <c r="ACX460" s="111"/>
      <c r="ACY460" s="111"/>
      <c r="ACZ460" s="111"/>
      <c r="ADA460" s="111"/>
      <c r="ADB460" s="111"/>
      <c r="ADC460" s="111"/>
      <c r="ADD460" s="111"/>
      <c r="ADE460" s="111"/>
      <c r="ADF460" s="111"/>
      <c r="ADG460" s="111"/>
      <c r="ADH460" s="111"/>
      <c r="ADI460" s="111"/>
      <c r="ADJ460" s="111"/>
      <c r="ADK460" s="111"/>
      <c r="ADL460" s="111"/>
      <c r="ADM460" s="111"/>
      <c r="ADN460" s="111"/>
      <c r="ADO460" s="111"/>
      <c r="ADP460" s="111"/>
      <c r="ADQ460" s="111"/>
      <c r="ADR460" s="111"/>
      <c r="ADS460" s="111"/>
      <c r="ADT460" s="111"/>
      <c r="ADU460" s="111"/>
      <c r="ADV460" s="111"/>
      <c r="ADW460" s="111"/>
      <c r="ADX460" s="111"/>
      <c r="ADY460" s="111"/>
      <c r="ADZ460" s="111"/>
      <c r="AEA460" s="111"/>
      <c r="AEB460" s="111"/>
      <c r="AEC460" s="111"/>
      <c r="AED460" s="111"/>
      <c r="AEE460" s="111"/>
      <c r="AEF460" s="111"/>
      <c r="AEG460" s="111"/>
      <c r="AEH460" s="111"/>
      <c r="AEI460" s="111"/>
      <c r="AEJ460" s="111"/>
      <c r="AEK460" s="111"/>
      <c r="AEL460" s="111"/>
      <c r="AEM460" s="111"/>
      <c r="AEN460" s="111"/>
      <c r="AEO460" s="111"/>
      <c r="AEP460" s="111"/>
      <c r="AEQ460" s="111"/>
      <c r="AER460" s="111"/>
      <c r="AES460" s="111"/>
      <c r="AET460" s="111"/>
      <c r="AEU460" s="111"/>
      <c r="AEV460" s="111"/>
      <c r="AEW460" s="111"/>
      <c r="AEX460" s="111"/>
      <c r="AEY460" s="111"/>
      <c r="AEZ460" s="111"/>
      <c r="AFA460" s="111"/>
      <c r="AFB460" s="111"/>
      <c r="AFC460" s="111"/>
      <c r="AFD460" s="111"/>
      <c r="AFE460" s="111"/>
      <c r="AFF460" s="111"/>
      <c r="AFG460" s="111"/>
      <c r="AFH460" s="111"/>
      <c r="AFI460" s="111"/>
      <c r="AFJ460" s="111"/>
      <c r="AFK460" s="111"/>
      <c r="AFL460" s="111"/>
      <c r="AFM460" s="111"/>
      <c r="AFN460" s="111"/>
      <c r="AFO460" s="111"/>
      <c r="AFP460" s="111"/>
      <c r="AFQ460" s="111"/>
      <c r="AFR460" s="111"/>
      <c r="AFS460" s="111"/>
      <c r="AFT460" s="111"/>
      <c r="AFU460" s="111"/>
      <c r="AFV460" s="111"/>
      <c r="AFW460" s="111"/>
      <c r="AFX460" s="111"/>
      <c r="AFY460" s="111"/>
      <c r="AFZ460" s="111"/>
      <c r="AGA460" s="111"/>
      <c r="AGB460" s="111"/>
      <c r="AGC460" s="111"/>
      <c r="AGD460" s="111"/>
      <c r="AGE460" s="111"/>
      <c r="AGF460" s="111"/>
      <c r="AGG460" s="111"/>
      <c r="AGH460" s="111"/>
      <c r="AGI460" s="111"/>
      <c r="AGJ460" s="111"/>
      <c r="AGK460" s="111"/>
      <c r="AGL460" s="111"/>
      <c r="AGM460" s="111"/>
      <c r="AGN460" s="111"/>
      <c r="AGO460" s="111"/>
      <c r="AGP460" s="111"/>
      <c r="AGQ460" s="111"/>
      <c r="AGR460" s="111"/>
      <c r="AGS460" s="111"/>
      <c r="AGT460" s="111"/>
      <c r="AGU460" s="111"/>
      <c r="AGV460" s="111"/>
      <c r="AGW460" s="111"/>
      <c r="AGX460" s="111"/>
      <c r="AGY460" s="111"/>
      <c r="AGZ460" s="111"/>
      <c r="AHA460" s="111"/>
      <c r="AHB460" s="111"/>
      <c r="AHC460" s="111"/>
      <c r="AHD460" s="111"/>
      <c r="AHE460" s="111"/>
      <c r="AHF460" s="111"/>
      <c r="AHG460" s="111"/>
      <c r="AHH460" s="111"/>
      <c r="AHI460" s="111"/>
      <c r="AHJ460" s="111"/>
      <c r="AHK460" s="111"/>
      <c r="AHL460" s="111"/>
      <c r="AHM460" s="111"/>
      <c r="AHN460" s="111"/>
      <c r="AHO460" s="111"/>
      <c r="AHP460" s="111"/>
      <c r="AHQ460" s="111"/>
      <c r="AHR460" s="111"/>
      <c r="AHS460" s="111"/>
      <c r="AHT460" s="111"/>
      <c r="AHU460" s="111"/>
      <c r="AHV460" s="111"/>
      <c r="AHW460" s="111"/>
      <c r="AHX460" s="111"/>
      <c r="AHY460" s="111"/>
      <c r="AHZ460" s="111"/>
      <c r="AIA460" s="111"/>
      <c r="AIB460" s="111"/>
      <c r="AIC460" s="111"/>
      <c r="AID460" s="111"/>
      <c r="AIE460" s="111"/>
      <c r="AIF460" s="111"/>
      <c r="AIG460" s="111"/>
      <c r="AIH460" s="111"/>
      <c r="AII460" s="111"/>
      <c r="AIJ460" s="111"/>
      <c r="AIK460" s="111"/>
      <c r="AIL460" s="111"/>
      <c r="AIM460" s="111"/>
      <c r="AIN460" s="111"/>
      <c r="AIO460" s="111"/>
      <c r="AIP460" s="111"/>
      <c r="AIQ460" s="111"/>
      <c r="AIR460" s="111"/>
      <c r="AIS460" s="111"/>
      <c r="AIT460" s="111"/>
      <c r="AIU460" s="111"/>
      <c r="AIV460" s="111"/>
      <c r="AIW460" s="111"/>
      <c r="AIX460" s="111"/>
      <c r="AIY460" s="111"/>
      <c r="AIZ460" s="111"/>
      <c r="AJA460" s="111"/>
      <c r="AJB460" s="111"/>
      <c r="AJC460" s="111"/>
      <c r="AJD460" s="111"/>
      <c r="AJE460" s="111"/>
      <c r="AJF460" s="111"/>
      <c r="AJG460" s="111"/>
      <c r="AJH460" s="111"/>
      <c r="AJI460" s="111"/>
      <c r="AJJ460" s="111"/>
      <c r="AJK460" s="111"/>
      <c r="AJL460" s="111"/>
      <c r="AJM460" s="111"/>
      <c r="AJN460" s="111"/>
      <c r="AJO460" s="111"/>
      <c r="AJP460" s="111"/>
      <c r="AJQ460" s="111"/>
      <c r="AJR460" s="111"/>
      <c r="AJS460" s="111"/>
      <c r="AJT460" s="111"/>
      <c r="AJU460" s="111"/>
      <c r="AJV460" s="111"/>
      <c r="AJW460" s="111"/>
      <c r="AJX460" s="111"/>
      <c r="AJY460" s="111"/>
      <c r="AJZ460" s="111"/>
      <c r="AKA460" s="111"/>
      <c r="AKB460" s="111"/>
      <c r="AKC460" s="111"/>
      <c r="AKD460" s="111"/>
      <c r="AKE460" s="111"/>
      <c r="AKF460" s="111"/>
      <c r="AKG460" s="111"/>
      <c r="AKH460" s="111"/>
      <c r="AKI460" s="111"/>
      <c r="AKJ460" s="111"/>
      <c r="AKK460" s="111"/>
      <c r="AKL460" s="111"/>
      <c r="AKM460" s="111"/>
      <c r="AKN460" s="111"/>
      <c r="AKO460" s="111"/>
      <c r="AKP460" s="111"/>
      <c r="AKQ460" s="111"/>
      <c r="AKR460" s="111"/>
      <c r="AKS460" s="111"/>
      <c r="AKT460" s="111"/>
      <c r="AKU460" s="111"/>
      <c r="AKV460" s="111"/>
      <c r="AKW460" s="111"/>
      <c r="AKX460" s="111"/>
      <c r="AKY460" s="111"/>
      <c r="AKZ460" s="111"/>
      <c r="ALA460" s="111"/>
      <c r="ALB460" s="111"/>
      <c r="ALC460" s="111"/>
      <c r="ALD460" s="111"/>
      <c r="ALE460" s="111"/>
      <c r="ALF460" s="111"/>
      <c r="ALG460" s="111"/>
      <c r="ALH460" s="111"/>
      <c r="ALI460" s="111"/>
      <c r="ALJ460" s="111"/>
      <c r="ALK460" s="111"/>
      <c r="ALL460" s="111"/>
      <c r="ALM460" s="111"/>
      <c r="ALN460" s="111"/>
      <c r="ALO460" s="111"/>
      <c r="ALP460" s="111"/>
      <c r="ALQ460" s="111"/>
      <c r="ALR460" s="111"/>
      <c r="ALS460" s="111"/>
      <c r="ALT460" s="111"/>
      <c r="ALU460" s="111"/>
      <c r="ALV460" s="111"/>
      <c r="ALW460" s="111"/>
      <c r="ALX460" s="111"/>
      <c r="ALY460" s="111"/>
      <c r="ALZ460" s="111"/>
      <c r="AMA460" s="111"/>
      <c r="AMB460" s="111"/>
      <c r="AMC460" s="111"/>
      <c r="AMD460" s="111"/>
      <c r="AME460" s="111"/>
      <c r="AMF460" s="111"/>
      <c r="AMG460" s="111"/>
      <c r="AMH460" s="111"/>
      <c r="AMI460" s="111"/>
      <c r="AMJ460" s="111"/>
    </row>
    <row r="461" spans="1:1024" x14ac:dyDescent="0.25">
      <c r="A461" s="294" t="s">
        <v>5435</v>
      </c>
      <c r="B461" s="257">
        <v>461</v>
      </c>
      <c r="C461" s="258" t="s">
        <v>24590</v>
      </c>
      <c r="D461" s="296" t="s">
        <v>5436</v>
      </c>
      <c r="E461" s="297"/>
      <c r="F461" s="298"/>
      <c r="G461" s="299"/>
      <c r="H461" s="299"/>
      <c r="I461" s="492" t="s">
        <v>750</v>
      </c>
      <c r="J461" s="298"/>
      <c r="K461" s="298"/>
      <c r="L461" s="298"/>
      <c r="M461" s="298"/>
      <c r="N461" s="298"/>
      <c r="O461" s="300"/>
      <c r="P461" s="300"/>
      <c r="Q461" s="298"/>
      <c r="R461" s="298"/>
      <c r="S461" s="298"/>
      <c r="T461" s="298"/>
      <c r="U461" s="298"/>
      <c r="V461" s="301"/>
      <c r="W461" s="302">
        <f t="shared" si="199"/>
        <v>100</v>
      </c>
      <c r="X461" s="302">
        <f t="shared" si="200"/>
        <v>100</v>
      </c>
      <c r="Y461" s="283">
        <f t="shared" si="208"/>
        <v>100</v>
      </c>
      <c r="Z461" s="302">
        <f t="shared" si="197"/>
        <v>100</v>
      </c>
      <c r="AA461" s="302">
        <f t="shared" si="198"/>
        <v>100</v>
      </c>
      <c r="AB461" s="303">
        <f t="shared" si="202"/>
        <v>100</v>
      </c>
      <c r="AC461" s="303">
        <f t="shared" si="201"/>
        <v>100</v>
      </c>
      <c r="AD461" s="303">
        <f t="shared" si="177"/>
        <v>100</v>
      </c>
      <c r="AE461" s="284">
        <f t="shared" si="209"/>
        <v>100</v>
      </c>
      <c r="AF461" s="284">
        <f t="shared" si="203"/>
        <v>100</v>
      </c>
      <c r="AG461" s="304">
        <f t="shared" si="205"/>
        <v>100</v>
      </c>
      <c r="AH461" s="304">
        <f t="shared" si="206"/>
        <v>100</v>
      </c>
      <c r="AI461" s="304">
        <f t="shared" si="207"/>
        <v>100</v>
      </c>
      <c r="AJ461" s="304">
        <f t="shared" si="204"/>
        <v>100</v>
      </c>
      <c r="AK461" s="305" t="s">
        <v>750</v>
      </c>
      <c r="AL461" s="306"/>
      <c r="AM461" s="297"/>
      <c r="AN461" s="511"/>
      <c r="AO461" s="277"/>
      <c r="AP461" s="277"/>
      <c r="AQ461" s="277"/>
      <c r="AR461" s="382" t="s">
        <v>5432</v>
      </c>
      <c r="AS461" s="382"/>
      <c r="AT461" s="356" t="s">
        <v>31859</v>
      </c>
      <c r="AU461" s="277"/>
      <c r="AW461" s="559"/>
      <c r="AX461" s="559"/>
      <c r="AY461" s="559"/>
      <c r="AZ461" s="559"/>
      <c r="BA461" s="559"/>
      <c r="BB461" s="559"/>
      <c r="BC461" s="559"/>
      <c r="BD461" s="559"/>
      <c r="BE461" s="559"/>
      <c r="BF461" s="559"/>
      <c r="BG461" s="559"/>
      <c r="BH461" s="559"/>
      <c r="BI461" s="559"/>
      <c r="BJ461" s="559"/>
      <c r="BK461" s="559"/>
      <c r="BL461" s="559"/>
      <c r="BM461" s="559"/>
      <c r="BN461" s="559"/>
      <c r="BO461" s="559"/>
      <c r="BP461" s="559"/>
      <c r="BQ461" s="559"/>
      <c r="BR461" s="559"/>
      <c r="BS461" s="559"/>
      <c r="BT461" s="559"/>
      <c r="BU461" s="559"/>
      <c r="BV461" s="559"/>
      <c r="BW461" s="559"/>
      <c r="BX461" s="559"/>
      <c r="BY461" s="559"/>
      <c r="BZ461" s="559"/>
      <c r="CA461" s="559"/>
      <c r="CB461" s="559"/>
      <c r="CC461" s="559"/>
      <c r="CD461" s="559"/>
      <c r="CE461" s="559"/>
      <c r="CF461" s="559"/>
      <c r="CG461" s="559"/>
      <c r="CH461" s="559"/>
      <c r="CI461" s="559"/>
      <c r="CJ461" s="559"/>
      <c r="CK461" s="559"/>
      <c r="CL461" s="559"/>
      <c r="CM461" s="559"/>
      <c r="CN461" s="559"/>
      <c r="CO461" s="559"/>
      <c r="CP461" s="559"/>
      <c r="CQ461" s="559"/>
      <c r="CR461" s="559"/>
      <c r="CS461" s="559"/>
      <c r="CT461" s="559"/>
      <c r="CU461" s="559"/>
      <c r="CV461" s="559"/>
      <c r="CW461" s="559"/>
      <c r="CX461" s="559"/>
      <c r="CY461" s="559"/>
      <c r="CZ461" s="559"/>
      <c r="DA461" s="559"/>
      <c r="DB461" s="559"/>
      <c r="DC461" s="559"/>
      <c r="DD461" s="559"/>
      <c r="DE461" s="559"/>
      <c r="DF461" s="559"/>
      <c r="DG461" s="559"/>
      <c r="DH461" s="559"/>
      <c r="DI461" s="559"/>
      <c r="DJ461" s="559"/>
      <c r="DK461" s="559"/>
      <c r="DL461" s="559"/>
      <c r="DM461" s="559"/>
      <c r="DN461" s="559"/>
      <c r="DO461" s="559"/>
      <c r="DP461" s="559"/>
      <c r="DQ461" s="559"/>
      <c r="DR461" s="559"/>
      <c r="DS461" s="559"/>
      <c r="DT461" s="559"/>
      <c r="DU461" s="559"/>
      <c r="DV461" s="559"/>
      <c r="DW461" s="559"/>
      <c r="DX461" s="559"/>
      <c r="DY461" s="559"/>
      <c r="DZ461" s="559"/>
      <c r="EA461" s="559"/>
      <c r="EB461" s="559"/>
      <c r="EC461" s="559"/>
      <c r="ED461" s="559"/>
      <c r="EE461" s="559"/>
      <c r="EF461" s="559"/>
      <c r="EG461" s="559"/>
      <c r="EH461" s="559"/>
      <c r="EI461" s="559"/>
      <c r="EJ461" s="559"/>
      <c r="EK461" s="559"/>
      <c r="EL461" s="559"/>
      <c r="EM461" s="559"/>
      <c r="EN461" s="559"/>
      <c r="EO461" s="559"/>
      <c r="EP461" s="559"/>
      <c r="EQ461" s="559"/>
      <c r="ER461" s="559"/>
      <c r="ES461" s="559"/>
      <c r="ET461" s="559"/>
      <c r="EU461" s="559"/>
      <c r="EV461" s="559"/>
      <c r="EW461" s="559"/>
      <c r="EX461" s="559"/>
      <c r="EY461" s="559"/>
      <c r="EZ461" s="559"/>
      <c r="FA461" s="559"/>
      <c r="FB461" s="559"/>
      <c r="FC461" s="559"/>
      <c r="FD461" s="559"/>
      <c r="FE461" s="559"/>
      <c r="FF461" s="559"/>
      <c r="FG461" s="559"/>
      <c r="FH461" s="559"/>
      <c r="FI461" s="559"/>
      <c r="FJ461" s="559"/>
      <c r="FK461" s="559"/>
      <c r="FL461" s="559"/>
      <c r="FM461" s="559"/>
      <c r="FN461" s="559"/>
      <c r="FO461" s="559"/>
      <c r="FP461" s="559"/>
      <c r="FQ461" s="559"/>
      <c r="FR461" s="559"/>
      <c r="FS461" s="559"/>
      <c r="FT461" s="559"/>
      <c r="FU461" s="559"/>
      <c r="FV461" s="559"/>
      <c r="FW461" s="559"/>
      <c r="FX461" s="559"/>
      <c r="FY461" s="559"/>
      <c r="FZ461" s="559"/>
      <c r="GA461" s="559"/>
      <c r="GB461" s="559"/>
      <c r="GC461" s="559"/>
      <c r="GD461" s="559"/>
      <c r="GE461" s="559"/>
      <c r="GF461" s="559"/>
      <c r="GG461" s="559"/>
      <c r="GH461" s="559"/>
      <c r="GI461" s="559"/>
      <c r="GJ461" s="559"/>
      <c r="GK461" s="559"/>
      <c r="GL461" s="559"/>
      <c r="GM461" s="559"/>
      <c r="GN461" s="559"/>
      <c r="GO461" s="559"/>
      <c r="GP461" s="559"/>
      <c r="GQ461" s="559"/>
      <c r="GR461" s="559"/>
      <c r="GS461" s="559"/>
      <c r="GT461" s="559"/>
      <c r="GU461" s="559"/>
      <c r="GV461" s="559"/>
      <c r="GW461" s="559"/>
      <c r="GX461" s="559"/>
      <c r="GY461" s="559"/>
      <c r="GZ461" s="559"/>
      <c r="HA461" s="559"/>
      <c r="HB461" s="559"/>
      <c r="HC461" s="559"/>
      <c r="HD461" s="559"/>
      <c r="HE461" s="559"/>
      <c r="HF461" s="559"/>
      <c r="HG461" s="559"/>
      <c r="HH461" s="559"/>
      <c r="HI461" s="559"/>
      <c r="HJ461" s="559"/>
      <c r="HK461" s="559"/>
      <c r="HL461" s="559"/>
      <c r="HM461" s="559"/>
      <c r="HN461" s="559"/>
      <c r="HO461" s="559"/>
      <c r="HP461" s="559"/>
      <c r="HQ461" s="559"/>
      <c r="HR461" s="559"/>
      <c r="HS461" s="559"/>
      <c r="HT461" s="559"/>
      <c r="HU461" s="559"/>
      <c r="HV461" s="559"/>
      <c r="HW461" s="559"/>
      <c r="HX461" s="559"/>
      <c r="HY461" s="559"/>
      <c r="HZ461" s="559"/>
      <c r="IA461" s="559"/>
      <c r="IB461" s="559"/>
      <c r="IC461" s="559"/>
      <c r="ID461" s="559"/>
      <c r="IE461" s="559"/>
      <c r="IF461" s="559"/>
      <c r="IG461" s="559"/>
      <c r="IH461" s="559"/>
      <c r="II461" s="559"/>
      <c r="IJ461" s="559"/>
      <c r="IK461" s="559"/>
      <c r="IL461" s="559"/>
      <c r="IM461" s="559"/>
      <c r="IN461" s="559"/>
      <c r="IO461" s="559"/>
      <c r="IP461" s="559"/>
      <c r="IQ461" s="559"/>
      <c r="IR461" s="559"/>
      <c r="IS461" s="559"/>
      <c r="IT461" s="559"/>
      <c r="IU461" s="559"/>
      <c r="IV461" s="559"/>
      <c r="IW461" s="559"/>
      <c r="IX461" s="559"/>
      <c r="IY461" s="559"/>
      <c r="IZ461" s="559"/>
      <c r="JA461" s="559"/>
      <c r="JB461" s="559"/>
      <c r="JC461" s="559"/>
      <c r="JD461" s="559"/>
      <c r="JE461" s="559"/>
      <c r="JF461" s="559"/>
      <c r="JG461" s="559"/>
      <c r="JH461" s="559"/>
      <c r="JI461" s="559"/>
      <c r="JJ461" s="559"/>
      <c r="JK461" s="559"/>
      <c r="JL461" s="559"/>
      <c r="JM461" s="559"/>
      <c r="JN461" s="559"/>
      <c r="JO461" s="559"/>
      <c r="JP461" s="559"/>
      <c r="JQ461" s="559"/>
      <c r="JR461" s="559"/>
      <c r="JS461" s="559"/>
      <c r="JT461" s="559"/>
      <c r="JU461" s="559"/>
      <c r="JV461" s="559"/>
      <c r="JW461" s="559"/>
      <c r="JX461" s="559"/>
      <c r="JY461" s="559"/>
      <c r="JZ461" s="559"/>
      <c r="KA461" s="559"/>
      <c r="KB461" s="559"/>
      <c r="KC461" s="559"/>
      <c r="KD461" s="559"/>
      <c r="KE461" s="559"/>
      <c r="KF461" s="559"/>
      <c r="KG461" s="559"/>
      <c r="KH461" s="559"/>
      <c r="KI461" s="559"/>
      <c r="KJ461" s="559"/>
      <c r="KK461" s="559"/>
      <c r="KL461" s="559"/>
      <c r="KM461" s="559"/>
      <c r="KN461" s="559"/>
      <c r="KO461" s="559"/>
      <c r="KP461" s="559"/>
      <c r="KQ461" s="559"/>
      <c r="KR461" s="559"/>
      <c r="KS461" s="559"/>
      <c r="KT461" s="559"/>
      <c r="KU461" s="559"/>
      <c r="KV461" s="559"/>
      <c r="KW461" s="559"/>
      <c r="KX461" s="559"/>
      <c r="KY461" s="559"/>
      <c r="KZ461" s="559"/>
      <c r="LA461" s="559"/>
      <c r="LB461" s="559"/>
      <c r="LC461" s="559"/>
      <c r="LD461" s="559"/>
      <c r="LE461" s="559"/>
      <c r="LF461" s="559"/>
      <c r="LG461" s="559"/>
      <c r="LH461" s="559"/>
      <c r="LI461" s="559"/>
      <c r="LJ461" s="559"/>
      <c r="LK461" s="559"/>
      <c r="LL461" s="559"/>
      <c r="LM461" s="559"/>
      <c r="LN461" s="559"/>
      <c r="LO461" s="559"/>
      <c r="LP461" s="559"/>
      <c r="LQ461" s="559"/>
      <c r="LR461" s="559"/>
      <c r="LS461" s="559"/>
      <c r="LT461" s="559"/>
      <c r="LU461" s="559"/>
      <c r="LV461" s="559"/>
      <c r="LW461" s="559"/>
      <c r="LX461" s="559"/>
      <c r="LY461" s="559"/>
      <c r="LZ461" s="559"/>
      <c r="MA461" s="559"/>
      <c r="MB461" s="559"/>
      <c r="MC461" s="559"/>
      <c r="MD461" s="559"/>
      <c r="ME461" s="559"/>
      <c r="MF461" s="559"/>
      <c r="MG461" s="559"/>
      <c r="MH461" s="559"/>
      <c r="MI461" s="559"/>
      <c r="MJ461" s="559"/>
      <c r="MK461" s="559"/>
      <c r="ML461" s="559"/>
      <c r="MM461" s="559"/>
      <c r="MN461" s="559"/>
      <c r="MO461" s="559"/>
      <c r="MP461" s="559"/>
      <c r="MQ461" s="559"/>
      <c r="MR461" s="559"/>
      <c r="MS461" s="559"/>
      <c r="MT461" s="559"/>
      <c r="MU461" s="559"/>
      <c r="MV461" s="559"/>
      <c r="MW461" s="559"/>
      <c r="MX461" s="559"/>
      <c r="MY461" s="559"/>
      <c r="MZ461" s="559"/>
      <c r="NA461" s="559"/>
      <c r="NB461" s="559"/>
      <c r="NC461" s="559"/>
      <c r="ND461" s="559"/>
      <c r="NE461" s="559"/>
      <c r="NF461" s="559"/>
      <c r="NG461" s="559"/>
      <c r="NH461" s="559"/>
      <c r="NI461" s="559"/>
      <c r="NJ461" s="559"/>
      <c r="NK461" s="559"/>
      <c r="NL461" s="559"/>
      <c r="NM461" s="559"/>
      <c r="NN461" s="559"/>
      <c r="NO461" s="559"/>
      <c r="NP461" s="559"/>
      <c r="NQ461" s="559"/>
      <c r="NR461" s="559"/>
      <c r="NS461" s="559"/>
      <c r="NT461" s="559"/>
      <c r="NU461" s="559"/>
      <c r="NV461" s="559"/>
      <c r="NW461" s="559"/>
      <c r="NX461" s="559"/>
      <c r="NY461" s="559"/>
      <c r="NZ461" s="559"/>
      <c r="OA461" s="559"/>
      <c r="OB461" s="559"/>
      <c r="OC461" s="559"/>
      <c r="OD461" s="559"/>
      <c r="OE461" s="559"/>
      <c r="OF461" s="559"/>
      <c r="OG461" s="559"/>
      <c r="OH461" s="559"/>
      <c r="OI461" s="559"/>
      <c r="OJ461" s="559"/>
      <c r="OK461" s="559"/>
      <c r="OL461" s="559"/>
      <c r="OM461" s="559"/>
      <c r="ON461" s="559"/>
      <c r="OO461" s="559"/>
      <c r="OP461" s="559"/>
      <c r="OQ461" s="559"/>
      <c r="OR461" s="559"/>
      <c r="OS461" s="559"/>
      <c r="OT461" s="559"/>
      <c r="OU461" s="559"/>
      <c r="OV461" s="559"/>
      <c r="OW461" s="559"/>
      <c r="OX461" s="559"/>
      <c r="OY461" s="559"/>
      <c r="OZ461" s="559"/>
      <c r="PA461" s="559"/>
      <c r="PB461" s="559"/>
      <c r="PC461" s="559"/>
      <c r="PD461" s="559"/>
      <c r="PE461" s="559"/>
      <c r="PF461" s="559"/>
      <c r="PG461" s="559"/>
      <c r="PH461" s="559"/>
      <c r="PI461" s="559"/>
      <c r="PJ461" s="559"/>
      <c r="PK461" s="559"/>
      <c r="PL461" s="559"/>
      <c r="PM461" s="559"/>
      <c r="PN461" s="559"/>
      <c r="PO461" s="559"/>
      <c r="PP461" s="559"/>
      <c r="PQ461" s="559"/>
      <c r="PR461" s="559"/>
      <c r="PS461" s="559"/>
      <c r="PT461" s="559"/>
      <c r="PU461" s="559"/>
      <c r="PV461" s="559"/>
      <c r="PW461" s="559"/>
      <c r="PX461" s="559"/>
      <c r="PY461" s="559"/>
      <c r="PZ461" s="559"/>
      <c r="QA461" s="559"/>
      <c r="QB461" s="559"/>
      <c r="QC461" s="559"/>
      <c r="QD461" s="559"/>
      <c r="QE461" s="559"/>
      <c r="QF461" s="559"/>
      <c r="QG461" s="559"/>
      <c r="QH461" s="559"/>
      <c r="QI461" s="559"/>
      <c r="QJ461" s="559"/>
      <c r="QK461" s="559"/>
      <c r="QL461" s="559"/>
      <c r="QM461" s="559"/>
      <c r="QN461" s="559"/>
      <c r="QO461" s="559"/>
      <c r="QP461" s="559"/>
      <c r="QQ461" s="559"/>
      <c r="QR461" s="559"/>
      <c r="QS461" s="559"/>
      <c r="QT461" s="559"/>
      <c r="QU461" s="559"/>
      <c r="QV461" s="559"/>
      <c r="QW461" s="559"/>
      <c r="QX461" s="559"/>
      <c r="QY461" s="559"/>
      <c r="QZ461" s="559"/>
      <c r="RA461" s="559"/>
      <c r="RB461" s="559"/>
      <c r="RC461" s="559"/>
      <c r="RD461" s="559"/>
      <c r="RE461" s="559"/>
      <c r="RF461" s="559"/>
      <c r="RG461" s="559"/>
      <c r="RH461" s="559"/>
      <c r="RI461" s="559"/>
      <c r="RJ461" s="559"/>
      <c r="RK461" s="559"/>
      <c r="RL461" s="559"/>
      <c r="RM461" s="559"/>
      <c r="RN461" s="559"/>
      <c r="RO461" s="559"/>
      <c r="RP461" s="559"/>
      <c r="RQ461" s="559"/>
      <c r="RR461" s="559"/>
      <c r="RS461" s="559"/>
      <c r="RT461" s="559"/>
      <c r="RU461" s="559"/>
      <c r="RV461" s="559"/>
      <c r="RW461" s="559"/>
      <c r="RX461" s="559"/>
      <c r="RY461" s="559"/>
      <c r="RZ461" s="559"/>
      <c r="SA461" s="559"/>
      <c r="SB461" s="559"/>
      <c r="SC461" s="559"/>
      <c r="SD461" s="559"/>
      <c r="SE461" s="559"/>
      <c r="SF461" s="559"/>
      <c r="SG461" s="559"/>
      <c r="SH461" s="559"/>
      <c r="SI461" s="559"/>
      <c r="SJ461" s="559"/>
      <c r="SK461" s="559"/>
      <c r="SL461" s="559"/>
      <c r="SM461" s="559"/>
      <c r="SN461" s="559"/>
      <c r="SO461" s="559"/>
      <c r="SP461" s="559"/>
      <c r="SQ461" s="559"/>
      <c r="SR461" s="559"/>
      <c r="SS461" s="559"/>
      <c r="ST461" s="559"/>
      <c r="SU461" s="559"/>
      <c r="SV461" s="559"/>
      <c r="SW461" s="559"/>
      <c r="SX461" s="559"/>
      <c r="SY461" s="559"/>
      <c r="SZ461" s="559"/>
      <c r="TA461" s="559"/>
      <c r="TB461" s="559"/>
      <c r="TC461" s="559"/>
      <c r="TD461" s="559"/>
      <c r="TE461" s="559"/>
      <c r="TF461" s="559"/>
      <c r="TG461" s="559"/>
      <c r="TH461" s="559"/>
      <c r="TI461" s="559"/>
      <c r="TJ461" s="559"/>
      <c r="TK461" s="559"/>
      <c r="TL461" s="559"/>
      <c r="TM461" s="559"/>
      <c r="TN461" s="559"/>
      <c r="TO461" s="559"/>
      <c r="TP461" s="559"/>
      <c r="TQ461" s="559"/>
      <c r="TR461" s="559"/>
      <c r="TS461" s="559"/>
      <c r="TT461" s="559"/>
      <c r="TU461" s="559"/>
      <c r="TV461" s="559"/>
      <c r="TW461" s="559"/>
      <c r="TX461" s="559"/>
      <c r="TY461" s="559"/>
      <c r="TZ461" s="559"/>
      <c r="UA461" s="559"/>
      <c r="UB461" s="559"/>
      <c r="UC461" s="559"/>
      <c r="UD461" s="559"/>
      <c r="UE461" s="559"/>
      <c r="UF461" s="559"/>
      <c r="UG461" s="559"/>
      <c r="UH461" s="559"/>
      <c r="UI461" s="559"/>
      <c r="UJ461" s="559"/>
      <c r="UK461" s="559"/>
      <c r="UL461" s="559"/>
      <c r="UM461" s="559"/>
      <c r="UN461" s="559"/>
      <c r="UO461" s="559"/>
      <c r="UP461" s="559"/>
      <c r="UQ461" s="559"/>
      <c r="UR461" s="559"/>
      <c r="US461" s="559"/>
      <c r="UT461" s="559"/>
      <c r="UU461" s="559"/>
      <c r="UV461" s="559"/>
      <c r="UW461" s="559"/>
      <c r="UX461" s="559"/>
      <c r="UY461" s="559"/>
      <c r="UZ461" s="559"/>
      <c r="VA461" s="559"/>
      <c r="VB461" s="559"/>
      <c r="VC461" s="559"/>
      <c r="VD461" s="559"/>
      <c r="VE461" s="559"/>
      <c r="VF461" s="559"/>
      <c r="VG461" s="559"/>
      <c r="VH461" s="559"/>
      <c r="VI461" s="559"/>
      <c r="VJ461" s="559"/>
      <c r="VK461" s="559"/>
      <c r="VL461" s="559"/>
      <c r="VM461" s="559"/>
      <c r="VN461" s="559"/>
      <c r="VO461" s="559"/>
      <c r="VP461" s="559"/>
      <c r="VQ461" s="559"/>
      <c r="VR461" s="559"/>
      <c r="VS461" s="559"/>
      <c r="VT461" s="559"/>
      <c r="VU461" s="559"/>
      <c r="VV461" s="559"/>
      <c r="VW461" s="559"/>
      <c r="VX461" s="559"/>
      <c r="VY461" s="559"/>
      <c r="VZ461" s="559"/>
      <c r="WA461" s="559"/>
      <c r="WB461" s="559"/>
      <c r="WC461" s="559"/>
      <c r="WD461" s="559"/>
      <c r="WE461" s="559"/>
      <c r="WF461" s="559"/>
      <c r="WG461" s="559"/>
      <c r="WH461" s="559"/>
      <c r="WI461" s="559"/>
      <c r="WJ461" s="559"/>
      <c r="WK461" s="559"/>
      <c r="WL461" s="559"/>
      <c r="WM461" s="559"/>
      <c r="WN461" s="559"/>
      <c r="WO461" s="559"/>
      <c r="WP461" s="559"/>
      <c r="WQ461" s="559"/>
      <c r="WR461" s="559"/>
      <c r="WS461" s="559"/>
      <c r="WT461" s="559"/>
      <c r="WU461" s="559"/>
      <c r="WV461" s="559"/>
      <c r="WW461" s="559"/>
      <c r="WX461" s="559"/>
      <c r="WY461" s="559"/>
      <c r="WZ461" s="559"/>
      <c r="XA461" s="559"/>
      <c r="XB461" s="559"/>
      <c r="XC461" s="559"/>
      <c r="XD461" s="559"/>
      <c r="XE461" s="559"/>
      <c r="XF461" s="559"/>
      <c r="XG461" s="559"/>
      <c r="XH461" s="559"/>
      <c r="XI461" s="559"/>
      <c r="XJ461" s="559"/>
      <c r="XK461" s="559"/>
      <c r="XL461" s="559"/>
      <c r="XM461" s="559"/>
      <c r="XN461" s="559"/>
      <c r="XO461" s="559"/>
      <c r="XP461" s="559"/>
      <c r="XQ461" s="559"/>
      <c r="XR461" s="559"/>
      <c r="XS461" s="559"/>
      <c r="XT461" s="559"/>
      <c r="XU461" s="559"/>
      <c r="XV461" s="559"/>
      <c r="XW461" s="559"/>
      <c r="XX461" s="559"/>
      <c r="XY461" s="559"/>
      <c r="XZ461" s="559"/>
      <c r="YA461" s="559"/>
      <c r="YB461" s="559"/>
      <c r="YC461" s="559"/>
      <c r="YD461" s="559"/>
      <c r="YE461" s="559"/>
      <c r="YF461" s="559"/>
      <c r="YG461" s="559"/>
      <c r="YH461" s="559"/>
      <c r="YI461" s="559"/>
      <c r="YJ461" s="559"/>
      <c r="YK461" s="559"/>
      <c r="YL461" s="559"/>
      <c r="YM461" s="559"/>
      <c r="YN461" s="559"/>
      <c r="YO461" s="559"/>
      <c r="YP461" s="559"/>
      <c r="YQ461" s="559"/>
      <c r="YR461" s="559"/>
      <c r="YS461" s="559"/>
      <c r="YT461" s="559"/>
      <c r="YU461" s="559"/>
      <c r="YV461" s="559"/>
      <c r="YW461" s="559"/>
      <c r="YX461" s="559"/>
      <c r="YY461" s="559"/>
      <c r="YZ461" s="559"/>
      <c r="ZA461" s="559"/>
      <c r="ZB461" s="559"/>
      <c r="ZC461" s="559"/>
      <c r="ZD461" s="559"/>
      <c r="ZE461" s="559"/>
      <c r="ZF461" s="559"/>
      <c r="ZG461" s="559"/>
      <c r="ZH461" s="559"/>
      <c r="ZI461" s="559"/>
      <c r="ZJ461" s="559"/>
      <c r="ZK461" s="559"/>
      <c r="ZL461" s="559"/>
      <c r="ZM461" s="559"/>
      <c r="ZN461" s="559"/>
      <c r="ZO461" s="559"/>
      <c r="ZP461" s="559"/>
      <c r="ZQ461" s="559"/>
      <c r="ZR461" s="559"/>
      <c r="ZS461" s="559"/>
      <c r="ZT461" s="559"/>
      <c r="ZU461" s="559"/>
      <c r="ZV461" s="559"/>
      <c r="ZW461" s="559"/>
      <c r="ZX461" s="559"/>
      <c r="ZY461" s="559"/>
      <c r="ZZ461" s="559"/>
      <c r="AAA461" s="559"/>
      <c r="AAB461" s="559"/>
      <c r="AAC461" s="559"/>
      <c r="AAD461" s="559"/>
      <c r="AAE461" s="559"/>
      <c r="AAF461" s="559"/>
      <c r="AAG461" s="559"/>
      <c r="AAH461" s="559"/>
      <c r="AAI461" s="559"/>
      <c r="AAJ461" s="559"/>
      <c r="AAK461" s="559"/>
      <c r="AAL461" s="559"/>
      <c r="AAM461" s="559"/>
      <c r="AAN461" s="559"/>
      <c r="AAO461" s="559"/>
      <c r="AAP461" s="559"/>
      <c r="AAQ461" s="559"/>
      <c r="AAR461" s="559"/>
      <c r="AAS461" s="559"/>
      <c r="AAT461" s="559"/>
      <c r="AAU461" s="559"/>
      <c r="AAV461" s="559"/>
      <c r="AAW461" s="559"/>
      <c r="AAX461" s="559"/>
      <c r="AAY461" s="559"/>
      <c r="AAZ461" s="559"/>
      <c r="ABA461" s="559"/>
      <c r="ABB461" s="559"/>
      <c r="ABC461" s="559"/>
      <c r="ABD461" s="559"/>
      <c r="ABE461" s="559"/>
      <c r="ABF461" s="559"/>
      <c r="ABG461" s="559"/>
      <c r="ABH461" s="559"/>
      <c r="ABI461" s="559"/>
      <c r="ABJ461" s="559"/>
      <c r="ABK461" s="559"/>
      <c r="ABL461" s="559"/>
      <c r="ABM461" s="559"/>
      <c r="ABN461" s="559"/>
      <c r="ABO461" s="559"/>
      <c r="ABP461" s="559"/>
      <c r="ABQ461" s="559"/>
      <c r="ABR461" s="559"/>
      <c r="ABS461" s="559"/>
      <c r="ABT461" s="559"/>
      <c r="ABU461" s="559"/>
      <c r="ABV461" s="559"/>
      <c r="ABW461" s="559"/>
      <c r="ABX461" s="559"/>
      <c r="ABY461" s="559"/>
      <c r="ABZ461" s="559"/>
      <c r="ACA461" s="559"/>
      <c r="ACB461" s="559"/>
      <c r="ACC461" s="559"/>
      <c r="ACD461" s="559"/>
      <c r="ACE461" s="559"/>
      <c r="ACF461" s="559"/>
      <c r="ACG461" s="559"/>
      <c r="ACH461" s="559"/>
      <c r="ACI461" s="559"/>
      <c r="ACJ461" s="559"/>
      <c r="ACK461" s="559"/>
      <c r="ACL461" s="559"/>
      <c r="ACM461" s="559"/>
      <c r="ACN461" s="559"/>
      <c r="ACO461" s="559"/>
      <c r="ACP461" s="559"/>
      <c r="ACQ461" s="559"/>
      <c r="ACR461" s="559"/>
      <c r="ACS461" s="559"/>
      <c r="ACT461" s="559"/>
      <c r="ACU461" s="559"/>
      <c r="ACV461" s="559"/>
      <c r="ACW461" s="559"/>
      <c r="ACX461" s="559"/>
      <c r="ACY461" s="559"/>
      <c r="ACZ461" s="559"/>
      <c r="ADA461" s="559"/>
      <c r="ADB461" s="559"/>
      <c r="ADC461" s="559"/>
      <c r="ADD461" s="559"/>
      <c r="ADE461" s="559"/>
      <c r="ADF461" s="559"/>
      <c r="ADG461" s="559"/>
      <c r="ADH461" s="559"/>
      <c r="ADI461" s="559"/>
      <c r="ADJ461" s="559"/>
      <c r="ADK461" s="559"/>
      <c r="ADL461" s="559"/>
      <c r="ADM461" s="559"/>
      <c r="ADN461" s="559"/>
      <c r="ADO461" s="559"/>
      <c r="ADP461" s="559"/>
      <c r="ADQ461" s="559"/>
      <c r="ADR461" s="559"/>
      <c r="ADS461" s="559"/>
      <c r="ADT461" s="559"/>
      <c r="ADU461" s="559"/>
      <c r="ADV461" s="559"/>
      <c r="ADW461" s="559"/>
      <c r="ADX461" s="559"/>
      <c r="ADY461" s="559"/>
      <c r="ADZ461" s="559"/>
      <c r="AEA461" s="559"/>
      <c r="AEB461" s="559"/>
      <c r="AEC461" s="559"/>
      <c r="AED461" s="559"/>
      <c r="AEE461" s="559"/>
      <c r="AEF461" s="559"/>
      <c r="AEG461" s="559"/>
      <c r="AEH461" s="559"/>
      <c r="AEI461" s="559"/>
      <c r="AEJ461" s="559"/>
      <c r="AEK461" s="559"/>
      <c r="AEL461" s="559"/>
      <c r="AEM461" s="559"/>
      <c r="AEN461" s="559"/>
      <c r="AEO461" s="559"/>
      <c r="AEP461" s="559"/>
      <c r="AEQ461" s="559"/>
      <c r="AER461" s="559"/>
      <c r="AES461" s="559"/>
      <c r="AET461" s="559"/>
      <c r="AEU461" s="559"/>
      <c r="AEV461" s="559"/>
      <c r="AEW461" s="559"/>
      <c r="AEX461" s="559"/>
      <c r="AEY461" s="559"/>
      <c r="AEZ461" s="559"/>
      <c r="AFA461" s="559"/>
      <c r="AFB461" s="559"/>
      <c r="AFC461" s="559"/>
      <c r="AFD461" s="559"/>
      <c r="AFE461" s="559"/>
      <c r="AFF461" s="559"/>
      <c r="AFG461" s="559"/>
      <c r="AFH461" s="559"/>
      <c r="AFI461" s="559"/>
      <c r="AFJ461" s="559"/>
      <c r="AFK461" s="559"/>
      <c r="AFL461" s="559"/>
      <c r="AFM461" s="559"/>
      <c r="AFN461" s="559"/>
      <c r="AFO461" s="559"/>
      <c r="AFP461" s="559"/>
      <c r="AFQ461" s="559"/>
      <c r="AFR461" s="559"/>
      <c r="AFS461" s="559"/>
      <c r="AFT461" s="559"/>
      <c r="AFU461" s="559"/>
      <c r="AFV461" s="559"/>
      <c r="AFW461" s="559"/>
      <c r="AFX461" s="559"/>
      <c r="AFY461" s="559"/>
      <c r="AFZ461" s="559"/>
      <c r="AGA461" s="559"/>
      <c r="AGB461" s="559"/>
      <c r="AGC461" s="559"/>
      <c r="AGD461" s="559"/>
      <c r="AGE461" s="559"/>
      <c r="AGF461" s="559"/>
      <c r="AGG461" s="559"/>
      <c r="AGH461" s="559"/>
      <c r="AGI461" s="559"/>
      <c r="AGJ461" s="559"/>
      <c r="AGK461" s="559"/>
      <c r="AGL461" s="559"/>
      <c r="AGM461" s="559"/>
      <c r="AGN461" s="559"/>
      <c r="AGO461" s="559"/>
      <c r="AGP461" s="559"/>
      <c r="AGQ461" s="559"/>
      <c r="AGR461" s="559"/>
      <c r="AGS461" s="559"/>
      <c r="AGT461" s="559"/>
      <c r="AGU461" s="559"/>
      <c r="AGV461" s="559"/>
      <c r="AGW461" s="559"/>
      <c r="AGX461" s="559"/>
      <c r="AGY461" s="559"/>
      <c r="AGZ461" s="559"/>
      <c r="AHA461" s="559"/>
      <c r="AHB461" s="559"/>
      <c r="AHC461" s="559"/>
      <c r="AHD461" s="559"/>
      <c r="AHE461" s="559"/>
      <c r="AHF461" s="559"/>
      <c r="AHG461" s="559"/>
      <c r="AHH461" s="559"/>
      <c r="AHI461" s="559"/>
      <c r="AHJ461" s="559"/>
      <c r="AHK461" s="559"/>
      <c r="AHL461" s="559"/>
      <c r="AHM461" s="559"/>
      <c r="AHN461" s="559"/>
      <c r="AHO461" s="559"/>
      <c r="AHP461" s="559"/>
      <c r="AHQ461" s="559"/>
      <c r="AHR461" s="559"/>
      <c r="AHS461" s="559"/>
      <c r="AHT461" s="559"/>
      <c r="AHU461" s="559"/>
      <c r="AHV461" s="559"/>
      <c r="AHW461" s="559"/>
      <c r="AHX461" s="559"/>
      <c r="AHY461" s="559"/>
      <c r="AHZ461" s="559"/>
      <c r="AIA461" s="559"/>
      <c r="AIB461" s="559"/>
      <c r="AIC461" s="559"/>
      <c r="AID461" s="559"/>
      <c r="AIE461" s="559"/>
      <c r="AIF461" s="559"/>
      <c r="AIG461" s="559"/>
      <c r="AIH461" s="559"/>
      <c r="AII461" s="559"/>
      <c r="AIJ461" s="559"/>
      <c r="AIK461" s="559"/>
      <c r="AIL461" s="559"/>
      <c r="AIM461" s="559"/>
      <c r="AIN461" s="559"/>
      <c r="AIO461" s="559"/>
      <c r="AIP461" s="559"/>
      <c r="AIQ461" s="559"/>
      <c r="AIR461" s="559"/>
      <c r="AIS461" s="559"/>
      <c r="AIT461" s="559"/>
      <c r="AIU461" s="559"/>
      <c r="AIV461" s="559"/>
      <c r="AIW461" s="559"/>
      <c r="AIX461" s="559"/>
      <c r="AIY461" s="559"/>
      <c r="AIZ461" s="559"/>
      <c r="AJA461" s="559"/>
      <c r="AJB461" s="559"/>
      <c r="AJC461" s="559"/>
      <c r="AJD461" s="559"/>
      <c r="AJE461" s="559"/>
      <c r="AJF461" s="559"/>
      <c r="AJG461" s="559"/>
      <c r="AJH461" s="559"/>
      <c r="AJI461" s="559"/>
      <c r="AJJ461" s="559"/>
      <c r="AJK461" s="559"/>
      <c r="AJL461" s="559"/>
      <c r="AJM461" s="559"/>
      <c r="AJN461" s="559"/>
      <c r="AJO461" s="559"/>
      <c r="AJP461" s="559"/>
      <c r="AJQ461" s="559"/>
      <c r="AJR461" s="559"/>
      <c r="AJS461" s="559"/>
      <c r="AJT461" s="559"/>
      <c r="AJU461" s="559"/>
      <c r="AJV461" s="559"/>
      <c r="AJW461" s="559"/>
      <c r="AJX461" s="559"/>
      <c r="AJY461" s="559"/>
      <c r="AJZ461" s="559"/>
      <c r="AKA461" s="559"/>
      <c r="AKB461" s="559"/>
      <c r="AKC461" s="559"/>
      <c r="AKD461" s="559"/>
      <c r="AKE461" s="559"/>
      <c r="AKF461" s="559"/>
      <c r="AKG461" s="559"/>
      <c r="AKH461" s="559"/>
      <c r="AKI461" s="559"/>
      <c r="AKJ461" s="559"/>
      <c r="AKK461" s="559"/>
      <c r="AKL461" s="559"/>
      <c r="AKM461" s="559"/>
      <c r="AKN461" s="559"/>
      <c r="AKO461" s="559"/>
      <c r="AKP461" s="559"/>
      <c r="AKQ461" s="559"/>
      <c r="AKR461" s="559"/>
      <c r="AKS461" s="559"/>
      <c r="AKT461" s="559"/>
      <c r="AKU461" s="559"/>
      <c r="AKV461" s="559"/>
      <c r="AKW461" s="559"/>
      <c r="AKX461" s="559"/>
      <c r="AKY461" s="559"/>
      <c r="AKZ461" s="559"/>
      <c r="ALA461" s="559"/>
      <c r="ALB461" s="559"/>
      <c r="ALC461" s="559"/>
      <c r="ALD461" s="559"/>
      <c r="ALE461" s="559"/>
      <c r="ALF461" s="559"/>
      <c r="ALG461" s="559"/>
      <c r="ALH461" s="559"/>
      <c r="ALI461" s="559"/>
      <c r="ALJ461" s="559"/>
      <c r="ALK461" s="559"/>
      <c r="ALL461" s="559"/>
      <c r="ALM461" s="559"/>
      <c r="ALN461" s="559"/>
      <c r="ALO461" s="559"/>
      <c r="ALP461" s="559"/>
      <c r="ALQ461" s="559"/>
      <c r="ALR461" s="559"/>
      <c r="ALS461" s="559"/>
      <c r="ALT461" s="559"/>
      <c r="ALU461" s="559"/>
      <c r="ALV461" s="559"/>
      <c r="ALW461" s="559"/>
      <c r="ALX461" s="559"/>
      <c r="ALY461" s="559"/>
      <c r="ALZ461" s="559"/>
      <c r="AMA461" s="559"/>
      <c r="AMB461" s="559"/>
      <c r="AMC461" s="559"/>
      <c r="AMD461" s="559"/>
      <c r="AME461" s="559"/>
      <c r="AMF461" s="559"/>
      <c r="AMG461" s="559"/>
      <c r="AMH461" s="559"/>
      <c r="AMI461" s="559"/>
      <c r="AMJ461" s="559"/>
    </row>
    <row r="462" spans="1:1024" x14ac:dyDescent="0.25">
      <c r="A462" s="258" t="s">
        <v>2190</v>
      </c>
      <c r="B462" s="257">
        <v>462</v>
      </c>
      <c r="C462" s="258" t="s">
        <v>24591</v>
      </c>
      <c r="D462" s="308" t="s">
        <v>5832</v>
      </c>
      <c r="E462" s="277" t="s">
        <v>818</v>
      </c>
      <c r="F462" s="278">
        <v>4</v>
      </c>
      <c r="G462" s="280">
        <v>4</v>
      </c>
      <c r="H462" s="280">
        <v>4</v>
      </c>
      <c r="I462" s="492">
        <v>11.2</v>
      </c>
      <c r="J462" s="278">
        <v>2</v>
      </c>
      <c r="K462" s="278">
        <v>2</v>
      </c>
      <c r="L462" s="278">
        <v>1</v>
      </c>
      <c r="M462" s="278"/>
      <c r="N462" s="278">
        <v>1</v>
      </c>
      <c r="O462" s="278"/>
      <c r="P462" s="278"/>
      <c r="Q462" s="278"/>
      <c r="R462" s="278"/>
      <c r="S462" s="278"/>
      <c r="T462" s="278"/>
      <c r="U462" s="278"/>
      <c r="V462" s="278"/>
      <c r="W462" s="283">
        <f t="shared" si="199"/>
        <v>100</v>
      </c>
      <c r="X462" s="283">
        <f t="shared" si="200"/>
        <v>100</v>
      </c>
      <c r="Y462" s="283">
        <f t="shared" si="208"/>
        <v>100</v>
      </c>
      <c r="Z462" s="283">
        <f t="shared" si="197"/>
        <v>100</v>
      </c>
      <c r="AA462" s="283">
        <f t="shared" si="198"/>
        <v>100</v>
      </c>
      <c r="AB462" s="287">
        <f t="shared" si="202"/>
        <v>100</v>
      </c>
      <c r="AC462" s="287">
        <f t="shared" si="201"/>
        <v>100</v>
      </c>
      <c r="AD462" s="287">
        <f t="shared" si="177"/>
        <v>100</v>
      </c>
      <c r="AE462" s="284">
        <f t="shared" si="209"/>
        <v>1</v>
      </c>
      <c r="AF462" s="284">
        <f t="shared" si="203"/>
        <v>100</v>
      </c>
      <c r="AG462" s="268">
        <f t="shared" si="205"/>
        <v>10</v>
      </c>
      <c r="AH462" s="268">
        <f t="shared" si="206"/>
        <v>10</v>
      </c>
      <c r="AI462" s="268">
        <f t="shared" si="207"/>
        <v>100</v>
      </c>
      <c r="AJ462" s="268">
        <f t="shared" si="204"/>
        <v>100</v>
      </c>
      <c r="AK462" s="501" t="s">
        <v>31767</v>
      </c>
      <c r="AL462" s="277"/>
      <c r="AM462" s="277">
        <v>2</v>
      </c>
      <c r="AN462" s="511"/>
      <c r="AO462" s="277"/>
      <c r="AP462" s="277"/>
      <c r="AQ462" s="277"/>
      <c r="AR462" s="171" t="s">
        <v>5833</v>
      </c>
      <c r="AS462" s="171"/>
      <c r="AT462" s="277"/>
      <c r="AU462" s="277"/>
      <c r="AW462" s="559"/>
      <c r="AX462" s="559"/>
      <c r="AY462" s="559"/>
      <c r="AZ462" s="559"/>
      <c r="BA462" s="559"/>
      <c r="BB462" s="559"/>
      <c r="BC462" s="559"/>
      <c r="BD462" s="559"/>
      <c r="BE462" s="559"/>
      <c r="BF462" s="559"/>
      <c r="BG462" s="559"/>
      <c r="BH462" s="559"/>
      <c r="BI462" s="559"/>
      <c r="BJ462" s="559"/>
      <c r="BK462" s="559"/>
      <c r="BL462" s="559"/>
      <c r="BM462" s="559"/>
      <c r="BN462" s="559"/>
      <c r="BO462" s="559"/>
      <c r="BP462" s="559"/>
      <c r="BQ462" s="559"/>
      <c r="BR462" s="559"/>
      <c r="BS462" s="559"/>
      <c r="BT462" s="559"/>
      <c r="BU462" s="559"/>
      <c r="BV462" s="559"/>
      <c r="BW462" s="559"/>
      <c r="BX462" s="559"/>
      <c r="BY462" s="559"/>
      <c r="BZ462" s="559"/>
      <c r="CA462" s="559"/>
      <c r="CB462" s="559"/>
      <c r="CC462" s="559"/>
      <c r="CD462" s="559"/>
      <c r="CE462" s="559"/>
      <c r="CF462" s="559"/>
      <c r="CG462" s="559"/>
      <c r="CH462" s="559"/>
      <c r="CI462" s="559"/>
      <c r="CJ462" s="559"/>
      <c r="CK462" s="559"/>
      <c r="CL462" s="559"/>
      <c r="CM462" s="559"/>
      <c r="CN462" s="559"/>
      <c r="CO462" s="559"/>
      <c r="CP462" s="559"/>
      <c r="CQ462" s="559"/>
      <c r="CR462" s="559"/>
      <c r="CS462" s="559"/>
      <c r="CT462" s="559"/>
      <c r="CU462" s="559"/>
      <c r="CV462" s="559"/>
      <c r="CW462" s="559"/>
      <c r="CX462" s="559"/>
      <c r="CY462" s="559"/>
      <c r="CZ462" s="559"/>
      <c r="DA462" s="559"/>
      <c r="DB462" s="559"/>
      <c r="DC462" s="559"/>
      <c r="DD462" s="559"/>
      <c r="DE462" s="559"/>
      <c r="DF462" s="559"/>
      <c r="DG462" s="559"/>
      <c r="DH462" s="559"/>
      <c r="DI462" s="559"/>
      <c r="DJ462" s="559"/>
      <c r="DK462" s="559"/>
      <c r="DL462" s="559"/>
      <c r="DM462" s="559"/>
      <c r="DN462" s="559"/>
      <c r="DO462" s="559"/>
      <c r="DP462" s="559"/>
      <c r="DQ462" s="559"/>
      <c r="DR462" s="559"/>
      <c r="DS462" s="559"/>
      <c r="DT462" s="559"/>
      <c r="DU462" s="559"/>
      <c r="DV462" s="559"/>
      <c r="DW462" s="559"/>
      <c r="DX462" s="559"/>
      <c r="DY462" s="559"/>
      <c r="DZ462" s="559"/>
      <c r="EA462" s="559"/>
      <c r="EB462" s="559"/>
      <c r="EC462" s="559"/>
      <c r="ED462" s="559"/>
      <c r="EE462" s="559"/>
      <c r="EF462" s="559"/>
      <c r="EG462" s="559"/>
      <c r="EH462" s="559"/>
      <c r="EI462" s="559"/>
      <c r="EJ462" s="559"/>
      <c r="EK462" s="559"/>
      <c r="EL462" s="559"/>
      <c r="EM462" s="559"/>
      <c r="EN462" s="559"/>
      <c r="EO462" s="559"/>
      <c r="EP462" s="559"/>
      <c r="EQ462" s="559"/>
      <c r="ER462" s="559"/>
      <c r="ES462" s="559"/>
      <c r="ET462" s="559"/>
      <c r="EU462" s="559"/>
      <c r="EV462" s="559"/>
      <c r="EW462" s="559"/>
      <c r="EX462" s="559"/>
      <c r="EY462" s="559"/>
      <c r="EZ462" s="559"/>
      <c r="FA462" s="559"/>
      <c r="FB462" s="559"/>
      <c r="FC462" s="559"/>
      <c r="FD462" s="559"/>
      <c r="FE462" s="559"/>
      <c r="FF462" s="559"/>
      <c r="FG462" s="559"/>
      <c r="FH462" s="559"/>
      <c r="FI462" s="559"/>
      <c r="FJ462" s="559"/>
      <c r="FK462" s="559"/>
      <c r="FL462" s="559"/>
      <c r="FM462" s="559"/>
      <c r="FN462" s="559"/>
      <c r="FO462" s="559"/>
      <c r="FP462" s="559"/>
      <c r="FQ462" s="559"/>
      <c r="FR462" s="559"/>
      <c r="FS462" s="559"/>
      <c r="FT462" s="559"/>
      <c r="FU462" s="559"/>
      <c r="FV462" s="559"/>
      <c r="FW462" s="559"/>
      <c r="FX462" s="559"/>
      <c r="FY462" s="559"/>
      <c r="FZ462" s="559"/>
      <c r="GA462" s="559"/>
      <c r="GB462" s="559"/>
      <c r="GC462" s="559"/>
      <c r="GD462" s="559"/>
      <c r="GE462" s="559"/>
      <c r="GF462" s="559"/>
      <c r="GG462" s="559"/>
      <c r="GH462" s="559"/>
      <c r="GI462" s="559"/>
      <c r="GJ462" s="559"/>
      <c r="GK462" s="559"/>
      <c r="GL462" s="559"/>
      <c r="GM462" s="559"/>
      <c r="GN462" s="559"/>
      <c r="GO462" s="559"/>
      <c r="GP462" s="559"/>
      <c r="GQ462" s="559"/>
      <c r="GR462" s="559"/>
      <c r="GS462" s="559"/>
      <c r="GT462" s="559"/>
      <c r="GU462" s="559"/>
      <c r="GV462" s="559"/>
      <c r="GW462" s="559"/>
      <c r="GX462" s="559"/>
      <c r="GY462" s="559"/>
      <c r="GZ462" s="559"/>
      <c r="HA462" s="559"/>
      <c r="HB462" s="559"/>
      <c r="HC462" s="559"/>
      <c r="HD462" s="559"/>
      <c r="HE462" s="559"/>
      <c r="HF462" s="559"/>
      <c r="HG462" s="559"/>
      <c r="HH462" s="559"/>
      <c r="HI462" s="559"/>
      <c r="HJ462" s="559"/>
      <c r="HK462" s="559"/>
      <c r="HL462" s="559"/>
      <c r="HM462" s="559"/>
      <c r="HN462" s="559"/>
      <c r="HO462" s="559"/>
      <c r="HP462" s="559"/>
      <c r="HQ462" s="559"/>
      <c r="HR462" s="559"/>
      <c r="HS462" s="559"/>
      <c r="HT462" s="559"/>
      <c r="HU462" s="559"/>
      <c r="HV462" s="559"/>
      <c r="HW462" s="559"/>
      <c r="HX462" s="559"/>
      <c r="HY462" s="559"/>
      <c r="HZ462" s="559"/>
      <c r="IA462" s="559"/>
      <c r="IB462" s="559"/>
      <c r="IC462" s="559"/>
      <c r="ID462" s="559"/>
      <c r="IE462" s="559"/>
      <c r="IF462" s="559"/>
      <c r="IG462" s="559"/>
      <c r="IH462" s="559"/>
      <c r="II462" s="559"/>
      <c r="IJ462" s="559"/>
      <c r="IK462" s="559"/>
      <c r="IL462" s="559"/>
      <c r="IM462" s="559"/>
      <c r="IN462" s="559"/>
      <c r="IO462" s="559"/>
      <c r="IP462" s="559"/>
      <c r="IQ462" s="559"/>
      <c r="IR462" s="559"/>
      <c r="IS462" s="559"/>
      <c r="IT462" s="559"/>
      <c r="IU462" s="559"/>
      <c r="IV462" s="559"/>
      <c r="IW462" s="559"/>
      <c r="IX462" s="559"/>
      <c r="IY462" s="559"/>
      <c r="IZ462" s="559"/>
      <c r="JA462" s="559"/>
      <c r="JB462" s="559"/>
      <c r="JC462" s="559"/>
      <c r="JD462" s="559"/>
      <c r="JE462" s="559"/>
      <c r="JF462" s="559"/>
      <c r="JG462" s="559"/>
      <c r="JH462" s="559"/>
      <c r="JI462" s="559"/>
      <c r="JJ462" s="559"/>
      <c r="JK462" s="559"/>
      <c r="JL462" s="559"/>
      <c r="JM462" s="559"/>
      <c r="JN462" s="559"/>
      <c r="JO462" s="559"/>
      <c r="JP462" s="559"/>
      <c r="JQ462" s="559"/>
      <c r="JR462" s="559"/>
      <c r="JS462" s="559"/>
      <c r="JT462" s="559"/>
      <c r="JU462" s="559"/>
      <c r="JV462" s="559"/>
      <c r="JW462" s="559"/>
      <c r="JX462" s="559"/>
      <c r="JY462" s="559"/>
      <c r="JZ462" s="559"/>
      <c r="KA462" s="559"/>
      <c r="KB462" s="559"/>
      <c r="KC462" s="559"/>
      <c r="KD462" s="559"/>
      <c r="KE462" s="559"/>
      <c r="KF462" s="559"/>
      <c r="KG462" s="559"/>
      <c r="KH462" s="559"/>
      <c r="KI462" s="559"/>
      <c r="KJ462" s="559"/>
      <c r="KK462" s="559"/>
      <c r="KL462" s="559"/>
      <c r="KM462" s="559"/>
      <c r="KN462" s="559"/>
      <c r="KO462" s="559"/>
      <c r="KP462" s="559"/>
      <c r="KQ462" s="559"/>
      <c r="KR462" s="559"/>
      <c r="KS462" s="559"/>
      <c r="KT462" s="559"/>
      <c r="KU462" s="559"/>
      <c r="KV462" s="559"/>
      <c r="KW462" s="559"/>
      <c r="KX462" s="559"/>
      <c r="KY462" s="559"/>
      <c r="KZ462" s="559"/>
      <c r="LA462" s="559"/>
      <c r="LB462" s="559"/>
      <c r="LC462" s="559"/>
      <c r="LD462" s="559"/>
      <c r="LE462" s="559"/>
      <c r="LF462" s="559"/>
      <c r="LG462" s="559"/>
      <c r="LH462" s="559"/>
      <c r="LI462" s="559"/>
      <c r="LJ462" s="559"/>
      <c r="LK462" s="559"/>
      <c r="LL462" s="559"/>
      <c r="LM462" s="559"/>
      <c r="LN462" s="559"/>
      <c r="LO462" s="559"/>
      <c r="LP462" s="559"/>
      <c r="LQ462" s="559"/>
      <c r="LR462" s="559"/>
      <c r="LS462" s="559"/>
      <c r="LT462" s="559"/>
      <c r="LU462" s="559"/>
      <c r="LV462" s="559"/>
      <c r="LW462" s="559"/>
      <c r="LX462" s="559"/>
      <c r="LY462" s="559"/>
      <c r="LZ462" s="559"/>
      <c r="MA462" s="559"/>
      <c r="MB462" s="559"/>
      <c r="MC462" s="559"/>
      <c r="MD462" s="559"/>
      <c r="ME462" s="559"/>
      <c r="MF462" s="559"/>
      <c r="MG462" s="559"/>
      <c r="MH462" s="559"/>
      <c r="MI462" s="559"/>
      <c r="MJ462" s="559"/>
      <c r="MK462" s="559"/>
      <c r="ML462" s="559"/>
      <c r="MM462" s="559"/>
      <c r="MN462" s="559"/>
      <c r="MO462" s="559"/>
      <c r="MP462" s="559"/>
      <c r="MQ462" s="559"/>
      <c r="MR462" s="559"/>
      <c r="MS462" s="559"/>
      <c r="MT462" s="559"/>
      <c r="MU462" s="559"/>
      <c r="MV462" s="559"/>
      <c r="MW462" s="559"/>
      <c r="MX462" s="559"/>
      <c r="MY462" s="559"/>
      <c r="MZ462" s="559"/>
      <c r="NA462" s="559"/>
      <c r="NB462" s="559"/>
      <c r="NC462" s="559"/>
      <c r="ND462" s="559"/>
      <c r="NE462" s="559"/>
      <c r="NF462" s="559"/>
      <c r="NG462" s="559"/>
      <c r="NH462" s="559"/>
      <c r="NI462" s="559"/>
      <c r="NJ462" s="559"/>
      <c r="NK462" s="559"/>
      <c r="NL462" s="559"/>
      <c r="NM462" s="559"/>
      <c r="NN462" s="559"/>
      <c r="NO462" s="559"/>
      <c r="NP462" s="559"/>
      <c r="NQ462" s="559"/>
      <c r="NR462" s="559"/>
      <c r="NS462" s="559"/>
      <c r="NT462" s="559"/>
      <c r="NU462" s="559"/>
      <c r="NV462" s="559"/>
      <c r="NW462" s="559"/>
      <c r="NX462" s="559"/>
      <c r="NY462" s="559"/>
      <c r="NZ462" s="559"/>
      <c r="OA462" s="559"/>
      <c r="OB462" s="559"/>
      <c r="OC462" s="559"/>
      <c r="OD462" s="559"/>
      <c r="OE462" s="559"/>
      <c r="OF462" s="559"/>
      <c r="OG462" s="559"/>
      <c r="OH462" s="559"/>
      <c r="OI462" s="559"/>
      <c r="OJ462" s="559"/>
      <c r="OK462" s="559"/>
      <c r="OL462" s="559"/>
      <c r="OM462" s="559"/>
      <c r="ON462" s="559"/>
      <c r="OO462" s="559"/>
      <c r="OP462" s="559"/>
      <c r="OQ462" s="559"/>
      <c r="OR462" s="559"/>
      <c r="OS462" s="559"/>
      <c r="OT462" s="559"/>
      <c r="OU462" s="559"/>
      <c r="OV462" s="559"/>
      <c r="OW462" s="559"/>
      <c r="OX462" s="559"/>
      <c r="OY462" s="559"/>
      <c r="OZ462" s="559"/>
      <c r="PA462" s="559"/>
      <c r="PB462" s="559"/>
      <c r="PC462" s="559"/>
      <c r="PD462" s="559"/>
      <c r="PE462" s="559"/>
      <c r="PF462" s="559"/>
      <c r="PG462" s="559"/>
      <c r="PH462" s="559"/>
      <c r="PI462" s="559"/>
      <c r="PJ462" s="559"/>
      <c r="PK462" s="559"/>
      <c r="PL462" s="559"/>
      <c r="PM462" s="559"/>
      <c r="PN462" s="559"/>
      <c r="PO462" s="559"/>
      <c r="PP462" s="559"/>
      <c r="PQ462" s="559"/>
      <c r="PR462" s="559"/>
      <c r="PS462" s="559"/>
      <c r="PT462" s="559"/>
      <c r="PU462" s="559"/>
      <c r="PV462" s="559"/>
      <c r="PW462" s="559"/>
      <c r="PX462" s="559"/>
      <c r="PY462" s="559"/>
      <c r="PZ462" s="559"/>
      <c r="QA462" s="559"/>
      <c r="QB462" s="559"/>
      <c r="QC462" s="559"/>
      <c r="QD462" s="559"/>
      <c r="QE462" s="559"/>
      <c r="QF462" s="559"/>
      <c r="QG462" s="559"/>
      <c r="QH462" s="559"/>
      <c r="QI462" s="559"/>
      <c r="QJ462" s="559"/>
      <c r="QK462" s="559"/>
      <c r="QL462" s="559"/>
      <c r="QM462" s="559"/>
      <c r="QN462" s="559"/>
      <c r="QO462" s="559"/>
      <c r="QP462" s="559"/>
      <c r="QQ462" s="559"/>
      <c r="QR462" s="559"/>
      <c r="QS462" s="559"/>
      <c r="QT462" s="559"/>
      <c r="QU462" s="559"/>
      <c r="QV462" s="559"/>
      <c r="QW462" s="559"/>
      <c r="QX462" s="559"/>
      <c r="QY462" s="559"/>
      <c r="QZ462" s="559"/>
      <c r="RA462" s="559"/>
      <c r="RB462" s="559"/>
      <c r="RC462" s="559"/>
      <c r="RD462" s="559"/>
      <c r="RE462" s="559"/>
      <c r="RF462" s="559"/>
      <c r="RG462" s="559"/>
      <c r="RH462" s="559"/>
      <c r="RI462" s="559"/>
      <c r="RJ462" s="559"/>
      <c r="RK462" s="559"/>
      <c r="RL462" s="559"/>
      <c r="RM462" s="559"/>
      <c r="RN462" s="559"/>
      <c r="RO462" s="559"/>
      <c r="RP462" s="559"/>
      <c r="RQ462" s="559"/>
      <c r="RR462" s="559"/>
      <c r="RS462" s="559"/>
      <c r="RT462" s="559"/>
      <c r="RU462" s="559"/>
      <c r="RV462" s="559"/>
      <c r="RW462" s="559"/>
      <c r="RX462" s="559"/>
      <c r="RY462" s="559"/>
      <c r="RZ462" s="559"/>
      <c r="SA462" s="559"/>
      <c r="SB462" s="559"/>
      <c r="SC462" s="559"/>
      <c r="SD462" s="559"/>
      <c r="SE462" s="559"/>
      <c r="SF462" s="559"/>
      <c r="SG462" s="559"/>
      <c r="SH462" s="559"/>
      <c r="SI462" s="559"/>
      <c r="SJ462" s="559"/>
      <c r="SK462" s="559"/>
      <c r="SL462" s="559"/>
      <c r="SM462" s="559"/>
      <c r="SN462" s="559"/>
      <c r="SO462" s="559"/>
      <c r="SP462" s="559"/>
      <c r="SQ462" s="559"/>
      <c r="SR462" s="559"/>
      <c r="SS462" s="559"/>
      <c r="ST462" s="559"/>
      <c r="SU462" s="559"/>
      <c r="SV462" s="559"/>
      <c r="SW462" s="559"/>
      <c r="SX462" s="559"/>
      <c r="SY462" s="559"/>
      <c r="SZ462" s="559"/>
      <c r="TA462" s="559"/>
      <c r="TB462" s="559"/>
      <c r="TC462" s="559"/>
      <c r="TD462" s="559"/>
      <c r="TE462" s="559"/>
      <c r="TF462" s="559"/>
      <c r="TG462" s="559"/>
      <c r="TH462" s="559"/>
      <c r="TI462" s="559"/>
      <c r="TJ462" s="559"/>
      <c r="TK462" s="559"/>
      <c r="TL462" s="559"/>
      <c r="TM462" s="559"/>
      <c r="TN462" s="559"/>
      <c r="TO462" s="559"/>
      <c r="TP462" s="559"/>
      <c r="TQ462" s="559"/>
      <c r="TR462" s="559"/>
      <c r="TS462" s="559"/>
      <c r="TT462" s="559"/>
      <c r="TU462" s="559"/>
      <c r="TV462" s="559"/>
      <c r="TW462" s="559"/>
      <c r="TX462" s="559"/>
      <c r="TY462" s="559"/>
      <c r="TZ462" s="559"/>
      <c r="UA462" s="559"/>
      <c r="UB462" s="559"/>
      <c r="UC462" s="559"/>
      <c r="UD462" s="559"/>
      <c r="UE462" s="559"/>
      <c r="UF462" s="559"/>
      <c r="UG462" s="559"/>
      <c r="UH462" s="559"/>
      <c r="UI462" s="559"/>
      <c r="UJ462" s="559"/>
      <c r="UK462" s="559"/>
      <c r="UL462" s="559"/>
      <c r="UM462" s="559"/>
      <c r="UN462" s="559"/>
      <c r="UO462" s="559"/>
      <c r="UP462" s="559"/>
      <c r="UQ462" s="559"/>
      <c r="UR462" s="559"/>
      <c r="US462" s="559"/>
      <c r="UT462" s="559"/>
      <c r="UU462" s="559"/>
      <c r="UV462" s="559"/>
      <c r="UW462" s="559"/>
      <c r="UX462" s="559"/>
      <c r="UY462" s="559"/>
      <c r="UZ462" s="559"/>
      <c r="VA462" s="559"/>
      <c r="VB462" s="559"/>
      <c r="VC462" s="559"/>
      <c r="VD462" s="559"/>
      <c r="VE462" s="559"/>
      <c r="VF462" s="559"/>
      <c r="VG462" s="559"/>
      <c r="VH462" s="559"/>
      <c r="VI462" s="559"/>
      <c r="VJ462" s="559"/>
      <c r="VK462" s="559"/>
      <c r="VL462" s="559"/>
      <c r="VM462" s="559"/>
      <c r="VN462" s="559"/>
      <c r="VO462" s="559"/>
      <c r="VP462" s="559"/>
      <c r="VQ462" s="559"/>
      <c r="VR462" s="559"/>
      <c r="VS462" s="559"/>
      <c r="VT462" s="559"/>
      <c r="VU462" s="559"/>
      <c r="VV462" s="559"/>
      <c r="VW462" s="559"/>
      <c r="VX462" s="559"/>
      <c r="VY462" s="559"/>
      <c r="VZ462" s="559"/>
      <c r="WA462" s="559"/>
      <c r="WB462" s="559"/>
      <c r="WC462" s="559"/>
      <c r="WD462" s="559"/>
      <c r="WE462" s="559"/>
      <c r="WF462" s="559"/>
      <c r="WG462" s="559"/>
      <c r="WH462" s="559"/>
      <c r="WI462" s="559"/>
      <c r="WJ462" s="559"/>
      <c r="WK462" s="559"/>
      <c r="WL462" s="559"/>
      <c r="WM462" s="559"/>
      <c r="WN462" s="559"/>
      <c r="WO462" s="559"/>
      <c r="WP462" s="559"/>
      <c r="WQ462" s="559"/>
      <c r="WR462" s="559"/>
      <c r="WS462" s="559"/>
      <c r="WT462" s="559"/>
      <c r="WU462" s="559"/>
      <c r="WV462" s="559"/>
      <c r="WW462" s="559"/>
      <c r="WX462" s="559"/>
      <c r="WY462" s="559"/>
      <c r="WZ462" s="559"/>
      <c r="XA462" s="559"/>
      <c r="XB462" s="559"/>
      <c r="XC462" s="559"/>
      <c r="XD462" s="559"/>
      <c r="XE462" s="559"/>
      <c r="XF462" s="559"/>
      <c r="XG462" s="559"/>
      <c r="XH462" s="559"/>
      <c r="XI462" s="559"/>
      <c r="XJ462" s="559"/>
      <c r="XK462" s="559"/>
      <c r="XL462" s="559"/>
      <c r="XM462" s="559"/>
      <c r="XN462" s="559"/>
      <c r="XO462" s="559"/>
      <c r="XP462" s="559"/>
      <c r="XQ462" s="559"/>
      <c r="XR462" s="559"/>
      <c r="XS462" s="559"/>
      <c r="XT462" s="559"/>
      <c r="XU462" s="559"/>
      <c r="XV462" s="559"/>
      <c r="XW462" s="559"/>
      <c r="XX462" s="559"/>
      <c r="XY462" s="559"/>
      <c r="XZ462" s="559"/>
      <c r="YA462" s="559"/>
      <c r="YB462" s="559"/>
      <c r="YC462" s="559"/>
      <c r="YD462" s="559"/>
      <c r="YE462" s="559"/>
      <c r="YF462" s="559"/>
      <c r="YG462" s="559"/>
      <c r="YH462" s="559"/>
      <c r="YI462" s="559"/>
      <c r="YJ462" s="559"/>
      <c r="YK462" s="559"/>
      <c r="YL462" s="559"/>
      <c r="YM462" s="559"/>
      <c r="YN462" s="559"/>
      <c r="YO462" s="559"/>
      <c r="YP462" s="559"/>
      <c r="YQ462" s="559"/>
      <c r="YR462" s="559"/>
      <c r="YS462" s="559"/>
      <c r="YT462" s="559"/>
      <c r="YU462" s="559"/>
      <c r="YV462" s="559"/>
      <c r="YW462" s="559"/>
      <c r="YX462" s="559"/>
      <c r="YY462" s="559"/>
      <c r="YZ462" s="559"/>
      <c r="ZA462" s="559"/>
      <c r="ZB462" s="559"/>
      <c r="ZC462" s="559"/>
      <c r="ZD462" s="559"/>
      <c r="ZE462" s="559"/>
      <c r="ZF462" s="559"/>
      <c r="ZG462" s="559"/>
      <c r="ZH462" s="559"/>
      <c r="ZI462" s="559"/>
      <c r="ZJ462" s="559"/>
      <c r="ZK462" s="559"/>
      <c r="ZL462" s="559"/>
      <c r="ZM462" s="559"/>
      <c r="ZN462" s="559"/>
      <c r="ZO462" s="559"/>
      <c r="ZP462" s="559"/>
      <c r="ZQ462" s="559"/>
      <c r="ZR462" s="559"/>
      <c r="ZS462" s="559"/>
      <c r="ZT462" s="559"/>
      <c r="ZU462" s="559"/>
      <c r="ZV462" s="559"/>
      <c r="ZW462" s="559"/>
      <c r="ZX462" s="559"/>
      <c r="ZY462" s="559"/>
      <c r="ZZ462" s="559"/>
      <c r="AAA462" s="559"/>
      <c r="AAB462" s="559"/>
      <c r="AAC462" s="559"/>
      <c r="AAD462" s="559"/>
      <c r="AAE462" s="559"/>
      <c r="AAF462" s="559"/>
      <c r="AAG462" s="559"/>
      <c r="AAH462" s="559"/>
      <c r="AAI462" s="559"/>
      <c r="AAJ462" s="559"/>
      <c r="AAK462" s="559"/>
      <c r="AAL462" s="559"/>
      <c r="AAM462" s="559"/>
      <c r="AAN462" s="559"/>
      <c r="AAO462" s="559"/>
      <c r="AAP462" s="559"/>
      <c r="AAQ462" s="559"/>
      <c r="AAR462" s="559"/>
      <c r="AAS462" s="559"/>
      <c r="AAT462" s="559"/>
      <c r="AAU462" s="559"/>
      <c r="AAV462" s="559"/>
      <c r="AAW462" s="559"/>
      <c r="AAX462" s="559"/>
      <c r="AAY462" s="559"/>
      <c r="AAZ462" s="559"/>
      <c r="ABA462" s="559"/>
      <c r="ABB462" s="559"/>
      <c r="ABC462" s="559"/>
      <c r="ABD462" s="559"/>
      <c r="ABE462" s="559"/>
      <c r="ABF462" s="559"/>
      <c r="ABG462" s="559"/>
      <c r="ABH462" s="559"/>
      <c r="ABI462" s="559"/>
      <c r="ABJ462" s="559"/>
      <c r="ABK462" s="559"/>
      <c r="ABL462" s="559"/>
      <c r="ABM462" s="559"/>
      <c r="ABN462" s="559"/>
      <c r="ABO462" s="559"/>
      <c r="ABP462" s="559"/>
      <c r="ABQ462" s="559"/>
      <c r="ABR462" s="559"/>
      <c r="ABS462" s="559"/>
      <c r="ABT462" s="559"/>
      <c r="ABU462" s="559"/>
      <c r="ABV462" s="559"/>
      <c r="ABW462" s="559"/>
      <c r="ABX462" s="559"/>
      <c r="ABY462" s="559"/>
      <c r="ABZ462" s="559"/>
      <c r="ACA462" s="559"/>
      <c r="ACB462" s="559"/>
      <c r="ACC462" s="559"/>
      <c r="ACD462" s="559"/>
      <c r="ACE462" s="559"/>
      <c r="ACF462" s="559"/>
      <c r="ACG462" s="559"/>
      <c r="ACH462" s="559"/>
      <c r="ACI462" s="559"/>
      <c r="ACJ462" s="559"/>
      <c r="ACK462" s="559"/>
      <c r="ACL462" s="559"/>
      <c r="ACM462" s="559"/>
      <c r="ACN462" s="559"/>
      <c r="ACO462" s="559"/>
      <c r="ACP462" s="559"/>
      <c r="ACQ462" s="559"/>
      <c r="ACR462" s="559"/>
      <c r="ACS462" s="559"/>
      <c r="ACT462" s="559"/>
      <c r="ACU462" s="559"/>
      <c r="ACV462" s="559"/>
      <c r="ACW462" s="559"/>
      <c r="ACX462" s="559"/>
      <c r="ACY462" s="559"/>
      <c r="ACZ462" s="559"/>
      <c r="ADA462" s="559"/>
      <c r="ADB462" s="559"/>
      <c r="ADC462" s="559"/>
      <c r="ADD462" s="559"/>
      <c r="ADE462" s="559"/>
      <c r="ADF462" s="559"/>
      <c r="ADG462" s="559"/>
      <c r="ADH462" s="559"/>
      <c r="ADI462" s="559"/>
      <c r="ADJ462" s="559"/>
      <c r="ADK462" s="559"/>
      <c r="ADL462" s="559"/>
      <c r="ADM462" s="559"/>
      <c r="ADN462" s="559"/>
      <c r="ADO462" s="559"/>
      <c r="ADP462" s="559"/>
      <c r="ADQ462" s="559"/>
      <c r="ADR462" s="559"/>
      <c r="ADS462" s="559"/>
      <c r="ADT462" s="559"/>
      <c r="ADU462" s="559"/>
      <c r="ADV462" s="559"/>
      <c r="ADW462" s="559"/>
      <c r="ADX462" s="559"/>
      <c r="ADY462" s="559"/>
      <c r="ADZ462" s="559"/>
      <c r="AEA462" s="559"/>
      <c r="AEB462" s="559"/>
      <c r="AEC462" s="559"/>
      <c r="AED462" s="559"/>
      <c r="AEE462" s="559"/>
      <c r="AEF462" s="559"/>
      <c r="AEG462" s="559"/>
      <c r="AEH462" s="559"/>
      <c r="AEI462" s="559"/>
      <c r="AEJ462" s="559"/>
      <c r="AEK462" s="559"/>
      <c r="AEL462" s="559"/>
      <c r="AEM462" s="559"/>
      <c r="AEN462" s="559"/>
      <c r="AEO462" s="559"/>
      <c r="AEP462" s="559"/>
      <c r="AEQ462" s="559"/>
      <c r="AER462" s="559"/>
      <c r="AES462" s="559"/>
      <c r="AET462" s="559"/>
      <c r="AEU462" s="559"/>
      <c r="AEV462" s="559"/>
      <c r="AEW462" s="559"/>
      <c r="AEX462" s="559"/>
      <c r="AEY462" s="559"/>
      <c r="AEZ462" s="559"/>
      <c r="AFA462" s="559"/>
      <c r="AFB462" s="559"/>
      <c r="AFC462" s="559"/>
      <c r="AFD462" s="559"/>
      <c r="AFE462" s="559"/>
      <c r="AFF462" s="559"/>
      <c r="AFG462" s="559"/>
      <c r="AFH462" s="559"/>
      <c r="AFI462" s="559"/>
      <c r="AFJ462" s="559"/>
      <c r="AFK462" s="559"/>
      <c r="AFL462" s="559"/>
      <c r="AFM462" s="559"/>
      <c r="AFN462" s="559"/>
      <c r="AFO462" s="559"/>
      <c r="AFP462" s="559"/>
      <c r="AFQ462" s="559"/>
      <c r="AFR462" s="559"/>
      <c r="AFS462" s="559"/>
      <c r="AFT462" s="559"/>
      <c r="AFU462" s="559"/>
      <c r="AFV462" s="559"/>
      <c r="AFW462" s="559"/>
      <c r="AFX462" s="559"/>
      <c r="AFY462" s="559"/>
      <c r="AFZ462" s="559"/>
      <c r="AGA462" s="559"/>
      <c r="AGB462" s="559"/>
      <c r="AGC462" s="559"/>
      <c r="AGD462" s="559"/>
      <c r="AGE462" s="559"/>
      <c r="AGF462" s="559"/>
      <c r="AGG462" s="559"/>
      <c r="AGH462" s="559"/>
      <c r="AGI462" s="559"/>
      <c r="AGJ462" s="559"/>
      <c r="AGK462" s="559"/>
      <c r="AGL462" s="559"/>
      <c r="AGM462" s="559"/>
      <c r="AGN462" s="559"/>
      <c r="AGO462" s="559"/>
      <c r="AGP462" s="559"/>
      <c r="AGQ462" s="559"/>
      <c r="AGR462" s="559"/>
      <c r="AGS462" s="559"/>
      <c r="AGT462" s="559"/>
      <c r="AGU462" s="559"/>
      <c r="AGV462" s="559"/>
      <c r="AGW462" s="559"/>
      <c r="AGX462" s="559"/>
      <c r="AGY462" s="559"/>
      <c r="AGZ462" s="559"/>
      <c r="AHA462" s="559"/>
      <c r="AHB462" s="559"/>
      <c r="AHC462" s="559"/>
      <c r="AHD462" s="559"/>
      <c r="AHE462" s="559"/>
      <c r="AHF462" s="559"/>
      <c r="AHG462" s="559"/>
      <c r="AHH462" s="559"/>
      <c r="AHI462" s="559"/>
      <c r="AHJ462" s="559"/>
      <c r="AHK462" s="559"/>
      <c r="AHL462" s="559"/>
      <c r="AHM462" s="559"/>
      <c r="AHN462" s="559"/>
      <c r="AHO462" s="559"/>
      <c r="AHP462" s="559"/>
      <c r="AHQ462" s="559"/>
      <c r="AHR462" s="559"/>
      <c r="AHS462" s="559"/>
      <c r="AHT462" s="559"/>
      <c r="AHU462" s="559"/>
      <c r="AHV462" s="559"/>
      <c r="AHW462" s="559"/>
      <c r="AHX462" s="559"/>
      <c r="AHY462" s="559"/>
      <c r="AHZ462" s="559"/>
      <c r="AIA462" s="559"/>
      <c r="AIB462" s="559"/>
      <c r="AIC462" s="559"/>
      <c r="AID462" s="559"/>
      <c r="AIE462" s="559"/>
      <c r="AIF462" s="559"/>
      <c r="AIG462" s="559"/>
      <c r="AIH462" s="559"/>
      <c r="AII462" s="559"/>
      <c r="AIJ462" s="559"/>
      <c r="AIK462" s="559"/>
      <c r="AIL462" s="559"/>
      <c r="AIM462" s="559"/>
      <c r="AIN462" s="559"/>
      <c r="AIO462" s="559"/>
      <c r="AIP462" s="559"/>
      <c r="AIQ462" s="559"/>
      <c r="AIR462" s="559"/>
      <c r="AIS462" s="559"/>
      <c r="AIT462" s="559"/>
      <c r="AIU462" s="559"/>
      <c r="AIV462" s="559"/>
      <c r="AIW462" s="559"/>
      <c r="AIX462" s="559"/>
      <c r="AIY462" s="559"/>
      <c r="AIZ462" s="559"/>
      <c r="AJA462" s="559"/>
      <c r="AJB462" s="559"/>
      <c r="AJC462" s="559"/>
      <c r="AJD462" s="559"/>
      <c r="AJE462" s="559"/>
      <c r="AJF462" s="559"/>
      <c r="AJG462" s="559"/>
      <c r="AJH462" s="559"/>
      <c r="AJI462" s="559"/>
      <c r="AJJ462" s="559"/>
      <c r="AJK462" s="559"/>
      <c r="AJL462" s="559"/>
      <c r="AJM462" s="559"/>
      <c r="AJN462" s="559"/>
      <c r="AJO462" s="559"/>
      <c r="AJP462" s="559"/>
      <c r="AJQ462" s="559"/>
      <c r="AJR462" s="559"/>
      <c r="AJS462" s="559"/>
      <c r="AJT462" s="559"/>
      <c r="AJU462" s="559"/>
      <c r="AJV462" s="559"/>
      <c r="AJW462" s="559"/>
      <c r="AJX462" s="559"/>
      <c r="AJY462" s="559"/>
      <c r="AJZ462" s="559"/>
      <c r="AKA462" s="559"/>
      <c r="AKB462" s="559"/>
      <c r="AKC462" s="559"/>
      <c r="AKD462" s="559"/>
      <c r="AKE462" s="559"/>
      <c r="AKF462" s="559"/>
      <c r="AKG462" s="559"/>
      <c r="AKH462" s="559"/>
      <c r="AKI462" s="559"/>
      <c r="AKJ462" s="559"/>
      <c r="AKK462" s="559"/>
      <c r="AKL462" s="559"/>
      <c r="AKM462" s="559"/>
      <c r="AKN462" s="559"/>
      <c r="AKO462" s="559"/>
      <c r="AKP462" s="559"/>
      <c r="AKQ462" s="559"/>
      <c r="AKR462" s="559"/>
      <c r="AKS462" s="559"/>
      <c r="AKT462" s="559"/>
      <c r="AKU462" s="559"/>
      <c r="AKV462" s="559"/>
      <c r="AKW462" s="559"/>
      <c r="AKX462" s="559"/>
      <c r="AKY462" s="559"/>
      <c r="AKZ462" s="559"/>
      <c r="ALA462" s="559"/>
      <c r="ALB462" s="559"/>
      <c r="ALC462" s="559"/>
      <c r="ALD462" s="559"/>
      <c r="ALE462" s="559"/>
      <c r="ALF462" s="559"/>
      <c r="ALG462" s="559"/>
      <c r="ALH462" s="559"/>
      <c r="ALI462" s="559"/>
      <c r="ALJ462" s="559"/>
      <c r="ALK462" s="559"/>
      <c r="ALL462" s="559"/>
      <c r="ALM462" s="559"/>
      <c r="ALN462" s="559"/>
      <c r="ALO462" s="559"/>
      <c r="ALP462" s="559"/>
      <c r="ALQ462" s="559"/>
      <c r="ALR462" s="559"/>
      <c r="ALS462" s="559"/>
      <c r="ALT462" s="559"/>
      <c r="ALU462" s="559"/>
      <c r="ALV462" s="559"/>
      <c r="ALW462" s="559"/>
      <c r="ALX462" s="559"/>
      <c r="ALY462" s="559"/>
      <c r="ALZ462" s="559"/>
      <c r="AMA462" s="559"/>
      <c r="AMB462" s="559"/>
      <c r="AMC462" s="559"/>
      <c r="AMD462" s="559"/>
      <c r="AME462" s="559"/>
      <c r="AMF462" s="559"/>
      <c r="AMG462" s="559"/>
      <c r="AMH462" s="559"/>
      <c r="AMI462" s="559"/>
      <c r="AMJ462" s="559"/>
    </row>
    <row r="463" spans="1:1024" x14ac:dyDescent="0.25">
      <c r="A463" s="258" t="s">
        <v>5836</v>
      </c>
      <c r="B463" s="257">
        <v>463</v>
      </c>
      <c r="C463" s="258" t="s">
        <v>5834</v>
      </c>
      <c r="D463" s="308" t="s">
        <v>5835</v>
      </c>
      <c r="E463" s="277"/>
      <c r="F463" s="278"/>
      <c r="G463" s="280"/>
      <c r="H463" s="280"/>
      <c r="I463" s="492">
        <v>23.3</v>
      </c>
      <c r="J463" s="278"/>
      <c r="K463" s="278"/>
      <c r="L463" s="278"/>
      <c r="M463" s="278"/>
      <c r="N463" s="278"/>
      <c r="O463" s="278"/>
      <c r="P463" s="278"/>
      <c r="Q463" s="278"/>
      <c r="R463" s="278"/>
      <c r="S463" s="278"/>
      <c r="T463" s="278"/>
      <c r="U463" s="278"/>
      <c r="V463" s="278"/>
      <c r="W463" s="283">
        <f t="shared" si="199"/>
        <v>100</v>
      </c>
      <c r="X463" s="283">
        <f t="shared" si="200"/>
        <v>100</v>
      </c>
      <c r="Y463" s="283">
        <f t="shared" si="208"/>
        <v>100</v>
      </c>
      <c r="Z463" s="283">
        <f t="shared" si="197"/>
        <v>100</v>
      </c>
      <c r="AA463" s="283">
        <f t="shared" si="198"/>
        <v>100</v>
      </c>
      <c r="AB463" s="287">
        <f t="shared" si="202"/>
        <v>100</v>
      </c>
      <c r="AC463" s="287">
        <f t="shared" si="201"/>
        <v>100</v>
      </c>
      <c r="AD463" s="287">
        <f t="shared" si="177"/>
        <v>100</v>
      </c>
      <c r="AE463" s="284">
        <f t="shared" si="209"/>
        <v>100</v>
      </c>
      <c r="AF463" s="284">
        <f t="shared" si="203"/>
        <v>100</v>
      </c>
      <c r="AG463" s="268">
        <f t="shared" si="205"/>
        <v>100</v>
      </c>
      <c r="AH463" s="268">
        <f t="shared" si="206"/>
        <v>100</v>
      </c>
      <c r="AI463" s="268">
        <f t="shared" si="207"/>
        <v>100</v>
      </c>
      <c r="AJ463" s="268">
        <f t="shared" si="204"/>
        <v>100</v>
      </c>
      <c r="AK463" s="506" t="s">
        <v>24099</v>
      </c>
      <c r="AL463" s="277"/>
      <c r="AM463" s="277">
        <v>4</v>
      </c>
      <c r="AN463" s="511"/>
      <c r="AO463" s="277"/>
      <c r="AP463" s="277"/>
      <c r="AQ463" s="277"/>
      <c r="AR463" s="171" t="s">
        <v>756</v>
      </c>
      <c r="AS463" s="171"/>
      <c r="AT463" s="277" t="s">
        <v>6006</v>
      </c>
      <c r="AU463" s="277">
        <v>5.5000000000000003E-4</v>
      </c>
      <c r="AW463" s="559"/>
      <c r="AX463" s="559"/>
      <c r="AY463" s="559"/>
      <c r="AZ463" s="559"/>
      <c r="BA463" s="559"/>
      <c r="BB463" s="559"/>
      <c r="BC463" s="559"/>
      <c r="BD463" s="559"/>
      <c r="BE463" s="559"/>
      <c r="BF463" s="559"/>
      <c r="BG463" s="559"/>
      <c r="BH463" s="559"/>
      <c r="BI463" s="559"/>
      <c r="BJ463" s="559"/>
      <c r="BK463" s="559"/>
      <c r="BL463" s="559"/>
      <c r="BM463" s="559"/>
      <c r="BN463" s="559"/>
      <c r="BO463" s="559"/>
      <c r="BP463" s="559"/>
      <c r="BQ463" s="559"/>
      <c r="BR463" s="559"/>
      <c r="BS463" s="559"/>
      <c r="BT463" s="559"/>
      <c r="BU463" s="559"/>
      <c r="BV463" s="559"/>
      <c r="BW463" s="559"/>
      <c r="BX463" s="559"/>
      <c r="BY463" s="559"/>
      <c r="BZ463" s="559"/>
      <c r="CA463" s="559"/>
      <c r="CB463" s="559"/>
      <c r="CC463" s="559"/>
      <c r="CD463" s="559"/>
      <c r="CE463" s="559"/>
      <c r="CF463" s="559"/>
      <c r="CG463" s="559"/>
      <c r="CH463" s="559"/>
      <c r="CI463" s="559"/>
      <c r="CJ463" s="559"/>
      <c r="CK463" s="559"/>
      <c r="CL463" s="559"/>
      <c r="CM463" s="559"/>
      <c r="CN463" s="559"/>
      <c r="CO463" s="559"/>
      <c r="CP463" s="559"/>
      <c r="CQ463" s="559"/>
      <c r="CR463" s="559"/>
      <c r="CS463" s="559"/>
      <c r="CT463" s="559"/>
      <c r="CU463" s="559"/>
      <c r="CV463" s="559"/>
      <c r="CW463" s="559"/>
      <c r="CX463" s="559"/>
      <c r="CY463" s="559"/>
      <c r="CZ463" s="559"/>
      <c r="DA463" s="559"/>
      <c r="DB463" s="559"/>
      <c r="DC463" s="559"/>
      <c r="DD463" s="559"/>
      <c r="DE463" s="559"/>
      <c r="DF463" s="559"/>
      <c r="DG463" s="559"/>
      <c r="DH463" s="559"/>
      <c r="DI463" s="559"/>
      <c r="DJ463" s="559"/>
      <c r="DK463" s="559"/>
      <c r="DL463" s="559"/>
      <c r="DM463" s="559"/>
      <c r="DN463" s="559"/>
      <c r="DO463" s="559"/>
      <c r="DP463" s="559"/>
      <c r="DQ463" s="559"/>
      <c r="DR463" s="559"/>
      <c r="DS463" s="559"/>
      <c r="DT463" s="559"/>
      <c r="DU463" s="559"/>
      <c r="DV463" s="559"/>
      <c r="DW463" s="559"/>
      <c r="DX463" s="559"/>
      <c r="DY463" s="559"/>
      <c r="DZ463" s="559"/>
      <c r="EA463" s="559"/>
      <c r="EB463" s="559"/>
      <c r="EC463" s="559"/>
      <c r="ED463" s="559"/>
      <c r="EE463" s="559"/>
      <c r="EF463" s="559"/>
      <c r="EG463" s="559"/>
      <c r="EH463" s="559"/>
      <c r="EI463" s="559"/>
      <c r="EJ463" s="559"/>
      <c r="EK463" s="559"/>
      <c r="EL463" s="559"/>
      <c r="EM463" s="559"/>
      <c r="EN463" s="559"/>
      <c r="EO463" s="559"/>
      <c r="EP463" s="559"/>
      <c r="EQ463" s="559"/>
      <c r="ER463" s="559"/>
      <c r="ES463" s="559"/>
      <c r="ET463" s="559"/>
      <c r="EU463" s="559"/>
      <c r="EV463" s="559"/>
      <c r="EW463" s="559"/>
      <c r="EX463" s="559"/>
      <c r="EY463" s="559"/>
      <c r="EZ463" s="559"/>
      <c r="FA463" s="559"/>
      <c r="FB463" s="559"/>
      <c r="FC463" s="559"/>
      <c r="FD463" s="559"/>
      <c r="FE463" s="559"/>
      <c r="FF463" s="559"/>
      <c r="FG463" s="559"/>
      <c r="FH463" s="559"/>
      <c r="FI463" s="559"/>
      <c r="FJ463" s="559"/>
      <c r="FK463" s="559"/>
      <c r="FL463" s="559"/>
      <c r="FM463" s="559"/>
      <c r="FN463" s="559"/>
      <c r="FO463" s="559"/>
      <c r="FP463" s="559"/>
      <c r="FQ463" s="559"/>
      <c r="FR463" s="559"/>
      <c r="FS463" s="559"/>
      <c r="FT463" s="559"/>
      <c r="FU463" s="559"/>
      <c r="FV463" s="559"/>
      <c r="FW463" s="559"/>
      <c r="FX463" s="559"/>
      <c r="FY463" s="559"/>
      <c r="FZ463" s="559"/>
      <c r="GA463" s="559"/>
      <c r="GB463" s="559"/>
      <c r="GC463" s="559"/>
      <c r="GD463" s="559"/>
      <c r="GE463" s="559"/>
      <c r="GF463" s="559"/>
      <c r="GG463" s="559"/>
      <c r="GH463" s="559"/>
      <c r="GI463" s="559"/>
      <c r="GJ463" s="559"/>
      <c r="GK463" s="559"/>
      <c r="GL463" s="559"/>
      <c r="GM463" s="559"/>
      <c r="GN463" s="559"/>
      <c r="GO463" s="559"/>
      <c r="GP463" s="559"/>
      <c r="GQ463" s="559"/>
      <c r="GR463" s="559"/>
      <c r="GS463" s="559"/>
      <c r="GT463" s="559"/>
      <c r="GU463" s="559"/>
      <c r="GV463" s="559"/>
      <c r="GW463" s="559"/>
      <c r="GX463" s="559"/>
      <c r="GY463" s="559"/>
      <c r="GZ463" s="559"/>
      <c r="HA463" s="559"/>
      <c r="HB463" s="559"/>
      <c r="HC463" s="559"/>
      <c r="HD463" s="559"/>
      <c r="HE463" s="559"/>
      <c r="HF463" s="559"/>
      <c r="HG463" s="559"/>
      <c r="HH463" s="559"/>
      <c r="HI463" s="559"/>
      <c r="HJ463" s="559"/>
      <c r="HK463" s="559"/>
      <c r="HL463" s="559"/>
      <c r="HM463" s="559"/>
      <c r="HN463" s="559"/>
      <c r="HO463" s="559"/>
      <c r="HP463" s="559"/>
      <c r="HQ463" s="559"/>
      <c r="HR463" s="559"/>
      <c r="HS463" s="559"/>
      <c r="HT463" s="559"/>
      <c r="HU463" s="559"/>
      <c r="HV463" s="559"/>
      <c r="HW463" s="559"/>
      <c r="HX463" s="559"/>
      <c r="HY463" s="559"/>
      <c r="HZ463" s="559"/>
      <c r="IA463" s="559"/>
      <c r="IB463" s="559"/>
      <c r="IC463" s="559"/>
      <c r="ID463" s="559"/>
      <c r="IE463" s="559"/>
      <c r="IF463" s="559"/>
      <c r="IG463" s="559"/>
      <c r="IH463" s="559"/>
      <c r="II463" s="559"/>
      <c r="IJ463" s="559"/>
      <c r="IK463" s="559"/>
      <c r="IL463" s="559"/>
      <c r="IM463" s="559"/>
      <c r="IN463" s="559"/>
      <c r="IO463" s="559"/>
      <c r="IP463" s="559"/>
      <c r="IQ463" s="559"/>
      <c r="IR463" s="559"/>
      <c r="IS463" s="559"/>
      <c r="IT463" s="559"/>
      <c r="IU463" s="559"/>
      <c r="IV463" s="559"/>
      <c r="IW463" s="559"/>
      <c r="IX463" s="559"/>
      <c r="IY463" s="559"/>
      <c r="IZ463" s="559"/>
      <c r="JA463" s="559"/>
      <c r="JB463" s="559"/>
      <c r="JC463" s="559"/>
      <c r="JD463" s="559"/>
      <c r="JE463" s="559"/>
      <c r="JF463" s="559"/>
      <c r="JG463" s="559"/>
      <c r="JH463" s="559"/>
      <c r="JI463" s="559"/>
      <c r="JJ463" s="559"/>
      <c r="JK463" s="559"/>
      <c r="JL463" s="559"/>
      <c r="JM463" s="559"/>
      <c r="JN463" s="559"/>
      <c r="JO463" s="559"/>
      <c r="JP463" s="559"/>
      <c r="JQ463" s="559"/>
      <c r="JR463" s="559"/>
      <c r="JS463" s="559"/>
      <c r="JT463" s="559"/>
      <c r="JU463" s="559"/>
      <c r="JV463" s="559"/>
      <c r="JW463" s="559"/>
      <c r="JX463" s="559"/>
      <c r="JY463" s="559"/>
      <c r="JZ463" s="559"/>
      <c r="KA463" s="559"/>
      <c r="KB463" s="559"/>
      <c r="KC463" s="559"/>
      <c r="KD463" s="559"/>
      <c r="KE463" s="559"/>
      <c r="KF463" s="559"/>
      <c r="KG463" s="559"/>
      <c r="KH463" s="559"/>
      <c r="KI463" s="559"/>
      <c r="KJ463" s="559"/>
      <c r="KK463" s="559"/>
      <c r="KL463" s="559"/>
      <c r="KM463" s="559"/>
      <c r="KN463" s="559"/>
      <c r="KO463" s="559"/>
      <c r="KP463" s="559"/>
      <c r="KQ463" s="559"/>
      <c r="KR463" s="559"/>
      <c r="KS463" s="559"/>
      <c r="KT463" s="559"/>
      <c r="KU463" s="559"/>
      <c r="KV463" s="559"/>
      <c r="KW463" s="559"/>
      <c r="KX463" s="559"/>
      <c r="KY463" s="559"/>
      <c r="KZ463" s="559"/>
      <c r="LA463" s="559"/>
      <c r="LB463" s="559"/>
      <c r="LC463" s="559"/>
      <c r="LD463" s="559"/>
      <c r="LE463" s="559"/>
      <c r="LF463" s="559"/>
      <c r="LG463" s="559"/>
      <c r="LH463" s="559"/>
      <c r="LI463" s="559"/>
      <c r="LJ463" s="559"/>
      <c r="LK463" s="559"/>
      <c r="LL463" s="559"/>
      <c r="LM463" s="559"/>
      <c r="LN463" s="559"/>
      <c r="LO463" s="559"/>
      <c r="LP463" s="559"/>
      <c r="LQ463" s="559"/>
      <c r="LR463" s="559"/>
      <c r="LS463" s="559"/>
      <c r="LT463" s="559"/>
      <c r="LU463" s="559"/>
      <c r="LV463" s="559"/>
      <c r="LW463" s="559"/>
      <c r="LX463" s="559"/>
      <c r="LY463" s="559"/>
      <c r="LZ463" s="559"/>
      <c r="MA463" s="559"/>
      <c r="MB463" s="559"/>
      <c r="MC463" s="559"/>
      <c r="MD463" s="559"/>
      <c r="ME463" s="559"/>
      <c r="MF463" s="559"/>
      <c r="MG463" s="559"/>
      <c r="MH463" s="559"/>
      <c r="MI463" s="559"/>
      <c r="MJ463" s="559"/>
      <c r="MK463" s="559"/>
      <c r="ML463" s="559"/>
      <c r="MM463" s="559"/>
      <c r="MN463" s="559"/>
      <c r="MO463" s="559"/>
      <c r="MP463" s="559"/>
      <c r="MQ463" s="559"/>
      <c r="MR463" s="559"/>
      <c r="MS463" s="559"/>
      <c r="MT463" s="559"/>
      <c r="MU463" s="559"/>
      <c r="MV463" s="559"/>
      <c r="MW463" s="559"/>
      <c r="MX463" s="559"/>
      <c r="MY463" s="559"/>
      <c r="MZ463" s="559"/>
      <c r="NA463" s="559"/>
      <c r="NB463" s="559"/>
      <c r="NC463" s="559"/>
      <c r="ND463" s="559"/>
      <c r="NE463" s="559"/>
      <c r="NF463" s="559"/>
      <c r="NG463" s="559"/>
      <c r="NH463" s="559"/>
      <c r="NI463" s="559"/>
      <c r="NJ463" s="559"/>
      <c r="NK463" s="559"/>
      <c r="NL463" s="559"/>
      <c r="NM463" s="559"/>
      <c r="NN463" s="559"/>
      <c r="NO463" s="559"/>
      <c r="NP463" s="559"/>
      <c r="NQ463" s="559"/>
      <c r="NR463" s="559"/>
      <c r="NS463" s="559"/>
      <c r="NT463" s="559"/>
      <c r="NU463" s="559"/>
      <c r="NV463" s="559"/>
      <c r="NW463" s="559"/>
      <c r="NX463" s="559"/>
      <c r="NY463" s="559"/>
      <c r="NZ463" s="559"/>
      <c r="OA463" s="559"/>
      <c r="OB463" s="559"/>
      <c r="OC463" s="559"/>
      <c r="OD463" s="559"/>
      <c r="OE463" s="559"/>
      <c r="OF463" s="559"/>
      <c r="OG463" s="559"/>
      <c r="OH463" s="559"/>
      <c r="OI463" s="559"/>
      <c r="OJ463" s="559"/>
      <c r="OK463" s="559"/>
      <c r="OL463" s="559"/>
      <c r="OM463" s="559"/>
      <c r="ON463" s="559"/>
      <c r="OO463" s="559"/>
      <c r="OP463" s="559"/>
      <c r="OQ463" s="559"/>
      <c r="OR463" s="559"/>
      <c r="OS463" s="559"/>
      <c r="OT463" s="559"/>
      <c r="OU463" s="559"/>
      <c r="OV463" s="559"/>
      <c r="OW463" s="559"/>
      <c r="OX463" s="559"/>
      <c r="OY463" s="559"/>
      <c r="OZ463" s="559"/>
      <c r="PA463" s="559"/>
      <c r="PB463" s="559"/>
      <c r="PC463" s="559"/>
      <c r="PD463" s="559"/>
      <c r="PE463" s="559"/>
      <c r="PF463" s="559"/>
      <c r="PG463" s="559"/>
      <c r="PH463" s="559"/>
      <c r="PI463" s="559"/>
      <c r="PJ463" s="559"/>
      <c r="PK463" s="559"/>
      <c r="PL463" s="559"/>
      <c r="PM463" s="559"/>
      <c r="PN463" s="559"/>
      <c r="PO463" s="559"/>
      <c r="PP463" s="559"/>
      <c r="PQ463" s="559"/>
      <c r="PR463" s="559"/>
      <c r="PS463" s="559"/>
      <c r="PT463" s="559"/>
      <c r="PU463" s="559"/>
      <c r="PV463" s="559"/>
      <c r="PW463" s="559"/>
      <c r="PX463" s="559"/>
      <c r="PY463" s="559"/>
      <c r="PZ463" s="559"/>
      <c r="QA463" s="559"/>
      <c r="QB463" s="559"/>
      <c r="QC463" s="559"/>
      <c r="QD463" s="559"/>
      <c r="QE463" s="559"/>
      <c r="QF463" s="559"/>
      <c r="QG463" s="559"/>
      <c r="QH463" s="559"/>
      <c r="QI463" s="559"/>
      <c r="QJ463" s="559"/>
      <c r="QK463" s="559"/>
      <c r="QL463" s="559"/>
      <c r="QM463" s="559"/>
      <c r="QN463" s="559"/>
      <c r="QO463" s="559"/>
      <c r="QP463" s="559"/>
      <c r="QQ463" s="559"/>
      <c r="QR463" s="559"/>
      <c r="QS463" s="559"/>
      <c r="QT463" s="559"/>
      <c r="QU463" s="559"/>
      <c r="QV463" s="559"/>
      <c r="QW463" s="559"/>
      <c r="QX463" s="559"/>
      <c r="QY463" s="559"/>
      <c r="QZ463" s="559"/>
      <c r="RA463" s="559"/>
      <c r="RB463" s="559"/>
      <c r="RC463" s="559"/>
      <c r="RD463" s="559"/>
      <c r="RE463" s="559"/>
      <c r="RF463" s="559"/>
      <c r="RG463" s="559"/>
      <c r="RH463" s="559"/>
      <c r="RI463" s="559"/>
      <c r="RJ463" s="559"/>
      <c r="RK463" s="559"/>
      <c r="RL463" s="559"/>
      <c r="RM463" s="559"/>
      <c r="RN463" s="559"/>
      <c r="RO463" s="559"/>
      <c r="RP463" s="559"/>
      <c r="RQ463" s="559"/>
      <c r="RR463" s="559"/>
      <c r="RS463" s="559"/>
      <c r="RT463" s="559"/>
      <c r="RU463" s="559"/>
      <c r="RV463" s="559"/>
      <c r="RW463" s="559"/>
      <c r="RX463" s="559"/>
      <c r="RY463" s="559"/>
      <c r="RZ463" s="559"/>
      <c r="SA463" s="559"/>
      <c r="SB463" s="559"/>
      <c r="SC463" s="559"/>
      <c r="SD463" s="559"/>
      <c r="SE463" s="559"/>
      <c r="SF463" s="559"/>
      <c r="SG463" s="559"/>
      <c r="SH463" s="559"/>
      <c r="SI463" s="559"/>
      <c r="SJ463" s="559"/>
      <c r="SK463" s="559"/>
      <c r="SL463" s="559"/>
      <c r="SM463" s="559"/>
      <c r="SN463" s="559"/>
      <c r="SO463" s="559"/>
      <c r="SP463" s="559"/>
      <c r="SQ463" s="559"/>
      <c r="SR463" s="559"/>
      <c r="SS463" s="559"/>
      <c r="ST463" s="559"/>
      <c r="SU463" s="559"/>
      <c r="SV463" s="559"/>
      <c r="SW463" s="559"/>
      <c r="SX463" s="559"/>
      <c r="SY463" s="559"/>
      <c r="SZ463" s="559"/>
      <c r="TA463" s="559"/>
      <c r="TB463" s="559"/>
      <c r="TC463" s="559"/>
      <c r="TD463" s="559"/>
      <c r="TE463" s="559"/>
      <c r="TF463" s="559"/>
      <c r="TG463" s="559"/>
      <c r="TH463" s="559"/>
      <c r="TI463" s="559"/>
      <c r="TJ463" s="559"/>
      <c r="TK463" s="559"/>
      <c r="TL463" s="559"/>
      <c r="TM463" s="559"/>
      <c r="TN463" s="559"/>
      <c r="TO463" s="559"/>
      <c r="TP463" s="559"/>
      <c r="TQ463" s="559"/>
      <c r="TR463" s="559"/>
      <c r="TS463" s="559"/>
      <c r="TT463" s="559"/>
      <c r="TU463" s="559"/>
      <c r="TV463" s="559"/>
      <c r="TW463" s="559"/>
      <c r="TX463" s="559"/>
      <c r="TY463" s="559"/>
      <c r="TZ463" s="559"/>
      <c r="UA463" s="559"/>
      <c r="UB463" s="559"/>
      <c r="UC463" s="559"/>
      <c r="UD463" s="559"/>
      <c r="UE463" s="559"/>
      <c r="UF463" s="559"/>
      <c r="UG463" s="559"/>
      <c r="UH463" s="559"/>
      <c r="UI463" s="559"/>
      <c r="UJ463" s="559"/>
      <c r="UK463" s="559"/>
      <c r="UL463" s="559"/>
      <c r="UM463" s="559"/>
      <c r="UN463" s="559"/>
      <c r="UO463" s="559"/>
      <c r="UP463" s="559"/>
      <c r="UQ463" s="559"/>
      <c r="UR463" s="559"/>
      <c r="US463" s="559"/>
      <c r="UT463" s="559"/>
      <c r="UU463" s="559"/>
      <c r="UV463" s="559"/>
      <c r="UW463" s="559"/>
      <c r="UX463" s="559"/>
      <c r="UY463" s="559"/>
      <c r="UZ463" s="559"/>
      <c r="VA463" s="559"/>
      <c r="VB463" s="559"/>
      <c r="VC463" s="559"/>
      <c r="VD463" s="559"/>
      <c r="VE463" s="559"/>
      <c r="VF463" s="559"/>
      <c r="VG463" s="559"/>
      <c r="VH463" s="559"/>
      <c r="VI463" s="559"/>
      <c r="VJ463" s="559"/>
      <c r="VK463" s="559"/>
      <c r="VL463" s="559"/>
      <c r="VM463" s="559"/>
      <c r="VN463" s="559"/>
      <c r="VO463" s="559"/>
      <c r="VP463" s="559"/>
      <c r="VQ463" s="559"/>
      <c r="VR463" s="559"/>
      <c r="VS463" s="559"/>
      <c r="VT463" s="559"/>
      <c r="VU463" s="559"/>
      <c r="VV463" s="559"/>
      <c r="VW463" s="559"/>
      <c r="VX463" s="559"/>
      <c r="VY463" s="559"/>
      <c r="VZ463" s="559"/>
      <c r="WA463" s="559"/>
      <c r="WB463" s="559"/>
      <c r="WC463" s="559"/>
      <c r="WD463" s="559"/>
      <c r="WE463" s="559"/>
      <c r="WF463" s="559"/>
      <c r="WG463" s="559"/>
      <c r="WH463" s="559"/>
      <c r="WI463" s="559"/>
      <c r="WJ463" s="559"/>
      <c r="WK463" s="559"/>
      <c r="WL463" s="559"/>
      <c r="WM463" s="559"/>
      <c r="WN463" s="559"/>
      <c r="WO463" s="559"/>
      <c r="WP463" s="559"/>
      <c r="WQ463" s="559"/>
      <c r="WR463" s="559"/>
      <c r="WS463" s="559"/>
      <c r="WT463" s="559"/>
      <c r="WU463" s="559"/>
      <c r="WV463" s="559"/>
      <c r="WW463" s="559"/>
      <c r="WX463" s="559"/>
      <c r="WY463" s="559"/>
      <c r="WZ463" s="559"/>
      <c r="XA463" s="559"/>
      <c r="XB463" s="559"/>
      <c r="XC463" s="559"/>
      <c r="XD463" s="559"/>
      <c r="XE463" s="559"/>
      <c r="XF463" s="559"/>
      <c r="XG463" s="559"/>
      <c r="XH463" s="559"/>
      <c r="XI463" s="559"/>
      <c r="XJ463" s="559"/>
      <c r="XK463" s="559"/>
      <c r="XL463" s="559"/>
      <c r="XM463" s="559"/>
      <c r="XN463" s="559"/>
      <c r="XO463" s="559"/>
      <c r="XP463" s="559"/>
      <c r="XQ463" s="559"/>
      <c r="XR463" s="559"/>
      <c r="XS463" s="559"/>
      <c r="XT463" s="559"/>
      <c r="XU463" s="559"/>
      <c r="XV463" s="559"/>
      <c r="XW463" s="559"/>
      <c r="XX463" s="559"/>
      <c r="XY463" s="559"/>
      <c r="XZ463" s="559"/>
      <c r="YA463" s="559"/>
      <c r="YB463" s="559"/>
      <c r="YC463" s="559"/>
      <c r="YD463" s="559"/>
      <c r="YE463" s="559"/>
      <c r="YF463" s="559"/>
      <c r="YG463" s="559"/>
      <c r="YH463" s="559"/>
      <c r="YI463" s="559"/>
      <c r="YJ463" s="559"/>
      <c r="YK463" s="559"/>
      <c r="YL463" s="559"/>
      <c r="YM463" s="559"/>
      <c r="YN463" s="559"/>
      <c r="YO463" s="559"/>
      <c r="YP463" s="559"/>
      <c r="YQ463" s="559"/>
      <c r="YR463" s="559"/>
      <c r="YS463" s="559"/>
      <c r="YT463" s="559"/>
      <c r="YU463" s="559"/>
      <c r="YV463" s="559"/>
      <c r="YW463" s="559"/>
      <c r="YX463" s="559"/>
      <c r="YY463" s="559"/>
      <c r="YZ463" s="559"/>
      <c r="ZA463" s="559"/>
      <c r="ZB463" s="559"/>
      <c r="ZC463" s="559"/>
      <c r="ZD463" s="559"/>
      <c r="ZE463" s="559"/>
      <c r="ZF463" s="559"/>
      <c r="ZG463" s="559"/>
      <c r="ZH463" s="559"/>
      <c r="ZI463" s="559"/>
      <c r="ZJ463" s="559"/>
      <c r="ZK463" s="559"/>
      <c r="ZL463" s="559"/>
      <c r="ZM463" s="559"/>
      <c r="ZN463" s="559"/>
      <c r="ZO463" s="559"/>
      <c r="ZP463" s="559"/>
      <c r="ZQ463" s="559"/>
      <c r="ZR463" s="559"/>
      <c r="ZS463" s="559"/>
      <c r="ZT463" s="559"/>
      <c r="ZU463" s="559"/>
      <c r="ZV463" s="559"/>
      <c r="ZW463" s="559"/>
      <c r="ZX463" s="559"/>
      <c r="ZY463" s="559"/>
      <c r="ZZ463" s="559"/>
      <c r="AAA463" s="559"/>
      <c r="AAB463" s="559"/>
      <c r="AAC463" s="559"/>
      <c r="AAD463" s="559"/>
      <c r="AAE463" s="559"/>
      <c r="AAF463" s="559"/>
      <c r="AAG463" s="559"/>
      <c r="AAH463" s="559"/>
      <c r="AAI463" s="559"/>
      <c r="AAJ463" s="559"/>
      <c r="AAK463" s="559"/>
      <c r="AAL463" s="559"/>
      <c r="AAM463" s="559"/>
      <c r="AAN463" s="559"/>
      <c r="AAO463" s="559"/>
      <c r="AAP463" s="559"/>
      <c r="AAQ463" s="559"/>
      <c r="AAR463" s="559"/>
      <c r="AAS463" s="559"/>
      <c r="AAT463" s="559"/>
      <c r="AAU463" s="559"/>
      <c r="AAV463" s="559"/>
      <c r="AAW463" s="559"/>
      <c r="AAX463" s="559"/>
      <c r="AAY463" s="559"/>
      <c r="AAZ463" s="559"/>
      <c r="ABA463" s="559"/>
      <c r="ABB463" s="559"/>
      <c r="ABC463" s="559"/>
      <c r="ABD463" s="559"/>
      <c r="ABE463" s="559"/>
      <c r="ABF463" s="559"/>
      <c r="ABG463" s="559"/>
      <c r="ABH463" s="559"/>
      <c r="ABI463" s="559"/>
      <c r="ABJ463" s="559"/>
      <c r="ABK463" s="559"/>
      <c r="ABL463" s="559"/>
      <c r="ABM463" s="559"/>
      <c r="ABN463" s="559"/>
      <c r="ABO463" s="559"/>
      <c r="ABP463" s="559"/>
      <c r="ABQ463" s="559"/>
      <c r="ABR463" s="559"/>
      <c r="ABS463" s="559"/>
      <c r="ABT463" s="559"/>
      <c r="ABU463" s="559"/>
      <c r="ABV463" s="559"/>
      <c r="ABW463" s="559"/>
      <c r="ABX463" s="559"/>
      <c r="ABY463" s="559"/>
      <c r="ABZ463" s="559"/>
      <c r="ACA463" s="559"/>
      <c r="ACB463" s="559"/>
      <c r="ACC463" s="559"/>
      <c r="ACD463" s="559"/>
      <c r="ACE463" s="559"/>
      <c r="ACF463" s="559"/>
      <c r="ACG463" s="559"/>
      <c r="ACH463" s="559"/>
      <c r="ACI463" s="559"/>
      <c r="ACJ463" s="559"/>
      <c r="ACK463" s="559"/>
      <c r="ACL463" s="559"/>
      <c r="ACM463" s="559"/>
      <c r="ACN463" s="559"/>
      <c r="ACO463" s="559"/>
      <c r="ACP463" s="559"/>
      <c r="ACQ463" s="559"/>
      <c r="ACR463" s="559"/>
      <c r="ACS463" s="559"/>
      <c r="ACT463" s="559"/>
      <c r="ACU463" s="559"/>
      <c r="ACV463" s="559"/>
      <c r="ACW463" s="559"/>
      <c r="ACX463" s="559"/>
      <c r="ACY463" s="559"/>
      <c r="ACZ463" s="559"/>
      <c r="ADA463" s="559"/>
      <c r="ADB463" s="559"/>
      <c r="ADC463" s="559"/>
      <c r="ADD463" s="559"/>
      <c r="ADE463" s="559"/>
      <c r="ADF463" s="559"/>
      <c r="ADG463" s="559"/>
      <c r="ADH463" s="559"/>
      <c r="ADI463" s="559"/>
      <c r="ADJ463" s="559"/>
      <c r="ADK463" s="559"/>
      <c r="ADL463" s="559"/>
      <c r="ADM463" s="559"/>
      <c r="ADN463" s="559"/>
      <c r="ADO463" s="559"/>
      <c r="ADP463" s="559"/>
      <c r="ADQ463" s="559"/>
      <c r="ADR463" s="559"/>
      <c r="ADS463" s="559"/>
      <c r="ADT463" s="559"/>
      <c r="ADU463" s="559"/>
      <c r="ADV463" s="559"/>
      <c r="ADW463" s="559"/>
      <c r="ADX463" s="559"/>
      <c r="ADY463" s="559"/>
      <c r="ADZ463" s="559"/>
      <c r="AEA463" s="559"/>
      <c r="AEB463" s="559"/>
      <c r="AEC463" s="559"/>
      <c r="AED463" s="559"/>
      <c r="AEE463" s="559"/>
      <c r="AEF463" s="559"/>
      <c r="AEG463" s="559"/>
      <c r="AEH463" s="559"/>
      <c r="AEI463" s="559"/>
      <c r="AEJ463" s="559"/>
      <c r="AEK463" s="559"/>
      <c r="AEL463" s="559"/>
      <c r="AEM463" s="559"/>
      <c r="AEN463" s="559"/>
      <c r="AEO463" s="559"/>
      <c r="AEP463" s="559"/>
      <c r="AEQ463" s="559"/>
      <c r="AER463" s="559"/>
      <c r="AES463" s="559"/>
      <c r="AET463" s="559"/>
      <c r="AEU463" s="559"/>
      <c r="AEV463" s="559"/>
      <c r="AEW463" s="559"/>
      <c r="AEX463" s="559"/>
      <c r="AEY463" s="559"/>
      <c r="AEZ463" s="559"/>
      <c r="AFA463" s="559"/>
      <c r="AFB463" s="559"/>
      <c r="AFC463" s="559"/>
      <c r="AFD463" s="559"/>
      <c r="AFE463" s="559"/>
      <c r="AFF463" s="559"/>
      <c r="AFG463" s="559"/>
      <c r="AFH463" s="559"/>
      <c r="AFI463" s="559"/>
      <c r="AFJ463" s="559"/>
      <c r="AFK463" s="559"/>
      <c r="AFL463" s="559"/>
      <c r="AFM463" s="559"/>
      <c r="AFN463" s="559"/>
      <c r="AFO463" s="559"/>
      <c r="AFP463" s="559"/>
      <c r="AFQ463" s="559"/>
      <c r="AFR463" s="559"/>
      <c r="AFS463" s="559"/>
      <c r="AFT463" s="559"/>
      <c r="AFU463" s="559"/>
      <c r="AFV463" s="559"/>
      <c r="AFW463" s="559"/>
      <c r="AFX463" s="559"/>
      <c r="AFY463" s="559"/>
      <c r="AFZ463" s="559"/>
      <c r="AGA463" s="559"/>
      <c r="AGB463" s="559"/>
      <c r="AGC463" s="559"/>
      <c r="AGD463" s="559"/>
      <c r="AGE463" s="559"/>
      <c r="AGF463" s="559"/>
      <c r="AGG463" s="559"/>
      <c r="AGH463" s="559"/>
      <c r="AGI463" s="559"/>
      <c r="AGJ463" s="559"/>
      <c r="AGK463" s="559"/>
      <c r="AGL463" s="559"/>
      <c r="AGM463" s="559"/>
      <c r="AGN463" s="559"/>
      <c r="AGO463" s="559"/>
      <c r="AGP463" s="559"/>
      <c r="AGQ463" s="559"/>
      <c r="AGR463" s="559"/>
      <c r="AGS463" s="559"/>
      <c r="AGT463" s="559"/>
      <c r="AGU463" s="559"/>
      <c r="AGV463" s="559"/>
      <c r="AGW463" s="559"/>
      <c r="AGX463" s="559"/>
      <c r="AGY463" s="559"/>
      <c r="AGZ463" s="559"/>
      <c r="AHA463" s="559"/>
      <c r="AHB463" s="559"/>
      <c r="AHC463" s="559"/>
      <c r="AHD463" s="559"/>
      <c r="AHE463" s="559"/>
      <c r="AHF463" s="559"/>
      <c r="AHG463" s="559"/>
      <c r="AHH463" s="559"/>
      <c r="AHI463" s="559"/>
      <c r="AHJ463" s="559"/>
      <c r="AHK463" s="559"/>
      <c r="AHL463" s="559"/>
      <c r="AHM463" s="559"/>
      <c r="AHN463" s="559"/>
      <c r="AHO463" s="559"/>
      <c r="AHP463" s="559"/>
      <c r="AHQ463" s="559"/>
      <c r="AHR463" s="559"/>
      <c r="AHS463" s="559"/>
      <c r="AHT463" s="559"/>
      <c r="AHU463" s="559"/>
      <c r="AHV463" s="559"/>
      <c r="AHW463" s="559"/>
      <c r="AHX463" s="559"/>
      <c r="AHY463" s="559"/>
      <c r="AHZ463" s="559"/>
      <c r="AIA463" s="559"/>
      <c r="AIB463" s="559"/>
      <c r="AIC463" s="559"/>
      <c r="AID463" s="559"/>
      <c r="AIE463" s="559"/>
      <c r="AIF463" s="559"/>
      <c r="AIG463" s="559"/>
      <c r="AIH463" s="559"/>
      <c r="AII463" s="559"/>
      <c r="AIJ463" s="559"/>
      <c r="AIK463" s="559"/>
      <c r="AIL463" s="559"/>
      <c r="AIM463" s="559"/>
      <c r="AIN463" s="559"/>
      <c r="AIO463" s="559"/>
      <c r="AIP463" s="559"/>
      <c r="AIQ463" s="559"/>
      <c r="AIR463" s="559"/>
      <c r="AIS463" s="559"/>
      <c r="AIT463" s="559"/>
      <c r="AIU463" s="559"/>
      <c r="AIV463" s="559"/>
      <c r="AIW463" s="559"/>
      <c r="AIX463" s="559"/>
      <c r="AIY463" s="559"/>
      <c r="AIZ463" s="559"/>
      <c r="AJA463" s="559"/>
      <c r="AJB463" s="559"/>
      <c r="AJC463" s="559"/>
      <c r="AJD463" s="559"/>
      <c r="AJE463" s="559"/>
      <c r="AJF463" s="559"/>
      <c r="AJG463" s="559"/>
      <c r="AJH463" s="559"/>
      <c r="AJI463" s="559"/>
      <c r="AJJ463" s="559"/>
      <c r="AJK463" s="559"/>
      <c r="AJL463" s="559"/>
      <c r="AJM463" s="559"/>
      <c r="AJN463" s="559"/>
      <c r="AJO463" s="559"/>
      <c r="AJP463" s="559"/>
      <c r="AJQ463" s="559"/>
      <c r="AJR463" s="559"/>
      <c r="AJS463" s="559"/>
      <c r="AJT463" s="559"/>
      <c r="AJU463" s="559"/>
      <c r="AJV463" s="559"/>
      <c r="AJW463" s="559"/>
      <c r="AJX463" s="559"/>
      <c r="AJY463" s="559"/>
      <c r="AJZ463" s="559"/>
      <c r="AKA463" s="559"/>
      <c r="AKB463" s="559"/>
      <c r="AKC463" s="559"/>
      <c r="AKD463" s="559"/>
      <c r="AKE463" s="559"/>
      <c r="AKF463" s="559"/>
      <c r="AKG463" s="559"/>
      <c r="AKH463" s="559"/>
      <c r="AKI463" s="559"/>
      <c r="AKJ463" s="559"/>
      <c r="AKK463" s="559"/>
      <c r="AKL463" s="559"/>
      <c r="AKM463" s="559"/>
      <c r="AKN463" s="559"/>
      <c r="AKO463" s="559"/>
      <c r="AKP463" s="559"/>
      <c r="AKQ463" s="559"/>
      <c r="AKR463" s="559"/>
      <c r="AKS463" s="559"/>
      <c r="AKT463" s="559"/>
      <c r="AKU463" s="559"/>
      <c r="AKV463" s="559"/>
      <c r="AKW463" s="559"/>
      <c r="AKX463" s="559"/>
      <c r="AKY463" s="559"/>
      <c r="AKZ463" s="559"/>
      <c r="ALA463" s="559"/>
      <c r="ALB463" s="559"/>
      <c r="ALC463" s="559"/>
      <c r="ALD463" s="559"/>
      <c r="ALE463" s="559"/>
      <c r="ALF463" s="559"/>
      <c r="ALG463" s="559"/>
      <c r="ALH463" s="559"/>
      <c r="ALI463" s="559"/>
      <c r="ALJ463" s="559"/>
      <c r="ALK463" s="559"/>
      <c r="ALL463" s="559"/>
      <c r="ALM463" s="559"/>
      <c r="ALN463" s="559"/>
      <c r="ALO463" s="559"/>
      <c r="ALP463" s="559"/>
      <c r="ALQ463" s="559"/>
      <c r="ALR463" s="559"/>
      <c r="ALS463" s="559"/>
      <c r="ALT463" s="559"/>
      <c r="ALU463" s="559"/>
      <c r="ALV463" s="559"/>
      <c r="ALW463" s="559"/>
      <c r="ALX463" s="559"/>
      <c r="ALY463" s="559"/>
      <c r="ALZ463" s="559"/>
      <c r="AMA463" s="559"/>
      <c r="AMB463" s="559"/>
      <c r="AMC463" s="559"/>
      <c r="AMD463" s="559"/>
      <c r="AME463" s="559"/>
      <c r="AMF463" s="559"/>
      <c r="AMG463" s="559"/>
      <c r="AMH463" s="559"/>
      <c r="AMI463" s="559"/>
      <c r="AMJ463" s="559"/>
    </row>
    <row r="464" spans="1:1024" x14ac:dyDescent="0.25">
      <c r="A464" s="258" t="s">
        <v>5840</v>
      </c>
      <c r="B464" s="257">
        <v>464</v>
      </c>
      <c r="C464" s="258" t="s">
        <v>5841</v>
      </c>
      <c r="D464" s="308" t="s">
        <v>5842</v>
      </c>
      <c r="E464" s="277" t="s">
        <v>766</v>
      </c>
      <c r="F464" s="278"/>
      <c r="G464" s="280"/>
      <c r="H464" s="280"/>
      <c r="I464" s="492">
        <v>5.98</v>
      </c>
      <c r="J464" s="278">
        <v>2</v>
      </c>
      <c r="K464" s="278"/>
      <c r="L464" s="278">
        <v>1</v>
      </c>
      <c r="M464" s="278"/>
      <c r="N464" s="278">
        <v>1</v>
      </c>
      <c r="O464" s="278"/>
      <c r="P464" s="278"/>
      <c r="Q464" s="278"/>
      <c r="R464" s="278"/>
      <c r="S464" s="278"/>
      <c r="T464" s="278"/>
      <c r="U464" s="278"/>
      <c r="V464" s="278"/>
      <c r="W464" s="283">
        <f t="shared" si="199"/>
        <v>100</v>
      </c>
      <c r="X464" s="283">
        <f t="shared" si="200"/>
        <v>100</v>
      </c>
      <c r="Y464" s="283">
        <f t="shared" si="208"/>
        <v>100</v>
      </c>
      <c r="Z464" s="283">
        <f t="shared" ref="Z464:Z495" si="210">IF(Q464=1,10,100)</f>
        <v>100</v>
      </c>
      <c r="AA464" s="283">
        <f t="shared" ref="AA464:AA495" si="211">IF(Q464=1,1,IF(Q464=2,10,100))</f>
        <v>100</v>
      </c>
      <c r="AB464" s="287">
        <f t="shared" si="202"/>
        <v>100</v>
      </c>
      <c r="AC464" s="287">
        <f t="shared" si="201"/>
        <v>100</v>
      </c>
      <c r="AD464" s="287">
        <f t="shared" si="177"/>
        <v>100</v>
      </c>
      <c r="AE464" s="284">
        <f t="shared" si="209"/>
        <v>1</v>
      </c>
      <c r="AF464" s="284">
        <f t="shared" si="203"/>
        <v>100</v>
      </c>
      <c r="AG464" s="268">
        <f t="shared" si="205"/>
        <v>100</v>
      </c>
      <c r="AH464" s="268">
        <f t="shared" si="206"/>
        <v>10</v>
      </c>
      <c r="AI464" s="268">
        <f t="shared" si="207"/>
        <v>100</v>
      </c>
      <c r="AJ464" s="268">
        <f t="shared" si="204"/>
        <v>100</v>
      </c>
      <c r="AK464" s="506" t="s">
        <v>24455</v>
      </c>
      <c r="AL464" s="277"/>
      <c r="AM464" s="277"/>
      <c r="AN464" s="511"/>
      <c r="AO464" s="277"/>
      <c r="AP464" s="277"/>
      <c r="AQ464" s="277"/>
      <c r="AR464" s="171" t="s">
        <v>756</v>
      </c>
      <c r="AS464" s="171"/>
      <c r="AT464" s="277"/>
      <c r="AU464" s="277"/>
      <c r="AW464" s="559"/>
      <c r="AX464" s="559"/>
      <c r="AY464" s="559"/>
      <c r="AZ464" s="559"/>
      <c r="BA464" s="559"/>
      <c r="BB464" s="559"/>
      <c r="BC464" s="559"/>
      <c r="BD464" s="559"/>
      <c r="BE464" s="559"/>
      <c r="BF464" s="559"/>
      <c r="BG464" s="559"/>
      <c r="BH464" s="559"/>
      <c r="BI464" s="559"/>
      <c r="BJ464" s="559"/>
      <c r="BK464" s="559"/>
      <c r="BL464" s="559"/>
      <c r="BM464" s="559"/>
      <c r="BN464" s="559"/>
      <c r="BO464" s="559"/>
      <c r="BP464" s="559"/>
      <c r="BQ464" s="559"/>
      <c r="BR464" s="559"/>
      <c r="BS464" s="559"/>
      <c r="BT464" s="559"/>
      <c r="BU464" s="559"/>
      <c r="BV464" s="559"/>
      <c r="BW464" s="559"/>
      <c r="BX464" s="559"/>
      <c r="BY464" s="559"/>
      <c r="BZ464" s="559"/>
      <c r="CA464" s="559"/>
      <c r="CB464" s="559"/>
      <c r="CC464" s="559"/>
      <c r="CD464" s="559"/>
      <c r="CE464" s="559"/>
      <c r="CF464" s="559"/>
      <c r="CG464" s="559"/>
      <c r="CH464" s="559"/>
      <c r="CI464" s="559"/>
      <c r="CJ464" s="559"/>
      <c r="CK464" s="559"/>
      <c r="CL464" s="559"/>
      <c r="CM464" s="559"/>
      <c r="CN464" s="559"/>
      <c r="CO464" s="559"/>
      <c r="CP464" s="559"/>
      <c r="CQ464" s="559"/>
      <c r="CR464" s="559"/>
      <c r="CS464" s="559"/>
      <c r="CT464" s="559"/>
      <c r="CU464" s="559"/>
      <c r="CV464" s="559"/>
      <c r="CW464" s="559"/>
      <c r="CX464" s="559"/>
      <c r="CY464" s="559"/>
      <c r="CZ464" s="559"/>
      <c r="DA464" s="559"/>
      <c r="DB464" s="559"/>
      <c r="DC464" s="559"/>
      <c r="DD464" s="559"/>
      <c r="DE464" s="559"/>
      <c r="DF464" s="559"/>
      <c r="DG464" s="559"/>
      <c r="DH464" s="559"/>
      <c r="DI464" s="559"/>
      <c r="DJ464" s="559"/>
      <c r="DK464" s="559"/>
      <c r="DL464" s="559"/>
      <c r="DM464" s="559"/>
      <c r="DN464" s="559"/>
      <c r="DO464" s="559"/>
      <c r="DP464" s="559"/>
      <c r="DQ464" s="559"/>
      <c r="DR464" s="559"/>
      <c r="DS464" s="559"/>
      <c r="DT464" s="559"/>
      <c r="DU464" s="559"/>
      <c r="DV464" s="559"/>
      <c r="DW464" s="559"/>
      <c r="DX464" s="559"/>
      <c r="DY464" s="559"/>
      <c r="DZ464" s="559"/>
      <c r="EA464" s="559"/>
      <c r="EB464" s="559"/>
      <c r="EC464" s="559"/>
      <c r="ED464" s="559"/>
      <c r="EE464" s="559"/>
      <c r="EF464" s="559"/>
      <c r="EG464" s="559"/>
      <c r="EH464" s="559"/>
      <c r="EI464" s="559"/>
      <c r="EJ464" s="559"/>
      <c r="EK464" s="559"/>
      <c r="EL464" s="559"/>
      <c r="EM464" s="559"/>
      <c r="EN464" s="559"/>
      <c r="EO464" s="559"/>
      <c r="EP464" s="559"/>
      <c r="EQ464" s="559"/>
      <c r="ER464" s="559"/>
      <c r="ES464" s="559"/>
      <c r="ET464" s="559"/>
      <c r="EU464" s="559"/>
      <c r="EV464" s="559"/>
      <c r="EW464" s="559"/>
      <c r="EX464" s="559"/>
      <c r="EY464" s="559"/>
      <c r="EZ464" s="559"/>
      <c r="FA464" s="559"/>
      <c r="FB464" s="559"/>
      <c r="FC464" s="559"/>
      <c r="FD464" s="559"/>
      <c r="FE464" s="559"/>
      <c r="FF464" s="559"/>
      <c r="FG464" s="559"/>
      <c r="FH464" s="559"/>
      <c r="FI464" s="559"/>
      <c r="FJ464" s="559"/>
      <c r="FK464" s="559"/>
      <c r="FL464" s="559"/>
      <c r="FM464" s="559"/>
      <c r="FN464" s="559"/>
      <c r="FO464" s="559"/>
      <c r="FP464" s="559"/>
      <c r="FQ464" s="559"/>
      <c r="FR464" s="559"/>
      <c r="FS464" s="559"/>
      <c r="FT464" s="559"/>
      <c r="FU464" s="559"/>
      <c r="FV464" s="559"/>
      <c r="FW464" s="559"/>
      <c r="FX464" s="559"/>
      <c r="FY464" s="559"/>
      <c r="FZ464" s="559"/>
      <c r="GA464" s="559"/>
      <c r="GB464" s="559"/>
      <c r="GC464" s="559"/>
      <c r="GD464" s="559"/>
      <c r="GE464" s="559"/>
      <c r="GF464" s="559"/>
      <c r="GG464" s="559"/>
      <c r="GH464" s="559"/>
      <c r="GI464" s="559"/>
      <c r="GJ464" s="559"/>
      <c r="GK464" s="559"/>
      <c r="GL464" s="559"/>
      <c r="GM464" s="559"/>
      <c r="GN464" s="559"/>
      <c r="GO464" s="559"/>
      <c r="GP464" s="559"/>
      <c r="GQ464" s="559"/>
      <c r="GR464" s="559"/>
      <c r="GS464" s="559"/>
      <c r="GT464" s="559"/>
      <c r="GU464" s="559"/>
      <c r="GV464" s="559"/>
      <c r="GW464" s="559"/>
      <c r="GX464" s="559"/>
      <c r="GY464" s="559"/>
      <c r="GZ464" s="559"/>
      <c r="HA464" s="559"/>
      <c r="HB464" s="559"/>
      <c r="HC464" s="559"/>
      <c r="HD464" s="559"/>
      <c r="HE464" s="559"/>
      <c r="HF464" s="559"/>
      <c r="HG464" s="559"/>
      <c r="HH464" s="559"/>
      <c r="HI464" s="559"/>
      <c r="HJ464" s="559"/>
      <c r="HK464" s="559"/>
      <c r="HL464" s="559"/>
      <c r="HM464" s="559"/>
      <c r="HN464" s="559"/>
      <c r="HO464" s="559"/>
      <c r="HP464" s="559"/>
      <c r="HQ464" s="559"/>
      <c r="HR464" s="559"/>
      <c r="HS464" s="559"/>
      <c r="HT464" s="559"/>
      <c r="HU464" s="559"/>
      <c r="HV464" s="559"/>
      <c r="HW464" s="559"/>
      <c r="HX464" s="559"/>
      <c r="HY464" s="559"/>
      <c r="HZ464" s="559"/>
      <c r="IA464" s="559"/>
      <c r="IB464" s="559"/>
      <c r="IC464" s="559"/>
      <c r="ID464" s="559"/>
      <c r="IE464" s="559"/>
      <c r="IF464" s="559"/>
      <c r="IG464" s="559"/>
      <c r="IH464" s="559"/>
      <c r="II464" s="559"/>
      <c r="IJ464" s="559"/>
      <c r="IK464" s="559"/>
      <c r="IL464" s="559"/>
      <c r="IM464" s="559"/>
      <c r="IN464" s="559"/>
      <c r="IO464" s="559"/>
      <c r="IP464" s="559"/>
      <c r="IQ464" s="559"/>
      <c r="IR464" s="559"/>
      <c r="IS464" s="559"/>
      <c r="IT464" s="559"/>
      <c r="IU464" s="559"/>
      <c r="IV464" s="559"/>
      <c r="IW464" s="559"/>
      <c r="IX464" s="559"/>
      <c r="IY464" s="559"/>
      <c r="IZ464" s="559"/>
      <c r="JA464" s="559"/>
      <c r="JB464" s="559"/>
      <c r="JC464" s="559"/>
      <c r="JD464" s="559"/>
      <c r="JE464" s="559"/>
      <c r="JF464" s="559"/>
      <c r="JG464" s="559"/>
      <c r="JH464" s="559"/>
      <c r="JI464" s="559"/>
      <c r="JJ464" s="559"/>
      <c r="JK464" s="559"/>
      <c r="JL464" s="559"/>
      <c r="JM464" s="559"/>
      <c r="JN464" s="559"/>
      <c r="JO464" s="559"/>
      <c r="JP464" s="559"/>
      <c r="JQ464" s="559"/>
      <c r="JR464" s="559"/>
      <c r="JS464" s="559"/>
      <c r="JT464" s="559"/>
      <c r="JU464" s="559"/>
      <c r="JV464" s="559"/>
      <c r="JW464" s="559"/>
      <c r="JX464" s="559"/>
      <c r="JY464" s="559"/>
      <c r="JZ464" s="559"/>
      <c r="KA464" s="559"/>
      <c r="KB464" s="559"/>
      <c r="KC464" s="559"/>
      <c r="KD464" s="559"/>
      <c r="KE464" s="559"/>
      <c r="KF464" s="559"/>
      <c r="KG464" s="559"/>
      <c r="KH464" s="559"/>
      <c r="KI464" s="559"/>
      <c r="KJ464" s="559"/>
      <c r="KK464" s="559"/>
      <c r="KL464" s="559"/>
      <c r="KM464" s="559"/>
      <c r="KN464" s="559"/>
      <c r="KO464" s="559"/>
      <c r="KP464" s="559"/>
      <c r="KQ464" s="559"/>
      <c r="KR464" s="559"/>
      <c r="KS464" s="559"/>
      <c r="KT464" s="559"/>
      <c r="KU464" s="559"/>
      <c r="KV464" s="559"/>
      <c r="KW464" s="559"/>
      <c r="KX464" s="559"/>
      <c r="KY464" s="559"/>
      <c r="KZ464" s="559"/>
      <c r="LA464" s="559"/>
      <c r="LB464" s="559"/>
      <c r="LC464" s="559"/>
      <c r="LD464" s="559"/>
      <c r="LE464" s="559"/>
      <c r="LF464" s="559"/>
      <c r="LG464" s="559"/>
      <c r="LH464" s="559"/>
      <c r="LI464" s="559"/>
      <c r="LJ464" s="559"/>
      <c r="LK464" s="559"/>
      <c r="LL464" s="559"/>
      <c r="LM464" s="559"/>
      <c r="LN464" s="559"/>
      <c r="LO464" s="559"/>
      <c r="LP464" s="559"/>
      <c r="LQ464" s="559"/>
      <c r="LR464" s="559"/>
      <c r="LS464" s="559"/>
      <c r="LT464" s="559"/>
      <c r="LU464" s="559"/>
      <c r="LV464" s="559"/>
      <c r="LW464" s="559"/>
      <c r="LX464" s="559"/>
      <c r="LY464" s="559"/>
      <c r="LZ464" s="559"/>
      <c r="MA464" s="559"/>
      <c r="MB464" s="559"/>
      <c r="MC464" s="559"/>
      <c r="MD464" s="559"/>
      <c r="ME464" s="559"/>
      <c r="MF464" s="559"/>
      <c r="MG464" s="559"/>
      <c r="MH464" s="559"/>
      <c r="MI464" s="559"/>
      <c r="MJ464" s="559"/>
      <c r="MK464" s="559"/>
      <c r="ML464" s="559"/>
      <c r="MM464" s="559"/>
      <c r="MN464" s="559"/>
      <c r="MO464" s="559"/>
      <c r="MP464" s="559"/>
      <c r="MQ464" s="559"/>
      <c r="MR464" s="559"/>
      <c r="MS464" s="559"/>
      <c r="MT464" s="559"/>
      <c r="MU464" s="559"/>
      <c r="MV464" s="559"/>
      <c r="MW464" s="559"/>
      <c r="MX464" s="559"/>
      <c r="MY464" s="559"/>
      <c r="MZ464" s="559"/>
      <c r="NA464" s="559"/>
      <c r="NB464" s="559"/>
      <c r="NC464" s="559"/>
      <c r="ND464" s="559"/>
      <c r="NE464" s="559"/>
      <c r="NF464" s="559"/>
      <c r="NG464" s="559"/>
      <c r="NH464" s="559"/>
      <c r="NI464" s="559"/>
      <c r="NJ464" s="559"/>
      <c r="NK464" s="559"/>
      <c r="NL464" s="559"/>
      <c r="NM464" s="559"/>
      <c r="NN464" s="559"/>
      <c r="NO464" s="559"/>
      <c r="NP464" s="559"/>
      <c r="NQ464" s="559"/>
      <c r="NR464" s="559"/>
      <c r="NS464" s="559"/>
      <c r="NT464" s="559"/>
      <c r="NU464" s="559"/>
      <c r="NV464" s="559"/>
      <c r="NW464" s="559"/>
      <c r="NX464" s="559"/>
      <c r="NY464" s="559"/>
      <c r="NZ464" s="559"/>
      <c r="OA464" s="559"/>
      <c r="OB464" s="559"/>
      <c r="OC464" s="559"/>
      <c r="OD464" s="559"/>
      <c r="OE464" s="559"/>
      <c r="OF464" s="559"/>
      <c r="OG464" s="559"/>
      <c r="OH464" s="559"/>
      <c r="OI464" s="559"/>
      <c r="OJ464" s="559"/>
      <c r="OK464" s="559"/>
      <c r="OL464" s="559"/>
      <c r="OM464" s="559"/>
      <c r="ON464" s="559"/>
      <c r="OO464" s="559"/>
      <c r="OP464" s="559"/>
      <c r="OQ464" s="559"/>
      <c r="OR464" s="559"/>
      <c r="OS464" s="559"/>
      <c r="OT464" s="559"/>
      <c r="OU464" s="559"/>
      <c r="OV464" s="559"/>
      <c r="OW464" s="559"/>
      <c r="OX464" s="559"/>
      <c r="OY464" s="559"/>
      <c r="OZ464" s="559"/>
      <c r="PA464" s="559"/>
      <c r="PB464" s="559"/>
      <c r="PC464" s="559"/>
      <c r="PD464" s="559"/>
      <c r="PE464" s="559"/>
      <c r="PF464" s="559"/>
      <c r="PG464" s="559"/>
      <c r="PH464" s="559"/>
      <c r="PI464" s="559"/>
      <c r="PJ464" s="559"/>
      <c r="PK464" s="559"/>
      <c r="PL464" s="559"/>
      <c r="PM464" s="559"/>
      <c r="PN464" s="559"/>
      <c r="PO464" s="559"/>
      <c r="PP464" s="559"/>
      <c r="PQ464" s="559"/>
      <c r="PR464" s="559"/>
      <c r="PS464" s="559"/>
      <c r="PT464" s="559"/>
      <c r="PU464" s="559"/>
      <c r="PV464" s="559"/>
      <c r="PW464" s="559"/>
      <c r="PX464" s="559"/>
      <c r="PY464" s="559"/>
      <c r="PZ464" s="559"/>
      <c r="QA464" s="559"/>
      <c r="QB464" s="559"/>
      <c r="QC464" s="559"/>
      <c r="QD464" s="559"/>
      <c r="QE464" s="559"/>
      <c r="QF464" s="559"/>
      <c r="QG464" s="559"/>
      <c r="QH464" s="559"/>
      <c r="QI464" s="559"/>
      <c r="QJ464" s="559"/>
      <c r="QK464" s="559"/>
      <c r="QL464" s="559"/>
      <c r="QM464" s="559"/>
      <c r="QN464" s="559"/>
      <c r="QO464" s="559"/>
      <c r="QP464" s="559"/>
      <c r="QQ464" s="559"/>
      <c r="QR464" s="559"/>
      <c r="QS464" s="559"/>
      <c r="QT464" s="559"/>
      <c r="QU464" s="559"/>
      <c r="QV464" s="559"/>
      <c r="QW464" s="559"/>
      <c r="QX464" s="559"/>
      <c r="QY464" s="559"/>
      <c r="QZ464" s="559"/>
      <c r="RA464" s="559"/>
      <c r="RB464" s="559"/>
      <c r="RC464" s="559"/>
      <c r="RD464" s="559"/>
      <c r="RE464" s="559"/>
      <c r="RF464" s="559"/>
      <c r="RG464" s="559"/>
      <c r="RH464" s="559"/>
      <c r="RI464" s="559"/>
      <c r="RJ464" s="559"/>
      <c r="RK464" s="559"/>
      <c r="RL464" s="559"/>
      <c r="RM464" s="559"/>
      <c r="RN464" s="559"/>
      <c r="RO464" s="559"/>
      <c r="RP464" s="559"/>
      <c r="RQ464" s="559"/>
      <c r="RR464" s="559"/>
      <c r="RS464" s="559"/>
      <c r="RT464" s="559"/>
      <c r="RU464" s="559"/>
      <c r="RV464" s="559"/>
      <c r="RW464" s="559"/>
      <c r="RX464" s="559"/>
      <c r="RY464" s="559"/>
      <c r="RZ464" s="559"/>
      <c r="SA464" s="559"/>
      <c r="SB464" s="559"/>
      <c r="SC464" s="559"/>
      <c r="SD464" s="559"/>
      <c r="SE464" s="559"/>
      <c r="SF464" s="559"/>
      <c r="SG464" s="559"/>
      <c r="SH464" s="559"/>
      <c r="SI464" s="559"/>
      <c r="SJ464" s="559"/>
      <c r="SK464" s="559"/>
      <c r="SL464" s="559"/>
      <c r="SM464" s="559"/>
      <c r="SN464" s="559"/>
      <c r="SO464" s="559"/>
      <c r="SP464" s="559"/>
      <c r="SQ464" s="559"/>
      <c r="SR464" s="559"/>
      <c r="SS464" s="559"/>
      <c r="ST464" s="559"/>
      <c r="SU464" s="559"/>
      <c r="SV464" s="559"/>
      <c r="SW464" s="559"/>
      <c r="SX464" s="559"/>
      <c r="SY464" s="559"/>
      <c r="SZ464" s="559"/>
      <c r="TA464" s="559"/>
      <c r="TB464" s="559"/>
      <c r="TC464" s="559"/>
      <c r="TD464" s="559"/>
      <c r="TE464" s="559"/>
      <c r="TF464" s="559"/>
      <c r="TG464" s="559"/>
      <c r="TH464" s="559"/>
      <c r="TI464" s="559"/>
      <c r="TJ464" s="559"/>
      <c r="TK464" s="559"/>
      <c r="TL464" s="559"/>
      <c r="TM464" s="559"/>
      <c r="TN464" s="559"/>
      <c r="TO464" s="559"/>
      <c r="TP464" s="559"/>
      <c r="TQ464" s="559"/>
      <c r="TR464" s="559"/>
      <c r="TS464" s="559"/>
      <c r="TT464" s="559"/>
      <c r="TU464" s="559"/>
      <c r="TV464" s="559"/>
      <c r="TW464" s="559"/>
      <c r="TX464" s="559"/>
      <c r="TY464" s="559"/>
      <c r="TZ464" s="559"/>
      <c r="UA464" s="559"/>
      <c r="UB464" s="559"/>
      <c r="UC464" s="559"/>
      <c r="UD464" s="559"/>
      <c r="UE464" s="559"/>
      <c r="UF464" s="559"/>
      <c r="UG464" s="559"/>
      <c r="UH464" s="559"/>
      <c r="UI464" s="559"/>
      <c r="UJ464" s="559"/>
      <c r="UK464" s="559"/>
      <c r="UL464" s="559"/>
      <c r="UM464" s="559"/>
      <c r="UN464" s="559"/>
      <c r="UO464" s="559"/>
      <c r="UP464" s="559"/>
      <c r="UQ464" s="559"/>
      <c r="UR464" s="559"/>
      <c r="US464" s="559"/>
      <c r="UT464" s="559"/>
      <c r="UU464" s="559"/>
      <c r="UV464" s="559"/>
      <c r="UW464" s="559"/>
      <c r="UX464" s="559"/>
      <c r="UY464" s="559"/>
      <c r="UZ464" s="559"/>
      <c r="VA464" s="559"/>
      <c r="VB464" s="559"/>
      <c r="VC464" s="559"/>
      <c r="VD464" s="559"/>
      <c r="VE464" s="559"/>
      <c r="VF464" s="559"/>
      <c r="VG464" s="559"/>
      <c r="VH464" s="559"/>
      <c r="VI464" s="559"/>
      <c r="VJ464" s="559"/>
      <c r="VK464" s="559"/>
      <c r="VL464" s="559"/>
      <c r="VM464" s="559"/>
      <c r="VN464" s="559"/>
      <c r="VO464" s="559"/>
      <c r="VP464" s="559"/>
      <c r="VQ464" s="559"/>
      <c r="VR464" s="559"/>
      <c r="VS464" s="559"/>
      <c r="VT464" s="559"/>
      <c r="VU464" s="559"/>
      <c r="VV464" s="559"/>
      <c r="VW464" s="559"/>
      <c r="VX464" s="559"/>
      <c r="VY464" s="559"/>
      <c r="VZ464" s="559"/>
      <c r="WA464" s="559"/>
      <c r="WB464" s="559"/>
      <c r="WC464" s="559"/>
      <c r="WD464" s="559"/>
      <c r="WE464" s="559"/>
      <c r="WF464" s="559"/>
      <c r="WG464" s="559"/>
      <c r="WH464" s="559"/>
      <c r="WI464" s="559"/>
      <c r="WJ464" s="559"/>
      <c r="WK464" s="559"/>
      <c r="WL464" s="559"/>
      <c r="WM464" s="559"/>
      <c r="WN464" s="559"/>
      <c r="WO464" s="559"/>
      <c r="WP464" s="559"/>
      <c r="WQ464" s="559"/>
      <c r="WR464" s="559"/>
      <c r="WS464" s="559"/>
      <c r="WT464" s="559"/>
      <c r="WU464" s="559"/>
      <c r="WV464" s="559"/>
      <c r="WW464" s="559"/>
      <c r="WX464" s="559"/>
      <c r="WY464" s="559"/>
      <c r="WZ464" s="559"/>
      <c r="XA464" s="559"/>
      <c r="XB464" s="559"/>
      <c r="XC464" s="559"/>
      <c r="XD464" s="559"/>
      <c r="XE464" s="559"/>
      <c r="XF464" s="559"/>
      <c r="XG464" s="559"/>
      <c r="XH464" s="559"/>
      <c r="XI464" s="559"/>
      <c r="XJ464" s="559"/>
      <c r="XK464" s="559"/>
      <c r="XL464" s="559"/>
      <c r="XM464" s="559"/>
      <c r="XN464" s="559"/>
      <c r="XO464" s="559"/>
      <c r="XP464" s="559"/>
      <c r="XQ464" s="559"/>
      <c r="XR464" s="559"/>
      <c r="XS464" s="559"/>
      <c r="XT464" s="559"/>
      <c r="XU464" s="559"/>
      <c r="XV464" s="559"/>
      <c r="XW464" s="559"/>
      <c r="XX464" s="559"/>
      <c r="XY464" s="559"/>
      <c r="XZ464" s="559"/>
      <c r="YA464" s="559"/>
      <c r="YB464" s="559"/>
      <c r="YC464" s="559"/>
      <c r="YD464" s="559"/>
      <c r="YE464" s="559"/>
      <c r="YF464" s="559"/>
      <c r="YG464" s="559"/>
      <c r="YH464" s="559"/>
      <c r="YI464" s="559"/>
      <c r="YJ464" s="559"/>
      <c r="YK464" s="559"/>
      <c r="YL464" s="559"/>
      <c r="YM464" s="559"/>
      <c r="YN464" s="559"/>
      <c r="YO464" s="559"/>
      <c r="YP464" s="559"/>
      <c r="YQ464" s="559"/>
      <c r="YR464" s="559"/>
      <c r="YS464" s="559"/>
      <c r="YT464" s="559"/>
      <c r="YU464" s="559"/>
      <c r="YV464" s="559"/>
      <c r="YW464" s="559"/>
      <c r="YX464" s="559"/>
      <c r="YY464" s="559"/>
      <c r="YZ464" s="559"/>
      <c r="ZA464" s="559"/>
      <c r="ZB464" s="559"/>
      <c r="ZC464" s="559"/>
      <c r="ZD464" s="559"/>
      <c r="ZE464" s="559"/>
      <c r="ZF464" s="559"/>
      <c r="ZG464" s="559"/>
      <c r="ZH464" s="559"/>
      <c r="ZI464" s="559"/>
      <c r="ZJ464" s="559"/>
      <c r="ZK464" s="559"/>
      <c r="ZL464" s="559"/>
      <c r="ZM464" s="559"/>
      <c r="ZN464" s="559"/>
      <c r="ZO464" s="559"/>
      <c r="ZP464" s="559"/>
      <c r="ZQ464" s="559"/>
      <c r="ZR464" s="559"/>
      <c r="ZS464" s="559"/>
      <c r="ZT464" s="559"/>
      <c r="ZU464" s="559"/>
      <c r="ZV464" s="559"/>
      <c r="ZW464" s="559"/>
      <c r="ZX464" s="559"/>
      <c r="ZY464" s="559"/>
      <c r="ZZ464" s="559"/>
      <c r="AAA464" s="559"/>
      <c r="AAB464" s="559"/>
      <c r="AAC464" s="559"/>
      <c r="AAD464" s="559"/>
      <c r="AAE464" s="559"/>
      <c r="AAF464" s="559"/>
      <c r="AAG464" s="559"/>
      <c r="AAH464" s="559"/>
      <c r="AAI464" s="559"/>
      <c r="AAJ464" s="559"/>
      <c r="AAK464" s="559"/>
      <c r="AAL464" s="559"/>
      <c r="AAM464" s="559"/>
      <c r="AAN464" s="559"/>
      <c r="AAO464" s="559"/>
      <c r="AAP464" s="559"/>
      <c r="AAQ464" s="559"/>
      <c r="AAR464" s="559"/>
      <c r="AAS464" s="559"/>
      <c r="AAT464" s="559"/>
      <c r="AAU464" s="559"/>
      <c r="AAV464" s="559"/>
      <c r="AAW464" s="559"/>
      <c r="AAX464" s="559"/>
      <c r="AAY464" s="559"/>
      <c r="AAZ464" s="559"/>
      <c r="ABA464" s="559"/>
      <c r="ABB464" s="559"/>
      <c r="ABC464" s="559"/>
      <c r="ABD464" s="559"/>
      <c r="ABE464" s="559"/>
      <c r="ABF464" s="559"/>
      <c r="ABG464" s="559"/>
      <c r="ABH464" s="559"/>
      <c r="ABI464" s="559"/>
      <c r="ABJ464" s="559"/>
      <c r="ABK464" s="559"/>
      <c r="ABL464" s="559"/>
      <c r="ABM464" s="559"/>
      <c r="ABN464" s="559"/>
      <c r="ABO464" s="559"/>
      <c r="ABP464" s="559"/>
      <c r="ABQ464" s="559"/>
      <c r="ABR464" s="559"/>
      <c r="ABS464" s="559"/>
      <c r="ABT464" s="559"/>
      <c r="ABU464" s="559"/>
      <c r="ABV464" s="559"/>
      <c r="ABW464" s="559"/>
      <c r="ABX464" s="559"/>
      <c r="ABY464" s="559"/>
      <c r="ABZ464" s="559"/>
      <c r="ACA464" s="559"/>
      <c r="ACB464" s="559"/>
      <c r="ACC464" s="559"/>
      <c r="ACD464" s="559"/>
      <c r="ACE464" s="559"/>
      <c r="ACF464" s="559"/>
      <c r="ACG464" s="559"/>
      <c r="ACH464" s="559"/>
      <c r="ACI464" s="559"/>
      <c r="ACJ464" s="559"/>
      <c r="ACK464" s="559"/>
      <c r="ACL464" s="559"/>
      <c r="ACM464" s="559"/>
      <c r="ACN464" s="559"/>
      <c r="ACO464" s="559"/>
      <c r="ACP464" s="559"/>
      <c r="ACQ464" s="559"/>
      <c r="ACR464" s="559"/>
      <c r="ACS464" s="559"/>
      <c r="ACT464" s="559"/>
      <c r="ACU464" s="559"/>
      <c r="ACV464" s="559"/>
      <c r="ACW464" s="559"/>
      <c r="ACX464" s="559"/>
      <c r="ACY464" s="559"/>
      <c r="ACZ464" s="559"/>
      <c r="ADA464" s="559"/>
      <c r="ADB464" s="559"/>
      <c r="ADC464" s="559"/>
      <c r="ADD464" s="559"/>
      <c r="ADE464" s="559"/>
      <c r="ADF464" s="559"/>
      <c r="ADG464" s="559"/>
      <c r="ADH464" s="559"/>
      <c r="ADI464" s="559"/>
      <c r="ADJ464" s="559"/>
      <c r="ADK464" s="559"/>
      <c r="ADL464" s="559"/>
      <c r="ADM464" s="559"/>
      <c r="ADN464" s="559"/>
      <c r="ADO464" s="559"/>
      <c r="ADP464" s="559"/>
      <c r="ADQ464" s="559"/>
      <c r="ADR464" s="559"/>
      <c r="ADS464" s="559"/>
      <c r="ADT464" s="559"/>
      <c r="ADU464" s="559"/>
      <c r="ADV464" s="559"/>
      <c r="ADW464" s="559"/>
      <c r="ADX464" s="559"/>
      <c r="ADY464" s="559"/>
      <c r="ADZ464" s="559"/>
      <c r="AEA464" s="559"/>
      <c r="AEB464" s="559"/>
      <c r="AEC464" s="559"/>
      <c r="AED464" s="559"/>
      <c r="AEE464" s="559"/>
      <c r="AEF464" s="559"/>
      <c r="AEG464" s="559"/>
      <c r="AEH464" s="559"/>
      <c r="AEI464" s="559"/>
      <c r="AEJ464" s="559"/>
      <c r="AEK464" s="559"/>
      <c r="AEL464" s="559"/>
      <c r="AEM464" s="559"/>
      <c r="AEN464" s="559"/>
      <c r="AEO464" s="559"/>
      <c r="AEP464" s="559"/>
      <c r="AEQ464" s="559"/>
      <c r="AER464" s="559"/>
      <c r="AES464" s="559"/>
      <c r="AET464" s="559"/>
      <c r="AEU464" s="559"/>
      <c r="AEV464" s="559"/>
      <c r="AEW464" s="559"/>
      <c r="AEX464" s="559"/>
      <c r="AEY464" s="559"/>
      <c r="AEZ464" s="559"/>
      <c r="AFA464" s="559"/>
      <c r="AFB464" s="559"/>
      <c r="AFC464" s="559"/>
      <c r="AFD464" s="559"/>
      <c r="AFE464" s="559"/>
      <c r="AFF464" s="559"/>
      <c r="AFG464" s="559"/>
      <c r="AFH464" s="559"/>
      <c r="AFI464" s="559"/>
      <c r="AFJ464" s="559"/>
      <c r="AFK464" s="559"/>
      <c r="AFL464" s="559"/>
      <c r="AFM464" s="559"/>
      <c r="AFN464" s="559"/>
      <c r="AFO464" s="559"/>
      <c r="AFP464" s="559"/>
      <c r="AFQ464" s="559"/>
      <c r="AFR464" s="559"/>
      <c r="AFS464" s="559"/>
      <c r="AFT464" s="559"/>
      <c r="AFU464" s="559"/>
      <c r="AFV464" s="559"/>
      <c r="AFW464" s="559"/>
      <c r="AFX464" s="559"/>
      <c r="AFY464" s="559"/>
      <c r="AFZ464" s="559"/>
      <c r="AGA464" s="559"/>
      <c r="AGB464" s="559"/>
      <c r="AGC464" s="559"/>
      <c r="AGD464" s="559"/>
      <c r="AGE464" s="559"/>
      <c r="AGF464" s="559"/>
      <c r="AGG464" s="559"/>
      <c r="AGH464" s="559"/>
      <c r="AGI464" s="559"/>
      <c r="AGJ464" s="559"/>
      <c r="AGK464" s="559"/>
      <c r="AGL464" s="559"/>
      <c r="AGM464" s="559"/>
      <c r="AGN464" s="559"/>
      <c r="AGO464" s="559"/>
      <c r="AGP464" s="559"/>
      <c r="AGQ464" s="559"/>
      <c r="AGR464" s="559"/>
      <c r="AGS464" s="559"/>
      <c r="AGT464" s="559"/>
      <c r="AGU464" s="559"/>
      <c r="AGV464" s="559"/>
      <c r="AGW464" s="559"/>
      <c r="AGX464" s="559"/>
      <c r="AGY464" s="559"/>
      <c r="AGZ464" s="559"/>
      <c r="AHA464" s="559"/>
      <c r="AHB464" s="559"/>
      <c r="AHC464" s="559"/>
      <c r="AHD464" s="559"/>
      <c r="AHE464" s="559"/>
      <c r="AHF464" s="559"/>
      <c r="AHG464" s="559"/>
      <c r="AHH464" s="559"/>
      <c r="AHI464" s="559"/>
      <c r="AHJ464" s="559"/>
      <c r="AHK464" s="559"/>
      <c r="AHL464" s="559"/>
      <c r="AHM464" s="559"/>
      <c r="AHN464" s="559"/>
      <c r="AHO464" s="559"/>
      <c r="AHP464" s="559"/>
      <c r="AHQ464" s="559"/>
      <c r="AHR464" s="559"/>
      <c r="AHS464" s="559"/>
      <c r="AHT464" s="559"/>
      <c r="AHU464" s="559"/>
      <c r="AHV464" s="559"/>
      <c r="AHW464" s="559"/>
      <c r="AHX464" s="559"/>
      <c r="AHY464" s="559"/>
      <c r="AHZ464" s="559"/>
      <c r="AIA464" s="559"/>
      <c r="AIB464" s="559"/>
      <c r="AIC464" s="559"/>
      <c r="AID464" s="559"/>
      <c r="AIE464" s="559"/>
      <c r="AIF464" s="559"/>
      <c r="AIG464" s="559"/>
      <c r="AIH464" s="559"/>
      <c r="AII464" s="559"/>
      <c r="AIJ464" s="559"/>
      <c r="AIK464" s="559"/>
      <c r="AIL464" s="559"/>
      <c r="AIM464" s="559"/>
      <c r="AIN464" s="559"/>
      <c r="AIO464" s="559"/>
      <c r="AIP464" s="559"/>
      <c r="AIQ464" s="559"/>
      <c r="AIR464" s="559"/>
      <c r="AIS464" s="559"/>
      <c r="AIT464" s="559"/>
      <c r="AIU464" s="559"/>
      <c r="AIV464" s="559"/>
      <c r="AIW464" s="559"/>
      <c r="AIX464" s="559"/>
      <c r="AIY464" s="559"/>
      <c r="AIZ464" s="559"/>
      <c r="AJA464" s="559"/>
      <c r="AJB464" s="559"/>
      <c r="AJC464" s="559"/>
      <c r="AJD464" s="559"/>
      <c r="AJE464" s="559"/>
      <c r="AJF464" s="559"/>
      <c r="AJG464" s="559"/>
      <c r="AJH464" s="559"/>
      <c r="AJI464" s="559"/>
      <c r="AJJ464" s="559"/>
      <c r="AJK464" s="559"/>
      <c r="AJL464" s="559"/>
      <c r="AJM464" s="559"/>
      <c r="AJN464" s="559"/>
      <c r="AJO464" s="559"/>
      <c r="AJP464" s="559"/>
      <c r="AJQ464" s="559"/>
      <c r="AJR464" s="559"/>
      <c r="AJS464" s="559"/>
      <c r="AJT464" s="559"/>
      <c r="AJU464" s="559"/>
      <c r="AJV464" s="559"/>
      <c r="AJW464" s="559"/>
      <c r="AJX464" s="559"/>
      <c r="AJY464" s="559"/>
      <c r="AJZ464" s="559"/>
      <c r="AKA464" s="559"/>
      <c r="AKB464" s="559"/>
      <c r="AKC464" s="559"/>
      <c r="AKD464" s="559"/>
      <c r="AKE464" s="559"/>
      <c r="AKF464" s="559"/>
      <c r="AKG464" s="559"/>
      <c r="AKH464" s="559"/>
      <c r="AKI464" s="559"/>
      <c r="AKJ464" s="559"/>
      <c r="AKK464" s="559"/>
      <c r="AKL464" s="559"/>
      <c r="AKM464" s="559"/>
      <c r="AKN464" s="559"/>
      <c r="AKO464" s="559"/>
      <c r="AKP464" s="559"/>
      <c r="AKQ464" s="559"/>
      <c r="AKR464" s="559"/>
      <c r="AKS464" s="559"/>
      <c r="AKT464" s="559"/>
      <c r="AKU464" s="559"/>
      <c r="AKV464" s="559"/>
      <c r="AKW464" s="559"/>
      <c r="AKX464" s="559"/>
      <c r="AKY464" s="559"/>
      <c r="AKZ464" s="559"/>
      <c r="ALA464" s="559"/>
      <c r="ALB464" s="559"/>
      <c r="ALC464" s="559"/>
      <c r="ALD464" s="559"/>
      <c r="ALE464" s="559"/>
      <c r="ALF464" s="559"/>
      <c r="ALG464" s="559"/>
      <c r="ALH464" s="559"/>
      <c r="ALI464" s="559"/>
      <c r="ALJ464" s="559"/>
      <c r="ALK464" s="559"/>
      <c r="ALL464" s="559"/>
      <c r="ALM464" s="559"/>
      <c r="ALN464" s="559"/>
      <c r="ALO464" s="559"/>
      <c r="ALP464" s="559"/>
      <c r="ALQ464" s="559"/>
      <c r="ALR464" s="559"/>
      <c r="ALS464" s="559"/>
      <c r="ALT464" s="559"/>
      <c r="ALU464" s="559"/>
      <c r="ALV464" s="559"/>
      <c r="ALW464" s="559"/>
      <c r="ALX464" s="559"/>
      <c r="ALY464" s="559"/>
      <c r="ALZ464" s="559"/>
      <c r="AMA464" s="559"/>
      <c r="AMB464" s="559"/>
      <c r="AMC464" s="559"/>
      <c r="AMD464" s="559"/>
      <c r="AME464" s="559"/>
      <c r="AMF464" s="559"/>
      <c r="AMG464" s="559"/>
      <c r="AMH464" s="559"/>
      <c r="AMI464" s="559"/>
      <c r="AMJ464" s="559"/>
    </row>
    <row r="465" spans="1:1026" x14ac:dyDescent="0.25">
      <c r="A465" s="258" t="s">
        <v>5847</v>
      </c>
      <c r="B465" s="257">
        <v>465</v>
      </c>
      <c r="C465" s="258" t="s">
        <v>5882</v>
      </c>
      <c r="D465" s="308" t="s">
        <v>5848</v>
      </c>
      <c r="E465" s="277" t="s">
        <v>766</v>
      </c>
      <c r="F465" s="278"/>
      <c r="G465" s="280"/>
      <c r="H465" s="280"/>
      <c r="I465" s="492">
        <v>5.69</v>
      </c>
      <c r="J465" s="278">
        <v>2</v>
      </c>
      <c r="K465" s="278"/>
      <c r="L465" s="278" t="s">
        <v>748</v>
      </c>
      <c r="M465" s="278"/>
      <c r="N465" s="278">
        <v>1</v>
      </c>
      <c r="O465" s="278"/>
      <c r="P465" s="278"/>
      <c r="Q465" s="278"/>
      <c r="R465" s="278"/>
      <c r="S465" s="278"/>
      <c r="T465" s="278"/>
      <c r="U465" s="278"/>
      <c r="V465" s="278"/>
      <c r="W465" s="283">
        <f t="shared" ref="W465:W496" si="212">IF(O465=1,10,100)</f>
        <v>100</v>
      </c>
      <c r="X465" s="283">
        <f t="shared" ref="X465:X496" si="213">IF(O465=1,1,IF(O465=2,10,100))</f>
        <v>100</v>
      </c>
      <c r="Y465" s="283">
        <f t="shared" si="208"/>
        <v>100</v>
      </c>
      <c r="Z465" s="283">
        <f t="shared" si="210"/>
        <v>100</v>
      </c>
      <c r="AA465" s="283">
        <f t="shared" si="211"/>
        <v>100</v>
      </c>
      <c r="AB465" s="287">
        <f t="shared" si="202"/>
        <v>100</v>
      </c>
      <c r="AC465" s="287">
        <f t="shared" si="201"/>
        <v>100</v>
      </c>
      <c r="AD465" s="287">
        <f t="shared" si="177"/>
        <v>100</v>
      </c>
      <c r="AE465" s="284">
        <f t="shared" si="209"/>
        <v>1</v>
      </c>
      <c r="AF465" s="284">
        <f t="shared" si="203"/>
        <v>100</v>
      </c>
      <c r="AG465" s="268">
        <f t="shared" si="205"/>
        <v>100</v>
      </c>
      <c r="AH465" s="268">
        <f t="shared" si="206"/>
        <v>10</v>
      </c>
      <c r="AI465" s="268">
        <f t="shared" si="207"/>
        <v>100</v>
      </c>
      <c r="AJ465" s="268">
        <f t="shared" si="204"/>
        <v>100</v>
      </c>
      <c r="AK465" s="506" t="s">
        <v>24592</v>
      </c>
      <c r="AL465" s="277">
        <v>1</v>
      </c>
      <c r="AM465" s="277">
        <v>1</v>
      </c>
      <c r="AN465" s="511"/>
      <c r="AO465" s="277">
        <v>1</v>
      </c>
      <c r="AP465" s="277">
        <v>1</v>
      </c>
      <c r="AQ465" s="277"/>
      <c r="AR465" s="382" t="s">
        <v>756</v>
      </c>
      <c r="AS465" s="382"/>
      <c r="AT465" s="277"/>
      <c r="AU465" s="277"/>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c r="BR465" s="170"/>
      <c r="BS465" s="170"/>
      <c r="BT465" s="170"/>
      <c r="BU465" s="170"/>
      <c r="BV465" s="170"/>
      <c r="BW465" s="170"/>
      <c r="BX465" s="170"/>
      <c r="BY465" s="170"/>
      <c r="BZ465" s="170"/>
      <c r="CA465" s="170"/>
      <c r="CB465" s="170"/>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0"/>
      <c r="CX465" s="170"/>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0"/>
      <c r="DT465" s="170"/>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0"/>
      <c r="EP465" s="170"/>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0"/>
      <c r="FL465" s="170"/>
      <c r="FM465" s="170"/>
      <c r="FN465" s="170"/>
      <c r="FO465" s="170"/>
      <c r="FP465" s="170"/>
      <c r="FQ465" s="170"/>
      <c r="FR465" s="170"/>
      <c r="FS465" s="170"/>
      <c r="FT465" s="170"/>
      <c r="FU465" s="170"/>
      <c r="FV465" s="170"/>
      <c r="FW465" s="170"/>
      <c r="FX465" s="170"/>
      <c r="FY465" s="170"/>
      <c r="FZ465" s="170"/>
      <c r="GA465" s="170"/>
      <c r="GB465" s="170"/>
      <c r="GC465" s="170"/>
      <c r="GD465" s="170"/>
      <c r="GE465" s="170"/>
      <c r="GF465" s="170"/>
      <c r="GG465" s="170"/>
      <c r="GH465" s="170"/>
      <c r="GI465" s="170"/>
      <c r="GJ465" s="170"/>
      <c r="GK465" s="170"/>
      <c r="GL465" s="170"/>
      <c r="GM465" s="170"/>
      <c r="GN465" s="170"/>
      <c r="GO465" s="170"/>
      <c r="GP465" s="170"/>
      <c r="GQ465" s="170"/>
      <c r="GR465" s="170"/>
      <c r="GS465" s="170"/>
      <c r="GT465" s="170"/>
      <c r="GU465" s="170"/>
      <c r="GV465" s="170"/>
      <c r="GW465" s="170"/>
      <c r="GX465" s="170"/>
      <c r="GY465" s="170"/>
      <c r="GZ465" s="170"/>
      <c r="HA465" s="170"/>
      <c r="HB465" s="170"/>
      <c r="HC465" s="170"/>
      <c r="HD465" s="170"/>
      <c r="HE465" s="170"/>
      <c r="HF465" s="170"/>
      <c r="HG465" s="170"/>
      <c r="HH465" s="170"/>
      <c r="HI465" s="170"/>
      <c r="HJ465" s="170"/>
      <c r="HK465" s="170"/>
      <c r="HL465" s="170"/>
      <c r="HM465" s="170"/>
      <c r="HN465" s="170"/>
      <c r="HO465" s="170"/>
      <c r="HP465" s="170"/>
      <c r="HQ465" s="170"/>
      <c r="HR465" s="170"/>
      <c r="HS465" s="170"/>
      <c r="HT465" s="170"/>
      <c r="HU465" s="170"/>
      <c r="HV465" s="170"/>
      <c r="HW465" s="170"/>
      <c r="HX465" s="170"/>
      <c r="HY465" s="170"/>
      <c r="HZ465" s="170"/>
      <c r="IA465" s="170"/>
      <c r="IB465" s="170"/>
      <c r="IC465" s="170"/>
      <c r="ID465" s="170"/>
      <c r="IE465" s="170"/>
      <c r="IF465" s="170"/>
      <c r="IG465" s="170"/>
      <c r="IH465" s="170"/>
      <c r="II465" s="170"/>
      <c r="IJ465" s="170"/>
      <c r="IK465" s="170"/>
      <c r="IL465" s="170"/>
      <c r="IM465" s="170"/>
      <c r="IN465" s="170"/>
      <c r="IO465" s="170"/>
      <c r="IP465" s="170"/>
      <c r="IQ465" s="170"/>
      <c r="IR465" s="170"/>
      <c r="IS465" s="170"/>
      <c r="IT465" s="170"/>
      <c r="IU465" s="170"/>
      <c r="IV465" s="170"/>
      <c r="IW465" s="170"/>
      <c r="IX465" s="170"/>
      <c r="IY465" s="170"/>
      <c r="IZ465" s="170"/>
      <c r="JA465" s="170"/>
      <c r="JB465" s="170"/>
      <c r="JC465" s="170"/>
      <c r="JD465" s="170"/>
      <c r="JE465" s="170"/>
      <c r="JF465" s="170"/>
      <c r="JG465" s="170"/>
      <c r="JH465" s="170"/>
      <c r="JI465" s="170"/>
      <c r="JJ465" s="170"/>
      <c r="JK465" s="170"/>
      <c r="JL465" s="170"/>
      <c r="JM465" s="170"/>
      <c r="JN465" s="170"/>
      <c r="JO465" s="170"/>
      <c r="JP465" s="170"/>
      <c r="JQ465" s="170"/>
      <c r="JR465" s="170"/>
      <c r="JS465" s="170"/>
      <c r="JT465" s="170"/>
      <c r="JU465" s="170"/>
      <c r="JV465" s="170"/>
      <c r="JW465" s="170"/>
      <c r="JX465" s="170"/>
      <c r="JY465" s="170"/>
      <c r="JZ465" s="170"/>
      <c r="KA465" s="170"/>
      <c r="KB465" s="170"/>
      <c r="KC465" s="170"/>
      <c r="KD465" s="170"/>
      <c r="KE465" s="170"/>
      <c r="KF465" s="170"/>
      <c r="KG465" s="170"/>
      <c r="KH465" s="170"/>
      <c r="KI465" s="170"/>
      <c r="KJ465" s="170"/>
      <c r="KK465" s="170"/>
      <c r="KL465" s="170"/>
      <c r="KM465" s="170"/>
      <c r="KN465" s="170"/>
      <c r="KO465" s="170"/>
      <c r="KP465" s="170"/>
      <c r="KQ465" s="170"/>
      <c r="KR465" s="170"/>
      <c r="KS465" s="170"/>
      <c r="KT465" s="170"/>
      <c r="KU465" s="170"/>
      <c r="KV465" s="170"/>
      <c r="KW465" s="170"/>
      <c r="KX465" s="170"/>
      <c r="KY465" s="170"/>
      <c r="KZ465" s="170"/>
      <c r="LA465" s="170"/>
      <c r="LB465" s="170"/>
      <c r="LC465" s="170"/>
      <c r="LD465" s="170"/>
      <c r="LE465" s="170"/>
      <c r="LF465" s="170"/>
      <c r="LG465" s="170"/>
      <c r="LH465" s="170"/>
      <c r="LI465" s="170"/>
      <c r="LJ465" s="170"/>
      <c r="LK465" s="170"/>
      <c r="LL465" s="170"/>
      <c r="LM465" s="170"/>
      <c r="LN465" s="170"/>
      <c r="LO465" s="170"/>
      <c r="LP465" s="170"/>
      <c r="LQ465" s="170"/>
      <c r="LR465" s="170"/>
      <c r="LS465" s="170"/>
      <c r="LT465" s="170"/>
      <c r="LU465" s="170"/>
      <c r="LV465" s="170"/>
      <c r="LW465" s="170"/>
      <c r="LX465" s="170"/>
      <c r="LY465" s="170"/>
      <c r="LZ465" s="170"/>
      <c r="MA465" s="170"/>
      <c r="MB465" s="170"/>
      <c r="MC465" s="170"/>
      <c r="MD465" s="170"/>
      <c r="ME465" s="170"/>
      <c r="MF465" s="170"/>
      <c r="MG465" s="170"/>
      <c r="MH465" s="170"/>
      <c r="MI465" s="170"/>
      <c r="MJ465" s="170"/>
      <c r="MK465" s="170"/>
      <c r="ML465" s="170"/>
      <c r="MM465" s="170"/>
      <c r="MN465" s="170"/>
      <c r="MO465" s="170"/>
      <c r="MP465" s="170"/>
      <c r="MQ465" s="170"/>
      <c r="MR465" s="170"/>
      <c r="MS465" s="170"/>
      <c r="MT465" s="170"/>
      <c r="MU465" s="170"/>
      <c r="MV465" s="170"/>
      <c r="MW465" s="170"/>
      <c r="MX465" s="170"/>
      <c r="MY465" s="170"/>
      <c r="MZ465" s="170"/>
      <c r="NA465" s="170"/>
      <c r="NB465" s="170"/>
      <c r="NC465" s="170"/>
      <c r="ND465" s="170"/>
      <c r="NE465" s="170"/>
      <c r="NF465" s="170"/>
      <c r="NG465" s="170"/>
      <c r="NH465" s="170"/>
      <c r="NI465" s="170"/>
      <c r="NJ465" s="170"/>
      <c r="NK465" s="170"/>
      <c r="NL465" s="170"/>
      <c r="NM465" s="170"/>
      <c r="NN465" s="170"/>
      <c r="NO465" s="170"/>
      <c r="NP465" s="170"/>
      <c r="NQ465" s="170"/>
      <c r="NR465" s="170"/>
      <c r="NS465" s="170"/>
      <c r="NT465" s="170"/>
      <c r="NU465" s="170"/>
      <c r="NV465" s="170"/>
      <c r="NW465" s="170"/>
      <c r="NX465" s="170"/>
      <c r="NY465" s="170"/>
      <c r="NZ465" s="170"/>
      <c r="OA465" s="170"/>
      <c r="OB465" s="170"/>
      <c r="OC465" s="170"/>
      <c r="OD465" s="170"/>
      <c r="OE465" s="170"/>
      <c r="OF465" s="170"/>
      <c r="OG465" s="170"/>
      <c r="OH465" s="170"/>
      <c r="OI465" s="170"/>
      <c r="OJ465" s="170"/>
      <c r="OK465" s="170"/>
      <c r="OL465" s="170"/>
      <c r="OM465" s="170"/>
      <c r="ON465" s="170"/>
      <c r="OO465" s="170"/>
      <c r="OP465" s="170"/>
      <c r="OQ465" s="170"/>
      <c r="OR465" s="170"/>
      <c r="OS465" s="170"/>
      <c r="OT465" s="170"/>
      <c r="OU465" s="170"/>
      <c r="OV465" s="170"/>
      <c r="OW465" s="170"/>
      <c r="OX465" s="170"/>
      <c r="OY465" s="170"/>
      <c r="OZ465" s="170"/>
      <c r="PA465" s="170"/>
      <c r="PB465" s="170"/>
      <c r="PC465" s="170"/>
      <c r="PD465" s="170"/>
      <c r="PE465" s="170"/>
      <c r="PF465" s="170"/>
      <c r="PG465" s="170"/>
      <c r="PH465" s="170"/>
      <c r="PI465" s="170"/>
      <c r="PJ465" s="170"/>
      <c r="PK465" s="170"/>
      <c r="PL465" s="170"/>
      <c r="PM465" s="170"/>
      <c r="PN465" s="170"/>
      <c r="PO465" s="170"/>
      <c r="PP465" s="170"/>
      <c r="PQ465" s="170"/>
      <c r="PR465" s="170"/>
      <c r="PS465" s="170"/>
      <c r="PT465" s="170"/>
      <c r="PU465" s="170"/>
      <c r="PV465" s="170"/>
      <c r="PW465" s="170"/>
      <c r="PX465" s="170"/>
      <c r="PY465" s="170"/>
      <c r="PZ465" s="170"/>
      <c r="QA465" s="170"/>
      <c r="QB465" s="170"/>
      <c r="QC465" s="170"/>
      <c r="QD465" s="170"/>
      <c r="QE465" s="170"/>
      <c r="QF465" s="170"/>
      <c r="QG465" s="170"/>
      <c r="QH465" s="170"/>
      <c r="QI465" s="170"/>
      <c r="QJ465" s="170"/>
      <c r="QK465" s="170"/>
      <c r="QL465" s="170"/>
      <c r="QM465" s="170"/>
      <c r="QN465" s="170"/>
      <c r="QO465" s="170"/>
      <c r="QP465" s="170"/>
      <c r="QQ465" s="170"/>
      <c r="QR465" s="170"/>
      <c r="QS465" s="170"/>
      <c r="QT465" s="170"/>
      <c r="QU465" s="170"/>
      <c r="QV465" s="170"/>
      <c r="QW465" s="170"/>
      <c r="QX465" s="170"/>
      <c r="QY465" s="170"/>
      <c r="QZ465" s="170"/>
      <c r="RA465" s="170"/>
      <c r="RB465" s="170"/>
      <c r="RC465" s="170"/>
      <c r="RD465" s="170"/>
      <c r="RE465" s="170"/>
      <c r="RF465" s="170"/>
      <c r="RG465" s="170"/>
      <c r="RH465" s="170"/>
      <c r="RI465" s="170"/>
      <c r="RJ465" s="170"/>
      <c r="RK465" s="170"/>
      <c r="RL465" s="170"/>
      <c r="RM465" s="170"/>
      <c r="RN465" s="170"/>
      <c r="RO465" s="170"/>
      <c r="RP465" s="170"/>
      <c r="RQ465" s="170"/>
      <c r="RR465" s="170"/>
      <c r="RS465" s="170"/>
      <c r="RT465" s="170"/>
      <c r="RU465" s="170"/>
      <c r="RV465" s="170"/>
      <c r="RW465" s="170"/>
      <c r="RX465" s="170"/>
      <c r="RY465" s="170"/>
      <c r="RZ465" s="170"/>
      <c r="SA465" s="170"/>
      <c r="SB465" s="170"/>
      <c r="SC465" s="170"/>
      <c r="SD465" s="170"/>
      <c r="SE465" s="170"/>
      <c r="SF465" s="170"/>
      <c r="SG465" s="170"/>
      <c r="SH465" s="170"/>
      <c r="SI465" s="170"/>
      <c r="SJ465" s="170"/>
      <c r="SK465" s="170"/>
      <c r="SL465" s="170"/>
      <c r="SM465" s="170"/>
      <c r="SN465" s="170"/>
      <c r="SO465" s="170"/>
      <c r="SP465" s="170"/>
      <c r="SQ465" s="170"/>
      <c r="SR465" s="170"/>
      <c r="SS465" s="170"/>
      <c r="ST465" s="170"/>
      <c r="SU465" s="170"/>
      <c r="SV465" s="170"/>
      <c r="SW465" s="170"/>
      <c r="SX465" s="170"/>
      <c r="SY465" s="170"/>
      <c r="SZ465" s="170"/>
      <c r="TA465" s="170"/>
      <c r="TB465" s="170"/>
      <c r="TC465" s="170"/>
      <c r="TD465" s="170"/>
      <c r="TE465" s="170"/>
      <c r="TF465" s="170"/>
      <c r="TG465" s="170"/>
      <c r="TH465" s="170"/>
      <c r="TI465" s="170"/>
      <c r="TJ465" s="170"/>
      <c r="TK465" s="170"/>
      <c r="TL465" s="170"/>
      <c r="TM465" s="170"/>
      <c r="TN465" s="170"/>
      <c r="TO465" s="170"/>
      <c r="TP465" s="170"/>
      <c r="TQ465" s="170"/>
      <c r="TR465" s="170"/>
      <c r="TS465" s="170"/>
      <c r="TT465" s="170"/>
      <c r="TU465" s="170"/>
      <c r="TV465" s="170"/>
      <c r="TW465" s="170"/>
      <c r="TX465" s="170"/>
      <c r="TY465" s="170"/>
      <c r="TZ465" s="170"/>
      <c r="UA465" s="170"/>
      <c r="UB465" s="170"/>
      <c r="UC465" s="170"/>
      <c r="UD465" s="170"/>
      <c r="UE465" s="170"/>
      <c r="UF465" s="170"/>
      <c r="UG465" s="170"/>
      <c r="UH465" s="170"/>
      <c r="UI465" s="170"/>
      <c r="UJ465" s="170"/>
      <c r="UK465" s="170"/>
      <c r="UL465" s="170"/>
      <c r="UM465" s="170"/>
      <c r="UN465" s="170"/>
      <c r="UO465" s="170"/>
      <c r="UP465" s="170"/>
      <c r="UQ465" s="170"/>
      <c r="UR465" s="170"/>
      <c r="US465" s="170"/>
      <c r="UT465" s="170"/>
      <c r="UU465" s="170"/>
      <c r="UV465" s="170"/>
      <c r="UW465" s="170"/>
      <c r="UX465" s="170"/>
      <c r="UY465" s="170"/>
      <c r="UZ465" s="170"/>
      <c r="VA465" s="170"/>
      <c r="VB465" s="170"/>
      <c r="VC465" s="170"/>
      <c r="VD465" s="170"/>
      <c r="VE465" s="170"/>
      <c r="VF465" s="170"/>
      <c r="VG465" s="170"/>
      <c r="VH465" s="170"/>
      <c r="VI465" s="170"/>
      <c r="VJ465" s="170"/>
      <c r="VK465" s="170"/>
      <c r="VL465" s="170"/>
      <c r="VM465" s="170"/>
      <c r="VN465" s="170"/>
      <c r="VO465" s="170"/>
      <c r="VP465" s="170"/>
      <c r="VQ465" s="170"/>
      <c r="VR465" s="170"/>
      <c r="VS465" s="170"/>
      <c r="VT465" s="170"/>
      <c r="VU465" s="170"/>
      <c r="VV465" s="170"/>
      <c r="VW465" s="170"/>
      <c r="VX465" s="170"/>
      <c r="VY465" s="170"/>
      <c r="VZ465" s="170"/>
      <c r="WA465" s="170"/>
      <c r="WB465" s="170"/>
      <c r="WC465" s="170"/>
      <c r="WD465" s="170"/>
      <c r="WE465" s="170"/>
      <c r="WF465" s="170"/>
      <c r="WG465" s="170"/>
      <c r="WH465" s="170"/>
      <c r="WI465" s="170"/>
      <c r="WJ465" s="170"/>
      <c r="WK465" s="170"/>
      <c r="WL465" s="170"/>
      <c r="WM465" s="170"/>
      <c r="WN465" s="170"/>
      <c r="WO465" s="170"/>
      <c r="WP465" s="170"/>
      <c r="WQ465" s="170"/>
      <c r="WR465" s="170"/>
      <c r="WS465" s="170"/>
      <c r="WT465" s="170"/>
      <c r="WU465" s="170"/>
      <c r="WV465" s="170"/>
      <c r="WW465" s="170"/>
      <c r="WX465" s="170"/>
      <c r="WY465" s="170"/>
      <c r="WZ465" s="170"/>
      <c r="XA465" s="170"/>
      <c r="XB465" s="170"/>
      <c r="XC465" s="170"/>
      <c r="XD465" s="170"/>
      <c r="XE465" s="170"/>
      <c r="XF465" s="170"/>
      <c r="XG465" s="170"/>
      <c r="XH465" s="170"/>
      <c r="XI465" s="170"/>
      <c r="XJ465" s="170"/>
      <c r="XK465" s="170"/>
      <c r="XL465" s="170"/>
      <c r="XM465" s="170"/>
      <c r="XN465" s="170"/>
      <c r="XO465" s="170"/>
      <c r="XP465" s="170"/>
      <c r="XQ465" s="170"/>
      <c r="XR465" s="170"/>
      <c r="XS465" s="170"/>
      <c r="XT465" s="170"/>
      <c r="XU465" s="170"/>
      <c r="XV465" s="170"/>
      <c r="XW465" s="170"/>
      <c r="XX465" s="170"/>
      <c r="XY465" s="170"/>
      <c r="XZ465" s="170"/>
      <c r="YA465" s="170"/>
      <c r="YB465" s="170"/>
      <c r="YC465" s="170"/>
      <c r="YD465" s="170"/>
      <c r="YE465" s="170"/>
      <c r="YF465" s="170"/>
      <c r="YG465" s="170"/>
      <c r="YH465" s="170"/>
      <c r="YI465" s="170"/>
      <c r="YJ465" s="170"/>
      <c r="YK465" s="170"/>
      <c r="YL465" s="170"/>
      <c r="YM465" s="170"/>
      <c r="YN465" s="170"/>
      <c r="YO465" s="170"/>
      <c r="YP465" s="170"/>
      <c r="YQ465" s="170"/>
      <c r="YR465" s="170"/>
      <c r="YS465" s="170"/>
      <c r="YT465" s="170"/>
      <c r="YU465" s="170"/>
      <c r="YV465" s="170"/>
      <c r="YW465" s="170"/>
      <c r="YX465" s="170"/>
      <c r="YY465" s="170"/>
      <c r="YZ465" s="170"/>
      <c r="ZA465" s="170"/>
      <c r="ZB465" s="170"/>
      <c r="ZC465" s="170"/>
      <c r="ZD465" s="170"/>
      <c r="ZE465" s="170"/>
      <c r="ZF465" s="170"/>
      <c r="ZG465" s="170"/>
      <c r="ZH465" s="170"/>
      <c r="ZI465" s="170"/>
      <c r="ZJ465" s="170"/>
      <c r="ZK465" s="170"/>
      <c r="ZL465" s="170"/>
      <c r="ZM465" s="170"/>
      <c r="ZN465" s="170"/>
      <c r="ZO465" s="170"/>
      <c r="ZP465" s="170"/>
      <c r="ZQ465" s="170"/>
      <c r="ZR465" s="170"/>
      <c r="ZS465" s="170"/>
      <c r="ZT465" s="170"/>
      <c r="ZU465" s="170"/>
      <c r="ZV465" s="170"/>
      <c r="ZW465" s="170"/>
      <c r="ZX465" s="170"/>
      <c r="ZY465" s="170"/>
      <c r="ZZ465" s="170"/>
      <c r="AAA465" s="170"/>
      <c r="AAB465" s="170"/>
      <c r="AAC465" s="170"/>
      <c r="AAD465" s="170"/>
      <c r="AAE465" s="170"/>
      <c r="AAF465" s="170"/>
      <c r="AAG465" s="170"/>
      <c r="AAH465" s="170"/>
      <c r="AAI465" s="170"/>
      <c r="AAJ465" s="170"/>
      <c r="AAK465" s="170"/>
      <c r="AAL465" s="170"/>
      <c r="AAM465" s="170"/>
      <c r="AAN465" s="170"/>
      <c r="AAO465" s="170"/>
      <c r="AAP465" s="170"/>
      <c r="AAQ465" s="170"/>
      <c r="AAR465" s="170"/>
      <c r="AAS465" s="170"/>
      <c r="AAT465" s="170"/>
      <c r="AAU465" s="170"/>
      <c r="AAV465" s="170"/>
      <c r="AAW465" s="170"/>
      <c r="AAX465" s="170"/>
      <c r="AAY465" s="170"/>
      <c r="AAZ465" s="170"/>
      <c r="ABA465" s="170"/>
      <c r="ABB465" s="170"/>
      <c r="ABC465" s="170"/>
      <c r="ABD465" s="170"/>
      <c r="ABE465" s="170"/>
      <c r="ABF465" s="170"/>
      <c r="ABG465" s="170"/>
      <c r="ABH465" s="170"/>
      <c r="ABI465" s="170"/>
      <c r="ABJ465" s="170"/>
      <c r="ABK465" s="170"/>
      <c r="ABL465" s="170"/>
      <c r="ABM465" s="170"/>
      <c r="ABN465" s="170"/>
      <c r="ABO465" s="170"/>
      <c r="ABP465" s="170"/>
      <c r="ABQ465" s="170"/>
      <c r="ABR465" s="170"/>
      <c r="ABS465" s="170"/>
      <c r="ABT465" s="170"/>
      <c r="ABU465" s="170"/>
      <c r="ABV465" s="170"/>
      <c r="ABW465" s="170"/>
      <c r="ABX465" s="170"/>
      <c r="ABY465" s="170"/>
      <c r="ABZ465" s="170"/>
      <c r="ACA465" s="170"/>
      <c r="ACB465" s="170"/>
      <c r="ACC465" s="170"/>
      <c r="ACD465" s="170"/>
      <c r="ACE465" s="170"/>
      <c r="ACF465" s="170"/>
      <c r="ACG465" s="170"/>
      <c r="ACH465" s="170"/>
      <c r="ACI465" s="170"/>
      <c r="ACJ465" s="170"/>
      <c r="ACK465" s="170"/>
      <c r="ACL465" s="170"/>
      <c r="ACM465" s="170"/>
      <c r="ACN465" s="170"/>
      <c r="ACO465" s="170"/>
      <c r="ACP465" s="170"/>
      <c r="ACQ465" s="170"/>
      <c r="ACR465" s="170"/>
      <c r="ACS465" s="170"/>
      <c r="ACT465" s="170"/>
      <c r="ACU465" s="170"/>
      <c r="ACV465" s="170"/>
      <c r="ACW465" s="170"/>
      <c r="ACX465" s="170"/>
      <c r="ACY465" s="170"/>
      <c r="ACZ465" s="170"/>
      <c r="ADA465" s="170"/>
      <c r="ADB465" s="170"/>
      <c r="ADC465" s="170"/>
      <c r="ADD465" s="170"/>
      <c r="ADE465" s="170"/>
      <c r="ADF465" s="170"/>
      <c r="ADG465" s="170"/>
      <c r="ADH465" s="170"/>
      <c r="ADI465" s="170"/>
      <c r="ADJ465" s="170"/>
      <c r="ADK465" s="170"/>
      <c r="ADL465" s="170"/>
      <c r="ADM465" s="170"/>
      <c r="ADN465" s="170"/>
      <c r="ADO465" s="170"/>
      <c r="ADP465" s="170"/>
      <c r="ADQ465" s="170"/>
      <c r="ADR465" s="170"/>
      <c r="ADS465" s="170"/>
      <c r="ADT465" s="170"/>
      <c r="ADU465" s="170"/>
      <c r="ADV465" s="170"/>
      <c r="ADW465" s="170"/>
      <c r="ADX465" s="170"/>
      <c r="ADY465" s="170"/>
      <c r="ADZ465" s="170"/>
      <c r="AEA465" s="170"/>
      <c r="AEB465" s="170"/>
      <c r="AEC465" s="170"/>
      <c r="AED465" s="170"/>
      <c r="AEE465" s="170"/>
      <c r="AEF465" s="170"/>
      <c r="AEG465" s="170"/>
      <c r="AEH465" s="170"/>
      <c r="AEI465" s="170"/>
      <c r="AEJ465" s="170"/>
      <c r="AEK465" s="170"/>
      <c r="AEL465" s="170"/>
      <c r="AEM465" s="170"/>
      <c r="AEN465" s="170"/>
      <c r="AEO465" s="170"/>
      <c r="AEP465" s="170"/>
      <c r="AEQ465" s="170"/>
      <c r="AER465" s="170"/>
      <c r="AES465" s="170"/>
      <c r="AET465" s="170"/>
      <c r="AEU465" s="170"/>
      <c r="AEV465" s="170"/>
      <c r="AEW465" s="170"/>
      <c r="AEX465" s="170"/>
      <c r="AEY465" s="170"/>
      <c r="AEZ465" s="170"/>
      <c r="AFA465" s="170"/>
      <c r="AFB465" s="170"/>
      <c r="AFC465" s="170"/>
      <c r="AFD465" s="170"/>
      <c r="AFE465" s="170"/>
      <c r="AFF465" s="170"/>
      <c r="AFG465" s="170"/>
      <c r="AFH465" s="170"/>
      <c r="AFI465" s="170"/>
      <c r="AFJ465" s="170"/>
      <c r="AFK465" s="170"/>
      <c r="AFL465" s="170"/>
      <c r="AFM465" s="170"/>
      <c r="AFN465" s="170"/>
      <c r="AFO465" s="170"/>
      <c r="AFP465" s="170"/>
      <c r="AFQ465" s="170"/>
      <c r="AFR465" s="170"/>
      <c r="AFS465" s="170"/>
      <c r="AFT465" s="170"/>
      <c r="AFU465" s="170"/>
      <c r="AFV465" s="170"/>
      <c r="AFW465" s="170"/>
      <c r="AFX465" s="170"/>
      <c r="AFY465" s="170"/>
      <c r="AFZ465" s="170"/>
      <c r="AGA465" s="170"/>
      <c r="AGB465" s="170"/>
      <c r="AGC465" s="170"/>
      <c r="AGD465" s="170"/>
      <c r="AGE465" s="170"/>
      <c r="AGF465" s="170"/>
      <c r="AGG465" s="170"/>
      <c r="AGH465" s="170"/>
      <c r="AGI465" s="170"/>
      <c r="AGJ465" s="170"/>
      <c r="AGK465" s="170"/>
      <c r="AGL465" s="170"/>
      <c r="AGM465" s="170"/>
      <c r="AGN465" s="170"/>
      <c r="AGO465" s="170"/>
      <c r="AGP465" s="170"/>
      <c r="AGQ465" s="170"/>
      <c r="AGR465" s="170"/>
      <c r="AGS465" s="170"/>
      <c r="AGT465" s="170"/>
      <c r="AGU465" s="170"/>
      <c r="AGV465" s="170"/>
      <c r="AGW465" s="170"/>
      <c r="AGX465" s="170"/>
      <c r="AGY465" s="170"/>
      <c r="AGZ465" s="170"/>
      <c r="AHA465" s="170"/>
      <c r="AHB465" s="170"/>
      <c r="AHC465" s="170"/>
      <c r="AHD465" s="170"/>
      <c r="AHE465" s="170"/>
      <c r="AHF465" s="170"/>
      <c r="AHG465" s="170"/>
      <c r="AHH465" s="170"/>
      <c r="AHI465" s="170"/>
      <c r="AHJ465" s="170"/>
      <c r="AHK465" s="170"/>
      <c r="AHL465" s="170"/>
      <c r="AHM465" s="170"/>
      <c r="AHN465" s="170"/>
      <c r="AHO465" s="170"/>
      <c r="AHP465" s="170"/>
      <c r="AHQ465" s="170"/>
      <c r="AHR465" s="170"/>
      <c r="AHS465" s="170"/>
      <c r="AHT465" s="170"/>
      <c r="AHU465" s="170"/>
      <c r="AHV465" s="170"/>
      <c r="AHW465" s="170"/>
      <c r="AHX465" s="170"/>
      <c r="AHY465" s="170"/>
      <c r="AHZ465" s="170"/>
      <c r="AIA465" s="170"/>
      <c r="AIB465" s="170"/>
      <c r="AIC465" s="170"/>
      <c r="AID465" s="170"/>
      <c r="AIE465" s="170"/>
      <c r="AIF465" s="170"/>
      <c r="AIG465" s="170"/>
      <c r="AIH465" s="170"/>
      <c r="AII465" s="170"/>
      <c r="AIJ465" s="170"/>
      <c r="AIK465" s="170"/>
      <c r="AIL465" s="170"/>
      <c r="AIM465" s="170"/>
      <c r="AIN465" s="170"/>
      <c r="AIO465" s="170"/>
      <c r="AIP465" s="170"/>
      <c r="AIQ465" s="170"/>
      <c r="AIR465" s="170"/>
      <c r="AIS465" s="170"/>
      <c r="AIT465" s="170"/>
      <c r="AIU465" s="170"/>
      <c r="AIV465" s="170"/>
      <c r="AIW465" s="170"/>
      <c r="AIX465" s="170"/>
      <c r="AIY465" s="170"/>
      <c r="AIZ465" s="170"/>
      <c r="AJA465" s="170"/>
      <c r="AJB465" s="170"/>
      <c r="AJC465" s="170"/>
      <c r="AJD465" s="170"/>
      <c r="AJE465" s="170"/>
      <c r="AJF465" s="170"/>
      <c r="AJG465" s="170"/>
      <c r="AJH465" s="170"/>
      <c r="AJI465" s="170"/>
      <c r="AJJ465" s="170"/>
      <c r="AJK465" s="170"/>
      <c r="AJL465" s="170"/>
      <c r="AJM465" s="170"/>
      <c r="AJN465" s="170"/>
      <c r="AJO465" s="170"/>
      <c r="AJP465" s="170"/>
      <c r="AJQ465" s="170"/>
      <c r="AJR465" s="170"/>
      <c r="AJS465" s="170"/>
      <c r="AJT465" s="170"/>
      <c r="AJU465" s="170"/>
      <c r="AJV465" s="170"/>
      <c r="AJW465" s="170"/>
      <c r="AJX465" s="170"/>
      <c r="AJY465" s="170"/>
      <c r="AJZ465" s="170"/>
      <c r="AKA465" s="170"/>
      <c r="AKB465" s="170"/>
      <c r="AKC465" s="170"/>
      <c r="AKD465" s="170"/>
      <c r="AKE465" s="170"/>
      <c r="AKF465" s="170"/>
      <c r="AKG465" s="170"/>
      <c r="AKH465" s="170"/>
      <c r="AKI465" s="170"/>
      <c r="AKJ465" s="170"/>
      <c r="AKK465" s="170"/>
      <c r="AKL465" s="170"/>
      <c r="AKM465" s="170"/>
      <c r="AKN465" s="170"/>
      <c r="AKO465" s="170"/>
      <c r="AKP465" s="170"/>
      <c r="AKQ465" s="170"/>
      <c r="AKR465" s="170"/>
      <c r="AKS465" s="170"/>
      <c r="AKT465" s="170"/>
      <c r="AKU465" s="170"/>
      <c r="AKV465" s="170"/>
      <c r="AKW465" s="170"/>
      <c r="AKX465" s="170"/>
      <c r="AKY465" s="170"/>
      <c r="AKZ465" s="170"/>
      <c r="ALA465" s="170"/>
      <c r="ALB465" s="170"/>
      <c r="ALC465" s="170"/>
      <c r="ALD465" s="170"/>
      <c r="ALE465" s="170"/>
      <c r="ALF465" s="170"/>
      <c r="ALG465" s="170"/>
      <c r="ALH465" s="170"/>
      <c r="ALI465" s="170"/>
      <c r="ALJ465" s="170"/>
      <c r="ALK465" s="170"/>
      <c r="ALL465" s="170"/>
      <c r="ALM465" s="170"/>
      <c r="ALN465" s="170"/>
      <c r="ALO465" s="170"/>
      <c r="ALP465" s="170"/>
      <c r="ALQ465" s="170"/>
      <c r="ALR465" s="170"/>
      <c r="ALS465" s="170"/>
      <c r="ALT465" s="170"/>
      <c r="ALU465" s="170"/>
      <c r="ALV465" s="170"/>
      <c r="ALW465" s="170"/>
      <c r="ALX465" s="170"/>
      <c r="ALY465" s="170"/>
      <c r="ALZ465" s="170"/>
      <c r="AMA465" s="170"/>
      <c r="AMB465" s="170"/>
      <c r="AMC465" s="170"/>
      <c r="AMD465" s="170"/>
      <c r="AME465" s="170"/>
      <c r="AMF465" s="170"/>
      <c r="AMG465" s="170"/>
      <c r="AMH465" s="170"/>
      <c r="AMI465" s="170"/>
      <c r="AMJ465" s="170"/>
    </row>
    <row r="466" spans="1:1026" x14ac:dyDescent="0.25">
      <c r="A466" s="258" t="s">
        <v>5849</v>
      </c>
      <c r="B466" s="257">
        <v>466</v>
      </c>
      <c r="C466" s="258" t="s">
        <v>5883</v>
      </c>
      <c r="D466" s="308" t="s">
        <v>5850</v>
      </c>
      <c r="E466" s="277" t="s">
        <v>766</v>
      </c>
      <c r="F466" s="278"/>
      <c r="G466" s="280"/>
      <c r="H466" s="280"/>
      <c r="I466" s="492">
        <v>5.69</v>
      </c>
      <c r="J466" s="278">
        <v>2</v>
      </c>
      <c r="K466" s="278"/>
      <c r="L466" s="278" t="s">
        <v>748</v>
      </c>
      <c r="M466" s="278"/>
      <c r="N466" s="278">
        <v>1</v>
      </c>
      <c r="O466" s="278"/>
      <c r="P466" s="278"/>
      <c r="Q466" s="278"/>
      <c r="R466" s="278"/>
      <c r="S466" s="278"/>
      <c r="T466" s="278"/>
      <c r="U466" s="278"/>
      <c r="V466" s="278"/>
      <c r="W466" s="283">
        <f t="shared" si="212"/>
        <v>100</v>
      </c>
      <c r="X466" s="283">
        <f t="shared" si="213"/>
        <v>100</v>
      </c>
      <c r="Y466" s="283">
        <f t="shared" si="208"/>
        <v>100</v>
      </c>
      <c r="Z466" s="283">
        <f t="shared" si="210"/>
        <v>100</v>
      </c>
      <c r="AA466" s="283">
        <f t="shared" si="211"/>
        <v>100</v>
      </c>
      <c r="AB466" s="287">
        <f t="shared" si="202"/>
        <v>100</v>
      </c>
      <c r="AC466" s="287">
        <f t="shared" si="201"/>
        <v>100</v>
      </c>
      <c r="AD466" s="287">
        <f t="shared" ref="AD466:AD529" si="214">IF(OR(EXACT(T466,"1A"),EXACT(T466,"1B")),0.3,IF(T466=2,3,100))</f>
        <v>100</v>
      </c>
      <c r="AE466" s="284">
        <f t="shared" si="209"/>
        <v>1</v>
      </c>
      <c r="AF466" s="284">
        <f t="shared" si="203"/>
        <v>100</v>
      </c>
      <c r="AG466" s="268">
        <f t="shared" si="205"/>
        <v>100</v>
      </c>
      <c r="AH466" s="268">
        <f t="shared" si="206"/>
        <v>10</v>
      </c>
      <c r="AI466" s="268">
        <f t="shared" si="207"/>
        <v>100</v>
      </c>
      <c r="AJ466" s="268">
        <f t="shared" si="204"/>
        <v>100</v>
      </c>
      <c r="AK466" s="506" t="s">
        <v>24583</v>
      </c>
      <c r="AL466" s="277">
        <v>1</v>
      </c>
      <c r="AM466" s="277">
        <v>1</v>
      </c>
      <c r="AN466" s="511"/>
      <c r="AO466" s="277">
        <v>1</v>
      </c>
      <c r="AP466" s="277"/>
      <c r="AQ466" s="277"/>
      <c r="AR466" s="382" t="s">
        <v>756</v>
      </c>
      <c r="AS466" s="382"/>
      <c r="AT466" s="277"/>
      <c r="AU466" s="277"/>
      <c r="AW466" s="559"/>
      <c r="AX466" s="559"/>
      <c r="AY466" s="559"/>
      <c r="AZ466" s="559"/>
      <c r="BA466" s="559"/>
      <c r="BB466" s="559"/>
      <c r="BC466" s="559"/>
      <c r="BD466" s="559"/>
      <c r="BE466" s="559"/>
      <c r="BF466" s="559"/>
      <c r="BG466" s="559"/>
      <c r="BH466" s="559"/>
      <c r="BI466" s="559"/>
      <c r="BJ466" s="559"/>
      <c r="BK466" s="559"/>
      <c r="BL466" s="559"/>
      <c r="BM466" s="559"/>
      <c r="BN466" s="559"/>
      <c r="BO466" s="559"/>
      <c r="BP466" s="559"/>
      <c r="BQ466" s="559"/>
      <c r="BR466" s="559"/>
      <c r="BS466" s="559"/>
      <c r="BT466" s="559"/>
      <c r="BU466" s="559"/>
      <c r="BV466" s="559"/>
      <c r="BW466" s="559"/>
      <c r="BX466" s="559"/>
      <c r="BY466" s="559"/>
      <c r="BZ466" s="559"/>
      <c r="CA466" s="559"/>
      <c r="CB466" s="559"/>
      <c r="CC466" s="559"/>
      <c r="CD466" s="559"/>
      <c r="CE466" s="559"/>
      <c r="CF466" s="559"/>
      <c r="CG466" s="559"/>
      <c r="CH466" s="559"/>
      <c r="CI466" s="559"/>
      <c r="CJ466" s="559"/>
      <c r="CK466" s="559"/>
      <c r="CL466" s="559"/>
      <c r="CM466" s="559"/>
      <c r="CN466" s="559"/>
      <c r="CO466" s="559"/>
      <c r="CP466" s="559"/>
      <c r="CQ466" s="559"/>
      <c r="CR466" s="559"/>
      <c r="CS466" s="559"/>
      <c r="CT466" s="559"/>
      <c r="CU466" s="559"/>
      <c r="CV466" s="559"/>
      <c r="CW466" s="559"/>
      <c r="CX466" s="559"/>
      <c r="CY466" s="559"/>
      <c r="CZ466" s="559"/>
      <c r="DA466" s="559"/>
      <c r="DB466" s="559"/>
      <c r="DC466" s="559"/>
      <c r="DD466" s="559"/>
      <c r="DE466" s="559"/>
      <c r="DF466" s="559"/>
      <c r="DG466" s="559"/>
      <c r="DH466" s="559"/>
      <c r="DI466" s="559"/>
      <c r="DJ466" s="559"/>
      <c r="DK466" s="559"/>
      <c r="DL466" s="559"/>
      <c r="DM466" s="559"/>
      <c r="DN466" s="559"/>
      <c r="DO466" s="559"/>
      <c r="DP466" s="559"/>
      <c r="DQ466" s="559"/>
      <c r="DR466" s="559"/>
      <c r="DS466" s="559"/>
      <c r="DT466" s="559"/>
      <c r="DU466" s="559"/>
      <c r="DV466" s="559"/>
      <c r="DW466" s="559"/>
      <c r="DX466" s="559"/>
      <c r="DY466" s="559"/>
      <c r="DZ466" s="559"/>
      <c r="EA466" s="559"/>
      <c r="EB466" s="559"/>
      <c r="EC466" s="559"/>
      <c r="ED466" s="559"/>
      <c r="EE466" s="559"/>
      <c r="EF466" s="559"/>
      <c r="EG466" s="559"/>
      <c r="EH466" s="559"/>
      <c r="EI466" s="559"/>
      <c r="EJ466" s="559"/>
      <c r="EK466" s="559"/>
      <c r="EL466" s="559"/>
      <c r="EM466" s="559"/>
      <c r="EN466" s="559"/>
      <c r="EO466" s="559"/>
      <c r="EP466" s="559"/>
      <c r="EQ466" s="559"/>
      <c r="ER466" s="559"/>
      <c r="ES466" s="559"/>
      <c r="ET466" s="559"/>
      <c r="EU466" s="559"/>
      <c r="EV466" s="559"/>
      <c r="EW466" s="559"/>
      <c r="EX466" s="559"/>
      <c r="EY466" s="559"/>
      <c r="EZ466" s="559"/>
      <c r="FA466" s="559"/>
      <c r="FB466" s="559"/>
      <c r="FC466" s="559"/>
      <c r="FD466" s="559"/>
      <c r="FE466" s="559"/>
      <c r="FF466" s="559"/>
      <c r="FG466" s="559"/>
      <c r="FH466" s="559"/>
      <c r="FI466" s="559"/>
      <c r="FJ466" s="559"/>
      <c r="FK466" s="559"/>
      <c r="FL466" s="559"/>
      <c r="FM466" s="559"/>
      <c r="FN466" s="559"/>
      <c r="FO466" s="559"/>
      <c r="FP466" s="559"/>
      <c r="FQ466" s="559"/>
      <c r="FR466" s="559"/>
      <c r="FS466" s="559"/>
      <c r="FT466" s="559"/>
      <c r="FU466" s="559"/>
      <c r="FV466" s="559"/>
      <c r="FW466" s="559"/>
      <c r="FX466" s="559"/>
      <c r="FY466" s="559"/>
      <c r="FZ466" s="559"/>
      <c r="GA466" s="559"/>
      <c r="GB466" s="559"/>
      <c r="GC466" s="559"/>
      <c r="GD466" s="559"/>
      <c r="GE466" s="559"/>
      <c r="GF466" s="559"/>
      <c r="GG466" s="559"/>
      <c r="GH466" s="559"/>
      <c r="GI466" s="559"/>
      <c r="GJ466" s="559"/>
      <c r="GK466" s="559"/>
      <c r="GL466" s="559"/>
      <c r="GM466" s="559"/>
      <c r="GN466" s="559"/>
      <c r="GO466" s="559"/>
      <c r="GP466" s="559"/>
      <c r="GQ466" s="559"/>
      <c r="GR466" s="559"/>
      <c r="GS466" s="559"/>
      <c r="GT466" s="559"/>
      <c r="GU466" s="559"/>
      <c r="GV466" s="559"/>
      <c r="GW466" s="559"/>
      <c r="GX466" s="559"/>
      <c r="GY466" s="559"/>
      <c r="GZ466" s="559"/>
      <c r="HA466" s="559"/>
      <c r="HB466" s="559"/>
      <c r="HC466" s="559"/>
      <c r="HD466" s="559"/>
      <c r="HE466" s="559"/>
      <c r="HF466" s="559"/>
      <c r="HG466" s="559"/>
      <c r="HH466" s="559"/>
      <c r="HI466" s="559"/>
      <c r="HJ466" s="559"/>
      <c r="HK466" s="559"/>
      <c r="HL466" s="559"/>
      <c r="HM466" s="559"/>
      <c r="HN466" s="559"/>
      <c r="HO466" s="559"/>
      <c r="HP466" s="559"/>
      <c r="HQ466" s="559"/>
      <c r="HR466" s="559"/>
      <c r="HS466" s="559"/>
      <c r="HT466" s="559"/>
      <c r="HU466" s="559"/>
      <c r="HV466" s="559"/>
      <c r="HW466" s="559"/>
      <c r="HX466" s="559"/>
      <c r="HY466" s="559"/>
      <c r="HZ466" s="559"/>
      <c r="IA466" s="559"/>
      <c r="IB466" s="559"/>
      <c r="IC466" s="559"/>
      <c r="ID466" s="559"/>
      <c r="IE466" s="559"/>
      <c r="IF466" s="559"/>
      <c r="IG466" s="559"/>
      <c r="IH466" s="559"/>
      <c r="II466" s="559"/>
      <c r="IJ466" s="559"/>
      <c r="IK466" s="559"/>
      <c r="IL466" s="559"/>
      <c r="IM466" s="559"/>
      <c r="IN466" s="559"/>
      <c r="IO466" s="559"/>
      <c r="IP466" s="559"/>
      <c r="IQ466" s="559"/>
      <c r="IR466" s="559"/>
      <c r="IS466" s="559"/>
      <c r="IT466" s="559"/>
      <c r="IU466" s="559"/>
      <c r="IV466" s="559"/>
      <c r="IW466" s="559"/>
      <c r="IX466" s="559"/>
      <c r="IY466" s="559"/>
      <c r="IZ466" s="559"/>
      <c r="JA466" s="559"/>
      <c r="JB466" s="559"/>
      <c r="JC466" s="559"/>
      <c r="JD466" s="559"/>
      <c r="JE466" s="559"/>
      <c r="JF466" s="559"/>
      <c r="JG466" s="559"/>
      <c r="JH466" s="559"/>
      <c r="JI466" s="559"/>
      <c r="JJ466" s="559"/>
      <c r="JK466" s="559"/>
      <c r="JL466" s="559"/>
      <c r="JM466" s="559"/>
      <c r="JN466" s="559"/>
      <c r="JO466" s="559"/>
      <c r="JP466" s="559"/>
      <c r="JQ466" s="559"/>
      <c r="JR466" s="559"/>
      <c r="JS466" s="559"/>
      <c r="JT466" s="559"/>
      <c r="JU466" s="559"/>
      <c r="JV466" s="559"/>
      <c r="JW466" s="559"/>
      <c r="JX466" s="559"/>
      <c r="JY466" s="559"/>
      <c r="JZ466" s="559"/>
      <c r="KA466" s="559"/>
      <c r="KB466" s="559"/>
      <c r="KC466" s="559"/>
      <c r="KD466" s="559"/>
      <c r="KE466" s="559"/>
      <c r="KF466" s="559"/>
      <c r="KG466" s="559"/>
      <c r="KH466" s="559"/>
      <c r="KI466" s="559"/>
      <c r="KJ466" s="559"/>
      <c r="KK466" s="559"/>
      <c r="KL466" s="559"/>
      <c r="KM466" s="559"/>
      <c r="KN466" s="559"/>
      <c r="KO466" s="559"/>
      <c r="KP466" s="559"/>
      <c r="KQ466" s="559"/>
      <c r="KR466" s="559"/>
      <c r="KS466" s="559"/>
      <c r="KT466" s="559"/>
      <c r="KU466" s="559"/>
      <c r="KV466" s="559"/>
      <c r="KW466" s="559"/>
      <c r="KX466" s="559"/>
      <c r="KY466" s="559"/>
      <c r="KZ466" s="559"/>
      <c r="LA466" s="559"/>
      <c r="LB466" s="559"/>
      <c r="LC466" s="559"/>
      <c r="LD466" s="559"/>
      <c r="LE466" s="559"/>
      <c r="LF466" s="559"/>
      <c r="LG466" s="559"/>
      <c r="LH466" s="559"/>
      <c r="LI466" s="559"/>
      <c r="LJ466" s="559"/>
      <c r="LK466" s="559"/>
      <c r="LL466" s="559"/>
      <c r="LM466" s="559"/>
      <c r="LN466" s="559"/>
      <c r="LO466" s="559"/>
      <c r="LP466" s="559"/>
      <c r="LQ466" s="559"/>
      <c r="LR466" s="559"/>
      <c r="LS466" s="559"/>
      <c r="LT466" s="559"/>
      <c r="LU466" s="559"/>
      <c r="LV466" s="559"/>
      <c r="LW466" s="559"/>
      <c r="LX466" s="559"/>
      <c r="LY466" s="559"/>
      <c r="LZ466" s="559"/>
      <c r="MA466" s="559"/>
      <c r="MB466" s="559"/>
      <c r="MC466" s="559"/>
      <c r="MD466" s="559"/>
      <c r="ME466" s="559"/>
      <c r="MF466" s="559"/>
      <c r="MG466" s="559"/>
      <c r="MH466" s="559"/>
      <c r="MI466" s="559"/>
      <c r="MJ466" s="559"/>
      <c r="MK466" s="559"/>
      <c r="ML466" s="559"/>
      <c r="MM466" s="559"/>
      <c r="MN466" s="559"/>
      <c r="MO466" s="559"/>
      <c r="MP466" s="559"/>
      <c r="MQ466" s="559"/>
      <c r="MR466" s="559"/>
      <c r="MS466" s="559"/>
      <c r="MT466" s="559"/>
      <c r="MU466" s="559"/>
      <c r="MV466" s="559"/>
      <c r="MW466" s="559"/>
      <c r="MX466" s="559"/>
      <c r="MY466" s="559"/>
      <c r="MZ466" s="559"/>
      <c r="NA466" s="559"/>
      <c r="NB466" s="559"/>
      <c r="NC466" s="559"/>
      <c r="ND466" s="559"/>
      <c r="NE466" s="559"/>
      <c r="NF466" s="559"/>
      <c r="NG466" s="559"/>
      <c r="NH466" s="559"/>
      <c r="NI466" s="559"/>
      <c r="NJ466" s="559"/>
      <c r="NK466" s="559"/>
      <c r="NL466" s="559"/>
      <c r="NM466" s="559"/>
      <c r="NN466" s="559"/>
      <c r="NO466" s="559"/>
      <c r="NP466" s="559"/>
      <c r="NQ466" s="559"/>
      <c r="NR466" s="559"/>
      <c r="NS466" s="559"/>
      <c r="NT466" s="559"/>
      <c r="NU466" s="559"/>
      <c r="NV466" s="559"/>
      <c r="NW466" s="559"/>
      <c r="NX466" s="559"/>
      <c r="NY466" s="559"/>
      <c r="NZ466" s="559"/>
      <c r="OA466" s="559"/>
      <c r="OB466" s="559"/>
      <c r="OC466" s="559"/>
      <c r="OD466" s="559"/>
      <c r="OE466" s="559"/>
      <c r="OF466" s="559"/>
      <c r="OG466" s="559"/>
      <c r="OH466" s="559"/>
      <c r="OI466" s="559"/>
      <c r="OJ466" s="559"/>
      <c r="OK466" s="559"/>
      <c r="OL466" s="559"/>
      <c r="OM466" s="559"/>
      <c r="ON466" s="559"/>
      <c r="OO466" s="559"/>
      <c r="OP466" s="559"/>
      <c r="OQ466" s="559"/>
      <c r="OR466" s="559"/>
      <c r="OS466" s="559"/>
      <c r="OT466" s="559"/>
      <c r="OU466" s="559"/>
      <c r="OV466" s="559"/>
      <c r="OW466" s="559"/>
      <c r="OX466" s="559"/>
      <c r="OY466" s="559"/>
      <c r="OZ466" s="559"/>
      <c r="PA466" s="559"/>
      <c r="PB466" s="559"/>
      <c r="PC466" s="559"/>
      <c r="PD466" s="559"/>
      <c r="PE466" s="559"/>
      <c r="PF466" s="559"/>
      <c r="PG466" s="559"/>
      <c r="PH466" s="559"/>
      <c r="PI466" s="559"/>
      <c r="PJ466" s="559"/>
      <c r="PK466" s="559"/>
      <c r="PL466" s="559"/>
      <c r="PM466" s="559"/>
      <c r="PN466" s="559"/>
      <c r="PO466" s="559"/>
      <c r="PP466" s="559"/>
      <c r="PQ466" s="559"/>
      <c r="PR466" s="559"/>
      <c r="PS466" s="559"/>
      <c r="PT466" s="559"/>
      <c r="PU466" s="559"/>
      <c r="PV466" s="559"/>
      <c r="PW466" s="559"/>
      <c r="PX466" s="559"/>
      <c r="PY466" s="559"/>
      <c r="PZ466" s="559"/>
      <c r="QA466" s="559"/>
      <c r="QB466" s="559"/>
      <c r="QC466" s="559"/>
      <c r="QD466" s="559"/>
      <c r="QE466" s="559"/>
      <c r="QF466" s="559"/>
      <c r="QG466" s="559"/>
      <c r="QH466" s="559"/>
      <c r="QI466" s="559"/>
      <c r="QJ466" s="559"/>
      <c r="QK466" s="559"/>
      <c r="QL466" s="559"/>
      <c r="QM466" s="559"/>
      <c r="QN466" s="559"/>
      <c r="QO466" s="559"/>
      <c r="QP466" s="559"/>
      <c r="QQ466" s="559"/>
      <c r="QR466" s="559"/>
      <c r="QS466" s="559"/>
      <c r="QT466" s="559"/>
      <c r="QU466" s="559"/>
      <c r="QV466" s="559"/>
      <c r="QW466" s="559"/>
      <c r="QX466" s="559"/>
      <c r="QY466" s="559"/>
      <c r="QZ466" s="559"/>
      <c r="RA466" s="559"/>
      <c r="RB466" s="559"/>
      <c r="RC466" s="559"/>
      <c r="RD466" s="559"/>
      <c r="RE466" s="559"/>
      <c r="RF466" s="559"/>
      <c r="RG466" s="559"/>
      <c r="RH466" s="559"/>
      <c r="RI466" s="559"/>
      <c r="RJ466" s="559"/>
      <c r="RK466" s="559"/>
      <c r="RL466" s="559"/>
      <c r="RM466" s="559"/>
      <c r="RN466" s="559"/>
      <c r="RO466" s="559"/>
      <c r="RP466" s="559"/>
      <c r="RQ466" s="559"/>
      <c r="RR466" s="559"/>
      <c r="RS466" s="559"/>
      <c r="RT466" s="559"/>
      <c r="RU466" s="559"/>
      <c r="RV466" s="559"/>
      <c r="RW466" s="559"/>
      <c r="RX466" s="559"/>
      <c r="RY466" s="559"/>
      <c r="RZ466" s="559"/>
      <c r="SA466" s="559"/>
      <c r="SB466" s="559"/>
      <c r="SC466" s="559"/>
      <c r="SD466" s="559"/>
      <c r="SE466" s="559"/>
      <c r="SF466" s="559"/>
      <c r="SG466" s="559"/>
      <c r="SH466" s="559"/>
      <c r="SI466" s="559"/>
      <c r="SJ466" s="559"/>
      <c r="SK466" s="559"/>
      <c r="SL466" s="559"/>
      <c r="SM466" s="559"/>
      <c r="SN466" s="559"/>
      <c r="SO466" s="559"/>
      <c r="SP466" s="559"/>
      <c r="SQ466" s="559"/>
      <c r="SR466" s="559"/>
      <c r="SS466" s="559"/>
      <c r="ST466" s="559"/>
      <c r="SU466" s="559"/>
      <c r="SV466" s="559"/>
      <c r="SW466" s="559"/>
      <c r="SX466" s="559"/>
      <c r="SY466" s="559"/>
      <c r="SZ466" s="559"/>
      <c r="TA466" s="559"/>
      <c r="TB466" s="559"/>
      <c r="TC466" s="559"/>
      <c r="TD466" s="559"/>
      <c r="TE466" s="559"/>
      <c r="TF466" s="559"/>
      <c r="TG466" s="559"/>
      <c r="TH466" s="559"/>
      <c r="TI466" s="559"/>
      <c r="TJ466" s="559"/>
      <c r="TK466" s="559"/>
      <c r="TL466" s="559"/>
      <c r="TM466" s="559"/>
      <c r="TN466" s="559"/>
      <c r="TO466" s="559"/>
      <c r="TP466" s="559"/>
      <c r="TQ466" s="559"/>
      <c r="TR466" s="559"/>
      <c r="TS466" s="559"/>
      <c r="TT466" s="559"/>
      <c r="TU466" s="559"/>
      <c r="TV466" s="559"/>
      <c r="TW466" s="559"/>
      <c r="TX466" s="559"/>
      <c r="TY466" s="559"/>
      <c r="TZ466" s="559"/>
      <c r="UA466" s="559"/>
      <c r="UB466" s="559"/>
      <c r="UC466" s="559"/>
      <c r="UD466" s="559"/>
      <c r="UE466" s="559"/>
      <c r="UF466" s="559"/>
      <c r="UG466" s="559"/>
      <c r="UH466" s="559"/>
      <c r="UI466" s="559"/>
      <c r="UJ466" s="559"/>
      <c r="UK466" s="559"/>
      <c r="UL466" s="559"/>
      <c r="UM466" s="559"/>
      <c r="UN466" s="559"/>
      <c r="UO466" s="559"/>
      <c r="UP466" s="559"/>
      <c r="UQ466" s="559"/>
      <c r="UR466" s="559"/>
      <c r="US466" s="559"/>
      <c r="UT466" s="559"/>
      <c r="UU466" s="559"/>
      <c r="UV466" s="559"/>
      <c r="UW466" s="559"/>
      <c r="UX466" s="559"/>
      <c r="UY466" s="559"/>
      <c r="UZ466" s="559"/>
      <c r="VA466" s="559"/>
      <c r="VB466" s="559"/>
      <c r="VC466" s="559"/>
      <c r="VD466" s="559"/>
      <c r="VE466" s="559"/>
      <c r="VF466" s="559"/>
      <c r="VG466" s="559"/>
      <c r="VH466" s="559"/>
      <c r="VI466" s="559"/>
      <c r="VJ466" s="559"/>
      <c r="VK466" s="559"/>
      <c r="VL466" s="559"/>
      <c r="VM466" s="559"/>
      <c r="VN466" s="559"/>
      <c r="VO466" s="559"/>
      <c r="VP466" s="559"/>
      <c r="VQ466" s="559"/>
      <c r="VR466" s="559"/>
      <c r="VS466" s="559"/>
      <c r="VT466" s="559"/>
      <c r="VU466" s="559"/>
      <c r="VV466" s="559"/>
      <c r="VW466" s="559"/>
      <c r="VX466" s="559"/>
      <c r="VY466" s="559"/>
      <c r="VZ466" s="559"/>
      <c r="WA466" s="559"/>
      <c r="WB466" s="559"/>
      <c r="WC466" s="559"/>
      <c r="WD466" s="559"/>
      <c r="WE466" s="559"/>
      <c r="WF466" s="559"/>
      <c r="WG466" s="559"/>
      <c r="WH466" s="559"/>
      <c r="WI466" s="559"/>
      <c r="WJ466" s="559"/>
      <c r="WK466" s="559"/>
      <c r="WL466" s="559"/>
      <c r="WM466" s="559"/>
      <c r="WN466" s="559"/>
      <c r="WO466" s="559"/>
      <c r="WP466" s="559"/>
      <c r="WQ466" s="559"/>
      <c r="WR466" s="559"/>
      <c r="WS466" s="559"/>
      <c r="WT466" s="559"/>
      <c r="WU466" s="559"/>
      <c r="WV466" s="559"/>
      <c r="WW466" s="559"/>
      <c r="WX466" s="559"/>
      <c r="WY466" s="559"/>
      <c r="WZ466" s="559"/>
      <c r="XA466" s="559"/>
      <c r="XB466" s="559"/>
      <c r="XC466" s="559"/>
      <c r="XD466" s="559"/>
      <c r="XE466" s="559"/>
      <c r="XF466" s="559"/>
      <c r="XG466" s="559"/>
      <c r="XH466" s="559"/>
      <c r="XI466" s="559"/>
      <c r="XJ466" s="559"/>
      <c r="XK466" s="559"/>
      <c r="XL466" s="559"/>
      <c r="XM466" s="559"/>
      <c r="XN466" s="559"/>
      <c r="XO466" s="559"/>
      <c r="XP466" s="559"/>
      <c r="XQ466" s="559"/>
      <c r="XR466" s="559"/>
      <c r="XS466" s="559"/>
      <c r="XT466" s="559"/>
      <c r="XU466" s="559"/>
      <c r="XV466" s="559"/>
      <c r="XW466" s="559"/>
      <c r="XX466" s="559"/>
      <c r="XY466" s="559"/>
      <c r="XZ466" s="559"/>
      <c r="YA466" s="559"/>
      <c r="YB466" s="559"/>
      <c r="YC466" s="559"/>
      <c r="YD466" s="559"/>
      <c r="YE466" s="559"/>
      <c r="YF466" s="559"/>
      <c r="YG466" s="559"/>
      <c r="YH466" s="559"/>
      <c r="YI466" s="559"/>
      <c r="YJ466" s="559"/>
      <c r="YK466" s="559"/>
      <c r="YL466" s="559"/>
      <c r="YM466" s="559"/>
      <c r="YN466" s="559"/>
      <c r="YO466" s="559"/>
      <c r="YP466" s="559"/>
      <c r="YQ466" s="559"/>
      <c r="YR466" s="559"/>
      <c r="YS466" s="559"/>
      <c r="YT466" s="559"/>
      <c r="YU466" s="559"/>
      <c r="YV466" s="559"/>
      <c r="YW466" s="559"/>
      <c r="YX466" s="559"/>
      <c r="YY466" s="559"/>
      <c r="YZ466" s="559"/>
      <c r="ZA466" s="559"/>
      <c r="ZB466" s="559"/>
      <c r="ZC466" s="559"/>
      <c r="ZD466" s="559"/>
      <c r="ZE466" s="559"/>
      <c r="ZF466" s="559"/>
      <c r="ZG466" s="559"/>
      <c r="ZH466" s="559"/>
      <c r="ZI466" s="559"/>
      <c r="ZJ466" s="559"/>
      <c r="ZK466" s="559"/>
      <c r="ZL466" s="559"/>
      <c r="ZM466" s="559"/>
      <c r="ZN466" s="559"/>
      <c r="ZO466" s="559"/>
      <c r="ZP466" s="559"/>
      <c r="ZQ466" s="559"/>
      <c r="ZR466" s="559"/>
      <c r="ZS466" s="559"/>
      <c r="ZT466" s="559"/>
      <c r="ZU466" s="559"/>
      <c r="ZV466" s="559"/>
      <c r="ZW466" s="559"/>
      <c r="ZX466" s="559"/>
      <c r="ZY466" s="559"/>
      <c r="ZZ466" s="559"/>
      <c r="AAA466" s="559"/>
      <c r="AAB466" s="559"/>
      <c r="AAC466" s="559"/>
      <c r="AAD466" s="559"/>
      <c r="AAE466" s="559"/>
      <c r="AAF466" s="559"/>
      <c r="AAG466" s="559"/>
      <c r="AAH466" s="559"/>
      <c r="AAI466" s="559"/>
      <c r="AAJ466" s="559"/>
      <c r="AAK466" s="559"/>
      <c r="AAL466" s="559"/>
      <c r="AAM466" s="559"/>
      <c r="AAN466" s="559"/>
      <c r="AAO466" s="559"/>
      <c r="AAP466" s="559"/>
      <c r="AAQ466" s="559"/>
      <c r="AAR466" s="559"/>
      <c r="AAS466" s="559"/>
      <c r="AAT466" s="559"/>
      <c r="AAU466" s="559"/>
      <c r="AAV466" s="559"/>
      <c r="AAW466" s="559"/>
      <c r="AAX466" s="559"/>
      <c r="AAY466" s="559"/>
      <c r="AAZ466" s="559"/>
      <c r="ABA466" s="559"/>
      <c r="ABB466" s="559"/>
      <c r="ABC466" s="559"/>
      <c r="ABD466" s="559"/>
      <c r="ABE466" s="559"/>
      <c r="ABF466" s="559"/>
      <c r="ABG466" s="559"/>
      <c r="ABH466" s="559"/>
      <c r="ABI466" s="559"/>
      <c r="ABJ466" s="559"/>
      <c r="ABK466" s="559"/>
      <c r="ABL466" s="559"/>
      <c r="ABM466" s="559"/>
      <c r="ABN466" s="559"/>
      <c r="ABO466" s="559"/>
      <c r="ABP466" s="559"/>
      <c r="ABQ466" s="559"/>
      <c r="ABR466" s="559"/>
      <c r="ABS466" s="559"/>
      <c r="ABT466" s="559"/>
      <c r="ABU466" s="559"/>
      <c r="ABV466" s="559"/>
      <c r="ABW466" s="559"/>
      <c r="ABX466" s="559"/>
      <c r="ABY466" s="559"/>
      <c r="ABZ466" s="559"/>
      <c r="ACA466" s="559"/>
      <c r="ACB466" s="559"/>
      <c r="ACC466" s="559"/>
      <c r="ACD466" s="559"/>
      <c r="ACE466" s="559"/>
      <c r="ACF466" s="559"/>
      <c r="ACG466" s="559"/>
      <c r="ACH466" s="559"/>
      <c r="ACI466" s="559"/>
      <c r="ACJ466" s="559"/>
      <c r="ACK466" s="559"/>
      <c r="ACL466" s="559"/>
      <c r="ACM466" s="559"/>
      <c r="ACN466" s="559"/>
      <c r="ACO466" s="559"/>
      <c r="ACP466" s="559"/>
      <c r="ACQ466" s="559"/>
      <c r="ACR466" s="559"/>
      <c r="ACS466" s="559"/>
      <c r="ACT466" s="559"/>
      <c r="ACU466" s="559"/>
      <c r="ACV466" s="559"/>
      <c r="ACW466" s="559"/>
      <c r="ACX466" s="559"/>
      <c r="ACY466" s="559"/>
      <c r="ACZ466" s="559"/>
      <c r="ADA466" s="559"/>
      <c r="ADB466" s="559"/>
      <c r="ADC466" s="559"/>
      <c r="ADD466" s="559"/>
      <c r="ADE466" s="559"/>
      <c r="ADF466" s="559"/>
      <c r="ADG466" s="559"/>
      <c r="ADH466" s="559"/>
      <c r="ADI466" s="559"/>
      <c r="ADJ466" s="559"/>
      <c r="ADK466" s="559"/>
      <c r="ADL466" s="559"/>
      <c r="ADM466" s="559"/>
      <c r="ADN466" s="559"/>
      <c r="ADO466" s="559"/>
      <c r="ADP466" s="559"/>
      <c r="ADQ466" s="559"/>
      <c r="ADR466" s="559"/>
      <c r="ADS466" s="559"/>
      <c r="ADT466" s="559"/>
      <c r="ADU466" s="559"/>
      <c r="ADV466" s="559"/>
      <c r="ADW466" s="559"/>
      <c r="ADX466" s="559"/>
      <c r="ADY466" s="559"/>
      <c r="ADZ466" s="559"/>
      <c r="AEA466" s="559"/>
      <c r="AEB466" s="559"/>
      <c r="AEC466" s="559"/>
      <c r="AED466" s="559"/>
      <c r="AEE466" s="559"/>
      <c r="AEF466" s="559"/>
      <c r="AEG466" s="559"/>
      <c r="AEH466" s="559"/>
      <c r="AEI466" s="559"/>
      <c r="AEJ466" s="559"/>
      <c r="AEK466" s="559"/>
      <c r="AEL466" s="559"/>
      <c r="AEM466" s="559"/>
      <c r="AEN466" s="559"/>
      <c r="AEO466" s="559"/>
      <c r="AEP466" s="559"/>
      <c r="AEQ466" s="559"/>
      <c r="AER466" s="559"/>
      <c r="AES466" s="559"/>
      <c r="AET466" s="559"/>
      <c r="AEU466" s="559"/>
      <c r="AEV466" s="559"/>
      <c r="AEW466" s="559"/>
      <c r="AEX466" s="559"/>
      <c r="AEY466" s="559"/>
      <c r="AEZ466" s="559"/>
      <c r="AFA466" s="559"/>
      <c r="AFB466" s="559"/>
      <c r="AFC466" s="559"/>
      <c r="AFD466" s="559"/>
      <c r="AFE466" s="559"/>
      <c r="AFF466" s="559"/>
      <c r="AFG466" s="559"/>
      <c r="AFH466" s="559"/>
      <c r="AFI466" s="559"/>
      <c r="AFJ466" s="559"/>
      <c r="AFK466" s="559"/>
      <c r="AFL466" s="559"/>
      <c r="AFM466" s="559"/>
      <c r="AFN466" s="559"/>
      <c r="AFO466" s="559"/>
      <c r="AFP466" s="559"/>
      <c r="AFQ466" s="559"/>
      <c r="AFR466" s="559"/>
      <c r="AFS466" s="559"/>
      <c r="AFT466" s="559"/>
      <c r="AFU466" s="559"/>
      <c r="AFV466" s="559"/>
      <c r="AFW466" s="559"/>
      <c r="AFX466" s="559"/>
      <c r="AFY466" s="559"/>
      <c r="AFZ466" s="559"/>
      <c r="AGA466" s="559"/>
      <c r="AGB466" s="559"/>
      <c r="AGC466" s="559"/>
      <c r="AGD466" s="559"/>
      <c r="AGE466" s="559"/>
      <c r="AGF466" s="559"/>
      <c r="AGG466" s="559"/>
      <c r="AGH466" s="559"/>
      <c r="AGI466" s="559"/>
      <c r="AGJ466" s="559"/>
      <c r="AGK466" s="559"/>
      <c r="AGL466" s="559"/>
      <c r="AGM466" s="559"/>
      <c r="AGN466" s="559"/>
      <c r="AGO466" s="559"/>
      <c r="AGP466" s="559"/>
      <c r="AGQ466" s="559"/>
      <c r="AGR466" s="559"/>
      <c r="AGS466" s="559"/>
      <c r="AGT466" s="559"/>
      <c r="AGU466" s="559"/>
      <c r="AGV466" s="559"/>
      <c r="AGW466" s="559"/>
      <c r="AGX466" s="559"/>
      <c r="AGY466" s="559"/>
      <c r="AGZ466" s="559"/>
      <c r="AHA466" s="559"/>
      <c r="AHB466" s="559"/>
      <c r="AHC466" s="559"/>
      <c r="AHD466" s="559"/>
      <c r="AHE466" s="559"/>
      <c r="AHF466" s="559"/>
      <c r="AHG466" s="559"/>
      <c r="AHH466" s="559"/>
      <c r="AHI466" s="559"/>
      <c r="AHJ466" s="559"/>
      <c r="AHK466" s="559"/>
      <c r="AHL466" s="559"/>
      <c r="AHM466" s="559"/>
      <c r="AHN466" s="559"/>
      <c r="AHO466" s="559"/>
      <c r="AHP466" s="559"/>
      <c r="AHQ466" s="559"/>
      <c r="AHR466" s="559"/>
      <c r="AHS466" s="559"/>
      <c r="AHT466" s="559"/>
      <c r="AHU466" s="559"/>
      <c r="AHV466" s="559"/>
      <c r="AHW466" s="559"/>
      <c r="AHX466" s="559"/>
      <c r="AHY466" s="559"/>
      <c r="AHZ466" s="559"/>
      <c r="AIA466" s="559"/>
      <c r="AIB466" s="559"/>
      <c r="AIC466" s="559"/>
      <c r="AID466" s="559"/>
      <c r="AIE466" s="559"/>
      <c r="AIF466" s="559"/>
      <c r="AIG466" s="559"/>
      <c r="AIH466" s="559"/>
      <c r="AII466" s="559"/>
      <c r="AIJ466" s="559"/>
      <c r="AIK466" s="559"/>
      <c r="AIL466" s="559"/>
      <c r="AIM466" s="559"/>
      <c r="AIN466" s="559"/>
      <c r="AIO466" s="559"/>
      <c r="AIP466" s="559"/>
      <c r="AIQ466" s="559"/>
      <c r="AIR466" s="559"/>
      <c r="AIS466" s="559"/>
      <c r="AIT466" s="559"/>
      <c r="AIU466" s="559"/>
      <c r="AIV466" s="559"/>
      <c r="AIW466" s="559"/>
      <c r="AIX466" s="559"/>
      <c r="AIY466" s="559"/>
      <c r="AIZ466" s="559"/>
      <c r="AJA466" s="559"/>
      <c r="AJB466" s="559"/>
      <c r="AJC466" s="559"/>
      <c r="AJD466" s="559"/>
      <c r="AJE466" s="559"/>
      <c r="AJF466" s="559"/>
      <c r="AJG466" s="559"/>
      <c r="AJH466" s="559"/>
      <c r="AJI466" s="559"/>
      <c r="AJJ466" s="559"/>
      <c r="AJK466" s="559"/>
      <c r="AJL466" s="559"/>
      <c r="AJM466" s="559"/>
      <c r="AJN466" s="559"/>
      <c r="AJO466" s="559"/>
      <c r="AJP466" s="559"/>
      <c r="AJQ466" s="559"/>
      <c r="AJR466" s="559"/>
      <c r="AJS466" s="559"/>
      <c r="AJT466" s="559"/>
      <c r="AJU466" s="559"/>
      <c r="AJV466" s="559"/>
      <c r="AJW466" s="559"/>
      <c r="AJX466" s="559"/>
      <c r="AJY466" s="559"/>
      <c r="AJZ466" s="559"/>
      <c r="AKA466" s="559"/>
      <c r="AKB466" s="559"/>
      <c r="AKC466" s="559"/>
      <c r="AKD466" s="559"/>
      <c r="AKE466" s="559"/>
      <c r="AKF466" s="559"/>
      <c r="AKG466" s="559"/>
      <c r="AKH466" s="559"/>
      <c r="AKI466" s="559"/>
      <c r="AKJ466" s="559"/>
      <c r="AKK466" s="559"/>
      <c r="AKL466" s="559"/>
      <c r="AKM466" s="559"/>
      <c r="AKN466" s="559"/>
      <c r="AKO466" s="559"/>
      <c r="AKP466" s="559"/>
      <c r="AKQ466" s="559"/>
      <c r="AKR466" s="559"/>
      <c r="AKS466" s="559"/>
      <c r="AKT466" s="559"/>
      <c r="AKU466" s="559"/>
      <c r="AKV466" s="559"/>
      <c r="AKW466" s="559"/>
      <c r="AKX466" s="559"/>
      <c r="AKY466" s="559"/>
      <c r="AKZ466" s="559"/>
      <c r="ALA466" s="559"/>
      <c r="ALB466" s="559"/>
      <c r="ALC466" s="559"/>
      <c r="ALD466" s="559"/>
      <c r="ALE466" s="559"/>
      <c r="ALF466" s="559"/>
      <c r="ALG466" s="559"/>
      <c r="ALH466" s="559"/>
      <c r="ALI466" s="559"/>
      <c r="ALJ466" s="559"/>
      <c r="ALK466" s="559"/>
      <c r="ALL466" s="559"/>
      <c r="ALM466" s="559"/>
      <c r="ALN466" s="559"/>
      <c r="ALO466" s="559"/>
      <c r="ALP466" s="559"/>
      <c r="ALQ466" s="559"/>
      <c r="ALR466" s="559"/>
      <c r="ALS466" s="559"/>
      <c r="ALT466" s="559"/>
      <c r="ALU466" s="559"/>
      <c r="ALV466" s="559"/>
      <c r="ALW466" s="559"/>
      <c r="ALX466" s="559"/>
      <c r="ALY466" s="559"/>
      <c r="ALZ466" s="559"/>
      <c r="AMA466" s="559"/>
      <c r="AMB466" s="559"/>
      <c r="AMC466" s="559"/>
      <c r="AMD466" s="559"/>
      <c r="AME466" s="559"/>
      <c r="AMF466" s="559"/>
      <c r="AMG466" s="559"/>
      <c r="AMH466" s="559"/>
      <c r="AMI466" s="559"/>
      <c r="AMJ466" s="559"/>
    </row>
    <row r="467" spans="1:1026" x14ac:dyDescent="0.25">
      <c r="A467" s="258" t="s">
        <v>5843</v>
      </c>
      <c r="B467" s="257">
        <v>467</v>
      </c>
      <c r="C467" s="258" t="s">
        <v>5881</v>
      </c>
      <c r="D467" s="308" t="s">
        <v>24024</v>
      </c>
      <c r="E467" s="277" t="s">
        <v>766</v>
      </c>
      <c r="F467" s="278"/>
      <c r="G467" s="280"/>
      <c r="H467" s="280"/>
      <c r="I467" s="492">
        <v>5.69</v>
      </c>
      <c r="J467" s="278">
        <v>2</v>
      </c>
      <c r="K467" s="278"/>
      <c r="L467" s="278" t="s">
        <v>748</v>
      </c>
      <c r="M467" s="278"/>
      <c r="N467" s="278">
        <v>1</v>
      </c>
      <c r="O467" s="278"/>
      <c r="P467" s="278"/>
      <c r="Q467" s="278"/>
      <c r="R467" s="278"/>
      <c r="S467" s="278"/>
      <c r="T467" s="278"/>
      <c r="U467" s="278"/>
      <c r="V467" s="278"/>
      <c r="W467" s="283">
        <f t="shared" si="212"/>
        <v>100</v>
      </c>
      <c r="X467" s="283">
        <f t="shared" si="213"/>
        <v>100</v>
      </c>
      <c r="Y467" s="283">
        <f t="shared" si="208"/>
        <v>100</v>
      </c>
      <c r="Z467" s="283">
        <f t="shared" si="210"/>
        <v>100</v>
      </c>
      <c r="AA467" s="283">
        <f t="shared" si="211"/>
        <v>100</v>
      </c>
      <c r="AB467" s="287">
        <f t="shared" si="202"/>
        <v>100</v>
      </c>
      <c r="AC467" s="287">
        <f t="shared" si="201"/>
        <v>100</v>
      </c>
      <c r="AD467" s="287">
        <f t="shared" si="214"/>
        <v>100</v>
      </c>
      <c r="AE467" s="284">
        <f t="shared" si="209"/>
        <v>1</v>
      </c>
      <c r="AF467" s="284">
        <f t="shared" si="203"/>
        <v>100</v>
      </c>
      <c r="AG467" s="268">
        <f t="shared" si="205"/>
        <v>100</v>
      </c>
      <c r="AH467" s="268">
        <f t="shared" si="206"/>
        <v>10</v>
      </c>
      <c r="AI467" s="268">
        <f t="shared" si="207"/>
        <v>100</v>
      </c>
      <c r="AJ467" s="268">
        <f t="shared" si="204"/>
        <v>100</v>
      </c>
      <c r="AK467" s="506" t="s">
        <v>24593</v>
      </c>
      <c r="AL467" s="277">
        <v>1</v>
      </c>
      <c r="AM467" s="277">
        <v>1</v>
      </c>
      <c r="AN467" s="511"/>
      <c r="AO467" s="277">
        <v>1</v>
      </c>
      <c r="AP467" s="277">
        <v>1</v>
      </c>
      <c r="AQ467" s="277"/>
      <c r="AR467" s="171" t="s">
        <v>756</v>
      </c>
      <c r="AS467" s="171"/>
      <c r="AT467" s="277"/>
      <c r="AU467" s="277"/>
    </row>
    <row r="468" spans="1:1026" x14ac:dyDescent="0.25">
      <c r="A468" s="258" t="s">
        <v>5884</v>
      </c>
      <c r="B468" s="257">
        <v>468</v>
      </c>
      <c r="C468" s="258" t="s">
        <v>24594</v>
      </c>
      <c r="D468" s="308" t="s">
        <v>1053</v>
      </c>
      <c r="E468" s="277" t="s">
        <v>766</v>
      </c>
      <c r="F468" s="278"/>
      <c r="G468" s="280"/>
      <c r="H468" s="280"/>
      <c r="I468" s="492" t="s">
        <v>750</v>
      </c>
      <c r="J468" s="278">
        <v>2</v>
      </c>
      <c r="K468" s="278">
        <v>2</v>
      </c>
      <c r="L468" s="278"/>
      <c r="M468" s="278"/>
      <c r="N468" s="278"/>
      <c r="O468" s="278"/>
      <c r="P468" s="278">
        <v>335</v>
      </c>
      <c r="Q468" s="278"/>
      <c r="R468" s="278"/>
      <c r="S468" s="278"/>
      <c r="T468" s="278"/>
      <c r="U468" s="278"/>
      <c r="V468" s="278"/>
      <c r="W468" s="283">
        <f t="shared" si="212"/>
        <v>100</v>
      </c>
      <c r="X468" s="283">
        <f t="shared" si="213"/>
        <v>100</v>
      </c>
      <c r="Y468" s="283">
        <f t="shared" si="208"/>
        <v>20</v>
      </c>
      <c r="Z468" s="283">
        <f t="shared" si="210"/>
        <v>100</v>
      </c>
      <c r="AA468" s="283">
        <f t="shared" si="211"/>
        <v>100</v>
      </c>
      <c r="AB468" s="287">
        <f t="shared" si="202"/>
        <v>100</v>
      </c>
      <c r="AC468" s="287">
        <f t="shared" si="201"/>
        <v>100</v>
      </c>
      <c r="AD468" s="287">
        <f t="shared" si="214"/>
        <v>100</v>
      </c>
      <c r="AE468" s="284">
        <f t="shared" si="209"/>
        <v>100</v>
      </c>
      <c r="AF468" s="284">
        <f t="shared" si="203"/>
        <v>100</v>
      </c>
      <c r="AG468" s="268">
        <f t="shared" si="205"/>
        <v>10</v>
      </c>
      <c r="AH468" s="268">
        <f t="shared" si="206"/>
        <v>10</v>
      </c>
      <c r="AI468" s="268">
        <f t="shared" si="207"/>
        <v>100</v>
      </c>
      <c r="AJ468" s="268">
        <f t="shared" si="204"/>
        <v>100</v>
      </c>
      <c r="AK468" s="501" t="s">
        <v>750</v>
      </c>
      <c r="AL468" s="278"/>
      <c r="AM468" s="278"/>
      <c r="AN468" s="511"/>
      <c r="AO468" s="277"/>
      <c r="AP468" s="277"/>
      <c r="AQ468" s="277"/>
      <c r="AR468" s="171" t="s">
        <v>5885</v>
      </c>
      <c r="AS468" s="171"/>
      <c r="AT468" s="277"/>
      <c r="AU468" s="277"/>
    </row>
    <row r="469" spans="1:1026" x14ac:dyDescent="0.25">
      <c r="A469" s="258" t="s">
        <v>5846</v>
      </c>
      <c r="B469" s="257">
        <v>469</v>
      </c>
      <c r="C469" s="258" t="s">
        <v>5844</v>
      </c>
      <c r="D469" s="308" t="s">
        <v>5845</v>
      </c>
      <c r="E469" s="277" t="s">
        <v>766</v>
      </c>
      <c r="F469" s="278"/>
      <c r="G469" s="280"/>
      <c r="H469" s="280"/>
      <c r="I469" s="492" t="s">
        <v>750</v>
      </c>
      <c r="J469" s="278">
        <v>2</v>
      </c>
      <c r="K469" s="278"/>
      <c r="L469" s="278" t="s">
        <v>748</v>
      </c>
      <c r="M469" s="278"/>
      <c r="N469" s="278">
        <v>1</v>
      </c>
      <c r="O469" s="278"/>
      <c r="P469" s="278"/>
      <c r="Q469" s="278"/>
      <c r="R469" s="278"/>
      <c r="S469" s="278"/>
      <c r="T469" s="278"/>
      <c r="U469" s="278"/>
      <c r="V469" s="278"/>
      <c r="W469" s="283">
        <f t="shared" si="212"/>
        <v>100</v>
      </c>
      <c r="X469" s="283">
        <f t="shared" si="213"/>
        <v>100</v>
      </c>
      <c r="Y469" s="283">
        <f t="shared" si="208"/>
        <v>100</v>
      </c>
      <c r="Z469" s="283">
        <f t="shared" si="210"/>
        <v>100</v>
      </c>
      <c r="AA469" s="283">
        <f t="shared" si="211"/>
        <v>100</v>
      </c>
      <c r="AB469" s="287">
        <f t="shared" si="202"/>
        <v>100</v>
      </c>
      <c r="AC469" s="287">
        <f t="shared" si="201"/>
        <v>100</v>
      </c>
      <c r="AD469" s="287">
        <f t="shared" si="214"/>
        <v>100</v>
      </c>
      <c r="AE469" s="284">
        <f t="shared" si="209"/>
        <v>1</v>
      </c>
      <c r="AF469" s="284">
        <f t="shared" si="203"/>
        <v>100</v>
      </c>
      <c r="AG469" s="268">
        <f t="shared" si="205"/>
        <v>100</v>
      </c>
      <c r="AH469" s="268">
        <f t="shared" si="206"/>
        <v>10</v>
      </c>
      <c r="AI469" s="268">
        <f t="shared" si="207"/>
        <v>100</v>
      </c>
      <c r="AJ469" s="268">
        <f t="shared" si="204"/>
        <v>100</v>
      </c>
      <c r="AK469" s="501" t="s">
        <v>750</v>
      </c>
      <c r="AL469" s="277">
        <v>1</v>
      </c>
      <c r="AM469" s="277">
        <v>1</v>
      </c>
      <c r="AN469" s="511"/>
      <c r="AO469" s="277">
        <v>1</v>
      </c>
      <c r="AP469" s="277">
        <v>1</v>
      </c>
      <c r="AQ469" s="277"/>
      <c r="AR469" s="171" t="s">
        <v>756</v>
      </c>
      <c r="AS469" s="171"/>
      <c r="AT469" s="277"/>
      <c r="AU469" s="277"/>
      <c r="AW469" s="559"/>
      <c r="AX469" s="559"/>
      <c r="AY469" s="559"/>
      <c r="AZ469" s="559"/>
      <c r="BA469" s="559"/>
      <c r="BB469" s="559"/>
      <c r="BC469" s="559"/>
      <c r="BD469" s="559"/>
      <c r="BE469" s="559"/>
      <c r="BF469" s="559"/>
      <c r="BG469" s="559"/>
      <c r="BH469" s="559"/>
      <c r="BI469" s="559"/>
      <c r="BJ469" s="559"/>
      <c r="BK469" s="559"/>
      <c r="BL469" s="559"/>
      <c r="BM469" s="559"/>
      <c r="BN469" s="559"/>
      <c r="BO469" s="559"/>
      <c r="BP469" s="559"/>
      <c r="BQ469" s="559"/>
      <c r="BR469" s="559"/>
      <c r="BS469" s="559"/>
      <c r="BT469" s="559"/>
      <c r="BU469" s="559"/>
      <c r="BV469" s="559"/>
      <c r="BW469" s="559"/>
      <c r="BX469" s="559"/>
      <c r="BY469" s="559"/>
      <c r="BZ469" s="559"/>
      <c r="CA469" s="559"/>
      <c r="CB469" s="559"/>
      <c r="CC469" s="559"/>
      <c r="CD469" s="559"/>
      <c r="CE469" s="559"/>
      <c r="CF469" s="559"/>
      <c r="CG469" s="559"/>
      <c r="CH469" s="559"/>
      <c r="CI469" s="559"/>
      <c r="CJ469" s="559"/>
      <c r="CK469" s="559"/>
      <c r="CL469" s="559"/>
      <c r="CM469" s="559"/>
      <c r="CN469" s="559"/>
      <c r="CO469" s="559"/>
      <c r="CP469" s="559"/>
      <c r="CQ469" s="559"/>
      <c r="CR469" s="559"/>
      <c r="CS469" s="559"/>
      <c r="CT469" s="559"/>
      <c r="CU469" s="559"/>
      <c r="CV469" s="559"/>
      <c r="CW469" s="559"/>
      <c r="CX469" s="559"/>
      <c r="CY469" s="559"/>
      <c r="CZ469" s="559"/>
      <c r="DA469" s="559"/>
      <c r="DB469" s="559"/>
      <c r="DC469" s="559"/>
      <c r="DD469" s="559"/>
      <c r="DE469" s="559"/>
      <c r="DF469" s="559"/>
      <c r="DG469" s="559"/>
      <c r="DH469" s="559"/>
      <c r="DI469" s="559"/>
      <c r="DJ469" s="559"/>
      <c r="DK469" s="559"/>
      <c r="DL469" s="559"/>
      <c r="DM469" s="559"/>
      <c r="DN469" s="559"/>
      <c r="DO469" s="559"/>
      <c r="DP469" s="559"/>
      <c r="DQ469" s="559"/>
      <c r="DR469" s="559"/>
      <c r="DS469" s="559"/>
      <c r="DT469" s="559"/>
      <c r="DU469" s="559"/>
      <c r="DV469" s="559"/>
      <c r="DW469" s="559"/>
      <c r="DX469" s="559"/>
      <c r="DY469" s="559"/>
      <c r="DZ469" s="559"/>
      <c r="EA469" s="559"/>
      <c r="EB469" s="559"/>
      <c r="EC469" s="559"/>
      <c r="ED469" s="559"/>
      <c r="EE469" s="559"/>
      <c r="EF469" s="559"/>
      <c r="EG469" s="559"/>
      <c r="EH469" s="559"/>
      <c r="EI469" s="559"/>
      <c r="EJ469" s="559"/>
      <c r="EK469" s="559"/>
      <c r="EL469" s="559"/>
      <c r="EM469" s="559"/>
      <c r="EN469" s="559"/>
      <c r="EO469" s="559"/>
      <c r="EP469" s="559"/>
      <c r="EQ469" s="559"/>
      <c r="ER469" s="559"/>
      <c r="ES469" s="559"/>
      <c r="ET469" s="559"/>
      <c r="EU469" s="559"/>
      <c r="EV469" s="559"/>
      <c r="EW469" s="559"/>
      <c r="EX469" s="559"/>
      <c r="EY469" s="559"/>
      <c r="EZ469" s="559"/>
      <c r="FA469" s="559"/>
      <c r="FB469" s="559"/>
      <c r="FC469" s="559"/>
      <c r="FD469" s="559"/>
      <c r="FE469" s="559"/>
      <c r="FF469" s="559"/>
      <c r="FG469" s="559"/>
      <c r="FH469" s="559"/>
      <c r="FI469" s="559"/>
      <c r="FJ469" s="559"/>
      <c r="FK469" s="559"/>
      <c r="FL469" s="559"/>
      <c r="FM469" s="559"/>
      <c r="FN469" s="559"/>
      <c r="FO469" s="559"/>
      <c r="FP469" s="559"/>
      <c r="FQ469" s="559"/>
      <c r="FR469" s="559"/>
      <c r="FS469" s="559"/>
      <c r="FT469" s="559"/>
      <c r="FU469" s="559"/>
      <c r="FV469" s="559"/>
      <c r="FW469" s="559"/>
      <c r="FX469" s="559"/>
      <c r="FY469" s="559"/>
      <c r="FZ469" s="559"/>
      <c r="GA469" s="559"/>
      <c r="GB469" s="559"/>
      <c r="GC469" s="559"/>
      <c r="GD469" s="559"/>
      <c r="GE469" s="559"/>
      <c r="GF469" s="559"/>
      <c r="GG469" s="559"/>
      <c r="GH469" s="559"/>
      <c r="GI469" s="559"/>
      <c r="GJ469" s="559"/>
      <c r="GK469" s="559"/>
      <c r="GL469" s="559"/>
      <c r="GM469" s="559"/>
      <c r="GN469" s="559"/>
      <c r="GO469" s="559"/>
      <c r="GP469" s="559"/>
      <c r="GQ469" s="559"/>
      <c r="GR469" s="559"/>
      <c r="GS469" s="559"/>
      <c r="GT469" s="559"/>
      <c r="GU469" s="559"/>
      <c r="GV469" s="559"/>
      <c r="GW469" s="559"/>
      <c r="GX469" s="559"/>
      <c r="GY469" s="559"/>
      <c r="GZ469" s="559"/>
      <c r="HA469" s="559"/>
      <c r="HB469" s="559"/>
      <c r="HC469" s="559"/>
      <c r="HD469" s="559"/>
      <c r="HE469" s="559"/>
      <c r="HF469" s="559"/>
      <c r="HG469" s="559"/>
      <c r="HH469" s="559"/>
      <c r="HI469" s="559"/>
      <c r="HJ469" s="559"/>
      <c r="HK469" s="559"/>
      <c r="HL469" s="559"/>
      <c r="HM469" s="559"/>
      <c r="HN469" s="559"/>
      <c r="HO469" s="559"/>
      <c r="HP469" s="559"/>
      <c r="HQ469" s="559"/>
      <c r="HR469" s="559"/>
      <c r="HS469" s="559"/>
      <c r="HT469" s="559"/>
      <c r="HU469" s="559"/>
      <c r="HV469" s="559"/>
      <c r="HW469" s="559"/>
      <c r="HX469" s="559"/>
      <c r="HY469" s="559"/>
      <c r="HZ469" s="559"/>
      <c r="IA469" s="559"/>
      <c r="IB469" s="559"/>
      <c r="IC469" s="559"/>
      <c r="ID469" s="559"/>
      <c r="IE469" s="559"/>
      <c r="IF469" s="559"/>
      <c r="IG469" s="559"/>
      <c r="IH469" s="559"/>
      <c r="II469" s="559"/>
      <c r="IJ469" s="559"/>
      <c r="IK469" s="559"/>
      <c r="IL469" s="559"/>
      <c r="IM469" s="559"/>
      <c r="IN469" s="559"/>
      <c r="IO469" s="559"/>
      <c r="IP469" s="559"/>
      <c r="IQ469" s="559"/>
      <c r="IR469" s="559"/>
      <c r="IS469" s="559"/>
      <c r="IT469" s="559"/>
      <c r="IU469" s="559"/>
      <c r="IV469" s="559"/>
      <c r="IW469" s="559"/>
      <c r="IX469" s="559"/>
      <c r="IY469" s="559"/>
      <c r="IZ469" s="559"/>
      <c r="JA469" s="559"/>
      <c r="JB469" s="559"/>
      <c r="JC469" s="559"/>
      <c r="JD469" s="559"/>
      <c r="JE469" s="559"/>
      <c r="JF469" s="559"/>
      <c r="JG469" s="559"/>
      <c r="JH469" s="559"/>
      <c r="JI469" s="559"/>
      <c r="JJ469" s="559"/>
      <c r="JK469" s="559"/>
      <c r="JL469" s="559"/>
      <c r="JM469" s="559"/>
      <c r="JN469" s="559"/>
      <c r="JO469" s="559"/>
      <c r="JP469" s="559"/>
      <c r="JQ469" s="559"/>
      <c r="JR469" s="559"/>
      <c r="JS469" s="559"/>
      <c r="JT469" s="559"/>
      <c r="JU469" s="559"/>
      <c r="JV469" s="559"/>
      <c r="JW469" s="559"/>
      <c r="JX469" s="559"/>
      <c r="JY469" s="559"/>
      <c r="JZ469" s="559"/>
      <c r="KA469" s="559"/>
      <c r="KB469" s="559"/>
      <c r="KC469" s="559"/>
      <c r="KD469" s="559"/>
      <c r="KE469" s="559"/>
      <c r="KF469" s="559"/>
      <c r="KG469" s="559"/>
      <c r="KH469" s="559"/>
      <c r="KI469" s="559"/>
      <c r="KJ469" s="559"/>
      <c r="KK469" s="559"/>
      <c r="KL469" s="559"/>
      <c r="KM469" s="559"/>
      <c r="KN469" s="559"/>
      <c r="KO469" s="559"/>
      <c r="KP469" s="559"/>
      <c r="KQ469" s="559"/>
      <c r="KR469" s="559"/>
      <c r="KS469" s="559"/>
      <c r="KT469" s="559"/>
      <c r="KU469" s="559"/>
      <c r="KV469" s="559"/>
      <c r="KW469" s="559"/>
      <c r="KX469" s="559"/>
      <c r="KY469" s="559"/>
      <c r="KZ469" s="559"/>
      <c r="LA469" s="559"/>
      <c r="LB469" s="559"/>
      <c r="LC469" s="559"/>
      <c r="LD469" s="559"/>
      <c r="LE469" s="559"/>
      <c r="LF469" s="559"/>
      <c r="LG469" s="559"/>
      <c r="LH469" s="559"/>
      <c r="LI469" s="559"/>
      <c r="LJ469" s="559"/>
      <c r="LK469" s="559"/>
      <c r="LL469" s="559"/>
      <c r="LM469" s="559"/>
      <c r="LN469" s="559"/>
      <c r="LO469" s="559"/>
      <c r="LP469" s="559"/>
      <c r="LQ469" s="559"/>
      <c r="LR469" s="559"/>
      <c r="LS469" s="559"/>
      <c r="LT469" s="559"/>
      <c r="LU469" s="559"/>
      <c r="LV469" s="559"/>
      <c r="LW469" s="559"/>
      <c r="LX469" s="559"/>
      <c r="LY469" s="559"/>
      <c r="LZ469" s="559"/>
      <c r="MA469" s="559"/>
      <c r="MB469" s="559"/>
      <c r="MC469" s="559"/>
      <c r="MD469" s="559"/>
      <c r="ME469" s="559"/>
      <c r="MF469" s="559"/>
      <c r="MG469" s="559"/>
      <c r="MH469" s="559"/>
      <c r="MI469" s="559"/>
      <c r="MJ469" s="559"/>
      <c r="MK469" s="559"/>
      <c r="ML469" s="559"/>
      <c r="MM469" s="559"/>
      <c r="MN469" s="559"/>
      <c r="MO469" s="559"/>
      <c r="MP469" s="559"/>
      <c r="MQ469" s="559"/>
      <c r="MR469" s="559"/>
      <c r="MS469" s="559"/>
      <c r="MT469" s="559"/>
      <c r="MU469" s="559"/>
      <c r="MV469" s="559"/>
      <c r="MW469" s="559"/>
      <c r="MX469" s="559"/>
      <c r="MY469" s="559"/>
      <c r="MZ469" s="559"/>
      <c r="NA469" s="559"/>
      <c r="NB469" s="559"/>
      <c r="NC469" s="559"/>
      <c r="ND469" s="559"/>
      <c r="NE469" s="559"/>
      <c r="NF469" s="559"/>
      <c r="NG469" s="559"/>
      <c r="NH469" s="559"/>
      <c r="NI469" s="559"/>
      <c r="NJ469" s="559"/>
      <c r="NK469" s="559"/>
      <c r="NL469" s="559"/>
      <c r="NM469" s="559"/>
      <c r="NN469" s="559"/>
      <c r="NO469" s="559"/>
      <c r="NP469" s="559"/>
      <c r="NQ469" s="559"/>
      <c r="NR469" s="559"/>
      <c r="NS469" s="559"/>
      <c r="NT469" s="559"/>
      <c r="NU469" s="559"/>
      <c r="NV469" s="559"/>
      <c r="NW469" s="559"/>
      <c r="NX469" s="559"/>
      <c r="NY469" s="559"/>
      <c r="NZ469" s="559"/>
      <c r="OA469" s="559"/>
      <c r="OB469" s="559"/>
      <c r="OC469" s="559"/>
      <c r="OD469" s="559"/>
      <c r="OE469" s="559"/>
      <c r="OF469" s="559"/>
      <c r="OG469" s="559"/>
      <c r="OH469" s="559"/>
      <c r="OI469" s="559"/>
      <c r="OJ469" s="559"/>
      <c r="OK469" s="559"/>
      <c r="OL469" s="559"/>
      <c r="OM469" s="559"/>
      <c r="ON469" s="559"/>
      <c r="OO469" s="559"/>
      <c r="OP469" s="559"/>
      <c r="OQ469" s="559"/>
      <c r="OR469" s="559"/>
      <c r="OS469" s="559"/>
      <c r="OT469" s="559"/>
      <c r="OU469" s="559"/>
      <c r="OV469" s="559"/>
      <c r="OW469" s="559"/>
      <c r="OX469" s="559"/>
      <c r="OY469" s="559"/>
      <c r="OZ469" s="559"/>
      <c r="PA469" s="559"/>
      <c r="PB469" s="559"/>
      <c r="PC469" s="559"/>
      <c r="PD469" s="559"/>
      <c r="PE469" s="559"/>
      <c r="PF469" s="559"/>
      <c r="PG469" s="559"/>
      <c r="PH469" s="559"/>
      <c r="PI469" s="559"/>
      <c r="PJ469" s="559"/>
      <c r="PK469" s="559"/>
      <c r="PL469" s="559"/>
      <c r="PM469" s="559"/>
      <c r="PN469" s="559"/>
      <c r="PO469" s="559"/>
      <c r="PP469" s="559"/>
      <c r="PQ469" s="559"/>
      <c r="PR469" s="559"/>
      <c r="PS469" s="559"/>
      <c r="PT469" s="559"/>
      <c r="PU469" s="559"/>
      <c r="PV469" s="559"/>
      <c r="PW469" s="559"/>
      <c r="PX469" s="559"/>
      <c r="PY469" s="559"/>
      <c r="PZ469" s="559"/>
      <c r="QA469" s="559"/>
      <c r="QB469" s="559"/>
      <c r="QC469" s="559"/>
      <c r="QD469" s="559"/>
      <c r="QE469" s="559"/>
      <c r="QF469" s="559"/>
      <c r="QG469" s="559"/>
      <c r="QH469" s="559"/>
      <c r="QI469" s="559"/>
      <c r="QJ469" s="559"/>
      <c r="QK469" s="559"/>
      <c r="QL469" s="559"/>
      <c r="QM469" s="559"/>
      <c r="QN469" s="559"/>
      <c r="QO469" s="559"/>
      <c r="QP469" s="559"/>
      <c r="QQ469" s="559"/>
      <c r="QR469" s="559"/>
      <c r="QS469" s="559"/>
      <c r="QT469" s="559"/>
      <c r="QU469" s="559"/>
      <c r="QV469" s="559"/>
      <c r="QW469" s="559"/>
      <c r="QX469" s="559"/>
      <c r="QY469" s="559"/>
      <c r="QZ469" s="559"/>
      <c r="RA469" s="559"/>
      <c r="RB469" s="559"/>
      <c r="RC469" s="559"/>
      <c r="RD469" s="559"/>
      <c r="RE469" s="559"/>
      <c r="RF469" s="559"/>
      <c r="RG469" s="559"/>
      <c r="RH469" s="559"/>
      <c r="RI469" s="559"/>
      <c r="RJ469" s="559"/>
      <c r="RK469" s="559"/>
      <c r="RL469" s="559"/>
      <c r="RM469" s="559"/>
      <c r="RN469" s="559"/>
      <c r="RO469" s="559"/>
      <c r="RP469" s="559"/>
      <c r="RQ469" s="559"/>
      <c r="RR469" s="559"/>
      <c r="RS469" s="559"/>
      <c r="RT469" s="559"/>
      <c r="RU469" s="559"/>
      <c r="RV469" s="559"/>
      <c r="RW469" s="559"/>
      <c r="RX469" s="559"/>
      <c r="RY469" s="559"/>
      <c r="RZ469" s="559"/>
      <c r="SA469" s="559"/>
      <c r="SB469" s="559"/>
      <c r="SC469" s="559"/>
      <c r="SD469" s="559"/>
      <c r="SE469" s="559"/>
      <c r="SF469" s="559"/>
      <c r="SG469" s="559"/>
      <c r="SH469" s="559"/>
      <c r="SI469" s="559"/>
      <c r="SJ469" s="559"/>
      <c r="SK469" s="559"/>
      <c r="SL469" s="559"/>
      <c r="SM469" s="559"/>
      <c r="SN469" s="559"/>
      <c r="SO469" s="559"/>
      <c r="SP469" s="559"/>
      <c r="SQ469" s="559"/>
      <c r="SR469" s="559"/>
      <c r="SS469" s="559"/>
      <c r="ST469" s="559"/>
      <c r="SU469" s="559"/>
      <c r="SV469" s="559"/>
      <c r="SW469" s="559"/>
      <c r="SX469" s="559"/>
      <c r="SY469" s="559"/>
      <c r="SZ469" s="559"/>
      <c r="TA469" s="559"/>
      <c r="TB469" s="559"/>
      <c r="TC469" s="559"/>
      <c r="TD469" s="559"/>
      <c r="TE469" s="559"/>
      <c r="TF469" s="559"/>
      <c r="TG469" s="559"/>
      <c r="TH469" s="559"/>
      <c r="TI469" s="559"/>
      <c r="TJ469" s="559"/>
      <c r="TK469" s="559"/>
      <c r="TL469" s="559"/>
      <c r="TM469" s="559"/>
      <c r="TN469" s="559"/>
      <c r="TO469" s="559"/>
      <c r="TP469" s="559"/>
      <c r="TQ469" s="559"/>
      <c r="TR469" s="559"/>
      <c r="TS469" s="559"/>
      <c r="TT469" s="559"/>
      <c r="TU469" s="559"/>
      <c r="TV469" s="559"/>
      <c r="TW469" s="559"/>
      <c r="TX469" s="559"/>
      <c r="TY469" s="559"/>
      <c r="TZ469" s="559"/>
      <c r="UA469" s="559"/>
      <c r="UB469" s="559"/>
      <c r="UC469" s="559"/>
      <c r="UD469" s="559"/>
      <c r="UE469" s="559"/>
      <c r="UF469" s="559"/>
      <c r="UG469" s="559"/>
      <c r="UH469" s="559"/>
      <c r="UI469" s="559"/>
      <c r="UJ469" s="559"/>
      <c r="UK469" s="559"/>
      <c r="UL469" s="559"/>
      <c r="UM469" s="559"/>
      <c r="UN469" s="559"/>
      <c r="UO469" s="559"/>
      <c r="UP469" s="559"/>
      <c r="UQ469" s="559"/>
      <c r="UR469" s="559"/>
      <c r="US469" s="559"/>
      <c r="UT469" s="559"/>
      <c r="UU469" s="559"/>
      <c r="UV469" s="559"/>
      <c r="UW469" s="559"/>
      <c r="UX469" s="559"/>
      <c r="UY469" s="559"/>
      <c r="UZ469" s="559"/>
      <c r="VA469" s="559"/>
      <c r="VB469" s="559"/>
      <c r="VC469" s="559"/>
      <c r="VD469" s="559"/>
      <c r="VE469" s="559"/>
      <c r="VF469" s="559"/>
      <c r="VG469" s="559"/>
      <c r="VH469" s="559"/>
      <c r="VI469" s="559"/>
      <c r="VJ469" s="559"/>
      <c r="VK469" s="559"/>
      <c r="VL469" s="559"/>
      <c r="VM469" s="559"/>
      <c r="VN469" s="559"/>
      <c r="VO469" s="559"/>
      <c r="VP469" s="559"/>
      <c r="VQ469" s="559"/>
      <c r="VR469" s="559"/>
      <c r="VS469" s="559"/>
      <c r="VT469" s="559"/>
      <c r="VU469" s="559"/>
      <c r="VV469" s="559"/>
      <c r="VW469" s="559"/>
      <c r="VX469" s="559"/>
      <c r="VY469" s="559"/>
      <c r="VZ469" s="559"/>
      <c r="WA469" s="559"/>
      <c r="WB469" s="559"/>
      <c r="WC469" s="559"/>
      <c r="WD469" s="559"/>
      <c r="WE469" s="559"/>
      <c r="WF469" s="559"/>
      <c r="WG469" s="559"/>
      <c r="WH469" s="559"/>
      <c r="WI469" s="559"/>
      <c r="WJ469" s="559"/>
      <c r="WK469" s="559"/>
      <c r="WL469" s="559"/>
      <c r="WM469" s="559"/>
      <c r="WN469" s="559"/>
      <c r="WO469" s="559"/>
      <c r="WP469" s="559"/>
      <c r="WQ469" s="559"/>
      <c r="WR469" s="559"/>
      <c r="WS469" s="559"/>
      <c r="WT469" s="559"/>
      <c r="WU469" s="559"/>
      <c r="WV469" s="559"/>
      <c r="WW469" s="559"/>
      <c r="WX469" s="559"/>
      <c r="WY469" s="559"/>
      <c r="WZ469" s="559"/>
      <c r="XA469" s="559"/>
      <c r="XB469" s="559"/>
      <c r="XC469" s="559"/>
      <c r="XD469" s="559"/>
      <c r="XE469" s="559"/>
      <c r="XF469" s="559"/>
      <c r="XG469" s="559"/>
      <c r="XH469" s="559"/>
      <c r="XI469" s="559"/>
      <c r="XJ469" s="559"/>
      <c r="XK469" s="559"/>
      <c r="XL469" s="559"/>
      <c r="XM469" s="559"/>
      <c r="XN469" s="559"/>
      <c r="XO469" s="559"/>
      <c r="XP469" s="559"/>
      <c r="XQ469" s="559"/>
      <c r="XR469" s="559"/>
      <c r="XS469" s="559"/>
      <c r="XT469" s="559"/>
      <c r="XU469" s="559"/>
      <c r="XV469" s="559"/>
      <c r="XW469" s="559"/>
      <c r="XX469" s="559"/>
      <c r="XY469" s="559"/>
      <c r="XZ469" s="559"/>
      <c r="YA469" s="559"/>
      <c r="YB469" s="559"/>
      <c r="YC469" s="559"/>
      <c r="YD469" s="559"/>
      <c r="YE469" s="559"/>
      <c r="YF469" s="559"/>
      <c r="YG469" s="559"/>
      <c r="YH469" s="559"/>
      <c r="YI469" s="559"/>
      <c r="YJ469" s="559"/>
      <c r="YK469" s="559"/>
      <c r="YL469" s="559"/>
      <c r="YM469" s="559"/>
      <c r="YN469" s="559"/>
      <c r="YO469" s="559"/>
      <c r="YP469" s="559"/>
      <c r="YQ469" s="559"/>
      <c r="YR469" s="559"/>
      <c r="YS469" s="559"/>
      <c r="YT469" s="559"/>
      <c r="YU469" s="559"/>
      <c r="YV469" s="559"/>
      <c r="YW469" s="559"/>
      <c r="YX469" s="559"/>
      <c r="YY469" s="559"/>
      <c r="YZ469" s="559"/>
      <c r="ZA469" s="559"/>
      <c r="ZB469" s="559"/>
      <c r="ZC469" s="559"/>
      <c r="ZD469" s="559"/>
      <c r="ZE469" s="559"/>
      <c r="ZF469" s="559"/>
      <c r="ZG469" s="559"/>
      <c r="ZH469" s="559"/>
      <c r="ZI469" s="559"/>
      <c r="ZJ469" s="559"/>
      <c r="ZK469" s="559"/>
      <c r="ZL469" s="559"/>
      <c r="ZM469" s="559"/>
      <c r="ZN469" s="559"/>
      <c r="ZO469" s="559"/>
      <c r="ZP469" s="559"/>
      <c r="ZQ469" s="559"/>
      <c r="ZR469" s="559"/>
      <c r="ZS469" s="559"/>
      <c r="ZT469" s="559"/>
      <c r="ZU469" s="559"/>
      <c r="ZV469" s="559"/>
      <c r="ZW469" s="559"/>
      <c r="ZX469" s="559"/>
      <c r="ZY469" s="559"/>
      <c r="ZZ469" s="559"/>
      <c r="AAA469" s="559"/>
      <c r="AAB469" s="559"/>
      <c r="AAC469" s="559"/>
      <c r="AAD469" s="559"/>
      <c r="AAE469" s="559"/>
      <c r="AAF469" s="559"/>
      <c r="AAG469" s="559"/>
      <c r="AAH469" s="559"/>
      <c r="AAI469" s="559"/>
      <c r="AAJ469" s="559"/>
      <c r="AAK469" s="559"/>
      <c r="AAL469" s="559"/>
      <c r="AAM469" s="559"/>
      <c r="AAN469" s="559"/>
      <c r="AAO469" s="559"/>
      <c r="AAP469" s="559"/>
      <c r="AAQ469" s="559"/>
      <c r="AAR469" s="559"/>
      <c r="AAS469" s="559"/>
      <c r="AAT469" s="559"/>
      <c r="AAU469" s="559"/>
      <c r="AAV469" s="559"/>
      <c r="AAW469" s="559"/>
      <c r="AAX469" s="559"/>
      <c r="AAY469" s="559"/>
      <c r="AAZ469" s="559"/>
      <c r="ABA469" s="559"/>
      <c r="ABB469" s="559"/>
      <c r="ABC469" s="559"/>
      <c r="ABD469" s="559"/>
      <c r="ABE469" s="559"/>
      <c r="ABF469" s="559"/>
      <c r="ABG469" s="559"/>
      <c r="ABH469" s="559"/>
      <c r="ABI469" s="559"/>
      <c r="ABJ469" s="559"/>
      <c r="ABK469" s="559"/>
      <c r="ABL469" s="559"/>
      <c r="ABM469" s="559"/>
      <c r="ABN469" s="559"/>
      <c r="ABO469" s="559"/>
      <c r="ABP469" s="559"/>
      <c r="ABQ469" s="559"/>
      <c r="ABR469" s="559"/>
      <c r="ABS469" s="559"/>
      <c r="ABT469" s="559"/>
      <c r="ABU469" s="559"/>
      <c r="ABV469" s="559"/>
      <c r="ABW469" s="559"/>
      <c r="ABX469" s="559"/>
      <c r="ABY469" s="559"/>
      <c r="ABZ469" s="559"/>
      <c r="ACA469" s="559"/>
      <c r="ACB469" s="559"/>
      <c r="ACC469" s="559"/>
      <c r="ACD469" s="559"/>
      <c r="ACE469" s="559"/>
      <c r="ACF469" s="559"/>
      <c r="ACG469" s="559"/>
      <c r="ACH469" s="559"/>
      <c r="ACI469" s="559"/>
      <c r="ACJ469" s="559"/>
      <c r="ACK469" s="559"/>
      <c r="ACL469" s="559"/>
      <c r="ACM469" s="559"/>
      <c r="ACN469" s="559"/>
      <c r="ACO469" s="559"/>
      <c r="ACP469" s="559"/>
      <c r="ACQ469" s="559"/>
      <c r="ACR469" s="559"/>
      <c r="ACS469" s="559"/>
      <c r="ACT469" s="559"/>
      <c r="ACU469" s="559"/>
      <c r="ACV469" s="559"/>
      <c r="ACW469" s="559"/>
      <c r="ACX469" s="559"/>
      <c r="ACY469" s="559"/>
      <c r="ACZ469" s="559"/>
      <c r="ADA469" s="559"/>
      <c r="ADB469" s="559"/>
      <c r="ADC469" s="559"/>
      <c r="ADD469" s="559"/>
      <c r="ADE469" s="559"/>
      <c r="ADF469" s="559"/>
      <c r="ADG469" s="559"/>
      <c r="ADH469" s="559"/>
      <c r="ADI469" s="559"/>
      <c r="ADJ469" s="559"/>
      <c r="ADK469" s="559"/>
      <c r="ADL469" s="559"/>
      <c r="ADM469" s="559"/>
      <c r="ADN469" s="559"/>
      <c r="ADO469" s="559"/>
      <c r="ADP469" s="559"/>
      <c r="ADQ469" s="559"/>
      <c r="ADR469" s="559"/>
      <c r="ADS469" s="559"/>
      <c r="ADT469" s="559"/>
      <c r="ADU469" s="559"/>
      <c r="ADV469" s="559"/>
      <c r="ADW469" s="559"/>
      <c r="ADX469" s="559"/>
      <c r="ADY469" s="559"/>
      <c r="ADZ469" s="559"/>
      <c r="AEA469" s="559"/>
      <c r="AEB469" s="559"/>
      <c r="AEC469" s="559"/>
      <c r="AED469" s="559"/>
      <c r="AEE469" s="559"/>
      <c r="AEF469" s="559"/>
      <c r="AEG469" s="559"/>
      <c r="AEH469" s="559"/>
      <c r="AEI469" s="559"/>
      <c r="AEJ469" s="559"/>
      <c r="AEK469" s="559"/>
      <c r="AEL469" s="559"/>
      <c r="AEM469" s="559"/>
      <c r="AEN469" s="559"/>
      <c r="AEO469" s="559"/>
      <c r="AEP469" s="559"/>
      <c r="AEQ469" s="559"/>
      <c r="AER469" s="559"/>
      <c r="AES469" s="559"/>
      <c r="AET469" s="559"/>
      <c r="AEU469" s="559"/>
      <c r="AEV469" s="559"/>
      <c r="AEW469" s="559"/>
      <c r="AEX469" s="559"/>
      <c r="AEY469" s="559"/>
      <c r="AEZ469" s="559"/>
      <c r="AFA469" s="559"/>
      <c r="AFB469" s="559"/>
      <c r="AFC469" s="559"/>
      <c r="AFD469" s="559"/>
      <c r="AFE469" s="559"/>
      <c r="AFF469" s="559"/>
      <c r="AFG469" s="559"/>
      <c r="AFH469" s="559"/>
      <c r="AFI469" s="559"/>
      <c r="AFJ469" s="559"/>
      <c r="AFK469" s="559"/>
      <c r="AFL469" s="559"/>
      <c r="AFM469" s="559"/>
      <c r="AFN469" s="559"/>
      <c r="AFO469" s="559"/>
      <c r="AFP469" s="559"/>
      <c r="AFQ469" s="559"/>
      <c r="AFR469" s="559"/>
      <c r="AFS469" s="559"/>
      <c r="AFT469" s="559"/>
      <c r="AFU469" s="559"/>
      <c r="AFV469" s="559"/>
      <c r="AFW469" s="559"/>
      <c r="AFX469" s="559"/>
      <c r="AFY469" s="559"/>
      <c r="AFZ469" s="559"/>
      <c r="AGA469" s="559"/>
      <c r="AGB469" s="559"/>
      <c r="AGC469" s="559"/>
      <c r="AGD469" s="559"/>
      <c r="AGE469" s="559"/>
      <c r="AGF469" s="559"/>
      <c r="AGG469" s="559"/>
      <c r="AGH469" s="559"/>
      <c r="AGI469" s="559"/>
      <c r="AGJ469" s="559"/>
      <c r="AGK469" s="559"/>
      <c r="AGL469" s="559"/>
      <c r="AGM469" s="559"/>
      <c r="AGN469" s="559"/>
      <c r="AGO469" s="559"/>
      <c r="AGP469" s="559"/>
      <c r="AGQ469" s="559"/>
      <c r="AGR469" s="559"/>
      <c r="AGS469" s="559"/>
      <c r="AGT469" s="559"/>
      <c r="AGU469" s="559"/>
      <c r="AGV469" s="559"/>
      <c r="AGW469" s="559"/>
      <c r="AGX469" s="559"/>
      <c r="AGY469" s="559"/>
      <c r="AGZ469" s="559"/>
      <c r="AHA469" s="559"/>
      <c r="AHB469" s="559"/>
      <c r="AHC469" s="559"/>
      <c r="AHD469" s="559"/>
      <c r="AHE469" s="559"/>
      <c r="AHF469" s="559"/>
      <c r="AHG469" s="559"/>
      <c r="AHH469" s="559"/>
      <c r="AHI469" s="559"/>
      <c r="AHJ469" s="559"/>
      <c r="AHK469" s="559"/>
      <c r="AHL469" s="559"/>
      <c r="AHM469" s="559"/>
      <c r="AHN469" s="559"/>
      <c r="AHO469" s="559"/>
      <c r="AHP469" s="559"/>
      <c r="AHQ469" s="559"/>
      <c r="AHR469" s="559"/>
      <c r="AHS469" s="559"/>
      <c r="AHT469" s="559"/>
      <c r="AHU469" s="559"/>
      <c r="AHV469" s="559"/>
      <c r="AHW469" s="559"/>
      <c r="AHX469" s="559"/>
      <c r="AHY469" s="559"/>
      <c r="AHZ469" s="559"/>
      <c r="AIA469" s="559"/>
      <c r="AIB469" s="559"/>
      <c r="AIC469" s="559"/>
      <c r="AID469" s="559"/>
      <c r="AIE469" s="559"/>
      <c r="AIF469" s="559"/>
      <c r="AIG469" s="559"/>
      <c r="AIH469" s="559"/>
      <c r="AII469" s="559"/>
      <c r="AIJ469" s="559"/>
      <c r="AIK469" s="559"/>
      <c r="AIL469" s="559"/>
      <c r="AIM469" s="559"/>
      <c r="AIN469" s="559"/>
      <c r="AIO469" s="559"/>
      <c r="AIP469" s="559"/>
      <c r="AIQ469" s="559"/>
      <c r="AIR469" s="559"/>
      <c r="AIS469" s="559"/>
      <c r="AIT469" s="559"/>
      <c r="AIU469" s="559"/>
      <c r="AIV469" s="559"/>
      <c r="AIW469" s="559"/>
      <c r="AIX469" s="559"/>
      <c r="AIY469" s="559"/>
      <c r="AIZ469" s="559"/>
      <c r="AJA469" s="559"/>
      <c r="AJB469" s="559"/>
      <c r="AJC469" s="559"/>
      <c r="AJD469" s="559"/>
      <c r="AJE469" s="559"/>
      <c r="AJF469" s="559"/>
      <c r="AJG469" s="559"/>
      <c r="AJH469" s="559"/>
      <c r="AJI469" s="559"/>
      <c r="AJJ469" s="559"/>
      <c r="AJK469" s="559"/>
      <c r="AJL469" s="559"/>
      <c r="AJM469" s="559"/>
      <c r="AJN469" s="559"/>
      <c r="AJO469" s="559"/>
      <c r="AJP469" s="559"/>
      <c r="AJQ469" s="559"/>
      <c r="AJR469" s="559"/>
      <c r="AJS469" s="559"/>
      <c r="AJT469" s="559"/>
      <c r="AJU469" s="559"/>
      <c r="AJV469" s="559"/>
      <c r="AJW469" s="559"/>
      <c r="AJX469" s="559"/>
      <c r="AJY469" s="559"/>
      <c r="AJZ469" s="559"/>
      <c r="AKA469" s="559"/>
      <c r="AKB469" s="559"/>
      <c r="AKC469" s="559"/>
      <c r="AKD469" s="559"/>
      <c r="AKE469" s="559"/>
      <c r="AKF469" s="559"/>
      <c r="AKG469" s="559"/>
      <c r="AKH469" s="559"/>
      <c r="AKI469" s="559"/>
      <c r="AKJ469" s="559"/>
      <c r="AKK469" s="559"/>
      <c r="AKL469" s="559"/>
      <c r="AKM469" s="559"/>
      <c r="AKN469" s="559"/>
      <c r="AKO469" s="559"/>
      <c r="AKP469" s="559"/>
      <c r="AKQ469" s="559"/>
      <c r="AKR469" s="559"/>
      <c r="AKS469" s="559"/>
      <c r="AKT469" s="559"/>
      <c r="AKU469" s="559"/>
      <c r="AKV469" s="559"/>
      <c r="AKW469" s="559"/>
      <c r="AKX469" s="559"/>
      <c r="AKY469" s="559"/>
      <c r="AKZ469" s="559"/>
      <c r="ALA469" s="559"/>
      <c r="ALB469" s="559"/>
      <c r="ALC469" s="559"/>
      <c r="ALD469" s="559"/>
      <c r="ALE469" s="559"/>
      <c r="ALF469" s="559"/>
      <c r="ALG469" s="559"/>
      <c r="ALH469" s="559"/>
      <c r="ALI469" s="559"/>
      <c r="ALJ469" s="559"/>
      <c r="ALK469" s="559"/>
      <c r="ALL469" s="559"/>
      <c r="ALM469" s="559"/>
      <c r="ALN469" s="559"/>
      <c r="ALO469" s="559"/>
      <c r="ALP469" s="559"/>
      <c r="ALQ469" s="559"/>
      <c r="ALR469" s="559"/>
      <c r="ALS469" s="559"/>
      <c r="ALT469" s="559"/>
      <c r="ALU469" s="559"/>
      <c r="ALV469" s="559"/>
      <c r="ALW469" s="559"/>
      <c r="ALX469" s="559"/>
      <c r="ALY469" s="559"/>
      <c r="ALZ469" s="559"/>
      <c r="AMA469" s="559"/>
      <c r="AMB469" s="559"/>
      <c r="AMC469" s="559"/>
      <c r="AMD469" s="559"/>
      <c r="AME469" s="559"/>
      <c r="AMF469" s="559"/>
      <c r="AMG469" s="559"/>
      <c r="AMH469" s="559"/>
      <c r="AMI469" s="559"/>
      <c r="AMJ469" s="559"/>
      <c r="AML469" s="559"/>
    </row>
    <row r="470" spans="1:1026" x14ac:dyDescent="0.25">
      <c r="A470" s="258" t="s">
        <v>5851</v>
      </c>
      <c r="B470" s="257">
        <v>470</v>
      </c>
      <c r="C470" s="258" t="s">
        <v>24595</v>
      </c>
      <c r="D470" s="308" t="s">
        <v>5852</v>
      </c>
      <c r="E470" s="277" t="s">
        <v>766</v>
      </c>
      <c r="F470" s="278"/>
      <c r="G470" s="280"/>
      <c r="H470" s="280"/>
      <c r="I470" s="492">
        <v>5.83</v>
      </c>
      <c r="J470" s="278">
        <v>2</v>
      </c>
      <c r="K470" s="278">
        <v>2</v>
      </c>
      <c r="L470" s="389">
        <v>1</v>
      </c>
      <c r="M470" s="278"/>
      <c r="N470" s="278">
        <v>1</v>
      </c>
      <c r="O470" s="278"/>
      <c r="P470" s="278"/>
      <c r="Q470" s="278"/>
      <c r="R470" s="278"/>
      <c r="S470" s="278"/>
      <c r="T470" s="278"/>
      <c r="U470" s="278"/>
      <c r="V470" s="278"/>
      <c r="W470" s="283">
        <f t="shared" si="212"/>
        <v>100</v>
      </c>
      <c r="X470" s="283">
        <f t="shared" si="213"/>
        <v>100</v>
      </c>
      <c r="Y470" s="283">
        <f t="shared" si="208"/>
        <v>100</v>
      </c>
      <c r="Z470" s="283">
        <f t="shared" si="210"/>
        <v>100</v>
      </c>
      <c r="AA470" s="283">
        <f t="shared" si="211"/>
        <v>100</v>
      </c>
      <c r="AB470" s="287">
        <f t="shared" si="202"/>
        <v>100</v>
      </c>
      <c r="AC470" s="287">
        <f t="shared" si="201"/>
        <v>100</v>
      </c>
      <c r="AD470" s="287">
        <f t="shared" si="214"/>
        <v>100</v>
      </c>
      <c r="AE470" s="284">
        <f t="shared" si="209"/>
        <v>1</v>
      </c>
      <c r="AF470" s="284">
        <f t="shared" si="203"/>
        <v>100</v>
      </c>
      <c r="AG470" s="268">
        <f t="shared" si="205"/>
        <v>10</v>
      </c>
      <c r="AH470" s="268">
        <f t="shared" si="206"/>
        <v>10</v>
      </c>
      <c r="AI470" s="268">
        <f t="shared" si="207"/>
        <v>100</v>
      </c>
      <c r="AJ470" s="268">
        <f t="shared" si="204"/>
        <v>100</v>
      </c>
      <c r="AK470" s="506" t="s">
        <v>24486</v>
      </c>
      <c r="AL470" s="277"/>
      <c r="AM470" s="403">
        <v>2</v>
      </c>
      <c r="AN470" s="511"/>
      <c r="AO470" s="277"/>
      <c r="AP470" s="277"/>
      <c r="AQ470" s="277"/>
      <c r="AR470" s="171" t="s">
        <v>5853</v>
      </c>
      <c r="AS470" s="171"/>
      <c r="AT470" s="277"/>
      <c r="AU470" s="277"/>
      <c r="AW470" s="559"/>
      <c r="AX470" s="559"/>
      <c r="AY470" s="559"/>
      <c r="AZ470" s="559"/>
      <c r="BA470" s="559"/>
      <c r="BB470" s="559"/>
      <c r="BC470" s="559"/>
      <c r="BD470" s="559"/>
      <c r="BE470" s="559"/>
      <c r="BF470" s="559"/>
      <c r="BG470" s="559"/>
      <c r="BH470" s="559"/>
      <c r="BI470" s="559"/>
      <c r="BJ470" s="559"/>
      <c r="BK470" s="559"/>
      <c r="BL470" s="559"/>
      <c r="BM470" s="559"/>
      <c r="BN470" s="559"/>
      <c r="BO470" s="559"/>
      <c r="BP470" s="559"/>
      <c r="BQ470" s="559"/>
      <c r="BR470" s="559"/>
      <c r="BS470" s="559"/>
      <c r="BT470" s="559"/>
      <c r="BU470" s="559"/>
      <c r="BV470" s="559"/>
      <c r="BW470" s="559"/>
      <c r="BX470" s="559"/>
      <c r="BY470" s="559"/>
      <c r="BZ470" s="559"/>
      <c r="CA470" s="559"/>
      <c r="CB470" s="559"/>
      <c r="CC470" s="559"/>
      <c r="CD470" s="559"/>
      <c r="CE470" s="559"/>
      <c r="CF470" s="559"/>
      <c r="CG470" s="559"/>
      <c r="CH470" s="559"/>
      <c r="CI470" s="559"/>
      <c r="CJ470" s="559"/>
      <c r="CK470" s="559"/>
      <c r="CL470" s="559"/>
      <c r="CM470" s="559"/>
      <c r="CN470" s="559"/>
      <c r="CO470" s="559"/>
      <c r="CP470" s="559"/>
      <c r="CQ470" s="559"/>
      <c r="CR470" s="559"/>
      <c r="CS470" s="559"/>
      <c r="CT470" s="559"/>
      <c r="CU470" s="559"/>
      <c r="CV470" s="559"/>
      <c r="CW470" s="559"/>
      <c r="CX470" s="559"/>
      <c r="CY470" s="559"/>
      <c r="CZ470" s="559"/>
      <c r="DA470" s="559"/>
      <c r="DB470" s="559"/>
      <c r="DC470" s="559"/>
      <c r="DD470" s="559"/>
      <c r="DE470" s="559"/>
      <c r="DF470" s="559"/>
      <c r="DG470" s="559"/>
      <c r="DH470" s="559"/>
      <c r="DI470" s="559"/>
      <c r="DJ470" s="559"/>
      <c r="DK470" s="559"/>
      <c r="DL470" s="559"/>
      <c r="DM470" s="559"/>
      <c r="DN470" s="559"/>
      <c r="DO470" s="559"/>
      <c r="DP470" s="559"/>
      <c r="DQ470" s="559"/>
      <c r="DR470" s="559"/>
      <c r="DS470" s="559"/>
      <c r="DT470" s="559"/>
      <c r="DU470" s="559"/>
      <c r="DV470" s="559"/>
      <c r="DW470" s="559"/>
      <c r="DX470" s="559"/>
      <c r="DY470" s="559"/>
      <c r="DZ470" s="559"/>
      <c r="EA470" s="559"/>
      <c r="EB470" s="559"/>
      <c r="EC470" s="559"/>
      <c r="ED470" s="559"/>
      <c r="EE470" s="559"/>
      <c r="EF470" s="559"/>
      <c r="EG470" s="559"/>
      <c r="EH470" s="559"/>
      <c r="EI470" s="559"/>
      <c r="EJ470" s="559"/>
      <c r="EK470" s="559"/>
      <c r="EL470" s="559"/>
      <c r="EM470" s="559"/>
      <c r="EN470" s="559"/>
      <c r="EO470" s="559"/>
      <c r="EP470" s="559"/>
      <c r="EQ470" s="559"/>
      <c r="ER470" s="559"/>
      <c r="ES470" s="559"/>
      <c r="ET470" s="559"/>
      <c r="EU470" s="559"/>
      <c r="EV470" s="559"/>
      <c r="EW470" s="559"/>
      <c r="EX470" s="559"/>
      <c r="EY470" s="559"/>
      <c r="EZ470" s="559"/>
      <c r="FA470" s="559"/>
      <c r="FB470" s="559"/>
      <c r="FC470" s="559"/>
      <c r="FD470" s="559"/>
      <c r="FE470" s="559"/>
      <c r="FF470" s="559"/>
      <c r="FG470" s="559"/>
      <c r="FH470" s="559"/>
      <c r="FI470" s="559"/>
      <c r="FJ470" s="559"/>
      <c r="FK470" s="559"/>
      <c r="FL470" s="559"/>
      <c r="FM470" s="559"/>
      <c r="FN470" s="559"/>
      <c r="FO470" s="559"/>
      <c r="FP470" s="559"/>
      <c r="FQ470" s="559"/>
      <c r="FR470" s="559"/>
      <c r="FS470" s="559"/>
      <c r="FT470" s="559"/>
      <c r="FU470" s="559"/>
      <c r="FV470" s="559"/>
      <c r="FW470" s="559"/>
      <c r="FX470" s="559"/>
      <c r="FY470" s="559"/>
      <c r="FZ470" s="559"/>
      <c r="GA470" s="559"/>
      <c r="GB470" s="559"/>
      <c r="GC470" s="559"/>
      <c r="GD470" s="559"/>
      <c r="GE470" s="559"/>
      <c r="GF470" s="559"/>
      <c r="GG470" s="559"/>
      <c r="GH470" s="559"/>
      <c r="GI470" s="559"/>
      <c r="GJ470" s="559"/>
      <c r="GK470" s="559"/>
      <c r="GL470" s="559"/>
      <c r="GM470" s="559"/>
      <c r="GN470" s="559"/>
      <c r="GO470" s="559"/>
      <c r="GP470" s="559"/>
      <c r="GQ470" s="559"/>
      <c r="GR470" s="559"/>
      <c r="GS470" s="559"/>
      <c r="GT470" s="559"/>
      <c r="GU470" s="559"/>
      <c r="GV470" s="559"/>
      <c r="GW470" s="559"/>
      <c r="GX470" s="559"/>
      <c r="GY470" s="559"/>
      <c r="GZ470" s="559"/>
      <c r="HA470" s="559"/>
      <c r="HB470" s="559"/>
      <c r="HC470" s="559"/>
      <c r="HD470" s="559"/>
      <c r="HE470" s="559"/>
      <c r="HF470" s="559"/>
      <c r="HG470" s="559"/>
      <c r="HH470" s="559"/>
      <c r="HI470" s="559"/>
      <c r="HJ470" s="559"/>
      <c r="HK470" s="559"/>
      <c r="HL470" s="559"/>
      <c r="HM470" s="559"/>
      <c r="HN470" s="559"/>
      <c r="HO470" s="559"/>
      <c r="HP470" s="559"/>
      <c r="HQ470" s="559"/>
      <c r="HR470" s="559"/>
      <c r="HS470" s="559"/>
      <c r="HT470" s="559"/>
      <c r="HU470" s="559"/>
      <c r="HV470" s="559"/>
      <c r="HW470" s="559"/>
      <c r="HX470" s="559"/>
      <c r="HY470" s="559"/>
      <c r="HZ470" s="559"/>
      <c r="IA470" s="559"/>
      <c r="IB470" s="559"/>
      <c r="IC470" s="559"/>
      <c r="ID470" s="559"/>
      <c r="IE470" s="559"/>
      <c r="IF470" s="559"/>
      <c r="IG470" s="559"/>
      <c r="IH470" s="559"/>
      <c r="II470" s="559"/>
      <c r="IJ470" s="559"/>
      <c r="IK470" s="559"/>
      <c r="IL470" s="559"/>
      <c r="IM470" s="559"/>
      <c r="IN470" s="559"/>
      <c r="IO470" s="559"/>
      <c r="IP470" s="559"/>
      <c r="IQ470" s="559"/>
      <c r="IR470" s="559"/>
      <c r="IS470" s="559"/>
      <c r="IT470" s="559"/>
      <c r="IU470" s="559"/>
      <c r="IV470" s="559"/>
      <c r="IW470" s="559"/>
      <c r="IX470" s="559"/>
      <c r="IY470" s="559"/>
      <c r="IZ470" s="559"/>
      <c r="JA470" s="559"/>
      <c r="JB470" s="559"/>
      <c r="JC470" s="559"/>
      <c r="JD470" s="559"/>
      <c r="JE470" s="559"/>
      <c r="JF470" s="559"/>
      <c r="JG470" s="559"/>
      <c r="JH470" s="559"/>
      <c r="JI470" s="559"/>
      <c r="JJ470" s="559"/>
      <c r="JK470" s="559"/>
      <c r="JL470" s="559"/>
      <c r="JM470" s="559"/>
      <c r="JN470" s="559"/>
      <c r="JO470" s="559"/>
      <c r="JP470" s="559"/>
      <c r="JQ470" s="559"/>
      <c r="JR470" s="559"/>
      <c r="JS470" s="559"/>
      <c r="JT470" s="559"/>
      <c r="JU470" s="559"/>
      <c r="JV470" s="559"/>
      <c r="JW470" s="559"/>
      <c r="JX470" s="559"/>
      <c r="JY470" s="559"/>
      <c r="JZ470" s="559"/>
      <c r="KA470" s="559"/>
      <c r="KB470" s="559"/>
      <c r="KC470" s="559"/>
      <c r="KD470" s="559"/>
      <c r="KE470" s="559"/>
      <c r="KF470" s="559"/>
      <c r="KG470" s="559"/>
      <c r="KH470" s="559"/>
      <c r="KI470" s="559"/>
      <c r="KJ470" s="559"/>
      <c r="KK470" s="559"/>
      <c r="KL470" s="559"/>
      <c r="KM470" s="559"/>
      <c r="KN470" s="559"/>
      <c r="KO470" s="559"/>
      <c r="KP470" s="559"/>
      <c r="KQ470" s="559"/>
      <c r="KR470" s="559"/>
      <c r="KS470" s="559"/>
      <c r="KT470" s="559"/>
      <c r="KU470" s="559"/>
      <c r="KV470" s="559"/>
      <c r="KW470" s="559"/>
      <c r="KX470" s="559"/>
      <c r="KY470" s="559"/>
      <c r="KZ470" s="559"/>
      <c r="LA470" s="559"/>
      <c r="LB470" s="559"/>
      <c r="LC470" s="559"/>
      <c r="LD470" s="559"/>
      <c r="LE470" s="559"/>
      <c r="LF470" s="559"/>
      <c r="LG470" s="559"/>
      <c r="LH470" s="559"/>
      <c r="LI470" s="559"/>
      <c r="LJ470" s="559"/>
      <c r="LK470" s="559"/>
      <c r="LL470" s="559"/>
      <c r="LM470" s="559"/>
      <c r="LN470" s="559"/>
      <c r="LO470" s="559"/>
      <c r="LP470" s="559"/>
      <c r="LQ470" s="559"/>
      <c r="LR470" s="559"/>
      <c r="LS470" s="559"/>
      <c r="LT470" s="559"/>
      <c r="LU470" s="559"/>
      <c r="LV470" s="559"/>
      <c r="LW470" s="559"/>
      <c r="LX470" s="559"/>
      <c r="LY470" s="559"/>
      <c r="LZ470" s="559"/>
      <c r="MA470" s="559"/>
      <c r="MB470" s="559"/>
      <c r="MC470" s="559"/>
      <c r="MD470" s="559"/>
      <c r="ME470" s="559"/>
      <c r="MF470" s="559"/>
      <c r="MG470" s="559"/>
      <c r="MH470" s="559"/>
      <c r="MI470" s="559"/>
      <c r="MJ470" s="559"/>
      <c r="MK470" s="559"/>
      <c r="ML470" s="559"/>
      <c r="MM470" s="559"/>
      <c r="MN470" s="559"/>
      <c r="MO470" s="559"/>
      <c r="MP470" s="559"/>
      <c r="MQ470" s="559"/>
      <c r="MR470" s="559"/>
      <c r="MS470" s="559"/>
      <c r="MT470" s="559"/>
      <c r="MU470" s="559"/>
      <c r="MV470" s="559"/>
      <c r="MW470" s="559"/>
      <c r="MX470" s="559"/>
      <c r="MY470" s="559"/>
      <c r="MZ470" s="559"/>
      <c r="NA470" s="559"/>
      <c r="NB470" s="559"/>
      <c r="NC470" s="559"/>
      <c r="ND470" s="559"/>
      <c r="NE470" s="559"/>
      <c r="NF470" s="559"/>
      <c r="NG470" s="559"/>
      <c r="NH470" s="559"/>
      <c r="NI470" s="559"/>
      <c r="NJ470" s="559"/>
      <c r="NK470" s="559"/>
      <c r="NL470" s="559"/>
      <c r="NM470" s="559"/>
      <c r="NN470" s="559"/>
      <c r="NO470" s="559"/>
      <c r="NP470" s="559"/>
      <c r="NQ470" s="559"/>
      <c r="NR470" s="559"/>
      <c r="NS470" s="559"/>
      <c r="NT470" s="559"/>
      <c r="NU470" s="559"/>
      <c r="NV470" s="559"/>
      <c r="NW470" s="559"/>
      <c r="NX470" s="559"/>
      <c r="NY470" s="559"/>
      <c r="NZ470" s="559"/>
      <c r="OA470" s="559"/>
      <c r="OB470" s="559"/>
      <c r="OC470" s="559"/>
      <c r="OD470" s="559"/>
      <c r="OE470" s="559"/>
      <c r="OF470" s="559"/>
      <c r="OG470" s="559"/>
      <c r="OH470" s="559"/>
      <c r="OI470" s="559"/>
      <c r="OJ470" s="559"/>
      <c r="OK470" s="559"/>
      <c r="OL470" s="559"/>
      <c r="OM470" s="559"/>
      <c r="ON470" s="559"/>
      <c r="OO470" s="559"/>
      <c r="OP470" s="559"/>
      <c r="OQ470" s="559"/>
      <c r="OR470" s="559"/>
      <c r="OS470" s="559"/>
      <c r="OT470" s="559"/>
      <c r="OU470" s="559"/>
      <c r="OV470" s="559"/>
      <c r="OW470" s="559"/>
      <c r="OX470" s="559"/>
      <c r="OY470" s="559"/>
      <c r="OZ470" s="559"/>
      <c r="PA470" s="559"/>
      <c r="PB470" s="559"/>
      <c r="PC470" s="559"/>
      <c r="PD470" s="559"/>
      <c r="PE470" s="559"/>
      <c r="PF470" s="559"/>
      <c r="PG470" s="559"/>
      <c r="PH470" s="559"/>
      <c r="PI470" s="559"/>
      <c r="PJ470" s="559"/>
      <c r="PK470" s="559"/>
      <c r="PL470" s="559"/>
      <c r="PM470" s="559"/>
      <c r="PN470" s="559"/>
      <c r="PO470" s="559"/>
      <c r="PP470" s="559"/>
      <c r="PQ470" s="559"/>
      <c r="PR470" s="559"/>
      <c r="PS470" s="559"/>
      <c r="PT470" s="559"/>
      <c r="PU470" s="559"/>
      <c r="PV470" s="559"/>
      <c r="PW470" s="559"/>
      <c r="PX470" s="559"/>
      <c r="PY470" s="559"/>
      <c r="PZ470" s="559"/>
      <c r="QA470" s="559"/>
      <c r="QB470" s="559"/>
      <c r="QC470" s="559"/>
      <c r="QD470" s="559"/>
      <c r="QE470" s="559"/>
      <c r="QF470" s="559"/>
      <c r="QG470" s="559"/>
      <c r="QH470" s="559"/>
      <c r="QI470" s="559"/>
      <c r="QJ470" s="559"/>
      <c r="QK470" s="559"/>
      <c r="QL470" s="559"/>
      <c r="QM470" s="559"/>
      <c r="QN470" s="559"/>
      <c r="QO470" s="559"/>
      <c r="QP470" s="559"/>
      <c r="QQ470" s="559"/>
      <c r="QR470" s="559"/>
      <c r="QS470" s="559"/>
      <c r="QT470" s="559"/>
      <c r="QU470" s="559"/>
      <c r="QV470" s="559"/>
      <c r="QW470" s="559"/>
      <c r="QX470" s="559"/>
      <c r="QY470" s="559"/>
      <c r="QZ470" s="559"/>
      <c r="RA470" s="559"/>
      <c r="RB470" s="559"/>
      <c r="RC470" s="559"/>
      <c r="RD470" s="559"/>
      <c r="RE470" s="559"/>
      <c r="RF470" s="559"/>
      <c r="RG470" s="559"/>
      <c r="RH470" s="559"/>
      <c r="RI470" s="559"/>
      <c r="RJ470" s="559"/>
      <c r="RK470" s="559"/>
      <c r="RL470" s="559"/>
      <c r="RM470" s="559"/>
      <c r="RN470" s="559"/>
      <c r="RO470" s="559"/>
      <c r="RP470" s="559"/>
      <c r="RQ470" s="559"/>
      <c r="RR470" s="559"/>
      <c r="RS470" s="559"/>
      <c r="RT470" s="559"/>
      <c r="RU470" s="559"/>
      <c r="RV470" s="559"/>
      <c r="RW470" s="559"/>
      <c r="RX470" s="559"/>
      <c r="RY470" s="559"/>
      <c r="RZ470" s="559"/>
      <c r="SA470" s="559"/>
      <c r="SB470" s="559"/>
      <c r="SC470" s="559"/>
      <c r="SD470" s="559"/>
      <c r="SE470" s="559"/>
      <c r="SF470" s="559"/>
      <c r="SG470" s="559"/>
      <c r="SH470" s="559"/>
      <c r="SI470" s="559"/>
      <c r="SJ470" s="559"/>
      <c r="SK470" s="559"/>
      <c r="SL470" s="559"/>
      <c r="SM470" s="559"/>
      <c r="SN470" s="559"/>
      <c r="SO470" s="559"/>
      <c r="SP470" s="559"/>
      <c r="SQ470" s="559"/>
      <c r="SR470" s="559"/>
      <c r="SS470" s="559"/>
      <c r="ST470" s="559"/>
      <c r="SU470" s="559"/>
      <c r="SV470" s="559"/>
      <c r="SW470" s="559"/>
      <c r="SX470" s="559"/>
      <c r="SY470" s="559"/>
      <c r="SZ470" s="559"/>
      <c r="TA470" s="559"/>
      <c r="TB470" s="559"/>
      <c r="TC470" s="559"/>
      <c r="TD470" s="559"/>
      <c r="TE470" s="559"/>
      <c r="TF470" s="559"/>
      <c r="TG470" s="559"/>
      <c r="TH470" s="559"/>
      <c r="TI470" s="559"/>
      <c r="TJ470" s="559"/>
      <c r="TK470" s="559"/>
      <c r="TL470" s="559"/>
      <c r="TM470" s="559"/>
      <c r="TN470" s="559"/>
      <c r="TO470" s="559"/>
      <c r="TP470" s="559"/>
      <c r="TQ470" s="559"/>
      <c r="TR470" s="559"/>
      <c r="TS470" s="559"/>
      <c r="TT470" s="559"/>
      <c r="TU470" s="559"/>
      <c r="TV470" s="559"/>
      <c r="TW470" s="559"/>
      <c r="TX470" s="559"/>
      <c r="TY470" s="559"/>
      <c r="TZ470" s="559"/>
      <c r="UA470" s="559"/>
      <c r="UB470" s="559"/>
      <c r="UC470" s="559"/>
      <c r="UD470" s="559"/>
      <c r="UE470" s="559"/>
      <c r="UF470" s="559"/>
      <c r="UG470" s="559"/>
      <c r="UH470" s="559"/>
      <c r="UI470" s="559"/>
      <c r="UJ470" s="559"/>
      <c r="UK470" s="559"/>
      <c r="UL470" s="559"/>
      <c r="UM470" s="559"/>
      <c r="UN470" s="559"/>
      <c r="UO470" s="559"/>
      <c r="UP470" s="559"/>
      <c r="UQ470" s="559"/>
      <c r="UR470" s="559"/>
      <c r="US470" s="559"/>
      <c r="UT470" s="559"/>
      <c r="UU470" s="559"/>
      <c r="UV470" s="559"/>
      <c r="UW470" s="559"/>
      <c r="UX470" s="559"/>
      <c r="UY470" s="559"/>
      <c r="UZ470" s="559"/>
      <c r="VA470" s="559"/>
      <c r="VB470" s="559"/>
      <c r="VC470" s="559"/>
      <c r="VD470" s="559"/>
      <c r="VE470" s="559"/>
      <c r="VF470" s="559"/>
      <c r="VG470" s="559"/>
      <c r="VH470" s="559"/>
      <c r="VI470" s="559"/>
      <c r="VJ470" s="559"/>
      <c r="VK470" s="559"/>
      <c r="VL470" s="559"/>
      <c r="VM470" s="559"/>
      <c r="VN470" s="559"/>
      <c r="VO470" s="559"/>
      <c r="VP470" s="559"/>
      <c r="VQ470" s="559"/>
      <c r="VR470" s="559"/>
      <c r="VS470" s="559"/>
      <c r="VT470" s="559"/>
      <c r="VU470" s="559"/>
      <c r="VV470" s="559"/>
      <c r="VW470" s="559"/>
      <c r="VX470" s="559"/>
      <c r="VY470" s="559"/>
      <c r="VZ470" s="559"/>
      <c r="WA470" s="559"/>
      <c r="WB470" s="559"/>
      <c r="WC470" s="559"/>
      <c r="WD470" s="559"/>
      <c r="WE470" s="559"/>
      <c r="WF470" s="559"/>
      <c r="WG470" s="559"/>
      <c r="WH470" s="559"/>
      <c r="WI470" s="559"/>
      <c r="WJ470" s="559"/>
      <c r="WK470" s="559"/>
      <c r="WL470" s="559"/>
      <c r="WM470" s="559"/>
      <c r="WN470" s="559"/>
      <c r="WO470" s="559"/>
      <c r="WP470" s="559"/>
      <c r="WQ470" s="559"/>
      <c r="WR470" s="559"/>
      <c r="WS470" s="559"/>
      <c r="WT470" s="559"/>
      <c r="WU470" s="559"/>
      <c r="WV470" s="559"/>
      <c r="WW470" s="559"/>
      <c r="WX470" s="559"/>
      <c r="WY470" s="559"/>
      <c r="WZ470" s="559"/>
      <c r="XA470" s="559"/>
      <c r="XB470" s="559"/>
      <c r="XC470" s="559"/>
      <c r="XD470" s="559"/>
      <c r="XE470" s="559"/>
      <c r="XF470" s="559"/>
      <c r="XG470" s="559"/>
      <c r="XH470" s="559"/>
      <c r="XI470" s="559"/>
      <c r="XJ470" s="559"/>
      <c r="XK470" s="559"/>
      <c r="XL470" s="559"/>
      <c r="XM470" s="559"/>
      <c r="XN470" s="559"/>
      <c r="XO470" s="559"/>
      <c r="XP470" s="559"/>
      <c r="XQ470" s="559"/>
      <c r="XR470" s="559"/>
      <c r="XS470" s="559"/>
      <c r="XT470" s="559"/>
      <c r="XU470" s="559"/>
      <c r="XV470" s="559"/>
      <c r="XW470" s="559"/>
      <c r="XX470" s="559"/>
      <c r="XY470" s="559"/>
      <c r="XZ470" s="559"/>
      <c r="YA470" s="559"/>
      <c r="YB470" s="559"/>
      <c r="YC470" s="559"/>
      <c r="YD470" s="559"/>
      <c r="YE470" s="559"/>
      <c r="YF470" s="559"/>
      <c r="YG470" s="559"/>
      <c r="YH470" s="559"/>
      <c r="YI470" s="559"/>
      <c r="YJ470" s="559"/>
      <c r="YK470" s="559"/>
      <c r="YL470" s="559"/>
      <c r="YM470" s="559"/>
      <c r="YN470" s="559"/>
      <c r="YO470" s="559"/>
      <c r="YP470" s="559"/>
      <c r="YQ470" s="559"/>
      <c r="YR470" s="559"/>
      <c r="YS470" s="559"/>
      <c r="YT470" s="559"/>
      <c r="YU470" s="559"/>
      <c r="YV470" s="559"/>
      <c r="YW470" s="559"/>
      <c r="YX470" s="559"/>
      <c r="YY470" s="559"/>
      <c r="YZ470" s="559"/>
      <c r="ZA470" s="559"/>
      <c r="ZB470" s="559"/>
      <c r="ZC470" s="559"/>
      <c r="ZD470" s="559"/>
      <c r="ZE470" s="559"/>
      <c r="ZF470" s="559"/>
      <c r="ZG470" s="559"/>
      <c r="ZH470" s="559"/>
      <c r="ZI470" s="559"/>
      <c r="ZJ470" s="559"/>
      <c r="ZK470" s="559"/>
      <c r="ZL470" s="559"/>
      <c r="ZM470" s="559"/>
      <c r="ZN470" s="559"/>
      <c r="ZO470" s="559"/>
      <c r="ZP470" s="559"/>
      <c r="ZQ470" s="559"/>
      <c r="ZR470" s="559"/>
      <c r="ZS470" s="559"/>
      <c r="ZT470" s="559"/>
      <c r="ZU470" s="559"/>
      <c r="ZV470" s="559"/>
      <c r="ZW470" s="559"/>
      <c r="ZX470" s="559"/>
      <c r="ZY470" s="559"/>
      <c r="ZZ470" s="559"/>
      <c r="AAA470" s="559"/>
      <c r="AAB470" s="559"/>
      <c r="AAC470" s="559"/>
      <c r="AAD470" s="559"/>
      <c r="AAE470" s="559"/>
      <c r="AAF470" s="559"/>
      <c r="AAG470" s="559"/>
      <c r="AAH470" s="559"/>
      <c r="AAI470" s="559"/>
      <c r="AAJ470" s="559"/>
      <c r="AAK470" s="559"/>
      <c r="AAL470" s="559"/>
      <c r="AAM470" s="559"/>
      <c r="AAN470" s="559"/>
      <c r="AAO470" s="559"/>
      <c r="AAP470" s="559"/>
      <c r="AAQ470" s="559"/>
      <c r="AAR470" s="559"/>
      <c r="AAS470" s="559"/>
      <c r="AAT470" s="559"/>
      <c r="AAU470" s="559"/>
      <c r="AAV470" s="559"/>
      <c r="AAW470" s="559"/>
      <c r="AAX470" s="559"/>
      <c r="AAY470" s="559"/>
      <c r="AAZ470" s="559"/>
      <c r="ABA470" s="559"/>
      <c r="ABB470" s="559"/>
      <c r="ABC470" s="559"/>
      <c r="ABD470" s="559"/>
      <c r="ABE470" s="559"/>
      <c r="ABF470" s="559"/>
      <c r="ABG470" s="559"/>
      <c r="ABH470" s="559"/>
      <c r="ABI470" s="559"/>
      <c r="ABJ470" s="559"/>
      <c r="ABK470" s="559"/>
      <c r="ABL470" s="559"/>
      <c r="ABM470" s="559"/>
      <c r="ABN470" s="559"/>
      <c r="ABO470" s="559"/>
      <c r="ABP470" s="559"/>
      <c r="ABQ470" s="559"/>
      <c r="ABR470" s="559"/>
      <c r="ABS470" s="559"/>
      <c r="ABT470" s="559"/>
      <c r="ABU470" s="559"/>
      <c r="ABV470" s="559"/>
      <c r="ABW470" s="559"/>
      <c r="ABX470" s="559"/>
      <c r="ABY470" s="559"/>
      <c r="ABZ470" s="559"/>
      <c r="ACA470" s="559"/>
      <c r="ACB470" s="559"/>
      <c r="ACC470" s="559"/>
      <c r="ACD470" s="559"/>
      <c r="ACE470" s="559"/>
      <c r="ACF470" s="559"/>
      <c r="ACG470" s="559"/>
      <c r="ACH470" s="559"/>
      <c r="ACI470" s="559"/>
      <c r="ACJ470" s="559"/>
      <c r="ACK470" s="559"/>
      <c r="ACL470" s="559"/>
      <c r="ACM470" s="559"/>
      <c r="ACN470" s="559"/>
      <c r="ACO470" s="559"/>
      <c r="ACP470" s="559"/>
      <c r="ACQ470" s="559"/>
      <c r="ACR470" s="559"/>
      <c r="ACS470" s="559"/>
      <c r="ACT470" s="559"/>
      <c r="ACU470" s="559"/>
      <c r="ACV470" s="559"/>
      <c r="ACW470" s="559"/>
      <c r="ACX470" s="559"/>
      <c r="ACY470" s="559"/>
      <c r="ACZ470" s="559"/>
      <c r="ADA470" s="559"/>
      <c r="ADB470" s="559"/>
      <c r="ADC470" s="559"/>
      <c r="ADD470" s="559"/>
      <c r="ADE470" s="559"/>
      <c r="ADF470" s="559"/>
      <c r="ADG470" s="559"/>
      <c r="ADH470" s="559"/>
      <c r="ADI470" s="559"/>
      <c r="ADJ470" s="559"/>
      <c r="ADK470" s="559"/>
      <c r="ADL470" s="559"/>
      <c r="ADM470" s="559"/>
      <c r="ADN470" s="559"/>
      <c r="ADO470" s="559"/>
      <c r="ADP470" s="559"/>
      <c r="ADQ470" s="559"/>
      <c r="ADR470" s="559"/>
      <c r="ADS470" s="559"/>
      <c r="ADT470" s="559"/>
      <c r="ADU470" s="559"/>
      <c r="ADV470" s="559"/>
      <c r="ADW470" s="559"/>
      <c r="ADX470" s="559"/>
      <c r="ADY470" s="559"/>
      <c r="ADZ470" s="559"/>
      <c r="AEA470" s="559"/>
      <c r="AEB470" s="559"/>
      <c r="AEC470" s="559"/>
      <c r="AED470" s="559"/>
      <c r="AEE470" s="559"/>
      <c r="AEF470" s="559"/>
      <c r="AEG470" s="559"/>
      <c r="AEH470" s="559"/>
      <c r="AEI470" s="559"/>
      <c r="AEJ470" s="559"/>
      <c r="AEK470" s="559"/>
      <c r="AEL470" s="559"/>
      <c r="AEM470" s="559"/>
      <c r="AEN470" s="559"/>
      <c r="AEO470" s="559"/>
      <c r="AEP470" s="559"/>
      <c r="AEQ470" s="559"/>
      <c r="AER470" s="559"/>
      <c r="AES470" s="559"/>
      <c r="AET470" s="559"/>
      <c r="AEU470" s="559"/>
      <c r="AEV470" s="559"/>
      <c r="AEW470" s="559"/>
      <c r="AEX470" s="559"/>
      <c r="AEY470" s="559"/>
      <c r="AEZ470" s="559"/>
      <c r="AFA470" s="559"/>
      <c r="AFB470" s="559"/>
      <c r="AFC470" s="559"/>
      <c r="AFD470" s="559"/>
      <c r="AFE470" s="559"/>
      <c r="AFF470" s="559"/>
      <c r="AFG470" s="559"/>
      <c r="AFH470" s="559"/>
      <c r="AFI470" s="559"/>
      <c r="AFJ470" s="559"/>
      <c r="AFK470" s="559"/>
      <c r="AFL470" s="559"/>
      <c r="AFM470" s="559"/>
      <c r="AFN470" s="559"/>
      <c r="AFO470" s="559"/>
      <c r="AFP470" s="559"/>
      <c r="AFQ470" s="559"/>
      <c r="AFR470" s="559"/>
      <c r="AFS470" s="559"/>
      <c r="AFT470" s="559"/>
      <c r="AFU470" s="559"/>
      <c r="AFV470" s="559"/>
      <c r="AFW470" s="559"/>
      <c r="AFX470" s="559"/>
      <c r="AFY470" s="559"/>
      <c r="AFZ470" s="559"/>
      <c r="AGA470" s="559"/>
      <c r="AGB470" s="559"/>
      <c r="AGC470" s="559"/>
      <c r="AGD470" s="559"/>
      <c r="AGE470" s="559"/>
      <c r="AGF470" s="559"/>
      <c r="AGG470" s="559"/>
      <c r="AGH470" s="559"/>
      <c r="AGI470" s="559"/>
      <c r="AGJ470" s="559"/>
      <c r="AGK470" s="559"/>
      <c r="AGL470" s="559"/>
      <c r="AGM470" s="559"/>
      <c r="AGN470" s="559"/>
      <c r="AGO470" s="559"/>
      <c r="AGP470" s="559"/>
      <c r="AGQ470" s="559"/>
      <c r="AGR470" s="559"/>
      <c r="AGS470" s="559"/>
      <c r="AGT470" s="559"/>
      <c r="AGU470" s="559"/>
      <c r="AGV470" s="559"/>
      <c r="AGW470" s="559"/>
      <c r="AGX470" s="559"/>
      <c r="AGY470" s="559"/>
      <c r="AGZ470" s="559"/>
      <c r="AHA470" s="559"/>
      <c r="AHB470" s="559"/>
      <c r="AHC470" s="559"/>
      <c r="AHD470" s="559"/>
      <c r="AHE470" s="559"/>
      <c r="AHF470" s="559"/>
      <c r="AHG470" s="559"/>
      <c r="AHH470" s="559"/>
      <c r="AHI470" s="559"/>
      <c r="AHJ470" s="559"/>
      <c r="AHK470" s="559"/>
      <c r="AHL470" s="559"/>
      <c r="AHM470" s="559"/>
      <c r="AHN470" s="559"/>
      <c r="AHO470" s="559"/>
      <c r="AHP470" s="559"/>
      <c r="AHQ470" s="559"/>
      <c r="AHR470" s="559"/>
      <c r="AHS470" s="559"/>
      <c r="AHT470" s="559"/>
      <c r="AHU470" s="559"/>
      <c r="AHV470" s="559"/>
      <c r="AHW470" s="559"/>
      <c r="AHX470" s="559"/>
      <c r="AHY470" s="559"/>
      <c r="AHZ470" s="559"/>
      <c r="AIA470" s="559"/>
      <c r="AIB470" s="559"/>
      <c r="AIC470" s="559"/>
      <c r="AID470" s="559"/>
      <c r="AIE470" s="559"/>
      <c r="AIF470" s="559"/>
      <c r="AIG470" s="559"/>
      <c r="AIH470" s="559"/>
      <c r="AII470" s="559"/>
      <c r="AIJ470" s="559"/>
      <c r="AIK470" s="559"/>
      <c r="AIL470" s="559"/>
      <c r="AIM470" s="559"/>
      <c r="AIN470" s="559"/>
      <c r="AIO470" s="559"/>
      <c r="AIP470" s="559"/>
      <c r="AIQ470" s="559"/>
      <c r="AIR470" s="559"/>
      <c r="AIS470" s="559"/>
      <c r="AIT470" s="559"/>
      <c r="AIU470" s="559"/>
      <c r="AIV470" s="559"/>
      <c r="AIW470" s="559"/>
      <c r="AIX470" s="559"/>
      <c r="AIY470" s="559"/>
      <c r="AIZ470" s="559"/>
      <c r="AJA470" s="559"/>
      <c r="AJB470" s="559"/>
      <c r="AJC470" s="559"/>
      <c r="AJD470" s="559"/>
      <c r="AJE470" s="559"/>
      <c r="AJF470" s="559"/>
      <c r="AJG470" s="559"/>
      <c r="AJH470" s="559"/>
      <c r="AJI470" s="559"/>
      <c r="AJJ470" s="559"/>
      <c r="AJK470" s="559"/>
      <c r="AJL470" s="559"/>
      <c r="AJM470" s="559"/>
      <c r="AJN470" s="559"/>
      <c r="AJO470" s="559"/>
      <c r="AJP470" s="559"/>
      <c r="AJQ470" s="559"/>
      <c r="AJR470" s="559"/>
      <c r="AJS470" s="559"/>
      <c r="AJT470" s="559"/>
      <c r="AJU470" s="559"/>
      <c r="AJV470" s="559"/>
      <c r="AJW470" s="559"/>
      <c r="AJX470" s="559"/>
      <c r="AJY470" s="559"/>
      <c r="AJZ470" s="559"/>
      <c r="AKA470" s="559"/>
      <c r="AKB470" s="559"/>
      <c r="AKC470" s="559"/>
      <c r="AKD470" s="559"/>
      <c r="AKE470" s="559"/>
      <c r="AKF470" s="559"/>
      <c r="AKG470" s="559"/>
      <c r="AKH470" s="559"/>
      <c r="AKI470" s="559"/>
      <c r="AKJ470" s="559"/>
      <c r="AKK470" s="559"/>
      <c r="AKL470" s="559"/>
      <c r="AKM470" s="559"/>
      <c r="AKN470" s="559"/>
      <c r="AKO470" s="559"/>
      <c r="AKP470" s="559"/>
      <c r="AKQ470" s="559"/>
      <c r="AKR470" s="559"/>
      <c r="AKS470" s="559"/>
      <c r="AKT470" s="559"/>
      <c r="AKU470" s="559"/>
      <c r="AKV470" s="559"/>
      <c r="AKW470" s="559"/>
      <c r="AKX470" s="559"/>
      <c r="AKY470" s="559"/>
      <c r="AKZ470" s="559"/>
      <c r="ALA470" s="559"/>
      <c r="ALB470" s="559"/>
      <c r="ALC470" s="559"/>
      <c r="ALD470" s="559"/>
      <c r="ALE470" s="559"/>
      <c r="ALF470" s="559"/>
      <c r="ALG470" s="559"/>
      <c r="ALH470" s="559"/>
      <c r="ALI470" s="559"/>
      <c r="ALJ470" s="559"/>
      <c r="ALK470" s="559"/>
      <c r="ALL470" s="559"/>
      <c r="ALM470" s="559"/>
      <c r="ALN470" s="559"/>
      <c r="ALO470" s="559"/>
      <c r="ALP470" s="559"/>
      <c r="ALQ470" s="559"/>
      <c r="ALR470" s="559"/>
      <c r="ALS470" s="559"/>
      <c r="ALT470" s="559"/>
      <c r="ALU470" s="559"/>
      <c r="ALV470" s="559"/>
      <c r="ALW470" s="559"/>
      <c r="ALX470" s="559"/>
      <c r="ALY470" s="559"/>
      <c r="ALZ470" s="559"/>
      <c r="AMA470" s="559"/>
      <c r="AMB470" s="559"/>
      <c r="AMC470" s="559"/>
      <c r="AMD470" s="559"/>
      <c r="AME470" s="559"/>
      <c r="AMF470" s="559"/>
      <c r="AMG470" s="559"/>
      <c r="AMH470" s="559"/>
      <c r="AMI470" s="559"/>
      <c r="AMJ470" s="559"/>
    </row>
    <row r="471" spans="1:1026" s="151" customFormat="1" ht="15.75" x14ac:dyDescent="0.25">
      <c r="A471" s="258" t="s">
        <v>5902</v>
      </c>
      <c r="B471" s="257">
        <v>471</v>
      </c>
      <c r="C471" s="258" t="s">
        <v>5903</v>
      </c>
      <c r="D471" s="308" t="s">
        <v>5904</v>
      </c>
      <c r="E471" s="277" t="s">
        <v>766</v>
      </c>
      <c r="F471" s="278"/>
      <c r="G471" s="280"/>
      <c r="H471" s="280"/>
      <c r="I471" s="492" t="s">
        <v>750</v>
      </c>
      <c r="J471" s="278">
        <v>2</v>
      </c>
      <c r="K471" s="278"/>
      <c r="L471" s="278" t="s">
        <v>748</v>
      </c>
      <c r="M471" s="278"/>
      <c r="N471" s="278">
        <v>1</v>
      </c>
      <c r="O471" s="278"/>
      <c r="P471" s="278"/>
      <c r="Q471" s="278"/>
      <c r="R471" s="278"/>
      <c r="S471" s="278"/>
      <c r="T471" s="278"/>
      <c r="U471" s="278"/>
      <c r="V471" s="278"/>
      <c r="W471" s="283">
        <f t="shared" si="212"/>
        <v>100</v>
      </c>
      <c r="X471" s="283">
        <f t="shared" si="213"/>
        <v>100</v>
      </c>
      <c r="Y471" s="283">
        <f t="shared" si="208"/>
        <v>100</v>
      </c>
      <c r="Z471" s="283">
        <f t="shared" si="210"/>
        <v>100</v>
      </c>
      <c r="AA471" s="283">
        <f t="shared" si="211"/>
        <v>100</v>
      </c>
      <c r="AB471" s="287">
        <f t="shared" si="202"/>
        <v>100</v>
      </c>
      <c r="AC471" s="287">
        <f t="shared" si="201"/>
        <v>100</v>
      </c>
      <c r="AD471" s="287">
        <f t="shared" si="214"/>
        <v>100</v>
      </c>
      <c r="AE471" s="284">
        <f t="shared" si="209"/>
        <v>1</v>
      </c>
      <c r="AF471" s="284">
        <f t="shared" si="203"/>
        <v>100</v>
      </c>
      <c r="AG471" s="268">
        <f t="shared" si="205"/>
        <v>100</v>
      </c>
      <c r="AH471" s="268">
        <f t="shared" si="206"/>
        <v>10</v>
      </c>
      <c r="AI471" s="268">
        <f t="shared" si="207"/>
        <v>100</v>
      </c>
      <c r="AJ471" s="268">
        <f t="shared" si="204"/>
        <v>100</v>
      </c>
      <c r="AK471" s="501" t="s">
        <v>24087</v>
      </c>
      <c r="AL471" s="277"/>
      <c r="AM471" s="277"/>
      <c r="AN471" s="511"/>
      <c r="AO471" s="277"/>
      <c r="AP471" s="277"/>
      <c r="AQ471" s="277"/>
      <c r="AR471" s="171" t="s">
        <v>5901</v>
      </c>
      <c r="AS471" s="171"/>
      <c r="AT471" s="277"/>
      <c r="AU471" s="277"/>
      <c r="AV471" s="150"/>
      <c r="AW471" s="559"/>
      <c r="AX471" s="559"/>
      <c r="AY471" s="559"/>
      <c r="AZ471" s="559"/>
      <c r="BA471" s="559"/>
      <c r="BB471" s="559"/>
      <c r="BC471" s="559"/>
      <c r="BD471" s="559"/>
      <c r="BE471" s="559"/>
      <c r="BF471" s="559"/>
      <c r="BG471" s="559"/>
      <c r="BH471" s="559"/>
      <c r="BI471" s="559"/>
      <c r="BJ471" s="559"/>
      <c r="BK471" s="559"/>
      <c r="BL471" s="559"/>
      <c r="BM471" s="559"/>
      <c r="BN471" s="559"/>
      <c r="BO471" s="559"/>
      <c r="BP471" s="559"/>
      <c r="BQ471" s="559"/>
      <c r="BR471" s="559"/>
      <c r="BS471" s="559"/>
      <c r="BT471" s="559"/>
      <c r="BU471" s="559"/>
      <c r="BV471" s="559"/>
      <c r="BW471" s="559"/>
      <c r="BX471" s="559"/>
      <c r="BY471" s="559"/>
      <c r="BZ471" s="559"/>
      <c r="CA471" s="559"/>
      <c r="CB471" s="559"/>
      <c r="CC471" s="559"/>
      <c r="CD471" s="559"/>
      <c r="CE471" s="559"/>
      <c r="CF471" s="559"/>
      <c r="CG471" s="559"/>
      <c r="CH471" s="559"/>
      <c r="CI471" s="559"/>
      <c r="CJ471" s="559"/>
      <c r="CK471" s="559"/>
      <c r="CL471" s="559"/>
      <c r="CM471" s="559"/>
      <c r="CN471" s="559"/>
      <c r="CO471" s="559"/>
      <c r="CP471" s="559"/>
      <c r="CQ471" s="559"/>
      <c r="CR471" s="559"/>
      <c r="CS471" s="559"/>
      <c r="CT471" s="559"/>
      <c r="CU471" s="559"/>
      <c r="CV471" s="559"/>
      <c r="CW471" s="559"/>
      <c r="CX471" s="559"/>
      <c r="CY471" s="559"/>
      <c r="CZ471" s="559"/>
      <c r="DA471" s="559"/>
      <c r="DB471" s="559"/>
      <c r="DC471" s="559"/>
      <c r="DD471" s="559"/>
      <c r="DE471" s="559"/>
      <c r="DF471" s="559"/>
      <c r="DG471" s="559"/>
      <c r="DH471" s="559"/>
      <c r="DI471" s="559"/>
      <c r="DJ471" s="559"/>
      <c r="DK471" s="559"/>
      <c r="DL471" s="559"/>
      <c r="DM471" s="559"/>
      <c r="DN471" s="559"/>
      <c r="DO471" s="559"/>
      <c r="DP471" s="559"/>
      <c r="DQ471" s="559"/>
      <c r="DR471" s="559"/>
      <c r="DS471" s="559"/>
      <c r="DT471" s="559"/>
      <c r="DU471" s="559"/>
      <c r="DV471" s="559"/>
      <c r="DW471" s="559"/>
      <c r="DX471" s="559"/>
      <c r="DY471" s="559"/>
      <c r="DZ471" s="559"/>
      <c r="EA471" s="559"/>
      <c r="EB471" s="559"/>
      <c r="EC471" s="559"/>
      <c r="ED471" s="559"/>
      <c r="EE471" s="559"/>
      <c r="EF471" s="559"/>
      <c r="EG471" s="559"/>
      <c r="EH471" s="559"/>
      <c r="EI471" s="559"/>
      <c r="EJ471" s="559"/>
      <c r="EK471" s="559"/>
      <c r="EL471" s="559"/>
      <c r="EM471" s="559"/>
      <c r="EN471" s="559"/>
      <c r="EO471" s="559"/>
      <c r="EP471" s="559"/>
      <c r="EQ471" s="559"/>
      <c r="ER471" s="559"/>
      <c r="ES471" s="559"/>
      <c r="ET471" s="559"/>
      <c r="EU471" s="559"/>
      <c r="EV471" s="559"/>
      <c r="EW471" s="559"/>
      <c r="EX471" s="559"/>
      <c r="EY471" s="559"/>
      <c r="EZ471" s="559"/>
      <c r="FA471" s="559"/>
      <c r="FB471" s="559"/>
      <c r="FC471" s="559"/>
      <c r="FD471" s="559"/>
      <c r="FE471" s="559"/>
      <c r="FF471" s="559"/>
      <c r="FG471" s="559"/>
      <c r="FH471" s="559"/>
      <c r="FI471" s="559"/>
      <c r="FJ471" s="559"/>
      <c r="FK471" s="559"/>
      <c r="FL471" s="559"/>
      <c r="FM471" s="559"/>
      <c r="FN471" s="559"/>
      <c r="FO471" s="559"/>
      <c r="FP471" s="559"/>
      <c r="FQ471" s="559"/>
      <c r="FR471" s="559"/>
      <c r="FS471" s="559"/>
      <c r="FT471" s="559"/>
      <c r="FU471" s="559"/>
      <c r="FV471" s="559"/>
      <c r="FW471" s="559"/>
      <c r="FX471" s="559"/>
      <c r="FY471" s="559"/>
      <c r="FZ471" s="559"/>
      <c r="GA471" s="559"/>
      <c r="GB471" s="559"/>
      <c r="GC471" s="559"/>
      <c r="GD471" s="559"/>
      <c r="GE471" s="559"/>
      <c r="GF471" s="559"/>
      <c r="GG471" s="559"/>
      <c r="GH471" s="559"/>
      <c r="GI471" s="559"/>
      <c r="GJ471" s="559"/>
      <c r="GK471" s="559"/>
      <c r="GL471" s="559"/>
      <c r="GM471" s="559"/>
      <c r="GN471" s="559"/>
      <c r="GO471" s="559"/>
      <c r="GP471" s="559"/>
      <c r="GQ471" s="559"/>
      <c r="GR471" s="559"/>
      <c r="GS471" s="559"/>
      <c r="GT471" s="559"/>
      <c r="GU471" s="559"/>
      <c r="GV471" s="559"/>
      <c r="GW471" s="559"/>
      <c r="GX471" s="559"/>
      <c r="GY471" s="559"/>
      <c r="GZ471" s="559"/>
      <c r="HA471" s="559"/>
      <c r="HB471" s="559"/>
      <c r="HC471" s="559"/>
      <c r="HD471" s="559"/>
      <c r="HE471" s="559"/>
      <c r="HF471" s="559"/>
      <c r="HG471" s="559"/>
      <c r="HH471" s="559"/>
      <c r="HI471" s="559"/>
      <c r="HJ471" s="559"/>
      <c r="HK471" s="559"/>
      <c r="HL471" s="559"/>
      <c r="HM471" s="559"/>
      <c r="HN471" s="559"/>
      <c r="HO471" s="559"/>
      <c r="HP471" s="559"/>
      <c r="HQ471" s="559"/>
      <c r="HR471" s="559"/>
      <c r="HS471" s="559"/>
      <c r="HT471" s="559"/>
      <c r="HU471" s="559"/>
      <c r="HV471" s="559"/>
      <c r="HW471" s="559"/>
      <c r="HX471" s="559"/>
      <c r="HY471" s="559"/>
      <c r="HZ471" s="559"/>
      <c r="IA471" s="559"/>
      <c r="IB471" s="559"/>
      <c r="IC471" s="559"/>
      <c r="ID471" s="559"/>
      <c r="IE471" s="559"/>
      <c r="IF471" s="559"/>
      <c r="IG471" s="559"/>
      <c r="IH471" s="559"/>
      <c r="II471" s="559"/>
      <c r="IJ471" s="559"/>
      <c r="IK471" s="559"/>
      <c r="IL471" s="559"/>
      <c r="IM471" s="559"/>
      <c r="IN471" s="559"/>
      <c r="IO471" s="559"/>
      <c r="IP471" s="559"/>
      <c r="IQ471" s="559"/>
      <c r="IR471" s="559"/>
      <c r="IS471" s="559"/>
      <c r="IT471" s="559"/>
      <c r="IU471" s="559"/>
      <c r="IV471" s="559"/>
      <c r="IW471" s="559"/>
      <c r="IX471" s="559"/>
      <c r="IY471" s="559"/>
      <c r="IZ471" s="559"/>
      <c r="JA471" s="559"/>
      <c r="JB471" s="559"/>
      <c r="JC471" s="559"/>
      <c r="JD471" s="559"/>
      <c r="JE471" s="559"/>
      <c r="JF471" s="559"/>
      <c r="JG471" s="559"/>
      <c r="JH471" s="559"/>
      <c r="JI471" s="559"/>
      <c r="JJ471" s="559"/>
      <c r="JK471" s="559"/>
      <c r="JL471" s="559"/>
      <c r="JM471" s="559"/>
      <c r="JN471" s="559"/>
      <c r="JO471" s="559"/>
      <c r="JP471" s="559"/>
      <c r="JQ471" s="559"/>
      <c r="JR471" s="559"/>
      <c r="JS471" s="559"/>
      <c r="JT471" s="559"/>
      <c r="JU471" s="559"/>
      <c r="JV471" s="559"/>
      <c r="JW471" s="559"/>
      <c r="JX471" s="559"/>
      <c r="JY471" s="559"/>
      <c r="JZ471" s="559"/>
      <c r="KA471" s="559"/>
      <c r="KB471" s="559"/>
      <c r="KC471" s="559"/>
      <c r="KD471" s="559"/>
      <c r="KE471" s="559"/>
      <c r="KF471" s="559"/>
      <c r="KG471" s="559"/>
      <c r="KH471" s="559"/>
      <c r="KI471" s="559"/>
      <c r="KJ471" s="559"/>
      <c r="KK471" s="559"/>
      <c r="KL471" s="559"/>
      <c r="KM471" s="559"/>
      <c r="KN471" s="559"/>
      <c r="KO471" s="559"/>
      <c r="KP471" s="559"/>
      <c r="KQ471" s="559"/>
      <c r="KR471" s="559"/>
      <c r="KS471" s="559"/>
      <c r="KT471" s="559"/>
      <c r="KU471" s="559"/>
      <c r="KV471" s="559"/>
      <c r="KW471" s="559"/>
      <c r="KX471" s="559"/>
      <c r="KY471" s="559"/>
      <c r="KZ471" s="559"/>
      <c r="LA471" s="559"/>
      <c r="LB471" s="559"/>
      <c r="LC471" s="559"/>
      <c r="LD471" s="559"/>
      <c r="LE471" s="559"/>
      <c r="LF471" s="559"/>
      <c r="LG471" s="559"/>
      <c r="LH471" s="559"/>
      <c r="LI471" s="559"/>
      <c r="LJ471" s="559"/>
      <c r="LK471" s="559"/>
      <c r="LL471" s="559"/>
      <c r="LM471" s="559"/>
      <c r="LN471" s="559"/>
      <c r="LO471" s="559"/>
      <c r="LP471" s="559"/>
      <c r="LQ471" s="559"/>
      <c r="LR471" s="559"/>
      <c r="LS471" s="559"/>
      <c r="LT471" s="559"/>
      <c r="LU471" s="559"/>
      <c r="LV471" s="559"/>
      <c r="LW471" s="559"/>
      <c r="LX471" s="559"/>
      <c r="LY471" s="559"/>
      <c r="LZ471" s="559"/>
      <c r="MA471" s="559"/>
      <c r="MB471" s="559"/>
      <c r="MC471" s="559"/>
      <c r="MD471" s="559"/>
      <c r="ME471" s="559"/>
      <c r="MF471" s="559"/>
      <c r="MG471" s="559"/>
      <c r="MH471" s="559"/>
      <c r="MI471" s="559"/>
      <c r="MJ471" s="559"/>
      <c r="MK471" s="559"/>
      <c r="ML471" s="559"/>
      <c r="MM471" s="559"/>
      <c r="MN471" s="559"/>
      <c r="MO471" s="559"/>
      <c r="MP471" s="559"/>
      <c r="MQ471" s="559"/>
      <c r="MR471" s="559"/>
      <c r="MS471" s="559"/>
      <c r="MT471" s="559"/>
      <c r="MU471" s="559"/>
      <c r="MV471" s="559"/>
      <c r="MW471" s="559"/>
      <c r="MX471" s="559"/>
      <c r="MY471" s="559"/>
      <c r="MZ471" s="559"/>
      <c r="NA471" s="559"/>
      <c r="NB471" s="559"/>
      <c r="NC471" s="559"/>
      <c r="ND471" s="559"/>
      <c r="NE471" s="559"/>
      <c r="NF471" s="559"/>
      <c r="NG471" s="559"/>
      <c r="NH471" s="559"/>
      <c r="NI471" s="559"/>
      <c r="NJ471" s="559"/>
      <c r="NK471" s="559"/>
      <c r="NL471" s="559"/>
      <c r="NM471" s="559"/>
      <c r="NN471" s="559"/>
      <c r="NO471" s="559"/>
      <c r="NP471" s="559"/>
      <c r="NQ471" s="559"/>
      <c r="NR471" s="559"/>
      <c r="NS471" s="559"/>
      <c r="NT471" s="559"/>
      <c r="NU471" s="559"/>
      <c r="NV471" s="559"/>
      <c r="NW471" s="559"/>
      <c r="NX471" s="559"/>
      <c r="NY471" s="559"/>
      <c r="NZ471" s="559"/>
      <c r="OA471" s="559"/>
      <c r="OB471" s="559"/>
      <c r="OC471" s="559"/>
      <c r="OD471" s="559"/>
      <c r="OE471" s="559"/>
      <c r="OF471" s="559"/>
      <c r="OG471" s="559"/>
      <c r="OH471" s="559"/>
      <c r="OI471" s="559"/>
      <c r="OJ471" s="559"/>
      <c r="OK471" s="559"/>
      <c r="OL471" s="559"/>
      <c r="OM471" s="559"/>
      <c r="ON471" s="559"/>
      <c r="OO471" s="559"/>
      <c r="OP471" s="559"/>
      <c r="OQ471" s="559"/>
      <c r="OR471" s="559"/>
      <c r="OS471" s="559"/>
      <c r="OT471" s="559"/>
      <c r="OU471" s="559"/>
      <c r="OV471" s="559"/>
      <c r="OW471" s="559"/>
      <c r="OX471" s="559"/>
      <c r="OY471" s="559"/>
      <c r="OZ471" s="559"/>
      <c r="PA471" s="559"/>
      <c r="PB471" s="559"/>
      <c r="PC471" s="559"/>
      <c r="PD471" s="559"/>
      <c r="PE471" s="559"/>
      <c r="PF471" s="559"/>
      <c r="PG471" s="559"/>
      <c r="PH471" s="559"/>
      <c r="PI471" s="559"/>
      <c r="PJ471" s="559"/>
      <c r="PK471" s="559"/>
      <c r="PL471" s="559"/>
      <c r="PM471" s="559"/>
      <c r="PN471" s="559"/>
      <c r="PO471" s="559"/>
      <c r="PP471" s="559"/>
      <c r="PQ471" s="559"/>
      <c r="PR471" s="559"/>
      <c r="PS471" s="559"/>
      <c r="PT471" s="559"/>
      <c r="PU471" s="559"/>
      <c r="PV471" s="559"/>
      <c r="PW471" s="559"/>
      <c r="PX471" s="559"/>
      <c r="PY471" s="559"/>
      <c r="PZ471" s="559"/>
      <c r="QA471" s="559"/>
      <c r="QB471" s="559"/>
      <c r="QC471" s="559"/>
      <c r="QD471" s="559"/>
      <c r="QE471" s="559"/>
      <c r="QF471" s="559"/>
      <c r="QG471" s="559"/>
      <c r="QH471" s="559"/>
      <c r="QI471" s="559"/>
      <c r="QJ471" s="559"/>
      <c r="QK471" s="559"/>
      <c r="QL471" s="559"/>
      <c r="QM471" s="559"/>
      <c r="QN471" s="559"/>
      <c r="QO471" s="559"/>
      <c r="QP471" s="559"/>
      <c r="QQ471" s="559"/>
      <c r="QR471" s="559"/>
      <c r="QS471" s="559"/>
      <c r="QT471" s="559"/>
      <c r="QU471" s="559"/>
      <c r="QV471" s="559"/>
      <c r="QW471" s="559"/>
      <c r="QX471" s="559"/>
      <c r="QY471" s="559"/>
      <c r="QZ471" s="559"/>
      <c r="RA471" s="559"/>
      <c r="RB471" s="559"/>
      <c r="RC471" s="559"/>
      <c r="RD471" s="559"/>
      <c r="RE471" s="559"/>
      <c r="RF471" s="559"/>
      <c r="RG471" s="559"/>
      <c r="RH471" s="559"/>
      <c r="RI471" s="559"/>
      <c r="RJ471" s="559"/>
      <c r="RK471" s="559"/>
      <c r="RL471" s="559"/>
      <c r="RM471" s="559"/>
      <c r="RN471" s="559"/>
      <c r="RO471" s="559"/>
      <c r="RP471" s="559"/>
      <c r="RQ471" s="559"/>
      <c r="RR471" s="559"/>
      <c r="RS471" s="559"/>
      <c r="RT471" s="559"/>
      <c r="RU471" s="559"/>
      <c r="RV471" s="559"/>
      <c r="RW471" s="559"/>
      <c r="RX471" s="559"/>
      <c r="RY471" s="559"/>
      <c r="RZ471" s="559"/>
      <c r="SA471" s="559"/>
      <c r="SB471" s="559"/>
      <c r="SC471" s="559"/>
      <c r="SD471" s="559"/>
      <c r="SE471" s="559"/>
      <c r="SF471" s="559"/>
      <c r="SG471" s="559"/>
      <c r="SH471" s="559"/>
      <c r="SI471" s="559"/>
      <c r="SJ471" s="559"/>
      <c r="SK471" s="559"/>
      <c r="SL471" s="559"/>
      <c r="SM471" s="559"/>
      <c r="SN471" s="559"/>
      <c r="SO471" s="559"/>
      <c r="SP471" s="559"/>
      <c r="SQ471" s="559"/>
      <c r="SR471" s="559"/>
      <c r="SS471" s="559"/>
      <c r="ST471" s="559"/>
      <c r="SU471" s="559"/>
      <c r="SV471" s="559"/>
      <c r="SW471" s="559"/>
      <c r="SX471" s="559"/>
      <c r="SY471" s="559"/>
      <c r="SZ471" s="559"/>
      <c r="TA471" s="559"/>
      <c r="TB471" s="559"/>
      <c r="TC471" s="559"/>
      <c r="TD471" s="559"/>
      <c r="TE471" s="559"/>
      <c r="TF471" s="559"/>
      <c r="TG471" s="559"/>
      <c r="TH471" s="559"/>
      <c r="TI471" s="559"/>
      <c r="TJ471" s="559"/>
      <c r="TK471" s="559"/>
      <c r="TL471" s="559"/>
      <c r="TM471" s="559"/>
      <c r="TN471" s="559"/>
      <c r="TO471" s="559"/>
      <c r="TP471" s="559"/>
      <c r="TQ471" s="559"/>
      <c r="TR471" s="559"/>
      <c r="TS471" s="559"/>
      <c r="TT471" s="559"/>
      <c r="TU471" s="559"/>
      <c r="TV471" s="559"/>
      <c r="TW471" s="559"/>
      <c r="TX471" s="559"/>
      <c r="TY471" s="559"/>
      <c r="TZ471" s="559"/>
      <c r="UA471" s="559"/>
      <c r="UB471" s="559"/>
      <c r="UC471" s="559"/>
      <c r="UD471" s="559"/>
      <c r="UE471" s="559"/>
      <c r="UF471" s="559"/>
      <c r="UG471" s="559"/>
      <c r="UH471" s="559"/>
      <c r="UI471" s="559"/>
      <c r="UJ471" s="559"/>
      <c r="UK471" s="559"/>
      <c r="UL471" s="559"/>
      <c r="UM471" s="559"/>
      <c r="UN471" s="559"/>
      <c r="UO471" s="559"/>
      <c r="UP471" s="559"/>
      <c r="UQ471" s="559"/>
      <c r="UR471" s="559"/>
      <c r="US471" s="559"/>
      <c r="UT471" s="559"/>
      <c r="UU471" s="559"/>
      <c r="UV471" s="559"/>
      <c r="UW471" s="559"/>
      <c r="UX471" s="559"/>
      <c r="UY471" s="559"/>
      <c r="UZ471" s="559"/>
      <c r="VA471" s="559"/>
      <c r="VB471" s="559"/>
      <c r="VC471" s="559"/>
      <c r="VD471" s="559"/>
      <c r="VE471" s="559"/>
      <c r="VF471" s="559"/>
      <c r="VG471" s="559"/>
      <c r="VH471" s="559"/>
      <c r="VI471" s="559"/>
      <c r="VJ471" s="559"/>
      <c r="VK471" s="559"/>
      <c r="VL471" s="559"/>
      <c r="VM471" s="559"/>
      <c r="VN471" s="559"/>
      <c r="VO471" s="559"/>
      <c r="VP471" s="559"/>
      <c r="VQ471" s="559"/>
      <c r="VR471" s="559"/>
      <c r="VS471" s="559"/>
      <c r="VT471" s="559"/>
      <c r="VU471" s="559"/>
      <c r="VV471" s="559"/>
      <c r="VW471" s="559"/>
      <c r="VX471" s="559"/>
      <c r="VY471" s="559"/>
      <c r="VZ471" s="559"/>
      <c r="WA471" s="559"/>
      <c r="WB471" s="559"/>
      <c r="WC471" s="559"/>
      <c r="WD471" s="559"/>
      <c r="WE471" s="559"/>
      <c r="WF471" s="559"/>
      <c r="WG471" s="559"/>
      <c r="WH471" s="559"/>
      <c r="WI471" s="559"/>
      <c r="WJ471" s="559"/>
      <c r="WK471" s="559"/>
      <c r="WL471" s="559"/>
      <c r="WM471" s="559"/>
      <c r="WN471" s="559"/>
      <c r="WO471" s="559"/>
      <c r="WP471" s="559"/>
      <c r="WQ471" s="559"/>
      <c r="WR471" s="559"/>
      <c r="WS471" s="559"/>
      <c r="WT471" s="559"/>
      <c r="WU471" s="559"/>
      <c r="WV471" s="559"/>
      <c r="WW471" s="559"/>
      <c r="WX471" s="559"/>
      <c r="WY471" s="559"/>
      <c r="WZ471" s="559"/>
      <c r="XA471" s="559"/>
      <c r="XB471" s="559"/>
      <c r="XC471" s="559"/>
      <c r="XD471" s="559"/>
      <c r="XE471" s="559"/>
      <c r="XF471" s="559"/>
      <c r="XG471" s="559"/>
      <c r="XH471" s="559"/>
      <c r="XI471" s="559"/>
      <c r="XJ471" s="559"/>
      <c r="XK471" s="559"/>
      <c r="XL471" s="559"/>
      <c r="XM471" s="559"/>
      <c r="XN471" s="559"/>
      <c r="XO471" s="559"/>
      <c r="XP471" s="559"/>
      <c r="XQ471" s="559"/>
      <c r="XR471" s="559"/>
      <c r="XS471" s="559"/>
      <c r="XT471" s="559"/>
      <c r="XU471" s="559"/>
      <c r="XV471" s="559"/>
      <c r="XW471" s="559"/>
      <c r="XX471" s="559"/>
      <c r="XY471" s="559"/>
      <c r="XZ471" s="559"/>
      <c r="YA471" s="559"/>
      <c r="YB471" s="559"/>
      <c r="YC471" s="559"/>
      <c r="YD471" s="559"/>
      <c r="YE471" s="559"/>
      <c r="YF471" s="559"/>
      <c r="YG471" s="559"/>
      <c r="YH471" s="559"/>
      <c r="YI471" s="559"/>
      <c r="YJ471" s="559"/>
      <c r="YK471" s="559"/>
      <c r="YL471" s="559"/>
      <c r="YM471" s="559"/>
      <c r="YN471" s="559"/>
      <c r="YO471" s="559"/>
      <c r="YP471" s="559"/>
      <c r="YQ471" s="559"/>
      <c r="YR471" s="559"/>
      <c r="YS471" s="559"/>
      <c r="YT471" s="559"/>
      <c r="YU471" s="559"/>
      <c r="YV471" s="559"/>
      <c r="YW471" s="559"/>
      <c r="YX471" s="559"/>
      <c r="YY471" s="559"/>
      <c r="YZ471" s="559"/>
      <c r="ZA471" s="559"/>
      <c r="ZB471" s="559"/>
      <c r="ZC471" s="559"/>
      <c r="ZD471" s="559"/>
      <c r="ZE471" s="559"/>
      <c r="ZF471" s="559"/>
      <c r="ZG471" s="559"/>
      <c r="ZH471" s="559"/>
      <c r="ZI471" s="559"/>
      <c r="ZJ471" s="559"/>
      <c r="ZK471" s="559"/>
      <c r="ZL471" s="559"/>
      <c r="ZM471" s="559"/>
      <c r="ZN471" s="559"/>
      <c r="ZO471" s="559"/>
      <c r="ZP471" s="559"/>
      <c r="ZQ471" s="559"/>
      <c r="ZR471" s="559"/>
      <c r="ZS471" s="559"/>
      <c r="ZT471" s="559"/>
      <c r="ZU471" s="559"/>
      <c r="ZV471" s="559"/>
      <c r="ZW471" s="559"/>
      <c r="ZX471" s="559"/>
      <c r="ZY471" s="559"/>
      <c r="ZZ471" s="559"/>
      <c r="AAA471" s="559"/>
      <c r="AAB471" s="559"/>
      <c r="AAC471" s="559"/>
      <c r="AAD471" s="559"/>
      <c r="AAE471" s="559"/>
      <c r="AAF471" s="559"/>
      <c r="AAG471" s="559"/>
      <c r="AAH471" s="559"/>
      <c r="AAI471" s="559"/>
      <c r="AAJ471" s="559"/>
      <c r="AAK471" s="559"/>
      <c r="AAL471" s="559"/>
      <c r="AAM471" s="559"/>
      <c r="AAN471" s="559"/>
      <c r="AAO471" s="559"/>
      <c r="AAP471" s="559"/>
      <c r="AAQ471" s="559"/>
      <c r="AAR471" s="559"/>
      <c r="AAS471" s="559"/>
      <c r="AAT471" s="559"/>
      <c r="AAU471" s="559"/>
      <c r="AAV471" s="559"/>
      <c r="AAW471" s="559"/>
      <c r="AAX471" s="559"/>
      <c r="AAY471" s="559"/>
      <c r="AAZ471" s="559"/>
      <c r="ABA471" s="559"/>
      <c r="ABB471" s="559"/>
      <c r="ABC471" s="559"/>
      <c r="ABD471" s="559"/>
      <c r="ABE471" s="559"/>
      <c r="ABF471" s="559"/>
      <c r="ABG471" s="559"/>
      <c r="ABH471" s="559"/>
      <c r="ABI471" s="559"/>
      <c r="ABJ471" s="559"/>
      <c r="ABK471" s="559"/>
      <c r="ABL471" s="559"/>
      <c r="ABM471" s="559"/>
      <c r="ABN471" s="559"/>
      <c r="ABO471" s="559"/>
      <c r="ABP471" s="559"/>
      <c r="ABQ471" s="559"/>
      <c r="ABR471" s="559"/>
      <c r="ABS471" s="559"/>
      <c r="ABT471" s="559"/>
      <c r="ABU471" s="559"/>
      <c r="ABV471" s="559"/>
      <c r="ABW471" s="559"/>
      <c r="ABX471" s="559"/>
      <c r="ABY471" s="559"/>
      <c r="ABZ471" s="559"/>
      <c r="ACA471" s="559"/>
      <c r="ACB471" s="559"/>
      <c r="ACC471" s="559"/>
      <c r="ACD471" s="559"/>
      <c r="ACE471" s="559"/>
      <c r="ACF471" s="559"/>
      <c r="ACG471" s="559"/>
      <c r="ACH471" s="559"/>
      <c r="ACI471" s="559"/>
      <c r="ACJ471" s="559"/>
      <c r="ACK471" s="559"/>
      <c r="ACL471" s="559"/>
      <c r="ACM471" s="559"/>
      <c r="ACN471" s="559"/>
      <c r="ACO471" s="559"/>
      <c r="ACP471" s="559"/>
      <c r="ACQ471" s="559"/>
      <c r="ACR471" s="559"/>
      <c r="ACS471" s="559"/>
      <c r="ACT471" s="559"/>
      <c r="ACU471" s="559"/>
      <c r="ACV471" s="559"/>
      <c r="ACW471" s="559"/>
      <c r="ACX471" s="559"/>
      <c r="ACY471" s="559"/>
      <c r="ACZ471" s="559"/>
      <c r="ADA471" s="559"/>
      <c r="ADB471" s="559"/>
      <c r="ADC471" s="559"/>
      <c r="ADD471" s="559"/>
      <c r="ADE471" s="559"/>
      <c r="ADF471" s="559"/>
      <c r="ADG471" s="559"/>
      <c r="ADH471" s="559"/>
      <c r="ADI471" s="559"/>
      <c r="ADJ471" s="559"/>
      <c r="ADK471" s="559"/>
      <c r="ADL471" s="559"/>
      <c r="ADM471" s="559"/>
      <c r="ADN471" s="559"/>
      <c r="ADO471" s="559"/>
      <c r="ADP471" s="559"/>
      <c r="ADQ471" s="559"/>
      <c r="ADR471" s="559"/>
      <c r="ADS471" s="559"/>
      <c r="ADT471" s="559"/>
      <c r="ADU471" s="559"/>
      <c r="ADV471" s="559"/>
      <c r="ADW471" s="559"/>
      <c r="ADX471" s="559"/>
      <c r="ADY471" s="559"/>
      <c r="ADZ471" s="559"/>
      <c r="AEA471" s="559"/>
      <c r="AEB471" s="559"/>
      <c r="AEC471" s="559"/>
      <c r="AED471" s="559"/>
      <c r="AEE471" s="559"/>
      <c r="AEF471" s="559"/>
      <c r="AEG471" s="559"/>
      <c r="AEH471" s="559"/>
      <c r="AEI471" s="559"/>
      <c r="AEJ471" s="559"/>
      <c r="AEK471" s="559"/>
      <c r="AEL471" s="559"/>
      <c r="AEM471" s="559"/>
      <c r="AEN471" s="559"/>
      <c r="AEO471" s="559"/>
      <c r="AEP471" s="559"/>
      <c r="AEQ471" s="559"/>
      <c r="AER471" s="559"/>
      <c r="AES471" s="559"/>
      <c r="AET471" s="559"/>
      <c r="AEU471" s="559"/>
      <c r="AEV471" s="559"/>
      <c r="AEW471" s="559"/>
      <c r="AEX471" s="559"/>
      <c r="AEY471" s="559"/>
      <c r="AEZ471" s="559"/>
      <c r="AFA471" s="559"/>
      <c r="AFB471" s="559"/>
      <c r="AFC471" s="559"/>
      <c r="AFD471" s="559"/>
      <c r="AFE471" s="559"/>
      <c r="AFF471" s="559"/>
      <c r="AFG471" s="559"/>
      <c r="AFH471" s="559"/>
      <c r="AFI471" s="559"/>
      <c r="AFJ471" s="559"/>
      <c r="AFK471" s="559"/>
      <c r="AFL471" s="559"/>
      <c r="AFM471" s="559"/>
      <c r="AFN471" s="559"/>
      <c r="AFO471" s="559"/>
      <c r="AFP471" s="559"/>
      <c r="AFQ471" s="559"/>
      <c r="AFR471" s="559"/>
      <c r="AFS471" s="559"/>
      <c r="AFT471" s="559"/>
      <c r="AFU471" s="559"/>
      <c r="AFV471" s="559"/>
      <c r="AFW471" s="559"/>
      <c r="AFX471" s="559"/>
      <c r="AFY471" s="559"/>
      <c r="AFZ471" s="559"/>
      <c r="AGA471" s="559"/>
      <c r="AGB471" s="559"/>
      <c r="AGC471" s="559"/>
      <c r="AGD471" s="559"/>
      <c r="AGE471" s="559"/>
      <c r="AGF471" s="559"/>
      <c r="AGG471" s="559"/>
      <c r="AGH471" s="559"/>
      <c r="AGI471" s="559"/>
      <c r="AGJ471" s="559"/>
      <c r="AGK471" s="559"/>
      <c r="AGL471" s="559"/>
      <c r="AGM471" s="559"/>
      <c r="AGN471" s="559"/>
      <c r="AGO471" s="559"/>
      <c r="AGP471" s="559"/>
      <c r="AGQ471" s="559"/>
      <c r="AGR471" s="559"/>
      <c r="AGS471" s="559"/>
      <c r="AGT471" s="559"/>
      <c r="AGU471" s="559"/>
      <c r="AGV471" s="559"/>
      <c r="AGW471" s="559"/>
      <c r="AGX471" s="559"/>
      <c r="AGY471" s="559"/>
      <c r="AGZ471" s="559"/>
      <c r="AHA471" s="559"/>
      <c r="AHB471" s="559"/>
      <c r="AHC471" s="559"/>
      <c r="AHD471" s="559"/>
      <c r="AHE471" s="559"/>
      <c r="AHF471" s="559"/>
      <c r="AHG471" s="559"/>
      <c r="AHH471" s="559"/>
      <c r="AHI471" s="559"/>
      <c r="AHJ471" s="559"/>
      <c r="AHK471" s="559"/>
      <c r="AHL471" s="559"/>
      <c r="AHM471" s="559"/>
      <c r="AHN471" s="559"/>
      <c r="AHO471" s="559"/>
      <c r="AHP471" s="559"/>
      <c r="AHQ471" s="559"/>
      <c r="AHR471" s="559"/>
      <c r="AHS471" s="559"/>
      <c r="AHT471" s="559"/>
      <c r="AHU471" s="559"/>
      <c r="AHV471" s="559"/>
      <c r="AHW471" s="559"/>
      <c r="AHX471" s="559"/>
      <c r="AHY471" s="559"/>
      <c r="AHZ471" s="559"/>
      <c r="AIA471" s="559"/>
      <c r="AIB471" s="559"/>
      <c r="AIC471" s="559"/>
      <c r="AID471" s="559"/>
      <c r="AIE471" s="559"/>
      <c r="AIF471" s="559"/>
      <c r="AIG471" s="559"/>
      <c r="AIH471" s="559"/>
      <c r="AII471" s="559"/>
      <c r="AIJ471" s="559"/>
      <c r="AIK471" s="559"/>
      <c r="AIL471" s="559"/>
      <c r="AIM471" s="559"/>
      <c r="AIN471" s="559"/>
      <c r="AIO471" s="559"/>
      <c r="AIP471" s="559"/>
      <c r="AIQ471" s="559"/>
      <c r="AIR471" s="559"/>
      <c r="AIS471" s="559"/>
      <c r="AIT471" s="559"/>
      <c r="AIU471" s="559"/>
      <c r="AIV471" s="559"/>
      <c r="AIW471" s="559"/>
      <c r="AIX471" s="559"/>
      <c r="AIY471" s="559"/>
      <c r="AIZ471" s="559"/>
      <c r="AJA471" s="559"/>
      <c r="AJB471" s="559"/>
      <c r="AJC471" s="559"/>
      <c r="AJD471" s="559"/>
      <c r="AJE471" s="559"/>
      <c r="AJF471" s="559"/>
      <c r="AJG471" s="559"/>
      <c r="AJH471" s="559"/>
      <c r="AJI471" s="559"/>
      <c r="AJJ471" s="559"/>
      <c r="AJK471" s="559"/>
      <c r="AJL471" s="559"/>
      <c r="AJM471" s="559"/>
      <c r="AJN471" s="559"/>
      <c r="AJO471" s="559"/>
      <c r="AJP471" s="559"/>
      <c r="AJQ471" s="559"/>
      <c r="AJR471" s="559"/>
      <c r="AJS471" s="559"/>
      <c r="AJT471" s="559"/>
      <c r="AJU471" s="559"/>
      <c r="AJV471" s="559"/>
      <c r="AJW471" s="559"/>
      <c r="AJX471" s="559"/>
      <c r="AJY471" s="559"/>
      <c r="AJZ471" s="559"/>
      <c r="AKA471" s="559"/>
      <c r="AKB471" s="559"/>
      <c r="AKC471" s="559"/>
      <c r="AKD471" s="559"/>
      <c r="AKE471" s="559"/>
      <c r="AKF471" s="559"/>
      <c r="AKG471" s="559"/>
      <c r="AKH471" s="559"/>
      <c r="AKI471" s="559"/>
      <c r="AKJ471" s="559"/>
      <c r="AKK471" s="559"/>
      <c r="AKL471" s="559"/>
      <c r="AKM471" s="559"/>
      <c r="AKN471" s="559"/>
      <c r="AKO471" s="559"/>
      <c r="AKP471" s="559"/>
      <c r="AKQ471" s="559"/>
      <c r="AKR471" s="559"/>
      <c r="AKS471" s="559"/>
      <c r="AKT471" s="559"/>
      <c r="AKU471" s="559"/>
      <c r="AKV471" s="559"/>
      <c r="AKW471" s="559"/>
      <c r="AKX471" s="559"/>
      <c r="AKY471" s="559"/>
      <c r="AKZ471" s="559"/>
      <c r="ALA471" s="559"/>
      <c r="ALB471" s="559"/>
      <c r="ALC471" s="559"/>
      <c r="ALD471" s="559"/>
      <c r="ALE471" s="559"/>
      <c r="ALF471" s="559"/>
      <c r="ALG471" s="559"/>
      <c r="ALH471" s="559"/>
      <c r="ALI471" s="559"/>
      <c r="ALJ471" s="559"/>
      <c r="ALK471" s="559"/>
      <c r="ALL471" s="559"/>
      <c r="ALM471" s="559"/>
      <c r="ALN471" s="559"/>
      <c r="ALO471" s="559"/>
      <c r="ALP471" s="559"/>
      <c r="ALQ471" s="559"/>
      <c r="ALR471" s="559"/>
      <c r="ALS471" s="559"/>
      <c r="ALT471" s="559"/>
      <c r="ALU471" s="559"/>
      <c r="ALV471" s="559"/>
      <c r="ALW471" s="559"/>
      <c r="ALX471" s="559"/>
      <c r="ALY471" s="559"/>
      <c r="ALZ471" s="559"/>
      <c r="AMA471" s="559"/>
      <c r="AMB471" s="559"/>
      <c r="AMC471" s="559"/>
      <c r="AMD471" s="559"/>
      <c r="AME471" s="559"/>
      <c r="AMF471" s="559"/>
      <c r="AMG471" s="559"/>
      <c r="AMH471" s="559"/>
      <c r="AMI471" s="559"/>
      <c r="AMJ471" s="559"/>
      <c r="AMK471" s="150"/>
      <c r="AML471" s="170"/>
    </row>
    <row r="472" spans="1:1026" x14ac:dyDescent="0.25">
      <c r="A472" s="258" t="s">
        <v>5855</v>
      </c>
      <c r="B472" s="257">
        <v>472</v>
      </c>
      <c r="C472" s="258" t="s">
        <v>5854</v>
      </c>
      <c r="D472" s="308" t="s">
        <v>5856</v>
      </c>
      <c r="E472" s="277"/>
      <c r="F472" s="278"/>
      <c r="G472" s="280"/>
      <c r="H472" s="280"/>
      <c r="I472" s="492">
        <v>161.6</v>
      </c>
      <c r="J472" s="278">
        <v>2</v>
      </c>
      <c r="K472" s="278">
        <v>2</v>
      </c>
      <c r="L472" s="278" t="s">
        <v>748</v>
      </c>
      <c r="M472" s="278"/>
      <c r="N472" s="278"/>
      <c r="O472" s="278"/>
      <c r="P472" s="278"/>
      <c r="Q472" s="278"/>
      <c r="R472" s="278"/>
      <c r="S472" s="278"/>
      <c r="T472" s="278"/>
      <c r="U472" s="278"/>
      <c r="V472" s="278"/>
      <c r="W472" s="283">
        <f t="shared" si="212"/>
        <v>100</v>
      </c>
      <c r="X472" s="283">
        <f t="shared" si="213"/>
        <v>100</v>
      </c>
      <c r="Y472" s="283">
        <f t="shared" si="208"/>
        <v>100</v>
      </c>
      <c r="Z472" s="283">
        <f t="shared" si="210"/>
        <v>100</v>
      </c>
      <c r="AA472" s="283">
        <f t="shared" si="211"/>
        <v>100</v>
      </c>
      <c r="AB472" s="287">
        <f t="shared" si="202"/>
        <v>100</v>
      </c>
      <c r="AC472" s="287">
        <f t="shared" si="201"/>
        <v>100</v>
      </c>
      <c r="AD472" s="287">
        <f t="shared" si="214"/>
        <v>100</v>
      </c>
      <c r="AE472" s="284">
        <f t="shared" si="209"/>
        <v>1</v>
      </c>
      <c r="AF472" s="284">
        <f t="shared" si="203"/>
        <v>100</v>
      </c>
      <c r="AG472" s="268">
        <f t="shared" si="205"/>
        <v>10</v>
      </c>
      <c r="AH472" s="268">
        <f t="shared" si="206"/>
        <v>10</v>
      </c>
      <c r="AI472" s="268">
        <f t="shared" si="207"/>
        <v>100</v>
      </c>
      <c r="AJ472" s="268">
        <f t="shared" si="204"/>
        <v>100</v>
      </c>
      <c r="AK472" s="506" t="s">
        <v>24292</v>
      </c>
      <c r="AL472" s="277"/>
      <c r="AM472" s="277"/>
      <c r="AN472" s="511"/>
      <c r="AO472" s="277"/>
      <c r="AP472" s="277"/>
      <c r="AQ472" s="277"/>
      <c r="AR472" s="171" t="s">
        <v>756</v>
      </c>
      <c r="AS472" s="171"/>
      <c r="AT472" s="277">
        <v>223.8</v>
      </c>
      <c r="AU472" s="277" t="s">
        <v>6000</v>
      </c>
    </row>
    <row r="473" spans="1:1026" x14ac:dyDescent="0.25">
      <c r="A473" s="258" t="s">
        <v>5893</v>
      </c>
      <c r="B473" s="257">
        <v>473</v>
      </c>
      <c r="C473" s="258" t="s">
        <v>24596</v>
      </c>
      <c r="D473" s="308" t="s">
        <v>5894</v>
      </c>
      <c r="E473" s="277"/>
      <c r="F473" s="278"/>
      <c r="G473" s="280"/>
      <c r="H473" s="280"/>
      <c r="I473" s="492">
        <v>5.3</v>
      </c>
      <c r="J473" s="278">
        <v>2</v>
      </c>
      <c r="K473" s="278">
        <v>2</v>
      </c>
      <c r="L473" s="278"/>
      <c r="M473" s="278"/>
      <c r="N473" s="278"/>
      <c r="O473" s="278"/>
      <c r="P473" s="278"/>
      <c r="Q473" s="278"/>
      <c r="R473" s="278"/>
      <c r="S473" s="278"/>
      <c r="T473" s="278"/>
      <c r="U473" s="278"/>
      <c r="V473" s="278"/>
      <c r="W473" s="283">
        <f t="shared" si="212"/>
        <v>100</v>
      </c>
      <c r="X473" s="283">
        <f t="shared" si="213"/>
        <v>100</v>
      </c>
      <c r="Y473" s="283">
        <f t="shared" si="208"/>
        <v>100</v>
      </c>
      <c r="Z473" s="283">
        <f t="shared" si="210"/>
        <v>100</v>
      </c>
      <c r="AA473" s="283">
        <f t="shared" si="211"/>
        <v>100</v>
      </c>
      <c r="AB473" s="287">
        <f t="shared" si="202"/>
        <v>100</v>
      </c>
      <c r="AC473" s="287">
        <f t="shared" si="201"/>
        <v>100</v>
      </c>
      <c r="AD473" s="287">
        <f t="shared" si="214"/>
        <v>100</v>
      </c>
      <c r="AE473" s="284">
        <f t="shared" si="209"/>
        <v>100</v>
      </c>
      <c r="AF473" s="284">
        <f t="shared" si="203"/>
        <v>100</v>
      </c>
      <c r="AG473" s="268">
        <f t="shared" si="205"/>
        <v>10</v>
      </c>
      <c r="AH473" s="268">
        <f t="shared" si="206"/>
        <v>10</v>
      </c>
      <c r="AI473" s="268">
        <f t="shared" si="207"/>
        <v>100</v>
      </c>
      <c r="AJ473" s="268">
        <f t="shared" si="204"/>
        <v>100</v>
      </c>
      <c r="AK473" s="506" t="s">
        <v>24455</v>
      </c>
      <c r="AL473" s="277"/>
      <c r="AM473" s="277">
        <v>2</v>
      </c>
      <c r="AN473" s="511"/>
      <c r="AO473" s="277"/>
      <c r="AP473" s="277"/>
      <c r="AQ473" s="277"/>
      <c r="AR473" s="171" t="s">
        <v>756</v>
      </c>
      <c r="AS473" s="171"/>
      <c r="AT473" s="277">
        <v>217.95</v>
      </c>
      <c r="AU473" s="277" t="s">
        <v>6001</v>
      </c>
    </row>
    <row r="474" spans="1:1026" x14ac:dyDescent="0.25">
      <c r="A474" s="258" t="s">
        <v>5891</v>
      </c>
      <c r="B474" s="257">
        <v>474</v>
      </c>
      <c r="C474" s="258" t="s">
        <v>24597</v>
      </c>
      <c r="D474" s="308" t="s">
        <v>5892</v>
      </c>
      <c r="E474" s="277"/>
      <c r="F474" s="278"/>
      <c r="G474" s="280"/>
      <c r="H474" s="280"/>
      <c r="I474" s="492">
        <v>2.75</v>
      </c>
      <c r="J474" s="278">
        <v>2</v>
      </c>
      <c r="K474" s="278">
        <v>2</v>
      </c>
      <c r="L474" s="278"/>
      <c r="M474" s="278"/>
      <c r="N474" s="278"/>
      <c r="O474" s="278"/>
      <c r="P474" s="278"/>
      <c r="Q474" s="278"/>
      <c r="R474" s="278"/>
      <c r="S474" s="278"/>
      <c r="T474" s="278"/>
      <c r="U474" s="278"/>
      <c r="V474" s="278"/>
      <c r="W474" s="283">
        <f t="shared" si="212"/>
        <v>100</v>
      </c>
      <c r="X474" s="283">
        <f t="shared" si="213"/>
        <v>100</v>
      </c>
      <c r="Y474" s="283">
        <f t="shared" si="208"/>
        <v>100</v>
      </c>
      <c r="Z474" s="283">
        <f t="shared" si="210"/>
        <v>100</v>
      </c>
      <c r="AA474" s="283">
        <f t="shared" si="211"/>
        <v>100</v>
      </c>
      <c r="AB474" s="287">
        <f t="shared" si="202"/>
        <v>100</v>
      </c>
      <c r="AC474" s="287">
        <f t="shared" si="201"/>
        <v>100</v>
      </c>
      <c r="AD474" s="287">
        <f t="shared" si="214"/>
        <v>100</v>
      </c>
      <c r="AE474" s="284">
        <f t="shared" si="209"/>
        <v>100</v>
      </c>
      <c r="AF474" s="284">
        <f t="shared" si="203"/>
        <v>100</v>
      </c>
      <c r="AG474" s="268">
        <f t="shared" si="205"/>
        <v>10</v>
      </c>
      <c r="AH474" s="268">
        <f t="shared" si="206"/>
        <v>10</v>
      </c>
      <c r="AI474" s="268">
        <f t="shared" si="207"/>
        <v>100</v>
      </c>
      <c r="AJ474" s="268">
        <f t="shared" si="204"/>
        <v>100</v>
      </c>
      <c r="AK474" s="506" t="s">
        <v>24598</v>
      </c>
      <c r="AL474" s="277"/>
      <c r="AM474" s="277"/>
      <c r="AN474" s="511"/>
      <c r="AO474" s="277"/>
      <c r="AP474" s="277"/>
      <c r="AQ474" s="277"/>
      <c r="AR474" s="171" t="s">
        <v>756</v>
      </c>
      <c r="AS474" s="171"/>
      <c r="AT474" s="277"/>
      <c r="AU474" s="277"/>
    </row>
    <row r="475" spans="1:1026" x14ac:dyDescent="0.25">
      <c r="A475" s="258" t="s">
        <v>5910</v>
      </c>
      <c r="B475" s="257">
        <v>475</v>
      </c>
      <c r="C475" s="258" t="s">
        <v>5909</v>
      </c>
      <c r="D475" s="290" t="s">
        <v>5911</v>
      </c>
      <c r="E475" s="277"/>
      <c r="F475" s="278"/>
      <c r="G475" s="280"/>
      <c r="H475" s="280"/>
      <c r="I475" s="492">
        <v>73.5</v>
      </c>
      <c r="J475" s="278">
        <v>2</v>
      </c>
      <c r="K475" s="278">
        <v>2</v>
      </c>
      <c r="L475" s="278"/>
      <c r="M475" s="278"/>
      <c r="N475" s="278"/>
      <c r="O475" s="278"/>
      <c r="P475" s="278"/>
      <c r="Q475" s="278"/>
      <c r="R475" s="278"/>
      <c r="S475" s="278"/>
      <c r="T475" s="278"/>
      <c r="U475" s="278"/>
      <c r="V475" s="278"/>
      <c r="W475" s="283">
        <f t="shared" si="212"/>
        <v>100</v>
      </c>
      <c r="X475" s="283">
        <f t="shared" si="213"/>
        <v>100</v>
      </c>
      <c r="Y475" s="283">
        <f t="shared" si="208"/>
        <v>100</v>
      </c>
      <c r="Z475" s="283">
        <f t="shared" si="210"/>
        <v>100</v>
      </c>
      <c r="AA475" s="283">
        <f t="shared" si="211"/>
        <v>100</v>
      </c>
      <c r="AB475" s="287">
        <f t="shared" si="202"/>
        <v>100</v>
      </c>
      <c r="AC475" s="287">
        <f t="shared" si="201"/>
        <v>100</v>
      </c>
      <c r="AD475" s="287">
        <f t="shared" si="214"/>
        <v>100</v>
      </c>
      <c r="AE475" s="284">
        <f t="shared" si="209"/>
        <v>100</v>
      </c>
      <c r="AF475" s="284">
        <f t="shared" si="203"/>
        <v>100</v>
      </c>
      <c r="AG475" s="268">
        <f t="shared" si="205"/>
        <v>10</v>
      </c>
      <c r="AH475" s="268">
        <f t="shared" si="206"/>
        <v>10</v>
      </c>
      <c r="AI475" s="268">
        <f t="shared" si="207"/>
        <v>100</v>
      </c>
      <c r="AJ475" s="268">
        <f t="shared" si="204"/>
        <v>100</v>
      </c>
      <c r="AK475" s="506" t="s">
        <v>24599</v>
      </c>
      <c r="AL475" s="277"/>
      <c r="AM475" s="277"/>
      <c r="AN475" s="511"/>
      <c r="AO475" s="277"/>
      <c r="AP475" s="277"/>
      <c r="AQ475" s="277"/>
      <c r="AR475" s="171" t="s">
        <v>5912</v>
      </c>
      <c r="AS475" s="171"/>
      <c r="AT475" s="277"/>
      <c r="AU475" s="277"/>
    </row>
    <row r="476" spans="1:1026" x14ac:dyDescent="0.25">
      <c r="A476" s="258" t="s">
        <v>5857</v>
      </c>
      <c r="B476" s="257">
        <v>476</v>
      </c>
      <c r="C476" s="258" t="s">
        <v>6299</v>
      </c>
      <c r="D476" s="308" t="s">
        <v>5858</v>
      </c>
      <c r="E476" s="277"/>
      <c r="F476" s="278"/>
      <c r="G476" s="280"/>
      <c r="H476" s="280"/>
      <c r="I476" s="492" t="s">
        <v>750</v>
      </c>
      <c r="J476" s="278">
        <v>2</v>
      </c>
      <c r="K476" s="278">
        <v>2</v>
      </c>
      <c r="L476" s="278" t="s">
        <v>748</v>
      </c>
      <c r="M476" s="278"/>
      <c r="N476" s="278"/>
      <c r="O476" s="278"/>
      <c r="P476" s="278"/>
      <c r="Q476" s="278"/>
      <c r="R476" s="278"/>
      <c r="S476" s="278"/>
      <c r="T476" s="278"/>
      <c r="U476" s="278"/>
      <c r="V476" s="278"/>
      <c r="W476" s="283">
        <f t="shared" si="212"/>
        <v>100</v>
      </c>
      <c r="X476" s="283">
        <f t="shared" si="213"/>
        <v>100</v>
      </c>
      <c r="Y476" s="283">
        <f t="shared" si="208"/>
        <v>100</v>
      </c>
      <c r="Z476" s="283">
        <f t="shared" si="210"/>
        <v>100</v>
      </c>
      <c r="AA476" s="283">
        <f t="shared" si="211"/>
        <v>100</v>
      </c>
      <c r="AB476" s="287">
        <f t="shared" si="202"/>
        <v>100</v>
      </c>
      <c r="AC476" s="287">
        <f t="shared" si="201"/>
        <v>100</v>
      </c>
      <c r="AD476" s="287">
        <f t="shared" si="214"/>
        <v>100</v>
      </c>
      <c r="AE476" s="284">
        <f t="shared" si="209"/>
        <v>1</v>
      </c>
      <c r="AF476" s="284">
        <f t="shared" si="203"/>
        <v>100</v>
      </c>
      <c r="AG476" s="268">
        <f t="shared" si="205"/>
        <v>10</v>
      </c>
      <c r="AH476" s="268">
        <f t="shared" si="206"/>
        <v>10</v>
      </c>
      <c r="AI476" s="268">
        <f t="shared" si="207"/>
        <v>100</v>
      </c>
      <c r="AJ476" s="268">
        <f t="shared" si="204"/>
        <v>100</v>
      </c>
      <c r="AK476" s="506" t="s">
        <v>750</v>
      </c>
      <c r="AL476" s="277"/>
      <c r="AM476" s="277"/>
      <c r="AN476" s="511"/>
      <c r="AO476" s="277"/>
      <c r="AP476" s="277"/>
      <c r="AQ476" s="277"/>
      <c r="AR476" s="382" t="s">
        <v>5859</v>
      </c>
      <c r="AS476" s="382"/>
      <c r="AT476" s="277"/>
      <c r="AU476" s="277"/>
    </row>
    <row r="477" spans="1:1026" x14ac:dyDescent="0.25">
      <c r="A477" s="258" t="s">
        <v>5862</v>
      </c>
      <c r="B477" s="257">
        <v>477</v>
      </c>
      <c r="C477" s="258" t="s">
        <v>5860</v>
      </c>
      <c r="D477" s="308" t="s">
        <v>5861</v>
      </c>
      <c r="E477" s="277"/>
      <c r="F477" s="278"/>
      <c r="G477" s="280"/>
      <c r="H477" s="280"/>
      <c r="I477" s="492">
        <v>161.6</v>
      </c>
      <c r="J477" s="278">
        <v>2</v>
      </c>
      <c r="K477" s="278">
        <v>1</v>
      </c>
      <c r="L477" s="278">
        <v>1</v>
      </c>
      <c r="M477" s="278"/>
      <c r="N477" s="278"/>
      <c r="O477" s="278"/>
      <c r="P477" s="278"/>
      <c r="Q477" s="278"/>
      <c r="R477" s="278"/>
      <c r="S477" s="278"/>
      <c r="T477" s="278"/>
      <c r="U477" s="278"/>
      <c r="V477" s="278"/>
      <c r="W477" s="283">
        <f t="shared" si="212"/>
        <v>100</v>
      </c>
      <c r="X477" s="283">
        <f t="shared" si="213"/>
        <v>100</v>
      </c>
      <c r="Y477" s="283">
        <f t="shared" si="208"/>
        <v>100</v>
      </c>
      <c r="Z477" s="283">
        <f t="shared" si="210"/>
        <v>100</v>
      </c>
      <c r="AA477" s="283">
        <f t="shared" si="211"/>
        <v>100</v>
      </c>
      <c r="AB477" s="287">
        <f t="shared" si="202"/>
        <v>100</v>
      </c>
      <c r="AC477" s="287">
        <f t="shared" si="201"/>
        <v>100</v>
      </c>
      <c r="AD477" s="287">
        <f t="shared" si="214"/>
        <v>100</v>
      </c>
      <c r="AE477" s="284">
        <f t="shared" si="209"/>
        <v>1</v>
      </c>
      <c r="AF477" s="284">
        <f t="shared" si="203"/>
        <v>100</v>
      </c>
      <c r="AG477" s="268">
        <f t="shared" si="205"/>
        <v>1</v>
      </c>
      <c r="AH477" s="268">
        <f t="shared" si="206"/>
        <v>10</v>
      </c>
      <c r="AI477" s="268">
        <f t="shared" si="207"/>
        <v>3</v>
      </c>
      <c r="AJ477" s="268">
        <f t="shared" si="204"/>
        <v>100</v>
      </c>
      <c r="AK477" s="506" t="s">
        <v>24423</v>
      </c>
      <c r="AL477" s="277"/>
      <c r="AM477" s="277"/>
      <c r="AN477" s="511"/>
      <c r="AO477" s="277"/>
      <c r="AP477" s="277"/>
      <c r="AQ477" s="277"/>
      <c r="AR477" s="171" t="s">
        <v>756</v>
      </c>
      <c r="AS477" s="171"/>
      <c r="AT477" s="277">
        <v>229.23</v>
      </c>
      <c r="AU477" s="277" t="s">
        <v>6002</v>
      </c>
    </row>
    <row r="478" spans="1:1026" x14ac:dyDescent="0.25">
      <c r="A478" s="258" t="s">
        <v>5863</v>
      </c>
      <c r="B478" s="257">
        <v>478</v>
      </c>
      <c r="C478" s="258" t="s">
        <v>24600</v>
      </c>
      <c r="D478" s="308" t="s">
        <v>5863</v>
      </c>
      <c r="E478" s="277"/>
      <c r="F478" s="278"/>
      <c r="G478" s="280"/>
      <c r="H478" s="280"/>
      <c r="I478" s="492">
        <v>14.7</v>
      </c>
      <c r="J478" s="278">
        <v>2</v>
      </c>
      <c r="K478" s="278">
        <v>1</v>
      </c>
      <c r="L478" s="278" t="s">
        <v>748</v>
      </c>
      <c r="M478" s="278"/>
      <c r="N478" s="278"/>
      <c r="O478" s="278"/>
      <c r="P478" s="278"/>
      <c r="Q478" s="278"/>
      <c r="R478" s="278"/>
      <c r="S478" s="278"/>
      <c r="T478" s="278"/>
      <c r="U478" s="278"/>
      <c r="V478" s="278"/>
      <c r="W478" s="283">
        <f t="shared" si="212"/>
        <v>100</v>
      </c>
      <c r="X478" s="283">
        <f t="shared" si="213"/>
        <v>100</v>
      </c>
      <c r="Y478" s="283">
        <f t="shared" si="208"/>
        <v>100</v>
      </c>
      <c r="Z478" s="283">
        <f t="shared" si="210"/>
        <v>100</v>
      </c>
      <c r="AA478" s="283">
        <f t="shared" si="211"/>
        <v>100</v>
      </c>
      <c r="AB478" s="287">
        <f t="shared" si="202"/>
        <v>100</v>
      </c>
      <c r="AC478" s="287">
        <f t="shared" si="201"/>
        <v>100</v>
      </c>
      <c r="AD478" s="287">
        <f t="shared" si="214"/>
        <v>100</v>
      </c>
      <c r="AE478" s="284">
        <f t="shared" si="209"/>
        <v>1</v>
      </c>
      <c r="AF478" s="284">
        <f t="shared" si="203"/>
        <v>100</v>
      </c>
      <c r="AG478" s="268">
        <f t="shared" si="205"/>
        <v>1</v>
      </c>
      <c r="AH478" s="268">
        <f t="shared" si="206"/>
        <v>10</v>
      </c>
      <c r="AI478" s="268">
        <f t="shared" si="207"/>
        <v>3</v>
      </c>
      <c r="AJ478" s="268">
        <f t="shared" si="204"/>
        <v>100</v>
      </c>
      <c r="AK478" s="506" t="s">
        <v>24423</v>
      </c>
      <c r="AL478" s="277"/>
      <c r="AM478" s="277"/>
      <c r="AN478" s="511"/>
      <c r="AO478" s="277"/>
      <c r="AP478" s="277"/>
      <c r="AQ478" s="277"/>
      <c r="AR478" s="171" t="s">
        <v>756</v>
      </c>
      <c r="AS478" s="171"/>
      <c r="AT478" s="277"/>
      <c r="AU478" s="277"/>
    </row>
    <row r="479" spans="1:1026" x14ac:dyDescent="0.25">
      <c r="A479" s="258" t="s">
        <v>5865</v>
      </c>
      <c r="B479" s="257">
        <v>479</v>
      </c>
      <c r="C479" s="258" t="s">
        <v>5864</v>
      </c>
      <c r="D479" s="308" t="s">
        <v>5866</v>
      </c>
      <c r="E479" s="277"/>
      <c r="F479" s="278"/>
      <c r="G479" s="280"/>
      <c r="H479" s="280"/>
      <c r="I479" s="492">
        <v>5.4</v>
      </c>
      <c r="J479" s="278">
        <v>2</v>
      </c>
      <c r="K479" s="278">
        <v>1</v>
      </c>
      <c r="L479" s="278" t="s">
        <v>748</v>
      </c>
      <c r="M479" s="278"/>
      <c r="N479" s="278"/>
      <c r="O479" s="278"/>
      <c r="P479" s="278"/>
      <c r="Q479" s="278"/>
      <c r="R479" s="278"/>
      <c r="S479" s="278"/>
      <c r="T479" s="278"/>
      <c r="U479" s="278"/>
      <c r="V479" s="278"/>
      <c r="W479" s="283">
        <f t="shared" si="212"/>
        <v>100</v>
      </c>
      <c r="X479" s="283">
        <f t="shared" si="213"/>
        <v>100</v>
      </c>
      <c r="Y479" s="283">
        <f t="shared" si="208"/>
        <v>100</v>
      </c>
      <c r="Z479" s="283">
        <f t="shared" si="210"/>
        <v>100</v>
      </c>
      <c r="AA479" s="283">
        <f t="shared" si="211"/>
        <v>100</v>
      </c>
      <c r="AB479" s="287">
        <f t="shared" si="202"/>
        <v>100</v>
      </c>
      <c r="AC479" s="287">
        <f t="shared" si="201"/>
        <v>100</v>
      </c>
      <c r="AD479" s="287">
        <f t="shared" si="214"/>
        <v>100</v>
      </c>
      <c r="AE479" s="284">
        <f t="shared" si="209"/>
        <v>1</v>
      </c>
      <c r="AF479" s="284">
        <f t="shared" si="203"/>
        <v>100</v>
      </c>
      <c r="AG479" s="268">
        <f t="shared" si="205"/>
        <v>1</v>
      </c>
      <c r="AH479" s="268">
        <f t="shared" si="206"/>
        <v>10</v>
      </c>
      <c r="AI479" s="268">
        <f t="shared" si="207"/>
        <v>3</v>
      </c>
      <c r="AJ479" s="268">
        <f t="shared" si="204"/>
        <v>100</v>
      </c>
      <c r="AK479" s="508">
        <v>7.45E-3</v>
      </c>
      <c r="AL479" s="277"/>
      <c r="AM479" s="277"/>
      <c r="AN479" s="511"/>
      <c r="AO479" s="277"/>
      <c r="AP479" s="277"/>
      <c r="AQ479" s="277"/>
      <c r="AR479" s="171" t="s">
        <v>5867</v>
      </c>
      <c r="AS479" s="171"/>
      <c r="AT479" s="277" t="s">
        <v>6003</v>
      </c>
      <c r="AU479" s="277"/>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c r="BR479" s="170"/>
      <c r="BS479" s="170"/>
      <c r="BT479" s="170"/>
      <c r="BU479" s="170"/>
      <c r="BV479" s="170"/>
      <c r="BW479" s="170"/>
      <c r="BX479" s="170"/>
      <c r="BY479" s="170"/>
      <c r="BZ479" s="170"/>
      <c r="CA479" s="170"/>
      <c r="CB479" s="170"/>
      <c r="CC479" s="170"/>
      <c r="CD479" s="170"/>
      <c r="CE479" s="170"/>
      <c r="CF479" s="170"/>
      <c r="CG479" s="170"/>
      <c r="CH479" s="170"/>
      <c r="CI479" s="170"/>
      <c r="CJ479" s="170"/>
      <c r="CK479" s="170"/>
      <c r="CL479" s="170"/>
      <c r="CM479" s="170"/>
      <c r="CN479" s="170"/>
      <c r="CO479" s="170"/>
      <c r="CP479" s="170"/>
      <c r="CQ479" s="170"/>
      <c r="CR479" s="170"/>
      <c r="CS479" s="170"/>
      <c r="CT479" s="170"/>
      <c r="CU479" s="170"/>
      <c r="CV479" s="170"/>
      <c r="CW479" s="170"/>
      <c r="CX479" s="170"/>
      <c r="CY479" s="170"/>
      <c r="CZ479" s="170"/>
      <c r="DA479" s="170"/>
      <c r="DB479" s="170"/>
      <c r="DC479" s="170"/>
      <c r="DD479" s="170"/>
      <c r="DE479" s="170"/>
      <c r="DF479" s="170"/>
      <c r="DG479" s="170"/>
      <c r="DH479" s="170"/>
      <c r="DI479" s="170"/>
      <c r="DJ479" s="170"/>
      <c r="DK479" s="170"/>
      <c r="DL479" s="170"/>
      <c r="DM479" s="170"/>
      <c r="DN479" s="170"/>
      <c r="DO479" s="170"/>
      <c r="DP479" s="170"/>
      <c r="DQ479" s="170"/>
      <c r="DR479" s="170"/>
      <c r="DS479" s="170"/>
      <c r="DT479" s="170"/>
      <c r="DU479" s="170"/>
      <c r="DV479" s="170"/>
      <c r="DW479" s="170"/>
      <c r="DX479" s="170"/>
      <c r="DY479" s="170"/>
      <c r="DZ479" s="170"/>
      <c r="EA479" s="170"/>
      <c r="EB479" s="170"/>
      <c r="EC479" s="170"/>
      <c r="ED479" s="170"/>
      <c r="EE479" s="170"/>
      <c r="EF479" s="170"/>
      <c r="EG479" s="170"/>
      <c r="EH479" s="170"/>
      <c r="EI479" s="170"/>
      <c r="EJ479" s="170"/>
      <c r="EK479" s="170"/>
      <c r="EL479" s="170"/>
      <c r="EM479" s="170"/>
      <c r="EN479" s="170"/>
      <c r="EO479" s="170"/>
      <c r="EP479" s="170"/>
      <c r="EQ479" s="170"/>
      <c r="ER479" s="170"/>
      <c r="ES479" s="170"/>
      <c r="ET479" s="170"/>
      <c r="EU479" s="170"/>
      <c r="EV479" s="170"/>
      <c r="EW479" s="170"/>
      <c r="EX479" s="170"/>
      <c r="EY479" s="170"/>
      <c r="EZ479" s="170"/>
      <c r="FA479" s="170"/>
      <c r="FB479" s="170"/>
      <c r="FC479" s="170"/>
      <c r="FD479" s="170"/>
      <c r="FE479" s="170"/>
      <c r="FF479" s="170"/>
      <c r="FG479" s="170"/>
      <c r="FH479" s="170"/>
      <c r="FI479" s="170"/>
      <c r="FJ479" s="170"/>
      <c r="FK479" s="170"/>
      <c r="FL479" s="170"/>
      <c r="FM479" s="170"/>
      <c r="FN479" s="170"/>
      <c r="FO479" s="170"/>
      <c r="FP479" s="170"/>
      <c r="FQ479" s="170"/>
      <c r="FR479" s="170"/>
      <c r="FS479" s="170"/>
      <c r="FT479" s="170"/>
      <c r="FU479" s="170"/>
      <c r="FV479" s="170"/>
      <c r="FW479" s="170"/>
      <c r="FX479" s="170"/>
      <c r="FY479" s="170"/>
      <c r="FZ479" s="170"/>
      <c r="GA479" s="170"/>
      <c r="GB479" s="170"/>
      <c r="GC479" s="170"/>
      <c r="GD479" s="170"/>
      <c r="GE479" s="170"/>
      <c r="GF479" s="170"/>
      <c r="GG479" s="170"/>
      <c r="GH479" s="170"/>
      <c r="GI479" s="170"/>
      <c r="GJ479" s="170"/>
      <c r="GK479" s="170"/>
      <c r="GL479" s="170"/>
      <c r="GM479" s="170"/>
      <c r="GN479" s="170"/>
      <c r="GO479" s="170"/>
      <c r="GP479" s="170"/>
      <c r="GQ479" s="170"/>
      <c r="GR479" s="170"/>
      <c r="GS479" s="170"/>
      <c r="GT479" s="170"/>
      <c r="GU479" s="170"/>
      <c r="GV479" s="170"/>
      <c r="GW479" s="170"/>
      <c r="GX479" s="170"/>
      <c r="GY479" s="170"/>
      <c r="GZ479" s="170"/>
      <c r="HA479" s="170"/>
      <c r="HB479" s="170"/>
      <c r="HC479" s="170"/>
      <c r="HD479" s="170"/>
      <c r="HE479" s="170"/>
      <c r="HF479" s="170"/>
      <c r="HG479" s="170"/>
      <c r="HH479" s="170"/>
      <c r="HI479" s="170"/>
      <c r="HJ479" s="170"/>
      <c r="HK479" s="170"/>
      <c r="HL479" s="170"/>
      <c r="HM479" s="170"/>
      <c r="HN479" s="170"/>
      <c r="HO479" s="170"/>
      <c r="HP479" s="170"/>
      <c r="HQ479" s="170"/>
      <c r="HR479" s="170"/>
      <c r="HS479" s="170"/>
      <c r="HT479" s="170"/>
      <c r="HU479" s="170"/>
      <c r="HV479" s="170"/>
      <c r="HW479" s="170"/>
      <c r="HX479" s="170"/>
      <c r="HY479" s="170"/>
      <c r="HZ479" s="170"/>
      <c r="IA479" s="170"/>
      <c r="IB479" s="170"/>
      <c r="IC479" s="170"/>
      <c r="ID479" s="170"/>
      <c r="IE479" s="170"/>
      <c r="IF479" s="170"/>
      <c r="IG479" s="170"/>
      <c r="IH479" s="170"/>
      <c r="II479" s="170"/>
      <c r="IJ479" s="170"/>
      <c r="IK479" s="170"/>
      <c r="IL479" s="170"/>
      <c r="IM479" s="170"/>
      <c r="IN479" s="170"/>
      <c r="IO479" s="170"/>
      <c r="IP479" s="170"/>
      <c r="IQ479" s="170"/>
      <c r="IR479" s="170"/>
      <c r="IS479" s="170"/>
      <c r="IT479" s="170"/>
      <c r="IU479" s="170"/>
      <c r="IV479" s="170"/>
      <c r="IW479" s="170"/>
      <c r="IX479" s="170"/>
      <c r="IY479" s="170"/>
      <c r="IZ479" s="170"/>
      <c r="JA479" s="170"/>
      <c r="JB479" s="170"/>
      <c r="JC479" s="170"/>
      <c r="JD479" s="170"/>
      <c r="JE479" s="170"/>
      <c r="JF479" s="170"/>
      <c r="JG479" s="170"/>
      <c r="JH479" s="170"/>
      <c r="JI479" s="170"/>
      <c r="JJ479" s="170"/>
      <c r="JK479" s="170"/>
      <c r="JL479" s="170"/>
      <c r="JM479" s="170"/>
      <c r="JN479" s="170"/>
      <c r="JO479" s="170"/>
      <c r="JP479" s="170"/>
      <c r="JQ479" s="170"/>
      <c r="JR479" s="170"/>
      <c r="JS479" s="170"/>
      <c r="JT479" s="170"/>
      <c r="JU479" s="170"/>
      <c r="JV479" s="170"/>
      <c r="JW479" s="170"/>
      <c r="JX479" s="170"/>
      <c r="JY479" s="170"/>
      <c r="JZ479" s="170"/>
      <c r="KA479" s="170"/>
      <c r="KB479" s="170"/>
      <c r="KC479" s="170"/>
      <c r="KD479" s="170"/>
      <c r="KE479" s="170"/>
      <c r="KF479" s="170"/>
      <c r="KG479" s="170"/>
      <c r="KH479" s="170"/>
      <c r="KI479" s="170"/>
      <c r="KJ479" s="170"/>
      <c r="KK479" s="170"/>
      <c r="KL479" s="170"/>
      <c r="KM479" s="170"/>
      <c r="KN479" s="170"/>
      <c r="KO479" s="170"/>
      <c r="KP479" s="170"/>
      <c r="KQ479" s="170"/>
      <c r="KR479" s="170"/>
      <c r="KS479" s="170"/>
      <c r="KT479" s="170"/>
      <c r="KU479" s="170"/>
      <c r="KV479" s="170"/>
      <c r="KW479" s="170"/>
      <c r="KX479" s="170"/>
      <c r="KY479" s="170"/>
      <c r="KZ479" s="170"/>
      <c r="LA479" s="170"/>
      <c r="LB479" s="170"/>
      <c r="LC479" s="170"/>
      <c r="LD479" s="170"/>
      <c r="LE479" s="170"/>
      <c r="LF479" s="170"/>
      <c r="LG479" s="170"/>
      <c r="LH479" s="170"/>
      <c r="LI479" s="170"/>
      <c r="LJ479" s="170"/>
      <c r="LK479" s="170"/>
      <c r="LL479" s="170"/>
      <c r="LM479" s="170"/>
      <c r="LN479" s="170"/>
      <c r="LO479" s="170"/>
      <c r="LP479" s="170"/>
      <c r="LQ479" s="170"/>
      <c r="LR479" s="170"/>
      <c r="LS479" s="170"/>
      <c r="LT479" s="170"/>
      <c r="LU479" s="170"/>
      <c r="LV479" s="170"/>
      <c r="LW479" s="170"/>
      <c r="LX479" s="170"/>
      <c r="LY479" s="170"/>
      <c r="LZ479" s="170"/>
      <c r="MA479" s="170"/>
      <c r="MB479" s="170"/>
      <c r="MC479" s="170"/>
      <c r="MD479" s="170"/>
      <c r="ME479" s="170"/>
      <c r="MF479" s="170"/>
      <c r="MG479" s="170"/>
      <c r="MH479" s="170"/>
      <c r="MI479" s="170"/>
      <c r="MJ479" s="170"/>
      <c r="MK479" s="170"/>
      <c r="ML479" s="170"/>
      <c r="MM479" s="170"/>
      <c r="MN479" s="170"/>
      <c r="MO479" s="170"/>
      <c r="MP479" s="170"/>
      <c r="MQ479" s="170"/>
      <c r="MR479" s="170"/>
      <c r="MS479" s="170"/>
      <c r="MT479" s="170"/>
      <c r="MU479" s="170"/>
      <c r="MV479" s="170"/>
      <c r="MW479" s="170"/>
      <c r="MX479" s="170"/>
      <c r="MY479" s="170"/>
      <c r="MZ479" s="170"/>
      <c r="NA479" s="170"/>
      <c r="NB479" s="170"/>
      <c r="NC479" s="170"/>
      <c r="ND479" s="170"/>
      <c r="NE479" s="170"/>
      <c r="NF479" s="170"/>
      <c r="NG479" s="170"/>
      <c r="NH479" s="170"/>
      <c r="NI479" s="170"/>
      <c r="NJ479" s="170"/>
      <c r="NK479" s="170"/>
      <c r="NL479" s="170"/>
      <c r="NM479" s="170"/>
      <c r="NN479" s="170"/>
      <c r="NO479" s="170"/>
      <c r="NP479" s="170"/>
      <c r="NQ479" s="170"/>
      <c r="NR479" s="170"/>
      <c r="NS479" s="170"/>
      <c r="NT479" s="170"/>
      <c r="NU479" s="170"/>
      <c r="NV479" s="170"/>
      <c r="NW479" s="170"/>
      <c r="NX479" s="170"/>
      <c r="NY479" s="170"/>
      <c r="NZ479" s="170"/>
      <c r="OA479" s="170"/>
      <c r="OB479" s="170"/>
      <c r="OC479" s="170"/>
      <c r="OD479" s="170"/>
      <c r="OE479" s="170"/>
      <c r="OF479" s="170"/>
      <c r="OG479" s="170"/>
      <c r="OH479" s="170"/>
      <c r="OI479" s="170"/>
      <c r="OJ479" s="170"/>
      <c r="OK479" s="170"/>
      <c r="OL479" s="170"/>
      <c r="OM479" s="170"/>
      <c r="ON479" s="170"/>
      <c r="OO479" s="170"/>
      <c r="OP479" s="170"/>
      <c r="OQ479" s="170"/>
      <c r="OR479" s="170"/>
      <c r="OS479" s="170"/>
      <c r="OT479" s="170"/>
      <c r="OU479" s="170"/>
      <c r="OV479" s="170"/>
      <c r="OW479" s="170"/>
      <c r="OX479" s="170"/>
      <c r="OY479" s="170"/>
      <c r="OZ479" s="170"/>
      <c r="PA479" s="170"/>
      <c r="PB479" s="170"/>
      <c r="PC479" s="170"/>
      <c r="PD479" s="170"/>
      <c r="PE479" s="170"/>
      <c r="PF479" s="170"/>
      <c r="PG479" s="170"/>
      <c r="PH479" s="170"/>
      <c r="PI479" s="170"/>
      <c r="PJ479" s="170"/>
      <c r="PK479" s="170"/>
      <c r="PL479" s="170"/>
      <c r="PM479" s="170"/>
      <c r="PN479" s="170"/>
      <c r="PO479" s="170"/>
      <c r="PP479" s="170"/>
      <c r="PQ479" s="170"/>
      <c r="PR479" s="170"/>
      <c r="PS479" s="170"/>
      <c r="PT479" s="170"/>
      <c r="PU479" s="170"/>
      <c r="PV479" s="170"/>
      <c r="PW479" s="170"/>
      <c r="PX479" s="170"/>
      <c r="PY479" s="170"/>
      <c r="PZ479" s="170"/>
      <c r="QA479" s="170"/>
      <c r="QB479" s="170"/>
      <c r="QC479" s="170"/>
      <c r="QD479" s="170"/>
      <c r="QE479" s="170"/>
      <c r="QF479" s="170"/>
      <c r="QG479" s="170"/>
      <c r="QH479" s="170"/>
      <c r="QI479" s="170"/>
      <c r="QJ479" s="170"/>
      <c r="QK479" s="170"/>
      <c r="QL479" s="170"/>
      <c r="QM479" s="170"/>
      <c r="QN479" s="170"/>
      <c r="QO479" s="170"/>
      <c r="QP479" s="170"/>
      <c r="QQ479" s="170"/>
      <c r="QR479" s="170"/>
      <c r="QS479" s="170"/>
      <c r="QT479" s="170"/>
      <c r="QU479" s="170"/>
      <c r="QV479" s="170"/>
      <c r="QW479" s="170"/>
      <c r="QX479" s="170"/>
      <c r="QY479" s="170"/>
      <c r="QZ479" s="170"/>
      <c r="RA479" s="170"/>
      <c r="RB479" s="170"/>
      <c r="RC479" s="170"/>
      <c r="RD479" s="170"/>
      <c r="RE479" s="170"/>
      <c r="RF479" s="170"/>
      <c r="RG479" s="170"/>
      <c r="RH479" s="170"/>
      <c r="RI479" s="170"/>
      <c r="RJ479" s="170"/>
      <c r="RK479" s="170"/>
      <c r="RL479" s="170"/>
      <c r="RM479" s="170"/>
      <c r="RN479" s="170"/>
      <c r="RO479" s="170"/>
      <c r="RP479" s="170"/>
      <c r="RQ479" s="170"/>
      <c r="RR479" s="170"/>
      <c r="RS479" s="170"/>
      <c r="RT479" s="170"/>
      <c r="RU479" s="170"/>
      <c r="RV479" s="170"/>
      <c r="RW479" s="170"/>
      <c r="RX479" s="170"/>
      <c r="RY479" s="170"/>
      <c r="RZ479" s="170"/>
      <c r="SA479" s="170"/>
      <c r="SB479" s="170"/>
      <c r="SC479" s="170"/>
      <c r="SD479" s="170"/>
      <c r="SE479" s="170"/>
      <c r="SF479" s="170"/>
      <c r="SG479" s="170"/>
      <c r="SH479" s="170"/>
      <c r="SI479" s="170"/>
      <c r="SJ479" s="170"/>
      <c r="SK479" s="170"/>
      <c r="SL479" s="170"/>
      <c r="SM479" s="170"/>
      <c r="SN479" s="170"/>
      <c r="SO479" s="170"/>
      <c r="SP479" s="170"/>
      <c r="SQ479" s="170"/>
      <c r="SR479" s="170"/>
      <c r="SS479" s="170"/>
      <c r="ST479" s="170"/>
      <c r="SU479" s="170"/>
      <c r="SV479" s="170"/>
      <c r="SW479" s="170"/>
      <c r="SX479" s="170"/>
      <c r="SY479" s="170"/>
      <c r="SZ479" s="170"/>
      <c r="TA479" s="170"/>
      <c r="TB479" s="170"/>
      <c r="TC479" s="170"/>
      <c r="TD479" s="170"/>
      <c r="TE479" s="170"/>
      <c r="TF479" s="170"/>
      <c r="TG479" s="170"/>
      <c r="TH479" s="170"/>
      <c r="TI479" s="170"/>
      <c r="TJ479" s="170"/>
      <c r="TK479" s="170"/>
      <c r="TL479" s="170"/>
      <c r="TM479" s="170"/>
      <c r="TN479" s="170"/>
      <c r="TO479" s="170"/>
      <c r="TP479" s="170"/>
      <c r="TQ479" s="170"/>
      <c r="TR479" s="170"/>
      <c r="TS479" s="170"/>
      <c r="TT479" s="170"/>
      <c r="TU479" s="170"/>
      <c r="TV479" s="170"/>
      <c r="TW479" s="170"/>
      <c r="TX479" s="170"/>
      <c r="TY479" s="170"/>
      <c r="TZ479" s="170"/>
      <c r="UA479" s="170"/>
      <c r="UB479" s="170"/>
      <c r="UC479" s="170"/>
      <c r="UD479" s="170"/>
      <c r="UE479" s="170"/>
      <c r="UF479" s="170"/>
      <c r="UG479" s="170"/>
      <c r="UH479" s="170"/>
      <c r="UI479" s="170"/>
      <c r="UJ479" s="170"/>
      <c r="UK479" s="170"/>
      <c r="UL479" s="170"/>
      <c r="UM479" s="170"/>
      <c r="UN479" s="170"/>
      <c r="UO479" s="170"/>
      <c r="UP479" s="170"/>
      <c r="UQ479" s="170"/>
      <c r="UR479" s="170"/>
      <c r="US479" s="170"/>
      <c r="UT479" s="170"/>
      <c r="UU479" s="170"/>
      <c r="UV479" s="170"/>
      <c r="UW479" s="170"/>
      <c r="UX479" s="170"/>
      <c r="UY479" s="170"/>
      <c r="UZ479" s="170"/>
      <c r="VA479" s="170"/>
      <c r="VB479" s="170"/>
      <c r="VC479" s="170"/>
      <c r="VD479" s="170"/>
      <c r="VE479" s="170"/>
      <c r="VF479" s="170"/>
      <c r="VG479" s="170"/>
      <c r="VH479" s="170"/>
      <c r="VI479" s="170"/>
      <c r="VJ479" s="170"/>
      <c r="VK479" s="170"/>
      <c r="VL479" s="170"/>
      <c r="VM479" s="170"/>
      <c r="VN479" s="170"/>
      <c r="VO479" s="170"/>
      <c r="VP479" s="170"/>
      <c r="VQ479" s="170"/>
      <c r="VR479" s="170"/>
      <c r="VS479" s="170"/>
      <c r="VT479" s="170"/>
      <c r="VU479" s="170"/>
      <c r="VV479" s="170"/>
      <c r="VW479" s="170"/>
      <c r="VX479" s="170"/>
      <c r="VY479" s="170"/>
      <c r="VZ479" s="170"/>
      <c r="WA479" s="170"/>
      <c r="WB479" s="170"/>
      <c r="WC479" s="170"/>
      <c r="WD479" s="170"/>
      <c r="WE479" s="170"/>
      <c r="WF479" s="170"/>
      <c r="WG479" s="170"/>
      <c r="WH479" s="170"/>
      <c r="WI479" s="170"/>
      <c r="WJ479" s="170"/>
      <c r="WK479" s="170"/>
      <c r="WL479" s="170"/>
      <c r="WM479" s="170"/>
      <c r="WN479" s="170"/>
      <c r="WO479" s="170"/>
      <c r="WP479" s="170"/>
      <c r="WQ479" s="170"/>
      <c r="WR479" s="170"/>
      <c r="WS479" s="170"/>
      <c r="WT479" s="170"/>
      <c r="WU479" s="170"/>
      <c r="WV479" s="170"/>
      <c r="WW479" s="170"/>
      <c r="WX479" s="170"/>
      <c r="WY479" s="170"/>
      <c r="WZ479" s="170"/>
      <c r="XA479" s="170"/>
      <c r="XB479" s="170"/>
      <c r="XC479" s="170"/>
      <c r="XD479" s="170"/>
      <c r="XE479" s="170"/>
      <c r="XF479" s="170"/>
      <c r="XG479" s="170"/>
      <c r="XH479" s="170"/>
      <c r="XI479" s="170"/>
      <c r="XJ479" s="170"/>
      <c r="XK479" s="170"/>
      <c r="XL479" s="170"/>
      <c r="XM479" s="170"/>
      <c r="XN479" s="170"/>
      <c r="XO479" s="170"/>
      <c r="XP479" s="170"/>
      <c r="XQ479" s="170"/>
      <c r="XR479" s="170"/>
      <c r="XS479" s="170"/>
      <c r="XT479" s="170"/>
      <c r="XU479" s="170"/>
      <c r="XV479" s="170"/>
      <c r="XW479" s="170"/>
      <c r="XX479" s="170"/>
      <c r="XY479" s="170"/>
      <c r="XZ479" s="170"/>
      <c r="YA479" s="170"/>
      <c r="YB479" s="170"/>
      <c r="YC479" s="170"/>
      <c r="YD479" s="170"/>
      <c r="YE479" s="170"/>
      <c r="YF479" s="170"/>
      <c r="YG479" s="170"/>
      <c r="YH479" s="170"/>
      <c r="YI479" s="170"/>
      <c r="YJ479" s="170"/>
      <c r="YK479" s="170"/>
      <c r="YL479" s="170"/>
      <c r="YM479" s="170"/>
      <c r="YN479" s="170"/>
      <c r="YO479" s="170"/>
      <c r="YP479" s="170"/>
      <c r="YQ479" s="170"/>
      <c r="YR479" s="170"/>
      <c r="YS479" s="170"/>
      <c r="YT479" s="170"/>
      <c r="YU479" s="170"/>
      <c r="YV479" s="170"/>
      <c r="YW479" s="170"/>
      <c r="YX479" s="170"/>
      <c r="YY479" s="170"/>
      <c r="YZ479" s="170"/>
      <c r="ZA479" s="170"/>
      <c r="ZB479" s="170"/>
      <c r="ZC479" s="170"/>
      <c r="ZD479" s="170"/>
      <c r="ZE479" s="170"/>
      <c r="ZF479" s="170"/>
      <c r="ZG479" s="170"/>
      <c r="ZH479" s="170"/>
      <c r="ZI479" s="170"/>
      <c r="ZJ479" s="170"/>
      <c r="ZK479" s="170"/>
      <c r="ZL479" s="170"/>
      <c r="ZM479" s="170"/>
      <c r="ZN479" s="170"/>
      <c r="ZO479" s="170"/>
      <c r="ZP479" s="170"/>
      <c r="ZQ479" s="170"/>
      <c r="ZR479" s="170"/>
      <c r="ZS479" s="170"/>
      <c r="ZT479" s="170"/>
      <c r="ZU479" s="170"/>
      <c r="ZV479" s="170"/>
      <c r="ZW479" s="170"/>
      <c r="ZX479" s="170"/>
      <c r="ZY479" s="170"/>
      <c r="ZZ479" s="170"/>
      <c r="AAA479" s="170"/>
      <c r="AAB479" s="170"/>
      <c r="AAC479" s="170"/>
      <c r="AAD479" s="170"/>
      <c r="AAE479" s="170"/>
      <c r="AAF479" s="170"/>
      <c r="AAG479" s="170"/>
      <c r="AAH479" s="170"/>
      <c r="AAI479" s="170"/>
      <c r="AAJ479" s="170"/>
      <c r="AAK479" s="170"/>
      <c r="AAL479" s="170"/>
      <c r="AAM479" s="170"/>
      <c r="AAN479" s="170"/>
      <c r="AAO479" s="170"/>
      <c r="AAP479" s="170"/>
      <c r="AAQ479" s="170"/>
      <c r="AAR479" s="170"/>
      <c r="AAS479" s="170"/>
      <c r="AAT479" s="170"/>
      <c r="AAU479" s="170"/>
      <c r="AAV479" s="170"/>
      <c r="AAW479" s="170"/>
      <c r="AAX479" s="170"/>
      <c r="AAY479" s="170"/>
      <c r="AAZ479" s="170"/>
      <c r="ABA479" s="170"/>
      <c r="ABB479" s="170"/>
      <c r="ABC479" s="170"/>
      <c r="ABD479" s="170"/>
      <c r="ABE479" s="170"/>
      <c r="ABF479" s="170"/>
      <c r="ABG479" s="170"/>
      <c r="ABH479" s="170"/>
      <c r="ABI479" s="170"/>
      <c r="ABJ479" s="170"/>
      <c r="ABK479" s="170"/>
      <c r="ABL479" s="170"/>
      <c r="ABM479" s="170"/>
      <c r="ABN479" s="170"/>
      <c r="ABO479" s="170"/>
      <c r="ABP479" s="170"/>
      <c r="ABQ479" s="170"/>
      <c r="ABR479" s="170"/>
      <c r="ABS479" s="170"/>
      <c r="ABT479" s="170"/>
      <c r="ABU479" s="170"/>
      <c r="ABV479" s="170"/>
      <c r="ABW479" s="170"/>
      <c r="ABX479" s="170"/>
      <c r="ABY479" s="170"/>
      <c r="ABZ479" s="170"/>
      <c r="ACA479" s="170"/>
      <c r="ACB479" s="170"/>
      <c r="ACC479" s="170"/>
      <c r="ACD479" s="170"/>
      <c r="ACE479" s="170"/>
      <c r="ACF479" s="170"/>
      <c r="ACG479" s="170"/>
      <c r="ACH479" s="170"/>
      <c r="ACI479" s="170"/>
      <c r="ACJ479" s="170"/>
      <c r="ACK479" s="170"/>
      <c r="ACL479" s="170"/>
      <c r="ACM479" s="170"/>
      <c r="ACN479" s="170"/>
      <c r="ACO479" s="170"/>
      <c r="ACP479" s="170"/>
      <c r="ACQ479" s="170"/>
      <c r="ACR479" s="170"/>
      <c r="ACS479" s="170"/>
      <c r="ACT479" s="170"/>
      <c r="ACU479" s="170"/>
      <c r="ACV479" s="170"/>
      <c r="ACW479" s="170"/>
      <c r="ACX479" s="170"/>
      <c r="ACY479" s="170"/>
      <c r="ACZ479" s="170"/>
      <c r="ADA479" s="170"/>
      <c r="ADB479" s="170"/>
      <c r="ADC479" s="170"/>
      <c r="ADD479" s="170"/>
      <c r="ADE479" s="170"/>
      <c r="ADF479" s="170"/>
      <c r="ADG479" s="170"/>
      <c r="ADH479" s="170"/>
      <c r="ADI479" s="170"/>
      <c r="ADJ479" s="170"/>
      <c r="ADK479" s="170"/>
      <c r="ADL479" s="170"/>
      <c r="ADM479" s="170"/>
      <c r="ADN479" s="170"/>
      <c r="ADO479" s="170"/>
      <c r="ADP479" s="170"/>
      <c r="ADQ479" s="170"/>
      <c r="ADR479" s="170"/>
      <c r="ADS479" s="170"/>
      <c r="ADT479" s="170"/>
      <c r="ADU479" s="170"/>
      <c r="ADV479" s="170"/>
      <c r="ADW479" s="170"/>
      <c r="ADX479" s="170"/>
      <c r="ADY479" s="170"/>
      <c r="ADZ479" s="170"/>
      <c r="AEA479" s="170"/>
      <c r="AEB479" s="170"/>
      <c r="AEC479" s="170"/>
      <c r="AED479" s="170"/>
      <c r="AEE479" s="170"/>
      <c r="AEF479" s="170"/>
      <c r="AEG479" s="170"/>
      <c r="AEH479" s="170"/>
      <c r="AEI479" s="170"/>
      <c r="AEJ479" s="170"/>
      <c r="AEK479" s="170"/>
      <c r="AEL479" s="170"/>
      <c r="AEM479" s="170"/>
      <c r="AEN479" s="170"/>
      <c r="AEO479" s="170"/>
      <c r="AEP479" s="170"/>
      <c r="AEQ479" s="170"/>
      <c r="AER479" s="170"/>
      <c r="AES479" s="170"/>
      <c r="AET479" s="170"/>
      <c r="AEU479" s="170"/>
      <c r="AEV479" s="170"/>
      <c r="AEW479" s="170"/>
      <c r="AEX479" s="170"/>
      <c r="AEY479" s="170"/>
      <c r="AEZ479" s="170"/>
      <c r="AFA479" s="170"/>
      <c r="AFB479" s="170"/>
      <c r="AFC479" s="170"/>
      <c r="AFD479" s="170"/>
      <c r="AFE479" s="170"/>
      <c r="AFF479" s="170"/>
      <c r="AFG479" s="170"/>
      <c r="AFH479" s="170"/>
      <c r="AFI479" s="170"/>
      <c r="AFJ479" s="170"/>
      <c r="AFK479" s="170"/>
      <c r="AFL479" s="170"/>
      <c r="AFM479" s="170"/>
      <c r="AFN479" s="170"/>
      <c r="AFO479" s="170"/>
      <c r="AFP479" s="170"/>
      <c r="AFQ479" s="170"/>
      <c r="AFR479" s="170"/>
      <c r="AFS479" s="170"/>
      <c r="AFT479" s="170"/>
      <c r="AFU479" s="170"/>
      <c r="AFV479" s="170"/>
      <c r="AFW479" s="170"/>
      <c r="AFX479" s="170"/>
      <c r="AFY479" s="170"/>
      <c r="AFZ479" s="170"/>
      <c r="AGA479" s="170"/>
      <c r="AGB479" s="170"/>
      <c r="AGC479" s="170"/>
      <c r="AGD479" s="170"/>
      <c r="AGE479" s="170"/>
      <c r="AGF479" s="170"/>
      <c r="AGG479" s="170"/>
      <c r="AGH479" s="170"/>
      <c r="AGI479" s="170"/>
      <c r="AGJ479" s="170"/>
      <c r="AGK479" s="170"/>
      <c r="AGL479" s="170"/>
      <c r="AGM479" s="170"/>
      <c r="AGN479" s="170"/>
      <c r="AGO479" s="170"/>
      <c r="AGP479" s="170"/>
      <c r="AGQ479" s="170"/>
      <c r="AGR479" s="170"/>
      <c r="AGS479" s="170"/>
      <c r="AGT479" s="170"/>
      <c r="AGU479" s="170"/>
      <c r="AGV479" s="170"/>
      <c r="AGW479" s="170"/>
      <c r="AGX479" s="170"/>
      <c r="AGY479" s="170"/>
      <c r="AGZ479" s="170"/>
      <c r="AHA479" s="170"/>
      <c r="AHB479" s="170"/>
      <c r="AHC479" s="170"/>
      <c r="AHD479" s="170"/>
      <c r="AHE479" s="170"/>
      <c r="AHF479" s="170"/>
      <c r="AHG479" s="170"/>
      <c r="AHH479" s="170"/>
      <c r="AHI479" s="170"/>
      <c r="AHJ479" s="170"/>
      <c r="AHK479" s="170"/>
      <c r="AHL479" s="170"/>
      <c r="AHM479" s="170"/>
      <c r="AHN479" s="170"/>
      <c r="AHO479" s="170"/>
      <c r="AHP479" s="170"/>
      <c r="AHQ479" s="170"/>
      <c r="AHR479" s="170"/>
      <c r="AHS479" s="170"/>
      <c r="AHT479" s="170"/>
      <c r="AHU479" s="170"/>
      <c r="AHV479" s="170"/>
      <c r="AHW479" s="170"/>
      <c r="AHX479" s="170"/>
      <c r="AHY479" s="170"/>
      <c r="AHZ479" s="170"/>
      <c r="AIA479" s="170"/>
      <c r="AIB479" s="170"/>
      <c r="AIC479" s="170"/>
      <c r="AID479" s="170"/>
      <c r="AIE479" s="170"/>
      <c r="AIF479" s="170"/>
      <c r="AIG479" s="170"/>
      <c r="AIH479" s="170"/>
      <c r="AII479" s="170"/>
      <c r="AIJ479" s="170"/>
      <c r="AIK479" s="170"/>
      <c r="AIL479" s="170"/>
      <c r="AIM479" s="170"/>
      <c r="AIN479" s="170"/>
      <c r="AIO479" s="170"/>
      <c r="AIP479" s="170"/>
      <c r="AIQ479" s="170"/>
      <c r="AIR479" s="170"/>
      <c r="AIS479" s="170"/>
      <c r="AIT479" s="170"/>
      <c r="AIU479" s="170"/>
      <c r="AIV479" s="170"/>
      <c r="AIW479" s="170"/>
      <c r="AIX479" s="170"/>
      <c r="AIY479" s="170"/>
      <c r="AIZ479" s="170"/>
      <c r="AJA479" s="170"/>
      <c r="AJB479" s="170"/>
      <c r="AJC479" s="170"/>
      <c r="AJD479" s="170"/>
      <c r="AJE479" s="170"/>
      <c r="AJF479" s="170"/>
      <c r="AJG479" s="170"/>
      <c r="AJH479" s="170"/>
      <c r="AJI479" s="170"/>
      <c r="AJJ479" s="170"/>
      <c r="AJK479" s="170"/>
      <c r="AJL479" s="170"/>
      <c r="AJM479" s="170"/>
      <c r="AJN479" s="170"/>
      <c r="AJO479" s="170"/>
      <c r="AJP479" s="170"/>
      <c r="AJQ479" s="170"/>
      <c r="AJR479" s="170"/>
      <c r="AJS479" s="170"/>
      <c r="AJT479" s="170"/>
      <c r="AJU479" s="170"/>
      <c r="AJV479" s="170"/>
      <c r="AJW479" s="170"/>
      <c r="AJX479" s="170"/>
      <c r="AJY479" s="170"/>
      <c r="AJZ479" s="170"/>
      <c r="AKA479" s="170"/>
      <c r="AKB479" s="170"/>
      <c r="AKC479" s="170"/>
      <c r="AKD479" s="170"/>
      <c r="AKE479" s="170"/>
      <c r="AKF479" s="170"/>
      <c r="AKG479" s="170"/>
      <c r="AKH479" s="170"/>
      <c r="AKI479" s="170"/>
      <c r="AKJ479" s="170"/>
      <c r="AKK479" s="170"/>
      <c r="AKL479" s="170"/>
      <c r="AKM479" s="170"/>
      <c r="AKN479" s="170"/>
      <c r="AKO479" s="170"/>
      <c r="AKP479" s="170"/>
      <c r="AKQ479" s="170"/>
      <c r="AKR479" s="170"/>
      <c r="AKS479" s="170"/>
      <c r="AKT479" s="170"/>
      <c r="AKU479" s="170"/>
      <c r="AKV479" s="170"/>
      <c r="AKW479" s="170"/>
      <c r="AKX479" s="170"/>
      <c r="AKY479" s="170"/>
      <c r="AKZ479" s="170"/>
      <c r="ALA479" s="170"/>
      <c r="ALB479" s="170"/>
      <c r="ALC479" s="170"/>
      <c r="ALD479" s="170"/>
      <c r="ALE479" s="170"/>
      <c r="ALF479" s="170"/>
      <c r="ALG479" s="170"/>
      <c r="ALH479" s="170"/>
      <c r="ALI479" s="170"/>
      <c r="ALJ479" s="170"/>
      <c r="ALK479" s="170"/>
      <c r="ALL479" s="170"/>
      <c r="ALM479" s="170"/>
      <c r="ALN479" s="170"/>
      <c r="ALO479" s="170"/>
      <c r="ALP479" s="170"/>
      <c r="ALQ479" s="170"/>
      <c r="ALR479" s="170"/>
      <c r="ALS479" s="170"/>
      <c r="ALT479" s="170"/>
      <c r="ALU479" s="170"/>
      <c r="ALV479" s="170"/>
      <c r="ALW479" s="170"/>
      <c r="ALX479" s="170"/>
      <c r="ALY479" s="170"/>
      <c r="ALZ479" s="170"/>
      <c r="AMA479" s="170"/>
      <c r="AMB479" s="170"/>
      <c r="AMC479" s="170"/>
      <c r="AMD479" s="170"/>
      <c r="AME479" s="170"/>
      <c r="AMF479" s="170"/>
      <c r="AMG479" s="170"/>
      <c r="AMH479" s="170"/>
      <c r="AMI479" s="170"/>
      <c r="AMJ479" s="170"/>
    </row>
    <row r="480" spans="1:1026" x14ac:dyDescent="0.25">
      <c r="A480" s="258" t="s">
        <v>5869</v>
      </c>
      <c r="B480" s="257">
        <v>480</v>
      </c>
      <c r="C480" s="258" t="s">
        <v>5868</v>
      </c>
      <c r="D480" s="308" t="s">
        <v>5870</v>
      </c>
      <c r="E480" s="277"/>
      <c r="F480" s="278"/>
      <c r="G480" s="280"/>
      <c r="H480" s="280"/>
      <c r="I480" s="492">
        <v>24.58</v>
      </c>
      <c r="J480" s="278">
        <v>2</v>
      </c>
      <c r="K480" s="278">
        <v>2</v>
      </c>
      <c r="L480" s="278" t="s">
        <v>749</v>
      </c>
      <c r="M480" s="278"/>
      <c r="N480" s="278"/>
      <c r="O480" s="278"/>
      <c r="P480" s="278"/>
      <c r="Q480" s="278"/>
      <c r="R480" s="278"/>
      <c r="S480" s="278"/>
      <c r="T480" s="278"/>
      <c r="U480" s="278"/>
      <c r="V480" s="278"/>
      <c r="W480" s="283">
        <f t="shared" si="212"/>
        <v>100</v>
      </c>
      <c r="X480" s="283">
        <f t="shared" si="213"/>
        <v>100</v>
      </c>
      <c r="Y480" s="283">
        <f t="shared" si="208"/>
        <v>100</v>
      </c>
      <c r="Z480" s="283">
        <f t="shared" si="210"/>
        <v>100</v>
      </c>
      <c r="AA480" s="283">
        <f t="shared" si="211"/>
        <v>100</v>
      </c>
      <c r="AB480" s="287">
        <f t="shared" si="202"/>
        <v>100</v>
      </c>
      <c r="AC480" s="287">
        <f t="shared" si="201"/>
        <v>100</v>
      </c>
      <c r="AD480" s="287">
        <f t="shared" si="214"/>
        <v>100</v>
      </c>
      <c r="AE480" s="284">
        <f t="shared" si="209"/>
        <v>0.1</v>
      </c>
      <c r="AF480" s="284">
        <f t="shared" si="203"/>
        <v>100</v>
      </c>
      <c r="AG480" s="268">
        <f t="shared" si="205"/>
        <v>10</v>
      </c>
      <c r="AH480" s="268">
        <f t="shared" si="206"/>
        <v>10</v>
      </c>
      <c r="AI480" s="268">
        <f t="shared" si="207"/>
        <v>100</v>
      </c>
      <c r="AJ480" s="268">
        <f t="shared" si="204"/>
        <v>100</v>
      </c>
      <c r="AK480" s="501" t="s">
        <v>31745</v>
      </c>
      <c r="AL480" s="277"/>
      <c r="AM480" s="277"/>
      <c r="AN480" s="511"/>
      <c r="AO480" s="277"/>
      <c r="AP480" s="277"/>
      <c r="AQ480" s="277"/>
      <c r="AR480" s="171" t="s">
        <v>5871</v>
      </c>
      <c r="AS480" s="171"/>
      <c r="AT480" s="277"/>
      <c r="AU480" s="277"/>
    </row>
    <row r="481" spans="1:1024" x14ac:dyDescent="0.25">
      <c r="A481" s="258" t="s">
        <v>5873</v>
      </c>
      <c r="B481" s="257">
        <v>481</v>
      </c>
      <c r="C481" s="258" t="s">
        <v>5872</v>
      </c>
      <c r="D481" s="308" t="s">
        <v>5874</v>
      </c>
      <c r="E481" s="277"/>
      <c r="F481" s="278"/>
      <c r="G481" s="280"/>
      <c r="H481" s="280"/>
      <c r="I481" s="492">
        <v>9</v>
      </c>
      <c r="J481" s="278">
        <v>2</v>
      </c>
      <c r="K481" s="278">
        <v>2</v>
      </c>
      <c r="L481" s="278" t="s">
        <v>748</v>
      </c>
      <c r="M481" s="278"/>
      <c r="N481" s="278"/>
      <c r="O481" s="278"/>
      <c r="P481" s="278"/>
      <c r="Q481" s="278"/>
      <c r="R481" s="278"/>
      <c r="S481" s="278"/>
      <c r="T481" s="278"/>
      <c r="U481" s="278"/>
      <c r="V481" s="278"/>
      <c r="W481" s="283">
        <f t="shared" si="212"/>
        <v>100</v>
      </c>
      <c r="X481" s="283">
        <f t="shared" si="213"/>
        <v>100</v>
      </c>
      <c r="Y481" s="283">
        <f t="shared" si="208"/>
        <v>100</v>
      </c>
      <c r="Z481" s="283">
        <f t="shared" si="210"/>
        <v>100</v>
      </c>
      <c r="AA481" s="283">
        <f t="shared" si="211"/>
        <v>100</v>
      </c>
      <c r="AB481" s="287">
        <f t="shared" si="202"/>
        <v>100</v>
      </c>
      <c r="AC481" s="287">
        <f t="shared" si="201"/>
        <v>100</v>
      </c>
      <c r="AD481" s="287">
        <f t="shared" si="214"/>
        <v>100</v>
      </c>
      <c r="AE481" s="284">
        <f t="shared" si="209"/>
        <v>1</v>
      </c>
      <c r="AF481" s="284">
        <f t="shared" si="203"/>
        <v>100</v>
      </c>
      <c r="AG481" s="268">
        <f t="shared" si="205"/>
        <v>10</v>
      </c>
      <c r="AH481" s="268">
        <f t="shared" si="206"/>
        <v>10</v>
      </c>
      <c r="AI481" s="268">
        <f t="shared" si="207"/>
        <v>100</v>
      </c>
      <c r="AJ481" s="268">
        <f t="shared" si="204"/>
        <v>100</v>
      </c>
      <c r="AK481" s="506" t="s">
        <v>24598</v>
      </c>
      <c r="AL481" s="277"/>
      <c r="AM481" s="277"/>
      <c r="AN481" s="511"/>
      <c r="AO481" s="277"/>
      <c r="AP481" s="277"/>
      <c r="AQ481" s="277"/>
      <c r="AR481" s="171" t="s">
        <v>5875</v>
      </c>
      <c r="AS481" s="171"/>
      <c r="AT481" s="277">
        <v>208</v>
      </c>
      <c r="AU481" s="277" t="s">
        <v>6004</v>
      </c>
    </row>
    <row r="482" spans="1:1024" x14ac:dyDescent="0.25">
      <c r="A482" s="448" t="s">
        <v>5898</v>
      </c>
      <c r="B482" s="257">
        <v>482</v>
      </c>
      <c r="C482" s="258" t="s">
        <v>5899</v>
      </c>
      <c r="D482" s="308" t="s">
        <v>5900</v>
      </c>
      <c r="E482" s="277"/>
      <c r="F482" s="278"/>
      <c r="G482" s="280"/>
      <c r="H482" s="280"/>
      <c r="I482" s="492">
        <v>9</v>
      </c>
      <c r="J482" s="278">
        <v>2</v>
      </c>
      <c r="K482" s="278">
        <v>2</v>
      </c>
      <c r="L482" s="278" t="s">
        <v>748</v>
      </c>
      <c r="M482" s="278"/>
      <c r="N482" s="278"/>
      <c r="O482" s="278"/>
      <c r="P482" s="278"/>
      <c r="Q482" s="278"/>
      <c r="R482" s="278"/>
      <c r="S482" s="278"/>
      <c r="T482" s="278"/>
      <c r="U482" s="278"/>
      <c r="V482" s="278"/>
      <c r="W482" s="283">
        <f t="shared" si="212"/>
        <v>100</v>
      </c>
      <c r="X482" s="283">
        <f t="shared" si="213"/>
        <v>100</v>
      </c>
      <c r="Y482" s="283">
        <f t="shared" si="208"/>
        <v>100</v>
      </c>
      <c r="Z482" s="283">
        <f t="shared" si="210"/>
        <v>100</v>
      </c>
      <c r="AA482" s="283">
        <f t="shared" si="211"/>
        <v>100</v>
      </c>
      <c r="AB482" s="287">
        <f t="shared" si="202"/>
        <v>100</v>
      </c>
      <c r="AC482" s="287">
        <f t="shared" si="201"/>
        <v>100</v>
      </c>
      <c r="AD482" s="287">
        <f t="shared" si="214"/>
        <v>100</v>
      </c>
      <c r="AE482" s="284">
        <f t="shared" si="209"/>
        <v>1</v>
      </c>
      <c r="AF482" s="284">
        <f t="shared" si="203"/>
        <v>100</v>
      </c>
      <c r="AG482" s="268">
        <f t="shared" si="205"/>
        <v>10</v>
      </c>
      <c r="AH482" s="268">
        <f t="shared" si="206"/>
        <v>10</v>
      </c>
      <c r="AI482" s="268">
        <f t="shared" si="207"/>
        <v>100</v>
      </c>
      <c r="AJ482" s="268">
        <f t="shared" si="204"/>
        <v>100</v>
      </c>
      <c r="AK482" s="501" t="s">
        <v>750</v>
      </c>
      <c r="AL482" s="277"/>
      <c r="AM482" s="277"/>
      <c r="AN482" s="511"/>
      <c r="AO482" s="277"/>
      <c r="AP482" s="277"/>
      <c r="AQ482" s="277"/>
      <c r="AR482" s="171" t="s">
        <v>5901</v>
      </c>
      <c r="AS482" s="171"/>
      <c r="AT482" s="277"/>
      <c r="AU482" s="277"/>
    </row>
    <row r="483" spans="1:1024" x14ac:dyDescent="0.25">
      <c r="A483" s="258" t="s">
        <v>5876</v>
      </c>
      <c r="B483" s="257">
        <v>483</v>
      </c>
      <c r="C483" s="258" t="s">
        <v>12605</v>
      </c>
      <c r="D483" s="308" t="s">
        <v>5877</v>
      </c>
      <c r="E483" s="277"/>
      <c r="F483" s="278"/>
      <c r="G483" s="280"/>
      <c r="H483" s="280"/>
      <c r="I483" s="492">
        <v>9</v>
      </c>
      <c r="J483" s="278">
        <v>2</v>
      </c>
      <c r="K483" s="278">
        <v>2</v>
      </c>
      <c r="L483" s="278" t="s">
        <v>748</v>
      </c>
      <c r="M483" s="278"/>
      <c r="N483" s="278"/>
      <c r="O483" s="278"/>
      <c r="P483" s="278"/>
      <c r="Q483" s="278"/>
      <c r="R483" s="278"/>
      <c r="S483" s="278"/>
      <c r="T483" s="278"/>
      <c r="U483" s="278"/>
      <c r="V483" s="278"/>
      <c r="W483" s="283">
        <f t="shared" si="212"/>
        <v>100</v>
      </c>
      <c r="X483" s="283">
        <f t="shared" si="213"/>
        <v>100</v>
      </c>
      <c r="Y483" s="283">
        <f t="shared" si="208"/>
        <v>100</v>
      </c>
      <c r="Z483" s="283">
        <f t="shared" si="210"/>
        <v>100</v>
      </c>
      <c r="AA483" s="283">
        <f t="shared" si="211"/>
        <v>100</v>
      </c>
      <c r="AB483" s="287">
        <f t="shared" si="202"/>
        <v>100</v>
      </c>
      <c r="AC483" s="287">
        <f t="shared" si="201"/>
        <v>100</v>
      </c>
      <c r="AD483" s="287">
        <f t="shared" si="214"/>
        <v>100</v>
      </c>
      <c r="AE483" s="284">
        <f t="shared" si="209"/>
        <v>1</v>
      </c>
      <c r="AF483" s="284">
        <f t="shared" si="203"/>
        <v>100</v>
      </c>
      <c r="AG483" s="268">
        <f t="shared" si="205"/>
        <v>10</v>
      </c>
      <c r="AH483" s="268">
        <f t="shared" si="206"/>
        <v>10</v>
      </c>
      <c r="AI483" s="268">
        <f t="shared" si="207"/>
        <v>100</v>
      </c>
      <c r="AJ483" s="268">
        <f t="shared" ref="AJ483:AJ514" si="215">IF(OR(EXACT(J483,"1A"),EXACT(J483,"1B"),EXACT(J483,"1C")),5,100)</f>
        <v>100</v>
      </c>
      <c r="AK483" s="506" t="s">
        <v>24512</v>
      </c>
      <c r="AL483" s="277"/>
      <c r="AM483" s="277"/>
      <c r="AN483" s="511"/>
      <c r="AO483" s="277"/>
      <c r="AP483" s="277"/>
      <c r="AQ483" s="277"/>
      <c r="AR483" s="171" t="s">
        <v>5878</v>
      </c>
      <c r="AS483" s="171"/>
      <c r="AT483" s="277"/>
      <c r="AU483" s="277"/>
    </row>
    <row r="484" spans="1:1024" x14ac:dyDescent="0.25">
      <c r="A484" s="258" t="s">
        <v>5895</v>
      </c>
      <c r="B484" s="257">
        <v>484</v>
      </c>
      <c r="C484" s="258" t="s">
        <v>5896</v>
      </c>
      <c r="D484" s="308" t="s">
        <v>5897</v>
      </c>
      <c r="E484" s="277"/>
      <c r="F484" s="278"/>
      <c r="G484" s="280"/>
      <c r="H484" s="280"/>
      <c r="I484" s="492" t="s">
        <v>750</v>
      </c>
      <c r="J484" s="278">
        <v>2</v>
      </c>
      <c r="K484" s="278">
        <v>2</v>
      </c>
      <c r="L484" s="278" t="s">
        <v>748</v>
      </c>
      <c r="M484" s="278"/>
      <c r="N484" s="278"/>
      <c r="O484" s="278"/>
      <c r="P484" s="278"/>
      <c r="Q484" s="278"/>
      <c r="R484" s="278"/>
      <c r="S484" s="278"/>
      <c r="T484" s="278"/>
      <c r="U484" s="278"/>
      <c r="V484" s="278"/>
      <c r="W484" s="283">
        <f t="shared" si="212"/>
        <v>100</v>
      </c>
      <c r="X484" s="283">
        <f t="shared" si="213"/>
        <v>100</v>
      </c>
      <c r="Y484" s="283">
        <f t="shared" si="208"/>
        <v>100</v>
      </c>
      <c r="Z484" s="283">
        <f t="shared" si="210"/>
        <v>100</v>
      </c>
      <c r="AA484" s="283">
        <f t="shared" si="211"/>
        <v>100</v>
      </c>
      <c r="AB484" s="287">
        <f t="shared" si="202"/>
        <v>100</v>
      </c>
      <c r="AC484" s="287">
        <f t="shared" si="201"/>
        <v>100</v>
      </c>
      <c r="AD484" s="287">
        <f t="shared" si="214"/>
        <v>100</v>
      </c>
      <c r="AE484" s="284">
        <f t="shared" si="209"/>
        <v>1</v>
      </c>
      <c r="AF484" s="284">
        <f t="shared" si="203"/>
        <v>100</v>
      </c>
      <c r="AG484" s="268">
        <f t="shared" si="205"/>
        <v>10</v>
      </c>
      <c r="AH484" s="268">
        <f t="shared" si="206"/>
        <v>10</v>
      </c>
      <c r="AI484" s="268">
        <f t="shared" si="207"/>
        <v>100</v>
      </c>
      <c r="AJ484" s="268">
        <f t="shared" si="215"/>
        <v>100</v>
      </c>
      <c r="AK484" s="501" t="s">
        <v>750</v>
      </c>
      <c r="AL484" s="277"/>
      <c r="AM484" s="277"/>
      <c r="AN484" s="511"/>
      <c r="AO484" s="277"/>
      <c r="AP484" s="277"/>
      <c r="AQ484" s="277"/>
      <c r="AR484" s="171" t="s">
        <v>5901</v>
      </c>
      <c r="AS484" s="171"/>
      <c r="AT484" s="277"/>
      <c r="AU484" s="277"/>
    </row>
    <row r="485" spans="1:1024" x14ac:dyDescent="0.25">
      <c r="A485" s="258" t="s">
        <v>5906</v>
      </c>
      <c r="B485" s="257">
        <v>485</v>
      </c>
      <c r="C485" s="258" t="s">
        <v>5905</v>
      </c>
      <c r="D485" s="308" t="s">
        <v>5907</v>
      </c>
      <c r="E485" s="277"/>
      <c r="F485" s="278"/>
      <c r="G485" s="280"/>
      <c r="H485" s="280"/>
      <c r="I485" s="492" t="s">
        <v>750</v>
      </c>
      <c r="J485" s="278">
        <v>2</v>
      </c>
      <c r="K485" s="278">
        <v>2</v>
      </c>
      <c r="L485" s="278" t="s">
        <v>748</v>
      </c>
      <c r="M485" s="278"/>
      <c r="N485" s="278"/>
      <c r="O485" s="278"/>
      <c r="P485" s="278"/>
      <c r="Q485" s="278"/>
      <c r="R485" s="278"/>
      <c r="S485" s="278"/>
      <c r="T485" s="278"/>
      <c r="U485" s="278"/>
      <c r="V485" s="278"/>
      <c r="W485" s="283">
        <f t="shared" si="212"/>
        <v>100</v>
      </c>
      <c r="X485" s="283">
        <f t="shared" si="213"/>
        <v>100</v>
      </c>
      <c r="Y485" s="283">
        <f t="shared" si="208"/>
        <v>100</v>
      </c>
      <c r="Z485" s="283">
        <f t="shared" si="210"/>
        <v>100</v>
      </c>
      <c r="AA485" s="283">
        <f t="shared" si="211"/>
        <v>100</v>
      </c>
      <c r="AB485" s="287">
        <f t="shared" si="202"/>
        <v>100</v>
      </c>
      <c r="AC485" s="287">
        <f t="shared" si="201"/>
        <v>100</v>
      </c>
      <c r="AD485" s="287">
        <f t="shared" si="214"/>
        <v>100</v>
      </c>
      <c r="AE485" s="284">
        <f t="shared" si="209"/>
        <v>1</v>
      </c>
      <c r="AF485" s="284">
        <f t="shared" si="203"/>
        <v>100</v>
      </c>
      <c r="AG485" s="268">
        <f t="shared" si="205"/>
        <v>10</v>
      </c>
      <c r="AH485" s="268">
        <f t="shared" si="206"/>
        <v>10</v>
      </c>
      <c r="AI485" s="268">
        <f t="shared" si="207"/>
        <v>100</v>
      </c>
      <c r="AJ485" s="268">
        <f t="shared" si="215"/>
        <v>100</v>
      </c>
      <c r="AK485" s="501" t="s">
        <v>750</v>
      </c>
      <c r="AL485" s="277"/>
      <c r="AM485" s="277"/>
      <c r="AN485" s="511"/>
      <c r="AO485" s="277"/>
      <c r="AP485" s="277"/>
      <c r="AQ485" s="277"/>
      <c r="AR485" s="382" t="s">
        <v>5908</v>
      </c>
      <c r="AS485" s="382"/>
      <c r="AT485" s="277"/>
      <c r="AU485" s="277"/>
    </row>
    <row r="486" spans="1:1024" x14ac:dyDescent="0.25">
      <c r="A486" s="258" t="s">
        <v>5879</v>
      </c>
      <c r="B486" s="257">
        <v>486</v>
      </c>
      <c r="C486" s="258" t="s">
        <v>24601</v>
      </c>
      <c r="D486" s="308" t="s">
        <v>5880</v>
      </c>
      <c r="E486" s="277"/>
      <c r="F486" s="278">
        <v>4</v>
      </c>
      <c r="G486" s="280"/>
      <c r="H486" s="280"/>
      <c r="I486" s="492" t="s">
        <v>750</v>
      </c>
      <c r="J486" s="278">
        <v>2</v>
      </c>
      <c r="K486" s="278">
        <v>2</v>
      </c>
      <c r="L486" s="278"/>
      <c r="M486" s="278"/>
      <c r="N486" s="278"/>
      <c r="O486" s="278"/>
      <c r="P486" s="278"/>
      <c r="Q486" s="278"/>
      <c r="R486" s="278"/>
      <c r="S486" s="278"/>
      <c r="T486" s="278"/>
      <c r="U486" s="278"/>
      <c r="V486" s="278"/>
      <c r="W486" s="283">
        <f t="shared" si="212"/>
        <v>100</v>
      </c>
      <c r="X486" s="283">
        <f t="shared" si="213"/>
        <v>100</v>
      </c>
      <c r="Y486" s="283">
        <f t="shared" si="208"/>
        <v>100</v>
      </c>
      <c r="Z486" s="283">
        <f t="shared" si="210"/>
        <v>100</v>
      </c>
      <c r="AA486" s="283">
        <f t="shared" si="211"/>
        <v>100</v>
      </c>
      <c r="AB486" s="287">
        <f t="shared" si="202"/>
        <v>100</v>
      </c>
      <c r="AC486" s="287">
        <f t="shared" si="201"/>
        <v>100</v>
      </c>
      <c r="AD486" s="287">
        <f t="shared" si="214"/>
        <v>100</v>
      </c>
      <c r="AE486" s="284">
        <f t="shared" si="209"/>
        <v>100</v>
      </c>
      <c r="AF486" s="284">
        <f t="shared" si="203"/>
        <v>100</v>
      </c>
      <c r="AG486" s="268">
        <f t="shared" ref="AG486:AG501" si="216">IF(OR(OR(EXACT(J486,"1A"),EXACT(J486,"1B"),EXACT(J486,"1C")),K486=1),1,IF(K486=2,10,100))</f>
        <v>10</v>
      </c>
      <c r="AH486" s="268">
        <f t="shared" ref="AH486:AH508" si="217">IF(OR(EXACT(J486,"1A"),EXACT(J486,"1B"),EXACT(J486,"1C")),1,IF(J486=2,10,100))</f>
        <v>10</v>
      </c>
      <c r="AI486" s="268">
        <f t="shared" ref="AI486:AI501" si="218">IF(OR(EXACT(J486,"1A"),EXACT(J486,"1B"),EXACT(J486,"1C"),K486=1),3,100)</f>
        <v>100</v>
      </c>
      <c r="AJ486" s="268">
        <f t="shared" si="215"/>
        <v>100</v>
      </c>
      <c r="AK486" s="501" t="s">
        <v>750</v>
      </c>
      <c r="AL486" s="277"/>
      <c r="AM486" s="277"/>
      <c r="AN486" s="511"/>
      <c r="AO486" s="277"/>
      <c r="AP486" s="277"/>
      <c r="AQ486" s="277"/>
      <c r="AR486" s="171" t="s">
        <v>779</v>
      </c>
      <c r="AS486" s="171"/>
      <c r="AT486" s="277"/>
      <c r="AU486" s="277"/>
      <c r="AW486" s="559"/>
      <c r="AX486" s="559"/>
      <c r="AY486" s="559"/>
      <c r="AZ486" s="559"/>
      <c r="BA486" s="559"/>
      <c r="BB486" s="559"/>
      <c r="BC486" s="559"/>
      <c r="BD486" s="559"/>
      <c r="BE486" s="559"/>
      <c r="BF486" s="559"/>
      <c r="BG486" s="559"/>
      <c r="BH486" s="559"/>
      <c r="BI486" s="559"/>
      <c r="BJ486" s="559"/>
      <c r="BK486" s="559"/>
      <c r="BL486" s="559"/>
      <c r="BM486" s="559"/>
      <c r="BN486" s="559"/>
      <c r="BO486" s="559"/>
      <c r="BP486" s="559"/>
      <c r="BQ486" s="559"/>
      <c r="BR486" s="559"/>
      <c r="BS486" s="559"/>
      <c r="BT486" s="559"/>
      <c r="BU486" s="559"/>
      <c r="BV486" s="559"/>
      <c r="BW486" s="559"/>
      <c r="BX486" s="559"/>
      <c r="BY486" s="559"/>
      <c r="BZ486" s="559"/>
      <c r="CA486" s="559"/>
      <c r="CB486" s="559"/>
      <c r="CC486" s="559"/>
      <c r="CD486" s="559"/>
      <c r="CE486" s="559"/>
      <c r="CF486" s="559"/>
      <c r="CG486" s="559"/>
      <c r="CH486" s="559"/>
      <c r="CI486" s="559"/>
      <c r="CJ486" s="559"/>
      <c r="CK486" s="559"/>
      <c r="CL486" s="559"/>
      <c r="CM486" s="559"/>
      <c r="CN486" s="559"/>
      <c r="CO486" s="559"/>
      <c r="CP486" s="559"/>
      <c r="CQ486" s="559"/>
      <c r="CR486" s="559"/>
      <c r="CS486" s="559"/>
      <c r="CT486" s="559"/>
      <c r="CU486" s="559"/>
      <c r="CV486" s="559"/>
      <c r="CW486" s="559"/>
      <c r="CX486" s="559"/>
      <c r="CY486" s="559"/>
      <c r="CZ486" s="559"/>
      <c r="DA486" s="559"/>
      <c r="DB486" s="559"/>
      <c r="DC486" s="559"/>
      <c r="DD486" s="559"/>
      <c r="DE486" s="559"/>
      <c r="DF486" s="559"/>
      <c r="DG486" s="559"/>
      <c r="DH486" s="559"/>
      <c r="DI486" s="559"/>
      <c r="DJ486" s="559"/>
      <c r="DK486" s="559"/>
      <c r="DL486" s="559"/>
      <c r="DM486" s="559"/>
      <c r="DN486" s="559"/>
      <c r="DO486" s="559"/>
      <c r="DP486" s="559"/>
      <c r="DQ486" s="559"/>
      <c r="DR486" s="559"/>
      <c r="DS486" s="559"/>
      <c r="DT486" s="559"/>
      <c r="DU486" s="559"/>
      <c r="DV486" s="559"/>
      <c r="DW486" s="559"/>
      <c r="DX486" s="559"/>
      <c r="DY486" s="559"/>
      <c r="DZ486" s="559"/>
      <c r="EA486" s="559"/>
      <c r="EB486" s="559"/>
      <c r="EC486" s="559"/>
      <c r="ED486" s="559"/>
      <c r="EE486" s="559"/>
      <c r="EF486" s="559"/>
      <c r="EG486" s="559"/>
      <c r="EH486" s="559"/>
      <c r="EI486" s="559"/>
      <c r="EJ486" s="559"/>
      <c r="EK486" s="559"/>
      <c r="EL486" s="559"/>
      <c r="EM486" s="559"/>
      <c r="EN486" s="559"/>
      <c r="EO486" s="559"/>
      <c r="EP486" s="559"/>
      <c r="EQ486" s="559"/>
      <c r="ER486" s="559"/>
      <c r="ES486" s="559"/>
      <c r="ET486" s="559"/>
      <c r="EU486" s="559"/>
      <c r="EV486" s="559"/>
      <c r="EW486" s="559"/>
      <c r="EX486" s="559"/>
      <c r="EY486" s="559"/>
      <c r="EZ486" s="559"/>
      <c r="FA486" s="559"/>
      <c r="FB486" s="559"/>
      <c r="FC486" s="559"/>
      <c r="FD486" s="559"/>
      <c r="FE486" s="559"/>
      <c r="FF486" s="559"/>
      <c r="FG486" s="559"/>
      <c r="FH486" s="559"/>
      <c r="FI486" s="559"/>
      <c r="FJ486" s="559"/>
      <c r="FK486" s="559"/>
      <c r="FL486" s="559"/>
      <c r="FM486" s="559"/>
      <c r="FN486" s="559"/>
      <c r="FO486" s="559"/>
      <c r="FP486" s="559"/>
      <c r="FQ486" s="559"/>
      <c r="FR486" s="559"/>
      <c r="FS486" s="559"/>
      <c r="FT486" s="559"/>
      <c r="FU486" s="559"/>
      <c r="FV486" s="559"/>
      <c r="FW486" s="559"/>
      <c r="FX486" s="559"/>
      <c r="FY486" s="559"/>
      <c r="FZ486" s="559"/>
      <c r="GA486" s="559"/>
      <c r="GB486" s="559"/>
      <c r="GC486" s="559"/>
      <c r="GD486" s="559"/>
      <c r="GE486" s="559"/>
      <c r="GF486" s="559"/>
      <c r="GG486" s="559"/>
      <c r="GH486" s="559"/>
      <c r="GI486" s="559"/>
      <c r="GJ486" s="559"/>
      <c r="GK486" s="559"/>
      <c r="GL486" s="559"/>
      <c r="GM486" s="559"/>
      <c r="GN486" s="559"/>
      <c r="GO486" s="559"/>
      <c r="GP486" s="559"/>
      <c r="GQ486" s="559"/>
      <c r="GR486" s="559"/>
      <c r="GS486" s="559"/>
      <c r="GT486" s="559"/>
      <c r="GU486" s="559"/>
      <c r="GV486" s="559"/>
      <c r="GW486" s="559"/>
      <c r="GX486" s="559"/>
      <c r="GY486" s="559"/>
      <c r="GZ486" s="559"/>
      <c r="HA486" s="559"/>
      <c r="HB486" s="559"/>
      <c r="HC486" s="559"/>
      <c r="HD486" s="559"/>
      <c r="HE486" s="559"/>
      <c r="HF486" s="559"/>
      <c r="HG486" s="559"/>
      <c r="HH486" s="559"/>
      <c r="HI486" s="559"/>
      <c r="HJ486" s="559"/>
      <c r="HK486" s="559"/>
      <c r="HL486" s="559"/>
      <c r="HM486" s="559"/>
      <c r="HN486" s="559"/>
      <c r="HO486" s="559"/>
      <c r="HP486" s="559"/>
      <c r="HQ486" s="559"/>
      <c r="HR486" s="559"/>
      <c r="HS486" s="559"/>
      <c r="HT486" s="559"/>
      <c r="HU486" s="559"/>
      <c r="HV486" s="559"/>
      <c r="HW486" s="559"/>
      <c r="HX486" s="559"/>
      <c r="HY486" s="559"/>
      <c r="HZ486" s="559"/>
      <c r="IA486" s="559"/>
      <c r="IB486" s="559"/>
      <c r="IC486" s="559"/>
      <c r="ID486" s="559"/>
      <c r="IE486" s="559"/>
      <c r="IF486" s="559"/>
      <c r="IG486" s="559"/>
      <c r="IH486" s="559"/>
      <c r="II486" s="559"/>
      <c r="IJ486" s="559"/>
      <c r="IK486" s="559"/>
      <c r="IL486" s="559"/>
      <c r="IM486" s="559"/>
      <c r="IN486" s="559"/>
      <c r="IO486" s="559"/>
      <c r="IP486" s="559"/>
      <c r="IQ486" s="559"/>
      <c r="IR486" s="559"/>
      <c r="IS486" s="559"/>
      <c r="IT486" s="559"/>
      <c r="IU486" s="559"/>
      <c r="IV486" s="559"/>
      <c r="IW486" s="559"/>
      <c r="IX486" s="559"/>
      <c r="IY486" s="559"/>
      <c r="IZ486" s="559"/>
      <c r="JA486" s="559"/>
      <c r="JB486" s="559"/>
      <c r="JC486" s="559"/>
      <c r="JD486" s="559"/>
      <c r="JE486" s="559"/>
      <c r="JF486" s="559"/>
      <c r="JG486" s="559"/>
      <c r="JH486" s="559"/>
      <c r="JI486" s="559"/>
      <c r="JJ486" s="559"/>
      <c r="JK486" s="559"/>
      <c r="JL486" s="559"/>
      <c r="JM486" s="559"/>
      <c r="JN486" s="559"/>
      <c r="JO486" s="559"/>
      <c r="JP486" s="559"/>
      <c r="JQ486" s="559"/>
      <c r="JR486" s="559"/>
      <c r="JS486" s="559"/>
      <c r="JT486" s="559"/>
      <c r="JU486" s="559"/>
      <c r="JV486" s="559"/>
      <c r="JW486" s="559"/>
      <c r="JX486" s="559"/>
      <c r="JY486" s="559"/>
      <c r="JZ486" s="559"/>
      <c r="KA486" s="559"/>
      <c r="KB486" s="559"/>
      <c r="KC486" s="559"/>
      <c r="KD486" s="559"/>
      <c r="KE486" s="559"/>
      <c r="KF486" s="559"/>
      <c r="KG486" s="559"/>
      <c r="KH486" s="559"/>
      <c r="KI486" s="559"/>
      <c r="KJ486" s="559"/>
      <c r="KK486" s="559"/>
      <c r="KL486" s="559"/>
      <c r="KM486" s="559"/>
      <c r="KN486" s="559"/>
      <c r="KO486" s="559"/>
      <c r="KP486" s="559"/>
      <c r="KQ486" s="559"/>
      <c r="KR486" s="559"/>
      <c r="KS486" s="559"/>
      <c r="KT486" s="559"/>
      <c r="KU486" s="559"/>
      <c r="KV486" s="559"/>
      <c r="KW486" s="559"/>
      <c r="KX486" s="559"/>
      <c r="KY486" s="559"/>
      <c r="KZ486" s="559"/>
      <c r="LA486" s="559"/>
      <c r="LB486" s="559"/>
      <c r="LC486" s="559"/>
      <c r="LD486" s="559"/>
      <c r="LE486" s="559"/>
      <c r="LF486" s="559"/>
      <c r="LG486" s="559"/>
      <c r="LH486" s="559"/>
      <c r="LI486" s="559"/>
      <c r="LJ486" s="559"/>
      <c r="LK486" s="559"/>
      <c r="LL486" s="559"/>
      <c r="LM486" s="559"/>
      <c r="LN486" s="559"/>
      <c r="LO486" s="559"/>
      <c r="LP486" s="559"/>
      <c r="LQ486" s="559"/>
      <c r="LR486" s="559"/>
      <c r="LS486" s="559"/>
      <c r="LT486" s="559"/>
      <c r="LU486" s="559"/>
      <c r="LV486" s="559"/>
      <c r="LW486" s="559"/>
      <c r="LX486" s="559"/>
      <c r="LY486" s="559"/>
      <c r="LZ486" s="559"/>
      <c r="MA486" s="559"/>
      <c r="MB486" s="559"/>
      <c r="MC486" s="559"/>
      <c r="MD486" s="559"/>
      <c r="ME486" s="559"/>
      <c r="MF486" s="559"/>
      <c r="MG486" s="559"/>
      <c r="MH486" s="559"/>
      <c r="MI486" s="559"/>
      <c r="MJ486" s="559"/>
      <c r="MK486" s="559"/>
      <c r="ML486" s="559"/>
      <c r="MM486" s="559"/>
      <c r="MN486" s="559"/>
      <c r="MO486" s="559"/>
      <c r="MP486" s="559"/>
      <c r="MQ486" s="559"/>
      <c r="MR486" s="559"/>
      <c r="MS486" s="559"/>
      <c r="MT486" s="559"/>
      <c r="MU486" s="559"/>
      <c r="MV486" s="559"/>
      <c r="MW486" s="559"/>
      <c r="MX486" s="559"/>
      <c r="MY486" s="559"/>
      <c r="MZ486" s="559"/>
      <c r="NA486" s="559"/>
      <c r="NB486" s="559"/>
      <c r="NC486" s="559"/>
      <c r="ND486" s="559"/>
      <c r="NE486" s="559"/>
      <c r="NF486" s="559"/>
      <c r="NG486" s="559"/>
      <c r="NH486" s="559"/>
      <c r="NI486" s="559"/>
      <c r="NJ486" s="559"/>
      <c r="NK486" s="559"/>
      <c r="NL486" s="559"/>
      <c r="NM486" s="559"/>
      <c r="NN486" s="559"/>
      <c r="NO486" s="559"/>
      <c r="NP486" s="559"/>
      <c r="NQ486" s="559"/>
      <c r="NR486" s="559"/>
      <c r="NS486" s="559"/>
      <c r="NT486" s="559"/>
      <c r="NU486" s="559"/>
      <c r="NV486" s="559"/>
      <c r="NW486" s="559"/>
      <c r="NX486" s="559"/>
      <c r="NY486" s="559"/>
      <c r="NZ486" s="559"/>
      <c r="OA486" s="559"/>
      <c r="OB486" s="559"/>
      <c r="OC486" s="559"/>
      <c r="OD486" s="559"/>
      <c r="OE486" s="559"/>
      <c r="OF486" s="559"/>
      <c r="OG486" s="559"/>
      <c r="OH486" s="559"/>
      <c r="OI486" s="559"/>
      <c r="OJ486" s="559"/>
      <c r="OK486" s="559"/>
      <c r="OL486" s="559"/>
      <c r="OM486" s="559"/>
      <c r="ON486" s="559"/>
      <c r="OO486" s="559"/>
      <c r="OP486" s="559"/>
      <c r="OQ486" s="559"/>
      <c r="OR486" s="559"/>
      <c r="OS486" s="559"/>
      <c r="OT486" s="559"/>
      <c r="OU486" s="559"/>
      <c r="OV486" s="559"/>
      <c r="OW486" s="559"/>
      <c r="OX486" s="559"/>
      <c r="OY486" s="559"/>
      <c r="OZ486" s="559"/>
      <c r="PA486" s="559"/>
      <c r="PB486" s="559"/>
      <c r="PC486" s="559"/>
      <c r="PD486" s="559"/>
      <c r="PE486" s="559"/>
      <c r="PF486" s="559"/>
      <c r="PG486" s="559"/>
      <c r="PH486" s="559"/>
      <c r="PI486" s="559"/>
      <c r="PJ486" s="559"/>
      <c r="PK486" s="559"/>
      <c r="PL486" s="559"/>
      <c r="PM486" s="559"/>
      <c r="PN486" s="559"/>
      <c r="PO486" s="559"/>
      <c r="PP486" s="559"/>
      <c r="PQ486" s="559"/>
      <c r="PR486" s="559"/>
      <c r="PS486" s="559"/>
      <c r="PT486" s="559"/>
      <c r="PU486" s="559"/>
      <c r="PV486" s="559"/>
      <c r="PW486" s="559"/>
      <c r="PX486" s="559"/>
      <c r="PY486" s="559"/>
      <c r="PZ486" s="559"/>
      <c r="QA486" s="559"/>
      <c r="QB486" s="559"/>
      <c r="QC486" s="559"/>
      <c r="QD486" s="559"/>
      <c r="QE486" s="559"/>
      <c r="QF486" s="559"/>
      <c r="QG486" s="559"/>
      <c r="QH486" s="559"/>
      <c r="QI486" s="559"/>
      <c r="QJ486" s="559"/>
      <c r="QK486" s="559"/>
      <c r="QL486" s="559"/>
      <c r="QM486" s="559"/>
      <c r="QN486" s="559"/>
      <c r="QO486" s="559"/>
      <c r="QP486" s="559"/>
      <c r="QQ486" s="559"/>
      <c r="QR486" s="559"/>
      <c r="QS486" s="559"/>
      <c r="QT486" s="559"/>
      <c r="QU486" s="559"/>
      <c r="QV486" s="559"/>
      <c r="QW486" s="559"/>
      <c r="QX486" s="559"/>
      <c r="QY486" s="559"/>
      <c r="QZ486" s="559"/>
      <c r="RA486" s="559"/>
      <c r="RB486" s="559"/>
      <c r="RC486" s="559"/>
      <c r="RD486" s="559"/>
      <c r="RE486" s="559"/>
      <c r="RF486" s="559"/>
      <c r="RG486" s="559"/>
      <c r="RH486" s="559"/>
      <c r="RI486" s="559"/>
      <c r="RJ486" s="559"/>
      <c r="RK486" s="559"/>
      <c r="RL486" s="559"/>
      <c r="RM486" s="559"/>
      <c r="RN486" s="559"/>
      <c r="RO486" s="559"/>
      <c r="RP486" s="559"/>
      <c r="RQ486" s="559"/>
      <c r="RR486" s="559"/>
      <c r="RS486" s="559"/>
      <c r="RT486" s="559"/>
      <c r="RU486" s="559"/>
      <c r="RV486" s="559"/>
      <c r="RW486" s="559"/>
      <c r="RX486" s="559"/>
      <c r="RY486" s="559"/>
      <c r="RZ486" s="559"/>
      <c r="SA486" s="559"/>
      <c r="SB486" s="559"/>
      <c r="SC486" s="559"/>
      <c r="SD486" s="559"/>
      <c r="SE486" s="559"/>
      <c r="SF486" s="559"/>
      <c r="SG486" s="559"/>
      <c r="SH486" s="559"/>
      <c r="SI486" s="559"/>
      <c r="SJ486" s="559"/>
      <c r="SK486" s="559"/>
      <c r="SL486" s="559"/>
      <c r="SM486" s="559"/>
      <c r="SN486" s="559"/>
      <c r="SO486" s="559"/>
      <c r="SP486" s="559"/>
      <c r="SQ486" s="559"/>
      <c r="SR486" s="559"/>
      <c r="SS486" s="559"/>
      <c r="ST486" s="559"/>
      <c r="SU486" s="559"/>
      <c r="SV486" s="559"/>
      <c r="SW486" s="559"/>
      <c r="SX486" s="559"/>
      <c r="SY486" s="559"/>
      <c r="SZ486" s="559"/>
      <c r="TA486" s="559"/>
      <c r="TB486" s="559"/>
      <c r="TC486" s="559"/>
      <c r="TD486" s="559"/>
      <c r="TE486" s="559"/>
      <c r="TF486" s="559"/>
      <c r="TG486" s="559"/>
      <c r="TH486" s="559"/>
      <c r="TI486" s="559"/>
      <c r="TJ486" s="559"/>
      <c r="TK486" s="559"/>
      <c r="TL486" s="559"/>
      <c r="TM486" s="559"/>
      <c r="TN486" s="559"/>
      <c r="TO486" s="559"/>
      <c r="TP486" s="559"/>
      <c r="TQ486" s="559"/>
      <c r="TR486" s="559"/>
      <c r="TS486" s="559"/>
      <c r="TT486" s="559"/>
      <c r="TU486" s="559"/>
      <c r="TV486" s="559"/>
      <c r="TW486" s="559"/>
      <c r="TX486" s="559"/>
      <c r="TY486" s="559"/>
      <c r="TZ486" s="559"/>
      <c r="UA486" s="559"/>
      <c r="UB486" s="559"/>
      <c r="UC486" s="559"/>
      <c r="UD486" s="559"/>
      <c r="UE486" s="559"/>
      <c r="UF486" s="559"/>
      <c r="UG486" s="559"/>
      <c r="UH486" s="559"/>
      <c r="UI486" s="559"/>
      <c r="UJ486" s="559"/>
      <c r="UK486" s="559"/>
      <c r="UL486" s="559"/>
      <c r="UM486" s="559"/>
      <c r="UN486" s="559"/>
      <c r="UO486" s="559"/>
      <c r="UP486" s="559"/>
      <c r="UQ486" s="559"/>
      <c r="UR486" s="559"/>
      <c r="US486" s="559"/>
      <c r="UT486" s="559"/>
      <c r="UU486" s="559"/>
      <c r="UV486" s="559"/>
      <c r="UW486" s="559"/>
      <c r="UX486" s="559"/>
      <c r="UY486" s="559"/>
      <c r="UZ486" s="559"/>
      <c r="VA486" s="559"/>
      <c r="VB486" s="559"/>
      <c r="VC486" s="559"/>
      <c r="VD486" s="559"/>
      <c r="VE486" s="559"/>
      <c r="VF486" s="559"/>
      <c r="VG486" s="559"/>
      <c r="VH486" s="559"/>
      <c r="VI486" s="559"/>
      <c r="VJ486" s="559"/>
      <c r="VK486" s="559"/>
      <c r="VL486" s="559"/>
      <c r="VM486" s="559"/>
      <c r="VN486" s="559"/>
      <c r="VO486" s="559"/>
      <c r="VP486" s="559"/>
      <c r="VQ486" s="559"/>
      <c r="VR486" s="559"/>
      <c r="VS486" s="559"/>
      <c r="VT486" s="559"/>
      <c r="VU486" s="559"/>
      <c r="VV486" s="559"/>
      <c r="VW486" s="559"/>
      <c r="VX486" s="559"/>
      <c r="VY486" s="559"/>
      <c r="VZ486" s="559"/>
      <c r="WA486" s="559"/>
      <c r="WB486" s="559"/>
      <c r="WC486" s="559"/>
      <c r="WD486" s="559"/>
      <c r="WE486" s="559"/>
      <c r="WF486" s="559"/>
      <c r="WG486" s="559"/>
      <c r="WH486" s="559"/>
      <c r="WI486" s="559"/>
      <c r="WJ486" s="559"/>
      <c r="WK486" s="559"/>
      <c r="WL486" s="559"/>
      <c r="WM486" s="559"/>
      <c r="WN486" s="559"/>
      <c r="WO486" s="559"/>
      <c r="WP486" s="559"/>
      <c r="WQ486" s="559"/>
      <c r="WR486" s="559"/>
      <c r="WS486" s="559"/>
      <c r="WT486" s="559"/>
      <c r="WU486" s="559"/>
      <c r="WV486" s="559"/>
      <c r="WW486" s="559"/>
      <c r="WX486" s="559"/>
      <c r="WY486" s="559"/>
      <c r="WZ486" s="559"/>
      <c r="XA486" s="559"/>
      <c r="XB486" s="559"/>
      <c r="XC486" s="559"/>
      <c r="XD486" s="559"/>
      <c r="XE486" s="559"/>
      <c r="XF486" s="559"/>
      <c r="XG486" s="559"/>
      <c r="XH486" s="559"/>
      <c r="XI486" s="559"/>
      <c r="XJ486" s="559"/>
      <c r="XK486" s="559"/>
      <c r="XL486" s="559"/>
      <c r="XM486" s="559"/>
      <c r="XN486" s="559"/>
      <c r="XO486" s="559"/>
      <c r="XP486" s="559"/>
      <c r="XQ486" s="559"/>
      <c r="XR486" s="559"/>
      <c r="XS486" s="559"/>
      <c r="XT486" s="559"/>
      <c r="XU486" s="559"/>
      <c r="XV486" s="559"/>
      <c r="XW486" s="559"/>
      <c r="XX486" s="559"/>
      <c r="XY486" s="559"/>
      <c r="XZ486" s="559"/>
      <c r="YA486" s="559"/>
      <c r="YB486" s="559"/>
      <c r="YC486" s="559"/>
      <c r="YD486" s="559"/>
      <c r="YE486" s="559"/>
      <c r="YF486" s="559"/>
      <c r="YG486" s="559"/>
      <c r="YH486" s="559"/>
      <c r="YI486" s="559"/>
      <c r="YJ486" s="559"/>
      <c r="YK486" s="559"/>
      <c r="YL486" s="559"/>
      <c r="YM486" s="559"/>
      <c r="YN486" s="559"/>
      <c r="YO486" s="559"/>
      <c r="YP486" s="559"/>
      <c r="YQ486" s="559"/>
      <c r="YR486" s="559"/>
      <c r="YS486" s="559"/>
      <c r="YT486" s="559"/>
      <c r="YU486" s="559"/>
      <c r="YV486" s="559"/>
      <c r="YW486" s="559"/>
      <c r="YX486" s="559"/>
      <c r="YY486" s="559"/>
      <c r="YZ486" s="559"/>
      <c r="ZA486" s="559"/>
      <c r="ZB486" s="559"/>
      <c r="ZC486" s="559"/>
      <c r="ZD486" s="559"/>
      <c r="ZE486" s="559"/>
      <c r="ZF486" s="559"/>
      <c r="ZG486" s="559"/>
      <c r="ZH486" s="559"/>
      <c r="ZI486" s="559"/>
      <c r="ZJ486" s="559"/>
      <c r="ZK486" s="559"/>
      <c r="ZL486" s="559"/>
      <c r="ZM486" s="559"/>
      <c r="ZN486" s="559"/>
      <c r="ZO486" s="559"/>
      <c r="ZP486" s="559"/>
      <c r="ZQ486" s="559"/>
      <c r="ZR486" s="559"/>
      <c r="ZS486" s="559"/>
      <c r="ZT486" s="559"/>
      <c r="ZU486" s="559"/>
      <c r="ZV486" s="559"/>
      <c r="ZW486" s="559"/>
      <c r="ZX486" s="559"/>
      <c r="ZY486" s="559"/>
      <c r="ZZ486" s="559"/>
      <c r="AAA486" s="559"/>
      <c r="AAB486" s="559"/>
      <c r="AAC486" s="559"/>
      <c r="AAD486" s="559"/>
      <c r="AAE486" s="559"/>
      <c r="AAF486" s="559"/>
      <c r="AAG486" s="559"/>
      <c r="AAH486" s="559"/>
      <c r="AAI486" s="559"/>
      <c r="AAJ486" s="559"/>
      <c r="AAK486" s="559"/>
      <c r="AAL486" s="559"/>
      <c r="AAM486" s="559"/>
      <c r="AAN486" s="559"/>
      <c r="AAO486" s="559"/>
      <c r="AAP486" s="559"/>
      <c r="AAQ486" s="559"/>
      <c r="AAR486" s="559"/>
      <c r="AAS486" s="559"/>
      <c r="AAT486" s="559"/>
      <c r="AAU486" s="559"/>
      <c r="AAV486" s="559"/>
      <c r="AAW486" s="559"/>
      <c r="AAX486" s="559"/>
      <c r="AAY486" s="559"/>
      <c r="AAZ486" s="559"/>
      <c r="ABA486" s="559"/>
      <c r="ABB486" s="559"/>
      <c r="ABC486" s="559"/>
      <c r="ABD486" s="559"/>
      <c r="ABE486" s="559"/>
      <c r="ABF486" s="559"/>
      <c r="ABG486" s="559"/>
      <c r="ABH486" s="559"/>
      <c r="ABI486" s="559"/>
      <c r="ABJ486" s="559"/>
      <c r="ABK486" s="559"/>
      <c r="ABL486" s="559"/>
      <c r="ABM486" s="559"/>
      <c r="ABN486" s="559"/>
      <c r="ABO486" s="559"/>
      <c r="ABP486" s="559"/>
      <c r="ABQ486" s="559"/>
      <c r="ABR486" s="559"/>
      <c r="ABS486" s="559"/>
      <c r="ABT486" s="559"/>
      <c r="ABU486" s="559"/>
      <c r="ABV486" s="559"/>
      <c r="ABW486" s="559"/>
      <c r="ABX486" s="559"/>
      <c r="ABY486" s="559"/>
      <c r="ABZ486" s="559"/>
      <c r="ACA486" s="559"/>
      <c r="ACB486" s="559"/>
      <c r="ACC486" s="559"/>
      <c r="ACD486" s="559"/>
      <c r="ACE486" s="559"/>
      <c r="ACF486" s="559"/>
      <c r="ACG486" s="559"/>
      <c r="ACH486" s="559"/>
      <c r="ACI486" s="559"/>
      <c r="ACJ486" s="559"/>
      <c r="ACK486" s="559"/>
      <c r="ACL486" s="559"/>
      <c r="ACM486" s="559"/>
      <c r="ACN486" s="559"/>
      <c r="ACO486" s="559"/>
      <c r="ACP486" s="559"/>
      <c r="ACQ486" s="559"/>
      <c r="ACR486" s="559"/>
      <c r="ACS486" s="559"/>
      <c r="ACT486" s="559"/>
      <c r="ACU486" s="559"/>
      <c r="ACV486" s="559"/>
      <c r="ACW486" s="559"/>
      <c r="ACX486" s="559"/>
      <c r="ACY486" s="559"/>
      <c r="ACZ486" s="559"/>
      <c r="ADA486" s="559"/>
      <c r="ADB486" s="559"/>
      <c r="ADC486" s="559"/>
      <c r="ADD486" s="559"/>
      <c r="ADE486" s="559"/>
      <c r="ADF486" s="559"/>
      <c r="ADG486" s="559"/>
      <c r="ADH486" s="559"/>
      <c r="ADI486" s="559"/>
      <c r="ADJ486" s="559"/>
      <c r="ADK486" s="559"/>
      <c r="ADL486" s="559"/>
      <c r="ADM486" s="559"/>
      <c r="ADN486" s="559"/>
      <c r="ADO486" s="559"/>
      <c r="ADP486" s="559"/>
      <c r="ADQ486" s="559"/>
      <c r="ADR486" s="559"/>
      <c r="ADS486" s="559"/>
      <c r="ADT486" s="559"/>
      <c r="ADU486" s="559"/>
      <c r="ADV486" s="559"/>
      <c r="ADW486" s="559"/>
      <c r="ADX486" s="559"/>
      <c r="ADY486" s="559"/>
      <c r="ADZ486" s="559"/>
      <c r="AEA486" s="559"/>
      <c r="AEB486" s="559"/>
      <c r="AEC486" s="559"/>
      <c r="AED486" s="559"/>
      <c r="AEE486" s="559"/>
      <c r="AEF486" s="559"/>
      <c r="AEG486" s="559"/>
      <c r="AEH486" s="559"/>
      <c r="AEI486" s="559"/>
      <c r="AEJ486" s="559"/>
      <c r="AEK486" s="559"/>
      <c r="AEL486" s="559"/>
      <c r="AEM486" s="559"/>
      <c r="AEN486" s="559"/>
      <c r="AEO486" s="559"/>
      <c r="AEP486" s="559"/>
      <c r="AEQ486" s="559"/>
      <c r="AER486" s="559"/>
      <c r="AES486" s="559"/>
      <c r="AET486" s="559"/>
      <c r="AEU486" s="559"/>
      <c r="AEV486" s="559"/>
      <c r="AEW486" s="559"/>
      <c r="AEX486" s="559"/>
      <c r="AEY486" s="559"/>
      <c r="AEZ486" s="559"/>
      <c r="AFA486" s="559"/>
      <c r="AFB486" s="559"/>
      <c r="AFC486" s="559"/>
      <c r="AFD486" s="559"/>
      <c r="AFE486" s="559"/>
      <c r="AFF486" s="559"/>
      <c r="AFG486" s="559"/>
      <c r="AFH486" s="559"/>
      <c r="AFI486" s="559"/>
      <c r="AFJ486" s="559"/>
      <c r="AFK486" s="559"/>
      <c r="AFL486" s="559"/>
      <c r="AFM486" s="559"/>
      <c r="AFN486" s="559"/>
      <c r="AFO486" s="559"/>
      <c r="AFP486" s="559"/>
      <c r="AFQ486" s="559"/>
      <c r="AFR486" s="559"/>
      <c r="AFS486" s="559"/>
      <c r="AFT486" s="559"/>
      <c r="AFU486" s="559"/>
      <c r="AFV486" s="559"/>
      <c r="AFW486" s="559"/>
      <c r="AFX486" s="559"/>
      <c r="AFY486" s="559"/>
      <c r="AFZ486" s="559"/>
      <c r="AGA486" s="559"/>
      <c r="AGB486" s="559"/>
      <c r="AGC486" s="559"/>
      <c r="AGD486" s="559"/>
      <c r="AGE486" s="559"/>
      <c r="AGF486" s="559"/>
      <c r="AGG486" s="559"/>
      <c r="AGH486" s="559"/>
      <c r="AGI486" s="559"/>
      <c r="AGJ486" s="559"/>
      <c r="AGK486" s="559"/>
      <c r="AGL486" s="559"/>
      <c r="AGM486" s="559"/>
      <c r="AGN486" s="559"/>
      <c r="AGO486" s="559"/>
      <c r="AGP486" s="559"/>
      <c r="AGQ486" s="559"/>
      <c r="AGR486" s="559"/>
      <c r="AGS486" s="559"/>
      <c r="AGT486" s="559"/>
      <c r="AGU486" s="559"/>
      <c r="AGV486" s="559"/>
      <c r="AGW486" s="559"/>
      <c r="AGX486" s="559"/>
      <c r="AGY486" s="559"/>
      <c r="AGZ486" s="559"/>
      <c r="AHA486" s="559"/>
      <c r="AHB486" s="559"/>
      <c r="AHC486" s="559"/>
      <c r="AHD486" s="559"/>
      <c r="AHE486" s="559"/>
      <c r="AHF486" s="559"/>
      <c r="AHG486" s="559"/>
      <c r="AHH486" s="559"/>
      <c r="AHI486" s="559"/>
      <c r="AHJ486" s="559"/>
      <c r="AHK486" s="559"/>
      <c r="AHL486" s="559"/>
      <c r="AHM486" s="559"/>
      <c r="AHN486" s="559"/>
      <c r="AHO486" s="559"/>
      <c r="AHP486" s="559"/>
      <c r="AHQ486" s="559"/>
      <c r="AHR486" s="559"/>
      <c r="AHS486" s="559"/>
      <c r="AHT486" s="559"/>
      <c r="AHU486" s="559"/>
      <c r="AHV486" s="559"/>
      <c r="AHW486" s="559"/>
      <c r="AHX486" s="559"/>
      <c r="AHY486" s="559"/>
      <c r="AHZ486" s="559"/>
      <c r="AIA486" s="559"/>
      <c r="AIB486" s="559"/>
      <c r="AIC486" s="559"/>
      <c r="AID486" s="559"/>
      <c r="AIE486" s="559"/>
      <c r="AIF486" s="559"/>
      <c r="AIG486" s="559"/>
      <c r="AIH486" s="559"/>
      <c r="AII486" s="559"/>
      <c r="AIJ486" s="559"/>
      <c r="AIK486" s="559"/>
      <c r="AIL486" s="559"/>
      <c r="AIM486" s="559"/>
      <c r="AIN486" s="559"/>
      <c r="AIO486" s="559"/>
      <c r="AIP486" s="559"/>
      <c r="AIQ486" s="559"/>
      <c r="AIR486" s="559"/>
      <c r="AIS486" s="559"/>
      <c r="AIT486" s="559"/>
      <c r="AIU486" s="559"/>
      <c r="AIV486" s="559"/>
      <c r="AIW486" s="559"/>
      <c r="AIX486" s="559"/>
      <c r="AIY486" s="559"/>
      <c r="AIZ486" s="559"/>
      <c r="AJA486" s="559"/>
      <c r="AJB486" s="559"/>
      <c r="AJC486" s="559"/>
      <c r="AJD486" s="559"/>
      <c r="AJE486" s="559"/>
      <c r="AJF486" s="559"/>
      <c r="AJG486" s="559"/>
      <c r="AJH486" s="559"/>
      <c r="AJI486" s="559"/>
      <c r="AJJ486" s="559"/>
      <c r="AJK486" s="559"/>
      <c r="AJL486" s="559"/>
      <c r="AJM486" s="559"/>
      <c r="AJN486" s="559"/>
      <c r="AJO486" s="559"/>
      <c r="AJP486" s="559"/>
      <c r="AJQ486" s="559"/>
      <c r="AJR486" s="559"/>
      <c r="AJS486" s="559"/>
      <c r="AJT486" s="559"/>
      <c r="AJU486" s="559"/>
      <c r="AJV486" s="559"/>
      <c r="AJW486" s="559"/>
      <c r="AJX486" s="559"/>
      <c r="AJY486" s="559"/>
      <c r="AJZ486" s="559"/>
      <c r="AKA486" s="559"/>
      <c r="AKB486" s="559"/>
      <c r="AKC486" s="559"/>
      <c r="AKD486" s="559"/>
      <c r="AKE486" s="559"/>
      <c r="AKF486" s="559"/>
      <c r="AKG486" s="559"/>
      <c r="AKH486" s="559"/>
      <c r="AKI486" s="559"/>
      <c r="AKJ486" s="559"/>
      <c r="AKK486" s="559"/>
      <c r="AKL486" s="559"/>
      <c r="AKM486" s="559"/>
      <c r="AKN486" s="559"/>
      <c r="AKO486" s="559"/>
      <c r="AKP486" s="559"/>
      <c r="AKQ486" s="559"/>
      <c r="AKR486" s="559"/>
      <c r="AKS486" s="559"/>
      <c r="AKT486" s="559"/>
      <c r="AKU486" s="559"/>
      <c r="AKV486" s="559"/>
      <c r="AKW486" s="559"/>
      <c r="AKX486" s="559"/>
      <c r="AKY486" s="559"/>
      <c r="AKZ486" s="559"/>
      <c r="ALA486" s="559"/>
      <c r="ALB486" s="559"/>
      <c r="ALC486" s="559"/>
      <c r="ALD486" s="559"/>
      <c r="ALE486" s="559"/>
      <c r="ALF486" s="559"/>
      <c r="ALG486" s="559"/>
      <c r="ALH486" s="559"/>
      <c r="ALI486" s="559"/>
      <c r="ALJ486" s="559"/>
      <c r="ALK486" s="559"/>
      <c r="ALL486" s="559"/>
      <c r="ALM486" s="559"/>
      <c r="ALN486" s="559"/>
      <c r="ALO486" s="559"/>
      <c r="ALP486" s="559"/>
      <c r="ALQ486" s="559"/>
      <c r="ALR486" s="559"/>
      <c r="ALS486" s="559"/>
      <c r="ALT486" s="559"/>
      <c r="ALU486" s="559"/>
      <c r="ALV486" s="559"/>
      <c r="ALW486" s="559"/>
      <c r="ALX486" s="559"/>
      <c r="ALY486" s="559"/>
      <c r="ALZ486" s="559"/>
      <c r="AMA486" s="559"/>
      <c r="AMB486" s="559"/>
      <c r="AMC486" s="559"/>
      <c r="AMD486" s="559"/>
      <c r="AME486" s="559"/>
      <c r="AMF486" s="559"/>
      <c r="AMG486" s="559"/>
      <c r="AMH486" s="559"/>
      <c r="AMI486" s="559"/>
      <c r="AMJ486" s="559"/>
    </row>
    <row r="487" spans="1:1024" x14ac:dyDescent="0.25">
      <c r="A487" s="258" t="s">
        <v>5886</v>
      </c>
      <c r="B487" s="257">
        <v>487</v>
      </c>
      <c r="C487" s="258" t="s">
        <v>24602</v>
      </c>
      <c r="D487" s="308" t="s">
        <v>5887</v>
      </c>
      <c r="E487" s="277"/>
      <c r="F487" s="278">
        <v>4</v>
      </c>
      <c r="G487" s="280"/>
      <c r="H487" s="280"/>
      <c r="I487" s="492" t="s">
        <v>750</v>
      </c>
      <c r="J487" s="278">
        <v>2</v>
      </c>
      <c r="K487" s="278">
        <v>2</v>
      </c>
      <c r="L487" s="278" t="s">
        <v>748</v>
      </c>
      <c r="M487" s="278"/>
      <c r="N487" s="278"/>
      <c r="O487" s="278"/>
      <c r="P487" s="278"/>
      <c r="Q487" s="278"/>
      <c r="R487" s="278"/>
      <c r="S487" s="278"/>
      <c r="T487" s="278"/>
      <c r="U487" s="278"/>
      <c r="V487" s="278"/>
      <c r="W487" s="283">
        <f t="shared" si="212"/>
        <v>100</v>
      </c>
      <c r="X487" s="283">
        <f t="shared" si="213"/>
        <v>100</v>
      </c>
      <c r="Y487" s="283">
        <f t="shared" ref="Y487:Y508" si="219">IF(OR(P487=335,P487=336),20,100)</f>
        <v>100</v>
      </c>
      <c r="Z487" s="283">
        <f t="shared" si="210"/>
        <v>100</v>
      </c>
      <c r="AA487" s="283">
        <f t="shared" si="211"/>
        <v>100</v>
      </c>
      <c r="AB487" s="287">
        <f t="shared" si="202"/>
        <v>100</v>
      </c>
      <c r="AC487" s="287">
        <f t="shared" si="201"/>
        <v>100</v>
      </c>
      <c r="AD487" s="287">
        <f t="shared" si="214"/>
        <v>100</v>
      </c>
      <c r="AE487" s="284">
        <f t="shared" si="209"/>
        <v>1</v>
      </c>
      <c r="AF487" s="284">
        <f t="shared" si="203"/>
        <v>100</v>
      </c>
      <c r="AG487" s="268">
        <f t="shared" si="216"/>
        <v>10</v>
      </c>
      <c r="AH487" s="268">
        <f t="shared" si="217"/>
        <v>10</v>
      </c>
      <c r="AI487" s="268">
        <f t="shared" si="218"/>
        <v>100</v>
      </c>
      <c r="AJ487" s="268">
        <f t="shared" si="215"/>
        <v>100</v>
      </c>
      <c r="AK487" s="501" t="s">
        <v>750</v>
      </c>
      <c r="AL487" s="277"/>
      <c r="AM487" s="277"/>
      <c r="AN487" s="511"/>
      <c r="AO487" s="277"/>
      <c r="AP487" s="277"/>
      <c r="AQ487" s="277"/>
      <c r="AR487" s="171" t="s">
        <v>31768</v>
      </c>
      <c r="AS487" s="171"/>
      <c r="AT487" s="277">
        <v>211.66</v>
      </c>
      <c r="AU487" s="277" t="s">
        <v>6005</v>
      </c>
    </row>
    <row r="488" spans="1:1024" x14ac:dyDescent="0.25">
      <c r="A488" s="258" t="s">
        <v>5888</v>
      </c>
      <c r="B488" s="257">
        <v>488</v>
      </c>
      <c r="C488" s="258" t="s">
        <v>5889</v>
      </c>
      <c r="D488" s="308" t="s">
        <v>5890</v>
      </c>
      <c r="E488" s="277"/>
      <c r="F488" s="278">
        <v>4</v>
      </c>
      <c r="G488" s="280"/>
      <c r="H488" s="280"/>
      <c r="I488" s="492" t="s">
        <v>750</v>
      </c>
      <c r="J488" s="278">
        <v>2</v>
      </c>
      <c r="K488" s="278">
        <v>2</v>
      </c>
      <c r="L488" s="278"/>
      <c r="M488" s="278"/>
      <c r="N488" s="278"/>
      <c r="O488" s="278"/>
      <c r="P488" s="278"/>
      <c r="Q488" s="278"/>
      <c r="R488" s="278"/>
      <c r="S488" s="278"/>
      <c r="T488" s="278"/>
      <c r="U488" s="278"/>
      <c r="V488" s="278"/>
      <c r="W488" s="283">
        <f t="shared" si="212"/>
        <v>100</v>
      </c>
      <c r="X488" s="283">
        <f t="shared" si="213"/>
        <v>100</v>
      </c>
      <c r="Y488" s="283">
        <f t="shared" si="219"/>
        <v>100</v>
      </c>
      <c r="Z488" s="283">
        <f t="shared" si="210"/>
        <v>100</v>
      </c>
      <c r="AA488" s="283">
        <f t="shared" si="211"/>
        <v>100</v>
      </c>
      <c r="AB488" s="287">
        <f t="shared" si="202"/>
        <v>100</v>
      </c>
      <c r="AC488" s="287">
        <f t="shared" si="201"/>
        <v>100</v>
      </c>
      <c r="AD488" s="287">
        <f t="shared" si="214"/>
        <v>100</v>
      </c>
      <c r="AE488" s="284">
        <f t="shared" si="209"/>
        <v>100</v>
      </c>
      <c r="AF488" s="284">
        <f t="shared" si="203"/>
        <v>100</v>
      </c>
      <c r="AG488" s="268">
        <f t="shared" si="216"/>
        <v>10</v>
      </c>
      <c r="AH488" s="268">
        <f t="shared" si="217"/>
        <v>10</v>
      </c>
      <c r="AI488" s="268">
        <f t="shared" si="218"/>
        <v>100</v>
      </c>
      <c r="AJ488" s="268">
        <f t="shared" si="215"/>
        <v>100</v>
      </c>
      <c r="AK488" s="501" t="s">
        <v>750</v>
      </c>
      <c r="AL488" s="277"/>
      <c r="AM488" s="277"/>
      <c r="AN488" s="511"/>
      <c r="AO488" s="277"/>
      <c r="AP488" s="277"/>
      <c r="AQ488" s="277"/>
      <c r="AR488" s="171" t="s">
        <v>756</v>
      </c>
      <c r="AS488" s="171"/>
      <c r="AT488" s="277"/>
      <c r="AU488" s="277"/>
    </row>
    <row r="489" spans="1:1024" x14ac:dyDescent="0.25">
      <c r="A489" s="258" t="s">
        <v>6010</v>
      </c>
      <c r="B489" s="257">
        <v>489</v>
      </c>
      <c r="C489" s="258" t="s">
        <v>6009</v>
      </c>
      <c r="D489" s="308" t="s">
        <v>6011</v>
      </c>
      <c r="E489" s="277"/>
      <c r="F489" s="278"/>
      <c r="G489" s="280"/>
      <c r="H489" s="280"/>
      <c r="I489" s="492" t="s">
        <v>750</v>
      </c>
      <c r="J489" s="278">
        <v>2</v>
      </c>
      <c r="K489" s="278">
        <v>2</v>
      </c>
      <c r="L489" s="278"/>
      <c r="M489" s="278"/>
      <c r="N489" s="278"/>
      <c r="O489" s="278"/>
      <c r="P489" s="293">
        <v>335</v>
      </c>
      <c r="Q489" s="278"/>
      <c r="R489" s="278"/>
      <c r="S489" s="278"/>
      <c r="T489" s="278"/>
      <c r="U489" s="278"/>
      <c r="V489" s="278"/>
      <c r="W489" s="283">
        <f t="shared" si="212"/>
        <v>100</v>
      </c>
      <c r="X489" s="283">
        <f t="shared" si="213"/>
        <v>100</v>
      </c>
      <c r="Y489" s="283">
        <f t="shared" si="219"/>
        <v>20</v>
      </c>
      <c r="Z489" s="283">
        <f t="shared" si="210"/>
        <v>100</v>
      </c>
      <c r="AA489" s="283">
        <f t="shared" si="211"/>
        <v>100</v>
      </c>
      <c r="AB489" s="287">
        <f t="shared" si="202"/>
        <v>100</v>
      </c>
      <c r="AC489" s="287">
        <f t="shared" si="201"/>
        <v>100</v>
      </c>
      <c r="AD489" s="287">
        <f t="shared" si="214"/>
        <v>100</v>
      </c>
      <c r="AE489" s="284">
        <f t="shared" si="209"/>
        <v>100</v>
      </c>
      <c r="AF489" s="284">
        <f t="shared" si="203"/>
        <v>100</v>
      </c>
      <c r="AG489" s="268">
        <f t="shared" si="216"/>
        <v>10</v>
      </c>
      <c r="AH489" s="268">
        <f t="shared" si="217"/>
        <v>10</v>
      </c>
      <c r="AI489" s="268">
        <f t="shared" si="218"/>
        <v>100</v>
      </c>
      <c r="AJ489" s="268">
        <f t="shared" si="215"/>
        <v>100</v>
      </c>
      <c r="AK489" s="501" t="s">
        <v>750</v>
      </c>
      <c r="AL489" s="278">
        <v>1</v>
      </c>
      <c r="AM489" s="278"/>
      <c r="AN489" s="511"/>
      <c r="AO489" s="277"/>
      <c r="AP489" s="277"/>
      <c r="AQ489" s="277"/>
      <c r="AR489" s="171" t="s">
        <v>6012</v>
      </c>
      <c r="AS489" s="171"/>
      <c r="AT489" s="277"/>
      <c r="AU489" s="277"/>
    </row>
    <row r="490" spans="1:1024" x14ac:dyDescent="0.25">
      <c r="A490" s="258" t="s">
        <v>6014</v>
      </c>
      <c r="B490" s="257">
        <v>490</v>
      </c>
      <c r="C490" s="258" t="s">
        <v>6013</v>
      </c>
      <c r="D490" s="308" t="s">
        <v>1053</v>
      </c>
      <c r="E490" s="277"/>
      <c r="F490" s="278"/>
      <c r="G490" s="280"/>
      <c r="H490" s="280"/>
      <c r="I490" s="492" t="s">
        <v>750</v>
      </c>
      <c r="J490" s="278">
        <v>2</v>
      </c>
      <c r="K490" s="278">
        <v>2</v>
      </c>
      <c r="L490" s="278"/>
      <c r="M490" s="278"/>
      <c r="N490" s="278"/>
      <c r="O490" s="278"/>
      <c r="P490" s="293">
        <v>335</v>
      </c>
      <c r="Q490" s="278"/>
      <c r="R490" s="278"/>
      <c r="S490" s="278"/>
      <c r="T490" s="278"/>
      <c r="U490" s="278"/>
      <c r="V490" s="278"/>
      <c r="W490" s="283">
        <f t="shared" si="212"/>
        <v>100</v>
      </c>
      <c r="X490" s="283">
        <f t="shared" si="213"/>
        <v>100</v>
      </c>
      <c r="Y490" s="283">
        <f t="shared" si="219"/>
        <v>20</v>
      </c>
      <c r="Z490" s="283">
        <f t="shared" si="210"/>
        <v>100</v>
      </c>
      <c r="AA490" s="283">
        <f t="shared" si="211"/>
        <v>100</v>
      </c>
      <c r="AB490" s="287">
        <f t="shared" si="202"/>
        <v>100</v>
      </c>
      <c r="AC490" s="287">
        <f t="shared" si="201"/>
        <v>100</v>
      </c>
      <c r="AD490" s="287">
        <f t="shared" si="214"/>
        <v>100</v>
      </c>
      <c r="AE490" s="284">
        <f t="shared" si="209"/>
        <v>100</v>
      </c>
      <c r="AF490" s="284">
        <f t="shared" si="203"/>
        <v>100</v>
      </c>
      <c r="AG490" s="268">
        <f t="shared" si="216"/>
        <v>10</v>
      </c>
      <c r="AH490" s="268">
        <f t="shared" si="217"/>
        <v>10</v>
      </c>
      <c r="AI490" s="268">
        <f t="shared" si="218"/>
        <v>100</v>
      </c>
      <c r="AJ490" s="268">
        <f t="shared" si="215"/>
        <v>100</v>
      </c>
      <c r="AK490" s="501" t="s">
        <v>750</v>
      </c>
      <c r="AL490" s="278"/>
      <c r="AM490" s="278"/>
      <c r="AN490" s="511"/>
      <c r="AO490" s="277"/>
      <c r="AP490" s="277"/>
      <c r="AQ490" s="277"/>
      <c r="AR490" s="171" t="s">
        <v>779</v>
      </c>
      <c r="AS490" s="171"/>
      <c r="AT490" s="277"/>
      <c r="AU490" s="277"/>
    </row>
    <row r="491" spans="1:1024" x14ac:dyDescent="0.25">
      <c r="A491" s="258" t="s">
        <v>24603</v>
      </c>
      <c r="B491" s="257">
        <v>491</v>
      </c>
      <c r="C491" s="258" t="s">
        <v>24604</v>
      </c>
      <c r="D491" s="308" t="s">
        <v>6015</v>
      </c>
      <c r="E491" s="277"/>
      <c r="F491" s="278"/>
      <c r="G491" s="280"/>
      <c r="H491" s="280"/>
      <c r="I491" s="492">
        <v>44.6</v>
      </c>
      <c r="J491" s="278"/>
      <c r="K491" s="278"/>
      <c r="L491" s="278"/>
      <c r="M491" s="278"/>
      <c r="N491" s="278"/>
      <c r="O491" s="278"/>
      <c r="P491" s="278"/>
      <c r="Q491" s="278"/>
      <c r="R491" s="278"/>
      <c r="S491" s="278"/>
      <c r="T491" s="278"/>
      <c r="U491" s="278"/>
      <c r="V491" s="278"/>
      <c r="W491" s="283">
        <f t="shared" si="212"/>
        <v>100</v>
      </c>
      <c r="X491" s="283">
        <f t="shared" si="213"/>
        <v>100</v>
      </c>
      <c r="Y491" s="283">
        <f t="shared" si="219"/>
        <v>100</v>
      </c>
      <c r="Z491" s="283">
        <f t="shared" si="210"/>
        <v>100</v>
      </c>
      <c r="AA491" s="283">
        <f t="shared" si="211"/>
        <v>100</v>
      </c>
      <c r="AB491" s="287">
        <f t="shared" si="202"/>
        <v>100</v>
      </c>
      <c r="AC491" s="287">
        <f t="shared" si="201"/>
        <v>100</v>
      </c>
      <c r="AD491" s="287">
        <f t="shared" si="214"/>
        <v>100</v>
      </c>
      <c r="AE491" s="284">
        <f t="shared" ref="AE491:AE522" si="220">IF(L491=0,100,IF(L491=1,1,IF(L491="1B",1,IF(L491="1A",0.1,100))))</f>
        <v>100</v>
      </c>
      <c r="AF491" s="284">
        <f t="shared" si="203"/>
        <v>100</v>
      </c>
      <c r="AG491" s="268">
        <f t="shared" si="216"/>
        <v>100</v>
      </c>
      <c r="AH491" s="268">
        <f t="shared" si="217"/>
        <v>100</v>
      </c>
      <c r="AI491" s="268">
        <f t="shared" si="218"/>
        <v>100</v>
      </c>
      <c r="AJ491" s="268">
        <f t="shared" si="215"/>
        <v>100</v>
      </c>
      <c r="AK491" s="506" t="s">
        <v>24505</v>
      </c>
      <c r="AL491" s="277"/>
      <c r="AM491" s="390">
        <v>3</v>
      </c>
      <c r="AN491" s="511"/>
      <c r="AO491" s="277"/>
      <c r="AP491" s="277"/>
      <c r="AQ491" s="277"/>
      <c r="AR491" s="382" t="s">
        <v>24605</v>
      </c>
      <c r="AS491" s="382"/>
      <c r="AT491" s="277"/>
      <c r="AU491" s="277"/>
    </row>
    <row r="492" spans="1:1024" x14ac:dyDescent="0.25">
      <c r="A492" s="258" t="s">
        <v>6016</v>
      </c>
      <c r="B492" s="257">
        <v>492</v>
      </c>
      <c r="C492" s="258" t="s">
        <v>24606</v>
      </c>
      <c r="D492" s="308" t="s">
        <v>6017</v>
      </c>
      <c r="E492" s="277"/>
      <c r="F492" s="278"/>
      <c r="G492" s="280"/>
      <c r="H492" s="280"/>
      <c r="I492" s="492">
        <v>44.6</v>
      </c>
      <c r="J492" s="278"/>
      <c r="K492" s="278"/>
      <c r="L492" s="278"/>
      <c r="M492" s="278"/>
      <c r="N492" s="278"/>
      <c r="O492" s="278"/>
      <c r="P492" s="278"/>
      <c r="Q492" s="278"/>
      <c r="R492" s="278"/>
      <c r="S492" s="278"/>
      <c r="T492" s="278"/>
      <c r="U492" s="278"/>
      <c r="V492" s="278"/>
      <c r="W492" s="283">
        <f t="shared" si="212"/>
        <v>100</v>
      </c>
      <c r="X492" s="283">
        <f t="shared" si="213"/>
        <v>100</v>
      </c>
      <c r="Y492" s="283">
        <f t="shared" si="219"/>
        <v>100</v>
      </c>
      <c r="Z492" s="283">
        <f t="shared" si="210"/>
        <v>100</v>
      </c>
      <c r="AA492" s="283">
        <f t="shared" si="211"/>
        <v>100</v>
      </c>
      <c r="AB492" s="287">
        <f t="shared" si="202"/>
        <v>100</v>
      </c>
      <c r="AC492" s="287">
        <f t="shared" si="201"/>
        <v>100</v>
      </c>
      <c r="AD492" s="287">
        <f t="shared" si="214"/>
        <v>100</v>
      </c>
      <c r="AE492" s="284">
        <f t="shared" si="220"/>
        <v>100</v>
      </c>
      <c r="AF492" s="284">
        <f t="shared" si="203"/>
        <v>100</v>
      </c>
      <c r="AG492" s="268">
        <f t="shared" si="216"/>
        <v>100</v>
      </c>
      <c r="AH492" s="268">
        <f t="shared" si="217"/>
        <v>100</v>
      </c>
      <c r="AI492" s="268">
        <f t="shared" si="218"/>
        <v>100</v>
      </c>
      <c r="AJ492" s="268">
        <f t="shared" si="215"/>
        <v>100</v>
      </c>
      <c r="AK492" s="506" t="s">
        <v>24505</v>
      </c>
      <c r="AL492" s="277"/>
      <c r="AM492" s="277"/>
      <c r="AN492" s="511"/>
      <c r="AO492" s="277"/>
      <c r="AP492" s="277"/>
      <c r="AQ492" s="277"/>
      <c r="AR492" s="171" t="s">
        <v>6020</v>
      </c>
      <c r="AS492" s="171"/>
      <c r="AT492" s="277"/>
      <c r="AU492" s="277"/>
    </row>
    <row r="493" spans="1:1024" x14ac:dyDescent="0.25">
      <c r="A493" s="258" t="s">
        <v>6018</v>
      </c>
      <c r="B493" s="257">
        <v>493</v>
      </c>
      <c r="C493" s="258" t="s">
        <v>24607</v>
      </c>
      <c r="D493" s="308" t="s">
        <v>6019</v>
      </c>
      <c r="E493" s="277"/>
      <c r="F493" s="278"/>
      <c r="G493" s="280"/>
      <c r="H493" s="280"/>
      <c r="I493" s="492">
        <v>44.6</v>
      </c>
      <c r="J493" s="278"/>
      <c r="K493" s="278"/>
      <c r="L493" s="278"/>
      <c r="M493" s="278"/>
      <c r="N493" s="278"/>
      <c r="O493" s="278"/>
      <c r="P493" s="278"/>
      <c r="Q493" s="278"/>
      <c r="R493" s="278"/>
      <c r="S493" s="278"/>
      <c r="T493" s="278"/>
      <c r="U493" s="278"/>
      <c r="V493" s="278"/>
      <c r="W493" s="283">
        <f t="shared" si="212"/>
        <v>100</v>
      </c>
      <c r="X493" s="283">
        <f t="shared" si="213"/>
        <v>100</v>
      </c>
      <c r="Y493" s="283">
        <f t="shared" si="219"/>
        <v>100</v>
      </c>
      <c r="Z493" s="283">
        <f t="shared" si="210"/>
        <v>100</v>
      </c>
      <c r="AA493" s="283">
        <f t="shared" si="211"/>
        <v>100</v>
      </c>
      <c r="AB493" s="287">
        <f t="shared" si="202"/>
        <v>100</v>
      </c>
      <c r="AC493" s="287">
        <f t="shared" si="201"/>
        <v>100</v>
      </c>
      <c r="AD493" s="287">
        <f t="shared" si="214"/>
        <v>100</v>
      </c>
      <c r="AE493" s="284">
        <f t="shared" si="220"/>
        <v>100</v>
      </c>
      <c r="AF493" s="284">
        <f t="shared" si="203"/>
        <v>100</v>
      </c>
      <c r="AG493" s="268">
        <f t="shared" si="216"/>
        <v>100</v>
      </c>
      <c r="AH493" s="268">
        <f t="shared" si="217"/>
        <v>100</v>
      </c>
      <c r="AI493" s="268">
        <f t="shared" si="218"/>
        <v>100</v>
      </c>
      <c r="AJ493" s="268">
        <f t="shared" si="215"/>
        <v>100</v>
      </c>
      <c r="AK493" s="506" t="s">
        <v>24505</v>
      </c>
      <c r="AL493" s="277"/>
      <c r="AM493" s="277"/>
      <c r="AN493" s="511"/>
      <c r="AO493" s="277"/>
      <c r="AP493" s="277"/>
      <c r="AQ493" s="277"/>
      <c r="AR493" s="171" t="s">
        <v>6020</v>
      </c>
      <c r="AS493" s="171"/>
      <c r="AT493" s="277"/>
      <c r="AU493" s="277"/>
    </row>
    <row r="494" spans="1:1024" x14ac:dyDescent="0.25">
      <c r="A494" s="258" t="s">
        <v>6022</v>
      </c>
      <c r="B494" s="257">
        <v>494</v>
      </c>
      <c r="C494" s="258" t="s">
        <v>6021</v>
      </c>
      <c r="D494" s="308" t="s">
        <v>6023</v>
      </c>
      <c r="E494" s="277"/>
      <c r="F494" s="278"/>
      <c r="G494" s="280"/>
      <c r="H494" s="280"/>
      <c r="I494" s="492">
        <v>8.75</v>
      </c>
      <c r="J494" s="278"/>
      <c r="K494" s="278">
        <v>1</v>
      </c>
      <c r="L494" s="278">
        <v>1</v>
      </c>
      <c r="M494" s="278"/>
      <c r="N494" s="278"/>
      <c r="O494" s="278"/>
      <c r="P494" s="278"/>
      <c r="Q494" s="278"/>
      <c r="R494" s="278"/>
      <c r="S494" s="278"/>
      <c r="T494" s="278"/>
      <c r="U494" s="278"/>
      <c r="V494" s="278"/>
      <c r="W494" s="283">
        <f t="shared" si="212"/>
        <v>100</v>
      </c>
      <c r="X494" s="283">
        <f t="shared" si="213"/>
        <v>100</v>
      </c>
      <c r="Y494" s="283">
        <f t="shared" si="219"/>
        <v>100</v>
      </c>
      <c r="Z494" s="283">
        <f t="shared" si="210"/>
        <v>100</v>
      </c>
      <c r="AA494" s="283">
        <f t="shared" si="211"/>
        <v>100</v>
      </c>
      <c r="AB494" s="287">
        <f t="shared" si="202"/>
        <v>100</v>
      </c>
      <c r="AC494" s="287">
        <f t="shared" si="201"/>
        <v>100</v>
      </c>
      <c r="AD494" s="287">
        <f t="shared" si="214"/>
        <v>100</v>
      </c>
      <c r="AE494" s="284">
        <f t="shared" si="220"/>
        <v>1</v>
      </c>
      <c r="AF494" s="284">
        <f t="shared" si="203"/>
        <v>100</v>
      </c>
      <c r="AG494" s="268">
        <f t="shared" si="216"/>
        <v>1</v>
      </c>
      <c r="AH494" s="268">
        <f t="shared" si="217"/>
        <v>100</v>
      </c>
      <c r="AI494" s="268">
        <f t="shared" si="218"/>
        <v>3</v>
      </c>
      <c r="AJ494" s="268">
        <f t="shared" si="215"/>
        <v>100</v>
      </c>
      <c r="AK494" s="506" t="s">
        <v>24200</v>
      </c>
      <c r="AL494" s="277"/>
      <c r="AM494" s="277">
        <v>3</v>
      </c>
      <c r="AN494" s="511"/>
      <c r="AO494" s="277"/>
      <c r="AP494" s="277"/>
      <c r="AQ494" s="277"/>
      <c r="AR494" s="171" t="s">
        <v>756</v>
      </c>
      <c r="AS494" s="171"/>
      <c r="AT494" s="277"/>
      <c r="AU494" s="277"/>
    </row>
    <row r="495" spans="1:1024" x14ac:dyDescent="0.25">
      <c r="A495" s="258" t="s">
        <v>6024</v>
      </c>
      <c r="B495" s="257">
        <v>495</v>
      </c>
      <c r="C495" s="258" t="s">
        <v>24608</v>
      </c>
      <c r="D495" s="308" t="s">
        <v>6025</v>
      </c>
      <c r="E495" s="277"/>
      <c r="F495" s="278"/>
      <c r="G495" s="280"/>
      <c r="H495" s="280"/>
      <c r="I495" s="492">
        <v>44.6</v>
      </c>
      <c r="J495" s="278"/>
      <c r="K495" s="278"/>
      <c r="L495" s="278"/>
      <c r="M495" s="278"/>
      <c r="N495" s="278"/>
      <c r="O495" s="278"/>
      <c r="P495" s="278"/>
      <c r="Q495" s="278"/>
      <c r="R495" s="278"/>
      <c r="S495" s="278"/>
      <c r="T495" s="278"/>
      <c r="U495" s="278"/>
      <c r="V495" s="278"/>
      <c r="W495" s="283">
        <f t="shared" si="212"/>
        <v>100</v>
      </c>
      <c r="X495" s="283">
        <f t="shared" si="213"/>
        <v>100</v>
      </c>
      <c r="Y495" s="283">
        <f t="shared" si="219"/>
        <v>100</v>
      </c>
      <c r="Z495" s="283">
        <f t="shared" si="210"/>
        <v>100</v>
      </c>
      <c r="AA495" s="283">
        <f t="shared" si="211"/>
        <v>100</v>
      </c>
      <c r="AB495" s="287">
        <f t="shared" si="202"/>
        <v>100</v>
      </c>
      <c r="AC495" s="287">
        <f t="shared" si="201"/>
        <v>100</v>
      </c>
      <c r="AD495" s="287">
        <f t="shared" si="214"/>
        <v>100</v>
      </c>
      <c r="AE495" s="284">
        <f t="shared" si="220"/>
        <v>100</v>
      </c>
      <c r="AF495" s="284">
        <f t="shared" si="203"/>
        <v>100</v>
      </c>
      <c r="AG495" s="268">
        <f t="shared" si="216"/>
        <v>100</v>
      </c>
      <c r="AH495" s="268">
        <f t="shared" si="217"/>
        <v>100</v>
      </c>
      <c r="AI495" s="268">
        <f t="shared" si="218"/>
        <v>100</v>
      </c>
      <c r="AJ495" s="268">
        <f t="shared" si="215"/>
        <v>100</v>
      </c>
      <c r="AK495" s="506" t="s">
        <v>24505</v>
      </c>
      <c r="AL495" s="277"/>
      <c r="AM495" s="277"/>
      <c r="AN495" s="511"/>
      <c r="AO495" s="277"/>
      <c r="AP495" s="277"/>
      <c r="AQ495" s="277"/>
      <c r="AR495" s="171" t="s">
        <v>6020</v>
      </c>
      <c r="AS495" s="171"/>
      <c r="AT495" s="277"/>
      <c r="AU495" s="277"/>
    </row>
    <row r="496" spans="1:1024" x14ac:dyDescent="0.25">
      <c r="A496" s="258" t="s">
        <v>6027</v>
      </c>
      <c r="B496" s="257">
        <v>496</v>
      </c>
      <c r="C496" s="258" t="s">
        <v>6026</v>
      </c>
      <c r="D496" s="308" t="s">
        <v>6028</v>
      </c>
      <c r="E496" s="277"/>
      <c r="F496" s="278"/>
      <c r="G496" s="280"/>
      <c r="H496" s="280"/>
      <c r="I496" s="492">
        <v>19</v>
      </c>
      <c r="J496" s="278"/>
      <c r="K496" s="278">
        <v>1</v>
      </c>
      <c r="L496" s="278">
        <v>1</v>
      </c>
      <c r="M496" s="278"/>
      <c r="N496" s="278"/>
      <c r="O496" s="278"/>
      <c r="P496" s="278"/>
      <c r="Q496" s="278"/>
      <c r="R496" s="278"/>
      <c r="S496" s="278"/>
      <c r="T496" s="278"/>
      <c r="U496" s="278"/>
      <c r="V496" s="278"/>
      <c r="W496" s="283">
        <f t="shared" si="212"/>
        <v>100</v>
      </c>
      <c r="X496" s="283">
        <f t="shared" si="213"/>
        <v>100</v>
      </c>
      <c r="Y496" s="283">
        <f t="shared" si="219"/>
        <v>100</v>
      </c>
      <c r="Z496" s="283">
        <f t="shared" ref="Z496:Z519" si="221">IF(Q496=1,10,100)</f>
        <v>100</v>
      </c>
      <c r="AA496" s="283">
        <f t="shared" ref="AA496:AA519" si="222">IF(Q496=1,1,IF(Q496=2,10,100))</f>
        <v>100</v>
      </c>
      <c r="AB496" s="287">
        <f t="shared" si="202"/>
        <v>100</v>
      </c>
      <c r="AC496" s="287">
        <f t="shared" si="201"/>
        <v>100</v>
      </c>
      <c r="AD496" s="287">
        <f t="shared" si="214"/>
        <v>100</v>
      </c>
      <c r="AE496" s="284">
        <f t="shared" si="220"/>
        <v>1</v>
      </c>
      <c r="AF496" s="284">
        <f t="shared" si="203"/>
        <v>100</v>
      </c>
      <c r="AG496" s="268">
        <f t="shared" si="216"/>
        <v>1</v>
      </c>
      <c r="AH496" s="268">
        <f t="shared" si="217"/>
        <v>100</v>
      </c>
      <c r="AI496" s="268">
        <f t="shared" si="218"/>
        <v>3</v>
      </c>
      <c r="AJ496" s="268">
        <f t="shared" si="215"/>
        <v>100</v>
      </c>
      <c r="AK496" s="506" t="s">
        <v>24200</v>
      </c>
      <c r="AL496" s="277"/>
      <c r="AM496" s="277">
        <v>4</v>
      </c>
      <c r="AN496" s="511"/>
      <c r="AO496" s="277"/>
      <c r="AP496" s="277"/>
      <c r="AQ496" s="277"/>
      <c r="AR496" s="171" t="s">
        <v>756</v>
      </c>
      <c r="AS496" s="171"/>
      <c r="AT496" s="277"/>
      <c r="AU496" s="277"/>
    </row>
    <row r="497" spans="1:1025" x14ac:dyDescent="0.25">
      <c r="A497" s="258" t="s">
        <v>6030</v>
      </c>
      <c r="B497" s="257">
        <v>497</v>
      </c>
      <c r="C497" s="258" t="s">
        <v>6029</v>
      </c>
      <c r="D497" s="308" t="s">
        <v>6031</v>
      </c>
      <c r="E497" s="277"/>
      <c r="F497" s="278"/>
      <c r="G497" s="280"/>
      <c r="H497" s="280"/>
      <c r="I497" s="492">
        <v>117</v>
      </c>
      <c r="J497" s="278"/>
      <c r="K497" s="278"/>
      <c r="L497" s="278"/>
      <c r="M497" s="278"/>
      <c r="N497" s="278"/>
      <c r="O497" s="278"/>
      <c r="P497" s="278"/>
      <c r="Q497" s="278"/>
      <c r="R497" s="278"/>
      <c r="S497" s="278"/>
      <c r="T497" s="278"/>
      <c r="U497" s="278"/>
      <c r="V497" s="278"/>
      <c r="W497" s="283">
        <f t="shared" ref="W497:W503" si="223">IF(O497=1,10,100)</f>
        <v>100</v>
      </c>
      <c r="X497" s="283">
        <f t="shared" ref="X497:X528" si="224">IF(O497=1,1,IF(O497=2,10,100))</f>
        <v>100</v>
      </c>
      <c r="Y497" s="283">
        <f t="shared" si="219"/>
        <v>100</v>
      </c>
      <c r="Z497" s="283">
        <f t="shared" si="221"/>
        <v>100</v>
      </c>
      <c r="AA497" s="283">
        <f t="shared" si="222"/>
        <v>100</v>
      </c>
      <c r="AB497" s="287">
        <f t="shared" si="202"/>
        <v>100</v>
      </c>
      <c r="AC497" s="287">
        <f t="shared" si="201"/>
        <v>100</v>
      </c>
      <c r="AD497" s="287">
        <f t="shared" si="214"/>
        <v>100</v>
      </c>
      <c r="AE497" s="284">
        <f t="shared" si="220"/>
        <v>100</v>
      </c>
      <c r="AF497" s="284">
        <f t="shared" si="203"/>
        <v>100</v>
      </c>
      <c r="AG497" s="268">
        <f t="shared" si="216"/>
        <v>100</v>
      </c>
      <c r="AH497" s="268">
        <f t="shared" si="217"/>
        <v>100</v>
      </c>
      <c r="AI497" s="268">
        <f t="shared" si="218"/>
        <v>100</v>
      </c>
      <c r="AJ497" s="268">
        <f t="shared" si="215"/>
        <v>100</v>
      </c>
      <c r="AK497" s="506" t="s">
        <v>24109</v>
      </c>
      <c r="AL497" s="277"/>
      <c r="AM497" s="277"/>
      <c r="AN497" s="511"/>
      <c r="AO497" s="277"/>
      <c r="AP497" s="277"/>
      <c r="AQ497" s="277"/>
      <c r="AR497" s="171" t="s">
        <v>6020</v>
      </c>
      <c r="AS497" s="171"/>
      <c r="AT497" s="277"/>
      <c r="AU497" s="277"/>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c r="BR497" s="170"/>
      <c r="BS497" s="170"/>
      <c r="BT497" s="170"/>
      <c r="BU497" s="170"/>
      <c r="BV497" s="170"/>
      <c r="BW497" s="170"/>
      <c r="BX497" s="170"/>
      <c r="BY497" s="170"/>
      <c r="BZ497" s="170"/>
      <c r="CA497" s="170"/>
      <c r="CB497" s="170"/>
      <c r="CC497" s="170"/>
      <c r="CD497" s="170"/>
      <c r="CE497" s="170"/>
      <c r="CF497" s="170"/>
      <c r="CG497" s="170"/>
      <c r="CH497" s="170"/>
      <c r="CI497" s="170"/>
      <c r="CJ497" s="170"/>
      <c r="CK497" s="170"/>
      <c r="CL497" s="170"/>
      <c r="CM497" s="170"/>
      <c r="CN497" s="170"/>
      <c r="CO497" s="170"/>
      <c r="CP497" s="170"/>
      <c r="CQ497" s="170"/>
      <c r="CR497" s="170"/>
      <c r="CS497" s="170"/>
      <c r="CT497" s="170"/>
      <c r="CU497" s="170"/>
      <c r="CV497" s="170"/>
      <c r="CW497" s="170"/>
      <c r="CX497" s="170"/>
      <c r="CY497" s="170"/>
      <c r="CZ497" s="170"/>
      <c r="DA497" s="170"/>
      <c r="DB497" s="170"/>
      <c r="DC497" s="170"/>
      <c r="DD497" s="170"/>
      <c r="DE497" s="170"/>
      <c r="DF497" s="170"/>
      <c r="DG497" s="170"/>
      <c r="DH497" s="170"/>
      <c r="DI497" s="170"/>
      <c r="DJ497" s="170"/>
      <c r="DK497" s="170"/>
      <c r="DL497" s="170"/>
      <c r="DM497" s="170"/>
      <c r="DN497" s="170"/>
      <c r="DO497" s="170"/>
      <c r="DP497" s="170"/>
      <c r="DQ497" s="170"/>
      <c r="DR497" s="170"/>
      <c r="DS497" s="170"/>
      <c r="DT497" s="170"/>
      <c r="DU497" s="170"/>
      <c r="DV497" s="170"/>
      <c r="DW497" s="170"/>
      <c r="DX497" s="170"/>
      <c r="DY497" s="170"/>
      <c r="DZ497" s="170"/>
      <c r="EA497" s="170"/>
      <c r="EB497" s="170"/>
      <c r="EC497" s="170"/>
      <c r="ED497" s="170"/>
      <c r="EE497" s="170"/>
      <c r="EF497" s="170"/>
      <c r="EG497" s="170"/>
      <c r="EH497" s="170"/>
      <c r="EI497" s="170"/>
      <c r="EJ497" s="170"/>
      <c r="EK497" s="170"/>
      <c r="EL497" s="170"/>
      <c r="EM497" s="170"/>
      <c r="EN497" s="170"/>
      <c r="EO497" s="170"/>
      <c r="EP497" s="170"/>
      <c r="EQ497" s="170"/>
      <c r="ER497" s="170"/>
      <c r="ES497" s="170"/>
      <c r="ET497" s="170"/>
      <c r="EU497" s="170"/>
      <c r="EV497" s="170"/>
      <c r="EW497" s="170"/>
      <c r="EX497" s="170"/>
      <c r="EY497" s="170"/>
      <c r="EZ497" s="170"/>
      <c r="FA497" s="170"/>
      <c r="FB497" s="170"/>
      <c r="FC497" s="170"/>
      <c r="FD497" s="170"/>
      <c r="FE497" s="170"/>
      <c r="FF497" s="170"/>
      <c r="FG497" s="170"/>
      <c r="FH497" s="170"/>
      <c r="FI497" s="170"/>
      <c r="FJ497" s="170"/>
      <c r="FK497" s="170"/>
      <c r="FL497" s="170"/>
      <c r="FM497" s="170"/>
      <c r="FN497" s="170"/>
      <c r="FO497" s="170"/>
      <c r="FP497" s="170"/>
      <c r="FQ497" s="170"/>
      <c r="FR497" s="170"/>
      <c r="FS497" s="170"/>
      <c r="FT497" s="170"/>
      <c r="FU497" s="170"/>
      <c r="FV497" s="170"/>
      <c r="FW497" s="170"/>
      <c r="FX497" s="170"/>
      <c r="FY497" s="170"/>
      <c r="FZ497" s="170"/>
      <c r="GA497" s="170"/>
      <c r="GB497" s="170"/>
      <c r="GC497" s="170"/>
      <c r="GD497" s="170"/>
      <c r="GE497" s="170"/>
      <c r="GF497" s="170"/>
      <c r="GG497" s="170"/>
      <c r="GH497" s="170"/>
      <c r="GI497" s="170"/>
      <c r="GJ497" s="170"/>
      <c r="GK497" s="170"/>
      <c r="GL497" s="170"/>
      <c r="GM497" s="170"/>
      <c r="GN497" s="170"/>
      <c r="GO497" s="170"/>
      <c r="GP497" s="170"/>
      <c r="GQ497" s="170"/>
      <c r="GR497" s="170"/>
      <c r="GS497" s="170"/>
      <c r="GT497" s="170"/>
      <c r="GU497" s="170"/>
      <c r="GV497" s="170"/>
      <c r="GW497" s="170"/>
      <c r="GX497" s="170"/>
      <c r="GY497" s="170"/>
      <c r="GZ497" s="170"/>
      <c r="HA497" s="170"/>
      <c r="HB497" s="170"/>
      <c r="HC497" s="170"/>
      <c r="HD497" s="170"/>
      <c r="HE497" s="170"/>
      <c r="HF497" s="170"/>
      <c r="HG497" s="170"/>
      <c r="HH497" s="170"/>
      <c r="HI497" s="170"/>
      <c r="HJ497" s="170"/>
      <c r="HK497" s="170"/>
      <c r="HL497" s="170"/>
      <c r="HM497" s="170"/>
      <c r="HN497" s="170"/>
      <c r="HO497" s="170"/>
      <c r="HP497" s="170"/>
      <c r="HQ497" s="170"/>
      <c r="HR497" s="170"/>
      <c r="HS497" s="170"/>
      <c r="HT497" s="170"/>
      <c r="HU497" s="170"/>
      <c r="HV497" s="170"/>
      <c r="HW497" s="170"/>
      <c r="HX497" s="170"/>
      <c r="HY497" s="170"/>
      <c r="HZ497" s="170"/>
      <c r="IA497" s="170"/>
      <c r="IB497" s="170"/>
      <c r="IC497" s="170"/>
      <c r="ID497" s="170"/>
      <c r="IE497" s="170"/>
      <c r="IF497" s="170"/>
      <c r="IG497" s="170"/>
      <c r="IH497" s="170"/>
      <c r="II497" s="170"/>
      <c r="IJ497" s="170"/>
      <c r="IK497" s="170"/>
      <c r="IL497" s="170"/>
      <c r="IM497" s="170"/>
      <c r="IN497" s="170"/>
      <c r="IO497" s="170"/>
      <c r="IP497" s="170"/>
      <c r="IQ497" s="170"/>
      <c r="IR497" s="170"/>
      <c r="IS497" s="170"/>
      <c r="IT497" s="170"/>
      <c r="IU497" s="170"/>
      <c r="IV497" s="170"/>
      <c r="IW497" s="170"/>
      <c r="IX497" s="170"/>
      <c r="IY497" s="170"/>
      <c r="IZ497" s="170"/>
      <c r="JA497" s="170"/>
      <c r="JB497" s="170"/>
      <c r="JC497" s="170"/>
      <c r="JD497" s="170"/>
      <c r="JE497" s="170"/>
      <c r="JF497" s="170"/>
      <c r="JG497" s="170"/>
      <c r="JH497" s="170"/>
      <c r="JI497" s="170"/>
      <c r="JJ497" s="170"/>
      <c r="JK497" s="170"/>
      <c r="JL497" s="170"/>
      <c r="JM497" s="170"/>
      <c r="JN497" s="170"/>
      <c r="JO497" s="170"/>
      <c r="JP497" s="170"/>
      <c r="JQ497" s="170"/>
      <c r="JR497" s="170"/>
      <c r="JS497" s="170"/>
      <c r="JT497" s="170"/>
      <c r="JU497" s="170"/>
      <c r="JV497" s="170"/>
      <c r="JW497" s="170"/>
      <c r="JX497" s="170"/>
      <c r="JY497" s="170"/>
      <c r="JZ497" s="170"/>
      <c r="KA497" s="170"/>
      <c r="KB497" s="170"/>
      <c r="KC497" s="170"/>
      <c r="KD497" s="170"/>
      <c r="KE497" s="170"/>
      <c r="KF497" s="170"/>
      <c r="KG497" s="170"/>
      <c r="KH497" s="170"/>
      <c r="KI497" s="170"/>
      <c r="KJ497" s="170"/>
      <c r="KK497" s="170"/>
      <c r="KL497" s="170"/>
      <c r="KM497" s="170"/>
      <c r="KN497" s="170"/>
      <c r="KO497" s="170"/>
      <c r="KP497" s="170"/>
      <c r="KQ497" s="170"/>
      <c r="KR497" s="170"/>
      <c r="KS497" s="170"/>
      <c r="KT497" s="170"/>
      <c r="KU497" s="170"/>
      <c r="KV497" s="170"/>
      <c r="KW497" s="170"/>
      <c r="KX497" s="170"/>
      <c r="KY497" s="170"/>
      <c r="KZ497" s="170"/>
      <c r="LA497" s="170"/>
      <c r="LB497" s="170"/>
      <c r="LC497" s="170"/>
      <c r="LD497" s="170"/>
      <c r="LE497" s="170"/>
      <c r="LF497" s="170"/>
      <c r="LG497" s="170"/>
      <c r="LH497" s="170"/>
      <c r="LI497" s="170"/>
      <c r="LJ497" s="170"/>
      <c r="LK497" s="170"/>
      <c r="LL497" s="170"/>
      <c r="LM497" s="170"/>
      <c r="LN497" s="170"/>
      <c r="LO497" s="170"/>
      <c r="LP497" s="170"/>
      <c r="LQ497" s="170"/>
      <c r="LR497" s="170"/>
      <c r="LS497" s="170"/>
      <c r="LT497" s="170"/>
      <c r="LU497" s="170"/>
      <c r="LV497" s="170"/>
      <c r="LW497" s="170"/>
      <c r="LX497" s="170"/>
      <c r="LY497" s="170"/>
      <c r="LZ497" s="170"/>
      <c r="MA497" s="170"/>
      <c r="MB497" s="170"/>
      <c r="MC497" s="170"/>
      <c r="MD497" s="170"/>
      <c r="ME497" s="170"/>
      <c r="MF497" s="170"/>
      <c r="MG497" s="170"/>
      <c r="MH497" s="170"/>
      <c r="MI497" s="170"/>
      <c r="MJ497" s="170"/>
      <c r="MK497" s="170"/>
      <c r="ML497" s="170"/>
      <c r="MM497" s="170"/>
      <c r="MN497" s="170"/>
      <c r="MO497" s="170"/>
      <c r="MP497" s="170"/>
      <c r="MQ497" s="170"/>
      <c r="MR497" s="170"/>
      <c r="MS497" s="170"/>
      <c r="MT497" s="170"/>
      <c r="MU497" s="170"/>
      <c r="MV497" s="170"/>
      <c r="MW497" s="170"/>
      <c r="MX497" s="170"/>
      <c r="MY497" s="170"/>
      <c r="MZ497" s="170"/>
      <c r="NA497" s="170"/>
      <c r="NB497" s="170"/>
      <c r="NC497" s="170"/>
      <c r="ND497" s="170"/>
      <c r="NE497" s="170"/>
      <c r="NF497" s="170"/>
      <c r="NG497" s="170"/>
      <c r="NH497" s="170"/>
      <c r="NI497" s="170"/>
      <c r="NJ497" s="170"/>
      <c r="NK497" s="170"/>
      <c r="NL497" s="170"/>
      <c r="NM497" s="170"/>
      <c r="NN497" s="170"/>
      <c r="NO497" s="170"/>
      <c r="NP497" s="170"/>
      <c r="NQ497" s="170"/>
      <c r="NR497" s="170"/>
      <c r="NS497" s="170"/>
      <c r="NT497" s="170"/>
      <c r="NU497" s="170"/>
      <c r="NV497" s="170"/>
      <c r="NW497" s="170"/>
      <c r="NX497" s="170"/>
      <c r="NY497" s="170"/>
      <c r="NZ497" s="170"/>
      <c r="OA497" s="170"/>
      <c r="OB497" s="170"/>
      <c r="OC497" s="170"/>
      <c r="OD497" s="170"/>
      <c r="OE497" s="170"/>
      <c r="OF497" s="170"/>
      <c r="OG497" s="170"/>
      <c r="OH497" s="170"/>
      <c r="OI497" s="170"/>
      <c r="OJ497" s="170"/>
      <c r="OK497" s="170"/>
      <c r="OL497" s="170"/>
      <c r="OM497" s="170"/>
      <c r="ON497" s="170"/>
      <c r="OO497" s="170"/>
      <c r="OP497" s="170"/>
      <c r="OQ497" s="170"/>
      <c r="OR497" s="170"/>
      <c r="OS497" s="170"/>
      <c r="OT497" s="170"/>
      <c r="OU497" s="170"/>
      <c r="OV497" s="170"/>
      <c r="OW497" s="170"/>
      <c r="OX497" s="170"/>
      <c r="OY497" s="170"/>
      <c r="OZ497" s="170"/>
      <c r="PA497" s="170"/>
      <c r="PB497" s="170"/>
      <c r="PC497" s="170"/>
      <c r="PD497" s="170"/>
      <c r="PE497" s="170"/>
      <c r="PF497" s="170"/>
      <c r="PG497" s="170"/>
      <c r="PH497" s="170"/>
      <c r="PI497" s="170"/>
      <c r="PJ497" s="170"/>
      <c r="PK497" s="170"/>
      <c r="PL497" s="170"/>
      <c r="PM497" s="170"/>
      <c r="PN497" s="170"/>
      <c r="PO497" s="170"/>
      <c r="PP497" s="170"/>
      <c r="PQ497" s="170"/>
      <c r="PR497" s="170"/>
      <c r="PS497" s="170"/>
      <c r="PT497" s="170"/>
      <c r="PU497" s="170"/>
      <c r="PV497" s="170"/>
      <c r="PW497" s="170"/>
      <c r="PX497" s="170"/>
      <c r="PY497" s="170"/>
      <c r="PZ497" s="170"/>
      <c r="QA497" s="170"/>
      <c r="QB497" s="170"/>
      <c r="QC497" s="170"/>
      <c r="QD497" s="170"/>
      <c r="QE497" s="170"/>
      <c r="QF497" s="170"/>
      <c r="QG497" s="170"/>
      <c r="QH497" s="170"/>
      <c r="QI497" s="170"/>
      <c r="QJ497" s="170"/>
      <c r="QK497" s="170"/>
      <c r="QL497" s="170"/>
      <c r="QM497" s="170"/>
      <c r="QN497" s="170"/>
      <c r="QO497" s="170"/>
      <c r="QP497" s="170"/>
      <c r="QQ497" s="170"/>
      <c r="QR497" s="170"/>
      <c r="QS497" s="170"/>
      <c r="QT497" s="170"/>
      <c r="QU497" s="170"/>
      <c r="QV497" s="170"/>
      <c r="QW497" s="170"/>
      <c r="QX497" s="170"/>
      <c r="QY497" s="170"/>
      <c r="QZ497" s="170"/>
      <c r="RA497" s="170"/>
      <c r="RB497" s="170"/>
      <c r="RC497" s="170"/>
      <c r="RD497" s="170"/>
      <c r="RE497" s="170"/>
      <c r="RF497" s="170"/>
      <c r="RG497" s="170"/>
      <c r="RH497" s="170"/>
      <c r="RI497" s="170"/>
      <c r="RJ497" s="170"/>
      <c r="RK497" s="170"/>
      <c r="RL497" s="170"/>
      <c r="RM497" s="170"/>
      <c r="RN497" s="170"/>
      <c r="RO497" s="170"/>
      <c r="RP497" s="170"/>
      <c r="RQ497" s="170"/>
      <c r="RR497" s="170"/>
      <c r="RS497" s="170"/>
      <c r="RT497" s="170"/>
      <c r="RU497" s="170"/>
      <c r="RV497" s="170"/>
      <c r="RW497" s="170"/>
      <c r="RX497" s="170"/>
      <c r="RY497" s="170"/>
      <c r="RZ497" s="170"/>
      <c r="SA497" s="170"/>
      <c r="SB497" s="170"/>
      <c r="SC497" s="170"/>
      <c r="SD497" s="170"/>
      <c r="SE497" s="170"/>
      <c r="SF497" s="170"/>
      <c r="SG497" s="170"/>
      <c r="SH497" s="170"/>
      <c r="SI497" s="170"/>
      <c r="SJ497" s="170"/>
      <c r="SK497" s="170"/>
      <c r="SL497" s="170"/>
      <c r="SM497" s="170"/>
      <c r="SN497" s="170"/>
      <c r="SO497" s="170"/>
      <c r="SP497" s="170"/>
      <c r="SQ497" s="170"/>
      <c r="SR497" s="170"/>
      <c r="SS497" s="170"/>
      <c r="ST497" s="170"/>
      <c r="SU497" s="170"/>
      <c r="SV497" s="170"/>
      <c r="SW497" s="170"/>
      <c r="SX497" s="170"/>
      <c r="SY497" s="170"/>
      <c r="SZ497" s="170"/>
      <c r="TA497" s="170"/>
      <c r="TB497" s="170"/>
      <c r="TC497" s="170"/>
      <c r="TD497" s="170"/>
      <c r="TE497" s="170"/>
      <c r="TF497" s="170"/>
      <c r="TG497" s="170"/>
      <c r="TH497" s="170"/>
      <c r="TI497" s="170"/>
      <c r="TJ497" s="170"/>
      <c r="TK497" s="170"/>
      <c r="TL497" s="170"/>
      <c r="TM497" s="170"/>
      <c r="TN497" s="170"/>
      <c r="TO497" s="170"/>
      <c r="TP497" s="170"/>
      <c r="TQ497" s="170"/>
      <c r="TR497" s="170"/>
      <c r="TS497" s="170"/>
      <c r="TT497" s="170"/>
      <c r="TU497" s="170"/>
      <c r="TV497" s="170"/>
      <c r="TW497" s="170"/>
      <c r="TX497" s="170"/>
      <c r="TY497" s="170"/>
      <c r="TZ497" s="170"/>
      <c r="UA497" s="170"/>
      <c r="UB497" s="170"/>
      <c r="UC497" s="170"/>
      <c r="UD497" s="170"/>
      <c r="UE497" s="170"/>
      <c r="UF497" s="170"/>
      <c r="UG497" s="170"/>
      <c r="UH497" s="170"/>
      <c r="UI497" s="170"/>
      <c r="UJ497" s="170"/>
      <c r="UK497" s="170"/>
      <c r="UL497" s="170"/>
      <c r="UM497" s="170"/>
      <c r="UN497" s="170"/>
      <c r="UO497" s="170"/>
      <c r="UP497" s="170"/>
      <c r="UQ497" s="170"/>
      <c r="UR497" s="170"/>
      <c r="US497" s="170"/>
      <c r="UT497" s="170"/>
      <c r="UU497" s="170"/>
      <c r="UV497" s="170"/>
      <c r="UW497" s="170"/>
      <c r="UX497" s="170"/>
      <c r="UY497" s="170"/>
      <c r="UZ497" s="170"/>
      <c r="VA497" s="170"/>
      <c r="VB497" s="170"/>
      <c r="VC497" s="170"/>
      <c r="VD497" s="170"/>
      <c r="VE497" s="170"/>
      <c r="VF497" s="170"/>
      <c r="VG497" s="170"/>
      <c r="VH497" s="170"/>
      <c r="VI497" s="170"/>
      <c r="VJ497" s="170"/>
      <c r="VK497" s="170"/>
      <c r="VL497" s="170"/>
      <c r="VM497" s="170"/>
      <c r="VN497" s="170"/>
      <c r="VO497" s="170"/>
      <c r="VP497" s="170"/>
      <c r="VQ497" s="170"/>
      <c r="VR497" s="170"/>
      <c r="VS497" s="170"/>
      <c r="VT497" s="170"/>
      <c r="VU497" s="170"/>
      <c r="VV497" s="170"/>
      <c r="VW497" s="170"/>
      <c r="VX497" s="170"/>
      <c r="VY497" s="170"/>
      <c r="VZ497" s="170"/>
      <c r="WA497" s="170"/>
      <c r="WB497" s="170"/>
      <c r="WC497" s="170"/>
      <c r="WD497" s="170"/>
      <c r="WE497" s="170"/>
      <c r="WF497" s="170"/>
      <c r="WG497" s="170"/>
      <c r="WH497" s="170"/>
      <c r="WI497" s="170"/>
      <c r="WJ497" s="170"/>
      <c r="WK497" s="170"/>
      <c r="WL497" s="170"/>
      <c r="WM497" s="170"/>
      <c r="WN497" s="170"/>
      <c r="WO497" s="170"/>
      <c r="WP497" s="170"/>
      <c r="WQ497" s="170"/>
      <c r="WR497" s="170"/>
      <c r="WS497" s="170"/>
      <c r="WT497" s="170"/>
      <c r="WU497" s="170"/>
      <c r="WV497" s="170"/>
      <c r="WW497" s="170"/>
      <c r="WX497" s="170"/>
      <c r="WY497" s="170"/>
      <c r="WZ497" s="170"/>
      <c r="XA497" s="170"/>
      <c r="XB497" s="170"/>
      <c r="XC497" s="170"/>
      <c r="XD497" s="170"/>
      <c r="XE497" s="170"/>
      <c r="XF497" s="170"/>
      <c r="XG497" s="170"/>
      <c r="XH497" s="170"/>
      <c r="XI497" s="170"/>
      <c r="XJ497" s="170"/>
      <c r="XK497" s="170"/>
      <c r="XL497" s="170"/>
      <c r="XM497" s="170"/>
      <c r="XN497" s="170"/>
      <c r="XO497" s="170"/>
      <c r="XP497" s="170"/>
      <c r="XQ497" s="170"/>
      <c r="XR497" s="170"/>
      <c r="XS497" s="170"/>
      <c r="XT497" s="170"/>
      <c r="XU497" s="170"/>
      <c r="XV497" s="170"/>
      <c r="XW497" s="170"/>
      <c r="XX497" s="170"/>
      <c r="XY497" s="170"/>
      <c r="XZ497" s="170"/>
      <c r="YA497" s="170"/>
      <c r="YB497" s="170"/>
      <c r="YC497" s="170"/>
      <c r="YD497" s="170"/>
      <c r="YE497" s="170"/>
      <c r="YF497" s="170"/>
      <c r="YG497" s="170"/>
      <c r="YH497" s="170"/>
      <c r="YI497" s="170"/>
      <c r="YJ497" s="170"/>
      <c r="YK497" s="170"/>
      <c r="YL497" s="170"/>
      <c r="YM497" s="170"/>
      <c r="YN497" s="170"/>
      <c r="YO497" s="170"/>
      <c r="YP497" s="170"/>
      <c r="YQ497" s="170"/>
      <c r="YR497" s="170"/>
      <c r="YS497" s="170"/>
      <c r="YT497" s="170"/>
      <c r="YU497" s="170"/>
      <c r="YV497" s="170"/>
      <c r="YW497" s="170"/>
      <c r="YX497" s="170"/>
      <c r="YY497" s="170"/>
      <c r="YZ497" s="170"/>
      <c r="ZA497" s="170"/>
      <c r="ZB497" s="170"/>
      <c r="ZC497" s="170"/>
      <c r="ZD497" s="170"/>
      <c r="ZE497" s="170"/>
      <c r="ZF497" s="170"/>
      <c r="ZG497" s="170"/>
      <c r="ZH497" s="170"/>
      <c r="ZI497" s="170"/>
      <c r="ZJ497" s="170"/>
      <c r="ZK497" s="170"/>
      <c r="ZL497" s="170"/>
      <c r="ZM497" s="170"/>
      <c r="ZN497" s="170"/>
      <c r="ZO497" s="170"/>
      <c r="ZP497" s="170"/>
      <c r="ZQ497" s="170"/>
      <c r="ZR497" s="170"/>
      <c r="ZS497" s="170"/>
      <c r="ZT497" s="170"/>
      <c r="ZU497" s="170"/>
      <c r="ZV497" s="170"/>
      <c r="ZW497" s="170"/>
      <c r="ZX497" s="170"/>
      <c r="ZY497" s="170"/>
      <c r="ZZ497" s="170"/>
      <c r="AAA497" s="170"/>
      <c r="AAB497" s="170"/>
      <c r="AAC497" s="170"/>
      <c r="AAD497" s="170"/>
      <c r="AAE497" s="170"/>
      <c r="AAF497" s="170"/>
      <c r="AAG497" s="170"/>
      <c r="AAH497" s="170"/>
      <c r="AAI497" s="170"/>
      <c r="AAJ497" s="170"/>
      <c r="AAK497" s="170"/>
      <c r="AAL497" s="170"/>
      <c r="AAM497" s="170"/>
      <c r="AAN497" s="170"/>
      <c r="AAO497" s="170"/>
      <c r="AAP497" s="170"/>
      <c r="AAQ497" s="170"/>
      <c r="AAR497" s="170"/>
      <c r="AAS497" s="170"/>
      <c r="AAT497" s="170"/>
      <c r="AAU497" s="170"/>
      <c r="AAV497" s="170"/>
      <c r="AAW497" s="170"/>
      <c r="AAX497" s="170"/>
      <c r="AAY497" s="170"/>
      <c r="AAZ497" s="170"/>
      <c r="ABA497" s="170"/>
      <c r="ABB497" s="170"/>
      <c r="ABC497" s="170"/>
      <c r="ABD497" s="170"/>
      <c r="ABE497" s="170"/>
      <c r="ABF497" s="170"/>
      <c r="ABG497" s="170"/>
      <c r="ABH497" s="170"/>
      <c r="ABI497" s="170"/>
      <c r="ABJ497" s="170"/>
      <c r="ABK497" s="170"/>
      <c r="ABL497" s="170"/>
      <c r="ABM497" s="170"/>
      <c r="ABN497" s="170"/>
      <c r="ABO497" s="170"/>
      <c r="ABP497" s="170"/>
      <c r="ABQ497" s="170"/>
      <c r="ABR497" s="170"/>
      <c r="ABS497" s="170"/>
      <c r="ABT497" s="170"/>
      <c r="ABU497" s="170"/>
      <c r="ABV497" s="170"/>
      <c r="ABW497" s="170"/>
      <c r="ABX497" s="170"/>
      <c r="ABY497" s="170"/>
      <c r="ABZ497" s="170"/>
      <c r="ACA497" s="170"/>
      <c r="ACB497" s="170"/>
      <c r="ACC497" s="170"/>
      <c r="ACD497" s="170"/>
      <c r="ACE497" s="170"/>
      <c r="ACF497" s="170"/>
      <c r="ACG497" s="170"/>
      <c r="ACH497" s="170"/>
      <c r="ACI497" s="170"/>
      <c r="ACJ497" s="170"/>
      <c r="ACK497" s="170"/>
      <c r="ACL497" s="170"/>
      <c r="ACM497" s="170"/>
      <c r="ACN497" s="170"/>
      <c r="ACO497" s="170"/>
      <c r="ACP497" s="170"/>
      <c r="ACQ497" s="170"/>
      <c r="ACR497" s="170"/>
      <c r="ACS497" s="170"/>
      <c r="ACT497" s="170"/>
      <c r="ACU497" s="170"/>
      <c r="ACV497" s="170"/>
      <c r="ACW497" s="170"/>
      <c r="ACX497" s="170"/>
      <c r="ACY497" s="170"/>
      <c r="ACZ497" s="170"/>
      <c r="ADA497" s="170"/>
      <c r="ADB497" s="170"/>
      <c r="ADC497" s="170"/>
      <c r="ADD497" s="170"/>
      <c r="ADE497" s="170"/>
      <c r="ADF497" s="170"/>
      <c r="ADG497" s="170"/>
      <c r="ADH497" s="170"/>
      <c r="ADI497" s="170"/>
      <c r="ADJ497" s="170"/>
      <c r="ADK497" s="170"/>
      <c r="ADL497" s="170"/>
      <c r="ADM497" s="170"/>
      <c r="ADN497" s="170"/>
      <c r="ADO497" s="170"/>
      <c r="ADP497" s="170"/>
      <c r="ADQ497" s="170"/>
      <c r="ADR497" s="170"/>
      <c r="ADS497" s="170"/>
      <c r="ADT497" s="170"/>
      <c r="ADU497" s="170"/>
      <c r="ADV497" s="170"/>
      <c r="ADW497" s="170"/>
      <c r="ADX497" s="170"/>
      <c r="ADY497" s="170"/>
      <c r="ADZ497" s="170"/>
      <c r="AEA497" s="170"/>
      <c r="AEB497" s="170"/>
      <c r="AEC497" s="170"/>
      <c r="AED497" s="170"/>
      <c r="AEE497" s="170"/>
      <c r="AEF497" s="170"/>
      <c r="AEG497" s="170"/>
      <c r="AEH497" s="170"/>
      <c r="AEI497" s="170"/>
      <c r="AEJ497" s="170"/>
      <c r="AEK497" s="170"/>
      <c r="AEL497" s="170"/>
      <c r="AEM497" s="170"/>
      <c r="AEN497" s="170"/>
      <c r="AEO497" s="170"/>
      <c r="AEP497" s="170"/>
      <c r="AEQ497" s="170"/>
      <c r="AER497" s="170"/>
      <c r="AES497" s="170"/>
      <c r="AET497" s="170"/>
      <c r="AEU497" s="170"/>
      <c r="AEV497" s="170"/>
      <c r="AEW497" s="170"/>
      <c r="AEX497" s="170"/>
      <c r="AEY497" s="170"/>
      <c r="AEZ497" s="170"/>
      <c r="AFA497" s="170"/>
      <c r="AFB497" s="170"/>
      <c r="AFC497" s="170"/>
      <c r="AFD497" s="170"/>
      <c r="AFE497" s="170"/>
      <c r="AFF497" s="170"/>
      <c r="AFG497" s="170"/>
      <c r="AFH497" s="170"/>
      <c r="AFI497" s="170"/>
      <c r="AFJ497" s="170"/>
      <c r="AFK497" s="170"/>
      <c r="AFL497" s="170"/>
      <c r="AFM497" s="170"/>
      <c r="AFN497" s="170"/>
      <c r="AFO497" s="170"/>
      <c r="AFP497" s="170"/>
      <c r="AFQ497" s="170"/>
      <c r="AFR497" s="170"/>
      <c r="AFS497" s="170"/>
      <c r="AFT497" s="170"/>
      <c r="AFU497" s="170"/>
      <c r="AFV497" s="170"/>
      <c r="AFW497" s="170"/>
      <c r="AFX497" s="170"/>
      <c r="AFY497" s="170"/>
      <c r="AFZ497" s="170"/>
      <c r="AGA497" s="170"/>
      <c r="AGB497" s="170"/>
      <c r="AGC497" s="170"/>
      <c r="AGD497" s="170"/>
      <c r="AGE497" s="170"/>
      <c r="AGF497" s="170"/>
      <c r="AGG497" s="170"/>
      <c r="AGH497" s="170"/>
      <c r="AGI497" s="170"/>
      <c r="AGJ497" s="170"/>
      <c r="AGK497" s="170"/>
      <c r="AGL497" s="170"/>
      <c r="AGM497" s="170"/>
      <c r="AGN497" s="170"/>
      <c r="AGO497" s="170"/>
      <c r="AGP497" s="170"/>
      <c r="AGQ497" s="170"/>
      <c r="AGR497" s="170"/>
      <c r="AGS497" s="170"/>
      <c r="AGT497" s="170"/>
      <c r="AGU497" s="170"/>
      <c r="AGV497" s="170"/>
      <c r="AGW497" s="170"/>
      <c r="AGX497" s="170"/>
      <c r="AGY497" s="170"/>
      <c r="AGZ497" s="170"/>
      <c r="AHA497" s="170"/>
      <c r="AHB497" s="170"/>
      <c r="AHC497" s="170"/>
      <c r="AHD497" s="170"/>
      <c r="AHE497" s="170"/>
      <c r="AHF497" s="170"/>
      <c r="AHG497" s="170"/>
      <c r="AHH497" s="170"/>
      <c r="AHI497" s="170"/>
      <c r="AHJ497" s="170"/>
      <c r="AHK497" s="170"/>
      <c r="AHL497" s="170"/>
      <c r="AHM497" s="170"/>
      <c r="AHN497" s="170"/>
      <c r="AHO497" s="170"/>
      <c r="AHP497" s="170"/>
      <c r="AHQ497" s="170"/>
      <c r="AHR497" s="170"/>
      <c r="AHS497" s="170"/>
      <c r="AHT497" s="170"/>
      <c r="AHU497" s="170"/>
      <c r="AHV497" s="170"/>
      <c r="AHW497" s="170"/>
      <c r="AHX497" s="170"/>
      <c r="AHY497" s="170"/>
      <c r="AHZ497" s="170"/>
      <c r="AIA497" s="170"/>
      <c r="AIB497" s="170"/>
      <c r="AIC497" s="170"/>
      <c r="AID497" s="170"/>
      <c r="AIE497" s="170"/>
      <c r="AIF497" s="170"/>
      <c r="AIG497" s="170"/>
      <c r="AIH497" s="170"/>
      <c r="AII497" s="170"/>
      <c r="AIJ497" s="170"/>
      <c r="AIK497" s="170"/>
      <c r="AIL497" s="170"/>
      <c r="AIM497" s="170"/>
      <c r="AIN497" s="170"/>
      <c r="AIO497" s="170"/>
      <c r="AIP497" s="170"/>
      <c r="AIQ497" s="170"/>
      <c r="AIR497" s="170"/>
      <c r="AIS497" s="170"/>
      <c r="AIT497" s="170"/>
      <c r="AIU497" s="170"/>
      <c r="AIV497" s="170"/>
      <c r="AIW497" s="170"/>
      <c r="AIX497" s="170"/>
      <c r="AIY497" s="170"/>
      <c r="AIZ497" s="170"/>
      <c r="AJA497" s="170"/>
      <c r="AJB497" s="170"/>
      <c r="AJC497" s="170"/>
      <c r="AJD497" s="170"/>
      <c r="AJE497" s="170"/>
      <c r="AJF497" s="170"/>
      <c r="AJG497" s="170"/>
      <c r="AJH497" s="170"/>
      <c r="AJI497" s="170"/>
      <c r="AJJ497" s="170"/>
      <c r="AJK497" s="170"/>
      <c r="AJL497" s="170"/>
      <c r="AJM497" s="170"/>
      <c r="AJN497" s="170"/>
      <c r="AJO497" s="170"/>
      <c r="AJP497" s="170"/>
      <c r="AJQ497" s="170"/>
      <c r="AJR497" s="170"/>
      <c r="AJS497" s="170"/>
      <c r="AJT497" s="170"/>
      <c r="AJU497" s="170"/>
      <c r="AJV497" s="170"/>
      <c r="AJW497" s="170"/>
      <c r="AJX497" s="170"/>
      <c r="AJY497" s="170"/>
      <c r="AJZ497" s="170"/>
      <c r="AKA497" s="170"/>
      <c r="AKB497" s="170"/>
      <c r="AKC497" s="170"/>
      <c r="AKD497" s="170"/>
      <c r="AKE497" s="170"/>
      <c r="AKF497" s="170"/>
      <c r="AKG497" s="170"/>
      <c r="AKH497" s="170"/>
      <c r="AKI497" s="170"/>
      <c r="AKJ497" s="170"/>
      <c r="AKK497" s="170"/>
      <c r="AKL497" s="170"/>
      <c r="AKM497" s="170"/>
      <c r="AKN497" s="170"/>
      <c r="AKO497" s="170"/>
      <c r="AKP497" s="170"/>
      <c r="AKQ497" s="170"/>
      <c r="AKR497" s="170"/>
      <c r="AKS497" s="170"/>
      <c r="AKT497" s="170"/>
      <c r="AKU497" s="170"/>
      <c r="AKV497" s="170"/>
      <c r="AKW497" s="170"/>
      <c r="AKX497" s="170"/>
      <c r="AKY497" s="170"/>
      <c r="AKZ497" s="170"/>
      <c r="ALA497" s="170"/>
      <c r="ALB497" s="170"/>
      <c r="ALC497" s="170"/>
      <c r="ALD497" s="170"/>
      <c r="ALE497" s="170"/>
      <c r="ALF497" s="170"/>
      <c r="ALG497" s="170"/>
      <c r="ALH497" s="170"/>
      <c r="ALI497" s="170"/>
      <c r="ALJ497" s="170"/>
      <c r="ALK497" s="170"/>
      <c r="ALL497" s="170"/>
      <c r="ALM497" s="170"/>
      <c r="ALN497" s="170"/>
      <c r="ALO497" s="170"/>
      <c r="ALP497" s="170"/>
      <c r="ALQ497" s="170"/>
      <c r="ALR497" s="170"/>
      <c r="ALS497" s="170"/>
      <c r="ALT497" s="170"/>
      <c r="ALU497" s="170"/>
      <c r="ALV497" s="170"/>
      <c r="ALW497" s="170"/>
      <c r="ALX497" s="170"/>
      <c r="ALY497" s="170"/>
      <c r="ALZ497" s="170"/>
      <c r="AMA497" s="170"/>
      <c r="AMB497" s="170"/>
      <c r="AMC497" s="170"/>
      <c r="AMD497" s="170"/>
      <c r="AME497" s="170"/>
      <c r="AMF497" s="170"/>
      <c r="AMG497" s="170"/>
      <c r="AMH497" s="170"/>
      <c r="AMI497" s="170"/>
      <c r="AMJ497" s="170"/>
    </row>
    <row r="498" spans="1:1025" x14ac:dyDescent="0.25">
      <c r="A498" s="258" t="s">
        <v>6032</v>
      </c>
      <c r="B498" s="257">
        <v>498</v>
      </c>
      <c r="C498" s="258" t="s">
        <v>24609</v>
      </c>
      <c r="D498" s="308" t="s">
        <v>6033</v>
      </c>
      <c r="E498" s="277"/>
      <c r="F498" s="278"/>
      <c r="G498" s="280"/>
      <c r="H498" s="280"/>
      <c r="I498" s="492">
        <v>44.6</v>
      </c>
      <c r="J498" s="278"/>
      <c r="K498" s="278"/>
      <c r="L498" s="278"/>
      <c r="M498" s="278"/>
      <c r="N498" s="278"/>
      <c r="O498" s="278"/>
      <c r="P498" s="278"/>
      <c r="Q498" s="278"/>
      <c r="R498" s="278"/>
      <c r="S498" s="278"/>
      <c r="T498" s="278"/>
      <c r="U498" s="278"/>
      <c r="V498" s="278"/>
      <c r="W498" s="283">
        <f t="shared" si="223"/>
        <v>100</v>
      </c>
      <c r="X498" s="283">
        <f t="shared" si="224"/>
        <v>100</v>
      </c>
      <c r="Y498" s="283">
        <f t="shared" si="219"/>
        <v>100</v>
      </c>
      <c r="Z498" s="283">
        <f t="shared" si="221"/>
        <v>100</v>
      </c>
      <c r="AA498" s="283">
        <f t="shared" si="222"/>
        <v>100</v>
      </c>
      <c r="AB498" s="287">
        <f t="shared" si="202"/>
        <v>100</v>
      </c>
      <c r="AC498" s="287">
        <f t="shared" si="201"/>
        <v>100</v>
      </c>
      <c r="AD498" s="287">
        <f t="shared" si="214"/>
        <v>100</v>
      </c>
      <c r="AE498" s="284">
        <f t="shared" si="220"/>
        <v>100</v>
      </c>
      <c r="AF498" s="284">
        <f t="shared" si="203"/>
        <v>100</v>
      </c>
      <c r="AG498" s="268">
        <f t="shared" si="216"/>
        <v>100</v>
      </c>
      <c r="AH498" s="268">
        <f t="shared" si="217"/>
        <v>100</v>
      </c>
      <c r="AI498" s="268">
        <f t="shared" si="218"/>
        <v>100</v>
      </c>
      <c r="AJ498" s="268">
        <f t="shared" si="215"/>
        <v>100</v>
      </c>
      <c r="AK498" s="506" t="s">
        <v>24505</v>
      </c>
      <c r="AL498" s="277"/>
      <c r="AM498" s="277"/>
      <c r="AN498" s="511"/>
      <c r="AO498" s="277"/>
      <c r="AP498" s="277"/>
      <c r="AQ498" s="277"/>
      <c r="AR498" s="171" t="s">
        <v>6020</v>
      </c>
      <c r="AS498" s="171"/>
      <c r="AT498" s="277"/>
      <c r="AU498" s="277"/>
    </row>
    <row r="499" spans="1:1025" x14ac:dyDescent="0.25">
      <c r="A499" s="258" t="s">
        <v>6034</v>
      </c>
      <c r="B499" s="257">
        <v>499</v>
      </c>
      <c r="C499" s="258" t="s">
        <v>24610</v>
      </c>
      <c r="D499" s="308" t="s">
        <v>6035</v>
      </c>
      <c r="E499" s="277"/>
      <c r="F499" s="278"/>
      <c r="G499" s="280"/>
      <c r="H499" s="280"/>
      <c r="I499" s="492">
        <v>23</v>
      </c>
      <c r="J499" s="278"/>
      <c r="K499" s="278">
        <v>2</v>
      </c>
      <c r="L499" s="389">
        <v>1</v>
      </c>
      <c r="M499" s="278"/>
      <c r="N499" s="278"/>
      <c r="O499" s="278"/>
      <c r="P499" s="278"/>
      <c r="Q499" s="278"/>
      <c r="R499" s="278"/>
      <c r="S499" s="278"/>
      <c r="T499" s="278"/>
      <c r="U499" s="278"/>
      <c r="V499" s="278"/>
      <c r="W499" s="283">
        <f t="shared" si="223"/>
        <v>100</v>
      </c>
      <c r="X499" s="283">
        <f t="shared" si="224"/>
        <v>100</v>
      </c>
      <c r="Y499" s="283">
        <f t="shared" si="219"/>
        <v>100</v>
      </c>
      <c r="Z499" s="283">
        <f t="shared" si="221"/>
        <v>100</v>
      </c>
      <c r="AA499" s="283">
        <f t="shared" si="222"/>
        <v>100</v>
      </c>
      <c r="AB499" s="287">
        <f t="shared" si="202"/>
        <v>100</v>
      </c>
      <c r="AC499" s="287">
        <f t="shared" si="201"/>
        <v>100</v>
      </c>
      <c r="AD499" s="287">
        <f t="shared" si="214"/>
        <v>100</v>
      </c>
      <c r="AE499" s="284">
        <f t="shared" si="220"/>
        <v>1</v>
      </c>
      <c r="AF499" s="284">
        <f t="shared" si="203"/>
        <v>100</v>
      </c>
      <c r="AG499" s="268">
        <f t="shared" si="216"/>
        <v>10</v>
      </c>
      <c r="AH499" s="268">
        <f t="shared" si="217"/>
        <v>100</v>
      </c>
      <c r="AI499" s="268">
        <f t="shared" si="218"/>
        <v>100</v>
      </c>
      <c r="AJ499" s="268">
        <f t="shared" si="215"/>
        <v>100</v>
      </c>
      <c r="AK499" s="506" t="s">
        <v>24092</v>
      </c>
      <c r="AL499" s="277"/>
      <c r="AM499" s="277">
        <v>4</v>
      </c>
      <c r="AN499" s="511"/>
      <c r="AO499" s="277"/>
      <c r="AP499" s="277"/>
      <c r="AQ499" s="277"/>
      <c r="AR499" s="171" t="s">
        <v>756</v>
      </c>
      <c r="AS499" s="171"/>
      <c r="AT499" s="277"/>
      <c r="AU499" s="277"/>
      <c r="AW499" s="559"/>
      <c r="AX499" s="559"/>
      <c r="AY499" s="559"/>
      <c r="AZ499" s="559"/>
      <c r="BA499" s="559"/>
      <c r="BB499" s="559"/>
      <c r="BC499" s="559"/>
      <c r="BD499" s="559"/>
      <c r="BE499" s="559"/>
      <c r="BF499" s="559"/>
      <c r="BG499" s="559"/>
      <c r="BH499" s="559"/>
      <c r="BI499" s="559"/>
      <c r="BJ499" s="559"/>
      <c r="BK499" s="559"/>
      <c r="BL499" s="559"/>
      <c r="BM499" s="559"/>
      <c r="BN499" s="559"/>
      <c r="BO499" s="559"/>
      <c r="BP499" s="559"/>
      <c r="BQ499" s="559"/>
      <c r="BR499" s="559"/>
      <c r="BS499" s="559"/>
      <c r="BT499" s="559"/>
      <c r="BU499" s="559"/>
      <c r="BV499" s="559"/>
      <c r="BW499" s="559"/>
      <c r="BX499" s="559"/>
      <c r="BY499" s="559"/>
      <c r="BZ499" s="559"/>
      <c r="CA499" s="559"/>
      <c r="CB499" s="559"/>
      <c r="CC499" s="559"/>
      <c r="CD499" s="559"/>
      <c r="CE499" s="559"/>
      <c r="CF499" s="559"/>
      <c r="CG499" s="559"/>
      <c r="CH499" s="559"/>
      <c r="CI499" s="559"/>
      <c r="CJ499" s="559"/>
      <c r="CK499" s="559"/>
      <c r="CL499" s="559"/>
      <c r="CM499" s="559"/>
      <c r="CN499" s="559"/>
      <c r="CO499" s="559"/>
      <c r="CP499" s="559"/>
      <c r="CQ499" s="559"/>
      <c r="CR499" s="559"/>
      <c r="CS499" s="559"/>
      <c r="CT499" s="559"/>
      <c r="CU499" s="559"/>
      <c r="CV499" s="559"/>
      <c r="CW499" s="559"/>
      <c r="CX499" s="559"/>
      <c r="CY499" s="559"/>
      <c r="CZ499" s="559"/>
      <c r="DA499" s="559"/>
      <c r="DB499" s="559"/>
      <c r="DC499" s="559"/>
      <c r="DD499" s="559"/>
      <c r="DE499" s="559"/>
      <c r="DF499" s="559"/>
      <c r="DG499" s="559"/>
      <c r="DH499" s="559"/>
      <c r="DI499" s="559"/>
      <c r="DJ499" s="559"/>
      <c r="DK499" s="559"/>
      <c r="DL499" s="559"/>
      <c r="DM499" s="559"/>
      <c r="DN499" s="559"/>
      <c r="DO499" s="559"/>
      <c r="DP499" s="559"/>
      <c r="DQ499" s="559"/>
      <c r="DR499" s="559"/>
      <c r="DS499" s="559"/>
      <c r="DT499" s="559"/>
      <c r="DU499" s="559"/>
      <c r="DV499" s="559"/>
      <c r="DW499" s="559"/>
      <c r="DX499" s="559"/>
      <c r="DY499" s="559"/>
      <c r="DZ499" s="559"/>
      <c r="EA499" s="559"/>
      <c r="EB499" s="559"/>
      <c r="EC499" s="559"/>
      <c r="ED499" s="559"/>
      <c r="EE499" s="559"/>
      <c r="EF499" s="559"/>
      <c r="EG499" s="559"/>
      <c r="EH499" s="559"/>
      <c r="EI499" s="559"/>
      <c r="EJ499" s="559"/>
      <c r="EK499" s="559"/>
      <c r="EL499" s="559"/>
      <c r="EM499" s="559"/>
      <c r="EN499" s="559"/>
      <c r="EO499" s="559"/>
      <c r="EP499" s="559"/>
      <c r="EQ499" s="559"/>
      <c r="ER499" s="559"/>
      <c r="ES499" s="559"/>
      <c r="ET499" s="559"/>
      <c r="EU499" s="559"/>
      <c r="EV499" s="559"/>
      <c r="EW499" s="559"/>
      <c r="EX499" s="559"/>
      <c r="EY499" s="559"/>
      <c r="EZ499" s="559"/>
      <c r="FA499" s="559"/>
      <c r="FB499" s="559"/>
      <c r="FC499" s="559"/>
      <c r="FD499" s="559"/>
      <c r="FE499" s="559"/>
      <c r="FF499" s="559"/>
      <c r="FG499" s="559"/>
      <c r="FH499" s="559"/>
      <c r="FI499" s="559"/>
      <c r="FJ499" s="559"/>
      <c r="FK499" s="559"/>
      <c r="FL499" s="559"/>
      <c r="FM499" s="559"/>
      <c r="FN499" s="559"/>
      <c r="FO499" s="559"/>
      <c r="FP499" s="559"/>
      <c r="FQ499" s="559"/>
      <c r="FR499" s="559"/>
      <c r="FS499" s="559"/>
      <c r="FT499" s="559"/>
      <c r="FU499" s="559"/>
      <c r="FV499" s="559"/>
      <c r="FW499" s="559"/>
      <c r="FX499" s="559"/>
      <c r="FY499" s="559"/>
      <c r="FZ499" s="559"/>
      <c r="GA499" s="559"/>
      <c r="GB499" s="559"/>
      <c r="GC499" s="559"/>
      <c r="GD499" s="559"/>
      <c r="GE499" s="559"/>
      <c r="GF499" s="559"/>
      <c r="GG499" s="559"/>
      <c r="GH499" s="559"/>
      <c r="GI499" s="559"/>
      <c r="GJ499" s="559"/>
      <c r="GK499" s="559"/>
      <c r="GL499" s="559"/>
      <c r="GM499" s="559"/>
      <c r="GN499" s="559"/>
      <c r="GO499" s="559"/>
      <c r="GP499" s="559"/>
      <c r="GQ499" s="559"/>
      <c r="GR499" s="559"/>
      <c r="GS499" s="559"/>
      <c r="GT499" s="559"/>
      <c r="GU499" s="559"/>
      <c r="GV499" s="559"/>
      <c r="GW499" s="559"/>
      <c r="GX499" s="559"/>
      <c r="GY499" s="559"/>
      <c r="GZ499" s="559"/>
      <c r="HA499" s="559"/>
      <c r="HB499" s="559"/>
      <c r="HC499" s="559"/>
      <c r="HD499" s="559"/>
      <c r="HE499" s="559"/>
      <c r="HF499" s="559"/>
      <c r="HG499" s="559"/>
      <c r="HH499" s="559"/>
      <c r="HI499" s="559"/>
      <c r="HJ499" s="559"/>
      <c r="HK499" s="559"/>
      <c r="HL499" s="559"/>
      <c r="HM499" s="559"/>
      <c r="HN499" s="559"/>
      <c r="HO499" s="559"/>
      <c r="HP499" s="559"/>
      <c r="HQ499" s="559"/>
      <c r="HR499" s="559"/>
      <c r="HS499" s="559"/>
      <c r="HT499" s="559"/>
      <c r="HU499" s="559"/>
      <c r="HV499" s="559"/>
      <c r="HW499" s="559"/>
      <c r="HX499" s="559"/>
      <c r="HY499" s="559"/>
      <c r="HZ499" s="559"/>
      <c r="IA499" s="559"/>
      <c r="IB499" s="559"/>
      <c r="IC499" s="559"/>
      <c r="ID499" s="559"/>
      <c r="IE499" s="559"/>
      <c r="IF499" s="559"/>
      <c r="IG499" s="559"/>
      <c r="IH499" s="559"/>
      <c r="II499" s="559"/>
      <c r="IJ499" s="559"/>
      <c r="IK499" s="559"/>
      <c r="IL499" s="559"/>
      <c r="IM499" s="559"/>
      <c r="IN499" s="559"/>
      <c r="IO499" s="559"/>
      <c r="IP499" s="559"/>
      <c r="IQ499" s="559"/>
      <c r="IR499" s="559"/>
      <c r="IS499" s="559"/>
      <c r="IT499" s="559"/>
      <c r="IU499" s="559"/>
      <c r="IV499" s="559"/>
      <c r="IW499" s="559"/>
      <c r="IX499" s="559"/>
      <c r="IY499" s="559"/>
      <c r="IZ499" s="559"/>
      <c r="JA499" s="559"/>
      <c r="JB499" s="559"/>
      <c r="JC499" s="559"/>
      <c r="JD499" s="559"/>
      <c r="JE499" s="559"/>
      <c r="JF499" s="559"/>
      <c r="JG499" s="559"/>
      <c r="JH499" s="559"/>
      <c r="JI499" s="559"/>
      <c r="JJ499" s="559"/>
      <c r="JK499" s="559"/>
      <c r="JL499" s="559"/>
      <c r="JM499" s="559"/>
      <c r="JN499" s="559"/>
      <c r="JO499" s="559"/>
      <c r="JP499" s="559"/>
      <c r="JQ499" s="559"/>
      <c r="JR499" s="559"/>
      <c r="JS499" s="559"/>
      <c r="JT499" s="559"/>
      <c r="JU499" s="559"/>
      <c r="JV499" s="559"/>
      <c r="JW499" s="559"/>
      <c r="JX499" s="559"/>
      <c r="JY499" s="559"/>
      <c r="JZ499" s="559"/>
      <c r="KA499" s="559"/>
      <c r="KB499" s="559"/>
      <c r="KC499" s="559"/>
      <c r="KD499" s="559"/>
      <c r="KE499" s="559"/>
      <c r="KF499" s="559"/>
      <c r="KG499" s="559"/>
      <c r="KH499" s="559"/>
      <c r="KI499" s="559"/>
      <c r="KJ499" s="559"/>
      <c r="KK499" s="559"/>
      <c r="KL499" s="559"/>
      <c r="KM499" s="559"/>
      <c r="KN499" s="559"/>
      <c r="KO499" s="559"/>
      <c r="KP499" s="559"/>
      <c r="KQ499" s="559"/>
      <c r="KR499" s="559"/>
      <c r="KS499" s="559"/>
      <c r="KT499" s="559"/>
      <c r="KU499" s="559"/>
      <c r="KV499" s="559"/>
      <c r="KW499" s="559"/>
      <c r="KX499" s="559"/>
      <c r="KY499" s="559"/>
      <c r="KZ499" s="559"/>
      <c r="LA499" s="559"/>
      <c r="LB499" s="559"/>
      <c r="LC499" s="559"/>
      <c r="LD499" s="559"/>
      <c r="LE499" s="559"/>
      <c r="LF499" s="559"/>
      <c r="LG499" s="559"/>
      <c r="LH499" s="559"/>
      <c r="LI499" s="559"/>
      <c r="LJ499" s="559"/>
      <c r="LK499" s="559"/>
      <c r="LL499" s="559"/>
      <c r="LM499" s="559"/>
      <c r="LN499" s="559"/>
      <c r="LO499" s="559"/>
      <c r="LP499" s="559"/>
      <c r="LQ499" s="559"/>
      <c r="LR499" s="559"/>
      <c r="LS499" s="559"/>
      <c r="LT499" s="559"/>
      <c r="LU499" s="559"/>
      <c r="LV499" s="559"/>
      <c r="LW499" s="559"/>
      <c r="LX499" s="559"/>
      <c r="LY499" s="559"/>
      <c r="LZ499" s="559"/>
      <c r="MA499" s="559"/>
      <c r="MB499" s="559"/>
      <c r="MC499" s="559"/>
      <c r="MD499" s="559"/>
      <c r="ME499" s="559"/>
      <c r="MF499" s="559"/>
      <c r="MG499" s="559"/>
      <c r="MH499" s="559"/>
      <c r="MI499" s="559"/>
      <c r="MJ499" s="559"/>
      <c r="MK499" s="559"/>
      <c r="ML499" s="559"/>
      <c r="MM499" s="559"/>
      <c r="MN499" s="559"/>
      <c r="MO499" s="559"/>
      <c r="MP499" s="559"/>
      <c r="MQ499" s="559"/>
      <c r="MR499" s="559"/>
      <c r="MS499" s="559"/>
      <c r="MT499" s="559"/>
      <c r="MU499" s="559"/>
      <c r="MV499" s="559"/>
      <c r="MW499" s="559"/>
      <c r="MX499" s="559"/>
      <c r="MY499" s="559"/>
      <c r="MZ499" s="559"/>
      <c r="NA499" s="559"/>
      <c r="NB499" s="559"/>
      <c r="NC499" s="559"/>
      <c r="ND499" s="559"/>
      <c r="NE499" s="559"/>
      <c r="NF499" s="559"/>
      <c r="NG499" s="559"/>
      <c r="NH499" s="559"/>
      <c r="NI499" s="559"/>
      <c r="NJ499" s="559"/>
      <c r="NK499" s="559"/>
      <c r="NL499" s="559"/>
      <c r="NM499" s="559"/>
      <c r="NN499" s="559"/>
      <c r="NO499" s="559"/>
      <c r="NP499" s="559"/>
      <c r="NQ499" s="559"/>
      <c r="NR499" s="559"/>
      <c r="NS499" s="559"/>
      <c r="NT499" s="559"/>
      <c r="NU499" s="559"/>
      <c r="NV499" s="559"/>
      <c r="NW499" s="559"/>
      <c r="NX499" s="559"/>
      <c r="NY499" s="559"/>
      <c r="NZ499" s="559"/>
      <c r="OA499" s="559"/>
      <c r="OB499" s="559"/>
      <c r="OC499" s="559"/>
      <c r="OD499" s="559"/>
      <c r="OE499" s="559"/>
      <c r="OF499" s="559"/>
      <c r="OG499" s="559"/>
      <c r="OH499" s="559"/>
      <c r="OI499" s="559"/>
      <c r="OJ499" s="559"/>
      <c r="OK499" s="559"/>
      <c r="OL499" s="559"/>
      <c r="OM499" s="559"/>
      <c r="ON499" s="559"/>
      <c r="OO499" s="559"/>
      <c r="OP499" s="559"/>
      <c r="OQ499" s="559"/>
      <c r="OR499" s="559"/>
      <c r="OS499" s="559"/>
      <c r="OT499" s="559"/>
      <c r="OU499" s="559"/>
      <c r="OV499" s="559"/>
      <c r="OW499" s="559"/>
      <c r="OX499" s="559"/>
      <c r="OY499" s="559"/>
      <c r="OZ499" s="559"/>
      <c r="PA499" s="559"/>
      <c r="PB499" s="559"/>
      <c r="PC499" s="559"/>
      <c r="PD499" s="559"/>
      <c r="PE499" s="559"/>
      <c r="PF499" s="559"/>
      <c r="PG499" s="559"/>
      <c r="PH499" s="559"/>
      <c r="PI499" s="559"/>
      <c r="PJ499" s="559"/>
      <c r="PK499" s="559"/>
      <c r="PL499" s="559"/>
      <c r="PM499" s="559"/>
      <c r="PN499" s="559"/>
      <c r="PO499" s="559"/>
      <c r="PP499" s="559"/>
      <c r="PQ499" s="559"/>
      <c r="PR499" s="559"/>
      <c r="PS499" s="559"/>
      <c r="PT499" s="559"/>
      <c r="PU499" s="559"/>
      <c r="PV499" s="559"/>
      <c r="PW499" s="559"/>
      <c r="PX499" s="559"/>
      <c r="PY499" s="559"/>
      <c r="PZ499" s="559"/>
      <c r="QA499" s="559"/>
      <c r="QB499" s="559"/>
      <c r="QC499" s="559"/>
      <c r="QD499" s="559"/>
      <c r="QE499" s="559"/>
      <c r="QF499" s="559"/>
      <c r="QG499" s="559"/>
      <c r="QH499" s="559"/>
      <c r="QI499" s="559"/>
      <c r="QJ499" s="559"/>
      <c r="QK499" s="559"/>
      <c r="QL499" s="559"/>
      <c r="QM499" s="559"/>
      <c r="QN499" s="559"/>
      <c r="QO499" s="559"/>
      <c r="QP499" s="559"/>
      <c r="QQ499" s="559"/>
      <c r="QR499" s="559"/>
      <c r="QS499" s="559"/>
      <c r="QT499" s="559"/>
      <c r="QU499" s="559"/>
      <c r="QV499" s="559"/>
      <c r="QW499" s="559"/>
      <c r="QX499" s="559"/>
      <c r="QY499" s="559"/>
      <c r="QZ499" s="559"/>
      <c r="RA499" s="559"/>
      <c r="RB499" s="559"/>
      <c r="RC499" s="559"/>
      <c r="RD499" s="559"/>
      <c r="RE499" s="559"/>
      <c r="RF499" s="559"/>
      <c r="RG499" s="559"/>
      <c r="RH499" s="559"/>
      <c r="RI499" s="559"/>
      <c r="RJ499" s="559"/>
      <c r="RK499" s="559"/>
      <c r="RL499" s="559"/>
      <c r="RM499" s="559"/>
      <c r="RN499" s="559"/>
      <c r="RO499" s="559"/>
      <c r="RP499" s="559"/>
      <c r="RQ499" s="559"/>
      <c r="RR499" s="559"/>
      <c r="RS499" s="559"/>
      <c r="RT499" s="559"/>
      <c r="RU499" s="559"/>
      <c r="RV499" s="559"/>
      <c r="RW499" s="559"/>
      <c r="RX499" s="559"/>
      <c r="RY499" s="559"/>
      <c r="RZ499" s="559"/>
      <c r="SA499" s="559"/>
      <c r="SB499" s="559"/>
      <c r="SC499" s="559"/>
      <c r="SD499" s="559"/>
      <c r="SE499" s="559"/>
      <c r="SF499" s="559"/>
      <c r="SG499" s="559"/>
      <c r="SH499" s="559"/>
      <c r="SI499" s="559"/>
      <c r="SJ499" s="559"/>
      <c r="SK499" s="559"/>
      <c r="SL499" s="559"/>
      <c r="SM499" s="559"/>
      <c r="SN499" s="559"/>
      <c r="SO499" s="559"/>
      <c r="SP499" s="559"/>
      <c r="SQ499" s="559"/>
      <c r="SR499" s="559"/>
      <c r="SS499" s="559"/>
      <c r="ST499" s="559"/>
      <c r="SU499" s="559"/>
      <c r="SV499" s="559"/>
      <c r="SW499" s="559"/>
      <c r="SX499" s="559"/>
      <c r="SY499" s="559"/>
      <c r="SZ499" s="559"/>
      <c r="TA499" s="559"/>
      <c r="TB499" s="559"/>
      <c r="TC499" s="559"/>
      <c r="TD499" s="559"/>
      <c r="TE499" s="559"/>
      <c r="TF499" s="559"/>
      <c r="TG499" s="559"/>
      <c r="TH499" s="559"/>
      <c r="TI499" s="559"/>
      <c r="TJ499" s="559"/>
      <c r="TK499" s="559"/>
      <c r="TL499" s="559"/>
      <c r="TM499" s="559"/>
      <c r="TN499" s="559"/>
      <c r="TO499" s="559"/>
      <c r="TP499" s="559"/>
      <c r="TQ499" s="559"/>
      <c r="TR499" s="559"/>
      <c r="TS499" s="559"/>
      <c r="TT499" s="559"/>
      <c r="TU499" s="559"/>
      <c r="TV499" s="559"/>
      <c r="TW499" s="559"/>
      <c r="TX499" s="559"/>
      <c r="TY499" s="559"/>
      <c r="TZ499" s="559"/>
      <c r="UA499" s="559"/>
      <c r="UB499" s="559"/>
      <c r="UC499" s="559"/>
      <c r="UD499" s="559"/>
      <c r="UE499" s="559"/>
      <c r="UF499" s="559"/>
      <c r="UG499" s="559"/>
      <c r="UH499" s="559"/>
      <c r="UI499" s="559"/>
      <c r="UJ499" s="559"/>
      <c r="UK499" s="559"/>
      <c r="UL499" s="559"/>
      <c r="UM499" s="559"/>
      <c r="UN499" s="559"/>
      <c r="UO499" s="559"/>
      <c r="UP499" s="559"/>
      <c r="UQ499" s="559"/>
      <c r="UR499" s="559"/>
      <c r="US499" s="559"/>
      <c r="UT499" s="559"/>
      <c r="UU499" s="559"/>
      <c r="UV499" s="559"/>
      <c r="UW499" s="559"/>
      <c r="UX499" s="559"/>
      <c r="UY499" s="559"/>
      <c r="UZ499" s="559"/>
      <c r="VA499" s="559"/>
      <c r="VB499" s="559"/>
      <c r="VC499" s="559"/>
      <c r="VD499" s="559"/>
      <c r="VE499" s="559"/>
      <c r="VF499" s="559"/>
      <c r="VG499" s="559"/>
      <c r="VH499" s="559"/>
      <c r="VI499" s="559"/>
      <c r="VJ499" s="559"/>
      <c r="VK499" s="559"/>
      <c r="VL499" s="559"/>
      <c r="VM499" s="559"/>
      <c r="VN499" s="559"/>
      <c r="VO499" s="559"/>
      <c r="VP499" s="559"/>
      <c r="VQ499" s="559"/>
      <c r="VR499" s="559"/>
      <c r="VS499" s="559"/>
      <c r="VT499" s="559"/>
      <c r="VU499" s="559"/>
      <c r="VV499" s="559"/>
      <c r="VW499" s="559"/>
      <c r="VX499" s="559"/>
      <c r="VY499" s="559"/>
      <c r="VZ499" s="559"/>
      <c r="WA499" s="559"/>
      <c r="WB499" s="559"/>
      <c r="WC499" s="559"/>
      <c r="WD499" s="559"/>
      <c r="WE499" s="559"/>
      <c r="WF499" s="559"/>
      <c r="WG499" s="559"/>
      <c r="WH499" s="559"/>
      <c r="WI499" s="559"/>
      <c r="WJ499" s="559"/>
      <c r="WK499" s="559"/>
      <c r="WL499" s="559"/>
      <c r="WM499" s="559"/>
      <c r="WN499" s="559"/>
      <c r="WO499" s="559"/>
      <c r="WP499" s="559"/>
      <c r="WQ499" s="559"/>
      <c r="WR499" s="559"/>
      <c r="WS499" s="559"/>
      <c r="WT499" s="559"/>
      <c r="WU499" s="559"/>
      <c r="WV499" s="559"/>
      <c r="WW499" s="559"/>
      <c r="WX499" s="559"/>
      <c r="WY499" s="559"/>
      <c r="WZ499" s="559"/>
      <c r="XA499" s="559"/>
      <c r="XB499" s="559"/>
      <c r="XC499" s="559"/>
      <c r="XD499" s="559"/>
      <c r="XE499" s="559"/>
      <c r="XF499" s="559"/>
      <c r="XG499" s="559"/>
      <c r="XH499" s="559"/>
      <c r="XI499" s="559"/>
      <c r="XJ499" s="559"/>
      <c r="XK499" s="559"/>
      <c r="XL499" s="559"/>
      <c r="XM499" s="559"/>
      <c r="XN499" s="559"/>
      <c r="XO499" s="559"/>
      <c r="XP499" s="559"/>
      <c r="XQ499" s="559"/>
      <c r="XR499" s="559"/>
      <c r="XS499" s="559"/>
      <c r="XT499" s="559"/>
      <c r="XU499" s="559"/>
      <c r="XV499" s="559"/>
      <c r="XW499" s="559"/>
      <c r="XX499" s="559"/>
      <c r="XY499" s="559"/>
      <c r="XZ499" s="559"/>
      <c r="YA499" s="559"/>
      <c r="YB499" s="559"/>
      <c r="YC499" s="559"/>
      <c r="YD499" s="559"/>
      <c r="YE499" s="559"/>
      <c r="YF499" s="559"/>
      <c r="YG499" s="559"/>
      <c r="YH499" s="559"/>
      <c r="YI499" s="559"/>
      <c r="YJ499" s="559"/>
      <c r="YK499" s="559"/>
      <c r="YL499" s="559"/>
      <c r="YM499" s="559"/>
      <c r="YN499" s="559"/>
      <c r="YO499" s="559"/>
      <c r="YP499" s="559"/>
      <c r="YQ499" s="559"/>
      <c r="YR499" s="559"/>
      <c r="YS499" s="559"/>
      <c r="YT499" s="559"/>
      <c r="YU499" s="559"/>
      <c r="YV499" s="559"/>
      <c r="YW499" s="559"/>
      <c r="YX499" s="559"/>
      <c r="YY499" s="559"/>
      <c r="YZ499" s="559"/>
      <c r="ZA499" s="559"/>
      <c r="ZB499" s="559"/>
      <c r="ZC499" s="559"/>
      <c r="ZD499" s="559"/>
      <c r="ZE499" s="559"/>
      <c r="ZF499" s="559"/>
      <c r="ZG499" s="559"/>
      <c r="ZH499" s="559"/>
      <c r="ZI499" s="559"/>
      <c r="ZJ499" s="559"/>
      <c r="ZK499" s="559"/>
      <c r="ZL499" s="559"/>
      <c r="ZM499" s="559"/>
      <c r="ZN499" s="559"/>
      <c r="ZO499" s="559"/>
      <c r="ZP499" s="559"/>
      <c r="ZQ499" s="559"/>
      <c r="ZR499" s="559"/>
      <c r="ZS499" s="559"/>
      <c r="ZT499" s="559"/>
      <c r="ZU499" s="559"/>
      <c r="ZV499" s="559"/>
      <c r="ZW499" s="559"/>
      <c r="ZX499" s="559"/>
      <c r="ZY499" s="559"/>
      <c r="ZZ499" s="559"/>
      <c r="AAA499" s="559"/>
      <c r="AAB499" s="559"/>
      <c r="AAC499" s="559"/>
      <c r="AAD499" s="559"/>
      <c r="AAE499" s="559"/>
      <c r="AAF499" s="559"/>
      <c r="AAG499" s="559"/>
      <c r="AAH499" s="559"/>
      <c r="AAI499" s="559"/>
      <c r="AAJ499" s="559"/>
      <c r="AAK499" s="559"/>
      <c r="AAL499" s="559"/>
      <c r="AAM499" s="559"/>
      <c r="AAN499" s="559"/>
      <c r="AAO499" s="559"/>
      <c r="AAP499" s="559"/>
      <c r="AAQ499" s="559"/>
      <c r="AAR499" s="559"/>
      <c r="AAS499" s="559"/>
      <c r="AAT499" s="559"/>
      <c r="AAU499" s="559"/>
      <c r="AAV499" s="559"/>
      <c r="AAW499" s="559"/>
      <c r="AAX499" s="559"/>
      <c r="AAY499" s="559"/>
      <c r="AAZ499" s="559"/>
      <c r="ABA499" s="559"/>
      <c r="ABB499" s="559"/>
      <c r="ABC499" s="559"/>
      <c r="ABD499" s="559"/>
      <c r="ABE499" s="559"/>
      <c r="ABF499" s="559"/>
      <c r="ABG499" s="559"/>
      <c r="ABH499" s="559"/>
      <c r="ABI499" s="559"/>
      <c r="ABJ499" s="559"/>
      <c r="ABK499" s="559"/>
      <c r="ABL499" s="559"/>
      <c r="ABM499" s="559"/>
      <c r="ABN499" s="559"/>
      <c r="ABO499" s="559"/>
      <c r="ABP499" s="559"/>
      <c r="ABQ499" s="559"/>
      <c r="ABR499" s="559"/>
      <c r="ABS499" s="559"/>
      <c r="ABT499" s="559"/>
      <c r="ABU499" s="559"/>
      <c r="ABV499" s="559"/>
      <c r="ABW499" s="559"/>
      <c r="ABX499" s="559"/>
      <c r="ABY499" s="559"/>
      <c r="ABZ499" s="559"/>
      <c r="ACA499" s="559"/>
      <c r="ACB499" s="559"/>
      <c r="ACC499" s="559"/>
      <c r="ACD499" s="559"/>
      <c r="ACE499" s="559"/>
      <c r="ACF499" s="559"/>
      <c r="ACG499" s="559"/>
      <c r="ACH499" s="559"/>
      <c r="ACI499" s="559"/>
      <c r="ACJ499" s="559"/>
      <c r="ACK499" s="559"/>
      <c r="ACL499" s="559"/>
      <c r="ACM499" s="559"/>
      <c r="ACN499" s="559"/>
      <c r="ACO499" s="559"/>
      <c r="ACP499" s="559"/>
      <c r="ACQ499" s="559"/>
      <c r="ACR499" s="559"/>
      <c r="ACS499" s="559"/>
      <c r="ACT499" s="559"/>
      <c r="ACU499" s="559"/>
      <c r="ACV499" s="559"/>
      <c r="ACW499" s="559"/>
      <c r="ACX499" s="559"/>
      <c r="ACY499" s="559"/>
      <c r="ACZ499" s="559"/>
      <c r="ADA499" s="559"/>
      <c r="ADB499" s="559"/>
      <c r="ADC499" s="559"/>
      <c r="ADD499" s="559"/>
      <c r="ADE499" s="559"/>
      <c r="ADF499" s="559"/>
      <c r="ADG499" s="559"/>
      <c r="ADH499" s="559"/>
      <c r="ADI499" s="559"/>
      <c r="ADJ499" s="559"/>
      <c r="ADK499" s="559"/>
      <c r="ADL499" s="559"/>
      <c r="ADM499" s="559"/>
      <c r="ADN499" s="559"/>
      <c r="ADO499" s="559"/>
      <c r="ADP499" s="559"/>
      <c r="ADQ499" s="559"/>
      <c r="ADR499" s="559"/>
      <c r="ADS499" s="559"/>
      <c r="ADT499" s="559"/>
      <c r="ADU499" s="559"/>
      <c r="ADV499" s="559"/>
      <c r="ADW499" s="559"/>
      <c r="ADX499" s="559"/>
      <c r="ADY499" s="559"/>
      <c r="ADZ499" s="559"/>
      <c r="AEA499" s="559"/>
      <c r="AEB499" s="559"/>
      <c r="AEC499" s="559"/>
      <c r="AED499" s="559"/>
      <c r="AEE499" s="559"/>
      <c r="AEF499" s="559"/>
      <c r="AEG499" s="559"/>
      <c r="AEH499" s="559"/>
      <c r="AEI499" s="559"/>
      <c r="AEJ499" s="559"/>
      <c r="AEK499" s="559"/>
      <c r="AEL499" s="559"/>
      <c r="AEM499" s="559"/>
      <c r="AEN499" s="559"/>
      <c r="AEO499" s="559"/>
      <c r="AEP499" s="559"/>
      <c r="AEQ499" s="559"/>
      <c r="AER499" s="559"/>
      <c r="AES499" s="559"/>
      <c r="AET499" s="559"/>
      <c r="AEU499" s="559"/>
      <c r="AEV499" s="559"/>
      <c r="AEW499" s="559"/>
      <c r="AEX499" s="559"/>
      <c r="AEY499" s="559"/>
      <c r="AEZ499" s="559"/>
      <c r="AFA499" s="559"/>
      <c r="AFB499" s="559"/>
      <c r="AFC499" s="559"/>
      <c r="AFD499" s="559"/>
      <c r="AFE499" s="559"/>
      <c r="AFF499" s="559"/>
      <c r="AFG499" s="559"/>
      <c r="AFH499" s="559"/>
      <c r="AFI499" s="559"/>
      <c r="AFJ499" s="559"/>
      <c r="AFK499" s="559"/>
      <c r="AFL499" s="559"/>
      <c r="AFM499" s="559"/>
      <c r="AFN499" s="559"/>
      <c r="AFO499" s="559"/>
      <c r="AFP499" s="559"/>
      <c r="AFQ499" s="559"/>
      <c r="AFR499" s="559"/>
      <c r="AFS499" s="559"/>
      <c r="AFT499" s="559"/>
      <c r="AFU499" s="559"/>
      <c r="AFV499" s="559"/>
      <c r="AFW499" s="559"/>
      <c r="AFX499" s="559"/>
      <c r="AFY499" s="559"/>
      <c r="AFZ499" s="559"/>
      <c r="AGA499" s="559"/>
      <c r="AGB499" s="559"/>
      <c r="AGC499" s="559"/>
      <c r="AGD499" s="559"/>
      <c r="AGE499" s="559"/>
      <c r="AGF499" s="559"/>
      <c r="AGG499" s="559"/>
      <c r="AGH499" s="559"/>
      <c r="AGI499" s="559"/>
      <c r="AGJ499" s="559"/>
      <c r="AGK499" s="559"/>
      <c r="AGL499" s="559"/>
      <c r="AGM499" s="559"/>
      <c r="AGN499" s="559"/>
      <c r="AGO499" s="559"/>
      <c r="AGP499" s="559"/>
      <c r="AGQ499" s="559"/>
      <c r="AGR499" s="559"/>
      <c r="AGS499" s="559"/>
      <c r="AGT499" s="559"/>
      <c r="AGU499" s="559"/>
      <c r="AGV499" s="559"/>
      <c r="AGW499" s="559"/>
      <c r="AGX499" s="559"/>
      <c r="AGY499" s="559"/>
      <c r="AGZ499" s="559"/>
      <c r="AHA499" s="559"/>
      <c r="AHB499" s="559"/>
      <c r="AHC499" s="559"/>
      <c r="AHD499" s="559"/>
      <c r="AHE499" s="559"/>
      <c r="AHF499" s="559"/>
      <c r="AHG499" s="559"/>
      <c r="AHH499" s="559"/>
      <c r="AHI499" s="559"/>
      <c r="AHJ499" s="559"/>
      <c r="AHK499" s="559"/>
      <c r="AHL499" s="559"/>
      <c r="AHM499" s="559"/>
      <c r="AHN499" s="559"/>
      <c r="AHO499" s="559"/>
      <c r="AHP499" s="559"/>
      <c r="AHQ499" s="559"/>
      <c r="AHR499" s="559"/>
      <c r="AHS499" s="559"/>
      <c r="AHT499" s="559"/>
      <c r="AHU499" s="559"/>
      <c r="AHV499" s="559"/>
      <c r="AHW499" s="559"/>
      <c r="AHX499" s="559"/>
      <c r="AHY499" s="559"/>
      <c r="AHZ499" s="559"/>
      <c r="AIA499" s="559"/>
      <c r="AIB499" s="559"/>
      <c r="AIC499" s="559"/>
      <c r="AID499" s="559"/>
      <c r="AIE499" s="559"/>
      <c r="AIF499" s="559"/>
      <c r="AIG499" s="559"/>
      <c r="AIH499" s="559"/>
      <c r="AII499" s="559"/>
      <c r="AIJ499" s="559"/>
      <c r="AIK499" s="559"/>
      <c r="AIL499" s="559"/>
      <c r="AIM499" s="559"/>
      <c r="AIN499" s="559"/>
      <c r="AIO499" s="559"/>
      <c r="AIP499" s="559"/>
      <c r="AIQ499" s="559"/>
      <c r="AIR499" s="559"/>
      <c r="AIS499" s="559"/>
      <c r="AIT499" s="559"/>
      <c r="AIU499" s="559"/>
      <c r="AIV499" s="559"/>
      <c r="AIW499" s="559"/>
      <c r="AIX499" s="559"/>
      <c r="AIY499" s="559"/>
      <c r="AIZ499" s="559"/>
      <c r="AJA499" s="559"/>
      <c r="AJB499" s="559"/>
      <c r="AJC499" s="559"/>
      <c r="AJD499" s="559"/>
      <c r="AJE499" s="559"/>
      <c r="AJF499" s="559"/>
      <c r="AJG499" s="559"/>
      <c r="AJH499" s="559"/>
      <c r="AJI499" s="559"/>
      <c r="AJJ499" s="559"/>
      <c r="AJK499" s="559"/>
      <c r="AJL499" s="559"/>
      <c r="AJM499" s="559"/>
      <c r="AJN499" s="559"/>
      <c r="AJO499" s="559"/>
      <c r="AJP499" s="559"/>
      <c r="AJQ499" s="559"/>
      <c r="AJR499" s="559"/>
      <c r="AJS499" s="559"/>
      <c r="AJT499" s="559"/>
      <c r="AJU499" s="559"/>
      <c r="AJV499" s="559"/>
      <c r="AJW499" s="559"/>
      <c r="AJX499" s="559"/>
      <c r="AJY499" s="559"/>
      <c r="AJZ499" s="559"/>
      <c r="AKA499" s="559"/>
      <c r="AKB499" s="559"/>
      <c r="AKC499" s="559"/>
      <c r="AKD499" s="559"/>
      <c r="AKE499" s="559"/>
      <c r="AKF499" s="559"/>
      <c r="AKG499" s="559"/>
      <c r="AKH499" s="559"/>
      <c r="AKI499" s="559"/>
      <c r="AKJ499" s="559"/>
      <c r="AKK499" s="559"/>
      <c r="AKL499" s="559"/>
      <c r="AKM499" s="559"/>
      <c r="AKN499" s="559"/>
      <c r="AKO499" s="559"/>
      <c r="AKP499" s="559"/>
      <c r="AKQ499" s="559"/>
      <c r="AKR499" s="559"/>
      <c r="AKS499" s="559"/>
      <c r="AKT499" s="559"/>
      <c r="AKU499" s="559"/>
      <c r="AKV499" s="559"/>
      <c r="AKW499" s="559"/>
      <c r="AKX499" s="559"/>
      <c r="AKY499" s="559"/>
      <c r="AKZ499" s="559"/>
      <c r="ALA499" s="559"/>
      <c r="ALB499" s="559"/>
      <c r="ALC499" s="559"/>
      <c r="ALD499" s="559"/>
      <c r="ALE499" s="559"/>
      <c r="ALF499" s="559"/>
      <c r="ALG499" s="559"/>
      <c r="ALH499" s="559"/>
      <c r="ALI499" s="559"/>
      <c r="ALJ499" s="559"/>
      <c r="ALK499" s="559"/>
      <c r="ALL499" s="559"/>
      <c r="ALM499" s="559"/>
      <c r="ALN499" s="559"/>
      <c r="ALO499" s="559"/>
      <c r="ALP499" s="559"/>
      <c r="ALQ499" s="559"/>
      <c r="ALR499" s="559"/>
      <c r="ALS499" s="559"/>
      <c r="ALT499" s="559"/>
      <c r="ALU499" s="559"/>
      <c r="ALV499" s="559"/>
      <c r="ALW499" s="559"/>
      <c r="ALX499" s="559"/>
      <c r="ALY499" s="559"/>
      <c r="ALZ499" s="559"/>
      <c r="AMA499" s="559"/>
      <c r="AMB499" s="559"/>
      <c r="AMC499" s="559"/>
      <c r="AMD499" s="559"/>
      <c r="AME499" s="559"/>
      <c r="AMF499" s="559"/>
      <c r="AMG499" s="559"/>
      <c r="AMH499" s="559"/>
      <c r="AMI499" s="559"/>
      <c r="AMJ499" s="559"/>
    </row>
    <row r="500" spans="1:1025" x14ac:dyDescent="0.25">
      <c r="A500" s="258" t="s">
        <v>6036</v>
      </c>
      <c r="B500" s="257">
        <v>500</v>
      </c>
      <c r="C500" s="258" t="s">
        <v>24611</v>
      </c>
      <c r="D500" s="308" t="s">
        <v>6037</v>
      </c>
      <c r="E500" s="277"/>
      <c r="F500" s="278"/>
      <c r="G500" s="280"/>
      <c r="H500" s="280"/>
      <c r="I500" s="492">
        <v>117</v>
      </c>
      <c r="J500" s="278"/>
      <c r="K500" s="278"/>
      <c r="L500" s="278"/>
      <c r="M500" s="278"/>
      <c r="N500" s="278"/>
      <c r="O500" s="278"/>
      <c r="P500" s="278"/>
      <c r="Q500" s="278"/>
      <c r="R500" s="278"/>
      <c r="S500" s="278"/>
      <c r="T500" s="278"/>
      <c r="U500" s="278"/>
      <c r="V500" s="278"/>
      <c r="W500" s="283">
        <f t="shared" si="223"/>
        <v>100</v>
      </c>
      <c r="X500" s="283">
        <f t="shared" si="224"/>
        <v>100</v>
      </c>
      <c r="Y500" s="283">
        <f t="shared" si="219"/>
        <v>100</v>
      </c>
      <c r="Z500" s="283">
        <f t="shared" si="221"/>
        <v>100</v>
      </c>
      <c r="AA500" s="283">
        <f t="shared" si="222"/>
        <v>100</v>
      </c>
      <c r="AB500" s="287">
        <f t="shared" si="202"/>
        <v>100</v>
      </c>
      <c r="AC500" s="287">
        <f t="shared" si="201"/>
        <v>100</v>
      </c>
      <c r="AD500" s="287">
        <f t="shared" si="214"/>
        <v>100</v>
      </c>
      <c r="AE500" s="284">
        <f t="shared" si="220"/>
        <v>100</v>
      </c>
      <c r="AF500" s="284">
        <f t="shared" si="203"/>
        <v>100</v>
      </c>
      <c r="AG500" s="268">
        <f t="shared" si="216"/>
        <v>100</v>
      </c>
      <c r="AH500" s="268">
        <f t="shared" si="217"/>
        <v>100</v>
      </c>
      <c r="AI500" s="268">
        <f t="shared" si="218"/>
        <v>100</v>
      </c>
      <c r="AJ500" s="268">
        <f t="shared" si="215"/>
        <v>100</v>
      </c>
      <c r="AK500" s="506" t="s">
        <v>24292</v>
      </c>
      <c r="AL500" s="277"/>
      <c r="AM500" s="277"/>
      <c r="AN500" s="511"/>
      <c r="AO500" s="277"/>
      <c r="AP500" s="277"/>
      <c r="AQ500" s="277"/>
      <c r="AR500" s="171" t="s">
        <v>6020</v>
      </c>
      <c r="AS500" s="171"/>
      <c r="AT500" s="277"/>
      <c r="AU500" s="277"/>
    </row>
    <row r="501" spans="1:1025" x14ac:dyDescent="0.25">
      <c r="A501" s="258" t="s">
        <v>6038</v>
      </c>
      <c r="B501" s="257">
        <v>501</v>
      </c>
      <c r="C501" s="258" t="s">
        <v>24612</v>
      </c>
      <c r="D501" s="308" t="s">
        <v>6039</v>
      </c>
      <c r="E501" s="277"/>
      <c r="F501" s="278"/>
      <c r="G501" s="280"/>
      <c r="H501" s="280"/>
      <c r="I501" s="492">
        <v>117</v>
      </c>
      <c r="J501" s="278"/>
      <c r="K501" s="278"/>
      <c r="L501" s="278"/>
      <c r="M501" s="278"/>
      <c r="N501" s="278"/>
      <c r="O501" s="278"/>
      <c r="P501" s="278"/>
      <c r="Q501" s="278"/>
      <c r="R501" s="278"/>
      <c r="S501" s="278"/>
      <c r="T501" s="278"/>
      <c r="U501" s="278"/>
      <c r="V501" s="278"/>
      <c r="W501" s="283">
        <f t="shared" si="223"/>
        <v>100</v>
      </c>
      <c r="X501" s="283">
        <f t="shared" si="224"/>
        <v>100</v>
      </c>
      <c r="Y501" s="283">
        <f t="shared" si="219"/>
        <v>100</v>
      </c>
      <c r="Z501" s="283">
        <f t="shared" si="221"/>
        <v>100</v>
      </c>
      <c r="AA501" s="283">
        <f t="shared" si="222"/>
        <v>100</v>
      </c>
      <c r="AB501" s="287">
        <f t="shared" si="202"/>
        <v>100</v>
      </c>
      <c r="AC501" s="287">
        <f t="shared" si="201"/>
        <v>100</v>
      </c>
      <c r="AD501" s="287">
        <f t="shared" si="214"/>
        <v>100</v>
      </c>
      <c r="AE501" s="284">
        <f t="shared" si="220"/>
        <v>100</v>
      </c>
      <c r="AF501" s="284">
        <f t="shared" si="203"/>
        <v>100</v>
      </c>
      <c r="AG501" s="268">
        <f t="shared" si="216"/>
        <v>100</v>
      </c>
      <c r="AH501" s="268">
        <f t="shared" si="217"/>
        <v>100</v>
      </c>
      <c r="AI501" s="268">
        <f t="shared" si="218"/>
        <v>100</v>
      </c>
      <c r="AJ501" s="268">
        <f t="shared" si="215"/>
        <v>100</v>
      </c>
      <c r="AK501" s="506" t="s">
        <v>24292</v>
      </c>
      <c r="AL501" s="277"/>
      <c r="AM501" s="277"/>
      <c r="AN501" s="511"/>
      <c r="AO501" s="277"/>
      <c r="AP501" s="277"/>
      <c r="AQ501" s="277"/>
      <c r="AR501" s="171" t="s">
        <v>6020</v>
      </c>
      <c r="AS501" s="171"/>
      <c r="AT501" s="277"/>
      <c r="AU501" s="277"/>
    </row>
    <row r="502" spans="1:1025" x14ac:dyDescent="0.25">
      <c r="A502" s="256" t="s">
        <v>6049</v>
      </c>
      <c r="B502" s="257">
        <v>502</v>
      </c>
      <c r="C502" s="258" t="s">
        <v>6050</v>
      </c>
      <c r="D502" s="308" t="s">
        <v>6051</v>
      </c>
      <c r="E502" s="277"/>
      <c r="F502" s="278">
        <v>4</v>
      </c>
      <c r="G502" s="280"/>
      <c r="H502" s="280"/>
      <c r="I502" s="492">
        <v>35</v>
      </c>
      <c r="J502" s="278">
        <v>2</v>
      </c>
      <c r="K502" s="394">
        <v>1</v>
      </c>
      <c r="L502" s="278"/>
      <c r="M502" s="278"/>
      <c r="N502" s="278"/>
      <c r="O502" s="278"/>
      <c r="P502" s="278"/>
      <c r="Q502" s="278"/>
      <c r="R502" s="278"/>
      <c r="S502" s="278"/>
      <c r="T502" s="278"/>
      <c r="U502" s="278"/>
      <c r="V502" s="278"/>
      <c r="W502" s="283">
        <f t="shared" si="223"/>
        <v>100</v>
      </c>
      <c r="X502" s="283">
        <f t="shared" si="224"/>
        <v>100</v>
      </c>
      <c r="Y502" s="283">
        <f t="shared" si="219"/>
        <v>100</v>
      </c>
      <c r="Z502" s="283">
        <f t="shared" si="221"/>
        <v>100</v>
      </c>
      <c r="AA502" s="283">
        <f t="shared" si="222"/>
        <v>100</v>
      </c>
      <c r="AB502" s="287">
        <f t="shared" si="202"/>
        <v>100</v>
      </c>
      <c r="AC502" s="287">
        <f t="shared" si="201"/>
        <v>100</v>
      </c>
      <c r="AD502" s="287">
        <f t="shared" si="214"/>
        <v>100</v>
      </c>
      <c r="AE502" s="284">
        <f t="shared" si="220"/>
        <v>100</v>
      </c>
      <c r="AF502" s="284">
        <f t="shared" si="203"/>
        <v>100</v>
      </c>
      <c r="AG502" s="342">
        <v>5</v>
      </c>
      <c r="AH502" s="268">
        <f t="shared" si="217"/>
        <v>10</v>
      </c>
      <c r="AI502" s="326">
        <v>10</v>
      </c>
      <c r="AJ502" s="268">
        <f t="shared" si="215"/>
        <v>100</v>
      </c>
      <c r="AK502" s="506" t="s">
        <v>24548</v>
      </c>
      <c r="AL502" s="277"/>
      <c r="AM502" s="277"/>
      <c r="AN502" s="511"/>
      <c r="AO502" s="277"/>
      <c r="AP502" s="277"/>
      <c r="AQ502" s="277"/>
      <c r="AR502" s="171" t="s">
        <v>756</v>
      </c>
      <c r="AS502" s="171"/>
      <c r="AT502" s="277"/>
      <c r="AU502" s="277"/>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c r="BR502" s="170"/>
      <c r="BS502" s="170"/>
      <c r="BT502" s="170"/>
      <c r="BU502" s="170"/>
      <c r="BV502" s="170"/>
      <c r="BW502" s="170"/>
      <c r="BX502" s="170"/>
      <c r="BY502" s="170"/>
      <c r="BZ502" s="170"/>
      <c r="CA502" s="170"/>
      <c r="CB502" s="170"/>
      <c r="CC502" s="170"/>
      <c r="CD502" s="170"/>
      <c r="CE502" s="170"/>
      <c r="CF502" s="170"/>
      <c r="CG502" s="170"/>
      <c r="CH502" s="170"/>
      <c r="CI502" s="170"/>
      <c r="CJ502" s="170"/>
      <c r="CK502" s="170"/>
      <c r="CL502" s="170"/>
      <c r="CM502" s="170"/>
      <c r="CN502" s="170"/>
      <c r="CO502" s="170"/>
      <c r="CP502" s="170"/>
      <c r="CQ502" s="170"/>
      <c r="CR502" s="170"/>
      <c r="CS502" s="170"/>
      <c r="CT502" s="170"/>
      <c r="CU502" s="170"/>
      <c r="CV502" s="170"/>
      <c r="CW502" s="170"/>
      <c r="CX502" s="170"/>
      <c r="CY502" s="170"/>
      <c r="CZ502" s="170"/>
      <c r="DA502" s="170"/>
      <c r="DB502" s="170"/>
      <c r="DC502" s="170"/>
      <c r="DD502" s="170"/>
      <c r="DE502" s="170"/>
      <c r="DF502" s="170"/>
      <c r="DG502" s="170"/>
      <c r="DH502" s="170"/>
      <c r="DI502" s="170"/>
      <c r="DJ502" s="170"/>
      <c r="DK502" s="170"/>
      <c r="DL502" s="170"/>
      <c r="DM502" s="170"/>
      <c r="DN502" s="170"/>
      <c r="DO502" s="170"/>
      <c r="DP502" s="170"/>
      <c r="DQ502" s="170"/>
      <c r="DR502" s="170"/>
      <c r="DS502" s="170"/>
      <c r="DT502" s="170"/>
      <c r="DU502" s="170"/>
      <c r="DV502" s="170"/>
      <c r="DW502" s="170"/>
      <c r="DX502" s="170"/>
      <c r="DY502" s="170"/>
      <c r="DZ502" s="170"/>
      <c r="EA502" s="170"/>
      <c r="EB502" s="170"/>
      <c r="EC502" s="170"/>
      <c r="ED502" s="170"/>
      <c r="EE502" s="170"/>
      <c r="EF502" s="170"/>
      <c r="EG502" s="170"/>
      <c r="EH502" s="170"/>
      <c r="EI502" s="170"/>
      <c r="EJ502" s="170"/>
      <c r="EK502" s="170"/>
      <c r="EL502" s="170"/>
      <c r="EM502" s="170"/>
      <c r="EN502" s="170"/>
      <c r="EO502" s="170"/>
      <c r="EP502" s="170"/>
      <c r="EQ502" s="170"/>
      <c r="ER502" s="170"/>
      <c r="ES502" s="170"/>
      <c r="ET502" s="170"/>
      <c r="EU502" s="170"/>
      <c r="EV502" s="170"/>
      <c r="EW502" s="170"/>
      <c r="EX502" s="170"/>
      <c r="EY502" s="170"/>
      <c r="EZ502" s="170"/>
      <c r="FA502" s="170"/>
      <c r="FB502" s="170"/>
      <c r="FC502" s="170"/>
      <c r="FD502" s="170"/>
      <c r="FE502" s="170"/>
      <c r="FF502" s="170"/>
      <c r="FG502" s="170"/>
      <c r="FH502" s="170"/>
      <c r="FI502" s="170"/>
      <c r="FJ502" s="170"/>
      <c r="FK502" s="170"/>
      <c r="FL502" s="170"/>
      <c r="FM502" s="170"/>
      <c r="FN502" s="170"/>
      <c r="FO502" s="170"/>
      <c r="FP502" s="170"/>
      <c r="FQ502" s="170"/>
      <c r="FR502" s="170"/>
      <c r="FS502" s="170"/>
      <c r="FT502" s="170"/>
      <c r="FU502" s="170"/>
      <c r="FV502" s="170"/>
      <c r="FW502" s="170"/>
      <c r="FX502" s="170"/>
      <c r="FY502" s="170"/>
      <c r="FZ502" s="170"/>
      <c r="GA502" s="170"/>
      <c r="GB502" s="170"/>
      <c r="GC502" s="170"/>
      <c r="GD502" s="170"/>
      <c r="GE502" s="170"/>
      <c r="GF502" s="170"/>
      <c r="GG502" s="170"/>
      <c r="GH502" s="170"/>
      <c r="GI502" s="170"/>
      <c r="GJ502" s="170"/>
      <c r="GK502" s="170"/>
      <c r="GL502" s="170"/>
      <c r="GM502" s="170"/>
      <c r="GN502" s="170"/>
      <c r="GO502" s="170"/>
      <c r="GP502" s="170"/>
      <c r="GQ502" s="170"/>
      <c r="GR502" s="170"/>
      <c r="GS502" s="170"/>
      <c r="GT502" s="170"/>
      <c r="GU502" s="170"/>
      <c r="GV502" s="170"/>
      <c r="GW502" s="170"/>
      <c r="GX502" s="170"/>
      <c r="GY502" s="170"/>
      <c r="GZ502" s="170"/>
      <c r="HA502" s="170"/>
      <c r="HB502" s="170"/>
      <c r="HC502" s="170"/>
      <c r="HD502" s="170"/>
      <c r="HE502" s="170"/>
      <c r="HF502" s="170"/>
      <c r="HG502" s="170"/>
      <c r="HH502" s="170"/>
      <c r="HI502" s="170"/>
      <c r="HJ502" s="170"/>
      <c r="HK502" s="170"/>
      <c r="HL502" s="170"/>
      <c r="HM502" s="170"/>
      <c r="HN502" s="170"/>
      <c r="HO502" s="170"/>
      <c r="HP502" s="170"/>
      <c r="HQ502" s="170"/>
      <c r="HR502" s="170"/>
      <c r="HS502" s="170"/>
      <c r="HT502" s="170"/>
      <c r="HU502" s="170"/>
      <c r="HV502" s="170"/>
      <c r="HW502" s="170"/>
      <c r="HX502" s="170"/>
      <c r="HY502" s="170"/>
      <c r="HZ502" s="170"/>
      <c r="IA502" s="170"/>
      <c r="IB502" s="170"/>
      <c r="IC502" s="170"/>
      <c r="ID502" s="170"/>
      <c r="IE502" s="170"/>
      <c r="IF502" s="170"/>
      <c r="IG502" s="170"/>
      <c r="IH502" s="170"/>
      <c r="II502" s="170"/>
      <c r="IJ502" s="170"/>
      <c r="IK502" s="170"/>
      <c r="IL502" s="170"/>
      <c r="IM502" s="170"/>
      <c r="IN502" s="170"/>
      <c r="IO502" s="170"/>
      <c r="IP502" s="170"/>
      <c r="IQ502" s="170"/>
      <c r="IR502" s="170"/>
      <c r="IS502" s="170"/>
      <c r="IT502" s="170"/>
      <c r="IU502" s="170"/>
      <c r="IV502" s="170"/>
      <c r="IW502" s="170"/>
      <c r="IX502" s="170"/>
      <c r="IY502" s="170"/>
      <c r="IZ502" s="170"/>
      <c r="JA502" s="170"/>
      <c r="JB502" s="170"/>
      <c r="JC502" s="170"/>
      <c r="JD502" s="170"/>
      <c r="JE502" s="170"/>
      <c r="JF502" s="170"/>
      <c r="JG502" s="170"/>
      <c r="JH502" s="170"/>
      <c r="JI502" s="170"/>
      <c r="JJ502" s="170"/>
      <c r="JK502" s="170"/>
      <c r="JL502" s="170"/>
      <c r="JM502" s="170"/>
      <c r="JN502" s="170"/>
      <c r="JO502" s="170"/>
      <c r="JP502" s="170"/>
      <c r="JQ502" s="170"/>
      <c r="JR502" s="170"/>
      <c r="JS502" s="170"/>
      <c r="JT502" s="170"/>
      <c r="JU502" s="170"/>
      <c r="JV502" s="170"/>
      <c r="JW502" s="170"/>
      <c r="JX502" s="170"/>
      <c r="JY502" s="170"/>
      <c r="JZ502" s="170"/>
      <c r="KA502" s="170"/>
      <c r="KB502" s="170"/>
      <c r="KC502" s="170"/>
      <c r="KD502" s="170"/>
      <c r="KE502" s="170"/>
      <c r="KF502" s="170"/>
      <c r="KG502" s="170"/>
      <c r="KH502" s="170"/>
      <c r="KI502" s="170"/>
      <c r="KJ502" s="170"/>
      <c r="KK502" s="170"/>
      <c r="KL502" s="170"/>
      <c r="KM502" s="170"/>
      <c r="KN502" s="170"/>
      <c r="KO502" s="170"/>
      <c r="KP502" s="170"/>
      <c r="KQ502" s="170"/>
      <c r="KR502" s="170"/>
      <c r="KS502" s="170"/>
      <c r="KT502" s="170"/>
      <c r="KU502" s="170"/>
      <c r="KV502" s="170"/>
      <c r="KW502" s="170"/>
      <c r="KX502" s="170"/>
      <c r="KY502" s="170"/>
      <c r="KZ502" s="170"/>
      <c r="LA502" s="170"/>
      <c r="LB502" s="170"/>
      <c r="LC502" s="170"/>
      <c r="LD502" s="170"/>
      <c r="LE502" s="170"/>
      <c r="LF502" s="170"/>
      <c r="LG502" s="170"/>
      <c r="LH502" s="170"/>
      <c r="LI502" s="170"/>
      <c r="LJ502" s="170"/>
      <c r="LK502" s="170"/>
      <c r="LL502" s="170"/>
      <c r="LM502" s="170"/>
      <c r="LN502" s="170"/>
      <c r="LO502" s="170"/>
      <c r="LP502" s="170"/>
      <c r="LQ502" s="170"/>
      <c r="LR502" s="170"/>
      <c r="LS502" s="170"/>
      <c r="LT502" s="170"/>
      <c r="LU502" s="170"/>
      <c r="LV502" s="170"/>
      <c r="LW502" s="170"/>
      <c r="LX502" s="170"/>
      <c r="LY502" s="170"/>
      <c r="LZ502" s="170"/>
      <c r="MA502" s="170"/>
      <c r="MB502" s="170"/>
      <c r="MC502" s="170"/>
      <c r="MD502" s="170"/>
      <c r="ME502" s="170"/>
      <c r="MF502" s="170"/>
      <c r="MG502" s="170"/>
      <c r="MH502" s="170"/>
      <c r="MI502" s="170"/>
      <c r="MJ502" s="170"/>
      <c r="MK502" s="170"/>
      <c r="ML502" s="170"/>
      <c r="MM502" s="170"/>
      <c r="MN502" s="170"/>
      <c r="MO502" s="170"/>
      <c r="MP502" s="170"/>
      <c r="MQ502" s="170"/>
      <c r="MR502" s="170"/>
      <c r="MS502" s="170"/>
      <c r="MT502" s="170"/>
      <c r="MU502" s="170"/>
      <c r="MV502" s="170"/>
      <c r="MW502" s="170"/>
      <c r="MX502" s="170"/>
      <c r="MY502" s="170"/>
      <c r="MZ502" s="170"/>
      <c r="NA502" s="170"/>
      <c r="NB502" s="170"/>
      <c r="NC502" s="170"/>
      <c r="ND502" s="170"/>
      <c r="NE502" s="170"/>
      <c r="NF502" s="170"/>
      <c r="NG502" s="170"/>
      <c r="NH502" s="170"/>
      <c r="NI502" s="170"/>
      <c r="NJ502" s="170"/>
      <c r="NK502" s="170"/>
      <c r="NL502" s="170"/>
      <c r="NM502" s="170"/>
      <c r="NN502" s="170"/>
      <c r="NO502" s="170"/>
      <c r="NP502" s="170"/>
      <c r="NQ502" s="170"/>
      <c r="NR502" s="170"/>
      <c r="NS502" s="170"/>
      <c r="NT502" s="170"/>
      <c r="NU502" s="170"/>
      <c r="NV502" s="170"/>
      <c r="NW502" s="170"/>
      <c r="NX502" s="170"/>
      <c r="NY502" s="170"/>
      <c r="NZ502" s="170"/>
      <c r="OA502" s="170"/>
      <c r="OB502" s="170"/>
      <c r="OC502" s="170"/>
      <c r="OD502" s="170"/>
      <c r="OE502" s="170"/>
      <c r="OF502" s="170"/>
      <c r="OG502" s="170"/>
      <c r="OH502" s="170"/>
      <c r="OI502" s="170"/>
      <c r="OJ502" s="170"/>
      <c r="OK502" s="170"/>
      <c r="OL502" s="170"/>
      <c r="OM502" s="170"/>
      <c r="ON502" s="170"/>
      <c r="OO502" s="170"/>
      <c r="OP502" s="170"/>
      <c r="OQ502" s="170"/>
      <c r="OR502" s="170"/>
      <c r="OS502" s="170"/>
      <c r="OT502" s="170"/>
      <c r="OU502" s="170"/>
      <c r="OV502" s="170"/>
      <c r="OW502" s="170"/>
      <c r="OX502" s="170"/>
      <c r="OY502" s="170"/>
      <c r="OZ502" s="170"/>
      <c r="PA502" s="170"/>
      <c r="PB502" s="170"/>
      <c r="PC502" s="170"/>
      <c r="PD502" s="170"/>
      <c r="PE502" s="170"/>
      <c r="PF502" s="170"/>
      <c r="PG502" s="170"/>
      <c r="PH502" s="170"/>
      <c r="PI502" s="170"/>
      <c r="PJ502" s="170"/>
      <c r="PK502" s="170"/>
      <c r="PL502" s="170"/>
      <c r="PM502" s="170"/>
      <c r="PN502" s="170"/>
      <c r="PO502" s="170"/>
      <c r="PP502" s="170"/>
      <c r="PQ502" s="170"/>
      <c r="PR502" s="170"/>
      <c r="PS502" s="170"/>
      <c r="PT502" s="170"/>
      <c r="PU502" s="170"/>
      <c r="PV502" s="170"/>
      <c r="PW502" s="170"/>
      <c r="PX502" s="170"/>
      <c r="PY502" s="170"/>
      <c r="PZ502" s="170"/>
      <c r="QA502" s="170"/>
      <c r="QB502" s="170"/>
      <c r="QC502" s="170"/>
      <c r="QD502" s="170"/>
      <c r="QE502" s="170"/>
      <c r="QF502" s="170"/>
      <c r="QG502" s="170"/>
      <c r="QH502" s="170"/>
      <c r="QI502" s="170"/>
      <c r="QJ502" s="170"/>
      <c r="QK502" s="170"/>
      <c r="QL502" s="170"/>
      <c r="QM502" s="170"/>
      <c r="QN502" s="170"/>
      <c r="QO502" s="170"/>
      <c r="QP502" s="170"/>
      <c r="QQ502" s="170"/>
      <c r="QR502" s="170"/>
      <c r="QS502" s="170"/>
      <c r="QT502" s="170"/>
      <c r="QU502" s="170"/>
      <c r="QV502" s="170"/>
      <c r="QW502" s="170"/>
      <c r="QX502" s="170"/>
      <c r="QY502" s="170"/>
      <c r="QZ502" s="170"/>
      <c r="RA502" s="170"/>
      <c r="RB502" s="170"/>
      <c r="RC502" s="170"/>
      <c r="RD502" s="170"/>
      <c r="RE502" s="170"/>
      <c r="RF502" s="170"/>
      <c r="RG502" s="170"/>
      <c r="RH502" s="170"/>
      <c r="RI502" s="170"/>
      <c r="RJ502" s="170"/>
      <c r="RK502" s="170"/>
      <c r="RL502" s="170"/>
      <c r="RM502" s="170"/>
      <c r="RN502" s="170"/>
      <c r="RO502" s="170"/>
      <c r="RP502" s="170"/>
      <c r="RQ502" s="170"/>
      <c r="RR502" s="170"/>
      <c r="RS502" s="170"/>
      <c r="RT502" s="170"/>
      <c r="RU502" s="170"/>
      <c r="RV502" s="170"/>
      <c r="RW502" s="170"/>
      <c r="RX502" s="170"/>
      <c r="RY502" s="170"/>
      <c r="RZ502" s="170"/>
      <c r="SA502" s="170"/>
      <c r="SB502" s="170"/>
      <c r="SC502" s="170"/>
      <c r="SD502" s="170"/>
      <c r="SE502" s="170"/>
      <c r="SF502" s="170"/>
      <c r="SG502" s="170"/>
      <c r="SH502" s="170"/>
      <c r="SI502" s="170"/>
      <c r="SJ502" s="170"/>
      <c r="SK502" s="170"/>
      <c r="SL502" s="170"/>
      <c r="SM502" s="170"/>
      <c r="SN502" s="170"/>
      <c r="SO502" s="170"/>
      <c r="SP502" s="170"/>
      <c r="SQ502" s="170"/>
      <c r="SR502" s="170"/>
      <c r="SS502" s="170"/>
      <c r="ST502" s="170"/>
      <c r="SU502" s="170"/>
      <c r="SV502" s="170"/>
      <c r="SW502" s="170"/>
      <c r="SX502" s="170"/>
      <c r="SY502" s="170"/>
      <c r="SZ502" s="170"/>
      <c r="TA502" s="170"/>
      <c r="TB502" s="170"/>
      <c r="TC502" s="170"/>
      <c r="TD502" s="170"/>
      <c r="TE502" s="170"/>
      <c r="TF502" s="170"/>
      <c r="TG502" s="170"/>
      <c r="TH502" s="170"/>
      <c r="TI502" s="170"/>
      <c r="TJ502" s="170"/>
      <c r="TK502" s="170"/>
      <c r="TL502" s="170"/>
      <c r="TM502" s="170"/>
      <c r="TN502" s="170"/>
      <c r="TO502" s="170"/>
      <c r="TP502" s="170"/>
      <c r="TQ502" s="170"/>
      <c r="TR502" s="170"/>
      <c r="TS502" s="170"/>
      <c r="TT502" s="170"/>
      <c r="TU502" s="170"/>
      <c r="TV502" s="170"/>
      <c r="TW502" s="170"/>
      <c r="TX502" s="170"/>
      <c r="TY502" s="170"/>
      <c r="TZ502" s="170"/>
      <c r="UA502" s="170"/>
      <c r="UB502" s="170"/>
      <c r="UC502" s="170"/>
      <c r="UD502" s="170"/>
      <c r="UE502" s="170"/>
      <c r="UF502" s="170"/>
      <c r="UG502" s="170"/>
      <c r="UH502" s="170"/>
      <c r="UI502" s="170"/>
      <c r="UJ502" s="170"/>
      <c r="UK502" s="170"/>
      <c r="UL502" s="170"/>
      <c r="UM502" s="170"/>
      <c r="UN502" s="170"/>
      <c r="UO502" s="170"/>
      <c r="UP502" s="170"/>
      <c r="UQ502" s="170"/>
      <c r="UR502" s="170"/>
      <c r="US502" s="170"/>
      <c r="UT502" s="170"/>
      <c r="UU502" s="170"/>
      <c r="UV502" s="170"/>
      <c r="UW502" s="170"/>
      <c r="UX502" s="170"/>
      <c r="UY502" s="170"/>
      <c r="UZ502" s="170"/>
      <c r="VA502" s="170"/>
      <c r="VB502" s="170"/>
      <c r="VC502" s="170"/>
      <c r="VD502" s="170"/>
      <c r="VE502" s="170"/>
      <c r="VF502" s="170"/>
      <c r="VG502" s="170"/>
      <c r="VH502" s="170"/>
      <c r="VI502" s="170"/>
      <c r="VJ502" s="170"/>
      <c r="VK502" s="170"/>
      <c r="VL502" s="170"/>
      <c r="VM502" s="170"/>
      <c r="VN502" s="170"/>
      <c r="VO502" s="170"/>
      <c r="VP502" s="170"/>
      <c r="VQ502" s="170"/>
      <c r="VR502" s="170"/>
      <c r="VS502" s="170"/>
      <c r="VT502" s="170"/>
      <c r="VU502" s="170"/>
      <c r="VV502" s="170"/>
      <c r="VW502" s="170"/>
      <c r="VX502" s="170"/>
      <c r="VY502" s="170"/>
      <c r="VZ502" s="170"/>
      <c r="WA502" s="170"/>
      <c r="WB502" s="170"/>
      <c r="WC502" s="170"/>
      <c r="WD502" s="170"/>
      <c r="WE502" s="170"/>
      <c r="WF502" s="170"/>
      <c r="WG502" s="170"/>
      <c r="WH502" s="170"/>
      <c r="WI502" s="170"/>
      <c r="WJ502" s="170"/>
      <c r="WK502" s="170"/>
      <c r="WL502" s="170"/>
      <c r="WM502" s="170"/>
      <c r="WN502" s="170"/>
      <c r="WO502" s="170"/>
      <c r="WP502" s="170"/>
      <c r="WQ502" s="170"/>
      <c r="WR502" s="170"/>
      <c r="WS502" s="170"/>
      <c r="WT502" s="170"/>
      <c r="WU502" s="170"/>
      <c r="WV502" s="170"/>
      <c r="WW502" s="170"/>
      <c r="WX502" s="170"/>
      <c r="WY502" s="170"/>
      <c r="WZ502" s="170"/>
      <c r="XA502" s="170"/>
      <c r="XB502" s="170"/>
      <c r="XC502" s="170"/>
      <c r="XD502" s="170"/>
      <c r="XE502" s="170"/>
      <c r="XF502" s="170"/>
      <c r="XG502" s="170"/>
      <c r="XH502" s="170"/>
      <c r="XI502" s="170"/>
      <c r="XJ502" s="170"/>
      <c r="XK502" s="170"/>
      <c r="XL502" s="170"/>
      <c r="XM502" s="170"/>
      <c r="XN502" s="170"/>
      <c r="XO502" s="170"/>
      <c r="XP502" s="170"/>
      <c r="XQ502" s="170"/>
      <c r="XR502" s="170"/>
      <c r="XS502" s="170"/>
      <c r="XT502" s="170"/>
      <c r="XU502" s="170"/>
      <c r="XV502" s="170"/>
      <c r="XW502" s="170"/>
      <c r="XX502" s="170"/>
      <c r="XY502" s="170"/>
      <c r="XZ502" s="170"/>
      <c r="YA502" s="170"/>
      <c r="YB502" s="170"/>
      <c r="YC502" s="170"/>
      <c r="YD502" s="170"/>
      <c r="YE502" s="170"/>
      <c r="YF502" s="170"/>
      <c r="YG502" s="170"/>
      <c r="YH502" s="170"/>
      <c r="YI502" s="170"/>
      <c r="YJ502" s="170"/>
      <c r="YK502" s="170"/>
      <c r="YL502" s="170"/>
      <c r="YM502" s="170"/>
      <c r="YN502" s="170"/>
      <c r="YO502" s="170"/>
      <c r="YP502" s="170"/>
      <c r="YQ502" s="170"/>
      <c r="YR502" s="170"/>
      <c r="YS502" s="170"/>
      <c r="YT502" s="170"/>
      <c r="YU502" s="170"/>
      <c r="YV502" s="170"/>
      <c r="YW502" s="170"/>
      <c r="YX502" s="170"/>
      <c r="YY502" s="170"/>
      <c r="YZ502" s="170"/>
      <c r="ZA502" s="170"/>
      <c r="ZB502" s="170"/>
      <c r="ZC502" s="170"/>
      <c r="ZD502" s="170"/>
      <c r="ZE502" s="170"/>
      <c r="ZF502" s="170"/>
      <c r="ZG502" s="170"/>
      <c r="ZH502" s="170"/>
      <c r="ZI502" s="170"/>
      <c r="ZJ502" s="170"/>
      <c r="ZK502" s="170"/>
      <c r="ZL502" s="170"/>
      <c r="ZM502" s="170"/>
      <c r="ZN502" s="170"/>
      <c r="ZO502" s="170"/>
      <c r="ZP502" s="170"/>
      <c r="ZQ502" s="170"/>
      <c r="ZR502" s="170"/>
      <c r="ZS502" s="170"/>
      <c r="ZT502" s="170"/>
      <c r="ZU502" s="170"/>
      <c r="ZV502" s="170"/>
      <c r="ZW502" s="170"/>
      <c r="ZX502" s="170"/>
      <c r="ZY502" s="170"/>
      <c r="ZZ502" s="170"/>
      <c r="AAA502" s="170"/>
      <c r="AAB502" s="170"/>
      <c r="AAC502" s="170"/>
      <c r="AAD502" s="170"/>
      <c r="AAE502" s="170"/>
      <c r="AAF502" s="170"/>
      <c r="AAG502" s="170"/>
      <c r="AAH502" s="170"/>
      <c r="AAI502" s="170"/>
      <c r="AAJ502" s="170"/>
      <c r="AAK502" s="170"/>
      <c r="AAL502" s="170"/>
      <c r="AAM502" s="170"/>
      <c r="AAN502" s="170"/>
      <c r="AAO502" s="170"/>
      <c r="AAP502" s="170"/>
      <c r="AAQ502" s="170"/>
      <c r="AAR502" s="170"/>
      <c r="AAS502" s="170"/>
      <c r="AAT502" s="170"/>
      <c r="AAU502" s="170"/>
      <c r="AAV502" s="170"/>
      <c r="AAW502" s="170"/>
      <c r="AAX502" s="170"/>
      <c r="AAY502" s="170"/>
      <c r="AAZ502" s="170"/>
      <c r="ABA502" s="170"/>
      <c r="ABB502" s="170"/>
      <c r="ABC502" s="170"/>
      <c r="ABD502" s="170"/>
      <c r="ABE502" s="170"/>
      <c r="ABF502" s="170"/>
      <c r="ABG502" s="170"/>
      <c r="ABH502" s="170"/>
      <c r="ABI502" s="170"/>
      <c r="ABJ502" s="170"/>
      <c r="ABK502" s="170"/>
      <c r="ABL502" s="170"/>
      <c r="ABM502" s="170"/>
      <c r="ABN502" s="170"/>
      <c r="ABO502" s="170"/>
      <c r="ABP502" s="170"/>
      <c r="ABQ502" s="170"/>
      <c r="ABR502" s="170"/>
      <c r="ABS502" s="170"/>
      <c r="ABT502" s="170"/>
      <c r="ABU502" s="170"/>
      <c r="ABV502" s="170"/>
      <c r="ABW502" s="170"/>
      <c r="ABX502" s="170"/>
      <c r="ABY502" s="170"/>
      <c r="ABZ502" s="170"/>
      <c r="ACA502" s="170"/>
      <c r="ACB502" s="170"/>
      <c r="ACC502" s="170"/>
      <c r="ACD502" s="170"/>
      <c r="ACE502" s="170"/>
      <c r="ACF502" s="170"/>
      <c r="ACG502" s="170"/>
      <c r="ACH502" s="170"/>
      <c r="ACI502" s="170"/>
      <c r="ACJ502" s="170"/>
      <c r="ACK502" s="170"/>
      <c r="ACL502" s="170"/>
      <c r="ACM502" s="170"/>
      <c r="ACN502" s="170"/>
      <c r="ACO502" s="170"/>
      <c r="ACP502" s="170"/>
      <c r="ACQ502" s="170"/>
      <c r="ACR502" s="170"/>
      <c r="ACS502" s="170"/>
      <c r="ACT502" s="170"/>
      <c r="ACU502" s="170"/>
      <c r="ACV502" s="170"/>
      <c r="ACW502" s="170"/>
      <c r="ACX502" s="170"/>
      <c r="ACY502" s="170"/>
      <c r="ACZ502" s="170"/>
      <c r="ADA502" s="170"/>
      <c r="ADB502" s="170"/>
      <c r="ADC502" s="170"/>
      <c r="ADD502" s="170"/>
      <c r="ADE502" s="170"/>
      <c r="ADF502" s="170"/>
      <c r="ADG502" s="170"/>
      <c r="ADH502" s="170"/>
      <c r="ADI502" s="170"/>
      <c r="ADJ502" s="170"/>
      <c r="ADK502" s="170"/>
      <c r="ADL502" s="170"/>
      <c r="ADM502" s="170"/>
      <c r="ADN502" s="170"/>
      <c r="ADO502" s="170"/>
      <c r="ADP502" s="170"/>
      <c r="ADQ502" s="170"/>
      <c r="ADR502" s="170"/>
      <c r="ADS502" s="170"/>
      <c r="ADT502" s="170"/>
      <c r="ADU502" s="170"/>
      <c r="ADV502" s="170"/>
      <c r="ADW502" s="170"/>
      <c r="ADX502" s="170"/>
      <c r="ADY502" s="170"/>
      <c r="ADZ502" s="170"/>
      <c r="AEA502" s="170"/>
      <c r="AEB502" s="170"/>
      <c r="AEC502" s="170"/>
      <c r="AED502" s="170"/>
      <c r="AEE502" s="170"/>
      <c r="AEF502" s="170"/>
      <c r="AEG502" s="170"/>
      <c r="AEH502" s="170"/>
      <c r="AEI502" s="170"/>
      <c r="AEJ502" s="170"/>
      <c r="AEK502" s="170"/>
      <c r="AEL502" s="170"/>
      <c r="AEM502" s="170"/>
      <c r="AEN502" s="170"/>
      <c r="AEO502" s="170"/>
      <c r="AEP502" s="170"/>
      <c r="AEQ502" s="170"/>
      <c r="AER502" s="170"/>
      <c r="AES502" s="170"/>
      <c r="AET502" s="170"/>
      <c r="AEU502" s="170"/>
      <c r="AEV502" s="170"/>
      <c r="AEW502" s="170"/>
      <c r="AEX502" s="170"/>
      <c r="AEY502" s="170"/>
      <c r="AEZ502" s="170"/>
      <c r="AFA502" s="170"/>
      <c r="AFB502" s="170"/>
      <c r="AFC502" s="170"/>
      <c r="AFD502" s="170"/>
      <c r="AFE502" s="170"/>
      <c r="AFF502" s="170"/>
      <c r="AFG502" s="170"/>
      <c r="AFH502" s="170"/>
      <c r="AFI502" s="170"/>
      <c r="AFJ502" s="170"/>
      <c r="AFK502" s="170"/>
      <c r="AFL502" s="170"/>
      <c r="AFM502" s="170"/>
      <c r="AFN502" s="170"/>
      <c r="AFO502" s="170"/>
      <c r="AFP502" s="170"/>
      <c r="AFQ502" s="170"/>
      <c r="AFR502" s="170"/>
      <c r="AFS502" s="170"/>
      <c r="AFT502" s="170"/>
      <c r="AFU502" s="170"/>
      <c r="AFV502" s="170"/>
      <c r="AFW502" s="170"/>
      <c r="AFX502" s="170"/>
      <c r="AFY502" s="170"/>
      <c r="AFZ502" s="170"/>
      <c r="AGA502" s="170"/>
      <c r="AGB502" s="170"/>
      <c r="AGC502" s="170"/>
      <c r="AGD502" s="170"/>
      <c r="AGE502" s="170"/>
      <c r="AGF502" s="170"/>
      <c r="AGG502" s="170"/>
      <c r="AGH502" s="170"/>
      <c r="AGI502" s="170"/>
      <c r="AGJ502" s="170"/>
      <c r="AGK502" s="170"/>
      <c r="AGL502" s="170"/>
      <c r="AGM502" s="170"/>
      <c r="AGN502" s="170"/>
      <c r="AGO502" s="170"/>
      <c r="AGP502" s="170"/>
      <c r="AGQ502" s="170"/>
      <c r="AGR502" s="170"/>
      <c r="AGS502" s="170"/>
      <c r="AGT502" s="170"/>
      <c r="AGU502" s="170"/>
      <c r="AGV502" s="170"/>
      <c r="AGW502" s="170"/>
      <c r="AGX502" s="170"/>
      <c r="AGY502" s="170"/>
      <c r="AGZ502" s="170"/>
      <c r="AHA502" s="170"/>
      <c r="AHB502" s="170"/>
      <c r="AHC502" s="170"/>
      <c r="AHD502" s="170"/>
      <c r="AHE502" s="170"/>
      <c r="AHF502" s="170"/>
      <c r="AHG502" s="170"/>
      <c r="AHH502" s="170"/>
      <c r="AHI502" s="170"/>
      <c r="AHJ502" s="170"/>
      <c r="AHK502" s="170"/>
      <c r="AHL502" s="170"/>
      <c r="AHM502" s="170"/>
      <c r="AHN502" s="170"/>
      <c r="AHO502" s="170"/>
      <c r="AHP502" s="170"/>
      <c r="AHQ502" s="170"/>
      <c r="AHR502" s="170"/>
      <c r="AHS502" s="170"/>
      <c r="AHT502" s="170"/>
      <c r="AHU502" s="170"/>
      <c r="AHV502" s="170"/>
      <c r="AHW502" s="170"/>
      <c r="AHX502" s="170"/>
      <c r="AHY502" s="170"/>
      <c r="AHZ502" s="170"/>
      <c r="AIA502" s="170"/>
      <c r="AIB502" s="170"/>
      <c r="AIC502" s="170"/>
      <c r="AID502" s="170"/>
      <c r="AIE502" s="170"/>
      <c r="AIF502" s="170"/>
      <c r="AIG502" s="170"/>
      <c r="AIH502" s="170"/>
      <c r="AII502" s="170"/>
      <c r="AIJ502" s="170"/>
      <c r="AIK502" s="170"/>
      <c r="AIL502" s="170"/>
      <c r="AIM502" s="170"/>
      <c r="AIN502" s="170"/>
      <c r="AIO502" s="170"/>
      <c r="AIP502" s="170"/>
      <c r="AIQ502" s="170"/>
      <c r="AIR502" s="170"/>
      <c r="AIS502" s="170"/>
      <c r="AIT502" s="170"/>
      <c r="AIU502" s="170"/>
      <c r="AIV502" s="170"/>
      <c r="AIW502" s="170"/>
      <c r="AIX502" s="170"/>
      <c r="AIY502" s="170"/>
      <c r="AIZ502" s="170"/>
      <c r="AJA502" s="170"/>
      <c r="AJB502" s="170"/>
      <c r="AJC502" s="170"/>
      <c r="AJD502" s="170"/>
      <c r="AJE502" s="170"/>
      <c r="AJF502" s="170"/>
      <c r="AJG502" s="170"/>
      <c r="AJH502" s="170"/>
      <c r="AJI502" s="170"/>
      <c r="AJJ502" s="170"/>
      <c r="AJK502" s="170"/>
      <c r="AJL502" s="170"/>
      <c r="AJM502" s="170"/>
      <c r="AJN502" s="170"/>
      <c r="AJO502" s="170"/>
      <c r="AJP502" s="170"/>
      <c r="AJQ502" s="170"/>
      <c r="AJR502" s="170"/>
      <c r="AJS502" s="170"/>
      <c r="AJT502" s="170"/>
      <c r="AJU502" s="170"/>
      <c r="AJV502" s="170"/>
      <c r="AJW502" s="170"/>
      <c r="AJX502" s="170"/>
      <c r="AJY502" s="170"/>
      <c r="AJZ502" s="170"/>
      <c r="AKA502" s="170"/>
      <c r="AKB502" s="170"/>
      <c r="AKC502" s="170"/>
      <c r="AKD502" s="170"/>
      <c r="AKE502" s="170"/>
      <c r="AKF502" s="170"/>
      <c r="AKG502" s="170"/>
      <c r="AKH502" s="170"/>
      <c r="AKI502" s="170"/>
      <c r="AKJ502" s="170"/>
      <c r="AKK502" s="170"/>
      <c r="AKL502" s="170"/>
      <c r="AKM502" s="170"/>
      <c r="AKN502" s="170"/>
      <c r="AKO502" s="170"/>
      <c r="AKP502" s="170"/>
      <c r="AKQ502" s="170"/>
      <c r="AKR502" s="170"/>
      <c r="AKS502" s="170"/>
      <c r="AKT502" s="170"/>
      <c r="AKU502" s="170"/>
      <c r="AKV502" s="170"/>
      <c r="AKW502" s="170"/>
      <c r="AKX502" s="170"/>
      <c r="AKY502" s="170"/>
      <c r="AKZ502" s="170"/>
      <c r="ALA502" s="170"/>
      <c r="ALB502" s="170"/>
      <c r="ALC502" s="170"/>
      <c r="ALD502" s="170"/>
      <c r="ALE502" s="170"/>
      <c r="ALF502" s="170"/>
      <c r="ALG502" s="170"/>
      <c r="ALH502" s="170"/>
      <c r="ALI502" s="170"/>
      <c r="ALJ502" s="170"/>
      <c r="ALK502" s="170"/>
      <c r="ALL502" s="170"/>
      <c r="ALM502" s="170"/>
      <c r="ALN502" s="170"/>
      <c r="ALO502" s="170"/>
      <c r="ALP502" s="170"/>
      <c r="ALQ502" s="170"/>
      <c r="ALR502" s="170"/>
      <c r="ALS502" s="170"/>
      <c r="ALT502" s="170"/>
      <c r="ALU502" s="170"/>
      <c r="ALV502" s="170"/>
      <c r="ALW502" s="170"/>
      <c r="ALX502" s="170"/>
      <c r="ALY502" s="170"/>
      <c r="ALZ502" s="170"/>
      <c r="AMA502" s="170"/>
      <c r="AMB502" s="170"/>
      <c r="AMC502" s="170"/>
      <c r="AMD502" s="170"/>
      <c r="AME502" s="170"/>
      <c r="AMF502" s="170"/>
      <c r="AMG502" s="170"/>
      <c r="AMH502" s="170"/>
      <c r="AMI502" s="170"/>
      <c r="AMJ502" s="170"/>
    </row>
    <row r="503" spans="1:1025" s="172" customFormat="1" x14ac:dyDescent="0.25">
      <c r="A503" s="411" t="s">
        <v>26985</v>
      </c>
      <c r="B503" s="257">
        <v>503</v>
      </c>
      <c r="C503" s="171" t="s">
        <v>26986</v>
      </c>
      <c r="D503" s="308" t="s">
        <v>26987</v>
      </c>
      <c r="E503" s="277"/>
      <c r="F503" s="278">
        <v>4</v>
      </c>
      <c r="G503" s="280"/>
      <c r="H503" s="280"/>
      <c r="I503" s="492" t="s">
        <v>750</v>
      </c>
      <c r="J503" s="278"/>
      <c r="K503" s="394">
        <v>1</v>
      </c>
      <c r="L503" s="278" t="s">
        <v>748</v>
      </c>
      <c r="M503" s="278"/>
      <c r="N503" s="278"/>
      <c r="O503" s="278"/>
      <c r="P503" s="278"/>
      <c r="Q503" s="278"/>
      <c r="R503" s="278"/>
      <c r="S503" s="278"/>
      <c r="T503" s="278"/>
      <c r="U503" s="278"/>
      <c r="V503" s="278"/>
      <c r="W503" s="283">
        <f t="shared" si="223"/>
        <v>100</v>
      </c>
      <c r="X503" s="283">
        <f t="shared" si="224"/>
        <v>100</v>
      </c>
      <c r="Y503" s="283">
        <f t="shared" si="219"/>
        <v>100</v>
      </c>
      <c r="Z503" s="283">
        <f t="shared" si="221"/>
        <v>100</v>
      </c>
      <c r="AA503" s="283">
        <f t="shared" si="222"/>
        <v>100</v>
      </c>
      <c r="AB503" s="287">
        <f t="shared" si="202"/>
        <v>100</v>
      </c>
      <c r="AC503" s="287">
        <f t="shared" si="201"/>
        <v>100</v>
      </c>
      <c r="AD503" s="287">
        <f t="shared" si="214"/>
        <v>100</v>
      </c>
      <c r="AE503" s="284">
        <f t="shared" si="220"/>
        <v>1</v>
      </c>
      <c r="AF503" s="284">
        <f t="shared" si="203"/>
        <v>100</v>
      </c>
      <c r="AG503" s="268">
        <f>IF(OR(OR(EXACT(J503,"1A"),EXACT(J503,"1B"),EXACT(J503,"1C")),K503=1),1,IF(K503=2,10,100))</f>
        <v>1</v>
      </c>
      <c r="AH503" s="268">
        <f t="shared" si="217"/>
        <v>100</v>
      </c>
      <c r="AI503" s="268">
        <f>IF(OR(EXACT(J503,"1A"),EXACT(J503,"1B"),EXACT(J503,"1C"),K503=1),3,100)</f>
        <v>3</v>
      </c>
      <c r="AJ503" s="268">
        <f t="shared" si="215"/>
        <v>100</v>
      </c>
      <c r="AK503" s="506" t="s">
        <v>24087</v>
      </c>
      <c r="AL503" s="277"/>
      <c r="AM503" s="277">
        <v>3</v>
      </c>
      <c r="AN503" s="511"/>
      <c r="AO503" s="277"/>
      <c r="AP503" s="277"/>
      <c r="AQ503" s="277"/>
      <c r="AR503" s="356" t="s">
        <v>756</v>
      </c>
      <c r="AS503" s="356"/>
      <c r="AT503" s="277"/>
      <c r="AU503" s="277"/>
      <c r="AV503" s="150"/>
      <c r="AW503" s="150"/>
      <c r="AX503" s="150"/>
      <c r="AY503" s="150"/>
      <c r="AZ503" s="150"/>
      <c r="BA503" s="150"/>
      <c r="BB503" s="150"/>
      <c r="BC503" s="150"/>
      <c r="BD503" s="150"/>
      <c r="BE503" s="150"/>
      <c r="BF503" s="150"/>
      <c r="BG503" s="150"/>
      <c r="BH503" s="150"/>
      <c r="BI503" s="150"/>
      <c r="BJ503" s="150"/>
      <c r="BK503" s="150"/>
      <c r="BL503" s="150"/>
      <c r="BM503" s="150"/>
      <c r="BN503" s="150"/>
      <c r="BO503" s="150"/>
      <c r="BP503" s="150"/>
      <c r="BQ503" s="150"/>
      <c r="BR503" s="150"/>
      <c r="BS503" s="150"/>
      <c r="BT503" s="150"/>
      <c r="BU503" s="150"/>
      <c r="BV503" s="150"/>
      <c r="BW503" s="150"/>
      <c r="BX503" s="150"/>
      <c r="BY503" s="150"/>
      <c r="BZ503" s="150"/>
      <c r="CA503" s="150"/>
      <c r="CB503" s="150"/>
      <c r="CC503" s="150"/>
      <c r="CD503" s="150"/>
      <c r="CE503" s="150"/>
      <c r="CF503" s="150"/>
      <c r="CG503" s="150"/>
      <c r="CH503" s="150"/>
      <c r="CI503" s="150"/>
      <c r="CJ503" s="150"/>
      <c r="CK503" s="150"/>
      <c r="CL503" s="150"/>
      <c r="CM503" s="150"/>
      <c r="CN503" s="150"/>
      <c r="CO503" s="150"/>
      <c r="CP503" s="150"/>
      <c r="CQ503" s="150"/>
      <c r="CR503" s="150"/>
      <c r="CS503" s="150"/>
      <c r="CT503" s="150"/>
      <c r="CU503" s="150"/>
      <c r="CV503" s="150"/>
      <c r="CW503" s="150"/>
      <c r="CX503" s="150"/>
      <c r="CY503" s="150"/>
      <c r="CZ503" s="150"/>
      <c r="DA503" s="150"/>
      <c r="DB503" s="150"/>
      <c r="DC503" s="150"/>
      <c r="DD503" s="150"/>
      <c r="DE503" s="150"/>
      <c r="DF503" s="150"/>
      <c r="DG503" s="150"/>
      <c r="DH503" s="150"/>
      <c r="DI503" s="150"/>
      <c r="DJ503" s="150"/>
      <c r="DK503" s="150"/>
      <c r="DL503" s="150"/>
      <c r="DM503" s="150"/>
      <c r="DN503" s="150"/>
      <c r="DO503" s="150"/>
      <c r="DP503" s="150"/>
      <c r="DQ503" s="150"/>
      <c r="DR503" s="150"/>
      <c r="DS503" s="150"/>
      <c r="DT503" s="150"/>
      <c r="DU503" s="150"/>
      <c r="DV503" s="150"/>
      <c r="DW503" s="150"/>
      <c r="DX503" s="150"/>
      <c r="DY503" s="150"/>
      <c r="DZ503" s="150"/>
      <c r="EA503" s="150"/>
      <c r="EB503" s="150"/>
      <c r="EC503" s="150"/>
      <c r="ED503" s="150"/>
      <c r="EE503" s="150"/>
      <c r="EF503" s="150"/>
      <c r="EG503" s="150"/>
      <c r="EH503" s="150"/>
      <c r="EI503" s="150"/>
      <c r="EJ503" s="150"/>
      <c r="EK503" s="150"/>
      <c r="EL503" s="150"/>
      <c r="EM503" s="150"/>
      <c r="EN503" s="150"/>
      <c r="EO503" s="150"/>
      <c r="EP503" s="150"/>
      <c r="EQ503" s="150"/>
      <c r="ER503" s="150"/>
      <c r="ES503" s="150"/>
      <c r="ET503" s="150"/>
      <c r="EU503" s="150"/>
      <c r="EV503" s="150"/>
      <c r="EW503" s="150"/>
      <c r="EX503" s="150"/>
      <c r="EY503" s="150"/>
      <c r="EZ503" s="150"/>
      <c r="FA503" s="150"/>
      <c r="FB503" s="150"/>
      <c r="FC503" s="150"/>
      <c r="FD503" s="150"/>
      <c r="FE503" s="150"/>
      <c r="FF503" s="150"/>
      <c r="FG503" s="150"/>
      <c r="FH503" s="150"/>
      <c r="FI503" s="150"/>
      <c r="FJ503" s="150"/>
      <c r="FK503" s="150"/>
      <c r="FL503" s="150"/>
      <c r="FM503" s="150"/>
      <c r="FN503" s="150"/>
      <c r="FO503" s="150"/>
      <c r="FP503" s="150"/>
      <c r="FQ503" s="150"/>
      <c r="FR503" s="150"/>
      <c r="FS503" s="150"/>
      <c r="FT503" s="150"/>
      <c r="FU503" s="150"/>
      <c r="FV503" s="150"/>
      <c r="FW503" s="150"/>
      <c r="FX503" s="150"/>
      <c r="FY503" s="150"/>
      <c r="FZ503" s="150"/>
      <c r="GA503" s="150"/>
      <c r="GB503" s="150"/>
      <c r="GC503" s="150"/>
      <c r="GD503" s="150"/>
      <c r="GE503" s="150"/>
      <c r="GF503" s="150"/>
      <c r="GG503" s="150"/>
      <c r="GH503" s="150"/>
      <c r="GI503" s="150"/>
      <c r="GJ503" s="150"/>
      <c r="GK503" s="150"/>
      <c r="GL503" s="150"/>
      <c r="GM503" s="150"/>
      <c r="GN503" s="150"/>
      <c r="GO503" s="150"/>
      <c r="GP503" s="150"/>
      <c r="GQ503" s="150"/>
      <c r="GR503" s="150"/>
      <c r="GS503" s="150"/>
      <c r="GT503" s="150"/>
      <c r="GU503" s="150"/>
      <c r="GV503" s="150"/>
      <c r="GW503" s="150"/>
      <c r="GX503" s="150"/>
      <c r="GY503" s="150"/>
      <c r="GZ503" s="150"/>
      <c r="HA503" s="150"/>
      <c r="HB503" s="150"/>
      <c r="HC503" s="150"/>
      <c r="HD503" s="150"/>
      <c r="HE503" s="150"/>
      <c r="HF503" s="150"/>
      <c r="HG503" s="150"/>
      <c r="HH503" s="150"/>
      <c r="HI503" s="150"/>
      <c r="HJ503" s="150"/>
      <c r="HK503" s="150"/>
      <c r="HL503" s="150"/>
      <c r="HM503" s="150"/>
      <c r="HN503" s="150"/>
      <c r="HO503" s="150"/>
      <c r="HP503" s="150"/>
      <c r="HQ503" s="150"/>
      <c r="HR503" s="150"/>
      <c r="HS503" s="150"/>
      <c r="HT503" s="150"/>
      <c r="HU503" s="150"/>
      <c r="HV503" s="150"/>
      <c r="HW503" s="150"/>
      <c r="HX503" s="150"/>
      <c r="HY503" s="150"/>
      <c r="HZ503" s="150"/>
      <c r="IA503" s="150"/>
      <c r="IB503" s="150"/>
      <c r="IC503" s="150"/>
      <c r="ID503" s="150"/>
      <c r="IE503" s="150"/>
      <c r="IF503" s="150"/>
      <c r="IG503" s="150"/>
      <c r="IH503" s="150"/>
      <c r="II503" s="150"/>
      <c r="IJ503" s="150"/>
      <c r="IK503" s="150"/>
      <c r="IL503" s="150"/>
      <c r="IM503" s="150"/>
      <c r="IN503" s="150"/>
      <c r="IO503" s="150"/>
      <c r="IP503" s="150"/>
      <c r="IQ503" s="150"/>
      <c r="IR503" s="150"/>
      <c r="IS503" s="150"/>
      <c r="IT503" s="150"/>
      <c r="IU503" s="150"/>
      <c r="IV503" s="150"/>
      <c r="IW503" s="150"/>
      <c r="IX503" s="150"/>
      <c r="IY503" s="150"/>
      <c r="IZ503" s="150"/>
      <c r="JA503" s="150"/>
      <c r="JB503" s="150"/>
      <c r="JC503" s="150"/>
      <c r="JD503" s="150"/>
      <c r="JE503" s="150"/>
      <c r="JF503" s="150"/>
      <c r="JG503" s="150"/>
      <c r="JH503" s="150"/>
      <c r="JI503" s="150"/>
      <c r="JJ503" s="150"/>
      <c r="JK503" s="150"/>
      <c r="JL503" s="150"/>
      <c r="JM503" s="150"/>
      <c r="JN503" s="150"/>
      <c r="JO503" s="150"/>
      <c r="JP503" s="150"/>
      <c r="JQ503" s="150"/>
      <c r="JR503" s="150"/>
      <c r="JS503" s="150"/>
      <c r="JT503" s="150"/>
      <c r="JU503" s="150"/>
      <c r="JV503" s="150"/>
      <c r="JW503" s="150"/>
      <c r="JX503" s="150"/>
      <c r="JY503" s="150"/>
      <c r="JZ503" s="150"/>
      <c r="KA503" s="150"/>
      <c r="KB503" s="150"/>
      <c r="KC503" s="150"/>
      <c r="KD503" s="150"/>
      <c r="KE503" s="150"/>
      <c r="KF503" s="150"/>
      <c r="KG503" s="150"/>
      <c r="KH503" s="150"/>
      <c r="KI503" s="150"/>
      <c r="KJ503" s="150"/>
      <c r="KK503" s="150"/>
      <c r="KL503" s="150"/>
      <c r="KM503" s="150"/>
      <c r="KN503" s="150"/>
      <c r="KO503" s="150"/>
      <c r="KP503" s="150"/>
      <c r="KQ503" s="150"/>
      <c r="KR503" s="150"/>
      <c r="KS503" s="150"/>
      <c r="KT503" s="150"/>
      <c r="KU503" s="150"/>
      <c r="KV503" s="150"/>
      <c r="KW503" s="150"/>
      <c r="KX503" s="150"/>
      <c r="KY503" s="150"/>
      <c r="KZ503" s="150"/>
      <c r="LA503" s="150"/>
      <c r="LB503" s="150"/>
      <c r="LC503" s="150"/>
      <c r="LD503" s="150"/>
      <c r="LE503" s="150"/>
      <c r="LF503" s="150"/>
      <c r="LG503" s="150"/>
      <c r="LH503" s="150"/>
      <c r="LI503" s="150"/>
      <c r="LJ503" s="150"/>
      <c r="LK503" s="150"/>
      <c r="LL503" s="150"/>
      <c r="LM503" s="150"/>
      <c r="LN503" s="150"/>
      <c r="LO503" s="150"/>
      <c r="LP503" s="150"/>
      <c r="LQ503" s="150"/>
      <c r="LR503" s="150"/>
      <c r="LS503" s="150"/>
      <c r="LT503" s="150"/>
      <c r="LU503" s="150"/>
      <c r="LV503" s="150"/>
      <c r="LW503" s="150"/>
      <c r="LX503" s="150"/>
      <c r="LY503" s="150"/>
      <c r="LZ503" s="150"/>
      <c r="MA503" s="150"/>
      <c r="MB503" s="150"/>
      <c r="MC503" s="150"/>
      <c r="MD503" s="150"/>
      <c r="ME503" s="150"/>
      <c r="MF503" s="150"/>
      <c r="MG503" s="150"/>
      <c r="MH503" s="150"/>
      <c r="MI503" s="150"/>
      <c r="MJ503" s="150"/>
      <c r="MK503" s="150"/>
      <c r="ML503" s="150"/>
      <c r="MM503" s="150"/>
      <c r="MN503" s="150"/>
      <c r="MO503" s="150"/>
      <c r="MP503" s="150"/>
      <c r="MQ503" s="150"/>
      <c r="MR503" s="150"/>
      <c r="MS503" s="150"/>
      <c r="MT503" s="150"/>
      <c r="MU503" s="150"/>
      <c r="MV503" s="150"/>
      <c r="MW503" s="150"/>
      <c r="MX503" s="150"/>
      <c r="MY503" s="150"/>
      <c r="MZ503" s="150"/>
      <c r="NA503" s="150"/>
      <c r="NB503" s="150"/>
      <c r="NC503" s="150"/>
      <c r="ND503" s="150"/>
      <c r="NE503" s="150"/>
      <c r="NF503" s="150"/>
      <c r="NG503" s="150"/>
      <c r="NH503" s="150"/>
      <c r="NI503" s="150"/>
      <c r="NJ503" s="150"/>
      <c r="NK503" s="150"/>
      <c r="NL503" s="150"/>
      <c r="NM503" s="150"/>
      <c r="NN503" s="150"/>
      <c r="NO503" s="150"/>
      <c r="NP503" s="150"/>
      <c r="NQ503" s="150"/>
      <c r="NR503" s="150"/>
      <c r="NS503" s="150"/>
      <c r="NT503" s="150"/>
      <c r="NU503" s="150"/>
      <c r="NV503" s="150"/>
      <c r="NW503" s="150"/>
      <c r="NX503" s="150"/>
      <c r="NY503" s="150"/>
      <c r="NZ503" s="150"/>
      <c r="OA503" s="150"/>
      <c r="OB503" s="150"/>
      <c r="OC503" s="150"/>
      <c r="OD503" s="150"/>
      <c r="OE503" s="150"/>
      <c r="OF503" s="150"/>
      <c r="OG503" s="150"/>
      <c r="OH503" s="150"/>
      <c r="OI503" s="150"/>
      <c r="OJ503" s="150"/>
      <c r="OK503" s="150"/>
      <c r="OL503" s="150"/>
      <c r="OM503" s="150"/>
      <c r="ON503" s="150"/>
      <c r="OO503" s="150"/>
      <c r="OP503" s="150"/>
      <c r="OQ503" s="150"/>
      <c r="OR503" s="150"/>
      <c r="OS503" s="150"/>
      <c r="OT503" s="150"/>
      <c r="OU503" s="150"/>
      <c r="OV503" s="150"/>
      <c r="OW503" s="150"/>
      <c r="OX503" s="150"/>
      <c r="OY503" s="150"/>
      <c r="OZ503" s="150"/>
      <c r="PA503" s="150"/>
      <c r="PB503" s="150"/>
      <c r="PC503" s="150"/>
      <c r="PD503" s="150"/>
      <c r="PE503" s="150"/>
      <c r="PF503" s="150"/>
      <c r="PG503" s="150"/>
      <c r="PH503" s="150"/>
      <c r="PI503" s="150"/>
      <c r="PJ503" s="150"/>
      <c r="PK503" s="150"/>
      <c r="PL503" s="150"/>
      <c r="PM503" s="150"/>
      <c r="PN503" s="150"/>
      <c r="PO503" s="150"/>
      <c r="PP503" s="150"/>
      <c r="PQ503" s="150"/>
      <c r="PR503" s="150"/>
      <c r="PS503" s="150"/>
      <c r="PT503" s="150"/>
      <c r="PU503" s="150"/>
      <c r="PV503" s="150"/>
      <c r="PW503" s="150"/>
      <c r="PX503" s="150"/>
      <c r="PY503" s="150"/>
      <c r="PZ503" s="150"/>
      <c r="QA503" s="150"/>
      <c r="QB503" s="150"/>
      <c r="QC503" s="150"/>
      <c r="QD503" s="150"/>
      <c r="QE503" s="150"/>
      <c r="QF503" s="150"/>
      <c r="QG503" s="150"/>
      <c r="QH503" s="150"/>
      <c r="QI503" s="150"/>
      <c r="QJ503" s="150"/>
      <c r="QK503" s="150"/>
      <c r="QL503" s="150"/>
      <c r="QM503" s="150"/>
      <c r="QN503" s="150"/>
      <c r="QO503" s="150"/>
      <c r="QP503" s="150"/>
      <c r="QQ503" s="150"/>
      <c r="QR503" s="150"/>
      <c r="QS503" s="150"/>
      <c r="QT503" s="150"/>
      <c r="QU503" s="150"/>
      <c r="QV503" s="150"/>
      <c r="QW503" s="150"/>
      <c r="QX503" s="150"/>
      <c r="QY503" s="150"/>
      <c r="QZ503" s="150"/>
      <c r="RA503" s="150"/>
      <c r="RB503" s="150"/>
      <c r="RC503" s="150"/>
      <c r="RD503" s="150"/>
      <c r="RE503" s="150"/>
      <c r="RF503" s="150"/>
      <c r="RG503" s="150"/>
      <c r="RH503" s="150"/>
      <c r="RI503" s="150"/>
      <c r="RJ503" s="150"/>
      <c r="RK503" s="150"/>
      <c r="RL503" s="150"/>
      <c r="RM503" s="150"/>
      <c r="RN503" s="150"/>
      <c r="RO503" s="150"/>
      <c r="RP503" s="150"/>
      <c r="RQ503" s="150"/>
      <c r="RR503" s="150"/>
      <c r="RS503" s="150"/>
      <c r="RT503" s="150"/>
      <c r="RU503" s="150"/>
      <c r="RV503" s="150"/>
      <c r="RW503" s="150"/>
      <c r="RX503" s="150"/>
      <c r="RY503" s="150"/>
      <c r="RZ503" s="150"/>
      <c r="SA503" s="150"/>
      <c r="SB503" s="150"/>
      <c r="SC503" s="150"/>
      <c r="SD503" s="150"/>
      <c r="SE503" s="150"/>
      <c r="SF503" s="150"/>
      <c r="SG503" s="150"/>
      <c r="SH503" s="150"/>
      <c r="SI503" s="150"/>
      <c r="SJ503" s="150"/>
      <c r="SK503" s="150"/>
      <c r="SL503" s="150"/>
      <c r="SM503" s="150"/>
      <c r="SN503" s="150"/>
      <c r="SO503" s="150"/>
      <c r="SP503" s="150"/>
      <c r="SQ503" s="150"/>
      <c r="SR503" s="150"/>
      <c r="SS503" s="150"/>
      <c r="ST503" s="150"/>
      <c r="SU503" s="150"/>
      <c r="SV503" s="150"/>
      <c r="SW503" s="150"/>
      <c r="SX503" s="150"/>
      <c r="SY503" s="150"/>
      <c r="SZ503" s="150"/>
      <c r="TA503" s="150"/>
      <c r="TB503" s="150"/>
      <c r="TC503" s="150"/>
      <c r="TD503" s="150"/>
      <c r="TE503" s="150"/>
      <c r="TF503" s="150"/>
      <c r="TG503" s="150"/>
      <c r="TH503" s="150"/>
      <c r="TI503" s="150"/>
      <c r="TJ503" s="150"/>
      <c r="TK503" s="150"/>
      <c r="TL503" s="150"/>
      <c r="TM503" s="150"/>
      <c r="TN503" s="150"/>
      <c r="TO503" s="150"/>
      <c r="TP503" s="150"/>
      <c r="TQ503" s="150"/>
      <c r="TR503" s="150"/>
      <c r="TS503" s="150"/>
      <c r="TT503" s="150"/>
      <c r="TU503" s="150"/>
      <c r="TV503" s="150"/>
      <c r="TW503" s="150"/>
      <c r="TX503" s="150"/>
      <c r="TY503" s="150"/>
      <c r="TZ503" s="150"/>
      <c r="UA503" s="150"/>
      <c r="UB503" s="150"/>
      <c r="UC503" s="150"/>
      <c r="UD503" s="150"/>
      <c r="UE503" s="150"/>
      <c r="UF503" s="150"/>
      <c r="UG503" s="150"/>
      <c r="UH503" s="150"/>
      <c r="UI503" s="150"/>
      <c r="UJ503" s="150"/>
      <c r="UK503" s="150"/>
      <c r="UL503" s="150"/>
      <c r="UM503" s="150"/>
      <c r="UN503" s="150"/>
      <c r="UO503" s="150"/>
      <c r="UP503" s="150"/>
      <c r="UQ503" s="150"/>
      <c r="UR503" s="150"/>
      <c r="US503" s="150"/>
      <c r="UT503" s="150"/>
      <c r="UU503" s="150"/>
      <c r="UV503" s="150"/>
      <c r="UW503" s="150"/>
      <c r="UX503" s="150"/>
      <c r="UY503" s="150"/>
      <c r="UZ503" s="150"/>
      <c r="VA503" s="150"/>
      <c r="VB503" s="150"/>
      <c r="VC503" s="150"/>
      <c r="VD503" s="150"/>
      <c r="VE503" s="150"/>
      <c r="VF503" s="150"/>
      <c r="VG503" s="150"/>
      <c r="VH503" s="150"/>
      <c r="VI503" s="150"/>
      <c r="VJ503" s="150"/>
      <c r="VK503" s="150"/>
      <c r="VL503" s="150"/>
      <c r="VM503" s="150"/>
      <c r="VN503" s="150"/>
      <c r="VO503" s="150"/>
      <c r="VP503" s="150"/>
      <c r="VQ503" s="150"/>
      <c r="VR503" s="150"/>
      <c r="VS503" s="150"/>
      <c r="VT503" s="150"/>
      <c r="VU503" s="150"/>
      <c r="VV503" s="150"/>
      <c r="VW503" s="150"/>
      <c r="VX503" s="150"/>
      <c r="VY503" s="150"/>
      <c r="VZ503" s="150"/>
      <c r="WA503" s="150"/>
      <c r="WB503" s="150"/>
      <c r="WC503" s="150"/>
      <c r="WD503" s="150"/>
      <c r="WE503" s="150"/>
      <c r="WF503" s="150"/>
      <c r="WG503" s="150"/>
      <c r="WH503" s="150"/>
      <c r="WI503" s="150"/>
      <c r="WJ503" s="150"/>
      <c r="WK503" s="150"/>
      <c r="WL503" s="150"/>
      <c r="WM503" s="150"/>
      <c r="WN503" s="150"/>
      <c r="WO503" s="150"/>
      <c r="WP503" s="150"/>
      <c r="WQ503" s="150"/>
      <c r="WR503" s="150"/>
      <c r="WS503" s="150"/>
      <c r="WT503" s="150"/>
      <c r="WU503" s="150"/>
      <c r="WV503" s="150"/>
      <c r="WW503" s="150"/>
      <c r="WX503" s="150"/>
      <c r="WY503" s="150"/>
      <c r="WZ503" s="150"/>
      <c r="XA503" s="150"/>
      <c r="XB503" s="150"/>
      <c r="XC503" s="150"/>
      <c r="XD503" s="150"/>
      <c r="XE503" s="150"/>
      <c r="XF503" s="150"/>
      <c r="XG503" s="150"/>
      <c r="XH503" s="150"/>
      <c r="XI503" s="150"/>
      <c r="XJ503" s="150"/>
      <c r="XK503" s="150"/>
      <c r="XL503" s="150"/>
      <c r="XM503" s="150"/>
      <c r="XN503" s="150"/>
      <c r="XO503" s="150"/>
      <c r="XP503" s="150"/>
      <c r="XQ503" s="150"/>
      <c r="XR503" s="150"/>
      <c r="XS503" s="150"/>
      <c r="XT503" s="150"/>
      <c r="XU503" s="150"/>
      <c r="XV503" s="150"/>
      <c r="XW503" s="150"/>
      <c r="XX503" s="150"/>
      <c r="XY503" s="150"/>
      <c r="XZ503" s="150"/>
      <c r="YA503" s="150"/>
      <c r="YB503" s="150"/>
      <c r="YC503" s="150"/>
      <c r="YD503" s="150"/>
      <c r="YE503" s="150"/>
      <c r="YF503" s="150"/>
      <c r="YG503" s="150"/>
      <c r="YH503" s="150"/>
      <c r="YI503" s="150"/>
      <c r="YJ503" s="150"/>
      <c r="YK503" s="150"/>
      <c r="YL503" s="150"/>
      <c r="YM503" s="150"/>
      <c r="YN503" s="150"/>
      <c r="YO503" s="150"/>
      <c r="YP503" s="150"/>
      <c r="YQ503" s="150"/>
      <c r="YR503" s="150"/>
      <c r="YS503" s="150"/>
      <c r="YT503" s="150"/>
      <c r="YU503" s="150"/>
      <c r="YV503" s="150"/>
      <c r="YW503" s="150"/>
      <c r="YX503" s="150"/>
      <c r="YY503" s="150"/>
      <c r="YZ503" s="150"/>
      <c r="ZA503" s="150"/>
      <c r="ZB503" s="150"/>
      <c r="ZC503" s="150"/>
      <c r="ZD503" s="150"/>
      <c r="ZE503" s="150"/>
      <c r="ZF503" s="150"/>
      <c r="ZG503" s="150"/>
      <c r="ZH503" s="150"/>
      <c r="ZI503" s="150"/>
      <c r="ZJ503" s="150"/>
      <c r="ZK503" s="150"/>
      <c r="ZL503" s="150"/>
      <c r="ZM503" s="150"/>
      <c r="ZN503" s="150"/>
      <c r="ZO503" s="150"/>
      <c r="ZP503" s="150"/>
      <c r="ZQ503" s="150"/>
      <c r="ZR503" s="150"/>
      <c r="ZS503" s="150"/>
      <c r="ZT503" s="150"/>
      <c r="ZU503" s="150"/>
      <c r="ZV503" s="150"/>
      <c r="ZW503" s="150"/>
      <c r="ZX503" s="150"/>
      <c r="ZY503" s="150"/>
      <c r="ZZ503" s="150"/>
      <c r="AAA503" s="150"/>
      <c r="AAB503" s="150"/>
      <c r="AAC503" s="150"/>
      <c r="AAD503" s="150"/>
      <c r="AAE503" s="150"/>
      <c r="AAF503" s="150"/>
      <c r="AAG503" s="150"/>
      <c r="AAH503" s="150"/>
      <c r="AAI503" s="150"/>
      <c r="AAJ503" s="150"/>
      <c r="AAK503" s="150"/>
      <c r="AAL503" s="150"/>
      <c r="AAM503" s="150"/>
      <c r="AAN503" s="150"/>
      <c r="AAO503" s="150"/>
      <c r="AAP503" s="150"/>
      <c r="AAQ503" s="150"/>
      <c r="AAR503" s="150"/>
      <c r="AAS503" s="150"/>
      <c r="AAT503" s="150"/>
      <c r="AAU503" s="150"/>
      <c r="AAV503" s="150"/>
      <c r="AAW503" s="150"/>
      <c r="AAX503" s="150"/>
      <c r="AAY503" s="150"/>
      <c r="AAZ503" s="150"/>
      <c r="ABA503" s="150"/>
      <c r="ABB503" s="150"/>
      <c r="ABC503" s="150"/>
      <c r="ABD503" s="150"/>
      <c r="ABE503" s="150"/>
      <c r="ABF503" s="150"/>
      <c r="ABG503" s="150"/>
      <c r="ABH503" s="150"/>
      <c r="ABI503" s="150"/>
      <c r="ABJ503" s="150"/>
      <c r="ABK503" s="150"/>
      <c r="ABL503" s="150"/>
      <c r="ABM503" s="150"/>
      <c r="ABN503" s="150"/>
      <c r="ABO503" s="150"/>
      <c r="ABP503" s="150"/>
      <c r="ABQ503" s="150"/>
      <c r="ABR503" s="150"/>
      <c r="ABS503" s="150"/>
      <c r="ABT503" s="150"/>
      <c r="ABU503" s="150"/>
      <c r="ABV503" s="150"/>
      <c r="ABW503" s="150"/>
      <c r="ABX503" s="150"/>
      <c r="ABY503" s="150"/>
      <c r="ABZ503" s="150"/>
      <c r="ACA503" s="150"/>
      <c r="ACB503" s="150"/>
      <c r="ACC503" s="150"/>
      <c r="ACD503" s="150"/>
      <c r="ACE503" s="150"/>
      <c r="ACF503" s="150"/>
      <c r="ACG503" s="150"/>
      <c r="ACH503" s="150"/>
      <c r="ACI503" s="150"/>
      <c r="ACJ503" s="150"/>
      <c r="ACK503" s="150"/>
      <c r="ACL503" s="150"/>
      <c r="ACM503" s="150"/>
      <c r="ACN503" s="150"/>
      <c r="ACO503" s="150"/>
      <c r="ACP503" s="150"/>
      <c r="ACQ503" s="150"/>
      <c r="ACR503" s="150"/>
      <c r="ACS503" s="150"/>
      <c r="ACT503" s="150"/>
      <c r="ACU503" s="150"/>
      <c r="ACV503" s="150"/>
      <c r="ACW503" s="150"/>
      <c r="ACX503" s="150"/>
      <c r="ACY503" s="150"/>
      <c r="ACZ503" s="150"/>
      <c r="ADA503" s="150"/>
      <c r="ADB503" s="150"/>
      <c r="ADC503" s="150"/>
      <c r="ADD503" s="150"/>
      <c r="ADE503" s="150"/>
      <c r="ADF503" s="150"/>
      <c r="ADG503" s="150"/>
      <c r="ADH503" s="150"/>
      <c r="ADI503" s="150"/>
      <c r="ADJ503" s="150"/>
      <c r="ADK503" s="150"/>
      <c r="ADL503" s="150"/>
      <c r="ADM503" s="150"/>
      <c r="ADN503" s="150"/>
      <c r="ADO503" s="150"/>
      <c r="ADP503" s="150"/>
      <c r="ADQ503" s="150"/>
      <c r="ADR503" s="150"/>
      <c r="ADS503" s="150"/>
      <c r="ADT503" s="150"/>
      <c r="ADU503" s="150"/>
      <c r="ADV503" s="150"/>
      <c r="ADW503" s="150"/>
      <c r="ADX503" s="150"/>
      <c r="ADY503" s="150"/>
      <c r="ADZ503" s="150"/>
      <c r="AEA503" s="150"/>
      <c r="AEB503" s="150"/>
      <c r="AEC503" s="150"/>
      <c r="AED503" s="150"/>
      <c r="AEE503" s="150"/>
      <c r="AEF503" s="150"/>
      <c r="AEG503" s="150"/>
      <c r="AEH503" s="150"/>
      <c r="AEI503" s="150"/>
      <c r="AEJ503" s="150"/>
      <c r="AEK503" s="150"/>
      <c r="AEL503" s="150"/>
      <c r="AEM503" s="150"/>
      <c r="AEN503" s="150"/>
      <c r="AEO503" s="150"/>
      <c r="AEP503" s="150"/>
      <c r="AEQ503" s="150"/>
      <c r="AER503" s="150"/>
      <c r="AES503" s="150"/>
      <c r="AET503" s="150"/>
      <c r="AEU503" s="150"/>
      <c r="AEV503" s="150"/>
      <c r="AEW503" s="150"/>
      <c r="AEX503" s="150"/>
      <c r="AEY503" s="150"/>
      <c r="AEZ503" s="150"/>
      <c r="AFA503" s="150"/>
      <c r="AFB503" s="150"/>
      <c r="AFC503" s="150"/>
      <c r="AFD503" s="150"/>
      <c r="AFE503" s="150"/>
      <c r="AFF503" s="150"/>
      <c r="AFG503" s="150"/>
      <c r="AFH503" s="150"/>
      <c r="AFI503" s="150"/>
      <c r="AFJ503" s="150"/>
      <c r="AFK503" s="150"/>
      <c r="AFL503" s="150"/>
      <c r="AFM503" s="150"/>
      <c r="AFN503" s="150"/>
      <c r="AFO503" s="150"/>
      <c r="AFP503" s="150"/>
      <c r="AFQ503" s="150"/>
      <c r="AFR503" s="150"/>
      <c r="AFS503" s="150"/>
      <c r="AFT503" s="150"/>
      <c r="AFU503" s="150"/>
      <c r="AFV503" s="150"/>
      <c r="AFW503" s="150"/>
      <c r="AFX503" s="150"/>
      <c r="AFY503" s="150"/>
      <c r="AFZ503" s="150"/>
      <c r="AGA503" s="150"/>
      <c r="AGB503" s="150"/>
      <c r="AGC503" s="150"/>
      <c r="AGD503" s="150"/>
      <c r="AGE503" s="150"/>
      <c r="AGF503" s="150"/>
      <c r="AGG503" s="150"/>
      <c r="AGH503" s="150"/>
      <c r="AGI503" s="150"/>
      <c r="AGJ503" s="150"/>
      <c r="AGK503" s="150"/>
      <c r="AGL503" s="150"/>
      <c r="AGM503" s="150"/>
      <c r="AGN503" s="150"/>
      <c r="AGO503" s="150"/>
      <c r="AGP503" s="150"/>
      <c r="AGQ503" s="150"/>
      <c r="AGR503" s="150"/>
      <c r="AGS503" s="150"/>
      <c r="AGT503" s="150"/>
      <c r="AGU503" s="150"/>
      <c r="AGV503" s="150"/>
      <c r="AGW503" s="150"/>
      <c r="AGX503" s="150"/>
      <c r="AGY503" s="150"/>
      <c r="AGZ503" s="150"/>
      <c r="AHA503" s="150"/>
      <c r="AHB503" s="150"/>
      <c r="AHC503" s="150"/>
      <c r="AHD503" s="150"/>
      <c r="AHE503" s="150"/>
      <c r="AHF503" s="150"/>
      <c r="AHG503" s="150"/>
      <c r="AHH503" s="150"/>
      <c r="AHI503" s="150"/>
      <c r="AHJ503" s="150"/>
      <c r="AHK503" s="150"/>
      <c r="AHL503" s="150"/>
      <c r="AHM503" s="150"/>
      <c r="AHN503" s="150"/>
      <c r="AHO503" s="150"/>
      <c r="AHP503" s="150"/>
      <c r="AHQ503" s="150"/>
      <c r="AHR503" s="150"/>
      <c r="AHS503" s="150"/>
      <c r="AHT503" s="150"/>
      <c r="AHU503" s="150"/>
      <c r="AHV503" s="150"/>
      <c r="AHW503" s="150"/>
      <c r="AHX503" s="150"/>
      <c r="AHY503" s="150"/>
      <c r="AHZ503" s="150"/>
      <c r="AIA503" s="150"/>
      <c r="AIB503" s="150"/>
      <c r="AIC503" s="150"/>
      <c r="AID503" s="150"/>
      <c r="AIE503" s="150"/>
      <c r="AIF503" s="150"/>
      <c r="AIG503" s="150"/>
      <c r="AIH503" s="150"/>
      <c r="AII503" s="150"/>
      <c r="AIJ503" s="150"/>
      <c r="AIK503" s="150"/>
      <c r="AIL503" s="150"/>
      <c r="AIM503" s="150"/>
      <c r="AIN503" s="150"/>
      <c r="AIO503" s="150"/>
      <c r="AIP503" s="150"/>
      <c r="AIQ503" s="150"/>
      <c r="AIR503" s="150"/>
      <c r="AIS503" s="150"/>
      <c r="AIT503" s="150"/>
      <c r="AIU503" s="150"/>
      <c r="AIV503" s="150"/>
      <c r="AIW503" s="150"/>
      <c r="AIX503" s="150"/>
      <c r="AIY503" s="150"/>
      <c r="AIZ503" s="150"/>
      <c r="AJA503" s="150"/>
      <c r="AJB503" s="150"/>
      <c r="AJC503" s="150"/>
      <c r="AJD503" s="150"/>
      <c r="AJE503" s="150"/>
      <c r="AJF503" s="150"/>
      <c r="AJG503" s="150"/>
      <c r="AJH503" s="150"/>
      <c r="AJI503" s="150"/>
      <c r="AJJ503" s="150"/>
      <c r="AJK503" s="150"/>
      <c r="AJL503" s="150"/>
      <c r="AJM503" s="150"/>
      <c r="AJN503" s="150"/>
      <c r="AJO503" s="150"/>
      <c r="AJP503" s="150"/>
      <c r="AJQ503" s="150"/>
      <c r="AJR503" s="150"/>
      <c r="AJS503" s="150"/>
      <c r="AJT503" s="150"/>
      <c r="AJU503" s="150"/>
      <c r="AJV503" s="150"/>
      <c r="AJW503" s="150"/>
      <c r="AJX503" s="150"/>
      <c r="AJY503" s="150"/>
      <c r="AJZ503" s="150"/>
      <c r="AKA503" s="150"/>
      <c r="AKB503" s="150"/>
      <c r="AKC503" s="150"/>
      <c r="AKD503" s="150"/>
      <c r="AKE503" s="150"/>
      <c r="AKF503" s="150"/>
      <c r="AKG503" s="150"/>
      <c r="AKH503" s="150"/>
      <c r="AKI503" s="150"/>
      <c r="AKJ503" s="150"/>
      <c r="AKK503" s="150"/>
      <c r="AKL503" s="150"/>
      <c r="AKM503" s="150"/>
      <c r="AKN503" s="150"/>
      <c r="AKO503" s="150"/>
      <c r="AKP503" s="150"/>
      <c r="AKQ503" s="150"/>
      <c r="AKR503" s="150"/>
      <c r="AKS503" s="150"/>
      <c r="AKT503" s="150"/>
      <c r="AKU503" s="150"/>
      <c r="AKV503" s="150"/>
      <c r="AKW503" s="150"/>
      <c r="AKX503" s="150"/>
      <c r="AKY503" s="150"/>
      <c r="AKZ503" s="150"/>
      <c r="ALA503" s="150"/>
      <c r="ALB503" s="150"/>
      <c r="ALC503" s="150"/>
      <c r="ALD503" s="150"/>
      <c r="ALE503" s="150"/>
      <c r="ALF503" s="150"/>
      <c r="ALG503" s="150"/>
      <c r="ALH503" s="150"/>
      <c r="ALI503" s="150"/>
      <c r="ALJ503" s="150"/>
      <c r="ALK503" s="150"/>
      <c r="ALL503" s="150"/>
      <c r="ALM503" s="150"/>
      <c r="ALN503" s="150"/>
      <c r="ALO503" s="150"/>
      <c r="ALP503" s="150"/>
      <c r="ALQ503" s="150"/>
      <c r="ALR503" s="150"/>
      <c r="ALS503" s="150"/>
      <c r="ALT503" s="150"/>
      <c r="ALU503" s="150"/>
      <c r="ALV503" s="150"/>
      <c r="ALW503" s="150"/>
      <c r="ALX503" s="150"/>
      <c r="ALY503" s="150"/>
      <c r="ALZ503" s="150"/>
      <c r="AMA503" s="150"/>
      <c r="AMB503" s="150"/>
      <c r="AMC503" s="150"/>
      <c r="AMD503" s="150"/>
      <c r="AME503" s="150"/>
      <c r="AMF503" s="150"/>
      <c r="AMG503" s="150"/>
      <c r="AMH503" s="150"/>
      <c r="AMI503" s="150"/>
      <c r="AMJ503" s="150"/>
      <c r="AMK503" s="150"/>
    </row>
    <row r="504" spans="1:1025" s="172" customFormat="1" x14ac:dyDescent="0.25">
      <c r="A504" s="411" t="s">
        <v>26988</v>
      </c>
      <c r="B504" s="257">
        <v>504</v>
      </c>
      <c r="C504" s="171" t="s">
        <v>26989</v>
      </c>
      <c r="D504" s="308" t="s">
        <v>26990</v>
      </c>
      <c r="E504" s="277"/>
      <c r="F504" s="278"/>
      <c r="G504" s="280"/>
      <c r="H504" s="280"/>
      <c r="I504" s="492" t="s">
        <v>750</v>
      </c>
      <c r="J504" s="278"/>
      <c r="K504" s="394">
        <v>2</v>
      </c>
      <c r="L504" s="278"/>
      <c r="M504" s="278"/>
      <c r="N504" s="278"/>
      <c r="O504" s="278"/>
      <c r="P504" s="278"/>
      <c r="Q504" s="278"/>
      <c r="R504" s="278"/>
      <c r="S504" s="278"/>
      <c r="T504" s="278"/>
      <c r="U504" s="278"/>
      <c r="V504" s="278"/>
      <c r="W504" s="283" t="s">
        <v>6265</v>
      </c>
      <c r="X504" s="283">
        <f t="shared" si="224"/>
        <v>100</v>
      </c>
      <c r="Y504" s="283">
        <f t="shared" si="219"/>
        <v>100</v>
      </c>
      <c r="Z504" s="283">
        <f t="shared" si="221"/>
        <v>100</v>
      </c>
      <c r="AA504" s="283">
        <f t="shared" si="222"/>
        <v>100</v>
      </c>
      <c r="AB504" s="287">
        <f t="shared" si="202"/>
        <v>100</v>
      </c>
      <c r="AC504" s="287">
        <f t="shared" si="201"/>
        <v>100</v>
      </c>
      <c r="AD504" s="287">
        <f t="shared" si="214"/>
        <v>100</v>
      </c>
      <c r="AE504" s="284">
        <f t="shared" si="220"/>
        <v>100</v>
      </c>
      <c r="AF504" s="284">
        <f t="shared" si="203"/>
        <v>100</v>
      </c>
      <c r="AG504" s="268">
        <f>IF(OR(OR(EXACT(J504,"1A"),EXACT(J504,"1B"),EXACT(J504,"1C")),K504=1),1,IF(K504=2,10,100))</f>
        <v>10</v>
      </c>
      <c r="AH504" s="268">
        <f t="shared" si="217"/>
        <v>100</v>
      </c>
      <c r="AI504" s="268">
        <f>IF(OR(EXACT(J504,"1A"),EXACT(J504,"1B"),EXACT(J504,"1C"),K504=1),3,100)</f>
        <v>100</v>
      </c>
      <c r="AJ504" s="268">
        <f t="shared" si="215"/>
        <v>100</v>
      </c>
      <c r="AK504" s="506" t="s">
        <v>750</v>
      </c>
      <c r="AL504" s="277"/>
      <c r="AM504" s="277">
        <v>3</v>
      </c>
      <c r="AN504" s="511"/>
      <c r="AO504" s="277"/>
      <c r="AP504" s="277"/>
      <c r="AQ504" s="277"/>
      <c r="AR504" s="356" t="s">
        <v>756</v>
      </c>
      <c r="AS504" s="356"/>
      <c r="AT504" s="277"/>
      <c r="AU504" s="277"/>
      <c r="AV504" s="150"/>
      <c r="AW504" s="150"/>
      <c r="AX504" s="150"/>
      <c r="AY504" s="150"/>
      <c r="AZ504" s="150"/>
      <c r="BA504" s="150"/>
      <c r="BB504" s="150"/>
      <c r="BC504" s="150"/>
      <c r="BD504" s="150"/>
      <c r="BE504" s="150"/>
      <c r="BF504" s="150"/>
      <c r="BG504" s="150"/>
      <c r="BH504" s="150"/>
      <c r="BI504" s="150"/>
      <c r="BJ504" s="150"/>
      <c r="BK504" s="150"/>
      <c r="BL504" s="150"/>
      <c r="BM504" s="150"/>
      <c r="BN504" s="150"/>
      <c r="BO504" s="150"/>
      <c r="BP504" s="150"/>
      <c r="BQ504" s="150"/>
      <c r="BR504" s="150"/>
      <c r="BS504" s="150"/>
      <c r="BT504" s="150"/>
      <c r="BU504" s="150"/>
      <c r="BV504" s="150"/>
      <c r="BW504" s="150"/>
      <c r="BX504" s="150"/>
      <c r="BY504" s="150"/>
      <c r="BZ504" s="150"/>
      <c r="CA504" s="150"/>
      <c r="CB504" s="150"/>
      <c r="CC504" s="150"/>
      <c r="CD504" s="150"/>
      <c r="CE504" s="150"/>
      <c r="CF504" s="150"/>
      <c r="CG504" s="150"/>
      <c r="CH504" s="150"/>
      <c r="CI504" s="150"/>
      <c r="CJ504" s="150"/>
      <c r="CK504" s="150"/>
      <c r="CL504" s="150"/>
      <c r="CM504" s="150"/>
      <c r="CN504" s="150"/>
      <c r="CO504" s="150"/>
      <c r="CP504" s="150"/>
      <c r="CQ504" s="150"/>
      <c r="CR504" s="150"/>
      <c r="CS504" s="150"/>
      <c r="CT504" s="150"/>
      <c r="CU504" s="150"/>
      <c r="CV504" s="150"/>
      <c r="CW504" s="150"/>
      <c r="CX504" s="150"/>
      <c r="CY504" s="150"/>
      <c r="CZ504" s="150"/>
      <c r="DA504" s="150"/>
      <c r="DB504" s="150"/>
      <c r="DC504" s="150"/>
      <c r="DD504" s="150"/>
      <c r="DE504" s="150"/>
      <c r="DF504" s="150"/>
      <c r="DG504" s="150"/>
      <c r="DH504" s="150"/>
      <c r="DI504" s="150"/>
      <c r="DJ504" s="150"/>
      <c r="DK504" s="150"/>
      <c r="DL504" s="150"/>
      <c r="DM504" s="150"/>
      <c r="DN504" s="150"/>
      <c r="DO504" s="150"/>
      <c r="DP504" s="150"/>
      <c r="DQ504" s="150"/>
      <c r="DR504" s="150"/>
      <c r="DS504" s="150"/>
      <c r="DT504" s="150"/>
      <c r="DU504" s="150"/>
      <c r="DV504" s="150"/>
      <c r="DW504" s="150"/>
      <c r="DX504" s="150"/>
      <c r="DY504" s="150"/>
      <c r="DZ504" s="150"/>
      <c r="EA504" s="150"/>
      <c r="EB504" s="150"/>
      <c r="EC504" s="150"/>
      <c r="ED504" s="150"/>
      <c r="EE504" s="150"/>
      <c r="EF504" s="150"/>
      <c r="EG504" s="150"/>
      <c r="EH504" s="150"/>
      <c r="EI504" s="150"/>
      <c r="EJ504" s="150"/>
      <c r="EK504" s="150"/>
      <c r="EL504" s="150"/>
      <c r="EM504" s="150"/>
      <c r="EN504" s="150"/>
      <c r="EO504" s="150"/>
      <c r="EP504" s="150"/>
      <c r="EQ504" s="150"/>
      <c r="ER504" s="150"/>
      <c r="ES504" s="150"/>
      <c r="ET504" s="150"/>
      <c r="EU504" s="150"/>
      <c r="EV504" s="150"/>
      <c r="EW504" s="150"/>
      <c r="EX504" s="150"/>
      <c r="EY504" s="150"/>
      <c r="EZ504" s="150"/>
      <c r="FA504" s="150"/>
      <c r="FB504" s="150"/>
      <c r="FC504" s="150"/>
      <c r="FD504" s="150"/>
      <c r="FE504" s="150"/>
      <c r="FF504" s="150"/>
      <c r="FG504" s="150"/>
      <c r="FH504" s="150"/>
      <c r="FI504" s="150"/>
      <c r="FJ504" s="150"/>
      <c r="FK504" s="150"/>
      <c r="FL504" s="150"/>
      <c r="FM504" s="150"/>
      <c r="FN504" s="150"/>
      <c r="FO504" s="150"/>
      <c r="FP504" s="150"/>
      <c r="FQ504" s="150"/>
      <c r="FR504" s="150"/>
      <c r="FS504" s="150"/>
      <c r="FT504" s="150"/>
      <c r="FU504" s="150"/>
      <c r="FV504" s="150"/>
      <c r="FW504" s="150"/>
      <c r="FX504" s="150"/>
      <c r="FY504" s="150"/>
      <c r="FZ504" s="150"/>
      <c r="GA504" s="150"/>
      <c r="GB504" s="150"/>
      <c r="GC504" s="150"/>
      <c r="GD504" s="150"/>
      <c r="GE504" s="150"/>
      <c r="GF504" s="150"/>
      <c r="GG504" s="150"/>
      <c r="GH504" s="150"/>
      <c r="GI504" s="150"/>
      <c r="GJ504" s="150"/>
      <c r="GK504" s="150"/>
      <c r="GL504" s="150"/>
      <c r="GM504" s="150"/>
      <c r="GN504" s="150"/>
      <c r="GO504" s="150"/>
      <c r="GP504" s="150"/>
      <c r="GQ504" s="150"/>
      <c r="GR504" s="150"/>
      <c r="GS504" s="150"/>
      <c r="GT504" s="150"/>
      <c r="GU504" s="150"/>
      <c r="GV504" s="150"/>
      <c r="GW504" s="150"/>
      <c r="GX504" s="150"/>
      <c r="GY504" s="150"/>
      <c r="GZ504" s="150"/>
      <c r="HA504" s="150"/>
      <c r="HB504" s="150"/>
      <c r="HC504" s="150"/>
      <c r="HD504" s="150"/>
      <c r="HE504" s="150"/>
      <c r="HF504" s="150"/>
      <c r="HG504" s="150"/>
      <c r="HH504" s="150"/>
      <c r="HI504" s="150"/>
      <c r="HJ504" s="150"/>
      <c r="HK504" s="150"/>
      <c r="HL504" s="150"/>
      <c r="HM504" s="150"/>
      <c r="HN504" s="150"/>
      <c r="HO504" s="150"/>
      <c r="HP504" s="150"/>
      <c r="HQ504" s="150"/>
      <c r="HR504" s="150"/>
      <c r="HS504" s="150"/>
      <c r="HT504" s="150"/>
      <c r="HU504" s="150"/>
      <c r="HV504" s="150"/>
      <c r="HW504" s="150"/>
      <c r="HX504" s="150"/>
      <c r="HY504" s="150"/>
      <c r="HZ504" s="150"/>
      <c r="IA504" s="150"/>
      <c r="IB504" s="150"/>
      <c r="IC504" s="150"/>
      <c r="ID504" s="150"/>
      <c r="IE504" s="150"/>
      <c r="IF504" s="150"/>
      <c r="IG504" s="150"/>
      <c r="IH504" s="150"/>
      <c r="II504" s="150"/>
      <c r="IJ504" s="150"/>
      <c r="IK504" s="150"/>
      <c r="IL504" s="150"/>
      <c r="IM504" s="150"/>
      <c r="IN504" s="150"/>
      <c r="IO504" s="150"/>
      <c r="IP504" s="150"/>
      <c r="IQ504" s="150"/>
      <c r="IR504" s="150"/>
      <c r="IS504" s="150"/>
      <c r="IT504" s="150"/>
      <c r="IU504" s="150"/>
      <c r="IV504" s="150"/>
      <c r="IW504" s="150"/>
      <c r="IX504" s="150"/>
      <c r="IY504" s="150"/>
      <c r="IZ504" s="150"/>
      <c r="JA504" s="150"/>
      <c r="JB504" s="150"/>
      <c r="JC504" s="150"/>
      <c r="JD504" s="150"/>
      <c r="JE504" s="150"/>
      <c r="JF504" s="150"/>
      <c r="JG504" s="150"/>
      <c r="JH504" s="150"/>
      <c r="JI504" s="150"/>
      <c r="JJ504" s="150"/>
      <c r="JK504" s="150"/>
      <c r="JL504" s="150"/>
      <c r="JM504" s="150"/>
      <c r="JN504" s="150"/>
      <c r="JO504" s="150"/>
      <c r="JP504" s="150"/>
      <c r="JQ504" s="150"/>
      <c r="JR504" s="150"/>
      <c r="JS504" s="150"/>
      <c r="JT504" s="150"/>
      <c r="JU504" s="150"/>
      <c r="JV504" s="150"/>
      <c r="JW504" s="150"/>
      <c r="JX504" s="150"/>
      <c r="JY504" s="150"/>
      <c r="JZ504" s="150"/>
      <c r="KA504" s="150"/>
      <c r="KB504" s="150"/>
      <c r="KC504" s="150"/>
      <c r="KD504" s="150"/>
      <c r="KE504" s="150"/>
      <c r="KF504" s="150"/>
      <c r="KG504" s="150"/>
      <c r="KH504" s="150"/>
      <c r="KI504" s="150"/>
      <c r="KJ504" s="150"/>
      <c r="KK504" s="150"/>
      <c r="KL504" s="150"/>
      <c r="KM504" s="150"/>
      <c r="KN504" s="150"/>
      <c r="KO504" s="150"/>
      <c r="KP504" s="150"/>
      <c r="KQ504" s="150"/>
      <c r="KR504" s="150"/>
      <c r="KS504" s="150"/>
      <c r="KT504" s="150"/>
      <c r="KU504" s="150"/>
      <c r="KV504" s="150"/>
      <c r="KW504" s="150"/>
      <c r="KX504" s="150"/>
      <c r="KY504" s="150"/>
      <c r="KZ504" s="150"/>
      <c r="LA504" s="150"/>
      <c r="LB504" s="150"/>
      <c r="LC504" s="150"/>
      <c r="LD504" s="150"/>
      <c r="LE504" s="150"/>
      <c r="LF504" s="150"/>
      <c r="LG504" s="150"/>
      <c r="LH504" s="150"/>
      <c r="LI504" s="150"/>
      <c r="LJ504" s="150"/>
      <c r="LK504" s="150"/>
      <c r="LL504" s="150"/>
      <c r="LM504" s="150"/>
      <c r="LN504" s="150"/>
      <c r="LO504" s="150"/>
      <c r="LP504" s="150"/>
      <c r="LQ504" s="150"/>
      <c r="LR504" s="150"/>
      <c r="LS504" s="150"/>
      <c r="LT504" s="150"/>
      <c r="LU504" s="150"/>
      <c r="LV504" s="150"/>
      <c r="LW504" s="150"/>
      <c r="LX504" s="150"/>
      <c r="LY504" s="150"/>
      <c r="LZ504" s="150"/>
      <c r="MA504" s="150"/>
      <c r="MB504" s="150"/>
      <c r="MC504" s="150"/>
      <c r="MD504" s="150"/>
      <c r="ME504" s="150"/>
      <c r="MF504" s="150"/>
      <c r="MG504" s="150"/>
      <c r="MH504" s="150"/>
      <c r="MI504" s="150"/>
      <c r="MJ504" s="150"/>
      <c r="MK504" s="150"/>
      <c r="ML504" s="150"/>
      <c r="MM504" s="150"/>
      <c r="MN504" s="150"/>
      <c r="MO504" s="150"/>
      <c r="MP504" s="150"/>
      <c r="MQ504" s="150"/>
      <c r="MR504" s="150"/>
      <c r="MS504" s="150"/>
      <c r="MT504" s="150"/>
      <c r="MU504" s="150"/>
      <c r="MV504" s="150"/>
      <c r="MW504" s="150"/>
      <c r="MX504" s="150"/>
      <c r="MY504" s="150"/>
      <c r="MZ504" s="150"/>
      <c r="NA504" s="150"/>
      <c r="NB504" s="150"/>
      <c r="NC504" s="150"/>
      <c r="ND504" s="150"/>
      <c r="NE504" s="150"/>
      <c r="NF504" s="150"/>
      <c r="NG504" s="150"/>
      <c r="NH504" s="150"/>
      <c r="NI504" s="150"/>
      <c r="NJ504" s="150"/>
      <c r="NK504" s="150"/>
      <c r="NL504" s="150"/>
      <c r="NM504" s="150"/>
      <c r="NN504" s="150"/>
      <c r="NO504" s="150"/>
      <c r="NP504" s="150"/>
      <c r="NQ504" s="150"/>
      <c r="NR504" s="150"/>
      <c r="NS504" s="150"/>
      <c r="NT504" s="150"/>
      <c r="NU504" s="150"/>
      <c r="NV504" s="150"/>
      <c r="NW504" s="150"/>
      <c r="NX504" s="150"/>
      <c r="NY504" s="150"/>
      <c r="NZ504" s="150"/>
      <c r="OA504" s="150"/>
      <c r="OB504" s="150"/>
      <c r="OC504" s="150"/>
      <c r="OD504" s="150"/>
      <c r="OE504" s="150"/>
      <c r="OF504" s="150"/>
      <c r="OG504" s="150"/>
      <c r="OH504" s="150"/>
      <c r="OI504" s="150"/>
      <c r="OJ504" s="150"/>
      <c r="OK504" s="150"/>
      <c r="OL504" s="150"/>
      <c r="OM504" s="150"/>
      <c r="ON504" s="150"/>
      <c r="OO504" s="150"/>
      <c r="OP504" s="150"/>
      <c r="OQ504" s="150"/>
      <c r="OR504" s="150"/>
      <c r="OS504" s="150"/>
      <c r="OT504" s="150"/>
      <c r="OU504" s="150"/>
      <c r="OV504" s="150"/>
      <c r="OW504" s="150"/>
      <c r="OX504" s="150"/>
      <c r="OY504" s="150"/>
      <c r="OZ504" s="150"/>
      <c r="PA504" s="150"/>
      <c r="PB504" s="150"/>
      <c r="PC504" s="150"/>
      <c r="PD504" s="150"/>
      <c r="PE504" s="150"/>
      <c r="PF504" s="150"/>
      <c r="PG504" s="150"/>
      <c r="PH504" s="150"/>
      <c r="PI504" s="150"/>
      <c r="PJ504" s="150"/>
      <c r="PK504" s="150"/>
      <c r="PL504" s="150"/>
      <c r="PM504" s="150"/>
      <c r="PN504" s="150"/>
      <c r="PO504" s="150"/>
      <c r="PP504" s="150"/>
      <c r="PQ504" s="150"/>
      <c r="PR504" s="150"/>
      <c r="PS504" s="150"/>
      <c r="PT504" s="150"/>
      <c r="PU504" s="150"/>
      <c r="PV504" s="150"/>
      <c r="PW504" s="150"/>
      <c r="PX504" s="150"/>
      <c r="PY504" s="150"/>
      <c r="PZ504" s="150"/>
      <c r="QA504" s="150"/>
      <c r="QB504" s="150"/>
      <c r="QC504" s="150"/>
      <c r="QD504" s="150"/>
      <c r="QE504" s="150"/>
      <c r="QF504" s="150"/>
      <c r="QG504" s="150"/>
      <c r="QH504" s="150"/>
      <c r="QI504" s="150"/>
      <c r="QJ504" s="150"/>
      <c r="QK504" s="150"/>
      <c r="QL504" s="150"/>
      <c r="QM504" s="150"/>
      <c r="QN504" s="150"/>
      <c r="QO504" s="150"/>
      <c r="QP504" s="150"/>
      <c r="QQ504" s="150"/>
      <c r="QR504" s="150"/>
      <c r="QS504" s="150"/>
      <c r="QT504" s="150"/>
      <c r="QU504" s="150"/>
      <c r="QV504" s="150"/>
      <c r="QW504" s="150"/>
      <c r="QX504" s="150"/>
      <c r="QY504" s="150"/>
      <c r="QZ504" s="150"/>
      <c r="RA504" s="150"/>
      <c r="RB504" s="150"/>
      <c r="RC504" s="150"/>
      <c r="RD504" s="150"/>
      <c r="RE504" s="150"/>
      <c r="RF504" s="150"/>
      <c r="RG504" s="150"/>
      <c r="RH504" s="150"/>
      <c r="RI504" s="150"/>
      <c r="RJ504" s="150"/>
      <c r="RK504" s="150"/>
      <c r="RL504" s="150"/>
      <c r="RM504" s="150"/>
      <c r="RN504" s="150"/>
      <c r="RO504" s="150"/>
      <c r="RP504" s="150"/>
      <c r="RQ504" s="150"/>
      <c r="RR504" s="150"/>
      <c r="RS504" s="150"/>
      <c r="RT504" s="150"/>
      <c r="RU504" s="150"/>
      <c r="RV504" s="150"/>
      <c r="RW504" s="150"/>
      <c r="RX504" s="150"/>
      <c r="RY504" s="150"/>
      <c r="RZ504" s="150"/>
      <c r="SA504" s="150"/>
      <c r="SB504" s="150"/>
      <c r="SC504" s="150"/>
      <c r="SD504" s="150"/>
      <c r="SE504" s="150"/>
      <c r="SF504" s="150"/>
      <c r="SG504" s="150"/>
      <c r="SH504" s="150"/>
      <c r="SI504" s="150"/>
      <c r="SJ504" s="150"/>
      <c r="SK504" s="150"/>
      <c r="SL504" s="150"/>
      <c r="SM504" s="150"/>
      <c r="SN504" s="150"/>
      <c r="SO504" s="150"/>
      <c r="SP504" s="150"/>
      <c r="SQ504" s="150"/>
      <c r="SR504" s="150"/>
      <c r="SS504" s="150"/>
      <c r="ST504" s="150"/>
      <c r="SU504" s="150"/>
      <c r="SV504" s="150"/>
      <c r="SW504" s="150"/>
      <c r="SX504" s="150"/>
      <c r="SY504" s="150"/>
      <c r="SZ504" s="150"/>
      <c r="TA504" s="150"/>
      <c r="TB504" s="150"/>
      <c r="TC504" s="150"/>
      <c r="TD504" s="150"/>
      <c r="TE504" s="150"/>
      <c r="TF504" s="150"/>
      <c r="TG504" s="150"/>
      <c r="TH504" s="150"/>
      <c r="TI504" s="150"/>
      <c r="TJ504" s="150"/>
      <c r="TK504" s="150"/>
      <c r="TL504" s="150"/>
      <c r="TM504" s="150"/>
      <c r="TN504" s="150"/>
      <c r="TO504" s="150"/>
      <c r="TP504" s="150"/>
      <c r="TQ504" s="150"/>
      <c r="TR504" s="150"/>
      <c r="TS504" s="150"/>
      <c r="TT504" s="150"/>
      <c r="TU504" s="150"/>
      <c r="TV504" s="150"/>
      <c r="TW504" s="150"/>
      <c r="TX504" s="150"/>
      <c r="TY504" s="150"/>
      <c r="TZ504" s="150"/>
      <c r="UA504" s="150"/>
      <c r="UB504" s="150"/>
      <c r="UC504" s="150"/>
      <c r="UD504" s="150"/>
      <c r="UE504" s="150"/>
      <c r="UF504" s="150"/>
      <c r="UG504" s="150"/>
      <c r="UH504" s="150"/>
      <c r="UI504" s="150"/>
      <c r="UJ504" s="150"/>
      <c r="UK504" s="150"/>
      <c r="UL504" s="150"/>
      <c r="UM504" s="150"/>
      <c r="UN504" s="150"/>
      <c r="UO504" s="150"/>
      <c r="UP504" s="150"/>
      <c r="UQ504" s="150"/>
      <c r="UR504" s="150"/>
      <c r="US504" s="150"/>
      <c r="UT504" s="150"/>
      <c r="UU504" s="150"/>
      <c r="UV504" s="150"/>
      <c r="UW504" s="150"/>
      <c r="UX504" s="150"/>
      <c r="UY504" s="150"/>
      <c r="UZ504" s="150"/>
      <c r="VA504" s="150"/>
      <c r="VB504" s="150"/>
      <c r="VC504" s="150"/>
      <c r="VD504" s="150"/>
      <c r="VE504" s="150"/>
      <c r="VF504" s="150"/>
      <c r="VG504" s="150"/>
      <c r="VH504" s="150"/>
      <c r="VI504" s="150"/>
      <c r="VJ504" s="150"/>
      <c r="VK504" s="150"/>
      <c r="VL504" s="150"/>
      <c r="VM504" s="150"/>
      <c r="VN504" s="150"/>
      <c r="VO504" s="150"/>
      <c r="VP504" s="150"/>
      <c r="VQ504" s="150"/>
      <c r="VR504" s="150"/>
      <c r="VS504" s="150"/>
      <c r="VT504" s="150"/>
      <c r="VU504" s="150"/>
      <c r="VV504" s="150"/>
      <c r="VW504" s="150"/>
      <c r="VX504" s="150"/>
      <c r="VY504" s="150"/>
      <c r="VZ504" s="150"/>
      <c r="WA504" s="150"/>
      <c r="WB504" s="150"/>
      <c r="WC504" s="150"/>
      <c r="WD504" s="150"/>
      <c r="WE504" s="150"/>
      <c r="WF504" s="150"/>
      <c r="WG504" s="150"/>
      <c r="WH504" s="150"/>
      <c r="WI504" s="150"/>
      <c r="WJ504" s="150"/>
      <c r="WK504" s="150"/>
      <c r="WL504" s="150"/>
      <c r="WM504" s="150"/>
      <c r="WN504" s="150"/>
      <c r="WO504" s="150"/>
      <c r="WP504" s="150"/>
      <c r="WQ504" s="150"/>
      <c r="WR504" s="150"/>
      <c r="WS504" s="150"/>
      <c r="WT504" s="150"/>
      <c r="WU504" s="150"/>
      <c r="WV504" s="150"/>
      <c r="WW504" s="150"/>
      <c r="WX504" s="150"/>
      <c r="WY504" s="150"/>
      <c r="WZ504" s="150"/>
      <c r="XA504" s="150"/>
      <c r="XB504" s="150"/>
      <c r="XC504" s="150"/>
      <c r="XD504" s="150"/>
      <c r="XE504" s="150"/>
      <c r="XF504" s="150"/>
      <c r="XG504" s="150"/>
      <c r="XH504" s="150"/>
      <c r="XI504" s="150"/>
      <c r="XJ504" s="150"/>
      <c r="XK504" s="150"/>
      <c r="XL504" s="150"/>
      <c r="XM504" s="150"/>
      <c r="XN504" s="150"/>
      <c r="XO504" s="150"/>
      <c r="XP504" s="150"/>
      <c r="XQ504" s="150"/>
      <c r="XR504" s="150"/>
      <c r="XS504" s="150"/>
      <c r="XT504" s="150"/>
      <c r="XU504" s="150"/>
      <c r="XV504" s="150"/>
      <c r="XW504" s="150"/>
      <c r="XX504" s="150"/>
      <c r="XY504" s="150"/>
      <c r="XZ504" s="150"/>
      <c r="YA504" s="150"/>
      <c r="YB504" s="150"/>
      <c r="YC504" s="150"/>
      <c r="YD504" s="150"/>
      <c r="YE504" s="150"/>
      <c r="YF504" s="150"/>
      <c r="YG504" s="150"/>
      <c r="YH504" s="150"/>
      <c r="YI504" s="150"/>
      <c r="YJ504" s="150"/>
      <c r="YK504" s="150"/>
      <c r="YL504" s="150"/>
      <c r="YM504" s="150"/>
      <c r="YN504" s="150"/>
      <c r="YO504" s="150"/>
      <c r="YP504" s="150"/>
      <c r="YQ504" s="150"/>
      <c r="YR504" s="150"/>
      <c r="YS504" s="150"/>
      <c r="YT504" s="150"/>
      <c r="YU504" s="150"/>
      <c r="YV504" s="150"/>
      <c r="YW504" s="150"/>
      <c r="YX504" s="150"/>
      <c r="YY504" s="150"/>
      <c r="YZ504" s="150"/>
      <c r="ZA504" s="150"/>
      <c r="ZB504" s="150"/>
      <c r="ZC504" s="150"/>
      <c r="ZD504" s="150"/>
      <c r="ZE504" s="150"/>
      <c r="ZF504" s="150"/>
      <c r="ZG504" s="150"/>
      <c r="ZH504" s="150"/>
      <c r="ZI504" s="150"/>
      <c r="ZJ504" s="150"/>
      <c r="ZK504" s="150"/>
      <c r="ZL504" s="150"/>
      <c r="ZM504" s="150"/>
      <c r="ZN504" s="150"/>
      <c r="ZO504" s="150"/>
      <c r="ZP504" s="150"/>
      <c r="ZQ504" s="150"/>
      <c r="ZR504" s="150"/>
      <c r="ZS504" s="150"/>
      <c r="ZT504" s="150"/>
      <c r="ZU504" s="150"/>
      <c r="ZV504" s="150"/>
      <c r="ZW504" s="150"/>
      <c r="ZX504" s="150"/>
      <c r="ZY504" s="150"/>
      <c r="ZZ504" s="150"/>
      <c r="AAA504" s="150"/>
      <c r="AAB504" s="150"/>
      <c r="AAC504" s="150"/>
      <c r="AAD504" s="150"/>
      <c r="AAE504" s="150"/>
      <c r="AAF504" s="150"/>
      <c r="AAG504" s="150"/>
      <c r="AAH504" s="150"/>
      <c r="AAI504" s="150"/>
      <c r="AAJ504" s="150"/>
      <c r="AAK504" s="150"/>
      <c r="AAL504" s="150"/>
      <c r="AAM504" s="150"/>
      <c r="AAN504" s="150"/>
      <c r="AAO504" s="150"/>
      <c r="AAP504" s="150"/>
      <c r="AAQ504" s="150"/>
      <c r="AAR504" s="150"/>
      <c r="AAS504" s="150"/>
      <c r="AAT504" s="150"/>
      <c r="AAU504" s="150"/>
      <c r="AAV504" s="150"/>
      <c r="AAW504" s="150"/>
      <c r="AAX504" s="150"/>
      <c r="AAY504" s="150"/>
      <c r="AAZ504" s="150"/>
      <c r="ABA504" s="150"/>
      <c r="ABB504" s="150"/>
      <c r="ABC504" s="150"/>
      <c r="ABD504" s="150"/>
      <c r="ABE504" s="150"/>
      <c r="ABF504" s="150"/>
      <c r="ABG504" s="150"/>
      <c r="ABH504" s="150"/>
      <c r="ABI504" s="150"/>
      <c r="ABJ504" s="150"/>
      <c r="ABK504" s="150"/>
      <c r="ABL504" s="150"/>
      <c r="ABM504" s="150"/>
      <c r="ABN504" s="150"/>
      <c r="ABO504" s="150"/>
      <c r="ABP504" s="150"/>
      <c r="ABQ504" s="150"/>
      <c r="ABR504" s="150"/>
      <c r="ABS504" s="150"/>
      <c r="ABT504" s="150"/>
      <c r="ABU504" s="150"/>
      <c r="ABV504" s="150"/>
      <c r="ABW504" s="150"/>
      <c r="ABX504" s="150"/>
      <c r="ABY504" s="150"/>
      <c r="ABZ504" s="150"/>
      <c r="ACA504" s="150"/>
      <c r="ACB504" s="150"/>
      <c r="ACC504" s="150"/>
      <c r="ACD504" s="150"/>
      <c r="ACE504" s="150"/>
      <c r="ACF504" s="150"/>
      <c r="ACG504" s="150"/>
      <c r="ACH504" s="150"/>
      <c r="ACI504" s="150"/>
      <c r="ACJ504" s="150"/>
      <c r="ACK504" s="150"/>
      <c r="ACL504" s="150"/>
      <c r="ACM504" s="150"/>
      <c r="ACN504" s="150"/>
      <c r="ACO504" s="150"/>
      <c r="ACP504" s="150"/>
      <c r="ACQ504" s="150"/>
      <c r="ACR504" s="150"/>
      <c r="ACS504" s="150"/>
      <c r="ACT504" s="150"/>
      <c r="ACU504" s="150"/>
      <c r="ACV504" s="150"/>
      <c r="ACW504" s="150"/>
      <c r="ACX504" s="150"/>
      <c r="ACY504" s="150"/>
      <c r="ACZ504" s="150"/>
      <c r="ADA504" s="150"/>
      <c r="ADB504" s="150"/>
      <c r="ADC504" s="150"/>
      <c r="ADD504" s="150"/>
      <c r="ADE504" s="150"/>
      <c r="ADF504" s="150"/>
      <c r="ADG504" s="150"/>
      <c r="ADH504" s="150"/>
      <c r="ADI504" s="150"/>
      <c r="ADJ504" s="150"/>
      <c r="ADK504" s="150"/>
      <c r="ADL504" s="150"/>
      <c r="ADM504" s="150"/>
      <c r="ADN504" s="150"/>
      <c r="ADO504" s="150"/>
      <c r="ADP504" s="150"/>
      <c r="ADQ504" s="150"/>
      <c r="ADR504" s="150"/>
      <c r="ADS504" s="150"/>
      <c r="ADT504" s="150"/>
      <c r="ADU504" s="150"/>
      <c r="ADV504" s="150"/>
      <c r="ADW504" s="150"/>
      <c r="ADX504" s="150"/>
      <c r="ADY504" s="150"/>
      <c r="ADZ504" s="150"/>
      <c r="AEA504" s="150"/>
      <c r="AEB504" s="150"/>
      <c r="AEC504" s="150"/>
      <c r="AED504" s="150"/>
      <c r="AEE504" s="150"/>
      <c r="AEF504" s="150"/>
      <c r="AEG504" s="150"/>
      <c r="AEH504" s="150"/>
      <c r="AEI504" s="150"/>
      <c r="AEJ504" s="150"/>
      <c r="AEK504" s="150"/>
      <c r="AEL504" s="150"/>
      <c r="AEM504" s="150"/>
      <c r="AEN504" s="150"/>
      <c r="AEO504" s="150"/>
      <c r="AEP504" s="150"/>
      <c r="AEQ504" s="150"/>
      <c r="AER504" s="150"/>
      <c r="AES504" s="150"/>
      <c r="AET504" s="150"/>
      <c r="AEU504" s="150"/>
      <c r="AEV504" s="150"/>
      <c r="AEW504" s="150"/>
      <c r="AEX504" s="150"/>
      <c r="AEY504" s="150"/>
      <c r="AEZ504" s="150"/>
      <c r="AFA504" s="150"/>
      <c r="AFB504" s="150"/>
      <c r="AFC504" s="150"/>
      <c r="AFD504" s="150"/>
      <c r="AFE504" s="150"/>
      <c r="AFF504" s="150"/>
      <c r="AFG504" s="150"/>
      <c r="AFH504" s="150"/>
      <c r="AFI504" s="150"/>
      <c r="AFJ504" s="150"/>
      <c r="AFK504" s="150"/>
      <c r="AFL504" s="150"/>
      <c r="AFM504" s="150"/>
      <c r="AFN504" s="150"/>
      <c r="AFO504" s="150"/>
      <c r="AFP504" s="150"/>
      <c r="AFQ504" s="150"/>
      <c r="AFR504" s="150"/>
      <c r="AFS504" s="150"/>
      <c r="AFT504" s="150"/>
      <c r="AFU504" s="150"/>
      <c r="AFV504" s="150"/>
      <c r="AFW504" s="150"/>
      <c r="AFX504" s="150"/>
      <c r="AFY504" s="150"/>
      <c r="AFZ504" s="150"/>
      <c r="AGA504" s="150"/>
      <c r="AGB504" s="150"/>
      <c r="AGC504" s="150"/>
      <c r="AGD504" s="150"/>
      <c r="AGE504" s="150"/>
      <c r="AGF504" s="150"/>
      <c r="AGG504" s="150"/>
      <c r="AGH504" s="150"/>
      <c r="AGI504" s="150"/>
      <c r="AGJ504" s="150"/>
      <c r="AGK504" s="150"/>
      <c r="AGL504" s="150"/>
      <c r="AGM504" s="150"/>
      <c r="AGN504" s="150"/>
      <c r="AGO504" s="150"/>
      <c r="AGP504" s="150"/>
      <c r="AGQ504" s="150"/>
      <c r="AGR504" s="150"/>
      <c r="AGS504" s="150"/>
      <c r="AGT504" s="150"/>
      <c r="AGU504" s="150"/>
      <c r="AGV504" s="150"/>
      <c r="AGW504" s="150"/>
      <c r="AGX504" s="150"/>
      <c r="AGY504" s="150"/>
      <c r="AGZ504" s="150"/>
      <c r="AHA504" s="150"/>
      <c r="AHB504" s="150"/>
      <c r="AHC504" s="150"/>
      <c r="AHD504" s="150"/>
      <c r="AHE504" s="150"/>
      <c r="AHF504" s="150"/>
      <c r="AHG504" s="150"/>
      <c r="AHH504" s="150"/>
      <c r="AHI504" s="150"/>
      <c r="AHJ504" s="150"/>
      <c r="AHK504" s="150"/>
      <c r="AHL504" s="150"/>
      <c r="AHM504" s="150"/>
      <c r="AHN504" s="150"/>
      <c r="AHO504" s="150"/>
      <c r="AHP504" s="150"/>
      <c r="AHQ504" s="150"/>
      <c r="AHR504" s="150"/>
      <c r="AHS504" s="150"/>
      <c r="AHT504" s="150"/>
      <c r="AHU504" s="150"/>
      <c r="AHV504" s="150"/>
      <c r="AHW504" s="150"/>
      <c r="AHX504" s="150"/>
      <c r="AHY504" s="150"/>
      <c r="AHZ504" s="150"/>
      <c r="AIA504" s="150"/>
      <c r="AIB504" s="150"/>
      <c r="AIC504" s="150"/>
      <c r="AID504" s="150"/>
      <c r="AIE504" s="150"/>
      <c r="AIF504" s="150"/>
      <c r="AIG504" s="150"/>
      <c r="AIH504" s="150"/>
      <c r="AII504" s="150"/>
      <c r="AIJ504" s="150"/>
      <c r="AIK504" s="150"/>
      <c r="AIL504" s="150"/>
      <c r="AIM504" s="150"/>
      <c r="AIN504" s="150"/>
      <c r="AIO504" s="150"/>
      <c r="AIP504" s="150"/>
      <c r="AIQ504" s="150"/>
      <c r="AIR504" s="150"/>
      <c r="AIS504" s="150"/>
      <c r="AIT504" s="150"/>
      <c r="AIU504" s="150"/>
      <c r="AIV504" s="150"/>
      <c r="AIW504" s="150"/>
      <c r="AIX504" s="150"/>
      <c r="AIY504" s="150"/>
      <c r="AIZ504" s="150"/>
      <c r="AJA504" s="150"/>
      <c r="AJB504" s="150"/>
      <c r="AJC504" s="150"/>
      <c r="AJD504" s="150"/>
      <c r="AJE504" s="150"/>
      <c r="AJF504" s="150"/>
      <c r="AJG504" s="150"/>
      <c r="AJH504" s="150"/>
      <c r="AJI504" s="150"/>
      <c r="AJJ504" s="150"/>
      <c r="AJK504" s="150"/>
      <c r="AJL504" s="150"/>
      <c r="AJM504" s="150"/>
      <c r="AJN504" s="150"/>
      <c r="AJO504" s="150"/>
      <c r="AJP504" s="150"/>
      <c r="AJQ504" s="150"/>
      <c r="AJR504" s="150"/>
      <c r="AJS504" s="150"/>
      <c r="AJT504" s="150"/>
      <c r="AJU504" s="150"/>
      <c r="AJV504" s="150"/>
      <c r="AJW504" s="150"/>
      <c r="AJX504" s="150"/>
      <c r="AJY504" s="150"/>
      <c r="AJZ504" s="150"/>
      <c r="AKA504" s="150"/>
      <c r="AKB504" s="150"/>
      <c r="AKC504" s="150"/>
      <c r="AKD504" s="150"/>
      <c r="AKE504" s="150"/>
      <c r="AKF504" s="150"/>
      <c r="AKG504" s="150"/>
      <c r="AKH504" s="150"/>
      <c r="AKI504" s="150"/>
      <c r="AKJ504" s="150"/>
      <c r="AKK504" s="150"/>
      <c r="AKL504" s="150"/>
      <c r="AKM504" s="150"/>
      <c r="AKN504" s="150"/>
      <c r="AKO504" s="150"/>
      <c r="AKP504" s="150"/>
      <c r="AKQ504" s="150"/>
      <c r="AKR504" s="150"/>
      <c r="AKS504" s="150"/>
      <c r="AKT504" s="150"/>
      <c r="AKU504" s="150"/>
      <c r="AKV504" s="150"/>
      <c r="AKW504" s="150"/>
      <c r="AKX504" s="150"/>
      <c r="AKY504" s="150"/>
      <c r="AKZ504" s="150"/>
      <c r="ALA504" s="150"/>
      <c r="ALB504" s="150"/>
      <c r="ALC504" s="150"/>
      <c r="ALD504" s="150"/>
      <c r="ALE504" s="150"/>
      <c r="ALF504" s="150"/>
      <c r="ALG504" s="150"/>
      <c r="ALH504" s="150"/>
      <c r="ALI504" s="150"/>
      <c r="ALJ504" s="150"/>
      <c r="ALK504" s="150"/>
      <c r="ALL504" s="150"/>
      <c r="ALM504" s="150"/>
      <c r="ALN504" s="150"/>
      <c r="ALO504" s="150"/>
      <c r="ALP504" s="150"/>
      <c r="ALQ504" s="150"/>
      <c r="ALR504" s="150"/>
      <c r="ALS504" s="150"/>
      <c r="ALT504" s="150"/>
      <c r="ALU504" s="150"/>
      <c r="ALV504" s="150"/>
      <c r="ALW504" s="150"/>
      <c r="ALX504" s="150"/>
      <c r="ALY504" s="150"/>
      <c r="ALZ504" s="150"/>
      <c r="AMA504" s="150"/>
      <c r="AMB504" s="150"/>
      <c r="AMC504" s="150"/>
      <c r="AMD504" s="150"/>
      <c r="AME504" s="150"/>
      <c r="AMF504" s="150"/>
      <c r="AMG504" s="150"/>
      <c r="AMH504" s="150"/>
      <c r="AMI504" s="150"/>
      <c r="AMJ504" s="150"/>
      <c r="AMK504" s="150"/>
    </row>
    <row r="505" spans="1:1025" x14ac:dyDescent="0.25">
      <c r="A505" s="256" t="s">
        <v>24802</v>
      </c>
      <c r="B505" s="257">
        <v>505</v>
      </c>
      <c r="C505" s="387" t="s">
        <v>24810</v>
      </c>
      <c r="D505" s="308" t="s">
        <v>24809</v>
      </c>
      <c r="E505" s="277"/>
      <c r="F505" s="278"/>
      <c r="G505" s="280"/>
      <c r="H505" s="280"/>
      <c r="I505" s="492">
        <v>0.66</v>
      </c>
      <c r="J505" s="278"/>
      <c r="K505" s="394">
        <v>2</v>
      </c>
      <c r="L505" s="278"/>
      <c r="M505" s="278"/>
      <c r="N505" s="278"/>
      <c r="O505" s="278"/>
      <c r="P505" s="278"/>
      <c r="Q505" s="278"/>
      <c r="R505" s="278"/>
      <c r="S505" s="278"/>
      <c r="T505" s="278"/>
      <c r="U505" s="278"/>
      <c r="V505" s="278"/>
      <c r="W505" s="283">
        <f t="shared" ref="W505:W536" si="225">IF(O505=1,10,100)</f>
        <v>100</v>
      </c>
      <c r="X505" s="283">
        <f t="shared" si="224"/>
        <v>100</v>
      </c>
      <c r="Y505" s="283">
        <f t="shared" si="219"/>
        <v>100</v>
      </c>
      <c r="Z505" s="283">
        <f t="shared" si="221"/>
        <v>100</v>
      </c>
      <c r="AA505" s="283">
        <f t="shared" si="222"/>
        <v>100</v>
      </c>
      <c r="AB505" s="287">
        <f t="shared" si="202"/>
        <v>100</v>
      </c>
      <c r="AC505" s="287">
        <f t="shared" si="201"/>
        <v>100</v>
      </c>
      <c r="AD505" s="287">
        <f t="shared" si="214"/>
        <v>100</v>
      </c>
      <c r="AE505" s="284">
        <f t="shared" si="220"/>
        <v>100</v>
      </c>
      <c r="AF505" s="284">
        <f t="shared" si="203"/>
        <v>100</v>
      </c>
      <c r="AG505" s="268">
        <f>IF(OR(OR(EXACT(J505,"1A"),EXACT(J505,"1B"),EXACT(J505,"1C")),K505=1),1,IF(K505=2,10,100))</f>
        <v>10</v>
      </c>
      <c r="AH505" s="268">
        <f t="shared" si="217"/>
        <v>100</v>
      </c>
      <c r="AI505" s="268">
        <f>IF(OR(EXACT(J505,"1A"),EXACT(J505,"1B"),EXACT(J505,"1C"),K505=1),3,100)</f>
        <v>100</v>
      </c>
      <c r="AJ505" s="268">
        <f t="shared" si="215"/>
        <v>100</v>
      </c>
      <c r="AK505" s="506" t="s">
        <v>736</v>
      </c>
      <c r="AL505" s="277"/>
      <c r="AM505" s="277"/>
      <c r="AN505" s="511"/>
      <c r="AO505" s="277"/>
      <c r="AP505" s="277"/>
      <c r="AQ505" s="277"/>
      <c r="AR505" s="171" t="s">
        <v>756</v>
      </c>
      <c r="AS505" s="171"/>
      <c r="AT505" s="277"/>
      <c r="AU505" s="277"/>
    </row>
    <row r="506" spans="1:1025" s="172" customFormat="1" x14ac:dyDescent="0.25">
      <c r="A506" s="475" t="s">
        <v>26991</v>
      </c>
      <c r="B506" s="257">
        <v>506</v>
      </c>
      <c r="C506" s="171" t="s">
        <v>26992</v>
      </c>
      <c r="D506" s="308" t="s">
        <v>26991</v>
      </c>
      <c r="E506" s="277"/>
      <c r="F506" s="278">
        <v>4</v>
      </c>
      <c r="G506" s="280"/>
      <c r="H506" s="280">
        <v>4</v>
      </c>
      <c r="I506" s="492">
        <v>285</v>
      </c>
      <c r="J506" s="278">
        <v>2</v>
      </c>
      <c r="K506" s="394">
        <v>1</v>
      </c>
      <c r="L506" s="278"/>
      <c r="M506" s="278"/>
      <c r="N506" s="278"/>
      <c r="O506" s="278"/>
      <c r="P506" s="293">
        <v>335</v>
      </c>
      <c r="Q506" s="278"/>
      <c r="R506" s="278"/>
      <c r="S506" s="278"/>
      <c r="T506" s="278"/>
      <c r="U506" s="278"/>
      <c r="V506" s="278"/>
      <c r="W506" s="283">
        <f t="shared" si="225"/>
        <v>100</v>
      </c>
      <c r="X506" s="283">
        <f t="shared" si="224"/>
        <v>100</v>
      </c>
      <c r="Y506" s="283">
        <f t="shared" si="219"/>
        <v>20</v>
      </c>
      <c r="Z506" s="283">
        <f t="shared" si="221"/>
        <v>100</v>
      </c>
      <c r="AA506" s="283">
        <f t="shared" si="222"/>
        <v>100</v>
      </c>
      <c r="AB506" s="287">
        <f t="shared" si="202"/>
        <v>100</v>
      </c>
      <c r="AC506" s="287">
        <f t="shared" si="201"/>
        <v>100</v>
      </c>
      <c r="AD506" s="287">
        <f t="shared" si="214"/>
        <v>100</v>
      </c>
      <c r="AE506" s="284">
        <f t="shared" si="220"/>
        <v>100</v>
      </c>
      <c r="AF506" s="284">
        <f t="shared" si="203"/>
        <v>100</v>
      </c>
      <c r="AG506" s="342">
        <v>10</v>
      </c>
      <c r="AH506" s="268">
        <f t="shared" si="217"/>
        <v>10</v>
      </c>
      <c r="AI506" s="342">
        <v>20</v>
      </c>
      <c r="AJ506" s="268">
        <f t="shared" si="215"/>
        <v>100</v>
      </c>
      <c r="AK506" s="506" t="s">
        <v>1172</v>
      </c>
      <c r="AL506" s="278"/>
      <c r="AM506" s="278"/>
      <c r="AN506" s="511"/>
      <c r="AO506" s="277"/>
      <c r="AP506" s="277"/>
      <c r="AQ506" s="277"/>
      <c r="AR506" s="356" t="s">
        <v>26993</v>
      </c>
      <c r="AS506" s="356"/>
      <c r="AT506" s="277"/>
      <c r="AU506" s="277"/>
      <c r="AV506" s="150"/>
      <c r="AW506" s="150"/>
      <c r="AX506" s="150"/>
      <c r="AY506" s="150"/>
      <c r="AZ506" s="150"/>
      <c r="BA506" s="150"/>
      <c r="BB506" s="150"/>
      <c r="BC506" s="150"/>
      <c r="BD506" s="150"/>
      <c r="BE506" s="150"/>
      <c r="BF506" s="150"/>
      <c r="BG506" s="150"/>
      <c r="BH506" s="150"/>
      <c r="BI506" s="150"/>
      <c r="BJ506" s="150"/>
      <c r="BK506" s="150"/>
      <c r="BL506" s="150"/>
      <c r="BM506" s="150"/>
      <c r="BN506" s="150"/>
      <c r="BO506" s="150"/>
      <c r="BP506" s="150"/>
      <c r="BQ506" s="150"/>
      <c r="BR506" s="150"/>
      <c r="BS506" s="150"/>
      <c r="BT506" s="150"/>
      <c r="BU506" s="150"/>
      <c r="BV506" s="150"/>
      <c r="BW506" s="150"/>
      <c r="BX506" s="150"/>
      <c r="BY506" s="150"/>
      <c r="BZ506" s="150"/>
      <c r="CA506" s="150"/>
      <c r="CB506" s="150"/>
      <c r="CC506" s="150"/>
      <c r="CD506" s="150"/>
      <c r="CE506" s="150"/>
      <c r="CF506" s="150"/>
      <c r="CG506" s="150"/>
      <c r="CH506" s="150"/>
      <c r="CI506" s="150"/>
      <c r="CJ506" s="150"/>
      <c r="CK506" s="150"/>
      <c r="CL506" s="150"/>
      <c r="CM506" s="150"/>
      <c r="CN506" s="150"/>
      <c r="CO506" s="150"/>
      <c r="CP506" s="150"/>
      <c r="CQ506" s="150"/>
      <c r="CR506" s="150"/>
      <c r="CS506" s="150"/>
      <c r="CT506" s="150"/>
      <c r="CU506" s="150"/>
      <c r="CV506" s="150"/>
      <c r="CW506" s="150"/>
      <c r="CX506" s="150"/>
      <c r="CY506" s="150"/>
      <c r="CZ506" s="150"/>
      <c r="DA506" s="150"/>
      <c r="DB506" s="150"/>
      <c r="DC506" s="150"/>
      <c r="DD506" s="150"/>
      <c r="DE506" s="150"/>
      <c r="DF506" s="150"/>
      <c r="DG506" s="150"/>
      <c r="DH506" s="150"/>
      <c r="DI506" s="150"/>
      <c r="DJ506" s="150"/>
      <c r="DK506" s="150"/>
      <c r="DL506" s="150"/>
      <c r="DM506" s="150"/>
      <c r="DN506" s="150"/>
      <c r="DO506" s="150"/>
      <c r="DP506" s="150"/>
      <c r="DQ506" s="150"/>
      <c r="DR506" s="150"/>
      <c r="DS506" s="150"/>
      <c r="DT506" s="150"/>
      <c r="DU506" s="150"/>
      <c r="DV506" s="150"/>
      <c r="DW506" s="150"/>
      <c r="DX506" s="150"/>
      <c r="DY506" s="150"/>
      <c r="DZ506" s="150"/>
      <c r="EA506" s="150"/>
      <c r="EB506" s="150"/>
      <c r="EC506" s="150"/>
      <c r="ED506" s="150"/>
      <c r="EE506" s="150"/>
      <c r="EF506" s="150"/>
      <c r="EG506" s="150"/>
      <c r="EH506" s="150"/>
      <c r="EI506" s="150"/>
      <c r="EJ506" s="150"/>
      <c r="EK506" s="150"/>
      <c r="EL506" s="150"/>
      <c r="EM506" s="150"/>
      <c r="EN506" s="150"/>
      <c r="EO506" s="150"/>
      <c r="EP506" s="150"/>
      <c r="EQ506" s="150"/>
      <c r="ER506" s="150"/>
      <c r="ES506" s="150"/>
      <c r="ET506" s="150"/>
      <c r="EU506" s="150"/>
      <c r="EV506" s="150"/>
      <c r="EW506" s="150"/>
      <c r="EX506" s="150"/>
      <c r="EY506" s="150"/>
      <c r="EZ506" s="150"/>
      <c r="FA506" s="150"/>
      <c r="FB506" s="150"/>
      <c r="FC506" s="150"/>
      <c r="FD506" s="150"/>
      <c r="FE506" s="150"/>
      <c r="FF506" s="150"/>
      <c r="FG506" s="150"/>
      <c r="FH506" s="150"/>
      <c r="FI506" s="150"/>
      <c r="FJ506" s="150"/>
      <c r="FK506" s="150"/>
      <c r="FL506" s="150"/>
      <c r="FM506" s="150"/>
      <c r="FN506" s="150"/>
      <c r="FO506" s="150"/>
      <c r="FP506" s="150"/>
      <c r="FQ506" s="150"/>
      <c r="FR506" s="150"/>
      <c r="FS506" s="150"/>
      <c r="FT506" s="150"/>
      <c r="FU506" s="150"/>
      <c r="FV506" s="150"/>
      <c r="FW506" s="150"/>
      <c r="FX506" s="150"/>
      <c r="FY506" s="150"/>
      <c r="FZ506" s="150"/>
      <c r="GA506" s="150"/>
      <c r="GB506" s="150"/>
      <c r="GC506" s="150"/>
      <c r="GD506" s="150"/>
      <c r="GE506" s="150"/>
      <c r="GF506" s="150"/>
      <c r="GG506" s="150"/>
      <c r="GH506" s="150"/>
      <c r="GI506" s="150"/>
      <c r="GJ506" s="150"/>
      <c r="GK506" s="150"/>
      <c r="GL506" s="150"/>
      <c r="GM506" s="150"/>
      <c r="GN506" s="150"/>
      <c r="GO506" s="150"/>
      <c r="GP506" s="150"/>
      <c r="GQ506" s="150"/>
      <c r="GR506" s="150"/>
      <c r="GS506" s="150"/>
      <c r="GT506" s="150"/>
      <c r="GU506" s="150"/>
      <c r="GV506" s="150"/>
      <c r="GW506" s="150"/>
      <c r="GX506" s="150"/>
      <c r="GY506" s="150"/>
      <c r="GZ506" s="150"/>
      <c r="HA506" s="150"/>
      <c r="HB506" s="150"/>
      <c r="HC506" s="150"/>
      <c r="HD506" s="150"/>
      <c r="HE506" s="150"/>
      <c r="HF506" s="150"/>
      <c r="HG506" s="150"/>
      <c r="HH506" s="150"/>
      <c r="HI506" s="150"/>
      <c r="HJ506" s="150"/>
      <c r="HK506" s="150"/>
      <c r="HL506" s="150"/>
      <c r="HM506" s="150"/>
      <c r="HN506" s="150"/>
      <c r="HO506" s="150"/>
      <c r="HP506" s="150"/>
      <c r="HQ506" s="150"/>
      <c r="HR506" s="150"/>
      <c r="HS506" s="150"/>
      <c r="HT506" s="150"/>
      <c r="HU506" s="150"/>
      <c r="HV506" s="150"/>
      <c r="HW506" s="150"/>
      <c r="HX506" s="150"/>
      <c r="HY506" s="150"/>
      <c r="HZ506" s="150"/>
      <c r="IA506" s="150"/>
      <c r="IB506" s="150"/>
      <c r="IC506" s="150"/>
      <c r="ID506" s="150"/>
      <c r="IE506" s="150"/>
      <c r="IF506" s="150"/>
      <c r="IG506" s="150"/>
      <c r="IH506" s="150"/>
      <c r="II506" s="150"/>
      <c r="IJ506" s="150"/>
      <c r="IK506" s="150"/>
      <c r="IL506" s="150"/>
      <c r="IM506" s="150"/>
      <c r="IN506" s="150"/>
      <c r="IO506" s="150"/>
      <c r="IP506" s="150"/>
      <c r="IQ506" s="150"/>
      <c r="IR506" s="150"/>
      <c r="IS506" s="150"/>
      <c r="IT506" s="150"/>
      <c r="IU506" s="150"/>
      <c r="IV506" s="150"/>
      <c r="IW506" s="150"/>
      <c r="IX506" s="150"/>
      <c r="IY506" s="150"/>
      <c r="IZ506" s="150"/>
      <c r="JA506" s="150"/>
      <c r="JB506" s="150"/>
      <c r="JC506" s="150"/>
      <c r="JD506" s="150"/>
      <c r="JE506" s="150"/>
      <c r="JF506" s="150"/>
      <c r="JG506" s="150"/>
      <c r="JH506" s="150"/>
      <c r="JI506" s="150"/>
      <c r="JJ506" s="150"/>
      <c r="JK506" s="150"/>
      <c r="JL506" s="150"/>
      <c r="JM506" s="150"/>
      <c r="JN506" s="150"/>
      <c r="JO506" s="150"/>
      <c r="JP506" s="150"/>
      <c r="JQ506" s="150"/>
      <c r="JR506" s="150"/>
      <c r="JS506" s="150"/>
      <c r="JT506" s="150"/>
      <c r="JU506" s="150"/>
      <c r="JV506" s="150"/>
      <c r="JW506" s="150"/>
      <c r="JX506" s="150"/>
      <c r="JY506" s="150"/>
      <c r="JZ506" s="150"/>
      <c r="KA506" s="150"/>
      <c r="KB506" s="150"/>
      <c r="KC506" s="150"/>
      <c r="KD506" s="150"/>
      <c r="KE506" s="150"/>
      <c r="KF506" s="150"/>
      <c r="KG506" s="150"/>
      <c r="KH506" s="150"/>
      <c r="KI506" s="150"/>
      <c r="KJ506" s="150"/>
      <c r="KK506" s="150"/>
      <c r="KL506" s="150"/>
      <c r="KM506" s="150"/>
      <c r="KN506" s="150"/>
      <c r="KO506" s="150"/>
      <c r="KP506" s="150"/>
      <c r="KQ506" s="150"/>
      <c r="KR506" s="150"/>
      <c r="KS506" s="150"/>
      <c r="KT506" s="150"/>
      <c r="KU506" s="150"/>
      <c r="KV506" s="150"/>
      <c r="KW506" s="150"/>
      <c r="KX506" s="150"/>
      <c r="KY506" s="150"/>
      <c r="KZ506" s="150"/>
      <c r="LA506" s="150"/>
      <c r="LB506" s="150"/>
      <c r="LC506" s="150"/>
      <c r="LD506" s="150"/>
      <c r="LE506" s="150"/>
      <c r="LF506" s="150"/>
      <c r="LG506" s="150"/>
      <c r="LH506" s="150"/>
      <c r="LI506" s="150"/>
      <c r="LJ506" s="150"/>
      <c r="LK506" s="150"/>
      <c r="LL506" s="150"/>
      <c r="LM506" s="150"/>
      <c r="LN506" s="150"/>
      <c r="LO506" s="150"/>
      <c r="LP506" s="150"/>
      <c r="LQ506" s="150"/>
      <c r="LR506" s="150"/>
      <c r="LS506" s="150"/>
      <c r="LT506" s="150"/>
      <c r="LU506" s="150"/>
      <c r="LV506" s="150"/>
      <c r="LW506" s="150"/>
      <c r="LX506" s="150"/>
      <c r="LY506" s="150"/>
      <c r="LZ506" s="150"/>
      <c r="MA506" s="150"/>
      <c r="MB506" s="150"/>
      <c r="MC506" s="150"/>
      <c r="MD506" s="150"/>
      <c r="ME506" s="150"/>
      <c r="MF506" s="150"/>
      <c r="MG506" s="150"/>
      <c r="MH506" s="150"/>
      <c r="MI506" s="150"/>
      <c r="MJ506" s="150"/>
      <c r="MK506" s="150"/>
      <c r="ML506" s="150"/>
      <c r="MM506" s="150"/>
      <c r="MN506" s="150"/>
      <c r="MO506" s="150"/>
      <c r="MP506" s="150"/>
      <c r="MQ506" s="150"/>
      <c r="MR506" s="150"/>
      <c r="MS506" s="150"/>
      <c r="MT506" s="150"/>
      <c r="MU506" s="150"/>
      <c r="MV506" s="150"/>
      <c r="MW506" s="150"/>
      <c r="MX506" s="150"/>
      <c r="MY506" s="150"/>
      <c r="MZ506" s="150"/>
      <c r="NA506" s="150"/>
      <c r="NB506" s="150"/>
      <c r="NC506" s="150"/>
      <c r="ND506" s="150"/>
      <c r="NE506" s="150"/>
      <c r="NF506" s="150"/>
      <c r="NG506" s="150"/>
      <c r="NH506" s="150"/>
      <c r="NI506" s="150"/>
      <c r="NJ506" s="150"/>
      <c r="NK506" s="150"/>
      <c r="NL506" s="150"/>
      <c r="NM506" s="150"/>
      <c r="NN506" s="150"/>
      <c r="NO506" s="150"/>
      <c r="NP506" s="150"/>
      <c r="NQ506" s="150"/>
      <c r="NR506" s="150"/>
      <c r="NS506" s="150"/>
      <c r="NT506" s="150"/>
      <c r="NU506" s="150"/>
      <c r="NV506" s="150"/>
      <c r="NW506" s="150"/>
      <c r="NX506" s="150"/>
      <c r="NY506" s="150"/>
      <c r="NZ506" s="150"/>
      <c r="OA506" s="150"/>
      <c r="OB506" s="150"/>
      <c r="OC506" s="150"/>
      <c r="OD506" s="150"/>
      <c r="OE506" s="150"/>
      <c r="OF506" s="150"/>
      <c r="OG506" s="150"/>
      <c r="OH506" s="150"/>
      <c r="OI506" s="150"/>
      <c r="OJ506" s="150"/>
      <c r="OK506" s="150"/>
      <c r="OL506" s="150"/>
      <c r="OM506" s="150"/>
      <c r="ON506" s="150"/>
      <c r="OO506" s="150"/>
      <c r="OP506" s="150"/>
      <c r="OQ506" s="150"/>
      <c r="OR506" s="150"/>
      <c r="OS506" s="150"/>
      <c r="OT506" s="150"/>
      <c r="OU506" s="150"/>
      <c r="OV506" s="150"/>
      <c r="OW506" s="150"/>
      <c r="OX506" s="150"/>
      <c r="OY506" s="150"/>
      <c r="OZ506" s="150"/>
      <c r="PA506" s="150"/>
      <c r="PB506" s="150"/>
      <c r="PC506" s="150"/>
      <c r="PD506" s="150"/>
      <c r="PE506" s="150"/>
      <c r="PF506" s="150"/>
      <c r="PG506" s="150"/>
      <c r="PH506" s="150"/>
      <c r="PI506" s="150"/>
      <c r="PJ506" s="150"/>
      <c r="PK506" s="150"/>
      <c r="PL506" s="150"/>
      <c r="PM506" s="150"/>
      <c r="PN506" s="150"/>
      <c r="PO506" s="150"/>
      <c r="PP506" s="150"/>
      <c r="PQ506" s="150"/>
      <c r="PR506" s="150"/>
      <c r="PS506" s="150"/>
      <c r="PT506" s="150"/>
      <c r="PU506" s="150"/>
      <c r="PV506" s="150"/>
      <c r="PW506" s="150"/>
      <c r="PX506" s="150"/>
      <c r="PY506" s="150"/>
      <c r="PZ506" s="150"/>
      <c r="QA506" s="150"/>
      <c r="QB506" s="150"/>
      <c r="QC506" s="150"/>
      <c r="QD506" s="150"/>
      <c r="QE506" s="150"/>
      <c r="QF506" s="150"/>
      <c r="QG506" s="150"/>
      <c r="QH506" s="150"/>
      <c r="QI506" s="150"/>
      <c r="QJ506" s="150"/>
      <c r="QK506" s="150"/>
      <c r="QL506" s="150"/>
      <c r="QM506" s="150"/>
      <c r="QN506" s="150"/>
      <c r="QO506" s="150"/>
      <c r="QP506" s="150"/>
      <c r="QQ506" s="150"/>
      <c r="QR506" s="150"/>
      <c r="QS506" s="150"/>
      <c r="QT506" s="150"/>
      <c r="QU506" s="150"/>
      <c r="QV506" s="150"/>
      <c r="QW506" s="150"/>
      <c r="QX506" s="150"/>
      <c r="QY506" s="150"/>
      <c r="QZ506" s="150"/>
      <c r="RA506" s="150"/>
      <c r="RB506" s="150"/>
      <c r="RC506" s="150"/>
      <c r="RD506" s="150"/>
      <c r="RE506" s="150"/>
      <c r="RF506" s="150"/>
      <c r="RG506" s="150"/>
      <c r="RH506" s="150"/>
      <c r="RI506" s="150"/>
      <c r="RJ506" s="150"/>
      <c r="RK506" s="150"/>
      <c r="RL506" s="150"/>
      <c r="RM506" s="150"/>
      <c r="RN506" s="150"/>
      <c r="RO506" s="150"/>
      <c r="RP506" s="150"/>
      <c r="RQ506" s="150"/>
      <c r="RR506" s="150"/>
      <c r="RS506" s="150"/>
      <c r="RT506" s="150"/>
      <c r="RU506" s="150"/>
      <c r="RV506" s="150"/>
      <c r="RW506" s="150"/>
      <c r="RX506" s="150"/>
      <c r="RY506" s="150"/>
      <c r="RZ506" s="150"/>
      <c r="SA506" s="150"/>
      <c r="SB506" s="150"/>
      <c r="SC506" s="150"/>
      <c r="SD506" s="150"/>
      <c r="SE506" s="150"/>
      <c r="SF506" s="150"/>
      <c r="SG506" s="150"/>
      <c r="SH506" s="150"/>
      <c r="SI506" s="150"/>
      <c r="SJ506" s="150"/>
      <c r="SK506" s="150"/>
      <c r="SL506" s="150"/>
      <c r="SM506" s="150"/>
      <c r="SN506" s="150"/>
      <c r="SO506" s="150"/>
      <c r="SP506" s="150"/>
      <c r="SQ506" s="150"/>
      <c r="SR506" s="150"/>
      <c r="SS506" s="150"/>
      <c r="ST506" s="150"/>
      <c r="SU506" s="150"/>
      <c r="SV506" s="150"/>
      <c r="SW506" s="150"/>
      <c r="SX506" s="150"/>
      <c r="SY506" s="150"/>
      <c r="SZ506" s="150"/>
      <c r="TA506" s="150"/>
      <c r="TB506" s="150"/>
      <c r="TC506" s="150"/>
      <c r="TD506" s="150"/>
      <c r="TE506" s="150"/>
      <c r="TF506" s="150"/>
      <c r="TG506" s="150"/>
      <c r="TH506" s="150"/>
      <c r="TI506" s="150"/>
      <c r="TJ506" s="150"/>
      <c r="TK506" s="150"/>
      <c r="TL506" s="150"/>
      <c r="TM506" s="150"/>
      <c r="TN506" s="150"/>
      <c r="TO506" s="150"/>
      <c r="TP506" s="150"/>
      <c r="TQ506" s="150"/>
      <c r="TR506" s="150"/>
      <c r="TS506" s="150"/>
      <c r="TT506" s="150"/>
      <c r="TU506" s="150"/>
      <c r="TV506" s="150"/>
      <c r="TW506" s="150"/>
      <c r="TX506" s="150"/>
      <c r="TY506" s="150"/>
      <c r="TZ506" s="150"/>
      <c r="UA506" s="150"/>
      <c r="UB506" s="150"/>
      <c r="UC506" s="150"/>
      <c r="UD506" s="150"/>
      <c r="UE506" s="150"/>
      <c r="UF506" s="150"/>
      <c r="UG506" s="150"/>
      <c r="UH506" s="150"/>
      <c r="UI506" s="150"/>
      <c r="UJ506" s="150"/>
      <c r="UK506" s="150"/>
      <c r="UL506" s="150"/>
      <c r="UM506" s="150"/>
      <c r="UN506" s="150"/>
      <c r="UO506" s="150"/>
      <c r="UP506" s="150"/>
      <c r="UQ506" s="150"/>
      <c r="UR506" s="150"/>
      <c r="US506" s="150"/>
      <c r="UT506" s="150"/>
      <c r="UU506" s="150"/>
      <c r="UV506" s="150"/>
      <c r="UW506" s="150"/>
      <c r="UX506" s="150"/>
      <c r="UY506" s="150"/>
      <c r="UZ506" s="150"/>
      <c r="VA506" s="150"/>
      <c r="VB506" s="150"/>
      <c r="VC506" s="150"/>
      <c r="VD506" s="150"/>
      <c r="VE506" s="150"/>
      <c r="VF506" s="150"/>
      <c r="VG506" s="150"/>
      <c r="VH506" s="150"/>
      <c r="VI506" s="150"/>
      <c r="VJ506" s="150"/>
      <c r="VK506" s="150"/>
      <c r="VL506" s="150"/>
      <c r="VM506" s="150"/>
      <c r="VN506" s="150"/>
      <c r="VO506" s="150"/>
      <c r="VP506" s="150"/>
      <c r="VQ506" s="150"/>
      <c r="VR506" s="150"/>
      <c r="VS506" s="150"/>
      <c r="VT506" s="150"/>
      <c r="VU506" s="150"/>
      <c r="VV506" s="150"/>
      <c r="VW506" s="150"/>
      <c r="VX506" s="150"/>
      <c r="VY506" s="150"/>
      <c r="VZ506" s="150"/>
      <c r="WA506" s="150"/>
      <c r="WB506" s="150"/>
      <c r="WC506" s="150"/>
      <c r="WD506" s="150"/>
      <c r="WE506" s="150"/>
      <c r="WF506" s="150"/>
      <c r="WG506" s="150"/>
      <c r="WH506" s="150"/>
      <c r="WI506" s="150"/>
      <c r="WJ506" s="150"/>
      <c r="WK506" s="150"/>
      <c r="WL506" s="150"/>
      <c r="WM506" s="150"/>
      <c r="WN506" s="150"/>
      <c r="WO506" s="150"/>
      <c r="WP506" s="150"/>
      <c r="WQ506" s="150"/>
      <c r="WR506" s="150"/>
      <c r="WS506" s="150"/>
      <c r="WT506" s="150"/>
      <c r="WU506" s="150"/>
      <c r="WV506" s="150"/>
      <c r="WW506" s="150"/>
      <c r="WX506" s="150"/>
      <c r="WY506" s="150"/>
      <c r="WZ506" s="150"/>
      <c r="XA506" s="150"/>
      <c r="XB506" s="150"/>
      <c r="XC506" s="150"/>
      <c r="XD506" s="150"/>
      <c r="XE506" s="150"/>
      <c r="XF506" s="150"/>
      <c r="XG506" s="150"/>
      <c r="XH506" s="150"/>
      <c r="XI506" s="150"/>
      <c r="XJ506" s="150"/>
      <c r="XK506" s="150"/>
      <c r="XL506" s="150"/>
      <c r="XM506" s="150"/>
      <c r="XN506" s="150"/>
      <c r="XO506" s="150"/>
      <c r="XP506" s="150"/>
      <c r="XQ506" s="150"/>
      <c r="XR506" s="150"/>
      <c r="XS506" s="150"/>
      <c r="XT506" s="150"/>
      <c r="XU506" s="150"/>
      <c r="XV506" s="150"/>
      <c r="XW506" s="150"/>
      <c r="XX506" s="150"/>
      <c r="XY506" s="150"/>
      <c r="XZ506" s="150"/>
      <c r="YA506" s="150"/>
      <c r="YB506" s="150"/>
      <c r="YC506" s="150"/>
      <c r="YD506" s="150"/>
      <c r="YE506" s="150"/>
      <c r="YF506" s="150"/>
      <c r="YG506" s="150"/>
      <c r="YH506" s="150"/>
      <c r="YI506" s="150"/>
      <c r="YJ506" s="150"/>
      <c r="YK506" s="150"/>
      <c r="YL506" s="150"/>
      <c r="YM506" s="150"/>
      <c r="YN506" s="150"/>
      <c r="YO506" s="150"/>
      <c r="YP506" s="150"/>
      <c r="YQ506" s="150"/>
      <c r="YR506" s="150"/>
      <c r="YS506" s="150"/>
      <c r="YT506" s="150"/>
      <c r="YU506" s="150"/>
      <c r="YV506" s="150"/>
      <c r="YW506" s="150"/>
      <c r="YX506" s="150"/>
      <c r="YY506" s="150"/>
      <c r="YZ506" s="150"/>
      <c r="ZA506" s="150"/>
      <c r="ZB506" s="150"/>
      <c r="ZC506" s="150"/>
      <c r="ZD506" s="150"/>
      <c r="ZE506" s="150"/>
      <c r="ZF506" s="150"/>
      <c r="ZG506" s="150"/>
      <c r="ZH506" s="150"/>
      <c r="ZI506" s="150"/>
      <c r="ZJ506" s="150"/>
      <c r="ZK506" s="150"/>
      <c r="ZL506" s="150"/>
      <c r="ZM506" s="150"/>
      <c r="ZN506" s="150"/>
      <c r="ZO506" s="150"/>
      <c r="ZP506" s="150"/>
      <c r="ZQ506" s="150"/>
      <c r="ZR506" s="150"/>
      <c r="ZS506" s="150"/>
      <c r="ZT506" s="150"/>
      <c r="ZU506" s="150"/>
      <c r="ZV506" s="150"/>
      <c r="ZW506" s="150"/>
      <c r="ZX506" s="150"/>
      <c r="ZY506" s="150"/>
      <c r="ZZ506" s="150"/>
      <c r="AAA506" s="150"/>
      <c r="AAB506" s="150"/>
      <c r="AAC506" s="150"/>
      <c r="AAD506" s="150"/>
      <c r="AAE506" s="150"/>
      <c r="AAF506" s="150"/>
      <c r="AAG506" s="150"/>
      <c r="AAH506" s="150"/>
      <c r="AAI506" s="150"/>
      <c r="AAJ506" s="150"/>
      <c r="AAK506" s="150"/>
      <c r="AAL506" s="150"/>
      <c r="AAM506" s="150"/>
      <c r="AAN506" s="150"/>
      <c r="AAO506" s="150"/>
      <c r="AAP506" s="150"/>
      <c r="AAQ506" s="150"/>
      <c r="AAR506" s="150"/>
      <c r="AAS506" s="150"/>
      <c r="AAT506" s="150"/>
      <c r="AAU506" s="150"/>
      <c r="AAV506" s="150"/>
      <c r="AAW506" s="150"/>
      <c r="AAX506" s="150"/>
      <c r="AAY506" s="150"/>
      <c r="AAZ506" s="150"/>
      <c r="ABA506" s="150"/>
      <c r="ABB506" s="150"/>
      <c r="ABC506" s="150"/>
      <c r="ABD506" s="150"/>
      <c r="ABE506" s="150"/>
      <c r="ABF506" s="150"/>
      <c r="ABG506" s="150"/>
      <c r="ABH506" s="150"/>
      <c r="ABI506" s="150"/>
      <c r="ABJ506" s="150"/>
      <c r="ABK506" s="150"/>
      <c r="ABL506" s="150"/>
      <c r="ABM506" s="150"/>
      <c r="ABN506" s="150"/>
      <c r="ABO506" s="150"/>
      <c r="ABP506" s="150"/>
      <c r="ABQ506" s="150"/>
      <c r="ABR506" s="150"/>
      <c r="ABS506" s="150"/>
      <c r="ABT506" s="150"/>
      <c r="ABU506" s="150"/>
      <c r="ABV506" s="150"/>
      <c r="ABW506" s="150"/>
      <c r="ABX506" s="150"/>
      <c r="ABY506" s="150"/>
      <c r="ABZ506" s="150"/>
      <c r="ACA506" s="150"/>
      <c r="ACB506" s="150"/>
      <c r="ACC506" s="150"/>
      <c r="ACD506" s="150"/>
      <c r="ACE506" s="150"/>
      <c r="ACF506" s="150"/>
      <c r="ACG506" s="150"/>
      <c r="ACH506" s="150"/>
      <c r="ACI506" s="150"/>
      <c r="ACJ506" s="150"/>
      <c r="ACK506" s="150"/>
      <c r="ACL506" s="150"/>
      <c r="ACM506" s="150"/>
      <c r="ACN506" s="150"/>
      <c r="ACO506" s="150"/>
      <c r="ACP506" s="150"/>
      <c r="ACQ506" s="150"/>
      <c r="ACR506" s="150"/>
      <c r="ACS506" s="150"/>
      <c r="ACT506" s="150"/>
      <c r="ACU506" s="150"/>
      <c r="ACV506" s="150"/>
      <c r="ACW506" s="150"/>
      <c r="ACX506" s="150"/>
      <c r="ACY506" s="150"/>
      <c r="ACZ506" s="150"/>
      <c r="ADA506" s="150"/>
      <c r="ADB506" s="150"/>
      <c r="ADC506" s="150"/>
      <c r="ADD506" s="150"/>
      <c r="ADE506" s="150"/>
      <c r="ADF506" s="150"/>
      <c r="ADG506" s="150"/>
      <c r="ADH506" s="150"/>
      <c r="ADI506" s="150"/>
      <c r="ADJ506" s="150"/>
      <c r="ADK506" s="150"/>
      <c r="ADL506" s="150"/>
      <c r="ADM506" s="150"/>
      <c r="ADN506" s="150"/>
      <c r="ADO506" s="150"/>
      <c r="ADP506" s="150"/>
      <c r="ADQ506" s="150"/>
      <c r="ADR506" s="150"/>
      <c r="ADS506" s="150"/>
      <c r="ADT506" s="150"/>
      <c r="ADU506" s="150"/>
      <c r="ADV506" s="150"/>
      <c r="ADW506" s="150"/>
      <c r="ADX506" s="150"/>
      <c r="ADY506" s="150"/>
      <c r="ADZ506" s="150"/>
      <c r="AEA506" s="150"/>
      <c r="AEB506" s="150"/>
      <c r="AEC506" s="150"/>
      <c r="AED506" s="150"/>
      <c r="AEE506" s="150"/>
      <c r="AEF506" s="150"/>
      <c r="AEG506" s="150"/>
      <c r="AEH506" s="150"/>
      <c r="AEI506" s="150"/>
      <c r="AEJ506" s="150"/>
      <c r="AEK506" s="150"/>
      <c r="AEL506" s="150"/>
      <c r="AEM506" s="150"/>
      <c r="AEN506" s="150"/>
      <c r="AEO506" s="150"/>
      <c r="AEP506" s="150"/>
      <c r="AEQ506" s="150"/>
      <c r="AER506" s="150"/>
      <c r="AES506" s="150"/>
      <c r="AET506" s="150"/>
      <c r="AEU506" s="150"/>
      <c r="AEV506" s="150"/>
      <c r="AEW506" s="150"/>
      <c r="AEX506" s="150"/>
      <c r="AEY506" s="150"/>
      <c r="AEZ506" s="150"/>
      <c r="AFA506" s="150"/>
      <c r="AFB506" s="150"/>
      <c r="AFC506" s="150"/>
      <c r="AFD506" s="150"/>
      <c r="AFE506" s="150"/>
      <c r="AFF506" s="150"/>
      <c r="AFG506" s="150"/>
      <c r="AFH506" s="150"/>
      <c r="AFI506" s="150"/>
      <c r="AFJ506" s="150"/>
      <c r="AFK506" s="150"/>
      <c r="AFL506" s="150"/>
      <c r="AFM506" s="150"/>
      <c r="AFN506" s="150"/>
      <c r="AFO506" s="150"/>
      <c r="AFP506" s="150"/>
      <c r="AFQ506" s="150"/>
      <c r="AFR506" s="150"/>
      <c r="AFS506" s="150"/>
      <c r="AFT506" s="150"/>
      <c r="AFU506" s="150"/>
      <c r="AFV506" s="150"/>
      <c r="AFW506" s="150"/>
      <c r="AFX506" s="150"/>
      <c r="AFY506" s="150"/>
      <c r="AFZ506" s="150"/>
      <c r="AGA506" s="150"/>
      <c r="AGB506" s="150"/>
      <c r="AGC506" s="150"/>
      <c r="AGD506" s="150"/>
      <c r="AGE506" s="150"/>
      <c r="AGF506" s="150"/>
      <c r="AGG506" s="150"/>
      <c r="AGH506" s="150"/>
      <c r="AGI506" s="150"/>
      <c r="AGJ506" s="150"/>
      <c r="AGK506" s="150"/>
      <c r="AGL506" s="150"/>
      <c r="AGM506" s="150"/>
      <c r="AGN506" s="150"/>
      <c r="AGO506" s="150"/>
      <c r="AGP506" s="150"/>
      <c r="AGQ506" s="150"/>
      <c r="AGR506" s="150"/>
      <c r="AGS506" s="150"/>
      <c r="AGT506" s="150"/>
      <c r="AGU506" s="150"/>
      <c r="AGV506" s="150"/>
      <c r="AGW506" s="150"/>
      <c r="AGX506" s="150"/>
      <c r="AGY506" s="150"/>
      <c r="AGZ506" s="150"/>
      <c r="AHA506" s="150"/>
      <c r="AHB506" s="150"/>
      <c r="AHC506" s="150"/>
      <c r="AHD506" s="150"/>
      <c r="AHE506" s="150"/>
      <c r="AHF506" s="150"/>
      <c r="AHG506" s="150"/>
      <c r="AHH506" s="150"/>
      <c r="AHI506" s="150"/>
      <c r="AHJ506" s="150"/>
      <c r="AHK506" s="150"/>
      <c r="AHL506" s="150"/>
      <c r="AHM506" s="150"/>
      <c r="AHN506" s="150"/>
      <c r="AHO506" s="150"/>
      <c r="AHP506" s="150"/>
      <c r="AHQ506" s="150"/>
      <c r="AHR506" s="150"/>
      <c r="AHS506" s="150"/>
      <c r="AHT506" s="150"/>
      <c r="AHU506" s="150"/>
      <c r="AHV506" s="150"/>
      <c r="AHW506" s="150"/>
      <c r="AHX506" s="150"/>
      <c r="AHY506" s="150"/>
      <c r="AHZ506" s="150"/>
      <c r="AIA506" s="150"/>
      <c r="AIB506" s="150"/>
      <c r="AIC506" s="150"/>
      <c r="AID506" s="150"/>
      <c r="AIE506" s="150"/>
      <c r="AIF506" s="150"/>
      <c r="AIG506" s="150"/>
      <c r="AIH506" s="150"/>
      <c r="AII506" s="150"/>
      <c r="AIJ506" s="150"/>
      <c r="AIK506" s="150"/>
      <c r="AIL506" s="150"/>
      <c r="AIM506" s="150"/>
      <c r="AIN506" s="150"/>
      <c r="AIO506" s="150"/>
      <c r="AIP506" s="150"/>
      <c r="AIQ506" s="150"/>
      <c r="AIR506" s="150"/>
      <c r="AIS506" s="150"/>
      <c r="AIT506" s="150"/>
      <c r="AIU506" s="150"/>
      <c r="AIV506" s="150"/>
      <c r="AIW506" s="150"/>
      <c r="AIX506" s="150"/>
      <c r="AIY506" s="150"/>
      <c r="AIZ506" s="150"/>
      <c r="AJA506" s="150"/>
      <c r="AJB506" s="150"/>
      <c r="AJC506" s="150"/>
      <c r="AJD506" s="150"/>
      <c r="AJE506" s="150"/>
      <c r="AJF506" s="150"/>
      <c r="AJG506" s="150"/>
      <c r="AJH506" s="150"/>
      <c r="AJI506" s="150"/>
      <c r="AJJ506" s="150"/>
      <c r="AJK506" s="150"/>
      <c r="AJL506" s="150"/>
      <c r="AJM506" s="150"/>
      <c r="AJN506" s="150"/>
      <c r="AJO506" s="150"/>
      <c r="AJP506" s="150"/>
      <c r="AJQ506" s="150"/>
      <c r="AJR506" s="150"/>
      <c r="AJS506" s="150"/>
      <c r="AJT506" s="150"/>
      <c r="AJU506" s="150"/>
      <c r="AJV506" s="150"/>
      <c r="AJW506" s="150"/>
      <c r="AJX506" s="150"/>
      <c r="AJY506" s="150"/>
      <c r="AJZ506" s="150"/>
      <c r="AKA506" s="150"/>
      <c r="AKB506" s="150"/>
      <c r="AKC506" s="150"/>
      <c r="AKD506" s="150"/>
      <c r="AKE506" s="150"/>
      <c r="AKF506" s="150"/>
      <c r="AKG506" s="150"/>
      <c r="AKH506" s="150"/>
      <c r="AKI506" s="150"/>
      <c r="AKJ506" s="150"/>
      <c r="AKK506" s="150"/>
      <c r="AKL506" s="150"/>
      <c r="AKM506" s="150"/>
      <c r="AKN506" s="150"/>
      <c r="AKO506" s="150"/>
      <c r="AKP506" s="150"/>
      <c r="AKQ506" s="150"/>
      <c r="AKR506" s="150"/>
      <c r="AKS506" s="150"/>
      <c r="AKT506" s="150"/>
      <c r="AKU506" s="150"/>
      <c r="AKV506" s="150"/>
      <c r="AKW506" s="150"/>
      <c r="AKX506" s="150"/>
      <c r="AKY506" s="150"/>
      <c r="AKZ506" s="150"/>
      <c r="ALA506" s="150"/>
      <c r="ALB506" s="150"/>
      <c r="ALC506" s="150"/>
      <c r="ALD506" s="150"/>
      <c r="ALE506" s="150"/>
      <c r="ALF506" s="150"/>
      <c r="ALG506" s="150"/>
      <c r="ALH506" s="150"/>
      <c r="ALI506" s="150"/>
      <c r="ALJ506" s="150"/>
      <c r="ALK506" s="150"/>
      <c r="ALL506" s="150"/>
      <c r="ALM506" s="150"/>
      <c r="ALN506" s="150"/>
      <c r="ALO506" s="150"/>
      <c r="ALP506" s="150"/>
      <c r="ALQ506" s="150"/>
      <c r="ALR506" s="150"/>
      <c r="ALS506" s="150"/>
      <c r="ALT506" s="150"/>
      <c r="ALU506" s="150"/>
      <c r="ALV506" s="150"/>
      <c r="ALW506" s="150"/>
      <c r="ALX506" s="150"/>
      <c r="ALY506" s="150"/>
      <c r="ALZ506" s="150"/>
      <c r="AMA506" s="150"/>
      <c r="AMB506" s="150"/>
      <c r="AMC506" s="150"/>
      <c r="AMD506" s="150"/>
      <c r="AME506" s="150"/>
      <c r="AMF506" s="150"/>
      <c r="AMG506" s="150"/>
      <c r="AMH506" s="150"/>
      <c r="AMI506" s="150"/>
      <c r="AMJ506" s="150"/>
      <c r="AMK506" s="150"/>
    </row>
    <row r="507" spans="1:1025" s="172" customFormat="1" x14ac:dyDescent="0.25">
      <c r="A507" s="411" t="s">
        <v>26994</v>
      </c>
      <c r="B507" s="257">
        <v>507</v>
      </c>
      <c r="C507" s="171" t="s">
        <v>26995</v>
      </c>
      <c r="D507" s="411" t="s">
        <v>26994</v>
      </c>
      <c r="E507" s="277"/>
      <c r="F507" s="278"/>
      <c r="G507" s="280"/>
      <c r="H507" s="280"/>
      <c r="I507" s="492">
        <v>7.08</v>
      </c>
      <c r="J507" s="278"/>
      <c r="K507" s="394"/>
      <c r="L507" s="278"/>
      <c r="M507" s="278"/>
      <c r="N507" s="278"/>
      <c r="O507" s="278"/>
      <c r="P507" s="278"/>
      <c r="Q507" s="278"/>
      <c r="R507" s="278"/>
      <c r="S507" s="278"/>
      <c r="T507" s="278"/>
      <c r="U507" s="278"/>
      <c r="V507" s="278"/>
      <c r="W507" s="283">
        <f t="shared" si="225"/>
        <v>100</v>
      </c>
      <c r="X507" s="283">
        <f t="shared" si="224"/>
        <v>100</v>
      </c>
      <c r="Y507" s="283">
        <f t="shared" si="219"/>
        <v>100</v>
      </c>
      <c r="Z507" s="283">
        <f t="shared" si="221"/>
        <v>100</v>
      </c>
      <c r="AA507" s="283">
        <f t="shared" si="222"/>
        <v>100</v>
      </c>
      <c r="AB507" s="287">
        <f t="shared" si="202"/>
        <v>100</v>
      </c>
      <c r="AC507" s="287">
        <f t="shared" ref="AC507:AC570" si="226">IF(OR(EXACT(S507,"1A"),EXACT(S507,"1B")),0.1,IF(S507=2,1,100))</f>
        <v>100</v>
      </c>
      <c r="AD507" s="287">
        <f t="shared" si="214"/>
        <v>100</v>
      </c>
      <c r="AE507" s="284">
        <f t="shared" si="220"/>
        <v>100</v>
      </c>
      <c r="AF507" s="284">
        <f t="shared" si="203"/>
        <v>100</v>
      </c>
      <c r="AG507" s="268">
        <f>IF(OR(OR(EXACT(J507,"1A"),EXACT(J507,"1B"),EXACT(J507,"1C")),K507=1),1,IF(K507=2,10,100))</f>
        <v>100</v>
      </c>
      <c r="AH507" s="268">
        <f t="shared" si="217"/>
        <v>100</v>
      </c>
      <c r="AI507" s="268">
        <f>IF(OR(EXACT(J507,"1A"),EXACT(J507,"1B"),EXACT(J507,"1C"),K507=1),3,100)</f>
        <v>100</v>
      </c>
      <c r="AJ507" s="268">
        <f t="shared" si="215"/>
        <v>100</v>
      </c>
      <c r="AK507" s="506" t="s">
        <v>26996</v>
      </c>
      <c r="AL507" s="277"/>
      <c r="AM507" s="277">
        <v>3</v>
      </c>
      <c r="AN507" s="511"/>
      <c r="AO507" s="277"/>
      <c r="AP507" s="277"/>
      <c r="AQ507" s="277"/>
      <c r="AR507" s="356" t="s">
        <v>756</v>
      </c>
      <c r="AS507" s="356"/>
      <c r="AT507" s="277"/>
      <c r="AU507" s="277"/>
      <c r="AV507" s="150"/>
      <c r="AMK507" s="150"/>
    </row>
    <row r="508" spans="1:1025" s="173" customFormat="1" x14ac:dyDescent="0.25">
      <c r="A508" s="411" t="s">
        <v>26999</v>
      </c>
      <c r="B508" s="257">
        <v>508</v>
      </c>
      <c r="C508" s="171" t="s">
        <v>27000</v>
      </c>
      <c r="D508" s="411" t="s">
        <v>26999</v>
      </c>
      <c r="E508" s="277" t="s">
        <v>27001</v>
      </c>
      <c r="F508" s="278"/>
      <c r="G508" s="280"/>
      <c r="H508" s="280"/>
      <c r="I508" s="492">
        <v>285</v>
      </c>
      <c r="J508" s="278">
        <v>2</v>
      </c>
      <c r="K508" s="394">
        <v>1</v>
      </c>
      <c r="L508" s="278"/>
      <c r="M508" s="278"/>
      <c r="N508" s="278"/>
      <c r="O508" s="278"/>
      <c r="P508" s="293">
        <v>335</v>
      </c>
      <c r="Q508" s="278"/>
      <c r="R508" s="278"/>
      <c r="S508" s="278"/>
      <c r="T508" s="278"/>
      <c r="U508" s="278"/>
      <c r="V508" s="278"/>
      <c r="W508" s="283">
        <f t="shared" si="225"/>
        <v>100</v>
      </c>
      <c r="X508" s="283">
        <f t="shared" si="224"/>
        <v>100</v>
      </c>
      <c r="Y508" s="283">
        <f t="shared" si="219"/>
        <v>20</v>
      </c>
      <c r="Z508" s="283">
        <f t="shared" si="221"/>
        <v>100</v>
      </c>
      <c r="AA508" s="283">
        <f t="shared" si="222"/>
        <v>100</v>
      </c>
      <c r="AB508" s="287">
        <f t="shared" si="202"/>
        <v>100</v>
      </c>
      <c r="AC508" s="287">
        <f t="shared" si="226"/>
        <v>100</v>
      </c>
      <c r="AD508" s="287">
        <f t="shared" si="214"/>
        <v>100</v>
      </c>
      <c r="AE508" s="284">
        <f t="shared" si="220"/>
        <v>100</v>
      </c>
      <c r="AF508" s="284">
        <f t="shared" si="203"/>
        <v>100</v>
      </c>
      <c r="AG508" s="342">
        <v>10</v>
      </c>
      <c r="AH508" s="268">
        <f t="shared" si="217"/>
        <v>10</v>
      </c>
      <c r="AI508" s="342">
        <v>20</v>
      </c>
      <c r="AJ508" s="268">
        <f t="shared" si="215"/>
        <v>100</v>
      </c>
      <c r="AK508" s="506" t="s">
        <v>24512</v>
      </c>
      <c r="AL508" s="278">
        <v>1</v>
      </c>
      <c r="AM508" s="278">
        <v>2</v>
      </c>
      <c r="AN508" s="511"/>
      <c r="AO508" s="277">
        <v>1</v>
      </c>
      <c r="AP508" s="277"/>
      <c r="AQ508" s="277"/>
      <c r="AR508" s="356" t="s">
        <v>26993</v>
      </c>
      <c r="AS508" s="356"/>
      <c r="AT508" s="277"/>
      <c r="AU508" s="277"/>
      <c r="AV508" s="150"/>
      <c r="AW508" s="150"/>
      <c r="AX508" s="150"/>
      <c r="AY508" s="150"/>
      <c r="AZ508" s="150"/>
      <c r="BA508" s="150"/>
      <c r="BB508" s="150"/>
      <c r="BC508" s="150"/>
      <c r="BD508" s="150"/>
      <c r="BE508" s="150"/>
      <c r="BF508" s="150"/>
      <c r="BG508" s="150"/>
      <c r="BH508" s="150"/>
      <c r="BI508" s="150"/>
      <c r="BJ508" s="150"/>
      <c r="BK508" s="150"/>
      <c r="BL508" s="150"/>
      <c r="BM508" s="150"/>
      <c r="BN508" s="150"/>
      <c r="BO508" s="150"/>
      <c r="BP508" s="150"/>
      <c r="BQ508" s="150"/>
      <c r="BR508" s="150"/>
      <c r="BS508" s="150"/>
      <c r="BT508" s="150"/>
      <c r="BU508" s="150"/>
      <c r="BV508" s="150"/>
      <c r="BW508" s="150"/>
      <c r="BX508" s="150"/>
      <c r="BY508" s="150"/>
      <c r="BZ508" s="150"/>
      <c r="CA508" s="150"/>
      <c r="CB508" s="150"/>
      <c r="CC508" s="150"/>
      <c r="CD508" s="150"/>
      <c r="CE508" s="150"/>
      <c r="CF508" s="150"/>
      <c r="CG508" s="150"/>
      <c r="CH508" s="150"/>
      <c r="CI508" s="150"/>
      <c r="CJ508" s="150"/>
      <c r="CK508" s="150"/>
      <c r="CL508" s="150"/>
      <c r="CM508" s="150"/>
      <c r="CN508" s="150"/>
      <c r="CO508" s="150"/>
      <c r="CP508" s="150"/>
      <c r="CQ508" s="150"/>
      <c r="CR508" s="150"/>
      <c r="CS508" s="150"/>
      <c r="CT508" s="150"/>
      <c r="CU508" s="150"/>
      <c r="CV508" s="150"/>
      <c r="CW508" s="150"/>
      <c r="CX508" s="150"/>
      <c r="CY508" s="150"/>
      <c r="CZ508" s="150"/>
      <c r="DA508" s="150"/>
      <c r="DB508" s="150"/>
      <c r="DC508" s="150"/>
      <c r="DD508" s="150"/>
      <c r="DE508" s="150"/>
      <c r="DF508" s="150"/>
      <c r="DG508" s="150"/>
      <c r="DH508" s="150"/>
      <c r="DI508" s="150"/>
      <c r="DJ508" s="150"/>
      <c r="DK508" s="150"/>
      <c r="DL508" s="150"/>
      <c r="DM508" s="150"/>
      <c r="DN508" s="150"/>
      <c r="DO508" s="150"/>
      <c r="DP508" s="150"/>
      <c r="DQ508" s="150"/>
      <c r="DR508" s="150"/>
      <c r="DS508" s="150"/>
      <c r="DT508" s="150"/>
      <c r="DU508" s="150"/>
      <c r="DV508" s="150"/>
      <c r="DW508" s="150"/>
      <c r="DX508" s="150"/>
      <c r="DY508" s="150"/>
      <c r="DZ508" s="150"/>
      <c r="EA508" s="150"/>
      <c r="EB508" s="150"/>
      <c r="EC508" s="150"/>
      <c r="ED508" s="150"/>
      <c r="EE508" s="150"/>
      <c r="EF508" s="150"/>
      <c r="EG508" s="150"/>
      <c r="EH508" s="150"/>
      <c r="EI508" s="150"/>
      <c r="EJ508" s="150"/>
      <c r="EK508" s="150"/>
      <c r="EL508" s="150"/>
      <c r="EM508" s="150"/>
      <c r="EN508" s="150"/>
      <c r="EO508" s="150"/>
      <c r="EP508" s="150"/>
      <c r="EQ508" s="150"/>
      <c r="ER508" s="150"/>
      <c r="ES508" s="150"/>
      <c r="ET508" s="150"/>
      <c r="EU508" s="150"/>
      <c r="EV508" s="150"/>
      <c r="EW508" s="150"/>
      <c r="EX508" s="150"/>
      <c r="EY508" s="150"/>
      <c r="EZ508" s="150"/>
      <c r="FA508" s="150"/>
      <c r="FB508" s="150"/>
      <c r="FC508" s="150"/>
      <c r="FD508" s="150"/>
      <c r="FE508" s="150"/>
      <c r="FF508" s="150"/>
      <c r="FG508" s="150"/>
      <c r="FH508" s="150"/>
      <c r="FI508" s="150"/>
      <c r="FJ508" s="150"/>
      <c r="FK508" s="150"/>
      <c r="FL508" s="150"/>
      <c r="FM508" s="150"/>
      <c r="FN508" s="150"/>
      <c r="FO508" s="150"/>
      <c r="FP508" s="150"/>
      <c r="FQ508" s="150"/>
      <c r="FR508" s="150"/>
      <c r="FS508" s="150"/>
      <c r="FT508" s="150"/>
      <c r="FU508" s="150"/>
      <c r="FV508" s="150"/>
      <c r="FW508" s="150"/>
      <c r="FX508" s="150"/>
      <c r="FY508" s="150"/>
      <c r="FZ508" s="150"/>
      <c r="GA508" s="150"/>
      <c r="GB508" s="150"/>
      <c r="GC508" s="150"/>
      <c r="GD508" s="150"/>
      <c r="GE508" s="150"/>
      <c r="GF508" s="150"/>
      <c r="GG508" s="150"/>
      <c r="GH508" s="150"/>
      <c r="GI508" s="150"/>
      <c r="GJ508" s="150"/>
      <c r="GK508" s="150"/>
      <c r="GL508" s="150"/>
      <c r="GM508" s="150"/>
      <c r="GN508" s="150"/>
      <c r="GO508" s="150"/>
      <c r="GP508" s="150"/>
      <c r="GQ508" s="150"/>
      <c r="GR508" s="150"/>
      <c r="GS508" s="150"/>
      <c r="GT508" s="150"/>
      <c r="GU508" s="150"/>
      <c r="GV508" s="150"/>
      <c r="GW508" s="150"/>
      <c r="GX508" s="150"/>
      <c r="GY508" s="150"/>
      <c r="GZ508" s="150"/>
      <c r="HA508" s="150"/>
      <c r="HB508" s="150"/>
      <c r="HC508" s="150"/>
      <c r="HD508" s="150"/>
      <c r="HE508" s="150"/>
      <c r="HF508" s="150"/>
      <c r="HG508" s="150"/>
      <c r="HH508" s="150"/>
      <c r="HI508" s="150"/>
      <c r="HJ508" s="150"/>
      <c r="HK508" s="150"/>
      <c r="HL508" s="150"/>
      <c r="HM508" s="150"/>
      <c r="HN508" s="150"/>
      <c r="HO508" s="150"/>
      <c r="HP508" s="150"/>
      <c r="HQ508" s="150"/>
      <c r="HR508" s="150"/>
      <c r="HS508" s="150"/>
      <c r="HT508" s="150"/>
      <c r="HU508" s="150"/>
      <c r="HV508" s="150"/>
      <c r="HW508" s="150"/>
      <c r="HX508" s="150"/>
      <c r="HY508" s="150"/>
      <c r="HZ508" s="150"/>
      <c r="IA508" s="150"/>
      <c r="IB508" s="150"/>
      <c r="IC508" s="150"/>
      <c r="ID508" s="150"/>
      <c r="IE508" s="150"/>
      <c r="IF508" s="150"/>
      <c r="IG508" s="150"/>
      <c r="IH508" s="150"/>
      <c r="II508" s="150"/>
      <c r="IJ508" s="150"/>
      <c r="IK508" s="150"/>
      <c r="IL508" s="150"/>
      <c r="IM508" s="150"/>
      <c r="IN508" s="150"/>
      <c r="IO508" s="150"/>
      <c r="IP508" s="150"/>
      <c r="IQ508" s="150"/>
      <c r="IR508" s="150"/>
      <c r="IS508" s="150"/>
      <c r="IT508" s="150"/>
      <c r="IU508" s="150"/>
      <c r="IV508" s="150"/>
      <c r="IW508" s="150"/>
      <c r="IX508" s="150"/>
      <c r="IY508" s="150"/>
      <c r="IZ508" s="150"/>
      <c r="JA508" s="150"/>
      <c r="JB508" s="150"/>
      <c r="JC508" s="150"/>
      <c r="JD508" s="150"/>
      <c r="JE508" s="150"/>
      <c r="JF508" s="150"/>
      <c r="JG508" s="150"/>
      <c r="JH508" s="150"/>
      <c r="JI508" s="150"/>
      <c r="JJ508" s="150"/>
      <c r="JK508" s="150"/>
      <c r="JL508" s="150"/>
      <c r="JM508" s="150"/>
      <c r="JN508" s="150"/>
      <c r="JO508" s="150"/>
      <c r="JP508" s="150"/>
      <c r="JQ508" s="150"/>
      <c r="JR508" s="150"/>
      <c r="JS508" s="150"/>
      <c r="JT508" s="150"/>
      <c r="JU508" s="150"/>
      <c r="JV508" s="150"/>
      <c r="JW508" s="150"/>
      <c r="JX508" s="150"/>
      <c r="JY508" s="150"/>
      <c r="JZ508" s="150"/>
      <c r="KA508" s="150"/>
      <c r="KB508" s="150"/>
      <c r="KC508" s="150"/>
      <c r="KD508" s="150"/>
      <c r="KE508" s="150"/>
      <c r="KF508" s="150"/>
      <c r="KG508" s="150"/>
      <c r="KH508" s="150"/>
      <c r="KI508" s="150"/>
      <c r="KJ508" s="150"/>
      <c r="KK508" s="150"/>
      <c r="KL508" s="150"/>
      <c r="KM508" s="150"/>
      <c r="KN508" s="150"/>
      <c r="KO508" s="150"/>
      <c r="KP508" s="150"/>
      <c r="KQ508" s="150"/>
      <c r="KR508" s="150"/>
      <c r="KS508" s="150"/>
      <c r="KT508" s="150"/>
      <c r="KU508" s="150"/>
      <c r="KV508" s="150"/>
      <c r="KW508" s="150"/>
      <c r="KX508" s="150"/>
      <c r="KY508" s="150"/>
      <c r="KZ508" s="150"/>
      <c r="LA508" s="150"/>
      <c r="LB508" s="150"/>
      <c r="LC508" s="150"/>
      <c r="LD508" s="150"/>
      <c r="LE508" s="150"/>
      <c r="LF508" s="150"/>
      <c r="LG508" s="150"/>
      <c r="LH508" s="150"/>
      <c r="LI508" s="150"/>
      <c r="LJ508" s="150"/>
      <c r="LK508" s="150"/>
      <c r="LL508" s="150"/>
      <c r="LM508" s="150"/>
      <c r="LN508" s="150"/>
      <c r="LO508" s="150"/>
      <c r="LP508" s="150"/>
      <c r="LQ508" s="150"/>
      <c r="LR508" s="150"/>
      <c r="LS508" s="150"/>
      <c r="LT508" s="150"/>
      <c r="LU508" s="150"/>
      <c r="LV508" s="150"/>
      <c r="LW508" s="150"/>
      <c r="LX508" s="150"/>
      <c r="LY508" s="150"/>
      <c r="LZ508" s="150"/>
      <c r="MA508" s="150"/>
      <c r="MB508" s="150"/>
      <c r="MC508" s="150"/>
      <c r="MD508" s="150"/>
      <c r="ME508" s="150"/>
      <c r="MF508" s="150"/>
      <c r="MG508" s="150"/>
      <c r="MH508" s="150"/>
      <c r="MI508" s="150"/>
      <c r="MJ508" s="150"/>
      <c r="MK508" s="150"/>
      <c r="ML508" s="150"/>
      <c r="MM508" s="150"/>
      <c r="MN508" s="150"/>
      <c r="MO508" s="150"/>
      <c r="MP508" s="150"/>
      <c r="MQ508" s="150"/>
      <c r="MR508" s="150"/>
      <c r="MS508" s="150"/>
      <c r="MT508" s="150"/>
      <c r="MU508" s="150"/>
      <c r="MV508" s="150"/>
      <c r="MW508" s="150"/>
      <c r="MX508" s="150"/>
      <c r="MY508" s="150"/>
      <c r="MZ508" s="150"/>
      <c r="NA508" s="150"/>
      <c r="NB508" s="150"/>
      <c r="NC508" s="150"/>
      <c r="ND508" s="150"/>
      <c r="NE508" s="150"/>
      <c r="NF508" s="150"/>
      <c r="NG508" s="150"/>
      <c r="NH508" s="150"/>
      <c r="NI508" s="150"/>
      <c r="NJ508" s="150"/>
      <c r="NK508" s="150"/>
      <c r="NL508" s="150"/>
      <c r="NM508" s="150"/>
      <c r="NN508" s="150"/>
      <c r="NO508" s="150"/>
      <c r="NP508" s="150"/>
      <c r="NQ508" s="150"/>
      <c r="NR508" s="150"/>
      <c r="NS508" s="150"/>
      <c r="NT508" s="150"/>
      <c r="NU508" s="150"/>
      <c r="NV508" s="150"/>
      <c r="NW508" s="150"/>
      <c r="NX508" s="150"/>
      <c r="NY508" s="150"/>
      <c r="NZ508" s="150"/>
      <c r="OA508" s="150"/>
      <c r="OB508" s="150"/>
      <c r="OC508" s="150"/>
      <c r="OD508" s="150"/>
      <c r="OE508" s="150"/>
      <c r="OF508" s="150"/>
      <c r="OG508" s="150"/>
      <c r="OH508" s="150"/>
      <c r="OI508" s="150"/>
      <c r="OJ508" s="150"/>
      <c r="OK508" s="150"/>
      <c r="OL508" s="150"/>
      <c r="OM508" s="150"/>
      <c r="ON508" s="150"/>
      <c r="OO508" s="150"/>
      <c r="OP508" s="150"/>
      <c r="OQ508" s="150"/>
      <c r="OR508" s="150"/>
      <c r="OS508" s="150"/>
      <c r="OT508" s="150"/>
      <c r="OU508" s="150"/>
      <c r="OV508" s="150"/>
      <c r="OW508" s="150"/>
      <c r="OX508" s="150"/>
      <c r="OY508" s="150"/>
      <c r="OZ508" s="150"/>
      <c r="PA508" s="150"/>
      <c r="PB508" s="150"/>
      <c r="PC508" s="150"/>
      <c r="PD508" s="150"/>
      <c r="PE508" s="150"/>
      <c r="PF508" s="150"/>
      <c r="PG508" s="150"/>
      <c r="PH508" s="150"/>
      <c r="PI508" s="150"/>
      <c r="PJ508" s="150"/>
      <c r="PK508" s="150"/>
      <c r="PL508" s="150"/>
      <c r="PM508" s="150"/>
      <c r="PN508" s="150"/>
      <c r="PO508" s="150"/>
      <c r="PP508" s="150"/>
      <c r="PQ508" s="150"/>
      <c r="PR508" s="150"/>
      <c r="PS508" s="150"/>
      <c r="PT508" s="150"/>
      <c r="PU508" s="150"/>
      <c r="PV508" s="150"/>
      <c r="PW508" s="150"/>
      <c r="PX508" s="150"/>
      <c r="PY508" s="150"/>
      <c r="PZ508" s="150"/>
      <c r="QA508" s="150"/>
      <c r="QB508" s="150"/>
      <c r="QC508" s="150"/>
      <c r="QD508" s="150"/>
      <c r="QE508" s="150"/>
      <c r="QF508" s="150"/>
      <c r="QG508" s="150"/>
      <c r="QH508" s="150"/>
      <c r="QI508" s="150"/>
      <c r="QJ508" s="150"/>
      <c r="QK508" s="150"/>
      <c r="QL508" s="150"/>
      <c r="QM508" s="150"/>
      <c r="QN508" s="150"/>
      <c r="QO508" s="150"/>
      <c r="QP508" s="150"/>
      <c r="QQ508" s="150"/>
      <c r="QR508" s="150"/>
      <c r="QS508" s="150"/>
      <c r="QT508" s="150"/>
      <c r="QU508" s="150"/>
      <c r="QV508" s="150"/>
      <c r="QW508" s="150"/>
      <c r="QX508" s="150"/>
      <c r="QY508" s="150"/>
      <c r="QZ508" s="150"/>
      <c r="RA508" s="150"/>
      <c r="RB508" s="150"/>
      <c r="RC508" s="150"/>
      <c r="RD508" s="150"/>
      <c r="RE508" s="150"/>
      <c r="RF508" s="150"/>
      <c r="RG508" s="150"/>
      <c r="RH508" s="150"/>
      <c r="RI508" s="150"/>
      <c r="RJ508" s="150"/>
      <c r="RK508" s="150"/>
      <c r="RL508" s="150"/>
      <c r="RM508" s="150"/>
      <c r="RN508" s="150"/>
      <c r="RO508" s="150"/>
      <c r="RP508" s="150"/>
      <c r="RQ508" s="150"/>
      <c r="RR508" s="150"/>
      <c r="RS508" s="150"/>
      <c r="RT508" s="150"/>
      <c r="RU508" s="150"/>
      <c r="RV508" s="150"/>
      <c r="RW508" s="150"/>
      <c r="RX508" s="150"/>
      <c r="RY508" s="150"/>
      <c r="RZ508" s="150"/>
      <c r="SA508" s="150"/>
      <c r="SB508" s="150"/>
      <c r="SC508" s="150"/>
      <c r="SD508" s="150"/>
      <c r="SE508" s="150"/>
      <c r="SF508" s="150"/>
      <c r="SG508" s="150"/>
      <c r="SH508" s="150"/>
      <c r="SI508" s="150"/>
      <c r="SJ508" s="150"/>
      <c r="SK508" s="150"/>
      <c r="SL508" s="150"/>
      <c r="SM508" s="150"/>
      <c r="SN508" s="150"/>
      <c r="SO508" s="150"/>
      <c r="SP508" s="150"/>
      <c r="SQ508" s="150"/>
      <c r="SR508" s="150"/>
      <c r="SS508" s="150"/>
      <c r="ST508" s="150"/>
      <c r="SU508" s="150"/>
      <c r="SV508" s="150"/>
      <c r="SW508" s="150"/>
      <c r="SX508" s="150"/>
      <c r="SY508" s="150"/>
      <c r="SZ508" s="150"/>
      <c r="TA508" s="150"/>
      <c r="TB508" s="150"/>
      <c r="TC508" s="150"/>
      <c r="TD508" s="150"/>
      <c r="TE508" s="150"/>
      <c r="TF508" s="150"/>
      <c r="TG508" s="150"/>
      <c r="TH508" s="150"/>
      <c r="TI508" s="150"/>
      <c r="TJ508" s="150"/>
      <c r="TK508" s="150"/>
      <c r="TL508" s="150"/>
      <c r="TM508" s="150"/>
      <c r="TN508" s="150"/>
      <c r="TO508" s="150"/>
      <c r="TP508" s="150"/>
      <c r="TQ508" s="150"/>
      <c r="TR508" s="150"/>
      <c r="TS508" s="150"/>
      <c r="TT508" s="150"/>
      <c r="TU508" s="150"/>
      <c r="TV508" s="150"/>
      <c r="TW508" s="150"/>
      <c r="TX508" s="150"/>
      <c r="TY508" s="150"/>
      <c r="TZ508" s="150"/>
      <c r="UA508" s="150"/>
      <c r="UB508" s="150"/>
      <c r="UC508" s="150"/>
      <c r="UD508" s="150"/>
      <c r="UE508" s="150"/>
      <c r="UF508" s="150"/>
      <c r="UG508" s="150"/>
      <c r="UH508" s="150"/>
      <c r="UI508" s="150"/>
      <c r="UJ508" s="150"/>
      <c r="UK508" s="150"/>
      <c r="UL508" s="150"/>
      <c r="UM508" s="150"/>
      <c r="UN508" s="150"/>
      <c r="UO508" s="150"/>
      <c r="UP508" s="150"/>
      <c r="UQ508" s="150"/>
      <c r="UR508" s="150"/>
      <c r="US508" s="150"/>
      <c r="UT508" s="150"/>
      <c r="UU508" s="150"/>
      <c r="UV508" s="150"/>
      <c r="UW508" s="150"/>
      <c r="UX508" s="150"/>
      <c r="UY508" s="150"/>
      <c r="UZ508" s="150"/>
      <c r="VA508" s="150"/>
      <c r="VB508" s="150"/>
      <c r="VC508" s="150"/>
      <c r="VD508" s="150"/>
      <c r="VE508" s="150"/>
      <c r="VF508" s="150"/>
      <c r="VG508" s="150"/>
      <c r="VH508" s="150"/>
      <c r="VI508" s="150"/>
      <c r="VJ508" s="150"/>
      <c r="VK508" s="150"/>
      <c r="VL508" s="150"/>
      <c r="VM508" s="150"/>
      <c r="VN508" s="150"/>
      <c r="VO508" s="150"/>
      <c r="VP508" s="150"/>
      <c r="VQ508" s="150"/>
      <c r="VR508" s="150"/>
      <c r="VS508" s="150"/>
      <c r="VT508" s="150"/>
      <c r="VU508" s="150"/>
      <c r="VV508" s="150"/>
      <c r="VW508" s="150"/>
      <c r="VX508" s="150"/>
      <c r="VY508" s="150"/>
      <c r="VZ508" s="150"/>
      <c r="WA508" s="150"/>
      <c r="WB508" s="150"/>
      <c r="WC508" s="150"/>
      <c r="WD508" s="150"/>
      <c r="WE508" s="150"/>
      <c r="WF508" s="150"/>
      <c r="WG508" s="150"/>
      <c r="WH508" s="150"/>
      <c r="WI508" s="150"/>
      <c r="WJ508" s="150"/>
      <c r="WK508" s="150"/>
      <c r="WL508" s="150"/>
      <c r="WM508" s="150"/>
      <c r="WN508" s="150"/>
      <c r="WO508" s="150"/>
      <c r="WP508" s="150"/>
      <c r="WQ508" s="150"/>
      <c r="WR508" s="150"/>
      <c r="WS508" s="150"/>
      <c r="WT508" s="150"/>
      <c r="WU508" s="150"/>
      <c r="WV508" s="150"/>
      <c r="WW508" s="150"/>
      <c r="WX508" s="150"/>
      <c r="WY508" s="150"/>
      <c r="WZ508" s="150"/>
      <c r="XA508" s="150"/>
      <c r="XB508" s="150"/>
      <c r="XC508" s="150"/>
      <c r="XD508" s="150"/>
      <c r="XE508" s="150"/>
      <c r="XF508" s="150"/>
      <c r="XG508" s="150"/>
      <c r="XH508" s="150"/>
      <c r="XI508" s="150"/>
      <c r="XJ508" s="150"/>
      <c r="XK508" s="150"/>
      <c r="XL508" s="150"/>
      <c r="XM508" s="150"/>
      <c r="XN508" s="150"/>
      <c r="XO508" s="150"/>
      <c r="XP508" s="150"/>
      <c r="XQ508" s="150"/>
      <c r="XR508" s="150"/>
      <c r="XS508" s="150"/>
      <c r="XT508" s="150"/>
      <c r="XU508" s="150"/>
      <c r="XV508" s="150"/>
      <c r="XW508" s="150"/>
      <c r="XX508" s="150"/>
      <c r="XY508" s="150"/>
      <c r="XZ508" s="150"/>
      <c r="YA508" s="150"/>
      <c r="YB508" s="150"/>
      <c r="YC508" s="150"/>
      <c r="YD508" s="150"/>
      <c r="YE508" s="150"/>
      <c r="YF508" s="150"/>
      <c r="YG508" s="150"/>
      <c r="YH508" s="150"/>
      <c r="YI508" s="150"/>
      <c r="YJ508" s="150"/>
      <c r="YK508" s="150"/>
      <c r="YL508" s="150"/>
      <c r="YM508" s="150"/>
      <c r="YN508" s="150"/>
      <c r="YO508" s="150"/>
      <c r="YP508" s="150"/>
      <c r="YQ508" s="150"/>
      <c r="YR508" s="150"/>
      <c r="YS508" s="150"/>
      <c r="YT508" s="150"/>
      <c r="YU508" s="150"/>
      <c r="YV508" s="150"/>
      <c r="YW508" s="150"/>
      <c r="YX508" s="150"/>
      <c r="YY508" s="150"/>
      <c r="YZ508" s="150"/>
      <c r="ZA508" s="150"/>
      <c r="ZB508" s="150"/>
      <c r="ZC508" s="150"/>
      <c r="ZD508" s="150"/>
      <c r="ZE508" s="150"/>
      <c r="ZF508" s="150"/>
      <c r="ZG508" s="150"/>
      <c r="ZH508" s="150"/>
      <c r="ZI508" s="150"/>
      <c r="ZJ508" s="150"/>
      <c r="ZK508" s="150"/>
      <c r="ZL508" s="150"/>
      <c r="ZM508" s="150"/>
      <c r="ZN508" s="150"/>
      <c r="ZO508" s="150"/>
      <c r="ZP508" s="150"/>
      <c r="ZQ508" s="150"/>
      <c r="ZR508" s="150"/>
      <c r="ZS508" s="150"/>
      <c r="ZT508" s="150"/>
      <c r="ZU508" s="150"/>
      <c r="ZV508" s="150"/>
      <c r="ZW508" s="150"/>
      <c r="ZX508" s="150"/>
      <c r="ZY508" s="150"/>
      <c r="ZZ508" s="150"/>
      <c r="AAA508" s="150"/>
      <c r="AAB508" s="150"/>
      <c r="AAC508" s="150"/>
      <c r="AAD508" s="150"/>
      <c r="AAE508" s="150"/>
      <c r="AAF508" s="150"/>
      <c r="AAG508" s="150"/>
      <c r="AAH508" s="150"/>
      <c r="AAI508" s="150"/>
      <c r="AAJ508" s="150"/>
      <c r="AAK508" s="150"/>
      <c r="AAL508" s="150"/>
      <c r="AAM508" s="150"/>
      <c r="AAN508" s="150"/>
      <c r="AAO508" s="150"/>
      <c r="AAP508" s="150"/>
      <c r="AAQ508" s="150"/>
      <c r="AAR508" s="150"/>
      <c r="AAS508" s="150"/>
      <c r="AAT508" s="150"/>
      <c r="AAU508" s="150"/>
      <c r="AAV508" s="150"/>
      <c r="AAW508" s="150"/>
      <c r="AAX508" s="150"/>
      <c r="AAY508" s="150"/>
      <c r="AAZ508" s="150"/>
      <c r="ABA508" s="150"/>
      <c r="ABB508" s="150"/>
      <c r="ABC508" s="150"/>
      <c r="ABD508" s="150"/>
      <c r="ABE508" s="150"/>
      <c r="ABF508" s="150"/>
      <c r="ABG508" s="150"/>
      <c r="ABH508" s="150"/>
      <c r="ABI508" s="150"/>
      <c r="ABJ508" s="150"/>
      <c r="ABK508" s="150"/>
      <c r="ABL508" s="150"/>
      <c r="ABM508" s="150"/>
      <c r="ABN508" s="150"/>
      <c r="ABO508" s="150"/>
      <c r="ABP508" s="150"/>
      <c r="ABQ508" s="150"/>
      <c r="ABR508" s="150"/>
      <c r="ABS508" s="150"/>
      <c r="ABT508" s="150"/>
      <c r="ABU508" s="150"/>
      <c r="ABV508" s="150"/>
      <c r="ABW508" s="150"/>
      <c r="ABX508" s="150"/>
      <c r="ABY508" s="150"/>
      <c r="ABZ508" s="150"/>
      <c r="ACA508" s="150"/>
      <c r="ACB508" s="150"/>
      <c r="ACC508" s="150"/>
      <c r="ACD508" s="150"/>
      <c r="ACE508" s="150"/>
      <c r="ACF508" s="150"/>
      <c r="ACG508" s="150"/>
      <c r="ACH508" s="150"/>
      <c r="ACI508" s="150"/>
      <c r="ACJ508" s="150"/>
      <c r="ACK508" s="150"/>
      <c r="ACL508" s="150"/>
      <c r="ACM508" s="150"/>
      <c r="ACN508" s="150"/>
      <c r="ACO508" s="150"/>
      <c r="ACP508" s="150"/>
      <c r="ACQ508" s="150"/>
      <c r="ACR508" s="150"/>
      <c r="ACS508" s="150"/>
      <c r="ACT508" s="150"/>
      <c r="ACU508" s="150"/>
      <c r="ACV508" s="150"/>
      <c r="ACW508" s="150"/>
      <c r="ACX508" s="150"/>
      <c r="ACY508" s="150"/>
      <c r="ACZ508" s="150"/>
      <c r="ADA508" s="150"/>
      <c r="ADB508" s="150"/>
      <c r="ADC508" s="150"/>
      <c r="ADD508" s="150"/>
      <c r="ADE508" s="150"/>
      <c r="ADF508" s="150"/>
      <c r="ADG508" s="150"/>
      <c r="ADH508" s="150"/>
      <c r="ADI508" s="150"/>
      <c r="ADJ508" s="150"/>
      <c r="ADK508" s="150"/>
      <c r="ADL508" s="150"/>
      <c r="ADM508" s="150"/>
      <c r="ADN508" s="150"/>
      <c r="ADO508" s="150"/>
      <c r="ADP508" s="150"/>
      <c r="ADQ508" s="150"/>
      <c r="ADR508" s="150"/>
      <c r="ADS508" s="150"/>
      <c r="ADT508" s="150"/>
      <c r="ADU508" s="150"/>
      <c r="ADV508" s="150"/>
      <c r="ADW508" s="150"/>
      <c r="ADX508" s="150"/>
      <c r="ADY508" s="150"/>
      <c r="ADZ508" s="150"/>
      <c r="AEA508" s="150"/>
      <c r="AEB508" s="150"/>
      <c r="AEC508" s="150"/>
      <c r="AED508" s="150"/>
      <c r="AEE508" s="150"/>
      <c r="AEF508" s="150"/>
      <c r="AEG508" s="150"/>
      <c r="AEH508" s="150"/>
      <c r="AEI508" s="150"/>
      <c r="AEJ508" s="150"/>
      <c r="AEK508" s="150"/>
      <c r="AEL508" s="150"/>
      <c r="AEM508" s="150"/>
      <c r="AEN508" s="150"/>
      <c r="AEO508" s="150"/>
      <c r="AEP508" s="150"/>
      <c r="AEQ508" s="150"/>
      <c r="AER508" s="150"/>
      <c r="AES508" s="150"/>
      <c r="AET508" s="150"/>
      <c r="AEU508" s="150"/>
      <c r="AEV508" s="150"/>
      <c r="AEW508" s="150"/>
      <c r="AEX508" s="150"/>
      <c r="AEY508" s="150"/>
      <c r="AEZ508" s="150"/>
      <c r="AFA508" s="150"/>
      <c r="AFB508" s="150"/>
      <c r="AFC508" s="150"/>
      <c r="AFD508" s="150"/>
      <c r="AFE508" s="150"/>
      <c r="AFF508" s="150"/>
      <c r="AFG508" s="150"/>
      <c r="AFH508" s="150"/>
      <c r="AFI508" s="150"/>
      <c r="AFJ508" s="150"/>
      <c r="AFK508" s="150"/>
      <c r="AFL508" s="150"/>
      <c r="AFM508" s="150"/>
      <c r="AFN508" s="150"/>
      <c r="AFO508" s="150"/>
      <c r="AFP508" s="150"/>
      <c r="AFQ508" s="150"/>
      <c r="AFR508" s="150"/>
      <c r="AFS508" s="150"/>
      <c r="AFT508" s="150"/>
      <c r="AFU508" s="150"/>
      <c r="AFV508" s="150"/>
      <c r="AFW508" s="150"/>
      <c r="AFX508" s="150"/>
      <c r="AFY508" s="150"/>
      <c r="AFZ508" s="150"/>
      <c r="AGA508" s="150"/>
      <c r="AGB508" s="150"/>
      <c r="AGC508" s="150"/>
      <c r="AGD508" s="150"/>
      <c r="AGE508" s="150"/>
      <c r="AGF508" s="150"/>
      <c r="AGG508" s="150"/>
      <c r="AGH508" s="150"/>
      <c r="AGI508" s="150"/>
      <c r="AGJ508" s="150"/>
      <c r="AGK508" s="150"/>
      <c r="AGL508" s="150"/>
      <c r="AGM508" s="150"/>
      <c r="AGN508" s="150"/>
      <c r="AGO508" s="150"/>
      <c r="AGP508" s="150"/>
      <c r="AGQ508" s="150"/>
      <c r="AGR508" s="150"/>
      <c r="AGS508" s="150"/>
      <c r="AGT508" s="150"/>
      <c r="AGU508" s="150"/>
      <c r="AGV508" s="150"/>
      <c r="AGW508" s="150"/>
      <c r="AGX508" s="150"/>
      <c r="AGY508" s="150"/>
      <c r="AGZ508" s="150"/>
      <c r="AHA508" s="150"/>
      <c r="AHB508" s="150"/>
      <c r="AHC508" s="150"/>
      <c r="AHD508" s="150"/>
      <c r="AHE508" s="150"/>
      <c r="AHF508" s="150"/>
      <c r="AHG508" s="150"/>
      <c r="AHH508" s="150"/>
      <c r="AHI508" s="150"/>
      <c r="AHJ508" s="150"/>
      <c r="AHK508" s="150"/>
      <c r="AHL508" s="150"/>
      <c r="AHM508" s="150"/>
      <c r="AHN508" s="150"/>
      <c r="AHO508" s="150"/>
      <c r="AHP508" s="150"/>
      <c r="AHQ508" s="150"/>
      <c r="AHR508" s="150"/>
      <c r="AHS508" s="150"/>
      <c r="AHT508" s="150"/>
      <c r="AHU508" s="150"/>
      <c r="AHV508" s="150"/>
      <c r="AHW508" s="150"/>
      <c r="AHX508" s="150"/>
      <c r="AHY508" s="150"/>
      <c r="AHZ508" s="150"/>
      <c r="AIA508" s="150"/>
      <c r="AIB508" s="150"/>
      <c r="AIC508" s="150"/>
      <c r="AID508" s="150"/>
      <c r="AIE508" s="150"/>
      <c r="AIF508" s="150"/>
      <c r="AIG508" s="150"/>
      <c r="AIH508" s="150"/>
      <c r="AII508" s="150"/>
      <c r="AIJ508" s="150"/>
      <c r="AIK508" s="150"/>
      <c r="AIL508" s="150"/>
      <c r="AIM508" s="150"/>
      <c r="AIN508" s="150"/>
      <c r="AIO508" s="150"/>
      <c r="AIP508" s="150"/>
      <c r="AIQ508" s="150"/>
      <c r="AIR508" s="150"/>
      <c r="AIS508" s="150"/>
      <c r="AIT508" s="150"/>
      <c r="AIU508" s="150"/>
      <c r="AIV508" s="150"/>
      <c r="AIW508" s="150"/>
      <c r="AIX508" s="150"/>
      <c r="AIY508" s="150"/>
      <c r="AIZ508" s="150"/>
      <c r="AJA508" s="150"/>
      <c r="AJB508" s="150"/>
      <c r="AJC508" s="150"/>
      <c r="AJD508" s="150"/>
      <c r="AJE508" s="150"/>
      <c r="AJF508" s="150"/>
      <c r="AJG508" s="150"/>
      <c r="AJH508" s="150"/>
      <c r="AJI508" s="150"/>
      <c r="AJJ508" s="150"/>
      <c r="AJK508" s="150"/>
      <c r="AJL508" s="150"/>
      <c r="AJM508" s="150"/>
      <c r="AJN508" s="150"/>
      <c r="AJO508" s="150"/>
      <c r="AJP508" s="150"/>
      <c r="AJQ508" s="150"/>
      <c r="AJR508" s="150"/>
      <c r="AJS508" s="150"/>
      <c r="AJT508" s="150"/>
      <c r="AJU508" s="150"/>
      <c r="AJV508" s="150"/>
      <c r="AJW508" s="150"/>
      <c r="AJX508" s="150"/>
      <c r="AJY508" s="150"/>
      <c r="AJZ508" s="150"/>
      <c r="AKA508" s="150"/>
      <c r="AKB508" s="150"/>
      <c r="AKC508" s="150"/>
      <c r="AKD508" s="150"/>
      <c r="AKE508" s="150"/>
      <c r="AKF508" s="150"/>
      <c r="AKG508" s="150"/>
      <c r="AKH508" s="150"/>
      <c r="AKI508" s="150"/>
      <c r="AKJ508" s="150"/>
      <c r="AKK508" s="150"/>
      <c r="AKL508" s="150"/>
      <c r="AKM508" s="150"/>
      <c r="AKN508" s="150"/>
      <c r="AKO508" s="150"/>
      <c r="AKP508" s="150"/>
      <c r="AKQ508" s="150"/>
      <c r="AKR508" s="150"/>
      <c r="AKS508" s="150"/>
      <c r="AKT508" s="150"/>
      <c r="AKU508" s="150"/>
      <c r="AKV508" s="150"/>
      <c r="AKW508" s="150"/>
      <c r="AKX508" s="150"/>
      <c r="AKY508" s="150"/>
      <c r="AKZ508" s="150"/>
      <c r="ALA508" s="150"/>
      <c r="ALB508" s="150"/>
      <c r="ALC508" s="150"/>
      <c r="ALD508" s="150"/>
      <c r="ALE508" s="150"/>
      <c r="ALF508" s="150"/>
      <c r="ALG508" s="150"/>
      <c r="ALH508" s="150"/>
      <c r="ALI508" s="150"/>
      <c r="ALJ508" s="150"/>
      <c r="ALK508" s="150"/>
      <c r="ALL508" s="150"/>
      <c r="ALM508" s="150"/>
      <c r="ALN508" s="150"/>
      <c r="ALO508" s="150"/>
      <c r="ALP508" s="150"/>
      <c r="ALQ508" s="150"/>
      <c r="ALR508" s="150"/>
      <c r="ALS508" s="150"/>
      <c r="ALT508" s="150"/>
      <c r="ALU508" s="150"/>
      <c r="ALV508" s="150"/>
      <c r="ALW508" s="150"/>
      <c r="ALX508" s="150"/>
      <c r="ALY508" s="150"/>
      <c r="ALZ508" s="150"/>
      <c r="AMA508" s="150"/>
      <c r="AMB508" s="150"/>
      <c r="AMC508" s="150"/>
      <c r="AMD508" s="150"/>
      <c r="AME508" s="150"/>
      <c r="AMF508" s="150"/>
      <c r="AMG508" s="150"/>
      <c r="AMH508" s="150"/>
      <c r="AMI508" s="150"/>
      <c r="AMJ508" s="150"/>
      <c r="AMK508" s="150"/>
    </row>
    <row r="509" spans="1:1025" s="173" customFormat="1" x14ac:dyDescent="0.25">
      <c r="A509" s="411" t="s">
        <v>27002</v>
      </c>
      <c r="B509" s="257">
        <v>509</v>
      </c>
      <c r="C509" s="171" t="s">
        <v>27004</v>
      </c>
      <c r="D509" s="411" t="s">
        <v>27003</v>
      </c>
      <c r="E509" s="277" t="s">
        <v>27005</v>
      </c>
      <c r="F509" s="278"/>
      <c r="G509" s="280"/>
      <c r="H509" s="280"/>
      <c r="I509" s="492">
        <v>285</v>
      </c>
      <c r="J509" s="278">
        <v>2</v>
      </c>
      <c r="K509" s="394">
        <v>1</v>
      </c>
      <c r="L509" s="278"/>
      <c r="M509" s="278"/>
      <c r="N509" s="278"/>
      <c r="O509" s="278"/>
      <c r="P509" s="293">
        <v>335</v>
      </c>
      <c r="Q509" s="278"/>
      <c r="R509" s="278"/>
      <c r="S509" s="278"/>
      <c r="T509" s="278"/>
      <c r="U509" s="278"/>
      <c r="V509" s="278"/>
      <c r="W509" s="283">
        <f t="shared" si="225"/>
        <v>100</v>
      </c>
      <c r="X509" s="283">
        <f t="shared" si="224"/>
        <v>100</v>
      </c>
      <c r="Y509" s="341">
        <v>55</v>
      </c>
      <c r="Z509" s="283">
        <f t="shared" si="221"/>
        <v>100</v>
      </c>
      <c r="AA509" s="283">
        <f t="shared" si="222"/>
        <v>100</v>
      </c>
      <c r="AB509" s="287">
        <f t="shared" ref="AB509:AB572" si="227">IF(OR(EXACT(R509,"1A"),EXACT(R509,"1B")),0.1,IF(R509=2,1,100))</f>
        <v>100</v>
      </c>
      <c r="AC509" s="287">
        <f t="shared" si="226"/>
        <v>100</v>
      </c>
      <c r="AD509" s="287">
        <f t="shared" si="214"/>
        <v>100</v>
      </c>
      <c r="AE509" s="284">
        <f t="shared" si="220"/>
        <v>100</v>
      </c>
      <c r="AF509" s="284">
        <f t="shared" si="203"/>
        <v>100</v>
      </c>
      <c r="AG509" s="342">
        <v>20</v>
      </c>
      <c r="AH509" s="342">
        <v>20</v>
      </c>
      <c r="AI509" s="342">
        <v>55</v>
      </c>
      <c r="AJ509" s="268">
        <f t="shared" si="215"/>
        <v>100</v>
      </c>
      <c r="AK509" s="506" t="s">
        <v>25407</v>
      </c>
      <c r="AL509" s="278"/>
      <c r="AM509" s="278">
        <v>3</v>
      </c>
      <c r="AN509" s="511"/>
      <c r="AO509" s="277"/>
      <c r="AP509" s="277"/>
      <c r="AQ509" s="277"/>
      <c r="AR509" s="356" t="s">
        <v>26993</v>
      </c>
      <c r="AS509" s="356"/>
      <c r="AT509" s="277"/>
      <c r="AU509" s="277"/>
      <c r="AV509" s="150"/>
      <c r="AW509" s="150"/>
      <c r="AX509" s="150"/>
      <c r="AY509" s="150"/>
      <c r="AZ509" s="150"/>
      <c r="BA509" s="150"/>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150"/>
      <c r="CD509" s="150"/>
      <c r="CE509" s="150"/>
      <c r="CF509" s="150"/>
      <c r="CG509" s="150"/>
      <c r="CH509" s="150"/>
      <c r="CI509" s="150"/>
      <c r="CJ509" s="150"/>
      <c r="CK509" s="150"/>
      <c r="CL509" s="150"/>
      <c r="CM509" s="150"/>
      <c r="CN509" s="150"/>
      <c r="CO509" s="150"/>
      <c r="CP509" s="150"/>
      <c r="CQ509" s="150"/>
      <c r="CR509" s="150"/>
      <c r="CS509" s="150"/>
      <c r="CT509" s="150"/>
      <c r="CU509" s="150"/>
      <c r="CV509" s="150"/>
      <c r="CW509" s="150"/>
      <c r="CX509" s="150"/>
      <c r="CY509" s="150"/>
      <c r="CZ509" s="150"/>
      <c r="DA509" s="150"/>
      <c r="DB509" s="150"/>
      <c r="DC509" s="150"/>
      <c r="DD509" s="150"/>
      <c r="DE509" s="150"/>
      <c r="DF509" s="150"/>
      <c r="DG509" s="150"/>
      <c r="DH509" s="150"/>
      <c r="DI509" s="150"/>
      <c r="DJ509" s="150"/>
      <c r="DK509" s="150"/>
      <c r="DL509" s="150"/>
      <c r="DM509" s="150"/>
      <c r="DN509" s="150"/>
      <c r="DO509" s="150"/>
      <c r="DP509" s="150"/>
      <c r="DQ509" s="150"/>
      <c r="DR509" s="150"/>
      <c r="DS509" s="150"/>
      <c r="DT509" s="150"/>
      <c r="DU509" s="150"/>
      <c r="DV509" s="150"/>
      <c r="DW509" s="150"/>
      <c r="DX509" s="150"/>
      <c r="DY509" s="150"/>
      <c r="DZ509" s="150"/>
      <c r="EA509" s="150"/>
      <c r="EB509" s="150"/>
      <c r="EC509" s="150"/>
      <c r="ED509" s="150"/>
      <c r="EE509" s="150"/>
      <c r="EF509" s="150"/>
      <c r="EG509" s="150"/>
      <c r="EH509" s="150"/>
      <c r="EI509" s="150"/>
      <c r="EJ509" s="150"/>
      <c r="EK509" s="150"/>
      <c r="EL509" s="150"/>
      <c r="EM509" s="150"/>
      <c r="EN509" s="150"/>
      <c r="EO509" s="150"/>
      <c r="EP509" s="150"/>
      <c r="EQ509" s="150"/>
      <c r="ER509" s="150"/>
      <c r="ES509" s="150"/>
      <c r="ET509" s="150"/>
      <c r="EU509" s="150"/>
      <c r="EV509" s="150"/>
      <c r="EW509" s="150"/>
      <c r="EX509" s="150"/>
      <c r="EY509" s="150"/>
      <c r="EZ509" s="150"/>
      <c r="FA509" s="150"/>
      <c r="FB509" s="150"/>
      <c r="FC509" s="150"/>
      <c r="FD509" s="150"/>
      <c r="FE509" s="150"/>
      <c r="FF509" s="150"/>
      <c r="FG509" s="150"/>
      <c r="FH509" s="150"/>
      <c r="FI509" s="150"/>
      <c r="FJ509" s="150"/>
      <c r="FK509" s="150"/>
      <c r="FL509" s="150"/>
      <c r="FM509" s="150"/>
      <c r="FN509" s="150"/>
      <c r="FO509" s="150"/>
      <c r="FP509" s="150"/>
      <c r="FQ509" s="150"/>
      <c r="FR509" s="150"/>
      <c r="FS509" s="150"/>
      <c r="FT509" s="150"/>
      <c r="FU509" s="150"/>
      <c r="FV509" s="150"/>
      <c r="FW509" s="150"/>
      <c r="FX509" s="150"/>
      <c r="FY509" s="150"/>
      <c r="FZ509" s="150"/>
      <c r="GA509" s="150"/>
      <c r="GB509" s="150"/>
      <c r="GC509" s="150"/>
      <c r="GD509" s="150"/>
      <c r="GE509" s="150"/>
      <c r="GF509" s="150"/>
      <c r="GG509" s="150"/>
      <c r="GH509" s="150"/>
      <c r="GI509" s="150"/>
      <c r="GJ509" s="150"/>
      <c r="GK509" s="150"/>
      <c r="GL509" s="150"/>
      <c r="GM509" s="150"/>
      <c r="GN509" s="150"/>
      <c r="GO509" s="150"/>
      <c r="GP509" s="150"/>
      <c r="GQ509" s="150"/>
      <c r="GR509" s="150"/>
      <c r="GS509" s="150"/>
      <c r="GT509" s="150"/>
      <c r="GU509" s="150"/>
      <c r="GV509" s="150"/>
      <c r="GW509" s="150"/>
      <c r="GX509" s="150"/>
      <c r="GY509" s="150"/>
      <c r="GZ509" s="150"/>
      <c r="HA509" s="150"/>
      <c r="HB509" s="150"/>
      <c r="HC509" s="150"/>
      <c r="HD509" s="150"/>
      <c r="HE509" s="150"/>
      <c r="HF509" s="150"/>
      <c r="HG509" s="150"/>
      <c r="HH509" s="150"/>
      <c r="HI509" s="150"/>
      <c r="HJ509" s="150"/>
      <c r="HK509" s="150"/>
      <c r="HL509" s="150"/>
      <c r="HM509" s="150"/>
      <c r="HN509" s="150"/>
      <c r="HO509" s="150"/>
      <c r="HP509" s="150"/>
      <c r="HQ509" s="150"/>
      <c r="HR509" s="150"/>
      <c r="HS509" s="150"/>
      <c r="HT509" s="150"/>
      <c r="HU509" s="150"/>
      <c r="HV509" s="150"/>
      <c r="HW509" s="150"/>
      <c r="HX509" s="150"/>
      <c r="HY509" s="150"/>
      <c r="HZ509" s="150"/>
      <c r="IA509" s="150"/>
      <c r="IB509" s="150"/>
      <c r="IC509" s="150"/>
      <c r="ID509" s="150"/>
      <c r="IE509" s="150"/>
      <c r="IF509" s="150"/>
      <c r="IG509" s="150"/>
      <c r="IH509" s="150"/>
      <c r="II509" s="150"/>
      <c r="IJ509" s="150"/>
      <c r="IK509" s="150"/>
      <c r="IL509" s="150"/>
      <c r="IM509" s="150"/>
      <c r="IN509" s="150"/>
      <c r="IO509" s="150"/>
      <c r="IP509" s="150"/>
      <c r="IQ509" s="150"/>
      <c r="IR509" s="150"/>
      <c r="IS509" s="150"/>
      <c r="IT509" s="150"/>
      <c r="IU509" s="150"/>
      <c r="IV509" s="150"/>
      <c r="IW509" s="150"/>
      <c r="IX509" s="150"/>
      <c r="IY509" s="150"/>
      <c r="IZ509" s="150"/>
      <c r="JA509" s="150"/>
      <c r="JB509" s="150"/>
      <c r="JC509" s="150"/>
      <c r="JD509" s="150"/>
      <c r="JE509" s="150"/>
      <c r="JF509" s="150"/>
      <c r="JG509" s="150"/>
      <c r="JH509" s="150"/>
      <c r="JI509" s="150"/>
      <c r="JJ509" s="150"/>
      <c r="JK509" s="150"/>
      <c r="JL509" s="150"/>
      <c r="JM509" s="150"/>
      <c r="JN509" s="150"/>
      <c r="JO509" s="150"/>
      <c r="JP509" s="150"/>
      <c r="JQ509" s="150"/>
      <c r="JR509" s="150"/>
      <c r="JS509" s="150"/>
      <c r="JT509" s="150"/>
      <c r="JU509" s="150"/>
      <c r="JV509" s="150"/>
      <c r="JW509" s="150"/>
      <c r="JX509" s="150"/>
      <c r="JY509" s="150"/>
      <c r="JZ509" s="150"/>
      <c r="KA509" s="150"/>
      <c r="KB509" s="150"/>
      <c r="KC509" s="150"/>
      <c r="KD509" s="150"/>
      <c r="KE509" s="150"/>
      <c r="KF509" s="150"/>
      <c r="KG509" s="150"/>
      <c r="KH509" s="150"/>
      <c r="KI509" s="150"/>
      <c r="KJ509" s="150"/>
      <c r="KK509" s="150"/>
      <c r="KL509" s="150"/>
      <c r="KM509" s="150"/>
      <c r="KN509" s="150"/>
      <c r="KO509" s="150"/>
      <c r="KP509" s="150"/>
      <c r="KQ509" s="150"/>
      <c r="KR509" s="150"/>
      <c r="KS509" s="150"/>
      <c r="KT509" s="150"/>
      <c r="KU509" s="150"/>
      <c r="KV509" s="150"/>
      <c r="KW509" s="150"/>
      <c r="KX509" s="150"/>
      <c r="KY509" s="150"/>
      <c r="KZ509" s="150"/>
      <c r="LA509" s="150"/>
      <c r="LB509" s="150"/>
      <c r="LC509" s="150"/>
      <c r="LD509" s="150"/>
      <c r="LE509" s="150"/>
      <c r="LF509" s="150"/>
      <c r="LG509" s="150"/>
      <c r="LH509" s="150"/>
      <c r="LI509" s="150"/>
      <c r="LJ509" s="150"/>
      <c r="LK509" s="150"/>
      <c r="LL509" s="150"/>
      <c r="LM509" s="150"/>
      <c r="LN509" s="150"/>
      <c r="LO509" s="150"/>
      <c r="LP509" s="150"/>
      <c r="LQ509" s="150"/>
      <c r="LR509" s="150"/>
      <c r="LS509" s="150"/>
      <c r="LT509" s="150"/>
      <c r="LU509" s="150"/>
      <c r="LV509" s="150"/>
      <c r="LW509" s="150"/>
      <c r="LX509" s="150"/>
      <c r="LY509" s="150"/>
      <c r="LZ509" s="150"/>
      <c r="MA509" s="150"/>
      <c r="MB509" s="150"/>
      <c r="MC509" s="150"/>
      <c r="MD509" s="150"/>
      <c r="ME509" s="150"/>
      <c r="MF509" s="150"/>
      <c r="MG509" s="150"/>
      <c r="MH509" s="150"/>
      <c r="MI509" s="150"/>
      <c r="MJ509" s="150"/>
      <c r="MK509" s="150"/>
      <c r="ML509" s="150"/>
      <c r="MM509" s="150"/>
      <c r="MN509" s="150"/>
      <c r="MO509" s="150"/>
      <c r="MP509" s="150"/>
      <c r="MQ509" s="150"/>
      <c r="MR509" s="150"/>
      <c r="MS509" s="150"/>
      <c r="MT509" s="150"/>
      <c r="MU509" s="150"/>
      <c r="MV509" s="150"/>
      <c r="MW509" s="150"/>
      <c r="MX509" s="150"/>
      <c r="MY509" s="150"/>
      <c r="MZ509" s="150"/>
      <c r="NA509" s="150"/>
      <c r="NB509" s="150"/>
      <c r="NC509" s="150"/>
      <c r="ND509" s="150"/>
      <c r="NE509" s="150"/>
      <c r="NF509" s="150"/>
      <c r="NG509" s="150"/>
      <c r="NH509" s="150"/>
      <c r="NI509" s="150"/>
      <c r="NJ509" s="150"/>
      <c r="NK509" s="150"/>
      <c r="NL509" s="150"/>
      <c r="NM509" s="150"/>
      <c r="NN509" s="150"/>
      <c r="NO509" s="150"/>
      <c r="NP509" s="150"/>
      <c r="NQ509" s="150"/>
      <c r="NR509" s="150"/>
      <c r="NS509" s="150"/>
      <c r="NT509" s="150"/>
      <c r="NU509" s="150"/>
      <c r="NV509" s="150"/>
      <c r="NW509" s="150"/>
      <c r="NX509" s="150"/>
      <c r="NY509" s="150"/>
      <c r="NZ509" s="150"/>
      <c r="OA509" s="150"/>
      <c r="OB509" s="150"/>
      <c r="OC509" s="150"/>
      <c r="OD509" s="150"/>
      <c r="OE509" s="150"/>
      <c r="OF509" s="150"/>
      <c r="OG509" s="150"/>
      <c r="OH509" s="150"/>
      <c r="OI509" s="150"/>
      <c r="OJ509" s="150"/>
      <c r="OK509" s="150"/>
      <c r="OL509" s="150"/>
      <c r="OM509" s="150"/>
      <c r="ON509" s="150"/>
      <c r="OO509" s="150"/>
      <c r="OP509" s="150"/>
      <c r="OQ509" s="150"/>
      <c r="OR509" s="150"/>
      <c r="OS509" s="150"/>
      <c r="OT509" s="150"/>
      <c r="OU509" s="150"/>
      <c r="OV509" s="150"/>
      <c r="OW509" s="150"/>
      <c r="OX509" s="150"/>
      <c r="OY509" s="150"/>
      <c r="OZ509" s="150"/>
      <c r="PA509" s="150"/>
      <c r="PB509" s="150"/>
      <c r="PC509" s="150"/>
      <c r="PD509" s="150"/>
      <c r="PE509" s="150"/>
      <c r="PF509" s="150"/>
      <c r="PG509" s="150"/>
      <c r="PH509" s="150"/>
      <c r="PI509" s="150"/>
      <c r="PJ509" s="150"/>
      <c r="PK509" s="150"/>
      <c r="PL509" s="150"/>
      <c r="PM509" s="150"/>
      <c r="PN509" s="150"/>
      <c r="PO509" s="150"/>
      <c r="PP509" s="150"/>
      <c r="PQ509" s="150"/>
      <c r="PR509" s="150"/>
      <c r="PS509" s="150"/>
      <c r="PT509" s="150"/>
      <c r="PU509" s="150"/>
      <c r="PV509" s="150"/>
      <c r="PW509" s="150"/>
      <c r="PX509" s="150"/>
      <c r="PY509" s="150"/>
      <c r="PZ509" s="150"/>
      <c r="QA509" s="150"/>
      <c r="QB509" s="150"/>
      <c r="QC509" s="150"/>
      <c r="QD509" s="150"/>
      <c r="QE509" s="150"/>
      <c r="QF509" s="150"/>
      <c r="QG509" s="150"/>
      <c r="QH509" s="150"/>
      <c r="QI509" s="150"/>
      <c r="QJ509" s="150"/>
      <c r="QK509" s="150"/>
      <c r="QL509" s="150"/>
      <c r="QM509" s="150"/>
      <c r="QN509" s="150"/>
      <c r="QO509" s="150"/>
      <c r="QP509" s="150"/>
      <c r="QQ509" s="150"/>
      <c r="QR509" s="150"/>
      <c r="QS509" s="150"/>
      <c r="QT509" s="150"/>
      <c r="QU509" s="150"/>
      <c r="QV509" s="150"/>
      <c r="QW509" s="150"/>
      <c r="QX509" s="150"/>
      <c r="QY509" s="150"/>
      <c r="QZ509" s="150"/>
      <c r="RA509" s="150"/>
      <c r="RB509" s="150"/>
      <c r="RC509" s="150"/>
      <c r="RD509" s="150"/>
      <c r="RE509" s="150"/>
      <c r="RF509" s="150"/>
      <c r="RG509" s="150"/>
      <c r="RH509" s="150"/>
      <c r="RI509" s="150"/>
      <c r="RJ509" s="150"/>
      <c r="RK509" s="150"/>
      <c r="RL509" s="150"/>
      <c r="RM509" s="150"/>
      <c r="RN509" s="150"/>
      <c r="RO509" s="150"/>
      <c r="RP509" s="150"/>
      <c r="RQ509" s="150"/>
      <c r="RR509" s="150"/>
      <c r="RS509" s="150"/>
      <c r="RT509" s="150"/>
      <c r="RU509" s="150"/>
      <c r="RV509" s="150"/>
      <c r="RW509" s="150"/>
      <c r="RX509" s="150"/>
      <c r="RY509" s="150"/>
      <c r="RZ509" s="150"/>
      <c r="SA509" s="150"/>
      <c r="SB509" s="150"/>
      <c r="SC509" s="150"/>
      <c r="SD509" s="150"/>
      <c r="SE509" s="150"/>
      <c r="SF509" s="150"/>
      <c r="SG509" s="150"/>
      <c r="SH509" s="150"/>
      <c r="SI509" s="150"/>
      <c r="SJ509" s="150"/>
      <c r="SK509" s="150"/>
      <c r="SL509" s="150"/>
      <c r="SM509" s="150"/>
      <c r="SN509" s="150"/>
      <c r="SO509" s="150"/>
      <c r="SP509" s="150"/>
      <c r="SQ509" s="150"/>
      <c r="SR509" s="150"/>
      <c r="SS509" s="150"/>
      <c r="ST509" s="150"/>
      <c r="SU509" s="150"/>
      <c r="SV509" s="150"/>
      <c r="SW509" s="150"/>
      <c r="SX509" s="150"/>
      <c r="SY509" s="150"/>
      <c r="SZ509" s="150"/>
      <c r="TA509" s="150"/>
      <c r="TB509" s="150"/>
      <c r="TC509" s="150"/>
      <c r="TD509" s="150"/>
      <c r="TE509" s="150"/>
      <c r="TF509" s="150"/>
      <c r="TG509" s="150"/>
      <c r="TH509" s="150"/>
      <c r="TI509" s="150"/>
      <c r="TJ509" s="150"/>
      <c r="TK509" s="150"/>
      <c r="TL509" s="150"/>
      <c r="TM509" s="150"/>
      <c r="TN509" s="150"/>
      <c r="TO509" s="150"/>
      <c r="TP509" s="150"/>
      <c r="TQ509" s="150"/>
      <c r="TR509" s="150"/>
      <c r="TS509" s="150"/>
      <c r="TT509" s="150"/>
      <c r="TU509" s="150"/>
      <c r="TV509" s="150"/>
      <c r="TW509" s="150"/>
      <c r="TX509" s="150"/>
      <c r="TY509" s="150"/>
      <c r="TZ509" s="150"/>
      <c r="UA509" s="150"/>
      <c r="UB509" s="150"/>
      <c r="UC509" s="150"/>
      <c r="UD509" s="150"/>
      <c r="UE509" s="150"/>
      <c r="UF509" s="150"/>
      <c r="UG509" s="150"/>
      <c r="UH509" s="150"/>
      <c r="UI509" s="150"/>
      <c r="UJ509" s="150"/>
      <c r="UK509" s="150"/>
      <c r="UL509" s="150"/>
      <c r="UM509" s="150"/>
      <c r="UN509" s="150"/>
      <c r="UO509" s="150"/>
      <c r="UP509" s="150"/>
      <c r="UQ509" s="150"/>
      <c r="UR509" s="150"/>
      <c r="US509" s="150"/>
      <c r="UT509" s="150"/>
      <c r="UU509" s="150"/>
      <c r="UV509" s="150"/>
      <c r="UW509" s="150"/>
      <c r="UX509" s="150"/>
      <c r="UY509" s="150"/>
      <c r="UZ509" s="150"/>
      <c r="VA509" s="150"/>
      <c r="VB509" s="150"/>
      <c r="VC509" s="150"/>
      <c r="VD509" s="150"/>
      <c r="VE509" s="150"/>
      <c r="VF509" s="150"/>
      <c r="VG509" s="150"/>
      <c r="VH509" s="150"/>
      <c r="VI509" s="150"/>
      <c r="VJ509" s="150"/>
      <c r="VK509" s="150"/>
      <c r="VL509" s="150"/>
      <c r="VM509" s="150"/>
      <c r="VN509" s="150"/>
      <c r="VO509" s="150"/>
      <c r="VP509" s="150"/>
      <c r="VQ509" s="150"/>
      <c r="VR509" s="150"/>
      <c r="VS509" s="150"/>
      <c r="VT509" s="150"/>
      <c r="VU509" s="150"/>
      <c r="VV509" s="150"/>
      <c r="VW509" s="150"/>
      <c r="VX509" s="150"/>
      <c r="VY509" s="150"/>
      <c r="VZ509" s="150"/>
      <c r="WA509" s="150"/>
      <c r="WB509" s="150"/>
      <c r="WC509" s="150"/>
      <c r="WD509" s="150"/>
      <c r="WE509" s="150"/>
      <c r="WF509" s="150"/>
      <c r="WG509" s="150"/>
      <c r="WH509" s="150"/>
      <c r="WI509" s="150"/>
      <c r="WJ509" s="150"/>
      <c r="WK509" s="150"/>
      <c r="WL509" s="150"/>
      <c r="WM509" s="150"/>
      <c r="WN509" s="150"/>
      <c r="WO509" s="150"/>
      <c r="WP509" s="150"/>
      <c r="WQ509" s="150"/>
      <c r="WR509" s="150"/>
      <c r="WS509" s="150"/>
      <c r="WT509" s="150"/>
      <c r="WU509" s="150"/>
      <c r="WV509" s="150"/>
      <c r="WW509" s="150"/>
      <c r="WX509" s="150"/>
      <c r="WY509" s="150"/>
      <c r="WZ509" s="150"/>
      <c r="XA509" s="150"/>
      <c r="XB509" s="150"/>
      <c r="XC509" s="150"/>
      <c r="XD509" s="150"/>
      <c r="XE509" s="150"/>
      <c r="XF509" s="150"/>
      <c r="XG509" s="150"/>
      <c r="XH509" s="150"/>
      <c r="XI509" s="150"/>
      <c r="XJ509" s="150"/>
      <c r="XK509" s="150"/>
      <c r="XL509" s="150"/>
      <c r="XM509" s="150"/>
      <c r="XN509" s="150"/>
      <c r="XO509" s="150"/>
      <c r="XP509" s="150"/>
      <c r="XQ509" s="150"/>
      <c r="XR509" s="150"/>
      <c r="XS509" s="150"/>
      <c r="XT509" s="150"/>
      <c r="XU509" s="150"/>
      <c r="XV509" s="150"/>
      <c r="XW509" s="150"/>
      <c r="XX509" s="150"/>
      <c r="XY509" s="150"/>
      <c r="XZ509" s="150"/>
      <c r="YA509" s="150"/>
      <c r="YB509" s="150"/>
      <c r="YC509" s="150"/>
      <c r="YD509" s="150"/>
      <c r="YE509" s="150"/>
      <c r="YF509" s="150"/>
      <c r="YG509" s="150"/>
      <c r="YH509" s="150"/>
      <c r="YI509" s="150"/>
      <c r="YJ509" s="150"/>
      <c r="YK509" s="150"/>
      <c r="YL509" s="150"/>
      <c r="YM509" s="150"/>
      <c r="YN509" s="150"/>
      <c r="YO509" s="150"/>
      <c r="YP509" s="150"/>
      <c r="YQ509" s="150"/>
      <c r="YR509" s="150"/>
      <c r="YS509" s="150"/>
      <c r="YT509" s="150"/>
      <c r="YU509" s="150"/>
      <c r="YV509" s="150"/>
      <c r="YW509" s="150"/>
      <c r="YX509" s="150"/>
      <c r="YY509" s="150"/>
      <c r="YZ509" s="150"/>
      <c r="ZA509" s="150"/>
      <c r="ZB509" s="150"/>
      <c r="ZC509" s="150"/>
      <c r="ZD509" s="150"/>
      <c r="ZE509" s="150"/>
      <c r="ZF509" s="150"/>
      <c r="ZG509" s="150"/>
      <c r="ZH509" s="150"/>
      <c r="ZI509" s="150"/>
      <c r="ZJ509" s="150"/>
      <c r="ZK509" s="150"/>
      <c r="ZL509" s="150"/>
      <c r="ZM509" s="150"/>
      <c r="ZN509" s="150"/>
      <c r="ZO509" s="150"/>
      <c r="ZP509" s="150"/>
      <c r="ZQ509" s="150"/>
      <c r="ZR509" s="150"/>
      <c r="ZS509" s="150"/>
      <c r="ZT509" s="150"/>
      <c r="ZU509" s="150"/>
      <c r="ZV509" s="150"/>
      <c r="ZW509" s="150"/>
      <c r="ZX509" s="150"/>
      <c r="ZY509" s="150"/>
      <c r="ZZ509" s="150"/>
      <c r="AAA509" s="150"/>
      <c r="AAB509" s="150"/>
      <c r="AAC509" s="150"/>
      <c r="AAD509" s="150"/>
      <c r="AAE509" s="150"/>
      <c r="AAF509" s="150"/>
      <c r="AAG509" s="150"/>
      <c r="AAH509" s="150"/>
      <c r="AAI509" s="150"/>
      <c r="AAJ509" s="150"/>
      <c r="AAK509" s="150"/>
      <c r="AAL509" s="150"/>
      <c r="AAM509" s="150"/>
      <c r="AAN509" s="150"/>
      <c r="AAO509" s="150"/>
      <c r="AAP509" s="150"/>
      <c r="AAQ509" s="150"/>
      <c r="AAR509" s="150"/>
      <c r="AAS509" s="150"/>
      <c r="AAT509" s="150"/>
      <c r="AAU509" s="150"/>
      <c r="AAV509" s="150"/>
      <c r="AAW509" s="150"/>
      <c r="AAX509" s="150"/>
      <c r="AAY509" s="150"/>
      <c r="AAZ509" s="150"/>
      <c r="ABA509" s="150"/>
      <c r="ABB509" s="150"/>
      <c r="ABC509" s="150"/>
      <c r="ABD509" s="150"/>
      <c r="ABE509" s="150"/>
      <c r="ABF509" s="150"/>
      <c r="ABG509" s="150"/>
      <c r="ABH509" s="150"/>
      <c r="ABI509" s="150"/>
      <c r="ABJ509" s="150"/>
      <c r="ABK509" s="150"/>
      <c r="ABL509" s="150"/>
      <c r="ABM509" s="150"/>
      <c r="ABN509" s="150"/>
      <c r="ABO509" s="150"/>
      <c r="ABP509" s="150"/>
      <c r="ABQ509" s="150"/>
      <c r="ABR509" s="150"/>
      <c r="ABS509" s="150"/>
      <c r="ABT509" s="150"/>
      <c r="ABU509" s="150"/>
      <c r="ABV509" s="150"/>
      <c r="ABW509" s="150"/>
      <c r="ABX509" s="150"/>
      <c r="ABY509" s="150"/>
      <c r="ABZ509" s="150"/>
      <c r="ACA509" s="150"/>
      <c r="ACB509" s="150"/>
      <c r="ACC509" s="150"/>
      <c r="ACD509" s="150"/>
      <c r="ACE509" s="150"/>
      <c r="ACF509" s="150"/>
      <c r="ACG509" s="150"/>
      <c r="ACH509" s="150"/>
      <c r="ACI509" s="150"/>
      <c r="ACJ509" s="150"/>
      <c r="ACK509" s="150"/>
      <c r="ACL509" s="150"/>
      <c r="ACM509" s="150"/>
      <c r="ACN509" s="150"/>
      <c r="ACO509" s="150"/>
      <c r="ACP509" s="150"/>
      <c r="ACQ509" s="150"/>
      <c r="ACR509" s="150"/>
      <c r="ACS509" s="150"/>
      <c r="ACT509" s="150"/>
      <c r="ACU509" s="150"/>
      <c r="ACV509" s="150"/>
      <c r="ACW509" s="150"/>
      <c r="ACX509" s="150"/>
      <c r="ACY509" s="150"/>
      <c r="ACZ509" s="150"/>
      <c r="ADA509" s="150"/>
      <c r="ADB509" s="150"/>
      <c r="ADC509" s="150"/>
      <c r="ADD509" s="150"/>
      <c r="ADE509" s="150"/>
      <c r="ADF509" s="150"/>
      <c r="ADG509" s="150"/>
      <c r="ADH509" s="150"/>
      <c r="ADI509" s="150"/>
      <c r="ADJ509" s="150"/>
      <c r="ADK509" s="150"/>
      <c r="ADL509" s="150"/>
      <c r="ADM509" s="150"/>
      <c r="ADN509" s="150"/>
      <c r="ADO509" s="150"/>
      <c r="ADP509" s="150"/>
      <c r="ADQ509" s="150"/>
      <c r="ADR509" s="150"/>
      <c r="ADS509" s="150"/>
      <c r="ADT509" s="150"/>
      <c r="ADU509" s="150"/>
      <c r="ADV509" s="150"/>
      <c r="ADW509" s="150"/>
      <c r="ADX509" s="150"/>
      <c r="ADY509" s="150"/>
      <c r="ADZ509" s="150"/>
      <c r="AEA509" s="150"/>
      <c r="AEB509" s="150"/>
      <c r="AEC509" s="150"/>
      <c r="AED509" s="150"/>
      <c r="AEE509" s="150"/>
      <c r="AEF509" s="150"/>
      <c r="AEG509" s="150"/>
      <c r="AEH509" s="150"/>
      <c r="AEI509" s="150"/>
      <c r="AEJ509" s="150"/>
      <c r="AEK509" s="150"/>
      <c r="AEL509" s="150"/>
      <c r="AEM509" s="150"/>
      <c r="AEN509" s="150"/>
      <c r="AEO509" s="150"/>
      <c r="AEP509" s="150"/>
      <c r="AEQ509" s="150"/>
      <c r="AER509" s="150"/>
      <c r="AES509" s="150"/>
      <c r="AET509" s="150"/>
      <c r="AEU509" s="150"/>
      <c r="AEV509" s="150"/>
      <c r="AEW509" s="150"/>
      <c r="AEX509" s="150"/>
      <c r="AEY509" s="150"/>
      <c r="AEZ509" s="150"/>
      <c r="AFA509" s="150"/>
      <c r="AFB509" s="150"/>
      <c r="AFC509" s="150"/>
      <c r="AFD509" s="150"/>
      <c r="AFE509" s="150"/>
      <c r="AFF509" s="150"/>
      <c r="AFG509" s="150"/>
      <c r="AFH509" s="150"/>
      <c r="AFI509" s="150"/>
      <c r="AFJ509" s="150"/>
      <c r="AFK509" s="150"/>
      <c r="AFL509" s="150"/>
      <c r="AFM509" s="150"/>
      <c r="AFN509" s="150"/>
      <c r="AFO509" s="150"/>
      <c r="AFP509" s="150"/>
      <c r="AFQ509" s="150"/>
      <c r="AFR509" s="150"/>
      <c r="AFS509" s="150"/>
      <c r="AFT509" s="150"/>
      <c r="AFU509" s="150"/>
      <c r="AFV509" s="150"/>
      <c r="AFW509" s="150"/>
      <c r="AFX509" s="150"/>
      <c r="AFY509" s="150"/>
      <c r="AFZ509" s="150"/>
      <c r="AGA509" s="150"/>
      <c r="AGB509" s="150"/>
      <c r="AGC509" s="150"/>
      <c r="AGD509" s="150"/>
      <c r="AGE509" s="150"/>
      <c r="AGF509" s="150"/>
      <c r="AGG509" s="150"/>
      <c r="AGH509" s="150"/>
      <c r="AGI509" s="150"/>
      <c r="AGJ509" s="150"/>
      <c r="AGK509" s="150"/>
      <c r="AGL509" s="150"/>
      <c r="AGM509" s="150"/>
      <c r="AGN509" s="150"/>
      <c r="AGO509" s="150"/>
      <c r="AGP509" s="150"/>
      <c r="AGQ509" s="150"/>
      <c r="AGR509" s="150"/>
      <c r="AGS509" s="150"/>
      <c r="AGT509" s="150"/>
      <c r="AGU509" s="150"/>
      <c r="AGV509" s="150"/>
      <c r="AGW509" s="150"/>
      <c r="AGX509" s="150"/>
      <c r="AGY509" s="150"/>
      <c r="AGZ509" s="150"/>
      <c r="AHA509" s="150"/>
      <c r="AHB509" s="150"/>
      <c r="AHC509" s="150"/>
      <c r="AHD509" s="150"/>
      <c r="AHE509" s="150"/>
      <c r="AHF509" s="150"/>
      <c r="AHG509" s="150"/>
      <c r="AHH509" s="150"/>
      <c r="AHI509" s="150"/>
      <c r="AHJ509" s="150"/>
      <c r="AHK509" s="150"/>
      <c r="AHL509" s="150"/>
      <c r="AHM509" s="150"/>
      <c r="AHN509" s="150"/>
      <c r="AHO509" s="150"/>
      <c r="AHP509" s="150"/>
      <c r="AHQ509" s="150"/>
      <c r="AHR509" s="150"/>
      <c r="AHS509" s="150"/>
      <c r="AHT509" s="150"/>
      <c r="AHU509" s="150"/>
      <c r="AHV509" s="150"/>
      <c r="AHW509" s="150"/>
      <c r="AHX509" s="150"/>
      <c r="AHY509" s="150"/>
      <c r="AHZ509" s="150"/>
      <c r="AIA509" s="150"/>
      <c r="AIB509" s="150"/>
      <c r="AIC509" s="150"/>
      <c r="AID509" s="150"/>
      <c r="AIE509" s="150"/>
      <c r="AIF509" s="150"/>
      <c r="AIG509" s="150"/>
      <c r="AIH509" s="150"/>
      <c r="AII509" s="150"/>
      <c r="AIJ509" s="150"/>
      <c r="AIK509" s="150"/>
      <c r="AIL509" s="150"/>
      <c r="AIM509" s="150"/>
      <c r="AIN509" s="150"/>
      <c r="AIO509" s="150"/>
      <c r="AIP509" s="150"/>
      <c r="AIQ509" s="150"/>
      <c r="AIR509" s="150"/>
      <c r="AIS509" s="150"/>
      <c r="AIT509" s="150"/>
      <c r="AIU509" s="150"/>
      <c r="AIV509" s="150"/>
      <c r="AIW509" s="150"/>
      <c r="AIX509" s="150"/>
      <c r="AIY509" s="150"/>
      <c r="AIZ509" s="150"/>
      <c r="AJA509" s="150"/>
      <c r="AJB509" s="150"/>
      <c r="AJC509" s="150"/>
      <c r="AJD509" s="150"/>
      <c r="AJE509" s="150"/>
      <c r="AJF509" s="150"/>
      <c r="AJG509" s="150"/>
      <c r="AJH509" s="150"/>
      <c r="AJI509" s="150"/>
      <c r="AJJ509" s="150"/>
      <c r="AJK509" s="150"/>
      <c r="AJL509" s="150"/>
      <c r="AJM509" s="150"/>
      <c r="AJN509" s="150"/>
      <c r="AJO509" s="150"/>
      <c r="AJP509" s="150"/>
      <c r="AJQ509" s="150"/>
      <c r="AJR509" s="150"/>
      <c r="AJS509" s="150"/>
      <c r="AJT509" s="150"/>
      <c r="AJU509" s="150"/>
      <c r="AJV509" s="150"/>
      <c r="AJW509" s="150"/>
      <c r="AJX509" s="150"/>
      <c r="AJY509" s="150"/>
      <c r="AJZ509" s="150"/>
      <c r="AKA509" s="150"/>
      <c r="AKB509" s="150"/>
      <c r="AKC509" s="150"/>
      <c r="AKD509" s="150"/>
      <c r="AKE509" s="150"/>
      <c r="AKF509" s="150"/>
      <c r="AKG509" s="150"/>
      <c r="AKH509" s="150"/>
      <c r="AKI509" s="150"/>
      <c r="AKJ509" s="150"/>
      <c r="AKK509" s="150"/>
      <c r="AKL509" s="150"/>
      <c r="AKM509" s="150"/>
      <c r="AKN509" s="150"/>
      <c r="AKO509" s="150"/>
      <c r="AKP509" s="150"/>
      <c r="AKQ509" s="150"/>
      <c r="AKR509" s="150"/>
      <c r="AKS509" s="150"/>
      <c r="AKT509" s="150"/>
      <c r="AKU509" s="150"/>
      <c r="AKV509" s="150"/>
      <c r="AKW509" s="150"/>
      <c r="AKX509" s="150"/>
      <c r="AKY509" s="150"/>
      <c r="AKZ509" s="150"/>
      <c r="ALA509" s="150"/>
      <c r="ALB509" s="150"/>
      <c r="ALC509" s="150"/>
      <c r="ALD509" s="150"/>
      <c r="ALE509" s="150"/>
      <c r="ALF509" s="150"/>
      <c r="ALG509" s="150"/>
      <c r="ALH509" s="150"/>
      <c r="ALI509" s="150"/>
      <c r="ALJ509" s="150"/>
      <c r="ALK509" s="150"/>
      <c r="ALL509" s="150"/>
      <c r="ALM509" s="150"/>
      <c r="ALN509" s="150"/>
      <c r="ALO509" s="150"/>
      <c r="ALP509" s="150"/>
      <c r="ALQ509" s="150"/>
      <c r="ALR509" s="150"/>
      <c r="ALS509" s="150"/>
      <c r="ALT509" s="150"/>
      <c r="ALU509" s="150"/>
      <c r="ALV509" s="150"/>
      <c r="ALW509" s="150"/>
      <c r="ALX509" s="150"/>
      <c r="ALY509" s="150"/>
      <c r="ALZ509" s="150"/>
      <c r="AMA509" s="150"/>
      <c r="AMB509" s="150"/>
      <c r="AMC509" s="150"/>
      <c r="AMD509" s="150"/>
      <c r="AME509" s="150"/>
      <c r="AMF509" s="150"/>
      <c r="AMG509" s="150"/>
      <c r="AMH509" s="150"/>
      <c r="AMI509" s="150"/>
      <c r="AMJ509" s="150"/>
      <c r="AMK509" s="150"/>
    </row>
    <row r="510" spans="1:1025" s="173" customFormat="1" x14ac:dyDescent="0.25">
      <c r="A510" s="411" t="s">
        <v>27006</v>
      </c>
      <c r="B510" s="257">
        <v>510</v>
      </c>
      <c r="C510" s="171" t="s">
        <v>27007</v>
      </c>
      <c r="D510" s="411" t="s">
        <v>27008</v>
      </c>
      <c r="E510" s="277" t="s">
        <v>151</v>
      </c>
      <c r="F510" s="278"/>
      <c r="G510" s="280"/>
      <c r="H510" s="280"/>
      <c r="I510" s="492">
        <v>285</v>
      </c>
      <c r="J510" s="278">
        <v>2</v>
      </c>
      <c r="K510" s="394">
        <v>1</v>
      </c>
      <c r="L510" s="278"/>
      <c r="M510" s="278"/>
      <c r="N510" s="278"/>
      <c r="O510" s="278"/>
      <c r="P510" s="293">
        <v>335</v>
      </c>
      <c r="Q510" s="278"/>
      <c r="R510" s="278"/>
      <c r="S510" s="278"/>
      <c r="T510" s="278"/>
      <c r="U510" s="278"/>
      <c r="V510" s="278"/>
      <c r="W510" s="283">
        <f t="shared" si="225"/>
        <v>100</v>
      </c>
      <c r="X510" s="283">
        <f t="shared" si="224"/>
        <v>100</v>
      </c>
      <c r="Y510" s="283">
        <f t="shared" ref="Y510:Y534" si="228">IF(OR(P510=335,P510=336),20,100)</f>
        <v>20</v>
      </c>
      <c r="Z510" s="283">
        <f t="shared" si="221"/>
        <v>100</v>
      </c>
      <c r="AA510" s="283">
        <f t="shared" si="222"/>
        <v>100</v>
      </c>
      <c r="AB510" s="287">
        <f t="shared" si="227"/>
        <v>100</v>
      </c>
      <c r="AC510" s="287">
        <f t="shared" si="226"/>
        <v>100</v>
      </c>
      <c r="AD510" s="287">
        <f t="shared" si="214"/>
        <v>100</v>
      </c>
      <c r="AE510" s="284">
        <f t="shared" si="220"/>
        <v>100</v>
      </c>
      <c r="AF510" s="284">
        <f t="shared" si="203"/>
        <v>100</v>
      </c>
      <c r="AG510" s="342">
        <v>20</v>
      </c>
      <c r="AH510" s="342">
        <v>20</v>
      </c>
      <c r="AI510" s="342">
        <v>55</v>
      </c>
      <c r="AJ510" s="268">
        <f t="shared" si="215"/>
        <v>100</v>
      </c>
      <c r="AK510" s="506" t="s">
        <v>25407</v>
      </c>
      <c r="AL510" s="278"/>
      <c r="AM510" s="278">
        <v>3</v>
      </c>
      <c r="AN510" s="511"/>
      <c r="AO510" s="277"/>
      <c r="AP510" s="277"/>
      <c r="AQ510" s="277"/>
      <c r="AR510" s="356" t="s">
        <v>756</v>
      </c>
      <c r="AS510" s="356"/>
      <c r="AT510" s="277"/>
      <c r="AU510" s="277"/>
      <c r="AV510" s="150"/>
      <c r="AW510" s="150"/>
      <c r="AX510" s="150"/>
      <c r="AY510" s="150"/>
      <c r="AZ510" s="150"/>
      <c r="BA510" s="150"/>
      <c r="BB510" s="150"/>
      <c r="BC510" s="150"/>
      <c r="BD510" s="150"/>
      <c r="BE510" s="150"/>
      <c r="BF510" s="150"/>
      <c r="BG510" s="150"/>
      <c r="BH510" s="150"/>
      <c r="BI510" s="150"/>
      <c r="BJ510" s="150"/>
      <c r="BK510" s="150"/>
      <c r="BL510" s="150"/>
      <c r="BM510" s="150"/>
      <c r="BN510" s="150"/>
      <c r="BO510" s="150"/>
      <c r="BP510" s="150"/>
      <c r="BQ510" s="150"/>
      <c r="BR510" s="150"/>
      <c r="BS510" s="150"/>
      <c r="BT510" s="150"/>
      <c r="BU510" s="150"/>
      <c r="BV510" s="150"/>
      <c r="BW510" s="150"/>
      <c r="BX510" s="150"/>
      <c r="BY510" s="150"/>
      <c r="BZ510" s="150"/>
      <c r="CA510" s="150"/>
      <c r="CB510" s="150"/>
      <c r="CC510" s="150"/>
      <c r="CD510" s="150"/>
      <c r="CE510" s="150"/>
      <c r="CF510" s="150"/>
      <c r="CG510" s="150"/>
      <c r="CH510" s="150"/>
      <c r="CI510" s="150"/>
      <c r="CJ510" s="150"/>
      <c r="CK510" s="150"/>
      <c r="CL510" s="150"/>
      <c r="CM510" s="150"/>
      <c r="CN510" s="150"/>
      <c r="CO510" s="150"/>
      <c r="CP510" s="150"/>
      <c r="CQ510" s="150"/>
      <c r="CR510" s="150"/>
      <c r="CS510" s="150"/>
      <c r="CT510" s="150"/>
      <c r="CU510" s="150"/>
      <c r="CV510" s="150"/>
      <c r="CW510" s="150"/>
      <c r="CX510" s="150"/>
      <c r="CY510" s="150"/>
      <c r="CZ510" s="150"/>
      <c r="DA510" s="150"/>
      <c r="DB510" s="150"/>
      <c r="DC510" s="150"/>
      <c r="DD510" s="150"/>
      <c r="DE510" s="150"/>
      <c r="DF510" s="150"/>
      <c r="DG510" s="150"/>
      <c r="DH510" s="150"/>
      <c r="DI510" s="150"/>
      <c r="DJ510" s="150"/>
      <c r="DK510" s="150"/>
      <c r="DL510" s="150"/>
      <c r="DM510" s="150"/>
      <c r="DN510" s="150"/>
      <c r="DO510" s="150"/>
      <c r="DP510" s="150"/>
      <c r="DQ510" s="150"/>
      <c r="DR510" s="150"/>
      <c r="DS510" s="150"/>
      <c r="DT510" s="150"/>
      <c r="DU510" s="150"/>
      <c r="DV510" s="150"/>
      <c r="DW510" s="150"/>
      <c r="DX510" s="150"/>
      <c r="DY510" s="150"/>
      <c r="DZ510" s="150"/>
      <c r="EA510" s="150"/>
      <c r="EB510" s="150"/>
      <c r="EC510" s="150"/>
      <c r="ED510" s="150"/>
      <c r="EE510" s="150"/>
      <c r="EF510" s="150"/>
      <c r="EG510" s="150"/>
      <c r="EH510" s="150"/>
      <c r="EI510" s="150"/>
      <c r="EJ510" s="150"/>
      <c r="EK510" s="150"/>
      <c r="EL510" s="150"/>
      <c r="EM510" s="150"/>
      <c r="EN510" s="150"/>
      <c r="EO510" s="150"/>
      <c r="EP510" s="150"/>
      <c r="EQ510" s="150"/>
      <c r="ER510" s="150"/>
      <c r="ES510" s="150"/>
      <c r="ET510" s="150"/>
      <c r="EU510" s="150"/>
      <c r="EV510" s="150"/>
      <c r="EW510" s="150"/>
      <c r="EX510" s="150"/>
      <c r="EY510" s="150"/>
      <c r="EZ510" s="150"/>
      <c r="FA510" s="150"/>
      <c r="FB510" s="150"/>
      <c r="FC510" s="150"/>
      <c r="FD510" s="150"/>
      <c r="FE510" s="150"/>
      <c r="FF510" s="150"/>
      <c r="FG510" s="150"/>
      <c r="FH510" s="150"/>
      <c r="FI510" s="150"/>
      <c r="FJ510" s="150"/>
      <c r="FK510" s="150"/>
      <c r="FL510" s="150"/>
      <c r="FM510" s="150"/>
      <c r="FN510" s="150"/>
      <c r="FO510" s="150"/>
      <c r="FP510" s="150"/>
      <c r="FQ510" s="150"/>
      <c r="FR510" s="150"/>
      <c r="FS510" s="150"/>
      <c r="FT510" s="150"/>
      <c r="FU510" s="150"/>
      <c r="FV510" s="150"/>
      <c r="FW510" s="150"/>
      <c r="FX510" s="150"/>
      <c r="FY510" s="150"/>
      <c r="FZ510" s="150"/>
      <c r="GA510" s="150"/>
      <c r="GB510" s="150"/>
      <c r="GC510" s="150"/>
      <c r="GD510" s="150"/>
      <c r="GE510" s="150"/>
      <c r="GF510" s="150"/>
      <c r="GG510" s="150"/>
      <c r="GH510" s="150"/>
      <c r="GI510" s="150"/>
      <c r="GJ510" s="150"/>
      <c r="GK510" s="150"/>
      <c r="GL510" s="150"/>
      <c r="GM510" s="150"/>
      <c r="GN510" s="150"/>
      <c r="GO510" s="150"/>
      <c r="GP510" s="150"/>
      <c r="GQ510" s="150"/>
      <c r="GR510" s="150"/>
      <c r="GS510" s="150"/>
      <c r="GT510" s="150"/>
      <c r="GU510" s="150"/>
      <c r="GV510" s="150"/>
      <c r="GW510" s="150"/>
      <c r="GX510" s="150"/>
      <c r="GY510" s="150"/>
      <c r="GZ510" s="150"/>
      <c r="HA510" s="150"/>
      <c r="HB510" s="150"/>
      <c r="HC510" s="150"/>
      <c r="HD510" s="150"/>
      <c r="HE510" s="150"/>
      <c r="HF510" s="150"/>
      <c r="HG510" s="150"/>
      <c r="HH510" s="150"/>
      <c r="HI510" s="150"/>
      <c r="HJ510" s="150"/>
      <c r="HK510" s="150"/>
      <c r="HL510" s="150"/>
      <c r="HM510" s="150"/>
      <c r="HN510" s="150"/>
      <c r="HO510" s="150"/>
      <c r="HP510" s="150"/>
      <c r="HQ510" s="150"/>
      <c r="HR510" s="150"/>
      <c r="HS510" s="150"/>
      <c r="HT510" s="150"/>
      <c r="HU510" s="150"/>
      <c r="HV510" s="150"/>
      <c r="HW510" s="150"/>
      <c r="HX510" s="150"/>
      <c r="HY510" s="150"/>
      <c r="HZ510" s="150"/>
      <c r="IA510" s="150"/>
      <c r="IB510" s="150"/>
      <c r="IC510" s="150"/>
      <c r="ID510" s="150"/>
      <c r="IE510" s="150"/>
      <c r="IF510" s="150"/>
      <c r="IG510" s="150"/>
      <c r="IH510" s="150"/>
      <c r="II510" s="150"/>
      <c r="IJ510" s="150"/>
      <c r="IK510" s="150"/>
      <c r="IL510" s="150"/>
      <c r="IM510" s="150"/>
      <c r="IN510" s="150"/>
      <c r="IO510" s="150"/>
      <c r="IP510" s="150"/>
      <c r="IQ510" s="150"/>
      <c r="IR510" s="150"/>
      <c r="IS510" s="150"/>
      <c r="IT510" s="150"/>
      <c r="IU510" s="150"/>
      <c r="IV510" s="150"/>
      <c r="IW510" s="150"/>
      <c r="IX510" s="150"/>
      <c r="IY510" s="150"/>
      <c r="IZ510" s="150"/>
      <c r="JA510" s="150"/>
      <c r="JB510" s="150"/>
      <c r="JC510" s="150"/>
      <c r="JD510" s="150"/>
      <c r="JE510" s="150"/>
      <c r="JF510" s="150"/>
      <c r="JG510" s="150"/>
      <c r="JH510" s="150"/>
      <c r="JI510" s="150"/>
      <c r="JJ510" s="150"/>
      <c r="JK510" s="150"/>
      <c r="JL510" s="150"/>
      <c r="JM510" s="150"/>
      <c r="JN510" s="150"/>
      <c r="JO510" s="150"/>
      <c r="JP510" s="150"/>
      <c r="JQ510" s="150"/>
      <c r="JR510" s="150"/>
      <c r="JS510" s="150"/>
      <c r="JT510" s="150"/>
      <c r="JU510" s="150"/>
      <c r="JV510" s="150"/>
      <c r="JW510" s="150"/>
      <c r="JX510" s="150"/>
      <c r="JY510" s="150"/>
      <c r="JZ510" s="150"/>
      <c r="KA510" s="150"/>
      <c r="KB510" s="150"/>
      <c r="KC510" s="150"/>
      <c r="KD510" s="150"/>
      <c r="KE510" s="150"/>
      <c r="KF510" s="150"/>
      <c r="KG510" s="150"/>
      <c r="KH510" s="150"/>
      <c r="KI510" s="150"/>
      <c r="KJ510" s="150"/>
      <c r="KK510" s="150"/>
      <c r="KL510" s="150"/>
      <c r="KM510" s="150"/>
      <c r="KN510" s="150"/>
      <c r="KO510" s="150"/>
      <c r="KP510" s="150"/>
      <c r="KQ510" s="150"/>
      <c r="KR510" s="150"/>
      <c r="KS510" s="150"/>
      <c r="KT510" s="150"/>
      <c r="KU510" s="150"/>
      <c r="KV510" s="150"/>
      <c r="KW510" s="150"/>
      <c r="KX510" s="150"/>
      <c r="KY510" s="150"/>
      <c r="KZ510" s="150"/>
      <c r="LA510" s="150"/>
      <c r="LB510" s="150"/>
      <c r="LC510" s="150"/>
      <c r="LD510" s="150"/>
      <c r="LE510" s="150"/>
      <c r="LF510" s="150"/>
      <c r="LG510" s="150"/>
      <c r="LH510" s="150"/>
      <c r="LI510" s="150"/>
      <c r="LJ510" s="150"/>
      <c r="LK510" s="150"/>
      <c r="LL510" s="150"/>
      <c r="LM510" s="150"/>
      <c r="LN510" s="150"/>
      <c r="LO510" s="150"/>
      <c r="LP510" s="150"/>
      <c r="LQ510" s="150"/>
      <c r="LR510" s="150"/>
      <c r="LS510" s="150"/>
      <c r="LT510" s="150"/>
      <c r="LU510" s="150"/>
      <c r="LV510" s="150"/>
      <c r="LW510" s="150"/>
      <c r="LX510" s="150"/>
      <c r="LY510" s="150"/>
      <c r="LZ510" s="150"/>
      <c r="MA510" s="150"/>
      <c r="MB510" s="150"/>
      <c r="MC510" s="150"/>
      <c r="MD510" s="150"/>
      <c r="ME510" s="150"/>
      <c r="MF510" s="150"/>
      <c r="MG510" s="150"/>
      <c r="MH510" s="150"/>
      <c r="MI510" s="150"/>
      <c r="MJ510" s="150"/>
      <c r="MK510" s="150"/>
      <c r="ML510" s="150"/>
      <c r="MM510" s="150"/>
      <c r="MN510" s="150"/>
      <c r="MO510" s="150"/>
      <c r="MP510" s="150"/>
      <c r="MQ510" s="150"/>
      <c r="MR510" s="150"/>
      <c r="MS510" s="150"/>
      <c r="MT510" s="150"/>
      <c r="MU510" s="150"/>
      <c r="MV510" s="150"/>
      <c r="MW510" s="150"/>
      <c r="MX510" s="150"/>
      <c r="MY510" s="150"/>
      <c r="MZ510" s="150"/>
      <c r="NA510" s="150"/>
      <c r="NB510" s="150"/>
      <c r="NC510" s="150"/>
      <c r="ND510" s="150"/>
      <c r="NE510" s="150"/>
      <c r="NF510" s="150"/>
      <c r="NG510" s="150"/>
      <c r="NH510" s="150"/>
      <c r="NI510" s="150"/>
      <c r="NJ510" s="150"/>
      <c r="NK510" s="150"/>
      <c r="NL510" s="150"/>
      <c r="NM510" s="150"/>
      <c r="NN510" s="150"/>
      <c r="NO510" s="150"/>
      <c r="NP510" s="150"/>
      <c r="NQ510" s="150"/>
      <c r="NR510" s="150"/>
      <c r="NS510" s="150"/>
      <c r="NT510" s="150"/>
      <c r="NU510" s="150"/>
      <c r="NV510" s="150"/>
      <c r="NW510" s="150"/>
      <c r="NX510" s="150"/>
      <c r="NY510" s="150"/>
      <c r="NZ510" s="150"/>
      <c r="OA510" s="150"/>
      <c r="OB510" s="150"/>
      <c r="OC510" s="150"/>
      <c r="OD510" s="150"/>
      <c r="OE510" s="150"/>
      <c r="OF510" s="150"/>
      <c r="OG510" s="150"/>
      <c r="OH510" s="150"/>
      <c r="OI510" s="150"/>
      <c r="OJ510" s="150"/>
      <c r="OK510" s="150"/>
      <c r="OL510" s="150"/>
      <c r="OM510" s="150"/>
      <c r="ON510" s="150"/>
      <c r="OO510" s="150"/>
      <c r="OP510" s="150"/>
      <c r="OQ510" s="150"/>
      <c r="OR510" s="150"/>
      <c r="OS510" s="150"/>
      <c r="OT510" s="150"/>
      <c r="OU510" s="150"/>
      <c r="OV510" s="150"/>
      <c r="OW510" s="150"/>
      <c r="OX510" s="150"/>
      <c r="OY510" s="150"/>
      <c r="OZ510" s="150"/>
      <c r="PA510" s="150"/>
      <c r="PB510" s="150"/>
      <c r="PC510" s="150"/>
      <c r="PD510" s="150"/>
      <c r="PE510" s="150"/>
      <c r="PF510" s="150"/>
      <c r="PG510" s="150"/>
      <c r="PH510" s="150"/>
      <c r="PI510" s="150"/>
      <c r="PJ510" s="150"/>
      <c r="PK510" s="150"/>
      <c r="PL510" s="150"/>
      <c r="PM510" s="150"/>
      <c r="PN510" s="150"/>
      <c r="PO510" s="150"/>
      <c r="PP510" s="150"/>
      <c r="PQ510" s="150"/>
      <c r="PR510" s="150"/>
      <c r="PS510" s="150"/>
      <c r="PT510" s="150"/>
      <c r="PU510" s="150"/>
      <c r="PV510" s="150"/>
      <c r="PW510" s="150"/>
      <c r="PX510" s="150"/>
      <c r="PY510" s="150"/>
      <c r="PZ510" s="150"/>
      <c r="QA510" s="150"/>
      <c r="QB510" s="150"/>
      <c r="QC510" s="150"/>
      <c r="QD510" s="150"/>
      <c r="QE510" s="150"/>
      <c r="QF510" s="150"/>
      <c r="QG510" s="150"/>
      <c r="QH510" s="150"/>
      <c r="QI510" s="150"/>
      <c r="QJ510" s="150"/>
      <c r="QK510" s="150"/>
      <c r="QL510" s="150"/>
      <c r="QM510" s="150"/>
      <c r="QN510" s="150"/>
      <c r="QO510" s="150"/>
      <c r="QP510" s="150"/>
      <c r="QQ510" s="150"/>
      <c r="QR510" s="150"/>
      <c r="QS510" s="150"/>
      <c r="QT510" s="150"/>
      <c r="QU510" s="150"/>
      <c r="QV510" s="150"/>
      <c r="QW510" s="150"/>
      <c r="QX510" s="150"/>
      <c r="QY510" s="150"/>
      <c r="QZ510" s="150"/>
      <c r="RA510" s="150"/>
      <c r="RB510" s="150"/>
      <c r="RC510" s="150"/>
      <c r="RD510" s="150"/>
      <c r="RE510" s="150"/>
      <c r="RF510" s="150"/>
      <c r="RG510" s="150"/>
      <c r="RH510" s="150"/>
      <c r="RI510" s="150"/>
      <c r="RJ510" s="150"/>
      <c r="RK510" s="150"/>
      <c r="RL510" s="150"/>
      <c r="RM510" s="150"/>
      <c r="RN510" s="150"/>
      <c r="RO510" s="150"/>
      <c r="RP510" s="150"/>
      <c r="RQ510" s="150"/>
      <c r="RR510" s="150"/>
      <c r="RS510" s="150"/>
      <c r="RT510" s="150"/>
      <c r="RU510" s="150"/>
      <c r="RV510" s="150"/>
      <c r="RW510" s="150"/>
      <c r="RX510" s="150"/>
      <c r="RY510" s="150"/>
      <c r="RZ510" s="150"/>
      <c r="SA510" s="150"/>
      <c r="SB510" s="150"/>
      <c r="SC510" s="150"/>
      <c r="SD510" s="150"/>
      <c r="SE510" s="150"/>
      <c r="SF510" s="150"/>
      <c r="SG510" s="150"/>
      <c r="SH510" s="150"/>
      <c r="SI510" s="150"/>
      <c r="SJ510" s="150"/>
      <c r="SK510" s="150"/>
      <c r="SL510" s="150"/>
      <c r="SM510" s="150"/>
      <c r="SN510" s="150"/>
      <c r="SO510" s="150"/>
      <c r="SP510" s="150"/>
      <c r="SQ510" s="150"/>
      <c r="SR510" s="150"/>
      <c r="SS510" s="150"/>
      <c r="ST510" s="150"/>
      <c r="SU510" s="150"/>
      <c r="SV510" s="150"/>
      <c r="SW510" s="150"/>
      <c r="SX510" s="150"/>
      <c r="SY510" s="150"/>
      <c r="SZ510" s="150"/>
      <c r="TA510" s="150"/>
      <c r="TB510" s="150"/>
      <c r="TC510" s="150"/>
      <c r="TD510" s="150"/>
      <c r="TE510" s="150"/>
      <c r="TF510" s="150"/>
      <c r="TG510" s="150"/>
      <c r="TH510" s="150"/>
      <c r="TI510" s="150"/>
      <c r="TJ510" s="150"/>
      <c r="TK510" s="150"/>
      <c r="TL510" s="150"/>
      <c r="TM510" s="150"/>
      <c r="TN510" s="150"/>
      <c r="TO510" s="150"/>
      <c r="TP510" s="150"/>
      <c r="TQ510" s="150"/>
      <c r="TR510" s="150"/>
      <c r="TS510" s="150"/>
      <c r="TT510" s="150"/>
      <c r="TU510" s="150"/>
      <c r="TV510" s="150"/>
      <c r="TW510" s="150"/>
      <c r="TX510" s="150"/>
      <c r="TY510" s="150"/>
      <c r="TZ510" s="150"/>
      <c r="UA510" s="150"/>
      <c r="UB510" s="150"/>
      <c r="UC510" s="150"/>
      <c r="UD510" s="150"/>
      <c r="UE510" s="150"/>
      <c r="UF510" s="150"/>
      <c r="UG510" s="150"/>
      <c r="UH510" s="150"/>
      <c r="UI510" s="150"/>
      <c r="UJ510" s="150"/>
      <c r="UK510" s="150"/>
      <c r="UL510" s="150"/>
      <c r="UM510" s="150"/>
      <c r="UN510" s="150"/>
      <c r="UO510" s="150"/>
      <c r="UP510" s="150"/>
      <c r="UQ510" s="150"/>
      <c r="UR510" s="150"/>
      <c r="US510" s="150"/>
      <c r="UT510" s="150"/>
      <c r="UU510" s="150"/>
      <c r="UV510" s="150"/>
      <c r="UW510" s="150"/>
      <c r="UX510" s="150"/>
      <c r="UY510" s="150"/>
      <c r="UZ510" s="150"/>
      <c r="VA510" s="150"/>
      <c r="VB510" s="150"/>
      <c r="VC510" s="150"/>
      <c r="VD510" s="150"/>
      <c r="VE510" s="150"/>
      <c r="VF510" s="150"/>
      <c r="VG510" s="150"/>
      <c r="VH510" s="150"/>
      <c r="VI510" s="150"/>
      <c r="VJ510" s="150"/>
      <c r="VK510" s="150"/>
      <c r="VL510" s="150"/>
      <c r="VM510" s="150"/>
      <c r="VN510" s="150"/>
      <c r="VO510" s="150"/>
      <c r="VP510" s="150"/>
      <c r="VQ510" s="150"/>
      <c r="VR510" s="150"/>
      <c r="VS510" s="150"/>
      <c r="VT510" s="150"/>
      <c r="VU510" s="150"/>
      <c r="VV510" s="150"/>
      <c r="VW510" s="150"/>
      <c r="VX510" s="150"/>
      <c r="VY510" s="150"/>
      <c r="VZ510" s="150"/>
      <c r="WA510" s="150"/>
      <c r="WB510" s="150"/>
      <c r="WC510" s="150"/>
      <c r="WD510" s="150"/>
      <c r="WE510" s="150"/>
      <c r="WF510" s="150"/>
      <c r="WG510" s="150"/>
      <c r="WH510" s="150"/>
      <c r="WI510" s="150"/>
      <c r="WJ510" s="150"/>
      <c r="WK510" s="150"/>
      <c r="WL510" s="150"/>
      <c r="WM510" s="150"/>
      <c r="WN510" s="150"/>
      <c r="WO510" s="150"/>
      <c r="WP510" s="150"/>
      <c r="WQ510" s="150"/>
      <c r="WR510" s="150"/>
      <c r="WS510" s="150"/>
      <c r="WT510" s="150"/>
      <c r="WU510" s="150"/>
      <c r="WV510" s="150"/>
      <c r="WW510" s="150"/>
      <c r="WX510" s="150"/>
      <c r="WY510" s="150"/>
      <c r="WZ510" s="150"/>
      <c r="XA510" s="150"/>
      <c r="XB510" s="150"/>
      <c r="XC510" s="150"/>
      <c r="XD510" s="150"/>
      <c r="XE510" s="150"/>
      <c r="XF510" s="150"/>
      <c r="XG510" s="150"/>
      <c r="XH510" s="150"/>
      <c r="XI510" s="150"/>
      <c r="XJ510" s="150"/>
      <c r="XK510" s="150"/>
      <c r="XL510" s="150"/>
      <c r="XM510" s="150"/>
      <c r="XN510" s="150"/>
      <c r="XO510" s="150"/>
      <c r="XP510" s="150"/>
      <c r="XQ510" s="150"/>
      <c r="XR510" s="150"/>
      <c r="XS510" s="150"/>
      <c r="XT510" s="150"/>
      <c r="XU510" s="150"/>
      <c r="XV510" s="150"/>
      <c r="XW510" s="150"/>
      <c r="XX510" s="150"/>
      <c r="XY510" s="150"/>
      <c r="XZ510" s="150"/>
      <c r="YA510" s="150"/>
      <c r="YB510" s="150"/>
      <c r="YC510" s="150"/>
      <c r="YD510" s="150"/>
      <c r="YE510" s="150"/>
      <c r="YF510" s="150"/>
      <c r="YG510" s="150"/>
      <c r="YH510" s="150"/>
      <c r="YI510" s="150"/>
      <c r="YJ510" s="150"/>
      <c r="YK510" s="150"/>
      <c r="YL510" s="150"/>
      <c r="YM510" s="150"/>
      <c r="YN510" s="150"/>
      <c r="YO510" s="150"/>
      <c r="YP510" s="150"/>
      <c r="YQ510" s="150"/>
      <c r="YR510" s="150"/>
      <c r="YS510" s="150"/>
      <c r="YT510" s="150"/>
      <c r="YU510" s="150"/>
      <c r="YV510" s="150"/>
      <c r="YW510" s="150"/>
      <c r="YX510" s="150"/>
      <c r="YY510" s="150"/>
      <c r="YZ510" s="150"/>
      <c r="ZA510" s="150"/>
      <c r="ZB510" s="150"/>
      <c r="ZC510" s="150"/>
      <c r="ZD510" s="150"/>
      <c r="ZE510" s="150"/>
      <c r="ZF510" s="150"/>
      <c r="ZG510" s="150"/>
      <c r="ZH510" s="150"/>
      <c r="ZI510" s="150"/>
      <c r="ZJ510" s="150"/>
      <c r="ZK510" s="150"/>
      <c r="ZL510" s="150"/>
      <c r="ZM510" s="150"/>
      <c r="ZN510" s="150"/>
      <c r="ZO510" s="150"/>
      <c r="ZP510" s="150"/>
      <c r="ZQ510" s="150"/>
      <c r="ZR510" s="150"/>
      <c r="ZS510" s="150"/>
      <c r="ZT510" s="150"/>
      <c r="ZU510" s="150"/>
      <c r="ZV510" s="150"/>
      <c r="ZW510" s="150"/>
      <c r="ZX510" s="150"/>
      <c r="ZY510" s="150"/>
      <c r="ZZ510" s="150"/>
      <c r="AAA510" s="150"/>
      <c r="AAB510" s="150"/>
      <c r="AAC510" s="150"/>
      <c r="AAD510" s="150"/>
      <c r="AAE510" s="150"/>
      <c r="AAF510" s="150"/>
      <c r="AAG510" s="150"/>
      <c r="AAH510" s="150"/>
      <c r="AAI510" s="150"/>
      <c r="AAJ510" s="150"/>
      <c r="AAK510" s="150"/>
      <c r="AAL510" s="150"/>
      <c r="AAM510" s="150"/>
      <c r="AAN510" s="150"/>
      <c r="AAO510" s="150"/>
      <c r="AAP510" s="150"/>
      <c r="AAQ510" s="150"/>
      <c r="AAR510" s="150"/>
      <c r="AAS510" s="150"/>
      <c r="AAT510" s="150"/>
      <c r="AAU510" s="150"/>
      <c r="AAV510" s="150"/>
      <c r="AAW510" s="150"/>
      <c r="AAX510" s="150"/>
      <c r="AAY510" s="150"/>
      <c r="AAZ510" s="150"/>
      <c r="ABA510" s="150"/>
      <c r="ABB510" s="150"/>
      <c r="ABC510" s="150"/>
      <c r="ABD510" s="150"/>
      <c r="ABE510" s="150"/>
      <c r="ABF510" s="150"/>
      <c r="ABG510" s="150"/>
      <c r="ABH510" s="150"/>
      <c r="ABI510" s="150"/>
      <c r="ABJ510" s="150"/>
      <c r="ABK510" s="150"/>
      <c r="ABL510" s="150"/>
      <c r="ABM510" s="150"/>
      <c r="ABN510" s="150"/>
      <c r="ABO510" s="150"/>
      <c r="ABP510" s="150"/>
      <c r="ABQ510" s="150"/>
      <c r="ABR510" s="150"/>
      <c r="ABS510" s="150"/>
      <c r="ABT510" s="150"/>
      <c r="ABU510" s="150"/>
      <c r="ABV510" s="150"/>
      <c r="ABW510" s="150"/>
      <c r="ABX510" s="150"/>
      <c r="ABY510" s="150"/>
      <c r="ABZ510" s="150"/>
      <c r="ACA510" s="150"/>
      <c r="ACB510" s="150"/>
      <c r="ACC510" s="150"/>
      <c r="ACD510" s="150"/>
      <c r="ACE510" s="150"/>
      <c r="ACF510" s="150"/>
      <c r="ACG510" s="150"/>
      <c r="ACH510" s="150"/>
      <c r="ACI510" s="150"/>
      <c r="ACJ510" s="150"/>
      <c r="ACK510" s="150"/>
      <c r="ACL510" s="150"/>
      <c r="ACM510" s="150"/>
      <c r="ACN510" s="150"/>
      <c r="ACO510" s="150"/>
      <c r="ACP510" s="150"/>
      <c r="ACQ510" s="150"/>
      <c r="ACR510" s="150"/>
      <c r="ACS510" s="150"/>
      <c r="ACT510" s="150"/>
      <c r="ACU510" s="150"/>
      <c r="ACV510" s="150"/>
      <c r="ACW510" s="150"/>
      <c r="ACX510" s="150"/>
      <c r="ACY510" s="150"/>
      <c r="ACZ510" s="150"/>
      <c r="ADA510" s="150"/>
      <c r="ADB510" s="150"/>
      <c r="ADC510" s="150"/>
      <c r="ADD510" s="150"/>
      <c r="ADE510" s="150"/>
      <c r="ADF510" s="150"/>
      <c r="ADG510" s="150"/>
      <c r="ADH510" s="150"/>
      <c r="ADI510" s="150"/>
      <c r="ADJ510" s="150"/>
      <c r="ADK510" s="150"/>
      <c r="ADL510" s="150"/>
      <c r="ADM510" s="150"/>
      <c r="ADN510" s="150"/>
      <c r="ADO510" s="150"/>
      <c r="ADP510" s="150"/>
      <c r="ADQ510" s="150"/>
      <c r="ADR510" s="150"/>
      <c r="ADS510" s="150"/>
      <c r="ADT510" s="150"/>
      <c r="ADU510" s="150"/>
      <c r="ADV510" s="150"/>
      <c r="ADW510" s="150"/>
      <c r="ADX510" s="150"/>
      <c r="ADY510" s="150"/>
      <c r="ADZ510" s="150"/>
      <c r="AEA510" s="150"/>
      <c r="AEB510" s="150"/>
      <c r="AEC510" s="150"/>
      <c r="AED510" s="150"/>
      <c r="AEE510" s="150"/>
      <c r="AEF510" s="150"/>
      <c r="AEG510" s="150"/>
      <c r="AEH510" s="150"/>
      <c r="AEI510" s="150"/>
      <c r="AEJ510" s="150"/>
      <c r="AEK510" s="150"/>
      <c r="AEL510" s="150"/>
      <c r="AEM510" s="150"/>
      <c r="AEN510" s="150"/>
      <c r="AEO510" s="150"/>
      <c r="AEP510" s="150"/>
      <c r="AEQ510" s="150"/>
      <c r="AER510" s="150"/>
      <c r="AES510" s="150"/>
      <c r="AET510" s="150"/>
      <c r="AEU510" s="150"/>
      <c r="AEV510" s="150"/>
      <c r="AEW510" s="150"/>
      <c r="AEX510" s="150"/>
      <c r="AEY510" s="150"/>
      <c r="AEZ510" s="150"/>
      <c r="AFA510" s="150"/>
      <c r="AFB510" s="150"/>
      <c r="AFC510" s="150"/>
      <c r="AFD510" s="150"/>
      <c r="AFE510" s="150"/>
      <c r="AFF510" s="150"/>
      <c r="AFG510" s="150"/>
      <c r="AFH510" s="150"/>
      <c r="AFI510" s="150"/>
      <c r="AFJ510" s="150"/>
      <c r="AFK510" s="150"/>
      <c r="AFL510" s="150"/>
      <c r="AFM510" s="150"/>
      <c r="AFN510" s="150"/>
      <c r="AFO510" s="150"/>
      <c r="AFP510" s="150"/>
      <c r="AFQ510" s="150"/>
      <c r="AFR510" s="150"/>
      <c r="AFS510" s="150"/>
      <c r="AFT510" s="150"/>
      <c r="AFU510" s="150"/>
      <c r="AFV510" s="150"/>
      <c r="AFW510" s="150"/>
      <c r="AFX510" s="150"/>
      <c r="AFY510" s="150"/>
      <c r="AFZ510" s="150"/>
      <c r="AGA510" s="150"/>
      <c r="AGB510" s="150"/>
      <c r="AGC510" s="150"/>
      <c r="AGD510" s="150"/>
      <c r="AGE510" s="150"/>
      <c r="AGF510" s="150"/>
      <c r="AGG510" s="150"/>
      <c r="AGH510" s="150"/>
      <c r="AGI510" s="150"/>
      <c r="AGJ510" s="150"/>
      <c r="AGK510" s="150"/>
      <c r="AGL510" s="150"/>
      <c r="AGM510" s="150"/>
      <c r="AGN510" s="150"/>
      <c r="AGO510" s="150"/>
      <c r="AGP510" s="150"/>
      <c r="AGQ510" s="150"/>
      <c r="AGR510" s="150"/>
      <c r="AGS510" s="150"/>
      <c r="AGT510" s="150"/>
      <c r="AGU510" s="150"/>
      <c r="AGV510" s="150"/>
      <c r="AGW510" s="150"/>
      <c r="AGX510" s="150"/>
      <c r="AGY510" s="150"/>
      <c r="AGZ510" s="150"/>
      <c r="AHA510" s="150"/>
      <c r="AHB510" s="150"/>
      <c r="AHC510" s="150"/>
      <c r="AHD510" s="150"/>
      <c r="AHE510" s="150"/>
      <c r="AHF510" s="150"/>
      <c r="AHG510" s="150"/>
      <c r="AHH510" s="150"/>
      <c r="AHI510" s="150"/>
      <c r="AHJ510" s="150"/>
      <c r="AHK510" s="150"/>
      <c r="AHL510" s="150"/>
      <c r="AHM510" s="150"/>
      <c r="AHN510" s="150"/>
      <c r="AHO510" s="150"/>
      <c r="AHP510" s="150"/>
      <c r="AHQ510" s="150"/>
      <c r="AHR510" s="150"/>
      <c r="AHS510" s="150"/>
      <c r="AHT510" s="150"/>
      <c r="AHU510" s="150"/>
      <c r="AHV510" s="150"/>
      <c r="AHW510" s="150"/>
      <c r="AHX510" s="150"/>
      <c r="AHY510" s="150"/>
      <c r="AHZ510" s="150"/>
      <c r="AIA510" s="150"/>
      <c r="AIB510" s="150"/>
      <c r="AIC510" s="150"/>
      <c r="AID510" s="150"/>
      <c r="AIE510" s="150"/>
      <c r="AIF510" s="150"/>
      <c r="AIG510" s="150"/>
      <c r="AIH510" s="150"/>
      <c r="AII510" s="150"/>
      <c r="AIJ510" s="150"/>
      <c r="AIK510" s="150"/>
      <c r="AIL510" s="150"/>
      <c r="AIM510" s="150"/>
      <c r="AIN510" s="150"/>
      <c r="AIO510" s="150"/>
      <c r="AIP510" s="150"/>
      <c r="AIQ510" s="150"/>
      <c r="AIR510" s="150"/>
      <c r="AIS510" s="150"/>
      <c r="AIT510" s="150"/>
      <c r="AIU510" s="150"/>
      <c r="AIV510" s="150"/>
      <c r="AIW510" s="150"/>
      <c r="AIX510" s="150"/>
      <c r="AIY510" s="150"/>
      <c r="AIZ510" s="150"/>
      <c r="AJA510" s="150"/>
      <c r="AJB510" s="150"/>
      <c r="AJC510" s="150"/>
      <c r="AJD510" s="150"/>
      <c r="AJE510" s="150"/>
      <c r="AJF510" s="150"/>
      <c r="AJG510" s="150"/>
      <c r="AJH510" s="150"/>
      <c r="AJI510" s="150"/>
      <c r="AJJ510" s="150"/>
      <c r="AJK510" s="150"/>
      <c r="AJL510" s="150"/>
      <c r="AJM510" s="150"/>
      <c r="AJN510" s="150"/>
      <c r="AJO510" s="150"/>
      <c r="AJP510" s="150"/>
      <c r="AJQ510" s="150"/>
      <c r="AJR510" s="150"/>
      <c r="AJS510" s="150"/>
      <c r="AJT510" s="150"/>
      <c r="AJU510" s="150"/>
      <c r="AJV510" s="150"/>
      <c r="AJW510" s="150"/>
      <c r="AJX510" s="150"/>
      <c r="AJY510" s="150"/>
      <c r="AJZ510" s="150"/>
      <c r="AKA510" s="150"/>
      <c r="AKB510" s="150"/>
      <c r="AKC510" s="150"/>
      <c r="AKD510" s="150"/>
      <c r="AKE510" s="150"/>
      <c r="AKF510" s="150"/>
      <c r="AKG510" s="150"/>
      <c r="AKH510" s="150"/>
      <c r="AKI510" s="150"/>
      <c r="AKJ510" s="150"/>
      <c r="AKK510" s="150"/>
      <c r="AKL510" s="150"/>
      <c r="AKM510" s="150"/>
      <c r="AKN510" s="150"/>
      <c r="AKO510" s="150"/>
      <c r="AKP510" s="150"/>
      <c r="AKQ510" s="150"/>
      <c r="AKR510" s="150"/>
      <c r="AKS510" s="150"/>
      <c r="AKT510" s="150"/>
      <c r="AKU510" s="150"/>
      <c r="AKV510" s="150"/>
      <c r="AKW510" s="150"/>
      <c r="AKX510" s="150"/>
      <c r="AKY510" s="150"/>
      <c r="AKZ510" s="150"/>
      <c r="ALA510" s="150"/>
      <c r="ALB510" s="150"/>
      <c r="ALC510" s="150"/>
      <c r="ALD510" s="150"/>
      <c r="ALE510" s="150"/>
      <c r="ALF510" s="150"/>
      <c r="ALG510" s="150"/>
      <c r="ALH510" s="150"/>
      <c r="ALI510" s="150"/>
      <c r="ALJ510" s="150"/>
      <c r="ALK510" s="150"/>
      <c r="ALL510" s="150"/>
      <c r="ALM510" s="150"/>
      <c r="ALN510" s="150"/>
      <c r="ALO510" s="150"/>
      <c r="ALP510" s="150"/>
      <c r="ALQ510" s="150"/>
      <c r="ALR510" s="150"/>
      <c r="ALS510" s="150"/>
      <c r="ALT510" s="150"/>
      <c r="ALU510" s="150"/>
      <c r="ALV510" s="150"/>
      <c r="ALW510" s="150"/>
      <c r="ALX510" s="150"/>
      <c r="ALY510" s="150"/>
      <c r="ALZ510" s="150"/>
      <c r="AMA510" s="150"/>
      <c r="AMB510" s="150"/>
      <c r="AMC510" s="150"/>
      <c r="AMD510" s="150"/>
      <c r="AME510" s="150"/>
      <c r="AMF510" s="150"/>
      <c r="AMG510" s="150"/>
      <c r="AMH510" s="150"/>
      <c r="AMI510" s="150"/>
      <c r="AMJ510" s="150"/>
      <c r="AMK510" s="150"/>
    </row>
    <row r="511" spans="1:1025" s="172" customFormat="1" x14ac:dyDescent="0.25">
      <c r="A511" s="411" t="s">
        <v>26997</v>
      </c>
      <c r="B511" s="257">
        <v>511</v>
      </c>
      <c r="C511" s="171" t="s">
        <v>26998</v>
      </c>
      <c r="D511" s="411" t="s">
        <v>26997</v>
      </c>
      <c r="E511" s="277"/>
      <c r="F511" s="278"/>
      <c r="G511" s="280"/>
      <c r="H511" s="280"/>
      <c r="I511" s="492">
        <v>285</v>
      </c>
      <c r="J511" s="278">
        <v>2</v>
      </c>
      <c r="K511" s="394">
        <v>1</v>
      </c>
      <c r="L511" s="278"/>
      <c r="M511" s="278"/>
      <c r="N511" s="278"/>
      <c r="O511" s="278"/>
      <c r="P511" s="293">
        <v>335</v>
      </c>
      <c r="Q511" s="278"/>
      <c r="R511" s="278"/>
      <c r="S511" s="278"/>
      <c r="T511" s="278"/>
      <c r="U511" s="278"/>
      <c r="V511" s="278"/>
      <c r="W511" s="283">
        <f t="shared" si="225"/>
        <v>100</v>
      </c>
      <c r="X511" s="283">
        <f t="shared" si="224"/>
        <v>100</v>
      </c>
      <c r="Y511" s="283">
        <f t="shared" si="228"/>
        <v>20</v>
      </c>
      <c r="Z511" s="283">
        <f t="shared" si="221"/>
        <v>100</v>
      </c>
      <c r="AA511" s="283">
        <f t="shared" si="222"/>
        <v>100</v>
      </c>
      <c r="AB511" s="287">
        <f t="shared" si="227"/>
        <v>100</v>
      </c>
      <c r="AC511" s="287">
        <f t="shared" si="226"/>
        <v>100</v>
      </c>
      <c r="AD511" s="287">
        <f t="shared" si="214"/>
        <v>100</v>
      </c>
      <c r="AE511" s="284">
        <f t="shared" si="220"/>
        <v>100</v>
      </c>
      <c r="AF511" s="284">
        <f t="shared" si="203"/>
        <v>100</v>
      </c>
      <c r="AG511" s="342">
        <v>10</v>
      </c>
      <c r="AH511" s="268">
        <f t="shared" ref="AH511:AH542" si="229">IF(OR(EXACT(J511,"1A"),EXACT(J511,"1B"),EXACT(J511,"1C")),1,IF(J511=2,10,100))</f>
        <v>10</v>
      </c>
      <c r="AI511" s="342">
        <v>20</v>
      </c>
      <c r="AJ511" s="268">
        <f t="shared" si="215"/>
        <v>100</v>
      </c>
      <c r="AK511" s="506" t="s">
        <v>25407</v>
      </c>
      <c r="AL511" s="278"/>
      <c r="AM511" s="278">
        <v>3</v>
      </c>
      <c r="AN511" s="511"/>
      <c r="AO511" s="277"/>
      <c r="AP511" s="277"/>
      <c r="AQ511" s="277"/>
      <c r="AR511" s="356" t="s">
        <v>756</v>
      </c>
      <c r="AS511" s="356"/>
      <c r="AT511" s="277"/>
      <c r="AU511" s="277"/>
      <c r="AV511" s="150"/>
      <c r="AW511" s="150"/>
      <c r="AX511" s="150"/>
      <c r="AY511" s="150"/>
      <c r="AZ511" s="150"/>
      <c r="BA511" s="150"/>
      <c r="BB511" s="150"/>
      <c r="BC511" s="150"/>
      <c r="BD511" s="150"/>
      <c r="BE511" s="150"/>
      <c r="BF511" s="150"/>
      <c r="BG511" s="150"/>
      <c r="BH511" s="150"/>
      <c r="BI511" s="150"/>
      <c r="BJ511" s="150"/>
      <c r="BK511" s="150"/>
      <c r="BL511" s="150"/>
      <c r="BM511" s="150"/>
      <c r="BN511" s="150"/>
      <c r="BO511" s="150"/>
      <c r="BP511" s="150"/>
      <c r="BQ511" s="150"/>
      <c r="BR511" s="150"/>
      <c r="BS511" s="150"/>
      <c r="BT511" s="150"/>
      <c r="BU511" s="150"/>
      <c r="BV511" s="150"/>
      <c r="BW511" s="150"/>
      <c r="BX511" s="150"/>
      <c r="BY511" s="150"/>
      <c r="BZ511" s="150"/>
      <c r="CA511" s="150"/>
      <c r="CB511" s="150"/>
      <c r="CC511" s="150"/>
      <c r="CD511" s="150"/>
      <c r="CE511" s="150"/>
      <c r="CF511" s="150"/>
      <c r="CG511" s="150"/>
      <c r="CH511" s="150"/>
      <c r="CI511" s="150"/>
      <c r="CJ511" s="150"/>
      <c r="CK511" s="150"/>
      <c r="CL511" s="150"/>
      <c r="CM511" s="150"/>
      <c r="CN511" s="150"/>
      <c r="CO511" s="150"/>
      <c r="CP511" s="150"/>
      <c r="CQ511" s="150"/>
      <c r="CR511" s="150"/>
      <c r="CS511" s="150"/>
      <c r="CT511" s="150"/>
      <c r="CU511" s="150"/>
      <c r="CV511" s="150"/>
      <c r="CW511" s="150"/>
      <c r="CX511" s="150"/>
      <c r="CY511" s="150"/>
      <c r="CZ511" s="150"/>
      <c r="DA511" s="150"/>
      <c r="DB511" s="150"/>
      <c r="DC511" s="150"/>
      <c r="DD511" s="150"/>
      <c r="DE511" s="150"/>
      <c r="DF511" s="150"/>
      <c r="DG511" s="150"/>
      <c r="DH511" s="150"/>
      <c r="DI511" s="150"/>
      <c r="DJ511" s="150"/>
      <c r="DK511" s="150"/>
      <c r="DL511" s="150"/>
      <c r="DM511" s="150"/>
      <c r="DN511" s="150"/>
      <c r="DO511" s="150"/>
      <c r="DP511" s="150"/>
      <c r="DQ511" s="150"/>
      <c r="DR511" s="150"/>
      <c r="DS511" s="150"/>
      <c r="DT511" s="150"/>
      <c r="DU511" s="150"/>
      <c r="DV511" s="150"/>
      <c r="DW511" s="150"/>
      <c r="DX511" s="150"/>
      <c r="DY511" s="150"/>
      <c r="DZ511" s="150"/>
      <c r="EA511" s="150"/>
      <c r="EB511" s="150"/>
      <c r="EC511" s="150"/>
      <c r="ED511" s="150"/>
      <c r="EE511" s="150"/>
      <c r="EF511" s="150"/>
      <c r="EG511" s="150"/>
      <c r="EH511" s="150"/>
      <c r="EI511" s="150"/>
      <c r="EJ511" s="150"/>
      <c r="EK511" s="150"/>
      <c r="EL511" s="150"/>
      <c r="EM511" s="150"/>
      <c r="EN511" s="150"/>
      <c r="EO511" s="150"/>
      <c r="EP511" s="150"/>
      <c r="EQ511" s="150"/>
      <c r="ER511" s="150"/>
      <c r="ES511" s="150"/>
      <c r="ET511" s="150"/>
      <c r="EU511" s="150"/>
      <c r="EV511" s="150"/>
      <c r="EW511" s="150"/>
      <c r="EX511" s="150"/>
      <c r="EY511" s="150"/>
      <c r="EZ511" s="150"/>
      <c r="FA511" s="150"/>
      <c r="FB511" s="150"/>
      <c r="FC511" s="150"/>
      <c r="FD511" s="150"/>
      <c r="FE511" s="150"/>
      <c r="FF511" s="150"/>
      <c r="FG511" s="150"/>
      <c r="FH511" s="150"/>
      <c r="FI511" s="150"/>
      <c r="FJ511" s="150"/>
      <c r="FK511" s="150"/>
      <c r="FL511" s="150"/>
      <c r="FM511" s="150"/>
      <c r="FN511" s="150"/>
      <c r="FO511" s="150"/>
      <c r="FP511" s="150"/>
      <c r="FQ511" s="150"/>
      <c r="FR511" s="150"/>
      <c r="FS511" s="150"/>
      <c r="FT511" s="150"/>
      <c r="FU511" s="150"/>
      <c r="FV511" s="150"/>
      <c r="FW511" s="150"/>
      <c r="FX511" s="150"/>
      <c r="FY511" s="150"/>
      <c r="FZ511" s="150"/>
      <c r="GA511" s="150"/>
      <c r="GB511" s="150"/>
      <c r="GC511" s="150"/>
      <c r="GD511" s="150"/>
      <c r="GE511" s="150"/>
      <c r="GF511" s="150"/>
      <c r="GG511" s="150"/>
      <c r="GH511" s="150"/>
      <c r="GI511" s="150"/>
      <c r="GJ511" s="150"/>
      <c r="GK511" s="150"/>
      <c r="GL511" s="150"/>
      <c r="GM511" s="150"/>
      <c r="GN511" s="150"/>
      <c r="GO511" s="150"/>
      <c r="GP511" s="150"/>
      <c r="GQ511" s="150"/>
      <c r="GR511" s="150"/>
      <c r="GS511" s="150"/>
      <c r="GT511" s="150"/>
      <c r="GU511" s="150"/>
      <c r="GV511" s="150"/>
      <c r="GW511" s="150"/>
      <c r="GX511" s="150"/>
      <c r="GY511" s="150"/>
      <c r="GZ511" s="150"/>
      <c r="HA511" s="150"/>
      <c r="HB511" s="150"/>
      <c r="HC511" s="150"/>
      <c r="HD511" s="150"/>
      <c r="HE511" s="150"/>
      <c r="HF511" s="150"/>
      <c r="HG511" s="150"/>
      <c r="HH511" s="150"/>
      <c r="HI511" s="150"/>
      <c r="HJ511" s="150"/>
      <c r="HK511" s="150"/>
      <c r="HL511" s="150"/>
      <c r="HM511" s="150"/>
      <c r="HN511" s="150"/>
      <c r="HO511" s="150"/>
      <c r="HP511" s="150"/>
      <c r="HQ511" s="150"/>
      <c r="HR511" s="150"/>
      <c r="HS511" s="150"/>
      <c r="HT511" s="150"/>
      <c r="HU511" s="150"/>
      <c r="HV511" s="150"/>
      <c r="HW511" s="150"/>
      <c r="HX511" s="150"/>
      <c r="HY511" s="150"/>
      <c r="HZ511" s="150"/>
      <c r="IA511" s="150"/>
      <c r="IB511" s="150"/>
      <c r="IC511" s="150"/>
      <c r="ID511" s="150"/>
      <c r="IE511" s="150"/>
      <c r="IF511" s="150"/>
      <c r="IG511" s="150"/>
      <c r="IH511" s="150"/>
      <c r="II511" s="150"/>
      <c r="IJ511" s="150"/>
      <c r="IK511" s="150"/>
      <c r="IL511" s="150"/>
      <c r="IM511" s="150"/>
      <c r="IN511" s="150"/>
      <c r="IO511" s="150"/>
      <c r="IP511" s="150"/>
      <c r="IQ511" s="150"/>
      <c r="IR511" s="150"/>
      <c r="IS511" s="150"/>
      <c r="IT511" s="150"/>
      <c r="IU511" s="150"/>
      <c r="IV511" s="150"/>
      <c r="IW511" s="150"/>
      <c r="IX511" s="150"/>
      <c r="IY511" s="150"/>
      <c r="IZ511" s="150"/>
      <c r="JA511" s="150"/>
      <c r="JB511" s="150"/>
      <c r="JC511" s="150"/>
      <c r="JD511" s="150"/>
      <c r="JE511" s="150"/>
      <c r="JF511" s="150"/>
      <c r="JG511" s="150"/>
      <c r="JH511" s="150"/>
      <c r="JI511" s="150"/>
      <c r="JJ511" s="150"/>
      <c r="JK511" s="150"/>
      <c r="JL511" s="150"/>
      <c r="JM511" s="150"/>
      <c r="JN511" s="150"/>
      <c r="JO511" s="150"/>
      <c r="JP511" s="150"/>
      <c r="JQ511" s="150"/>
      <c r="JR511" s="150"/>
      <c r="JS511" s="150"/>
      <c r="JT511" s="150"/>
      <c r="JU511" s="150"/>
      <c r="JV511" s="150"/>
      <c r="JW511" s="150"/>
      <c r="JX511" s="150"/>
      <c r="JY511" s="150"/>
      <c r="JZ511" s="150"/>
      <c r="KA511" s="150"/>
      <c r="KB511" s="150"/>
      <c r="KC511" s="150"/>
      <c r="KD511" s="150"/>
      <c r="KE511" s="150"/>
      <c r="KF511" s="150"/>
      <c r="KG511" s="150"/>
      <c r="KH511" s="150"/>
      <c r="KI511" s="150"/>
      <c r="KJ511" s="150"/>
      <c r="KK511" s="150"/>
      <c r="KL511" s="150"/>
      <c r="KM511" s="150"/>
      <c r="KN511" s="150"/>
      <c r="KO511" s="150"/>
      <c r="KP511" s="150"/>
      <c r="KQ511" s="150"/>
      <c r="KR511" s="150"/>
      <c r="KS511" s="150"/>
      <c r="KT511" s="150"/>
      <c r="KU511" s="150"/>
      <c r="KV511" s="150"/>
      <c r="KW511" s="150"/>
      <c r="KX511" s="150"/>
      <c r="KY511" s="150"/>
      <c r="KZ511" s="150"/>
      <c r="LA511" s="150"/>
      <c r="LB511" s="150"/>
      <c r="LC511" s="150"/>
      <c r="LD511" s="150"/>
      <c r="LE511" s="150"/>
      <c r="LF511" s="150"/>
      <c r="LG511" s="150"/>
      <c r="LH511" s="150"/>
      <c r="LI511" s="150"/>
      <c r="LJ511" s="150"/>
      <c r="LK511" s="150"/>
      <c r="LL511" s="150"/>
      <c r="LM511" s="150"/>
      <c r="LN511" s="150"/>
      <c r="LO511" s="150"/>
      <c r="LP511" s="150"/>
      <c r="LQ511" s="150"/>
      <c r="LR511" s="150"/>
      <c r="LS511" s="150"/>
      <c r="LT511" s="150"/>
      <c r="LU511" s="150"/>
      <c r="LV511" s="150"/>
      <c r="LW511" s="150"/>
      <c r="LX511" s="150"/>
      <c r="LY511" s="150"/>
      <c r="LZ511" s="150"/>
      <c r="MA511" s="150"/>
      <c r="MB511" s="150"/>
      <c r="MC511" s="150"/>
      <c r="MD511" s="150"/>
      <c r="ME511" s="150"/>
      <c r="MF511" s="150"/>
      <c r="MG511" s="150"/>
      <c r="MH511" s="150"/>
      <c r="MI511" s="150"/>
      <c r="MJ511" s="150"/>
      <c r="MK511" s="150"/>
      <c r="ML511" s="150"/>
      <c r="MM511" s="150"/>
      <c r="MN511" s="150"/>
      <c r="MO511" s="150"/>
      <c r="MP511" s="150"/>
      <c r="MQ511" s="150"/>
      <c r="MR511" s="150"/>
      <c r="MS511" s="150"/>
      <c r="MT511" s="150"/>
      <c r="MU511" s="150"/>
      <c r="MV511" s="150"/>
      <c r="MW511" s="150"/>
      <c r="MX511" s="150"/>
      <c r="MY511" s="150"/>
      <c r="MZ511" s="150"/>
      <c r="NA511" s="150"/>
      <c r="NB511" s="150"/>
      <c r="NC511" s="150"/>
      <c r="ND511" s="150"/>
      <c r="NE511" s="150"/>
      <c r="NF511" s="150"/>
      <c r="NG511" s="150"/>
      <c r="NH511" s="150"/>
      <c r="NI511" s="150"/>
      <c r="NJ511" s="150"/>
      <c r="NK511" s="150"/>
      <c r="NL511" s="150"/>
      <c r="NM511" s="150"/>
      <c r="NN511" s="150"/>
      <c r="NO511" s="150"/>
      <c r="NP511" s="150"/>
      <c r="NQ511" s="150"/>
      <c r="NR511" s="150"/>
      <c r="NS511" s="150"/>
      <c r="NT511" s="150"/>
      <c r="NU511" s="150"/>
      <c r="NV511" s="150"/>
      <c r="NW511" s="150"/>
      <c r="NX511" s="150"/>
      <c r="NY511" s="150"/>
      <c r="NZ511" s="150"/>
      <c r="OA511" s="150"/>
      <c r="OB511" s="150"/>
      <c r="OC511" s="150"/>
      <c r="OD511" s="150"/>
      <c r="OE511" s="150"/>
      <c r="OF511" s="150"/>
      <c r="OG511" s="150"/>
      <c r="OH511" s="150"/>
      <c r="OI511" s="150"/>
      <c r="OJ511" s="150"/>
      <c r="OK511" s="150"/>
      <c r="OL511" s="150"/>
      <c r="OM511" s="150"/>
      <c r="ON511" s="150"/>
      <c r="OO511" s="150"/>
      <c r="OP511" s="150"/>
      <c r="OQ511" s="150"/>
      <c r="OR511" s="150"/>
      <c r="OS511" s="150"/>
      <c r="OT511" s="150"/>
      <c r="OU511" s="150"/>
      <c r="OV511" s="150"/>
      <c r="OW511" s="150"/>
      <c r="OX511" s="150"/>
      <c r="OY511" s="150"/>
      <c r="OZ511" s="150"/>
      <c r="PA511" s="150"/>
      <c r="PB511" s="150"/>
      <c r="PC511" s="150"/>
      <c r="PD511" s="150"/>
      <c r="PE511" s="150"/>
      <c r="PF511" s="150"/>
      <c r="PG511" s="150"/>
      <c r="PH511" s="150"/>
      <c r="PI511" s="150"/>
      <c r="PJ511" s="150"/>
      <c r="PK511" s="150"/>
      <c r="PL511" s="150"/>
      <c r="PM511" s="150"/>
      <c r="PN511" s="150"/>
      <c r="PO511" s="150"/>
      <c r="PP511" s="150"/>
      <c r="PQ511" s="150"/>
      <c r="PR511" s="150"/>
      <c r="PS511" s="150"/>
      <c r="PT511" s="150"/>
      <c r="PU511" s="150"/>
      <c r="PV511" s="150"/>
      <c r="PW511" s="150"/>
      <c r="PX511" s="150"/>
      <c r="PY511" s="150"/>
      <c r="PZ511" s="150"/>
      <c r="QA511" s="150"/>
      <c r="QB511" s="150"/>
      <c r="QC511" s="150"/>
      <c r="QD511" s="150"/>
      <c r="QE511" s="150"/>
      <c r="QF511" s="150"/>
      <c r="QG511" s="150"/>
      <c r="QH511" s="150"/>
      <c r="QI511" s="150"/>
      <c r="QJ511" s="150"/>
      <c r="QK511" s="150"/>
      <c r="QL511" s="150"/>
      <c r="QM511" s="150"/>
      <c r="QN511" s="150"/>
      <c r="QO511" s="150"/>
      <c r="QP511" s="150"/>
      <c r="QQ511" s="150"/>
      <c r="QR511" s="150"/>
      <c r="QS511" s="150"/>
      <c r="QT511" s="150"/>
      <c r="QU511" s="150"/>
      <c r="QV511" s="150"/>
      <c r="QW511" s="150"/>
      <c r="QX511" s="150"/>
      <c r="QY511" s="150"/>
      <c r="QZ511" s="150"/>
      <c r="RA511" s="150"/>
      <c r="RB511" s="150"/>
      <c r="RC511" s="150"/>
      <c r="RD511" s="150"/>
      <c r="RE511" s="150"/>
      <c r="RF511" s="150"/>
      <c r="RG511" s="150"/>
      <c r="RH511" s="150"/>
      <c r="RI511" s="150"/>
      <c r="RJ511" s="150"/>
      <c r="RK511" s="150"/>
      <c r="RL511" s="150"/>
      <c r="RM511" s="150"/>
      <c r="RN511" s="150"/>
      <c r="RO511" s="150"/>
      <c r="RP511" s="150"/>
      <c r="RQ511" s="150"/>
      <c r="RR511" s="150"/>
      <c r="RS511" s="150"/>
      <c r="RT511" s="150"/>
      <c r="RU511" s="150"/>
      <c r="RV511" s="150"/>
      <c r="RW511" s="150"/>
      <c r="RX511" s="150"/>
      <c r="RY511" s="150"/>
      <c r="RZ511" s="150"/>
      <c r="SA511" s="150"/>
      <c r="SB511" s="150"/>
      <c r="SC511" s="150"/>
      <c r="SD511" s="150"/>
      <c r="SE511" s="150"/>
      <c r="SF511" s="150"/>
      <c r="SG511" s="150"/>
      <c r="SH511" s="150"/>
      <c r="SI511" s="150"/>
      <c r="SJ511" s="150"/>
      <c r="SK511" s="150"/>
      <c r="SL511" s="150"/>
      <c r="SM511" s="150"/>
      <c r="SN511" s="150"/>
      <c r="SO511" s="150"/>
      <c r="SP511" s="150"/>
      <c r="SQ511" s="150"/>
      <c r="SR511" s="150"/>
      <c r="SS511" s="150"/>
      <c r="ST511" s="150"/>
      <c r="SU511" s="150"/>
      <c r="SV511" s="150"/>
      <c r="SW511" s="150"/>
      <c r="SX511" s="150"/>
      <c r="SY511" s="150"/>
      <c r="SZ511" s="150"/>
      <c r="TA511" s="150"/>
      <c r="TB511" s="150"/>
      <c r="TC511" s="150"/>
      <c r="TD511" s="150"/>
      <c r="TE511" s="150"/>
      <c r="TF511" s="150"/>
      <c r="TG511" s="150"/>
      <c r="TH511" s="150"/>
      <c r="TI511" s="150"/>
      <c r="TJ511" s="150"/>
      <c r="TK511" s="150"/>
      <c r="TL511" s="150"/>
      <c r="TM511" s="150"/>
      <c r="TN511" s="150"/>
      <c r="TO511" s="150"/>
      <c r="TP511" s="150"/>
      <c r="TQ511" s="150"/>
      <c r="TR511" s="150"/>
      <c r="TS511" s="150"/>
      <c r="TT511" s="150"/>
      <c r="TU511" s="150"/>
      <c r="TV511" s="150"/>
      <c r="TW511" s="150"/>
      <c r="TX511" s="150"/>
      <c r="TY511" s="150"/>
      <c r="TZ511" s="150"/>
      <c r="UA511" s="150"/>
      <c r="UB511" s="150"/>
      <c r="UC511" s="150"/>
      <c r="UD511" s="150"/>
      <c r="UE511" s="150"/>
      <c r="UF511" s="150"/>
      <c r="UG511" s="150"/>
      <c r="UH511" s="150"/>
      <c r="UI511" s="150"/>
      <c r="UJ511" s="150"/>
      <c r="UK511" s="150"/>
      <c r="UL511" s="150"/>
      <c r="UM511" s="150"/>
      <c r="UN511" s="150"/>
      <c r="UO511" s="150"/>
      <c r="UP511" s="150"/>
      <c r="UQ511" s="150"/>
      <c r="UR511" s="150"/>
      <c r="US511" s="150"/>
      <c r="UT511" s="150"/>
      <c r="UU511" s="150"/>
      <c r="UV511" s="150"/>
      <c r="UW511" s="150"/>
      <c r="UX511" s="150"/>
      <c r="UY511" s="150"/>
      <c r="UZ511" s="150"/>
      <c r="VA511" s="150"/>
      <c r="VB511" s="150"/>
      <c r="VC511" s="150"/>
      <c r="VD511" s="150"/>
      <c r="VE511" s="150"/>
      <c r="VF511" s="150"/>
      <c r="VG511" s="150"/>
      <c r="VH511" s="150"/>
      <c r="VI511" s="150"/>
      <c r="VJ511" s="150"/>
      <c r="VK511" s="150"/>
      <c r="VL511" s="150"/>
      <c r="VM511" s="150"/>
      <c r="VN511" s="150"/>
      <c r="VO511" s="150"/>
      <c r="VP511" s="150"/>
      <c r="VQ511" s="150"/>
      <c r="VR511" s="150"/>
      <c r="VS511" s="150"/>
      <c r="VT511" s="150"/>
      <c r="VU511" s="150"/>
      <c r="VV511" s="150"/>
      <c r="VW511" s="150"/>
      <c r="VX511" s="150"/>
      <c r="VY511" s="150"/>
      <c r="VZ511" s="150"/>
      <c r="WA511" s="150"/>
      <c r="WB511" s="150"/>
      <c r="WC511" s="150"/>
      <c r="WD511" s="150"/>
      <c r="WE511" s="150"/>
      <c r="WF511" s="150"/>
      <c r="WG511" s="150"/>
      <c r="WH511" s="150"/>
      <c r="WI511" s="150"/>
      <c r="WJ511" s="150"/>
      <c r="WK511" s="150"/>
      <c r="WL511" s="150"/>
      <c r="WM511" s="150"/>
      <c r="WN511" s="150"/>
      <c r="WO511" s="150"/>
      <c r="WP511" s="150"/>
      <c r="WQ511" s="150"/>
      <c r="WR511" s="150"/>
      <c r="WS511" s="150"/>
      <c r="WT511" s="150"/>
      <c r="WU511" s="150"/>
      <c r="WV511" s="150"/>
      <c r="WW511" s="150"/>
      <c r="WX511" s="150"/>
      <c r="WY511" s="150"/>
      <c r="WZ511" s="150"/>
      <c r="XA511" s="150"/>
      <c r="XB511" s="150"/>
      <c r="XC511" s="150"/>
      <c r="XD511" s="150"/>
      <c r="XE511" s="150"/>
      <c r="XF511" s="150"/>
      <c r="XG511" s="150"/>
      <c r="XH511" s="150"/>
      <c r="XI511" s="150"/>
      <c r="XJ511" s="150"/>
      <c r="XK511" s="150"/>
      <c r="XL511" s="150"/>
      <c r="XM511" s="150"/>
      <c r="XN511" s="150"/>
      <c r="XO511" s="150"/>
      <c r="XP511" s="150"/>
      <c r="XQ511" s="150"/>
      <c r="XR511" s="150"/>
      <c r="XS511" s="150"/>
      <c r="XT511" s="150"/>
      <c r="XU511" s="150"/>
      <c r="XV511" s="150"/>
      <c r="XW511" s="150"/>
      <c r="XX511" s="150"/>
      <c r="XY511" s="150"/>
      <c r="XZ511" s="150"/>
      <c r="YA511" s="150"/>
      <c r="YB511" s="150"/>
      <c r="YC511" s="150"/>
      <c r="YD511" s="150"/>
      <c r="YE511" s="150"/>
      <c r="YF511" s="150"/>
      <c r="YG511" s="150"/>
      <c r="YH511" s="150"/>
      <c r="YI511" s="150"/>
      <c r="YJ511" s="150"/>
      <c r="YK511" s="150"/>
      <c r="YL511" s="150"/>
      <c r="YM511" s="150"/>
      <c r="YN511" s="150"/>
      <c r="YO511" s="150"/>
      <c r="YP511" s="150"/>
      <c r="YQ511" s="150"/>
      <c r="YR511" s="150"/>
      <c r="YS511" s="150"/>
      <c r="YT511" s="150"/>
      <c r="YU511" s="150"/>
      <c r="YV511" s="150"/>
      <c r="YW511" s="150"/>
      <c r="YX511" s="150"/>
      <c r="YY511" s="150"/>
      <c r="YZ511" s="150"/>
      <c r="ZA511" s="150"/>
      <c r="ZB511" s="150"/>
      <c r="ZC511" s="150"/>
      <c r="ZD511" s="150"/>
      <c r="ZE511" s="150"/>
      <c r="ZF511" s="150"/>
      <c r="ZG511" s="150"/>
      <c r="ZH511" s="150"/>
      <c r="ZI511" s="150"/>
      <c r="ZJ511" s="150"/>
      <c r="ZK511" s="150"/>
      <c r="ZL511" s="150"/>
      <c r="ZM511" s="150"/>
      <c r="ZN511" s="150"/>
      <c r="ZO511" s="150"/>
      <c r="ZP511" s="150"/>
      <c r="ZQ511" s="150"/>
      <c r="ZR511" s="150"/>
      <c r="ZS511" s="150"/>
      <c r="ZT511" s="150"/>
      <c r="ZU511" s="150"/>
      <c r="ZV511" s="150"/>
      <c r="ZW511" s="150"/>
      <c r="ZX511" s="150"/>
      <c r="ZY511" s="150"/>
      <c r="ZZ511" s="150"/>
      <c r="AAA511" s="150"/>
      <c r="AAB511" s="150"/>
      <c r="AAC511" s="150"/>
      <c r="AAD511" s="150"/>
      <c r="AAE511" s="150"/>
      <c r="AAF511" s="150"/>
      <c r="AAG511" s="150"/>
      <c r="AAH511" s="150"/>
      <c r="AAI511" s="150"/>
      <c r="AAJ511" s="150"/>
      <c r="AAK511" s="150"/>
      <c r="AAL511" s="150"/>
      <c r="AAM511" s="150"/>
      <c r="AAN511" s="150"/>
      <c r="AAO511" s="150"/>
      <c r="AAP511" s="150"/>
      <c r="AAQ511" s="150"/>
      <c r="AAR511" s="150"/>
      <c r="AAS511" s="150"/>
      <c r="AAT511" s="150"/>
      <c r="AAU511" s="150"/>
      <c r="AAV511" s="150"/>
      <c r="AAW511" s="150"/>
      <c r="AAX511" s="150"/>
      <c r="AAY511" s="150"/>
      <c r="AAZ511" s="150"/>
      <c r="ABA511" s="150"/>
      <c r="ABB511" s="150"/>
      <c r="ABC511" s="150"/>
      <c r="ABD511" s="150"/>
      <c r="ABE511" s="150"/>
      <c r="ABF511" s="150"/>
      <c r="ABG511" s="150"/>
      <c r="ABH511" s="150"/>
      <c r="ABI511" s="150"/>
      <c r="ABJ511" s="150"/>
      <c r="ABK511" s="150"/>
      <c r="ABL511" s="150"/>
      <c r="ABM511" s="150"/>
      <c r="ABN511" s="150"/>
      <c r="ABO511" s="150"/>
      <c r="ABP511" s="150"/>
      <c r="ABQ511" s="150"/>
      <c r="ABR511" s="150"/>
      <c r="ABS511" s="150"/>
      <c r="ABT511" s="150"/>
      <c r="ABU511" s="150"/>
      <c r="ABV511" s="150"/>
      <c r="ABW511" s="150"/>
      <c r="ABX511" s="150"/>
      <c r="ABY511" s="150"/>
      <c r="ABZ511" s="150"/>
      <c r="ACA511" s="150"/>
      <c r="ACB511" s="150"/>
      <c r="ACC511" s="150"/>
      <c r="ACD511" s="150"/>
      <c r="ACE511" s="150"/>
      <c r="ACF511" s="150"/>
      <c r="ACG511" s="150"/>
      <c r="ACH511" s="150"/>
      <c r="ACI511" s="150"/>
      <c r="ACJ511" s="150"/>
      <c r="ACK511" s="150"/>
      <c r="ACL511" s="150"/>
      <c r="ACM511" s="150"/>
      <c r="ACN511" s="150"/>
      <c r="ACO511" s="150"/>
      <c r="ACP511" s="150"/>
      <c r="ACQ511" s="150"/>
      <c r="ACR511" s="150"/>
      <c r="ACS511" s="150"/>
      <c r="ACT511" s="150"/>
      <c r="ACU511" s="150"/>
      <c r="ACV511" s="150"/>
      <c r="ACW511" s="150"/>
      <c r="ACX511" s="150"/>
      <c r="ACY511" s="150"/>
      <c r="ACZ511" s="150"/>
      <c r="ADA511" s="150"/>
      <c r="ADB511" s="150"/>
      <c r="ADC511" s="150"/>
      <c r="ADD511" s="150"/>
      <c r="ADE511" s="150"/>
      <c r="ADF511" s="150"/>
      <c r="ADG511" s="150"/>
      <c r="ADH511" s="150"/>
      <c r="ADI511" s="150"/>
      <c r="ADJ511" s="150"/>
      <c r="ADK511" s="150"/>
      <c r="ADL511" s="150"/>
      <c r="ADM511" s="150"/>
      <c r="ADN511" s="150"/>
      <c r="ADO511" s="150"/>
      <c r="ADP511" s="150"/>
      <c r="ADQ511" s="150"/>
      <c r="ADR511" s="150"/>
      <c r="ADS511" s="150"/>
      <c r="ADT511" s="150"/>
      <c r="ADU511" s="150"/>
      <c r="ADV511" s="150"/>
      <c r="ADW511" s="150"/>
      <c r="ADX511" s="150"/>
      <c r="ADY511" s="150"/>
      <c r="ADZ511" s="150"/>
      <c r="AEA511" s="150"/>
      <c r="AEB511" s="150"/>
      <c r="AEC511" s="150"/>
      <c r="AED511" s="150"/>
      <c r="AEE511" s="150"/>
      <c r="AEF511" s="150"/>
      <c r="AEG511" s="150"/>
      <c r="AEH511" s="150"/>
      <c r="AEI511" s="150"/>
      <c r="AEJ511" s="150"/>
      <c r="AEK511" s="150"/>
      <c r="AEL511" s="150"/>
      <c r="AEM511" s="150"/>
      <c r="AEN511" s="150"/>
      <c r="AEO511" s="150"/>
      <c r="AEP511" s="150"/>
      <c r="AEQ511" s="150"/>
      <c r="AER511" s="150"/>
      <c r="AES511" s="150"/>
      <c r="AET511" s="150"/>
      <c r="AEU511" s="150"/>
      <c r="AEV511" s="150"/>
      <c r="AEW511" s="150"/>
      <c r="AEX511" s="150"/>
      <c r="AEY511" s="150"/>
      <c r="AEZ511" s="150"/>
      <c r="AFA511" s="150"/>
      <c r="AFB511" s="150"/>
      <c r="AFC511" s="150"/>
      <c r="AFD511" s="150"/>
      <c r="AFE511" s="150"/>
      <c r="AFF511" s="150"/>
      <c r="AFG511" s="150"/>
      <c r="AFH511" s="150"/>
      <c r="AFI511" s="150"/>
      <c r="AFJ511" s="150"/>
      <c r="AFK511" s="150"/>
      <c r="AFL511" s="150"/>
      <c r="AFM511" s="150"/>
      <c r="AFN511" s="150"/>
      <c r="AFO511" s="150"/>
      <c r="AFP511" s="150"/>
      <c r="AFQ511" s="150"/>
      <c r="AFR511" s="150"/>
      <c r="AFS511" s="150"/>
      <c r="AFT511" s="150"/>
      <c r="AFU511" s="150"/>
      <c r="AFV511" s="150"/>
      <c r="AFW511" s="150"/>
      <c r="AFX511" s="150"/>
      <c r="AFY511" s="150"/>
      <c r="AFZ511" s="150"/>
      <c r="AGA511" s="150"/>
      <c r="AGB511" s="150"/>
      <c r="AGC511" s="150"/>
      <c r="AGD511" s="150"/>
      <c r="AGE511" s="150"/>
      <c r="AGF511" s="150"/>
      <c r="AGG511" s="150"/>
      <c r="AGH511" s="150"/>
      <c r="AGI511" s="150"/>
      <c r="AGJ511" s="150"/>
      <c r="AGK511" s="150"/>
      <c r="AGL511" s="150"/>
      <c r="AGM511" s="150"/>
      <c r="AGN511" s="150"/>
      <c r="AGO511" s="150"/>
      <c r="AGP511" s="150"/>
      <c r="AGQ511" s="150"/>
      <c r="AGR511" s="150"/>
      <c r="AGS511" s="150"/>
      <c r="AGT511" s="150"/>
      <c r="AGU511" s="150"/>
      <c r="AGV511" s="150"/>
      <c r="AGW511" s="150"/>
      <c r="AGX511" s="150"/>
      <c r="AGY511" s="150"/>
      <c r="AGZ511" s="150"/>
      <c r="AHA511" s="150"/>
      <c r="AHB511" s="150"/>
      <c r="AHC511" s="150"/>
      <c r="AHD511" s="150"/>
      <c r="AHE511" s="150"/>
      <c r="AHF511" s="150"/>
      <c r="AHG511" s="150"/>
      <c r="AHH511" s="150"/>
      <c r="AHI511" s="150"/>
      <c r="AHJ511" s="150"/>
      <c r="AHK511" s="150"/>
      <c r="AHL511" s="150"/>
      <c r="AHM511" s="150"/>
      <c r="AHN511" s="150"/>
      <c r="AHO511" s="150"/>
      <c r="AHP511" s="150"/>
      <c r="AHQ511" s="150"/>
      <c r="AHR511" s="150"/>
      <c r="AHS511" s="150"/>
      <c r="AHT511" s="150"/>
      <c r="AHU511" s="150"/>
      <c r="AHV511" s="150"/>
      <c r="AHW511" s="150"/>
      <c r="AHX511" s="150"/>
      <c r="AHY511" s="150"/>
      <c r="AHZ511" s="150"/>
      <c r="AIA511" s="150"/>
      <c r="AIB511" s="150"/>
      <c r="AIC511" s="150"/>
      <c r="AID511" s="150"/>
      <c r="AIE511" s="150"/>
      <c r="AIF511" s="150"/>
      <c r="AIG511" s="150"/>
      <c r="AIH511" s="150"/>
      <c r="AII511" s="150"/>
      <c r="AIJ511" s="150"/>
      <c r="AIK511" s="150"/>
      <c r="AIL511" s="150"/>
      <c r="AIM511" s="150"/>
      <c r="AIN511" s="150"/>
      <c r="AIO511" s="150"/>
      <c r="AIP511" s="150"/>
      <c r="AIQ511" s="150"/>
      <c r="AIR511" s="150"/>
      <c r="AIS511" s="150"/>
      <c r="AIT511" s="150"/>
      <c r="AIU511" s="150"/>
      <c r="AIV511" s="150"/>
      <c r="AIW511" s="150"/>
      <c r="AIX511" s="150"/>
      <c r="AIY511" s="150"/>
      <c r="AIZ511" s="150"/>
      <c r="AJA511" s="150"/>
      <c r="AJB511" s="150"/>
      <c r="AJC511" s="150"/>
      <c r="AJD511" s="150"/>
      <c r="AJE511" s="150"/>
      <c r="AJF511" s="150"/>
      <c r="AJG511" s="150"/>
      <c r="AJH511" s="150"/>
      <c r="AJI511" s="150"/>
      <c r="AJJ511" s="150"/>
      <c r="AJK511" s="150"/>
      <c r="AJL511" s="150"/>
      <c r="AJM511" s="150"/>
      <c r="AJN511" s="150"/>
      <c r="AJO511" s="150"/>
      <c r="AJP511" s="150"/>
      <c r="AJQ511" s="150"/>
      <c r="AJR511" s="150"/>
      <c r="AJS511" s="150"/>
      <c r="AJT511" s="150"/>
      <c r="AJU511" s="150"/>
      <c r="AJV511" s="150"/>
      <c r="AJW511" s="150"/>
      <c r="AJX511" s="150"/>
      <c r="AJY511" s="150"/>
      <c r="AJZ511" s="150"/>
      <c r="AKA511" s="150"/>
      <c r="AKB511" s="150"/>
      <c r="AKC511" s="150"/>
      <c r="AKD511" s="150"/>
      <c r="AKE511" s="150"/>
      <c r="AKF511" s="150"/>
      <c r="AKG511" s="150"/>
      <c r="AKH511" s="150"/>
      <c r="AKI511" s="150"/>
      <c r="AKJ511" s="150"/>
      <c r="AKK511" s="150"/>
      <c r="AKL511" s="150"/>
      <c r="AKM511" s="150"/>
      <c r="AKN511" s="150"/>
      <c r="AKO511" s="150"/>
      <c r="AKP511" s="150"/>
      <c r="AKQ511" s="150"/>
      <c r="AKR511" s="150"/>
      <c r="AKS511" s="150"/>
      <c r="AKT511" s="150"/>
      <c r="AKU511" s="150"/>
      <c r="AKV511" s="150"/>
      <c r="AKW511" s="150"/>
      <c r="AKX511" s="150"/>
      <c r="AKY511" s="150"/>
      <c r="AKZ511" s="150"/>
      <c r="ALA511" s="150"/>
      <c r="ALB511" s="150"/>
      <c r="ALC511" s="150"/>
      <c r="ALD511" s="150"/>
      <c r="ALE511" s="150"/>
      <c r="ALF511" s="150"/>
      <c r="ALG511" s="150"/>
      <c r="ALH511" s="150"/>
      <c r="ALI511" s="150"/>
      <c r="ALJ511" s="150"/>
      <c r="ALK511" s="150"/>
      <c r="ALL511" s="150"/>
      <c r="ALM511" s="150"/>
      <c r="ALN511" s="150"/>
      <c r="ALO511" s="150"/>
      <c r="ALP511" s="150"/>
      <c r="ALQ511" s="150"/>
      <c r="ALR511" s="150"/>
      <c r="ALS511" s="150"/>
      <c r="ALT511" s="150"/>
      <c r="ALU511" s="150"/>
      <c r="ALV511" s="150"/>
      <c r="ALW511" s="150"/>
      <c r="ALX511" s="150"/>
      <c r="ALY511" s="150"/>
      <c r="ALZ511" s="150"/>
      <c r="AMA511" s="150"/>
      <c r="AMB511" s="150"/>
      <c r="AMC511" s="150"/>
      <c r="AMD511" s="150"/>
      <c r="AME511" s="150"/>
      <c r="AMF511" s="150"/>
      <c r="AMG511" s="150"/>
      <c r="AMH511" s="150"/>
      <c r="AMI511" s="150"/>
      <c r="AMJ511" s="150"/>
      <c r="AMK511" s="150"/>
    </row>
    <row r="512" spans="1:1025" s="173" customFormat="1" x14ac:dyDescent="0.25">
      <c r="A512" s="411" t="s">
        <v>27009</v>
      </c>
      <c r="B512" s="257">
        <v>512</v>
      </c>
      <c r="C512" s="171" t="s">
        <v>27010</v>
      </c>
      <c r="D512" s="411" t="s">
        <v>27009</v>
      </c>
      <c r="E512" s="277" t="s">
        <v>151</v>
      </c>
      <c r="F512" s="278">
        <v>4</v>
      </c>
      <c r="G512" s="280"/>
      <c r="H512" s="280">
        <v>4</v>
      </c>
      <c r="I512" s="492">
        <v>285</v>
      </c>
      <c r="J512" s="278">
        <v>2</v>
      </c>
      <c r="K512" s="394">
        <v>1</v>
      </c>
      <c r="L512" s="278"/>
      <c r="M512" s="278"/>
      <c r="N512" s="278"/>
      <c r="O512" s="278"/>
      <c r="P512" s="293">
        <v>335</v>
      </c>
      <c r="Q512" s="278"/>
      <c r="R512" s="278"/>
      <c r="S512" s="278"/>
      <c r="T512" s="278"/>
      <c r="U512" s="278"/>
      <c r="V512" s="278"/>
      <c r="W512" s="283">
        <f t="shared" si="225"/>
        <v>100</v>
      </c>
      <c r="X512" s="283">
        <f t="shared" si="224"/>
        <v>100</v>
      </c>
      <c r="Y512" s="283">
        <f t="shared" si="228"/>
        <v>20</v>
      </c>
      <c r="Z512" s="283">
        <f t="shared" si="221"/>
        <v>100</v>
      </c>
      <c r="AA512" s="283">
        <f t="shared" si="222"/>
        <v>100</v>
      </c>
      <c r="AB512" s="287">
        <f t="shared" si="227"/>
        <v>100</v>
      </c>
      <c r="AC512" s="287">
        <f t="shared" si="226"/>
        <v>100</v>
      </c>
      <c r="AD512" s="287">
        <f t="shared" si="214"/>
        <v>100</v>
      </c>
      <c r="AE512" s="284">
        <f t="shared" si="220"/>
        <v>100</v>
      </c>
      <c r="AF512" s="284">
        <f t="shared" ref="AF512:AF575" si="230">IF(M512=0,100,IF(M512=1,1,IF(M512="1B",1,IF(M512="1A",0.1,100))))</f>
        <v>100</v>
      </c>
      <c r="AG512" s="342">
        <v>10</v>
      </c>
      <c r="AH512" s="268">
        <f t="shared" si="229"/>
        <v>10</v>
      </c>
      <c r="AI512" s="342">
        <v>20</v>
      </c>
      <c r="AJ512" s="268">
        <f t="shared" si="215"/>
        <v>100</v>
      </c>
      <c r="AK512" s="506" t="s">
        <v>27011</v>
      </c>
      <c r="AL512" s="278"/>
      <c r="AM512" s="278"/>
      <c r="AN512" s="511"/>
      <c r="AO512" s="277"/>
      <c r="AP512" s="277"/>
      <c r="AQ512" s="277"/>
      <c r="AR512" s="356" t="s">
        <v>756</v>
      </c>
      <c r="AS512" s="356"/>
      <c r="AT512" s="277"/>
      <c r="AU512" s="277"/>
      <c r="AV512" s="150"/>
      <c r="AW512" s="150"/>
      <c r="AX512" s="150"/>
      <c r="AY512" s="150"/>
      <c r="AZ512" s="150"/>
      <c r="BA512" s="150"/>
      <c r="BB512" s="150"/>
      <c r="BC512" s="150"/>
      <c r="BD512" s="150"/>
      <c r="BE512" s="150"/>
      <c r="BF512" s="150"/>
      <c r="BG512" s="150"/>
      <c r="BH512" s="150"/>
      <c r="BI512" s="150"/>
      <c r="BJ512" s="150"/>
      <c r="BK512" s="150"/>
      <c r="BL512" s="150"/>
      <c r="BM512" s="150"/>
      <c r="BN512" s="150"/>
      <c r="BO512" s="150"/>
      <c r="BP512" s="150"/>
      <c r="BQ512" s="150"/>
      <c r="BR512" s="150"/>
      <c r="BS512" s="150"/>
      <c r="BT512" s="150"/>
      <c r="BU512" s="150"/>
      <c r="BV512" s="150"/>
      <c r="BW512" s="150"/>
      <c r="BX512" s="150"/>
      <c r="BY512" s="150"/>
      <c r="BZ512" s="150"/>
      <c r="CA512" s="150"/>
      <c r="CB512" s="150"/>
      <c r="CC512" s="150"/>
      <c r="CD512" s="150"/>
      <c r="CE512" s="150"/>
      <c r="CF512" s="150"/>
      <c r="CG512" s="150"/>
      <c r="CH512" s="150"/>
      <c r="CI512" s="150"/>
      <c r="CJ512" s="150"/>
      <c r="CK512" s="150"/>
      <c r="CL512" s="150"/>
      <c r="CM512" s="150"/>
      <c r="CN512" s="150"/>
      <c r="CO512" s="150"/>
      <c r="CP512" s="150"/>
      <c r="CQ512" s="150"/>
      <c r="CR512" s="150"/>
      <c r="CS512" s="150"/>
      <c r="CT512" s="150"/>
      <c r="CU512" s="150"/>
      <c r="CV512" s="150"/>
      <c r="CW512" s="150"/>
      <c r="CX512" s="150"/>
      <c r="CY512" s="150"/>
      <c r="CZ512" s="150"/>
      <c r="DA512" s="150"/>
      <c r="DB512" s="150"/>
      <c r="DC512" s="150"/>
      <c r="DD512" s="150"/>
      <c r="DE512" s="150"/>
      <c r="DF512" s="150"/>
      <c r="DG512" s="150"/>
      <c r="DH512" s="150"/>
      <c r="DI512" s="150"/>
      <c r="DJ512" s="150"/>
      <c r="DK512" s="150"/>
      <c r="DL512" s="150"/>
      <c r="DM512" s="150"/>
      <c r="DN512" s="150"/>
      <c r="DO512" s="150"/>
      <c r="DP512" s="150"/>
      <c r="DQ512" s="150"/>
      <c r="DR512" s="150"/>
      <c r="DS512" s="150"/>
      <c r="DT512" s="150"/>
      <c r="DU512" s="150"/>
      <c r="DV512" s="150"/>
      <c r="DW512" s="150"/>
      <c r="DX512" s="150"/>
      <c r="DY512" s="150"/>
      <c r="DZ512" s="150"/>
      <c r="EA512" s="150"/>
      <c r="EB512" s="150"/>
      <c r="EC512" s="150"/>
      <c r="ED512" s="150"/>
      <c r="EE512" s="150"/>
      <c r="EF512" s="150"/>
      <c r="EG512" s="150"/>
      <c r="EH512" s="150"/>
      <c r="EI512" s="150"/>
      <c r="EJ512" s="150"/>
      <c r="EK512" s="150"/>
      <c r="EL512" s="150"/>
      <c r="EM512" s="150"/>
      <c r="EN512" s="150"/>
      <c r="EO512" s="150"/>
      <c r="EP512" s="150"/>
      <c r="EQ512" s="150"/>
      <c r="ER512" s="150"/>
      <c r="ES512" s="150"/>
      <c r="ET512" s="150"/>
      <c r="EU512" s="150"/>
      <c r="EV512" s="150"/>
      <c r="EW512" s="150"/>
      <c r="EX512" s="150"/>
      <c r="EY512" s="150"/>
      <c r="EZ512" s="150"/>
      <c r="FA512" s="150"/>
      <c r="FB512" s="150"/>
      <c r="FC512" s="150"/>
      <c r="FD512" s="150"/>
      <c r="FE512" s="150"/>
      <c r="FF512" s="150"/>
      <c r="FG512" s="150"/>
      <c r="FH512" s="150"/>
      <c r="FI512" s="150"/>
      <c r="FJ512" s="150"/>
      <c r="FK512" s="150"/>
      <c r="FL512" s="150"/>
      <c r="FM512" s="150"/>
      <c r="FN512" s="150"/>
      <c r="FO512" s="150"/>
      <c r="FP512" s="150"/>
      <c r="FQ512" s="150"/>
      <c r="FR512" s="150"/>
      <c r="FS512" s="150"/>
      <c r="FT512" s="150"/>
      <c r="FU512" s="150"/>
      <c r="FV512" s="150"/>
      <c r="FW512" s="150"/>
      <c r="FX512" s="150"/>
      <c r="FY512" s="150"/>
      <c r="FZ512" s="150"/>
      <c r="GA512" s="150"/>
      <c r="GB512" s="150"/>
      <c r="GC512" s="150"/>
      <c r="GD512" s="150"/>
      <c r="GE512" s="150"/>
      <c r="GF512" s="150"/>
      <c r="GG512" s="150"/>
      <c r="GH512" s="150"/>
      <c r="GI512" s="150"/>
      <c r="GJ512" s="150"/>
      <c r="GK512" s="150"/>
      <c r="GL512" s="150"/>
      <c r="GM512" s="150"/>
      <c r="GN512" s="150"/>
      <c r="GO512" s="150"/>
      <c r="GP512" s="150"/>
      <c r="GQ512" s="150"/>
      <c r="GR512" s="150"/>
      <c r="GS512" s="150"/>
      <c r="GT512" s="150"/>
      <c r="GU512" s="150"/>
      <c r="GV512" s="150"/>
      <c r="GW512" s="150"/>
      <c r="GX512" s="150"/>
      <c r="GY512" s="150"/>
      <c r="GZ512" s="150"/>
      <c r="HA512" s="150"/>
      <c r="HB512" s="150"/>
      <c r="HC512" s="150"/>
      <c r="HD512" s="150"/>
      <c r="HE512" s="150"/>
      <c r="HF512" s="150"/>
      <c r="HG512" s="150"/>
      <c r="HH512" s="150"/>
      <c r="HI512" s="150"/>
      <c r="HJ512" s="150"/>
      <c r="HK512" s="150"/>
      <c r="HL512" s="150"/>
      <c r="HM512" s="150"/>
      <c r="HN512" s="150"/>
      <c r="HO512" s="150"/>
      <c r="HP512" s="150"/>
      <c r="HQ512" s="150"/>
      <c r="HR512" s="150"/>
      <c r="HS512" s="150"/>
      <c r="HT512" s="150"/>
      <c r="HU512" s="150"/>
      <c r="HV512" s="150"/>
      <c r="HW512" s="150"/>
      <c r="HX512" s="150"/>
      <c r="HY512" s="150"/>
      <c r="HZ512" s="150"/>
      <c r="IA512" s="150"/>
      <c r="IB512" s="150"/>
      <c r="IC512" s="150"/>
      <c r="ID512" s="150"/>
      <c r="IE512" s="150"/>
      <c r="IF512" s="150"/>
      <c r="IG512" s="150"/>
      <c r="IH512" s="150"/>
      <c r="II512" s="150"/>
      <c r="IJ512" s="150"/>
      <c r="IK512" s="150"/>
      <c r="IL512" s="150"/>
      <c r="IM512" s="150"/>
      <c r="IN512" s="150"/>
      <c r="IO512" s="150"/>
      <c r="IP512" s="150"/>
      <c r="IQ512" s="150"/>
      <c r="IR512" s="150"/>
      <c r="IS512" s="150"/>
      <c r="IT512" s="150"/>
      <c r="IU512" s="150"/>
      <c r="IV512" s="150"/>
      <c r="IW512" s="150"/>
      <c r="IX512" s="150"/>
      <c r="IY512" s="150"/>
      <c r="IZ512" s="150"/>
      <c r="JA512" s="150"/>
      <c r="JB512" s="150"/>
      <c r="JC512" s="150"/>
      <c r="JD512" s="150"/>
      <c r="JE512" s="150"/>
      <c r="JF512" s="150"/>
      <c r="JG512" s="150"/>
      <c r="JH512" s="150"/>
      <c r="JI512" s="150"/>
      <c r="JJ512" s="150"/>
      <c r="JK512" s="150"/>
      <c r="JL512" s="150"/>
      <c r="JM512" s="150"/>
      <c r="JN512" s="150"/>
      <c r="JO512" s="150"/>
      <c r="JP512" s="150"/>
      <c r="JQ512" s="150"/>
      <c r="JR512" s="150"/>
      <c r="JS512" s="150"/>
      <c r="JT512" s="150"/>
      <c r="JU512" s="150"/>
      <c r="JV512" s="150"/>
      <c r="JW512" s="150"/>
      <c r="JX512" s="150"/>
      <c r="JY512" s="150"/>
      <c r="JZ512" s="150"/>
      <c r="KA512" s="150"/>
      <c r="KB512" s="150"/>
      <c r="KC512" s="150"/>
      <c r="KD512" s="150"/>
      <c r="KE512" s="150"/>
      <c r="KF512" s="150"/>
      <c r="KG512" s="150"/>
      <c r="KH512" s="150"/>
      <c r="KI512" s="150"/>
      <c r="KJ512" s="150"/>
      <c r="KK512" s="150"/>
      <c r="KL512" s="150"/>
      <c r="KM512" s="150"/>
      <c r="KN512" s="150"/>
      <c r="KO512" s="150"/>
      <c r="KP512" s="150"/>
      <c r="KQ512" s="150"/>
      <c r="KR512" s="150"/>
      <c r="KS512" s="150"/>
      <c r="KT512" s="150"/>
      <c r="KU512" s="150"/>
      <c r="KV512" s="150"/>
      <c r="KW512" s="150"/>
      <c r="KX512" s="150"/>
      <c r="KY512" s="150"/>
      <c r="KZ512" s="150"/>
      <c r="LA512" s="150"/>
      <c r="LB512" s="150"/>
      <c r="LC512" s="150"/>
      <c r="LD512" s="150"/>
      <c r="LE512" s="150"/>
      <c r="LF512" s="150"/>
      <c r="LG512" s="150"/>
      <c r="LH512" s="150"/>
      <c r="LI512" s="150"/>
      <c r="LJ512" s="150"/>
      <c r="LK512" s="150"/>
      <c r="LL512" s="150"/>
      <c r="LM512" s="150"/>
      <c r="LN512" s="150"/>
      <c r="LO512" s="150"/>
      <c r="LP512" s="150"/>
      <c r="LQ512" s="150"/>
      <c r="LR512" s="150"/>
      <c r="LS512" s="150"/>
      <c r="LT512" s="150"/>
      <c r="LU512" s="150"/>
      <c r="LV512" s="150"/>
      <c r="LW512" s="150"/>
      <c r="LX512" s="150"/>
      <c r="LY512" s="150"/>
      <c r="LZ512" s="150"/>
      <c r="MA512" s="150"/>
      <c r="MB512" s="150"/>
      <c r="MC512" s="150"/>
      <c r="MD512" s="150"/>
      <c r="ME512" s="150"/>
      <c r="MF512" s="150"/>
      <c r="MG512" s="150"/>
      <c r="MH512" s="150"/>
      <c r="MI512" s="150"/>
      <c r="MJ512" s="150"/>
      <c r="MK512" s="150"/>
      <c r="ML512" s="150"/>
      <c r="MM512" s="150"/>
      <c r="MN512" s="150"/>
      <c r="MO512" s="150"/>
      <c r="MP512" s="150"/>
      <c r="MQ512" s="150"/>
      <c r="MR512" s="150"/>
      <c r="MS512" s="150"/>
      <c r="MT512" s="150"/>
      <c r="MU512" s="150"/>
      <c r="MV512" s="150"/>
      <c r="MW512" s="150"/>
      <c r="MX512" s="150"/>
      <c r="MY512" s="150"/>
      <c r="MZ512" s="150"/>
      <c r="NA512" s="150"/>
      <c r="NB512" s="150"/>
      <c r="NC512" s="150"/>
      <c r="ND512" s="150"/>
      <c r="NE512" s="150"/>
      <c r="NF512" s="150"/>
      <c r="NG512" s="150"/>
      <c r="NH512" s="150"/>
      <c r="NI512" s="150"/>
      <c r="NJ512" s="150"/>
      <c r="NK512" s="150"/>
      <c r="NL512" s="150"/>
      <c r="NM512" s="150"/>
      <c r="NN512" s="150"/>
      <c r="NO512" s="150"/>
      <c r="NP512" s="150"/>
      <c r="NQ512" s="150"/>
      <c r="NR512" s="150"/>
      <c r="NS512" s="150"/>
      <c r="NT512" s="150"/>
      <c r="NU512" s="150"/>
      <c r="NV512" s="150"/>
      <c r="NW512" s="150"/>
      <c r="NX512" s="150"/>
      <c r="NY512" s="150"/>
      <c r="NZ512" s="150"/>
      <c r="OA512" s="150"/>
      <c r="OB512" s="150"/>
      <c r="OC512" s="150"/>
      <c r="OD512" s="150"/>
      <c r="OE512" s="150"/>
      <c r="OF512" s="150"/>
      <c r="OG512" s="150"/>
      <c r="OH512" s="150"/>
      <c r="OI512" s="150"/>
      <c r="OJ512" s="150"/>
      <c r="OK512" s="150"/>
      <c r="OL512" s="150"/>
      <c r="OM512" s="150"/>
      <c r="ON512" s="150"/>
      <c r="OO512" s="150"/>
      <c r="OP512" s="150"/>
      <c r="OQ512" s="150"/>
      <c r="OR512" s="150"/>
      <c r="OS512" s="150"/>
      <c r="OT512" s="150"/>
      <c r="OU512" s="150"/>
      <c r="OV512" s="150"/>
      <c r="OW512" s="150"/>
      <c r="OX512" s="150"/>
      <c r="OY512" s="150"/>
      <c r="OZ512" s="150"/>
      <c r="PA512" s="150"/>
      <c r="PB512" s="150"/>
      <c r="PC512" s="150"/>
      <c r="PD512" s="150"/>
      <c r="PE512" s="150"/>
      <c r="PF512" s="150"/>
      <c r="PG512" s="150"/>
      <c r="PH512" s="150"/>
      <c r="PI512" s="150"/>
      <c r="PJ512" s="150"/>
      <c r="PK512" s="150"/>
      <c r="PL512" s="150"/>
      <c r="PM512" s="150"/>
      <c r="PN512" s="150"/>
      <c r="PO512" s="150"/>
      <c r="PP512" s="150"/>
      <c r="PQ512" s="150"/>
      <c r="PR512" s="150"/>
      <c r="PS512" s="150"/>
      <c r="PT512" s="150"/>
      <c r="PU512" s="150"/>
      <c r="PV512" s="150"/>
      <c r="PW512" s="150"/>
      <c r="PX512" s="150"/>
      <c r="PY512" s="150"/>
      <c r="PZ512" s="150"/>
      <c r="QA512" s="150"/>
      <c r="QB512" s="150"/>
      <c r="QC512" s="150"/>
      <c r="QD512" s="150"/>
      <c r="QE512" s="150"/>
      <c r="QF512" s="150"/>
      <c r="QG512" s="150"/>
      <c r="QH512" s="150"/>
      <c r="QI512" s="150"/>
      <c r="QJ512" s="150"/>
      <c r="QK512" s="150"/>
      <c r="QL512" s="150"/>
      <c r="QM512" s="150"/>
      <c r="QN512" s="150"/>
      <c r="QO512" s="150"/>
      <c r="QP512" s="150"/>
      <c r="QQ512" s="150"/>
      <c r="QR512" s="150"/>
      <c r="QS512" s="150"/>
      <c r="QT512" s="150"/>
      <c r="QU512" s="150"/>
      <c r="QV512" s="150"/>
      <c r="QW512" s="150"/>
      <c r="QX512" s="150"/>
      <c r="QY512" s="150"/>
      <c r="QZ512" s="150"/>
      <c r="RA512" s="150"/>
      <c r="RB512" s="150"/>
      <c r="RC512" s="150"/>
      <c r="RD512" s="150"/>
      <c r="RE512" s="150"/>
      <c r="RF512" s="150"/>
      <c r="RG512" s="150"/>
      <c r="RH512" s="150"/>
      <c r="RI512" s="150"/>
      <c r="RJ512" s="150"/>
      <c r="RK512" s="150"/>
      <c r="RL512" s="150"/>
      <c r="RM512" s="150"/>
      <c r="RN512" s="150"/>
      <c r="RO512" s="150"/>
      <c r="RP512" s="150"/>
      <c r="RQ512" s="150"/>
      <c r="RR512" s="150"/>
      <c r="RS512" s="150"/>
      <c r="RT512" s="150"/>
      <c r="RU512" s="150"/>
      <c r="RV512" s="150"/>
      <c r="RW512" s="150"/>
      <c r="RX512" s="150"/>
      <c r="RY512" s="150"/>
      <c r="RZ512" s="150"/>
      <c r="SA512" s="150"/>
      <c r="SB512" s="150"/>
      <c r="SC512" s="150"/>
      <c r="SD512" s="150"/>
      <c r="SE512" s="150"/>
      <c r="SF512" s="150"/>
      <c r="SG512" s="150"/>
      <c r="SH512" s="150"/>
      <c r="SI512" s="150"/>
      <c r="SJ512" s="150"/>
      <c r="SK512" s="150"/>
      <c r="SL512" s="150"/>
      <c r="SM512" s="150"/>
      <c r="SN512" s="150"/>
      <c r="SO512" s="150"/>
      <c r="SP512" s="150"/>
      <c r="SQ512" s="150"/>
      <c r="SR512" s="150"/>
      <c r="SS512" s="150"/>
      <c r="ST512" s="150"/>
      <c r="SU512" s="150"/>
      <c r="SV512" s="150"/>
      <c r="SW512" s="150"/>
      <c r="SX512" s="150"/>
      <c r="SY512" s="150"/>
      <c r="SZ512" s="150"/>
      <c r="TA512" s="150"/>
      <c r="TB512" s="150"/>
      <c r="TC512" s="150"/>
      <c r="TD512" s="150"/>
      <c r="TE512" s="150"/>
      <c r="TF512" s="150"/>
      <c r="TG512" s="150"/>
      <c r="TH512" s="150"/>
      <c r="TI512" s="150"/>
      <c r="TJ512" s="150"/>
      <c r="TK512" s="150"/>
      <c r="TL512" s="150"/>
      <c r="TM512" s="150"/>
      <c r="TN512" s="150"/>
      <c r="TO512" s="150"/>
      <c r="TP512" s="150"/>
      <c r="TQ512" s="150"/>
      <c r="TR512" s="150"/>
      <c r="TS512" s="150"/>
      <c r="TT512" s="150"/>
      <c r="TU512" s="150"/>
      <c r="TV512" s="150"/>
      <c r="TW512" s="150"/>
      <c r="TX512" s="150"/>
      <c r="TY512" s="150"/>
      <c r="TZ512" s="150"/>
      <c r="UA512" s="150"/>
      <c r="UB512" s="150"/>
      <c r="UC512" s="150"/>
      <c r="UD512" s="150"/>
      <c r="UE512" s="150"/>
      <c r="UF512" s="150"/>
      <c r="UG512" s="150"/>
      <c r="UH512" s="150"/>
      <c r="UI512" s="150"/>
      <c r="UJ512" s="150"/>
      <c r="UK512" s="150"/>
      <c r="UL512" s="150"/>
      <c r="UM512" s="150"/>
      <c r="UN512" s="150"/>
      <c r="UO512" s="150"/>
      <c r="UP512" s="150"/>
      <c r="UQ512" s="150"/>
      <c r="UR512" s="150"/>
      <c r="US512" s="150"/>
      <c r="UT512" s="150"/>
      <c r="UU512" s="150"/>
      <c r="UV512" s="150"/>
      <c r="UW512" s="150"/>
      <c r="UX512" s="150"/>
      <c r="UY512" s="150"/>
      <c r="UZ512" s="150"/>
      <c r="VA512" s="150"/>
      <c r="VB512" s="150"/>
      <c r="VC512" s="150"/>
      <c r="VD512" s="150"/>
      <c r="VE512" s="150"/>
      <c r="VF512" s="150"/>
      <c r="VG512" s="150"/>
      <c r="VH512" s="150"/>
      <c r="VI512" s="150"/>
      <c r="VJ512" s="150"/>
      <c r="VK512" s="150"/>
      <c r="VL512" s="150"/>
      <c r="VM512" s="150"/>
      <c r="VN512" s="150"/>
      <c r="VO512" s="150"/>
      <c r="VP512" s="150"/>
      <c r="VQ512" s="150"/>
      <c r="VR512" s="150"/>
      <c r="VS512" s="150"/>
      <c r="VT512" s="150"/>
      <c r="VU512" s="150"/>
      <c r="VV512" s="150"/>
      <c r="VW512" s="150"/>
      <c r="VX512" s="150"/>
      <c r="VY512" s="150"/>
      <c r="VZ512" s="150"/>
      <c r="WA512" s="150"/>
      <c r="WB512" s="150"/>
      <c r="WC512" s="150"/>
      <c r="WD512" s="150"/>
      <c r="WE512" s="150"/>
      <c r="WF512" s="150"/>
      <c r="WG512" s="150"/>
      <c r="WH512" s="150"/>
      <c r="WI512" s="150"/>
      <c r="WJ512" s="150"/>
      <c r="WK512" s="150"/>
      <c r="WL512" s="150"/>
      <c r="WM512" s="150"/>
      <c r="WN512" s="150"/>
      <c r="WO512" s="150"/>
      <c r="WP512" s="150"/>
      <c r="WQ512" s="150"/>
      <c r="WR512" s="150"/>
      <c r="WS512" s="150"/>
      <c r="WT512" s="150"/>
      <c r="WU512" s="150"/>
      <c r="WV512" s="150"/>
      <c r="WW512" s="150"/>
      <c r="WX512" s="150"/>
      <c r="WY512" s="150"/>
      <c r="WZ512" s="150"/>
      <c r="XA512" s="150"/>
      <c r="XB512" s="150"/>
      <c r="XC512" s="150"/>
      <c r="XD512" s="150"/>
      <c r="XE512" s="150"/>
      <c r="XF512" s="150"/>
      <c r="XG512" s="150"/>
      <c r="XH512" s="150"/>
      <c r="XI512" s="150"/>
      <c r="XJ512" s="150"/>
      <c r="XK512" s="150"/>
      <c r="XL512" s="150"/>
      <c r="XM512" s="150"/>
      <c r="XN512" s="150"/>
      <c r="XO512" s="150"/>
      <c r="XP512" s="150"/>
      <c r="XQ512" s="150"/>
      <c r="XR512" s="150"/>
      <c r="XS512" s="150"/>
      <c r="XT512" s="150"/>
      <c r="XU512" s="150"/>
      <c r="XV512" s="150"/>
      <c r="XW512" s="150"/>
      <c r="XX512" s="150"/>
      <c r="XY512" s="150"/>
      <c r="XZ512" s="150"/>
      <c r="YA512" s="150"/>
      <c r="YB512" s="150"/>
      <c r="YC512" s="150"/>
      <c r="YD512" s="150"/>
      <c r="YE512" s="150"/>
      <c r="YF512" s="150"/>
      <c r="YG512" s="150"/>
      <c r="YH512" s="150"/>
      <c r="YI512" s="150"/>
      <c r="YJ512" s="150"/>
      <c r="YK512" s="150"/>
      <c r="YL512" s="150"/>
      <c r="YM512" s="150"/>
      <c r="YN512" s="150"/>
      <c r="YO512" s="150"/>
      <c r="YP512" s="150"/>
      <c r="YQ512" s="150"/>
      <c r="YR512" s="150"/>
      <c r="YS512" s="150"/>
      <c r="YT512" s="150"/>
      <c r="YU512" s="150"/>
      <c r="YV512" s="150"/>
      <c r="YW512" s="150"/>
      <c r="YX512" s="150"/>
      <c r="YY512" s="150"/>
      <c r="YZ512" s="150"/>
      <c r="ZA512" s="150"/>
      <c r="ZB512" s="150"/>
      <c r="ZC512" s="150"/>
      <c r="ZD512" s="150"/>
      <c r="ZE512" s="150"/>
      <c r="ZF512" s="150"/>
      <c r="ZG512" s="150"/>
      <c r="ZH512" s="150"/>
      <c r="ZI512" s="150"/>
      <c r="ZJ512" s="150"/>
      <c r="ZK512" s="150"/>
      <c r="ZL512" s="150"/>
      <c r="ZM512" s="150"/>
      <c r="ZN512" s="150"/>
      <c r="ZO512" s="150"/>
      <c r="ZP512" s="150"/>
      <c r="ZQ512" s="150"/>
      <c r="ZR512" s="150"/>
      <c r="ZS512" s="150"/>
      <c r="ZT512" s="150"/>
      <c r="ZU512" s="150"/>
      <c r="ZV512" s="150"/>
      <c r="ZW512" s="150"/>
      <c r="ZX512" s="150"/>
      <c r="ZY512" s="150"/>
      <c r="ZZ512" s="150"/>
      <c r="AAA512" s="150"/>
      <c r="AAB512" s="150"/>
      <c r="AAC512" s="150"/>
      <c r="AAD512" s="150"/>
      <c r="AAE512" s="150"/>
      <c r="AAF512" s="150"/>
      <c r="AAG512" s="150"/>
      <c r="AAH512" s="150"/>
      <c r="AAI512" s="150"/>
      <c r="AAJ512" s="150"/>
      <c r="AAK512" s="150"/>
      <c r="AAL512" s="150"/>
      <c r="AAM512" s="150"/>
      <c r="AAN512" s="150"/>
      <c r="AAO512" s="150"/>
      <c r="AAP512" s="150"/>
      <c r="AAQ512" s="150"/>
      <c r="AAR512" s="150"/>
      <c r="AAS512" s="150"/>
      <c r="AAT512" s="150"/>
      <c r="AAU512" s="150"/>
      <c r="AAV512" s="150"/>
      <c r="AAW512" s="150"/>
      <c r="AAX512" s="150"/>
      <c r="AAY512" s="150"/>
      <c r="AAZ512" s="150"/>
      <c r="ABA512" s="150"/>
      <c r="ABB512" s="150"/>
      <c r="ABC512" s="150"/>
      <c r="ABD512" s="150"/>
      <c r="ABE512" s="150"/>
      <c r="ABF512" s="150"/>
      <c r="ABG512" s="150"/>
      <c r="ABH512" s="150"/>
      <c r="ABI512" s="150"/>
      <c r="ABJ512" s="150"/>
      <c r="ABK512" s="150"/>
      <c r="ABL512" s="150"/>
      <c r="ABM512" s="150"/>
      <c r="ABN512" s="150"/>
      <c r="ABO512" s="150"/>
      <c r="ABP512" s="150"/>
      <c r="ABQ512" s="150"/>
      <c r="ABR512" s="150"/>
      <c r="ABS512" s="150"/>
      <c r="ABT512" s="150"/>
      <c r="ABU512" s="150"/>
      <c r="ABV512" s="150"/>
      <c r="ABW512" s="150"/>
      <c r="ABX512" s="150"/>
      <c r="ABY512" s="150"/>
      <c r="ABZ512" s="150"/>
      <c r="ACA512" s="150"/>
      <c r="ACB512" s="150"/>
      <c r="ACC512" s="150"/>
      <c r="ACD512" s="150"/>
      <c r="ACE512" s="150"/>
      <c r="ACF512" s="150"/>
      <c r="ACG512" s="150"/>
      <c r="ACH512" s="150"/>
      <c r="ACI512" s="150"/>
      <c r="ACJ512" s="150"/>
      <c r="ACK512" s="150"/>
      <c r="ACL512" s="150"/>
      <c r="ACM512" s="150"/>
      <c r="ACN512" s="150"/>
      <c r="ACO512" s="150"/>
      <c r="ACP512" s="150"/>
      <c r="ACQ512" s="150"/>
      <c r="ACR512" s="150"/>
      <c r="ACS512" s="150"/>
      <c r="ACT512" s="150"/>
      <c r="ACU512" s="150"/>
      <c r="ACV512" s="150"/>
      <c r="ACW512" s="150"/>
      <c r="ACX512" s="150"/>
      <c r="ACY512" s="150"/>
      <c r="ACZ512" s="150"/>
      <c r="ADA512" s="150"/>
      <c r="ADB512" s="150"/>
      <c r="ADC512" s="150"/>
      <c r="ADD512" s="150"/>
      <c r="ADE512" s="150"/>
      <c r="ADF512" s="150"/>
      <c r="ADG512" s="150"/>
      <c r="ADH512" s="150"/>
      <c r="ADI512" s="150"/>
      <c r="ADJ512" s="150"/>
      <c r="ADK512" s="150"/>
      <c r="ADL512" s="150"/>
      <c r="ADM512" s="150"/>
      <c r="ADN512" s="150"/>
      <c r="ADO512" s="150"/>
      <c r="ADP512" s="150"/>
      <c r="ADQ512" s="150"/>
      <c r="ADR512" s="150"/>
      <c r="ADS512" s="150"/>
      <c r="ADT512" s="150"/>
      <c r="ADU512" s="150"/>
      <c r="ADV512" s="150"/>
      <c r="ADW512" s="150"/>
      <c r="ADX512" s="150"/>
      <c r="ADY512" s="150"/>
      <c r="ADZ512" s="150"/>
      <c r="AEA512" s="150"/>
      <c r="AEB512" s="150"/>
      <c r="AEC512" s="150"/>
      <c r="AED512" s="150"/>
      <c r="AEE512" s="150"/>
      <c r="AEF512" s="150"/>
      <c r="AEG512" s="150"/>
      <c r="AEH512" s="150"/>
      <c r="AEI512" s="150"/>
      <c r="AEJ512" s="150"/>
      <c r="AEK512" s="150"/>
      <c r="AEL512" s="150"/>
      <c r="AEM512" s="150"/>
      <c r="AEN512" s="150"/>
      <c r="AEO512" s="150"/>
      <c r="AEP512" s="150"/>
      <c r="AEQ512" s="150"/>
      <c r="AER512" s="150"/>
      <c r="AES512" s="150"/>
      <c r="AET512" s="150"/>
      <c r="AEU512" s="150"/>
      <c r="AEV512" s="150"/>
      <c r="AEW512" s="150"/>
      <c r="AEX512" s="150"/>
      <c r="AEY512" s="150"/>
      <c r="AEZ512" s="150"/>
      <c r="AFA512" s="150"/>
      <c r="AFB512" s="150"/>
      <c r="AFC512" s="150"/>
      <c r="AFD512" s="150"/>
      <c r="AFE512" s="150"/>
      <c r="AFF512" s="150"/>
      <c r="AFG512" s="150"/>
      <c r="AFH512" s="150"/>
      <c r="AFI512" s="150"/>
      <c r="AFJ512" s="150"/>
      <c r="AFK512" s="150"/>
      <c r="AFL512" s="150"/>
      <c r="AFM512" s="150"/>
      <c r="AFN512" s="150"/>
      <c r="AFO512" s="150"/>
      <c r="AFP512" s="150"/>
      <c r="AFQ512" s="150"/>
      <c r="AFR512" s="150"/>
      <c r="AFS512" s="150"/>
      <c r="AFT512" s="150"/>
      <c r="AFU512" s="150"/>
      <c r="AFV512" s="150"/>
      <c r="AFW512" s="150"/>
      <c r="AFX512" s="150"/>
      <c r="AFY512" s="150"/>
      <c r="AFZ512" s="150"/>
      <c r="AGA512" s="150"/>
      <c r="AGB512" s="150"/>
      <c r="AGC512" s="150"/>
      <c r="AGD512" s="150"/>
      <c r="AGE512" s="150"/>
      <c r="AGF512" s="150"/>
      <c r="AGG512" s="150"/>
      <c r="AGH512" s="150"/>
      <c r="AGI512" s="150"/>
      <c r="AGJ512" s="150"/>
      <c r="AGK512" s="150"/>
      <c r="AGL512" s="150"/>
      <c r="AGM512" s="150"/>
      <c r="AGN512" s="150"/>
      <c r="AGO512" s="150"/>
      <c r="AGP512" s="150"/>
      <c r="AGQ512" s="150"/>
      <c r="AGR512" s="150"/>
      <c r="AGS512" s="150"/>
      <c r="AGT512" s="150"/>
      <c r="AGU512" s="150"/>
      <c r="AGV512" s="150"/>
      <c r="AGW512" s="150"/>
      <c r="AGX512" s="150"/>
      <c r="AGY512" s="150"/>
      <c r="AGZ512" s="150"/>
      <c r="AHA512" s="150"/>
      <c r="AHB512" s="150"/>
      <c r="AHC512" s="150"/>
      <c r="AHD512" s="150"/>
      <c r="AHE512" s="150"/>
      <c r="AHF512" s="150"/>
      <c r="AHG512" s="150"/>
      <c r="AHH512" s="150"/>
      <c r="AHI512" s="150"/>
      <c r="AHJ512" s="150"/>
      <c r="AHK512" s="150"/>
      <c r="AHL512" s="150"/>
      <c r="AHM512" s="150"/>
      <c r="AHN512" s="150"/>
      <c r="AHO512" s="150"/>
      <c r="AHP512" s="150"/>
      <c r="AHQ512" s="150"/>
      <c r="AHR512" s="150"/>
      <c r="AHS512" s="150"/>
      <c r="AHT512" s="150"/>
      <c r="AHU512" s="150"/>
      <c r="AHV512" s="150"/>
      <c r="AHW512" s="150"/>
      <c r="AHX512" s="150"/>
      <c r="AHY512" s="150"/>
      <c r="AHZ512" s="150"/>
      <c r="AIA512" s="150"/>
      <c r="AIB512" s="150"/>
      <c r="AIC512" s="150"/>
      <c r="AID512" s="150"/>
      <c r="AIE512" s="150"/>
      <c r="AIF512" s="150"/>
      <c r="AIG512" s="150"/>
      <c r="AIH512" s="150"/>
      <c r="AII512" s="150"/>
      <c r="AIJ512" s="150"/>
      <c r="AIK512" s="150"/>
      <c r="AIL512" s="150"/>
      <c r="AIM512" s="150"/>
      <c r="AIN512" s="150"/>
      <c r="AIO512" s="150"/>
      <c r="AIP512" s="150"/>
      <c r="AIQ512" s="150"/>
      <c r="AIR512" s="150"/>
      <c r="AIS512" s="150"/>
      <c r="AIT512" s="150"/>
      <c r="AIU512" s="150"/>
      <c r="AIV512" s="150"/>
      <c r="AIW512" s="150"/>
      <c r="AIX512" s="150"/>
      <c r="AIY512" s="150"/>
      <c r="AIZ512" s="150"/>
      <c r="AJA512" s="150"/>
      <c r="AJB512" s="150"/>
      <c r="AJC512" s="150"/>
      <c r="AJD512" s="150"/>
      <c r="AJE512" s="150"/>
      <c r="AJF512" s="150"/>
      <c r="AJG512" s="150"/>
      <c r="AJH512" s="150"/>
      <c r="AJI512" s="150"/>
      <c r="AJJ512" s="150"/>
      <c r="AJK512" s="150"/>
      <c r="AJL512" s="150"/>
      <c r="AJM512" s="150"/>
      <c r="AJN512" s="150"/>
      <c r="AJO512" s="150"/>
      <c r="AJP512" s="150"/>
      <c r="AJQ512" s="150"/>
      <c r="AJR512" s="150"/>
      <c r="AJS512" s="150"/>
      <c r="AJT512" s="150"/>
      <c r="AJU512" s="150"/>
      <c r="AJV512" s="150"/>
      <c r="AJW512" s="150"/>
      <c r="AJX512" s="150"/>
      <c r="AJY512" s="150"/>
      <c r="AJZ512" s="150"/>
      <c r="AKA512" s="150"/>
      <c r="AKB512" s="150"/>
      <c r="AKC512" s="150"/>
      <c r="AKD512" s="150"/>
      <c r="AKE512" s="150"/>
      <c r="AKF512" s="150"/>
      <c r="AKG512" s="150"/>
      <c r="AKH512" s="150"/>
      <c r="AKI512" s="150"/>
      <c r="AKJ512" s="150"/>
      <c r="AKK512" s="150"/>
      <c r="AKL512" s="150"/>
      <c r="AKM512" s="150"/>
      <c r="AKN512" s="150"/>
      <c r="AKO512" s="150"/>
      <c r="AKP512" s="150"/>
      <c r="AKQ512" s="150"/>
      <c r="AKR512" s="150"/>
      <c r="AKS512" s="150"/>
      <c r="AKT512" s="150"/>
      <c r="AKU512" s="150"/>
      <c r="AKV512" s="150"/>
      <c r="AKW512" s="150"/>
      <c r="AKX512" s="150"/>
      <c r="AKY512" s="150"/>
      <c r="AKZ512" s="150"/>
      <c r="ALA512" s="150"/>
      <c r="ALB512" s="150"/>
      <c r="ALC512" s="150"/>
      <c r="ALD512" s="150"/>
      <c r="ALE512" s="150"/>
      <c r="ALF512" s="150"/>
      <c r="ALG512" s="150"/>
      <c r="ALH512" s="150"/>
      <c r="ALI512" s="150"/>
      <c r="ALJ512" s="150"/>
      <c r="ALK512" s="150"/>
      <c r="ALL512" s="150"/>
      <c r="ALM512" s="150"/>
      <c r="ALN512" s="150"/>
      <c r="ALO512" s="150"/>
      <c r="ALP512" s="150"/>
      <c r="ALQ512" s="150"/>
      <c r="ALR512" s="150"/>
      <c r="ALS512" s="150"/>
      <c r="ALT512" s="150"/>
      <c r="ALU512" s="150"/>
      <c r="ALV512" s="150"/>
      <c r="ALW512" s="150"/>
      <c r="ALX512" s="150"/>
      <c r="ALY512" s="150"/>
      <c r="ALZ512" s="150"/>
      <c r="AMA512" s="150"/>
      <c r="AMB512" s="150"/>
      <c r="AMC512" s="150"/>
      <c r="AMD512" s="150"/>
      <c r="AME512" s="150"/>
      <c r="AMF512" s="150"/>
      <c r="AMG512" s="150"/>
      <c r="AMH512" s="150"/>
      <c r="AMI512" s="150"/>
      <c r="AMJ512" s="150"/>
      <c r="AMK512" s="150"/>
    </row>
    <row r="513" spans="1:1025" s="173" customFormat="1" x14ac:dyDescent="0.25">
      <c r="A513" s="411" t="s">
        <v>27012</v>
      </c>
      <c r="B513" s="257">
        <v>513</v>
      </c>
      <c r="C513" s="171" t="s">
        <v>27013</v>
      </c>
      <c r="D513" s="411" t="s">
        <v>27014</v>
      </c>
      <c r="E513" s="277" t="s">
        <v>151</v>
      </c>
      <c r="F513" s="278">
        <v>4</v>
      </c>
      <c r="G513" s="280"/>
      <c r="H513" s="280">
        <v>4</v>
      </c>
      <c r="I513" s="492">
        <v>285</v>
      </c>
      <c r="J513" s="278">
        <v>2</v>
      </c>
      <c r="K513" s="394">
        <v>1</v>
      </c>
      <c r="L513" s="278"/>
      <c r="M513" s="278"/>
      <c r="N513" s="278"/>
      <c r="O513" s="278"/>
      <c r="P513" s="293">
        <v>335</v>
      </c>
      <c r="Q513" s="278"/>
      <c r="R513" s="278"/>
      <c r="S513" s="278"/>
      <c r="T513" s="278"/>
      <c r="U513" s="278"/>
      <c r="V513" s="278"/>
      <c r="W513" s="283">
        <f t="shared" si="225"/>
        <v>100</v>
      </c>
      <c r="X513" s="283">
        <f t="shared" si="224"/>
        <v>100</v>
      </c>
      <c r="Y513" s="283">
        <f t="shared" si="228"/>
        <v>20</v>
      </c>
      <c r="Z513" s="283">
        <f t="shared" si="221"/>
        <v>100</v>
      </c>
      <c r="AA513" s="283">
        <f t="shared" si="222"/>
        <v>100</v>
      </c>
      <c r="AB513" s="287">
        <f t="shared" si="227"/>
        <v>100</v>
      </c>
      <c r="AC513" s="287">
        <f t="shared" si="226"/>
        <v>100</v>
      </c>
      <c r="AD513" s="287">
        <f t="shared" si="214"/>
        <v>100</v>
      </c>
      <c r="AE513" s="284">
        <f t="shared" si="220"/>
        <v>100</v>
      </c>
      <c r="AF513" s="284">
        <f t="shared" si="230"/>
        <v>100</v>
      </c>
      <c r="AG513" s="342">
        <v>10</v>
      </c>
      <c r="AH513" s="268">
        <f t="shared" si="229"/>
        <v>10</v>
      </c>
      <c r="AI513" s="342">
        <v>20</v>
      </c>
      <c r="AJ513" s="268">
        <f t="shared" si="215"/>
        <v>100</v>
      </c>
      <c r="AK513" s="506" t="s">
        <v>27015</v>
      </c>
      <c r="AL513" s="278"/>
      <c r="AM513" s="278">
        <v>3</v>
      </c>
      <c r="AN513" s="511"/>
      <c r="AO513" s="277"/>
      <c r="AP513" s="277"/>
      <c r="AQ513" s="277"/>
      <c r="AR513" s="356" t="s">
        <v>27018</v>
      </c>
      <c r="AS513" s="356" t="s">
        <v>31860</v>
      </c>
      <c r="AT513" s="277"/>
      <c r="AU513" s="277"/>
      <c r="AV513" s="150"/>
      <c r="AW513" s="150"/>
      <c r="AX513" s="150"/>
      <c r="AY513" s="150"/>
      <c r="AZ513" s="150"/>
      <c r="BA513" s="150"/>
      <c r="BB513" s="150"/>
      <c r="BC513" s="150"/>
      <c r="BD513" s="150"/>
      <c r="BE513" s="150"/>
      <c r="BF513" s="150"/>
      <c r="BG513" s="150"/>
      <c r="BH513" s="150"/>
      <c r="BI513" s="150"/>
      <c r="BJ513" s="150"/>
      <c r="BK513" s="150"/>
      <c r="BL513" s="150"/>
      <c r="BM513" s="150"/>
      <c r="BN513" s="150"/>
      <c r="BO513" s="150"/>
      <c r="BP513" s="150"/>
      <c r="BQ513" s="150"/>
      <c r="BR513" s="150"/>
      <c r="BS513" s="150"/>
      <c r="BT513" s="150"/>
      <c r="BU513" s="150"/>
      <c r="BV513" s="150"/>
      <c r="BW513" s="150"/>
      <c r="BX513" s="150"/>
      <c r="BY513" s="150"/>
      <c r="BZ513" s="150"/>
      <c r="CA513" s="150"/>
      <c r="CB513" s="150"/>
      <c r="CC513" s="150"/>
      <c r="CD513" s="150"/>
      <c r="CE513" s="150"/>
      <c r="CF513" s="150"/>
      <c r="CG513" s="150"/>
      <c r="CH513" s="150"/>
      <c r="CI513" s="150"/>
      <c r="CJ513" s="150"/>
      <c r="CK513" s="150"/>
      <c r="CL513" s="150"/>
      <c r="CM513" s="150"/>
      <c r="CN513" s="150"/>
      <c r="CO513" s="150"/>
      <c r="CP513" s="150"/>
      <c r="CQ513" s="150"/>
      <c r="CR513" s="150"/>
      <c r="CS513" s="150"/>
      <c r="CT513" s="150"/>
      <c r="CU513" s="150"/>
      <c r="CV513" s="150"/>
      <c r="CW513" s="150"/>
      <c r="CX513" s="150"/>
      <c r="CY513" s="150"/>
      <c r="CZ513" s="150"/>
      <c r="DA513" s="150"/>
      <c r="DB513" s="150"/>
      <c r="DC513" s="150"/>
      <c r="DD513" s="150"/>
      <c r="DE513" s="150"/>
      <c r="DF513" s="150"/>
      <c r="DG513" s="150"/>
      <c r="DH513" s="150"/>
      <c r="DI513" s="150"/>
      <c r="DJ513" s="150"/>
      <c r="DK513" s="150"/>
      <c r="DL513" s="150"/>
      <c r="DM513" s="150"/>
      <c r="DN513" s="150"/>
      <c r="DO513" s="150"/>
      <c r="DP513" s="150"/>
      <c r="DQ513" s="150"/>
      <c r="DR513" s="150"/>
      <c r="DS513" s="150"/>
      <c r="DT513" s="150"/>
      <c r="DU513" s="150"/>
      <c r="DV513" s="150"/>
      <c r="DW513" s="150"/>
      <c r="DX513" s="150"/>
      <c r="DY513" s="150"/>
      <c r="DZ513" s="150"/>
      <c r="EA513" s="150"/>
      <c r="EB513" s="150"/>
      <c r="EC513" s="150"/>
      <c r="ED513" s="150"/>
      <c r="EE513" s="150"/>
      <c r="EF513" s="150"/>
      <c r="EG513" s="150"/>
      <c r="EH513" s="150"/>
      <c r="EI513" s="150"/>
      <c r="EJ513" s="150"/>
      <c r="EK513" s="150"/>
      <c r="EL513" s="150"/>
      <c r="EM513" s="150"/>
      <c r="EN513" s="150"/>
      <c r="EO513" s="150"/>
      <c r="EP513" s="150"/>
      <c r="EQ513" s="150"/>
      <c r="ER513" s="150"/>
      <c r="ES513" s="150"/>
      <c r="ET513" s="150"/>
      <c r="EU513" s="150"/>
      <c r="EV513" s="150"/>
      <c r="EW513" s="150"/>
      <c r="EX513" s="150"/>
      <c r="EY513" s="150"/>
      <c r="EZ513" s="150"/>
      <c r="FA513" s="150"/>
      <c r="FB513" s="150"/>
      <c r="FC513" s="150"/>
      <c r="FD513" s="150"/>
      <c r="FE513" s="150"/>
      <c r="FF513" s="150"/>
      <c r="FG513" s="150"/>
      <c r="FH513" s="150"/>
      <c r="FI513" s="150"/>
      <c r="FJ513" s="150"/>
      <c r="FK513" s="150"/>
      <c r="FL513" s="150"/>
      <c r="FM513" s="150"/>
      <c r="FN513" s="150"/>
      <c r="FO513" s="150"/>
      <c r="FP513" s="150"/>
      <c r="FQ513" s="150"/>
      <c r="FR513" s="150"/>
      <c r="FS513" s="150"/>
      <c r="FT513" s="150"/>
      <c r="FU513" s="150"/>
      <c r="FV513" s="150"/>
      <c r="FW513" s="150"/>
      <c r="FX513" s="150"/>
      <c r="FY513" s="150"/>
      <c r="FZ513" s="150"/>
      <c r="GA513" s="150"/>
      <c r="GB513" s="150"/>
      <c r="GC513" s="150"/>
      <c r="GD513" s="150"/>
      <c r="GE513" s="150"/>
      <c r="GF513" s="150"/>
      <c r="GG513" s="150"/>
      <c r="GH513" s="150"/>
      <c r="GI513" s="150"/>
      <c r="GJ513" s="150"/>
      <c r="GK513" s="150"/>
      <c r="GL513" s="150"/>
      <c r="GM513" s="150"/>
      <c r="GN513" s="150"/>
      <c r="GO513" s="150"/>
      <c r="GP513" s="150"/>
      <c r="GQ513" s="150"/>
      <c r="GR513" s="150"/>
      <c r="GS513" s="150"/>
      <c r="GT513" s="150"/>
      <c r="GU513" s="150"/>
      <c r="GV513" s="150"/>
      <c r="GW513" s="150"/>
      <c r="GX513" s="150"/>
      <c r="GY513" s="150"/>
      <c r="GZ513" s="150"/>
      <c r="HA513" s="150"/>
      <c r="HB513" s="150"/>
      <c r="HC513" s="150"/>
      <c r="HD513" s="150"/>
      <c r="HE513" s="150"/>
      <c r="HF513" s="150"/>
      <c r="HG513" s="150"/>
      <c r="HH513" s="150"/>
      <c r="HI513" s="150"/>
      <c r="HJ513" s="150"/>
      <c r="HK513" s="150"/>
      <c r="HL513" s="150"/>
      <c r="HM513" s="150"/>
      <c r="HN513" s="150"/>
      <c r="HO513" s="150"/>
      <c r="HP513" s="150"/>
      <c r="HQ513" s="150"/>
      <c r="HR513" s="150"/>
      <c r="HS513" s="150"/>
      <c r="HT513" s="150"/>
      <c r="HU513" s="150"/>
      <c r="HV513" s="150"/>
      <c r="HW513" s="150"/>
      <c r="HX513" s="150"/>
      <c r="HY513" s="150"/>
      <c r="HZ513" s="150"/>
      <c r="IA513" s="150"/>
      <c r="IB513" s="150"/>
      <c r="IC513" s="150"/>
      <c r="ID513" s="150"/>
      <c r="IE513" s="150"/>
      <c r="IF513" s="150"/>
      <c r="IG513" s="150"/>
      <c r="IH513" s="150"/>
      <c r="II513" s="150"/>
      <c r="IJ513" s="150"/>
      <c r="IK513" s="150"/>
      <c r="IL513" s="150"/>
      <c r="IM513" s="150"/>
      <c r="IN513" s="150"/>
      <c r="IO513" s="150"/>
      <c r="IP513" s="150"/>
      <c r="IQ513" s="150"/>
      <c r="IR513" s="150"/>
      <c r="IS513" s="150"/>
      <c r="IT513" s="150"/>
      <c r="IU513" s="150"/>
      <c r="IV513" s="150"/>
      <c r="IW513" s="150"/>
      <c r="IX513" s="150"/>
      <c r="IY513" s="150"/>
      <c r="IZ513" s="150"/>
      <c r="JA513" s="150"/>
      <c r="JB513" s="150"/>
      <c r="JC513" s="150"/>
      <c r="JD513" s="150"/>
      <c r="JE513" s="150"/>
      <c r="JF513" s="150"/>
      <c r="JG513" s="150"/>
      <c r="JH513" s="150"/>
      <c r="JI513" s="150"/>
      <c r="JJ513" s="150"/>
      <c r="JK513" s="150"/>
      <c r="JL513" s="150"/>
      <c r="JM513" s="150"/>
      <c r="JN513" s="150"/>
      <c r="JO513" s="150"/>
      <c r="JP513" s="150"/>
      <c r="JQ513" s="150"/>
      <c r="JR513" s="150"/>
      <c r="JS513" s="150"/>
      <c r="JT513" s="150"/>
      <c r="JU513" s="150"/>
      <c r="JV513" s="150"/>
      <c r="JW513" s="150"/>
      <c r="JX513" s="150"/>
      <c r="JY513" s="150"/>
      <c r="JZ513" s="150"/>
      <c r="KA513" s="150"/>
      <c r="KB513" s="150"/>
      <c r="KC513" s="150"/>
      <c r="KD513" s="150"/>
      <c r="KE513" s="150"/>
      <c r="KF513" s="150"/>
      <c r="KG513" s="150"/>
      <c r="KH513" s="150"/>
      <c r="KI513" s="150"/>
      <c r="KJ513" s="150"/>
      <c r="KK513" s="150"/>
      <c r="KL513" s="150"/>
      <c r="KM513" s="150"/>
      <c r="KN513" s="150"/>
      <c r="KO513" s="150"/>
      <c r="KP513" s="150"/>
      <c r="KQ513" s="150"/>
      <c r="KR513" s="150"/>
      <c r="KS513" s="150"/>
      <c r="KT513" s="150"/>
      <c r="KU513" s="150"/>
      <c r="KV513" s="150"/>
      <c r="KW513" s="150"/>
      <c r="KX513" s="150"/>
      <c r="KY513" s="150"/>
      <c r="KZ513" s="150"/>
      <c r="LA513" s="150"/>
      <c r="LB513" s="150"/>
      <c r="LC513" s="150"/>
      <c r="LD513" s="150"/>
      <c r="LE513" s="150"/>
      <c r="LF513" s="150"/>
      <c r="LG513" s="150"/>
      <c r="LH513" s="150"/>
      <c r="LI513" s="150"/>
      <c r="LJ513" s="150"/>
      <c r="LK513" s="150"/>
      <c r="LL513" s="150"/>
      <c r="LM513" s="150"/>
      <c r="LN513" s="150"/>
      <c r="LO513" s="150"/>
      <c r="LP513" s="150"/>
      <c r="LQ513" s="150"/>
      <c r="LR513" s="150"/>
      <c r="LS513" s="150"/>
      <c r="LT513" s="150"/>
      <c r="LU513" s="150"/>
      <c r="LV513" s="150"/>
      <c r="LW513" s="150"/>
      <c r="LX513" s="150"/>
      <c r="LY513" s="150"/>
      <c r="LZ513" s="150"/>
      <c r="MA513" s="150"/>
      <c r="MB513" s="150"/>
      <c r="MC513" s="150"/>
      <c r="MD513" s="150"/>
      <c r="ME513" s="150"/>
      <c r="MF513" s="150"/>
      <c r="MG513" s="150"/>
      <c r="MH513" s="150"/>
      <c r="MI513" s="150"/>
      <c r="MJ513" s="150"/>
      <c r="MK513" s="150"/>
      <c r="ML513" s="150"/>
      <c r="MM513" s="150"/>
      <c r="MN513" s="150"/>
      <c r="MO513" s="150"/>
      <c r="MP513" s="150"/>
      <c r="MQ513" s="150"/>
      <c r="MR513" s="150"/>
      <c r="MS513" s="150"/>
      <c r="MT513" s="150"/>
      <c r="MU513" s="150"/>
      <c r="MV513" s="150"/>
      <c r="MW513" s="150"/>
      <c r="MX513" s="150"/>
      <c r="MY513" s="150"/>
      <c r="MZ513" s="150"/>
      <c r="NA513" s="150"/>
      <c r="NB513" s="150"/>
      <c r="NC513" s="150"/>
      <c r="ND513" s="150"/>
      <c r="NE513" s="150"/>
      <c r="NF513" s="150"/>
      <c r="NG513" s="150"/>
      <c r="NH513" s="150"/>
      <c r="NI513" s="150"/>
      <c r="NJ513" s="150"/>
      <c r="NK513" s="150"/>
      <c r="NL513" s="150"/>
      <c r="NM513" s="150"/>
      <c r="NN513" s="150"/>
      <c r="NO513" s="150"/>
      <c r="NP513" s="150"/>
      <c r="NQ513" s="150"/>
      <c r="NR513" s="150"/>
      <c r="NS513" s="150"/>
      <c r="NT513" s="150"/>
      <c r="NU513" s="150"/>
      <c r="NV513" s="150"/>
      <c r="NW513" s="150"/>
      <c r="NX513" s="150"/>
      <c r="NY513" s="150"/>
      <c r="NZ513" s="150"/>
      <c r="OA513" s="150"/>
      <c r="OB513" s="150"/>
      <c r="OC513" s="150"/>
      <c r="OD513" s="150"/>
      <c r="OE513" s="150"/>
      <c r="OF513" s="150"/>
      <c r="OG513" s="150"/>
      <c r="OH513" s="150"/>
      <c r="OI513" s="150"/>
      <c r="OJ513" s="150"/>
      <c r="OK513" s="150"/>
      <c r="OL513" s="150"/>
      <c r="OM513" s="150"/>
      <c r="ON513" s="150"/>
      <c r="OO513" s="150"/>
      <c r="OP513" s="150"/>
      <c r="OQ513" s="150"/>
      <c r="OR513" s="150"/>
      <c r="OS513" s="150"/>
      <c r="OT513" s="150"/>
      <c r="OU513" s="150"/>
      <c r="OV513" s="150"/>
      <c r="OW513" s="150"/>
      <c r="OX513" s="150"/>
      <c r="OY513" s="150"/>
      <c r="OZ513" s="150"/>
      <c r="PA513" s="150"/>
      <c r="PB513" s="150"/>
      <c r="PC513" s="150"/>
      <c r="PD513" s="150"/>
      <c r="PE513" s="150"/>
      <c r="PF513" s="150"/>
      <c r="PG513" s="150"/>
      <c r="PH513" s="150"/>
      <c r="PI513" s="150"/>
      <c r="PJ513" s="150"/>
      <c r="PK513" s="150"/>
      <c r="PL513" s="150"/>
      <c r="PM513" s="150"/>
      <c r="PN513" s="150"/>
      <c r="PO513" s="150"/>
      <c r="PP513" s="150"/>
      <c r="PQ513" s="150"/>
      <c r="PR513" s="150"/>
      <c r="PS513" s="150"/>
      <c r="PT513" s="150"/>
      <c r="PU513" s="150"/>
      <c r="PV513" s="150"/>
      <c r="PW513" s="150"/>
      <c r="PX513" s="150"/>
      <c r="PY513" s="150"/>
      <c r="PZ513" s="150"/>
      <c r="QA513" s="150"/>
      <c r="QB513" s="150"/>
      <c r="QC513" s="150"/>
      <c r="QD513" s="150"/>
      <c r="QE513" s="150"/>
      <c r="QF513" s="150"/>
      <c r="QG513" s="150"/>
      <c r="QH513" s="150"/>
      <c r="QI513" s="150"/>
      <c r="QJ513" s="150"/>
      <c r="QK513" s="150"/>
      <c r="QL513" s="150"/>
      <c r="QM513" s="150"/>
      <c r="QN513" s="150"/>
      <c r="QO513" s="150"/>
      <c r="QP513" s="150"/>
      <c r="QQ513" s="150"/>
      <c r="QR513" s="150"/>
      <c r="QS513" s="150"/>
      <c r="QT513" s="150"/>
      <c r="QU513" s="150"/>
      <c r="QV513" s="150"/>
      <c r="QW513" s="150"/>
      <c r="QX513" s="150"/>
      <c r="QY513" s="150"/>
      <c r="QZ513" s="150"/>
      <c r="RA513" s="150"/>
      <c r="RB513" s="150"/>
      <c r="RC513" s="150"/>
      <c r="RD513" s="150"/>
      <c r="RE513" s="150"/>
      <c r="RF513" s="150"/>
      <c r="RG513" s="150"/>
      <c r="RH513" s="150"/>
      <c r="RI513" s="150"/>
      <c r="RJ513" s="150"/>
      <c r="RK513" s="150"/>
      <c r="RL513" s="150"/>
      <c r="RM513" s="150"/>
      <c r="RN513" s="150"/>
      <c r="RO513" s="150"/>
      <c r="RP513" s="150"/>
      <c r="RQ513" s="150"/>
      <c r="RR513" s="150"/>
      <c r="RS513" s="150"/>
      <c r="RT513" s="150"/>
      <c r="RU513" s="150"/>
      <c r="RV513" s="150"/>
      <c r="RW513" s="150"/>
      <c r="RX513" s="150"/>
      <c r="RY513" s="150"/>
      <c r="RZ513" s="150"/>
      <c r="SA513" s="150"/>
      <c r="SB513" s="150"/>
      <c r="SC513" s="150"/>
      <c r="SD513" s="150"/>
      <c r="SE513" s="150"/>
      <c r="SF513" s="150"/>
      <c r="SG513" s="150"/>
      <c r="SH513" s="150"/>
      <c r="SI513" s="150"/>
      <c r="SJ513" s="150"/>
      <c r="SK513" s="150"/>
      <c r="SL513" s="150"/>
      <c r="SM513" s="150"/>
      <c r="SN513" s="150"/>
      <c r="SO513" s="150"/>
      <c r="SP513" s="150"/>
      <c r="SQ513" s="150"/>
      <c r="SR513" s="150"/>
      <c r="SS513" s="150"/>
      <c r="ST513" s="150"/>
      <c r="SU513" s="150"/>
      <c r="SV513" s="150"/>
      <c r="SW513" s="150"/>
      <c r="SX513" s="150"/>
      <c r="SY513" s="150"/>
      <c r="SZ513" s="150"/>
      <c r="TA513" s="150"/>
      <c r="TB513" s="150"/>
      <c r="TC513" s="150"/>
      <c r="TD513" s="150"/>
      <c r="TE513" s="150"/>
      <c r="TF513" s="150"/>
      <c r="TG513" s="150"/>
      <c r="TH513" s="150"/>
      <c r="TI513" s="150"/>
      <c r="TJ513" s="150"/>
      <c r="TK513" s="150"/>
      <c r="TL513" s="150"/>
      <c r="TM513" s="150"/>
      <c r="TN513" s="150"/>
      <c r="TO513" s="150"/>
      <c r="TP513" s="150"/>
      <c r="TQ513" s="150"/>
      <c r="TR513" s="150"/>
      <c r="TS513" s="150"/>
      <c r="TT513" s="150"/>
      <c r="TU513" s="150"/>
      <c r="TV513" s="150"/>
      <c r="TW513" s="150"/>
      <c r="TX513" s="150"/>
      <c r="TY513" s="150"/>
      <c r="TZ513" s="150"/>
      <c r="UA513" s="150"/>
      <c r="UB513" s="150"/>
      <c r="UC513" s="150"/>
      <c r="UD513" s="150"/>
      <c r="UE513" s="150"/>
      <c r="UF513" s="150"/>
      <c r="UG513" s="150"/>
      <c r="UH513" s="150"/>
      <c r="UI513" s="150"/>
      <c r="UJ513" s="150"/>
      <c r="UK513" s="150"/>
      <c r="UL513" s="150"/>
      <c r="UM513" s="150"/>
      <c r="UN513" s="150"/>
      <c r="UO513" s="150"/>
      <c r="UP513" s="150"/>
      <c r="UQ513" s="150"/>
      <c r="UR513" s="150"/>
      <c r="US513" s="150"/>
      <c r="UT513" s="150"/>
      <c r="UU513" s="150"/>
      <c r="UV513" s="150"/>
      <c r="UW513" s="150"/>
      <c r="UX513" s="150"/>
      <c r="UY513" s="150"/>
      <c r="UZ513" s="150"/>
      <c r="VA513" s="150"/>
      <c r="VB513" s="150"/>
      <c r="VC513" s="150"/>
      <c r="VD513" s="150"/>
      <c r="VE513" s="150"/>
      <c r="VF513" s="150"/>
      <c r="VG513" s="150"/>
      <c r="VH513" s="150"/>
      <c r="VI513" s="150"/>
      <c r="VJ513" s="150"/>
      <c r="VK513" s="150"/>
      <c r="VL513" s="150"/>
      <c r="VM513" s="150"/>
      <c r="VN513" s="150"/>
      <c r="VO513" s="150"/>
      <c r="VP513" s="150"/>
      <c r="VQ513" s="150"/>
      <c r="VR513" s="150"/>
      <c r="VS513" s="150"/>
      <c r="VT513" s="150"/>
      <c r="VU513" s="150"/>
      <c r="VV513" s="150"/>
      <c r="VW513" s="150"/>
      <c r="VX513" s="150"/>
      <c r="VY513" s="150"/>
      <c r="VZ513" s="150"/>
      <c r="WA513" s="150"/>
      <c r="WB513" s="150"/>
      <c r="WC513" s="150"/>
      <c r="WD513" s="150"/>
      <c r="WE513" s="150"/>
      <c r="WF513" s="150"/>
      <c r="WG513" s="150"/>
      <c r="WH513" s="150"/>
      <c r="WI513" s="150"/>
      <c r="WJ513" s="150"/>
      <c r="WK513" s="150"/>
      <c r="WL513" s="150"/>
      <c r="WM513" s="150"/>
      <c r="WN513" s="150"/>
      <c r="WO513" s="150"/>
      <c r="WP513" s="150"/>
      <c r="WQ513" s="150"/>
      <c r="WR513" s="150"/>
      <c r="WS513" s="150"/>
      <c r="WT513" s="150"/>
      <c r="WU513" s="150"/>
      <c r="WV513" s="150"/>
      <c r="WW513" s="150"/>
      <c r="WX513" s="150"/>
      <c r="WY513" s="150"/>
      <c r="WZ513" s="150"/>
      <c r="XA513" s="150"/>
      <c r="XB513" s="150"/>
      <c r="XC513" s="150"/>
      <c r="XD513" s="150"/>
      <c r="XE513" s="150"/>
      <c r="XF513" s="150"/>
      <c r="XG513" s="150"/>
      <c r="XH513" s="150"/>
      <c r="XI513" s="150"/>
      <c r="XJ513" s="150"/>
      <c r="XK513" s="150"/>
      <c r="XL513" s="150"/>
      <c r="XM513" s="150"/>
      <c r="XN513" s="150"/>
      <c r="XO513" s="150"/>
      <c r="XP513" s="150"/>
      <c r="XQ513" s="150"/>
      <c r="XR513" s="150"/>
      <c r="XS513" s="150"/>
      <c r="XT513" s="150"/>
      <c r="XU513" s="150"/>
      <c r="XV513" s="150"/>
      <c r="XW513" s="150"/>
      <c r="XX513" s="150"/>
      <c r="XY513" s="150"/>
      <c r="XZ513" s="150"/>
      <c r="YA513" s="150"/>
      <c r="YB513" s="150"/>
      <c r="YC513" s="150"/>
      <c r="YD513" s="150"/>
      <c r="YE513" s="150"/>
      <c r="YF513" s="150"/>
      <c r="YG513" s="150"/>
      <c r="YH513" s="150"/>
      <c r="YI513" s="150"/>
      <c r="YJ513" s="150"/>
      <c r="YK513" s="150"/>
      <c r="YL513" s="150"/>
      <c r="YM513" s="150"/>
      <c r="YN513" s="150"/>
      <c r="YO513" s="150"/>
      <c r="YP513" s="150"/>
      <c r="YQ513" s="150"/>
      <c r="YR513" s="150"/>
      <c r="YS513" s="150"/>
      <c r="YT513" s="150"/>
      <c r="YU513" s="150"/>
      <c r="YV513" s="150"/>
      <c r="YW513" s="150"/>
      <c r="YX513" s="150"/>
      <c r="YY513" s="150"/>
      <c r="YZ513" s="150"/>
      <c r="ZA513" s="150"/>
      <c r="ZB513" s="150"/>
      <c r="ZC513" s="150"/>
      <c r="ZD513" s="150"/>
      <c r="ZE513" s="150"/>
      <c r="ZF513" s="150"/>
      <c r="ZG513" s="150"/>
      <c r="ZH513" s="150"/>
      <c r="ZI513" s="150"/>
      <c r="ZJ513" s="150"/>
      <c r="ZK513" s="150"/>
      <c r="ZL513" s="150"/>
      <c r="ZM513" s="150"/>
      <c r="ZN513" s="150"/>
      <c r="ZO513" s="150"/>
      <c r="ZP513" s="150"/>
      <c r="ZQ513" s="150"/>
      <c r="ZR513" s="150"/>
      <c r="ZS513" s="150"/>
      <c r="ZT513" s="150"/>
      <c r="ZU513" s="150"/>
      <c r="ZV513" s="150"/>
      <c r="ZW513" s="150"/>
      <c r="ZX513" s="150"/>
      <c r="ZY513" s="150"/>
      <c r="ZZ513" s="150"/>
      <c r="AAA513" s="150"/>
      <c r="AAB513" s="150"/>
      <c r="AAC513" s="150"/>
      <c r="AAD513" s="150"/>
      <c r="AAE513" s="150"/>
      <c r="AAF513" s="150"/>
      <c r="AAG513" s="150"/>
      <c r="AAH513" s="150"/>
      <c r="AAI513" s="150"/>
      <c r="AAJ513" s="150"/>
      <c r="AAK513" s="150"/>
      <c r="AAL513" s="150"/>
      <c r="AAM513" s="150"/>
      <c r="AAN513" s="150"/>
      <c r="AAO513" s="150"/>
      <c r="AAP513" s="150"/>
      <c r="AAQ513" s="150"/>
      <c r="AAR513" s="150"/>
      <c r="AAS513" s="150"/>
      <c r="AAT513" s="150"/>
      <c r="AAU513" s="150"/>
      <c r="AAV513" s="150"/>
      <c r="AAW513" s="150"/>
      <c r="AAX513" s="150"/>
      <c r="AAY513" s="150"/>
      <c r="AAZ513" s="150"/>
      <c r="ABA513" s="150"/>
      <c r="ABB513" s="150"/>
      <c r="ABC513" s="150"/>
      <c r="ABD513" s="150"/>
      <c r="ABE513" s="150"/>
      <c r="ABF513" s="150"/>
      <c r="ABG513" s="150"/>
      <c r="ABH513" s="150"/>
      <c r="ABI513" s="150"/>
      <c r="ABJ513" s="150"/>
      <c r="ABK513" s="150"/>
      <c r="ABL513" s="150"/>
      <c r="ABM513" s="150"/>
      <c r="ABN513" s="150"/>
      <c r="ABO513" s="150"/>
      <c r="ABP513" s="150"/>
      <c r="ABQ513" s="150"/>
      <c r="ABR513" s="150"/>
      <c r="ABS513" s="150"/>
      <c r="ABT513" s="150"/>
      <c r="ABU513" s="150"/>
      <c r="ABV513" s="150"/>
      <c r="ABW513" s="150"/>
      <c r="ABX513" s="150"/>
      <c r="ABY513" s="150"/>
      <c r="ABZ513" s="150"/>
      <c r="ACA513" s="150"/>
      <c r="ACB513" s="150"/>
      <c r="ACC513" s="150"/>
      <c r="ACD513" s="150"/>
      <c r="ACE513" s="150"/>
      <c r="ACF513" s="150"/>
      <c r="ACG513" s="150"/>
      <c r="ACH513" s="150"/>
      <c r="ACI513" s="150"/>
      <c r="ACJ513" s="150"/>
      <c r="ACK513" s="150"/>
      <c r="ACL513" s="150"/>
      <c r="ACM513" s="150"/>
      <c r="ACN513" s="150"/>
      <c r="ACO513" s="150"/>
      <c r="ACP513" s="150"/>
      <c r="ACQ513" s="150"/>
      <c r="ACR513" s="150"/>
      <c r="ACS513" s="150"/>
      <c r="ACT513" s="150"/>
      <c r="ACU513" s="150"/>
      <c r="ACV513" s="150"/>
      <c r="ACW513" s="150"/>
      <c r="ACX513" s="150"/>
      <c r="ACY513" s="150"/>
      <c r="ACZ513" s="150"/>
      <c r="ADA513" s="150"/>
      <c r="ADB513" s="150"/>
      <c r="ADC513" s="150"/>
      <c r="ADD513" s="150"/>
      <c r="ADE513" s="150"/>
      <c r="ADF513" s="150"/>
      <c r="ADG513" s="150"/>
      <c r="ADH513" s="150"/>
      <c r="ADI513" s="150"/>
      <c r="ADJ513" s="150"/>
      <c r="ADK513" s="150"/>
      <c r="ADL513" s="150"/>
      <c r="ADM513" s="150"/>
      <c r="ADN513" s="150"/>
      <c r="ADO513" s="150"/>
      <c r="ADP513" s="150"/>
      <c r="ADQ513" s="150"/>
      <c r="ADR513" s="150"/>
      <c r="ADS513" s="150"/>
      <c r="ADT513" s="150"/>
      <c r="ADU513" s="150"/>
      <c r="ADV513" s="150"/>
      <c r="ADW513" s="150"/>
      <c r="ADX513" s="150"/>
      <c r="ADY513" s="150"/>
      <c r="ADZ513" s="150"/>
      <c r="AEA513" s="150"/>
      <c r="AEB513" s="150"/>
      <c r="AEC513" s="150"/>
      <c r="AED513" s="150"/>
      <c r="AEE513" s="150"/>
      <c r="AEF513" s="150"/>
      <c r="AEG513" s="150"/>
      <c r="AEH513" s="150"/>
      <c r="AEI513" s="150"/>
      <c r="AEJ513" s="150"/>
      <c r="AEK513" s="150"/>
      <c r="AEL513" s="150"/>
      <c r="AEM513" s="150"/>
      <c r="AEN513" s="150"/>
      <c r="AEO513" s="150"/>
      <c r="AEP513" s="150"/>
      <c r="AEQ513" s="150"/>
      <c r="AER513" s="150"/>
      <c r="AES513" s="150"/>
      <c r="AET513" s="150"/>
      <c r="AEU513" s="150"/>
      <c r="AEV513" s="150"/>
      <c r="AEW513" s="150"/>
      <c r="AEX513" s="150"/>
      <c r="AEY513" s="150"/>
      <c r="AEZ513" s="150"/>
      <c r="AFA513" s="150"/>
      <c r="AFB513" s="150"/>
      <c r="AFC513" s="150"/>
      <c r="AFD513" s="150"/>
      <c r="AFE513" s="150"/>
      <c r="AFF513" s="150"/>
      <c r="AFG513" s="150"/>
      <c r="AFH513" s="150"/>
      <c r="AFI513" s="150"/>
      <c r="AFJ513" s="150"/>
      <c r="AFK513" s="150"/>
      <c r="AFL513" s="150"/>
      <c r="AFM513" s="150"/>
      <c r="AFN513" s="150"/>
      <c r="AFO513" s="150"/>
      <c r="AFP513" s="150"/>
      <c r="AFQ513" s="150"/>
      <c r="AFR513" s="150"/>
      <c r="AFS513" s="150"/>
      <c r="AFT513" s="150"/>
      <c r="AFU513" s="150"/>
      <c r="AFV513" s="150"/>
      <c r="AFW513" s="150"/>
      <c r="AFX513" s="150"/>
      <c r="AFY513" s="150"/>
      <c r="AFZ513" s="150"/>
      <c r="AGA513" s="150"/>
      <c r="AGB513" s="150"/>
      <c r="AGC513" s="150"/>
      <c r="AGD513" s="150"/>
      <c r="AGE513" s="150"/>
      <c r="AGF513" s="150"/>
      <c r="AGG513" s="150"/>
      <c r="AGH513" s="150"/>
      <c r="AGI513" s="150"/>
      <c r="AGJ513" s="150"/>
      <c r="AGK513" s="150"/>
      <c r="AGL513" s="150"/>
      <c r="AGM513" s="150"/>
      <c r="AGN513" s="150"/>
      <c r="AGO513" s="150"/>
      <c r="AGP513" s="150"/>
      <c r="AGQ513" s="150"/>
      <c r="AGR513" s="150"/>
      <c r="AGS513" s="150"/>
      <c r="AGT513" s="150"/>
      <c r="AGU513" s="150"/>
      <c r="AGV513" s="150"/>
      <c r="AGW513" s="150"/>
      <c r="AGX513" s="150"/>
      <c r="AGY513" s="150"/>
      <c r="AGZ513" s="150"/>
      <c r="AHA513" s="150"/>
      <c r="AHB513" s="150"/>
      <c r="AHC513" s="150"/>
      <c r="AHD513" s="150"/>
      <c r="AHE513" s="150"/>
      <c r="AHF513" s="150"/>
      <c r="AHG513" s="150"/>
      <c r="AHH513" s="150"/>
      <c r="AHI513" s="150"/>
      <c r="AHJ513" s="150"/>
      <c r="AHK513" s="150"/>
      <c r="AHL513" s="150"/>
      <c r="AHM513" s="150"/>
      <c r="AHN513" s="150"/>
      <c r="AHO513" s="150"/>
      <c r="AHP513" s="150"/>
      <c r="AHQ513" s="150"/>
      <c r="AHR513" s="150"/>
      <c r="AHS513" s="150"/>
      <c r="AHT513" s="150"/>
      <c r="AHU513" s="150"/>
      <c r="AHV513" s="150"/>
      <c r="AHW513" s="150"/>
      <c r="AHX513" s="150"/>
      <c r="AHY513" s="150"/>
      <c r="AHZ513" s="150"/>
      <c r="AIA513" s="150"/>
      <c r="AIB513" s="150"/>
      <c r="AIC513" s="150"/>
      <c r="AID513" s="150"/>
      <c r="AIE513" s="150"/>
      <c r="AIF513" s="150"/>
      <c r="AIG513" s="150"/>
      <c r="AIH513" s="150"/>
      <c r="AII513" s="150"/>
      <c r="AIJ513" s="150"/>
      <c r="AIK513" s="150"/>
      <c r="AIL513" s="150"/>
      <c r="AIM513" s="150"/>
      <c r="AIN513" s="150"/>
      <c r="AIO513" s="150"/>
      <c r="AIP513" s="150"/>
      <c r="AIQ513" s="150"/>
      <c r="AIR513" s="150"/>
      <c r="AIS513" s="150"/>
      <c r="AIT513" s="150"/>
      <c r="AIU513" s="150"/>
      <c r="AIV513" s="150"/>
      <c r="AIW513" s="150"/>
      <c r="AIX513" s="150"/>
      <c r="AIY513" s="150"/>
      <c r="AIZ513" s="150"/>
      <c r="AJA513" s="150"/>
      <c r="AJB513" s="150"/>
      <c r="AJC513" s="150"/>
      <c r="AJD513" s="150"/>
      <c r="AJE513" s="150"/>
      <c r="AJF513" s="150"/>
      <c r="AJG513" s="150"/>
      <c r="AJH513" s="150"/>
      <c r="AJI513" s="150"/>
      <c r="AJJ513" s="150"/>
      <c r="AJK513" s="150"/>
      <c r="AJL513" s="150"/>
      <c r="AJM513" s="150"/>
      <c r="AJN513" s="150"/>
      <c r="AJO513" s="150"/>
      <c r="AJP513" s="150"/>
      <c r="AJQ513" s="150"/>
      <c r="AJR513" s="150"/>
      <c r="AJS513" s="150"/>
      <c r="AJT513" s="150"/>
      <c r="AJU513" s="150"/>
      <c r="AJV513" s="150"/>
      <c r="AJW513" s="150"/>
      <c r="AJX513" s="150"/>
      <c r="AJY513" s="150"/>
      <c r="AJZ513" s="150"/>
      <c r="AKA513" s="150"/>
      <c r="AKB513" s="150"/>
      <c r="AKC513" s="150"/>
      <c r="AKD513" s="150"/>
      <c r="AKE513" s="150"/>
      <c r="AKF513" s="150"/>
      <c r="AKG513" s="150"/>
      <c r="AKH513" s="150"/>
      <c r="AKI513" s="150"/>
      <c r="AKJ513" s="150"/>
      <c r="AKK513" s="150"/>
      <c r="AKL513" s="150"/>
      <c r="AKM513" s="150"/>
      <c r="AKN513" s="150"/>
      <c r="AKO513" s="150"/>
      <c r="AKP513" s="150"/>
      <c r="AKQ513" s="150"/>
      <c r="AKR513" s="150"/>
      <c r="AKS513" s="150"/>
      <c r="AKT513" s="150"/>
      <c r="AKU513" s="150"/>
      <c r="AKV513" s="150"/>
      <c r="AKW513" s="150"/>
      <c r="AKX513" s="150"/>
      <c r="AKY513" s="150"/>
      <c r="AKZ513" s="150"/>
      <c r="ALA513" s="150"/>
      <c r="ALB513" s="150"/>
      <c r="ALC513" s="150"/>
      <c r="ALD513" s="150"/>
      <c r="ALE513" s="150"/>
      <c r="ALF513" s="150"/>
      <c r="ALG513" s="150"/>
      <c r="ALH513" s="150"/>
      <c r="ALI513" s="150"/>
      <c r="ALJ513" s="150"/>
      <c r="ALK513" s="150"/>
      <c r="ALL513" s="150"/>
      <c r="ALM513" s="150"/>
      <c r="ALN513" s="150"/>
      <c r="ALO513" s="150"/>
      <c r="ALP513" s="150"/>
      <c r="ALQ513" s="150"/>
      <c r="ALR513" s="150"/>
      <c r="ALS513" s="150"/>
      <c r="ALT513" s="150"/>
      <c r="ALU513" s="150"/>
      <c r="ALV513" s="150"/>
      <c r="ALW513" s="150"/>
      <c r="ALX513" s="150"/>
      <c r="ALY513" s="150"/>
      <c r="ALZ513" s="150"/>
      <c r="AMA513" s="150"/>
      <c r="AMB513" s="150"/>
      <c r="AMC513" s="150"/>
      <c r="AMD513" s="150"/>
      <c r="AME513" s="150"/>
      <c r="AMF513" s="150"/>
      <c r="AMG513" s="150"/>
      <c r="AMH513" s="150"/>
      <c r="AMI513" s="150"/>
      <c r="AMJ513" s="150"/>
      <c r="AMK513" s="150"/>
    </row>
    <row r="514" spans="1:1025" s="173" customFormat="1" x14ac:dyDescent="0.25">
      <c r="A514" s="411" t="s">
        <v>27016</v>
      </c>
      <c r="B514" s="257">
        <v>514</v>
      </c>
      <c r="C514" s="171" t="s">
        <v>27017</v>
      </c>
      <c r="D514" s="411" t="s">
        <v>27016</v>
      </c>
      <c r="E514" s="277"/>
      <c r="F514" s="278">
        <v>4</v>
      </c>
      <c r="G514" s="280"/>
      <c r="H514" s="280"/>
      <c r="I514" s="492">
        <v>285</v>
      </c>
      <c r="J514" s="278">
        <v>2</v>
      </c>
      <c r="K514" s="394">
        <v>1</v>
      </c>
      <c r="L514" s="278"/>
      <c r="M514" s="278"/>
      <c r="N514" s="278"/>
      <c r="O514" s="278"/>
      <c r="P514" s="278"/>
      <c r="Q514" s="278"/>
      <c r="R514" s="278"/>
      <c r="S514" s="278"/>
      <c r="T514" s="278"/>
      <c r="U514" s="278"/>
      <c r="V514" s="278"/>
      <c r="W514" s="283">
        <f t="shared" si="225"/>
        <v>100</v>
      </c>
      <c r="X514" s="283">
        <f t="shared" si="224"/>
        <v>100</v>
      </c>
      <c r="Y514" s="283">
        <f t="shared" si="228"/>
        <v>100</v>
      </c>
      <c r="Z514" s="283">
        <f t="shared" si="221"/>
        <v>100</v>
      </c>
      <c r="AA514" s="283">
        <f t="shared" si="222"/>
        <v>100</v>
      </c>
      <c r="AB514" s="287">
        <f t="shared" si="227"/>
        <v>100</v>
      </c>
      <c r="AC514" s="287">
        <f t="shared" si="226"/>
        <v>100</v>
      </c>
      <c r="AD514" s="287">
        <f t="shared" si="214"/>
        <v>100</v>
      </c>
      <c r="AE514" s="284">
        <f t="shared" si="220"/>
        <v>100</v>
      </c>
      <c r="AF514" s="284">
        <f t="shared" si="230"/>
        <v>100</v>
      </c>
      <c r="AG514" s="342">
        <v>10</v>
      </c>
      <c r="AH514" s="268">
        <f t="shared" si="229"/>
        <v>10</v>
      </c>
      <c r="AI514" s="342">
        <v>20</v>
      </c>
      <c r="AJ514" s="268">
        <f t="shared" si="215"/>
        <v>100</v>
      </c>
      <c r="AK514" s="506" t="s">
        <v>27015</v>
      </c>
      <c r="AL514" s="277"/>
      <c r="AM514" s="277"/>
      <c r="AN514" s="511"/>
      <c r="AO514" s="277"/>
      <c r="AP514" s="277"/>
      <c r="AQ514" s="277"/>
      <c r="AR514" s="356" t="s">
        <v>756</v>
      </c>
      <c r="AS514" s="356"/>
      <c r="AT514" s="277"/>
      <c r="AU514" s="277"/>
      <c r="AV514" s="150"/>
      <c r="AMK514" s="150"/>
    </row>
    <row r="515" spans="1:1025" s="173" customFormat="1" x14ac:dyDescent="0.25">
      <c r="A515" s="411" t="s">
        <v>27020</v>
      </c>
      <c r="B515" s="257">
        <v>515</v>
      </c>
      <c r="C515" s="171" t="s">
        <v>27019</v>
      </c>
      <c r="D515" s="411" t="s">
        <v>27020</v>
      </c>
      <c r="E515" s="277"/>
      <c r="F515" s="278">
        <v>4</v>
      </c>
      <c r="G515" s="280"/>
      <c r="H515" s="280"/>
      <c r="I515" s="492">
        <v>285</v>
      </c>
      <c r="J515" s="278">
        <v>2</v>
      </c>
      <c r="K515" s="394">
        <v>1</v>
      </c>
      <c r="L515" s="278"/>
      <c r="M515" s="278"/>
      <c r="N515" s="278"/>
      <c r="O515" s="278"/>
      <c r="P515" s="278"/>
      <c r="Q515" s="278"/>
      <c r="R515" s="278"/>
      <c r="S515" s="278"/>
      <c r="T515" s="278"/>
      <c r="U515" s="278"/>
      <c r="V515" s="278"/>
      <c r="W515" s="283">
        <f t="shared" si="225"/>
        <v>100</v>
      </c>
      <c r="X515" s="283">
        <f t="shared" si="224"/>
        <v>100</v>
      </c>
      <c r="Y515" s="283">
        <f t="shared" si="228"/>
        <v>100</v>
      </c>
      <c r="Z515" s="283">
        <f t="shared" si="221"/>
        <v>100</v>
      </c>
      <c r="AA515" s="283">
        <f t="shared" si="222"/>
        <v>100</v>
      </c>
      <c r="AB515" s="287">
        <f t="shared" si="227"/>
        <v>100</v>
      </c>
      <c r="AC515" s="287">
        <f t="shared" si="226"/>
        <v>100</v>
      </c>
      <c r="AD515" s="287">
        <f t="shared" si="214"/>
        <v>100</v>
      </c>
      <c r="AE515" s="284">
        <f t="shared" si="220"/>
        <v>100</v>
      </c>
      <c r="AF515" s="284">
        <f t="shared" si="230"/>
        <v>100</v>
      </c>
      <c r="AG515" s="342">
        <v>10</v>
      </c>
      <c r="AH515" s="268">
        <f t="shared" si="229"/>
        <v>10</v>
      </c>
      <c r="AI515" s="342">
        <v>20</v>
      </c>
      <c r="AJ515" s="268">
        <f t="shared" ref="AJ515:AJ546" si="231">IF(OR(EXACT(J515,"1A"),EXACT(J515,"1B"),EXACT(J515,"1C")),5,100)</f>
        <v>100</v>
      </c>
      <c r="AK515" s="506" t="s">
        <v>27021</v>
      </c>
      <c r="AL515" s="277"/>
      <c r="AM515" s="277"/>
      <c r="AN515" s="511"/>
      <c r="AO515" s="277"/>
      <c r="AP515" s="277"/>
      <c r="AQ515" s="277"/>
      <c r="AR515" s="356" t="s">
        <v>756</v>
      </c>
      <c r="AS515" s="356"/>
      <c r="AT515" s="277"/>
      <c r="AU515" s="277"/>
      <c r="AV515" s="150"/>
      <c r="AW515" s="150"/>
      <c r="AX515" s="150"/>
      <c r="AY515" s="150"/>
      <c r="AZ515" s="150"/>
      <c r="BA515" s="150"/>
      <c r="BB515" s="150"/>
      <c r="BC515" s="150"/>
      <c r="BD515" s="150"/>
      <c r="BE515" s="150"/>
      <c r="BF515" s="150"/>
      <c r="BG515" s="150"/>
      <c r="BH515" s="150"/>
      <c r="BI515" s="150"/>
      <c r="BJ515" s="150"/>
      <c r="BK515" s="150"/>
      <c r="BL515" s="150"/>
      <c r="BM515" s="150"/>
      <c r="BN515" s="150"/>
      <c r="BO515" s="150"/>
      <c r="BP515" s="150"/>
      <c r="BQ515" s="150"/>
      <c r="BR515" s="150"/>
      <c r="BS515" s="150"/>
      <c r="BT515" s="150"/>
      <c r="BU515" s="150"/>
      <c r="BV515" s="150"/>
      <c r="BW515" s="150"/>
      <c r="BX515" s="150"/>
      <c r="BY515" s="150"/>
      <c r="BZ515" s="150"/>
      <c r="CA515" s="150"/>
      <c r="CB515" s="150"/>
      <c r="CC515" s="150"/>
      <c r="CD515" s="150"/>
      <c r="CE515" s="150"/>
      <c r="CF515" s="150"/>
      <c r="CG515" s="150"/>
      <c r="CH515" s="150"/>
      <c r="CI515" s="150"/>
      <c r="CJ515" s="150"/>
      <c r="CK515" s="150"/>
      <c r="CL515" s="150"/>
      <c r="CM515" s="150"/>
      <c r="CN515" s="150"/>
      <c r="CO515" s="150"/>
      <c r="CP515" s="150"/>
      <c r="CQ515" s="150"/>
      <c r="CR515" s="150"/>
      <c r="CS515" s="150"/>
      <c r="CT515" s="150"/>
      <c r="CU515" s="150"/>
      <c r="CV515" s="150"/>
      <c r="CW515" s="150"/>
      <c r="CX515" s="150"/>
      <c r="CY515" s="150"/>
      <c r="CZ515" s="150"/>
      <c r="DA515" s="150"/>
      <c r="DB515" s="150"/>
      <c r="DC515" s="150"/>
      <c r="DD515" s="150"/>
      <c r="DE515" s="150"/>
      <c r="DF515" s="150"/>
      <c r="DG515" s="150"/>
      <c r="DH515" s="150"/>
      <c r="DI515" s="150"/>
      <c r="DJ515" s="150"/>
      <c r="DK515" s="150"/>
      <c r="DL515" s="150"/>
      <c r="DM515" s="150"/>
      <c r="DN515" s="150"/>
      <c r="DO515" s="150"/>
      <c r="DP515" s="150"/>
      <c r="DQ515" s="150"/>
      <c r="DR515" s="150"/>
      <c r="DS515" s="150"/>
      <c r="DT515" s="150"/>
      <c r="DU515" s="150"/>
      <c r="DV515" s="150"/>
      <c r="DW515" s="150"/>
      <c r="DX515" s="150"/>
      <c r="DY515" s="150"/>
      <c r="DZ515" s="150"/>
      <c r="EA515" s="150"/>
      <c r="EB515" s="150"/>
      <c r="EC515" s="150"/>
      <c r="ED515" s="150"/>
      <c r="EE515" s="150"/>
      <c r="EF515" s="150"/>
      <c r="EG515" s="150"/>
      <c r="EH515" s="150"/>
      <c r="EI515" s="150"/>
      <c r="EJ515" s="150"/>
      <c r="EK515" s="150"/>
      <c r="EL515" s="150"/>
      <c r="EM515" s="150"/>
      <c r="EN515" s="150"/>
      <c r="EO515" s="150"/>
      <c r="EP515" s="150"/>
      <c r="EQ515" s="150"/>
      <c r="ER515" s="150"/>
      <c r="ES515" s="150"/>
      <c r="ET515" s="150"/>
      <c r="EU515" s="150"/>
      <c r="EV515" s="150"/>
      <c r="EW515" s="150"/>
      <c r="EX515" s="150"/>
      <c r="EY515" s="150"/>
      <c r="EZ515" s="150"/>
      <c r="FA515" s="150"/>
      <c r="FB515" s="150"/>
      <c r="FC515" s="150"/>
      <c r="FD515" s="150"/>
      <c r="FE515" s="150"/>
      <c r="FF515" s="150"/>
      <c r="FG515" s="150"/>
      <c r="FH515" s="150"/>
      <c r="FI515" s="150"/>
      <c r="FJ515" s="150"/>
      <c r="FK515" s="150"/>
      <c r="FL515" s="150"/>
      <c r="FM515" s="150"/>
      <c r="FN515" s="150"/>
      <c r="FO515" s="150"/>
      <c r="FP515" s="150"/>
      <c r="FQ515" s="150"/>
      <c r="FR515" s="150"/>
      <c r="FS515" s="150"/>
      <c r="FT515" s="150"/>
      <c r="FU515" s="150"/>
      <c r="FV515" s="150"/>
      <c r="FW515" s="150"/>
      <c r="FX515" s="150"/>
      <c r="FY515" s="150"/>
      <c r="FZ515" s="150"/>
      <c r="GA515" s="150"/>
      <c r="GB515" s="150"/>
      <c r="GC515" s="150"/>
      <c r="GD515" s="150"/>
      <c r="GE515" s="150"/>
      <c r="GF515" s="150"/>
      <c r="GG515" s="150"/>
      <c r="GH515" s="150"/>
      <c r="GI515" s="150"/>
      <c r="GJ515" s="150"/>
      <c r="GK515" s="150"/>
      <c r="GL515" s="150"/>
      <c r="GM515" s="150"/>
      <c r="GN515" s="150"/>
      <c r="GO515" s="150"/>
      <c r="GP515" s="150"/>
      <c r="GQ515" s="150"/>
      <c r="GR515" s="150"/>
      <c r="GS515" s="150"/>
      <c r="GT515" s="150"/>
      <c r="GU515" s="150"/>
      <c r="GV515" s="150"/>
      <c r="GW515" s="150"/>
      <c r="GX515" s="150"/>
      <c r="GY515" s="150"/>
      <c r="GZ515" s="150"/>
      <c r="HA515" s="150"/>
      <c r="HB515" s="150"/>
      <c r="HC515" s="150"/>
      <c r="HD515" s="150"/>
      <c r="HE515" s="150"/>
      <c r="HF515" s="150"/>
      <c r="HG515" s="150"/>
      <c r="HH515" s="150"/>
      <c r="HI515" s="150"/>
      <c r="HJ515" s="150"/>
      <c r="HK515" s="150"/>
      <c r="HL515" s="150"/>
      <c r="HM515" s="150"/>
      <c r="HN515" s="150"/>
      <c r="HO515" s="150"/>
      <c r="HP515" s="150"/>
      <c r="HQ515" s="150"/>
      <c r="HR515" s="150"/>
      <c r="HS515" s="150"/>
      <c r="HT515" s="150"/>
      <c r="HU515" s="150"/>
      <c r="HV515" s="150"/>
      <c r="HW515" s="150"/>
      <c r="HX515" s="150"/>
      <c r="HY515" s="150"/>
      <c r="HZ515" s="150"/>
      <c r="IA515" s="150"/>
      <c r="IB515" s="150"/>
      <c r="IC515" s="150"/>
      <c r="ID515" s="150"/>
      <c r="IE515" s="150"/>
      <c r="IF515" s="150"/>
      <c r="IG515" s="150"/>
      <c r="IH515" s="150"/>
      <c r="II515" s="150"/>
      <c r="IJ515" s="150"/>
      <c r="IK515" s="150"/>
      <c r="IL515" s="150"/>
      <c r="IM515" s="150"/>
      <c r="IN515" s="150"/>
      <c r="IO515" s="150"/>
      <c r="IP515" s="150"/>
      <c r="IQ515" s="150"/>
      <c r="IR515" s="150"/>
      <c r="IS515" s="150"/>
      <c r="IT515" s="150"/>
      <c r="IU515" s="150"/>
      <c r="IV515" s="150"/>
      <c r="IW515" s="150"/>
      <c r="IX515" s="150"/>
      <c r="IY515" s="150"/>
      <c r="IZ515" s="150"/>
      <c r="JA515" s="150"/>
      <c r="JB515" s="150"/>
      <c r="JC515" s="150"/>
      <c r="JD515" s="150"/>
      <c r="JE515" s="150"/>
      <c r="JF515" s="150"/>
      <c r="JG515" s="150"/>
      <c r="JH515" s="150"/>
      <c r="JI515" s="150"/>
      <c r="JJ515" s="150"/>
      <c r="JK515" s="150"/>
      <c r="JL515" s="150"/>
      <c r="JM515" s="150"/>
      <c r="JN515" s="150"/>
      <c r="JO515" s="150"/>
      <c r="JP515" s="150"/>
      <c r="JQ515" s="150"/>
      <c r="JR515" s="150"/>
      <c r="JS515" s="150"/>
      <c r="JT515" s="150"/>
      <c r="JU515" s="150"/>
      <c r="JV515" s="150"/>
      <c r="JW515" s="150"/>
      <c r="JX515" s="150"/>
      <c r="JY515" s="150"/>
      <c r="JZ515" s="150"/>
      <c r="KA515" s="150"/>
      <c r="KB515" s="150"/>
      <c r="KC515" s="150"/>
      <c r="KD515" s="150"/>
      <c r="KE515" s="150"/>
      <c r="KF515" s="150"/>
      <c r="KG515" s="150"/>
      <c r="KH515" s="150"/>
      <c r="KI515" s="150"/>
      <c r="KJ515" s="150"/>
      <c r="KK515" s="150"/>
      <c r="KL515" s="150"/>
      <c r="KM515" s="150"/>
      <c r="KN515" s="150"/>
      <c r="KO515" s="150"/>
      <c r="KP515" s="150"/>
      <c r="KQ515" s="150"/>
      <c r="KR515" s="150"/>
      <c r="KS515" s="150"/>
      <c r="KT515" s="150"/>
      <c r="KU515" s="150"/>
      <c r="KV515" s="150"/>
      <c r="KW515" s="150"/>
      <c r="KX515" s="150"/>
      <c r="KY515" s="150"/>
      <c r="KZ515" s="150"/>
      <c r="LA515" s="150"/>
      <c r="LB515" s="150"/>
      <c r="LC515" s="150"/>
      <c r="LD515" s="150"/>
      <c r="LE515" s="150"/>
      <c r="LF515" s="150"/>
      <c r="LG515" s="150"/>
      <c r="LH515" s="150"/>
      <c r="LI515" s="150"/>
      <c r="LJ515" s="150"/>
      <c r="LK515" s="150"/>
      <c r="LL515" s="150"/>
      <c r="LM515" s="150"/>
      <c r="LN515" s="150"/>
      <c r="LO515" s="150"/>
      <c r="LP515" s="150"/>
      <c r="LQ515" s="150"/>
      <c r="LR515" s="150"/>
      <c r="LS515" s="150"/>
      <c r="LT515" s="150"/>
      <c r="LU515" s="150"/>
      <c r="LV515" s="150"/>
      <c r="LW515" s="150"/>
      <c r="LX515" s="150"/>
      <c r="LY515" s="150"/>
      <c r="LZ515" s="150"/>
      <c r="MA515" s="150"/>
      <c r="MB515" s="150"/>
      <c r="MC515" s="150"/>
      <c r="MD515" s="150"/>
      <c r="ME515" s="150"/>
      <c r="MF515" s="150"/>
      <c r="MG515" s="150"/>
      <c r="MH515" s="150"/>
      <c r="MI515" s="150"/>
      <c r="MJ515" s="150"/>
      <c r="MK515" s="150"/>
      <c r="ML515" s="150"/>
      <c r="MM515" s="150"/>
      <c r="MN515" s="150"/>
      <c r="MO515" s="150"/>
      <c r="MP515" s="150"/>
      <c r="MQ515" s="150"/>
      <c r="MR515" s="150"/>
      <c r="MS515" s="150"/>
      <c r="MT515" s="150"/>
      <c r="MU515" s="150"/>
      <c r="MV515" s="150"/>
      <c r="MW515" s="150"/>
      <c r="MX515" s="150"/>
      <c r="MY515" s="150"/>
      <c r="MZ515" s="150"/>
      <c r="NA515" s="150"/>
      <c r="NB515" s="150"/>
      <c r="NC515" s="150"/>
      <c r="ND515" s="150"/>
      <c r="NE515" s="150"/>
      <c r="NF515" s="150"/>
      <c r="NG515" s="150"/>
      <c r="NH515" s="150"/>
      <c r="NI515" s="150"/>
      <c r="NJ515" s="150"/>
      <c r="NK515" s="150"/>
      <c r="NL515" s="150"/>
      <c r="NM515" s="150"/>
      <c r="NN515" s="150"/>
      <c r="NO515" s="150"/>
      <c r="NP515" s="150"/>
      <c r="NQ515" s="150"/>
      <c r="NR515" s="150"/>
      <c r="NS515" s="150"/>
      <c r="NT515" s="150"/>
      <c r="NU515" s="150"/>
      <c r="NV515" s="150"/>
      <c r="NW515" s="150"/>
      <c r="NX515" s="150"/>
      <c r="NY515" s="150"/>
      <c r="NZ515" s="150"/>
      <c r="OA515" s="150"/>
      <c r="OB515" s="150"/>
      <c r="OC515" s="150"/>
      <c r="OD515" s="150"/>
      <c r="OE515" s="150"/>
      <c r="OF515" s="150"/>
      <c r="OG515" s="150"/>
      <c r="OH515" s="150"/>
      <c r="OI515" s="150"/>
      <c r="OJ515" s="150"/>
      <c r="OK515" s="150"/>
      <c r="OL515" s="150"/>
      <c r="OM515" s="150"/>
      <c r="ON515" s="150"/>
      <c r="OO515" s="150"/>
      <c r="OP515" s="150"/>
      <c r="OQ515" s="150"/>
      <c r="OR515" s="150"/>
      <c r="OS515" s="150"/>
      <c r="OT515" s="150"/>
      <c r="OU515" s="150"/>
      <c r="OV515" s="150"/>
      <c r="OW515" s="150"/>
      <c r="OX515" s="150"/>
      <c r="OY515" s="150"/>
      <c r="OZ515" s="150"/>
      <c r="PA515" s="150"/>
      <c r="PB515" s="150"/>
      <c r="PC515" s="150"/>
      <c r="PD515" s="150"/>
      <c r="PE515" s="150"/>
      <c r="PF515" s="150"/>
      <c r="PG515" s="150"/>
      <c r="PH515" s="150"/>
      <c r="PI515" s="150"/>
      <c r="PJ515" s="150"/>
      <c r="PK515" s="150"/>
      <c r="PL515" s="150"/>
      <c r="PM515" s="150"/>
      <c r="PN515" s="150"/>
      <c r="PO515" s="150"/>
      <c r="PP515" s="150"/>
      <c r="PQ515" s="150"/>
      <c r="PR515" s="150"/>
      <c r="PS515" s="150"/>
      <c r="PT515" s="150"/>
      <c r="PU515" s="150"/>
      <c r="PV515" s="150"/>
      <c r="PW515" s="150"/>
      <c r="PX515" s="150"/>
      <c r="PY515" s="150"/>
      <c r="PZ515" s="150"/>
      <c r="QA515" s="150"/>
      <c r="QB515" s="150"/>
      <c r="QC515" s="150"/>
      <c r="QD515" s="150"/>
      <c r="QE515" s="150"/>
      <c r="QF515" s="150"/>
      <c r="QG515" s="150"/>
      <c r="QH515" s="150"/>
      <c r="QI515" s="150"/>
      <c r="QJ515" s="150"/>
      <c r="QK515" s="150"/>
      <c r="QL515" s="150"/>
      <c r="QM515" s="150"/>
      <c r="QN515" s="150"/>
      <c r="QO515" s="150"/>
      <c r="QP515" s="150"/>
      <c r="QQ515" s="150"/>
      <c r="QR515" s="150"/>
      <c r="QS515" s="150"/>
      <c r="QT515" s="150"/>
      <c r="QU515" s="150"/>
      <c r="QV515" s="150"/>
      <c r="QW515" s="150"/>
      <c r="QX515" s="150"/>
      <c r="QY515" s="150"/>
      <c r="QZ515" s="150"/>
      <c r="RA515" s="150"/>
      <c r="RB515" s="150"/>
      <c r="RC515" s="150"/>
      <c r="RD515" s="150"/>
      <c r="RE515" s="150"/>
      <c r="RF515" s="150"/>
      <c r="RG515" s="150"/>
      <c r="RH515" s="150"/>
      <c r="RI515" s="150"/>
      <c r="RJ515" s="150"/>
      <c r="RK515" s="150"/>
      <c r="RL515" s="150"/>
      <c r="RM515" s="150"/>
      <c r="RN515" s="150"/>
      <c r="RO515" s="150"/>
      <c r="RP515" s="150"/>
      <c r="RQ515" s="150"/>
      <c r="RR515" s="150"/>
      <c r="RS515" s="150"/>
      <c r="RT515" s="150"/>
      <c r="RU515" s="150"/>
      <c r="RV515" s="150"/>
      <c r="RW515" s="150"/>
      <c r="RX515" s="150"/>
      <c r="RY515" s="150"/>
      <c r="RZ515" s="150"/>
      <c r="SA515" s="150"/>
      <c r="SB515" s="150"/>
      <c r="SC515" s="150"/>
      <c r="SD515" s="150"/>
      <c r="SE515" s="150"/>
      <c r="SF515" s="150"/>
      <c r="SG515" s="150"/>
      <c r="SH515" s="150"/>
      <c r="SI515" s="150"/>
      <c r="SJ515" s="150"/>
      <c r="SK515" s="150"/>
      <c r="SL515" s="150"/>
      <c r="SM515" s="150"/>
      <c r="SN515" s="150"/>
      <c r="SO515" s="150"/>
      <c r="SP515" s="150"/>
      <c r="SQ515" s="150"/>
      <c r="SR515" s="150"/>
      <c r="SS515" s="150"/>
      <c r="ST515" s="150"/>
      <c r="SU515" s="150"/>
      <c r="SV515" s="150"/>
      <c r="SW515" s="150"/>
      <c r="SX515" s="150"/>
      <c r="SY515" s="150"/>
      <c r="SZ515" s="150"/>
      <c r="TA515" s="150"/>
      <c r="TB515" s="150"/>
      <c r="TC515" s="150"/>
      <c r="TD515" s="150"/>
      <c r="TE515" s="150"/>
      <c r="TF515" s="150"/>
      <c r="TG515" s="150"/>
      <c r="TH515" s="150"/>
      <c r="TI515" s="150"/>
      <c r="TJ515" s="150"/>
      <c r="TK515" s="150"/>
      <c r="TL515" s="150"/>
      <c r="TM515" s="150"/>
      <c r="TN515" s="150"/>
      <c r="TO515" s="150"/>
      <c r="TP515" s="150"/>
      <c r="TQ515" s="150"/>
      <c r="TR515" s="150"/>
      <c r="TS515" s="150"/>
      <c r="TT515" s="150"/>
      <c r="TU515" s="150"/>
      <c r="TV515" s="150"/>
      <c r="TW515" s="150"/>
      <c r="TX515" s="150"/>
      <c r="TY515" s="150"/>
      <c r="TZ515" s="150"/>
      <c r="UA515" s="150"/>
      <c r="UB515" s="150"/>
      <c r="UC515" s="150"/>
      <c r="UD515" s="150"/>
      <c r="UE515" s="150"/>
      <c r="UF515" s="150"/>
      <c r="UG515" s="150"/>
      <c r="UH515" s="150"/>
      <c r="UI515" s="150"/>
      <c r="UJ515" s="150"/>
      <c r="UK515" s="150"/>
      <c r="UL515" s="150"/>
      <c r="UM515" s="150"/>
      <c r="UN515" s="150"/>
      <c r="UO515" s="150"/>
      <c r="UP515" s="150"/>
      <c r="UQ515" s="150"/>
      <c r="UR515" s="150"/>
      <c r="US515" s="150"/>
      <c r="UT515" s="150"/>
      <c r="UU515" s="150"/>
      <c r="UV515" s="150"/>
      <c r="UW515" s="150"/>
      <c r="UX515" s="150"/>
      <c r="UY515" s="150"/>
      <c r="UZ515" s="150"/>
      <c r="VA515" s="150"/>
      <c r="VB515" s="150"/>
      <c r="VC515" s="150"/>
      <c r="VD515" s="150"/>
      <c r="VE515" s="150"/>
      <c r="VF515" s="150"/>
      <c r="VG515" s="150"/>
      <c r="VH515" s="150"/>
      <c r="VI515" s="150"/>
      <c r="VJ515" s="150"/>
      <c r="VK515" s="150"/>
      <c r="VL515" s="150"/>
      <c r="VM515" s="150"/>
      <c r="VN515" s="150"/>
      <c r="VO515" s="150"/>
      <c r="VP515" s="150"/>
      <c r="VQ515" s="150"/>
      <c r="VR515" s="150"/>
      <c r="VS515" s="150"/>
      <c r="VT515" s="150"/>
      <c r="VU515" s="150"/>
      <c r="VV515" s="150"/>
      <c r="VW515" s="150"/>
      <c r="VX515" s="150"/>
      <c r="VY515" s="150"/>
      <c r="VZ515" s="150"/>
      <c r="WA515" s="150"/>
      <c r="WB515" s="150"/>
      <c r="WC515" s="150"/>
      <c r="WD515" s="150"/>
      <c r="WE515" s="150"/>
      <c r="WF515" s="150"/>
      <c r="WG515" s="150"/>
      <c r="WH515" s="150"/>
      <c r="WI515" s="150"/>
      <c r="WJ515" s="150"/>
      <c r="WK515" s="150"/>
      <c r="WL515" s="150"/>
      <c r="WM515" s="150"/>
      <c r="WN515" s="150"/>
      <c r="WO515" s="150"/>
      <c r="WP515" s="150"/>
      <c r="WQ515" s="150"/>
      <c r="WR515" s="150"/>
      <c r="WS515" s="150"/>
      <c r="WT515" s="150"/>
      <c r="WU515" s="150"/>
      <c r="WV515" s="150"/>
      <c r="WW515" s="150"/>
      <c r="WX515" s="150"/>
      <c r="WY515" s="150"/>
      <c r="WZ515" s="150"/>
      <c r="XA515" s="150"/>
      <c r="XB515" s="150"/>
      <c r="XC515" s="150"/>
      <c r="XD515" s="150"/>
      <c r="XE515" s="150"/>
      <c r="XF515" s="150"/>
      <c r="XG515" s="150"/>
      <c r="XH515" s="150"/>
      <c r="XI515" s="150"/>
      <c r="XJ515" s="150"/>
      <c r="XK515" s="150"/>
      <c r="XL515" s="150"/>
      <c r="XM515" s="150"/>
      <c r="XN515" s="150"/>
      <c r="XO515" s="150"/>
      <c r="XP515" s="150"/>
      <c r="XQ515" s="150"/>
      <c r="XR515" s="150"/>
      <c r="XS515" s="150"/>
      <c r="XT515" s="150"/>
      <c r="XU515" s="150"/>
      <c r="XV515" s="150"/>
      <c r="XW515" s="150"/>
      <c r="XX515" s="150"/>
      <c r="XY515" s="150"/>
      <c r="XZ515" s="150"/>
      <c r="YA515" s="150"/>
      <c r="YB515" s="150"/>
      <c r="YC515" s="150"/>
      <c r="YD515" s="150"/>
      <c r="YE515" s="150"/>
      <c r="YF515" s="150"/>
      <c r="YG515" s="150"/>
      <c r="YH515" s="150"/>
      <c r="YI515" s="150"/>
      <c r="YJ515" s="150"/>
      <c r="YK515" s="150"/>
      <c r="YL515" s="150"/>
      <c r="YM515" s="150"/>
      <c r="YN515" s="150"/>
      <c r="YO515" s="150"/>
      <c r="YP515" s="150"/>
      <c r="YQ515" s="150"/>
      <c r="YR515" s="150"/>
      <c r="YS515" s="150"/>
      <c r="YT515" s="150"/>
      <c r="YU515" s="150"/>
      <c r="YV515" s="150"/>
      <c r="YW515" s="150"/>
      <c r="YX515" s="150"/>
      <c r="YY515" s="150"/>
      <c r="YZ515" s="150"/>
      <c r="ZA515" s="150"/>
      <c r="ZB515" s="150"/>
      <c r="ZC515" s="150"/>
      <c r="ZD515" s="150"/>
      <c r="ZE515" s="150"/>
      <c r="ZF515" s="150"/>
      <c r="ZG515" s="150"/>
      <c r="ZH515" s="150"/>
      <c r="ZI515" s="150"/>
      <c r="ZJ515" s="150"/>
      <c r="ZK515" s="150"/>
      <c r="ZL515" s="150"/>
      <c r="ZM515" s="150"/>
      <c r="ZN515" s="150"/>
      <c r="ZO515" s="150"/>
      <c r="ZP515" s="150"/>
      <c r="ZQ515" s="150"/>
      <c r="ZR515" s="150"/>
      <c r="ZS515" s="150"/>
      <c r="ZT515" s="150"/>
      <c r="ZU515" s="150"/>
      <c r="ZV515" s="150"/>
      <c r="ZW515" s="150"/>
      <c r="ZX515" s="150"/>
      <c r="ZY515" s="150"/>
      <c r="ZZ515" s="150"/>
      <c r="AAA515" s="150"/>
      <c r="AAB515" s="150"/>
      <c r="AAC515" s="150"/>
      <c r="AAD515" s="150"/>
      <c r="AAE515" s="150"/>
      <c r="AAF515" s="150"/>
      <c r="AAG515" s="150"/>
      <c r="AAH515" s="150"/>
      <c r="AAI515" s="150"/>
      <c r="AAJ515" s="150"/>
      <c r="AAK515" s="150"/>
      <c r="AAL515" s="150"/>
      <c r="AAM515" s="150"/>
      <c r="AAN515" s="150"/>
      <c r="AAO515" s="150"/>
      <c r="AAP515" s="150"/>
      <c r="AAQ515" s="150"/>
      <c r="AAR515" s="150"/>
      <c r="AAS515" s="150"/>
      <c r="AAT515" s="150"/>
      <c r="AAU515" s="150"/>
      <c r="AAV515" s="150"/>
      <c r="AAW515" s="150"/>
      <c r="AAX515" s="150"/>
      <c r="AAY515" s="150"/>
      <c r="AAZ515" s="150"/>
      <c r="ABA515" s="150"/>
      <c r="ABB515" s="150"/>
      <c r="ABC515" s="150"/>
      <c r="ABD515" s="150"/>
      <c r="ABE515" s="150"/>
      <c r="ABF515" s="150"/>
      <c r="ABG515" s="150"/>
      <c r="ABH515" s="150"/>
      <c r="ABI515" s="150"/>
      <c r="ABJ515" s="150"/>
      <c r="ABK515" s="150"/>
      <c r="ABL515" s="150"/>
      <c r="ABM515" s="150"/>
      <c r="ABN515" s="150"/>
      <c r="ABO515" s="150"/>
      <c r="ABP515" s="150"/>
      <c r="ABQ515" s="150"/>
      <c r="ABR515" s="150"/>
      <c r="ABS515" s="150"/>
      <c r="ABT515" s="150"/>
      <c r="ABU515" s="150"/>
      <c r="ABV515" s="150"/>
      <c r="ABW515" s="150"/>
      <c r="ABX515" s="150"/>
      <c r="ABY515" s="150"/>
      <c r="ABZ515" s="150"/>
      <c r="ACA515" s="150"/>
      <c r="ACB515" s="150"/>
      <c r="ACC515" s="150"/>
      <c r="ACD515" s="150"/>
      <c r="ACE515" s="150"/>
      <c r="ACF515" s="150"/>
      <c r="ACG515" s="150"/>
      <c r="ACH515" s="150"/>
      <c r="ACI515" s="150"/>
      <c r="ACJ515" s="150"/>
      <c r="ACK515" s="150"/>
      <c r="ACL515" s="150"/>
      <c r="ACM515" s="150"/>
      <c r="ACN515" s="150"/>
      <c r="ACO515" s="150"/>
      <c r="ACP515" s="150"/>
      <c r="ACQ515" s="150"/>
      <c r="ACR515" s="150"/>
      <c r="ACS515" s="150"/>
      <c r="ACT515" s="150"/>
      <c r="ACU515" s="150"/>
      <c r="ACV515" s="150"/>
      <c r="ACW515" s="150"/>
      <c r="ACX515" s="150"/>
      <c r="ACY515" s="150"/>
      <c r="ACZ515" s="150"/>
      <c r="ADA515" s="150"/>
      <c r="ADB515" s="150"/>
      <c r="ADC515" s="150"/>
      <c r="ADD515" s="150"/>
      <c r="ADE515" s="150"/>
      <c r="ADF515" s="150"/>
      <c r="ADG515" s="150"/>
      <c r="ADH515" s="150"/>
      <c r="ADI515" s="150"/>
      <c r="ADJ515" s="150"/>
      <c r="ADK515" s="150"/>
      <c r="ADL515" s="150"/>
      <c r="ADM515" s="150"/>
      <c r="ADN515" s="150"/>
      <c r="ADO515" s="150"/>
      <c r="ADP515" s="150"/>
      <c r="ADQ515" s="150"/>
      <c r="ADR515" s="150"/>
      <c r="ADS515" s="150"/>
      <c r="ADT515" s="150"/>
      <c r="ADU515" s="150"/>
      <c r="ADV515" s="150"/>
      <c r="ADW515" s="150"/>
      <c r="ADX515" s="150"/>
      <c r="ADY515" s="150"/>
      <c r="ADZ515" s="150"/>
      <c r="AEA515" s="150"/>
      <c r="AEB515" s="150"/>
      <c r="AEC515" s="150"/>
      <c r="AED515" s="150"/>
      <c r="AEE515" s="150"/>
      <c r="AEF515" s="150"/>
      <c r="AEG515" s="150"/>
      <c r="AEH515" s="150"/>
      <c r="AEI515" s="150"/>
      <c r="AEJ515" s="150"/>
      <c r="AEK515" s="150"/>
      <c r="AEL515" s="150"/>
      <c r="AEM515" s="150"/>
      <c r="AEN515" s="150"/>
      <c r="AEO515" s="150"/>
      <c r="AEP515" s="150"/>
      <c r="AEQ515" s="150"/>
      <c r="AER515" s="150"/>
      <c r="AES515" s="150"/>
      <c r="AET515" s="150"/>
      <c r="AEU515" s="150"/>
      <c r="AEV515" s="150"/>
      <c r="AEW515" s="150"/>
      <c r="AEX515" s="150"/>
      <c r="AEY515" s="150"/>
      <c r="AEZ515" s="150"/>
      <c r="AFA515" s="150"/>
      <c r="AFB515" s="150"/>
      <c r="AFC515" s="150"/>
      <c r="AFD515" s="150"/>
      <c r="AFE515" s="150"/>
      <c r="AFF515" s="150"/>
      <c r="AFG515" s="150"/>
      <c r="AFH515" s="150"/>
      <c r="AFI515" s="150"/>
      <c r="AFJ515" s="150"/>
      <c r="AFK515" s="150"/>
      <c r="AFL515" s="150"/>
      <c r="AFM515" s="150"/>
      <c r="AFN515" s="150"/>
      <c r="AFO515" s="150"/>
      <c r="AFP515" s="150"/>
      <c r="AFQ515" s="150"/>
      <c r="AFR515" s="150"/>
      <c r="AFS515" s="150"/>
      <c r="AFT515" s="150"/>
      <c r="AFU515" s="150"/>
      <c r="AFV515" s="150"/>
      <c r="AFW515" s="150"/>
      <c r="AFX515" s="150"/>
      <c r="AFY515" s="150"/>
      <c r="AFZ515" s="150"/>
      <c r="AGA515" s="150"/>
      <c r="AGB515" s="150"/>
      <c r="AGC515" s="150"/>
      <c r="AGD515" s="150"/>
      <c r="AGE515" s="150"/>
      <c r="AGF515" s="150"/>
      <c r="AGG515" s="150"/>
      <c r="AGH515" s="150"/>
      <c r="AGI515" s="150"/>
      <c r="AGJ515" s="150"/>
      <c r="AGK515" s="150"/>
      <c r="AGL515" s="150"/>
      <c r="AGM515" s="150"/>
      <c r="AGN515" s="150"/>
      <c r="AGO515" s="150"/>
      <c r="AGP515" s="150"/>
      <c r="AGQ515" s="150"/>
      <c r="AGR515" s="150"/>
      <c r="AGS515" s="150"/>
      <c r="AGT515" s="150"/>
      <c r="AGU515" s="150"/>
      <c r="AGV515" s="150"/>
      <c r="AGW515" s="150"/>
      <c r="AGX515" s="150"/>
      <c r="AGY515" s="150"/>
      <c r="AGZ515" s="150"/>
      <c r="AHA515" s="150"/>
      <c r="AHB515" s="150"/>
      <c r="AHC515" s="150"/>
      <c r="AHD515" s="150"/>
      <c r="AHE515" s="150"/>
      <c r="AHF515" s="150"/>
      <c r="AHG515" s="150"/>
      <c r="AHH515" s="150"/>
      <c r="AHI515" s="150"/>
      <c r="AHJ515" s="150"/>
      <c r="AHK515" s="150"/>
      <c r="AHL515" s="150"/>
      <c r="AHM515" s="150"/>
      <c r="AHN515" s="150"/>
      <c r="AHO515" s="150"/>
      <c r="AHP515" s="150"/>
      <c r="AHQ515" s="150"/>
      <c r="AHR515" s="150"/>
      <c r="AHS515" s="150"/>
      <c r="AHT515" s="150"/>
      <c r="AHU515" s="150"/>
      <c r="AHV515" s="150"/>
      <c r="AHW515" s="150"/>
      <c r="AHX515" s="150"/>
      <c r="AHY515" s="150"/>
      <c r="AHZ515" s="150"/>
      <c r="AIA515" s="150"/>
      <c r="AIB515" s="150"/>
      <c r="AIC515" s="150"/>
      <c r="AID515" s="150"/>
      <c r="AIE515" s="150"/>
      <c r="AIF515" s="150"/>
      <c r="AIG515" s="150"/>
      <c r="AIH515" s="150"/>
      <c r="AII515" s="150"/>
      <c r="AIJ515" s="150"/>
      <c r="AIK515" s="150"/>
      <c r="AIL515" s="150"/>
      <c r="AIM515" s="150"/>
      <c r="AIN515" s="150"/>
      <c r="AIO515" s="150"/>
      <c r="AIP515" s="150"/>
      <c r="AIQ515" s="150"/>
      <c r="AIR515" s="150"/>
      <c r="AIS515" s="150"/>
      <c r="AIT515" s="150"/>
      <c r="AIU515" s="150"/>
      <c r="AIV515" s="150"/>
      <c r="AIW515" s="150"/>
      <c r="AIX515" s="150"/>
      <c r="AIY515" s="150"/>
      <c r="AIZ515" s="150"/>
      <c r="AJA515" s="150"/>
      <c r="AJB515" s="150"/>
      <c r="AJC515" s="150"/>
      <c r="AJD515" s="150"/>
      <c r="AJE515" s="150"/>
      <c r="AJF515" s="150"/>
      <c r="AJG515" s="150"/>
      <c r="AJH515" s="150"/>
      <c r="AJI515" s="150"/>
      <c r="AJJ515" s="150"/>
      <c r="AJK515" s="150"/>
      <c r="AJL515" s="150"/>
      <c r="AJM515" s="150"/>
      <c r="AJN515" s="150"/>
      <c r="AJO515" s="150"/>
      <c r="AJP515" s="150"/>
      <c r="AJQ515" s="150"/>
      <c r="AJR515" s="150"/>
      <c r="AJS515" s="150"/>
      <c r="AJT515" s="150"/>
      <c r="AJU515" s="150"/>
      <c r="AJV515" s="150"/>
      <c r="AJW515" s="150"/>
      <c r="AJX515" s="150"/>
      <c r="AJY515" s="150"/>
      <c r="AJZ515" s="150"/>
      <c r="AKA515" s="150"/>
      <c r="AKB515" s="150"/>
      <c r="AKC515" s="150"/>
      <c r="AKD515" s="150"/>
      <c r="AKE515" s="150"/>
      <c r="AKF515" s="150"/>
      <c r="AKG515" s="150"/>
      <c r="AKH515" s="150"/>
      <c r="AKI515" s="150"/>
      <c r="AKJ515" s="150"/>
      <c r="AKK515" s="150"/>
      <c r="AKL515" s="150"/>
      <c r="AKM515" s="150"/>
      <c r="AKN515" s="150"/>
      <c r="AKO515" s="150"/>
      <c r="AKP515" s="150"/>
      <c r="AKQ515" s="150"/>
      <c r="AKR515" s="150"/>
      <c r="AKS515" s="150"/>
      <c r="AKT515" s="150"/>
      <c r="AKU515" s="150"/>
      <c r="AKV515" s="150"/>
      <c r="AKW515" s="150"/>
      <c r="AKX515" s="150"/>
      <c r="AKY515" s="150"/>
      <c r="AKZ515" s="150"/>
      <c r="ALA515" s="150"/>
      <c r="ALB515" s="150"/>
      <c r="ALC515" s="150"/>
      <c r="ALD515" s="150"/>
      <c r="ALE515" s="150"/>
      <c r="ALF515" s="150"/>
      <c r="ALG515" s="150"/>
      <c r="ALH515" s="150"/>
      <c r="ALI515" s="150"/>
      <c r="ALJ515" s="150"/>
      <c r="ALK515" s="150"/>
      <c r="ALL515" s="150"/>
      <c r="ALM515" s="150"/>
      <c r="ALN515" s="150"/>
      <c r="ALO515" s="150"/>
      <c r="ALP515" s="150"/>
      <c r="ALQ515" s="150"/>
      <c r="ALR515" s="150"/>
      <c r="ALS515" s="150"/>
      <c r="ALT515" s="150"/>
      <c r="ALU515" s="150"/>
      <c r="ALV515" s="150"/>
      <c r="ALW515" s="150"/>
      <c r="ALX515" s="150"/>
      <c r="ALY515" s="150"/>
      <c r="ALZ515" s="150"/>
      <c r="AMA515" s="150"/>
      <c r="AMB515" s="150"/>
      <c r="AMC515" s="150"/>
      <c r="AMD515" s="150"/>
      <c r="AME515" s="150"/>
      <c r="AMF515" s="150"/>
      <c r="AMG515" s="150"/>
      <c r="AMH515" s="150"/>
      <c r="AMI515" s="150"/>
      <c r="AMJ515" s="150"/>
      <c r="AMK515" s="150"/>
    </row>
    <row r="516" spans="1:1025" s="173" customFormat="1" x14ac:dyDescent="0.25">
      <c r="A516" s="411" t="s">
        <v>27022</v>
      </c>
      <c r="B516" s="257">
        <v>516</v>
      </c>
      <c r="C516" s="171" t="s">
        <v>27023</v>
      </c>
      <c r="D516" s="411" t="s">
        <v>27022</v>
      </c>
      <c r="E516" s="277"/>
      <c r="F516" s="278"/>
      <c r="G516" s="280"/>
      <c r="H516" s="280"/>
      <c r="I516" s="492">
        <v>53.8</v>
      </c>
      <c r="J516" s="278"/>
      <c r="K516" s="394">
        <v>2</v>
      </c>
      <c r="L516" s="278"/>
      <c r="M516" s="278"/>
      <c r="N516" s="278"/>
      <c r="O516" s="278"/>
      <c r="P516" s="278"/>
      <c r="Q516" s="278"/>
      <c r="R516" s="278"/>
      <c r="S516" s="278"/>
      <c r="T516" s="278"/>
      <c r="U516" s="278"/>
      <c r="V516" s="278"/>
      <c r="W516" s="283">
        <f t="shared" si="225"/>
        <v>100</v>
      </c>
      <c r="X516" s="283">
        <f t="shared" si="224"/>
        <v>100</v>
      </c>
      <c r="Y516" s="283">
        <f t="shared" si="228"/>
        <v>100</v>
      </c>
      <c r="Z516" s="283">
        <f t="shared" si="221"/>
        <v>100</v>
      </c>
      <c r="AA516" s="283">
        <f t="shared" si="222"/>
        <v>100</v>
      </c>
      <c r="AB516" s="287">
        <f t="shared" si="227"/>
        <v>100</v>
      </c>
      <c r="AC516" s="287">
        <f t="shared" si="226"/>
        <v>100</v>
      </c>
      <c r="AD516" s="287">
        <f t="shared" si="214"/>
        <v>100</v>
      </c>
      <c r="AE516" s="284">
        <f t="shared" si="220"/>
        <v>100</v>
      </c>
      <c r="AF516" s="284">
        <f t="shared" si="230"/>
        <v>100</v>
      </c>
      <c r="AG516" s="268">
        <f t="shared" ref="AG516:AG547" si="232">IF(OR(OR(EXACT(J516,"1A"),EXACT(J516,"1B"),EXACT(J516,"1C")),K516=1),1,IF(K516=2,10,100))</f>
        <v>10</v>
      </c>
      <c r="AH516" s="268">
        <f t="shared" si="229"/>
        <v>100</v>
      </c>
      <c r="AI516" s="268">
        <f t="shared" ref="AI516:AI547" si="233">IF(OR(EXACT(J516,"1A"),EXACT(J516,"1B"),EXACT(J516,"1C"),K516=1),3,100)</f>
        <v>100</v>
      </c>
      <c r="AJ516" s="268">
        <f t="shared" si="231"/>
        <v>100</v>
      </c>
      <c r="AK516" s="506" t="s">
        <v>24099</v>
      </c>
      <c r="AL516" s="277"/>
      <c r="AM516" s="277"/>
      <c r="AN516" s="511"/>
      <c r="AO516" s="277"/>
      <c r="AP516" s="277"/>
      <c r="AQ516" s="277"/>
      <c r="AR516" s="356" t="s">
        <v>756</v>
      </c>
      <c r="AS516" s="356"/>
      <c r="AT516" s="277"/>
      <c r="AU516" s="277"/>
      <c r="AV516" s="150"/>
      <c r="AMK516" s="150"/>
    </row>
    <row r="517" spans="1:1025" s="173" customFormat="1" x14ac:dyDescent="0.25">
      <c r="A517" s="411" t="s">
        <v>27024</v>
      </c>
      <c r="B517" s="257">
        <v>517</v>
      </c>
      <c r="C517" s="171" t="s">
        <v>27025</v>
      </c>
      <c r="D517" s="411" t="s">
        <v>27024</v>
      </c>
      <c r="E517" s="277"/>
      <c r="F517" s="278"/>
      <c r="G517" s="280"/>
      <c r="H517" s="280"/>
      <c r="I517" s="492">
        <v>100000</v>
      </c>
      <c r="J517" s="278"/>
      <c r="K517" s="394"/>
      <c r="L517" s="278"/>
      <c r="M517" s="278"/>
      <c r="N517" s="278"/>
      <c r="O517" s="278"/>
      <c r="P517" s="278"/>
      <c r="Q517" s="278"/>
      <c r="R517" s="278"/>
      <c r="S517" s="278"/>
      <c r="T517" s="278"/>
      <c r="U517" s="278"/>
      <c r="V517" s="278"/>
      <c r="W517" s="283">
        <f t="shared" si="225"/>
        <v>100</v>
      </c>
      <c r="X517" s="283">
        <f t="shared" si="224"/>
        <v>100</v>
      </c>
      <c r="Y517" s="283">
        <f t="shared" si="228"/>
        <v>100</v>
      </c>
      <c r="Z517" s="283">
        <f t="shared" si="221"/>
        <v>100</v>
      </c>
      <c r="AA517" s="283">
        <f t="shared" si="222"/>
        <v>100</v>
      </c>
      <c r="AB517" s="287">
        <f t="shared" si="227"/>
        <v>100</v>
      </c>
      <c r="AC517" s="287">
        <f t="shared" si="226"/>
        <v>100</v>
      </c>
      <c r="AD517" s="287">
        <f t="shared" si="214"/>
        <v>100</v>
      </c>
      <c r="AE517" s="284">
        <f t="shared" si="220"/>
        <v>100</v>
      </c>
      <c r="AF517" s="284">
        <f t="shared" si="230"/>
        <v>100</v>
      </c>
      <c r="AG517" s="268">
        <f t="shared" si="232"/>
        <v>100</v>
      </c>
      <c r="AH517" s="268">
        <f t="shared" si="229"/>
        <v>100</v>
      </c>
      <c r="AI517" s="268">
        <f t="shared" si="233"/>
        <v>100</v>
      </c>
      <c r="AJ517" s="268">
        <f t="shared" si="231"/>
        <v>100</v>
      </c>
      <c r="AK517" s="506" t="s">
        <v>27026</v>
      </c>
      <c r="AL517" s="277"/>
      <c r="AM517" s="277">
        <v>3</v>
      </c>
      <c r="AN517" s="511"/>
      <c r="AO517" s="277"/>
      <c r="AP517" s="277"/>
      <c r="AQ517" s="277"/>
      <c r="AR517" s="356" t="s">
        <v>756</v>
      </c>
      <c r="AS517" s="356"/>
      <c r="AT517" s="277"/>
      <c r="AU517" s="277"/>
      <c r="AV517" s="150"/>
      <c r="AW517" s="150"/>
      <c r="AX517" s="150"/>
      <c r="AY517" s="150"/>
      <c r="AZ517" s="150"/>
      <c r="BA517" s="150"/>
      <c r="BB517" s="150"/>
      <c r="BC517" s="150"/>
      <c r="BD517" s="150"/>
      <c r="BE517" s="150"/>
      <c r="BF517" s="150"/>
      <c r="BG517" s="150"/>
      <c r="BH517" s="150"/>
      <c r="BI517" s="150"/>
      <c r="BJ517" s="150"/>
      <c r="BK517" s="150"/>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c r="CN517" s="150"/>
      <c r="CO517" s="150"/>
      <c r="CP517" s="150"/>
      <c r="CQ517" s="150"/>
      <c r="CR517" s="150"/>
      <c r="CS517" s="150"/>
      <c r="CT517" s="150"/>
      <c r="CU517" s="150"/>
      <c r="CV517" s="150"/>
      <c r="CW517" s="150"/>
      <c r="CX517" s="150"/>
      <c r="CY517" s="150"/>
      <c r="CZ517" s="150"/>
      <c r="DA517" s="150"/>
      <c r="DB517" s="150"/>
      <c r="DC517" s="150"/>
      <c r="DD517" s="150"/>
      <c r="DE517" s="150"/>
      <c r="DF517" s="150"/>
      <c r="DG517" s="150"/>
      <c r="DH517" s="150"/>
      <c r="DI517" s="150"/>
      <c r="DJ517" s="150"/>
      <c r="DK517" s="150"/>
      <c r="DL517" s="150"/>
      <c r="DM517" s="150"/>
      <c r="DN517" s="150"/>
      <c r="DO517" s="150"/>
      <c r="DP517" s="150"/>
      <c r="DQ517" s="150"/>
      <c r="DR517" s="150"/>
      <c r="DS517" s="150"/>
      <c r="DT517" s="150"/>
      <c r="DU517" s="150"/>
      <c r="DV517" s="150"/>
      <c r="DW517" s="150"/>
      <c r="DX517" s="150"/>
      <c r="DY517" s="150"/>
      <c r="DZ517" s="150"/>
      <c r="EA517" s="150"/>
      <c r="EB517" s="150"/>
      <c r="EC517" s="150"/>
      <c r="ED517" s="150"/>
      <c r="EE517" s="150"/>
      <c r="EF517" s="150"/>
      <c r="EG517" s="150"/>
      <c r="EH517" s="150"/>
      <c r="EI517" s="150"/>
      <c r="EJ517" s="150"/>
      <c r="EK517" s="150"/>
      <c r="EL517" s="150"/>
      <c r="EM517" s="150"/>
      <c r="EN517" s="150"/>
      <c r="EO517" s="150"/>
      <c r="EP517" s="150"/>
      <c r="EQ517" s="150"/>
      <c r="ER517" s="150"/>
      <c r="ES517" s="150"/>
      <c r="ET517" s="150"/>
      <c r="EU517" s="150"/>
      <c r="EV517" s="150"/>
      <c r="EW517" s="150"/>
      <c r="EX517" s="150"/>
      <c r="EY517" s="150"/>
      <c r="EZ517" s="150"/>
      <c r="FA517" s="150"/>
      <c r="FB517" s="150"/>
      <c r="FC517" s="150"/>
      <c r="FD517" s="150"/>
      <c r="FE517" s="150"/>
      <c r="FF517" s="150"/>
      <c r="FG517" s="150"/>
      <c r="FH517" s="150"/>
      <c r="FI517" s="150"/>
      <c r="FJ517" s="150"/>
      <c r="FK517" s="150"/>
      <c r="FL517" s="150"/>
      <c r="FM517" s="150"/>
      <c r="FN517" s="150"/>
      <c r="FO517" s="150"/>
      <c r="FP517" s="150"/>
      <c r="FQ517" s="150"/>
      <c r="FR517" s="150"/>
      <c r="FS517" s="150"/>
      <c r="FT517" s="150"/>
      <c r="FU517" s="150"/>
      <c r="FV517" s="150"/>
      <c r="FW517" s="150"/>
      <c r="FX517" s="150"/>
      <c r="FY517" s="150"/>
      <c r="FZ517" s="150"/>
      <c r="GA517" s="150"/>
      <c r="GB517" s="150"/>
      <c r="GC517" s="150"/>
      <c r="GD517" s="150"/>
      <c r="GE517" s="150"/>
      <c r="GF517" s="150"/>
      <c r="GG517" s="150"/>
      <c r="GH517" s="150"/>
      <c r="GI517" s="150"/>
      <c r="GJ517" s="150"/>
      <c r="GK517" s="150"/>
      <c r="GL517" s="150"/>
      <c r="GM517" s="150"/>
      <c r="GN517" s="150"/>
      <c r="GO517" s="150"/>
      <c r="GP517" s="150"/>
      <c r="GQ517" s="150"/>
      <c r="GR517" s="150"/>
      <c r="GS517" s="150"/>
      <c r="GT517" s="150"/>
      <c r="GU517" s="150"/>
      <c r="GV517" s="150"/>
      <c r="GW517" s="150"/>
      <c r="GX517" s="150"/>
      <c r="GY517" s="150"/>
      <c r="GZ517" s="150"/>
      <c r="HA517" s="150"/>
      <c r="HB517" s="150"/>
      <c r="HC517" s="150"/>
      <c r="HD517" s="150"/>
      <c r="HE517" s="150"/>
      <c r="HF517" s="150"/>
      <c r="HG517" s="150"/>
      <c r="HH517" s="150"/>
      <c r="HI517" s="150"/>
      <c r="HJ517" s="150"/>
      <c r="HK517" s="150"/>
      <c r="HL517" s="150"/>
      <c r="HM517" s="150"/>
      <c r="HN517" s="150"/>
      <c r="HO517" s="150"/>
      <c r="HP517" s="150"/>
      <c r="HQ517" s="150"/>
      <c r="HR517" s="150"/>
      <c r="HS517" s="150"/>
      <c r="HT517" s="150"/>
      <c r="HU517" s="150"/>
      <c r="HV517" s="150"/>
      <c r="HW517" s="150"/>
      <c r="HX517" s="150"/>
      <c r="HY517" s="150"/>
      <c r="HZ517" s="150"/>
      <c r="IA517" s="150"/>
      <c r="IB517" s="150"/>
      <c r="IC517" s="150"/>
      <c r="ID517" s="150"/>
      <c r="IE517" s="150"/>
      <c r="IF517" s="150"/>
      <c r="IG517" s="150"/>
      <c r="IH517" s="150"/>
      <c r="II517" s="150"/>
      <c r="IJ517" s="150"/>
      <c r="IK517" s="150"/>
      <c r="IL517" s="150"/>
      <c r="IM517" s="150"/>
      <c r="IN517" s="150"/>
      <c r="IO517" s="150"/>
      <c r="IP517" s="150"/>
      <c r="IQ517" s="150"/>
      <c r="IR517" s="150"/>
      <c r="IS517" s="150"/>
      <c r="IT517" s="150"/>
      <c r="IU517" s="150"/>
      <c r="IV517" s="150"/>
      <c r="IW517" s="150"/>
      <c r="IX517" s="150"/>
      <c r="IY517" s="150"/>
      <c r="IZ517" s="150"/>
      <c r="JA517" s="150"/>
      <c r="JB517" s="150"/>
      <c r="JC517" s="150"/>
      <c r="JD517" s="150"/>
      <c r="JE517" s="150"/>
      <c r="JF517" s="150"/>
      <c r="JG517" s="150"/>
      <c r="JH517" s="150"/>
      <c r="JI517" s="150"/>
      <c r="JJ517" s="150"/>
      <c r="JK517" s="150"/>
      <c r="JL517" s="150"/>
      <c r="JM517" s="150"/>
      <c r="JN517" s="150"/>
      <c r="JO517" s="150"/>
      <c r="JP517" s="150"/>
      <c r="JQ517" s="150"/>
      <c r="JR517" s="150"/>
      <c r="JS517" s="150"/>
      <c r="JT517" s="150"/>
      <c r="JU517" s="150"/>
      <c r="JV517" s="150"/>
      <c r="JW517" s="150"/>
      <c r="JX517" s="150"/>
      <c r="JY517" s="150"/>
      <c r="JZ517" s="150"/>
      <c r="KA517" s="150"/>
      <c r="KB517" s="150"/>
      <c r="KC517" s="150"/>
      <c r="KD517" s="150"/>
      <c r="KE517" s="150"/>
      <c r="KF517" s="150"/>
      <c r="KG517" s="150"/>
      <c r="KH517" s="150"/>
      <c r="KI517" s="150"/>
      <c r="KJ517" s="150"/>
      <c r="KK517" s="150"/>
      <c r="KL517" s="150"/>
      <c r="KM517" s="150"/>
      <c r="KN517" s="150"/>
      <c r="KO517" s="150"/>
      <c r="KP517" s="150"/>
      <c r="KQ517" s="150"/>
      <c r="KR517" s="150"/>
      <c r="KS517" s="150"/>
      <c r="KT517" s="150"/>
      <c r="KU517" s="150"/>
      <c r="KV517" s="150"/>
      <c r="KW517" s="150"/>
      <c r="KX517" s="150"/>
      <c r="KY517" s="150"/>
      <c r="KZ517" s="150"/>
      <c r="LA517" s="150"/>
      <c r="LB517" s="150"/>
      <c r="LC517" s="150"/>
      <c r="LD517" s="150"/>
      <c r="LE517" s="150"/>
      <c r="LF517" s="150"/>
      <c r="LG517" s="150"/>
      <c r="LH517" s="150"/>
      <c r="LI517" s="150"/>
      <c r="LJ517" s="150"/>
      <c r="LK517" s="150"/>
      <c r="LL517" s="150"/>
      <c r="LM517" s="150"/>
      <c r="LN517" s="150"/>
      <c r="LO517" s="150"/>
      <c r="LP517" s="150"/>
      <c r="LQ517" s="150"/>
      <c r="LR517" s="150"/>
      <c r="LS517" s="150"/>
      <c r="LT517" s="150"/>
      <c r="LU517" s="150"/>
      <c r="LV517" s="150"/>
      <c r="LW517" s="150"/>
      <c r="LX517" s="150"/>
      <c r="LY517" s="150"/>
      <c r="LZ517" s="150"/>
      <c r="MA517" s="150"/>
      <c r="MB517" s="150"/>
      <c r="MC517" s="150"/>
      <c r="MD517" s="150"/>
      <c r="ME517" s="150"/>
      <c r="MF517" s="150"/>
      <c r="MG517" s="150"/>
      <c r="MH517" s="150"/>
      <c r="MI517" s="150"/>
      <c r="MJ517" s="150"/>
      <c r="MK517" s="150"/>
      <c r="ML517" s="150"/>
      <c r="MM517" s="150"/>
      <c r="MN517" s="150"/>
      <c r="MO517" s="150"/>
      <c r="MP517" s="150"/>
      <c r="MQ517" s="150"/>
      <c r="MR517" s="150"/>
      <c r="MS517" s="150"/>
      <c r="MT517" s="150"/>
      <c r="MU517" s="150"/>
      <c r="MV517" s="150"/>
      <c r="MW517" s="150"/>
      <c r="MX517" s="150"/>
      <c r="MY517" s="150"/>
      <c r="MZ517" s="150"/>
      <c r="NA517" s="150"/>
      <c r="NB517" s="150"/>
      <c r="NC517" s="150"/>
      <c r="ND517" s="150"/>
      <c r="NE517" s="150"/>
      <c r="NF517" s="150"/>
      <c r="NG517" s="150"/>
      <c r="NH517" s="150"/>
      <c r="NI517" s="150"/>
      <c r="NJ517" s="150"/>
      <c r="NK517" s="150"/>
      <c r="NL517" s="150"/>
      <c r="NM517" s="150"/>
      <c r="NN517" s="150"/>
      <c r="NO517" s="150"/>
      <c r="NP517" s="150"/>
      <c r="NQ517" s="150"/>
      <c r="NR517" s="150"/>
      <c r="NS517" s="150"/>
      <c r="NT517" s="150"/>
      <c r="NU517" s="150"/>
      <c r="NV517" s="150"/>
      <c r="NW517" s="150"/>
      <c r="NX517" s="150"/>
      <c r="NY517" s="150"/>
      <c r="NZ517" s="150"/>
      <c r="OA517" s="150"/>
      <c r="OB517" s="150"/>
      <c r="OC517" s="150"/>
      <c r="OD517" s="150"/>
      <c r="OE517" s="150"/>
      <c r="OF517" s="150"/>
      <c r="OG517" s="150"/>
      <c r="OH517" s="150"/>
      <c r="OI517" s="150"/>
      <c r="OJ517" s="150"/>
      <c r="OK517" s="150"/>
      <c r="OL517" s="150"/>
      <c r="OM517" s="150"/>
      <c r="ON517" s="150"/>
      <c r="OO517" s="150"/>
      <c r="OP517" s="150"/>
      <c r="OQ517" s="150"/>
      <c r="OR517" s="150"/>
      <c r="OS517" s="150"/>
      <c r="OT517" s="150"/>
      <c r="OU517" s="150"/>
      <c r="OV517" s="150"/>
      <c r="OW517" s="150"/>
      <c r="OX517" s="150"/>
      <c r="OY517" s="150"/>
      <c r="OZ517" s="150"/>
      <c r="PA517" s="150"/>
      <c r="PB517" s="150"/>
      <c r="PC517" s="150"/>
      <c r="PD517" s="150"/>
      <c r="PE517" s="150"/>
      <c r="PF517" s="150"/>
      <c r="PG517" s="150"/>
      <c r="PH517" s="150"/>
      <c r="PI517" s="150"/>
      <c r="PJ517" s="150"/>
      <c r="PK517" s="150"/>
      <c r="PL517" s="150"/>
      <c r="PM517" s="150"/>
      <c r="PN517" s="150"/>
      <c r="PO517" s="150"/>
      <c r="PP517" s="150"/>
      <c r="PQ517" s="150"/>
      <c r="PR517" s="150"/>
      <c r="PS517" s="150"/>
      <c r="PT517" s="150"/>
      <c r="PU517" s="150"/>
      <c r="PV517" s="150"/>
      <c r="PW517" s="150"/>
      <c r="PX517" s="150"/>
      <c r="PY517" s="150"/>
      <c r="PZ517" s="150"/>
      <c r="QA517" s="150"/>
      <c r="QB517" s="150"/>
      <c r="QC517" s="150"/>
      <c r="QD517" s="150"/>
      <c r="QE517" s="150"/>
      <c r="QF517" s="150"/>
      <c r="QG517" s="150"/>
      <c r="QH517" s="150"/>
      <c r="QI517" s="150"/>
      <c r="QJ517" s="150"/>
      <c r="QK517" s="150"/>
      <c r="QL517" s="150"/>
      <c r="QM517" s="150"/>
      <c r="QN517" s="150"/>
      <c r="QO517" s="150"/>
      <c r="QP517" s="150"/>
      <c r="QQ517" s="150"/>
      <c r="QR517" s="150"/>
      <c r="QS517" s="150"/>
      <c r="QT517" s="150"/>
      <c r="QU517" s="150"/>
      <c r="QV517" s="150"/>
      <c r="QW517" s="150"/>
      <c r="QX517" s="150"/>
      <c r="QY517" s="150"/>
      <c r="QZ517" s="150"/>
      <c r="RA517" s="150"/>
      <c r="RB517" s="150"/>
      <c r="RC517" s="150"/>
      <c r="RD517" s="150"/>
      <c r="RE517" s="150"/>
      <c r="RF517" s="150"/>
      <c r="RG517" s="150"/>
      <c r="RH517" s="150"/>
      <c r="RI517" s="150"/>
      <c r="RJ517" s="150"/>
      <c r="RK517" s="150"/>
      <c r="RL517" s="150"/>
      <c r="RM517" s="150"/>
      <c r="RN517" s="150"/>
      <c r="RO517" s="150"/>
      <c r="RP517" s="150"/>
      <c r="RQ517" s="150"/>
      <c r="RR517" s="150"/>
      <c r="RS517" s="150"/>
      <c r="RT517" s="150"/>
      <c r="RU517" s="150"/>
      <c r="RV517" s="150"/>
      <c r="RW517" s="150"/>
      <c r="RX517" s="150"/>
      <c r="RY517" s="150"/>
      <c r="RZ517" s="150"/>
      <c r="SA517" s="150"/>
      <c r="SB517" s="150"/>
      <c r="SC517" s="150"/>
      <c r="SD517" s="150"/>
      <c r="SE517" s="150"/>
      <c r="SF517" s="150"/>
      <c r="SG517" s="150"/>
      <c r="SH517" s="150"/>
      <c r="SI517" s="150"/>
      <c r="SJ517" s="150"/>
      <c r="SK517" s="150"/>
      <c r="SL517" s="150"/>
      <c r="SM517" s="150"/>
      <c r="SN517" s="150"/>
      <c r="SO517" s="150"/>
      <c r="SP517" s="150"/>
      <c r="SQ517" s="150"/>
      <c r="SR517" s="150"/>
      <c r="SS517" s="150"/>
      <c r="ST517" s="150"/>
      <c r="SU517" s="150"/>
      <c r="SV517" s="150"/>
      <c r="SW517" s="150"/>
      <c r="SX517" s="150"/>
      <c r="SY517" s="150"/>
      <c r="SZ517" s="150"/>
      <c r="TA517" s="150"/>
      <c r="TB517" s="150"/>
      <c r="TC517" s="150"/>
      <c r="TD517" s="150"/>
      <c r="TE517" s="150"/>
      <c r="TF517" s="150"/>
      <c r="TG517" s="150"/>
      <c r="TH517" s="150"/>
      <c r="TI517" s="150"/>
      <c r="TJ517" s="150"/>
      <c r="TK517" s="150"/>
      <c r="TL517" s="150"/>
      <c r="TM517" s="150"/>
      <c r="TN517" s="150"/>
      <c r="TO517" s="150"/>
      <c r="TP517" s="150"/>
      <c r="TQ517" s="150"/>
      <c r="TR517" s="150"/>
      <c r="TS517" s="150"/>
      <c r="TT517" s="150"/>
      <c r="TU517" s="150"/>
      <c r="TV517" s="150"/>
      <c r="TW517" s="150"/>
      <c r="TX517" s="150"/>
      <c r="TY517" s="150"/>
      <c r="TZ517" s="150"/>
      <c r="UA517" s="150"/>
      <c r="UB517" s="150"/>
      <c r="UC517" s="150"/>
      <c r="UD517" s="150"/>
      <c r="UE517" s="150"/>
      <c r="UF517" s="150"/>
      <c r="UG517" s="150"/>
      <c r="UH517" s="150"/>
      <c r="UI517" s="150"/>
      <c r="UJ517" s="150"/>
      <c r="UK517" s="150"/>
      <c r="UL517" s="150"/>
      <c r="UM517" s="150"/>
      <c r="UN517" s="150"/>
      <c r="UO517" s="150"/>
      <c r="UP517" s="150"/>
      <c r="UQ517" s="150"/>
      <c r="UR517" s="150"/>
      <c r="US517" s="150"/>
      <c r="UT517" s="150"/>
      <c r="UU517" s="150"/>
      <c r="UV517" s="150"/>
      <c r="UW517" s="150"/>
      <c r="UX517" s="150"/>
      <c r="UY517" s="150"/>
      <c r="UZ517" s="150"/>
      <c r="VA517" s="150"/>
      <c r="VB517" s="150"/>
      <c r="VC517" s="150"/>
      <c r="VD517" s="150"/>
      <c r="VE517" s="150"/>
      <c r="VF517" s="150"/>
      <c r="VG517" s="150"/>
      <c r="VH517" s="150"/>
      <c r="VI517" s="150"/>
      <c r="VJ517" s="150"/>
      <c r="VK517" s="150"/>
      <c r="VL517" s="150"/>
      <c r="VM517" s="150"/>
      <c r="VN517" s="150"/>
      <c r="VO517" s="150"/>
      <c r="VP517" s="150"/>
      <c r="VQ517" s="150"/>
      <c r="VR517" s="150"/>
      <c r="VS517" s="150"/>
      <c r="VT517" s="150"/>
      <c r="VU517" s="150"/>
      <c r="VV517" s="150"/>
      <c r="VW517" s="150"/>
      <c r="VX517" s="150"/>
      <c r="VY517" s="150"/>
      <c r="VZ517" s="150"/>
      <c r="WA517" s="150"/>
      <c r="WB517" s="150"/>
      <c r="WC517" s="150"/>
      <c r="WD517" s="150"/>
      <c r="WE517" s="150"/>
      <c r="WF517" s="150"/>
      <c r="WG517" s="150"/>
      <c r="WH517" s="150"/>
      <c r="WI517" s="150"/>
      <c r="WJ517" s="150"/>
      <c r="WK517" s="150"/>
      <c r="WL517" s="150"/>
      <c r="WM517" s="150"/>
      <c r="WN517" s="150"/>
      <c r="WO517" s="150"/>
      <c r="WP517" s="150"/>
      <c r="WQ517" s="150"/>
      <c r="WR517" s="150"/>
      <c r="WS517" s="150"/>
      <c r="WT517" s="150"/>
      <c r="WU517" s="150"/>
      <c r="WV517" s="150"/>
      <c r="WW517" s="150"/>
      <c r="WX517" s="150"/>
      <c r="WY517" s="150"/>
      <c r="WZ517" s="150"/>
      <c r="XA517" s="150"/>
      <c r="XB517" s="150"/>
      <c r="XC517" s="150"/>
      <c r="XD517" s="150"/>
      <c r="XE517" s="150"/>
      <c r="XF517" s="150"/>
      <c r="XG517" s="150"/>
      <c r="XH517" s="150"/>
      <c r="XI517" s="150"/>
      <c r="XJ517" s="150"/>
      <c r="XK517" s="150"/>
      <c r="XL517" s="150"/>
      <c r="XM517" s="150"/>
      <c r="XN517" s="150"/>
      <c r="XO517" s="150"/>
      <c r="XP517" s="150"/>
      <c r="XQ517" s="150"/>
      <c r="XR517" s="150"/>
      <c r="XS517" s="150"/>
      <c r="XT517" s="150"/>
      <c r="XU517" s="150"/>
      <c r="XV517" s="150"/>
      <c r="XW517" s="150"/>
      <c r="XX517" s="150"/>
      <c r="XY517" s="150"/>
      <c r="XZ517" s="150"/>
      <c r="YA517" s="150"/>
      <c r="YB517" s="150"/>
      <c r="YC517" s="150"/>
      <c r="YD517" s="150"/>
      <c r="YE517" s="150"/>
      <c r="YF517" s="150"/>
      <c r="YG517" s="150"/>
      <c r="YH517" s="150"/>
      <c r="YI517" s="150"/>
      <c r="YJ517" s="150"/>
      <c r="YK517" s="150"/>
      <c r="YL517" s="150"/>
      <c r="YM517" s="150"/>
      <c r="YN517" s="150"/>
      <c r="YO517" s="150"/>
      <c r="YP517" s="150"/>
      <c r="YQ517" s="150"/>
      <c r="YR517" s="150"/>
      <c r="YS517" s="150"/>
      <c r="YT517" s="150"/>
      <c r="YU517" s="150"/>
      <c r="YV517" s="150"/>
      <c r="YW517" s="150"/>
      <c r="YX517" s="150"/>
      <c r="YY517" s="150"/>
      <c r="YZ517" s="150"/>
      <c r="ZA517" s="150"/>
      <c r="ZB517" s="150"/>
      <c r="ZC517" s="150"/>
      <c r="ZD517" s="150"/>
      <c r="ZE517" s="150"/>
      <c r="ZF517" s="150"/>
      <c r="ZG517" s="150"/>
      <c r="ZH517" s="150"/>
      <c r="ZI517" s="150"/>
      <c r="ZJ517" s="150"/>
      <c r="ZK517" s="150"/>
      <c r="ZL517" s="150"/>
      <c r="ZM517" s="150"/>
      <c r="ZN517" s="150"/>
      <c r="ZO517" s="150"/>
      <c r="ZP517" s="150"/>
      <c r="ZQ517" s="150"/>
      <c r="ZR517" s="150"/>
      <c r="ZS517" s="150"/>
      <c r="ZT517" s="150"/>
      <c r="ZU517" s="150"/>
      <c r="ZV517" s="150"/>
      <c r="ZW517" s="150"/>
      <c r="ZX517" s="150"/>
      <c r="ZY517" s="150"/>
      <c r="ZZ517" s="150"/>
      <c r="AAA517" s="150"/>
      <c r="AAB517" s="150"/>
      <c r="AAC517" s="150"/>
      <c r="AAD517" s="150"/>
      <c r="AAE517" s="150"/>
      <c r="AAF517" s="150"/>
      <c r="AAG517" s="150"/>
      <c r="AAH517" s="150"/>
      <c r="AAI517" s="150"/>
      <c r="AAJ517" s="150"/>
      <c r="AAK517" s="150"/>
      <c r="AAL517" s="150"/>
      <c r="AAM517" s="150"/>
      <c r="AAN517" s="150"/>
      <c r="AAO517" s="150"/>
      <c r="AAP517" s="150"/>
      <c r="AAQ517" s="150"/>
      <c r="AAR517" s="150"/>
      <c r="AAS517" s="150"/>
      <c r="AAT517" s="150"/>
      <c r="AAU517" s="150"/>
      <c r="AAV517" s="150"/>
      <c r="AAW517" s="150"/>
      <c r="AAX517" s="150"/>
      <c r="AAY517" s="150"/>
      <c r="AAZ517" s="150"/>
      <c r="ABA517" s="150"/>
      <c r="ABB517" s="150"/>
      <c r="ABC517" s="150"/>
      <c r="ABD517" s="150"/>
      <c r="ABE517" s="150"/>
      <c r="ABF517" s="150"/>
      <c r="ABG517" s="150"/>
      <c r="ABH517" s="150"/>
      <c r="ABI517" s="150"/>
      <c r="ABJ517" s="150"/>
      <c r="ABK517" s="150"/>
      <c r="ABL517" s="150"/>
      <c r="ABM517" s="150"/>
      <c r="ABN517" s="150"/>
      <c r="ABO517" s="150"/>
      <c r="ABP517" s="150"/>
      <c r="ABQ517" s="150"/>
      <c r="ABR517" s="150"/>
      <c r="ABS517" s="150"/>
      <c r="ABT517" s="150"/>
      <c r="ABU517" s="150"/>
      <c r="ABV517" s="150"/>
      <c r="ABW517" s="150"/>
      <c r="ABX517" s="150"/>
      <c r="ABY517" s="150"/>
      <c r="ABZ517" s="150"/>
      <c r="ACA517" s="150"/>
      <c r="ACB517" s="150"/>
      <c r="ACC517" s="150"/>
      <c r="ACD517" s="150"/>
      <c r="ACE517" s="150"/>
      <c r="ACF517" s="150"/>
      <c r="ACG517" s="150"/>
      <c r="ACH517" s="150"/>
      <c r="ACI517" s="150"/>
      <c r="ACJ517" s="150"/>
      <c r="ACK517" s="150"/>
      <c r="ACL517" s="150"/>
      <c r="ACM517" s="150"/>
      <c r="ACN517" s="150"/>
      <c r="ACO517" s="150"/>
      <c r="ACP517" s="150"/>
      <c r="ACQ517" s="150"/>
      <c r="ACR517" s="150"/>
      <c r="ACS517" s="150"/>
      <c r="ACT517" s="150"/>
      <c r="ACU517" s="150"/>
      <c r="ACV517" s="150"/>
      <c r="ACW517" s="150"/>
      <c r="ACX517" s="150"/>
      <c r="ACY517" s="150"/>
      <c r="ACZ517" s="150"/>
      <c r="ADA517" s="150"/>
      <c r="ADB517" s="150"/>
      <c r="ADC517" s="150"/>
      <c r="ADD517" s="150"/>
      <c r="ADE517" s="150"/>
      <c r="ADF517" s="150"/>
      <c r="ADG517" s="150"/>
      <c r="ADH517" s="150"/>
      <c r="ADI517" s="150"/>
      <c r="ADJ517" s="150"/>
      <c r="ADK517" s="150"/>
      <c r="ADL517" s="150"/>
      <c r="ADM517" s="150"/>
      <c r="ADN517" s="150"/>
      <c r="ADO517" s="150"/>
      <c r="ADP517" s="150"/>
      <c r="ADQ517" s="150"/>
      <c r="ADR517" s="150"/>
      <c r="ADS517" s="150"/>
      <c r="ADT517" s="150"/>
      <c r="ADU517" s="150"/>
      <c r="ADV517" s="150"/>
      <c r="ADW517" s="150"/>
      <c r="ADX517" s="150"/>
      <c r="ADY517" s="150"/>
      <c r="ADZ517" s="150"/>
      <c r="AEA517" s="150"/>
      <c r="AEB517" s="150"/>
      <c r="AEC517" s="150"/>
      <c r="AED517" s="150"/>
      <c r="AEE517" s="150"/>
      <c r="AEF517" s="150"/>
      <c r="AEG517" s="150"/>
      <c r="AEH517" s="150"/>
      <c r="AEI517" s="150"/>
      <c r="AEJ517" s="150"/>
      <c r="AEK517" s="150"/>
      <c r="AEL517" s="150"/>
      <c r="AEM517" s="150"/>
      <c r="AEN517" s="150"/>
      <c r="AEO517" s="150"/>
      <c r="AEP517" s="150"/>
      <c r="AEQ517" s="150"/>
      <c r="AER517" s="150"/>
      <c r="AES517" s="150"/>
      <c r="AET517" s="150"/>
      <c r="AEU517" s="150"/>
      <c r="AEV517" s="150"/>
      <c r="AEW517" s="150"/>
      <c r="AEX517" s="150"/>
      <c r="AEY517" s="150"/>
      <c r="AEZ517" s="150"/>
      <c r="AFA517" s="150"/>
      <c r="AFB517" s="150"/>
      <c r="AFC517" s="150"/>
      <c r="AFD517" s="150"/>
      <c r="AFE517" s="150"/>
      <c r="AFF517" s="150"/>
      <c r="AFG517" s="150"/>
      <c r="AFH517" s="150"/>
      <c r="AFI517" s="150"/>
      <c r="AFJ517" s="150"/>
      <c r="AFK517" s="150"/>
      <c r="AFL517" s="150"/>
      <c r="AFM517" s="150"/>
      <c r="AFN517" s="150"/>
      <c r="AFO517" s="150"/>
      <c r="AFP517" s="150"/>
      <c r="AFQ517" s="150"/>
      <c r="AFR517" s="150"/>
      <c r="AFS517" s="150"/>
      <c r="AFT517" s="150"/>
      <c r="AFU517" s="150"/>
      <c r="AFV517" s="150"/>
      <c r="AFW517" s="150"/>
      <c r="AFX517" s="150"/>
      <c r="AFY517" s="150"/>
      <c r="AFZ517" s="150"/>
      <c r="AGA517" s="150"/>
      <c r="AGB517" s="150"/>
      <c r="AGC517" s="150"/>
      <c r="AGD517" s="150"/>
      <c r="AGE517" s="150"/>
      <c r="AGF517" s="150"/>
      <c r="AGG517" s="150"/>
      <c r="AGH517" s="150"/>
      <c r="AGI517" s="150"/>
      <c r="AGJ517" s="150"/>
      <c r="AGK517" s="150"/>
      <c r="AGL517" s="150"/>
      <c r="AGM517" s="150"/>
      <c r="AGN517" s="150"/>
      <c r="AGO517" s="150"/>
      <c r="AGP517" s="150"/>
      <c r="AGQ517" s="150"/>
      <c r="AGR517" s="150"/>
      <c r="AGS517" s="150"/>
      <c r="AGT517" s="150"/>
      <c r="AGU517" s="150"/>
      <c r="AGV517" s="150"/>
      <c r="AGW517" s="150"/>
      <c r="AGX517" s="150"/>
      <c r="AGY517" s="150"/>
      <c r="AGZ517" s="150"/>
      <c r="AHA517" s="150"/>
      <c r="AHB517" s="150"/>
      <c r="AHC517" s="150"/>
      <c r="AHD517" s="150"/>
      <c r="AHE517" s="150"/>
      <c r="AHF517" s="150"/>
      <c r="AHG517" s="150"/>
      <c r="AHH517" s="150"/>
      <c r="AHI517" s="150"/>
      <c r="AHJ517" s="150"/>
      <c r="AHK517" s="150"/>
      <c r="AHL517" s="150"/>
      <c r="AHM517" s="150"/>
      <c r="AHN517" s="150"/>
      <c r="AHO517" s="150"/>
      <c r="AHP517" s="150"/>
      <c r="AHQ517" s="150"/>
      <c r="AHR517" s="150"/>
      <c r="AHS517" s="150"/>
      <c r="AHT517" s="150"/>
      <c r="AHU517" s="150"/>
      <c r="AHV517" s="150"/>
      <c r="AHW517" s="150"/>
      <c r="AHX517" s="150"/>
      <c r="AHY517" s="150"/>
      <c r="AHZ517" s="150"/>
      <c r="AIA517" s="150"/>
      <c r="AIB517" s="150"/>
      <c r="AIC517" s="150"/>
      <c r="AID517" s="150"/>
      <c r="AIE517" s="150"/>
      <c r="AIF517" s="150"/>
      <c r="AIG517" s="150"/>
      <c r="AIH517" s="150"/>
      <c r="AII517" s="150"/>
      <c r="AIJ517" s="150"/>
      <c r="AIK517" s="150"/>
      <c r="AIL517" s="150"/>
      <c r="AIM517" s="150"/>
      <c r="AIN517" s="150"/>
      <c r="AIO517" s="150"/>
      <c r="AIP517" s="150"/>
      <c r="AIQ517" s="150"/>
      <c r="AIR517" s="150"/>
      <c r="AIS517" s="150"/>
      <c r="AIT517" s="150"/>
      <c r="AIU517" s="150"/>
      <c r="AIV517" s="150"/>
      <c r="AIW517" s="150"/>
      <c r="AIX517" s="150"/>
      <c r="AIY517" s="150"/>
      <c r="AIZ517" s="150"/>
      <c r="AJA517" s="150"/>
      <c r="AJB517" s="150"/>
      <c r="AJC517" s="150"/>
      <c r="AJD517" s="150"/>
      <c r="AJE517" s="150"/>
      <c r="AJF517" s="150"/>
      <c r="AJG517" s="150"/>
      <c r="AJH517" s="150"/>
      <c r="AJI517" s="150"/>
      <c r="AJJ517" s="150"/>
      <c r="AJK517" s="150"/>
      <c r="AJL517" s="150"/>
      <c r="AJM517" s="150"/>
      <c r="AJN517" s="150"/>
      <c r="AJO517" s="150"/>
      <c r="AJP517" s="150"/>
      <c r="AJQ517" s="150"/>
      <c r="AJR517" s="150"/>
      <c r="AJS517" s="150"/>
      <c r="AJT517" s="150"/>
      <c r="AJU517" s="150"/>
      <c r="AJV517" s="150"/>
      <c r="AJW517" s="150"/>
      <c r="AJX517" s="150"/>
      <c r="AJY517" s="150"/>
      <c r="AJZ517" s="150"/>
      <c r="AKA517" s="150"/>
      <c r="AKB517" s="150"/>
      <c r="AKC517" s="150"/>
      <c r="AKD517" s="150"/>
      <c r="AKE517" s="150"/>
      <c r="AKF517" s="150"/>
      <c r="AKG517" s="150"/>
      <c r="AKH517" s="150"/>
      <c r="AKI517" s="150"/>
      <c r="AKJ517" s="150"/>
      <c r="AKK517" s="150"/>
      <c r="AKL517" s="150"/>
      <c r="AKM517" s="150"/>
      <c r="AKN517" s="150"/>
      <c r="AKO517" s="150"/>
      <c r="AKP517" s="150"/>
      <c r="AKQ517" s="150"/>
      <c r="AKR517" s="150"/>
      <c r="AKS517" s="150"/>
      <c r="AKT517" s="150"/>
      <c r="AKU517" s="150"/>
      <c r="AKV517" s="150"/>
      <c r="AKW517" s="150"/>
      <c r="AKX517" s="150"/>
      <c r="AKY517" s="150"/>
      <c r="AKZ517" s="150"/>
      <c r="ALA517" s="150"/>
      <c r="ALB517" s="150"/>
      <c r="ALC517" s="150"/>
      <c r="ALD517" s="150"/>
      <c r="ALE517" s="150"/>
      <c r="ALF517" s="150"/>
      <c r="ALG517" s="150"/>
      <c r="ALH517" s="150"/>
      <c r="ALI517" s="150"/>
      <c r="ALJ517" s="150"/>
      <c r="ALK517" s="150"/>
      <c r="ALL517" s="150"/>
      <c r="ALM517" s="150"/>
      <c r="ALN517" s="150"/>
      <c r="ALO517" s="150"/>
      <c r="ALP517" s="150"/>
      <c r="ALQ517" s="150"/>
      <c r="ALR517" s="150"/>
      <c r="ALS517" s="150"/>
      <c r="ALT517" s="150"/>
      <c r="ALU517" s="150"/>
      <c r="ALV517" s="150"/>
      <c r="ALW517" s="150"/>
      <c r="ALX517" s="150"/>
      <c r="ALY517" s="150"/>
      <c r="ALZ517" s="150"/>
      <c r="AMA517" s="150"/>
      <c r="AMB517" s="150"/>
      <c r="AMC517" s="150"/>
      <c r="AMD517" s="150"/>
      <c r="AME517" s="150"/>
      <c r="AMF517" s="150"/>
      <c r="AMG517" s="150"/>
      <c r="AMH517" s="150"/>
      <c r="AMI517" s="150"/>
      <c r="AMJ517" s="150"/>
      <c r="AMK517" s="150"/>
    </row>
    <row r="518" spans="1:1025" x14ac:dyDescent="0.25">
      <c r="A518" s="256" t="s">
        <v>24804</v>
      </c>
      <c r="B518" s="257">
        <v>518</v>
      </c>
      <c r="C518" s="387" t="s">
        <v>24814</v>
      </c>
      <c r="D518" s="308" t="s">
        <v>24815</v>
      </c>
      <c r="E518" s="277"/>
      <c r="F518" s="278"/>
      <c r="G518" s="280"/>
      <c r="H518" s="280"/>
      <c r="I518" s="492" t="s">
        <v>750</v>
      </c>
      <c r="J518" s="278">
        <v>2</v>
      </c>
      <c r="K518" s="394">
        <v>2</v>
      </c>
      <c r="L518" s="278"/>
      <c r="M518" s="278"/>
      <c r="N518" s="278"/>
      <c r="O518" s="278"/>
      <c r="P518" s="278"/>
      <c r="Q518" s="278"/>
      <c r="R518" s="278"/>
      <c r="S518" s="278"/>
      <c r="T518" s="278"/>
      <c r="U518" s="278"/>
      <c r="V518" s="278"/>
      <c r="W518" s="283">
        <f t="shared" si="225"/>
        <v>100</v>
      </c>
      <c r="X518" s="283">
        <f t="shared" si="224"/>
        <v>100</v>
      </c>
      <c r="Y518" s="283">
        <f t="shared" si="228"/>
        <v>100</v>
      </c>
      <c r="Z518" s="283">
        <f t="shared" si="221"/>
        <v>100</v>
      </c>
      <c r="AA518" s="283">
        <f t="shared" si="222"/>
        <v>100</v>
      </c>
      <c r="AB518" s="287">
        <f t="shared" si="227"/>
        <v>100</v>
      </c>
      <c r="AC518" s="287">
        <f t="shared" si="226"/>
        <v>100</v>
      </c>
      <c r="AD518" s="287">
        <f t="shared" si="214"/>
        <v>100</v>
      </c>
      <c r="AE518" s="284">
        <f t="shared" si="220"/>
        <v>100</v>
      </c>
      <c r="AF518" s="284">
        <f t="shared" si="230"/>
        <v>100</v>
      </c>
      <c r="AG518" s="268">
        <f t="shared" si="232"/>
        <v>10</v>
      </c>
      <c r="AH518" s="268">
        <f t="shared" si="229"/>
        <v>10</v>
      </c>
      <c r="AI518" s="268">
        <f t="shared" si="233"/>
        <v>100</v>
      </c>
      <c r="AJ518" s="268">
        <f t="shared" si="231"/>
        <v>100</v>
      </c>
      <c r="AK518" s="506" t="s">
        <v>750</v>
      </c>
      <c r="AL518" s="277"/>
      <c r="AM518" s="277">
        <v>2</v>
      </c>
      <c r="AN518" s="511"/>
      <c r="AO518" s="277"/>
      <c r="AP518" s="277"/>
      <c r="AQ518" s="277"/>
      <c r="AR518" s="171" t="s">
        <v>779</v>
      </c>
      <c r="AS518" s="171"/>
      <c r="AT518" s="277"/>
      <c r="AU518" s="277"/>
    </row>
    <row r="519" spans="1:1025" x14ac:dyDescent="0.25">
      <c r="A519" s="258" t="s">
        <v>1578</v>
      </c>
      <c r="B519" s="257">
        <v>519</v>
      </c>
      <c r="C519" s="258" t="s">
        <v>24613</v>
      </c>
      <c r="D519" s="308" t="s">
        <v>6057</v>
      </c>
      <c r="E519" s="277" t="s">
        <v>766</v>
      </c>
      <c r="F519" s="278"/>
      <c r="G519" s="280"/>
      <c r="H519" s="280">
        <v>4</v>
      </c>
      <c r="I519" s="492">
        <v>23</v>
      </c>
      <c r="J519" s="278">
        <v>2</v>
      </c>
      <c r="K519" s="278"/>
      <c r="L519" s="278"/>
      <c r="M519" s="278"/>
      <c r="N519" s="278"/>
      <c r="O519" s="278"/>
      <c r="P519" s="278"/>
      <c r="Q519" s="278"/>
      <c r="R519" s="278"/>
      <c r="S519" s="278"/>
      <c r="T519" s="278"/>
      <c r="U519" s="278"/>
      <c r="V519" s="278"/>
      <c r="W519" s="283">
        <f t="shared" si="225"/>
        <v>100</v>
      </c>
      <c r="X519" s="283">
        <f t="shared" si="224"/>
        <v>100</v>
      </c>
      <c r="Y519" s="283">
        <f t="shared" si="228"/>
        <v>100</v>
      </c>
      <c r="Z519" s="283">
        <f t="shared" si="221"/>
        <v>100</v>
      </c>
      <c r="AA519" s="283">
        <f t="shared" si="222"/>
        <v>100</v>
      </c>
      <c r="AB519" s="287">
        <f t="shared" si="227"/>
        <v>100</v>
      </c>
      <c r="AC519" s="287">
        <f t="shared" si="226"/>
        <v>100</v>
      </c>
      <c r="AD519" s="287">
        <f t="shared" si="214"/>
        <v>100</v>
      </c>
      <c r="AE519" s="284">
        <f t="shared" si="220"/>
        <v>100</v>
      </c>
      <c r="AF519" s="284">
        <f t="shared" si="230"/>
        <v>100</v>
      </c>
      <c r="AG519" s="268">
        <f t="shared" si="232"/>
        <v>100</v>
      </c>
      <c r="AH519" s="268">
        <f t="shared" si="229"/>
        <v>10</v>
      </c>
      <c r="AI519" s="268">
        <f t="shared" si="233"/>
        <v>100</v>
      </c>
      <c r="AJ519" s="268">
        <f t="shared" si="231"/>
        <v>100</v>
      </c>
      <c r="AK519" s="506" t="s">
        <v>24614</v>
      </c>
      <c r="AL519" s="277"/>
      <c r="AM519" s="277">
        <v>2</v>
      </c>
      <c r="AN519" s="511"/>
      <c r="AO519" s="277"/>
      <c r="AP519" s="277"/>
      <c r="AQ519" s="277"/>
      <c r="AR519" s="171" t="s">
        <v>6058</v>
      </c>
      <c r="AS519" s="171"/>
      <c r="AT519" s="277"/>
      <c r="AU519" s="277"/>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11"/>
      <c r="CD519" s="111"/>
      <c r="CE519" s="111"/>
      <c r="CF519" s="111"/>
      <c r="CG519" s="111"/>
      <c r="CH519" s="111"/>
      <c r="CI519" s="111"/>
      <c r="CJ519" s="111"/>
      <c r="CK519" s="111"/>
      <c r="CL519" s="111"/>
      <c r="CM519" s="111"/>
      <c r="CN519" s="111"/>
      <c r="CO519" s="111"/>
      <c r="CP519" s="111"/>
      <c r="CQ519" s="111"/>
      <c r="CR519" s="111"/>
      <c r="CS519" s="111"/>
      <c r="CT519" s="111"/>
      <c r="CU519" s="111"/>
      <c r="CV519" s="111"/>
      <c r="CW519" s="111"/>
      <c r="CX519" s="111"/>
      <c r="CY519" s="111"/>
      <c r="CZ519" s="111"/>
      <c r="DA519" s="111"/>
      <c r="DB519" s="111"/>
      <c r="DC519" s="111"/>
      <c r="DD519" s="111"/>
      <c r="DE519" s="111"/>
      <c r="DF519" s="111"/>
      <c r="DG519" s="111"/>
      <c r="DH519" s="111"/>
      <c r="DI519" s="111"/>
      <c r="DJ519" s="111"/>
      <c r="DK519" s="111"/>
      <c r="DL519" s="111"/>
      <c r="DM519" s="111"/>
      <c r="DN519" s="111"/>
      <c r="DO519" s="111"/>
      <c r="DP519" s="111"/>
      <c r="DQ519" s="111"/>
      <c r="DR519" s="111"/>
      <c r="DS519" s="111"/>
      <c r="DT519" s="111"/>
      <c r="DU519" s="111"/>
      <c r="DV519" s="111"/>
      <c r="DW519" s="111"/>
      <c r="DX519" s="111"/>
      <c r="DY519" s="111"/>
      <c r="DZ519" s="111"/>
      <c r="EA519" s="111"/>
      <c r="EB519" s="111"/>
      <c r="EC519" s="111"/>
      <c r="ED519" s="111"/>
      <c r="EE519" s="111"/>
      <c r="EF519" s="111"/>
      <c r="EG519" s="111"/>
      <c r="EH519" s="111"/>
      <c r="EI519" s="111"/>
      <c r="EJ519" s="111"/>
      <c r="EK519" s="111"/>
      <c r="EL519" s="111"/>
      <c r="EM519" s="111"/>
      <c r="EN519" s="111"/>
      <c r="EO519" s="111"/>
      <c r="EP519" s="111"/>
      <c r="EQ519" s="111"/>
      <c r="ER519" s="111"/>
      <c r="ES519" s="111"/>
      <c r="ET519" s="111"/>
      <c r="EU519" s="111"/>
      <c r="EV519" s="111"/>
      <c r="EW519" s="111"/>
      <c r="EX519" s="111"/>
      <c r="EY519" s="111"/>
      <c r="EZ519" s="111"/>
      <c r="FA519" s="111"/>
      <c r="FB519" s="111"/>
      <c r="FC519" s="111"/>
      <c r="FD519" s="111"/>
      <c r="FE519" s="111"/>
      <c r="FF519" s="111"/>
      <c r="FG519" s="111"/>
      <c r="FH519" s="111"/>
      <c r="FI519" s="111"/>
      <c r="FJ519" s="111"/>
      <c r="FK519" s="111"/>
      <c r="FL519" s="111"/>
      <c r="FM519" s="111"/>
      <c r="FN519" s="111"/>
      <c r="FO519" s="111"/>
      <c r="FP519" s="111"/>
      <c r="FQ519" s="111"/>
      <c r="FR519" s="111"/>
      <c r="FS519" s="111"/>
      <c r="FT519" s="111"/>
      <c r="FU519" s="111"/>
      <c r="FV519" s="111"/>
      <c r="FW519" s="111"/>
      <c r="FX519" s="111"/>
      <c r="FY519" s="111"/>
      <c r="FZ519" s="111"/>
      <c r="GA519" s="111"/>
      <c r="GB519" s="111"/>
      <c r="GC519" s="111"/>
      <c r="GD519" s="111"/>
      <c r="GE519" s="111"/>
      <c r="GF519" s="111"/>
      <c r="GG519" s="111"/>
      <c r="GH519" s="111"/>
      <c r="GI519" s="111"/>
      <c r="GJ519" s="111"/>
      <c r="GK519" s="111"/>
      <c r="GL519" s="111"/>
      <c r="GM519" s="111"/>
      <c r="GN519" s="111"/>
      <c r="GO519" s="111"/>
      <c r="GP519" s="111"/>
      <c r="GQ519" s="111"/>
      <c r="GR519" s="111"/>
      <c r="GS519" s="111"/>
      <c r="GT519" s="111"/>
      <c r="GU519" s="111"/>
      <c r="GV519" s="111"/>
      <c r="GW519" s="111"/>
      <c r="GX519" s="111"/>
      <c r="GY519" s="111"/>
      <c r="GZ519" s="111"/>
      <c r="HA519" s="111"/>
      <c r="HB519" s="111"/>
      <c r="HC519" s="111"/>
      <c r="HD519" s="111"/>
      <c r="HE519" s="111"/>
      <c r="HF519" s="111"/>
      <c r="HG519" s="111"/>
      <c r="HH519" s="111"/>
      <c r="HI519" s="111"/>
      <c r="HJ519" s="111"/>
      <c r="HK519" s="111"/>
      <c r="HL519" s="111"/>
      <c r="HM519" s="111"/>
      <c r="HN519" s="111"/>
      <c r="HO519" s="111"/>
      <c r="HP519" s="111"/>
      <c r="HQ519" s="111"/>
      <c r="HR519" s="111"/>
      <c r="HS519" s="111"/>
      <c r="HT519" s="111"/>
      <c r="HU519" s="111"/>
      <c r="HV519" s="111"/>
      <c r="HW519" s="111"/>
      <c r="HX519" s="111"/>
      <c r="HY519" s="111"/>
      <c r="HZ519" s="111"/>
      <c r="IA519" s="111"/>
      <c r="IB519" s="111"/>
      <c r="IC519" s="111"/>
      <c r="ID519" s="111"/>
      <c r="IE519" s="111"/>
      <c r="IF519" s="111"/>
      <c r="IG519" s="111"/>
      <c r="IH519" s="111"/>
      <c r="II519" s="111"/>
      <c r="IJ519" s="111"/>
      <c r="IK519" s="111"/>
      <c r="IL519" s="111"/>
      <c r="IM519" s="111"/>
      <c r="IN519" s="111"/>
      <c r="IO519" s="111"/>
      <c r="IP519" s="111"/>
      <c r="IQ519" s="111"/>
      <c r="IR519" s="111"/>
      <c r="IS519" s="111"/>
      <c r="IT519" s="111"/>
      <c r="IU519" s="111"/>
      <c r="IV519" s="111"/>
      <c r="IW519" s="111"/>
      <c r="IX519" s="111"/>
      <c r="IY519" s="111"/>
      <c r="IZ519" s="111"/>
      <c r="JA519" s="111"/>
      <c r="JB519" s="111"/>
      <c r="JC519" s="111"/>
      <c r="JD519" s="111"/>
      <c r="JE519" s="111"/>
      <c r="JF519" s="111"/>
      <c r="JG519" s="111"/>
      <c r="JH519" s="111"/>
      <c r="JI519" s="111"/>
      <c r="JJ519" s="111"/>
      <c r="JK519" s="111"/>
      <c r="JL519" s="111"/>
      <c r="JM519" s="111"/>
      <c r="JN519" s="111"/>
      <c r="JO519" s="111"/>
      <c r="JP519" s="111"/>
      <c r="JQ519" s="111"/>
      <c r="JR519" s="111"/>
      <c r="JS519" s="111"/>
      <c r="JT519" s="111"/>
      <c r="JU519" s="111"/>
      <c r="JV519" s="111"/>
      <c r="JW519" s="111"/>
      <c r="JX519" s="111"/>
      <c r="JY519" s="111"/>
      <c r="JZ519" s="111"/>
      <c r="KA519" s="111"/>
      <c r="KB519" s="111"/>
      <c r="KC519" s="111"/>
      <c r="KD519" s="111"/>
      <c r="KE519" s="111"/>
      <c r="KF519" s="111"/>
      <c r="KG519" s="111"/>
      <c r="KH519" s="111"/>
      <c r="KI519" s="111"/>
      <c r="KJ519" s="111"/>
      <c r="KK519" s="111"/>
      <c r="KL519" s="111"/>
      <c r="KM519" s="111"/>
      <c r="KN519" s="111"/>
      <c r="KO519" s="111"/>
      <c r="KP519" s="111"/>
      <c r="KQ519" s="111"/>
      <c r="KR519" s="111"/>
      <c r="KS519" s="111"/>
      <c r="KT519" s="111"/>
      <c r="KU519" s="111"/>
      <c r="KV519" s="111"/>
      <c r="KW519" s="111"/>
      <c r="KX519" s="111"/>
      <c r="KY519" s="111"/>
      <c r="KZ519" s="111"/>
      <c r="LA519" s="111"/>
      <c r="LB519" s="111"/>
      <c r="LC519" s="111"/>
      <c r="LD519" s="111"/>
      <c r="LE519" s="111"/>
      <c r="LF519" s="111"/>
      <c r="LG519" s="111"/>
      <c r="LH519" s="111"/>
      <c r="LI519" s="111"/>
      <c r="LJ519" s="111"/>
      <c r="LK519" s="111"/>
      <c r="LL519" s="111"/>
      <c r="LM519" s="111"/>
      <c r="LN519" s="111"/>
      <c r="LO519" s="111"/>
      <c r="LP519" s="111"/>
      <c r="LQ519" s="111"/>
      <c r="LR519" s="111"/>
      <c r="LS519" s="111"/>
      <c r="LT519" s="111"/>
      <c r="LU519" s="111"/>
      <c r="LV519" s="111"/>
      <c r="LW519" s="111"/>
      <c r="LX519" s="111"/>
      <c r="LY519" s="111"/>
      <c r="LZ519" s="111"/>
      <c r="MA519" s="111"/>
      <c r="MB519" s="111"/>
      <c r="MC519" s="111"/>
      <c r="MD519" s="111"/>
      <c r="ME519" s="111"/>
      <c r="MF519" s="111"/>
      <c r="MG519" s="111"/>
      <c r="MH519" s="111"/>
      <c r="MI519" s="111"/>
      <c r="MJ519" s="111"/>
      <c r="MK519" s="111"/>
      <c r="ML519" s="111"/>
      <c r="MM519" s="111"/>
      <c r="MN519" s="111"/>
      <c r="MO519" s="111"/>
      <c r="MP519" s="111"/>
      <c r="MQ519" s="111"/>
      <c r="MR519" s="111"/>
      <c r="MS519" s="111"/>
      <c r="MT519" s="111"/>
      <c r="MU519" s="111"/>
      <c r="MV519" s="111"/>
      <c r="MW519" s="111"/>
      <c r="MX519" s="111"/>
      <c r="MY519" s="111"/>
      <c r="MZ519" s="111"/>
      <c r="NA519" s="111"/>
      <c r="NB519" s="111"/>
      <c r="NC519" s="111"/>
      <c r="ND519" s="111"/>
      <c r="NE519" s="111"/>
      <c r="NF519" s="111"/>
      <c r="NG519" s="111"/>
      <c r="NH519" s="111"/>
      <c r="NI519" s="111"/>
      <c r="NJ519" s="111"/>
      <c r="NK519" s="111"/>
      <c r="NL519" s="111"/>
      <c r="NM519" s="111"/>
      <c r="NN519" s="111"/>
      <c r="NO519" s="111"/>
      <c r="NP519" s="111"/>
      <c r="NQ519" s="111"/>
      <c r="NR519" s="111"/>
      <c r="NS519" s="111"/>
      <c r="NT519" s="111"/>
      <c r="NU519" s="111"/>
      <c r="NV519" s="111"/>
      <c r="NW519" s="111"/>
      <c r="NX519" s="111"/>
      <c r="NY519" s="111"/>
      <c r="NZ519" s="111"/>
      <c r="OA519" s="111"/>
      <c r="OB519" s="111"/>
      <c r="OC519" s="111"/>
      <c r="OD519" s="111"/>
      <c r="OE519" s="111"/>
      <c r="OF519" s="111"/>
      <c r="OG519" s="111"/>
      <c r="OH519" s="111"/>
      <c r="OI519" s="111"/>
      <c r="OJ519" s="111"/>
      <c r="OK519" s="111"/>
      <c r="OL519" s="111"/>
      <c r="OM519" s="111"/>
      <c r="ON519" s="111"/>
      <c r="OO519" s="111"/>
      <c r="OP519" s="111"/>
      <c r="OQ519" s="111"/>
      <c r="OR519" s="111"/>
      <c r="OS519" s="111"/>
      <c r="OT519" s="111"/>
      <c r="OU519" s="111"/>
      <c r="OV519" s="111"/>
      <c r="OW519" s="111"/>
      <c r="OX519" s="111"/>
      <c r="OY519" s="111"/>
      <c r="OZ519" s="111"/>
      <c r="PA519" s="111"/>
      <c r="PB519" s="111"/>
      <c r="PC519" s="111"/>
      <c r="PD519" s="111"/>
      <c r="PE519" s="111"/>
      <c r="PF519" s="111"/>
      <c r="PG519" s="111"/>
      <c r="PH519" s="111"/>
      <c r="PI519" s="111"/>
      <c r="PJ519" s="111"/>
      <c r="PK519" s="111"/>
      <c r="PL519" s="111"/>
      <c r="PM519" s="111"/>
      <c r="PN519" s="111"/>
      <c r="PO519" s="111"/>
      <c r="PP519" s="111"/>
      <c r="PQ519" s="111"/>
      <c r="PR519" s="111"/>
      <c r="PS519" s="111"/>
      <c r="PT519" s="111"/>
      <c r="PU519" s="111"/>
      <c r="PV519" s="111"/>
      <c r="PW519" s="111"/>
      <c r="PX519" s="111"/>
      <c r="PY519" s="111"/>
      <c r="PZ519" s="111"/>
      <c r="QA519" s="111"/>
      <c r="QB519" s="111"/>
      <c r="QC519" s="111"/>
      <c r="QD519" s="111"/>
      <c r="QE519" s="111"/>
      <c r="QF519" s="111"/>
      <c r="QG519" s="111"/>
      <c r="QH519" s="111"/>
      <c r="QI519" s="111"/>
      <c r="QJ519" s="111"/>
      <c r="QK519" s="111"/>
      <c r="QL519" s="111"/>
      <c r="QM519" s="111"/>
      <c r="QN519" s="111"/>
      <c r="QO519" s="111"/>
      <c r="QP519" s="111"/>
      <c r="QQ519" s="111"/>
      <c r="QR519" s="111"/>
      <c r="QS519" s="111"/>
      <c r="QT519" s="111"/>
      <c r="QU519" s="111"/>
      <c r="QV519" s="111"/>
      <c r="QW519" s="111"/>
      <c r="QX519" s="111"/>
      <c r="QY519" s="111"/>
      <c r="QZ519" s="111"/>
      <c r="RA519" s="111"/>
      <c r="RB519" s="111"/>
      <c r="RC519" s="111"/>
      <c r="RD519" s="111"/>
      <c r="RE519" s="111"/>
      <c r="RF519" s="111"/>
      <c r="RG519" s="111"/>
      <c r="RH519" s="111"/>
      <c r="RI519" s="111"/>
      <c r="RJ519" s="111"/>
      <c r="RK519" s="111"/>
      <c r="RL519" s="111"/>
      <c r="RM519" s="111"/>
      <c r="RN519" s="111"/>
      <c r="RO519" s="111"/>
      <c r="RP519" s="111"/>
      <c r="RQ519" s="111"/>
      <c r="RR519" s="111"/>
      <c r="RS519" s="111"/>
      <c r="RT519" s="111"/>
      <c r="RU519" s="111"/>
      <c r="RV519" s="111"/>
      <c r="RW519" s="111"/>
      <c r="RX519" s="111"/>
      <c r="RY519" s="111"/>
      <c r="RZ519" s="111"/>
      <c r="SA519" s="111"/>
      <c r="SB519" s="111"/>
      <c r="SC519" s="111"/>
      <c r="SD519" s="111"/>
      <c r="SE519" s="111"/>
      <c r="SF519" s="111"/>
      <c r="SG519" s="111"/>
      <c r="SH519" s="111"/>
      <c r="SI519" s="111"/>
      <c r="SJ519" s="111"/>
      <c r="SK519" s="111"/>
      <c r="SL519" s="111"/>
      <c r="SM519" s="111"/>
      <c r="SN519" s="111"/>
      <c r="SO519" s="111"/>
      <c r="SP519" s="111"/>
      <c r="SQ519" s="111"/>
      <c r="SR519" s="111"/>
      <c r="SS519" s="111"/>
      <c r="ST519" s="111"/>
      <c r="SU519" s="111"/>
      <c r="SV519" s="111"/>
      <c r="SW519" s="111"/>
      <c r="SX519" s="111"/>
      <c r="SY519" s="111"/>
      <c r="SZ519" s="111"/>
      <c r="TA519" s="111"/>
      <c r="TB519" s="111"/>
      <c r="TC519" s="111"/>
      <c r="TD519" s="111"/>
      <c r="TE519" s="111"/>
      <c r="TF519" s="111"/>
      <c r="TG519" s="111"/>
      <c r="TH519" s="111"/>
      <c r="TI519" s="111"/>
      <c r="TJ519" s="111"/>
      <c r="TK519" s="111"/>
      <c r="TL519" s="111"/>
      <c r="TM519" s="111"/>
      <c r="TN519" s="111"/>
      <c r="TO519" s="111"/>
      <c r="TP519" s="111"/>
      <c r="TQ519" s="111"/>
      <c r="TR519" s="111"/>
      <c r="TS519" s="111"/>
      <c r="TT519" s="111"/>
      <c r="TU519" s="111"/>
      <c r="TV519" s="111"/>
      <c r="TW519" s="111"/>
      <c r="TX519" s="111"/>
      <c r="TY519" s="111"/>
      <c r="TZ519" s="111"/>
      <c r="UA519" s="111"/>
      <c r="UB519" s="111"/>
      <c r="UC519" s="111"/>
      <c r="UD519" s="111"/>
      <c r="UE519" s="111"/>
      <c r="UF519" s="111"/>
      <c r="UG519" s="111"/>
      <c r="UH519" s="111"/>
      <c r="UI519" s="111"/>
      <c r="UJ519" s="111"/>
      <c r="UK519" s="111"/>
      <c r="UL519" s="111"/>
      <c r="UM519" s="111"/>
      <c r="UN519" s="111"/>
      <c r="UO519" s="111"/>
      <c r="UP519" s="111"/>
      <c r="UQ519" s="111"/>
      <c r="UR519" s="111"/>
      <c r="US519" s="111"/>
      <c r="UT519" s="111"/>
      <c r="UU519" s="111"/>
      <c r="UV519" s="111"/>
      <c r="UW519" s="111"/>
      <c r="UX519" s="111"/>
      <c r="UY519" s="111"/>
      <c r="UZ519" s="111"/>
      <c r="VA519" s="111"/>
      <c r="VB519" s="111"/>
      <c r="VC519" s="111"/>
      <c r="VD519" s="111"/>
      <c r="VE519" s="111"/>
      <c r="VF519" s="111"/>
      <c r="VG519" s="111"/>
      <c r="VH519" s="111"/>
      <c r="VI519" s="111"/>
      <c r="VJ519" s="111"/>
      <c r="VK519" s="111"/>
      <c r="VL519" s="111"/>
      <c r="VM519" s="111"/>
      <c r="VN519" s="111"/>
      <c r="VO519" s="111"/>
      <c r="VP519" s="111"/>
      <c r="VQ519" s="111"/>
      <c r="VR519" s="111"/>
      <c r="VS519" s="111"/>
      <c r="VT519" s="111"/>
      <c r="VU519" s="111"/>
      <c r="VV519" s="111"/>
      <c r="VW519" s="111"/>
      <c r="VX519" s="111"/>
      <c r="VY519" s="111"/>
      <c r="VZ519" s="111"/>
      <c r="WA519" s="111"/>
      <c r="WB519" s="111"/>
      <c r="WC519" s="111"/>
      <c r="WD519" s="111"/>
      <c r="WE519" s="111"/>
      <c r="WF519" s="111"/>
      <c r="WG519" s="111"/>
      <c r="WH519" s="111"/>
      <c r="WI519" s="111"/>
      <c r="WJ519" s="111"/>
      <c r="WK519" s="111"/>
      <c r="WL519" s="111"/>
      <c r="WM519" s="111"/>
      <c r="WN519" s="111"/>
      <c r="WO519" s="111"/>
      <c r="WP519" s="111"/>
      <c r="WQ519" s="111"/>
      <c r="WR519" s="111"/>
      <c r="WS519" s="111"/>
      <c r="WT519" s="111"/>
      <c r="WU519" s="111"/>
      <c r="WV519" s="111"/>
      <c r="WW519" s="111"/>
      <c r="WX519" s="111"/>
      <c r="WY519" s="111"/>
      <c r="WZ519" s="111"/>
      <c r="XA519" s="111"/>
      <c r="XB519" s="111"/>
      <c r="XC519" s="111"/>
      <c r="XD519" s="111"/>
      <c r="XE519" s="111"/>
      <c r="XF519" s="111"/>
      <c r="XG519" s="111"/>
      <c r="XH519" s="111"/>
      <c r="XI519" s="111"/>
      <c r="XJ519" s="111"/>
      <c r="XK519" s="111"/>
      <c r="XL519" s="111"/>
      <c r="XM519" s="111"/>
      <c r="XN519" s="111"/>
      <c r="XO519" s="111"/>
      <c r="XP519" s="111"/>
      <c r="XQ519" s="111"/>
      <c r="XR519" s="111"/>
      <c r="XS519" s="111"/>
      <c r="XT519" s="111"/>
      <c r="XU519" s="111"/>
      <c r="XV519" s="111"/>
      <c r="XW519" s="111"/>
      <c r="XX519" s="111"/>
      <c r="XY519" s="111"/>
      <c r="XZ519" s="111"/>
      <c r="YA519" s="111"/>
      <c r="YB519" s="111"/>
      <c r="YC519" s="111"/>
      <c r="YD519" s="111"/>
      <c r="YE519" s="111"/>
      <c r="YF519" s="111"/>
      <c r="YG519" s="111"/>
      <c r="YH519" s="111"/>
      <c r="YI519" s="111"/>
      <c r="YJ519" s="111"/>
      <c r="YK519" s="111"/>
      <c r="YL519" s="111"/>
      <c r="YM519" s="111"/>
      <c r="YN519" s="111"/>
      <c r="YO519" s="111"/>
      <c r="YP519" s="111"/>
      <c r="YQ519" s="111"/>
      <c r="YR519" s="111"/>
      <c r="YS519" s="111"/>
      <c r="YT519" s="111"/>
      <c r="YU519" s="111"/>
      <c r="YV519" s="111"/>
      <c r="YW519" s="111"/>
      <c r="YX519" s="111"/>
      <c r="YY519" s="111"/>
      <c r="YZ519" s="111"/>
      <c r="ZA519" s="111"/>
      <c r="ZB519" s="111"/>
      <c r="ZC519" s="111"/>
      <c r="ZD519" s="111"/>
      <c r="ZE519" s="111"/>
      <c r="ZF519" s="111"/>
      <c r="ZG519" s="111"/>
      <c r="ZH519" s="111"/>
      <c r="ZI519" s="111"/>
      <c r="ZJ519" s="111"/>
      <c r="ZK519" s="111"/>
      <c r="ZL519" s="111"/>
      <c r="ZM519" s="111"/>
      <c r="ZN519" s="111"/>
      <c r="ZO519" s="111"/>
      <c r="ZP519" s="111"/>
      <c r="ZQ519" s="111"/>
      <c r="ZR519" s="111"/>
      <c r="ZS519" s="111"/>
      <c r="ZT519" s="111"/>
      <c r="ZU519" s="111"/>
      <c r="ZV519" s="111"/>
      <c r="ZW519" s="111"/>
      <c r="ZX519" s="111"/>
      <c r="ZY519" s="111"/>
      <c r="ZZ519" s="111"/>
      <c r="AAA519" s="111"/>
      <c r="AAB519" s="111"/>
      <c r="AAC519" s="111"/>
      <c r="AAD519" s="111"/>
      <c r="AAE519" s="111"/>
      <c r="AAF519" s="111"/>
      <c r="AAG519" s="111"/>
      <c r="AAH519" s="111"/>
      <c r="AAI519" s="111"/>
      <c r="AAJ519" s="111"/>
      <c r="AAK519" s="111"/>
      <c r="AAL519" s="111"/>
      <c r="AAM519" s="111"/>
      <c r="AAN519" s="111"/>
      <c r="AAO519" s="111"/>
      <c r="AAP519" s="111"/>
      <c r="AAQ519" s="111"/>
      <c r="AAR519" s="111"/>
      <c r="AAS519" s="111"/>
      <c r="AAT519" s="111"/>
      <c r="AAU519" s="111"/>
      <c r="AAV519" s="111"/>
      <c r="AAW519" s="111"/>
      <c r="AAX519" s="111"/>
      <c r="AAY519" s="111"/>
      <c r="AAZ519" s="111"/>
      <c r="ABA519" s="111"/>
      <c r="ABB519" s="111"/>
      <c r="ABC519" s="111"/>
      <c r="ABD519" s="111"/>
      <c r="ABE519" s="111"/>
      <c r="ABF519" s="111"/>
      <c r="ABG519" s="111"/>
      <c r="ABH519" s="111"/>
      <c r="ABI519" s="111"/>
      <c r="ABJ519" s="111"/>
      <c r="ABK519" s="111"/>
      <c r="ABL519" s="111"/>
      <c r="ABM519" s="111"/>
      <c r="ABN519" s="111"/>
      <c r="ABO519" s="111"/>
      <c r="ABP519" s="111"/>
      <c r="ABQ519" s="111"/>
      <c r="ABR519" s="111"/>
      <c r="ABS519" s="111"/>
      <c r="ABT519" s="111"/>
      <c r="ABU519" s="111"/>
      <c r="ABV519" s="111"/>
      <c r="ABW519" s="111"/>
      <c r="ABX519" s="111"/>
      <c r="ABY519" s="111"/>
      <c r="ABZ519" s="111"/>
      <c r="ACA519" s="111"/>
      <c r="ACB519" s="111"/>
      <c r="ACC519" s="111"/>
      <c r="ACD519" s="111"/>
      <c r="ACE519" s="111"/>
      <c r="ACF519" s="111"/>
      <c r="ACG519" s="111"/>
      <c r="ACH519" s="111"/>
      <c r="ACI519" s="111"/>
      <c r="ACJ519" s="111"/>
      <c r="ACK519" s="111"/>
      <c r="ACL519" s="111"/>
      <c r="ACM519" s="111"/>
      <c r="ACN519" s="111"/>
      <c r="ACO519" s="111"/>
      <c r="ACP519" s="111"/>
      <c r="ACQ519" s="111"/>
      <c r="ACR519" s="111"/>
      <c r="ACS519" s="111"/>
      <c r="ACT519" s="111"/>
      <c r="ACU519" s="111"/>
      <c r="ACV519" s="111"/>
      <c r="ACW519" s="111"/>
      <c r="ACX519" s="111"/>
      <c r="ACY519" s="111"/>
      <c r="ACZ519" s="111"/>
      <c r="ADA519" s="111"/>
      <c r="ADB519" s="111"/>
      <c r="ADC519" s="111"/>
      <c r="ADD519" s="111"/>
      <c r="ADE519" s="111"/>
      <c r="ADF519" s="111"/>
      <c r="ADG519" s="111"/>
      <c r="ADH519" s="111"/>
      <c r="ADI519" s="111"/>
      <c r="ADJ519" s="111"/>
      <c r="ADK519" s="111"/>
      <c r="ADL519" s="111"/>
      <c r="ADM519" s="111"/>
      <c r="ADN519" s="111"/>
      <c r="ADO519" s="111"/>
      <c r="ADP519" s="111"/>
      <c r="ADQ519" s="111"/>
      <c r="ADR519" s="111"/>
      <c r="ADS519" s="111"/>
      <c r="ADT519" s="111"/>
      <c r="ADU519" s="111"/>
      <c r="ADV519" s="111"/>
      <c r="ADW519" s="111"/>
      <c r="ADX519" s="111"/>
      <c r="ADY519" s="111"/>
      <c r="ADZ519" s="111"/>
      <c r="AEA519" s="111"/>
      <c r="AEB519" s="111"/>
      <c r="AEC519" s="111"/>
      <c r="AED519" s="111"/>
      <c r="AEE519" s="111"/>
      <c r="AEF519" s="111"/>
      <c r="AEG519" s="111"/>
      <c r="AEH519" s="111"/>
      <c r="AEI519" s="111"/>
      <c r="AEJ519" s="111"/>
      <c r="AEK519" s="111"/>
      <c r="AEL519" s="111"/>
      <c r="AEM519" s="111"/>
      <c r="AEN519" s="111"/>
      <c r="AEO519" s="111"/>
      <c r="AEP519" s="111"/>
      <c r="AEQ519" s="111"/>
      <c r="AER519" s="111"/>
      <c r="AES519" s="111"/>
      <c r="AET519" s="111"/>
      <c r="AEU519" s="111"/>
      <c r="AEV519" s="111"/>
      <c r="AEW519" s="111"/>
      <c r="AEX519" s="111"/>
      <c r="AEY519" s="111"/>
      <c r="AEZ519" s="111"/>
      <c r="AFA519" s="111"/>
      <c r="AFB519" s="111"/>
      <c r="AFC519" s="111"/>
      <c r="AFD519" s="111"/>
      <c r="AFE519" s="111"/>
      <c r="AFF519" s="111"/>
      <c r="AFG519" s="111"/>
      <c r="AFH519" s="111"/>
      <c r="AFI519" s="111"/>
      <c r="AFJ519" s="111"/>
      <c r="AFK519" s="111"/>
      <c r="AFL519" s="111"/>
      <c r="AFM519" s="111"/>
      <c r="AFN519" s="111"/>
      <c r="AFO519" s="111"/>
      <c r="AFP519" s="111"/>
      <c r="AFQ519" s="111"/>
      <c r="AFR519" s="111"/>
      <c r="AFS519" s="111"/>
      <c r="AFT519" s="111"/>
      <c r="AFU519" s="111"/>
      <c r="AFV519" s="111"/>
      <c r="AFW519" s="111"/>
      <c r="AFX519" s="111"/>
      <c r="AFY519" s="111"/>
      <c r="AFZ519" s="111"/>
      <c r="AGA519" s="111"/>
      <c r="AGB519" s="111"/>
      <c r="AGC519" s="111"/>
      <c r="AGD519" s="111"/>
      <c r="AGE519" s="111"/>
      <c r="AGF519" s="111"/>
      <c r="AGG519" s="111"/>
      <c r="AGH519" s="111"/>
      <c r="AGI519" s="111"/>
      <c r="AGJ519" s="111"/>
      <c r="AGK519" s="111"/>
      <c r="AGL519" s="111"/>
      <c r="AGM519" s="111"/>
      <c r="AGN519" s="111"/>
      <c r="AGO519" s="111"/>
      <c r="AGP519" s="111"/>
      <c r="AGQ519" s="111"/>
      <c r="AGR519" s="111"/>
      <c r="AGS519" s="111"/>
      <c r="AGT519" s="111"/>
      <c r="AGU519" s="111"/>
      <c r="AGV519" s="111"/>
      <c r="AGW519" s="111"/>
      <c r="AGX519" s="111"/>
      <c r="AGY519" s="111"/>
      <c r="AGZ519" s="111"/>
      <c r="AHA519" s="111"/>
      <c r="AHB519" s="111"/>
      <c r="AHC519" s="111"/>
      <c r="AHD519" s="111"/>
      <c r="AHE519" s="111"/>
      <c r="AHF519" s="111"/>
      <c r="AHG519" s="111"/>
      <c r="AHH519" s="111"/>
      <c r="AHI519" s="111"/>
      <c r="AHJ519" s="111"/>
      <c r="AHK519" s="111"/>
      <c r="AHL519" s="111"/>
      <c r="AHM519" s="111"/>
      <c r="AHN519" s="111"/>
      <c r="AHO519" s="111"/>
      <c r="AHP519" s="111"/>
      <c r="AHQ519" s="111"/>
      <c r="AHR519" s="111"/>
      <c r="AHS519" s="111"/>
      <c r="AHT519" s="111"/>
      <c r="AHU519" s="111"/>
      <c r="AHV519" s="111"/>
      <c r="AHW519" s="111"/>
      <c r="AHX519" s="111"/>
      <c r="AHY519" s="111"/>
      <c r="AHZ519" s="111"/>
      <c r="AIA519" s="111"/>
      <c r="AIB519" s="111"/>
      <c r="AIC519" s="111"/>
      <c r="AID519" s="111"/>
      <c r="AIE519" s="111"/>
      <c r="AIF519" s="111"/>
      <c r="AIG519" s="111"/>
      <c r="AIH519" s="111"/>
      <c r="AII519" s="111"/>
      <c r="AIJ519" s="111"/>
      <c r="AIK519" s="111"/>
      <c r="AIL519" s="111"/>
      <c r="AIM519" s="111"/>
      <c r="AIN519" s="111"/>
      <c r="AIO519" s="111"/>
      <c r="AIP519" s="111"/>
      <c r="AIQ519" s="111"/>
      <c r="AIR519" s="111"/>
      <c r="AIS519" s="111"/>
      <c r="AIT519" s="111"/>
      <c r="AIU519" s="111"/>
      <c r="AIV519" s="111"/>
      <c r="AIW519" s="111"/>
      <c r="AIX519" s="111"/>
      <c r="AIY519" s="111"/>
      <c r="AIZ519" s="111"/>
      <c r="AJA519" s="111"/>
      <c r="AJB519" s="111"/>
      <c r="AJC519" s="111"/>
      <c r="AJD519" s="111"/>
      <c r="AJE519" s="111"/>
      <c r="AJF519" s="111"/>
      <c r="AJG519" s="111"/>
      <c r="AJH519" s="111"/>
      <c r="AJI519" s="111"/>
      <c r="AJJ519" s="111"/>
      <c r="AJK519" s="111"/>
      <c r="AJL519" s="111"/>
      <c r="AJM519" s="111"/>
      <c r="AJN519" s="111"/>
      <c r="AJO519" s="111"/>
      <c r="AJP519" s="111"/>
      <c r="AJQ519" s="111"/>
      <c r="AJR519" s="111"/>
      <c r="AJS519" s="111"/>
      <c r="AJT519" s="111"/>
      <c r="AJU519" s="111"/>
      <c r="AJV519" s="111"/>
      <c r="AJW519" s="111"/>
      <c r="AJX519" s="111"/>
      <c r="AJY519" s="111"/>
      <c r="AJZ519" s="111"/>
      <c r="AKA519" s="111"/>
      <c r="AKB519" s="111"/>
      <c r="AKC519" s="111"/>
      <c r="AKD519" s="111"/>
      <c r="AKE519" s="111"/>
      <c r="AKF519" s="111"/>
      <c r="AKG519" s="111"/>
      <c r="AKH519" s="111"/>
      <c r="AKI519" s="111"/>
      <c r="AKJ519" s="111"/>
      <c r="AKK519" s="111"/>
      <c r="AKL519" s="111"/>
      <c r="AKM519" s="111"/>
      <c r="AKN519" s="111"/>
      <c r="AKO519" s="111"/>
      <c r="AKP519" s="111"/>
      <c r="AKQ519" s="111"/>
      <c r="AKR519" s="111"/>
      <c r="AKS519" s="111"/>
      <c r="AKT519" s="111"/>
      <c r="AKU519" s="111"/>
      <c r="AKV519" s="111"/>
      <c r="AKW519" s="111"/>
      <c r="AKX519" s="111"/>
      <c r="AKY519" s="111"/>
      <c r="AKZ519" s="111"/>
      <c r="ALA519" s="111"/>
      <c r="ALB519" s="111"/>
      <c r="ALC519" s="111"/>
      <c r="ALD519" s="111"/>
      <c r="ALE519" s="111"/>
      <c r="ALF519" s="111"/>
      <c r="ALG519" s="111"/>
      <c r="ALH519" s="111"/>
      <c r="ALI519" s="111"/>
      <c r="ALJ519" s="111"/>
      <c r="ALK519" s="111"/>
      <c r="ALL519" s="111"/>
      <c r="ALM519" s="111"/>
      <c r="ALN519" s="111"/>
      <c r="ALO519" s="111"/>
      <c r="ALP519" s="111"/>
      <c r="ALQ519" s="111"/>
      <c r="ALR519" s="111"/>
      <c r="ALS519" s="111"/>
      <c r="ALT519" s="111"/>
      <c r="ALU519" s="111"/>
      <c r="ALV519" s="111"/>
      <c r="ALW519" s="111"/>
      <c r="ALX519" s="111"/>
      <c r="ALY519" s="111"/>
      <c r="ALZ519" s="111"/>
      <c r="AMA519" s="111"/>
      <c r="AMB519" s="111"/>
      <c r="AMC519" s="111"/>
      <c r="AMD519" s="111"/>
      <c r="AME519" s="111"/>
      <c r="AMF519" s="111"/>
      <c r="AMG519" s="111"/>
      <c r="AMH519" s="111"/>
      <c r="AMI519" s="111"/>
      <c r="AMJ519" s="111"/>
    </row>
    <row r="520" spans="1:1025" x14ac:dyDescent="0.25">
      <c r="A520" s="258" t="s">
        <v>2240</v>
      </c>
      <c r="B520" s="257">
        <v>520</v>
      </c>
      <c r="C520" s="258" t="s">
        <v>24615</v>
      </c>
      <c r="D520" s="308" t="s">
        <v>6059</v>
      </c>
      <c r="E520" s="277"/>
      <c r="F520" s="278">
        <v>4</v>
      </c>
      <c r="G520" s="280"/>
      <c r="H520" s="280">
        <v>4</v>
      </c>
      <c r="I520" s="492">
        <v>4.2</v>
      </c>
      <c r="J520" s="278">
        <v>2</v>
      </c>
      <c r="K520" s="278">
        <v>2</v>
      </c>
      <c r="L520" s="394">
        <v>1</v>
      </c>
      <c r="M520" s="278"/>
      <c r="N520" s="278"/>
      <c r="O520" s="278"/>
      <c r="P520" s="293">
        <v>335</v>
      </c>
      <c r="Q520" s="278"/>
      <c r="R520" s="278"/>
      <c r="S520" s="278"/>
      <c r="T520" s="278"/>
      <c r="U520" s="278"/>
      <c r="V520" s="278"/>
      <c r="W520" s="302">
        <f t="shared" si="225"/>
        <v>100</v>
      </c>
      <c r="X520" s="302">
        <f t="shared" si="224"/>
        <v>100</v>
      </c>
      <c r="Y520" s="283">
        <f t="shared" si="228"/>
        <v>20</v>
      </c>
      <c r="Z520" s="283">
        <f>IF(O520=1,10,100)</f>
        <v>100</v>
      </c>
      <c r="AA520" s="283">
        <f>IF(O520=1,1,IF(O520=2,10,100))</f>
        <v>100</v>
      </c>
      <c r="AB520" s="287">
        <f t="shared" si="227"/>
        <v>100</v>
      </c>
      <c r="AC520" s="287">
        <f t="shared" si="226"/>
        <v>100</v>
      </c>
      <c r="AD520" s="287">
        <f t="shared" si="214"/>
        <v>100</v>
      </c>
      <c r="AE520" s="284">
        <f t="shared" si="220"/>
        <v>1</v>
      </c>
      <c r="AF520" s="284">
        <f t="shared" si="230"/>
        <v>100</v>
      </c>
      <c r="AG520" s="268">
        <f t="shared" si="232"/>
        <v>10</v>
      </c>
      <c r="AH520" s="268">
        <f t="shared" si="229"/>
        <v>10</v>
      </c>
      <c r="AI520" s="268">
        <f t="shared" si="233"/>
        <v>100</v>
      </c>
      <c r="AJ520" s="268">
        <f t="shared" si="231"/>
        <v>100</v>
      </c>
      <c r="AK520" s="506" t="s">
        <v>24548</v>
      </c>
      <c r="AL520" s="278">
        <v>1</v>
      </c>
      <c r="AM520" s="278">
        <v>1</v>
      </c>
      <c r="AN520" s="511"/>
      <c r="AO520" s="277">
        <v>1</v>
      </c>
      <c r="AP520" s="277">
        <v>1</v>
      </c>
      <c r="AQ520" s="277"/>
      <c r="AR520" s="171" t="s">
        <v>6060</v>
      </c>
      <c r="AS520" s="171"/>
      <c r="AT520" s="277"/>
      <c r="AU520" s="277"/>
    </row>
    <row r="521" spans="1:1025" x14ac:dyDescent="0.25">
      <c r="A521" s="258" t="s">
        <v>1857</v>
      </c>
      <c r="B521" s="257">
        <v>521</v>
      </c>
      <c r="C521" s="258" t="s">
        <v>24616</v>
      </c>
      <c r="D521" s="308" t="s">
        <v>6061</v>
      </c>
      <c r="E521" s="277"/>
      <c r="F521" s="278">
        <v>4</v>
      </c>
      <c r="G521" s="280"/>
      <c r="H521" s="280"/>
      <c r="I521" s="492" t="s">
        <v>750</v>
      </c>
      <c r="J521" s="394">
        <v>2</v>
      </c>
      <c r="K521" s="394"/>
      <c r="L521" s="394">
        <v>1</v>
      </c>
      <c r="M521" s="278"/>
      <c r="N521" s="278"/>
      <c r="O521" s="278"/>
      <c r="P521" s="278"/>
      <c r="Q521" s="278"/>
      <c r="R521" s="278"/>
      <c r="S521" s="278"/>
      <c r="T521" s="278"/>
      <c r="U521" s="278"/>
      <c r="V521" s="278"/>
      <c r="W521" s="283">
        <f t="shared" si="225"/>
        <v>100</v>
      </c>
      <c r="X521" s="283">
        <f t="shared" si="224"/>
        <v>100</v>
      </c>
      <c r="Y521" s="283">
        <f t="shared" si="228"/>
        <v>100</v>
      </c>
      <c r="Z521" s="283">
        <f>IF(Q521=1,10,100)</f>
        <v>100</v>
      </c>
      <c r="AA521" s="283">
        <f>IF(Q521=1,1,IF(Q521=2,10,100))</f>
        <v>100</v>
      </c>
      <c r="AB521" s="287">
        <f t="shared" si="227"/>
        <v>100</v>
      </c>
      <c r="AC521" s="287">
        <f t="shared" si="226"/>
        <v>100</v>
      </c>
      <c r="AD521" s="287">
        <f t="shared" si="214"/>
        <v>100</v>
      </c>
      <c r="AE521" s="284">
        <f t="shared" si="220"/>
        <v>1</v>
      </c>
      <c r="AF521" s="284">
        <f t="shared" si="230"/>
        <v>100</v>
      </c>
      <c r="AG521" s="268">
        <f t="shared" si="232"/>
        <v>100</v>
      </c>
      <c r="AH521" s="268">
        <f t="shared" si="229"/>
        <v>10</v>
      </c>
      <c r="AI521" s="268">
        <f t="shared" si="233"/>
        <v>100</v>
      </c>
      <c r="AJ521" s="268">
        <f t="shared" si="231"/>
        <v>100</v>
      </c>
      <c r="AK521" s="501" t="s">
        <v>750</v>
      </c>
      <c r="AL521" s="277"/>
      <c r="AM521" s="277">
        <v>2</v>
      </c>
      <c r="AN521" s="511"/>
      <c r="AO521" s="277"/>
      <c r="AP521" s="277"/>
      <c r="AQ521" s="277"/>
      <c r="AR521" s="171" t="s">
        <v>6062</v>
      </c>
      <c r="AS521" s="171"/>
      <c r="AT521" s="277"/>
      <c r="AU521" s="277"/>
    </row>
    <row r="522" spans="1:1025" x14ac:dyDescent="0.25">
      <c r="A522" s="258" t="s">
        <v>1511</v>
      </c>
      <c r="B522" s="257">
        <v>522</v>
      </c>
      <c r="C522" s="258" t="s">
        <v>24617</v>
      </c>
      <c r="D522" s="308" t="s">
        <v>6063</v>
      </c>
      <c r="E522" s="277"/>
      <c r="F522" s="278"/>
      <c r="G522" s="280"/>
      <c r="H522" s="280"/>
      <c r="I522" s="492">
        <v>46.1</v>
      </c>
      <c r="J522" s="278"/>
      <c r="K522" s="278">
        <v>2</v>
      </c>
      <c r="L522" s="278"/>
      <c r="M522" s="278"/>
      <c r="N522" s="278"/>
      <c r="O522" s="278"/>
      <c r="P522" s="278"/>
      <c r="Q522" s="278"/>
      <c r="R522" s="278">
        <v>2</v>
      </c>
      <c r="S522" s="278"/>
      <c r="T522" s="278"/>
      <c r="U522" s="278"/>
      <c r="V522" s="278"/>
      <c r="W522" s="283">
        <f t="shared" si="225"/>
        <v>100</v>
      </c>
      <c r="X522" s="283">
        <f t="shared" si="224"/>
        <v>100</v>
      </c>
      <c r="Y522" s="283">
        <f t="shared" si="228"/>
        <v>100</v>
      </c>
      <c r="Z522" s="283">
        <f>IF(Q522=1,10,100)</f>
        <v>100</v>
      </c>
      <c r="AA522" s="283">
        <f>IF(Q522=1,1,IF(Q522=2,10,100))</f>
        <v>100</v>
      </c>
      <c r="AB522" s="287">
        <f t="shared" si="227"/>
        <v>1</v>
      </c>
      <c r="AC522" s="287">
        <f t="shared" si="226"/>
        <v>100</v>
      </c>
      <c r="AD522" s="287">
        <f t="shared" si="214"/>
        <v>100</v>
      </c>
      <c r="AE522" s="284">
        <f t="shared" si="220"/>
        <v>100</v>
      </c>
      <c r="AF522" s="284">
        <f t="shared" si="230"/>
        <v>100</v>
      </c>
      <c r="AG522" s="268">
        <f t="shared" si="232"/>
        <v>10</v>
      </c>
      <c r="AH522" s="268">
        <f t="shared" si="229"/>
        <v>100</v>
      </c>
      <c r="AI522" s="268">
        <f t="shared" si="233"/>
        <v>100</v>
      </c>
      <c r="AJ522" s="268">
        <f t="shared" si="231"/>
        <v>100</v>
      </c>
      <c r="AK522" s="506" t="s">
        <v>24292</v>
      </c>
      <c r="AL522" s="277">
        <v>1</v>
      </c>
      <c r="AM522" s="277">
        <v>1</v>
      </c>
      <c r="AN522" s="511"/>
      <c r="AO522" s="277"/>
      <c r="AP522" s="277"/>
      <c r="AQ522" s="277"/>
      <c r="AR522" s="171" t="s">
        <v>6064</v>
      </c>
      <c r="AS522" s="171"/>
      <c r="AT522" s="277"/>
      <c r="AU522" s="277"/>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c r="BR522" s="170"/>
      <c r="BS522" s="170"/>
      <c r="BT522" s="170"/>
      <c r="BU522" s="170"/>
      <c r="BV522" s="170"/>
      <c r="BW522" s="170"/>
      <c r="BX522" s="170"/>
      <c r="BY522" s="170"/>
      <c r="BZ522" s="170"/>
      <c r="CA522" s="170"/>
      <c r="CB522" s="170"/>
      <c r="CC522" s="170"/>
      <c r="CD522" s="170"/>
      <c r="CE522" s="170"/>
      <c r="CF522" s="170"/>
      <c r="CG522" s="170"/>
      <c r="CH522" s="170"/>
      <c r="CI522" s="170"/>
      <c r="CJ522" s="170"/>
      <c r="CK522" s="170"/>
      <c r="CL522" s="170"/>
      <c r="CM522" s="170"/>
      <c r="CN522" s="170"/>
      <c r="CO522" s="170"/>
      <c r="CP522" s="170"/>
      <c r="CQ522" s="170"/>
      <c r="CR522" s="170"/>
      <c r="CS522" s="170"/>
      <c r="CT522" s="170"/>
      <c r="CU522" s="170"/>
      <c r="CV522" s="170"/>
      <c r="CW522" s="170"/>
      <c r="CX522" s="170"/>
      <c r="CY522" s="170"/>
      <c r="CZ522" s="170"/>
      <c r="DA522" s="170"/>
      <c r="DB522" s="170"/>
      <c r="DC522" s="170"/>
      <c r="DD522" s="170"/>
      <c r="DE522" s="170"/>
      <c r="DF522" s="170"/>
      <c r="DG522" s="170"/>
      <c r="DH522" s="170"/>
      <c r="DI522" s="170"/>
      <c r="DJ522" s="170"/>
      <c r="DK522" s="170"/>
      <c r="DL522" s="170"/>
      <c r="DM522" s="170"/>
      <c r="DN522" s="170"/>
      <c r="DO522" s="170"/>
      <c r="DP522" s="170"/>
      <c r="DQ522" s="170"/>
      <c r="DR522" s="170"/>
      <c r="DS522" s="170"/>
      <c r="DT522" s="170"/>
      <c r="DU522" s="170"/>
      <c r="DV522" s="170"/>
      <c r="DW522" s="170"/>
      <c r="DX522" s="170"/>
      <c r="DY522" s="170"/>
      <c r="DZ522" s="170"/>
      <c r="EA522" s="170"/>
      <c r="EB522" s="170"/>
      <c r="EC522" s="170"/>
      <c r="ED522" s="170"/>
      <c r="EE522" s="170"/>
      <c r="EF522" s="170"/>
      <c r="EG522" s="170"/>
      <c r="EH522" s="170"/>
      <c r="EI522" s="170"/>
      <c r="EJ522" s="170"/>
      <c r="EK522" s="170"/>
      <c r="EL522" s="170"/>
      <c r="EM522" s="170"/>
      <c r="EN522" s="170"/>
      <c r="EO522" s="170"/>
      <c r="EP522" s="170"/>
      <c r="EQ522" s="170"/>
      <c r="ER522" s="170"/>
      <c r="ES522" s="170"/>
      <c r="ET522" s="170"/>
      <c r="EU522" s="170"/>
      <c r="EV522" s="170"/>
      <c r="EW522" s="170"/>
      <c r="EX522" s="170"/>
      <c r="EY522" s="170"/>
      <c r="EZ522" s="170"/>
      <c r="FA522" s="170"/>
      <c r="FB522" s="170"/>
      <c r="FC522" s="170"/>
      <c r="FD522" s="170"/>
      <c r="FE522" s="170"/>
      <c r="FF522" s="170"/>
      <c r="FG522" s="170"/>
      <c r="FH522" s="170"/>
      <c r="FI522" s="170"/>
      <c r="FJ522" s="170"/>
      <c r="FK522" s="170"/>
      <c r="FL522" s="170"/>
      <c r="FM522" s="170"/>
      <c r="FN522" s="170"/>
      <c r="FO522" s="170"/>
      <c r="FP522" s="170"/>
      <c r="FQ522" s="170"/>
      <c r="FR522" s="170"/>
      <c r="FS522" s="170"/>
      <c r="FT522" s="170"/>
      <c r="FU522" s="170"/>
      <c r="FV522" s="170"/>
      <c r="FW522" s="170"/>
      <c r="FX522" s="170"/>
      <c r="FY522" s="170"/>
      <c r="FZ522" s="170"/>
      <c r="GA522" s="170"/>
      <c r="GB522" s="170"/>
      <c r="GC522" s="170"/>
      <c r="GD522" s="170"/>
      <c r="GE522" s="170"/>
      <c r="GF522" s="170"/>
      <c r="GG522" s="170"/>
      <c r="GH522" s="170"/>
      <c r="GI522" s="170"/>
      <c r="GJ522" s="170"/>
      <c r="GK522" s="170"/>
      <c r="GL522" s="170"/>
      <c r="GM522" s="170"/>
      <c r="GN522" s="170"/>
      <c r="GO522" s="170"/>
      <c r="GP522" s="170"/>
      <c r="GQ522" s="170"/>
      <c r="GR522" s="170"/>
      <c r="GS522" s="170"/>
      <c r="GT522" s="170"/>
      <c r="GU522" s="170"/>
      <c r="GV522" s="170"/>
      <c r="GW522" s="170"/>
      <c r="GX522" s="170"/>
      <c r="GY522" s="170"/>
      <c r="GZ522" s="170"/>
      <c r="HA522" s="170"/>
      <c r="HB522" s="170"/>
      <c r="HC522" s="170"/>
      <c r="HD522" s="170"/>
      <c r="HE522" s="170"/>
      <c r="HF522" s="170"/>
      <c r="HG522" s="170"/>
      <c r="HH522" s="170"/>
      <c r="HI522" s="170"/>
      <c r="HJ522" s="170"/>
      <c r="HK522" s="170"/>
      <c r="HL522" s="170"/>
      <c r="HM522" s="170"/>
      <c r="HN522" s="170"/>
      <c r="HO522" s="170"/>
      <c r="HP522" s="170"/>
      <c r="HQ522" s="170"/>
      <c r="HR522" s="170"/>
      <c r="HS522" s="170"/>
      <c r="HT522" s="170"/>
      <c r="HU522" s="170"/>
      <c r="HV522" s="170"/>
      <c r="HW522" s="170"/>
      <c r="HX522" s="170"/>
      <c r="HY522" s="170"/>
      <c r="HZ522" s="170"/>
      <c r="IA522" s="170"/>
      <c r="IB522" s="170"/>
      <c r="IC522" s="170"/>
      <c r="ID522" s="170"/>
      <c r="IE522" s="170"/>
      <c r="IF522" s="170"/>
      <c r="IG522" s="170"/>
      <c r="IH522" s="170"/>
      <c r="II522" s="170"/>
      <c r="IJ522" s="170"/>
      <c r="IK522" s="170"/>
      <c r="IL522" s="170"/>
      <c r="IM522" s="170"/>
      <c r="IN522" s="170"/>
      <c r="IO522" s="170"/>
      <c r="IP522" s="170"/>
      <c r="IQ522" s="170"/>
      <c r="IR522" s="170"/>
      <c r="IS522" s="170"/>
      <c r="IT522" s="170"/>
      <c r="IU522" s="170"/>
      <c r="IV522" s="170"/>
      <c r="IW522" s="170"/>
      <c r="IX522" s="170"/>
      <c r="IY522" s="170"/>
      <c r="IZ522" s="170"/>
      <c r="JA522" s="170"/>
      <c r="JB522" s="170"/>
      <c r="JC522" s="170"/>
      <c r="JD522" s="170"/>
      <c r="JE522" s="170"/>
      <c r="JF522" s="170"/>
      <c r="JG522" s="170"/>
      <c r="JH522" s="170"/>
      <c r="JI522" s="170"/>
      <c r="JJ522" s="170"/>
      <c r="JK522" s="170"/>
      <c r="JL522" s="170"/>
      <c r="JM522" s="170"/>
      <c r="JN522" s="170"/>
      <c r="JO522" s="170"/>
      <c r="JP522" s="170"/>
      <c r="JQ522" s="170"/>
      <c r="JR522" s="170"/>
      <c r="JS522" s="170"/>
      <c r="JT522" s="170"/>
      <c r="JU522" s="170"/>
      <c r="JV522" s="170"/>
      <c r="JW522" s="170"/>
      <c r="JX522" s="170"/>
      <c r="JY522" s="170"/>
      <c r="JZ522" s="170"/>
      <c r="KA522" s="170"/>
      <c r="KB522" s="170"/>
      <c r="KC522" s="170"/>
      <c r="KD522" s="170"/>
      <c r="KE522" s="170"/>
      <c r="KF522" s="170"/>
      <c r="KG522" s="170"/>
      <c r="KH522" s="170"/>
      <c r="KI522" s="170"/>
      <c r="KJ522" s="170"/>
      <c r="KK522" s="170"/>
      <c r="KL522" s="170"/>
      <c r="KM522" s="170"/>
      <c r="KN522" s="170"/>
      <c r="KO522" s="170"/>
      <c r="KP522" s="170"/>
      <c r="KQ522" s="170"/>
      <c r="KR522" s="170"/>
      <c r="KS522" s="170"/>
      <c r="KT522" s="170"/>
      <c r="KU522" s="170"/>
      <c r="KV522" s="170"/>
      <c r="KW522" s="170"/>
      <c r="KX522" s="170"/>
      <c r="KY522" s="170"/>
      <c r="KZ522" s="170"/>
      <c r="LA522" s="170"/>
      <c r="LB522" s="170"/>
      <c r="LC522" s="170"/>
      <c r="LD522" s="170"/>
      <c r="LE522" s="170"/>
      <c r="LF522" s="170"/>
      <c r="LG522" s="170"/>
      <c r="LH522" s="170"/>
      <c r="LI522" s="170"/>
      <c r="LJ522" s="170"/>
      <c r="LK522" s="170"/>
      <c r="LL522" s="170"/>
      <c r="LM522" s="170"/>
      <c r="LN522" s="170"/>
      <c r="LO522" s="170"/>
      <c r="LP522" s="170"/>
      <c r="LQ522" s="170"/>
      <c r="LR522" s="170"/>
      <c r="LS522" s="170"/>
      <c r="LT522" s="170"/>
      <c r="LU522" s="170"/>
      <c r="LV522" s="170"/>
      <c r="LW522" s="170"/>
      <c r="LX522" s="170"/>
      <c r="LY522" s="170"/>
      <c r="LZ522" s="170"/>
      <c r="MA522" s="170"/>
      <c r="MB522" s="170"/>
      <c r="MC522" s="170"/>
      <c r="MD522" s="170"/>
      <c r="ME522" s="170"/>
      <c r="MF522" s="170"/>
      <c r="MG522" s="170"/>
      <c r="MH522" s="170"/>
      <c r="MI522" s="170"/>
      <c r="MJ522" s="170"/>
      <c r="MK522" s="170"/>
      <c r="ML522" s="170"/>
      <c r="MM522" s="170"/>
      <c r="MN522" s="170"/>
      <c r="MO522" s="170"/>
      <c r="MP522" s="170"/>
      <c r="MQ522" s="170"/>
      <c r="MR522" s="170"/>
      <c r="MS522" s="170"/>
      <c r="MT522" s="170"/>
      <c r="MU522" s="170"/>
      <c r="MV522" s="170"/>
      <c r="MW522" s="170"/>
      <c r="MX522" s="170"/>
      <c r="MY522" s="170"/>
      <c r="MZ522" s="170"/>
      <c r="NA522" s="170"/>
      <c r="NB522" s="170"/>
      <c r="NC522" s="170"/>
      <c r="ND522" s="170"/>
      <c r="NE522" s="170"/>
      <c r="NF522" s="170"/>
      <c r="NG522" s="170"/>
      <c r="NH522" s="170"/>
      <c r="NI522" s="170"/>
      <c r="NJ522" s="170"/>
      <c r="NK522" s="170"/>
      <c r="NL522" s="170"/>
      <c r="NM522" s="170"/>
      <c r="NN522" s="170"/>
      <c r="NO522" s="170"/>
      <c r="NP522" s="170"/>
      <c r="NQ522" s="170"/>
      <c r="NR522" s="170"/>
      <c r="NS522" s="170"/>
      <c r="NT522" s="170"/>
      <c r="NU522" s="170"/>
      <c r="NV522" s="170"/>
      <c r="NW522" s="170"/>
      <c r="NX522" s="170"/>
      <c r="NY522" s="170"/>
      <c r="NZ522" s="170"/>
      <c r="OA522" s="170"/>
      <c r="OB522" s="170"/>
      <c r="OC522" s="170"/>
      <c r="OD522" s="170"/>
      <c r="OE522" s="170"/>
      <c r="OF522" s="170"/>
      <c r="OG522" s="170"/>
      <c r="OH522" s="170"/>
      <c r="OI522" s="170"/>
      <c r="OJ522" s="170"/>
      <c r="OK522" s="170"/>
      <c r="OL522" s="170"/>
      <c r="OM522" s="170"/>
      <c r="ON522" s="170"/>
      <c r="OO522" s="170"/>
      <c r="OP522" s="170"/>
      <c r="OQ522" s="170"/>
      <c r="OR522" s="170"/>
      <c r="OS522" s="170"/>
      <c r="OT522" s="170"/>
      <c r="OU522" s="170"/>
      <c r="OV522" s="170"/>
      <c r="OW522" s="170"/>
      <c r="OX522" s="170"/>
      <c r="OY522" s="170"/>
      <c r="OZ522" s="170"/>
      <c r="PA522" s="170"/>
      <c r="PB522" s="170"/>
      <c r="PC522" s="170"/>
      <c r="PD522" s="170"/>
      <c r="PE522" s="170"/>
      <c r="PF522" s="170"/>
      <c r="PG522" s="170"/>
      <c r="PH522" s="170"/>
      <c r="PI522" s="170"/>
      <c r="PJ522" s="170"/>
      <c r="PK522" s="170"/>
      <c r="PL522" s="170"/>
      <c r="PM522" s="170"/>
      <c r="PN522" s="170"/>
      <c r="PO522" s="170"/>
      <c r="PP522" s="170"/>
      <c r="PQ522" s="170"/>
      <c r="PR522" s="170"/>
      <c r="PS522" s="170"/>
      <c r="PT522" s="170"/>
      <c r="PU522" s="170"/>
      <c r="PV522" s="170"/>
      <c r="PW522" s="170"/>
      <c r="PX522" s="170"/>
      <c r="PY522" s="170"/>
      <c r="PZ522" s="170"/>
      <c r="QA522" s="170"/>
      <c r="QB522" s="170"/>
      <c r="QC522" s="170"/>
      <c r="QD522" s="170"/>
      <c r="QE522" s="170"/>
      <c r="QF522" s="170"/>
      <c r="QG522" s="170"/>
      <c r="QH522" s="170"/>
      <c r="QI522" s="170"/>
      <c r="QJ522" s="170"/>
      <c r="QK522" s="170"/>
      <c r="QL522" s="170"/>
      <c r="QM522" s="170"/>
      <c r="QN522" s="170"/>
      <c r="QO522" s="170"/>
      <c r="QP522" s="170"/>
      <c r="QQ522" s="170"/>
      <c r="QR522" s="170"/>
      <c r="QS522" s="170"/>
      <c r="QT522" s="170"/>
      <c r="QU522" s="170"/>
      <c r="QV522" s="170"/>
      <c r="QW522" s="170"/>
      <c r="QX522" s="170"/>
      <c r="QY522" s="170"/>
      <c r="QZ522" s="170"/>
      <c r="RA522" s="170"/>
      <c r="RB522" s="170"/>
      <c r="RC522" s="170"/>
      <c r="RD522" s="170"/>
      <c r="RE522" s="170"/>
      <c r="RF522" s="170"/>
      <c r="RG522" s="170"/>
      <c r="RH522" s="170"/>
      <c r="RI522" s="170"/>
      <c r="RJ522" s="170"/>
      <c r="RK522" s="170"/>
      <c r="RL522" s="170"/>
      <c r="RM522" s="170"/>
      <c r="RN522" s="170"/>
      <c r="RO522" s="170"/>
      <c r="RP522" s="170"/>
      <c r="RQ522" s="170"/>
      <c r="RR522" s="170"/>
      <c r="RS522" s="170"/>
      <c r="RT522" s="170"/>
      <c r="RU522" s="170"/>
      <c r="RV522" s="170"/>
      <c r="RW522" s="170"/>
      <c r="RX522" s="170"/>
      <c r="RY522" s="170"/>
      <c r="RZ522" s="170"/>
      <c r="SA522" s="170"/>
      <c r="SB522" s="170"/>
      <c r="SC522" s="170"/>
      <c r="SD522" s="170"/>
      <c r="SE522" s="170"/>
      <c r="SF522" s="170"/>
      <c r="SG522" s="170"/>
      <c r="SH522" s="170"/>
      <c r="SI522" s="170"/>
      <c r="SJ522" s="170"/>
      <c r="SK522" s="170"/>
      <c r="SL522" s="170"/>
      <c r="SM522" s="170"/>
      <c r="SN522" s="170"/>
      <c r="SO522" s="170"/>
      <c r="SP522" s="170"/>
      <c r="SQ522" s="170"/>
      <c r="SR522" s="170"/>
      <c r="SS522" s="170"/>
      <c r="ST522" s="170"/>
      <c r="SU522" s="170"/>
      <c r="SV522" s="170"/>
      <c r="SW522" s="170"/>
      <c r="SX522" s="170"/>
      <c r="SY522" s="170"/>
      <c r="SZ522" s="170"/>
      <c r="TA522" s="170"/>
      <c r="TB522" s="170"/>
      <c r="TC522" s="170"/>
      <c r="TD522" s="170"/>
      <c r="TE522" s="170"/>
      <c r="TF522" s="170"/>
      <c r="TG522" s="170"/>
      <c r="TH522" s="170"/>
      <c r="TI522" s="170"/>
      <c r="TJ522" s="170"/>
      <c r="TK522" s="170"/>
      <c r="TL522" s="170"/>
      <c r="TM522" s="170"/>
      <c r="TN522" s="170"/>
      <c r="TO522" s="170"/>
      <c r="TP522" s="170"/>
      <c r="TQ522" s="170"/>
      <c r="TR522" s="170"/>
      <c r="TS522" s="170"/>
      <c r="TT522" s="170"/>
      <c r="TU522" s="170"/>
      <c r="TV522" s="170"/>
      <c r="TW522" s="170"/>
      <c r="TX522" s="170"/>
      <c r="TY522" s="170"/>
      <c r="TZ522" s="170"/>
      <c r="UA522" s="170"/>
      <c r="UB522" s="170"/>
      <c r="UC522" s="170"/>
      <c r="UD522" s="170"/>
      <c r="UE522" s="170"/>
      <c r="UF522" s="170"/>
      <c r="UG522" s="170"/>
      <c r="UH522" s="170"/>
      <c r="UI522" s="170"/>
      <c r="UJ522" s="170"/>
      <c r="UK522" s="170"/>
      <c r="UL522" s="170"/>
      <c r="UM522" s="170"/>
      <c r="UN522" s="170"/>
      <c r="UO522" s="170"/>
      <c r="UP522" s="170"/>
      <c r="UQ522" s="170"/>
      <c r="UR522" s="170"/>
      <c r="US522" s="170"/>
      <c r="UT522" s="170"/>
      <c r="UU522" s="170"/>
      <c r="UV522" s="170"/>
      <c r="UW522" s="170"/>
      <c r="UX522" s="170"/>
      <c r="UY522" s="170"/>
      <c r="UZ522" s="170"/>
      <c r="VA522" s="170"/>
      <c r="VB522" s="170"/>
      <c r="VC522" s="170"/>
      <c r="VD522" s="170"/>
      <c r="VE522" s="170"/>
      <c r="VF522" s="170"/>
      <c r="VG522" s="170"/>
      <c r="VH522" s="170"/>
      <c r="VI522" s="170"/>
      <c r="VJ522" s="170"/>
      <c r="VK522" s="170"/>
      <c r="VL522" s="170"/>
      <c r="VM522" s="170"/>
      <c r="VN522" s="170"/>
      <c r="VO522" s="170"/>
      <c r="VP522" s="170"/>
      <c r="VQ522" s="170"/>
      <c r="VR522" s="170"/>
      <c r="VS522" s="170"/>
      <c r="VT522" s="170"/>
      <c r="VU522" s="170"/>
      <c r="VV522" s="170"/>
      <c r="VW522" s="170"/>
      <c r="VX522" s="170"/>
      <c r="VY522" s="170"/>
      <c r="VZ522" s="170"/>
      <c r="WA522" s="170"/>
      <c r="WB522" s="170"/>
      <c r="WC522" s="170"/>
      <c r="WD522" s="170"/>
      <c r="WE522" s="170"/>
      <c r="WF522" s="170"/>
      <c r="WG522" s="170"/>
      <c r="WH522" s="170"/>
      <c r="WI522" s="170"/>
      <c r="WJ522" s="170"/>
      <c r="WK522" s="170"/>
      <c r="WL522" s="170"/>
      <c r="WM522" s="170"/>
      <c r="WN522" s="170"/>
      <c r="WO522" s="170"/>
      <c r="WP522" s="170"/>
      <c r="WQ522" s="170"/>
      <c r="WR522" s="170"/>
      <c r="WS522" s="170"/>
      <c r="WT522" s="170"/>
      <c r="WU522" s="170"/>
      <c r="WV522" s="170"/>
      <c r="WW522" s="170"/>
      <c r="WX522" s="170"/>
      <c r="WY522" s="170"/>
      <c r="WZ522" s="170"/>
      <c r="XA522" s="170"/>
      <c r="XB522" s="170"/>
      <c r="XC522" s="170"/>
      <c r="XD522" s="170"/>
      <c r="XE522" s="170"/>
      <c r="XF522" s="170"/>
      <c r="XG522" s="170"/>
      <c r="XH522" s="170"/>
      <c r="XI522" s="170"/>
      <c r="XJ522" s="170"/>
      <c r="XK522" s="170"/>
      <c r="XL522" s="170"/>
      <c r="XM522" s="170"/>
      <c r="XN522" s="170"/>
      <c r="XO522" s="170"/>
      <c r="XP522" s="170"/>
      <c r="XQ522" s="170"/>
      <c r="XR522" s="170"/>
      <c r="XS522" s="170"/>
      <c r="XT522" s="170"/>
      <c r="XU522" s="170"/>
      <c r="XV522" s="170"/>
      <c r="XW522" s="170"/>
      <c r="XX522" s="170"/>
      <c r="XY522" s="170"/>
      <c r="XZ522" s="170"/>
      <c r="YA522" s="170"/>
      <c r="YB522" s="170"/>
      <c r="YC522" s="170"/>
      <c r="YD522" s="170"/>
      <c r="YE522" s="170"/>
      <c r="YF522" s="170"/>
      <c r="YG522" s="170"/>
      <c r="YH522" s="170"/>
      <c r="YI522" s="170"/>
      <c r="YJ522" s="170"/>
      <c r="YK522" s="170"/>
      <c r="YL522" s="170"/>
      <c r="YM522" s="170"/>
      <c r="YN522" s="170"/>
      <c r="YO522" s="170"/>
      <c r="YP522" s="170"/>
      <c r="YQ522" s="170"/>
      <c r="YR522" s="170"/>
      <c r="YS522" s="170"/>
      <c r="YT522" s="170"/>
      <c r="YU522" s="170"/>
      <c r="YV522" s="170"/>
      <c r="YW522" s="170"/>
      <c r="YX522" s="170"/>
      <c r="YY522" s="170"/>
      <c r="YZ522" s="170"/>
      <c r="ZA522" s="170"/>
      <c r="ZB522" s="170"/>
      <c r="ZC522" s="170"/>
      <c r="ZD522" s="170"/>
      <c r="ZE522" s="170"/>
      <c r="ZF522" s="170"/>
      <c r="ZG522" s="170"/>
      <c r="ZH522" s="170"/>
      <c r="ZI522" s="170"/>
      <c r="ZJ522" s="170"/>
      <c r="ZK522" s="170"/>
      <c r="ZL522" s="170"/>
      <c r="ZM522" s="170"/>
      <c r="ZN522" s="170"/>
      <c r="ZO522" s="170"/>
      <c r="ZP522" s="170"/>
      <c r="ZQ522" s="170"/>
      <c r="ZR522" s="170"/>
      <c r="ZS522" s="170"/>
      <c r="ZT522" s="170"/>
      <c r="ZU522" s="170"/>
      <c r="ZV522" s="170"/>
      <c r="ZW522" s="170"/>
      <c r="ZX522" s="170"/>
      <c r="ZY522" s="170"/>
      <c r="ZZ522" s="170"/>
      <c r="AAA522" s="170"/>
      <c r="AAB522" s="170"/>
      <c r="AAC522" s="170"/>
      <c r="AAD522" s="170"/>
      <c r="AAE522" s="170"/>
      <c r="AAF522" s="170"/>
      <c r="AAG522" s="170"/>
      <c r="AAH522" s="170"/>
      <c r="AAI522" s="170"/>
      <c r="AAJ522" s="170"/>
      <c r="AAK522" s="170"/>
      <c r="AAL522" s="170"/>
      <c r="AAM522" s="170"/>
      <c r="AAN522" s="170"/>
      <c r="AAO522" s="170"/>
      <c r="AAP522" s="170"/>
      <c r="AAQ522" s="170"/>
      <c r="AAR522" s="170"/>
      <c r="AAS522" s="170"/>
      <c r="AAT522" s="170"/>
      <c r="AAU522" s="170"/>
      <c r="AAV522" s="170"/>
      <c r="AAW522" s="170"/>
      <c r="AAX522" s="170"/>
      <c r="AAY522" s="170"/>
      <c r="AAZ522" s="170"/>
      <c r="ABA522" s="170"/>
      <c r="ABB522" s="170"/>
      <c r="ABC522" s="170"/>
      <c r="ABD522" s="170"/>
      <c r="ABE522" s="170"/>
      <c r="ABF522" s="170"/>
      <c r="ABG522" s="170"/>
      <c r="ABH522" s="170"/>
      <c r="ABI522" s="170"/>
      <c r="ABJ522" s="170"/>
      <c r="ABK522" s="170"/>
      <c r="ABL522" s="170"/>
      <c r="ABM522" s="170"/>
      <c r="ABN522" s="170"/>
      <c r="ABO522" s="170"/>
      <c r="ABP522" s="170"/>
      <c r="ABQ522" s="170"/>
      <c r="ABR522" s="170"/>
      <c r="ABS522" s="170"/>
      <c r="ABT522" s="170"/>
      <c r="ABU522" s="170"/>
      <c r="ABV522" s="170"/>
      <c r="ABW522" s="170"/>
      <c r="ABX522" s="170"/>
      <c r="ABY522" s="170"/>
      <c r="ABZ522" s="170"/>
      <c r="ACA522" s="170"/>
      <c r="ACB522" s="170"/>
      <c r="ACC522" s="170"/>
      <c r="ACD522" s="170"/>
      <c r="ACE522" s="170"/>
      <c r="ACF522" s="170"/>
      <c r="ACG522" s="170"/>
      <c r="ACH522" s="170"/>
      <c r="ACI522" s="170"/>
      <c r="ACJ522" s="170"/>
      <c r="ACK522" s="170"/>
      <c r="ACL522" s="170"/>
      <c r="ACM522" s="170"/>
      <c r="ACN522" s="170"/>
      <c r="ACO522" s="170"/>
      <c r="ACP522" s="170"/>
      <c r="ACQ522" s="170"/>
      <c r="ACR522" s="170"/>
      <c r="ACS522" s="170"/>
      <c r="ACT522" s="170"/>
      <c r="ACU522" s="170"/>
      <c r="ACV522" s="170"/>
      <c r="ACW522" s="170"/>
      <c r="ACX522" s="170"/>
      <c r="ACY522" s="170"/>
      <c r="ACZ522" s="170"/>
      <c r="ADA522" s="170"/>
      <c r="ADB522" s="170"/>
      <c r="ADC522" s="170"/>
      <c r="ADD522" s="170"/>
      <c r="ADE522" s="170"/>
      <c r="ADF522" s="170"/>
      <c r="ADG522" s="170"/>
      <c r="ADH522" s="170"/>
      <c r="ADI522" s="170"/>
      <c r="ADJ522" s="170"/>
      <c r="ADK522" s="170"/>
      <c r="ADL522" s="170"/>
      <c r="ADM522" s="170"/>
      <c r="ADN522" s="170"/>
      <c r="ADO522" s="170"/>
      <c r="ADP522" s="170"/>
      <c r="ADQ522" s="170"/>
      <c r="ADR522" s="170"/>
      <c r="ADS522" s="170"/>
      <c r="ADT522" s="170"/>
      <c r="ADU522" s="170"/>
      <c r="ADV522" s="170"/>
      <c r="ADW522" s="170"/>
      <c r="ADX522" s="170"/>
      <c r="ADY522" s="170"/>
      <c r="ADZ522" s="170"/>
      <c r="AEA522" s="170"/>
      <c r="AEB522" s="170"/>
      <c r="AEC522" s="170"/>
      <c r="AED522" s="170"/>
      <c r="AEE522" s="170"/>
      <c r="AEF522" s="170"/>
      <c r="AEG522" s="170"/>
      <c r="AEH522" s="170"/>
      <c r="AEI522" s="170"/>
      <c r="AEJ522" s="170"/>
      <c r="AEK522" s="170"/>
      <c r="AEL522" s="170"/>
      <c r="AEM522" s="170"/>
      <c r="AEN522" s="170"/>
      <c r="AEO522" s="170"/>
      <c r="AEP522" s="170"/>
      <c r="AEQ522" s="170"/>
      <c r="AER522" s="170"/>
      <c r="AES522" s="170"/>
      <c r="AET522" s="170"/>
      <c r="AEU522" s="170"/>
      <c r="AEV522" s="170"/>
      <c r="AEW522" s="170"/>
      <c r="AEX522" s="170"/>
      <c r="AEY522" s="170"/>
      <c r="AEZ522" s="170"/>
      <c r="AFA522" s="170"/>
      <c r="AFB522" s="170"/>
      <c r="AFC522" s="170"/>
      <c r="AFD522" s="170"/>
      <c r="AFE522" s="170"/>
      <c r="AFF522" s="170"/>
      <c r="AFG522" s="170"/>
      <c r="AFH522" s="170"/>
      <c r="AFI522" s="170"/>
      <c r="AFJ522" s="170"/>
      <c r="AFK522" s="170"/>
      <c r="AFL522" s="170"/>
      <c r="AFM522" s="170"/>
      <c r="AFN522" s="170"/>
      <c r="AFO522" s="170"/>
      <c r="AFP522" s="170"/>
      <c r="AFQ522" s="170"/>
      <c r="AFR522" s="170"/>
      <c r="AFS522" s="170"/>
      <c r="AFT522" s="170"/>
      <c r="AFU522" s="170"/>
      <c r="AFV522" s="170"/>
      <c r="AFW522" s="170"/>
      <c r="AFX522" s="170"/>
      <c r="AFY522" s="170"/>
      <c r="AFZ522" s="170"/>
      <c r="AGA522" s="170"/>
      <c r="AGB522" s="170"/>
      <c r="AGC522" s="170"/>
      <c r="AGD522" s="170"/>
      <c r="AGE522" s="170"/>
      <c r="AGF522" s="170"/>
      <c r="AGG522" s="170"/>
      <c r="AGH522" s="170"/>
      <c r="AGI522" s="170"/>
      <c r="AGJ522" s="170"/>
      <c r="AGK522" s="170"/>
      <c r="AGL522" s="170"/>
      <c r="AGM522" s="170"/>
      <c r="AGN522" s="170"/>
      <c r="AGO522" s="170"/>
      <c r="AGP522" s="170"/>
      <c r="AGQ522" s="170"/>
      <c r="AGR522" s="170"/>
      <c r="AGS522" s="170"/>
      <c r="AGT522" s="170"/>
      <c r="AGU522" s="170"/>
      <c r="AGV522" s="170"/>
      <c r="AGW522" s="170"/>
      <c r="AGX522" s="170"/>
      <c r="AGY522" s="170"/>
      <c r="AGZ522" s="170"/>
      <c r="AHA522" s="170"/>
      <c r="AHB522" s="170"/>
      <c r="AHC522" s="170"/>
      <c r="AHD522" s="170"/>
      <c r="AHE522" s="170"/>
      <c r="AHF522" s="170"/>
      <c r="AHG522" s="170"/>
      <c r="AHH522" s="170"/>
      <c r="AHI522" s="170"/>
      <c r="AHJ522" s="170"/>
      <c r="AHK522" s="170"/>
      <c r="AHL522" s="170"/>
      <c r="AHM522" s="170"/>
      <c r="AHN522" s="170"/>
      <c r="AHO522" s="170"/>
      <c r="AHP522" s="170"/>
      <c r="AHQ522" s="170"/>
      <c r="AHR522" s="170"/>
      <c r="AHS522" s="170"/>
      <c r="AHT522" s="170"/>
      <c r="AHU522" s="170"/>
      <c r="AHV522" s="170"/>
      <c r="AHW522" s="170"/>
      <c r="AHX522" s="170"/>
      <c r="AHY522" s="170"/>
      <c r="AHZ522" s="170"/>
      <c r="AIA522" s="170"/>
      <c r="AIB522" s="170"/>
      <c r="AIC522" s="170"/>
      <c r="AID522" s="170"/>
      <c r="AIE522" s="170"/>
      <c r="AIF522" s="170"/>
      <c r="AIG522" s="170"/>
      <c r="AIH522" s="170"/>
      <c r="AII522" s="170"/>
      <c r="AIJ522" s="170"/>
      <c r="AIK522" s="170"/>
      <c r="AIL522" s="170"/>
      <c r="AIM522" s="170"/>
      <c r="AIN522" s="170"/>
      <c r="AIO522" s="170"/>
      <c r="AIP522" s="170"/>
      <c r="AIQ522" s="170"/>
      <c r="AIR522" s="170"/>
      <c r="AIS522" s="170"/>
      <c r="AIT522" s="170"/>
      <c r="AIU522" s="170"/>
      <c r="AIV522" s="170"/>
      <c r="AIW522" s="170"/>
      <c r="AIX522" s="170"/>
      <c r="AIY522" s="170"/>
      <c r="AIZ522" s="170"/>
      <c r="AJA522" s="170"/>
      <c r="AJB522" s="170"/>
      <c r="AJC522" s="170"/>
      <c r="AJD522" s="170"/>
      <c r="AJE522" s="170"/>
      <c r="AJF522" s="170"/>
      <c r="AJG522" s="170"/>
      <c r="AJH522" s="170"/>
      <c r="AJI522" s="170"/>
      <c r="AJJ522" s="170"/>
      <c r="AJK522" s="170"/>
      <c r="AJL522" s="170"/>
      <c r="AJM522" s="170"/>
      <c r="AJN522" s="170"/>
      <c r="AJO522" s="170"/>
      <c r="AJP522" s="170"/>
      <c r="AJQ522" s="170"/>
      <c r="AJR522" s="170"/>
      <c r="AJS522" s="170"/>
      <c r="AJT522" s="170"/>
      <c r="AJU522" s="170"/>
      <c r="AJV522" s="170"/>
      <c r="AJW522" s="170"/>
      <c r="AJX522" s="170"/>
      <c r="AJY522" s="170"/>
      <c r="AJZ522" s="170"/>
      <c r="AKA522" s="170"/>
      <c r="AKB522" s="170"/>
      <c r="AKC522" s="170"/>
      <c r="AKD522" s="170"/>
      <c r="AKE522" s="170"/>
      <c r="AKF522" s="170"/>
      <c r="AKG522" s="170"/>
      <c r="AKH522" s="170"/>
      <c r="AKI522" s="170"/>
      <c r="AKJ522" s="170"/>
      <c r="AKK522" s="170"/>
      <c r="AKL522" s="170"/>
      <c r="AKM522" s="170"/>
      <c r="AKN522" s="170"/>
      <c r="AKO522" s="170"/>
      <c r="AKP522" s="170"/>
      <c r="AKQ522" s="170"/>
      <c r="AKR522" s="170"/>
      <c r="AKS522" s="170"/>
      <c r="AKT522" s="170"/>
      <c r="AKU522" s="170"/>
      <c r="AKV522" s="170"/>
      <c r="AKW522" s="170"/>
      <c r="AKX522" s="170"/>
      <c r="AKY522" s="170"/>
      <c r="AKZ522" s="170"/>
      <c r="ALA522" s="170"/>
      <c r="ALB522" s="170"/>
      <c r="ALC522" s="170"/>
      <c r="ALD522" s="170"/>
      <c r="ALE522" s="170"/>
      <c r="ALF522" s="170"/>
      <c r="ALG522" s="170"/>
      <c r="ALH522" s="170"/>
      <c r="ALI522" s="170"/>
      <c r="ALJ522" s="170"/>
      <c r="ALK522" s="170"/>
      <c r="ALL522" s="170"/>
      <c r="ALM522" s="170"/>
      <c r="ALN522" s="170"/>
      <c r="ALO522" s="170"/>
      <c r="ALP522" s="170"/>
      <c r="ALQ522" s="170"/>
      <c r="ALR522" s="170"/>
      <c r="ALS522" s="170"/>
      <c r="ALT522" s="170"/>
      <c r="ALU522" s="170"/>
      <c r="ALV522" s="170"/>
      <c r="ALW522" s="170"/>
      <c r="ALX522" s="170"/>
      <c r="ALY522" s="170"/>
      <c r="ALZ522" s="170"/>
      <c r="AMA522" s="170"/>
      <c r="AMB522" s="170"/>
      <c r="AMC522" s="170"/>
      <c r="AMD522" s="170"/>
      <c r="AME522" s="170"/>
      <c r="AMF522" s="170"/>
      <c r="AMG522" s="170"/>
      <c r="AMH522" s="170"/>
      <c r="AMI522" s="170"/>
      <c r="AMJ522" s="170"/>
    </row>
    <row r="523" spans="1:1025" x14ac:dyDescent="0.25">
      <c r="A523" s="258" t="s">
        <v>6065</v>
      </c>
      <c r="B523" s="257">
        <v>523</v>
      </c>
      <c r="C523" s="258" t="s">
        <v>24618</v>
      </c>
      <c r="D523" s="308" t="s">
        <v>6066</v>
      </c>
      <c r="E523" s="277"/>
      <c r="F523" s="278"/>
      <c r="G523" s="280"/>
      <c r="H523" s="280"/>
      <c r="I523" s="492" t="s">
        <v>750</v>
      </c>
      <c r="J523" s="278"/>
      <c r="K523" s="278"/>
      <c r="L523" s="278">
        <v>1</v>
      </c>
      <c r="M523" s="278"/>
      <c r="N523" s="278"/>
      <c r="O523" s="278"/>
      <c r="P523" s="278"/>
      <c r="Q523" s="278"/>
      <c r="R523" s="278"/>
      <c r="S523" s="278"/>
      <c r="T523" s="278"/>
      <c r="U523" s="278"/>
      <c r="V523" s="278"/>
      <c r="W523" s="283">
        <f t="shared" si="225"/>
        <v>100</v>
      </c>
      <c r="X523" s="283">
        <f t="shared" si="224"/>
        <v>100</v>
      </c>
      <c r="Y523" s="283">
        <f t="shared" si="228"/>
        <v>100</v>
      </c>
      <c r="Z523" s="283">
        <f>IF(Q523=1,10,100)</f>
        <v>100</v>
      </c>
      <c r="AA523" s="283">
        <f>IF(Q523=1,1,IF(Q523=2,10,100))</f>
        <v>100</v>
      </c>
      <c r="AB523" s="287">
        <f t="shared" si="227"/>
        <v>100</v>
      </c>
      <c r="AC523" s="287">
        <f t="shared" si="226"/>
        <v>100</v>
      </c>
      <c r="AD523" s="287">
        <f t="shared" si="214"/>
        <v>100</v>
      </c>
      <c r="AE523" s="284">
        <f t="shared" ref="AE523:AE554" si="234">IF(L523=0,100,IF(L523=1,1,IF(L523="1B",1,IF(L523="1A",0.1,100))))</f>
        <v>1</v>
      </c>
      <c r="AF523" s="284">
        <f t="shared" si="230"/>
        <v>100</v>
      </c>
      <c r="AG523" s="268">
        <f t="shared" si="232"/>
        <v>100</v>
      </c>
      <c r="AH523" s="268">
        <f t="shared" si="229"/>
        <v>100</v>
      </c>
      <c r="AI523" s="268">
        <f t="shared" si="233"/>
        <v>100</v>
      </c>
      <c r="AJ523" s="268">
        <f t="shared" si="231"/>
        <v>100</v>
      </c>
      <c r="AK523" s="506" t="s">
        <v>750</v>
      </c>
      <c r="AL523" s="277"/>
      <c r="AM523" s="277">
        <v>1</v>
      </c>
      <c r="AN523" s="511"/>
      <c r="AO523" s="277"/>
      <c r="AP523" s="277"/>
      <c r="AQ523" s="277"/>
      <c r="AR523" s="171" t="s">
        <v>756</v>
      </c>
      <c r="AS523" s="171"/>
      <c r="AT523" s="277"/>
      <c r="AU523" s="277"/>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c r="BR523" s="170"/>
      <c r="BS523" s="170"/>
      <c r="BT523" s="170"/>
      <c r="BU523" s="170"/>
      <c r="BV523" s="170"/>
      <c r="BW523" s="170"/>
      <c r="BX523" s="170"/>
      <c r="BY523" s="170"/>
      <c r="BZ523" s="170"/>
      <c r="CA523" s="170"/>
      <c r="CB523" s="170"/>
      <c r="CC523" s="170"/>
      <c r="CD523" s="170"/>
      <c r="CE523" s="170"/>
      <c r="CF523" s="170"/>
      <c r="CG523" s="170"/>
      <c r="CH523" s="170"/>
      <c r="CI523" s="170"/>
      <c r="CJ523" s="170"/>
      <c r="CK523" s="170"/>
      <c r="CL523" s="170"/>
      <c r="CM523" s="170"/>
      <c r="CN523" s="170"/>
      <c r="CO523" s="170"/>
      <c r="CP523" s="170"/>
      <c r="CQ523" s="170"/>
      <c r="CR523" s="170"/>
      <c r="CS523" s="170"/>
      <c r="CT523" s="170"/>
      <c r="CU523" s="170"/>
      <c r="CV523" s="170"/>
      <c r="CW523" s="170"/>
      <c r="CX523" s="170"/>
      <c r="CY523" s="170"/>
      <c r="CZ523" s="170"/>
      <c r="DA523" s="170"/>
      <c r="DB523" s="170"/>
      <c r="DC523" s="170"/>
      <c r="DD523" s="170"/>
      <c r="DE523" s="170"/>
      <c r="DF523" s="170"/>
      <c r="DG523" s="170"/>
      <c r="DH523" s="170"/>
      <c r="DI523" s="170"/>
      <c r="DJ523" s="170"/>
      <c r="DK523" s="170"/>
      <c r="DL523" s="170"/>
      <c r="DM523" s="170"/>
      <c r="DN523" s="170"/>
      <c r="DO523" s="170"/>
      <c r="DP523" s="170"/>
      <c r="DQ523" s="170"/>
      <c r="DR523" s="170"/>
      <c r="DS523" s="170"/>
      <c r="DT523" s="170"/>
      <c r="DU523" s="170"/>
      <c r="DV523" s="170"/>
      <c r="DW523" s="170"/>
      <c r="DX523" s="170"/>
      <c r="DY523" s="170"/>
      <c r="DZ523" s="170"/>
      <c r="EA523" s="170"/>
      <c r="EB523" s="170"/>
      <c r="EC523" s="170"/>
      <c r="ED523" s="170"/>
      <c r="EE523" s="170"/>
      <c r="EF523" s="170"/>
      <c r="EG523" s="170"/>
      <c r="EH523" s="170"/>
      <c r="EI523" s="170"/>
      <c r="EJ523" s="170"/>
      <c r="EK523" s="170"/>
      <c r="EL523" s="170"/>
      <c r="EM523" s="170"/>
      <c r="EN523" s="170"/>
      <c r="EO523" s="170"/>
      <c r="EP523" s="170"/>
      <c r="EQ523" s="170"/>
      <c r="ER523" s="170"/>
      <c r="ES523" s="170"/>
      <c r="ET523" s="170"/>
      <c r="EU523" s="170"/>
      <c r="EV523" s="170"/>
      <c r="EW523" s="170"/>
      <c r="EX523" s="170"/>
      <c r="EY523" s="170"/>
      <c r="EZ523" s="170"/>
      <c r="FA523" s="170"/>
      <c r="FB523" s="170"/>
      <c r="FC523" s="170"/>
      <c r="FD523" s="170"/>
      <c r="FE523" s="170"/>
      <c r="FF523" s="170"/>
      <c r="FG523" s="170"/>
      <c r="FH523" s="170"/>
      <c r="FI523" s="170"/>
      <c r="FJ523" s="170"/>
      <c r="FK523" s="170"/>
      <c r="FL523" s="170"/>
      <c r="FM523" s="170"/>
      <c r="FN523" s="170"/>
      <c r="FO523" s="170"/>
      <c r="FP523" s="170"/>
      <c r="FQ523" s="170"/>
      <c r="FR523" s="170"/>
      <c r="FS523" s="170"/>
      <c r="FT523" s="170"/>
      <c r="FU523" s="170"/>
      <c r="FV523" s="170"/>
      <c r="FW523" s="170"/>
      <c r="FX523" s="170"/>
      <c r="FY523" s="170"/>
      <c r="FZ523" s="170"/>
      <c r="GA523" s="170"/>
      <c r="GB523" s="170"/>
      <c r="GC523" s="170"/>
      <c r="GD523" s="170"/>
      <c r="GE523" s="170"/>
      <c r="GF523" s="170"/>
      <c r="GG523" s="170"/>
      <c r="GH523" s="170"/>
      <c r="GI523" s="170"/>
      <c r="GJ523" s="170"/>
      <c r="GK523" s="170"/>
      <c r="GL523" s="170"/>
      <c r="GM523" s="170"/>
      <c r="GN523" s="170"/>
      <c r="GO523" s="170"/>
      <c r="GP523" s="170"/>
      <c r="GQ523" s="170"/>
      <c r="GR523" s="170"/>
      <c r="GS523" s="170"/>
      <c r="GT523" s="170"/>
      <c r="GU523" s="170"/>
      <c r="GV523" s="170"/>
      <c r="GW523" s="170"/>
      <c r="GX523" s="170"/>
      <c r="GY523" s="170"/>
      <c r="GZ523" s="170"/>
      <c r="HA523" s="170"/>
      <c r="HB523" s="170"/>
      <c r="HC523" s="170"/>
      <c r="HD523" s="170"/>
      <c r="HE523" s="170"/>
      <c r="HF523" s="170"/>
      <c r="HG523" s="170"/>
      <c r="HH523" s="170"/>
      <c r="HI523" s="170"/>
      <c r="HJ523" s="170"/>
      <c r="HK523" s="170"/>
      <c r="HL523" s="170"/>
      <c r="HM523" s="170"/>
      <c r="HN523" s="170"/>
      <c r="HO523" s="170"/>
      <c r="HP523" s="170"/>
      <c r="HQ523" s="170"/>
      <c r="HR523" s="170"/>
      <c r="HS523" s="170"/>
      <c r="HT523" s="170"/>
      <c r="HU523" s="170"/>
      <c r="HV523" s="170"/>
      <c r="HW523" s="170"/>
      <c r="HX523" s="170"/>
      <c r="HY523" s="170"/>
      <c r="HZ523" s="170"/>
      <c r="IA523" s="170"/>
      <c r="IB523" s="170"/>
      <c r="IC523" s="170"/>
      <c r="ID523" s="170"/>
      <c r="IE523" s="170"/>
      <c r="IF523" s="170"/>
      <c r="IG523" s="170"/>
      <c r="IH523" s="170"/>
      <c r="II523" s="170"/>
      <c r="IJ523" s="170"/>
      <c r="IK523" s="170"/>
      <c r="IL523" s="170"/>
      <c r="IM523" s="170"/>
      <c r="IN523" s="170"/>
      <c r="IO523" s="170"/>
      <c r="IP523" s="170"/>
      <c r="IQ523" s="170"/>
      <c r="IR523" s="170"/>
      <c r="IS523" s="170"/>
      <c r="IT523" s="170"/>
      <c r="IU523" s="170"/>
      <c r="IV523" s="170"/>
      <c r="IW523" s="170"/>
      <c r="IX523" s="170"/>
      <c r="IY523" s="170"/>
      <c r="IZ523" s="170"/>
      <c r="JA523" s="170"/>
      <c r="JB523" s="170"/>
      <c r="JC523" s="170"/>
      <c r="JD523" s="170"/>
      <c r="JE523" s="170"/>
      <c r="JF523" s="170"/>
      <c r="JG523" s="170"/>
      <c r="JH523" s="170"/>
      <c r="JI523" s="170"/>
      <c r="JJ523" s="170"/>
      <c r="JK523" s="170"/>
      <c r="JL523" s="170"/>
      <c r="JM523" s="170"/>
      <c r="JN523" s="170"/>
      <c r="JO523" s="170"/>
      <c r="JP523" s="170"/>
      <c r="JQ523" s="170"/>
      <c r="JR523" s="170"/>
      <c r="JS523" s="170"/>
      <c r="JT523" s="170"/>
      <c r="JU523" s="170"/>
      <c r="JV523" s="170"/>
      <c r="JW523" s="170"/>
      <c r="JX523" s="170"/>
      <c r="JY523" s="170"/>
      <c r="JZ523" s="170"/>
      <c r="KA523" s="170"/>
      <c r="KB523" s="170"/>
      <c r="KC523" s="170"/>
      <c r="KD523" s="170"/>
      <c r="KE523" s="170"/>
      <c r="KF523" s="170"/>
      <c r="KG523" s="170"/>
      <c r="KH523" s="170"/>
      <c r="KI523" s="170"/>
      <c r="KJ523" s="170"/>
      <c r="KK523" s="170"/>
      <c r="KL523" s="170"/>
      <c r="KM523" s="170"/>
      <c r="KN523" s="170"/>
      <c r="KO523" s="170"/>
      <c r="KP523" s="170"/>
      <c r="KQ523" s="170"/>
      <c r="KR523" s="170"/>
      <c r="KS523" s="170"/>
      <c r="KT523" s="170"/>
      <c r="KU523" s="170"/>
      <c r="KV523" s="170"/>
      <c r="KW523" s="170"/>
      <c r="KX523" s="170"/>
      <c r="KY523" s="170"/>
      <c r="KZ523" s="170"/>
      <c r="LA523" s="170"/>
      <c r="LB523" s="170"/>
      <c r="LC523" s="170"/>
      <c r="LD523" s="170"/>
      <c r="LE523" s="170"/>
      <c r="LF523" s="170"/>
      <c r="LG523" s="170"/>
      <c r="LH523" s="170"/>
      <c r="LI523" s="170"/>
      <c r="LJ523" s="170"/>
      <c r="LK523" s="170"/>
      <c r="LL523" s="170"/>
      <c r="LM523" s="170"/>
      <c r="LN523" s="170"/>
      <c r="LO523" s="170"/>
      <c r="LP523" s="170"/>
      <c r="LQ523" s="170"/>
      <c r="LR523" s="170"/>
      <c r="LS523" s="170"/>
      <c r="LT523" s="170"/>
      <c r="LU523" s="170"/>
      <c r="LV523" s="170"/>
      <c r="LW523" s="170"/>
      <c r="LX523" s="170"/>
      <c r="LY523" s="170"/>
      <c r="LZ523" s="170"/>
      <c r="MA523" s="170"/>
      <c r="MB523" s="170"/>
      <c r="MC523" s="170"/>
      <c r="MD523" s="170"/>
      <c r="ME523" s="170"/>
      <c r="MF523" s="170"/>
      <c r="MG523" s="170"/>
      <c r="MH523" s="170"/>
      <c r="MI523" s="170"/>
      <c r="MJ523" s="170"/>
      <c r="MK523" s="170"/>
      <c r="ML523" s="170"/>
      <c r="MM523" s="170"/>
      <c r="MN523" s="170"/>
      <c r="MO523" s="170"/>
      <c r="MP523" s="170"/>
      <c r="MQ523" s="170"/>
      <c r="MR523" s="170"/>
      <c r="MS523" s="170"/>
      <c r="MT523" s="170"/>
      <c r="MU523" s="170"/>
      <c r="MV523" s="170"/>
      <c r="MW523" s="170"/>
      <c r="MX523" s="170"/>
      <c r="MY523" s="170"/>
      <c r="MZ523" s="170"/>
      <c r="NA523" s="170"/>
      <c r="NB523" s="170"/>
      <c r="NC523" s="170"/>
      <c r="ND523" s="170"/>
      <c r="NE523" s="170"/>
      <c r="NF523" s="170"/>
      <c r="NG523" s="170"/>
      <c r="NH523" s="170"/>
      <c r="NI523" s="170"/>
      <c r="NJ523" s="170"/>
      <c r="NK523" s="170"/>
      <c r="NL523" s="170"/>
      <c r="NM523" s="170"/>
      <c r="NN523" s="170"/>
      <c r="NO523" s="170"/>
      <c r="NP523" s="170"/>
      <c r="NQ523" s="170"/>
      <c r="NR523" s="170"/>
      <c r="NS523" s="170"/>
      <c r="NT523" s="170"/>
      <c r="NU523" s="170"/>
      <c r="NV523" s="170"/>
      <c r="NW523" s="170"/>
      <c r="NX523" s="170"/>
      <c r="NY523" s="170"/>
      <c r="NZ523" s="170"/>
      <c r="OA523" s="170"/>
      <c r="OB523" s="170"/>
      <c r="OC523" s="170"/>
      <c r="OD523" s="170"/>
      <c r="OE523" s="170"/>
      <c r="OF523" s="170"/>
      <c r="OG523" s="170"/>
      <c r="OH523" s="170"/>
      <c r="OI523" s="170"/>
      <c r="OJ523" s="170"/>
      <c r="OK523" s="170"/>
      <c r="OL523" s="170"/>
      <c r="OM523" s="170"/>
      <c r="ON523" s="170"/>
      <c r="OO523" s="170"/>
      <c r="OP523" s="170"/>
      <c r="OQ523" s="170"/>
      <c r="OR523" s="170"/>
      <c r="OS523" s="170"/>
      <c r="OT523" s="170"/>
      <c r="OU523" s="170"/>
      <c r="OV523" s="170"/>
      <c r="OW523" s="170"/>
      <c r="OX523" s="170"/>
      <c r="OY523" s="170"/>
      <c r="OZ523" s="170"/>
      <c r="PA523" s="170"/>
      <c r="PB523" s="170"/>
      <c r="PC523" s="170"/>
      <c r="PD523" s="170"/>
      <c r="PE523" s="170"/>
      <c r="PF523" s="170"/>
      <c r="PG523" s="170"/>
      <c r="PH523" s="170"/>
      <c r="PI523" s="170"/>
      <c r="PJ523" s="170"/>
      <c r="PK523" s="170"/>
      <c r="PL523" s="170"/>
      <c r="PM523" s="170"/>
      <c r="PN523" s="170"/>
      <c r="PO523" s="170"/>
      <c r="PP523" s="170"/>
      <c r="PQ523" s="170"/>
      <c r="PR523" s="170"/>
      <c r="PS523" s="170"/>
      <c r="PT523" s="170"/>
      <c r="PU523" s="170"/>
      <c r="PV523" s="170"/>
      <c r="PW523" s="170"/>
      <c r="PX523" s="170"/>
      <c r="PY523" s="170"/>
      <c r="PZ523" s="170"/>
      <c r="QA523" s="170"/>
      <c r="QB523" s="170"/>
      <c r="QC523" s="170"/>
      <c r="QD523" s="170"/>
      <c r="QE523" s="170"/>
      <c r="QF523" s="170"/>
      <c r="QG523" s="170"/>
      <c r="QH523" s="170"/>
      <c r="QI523" s="170"/>
      <c r="QJ523" s="170"/>
      <c r="QK523" s="170"/>
      <c r="QL523" s="170"/>
      <c r="QM523" s="170"/>
      <c r="QN523" s="170"/>
      <c r="QO523" s="170"/>
      <c r="QP523" s="170"/>
      <c r="QQ523" s="170"/>
      <c r="QR523" s="170"/>
      <c r="QS523" s="170"/>
      <c r="QT523" s="170"/>
      <c r="QU523" s="170"/>
      <c r="QV523" s="170"/>
      <c r="QW523" s="170"/>
      <c r="QX523" s="170"/>
      <c r="QY523" s="170"/>
      <c r="QZ523" s="170"/>
      <c r="RA523" s="170"/>
      <c r="RB523" s="170"/>
      <c r="RC523" s="170"/>
      <c r="RD523" s="170"/>
      <c r="RE523" s="170"/>
      <c r="RF523" s="170"/>
      <c r="RG523" s="170"/>
      <c r="RH523" s="170"/>
      <c r="RI523" s="170"/>
      <c r="RJ523" s="170"/>
      <c r="RK523" s="170"/>
      <c r="RL523" s="170"/>
      <c r="RM523" s="170"/>
      <c r="RN523" s="170"/>
      <c r="RO523" s="170"/>
      <c r="RP523" s="170"/>
      <c r="RQ523" s="170"/>
      <c r="RR523" s="170"/>
      <c r="RS523" s="170"/>
      <c r="RT523" s="170"/>
      <c r="RU523" s="170"/>
      <c r="RV523" s="170"/>
      <c r="RW523" s="170"/>
      <c r="RX523" s="170"/>
      <c r="RY523" s="170"/>
      <c r="RZ523" s="170"/>
      <c r="SA523" s="170"/>
      <c r="SB523" s="170"/>
      <c r="SC523" s="170"/>
      <c r="SD523" s="170"/>
      <c r="SE523" s="170"/>
      <c r="SF523" s="170"/>
      <c r="SG523" s="170"/>
      <c r="SH523" s="170"/>
      <c r="SI523" s="170"/>
      <c r="SJ523" s="170"/>
      <c r="SK523" s="170"/>
      <c r="SL523" s="170"/>
      <c r="SM523" s="170"/>
      <c r="SN523" s="170"/>
      <c r="SO523" s="170"/>
      <c r="SP523" s="170"/>
      <c r="SQ523" s="170"/>
      <c r="SR523" s="170"/>
      <c r="SS523" s="170"/>
      <c r="ST523" s="170"/>
      <c r="SU523" s="170"/>
      <c r="SV523" s="170"/>
      <c r="SW523" s="170"/>
      <c r="SX523" s="170"/>
      <c r="SY523" s="170"/>
      <c r="SZ523" s="170"/>
      <c r="TA523" s="170"/>
      <c r="TB523" s="170"/>
      <c r="TC523" s="170"/>
      <c r="TD523" s="170"/>
      <c r="TE523" s="170"/>
      <c r="TF523" s="170"/>
      <c r="TG523" s="170"/>
      <c r="TH523" s="170"/>
      <c r="TI523" s="170"/>
      <c r="TJ523" s="170"/>
      <c r="TK523" s="170"/>
      <c r="TL523" s="170"/>
      <c r="TM523" s="170"/>
      <c r="TN523" s="170"/>
      <c r="TO523" s="170"/>
      <c r="TP523" s="170"/>
      <c r="TQ523" s="170"/>
      <c r="TR523" s="170"/>
      <c r="TS523" s="170"/>
      <c r="TT523" s="170"/>
      <c r="TU523" s="170"/>
      <c r="TV523" s="170"/>
      <c r="TW523" s="170"/>
      <c r="TX523" s="170"/>
      <c r="TY523" s="170"/>
      <c r="TZ523" s="170"/>
      <c r="UA523" s="170"/>
      <c r="UB523" s="170"/>
      <c r="UC523" s="170"/>
      <c r="UD523" s="170"/>
      <c r="UE523" s="170"/>
      <c r="UF523" s="170"/>
      <c r="UG523" s="170"/>
      <c r="UH523" s="170"/>
      <c r="UI523" s="170"/>
      <c r="UJ523" s="170"/>
      <c r="UK523" s="170"/>
      <c r="UL523" s="170"/>
      <c r="UM523" s="170"/>
      <c r="UN523" s="170"/>
      <c r="UO523" s="170"/>
      <c r="UP523" s="170"/>
      <c r="UQ523" s="170"/>
      <c r="UR523" s="170"/>
      <c r="US523" s="170"/>
      <c r="UT523" s="170"/>
      <c r="UU523" s="170"/>
      <c r="UV523" s="170"/>
      <c r="UW523" s="170"/>
      <c r="UX523" s="170"/>
      <c r="UY523" s="170"/>
      <c r="UZ523" s="170"/>
      <c r="VA523" s="170"/>
      <c r="VB523" s="170"/>
      <c r="VC523" s="170"/>
      <c r="VD523" s="170"/>
      <c r="VE523" s="170"/>
      <c r="VF523" s="170"/>
      <c r="VG523" s="170"/>
      <c r="VH523" s="170"/>
      <c r="VI523" s="170"/>
      <c r="VJ523" s="170"/>
      <c r="VK523" s="170"/>
      <c r="VL523" s="170"/>
      <c r="VM523" s="170"/>
      <c r="VN523" s="170"/>
      <c r="VO523" s="170"/>
      <c r="VP523" s="170"/>
      <c r="VQ523" s="170"/>
      <c r="VR523" s="170"/>
      <c r="VS523" s="170"/>
      <c r="VT523" s="170"/>
      <c r="VU523" s="170"/>
      <c r="VV523" s="170"/>
      <c r="VW523" s="170"/>
      <c r="VX523" s="170"/>
      <c r="VY523" s="170"/>
      <c r="VZ523" s="170"/>
      <c r="WA523" s="170"/>
      <c r="WB523" s="170"/>
      <c r="WC523" s="170"/>
      <c r="WD523" s="170"/>
      <c r="WE523" s="170"/>
      <c r="WF523" s="170"/>
      <c r="WG523" s="170"/>
      <c r="WH523" s="170"/>
      <c r="WI523" s="170"/>
      <c r="WJ523" s="170"/>
      <c r="WK523" s="170"/>
      <c r="WL523" s="170"/>
      <c r="WM523" s="170"/>
      <c r="WN523" s="170"/>
      <c r="WO523" s="170"/>
      <c r="WP523" s="170"/>
      <c r="WQ523" s="170"/>
      <c r="WR523" s="170"/>
      <c r="WS523" s="170"/>
      <c r="WT523" s="170"/>
      <c r="WU523" s="170"/>
      <c r="WV523" s="170"/>
      <c r="WW523" s="170"/>
      <c r="WX523" s="170"/>
      <c r="WY523" s="170"/>
      <c r="WZ523" s="170"/>
      <c r="XA523" s="170"/>
      <c r="XB523" s="170"/>
      <c r="XC523" s="170"/>
      <c r="XD523" s="170"/>
      <c r="XE523" s="170"/>
      <c r="XF523" s="170"/>
      <c r="XG523" s="170"/>
      <c r="XH523" s="170"/>
      <c r="XI523" s="170"/>
      <c r="XJ523" s="170"/>
      <c r="XK523" s="170"/>
      <c r="XL523" s="170"/>
      <c r="XM523" s="170"/>
      <c r="XN523" s="170"/>
      <c r="XO523" s="170"/>
      <c r="XP523" s="170"/>
      <c r="XQ523" s="170"/>
      <c r="XR523" s="170"/>
      <c r="XS523" s="170"/>
      <c r="XT523" s="170"/>
      <c r="XU523" s="170"/>
      <c r="XV523" s="170"/>
      <c r="XW523" s="170"/>
      <c r="XX523" s="170"/>
      <c r="XY523" s="170"/>
      <c r="XZ523" s="170"/>
      <c r="YA523" s="170"/>
      <c r="YB523" s="170"/>
      <c r="YC523" s="170"/>
      <c r="YD523" s="170"/>
      <c r="YE523" s="170"/>
      <c r="YF523" s="170"/>
      <c r="YG523" s="170"/>
      <c r="YH523" s="170"/>
      <c r="YI523" s="170"/>
      <c r="YJ523" s="170"/>
      <c r="YK523" s="170"/>
      <c r="YL523" s="170"/>
      <c r="YM523" s="170"/>
      <c r="YN523" s="170"/>
      <c r="YO523" s="170"/>
      <c r="YP523" s="170"/>
      <c r="YQ523" s="170"/>
      <c r="YR523" s="170"/>
      <c r="YS523" s="170"/>
      <c r="YT523" s="170"/>
      <c r="YU523" s="170"/>
      <c r="YV523" s="170"/>
      <c r="YW523" s="170"/>
      <c r="YX523" s="170"/>
      <c r="YY523" s="170"/>
      <c r="YZ523" s="170"/>
      <c r="ZA523" s="170"/>
      <c r="ZB523" s="170"/>
      <c r="ZC523" s="170"/>
      <c r="ZD523" s="170"/>
      <c r="ZE523" s="170"/>
      <c r="ZF523" s="170"/>
      <c r="ZG523" s="170"/>
      <c r="ZH523" s="170"/>
      <c r="ZI523" s="170"/>
      <c r="ZJ523" s="170"/>
      <c r="ZK523" s="170"/>
      <c r="ZL523" s="170"/>
      <c r="ZM523" s="170"/>
      <c r="ZN523" s="170"/>
      <c r="ZO523" s="170"/>
      <c r="ZP523" s="170"/>
      <c r="ZQ523" s="170"/>
      <c r="ZR523" s="170"/>
      <c r="ZS523" s="170"/>
      <c r="ZT523" s="170"/>
      <c r="ZU523" s="170"/>
      <c r="ZV523" s="170"/>
      <c r="ZW523" s="170"/>
      <c r="ZX523" s="170"/>
      <c r="ZY523" s="170"/>
      <c r="ZZ523" s="170"/>
      <c r="AAA523" s="170"/>
      <c r="AAB523" s="170"/>
      <c r="AAC523" s="170"/>
      <c r="AAD523" s="170"/>
      <c r="AAE523" s="170"/>
      <c r="AAF523" s="170"/>
      <c r="AAG523" s="170"/>
      <c r="AAH523" s="170"/>
      <c r="AAI523" s="170"/>
      <c r="AAJ523" s="170"/>
      <c r="AAK523" s="170"/>
      <c r="AAL523" s="170"/>
      <c r="AAM523" s="170"/>
      <c r="AAN523" s="170"/>
      <c r="AAO523" s="170"/>
      <c r="AAP523" s="170"/>
      <c r="AAQ523" s="170"/>
      <c r="AAR523" s="170"/>
      <c r="AAS523" s="170"/>
      <c r="AAT523" s="170"/>
      <c r="AAU523" s="170"/>
      <c r="AAV523" s="170"/>
      <c r="AAW523" s="170"/>
      <c r="AAX523" s="170"/>
      <c r="AAY523" s="170"/>
      <c r="AAZ523" s="170"/>
      <c r="ABA523" s="170"/>
      <c r="ABB523" s="170"/>
      <c r="ABC523" s="170"/>
      <c r="ABD523" s="170"/>
      <c r="ABE523" s="170"/>
      <c r="ABF523" s="170"/>
      <c r="ABG523" s="170"/>
      <c r="ABH523" s="170"/>
      <c r="ABI523" s="170"/>
      <c r="ABJ523" s="170"/>
      <c r="ABK523" s="170"/>
      <c r="ABL523" s="170"/>
      <c r="ABM523" s="170"/>
      <c r="ABN523" s="170"/>
      <c r="ABO523" s="170"/>
      <c r="ABP523" s="170"/>
      <c r="ABQ523" s="170"/>
      <c r="ABR523" s="170"/>
      <c r="ABS523" s="170"/>
      <c r="ABT523" s="170"/>
      <c r="ABU523" s="170"/>
      <c r="ABV523" s="170"/>
      <c r="ABW523" s="170"/>
      <c r="ABX523" s="170"/>
      <c r="ABY523" s="170"/>
      <c r="ABZ523" s="170"/>
      <c r="ACA523" s="170"/>
      <c r="ACB523" s="170"/>
      <c r="ACC523" s="170"/>
      <c r="ACD523" s="170"/>
      <c r="ACE523" s="170"/>
      <c r="ACF523" s="170"/>
      <c r="ACG523" s="170"/>
      <c r="ACH523" s="170"/>
      <c r="ACI523" s="170"/>
      <c r="ACJ523" s="170"/>
      <c r="ACK523" s="170"/>
      <c r="ACL523" s="170"/>
      <c r="ACM523" s="170"/>
      <c r="ACN523" s="170"/>
      <c r="ACO523" s="170"/>
      <c r="ACP523" s="170"/>
      <c r="ACQ523" s="170"/>
      <c r="ACR523" s="170"/>
      <c r="ACS523" s="170"/>
      <c r="ACT523" s="170"/>
      <c r="ACU523" s="170"/>
      <c r="ACV523" s="170"/>
      <c r="ACW523" s="170"/>
      <c r="ACX523" s="170"/>
      <c r="ACY523" s="170"/>
      <c r="ACZ523" s="170"/>
      <c r="ADA523" s="170"/>
      <c r="ADB523" s="170"/>
      <c r="ADC523" s="170"/>
      <c r="ADD523" s="170"/>
      <c r="ADE523" s="170"/>
      <c r="ADF523" s="170"/>
      <c r="ADG523" s="170"/>
      <c r="ADH523" s="170"/>
      <c r="ADI523" s="170"/>
      <c r="ADJ523" s="170"/>
      <c r="ADK523" s="170"/>
      <c r="ADL523" s="170"/>
      <c r="ADM523" s="170"/>
      <c r="ADN523" s="170"/>
      <c r="ADO523" s="170"/>
      <c r="ADP523" s="170"/>
      <c r="ADQ523" s="170"/>
      <c r="ADR523" s="170"/>
      <c r="ADS523" s="170"/>
      <c r="ADT523" s="170"/>
      <c r="ADU523" s="170"/>
      <c r="ADV523" s="170"/>
      <c r="ADW523" s="170"/>
      <c r="ADX523" s="170"/>
      <c r="ADY523" s="170"/>
      <c r="ADZ523" s="170"/>
      <c r="AEA523" s="170"/>
      <c r="AEB523" s="170"/>
      <c r="AEC523" s="170"/>
      <c r="AED523" s="170"/>
      <c r="AEE523" s="170"/>
      <c r="AEF523" s="170"/>
      <c r="AEG523" s="170"/>
      <c r="AEH523" s="170"/>
      <c r="AEI523" s="170"/>
      <c r="AEJ523" s="170"/>
      <c r="AEK523" s="170"/>
      <c r="AEL523" s="170"/>
      <c r="AEM523" s="170"/>
      <c r="AEN523" s="170"/>
      <c r="AEO523" s="170"/>
      <c r="AEP523" s="170"/>
      <c r="AEQ523" s="170"/>
      <c r="AER523" s="170"/>
      <c r="AES523" s="170"/>
      <c r="AET523" s="170"/>
      <c r="AEU523" s="170"/>
      <c r="AEV523" s="170"/>
      <c r="AEW523" s="170"/>
      <c r="AEX523" s="170"/>
      <c r="AEY523" s="170"/>
      <c r="AEZ523" s="170"/>
      <c r="AFA523" s="170"/>
      <c r="AFB523" s="170"/>
      <c r="AFC523" s="170"/>
      <c r="AFD523" s="170"/>
      <c r="AFE523" s="170"/>
      <c r="AFF523" s="170"/>
      <c r="AFG523" s="170"/>
      <c r="AFH523" s="170"/>
      <c r="AFI523" s="170"/>
      <c r="AFJ523" s="170"/>
      <c r="AFK523" s="170"/>
      <c r="AFL523" s="170"/>
      <c r="AFM523" s="170"/>
      <c r="AFN523" s="170"/>
      <c r="AFO523" s="170"/>
      <c r="AFP523" s="170"/>
      <c r="AFQ523" s="170"/>
      <c r="AFR523" s="170"/>
      <c r="AFS523" s="170"/>
      <c r="AFT523" s="170"/>
      <c r="AFU523" s="170"/>
      <c r="AFV523" s="170"/>
      <c r="AFW523" s="170"/>
      <c r="AFX523" s="170"/>
      <c r="AFY523" s="170"/>
      <c r="AFZ523" s="170"/>
      <c r="AGA523" s="170"/>
      <c r="AGB523" s="170"/>
      <c r="AGC523" s="170"/>
      <c r="AGD523" s="170"/>
      <c r="AGE523" s="170"/>
      <c r="AGF523" s="170"/>
      <c r="AGG523" s="170"/>
      <c r="AGH523" s="170"/>
      <c r="AGI523" s="170"/>
      <c r="AGJ523" s="170"/>
      <c r="AGK523" s="170"/>
      <c r="AGL523" s="170"/>
      <c r="AGM523" s="170"/>
      <c r="AGN523" s="170"/>
      <c r="AGO523" s="170"/>
      <c r="AGP523" s="170"/>
      <c r="AGQ523" s="170"/>
      <c r="AGR523" s="170"/>
      <c r="AGS523" s="170"/>
      <c r="AGT523" s="170"/>
      <c r="AGU523" s="170"/>
      <c r="AGV523" s="170"/>
      <c r="AGW523" s="170"/>
      <c r="AGX523" s="170"/>
      <c r="AGY523" s="170"/>
      <c r="AGZ523" s="170"/>
      <c r="AHA523" s="170"/>
      <c r="AHB523" s="170"/>
      <c r="AHC523" s="170"/>
      <c r="AHD523" s="170"/>
      <c r="AHE523" s="170"/>
      <c r="AHF523" s="170"/>
      <c r="AHG523" s="170"/>
      <c r="AHH523" s="170"/>
      <c r="AHI523" s="170"/>
      <c r="AHJ523" s="170"/>
      <c r="AHK523" s="170"/>
      <c r="AHL523" s="170"/>
      <c r="AHM523" s="170"/>
      <c r="AHN523" s="170"/>
      <c r="AHO523" s="170"/>
      <c r="AHP523" s="170"/>
      <c r="AHQ523" s="170"/>
      <c r="AHR523" s="170"/>
      <c r="AHS523" s="170"/>
      <c r="AHT523" s="170"/>
      <c r="AHU523" s="170"/>
      <c r="AHV523" s="170"/>
      <c r="AHW523" s="170"/>
      <c r="AHX523" s="170"/>
      <c r="AHY523" s="170"/>
      <c r="AHZ523" s="170"/>
      <c r="AIA523" s="170"/>
      <c r="AIB523" s="170"/>
      <c r="AIC523" s="170"/>
      <c r="AID523" s="170"/>
      <c r="AIE523" s="170"/>
      <c r="AIF523" s="170"/>
      <c r="AIG523" s="170"/>
      <c r="AIH523" s="170"/>
      <c r="AII523" s="170"/>
      <c r="AIJ523" s="170"/>
      <c r="AIK523" s="170"/>
      <c r="AIL523" s="170"/>
      <c r="AIM523" s="170"/>
      <c r="AIN523" s="170"/>
      <c r="AIO523" s="170"/>
      <c r="AIP523" s="170"/>
      <c r="AIQ523" s="170"/>
      <c r="AIR523" s="170"/>
      <c r="AIS523" s="170"/>
      <c r="AIT523" s="170"/>
      <c r="AIU523" s="170"/>
      <c r="AIV523" s="170"/>
      <c r="AIW523" s="170"/>
      <c r="AIX523" s="170"/>
      <c r="AIY523" s="170"/>
      <c r="AIZ523" s="170"/>
      <c r="AJA523" s="170"/>
      <c r="AJB523" s="170"/>
      <c r="AJC523" s="170"/>
      <c r="AJD523" s="170"/>
      <c r="AJE523" s="170"/>
      <c r="AJF523" s="170"/>
      <c r="AJG523" s="170"/>
      <c r="AJH523" s="170"/>
      <c r="AJI523" s="170"/>
      <c r="AJJ523" s="170"/>
      <c r="AJK523" s="170"/>
      <c r="AJL523" s="170"/>
      <c r="AJM523" s="170"/>
      <c r="AJN523" s="170"/>
      <c r="AJO523" s="170"/>
      <c r="AJP523" s="170"/>
      <c r="AJQ523" s="170"/>
      <c r="AJR523" s="170"/>
      <c r="AJS523" s="170"/>
      <c r="AJT523" s="170"/>
      <c r="AJU523" s="170"/>
      <c r="AJV523" s="170"/>
      <c r="AJW523" s="170"/>
      <c r="AJX523" s="170"/>
      <c r="AJY523" s="170"/>
      <c r="AJZ523" s="170"/>
      <c r="AKA523" s="170"/>
      <c r="AKB523" s="170"/>
      <c r="AKC523" s="170"/>
      <c r="AKD523" s="170"/>
      <c r="AKE523" s="170"/>
      <c r="AKF523" s="170"/>
      <c r="AKG523" s="170"/>
      <c r="AKH523" s="170"/>
      <c r="AKI523" s="170"/>
      <c r="AKJ523" s="170"/>
      <c r="AKK523" s="170"/>
      <c r="AKL523" s="170"/>
      <c r="AKM523" s="170"/>
      <c r="AKN523" s="170"/>
      <c r="AKO523" s="170"/>
      <c r="AKP523" s="170"/>
      <c r="AKQ523" s="170"/>
      <c r="AKR523" s="170"/>
      <c r="AKS523" s="170"/>
      <c r="AKT523" s="170"/>
      <c r="AKU523" s="170"/>
      <c r="AKV523" s="170"/>
      <c r="AKW523" s="170"/>
      <c r="AKX523" s="170"/>
      <c r="AKY523" s="170"/>
      <c r="AKZ523" s="170"/>
      <c r="ALA523" s="170"/>
      <c r="ALB523" s="170"/>
      <c r="ALC523" s="170"/>
      <c r="ALD523" s="170"/>
      <c r="ALE523" s="170"/>
      <c r="ALF523" s="170"/>
      <c r="ALG523" s="170"/>
      <c r="ALH523" s="170"/>
      <c r="ALI523" s="170"/>
      <c r="ALJ523" s="170"/>
      <c r="ALK523" s="170"/>
      <c r="ALL523" s="170"/>
      <c r="ALM523" s="170"/>
      <c r="ALN523" s="170"/>
      <c r="ALO523" s="170"/>
      <c r="ALP523" s="170"/>
      <c r="ALQ523" s="170"/>
      <c r="ALR523" s="170"/>
      <c r="ALS523" s="170"/>
      <c r="ALT523" s="170"/>
      <c r="ALU523" s="170"/>
      <c r="ALV523" s="170"/>
      <c r="ALW523" s="170"/>
      <c r="ALX523" s="170"/>
      <c r="ALY523" s="170"/>
      <c r="ALZ523" s="170"/>
      <c r="AMA523" s="170"/>
      <c r="AMB523" s="170"/>
      <c r="AMC523" s="170"/>
      <c r="AMD523" s="170"/>
      <c r="AME523" s="170"/>
      <c r="AMF523" s="170"/>
      <c r="AMG523" s="170"/>
      <c r="AMH523" s="170"/>
      <c r="AMI523" s="170"/>
      <c r="AMJ523" s="170"/>
    </row>
    <row r="524" spans="1:1025" x14ac:dyDescent="0.25">
      <c r="A524" s="258" t="s">
        <v>1660</v>
      </c>
      <c r="B524" s="257">
        <v>524</v>
      </c>
      <c r="C524" s="258" t="s">
        <v>24619</v>
      </c>
      <c r="D524" s="308" t="s">
        <v>6067</v>
      </c>
      <c r="E524" s="277"/>
      <c r="F524" s="278">
        <v>4</v>
      </c>
      <c r="G524" s="280"/>
      <c r="H524" s="280"/>
      <c r="I524" s="492" t="s">
        <v>750</v>
      </c>
      <c r="J524" s="394">
        <v>2</v>
      </c>
      <c r="K524" s="278"/>
      <c r="L524" s="278"/>
      <c r="M524" s="278"/>
      <c r="N524" s="278"/>
      <c r="O524" s="278"/>
      <c r="P524" s="278"/>
      <c r="Q524" s="278"/>
      <c r="R524" s="278"/>
      <c r="S524" s="278"/>
      <c r="T524" s="278"/>
      <c r="U524" s="278"/>
      <c r="V524" s="278"/>
      <c r="W524" s="283">
        <f t="shared" si="225"/>
        <v>100</v>
      </c>
      <c r="X524" s="283">
        <f t="shared" si="224"/>
        <v>100</v>
      </c>
      <c r="Y524" s="283">
        <f t="shared" si="228"/>
        <v>100</v>
      </c>
      <c r="Z524" s="283">
        <f>IF(Q524=1,10,100)</f>
        <v>100</v>
      </c>
      <c r="AA524" s="283">
        <f>IF(Q524=1,1,IF(Q524=2,10,100))</f>
        <v>100</v>
      </c>
      <c r="AB524" s="287">
        <f t="shared" si="227"/>
        <v>100</v>
      </c>
      <c r="AC524" s="287">
        <f t="shared" si="226"/>
        <v>100</v>
      </c>
      <c r="AD524" s="287">
        <f t="shared" si="214"/>
        <v>100</v>
      </c>
      <c r="AE524" s="284">
        <f t="shared" si="234"/>
        <v>100</v>
      </c>
      <c r="AF524" s="284">
        <f t="shared" si="230"/>
        <v>100</v>
      </c>
      <c r="AG524" s="268">
        <f t="shared" si="232"/>
        <v>100</v>
      </c>
      <c r="AH524" s="268">
        <f t="shared" si="229"/>
        <v>10</v>
      </c>
      <c r="AI524" s="268">
        <f t="shared" si="233"/>
        <v>100</v>
      </c>
      <c r="AJ524" s="268">
        <f t="shared" si="231"/>
        <v>100</v>
      </c>
      <c r="AK524" s="501" t="s">
        <v>750</v>
      </c>
      <c r="AL524" s="277">
        <v>1</v>
      </c>
      <c r="AM524" s="277">
        <v>1</v>
      </c>
      <c r="AN524" s="511"/>
      <c r="AO524" s="277"/>
      <c r="AP524" s="277"/>
      <c r="AQ524" s="277"/>
      <c r="AR524" s="171" t="s">
        <v>6068</v>
      </c>
      <c r="AS524" s="171"/>
      <c r="AT524" s="277"/>
      <c r="AU524" s="277"/>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11"/>
      <c r="CD524" s="111"/>
      <c r="CE524" s="111"/>
      <c r="CF524" s="111"/>
      <c r="CG524" s="111"/>
      <c r="CH524" s="111"/>
      <c r="CI524" s="111"/>
      <c r="CJ524" s="111"/>
      <c r="CK524" s="111"/>
      <c r="CL524" s="111"/>
      <c r="CM524" s="111"/>
      <c r="CN524" s="111"/>
      <c r="CO524" s="111"/>
      <c r="CP524" s="111"/>
      <c r="CQ524" s="111"/>
      <c r="CR524" s="111"/>
      <c r="CS524" s="111"/>
      <c r="CT524" s="111"/>
      <c r="CU524" s="111"/>
      <c r="CV524" s="111"/>
      <c r="CW524" s="111"/>
      <c r="CX524" s="111"/>
      <c r="CY524" s="111"/>
      <c r="CZ524" s="111"/>
      <c r="DA524" s="111"/>
      <c r="DB524" s="111"/>
      <c r="DC524" s="111"/>
      <c r="DD524" s="111"/>
      <c r="DE524" s="111"/>
      <c r="DF524" s="111"/>
      <c r="DG524" s="111"/>
      <c r="DH524" s="111"/>
      <c r="DI524" s="111"/>
      <c r="DJ524" s="111"/>
      <c r="DK524" s="111"/>
      <c r="DL524" s="111"/>
      <c r="DM524" s="111"/>
      <c r="DN524" s="111"/>
      <c r="DO524" s="111"/>
      <c r="DP524" s="111"/>
      <c r="DQ524" s="111"/>
      <c r="DR524" s="111"/>
      <c r="DS524" s="111"/>
      <c r="DT524" s="111"/>
      <c r="DU524" s="111"/>
      <c r="DV524" s="111"/>
      <c r="DW524" s="111"/>
      <c r="DX524" s="111"/>
      <c r="DY524" s="111"/>
      <c r="DZ524" s="111"/>
      <c r="EA524" s="111"/>
      <c r="EB524" s="111"/>
      <c r="EC524" s="111"/>
      <c r="ED524" s="111"/>
      <c r="EE524" s="111"/>
      <c r="EF524" s="111"/>
      <c r="EG524" s="111"/>
      <c r="EH524" s="111"/>
      <c r="EI524" s="111"/>
      <c r="EJ524" s="111"/>
      <c r="EK524" s="111"/>
      <c r="EL524" s="111"/>
      <c r="EM524" s="111"/>
      <c r="EN524" s="111"/>
      <c r="EO524" s="111"/>
      <c r="EP524" s="111"/>
      <c r="EQ524" s="111"/>
      <c r="ER524" s="111"/>
      <c r="ES524" s="111"/>
      <c r="ET524" s="111"/>
      <c r="EU524" s="111"/>
      <c r="EV524" s="111"/>
      <c r="EW524" s="111"/>
      <c r="EX524" s="111"/>
      <c r="EY524" s="111"/>
      <c r="EZ524" s="111"/>
      <c r="FA524" s="111"/>
      <c r="FB524" s="111"/>
      <c r="FC524" s="111"/>
      <c r="FD524" s="111"/>
      <c r="FE524" s="111"/>
      <c r="FF524" s="111"/>
      <c r="FG524" s="111"/>
      <c r="FH524" s="111"/>
      <c r="FI524" s="111"/>
      <c r="FJ524" s="111"/>
      <c r="FK524" s="111"/>
      <c r="FL524" s="111"/>
      <c r="FM524" s="111"/>
      <c r="FN524" s="111"/>
      <c r="FO524" s="111"/>
      <c r="FP524" s="111"/>
      <c r="FQ524" s="111"/>
      <c r="FR524" s="111"/>
      <c r="FS524" s="111"/>
      <c r="FT524" s="111"/>
      <c r="FU524" s="111"/>
      <c r="FV524" s="111"/>
      <c r="FW524" s="111"/>
      <c r="FX524" s="111"/>
      <c r="FY524" s="111"/>
      <c r="FZ524" s="111"/>
      <c r="GA524" s="111"/>
      <c r="GB524" s="111"/>
      <c r="GC524" s="111"/>
      <c r="GD524" s="111"/>
      <c r="GE524" s="111"/>
      <c r="GF524" s="111"/>
      <c r="GG524" s="111"/>
      <c r="GH524" s="111"/>
      <c r="GI524" s="111"/>
      <c r="GJ524" s="111"/>
      <c r="GK524" s="111"/>
      <c r="GL524" s="111"/>
      <c r="GM524" s="111"/>
      <c r="GN524" s="111"/>
      <c r="GO524" s="111"/>
      <c r="GP524" s="111"/>
      <c r="GQ524" s="111"/>
      <c r="GR524" s="111"/>
      <c r="GS524" s="111"/>
      <c r="GT524" s="111"/>
      <c r="GU524" s="111"/>
      <c r="GV524" s="111"/>
      <c r="GW524" s="111"/>
      <c r="GX524" s="111"/>
      <c r="GY524" s="111"/>
      <c r="GZ524" s="111"/>
      <c r="HA524" s="111"/>
      <c r="HB524" s="111"/>
      <c r="HC524" s="111"/>
      <c r="HD524" s="111"/>
      <c r="HE524" s="111"/>
      <c r="HF524" s="111"/>
      <c r="HG524" s="111"/>
      <c r="HH524" s="111"/>
      <c r="HI524" s="111"/>
      <c r="HJ524" s="111"/>
      <c r="HK524" s="111"/>
      <c r="HL524" s="111"/>
      <c r="HM524" s="111"/>
      <c r="HN524" s="111"/>
      <c r="HO524" s="111"/>
      <c r="HP524" s="111"/>
      <c r="HQ524" s="111"/>
      <c r="HR524" s="111"/>
      <c r="HS524" s="111"/>
      <c r="HT524" s="111"/>
      <c r="HU524" s="111"/>
      <c r="HV524" s="111"/>
      <c r="HW524" s="111"/>
      <c r="HX524" s="111"/>
      <c r="HY524" s="111"/>
      <c r="HZ524" s="111"/>
      <c r="IA524" s="111"/>
      <c r="IB524" s="111"/>
      <c r="IC524" s="111"/>
      <c r="ID524" s="111"/>
      <c r="IE524" s="111"/>
      <c r="IF524" s="111"/>
      <c r="IG524" s="111"/>
      <c r="IH524" s="111"/>
      <c r="II524" s="111"/>
      <c r="IJ524" s="111"/>
      <c r="IK524" s="111"/>
      <c r="IL524" s="111"/>
      <c r="IM524" s="111"/>
      <c r="IN524" s="111"/>
      <c r="IO524" s="111"/>
      <c r="IP524" s="111"/>
      <c r="IQ524" s="111"/>
      <c r="IR524" s="111"/>
      <c r="IS524" s="111"/>
      <c r="IT524" s="111"/>
      <c r="IU524" s="111"/>
      <c r="IV524" s="111"/>
      <c r="IW524" s="111"/>
      <c r="IX524" s="111"/>
      <c r="IY524" s="111"/>
      <c r="IZ524" s="111"/>
      <c r="JA524" s="111"/>
      <c r="JB524" s="111"/>
      <c r="JC524" s="111"/>
      <c r="JD524" s="111"/>
      <c r="JE524" s="111"/>
      <c r="JF524" s="111"/>
      <c r="JG524" s="111"/>
      <c r="JH524" s="111"/>
      <c r="JI524" s="111"/>
      <c r="JJ524" s="111"/>
      <c r="JK524" s="111"/>
      <c r="JL524" s="111"/>
      <c r="JM524" s="111"/>
      <c r="JN524" s="111"/>
      <c r="JO524" s="111"/>
      <c r="JP524" s="111"/>
      <c r="JQ524" s="111"/>
      <c r="JR524" s="111"/>
      <c r="JS524" s="111"/>
      <c r="JT524" s="111"/>
      <c r="JU524" s="111"/>
      <c r="JV524" s="111"/>
      <c r="JW524" s="111"/>
      <c r="JX524" s="111"/>
      <c r="JY524" s="111"/>
      <c r="JZ524" s="111"/>
      <c r="KA524" s="111"/>
      <c r="KB524" s="111"/>
      <c r="KC524" s="111"/>
      <c r="KD524" s="111"/>
      <c r="KE524" s="111"/>
      <c r="KF524" s="111"/>
      <c r="KG524" s="111"/>
      <c r="KH524" s="111"/>
      <c r="KI524" s="111"/>
      <c r="KJ524" s="111"/>
      <c r="KK524" s="111"/>
      <c r="KL524" s="111"/>
      <c r="KM524" s="111"/>
      <c r="KN524" s="111"/>
      <c r="KO524" s="111"/>
      <c r="KP524" s="111"/>
      <c r="KQ524" s="111"/>
      <c r="KR524" s="111"/>
      <c r="KS524" s="111"/>
      <c r="KT524" s="111"/>
      <c r="KU524" s="111"/>
      <c r="KV524" s="111"/>
      <c r="KW524" s="111"/>
      <c r="KX524" s="111"/>
      <c r="KY524" s="111"/>
      <c r="KZ524" s="111"/>
      <c r="LA524" s="111"/>
      <c r="LB524" s="111"/>
      <c r="LC524" s="111"/>
      <c r="LD524" s="111"/>
      <c r="LE524" s="111"/>
      <c r="LF524" s="111"/>
      <c r="LG524" s="111"/>
      <c r="LH524" s="111"/>
      <c r="LI524" s="111"/>
      <c r="LJ524" s="111"/>
      <c r="LK524" s="111"/>
      <c r="LL524" s="111"/>
      <c r="LM524" s="111"/>
      <c r="LN524" s="111"/>
      <c r="LO524" s="111"/>
      <c r="LP524" s="111"/>
      <c r="LQ524" s="111"/>
      <c r="LR524" s="111"/>
      <c r="LS524" s="111"/>
      <c r="LT524" s="111"/>
      <c r="LU524" s="111"/>
      <c r="LV524" s="111"/>
      <c r="LW524" s="111"/>
      <c r="LX524" s="111"/>
      <c r="LY524" s="111"/>
      <c r="LZ524" s="111"/>
      <c r="MA524" s="111"/>
      <c r="MB524" s="111"/>
      <c r="MC524" s="111"/>
      <c r="MD524" s="111"/>
      <c r="ME524" s="111"/>
      <c r="MF524" s="111"/>
      <c r="MG524" s="111"/>
      <c r="MH524" s="111"/>
      <c r="MI524" s="111"/>
      <c r="MJ524" s="111"/>
      <c r="MK524" s="111"/>
      <c r="ML524" s="111"/>
      <c r="MM524" s="111"/>
      <c r="MN524" s="111"/>
      <c r="MO524" s="111"/>
      <c r="MP524" s="111"/>
      <c r="MQ524" s="111"/>
      <c r="MR524" s="111"/>
      <c r="MS524" s="111"/>
      <c r="MT524" s="111"/>
      <c r="MU524" s="111"/>
      <c r="MV524" s="111"/>
      <c r="MW524" s="111"/>
      <c r="MX524" s="111"/>
      <c r="MY524" s="111"/>
      <c r="MZ524" s="111"/>
      <c r="NA524" s="111"/>
      <c r="NB524" s="111"/>
      <c r="NC524" s="111"/>
      <c r="ND524" s="111"/>
      <c r="NE524" s="111"/>
      <c r="NF524" s="111"/>
      <c r="NG524" s="111"/>
      <c r="NH524" s="111"/>
      <c r="NI524" s="111"/>
      <c r="NJ524" s="111"/>
      <c r="NK524" s="111"/>
      <c r="NL524" s="111"/>
      <c r="NM524" s="111"/>
      <c r="NN524" s="111"/>
      <c r="NO524" s="111"/>
      <c r="NP524" s="111"/>
      <c r="NQ524" s="111"/>
      <c r="NR524" s="111"/>
      <c r="NS524" s="111"/>
      <c r="NT524" s="111"/>
      <c r="NU524" s="111"/>
      <c r="NV524" s="111"/>
      <c r="NW524" s="111"/>
      <c r="NX524" s="111"/>
      <c r="NY524" s="111"/>
      <c r="NZ524" s="111"/>
      <c r="OA524" s="111"/>
      <c r="OB524" s="111"/>
      <c r="OC524" s="111"/>
      <c r="OD524" s="111"/>
      <c r="OE524" s="111"/>
      <c r="OF524" s="111"/>
      <c r="OG524" s="111"/>
      <c r="OH524" s="111"/>
      <c r="OI524" s="111"/>
      <c r="OJ524" s="111"/>
      <c r="OK524" s="111"/>
      <c r="OL524" s="111"/>
      <c r="OM524" s="111"/>
      <c r="ON524" s="111"/>
      <c r="OO524" s="111"/>
      <c r="OP524" s="111"/>
      <c r="OQ524" s="111"/>
      <c r="OR524" s="111"/>
      <c r="OS524" s="111"/>
      <c r="OT524" s="111"/>
      <c r="OU524" s="111"/>
      <c r="OV524" s="111"/>
      <c r="OW524" s="111"/>
      <c r="OX524" s="111"/>
      <c r="OY524" s="111"/>
      <c r="OZ524" s="111"/>
      <c r="PA524" s="111"/>
      <c r="PB524" s="111"/>
      <c r="PC524" s="111"/>
      <c r="PD524" s="111"/>
      <c r="PE524" s="111"/>
      <c r="PF524" s="111"/>
      <c r="PG524" s="111"/>
      <c r="PH524" s="111"/>
      <c r="PI524" s="111"/>
      <c r="PJ524" s="111"/>
      <c r="PK524" s="111"/>
      <c r="PL524" s="111"/>
      <c r="PM524" s="111"/>
      <c r="PN524" s="111"/>
      <c r="PO524" s="111"/>
      <c r="PP524" s="111"/>
      <c r="PQ524" s="111"/>
      <c r="PR524" s="111"/>
      <c r="PS524" s="111"/>
      <c r="PT524" s="111"/>
      <c r="PU524" s="111"/>
      <c r="PV524" s="111"/>
      <c r="PW524" s="111"/>
      <c r="PX524" s="111"/>
      <c r="PY524" s="111"/>
      <c r="PZ524" s="111"/>
      <c r="QA524" s="111"/>
      <c r="QB524" s="111"/>
      <c r="QC524" s="111"/>
      <c r="QD524" s="111"/>
      <c r="QE524" s="111"/>
      <c r="QF524" s="111"/>
      <c r="QG524" s="111"/>
      <c r="QH524" s="111"/>
      <c r="QI524" s="111"/>
      <c r="QJ524" s="111"/>
      <c r="QK524" s="111"/>
      <c r="QL524" s="111"/>
      <c r="QM524" s="111"/>
      <c r="QN524" s="111"/>
      <c r="QO524" s="111"/>
      <c r="QP524" s="111"/>
      <c r="QQ524" s="111"/>
      <c r="QR524" s="111"/>
      <c r="QS524" s="111"/>
      <c r="QT524" s="111"/>
      <c r="QU524" s="111"/>
      <c r="QV524" s="111"/>
      <c r="QW524" s="111"/>
      <c r="QX524" s="111"/>
      <c r="QY524" s="111"/>
      <c r="QZ524" s="111"/>
      <c r="RA524" s="111"/>
      <c r="RB524" s="111"/>
      <c r="RC524" s="111"/>
      <c r="RD524" s="111"/>
      <c r="RE524" s="111"/>
      <c r="RF524" s="111"/>
      <c r="RG524" s="111"/>
      <c r="RH524" s="111"/>
      <c r="RI524" s="111"/>
      <c r="RJ524" s="111"/>
      <c r="RK524" s="111"/>
      <c r="RL524" s="111"/>
      <c r="RM524" s="111"/>
      <c r="RN524" s="111"/>
      <c r="RO524" s="111"/>
      <c r="RP524" s="111"/>
      <c r="RQ524" s="111"/>
      <c r="RR524" s="111"/>
      <c r="RS524" s="111"/>
      <c r="RT524" s="111"/>
      <c r="RU524" s="111"/>
      <c r="RV524" s="111"/>
      <c r="RW524" s="111"/>
      <c r="RX524" s="111"/>
      <c r="RY524" s="111"/>
      <c r="RZ524" s="111"/>
      <c r="SA524" s="111"/>
      <c r="SB524" s="111"/>
      <c r="SC524" s="111"/>
      <c r="SD524" s="111"/>
      <c r="SE524" s="111"/>
      <c r="SF524" s="111"/>
      <c r="SG524" s="111"/>
      <c r="SH524" s="111"/>
      <c r="SI524" s="111"/>
      <c r="SJ524" s="111"/>
      <c r="SK524" s="111"/>
      <c r="SL524" s="111"/>
      <c r="SM524" s="111"/>
      <c r="SN524" s="111"/>
      <c r="SO524" s="111"/>
      <c r="SP524" s="111"/>
      <c r="SQ524" s="111"/>
      <c r="SR524" s="111"/>
      <c r="SS524" s="111"/>
      <c r="ST524" s="111"/>
      <c r="SU524" s="111"/>
      <c r="SV524" s="111"/>
      <c r="SW524" s="111"/>
      <c r="SX524" s="111"/>
      <c r="SY524" s="111"/>
      <c r="SZ524" s="111"/>
      <c r="TA524" s="111"/>
      <c r="TB524" s="111"/>
      <c r="TC524" s="111"/>
      <c r="TD524" s="111"/>
      <c r="TE524" s="111"/>
      <c r="TF524" s="111"/>
      <c r="TG524" s="111"/>
      <c r="TH524" s="111"/>
      <c r="TI524" s="111"/>
      <c r="TJ524" s="111"/>
      <c r="TK524" s="111"/>
      <c r="TL524" s="111"/>
      <c r="TM524" s="111"/>
      <c r="TN524" s="111"/>
      <c r="TO524" s="111"/>
      <c r="TP524" s="111"/>
      <c r="TQ524" s="111"/>
      <c r="TR524" s="111"/>
      <c r="TS524" s="111"/>
      <c r="TT524" s="111"/>
      <c r="TU524" s="111"/>
      <c r="TV524" s="111"/>
      <c r="TW524" s="111"/>
      <c r="TX524" s="111"/>
      <c r="TY524" s="111"/>
      <c r="TZ524" s="111"/>
      <c r="UA524" s="111"/>
      <c r="UB524" s="111"/>
      <c r="UC524" s="111"/>
      <c r="UD524" s="111"/>
      <c r="UE524" s="111"/>
      <c r="UF524" s="111"/>
      <c r="UG524" s="111"/>
      <c r="UH524" s="111"/>
      <c r="UI524" s="111"/>
      <c r="UJ524" s="111"/>
      <c r="UK524" s="111"/>
      <c r="UL524" s="111"/>
      <c r="UM524" s="111"/>
      <c r="UN524" s="111"/>
      <c r="UO524" s="111"/>
      <c r="UP524" s="111"/>
      <c r="UQ524" s="111"/>
      <c r="UR524" s="111"/>
      <c r="US524" s="111"/>
      <c r="UT524" s="111"/>
      <c r="UU524" s="111"/>
      <c r="UV524" s="111"/>
      <c r="UW524" s="111"/>
      <c r="UX524" s="111"/>
      <c r="UY524" s="111"/>
      <c r="UZ524" s="111"/>
      <c r="VA524" s="111"/>
      <c r="VB524" s="111"/>
      <c r="VC524" s="111"/>
      <c r="VD524" s="111"/>
      <c r="VE524" s="111"/>
      <c r="VF524" s="111"/>
      <c r="VG524" s="111"/>
      <c r="VH524" s="111"/>
      <c r="VI524" s="111"/>
      <c r="VJ524" s="111"/>
      <c r="VK524" s="111"/>
      <c r="VL524" s="111"/>
      <c r="VM524" s="111"/>
      <c r="VN524" s="111"/>
      <c r="VO524" s="111"/>
      <c r="VP524" s="111"/>
      <c r="VQ524" s="111"/>
      <c r="VR524" s="111"/>
      <c r="VS524" s="111"/>
      <c r="VT524" s="111"/>
      <c r="VU524" s="111"/>
      <c r="VV524" s="111"/>
      <c r="VW524" s="111"/>
      <c r="VX524" s="111"/>
      <c r="VY524" s="111"/>
      <c r="VZ524" s="111"/>
      <c r="WA524" s="111"/>
      <c r="WB524" s="111"/>
      <c r="WC524" s="111"/>
      <c r="WD524" s="111"/>
      <c r="WE524" s="111"/>
      <c r="WF524" s="111"/>
      <c r="WG524" s="111"/>
      <c r="WH524" s="111"/>
      <c r="WI524" s="111"/>
      <c r="WJ524" s="111"/>
      <c r="WK524" s="111"/>
      <c r="WL524" s="111"/>
      <c r="WM524" s="111"/>
      <c r="WN524" s="111"/>
      <c r="WO524" s="111"/>
      <c r="WP524" s="111"/>
      <c r="WQ524" s="111"/>
      <c r="WR524" s="111"/>
      <c r="WS524" s="111"/>
      <c r="WT524" s="111"/>
      <c r="WU524" s="111"/>
      <c r="WV524" s="111"/>
      <c r="WW524" s="111"/>
      <c r="WX524" s="111"/>
      <c r="WY524" s="111"/>
      <c r="WZ524" s="111"/>
      <c r="XA524" s="111"/>
      <c r="XB524" s="111"/>
      <c r="XC524" s="111"/>
      <c r="XD524" s="111"/>
      <c r="XE524" s="111"/>
      <c r="XF524" s="111"/>
      <c r="XG524" s="111"/>
      <c r="XH524" s="111"/>
      <c r="XI524" s="111"/>
      <c r="XJ524" s="111"/>
      <c r="XK524" s="111"/>
      <c r="XL524" s="111"/>
      <c r="XM524" s="111"/>
      <c r="XN524" s="111"/>
      <c r="XO524" s="111"/>
      <c r="XP524" s="111"/>
      <c r="XQ524" s="111"/>
      <c r="XR524" s="111"/>
      <c r="XS524" s="111"/>
      <c r="XT524" s="111"/>
      <c r="XU524" s="111"/>
      <c r="XV524" s="111"/>
      <c r="XW524" s="111"/>
      <c r="XX524" s="111"/>
      <c r="XY524" s="111"/>
      <c r="XZ524" s="111"/>
      <c r="YA524" s="111"/>
      <c r="YB524" s="111"/>
      <c r="YC524" s="111"/>
      <c r="YD524" s="111"/>
      <c r="YE524" s="111"/>
      <c r="YF524" s="111"/>
      <c r="YG524" s="111"/>
      <c r="YH524" s="111"/>
      <c r="YI524" s="111"/>
      <c r="YJ524" s="111"/>
      <c r="YK524" s="111"/>
      <c r="YL524" s="111"/>
      <c r="YM524" s="111"/>
      <c r="YN524" s="111"/>
      <c r="YO524" s="111"/>
      <c r="YP524" s="111"/>
      <c r="YQ524" s="111"/>
      <c r="YR524" s="111"/>
      <c r="YS524" s="111"/>
      <c r="YT524" s="111"/>
      <c r="YU524" s="111"/>
      <c r="YV524" s="111"/>
      <c r="YW524" s="111"/>
      <c r="YX524" s="111"/>
      <c r="YY524" s="111"/>
      <c r="YZ524" s="111"/>
      <c r="ZA524" s="111"/>
      <c r="ZB524" s="111"/>
      <c r="ZC524" s="111"/>
      <c r="ZD524" s="111"/>
      <c r="ZE524" s="111"/>
      <c r="ZF524" s="111"/>
      <c r="ZG524" s="111"/>
      <c r="ZH524" s="111"/>
      <c r="ZI524" s="111"/>
      <c r="ZJ524" s="111"/>
      <c r="ZK524" s="111"/>
      <c r="ZL524" s="111"/>
      <c r="ZM524" s="111"/>
      <c r="ZN524" s="111"/>
      <c r="ZO524" s="111"/>
      <c r="ZP524" s="111"/>
      <c r="ZQ524" s="111"/>
      <c r="ZR524" s="111"/>
      <c r="ZS524" s="111"/>
      <c r="ZT524" s="111"/>
      <c r="ZU524" s="111"/>
      <c r="ZV524" s="111"/>
      <c r="ZW524" s="111"/>
      <c r="ZX524" s="111"/>
      <c r="ZY524" s="111"/>
      <c r="ZZ524" s="111"/>
      <c r="AAA524" s="111"/>
      <c r="AAB524" s="111"/>
      <c r="AAC524" s="111"/>
      <c r="AAD524" s="111"/>
      <c r="AAE524" s="111"/>
      <c r="AAF524" s="111"/>
      <c r="AAG524" s="111"/>
      <c r="AAH524" s="111"/>
      <c r="AAI524" s="111"/>
      <c r="AAJ524" s="111"/>
      <c r="AAK524" s="111"/>
      <c r="AAL524" s="111"/>
      <c r="AAM524" s="111"/>
      <c r="AAN524" s="111"/>
      <c r="AAO524" s="111"/>
      <c r="AAP524" s="111"/>
      <c r="AAQ524" s="111"/>
      <c r="AAR524" s="111"/>
      <c r="AAS524" s="111"/>
      <c r="AAT524" s="111"/>
      <c r="AAU524" s="111"/>
      <c r="AAV524" s="111"/>
      <c r="AAW524" s="111"/>
      <c r="AAX524" s="111"/>
      <c r="AAY524" s="111"/>
      <c r="AAZ524" s="111"/>
      <c r="ABA524" s="111"/>
      <c r="ABB524" s="111"/>
      <c r="ABC524" s="111"/>
      <c r="ABD524" s="111"/>
      <c r="ABE524" s="111"/>
      <c r="ABF524" s="111"/>
      <c r="ABG524" s="111"/>
      <c r="ABH524" s="111"/>
      <c r="ABI524" s="111"/>
      <c r="ABJ524" s="111"/>
      <c r="ABK524" s="111"/>
      <c r="ABL524" s="111"/>
      <c r="ABM524" s="111"/>
      <c r="ABN524" s="111"/>
      <c r="ABO524" s="111"/>
      <c r="ABP524" s="111"/>
      <c r="ABQ524" s="111"/>
      <c r="ABR524" s="111"/>
      <c r="ABS524" s="111"/>
      <c r="ABT524" s="111"/>
      <c r="ABU524" s="111"/>
      <c r="ABV524" s="111"/>
      <c r="ABW524" s="111"/>
      <c r="ABX524" s="111"/>
      <c r="ABY524" s="111"/>
      <c r="ABZ524" s="111"/>
      <c r="ACA524" s="111"/>
      <c r="ACB524" s="111"/>
      <c r="ACC524" s="111"/>
      <c r="ACD524" s="111"/>
      <c r="ACE524" s="111"/>
      <c r="ACF524" s="111"/>
      <c r="ACG524" s="111"/>
      <c r="ACH524" s="111"/>
      <c r="ACI524" s="111"/>
      <c r="ACJ524" s="111"/>
      <c r="ACK524" s="111"/>
      <c r="ACL524" s="111"/>
      <c r="ACM524" s="111"/>
      <c r="ACN524" s="111"/>
      <c r="ACO524" s="111"/>
      <c r="ACP524" s="111"/>
      <c r="ACQ524" s="111"/>
      <c r="ACR524" s="111"/>
      <c r="ACS524" s="111"/>
      <c r="ACT524" s="111"/>
      <c r="ACU524" s="111"/>
      <c r="ACV524" s="111"/>
      <c r="ACW524" s="111"/>
      <c r="ACX524" s="111"/>
      <c r="ACY524" s="111"/>
      <c r="ACZ524" s="111"/>
      <c r="ADA524" s="111"/>
      <c r="ADB524" s="111"/>
      <c r="ADC524" s="111"/>
      <c r="ADD524" s="111"/>
      <c r="ADE524" s="111"/>
      <c r="ADF524" s="111"/>
      <c r="ADG524" s="111"/>
      <c r="ADH524" s="111"/>
      <c r="ADI524" s="111"/>
      <c r="ADJ524" s="111"/>
      <c r="ADK524" s="111"/>
      <c r="ADL524" s="111"/>
      <c r="ADM524" s="111"/>
      <c r="ADN524" s="111"/>
      <c r="ADO524" s="111"/>
      <c r="ADP524" s="111"/>
      <c r="ADQ524" s="111"/>
      <c r="ADR524" s="111"/>
      <c r="ADS524" s="111"/>
      <c r="ADT524" s="111"/>
      <c r="ADU524" s="111"/>
      <c r="ADV524" s="111"/>
      <c r="ADW524" s="111"/>
      <c r="ADX524" s="111"/>
      <c r="ADY524" s="111"/>
      <c r="ADZ524" s="111"/>
      <c r="AEA524" s="111"/>
      <c r="AEB524" s="111"/>
      <c r="AEC524" s="111"/>
      <c r="AED524" s="111"/>
      <c r="AEE524" s="111"/>
      <c r="AEF524" s="111"/>
      <c r="AEG524" s="111"/>
      <c r="AEH524" s="111"/>
      <c r="AEI524" s="111"/>
      <c r="AEJ524" s="111"/>
      <c r="AEK524" s="111"/>
      <c r="AEL524" s="111"/>
      <c r="AEM524" s="111"/>
      <c r="AEN524" s="111"/>
      <c r="AEO524" s="111"/>
      <c r="AEP524" s="111"/>
      <c r="AEQ524" s="111"/>
      <c r="AER524" s="111"/>
      <c r="AES524" s="111"/>
      <c r="AET524" s="111"/>
      <c r="AEU524" s="111"/>
      <c r="AEV524" s="111"/>
      <c r="AEW524" s="111"/>
      <c r="AEX524" s="111"/>
      <c r="AEY524" s="111"/>
      <c r="AEZ524" s="111"/>
      <c r="AFA524" s="111"/>
      <c r="AFB524" s="111"/>
      <c r="AFC524" s="111"/>
      <c r="AFD524" s="111"/>
      <c r="AFE524" s="111"/>
      <c r="AFF524" s="111"/>
      <c r="AFG524" s="111"/>
      <c r="AFH524" s="111"/>
      <c r="AFI524" s="111"/>
      <c r="AFJ524" s="111"/>
      <c r="AFK524" s="111"/>
      <c r="AFL524" s="111"/>
      <c r="AFM524" s="111"/>
      <c r="AFN524" s="111"/>
      <c r="AFO524" s="111"/>
      <c r="AFP524" s="111"/>
      <c r="AFQ524" s="111"/>
      <c r="AFR524" s="111"/>
      <c r="AFS524" s="111"/>
      <c r="AFT524" s="111"/>
      <c r="AFU524" s="111"/>
      <c r="AFV524" s="111"/>
      <c r="AFW524" s="111"/>
      <c r="AFX524" s="111"/>
      <c r="AFY524" s="111"/>
      <c r="AFZ524" s="111"/>
      <c r="AGA524" s="111"/>
      <c r="AGB524" s="111"/>
      <c r="AGC524" s="111"/>
      <c r="AGD524" s="111"/>
      <c r="AGE524" s="111"/>
      <c r="AGF524" s="111"/>
      <c r="AGG524" s="111"/>
      <c r="AGH524" s="111"/>
      <c r="AGI524" s="111"/>
      <c r="AGJ524" s="111"/>
      <c r="AGK524" s="111"/>
      <c r="AGL524" s="111"/>
      <c r="AGM524" s="111"/>
      <c r="AGN524" s="111"/>
      <c r="AGO524" s="111"/>
      <c r="AGP524" s="111"/>
      <c r="AGQ524" s="111"/>
      <c r="AGR524" s="111"/>
      <c r="AGS524" s="111"/>
      <c r="AGT524" s="111"/>
      <c r="AGU524" s="111"/>
      <c r="AGV524" s="111"/>
      <c r="AGW524" s="111"/>
      <c r="AGX524" s="111"/>
      <c r="AGY524" s="111"/>
      <c r="AGZ524" s="111"/>
      <c r="AHA524" s="111"/>
      <c r="AHB524" s="111"/>
      <c r="AHC524" s="111"/>
      <c r="AHD524" s="111"/>
      <c r="AHE524" s="111"/>
      <c r="AHF524" s="111"/>
      <c r="AHG524" s="111"/>
      <c r="AHH524" s="111"/>
      <c r="AHI524" s="111"/>
      <c r="AHJ524" s="111"/>
      <c r="AHK524" s="111"/>
      <c r="AHL524" s="111"/>
      <c r="AHM524" s="111"/>
      <c r="AHN524" s="111"/>
      <c r="AHO524" s="111"/>
      <c r="AHP524" s="111"/>
      <c r="AHQ524" s="111"/>
      <c r="AHR524" s="111"/>
      <c r="AHS524" s="111"/>
      <c r="AHT524" s="111"/>
      <c r="AHU524" s="111"/>
      <c r="AHV524" s="111"/>
      <c r="AHW524" s="111"/>
      <c r="AHX524" s="111"/>
      <c r="AHY524" s="111"/>
      <c r="AHZ524" s="111"/>
      <c r="AIA524" s="111"/>
      <c r="AIB524" s="111"/>
      <c r="AIC524" s="111"/>
      <c r="AID524" s="111"/>
      <c r="AIE524" s="111"/>
      <c r="AIF524" s="111"/>
      <c r="AIG524" s="111"/>
      <c r="AIH524" s="111"/>
      <c r="AII524" s="111"/>
      <c r="AIJ524" s="111"/>
      <c r="AIK524" s="111"/>
      <c r="AIL524" s="111"/>
      <c r="AIM524" s="111"/>
      <c r="AIN524" s="111"/>
      <c r="AIO524" s="111"/>
      <c r="AIP524" s="111"/>
      <c r="AIQ524" s="111"/>
      <c r="AIR524" s="111"/>
      <c r="AIS524" s="111"/>
      <c r="AIT524" s="111"/>
      <c r="AIU524" s="111"/>
      <c r="AIV524" s="111"/>
      <c r="AIW524" s="111"/>
      <c r="AIX524" s="111"/>
      <c r="AIY524" s="111"/>
      <c r="AIZ524" s="111"/>
      <c r="AJA524" s="111"/>
      <c r="AJB524" s="111"/>
      <c r="AJC524" s="111"/>
      <c r="AJD524" s="111"/>
      <c r="AJE524" s="111"/>
      <c r="AJF524" s="111"/>
      <c r="AJG524" s="111"/>
      <c r="AJH524" s="111"/>
      <c r="AJI524" s="111"/>
      <c r="AJJ524" s="111"/>
      <c r="AJK524" s="111"/>
      <c r="AJL524" s="111"/>
      <c r="AJM524" s="111"/>
      <c r="AJN524" s="111"/>
      <c r="AJO524" s="111"/>
      <c r="AJP524" s="111"/>
      <c r="AJQ524" s="111"/>
      <c r="AJR524" s="111"/>
      <c r="AJS524" s="111"/>
      <c r="AJT524" s="111"/>
      <c r="AJU524" s="111"/>
      <c r="AJV524" s="111"/>
      <c r="AJW524" s="111"/>
      <c r="AJX524" s="111"/>
      <c r="AJY524" s="111"/>
      <c r="AJZ524" s="111"/>
      <c r="AKA524" s="111"/>
      <c r="AKB524" s="111"/>
      <c r="AKC524" s="111"/>
      <c r="AKD524" s="111"/>
      <c r="AKE524" s="111"/>
      <c r="AKF524" s="111"/>
      <c r="AKG524" s="111"/>
      <c r="AKH524" s="111"/>
      <c r="AKI524" s="111"/>
      <c r="AKJ524" s="111"/>
      <c r="AKK524" s="111"/>
      <c r="AKL524" s="111"/>
      <c r="AKM524" s="111"/>
      <c r="AKN524" s="111"/>
      <c r="AKO524" s="111"/>
      <c r="AKP524" s="111"/>
      <c r="AKQ524" s="111"/>
      <c r="AKR524" s="111"/>
      <c r="AKS524" s="111"/>
      <c r="AKT524" s="111"/>
      <c r="AKU524" s="111"/>
      <c r="AKV524" s="111"/>
      <c r="AKW524" s="111"/>
      <c r="AKX524" s="111"/>
      <c r="AKY524" s="111"/>
      <c r="AKZ524" s="111"/>
      <c r="ALA524" s="111"/>
      <c r="ALB524" s="111"/>
      <c r="ALC524" s="111"/>
      <c r="ALD524" s="111"/>
      <c r="ALE524" s="111"/>
      <c r="ALF524" s="111"/>
      <c r="ALG524" s="111"/>
      <c r="ALH524" s="111"/>
      <c r="ALI524" s="111"/>
      <c r="ALJ524" s="111"/>
      <c r="ALK524" s="111"/>
      <c r="ALL524" s="111"/>
      <c r="ALM524" s="111"/>
      <c r="ALN524" s="111"/>
      <c r="ALO524" s="111"/>
      <c r="ALP524" s="111"/>
      <c r="ALQ524" s="111"/>
      <c r="ALR524" s="111"/>
      <c r="ALS524" s="111"/>
      <c r="ALT524" s="111"/>
      <c r="ALU524" s="111"/>
      <c r="ALV524" s="111"/>
      <c r="ALW524" s="111"/>
      <c r="ALX524" s="111"/>
      <c r="ALY524" s="111"/>
      <c r="ALZ524" s="111"/>
      <c r="AMA524" s="111"/>
      <c r="AMB524" s="111"/>
      <c r="AMC524" s="111"/>
      <c r="AMD524" s="111"/>
      <c r="AME524" s="111"/>
      <c r="AMF524" s="111"/>
      <c r="AMG524" s="111"/>
      <c r="AMH524" s="111"/>
      <c r="AMI524" s="111"/>
      <c r="AMJ524" s="111"/>
    </row>
    <row r="525" spans="1:1025" x14ac:dyDescent="0.25">
      <c r="A525" s="258" t="s">
        <v>6069</v>
      </c>
      <c r="B525" s="257">
        <v>525</v>
      </c>
      <c r="C525" s="258" t="s">
        <v>24620</v>
      </c>
      <c r="D525" s="308" t="s">
        <v>6070</v>
      </c>
      <c r="E525" s="277"/>
      <c r="F525" s="278">
        <v>4</v>
      </c>
      <c r="G525" s="280">
        <v>4</v>
      </c>
      <c r="H525" s="280">
        <v>4</v>
      </c>
      <c r="I525" s="492" t="s">
        <v>750</v>
      </c>
      <c r="J525" s="278">
        <v>2</v>
      </c>
      <c r="K525" s="278">
        <v>2</v>
      </c>
      <c r="L525" s="278"/>
      <c r="M525" s="278"/>
      <c r="N525" s="278"/>
      <c r="O525" s="278"/>
      <c r="P525" s="293">
        <v>335</v>
      </c>
      <c r="Q525" s="278"/>
      <c r="R525" s="278"/>
      <c r="S525" s="278"/>
      <c r="T525" s="278"/>
      <c r="U525" s="278"/>
      <c r="V525" s="278"/>
      <c r="W525" s="302">
        <f t="shared" si="225"/>
        <v>100</v>
      </c>
      <c r="X525" s="302">
        <f t="shared" si="224"/>
        <v>100</v>
      </c>
      <c r="Y525" s="283">
        <f t="shared" si="228"/>
        <v>20</v>
      </c>
      <c r="Z525" s="283">
        <f>IF(O525=1,10,100)</f>
        <v>100</v>
      </c>
      <c r="AA525" s="283">
        <f>IF(O525=1,1,IF(O525=2,10,100))</f>
        <v>100</v>
      </c>
      <c r="AB525" s="287">
        <f t="shared" si="227"/>
        <v>100</v>
      </c>
      <c r="AC525" s="287">
        <f t="shared" si="226"/>
        <v>100</v>
      </c>
      <c r="AD525" s="287">
        <f t="shared" si="214"/>
        <v>100</v>
      </c>
      <c r="AE525" s="284">
        <f t="shared" si="234"/>
        <v>100</v>
      </c>
      <c r="AF525" s="284">
        <f t="shared" si="230"/>
        <v>100</v>
      </c>
      <c r="AG525" s="268">
        <f t="shared" si="232"/>
        <v>10</v>
      </c>
      <c r="AH525" s="268">
        <f t="shared" si="229"/>
        <v>10</v>
      </c>
      <c r="AI525" s="268">
        <f t="shared" si="233"/>
        <v>100</v>
      </c>
      <c r="AJ525" s="268">
        <f t="shared" si="231"/>
        <v>100</v>
      </c>
      <c r="AK525" s="501" t="s">
        <v>750</v>
      </c>
      <c r="AL525" s="278"/>
      <c r="AM525" s="278">
        <v>3</v>
      </c>
      <c r="AN525" s="511"/>
      <c r="AO525" s="277"/>
      <c r="AP525" s="277"/>
      <c r="AQ525" s="277"/>
      <c r="AR525" s="356" t="s">
        <v>756</v>
      </c>
      <c r="AS525" s="356"/>
      <c r="AT525" s="277"/>
      <c r="AU525" s="277"/>
    </row>
    <row r="526" spans="1:1025" x14ac:dyDescent="0.25">
      <c r="A526" s="258" t="s">
        <v>6071</v>
      </c>
      <c r="B526" s="257">
        <v>526</v>
      </c>
      <c r="C526" s="258" t="s">
        <v>24621</v>
      </c>
      <c r="D526" s="308" t="s">
        <v>24023</v>
      </c>
      <c r="E526" s="277"/>
      <c r="F526" s="278">
        <v>4</v>
      </c>
      <c r="G526" s="280"/>
      <c r="H526" s="280"/>
      <c r="I526" s="492" t="s">
        <v>750</v>
      </c>
      <c r="J526" s="278"/>
      <c r="K526" s="278"/>
      <c r="L526" s="278"/>
      <c r="M526" s="278"/>
      <c r="N526" s="278"/>
      <c r="O526" s="278"/>
      <c r="P526" s="278"/>
      <c r="Q526" s="278"/>
      <c r="R526" s="278"/>
      <c r="S526" s="278"/>
      <c r="T526" s="278"/>
      <c r="U526" s="278"/>
      <c r="V526" s="278"/>
      <c r="W526" s="283">
        <f t="shared" si="225"/>
        <v>100</v>
      </c>
      <c r="X526" s="283">
        <f t="shared" si="224"/>
        <v>100</v>
      </c>
      <c r="Y526" s="283">
        <f t="shared" si="228"/>
        <v>100</v>
      </c>
      <c r="Z526" s="283">
        <f>IF(Q526=1,10,100)</f>
        <v>100</v>
      </c>
      <c r="AA526" s="283">
        <f>IF(Q526=1,1,IF(Q526=2,10,100))</f>
        <v>100</v>
      </c>
      <c r="AB526" s="287">
        <f t="shared" si="227"/>
        <v>100</v>
      </c>
      <c r="AC526" s="287">
        <f t="shared" si="226"/>
        <v>100</v>
      </c>
      <c r="AD526" s="287">
        <f t="shared" si="214"/>
        <v>100</v>
      </c>
      <c r="AE526" s="284">
        <f t="shared" si="234"/>
        <v>100</v>
      </c>
      <c r="AF526" s="284">
        <f t="shared" si="230"/>
        <v>100</v>
      </c>
      <c r="AG526" s="268">
        <f t="shared" si="232"/>
        <v>100</v>
      </c>
      <c r="AH526" s="268">
        <f t="shared" si="229"/>
        <v>100</v>
      </c>
      <c r="AI526" s="268">
        <f t="shared" si="233"/>
        <v>100</v>
      </c>
      <c r="AJ526" s="268">
        <f t="shared" si="231"/>
        <v>100</v>
      </c>
      <c r="AK526" s="501" t="s">
        <v>750</v>
      </c>
      <c r="AL526" s="277">
        <v>1</v>
      </c>
      <c r="AM526" s="277">
        <v>1</v>
      </c>
      <c r="AN526" s="511"/>
      <c r="AO526" s="277"/>
      <c r="AP526" s="277"/>
      <c r="AQ526" s="277"/>
      <c r="AR526" s="171" t="s">
        <v>779</v>
      </c>
      <c r="AS526" s="171"/>
      <c r="AT526" s="277"/>
      <c r="AU526" s="277"/>
      <c r="AW526" s="559"/>
      <c r="AX526" s="559"/>
      <c r="AY526" s="559"/>
      <c r="AZ526" s="559"/>
      <c r="BA526" s="559"/>
      <c r="BB526" s="559"/>
      <c r="BC526" s="559"/>
      <c r="BD526" s="559"/>
      <c r="BE526" s="559"/>
      <c r="BF526" s="559"/>
      <c r="BG526" s="559"/>
      <c r="BH526" s="559"/>
      <c r="BI526" s="559"/>
      <c r="BJ526" s="559"/>
      <c r="BK526" s="559"/>
      <c r="BL526" s="559"/>
      <c r="BM526" s="559"/>
      <c r="BN526" s="559"/>
      <c r="BO526" s="559"/>
      <c r="BP526" s="559"/>
      <c r="BQ526" s="559"/>
      <c r="BR526" s="559"/>
      <c r="BS526" s="559"/>
      <c r="BT526" s="559"/>
      <c r="BU526" s="559"/>
      <c r="BV526" s="559"/>
      <c r="BW526" s="559"/>
      <c r="BX526" s="559"/>
      <c r="BY526" s="559"/>
      <c r="BZ526" s="559"/>
      <c r="CA526" s="559"/>
      <c r="CB526" s="559"/>
      <c r="CC526" s="559"/>
      <c r="CD526" s="559"/>
      <c r="CE526" s="559"/>
      <c r="CF526" s="559"/>
      <c r="CG526" s="559"/>
      <c r="CH526" s="559"/>
      <c r="CI526" s="559"/>
      <c r="CJ526" s="559"/>
      <c r="CK526" s="559"/>
      <c r="CL526" s="559"/>
      <c r="CM526" s="559"/>
      <c r="CN526" s="559"/>
      <c r="CO526" s="559"/>
      <c r="CP526" s="559"/>
      <c r="CQ526" s="559"/>
      <c r="CR526" s="559"/>
      <c r="CS526" s="559"/>
      <c r="CT526" s="559"/>
      <c r="CU526" s="559"/>
      <c r="CV526" s="559"/>
      <c r="CW526" s="559"/>
      <c r="CX526" s="559"/>
      <c r="CY526" s="559"/>
      <c r="CZ526" s="559"/>
      <c r="DA526" s="559"/>
      <c r="DB526" s="559"/>
      <c r="DC526" s="559"/>
      <c r="DD526" s="559"/>
      <c r="DE526" s="559"/>
      <c r="DF526" s="559"/>
      <c r="DG526" s="559"/>
      <c r="DH526" s="559"/>
      <c r="DI526" s="559"/>
      <c r="DJ526" s="559"/>
      <c r="DK526" s="559"/>
      <c r="DL526" s="559"/>
      <c r="DM526" s="559"/>
      <c r="DN526" s="559"/>
      <c r="DO526" s="559"/>
      <c r="DP526" s="559"/>
      <c r="DQ526" s="559"/>
      <c r="DR526" s="559"/>
      <c r="DS526" s="559"/>
      <c r="DT526" s="559"/>
      <c r="DU526" s="559"/>
      <c r="DV526" s="559"/>
      <c r="DW526" s="559"/>
      <c r="DX526" s="559"/>
      <c r="DY526" s="559"/>
      <c r="DZ526" s="559"/>
      <c r="EA526" s="559"/>
      <c r="EB526" s="559"/>
      <c r="EC526" s="559"/>
      <c r="ED526" s="559"/>
      <c r="EE526" s="559"/>
      <c r="EF526" s="559"/>
      <c r="EG526" s="559"/>
      <c r="EH526" s="559"/>
      <c r="EI526" s="559"/>
      <c r="EJ526" s="559"/>
      <c r="EK526" s="559"/>
      <c r="EL526" s="559"/>
      <c r="EM526" s="559"/>
      <c r="EN526" s="559"/>
      <c r="EO526" s="559"/>
      <c r="EP526" s="559"/>
      <c r="EQ526" s="559"/>
      <c r="ER526" s="559"/>
      <c r="ES526" s="559"/>
      <c r="ET526" s="559"/>
      <c r="EU526" s="559"/>
      <c r="EV526" s="559"/>
      <c r="EW526" s="559"/>
      <c r="EX526" s="559"/>
      <c r="EY526" s="559"/>
      <c r="EZ526" s="559"/>
      <c r="FA526" s="559"/>
      <c r="FB526" s="559"/>
      <c r="FC526" s="559"/>
      <c r="FD526" s="559"/>
      <c r="FE526" s="559"/>
      <c r="FF526" s="559"/>
      <c r="FG526" s="559"/>
      <c r="FH526" s="559"/>
      <c r="FI526" s="559"/>
      <c r="FJ526" s="559"/>
      <c r="FK526" s="559"/>
      <c r="FL526" s="559"/>
      <c r="FM526" s="559"/>
      <c r="FN526" s="559"/>
      <c r="FO526" s="559"/>
      <c r="FP526" s="559"/>
      <c r="FQ526" s="559"/>
      <c r="FR526" s="559"/>
      <c r="FS526" s="559"/>
      <c r="FT526" s="559"/>
      <c r="FU526" s="559"/>
      <c r="FV526" s="559"/>
      <c r="FW526" s="559"/>
      <c r="FX526" s="559"/>
      <c r="FY526" s="559"/>
      <c r="FZ526" s="559"/>
      <c r="GA526" s="559"/>
      <c r="GB526" s="559"/>
      <c r="GC526" s="559"/>
      <c r="GD526" s="559"/>
      <c r="GE526" s="559"/>
      <c r="GF526" s="559"/>
      <c r="GG526" s="559"/>
      <c r="GH526" s="559"/>
      <c r="GI526" s="559"/>
      <c r="GJ526" s="559"/>
      <c r="GK526" s="559"/>
      <c r="GL526" s="559"/>
      <c r="GM526" s="559"/>
      <c r="GN526" s="559"/>
      <c r="GO526" s="559"/>
      <c r="GP526" s="559"/>
      <c r="GQ526" s="559"/>
      <c r="GR526" s="559"/>
      <c r="GS526" s="559"/>
      <c r="GT526" s="559"/>
      <c r="GU526" s="559"/>
      <c r="GV526" s="559"/>
      <c r="GW526" s="559"/>
      <c r="GX526" s="559"/>
      <c r="GY526" s="559"/>
      <c r="GZ526" s="559"/>
      <c r="HA526" s="559"/>
      <c r="HB526" s="559"/>
      <c r="HC526" s="559"/>
      <c r="HD526" s="559"/>
      <c r="HE526" s="559"/>
      <c r="HF526" s="559"/>
      <c r="HG526" s="559"/>
      <c r="HH526" s="559"/>
      <c r="HI526" s="559"/>
      <c r="HJ526" s="559"/>
      <c r="HK526" s="559"/>
      <c r="HL526" s="559"/>
      <c r="HM526" s="559"/>
      <c r="HN526" s="559"/>
      <c r="HO526" s="559"/>
      <c r="HP526" s="559"/>
      <c r="HQ526" s="559"/>
      <c r="HR526" s="559"/>
      <c r="HS526" s="559"/>
      <c r="HT526" s="559"/>
      <c r="HU526" s="559"/>
      <c r="HV526" s="559"/>
      <c r="HW526" s="559"/>
      <c r="HX526" s="559"/>
      <c r="HY526" s="559"/>
      <c r="HZ526" s="559"/>
      <c r="IA526" s="559"/>
      <c r="IB526" s="559"/>
      <c r="IC526" s="559"/>
      <c r="ID526" s="559"/>
      <c r="IE526" s="559"/>
      <c r="IF526" s="559"/>
      <c r="IG526" s="559"/>
      <c r="IH526" s="559"/>
      <c r="II526" s="559"/>
      <c r="IJ526" s="559"/>
      <c r="IK526" s="559"/>
      <c r="IL526" s="559"/>
      <c r="IM526" s="559"/>
      <c r="IN526" s="559"/>
      <c r="IO526" s="559"/>
      <c r="IP526" s="559"/>
      <c r="IQ526" s="559"/>
      <c r="IR526" s="559"/>
      <c r="IS526" s="559"/>
      <c r="IT526" s="559"/>
      <c r="IU526" s="559"/>
      <c r="IV526" s="559"/>
      <c r="IW526" s="559"/>
      <c r="IX526" s="559"/>
      <c r="IY526" s="559"/>
      <c r="IZ526" s="559"/>
      <c r="JA526" s="559"/>
      <c r="JB526" s="559"/>
      <c r="JC526" s="559"/>
      <c r="JD526" s="559"/>
      <c r="JE526" s="559"/>
      <c r="JF526" s="559"/>
      <c r="JG526" s="559"/>
      <c r="JH526" s="559"/>
      <c r="JI526" s="559"/>
      <c r="JJ526" s="559"/>
      <c r="JK526" s="559"/>
      <c r="JL526" s="559"/>
      <c r="JM526" s="559"/>
      <c r="JN526" s="559"/>
      <c r="JO526" s="559"/>
      <c r="JP526" s="559"/>
      <c r="JQ526" s="559"/>
      <c r="JR526" s="559"/>
      <c r="JS526" s="559"/>
      <c r="JT526" s="559"/>
      <c r="JU526" s="559"/>
      <c r="JV526" s="559"/>
      <c r="JW526" s="559"/>
      <c r="JX526" s="559"/>
      <c r="JY526" s="559"/>
      <c r="JZ526" s="559"/>
      <c r="KA526" s="559"/>
      <c r="KB526" s="559"/>
      <c r="KC526" s="559"/>
      <c r="KD526" s="559"/>
      <c r="KE526" s="559"/>
      <c r="KF526" s="559"/>
      <c r="KG526" s="559"/>
      <c r="KH526" s="559"/>
      <c r="KI526" s="559"/>
      <c r="KJ526" s="559"/>
      <c r="KK526" s="559"/>
      <c r="KL526" s="559"/>
      <c r="KM526" s="559"/>
      <c r="KN526" s="559"/>
      <c r="KO526" s="559"/>
      <c r="KP526" s="559"/>
      <c r="KQ526" s="559"/>
      <c r="KR526" s="559"/>
      <c r="KS526" s="559"/>
      <c r="KT526" s="559"/>
      <c r="KU526" s="559"/>
      <c r="KV526" s="559"/>
      <c r="KW526" s="559"/>
      <c r="KX526" s="559"/>
      <c r="KY526" s="559"/>
      <c r="KZ526" s="559"/>
      <c r="LA526" s="559"/>
      <c r="LB526" s="559"/>
      <c r="LC526" s="559"/>
      <c r="LD526" s="559"/>
      <c r="LE526" s="559"/>
      <c r="LF526" s="559"/>
      <c r="LG526" s="559"/>
      <c r="LH526" s="559"/>
      <c r="LI526" s="559"/>
      <c r="LJ526" s="559"/>
      <c r="LK526" s="559"/>
      <c r="LL526" s="559"/>
      <c r="LM526" s="559"/>
      <c r="LN526" s="559"/>
      <c r="LO526" s="559"/>
      <c r="LP526" s="559"/>
      <c r="LQ526" s="559"/>
      <c r="LR526" s="559"/>
      <c r="LS526" s="559"/>
      <c r="LT526" s="559"/>
      <c r="LU526" s="559"/>
      <c r="LV526" s="559"/>
      <c r="LW526" s="559"/>
      <c r="LX526" s="559"/>
      <c r="LY526" s="559"/>
      <c r="LZ526" s="559"/>
      <c r="MA526" s="559"/>
      <c r="MB526" s="559"/>
      <c r="MC526" s="559"/>
      <c r="MD526" s="559"/>
      <c r="ME526" s="559"/>
      <c r="MF526" s="559"/>
      <c r="MG526" s="559"/>
      <c r="MH526" s="559"/>
      <c r="MI526" s="559"/>
      <c r="MJ526" s="559"/>
      <c r="MK526" s="559"/>
      <c r="ML526" s="559"/>
      <c r="MM526" s="559"/>
      <c r="MN526" s="559"/>
      <c r="MO526" s="559"/>
      <c r="MP526" s="559"/>
      <c r="MQ526" s="559"/>
      <c r="MR526" s="559"/>
      <c r="MS526" s="559"/>
      <c r="MT526" s="559"/>
      <c r="MU526" s="559"/>
      <c r="MV526" s="559"/>
      <c r="MW526" s="559"/>
      <c r="MX526" s="559"/>
      <c r="MY526" s="559"/>
      <c r="MZ526" s="559"/>
      <c r="NA526" s="559"/>
      <c r="NB526" s="559"/>
      <c r="NC526" s="559"/>
      <c r="ND526" s="559"/>
      <c r="NE526" s="559"/>
      <c r="NF526" s="559"/>
      <c r="NG526" s="559"/>
      <c r="NH526" s="559"/>
      <c r="NI526" s="559"/>
      <c r="NJ526" s="559"/>
      <c r="NK526" s="559"/>
      <c r="NL526" s="559"/>
      <c r="NM526" s="559"/>
      <c r="NN526" s="559"/>
      <c r="NO526" s="559"/>
      <c r="NP526" s="559"/>
      <c r="NQ526" s="559"/>
      <c r="NR526" s="559"/>
      <c r="NS526" s="559"/>
      <c r="NT526" s="559"/>
      <c r="NU526" s="559"/>
      <c r="NV526" s="559"/>
      <c r="NW526" s="559"/>
      <c r="NX526" s="559"/>
      <c r="NY526" s="559"/>
      <c r="NZ526" s="559"/>
      <c r="OA526" s="559"/>
      <c r="OB526" s="559"/>
      <c r="OC526" s="559"/>
      <c r="OD526" s="559"/>
      <c r="OE526" s="559"/>
      <c r="OF526" s="559"/>
      <c r="OG526" s="559"/>
      <c r="OH526" s="559"/>
      <c r="OI526" s="559"/>
      <c r="OJ526" s="559"/>
      <c r="OK526" s="559"/>
      <c r="OL526" s="559"/>
      <c r="OM526" s="559"/>
      <c r="ON526" s="559"/>
      <c r="OO526" s="559"/>
      <c r="OP526" s="559"/>
      <c r="OQ526" s="559"/>
      <c r="OR526" s="559"/>
      <c r="OS526" s="559"/>
      <c r="OT526" s="559"/>
      <c r="OU526" s="559"/>
      <c r="OV526" s="559"/>
      <c r="OW526" s="559"/>
      <c r="OX526" s="559"/>
      <c r="OY526" s="559"/>
      <c r="OZ526" s="559"/>
      <c r="PA526" s="559"/>
      <c r="PB526" s="559"/>
      <c r="PC526" s="559"/>
      <c r="PD526" s="559"/>
      <c r="PE526" s="559"/>
      <c r="PF526" s="559"/>
      <c r="PG526" s="559"/>
      <c r="PH526" s="559"/>
      <c r="PI526" s="559"/>
      <c r="PJ526" s="559"/>
      <c r="PK526" s="559"/>
      <c r="PL526" s="559"/>
      <c r="PM526" s="559"/>
      <c r="PN526" s="559"/>
      <c r="PO526" s="559"/>
      <c r="PP526" s="559"/>
      <c r="PQ526" s="559"/>
      <c r="PR526" s="559"/>
      <c r="PS526" s="559"/>
      <c r="PT526" s="559"/>
      <c r="PU526" s="559"/>
      <c r="PV526" s="559"/>
      <c r="PW526" s="559"/>
      <c r="PX526" s="559"/>
      <c r="PY526" s="559"/>
      <c r="PZ526" s="559"/>
      <c r="QA526" s="559"/>
      <c r="QB526" s="559"/>
      <c r="QC526" s="559"/>
      <c r="QD526" s="559"/>
      <c r="QE526" s="559"/>
      <c r="QF526" s="559"/>
      <c r="QG526" s="559"/>
      <c r="QH526" s="559"/>
      <c r="QI526" s="559"/>
      <c r="QJ526" s="559"/>
      <c r="QK526" s="559"/>
      <c r="QL526" s="559"/>
      <c r="QM526" s="559"/>
      <c r="QN526" s="559"/>
      <c r="QO526" s="559"/>
      <c r="QP526" s="559"/>
      <c r="QQ526" s="559"/>
      <c r="QR526" s="559"/>
      <c r="QS526" s="559"/>
      <c r="QT526" s="559"/>
      <c r="QU526" s="559"/>
      <c r="QV526" s="559"/>
      <c r="QW526" s="559"/>
      <c r="QX526" s="559"/>
      <c r="QY526" s="559"/>
      <c r="QZ526" s="559"/>
      <c r="RA526" s="559"/>
      <c r="RB526" s="559"/>
      <c r="RC526" s="559"/>
      <c r="RD526" s="559"/>
      <c r="RE526" s="559"/>
      <c r="RF526" s="559"/>
      <c r="RG526" s="559"/>
      <c r="RH526" s="559"/>
      <c r="RI526" s="559"/>
      <c r="RJ526" s="559"/>
      <c r="RK526" s="559"/>
      <c r="RL526" s="559"/>
      <c r="RM526" s="559"/>
      <c r="RN526" s="559"/>
      <c r="RO526" s="559"/>
      <c r="RP526" s="559"/>
      <c r="RQ526" s="559"/>
      <c r="RR526" s="559"/>
      <c r="RS526" s="559"/>
      <c r="RT526" s="559"/>
      <c r="RU526" s="559"/>
      <c r="RV526" s="559"/>
      <c r="RW526" s="559"/>
      <c r="RX526" s="559"/>
      <c r="RY526" s="559"/>
      <c r="RZ526" s="559"/>
      <c r="SA526" s="559"/>
      <c r="SB526" s="559"/>
      <c r="SC526" s="559"/>
      <c r="SD526" s="559"/>
      <c r="SE526" s="559"/>
      <c r="SF526" s="559"/>
      <c r="SG526" s="559"/>
      <c r="SH526" s="559"/>
      <c r="SI526" s="559"/>
      <c r="SJ526" s="559"/>
      <c r="SK526" s="559"/>
      <c r="SL526" s="559"/>
      <c r="SM526" s="559"/>
      <c r="SN526" s="559"/>
      <c r="SO526" s="559"/>
      <c r="SP526" s="559"/>
      <c r="SQ526" s="559"/>
      <c r="SR526" s="559"/>
      <c r="SS526" s="559"/>
      <c r="ST526" s="559"/>
      <c r="SU526" s="559"/>
      <c r="SV526" s="559"/>
      <c r="SW526" s="559"/>
      <c r="SX526" s="559"/>
      <c r="SY526" s="559"/>
      <c r="SZ526" s="559"/>
      <c r="TA526" s="559"/>
      <c r="TB526" s="559"/>
      <c r="TC526" s="559"/>
      <c r="TD526" s="559"/>
      <c r="TE526" s="559"/>
      <c r="TF526" s="559"/>
      <c r="TG526" s="559"/>
      <c r="TH526" s="559"/>
      <c r="TI526" s="559"/>
      <c r="TJ526" s="559"/>
      <c r="TK526" s="559"/>
      <c r="TL526" s="559"/>
      <c r="TM526" s="559"/>
      <c r="TN526" s="559"/>
      <c r="TO526" s="559"/>
      <c r="TP526" s="559"/>
      <c r="TQ526" s="559"/>
      <c r="TR526" s="559"/>
      <c r="TS526" s="559"/>
      <c r="TT526" s="559"/>
      <c r="TU526" s="559"/>
      <c r="TV526" s="559"/>
      <c r="TW526" s="559"/>
      <c r="TX526" s="559"/>
      <c r="TY526" s="559"/>
      <c r="TZ526" s="559"/>
      <c r="UA526" s="559"/>
      <c r="UB526" s="559"/>
      <c r="UC526" s="559"/>
      <c r="UD526" s="559"/>
      <c r="UE526" s="559"/>
      <c r="UF526" s="559"/>
      <c r="UG526" s="559"/>
      <c r="UH526" s="559"/>
      <c r="UI526" s="559"/>
      <c r="UJ526" s="559"/>
      <c r="UK526" s="559"/>
      <c r="UL526" s="559"/>
      <c r="UM526" s="559"/>
      <c r="UN526" s="559"/>
      <c r="UO526" s="559"/>
      <c r="UP526" s="559"/>
      <c r="UQ526" s="559"/>
      <c r="UR526" s="559"/>
      <c r="US526" s="559"/>
      <c r="UT526" s="559"/>
      <c r="UU526" s="559"/>
      <c r="UV526" s="559"/>
      <c r="UW526" s="559"/>
      <c r="UX526" s="559"/>
      <c r="UY526" s="559"/>
      <c r="UZ526" s="559"/>
      <c r="VA526" s="559"/>
      <c r="VB526" s="559"/>
      <c r="VC526" s="559"/>
      <c r="VD526" s="559"/>
      <c r="VE526" s="559"/>
      <c r="VF526" s="559"/>
      <c r="VG526" s="559"/>
      <c r="VH526" s="559"/>
      <c r="VI526" s="559"/>
      <c r="VJ526" s="559"/>
      <c r="VK526" s="559"/>
      <c r="VL526" s="559"/>
      <c r="VM526" s="559"/>
      <c r="VN526" s="559"/>
      <c r="VO526" s="559"/>
      <c r="VP526" s="559"/>
      <c r="VQ526" s="559"/>
      <c r="VR526" s="559"/>
      <c r="VS526" s="559"/>
      <c r="VT526" s="559"/>
      <c r="VU526" s="559"/>
      <c r="VV526" s="559"/>
      <c r="VW526" s="559"/>
      <c r="VX526" s="559"/>
      <c r="VY526" s="559"/>
      <c r="VZ526" s="559"/>
      <c r="WA526" s="559"/>
      <c r="WB526" s="559"/>
      <c r="WC526" s="559"/>
      <c r="WD526" s="559"/>
      <c r="WE526" s="559"/>
      <c r="WF526" s="559"/>
      <c r="WG526" s="559"/>
      <c r="WH526" s="559"/>
      <c r="WI526" s="559"/>
      <c r="WJ526" s="559"/>
      <c r="WK526" s="559"/>
      <c r="WL526" s="559"/>
      <c r="WM526" s="559"/>
      <c r="WN526" s="559"/>
      <c r="WO526" s="559"/>
      <c r="WP526" s="559"/>
      <c r="WQ526" s="559"/>
      <c r="WR526" s="559"/>
      <c r="WS526" s="559"/>
      <c r="WT526" s="559"/>
      <c r="WU526" s="559"/>
      <c r="WV526" s="559"/>
      <c r="WW526" s="559"/>
      <c r="WX526" s="559"/>
      <c r="WY526" s="559"/>
      <c r="WZ526" s="559"/>
      <c r="XA526" s="559"/>
      <c r="XB526" s="559"/>
      <c r="XC526" s="559"/>
      <c r="XD526" s="559"/>
      <c r="XE526" s="559"/>
      <c r="XF526" s="559"/>
      <c r="XG526" s="559"/>
      <c r="XH526" s="559"/>
      <c r="XI526" s="559"/>
      <c r="XJ526" s="559"/>
      <c r="XK526" s="559"/>
      <c r="XL526" s="559"/>
      <c r="XM526" s="559"/>
      <c r="XN526" s="559"/>
      <c r="XO526" s="559"/>
      <c r="XP526" s="559"/>
      <c r="XQ526" s="559"/>
      <c r="XR526" s="559"/>
      <c r="XS526" s="559"/>
      <c r="XT526" s="559"/>
      <c r="XU526" s="559"/>
      <c r="XV526" s="559"/>
      <c r="XW526" s="559"/>
      <c r="XX526" s="559"/>
      <c r="XY526" s="559"/>
      <c r="XZ526" s="559"/>
      <c r="YA526" s="559"/>
      <c r="YB526" s="559"/>
      <c r="YC526" s="559"/>
      <c r="YD526" s="559"/>
      <c r="YE526" s="559"/>
      <c r="YF526" s="559"/>
      <c r="YG526" s="559"/>
      <c r="YH526" s="559"/>
      <c r="YI526" s="559"/>
      <c r="YJ526" s="559"/>
      <c r="YK526" s="559"/>
      <c r="YL526" s="559"/>
      <c r="YM526" s="559"/>
      <c r="YN526" s="559"/>
      <c r="YO526" s="559"/>
      <c r="YP526" s="559"/>
      <c r="YQ526" s="559"/>
      <c r="YR526" s="559"/>
      <c r="YS526" s="559"/>
      <c r="YT526" s="559"/>
      <c r="YU526" s="559"/>
      <c r="YV526" s="559"/>
      <c r="YW526" s="559"/>
      <c r="YX526" s="559"/>
      <c r="YY526" s="559"/>
      <c r="YZ526" s="559"/>
      <c r="ZA526" s="559"/>
      <c r="ZB526" s="559"/>
      <c r="ZC526" s="559"/>
      <c r="ZD526" s="559"/>
      <c r="ZE526" s="559"/>
      <c r="ZF526" s="559"/>
      <c r="ZG526" s="559"/>
      <c r="ZH526" s="559"/>
      <c r="ZI526" s="559"/>
      <c r="ZJ526" s="559"/>
      <c r="ZK526" s="559"/>
      <c r="ZL526" s="559"/>
      <c r="ZM526" s="559"/>
      <c r="ZN526" s="559"/>
      <c r="ZO526" s="559"/>
      <c r="ZP526" s="559"/>
      <c r="ZQ526" s="559"/>
      <c r="ZR526" s="559"/>
      <c r="ZS526" s="559"/>
      <c r="ZT526" s="559"/>
      <c r="ZU526" s="559"/>
      <c r="ZV526" s="559"/>
      <c r="ZW526" s="559"/>
      <c r="ZX526" s="559"/>
      <c r="ZY526" s="559"/>
      <c r="ZZ526" s="559"/>
      <c r="AAA526" s="559"/>
      <c r="AAB526" s="559"/>
      <c r="AAC526" s="559"/>
      <c r="AAD526" s="559"/>
      <c r="AAE526" s="559"/>
      <c r="AAF526" s="559"/>
      <c r="AAG526" s="559"/>
      <c r="AAH526" s="559"/>
      <c r="AAI526" s="559"/>
      <c r="AAJ526" s="559"/>
      <c r="AAK526" s="559"/>
      <c r="AAL526" s="559"/>
      <c r="AAM526" s="559"/>
      <c r="AAN526" s="559"/>
      <c r="AAO526" s="559"/>
      <c r="AAP526" s="559"/>
      <c r="AAQ526" s="559"/>
      <c r="AAR526" s="559"/>
      <c r="AAS526" s="559"/>
      <c r="AAT526" s="559"/>
      <c r="AAU526" s="559"/>
      <c r="AAV526" s="559"/>
      <c r="AAW526" s="559"/>
      <c r="AAX526" s="559"/>
      <c r="AAY526" s="559"/>
      <c r="AAZ526" s="559"/>
      <c r="ABA526" s="559"/>
      <c r="ABB526" s="559"/>
      <c r="ABC526" s="559"/>
      <c r="ABD526" s="559"/>
      <c r="ABE526" s="559"/>
      <c r="ABF526" s="559"/>
      <c r="ABG526" s="559"/>
      <c r="ABH526" s="559"/>
      <c r="ABI526" s="559"/>
      <c r="ABJ526" s="559"/>
      <c r="ABK526" s="559"/>
      <c r="ABL526" s="559"/>
      <c r="ABM526" s="559"/>
      <c r="ABN526" s="559"/>
      <c r="ABO526" s="559"/>
      <c r="ABP526" s="559"/>
      <c r="ABQ526" s="559"/>
      <c r="ABR526" s="559"/>
      <c r="ABS526" s="559"/>
      <c r="ABT526" s="559"/>
      <c r="ABU526" s="559"/>
      <c r="ABV526" s="559"/>
      <c r="ABW526" s="559"/>
      <c r="ABX526" s="559"/>
      <c r="ABY526" s="559"/>
      <c r="ABZ526" s="559"/>
      <c r="ACA526" s="559"/>
      <c r="ACB526" s="559"/>
      <c r="ACC526" s="559"/>
      <c r="ACD526" s="559"/>
      <c r="ACE526" s="559"/>
      <c r="ACF526" s="559"/>
      <c r="ACG526" s="559"/>
      <c r="ACH526" s="559"/>
      <c r="ACI526" s="559"/>
      <c r="ACJ526" s="559"/>
      <c r="ACK526" s="559"/>
      <c r="ACL526" s="559"/>
      <c r="ACM526" s="559"/>
      <c r="ACN526" s="559"/>
      <c r="ACO526" s="559"/>
      <c r="ACP526" s="559"/>
      <c r="ACQ526" s="559"/>
      <c r="ACR526" s="559"/>
      <c r="ACS526" s="559"/>
      <c r="ACT526" s="559"/>
      <c r="ACU526" s="559"/>
      <c r="ACV526" s="559"/>
      <c r="ACW526" s="559"/>
      <c r="ACX526" s="559"/>
      <c r="ACY526" s="559"/>
      <c r="ACZ526" s="559"/>
      <c r="ADA526" s="559"/>
      <c r="ADB526" s="559"/>
      <c r="ADC526" s="559"/>
      <c r="ADD526" s="559"/>
      <c r="ADE526" s="559"/>
      <c r="ADF526" s="559"/>
      <c r="ADG526" s="559"/>
      <c r="ADH526" s="559"/>
      <c r="ADI526" s="559"/>
      <c r="ADJ526" s="559"/>
      <c r="ADK526" s="559"/>
      <c r="ADL526" s="559"/>
      <c r="ADM526" s="559"/>
      <c r="ADN526" s="559"/>
      <c r="ADO526" s="559"/>
      <c r="ADP526" s="559"/>
      <c r="ADQ526" s="559"/>
      <c r="ADR526" s="559"/>
      <c r="ADS526" s="559"/>
      <c r="ADT526" s="559"/>
      <c r="ADU526" s="559"/>
      <c r="ADV526" s="559"/>
      <c r="ADW526" s="559"/>
      <c r="ADX526" s="559"/>
      <c r="ADY526" s="559"/>
      <c r="ADZ526" s="559"/>
      <c r="AEA526" s="559"/>
      <c r="AEB526" s="559"/>
      <c r="AEC526" s="559"/>
      <c r="AED526" s="559"/>
      <c r="AEE526" s="559"/>
      <c r="AEF526" s="559"/>
      <c r="AEG526" s="559"/>
      <c r="AEH526" s="559"/>
      <c r="AEI526" s="559"/>
      <c r="AEJ526" s="559"/>
      <c r="AEK526" s="559"/>
      <c r="AEL526" s="559"/>
      <c r="AEM526" s="559"/>
      <c r="AEN526" s="559"/>
      <c r="AEO526" s="559"/>
      <c r="AEP526" s="559"/>
      <c r="AEQ526" s="559"/>
      <c r="AER526" s="559"/>
      <c r="AES526" s="559"/>
      <c r="AET526" s="559"/>
      <c r="AEU526" s="559"/>
      <c r="AEV526" s="559"/>
      <c r="AEW526" s="559"/>
      <c r="AEX526" s="559"/>
      <c r="AEY526" s="559"/>
      <c r="AEZ526" s="559"/>
      <c r="AFA526" s="559"/>
      <c r="AFB526" s="559"/>
      <c r="AFC526" s="559"/>
      <c r="AFD526" s="559"/>
      <c r="AFE526" s="559"/>
      <c r="AFF526" s="559"/>
      <c r="AFG526" s="559"/>
      <c r="AFH526" s="559"/>
      <c r="AFI526" s="559"/>
      <c r="AFJ526" s="559"/>
      <c r="AFK526" s="559"/>
      <c r="AFL526" s="559"/>
      <c r="AFM526" s="559"/>
      <c r="AFN526" s="559"/>
      <c r="AFO526" s="559"/>
      <c r="AFP526" s="559"/>
      <c r="AFQ526" s="559"/>
      <c r="AFR526" s="559"/>
      <c r="AFS526" s="559"/>
      <c r="AFT526" s="559"/>
      <c r="AFU526" s="559"/>
      <c r="AFV526" s="559"/>
      <c r="AFW526" s="559"/>
      <c r="AFX526" s="559"/>
      <c r="AFY526" s="559"/>
      <c r="AFZ526" s="559"/>
      <c r="AGA526" s="559"/>
      <c r="AGB526" s="559"/>
      <c r="AGC526" s="559"/>
      <c r="AGD526" s="559"/>
      <c r="AGE526" s="559"/>
      <c r="AGF526" s="559"/>
      <c r="AGG526" s="559"/>
      <c r="AGH526" s="559"/>
      <c r="AGI526" s="559"/>
      <c r="AGJ526" s="559"/>
      <c r="AGK526" s="559"/>
      <c r="AGL526" s="559"/>
      <c r="AGM526" s="559"/>
      <c r="AGN526" s="559"/>
      <c r="AGO526" s="559"/>
      <c r="AGP526" s="559"/>
      <c r="AGQ526" s="559"/>
      <c r="AGR526" s="559"/>
      <c r="AGS526" s="559"/>
      <c r="AGT526" s="559"/>
      <c r="AGU526" s="559"/>
      <c r="AGV526" s="559"/>
      <c r="AGW526" s="559"/>
      <c r="AGX526" s="559"/>
      <c r="AGY526" s="559"/>
      <c r="AGZ526" s="559"/>
      <c r="AHA526" s="559"/>
      <c r="AHB526" s="559"/>
      <c r="AHC526" s="559"/>
      <c r="AHD526" s="559"/>
      <c r="AHE526" s="559"/>
      <c r="AHF526" s="559"/>
      <c r="AHG526" s="559"/>
      <c r="AHH526" s="559"/>
      <c r="AHI526" s="559"/>
      <c r="AHJ526" s="559"/>
      <c r="AHK526" s="559"/>
      <c r="AHL526" s="559"/>
      <c r="AHM526" s="559"/>
      <c r="AHN526" s="559"/>
      <c r="AHO526" s="559"/>
      <c r="AHP526" s="559"/>
      <c r="AHQ526" s="559"/>
      <c r="AHR526" s="559"/>
      <c r="AHS526" s="559"/>
      <c r="AHT526" s="559"/>
      <c r="AHU526" s="559"/>
      <c r="AHV526" s="559"/>
      <c r="AHW526" s="559"/>
      <c r="AHX526" s="559"/>
      <c r="AHY526" s="559"/>
      <c r="AHZ526" s="559"/>
      <c r="AIA526" s="559"/>
      <c r="AIB526" s="559"/>
      <c r="AIC526" s="559"/>
      <c r="AID526" s="559"/>
      <c r="AIE526" s="559"/>
      <c r="AIF526" s="559"/>
      <c r="AIG526" s="559"/>
      <c r="AIH526" s="559"/>
      <c r="AII526" s="559"/>
      <c r="AIJ526" s="559"/>
      <c r="AIK526" s="559"/>
      <c r="AIL526" s="559"/>
      <c r="AIM526" s="559"/>
      <c r="AIN526" s="559"/>
      <c r="AIO526" s="559"/>
      <c r="AIP526" s="559"/>
      <c r="AIQ526" s="559"/>
      <c r="AIR526" s="559"/>
      <c r="AIS526" s="559"/>
      <c r="AIT526" s="559"/>
      <c r="AIU526" s="559"/>
      <c r="AIV526" s="559"/>
      <c r="AIW526" s="559"/>
      <c r="AIX526" s="559"/>
      <c r="AIY526" s="559"/>
      <c r="AIZ526" s="559"/>
      <c r="AJA526" s="559"/>
      <c r="AJB526" s="559"/>
      <c r="AJC526" s="559"/>
      <c r="AJD526" s="559"/>
      <c r="AJE526" s="559"/>
      <c r="AJF526" s="559"/>
      <c r="AJG526" s="559"/>
      <c r="AJH526" s="559"/>
      <c r="AJI526" s="559"/>
      <c r="AJJ526" s="559"/>
      <c r="AJK526" s="559"/>
      <c r="AJL526" s="559"/>
      <c r="AJM526" s="559"/>
      <c r="AJN526" s="559"/>
      <c r="AJO526" s="559"/>
      <c r="AJP526" s="559"/>
      <c r="AJQ526" s="559"/>
      <c r="AJR526" s="559"/>
      <c r="AJS526" s="559"/>
      <c r="AJT526" s="559"/>
      <c r="AJU526" s="559"/>
      <c r="AJV526" s="559"/>
      <c r="AJW526" s="559"/>
      <c r="AJX526" s="559"/>
      <c r="AJY526" s="559"/>
      <c r="AJZ526" s="559"/>
      <c r="AKA526" s="559"/>
      <c r="AKB526" s="559"/>
      <c r="AKC526" s="559"/>
      <c r="AKD526" s="559"/>
      <c r="AKE526" s="559"/>
      <c r="AKF526" s="559"/>
      <c r="AKG526" s="559"/>
      <c r="AKH526" s="559"/>
      <c r="AKI526" s="559"/>
      <c r="AKJ526" s="559"/>
      <c r="AKK526" s="559"/>
      <c r="AKL526" s="559"/>
      <c r="AKM526" s="559"/>
      <c r="AKN526" s="559"/>
      <c r="AKO526" s="559"/>
      <c r="AKP526" s="559"/>
      <c r="AKQ526" s="559"/>
      <c r="AKR526" s="559"/>
      <c r="AKS526" s="559"/>
      <c r="AKT526" s="559"/>
      <c r="AKU526" s="559"/>
      <c r="AKV526" s="559"/>
      <c r="AKW526" s="559"/>
      <c r="AKX526" s="559"/>
      <c r="AKY526" s="559"/>
      <c r="AKZ526" s="559"/>
      <c r="ALA526" s="559"/>
      <c r="ALB526" s="559"/>
      <c r="ALC526" s="559"/>
      <c r="ALD526" s="559"/>
      <c r="ALE526" s="559"/>
      <c r="ALF526" s="559"/>
      <c r="ALG526" s="559"/>
      <c r="ALH526" s="559"/>
      <c r="ALI526" s="559"/>
      <c r="ALJ526" s="559"/>
      <c r="ALK526" s="559"/>
      <c r="ALL526" s="559"/>
      <c r="ALM526" s="559"/>
      <c r="ALN526" s="559"/>
      <c r="ALO526" s="559"/>
      <c r="ALP526" s="559"/>
      <c r="ALQ526" s="559"/>
      <c r="ALR526" s="559"/>
      <c r="ALS526" s="559"/>
      <c r="ALT526" s="559"/>
      <c r="ALU526" s="559"/>
      <c r="ALV526" s="559"/>
      <c r="ALW526" s="559"/>
      <c r="ALX526" s="559"/>
      <c r="ALY526" s="559"/>
      <c r="ALZ526" s="559"/>
      <c r="AMA526" s="559"/>
      <c r="AMB526" s="559"/>
      <c r="AMC526" s="559"/>
      <c r="AMD526" s="559"/>
      <c r="AME526" s="559"/>
      <c r="AMF526" s="559"/>
      <c r="AMG526" s="559"/>
      <c r="AMH526" s="559"/>
      <c r="AMI526" s="559"/>
      <c r="AMJ526" s="559"/>
    </row>
    <row r="527" spans="1:1025" x14ac:dyDescent="0.25">
      <c r="A527" s="258" t="s">
        <v>6072</v>
      </c>
      <c r="B527" s="257">
        <v>527</v>
      </c>
      <c r="C527" s="258" t="s">
        <v>24622</v>
      </c>
      <c r="D527" s="308" t="s">
        <v>6073</v>
      </c>
      <c r="E527" s="277"/>
      <c r="F527" s="278">
        <v>4</v>
      </c>
      <c r="G527" s="280"/>
      <c r="H527" s="280"/>
      <c r="I527" s="492" t="s">
        <v>750</v>
      </c>
      <c r="J527" s="278"/>
      <c r="K527" s="278"/>
      <c r="L527" s="278"/>
      <c r="M527" s="278"/>
      <c r="N527" s="278"/>
      <c r="O527" s="278"/>
      <c r="P527" s="278"/>
      <c r="Q527" s="278"/>
      <c r="R527" s="278"/>
      <c r="S527" s="278"/>
      <c r="T527" s="278"/>
      <c r="U527" s="278"/>
      <c r="V527" s="278"/>
      <c r="W527" s="283">
        <f t="shared" si="225"/>
        <v>100</v>
      </c>
      <c r="X527" s="283">
        <f t="shared" si="224"/>
        <v>100</v>
      </c>
      <c r="Y527" s="283">
        <f t="shared" si="228"/>
        <v>100</v>
      </c>
      <c r="Z527" s="283">
        <f>IF(Q527=1,10,100)</f>
        <v>100</v>
      </c>
      <c r="AA527" s="283">
        <f>IF(Q527=1,1,IF(Q527=2,10,100))</f>
        <v>100</v>
      </c>
      <c r="AB527" s="287">
        <f t="shared" si="227"/>
        <v>100</v>
      </c>
      <c r="AC527" s="287">
        <f t="shared" si="226"/>
        <v>100</v>
      </c>
      <c r="AD527" s="287">
        <f t="shared" si="214"/>
        <v>100</v>
      </c>
      <c r="AE527" s="284">
        <f t="shared" si="234"/>
        <v>100</v>
      </c>
      <c r="AF527" s="284">
        <f t="shared" si="230"/>
        <v>100</v>
      </c>
      <c r="AG527" s="268">
        <f t="shared" si="232"/>
        <v>100</v>
      </c>
      <c r="AH527" s="268">
        <f t="shared" si="229"/>
        <v>100</v>
      </c>
      <c r="AI527" s="268">
        <f t="shared" si="233"/>
        <v>100</v>
      </c>
      <c r="AJ527" s="268">
        <f t="shared" si="231"/>
        <v>100</v>
      </c>
      <c r="AK527" s="501" t="s">
        <v>750</v>
      </c>
      <c r="AL527" s="277">
        <v>1</v>
      </c>
      <c r="AM527" s="277">
        <v>1</v>
      </c>
      <c r="AN527" s="511"/>
      <c r="AO527" s="277"/>
      <c r="AP527" s="277"/>
      <c r="AQ527" s="277"/>
      <c r="AR527" s="171" t="s">
        <v>779</v>
      </c>
      <c r="AS527" s="171"/>
      <c r="AT527" s="277"/>
      <c r="AU527" s="277"/>
    </row>
    <row r="528" spans="1:1025" x14ac:dyDescent="0.25">
      <c r="A528" s="258" t="s">
        <v>6074</v>
      </c>
      <c r="B528" s="257">
        <v>528</v>
      </c>
      <c r="C528" s="258" t="s">
        <v>24623</v>
      </c>
      <c r="D528" s="308" t="s">
        <v>6075</v>
      </c>
      <c r="E528" s="277"/>
      <c r="F528" s="278">
        <v>4</v>
      </c>
      <c r="G528" s="280"/>
      <c r="H528" s="280"/>
      <c r="I528" s="492" t="s">
        <v>750</v>
      </c>
      <c r="J528" s="278">
        <v>2</v>
      </c>
      <c r="K528" s="278">
        <v>2</v>
      </c>
      <c r="L528" s="278"/>
      <c r="M528" s="278"/>
      <c r="N528" s="278"/>
      <c r="O528" s="278"/>
      <c r="P528" s="293">
        <v>335</v>
      </c>
      <c r="Q528" s="278"/>
      <c r="R528" s="278"/>
      <c r="S528" s="278"/>
      <c r="T528" s="278"/>
      <c r="U528" s="278"/>
      <c r="V528" s="278"/>
      <c r="W528" s="302">
        <f t="shared" si="225"/>
        <v>100</v>
      </c>
      <c r="X528" s="302">
        <f t="shared" si="224"/>
        <v>100</v>
      </c>
      <c r="Y528" s="283">
        <f t="shared" si="228"/>
        <v>20</v>
      </c>
      <c r="Z528" s="283">
        <f>IF(O528=1,10,100)</f>
        <v>100</v>
      </c>
      <c r="AA528" s="283">
        <f>IF(O528=1,1,IF(O528=2,10,100))</f>
        <v>100</v>
      </c>
      <c r="AB528" s="287">
        <f t="shared" si="227"/>
        <v>100</v>
      </c>
      <c r="AC528" s="287">
        <f t="shared" si="226"/>
        <v>100</v>
      </c>
      <c r="AD528" s="287">
        <f t="shared" si="214"/>
        <v>100</v>
      </c>
      <c r="AE528" s="284">
        <f t="shared" si="234"/>
        <v>100</v>
      </c>
      <c r="AF528" s="284">
        <f t="shared" si="230"/>
        <v>100</v>
      </c>
      <c r="AG528" s="268">
        <f t="shared" si="232"/>
        <v>10</v>
      </c>
      <c r="AH528" s="268">
        <f t="shared" si="229"/>
        <v>10</v>
      </c>
      <c r="AI528" s="268">
        <f t="shared" si="233"/>
        <v>100</v>
      </c>
      <c r="AJ528" s="268">
        <f t="shared" si="231"/>
        <v>100</v>
      </c>
      <c r="AK528" s="501" t="s">
        <v>750</v>
      </c>
      <c r="AL528" s="278">
        <v>1</v>
      </c>
      <c r="AM528" s="278">
        <v>1</v>
      </c>
      <c r="AN528" s="511"/>
      <c r="AO528" s="277"/>
      <c r="AP528" s="277"/>
      <c r="AQ528" s="277"/>
      <c r="AR528" s="171" t="s">
        <v>779</v>
      </c>
      <c r="AS528" s="171"/>
      <c r="AT528" s="277"/>
      <c r="AU528" s="277"/>
    </row>
    <row r="529" spans="1:1026" x14ac:dyDescent="0.25">
      <c r="A529" s="258" t="s">
        <v>4297</v>
      </c>
      <c r="B529" s="257">
        <v>529</v>
      </c>
      <c r="C529" s="258" t="s">
        <v>24624</v>
      </c>
      <c r="D529" s="308" t="s">
        <v>4299</v>
      </c>
      <c r="E529" s="277" t="s">
        <v>151</v>
      </c>
      <c r="F529" s="278">
        <v>4</v>
      </c>
      <c r="G529" s="280"/>
      <c r="H529" s="280"/>
      <c r="I529" s="492" t="s">
        <v>750</v>
      </c>
      <c r="J529" s="278"/>
      <c r="K529" s="278"/>
      <c r="L529" s="278"/>
      <c r="M529" s="278"/>
      <c r="N529" s="278"/>
      <c r="O529" s="278"/>
      <c r="P529" s="278"/>
      <c r="Q529" s="278"/>
      <c r="R529" s="278"/>
      <c r="S529" s="278"/>
      <c r="T529" s="278"/>
      <c r="U529" s="278"/>
      <c r="V529" s="278"/>
      <c r="W529" s="283">
        <f t="shared" si="225"/>
        <v>100</v>
      </c>
      <c r="X529" s="283">
        <f t="shared" ref="X529:X560" si="235">IF(O529=1,1,IF(O529=2,10,100))</f>
        <v>100</v>
      </c>
      <c r="Y529" s="283">
        <f t="shared" si="228"/>
        <v>100</v>
      </c>
      <c r="Z529" s="283">
        <f t="shared" ref="Z529:Z560" si="236">IF(Q529=1,10,100)</f>
        <v>100</v>
      </c>
      <c r="AA529" s="283">
        <f t="shared" ref="AA529:AA560" si="237">IF(Q529=1,1,IF(Q529=2,10,100))</f>
        <v>100</v>
      </c>
      <c r="AB529" s="287">
        <f t="shared" si="227"/>
        <v>100</v>
      </c>
      <c r="AC529" s="287">
        <f t="shared" si="226"/>
        <v>100</v>
      </c>
      <c r="AD529" s="287">
        <f t="shared" si="214"/>
        <v>100</v>
      </c>
      <c r="AE529" s="284">
        <f t="shared" si="234"/>
        <v>100</v>
      </c>
      <c r="AF529" s="284">
        <f t="shared" si="230"/>
        <v>100</v>
      </c>
      <c r="AG529" s="268">
        <f t="shared" si="232"/>
        <v>100</v>
      </c>
      <c r="AH529" s="268">
        <f t="shared" si="229"/>
        <v>100</v>
      </c>
      <c r="AI529" s="268">
        <f t="shared" si="233"/>
        <v>100</v>
      </c>
      <c r="AJ529" s="268">
        <f t="shared" si="231"/>
        <v>100</v>
      </c>
      <c r="AK529" s="501" t="s">
        <v>750</v>
      </c>
      <c r="AL529" s="277">
        <v>1</v>
      </c>
      <c r="AM529" s="277">
        <v>1</v>
      </c>
      <c r="AN529" s="511"/>
      <c r="AO529" s="277"/>
      <c r="AP529" s="277"/>
      <c r="AQ529" s="277"/>
      <c r="AR529" s="171" t="s">
        <v>6076</v>
      </c>
      <c r="AS529" s="171"/>
      <c r="AT529" s="277"/>
      <c r="AU529" s="277"/>
      <c r="AW529" s="188"/>
      <c r="AX529" s="188"/>
      <c r="AY529" s="188"/>
      <c r="AZ529" s="188"/>
      <c r="BA529" s="188"/>
      <c r="BB529" s="188"/>
      <c r="BC529" s="188"/>
      <c r="BD529" s="188"/>
      <c r="BE529" s="188"/>
      <c r="BF529" s="188"/>
      <c r="BG529" s="188"/>
      <c r="BH529" s="188"/>
      <c r="BI529" s="188"/>
      <c r="BJ529" s="188"/>
      <c r="BK529" s="188"/>
      <c r="BL529" s="188"/>
      <c r="BM529" s="188"/>
      <c r="BN529" s="188"/>
      <c r="BO529" s="188"/>
      <c r="BP529" s="188"/>
      <c r="BQ529" s="188"/>
      <c r="BR529" s="188"/>
      <c r="BS529" s="188"/>
      <c r="BT529" s="188"/>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c r="CP529" s="188"/>
      <c r="CQ529" s="188"/>
      <c r="CR529" s="188"/>
      <c r="CS529" s="188"/>
      <c r="CT529" s="188"/>
      <c r="CU529" s="188"/>
      <c r="CV529" s="188"/>
      <c r="CW529" s="188"/>
      <c r="CX529" s="188"/>
      <c r="CY529" s="188"/>
      <c r="CZ529" s="188"/>
      <c r="DA529" s="188"/>
      <c r="DB529" s="188"/>
      <c r="DC529" s="188"/>
      <c r="DD529" s="188"/>
      <c r="DE529" s="188"/>
      <c r="DF529" s="188"/>
      <c r="DG529" s="188"/>
      <c r="DH529" s="188"/>
      <c r="DI529" s="188"/>
      <c r="DJ529" s="188"/>
      <c r="DK529" s="188"/>
      <c r="DL529" s="188"/>
      <c r="DM529" s="188"/>
      <c r="DN529" s="188"/>
      <c r="DO529" s="188"/>
      <c r="DP529" s="188"/>
      <c r="DQ529" s="188"/>
      <c r="DR529" s="188"/>
      <c r="DS529" s="188"/>
      <c r="DT529" s="188"/>
      <c r="DU529" s="188"/>
      <c r="DV529" s="188"/>
      <c r="DW529" s="188"/>
      <c r="DX529" s="188"/>
      <c r="DY529" s="188"/>
      <c r="DZ529" s="188"/>
      <c r="EA529" s="188"/>
      <c r="EB529" s="188"/>
      <c r="EC529" s="188"/>
      <c r="ED529" s="188"/>
      <c r="EE529" s="188"/>
      <c r="EF529" s="188"/>
      <c r="EG529" s="188"/>
      <c r="EH529" s="188"/>
      <c r="EI529" s="188"/>
      <c r="EJ529" s="188"/>
      <c r="EK529" s="188"/>
      <c r="EL529" s="188"/>
      <c r="EM529" s="188"/>
      <c r="EN529" s="188"/>
      <c r="EO529" s="188"/>
      <c r="EP529" s="188"/>
      <c r="EQ529" s="188"/>
      <c r="ER529" s="188"/>
      <c r="ES529" s="188"/>
      <c r="ET529" s="188"/>
      <c r="EU529" s="188"/>
      <c r="EV529" s="188"/>
      <c r="EW529" s="188"/>
      <c r="EX529" s="188"/>
      <c r="EY529" s="188"/>
      <c r="EZ529" s="188"/>
      <c r="FA529" s="188"/>
      <c r="FB529" s="188"/>
      <c r="FC529" s="188"/>
      <c r="FD529" s="188"/>
      <c r="FE529" s="188"/>
      <c r="FF529" s="188"/>
      <c r="FG529" s="188"/>
      <c r="FH529" s="188"/>
      <c r="FI529" s="188"/>
      <c r="FJ529" s="188"/>
      <c r="FK529" s="188"/>
      <c r="FL529" s="188"/>
      <c r="FM529" s="188"/>
      <c r="FN529" s="188"/>
      <c r="FO529" s="188"/>
      <c r="FP529" s="188"/>
      <c r="FQ529" s="188"/>
      <c r="FR529" s="188"/>
      <c r="FS529" s="188"/>
      <c r="FT529" s="188"/>
      <c r="FU529" s="188"/>
      <c r="FV529" s="188"/>
      <c r="FW529" s="188"/>
      <c r="FX529" s="188"/>
      <c r="FY529" s="188"/>
      <c r="FZ529" s="188"/>
      <c r="GA529" s="188"/>
      <c r="GB529" s="188"/>
      <c r="GC529" s="188"/>
      <c r="GD529" s="188"/>
      <c r="GE529" s="188"/>
      <c r="GF529" s="188"/>
      <c r="GG529" s="188"/>
      <c r="GH529" s="188"/>
      <c r="GI529" s="188"/>
      <c r="GJ529" s="188"/>
      <c r="GK529" s="188"/>
      <c r="GL529" s="188"/>
      <c r="GM529" s="188"/>
      <c r="GN529" s="188"/>
      <c r="GO529" s="188"/>
      <c r="GP529" s="188"/>
      <c r="GQ529" s="188"/>
      <c r="GR529" s="188"/>
      <c r="GS529" s="188"/>
      <c r="GT529" s="188"/>
      <c r="GU529" s="188"/>
      <c r="GV529" s="188"/>
      <c r="GW529" s="188"/>
      <c r="GX529" s="188"/>
      <c r="GY529" s="188"/>
      <c r="GZ529" s="188"/>
      <c r="HA529" s="188"/>
      <c r="HB529" s="188"/>
      <c r="HC529" s="188"/>
      <c r="HD529" s="188"/>
      <c r="HE529" s="188"/>
      <c r="HF529" s="188"/>
      <c r="HG529" s="188"/>
      <c r="HH529" s="188"/>
      <c r="HI529" s="188"/>
      <c r="HJ529" s="188"/>
      <c r="HK529" s="188"/>
      <c r="HL529" s="188"/>
      <c r="HM529" s="188"/>
      <c r="HN529" s="188"/>
      <c r="HO529" s="188"/>
      <c r="HP529" s="188"/>
      <c r="HQ529" s="188"/>
      <c r="HR529" s="188"/>
      <c r="HS529" s="188"/>
      <c r="HT529" s="188"/>
      <c r="HU529" s="188"/>
      <c r="HV529" s="188"/>
      <c r="HW529" s="188"/>
      <c r="HX529" s="188"/>
      <c r="HY529" s="188"/>
      <c r="HZ529" s="188"/>
      <c r="IA529" s="188"/>
      <c r="IB529" s="188"/>
      <c r="IC529" s="188"/>
      <c r="ID529" s="188"/>
      <c r="IE529" s="188"/>
      <c r="IF529" s="188"/>
      <c r="IG529" s="188"/>
      <c r="IH529" s="188"/>
      <c r="II529" s="188"/>
      <c r="IJ529" s="188"/>
      <c r="IK529" s="188"/>
      <c r="IL529" s="188"/>
      <c r="IM529" s="188"/>
      <c r="IN529" s="188"/>
      <c r="IO529" s="188"/>
      <c r="IP529" s="188"/>
      <c r="IQ529" s="188"/>
      <c r="IR529" s="188"/>
      <c r="IS529" s="188"/>
      <c r="IT529" s="188"/>
      <c r="IU529" s="188"/>
      <c r="IV529" s="188"/>
      <c r="IW529" s="188"/>
      <c r="IX529" s="188"/>
      <c r="IY529" s="188"/>
      <c r="IZ529" s="188"/>
      <c r="JA529" s="188"/>
      <c r="JB529" s="188"/>
      <c r="JC529" s="188"/>
      <c r="JD529" s="188"/>
      <c r="JE529" s="188"/>
      <c r="JF529" s="188"/>
      <c r="JG529" s="188"/>
      <c r="JH529" s="188"/>
      <c r="JI529" s="188"/>
      <c r="JJ529" s="188"/>
      <c r="JK529" s="188"/>
      <c r="JL529" s="188"/>
      <c r="JM529" s="188"/>
      <c r="JN529" s="188"/>
      <c r="JO529" s="188"/>
      <c r="JP529" s="188"/>
      <c r="JQ529" s="188"/>
      <c r="JR529" s="188"/>
      <c r="JS529" s="188"/>
      <c r="JT529" s="188"/>
      <c r="JU529" s="188"/>
      <c r="JV529" s="188"/>
      <c r="JW529" s="188"/>
      <c r="JX529" s="188"/>
      <c r="JY529" s="188"/>
      <c r="JZ529" s="188"/>
      <c r="KA529" s="188"/>
      <c r="KB529" s="188"/>
      <c r="KC529" s="188"/>
      <c r="KD529" s="188"/>
      <c r="KE529" s="188"/>
      <c r="KF529" s="188"/>
      <c r="KG529" s="188"/>
      <c r="KH529" s="188"/>
      <c r="KI529" s="188"/>
      <c r="KJ529" s="188"/>
      <c r="KK529" s="188"/>
      <c r="KL529" s="188"/>
      <c r="KM529" s="188"/>
      <c r="KN529" s="188"/>
      <c r="KO529" s="188"/>
      <c r="KP529" s="188"/>
      <c r="KQ529" s="188"/>
      <c r="KR529" s="188"/>
      <c r="KS529" s="188"/>
      <c r="KT529" s="188"/>
      <c r="KU529" s="188"/>
      <c r="KV529" s="188"/>
      <c r="KW529" s="188"/>
      <c r="KX529" s="188"/>
      <c r="KY529" s="188"/>
      <c r="KZ529" s="188"/>
      <c r="LA529" s="188"/>
      <c r="LB529" s="188"/>
      <c r="LC529" s="188"/>
      <c r="LD529" s="188"/>
      <c r="LE529" s="188"/>
      <c r="LF529" s="188"/>
      <c r="LG529" s="188"/>
      <c r="LH529" s="188"/>
      <c r="LI529" s="188"/>
      <c r="LJ529" s="188"/>
      <c r="LK529" s="188"/>
      <c r="LL529" s="188"/>
      <c r="LM529" s="188"/>
      <c r="LN529" s="188"/>
      <c r="LO529" s="188"/>
      <c r="LP529" s="188"/>
      <c r="LQ529" s="188"/>
      <c r="LR529" s="188"/>
      <c r="LS529" s="188"/>
      <c r="LT529" s="188"/>
      <c r="LU529" s="188"/>
      <c r="LV529" s="188"/>
      <c r="LW529" s="188"/>
      <c r="LX529" s="188"/>
      <c r="LY529" s="188"/>
      <c r="LZ529" s="188"/>
      <c r="MA529" s="188"/>
      <c r="MB529" s="188"/>
      <c r="MC529" s="188"/>
      <c r="MD529" s="188"/>
      <c r="ME529" s="188"/>
      <c r="MF529" s="188"/>
      <c r="MG529" s="188"/>
      <c r="MH529" s="188"/>
      <c r="MI529" s="188"/>
      <c r="MJ529" s="188"/>
      <c r="MK529" s="188"/>
      <c r="ML529" s="188"/>
      <c r="MM529" s="188"/>
      <c r="MN529" s="188"/>
      <c r="MO529" s="188"/>
      <c r="MP529" s="188"/>
      <c r="MQ529" s="188"/>
      <c r="MR529" s="188"/>
      <c r="MS529" s="188"/>
      <c r="MT529" s="188"/>
      <c r="MU529" s="188"/>
      <c r="MV529" s="188"/>
      <c r="MW529" s="188"/>
      <c r="MX529" s="188"/>
      <c r="MY529" s="188"/>
      <c r="MZ529" s="188"/>
      <c r="NA529" s="188"/>
      <c r="NB529" s="188"/>
      <c r="NC529" s="188"/>
      <c r="ND529" s="188"/>
      <c r="NE529" s="188"/>
      <c r="NF529" s="188"/>
      <c r="NG529" s="188"/>
      <c r="NH529" s="188"/>
      <c r="NI529" s="188"/>
      <c r="NJ529" s="188"/>
      <c r="NK529" s="188"/>
      <c r="NL529" s="188"/>
      <c r="NM529" s="188"/>
      <c r="NN529" s="188"/>
      <c r="NO529" s="188"/>
      <c r="NP529" s="188"/>
      <c r="NQ529" s="188"/>
      <c r="NR529" s="188"/>
      <c r="NS529" s="188"/>
      <c r="NT529" s="188"/>
      <c r="NU529" s="188"/>
      <c r="NV529" s="188"/>
      <c r="NW529" s="188"/>
      <c r="NX529" s="188"/>
      <c r="NY529" s="188"/>
      <c r="NZ529" s="188"/>
      <c r="OA529" s="188"/>
      <c r="OB529" s="188"/>
      <c r="OC529" s="188"/>
      <c r="OD529" s="188"/>
      <c r="OE529" s="188"/>
      <c r="OF529" s="188"/>
      <c r="OG529" s="188"/>
      <c r="OH529" s="188"/>
      <c r="OI529" s="188"/>
      <c r="OJ529" s="188"/>
      <c r="OK529" s="188"/>
      <c r="OL529" s="188"/>
      <c r="OM529" s="188"/>
      <c r="ON529" s="188"/>
      <c r="OO529" s="188"/>
      <c r="OP529" s="188"/>
      <c r="OQ529" s="188"/>
      <c r="OR529" s="188"/>
      <c r="OS529" s="188"/>
      <c r="OT529" s="188"/>
      <c r="OU529" s="188"/>
      <c r="OV529" s="188"/>
      <c r="OW529" s="188"/>
      <c r="OX529" s="188"/>
      <c r="OY529" s="188"/>
      <c r="OZ529" s="188"/>
      <c r="PA529" s="188"/>
      <c r="PB529" s="188"/>
      <c r="PC529" s="188"/>
      <c r="PD529" s="188"/>
      <c r="PE529" s="188"/>
      <c r="PF529" s="188"/>
      <c r="PG529" s="188"/>
      <c r="PH529" s="188"/>
      <c r="PI529" s="188"/>
      <c r="PJ529" s="188"/>
      <c r="PK529" s="188"/>
      <c r="PL529" s="188"/>
      <c r="PM529" s="188"/>
      <c r="PN529" s="188"/>
      <c r="PO529" s="188"/>
      <c r="PP529" s="188"/>
      <c r="PQ529" s="188"/>
      <c r="PR529" s="188"/>
      <c r="PS529" s="188"/>
      <c r="PT529" s="188"/>
      <c r="PU529" s="188"/>
      <c r="PV529" s="188"/>
      <c r="PW529" s="188"/>
      <c r="PX529" s="188"/>
      <c r="PY529" s="188"/>
      <c r="PZ529" s="188"/>
      <c r="QA529" s="188"/>
      <c r="QB529" s="188"/>
      <c r="QC529" s="188"/>
      <c r="QD529" s="188"/>
      <c r="QE529" s="188"/>
      <c r="QF529" s="188"/>
      <c r="QG529" s="188"/>
      <c r="QH529" s="188"/>
      <c r="QI529" s="188"/>
      <c r="QJ529" s="188"/>
      <c r="QK529" s="188"/>
      <c r="QL529" s="188"/>
      <c r="QM529" s="188"/>
      <c r="QN529" s="188"/>
      <c r="QO529" s="188"/>
      <c r="QP529" s="188"/>
      <c r="QQ529" s="188"/>
      <c r="QR529" s="188"/>
      <c r="QS529" s="188"/>
      <c r="QT529" s="188"/>
      <c r="QU529" s="188"/>
      <c r="QV529" s="188"/>
      <c r="QW529" s="188"/>
      <c r="QX529" s="188"/>
      <c r="QY529" s="188"/>
      <c r="QZ529" s="188"/>
      <c r="RA529" s="188"/>
      <c r="RB529" s="188"/>
      <c r="RC529" s="188"/>
      <c r="RD529" s="188"/>
      <c r="RE529" s="188"/>
      <c r="RF529" s="188"/>
      <c r="RG529" s="188"/>
      <c r="RH529" s="188"/>
      <c r="RI529" s="188"/>
      <c r="RJ529" s="188"/>
      <c r="RK529" s="188"/>
      <c r="RL529" s="188"/>
      <c r="RM529" s="188"/>
      <c r="RN529" s="188"/>
      <c r="RO529" s="188"/>
      <c r="RP529" s="188"/>
      <c r="RQ529" s="188"/>
      <c r="RR529" s="188"/>
      <c r="RS529" s="188"/>
      <c r="RT529" s="188"/>
      <c r="RU529" s="188"/>
      <c r="RV529" s="188"/>
      <c r="RW529" s="188"/>
      <c r="RX529" s="188"/>
      <c r="RY529" s="188"/>
      <c r="RZ529" s="188"/>
      <c r="SA529" s="188"/>
      <c r="SB529" s="188"/>
      <c r="SC529" s="188"/>
      <c r="SD529" s="188"/>
      <c r="SE529" s="188"/>
      <c r="SF529" s="188"/>
      <c r="SG529" s="188"/>
      <c r="SH529" s="188"/>
      <c r="SI529" s="188"/>
      <c r="SJ529" s="188"/>
      <c r="SK529" s="188"/>
      <c r="SL529" s="188"/>
      <c r="SM529" s="188"/>
      <c r="SN529" s="188"/>
      <c r="SO529" s="188"/>
      <c r="SP529" s="188"/>
      <c r="SQ529" s="188"/>
      <c r="SR529" s="188"/>
      <c r="SS529" s="188"/>
      <c r="ST529" s="188"/>
      <c r="SU529" s="188"/>
      <c r="SV529" s="188"/>
      <c r="SW529" s="188"/>
      <c r="SX529" s="188"/>
      <c r="SY529" s="188"/>
      <c r="SZ529" s="188"/>
      <c r="TA529" s="188"/>
      <c r="TB529" s="188"/>
      <c r="TC529" s="188"/>
      <c r="TD529" s="188"/>
      <c r="TE529" s="188"/>
      <c r="TF529" s="188"/>
      <c r="TG529" s="188"/>
      <c r="TH529" s="188"/>
      <c r="TI529" s="188"/>
      <c r="TJ529" s="188"/>
      <c r="TK529" s="188"/>
      <c r="TL529" s="188"/>
      <c r="TM529" s="188"/>
      <c r="TN529" s="188"/>
      <c r="TO529" s="188"/>
      <c r="TP529" s="188"/>
      <c r="TQ529" s="188"/>
      <c r="TR529" s="188"/>
      <c r="TS529" s="188"/>
      <c r="TT529" s="188"/>
      <c r="TU529" s="188"/>
      <c r="TV529" s="188"/>
      <c r="TW529" s="188"/>
      <c r="TX529" s="188"/>
      <c r="TY529" s="188"/>
      <c r="TZ529" s="188"/>
      <c r="UA529" s="188"/>
      <c r="UB529" s="188"/>
      <c r="UC529" s="188"/>
      <c r="UD529" s="188"/>
      <c r="UE529" s="188"/>
      <c r="UF529" s="188"/>
      <c r="UG529" s="188"/>
      <c r="UH529" s="188"/>
      <c r="UI529" s="188"/>
      <c r="UJ529" s="188"/>
      <c r="UK529" s="188"/>
      <c r="UL529" s="188"/>
      <c r="UM529" s="188"/>
      <c r="UN529" s="188"/>
      <c r="UO529" s="188"/>
      <c r="UP529" s="188"/>
      <c r="UQ529" s="188"/>
      <c r="UR529" s="188"/>
      <c r="US529" s="188"/>
      <c r="UT529" s="188"/>
      <c r="UU529" s="188"/>
      <c r="UV529" s="188"/>
      <c r="UW529" s="188"/>
      <c r="UX529" s="188"/>
      <c r="UY529" s="188"/>
      <c r="UZ529" s="188"/>
      <c r="VA529" s="188"/>
      <c r="VB529" s="188"/>
      <c r="VC529" s="188"/>
      <c r="VD529" s="188"/>
      <c r="VE529" s="188"/>
      <c r="VF529" s="188"/>
      <c r="VG529" s="188"/>
      <c r="VH529" s="188"/>
      <c r="VI529" s="188"/>
      <c r="VJ529" s="188"/>
      <c r="VK529" s="188"/>
      <c r="VL529" s="188"/>
      <c r="VM529" s="188"/>
      <c r="VN529" s="188"/>
      <c r="VO529" s="188"/>
      <c r="VP529" s="188"/>
      <c r="VQ529" s="188"/>
      <c r="VR529" s="188"/>
      <c r="VS529" s="188"/>
      <c r="VT529" s="188"/>
      <c r="VU529" s="188"/>
      <c r="VV529" s="188"/>
      <c r="VW529" s="188"/>
      <c r="VX529" s="188"/>
      <c r="VY529" s="188"/>
      <c r="VZ529" s="188"/>
      <c r="WA529" s="188"/>
      <c r="WB529" s="188"/>
      <c r="WC529" s="188"/>
      <c r="WD529" s="188"/>
      <c r="WE529" s="188"/>
      <c r="WF529" s="188"/>
      <c r="WG529" s="188"/>
      <c r="WH529" s="188"/>
      <c r="WI529" s="188"/>
      <c r="WJ529" s="188"/>
      <c r="WK529" s="188"/>
      <c r="WL529" s="188"/>
      <c r="WM529" s="188"/>
      <c r="WN529" s="188"/>
      <c r="WO529" s="188"/>
      <c r="WP529" s="188"/>
      <c r="WQ529" s="188"/>
      <c r="WR529" s="188"/>
      <c r="WS529" s="188"/>
      <c r="WT529" s="188"/>
      <c r="WU529" s="188"/>
      <c r="WV529" s="188"/>
      <c r="WW529" s="188"/>
      <c r="WX529" s="188"/>
      <c r="WY529" s="188"/>
      <c r="WZ529" s="188"/>
      <c r="XA529" s="188"/>
      <c r="XB529" s="188"/>
      <c r="XC529" s="188"/>
      <c r="XD529" s="188"/>
      <c r="XE529" s="188"/>
      <c r="XF529" s="188"/>
      <c r="XG529" s="188"/>
      <c r="XH529" s="188"/>
      <c r="XI529" s="188"/>
      <c r="XJ529" s="188"/>
      <c r="XK529" s="188"/>
      <c r="XL529" s="188"/>
      <c r="XM529" s="188"/>
      <c r="XN529" s="188"/>
      <c r="XO529" s="188"/>
      <c r="XP529" s="188"/>
      <c r="XQ529" s="188"/>
      <c r="XR529" s="188"/>
      <c r="XS529" s="188"/>
      <c r="XT529" s="188"/>
      <c r="XU529" s="188"/>
      <c r="XV529" s="188"/>
      <c r="XW529" s="188"/>
      <c r="XX529" s="188"/>
      <c r="XY529" s="188"/>
      <c r="XZ529" s="188"/>
      <c r="YA529" s="188"/>
      <c r="YB529" s="188"/>
      <c r="YC529" s="188"/>
      <c r="YD529" s="188"/>
      <c r="YE529" s="188"/>
      <c r="YF529" s="188"/>
      <c r="YG529" s="188"/>
      <c r="YH529" s="188"/>
      <c r="YI529" s="188"/>
      <c r="YJ529" s="188"/>
      <c r="YK529" s="188"/>
      <c r="YL529" s="188"/>
      <c r="YM529" s="188"/>
      <c r="YN529" s="188"/>
      <c r="YO529" s="188"/>
      <c r="YP529" s="188"/>
      <c r="YQ529" s="188"/>
      <c r="YR529" s="188"/>
      <c r="YS529" s="188"/>
      <c r="YT529" s="188"/>
      <c r="YU529" s="188"/>
      <c r="YV529" s="188"/>
      <c r="YW529" s="188"/>
      <c r="YX529" s="188"/>
      <c r="YY529" s="188"/>
      <c r="YZ529" s="188"/>
      <c r="ZA529" s="188"/>
      <c r="ZB529" s="188"/>
      <c r="ZC529" s="188"/>
      <c r="ZD529" s="188"/>
      <c r="ZE529" s="188"/>
      <c r="ZF529" s="188"/>
      <c r="ZG529" s="188"/>
      <c r="ZH529" s="188"/>
      <c r="ZI529" s="188"/>
      <c r="ZJ529" s="188"/>
      <c r="ZK529" s="188"/>
      <c r="ZL529" s="188"/>
      <c r="ZM529" s="188"/>
      <c r="ZN529" s="188"/>
      <c r="ZO529" s="188"/>
      <c r="ZP529" s="188"/>
      <c r="ZQ529" s="188"/>
      <c r="ZR529" s="188"/>
      <c r="ZS529" s="188"/>
      <c r="ZT529" s="188"/>
      <c r="ZU529" s="188"/>
      <c r="ZV529" s="188"/>
      <c r="ZW529" s="188"/>
      <c r="ZX529" s="188"/>
      <c r="ZY529" s="188"/>
      <c r="ZZ529" s="188"/>
      <c r="AAA529" s="188"/>
      <c r="AAB529" s="188"/>
      <c r="AAC529" s="188"/>
      <c r="AAD529" s="188"/>
      <c r="AAE529" s="188"/>
      <c r="AAF529" s="188"/>
      <c r="AAG529" s="188"/>
      <c r="AAH529" s="188"/>
      <c r="AAI529" s="188"/>
      <c r="AAJ529" s="188"/>
      <c r="AAK529" s="188"/>
      <c r="AAL529" s="188"/>
      <c r="AAM529" s="188"/>
      <c r="AAN529" s="188"/>
      <c r="AAO529" s="188"/>
      <c r="AAP529" s="188"/>
      <c r="AAQ529" s="188"/>
      <c r="AAR529" s="188"/>
      <c r="AAS529" s="188"/>
      <c r="AAT529" s="188"/>
      <c r="AAU529" s="188"/>
      <c r="AAV529" s="188"/>
      <c r="AAW529" s="188"/>
      <c r="AAX529" s="188"/>
      <c r="AAY529" s="188"/>
      <c r="AAZ529" s="188"/>
      <c r="ABA529" s="188"/>
      <c r="ABB529" s="188"/>
      <c r="ABC529" s="188"/>
      <c r="ABD529" s="188"/>
      <c r="ABE529" s="188"/>
      <c r="ABF529" s="188"/>
      <c r="ABG529" s="188"/>
      <c r="ABH529" s="188"/>
      <c r="ABI529" s="188"/>
      <c r="ABJ529" s="188"/>
      <c r="ABK529" s="188"/>
      <c r="ABL529" s="188"/>
      <c r="ABM529" s="188"/>
      <c r="ABN529" s="188"/>
      <c r="ABO529" s="188"/>
      <c r="ABP529" s="188"/>
      <c r="ABQ529" s="188"/>
      <c r="ABR529" s="188"/>
      <c r="ABS529" s="188"/>
      <c r="ABT529" s="188"/>
      <c r="ABU529" s="188"/>
      <c r="ABV529" s="188"/>
      <c r="ABW529" s="188"/>
      <c r="ABX529" s="188"/>
      <c r="ABY529" s="188"/>
      <c r="ABZ529" s="188"/>
      <c r="ACA529" s="188"/>
      <c r="ACB529" s="188"/>
      <c r="ACC529" s="188"/>
      <c r="ACD529" s="188"/>
      <c r="ACE529" s="188"/>
      <c r="ACF529" s="188"/>
      <c r="ACG529" s="188"/>
      <c r="ACH529" s="188"/>
      <c r="ACI529" s="188"/>
      <c r="ACJ529" s="188"/>
      <c r="ACK529" s="188"/>
      <c r="ACL529" s="188"/>
      <c r="ACM529" s="188"/>
      <c r="ACN529" s="188"/>
      <c r="ACO529" s="188"/>
      <c r="ACP529" s="188"/>
      <c r="ACQ529" s="188"/>
      <c r="ACR529" s="188"/>
      <c r="ACS529" s="188"/>
      <c r="ACT529" s="188"/>
      <c r="ACU529" s="188"/>
      <c r="ACV529" s="188"/>
      <c r="ACW529" s="188"/>
      <c r="ACX529" s="188"/>
      <c r="ACY529" s="188"/>
      <c r="ACZ529" s="188"/>
      <c r="ADA529" s="188"/>
      <c r="ADB529" s="188"/>
      <c r="ADC529" s="188"/>
      <c r="ADD529" s="188"/>
      <c r="ADE529" s="188"/>
      <c r="ADF529" s="188"/>
      <c r="ADG529" s="188"/>
      <c r="ADH529" s="188"/>
      <c r="ADI529" s="188"/>
      <c r="ADJ529" s="188"/>
      <c r="ADK529" s="188"/>
      <c r="ADL529" s="188"/>
      <c r="ADM529" s="188"/>
      <c r="ADN529" s="188"/>
      <c r="ADO529" s="188"/>
      <c r="ADP529" s="188"/>
      <c r="ADQ529" s="188"/>
      <c r="ADR529" s="188"/>
      <c r="ADS529" s="188"/>
      <c r="ADT529" s="188"/>
      <c r="ADU529" s="188"/>
      <c r="ADV529" s="188"/>
      <c r="ADW529" s="188"/>
      <c r="ADX529" s="188"/>
      <c r="ADY529" s="188"/>
      <c r="ADZ529" s="188"/>
      <c r="AEA529" s="188"/>
      <c r="AEB529" s="188"/>
      <c r="AEC529" s="188"/>
      <c r="AED529" s="188"/>
      <c r="AEE529" s="188"/>
      <c r="AEF529" s="188"/>
      <c r="AEG529" s="188"/>
      <c r="AEH529" s="188"/>
      <c r="AEI529" s="188"/>
      <c r="AEJ529" s="188"/>
      <c r="AEK529" s="188"/>
      <c r="AEL529" s="188"/>
      <c r="AEM529" s="188"/>
      <c r="AEN529" s="188"/>
      <c r="AEO529" s="188"/>
      <c r="AEP529" s="188"/>
      <c r="AEQ529" s="188"/>
      <c r="AER529" s="188"/>
      <c r="AES529" s="188"/>
      <c r="AET529" s="188"/>
      <c r="AEU529" s="188"/>
      <c r="AEV529" s="188"/>
      <c r="AEW529" s="188"/>
      <c r="AEX529" s="188"/>
      <c r="AEY529" s="188"/>
      <c r="AEZ529" s="188"/>
      <c r="AFA529" s="188"/>
      <c r="AFB529" s="188"/>
      <c r="AFC529" s="188"/>
      <c r="AFD529" s="188"/>
      <c r="AFE529" s="188"/>
      <c r="AFF529" s="188"/>
      <c r="AFG529" s="188"/>
      <c r="AFH529" s="188"/>
      <c r="AFI529" s="188"/>
      <c r="AFJ529" s="188"/>
      <c r="AFK529" s="188"/>
      <c r="AFL529" s="188"/>
      <c r="AFM529" s="188"/>
      <c r="AFN529" s="188"/>
      <c r="AFO529" s="188"/>
      <c r="AFP529" s="188"/>
      <c r="AFQ529" s="188"/>
      <c r="AFR529" s="188"/>
      <c r="AFS529" s="188"/>
      <c r="AFT529" s="188"/>
      <c r="AFU529" s="188"/>
      <c r="AFV529" s="188"/>
      <c r="AFW529" s="188"/>
      <c r="AFX529" s="188"/>
      <c r="AFY529" s="188"/>
      <c r="AFZ529" s="188"/>
      <c r="AGA529" s="188"/>
      <c r="AGB529" s="188"/>
      <c r="AGC529" s="188"/>
      <c r="AGD529" s="188"/>
      <c r="AGE529" s="188"/>
      <c r="AGF529" s="188"/>
      <c r="AGG529" s="188"/>
      <c r="AGH529" s="188"/>
      <c r="AGI529" s="188"/>
      <c r="AGJ529" s="188"/>
      <c r="AGK529" s="188"/>
      <c r="AGL529" s="188"/>
      <c r="AGM529" s="188"/>
      <c r="AGN529" s="188"/>
      <c r="AGO529" s="188"/>
      <c r="AGP529" s="188"/>
      <c r="AGQ529" s="188"/>
      <c r="AGR529" s="188"/>
      <c r="AGS529" s="188"/>
      <c r="AGT529" s="188"/>
      <c r="AGU529" s="188"/>
      <c r="AGV529" s="188"/>
      <c r="AGW529" s="188"/>
      <c r="AGX529" s="188"/>
      <c r="AGY529" s="188"/>
      <c r="AGZ529" s="188"/>
      <c r="AHA529" s="188"/>
      <c r="AHB529" s="188"/>
      <c r="AHC529" s="188"/>
      <c r="AHD529" s="188"/>
      <c r="AHE529" s="188"/>
      <c r="AHF529" s="188"/>
      <c r="AHG529" s="188"/>
      <c r="AHH529" s="188"/>
      <c r="AHI529" s="188"/>
      <c r="AHJ529" s="188"/>
      <c r="AHK529" s="188"/>
      <c r="AHL529" s="188"/>
      <c r="AHM529" s="188"/>
      <c r="AHN529" s="188"/>
      <c r="AHO529" s="188"/>
      <c r="AHP529" s="188"/>
      <c r="AHQ529" s="188"/>
      <c r="AHR529" s="188"/>
      <c r="AHS529" s="188"/>
      <c r="AHT529" s="188"/>
      <c r="AHU529" s="188"/>
      <c r="AHV529" s="188"/>
      <c r="AHW529" s="188"/>
      <c r="AHX529" s="188"/>
      <c r="AHY529" s="188"/>
      <c r="AHZ529" s="188"/>
      <c r="AIA529" s="188"/>
      <c r="AIB529" s="188"/>
      <c r="AIC529" s="188"/>
      <c r="AID529" s="188"/>
      <c r="AIE529" s="188"/>
      <c r="AIF529" s="188"/>
      <c r="AIG529" s="188"/>
      <c r="AIH529" s="188"/>
      <c r="AII529" s="188"/>
      <c r="AIJ529" s="188"/>
      <c r="AIK529" s="188"/>
      <c r="AIL529" s="188"/>
      <c r="AIM529" s="188"/>
      <c r="AIN529" s="188"/>
      <c r="AIO529" s="188"/>
      <c r="AIP529" s="188"/>
      <c r="AIQ529" s="188"/>
      <c r="AIR529" s="188"/>
      <c r="AIS529" s="188"/>
      <c r="AIT529" s="188"/>
      <c r="AIU529" s="188"/>
      <c r="AIV529" s="188"/>
      <c r="AIW529" s="188"/>
      <c r="AIX529" s="188"/>
      <c r="AIY529" s="188"/>
      <c r="AIZ529" s="188"/>
      <c r="AJA529" s="188"/>
      <c r="AJB529" s="188"/>
      <c r="AJC529" s="188"/>
      <c r="AJD529" s="188"/>
      <c r="AJE529" s="188"/>
      <c r="AJF529" s="188"/>
      <c r="AJG529" s="188"/>
      <c r="AJH529" s="188"/>
      <c r="AJI529" s="188"/>
      <c r="AJJ529" s="188"/>
      <c r="AJK529" s="188"/>
      <c r="AJL529" s="188"/>
      <c r="AJM529" s="188"/>
      <c r="AJN529" s="188"/>
      <c r="AJO529" s="188"/>
      <c r="AJP529" s="188"/>
      <c r="AJQ529" s="188"/>
      <c r="AJR529" s="188"/>
      <c r="AJS529" s="188"/>
      <c r="AJT529" s="188"/>
      <c r="AJU529" s="188"/>
      <c r="AJV529" s="188"/>
      <c r="AJW529" s="188"/>
      <c r="AJX529" s="188"/>
      <c r="AJY529" s="188"/>
      <c r="AJZ529" s="188"/>
      <c r="AKA529" s="188"/>
      <c r="AKB529" s="188"/>
      <c r="AKC529" s="188"/>
      <c r="AKD529" s="188"/>
      <c r="AKE529" s="188"/>
      <c r="AKF529" s="188"/>
      <c r="AKG529" s="188"/>
      <c r="AKH529" s="188"/>
      <c r="AKI529" s="188"/>
      <c r="AKJ529" s="188"/>
      <c r="AKK529" s="188"/>
      <c r="AKL529" s="188"/>
      <c r="AKM529" s="188"/>
      <c r="AKN529" s="188"/>
      <c r="AKO529" s="188"/>
      <c r="AKP529" s="188"/>
      <c r="AKQ529" s="188"/>
      <c r="AKR529" s="188"/>
      <c r="AKS529" s="188"/>
      <c r="AKT529" s="188"/>
      <c r="AKU529" s="188"/>
      <c r="AKV529" s="188"/>
      <c r="AKW529" s="188"/>
      <c r="AKX529" s="188"/>
      <c r="AKY529" s="188"/>
      <c r="AKZ529" s="188"/>
      <c r="ALA529" s="188"/>
      <c r="ALB529" s="188"/>
      <c r="ALC529" s="188"/>
      <c r="ALD529" s="188"/>
      <c r="ALE529" s="188"/>
      <c r="ALF529" s="188"/>
      <c r="ALG529" s="188"/>
      <c r="ALH529" s="188"/>
      <c r="ALI529" s="188"/>
      <c r="ALJ529" s="188"/>
      <c r="ALK529" s="188"/>
      <c r="ALL529" s="188"/>
      <c r="ALM529" s="188"/>
      <c r="ALN529" s="188"/>
      <c r="ALO529" s="188"/>
      <c r="ALP529" s="188"/>
      <c r="ALQ529" s="188"/>
      <c r="ALR529" s="188"/>
      <c r="ALS529" s="188"/>
      <c r="ALT529" s="188"/>
      <c r="ALU529" s="188"/>
      <c r="ALV529" s="188"/>
      <c r="ALW529" s="188"/>
      <c r="ALX529" s="188"/>
      <c r="ALY529" s="188"/>
      <c r="ALZ529" s="188"/>
      <c r="AMA529" s="188"/>
      <c r="AMB529" s="188"/>
      <c r="AMC529" s="188"/>
      <c r="AMD529" s="188"/>
      <c r="AME529" s="188"/>
      <c r="AMF529" s="188"/>
      <c r="AMG529" s="188"/>
      <c r="AMH529" s="188"/>
      <c r="AMI529" s="188"/>
      <c r="AMJ529" s="188"/>
      <c r="AMK529" s="188"/>
      <c r="AML529" s="561"/>
    </row>
    <row r="530" spans="1:1026" x14ac:dyDescent="0.25">
      <c r="A530" s="258" t="s">
        <v>1653</v>
      </c>
      <c r="B530" s="257">
        <v>530</v>
      </c>
      <c r="C530" s="258" t="s">
        <v>24625</v>
      </c>
      <c r="D530" s="308" t="s">
        <v>2694</v>
      </c>
      <c r="E530" s="277"/>
      <c r="F530" s="278"/>
      <c r="G530" s="280"/>
      <c r="H530" s="280"/>
      <c r="I530" s="492" t="s">
        <v>750</v>
      </c>
      <c r="J530" s="278"/>
      <c r="K530" s="278"/>
      <c r="L530" s="278"/>
      <c r="M530" s="278"/>
      <c r="N530" s="278"/>
      <c r="O530" s="278"/>
      <c r="P530" s="278"/>
      <c r="Q530" s="278">
        <v>1</v>
      </c>
      <c r="R530" s="278" t="s">
        <v>748</v>
      </c>
      <c r="S530" s="278"/>
      <c r="T530" s="278"/>
      <c r="U530" s="278"/>
      <c r="V530" s="278"/>
      <c r="W530" s="283">
        <f t="shared" si="225"/>
        <v>100</v>
      </c>
      <c r="X530" s="283">
        <f t="shared" si="235"/>
        <v>100</v>
      </c>
      <c r="Y530" s="283">
        <f t="shared" si="228"/>
        <v>100</v>
      </c>
      <c r="Z530" s="283">
        <f t="shared" si="236"/>
        <v>10</v>
      </c>
      <c r="AA530" s="283">
        <f t="shared" si="237"/>
        <v>1</v>
      </c>
      <c r="AB530" s="287">
        <f t="shared" si="227"/>
        <v>0.1</v>
      </c>
      <c r="AC530" s="287">
        <f t="shared" si="226"/>
        <v>100</v>
      </c>
      <c r="AD530" s="287">
        <f t="shared" ref="AD530:AD593" si="238">IF(OR(EXACT(T530,"1A"),EXACT(T530,"1B")),0.3,IF(T530=2,3,100))</f>
        <v>100</v>
      </c>
      <c r="AE530" s="284">
        <f t="shared" si="234"/>
        <v>100</v>
      </c>
      <c r="AF530" s="284">
        <f t="shared" si="230"/>
        <v>100</v>
      </c>
      <c r="AG530" s="268">
        <f t="shared" si="232"/>
        <v>100</v>
      </c>
      <c r="AH530" s="268">
        <f t="shared" si="229"/>
        <v>100</v>
      </c>
      <c r="AI530" s="268">
        <f t="shared" si="233"/>
        <v>100</v>
      </c>
      <c r="AJ530" s="268">
        <f t="shared" si="231"/>
        <v>100</v>
      </c>
      <c r="AK530" s="501" t="s">
        <v>750</v>
      </c>
      <c r="AL530" s="277">
        <v>1</v>
      </c>
      <c r="AM530" s="277">
        <v>1</v>
      </c>
      <c r="AN530" s="511"/>
      <c r="AO530" s="277"/>
      <c r="AP530" s="277"/>
      <c r="AQ530" s="277"/>
      <c r="AR530" s="171" t="s">
        <v>6076</v>
      </c>
      <c r="AS530" s="171"/>
      <c r="AT530" s="277"/>
      <c r="AU530" s="277"/>
    </row>
    <row r="531" spans="1:1026" x14ac:dyDescent="0.25">
      <c r="A531" s="258" t="s">
        <v>24684</v>
      </c>
      <c r="B531" s="257">
        <v>531</v>
      </c>
      <c r="C531" s="258" t="s">
        <v>24685</v>
      </c>
      <c r="D531" s="308" t="s">
        <v>24686</v>
      </c>
      <c r="E531" s="277"/>
      <c r="F531" s="278"/>
      <c r="G531" s="280"/>
      <c r="H531" s="280"/>
      <c r="I531" s="492">
        <v>71</v>
      </c>
      <c r="J531" s="278"/>
      <c r="K531" s="278"/>
      <c r="L531" s="278"/>
      <c r="M531" s="278"/>
      <c r="N531" s="278"/>
      <c r="O531" s="278"/>
      <c r="P531" s="278"/>
      <c r="Q531" s="278"/>
      <c r="R531" s="278"/>
      <c r="S531" s="278"/>
      <c r="T531" s="278"/>
      <c r="U531" s="278"/>
      <c r="V531" s="278"/>
      <c r="W531" s="283">
        <f t="shared" si="225"/>
        <v>100</v>
      </c>
      <c r="X531" s="283">
        <f t="shared" si="235"/>
        <v>100</v>
      </c>
      <c r="Y531" s="283">
        <f t="shared" si="228"/>
        <v>100</v>
      </c>
      <c r="Z531" s="283">
        <f t="shared" si="236"/>
        <v>100</v>
      </c>
      <c r="AA531" s="283">
        <f t="shared" si="237"/>
        <v>100</v>
      </c>
      <c r="AB531" s="287">
        <f t="shared" si="227"/>
        <v>100</v>
      </c>
      <c r="AC531" s="287">
        <f t="shared" si="226"/>
        <v>100</v>
      </c>
      <c r="AD531" s="287">
        <f t="shared" si="238"/>
        <v>100</v>
      </c>
      <c r="AE531" s="284">
        <f t="shared" si="234"/>
        <v>100</v>
      </c>
      <c r="AF531" s="284">
        <f t="shared" si="230"/>
        <v>100</v>
      </c>
      <c r="AG531" s="268">
        <f t="shared" si="232"/>
        <v>100</v>
      </c>
      <c r="AH531" s="268">
        <f t="shared" si="229"/>
        <v>100</v>
      </c>
      <c r="AI531" s="268">
        <f t="shared" si="233"/>
        <v>100</v>
      </c>
      <c r="AJ531" s="268">
        <f t="shared" si="231"/>
        <v>100</v>
      </c>
      <c r="AK531" s="501" t="s">
        <v>736</v>
      </c>
      <c r="AL531" s="277"/>
      <c r="AM531" s="277"/>
      <c r="AN531" s="511"/>
      <c r="AO531" s="277"/>
      <c r="AP531" s="277"/>
      <c r="AQ531" s="277"/>
      <c r="AR531" s="171" t="s">
        <v>24687</v>
      </c>
      <c r="AS531" s="171"/>
      <c r="AT531" s="277"/>
      <c r="AU531" s="277"/>
    </row>
    <row r="532" spans="1:1026" x14ac:dyDescent="0.25">
      <c r="A532" s="258" t="s">
        <v>6100</v>
      </c>
      <c r="B532" s="257">
        <v>532</v>
      </c>
      <c r="C532" s="258" t="s">
        <v>6099</v>
      </c>
      <c r="D532" s="308" t="s">
        <v>6101</v>
      </c>
      <c r="E532" s="277"/>
      <c r="F532" s="278">
        <v>4</v>
      </c>
      <c r="G532" s="280"/>
      <c r="H532" s="280"/>
      <c r="I532" s="492">
        <v>6</v>
      </c>
      <c r="J532" s="278">
        <v>2</v>
      </c>
      <c r="K532" s="278">
        <v>1</v>
      </c>
      <c r="L532" s="278"/>
      <c r="M532" s="278"/>
      <c r="N532" s="278"/>
      <c r="O532" s="278"/>
      <c r="P532" s="278"/>
      <c r="Q532" s="278"/>
      <c r="R532" s="278"/>
      <c r="S532" s="278"/>
      <c r="T532" s="278"/>
      <c r="U532" s="278"/>
      <c r="V532" s="278"/>
      <c r="W532" s="283">
        <f t="shared" si="225"/>
        <v>100</v>
      </c>
      <c r="X532" s="283">
        <f t="shared" si="235"/>
        <v>100</v>
      </c>
      <c r="Y532" s="283">
        <f t="shared" si="228"/>
        <v>100</v>
      </c>
      <c r="Z532" s="283">
        <f t="shared" si="236"/>
        <v>100</v>
      </c>
      <c r="AA532" s="283">
        <f t="shared" si="237"/>
        <v>100</v>
      </c>
      <c r="AB532" s="287">
        <f t="shared" si="227"/>
        <v>100</v>
      </c>
      <c r="AC532" s="287">
        <f t="shared" si="226"/>
        <v>100</v>
      </c>
      <c r="AD532" s="287">
        <f t="shared" si="238"/>
        <v>100</v>
      </c>
      <c r="AE532" s="284">
        <f t="shared" si="234"/>
        <v>100</v>
      </c>
      <c r="AF532" s="284">
        <f t="shared" si="230"/>
        <v>100</v>
      </c>
      <c r="AG532" s="268">
        <f t="shared" si="232"/>
        <v>1</v>
      </c>
      <c r="AH532" s="268">
        <f t="shared" si="229"/>
        <v>10</v>
      </c>
      <c r="AI532" s="268">
        <f t="shared" si="233"/>
        <v>3</v>
      </c>
      <c r="AJ532" s="268">
        <f t="shared" si="231"/>
        <v>100</v>
      </c>
      <c r="AK532" s="506" t="s">
        <v>24626</v>
      </c>
      <c r="AL532" s="277"/>
      <c r="AM532" s="277">
        <v>3</v>
      </c>
      <c r="AN532" s="511"/>
      <c r="AO532" s="277"/>
      <c r="AP532" s="277"/>
      <c r="AQ532" s="277"/>
      <c r="AR532" s="171" t="s">
        <v>6102</v>
      </c>
      <c r="AS532" s="171"/>
      <c r="AT532" s="277"/>
      <c r="AU532" s="277"/>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c r="BR532" s="170"/>
      <c r="BS532" s="170"/>
      <c r="BT532" s="170"/>
      <c r="BU532" s="170"/>
      <c r="BV532" s="170"/>
      <c r="BW532" s="170"/>
      <c r="BX532" s="170"/>
      <c r="BY532" s="170"/>
      <c r="BZ532" s="170"/>
      <c r="CA532" s="170"/>
      <c r="CB532" s="170"/>
      <c r="CC532" s="170"/>
      <c r="CD532" s="170"/>
      <c r="CE532" s="170"/>
      <c r="CF532" s="170"/>
      <c r="CG532" s="170"/>
      <c r="CH532" s="170"/>
      <c r="CI532" s="170"/>
      <c r="CJ532" s="170"/>
      <c r="CK532" s="170"/>
      <c r="CL532" s="170"/>
      <c r="CM532" s="170"/>
      <c r="CN532" s="170"/>
      <c r="CO532" s="170"/>
      <c r="CP532" s="170"/>
      <c r="CQ532" s="170"/>
      <c r="CR532" s="170"/>
      <c r="CS532" s="170"/>
      <c r="CT532" s="170"/>
      <c r="CU532" s="170"/>
      <c r="CV532" s="170"/>
      <c r="CW532" s="170"/>
      <c r="CX532" s="170"/>
      <c r="CY532" s="170"/>
      <c r="CZ532" s="170"/>
      <c r="DA532" s="170"/>
      <c r="DB532" s="170"/>
      <c r="DC532" s="170"/>
      <c r="DD532" s="170"/>
      <c r="DE532" s="170"/>
      <c r="DF532" s="170"/>
      <c r="DG532" s="170"/>
      <c r="DH532" s="170"/>
      <c r="DI532" s="170"/>
      <c r="DJ532" s="170"/>
      <c r="DK532" s="170"/>
      <c r="DL532" s="170"/>
      <c r="DM532" s="170"/>
      <c r="DN532" s="170"/>
      <c r="DO532" s="170"/>
      <c r="DP532" s="170"/>
      <c r="DQ532" s="170"/>
      <c r="DR532" s="170"/>
      <c r="DS532" s="170"/>
      <c r="DT532" s="170"/>
      <c r="DU532" s="170"/>
      <c r="DV532" s="170"/>
      <c r="DW532" s="170"/>
      <c r="DX532" s="170"/>
      <c r="DY532" s="170"/>
      <c r="DZ532" s="170"/>
      <c r="EA532" s="170"/>
      <c r="EB532" s="170"/>
      <c r="EC532" s="170"/>
      <c r="ED532" s="170"/>
      <c r="EE532" s="170"/>
      <c r="EF532" s="170"/>
      <c r="EG532" s="170"/>
      <c r="EH532" s="170"/>
      <c r="EI532" s="170"/>
      <c r="EJ532" s="170"/>
      <c r="EK532" s="170"/>
      <c r="EL532" s="170"/>
      <c r="EM532" s="170"/>
      <c r="EN532" s="170"/>
      <c r="EO532" s="170"/>
      <c r="EP532" s="170"/>
      <c r="EQ532" s="170"/>
      <c r="ER532" s="170"/>
      <c r="ES532" s="170"/>
      <c r="ET532" s="170"/>
      <c r="EU532" s="170"/>
      <c r="EV532" s="170"/>
      <c r="EW532" s="170"/>
      <c r="EX532" s="170"/>
      <c r="EY532" s="170"/>
      <c r="EZ532" s="170"/>
      <c r="FA532" s="170"/>
      <c r="FB532" s="170"/>
      <c r="FC532" s="170"/>
      <c r="FD532" s="170"/>
      <c r="FE532" s="170"/>
      <c r="FF532" s="170"/>
      <c r="FG532" s="170"/>
      <c r="FH532" s="170"/>
      <c r="FI532" s="170"/>
      <c r="FJ532" s="170"/>
      <c r="FK532" s="170"/>
      <c r="FL532" s="170"/>
      <c r="FM532" s="170"/>
      <c r="FN532" s="170"/>
      <c r="FO532" s="170"/>
      <c r="FP532" s="170"/>
      <c r="FQ532" s="170"/>
      <c r="FR532" s="170"/>
      <c r="FS532" s="170"/>
      <c r="FT532" s="170"/>
      <c r="FU532" s="170"/>
      <c r="FV532" s="170"/>
      <c r="FW532" s="170"/>
      <c r="FX532" s="170"/>
      <c r="FY532" s="170"/>
      <c r="FZ532" s="170"/>
      <c r="GA532" s="170"/>
      <c r="GB532" s="170"/>
      <c r="GC532" s="170"/>
      <c r="GD532" s="170"/>
      <c r="GE532" s="170"/>
      <c r="GF532" s="170"/>
      <c r="GG532" s="170"/>
      <c r="GH532" s="170"/>
      <c r="GI532" s="170"/>
      <c r="GJ532" s="170"/>
      <c r="GK532" s="170"/>
      <c r="GL532" s="170"/>
      <c r="GM532" s="170"/>
      <c r="GN532" s="170"/>
      <c r="GO532" s="170"/>
      <c r="GP532" s="170"/>
      <c r="GQ532" s="170"/>
      <c r="GR532" s="170"/>
      <c r="GS532" s="170"/>
      <c r="GT532" s="170"/>
      <c r="GU532" s="170"/>
      <c r="GV532" s="170"/>
      <c r="GW532" s="170"/>
      <c r="GX532" s="170"/>
      <c r="GY532" s="170"/>
      <c r="GZ532" s="170"/>
      <c r="HA532" s="170"/>
      <c r="HB532" s="170"/>
      <c r="HC532" s="170"/>
      <c r="HD532" s="170"/>
      <c r="HE532" s="170"/>
      <c r="HF532" s="170"/>
      <c r="HG532" s="170"/>
      <c r="HH532" s="170"/>
      <c r="HI532" s="170"/>
      <c r="HJ532" s="170"/>
      <c r="HK532" s="170"/>
      <c r="HL532" s="170"/>
      <c r="HM532" s="170"/>
      <c r="HN532" s="170"/>
      <c r="HO532" s="170"/>
      <c r="HP532" s="170"/>
      <c r="HQ532" s="170"/>
      <c r="HR532" s="170"/>
      <c r="HS532" s="170"/>
      <c r="HT532" s="170"/>
      <c r="HU532" s="170"/>
      <c r="HV532" s="170"/>
      <c r="HW532" s="170"/>
      <c r="HX532" s="170"/>
      <c r="HY532" s="170"/>
      <c r="HZ532" s="170"/>
      <c r="IA532" s="170"/>
      <c r="IB532" s="170"/>
      <c r="IC532" s="170"/>
      <c r="ID532" s="170"/>
      <c r="IE532" s="170"/>
      <c r="IF532" s="170"/>
      <c r="IG532" s="170"/>
      <c r="IH532" s="170"/>
      <c r="II532" s="170"/>
      <c r="IJ532" s="170"/>
      <c r="IK532" s="170"/>
      <c r="IL532" s="170"/>
      <c r="IM532" s="170"/>
      <c r="IN532" s="170"/>
      <c r="IO532" s="170"/>
      <c r="IP532" s="170"/>
      <c r="IQ532" s="170"/>
      <c r="IR532" s="170"/>
      <c r="IS532" s="170"/>
      <c r="IT532" s="170"/>
      <c r="IU532" s="170"/>
      <c r="IV532" s="170"/>
      <c r="IW532" s="170"/>
      <c r="IX532" s="170"/>
      <c r="IY532" s="170"/>
      <c r="IZ532" s="170"/>
      <c r="JA532" s="170"/>
      <c r="JB532" s="170"/>
      <c r="JC532" s="170"/>
      <c r="JD532" s="170"/>
      <c r="JE532" s="170"/>
      <c r="JF532" s="170"/>
      <c r="JG532" s="170"/>
      <c r="JH532" s="170"/>
      <c r="JI532" s="170"/>
      <c r="JJ532" s="170"/>
      <c r="JK532" s="170"/>
      <c r="JL532" s="170"/>
      <c r="JM532" s="170"/>
      <c r="JN532" s="170"/>
      <c r="JO532" s="170"/>
      <c r="JP532" s="170"/>
      <c r="JQ532" s="170"/>
      <c r="JR532" s="170"/>
      <c r="JS532" s="170"/>
      <c r="JT532" s="170"/>
      <c r="JU532" s="170"/>
      <c r="JV532" s="170"/>
      <c r="JW532" s="170"/>
      <c r="JX532" s="170"/>
      <c r="JY532" s="170"/>
      <c r="JZ532" s="170"/>
      <c r="KA532" s="170"/>
      <c r="KB532" s="170"/>
      <c r="KC532" s="170"/>
      <c r="KD532" s="170"/>
      <c r="KE532" s="170"/>
      <c r="KF532" s="170"/>
      <c r="KG532" s="170"/>
      <c r="KH532" s="170"/>
      <c r="KI532" s="170"/>
      <c r="KJ532" s="170"/>
      <c r="KK532" s="170"/>
      <c r="KL532" s="170"/>
      <c r="KM532" s="170"/>
      <c r="KN532" s="170"/>
      <c r="KO532" s="170"/>
      <c r="KP532" s="170"/>
      <c r="KQ532" s="170"/>
      <c r="KR532" s="170"/>
      <c r="KS532" s="170"/>
      <c r="KT532" s="170"/>
      <c r="KU532" s="170"/>
      <c r="KV532" s="170"/>
      <c r="KW532" s="170"/>
      <c r="KX532" s="170"/>
      <c r="KY532" s="170"/>
      <c r="KZ532" s="170"/>
      <c r="LA532" s="170"/>
      <c r="LB532" s="170"/>
      <c r="LC532" s="170"/>
      <c r="LD532" s="170"/>
      <c r="LE532" s="170"/>
      <c r="LF532" s="170"/>
      <c r="LG532" s="170"/>
      <c r="LH532" s="170"/>
      <c r="LI532" s="170"/>
      <c r="LJ532" s="170"/>
      <c r="LK532" s="170"/>
      <c r="LL532" s="170"/>
      <c r="LM532" s="170"/>
      <c r="LN532" s="170"/>
      <c r="LO532" s="170"/>
      <c r="LP532" s="170"/>
      <c r="LQ532" s="170"/>
      <c r="LR532" s="170"/>
      <c r="LS532" s="170"/>
      <c r="LT532" s="170"/>
      <c r="LU532" s="170"/>
      <c r="LV532" s="170"/>
      <c r="LW532" s="170"/>
      <c r="LX532" s="170"/>
      <c r="LY532" s="170"/>
      <c r="LZ532" s="170"/>
      <c r="MA532" s="170"/>
      <c r="MB532" s="170"/>
      <c r="MC532" s="170"/>
      <c r="MD532" s="170"/>
      <c r="ME532" s="170"/>
      <c r="MF532" s="170"/>
      <c r="MG532" s="170"/>
      <c r="MH532" s="170"/>
      <c r="MI532" s="170"/>
      <c r="MJ532" s="170"/>
      <c r="MK532" s="170"/>
      <c r="ML532" s="170"/>
      <c r="MM532" s="170"/>
      <c r="MN532" s="170"/>
      <c r="MO532" s="170"/>
      <c r="MP532" s="170"/>
      <c r="MQ532" s="170"/>
      <c r="MR532" s="170"/>
      <c r="MS532" s="170"/>
      <c r="MT532" s="170"/>
      <c r="MU532" s="170"/>
      <c r="MV532" s="170"/>
      <c r="MW532" s="170"/>
      <c r="MX532" s="170"/>
      <c r="MY532" s="170"/>
      <c r="MZ532" s="170"/>
      <c r="NA532" s="170"/>
      <c r="NB532" s="170"/>
      <c r="NC532" s="170"/>
      <c r="ND532" s="170"/>
      <c r="NE532" s="170"/>
      <c r="NF532" s="170"/>
      <c r="NG532" s="170"/>
      <c r="NH532" s="170"/>
      <c r="NI532" s="170"/>
      <c r="NJ532" s="170"/>
      <c r="NK532" s="170"/>
      <c r="NL532" s="170"/>
      <c r="NM532" s="170"/>
      <c r="NN532" s="170"/>
      <c r="NO532" s="170"/>
      <c r="NP532" s="170"/>
      <c r="NQ532" s="170"/>
      <c r="NR532" s="170"/>
      <c r="NS532" s="170"/>
      <c r="NT532" s="170"/>
      <c r="NU532" s="170"/>
      <c r="NV532" s="170"/>
      <c r="NW532" s="170"/>
      <c r="NX532" s="170"/>
      <c r="NY532" s="170"/>
      <c r="NZ532" s="170"/>
      <c r="OA532" s="170"/>
      <c r="OB532" s="170"/>
      <c r="OC532" s="170"/>
      <c r="OD532" s="170"/>
      <c r="OE532" s="170"/>
      <c r="OF532" s="170"/>
      <c r="OG532" s="170"/>
      <c r="OH532" s="170"/>
      <c r="OI532" s="170"/>
      <c r="OJ532" s="170"/>
      <c r="OK532" s="170"/>
      <c r="OL532" s="170"/>
      <c r="OM532" s="170"/>
      <c r="ON532" s="170"/>
      <c r="OO532" s="170"/>
      <c r="OP532" s="170"/>
      <c r="OQ532" s="170"/>
      <c r="OR532" s="170"/>
      <c r="OS532" s="170"/>
      <c r="OT532" s="170"/>
      <c r="OU532" s="170"/>
      <c r="OV532" s="170"/>
      <c r="OW532" s="170"/>
      <c r="OX532" s="170"/>
      <c r="OY532" s="170"/>
      <c r="OZ532" s="170"/>
      <c r="PA532" s="170"/>
      <c r="PB532" s="170"/>
      <c r="PC532" s="170"/>
      <c r="PD532" s="170"/>
      <c r="PE532" s="170"/>
      <c r="PF532" s="170"/>
      <c r="PG532" s="170"/>
      <c r="PH532" s="170"/>
      <c r="PI532" s="170"/>
      <c r="PJ532" s="170"/>
      <c r="PK532" s="170"/>
      <c r="PL532" s="170"/>
      <c r="PM532" s="170"/>
      <c r="PN532" s="170"/>
      <c r="PO532" s="170"/>
      <c r="PP532" s="170"/>
      <c r="PQ532" s="170"/>
      <c r="PR532" s="170"/>
      <c r="PS532" s="170"/>
      <c r="PT532" s="170"/>
      <c r="PU532" s="170"/>
      <c r="PV532" s="170"/>
      <c r="PW532" s="170"/>
      <c r="PX532" s="170"/>
      <c r="PY532" s="170"/>
      <c r="PZ532" s="170"/>
      <c r="QA532" s="170"/>
      <c r="QB532" s="170"/>
      <c r="QC532" s="170"/>
      <c r="QD532" s="170"/>
      <c r="QE532" s="170"/>
      <c r="QF532" s="170"/>
      <c r="QG532" s="170"/>
      <c r="QH532" s="170"/>
      <c r="QI532" s="170"/>
      <c r="QJ532" s="170"/>
      <c r="QK532" s="170"/>
      <c r="QL532" s="170"/>
      <c r="QM532" s="170"/>
      <c r="QN532" s="170"/>
      <c r="QO532" s="170"/>
      <c r="QP532" s="170"/>
      <c r="QQ532" s="170"/>
      <c r="QR532" s="170"/>
      <c r="QS532" s="170"/>
      <c r="QT532" s="170"/>
      <c r="QU532" s="170"/>
      <c r="QV532" s="170"/>
      <c r="QW532" s="170"/>
      <c r="QX532" s="170"/>
      <c r="QY532" s="170"/>
      <c r="QZ532" s="170"/>
      <c r="RA532" s="170"/>
      <c r="RB532" s="170"/>
      <c r="RC532" s="170"/>
      <c r="RD532" s="170"/>
      <c r="RE532" s="170"/>
      <c r="RF532" s="170"/>
      <c r="RG532" s="170"/>
      <c r="RH532" s="170"/>
      <c r="RI532" s="170"/>
      <c r="RJ532" s="170"/>
      <c r="RK532" s="170"/>
      <c r="RL532" s="170"/>
      <c r="RM532" s="170"/>
      <c r="RN532" s="170"/>
      <c r="RO532" s="170"/>
      <c r="RP532" s="170"/>
      <c r="RQ532" s="170"/>
      <c r="RR532" s="170"/>
      <c r="RS532" s="170"/>
      <c r="RT532" s="170"/>
      <c r="RU532" s="170"/>
      <c r="RV532" s="170"/>
      <c r="RW532" s="170"/>
      <c r="RX532" s="170"/>
      <c r="RY532" s="170"/>
      <c r="RZ532" s="170"/>
      <c r="SA532" s="170"/>
      <c r="SB532" s="170"/>
      <c r="SC532" s="170"/>
      <c r="SD532" s="170"/>
      <c r="SE532" s="170"/>
      <c r="SF532" s="170"/>
      <c r="SG532" s="170"/>
      <c r="SH532" s="170"/>
      <c r="SI532" s="170"/>
      <c r="SJ532" s="170"/>
      <c r="SK532" s="170"/>
      <c r="SL532" s="170"/>
      <c r="SM532" s="170"/>
      <c r="SN532" s="170"/>
      <c r="SO532" s="170"/>
      <c r="SP532" s="170"/>
      <c r="SQ532" s="170"/>
      <c r="SR532" s="170"/>
      <c r="SS532" s="170"/>
      <c r="ST532" s="170"/>
      <c r="SU532" s="170"/>
      <c r="SV532" s="170"/>
      <c r="SW532" s="170"/>
      <c r="SX532" s="170"/>
      <c r="SY532" s="170"/>
      <c r="SZ532" s="170"/>
      <c r="TA532" s="170"/>
      <c r="TB532" s="170"/>
      <c r="TC532" s="170"/>
      <c r="TD532" s="170"/>
      <c r="TE532" s="170"/>
      <c r="TF532" s="170"/>
      <c r="TG532" s="170"/>
      <c r="TH532" s="170"/>
      <c r="TI532" s="170"/>
      <c r="TJ532" s="170"/>
      <c r="TK532" s="170"/>
      <c r="TL532" s="170"/>
      <c r="TM532" s="170"/>
      <c r="TN532" s="170"/>
      <c r="TO532" s="170"/>
      <c r="TP532" s="170"/>
      <c r="TQ532" s="170"/>
      <c r="TR532" s="170"/>
      <c r="TS532" s="170"/>
      <c r="TT532" s="170"/>
      <c r="TU532" s="170"/>
      <c r="TV532" s="170"/>
      <c r="TW532" s="170"/>
      <c r="TX532" s="170"/>
      <c r="TY532" s="170"/>
      <c r="TZ532" s="170"/>
      <c r="UA532" s="170"/>
      <c r="UB532" s="170"/>
      <c r="UC532" s="170"/>
      <c r="UD532" s="170"/>
      <c r="UE532" s="170"/>
      <c r="UF532" s="170"/>
      <c r="UG532" s="170"/>
      <c r="UH532" s="170"/>
      <c r="UI532" s="170"/>
      <c r="UJ532" s="170"/>
      <c r="UK532" s="170"/>
      <c r="UL532" s="170"/>
      <c r="UM532" s="170"/>
      <c r="UN532" s="170"/>
      <c r="UO532" s="170"/>
      <c r="UP532" s="170"/>
      <c r="UQ532" s="170"/>
      <c r="UR532" s="170"/>
      <c r="US532" s="170"/>
      <c r="UT532" s="170"/>
      <c r="UU532" s="170"/>
      <c r="UV532" s="170"/>
      <c r="UW532" s="170"/>
      <c r="UX532" s="170"/>
      <c r="UY532" s="170"/>
      <c r="UZ532" s="170"/>
      <c r="VA532" s="170"/>
      <c r="VB532" s="170"/>
      <c r="VC532" s="170"/>
      <c r="VD532" s="170"/>
      <c r="VE532" s="170"/>
      <c r="VF532" s="170"/>
      <c r="VG532" s="170"/>
      <c r="VH532" s="170"/>
      <c r="VI532" s="170"/>
      <c r="VJ532" s="170"/>
      <c r="VK532" s="170"/>
      <c r="VL532" s="170"/>
      <c r="VM532" s="170"/>
      <c r="VN532" s="170"/>
      <c r="VO532" s="170"/>
      <c r="VP532" s="170"/>
      <c r="VQ532" s="170"/>
      <c r="VR532" s="170"/>
      <c r="VS532" s="170"/>
      <c r="VT532" s="170"/>
      <c r="VU532" s="170"/>
      <c r="VV532" s="170"/>
      <c r="VW532" s="170"/>
      <c r="VX532" s="170"/>
      <c r="VY532" s="170"/>
      <c r="VZ532" s="170"/>
      <c r="WA532" s="170"/>
      <c r="WB532" s="170"/>
      <c r="WC532" s="170"/>
      <c r="WD532" s="170"/>
      <c r="WE532" s="170"/>
      <c r="WF532" s="170"/>
      <c r="WG532" s="170"/>
      <c r="WH532" s="170"/>
      <c r="WI532" s="170"/>
      <c r="WJ532" s="170"/>
      <c r="WK532" s="170"/>
      <c r="WL532" s="170"/>
      <c r="WM532" s="170"/>
      <c r="WN532" s="170"/>
      <c r="WO532" s="170"/>
      <c r="WP532" s="170"/>
      <c r="WQ532" s="170"/>
      <c r="WR532" s="170"/>
      <c r="WS532" s="170"/>
      <c r="WT532" s="170"/>
      <c r="WU532" s="170"/>
      <c r="WV532" s="170"/>
      <c r="WW532" s="170"/>
      <c r="WX532" s="170"/>
      <c r="WY532" s="170"/>
      <c r="WZ532" s="170"/>
      <c r="XA532" s="170"/>
      <c r="XB532" s="170"/>
      <c r="XC532" s="170"/>
      <c r="XD532" s="170"/>
      <c r="XE532" s="170"/>
      <c r="XF532" s="170"/>
      <c r="XG532" s="170"/>
      <c r="XH532" s="170"/>
      <c r="XI532" s="170"/>
      <c r="XJ532" s="170"/>
      <c r="XK532" s="170"/>
      <c r="XL532" s="170"/>
      <c r="XM532" s="170"/>
      <c r="XN532" s="170"/>
      <c r="XO532" s="170"/>
      <c r="XP532" s="170"/>
      <c r="XQ532" s="170"/>
      <c r="XR532" s="170"/>
      <c r="XS532" s="170"/>
      <c r="XT532" s="170"/>
      <c r="XU532" s="170"/>
      <c r="XV532" s="170"/>
      <c r="XW532" s="170"/>
      <c r="XX532" s="170"/>
      <c r="XY532" s="170"/>
      <c r="XZ532" s="170"/>
      <c r="YA532" s="170"/>
      <c r="YB532" s="170"/>
      <c r="YC532" s="170"/>
      <c r="YD532" s="170"/>
      <c r="YE532" s="170"/>
      <c r="YF532" s="170"/>
      <c r="YG532" s="170"/>
      <c r="YH532" s="170"/>
      <c r="YI532" s="170"/>
      <c r="YJ532" s="170"/>
      <c r="YK532" s="170"/>
      <c r="YL532" s="170"/>
      <c r="YM532" s="170"/>
      <c r="YN532" s="170"/>
      <c r="YO532" s="170"/>
      <c r="YP532" s="170"/>
      <c r="YQ532" s="170"/>
      <c r="YR532" s="170"/>
      <c r="YS532" s="170"/>
      <c r="YT532" s="170"/>
      <c r="YU532" s="170"/>
      <c r="YV532" s="170"/>
      <c r="YW532" s="170"/>
      <c r="YX532" s="170"/>
      <c r="YY532" s="170"/>
      <c r="YZ532" s="170"/>
      <c r="ZA532" s="170"/>
      <c r="ZB532" s="170"/>
      <c r="ZC532" s="170"/>
      <c r="ZD532" s="170"/>
      <c r="ZE532" s="170"/>
      <c r="ZF532" s="170"/>
      <c r="ZG532" s="170"/>
      <c r="ZH532" s="170"/>
      <c r="ZI532" s="170"/>
      <c r="ZJ532" s="170"/>
      <c r="ZK532" s="170"/>
      <c r="ZL532" s="170"/>
      <c r="ZM532" s="170"/>
      <c r="ZN532" s="170"/>
      <c r="ZO532" s="170"/>
      <c r="ZP532" s="170"/>
      <c r="ZQ532" s="170"/>
      <c r="ZR532" s="170"/>
      <c r="ZS532" s="170"/>
      <c r="ZT532" s="170"/>
      <c r="ZU532" s="170"/>
      <c r="ZV532" s="170"/>
      <c r="ZW532" s="170"/>
      <c r="ZX532" s="170"/>
      <c r="ZY532" s="170"/>
      <c r="ZZ532" s="170"/>
      <c r="AAA532" s="170"/>
      <c r="AAB532" s="170"/>
      <c r="AAC532" s="170"/>
      <c r="AAD532" s="170"/>
      <c r="AAE532" s="170"/>
      <c r="AAF532" s="170"/>
      <c r="AAG532" s="170"/>
      <c r="AAH532" s="170"/>
      <c r="AAI532" s="170"/>
      <c r="AAJ532" s="170"/>
      <c r="AAK532" s="170"/>
      <c r="AAL532" s="170"/>
      <c r="AAM532" s="170"/>
      <c r="AAN532" s="170"/>
      <c r="AAO532" s="170"/>
      <c r="AAP532" s="170"/>
      <c r="AAQ532" s="170"/>
      <c r="AAR532" s="170"/>
      <c r="AAS532" s="170"/>
      <c r="AAT532" s="170"/>
      <c r="AAU532" s="170"/>
      <c r="AAV532" s="170"/>
      <c r="AAW532" s="170"/>
      <c r="AAX532" s="170"/>
      <c r="AAY532" s="170"/>
      <c r="AAZ532" s="170"/>
      <c r="ABA532" s="170"/>
      <c r="ABB532" s="170"/>
      <c r="ABC532" s="170"/>
      <c r="ABD532" s="170"/>
      <c r="ABE532" s="170"/>
      <c r="ABF532" s="170"/>
      <c r="ABG532" s="170"/>
      <c r="ABH532" s="170"/>
      <c r="ABI532" s="170"/>
      <c r="ABJ532" s="170"/>
      <c r="ABK532" s="170"/>
      <c r="ABL532" s="170"/>
      <c r="ABM532" s="170"/>
      <c r="ABN532" s="170"/>
      <c r="ABO532" s="170"/>
      <c r="ABP532" s="170"/>
      <c r="ABQ532" s="170"/>
      <c r="ABR532" s="170"/>
      <c r="ABS532" s="170"/>
      <c r="ABT532" s="170"/>
      <c r="ABU532" s="170"/>
      <c r="ABV532" s="170"/>
      <c r="ABW532" s="170"/>
      <c r="ABX532" s="170"/>
      <c r="ABY532" s="170"/>
      <c r="ABZ532" s="170"/>
      <c r="ACA532" s="170"/>
      <c r="ACB532" s="170"/>
      <c r="ACC532" s="170"/>
      <c r="ACD532" s="170"/>
      <c r="ACE532" s="170"/>
      <c r="ACF532" s="170"/>
      <c r="ACG532" s="170"/>
      <c r="ACH532" s="170"/>
      <c r="ACI532" s="170"/>
      <c r="ACJ532" s="170"/>
      <c r="ACK532" s="170"/>
      <c r="ACL532" s="170"/>
      <c r="ACM532" s="170"/>
      <c r="ACN532" s="170"/>
      <c r="ACO532" s="170"/>
      <c r="ACP532" s="170"/>
      <c r="ACQ532" s="170"/>
      <c r="ACR532" s="170"/>
      <c r="ACS532" s="170"/>
      <c r="ACT532" s="170"/>
      <c r="ACU532" s="170"/>
      <c r="ACV532" s="170"/>
      <c r="ACW532" s="170"/>
      <c r="ACX532" s="170"/>
      <c r="ACY532" s="170"/>
      <c r="ACZ532" s="170"/>
      <c r="ADA532" s="170"/>
      <c r="ADB532" s="170"/>
      <c r="ADC532" s="170"/>
      <c r="ADD532" s="170"/>
      <c r="ADE532" s="170"/>
      <c r="ADF532" s="170"/>
      <c r="ADG532" s="170"/>
      <c r="ADH532" s="170"/>
      <c r="ADI532" s="170"/>
      <c r="ADJ532" s="170"/>
      <c r="ADK532" s="170"/>
      <c r="ADL532" s="170"/>
      <c r="ADM532" s="170"/>
      <c r="ADN532" s="170"/>
      <c r="ADO532" s="170"/>
      <c r="ADP532" s="170"/>
      <c r="ADQ532" s="170"/>
      <c r="ADR532" s="170"/>
      <c r="ADS532" s="170"/>
      <c r="ADT532" s="170"/>
      <c r="ADU532" s="170"/>
      <c r="ADV532" s="170"/>
      <c r="ADW532" s="170"/>
      <c r="ADX532" s="170"/>
      <c r="ADY532" s="170"/>
      <c r="ADZ532" s="170"/>
      <c r="AEA532" s="170"/>
      <c r="AEB532" s="170"/>
      <c r="AEC532" s="170"/>
      <c r="AED532" s="170"/>
      <c r="AEE532" s="170"/>
      <c r="AEF532" s="170"/>
      <c r="AEG532" s="170"/>
      <c r="AEH532" s="170"/>
      <c r="AEI532" s="170"/>
      <c r="AEJ532" s="170"/>
      <c r="AEK532" s="170"/>
      <c r="AEL532" s="170"/>
      <c r="AEM532" s="170"/>
      <c r="AEN532" s="170"/>
      <c r="AEO532" s="170"/>
      <c r="AEP532" s="170"/>
      <c r="AEQ532" s="170"/>
      <c r="AER532" s="170"/>
      <c r="AES532" s="170"/>
      <c r="AET532" s="170"/>
      <c r="AEU532" s="170"/>
      <c r="AEV532" s="170"/>
      <c r="AEW532" s="170"/>
      <c r="AEX532" s="170"/>
      <c r="AEY532" s="170"/>
      <c r="AEZ532" s="170"/>
      <c r="AFA532" s="170"/>
      <c r="AFB532" s="170"/>
      <c r="AFC532" s="170"/>
      <c r="AFD532" s="170"/>
      <c r="AFE532" s="170"/>
      <c r="AFF532" s="170"/>
      <c r="AFG532" s="170"/>
      <c r="AFH532" s="170"/>
      <c r="AFI532" s="170"/>
      <c r="AFJ532" s="170"/>
      <c r="AFK532" s="170"/>
      <c r="AFL532" s="170"/>
      <c r="AFM532" s="170"/>
      <c r="AFN532" s="170"/>
      <c r="AFO532" s="170"/>
      <c r="AFP532" s="170"/>
      <c r="AFQ532" s="170"/>
      <c r="AFR532" s="170"/>
      <c r="AFS532" s="170"/>
      <c r="AFT532" s="170"/>
      <c r="AFU532" s="170"/>
      <c r="AFV532" s="170"/>
      <c r="AFW532" s="170"/>
      <c r="AFX532" s="170"/>
      <c r="AFY532" s="170"/>
      <c r="AFZ532" s="170"/>
      <c r="AGA532" s="170"/>
      <c r="AGB532" s="170"/>
      <c r="AGC532" s="170"/>
      <c r="AGD532" s="170"/>
      <c r="AGE532" s="170"/>
      <c r="AGF532" s="170"/>
      <c r="AGG532" s="170"/>
      <c r="AGH532" s="170"/>
      <c r="AGI532" s="170"/>
      <c r="AGJ532" s="170"/>
      <c r="AGK532" s="170"/>
      <c r="AGL532" s="170"/>
      <c r="AGM532" s="170"/>
      <c r="AGN532" s="170"/>
      <c r="AGO532" s="170"/>
      <c r="AGP532" s="170"/>
      <c r="AGQ532" s="170"/>
      <c r="AGR532" s="170"/>
      <c r="AGS532" s="170"/>
      <c r="AGT532" s="170"/>
      <c r="AGU532" s="170"/>
      <c r="AGV532" s="170"/>
      <c r="AGW532" s="170"/>
      <c r="AGX532" s="170"/>
      <c r="AGY532" s="170"/>
      <c r="AGZ532" s="170"/>
      <c r="AHA532" s="170"/>
      <c r="AHB532" s="170"/>
      <c r="AHC532" s="170"/>
      <c r="AHD532" s="170"/>
      <c r="AHE532" s="170"/>
      <c r="AHF532" s="170"/>
      <c r="AHG532" s="170"/>
      <c r="AHH532" s="170"/>
      <c r="AHI532" s="170"/>
      <c r="AHJ532" s="170"/>
      <c r="AHK532" s="170"/>
      <c r="AHL532" s="170"/>
      <c r="AHM532" s="170"/>
      <c r="AHN532" s="170"/>
      <c r="AHO532" s="170"/>
      <c r="AHP532" s="170"/>
      <c r="AHQ532" s="170"/>
      <c r="AHR532" s="170"/>
      <c r="AHS532" s="170"/>
      <c r="AHT532" s="170"/>
      <c r="AHU532" s="170"/>
      <c r="AHV532" s="170"/>
      <c r="AHW532" s="170"/>
      <c r="AHX532" s="170"/>
      <c r="AHY532" s="170"/>
      <c r="AHZ532" s="170"/>
      <c r="AIA532" s="170"/>
      <c r="AIB532" s="170"/>
      <c r="AIC532" s="170"/>
      <c r="AID532" s="170"/>
      <c r="AIE532" s="170"/>
      <c r="AIF532" s="170"/>
      <c r="AIG532" s="170"/>
      <c r="AIH532" s="170"/>
      <c r="AII532" s="170"/>
      <c r="AIJ532" s="170"/>
      <c r="AIK532" s="170"/>
      <c r="AIL532" s="170"/>
      <c r="AIM532" s="170"/>
      <c r="AIN532" s="170"/>
      <c r="AIO532" s="170"/>
      <c r="AIP532" s="170"/>
      <c r="AIQ532" s="170"/>
      <c r="AIR532" s="170"/>
      <c r="AIS532" s="170"/>
      <c r="AIT532" s="170"/>
      <c r="AIU532" s="170"/>
      <c r="AIV532" s="170"/>
      <c r="AIW532" s="170"/>
      <c r="AIX532" s="170"/>
      <c r="AIY532" s="170"/>
      <c r="AIZ532" s="170"/>
      <c r="AJA532" s="170"/>
      <c r="AJB532" s="170"/>
      <c r="AJC532" s="170"/>
      <c r="AJD532" s="170"/>
      <c r="AJE532" s="170"/>
      <c r="AJF532" s="170"/>
      <c r="AJG532" s="170"/>
      <c r="AJH532" s="170"/>
      <c r="AJI532" s="170"/>
      <c r="AJJ532" s="170"/>
      <c r="AJK532" s="170"/>
      <c r="AJL532" s="170"/>
      <c r="AJM532" s="170"/>
      <c r="AJN532" s="170"/>
      <c r="AJO532" s="170"/>
      <c r="AJP532" s="170"/>
      <c r="AJQ532" s="170"/>
      <c r="AJR532" s="170"/>
      <c r="AJS532" s="170"/>
      <c r="AJT532" s="170"/>
      <c r="AJU532" s="170"/>
      <c r="AJV532" s="170"/>
      <c r="AJW532" s="170"/>
      <c r="AJX532" s="170"/>
      <c r="AJY532" s="170"/>
      <c r="AJZ532" s="170"/>
      <c r="AKA532" s="170"/>
      <c r="AKB532" s="170"/>
      <c r="AKC532" s="170"/>
      <c r="AKD532" s="170"/>
      <c r="AKE532" s="170"/>
      <c r="AKF532" s="170"/>
      <c r="AKG532" s="170"/>
      <c r="AKH532" s="170"/>
      <c r="AKI532" s="170"/>
      <c r="AKJ532" s="170"/>
      <c r="AKK532" s="170"/>
      <c r="AKL532" s="170"/>
      <c r="AKM532" s="170"/>
      <c r="AKN532" s="170"/>
      <c r="AKO532" s="170"/>
      <c r="AKP532" s="170"/>
      <c r="AKQ532" s="170"/>
      <c r="AKR532" s="170"/>
      <c r="AKS532" s="170"/>
      <c r="AKT532" s="170"/>
      <c r="AKU532" s="170"/>
      <c r="AKV532" s="170"/>
      <c r="AKW532" s="170"/>
      <c r="AKX532" s="170"/>
      <c r="AKY532" s="170"/>
      <c r="AKZ532" s="170"/>
      <c r="ALA532" s="170"/>
      <c r="ALB532" s="170"/>
      <c r="ALC532" s="170"/>
      <c r="ALD532" s="170"/>
      <c r="ALE532" s="170"/>
      <c r="ALF532" s="170"/>
      <c r="ALG532" s="170"/>
      <c r="ALH532" s="170"/>
      <c r="ALI532" s="170"/>
      <c r="ALJ532" s="170"/>
      <c r="ALK532" s="170"/>
      <c r="ALL532" s="170"/>
      <c r="ALM532" s="170"/>
      <c r="ALN532" s="170"/>
      <c r="ALO532" s="170"/>
      <c r="ALP532" s="170"/>
      <c r="ALQ532" s="170"/>
      <c r="ALR532" s="170"/>
      <c r="ALS532" s="170"/>
      <c r="ALT532" s="170"/>
      <c r="ALU532" s="170"/>
      <c r="ALV532" s="170"/>
      <c r="ALW532" s="170"/>
      <c r="ALX532" s="170"/>
      <c r="ALY532" s="170"/>
      <c r="ALZ532" s="170"/>
      <c r="AMA532" s="170"/>
      <c r="AMB532" s="170"/>
      <c r="AMC532" s="170"/>
      <c r="AMD532" s="170"/>
      <c r="AME532" s="170"/>
      <c r="AMF532" s="170"/>
      <c r="AMG532" s="170"/>
      <c r="AMH532" s="170"/>
      <c r="AMI532" s="170"/>
      <c r="AMJ532" s="170"/>
    </row>
    <row r="533" spans="1:1026" x14ac:dyDescent="0.25">
      <c r="A533" s="289" t="s">
        <v>6103</v>
      </c>
      <c r="B533" s="257">
        <v>533</v>
      </c>
      <c r="C533" s="258" t="s">
        <v>6104</v>
      </c>
      <c r="D533" s="308" t="s">
        <v>6105</v>
      </c>
      <c r="E533" s="277"/>
      <c r="F533" s="278">
        <v>4</v>
      </c>
      <c r="G533" s="280"/>
      <c r="H533" s="280"/>
      <c r="I533" s="492">
        <v>12</v>
      </c>
      <c r="J533" s="278" t="s">
        <v>825</v>
      </c>
      <c r="K533" s="278">
        <v>1</v>
      </c>
      <c r="L533" s="278"/>
      <c r="M533" s="278"/>
      <c r="N533" s="278"/>
      <c r="O533" s="278"/>
      <c r="P533" s="278"/>
      <c r="Q533" s="278"/>
      <c r="R533" s="278"/>
      <c r="S533" s="278"/>
      <c r="T533" s="278"/>
      <c r="U533" s="278"/>
      <c r="V533" s="278"/>
      <c r="W533" s="283">
        <f t="shared" si="225"/>
        <v>100</v>
      </c>
      <c r="X533" s="283">
        <f t="shared" si="235"/>
        <v>100</v>
      </c>
      <c r="Y533" s="283">
        <f t="shared" si="228"/>
        <v>100</v>
      </c>
      <c r="Z533" s="283">
        <f t="shared" si="236"/>
        <v>100</v>
      </c>
      <c r="AA533" s="283">
        <f t="shared" si="237"/>
        <v>100</v>
      </c>
      <c r="AB533" s="287">
        <f t="shared" si="227"/>
        <v>100</v>
      </c>
      <c r="AC533" s="287">
        <f t="shared" si="226"/>
        <v>100</v>
      </c>
      <c r="AD533" s="287">
        <f t="shared" si="238"/>
        <v>100</v>
      </c>
      <c r="AE533" s="284">
        <f t="shared" si="234"/>
        <v>100</v>
      </c>
      <c r="AF533" s="284">
        <f t="shared" si="230"/>
        <v>100</v>
      </c>
      <c r="AG533" s="268">
        <f t="shared" si="232"/>
        <v>1</v>
      </c>
      <c r="AH533" s="268">
        <f t="shared" si="229"/>
        <v>1</v>
      </c>
      <c r="AI533" s="268">
        <f t="shared" si="233"/>
        <v>3</v>
      </c>
      <c r="AJ533" s="268">
        <f t="shared" si="231"/>
        <v>5</v>
      </c>
      <c r="AK533" s="506" t="s">
        <v>24627</v>
      </c>
      <c r="AL533" s="277"/>
      <c r="AM533" s="277">
        <v>3</v>
      </c>
      <c r="AN533" s="511"/>
      <c r="AO533" s="277"/>
      <c r="AP533" s="277"/>
      <c r="AQ533" s="277"/>
      <c r="AR533" s="171" t="s">
        <v>756</v>
      </c>
      <c r="AS533" s="171"/>
      <c r="AT533" s="277"/>
      <c r="AU533" s="277"/>
      <c r="AW533" s="559"/>
      <c r="AX533" s="559"/>
      <c r="AY533" s="559"/>
      <c r="AZ533" s="559"/>
      <c r="BA533" s="559"/>
      <c r="BB533" s="559"/>
      <c r="BC533" s="559"/>
      <c r="BD533" s="559"/>
      <c r="BE533" s="559"/>
      <c r="BF533" s="559"/>
      <c r="BG533" s="559"/>
      <c r="BH533" s="559"/>
      <c r="BI533" s="559"/>
      <c r="BJ533" s="559"/>
      <c r="BK533" s="559"/>
      <c r="BL533" s="559"/>
      <c r="BM533" s="559"/>
      <c r="BN533" s="559"/>
      <c r="BO533" s="559"/>
      <c r="BP533" s="559"/>
      <c r="BQ533" s="559"/>
      <c r="BR533" s="559"/>
      <c r="BS533" s="559"/>
      <c r="BT533" s="559"/>
      <c r="BU533" s="559"/>
      <c r="BV533" s="559"/>
      <c r="BW533" s="559"/>
      <c r="BX533" s="559"/>
      <c r="BY533" s="559"/>
      <c r="BZ533" s="559"/>
      <c r="CA533" s="559"/>
      <c r="CB533" s="559"/>
      <c r="CC533" s="559"/>
      <c r="CD533" s="559"/>
      <c r="CE533" s="559"/>
      <c r="CF533" s="559"/>
      <c r="CG533" s="559"/>
      <c r="CH533" s="559"/>
      <c r="CI533" s="559"/>
      <c r="CJ533" s="559"/>
      <c r="CK533" s="559"/>
      <c r="CL533" s="559"/>
      <c r="CM533" s="559"/>
      <c r="CN533" s="559"/>
      <c r="CO533" s="559"/>
      <c r="CP533" s="559"/>
      <c r="CQ533" s="559"/>
      <c r="CR533" s="559"/>
      <c r="CS533" s="559"/>
      <c r="CT533" s="559"/>
      <c r="CU533" s="559"/>
      <c r="CV533" s="559"/>
      <c r="CW533" s="559"/>
      <c r="CX533" s="559"/>
      <c r="CY533" s="559"/>
      <c r="CZ533" s="559"/>
      <c r="DA533" s="559"/>
      <c r="DB533" s="559"/>
      <c r="DC533" s="559"/>
      <c r="DD533" s="559"/>
      <c r="DE533" s="559"/>
      <c r="DF533" s="559"/>
      <c r="DG533" s="559"/>
      <c r="DH533" s="559"/>
      <c r="DI533" s="559"/>
      <c r="DJ533" s="559"/>
      <c r="DK533" s="559"/>
      <c r="DL533" s="559"/>
      <c r="DM533" s="559"/>
      <c r="DN533" s="559"/>
      <c r="DO533" s="559"/>
      <c r="DP533" s="559"/>
      <c r="DQ533" s="559"/>
      <c r="DR533" s="559"/>
      <c r="DS533" s="559"/>
      <c r="DT533" s="559"/>
      <c r="DU533" s="559"/>
      <c r="DV533" s="559"/>
      <c r="DW533" s="559"/>
      <c r="DX533" s="559"/>
      <c r="DY533" s="559"/>
      <c r="DZ533" s="559"/>
      <c r="EA533" s="559"/>
      <c r="EB533" s="559"/>
      <c r="EC533" s="559"/>
      <c r="ED533" s="559"/>
      <c r="EE533" s="559"/>
      <c r="EF533" s="559"/>
      <c r="EG533" s="559"/>
      <c r="EH533" s="559"/>
      <c r="EI533" s="559"/>
      <c r="EJ533" s="559"/>
      <c r="EK533" s="559"/>
      <c r="EL533" s="559"/>
      <c r="EM533" s="559"/>
      <c r="EN533" s="559"/>
      <c r="EO533" s="559"/>
      <c r="EP533" s="559"/>
      <c r="EQ533" s="559"/>
      <c r="ER533" s="559"/>
      <c r="ES533" s="559"/>
      <c r="ET533" s="559"/>
      <c r="EU533" s="559"/>
      <c r="EV533" s="559"/>
      <c r="EW533" s="559"/>
      <c r="EX533" s="559"/>
      <c r="EY533" s="559"/>
      <c r="EZ533" s="559"/>
      <c r="FA533" s="559"/>
      <c r="FB533" s="559"/>
      <c r="FC533" s="559"/>
      <c r="FD533" s="559"/>
      <c r="FE533" s="559"/>
      <c r="FF533" s="559"/>
      <c r="FG533" s="559"/>
      <c r="FH533" s="559"/>
      <c r="FI533" s="559"/>
      <c r="FJ533" s="559"/>
      <c r="FK533" s="559"/>
      <c r="FL533" s="559"/>
      <c r="FM533" s="559"/>
      <c r="FN533" s="559"/>
      <c r="FO533" s="559"/>
      <c r="FP533" s="559"/>
      <c r="FQ533" s="559"/>
      <c r="FR533" s="559"/>
      <c r="FS533" s="559"/>
      <c r="FT533" s="559"/>
      <c r="FU533" s="559"/>
      <c r="FV533" s="559"/>
      <c r="FW533" s="559"/>
      <c r="FX533" s="559"/>
      <c r="FY533" s="559"/>
      <c r="FZ533" s="559"/>
      <c r="GA533" s="559"/>
      <c r="GB533" s="559"/>
      <c r="GC533" s="559"/>
      <c r="GD533" s="559"/>
      <c r="GE533" s="559"/>
      <c r="GF533" s="559"/>
      <c r="GG533" s="559"/>
      <c r="GH533" s="559"/>
      <c r="GI533" s="559"/>
      <c r="GJ533" s="559"/>
      <c r="GK533" s="559"/>
      <c r="GL533" s="559"/>
      <c r="GM533" s="559"/>
      <c r="GN533" s="559"/>
      <c r="GO533" s="559"/>
      <c r="GP533" s="559"/>
      <c r="GQ533" s="559"/>
      <c r="GR533" s="559"/>
      <c r="GS533" s="559"/>
      <c r="GT533" s="559"/>
      <c r="GU533" s="559"/>
      <c r="GV533" s="559"/>
      <c r="GW533" s="559"/>
      <c r="GX533" s="559"/>
      <c r="GY533" s="559"/>
      <c r="GZ533" s="559"/>
      <c r="HA533" s="559"/>
      <c r="HB533" s="559"/>
      <c r="HC533" s="559"/>
      <c r="HD533" s="559"/>
      <c r="HE533" s="559"/>
      <c r="HF533" s="559"/>
      <c r="HG533" s="559"/>
      <c r="HH533" s="559"/>
      <c r="HI533" s="559"/>
      <c r="HJ533" s="559"/>
      <c r="HK533" s="559"/>
      <c r="HL533" s="559"/>
      <c r="HM533" s="559"/>
      <c r="HN533" s="559"/>
      <c r="HO533" s="559"/>
      <c r="HP533" s="559"/>
      <c r="HQ533" s="559"/>
      <c r="HR533" s="559"/>
      <c r="HS533" s="559"/>
      <c r="HT533" s="559"/>
      <c r="HU533" s="559"/>
      <c r="HV533" s="559"/>
      <c r="HW533" s="559"/>
      <c r="HX533" s="559"/>
      <c r="HY533" s="559"/>
      <c r="HZ533" s="559"/>
      <c r="IA533" s="559"/>
      <c r="IB533" s="559"/>
      <c r="IC533" s="559"/>
      <c r="ID533" s="559"/>
      <c r="IE533" s="559"/>
      <c r="IF533" s="559"/>
      <c r="IG533" s="559"/>
      <c r="IH533" s="559"/>
      <c r="II533" s="559"/>
      <c r="IJ533" s="559"/>
      <c r="IK533" s="559"/>
      <c r="IL533" s="559"/>
      <c r="IM533" s="559"/>
      <c r="IN533" s="559"/>
      <c r="IO533" s="559"/>
      <c r="IP533" s="559"/>
      <c r="IQ533" s="559"/>
      <c r="IR533" s="559"/>
      <c r="IS533" s="559"/>
      <c r="IT533" s="559"/>
      <c r="IU533" s="559"/>
      <c r="IV533" s="559"/>
      <c r="IW533" s="559"/>
      <c r="IX533" s="559"/>
      <c r="IY533" s="559"/>
      <c r="IZ533" s="559"/>
      <c r="JA533" s="559"/>
      <c r="JB533" s="559"/>
      <c r="JC533" s="559"/>
      <c r="JD533" s="559"/>
      <c r="JE533" s="559"/>
      <c r="JF533" s="559"/>
      <c r="JG533" s="559"/>
      <c r="JH533" s="559"/>
      <c r="JI533" s="559"/>
      <c r="JJ533" s="559"/>
      <c r="JK533" s="559"/>
      <c r="JL533" s="559"/>
      <c r="JM533" s="559"/>
      <c r="JN533" s="559"/>
      <c r="JO533" s="559"/>
      <c r="JP533" s="559"/>
      <c r="JQ533" s="559"/>
      <c r="JR533" s="559"/>
      <c r="JS533" s="559"/>
      <c r="JT533" s="559"/>
      <c r="JU533" s="559"/>
      <c r="JV533" s="559"/>
      <c r="JW533" s="559"/>
      <c r="JX533" s="559"/>
      <c r="JY533" s="559"/>
      <c r="JZ533" s="559"/>
      <c r="KA533" s="559"/>
      <c r="KB533" s="559"/>
      <c r="KC533" s="559"/>
      <c r="KD533" s="559"/>
      <c r="KE533" s="559"/>
      <c r="KF533" s="559"/>
      <c r="KG533" s="559"/>
      <c r="KH533" s="559"/>
      <c r="KI533" s="559"/>
      <c r="KJ533" s="559"/>
      <c r="KK533" s="559"/>
      <c r="KL533" s="559"/>
      <c r="KM533" s="559"/>
      <c r="KN533" s="559"/>
      <c r="KO533" s="559"/>
      <c r="KP533" s="559"/>
      <c r="KQ533" s="559"/>
      <c r="KR533" s="559"/>
      <c r="KS533" s="559"/>
      <c r="KT533" s="559"/>
      <c r="KU533" s="559"/>
      <c r="KV533" s="559"/>
      <c r="KW533" s="559"/>
      <c r="KX533" s="559"/>
      <c r="KY533" s="559"/>
      <c r="KZ533" s="559"/>
      <c r="LA533" s="559"/>
      <c r="LB533" s="559"/>
      <c r="LC533" s="559"/>
      <c r="LD533" s="559"/>
      <c r="LE533" s="559"/>
      <c r="LF533" s="559"/>
      <c r="LG533" s="559"/>
      <c r="LH533" s="559"/>
      <c r="LI533" s="559"/>
      <c r="LJ533" s="559"/>
      <c r="LK533" s="559"/>
      <c r="LL533" s="559"/>
      <c r="LM533" s="559"/>
      <c r="LN533" s="559"/>
      <c r="LO533" s="559"/>
      <c r="LP533" s="559"/>
      <c r="LQ533" s="559"/>
      <c r="LR533" s="559"/>
      <c r="LS533" s="559"/>
      <c r="LT533" s="559"/>
      <c r="LU533" s="559"/>
      <c r="LV533" s="559"/>
      <c r="LW533" s="559"/>
      <c r="LX533" s="559"/>
      <c r="LY533" s="559"/>
      <c r="LZ533" s="559"/>
      <c r="MA533" s="559"/>
      <c r="MB533" s="559"/>
      <c r="MC533" s="559"/>
      <c r="MD533" s="559"/>
      <c r="ME533" s="559"/>
      <c r="MF533" s="559"/>
      <c r="MG533" s="559"/>
      <c r="MH533" s="559"/>
      <c r="MI533" s="559"/>
      <c r="MJ533" s="559"/>
      <c r="MK533" s="559"/>
      <c r="ML533" s="559"/>
      <c r="MM533" s="559"/>
      <c r="MN533" s="559"/>
      <c r="MO533" s="559"/>
      <c r="MP533" s="559"/>
      <c r="MQ533" s="559"/>
      <c r="MR533" s="559"/>
      <c r="MS533" s="559"/>
      <c r="MT533" s="559"/>
      <c r="MU533" s="559"/>
      <c r="MV533" s="559"/>
      <c r="MW533" s="559"/>
      <c r="MX533" s="559"/>
      <c r="MY533" s="559"/>
      <c r="MZ533" s="559"/>
      <c r="NA533" s="559"/>
      <c r="NB533" s="559"/>
      <c r="NC533" s="559"/>
      <c r="ND533" s="559"/>
      <c r="NE533" s="559"/>
      <c r="NF533" s="559"/>
      <c r="NG533" s="559"/>
      <c r="NH533" s="559"/>
      <c r="NI533" s="559"/>
      <c r="NJ533" s="559"/>
      <c r="NK533" s="559"/>
      <c r="NL533" s="559"/>
      <c r="NM533" s="559"/>
      <c r="NN533" s="559"/>
      <c r="NO533" s="559"/>
      <c r="NP533" s="559"/>
      <c r="NQ533" s="559"/>
      <c r="NR533" s="559"/>
      <c r="NS533" s="559"/>
      <c r="NT533" s="559"/>
      <c r="NU533" s="559"/>
      <c r="NV533" s="559"/>
      <c r="NW533" s="559"/>
      <c r="NX533" s="559"/>
      <c r="NY533" s="559"/>
      <c r="NZ533" s="559"/>
      <c r="OA533" s="559"/>
      <c r="OB533" s="559"/>
      <c r="OC533" s="559"/>
      <c r="OD533" s="559"/>
      <c r="OE533" s="559"/>
      <c r="OF533" s="559"/>
      <c r="OG533" s="559"/>
      <c r="OH533" s="559"/>
      <c r="OI533" s="559"/>
      <c r="OJ533" s="559"/>
      <c r="OK533" s="559"/>
      <c r="OL533" s="559"/>
      <c r="OM533" s="559"/>
      <c r="ON533" s="559"/>
      <c r="OO533" s="559"/>
      <c r="OP533" s="559"/>
      <c r="OQ533" s="559"/>
      <c r="OR533" s="559"/>
      <c r="OS533" s="559"/>
      <c r="OT533" s="559"/>
      <c r="OU533" s="559"/>
      <c r="OV533" s="559"/>
      <c r="OW533" s="559"/>
      <c r="OX533" s="559"/>
      <c r="OY533" s="559"/>
      <c r="OZ533" s="559"/>
      <c r="PA533" s="559"/>
      <c r="PB533" s="559"/>
      <c r="PC533" s="559"/>
      <c r="PD533" s="559"/>
      <c r="PE533" s="559"/>
      <c r="PF533" s="559"/>
      <c r="PG533" s="559"/>
      <c r="PH533" s="559"/>
      <c r="PI533" s="559"/>
      <c r="PJ533" s="559"/>
      <c r="PK533" s="559"/>
      <c r="PL533" s="559"/>
      <c r="PM533" s="559"/>
      <c r="PN533" s="559"/>
      <c r="PO533" s="559"/>
      <c r="PP533" s="559"/>
      <c r="PQ533" s="559"/>
      <c r="PR533" s="559"/>
      <c r="PS533" s="559"/>
      <c r="PT533" s="559"/>
      <c r="PU533" s="559"/>
      <c r="PV533" s="559"/>
      <c r="PW533" s="559"/>
      <c r="PX533" s="559"/>
      <c r="PY533" s="559"/>
      <c r="PZ533" s="559"/>
      <c r="QA533" s="559"/>
      <c r="QB533" s="559"/>
      <c r="QC533" s="559"/>
      <c r="QD533" s="559"/>
      <c r="QE533" s="559"/>
      <c r="QF533" s="559"/>
      <c r="QG533" s="559"/>
      <c r="QH533" s="559"/>
      <c r="QI533" s="559"/>
      <c r="QJ533" s="559"/>
      <c r="QK533" s="559"/>
      <c r="QL533" s="559"/>
      <c r="QM533" s="559"/>
      <c r="QN533" s="559"/>
      <c r="QO533" s="559"/>
      <c r="QP533" s="559"/>
      <c r="QQ533" s="559"/>
      <c r="QR533" s="559"/>
      <c r="QS533" s="559"/>
      <c r="QT533" s="559"/>
      <c r="QU533" s="559"/>
      <c r="QV533" s="559"/>
      <c r="QW533" s="559"/>
      <c r="QX533" s="559"/>
      <c r="QY533" s="559"/>
      <c r="QZ533" s="559"/>
      <c r="RA533" s="559"/>
      <c r="RB533" s="559"/>
      <c r="RC533" s="559"/>
      <c r="RD533" s="559"/>
      <c r="RE533" s="559"/>
      <c r="RF533" s="559"/>
      <c r="RG533" s="559"/>
      <c r="RH533" s="559"/>
      <c r="RI533" s="559"/>
      <c r="RJ533" s="559"/>
      <c r="RK533" s="559"/>
      <c r="RL533" s="559"/>
      <c r="RM533" s="559"/>
      <c r="RN533" s="559"/>
      <c r="RO533" s="559"/>
      <c r="RP533" s="559"/>
      <c r="RQ533" s="559"/>
      <c r="RR533" s="559"/>
      <c r="RS533" s="559"/>
      <c r="RT533" s="559"/>
      <c r="RU533" s="559"/>
      <c r="RV533" s="559"/>
      <c r="RW533" s="559"/>
      <c r="RX533" s="559"/>
      <c r="RY533" s="559"/>
      <c r="RZ533" s="559"/>
      <c r="SA533" s="559"/>
      <c r="SB533" s="559"/>
      <c r="SC533" s="559"/>
      <c r="SD533" s="559"/>
      <c r="SE533" s="559"/>
      <c r="SF533" s="559"/>
      <c r="SG533" s="559"/>
      <c r="SH533" s="559"/>
      <c r="SI533" s="559"/>
      <c r="SJ533" s="559"/>
      <c r="SK533" s="559"/>
      <c r="SL533" s="559"/>
      <c r="SM533" s="559"/>
      <c r="SN533" s="559"/>
      <c r="SO533" s="559"/>
      <c r="SP533" s="559"/>
      <c r="SQ533" s="559"/>
      <c r="SR533" s="559"/>
      <c r="SS533" s="559"/>
      <c r="ST533" s="559"/>
      <c r="SU533" s="559"/>
      <c r="SV533" s="559"/>
      <c r="SW533" s="559"/>
      <c r="SX533" s="559"/>
      <c r="SY533" s="559"/>
      <c r="SZ533" s="559"/>
      <c r="TA533" s="559"/>
      <c r="TB533" s="559"/>
      <c r="TC533" s="559"/>
      <c r="TD533" s="559"/>
      <c r="TE533" s="559"/>
      <c r="TF533" s="559"/>
      <c r="TG533" s="559"/>
      <c r="TH533" s="559"/>
      <c r="TI533" s="559"/>
      <c r="TJ533" s="559"/>
      <c r="TK533" s="559"/>
      <c r="TL533" s="559"/>
      <c r="TM533" s="559"/>
      <c r="TN533" s="559"/>
      <c r="TO533" s="559"/>
      <c r="TP533" s="559"/>
      <c r="TQ533" s="559"/>
      <c r="TR533" s="559"/>
      <c r="TS533" s="559"/>
      <c r="TT533" s="559"/>
      <c r="TU533" s="559"/>
      <c r="TV533" s="559"/>
      <c r="TW533" s="559"/>
      <c r="TX533" s="559"/>
      <c r="TY533" s="559"/>
      <c r="TZ533" s="559"/>
      <c r="UA533" s="559"/>
      <c r="UB533" s="559"/>
      <c r="UC533" s="559"/>
      <c r="UD533" s="559"/>
      <c r="UE533" s="559"/>
      <c r="UF533" s="559"/>
      <c r="UG533" s="559"/>
      <c r="UH533" s="559"/>
      <c r="UI533" s="559"/>
      <c r="UJ533" s="559"/>
      <c r="UK533" s="559"/>
      <c r="UL533" s="559"/>
      <c r="UM533" s="559"/>
      <c r="UN533" s="559"/>
      <c r="UO533" s="559"/>
      <c r="UP533" s="559"/>
      <c r="UQ533" s="559"/>
      <c r="UR533" s="559"/>
      <c r="US533" s="559"/>
      <c r="UT533" s="559"/>
      <c r="UU533" s="559"/>
      <c r="UV533" s="559"/>
      <c r="UW533" s="559"/>
      <c r="UX533" s="559"/>
      <c r="UY533" s="559"/>
      <c r="UZ533" s="559"/>
      <c r="VA533" s="559"/>
      <c r="VB533" s="559"/>
      <c r="VC533" s="559"/>
      <c r="VD533" s="559"/>
      <c r="VE533" s="559"/>
      <c r="VF533" s="559"/>
      <c r="VG533" s="559"/>
      <c r="VH533" s="559"/>
      <c r="VI533" s="559"/>
      <c r="VJ533" s="559"/>
      <c r="VK533" s="559"/>
      <c r="VL533" s="559"/>
      <c r="VM533" s="559"/>
      <c r="VN533" s="559"/>
      <c r="VO533" s="559"/>
      <c r="VP533" s="559"/>
      <c r="VQ533" s="559"/>
      <c r="VR533" s="559"/>
      <c r="VS533" s="559"/>
      <c r="VT533" s="559"/>
      <c r="VU533" s="559"/>
      <c r="VV533" s="559"/>
      <c r="VW533" s="559"/>
      <c r="VX533" s="559"/>
      <c r="VY533" s="559"/>
      <c r="VZ533" s="559"/>
      <c r="WA533" s="559"/>
      <c r="WB533" s="559"/>
      <c r="WC533" s="559"/>
      <c r="WD533" s="559"/>
      <c r="WE533" s="559"/>
      <c r="WF533" s="559"/>
      <c r="WG533" s="559"/>
      <c r="WH533" s="559"/>
      <c r="WI533" s="559"/>
      <c r="WJ533" s="559"/>
      <c r="WK533" s="559"/>
      <c r="WL533" s="559"/>
      <c r="WM533" s="559"/>
      <c r="WN533" s="559"/>
      <c r="WO533" s="559"/>
      <c r="WP533" s="559"/>
      <c r="WQ533" s="559"/>
      <c r="WR533" s="559"/>
      <c r="WS533" s="559"/>
      <c r="WT533" s="559"/>
      <c r="WU533" s="559"/>
      <c r="WV533" s="559"/>
      <c r="WW533" s="559"/>
      <c r="WX533" s="559"/>
      <c r="WY533" s="559"/>
      <c r="WZ533" s="559"/>
      <c r="XA533" s="559"/>
      <c r="XB533" s="559"/>
      <c r="XC533" s="559"/>
      <c r="XD533" s="559"/>
      <c r="XE533" s="559"/>
      <c r="XF533" s="559"/>
      <c r="XG533" s="559"/>
      <c r="XH533" s="559"/>
      <c r="XI533" s="559"/>
      <c r="XJ533" s="559"/>
      <c r="XK533" s="559"/>
      <c r="XL533" s="559"/>
      <c r="XM533" s="559"/>
      <c r="XN533" s="559"/>
      <c r="XO533" s="559"/>
      <c r="XP533" s="559"/>
      <c r="XQ533" s="559"/>
      <c r="XR533" s="559"/>
      <c r="XS533" s="559"/>
      <c r="XT533" s="559"/>
      <c r="XU533" s="559"/>
      <c r="XV533" s="559"/>
      <c r="XW533" s="559"/>
      <c r="XX533" s="559"/>
      <c r="XY533" s="559"/>
      <c r="XZ533" s="559"/>
      <c r="YA533" s="559"/>
      <c r="YB533" s="559"/>
      <c r="YC533" s="559"/>
      <c r="YD533" s="559"/>
      <c r="YE533" s="559"/>
      <c r="YF533" s="559"/>
      <c r="YG533" s="559"/>
      <c r="YH533" s="559"/>
      <c r="YI533" s="559"/>
      <c r="YJ533" s="559"/>
      <c r="YK533" s="559"/>
      <c r="YL533" s="559"/>
      <c r="YM533" s="559"/>
      <c r="YN533" s="559"/>
      <c r="YO533" s="559"/>
      <c r="YP533" s="559"/>
      <c r="YQ533" s="559"/>
      <c r="YR533" s="559"/>
      <c r="YS533" s="559"/>
      <c r="YT533" s="559"/>
      <c r="YU533" s="559"/>
      <c r="YV533" s="559"/>
      <c r="YW533" s="559"/>
      <c r="YX533" s="559"/>
      <c r="YY533" s="559"/>
      <c r="YZ533" s="559"/>
      <c r="ZA533" s="559"/>
      <c r="ZB533" s="559"/>
      <c r="ZC533" s="559"/>
      <c r="ZD533" s="559"/>
      <c r="ZE533" s="559"/>
      <c r="ZF533" s="559"/>
      <c r="ZG533" s="559"/>
      <c r="ZH533" s="559"/>
      <c r="ZI533" s="559"/>
      <c r="ZJ533" s="559"/>
      <c r="ZK533" s="559"/>
      <c r="ZL533" s="559"/>
      <c r="ZM533" s="559"/>
      <c r="ZN533" s="559"/>
      <c r="ZO533" s="559"/>
      <c r="ZP533" s="559"/>
      <c r="ZQ533" s="559"/>
      <c r="ZR533" s="559"/>
      <c r="ZS533" s="559"/>
      <c r="ZT533" s="559"/>
      <c r="ZU533" s="559"/>
      <c r="ZV533" s="559"/>
      <c r="ZW533" s="559"/>
      <c r="ZX533" s="559"/>
      <c r="ZY533" s="559"/>
      <c r="ZZ533" s="559"/>
      <c r="AAA533" s="559"/>
      <c r="AAB533" s="559"/>
      <c r="AAC533" s="559"/>
      <c r="AAD533" s="559"/>
      <c r="AAE533" s="559"/>
      <c r="AAF533" s="559"/>
      <c r="AAG533" s="559"/>
      <c r="AAH533" s="559"/>
      <c r="AAI533" s="559"/>
      <c r="AAJ533" s="559"/>
      <c r="AAK533" s="559"/>
      <c r="AAL533" s="559"/>
      <c r="AAM533" s="559"/>
      <c r="AAN533" s="559"/>
      <c r="AAO533" s="559"/>
      <c r="AAP533" s="559"/>
      <c r="AAQ533" s="559"/>
      <c r="AAR533" s="559"/>
      <c r="AAS533" s="559"/>
      <c r="AAT533" s="559"/>
      <c r="AAU533" s="559"/>
      <c r="AAV533" s="559"/>
      <c r="AAW533" s="559"/>
      <c r="AAX533" s="559"/>
      <c r="AAY533" s="559"/>
      <c r="AAZ533" s="559"/>
      <c r="ABA533" s="559"/>
      <c r="ABB533" s="559"/>
      <c r="ABC533" s="559"/>
      <c r="ABD533" s="559"/>
      <c r="ABE533" s="559"/>
      <c r="ABF533" s="559"/>
      <c r="ABG533" s="559"/>
      <c r="ABH533" s="559"/>
      <c r="ABI533" s="559"/>
      <c r="ABJ533" s="559"/>
      <c r="ABK533" s="559"/>
      <c r="ABL533" s="559"/>
      <c r="ABM533" s="559"/>
      <c r="ABN533" s="559"/>
      <c r="ABO533" s="559"/>
      <c r="ABP533" s="559"/>
      <c r="ABQ533" s="559"/>
      <c r="ABR533" s="559"/>
      <c r="ABS533" s="559"/>
      <c r="ABT533" s="559"/>
      <c r="ABU533" s="559"/>
      <c r="ABV533" s="559"/>
      <c r="ABW533" s="559"/>
      <c r="ABX533" s="559"/>
      <c r="ABY533" s="559"/>
      <c r="ABZ533" s="559"/>
      <c r="ACA533" s="559"/>
      <c r="ACB533" s="559"/>
      <c r="ACC533" s="559"/>
      <c r="ACD533" s="559"/>
      <c r="ACE533" s="559"/>
      <c r="ACF533" s="559"/>
      <c r="ACG533" s="559"/>
      <c r="ACH533" s="559"/>
      <c r="ACI533" s="559"/>
      <c r="ACJ533" s="559"/>
      <c r="ACK533" s="559"/>
      <c r="ACL533" s="559"/>
      <c r="ACM533" s="559"/>
      <c r="ACN533" s="559"/>
      <c r="ACO533" s="559"/>
      <c r="ACP533" s="559"/>
      <c r="ACQ533" s="559"/>
      <c r="ACR533" s="559"/>
      <c r="ACS533" s="559"/>
      <c r="ACT533" s="559"/>
      <c r="ACU533" s="559"/>
      <c r="ACV533" s="559"/>
      <c r="ACW533" s="559"/>
      <c r="ACX533" s="559"/>
      <c r="ACY533" s="559"/>
      <c r="ACZ533" s="559"/>
      <c r="ADA533" s="559"/>
      <c r="ADB533" s="559"/>
      <c r="ADC533" s="559"/>
      <c r="ADD533" s="559"/>
      <c r="ADE533" s="559"/>
      <c r="ADF533" s="559"/>
      <c r="ADG533" s="559"/>
      <c r="ADH533" s="559"/>
      <c r="ADI533" s="559"/>
      <c r="ADJ533" s="559"/>
      <c r="ADK533" s="559"/>
      <c r="ADL533" s="559"/>
      <c r="ADM533" s="559"/>
      <c r="ADN533" s="559"/>
      <c r="ADO533" s="559"/>
      <c r="ADP533" s="559"/>
      <c r="ADQ533" s="559"/>
      <c r="ADR533" s="559"/>
      <c r="ADS533" s="559"/>
      <c r="ADT533" s="559"/>
      <c r="ADU533" s="559"/>
      <c r="ADV533" s="559"/>
      <c r="ADW533" s="559"/>
      <c r="ADX533" s="559"/>
      <c r="ADY533" s="559"/>
      <c r="ADZ533" s="559"/>
      <c r="AEA533" s="559"/>
      <c r="AEB533" s="559"/>
      <c r="AEC533" s="559"/>
      <c r="AED533" s="559"/>
      <c r="AEE533" s="559"/>
      <c r="AEF533" s="559"/>
      <c r="AEG533" s="559"/>
      <c r="AEH533" s="559"/>
      <c r="AEI533" s="559"/>
      <c r="AEJ533" s="559"/>
      <c r="AEK533" s="559"/>
      <c r="AEL533" s="559"/>
      <c r="AEM533" s="559"/>
      <c r="AEN533" s="559"/>
      <c r="AEO533" s="559"/>
      <c r="AEP533" s="559"/>
      <c r="AEQ533" s="559"/>
      <c r="AER533" s="559"/>
      <c r="AES533" s="559"/>
      <c r="AET533" s="559"/>
      <c r="AEU533" s="559"/>
      <c r="AEV533" s="559"/>
      <c r="AEW533" s="559"/>
      <c r="AEX533" s="559"/>
      <c r="AEY533" s="559"/>
      <c r="AEZ533" s="559"/>
      <c r="AFA533" s="559"/>
      <c r="AFB533" s="559"/>
      <c r="AFC533" s="559"/>
      <c r="AFD533" s="559"/>
      <c r="AFE533" s="559"/>
      <c r="AFF533" s="559"/>
      <c r="AFG533" s="559"/>
      <c r="AFH533" s="559"/>
      <c r="AFI533" s="559"/>
      <c r="AFJ533" s="559"/>
      <c r="AFK533" s="559"/>
      <c r="AFL533" s="559"/>
      <c r="AFM533" s="559"/>
      <c r="AFN533" s="559"/>
      <c r="AFO533" s="559"/>
      <c r="AFP533" s="559"/>
      <c r="AFQ533" s="559"/>
      <c r="AFR533" s="559"/>
      <c r="AFS533" s="559"/>
      <c r="AFT533" s="559"/>
      <c r="AFU533" s="559"/>
      <c r="AFV533" s="559"/>
      <c r="AFW533" s="559"/>
      <c r="AFX533" s="559"/>
      <c r="AFY533" s="559"/>
      <c r="AFZ533" s="559"/>
      <c r="AGA533" s="559"/>
      <c r="AGB533" s="559"/>
      <c r="AGC533" s="559"/>
      <c r="AGD533" s="559"/>
      <c r="AGE533" s="559"/>
      <c r="AGF533" s="559"/>
      <c r="AGG533" s="559"/>
      <c r="AGH533" s="559"/>
      <c r="AGI533" s="559"/>
      <c r="AGJ533" s="559"/>
      <c r="AGK533" s="559"/>
      <c r="AGL533" s="559"/>
      <c r="AGM533" s="559"/>
      <c r="AGN533" s="559"/>
      <c r="AGO533" s="559"/>
      <c r="AGP533" s="559"/>
      <c r="AGQ533" s="559"/>
      <c r="AGR533" s="559"/>
      <c r="AGS533" s="559"/>
      <c r="AGT533" s="559"/>
      <c r="AGU533" s="559"/>
      <c r="AGV533" s="559"/>
      <c r="AGW533" s="559"/>
      <c r="AGX533" s="559"/>
      <c r="AGY533" s="559"/>
      <c r="AGZ533" s="559"/>
      <c r="AHA533" s="559"/>
      <c r="AHB533" s="559"/>
      <c r="AHC533" s="559"/>
      <c r="AHD533" s="559"/>
      <c r="AHE533" s="559"/>
      <c r="AHF533" s="559"/>
      <c r="AHG533" s="559"/>
      <c r="AHH533" s="559"/>
      <c r="AHI533" s="559"/>
      <c r="AHJ533" s="559"/>
      <c r="AHK533" s="559"/>
      <c r="AHL533" s="559"/>
      <c r="AHM533" s="559"/>
      <c r="AHN533" s="559"/>
      <c r="AHO533" s="559"/>
      <c r="AHP533" s="559"/>
      <c r="AHQ533" s="559"/>
      <c r="AHR533" s="559"/>
      <c r="AHS533" s="559"/>
      <c r="AHT533" s="559"/>
      <c r="AHU533" s="559"/>
      <c r="AHV533" s="559"/>
      <c r="AHW533" s="559"/>
      <c r="AHX533" s="559"/>
      <c r="AHY533" s="559"/>
      <c r="AHZ533" s="559"/>
      <c r="AIA533" s="559"/>
      <c r="AIB533" s="559"/>
      <c r="AIC533" s="559"/>
      <c r="AID533" s="559"/>
      <c r="AIE533" s="559"/>
      <c r="AIF533" s="559"/>
      <c r="AIG533" s="559"/>
      <c r="AIH533" s="559"/>
      <c r="AII533" s="559"/>
      <c r="AIJ533" s="559"/>
      <c r="AIK533" s="559"/>
      <c r="AIL533" s="559"/>
      <c r="AIM533" s="559"/>
      <c r="AIN533" s="559"/>
      <c r="AIO533" s="559"/>
      <c r="AIP533" s="559"/>
      <c r="AIQ533" s="559"/>
      <c r="AIR533" s="559"/>
      <c r="AIS533" s="559"/>
      <c r="AIT533" s="559"/>
      <c r="AIU533" s="559"/>
      <c r="AIV533" s="559"/>
      <c r="AIW533" s="559"/>
      <c r="AIX533" s="559"/>
      <c r="AIY533" s="559"/>
      <c r="AIZ533" s="559"/>
      <c r="AJA533" s="559"/>
      <c r="AJB533" s="559"/>
      <c r="AJC533" s="559"/>
      <c r="AJD533" s="559"/>
      <c r="AJE533" s="559"/>
      <c r="AJF533" s="559"/>
      <c r="AJG533" s="559"/>
      <c r="AJH533" s="559"/>
      <c r="AJI533" s="559"/>
      <c r="AJJ533" s="559"/>
      <c r="AJK533" s="559"/>
      <c r="AJL533" s="559"/>
      <c r="AJM533" s="559"/>
      <c r="AJN533" s="559"/>
      <c r="AJO533" s="559"/>
      <c r="AJP533" s="559"/>
      <c r="AJQ533" s="559"/>
      <c r="AJR533" s="559"/>
      <c r="AJS533" s="559"/>
      <c r="AJT533" s="559"/>
      <c r="AJU533" s="559"/>
      <c r="AJV533" s="559"/>
      <c r="AJW533" s="559"/>
      <c r="AJX533" s="559"/>
      <c r="AJY533" s="559"/>
      <c r="AJZ533" s="559"/>
      <c r="AKA533" s="559"/>
      <c r="AKB533" s="559"/>
      <c r="AKC533" s="559"/>
      <c r="AKD533" s="559"/>
      <c r="AKE533" s="559"/>
      <c r="AKF533" s="559"/>
      <c r="AKG533" s="559"/>
      <c r="AKH533" s="559"/>
      <c r="AKI533" s="559"/>
      <c r="AKJ533" s="559"/>
      <c r="AKK533" s="559"/>
      <c r="AKL533" s="559"/>
      <c r="AKM533" s="559"/>
      <c r="AKN533" s="559"/>
      <c r="AKO533" s="559"/>
      <c r="AKP533" s="559"/>
      <c r="AKQ533" s="559"/>
      <c r="AKR533" s="559"/>
      <c r="AKS533" s="559"/>
      <c r="AKT533" s="559"/>
      <c r="AKU533" s="559"/>
      <c r="AKV533" s="559"/>
      <c r="AKW533" s="559"/>
      <c r="AKX533" s="559"/>
      <c r="AKY533" s="559"/>
      <c r="AKZ533" s="559"/>
      <c r="ALA533" s="559"/>
      <c r="ALB533" s="559"/>
      <c r="ALC533" s="559"/>
      <c r="ALD533" s="559"/>
      <c r="ALE533" s="559"/>
      <c r="ALF533" s="559"/>
      <c r="ALG533" s="559"/>
      <c r="ALH533" s="559"/>
      <c r="ALI533" s="559"/>
      <c r="ALJ533" s="559"/>
      <c r="ALK533" s="559"/>
      <c r="ALL533" s="559"/>
      <c r="ALM533" s="559"/>
      <c r="ALN533" s="559"/>
      <c r="ALO533" s="559"/>
      <c r="ALP533" s="559"/>
      <c r="ALQ533" s="559"/>
      <c r="ALR533" s="559"/>
      <c r="ALS533" s="559"/>
      <c r="ALT533" s="559"/>
      <c r="ALU533" s="559"/>
      <c r="ALV533" s="559"/>
      <c r="ALW533" s="559"/>
      <c r="ALX533" s="559"/>
      <c r="ALY533" s="559"/>
      <c r="ALZ533" s="559"/>
      <c r="AMA533" s="559"/>
      <c r="AMB533" s="559"/>
      <c r="AMC533" s="559"/>
      <c r="AMD533" s="559"/>
      <c r="AME533" s="559"/>
      <c r="AMF533" s="559"/>
      <c r="AMG533" s="559"/>
      <c r="AMH533" s="559"/>
      <c r="AMI533" s="559"/>
      <c r="AMJ533" s="559"/>
    </row>
    <row r="534" spans="1:1026" x14ac:dyDescent="0.25">
      <c r="A534" s="258" t="s">
        <v>6106</v>
      </c>
      <c r="B534" s="257">
        <v>534</v>
      </c>
      <c r="C534" s="258" t="s">
        <v>24628</v>
      </c>
      <c r="D534" s="308" t="s">
        <v>6107</v>
      </c>
      <c r="E534" s="277" t="s">
        <v>192</v>
      </c>
      <c r="F534" s="278">
        <v>4</v>
      </c>
      <c r="G534" s="280"/>
      <c r="H534" s="280"/>
      <c r="I534" s="492">
        <v>21.72</v>
      </c>
      <c r="J534" s="278"/>
      <c r="K534" s="278">
        <v>2</v>
      </c>
      <c r="L534" s="278"/>
      <c r="M534" s="278"/>
      <c r="N534" s="278"/>
      <c r="O534" s="278"/>
      <c r="P534" s="293">
        <v>335</v>
      </c>
      <c r="Q534" s="278"/>
      <c r="R534" s="278"/>
      <c r="S534" s="278"/>
      <c r="T534" s="278"/>
      <c r="U534" s="278"/>
      <c r="V534" s="278"/>
      <c r="W534" s="283">
        <f t="shared" si="225"/>
        <v>100</v>
      </c>
      <c r="X534" s="283">
        <f t="shared" si="235"/>
        <v>100</v>
      </c>
      <c r="Y534" s="283">
        <f t="shared" si="228"/>
        <v>20</v>
      </c>
      <c r="Z534" s="283">
        <f t="shared" si="236"/>
        <v>100</v>
      </c>
      <c r="AA534" s="283">
        <f t="shared" si="237"/>
        <v>100</v>
      </c>
      <c r="AB534" s="287">
        <f t="shared" si="227"/>
        <v>100</v>
      </c>
      <c r="AC534" s="287">
        <f t="shared" si="226"/>
        <v>100</v>
      </c>
      <c r="AD534" s="287">
        <f t="shared" si="238"/>
        <v>100</v>
      </c>
      <c r="AE534" s="284">
        <f t="shared" si="234"/>
        <v>100</v>
      </c>
      <c r="AF534" s="284">
        <f t="shared" si="230"/>
        <v>100</v>
      </c>
      <c r="AG534" s="268">
        <f t="shared" si="232"/>
        <v>10</v>
      </c>
      <c r="AH534" s="268">
        <f t="shared" si="229"/>
        <v>100</v>
      </c>
      <c r="AI534" s="268">
        <f t="shared" si="233"/>
        <v>100</v>
      </c>
      <c r="AJ534" s="268">
        <f t="shared" si="231"/>
        <v>100</v>
      </c>
      <c r="AK534" s="501" t="s">
        <v>31769</v>
      </c>
      <c r="AL534" s="278">
        <v>1</v>
      </c>
      <c r="AM534" s="278">
        <v>1</v>
      </c>
      <c r="AN534" s="511"/>
      <c r="AO534" s="277"/>
      <c r="AP534" s="277"/>
      <c r="AQ534" s="277" t="s">
        <v>837</v>
      </c>
      <c r="AR534" s="171" t="s">
        <v>6108</v>
      </c>
      <c r="AS534" s="356" t="s">
        <v>31861</v>
      </c>
      <c r="AT534" s="277"/>
      <c r="AU534" s="277"/>
    </row>
    <row r="535" spans="1:1026" x14ac:dyDescent="0.25">
      <c r="A535" s="258" t="s">
        <v>6111</v>
      </c>
      <c r="B535" s="257">
        <v>535</v>
      </c>
      <c r="C535" s="258" t="s">
        <v>24629</v>
      </c>
      <c r="D535" s="308" t="s">
        <v>6112</v>
      </c>
      <c r="E535" s="403" t="s">
        <v>192</v>
      </c>
      <c r="F535" s="278">
        <v>4</v>
      </c>
      <c r="G535" s="280"/>
      <c r="H535" s="280"/>
      <c r="I535" s="492">
        <v>8.11</v>
      </c>
      <c r="J535" s="278" t="s">
        <v>749</v>
      </c>
      <c r="K535" s="278">
        <v>1</v>
      </c>
      <c r="L535" s="278"/>
      <c r="M535" s="278"/>
      <c r="N535" s="278"/>
      <c r="O535" s="394"/>
      <c r="P535" s="293">
        <v>335</v>
      </c>
      <c r="Q535" s="278"/>
      <c r="R535" s="278"/>
      <c r="S535" s="278"/>
      <c r="T535" s="278"/>
      <c r="U535" s="278"/>
      <c r="V535" s="278"/>
      <c r="W535" s="283">
        <f t="shared" si="225"/>
        <v>100</v>
      </c>
      <c r="X535" s="283">
        <f t="shared" si="235"/>
        <v>100</v>
      </c>
      <c r="Y535" s="341">
        <v>10</v>
      </c>
      <c r="Z535" s="283">
        <f t="shared" si="236"/>
        <v>100</v>
      </c>
      <c r="AA535" s="283">
        <f t="shared" si="237"/>
        <v>100</v>
      </c>
      <c r="AB535" s="287">
        <f t="shared" si="227"/>
        <v>100</v>
      </c>
      <c r="AC535" s="287">
        <f t="shared" si="226"/>
        <v>100</v>
      </c>
      <c r="AD535" s="287">
        <f t="shared" si="238"/>
        <v>100</v>
      </c>
      <c r="AE535" s="284">
        <f t="shared" si="234"/>
        <v>100</v>
      </c>
      <c r="AF535" s="284">
        <f t="shared" si="230"/>
        <v>100</v>
      </c>
      <c r="AG535" s="268">
        <f t="shared" si="232"/>
        <v>1</v>
      </c>
      <c r="AH535" s="268">
        <f t="shared" si="229"/>
        <v>1</v>
      </c>
      <c r="AI535" s="268">
        <f t="shared" si="233"/>
        <v>3</v>
      </c>
      <c r="AJ535" s="268">
        <f t="shared" si="231"/>
        <v>5</v>
      </c>
      <c r="AK535" s="506" t="s">
        <v>24107</v>
      </c>
      <c r="AL535" s="278">
        <v>1</v>
      </c>
      <c r="AM535" s="394">
        <v>1</v>
      </c>
      <c r="AN535" s="511"/>
      <c r="AO535" s="277"/>
      <c r="AP535" s="277"/>
      <c r="AQ535" s="277" t="s">
        <v>837</v>
      </c>
      <c r="AR535" s="171" t="s">
        <v>6113</v>
      </c>
      <c r="AS535" s="171"/>
      <c r="AT535" s="277"/>
      <c r="AU535" s="277"/>
      <c r="AW535" s="559"/>
      <c r="AX535" s="559"/>
      <c r="AY535" s="559"/>
      <c r="AZ535" s="559"/>
      <c r="BA535" s="559"/>
      <c r="BB535" s="559"/>
      <c r="BC535" s="559"/>
      <c r="BD535" s="559"/>
      <c r="BE535" s="559"/>
      <c r="BF535" s="559"/>
      <c r="BG535" s="559"/>
      <c r="BH535" s="559"/>
      <c r="BI535" s="559"/>
      <c r="BJ535" s="559"/>
      <c r="BK535" s="559"/>
      <c r="BL535" s="559"/>
      <c r="BM535" s="559"/>
      <c r="BN535" s="559"/>
      <c r="BO535" s="559"/>
      <c r="BP535" s="559"/>
      <c r="BQ535" s="559"/>
      <c r="BR535" s="559"/>
      <c r="BS535" s="559"/>
      <c r="BT535" s="559"/>
      <c r="BU535" s="559"/>
      <c r="BV535" s="559"/>
      <c r="BW535" s="559"/>
      <c r="BX535" s="559"/>
      <c r="BY535" s="559"/>
      <c r="BZ535" s="559"/>
      <c r="CA535" s="559"/>
      <c r="CB535" s="559"/>
      <c r="CC535" s="559"/>
      <c r="CD535" s="559"/>
      <c r="CE535" s="559"/>
      <c r="CF535" s="559"/>
      <c r="CG535" s="559"/>
      <c r="CH535" s="559"/>
      <c r="CI535" s="559"/>
      <c r="CJ535" s="559"/>
      <c r="CK535" s="559"/>
      <c r="CL535" s="559"/>
      <c r="CM535" s="559"/>
      <c r="CN535" s="559"/>
      <c r="CO535" s="559"/>
      <c r="CP535" s="559"/>
      <c r="CQ535" s="559"/>
      <c r="CR535" s="559"/>
      <c r="CS535" s="559"/>
      <c r="CT535" s="559"/>
      <c r="CU535" s="559"/>
      <c r="CV535" s="559"/>
      <c r="CW535" s="559"/>
      <c r="CX535" s="559"/>
      <c r="CY535" s="559"/>
      <c r="CZ535" s="559"/>
      <c r="DA535" s="559"/>
      <c r="DB535" s="559"/>
      <c r="DC535" s="559"/>
      <c r="DD535" s="559"/>
      <c r="DE535" s="559"/>
      <c r="DF535" s="559"/>
      <c r="DG535" s="559"/>
      <c r="DH535" s="559"/>
      <c r="DI535" s="559"/>
      <c r="DJ535" s="559"/>
      <c r="DK535" s="559"/>
      <c r="DL535" s="559"/>
      <c r="DM535" s="559"/>
      <c r="DN535" s="559"/>
      <c r="DO535" s="559"/>
      <c r="DP535" s="559"/>
      <c r="DQ535" s="559"/>
      <c r="DR535" s="559"/>
      <c r="DS535" s="559"/>
      <c r="DT535" s="559"/>
      <c r="DU535" s="559"/>
      <c r="DV535" s="559"/>
      <c r="DW535" s="559"/>
      <c r="DX535" s="559"/>
      <c r="DY535" s="559"/>
      <c r="DZ535" s="559"/>
      <c r="EA535" s="559"/>
      <c r="EB535" s="559"/>
      <c r="EC535" s="559"/>
      <c r="ED535" s="559"/>
      <c r="EE535" s="559"/>
      <c r="EF535" s="559"/>
      <c r="EG535" s="559"/>
      <c r="EH535" s="559"/>
      <c r="EI535" s="559"/>
      <c r="EJ535" s="559"/>
      <c r="EK535" s="559"/>
      <c r="EL535" s="559"/>
      <c r="EM535" s="559"/>
      <c r="EN535" s="559"/>
      <c r="EO535" s="559"/>
      <c r="EP535" s="559"/>
      <c r="EQ535" s="559"/>
      <c r="ER535" s="559"/>
      <c r="ES535" s="559"/>
      <c r="ET535" s="559"/>
      <c r="EU535" s="559"/>
      <c r="EV535" s="559"/>
      <c r="EW535" s="559"/>
      <c r="EX535" s="559"/>
      <c r="EY535" s="559"/>
      <c r="EZ535" s="559"/>
      <c r="FA535" s="559"/>
      <c r="FB535" s="559"/>
      <c r="FC535" s="559"/>
      <c r="FD535" s="559"/>
      <c r="FE535" s="559"/>
      <c r="FF535" s="559"/>
      <c r="FG535" s="559"/>
      <c r="FH535" s="559"/>
      <c r="FI535" s="559"/>
      <c r="FJ535" s="559"/>
      <c r="FK535" s="559"/>
      <c r="FL535" s="559"/>
      <c r="FM535" s="559"/>
      <c r="FN535" s="559"/>
      <c r="FO535" s="559"/>
      <c r="FP535" s="559"/>
      <c r="FQ535" s="559"/>
      <c r="FR535" s="559"/>
      <c r="FS535" s="559"/>
      <c r="FT535" s="559"/>
      <c r="FU535" s="559"/>
      <c r="FV535" s="559"/>
      <c r="FW535" s="559"/>
      <c r="FX535" s="559"/>
      <c r="FY535" s="559"/>
      <c r="FZ535" s="559"/>
      <c r="GA535" s="559"/>
      <c r="GB535" s="559"/>
      <c r="GC535" s="559"/>
      <c r="GD535" s="559"/>
      <c r="GE535" s="559"/>
      <c r="GF535" s="559"/>
      <c r="GG535" s="559"/>
      <c r="GH535" s="559"/>
      <c r="GI535" s="559"/>
      <c r="GJ535" s="559"/>
      <c r="GK535" s="559"/>
      <c r="GL535" s="559"/>
      <c r="GM535" s="559"/>
      <c r="GN535" s="559"/>
      <c r="GO535" s="559"/>
      <c r="GP535" s="559"/>
      <c r="GQ535" s="559"/>
      <c r="GR535" s="559"/>
      <c r="GS535" s="559"/>
      <c r="GT535" s="559"/>
      <c r="GU535" s="559"/>
      <c r="GV535" s="559"/>
      <c r="GW535" s="559"/>
      <c r="GX535" s="559"/>
      <c r="GY535" s="559"/>
      <c r="GZ535" s="559"/>
      <c r="HA535" s="559"/>
      <c r="HB535" s="559"/>
      <c r="HC535" s="559"/>
      <c r="HD535" s="559"/>
      <c r="HE535" s="559"/>
      <c r="HF535" s="559"/>
      <c r="HG535" s="559"/>
      <c r="HH535" s="559"/>
      <c r="HI535" s="559"/>
      <c r="HJ535" s="559"/>
      <c r="HK535" s="559"/>
      <c r="HL535" s="559"/>
      <c r="HM535" s="559"/>
      <c r="HN535" s="559"/>
      <c r="HO535" s="559"/>
      <c r="HP535" s="559"/>
      <c r="HQ535" s="559"/>
      <c r="HR535" s="559"/>
      <c r="HS535" s="559"/>
      <c r="HT535" s="559"/>
      <c r="HU535" s="559"/>
      <c r="HV535" s="559"/>
      <c r="HW535" s="559"/>
      <c r="HX535" s="559"/>
      <c r="HY535" s="559"/>
      <c r="HZ535" s="559"/>
      <c r="IA535" s="559"/>
      <c r="IB535" s="559"/>
      <c r="IC535" s="559"/>
      <c r="ID535" s="559"/>
      <c r="IE535" s="559"/>
      <c r="IF535" s="559"/>
      <c r="IG535" s="559"/>
      <c r="IH535" s="559"/>
      <c r="II535" s="559"/>
      <c r="IJ535" s="559"/>
      <c r="IK535" s="559"/>
      <c r="IL535" s="559"/>
      <c r="IM535" s="559"/>
      <c r="IN535" s="559"/>
      <c r="IO535" s="559"/>
      <c r="IP535" s="559"/>
      <c r="IQ535" s="559"/>
      <c r="IR535" s="559"/>
      <c r="IS535" s="559"/>
      <c r="IT535" s="559"/>
      <c r="IU535" s="559"/>
      <c r="IV535" s="559"/>
      <c r="IW535" s="559"/>
      <c r="IX535" s="559"/>
      <c r="IY535" s="559"/>
      <c r="IZ535" s="559"/>
      <c r="JA535" s="559"/>
      <c r="JB535" s="559"/>
      <c r="JC535" s="559"/>
      <c r="JD535" s="559"/>
      <c r="JE535" s="559"/>
      <c r="JF535" s="559"/>
      <c r="JG535" s="559"/>
      <c r="JH535" s="559"/>
      <c r="JI535" s="559"/>
      <c r="JJ535" s="559"/>
      <c r="JK535" s="559"/>
      <c r="JL535" s="559"/>
      <c r="JM535" s="559"/>
      <c r="JN535" s="559"/>
      <c r="JO535" s="559"/>
      <c r="JP535" s="559"/>
      <c r="JQ535" s="559"/>
      <c r="JR535" s="559"/>
      <c r="JS535" s="559"/>
      <c r="JT535" s="559"/>
      <c r="JU535" s="559"/>
      <c r="JV535" s="559"/>
      <c r="JW535" s="559"/>
      <c r="JX535" s="559"/>
      <c r="JY535" s="559"/>
      <c r="JZ535" s="559"/>
      <c r="KA535" s="559"/>
      <c r="KB535" s="559"/>
      <c r="KC535" s="559"/>
      <c r="KD535" s="559"/>
      <c r="KE535" s="559"/>
      <c r="KF535" s="559"/>
      <c r="KG535" s="559"/>
      <c r="KH535" s="559"/>
      <c r="KI535" s="559"/>
      <c r="KJ535" s="559"/>
      <c r="KK535" s="559"/>
      <c r="KL535" s="559"/>
      <c r="KM535" s="559"/>
      <c r="KN535" s="559"/>
      <c r="KO535" s="559"/>
      <c r="KP535" s="559"/>
      <c r="KQ535" s="559"/>
      <c r="KR535" s="559"/>
      <c r="KS535" s="559"/>
      <c r="KT535" s="559"/>
      <c r="KU535" s="559"/>
      <c r="KV535" s="559"/>
      <c r="KW535" s="559"/>
      <c r="KX535" s="559"/>
      <c r="KY535" s="559"/>
      <c r="KZ535" s="559"/>
      <c r="LA535" s="559"/>
      <c r="LB535" s="559"/>
      <c r="LC535" s="559"/>
      <c r="LD535" s="559"/>
      <c r="LE535" s="559"/>
      <c r="LF535" s="559"/>
      <c r="LG535" s="559"/>
      <c r="LH535" s="559"/>
      <c r="LI535" s="559"/>
      <c r="LJ535" s="559"/>
      <c r="LK535" s="559"/>
      <c r="LL535" s="559"/>
      <c r="LM535" s="559"/>
      <c r="LN535" s="559"/>
      <c r="LO535" s="559"/>
      <c r="LP535" s="559"/>
      <c r="LQ535" s="559"/>
      <c r="LR535" s="559"/>
      <c r="LS535" s="559"/>
      <c r="LT535" s="559"/>
      <c r="LU535" s="559"/>
      <c r="LV535" s="559"/>
      <c r="LW535" s="559"/>
      <c r="LX535" s="559"/>
      <c r="LY535" s="559"/>
      <c r="LZ535" s="559"/>
      <c r="MA535" s="559"/>
      <c r="MB535" s="559"/>
      <c r="MC535" s="559"/>
      <c r="MD535" s="559"/>
      <c r="ME535" s="559"/>
      <c r="MF535" s="559"/>
      <c r="MG535" s="559"/>
      <c r="MH535" s="559"/>
      <c r="MI535" s="559"/>
      <c r="MJ535" s="559"/>
      <c r="MK535" s="559"/>
      <c r="ML535" s="559"/>
      <c r="MM535" s="559"/>
      <c r="MN535" s="559"/>
      <c r="MO535" s="559"/>
      <c r="MP535" s="559"/>
      <c r="MQ535" s="559"/>
      <c r="MR535" s="559"/>
      <c r="MS535" s="559"/>
      <c r="MT535" s="559"/>
      <c r="MU535" s="559"/>
      <c r="MV535" s="559"/>
      <c r="MW535" s="559"/>
      <c r="MX535" s="559"/>
      <c r="MY535" s="559"/>
      <c r="MZ535" s="559"/>
      <c r="NA535" s="559"/>
      <c r="NB535" s="559"/>
      <c r="NC535" s="559"/>
      <c r="ND535" s="559"/>
      <c r="NE535" s="559"/>
      <c r="NF535" s="559"/>
      <c r="NG535" s="559"/>
      <c r="NH535" s="559"/>
      <c r="NI535" s="559"/>
      <c r="NJ535" s="559"/>
      <c r="NK535" s="559"/>
      <c r="NL535" s="559"/>
      <c r="NM535" s="559"/>
      <c r="NN535" s="559"/>
      <c r="NO535" s="559"/>
      <c r="NP535" s="559"/>
      <c r="NQ535" s="559"/>
      <c r="NR535" s="559"/>
      <c r="NS535" s="559"/>
      <c r="NT535" s="559"/>
      <c r="NU535" s="559"/>
      <c r="NV535" s="559"/>
      <c r="NW535" s="559"/>
      <c r="NX535" s="559"/>
      <c r="NY535" s="559"/>
      <c r="NZ535" s="559"/>
      <c r="OA535" s="559"/>
      <c r="OB535" s="559"/>
      <c r="OC535" s="559"/>
      <c r="OD535" s="559"/>
      <c r="OE535" s="559"/>
      <c r="OF535" s="559"/>
      <c r="OG535" s="559"/>
      <c r="OH535" s="559"/>
      <c r="OI535" s="559"/>
      <c r="OJ535" s="559"/>
      <c r="OK535" s="559"/>
      <c r="OL535" s="559"/>
      <c r="OM535" s="559"/>
      <c r="ON535" s="559"/>
      <c r="OO535" s="559"/>
      <c r="OP535" s="559"/>
      <c r="OQ535" s="559"/>
      <c r="OR535" s="559"/>
      <c r="OS535" s="559"/>
      <c r="OT535" s="559"/>
      <c r="OU535" s="559"/>
      <c r="OV535" s="559"/>
      <c r="OW535" s="559"/>
      <c r="OX535" s="559"/>
      <c r="OY535" s="559"/>
      <c r="OZ535" s="559"/>
      <c r="PA535" s="559"/>
      <c r="PB535" s="559"/>
      <c r="PC535" s="559"/>
      <c r="PD535" s="559"/>
      <c r="PE535" s="559"/>
      <c r="PF535" s="559"/>
      <c r="PG535" s="559"/>
      <c r="PH535" s="559"/>
      <c r="PI535" s="559"/>
      <c r="PJ535" s="559"/>
      <c r="PK535" s="559"/>
      <c r="PL535" s="559"/>
      <c r="PM535" s="559"/>
      <c r="PN535" s="559"/>
      <c r="PO535" s="559"/>
      <c r="PP535" s="559"/>
      <c r="PQ535" s="559"/>
      <c r="PR535" s="559"/>
      <c r="PS535" s="559"/>
      <c r="PT535" s="559"/>
      <c r="PU535" s="559"/>
      <c r="PV535" s="559"/>
      <c r="PW535" s="559"/>
      <c r="PX535" s="559"/>
      <c r="PY535" s="559"/>
      <c r="PZ535" s="559"/>
      <c r="QA535" s="559"/>
      <c r="QB535" s="559"/>
      <c r="QC535" s="559"/>
      <c r="QD535" s="559"/>
      <c r="QE535" s="559"/>
      <c r="QF535" s="559"/>
      <c r="QG535" s="559"/>
      <c r="QH535" s="559"/>
      <c r="QI535" s="559"/>
      <c r="QJ535" s="559"/>
      <c r="QK535" s="559"/>
      <c r="QL535" s="559"/>
      <c r="QM535" s="559"/>
      <c r="QN535" s="559"/>
      <c r="QO535" s="559"/>
      <c r="QP535" s="559"/>
      <c r="QQ535" s="559"/>
      <c r="QR535" s="559"/>
      <c r="QS535" s="559"/>
      <c r="QT535" s="559"/>
      <c r="QU535" s="559"/>
      <c r="QV535" s="559"/>
      <c r="QW535" s="559"/>
      <c r="QX535" s="559"/>
      <c r="QY535" s="559"/>
      <c r="QZ535" s="559"/>
      <c r="RA535" s="559"/>
      <c r="RB535" s="559"/>
      <c r="RC535" s="559"/>
      <c r="RD535" s="559"/>
      <c r="RE535" s="559"/>
      <c r="RF535" s="559"/>
      <c r="RG535" s="559"/>
      <c r="RH535" s="559"/>
      <c r="RI535" s="559"/>
      <c r="RJ535" s="559"/>
      <c r="RK535" s="559"/>
      <c r="RL535" s="559"/>
      <c r="RM535" s="559"/>
      <c r="RN535" s="559"/>
      <c r="RO535" s="559"/>
      <c r="RP535" s="559"/>
      <c r="RQ535" s="559"/>
      <c r="RR535" s="559"/>
      <c r="RS535" s="559"/>
      <c r="RT535" s="559"/>
      <c r="RU535" s="559"/>
      <c r="RV535" s="559"/>
      <c r="RW535" s="559"/>
      <c r="RX535" s="559"/>
      <c r="RY535" s="559"/>
      <c r="RZ535" s="559"/>
      <c r="SA535" s="559"/>
      <c r="SB535" s="559"/>
      <c r="SC535" s="559"/>
      <c r="SD535" s="559"/>
      <c r="SE535" s="559"/>
      <c r="SF535" s="559"/>
      <c r="SG535" s="559"/>
      <c r="SH535" s="559"/>
      <c r="SI535" s="559"/>
      <c r="SJ535" s="559"/>
      <c r="SK535" s="559"/>
      <c r="SL535" s="559"/>
      <c r="SM535" s="559"/>
      <c r="SN535" s="559"/>
      <c r="SO535" s="559"/>
      <c r="SP535" s="559"/>
      <c r="SQ535" s="559"/>
      <c r="SR535" s="559"/>
      <c r="SS535" s="559"/>
      <c r="ST535" s="559"/>
      <c r="SU535" s="559"/>
      <c r="SV535" s="559"/>
      <c r="SW535" s="559"/>
      <c r="SX535" s="559"/>
      <c r="SY535" s="559"/>
      <c r="SZ535" s="559"/>
      <c r="TA535" s="559"/>
      <c r="TB535" s="559"/>
      <c r="TC535" s="559"/>
      <c r="TD535" s="559"/>
      <c r="TE535" s="559"/>
      <c r="TF535" s="559"/>
      <c r="TG535" s="559"/>
      <c r="TH535" s="559"/>
      <c r="TI535" s="559"/>
      <c r="TJ535" s="559"/>
      <c r="TK535" s="559"/>
      <c r="TL535" s="559"/>
      <c r="TM535" s="559"/>
      <c r="TN535" s="559"/>
      <c r="TO535" s="559"/>
      <c r="TP535" s="559"/>
      <c r="TQ535" s="559"/>
      <c r="TR535" s="559"/>
      <c r="TS535" s="559"/>
      <c r="TT535" s="559"/>
      <c r="TU535" s="559"/>
      <c r="TV535" s="559"/>
      <c r="TW535" s="559"/>
      <c r="TX535" s="559"/>
      <c r="TY535" s="559"/>
      <c r="TZ535" s="559"/>
      <c r="UA535" s="559"/>
      <c r="UB535" s="559"/>
      <c r="UC535" s="559"/>
      <c r="UD535" s="559"/>
      <c r="UE535" s="559"/>
      <c r="UF535" s="559"/>
      <c r="UG535" s="559"/>
      <c r="UH535" s="559"/>
      <c r="UI535" s="559"/>
      <c r="UJ535" s="559"/>
      <c r="UK535" s="559"/>
      <c r="UL535" s="559"/>
      <c r="UM535" s="559"/>
      <c r="UN535" s="559"/>
      <c r="UO535" s="559"/>
      <c r="UP535" s="559"/>
      <c r="UQ535" s="559"/>
      <c r="UR535" s="559"/>
      <c r="US535" s="559"/>
      <c r="UT535" s="559"/>
      <c r="UU535" s="559"/>
      <c r="UV535" s="559"/>
      <c r="UW535" s="559"/>
      <c r="UX535" s="559"/>
      <c r="UY535" s="559"/>
      <c r="UZ535" s="559"/>
      <c r="VA535" s="559"/>
      <c r="VB535" s="559"/>
      <c r="VC535" s="559"/>
      <c r="VD535" s="559"/>
      <c r="VE535" s="559"/>
      <c r="VF535" s="559"/>
      <c r="VG535" s="559"/>
      <c r="VH535" s="559"/>
      <c r="VI535" s="559"/>
      <c r="VJ535" s="559"/>
      <c r="VK535" s="559"/>
      <c r="VL535" s="559"/>
      <c r="VM535" s="559"/>
      <c r="VN535" s="559"/>
      <c r="VO535" s="559"/>
      <c r="VP535" s="559"/>
      <c r="VQ535" s="559"/>
      <c r="VR535" s="559"/>
      <c r="VS535" s="559"/>
      <c r="VT535" s="559"/>
      <c r="VU535" s="559"/>
      <c r="VV535" s="559"/>
      <c r="VW535" s="559"/>
      <c r="VX535" s="559"/>
      <c r="VY535" s="559"/>
      <c r="VZ535" s="559"/>
      <c r="WA535" s="559"/>
      <c r="WB535" s="559"/>
      <c r="WC535" s="559"/>
      <c r="WD535" s="559"/>
      <c r="WE535" s="559"/>
      <c r="WF535" s="559"/>
      <c r="WG535" s="559"/>
      <c r="WH535" s="559"/>
      <c r="WI535" s="559"/>
      <c r="WJ535" s="559"/>
      <c r="WK535" s="559"/>
      <c r="WL535" s="559"/>
      <c r="WM535" s="559"/>
      <c r="WN535" s="559"/>
      <c r="WO535" s="559"/>
      <c r="WP535" s="559"/>
      <c r="WQ535" s="559"/>
      <c r="WR535" s="559"/>
      <c r="WS535" s="559"/>
      <c r="WT535" s="559"/>
      <c r="WU535" s="559"/>
      <c r="WV535" s="559"/>
      <c r="WW535" s="559"/>
      <c r="WX535" s="559"/>
      <c r="WY535" s="559"/>
      <c r="WZ535" s="559"/>
      <c r="XA535" s="559"/>
      <c r="XB535" s="559"/>
      <c r="XC535" s="559"/>
      <c r="XD535" s="559"/>
      <c r="XE535" s="559"/>
      <c r="XF535" s="559"/>
      <c r="XG535" s="559"/>
      <c r="XH535" s="559"/>
      <c r="XI535" s="559"/>
      <c r="XJ535" s="559"/>
      <c r="XK535" s="559"/>
      <c r="XL535" s="559"/>
      <c r="XM535" s="559"/>
      <c r="XN535" s="559"/>
      <c r="XO535" s="559"/>
      <c r="XP535" s="559"/>
      <c r="XQ535" s="559"/>
      <c r="XR535" s="559"/>
      <c r="XS535" s="559"/>
      <c r="XT535" s="559"/>
      <c r="XU535" s="559"/>
      <c r="XV535" s="559"/>
      <c r="XW535" s="559"/>
      <c r="XX535" s="559"/>
      <c r="XY535" s="559"/>
      <c r="XZ535" s="559"/>
      <c r="YA535" s="559"/>
      <c r="YB535" s="559"/>
      <c r="YC535" s="559"/>
      <c r="YD535" s="559"/>
      <c r="YE535" s="559"/>
      <c r="YF535" s="559"/>
      <c r="YG535" s="559"/>
      <c r="YH535" s="559"/>
      <c r="YI535" s="559"/>
      <c r="YJ535" s="559"/>
      <c r="YK535" s="559"/>
      <c r="YL535" s="559"/>
      <c r="YM535" s="559"/>
      <c r="YN535" s="559"/>
      <c r="YO535" s="559"/>
      <c r="YP535" s="559"/>
      <c r="YQ535" s="559"/>
      <c r="YR535" s="559"/>
      <c r="YS535" s="559"/>
      <c r="YT535" s="559"/>
      <c r="YU535" s="559"/>
      <c r="YV535" s="559"/>
      <c r="YW535" s="559"/>
      <c r="YX535" s="559"/>
      <c r="YY535" s="559"/>
      <c r="YZ535" s="559"/>
      <c r="ZA535" s="559"/>
      <c r="ZB535" s="559"/>
      <c r="ZC535" s="559"/>
      <c r="ZD535" s="559"/>
      <c r="ZE535" s="559"/>
      <c r="ZF535" s="559"/>
      <c r="ZG535" s="559"/>
      <c r="ZH535" s="559"/>
      <c r="ZI535" s="559"/>
      <c r="ZJ535" s="559"/>
      <c r="ZK535" s="559"/>
      <c r="ZL535" s="559"/>
      <c r="ZM535" s="559"/>
      <c r="ZN535" s="559"/>
      <c r="ZO535" s="559"/>
      <c r="ZP535" s="559"/>
      <c r="ZQ535" s="559"/>
      <c r="ZR535" s="559"/>
      <c r="ZS535" s="559"/>
      <c r="ZT535" s="559"/>
      <c r="ZU535" s="559"/>
      <c r="ZV535" s="559"/>
      <c r="ZW535" s="559"/>
      <c r="ZX535" s="559"/>
      <c r="ZY535" s="559"/>
      <c r="ZZ535" s="559"/>
      <c r="AAA535" s="559"/>
      <c r="AAB535" s="559"/>
      <c r="AAC535" s="559"/>
      <c r="AAD535" s="559"/>
      <c r="AAE535" s="559"/>
      <c r="AAF535" s="559"/>
      <c r="AAG535" s="559"/>
      <c r="AAH535" s="559"/>
      <c r="AAI535" s="559"/>
      <c r="AAJ535" s="559"/>
      <c r="AAK535" s="559"/>
      <c r="AAL535" s="559"/>
      <c r="AAM535" s="559"/>
      <c r="AAN535" s="559"/>
      <c r="AAO535" s="559"/>
      <c r="AAP535" s="559"/>
      <c r="AAQ535" s="559"/>
      <c r="AAR535" s="559"/>
      <c r="AAS535" s="559"/>
      <c r="AAT535" s="559"/>
      <c r="AAU535" s="559"/>
      <c r="AAV535" s="559"/>
      <c r="AAW535" s="559"/>
      <c r="AAX535" s="559"/>
      <c r="AAY535" s="559"/>
      <c r="AAZ535" s="559"/>
      <c r="ABA535" s="559"/>
      <c r="ABB535" s="559"/>
      <c r="ABC535" s="559"/>
      <c r="ABD535" s="559"/>
      <c r="ABE535" s="559"/>
      <c r="ABF535" s="559"/>
      <c r="ABG535" s="559"/>
      <c r="ABH535" s="559"/>
      <c r="ABI535" s="559"/>
      <c r="ABJ535" s="559"/>
      <c r="ABK535" s="559"/>
      <c r="ABL535" s="559"/>
      <c r="ABM535" s="559"/>
      <c r="ABN535" s="559"/>
      <c r="ABO535" s="559"/>
      <c r="ABP535" s="559"/>
      <c r="ABQ535" s="559"/>
      <c r="ABR535" s="559"/>
      <c r="ABS535" s="559"/>
      <c r="ABT535" s="559"/>
      <c r="ABU535" s="559"/>
      <c r="ABV535" s="559"/>
      <c r="ABW535" s="559"/>
      <c r="ABX535" s="559"/>
      <c r="ABY535" s="559"/>
      <c r="ABZ535" s="559"/>
      <c r="ACA535" s="559"/>
      <c r="ACB535" s="559"/>
      <c r="ACC535" s="559"/>
      <c r="ACD535" s="559"/>
      <c r="ACE535" s="559"/>
      <c r="ACF535" s="559"/>
      <c r="ACG535" s="559"/>
      <c r="ACH535" s="559"/>
      <c r="ACI535" s="559"/>
      <c r="ACJ535" s="559"/>
      <c r="ACK535" s="559"/>
      <c r="ACL535" s="559"/>
      <c r="ACM535" s="559"/>
      <c r="ACN535" s="559"/>
      <c r="ACO535" s="559"/>
      <c r="ACP535" s="559"/>
      <c r="ACQ535" s="559"/>
      <c r="ACR535" s="559"/>
      <c r="ACS535" s="559"/>
      <c r="ACT535" s="559"/>
      <c r="ACU535" s="559"/>
      <c r="ACV535" s="559"/>
      <c r="ACW535" s="559"/>
      <c r="ACX535" s="559"/>
      <c r="ACY535" s="559"/>
      <c r="ACZ535" s="559"/>
      <c r="ADA535" s="559"/>
      <c r="ADB535" s="559"/>
      <c r="ADC535" s="559"/>
      <c r="ADD535" s="559"/>
      <c r="ADE535" s="559"/>
      <c r="ADF535" s="559"/>
      <c r="ADG535" s="559"/>
      <c r="ADH535" s="559"/>
      <c r="ADI535" s="559"/>
      <c r="ADJ535" s="559"/>
      <c r="ADK535" s="559"/>
      <c r="ADL535" s="559"/>
      <c r="ADM535" s="559"/>
      <c r="ADN535" s="559"/>
      <c r="ADO535" s="559"/>
      <c r="ADP535" s="559"/>
      <c r="ADQ535" s="559"/>
      <c r="ADR535" s="559"/>
      <c r="ADS535" s="559"/>
      <c r="ADT535" s="559"/>
      <c r="ADU535" s="559"/>
      <c r="ADV535" s="559"/>
      <c r="ADW535" s="559"/>
      <c r="ADX535" s="559"/>
      <c r="ADY535" s="559"/>
      <c r="ADZ535" s="559"/>
      <c r="AEA535" s="559"/>
      <c r="AEB535" s="559"/>
      <c r="AEC535" s="559"/>
      <c r="AED535" s="559"/>
      <c r="AEE535" s="559"/>
      <c r="AEF535" s="559"/>
      <c r="AEG535" s="559"/>
      <c r="AEH535" s="559"/>
      <c r="AEI535" s="559"/>
      <c r="AEJ535" s="559"/>
      <c r="AEK535" s="559"/>
      <c r="AEL535" s="559"/>
      <c r="AEM535" s="559"/>
      <c r="AEN535" s="559"/>
      <c r="AEO535" s="559"/>
      <c r="AEP535" s="559"/>
      <c r="AEQ535" s="559"/>
      <c r="AER535" s="559"/>
      <c r="AES535" s="559"/>
      <c r="AET535" s="559"/>
      <c r="AEU535" s="559"/>
      <c r="AEV535" s="559"/>
      <c r="AEW535" s="559"/>
      <c r="AEX535" s="559"/>
      <c r="AEY535" s="559"/>
      <c r="AEZ535" s="559"/>
      <c r="AFA535" s="559"/>
      <c r="AFB535" s="559"/>
      <c r="AFC535" s="559"/>
      <c r="AFD535" s="559"/>
      <c r="AFE535" s="559"/>
      <c r="AFF535" s="559"/>
      <c r="AFG535" s="559"/>
      <c r="AFH535" s="559"/>
      <c r="AFI535" s="559"/>
      <c r="AFJ535" s="559"/>
      <c r="AFK535" s="559"/>
      <c r="AFL535" s="559"/>
      <c r="AFM535" s="559"/>
      <c r="AFN535" s="559"/>
      <c r="AFO535" s="559"/>
      <c r="AFP535" s="559"/>
      <c r="AFQ535" s="559"/>
      <c r="AFR535" s="559"/>
      <c r="AFS535" s="559"/>
      <c r="AFT535" s="559"/>
      <c r="AFU535" s="559"/>
      <c r="AFV535" s="559"/>
      <c r="AFW535" s="559"/>
      <c r="AFX535" s="559"/>
      <c r="AFY535" s="559"/>
      <c r="AFZ535" s="559"/>
      <c r="AGA535" s="559"/>
      <c r="AGB535" s="559"/>
      <c r="AGC535" s="559"/>
      <c r="AGD535" s="559"/>
      <c r="AGE535" s="559"/>
      <c r="AGF535" s="559"/>
      <c r="AGG535" s="559"/>
      <c r="AGH535" s="559"/>
      <c r="AGI535" s="559"/>
      <c r="AGJ535" s="559"/>
      <c r="AGK535" s="559"/>
      <c r="AGL535" s="559"/>
      <c r="AGM535" s="559"/>
      <c r="AGN535" s="559"/>
      <c r="AGO535" s="559"/>
      <c r="AGP535" s="559"/>
      <c r="AGQ535" s="559"/>
      <c r="AGR535" s="559"/>
      <c r="AGS535" s="559"/>
      <c r="AGT535" s="559"/>
      <c r="AGU535" s="559"/>
      <c r="AGV535" s="559"/>
      <c r="AGW535" s="559"/>
      <c r="AGX535" s="559"/>
      <c r="AGY535" s="559"/>
      <c r="AGZ535" s="559"/>
      <c r="AHA535" s="559"/>
      <c r="AHB535" s="559"/>
      <c r="AHC535" s="559"/>
      <c r="AHD535" s="559"/>
      <c r="AHE535" s="559"/>
      <c r="AHF535" s="559"/>
      <c r="AHG535" s="559"/>
      <c r="AHH535" s="559"/>
      <c r="AHI535" s="559"/>
      <c r="AHJ535" s="559"/>
      <c r="AHK535" s="559"/>
      <c r="AHL535" s="559"/>
      <c r="AHM535" s="559"/>
      <c r="AHN535" s="559"/>
      <c r="AHO535" s="559"/>
      <c r="AHP535" s="559"/>
      <c r="AHQ535" s="559"/>
      <c r="AHR535" s="559"/>
      <c r="AHS535" s="559"/>
      <c r="AHT535" s="559"/>
      <c r="AHU535" s="559"/>
      <c r="AHV535" s="559"/>
      <c r="AHW535" s="559"/>
      <c r="AHX535" s="559"/>
      <c r="AHY535" s="559"/>
      <c r="AHZ535" s="559"/>
      <c r="AIA535" s="559"/>
      <c r="AIB535" s="559"/>
      <c r="AIC535" s="559"/>
      <c r="AID535" s="559"/>
      <c r="AIE535" s="559"/>
      <c r="AIF535" s="559"/>
      <c r="AIG535" s="559"/>
      <c r="AIH535" s="559"/>
      <c r="AII535" s="559"/>
      <c r="AIJ535" s="559"/>
      <c r="AIK535" s="559"/>
      <c r="AIL535" s="559"/>
      <c r="AIM535" s="559"/>
      <c r="AIN535" s="559"/>
      <c r="AIO535" s="559"/>
      <c r="AIP535" s="559"/>
      <c r="AIQ535" s="559"/>
      <c r="AIR535" s="559"/>
      <c r="AIS535" s="559"/>
      <c r="AIT535" s="559"/>
      <c r="AIU535" s="559"/>
      <c r="AIV535" s="559"/>
      <c r="AIW535" s="559"/>
      <c r="AIX535" s="559"/>
      <c r="AIY535" s="559"/>
      <c r="AIZ535" s="559"/>
      <c r="AJA535" s="559"/>
      <c r="AJB535" s="559"/>
      <c r="AJC535" s="559"/>
      <c r="AJD535" s="559"/>
      <c r="AJE535" s="559"/>
      <c r="AJF535" s="559"/>
      <c r="AJG535" s="559"/>
      <c r="AJH535" s="559"/>
      <c r="AJI535" s="559"/>
      <c r="AJJ535" s="559"/>
      <c r="AJK535" s="559"/>
      <c r="AJL535" s="559"/>
      <c r="AJM535" s="559"/>
      <c r="AJN535" s="559"/>
      <c r="AJO535" s="559"/>
      <c r="AJP535" s="559"/>
      <c r="AJQ535" s="559"/>
      <c r="AJR535" s="559"/>
      <c r="AJS535" s="559"/>
      <c r="AJT535" s="559"/>
      <c r="AJU535" s="559"/>
      <c r="AJV535" s="559"/>
      <c r="AJW535" s="559"/>
      <c r="AJX535" s="559"/>
      <c r="AJY535" s="559"/>
      <c r="AJZ535" s="559"/>
      <c r="AKA535" s="559"/>
      <c r="AKB535" s="559"/>
      <c r="AKC535" s="559"/>
      <c r="AKD535" s="559"/>
      <c r="AKE535" s="559"/>
      <c r="AKF535" s="559"/>
      <c r="AKG535" s="559"/>
      <c r="AKH535" s="559"/>
      <c r="AKI535" s="559"/>
      <c r="AKJ535" s="559"/>
      <c r="AKK535" s="559"/>
      <c r="AKL535" s="559"/>
      <c r="AKM535" s="559"/>
      <c r="AKN535" s="559"/>
      <c r="AKO535" s="559"/>
      <c r="AKP535" s="559"/>
      <c r="AKQ535" s="559"/>
      <c r="AKR535" s="559"/>
      <c r="AKS535" s="559"/>
      <c r="AKT535" s="559"/>
      <c r="AKU535" s="559"/>
      <c r="AKV535" s="559"/>
      <c r="AKW535" s="559"/>
      <c r="AKX535" s="559"/>
      <c r="AKY535" s="559"/>
      <c r="AKZ535" s="559"/>
      <c r="ALA535" s="559"/>
      <c r="ALB535" s="559"/>
      <c r="ALC535" s="559"/>
      <c r="ALD535" s="559"/>
      <c r="ALE535" s="559"/>
      <c r="ALF535" s="559"/>
      <c r="ALG535" s="559"/>
      <c r="ALH535" s="559"/>
      <c r="ALI535" s="559"/>
      <c r="ALJ535" s="559"/>
      <c r="ALK535" s="559"/>
      <c r="ALL535" s="559"/>
      <c r="ALM535" s="559"/>
      <c r="ALN535" s="559"/>
      <c r="ALO535" s="559"/>
      <c r="ALP535" s="559"/>
      <c r="ALQ535" s="559"/>
      <c r="ALR535" s="559"/>
      <c r="ALS535" s="559"/>
      <c r="ALT535" s="559"/>
      <c r="ALU535" s="559"/>
      <c r="ALV535" s="559"/>
      <c r="ALW535" s="559"/>
      <c r="ALX535" s="559"/>
      <c r="ALY535" s="559"/>
      <c r="ALZ535" s="559"/>
      <c r="AMA535" s="559"/>
      <c r="AMB535" s="559"/>
      <c r="AMC535" s="559"/>
      <c r="AMD535" s="559"/>
      <c r="AME535" s="559"/>
      <c r="AMF535" s="559"/>
      <c r="AMG535" s="559"/>
      <c r="AMH535" s="559"/>
      <c r="AMI535" s="559"/>
      <c r="AMJ535" s="559"/>
    </row>
    <row r="536" spans="1:1026" x14ac:dyDescent="0.25">
      <c r="A536" s="289" t="s">
        <v>6114</v>
      </c>
      <c r="B536" s="257">
        <v>536</v>
      </c>
      <c r="C536" s="258" t="s">
        <v>24630</v>
      </c>
      <c r="D536" s="290" t="s">
        <v>6115</v>
      </c>
      <c r="E536" s="277"/>
      <c r="F536" s="278">
        <v>4</v>
      </c>
      <c r="G536" s="280"/>
      <c r="H536" s="280"/>
      <c r="I536" s="492">
        <v>5</v>
      </c>
      <c r="J536" s="278"/>
      <c r="K536" s="278">
        <v>1</v>
      </c>
      <c r="L536" s="278"/>
      <c r="M536" s="278"/>
      <c r="N536" s="278"/>
      <c r="O536" s="278"/>
      <c r="P536" s="278"/>
      <c r="Q536" s="278"/>
      <c r="R536" s="278"/>
      <c r="S536" s="278"/>
      <c r="T536" s="278">
        <v>2</v>
      </c>
      <c r="U536" s="278"/>
      <c r="V536" s="278"/>
      <c r="W536" s="283">
        <f t="shared" si="225"/>
        <v>100</v>
      </c>
      <c r="X536" s="283">
        <f t="shared" si="235"/>
        <v>100</v>
      </c>
      <c r="Y536" s="283">
        <f t="shared" ref="Y536:Y542" si="239">IF(OR(P536=335,P536=336),20,100)</f>
        <v>100</v>
      </c>
      <c r="Z536" s="283">
        <f t="shared" si="236"/>
        <v>100</v>
      </c>
      <c r="AA536" s="283">
        <f t="shared" si="237"/>
        <v>100</v>
      </c>
      <c r="AB536" s="287">
        <f t="shared" si="227"/>
        <v>100</v>
      </c>
      <c r="AC536" s="287">
        <f t="shared" si="226"/>
        <v>100</v>
      </c>
      <c r="AD536" s="287">
        <f t="shared" si="238"/>
        <v>3</v>
      </c>
      <c r="AE536" s="284">
        <f t="shared" si="234"/>
        <v>100</v>
      </c>
      <c r="AF536" s="284">
        <f t="shared" si="230"/>
        <v>100</v>
      </c>
      <c r="AG536" s="268">
        <f t="shared" si="232"/>
        <v>1</v>
      </c>
      <c r="AH536" s="268">
        <f t="shared" si="229"/>
        <v>100</v>
      </c>
      <c r="AI536" s="268">
        <f t="shared" si="233"/>
        <v>3</v>
      </c>
      <c r="AJ536" s="268">
        <f t="shared" si="231"/>
        <v>100</v>
      </c>
      <c r="AK536" s="508">
        <v>0.2</v>
      </c>
      <c r="AL536" s="277"/>
      <c r="AM536" s="277"/>
      <c r="AN536" s="511"/>
      <c r="AO536" s="277"/>
      <c r="AP536" s="277"/>
      <c r="AQ536" s="277"/>
      <c r="AR536" s="171" t="s">
        <v>756</v>
      </c>
      <c r="AS536" s="171"/>
      <c r="AT536" s="277"/>
      <c r="AU536" s="277"/>
      <c r="AW536" s="559"/>
      <c r="AX536" s="559"/>
      <c r="AY536" s="559"/>
      <c r="AZ536" s="559"/>
      <c r="BA536" s="559"/>
      <c r="BB536" s="559"/>
      <c r="BC536" s="559"/>
      <c r="BD536" s="559"/>
      <c r="BE536" s="559"/>
      <c r="BF536" s="559"/>
      <c r="BG536" s="559"/>
      <c r="BH536" s="559"/>
      <c r="BI536" s="559"/>
      <c r="BJ536" s="559"/>
      <c r="BK536" s="559"/>
      <c r="BL536" s="559"/>
      <c r="BM536" s="559"/>
      <c r="BN536" s="559"/>
      <c r="BO536" s="559"/>
      <c r="BP536" s="559"/>
      <c r="BQ536" s="559"/>
      <c r="BR536" s="559"/>
      <c r="BS536" s="559"/>
      <c r="BT536" s="559"/>
      <c r="BU536" s="559"/>
      <c r="BV536" s="559"/>
      <c r="BW536" s="559"/>
      <c r="BX536" s="559"/>
      <c r="BY536" s="559"/>
      <c r="BZ536" s="559"/>
      <c r="CA536" s="559"/>
      <c r="CB536" s="559"/>
      <c r="CC536" s="559"/>
      <c r="CD536" s="559"/>
      <c r="CE536" s="559"/>
      <c r="CF536" s="559"/>
      <c r="CG536" s="559"/>
      <c r="CH536" s="559"/>
      <c r="CI536" s="559"/>
      <c r="CJ536" s="559"/>
      <c r="CK536" s="559"/>
      <c r="CL536" s="559"/>
      <c r="CM536" s="559"/>
      <c r="CN536" s="559"/>
      <c r="CO536" s="559"/>
      <c r="CP536" s="559"/>
      <c r="CQ536" s="559"/>
      <c r="CR536" s="559"/>
      <c r="CS536" s="559"/>
      <c r="CT536" s="559"/>
      <c r="CU536" s="559"/>
      <c r="CV536" s="559"/>
      <c r="CW536" s="559"/>
      <c r="CX536" s="559"/>
      <c r="CY536" s="559"/>
      <c r="CZ536" s="559"/>
      <c r="DA536" s="559"/>
      <c r="DB536" s="559"/>
      <c r="DC536" s="559"/>
      <c r="DD536" s="559"/>
      <c r="DE536" s="559"/>
      <c r="DF536" s="559"/>
      <c r="DG536" s="559"/>
      <c r="DH536" s="559"/>
      <c r="DI536" s="559"/>
      <c r="DJ536" s="559"/>
      <c r="DK536" s="559"/>
      <c r="DL536" s="559"/>
      <c r="DM536" s="559"/>
      <c r="DN536" s="559"/>
      <c r="DO536" s="559"/>
      <c r="DP536" s="559"/>
      <c r="DQ536" s="559"/>
      <c r="DR536" s="559"/>
      <c r="DS536" s="559"/>
      <c r="DT536" s="559"/>
      <c r="DU536" s="559"/>
      <c r="DV536" s="559"/>
      <c r="DW536" s="559"/>
      <c r="DX536" s="559"/>
      <c r="DY536" s="559"/>
      <c r="DZ536" s="559"/>
      <c r="EA536" s="559"/>
      <c r="EB536" s="559"/>
      <c r="EC536" s="559"/>
      <c r="ED536" s="559"/>
      <c r="EE536" s="559"/>
      <c r="EF536" s="559"/>
      <c r="EG536" s="559"/>
      <c r="EH536" s="559"/>
      <c r="EI536" s="559"/>
      <c r="EJ536" s="559"/>
      <c r="EK536" s="559"/>
      <c r="EL536" s="559"/>
      <c r="EM536" s="559"/>
      <c r="EN536" s="559"/>
      <c r="EO536" s="559"/>
      <c r="EP536" s="559"/>
      <c r="EQ536" s="559"/>
      <c r="ER536" s="559"/>
      <c r="ES536" s="559"/>
      <c r="ET536" s="559"/>
      <c r="EU536" s="559"/>
      <c r="EV536" s="559"/>
      <c r="EW536" s="559"/>
      <c r="EX536" s="559"/>
      <c r="EY536" s="559"/>
      <c r="EZ536" s="559"/>
      <c r="FA536" s="559"/>
      <c r="FB536" s="559"/>
      <c r="FC536" s="559"/>
      <c r="FD536" s="559"/>
      <c r="FE536" s="559"/>
      <c r="FF536" s="559"/>
      <c r="FG536" s="559"/>
      <c r="FH536" s="559"/>
      <c r="FI536" s="559"/>
      <c r="FJ536" s="559"/>
      <c r="FK536" s="559"/>
      <c r="FL536" s="559"/>
      <c r="FM536" s="559"/>
      <c r="FN536" s="559"/>
      <c r="FO536" s="559"/>
      <c r="FP536" s="559"/>
      <c r="FQ536" s="559"/>
      <c r="FR536" s="559"/>
      <c r="FS536" s="559"/>
      <c r="FT536" s="559"/>
      <c r="FU536" s="559"/>
      <c r="FV536" s="559"/>
      <c r="FW536" s="559"/>
      <c r="FX536" s="559"/>
      <c r="FY536" s="559"/>
      <c r="FZ536" s="559"/>
      <c r="GA536" s="559"/>
      <c r="GB536" s="559"/>
      <c r="GC536" s="559"/>
      <c r="GD536" s="559"/>
      <c r="GE536" s="559"/>
      <c r="GF536" s="559"/>
      <c r="GG536" s="559"/>
      <c r="GH536" s="559"/>
      <c r="GI536" s="559"/>
      <c r="GJ536" s="559"/>
      <c r="GK536" s="559"/>
      <c r="GL536" s="559"/>
      <c r="GM536" s="559"/>
      <c r="GN536" s="559"/>
      <c r="GO536" s="559"/>
      <c r="GP536" s="559"/>
      <c r="GQ536" s="559"/>
      <c r="GR536" s="559"/>
      <c r="GS536" s="559"/>
      <c r="GT536" s="559"/>
      <c r="GU536" s="559"/>
      <c r="GV536" s="559"/>
      <c r="GW536" s="559"/>
      <c r="GX536" s="559"/>
      <c r="GY536" s="559"/>
      <c r="GZ536" s="559"/>
      <c r="HA536" s="559"/>
      <c r="HB536" s="559"/>
      <c r="HC536" s="559"/>
      <c r="HD536" s="559"/>
      <c r="HE536" s="559"/>
      <c r="HF536" s="559"/>
      <c r="HG536" s="559"/>
      <c r="HH536" s="559"/>
      <c r="HI536" s="559"/>
      <c r="HJ536" s="559"/>
      <c r="HK536" s="559"/>
      <c r="HL536" s="559"/>
      <c r="HM536" s="559"/>
      <c r="HN536" s="559"/>
      <c r="HO536" s="559"/>
      <c r="HP536" s="559"/>
      <c r="HQ536" s="559"/>
      <c r="HR536" s="559"/>
      <c r="HS536" s="559"/>
      <c r="HT536" s="559"/>
      <c r="HU536" s="559"/>
      <c r="HV536" s="559"/>
      <c r="HW536" s="559"/>
      <c r="HX536" s="559"/>
      <c r="HY536" s="559"/>
      <c r="HZ536" s="559"/>
      <c r="IA536" s="559"/>
      <c r="IB536" s="559"/>
      <c r="IC536" s="559"/>
      <c r="ID536" s="559"/>
      <c r="IE536" s="559"/>
      <c r="IF536" s="559"/>
      <c r="IG536" s="559"/>
      <c r="IH536" s="559"/>
      <c r="II536" s="559"/>
      <c r="IJ536" s="559"/>
      <c r="IK536" s="559"/>
      <c r="IL536" s="559"/>
      <c r="IM536" s="559"/>
      <c r="IN536" s="559"/>
      <c r="IO536" s="559"/>
      <c r="IP536" s="559"/>
      <c r="IQ536" s="559"/>
      <c r="IR536" s="559"/>
      <c r="IS536" s="559"/>
      <c r="IT536" s="559"/>
      <c r="IU536" s="559"/>
      <c r="IV536" s="559"/>
      <c r="IW536" s="559"/>
      <c r="IX536" s="559"/>
      <c r="IY536" s="559"/>
      <c r="IZ536" s="559"/>
      <c r="JA536" s="559"/>
      <c r="JB536" s="559"/>
      <c r="JC536" s="559"/>
      <c r="JD536" s="559"/>
      <c r="JE536" s="559"/>
      <c r="JF536" s="559"/>
      <c r="JG536" s="559"/>
      <c r="JH536" s="559"/>
      <c r="JI536" s="559"/>
      <c r="JJ536" s="559"/>
      <c r="JK536" s="559"/>
      <c r="JL536" s="559"/>
      <c r="JM536" s="559"/>
      <c r="JN536" s="559"/>
      <c r="JO536" s="559"/>
      <c r="JP536" s="559"/>
      <c r="JQ536" s="559"/>
      <c r="JR536" s="559"/>
      <c r="JS536" s="559"/>
      <c r="JT536" s="559"/>
      <c r="JU536" s="559"/>
      <c r="JV536" s="559"/>
      <c r="JW536" s="559"/>
      <c r="JX536" s="559"/>
      <c r="JY536" s="559"/>
      <c r="JZ536" s="559"/>
      <c r="KA536" s="559"/>
      <c r="KB536" s="559"/>
      <c r="KC536" s="559"/>
      <c r="KD536" s="559"/>
      <c r="KE536" s="559"/>
      <c r="KF536" s="559"/>
      <c r="KG536" s="559"/>
      <c r="KH536" s="559"/>
      <c r="KI536" s="559"/>
      <c r="KJ536" s="559"/>
      <c r="KK536" s="559"/>
      <c r="KL536" s="559"/>
      <c r="KM536" s="559"/>
      <c r="KN536" s="559"/>
      <c r="KO536" s="559"/>
      <c r="KP536" s="559"/>
      <c r="KQ536" s="559"/>
      <c r="KR536" s="559"/>
      <c r="KS536" s="559"/>
      <c r="KT536" s="559"/>
      <c r="KU536" s="559"/>
      <c r="KV536" s="559"/>
      <c r="KW536" s="559"/>
      <c r="KX536" s="559"/>
      <c r="KY536" s="559"/>
      <c r="KZ536" s="559"/>
      <c r="LA536" s="559"/>
      <c r="LB536" s="559"/>
      <c r="LC536" s="559"/>
      <c r="LD536" s="559"/>
      <c r="LE536" s="559"/>
      <c r="LF536" s="559"/>
      <c r="LG536" s="559"/>
      <c r="LH536" s="559"/>
      <c r="LI536" s="559"/>
      <c r="LJ536" s="559"/>
      <c r="LK536" s="559"/>
      <c r="LL536" s="559"/>
      <c r="LM536" s="559"/>
      <c r="LN536" s="559"/>
      <c r="LO536" s="559"/>
      <c r="LP536" s="559"/>
      <c r="LQ536" s="559"/>
      <c r="LR536" s="559"/>
      <c r="LS536" s="559"/>
      <c r="LT536" s="559"/>
      <c r="LU536" s="559"/>
      <c r="LV536" s="559"/>
      <c r="LW536" s="559"/>
      <c r="LX536" s="559"/>
      <c r="LY536" s="559"/>
      <c r="LZ536" s="559"/>
      <c r="MA536" s="559"/>
      <c r="MB536" s="559"/>
      <c r="MC536" s="559"/>
      <c r="MD536" s="559"/>
      <c r="ME536" s="559"/>
      <c r="MF536" s="559"/>
      <c r="MG536" s="559"/>
      <c r="MH536" s="559"/>
      <c r="MI536" s="559"/>
      <c r="MJ536" s="559"/>
      <c r="MK536" s="559"/>
      <c r="ML536" s="559"/>
      <c r="MM536" s="559"/>
      <c r="MN536" s="559"/>
      <c r="MO536" s="559"/>
      <c r="MP536" s="559"/>
      <c r="MQ536" s="559"/>
      <c r="MR536" s="559"/>
      <c r="MS536" s="559"/>
      <c r="MT536" s="559"/>
      <c r="MU536" s="559"/>
      <c r="MV536" s="559"/>
      <c r="MW536" s="559"/>
      <c r="MX536" s="559"/>
      <c r="MY536" s="559"/>
      <c r="MZ536" s="559"/>
      <c r="NA536" s="559"/>
      <c r="NB536" s="559"/>
      <c r="NC536" s="559"/>
      <c r="ND536" s="559"/>
      <c r="NE536" s="559"/>
      <c r="NF536" s="559"/>
      <c r="NG536" s="559"/>
      <c r="NH536" s="559"/>
      <c r="NI536" s="559"/>
      <c r="NJ536" s="559"/>
      <c r="NK536" s="559"/>
      <c r="NL536" s="559"/>
      <c r="NM536" s="559"/>
      <c r="NN536" s="559"/>
      <c r="NO536" s="559"/>
      <c r="NP536" s="559"/>
      <c r="NQ536" s="559"/>
      <c r="NR536" s="559"/>
      <c r="NS536" s="559"/>
      <c r="NT536" s="559"/>
      <c r="NU536" s="559"/>
      <c r="NV536" s="559"/>
      <c r="NW536" s="559"/>
      <c r="NX536" s="559"/>
      <c r="NY536" s="559"/>
      <c r="NZ536" s="559"/>
      <c r="OA536" s="559"/>
      <c r="OB536" s="559"/>
      <c r="OC536" s="559"/>
      <c r="OD536" s="559"/>
      <c r="OE536" s="559"/>
      <c r="OF536" s="559"/>
      <c r="OG536" s="559"/>
      <c r="OH536" s="559"/>
      <c r="OI536" s="559"/>
      <c r="OJ536" s="559"/>
      <c r="OK536" s="559"/>
      <c r="OL536" s="559"/>
      <c r="OM536" s="559"/>
      <c r="ON536" s="559"/>
      <c r="OO536" s="559"/>
      <c r="OP536" s="559"/>
      <c r="OQ536" s="559"/>
      <c r="OR536" s="559"/>
      <c r="OS536" s="559"/>
      <c r="OT536" s="559"/>
      <c r="OU536" s="559"/>
      <c r="OV536" s="559"/>
      <c r="OW536" s="559"/>
      <c r="OX536" s="559"/>
      <c r="OY536" s="559"/>
      <c r="OZ536" s="559"/>
      <c r="PA536" s="559"/>
      <c r="PB536" s="559"/>
      <c r="PC536" s="559"/>
      <c r="PD536" s="559"/>
      <c r="PE536" s="559"/>
      <c r="PF536" s="559"/>
      <c r="PG536" s="559"/>
      <c r="PH536" s="559"/>
      <c r="PI536" s="559"/>
      <c r="PJ536" s="559"/>
      <c r="PK536" s="559"/>
      <c r="PL536" s="559"/>
      <c r="PM536" s="559"/>
      <c r="PN536" s="559"/>
      <c r="PO536" s="559"/>
      <c r="PP536" s="559"/>
      <c r="PQ536" s="559"/>
      <c r="PR536" s="559"/>
      <c r="PS536" s="559"/>
      <c r="PT536" s="559"/>
      <c r="PU536" s="559"/>
      <c r="PV536" s="559"/>
      <c r="PW536" s="559"/>
      <c r="PX536" s="559"/>
      <c r="PY536" s="559"/>
      <c r="PZ536" s="559"/>
      <c r="QA536" s="559"/>
      <c r="QB536" s="559"/>
      <c r="QC536" s="559"/>
      <c r="QD536" s="559"/>
      <c r="QE536" s="559"/>
      <c r="QF536" s="559"/>
      <c r="QG536" s="559"/>
      <c r="QH536" s="559"/>
      <c r="QI536" s="559"/>
      <c r="QJ536" s="559"/>
      <c r="QK536" s="559"/>
      <c r="QL536" s="559"/>
      <c r="QM536" s="559"/>
      <c r="QN536" s="559"/>
      <c r="QO536" s="559"/>
      <c r="QP536" s="559"/>
      <c r="QQ536" s="559"/>
      <c r="QR536" s="559"/>
      <c r="QS536" s="559"/>
      <c r="QT536" s="559"/>
      <c r="QU536" s="559"/>
      <c r="QV536" s="559"/>
      <c r="QW536" s="559"/>
      <c r="QX536" s="559"/>
      <c r="QY536" s="559"/>
      <c r="QZ536" s="559"/>
      <c r="RA536" s="559"/>
      <c r="RB536" s="559"/>
      <c r="RC536" s="559"/>
      <c r="RD536" s="559"/>
      <c r="RE536" s="559"/>
      <c r="RF536" s="559"/>
      <c r="RG536" s="559"/>
      <c r="RH536" s="559"/>
      <c r="RI536" s="559"/>
      <c r="RJ536" s="559"/>
      <c r="RK536" s="559"/>
      <c r="RL536" s="559"/>
      <c r="RM536" s="559"/>
      <c r="RN536" s="559"/>
      <c r="RO536" s="559"/>
      <c r="RP536" s="559"/>
      <c r="RQ536" s="559"/>
      <c r="RR536" s="559"/>
      <c r="RS536" s="559"/>
      <c r="RT536" s="559"/>
      <c r="RU536" s="559"/>
      <c r="RV536" s="559"/>
      <c r="RW536" s="559"/>
      <c r="RX536" s="559"/>
      <c r="RY536" s="559"/>
      <c r="RZ536" s="559"/>
      <c r="SA536" s="559"/>
      <c r="SB536" s="559"/>
      <c r="SC536" s="559"/>
      <c r="SD536" s="559"/>
      <c r="SE536" s="559"/>
      <c r="SF536" s="559"/>
      <c r="SG536" s="559"/>
      <c r="SH536" s="559"/>
      <c r="SI536" s="559"/>
      <c r="SJ536" s="559"/>
      <c r="SK536" s="559"/>
      <c r="SL536" s="559"/>
      <c r="SM536" s="559"/>
      <c r="SN536" s="559"/>
      <c r="SO536" s="559"/>
      <c r="SP536" s="559"/>
      <c r="SQ536" s="559"/>
      <c r="SR536" s="559"/>
      <c r="SS536" s="559"/>
      <c r="ST536" s="559"/>
      <c r="SU536" s="559"/>
      <c r="SV536" s="559"/>
      <c r="SW536" s="559"/>
      <c r="SX536" s="559"/>
      <c r="SY536" s="559"/>
      <c r="SZ536" s="559"/>
      <c r="TA536" s="559"/>
      <c r="TB536" s="559"/>
      <c r="TC536" s="559"/>
      <c r="TD536" s="559"/>
      <c r="TE536" s="559"/>
      <c r="TF536" s="559"/>
      <c r="TG536" s="559"/>
      <c r="TH536" s="559"/>
      <c r="TI536" s="559"/>
      <c r="TJ536" s="559"/>
      <c r="TK536" s="559"/>
      <c r="TL536" s="559"/>
      <c r="TM536" s="559"/>
      <c r="TN536" s="559"/>
      <c r="TO536" s="559"/>
      <c r="TP536" s="559"/>
      <c r="TQ536" s="559"/>
      <c r="TR536" s="559"/>
      <c r="TS536" s="559"/>
      <c r="TT536" s="559"/>
      <c r="TU536" s="559"/>
      <c r="TV536" s="559"/>
      <c r="TW536" s="559"/>
      <c r="TX536" s="559"/>
      <c r="TY536" s="559"/>
      <c r="TZ536" s="559"/>
      <c r="UA536" s="559"/>
      <c r="UB536" s="559"/>
      <c r="UC536" s="559"/>
      <c r="UD536" s="559"/>
      <c r="UE536" s="559"/>
      <c r="UF536" s="559"/>
      <c r="UG536" s="559"/>
      <c r="UH536" s="559"/>
      <c r="UI536" s="559"/>
      <c r="UJ536" s="559"/>
      <c r="UK536" s="559"/>
      <c r="UL536" s="559"/>
      <c r="UM536" s="559"/>
      <c r="UN536" s="559"/>
      <c r="UO536" s="559"/>
      <c r="UP536" s="559"/>
      <c r="UQ536" s="559"/>
      <c r="UR536" s="559"/>
      <c r="US536" s="559"/>
      <c r="UT536" s="559"/>
      <c r="UU536" s="559"/>
      <c r="UV536" s="559"/>
      <c r="UW536" s="559"/>
      <c r="UX536" s="559"/>
      <c r="UY536" s="559"/>
      <c r="UZ536" s="559"/>
      <c r="VA536" s="559"/>
      <c r="VB536" s="559"/>
      <c r="VC536" s="559"/>
      <c r="VD536" s="559"/>
      <c r="VE536" s="559"/>
      <c r="VF536" s="559"/>
      <c r="VG536" s="559"/>
      <c r="VH536" s="559"/>
      <c r="VI536" s="559"/>
      <c r="VJ536" s="559"/>
      <c r="VK536" s="559"/>
      <c r="VL536" s="559"/>
      <c r="VM536" s="559"/>
      <c r="VN536" s="559"/>
      <c r="VO536" s="559"/>
      <c r="VP536" s="559"/>
      <c r="VQ536" s="559"/>
      <c r="VR536" s="559"/>
      <c r="VS536" s="559"/>
      <c r="VT536" s="559"/>
      <c r="VU536" s="559"/>
      <c r="VV536" s="559"/>
      <c r="VW536" s="559"/>
      <c r="VX536" s="559"/>
      <c r="VY536" s="559"/>
      <c r="VZ536" s="559"/>
      <c r="WA536" s="559"/>
      <c r="WB536" s="559"/>
      <c r="WC536" s="559"/>
      <c r="WD536" s="559"/>
      <c r="WE536" s="559"/>
      <c r="WF536" s="559"/>
      <c r="WG536" s="559"/>
      <c r="WH536" s="559"/>
      <c r="WI536" s="559"/>
      <c r="WJ536" s="559"/>
      <c r="WK536" s="559"/>
      <c r="WL536" s="559"/>
      <c r="WM536" s="559"/>
      <c r="WN536" s="559"/>
      <c r="WO536" s="559"/>
      <c r="WP536" s="559"/>
      <c r="WQ536" s="559"/>
      <c r="WR536" s="559"/>
      <c r="WS536" s="559"/>
      <c r="WT536" s="559"/>
      <c r="WU536" s="559"/>
      <c r="WV536" s="559"/>
      <c r="WW536" s="559"/>
      <c r="WX536" s="559"/>
      <c r="WY536" s="559"/>
      <c r="WZ536" s="559"/>
      <c r="XA536" s="559"/>
      <c r="XB536" s="559"/>
      <c r="XC536" s="559"/>
      <c r="XD536" s="559"/>
      <c r="XE536" s="559"/>
      <c r="XF536" s="559"/>
      <c r="XG536" s="559"/>
      <c r="XH536" s="559"/>
      <c r="XI536" s="559"/>
      <c r="XJ536" s="559"/>
      <c r="XK536" s="559"/>
      <c r="XL536" s="559"/>
      <c r="XM536" s="559"/>
      <c r="XN536" s="559"/>
      <c r="XO536" s="559"/>
      <c r="XP536" s="559"/>
      <c r="XQ536" s="559"/>
      <c r="XR536" s="559"/>
      <c r="XS536" s="559"/>
      <c r="XT536" s="559"/>
      <c r="XU536" s="559"/>
      <c r="XV536" s="559"/>
      <c r="XW536" s="559"/>
      <c r="XX536" s="559"/>
      <c r="XY536" s="559"/>
      <c r="XZ536" s="559"/>
      <c r="YA536" s="559"/>
      <c r="YB536" s="559"/>
      <c r="YC536" s="559"/>
      <c r="YD536" s="559"/>
      <c r="YE536" s="559"/>
      <c r="YF536" s="559"/>
      <c r="YG536" s="559"/>
      <c r="YH536" s="559"/>
      <c r="YI536" s="559"/>
      <c r="YJ536" s="559"/>
      <c r="YK536" s="559"/>
      <c r="YL536" s="559"/>
      <c r="YM536" s="559"/>
      <c r="YN536" s="559"/>
      <c r="YO536" s="559"/>
      <c r="YP536" s="559"/>
      <c r="YQ536" s="559"/>
      <c r="YR536" s="559"/>
      <c r="YS536" s="559"/>
      <c r="YT536" s="559"/>
      <c r="YU536" s="559"/>
      <c r="YV536" s="559"/>
      <c r="YW536" s="559"/>
      <c r="YX536" s="559"/>
      <c r="YY536" s="559"/>
      <c r="YZ536" s="559"/>
      <c r="ZA536" s="559"/>
      <c r="ZB536" s="559"/>
      <c r="ZC536" s="559"/>
      <c r="ZD536" s="559"/>
      <c r="ZE536" s="559"/>
      <c r="ZF536" s="559"/>
      <c r="ZG536" s="559"/>
      <c r="ZH536" s="559"/>
      <c r="ZI536" s="559"/>
      <c r="ZJ536" s="559"/>
      <c r="ZK536" s="559"/>
      <c r="ZL536" s="559"/>
      <c r="ZM536" s="559"/>
      <c r="ZN536" s="559"/>
      <c r="ZO536" s="559"/>
      <c r="ZP536" s="559"/>
      <c r="ZQ536" s="559"/>
      <c r="ZR536" s="559"/>
      <c r="ZS536" s="559"/>
      <c r="ZT536" s="559"/>
      <c r="ZU536" s="559"/>
      <c r="ZV536" s="559"/>
      <c r="ZW536" s="559"/>
      <c r="ZX536" s="559"/>
      <c r="ZY536" s="559"/>
      <c r="ZZ536" s="559"/>
      <c r="AAA536" s="559"/>
      <c r="AAB536" s="559"/>
      <c r="AAC536" s="559"/>
      <c r="AAD536" s="559"/>
      <c r="AAE536" s="559"/>
      <c r="AAF536" s="559"/>
      <c r="AAG536" s="559"/>
      <c r="AAH536" s="559"/>
      <c r="AAI536" s="559"/>
      <c r="AAJ536" s="559"/>
      <c r="AAK536" s="559"/>
      <c r="AAL536" s="559"/>
      <c r="AAM536" s="559"/>
      <c r="AAN536" s="559"/>
      <c r="AAO536" s="559"/>
      <c r="AAP536" s="559"/>
      <c r="AAQ536" s="559"/>
      <c r="AAR536" s="559"/>
      <c r="AAS536" s="559"/>
      <c r="AAT536" s="559"/>
      <c r="AAU536" s="559"/>
      <c r="AAV536" s="559"/>
      <c r="AAW536" s="559"/>
      <c r="AAX536" s="559"/>
      <c r="AAY536" s="559"/>
      <c r="AAZ536" s="559"/>
      <c r="ABA536" s="559"/>
      <c r="ABB536" s="559"/>
      <c r="ABC536" s="559"/>
      <c r="ABD536" s="559"/>
      <c r="ABE536" s="559"/>
      <c r="ABF536" s="559"/>
      <c r="ABG536" s="559"/>
      <c r="ABH536" s="559"/>
      <c r="ABI536" s="559"/>
      <c r="ABJ536" s="559"/>
      <c r="ABK536" s="559"/>
      <c r="ABL536" s="559"/>
      <c r="ABM536" s="559"/>
      <c r="ABN536" s="559"/>
      <c r="ABO536" s="559"/>
      <c r="ABP536" s="559"/>
      <c r="ABQ536" s="559"/>
      <c r="ABR536" s="559"/>
      <c r="ABS536" s="559"/>
      <c r="ABT536" s="559"/>
      <c r="ABU536" s="559"/>
      <c r="ABV536" s="559"/>
      <c r="ABW536" s="559"/>
      <c r="ABX536" s="559"/>
      <c r="ABY536" s="559"/>
      <c r="ABZ536" s="559"/>
      <c r="ACA536" s="559"/>
      <c r="ACB536" s="559"/>
      <c r="ACC536" s="559"/>
      <c r="ACD536" s="559"/>
      <c r="ACE536" s="559"/>
      <c r="ACF536" s="559"/>
      <c r="ACG536" s="559"/>
      <c r="ACH536" s="559"/>
      <c r="ACI536" s="559"/>
      <c r="ACJ536" s="559"/>
      <c r="ACK536" s="559"/>
      <c r="ACL536" s="559"/>
      <c r="ACM536" s="559"/>
      <c r="ACN536" s="559"/>
      <c r="ACO536" s="559"/>
      <c r="ACP536" s="559"/>
      <c r="ACQ536" s="559"/>
      <c r="ACR536" s="559"/>
      <c r="ACS536" s="559"/>
      <c r="ACT536" s="559"/>
      <c r="ACU536" s="559"/>
      <c r="ACV536" s="559"/>
      <c r="ACW536" s="559"/>
      <c r="ACX536" s="559"/>
      <c r="ACY536" s="559"/>
      <c r="ACZ536" s="559"/>
      <c r="ADA536" s="559"/>
      <c r="ADB536" s="559"/>
      <c r="ADC536" s="559"/>
      <c r="ADD536" s="559"/>
      <c r="ADE536" s="559"/>
      <c r="ADF536" s="559"/>
      <c r="ADG536" s="559"/>
      <c r="ADH536" s="559"/>
      <c r="ADI536" s="559"/>
      <c r="ADJ536" s="559"/>
      <c r="ADK536" s="559"/>
      <c r="ADL536" s="559"/>
      <c r="ADM536" s="559"/>
      <c r="ADN536" s="559"/>
      <c r="ADO536" s="559"/>
      <c r="ADP536" s="559"/>
      <c r="ADQ536" s="559"/>
      <c r="ADR536" s="559"/>
      <c r="ADS536" s="559"/>
      <c r="ADT536" s="559"/>
      <c r="ADU536" s="559"/>
      <c r="ADV536" s="559"/>
      <c r="ADW536" s="559"/>
      <c r="ADX536" s="559"/>
      <c r="ADY536" s="559"/>
      <c r="ADZ536" s="559"/>
      <c r="AEA536" s="559"/>
      <c r="AEB536" s="559"/>
      <c r="AEC536" s="559"/>
      <c r="AED536" s="559"/>
      <c r="AEE536" s="559"/>
      <c r="AEF536" s="559"/>
      <c r="AEG536" s="559"/>
      <c r="AEH536" s="559"/>
      <c r="AEI536" s="559"/>
      <c r="AEJ536" s="559"/>
      <c r="AEK536" s="559"/>
      <c r="AEL536" s="559"/>
      <c r="AEM536" s="559"/>
      <c r="AEN536" s="559"/>
      <c r="AEO536" s="559"/>
      <c r="AEP536" s="559"/>
      <c r="AEQ536" s="559"/>
      <c r="AER536" s="559"/>
      <c r="AES536" s="559"/>
      <c r="AET536" s="559"/>
      <c r="AEU536" s="559"/>
      <c r="AEV536" s="559"/>
      <c r="AEW536" s="559"/>
      <c r="AEX536" s="559"/>
      <c r="AEY536" s="559"/>
      <c r="AEZ536" s="559"/>
      <c r="AFA536" s="559"/>
      <c r="AFB536" s="559"/>
      <c r="AFC536" s="559"/>
      <c r="AFD536" s="559"/>
      <c r="AFE536" s="559"/>
      <c r="AFF536" s="559"/>
      <c r="AFG536" s="559"/>
      <c r="AFH536" s="559"/>
      <c r="AFI536" s="559"/>
      <c r="AFJ536" s="559"/>
      <c r="AFK536" s="559"/>
      <c r="AFL536" s="559"/>
      <c r="AFM536" s="559"/>
      <c r="AFN536" s="559"/>
      <c r="AFO536" s="559"/>
      <c r="AFP536" s="559"/>
      <c r="AFQ536" s="559"/>
      <c r="AFR536" s="559"/>
      <c r="AFS536" s="559"/>
      <c r="AFT536" s="559"/>
      <c r="AFU536" s="559"/>
      <c r="AFV536" s="559"/>
      <c r="AFW536" s="559"/>
      <c r="AFX536" s="559"/>
      <c r="AFY536" s="559"/>
      <c r="AFZ536" s="559"/>
      <c r="AGA536" s="559"/>
      <c r="AGB536" s="559"/>
      <c r="AGC536" s="559"/>
      <c r="AGD536" s="559"/>
      <c r="AGE536" s="559"/>
      <c r="AGF536" s="559"/>
      <c r="AGG536" s="559"/>
      <c r="AGH536" s="559"/>
      <c r="AGI536" s="559"/>
      <c r="AGJ536" s="559"/>
      <c r="AGK536" s="559"/>
      <c r="AGL536" s="559"/>
      <c r="AGM536" s="559"/>
      <c r="AGN536" s="559"/>
      <c r="AGO536" s="559"/>
      <c r="AGP536" s="559"/>
      <c r="AGQ536" s="559"/>
      <c r="AGR536" s="559"/>
      <c r="AGS536" s="559"/>
      <c r="AGT536" s="559"/>
      <c r="AGU536" s="559"/>
      <c r="AGV536" s="559"/>
      <c r="AGW536" s="559"/>
      <c r="AGX536" s="559"/>
      <c r="AGY536" s="559"/>
      <c r="AGZ536" s="559"/>
      <c r="AHA536" s="559"/>
      <c r="AHB536" s="559"/>
      <c r="AHC536" s="559"/>
      <c r="AHD536" s="559"/>
      <c r="AHE536" s="559"/>
      <c r="AHF536" s="559"/>
      <c r="AHG536" s="559"/>
      <c r="AHH536" s="559"/>
      <c r="AHI536" s="559"/>
      <c r="AHJ536" s="559"/>
      <c r="AHK536" s="559"/>
      <c r="AHL536" s="559"/>
      <c r="AHM536" s="559"/>
      <c r="AHN536" s="559"/>
      <c r="AHO536" s="559"/>
      <c r="AHP536" s="559"/>
      <c r="AHQ536" s="559"/>
      <c r="AHR536" s="559"/>
      <c r="AHS536" s="559"/>
      <c r="AHT536" s="559"/>
      <c r="AHU536" s="559"/>
      <c r="AHV536" s="559"/>
      <c r="AHW536" s="559"/>
      <c r="AHX536" s="559"/>
      <c r="AHY536" s="559"/>
      <c r="AHZ536" s="559"/>
      <c r="AIA536" s="559"/>
      <c r="AIB536" s="559"/>
      <c r="AIC536" s="559"/>
      <c r="AID536" s="559"/>
      <c r="AIE536" s="559"/>
      <c r="AIF536" s="559"/>
      <c r="AIG536" s="559"/>
      <c r="AIH536" s="559"/>
      <c r="AII536" s="559"/>
      <c r="AIJ536" s="559"/>
      <c r="AIK536" s="559"/>
      <c r="AIL536" s="559"/>
      <c r="AIM536" s="559"/>
      <c r="AIN536" s="559"/>
      <c r="AIO536" s="559"/>
      <c r="AIP536" s="559"/>
      <c r="AIQ536" s="559"/>
      <c r="AIR536" s="559"/>
      <c r="AIS536" s="559"/>
      <c r="AIT536" s="559"/>
      <c r="AIU536" s="559"/>
      <c r="AIV536" s="559"/>
      <c r="AIW536" s="559"/>
      <c r="AIX536" s="559"/>
      <c r="AIY536" s="559"/>
      <c r="AIZ536" s="559"/>
      <c r="AJA536" s="559"/>
      <c r="AJB536" s="559"/>
      <c r="AJC536" s="559"/>
      <c r="AJD536" s="559"/>
      <c r="AJE536" s="559"/>
      <c r="AJF536" s="559"/>
      <c r="AJG536" s="559"/>
      <c r="AJH536" s="559"/>
      <c r="AJI536" s="559"/>
      <c r="AJJ536" s="559"/>
      <c r="AJK536" s="559"/>
      <c r="AJL536" s="559"/>
      <c r="AJM536" s="559"/>
      <c r="AJN536" s="559"/>
      <c r="AJO536" s="559"/>
      <c r="AJP536" s="559"/>
      <c r="AJQ536" s="559"/>
      <c r="AJR536" s="559"/>
      <c r="AJS536" s="559"/>
      <c r="AJT536" s="559"/>
      <c r="AJU536" s="559"/>
      <c r="AJV536" s="559"/>
      <c r="AJW536" s="559"/>
      <c r="AJX536" s="559"/>
      <c r="AJY536" s="559"/>
      <c r="AJZ536" s="559"/>
      <c r="AKA536" s="559"/>
      <c r="AKB536" s="559"/>
      <c r="AKC536" s="559"/>
      <c r="AKD536" s="559"/>
      <c r="AKE536" s="559"/>
      <c r="AKF536" s="559"/>
      <c r="AKG536" s="559"/>
      <c r="AKH536" s="559"/>
      <c r="AKI536" s="559"/>
      <c r="AKJ536" s="559"/>
      <c r="AKK536" s="559"/>
      <c r="AKL536" s="559"/>
      <c r="AKM536" s="559"/>
      <c r="AKN536" s="559"/>
      <c r="AKO536" s="559"/>
      <c r="AKP536" s="559"/>
      <c r="AKQ536" s="559"/>
      <c r="AKR536" s="559"/>
      <c r="AKS536" s="559"/>
      <c r="AKT536" s="559"/>
      <c r="AKU536" s="559"/>
      <c r="AKV536" s="559"/>
      <c r="AKW536" s="559"/>
      <c r="AKX536" s="559"/>
      <c r="AKY536" s="559"/>
      <c r="AKZ536" s="559"/>
      <c r="ALA536" s="559"/>
      <c r="ALB536" s="559"/>
      <c r="ALC536" s="559"/>
      <c r="ALD536" s="559"/>
      <c r="ALE536" s="559"/>
      <c r="ALF536" s="559"/>
      <c r="ALG536" s="559"/>
      <c r="ALH536" s="559"/>
      <c r="ALI536" s="559"/>
      <c r="ALJ536" s="559"/>
      <c r="ALK536" s="559"/>
      <c r="ALL536" s="559"/>
      <c r="ALM536" s="559"/>
      <c r="ALN536" s="559"/>
      <c r="ALO536" s="559"/>
      <c r="ALP536" s="559"/>
      <c r="ALQ536" s="559"/>
      <c r="ALR536" s="559"/>
      <c r="ALS536" s="559"/>
      <c r="ALT536" s="559"/>
      <c r="ALU536" s="559"/>
      <c r="ALV536" s="559"/>
      <c r="ALW536" s="559"/>
      <c r="ALX536" s="559"/>
      <c r="ALY536" s="559"/>
      <c r="ALZ536" s="559"/>
      <c r="AMA536" s="559"/>
      <c r="AMB536" s="559"/>
      <c r="AMC536" s="559"/>
      <c r="AMD536" s="559"/>
      <c r="AME536" s="559"/>
      <c r="AMF536" s="559"/>
      <c r="AMG536" s="559"/>
      <c r="AMH536" s="559"/>
      <c r="AMI536" s="559"/>
      <c r="AMJ536" s="559"/>
    </row>
    <row r="537" spans="1:1026" x14ac:dyDescent="0.25">
      <c r="A537" s="258" t="s">
        <v>6131</v>
      </c>
      <c r="B537" s="257">
        <v>537</v>
      </c>
      <c r="C537" s="258" t="s">
        <v>24631</v>
      </c>
      <c r="D537" s="308" t="s">
        <v>6132</v>
      </c>
      <c r="E537" s="403" t="s">
        <v>6046</v>
      </c>
      <c r="F537" s="278">
        <v>4</v>
      </c>
      <c r="G537" s="280"/>
      <c r="H537" s="280"/>
      <c r="I537" s="492" t="s">
        <v>750</v>
      </c>
      <c r="J537" s="278"/>
      <c r="K537" s="278">
        <v>1</v>
      </c>
      <c r="L537" s="278"/>
      <c r="M537" s="278"/>
      <c r="N537" s="278"/>
      <c r="O537" s="278"/>
      <c r="P537" s="278"/>
      <c r="Q537" s="278"/>
      <c r="R537" s="278"/>
      <c r="S537" s="278">
        <v>2</v>
      </c>
      <c r="T537" s="278"/>
      <c r="U537" s="278"/>
      <c r="V537" s="278"/>
      <c r="W537" s="283">
        <f t="shared" ref="W537:W568" si="240">IF(O537=1,10,100)</f>
        <v>100</v>
      </c>
      <c r="X537" s="283">
        <f t="shared" si="235"/>
        <v>100</v>
      </c>
      <c r="Y537" s="283">
        <f t="shared" si="239"/>
        <v>100</v>
      </c>
      <c r="Z537" s="283">
        <f t="shared" si="236"/>
        <v>100</v>
      </c>
      <c r="AA537" s="283">
        <f t="shared" si="237"/>
        <v>100</v>
      </c>
      <c r="AB537" s="287">
        <f t="shared" si="227"/>
        <v>100</v>
      </c>
      <c r="AC537" s="287">
        <f t="shared" si="226"/>
        <v>1</v>
      </c>
      <c r="AD537" s="287">
        <f t="shared" si="238"/>
        <v>100</v>
      </c>
      <c r="AE537" s="284">
        <f t="shared" si="234"/>
        <v>100</v>
      </c>
      <c r="AF537" s="284">
        <f t="shared" si="230"/>
        <v>100</v>
      </c>
      <c r="AG537" s="268">
        <f t="shared" si="232"/>
        <v>1</v>
      </c>
      <c r="AH537" s="268">
        <f t="shared" si="229"/>
        <v>100</v>
      </c>
      <c r="AI537" s="268">
        <f t="shared" si="233"/>
        <v>3</v>
      </c>
      <c r="AJ537" s="268">
        <f t="shared" si="231"/>
        <v>100</v>
      </c>
      <c r="AK537" s="501" t="s">
        <v>750</v>
      </c>
      <c r="AL537" s="277"/>
      <c r="AM537" s="277">
        <v>2</v>
      </c>
      <c r="AN537" s="511"/>
      <c r="AO537" s="277"/>
      <c r="AP537" s="277"/>
      <c r="AQ537" s="277"/>
      <c r="AR537" s="382" t="s">
        <v>6133</v>
      </c>
      <c r="AS537" s="356" t="s">
        <v>31862</v>
      </c>
      <c r="AT537" s="277"/>
      <c r="AU537" s="277"/>
      <c r="AW537" s="559"/>
      <c r="AX537" s="559"/>
      <c r="AY537" s="559"/>
      <c r="AZ537" s="559"/>
      <c r="BA537" s="559"/>
      <c r="BB537" s="559"/>
      <c r="BC537" s="559"/>
      <c r="BD537" s="559"/>
      <c r="BE537" s="559"/>
      <c r="BF537" s="559"/>
      <c r="BG537" s="559"/>
      <c r="BH537" s="559"/>
      <c r="BI537" s="559"/>
      <c r="BJ537" s="559"/>
      <c r="BK537" s="559"/>
      <c r="BL537" s="559"/>
      <c r="BM537" s="559"/>
      <c r="BN537" s="559"/>
      <c r="BO537" s="559"/>
      <c r="BP537" s="559"/>
      <c r="BQ537" s="559"/>
      <c r="BR537" s="559"/>
      <c r="BS537" s="559"/>
      <c r="BT537" s="559"/>
      <c r="BU537" s="559"/>
      <c r="BV537" s="559"/>
      <c r="BW537" s="559"/>
      <c r="BX537" s="559"/>
      <c r="BY537" s="559"/>
      <c r="BZ537" s="559"/>
      <c r="CA537" s="559"/>
      <c r="CB537" s="559"/>
      <c r="CC537" s="559"/>
      <c r="CD537" s="559"/>
      <c r="CE537" s="559"/>
      <c r="CF537" s="559"/>
      <c r="CG537" s="559"/>
      <c r="CH537" s="559"/>
      <c r="CI537" s="559"/>
      <c r="CJ537" s="559"/>
      <c r="CK537" s="559"/>
      <c r="CL537" s="559"/>
      <c r="CM537" s="559"/>
      <c r="CN537" s="559"/>
      <c r="CO537" s="559"/>
      <c r="CP537" s="559"/>
      <c r="CQ537" s="559"/>
      <c r="CR537" s="559"/>
      <c r="CS537" s="559"/>
      <c r="CT537" s="559"/>
      <c r="CU537" s="559"/>
      <c r="CV537" s="559"/>
      <c r="CW537" s="559"/>
      <c r="CX537" s="559"/>
      <c r="CY537" s="559"/>
      <c r="CZ537" s="559"/>
      <c r="DA537" s="559"/>
      <c r="DB537" s="559"/>
      <c r="DC537" s="559"/>
      <c r="DD537" s="559"/>
      <c r="DE537" s="559"/>
      <c r="DF537" s="559"/>
      <c r="DG537" s="559"/>
      <c r="DH537" s="559"/>
      <c r="DI537" s="559"/>
      <c r="DJ537" s="559"/>
      <c r="DK537" s="559"/>
      <c r="DL537" s="559"/>
      <c r="DM537" s="559"/>
      <c r="DN537" s="559"/>
      <c r="DO537" s="559"/>
      <c r="DP537" s="559"/>
      <c r="DQ537" s="559"/>
      <c r="DR537" s="559"/>
      <c r="DS537" s="559"/>
      <c r="DT537" s="559"/>
      <c r="DU537" s="559"/>
      <c r="DV537" s="559"/>
      <c r="DW537" s="559"/>
      <c r="DX537" s="559"/>
      <c r="DY537" s="559"/>
      <c r="DZ537" s="559"/>
      <c r="EA537" s="559"/>
      <c r="EB537" s="559"/>
      <c r="EC537" s="559"/>
      <c r="ED537" s="559"/>
      <c r="EE537" s="559"/>
      <c r="EF537" s="559"/>
      <c r="EG537" s="559"/>
      <c r="EH537" s="559"/>
      <c r="EI537" s="559"/>
      <c r="EJ537" s="559"/>
      <c r="EK537" s="559"/>
      <c r="EL537" s="559"/>
      <c r="EM537" s="559"/>
      <c r="EN537" s="559"/>
      <c r="EO537" s="559"/>
      <c r="EP537" s="559"/>
      <c r="EQ537" s="559"/>
      <c r="ER537" s="559"/>
      <c r="ES537" s="559"/>
      <c r="ET537" s="559"/>
      <c r="EU537" s="559"/>
      <c r="EV537" s="559"/>
      <c r="EW537" s="559"/>
      <c r="EX537" s="559"/>
      <c r="EY537" s="559"/>
      <c r="EZ537" s="559"/>
      <c r="FA537" s="559"/>
      <c r="FB537" s="559"/>
      <c r="FC537" s="559"/>
      <c r="FD537" s="559"/>
      <c r="FE537" s="559"/>
      <c r="FF537" s="559"/>
      <c r="FG537" s="559"/>
      <c r="FH537" s="559"/>
      <c r="FI537" s="559"/>
      <c r="FJ537" s="559"/>
      <c r="FK537" s="559"/>
      <c r="FL537" s="559"/>
      <c r="FM537" s="559"/>
      <c r="FN537" s="559"/>
      <c r="FO537" s="559"/>
      <c r="FP537" s="559"/>
      <c r="FQ537" s="559"/>
      <c r="FR537" s="559"/>
      <c r="FS537" s="559"/>
      <c r="FT537" s="559"/>
      <c r="FU537" s="559"/>
      <c r="FV537" s="559"/>
      <c r="FW537" s="559"/>
      <c r="FX537" s="559"/>
      <c r="FY537" s="559"/>
      <c r="FZ537" s="559"/>
      <c r="GA537" s="559"/>
      <c r="GB537" s="559"/>
      <c r="GC537" s="559"/>
      <c r="GD537" s="559"/>
      <c r="GE537" s="559"/>
      <c r="GF537" s="559"/>
      <c r="GG537" s="559"/>
      <c r="GH537" s="559"/>
      <c r="GI537" s="559"/>
      <c r="GJ537" s="559"/>
      <c r="GK537" s="559"/>
      <c r="GL537" s="559"/>
      <c r="GM537" s="559"/>
      <c r="GN537" s="559"/>
      <c r="GO537" s="559"/>
      <c r="GP537" s="559"/>
      <c r="GQ537" s="559"/>
      <c r="GR537" s="559"/>
      <c r="GS537" s="559"/>
      <c r="GT537" s="559"/>
      <c r="GU537" s="559"/>
      <c r="GV537" s="559"/>
      <c r="GW537" s="559"/>
      <c r="GX537" s="559"/>
      <c r="GY537" s="559"/>
      <c r="GZ537" s="559"/>
      <c r="HA537" s="559"/>
      <c r="HB537" s="559"/>
      <c r="HC537" s="559"/>
      <c r="HD537" s="559"/>
      <c r="HE537" s="559"/>
      <c r="HF537" s="559"/>
      <c r="HG537" s="559"/>
      <c r="HH537" s="559"/>
      <c r="HI537" s="559"/>
      <c r="HJ537" s="559"/>
      <c r="HK537" s="559"/>
      <c r="HL537" s="559"/>
      <c r="HM537" s="559"/>
      <c r="HN537" s="559"/>
      <c r="HO537" s="559"/>
      <c r="HP537" s="559"/>
      <c r="HQ537" s="559"/>
      <c r="HR537" s="559"/>
      <c r="HS537" s="559"/>
      <c r="HT537" s="559"/>
      <c r="HU537" s="559"/>
      <c r="HV537" s="559"/>
      <c r="HW537" s="559"/>
      <c r="HX537" s="559"/>
      <c r="HY537" s="559"/>
      <c r="HZ537" s="559"/>
      <c r="IA537" s="559"/>
      <c r="IB537" s="559"/>
      <c r="IC537" s="559"/>
      <c r="ID537" s="559"/>
      <c r="IE537" s="559"/>
      <c r="IF537" s="559"/>
      <c r="IG537" s="559"/>
      <c r="IH537" s="559"/>
      <c r="II537" s="559"/>
      <c r="IJ537" s="559"/>
      <c r="IK537" s="559"/>
      <c r="IL537" s="559"/>
      <c r="IM537" s="559"/>
      <c r="IN537" s="559"/>
      <c r="IO537" s="559"/>
      <c r="IP537" s="559"/>
      <c r="IQ537" s="559"/>
      <c r="IR537" s="559"/>
      <c r="IS537" s="559"/>
      <c r="IT537" s="559"/>
      <c r="IU537" s="559"/>
      <c r="IV537" s="559"/>
      <c r="IW537" s="559"/>
      <c r="IX537" s="559"/>
      <c r="IY537" s="559"/>
      <c r="IZ537" s="559"/>
      <c r="JA537" s="559"/>
      <c r="JB537" s="559"/>
      <c r="JC537" s="559"/>
      <c r="JD537" s="559"/>
      <c r="JE537" s="559"/>
      <c r="JF537" s="559"/>
      <c r="JG537" s="559"/>
      <c r="JH537" s="559"/>
      <c r="JI537" s="559"/>
      <c r="JJ537" s="559"/>
      <c r="JK537" s="559"/>
      <c r="JL537" s="559"/>
      <c r="JM537" s="559"/>
      <c r="JN537" s="559"/>
      <c r="JO537" s="559"/>
      <c r="JP537" s="559"/>
      <c r="JQ537" s="559"/>
      <c r="JR537" s="559"/>
      <c r="JS537" s="559"/>
      <c r="JT537" s="559"/>
      <c r="JU537" s="559"/>
      <c r="JV537" s="559"/>
      <c r="JW537" s="559"/>
      <c r="JX537" s="559"/>
      <c r="JY537" s="559"/>
      <c r="JZ537" s="559"/>
      <c r="KA537" s="559"/>
      <c r="KB537" s="559"/>
      <c r="KC537" s="559"/>
      <c r="KD537" s="559"/>
      <c r="KE537" s="559"/>
      <c r="KF537" s="559"/>
      <c r="KG537" s="559"/>
      <c r="KH537" s="559"/>
      <c r="KI537" s="559"/>
      <c r="KJ537" s="559"/>
      <c r="KK537" s="559"/>
      <c r="KL537" s="559"/>
      <c r="KM537" s="559"/>
      <c r="KN537" s="559"/>
      <c r="KO537" s="559"/>
      <c r="KP537" s="559"/>
      <c r="KQ537" s="559"/>
      <c r="KR537" s="559"/>
      <c r="KS537" s="559"/>
      <c r="KT537" s="559"/>
      <c r="KU537" s="559"/>
      <c r="KV537" s="559"/>
      <c r="KW537" s="559"/>
      <c r="KX537" s="559"/>
      <c r="KY537" s="559"/>
      <c r="KZ537" s="559"/>
      <c r="LA537" s="559"/>
      <c r="LB537" s="559"/>
      <c r="LC537" s="559"/>
      <c r="LD537" s="559"/>
      <c r="LE537" s="559"/>
      <c r="LF537" s="559"/>
      <c r="LG537" s="559"/>
      <c r="LH537" s="559"/>
      <c r="LI537" s="559"/>
      <c r="LJ537" s="559"/>
      <c r="LK537" s="559"/>
      <c r="LL537" s="559"/>
      <c r="LM537" s="559"/>
      <c r="LN537" s="559"/>
      <c r="LO537" s="559"/>
      <c r="LP537" s="559"/>
      <c r="LQ537" s="559"/>
      <c r="LR537" s="559"/>
      <c r="LS537" s="559"/>
      <c r="LT537" s="559"/>
      <c r="LU537" s="559"/>
      <c r="LV537" s="559"/>
      <c r="LW537" s="559"/>
      <c r="LX537" s="559"/>
      <c r="LY537" s="559"/>
      <c r="LZ537" s="559"/>
      <c r="MA537" s="559"/>
      <c r="MB537" s="559"/>
      <c r="MC537" s="559"/>
      <c r="MD537" s="559"/>
      <c r="ME537" s="559"/>
      <c r="MF537" s="559"/>
      <c r="MG537" s="559"/>
      <c r="MH537" s="559"/>
      <c r="MI537" s="559"/>
      <c r="MJ537" s="559"/>
      <c r="MK537" s="559"/>
      <c r="ML537" s="559"/>
      <c r="MM537" s="559"/>
      <c r="MN537" s="559"/>
      <c r="MO537" s="559"/>
      <c r="MP537" s="559"/>
      <c r="MQ537" s="559"/>
      <c r="MR537" s="559"/>
      <c r="MS537" s="559"/>
      <c r="MT537" s="559"/>
      <c r="MU537" s="559"/>
      <c r="MV537" s="559"/>
      <c r="MW537" s="559"/>
      <c r="MX537" s="559"/>
      <c r="MY537" s="559"/>
      <c r="MZ537" s="559"/>
      <c r="NA537" s="559"/>
      <c r="NB537" s="559"/>
      <c r="NC537" s="559"/>
      <c r="ND537" s="559"/>
      <c r="NE537" s="559"/>
      <c r="NF537" s="559"/>
      <c r="NG537" s="559"/>
      <c r="NH537" s="559"/>
      <c r="NI537" s="559"/>
      <c r="NJ537" s="559"/>
      <c r="NK537" s="559"/>
      <c r="NL537" s="559"/>
      <c r="NM537" s="559"/>
      <c r="NN537" s="559"/>
      <c r="NO537" s="559"/>
      <c r="NP537" s="559"/>
      <c r="NQ537" s="559"/>
      <c r="NR537" s="559"/>
      <c r="NS537" s="559"/>
      <c r="NT537" s="559"/>
      <c r="NU537" s="559"/>
      <c r="NV537" s="559"/>
      <c r="NW537" s="559"/>
      <c r="NX537" s="559"/>
      <c r="NY537" s="559"/>
      <c r="NZ537" s="559"/>
      <c r="OA537" s="559"/>
      <c r="OB537" s="559"/>
      <c r="OC537" s="559"/>
      <c r="OD537" s="559"/>
      <c r="OE537" s="559"/>
      <c r="OF537" s="559"/>
      <c r="OG537" s="559"/>
      <c r="OH537" s="559"/>
      <c r="OI537" s="559"/>
      <c r="OJ537" s="559"/>
      <c r="OK537" s="559"/>
      <c r="OL537" s="559"/>
      <c r="OM537" s="559"/>
      <c r="ON537" s="559"/>
      <c r="OO537" s="559"/>
      <c r="OP537" s="559"/>
      <c r="OQ537" s="559"/>
      <c r="OR537" s="559"/>
      <c r="OS537" s="559"/>
      <c r="OT537" s="559"/>
      <c r="OU537" s="559"/>
      <c r="OV537" s="559"/>
      <c r="OW537" s="559"/>
      <c r="OX537" s="559"/>
      <c r="OY537" s="559"/>
      <c r="OZ537" s="559"/>
      <c r="PA537" s="559"/>
      <c r="PB537" s="559"/>
      <c r="PC537" s="559"/>
      <c r="PD537" s="559"/>
      <c r="PE537" s="559"/>
      <c r="PF537" s="559"/>
      <c r="PG537" s="559"/>
      <c r="PH537" s="559"/>
      <c r="PI537" s="559"/>
      <c r="PJ537" s="559"/>
      <c r="PK537" s="559"/>
      <c r="PL537" s="559"/>
      <c r="PM537" s="559"/>
      <c r="PN537" s="559"/>
      <c r="PO537" s="559"/>
      <c r="PP537" s="559"/>
      <c r="PQ537" s="559"/>
      <c r="PR537" s="559"/>
      <c r="PS537" s="559"/>
      <c r="PT537" s="559"/>
      <c r="PU537" s="559"/>
      <c r="PV537" s="559"/>
      <c r="PW537" s="559"/>
      <c r="PX537" s="559"/>
      <c r="PY537" s="559"/>
      <c r="PZ537" s="559"/>
      <c r="QA537" s="559"/>
      <c r="QB537" s="559"/>
      <c r="QC537" s="559"/>
      <c r="QD537" s="559"/>
      <c r="QE537" s="559"/>
      <c r="QF537" s="559"/>
      <c r="QG537" s="559"/>
      <c r="QH537" s="559"/>
      <c r="QI537" s="559"/>
      <c r="QJ537" s="559"/>
      <c r="QK537" s="559"/>
      <c r="QL537" s="559"/>
      <c r="QM537" s="559"/>
      <c r="QN537" s="559"/>
      <c r="QO537" s="559"/>
      <c r="QP537" s="559"/>
      <c r="QQ537" s="559"/>
      <c r="QR537" s="559"/>
      <c r="QS537" s="559"/>
      <c r="QT537" s="559"/>
      <c r="QU537" s="559"/>
      <c r="QV537" s="559"/>
      <c r="QW537" s="559"/>
      <c r="QX537" s="559"/>
      <c r="QY537" s="559"/>
      <c r="QZ537" s="559"/>
      <c r="RA537" s="559"/>
      <c r="RB537" s="559"/>
      <c r="RC537" s="559"/>
      <c r="RD537" s="559"/>
      <c r="RE537" s="559"/>
      <c r="RF537" s="559"/>
      <c r="RG537" s="559"/>
      <c r="RH537" s="559"/>
      <c r="RI537" s="559"/>
      <c r="RJ537" s="559"/>
      <c r="RK537" s="559"/>
      <c r="RL537" s="559"/>
      <c r="RM537" s="559"/>
      <c r="RN537" s="559"/>
      <c r="RO537" s="559"/>
      <c r="RP537" s="559"/>
      <c r="RQ537" s="559"/>
      <c r="RR537" s="559"/>
      <c r="RS537" s="559"/>
      <c r="RT537" s="559"/>
      <c r="RU537" s="559"/>
      <c r="RV537" s="559"/>
      <c r="RW537" s="559"/>
      <c r="RX537" s="559"/>
      <c r="RY537" s="559"/>
      <c r="RZ537" s="559"/>
      <c r="SA537" s="559"/>
      <c r="SB537" s="559"/>
      <c r="SC537" s="559"/>
      <c r="SD537" s="559"/>
      <c r="SE537" s="559"/>
      <c r="SF537" s="559"/>
      <c r="SG537" s="559"/>
      <c r="SH537" s="559"/>
      <c r="SI537" s="559"/>
      <c r="SJ537" s="559"/>
      <c r="SK537" s="559"/>
      <c r="SL537" s="559"/>
      <c r="SM537" s="559"/>
      <c r="SN537" s="559"/>
      <c r="SO537" s="559"/>
      <c r="SP537" s="559"/>
      <c r="SQ537" s="559"/>
      <c r="SR537" s="559"/>
      <c r="SS537" s="559"/>
      <c r="ST537" s="559"/>
      <c r="SU537" s="559"/>
      <c r="SV537" s="559"/>
      <c r="SW537" s="559"/>
      <c r="SX537" s="559"/>
      <c r="SY537" s="559"/>
      <c r="SZ537" s="559"/>
      <c r="TA537" s="559"/>
      <c r="TB537" s="559"/>
      <c r="TC537" s="559"/>
      <c r="TD537" s="559"/>
      <c r="TE537" s="559"/>
      <c r="TF537" s="559"/>
      <c r="TG537" s="559"/>
      <c r="TH537" s="559"/>
      <c r="TI537" s="559"/>
      <c r="TJ537" s="559"/>
      <c r="TK537" s="559"/>
      <c r="TL537" s="559"/>
      <c r="TM537" s="559"/>
      <c r="TN537" s="559"/>
      <c r="TO537" s="559"/>
      <c r="TP537" s="559"/>
      <c r="TQ537" s="559"/>
      <c r="TR537" s="559"/>
      <c r="TS537" s="559"/>
      <c r="TT537" s="559"/>
      <c r="TU537" s="559"/>
      <c r="TV537" s="559"/>
      <c r="TW537" s="559"/>
      <c r="TX537" s="559"/>
      <c r="TY537" s="559"/>
      <c r="TZ537" s="559"/>
      <c r="UA537" s="559"/>
      <c r="UB537" s="559"/>
      <c r="UC537" s="559"/>
      <c r="UD537" s="559"/>
      <c r="UE537" s="559"/>
      <c r="UF537" s="559"/>
      <c r="UG537" s="559"/>
      <c r="UH537" s="559"/>
      <c r="UI537" s="559"/>
      <c r="UJ537" s="559"/>
      <c r="UK537" s="559"/>
      <c r="UL537" s="559"/>
      <c r="UM537" s="559"/>
      <c r="UN537" s="559"/>
      <c r="UO537" s="559"/>
      <c r="UP537" s="559"/>
      <c r="UQ537" s="559"/>
      <c r="UR537" s="559"/>
      <c r="US537" s="559"/>
      <c r="UT537" s="559"/>
      <c r="UU537" s="559"/>
      <c r="UV537" s="559"/>
      <c r="UW537" s="559"/>
      <c r="UX537" s="559"/>
      <c r="UY537" s="559"/>
      <c r="UZ537" s="559"/>
      <c r="VA537" s="559"/>
      <c r="VB537" s="559"/>
      <c r="VC537" s="559"/>
      <c r="VD537" s="559"/>
      <c r="VE537" s="559"/>
      <c r="VF537" s="559"/>
      <c r="VG537" s="559"/>
      <c r="VH537" s="559"/>
      <c r="VI537" s="559"/>
      <c r="VJ537" s="559"/>
      <c r="VK537" s="559"/>
      <c r="VL537" s="559"/>
      <c r="VM537" s="559"/>
      <c r="VN537" s="559"/>
      <c r="VO537" s="559"/>
      <c r="VP537" s="559"/>
      <c r="VQ537" s="559"/>
      <c r="VR537" s="559"/>
      <c r="VS537" s="559"/>
      <c r="VT537" s="559"/>
      <c r="VU537" s="559"/>
      <c r="VV537" s="559"/>
      <c r="VW537" s="559"/>
      <c r="VX537" s="559"/>
      <c r="VY537" s="559"/>
      <c r="VZ537" s="559"/>
      <c r="WA537" s="559"/>
      <c r="WB537" s="559"/>
      <c r="WC537" s="559"/>
      <c r="WD537" s="559"/>
      <c r="WE537" s="559"/>
      <c r="WF537" s="559"/>
      <c r="WG537" s="559"/>
      <c r="WH537" s="559"/>
      <c r="WI537" s="559"/>
      <c r="WJ537" s="559"/>
      <c r="WK537" s="559"/>
      <c r="WL537" s="559"/>
      <c r="WM537" s="559"/>
      <c r="WN537" s="559"/>
      <c r="WO537" s="559"/>
      <c r="WP537" s="559"/>
      <c r="WQ537" s="559"/>
      <c r="WR537" s="559"/>
      <c r="WS537" s="559"/>
      <c r="WT537" s="559"/>
      <c r="WU537" s="559"/>
      <c r="WV537" s="559"/>
      <c r="WW537" s="559"/>
      <c r="WX537" s="559"/>
      <c r="WY537" s="559"/>
      <c r="WZ537" s="559"/>
      <c r="XA537" s="559"/>
      <c r="XB537" s="559"/>
      <c r="XC537" s="559"/>
      <c r="XD537" s="559"/>
      <c r="XE537" s="559"/>
      <c r="XF537" s="559"/>
      <c r="XG537" s="559"/>
      <c r="XH537" s="559"/>
      <c r="XI537" s="559"/>
      <c r="XJ537" s="559"/>
      <c r="XK537" s="559"/>
      <c r="XL537" s="559"/>
      <c r="XM537" s="559"/>
      <c r="XN537" s="559"/>
      <c r="XO537" s="559"/>
      <c r="XP537" s="559"/>
      <c r="XQ537" s="559"/>
      <c r="XR537" s="559"/>
      <c r="XS537" s="559"/>
      <c r="XT537" s="559"/>
      <c r="XU537" s="559"/>
      <c r="XV537" s="559"/>
      <c r="XW537" s="559"/>
      <c r="XX537" s="559"/>
      <c r="XY537" s="559"/>
      <c r="XZ537" s="559"/>
      <c r="YA537" s="559"/>
      <c r="YB537" s="559"/>
      <c r="YC537" s="559"/>
      <c r="YD537" s="559"/>
      <c r="YE537" s="559"/>
      <c r="YF537" s="559"/>
      <c r="YG537" s="559"/>
      <c r="YH537" s="559"/>
      <c r="YI537" s="559"/>
      <c r="YJ537" s="559"/>
      <c r="YK537" s="559"/>
      <c r="YL537" s="559"/>
      <c r="YM537" s="559"/>
      <c r="YN537" s="559"/>
      <c r="YO537" s="559"/>
      <c r="YP537" s="559"/>
      <c r="YQ537" s="559"/>
      <c r="YR537" s="559"/>
      <c r="YS537" s="559"/>
      <c r="YT537" s="559"/>
      <c r="YU537" s="559"/>
      <c r="YV537" s="559"/>
      <c r="YW537" s="559"/>
      <c r="YX537" s="559"/>
      <c r="YY537" s="559"/>
      <c r="YZ537" s="559"/>
      <c r="ZA537" s="559"/>
      <c r="ZB537" s="559"/>
      <c r="ZC537" s="559"/>
      <c r="ZD537" s="559"/>
      <c r="ZE537" s="559"/>
      <c r="ZF537" s="559"/>
      <c r="ZG537" s="559"/>
      <c r="ZH537" s="559"/>
      <c r="ZI537" s="559"/>
      <c r="ZJ537" s="559"/>
      <c r="ZK537" s="559"/>
      <c r="ZL537" s="559"/>
      <c r="ZM537" s="559"/>
      <c r="ZN537" s="559"/>
      <c r="ZO537" s="559"/>
      <c r="ZP537" s="559"/>
      <c r="ZQ537" s="559"/>
      <c r="ZR537" s="559"/>
      <c r="ZS537" s="559"/>
      <c r="ZT537" s="559"/>
      <c r="ZU537" s="559"/>
      <c r="ZV537" s="559"/>
      <c r="ZW537" s="559"/>
      <c r="ZX537" s="559"/>
      <c r="ZY537" s="559"/>
      <c r="ZZ537" s="559"/>
      <c r="AAA537" s="559"/>
      <c r="AAB537" s="559"/>
      <c r="AAC537" s="559"/>
      <c r="AAD537" s="559"/>
      <c r="AAE537" s="559"/>
      <c r="AAF537" s="559"/>
      <c r="AAG537" s="559"/>
      <c r="AAH537" s="559"/>
      <c r="AAI537" s="559"/>
      <c r="AAJ537" s="559"/>
      <c r="AAK537" s="559"/>
      <c r="AAL537" s="559"/>
      <c r="AAM537" s="559"/>
      <c r="AAN537" s="559"/>
      <c r="AAO537" s="559"/>
      <c r="AAP537" s="559"/>
      <c r="AAQ537" s="559"/>
      <c r="AAR537" s="559"/>
      <c r="AAS537" s="559"/>
      <c r="AAT537" s="559"/>
      <c r="AAU537" s="559"/>
      <c r="AAV537" s="559"/>
      <c r="AAW537" s="559"/>
      <c r="AAX537" s="559"/>
      <c r="AAY537" s="559"/>
      <c r="AAZ537" s="559"/>
      <c r="ABA537" s="559"/>
      <c r="ABB537" s="559"/>
      <c r="ABC537" s="559"/>
      <c r="ABD537" s="559"/>
      <c r="ABE537" s="559"/>
      <c r="ABF537" s="559"/>
      <c r="ABG537" s="559"/>
      <c r="ABH537" s="559"/>
      <c r="ABI537" s="559"/>
      <c r="ABJ537" s="559"/>
      <c r="ABK537" s="559"/>
      <c r="ABL537" s="559"/>
      <c r="ABM537" s="559"/>
      <c r="ABN537" s="559"/>
      <c r="ABO537" s="559"/>
      <c r="ABP537" s="559"/>
      <c r="ABQ537" s="559"/>
      <c r="ABR537" s="559"/>
      <c r="ABS537" s="559"/>
      <c r="ABT537" s="559"/>
      <c r="ABU537" s="559"/>
      <c r="ABV537" s="559"/>
      <c r="ABW537" s="559"/>
      <c r="ABX537" s="559"/>
      <c r="ABY537" s="559"/>
      <c r="ABZ537" s="559"/>
      <c r="ACA537" s="559"/>
      <c r="ACB537" s="559"/>
      <c r="ACC537" s="559"/>
      <c r="ACD537" s="559"/>
      <c r="ACE537" s="559"/>
      <c r="ACF537" s="559"/>
      <c r="ACG537" s="559"/>
      <c r="ACH537" s="559"/>
      <c r="ACI537" s="559"/>
      <c r="ACJ537" s="559"/>
      <c r="ACK537" s="559"/>
      <c r="ACL537" s="559"/>
      <c r="ACM537" s="559"/>
      <c r="ACN537" s="559"/>
      <c r="ACO537" s="559"/>
      <c r="ACP537" s="559"/>
      <c r="ACQ537" s="559"/>
      <c r="ACR537" s="559"/>
      <c r="ACS537" s="559"/>
      <c r="ACT537" s="559"/>
      <c r="ACU537" s="559"/>
      <c r="ACV537" s="559"/>
      <c r="ACW537" s="559"/>
      <c r="ACX537" s="559"/>
      <c r="ACY537" s="559"/>
      <c r="ACZ537" s="559"/>
      <c r="ADA537" s="559"/>
      <c r="ADB537" s="559"/>
      <c r="ADC537" s="559"/>
      <c r="ADD537" s="559"/>
      <c r="ADE537" s="559"/>
      <c r="ADF537" s="559"/>
      <c r="ADG537" s="559"/>
      <c r="ADH537" s="559"/>
      <c r="ADI537" s="559"/>
      <c r="ADJ537" s="559"/>
      <c r="ADK537" s="559"/>
      <c r="ADL537" s="559"/>
      <c r="ADM537" s="559"/>
      <c r="ADN537" s="559"/>
      <c r="ADO537" s="559"/>
      <c r="ADP537" s="559"/>
      <c r="ADQ537" s="559"/>
      <c r="ADR537" s="559"/>
      <c r="ADS537" s="559"/>
      <c r="ADT537" s="559"/>
      <c r="ADU537" s="559"/>
      <c r="ADV537" s="559"/>
      <c r="ADW537" s="559"/>
      <c r="ADX537" s="559"/>
      <c r="ADY537" s="559"/>
      <c r="ADZ537" s="559"/>
      <c r="AEA537" s="559"/>
      <c r="AEB537" s="559"/>
      <c r="AEC537" s="559"/>
      <c r="AED537" s="559"/>
      <c r="AEE537" s="559"/>
      <c r="AEF537" s="559"/>
      <c r="AEG537" s="559"/>
      <c r="AEH537" s="559"/>
      <c r="AEI537" s="559"/>
      <c r="AEJ537" s="559"/>
      <c r="AEK537" s="559"/>
      <c r="AEL537" s="559"/>
      <c r="AEM537" s="559"/>
      <c r="AEN537" s="559"/>
      <c r="AEO537" s="559"/>
      <c r="AEP537" s="559"/>
      <c r="AEQ537" s="559"/>
      <c r="AER537" s="559"/>
      <c r="AES537" s="559"/>
      <c r="AET537" s="559"/>
      <c r="AEU537" s="559"/>
      <c r="AEV537" s="559"/>
      <c r="AEW537" s="559"/>
      <c r="AEX537" s="559"/>
      <c r="AEY537" s="559"/>
      <c r="AEZ537" s="559"/>
      <c r="AFA537" s="559"/>
      <c r="AFB537" s="559"/>
      <c r="AFC537" s="559"/>
      <c r="AFD537" s="559"/>
      <c r="AFE537" s="559"/>
      <c r="AFF537" s="559"/>
      <c r="AFG537" s="559"/>
      <c r="AFH537" s="559"/>
      <c r="AFI537" s="559"/>
      <c r="AFJ537" s="559"/>
      <c r="AFK537" s="559"/>
      <c r="AFL537" s="559"/>
      <c r="AFM537" s="559"/>
      <c r="AFN537" s="559"/>
      <c r="AFO537" s="559"/>
      <c r="AFP537" s="559"/>
      <c r="AFQ537" s="559"/>
      <c r="AFR537" s="559"/>
      <c r="AFS537" s="559"/>
      <c r="AFT537" s="559"/>
      <c r="AFU537" s="559"/>
      <c r="AFV537" s="559"/>
      <c r="AFW537" s="559"/>
      <c r="AFX537" s="559"/>
      <c r="AFY537" s="559"/>
      <c r="AFZ537" s="559"/>
      <c r="AGA537" s="559"/>
      <c r="AGB537" s="559"/>
      <c r="AGC537" s="559"/>
      <c r="AGD537" s="559"/>
      <c r="AGE537" s="559"/>
      <c r="AGF537" s="559"/>
      <c r="AGG537" s="559"/>
      <c r="AGH537" s="559"/>
      <c r="AGI537" s="559"/>
      <c r="AGJ537" s="559"/>
      <c r="AGK537" s="559"/>
      <c r="AGL537" s="559"/>
      <c r="AGM537" s="559"/>
      <c r="AGN537" s="559"/>
      <c r="AGO537" s="559"/>
      <c r="AGP537" s="559"/>
      <c r="AGQ537" s="559"/>
      <c r="AGR537" s="559"/>
      <c r="AGS537" s="559"/>
      <c r="AGT537" s="559"/>
      <c r="AGU537" s="559"/>
      <c r="AGV537" s="559"/>
      <c r="AGW537" s="559"/>
      <c r="AGX537" s="559"/>
      <c r="AGY537" s="559"/>
      <c r="AGZ537" s="559"/>
      <c r="AHA537" s="559"/>
      <c r="AHB537" s="559"/>
      <c r="AHC537" s="559"/>
      <c r="AHD537" s="559"/>
      <c r="AHE537" s="559"/>
      <c r="AHF537" s="559"/>
      <c r="AHG537" s="559"/>
      <c r="AHH537" s="559"/>
      <c r="AHI537" s="559"/>
      <c r="AHJ537" s="559"/>
      <c r="AHK537" s="559"/>
      <c r="AHL537" s="559"/>
      <c r="AHM537" s="559"/>
      <c r="AHN537" s="559"/>
      <c r="AHO537" s="559"/>
      <c r="AHP537" s="559"/>
      <c r="AHQ537" s="559"/>
      <c r="AHR537" s="559"/>
      <c r="AHS537" s="559"/>
      <c r="AHT537" s="559"/>
      <c r="AHU537" s="559"/>
      <c r="AHV537" s="559"/>
      <c r="AHW537" s="559"/>
      <c r="AHX537" s="559"/>
      <c r="AHY537" s="559"/>
      <c r="AHZ537" s="559"/>
      <c r="AIA537" s="559"/>
      <c r="AIB537" s="559"/>
      <c r="AIC537" s="559"/>
      <c r="AID537" s="559"/>
      <c r="AIE537" s="559"/>
      <c r="AIF537" s="559"/>
      <c r="AIG537" s="559"/>
      <c r="AIH537" s="559"/>
      <c r="AII537" s="559"/>
      <c r="AIJ537" s="559"/>
      <c r="AIK537" s="559"/>
      <c r="AIL537" s="559"/>
      <c r="AIM537" s="559"/>
      <c r="AIN537" s="559"/>
      <c r="AIO537" s="559"/>
      <c r="AIP537" s="559"/>
      <c r="AIQ537" s="559"/>
      <c r="AIR537" s="559"/>
      <c r="AIS537" s="559"/>
      <c r="AIT537" s="559"/>
      <c r="AIU537" s="559"/>
      <c r="AIV537" s="559"/>
      <c r="AIW537" s="559"/>
      <c r="AIX537" s="559"/>
      <c r="AIY537" s="559"/>
      <c r="AIZ537" s="559"/>
      <c r="AJA537" s="559"/>
      <c r="AJB537" s="559"/>
      <c r="AJC537" s="559"/>
      <c r="AJD537" s="559"/>
      <c r="AJE537" s="559"/>
      <c r="AJF537" s="559"/>
      <c r="AJG537" s="559"/>
      <c r="AJH537" s="559"/>
      <c r="AJI537" s="559"/>
      <c r="AJJ537" s="559"/>
      <c r="AJK537" s="559"/>
      <c r="AJL537" s="559"/>
      <c r="AJM537" s="559"/>
      <c r="AJN537" s="559"/>
      <c r="AJO537" s="559"/>
      <c r="AJP537" s="559"/>
      <c r="AJQ537" s="559"/>
      <c r="AJR537" s="559"/>
      <c r="AJS537" s="559"/>
      <c r="AJT537" s="559"/>
      <c r="AJU537" s="559"/>
      <c r="AJV537" s="559"/>
      <c r="AJW537" s="559"/>
      <c r="AJX537" s="559"/>
      <c r="AJY537" s="559"/>
      <c r="AJZ537" s="559"/>
      <c r="AKA537" s="559"/>
      <c r="AKB537" s="559"/>
      <c r="AKC537" s="559"/>
      <c r="AKD537" s="559"/>
      <c r="AKE537" s="559"/>
      <c r="AKF537" s="559"/>
      <c r="AKG537" s="559"/>
      <c r="AKH537" s="559"/>
      <c r="AKI537" s="559"/>
      <c r="AKJ537" s="559"/>
      <c r="AKK537" s="559"/>
      <c r="AKL537" s="559"/>
      <c r="AKM537" s="559"/>
      <c r="AKN537" s="559"/>
      <c r="AKO537" s="559"/>
      <c r="AKP537" s="559"/>
      <c r="AKQ537" s="559"/>
      <c r="AKR537" s="559"/>
      <c r="AKS537" s="559"/>
      <c r="AKT537" s="559"/>
      <c r="AKU537" s="559"/>
      <c r="AKV537" s="559"/>
      <c r="AKW537" s="559"/>
      <c r="AKX537" s="559"/>
      <c r="AKY537" s="559"/>
      <c r="AKZ537" s="559"/>
      <c r="ALA537" s="559"/>
      <c r="ALB537" s="559"/>
      <c r="ALC537" s="559"/>
      <c r="ALD537" s="559"/>
      <c r="ALE537" s="559"/>
      <c r="ALF537" s="559"/>
      <c r="ALG537" s="559"/>
      <c r="ALH537" s="559"/>
      <c r="ALI537" s="559"/>
      <c r="ALJ537" s="559"/>
      <c r="ALK537" s="559"/>
      <c r="ALL537" s="559"/>
      <c r="ALM537" s="559"/>
      <c r="ALN537" s="559"/>
      <c r="ALO537" s="559"/>
      <c r="ALP537" s="559"/>
      <c r="ALQ537" s="559"/>
      <c r="ALR537" s="559"/>
      <c r="ALS537" s="559"/>
      <c r="ALT537" s="559"/>
      <c r="ALU537" s="559"/>
      <c r="ALV537" s="559"/>
      <c r="ALW537" s="559"/>
      <c r="ALX537" s="559"/>
      <c r="ALY537" s="559"/>
      <c r="ALZ537" s="559"/>
      <c r="AMA537" s="559"/>
      <c r="AMB537" s="559"/>
      <c r="AMC537" s="559"/>
      <c r="AMD537" s="559"/>
      <c r="AME537" s="559"/>
      <c r="AMF537" s="559"/>
      <c r="AMG537" s="559"/>
      <c r="AMH537" s="559"/>
      <c r="AMI537" s="559"/>
      <c r="AMJ537" s="559"/>
    </row>
    <row r="538" spans="1:1026" x14ac:dyDescent="0.25">
      <c r="A538" s="258" t="s">
        <v>6134</v>
      </c>
      <c r="B538" s="257">
        <v>538</v>
      </c>
      <c r="C538" s="258" t="s">
        <v>24632</v>
      </c>
      <c r="D538" s="308" t="s">
        <v>6135</v>
      </c>
      <c r="E538" s="277" t="s">
        <v>154</v>
      </c>
      <c r="F538" s="278">
        <v>4</v>
      </c>
      <c r="G538" s="280"/>
      <c r="H538" s="280"/>
      <c r="I538" s="492">
        <v>70</v>
      </c>
      <c r="J538" s="278">
        <v>2</v>
      </c>
      <c r="K538" s="278">
        <v>2</v>
      </c>
      <c r="L538" s="278"/>
      <c r="M538" s="278"/>
      <c r="N538" s="278"/>
      <c r="O538" s="278"/>
      <c r="P538" s="293">
        <v>335</v>
      </c>
      <c r="Q538" s="278"/>
      <c r="R538" s="278">
        <v>2</v>
      </c>
      <c r="S538" s="278"/>
      <c r="T538" s="278"/>
      <c r="U538" s="278"/>
      <c r="V538" s="278"/>
      <c r="W538" s="283">
        <f t="shared" si="240"/>
        <v>100</v>
      </c>
      <c r="X538" s="283">
        <f t="shared" si="235"/>
        <v>100</v>
      </c>
      <c r="Y538" s="283">
        <f t="shared" si="239"/>
        <v>20</v>
      </c>
      <c r="Z538" s="283">
        <f t="shared" si="236"/>
        <v>100</v>
      </c>
      <c r="AA538" s="283">
        <f t="shared" si="237"/>
        <v>100</v>
      </c>
      <c r="AB538" s="287">
        <f t="shared" si="227"/>
        <v>1</v>
      </c>
      <c r="AC538" s="287">
        <f t="shared" si="226"/>
        <v>100</v>
      </c>
      <c r="AD538" s="287">
        <f t="shared" si="238"/>
        <v>100</v>
      </c>
      <c r="AE538" s="284">
        <f t="shared" si="234"/>
        <v>100</v>
      </c>
      <c r="AF538" s="284">
        <f t="shared" si="230"/>
        <v>100</v>
      </c>
      <c r="AG538" s="268">
        <f t="shared" si="232"/>
        <v>10</v>
      </c>
      <c r="AH538" s="268">
        <f t="shared" si="229"/>
        <v>10</v>
      </c>
      <c r="AI538" s="268">
        <f t="shared" si="233"/>
        <v>100</v>
      </c>
      <c r="AJ538" s="268">
        <f t="shared" si="231"/>
        <v>100</v>
      </c>
      <c r="AK538" s="501" t="s">
        <v>802</v>
      </c>
      <c r="AL538" s="278"/>
      <c r="AM538" s="278"/>
      <c r="AN538" s="511"/>
      <c r="AO538" s="277"/>
      <c r="AP538" s="277"/>
      <c r="AQ538" s="277"/>
      <c r="AR538" s="382" t="s">
        <v>24633</v>
      </c>
      <c r="AS538" s="356" t="s">
        <v>31863</v>
      </c>
      <c r="AT538" s="277"/>
      <c r="AU538" s="277"/>
    </row>
    <row r="539" spans="1:1026" x14ac:dyDescent="0.25">
      <c r="A539" s="334" t="s">
        <v>2039</v>
      </c>
      <c r="B539" s="257">
        <v>539</v>
      </c>
      <c r="C539" s="258" t="s">
        <v>24634</v>
      </c>
      <c r="D539" s="308" t="s">
        <v>6146</v>
      </c>
      <c r="E539" s="277" t="s">
        <v>818</v>
      </c>
      <c r="F539" s="278">
        <v>3</v>
      </c>
      <c r="G539" s="280">
        <v>3</v>
      </c>
      <c r="H539" s="280">
        <v>3</v>
      </c>
      <c r="I539" s="492">
        <v>68</v>
      </c>
      <c r="J539" s="394" t="s">
        <v>748</v>
      </c>
      <c r="K539" s="278">
        <v>1</v>
      </c>
      <c r="L539" s="394" t="s">
        <v>749</v>
      </c>
      <c r="M539" s="278"/>
      <c r="N539" s="278"/>
      <c r="O539" s="278"/>
      <c r="P539" s="278"/>
      <c r="Q539" s="278"/>
      <c r="R539" s="394" t="s">
        <v>748</v>
      </c>
      <c r="S539" s="278"/>
      <c r="T539" s="278"/>
      <c r="U539" s="278"/>
      <c r="V539" s="278"/>
      <c r="W539" s="283">
        <f t="shared" si="240"/>
        <v>100</v>
      </c>
      <c r="X539" s="283">
        <f t="shared" si="235"/>
        <v>100</v>
      </c>
      <c r="Y539" s="283">
        <f t="shared" si="239"/>
        <v>100</v>
      </c>
      <c r="Z539" s="283">
        <f t="shared" si="236"/>
        <v>100</v>
      </c>
      <c r="AA539" s="283">
        <f t="shared" si="237"/>
        <v>100</v>
      </c>
      <c r="AB539" s="287">
        <f t="shared" si="227"/>
        <v>0.1</v>
      </c>
      <c r="AC539" s="287">
        <f t="shared" si="226"/>
        <v>100</v>
      </c>
      <c r="AD539" s="287">
        <f t="shared" si="238"/>
        <v>100</v>
      </c>
      <c r="AE539" s="284">
        <f t="shared" si="234"/>
        <v>0.1</v>
      </c>
      <c r="AF539" s="284">
        <f t="shared" si="230"/>
        <v>100</v>
      </c>
      <c r="AG539" s="268">
        <f t="shared" si="232"/>
        <v>1</v>
      </c>
      <c r="AH539" s="268">
        <f t="shared" si="229"/>
        <v>1</v>
      </c>
      <c r="AI539" s="268">
        <f t="shared" si="233"/>
        <v>3</v>
      </c>
      <c r="AJ539" s="268">
        <f t="shared" si="231"/>
        <v>5</v>
      </c>
      <c r="AK539" s="506" t="s">
        <v>802</v>
      </c>
      <c r="AL539" s="277"/>
      <c r="AM539" s="403">
        <v>2</v>
      </c>
      <c r="AN539" s="511"/>
      <c r="AO539" s="277"/>
      <c r="AP539" s="277"/>
      <c r="AQ539" s="277"/>
      <c r="AR539" s="171" t="s">
        <v>31770</v>
      </c>
      <c r="AS539" s="171"/>
      <c r="AT539" s="277"/>
      <c r="AU539" s="277"/>
    </row>
    <row r="540" spans="1:1026" x14ac:dyDescent="0.25">
      <c r="A540" s="258" t="s">
        <v>16184</v>
      </c>
      <c r="B540" s="257">
        <v>540</v>
      </c>
      <c r="C540" s="258" t="s">
        <v>24635</v>
      </c>
      <c r="D540" s="308" t="s">
        <v>6147</v>
      </c>
      <c r="E540" s="277" t="s">
        <v>818</v>
      </c>
      <c r="F540" s="278">
        <v>3</v>
      </c>
      <c r="G540" s="280">
        <v>3</v>
      </c>
      <c r="H540" s="280">
        <v>3</v>
      </c>
      <c r="I540" s="492">
        <v>18</v>
      </c>
      <c r="J540" s="278"/>
      <c r="K540" s="278"/>
      <c r="L540" s="278"/>
      <c r="M540" s="278"/>
      <c r="N540" s="278"/>
      <c r="O540" s="278"/>
      <c r="P540" s="278"/>
      <c r="Q540" s="278"/>
      <c r="R540" s="278"/>
      <c r="S540" s="278"/>
      <c r="T540" s="278"/>
      <c r="U540" s="278"/>
      <c r="V540" s="278"/>
      <c r="W540" s="283">
        <f t="shared" si="240"/>
        <v>100</v>
      </c>
      <c r="X540" s="283">
        <f t="shared" si="235"/>
        <v>100</v>
      </c>
      <c r="Y540" s="283">
        <f t="shared" si="239"/>
        <v>100</v>
      </c>
      <c r="Z540" s="283">
        <f t="shared" si="236"/>
        <v>100</v>
      </c>
      <c r="AA540" s="283">
        <f t="shared" si="237"/>
        <v>100</v>
      </c>
      <c r="AB540" s="287">
        <f t="shared" si="227"/>
        <v>100</v>
      </c>
      <c r="AC540" s="287">
        <f t="shared" si="226"/>
        <v>100</v>
      </c>
      <c r="AD540" s="287">
        <f t="shared" si="238"/>
        <v>100</v>
      </c>
      <c r="AE540" s="284">
        <f t="shared" si="234"/>
        <v>100</v>
      </c>
      <c r="AF540" s="284">
        <f t="shared" si="230"/>
        <v>100</v>
      </c>
      <c r="AG540" s="268">
        <f t="shared" si="232"/>
        <v>100</v>
      </c>
      <c r="AH540" s="268">
        <f t="shared" si="229"/>
        <v>100</v>
      </c>
      <c r="AI540" s="268">
        <f t="shared" si="233"/>
        <v>100</v>
      </c>
      <c r="AJ540" s="268">
        <f t="shared" si="231"/>
        <v>100</v>
      </c>
      <c r="AK540" s="506" t="s">
        <v>24636</v>
      </c>
      <c r="AL540" s="277"/>
      <c r="AM540" s="277"/>
      <c r="AN540" s="511"/>
      <c r="AO540" s="277"/>
      <c r="AP540" s="277"/>
      <c r="AQ540" s="277"/>
      <c r="AR540" s="171" t="s">
        <v>6148</v>
      </c>
      <c r="AS540" s="171"/>
      <c r="AT540" s="277"/>
      <c r="AU540" s="277"/>
    </row>
    <row r="541" spans="1:1026" x14ac:dyDescent="0.25">
      <c r="A541" s="258" t="s">
        <v>6149</v>
      </c>
      <c r="B541" s="257">
        <v>541</v>
      </c>
      <c r="C541" s="258" t="s">
        <v>24637</v>
      </c>
      <c r="D541" s="308" t="s">
        <v>6150</v>
      </c>
      <c r="E541" s="277" t="s">
        <v>766</v>
      </c>
      <c r="F541" s="278">
        <v>2</v>
      </c>
      <c r="G541" s="280">
        <v>3</v>
      </c>
      <c r="H541" s="280">
        <v>3</v>
      </c>
      <c r="I541" s="492" t="s">
        <v>747</v>
      </c>
      <c r="J541" s="389">
        <v>2</v>
      </c>
      <c r="K541" s="389">
        <v>2</v>
      </c>
      <c r="L541" s="278"/>
      <c r="M541" s="278"/>
      <c r="N541" s="394">
        <v>1</v>
      </c>
      <c r="O541" s="278"/>
      <c r="P541" s="278"/>
      <c r="Q541" s="278"/>
      <c r="R541" s="278"/>
      <c r="S541" s="278"/>
      <c r="T541" s="278"/>
      <c r="U541" s="278"/>
      <c r="V541" s="278"/>
      <c r="W541" s="283">
        <f t="shared" si="240"/>
        <v>100</v>
      </c>
      <c r="X541" s="283">
        <f t="shared" si="235"/>
        <v>100</v>
      </c>
      <c r="Y541" s="283">
        <f t="shared" si="239"/>
        <v>100</v>
      </c>
      <c r="Z541" s="283">
        <f t="shared" si="236"/>
        <v>100</v>
      </c>
      <c r="AA541" s="283">
        <f t="shared" si="237"/>
        <v>100</v>
      </c>
      <c r="AB541" s="287">
        <f t="shared" si="227"/>
        <v>100</v>
      </c>
      <c r="AC541" s="287">
        <f t="shared" si="226"/>
        <v>100</v>
      </c>
      <c r="AD541" s="287">
        <f t="shared" si="238"/>
        <v>100</v>
      </c>
      <c r="AE541" s="284">
        <f t="shared" si="234"/>
        <v>100</v>
      </c>
      <c r="AF541" s="284">
        <f t="shared" si="230"/>
        <v>100</v>
      </c>
      <c r="AG541" s="268">
        <f t="shared" si="232"/>
        <v>10</v>
      </c>
      <c r="AH541" s="268">
        <f t="shared" si="229"/>
        <v>10</v>
      </c>
      <c r="AI541" s="268">
        <f t="shared" si="233"/>
        <v>100</v>
      </c>
      <c r="AJ541" s="268">
        <f t="shared" si="231"/>
        <v>100</v>
      </c>
      <c r="AK541" s="501" t="s">
        <v>747</v>
      </c>
      <c r="AL541" s="277"/>
      <c r="AM541" s="277">
        <v>3</v>
      </c>
      <c r="AN541" s="511"/>
      <c r="AO541" s="277"/>
      <c r="AP541" s="277"/>
      <c r="AQ541" s="277"/>
      <c r="AR541" s="171" t="s">
        <v>756</v>
      </c>
      <c r="AS541" s="171"/>
      <c r="AT541" s="277"/>
      <c r="AU541" s="277"/>
    </row>
    <row r="542" spans="1:1026" x14ac:dyDescent="0.25">
      <c r="A542" s="258" t="s">
        <v>1534</v>
      </c>
      <c r="B542" s="257">
        <v>542</v>
      </c>
      <c r="C542" s="258" t="s">
        <v>24638</v>
      </c>
      <c r="D542" s="308" t="s">
        <v>6151</v>
      </c>
      <c r="E542" s="277" t="s">
        <v>818</v>
      </c>
      <c r="F542" s="278">
        <v>3</v>
      </c>
      <c r="G542" s="280">
        <v>3</v>
      </c>
      <c r="H542" s="280">
        <v>3</v>
      </c>
      <c r="I542" s="492">
        <v>2.7</v>
      </c>
      <c r="J542" s="278">
        <v>2</v>
      </c>
      <c r="K542" s="278">
        <v>1</v>
      </c>
      <c r="L542" s="278">
        <v>1</v>
      </c>
      <c r="M542" s="278"/>
      <c r="N542" s="278"/>
      <c r="O542" s="278"/>
      <c r="P542" s="293">
        <v>335</v>
      </c>
      <c r="Q542" s="278"/>
      <c r="R542" s="278" t="s">
        <v>748</v>
      </c>
      <c r="S542" s="278"/>
      <c r="T542" s="394">
        <v>2</v>
      </c>
      <c r="U542" s="278"/>
      <c r="V542" s="278"/>
      <c r="W542" s="283">
        <f t="shared" si="240"/>
        <v>100</v>
      </c>
      <c r="X542" s="283">
        <f t="shared" si="235"/>
        <v>100</v>
      </c>
      <c r="Y542" s="283">
        <f t="shared" si="239"/>
        <v>20</v>
      </c>
      <c r="Z542" s="283">
        <f t="shared" si="236"/>
        <v>100</v>
      </c>
      <c r="AA542" s="283">
        <f t="shared" si="237"/>
        <v>100</v>
      </c>
      <c r="AB542" s="287">
        <f t="shared" si="227"/>
        <v>0.1</v>
      </c>
      <c r="AC542" s="287">
        <f t="shared" si="226"/>
        <v>100</v>
      </c>
      <c r="AD542" s="287">
        <f t="shared" si="238"/>
        <v>3</v>
      </c>
      <c r="AE542" s="284">
        <f t="shared" si="234"/>
        <v>1</v>
      </c>
      <c r="AF542" s="284">
        <f t="shared" si="230"/>
        <v>100</v>
      </c>
      <c r="AG542" s="268">
        <f t="shared" si="232"/>
        <v>1</v>
      </c>
      <c r="AH542" s="268">
        <f t="shared" si="229"/>
        <v>10</v>
      </c>
      <c r="AI542" s="268">
        <f t="shared" si="233"/>
        <v>3</v>
      </c>
      <c r="AJ542" s="268">
        <f t="shared" si="231"/>
        <v>100</v>
      </c>
      <c r="AK542" s="506" t="s">
        <v>24639</v>
      </c>
      <c r="AL542" s="278"/>
      <c r="AM542" s="278">
        <v>2</v>
      </c>
      <c r="AN542" s="511"/>
      <c r="AO542" s="277"/>
      <c r="AP542" s="277"/>
      <c r="AQ542" s="277"/>
      <c r="AR542" s="171" t="s">
        <v>6152</v>
      </c>
      <c r="AS542" s="171"/>
      <c r="AT542" s="277"/>
      <c r="AU542" s="277"/>
      <c r="AW542" s="559"/>
      <c r="AX542" s="559"/>
      <c r="AY542" s="559"/>
      <c r="AZ542" s="559"/>
      <c r="BA542" s="559"/>
      <c r="BB542" s="559"/>
      <c r="BC542" s="559"/>
      <c r="BD542" s="559"/>
      <c r="BE542" s="559"/>
      <c r="BF542" s="559"/>
      <c r="BG542" s="559"/>
      <c r="BH542" s="559"/>
      <c r="BI542" s="559"/>
      <c r="BJ542" s="559"/>
      <c r="BK542" s="559"/>
      <c r="BL542" s="559"/>
      <c r="BM542" s="559"/>
      <c r="BN542" s="559"/>
      <c r="BO542" s="559"/>
      <c r="BP542" s="559"/>
      <c r="BQ542" s="559"/>
      <c r="BR542" s="559"/>
      <c r="BS542" s="559"/>
      <c r="BT542" s="559"/>
      <c r="BU542" s="559"/>
      <c r="BV542" s="559"/>
      <c r="BW542" s="559"/>
      <c r="BX542" s="559"/>
      <c r="BY542" s="559"/>
      <c r="BZ542" s="559"/>
      <c r="CA542" s="559"/>
      <c r="CB542" s="559"/>
      <c r="CC542" s="559"/>
      <c r="CD542" s="559"/>
      <c r="CE542" s="559"/>
      <c r="CF542" s="559"/>
      <c r="CG542" s="559"/>
      <c r="CH542" s="559"/>
      <c r="CI542" s="559"/>
      <c r="CJ542" s="559"/>
      <c r="CK542" s="559"/>
      <c r="CL542" s="559"/>
      <c r="CM542" s="559"/>
      <c r="CN542" s="559"/>
      <c r="CO542" s="559"/>
      <c r="CP542" s="559"/>
      <c r="CQ542" s="559"/>
      <c r="CR542" s="559"/>
      <c r="CS542" s="559"/>
      <c r="CT542" s="559"/>
      <c r="CU542" s="559"/>
      <c r="CV542" s="559"/>
      <c r="CW542" s="559"/>
      <c r="CX542" s="559"/>
      <c r="CY542" s="559"/>
      <c r="CZ542" s="559"/>
      <c r="DA542" s="559"/>
      <c r="DB542" s="559"/>
      <c r="DC542" s="559"/>
      <c r="DD542" s="559"/>
      <c r="DE542" s="559"/>
      <c r="DF542" s="559"/>
      <c r="DG542" s="559"/>
      <c r="DH542" s="559"/>
      <c r="DI542" s="559"/>
      <c r="DJ542" s="559"/>
      <c r="DK542" s="559"/>
      <c r="DL542" s="559"/>
      <c r="DM542" s="559"/>
      <c r="DN542" s="559"/>
      <c r="DO542" s="559"/>
      <c r="DP542" s="559"/>
      <c r="DQ542" s="559"/>
      <c r="DR542" s="559"/>
      <c r="DS542" s="559"/>
      <c r="DT542" s="559"/>
      <c r="DU542" s="559"/>
      <c r="DV542" s="559"/>
      <c r="DW542" s="559"/>
      <c r="DX542" s="559"/>
      <c r="DY542" s="559"/>
      <c r="DZ542" s="559"/>
      <c r="EA542" s="559"/>
      <c r="EB542" s="559"/>
      <c r="EC542" s="559"/>
      <c r="ED542" s="559"/>
      <c r="EE542" s="559"/>
      <c r="EF542" s="559"/>
      <c r="EG542" s="559"/>
      <c r="EH542" s="559"/>
      <c r="EI542" s="559"/>
      <c r="EJ542" s="559"/>
      <c r="EK542" s="559"/>
      <c r="EL542" s="559"/>
      <c r="EM542" s="559"/>
      <c r="EN542" s="559"/>
      <c r="EO542" s="559"/>
      <c r="EP542" s="559"/>
      <c r="EQ542" s="559"/>
      <c r="ER542" s="559"/>
      <c r="ES542" s="559"/>
      <c r="ET542" s="559"/>
      <c r="EU542" s="559"/>
      <c r="EV542" s="559"/>
      <c r="EW542" s="559"/>
      <c r="EX542" s="559"/>
      <c r="EY542" s="559"/>
      <c r="EZ542" s="559"/>
      <c r="FA542" s="559"/>
      <c r="FB542" s="559"/>
      <c r="FC542" s="559"/>
      <c r="FD542" s="559"/>
      <c r="FE542" s="559"/>
      <c r="FF542" s="559"/>
      <c r="FG542" s="559"/>
      <c r="FH542" s="559"/>
      <c r="FI542" s="559"/>
      <c r="FJ542" s="559"/>
      <c r="FK542" s="559"/>
      <c r="FL542" s="559"/>
      <c r="FM542" s="559"/>
      <c r="FN542" s="559"/>
      <c r="FO542" s="559"/>
      <c r="FP542" s="559"/>
      <c r="FQ542" s="559"/>
      <c r="FR542" s="559"/>
      <c r="FS542" s="559"/>
      <c r="FT542" s="559"/>
      <c r="FU542" s="559"/>
      <c r="FV542" s="559"/>
      <c r="FW542" s="559"/>
      <c r="FX542" s="559"/>
      <c r="FY542" s="559"/>
      <c r="FZ542" s="559"/>
      <c r="GA542" s="559"/>
      <c r="GB542" s="559"/>
      <c r="GC542" s="559"/>
      <c r="GD542" s="559"/>
      <c r="GE542" s="559"/>
      <c r="GF542" s="559"/>
      <c r="GG542" s="559"/>
      <c r="GH542" s="559"/>
      <c r="GI542" s="559"/>
      <c r="GJ542" s="559"/>
      <c r="GK542" s="559"/>
      <c r="GL542" s="559"/>
      <c r="GM542" s="559"/>
      <c r="GN542" s="559"/>
      <c r="GO542" s="559"/>
      <c r="GP542" s="559"/>
      <c r="GQ542" s="559"/>
      <c r="GR542" s="559"/>
      <c r="GS542" s="559"/>
      <c r="GT542" s="559"/>
      <c r="GU542" s="559"/>
      <c r="GV542" s="559"/>
      <c r="GW542" s="559"/>
      <c r="GX542" s="559"/>
      <c r="GY542" s="559"/>
      <c r="GZ542" s="559"/>
      <c r="HA542" s="559"/>
      <c r="HB542" s="559"/>
      <c r="HC542" s="559"/>
      <c r="HD542" s="559"/>
      <c r="HE542" s="559"/>
      <c r="HF542" s="559"/>
      <c r="HG542" s="559"/>
      <c r="HH542" s="559"/>
      <c r="HI542" s="559"/>
      <c r="HJ542" s="559"/>
      <c r="HK542" s="559"/>
      <c r="HL542" s="559"/>
      <c r="HM542" s="559"/>
      <c r="HN542" s="559"/>
      <c r="HO542" s="559"/>
      <c r="HP542" s="559"/>
      <c r="HQ542" s="559"/>
      <c r="HR542" s="559"/>
      <c r="HS542" s="559"/>
      <c r="HT542" s="559"/>
      <c r="HU542" s="559"/>
      <c r="HV542" s="559"/>
      <c r="HW542" s="559"/>
      <c r="HX542" s="559"/>
      <c r="HY542" s="559"/>
      <c r="HZ542" s="559"/>
      <c r="IA542" s="559"/>
      <c r="IB542" s="559"/>
      <c r="IC542" s="559"/>
      <c r="ID542" s="559"/>
      <c r="IE542" s="559"/>
      <c r="IF542" s="559"/>
      <c r="IG542" s="559"/>
      <c r="IH542" s="559"/>
      <c r="II542" s="559"/>
      <c r="IJ542" s="559"/>
      <c r="IK542" s="559"/>
      <c r="IL542" s="559"/>
      <c r="IM542" s="559"/>
      <c r="IN542" s="559"/>
      <c r="IO542" s="559"/>
      <c r="IP542" s="559"/>
      <c r="IQ542" s="559"/>
      <c r="IR542" s="559"/>
      <c r="IS542" s="559"/>
      <c r="IT542" s="559"/>
      <c r="IU542" s="559"/>
      <c r="IV542" s="559"/>
      <c r="IW542" s="559"/>
      <c r="IX542" s="559"/>
      <c r="IY542" s="559"/>
      <c r="IZ542" s="559"/>
      <c r="JA542" s="559"/>
      <c r="JB542" s="559"/>
      <c r="JC542" s="559"/>
      <c r="JD542" s="559"/>
      <c r="JE542" s="559"/>
      <c r="JF542" s="559"/>
      <c r="JG542" s="559"/>
      <c r="JH542" s="559"/>
      <c r="JI542" s="559"/>
      <c r="JJ542" s="559"/>
      <c r="JK542" s="559"/>
      <c r="JL542" s="559"/>
      <c r="JM542" s="559"/>
      <c r="JN542" s="559"/>
      <c r="JO542" s="559"/>
      <c r="JP542" s="559"/>
      <c r="JQ542" s="559"/>
      <c r="JR542" s="559"/>
      <c r="JS542" s="559"/>
      <c r="JT542" s="559"/>
      <c r="JU542" s="559"/>
      <c r="JV542" s="559"/>
      <c r="JW542" s="559"/>
      <c r="JX542" s="559"/>
      <c r="JY542" s="559"/>
      <c r="JZ542" s="559"/>
      <c r="KA542" s="559"/>
      <c r="KB542" s="559"/>
      <c r="KC542" s="559"/>
      <c r="KD542" s="559"/>
      <c r="KE542" s="559"/>
      <c r="KF542" s="559"/>
      <c r="KG542" s="559"/>
      <c r="KH542" s="559"/>
      <c r="KI542" s="559"/>
      <c r="KJ542" s="559"/>
      <c r="KK542" s="559"/>
      <c r="KL542" s="559"/>
      <c r="KM542" s="559"/>
      <c r="KN542" s="559"/>
      <c r="KO542" s="559"/>
      <c r="KP542" s="559"/>
      <c r="KQ542" s="559"/>
      <c r="KR542" s="559"/>
      <c r="KS542" s="559"/>
      <c r="KT542" s="559"/>
      <c r="KU542" s="559"/>
      <c r="KV542" s="559"/>
      <c r="KW542" s="559"/>
      <c r="KX542" s="559"/>
      <c r="KY542" s="559"/>
      <c r="KZ542" s="559"/>
      <c r="LA542" s="559"/>
      <c r="LB542" s="559"/>
      <c r="LC542" s="559"/>
      <c r="LD542" s="559"/>
      <c r="LE542" s="559"/>
      <c r="LF542" s="559"/>
      <c r="LG542" s="559"/>
      <c r="LH542" s="559"/>
      <c r="LI542" s="559"/>
      <c r="LJ542" s="559"/>
      <c r="LK542" s="559"/>
      <c r="LL542" s="559"/>
      <c r="LM542" s="559"/>
      <c r="LN542" s="559"/>
      <c r="LO542" s="559"/>
      <c r="LP542" s="559"/>
      <c r="LQ542" s="559"/>
      <c r="LR542" s="559"/>
      <c r="LS542" s="559"/>
      <c r="LT542" s="559"/>
      <c r="LU542" s="559"/>
      <c r="LV542" s="559"/>
      <c r="LW542" s="559"/>
      <c r="LX542" s="559"/>
      <c r="LY542" s="559"/>
      <c r="LZ542" s="559"/>
      <c r="MA542" s="559"/>
      <c r="MB542" s="559"/>
      <c r="MC542" s="559"/>
      <c r="MD542" s="559"/>
      <c r="ME542" s="559"/>
      <c r="MF542" s="559"/>
      <c r="MG542" s="559"/>
      <c r="MH542" s="559"/>
      <c r="MI542" s="559"/>
      <c r="MJ542" s="559"/>
      <c r="MK542" s="559"/>
      <c r="ML542" s="559"/>
      <c r="MM542" s="559"/>
      <c r="MN542" s="559"/>
      <c r="MO542" s="559"/>
      <c r="MP542" s="559"/>
      <c r="MQ542" s="559"/>
      <c r="MR542" s="559"/>
      <c r="MS542" s="559"/>
      <c r="MT542" s="559"/>
      <c r="MU542" s="559"/>
      <c r="MV542" s="559"/>
      <c r="MW542" s="559"/>
      <c r="MX542" s="559"/>
      <c r="MY542" s="559"/>
      <c r="MZ542" s="559"/>
      <c r="NA542" s="559"/>
      <c r="NB542" s="559"/>
      <c r="NC542" s="559"/>
      <c r="ND542" s="559"/>
      <c r="NE542" s="559"/>
      <c r="NF542" s="559"/>
      <c r="NG542" s="559"/>
      <c r="NH542" s="559"/>
      <c r="NI542" s="559"/>
      <c r="NJ542" s="559"/>
      <c r="NK542" s="559"/>
      <c r="NL542" s="559"/>
      <c r="NM542" s="559"/>
      <c r="NN542" s="559"/>
      <c r="NO542" s="559"/>
      <c r="NP542" s="559"/>
      <c r="NQ542" s="559"/>
      <c r="NR542" s="559"/>
      <c r="NS542" s="559"/>
      <c r="NT542" s="559"/>
      <c r="NU542" s="559"/>
      <c r="NV542" s="559"/>
      <c r="NW542" s="559"/>
      <c r="NX542" s="559"/>
      <c r="NY542" s="559"/>
      <c r="NZ542" s="559"/>
      <c r="OA542" s="559"/>
      <c r="OB542" s="559"/>
      <c r="OC542" s="559"/>
      <c r="OD542" s="559"/>
      <c r="OE542" s="559"/>
      <c r="OF542" s="559"/>
      <c r="OG542" s="559"/>
      <c r="OH542" s="559"/>
      <c r="OI542" s="559"/>
      <c r="OJ542" s="559"/>
      <c r="OK542" s="559"/>
      <c r="OL542" s="559"/>
      <c r="OM542" s="559"/>
      <c r="ON542" s="559"/>
      <c r="OO542" s="559"/>
      <c r="OP542" s="559"/>
      <c r="OQ542" s="559"/>
      <c r="OR542" s="559"/>
      <c r="OS542" s="559"/>
      <c r="OT542" s="559"/>
      <c r="OU542" s="559"/>
      <c r="OV542" s="559"/>
      <c r="OW542" s="559"/>
      <c r="OX542" s="559"/>
      <c r="OY542" s="559"/>
      <c r="OZ542" s="559"/>
      <c r="PA542" s="559"/>
      <c r="PB542" s="559"/>
      <c r="PC542" s="559"/>
      <c r="PD542" s="559"/>
      <c r="PE542" s="559"/>
      <c r="PF542" s="559"/>
      <c r="PG542" s="559"/>
      <c r="PH542" s="559"/>
      <c r="PI542" s="559"/>
      <c r="PJ542" s="559"/>
      <c r="PK542" s="559"/>
      <c r="PL542" s="559"/>
      <c r="PM542" s="559"/>
      <c r="PN542" s="559"/>
      <c r="PO542" s="559"/>
      <c r="PP542" s="559"/>
      <c r="PQ542" s="559"/>
      <c r="PR542" s="559"/>
      <c r="PS542" s="559"/>
      <c r="PT542" s="559"/>
      <c r="PU542" s="559"/>
      <c r="PV542" s="559"/>
      <c r="PW542" s="559"/>
      <c r="PX542" s="559"/>
      <c r="PY542" s="559"/>
      <c r="PZ542" s="559"/>
      <c r="QA542" s="559"/>
      <c r="QB542" s="559"/>
      <c r="QC542" s="559"/>
      <c r="QD542" s="559"/>
      <c r="QE542" s="559"/>
      <c r="QF542" s="559"/>
      <c r="QG542" s="559"/>
      <c r="QH542" s="559"/>
      <c r="QI542" s="559"/>
      <c r="QJ542" s="559"/>
      <c r="QK542" s="559"/>
      <c r="QL542" s="559"/>
      <c r="QM542" s="559"/>
      <c r="QN542" s="559"/>
      <c r="QO542" s="559"/>
      <c r="QP542" s="559"/>
      <c r="QQ542" s="559"/>
      <c r="QR542" s="559"/>
      <c r="QS542" s="559"/>
      <c r="QT542" s="559"/>
      <c r="QU542" s="559"/>
      <c r="QV542" s="559"/>
      <c r="QW542" s="559"/>
      <c r="QX542" s="559"/>
      <c r="QY542" s="559"/>
      <c r="QZ542" s="559"/>
      <c r="RA542" s="559"/>
      <c r="RB542" s="559"/>
      <c r="RC542" s="559"/>
      <c r="RD542" s="559"/>
      <c r="RE542" s="559"/>
      <c r="RF542" s="559"/>
      <c r="RG542" s="559"/>
      <c r="RH542" s="559"/>
      <c r="RI542" s="559"/>
      <c r="RJ542" s="559"/>
      <c r="RK542" s="559"/>
      <c r="RL542" s="559"/>
      <c r="RM542" s="559"/>
      <c r="RN542" s="559"/>
      <c r="RO542" s="559"/>
      <c r="RP542" s="559"/>
      <c r="RQ542" s="559"/>
      <c r="RR542" s="559"/>
      <c r="RS542" s="559"/>
      <c r="RT542" s="559"/>
      <c r="RU542" s="559"/>
      <c r="RV542" s="559"/>
      <c r="RW542" s="559"/>
      <c r="RX542" s="559"/>
      <c r="RY542" s="559"/>
      <c r="RZ542" s="559"/>
      <c r="SA542" s="559"/>
      <c r="SB542" s="559"/>
      <c r="SC542" s="559"/>
      <c r="SD542" s="559"/>
      <c r="SE542" s="559"/>
      <c r="SF542" s="559"/>
      <c r="SG542" s="559"/>
      <c r="SH542" s="559"/>
      <c r="SI542" s="559"/>
      <c r="SJ542" s="559"/>
      <c r="SK542" s="559"/>
      <c r="SL542" s="559"/>
      <c r="SM542" s="559"/>
      <c r="SN542" s="559"/>
      <c r="SO542" s="559"/>
      <c r="SP542" s="559"/>
      <c r="SQ542" s="559"/>
      <c r="SR542" s="559"/>
      <c r="SS542" s="559"/>
      <c r="ST542" s="559"/>
      <c r="SU542" s="559"/>
      <c r="SV542" s="559"/>
      <c r="SW542" s="559"/>
      <c r="SX542" s="559"/>
      <c r="SY542" s="559"/>
      <c r="SZ542" s="559"/>
      <c r="TA542" s="559"/>
      <c r="TB542" s="559"/>
      <c r="TC542" s="559"/>
      <c r="TD542" s="559"/>
      <c r="TE542" s="559"/>
      <c r="TF542" s="559"/>
      <c r="TG542" s="559"/>
      <c r="TH542" s="559"/>
      <c r="TI542" s="559"/>
      <c r="TJ542" s="559"/>
      <c r="TK542" s="559"/>
      <c r="TL542" s="559"/>
      <c r="TM542" s="559"/>
      <c r="TN542" s="559"/>
      <c r="TO542" s="559"/>
      <c r="TP542" s="559"/>
      <c r="TQ542" s="559"/>
      <c r="TR542" s="559"/>
      <c r="TS542" s="559"/>
      <c r="TT542" s="559"/>
      <c r="TU542" s="559"/>
      <c r="TV542" s="559"/>
      <c r="TW542" s="559"/>
      <c r="TX542" s="559"/>
      <c r="TY542" s="559"/>
      <c r="TZ542" s="559"/>
      <c r="UA542" s="559"/>
      <c r="UB542" s="559"/>
      <c r="UC542" s="559"/>
      <c r="UD542" s="559"/>
      <c r="UE542" s="559"/>
      <c r="UF542" s="559"/>
      <c r="UG542" s="559"/>
      <c r="UH542" s="559"/>
      <c r="UI542" s="559"/>
      <c r="UJ542" s="559"/>
      <c r="UK542" s="559"/>
      <c r="UL542" s="559"/>
      <c r="UM542" s="559"/>
      <c r="UN542" s="559"/>
      <c r="UO542" s="559"/>
      <c r="UP542" s="559"/>
      <c r="UQ542" s="559"/>
      <c r="UR542" s="559"/>
      <c r="US542" s="559"/>
      <c r="UT542" s="559"/>
      <c r="UU542" s="559"/>
      <c r="UV542" s="559"/>
      <c r="UW542" s="559"/>
      <c r="UX542" s="559"/>
      <c r="UY542" s="559"/>
      <c r="UZ542" s="559"/>
      <c r="VA542" s="559"/>
      <c r="VB542" s="559"/>
      <c r="VC542" s="559"/>
      <c r="VD542" s="559"/>
      <c r="VE542" s="559"/>
      <c r="VF542" s="559"/>
      <c r="VG542" s="559"/>
      <c r="VH542" s="559"/>
      <c r="VI542" s="559"/>
      <c r="VJ542" s="559"/>
      <c r="VK542" s="559"/>
      <c r="VL542" s="559"/>
      <c r="VM542" s="559"/>
      <c r="VN542" s="559"/>
      <c r="VO542" s="559"/>
      <c r="VP542" s="559"/>
      <c r="VQ542" s="559"/>
      <c r="VR542" s="559"/>
      <c r="VS542" s="559"/>
      <c r="VT542" s="559"/>
      <c r="VU542" s="559"/>
      <c r="VV542" s="559"/>
      <c r="VW542" s="559"/>
      <c r="VX542" s="559"/>
      <c r="VY542" s="559"/>
      <c r="VZ542" s="559"/>
      <c r="WA542" s="559"/>
      <c r="WB542" s="559"/>
      <c r="WC542" s="559"/>
      <c r="WD542" s="559"/>
      <c r="WE542" s="559"/>
      <c r="WF542" s="559"/>
      <c r="WG542" s="559"/>
      <c r="WH542" s="559"/>
      <c r="WI542" s="559"/>
      <c r="WJ542" s="559"/>
      <c r="WK542" s="559"/>
      <c r="WL542" s="559"/>
      <c r="WM542" s="559"/>
      <c r="WN542" s="559"/>
      <c r="WO542" s="559"/>
      <c r="WP542" s="559"/>
      <c r="WQ542" s="559"/>
      <c r="WR542" s="559"/>
      <c r="WS542" s="559"/>
      <c r="WT542" s="559"/>
      <c r="WU542" s="559"/>
      <c r="WV542" s="559"/>
      <c r="WW542" s="559"/>
      <c r="WX542" s="559"/>
      <c r="WY542" s="559"/>
      <c r="WZ542" s="559"/>
      <c r="XA542" s="559"/>
      <c r="XB542" s="559"/>
      <c r="XC542" s="559"/>
      <c r="XD542" s="559"/>
      <c r="XE542" s="559"/>
      <c r="XF542" s="559"/>
      <c r="XG542" s="559"/>
      <c r="XH542" s="559"/>
      <c r="XI542" s="559"/>
      <c r="XJ542" s="559"/>
      <c r="XK542" s="559"/>
      <c r="XL542" s="559"/>
      <c r="XM542" s="559"/>
      <c r="XN542" s="559"/>
      <c r="XO542" s="559"/>
      <c r="XP542" s="559"/>
      <c r="XQ542" s="559"/>
      <c r="XR542" s="559"/>
      <c r="XS542" s="559"/>
      <c r="XT542" s="559"/>
      <c r="XU542" s="559"/>
      <c r="XV542" s="559"/>
      <c r="XW542" s="559"/>
      <c r="XX542" s="559"/>
      <c r="XY542" s="559"/>
      <c r="XZ542" s="559"/>
      <c r="YA542" s="559"/>
      <c r="YB542" s="559"/>
      <c r="YC542" s="559"/>
      <c r="YD542" s="559"/>
      <c r="YE542" s="559"/>
      <c r="YF542" s="559"/>
      <c r="YG542" s="559"/>
      <c r="YH542" s="559"/>
      <c r="YI542" s="559"/>
      <c r="YJ542" s="559"/>
      <c r="YK542" s="559"/>
      <c r="YL542" s="559"/>
      <c r="YM542" s="559"/>
      <c r="YN542" s="559"/>
      <c r="YO542" s="559"/>
      <c r="YP542" s="559"/>
      <c r="YQ542" s="559"/>
      <c r="YR542" s="559"/>
      <c r="YS542" s="559"/>
      <c r="YT542" s="559"/>
      <c r="YU542" s="559"/>
      <c r="YV542" s="559"/>
      <c r="YW542" s="559"/>
      <c r="YX542" s="559"/>
      <c r="YY542" s="559"/>
      <c r="YZ542" s="559"/>
      <c r="ZA542" s="559"/>
      <c r="ZB542" s="559"/>
      <c r="ZC542" s="559"/>
      <c r="ZD542" s="559"/>
      <c r="ZE542" s="559"/>
      <c r="ZF542" s="559"/>
      <c r="ZG542" s="559"/>
      <c r="ZH542" s="559"/>
      <c r="ZI542" s="559"/>
      <c r="ZJ542" s="559"/>
      <c r="ZK542" s="559"/>
      <c r="ZL542" s="559"/>
      <c r="ZM542" s="559"/>
      <c r="ZN542" s="559"/>
      <c r="ZO542" s="559"/>
      <c r="ZP542" s="559"/>
      <c r="ZQ542" s="559"/>
      <c r="ZR542" s="559"/>
      <c r="ZS542" s="559"/>
      <c r="ZT542" s="559"/>
      <c r="ZU542" s="559"/>
      <c r="ZV542" s="559"/>
      <c r="ZW542" s="559"/>
      <c r="ZX542" s="559"/>
      <c r="ZY542" s="559"/>
      <c r="ZZ542" s="559"/>
      <c r="AAA542" s="559"/>
      <c r="AAB542" s="559"/>
      <c r="AAC542" s="559"/>
      <c r="AAD542" s="559"/>
      <c r="AAE542" s="559"/>
      <c r="AAF542" s="559"/>
      <c r="AAG542" s="559"/>
      <c r="AAH542" s="559"/>
      <c r="AAI542" s="559"/>
      <c r="AAJ542" s="559"/>
      <c r="AAK542" s="559"/>
      <c r="AAL542" s="559"/>
      <c r="AAM542" s="559"/>
      <c r="AAN542" s="559"/>
      <c r="AAO542" s="559"/>
      <c r="AAP542" s="559"/>
      <c r="AAQ542" s="559"/>
      <c r="AAR542" s="559"/>
      <c r="AAS542" s="559"/>
      <c r="AAT542" s="559"/>
      <c r="AAU542" s="559"/>
      <c r="AAV542" s="559"/>
      <c r="AAW542" s="559"/>
      <c r="AAX542" s="559"/>
      <c r="AAY542" s="559"/>
      <c r="AAZ542" s="559"/>
      <c r="ABA542" s="559"/>
      <c r="ABB542" s="559"/>
      <c r="ABC542" s="559"/>
      <c r="ABD542" s="559"/>
      <c r="ABE542" s="559"/>
      <c r="ABF542" s="559"/>
      <c r="ABG542" s="559"/>
      <c r="ABH542" s="559"/>
      <c r="ABI542" s="559"/>
      <c r="ABJ542" s="559"/>
      <c r="ABK542" s="559"/>
      <c r="ABL542" s="559"/>
      <c r="ABM542" s="559"/>
      <c r="ABN542" s="559"/>
      <c r="ABO542" s="559"/>
      <c r="ABP542" s="559"/>
      <c r="ABQ542" s="559"/>
      <c r="ABR542" s="559"/>
      <c r="ABS542" s="559"/>
      <c r="ABT542" s="559"/>
      <c r="ABU542" s="559"/>
      <c r="ABV542" s="559"/>
      <c r="ABW542" s="559"/>
      <c r="ABX542" s="559"/>
      <c r="ABY542" s="559"/>
      <c r="ABZ542" s="559"/>
      <c r="ACA542" s="559"/>
      <c r="ACB542" s="559"/>
      <c r="ACC542" s="559"/>
      <c r="ACD542" s="559"/>
      <c r="ACE542" s="559"/>
      <c r="ACF542" s="559"/>
      <c r="ACG542" s="559"/>
      <c r="ACH542" s="559"/>
      <c r="ACI542" s="559"/>
      <c r="ACJ542" s="559"/>
      <c r="ACK542" s="559"/>
      <c r="ACL542" s="559"/>
      <c r="ACM542" s="559"/>
      <c r="ACN542" s="559"/>
      <c r="ACO542" s="559"/>
      <c r="ACP542" s="559"/>
      <c r="ACQ542" s="559"/>
      <c r="ACR542" s="559"/>
      <c r="ACS542" s="559"/>
      <c r="ACT542" s="559"/>
      <c r="ACU542" s="559"/>
      <c r="ACV542" s="559"/>
      <c r="ACW542" s="559"/>
      <c r="ACX542" s="559"/>
      <c r="ACY542" s="559"/>
      <c r="ACZ542" s="559"/>
      <c r="ADA542" s="559"/>
      <c r="ADB542" s="559"/>
      <c r="ADC542" s="559"/>
      <c r="ADD542" s="559"/>
      <c r="ADE542" s="559"/>
      <c r="ADF542" s="559"/>
      <c r="ADG542" s="559"/>
      <c r="ADH542" s="559"/>
      <c r="ADI542" s="559"/>
      <c r="ADJ542" s="559"/>
      <c r="ADK542" s="559"/>
      <c r="ADL542" s="559"/>
      <c r="ADM542" s="559"/>
      <c r="ADN542" s="559"/>
      <c r="ADO542" s="559"/>
      <c r="ADP542" s="559"/>
      <c r="ADQ542" s="559"/>
      <c r="ADR542" s="559"/>
      <c r="ADS542" s="559"/>
      <c r="ADT542" s="559"/>
      <c r="ADU542" s="559"/>
      <c r="ADV542" s="559"/>
      <c r="ADW542" s="559"/>
      <c r="ADX542" s="559"/>
      <c r="ADY542" s="559"/>
      <c r="ADZ542" s="559"/>
      <c r="AEA542" s="559"/>
      <c r="AEB542" s="559"/>
      <c r="AEC542" s="559"/>
      <c r="AED542" s="559"/>
      <c r="AEE542" s="559"/>
      <c r="AEF542" s="559"/>
      <c r="AEG542" s="559"/>
      <c r="AEH542" s="559"/>
      <c r="AEI542" s="559"/>
      <c r="AEJ542" s="559"/>
      <c r="AEK542" s="559"/>
      <c r="AEL542" s="559"/>
      <c r="AEM542" s="559"/>
      <c r="AEN542" s="559"/>
      <c r="AEO542" s="559"/>
      <c r="AEP542" s="559"/>
      <c r="AEQ542" s="559"/>
      <c r="AER542" s="559"/>
      <c r="AES542" s="559"/>
      <c r="AET542" s="559"/>
      <c r="AEU542" s="559"/>
      <c r="AEV542" s="559"/>
      <c r="AEW542" s="559"/>
      <c r="AEX542" s="559"/>
      <c r="AEY542" s="559"/>
      <c r="AEZ542" s="559"/>
      <c r="AFA542" s="559"/>
      <c r="AFB542" s="559"/>
      <c r="AFC542" s="559"/>
      <c r="AFD542" s="559"/>
      <c r="AFE542" s="559"/>
      <c r="AFF542" s="559"/>
      <c r="AFG542" s="559"/>
      <c r="AFH542" s="559"/>
      <c r="AFI542" s="559"/>
      <c r="AFJ542" s="559"/>
      <c r="AFK542" s="559"/>
      <c r="AFL542" s="559"/>
      <c r="AFM542" s="559"/>
      <c r="AFN542" s="559"/>
      <c r="AFO542" s="559"/>
      <c r="AFP542" s="559"/>
      <c r="AFQ542" s="559"/>
      <c r="AFR542" s="559"/>
      <c r="AFS542" s="559"/>
      <c r="AFT542" s="559"/>
      <c r="AFU542" s="559"/>
      <c r="AFV542" s="559"/>
      <c r="AFW542" s="559"/>
      <c r="AFX542" s="559"/>
      <c r="AFY542" s="559"/>
      <c r="AFZ542" s="559"/>
      <c r="AGA542" s="559"/>
      <c r="AGB542" s="559"/>
      <c r="AGC542" s="559"/>
      <c r="AGD542" s="559"/>
      <c r="AGE542" s="559"/>
      <c r="AGF542" s="559"/>
      <c r="AGG542" s="559"/>
      <c r="AGH542" s="559"/>
      <c r="AGI542" s="559"/>
      <c r="AGJ542" s="559"/>
      <c r="AGK542" s="559"/>
      <c r="AGL542" s="559"/>
      <c r="AGM542" s="559"/>
      <c r="AGN542" s="559"/>
      <c r="AGO542" s="559"/>
      <c r="AGP542" s="559"/>
      <c r="AGQ542" s="559"/>
      <c r="AGR542" s="559"/>
      <c r="AGS542" s="559"/>
      <c r="AGT542" s="559"/>
      <c r="AGU542" s="559"/>
      <c r="AGV542" s="559"/>
      <c r="AGW542" s="559"/>
      <c r="AGX542" s="559"/>
      <c r="AGY542" s="559"/>
      <c r="AGZ542" s="559"/>
      <c r="AHA542" s="559"/>
      <c r="AHB542" s="559"/>
      <c r="AHC542" s="559"/>
      <c r="AHD542" s="559"/>
      <c r="AHE542" s="559"/>
      <c r="AHF542" s="559"/>
      <c r="AHG542" s="559"/>
      <c r="AHH542" s="559"/>
      <c r="AHI542" s="559"/>
      <c r="AHJ542" s="559"/>
      <c r="AHK542" s="559"/>
      <c r="AHL542" s="559"/>
      <c r="AHM542" s="559"/>
      <c r="AHN542" s="559"/>
      <c r="AHO542" s="559"/>
      <c r="AHP542" s="559"/>
      <c r="AHQ542" s="559"/>
      <c r="AHR542" s="559"/>
      <c r="AHS542" s="559"/>
      <c r="AHT542" s="559"/>
      <c r="AHU542" s="559"/>
      <c r="AHV542" s="559"/>
      <c r="AHW542" s="559"/>
      <c r="AHX542" s="559"/>
      <c r="AHY542" s="559"/>
      <c r="AHZ542" s="559"/>
      <c r="AIA542" s="559"/>
      <c r="AIB542" s="559"/>
      <c r="AIC542" s="559"/>
      <c r="AID542" s="559"/>
      <c r="AIE542" s="559"/>
      <c r="AIF542" s="559"/>
      <c r="AIG542" s="559"/>
      <c r="AIH542" s="559"/>
      <c r="AII542" s="559"/>
      <c r="AIJ542" s="559"/>
      <c r="AIK542" s="559"/>
      <c r="AIL542" s="559"/>
      <c r="AIM542" s="559"/>
      <c r="AIN542" s="559"/>
      <c r="AIO542" s="559"/>
      <c r="AIP542" s="559"/>
      <c r="AIQ542" s="559"/>
      <c r="AIR542" s="559"/>
      <c r="AIS542" s="559"/>
      <c r="AIT542" s="559"/>
      <c r="AIU542" s="559"/>
      <c r="AIV542" s="559"/>
      <c r="AIW542" s="559"/>
      <c r="AIX542" s="559"/>
      <c r="AIY542" s="559"/>
      <c r="AIZ542" s="559"/>
      <c r="AJA542" s="559"/>
      <c r="AJB542" s="559"/>
      <c r="AJC542" s="559"/>
      <c r="AJD542" s="559"/>
      <c r="AJE542" s="559"/>
      <c r="AJF542" s="559"/>
      <c r="AJG542" s="559"/>
      <c r="AJH542" s="559"/>
      <c r="AJI542" s="559"/>
      <c r="AJJ542" s="559"/>
      <c r="AJK542" s="559"/>
      <c r="AJL542" s="559"/>
      <c r="AJM542" s="559"/>
      <c r="AJN542" s="559"/>
      <c r="AJO542" s="559"/>
      <c r="AJP542" s="559"/>
      <c r="AJQ542" s="559"/>
      <c r="AJR542" s="559"/>
      <c r="AJS542" s="559"/>
      <c r="AJT542" s="559"/>
      <c r="AJU542" s="559"/>
      <c r="AJV542" s="559"/>
      <c r="AJW542" s="559"/>
      <c r="AJX542" s="559"/>
      <c r="AJY542" s="559"/>
      <c r="AJZ542" s="559"/>
      <c r="AKA542" s="559"/>
      <c r="AKB542" s="559"/>
      <c r="AKC542" s="559"/>
      <c r="AKD542" s="559"/>
      <c r="AKE542" s="559"/>
      <c r="AKF542" s="559"/>
      <c r="AKG542" s="559"/>
      <c r="AKH542" s="559"/>
      <c r="AKI542" s="559"/>
      <c r="AKJ542" s="559"/>
      <c r="AKK542" s="559"/>
      <c r="AKL542" s="559"/>
      <c r="AKM542" s="559"/>
      <c r="AKN542" s="559"/>
      <c r="AKO542" s="559"/>
      <c r="AKP542" s="559"/>
      <c r="AKQ542" s="559"/>
      <c r="AKR542" s="559"/>
      <c r="AKS542" s="559"/>
      <c r="AKT542" s="559"/>
      <c r="AKU542" s="559"/>
      <c r="AKV542" s="559"/>
      <c r="AKW542" s="559"/>
      <c r="AKX542" s="559"/>
      <c r="AKY542" s="559"/>
      <c r="AKZ542" s="559"/>
      <c r="ALA542" s="559"/>
      <c r="ALB542" s="559"/>
      <c r="ALC542" s="559"/>
      <c r="ALD542" s="559"/>
      <c r="ALE542" s="559"/>
      <c r="ALF542" s="559"/>
      <c r="ALG542" s="559"/>
      <c r="ALH542" s="559"/>
      <c r="ALI542" s="559"/>
      <c r="ALJ542" s="559"/>
      <c r="ALK542" s="559"/>
      <c r="ALL542" s="559"/>
      <c r="ALM542" s="559"/>
      <c r="ALN542" s="559"/>
      <c r="ALO542" s="559"/>
      <c r="ALP542" s="559"/>
      <c r="ALQ542" s="559"/>
      <c r="ALR542" s="559"/>
      <c r="ALS542" s="559"/>
      <c r="ALT542" s="559"/>
      <c r="ALU542" s="559"/>
      <c r="ALV542" s="559"/>
      <c r="ALW542" s="559"/>
      <c r="ALX542" s="559"/>
      <c r="ALY542" s="559"/>
      <c r="ALZ542" s="559"/>
      <c r="AMA542" s="559"/>
      <c r="AMB542" s="559"/>
      <c r="AMC542" s="559"/>
      <c r="AMD542" s="559"/>
      <c r="AME542" s="559"/>
      <c r="AMF542" s="559"/>
      <c r="AMG542" s="559"/>
      <c r="AMH542" s="559"/>
      <c r="AMI542" s="559"/>
      <c r="AMJ542" s="559"/>
    </row>
    <row r="543" spans="1:1026" x14ac:dyDescent="0.25">
      <c r="A543" s="258" t="s">
        <v>1760</v>
      </c>
      <c r="B543" s="257">
        <v>543</v>
      </c>
      <c r="C543" s="258" t="s">
        <v>24640</v>
      </c>
      <c r="D543" s="308" t="s">
        <v>6165</v>
      </c>
      <c r="E543" s="277"/>
      <c r="F543" s="278">
        <v>4</v>
      </c>
      <c r="G543" s="280">
        <v>4</v>
      </c>
      <c r="H543" s="280">
        <v>4</v>
      </c>
      <c r="I543" s="492">
        <v>3.3</v>
      </c>
      <c r="J543" s="278" t="s">
        <v>748</v>
      </c>
      <c r="K543" s="278">
        <v>1</v>
      </c>
      <c r="L543" s="389"/>
      <c r="M543" s="278"/>
      <c r="N543" s="278"/>
      <c r="O543" s="278"/>
      <c r="P543" s="293">
        <v>335</v>
      </c>
      <c r="Q543" s="278"/>
      <c r="R543" s="278"/>
      <c r="S543" s="278"/>
      <c r="T543" s="278"/>
      <c r="U543" s="278"/>
      <c r="V543" s="278"/>
      <c r="W543" s="283">
        <f t="shared" si="240"/>
        <v>100</v>
      </c>
      <c r="X543" s="283">
        <f t="shared" si="235"/>
        <v>100</v>
      </c>
      <c r="Y543" s="341">
        <v>5</v>
      </c>
      <c r="Z543" s="283">
        <f t="shared" si="236"/>
        <v>100</v>
      </c>
      <c r="AA543" s="283">
        <f t="shared" si="237"/>
        <v>100</v>
      </c>
      <c r="AB543" s="287">
        <f t="shared" si="227"/>
        <v>100</v>
      </c>
      <c r="AC543" s="287">
        <f t="shared" si="226"/>
        <v>100</v>
      </c>
      <c r="AD543" s="287">
        <f t="shared" si="238"/>
        <v>100</v>
      </c>
      <c r="AE543" s="284">
        <f t="shared" si="234"/>
        <v>100</v>
      </c>
      <c r="AF543" s="284">
        <f t="shared" si="230"/>
        <v>100</v>
      </c>
      <c r="AG543" s="268">
        <f t="shared" si="232"/>
        <v>1</v>
      </c>
      <c r="AH543" s="268">
        <f t="shared" ref="AH543:AH574" si="241">IF(OR(EXACT(J543,"1A"),EXACT(J543,"1B"),EXACT(J543,"1C")),1,IF(J543=2,10,100))</f>
        <v>1</v>
      </c>
      <c r="AI543" s="268">
        <f t="shared" si="233"/>
        <v>3</v>
      </c>
      <c r="AJ543" s="268">
        <f t="shared" si="231"/>
        <v>5</v>
      </c>
      <c r="AK543" s="506" t="s">
        <v>24572</v>
      </c>
      <c r="AL543" s="278"/>
      <c r="AM543" s="394">
        <v>3</v>
      </c>
      <c r="AN543" s="511"/>
      <c r="AO543" s="277"/>
      <c r="AP543" s="277"/>
      <c r="AQ543" s="277"/>
      <c r="AR543" s="171" t="s">
        <v>6166</v>
      </c>
      <c r="AS543" s="171"/>
      <c r="AT543" s="277"/>
      <c r="AU543" s="277"/>
      <c r="AW543" s="559"/>
      <c r="AX543" s="559"/>
      <c r="AY543" s="559"/>
      <c r="AZ543" s="559"/>
      <c r="BA543" s="559"/>
      <c r="BB543" s="559"/>
      <c r="BC543" s="559"/>
      <c r="BD543" s="559"/>
      <c r="BE543" s="559"/>
      <c r="BF543" s="559"/>
      <c r="BG543" s="559"/>
      <c r="BH543" s="559"/>
      <c r="BI543" s="559"/>
      <c r="BJ543" s="559"/>
      <c r="BK543" s="559"/>
      <c r="BL543" s="559"/>
      <c r="BM543" s="559"/>
      <c r="BN543" s="559"/>
      <c r="BO543" s="559"/>
      <c r="BP543" s="559"/>
      <c r="BQ543" s="559"/>
      <c r="BR543" s="559"/>
      <c r="BS543" s="559"/>
      <c r="BT543" s="559"/>
      <c r="BU543" s="559"/>
      <c r="BV543" s="559"/>
      <c r="BW543" s="559"/>
      <c r="BX543" s="559"/>
      <c r="BY543" s="559"/>
      <c r="BZ543" s="559"/>
      <c r="CA543" s="559"/>
      <c r="CB543" s="559"/>
      <c r="CC543" s="559"/>
      <c r="CD543" s="559"/>
      <c r="CE543" s="559"/>
      <c r="CF543" s="559"/>
      <c r="CG543" s="559"/>
      <c r="CH543" s="559"/>
      <c r="CI543" s="559"/>
      <c r="CJ543" s="559"/>
      <c r="CK543" s="559"/>
      <c r="CL543" s="559"/>
      <c r="CM543" s="559"/>
      <c r="CN543" s="559"/>
      <c r="CO543" s="559"/>
      <c r="CP543" s="559"/>
      <c r="CQ543" s="559"/>
      <c r="CR543" s="559"/>
      <c r="CS543" s="559"/>
      <c r="CT543" s="559"/>
      <c r="CU543" s="559"/>
      <c r="CV543" s="559"/>
      <c r="CW543" s="559"/>
      <c r="CX543" s="559"/>
      <c r="CY543" s="559"/>
      <c r="CZ543" s="559"/>
      <c r="DA543" s="559"/>
      <c r="DB543" s="559"/>
      <c r="DC543" s="559"/>
      <c r="DD543" s="559"/>
      <c r="DE543" s="559"/>
      <c r="DF543" s="559"/>
      <c r="DG543" s="559"/>
      <c r="DH543" s="559"/>
      <c r="DI543" s="559"/>
      <c r="DJ543" s="559"/>
      <c r="DK543" s="559"/>
      <c r="DL543" s="559"/>
      <c r="DM543" s="559"/>
      <c r="DN543" s="559"/>
      <c r="DO543" s="559"/>
      <c r="DP543" s="559"/>
      <c r="DQ543" s="559"/>
      <c r="DR543" s="559"/>
      <c r="DS543" s="559"/>
      <c r="DT543" s="559"/>
      <c r="DU543" s="559"/>
      <c r="DV543" s="559"/>
      <c r="DW543" s="559"/>
      <c r="DX543" s="559"/>
      <c r="DY543" s="559"/>
      <c r="DZ543" s="559"/>
      <c r="EA543" s="559"/>
      <c r="EB543" s="559"/>
      <c r="EC543" s="559"/>
      <c r="ED543" s="559"/>
      <c r="EE543" s="559"/>
      <c r="EF543" s="559"/>
      <c r="EG543" s="559"/>
      <c r="EH543" s="559"/>
      <c r="EI543" s="559"/>
      <c r="EJ543" s="559"/>
      <c r="EK543" s="559"/>
      <c r="EL543" s="559"/>
      <c r="EM543" s="559"/>
      <c r="EN543" s="559"/>
      <c r="EO543" s="559"/>
      <c r="EP543" s="559"/>
      <c r="EQ543" s="559"/>
      <c r="ER543" s="559"/>
      <c r="ES543" s="559"/>
      <c r="ET543" s="559"/>
      <c r="EU543" s="559"/>
      <c r="EV543" s="559"/>
      <c r="EW543" s="559"/>
      <c r="EX543" s="559"/>
      <c r="EY543" s="559"/>
      <c r="EZ543" s="559"/>
      <c r="FA543" s="559"/>
      <c r="FB543" s="559"/>
      <c r="FC543" s="559"/>
      <c r="FD543" s="559"/>
      <c r="FE543" s="559"/>
      <c r="FF543" s="559"/>
      <c r="FG543" s="559"/>
      <c r="FH543" s="559"/>
      <c r="FI543" s="559"/>
      <c r="FJ543" s="559"/>
      <c r="FK543" s="559"/>
      <c r="FL543" s="559"/>
      <c r="FM543" s="559"/>
      <c r="FN543" s="559"/>
      <c r="FO543" s="559"/>
      <c r="FP543" s="559"/>
      <c r="FQ543" s="559"/>
      <c r="FR543" s="559"/>
      <c r="FS543" s="559"/>
      <c r="FT543" s="559"/>
      <c r="FU543" s="559"/>
      <c r="FV543" s="559"/>
      <c r="FW543" s="559"/>
      <c r="FX543" s="559"/>
      <c r="FY543" s="559"/>
      <c r="FZ543" s="559"/>
      <c r="GA543" s="559"/>
      <c r="GB543" s="559"/>
      <c r="GC543" s="559"/>
      <c r="GD543" s="559"/>
      <c r="GE543" s="559"/>
      <c r="GF543" s="559"/>
      <c r="GG543" s="559"/>
      <c r="GH543" s="559"/>
      <c r="GI543" s="559"/>
      <c r="GJ543" s="559"/>
      <c r="GK543" s="559"/>
      <c r="GL543" s="559"/>
      <c r="GM543" s="559"/>
      <c r="GN543" s="559"/>
      <c r="GO543" s="559"/>
      <c r="GP543" s="559"/>
      <c r="GQ543" s="559"/>
      <c r="GR543" s="559"/>
      <c r="GS543" s="559"/>
      <c r="GT543" s="559"/>
      <c r="GU543" s="559"/>
      <c r="GV543" s="559"/>
      <c r="GW543" s="559"/>
      <c r="GX543" s="559"/>
      <c r="GY543" s="559"/>
      <c r="GZ543" s="559"/>
      <c r="HA543" s="559"/>
      <c r="HB543" s="559"/>
      <c r="HC543" s="559"/>
      <c r="HD543" s="559"/>
      <c r="HE543" s="559"/>
      <c r="HF543" s="559"/>
      <c r="HG543" s="559"/>
      <c r="HH543" s="559"/>
      <c r="HI543" s="559"/>
      <c r="HJ543" s="559"/>
      <c r="HK543" s="559"/>
      <c r="HL543" s="559"/>
      <c r="HM543" s="559"/>
      <c r="HN543" s="559"/>
      <c r="HO543" s="559"/>
      <c r="HP543" s="559"/>
      <c r="HQ543" s="559"/>
      <c r="HR543" s="559"/>
      <c r="HS543" s="559"/>
      <c r="HT543" s="559"/>
      <c r="HU543" s="559"/>
      <c r="HV543" s="559"/>
      <c r="HW543" s="559"/>
      <c r="HX543" s="559"/>
      <c r="HY543" s="559"/>
      <c r="HZ543" s="559"/>
      <c r="IA543" s="559"/>
      <c r="IB543" s="559"/>
      <c r="IC543" s="559"/>
      <c r="ID543" s="559"/>
      <c r="IE543" s="559"/>
      <c r="IF543" s="559"/>
      <c r="IG543" s="559"/>
      <c r="IH543" s="559"/>
      <c r="II543" s="559"/>
      <c r="IJ543" s="559"/>
      <c r="IK543" s="559"/>
      <c r="IL543" s="559"/>
      <c r="IM543" s="559"/>
      <c r="IN543" s="559"/>
      <c r="IO543" s="559"/>
      <c r="IP543" s="559"/>
      <c r="IQ543" s="559"/>
      <c r="IR543" s="559"/>
      <c r="IS543" s="559"/>
      <c r="IT543" s="559"/>
      <c r="IU543" s="559"/>
      <c r="IV543" s="559"/>
      <c r="IW543" s="559"/>
      <c r="IX543" s="559"/>
      <c r="IY543" s="559"/>
      <c r="IZ543" s="559"/>
      <c r="JA543" s="559"/>
      <c r="JB543" s="559"/>
      <c r="JC543" s="559"/>
      <c r="JD543" s="559"/>
      <c r="JE543" s="559"/>
      <c r="JF543" s="559"/>
      <c r="JG543" s="559"/>
      <c r="JH543" s="559"/>
      <c r="JI543" s="559"/>
      <c r="JJ543" s="559"/>
      <c r="JK543" s="559"/>
      <c r="JL543" s="559"/>
      <c r="JM543" s="559"/>
      <c r="JN543" s="559"/>
      <c r="JO543" s="559"/>
      <c r="JP543" s="559"/>
      <c r="JQ543" s="559"/>
      <c r="JR543" s="559"/>
      <c r="JS543" s="559"/>
      <c r="JT543" s="559"/>
      <c r="JU543" s="559"/>
      <c r="JV543" s="559"/>
      <c r="JW543" s="559"/>
      <c r="JX543" s="559"/>
      <c r="JY543" s="559"/>
      <c r="JZ543" s="559"/>
      <c r="KA543" s="559"/>
      <c r="KB543" s="559"/>
      <c r="KC543" s="559"/>
      <c r="KD543" s="559"/>
      <c r="KE543" s="559"/>
      <c r="KF543" s="559"/>
      <c r="KG543" s="559"/>
      <c r="KH543" s="559"/>
      <c r="KI543" s="559"/>
      <c r="KJ543" s="559"/>
      <c r="KK543" s="559"/>
      <c r="KL543" s="559"/>
      <c r="KM543" s="559"/>
      <c r="KN543" s="559"/>
      <c r="KO543" s="559"/>
      <c r="KP543" s="559"/>
      <c r="KQ543" s="559"/>
      <c r="KR543" s="559"/>
      <c r="KS543" s="559"/>
      <c r="KT543" s="559"/>
      <c r="KU543" s="559"/>
      <c r="KV543" s="559"/>
      <c r="KW543" s="559"/>
      <c r="KX543" s="559"/>
      <c r="KY543" s="559"/>
      <c r="KZ543" s="559"/>
      <c r="LA543" s="559"/>
      <c r="LB543" s="559"/>
      <c r="LC543" s="559"/>
      <c r="LD543" s="559"/>
      <c r="LE543" s="559"/>
      <c r="LF543" s="559"/>
      <c r="LG543" s="559"/>
      <c r="LH543" s="559"/>
      <c r="LI543" s="559"/>
      <c r="LJ543" s="559"/>
      <c r="LK543" s="559"/>
      <c r="LL543" s="559"/>
      <c r="LM543" s="559"/>
      <c r="LN543" s="559"/>
      <c r="LO543" s="559"/>
      <c r="LP543" s="559"/>
      <c r="LQ543" s="559"/>
      <c r="LR543" s="559"/>
      <c r="LS543" s="559"/>
      <c r="LT543" s="559"/>
      <c r="LU543" s="559"/>
      <c r="LV543" s="559"/>
      <c r="LW543" s="559"/>
      <c r="LX543" s="559"/>
      <c r="LY543" s="559"/>
      <c r="LZ543" s="559"/>
      <c r="MA543" s="559"/>
      <c r="MB543" s="559"/>
      <c r="MC543" s="559"/>
      <c r="MD543" s="559"/>
      <c r="ME543" s="559"/>
      <c r="MF543" s="559"/>
      <c r="MG543" s="559"/>
      <c r="MH543" s="559"/>
      <c r="MI543" s="559"/>
      <c r="MJ543" s="559"/>
      <c r="MK543" s="559"/>
      <c r="ML543" s="559"/>
      <c r="MM543" s="559"/>
      <c r="MN543" s="559"/>
      <c r="MO543" s="559"/>
      <c r="MP543" s="559"/>
      <c r="MQ543" s="559"/>
      <c r="MR543" s="559"/>
      <c r="MS543" s="559"/>
      <c r="MT543" s="559"/>
      <c r="MU543" s="559"/>
      <c r="MV543" s="559"/>
      <c r="MW543" s="559"/>
      <c r="MX543" s="559"/>
      <c r="MY543" s="559"/>
      <c r="MZ543" s="559"/>
      <c r="NA543" s="559"/>
      <c r="NB543" s="559"/>
      <c r="NC543" s="559"/>
      <c r="ND543" s="559"/>
      <c r="NE543" s="559"/>
      <c r="NF543" s="559"/>
      <c r="NG543" s="559"/>
      <c r="NH543" s="559"/>
      <c r="NI543" s="559"/>
      <c r="NJ543" s="559"/>
      <c r="NK543" s="559"/>
      <c r="NL543" s="559"/>
      <c r="NM543" s="559"/>
      <c r="NN543" s="559"/>
      <c r="NO543" s="559"/>
      <c r="NP543" s="559"/>
      <c r="NQ543" s="559"/>
      <c r="NR543" s="559"/>
      <c r="NS543" s="559"/>
      <c r="NT543" s="559"/>
      <c r="NU543" s="559"/>
      <c r="NV543" s="559"/>
      <c r="NW543" s="559"/>
      <c r="NX543" s="559"/>
      <c r="NY543" s="559"/>
      <c r="NZ543" s="559"/>
      <c r="OA543" s="559"/>
      <c r="OB543" s="559"/>
      <c r="OC543" s="559"/>
      <c r="OD543" s="559"/>
      <c r="OE543" s="559"/>
      <c r="OF543" s="559"/>
      <c r="OG543" s="559"/>
      <c r="OH543" s="559"/>
      <c r="OI543" s="559"/>
      <c r="OJ543" s="559"/>
      <c r="OK543" s="559"/>
      <c r="OL543" s="559"/>
      <c r="OM543" s="559"/>
      <c r="ON543" s="559"/>
      <c r="OO543" s="559"/>
      <c r="OP543" s="559"/>
      <c r="OQ543" s="559"/>
      <c r="OR543" s="559"/>
      <c r="OS543" s="559"/>
      <c r="OT543" s="559"/>
      <c r="OU543" s="559"/>
      <c r="OV543" s="559"/>
      <c r="OW543" s="559"/>
      <c r="OX543" s="559"/>
      <c r="OY543" s="559"/>
      <c r="OZ543" s="559"/>
      <c r="PA543" s="559"/>
      <c r="PB543" s="559"/>
      <c r="PC543" s="559"/>
      <c r="PD543" s="559"/>
      <c r="PE543" s="559"/>
      <c r="PF543" s="559"/>
      <c r="PG543" s="559"/>
      <c r="PH543" s="559"/>
      <c r="PI543" s="559"/>
      <c r="PJ543" s="559"/>
      <c r="PK543" s="559"/>
      <c r="PL543" s="559"/>
      <c r="PM543" s="559"/>
      <c r="PN543" s="559"/>
      <c r="PO543" s="559"/>
      <c r="PP543" s="559"/>
      <c r="PQ543" s="559"/>
      <c r="PR543" s="559"/>
      <c r="PS543" s="559"/>
      <c r="PT543" s="559"/>
      <c r="PU543" s="559"/>
      <c r="PV543" s="559"/>
      <c r="PW543" s="559"/>
      <c r="PX543" s="559"/>
      <c r="PY543" s="559"/>
      <c r="PZ543" s="559"/>
      <c r="QA543" s="559"/>
      <c r="QB543" s="559"/>
      <c r="QC543" s="559"/>
      <c r="QD543" s="559"/>
      <c r="QE543" s="559"/>
      <c r="QF543" s="559"/>
      <c r="QG543" s="559"/>
      <c r="QH543" s="559"/>
      <c r="QI543" s="559"/>
      <c r="QJ543" s="559"/>
      <c r="QK543" s="559"/>
      <c r="QL543" s="559"/>
      <c r="QM543" s="559"/>
      <c r="QN543" s="559"/>
      <c r="QO543" s="559"/>
      <c r="QP543" s="559"/>
      <c r="QQ543" s="559"/>
      <c r="QR543" s="559"/>
      <c r="QS543" s="559"/>
      <c r="QT543" s="559"/>
      <c r="QU543" s="559"/>
      <c r="QV543" s="559"/>
      <c r="QW543" s="559"/>
      <c r="QX543" s="559"/>
      <c r="QY543" s="559"/>
      <c r="QZ543" s="559"/>
      <c r="RA543" s="559"/>
      <c r="RB543" s="559"/>
      <c r="RC543" s="559"/>
      <c r="RD543" s="559"/>
      <c r="RE543" s="559"/>
      <c r="RF543" s="559"/>
      <c r="RG543" s="559"/>
      <c r="RH543" s="559"/>
      <c r="RI543" s="559"/>
      <c r="RJ543" s="559"/>
      <c r="RK543" s="559"/>
      <c r="RL543" s="559"/>
      <c r="RM543" s="559"/>
      <c r="RN543" s="559"/>
      <c r="RO543" s="559"/>
      <c r="RP543" s="559"/>
      <c r="RQ543" s="559"/>
      <c r="RR543" s="559"/>
      <c r="RS543" s="559"/>
      <c r="RT543" s="559"/>
      <c r="RU543" s="559"/>
      <c r="RV543" s="559"/>
      <c r="RW543" s="559"/>
      <c r="RX543" s="559"/>
      <c r="RY543" s="559"/>
      <c r="RZ543" s="559"/>
      <c r="SA543" s="559"/>
      <c r="SB543" s="559"/>
      <c r="SC543" s="559"/>
      <c r="SD543" s="559"/>
      <c r="SE543" s="559"/>
      <c r="SF543" s="559"/>
      <c r="SG543" s="559"/>
      <c r="SH543" s="559"/>
      <c r="SI543" s="559"/>
      <c r="SJ543" s="559"/>
      <c r="SK543" s="559"/>
      <c r="SL543" s="559"/>
      <c r="SM543" s="559"/>
      <c r="SN543" s="559"/>
      <c r="SO543" s="559"/>
      <c r="SP543" s="559"/>
      <c r="SQ543" s="559"/>
      <c r="SR543" s="559"/>
      <c r="SS543" s="559"/>
      <c r="ST543" s="559"/>
      <c r="SU543" s="559"/>
      <c r="SV543" s="559"/>
      <c r="SW543" s="559"/>
      <c r="SX543" s="559"/>
      <c r="SY543" s="559"/>
      <c r="SZ543" s="559"/>
      <c r="TA543" s="559"/>
      <c r="TB543" s="559"/>
      <c r="TC543" s="559"/>
      <c r="TD543" s="559"/>
      <c r="TE543" s="559"/>
      <c r="TF543" s="559"/>
      <c r="TG543" s="559"/>
      <c r="TH543" s="559"/>
      <c r="TI543" s="559"/>
      <c r="TJ543" s="559"/>
      <c r="TK543" s="559"/>
      <c r="TL543" s="559"/>
      <c r="TM543" s="559"/>
      <c r="TN543" s="559"/>
      <c r="TO543" s="559"/>
      <c r="TP543" s="559"/>
      <c r="TQ543" s="559"/>
      <c r="TR543" s="559"/>
      <c r="TS543" s="559"/>
      <c r="TT543" s="559"/>
      <c r="TU543" s="559"/>
      <c r="TV543" s="559"/>
      <c r="TW543" s="559"/>
      <c r="TX543" s="559"/>
      <c r="TY543" s="559"/>
      <c r="TZ543" s="559"/>
      <c r="UA543" s="559"/>
      <c r="UB543" s="559"/>
      <c r="UC543" s="559"/>
      <c r="UD543" s="559"/>
      <c r="UE543" s="559"/>
      <c r="UF543" s="559"/>
      <c r="UG543" s="559"/>
      <c r="UH543" s="559"/>
      <c r="UI543" s="559"/>
      <c r="UJ543" s="559"/>
      <c r="UK543" s="559"/>
      <c r="UL543" s="559"/>
      <c r="UM543" s="559"/>
      <c r="UN543" s="559"/>
      <c r="UO543" s="559"/>
      <c r="UP543" s="559"/>
      <c r="UQ543" s="559"/>
      <c r="UR543" s="559"/>
      <c r="US543" s="559"/>
      <c r="UT543" s="559"/>
      <c r="UU543" s="559"/>
      <c r="UV543" s="559"/>
      <c r="UW543" s="559"/>
      <c r="UX543" s="559"/>
      <c r="UY543" s="559"/>
      <c r="UZ543" s="559"/>
      <c r="VA543" s="559"/>
      <c r="VB543" s="559"/>
      <c r="VC543" s="559"/>
      <c r="VD543" s="559"/>
      <c r="VE543" s="559"/>
      <c r="VF543" s="559"/>
      <c r="VG543" s="559"/>
      <c r="VH543" s="559"/>
      <c r="VI543" s="559"/>
      <c r="VJ543" s="559"/>
      <c r="VK543" s="559"/>
      <c r="VL543" s="559"/>
      <c r="VM543" s="559"/>
      <c r="VN543" s="559"/>
      <c r="VO543" s="559"/>
      <c r="VP543" s="559"/>
      <c r="VQ543" s="559"/>
      <c r="VR543" s="559"/>
      <c r="VS543" s="559"/>
      <c r="VT543" s="559"/>
      <c r="VU543" s="559"/>
      <c r="VV543" s="559"/>
      <c r="VW543" s="559"/>
      <c r="VX543" s="559"/>
      <c r="VY543" s="559"/>
      <c r="VZ543" s="559"/>
      <c r="WA543" s="559"/>
      <c r="WB543" s="559"/>
      <c r="WC543" s="559"/>
      <c r="WD543" s="559"/>
      <c r="WE543" s="559"/>
      <c r="WF543" s="559"/>
      <c r="WG543" s="559"/>
      <c r="WH543" s="559"/>
      <c r="WI543" s="559"/>
      <c r="WJ543" s="559"/>
      <c r="WK543" s="559"/>
      <c r="WL543" s="559"/>
      <c r="WM543" s="559"/>
      <c r="WN543" s="559"/>
      <c r="WO543" s="559"/>
      <c r="WP543" s="559"/>
      <c r="WQ543" s="559"/>
      <c r="WR543" s="559"/>
      <c r="WS543" s="559"/>
      <c r="WT543" s="559"/>
      <c r="WU543" s="559"/>
      <c r="WV543" s="559"/>
      <c r="WW543" s="559"/>
      <c r="WX543" s="559"/>
      <c r="WY543" s="559"/>
      <c r="WZ543" s="559"/>
      <c r="XA543" s="559"/>
      <c r="XB543" s="559"/>
      <c r="XC543" s="559"/>
      <c r="XD543" s="559"/>
      <c r="XE543" s="559"/>
      <c r="XF543" s="559"/>
      <c r="XG543" s="559"/>
      <c r="XH543" s="559"/>
      <c r="XI543" s="559"/>
      <c r="XJ543" s="559"/>
      <c r="XK543" s="559"/>
      <c r="XL543" s="559"/>
      <c r="XM543" s="559"/>
      <c r="XN543" s="559"/>
      <c r="XO543" s="559"/>
      <c r="XP543" s="559"/>
      <c r="XQ543" s="559"/>
      <c r="XR543" s="559"/>
      <c r="XS543" s="559"/>
      <c r="XT543" s="559"/>
      <c r="XU543" s="559"/>
      <c r="XV543" s="559"/>
      <c r="XW543" s="559"/>
      <c r="XX543" s="559"/>
      <c r="XY543" s="559"/>
      <c r="XZ543" s="559"/>
      <c r="YA543" s="559"/>
      <c r="YB543" s="559"/>
      <c r="YC543" s="559"/>
      <c r="YD543" s="559"/>
      <c r="YE543" s="559"/>
      <c r="YF543" s="559"/>
      <c r="YG543" s="559"/>
      <c r="YH543" s="559"/>
      <c r="YI543" s="559"/>
      <c r="YJ543" s="559"/>
      <c r="YK543" s="559"/>
      <c r="YL543" s="559"/>
      <c r="YM543" s="559"/>
      <c r="YN543" s="559"/>
      <c r="YO543" s="559"/>
      <c r="YP543" s="559"/>
      <c r="YQ543" s="559"/>
      <c r="YR543" s="559"/>
      <c r="YS543" s="559"/>
      <c r="YT543" s="559"/>
      <c r="YU543" s="559"/>
      <c r="YV543" s="559"/>
      <c r="YW543" s="559"/>
      <c r="YX543" s="559"/>
      <c r="YY543" s="559"/>
      <c r="YZ543" s="559"/>
      <c r="ZA543" s="559"/>
      <c r="ZB543" s="559"/>
      <c r="ZC543" s="559"/>
      <c r="ZD543" s="559"/>
      <c r="ZE543" s="559"/>
      <c r="ZF543" s="559"/>
      <c r="ZG543" s="559"/>
      <c r="ZH543" s="559"/>
      <c r="ZI543" s="559"/>
      <c r="ZJ543" s="559"/>
      <c r="ZK543" s="559"/>
      <c r="ZL543" s="559"/>
      <c r="ZM543" s="559"/>
      <c r="ZN543" s="559"/>
      <c r="ZO543" s="559"/>
      <c r="ZP543" s="559"/>
      <c r="ZQ543" s="559"/>
      <c r="ZR543" s="559"/>
      <c r="ZS543" s="559"/>
      <c r="ZT543" s="559"/>
      <c r="ZU543" s="559"/>
      <c r="ZV543" s="559"/>
      <c r="ZW543" s="559"/>
      <c r="ZX543" s="559"/>
      <c r="ZY543" s="559"/>
      <c r="ZZ543" s="559"/>
      <c r="AAA543" s="559"/>
      <c r="AAB543" s="559"/>
      <c r="AAC543" s="559"/>
      <c r="AAD543" s="559"/>
      <c r="AAE543" s="559"/>
      <c r="AAF543" s="559"/>
      <c r="AAG543" s="559"/>
      <c r="AAH543" s="559"/>
      <c r="AAI543" s="559"/>
      <c r="AAJ543" s="559"/>
      <c r="AAK543" s="559"/>
      <c r="AAL543" s="559"/>
      <c r="AAM543" s="559"/>
      <c r="AAN543" s="559"/>
      <c r="AAO543" s="559"/>
      <c r="AAP543" s="559"/>
      <c r="AAQ543" s="559"/>
      <c r="AAR543" s="559"/>
      <c r="AAS543" s="559"/>
      <c r="AAT543" s="559"/>
      <c r="AAU543" s="559"/>
      <c r="AAV543" s="559"/>
      <c r="AAW543" s="559"/>
      <c r="AAX543" s="559"/>
      <c r="AAY543" s="559"/>
      <c r="AAZ543" s="559"/>
      <c r="ABA543" s="559"/>
      <c r="ABB543" s="559"/>
      <c r="ABC543" s="559"/>
      <c r="ABD543" s="559"/>
      <c r="ABE543" s="559"/>
      <c r="ABF543" s="559"/>
      <c r="ABG543" s="559"/>
      <c r="ABH543" s="559"/>
      <c r="ABI543" s="559"/>
      <c r="ABJ543" s="559"/>
      <c r="ABK543" s="559"/>
      <c r="ABL543" s="559"/>
      <c r="ABM543" s="559"/>
      <c r="ABN543" s="559"/>
      <c r="ABO543" s="559"/>
      <c r="ABP543" s="559"/>
      <c r="ABQ543" s="559"/>
      <c r="ABR543" s="559"/>
      <c r="ABS543" s="559"/>
      <c r="ABT543" s="559"/>
      <c r="ABU543" s="559"/>
      <c r="ABV543" s="559"/>
      <c r="ABW543" s="559"/>
      <c r="ABX543" s="559"/>
      <c r="ABY543" s="559"/>
      <c r="ABZ543" s="559"/>
      <c r="ACA543" s="559"/>
      <c r="ACB543" s="559"/>
      <c r="ACC543" s="559"/>
      <c r="ACD543" s="559"/>
      <c r="ACE543" s="559"/>
      <c r="ACF543" s="559"/>
      <c r="ACG543" s="559"/>
      <c r="ACH543" s="559"/>
      <c r="ACI543" s="559"/>
      <c r="ACJ543" s="559"/>
      <c r="ACK543" s="559"/>
      <c r="ACL543" s="559"/>
      <c r="ACM543" s="559"/>
      <c r="ACN543" s="559"/>
      <c r="ACO543" s="559"/>
      <c r="ACP543" s="559"/>
      <c r="ACQ543" s="559"/>
      <c r="ACR543" s="559"/>
      <c r="ACS543" s="559"/>
      <c r="ACT543" s="559"/>
      <c r="ACU543" s="559"/>
      <c r="ACV543" s="559"/>
      <c r="ACW543" s="559"/>
      <c r="ACX543" s="559"/>
      <c r="ACY543" s="559"/>
      <c r="ACZ543" s="559"/>
      <c r="ADA543" s="559"/>
      <c r="ADB543" s="559"/>
      <c r="ADC543" s="559"/>
      <c r="ADD543" s="559"/>
      <c r="ADE543" s="559"/>
      <c r="ADF543" s="559"/>
      <c r="ADG543" s="559"/>
      <c r="ADH543" s="559"/>
      <c r="ADI543" s="559"/>
      <c r="ADJ543" s="559"/>
      <c r="ADK543" s="559"/>
      <c r="ADL543" s="559"/>
      <c r="ADM543" s="559"/>
      <c r="ADN543" s="559"/>
      <c r="ADO543" s="559"/>
      <c r="ADP543" s="559"/>
      <c r="ADQ543" s="559"/>
      <c r="ADR543" s="559"/>
      <c r="ADS543" s="559"/>
      <c r="ADT543" s="559"/>
      <c r="ADU543" s="559"/>
      <c r="ADV543" s="559"/>
      <c r="ADW543" s="559"/>
      <c r="ADX543" s="559"/>
      <c r="ADY543" s="559"/>
      <c r="ADZ543" s="559"/>
      <c r="AEA543" s="559"/>
      <c r="AEB543" s="559"/>
      <c r="AEC543" s="559"/>
      <c r="AED543" s="559"/>
      <c r="AEE543" s="559"/>
      <c r="AEF543" s="559"/>
      <c r="AEG543" s="559"/>
      <c r="AEH543" s="559"/>
      <c r="AEI543" s="559"/>
      <c r="AEJ543" s="559"/>
      <c r="AEK543" s="559"/>
      <c r="AEL543" s="559"/>
      <c r="AEM543" s="559"/>
      <c r="AEN543" s="559"/>
      <c r="AEO543" s="559"/>
      <c r="AEP543" s="559"/>
      <c r="AEQ543" s="559"/>
      <c r="AER543" s="559"/>
      <c r="AES543" s="559"/>
      <c r="AET543" s="559"/>
      <c r="AEU543" s="559"/>
      <c r="AEV543" s="559"/>
      <c r="AEW543" s="559"/>
      <c r="AEX543" s="559"/>
      <c r="AEY543" s="559"/>
      <c r="AEZ543" s="559"/>
      <c r="AFA543" s="559"/>
      <c r="AFB543" s="559"/>
      <c r="AFC543" s="559"/>
      <c r="AFD543" s="559"/>
      <c r="AFE543" s="559"/>
      <c r="AFF543" s="559"/>
      <c r="AFG543" s="559"/>
      <c r="AFH543" s="559"/>
      <c r="AFI543" s="559"/>
      <c r="AFJ543" s="559"/>
      <c r="AFK543" s="559"/>
      <c r="AFL543" s="559"/>
      <c r="AFM543" s="559"/>
      <c r="AFN543" s="559"/>
      <c r="AFO543" s="559"/>
      <c r="AFP543" s="559"/>
      <c r="AFQ543" s="559"/>
      <c r="AFR543" s="559"/>
      <c r="AFS543" s="559"/>
      <c r="AFT543" s="559"/>
      <c r="AFU543" s="559"/>
      <c r="AFV543" s="559"/>
      <c r="AFW543" s="559"/>
      <c r="AFX543" s="559"/>
      <c r="AFY543" s="559"/>
      <c r="AFZ543" s="559"/>
      <c r="AGA543" s="559"/>
      <c r="AGB543" s="559"/>
      <c r="AGC543" s="559"/>
      <c r="AGD543" s="559"/>
      <c r="AGE543" s="559"/>
      <c r="AGF543" s="559"/>
      <c r="AGG543" s="559"/>
      <c r="AGH543" s="559"/>
      <c r="AGI543" s="559"/>
      <c r="AGJ543" s="559"/>
      <c r="AGK543" s="559"/>
      <c r="AGL543" s="559"/>
      <c r="AGM543" s="559"/>
      <c r="AGN543" s="559"/>
      <c r="AGO543" s="559"/>
      <c r="AGP543" s="559"/>
      <c r="AGQ543" s="559"/>
      <c r="AGR543" s="559"/>
      <c r="AGS543" s="559"/>
      <c r="AGT543" s="559"/>
      <c r="AGU543" s="559"/>
      <c r="AGV543" s="559"/>
      <c r="AGW543" s="559"/>
      <c r="AGX543" s="559"/>
      <c r="AGY543" s="559"/>
      <c r="AGZ543" s="559"/>
      <c r="AHA543" s="559"/>
      <c r="AHB543" s="559"/>
      <c r="AHC543" s="559"/>
      <c r="AHD543" s="559"/>
      <c r="AHE543" s="559"/>
      <c r="AHF543" s="559"/>
      <c r="AHG543" s="559"/>
      <c r="AHH543" s="559"/>
      <c r="AHI543" s="559"/>
      <c r="AHJ543" s="559"/>
      <c r="AHK543" s="559"/>
      <c r="AHL543" s="559"/>
      <c r="AHM543" s="559"/>
      <c r="AHN543" s="559"/>
      <c r="AHO543" s="559"/>
      <c r="AHP543" s="559"/>
      <c r="AHQ543" s="559"/>
      <c r="AHR543" s="559"/>
      <c r="AHS543" s="559"/>
      <c r="AHT543" s="559"/>
      <c r="AHU543" s="559"/>
      <c r="AHV543" s="559"/>
      <c r="AHW543" s="559"/>
      <c r="AHX543" s="559"/>
      <c r="AHY543" s="559"/>
      <c r="AHZ543" s="559"/>
      <c r="AIA543" s="559"/>
      <c r="AIB543" s="559"/>
      <c r="AIC543" s="559"/>
      <c r="AID543" s="559"/>
      <c r="AIE543" s="559"/>
      <c r="AIF543" s="559"/>
      <c r="AIG543" s="559"/>
      <c r="AIH543" s="559"/>
      <c r="AII543" s="559"/>
      <c r="AIJ543" s="559"/>
      <c r="AIK543" s="559"/>
      <c r="AIL543" s="559"/>
      <c r="AIM543" s="559"/>
      <c r="AIN543" s="559"/>
      <c r="AIO543" s="559"/>
      <c r="AIP543" s="559"/>
      <c r="AIQ543" s="559"/>
      <c r="AIR543" s="559"/>
      <c r="AIS543" s="559"/>
      <c r="AIT543" s="559"/>
      <c r="AIU543" s="559"/>
      <c r="AIV543" s="559"/>
      <c r="AIW543" s="559"/>
      <c r="AIX543" s="559"/>
      <c r="AIY543" s="559"/>
      <c r="AIZ543" s="559"/>
      <c r="AJA543" s="559"/>
      <c r="AJB543" s="559"/>
      <c r="AJC543" s="559"/>
      <c r="AJD543" s="559"/>
      <c r="AJE543" s="559"/>
      <c r="AJF543" s="559"/>
      <c r="AJG543" s="559"/>
      <c r="AJH543" s="559"/>
      <c r="AJI543" s="559"/>
      <c r="AJJ543" s="559"/>
      <c r="AJK543" s="559"/>
      <c r="AJL543" s="559"/>
      <c r="AJM543" s="559"/>
      <c r="AJN543" s="559"/>
      <c r="AJO543" s="559"/>
      <c r="AJP543" s="559"/>
      <c r="AJQ543" s="559"/>
      <c r="AJR543" s="559"/>
      <c r="AJS543" s="559"/>
      <c r="AJT543" s="559"/>
      <c r="AJU543" s="559"/>
      <c r="AJV543" s="559"/>
      <c r="AJW543" s="559"/>
      <c r="AJX543" s="559"/>
      <c r="AJY543" s="559"/>
      <c r="AJZ543" s="559"/>
      <c r="AKA543" s="559"/>
      <c r="AKB543" s="559"/>
      <c r="AKC543" s="559"/>
      <c r="AKD543" s="559"/>
      <c r="AKE543" s="559"/>
      <c r="AKF543" s="559"/>
      <c r="AKG543" s="559"/>
      <c r="AKH543" s="559"/>
      <c r="AKI543" s="559"/>
      <c r="AKJ543" s="559"/>
      <c r="AKK543" s="559"/>
      <c r="AKL543" s="559"/>
      <c r="AKM543" s="559"/>
      <c r="AKN543" s="559"/>
      <c r="AKO543" s="559"/>
      <c r="AKP543" s="559"/>
      <c r="AKQ543" s="559"/>
      <c r="AKR543" s="559"/>
      <c r="AKS543" s="559"/>
      <c r="AKT543" s="559"/>
      <c r="AKU543" s="559"/>
      <c r="AKV543" s="559"/>
      <c r="AKW543" s="559"/>
      <c r="AKX543" s="559"/>
      <c r="AKY543" s="559"/>
      <c r="AKZ543" s="559"/>
      <c r="ALA543" s="559"/>
      <c r="ALB543" s="559"/>
      <c r="ALC543" s="559"/>
      <c r="ALD543" s="559"/>
      <c r="ALE543" s="559"/>
      <c r="ALF543" s="559"/>
      <c r="ALG543" s="559"/>
      <c r="ALH543" s="559"/>
      <c r="ALI543" s="559"/>
      <c r="ALJ543" s="559"/>
      <c r="ALK543" s="559"/>
      <c r="ALL543" s="559"/>
      <c r="ALM543" s="559"/>
      <c r="ALN543" s="559"/>
      <c r="ALO543" s="559"/>
      <c r="ALP543" s="559"/>
      <c r="ALQ543" s="559"/>
      <c r="ALR543" s="559"/>
      <c r="ALS543" s="559"/>
      <c r="ALT543" s="559"/>
      <c r="ALU543" s="559"/>
      <c r="ALV543" s="559"/>
      <c r="ALW543" s="559"/>
      <c r="ALX543" s="559"/>
      <c r="ALY543" s="559"/>
      <c r="ALZ543" s="559"/>
      <c r="AMA543" s="559"/>
      <c r="AMB543" s="559"/>
      <c r="AMC543" s="559"/>
      <c r="AMD543" s="559"/>
      <c r="AME543" s="559"/>
      <c r="AMF543" s="559"/>
      <c r="AMG543" s="559"/>
      <c r="AMH543" s="559"/>
      <c r="AMI543" s="559"/>
      <c r="AMJ543" s="559"/>
    </row>
    <row r="544" spans="1:1026" x14ac:dyDescent="0.25">
      <c r="A544" s="258" t="s">
        <v>6168</v>
      </c>
      <c r="B544" s="257">
        <v>544</v>
      </c>
      <c r="C544" s="258" t="s">
        <v>24641</v>
      </c>
      <c r="D544" s="308" t="s">
        <v>6169</v>
      </c>
      <c r="E544" s="277"/>
      <c r="F544" s="278"/>
      <c r="G544" s="280"/>
      <c r="H544" s="280"/>
      <c r="I544" s="492">
        <v>5.9</v>
      </c>
      <c r="J544" s="278"/>
      <c r="K544" s="278"/>
      <c r="L544" s="278"/>
      <c r="M544" s="278"/>
      <c r="N544" s="278"/>
      <c r="O544" s="278"/>
      <c r="P544" s="278"/>
      <c r="Q544" s="278"/>
      <c r="R544" s="278"/>
      <c r="S544" s="278"/>
      <c r="T544" s="278"/>
      <c r="U544" s="278"/>
      <c r="V544" s="278"/>
      <c r="W544" s="283">
        <f t="shared" si="240"/>
        <v>100</v>
      </c>
      <c r="X544" s="283">
        <f t="shared" si="235"/>
        <v>100</v>
      </c>
      <c r="Y544" s="283">
        <f t="shared" ref="Y544:Y575" si="242">IF(OR(P544=335,P544=336),20,100)</f>
        <v>100</v>
      </c>
      <c r="Z544" s="283">
        <f t="shared" si="236"/>
        <v>100</v>
      </c>
      <c r="AA544" s="283">
        <f t="shared" si="237"/>
        <v>100</v>
      </c>
      <c r="AB544" s="287">
        <f t="shared" si="227"/>
        <v>100</v>
      </c>
      <c r="AC544" s="287">
        <f t="shared" si="226"/>
        <v>100</v>
      </c>
      <c r="AD544" s="287">
        <f t="shared" si="238"/>
        <v>100</v>
      </c>
      <c r="AE544" s="284">
        <f t="shared" si="234"/>
        <v>100</v>
      </c>
      <c r="AF544" s="284">
        <f t="shared" si="230"/>
        <v>100</v>
      </c>
      <c r="AG544" s="268">
        <f t="shared" si="232"/>
        <v>100</v>
      </c>
      <c r="AH544" s="268">
        <f t="shared" si="241"/>
        <v>100</v>
      </c>
      <c r="AI544" s="268">
        <f t="shared" si="233"/>
        <v>100</v>
      </c>
      <c r="AJ544" s="268">
        <f t="shared" si="231"/>
        <v>100</v>
      </c>
      <c r="AK544" s="506" t="s">
        <v>24642</v>
      </c>
      <c r="AL544" s="277"/>
      <c r="AM544" s="277"/>
      <c r="AN544" s="511"/>
      <c r="AO544" s="277"/>
      <c r="AP544" s="277"/>
      <c r="AQ544" s="277"/>
      <c r="AR544" s="171" t="s">
        <v>6170</v>
      </c>
      <c r="AS544" s="356" t="s">
        <v>31864</v>
      </c>
      <c r="AT544" s="277"/>
      <c r="AU544" s="277"/>
    </row>
    <row r="545" spans="1:1024" x14ac:dyDescent="0.25">
      <c r="A545" s="258" t="s">
        <v>6171</v>
      </c>
      <c r="B545" s="257">
        <v>545</v>
      </c>
      <c r="C545" s="258" t="s">
        <v>24643</v>
      </c>
      <c r="D545" s="308" t="s">
        <v>6172</v>
      </c>
      <c r="E545" s="277"/>
      <c r="F545" s="278"/>
      <c r="G545" s="280"/>
      <c r="H545" s="280"/>
      <c r="I545" s="492">
        <v>5.9</v>
      </c>
      <c r="J545" s="278"/>
      <c r="K545" s="278"/>
      <c r="L545" s="278"/>
      <c r="M545" s="278"/>
      <c r="N545" s="278"/>
      <c r="O545" s="278"/>
      <c r="P545" s="278"/>
      <c r="Q545" s="278"/>
      <c r="R545" s="278"/>
      <c r="S545" s="278"/>
      <c r="T545" s="278"/>
      <c r="U545" s="278"/>
      <c r="V545" s="278"/>
      <c r="W545" s="283">
        <f t="shared" si="240"/>
        <v>100</v>
      </c>
      <c r="X545" s="283">
        <f t="shared" si="235"/>
        <v>100</v>
      </c>
      <c r="Y545" s="283">
        <f t="shared" si="242"/>
        <v>100</v>
      </c>
      <c r="Z545" s="283">
        <f t="shared" si="236"/>
        <v>100</v>
      </c>
      <c r="AA545" s="283">
        <f t="shared" si="237"/>
        <v>100</v>
      </c>
      <c r="AB545" s="287">
        <f t="shared" si="227"/>
        <v>100</v>
      </c>
      <c r="AC545" s="287">
        <f t="shared" si="226"/>
        <v>100</v>
      </c>
      <c r="AD545" s="287">
        <f t="shared" si="238"/>
        <v>100</v>
      </c>
      <c r="AE545" s="284">
        <f t="shared" si="234"/>
        <v>100</v>
      </c>
      <c r="AF545" s="284">
        <f t="shared" si="230"/>
        <v>100</v>
      </c>
      <c r="AG545" s="268">
        <f t="shared" si="232"/>
        <v>100</v>
      </c>
      <c r="AH545" s="268">
        <f t="shared" si="241"/>
        <v>100</v>
      </c>
      <c r="AI545" s="268">
        <f t="shared" si="233"/>
        <v>100</v>
      </c>
      <c r="AJ545" s="268">
        <f t="shared" si="231"/>
        <v>100</v>
      </c>
      <c r="AK545" s="506" t="s">
        <v>24642</v>
      </c>
      <c r="AL545" s="277"/>
      <c r="AM545" s="277"/>
      <c r="AN545" s="511"/>
      <c r="AO545" s="277"/>
      <c r="AP545" s="277"/>
      <c r="AQ545" s="277"/>
      <c r="AR545" s="171" t="s">
        <v>6170</v>
      </c>
      <c r="AS545" s="171"/>
      <c r="AT545" s="277"/>
      <c r="AU545" s="277"/>
    </row>
    <row r="546" spans="1:1024" x14ac:dyDescent="0.25">
      <c r="A546" s="258" t="s">
        <v>6173</v>
      </c>
      <c r="B546" s="257">
        <v>546</v>
      </c>
      <c r="C546" s="258" t="s">
        <v>24644</v>
      </c>
      <c r="D546" s="308" t="s">
        <v>6174</v>
      </c>
      <c r="E546" s="277"/>
      <c r="F546" s="278"/>
      <c r="G546" s="280"/>
      <c r="H546" s="280"/>
      <c r="I546" s="492">
        <v>5.9</v>
      </c>
      <c r="J546" s="278"/>
      <c r="K546" s="278"/>
      <c r="L546" s="278"/>
      <c r="M546" s="278"/>
      <c r="N546" s="278"/>
      <c r="O546" s="278"/>
      <c r="P546" s="278"/>
      <c r="Q546" s="278"/>
      <c r="R546" s="278"/>
      <c r="S546" s="278"/>
      <c r="T546" s="278"/>
      <c r="U546" s="278"/>
      <c r="V546" s="278"/>
      <c r="W546" s="283">
        <f t="shared" si="240"/>
        <v>100</v>
      </c>
      <c r="X546" s="283">
        <f t="shared" si="235"/>
        <v>100</v>
      </c>
      <c r="Y546" s="283">
        <f t="shared" si="242"/>
        <v>100</v>
      </c>
      <c r="Z546" s="283">
        <f t="shared" si="236"/>
        <v>100</v>
      </c>
      <c r="AA546" s="283">
        <f t="shared" si="237"/>
        <v>100</v>
      </c>
      <c r="AB546" s="287">
        <f t="shared" si="227"/>
        <v>100</v>
      </c>
      <c r="AC546" s="287">
        <f t="shared" si="226"/>
        <v>100</v>
      </c>
      <c r="AD546" s="287">
        <f t="shared" si="238"/>
        <v>100</v>
      </c>
      <c r="AE546" s="284">
        <f t="shared" si="234"/>
        <v>100</v>
      </c>
      <c r="AF546" s="284">
        <f t="shared" si="230"/>
        <v>100</v>
      </c>
      <c r="AG546" s="268">
        <f t="shared" si="232"/>
        <v>100</v>
      </c>
      <c r="AH546" s="268">
        <f t="shared" si="241"/>
        <v>100</v>
      </c>
      <c r="AI546" s="268">
        <f t="shared" si="233"/>
        <v>100</v>
      </c>
      <c r="AJ546" s="268">
        <f t="shared" si="231"/>
        <v>100</v>
      </c>
      <c r="AK546" s="506" t="s">
        <v>24642</v>
      </c>
      <c r="AL546" s="277"/>
      <c r="AM546" s="277"/>
      <c r="AN546" s="511"/>
      <c r="AO546" s="277"/>
      <c r="AP546" s="277"/>
      <c r="AQ546" s="277"/>
      <c r="AR546" s="171" t="s">
        <v>6175</v>
      </c>
      <c r="AS546" s="171"/>
      <c r="AT546" s="277"/>
      <c r="AU546" s="277"/>
    </row>
    <row r="547" spans="1:1024" x14ac:dyDescent="0.25">
      <c r="A547" s="258" t="s">
        <v>24700</v>
      </c>
      <c r="B547" s="257">
        <v>547</v>
      </c>
      <c r="C547" s="387" t="s">
        <v>24701</v>
      </c>
      <c r="D547" s="308" t="s">
        <v>24702</v>
      </c>
      <c r="E547" s="277"/>
      <c r="F547" s="278">
        <v>4</v>
      </c>
      <c r="G547" s="280"/>
      <c r="H547" s="280"/>
      <c r="I547" s="492">
        <v>1000000</v>
      </c>
      <c r="J547" s="278" t="s">
        <v>748</v>
      </c>
      <c r="K547" s="278">
        <v>1</v>
      </c>
      <c r="L547" s="278">
        <v>1</v>
      </c>
      <c r="M547" s="278"/>
      <c r="N547" s="278"/>
      <c r="O547" s="278"/>
      <c r="P547" s="278"/>
      <c r="Q547" s="278">
        <v>1</v>
      </c>
      <c r="R547" s="278">
        <v>2</v>
      </c>
      <c r="S547" s="278">
        <v>2</v>
      </c>
      <c r="T547" s="278"/>
      <c r="U547" s="278"/>
      <c r="V547" s="278"/>
      <c r="W547" s="283">
        <f t="shared" si="240"/>
        <v>100</v>
      </c>
      <c r="X547" s="283">
        <f t="shared" si="235"/>
        <v>100</v>
      </c>
      <c r="Y547" s="283">
        <f t="shared" si="242"/>
        <v>100</v>
      </c>
      <c r="Z547" s="283">
        <f t="shared" si="236"/>
        <v>10</v>
      </c>
      <c r="AA547" s="283">
        <f t="shared" si="237"/>
        <v>1</v>
      </c>
      <c r="AB547" s="287">
        <f t="shared" si="227"/>
        <v>1</v>
      </c>
      <c r="AC547" s="287">
        <f t="shared" si="226"/>
        <v>1</v>
      </c>
      <c r="AD547" s="287">
        <f t="shared" si="238"/>
        <v>100</v>
      </c>
      <c r="AE547" s="284">
        <f t="shared" si="234"/>
        <v>1</v>
      </c>
      <c r="AF547" s="284">
        <f t="shared" si="230"/>
        <v>100</v>
      </c>
      <c r="AG547" s="268">
        <f t="shared" si="232"/>
        <v>1</v>
      </c>
      <c r="AH547" s="268">
        <f t="shared" si="241"/>
        <v>1</v>
      </c>
      <c r="AI547" s="268">
        <f t="shared" si="233"/>
        <v>3</v>
      </c>
      <c r="AJ547" s="268">
        <f t="shared" ref="AJ547:AJ553" si="243">IF(OR(EXACT(J547,"1A"),EXACT(J547,"1B"),EXACT(J547,"1C")),5,100)</f>
        <v>5</v>
      </c>
      <c r="AK547" s="506" t="s">
        <v>750</v>
      </c>
      <c r="AL547" s="277"/>
      <c r="AM547" s="277">
        <v>3</v>
      </c>
      <c r="AN547" s="511"/>
      <c r="AO547" s="277"/>
      <c r="AP547" s="277"/>
      <c r="AQ547" s="277"/>
      <c r="AR547" s="171" t="s">
        <v>24703</v>
      </c>
      <c r="AS547" s="356" t="s">
        <v>31865</v>
      </c>
      <c r="AT547" s="277"/>
      <c r="AU547" s="277"/>
    </row>
    <row r="548" spans="1:1024" x14ac:dyDescent="0.25">
      <c r="A548" s="258" t="s">
        <v>6176</v>
      </c>
      <c r="B548" s="257">
        <v>548</v>
      </c>
      <c r="C548" s="258" t="s">
        <v>24645</v>
      </c>
      <c r="D548" s="308" t="s">
        <v>6177</v>
      </c>
      <c r="E548" s="277"/>
      <c r="F548" s="278">
        <v>4</v>
      </c>
      <c r="G548" s="280">
        <v>4</v>
      </c>
      <c r="H548" s="280">
        <v>1</v>
      </c>
      <c r="I548" s="492">
        <v>14</v>
      </c>
      <c r="J548" s="278" t="s">
        <v>748</v>
      </c>
      <c r="K548" s="278">
        <v>1</v>
      </c>
      <c r="L548" s="389">
        <v>1</v>
      </c>
      <c r="M548" s="278">
        <v>1</v>
      </c>
      <c r="N548" s="278"/>
      <c r="O548" s="278"/>
      <c r="P548" s="278"/>
      <c r="Q548" s="278"/>
      <c r="R548" s="278"/>
      <c r="S548" s="278"/>
      <c r="T548" s="278"/>
      <c r="U548" s="278"/>
      <c r="V548" s="278"/>
      <c r="W548" s="283">
        <f t="shared" si="240"/>
        <v>100</v>
      </c>
      <c r="X548" s="283">
        <f t="shared" si="235"/>
        <v>100</v>
      </c>
      <c r="Y548" s="283">
        <f t="shared" si="242"/>
        <v>100</v>
      </c>
      <c r="Z548" s="283">
        <f t="shared" si="236"/>
        <v>100</v>
      </c>
      <c r="AA548" s="283">
        <f t="shared" si="237"/>
        <v>100</v>
      </c>
      <c r="AB548" s="287">
        <f t="shared" si="227"/>
        <v>100</v>
      </c>
      <c r="AC548" s="287">
        <f t="shared" si="226"/>
        <v>100</v>
      </c>
      <c r="AD548" s="287">
        <f t="shared" si="238"/>
        <v>100</v>
      </c>
      <c r="AE548" s="284">
        <f t="shared" si="234"/>
        <v>1</v>
      </c>
      <c r="AF548" s="284">
        <f t="shared" si="230"/>
        <v>1</v>
      </c>
      <c r="AG548" s="268">
        <f t="shared" ref="AG548:AG579" si="244">IF(OR(OR(EXACT(J548,"1A"),EXACT(J548,"1B"),EXACT(J548,"1C")),K548=1),1,IF(K548=2,10,100))</f>
        <v>1</v>
      </c>
      <c r="AH548" s="268">
        <f t="shared" si="241"/>
        <v>1</v>
      </c>
      <c r="AI548" s="268">
        <f t="shared" ref="AI548:AI579" si="245">IF(OR(EXACT(J548,"1A"),EXACT(J548,"1B"),EXACT(J548,"1C"),K548=1),3,100)</f>
        <v>3</v>
      </c>
      <c r="AJ548" s="268">
        <f t="shared" si="243"/>
        <v>5</v>
      </c>
      <c r="AK548" s="506" t="s">
        <v>24646</v>
      </c>
      <c r="AL548" s="277"/>
      <c r="AM548" s="277"/>
      <c r="AN548" s="511"/>
      <c r="AO548" s="277"/>
      <c r="AP548" s="277"/>
      <c r="AQ548" s="277"/>
      <c r="AR548" s="356" t="s">
        <v>756</v>
      </c>
      <c r="AS548" s="356"/>
      <c r="AT548" s="277"/>
      <c r="AU548" s="277"/>
    </row>
    <row r="549" spans="1:1024" x14ac:dyDescent="0.25">
      <c r="A549" s="402" t="s">
        <v>772</v>
      </c>
      <c r="B549" s="257">
        <v>549</v>
      </c>
      <c r="C549" s="258" t="s">
        <v>24647</v>
      </c>
      <c r="D549" s="259" t="s">
        <v>21298</v>
      </c>
      <c r="E549" s="311"/>
      <c r="F549" s="312"/>
      <c r="G549" s="313"/>
      <c r="H549" s="313"/>
      <c r="I549" s="476" t="s">
        <v>773</v>
      </c>
      <c r="J549" s="314"/>
      <c r="K549" s="315"/>
      <c r="L549" s="315"/>
      <c r="M549" s="322">
        <v>1</v>
      </c>
      <c r="N549" s="316"/>
      <c r="O549" s="315"/>
      <c r="P549" s="315"/>
      <c r="Q549" s="316"/>
      <c r="R549" s="316"/>
      <c r="S549" s="316"/>
      <c r="T549" s="316"/>
      <c r="U549" s="316"/>
      <c r="V549" s="317"/>
      <c r="W549" s="283">
        <f t="shared" si="240"/>
        <v>100</v>
      </c>
      <c r="X549" s="283">
        <f t="shared" si="235"/>
        <v>100</v>
      </c>
      <c r="Y549" s="283">
        <f t="shared" si="242"/>
        <v>100</v>
      </c>
      <c r="Z549" s="283">
        <f t="shared" si="236"/>
        <v>100</v>
      </c>
      <c r="AA549" s="283">
        <f t="shared" si="237"/>
        <v>100</v>
      </c>
      <c r="AB549" s="287">
        <f t="shared" si="227"/>
        <v>100</v>
      </c>
      <c r="AC549" s="287">
        <f t="shared" si="226"/>
        <v>100</v>
      </c>
      <c r="AD549" s="287">
        <f t="shared" si="238"/>
        <v>100</v>
      </c>
      <c r="AE549" s="284">
        <f t="shared" si="234"/>
        <v>100</v>
      </c>
      <c r="AF549" s="284">
        <f t="shared" si="230"/>
        <v>1</v>
      </c>
      <c r="AG549" s="268">
        <f t="shared" si="244"/>
        <v>100</v>
      </c>
      <c r="AH549" s="268">
        <f t="shared" si="241"/>
        <v>100</v>
      </c>
      <c r="AI549" s="268">
        <f t="shared" si="245"/>
        <v>100</v>
      </c>
      <c r="AJ549" s="268">
        <f t="shared" si="243"/>
        <v>100</v>
      </c>
      <c r="AK549" s="501">
        <v>5.1999999999999995E-4</v>
      </c>
      <c r="AL549" s="327"/>
      <c r="AM549" s="328"/>
      <c r="AN549" s="511"/>
      <c r="AO549" s="357"/>
      <c r="AP549" s="357"/>
      <c r="AQ549" s="286"/>
      <c r="AR549" s="171" t="s">
        <v>774</v>
      </c>
      <c r="AS549" s="171"/>
      <c r="AT549" s="286"/>
      <c r="AU549" s="286"/>
      <c r="AV549" s="559"/>
    </row>
    <row r="550" spans="1:1024" x14ac:dyDescent="0.25">
      <c r="A550" s="310" t="s">
        <v>792</v>
      </c>
      <c r="B550" s="257">
        <v>550</v>
      </c>
      <c r="C550" s="258" t="s">
        <v>793</v>
      </c>
      <c r="D550" s="290" t="s">
        <v>794</v>
      </c>
      <c r="E550" s="311"/>
      <c r="F550" s="312"/>
      <c r="G550" s="313"/>
      <c r="H550" s="313"/>
      <c r="I550" s="476" t="s">
        <v>773</v>
      </c>
      <c r="J550" s="314"/>
      <c r="K550" s="315"/>
      <c r="L550" s="315"/>
      <c r="M550" s="425">
        <v>1</v>
      </c>
      <c r="N550" s="316"/>
      <c r="O550" s="315"/>
      <c r="P550" s="315"/>
      <c r="Q550" s="316"/>
      <c r="R550" s="316"/>
      <c r="S550" s="316"/>
      <c r="T550" s="316"/>
      <c r="U550" s="316"/>
      <c r="V550" s="317"/>
      <c r="W550" s="283">
        <f t="shared" si="240"/>
        <v>100</v>
      </c>
      <c r="X550" s="283">
        <f t="shared" si="235"/>
        <v>100</v>
      </c>
      <c r="Y550" s="283">
        <f t="shared" si="242"/>
        <v>100</v>
      </c>
      <c r="Z550" s="283">
        <f t="shared" si="236"/>
        <v>100</v>
      </c>
      <c r="AA550" s="283">
        <f t="shared" si="237"/>
        <v>100</v>
      </c>
      <c r="AB550" s="287">
        <f t="shared" si="227"/>
        <v>100</v>
      </c>
      <c r="AC550" s="287">
        <f t="shared" si="226"/>
        <v>100</v>
      </c>
      <c r="AD550" s="287">
        <f t="shared" si="238"/>
        <v>100</v>
      </c>
      <c r="AE550" s="284">
        <f t="shared" si="234"/>
        <v>100</v>
      </c>
      <c r="AF550" s="284">
        <f t="shared" si="230"/>
        <v>1</v>
      </c>
      <c r="AG550" s="268">
        <f t="shared" si="244"/>
        <v>100</v>
      </c>
      <c r="AH550" s="268">
        <f t="shared" si="241"/>
        <v>100</v>
      </c>
      <c r="AI550" s="268">
        <f t="shared" si="245"/>
        <v>100</v>
      </c>
      <c r="AJ550" s="268">
        <f t="shared" si="243"/>
        <v>100</v>
      </c>
      <c r="AK550" s="501">
        <v>2.3699999999999999E-2</v>
      </c>
      <c r="AL550" s="318"/>
      <c r="AM550" s="319"/>
      <c r="AN550" s="511"/>
      <c r="AO550" s="357"/>
      <c r="AP550" s="357"/>
      <c r="AQ550" s="286"/>
      <c r="AR550" s="382" t="s">
        <v>795</v>
      </c>
      <c r="AS550" s="382"/>
      <c r="AT550" s="286"/>
      <c r="AU550" s="286"/>
      <c r="AV550" s="559"/>
    </row>
    <row r="551" spans="1:1024" x14ac:dyDescent="0.25">
      <c r="A551" s="256" t="s">
        <v>814</v>
      </c>
      <c r="B551" s="257">
        <v>551</v>
      </c>
      <c r="C551" s="258" t="s">
        <v>815</v>
      </c>
      <c r="D551" s="290" t="s">
        <v>21303</v>
      </c>
      <c r="E551" s="311"/>
      <c r="F551" s="312"/>
      <c r="G551" s="313"/>
      <c r="H551" s="313"/>
      <c r="I551" s="498" t="s">
        <v>750</v>
      </c>
      <c r="J551" s="314"/>
      <c r="K551" s="315"/>
      <c r="L551" s="315"/>
      <c r="M551" s="425">
        <v>1</v>
      </c>
      <c r="N551" s="316"/>
      <c r="O551" s="315"/>
      <c r="P551" s="315"/>
      <c r="Q551" s="316"/>
      <c r="R551" s="316"/>
      <c r="S551" s="316"/>
      <c r="T551" s="316"/>
      <c r="U551" s="316"/>
      <c r="V551" s="459"/>
      <c r="W551" s="283">
        <f t="shared" si="240"/>
        <v>100</v>
      </c>
      <c r="X551" s="283">
        <f t="shared" si="235"/>
        <v>100</v>
      </c>
      <c r="Y551" s="283">
        <f t="shared" si="242"/>
        <v>100</v>
      </c>
      <c r="Z551" s="283">
        <f t="shared" si="236"/>
        <v>100</v>
      </c>
      <c r="AA551" s="283">
        <f t="shared" si="237"/>
        <v>100</v>
      </c>
      <c r="AB551" s="287">
        <f t="shared" si="227"/>
        <v>100</v>
      </c>
      <c r="AC551" s="287">
        <f t="shared" si="226"/>
        <v>100</v>
      </c>
      <c r="AD551" s="287">
        <f t="shared" si="238"/>
        <v>100</v>
      </c>
      <c r="AE551" s="284">
        <f t="shared" si="234"/>
        <v>100</v>
      </c>
      <c r="AF551" s="284">
        <f t="shared" si="230"/>
        <v>1</v>
      </c>
      <c r="AG551" s="268">
        <f t="shared" si="244"/>
        <v>100</v>
      </c>
      <c r="AH551" s="268">
        <f t="shared" si="241"/>
        <v>100</v>
      </c>
      <c r="AI551" s="268">
        <f t="shared" si="245"/>
        <v>100</v>
      </c>
      <c r="AJ551" s="268">
        <f t="shared" si="243"/>
        <v>100</v>
      </c>
      <c r="AK551" s="501" t="s">
        <v>750</v>
      </c>
      <c r="AL551" s="413"/>
      <c r="AM551" s="432"/>
      <c r="AN551" s="511"/>
      <c r="AO551" s="357"/>
      <c r="AP551" s="357"/>
      <c r="AQ551" s="286"/>
      <c r="AR551" s="356" t="s">
        <v>26935</v>
      </c>
      <c r="AS551" s="356"/>
      <c r="AT551" s="286"/>
      <c r="AU551" s="286"/>
      <c r="AV551" s="559"/>
    </row>
    <row r="552" spans="1:1024" x14ac:dyDescent="0.25">
      <c r="A552" s="404" t="s">
        <v>6203</v>
      </c>
      <c r="B552" s="257">
        <v>552</v>
      </c>
      <c r="C552" s="258" t="s">
        <v>6077</v>
      </c>
      <c r="D552" s="308" t="s">
        <v>6078</v>
      </c>
      <c r="E552" s="277"/>
      <c r="F552" s="278">
        <v>4</v>
      </c>
      <c r="G552" s="280"/>
      <c r="H552" s="280"/>
      <c r="I552" s="492">
        <v>0.6</v>
      </c>
      <c r="J552" s="278">
        <v>2</v>
      </c>
      <c r="K552" s="278">
        <v>1</v>
      </c>
      <c r="L552" s="278"/>
      <c r="M552" s="278">
        <v>1</v>
      </c>
      <c r="N552" s="278"/>
      <c r="O552" s="278"/>
      <c r="P552" s="278">
        <v>335</v>
      </c>
      <c r="Q552" s="278"/>
      <c r="R552" s="278"/>
      <c r="S552" s="278"/>
      <c r="T552" s="278"/>
      <c r="U552" s="278"/>
      <c r="V552" s="278"/>
      <c r="W552" s="283">
        <f t="shared" si="240"/>
        <v>100</v>
      </c>
      <c r="X552" s="283">
        <f t="shared" si="235"/>
        <v>100</v>
      </c>
      <c r="Y552" s="283">
        <f t="shared" si="242"/>
        <v>20</v>
      </c>
      <c r="Z552" s="283">
        <f t="shared" si="236"/>
        <v>100</v>
      </c>
      <c r="AA552" s="283">
        <f t="shared" si="237"/>
        <v>100</v>
      </c>
      <c r="AB552" s="287">
        <f t="shared" si="227"/>
        <v>100</v>
      </c>
      <c r="AC552" s="287">
        <f t="shared" si="226"/>
        <v>100</v>
      </c>
      <c r="AD552" s="287">
        <f t="shared" si="238"/>
        <v>100</v>
      </c>
      <c r="AE552" s="284">
        <f t="shared" si="234"/>
        <v>100</v>
      </c>
      <c r="AF552" s="284">
        <f t="shared" si="230"/>
        <v>1</v>
      </c>
      <c r="AG552" s="268">
        <f t="shared" si="244"/>
        <v>1</v>
      </c>
      <c r="AH552" s="268">
        <f t="shared" si="241"/>
        <v>10</v>
      </c>
      <c r="AI552" s="268">
        <f t="shared" si="245"/>
        <v>3</v>
      </c>
      <c r="AJ552" s="268">
        <f t="shared" si="243"/>
        <v>100</v>
      </c>
      <c r="AK552" s="506" t="s">
        <v>24648</v>
      </c>
      <c r="AL552" s="389">
        <v>1</v>
      </c>
      <c r="AM552" s="389">
        <v>2</v>
      </c>
      <c r="AN552" s="511"/>
      <c r="AO552" s="277"/>
      <c r="AP552" s="277"/>
      <c r="AQ552" s="277"/>
      <c r="AR552" s="171" t="s">
        <v>6079</v>
      </c>
      <c r="AS552" s="171"/>
      <c r="AT552" s="277"/>
      <c r="AU552" s="277"/>
    </row>
    <row r="553" spans="1:1024" x14ac:dyDescent="0.25">
      <c r="A553" s="258" t="s">
        <v>6080</v>
      </c>
      <c r="B553" s="257">
        <v>553</v>
      </c>
      <c r="C553" s="258" t="s">
        <v>6081</v>
      </c>
      <c r="D553" s="308" t="s">
        <v>6082</v>
      </c>
      <c r="E553" s="277"/>
      <c r="F553" s="278"/>
      <c r="G553" s="280"/>
      <c r="H553" s="280"/>
      <c r="I553" s="492" t="s">
        <v>750</v>
      </c>
      <c r="J553" s="278"/>
      <c r="K553" s="278"/>
      <c r="L553" s="278"/>
      <c r="M553" s="278">
        <v>1</v>
      </c>
      <c r="N553" s="278"/>
      <c r="O553" s="278"/>
      <c r="P553" s="278"/>
      <c r="Q553" s="278"/>
      <c r="R553" s="278"/>
      <c r="S553" s="278"/>
      <c r="T553" s="278"/>
      <c r="U553" s="278"/>
      <c r="V553" s="278"/>
      <c r="W553" s="283">
        <f t="shared" si="240"/>
        <v>100</v>
      </c>
      <c r="X553" s="283">
        <f t="shared" si="235"/>
        <v>100</v>
      </c>
      <c r="Y553" s="283">
        <f t="shared" si="242"/>
        <v>100</v>
      </c>
      <c r="Z553" s="283">
        <f t="shared" si="236"/>
        <v>100</v>
      </c>
      <c r="AA553" s="283">
        <f t="shared" si="237"/>
        <v>100</v>
      </c>
      <c r="AB553" s="287">
        <f t="shared" si="227"/>
        <v>100</v>
      </c>
      <c r="AC553" s="287">
        <f t="shared" si="226"/>
        <v>100</v>
      </c>
      <c r="AD553" s="287">
        <f t="shared" si="238"/>
        <v>100</v>
      </c>
      <c r="AE553" s="284">
        <f t="shared" si="234"/>
        <v>100</v>
      </c>
      <c r="AF553" s="284">
        <f t="shared" si="230"/>
        <v>1</v>
      </c>
      <c r="AG553" s="268">
        <f t="shared" si="244"/>
        <v>100</v>
      </c>
      <c r="AH553" s="268">
        <f t="shared" si="241"/>
        <v>100</v>
      </c>
      <c r="AI553" s="268">
        <f t="shared" si="245"/>
        <v>100</v>
      </c>
      <c r="AJ553" s="268">
        <f t="shared" si="243"/>
        <v>100</v>
      </c>
      <c r="AK553" s="501" t="s">
        <v>750</v>
      </c>
      <c r="AL553" s="277"/>
      <c r="AM553" s="277"/>
      <c r="AN553" s="511"/>
      <c r="AO553" s="277"/>
      <c r="AP553" s="277"/>
      <c r="AQ553" s="277"/>
      <c r="AR553" s="382" t="s">
        <v>779</v>
      </c>
      <c r="AS553" s="382"/>
      <c r="AT553" s="277"/>
      <c r="AU553" s="277"/>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c r="BR553" s="170"/>
      <c r="BS553" s="170"/>
      <c r="BT553" s="170"/>
      <c r="BU553" s="170"/>
      <c r="BV553" s="170"/>
      <c r="BW553" s="170"/>
      <c r="BX553" s="170"/>
      <c r="BY553" s="170"/>
      <c r="BZ553" s="170"/>
      <c r="CA553" s="170"/>
      <c r="CB553" s="170"/>
      <c r="CC553" s="170"/>
      <c r="CD553" s="170"/>
      <c r="CE553" s="170"/>
      <c r="CF553" s="170"/>
      <c r="CG553" s="170"/>
      <c r="CH553" s="170"/>
      <c r="CI553" s="170"/>
      <c r="CJ553" s="170"/>
      <c r="CK553" s="170"/>
      <c r="CL553" s="170"/>
      <c r="CM553" s="170"/>
      <c r="CN553" s="170"/>
      <c r="CO553" s="170"/>
      <c r="CP553" s="170"/>
      <c r="CQ553" s="170"/>
      <c r="CR553" s="170"/>
      <c r="CS553" s="170"/>
      <c r="CT553" s="170"/>
      <c r="CU553" s="170"/>
      <c r="CV553" s="170"/>
      <c r="CW553" s="170"/>
      <c r="CX553" s="170"/>
      <c r="CY553" s="170"/>
      <c r="CZ553" s="170"/>
      <c r="DA553" s="170"/>
      <c r="DB553" s="170"/>
      <c r="DC553" s="170"/>
      <c r="DD553" s="170"/>
      <c r="DE553" s="170"/>
      <c r="DF553" s="170"/>
      <c r="DG553" s="170"/>
      <c r="DH553" s="170"/>
      <c r="DI553" s="170"/>
      <c r="DJ553" s="170"/>
      <c r="DK553" s="170"/>
      <c r="DL553" s="170"/>
      <c r="DM553" s="170"/>
      <c r="DN553" s="170"/>
      <c r="DO553" s="170"/>
      <c r="DP553" s="170"/>
      <c r="DQ553" s="170"/>
      <c r="DR553" s="170"/>
      <c r="DS553" s="170"/>
      <c r="DT553" s="170"/>
      <c r="DU553" s="170"/>
      <c r="DV553" s="170"/>
      <c r="DW553" s="170"/>
      <c r="DX553" s="170"/>
      <c r="DY553" s="170"/>
      <c r="DZ553" s="170"/>
      <c r="EA553" s="170"/>
      <c r="EB553" s="170"/>
      <c r="EC553" s="170"/>
      <c r="ED553" s="170"/>
      <c r="EE553" s="170"/>
      <c r="EF553" s="170"/>
      <c r="EG553" s="170"/>
      <c r="EH553" s="170"/>
      <c r="EI553" s="170"/>
      <c r="EJ553" s="170"/>
      <c r="EK553" s="170"/>
      <c r="EL553" s="170"/>
      <c r="EM553" s="170"/>
      <c r="EN553" s="170"/>
      <c r="EO553" s="170"/>
      <c r="EP553" s="170"/>
      <c r="EQ553" s="170"/>
      <c r="ER553" s="170"/>
      <c r="ES553" s="170"/>
      <c r="ET553" s="170"/>
      <c r="EU553" s="170"/>
      <c r="EV553" s="170"/>
      <c r="EW553" s="170"/>
      <c r="EX553" s="170"/>
      <c r="EY553" s="170"/>
      <c r="EZ553" s="170"/>
      <c r="FA553" s="170"/>
      <c r="FB553" s="170"/>
      <c r="FC553" s="170"/>
      <c r="FD553" s="170"/>
      <c r="FE553" s="170"/>
      <c r="FF553" s="170"/>
      <c r="FG553" s="170"/>
      <c r="FH553" s="170"/>
      <c r="FI553" s="170"/>
      <c r="FJ553" s="170"/>
      <c r="FK553" s="170"/>
      <c r="FL553" s="170"/>
      <c r="FM553" s="170"/>
      <c r="FN553" s="170"/>
      <c r="FO553" s="170"/>
      <c r="FP553" s="170"/>
      <c r="FQ553" s="170"/>
      <c r="FR553" s="170"/>
      <c r="FS553" s="170"/>
      <c r="FT553" s="170"/>
      <c r="FU553" s="170"/>
      <c r="FV553" s="170"/>
      <c r="FW553" s="170"/>
      <c r="FX553" s="170"/>
      <c r="FY553" s="170"/>
      <c r="FZ553" s="170"/>
      <c r="GA553" s="170"/>
      <c r="GB553" s="170"/>
      <c r="GC553" s="170"/>
      <c r="GD553" s="170"/>
      <c r="GE553" s="170"/>
      <c r="GF553" s="170"/>
      <c r="GG553" s="170"/>
      <c r="GH553" s="170"/>
      <c r="GI553" s="170"/>
      <c r="GJ553" s="170"/>
      <c r="GK553" s="170"/>
      <c r="GL553" s="170"/>
      <c r="GM553" s="170"/>
      <c r="GN553" s="170"/>
      <c r="GO553" s="170"/>
      <c r="GP553" s="170"/>
      <c r="GQ553" s="170"/>
      <c r="GR553" s="170"/>
      <c r="GS553" s="170"/>
      <c r="GT553" s="170"/>
      <c r="GU553" s="170"/>
      <c r="GV553" s="170"/>
      <c r="GW553" s="170"/>
      <c r="GX553" s="170"/>
      <c r="GY553" s="170"/>
      <c r="GZ553" s="170"/>
      <c r="HA553" s="170"/>
      <c r="HB553" s="170"/>
      <c r="HC553" s="170"/>
      <c r="HD553" s="170"/>
      <c r="HE553" s="170"/>
      <c r="HF553" s="170"/>
      <c r="HG553" s="170"/>
      <c r="HH553" s="170"/>
      <c r="HI553" s="170"/>
      <c r="HJ553" s="170"/>
      <c r="HK553" s="170"/>
      <c r="HL553" s="170"/>
      <c r="HM553" s="170"/>
      <c r="HN553" s="170"/>
      <c r="HO553" s="170"/>
      <c r="HP553" s="170"/>
      <c r="HQ553" s="170"/>
      <c r="HR553" s="170"/>
      <c r="HS553" s="170"/>
      <c r="HT553" s="170"/>
      <c r="HU553" s="170"/>
      <c r="HV553" s="170"/>
      <c r="HW553" s="170"/>
      <c r="HX553" s="170"/>
      <c r="HY553" s="170"/>
      <c r="HZ553" s="170"/>
      <c r="IA553" s="170"/>
      <c r="IB553" s="170"/>
      <c r="IC553" s="170"/>
      <c r="ID553" s="170"/>
      <c r="IE553" s="170"/>
      <c r="IF553" s="170"/>
      <c r="IG553" s="170"/>
      <c r="IH553" s="170"/>
      <c r="II553" s="170"/>
      <c r="IJ553" s="170"/>
      <c r="IK553" s="170"/>
      <c r="IL553" s="170"/>
      <c r="IM553" s="170"/>
      <c r="IN553" s="170"/>
      <c r="IO553" s="170"/>
      <c r="IP553" s="170"/>
      <c r="IQ553" s="170"/>
      <c r="IR553" s="170"/>
      <c r="IS553" s="170"/>
      <c r="IT553" s="170"/>
      <c r="IU553" s="170"/>
      <c r="IV553" s="170"/>
      <c r="IW553" s="170"/>
      <c r="IX553" s="170"/>
      <c r="IY553" s="170"/>
      <c r="IZ553" s="170"/>
      <c r="JA553" s="170"/>
      <c r="JB553" s="170"/>
      <c r="JC553" s="170"/>
      <c r="JD553" s="170"/>
      <c r="JE553" s="170"/>
      <c r="JF553" s="170"/>
      <c r="JG553" s="170"/>
      <c r="JH553" s="170"/>
      <c r="JI553" s="170"/>
      <c r="JJ553" s="170"/>
      <c r="JK553" s="170"/>
      <c r="JL553" s="170"/>
      <c r="JM553" s="170"/>
      <c r="JN553" s="170"/>
      <c r="JO553" s="170"/>
      <c r="JP553" s="170"/>
      <c r="JQ553" s="170"/>
      <c r="JR553" s="170"/>
      <c r="JS553" s="170"/>
      <c r="JT553" s="170"/>
      <c r="JU553" s="170"/>
      <c r="JV553" s="170"/>
      <c r="JW553" s="170"/>
      <c r="JX553" s="170"/>
      <c r="JY553" s="170"/>
      <c r="JZ553" s="170"/>
      <c r="KA553" s="170"/>
      <c r="KB553" s="170"/>
      <c r="KC553" s="170"/>
      <c r="KD553" s="170"/>
      <c r="KE553" s="170"/>
      <c r="KF553" s="170"/>
      <c r="KG553" s="170"/>
      <c r="KH553" s="170"/>
      <c r="KI553" s="170"/>
      <c r="KJ553" s="170"/>
      <c r="KK553" s="170"/>
      <c r="KL553" s="170"/>
      <c r="KM553" s="170"/>
      <c r="KN553" s="170"/>
      <c r="KO553" s="170"/>
      <c r="KP553" s="170"/>
      <c r="KQ553" s="170"/>
      <c r="KR553" s="170"/>
      <c r="KS553" s="170"/>
      <c r="KT553" s="170"/>
      <c r="KU553" s="170"/>
      <c r="KV553" s="170"/>
      <c r="KW553" s="170"/>
      <c r="KX553" s="170"/>
      <c r="KY553" s="170"/>
      <c r="KZ553" s="170"/>
      <c r="LA553" s="170"/>
      <c r="LB553" s="170"/>
      <c r="LC553" s="170"/>
      <c r="LD553" s="170"/>
      <c r="LE553" s="170"/>
      <c r="LF553" s="170"/>
      <c r="LG553" s="170"/>
      <c r="LH553" s="170"/>
      <c r="LI553" s="170"/>
      <c r="LJ553" s="170"/>
      <c r="LK553" s="170"/>
      <c r="LL553" s="170"/>
      <c r="LM553" s="170"/>
      <c r="LN553" s="170"/>
      <c r="LO553" s="170"/>
      <c r="LP553" s="170"/>
      <c r="LQ553" s="170"/>
      <c r="LR553" s="170"/>
      <c r="LS553" s="170"/>
      <c r="LT553" s="170"/>
      <c r="LU553" s="170"/>
      <c r="LV553" s="170"/>
      <c r="LW553" s="170"/>
      <c r="LX553" s="170"/>
      <c r="LY553" s="170"/>
      <c r="LZ553" s="170"/>
      <c r="MA553" s="170"/>
      <c r="MB553" s="170"/>
      <c r="MC553" s="170"/>
      <c r="MD553" s="170"/>
      <c r="ME553" s="170"/>
      <c r="MF553" s="170"/>
      <c r="MG553" s="170"/>
      <c r="MH553" s="170"/>
      <c r="MI553" s="170"/>
      <c r="MJ553" s="170"/>
      <c r="MK553" s="170"/>
      <c r="ML553" s="170"/>
      <c r="MM553" s="170"/>
      <c r="MN553" s="170"/>
      <c r="MO553" s="170"/>
      <c r="MP553" s="170"/>
      <c r="MQ553" s="170"/>
      <c r="MR553" s="170"/>
      <c r="MS553" s="170"/>
      <c r="MT553" s="170"/>
      <c r="MU553" s="170"/>
      <c r="MV553" s="170"/>
      <c r="MW553" s="170"/>
      <c r="MX553" s="170"/>
      <c r="MY553" s="170"/>
      <c r="MZ553" s="170"/>
      <c r="NA553" s="170"/>
      <c r="NB553" s="170"/>
      <c r="NC553" s="170"/>
      <c r="ND553" s="170"/>
      <c r="NE553" s="170"/>
      <c r="NF553" s="170"/>
      <c r="NG553" s="170"/>
      <c r="NH553" s="170"/>
      <c r="NI553" s="170"/>
      <c r="NJ553" s="170"/>
      <c r="NK553" s="170"/>
      <c r="NL553" s="170"/>
      <c r="NM553" s="170"/>
      <c r="NN553" s="170"/>
      <c r="NO553" s="170"/>
      <c r="NP553" s="170"/>
      <c r="NQ553" s="170"/>
      <c r="NR553" s="170"/>
      <c r="NS553" s="170"/>
      <c r="NT553" s="170"/>
      <c r="NU553" s="170"/>
      <c r="NV553" s="170"/>
      <c r="NW553" s="170"/>
      <c r="NX553" s="170"/>
      <c r="NY553" s="170"/>
      <c r="NZ553" s="170"/>
      <c r="OA553" s="170"/>
      <c r="OB553" s="170"/>
      <c r="OC553" s="170"/>
      <c r="OD553" s="170"/>
      <c r="OE553" s="170"/>
      <c r="OF553" s="170"/>
      <c r="OG553" s="170"/>
      <c r="OH553" s="170"/>
      <c r="OI553" s="170"/>
      <c r="OJ553" s="170"/>
      <c r="OK553" s="170"/>
      <c r="OL553" s="170"/>
      <c r="OM553" s="170"/>
      <c r="ON553" s="170"/>
      <c r="OO553" s="170"/>
      <c r="OP553" s="170"/>
      <c r="OQ553" s="170"/>
      <c r="OR553" s="170"/>
      <c r="OS553" s="170"/>
      <c r="OT553" s="170"/>
      <c r="OU553" s="170"/>
      <c r="OV553" s="170"/>
      <c r="OW553" s="170"/>
      <c r="OX553" s="170"/>
      <c r="OY553" s="170"/>
      <c r="OZ553" s="170"/>
      <c r="PA553" s="170"/>
      <c r="PB553" s="170"/>
      <c r="PC553" s="170"/>
      <c r="PD553" s="170"/>
      <c r="PE553" s="170"/>
      <c r="PF553" s="170"/>
      <c r="PG553" s="170"/>
      <c r="PH553" s="170"/>
      <c r="PI553" s="170"/>
      <c r="PJ553" s="170"/>
      <c r="PK553" s="170"/>
      <c r="PL553" s="170"/>
      <c r="PM553" s="170"/>
      <c r="PN553" s="170"/>
      <c r="PO553" s="170"/>
      <c r="PP553" s="170"/>
      <c r="PQ553" s="170"/>
      <c r="PR553" s="170"/>
      <c r="PS553" s="170"/>
      <c r="PT553" s="170"/>
      <c r="PU553" s="170"/>
      <c r="PV553" s="170"/>
      <c r="PW553" s="170"/>
      <c r="PX553" s="170"/>
      <c r="PY553" s="170"/>
      <c r="PZ553" s="170"/>
      <c r="QA553" s="170"/>
      <c r="QB553" s="170"/>
      <c r="QC553" s="170"/>
      <c r="QD553" s="170"/>
      <c r="QE553" s="170"/>
      <c r="QF553" s="170"/>
      <c r="QG553" s="170"/>
      <c r="QH553" s="170"/>
      <c r="QI553" s="170"/>
      <c r="QJ553" s="170"/>
      <c r="QK553" s="170"/>
      <c r="QL553" s="170"/>
      <c r="QM553" s="170"/>
      <c r="QN553" s="170"/>
      <c r="QO553" s="170"/>
      <c r="QP553" s="170"/>
      <c r="QQ553" s="170"/>
      <c r="QR553" s="170"/>
      <c r="QS553" s="170"/>
      <c r="QT553" s="170"/>
      <c r="QU553" s="170"/>
      <c r="QV553" s="170"/>
      <c r="QW553" s="170"/>
      <c r="QX553" s="170"/>
      <c r="QY553" s="170"/>
      <c r="QZ553" s="170"/>
      <c r="RA553" s="170"/>
      <c r="RB553" s="170"/>
      <c r="RC553" s="170"/>
      <c r="RD553" s="170"/>
      <c r="RE553" s="170"/>
      <c r="RF553" s="170"/>
      <c r="RG553" s="170"/>
      <c r="RH553" s="170"/>
      <c r="RI553" s="170"/>
      <c r="RJ553" s="170"/>
      <c r="RK553" s="170"/>
      <c r="RL553" s="170"/>
      <c r="RM553" s="170"/>
      <c r="RN553" s="170"/>
      <c r="RO553" s="170"/>
      <c r="RP553" s="170"/>
      <c r="RQ553" s="170"/>
      <c r="RR553" s="170"/>
      <c r="RS553" s="170"/>
      <c r="RT553" s="170"/>
      <c r="RU553" s="170"/>
      <c r="RV553" s="170"/>
      <c r="RW553" s="170"/>
      <c r="RX553" s="170"/>
      <c r="RY553" s="170"/>
      <c r="RZ553" s="170"/>
      <c r="SA553" s="170"/>
      <c r="SB553" s="170"/>
      <c r="SC553" s="170"/>
      <c r="SD553" s="170"/>
      <c r="SE553" s="170"/>
      <c r="SF553" s="170"/>
      <c r="SG553" s="170"/>
      <c r="SH553" s="170"/>
      <c r="SI553" s="170"/>
      <c r="SJ553" s="170"/>
      <c r="SK553" s="170"/>
      <c r="SL553" s="170"/>
      <c r="SM553" s="170"/>
      <c r="SN553" s="170"/>
      <c r="SO553" s="170"/>
      <c r="SP553" s="170"/>
      <c r="SQ553" s="170"/>
      <c r="SR553" s="170"/>
      <c r="SS553" s="170"/>
      <c r="ST553" s="170"/>
      <c r="SU553" s="170"/>
      <c r="SV553" s="170"/>
      <c r="SW553" s="170"/>
      <c r="SX553" s="170"/>
      <c r="SY553" s="170"/>
      <c r="SZ553" s="170"/>
      <c r="TA553" s="170"/>
      <c r="TB553" s="170"/>
      <c r="TC553" s="170"/>
      <c r="TD553" s="170"/>
      <c r="TE553" s="170"/>
      <c r="TF553" s="170"/>
      <c r="TG553" s="170"/>
      <c r="TH553" s="170"/>
      <c r="TI553" s="170"/>
      <c r="TJ553" s="170"/>
      <c r="TK553" s="170"/>
      <c r="TL553" s="170"/>
      <c r="TM553" s="170"/>
      <c r="TN553" s="170"/>
      <c r="TO553" s="170"/>
      <c r="TP553" s="170"/>
      <c r="TQ553" s="170"/>
      <c r="TR553" s="170"/>
      <c r="TS553" s="170"/>
      <c r="TT553" s="170"/>
      <c r="TU553" s="170"/>
      <c r="TV553" s="170"/>
      <c r="TW553" s="170"/>
      <c r="TX553" s="170"/>
      <c r="TY553" s="170"/>
      <c r="TZ553" s="170"/>
      <c r="UA553" s="170"/>
      <c r="UB553" s="170"/>
      <c r="UC553" s="170"/>
      <c r="UD553" s="170"/>
      <c r="UE553" s="170"/>
      <c r="UF553" s="170"/>
      <c r="UG553" s="170"/>
      <c r="UH553" s="170"/>
      <c r="UI553" s="170"/>
      <c r="UJ553" s="170"/>
      <c r="UK553" s="170"/>
      <c r="UL553" s="170"/>
      <c r="UM553" s="170"/>
      <c r="UN553" s="170"/>
      <c r="UO553" s="170"/>
      <c r="UP553" s="170"/>
      <c r="UQ553" s="170"/>
      <c r="UR553" s="170"/>
      <c r="US553" s="170"/>
      <c r="UT553" s="170"/>
      <c r="UU553" s="170"/>
      <c r="UV553" s="170"/>
      <c r="UW553" s="170"/>
      <c r="UX553" s="170"/>
      <c r="UY553" s="170"/>
      <c r="UZ553" s="170"/>
      <c r="VA553" s="170"/>
      <c r="VB553" s="170"/>
      <c r="VC553" s="170"/>
      <c r="VD553" s="170"/>
      <c r="VE553" s="170"/>
      <c r="VF553" s="170"/>
      <c r="VG553" s="170"/>
      <c r="VH553" s="170"/>
      <c r="VI553" s="170"/>
      <c r="VJ553" s="170"/>
      <c r="VK553" s="170"/>
      <c r="VL553" s="170"/>
      <c r="VM553" s="170"/>
      <c r="VN553" s="170"/>
      <c r="VO553" s="170"/>
      <c r="VP553" s="170"/>
      <c r="VQ553" s="170"/>
      <c r="VR553" s="170"/>
      <c r="VS553" s="170"/>
      <c r="VT553" s="170"/>
      <c r="VU553" s="170"/>
      <c r="VV553" s="170"/>
      <c r="VW553" s="170"/>
      <c r="VX553" s="170"/>
      <c r="VY553" s="170"/>
      <c r="VZ553" s="170"/>
      <c r="WA553" s="170"/>
      <c r="WB553" s="170"/>
      <c r="WC553" s="170"/>
      <c r="WD553" s="170"/>
      <c r="WE553" s="170"/>
      <c r="WF553" s="170"/>
      <c r="WG553" s="170"/>
      <c r="WH553" s="170"/>
      <c r="WI553" s="170"/>
      <c r="WJ553" s="170"/>
      <c r="WK553" s="170"/>
      <c r="WL553" s="170"/>
      <c r="WM553" s="170"/>
      <c r="WN553" s="170"/>
      <c r="WO553" s="170"/>
      <c r="WP553" s="170"/>
      <c r="WQ553" s="170"/>
      <c r="WR553" s="170"/>
      <c r="WS553" s="170"/>
      <c r="WT553" s="170"/>
      <c r="WU553" s="170"/>
      <c r="WV553" s="170"/>
      <c r="WW553" s="170"/>
      <c r="WX553" s="170"/>
      <c r="WY553" s="170"/>
      <c r="WZ553" s="170"/>
      <c r="XA553" s="170"/>
      <c r="XB553" s="170"/>
      <c r="XC553" s="170"/>
      <c r="XD553" s="170"/>
      <c r="XE553" s="170"/>
      <c r="XF553" s="170"/>
      <c r="XG553" s="170"/>
      <c r="XH553" s="170"/>
      <c r="XI553" s="170"/>
      <c r="XJ553" s="170"/>
      <c r="XK553" s="170"/>
      <c r="XL553" s="170"/>
      <c r="XM553" s="170"/>
      <c r="XN553" s="170"/>
      <c r="XO553" s="170"/>
      <c r="XP553" s="170"/>
      <c r="XQ553" s="170"/>
      <c r="XR553" s="170"/>
      <c r="XS553" s="170"/>
      <c r="XT553" s="170"/>
      <c r="XU553" s="170"/>
      <c r="XV553" s="170"/>
      <c r="XW553" s="170"/>
      <c r="XX553" s="170"/>
      <c r="XY553" s="170"/>
      <c r="XZ553" s="170"/>
      <c r="YA553" s="170"/>
      <c r="YB553" s="170"/>
      <c r="YC553" s="170"/>
      <c r="YD553" s="170"/>
      <c r="YE553" s="170"/>
      <c r="YF553" s="170"/>
      <c r="YG553" s="170"/>
      <c r="YH553" s="170"/>
      <c r="YI553" s="170"/>
      <c r="YJ553" s="170"/>
      <c r="YK553" s="170"/>
      <c r="YL553" s="170"/>
      <c r="YM553" s="170"/>
      <c r="YN553" s="170"/>
      <c r="YO553" s="170"/>
      <c r="YP553" s="170"/>
      <c r="YQ553" s="170"/>
      <c r="YR553" s="170"/>
      <c r="YS553" s="170"/>
      <c r="YT553" s="170"/>
      <c r="YU553" s="170"/>
      <c r="YV553" s="170"/>
      <c r="YW553" s="170"/>
      <c r="YX553" s="170"/>
      <c r="YY553" s="170"/>
      <c r="YZ553" s="170"/>
      <c r="ZA553" s="170"/>
      <c r="ZB553" s="170"/>
      <c r="ZC553" s="170"/>
      <c r="ZD553" s="170"/>
      <c r="ZE553" s="170"/>
      <c r="ZF553" s="170"/>
      <c r="ZG553" s="170"/>
      <c r="ZH553" s="170"/>
      <c r="ZI553" s="170"/>
      <c r="ZJ553" s="170"/>
      <c r="ZK553" s="170"/>
      <c r="ZL553" s="170"/>
      <c r="ZM553" s="170"/>
      <c r="ZN553" s="170"/>
      <c r="ZO553" s="170"/>
      <c r="ZP553" s="170"/>
      <c r="ZQ553" s="170"/>
      <c r="ZR553" s="170"/>
      <c r="ZS553" s="170"/>
      <c r="ZT553" s="170"/>
      <c r="ZU553" s="170"/>
      <c r="ZV553" s="170"/>
      <c r="ZW553" s="170"/>
      <c r="ZX553" s="170"/>
      <c r="ZY553" s="170"/>
      <c r="ZZ553" s="170"/>
      <c r="AAA553" s="170"/>
      <c r="AAB553" s="170"/>
      <c r="AAC553" s="170"/>
      <c r="AAD553" s="170"/>
      <c r="AAE553" s="170"/>
      <c r="AAF553" s="170"/>
      <c r="AAG553" s="170"/>
      <c r="AAH553" s="170"/>
      <c r="AAI553" s="170"/>
      <c r="AAJ553" s="170"/>
      <c r="AAK553" s="170"/>
      <c r="AAL553" s="170"/>
      <c r="AAM553" s="170"/>
      <c r="AAN553" s="170"/>
      <c r="AAO553" s="170"/>
      <c r="AAP553" s="170"/>
      <c r="AAQ553" s="170"/>
      <c r="AAR553" s="170"/>
      <c r="AAS553" s="170"/>
      <c r="AAT553" s="170"/>
      <c r="AAU553" s="170"/>
      <c r="AAV553" s="170"/>
      <c r="AAW553" s="170"/>
      <c r="AAX553" s="170"/>
      <c r="AAY553" s="170"/>
      <c r="AAZ553" s="170"/>
      <c r="ABA553" s="170"/>
      <c r="ABB553" s="170"/>
      <c r="ABC553" s="170"/>
      <c r="ABD553" s="170"/>
      <c r="ABE553" s="170"/>
      <c r="ABF553" s="170"/>
      <c r="ABG553" s="170"/>
      <c r="ABH553" s="170"/>
      <c r="ABI553" s="170"/>
      <c r="ABJ553" s="170"/>
      <c r="ABK553" s="170"/>
      <c r="ABL553" s="170"/>
      <c r="ABM553" s="170"/>
      <c r="ABN553" s="170"/>
      <c r="ABO553" s="170"/>
      <c r="ABP553" s="170"/>
      <c r="ABQ553" s="170"/>
      <c r="ABR553" s="170"/>
      <c r="ABS553" s="170"/>
      <c r="ABT553" s="170"/>
      <c r="ABU553" s="170"/>
      <c r="ABV553" s="170"/>
      <c r="ABW553" s="170"/>
      <c r="ABX553" s="170"/>
      <c r="ABY553" s="170"/>
      <c r="ABZ553" s="170"/>
      <c r="ACA553" s="170"/>
      <c r="ACB553" s="170"/>
      <c r="ACC553" s="170"/>
      <c r="ACD553" s="170"/>
      <c r="ACE553" s="170"/>
      <c r="ACF553" s="170"/>
      <c r="ACG553" s="170"/>
      <c r="ACH553" s="170"/>
      <c r="ACI553" s="170"/>
      <c r="ACJ553" s="170"/>
      <c r="ACK553" s="170"/>
      <c r="ACL553" s="170"/>
      <c r="ACM553" s="170"/>
      <c r="ACN553" s="170"/>
      <c r="ACO553" s="170"/>
      <c r="ACP553" s="170"/>
      <c r="ACQ553" s="170"/>
      <c r="ACR553" s="170"/>
      <c r="ACS553" s="170"/>
      <c r="ACT553" s="170"/>
      <c r="ACU553" s="170"/>
      <c r="ACV553" s="170"/>
      <c r="ACW553" s="170"/>
      <c r="ACX553" s="170"/>
      <c r="ACY553" s="170"/>
      <c r="ACZ553" s="170"/>
      <c r="ADA553" s="170"/>
      <c r="ADB553" s="170"/>
      <c r="ADC553" s="170"/>
      <c r="ADD553" s="170"/>
      <c r="ADE553" s="170"/>
      <c r="ADF553" s="170"/>
      <c r="ADG553" s="170"/>
      <c r="ADH553" s="170"/>
      <c r="ADI553" s="170"/>
      <c r="ADJ553" s="170"/>
      <c r="ADK553" s="170"/>
      <c r="ADL553" s="170"/>
      <c r="ADM553" s="170"/>
      <c r="ADN553" s="170"/>
      <c r="ADO553" s="170"/>
      <c r="ADP553" s="170"/>
      <c r="ADQ553" s="170"/>
      <c r="ADR553" s="170"/>
      <c r="ADS553" s="170"/>
      <c r="ADT553" s="170"/>
      <c r="ADU553" s="170"/>
      <c r="ADV553" s="170"/>
      <c r="ADW553" s="170"/>
      <c r="ADX553" s="170"/>
      <c r="ADY553" s="170"/>
      <c r="ADZ553" s="170"/>
      <c r="AEA553" s="170"/>
      <c r="AEB553" s="170"/>
      <c r="AEC553" s="170"/>
      <c r="AED553" s="170"/>
      <c r="AEE553" s="170"/>
      <c r="AEF553" s="170"/>
      <c r="AEG553" s="170"/>
      <c r="AEH553" s="170"/>
      <c r="AEI553" s="170"/>
      <c r="AEJ553" s="170"/>
      <c r="AEK553" s="170"/>
      <c r="AEL553" s="170"/>
      <c r="AEM553" s="170"/>
      <c r="AEN553" s="170"/>
      <c r="AEO553" s="170"/>
      <c r="AEP553" s="170"/>
      <c r="AEQ553" s="170"/>
      <c r="AER553" s="170"/>
      <c r="AES553" s="170"/>
      <c r="AET553" s="170"/>
      <c r="AEU553" s="170"/>
      <c r="AEV553" s="170"/>
      <c r="AEW553" s="170"/>
      <c r="AEX553" s="170"/>
      <c r="AEY553" s="170"/>
      <c r="AEZ553" s="170"/>
      <c r="AFA553" s="170"/>
      <c r="AFB553" s="170"/>
      <c r="AFC553" s="170"/>
      <c r="AFD553" s="170"/>
      <c r="AFE553" s="170"/>
      <c r="AFF553" s="170"/>
      <c r="AFG553" s="170"/>
      <c r="AFH553" s="170"/>
      <c r="AFI553" s="170"/>
      <c r="AFJ553" s="170"/>
      <c r="AFK553" s="170"/>
      <c r="AFL553" s="170"/>
      <c r="AFM553" s="170"/>
      <c r="AFN553" s="170"/>
      <c r="AFO553" s="170"/>
      <c r="AFP553" s="170"/>
      <c r="AFQ553" s="170"/>
      <c r="AFR553" s="170"/>
      <c r="AFS553" s="170"/>
      <c r="AFT553" s="170"/>
      <c r="AFU553" s="170"/>
      <c r="AFV553" s="170"/>
      <c r="AFW553" s="170"/>
      <c r="AFX553" s="170"/>
      <c r="AFY553" s="170"/>
      <c r="AFZ553" s="170"/>
      <c r="AGA553" s="170"/>
      <c r="AGB553" s="170"/>
      <c r="AGC553" s="170"/>
      <c r="AGD553" s="170"/>
      <c r="AGE553" s="170"/>
      <c r="AGF553" s="170"/>
      <c r="AGG553" s="170"/>
      <c r="AGH553" s="170"/>
      <c r="AGI553" s="170"/>
      <c r="AGJ553" s="170"/>
      <c r="AGK553" s="170"/>
      <c r="AGL553" s="170"/>
      <c r="AGM553" s="170"/>
      <c r="AGN553" s="170"/>
      <c r="AGO553" s="170"/>
      <c r="AGP553" s="170"/>
      <c r="AGQ553" s="170"/>
      <c r="AGR553" s="170"/>
      <c r="AGS553" s="170"/>
      <c r="AGT553" s="170"/>
      <c r="AGU553" s="170"/>
      <c r="AGV553" s="170"/>
      <c r="AGW553" s="170"/>
      <c r="AGX553" s="170"/>
      <c r="AGY553" s="170"/>
      <c r="AGZ553" s="170"/>
      <c r="AHA553" s="170"/>
      <c r="AHB553" s="170"/>
      <c r="AHC553" s="170"/>
      <c r="AHD553" s="170"/>
      <c r="AHE553" s="170"/>
      <c r="AHF553" s="170"/>
      <c r="AHG553" s="170"/>
      <c r="AHH553" s="170"/>
      <c r="AHI553" s="170"/>
      <c r="AHJ553" s="170"/>
      <c r="AHK553" s="170"/>
      <c r="AHL553" s="170"/>
      <c r="AHM553" s="170"/>
      <c r="AHN553" s="170"/>
      <c r="AHO553" s="170"/>
      <c r="AHP553" s="170"/>
      <c r="AHQ553" s="170"/>
      <c r="AHR553" s="170"/>
      <c r="AHS553" s="170"/>
      <c r="AHT553" s="170"/>
      <c r="AHU553" s="170"/>
      <c r="AHV553" s="170"/>
      <c r="AHW553" s="170"/>
      <c r="AHX553" s="170"/>
      <c r="AHY553" s="170"/>
      <c r="AHZ553" s="170"/>
      <c r="AIA553" s="170"/>
      <c r="AIB553" s="170"/>
      <c r="AIC553" s="170"/>
      <c r="AID553" s="170"/>
      <c r="AIE553" s="170"/>
      <c r="AIF553" s="170"/>
      <c r="AIG553" s="170"/>
      <c r="AIH553" s="170"/>
      <c r="AII553" s="170"/>
      <c r="AIJ553" s="170"/>
      <c r="AIK553" s="170"/>
      <c r="AIL553" s="170"/>
      <c r="AIM553" s="170"/>
      <c r="AIN553" s="170"/>
      <c r="AIO553" s="170"/>
      <c r="AIP553" s="170"/>
      <c r="AIQ553" s="170"/>
      <c r="AIR553" s="170"/>
      <c r="AIS553" s="170"/>
      <c r="AIT553" s="170"/>
      <c r="AIU553" s="170"/>
      <c r="AIV553" s="170"/>
      <c r="AIW553" s="170"/>
      <c r="AIX553" s="170"/>
      <c r="AIY553" s="170"/>
      <c r="AIZ553" s="170"/>
      <c r="AJA553" s="170"/>
      <c r="AJB553" s="170"/>
      <c r="AJC553" s="170"/>
      <c r="AJD553" s="170"/>
      <c r="AJE553" s="170"/>
      <c r="AJF553" s="170"/>
      <c r="AJG553" s="170"/>
      <c r="AJH553" s="170"/>
      <c r="AJI553" s="170"/>
      <c r="AJJ553" s="170"/>
      <c r="AJK553" s="170"/>
      <c r="AJL553" s="170"/>
      <c r="AJM553" s="170"/>
      <c r="AJN553" s="170"/>
      <c r="AJO553" s="170"/>
      <c r="AJP553" s="170"/>
      <c r="AJQ553" s="170"/>
      <c r="AJR553" s="170"/>
      <c r="AJS553" s="170"/>
      <c r="AJT553" s="170"/>
      <c r="AJU553" s="170"/>
      <c r="AJV553" s="170"/>
      <c r="AJW553" s="170"/>
      <c r="AJX553" s="170"/>
      <c r="AJY553" s="170"/>
      <c r="AJZ553" s="170"/>
      <c r="AKA553" s="170"/>
      <c r="AKB553" s="170"/>
      <c r="AKC553" s="170"/>
      <c r="AKD553" s="170"/>
      <c r="AKE553" s="170"/>
      <c r="AKF553" s="170"/>
      <c r="AKG553" s="170"/>
      <c r="AKH553" s="170"/>
      <c r="AKI553" s="170"/>
      <c r="AKJ553" s="170"/>
      <c r="AKK553" s="170"/>
      <c r="AKL553" s="170"/>
      <c r="AKM553" s="170"/>
      <c r="AKN553" s="170"/>
      <c r="AKO553" s="170"/>
      <c r="AKP553" s="170"/>
      <c r="AKQ553" s="170"/>
      <c r="AKR553" s="170"/>
      <c r="AKS553" s="170"/>
      <c r="AKT553" s="170"/>
      <c r="AKU553" s="170"/>
      <c r="AKV553" s="170"/>
      <c r="AKW553" s="170"/>
      <c r="AKX553" s="170"/>
      <c r="AKY553" s="170"/>
      <c r="AKZ553" s="170"/>
      <c r="ALA553" s="170"/>
      <c r="ALB553" s="170"/>
      <c r="ALC553" s="170"/>
      <c r="ALD553" s="170"/>
      <c r="ALE553" s="170"/>
      <c r="ALF553" s="170"/>
      <c r="ALG553" s="170"/>
      <c r="ALH553" s="170"/>
      <c r="ALI553" s="170"/>
      <c r="ALJ553" s="170"/>
      <c r="ALK553" s="170"/>
      <c r="ALL553" s="170"/>
      <c r="ALM553" s="170"/>
      <c r="ALN553" s="170"/>
      <c r="ALO553" s="170"/>
      <c r="ALP553" s="170"/>
      <c r="ALQ553" s="170"/>
      <c r="ALR553" s="170"/>
      <c r="ALS553" s="170"/>
      <c r="ALT553" s="170"/>
      <c r="ALU553" s="170"/>
      <c r="ALV553" s="170"/>
      <c r="ALW553" s="170"/>
      <c r="ALX553" s="170"/>
      <c r="ALY553" s="170"/>
      <c r="ALZ553" s="170"/>
      <c r="AMA553" s="170"/>
      <c r="AMB553" s="170"/>
      <c r="AMC553" s="170"/>
      <c r="AMD553" s="170"/>
      <c r="AME553" s="170"/>
      <c r="AMF553" s="170"/>
      <c r="AMG553" s="170"/>
      <c r="AMH553" s="170"/>
      <c r="AMI553" s="170"/>
      <c r="AMJ553" s="170"/>
    </row>
    <row r="554" spans="1:1024" x14ac:dyDescent="0.25">
      <c r="A554" s="258" t="s">
        <v>1591</v>
      </c>
      <c r="B554" s="257">
        <v>554</v>
      </c>
      <c r="C554" s="258" t="s">
        <v>24649</v>
      </c>
      <c r="D554" s="308" t="s">
        <v>6204</v>
      </c>
      <c r="E554" s="277"/>
      <c r="F554" s="278">
        <v>3</v>
      </c>
      <c r="G554" s="280">
        <v>3</v>
      </c>
      <c r="H554" s="280">
        <v>3</v>
      </c>
      <c r="I554" s="492">
        <v>8</v>
      </c>
      <c r="J554" s="278" t="s">
        <v>748</v>
      </c>
      <c r="K554" s="278">
        <v>1</v>
      </c>
      <c r="L554" s="278"/>
      <c r="M554" s="278"/>
      <c r="N554" s="278"/>
      <c r="O554" s="278"/>
      <c r="P554" s="278"/>
      <c r="Q554" s="278">
        <v>2</v>
      </c>
      <c r="R554" s="278"/>
      <c r="S554" s="278">
        <v>2</v>
      </c>
      <c r="T554" s="278"/>
      <c r="U554" s="278"/>
      <c r="V554" s="278"/>
      <c r="W554" s="283">
        <f t="shared" si="240"/>
        <v>100</v>
      </c>
      <c r="X554" s="283">
        <f t="shared" si="235"/>
        <v>100</v>
      </c>
      <c r="Y554" s="283">
        <f t="shared" si="242"/>
        <v>100</v>
      </c>
      <c r="Z554" s="283">
        <f t="shared" si="236"/>
        <v>100</v>
      </c>
      <c r="AA554" s="283">
        <f t="shared" si="237"/>
        <v>10</v>
      </c>
      <c r="AB554" s="287">
        <f t="shared" si="227"/>
        <v>100</v>
      </c>
      <c r="AC554" s="287">
        <f t="shared" si="226"/>
        <v>1</v>
      </c>
      <c r="AD554" s="287">
        <f t="shared" si="238"/>
        <v>100</v>
      </c>
      <c r="AE554" s="284">
        <f t="shared" si="234"/>
        <v>100</v>
      </c>
      <c r="AF554" s="284">
        <f t="shared" si="230"/>
        <v>100</v>
      </c>
      <c r="AG554" s="268">
        <f t="shared" si="244"/>
        <v>1</v>
      </c>
      <c r="AH554" s="268">
        <f t="shared" si="241"/>
        <v>1</v>
      </c>
      <c r="AI554" s="268">
        <f t="shared" si="245"/>
        <v>3</v>
      </c>
      <c r="AJ554" s="326">
        <v>3</v>
      </c>
      <c r="AK554" s="506" t="s">
        <v>24534</v>
      </c>
      <c r="AL554" s="277"/>
      <c r="AM554" s="277">
        <v>2</v>
      </c>
      <c r="AN554" s="511"/>
      <c r="AO554" s="277"/>
      <c r="AP554" s="277"/>
      <c r="AQ554" s="277"/>
      <c r="AR554" s="171" t="s">
        <v>6205</v>
      </c>
      <c r="AS554" s="171"/>
      <c r="AT554" s="277"/>
      <c r="AU554" s="277"/>
      <c r="AW554" s="559"/>
      <c r="AX554" s="559"/>
      <c r="AY554" s="559"/>
      <c r="AZ554" s="559"/>
      <c r="BA554" s="559"/>
      <c r="BB554" s="559"/>
      <c r="BC554" s="559"/>
      <c r="BD554" s="559"/>
      <c r="BE554" s="559"/>
      <c r="BF554" s="559"/>
      <c r="BG554" s="559"/>
      <c r="BH554" s="559"/>
      <c r="BI554" s="559"/>
      <c r="BJ554" s="559"/>
      <c r="BK554" s="559"/>
      <c r="BL554" s="559"/>
      <c r="BM554" s="559"/>
      <c r="BN554" s="559"/>
      <c r="BO554" s="559"/>
      <c r="BP554" s="559"/>
      <c r="BQ554" s="559"/>
      <c r="BR554" s="559"/>
      <c r="BS554" s="559"/>
      <c r="BT554" s="559"/>
      <c r="BU554" s="559"/>
      <c r="BV554" s="559"/>
      <c r="BW554" s="559"/>
      <c r="BX554" s="559"/>
      <c r="BY554" s="559"/>
      <c r="BZ554" s="559"/>
      <c r="CA554" s="559"/>
      <c r="CB554" s="559"/>
      <c r="CC554" s="559"/>
      <c r="CD554" s="559"/>
      <c r="CE554" s="559"/>
      <c r="CF554" s="559"/>
      <c r="CG554" s="559"/>
      <c r="CH554" s="559"/>
      <c r="CI554" s="559"/>
      <c r="CJ554" s="559"/>
      <c r="CK554" s="559"/>
      <c r="CL554" s="559"/>
      <c r="CM554" s="559"/>
      <c r="CN554" s="559"/>
      <c r="CO554" s="559"/>
      <c r="CP554" s="559"/>
      <c r="CQ554" s="559"/>
      <c r="CR554" s="559"/>
      <c r="CS554" s="559"/>
      <c r="CT554" s="559"/>
      <c r="CU554" s="559"/>
      <c r="CV554" s="559"/>
      <c r="CW554" s="559"/>
      <c r="CX554" s="559"/>
      <c r="CY554" s="559"/>
      <c r="CZ554" s="559"/>
      <c r="DA554" s="559"/>
      <c r="DB554" s="559"/>
      <c r="DC554" s="559"/>
      <c r="DD554" s="559"/>
      <c r="DE554" s="559"/>
      <c r="DF554" s="559"/>
      <c r="DG554" s="559"/>
      <c r="DH554" s="559"/>
      <c r="DI554" s="559"/>
      <c r="DJ554" s="559"/>
      <c r="DK554" s="559"/>
      <c r="DL554" s="559"/>
      <c r="DM554" s="559"/>
      <c r="DN554" s="559"/>
      <c r="DO554" s="559"/>
      <c r="DP554" s="559"/>
      <c r="DQ554" s="559"/>
      <c r="DR554" s="559"/>
      <c r="DS554" s="559"/>
      <c r="DT554" s="559"/>
      <c r="DU554" s="559"/>
      <c r="DV554" s="559"/>
      <c r="DW554" s="559"/>
      <c r="DX554" s="559"/>
      <c r="DY554" s="559"/>
      <c r="DZ554" s="559"/>
      <c r="EA554" s="559"/>
      <c r="EB554" s="559"/>
      <c r="EC554" s="559"/>
      <c r="ED554" s="559"/>
      <c r="EE554" s="559"/>
      <c r="EF554" s="559"/>
      <c r="EG554" s="559"/>
      <c r="EH554" s="559"/>
      <c r="EI554" s="559"/>
      <c r="EJ554" s="559"/>
      <c r="EK554" s="559"/>
      <c r="EL554" s="559"/>
      <c r="EM554" s="559"/>
      <c r="EN554" s="559"/>
      <c r="EO554" s="559"/>
      <c r="EP554" s="559"/>
      <c r="EQ554" s="559"/>
      <c r="ER554" s="559"/>
      <c r="ES554" s="559"/>
      <c r="ET554" s="559"/>
      <c r="EU554" s="559"/>
      <c r="EV554" s="559"/>
      <c r="EW554" s="559"/>
      <c r="EX554" s="559"/>
      <c r="EY554" s="559"/>
      <c r="EZ554" s="559"/>
      <c r="FA554" s="559"/>
      <c r="FB554" s="559"/>
      <c r="FC554" s="559"/>
      <c r="FD554" s="559"/>
      <c r="FE554" s="559"/>
      <c r="FF554" s="559"/>
      <c r="FG554" s="559"/>
      <c r="FH554" s="559"/>
      <c r="FI554" s="559"/>
      <c r="FJ554" s="559"/>
      <c r="FK554" s="559"/>
      <c r="FL554" s="559"/>
      <c r="FM554" s="559"/>
      <c r="FN554" s="559"/>
      <c r="FO554" s="559"/>
      <c r="FP554" s="559"/>
      <c r="FQ554" s="559"/>
      <c r="FR554" s="559"/>
      <c r="FS554" s="559"/>
      <c r="FT554" s="559"/>
      <c r="FU554" s="559"/>
      <c r="FV554" s="559"/>
      <c r="FW554" s="559"/>
      <c r="FX554" s="559"/>
      <c r="FY554" s="559"/>
      <c r="FZ554" s="559"/>
      <c r="GA554" s="559"/>
      <c r="GB554" s="559"/>
      <c r="GC554" s="559"/>
      <c r="GD554" s="559"/>
      <c r="GE554" s="559"/>
      <c r="GF554" s="559"/>
      <c r="GG554" s="559"/>
      <c r="GH554" s="559"/>
      <c r="GI554" s="559"/>
      <c r="GJ554" s="559"/>
      <c r="GK554" s="559"/>
      <c r="GL554" s="559"/>
      <c r="GM554" s="559"/>
      <c r="GN554" s="559"/>
      <c r="GO554" s="559"/>
      <c r="GP554" s="559"/>
      <c r="GQ554" s="559"/>
      <c r="GR554" s="559"/>
      <c r="GS554" s="559"/>
      <c r="GT554" s="559"/>
      <c r="GU554" s="559"/>
      <c r="GV554" s="559"/>
      <c r="GW554" s="559"/>
      <c r="GX554" s="559"/>
      <c r="GY554" s="559"/>
      <c r="GZ554" s="559"/>
      <c r="HA554" s="559"/>
      <c r="HB554" s="559"/>
      <c r="HC554" s="559"/>
      <c r="HD554" s="559"/>
      <c r="HE554" s="559"/>
      <c r="HF554" s="559"/>
      <c r="HG554" s="559"/>
      <c r="HH554" s="559"/>
      <c r="HI554" s="559"/>
      <c r="HJ554" s="559"/>
      <c r="HK554" s="559"/>
      <c r="HL554" s="559"/>
      <c r="HM554" s="559"/>
      <c r="HN554" s="559"/>
      <c r="HO554" s="559"/>
      <c r="HP554" s="559"/>
      <c r="HQ554" s="559"/>
      <c r="HR554" s="559"/>
      <c r="HS554" s="559"/>
      <c r="HT554" s="559"/>
      <c r="HU554" s="559"/>
      <c r="HV554" s="559"/>
      <c r="HW554" s="559"/>
      <c r="HX554" s="559"/>
      <c r="HY554" s="559"/>
      <c r="HZ554" s="559"/>
      <c r="IA554" s="559"/>
      <c r="IB554" s="559"/>
      <c r="IC554" s="559"/>
      <c r="ID554" s="559"/>
      <c r="IE554" s="559"/>
      <c r="IF554" s="559"/>
      <c r="IG554" s="559"/>
      <c r="IH554" s="559"/>
      <c r="II554" s="559"/>
      <c r="IJ554" s="559"/>
      <c r="IK554" s="559"/>
      <c r="IL554" s="559"/>
      <c r="IM554" s="559"/>
      <c r="IN554" s="559"/>
      <c r="IO554" s="559"/>
      <c r="IP554" s="559"/>
      <c r="IQ554" s="559"/>
      <c r="IR554" s="559"/>
      <c r="IS554" s="559"/>
      <c r="IT554" s="559"/>
      <c r="IU554" s="559"/>
      <c r="IV554" s="559"/>
      <c r="IW554" s="559"/>
      <c r="IX554" s="559"/>
      <c r="IY554" s="559"/>
      <c r="IZ554" s="559"/>
      <c r="JA554" s="559"/>
      <c r="JB554" s="559"/>
      <c r="JC554" s="559"/>
      <c r="JD554" s="559"/>
      <c r="JE554" s="559"/>
      <c r="JF554" s="559"/>
      <c r="JG554" s="559"/>
      <c r="JH554" s="559"/>
      <c r="JI554" s="559"/>
      <c r="JJ554" s="559"/>
      <c r="JK554" s="559"/>
      <c r="JL554" s="559"/>
      <c r="JM554" s="559"/>
      <c r="JN554" s="559"/>
      <c r="JO554" s="559"/>
      <c r="JP554" s="559"/>
      <c r="JQ554" s="559"/>
      <c r="JR554" s="559"/>
      <c r="JS554" s="559"/>
      <c r="JT554" s="559"/>
      <c r="JU554" s="559"/>
      <c r="JV554" s="559"/>
      <c r="JW554" s="559"/>
      <c r="JX554" s="559"/>
      <c r="JY554" s="559"/>
      <c r="JZ554" s="559"/>
      <c r="KA554" s="559"/>
      <c r="KB554" s="559"/>
      <c r="KC554" s="559"/>
      <c r="KD554" s="559"/>
      <c r="KE554" s="559"/>
      <c r="KF554" s="559"/>
      <c r="KG554" s="559"/>
      <c r="KH554" s="559"/>
      <c r="KI554" s="559"/>
      <c r="KJ554" s="559"/>
      <c r="KK554" s="559"/>
      <c r="KL554" s="559"/>
      <c r="KM554" s="559"/>
      <c r="KN554" s="559"/>
      <c r="KO554" s="559"/>
      <c r="KP554" s="559"/>
      <c r="KQ554" s="559"/>
      <c r="KR554" s="559"/>
      <c r="KS554" s="559"/>
      <c r="KT554" s="559"/>
      <c r="KU554" s="559"/>
      <c r="KV554" s="559"/>
      <c r="KW554" s="559"/>
      <c r="KX554" s="559"/>
      <c r="KY554" s="559"/>
      <c r="KZ554" s="559"/>
      <c r="LA554" s="559"/>
      <c r="LB554" s="559"/>
      <c r="LC554" s="559"/>
      <c r="LD554" s="559"/>
      <c r="LE554" s="559"/>
      <c r="LF554" s="559"/>
      <c r="LG554" s="559"/>
      <c r="LH554" s="559"/>
      <c r="LI554" s="559"/>
      <c r="LJ554" s="559"/>
      <c r="LK554" s="559"/>
      <c r="LL554" s="559"/>
      <c r="LM554" s="559"/>
      <c r="LN554" s="559"/>
      <c r="LO554" s="559"/>
      <c r="LP554" s="559"/>
      <c r="LQ554" s="559"/>
      <c r="LR554" s="559"/>
      <c r="LS554" s="559"/>
      <c r="LT554" s="559"/>
      <c r="LU554" s="559"/>
      <c r="LV554" s="559"/>
      <c r="LW554" s="559"/>
      <c r="LX554" s="559"/>
      <c r="LY554" s="559"/>
      <c r="LZ554" s="559"/>
      <c r="MA554" s="559"/>
      <c r="MB554" s="559"/>
      <c r="MC554" s="559"/>
      <c r="MD554" s="559"/>
      <c r="ME554" s="559"/>
      <c r="MF554" s="559"/>
      <c r="MG554" s="559"/>
      <c r="MH554" s="559"/>
      <c r="MI554" s="559"/>
      <c r="MJ554" s="559"/>
      <c r="MK554" s="559"/>
      <c r="ML554" s="559"/>
      <c r="MM554" s="559"/>
      <c r="MN554" s="559"/>
      <c r="MO554" s="559"/>
      <c r="MP554" s="559"/>
      <c r="MQ554" s="559"/>
      <c r="MR554" s="559"/>
      <c r="MS554" s="559"/>
      <c r="MT554" s="559"/>
      <c r="MU554" s="559"/>
      <c r="MV554" s="559"/>
      <c r="MW554" s="559"/>
      <c r="MX554" s="559"/>
      <c r="MY554" s="559"/>
      <c r="MZ554" s="559"/>
      <c r="NA554" s="559"/>
      <c r="NB554" s="559"/>
      <c r="NC554" s="559"/>
      <c r="ND554" s="559"/>
      <c r="NE554" s="559"/>
      <c r="NF554" s="559"/>
      <c r="NG554" s="559"/>
      <c r="NH554" s="559"/>
      <c r="NI554" s="559"/>
      <c r="NJ554" s="559"/>
      <c r="NK554" s="559"/>
      <c r="NL554" s="559"/>
      <c r="NM554" s="559"/>
      <c r="NN554" s="559"/>
      <c r="NO554" s="559"/>
      <c r="NP554" s="559"/>
      <c r="NQ554" s="559"/>
      <c r="NR554" s="559"/>
      <c r="NS554" s="559"/>
      <c r="NT554" s="559"/>
      <c r="NU554" s="559"/>
      <c r="NV554" s="559"/>
      <c r="NW554" s="559"/>
      <c r="NX554" s="559"/>
      <c r="NY554" s="559"/>
      <c r="NZ554" s="559"/>
      <c r="OA554" s="559"/>
      <c r="OB554" s="559"/>
      <c r="OC554" s="559"/>
      <c r="OD554" s="559"/>
      <c r="OE554" s="559"/>
      <c r="OF554" s="559"/>
      <c r="OG554" s="559"/>
      <c r="OH554" s="559"/>
      <c r="OI554" s="559"/>
      <c r="OJ554" s="559"/>
      <c r="OK554" s="559"/>
      <c r="OL554" s="559"/>
      <c r="OM554" s="559"/>
      <c r="ON554" s="559"/>
      <c r="OO554" s="559"/>
      <c r="OP554" s="559"/>
      <c r="OQ554" s="559"/>
      <c r="OR554" s="559"/>
      <c r="OS554" s="559"/>
      <c r="OT554" s="559"/>
      <c r="OU554" s="559"/>
      <c r="OV554" s="559"/>
      <c r="OW554" s="559"/>
      <c r="OX554" s="559"/>
      <c r="OY554" s="559"/>
      <c r="OZ554" s="559"/>
      <c r="PA554" s="559"/>
      <c r="PB554" s="559"/>
      <c r="PC554" s="559"/>
      <c r="PD554" s="559"/>
      <c r="PE554" s="559"/>
      <c r="PF554" s="559"/>
      <c r="PG554" s="559"/>
      <c r="PH554" s="559"/>
      <c r="PI554" s="559"/>
      <c r="PJ554" s="559"/>
      <c r="PK554" s="559"/>
      <c r="PL554" s="559"/>
      <c r="PM554" s="559"/>
      <c r="PN554" s="559"/>
      <c r="PO554" s="559"/>
      <c r="PP554" s="559"/>
      <c r="PQ554" s="559"/>
      <c r="PR554" s="559"/>
      <c r="PS554" s="559"/>
      <c r="PT554" s="559"/>
      <c r="PU554" s="559"/>
      <c r="PV554" s="559"/>
      <c r="PW554" s="559"/>
      <c r="PX554" s="559"/>
      <c r="PY554" s="559"/>
      <c r="PZ554" s="559"/>
      <c r="QA554" s="559"/>
      <c r="QB554" s="559"/>
      <c r="QC554" s="559"/>
      <c r="QD554" s="559"/>
      <c r="QE554" s="559"/>
      <c r="QF554" s="559"/>
      <c r="QG554" s="559"/>
      <c r="QH554" s="559"/>
      <c r="QI554" s="559"/>
      <c r="QJ554" s="559"/>
      <c r="QK554" s="559"/>
      <c r="QL554" s="559"/>
      <c r="QM554" s="559"/>
      <c r="QN554" s="559"/>
      <c r="QO554" s="559"/>
      <c r="QP554" s="559"/>
      <c r="QQ554" s="559"/>
      <c r="QR554" s="559"/>
      <c r="QS554" s="559"/>
      <c r="QT554" s="559"/>
      <c r="QU554" s="559"/>
      <c r="QV554" s="559"/>
      <c r="QW554" s="559"/>
      <c r="QX554" s="559"/>
      <c r="QY554" s="559"/>
      <c r="QZ554" s="559"/>
      <c r="RA554" s="559"/>
      <c r="RB554" s="559"/>
      <c r="RC554" s="559"/>
      <c r="RD554" s="559"/>
      <c r="RE554" s="559"/>
      <c r="RF554" s="559"/>
      <c r="RG554" s="559"/>
      <c r="RH554" s="559"/>
      <c r="RI554" s="559"/>
      <c r="RJ554" s="559"/>
      <c r="RK554" s="559"/>
      <c r="RL554" s="559"/>
      <c r="RM554" s="559"/>
      <c r="RN554" s="559"/>
      <c r="RO554" s="559"/>
      <c r="RP554" s="559"/>
      <c r="RQ554" s="559"/>
      <c r="RR554" s="559"/>
      <c r="RS554" s="559"/>
      <c r="RT554" s="559"/>
      <c r="RU554" s="559"/>
      <c r="RV554" s="559"/>
      <c r="RW554" s="559"/>
      <c r="RX554" s="559"/>
      <c r="RY554" s="559"/>
      <c r="RZ554" s="559"/>
      <c r="SA554" s="559"/>
      <c r="SB554" s="559"/>
      <c r="SC554" s="559"/>
      <c r="SD554" s="559"/>
      <c r="SE554" s="559"/>
      <c r="SF554" s="559"/>
      <c r="SG554" s="559"/>
      <c r="SH554" s="559"/>
      <c r="SI554" s="559"/>
      <c r="SJ554" s="559"/>
      <c r="SK554" s="559"/>
      <c r="SL554" s="559"/>
      <c r="SM554" s="559"/>
      <c r="SN554" s="559"/>
      <c r="SO554" s="559"/>
      <c r="SP554" s="559"/>
      <c r="SQ554" s="559"/>
      <c r="SR554" s="559"/>
      <c r="SS554" s="559"/>
      <c r="ST554" s="559"/>
      <c r="SU554" s="559"/>
      <c r="SV554" s="559"/>
      <c r="SW554" s="559"/>
      <c r="SX554" s="559"/>
      <c r="SY554" s="559"/>
      <c r="SZ554" s="559"/>
      <c r="TA554" s="559"/>
      <c r="TB554" s="559"/>
      <c r="TC554" s="559"/>
      <c r="TD554" s="559"/>
      <c r="TE554" s="559"/>
      <c r="TF554" s="559"/>
      <c r="TG554" s="559"/>
      <c r="TH554" s="559"/>
      <c r="TI554" s="559"/>
      <c r="TJ554" s="559"/>
      <c r="TK554" s="559"/>
      <c r="TL554" s="559"/>
      <c r="TM554" s="559"/>
      <c r="TN554" s="559"/>
      <c r="TO554" s="559"/>
      <c r="TP554" s="559"/>
      <c r="TQ554" s="559"/>
      <c r="TR554" s="559"/>
      <c r="TS554" s="559"/>
      <c r="TT554" s="559"/>
      <c r="TU554" s="559"/>
      <c r="TV554" s="559"/>
      <c r="TW554" s="559"/>
      <c r="TX554" s="559"/>
      <c r="TY554" s="559"/>
      <c r="TZ554" s="559"/>
      <c r="UA554" s="559"/>
      <c r="UB554" s="559"/>
      <c r="UC554" s="559"/>
      <c r="UD554" s="559"/>
      <c r="UE554" s="559"/>
      <c r="UF554" s="559"/>
      <c r="UG554" s="559"/>
      <c r="UH554" s="559"/>
      <c r="UI554" s="559"/>
      <c r="UJ554" s="559"/>
      <c r="UK554" s="559"/>
      <c r="UL554" s="559"/>
      <c r="UM554" s="559"/>
      <c r="UN554" s="559"/>
      <c r="UO554" s="559"/>
      <c r="UP554" s="559"/>
      <c r="UQ554" s="559"/>
      <c r="UR554" s="559"/>
      <c r="US554" s="559"/>
      <c r="UT554" s="559"/>
      <c r="UU554" s="559"/>
      <c r="UV554" s="559"/>
      <c r="UW554" s="559"/>
      <c r="UX554" s="559"/>
      <c r="UY554" s="559"/>
      <c r="UZ554" s="559"/>
      <c r="VA554" s="559"/>
      <c r="VB554" s="559"/>
      <c r="VC554" s="559"/>
      <c r="VD554" s="559"/>
      <c r="VE554" s="559"/>
      <c r="VF554" s="559"/>
      <c r="VG554" s="559"/>
      <c r="VH554" s="559"/>
      <c r="VI554" s="559"/>
      <c r="VJ554" s="559"/>
      <c r="VK554" s="559"/>
      <c r="VL554" s="559"/>
      <c r="VM554" s="559"/>
      <c r="VN554" s="559"/>
      <c r="VO554" s="559"/>
      <c r="VP554" s="559"/>
      <c r="VQ554" s="559"/>
      <c r="VR554" s="559"/>
      <c r="VS554" s="559"/>
      <c r="VT554" s="559"/>
      <c r="VU554" s="559"/>
      <c r="VV554" s="559"/>
      <c r="VW554" s="559"/>
      <c r="VX554" s="559"/>
      <c r="VY554" s="559"/>
      <c r="VZ554" s="559"/>
      <c r="WA554" s="559"/>
      <c r="WB554" s="559"/>
      <c r="WC554" s="559"/>
      <c r="WD554" s="559"/>
      <c r="WE554" s="559"/>
      <c r="WF554" s="559"/>
      <c r="WG554" s="559"/>
      <c r="WH554" s="559"/>
      <c r="WI554" s="559"/>
      <c r="WJ554" s="559"/>
      <c r="WK554" s="559"/>
      <c r="WL554" s="559"/>
      <c r="WM554" s="559"/>
      <c r="WN554" s="559"/>
      <c r="WO554" s="559"/>
      <c r="WP554" s="559"/>
      <c r="WQ554" s="559"/>
      <c r="WR554" s="559"/>
      <c r="WS554" s="559"/>
      <c r="WT554" s="559"/>
      <c r="WU554" s="559"/>
      <c r="WV554" s="559"/>
      <c r="WW554" s="559"/>
      <c r="WX554" s="559"/>
      <c r="WY554" s="559"/>
      <c r="WZ554" s="559"/>
      <c r="XA554" s="559"/>
      <c r="XB554" s="559"/>
      <c r="XC554" s="559"/>
      <c r="XD554" s="559"/>
      <c r="XE554" s="559"/>
      <c r="XF554" s="559"/>
      <c r="XG554" s="559"/>
      <c r="XH554" s="559"/>
      <c r="XI554" s="559"/>
      <c r="XJ554" s="559"/>
      <c r="XK554" s="559"/>
      <c r="XL554" s="559"/>
      <c r="XM554" s="559"/>
      <c r="XN554" s="559"/>
      <c r="XO554" s="559"/>
      <c r="XP554" s="559"/>
      <c r="XQ554" s="559"/>
      <c r="XR554" s="559"/>
      <c r="XS554" s="559"/>
      <c r="XT554" s="559"/>
      <c r="XU554" s="559"/>
      <c r="XV554" s="559"/>
      <c r="XW554" s="559"/>
      <c r="XX554" s="559"/>
      <c r="XY554" s="559"/>
      <c r="XZ554" s="559"/>
      <c r="YA554" s="559"/>
      <c r="YB554" s="559"/>
      <c r="YC554" s="559"/>
      <c r="YD554" s="559"/>
      <c r="YE554" s="559"/>
      <c r="YF554" s="559"/>
      <c r="YG554" s="559"/>
      <c r="YH554" s="559"/>
      <c r="YI554" s="559"/>
      <c r="YJ554" s="559"/>
      <c r="YK554" s="559"/>
      <c r="YL554" s="559"/>
      <c r="YM554" s="559"/>
      <c r="YN554" s="559"/>
      <c r="YO554" s="559"/>
      <c r="YP554" s="559"/>
      <c r="YQ554" s="559"/>
      <c r="YR554" s="559"/>
      <c r="YS554" s="559"/>
      <c r="YT554" s="559"/>
      <c r="YU554" s="559"/>
      <c r="YV554" s="559"/>
      <c r="YW554" s="559"/>
      <c r="YX554" s="559"/>
      <c r="YY554" s="559"/>
      <c r="YZ554" s="559"/>
      <c r="ZA554" s="559"/>
      <c r="ZB554" s="559"/>
      <c r="ZC554" s="559"/>
      <c r="ZD554" s="559"/>
      <c r="ZE554" s="559"/>
      <c r="ZF554" s="559"/>
      <c r="ZG554" s="559"/>
      <c r="ZH554" s="559"/>
      <c r="ZI554" s="559"/>
      <c r="ZJ554" s="559"/>
      <c r="ZK554" s="559"/>
      <c r="ZL554" s="559"/>
      <c r="ZM554" s="559"/>
      <c r="ZN554" s="559"/>
      <c r="ZO554" s="559"/>
      <c r="ZP554" s="559"/>
      <c r="ZQ554" s="559"/>
      <c r="ZR554" s="559"/>
      <c r="ZS554" s="559"/>
      <c r="ZT554" s="559"/>
      <c r="ZU554" s="559"/>
      <c r="ZV554" s="559"/>
      <c r="ZW554" s="559"/>
      <c r="ZX554" s="559"/>
      <c r="ZY554" s="559"/>
      <c r="ZZ554" s="559"/>
      <c r="AAA554" s="559"/>
      <c r="AAB554" s="559"/>
      <c r="AAC554" s="559"/>
      <c r="AAD554" s="559"/>
      <c r="AAE554" s="559"/>
      <c r="AAF554" s="559"/>
      <c r="AAG554" s="559"/>
      <c r="AAH554" s="559"/>
      <c r="AAI554" s="559"/>
      <c r="AAJ554" s="559"/>
      <c r="AAK554" s="559"/>
      <c r="AAL554" s="559"/>
      <c r="AAM554" s="559"/>
      <c r="AAN554" s="559"/>
      <c r="AAO554" s="559"/>
      <c r="AAP554" s="559"/>
      <c r="AAQ554" s="559"/>
      <c r="AAR554" s="559"/>
      <c r="AAS554" s="559"/>
      <c r="AAT554" s="559"/>
      <c r="AAU554" s="559"/>
      <c r="AAV554" s="559"/>
      <c r="AAW554" s="559"/>
      <c r="AAX554" s="559"/>
      <c r="AAY554" s="559"/>
      <c r="AAZ554" s="559"/>
      <c r="ABA554" s="559"/>
      <c r="ABB554" s="559"/>
      <c r="ABC554" s="559"/>
      <c r="ABD554" s="559"/>
      <c r="ABE554" s="559"/>
      <c r="ABF554" s="559"/>
      <c r="ABG554" s="559"/>
      <c r="ABH554" s="559"/>
      <c r="ABI554" s="559"/>
      <c r="ABJ554" s="559"/>
      <c r="ABK554" s="559"/>
      <c r="ABL554" s="559"/>
      <c r="ABM554" s="559"/>
      <c r="ABN554" s="559"/>
      <c r="ABO554" s="559"/>
      <c r="ABP554" s="559"/>
      <c r="ABQ554" s="559"/>
      <c r="ABR554" s="559"/>
      <c r="ABS554" s="559"/>
      <c r="ABT554" s="559"/>
      <c r="ABU554" s="559"/>
      <c r="ABV554" s="559"/>
      <c r="ABW554" s="559"/>
      <c r="ABX554" s="559"/>
      <c r="ABY554" s="559"/>
      <c r="ABZ554" s="559"/>
      <c r="ACA554" s="559"/>
      <c r="ACB554" s="559"/>
      <c r="ACC554" s="559"/>
      <c r="ACD554" s="559"/>
      <c r="ACE554" s="559"/>
      <c r="ACF554" s="559"/>
      <c r="ACG554" s="559"/>
      <c r="ACH554" s="559"/>
      <c r="ACI554" s="559"/>
      <c r="ACJ554" s="559"/>
      <c r="ACK554" s="559"/>
      <c r="ACL554" s="559"/>
      <c r="ACM554" s="559"/>
      <c r="ACN554" s="559"/>
      <c r="ACO554" s="559"/>
      <c r="ACP554" s="559"/>
      <c r="ACQ554" s="559"/>
      <c r="ACR554" s="559"/>
      <c r="ACS554" s="559"/>
      <c r="ACT554" s="559"/>
      <c r="ACU554" s="559"/>
      <c r="ACV554" s="559"/>
      <c r="ACW554" s="559"/>
      <c r="ACX554" s="559"/>
      <c r="ACY554" s="559"/>
      <c r="ACZ554" s="559"/>
      <c r="ADA554" s="559"/>
      <c r="ADB554" s="559"/>
      <c r="ADC554" s="559"/>
      <c r="ADD554" s="559"/>
      <c r="ADE554" s="559"/>
      <c r="ADF554" s="559"/>
      <c r="ADG554" s="559"/>
      <c r="ADH554" s="559"/>
      <c r="ADI554" s="559"/>
      <c r="ADJ554" s="559"/>
      <c r="ADK554" s="559"/>
      <c r="ADL554" s="559"/>
      <c r="ADM554" s="559"/>
      <c r="ADN554" s="559"/>
      <c r="ADO554" s="559"/>
      <c r="ADP554" s="559"/>
      <c r="ADQ554" s="559"/>
      <c r="ADR554" s="559"/>
      <c r="ADS554" s="559"/>
      <c r="ADT554" s="559"/>
      <c r="ADU554" s="559"/>
      <c r="ADV554" s="559"/>
      <c r="ADW554" s="559"/>
      <c r="ADX554" s="559"/>
      <c r="ADY554" s="559"/>
      <c r="ADZ554" s="559"/>
      <c r="AEA554" s="559"/>
      <c r="AEB554" s="559"/>
      <c r="AEC554" s="559"/>
      <c r="AED554" s="559"/>
      <c r="AEE554" s="559"/>
      <c r="AEF554" s="559"/>
      <c r="AEG554" s="559"/>
      <c r="AEH554" s="559"/>
      <c r="AEI554" s="559"/>
      <c r="AEJ554" s="559"/>
      <c r="AEK554" s="559"/>
      <c r="AEL554" s="559"/>
      <c r="AEM554" s="559"/>
      <c r="AEN554" s="559"/>
      <c r="AEO554" s="559"/>
      <c r="AEP554" s="559"/>
      <c r="AEQ554" s="559"/>
      <c r="AER554" s="559"/>
      <c r="AES554" s="559"/>
      <c r="AET554" s="559"/>
      <c r="AEU554" s="559"/>
      <c r="AEV554" s="559"/>
      <c r="AEW554" s="559"/>
      <c r="AEX554" s="559"/>
      <c r="AEY554" s="559"/>
      <c r="AEZ554" s="559"/>
      <c r="AFA554" s="559"/>
      <c r="AFB554" s="559"/>
      <c r="AFC554" s="559"/>
      <c r="AFD554" s="559"/>
      <c r="AFE554" s="559"/>
      <c r="AFF554" s="559"/>
      <c r="AFG554" s="559"/>
      <c r="AFH554" s="559"/>
      <c r="AFI554" s="559"/>
      <c r="AFJ554" s="559"/>
      <c r="AFK554" s="559"/>
      <c r="AFL554" s="559"/>
      <c r="AFM554" s="559"/>
      <c r="AFN554" s="559"/>
      <c r="AFO554" s="559"/>
      <c r="AFP554" s="559"/>
      <c r="AFQ554" s="559"/>
      <c r="AFR554" s="559"/>
      <c r="AFS554" s="559"/>
      <c r="AFT554" s="559"/>
      <c r="AFU554" s="559"/>
      <c r="AFV554" s="559"/>
      <c r="AFW554" s="559"/>
      <c r="AFX554" s="559"/>
      <c r="AFY554" s="559"/>
      <c r="AFZ554" s="559"/>
      <c r="AGA554" s="559"/>
      <c r="AGB554" s="559"/>
      <c r="AGC554" s="559"/>
      <c r="AGD554" s="559"/>
      <c r="AGE554" s="559"/>
      <c r="AGF554" s="559"/>
      <c r="AGG554" s="559"/>
      <c r="AGH554" s="559"/>
      <c r="AGI554" s="559"/>
      <c r="AGJ554" s="559"/>
      <c r="AGK554" s="559"/>
      <c r="AGL554" s="559"/>
      <c r="AGM554" s="559"/>
      <c r="AGN554" s="559"/>
      <c r="AGO554" s="559"/>
      <c r="AGP554" s="559"/>
      <c r="AGQ554" s="559"/>
      <c r="AGR554" s="559"/>
      <c r="AGS554" s="559"/>
      <c r="AGT554" s="559"/>
      <c r="AGU554" s="559"/>
      <c r="AGV554" s="559"/>
      <c r="AGW554" s="559"/>
      <c r="AGX554" s="559"/>
      <c r="AGY554" s="559"/>
      <c r="AGZ554" s="559"/>
      <c r="AHA554" s="559"/>
      <c r="AHB554" s="559"/>
      <c r="AHC554" s="559"/>
      <c r="AHD554" s="559"/>
      <c r="AHE554" s="559"/>
      <c r="AHF554" s="559"/>
      <c r="AHG554" s="559"/>
      <c r="AHH554" s="559"/>
      <c r="AHI554" s="559"/>
      <c r="AHJ554" s="559"/>
      <c r="AHK554" s="559"/>
      <c r="AHL554" s="559"/>
      <c r="AHM554" s="559"/>
      <c r="AHN554" s="559"/>
      <c r="AHO554" s="559"/>
      <c r="AHP554" s="559"/>
      <c r="AHQ554" s="559"/>
      <c r="AHR554" s="559"/>
      <c r="AHS554" s="559"/>
      <c r="AHT554" s="559"/>
      <c r="AHU554" s="559"/>
      <c r="AHV554" s="559"/>
      <c r="AHW554" s="559"/>
      <c r="AHX554" s="559"/>
      <c r="AHY554" s="559"/>
      <c r="AHZ554" s="559"/>
      <c r="AIA554" s="559"/>
      <c r="AIB554" s="559"/>
      <c r="AIC554" s="559"/>
      <c r="AID554" s="559"/>
      <c r="AIE554" s="559"/>
      <c r="AIF554" s="559"/>
      <c r="AIG554" s="559"/>
      <c r="AIH554" s="559"/>
      <c r="AII554" s="559"/>
      <c r="AIJ554" s="559"/>
      <c r="AIK554" s="559"/>
      <c r="AIL554" s="559"/>
      <c r="AIM554" s="559"/>
      <c r="AIN554" s="559"/>
      <c r="AIO554" s="559"/>
      <c r="AIP554" s="559"/>
      <c r="AIQ554" s="559"/>
      <c r="AIR554" s="559"/>
      <c r="AIS554" s="559"/>
      <c r="AIT554" s="559"/>
      <c r="AIU554" s="559"/>
      <c r="AIV554" s="559"/>
      <c r="AIW554" s="559"/>
      <c r="AIX554" s="559"/>
      <c r="AIY554" s="559"/>
      <c r="AIZ554" s="559"/>
      <c r="AJA554" s="559"/>
      <c r="AJB554" s="559"/>
      <c r="AJC554" s="559"/>
      <c r="AJD554" s="559"/>
      <c r="AJE554" s="559"/>
      <c r="AJF554" s="559"/>
      <c r="AJG554" s="559"/>
      <c r="AJH554" s="559"/>
      <c r="AJI554" s="559"/>
      <c r="AJJ554" s="559"/>
      <c r="AJK554" s="559"/>
      <c r="AJL554" s="559"/>
      <c r="AJM554" s="559"/>
      <c r="AJN554" s="559"/>
      <c r="AJO554" s="559"/>
      <c r="AJP554" s="559"/>
      <c r="AJQ554" s="559"/>
      <c r="AJR554" s="559"/>
      <c r="AJS554" s="559"/>
      <c r="AJT554" s="559"/>
      <c r="AJU554" s="559"/>
      <c r="AJV554" s="559"/>
      <c r="AJW554" s="559"/>
      <c r="AJX554" s="559"/>
      <c r="AJY554" s="559"/>
      <c r="AJZ554" s="559"/>
      <c r="AKA554" s="559"/>
      <c r="AKB554" s="559"/>
      <c r="AKC554" s="559"/>
      <c r="AKD554" s="559"/>
      <c r="AKE554" s="559"/>
      <c r="AKF554" s="559"/>
      <c r="AKG554" s="559"/>
      <c r="AKH554" s="559"/>
      <c r="AKI554" s="559"/>
      <c r="AKJ554" s="559"/>
      <c r="AKK554" s="559"/>
      <c r="AKL554" s="559"/>
      <c r="AKM554" s="559"/>
      <c r="AKN554" s="559"/>
      <c r="AKO554" s="559"/>
      <c r="AKP554" s="559"/>
      <c r="AKQ554" s="559"/>
      <c r="AKR554" s="559"/>
      <c r="AKS554" s="559"/>
      <c r="AKT554" s="559"/>
      <c r="AKU554" s="559"/>
      <c r="AKV554" s="559"/>
      <c r="AKW554" s="559"/>
      <c r="AKX554" s="559"/>
      <c r="AKY554" s="559"/>
      <c r="AKZ554" s="559"/>
      <c r="ALA554" s="559"/>
      <c r="ALB554" s="559"/>
      <c r="ALC554" s="559"/>
      <c r="ALD554" s="559"/>
      <c r="ALE554" s="559"/>
      <c r="ALF554" s="559"/>
      <c r="ALG554" s="559"/>
      <c r="ALH554" s="559"/>
      <c r="ALI554" s="559"/>
      <c r="ALJ554" s="559"/>
      <c r="ALK554" s="559"/>
      <c r="ALL554" s="559"/>
      <c r="ALM554" s="559"/>
      <c r="ALN554" s="559"/>
      <c r="ALO554" s="559"/>
      <c r="ALP554" s="559"/>
      <c r="ALQ554" s="559"/>
      <c r="ALR554" s="559"/>
      <c r="ALS554" s="559"/>
      <c r="ALT554" s="559"/>
      <c r="ALU554" s="559"/>
      <c r="ALV554" s="559"/>
      <c r="ALW554" s="559"/>
      <c r="ALX554" s="559"/>
      <c r="ALY554" s="559"/>
      <c r="ALZ554" s="559"/>
      <c r="AMA554" s="559"/>
      <c r="AMB554" s="559"/>
      <c r="AMC554" s="559"/>
      <c r="AMD554" s="559"/>
      <c r="AME554" s="559"/>
      <c r="AMF554" s="559"/>
      <c r="AMG554" s="559"/>
      <c r="AMH554" s="559"/>
      <c r="AMI554" s="559"/>
      <c r="AMJ554" s="559"/>
    </row>
    <row r="555" spans="1:1024" x14ac:dyDescent="0.25">
      <c r="A555" s="258" t="s">
        <v>1736</v>
      </c>
      <c r="B555" s="257">
        <v>555</v>
      </c>
      <c r="C555" s="258" t="s">
        <v>6206</v>
      </c>
      <c r="D555" s="308" t="s">
        <v>6207</v>
      </c>
      <c r="E555" s="277"/>
      <c r="F555" s="278">
        <v>3</v>
      </c>
      <c r="G555" s="280">
        <v>3</v>
      </c>
      <c r="H555" s="280"/>
      <c r="I555" s="492">
        <v>3.5</v>
      </c>
      <c r="J555" s="278" t="s">
        <v>748</v>
      </c>
      <c r="K555" s="278">
        <v>1</v>
      </c>
      <c r="L555" s="278"/>
      <c r="M555" s="278"/>
      <c r="N555" s="278"/>
      <c r="O555" s="278"/>
      <c r="P555" s="278"/>
      <c r="Q555" s="278"/>
      <c r="R555" s="278"/>
      <c r="S555" s="278"/>
      <c r="T555" s="278"/>
      <c r="U555" s="278"/>
      <c r="V555" s="278"/>
      <c r="W555" s="283">
        <f t="shared" si="240"/>
        <v>100</v>
      </c>
      <c r="X555" s="283">
        <f t="shared" si="235"/>
        <v>100</v>
      </c>
      <c r="Y555" s="283">
        <f t="shared" si="242"/>
        <v>100</v>
      </c>
      <c r="Z555" s="283">
        <f t="shared" si="236"/>
        <v>100</v>
      </c>
      <c r="AA555" s="283">
        <f t="shared" si="237"/>
        <v>100</v>
      </c>
      <c r="AB555" s="287">
        <f t="shared" si="227"/>
        <v>100</v>
      </c>
      <c r="AC555" s="287">
        <f t="shared" si="226"/>
        <v>100</v>
      </c>
      <c r="AD555" s="287">
        <f t="shared" si="238"/>
        <v>100</v>
      </c>
      <c r="AE555" s="284">
        <f t="shared" ref="AE555:AE587" si="246">IF(L555=0,100,IF(L555=1,1,IF(L555="1B",1,IF(L555="1A",0.1,100))))</f>
        <v>100</v>
      </c>
      <c r="AF555" s="284">
        <f t="shared" si="230"/>
        <v>100</v>
      </c>
      <c r="AG555" s="268">
        <f t="shared" si="244"/>
        <v>1</v>
      </c>
      <c r="AH555" s="268">
        <f t="shared" si="241"/>
        <v>1</v>
      </c>
      <c r="AI555" s="268">
        <f t="shared" si="245"/>
        <v>3</v>
      </c>
      <c r="AJ555" s="268">
        <f t="shared" ref="AJ555:AJ586" si="247">IF(OR(EXACT(J555,"1A"),EXACT(J555,"1B"),EXACT(J555,"1C")),5,100)</f>
        <v>5</v>
      </c>
      <c r="AK555" s="506" t="s">
        <v>24099</v>
      </c>
      <c r="AL555" s="277"/>
      <c r="AM555" s="277"/>
      <c r="AN555" s="511"/>
      <c r="AO555" s="277"/>
      <c r="AP555" s="277"/>
      <c r="AQ555" s="277"/>
      <c r="AR555" s="171" t="s">
        <v>24650</v>
      </c>
      <c r="AS555" s="171"/>
      <c r="AT555" s="277"/>
      <c r="AU555" s="277"/>
    </row>
    <row r="556" spans="1:1024" x14ac:dyDescent="0.25">
      <c r="A556" s="256" t="s">
        <v>6209</v>
      </c>
      <c r="B556" s="257">
        <v>556</v>
      </c>
      <c r="C556" s="258" t="s">
        <v>6208</v>
      </c>
      <c r="D556" s="308" t="s">
        <v>6210</v>
      </c>
      <c r="E556" s="286"/>
      <c r="F556" s="298">
        <v>3</v>
      </c>
      <c r="G556" s="299">
        <v>3</v>
      </c>
      <c r="H556" s="280"/>
      <c r="I556" s="492">
        <v>3.5</v>
      </c>
      <c r="J556" s="278" t="s">
        <v>748</v>
      </c>
      <c r="K556" s="298">
        <v>1</v>
      </c>
      <c r="L556" s="293"/>
      <c r="M556" s="293"/>
      <c r="N556" s="278"/>
      <c r="O556" s="281"/>
      <c r="P556" s="281"/>
      <c r="Q556" s="293"/>
      <c r="R556" s="293"/>
      <c r="S556" s="293"/>
      <c r="T556" s="293"/>
      <c r="U556" s="293"/>
      <c r="V556" s="293"/>
      <c r="W556" s="283">
        <f t="shared" si="240"/>
        <v>100</v>
      </c>
      <c r="X556" s="283">
        <f t="shared" si="235"/>
        <v>100</v>
      </c>
      <c r="Y556" s="283">
        <f t="shared" si="242"/>
        <v>100</v>
      </c>
      <c r="Z556" s="283">
        <f t="shared" si="236"/>
        <v>100</v>
      </c>
      <c r="AA556" s="283">
        <f t="shared" si="237"/>
        <v>100</v>
      </c>
      <c r="AB556" s="287">
        <f t="shared" si="227"/>
        <v>100</v>
      </c>
      <c r="AC556" s="287">
        <f t="shared" si="226"/>
        <v>100</v>
      </c>
      <c r="AD556" s="287">
        <f t="shared" si="238"/>
        <v>100</v>
      </c>
      <c r="AE556" s="284">
        <f t="shared" si="246"/>
        <v>100</v>
      </c>
      <c r="AF556" s="284">
        <f t="shared" si="230"/>
        <v>100</v>
      </c>
      <c r="AG556" s="268">
        <f t="shared" si="244"/>
        <v>1</v>
      </c>
      <c r="AH556" s="268">
        <f t="shared" si="241"/>
        <v>1</v>
      </c>
      <c r="AI556" s="268">
        <f t="shared" si="245"/>
        <v>3</v>
      </c>
      <c r="AJ556" s="268">
        <f t="shared" si="247"/>
        <v>5</v>
      </c>
      <c r="AK556" s="506" t="s">
        <v>24099</v>
      </c>
      <c r="AL556" s="286"/>
      <c r="AM556" s="403">
        <v>2</v>
      </c>
      <c r="AN556" s="511"/>
      <c r="AO556" s="357"/>
      <c r="AP556" s="357"/>
      <c r="AQ556" s="286"/>
      <c r="AR556" s="171" t="s">
        <v>6211</v>
      </c>
      <c r="AS556" s="171"/>
      <c r="AT556" s="286"/>
      <c r="AU556" s="286"/>
      <c r="AV556" s="559"/>
      <c r="AW556" s="559"/>
      <c r="AX556" s="559"/>
      <c r="AY556" s="559"/>
      <c r="AZ556" s="559"/>
      <c r="BA556" s="559"/>
      <c r="BB556" s="559"/>
      <c r="BC556" s="559"/>
      <c r="BD556" s="559"/>
      <c r="BE556" s="559"/>
      <c r="BF556" s="559"/>
      <c r="BG556" s="559"/>
      <c r="BH556" s="559"/>
      <c r="BI556" s="559"/>
      <c r="BJ556" s="559"/>
      <c r="BK556" s="559"/>
      <c r="BL556" s="559"/>
      <c r="BM556" s="559"/>
      <c r="BN556" s="559"/>
      <c r="BO556" s="559"/>
      <c r="BP556" s="559"/>
      <c r="BQ556" s="559"/>
      <c r="BR556" s="559"/>
      <c r="BS556" s="559"/>
      <c r="BT556" s="559"/>
      <c r="BU556" s="559"/>
      <c r="BV556" s="559"/>
      <c r="BW556" s="559"/>
      <c r="BX556" s="559"/>
      <c r="BY556" s="559"/>
      <c r="BZ556" s="559"/>
      <c r="CA556" s="559"/>
      <c r="CB556" s="559"/>
      <c r="CC556" s="559"/>
      <c r="CD556" s="559"/>
      <c r="CE556" s="559"/>
      <c r="CF556" s="559"/>
      <c r="CG556" s="559"/>
      <c r="CH556" s="559"/>
      <c r="CI556" s="559"/>
      <c r="CJ556" s="559"/>
      <c r="CK556" s="559"/>
      <c r="CL556" s="559"/>
      <c r="CM556" s="559"/>
      <c r="CN556" s="559"/>
      <c r="CO556" s="559"/>
      <c r="CP556" s="559"/>
      <c r="CQ556" s="559"/>
      <c r="CR556" s="559"/>
      <c r="CS556" s="559"/>
      <c r="CT556" s="559"/>
      <c r="CU556" s="559"/>
      <c r="CV556" s="559"/>
      <c r="CW556" s="559"/>
      <c r="CX556" s="559"/>
      <c r="CY556" s="559"/>
      <c r="CZ556" s="559"/>
      <c r="DA556" s="559"/>
      <c r="DB556" s="559"/>
      <c r="DC556" s="559"/>
      <c r="DD556" s="559"/>
      <c r="DE556" s="559"/>
      <c r="DF556" s="559"/>
      <c r="DG556" s="559"/>
      <c r="DH556" s="559"/>
      <c r="DI556" s="559"/>
      <c r="DJ556" s="559"/>
      <c r="DK556" s="559"/>
      <c r="DL556" s="559"/>
      <c r="DM556" s="559"/>
      <c r="DN556" s="559"/>
      <c r="DO556" s="559"/>
      <c r="DP556" s="559"/>
      <c r="DQ556" s="559"/>
      <c r="DR556" s="559"/>
      <c r="DS556" s="559"/>
      <c r="DT556" s="559"/>
      <c r="DU556" s="559"/>
      <c r="DV556" s="559"/>
      <c r="DW556" s="559"/>
      <c r="DX556" s="559"/>
      <c r="DY556" s="559"/>
      <c r="DZ556" s="559"/>
      <c r="EA556" s="559"/>
      <c r="EB556" s="559"/>
      <c r="EC556" s="559"/>
      <c r="ED556" s="559"/>
      <c r="EE556" s="559"/>
      <c r="EF556" s="559"/>
      <c r="EG556" s="559"/>
      <c r="EH556" s="559"/>
      <c r="EI556" s="559"/>
      <c r="EJ556" s="559"/>
      <c r="EK556" s="559"/>
      <c r="EL556" s="559"/>
      <c r="EM556" s="559"/>
      <c r="EN556" s="559"/>
      <c r="EO556" s="559"/>
      <c r="EP556" s="559"/>
      <c r="EQ556" s="559"/>
      <c r="ER556" s="559"/>
      <c r="ES556" s="559"/>
      <c r="ET556" s="559"/>
      <c r="EU556" s="559"/>
      <c r="EV556" s="559"/>
      <c r="EW556" s="559"/>
      <c r="EX556" s="559"/>
      <c r="EY556" s="559"/>
      <c r="EZ556" s="559"/>
      <c r="FA556" s="559"/>
      <c r="FB556" s="559"/>
      <c r="FC556" s="559"/>
      <c r="FD556" s="559"/>
      <c r="FE556" s="559"/>
      <c r="FF556" s="559"/>
      <c r="FG556" s="559"/>
      <c r="FH556" s="559"/>
      <c r="FI556" s="559"/>
      <c r="FJ556" s="559"/>
      <c r="FK556" s="559"/>
      <c r="FL556" s="559"/>
      <c r="FM556" s="559"/>
      <c r="FN556" s="559"/>
      <c r="FO556" s="559"/>
      <c r="FP556" s="559"/>
      <c r="FQ556" s="559"/>
      <c r="FR556" s="559"/>
      <c r="FS556" s="559"/>
      <c r="FT556" s="559"/>
      <c r="FU556" s="559"/>
      <c r="FV556" s="559"/>
      <c r="FW556" s="559"/>
      <c r="FX556" s="559"/>
      <c r="FY556" s="559"/>
      <c r="FZ556" s="559"/>
      <c r="GA556" s="559"/>
      <c r="GB556" s="559"/>
      <c r="GC556" s="559"/>
      <c r="GD556" s="559"/>
      <c r="GE556" s="559"/>
      <c r="GF556" s="559"/>
      <c r="GG556" s="559"/>
      <c r="GH556" s="559"/>
      <c r="GI556" s="559"/>
      <c r="GJ556" s="559"/>
      <c r="GK556" s="559"/>
      <c r="GL556" s="559"/>
      <c r="GM556" s="559"/>
      <c r="GN556" s="559"/>
      <c r="GO556" s="559"/>
      <c r="GP556" s="559"/>
      <c r="GQ556" s="559"/>
      <c r="GR556" s="559"/>
      <c r="GS556" s="559"/>
      <c r="GT556" s="559"/>
      <c r="GU556" s="559"/>
      <c r="GV556" s="559"/>
      <c r="GW556" s="559"/>
      <c r="GX556" s="559"/>
      <c r="GY556" s="559"/>
      <c r="GZ556" s="559"/>
      <c r="HA556" s="559"/>
      <c r="HB556" s="559"/>
      <c r="HC556" s="559"/>
      <c r="HD556" s="559"/>
      <c r="HE556" s="559"/>
      <c r="HF556" s="559"/>
      <c r="HG556" s="559"/>
      <c r="HH556" s="559"/>
      <c r="HI556" s="559"/>
      <c r="HJ556" s="559"/>
      <c r="HK556" s="559"/>
      <c r="HL556" s="559"/>
      <c r="HM556" s="559"/>
      <c r="HN556" s="559"/>
      <c r="HO556" s="559"/>
      <c r="HP556" s="559"/>
      <c r="HQ556" s="559"/>
      <c r="HR556" s="559"/>
      <c r="HS556" s="559"/>
      <c r="HT556" s="559"/>
      <c r="HU556" s="559"/>
      <c r="HV556" s="559"/>
      <c r="HW556" s="559"/>
      <c r="HX556" s="559"/>
      <c r="HY556" s="559"/>
      <c r="HZ556" s="559"/>
      <c r="IA556" s="559"/>
      <c r="IB556" s="559"/>
      <c r="IC556" s="559"/>
      <c r="ID556" s="559"/>
      <c r="IE556" s="559"/>
      <c r="IF556" s="559"/>
      <c r="IG556" s="559"/>
      <c r="IH556" s="559"/>
      <c r="II556" s="559"/>
      <c r="IJ556" s="559"/>
      <c r="IK556" s="559"/>
      <c r="IL556" s="559"/>
      <c r="IM556" s="559"/>
      <c r="IN556" s="559"/>
      <c r="IO556" s="559"/>
      <c r="IP556" s="559"/>
      <c r="IQ556" s="559"/>
      <c r="IR556" s="559"/>
      <c r="IS556" s="559"/>
      <c r="IT556" s="559"/>
      <c r="IU556" s="559"/>
      <c r="IV556" s="559"/>
      <c r="IW556" s="559"/>
      <c r="IX556" s="559"/>
      <c r="IY556" s="559"/>
      <c r="IZ556" s="559"/>
      <c r="JA556" s="559"/>
      <c r="JB556" s="559"/>
      <c r="JC556" s="559"/>
      <c r="JD556" s="559"/>
      <c r="JE556" s="559"/>
      <c r="JF556" s="559"/>
      <c r="JG556" s="559"/>
      <c r="JH556" s="559"/>
      <c r="JI556" s="559"/>
      <c r="JJ556" s="559"/>
      <c r="JK556" s="559"/>
      <c r="JL556" s="559"/>
      <c r="JM556" s="559"/>
      <c r="JN556" s="559"/>
      <c r="JO556" s="559"/>
      <c r="JP556" s="559"/>
      <c r="JQ556" s="559"/>
      <c r="JR556" s="559"/>
      <c r="JS556" s="559"/>
      <c r="JT556" s="559"/>
      <c r="JU556" s="559"/>
      <c r="JV556" s="559"/>
      <c r="JW556" s="559"/>
      <c r="JX556" s="559"/>
      <c r="JY556" s="559"/>
      <c r="JZ556" s="559"/>
      <c r="KA556" s="559"/>
      <c r="KB556" s="559"/>
      <c r="KC556" s="559"/>
      <c r="KD556" s="559"/>
      <c r="KE556" s="559"/>
      <c r="KF556" s="559"/>
      <c r="KG556" s="559"/>
      <c r="KH556" s="559"/>
      <c r="KI556" s="559"/>
      <c r="KJ556" s="559"/>
      <c r="KK556" s="559"/>
      <c r="KL556" s="559"/>
      <c r="KM556" s="559"/>
      <c r="KN556" s="559"/>
      <c r="KO556" s="559"/>
      <c r="KP556" s="559"/>
      <c r="KQ556" s="559"/>
      <c r="KR556" s="559"/>
      <c r="KS556" s="559"/>
      <c r="KT556" s="559"/>
      <c r="KU556" s="559"/>
      <c r="KV556" s="559"/>
      <c r="KW556" s="559"/>
      <c r="KX556" s="559"/>
      <c r="KY556" s="559"/>
      <c r="KZ556" s="559"/>
      <c r="LA556" s="559"/>
      <c r="LB556" s="559"/>
      <c r="LC556" s="559"/>
      <c r="LD556" s="559"/>
      <c r="LE556" s="559"/>
      <c r="LF556" s="559"/>
      <c r="LG556" s="559"/>
      <c r="LH556" s="559"/>
      <c r="LI556" s="559"/>
      <c r="LJ556" s="559"/>
      <c r="LK556" s="559"/>
      <c r="LL556" s="559"/>
      <c r="LM556" s="559"/>
      <c r="LN556" s="559"/>
      <c r="LO556" s="559"/>
      <c r="LP556" s="559"/>
      <c r="LQ556" s="559"/>
      <c r="LR556" s="559"/>
      <c r="LS556" s="559"/>
      <c r="LT556" s="559"/>
      <c r="LU556" s="559"/>
      <c r="LV556" s="559"/>
      <c r="LW556" s="559"/>
      <c r="LX556" s="559"/>
      <c r="LY556" s="559"/>
      <c r="LZ556" s="559"/>
      <c r="MA556" s="559"/>
      <c r="MB556" s="559"/>
      <c r="MC556" s="559"/>
      <c r="MD556" s="559"/>
      <c r="ME556" s="559"/>
      <c r="MF556" s="559"/>
      <c r="MG556" s="559"/>
      <c r="MH556" s="559"/>
      <c r="MI556" s="559"/>
      <c r="MJ556" s="559"/>
      <c r="MK556" s="559"/>
      <c r="ML556" s="559"/>
      <c r="MM556" s="559"/>
      <c r="MN556" s="559"/>
      <c r="MO556" s="559"/>
      <c r="MP556" s="559"/>
      <c r="MQ556" s="559"/>
      <c r="MR556" s="559"/>
      <c r="MS556" s="559"/>
      <c r="MT556" s="559"/>
      <c r="MU556" s="559"/>
      <c r="MV556" s="559"/>
      <c r="MW556" s="559"/>
      <c r="MX556" s="559"/>
      <c r="MY556" s="559"/>
      <c r="MZ556" s="559"/>
      <c r="NA556" s="559"/>
      <c r="NB556" s="559"/>
      <c r="NC556" s="559"/>
      <c r="ND556" s="559"/>
      <c r="NE556" s="559"/>
      <c r="NF556" s="559"/>
      <c r="NG556" s="559"/>
      <c r="NH556" s="559"/>
      <c r="NI556" s="559"/>
      <c r="NJ556" s="559"/>
      <c r="NK556" s="559"/>
      <c r="NL556" s="559"/>
      <c r="NM556" s="559"/>
      <c r="NN556" s="559"/>
      <c r="NO556" s="559"/>
      <c r="NP556" s="559"/>
      <c r="NQ556" s="559"/>
      <c r="NR556" s="559"/>
      <c r="NS556" s="559"/>
      <c r="NT556" s="559"/>
      <c r="NU556" s="559"/>
      <c r="NV556" s="559"/>
      <c r="NW556" s="559"/>
      <c r="NX556" s="559"/>
      <c r="NY556" s="559"/>
      <c r="NZ556" s="559"/>
      <c r="OA556" s="559"/>
      <c r="OB556" s="559"/>
      <c r="OC556" s="559"/>
      <c r="OD556" s="559"/>
      <c r="OE556" s="559"/>
      <c r="OF556" s="559"/>
      <c r="OG556" s="559"/>
      <c r="OH556" s="559"/>
      <c r="OI556" s="559"/>
      <c r="OJ556" s="559"/>
      <c r="OK556" s="559"/>
      <c r="OL556" s="559"/>
      <c r="OM556" s="559"/>
      <c r="ON556" s="559"/>
      <c r="OO556" s="559"/>
      <c r="OP556" s="559"/>
      <c r="OQ556" s="559"/>
      <c r="OR556" s="559"/>
      <c r="OS556" s="559"/>
      <c r="OT556" s="559"/>
      <c r="OU556" s="559"/>
      <c r="OV556" s="559"/>
      <c r="OW556" s="559"/>
      <c r="OX556" s="559"/>
      <c r="OY556" s="559"/>
      <c r="OZ556" s="559"/>
      <c r="PA556" s="559"/>
      <c r="PB556" s="559"/>
      <c r="PC556" s="559"/>
      <c r="PD556" s="559"/>
      <c r="PE556" s="559"/>
      <c r="PF556" s="559"/>
      <c r="PG556" s="559"/>
      <c r="PH556" s="559"/>
      <c r="PI556" s="559"/>
      <c r="PJ556" s="559"/>
      <c r="PK556" s="559"/>
      <c r="PL556" s="559"/>
      <c r="PM556" s="559"/>
      <c r="PN556" s="559"/>
      <c r="PO556" s="559"/>
      <c r="PP556" s="559"/>
      <c r="PQ556" s="559"/>
      <c r="PR556" s="559"/>
      <c r="PS556" s="559"/>
      <c r="PT556" s="559"/>
      <c r="PU556" s="559"/>
      <c r="PV556" s="559"/>
      <c r="PW556" s="559"/>
      <c r="PX556" s="559"/>
      <c r="PY556" s="559"/>
      <c r="PZ556" s="559"/>
      <c r="QA556" s="559"/>
      <c r="QB556" s="559"/>
      <c r="QC556" s="559"/>
      <c r="QD556" s="559"/>
      <c r="QE556" s="559"/>
      <c r="QF556" s="559"/>
      <c r="QG556" s="559"/>
      <c r="QH556" s="559"/>
      <c r="QI556" s="559"/>
      <c r="QJ556" s="559"/>
      <c r="QK556" s="559"/>
      <c r="QL556" s="559"/>
      <c r="QM556" s="559"/>
      <c r="QN556" s="559"/>
      <c r="QO556" s="559"/>
      <c r="QP556" s="559"/>
      <c r="QQ556" s="559"/>
      <c r="QR556" s="559"/>
      <c r="QS556" s="559"/>
      <c r="QT556" s="559"/>
      <c r="QU556" s="559"/>
      <c r="QV556" s="559"/>
      <c r="QW556" s="559"/>
      <c r="QX556" s="559"/>
      <c r="QY556" s="559"/>
      <c r="QZ556" s="559"/>
      <c r="RA556" s="559"/>
      <c r="RB556" s="559"/>
      <c r="RC556" s="559"/>
      <c r="RD556" s="559"/>
      <c r="RE556" s="559"/>
      <c r="RF556" s="559"/>
      <c r="RG556" s="559"/>
      <c r="RH556" s="559"/>
      <c r="RI556" s="559"/>
      <c r="RJ556" s="559"/>
      <c r="RK556" s="559"/>
      <c r="RL556" s="559"/>
      <c r="RM556" s="559"/>
      <c r="RN556" s="559"/>
      <c r="RO556" s="559"/>
      <c r="RP556" s="559"/>
      <c r="RQ556" s="559"/>
      <c r="RR556" s="559"/>
      <c r="RS556" s="559"/>
      <c r="RT556" s="559"/>
      <c r="RU556" s="559"/>
      <c r="RV556" s="559"/>
      <c r="RW556" s="559"/>
      <c r="RX556" s="559"/>
      <c r="RY556" s="559"/>
      <c r="RZ556" s="559"/>
      <c r="SA556" s="559"/>
      <c r="SB556" s="559"/>
      <c r="SC556" s="559"/>
      <c r="SD556" s="559"/>
      <c r="SE556" s="559"/>
      <c r="SF556" s="559"/>
      <c r="SG556" s="559"/>
      <c r="SH556" s="559"/>
      <c r="SI556" s="559"/>
      <c r="SJ556" s="559"/>
      <c r="SK556" s="559"/>
      <c r="SL556" s="559"/>
      <c r="SM556" s="559"/>
      <c r="SN556" s="559"/>
      <c r="SO556" s="559"/>
      <c r="SP556" s="559"/>
      <c r="SQ556" s="559"/>
      <c r="SR556" s="559"/>
      <c r="SS556" s="559"/>
      <c r="ST556" s="559"/>
      <c r="SU556" s="559"/>
      <c r="SV556" s="559"/>
      <c r="SW556" s="559"/>
      <c r="SX556" s="559"/>
      <c r="SY556" s="559"/>
      <c r="SZ556" s="559"/>
      <c r="TA556" s="559"/>
      <c r="TB556" s="559"/>
      <c r="TC556" s="559"/>
      <c r="TD556" s="559"/>
      <c r="TE556" s="559"/>
      <c r="TF556" s="559"/>
      <c r="TG556" s="559"/>
      <c r="TH556" s="559"/>
      <c r="TI556" s="559"/>
      <c r="TJ556" s="559"/>
      <c r="TK556" s="559"/>
      <c r="TL556" s="559"/>
      <c r="TM556" s="559"/>
      <c r="TN556" s="559"/>
      <c r="TO556" s="559"/>
      <c r="TP556" s="559"/>
      <c r="TQ556" s="559"/>
      <c r="TR556" s="559"/>
      <c r="TS556" s="559"/>
      <c r="TT556" s="559"/>
      <c r="TU556" s="559"/>
      <c r="TV556" s="559"/>
      <c r="TW556" s="559"/>
      <c r="TX556" s="559"/>
      <c r="TY556" s="559"/>
      <c r="TZ556" s="559"/>
      <c r="UA556" s="559"/>
      <c r="UB556" s="559"/>
      <c r="UC556" s="559"/>
      <c r="UD556" s="559"/>
      <c r="UE556" s="559"/>
      <c r="UF556" s="559"/>
      <c r="UG556" s="559"/>
      <c r="UH556" s="559"/>
      <c r="UI556" s="559"/>
      <c r="UJ556" s="559"/>
      <c r="UK556" s="559"/>
      <c r="UL556" s="559"/>
      <c r="UM556" s="559"/>
      <c r="UN556" s="559"/>
      <c r="UO556" s="559"/>
      <c r="UP556" s="559"/>
      <c r="UQ556" s="559"/>
      <c r="UR556" s="559"/>
      <c r="US556" s="559"/>
      <c r="UT556" s="559"/>
      <c r="UU556" s="559"/>
      <c r="UV556" s="559"/>
      <c r="UW556" s="559"/>
      <c r="UX556" s="559"/>
      <c r="UY556" s="559"/>
      <c r="UZ556" s="559"/>
      <c r="VA556" s="559"/>
      <c r="VB556" s="559"/>
      <c r="VC556" s="559"/>
      <c r="VD556" s="559"/>
      <c r="VE556" s="559"/>
      <c r="VF556" s="559"/>
      <c r="VG556" s="559"/>
      <c r="VH556" s="559"/>
      <c r="VI556" s="559"/>
      <c r="VJ556" s="559"/>
      <c r="VK556" s="559"/>
      <c r="VL556" s="559"/>
      <c r="VM556" s="559"/>
      <c r="VN556" s="559"/>
      <c r="VO556" s="559"/>
      <c r="VP556" s="559"/>
      <c r="VQ556" s="559"/>
      <c r="VR556" s="559"/>
      <c r="VS556" s="559"/>
      <c r="VT556" s="559"/>
      <c r="VU556" s="559"/>
      <c r="VV556" s="559"/>
      <c r="VW556" s="559"/>
      <c r="VX556" s="559"/>
      <c r="VY556" s="559"/>
      <c r="VZ556" s="559"/>
      <c r="WA556" s="559"/>
      <c r="WB556" s="559"/>
      <c r="WC556" s="559"/>
      <c r="WD556" s="559"/>
      <c r="WE556" s="559"/>
      <c r="WF556" s="559"/>
      <c r="WG556" s="559"/>
      <c r="WH556" s="559"/>
      <c r="WI556" s="559"/>
      <c r="WJ556" s="559"/>
      <c r="WK556" s="559"/>
      <c r="WL556" s="559"/>
      <c r="WM556" s="559"/>
      <c r="WN556" s="559"/>
      <c r="WO556" s="559"/>
      <c r="WP556" s="559"/>
      <c r="WQ556" s="559"/>
      <c r="WR556" s="559"/>
      <c r="WS556" s="559"/>
      <c r="WT556" s="559"/>
      <c r="WU556" s="559"/>
      <c r="WV556" s="559"/>
      <c r="WW556" s="559"/>
      <c r="WX556" s="559"/>
      <c r="WY556" s="559"/>
      <c r="WZ556" s="559"/>
      <c r="XA556" s="559"/>
      <c r="XB556" s="559"/>
      <c r="XC556" s="559"/>
      <c r="XD556" s="559"/>
      <c r="XE556" s="559"/>
      <c r="XF556" s="559"/>
      <c r="XG556" s="559"/>
      <c r="XH556" s="559"/>
      <c r="XI556" s="559"/>
      <c r="XJ556" s="559"/>
      <c r="XK556" s="559"/>
      <c r="XL556" s="559"/>
      <c r="XM556" s="559"/>
      <c r="XN556" s="559"/>
      <c r="XO556" s="559"/>
      <c r="XP556" s="559"/>
      <c r="XQ556" s="559"/>
      <c r="XR556" s="559"/>
      <c r="XS556" s="559"/>
      <c r="XT556" s="559"/>
      <c r="XU556" s="559"/>
      <c r="XV556" s="559"/>
      <c r="XW556" s="559"/>
      <c r="XX556" s="559"/>
      <c r="XY556" s="559"/>
      <c r="XZ556" s="559"/>
      <c r="YA556" s="559"/>
      <c r="YB556" s="559"/>
      <c r="YC556" s="559"/>
      <c r="YD556" s="559"/>
      <c r="YE556" s="559"/>
      <c r="YF556" s="559"/>
      <c r="YG556" s="559"/>
      <c r="YH556" s="559"/>
      <c r="YI556" s="559"/>
      <c r="YJ556" s="559"/>
      <c r="YK556" s="559"/>
      <c r="YL556" s="559"/>
      <c r="YM556" s="559"/>
      <c r="YN556" s="559"/>
      <c r="YO556" s="559"/>
      <c r="YP556" s="559"/>
      <c r="YQ556" s="559"/>
      <c r="YR556" s="559"/>
      <c r="YS556" s="559"/>
      <c r="YT556" s="559"/>
      <c r="YU556" s="559"/>
      <c r="YV556" s="559"/>
      <c r="YW556" s="559"/>
      <c r="YX556" s="559"/>
      <c r="YY556" s="559"/>
      <c r="YZ556" s="559"/>
      <c r="ZA556" s="559"/>
      <c r="ZB556" s="559"/>
      <c r="ZC556" s="559"/>
      <c r="ZD556" s="559"/>
      <c r="ZE556" s="559"/>
      <c r="ZF556" s="559"/>
      <c r="ZG556" s="559"/>
      <c r="ZH556" s="559"/>
      <c r="ZI556" s="559"/>
      <c r="ZJ556" s="559"/>
      <c r="ZK556" s="559"/>
      <c r="ZL556" s="559"/>
      <c r="ZM556" s="559"/>
      <c r="ZN556" s="559"/>
      <c r="ZO556" s="559"/>
      <c r="ZP556" s="559"/>
      <c r="ZQ556" s="559"/>
      <c r="ZR556" s="559"/>
      <c r="ZS556" s="559"/>
      <c r="ZT556" s="559"/>
      <c r="ZU556" s="559"/>
      <c r="ZV556" s="559"/>
      <c r="ZW556" s="559"/>
      <c r="ZX556" s="559"/>
      <c r="ZY556" s="559"/>
      <c r="ZZ556" s="559"/>
      <c r="AAA556" s="559"/>
      <c r="AAB556" s="559"/>
      <c r="AAC556" s="559"/>
      <c r="AAD556" s="559"/>
      <c r="AAE556" s="559"/>
      <c r="AAF556" s="559"/>
      <c r="AAG556" s="559"/>
      <c r="AAH556" s="559"/>
      <c r="AAI556" s="559"/>
      <c r="AAJ556" s="559"/>
      <c r="AAK556" s="559"/>
      <c r="AAL556" s="559"/>
      <c r="AAM556" s="559"/>
      <c r="AAN556" s="559"/>
      <c r="AAO556" s="559"/>
      <c r="AAP556" s="559"/>
      <c r="AAQ556" s="559"/>
      <c r="AAR556" s="559"/>
      <c r="AAS556" s="559"/>
      <c r="AAT556" s="559"/>
      <c r="AAU556" s="559"/>
      <c r="AAV556" s="559"/>
      <c r="AAW556" s="559"/>
      <c r="AAX556" s="559"/>
      <c r="AAY556" s="559"/>
      <c r="AAZ556" s="559"/>
      <c r="ABA556" s="559"/>
      <c r="ABB556" s="559"/>
      <c r="ABC556" s="559"/>
      <c r="ABD556" s="559"/>
      <c r="ABE556" s="559"/>
      <c r="ABF556" s="559"/>
      <c r="ABG556" s="559"/>
      <c r="ABH556" s="559"/>
      <c r="ABI556" s="559"/>
      <c r="ABJ556" s="559"/>
      <c r="ABK556" s="559"/>
      <c r="ABL556" s="559"/>
      <c r="ABM556" s="559"/>
      <c r="ABN556" s="559"/>
      <c r="ABO556" s="559"/>
      <c r="ABP556" s="559"/>
      <c r="ABQ556" s="559"/>
      <c r="ABR556" s="559"/>
      <c r="ABS556" s="559"/>
      <c r="ABT556" s="559"/>
      <c r="ABU556" s="559"/>
      <c r="ABV556" s="559"/>
      <c r="ABW556" s="559"/>
      <c r="ABX556" s="559"/>
      <c r="ABY556" s="559"/>
      <c r="ABZ556" s="559"/>
      <c r="ACA556" s="559"/>
      <c r="ACB556" s="559"/>
      <c r="ACC556" s="559"/>
      <c r="ACD556" s="559"/>
      <c r="ACE556" s="559"/>
      <c r="ACF556" s="559"/>
      <c r="ACG556" s="559"/>
      <c r="ACH556" s="559"/>
      <c r="ACI556" s="559"/>
      <c r="ACJ556" s="559"/>
      <c r="ACK556" s="559"/>
      <c r="ACL556" s="559"/>
      <c r="ACM556" s="559"/>
      <c r="ACN556" s="559"/>
      <c r="ACO556" s="559"/>
      <c r="ACP556" s="559"/>
      <c r="ACQ556" s="559"/>
      <c r="ACR556" s="559"/>
      <c r="ACS556" s="559"/>
      <c r="ACT556" s="559"/>
      <c r="ACU556" s="559"/>
      <c r="ACV556" s="559"/>
      <c r="ACW556" s="559"/>
      <c r="ACX556" s="559"/>
      <c r="ACY556" s="559"/>
      <c r="ACZ556" s="559"/>
      <c r="ADA556" s="559"/>
      <c r="ADB556" s="559"/>
      <c r="ADC556" s="559"/>
      <c r="ADD556" s="559"/>
      <c r="ADE556" s="559"/>
      <c r="ADF556" s="559"/>
      <c r="ADG556" s="559"/>
      <c r="ADH556" s="559"/>
      <c r="ADI556" s="559"/>
      <c r="ADJ556" s="559"/>
      <c r="ADK556" s="559"/>
      <c r="ADL556" s="559"/>
      <c r="ADM556" s="559"/>
      <c r="ADN556" s="559"/>
      <c r="ADO556" s="559"/>
      <c r="ADP556" s="559"/>
      <c r="ADQ556" s="559"/>
      <c r="ADR556" s="559"/>
      <c r="ADS556" s="559"/>
      <c r="ADT556" s="559"/>
      <c r="ADU556" s="559"/>
      <c r="ADV556" s="559"/>
      <c r="ADW556" s="559"/>
      <c r="ADX556" s="559"/>
      <c r="ADY556" s="559"/>
      <c r="ADZ556" s="559"/>
      <c r="AEA556" s="559"/>
      <c r="AEB556" s="559"/>
      <c r="AEC556" s="559"/>
      <c r="AED556" s="559"/>
      <c r="AEE556" s="559"/>
      <c r="AEF556" s="559"/>
      <c r="AEG556" s="559"/>
      <c r="AEH556" s="559"/>
      <c r="AEI556" s="559"/>
      <c r="AEJ556" s="559"/>
      <c r="AEK556" s="559"/>
      <c r="AEL556" s="559"/>
      <c r="AEM556" s="559"/>
      <c r="AEN556" s="559"/>
      <c r="AEO556" s="559"/>
      <c r="AEP556" s="559"/>
      <c r="AEQ556" s="559"/>
      <c r="AER556" s="559"/>
      <c r="AES556" s="559"/>
      <c r="AET556" s="559"/>
      <c r="AEU556" s="559"/>
      <c r="AEV556" s="559"/>
      <c r="AEW556" s="559"/>
      <c r="AEX556" s="559"/>
      <c r="AEY556" s="559"/>
      <c r="AEZ556" s="559"/>
      <c r="AFA556" s="559"/>
      <c r="AFB556" s="559"/>
      <c r="AFC556" s="559"/>
      <c r="AFD556" s="559"/>
      <c r="AFE556" s="559"/>
      <c r="AFF556" s="559"/>
      <c r="AFG556" s="559"/>
      <c r="AFH556" s="559"/>
      <c r="AFI556" s="559"/>
      <c r="AFJ556" s="559"/>
      <c r="AFK556" s="559"/>
      <c r="AFL556" s="559"/>
      <c r="AFM556" s="559"/>
      <c r="AFN556" s="559"/>
      <c r="AFO556" s="559"/>
      <c r="AFP556" s="559"/>
      <c r="AFQ556" s="559"/>
      <c r="AFR556" s="559"/>
      <c r="AFS556" s="559"/>
      <c r="AFT556" s="559"/>
      <c r="AFU556" s="559"/>
      <c r="AFV556" s="559"/>
      <c r="AFW556" s="559"/>
      <c r="AFX556" s="559"/>
      <c r="AFY556" s="559"/>
      <c r="AFZ556" s="559"/>
      <c r="AGA556" s="559"/>
      <c r="AGB556" s="559"/>
      <c r="AGC556" s="559"/>
      <c r="AGD556" s="559"/>
      <c r="AGE556" s="559"/>
      <c r="AGF556" s="559"/>
      <c r="AGG556" s="559"/>
      <c r="AGH556" s="559"/>
      <c r="AGI556" s="559"/>
      <c r="AGJ556" s="559"/>
      <c r="AGK556" s="559"/>
      <c r="AGL556" s="559"/>
      <c r="AGM556" s="559"/>
      <c r="AGN556" s="559"/>
      <c r="AGO556" s="559"/>
      <c r="AGP556" s="559"/>
      <c r="AGQ556" s="559"/>
      <c r="AGR556" s="559"/>
      <c r="AGS556" s="559"/>
      <c r="AGT556" s="559"/>
      <c r="AGU556" s="559"/>
      <c r="AGV556" s="559"/>
      <c r="AGW556" s="559"/>
      <c r="AGX556" s="559"/>
      <c r="AGY556" s="559"/>
      <c r="AGZ556" s="559"/>
      <c r="AHA556" s="559"/>
      <c r="AHB556" s="559"/>
      <c r="AHC556" s="559"/>
      <c r="AHD556" s="559"/>
      <c r="AHE556" s="559"/>
      <c r="AHF556" s="559"/>
      <c r="AHG556" s="559"/>
      <c r="AHH556" s="559"/>
      <c r="AHI556" s="559"/>
      <c r="AHJ556" s="559"/>
      <c r="AHK556" s="559"/>
      <c r="AHL556" s="559"/>
      <c r="AHM556" s="559"/>
      <c r="AHN556" s="559"/>
      <c r="AHO556" s="559"/>
      <c r="AHP556" s="559"/>
      <c r="AHQ556" s="559"/>
      <c r="AHR556" s="559"/>
      <c r="AHS556" s="559"/>
      <c r="AHT556" s="559"/>
      <c r="AHU556" s="559"/>
      <c r="AHV556" s="559"/>
      <c r="AHW556" s="559"/>
      <c r="AHX556" s="559"/>
      <c r="AHY556" s="559"/>
      <c r="AHZ556" s="559"/>
      <c r="AIA556" s="559"/>
      <c r="AIB556" s="559"/>
      <c r="AIC556" s="559"/>
      <c r="AID556" s="559"/>
      <c r="AIE556" s="559"/>
      <c r="AIF556" s="559"/>
      <c r="AIG556" s="559"/>
      <c r="AIH556" s="559"/>
      <c r="AII556" s="559"/>
      <c r="AIJ556" s="559"/>
      <c r="AIK556" s="559"/>
      <c r="AIL556" s="559"/>
      <c r="AIM556" s="559"/>
      <c r="AIN556" s="559"/>
      <c r="AIO556" s="559"/>
      <c r="AIP556" s="559"/>
      <c r="AIQ556" s="559"/>
      <c r="AIR556" s="559"/>
      <c r="AIS556" s="559"/>
      <c r="AIT556" s="559"/>
      <c r="AIU556" s="559"/>
      <c r="AIV556" s="559"/>
      <c r="AIW556" s="559"/>
      <c r="AIX556" s="559"/>
      <c r="AIY556" s="559"/>
      <c r="AIZ556" s="559"/>
      <c r="AJA556" s="559"/>
      <c r="AJB556" s="559"/>
      <c r="AJC556" s="559"/>
      <c r="AJD556" s="559"/>
      <c r="AJE556" s="559"/>
      <c r="AJF556" s="559"/>
      <c r="AJG556" s="559"/>
      <c r="AJH556" s="559"/>
      <c r="AJI556" s="559"/>
      <c r="AJJ556" s="559"/>
      <c r="AJK556" s="559"/>
      <c r="AJL556" s="559"/>
      <c r="AJM556" s="559"/>
      <c r="AJN556" s="559"/>
      <c r="AJO556" s="559"/>
      <c r="AJP556" s="559"/>
      <c r="AJQ556" s="559"/>
      <c r="AJR556" s="559"/>
      <c r="AJS556" s="559"/>
      <c r="AJT556" s="559"/>
      <c r="AJU556" s="559"/>
      <c r="AJV556" s="559"/>
      <c r="AJW556" s="559"/>
      <c r="AJX556" s="559"/>
      <c r="AJY556" s="559"/>
      <c r="AJZ556" s="559"/>
      <c r="AKA556" s="559"/>
      <c r="AKB556" s="559"/>
      <c r="AKC556" s="559"/>
      <c r="AKD556" s="559"/>
      <c r="AKE556" s="559"/>
      <c r="AKF556" s="559"/>
      <c r="AKG556" s="559"/>
      <c r="AKH556" s="559"/>
      <c r="AKI556" s="559"/>
      <c r="AKJ556" s="559"/>
      <c r="AKK556" s="559"/>
      <c r="AKL556" s="559"/>
      <c r="AKM556" s="559"/>
      <c r="AKN556" s="559"/>
      <c r="AKO556" s="559"/>
      <c r="AKP556" s="559"/>
      <c r="AKQ556" s="559"/>
      <c r="AKR556" s="559"/>
      <c r="AKS556" s="559"/>
      <c r="AKT556" s="559"/>
      <c r="AKU556" s="559"/>
      <c r="AKV556" s="559"/>
      <c r="AKW556" s="559"/>
      <c r="AKX556" s="559"/>
      <c r="AKY556" s="559"/>
      <c r="AKZ556" s="559"/>
      <c r="ALA556" s="559"/>
      <c r="ALB556" s="559"/>
      <c r="ALC556" s="559"/>
      <c r="ALD556" s="559"/>
      <c r="ALE556" s="559"/>
      <c r="ALF556" s="559"/>
      <c r="ALG556" s="559"/>
      <c r="ALH556" s="559"/>
      <c r="ALI556" s="559"/>
      <c r="ALJ556" s="559"/>
      <c r="ALK556" s="559"/>
      <c r="ALL556" s="559"/>
      <c r="ALM556" s="559"/>
      <c r="ALN556" s="559"/>
      <c r="ALO556" s="559"/>
      <c r="ALP556" s="559"/>
      <c r="ALQ556" s="559"/>
      <c r="ALR556" s="559"/>
      <c r="ALS556" s="559"/>
      <c r="ALT556" s="559"/>
      <c r="ALU556" s="559"/>
      <c r="ALV556" s="559"/>
      <c r="ALW556" s="559"/>
      <c r="ALX556" s="559"/>
      <c r="ALY556" s="559"/>
      <c r="ALZ556" s="559"/>
      <c r="AMA556" s="559"/>
      <c r="AMB556" s="559"/>
      <c r="AMC556" s="559"/>
      <c r="AMD556" s="559"/>
      <c r="AME556" s="559"/>
      <c r="AMF556" s="559"/>
      <c r="AMG556" s="559"/>
      <c r="AMH556" s="559"/>
      <c r="AMI556" s="559"/>
      <c r="AMJ556" s="559"/>
    </row>
    <row r="557" spans="1:1024" x14ac:dyDescent="0.25">
      <c r="A557" s="294" t="s">
        <v>6213</v>
      </c>
      <c r="B557" s="257">
        <v>557</v>
      </c>
      <c r="C557" s="295" t="s">
        <v>6212</v>
      </c>
      <c r="D557" s="296" t="s">
        <v>6214</v>
      </c>
      <c r="E557" s="297"/>
      <c r="F557" s="298">
        <v>3</v>
      </c>
      <c r="G557" s="299">
        <v>3</v>
      </c>
      <c r="H557" s="299"/>
      <c r="I557" s="492">
        <v>3.5</v>
      </c>
      <c r="J557" s="298" t="s">
        <v>748</v>
      </c>
      <c r="K557" s="298">
        <v>1</v>
      </c>
      <c r="L557" s="298"/>
      <c r="M557" s="298"/>
      <c r="N557" s="298"/>
      <c r="O557" s="300"/>
      <c r="P557" s="300"/>
      <c r="Q557" s="298"/>
      <c r="R557" s="298"/>
      <c r="S557" s="298"/>
      <c r="T557" s="298"/>
      <c r="U557" s="298"/>
      <c r="V557" s="301"/>
      <c r="W557" s="283">
        <f t="shared" si="240"/>
        <v>100</v>
      </c>
      <c r="X557" s="283">
        <f t="shared" si="235"/>
        <v>100</v>
      </c>
      <c r="Y557" s="283">
        <f t="shared" si="242"/>
        <v>100</v>
      </c>
      <c r="Z557" s="283">
        <f t="shared" si="236"/>
        <v>100</v>
      </c>
      <c r="AA557" s="283">
        <f t="shared" si="237"/>
        <v>100</v>
      </c>
      <c r="AB557" s="287">
        <f t="shared" si="227"/>
        <v>100</v>
      </c>
      <c r="AC557" s="287">
        <f t="shared" si="226"/>
        <v>100</v>
      </c>
      <c r="AD557" s="287">
        <f t="shared" si="238"/>
        <v>100</v>
      </c>
      <c r="AE557" s="284">
        <f t="shared" si="246"/>
        <v>100</v>
      </c>
      <c r="AF557" s="284">
        <f t="shared" si="230"/>
        <v>100</v>
      </c>
      <c r="AG557" s="268">
        <f t="shared" si="244"/>
        <v>1</v>
      </c>
      <c r="AH557" s="268">
        <f t="shared" si="241"/>
        <v>1</v>
      </c>
      <c r="AI557" s="268">
        <f t="shared" si="245"/>
        <v>3</v>
      </c>
      <c r="AJ557" s="268">
        <f t="shared" si="247"/>
        <v>5</v>
      </c>
      <c r="AK557" s="506" t="s">
        <v>24099</v>
      </c>
      <c r="AL557" s="306"/>
      <c r="AM557" s="297">
        <v>3</v>
      </c>
      <c r="AN557" s="511"/>
      <c r="AO557" s="277"/>
      <c r="AP557" s="277"/>
      <c r="AQ557" s="277"/>
      <c r="AR557" s="171" t="s">
        <v>6215</v>
      </c>
      <c r="AS557" s="171"/>
      <c r="AT557" s="390"/>
      <c r="AU557" s="357"/>
      <c r="AV557" s="143"/>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c r="BR557" s="170"/>
      <c r="BS557" s="170"/>
      <c r="BT557" s="170"/>
      <c r="BU557" s="170"/>
      <c r="BV557" s="170"/>
      <c r="BW557" s="170"/>
      <c r="BX557" s="170"/>
      <c r="BY557" s="170"/>
      <c r="BZ557" s="170"/>
      <c r="CA557" s="170"/>
      <c r="CB557" s="170"/>
      <c r="CC557" s="170"/>
      <c r="CD557" s="170"/>
      <c r="CE557" s="170"/>
      <c r="CF557" s="170"/>
      <c r="CG557" s="170"/>
      <c r="CH557" s="170"/>
      <c r="CI557" s="170"/>
      <c r="CJ557" s="170"/>
      <c r="CK557" s="170"/>
      <c r="CL557" s="170"/>
      <c r="CM557" s="170"/>
      <c r="CN557" s="170"/>
      <c r="CO557" s="170"/>
      <c r="CP557" s="170"/>
      <c r="CQ557" s="170"/>
      <c r="CR557" s="170"/>
      <c r="CS557" s="170"/>
      <c r="CT557" s="170"/>
      <c r="CU557" s="170"/>
      <c r="CV557" s="170"/>
      <c r="CW557" s="170"/>
      <c r="CX557" s="170"/>
      <c r="CY557" s="170"/>
      <c r="CZ557" s="170"/>
      <c r="DA557" s="170"/>
      <c r="DB557" s="170"/>
      <c r="DC557" s="170"/>
      <c r="DD557" s="170"/>
      <c r="DE557" s="170"/>
      <c r="DF557" s="170"/>
      <c r="DG557" s="170"/>
      <c r="DH557" s="170"/>
      <c r="DI557" s="170"/>
      <c r="DJ557" s="170"/>
      <c r="DK557" s="170"/>
      <c r="DL557" s="170"/>
      <c r="DM557" s="170"/>
      <c r="DN557" s="170"/>
      <c r="DO557" s="170"/>
      <c r="DP557" s="170"/>
      <c r="DQ557" s="170"/>
      <c r="DR557" s="170"/>
      <c r="DS557" s="170"/>
      <c r="DT557" s="170"/>
      <c r="DU557" s="170"/>
      <c r="DV557" s="170"/>
      <c r="DW557" s="170"/>
      <c r="DX557" s="170"/>
      <c r="DY557" s="170"/>
      <c r="DZ557" s="170"/>
      <c r="EA557" s="170"/>
      <c r="EB557" s="170"/>
      <c r="EC557" s="170"/>
      <c r="ED557" s="170"/>
      <c r="EE557" s="170"/>
      <c r="EF557" s="170"/>
      <c r="EG557" s="170"/>
      <c r="EH557" s="170"/>
      <c r="EI557" s="170"/>
      <c r="EJ557" s="170"/>
      <c r="EK557" s="170"/>
      <c r="EL557" s="170"/>
      <c r="EM557" s="170"/>
      <c r="EN557" s="170"/>
      <c r="EO557" s="170"/>
      <c r="EP557" s="170"/>
      <c r="EQ557" s="170"/>
      <c r="ER557" s="170"/>
      <c r="ES557" s="170"/>
      <c r="ET557" s="170"/>
      <c r="EU557" s="170"/>
      <c r="EV557" s="170"/>
      <c r="EW557" s="170"/>
      <c r="EX557" s="170"/>
      <c r="EY557" s="170"/>
      <c r="EZ557" s="170"/>
      <c r="FA557" s="170"/>
      <c r="FB557" s="170"/>
      <c r="FC557" s="170"/>
      <c r="FD557" s="170"/>
      <c r="FE557" s="170"/>
      <c r="FF557" s="170"/>
      <c r="FG557" s="170"/>
      <c r="FH557" s="170"/>
      <c r="FI557" s="170"/>
      <c r="FJ557" s="170"/>
      <c r="FK557" s="170"/>
      <c r="FL557" s="170"/>
      <c r="FM557" s="170"/>
      <c r="FN557" s="170"/>
      <c r="FO557" s="170"/>
      <c r="FP557" s="170"/>
      <c r="FQ557" s="170"/>
      <c r="FR557" s="170"/>
      <c r="FS557" s="170"/>
      <c r="FT557" s="170"/>
      <c r="FU557" s="170"/>
      <c r="FV557" s="170"/>
      <c r="FW557" s="170"/>
      <c r="FX557" s="170"/>
      <c r="FY557" s="170"/>
      <c r="FZ557" s="170"/>
      <c r="GA557" s="170"/>
      <c r="GB557" s="170"/>
      <c r="GC557" s="170"/>
      <c r="GD557" s="170"/>
      <c r="GE557" s="170"/>
      <c r="GF557" s="170"/>
      <c r="GG557" s="170"/>
      <c r="GH557" s="170"/>
      <c r="GI557" s="170"/>
      <c r="GJ557" s="170"/>
      <c r="GK557" s="170"/>
      <c r="GL557" s="170"/>
      <c r="GM557" s="170"/>
      <c r="GN557" s="170"/>
      <c r="GO557" s="170"/>
      <c r="GP557" s="170"/>
      <c r="GQ557" s="170"/>
      <c r="GR557" s="170"/>
      <c r="GS557" s="170"/>
      <c r="GT557" s="170"/>
      <c r="GU557" s="170"/>
      <c r="GV557" s="170"/>
      <c r="GW557" s="170"/>
      <c r="GX557" s="170"/>
      <c r="GY557" s="170"/>
      <c r="GZ557" s="170"/>
      <c r="HA557" s="170"/>
      <c r="HB557" s="170"/>
      <c r="HC557" s="170"/>
      <c r="HD557" s="170"/>
      <c r="HE557" s="170"/>
      <c r="HF557" s="170"/>
      <c r="HG557" s="170"/>
      <c r="HH557" s="170"/>
      <c r="HI557" s="170"/>
      <c r="HJ557" s="170"/>
      <c r="HK557" s="170"/>
      <c r="HL557" s="170"/>
      <c r="HM557" s="170"/>
      <c r="HN557" s="170"/>
      <c r="HO557" s="170"/>
      <c r="HP557" s="170"/>
      <c r="HQ557" s="170"/>
      <c r="HR557" s="170"/>
      <c r="HS557" s="170"/>
      <c r="HT557" s="170"/>
      <c r="HU557" s="170"/>
      <c r="HV557" s="170"/>
      <c r="HW557" s="170"/>
      <c r="HX557" s="170"/>
      <c r="HY557" s="170"/>
      <c r="HZ557" s="170"/>
      <c r="IA557" s="170"/>
      <c r="IB557" s="170"/>
      <c r="IC557" s="170"/>
      <c r="ID557" s="170"/>
      <c r="IE557" s="170"/>
      <c r="IF557" s="170"/>
      <c r="IG557" s="170"/>
      <c r="IH557" s="170"/>
      <c r="II557" s="170"/>
      <c r="IJ557" s="170"/>
      <c r="IK557" s="170"/>
      <c r="IL557" s="170"/>
      <c r="IM557" s="170"/>
      <c r="IN557" s="170"/>
      <c r="IO557" s="170"/>
      <c r="IP557" s="170"/>
      <c r="IQ557" s="170"/>
      <c r="IR557" s="170"/>
      <c r="IS557" s="170"/>
      <c r="IT557" s="170"/>
      <c r="IU557" s="170"/>
      <c r="IV557" s="170"/>
      <c r="IW557" s="170"/>
      <c r="IX557" s="170"/>
      <c r="IY557" s="170"/>
      <c r="IZ557" s="170"/>
      <c r="JA557" s="170"/>
      <c r="JB557" s="170"/>
      <c r="JC557" s="170"/>
      <c r="JD557" s="170"/>
      <c r="JE557" s="170"/>
      <c r="JF557" s="170"/>
      <c r="JG557" s="170"/>
      <c r="JH557" s="170"/>
      <c r="JI557" s="170"/>
      <c r="JJ557" s="170"/>
      <c r="JK557" s="170"/>
      <c r="JL557" s="170"/>
      <c r="JM557" s="170"/>
      <c r="JN557" s="170"/>
      <c r="JO557" s="170"/>
      <c r="JP557" s="170"/>
      <c r="JQ557" s="170"/>
      <c r="JR557" s="170"/>
      <c r="JS557" s="170"/>
      <c r="JT557" s="170"/>
      <c r="JU557" s="170"/>
      <c r="JV557" s="170"/>
      <c r="JW557" s="170"/>
      <c r="JX557" s="170"/>
      <c r="JY557" s="170"/>
      <c r="JZ557" s="170"/>
      <c r="KA557" s="170"/>
      <c r="KB557" s="170"/>
      <c r="KC557" s="170"/>
      <c r="KD557" s="170"/>
      <c r="KE557" s="170"/>
      <c r="KF557" s="170"/>
      <c r="KG557" s="170"/>
      <c r="KH557" s="170"/>
      <c r="KI557" s="170"/>
      <c r="KJ557" s="170"/>
      <c r="KK557" s="170"/>
      <c r="KL557" s="170"/>
      <c r="KM557" s="170"/>
      <c r="KN557" s="170"/>
      <c r="KO557" s="170"/>
      <c r="KP557" s="170"/>
      <c r="KQ557" s="170"/>
      <c r="KR557" s="170"/>
      <c r="KS557" s="170"/>
      <c r="KT557" s="170"/>
      <c r="KU557" s="170"/>
      <c r="KV557" s="170"/>
      <c r="KW557" s="170"/>
      <c r="KX557" s="170"/>
      <c r="KY557" s="170"/>
      <c r="KZ557" s="170"/>
      <c r="LA557" s="170"/>
      <c r="LB557" s="170"/>
      <c r="LC557" s="170"/>
      <c r="LD557" s="170"/>
      <c r="LE557" s="170"/>
      <c r="LF557" s="170"/>
      <c r="LG557" s="170"/>
      <c r="LH557" s="170"/>
      <c r="LI557" s="170"/>
      <c r="LJ557" s="170"/>
      <c r="LK557" s="170"/>
      <c r="LL557" s="170"/>
      <c r="LM557" s="170"/>
      <c r="LN557" s="170"/>
      <c r="LO557" s="170"/>
      <c r="LP557" s="170"/>
      <c r="LQ557" s="170"/>
      <c r="LR557" s="170"/>
      <c r="LS557" s="170"/>
      <c r="LT557" s="170"/>
      <c r="LU557" s="170"/>
      <c r="LV557" s="170"/>
      <c r="LW557" s="170"/>
      <c r="LX557" s="170"/>
      <c r="LY557" s="170"/>
      <c r="LZ557" s="170"/>
      <c r="MA557" s="170"/>
      <c r="MB557" s="170"/>
      <c r="MC557" s="170"/>
      <c r="MD557" s="170"/>
      <c r="ME557" s="170"/>
      <c r="MF557" s="170"/>
      <c r="MG557" s="170"/>
      <c r="MH557" s="170"/>
      <c r="MI557" s="170"/>
      <c r="MJ557" s="170"/>
      <c r="MK557" s="170"/>
      <c r="ML557" s="170"/>
      <c r="MM557" s="170"/>
      <c r="MN557" s="170"/>
      <c r="MO557" s="170"/>
      <c r="MP557" s="170"/>
      <c r="MQ557" s="170"/>
      <c r="MR557" s="170"/>
      <c r="MS557" s="170"/>
      <c r="MT557" s="170"/>
      <c r="MU557" s="170"/>
      <c r="MV557" s="170"/>
      <c r="MW557" s="170"/>
      <c r="MX557" s="170"/>
      <c r="MY557" s="170"/>
      <c r="MZ557" s="170"/>
      <c r="NA557" s="170"/>
      <c r="NB557" s="170"/>
      <c r="NC557" s="170"/>
      <c r="ND557" s="170"/>
      <c r="NE557" s="170"/>
      <c r="NF557" s="170"/>
      <c r="NG557" s="170"/>
      <c r="NH557" s="170"/>
      <c r="NI557" s="170"/>
      <c r="NJ557" s="170"/>
      <c r="NK557" s="170"/>
      <c r="NL557" s="170"/>
      <c r="NM557" s="170"/>
      <c r="NN557" s="170"/>
      <c r="NO557" s="170"/>
      <c r="NP557" s="170"/>
      <c r="NQ557" s="170"/>
      <c r="NR557" s="170"/>
      <c r="NS557" s="170"/>
      <c r="NT557" s="170"/>
      <c r="NU557" s="170"/>
      <c r="NV557" s="170"/>
      <c r="NW557" s="170"/>
      <c r="NX557" s="170"/>
      <c r="NY557" s="170"/>
      <c r="NZ557" s="170"/>
      <c r="OA557" s="170"/>
      <c r="OB557" s="170"/>
      <c r="OC557" s="170"/>
      <c r="OD557" s="170"/>
      <c r="OE557" s="170"/>
      <c r="OF557" s="170"/>
      <c r="OG557" s="170"/>
      <c r="OH557" s="170"/>
      <c r="OI557" s="170"/>
      <c r="OJ557" s="170"/>
      <c r="OK557" s="170"/>
      <c r="OL557" s="170"/>
      <c r="OM557" s="170"/>
      <c r="ON557" s="170"/>
      <c r="OO557" s="170"/>
      <c r="OP557" s="170"/>
      <c r="OQ557" s="170"/>
      <c r="OR557" s="170"/>
      <c r="OS557" s="170"/>
      <c r="OT557" s="170"/>
      <c r="OU557" s="170"/>
      <c r="OV557" s="170"/>
      <c r="OW557" s="170"/>
      <c r="OX557" s="170"/>
      <c r="OY557" s="170"/>
      <c r="OZ557" s="170"/>
      <c r="PA557" s="170"/>
      <c r="PB557" s="170"/>
      <c r="PC557" s="170"/>
      <c r="PD557" s="170"/>
      <c r="PE557" s="170"/>
      <c r="PF557" s="170"/>
      <c r="PG557" s="170"/>
      <c r="PH557" s="170"/>
      <c r="PI557" s="170"/>
      <c r="PJ557" s="170"/>
      <c r="PK557" s="170"/>
      <c r="PL557" s="170"/>
      <c r="PM557" s="170"/>
      <c r="PN557" s="170"/>
      <c r="PO557" s="170"/>
      <c r="PP557" s="170"/>
      <c r="PQ557" s="170"/>
      <c r="PR557" s="170"/>
      <c r="PS557" s="170"/>
      <c r="PT557" s="170"/>
      <c r="PU557" s="170"/>
      <c r="PV557" s="170"/>
      <c r="PW557" s="170"/>
      <c r="PX557" s="170"/>
      <c r="PY557" s="170"/>
      <c r="PZ557" s="170"/>
      <c r="QA557" s="170"/>
      <c r="QB557" s="170"/>
      <c r="QC557" s="170"/>
      <c r="QD557" s="170"/>
      <c r="QE557" s="170"/>
      <c r="QF557" s="170"/>
      <c r="QG557" s="170"/>
      <c r="QH557" s="170"/>
      <c r="QI557" s="170"/>
      <c r="QJ557" s="170"/>
      <c r="QK557" s="170"/>
      <c r="QL557" s="170"/>
      <c r="QM557" s="170"/>
      <c r="QN557" s="170"/>
      <c r="QO557" s="170"/>
      <c r="QP557" s="170"/>
      <c r="QQ557" s="170"/>
      <c r="QR557" s="170"/>
      <c r="QS557" s="170"/>
      <c r="QT557" s="170"/>
      <c r="QU557" s="170"/>
      <c r="QV557" s="170"/>
      <c r="QW557" s="170"/>
      <c r="QX557" s="170"/>
      <c r="QY557" s="170"/>
      <c r="QZ557" s="170"/>
      <c r="RA557" s="170"/>
      <c r="RB557" s="170"/>
      <c r="RC557" s="170"/>
      <c r="RD557" s="170"/>
      <c r="RE557" s="170"/>
      <c r="RF557" s="170"/>
      <c r="RG557" s="170"/>
      <c r="RH557" s="170"/>
      <c r="RI557" s="170"/>
      <c r="RJ557" s="170"/>
      <c r="RK557" s="170"/>
      <c r="RL557" s="170"/>
      <c r="RM557" s="170"/>
      <c r="RN557" s="170"/>
      <c r="RO557" s="170"/>
      <c r="RP557" s="170"/>
      <c r="RQ557" s="170"/>
      <c r="RR557" s="170"/>
      <c r="RS557" s="170"/>
      <c r="RT557" s="170"/>
      <c r="RU557" s="170"/>
      <c r="RV557" s="170"/>
      <c r="RW557" s="170"/>
      <c r="RX557" s="170"/>
      <c r="RY557" s="170"/>
      <c r="RZ557" s="170"/>
      <c r="SA557" s="170"/>
      <c r="SB557" s="170"/>
      <c r="SC557" s="170"/>
      <c r="SD557" s="170"/>
      <c r="SE557" s="170"/>
      <c r="SF557" s="170"/>
      <c r="SG557" s="170"/>
      <c r="SH557" s="170"/>
      <c r="SI557" s="170"/>
      <c r="SJ557" s="170"/>
      <c r="SK557" s="170"/>
      <c r="SL557" s="170"/>
      <c r="SM557" s="170"/>
      <c r="SN557" s="170"/>
      <c r="SO557" s="170"/>
      <c r="SP557" s="170"/>
      <c r="SQ557" s="170"/>
      <c r="SR557" s="170"/>
      <c r="SS557" s="170"/>
      <c r="ST557" s="170"/>
      <c r="SU557" s="170"/>
      <c r="SV557" s="170"/>
      <c r="SW557" s="170"/>
      <c r="SX557" s="170"/>
      <c r="SY557" s="170"/>
      <c r="SZ557" s="170"/>
      <c r="TA557" s="170"/>
      <c r="TB557" s="170"/>
      <c r="TC557" s="170"/>
      <c r="TD557" s="170"/>
      <c r="TE557" s="170"/>
      <c r="TF557" s="170"/>
      <c r="TG557" s="170"/>
      <c r="TH557" s="170"/>
      <c r="TI557" s="170"/>
      <c r="TJ557" s="170"/>
      <c r="TK557" s="170"/>
      <c r="TL557" s="170"/>
      <c r="TM557" s="170"/>
      <c r="TN557" s="170"/>
      <c r="TO557" s="170"/>
      <c r="TP557" s="170"/>
      <c r="TQ557" s="170"/>
      <c r="TR557" s="170"/>
      <c r="TS557" s="170"/>
      <c r="TT557" s="170"/>
      <c r="TU557" s="170"/>
      <c r="TV557" s="170"/>
      <c r="TW557" s="170"/>
      <c r="TX557" s="170"/>
      <c r="TY557" s="170"/>
      <c r="TZ557" s="170"/>
      <c r="UA557" s="170"/>
      <c r="UB557" s="170"/>
      <c r="UC557" s="170"/>
      <c r="UD557" s="170"/>
      <c r="UE557" s="170"/>
      <c r="UF557" s="170"/>
      <c r="UG557" s="170"/>
      <c r="UH557" s="170"/>
      <c r="UI557" s="170"/>
      <c r="UJ557" s="170"/>
      <c r="UK557" s="170"/>
      <c r="UL557" s="170"/>
      <c r="UM557" s="170"/>
      <c r="UN557" s="170"/>
      <c r="UO557" s="170"/>
      <c r="UP557" s="170"/>
      <c r="UQ557" s="170"/>
      <c r="UR557" s="170"/>
      <c r="US557" s="170"/>
      <c r="UT557" s="170"/>
      <c r="UU557" s="170"/>
      <c r="UV557" s="170"/>
      <c r="UW557" s="170"/>
      <c r="UX557" s="170"/>
      <c r="UY557" s="170"/>
      <c r="UZ557" s="170"/>
      <c r="VA557" s="170"/>
      <c r="VB557" s="170"/>
      <c r="VC557" s="170"/>
      <c r="VD557" s="170"/>
      <c r="VE557" s="170"/>
      <c r="VF557" s="170"/>
      <c r="VG557" s="170"/>
      <c r="VH557" s="170"/>
      <c r="VI557" s="170"/>
      <c r="VJ557" s="170"/>
      <c r="VK557" s="170"/>
      <c r="VL557" s="170"/>
      <c r="VM557" s="170"/>
      <c r="VN557" s="170"/>
      <c r="VO557" s="170"/>
      <c r="VP557" s="170"/>
      <c r="VQ557" s="170"/>
      <c r="VR557" s="170"/>
      <c r="VS557" s="170"/>
      <c r="VT557" s="170"/>
      <c r="VU557" s="170"/>
      <c r="VV557" s="170"/>
      <c r="VW557" s="170"/>
      <c r="VX557" s="170"/>
      <c r="VY557" s="170"/>
      <c r="VZ557" s="170"/>
      <c r="WA557" s="170"/>
      <c r="WB557" s="170"/>
      <c r="WC557" s="170"/>
      <c r="WD557" s="170"/>
      <c r="WE557" s="170"/>
      <c r="WF557" s="170"/>
      <c r="WG557" s="170"/>
      <c r="WH557" s="170"/>
      <c r="WI557" s="170"/>
      <c r="WJ557" s="170"/>
      <c r="WK557" s="170"/>
      <c r="WL557" s="170"/>
      <c r="WM557" s="170"/>
      <c r="WN557" s="170"/>
      <c r="WO557" s="170"/>
      <c r="WP557" s="170"/>
      <c r="WQ557" s="170"/>
      <c r="WR557" s="170"/>
      <c r="WS557" s="170"/>
      <c r="WT557" s="170"/>
      <c r="WU557" s="170"/>
      <c r="WV557" s="170"/>
      <c r="WW557" s="170"/>
      <c r="WX557" s="170"/>
      <c r="WY557" s="170"/>
      <c r="WZ557" s="170"/>
      <c r="XA557" s="170"/>
      <c r="XB557" s="170"/>
      <c r="XC557" s="170"/>
      <c r="XD557" s="170"/>
      <c r="XE557" s="170"/>
      <c r="XF557" s="170"/>
      <c r="XG557" s="170"/>
      <c r="XH557" s="170"/>
      <c r="XI557" s="170"/>
      <c r="XJ557" s="170"/>
      <c r="XK557" s="170"/>
      <c r="XL557" s="170"/>
      <c r="XM557" s="170"/>
      <c r="XN557" s="170"/>
      <c r="XO557" s="170"/>
      <c r="XP557" s="170"/>
      <c r="XQ557" s="170"/>
      <c r="XR557" s="170"/>
      <c r="XS557" s="170"/>
      <c r="XT557" s="170"/>
      <c r="XU557" s="170"/>
      <c r="XV557" s="170"/>
      <c r="XW557" s="170"/>
      <c r="XX557" s="170"/>
      <c r="XY557" s="170"/>
      <c r="XZ557" s="170"/>
      <c r="YA557" s="170"/>
      <c r="YB557" s="170"/>
      <c r="YC557" s="170"/>
      <c r="YD557" s="170"/>
      <c r="YE557" s="170"/>
      <c r="YF557" s="170"/>
      <c r="YG557" s="170"/>
      <c r="YH557" s="170"/>
      <c r="YI557" s="170"/>
      <c r="YJ557" s="170"/>
      <c r="YK557" s="170"/>
      <c r="YL557" s="170"/>
      <c r="YM557" s="170"/>
      <c r="YN557" s="170"/>
      <c r="YO557" s="170"/>
      <c r="YP557" s="170"/>
      <c r="YQ557" s="170"/>
      <c r="YR557" s="170"/>
      <c r="YS557" s="170"/>
      <c r="YT557" s="170"/>
      <c r="YU557" s="170"/>
      <c r="YV557" s="170"/>
      <c r="YW557" s="170"/>
      <c r="YX557" s="170"/>
      <c r="YY557" s="170"/>
      <c r="YZ557" s="170"/>
      <c r="ZA557" s="170"/>
      <c r="ZB557" s="170"/>
      <c r="ZC557" s="170"/>
      <c r="ZD557" s="170"/>
      <c r="ZE557" s="170"/>
      <c r="ZF557" s="170"/>
      <c r="ZG557" s="170"/>
      <c r="ZH557" s="170"/>
      <c r="ZI557" s="170"/>
      <c r="ZJ557" s="170"/>
      <c r="ZK557" s="170"/>
      <c r="ZL557" s="170"/>
      <c r="ZM557" s="170"/>
      <c r="ZN557" s="170"/>
      <c r="ZO557" s="170"/>
      <c r="ZP557" s="170"/>
      <c r="ZQ557" s="170"/>
      <c r="ZR557" s="170"/>
      <c r="ZS557" s="170"/>
      <c r="ZT557" s="170"/>
      <c r="ZU557" s="170"/>
      <c r="ZV557" s="170"/>
      <c r="ZW557" s="170"/>
      <c r="ZX557" s="170"/>
      <c r="ZY557" s="170"/>
      <c r="ZZ557" s="170"/>
      <c r="AAA557" s="170"/>
      <c r="AAB557" s="170"/>
      <c r="AAC557" s="170"/>
      <c r="AAD557" s="170"/>
      <c r="AAE557" s="170"/>
      <c r="AAF557" s="170"/>
      <c r="AAG557" s="170"/>
      <c r="AAH557" s="170"/>
      <c r="AAI557" s="170"/>
      <c r="AAJ557" s="170"/>
      <c r="AAK557" s="170"/>
      <c r="AAL557" s="170"/>
      <c r="AAM557" s="170"/>
      <c r="AAN557" s="170"/>
      <c r="AAO557" s="170"/>
      <c r="AAP557" s="170"/>
      <c r="AAQ557" s="170"/>
      <c r="AAR557" s="170"/>
      <c r="AAS557" s="170"/>
      <c r="AAT557" s="170"/>
      <c r="AAU557" s="170"/>
      <c r="AAV557" s="170"/>
      <c r="AAW557" s="170"/>
      <c r="AAX557" s="170"/>
      <c r="AAY557" s="170"/>
      <c r="AAZ557" s="170"/>
      <c r="ABA557" s="170"/>
      <c r="ABB557" s="170"/>
      <c r="ABC557" s="170"/>
      <c r="ABD557" s="170"/>
      <c r="ABE557" s="170"/>
      <c r="ABF557" s="170"/>
      <c r="ABG557" s="170"/>
      <c r="ABH557" s="170"/>
      <c r="ABI557" s="170"/>
      <c r="ABJ557" s="170"/>
      <c r="ABK557" s="170"/>
      <c r="ABL557" s="170"/>
      <c r="ABM557" s="170"/>
      <c r="ABN557" s="170"/>
      <c r="ABO557" s="170"/>
      <c r="ABP557" s="170"/>
      <c r="ABQ557" s="170"/>
      <c r="ABR557" s="170"/>
      <c r="ABS557" s="170"/>
      <c r="ABT557" s="170"/>
      <c r="ABU557" s="170"/>
      <c r="ABV557" s="170"/>
      <c r="ABW557" s="170"/>
      <c r="ABX557" s="170"/>
      <c r="ABY557" s="170"/>
      <c r="ABZ557" s="170"/>
      <c r="ACA557" s="170"/>
      <c r="ACB557" s="170"/>
      <c r="ACC557" s="170"/>
      <c r="ACD557" s="170"/>
      <c r="ACE557" s="170"/>
      <c r="ACF557" s="170"/>
      <c r="ACG557" s="170"/>
      <c r="ACH557" s="170"/>
      <c r="ACI557" s="170"/>
      <c r="ACJ557" s="170"/>
      <c r="ACK557" s="170"/>
      <c r="ACL557" s="170"/>
      <c r="ACM557" s="170"/>
      <c r="ACN557" s="170"/>
      <c r="ACO557" s="170"/>
      <c r="ACP557" s="170"/>
      <c r="ACQ557" s="170"/>
      <c r="ACR557" s="170"/>
      <c r="ACS557" s="170"/>
      <c r="ACT557" s="170"/>
      <c r="ACU557" s="170"/>
      <c r="ACV557" s="170"/>
      <c r="ACW557" s="170"/>
      <c r="ACX557" s="170"/>
      <c r="ACY557" s="170"/>
      <c r="ACZ557" s="170"/>
      <c r="ADA557" s="170"/>
      <c r="ADB557" s="170"/>
      <c r="ADC557" s="170"/>
      <c r="ADD557" s="170"/>
      <c r="ADE557" s="170"/>
      <c r="ADF557" s="170"/>
      <c r="ADG557" s="170"/>
      <c r="ADH557" s="170"/>
      <c r="ADI557" s="170"/>
      <c r="ADJ557" s="170"/>
      <c r="ADK557" s="170"/>
      <c r="ADL557" s="170"/>
      <c r="ADM557" s="170"/>
      <c r="ADN557" s="170"/>
      <c r="ADO557" s="170"/>
      <c r="ADP557" s="170"/>
      <c r="ADQ557" s="170"/>
      <c r="ADR557" s="170"/>
      <c r="ADS557" s="170"/>
      <c r="ADT557" s="170"/>
      <c r="ADU557" s="170"/>
      <c r="ADV557" s="170"/>
      <c r="ADW557" s="170"/>
      <c r="ADX557" s="170"/>
      <c r="ADY557" s="170"/>
      <c r="ADZ557" s="170"/>
      <c r="AEA557" s="170"/>
      <c r="AEB557" s="170"/>
      <c r="AEC557" s="170"/>
      <c r="AED557" s="170"/>
      <c r="AEE557" s="170"/>
      <c r="AEF557" s="170"/>
      <c r="AEG557" s="170"/>
      <c r="AEH557" s="170"/>
      <c r="AEI557" s="170"/>
      <c r="AEJ557" s="170"/>
      <c r="AEK557" s="170"/>
      <c r="AEL557" s="170"/>
      <c r="AEM557" s="170"/>
      <c r="AEN557" s="170"/>
      <c r="AEO557" s="170"/>
      <c r="AEP557" s="170"/>
      <c r="AEQ557" s="170"/>
      <c r="AER557" s="170"/>
      <c r="AES557" s="170"/>
      <c r="AET557" s="170"/>
      <c r="AEU557" s="170"/>
      <c r="AEV557" s="170"/>
      <c r="AEW557" s="170"/>
      <c r="AEX557" s="170"/>
      <c r="AEY557" s="170"/>
      <c r="AEZ557" s="170"/>
      <c r="AFA557" s="170"/>
      <c r="AFB557" s="170"/>
      <c r="AFC557" s="170"/>
      <c r="AFD557" s="170"/>
      <c r="AFE557" s="170"/>
      <c r="AFF557" s="170"/>
      <c r="AFG557" s="170"/>
      <c r="AFH557" s="170"/>
      <c r="AFI557" s="170"/>
      <c r="AFJ557" s="170"/>
      <c r="AFK557" s="170"/>
      <c r="AFL557" s="170"/>
      <c r="AFM557" s="170"/>
      <c r="AFN557" s="170"/>
      <c r="AFO557" s="170"/>
      <c r="AFP557" s="170"/>
      <c r="AFQ557" s="170"/>
      <c r="AFR557" s="170"/>
      <c r="AFS557" s="170"/>
      <c r="AFT557" s="170"/>
      <c r="AFU557" s="170"/>
      <c r="AFV557" s="170"/>
      <c r="AFW557" s="170"/>
      <c r="AFX557" s="170"/>
      <c r="AFY557" s="170"/>
      <c r="AFZ557" s="170"/>
      <c r="AGA557" s="170"/>
      <c r="AGB557" s="170"/>
      <c r="AGC557" s="170"/>
      <c r="AGD557" s="170"/>
      <c r="AGE557" s="170"/>
      <c r="AGF557" s="170"/>
      <c r="AGG557" s="170"/>
      <c r="AGH557" s="170"/>
      <c r="AGI557" s="170"/>
      <c r="AGJ557" s="170"/>
      <c r="AGK557" s="170"/>
      <c r="AGL557" s="170"/>
      <c r="AGM557" s="170"/>
      <c r="AGN557" s="170"/>
      <c r="AGO557" s="170"/>
      <c r="AGP557" s="170"/>
      <c r="AGQ557" s="170"/>
      <c r="AGR557" s="170"/>
      <c r="AGS557" s="170"/>
      <c r="AGT557" s="170"/>
      <c r="AGU557" s="170"/>
      <c r="AGV557" s="170"/>
      <c r="AGW557" s="170"/>
      <c r="AGX557" s="170"/>
      <c r="AGY557" s="170"/>
      <c r="AGZ557" s="170"/>
      <c r="AHA557" s="170"/>
      <c r="AHB557" s="170"/>
      <c r="AHC557" s="170"/>
      <c r="AHD557" s="170"/>
      <c r="AHE557" s="170"/>
      <c r="AHF557" s="170"/>
      <c r="AHG557" s="170"/>
      <c r="AHH557" s="170"/>
      <c r="AHI557" s="170"/>
      <c r="AHJ557" s="170"/>
      <c r="AHK557" s="170"/>
      <c r="AHL557" s="170"/>
      <c r="AHM557" s="170"/>
      <c r="AHN557" s="170"/>
      <c r="AHO557" s="170"/>
      <c r="AHP557" s="170"/>
      <c r="AHQ557" s="170"/>
      <c r="AHR557" s="170"/>
      <c r="AHS557" s="170"/>
      <c r="AHT557" s="170"/>
      <c r="AHU557" s="170"/>
      <c r="AHV557" s="170"/>
      <c r="AHW557" s="170"/>
      <c r="AHX557" s="170"/>
      <c r="AHY557" s="170"/>
      <c r="AHZ557" s="170"/>
      <c r="AIA557" s="170"/>
      <c r="AIB557" s="170"/>
      <c r="AIC557" s="170"/>
      <c r="AID557" s="170"/>
      <c r="AIE557" s="170"/>
      <c r="AIF557" s="170"/>
      <c r="AIG557" s="170"/>
      <c r="AIH557" s="170"/>
      <c r="AII557" s="170"/>
      <c r="AIJ557" s="170"/>
      <c r="AIK557" s="170"/>
      <c r="AIL557" s="170"/>
      <c r="AIM557" s="170"/>
      <c r="AIN557" s="170"/>
      <c r="AIO557" s="170"/>
      <c r="AIP557" s="170"/>
      <c r="AIQ557" s="170"/>
      <c r="AIR557" s="170"/>
      <c r="AIS557" s="170"/>
      <c r="AIT557" s="170"/>
      <c r="AIU557" s="170"/>
      <c r="AIV557" s="170"/>
      <c r="AIW557" s="170"/>
      <c r="AIX557" s="170"/>
      <c r="AIY557" s="170"/>
      <c r="AIZ557" s="170"/>
      <c r="AJA557" s="170"/>
      <c r="AJB557" s="170"/>
      <c r="AJC557" s="170"/>
      <c r="AJD557" s="170"/>
      <c r="AJE557" s="170"/>
      <c r="AJF557" s="170"/>
      <c r="AJG557" s="170"/>
      <c r="AJH557" s="170"/>
      <c r="AJI557" s="170"/>
      <c r="AJJ557" s="170"/>
      <c r="AJK557" s="170"/>
      <c r="AJL557" s="170"/>
      <c r="AJM557" s="170"/>
      <c r="AJN557" s="170"/>
      <c r="AJO557" s="170"/>
      <c r="AJP557" s="170"/>
      <c r="AJQ557" s="170"/>
      <c r="AJR557" s="170"/>
      <c r="AJS557" s="170"/>
      <c r="AJT557" s="170"/>
      <c r="AJU557" s="170"/>
      <c r="AJV557" s="170"/>
      <c r="AJW557" s="170"/>
      <c r="AJX557" s="170"/>
      <c r="AJY557" s="170"/>
      <c r="AJZ557" s="170"/>
      <c r="AKA557" s="170"/>
      <c r="AKB557" s="170"/>
      <c r="AKC557" s="170"/>
      <c r="AKD557" s="170"/>
      <c r="AKE557" s="170"/>
      <c r="AKF557" s="170"/>
      <c r="AKG557" s="170"/>
      <c r="AKH557" s="170"/>
      <c r="AKI557" s="170"/>
      <c r="AKJ557" s="170"/>
      <c r="AKK557" s="170"/>
      <c r="AKL557" s="170"/>
      <c r="AKM557" s="170"/>
      <c r="AKN557" s="170"/>
      <c r="AKO557" s="170"/>
      <c r="AKP557" s="170"/>
      <c r="AKQ557" s="170"/>
      <c r="AKR557" s="170"/>
      <c r="AKS557" s="170"/>
      <c r="AKT557" s="170"/>
      <c r="AKU557" s="170"/>
      <c r="AKV557" s="170"/>
      <c r="AKW557" s="170"/>
      <c r="AKX557" s="170"/>
      <c r="AKY557" s="170"/>
      <c r="AKZ557" s="170"/>
      <c r="ALA557" s="170"/>
      <c r="ALB557" s="170"/>
      <c r="ALC557" s="170"/>
      <c r="ALD557" s="170"/>
      <c r="ALE557" s="170"/>
      <c r="ALF557" s="170"/>
      <c r="ALG557" s="170"/>
      <c r="ALH557" s="170"/>
      <c r="ALI557" s="170"/>
      <c r="ALJ557" s="170"/>
      <c r="ALK557" s="170"/>
      <c r="ALL557" s="170"/>
      <c r="ALM557" s="170"/>
      <c r="ALN557" s="170"/>
      <c r="ALO557" s="170"/>
      <c r="ALP557" s="170"/>
      <c r="ALQ557" s="170"/>
      <c r="ALR557" s="170"/>
      <c r="ALS557" s="170"/>
      <c r="ALT557" s="170"/>
      <c r="ALU557" s="170"/>
      <c r="ALV557" s="170"/>
      <c r="ALW557" s="170"/>
      <c r="ALX557" s="170"/>
      <c r="ALY557" s="170"/>
      <c r="ALZ557" s="170"/>
      <c r="AMA557" s="170"/>
      <c r="AMB557" s="170"/>
      <c r="AMC557" s="170"/>
      <c r="AMD557" s="170"/>
      <c r="AME557" s="170"/>
      <c r="AMF557" s="170"/>
      <c r="AMG557" s="170"/>
      <c r="AMH557" s="170"/>
      <c r="AMI557" s="170"/>
      <c r="AMJ557" s="170"/>
    </row>
    <row r="558" spans="1:1024" x14ac:dyDescent="0.25">
      <c r="A558" s="294" t="s">
        <v>6217</v>
      </c>
      <c r="B558" s="257">
        <v>558</v>
      </c>
      <c r="C558" s="295" t="s">
        <v>6216</v>
      </c>
      <c r="D558" s="296" t="s">
        <v>6218</v>
      </c>
      <c r="E558" s="297"/>
      <c r="F558" s="298">
        <v>3</v>
      </c>
      <c r="G558" s="299">
        <v>3</v>
      </c>
      <c r="H558" s="299"/>
      <c r="I558" s="492">
        <v>3.5</v>
      </c>
      <c r="J558" s="298" t="s">
        <v>748</v>
      </c>
      <c r="K558" s="298">
        <v>1</v>
      </c>
      <c r="L558" s="278"/>
      <c r="M558" s="298"/>
      <c r="N558" s="298"/>
      <c r="O558" s="300"/>
      <c r="P558" s="300"/>
      <c r="Q558" s="298"/>
      <c r="R558" s="298"/>
      <c r="S558" s="298"/>
      <c r="T558" s="298"/>
      <c r="U558" s="298"/>
      <c r="V558" s="301"/>
      <c r="W558" s="283">
        <f t="shared" si="240"/>
        <v>100</v>
      </c>
      <c r="X558" s="283">
        <f t="shared" si="235"/>
        <v>100</v>
      </c>
      <c r="Y558" s="283">
        <f t="shared" si="242"/>
        <v>100</v>
      </c>
      <c r="Z558" s="283">
        <f t="shared" si="236"/>
        <v>100</v>
      </c>
      <c r="AA558" s="283">
        <f t="shared" si="237"/>
        <v>100</v>
      </c>
      <c r="AB558" s="287">
        <f t="shared" si="227"/>
        <v>100</v>
      </c>
      <c r="AC558" s="287">
        <f t="shared" si="226"/>
        <v>100</v>
      </c>
      <c r="AD558" s="287">
        <f t="shared" si="238"/>
        <v>100</v>
      </c>
      <c r="AE558" s="284">
        <f t="shared" si="246"/>
        <v>100</v>
      </c>
      <c r="AF558" s="284">
        <f t="shared" si="230"/>
        <v>100</v>
      </c>
      <c r="AG558" s="268">
        <f t="shared" si="244"/>
        <v>1</v>
      </c>
      <c r="AH558" s="268">
        <f t="shared" si="241"/>
        <v>1</v>
      </c>
      <c r="AI558" s="268">
        <f t="shared" si="245"/>
        <v>3</v>
      </c>
      <c r="AJ558" s="268">
        <f t="shared" si="247"/>
        <v>5</v>
      </c>
      <c r="AK558" s="506" t="s">
        <v>24099</v>
      </c>
      <c r="AL558" s="306"/>
      <c r="AM558" s="297">
        <v>3</v>
      </c>
      <c r="AN558" s="511"/>
      <c r="AO558" s="277"/>
      <c r="AP558" s="277"/>
      <c r="AQ558" s="277"/>
      <c r="AR558" s="171" t="s">
        <v>24651</v>
      </c>
      <c r="AS558" s="171"/>
      <c r="AT558" s="390"/>
      <c r="AU558" s="357"/>
      <c r="AV558" s="143"/>
    </row>
    <row r="559" spans="1:1024" x14ac:dyDescent="0.25">
      <c r="A559" s="258" t="s">
        <v>6222</v>
      </c>
      <c r="B559" s="257">
        <v>559</v>
      </c>
      <c r="C559" s="258" t="s">
        <v>6221</v>
      </c>
      <c r="D559" s="308" t="s">
        <v>6223</v>
      </c>
      <c r="E559" s="277"/>
      <c r="F559" s="278">
        <v>3</v>
      </c>
      <c r="G559" s="280">
        <v>3</v>
      </c>
      <c r="H559" s="280"/>
      <c r="I559" s="492">
        <v>7.05</v>
      </c>
      <c r="J559" s="278" t="s">
        <v>748</v>
      </c>
      <c r="K559" s="278">
        <v>1</v>
      </c>
      <c r="L559" s="474">
        <v>1</v>
      </c>
      <c r="M559" s="278"/>
      <c r="N559" s="278"/>
      <c r="O559" s="278"/>
      <c r="P559" s="278"/>
      <c r="Q559" s="278"/>
      <c r="R559" s="278"/>
      <c r="S559" s="278"/>
      <c r="T559" s="278"/>
      <c r="U559" s="278"/>
      <c r="V559" s="278"/>
      <c r="W559" s="283">
        <f t="shared" si="240"/>
        <v>100</v>
      </c>
      <c r="X559" s="283">
        <f t="shared" si="235"/>
        <v>100</v>
      </c>
      <c r="Y559" s="283">
        <f t="shared" si="242"/>
        <v>100</v>
      </c>
      <c r="Z559" s="283">
        <f t="shared" si="236"/>
        <v>100</v>
      </c>
      <c r="AA559" s="283">
        <f t="shared" si="237"/>
        <v>100</v>
      </c>
      <c r="AB559" s="287">
        <f t="shared" si="227"/>
        <v>100</v>
      </c>
      <c r="AC559" s="287">
        <f t="shared" si="226"/>
        <v>100</v>
      </c>
      <c r="AD559" s="287">
        <f t="shared" si="238"/>
        <v>100</v>
      </c>
      <c r="AE559" s="284">
        <f t="shared" si="246"/>
        <v>1</v>
      </c>
      <c r="AF559" s="284">
        <f t="shared" si="230"/>
        <v>100</v>
      </c>
      <c r="AG559" s="268">
        <f t="shared" si="244"/>
        <v>1</v>
      </c>
      <c r="AH559" s="268">
        <f t="shared" si="241"/>
        <v>1</v>
      </c>
      <c r="AI559" s="268">
        <f t="shared" si="245"/>
        <v>3</v>
      </c>
      <c r="AJ559" s="268">
        <f t="shared" si="247"/>
        <v>5</v>
      </c>
      <c r="AK559" s="506" t="s">
        <v>24099</v>
      </c>
      <c r="AL559" s="277"/>
      <c r="AM559" s="277">
        <v>2</v>
      </c>
      <c r="AN559" s="511"/>
      <c r="AO559" s="277"/>
      <c r="AP559" s="277"/>
      <c r="AQ559" s="277"/>
      <c r="AR559" s="171" t="s">
        <v>6224</v>
      </c>
      <c r="AS559" s="356" t="s">
        <v>31866</v>
      </c>
      <c r="AT559" s="277"/>
      <c r="AU559" s="277"/>
    </row>
    <row r="560" spans="1:1024" x14ac:dyDescent="0.25">
      <c r="A560" s="310" t="s">
        <v>6226</v>
      </c>
      <c r="B560" s="257">
        <v>560</v>
      </c>
      <c r="C560" s="258" t="s">
        <v>6225</v>
      </c>
      <c r="D560" s="320" t="s">
        <v>6227</v>
      </c>
      <c r="E560" s="375"/>
      <c r="F560" s="322">
        <v>3</v>
      </c>
      <c r="G560" s="323">
        <v>3</v>
      </c>
      <c r="H560" s="323"/>
      <c r="I560" s="493" t="s">
        <v>750</v>
      </c>
      <c r="J560" s="314" t="s">
        <v>748</v>
      </c>
      <c r="K560" s="315">
        <v>1</v>
      </c>
      <c r="L560" s="315"/>
      <c r="M560" s="316"/>
      <c r="N560" s="316"/>
      <c r="O560" s="315"/>
      <c r="P560" s="315"/>
      <c r="Q560" s="316"/>
      <c r="R560" s="316"/>
      <c r="S560" s="316"/>
      <c r="T560" s="316"/>
      <c r="U560" s="316"/>
      <c r="V560" s="324"/>
      <c r="W560" s="283">
        <f t="shared" si="240"/>
        <v>100</v>
      </c>
      <c r="X560" s="283">
        <f t="shared" si="235"/>
        <v>100</v>
      </c>
      <c r="Y560" s="283">
        <f t="shared" si="242"/>
        <v>100</v>
      </c>
      <c r="Z560" s="283">
        <f t="shared" si="236"/>
        <v>100</v>
      </c>
      <c r="AA560" s="283">
        <f t="shared" si="237"/>
        <v>100</v>
      </c>
      <c r="AB560" s="287">
        <f t="shared" si="227"/>
        <v>100</v>
      </c>
      <c r="AC560" s="287">
        <f t="shared" si="226"/>
        <v>100</v>
      </c>
      <c r="AD560" s="287">
        <f t="shared" si="238"/>
        <v>100</v>
      </c>
      <c r="AE560" s="284">
        <f t="shared" si="246"/>
        <v>100</v>
      </c>
      <c r="AF560" s="284">
        <f t="shared" si="230"/>
        <v>100</v>
      </c>
      <c r="AG560" s="268">
        <f t="shared" si="244"/>
        <v>1</v>
      </c>
      <c r="AH560" s="268">
        <f t="shared" si="241"/>
        <v>1</v>
      </c>
      <c r="AI560" s="268">
        <f t="shared" si="245"/>
        <v>3</v>
      </c>
      <c r="AJ560" s="268">
        <f t="shared" si="247"/>
        <v>5</v>
      </c>
      <c r="AK560" s="501" t="s">
        <v>750</v>
      </c>
      <c r="AL560" s="327"/>
      <c r="AM560" s="373"/>
      <c r="AN560" s="512"/>
      <c r="AO560" s="357"/>
      <c r="AP560" s="357"/>
      <c r="AQ560" s="286"/>
      <c r="AR560" s="382" t="s">
        <v>24652</v>
      </c>
      <c r="AS560" s="382"/>
      <c r="AT560" s="286"/>
      <c r="AU560" s="286"/>
      <c r="AV560" s="559"/>
    </row>
    <row r="561" spans="1:1026" x14ac:dyDescent="0.25">
      <c r="A561" s="294" t="s">
        <v>6229</v>
      </c>
      <c r="B561" s="257">
        <v>561</v>
      </c>
      <c r="C561" s="295" t="s">
        <v>6228</v>
      </c>
      <c r="D561" s="296" t="s">
        <v>6230</v>
      </c>
      <c r="E561" s="297"/>
      <c r="F561" s="298">
        <v>3</v>
      </c>
      <c r="G561" s="299">
        <v>3</v>
      </c>
      <c r="H561" s="299"/>
      <c r="I561" s="492">
        <v>3.3</v>
      </c>
      <c r="J561" s="298" t="s">
        <v>748</v>
      </c>
      <c r="K561" s="298">
        <v>1</v>
      </c>
      <c r="L561" s="298"/>
      <c r="M561" s="298"/>
      <c r="N561" s="298"/>
      <c r="O561" s="300"/>
      <c r="P561" s="300"/>
      <c r="Q561" s="298"/>
      <c r="R561" s="298"/>
      <c r="S561" s="298"/>
      <c r="T561" s="298"/>
      <c r="U561" s="298"/>
      <c r="V561" s="301"/>
      <c r="W561" s="283">
        <f t="shared" si="240"/>
        <v>100</v>
      </c>
      <c r="X561" s="283">
        <f t="shared" ref="X561:X592" si="248">IF(O561=1,1,IF(O561=2,10,100))</f>
        <v>100</v>
      </c>
      <c r="Y561" s="283">
        <f t="shared" si="242"/>
        <v>100</v>
      </c>
      <c r="Z561" s="283">
        <f t="shared" ref="Z561:Z592" si="249">IF(Q561=1,10,100)</f>
        <v>100</v>
      </c>
      <c r="AA561" s="283">
        <f t="shared" ref="AA561:AA592" si="250">IF(Q561=1,1,IF(Q561=2,10,100))</f>
        <v>100</v>
      </c>
      <c r="AB561" s="287">
        <f t="shared" si="227"/>
        <v>100</v>
      </c>
      <c r="AC561" s="287">
        <f t="shared" si="226"/>
        <v>100</v>
      </c>
      <c r="AD561" s="287">
        <f t="shared" si="238"/>
        <v>100</v>
      </c>
      <c r="AE561" s="284">
        <f t="shared" si="246"/>
        <v>100</v>
      </c>
      <c r="AF561" s="284">
        <f t="shared" si="230"/>
        <v>100</v>
      </c>
      <c r="AG561" s="268">
        <f t="shared" si="244"/>
        <v>1</v>
      </c>
      <c r="AH561" s="268">
        <f t="shared" si="241"/>
        <v>1</v>
      </c>
      <c r="AI561" s="268">
        <f t="shared" si="245"/>
        <v>3</v>
      </c>
      <c r="AJ561" s="268">
        <f t="shared" si="247"/>
        <v>5</v>
      </c>
      <c r="AK561" s="305" t="s">
        <v>31771</v>
      </c>
      <c r="AL561" s="306"/>
      <c r="AM561" s="297">
        <v>2</v>
      </c>
      <c r="AN561" s="511"/>
      <c r="AO561" s="297"/>
      <c r="AP561" s="297"/>
      <c r="AQ561" s="277"/>
      <c r="AR561" s="378" t="s">
        <v>6231</v>
      </c>
      <c r="AS561" s="378"/>
      <c r="AT561" s="277"/>
      <c r="AU561" s="277"/>
    </row>
    <row r="562" spans="1:1026" x14ac:dyDescent="0.25">
      <c r="A562" s="294" t="s">
        <v>6233</v>
      </c>
      <c r="B562" s="257">
        <v>562</v>
      </c>
      <c r="C562" s="295" t="s">
        <v>6232</v>
      </c>
      <c r="D562" s="296" t="s">
        <v>6234</v>
      </c>
      <c r="E562" s="297"/>
      <c r="F562" s="298">
        <v>3</v>
      </c>
      <c r="G562" s="299">
        <v>3</v>
      </c>
      <c r="H562" s="299"/>
      <c r="I562" s="492" t="s">
        <v>750</v>
      </c>
      <c r="J562" s="298" t="s">
        <v>748</v>
      </c>
      <c r="K562" s="298">
        <v>1</v>
      </c>
      <c r="L562" s="298"/>
      <c r="M562" s="298">
        <v>1</v>
      </c>
      <c r="N562" s="298"/>
      <c r="O562" s="300"/>
      <c r="P562" s="300"/>
      <c r="Q562" s="298"/>
      <c r="R562" s="298"/>
      <c r="S562" s="298"/>
      <c r="T562" s="298"/>
      <c r="U562" s="298"/>
      <c r="V562" s="301"/>
      <c r="W562" s="283">
        <f t="shared" si="240"/>
        <v>100</v>
      </c>
      <c r="X562" s="283">
        <f t="shared" si="248"/>
        <v>100</v>
      </c>
      <c r="Y562" s="283">
        <f t="shared" si="242"/>
        <v>100</v>
      </c>
      <c r="Z562" s="283">
        <f t="shared" si="249"/>
        <v>100</v>
      </c>
      <c r="AA562" s="283">
        <f t="shared" si="250"/>
        <v>100</v>
      </c>
      <c r="AB562" s="287">
        <f t="shared" si="227"/>
        <v>100</v>
      </c>
      <c r="AC562" s="287">
        <f t="shared" si="226"/>
        <v>100</v>
      </c>
      <c r="AD562" s="287">
        <f t="shared" si="238"/>
        <v>100</v>
      </c>
      <c r="AE562" s="284">
        <f t="shared" si="246"/>
        <v>100</v>
      </c>
      <c r="AF562" s="284">
        <f t="shared" si="230"/>
        <v>1</v>
      </c>
      <c r="AG562" s="268">
        <f t="shared" si="244"/>
        <v>1</v>
      </c>
      <c r="AH562" s="268">
        <f t="shared" si="241"/>
        <v>1</v>
      </c>
      <c r="AI562" s="268">
        <f t="shared" si="245"/>
        <v>3</v>
      </c>
      <c r="AJ562" s="268">
        <f t="shared" si="247"/>
        <v>5</v>
      </c>
      <c r="AK562" s="305" t="s">
        <v>750</v>
      </c>
      <c r="AL562" s="306"/>
      <c r="AM562" s="297">
        <v>2</v>
      </c>
      <c r="AN562" s="511"/>
      <c r="AO562" s="297"/>
      <c r="AP562" s="297"/>
      <c r="AQ562" s="277"/>
      <c r="AR562" s="171" t="s">
        <v>6235</v>
      </c>
      <c r="AS562" s="171"/>
      <c r="AT562" s="277"/>
      <c r="AU562" s="277"/>
    </row>
    <row r="563" spans="1:1026" x14ac:dyDescent="0.25">
      <c r="A563" s="294" t="s">
        <v>6220</v>
      </c>
      <c r="B563" s="257">
        <v>563</v>
      </c>
      <c r="C563" s="295" t="s">
        <v>6219</v>
      </c>
      <c r="D563" s="296" t="s">
        <v>31867</v>
      </c>
      <c r="E563" s="297"/>
      <c r="F563" s="298">
        <v>4</v>
      </c>
      <c r="G563" s="299">
        <v>4</v>
      </c>
      <c r="H563" s="299">
        <v>4</v>
      </c>
      <c r="I563" s="492" t="s">
        <v>750</v>
      </c>
      <c r="J563" s="298" t="s">
        <v>748</v>
      </c>
      <c r="K563" s="298">
        <v>1</v>
      </c>
      <c r="L563" s="298"/>
      <c r="M563" s="298"/>
      <c r="N563" s="298"/>
      <c r="O563" s="300"/>
      <c r="P563" s="300"/>
      <c r="Q563" s="298"/>
      <c r="R563" s="298"/>
      <c r="S563" s="298"/>
      <c r="T563" s="298"/>
      <c r="U563" s="298"/>
      <c r="V563" s="301"/>
      <c r="W563" s="283">
        <f t="shared" si="240"/>
        <v>100</v>
      </c>
      <c r="X563" s="283">
        <f t="shared" si="248"/>
        <v>100</v>
      </c>
      <c r="Y563" s="283">
        <f t="shared" si="242"/>
        <v>100</v>
      </c>
      <c r="Z563" s="283">
        <f t="shared" si="249"/>
        <v>100</v>
      </c>
      <c r="AA563" s="283">
        <f t="shared" si="250"/>
        <v>100</v>
      </c>
      <c r="AB563" s="287">
        <f t="shared" si="227"/>
        <v>100</v>
      </c>
      <c r="AC563" s="287">
        <f t="shared" si="226"/>
        <v>100</v>
      </c>
      <c r="AD563" s="287">
        <f t="shared" si="238"/>
        <v>100</v>
      </c>
      <c r="AE563" s="284">
        <f t="shared" si="246"/>
        <v>100</v>
      </c>
      <c r="AF563" s="284">
        <f t="shared" si="230"/>
        <v>100</v>
      </c>
      <c r="AG563" s="268">
        <f t="shared" si="244"/>
        <v>1</v>
      </c>
      <c r="AH563" s="268">
        <f t="shared" si="241"/>
        <v>1</v>
      </c>
      <c r="AI563" s="268">
        <f t="shared" si="245"/>
        <v>3</v>
      </c>
      <c r="AJ563" s="268">
        <f t="shared" si="247"/>
        <v>5</v>
      </c>
      <c r="AK563" s="305" t="s">
        <v>750</v>
      </c>
      <c r="AL563" s="306"/>
      <c r="AM563" s="297"/>
      <c r="AN563" s="511"/>
      <c r="AO563" s="297"/>
      <c r="AP563" s="297"/>
      <c r="AQ563" s="277"/>
      <c r="AR563" s="171" t="s">
        <v>6245</v>
      </c>
      <c r="AS563" s="171"/>
      <c r="AT563" s="277"/>
      <c r="AU563" s="277"/>
    </row>
    <row r="564" spans="1:1026" x14ac:dyDescent="0.25">
      <c r="A564" s="294" t="s">
        <v>6247</v>
      </c>
      <c r="B564" s="257">
        <v>564</v>
      </c>
      <c r="C564" s="295" t="s">
        <v>6246</v>
      </c>
      <c r="D564" s="296" t="s">
        <v>6248</v>
      </c>
      <c r="E564" s="297"/>
      <c r="F564" s="298">
        <v>3</v>
      </c>
      <c r="G564" s="299">
        <v>3</v>
      </c>
      <c r="H564" s="299"/>
      <c r="I564" s="492" t="s">
        <v>750</v>
      </c>
      <c r="J564" s="298" t="s">
        <v>748</v>
      </c>
      <c r="K564" s="298">
        <v>1</v>
      </c>
      <c r="L564" s="298"/>
      <c r="M564" s="298"/>
      <c r="N564" s="298"/>
      <c r="O564" s="300"/>
      <c r="P564" s="300"/>
      <c r="Q564" s="298"/>
      <c r="R564" s="298"/>
      <c r="S564" s="298"/>
      <c r="T564" s="298"/>
      <c r="U564" s="298"/>
      <c r="V564" s="301"/>
      <c r="W564" s="283">
        <f t="shared" si="240"/>
        <v>100</v>
      </c>
      <c r="X564" s="283">
        <f t="shared" si="248"/>
        <v>100</v>
      </c>
      <c r="Y564" s="283">
        <f t="shared" si="242"/>
        <v>100</v>
      </c>
      <c r="Z564" s="283">
        <f t="shared" si="249"/>
        <v>100</v>
      </c>
      <c r="AA564" s="283">
        <f t="shared" si="250"/>
        <v>100</v>
      </c>
      <c r="AB564" s="287">
        <f t="shared" si="227"/>
        <v>100</v>
      </c>
      <c r="AC564" s="287">
        <f t="shared" si="226"/>
        <v>100</v>
      </c>
      <c r="AD564" s="287">
        <f t="shared" si="238"/>
        <v>100</v>
      </c>
      <c r="AE564" s="284">
        <f t="shared" si="246"/>
        <v>100</v>
      </c>
      <c r="AF564" s="284">
        <f t="shared" si="230"/>
        <v>100</v>
      </c>
      <c r="AG564" s="268">
        <f t="shared" si="244"/>
        <v>1</v>
      </c>
      <c r="AH564" s="268">
        <f t="shared" si="241"/>
        <v>1</v>
      </c>
      <c r="AI564" s="268">
        <f t="shared" si="245"/>
        <v>3</v>
      </c>
      <c r="AJ564" s="268">
        <f t="shared" si="247"/>
        <v>5</v>
      </c>
      <c r="AK564" s="305" t="s">
        <v>750</v>
      </c>
      <c r="AL564" s="306"/>
      <c r="AM564" s="297"/>
      <c r="AN564" s="511"/>
      <c r="AO564" s="297"/>
      <c r="AP564" s="297"/>
      <c r="AQ564" s="277"/>
      <c r="AR564" s="171" t="s">
        <v>6249</v>
      </c>
      <c r="AS564" s="171"/>
      <c r="AT564" s="277"/>
      <c r="AU564" s="277"/>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c r="DV564" s="188"/>
      <c r="DW564" s="188"/>
      <c r="DX564" s="188"/>
      <c r="DY564" s="188"/>
      <c r="DZ564" s="188"/>
      <c r="EA564" s="188"/>
      <c r="EB564" s="188"/>
      <c r="EC564" s="188"/>
      <c r="ED564" s="188"/>
      <c r="EE564" s="188"/>
      <c r="EF564" s="188"/>
      <c r="EG564" s="188"/>
      <c r="EH564" s="188"/>
      <c r="EI564" s="188"/>
      <c r="EJ564" s="188"/>
      <c r="EK564" s="188"/>
      <c r="EL564" s="188"/>
      <c r="EM564" s="188"/>
      <c r="EN564" s="188"/>
      <c r="EO564" s="188"/>
      <c r="EP564" s="188"/>
      <c r="EQ564" s="188"/>
      <c r="ER564" s="188"/>
      <c r="ES564" s="188"/>
      <c r="ET564" s="188"/>
      <c r="EU564" s="188"/>
      <c r="EV564" s="188"/>
      <c r="EW564" s="188"/>
      <c r="EX564" s="188"/>
      <c r="EY564" s="188"/>
      <c r="EZ564" s="188"/>
      <c r="FA564" s="188"/>
      <c r="FB564" s="188"/>
      <c r="FC564" s="188"/>
      <c r="FD564" s="188"/>
      <c r="FE564" s="188"/>
      <c r="FF564" s="188"/>
      <c r="FG564" s="188"/>
      <c r="FH564" s="188"/>
      <c r="FI564" s="188"/>
      <c r="FJ564" s="188"/>
      <c r="FK564" s="188"/>
      <c r="FL564" s="188"/>
      <c r="FM564" s="188"/>
      <c r="FN564" s="188"/>
      <c r="FO564" s="188"/>
      <c r="FP564" s="188"/>
      <c r="FQ564" s="188"/>
      <c r="FR564" s="188"/>
      <c r="FS564" s="188"/>
      <c r="FT564" s="188"/>
      <c r="FU564" s="188"/>
      <c r="FV564" s="188"/>
      <c r="FW564" s="188"/>
      <c r="FX564" s="188"/>
      <c r="FY564" s="188"/>
      <c r="FZ564" s="188"/>
      <c r="GA564" s="188"/>
      <c r="GB564" s="188"/>
      <c r="GC564" s="188"/>
      <c r="GD564" s="188"/>
      <c r="GE564" s="188"/>
      <c r="GF564" s="188"/>
      <c r="GG564" s="188"/>
      <c r="GH564" s="188"/>
      <c r="GI564" s="188"/>
      <c r="GJ564" s="188"/>
      <c r="GK564" s="188"/>
      <c r="GL564" s="188"/>
      <c r="GM564" s="188"/>
      <c r="GN564" s="188"/>
      <c r="GO564" s="188"/>
      <c r="GP564" s="188"/>
      <c r="GQ564" s="188"/>
      <c r="GR564" s="188"/>
      <c r="GS564" s="188"/>
      <c r="GT564" s="188"/>
      <c r="GU564" s="188"/>
      <c r="GV564" s="188"/>
      <c r="GW564" s="188"/>
      <c r="GX564" s="188"/>
      <c r="GY564" s="188"/>
      <c r="GZ564" s="188"/>
      <c r="HA564" s="188"/>
      <c r="HB564" s="188"/>
      <c r="HC564" s="188"/>
      <c r="HD564" s="188"/>
      <c r="HE564" s="188"/>
      <c r="HF564" s="188"/>
      <c r="HG564" s="188"/>
      <c r="HH564" s="188"/>
      <c r="HI564" s="188"/>
      <c r="HJ564" s="188"/>
      <c r="HK564" s="188"/>
      <c r="HL564" s="188"/>
      <c r="HM564" s="188"/>
      <c r="HN564" s="188"/>
      <c r="HO564" s="188"/>
      <c r="HP564" s="188"/>
      <c r="HQ564" s="188"/>
      <c r="HR564" s="188"/>
      <c r="HS564" s="188"/>
      <c r="HT564" s="188"/>
      <c r="HU564" s="188"/>
      <c r="HV564" s="188"/>
      <c r="HW564" s="188"/>
      <c r="HX564" s="188"/>
      <c r="HY564" s="188"/>
      <c r="HZ564" s="188"/>
      <c r="IA564" s="188"/>
      <c r="IB564" s="188"/>
      <c r="IC564" s="188"/>
      <c r="ID564" s="188"/>
      <c r="IE564" s="188"/>
      <c r="IF564" s="188"/>
      <c r="IG564" s="188"/>
      <c r="IH564" s="188"/>
      <c r="II564" s="188"/>
      <c r="IJ564" s="188"/>
      <c r="IK564" s="188"/>
      <c r="IL564" s="188"/>
      <c r="IM564" s="188"/>
      <c r="IN564" s="188"/>
      <c r="IO564" s="188"/>
      <c r="IP564" s="188"/>
      <c r="IQ564" s="188"/>
      <c r="IR564" s="188"/>
      <c r="IS564" s="188"/>
      <c r="IT564" s="188"/>
      <c r="IU564" s="188"/>
      <c r="IV564" s="188"/>
      <c r="IW564" s="188"/>
      <c r="IX564" s="188"/>
      <c r="IY564" s="188"/>
      <c r="IZ564" s="188"/>
      <c r="JA564" s="188"/>
      <c r="JB564" s="188"/>
      <c r="JC564" s="188"/>
      <c r="JD564" s="188"/>
      <c r="JE564" s="188"/>
      <c r="JF564" s="188"/>
      <c r="JG564" s="188"/>
      <c r="JH564" s="188"/>
      <c r="JI564" s="188"/>
      <c r="JJ564" s="188"/>
      <c r="JK564" s="188"/>
      <c r="JL564" s="188"/>
      <c r="JM564" s="188"/>
      <c r="JN564" s="188"/>
      <c r="JO564" s="188"/>
      <c r="JP564" s="188"/>
      <c r="JQ564" s="188"/>
      <c r="JR564" s="188"/>
      <c r="JS564" s="188"/>
      <c r="JT564" s="188"/>
      <c r="JU564" s="188"/>
      <c r="JV564" s="188"/>
      <c r="JW564" s="188"/>
      <c r="JX564" s="188"/>
      <c r="JY564" s="188"/>
      <c r="JZ564" s="188"/>
      <c r="KA564" s="188"/>
      <c r="KB564" s="188"/>
      <c r="KC564" s="188"/>
      <c r="KD564" s="188"/>
      <c r="KE564" s="188"/>
      <c r="KF564" s="188"/>
      <c r="KG564" s="188"/>
      <c r="KH564" s="188"/>
      <c r="KI564" s="188"/>
      <c r="KJ564" s="188"/>
      <c r="KK564" s="188"/>
      <c r="KL564" s="188"/>
      <c r="KM564" s="188"/>
      <c r="KN564" s="188"/>
      <c r="KO564" s="188"/>
      <c r="KP564" s="188"/>
      <c r="KQ564" s="188"/>
      <c r="KR564" s="188"/>
      <c r="KS564" s="188"/>
      <c r="KT564" s="188"/>
      <c r="KU564" s="188"/>
      <c r="KV564" s="188"/>
      <c r="KW564" s="188"/>
      <c r="KX564" s="188"/>
      <c r="KY564" s="188"/>
      <c r="KZ564" s="188"/>
      <c r="LA564" s="188"/>
      <c r="LB564" s="188"/>
      <c r="LC564" s="188"/>
      <c r="LD564" s="188"/>
      <c r="LE564" s="188"/>
      <c r="LF564" s="188"/>
      <c r="LG564" s="188"/>
      <c r="LH564" s="188"/>
      <c r="LI564" s="188"/>
      <c r="LJ564" s="188"/>
      <c r="LK564" s="188"/>
      <c r="LL564" s="188"/>
      <c r="LM564" s="188"/>
      <c r="LN564" s="188"/>
      <c r="LO564" s="188"/>
      <c r="LP564" s="188"/>
      <c r="LQ564" s="188"/>
      <c r="LR564" s="188"/>
      <c r="LS564" s="188"/>
      <c r="LT564" s="188"/>
      <c r="LU564" s="188"/>
      <c r="LV564" s="188"/>
      <c r="LW564" s="188"/>
      <c r="LX564" s="188"/>
      <c r="LY564" s="188"/>
      <c r="LZ564" s="188"/>
      <c r="MA564" s="188"/>
      <c r="MB564" s="188"/>
      <c r="MC564" s="188"/>
      <c r="MD564" s="188"/>
      <c r="ME564" s="188"/>
      <c r="MF564" s="188"/>
      <c r="MG564" s="188"/>
      <c r="MH564" s="188"/>
      <c r="MI564" s="188"/>
      <c r="MJ564" s="188"/>
      <c r="MK564" s="188"/>
      <c r="ML564" s="188"/>
      <c r="MM564" s="188"/>
      <c r="MN564" s="188"/>
      <c r="MO564" s="188"/>
      <c r="MP564" s="188"/>
      <c r="MQ564" s="188"/>
      <c r="MR564" s="188"/>
      <c r="MS564" s="188"/>
      <c r="MT564" s="188"/>
      <c r="MU564" s="188"/>
      <c r="MV564" s="188"/>
      <c r="MW564" s="188"/>
      <c r="MX564" s="188"/>
      <c r="MY564" s="188"/>
      <c r="MZ564" s="188"/>
      <c r="NA564" s="188"/>
      <c r="NB564" s="188"/>
      <c r="NC564" s="188"/>
      <c r="ND564" s="188"/>
      <c r="NE564" s="188"/>
      <c r="NF564" s="188"/>
      <c r="NG564" s="188"/>
      <c r="NH564" s="188"/>
      <c r="NI564" s="188"/>
      <c r="NJ564" s="188"/>
      <c r="NK564" s="188"/>
      <c r="NL564" s="188"/>
      <c r="NM564" s="188"/>
      <c r="NN564" s="188"/>
      <c r="NO564" s="188"/>
      <c r="NP564" s="188"/>
      <c r="NQ564" s="188"/>
      <c r="NR564" s="188"/>
      <c r="NS564" s="188"/>
      <c r="NT564" s="188"/>
      <c r="NU564" s="188"/>
      <c r="NV564" s="188"/>
      <c r="NW564" s="188"/>
      <c r="NX564" s="188"/>
      <c r="NY564" s="188"/>
      <c r="NZ564" s="188"/>
      <c r="OA564" s="188"/>
      <c r="OB564" s="188"/>
      <c r="OC564" s="188"/>
      <c r="OD564" s="188"/>
      <c r="OE564" s="188"/>
      <c r="OF564" s="188"/>
      <c r="OG564" s="188"/>
      <c r="OH564" s="188"/>
      <c r="OI564" s="188"/>
      <c r="OJ564" s="188"/>
      <c r="OK564" s="188"/>
      <c r="OL564" s="188"/>
      <c r="OM564" s="188"/>
      <c r="ON564" s="188"/>
      <c r="OO564" s="188"/>
      <c r="OP564" s="188"/>
      <c r="OQ564" s="188"/>
      <c r="OR564" s="188"/>
      <c r="OS564" s="188"/>
      <c r="OT564" s="188"/>
      <c r="OU564" s="188"/>
      <c r="OV564" s="188"/>
      <c r="OW564" s="188"/>
      <c r="OX564" s="188"/>
      <c r="OY564" s="188"/>
      <c r="OZ564" s="188"/>
      <c r="PA564" s="188"/>
      <c r="PB564" s="188"/>
      <c r="PC564" s="188"/>
      <c r="PD564" s="188"/>
      <c r="PE564" s="188"/>
      <c r="PF564" s="188"/>
      <c r="PG564" s="188"/>
      <c r="PH564" s="188"/>
      <c r="PI564" s="188"/>
      <c r="PJ564" s="188"/>
      <c r="PK564" s="188"/>
      <c r="PL564" s="188"/>
      <c r="PM564" s="188"/>
      <c r="PN564" s="188"/>
      <c r="PO564" s="188"/>
      <c r="PP564" s="188"/>
      <c r="PQ564" s="188"/>
      <c r="PR564" s="188"/>
      <c r="PS564" s="188"/>
      <c r="PT564" s="188"/>
      <c r="PU564" s="188"/>
      <c r="PV564" s="188"/>
      <c r="PW564" s="188"/>
      <c r="PX564" s="188"/>
      <c r="PY564" s="188"/>
      <c r="PZ564" s="188"/>
      <c r="QA564" s="188"/>
      <c r="QB564" s="188"/>
      <c r="QC564" s="188"/>
      <c r="QD564" s="188"/>
      <c r="QE564" s="188"/>
      <c r="QF564" s="188"/>
      <c r="QG564" s="188"/>
      <c r="QH564" s="188"/>
      <c r="QI564" s="188"/>
      <c r="QJ564" s="188"/>
      <c r="QK564" s="188"/>
      <c r="QL564" s="188"/>
      <c r="QM564" s="188"/>
      <c r="QN564" s="188"/>
      <c r="QO564" s="188"/>
      <c r="QP564" s="188"/>
      <c r="QQ564" s="188"/>
      <c r="QR564" s="188"/>
      <c r="QS564" s="188"/>
      <c r="QT564" s="188"/>
      <c r="QU564" s="188"/>
      <c r="QV564" s="188"/>
      <c r="QW564" s="188"/>
      <c r="QX564" s="188"/>
      <c r="QY564" s="188"/>
      <c r="QZ564" s="188"/>
      <c r="RA564" s="188"/>
      <c r="RB564" s="188"/>
      <c r="RC564" s="188"/>
      <c r="RD564" s="188"/>
      <c r="RE564" s="188"/>
      <c r="RF564" s="188"/>
      <c r="RG564" s="188"/>
      <c r="RH564" s="188"/>
      <c r="RI564" s="188"/>
      <c r="RJ564" s="188"/>
      <c r="RK564" s="188"/>
      <c r="RL564" s="188"/>
      <c r="RM564" s="188"/>
      <c r="RN564" s="188"/>
      <c r="RO564" s="188"/>
      <c r="RP564" s="188"/>
      <c r="RQ564" s="188"/>
      <c r="RR564" s="188"/>
      <c r="RS564" s="188"/>
      <c r="RT564" s="188"/>
      <c r="RU564" s="188"/>
      <c r="RV564" s="188"/>
      <c r="RW564" s="188"/>
      <c r="RX564" s="188"/>
      <c r="RY564" s="188"/>
      <c r="RZ564" s="188"/>
      <c r="SA564" s="188"/>
      <c r="SB564" s="188"/>
      <c r="SC564" s="188"/>
      <c r="SD564" s="188"/>
      <c r="SE564" s="188"/>
      <c r="SF564" s="188"/>
      <c r="SG564" s="188"/>
      <c r="SH564" s="188"/>
      <c r="SI564" s="188"/>
      <c r="SJ564" s="188"/>
      <c r="SK564" s="188"/>
      <c r="SL564" s="188"/>
      <c r="SM564" s="188"/>
      <c r="SN564" s="188"/>
      <c r="SO564" s="188"/>
      <c r="SP564" s="188"/>
      <c r="SQ564" s="188"/>
      <c r="SR564" s="188"/>
      <c r="SS564" s="188"/>
      <c r="ST564" s="188"/>
      <c r="SU564" s="188"/>
      <c r="SV564" s="188"/>
      <c r="SW564" s="188"/>
      <c r="SX564" s="188"/>
      <c r="SY564" s="188"/>
      <c r="SZ564" s="188"/>
      <c r="TA564" s="188"/>
      <c r="TB564" s="188"/>
      <c r="TC564" s="188"/>
      <c r="TD564" s="188"/>
      <c r="TE564" s="188"/>
      <c r="TF564" s="188"/>
      <c r="TG564" s="188"/>
      <c r="TH564" s="188"/>
      <c r="TI564" s="188"/>
      <c r="TJ564" s="188"/>
      <c r="TK564" s="188"/>
      <c r="TL564" s="188"/>
      <c r="TM564" s="188"/>
      <c r="TN564" s="188"/>
      <c r="TO564" s="188"/>
      <c r="TP564" s="188"/>
      <c r="TQ564" s="188"/>
      <c r="TR564" s="188"/>
      <c r="TS564" s="188"/>
      <c r="TT564" s="188"/>
      <c r="TU564" s="188"/>
      <c r="TV564" s="188"/>
      <c r="TW564" s="188"/>
      <c r="TX564" s="188"/>
      <c r="TY564" s="188"/>
      <c r="TZ564" s="188"/>
      <c r="UA564" s="188"/>
      <c r="UB564" s="188"/>
      <c r="UC564" s="188"/>
      <c r="UD564" s="188"/>
      <c r="UE564" s="188"/>
      <c r="UF564" s="188"/>
      <c r="UG564" s="188"/>
      <c r="UH564" s="188"/>
      <c r="UI564" s="188"/>
      <c r="UJ564" s="188"/>
      <c r="UK564" s="188"/>
      <c r="UL564" s="188"/>
      <c r="UM564" s="188"/>
      <c r="UN564" s="188"/>
      <c r="UO564" s="188"/>
      <c r="UP564" s="188"/>
      <c r="UQ564" s="188"/>
      <c r="UR564" s="188"/>
      <c r="US564" s="188"/>
      <c r="UT564" s="188"/>
      <c r="UU564" s="188"/>
      <c r="UV564" s="188"/>
      <c r="UW564" s="188"/>
      <c r="UX564" s="188"/>
      <c r="UY564" s="188"/>
      <c r="UZ564" s="188"/>
      <c r="VA564" s="188"/>
      <c r="VB564" s="188"/>
      <c r="VC564" s="188"/>
      <c r="VD564" s="188"/>
      <c r="VE564" s="188"/>
      <c r="VF564" s="188"/>
      <c r="VG564" s="188"/>
      <c r="VH564" s="188"/>
      <c r="VI564" s="188"/>
      <c r="VJ564" s="188"/>
      <c r="VK564" s="188"/>
      <c r="VL564" s="188"/>
      <c r="VM564" s="188"/>
      <c r="VN564" s="188"/>
      <c r="VO564" s="188"/>
      <c r="VP564" s="188"/>
      <c r="VQ564" s="188"/>
      <c r="VR564" s="188"/>
      <c r="VS564" s="188"/>
      <c r="VT564" s="188"/>
      <c r="VU564" s="188"/>
      <c r="VV564" s="188"/>
      <c r="VW564" s="188"/>
      <c r="VX564" s="188"/>
      <c r="VY564" s="188"/>
      <c r="VZ564" s="188"/>
      <c r="WA564" s="188"/>
      <c r="WB564" s="188"/>
      <c r="WC564" s="188"/>
      <c r="WD564" s="188"/>
      <c r="WE564" s="188"/>
      <c r="WF564" s="188"/>
      <c r="WG564" s="188"/>
      <c r="WH564" s="188"/>
      <c r="WI564" s="188"/>
      <c r="WJ564" s="188"/>
      <c r="WK564" s="188"/>
      <c r="WL564" s="188"/>
      <c r="WM564" s="188"/>
      <c r="WN564" s="188"/>
      <c r="WO564" s="188"/>
      <c r="WP564" s="188"/>
      <c r="WQ564" s="188"/>
      <c r="WR564" s="188"/>
      <c r="WS564" s="188"/>
      <c r="WT564" s="188"/>
      <c r="WU564" s="188"/>
      <c r="WV564" s="188"/>
      <c r="WW564" s="188"/>
      <c r="WX564" s="188"/>
      <c r="WY564" s="188"/>
      <c r="WZ564" s="188"/>
      <c r="XA564" s="188"/>
      <c r="XB564" s="188"/>
      <c r="XC564" s="188"/>
      <c r="XD564" s="188"/>
      <c r="XE564" s="188"/>
      <c r="XF564" s="188"/>
      <c r="XG564" s="188"/>
      <c r="XH564" s="188"/>
      <c r="XI564" s="188"/>
      <c r="XJ564" s="188"/>
      <c r="XK564" s="188"/>
      <c r="XL564" s="188"/>
      <c r="XM564" s="188"/>
      <c r="XN564" s="188"/>
      <c r="XO564" s="188"/>
      <c r="XP564" s="188"/>
      <c r="XQ564" s="188"/>
      <c r="XR564" s="188"/>
      <c r="XS564" s="188"/>
      <c r="XT564" s="188"/>
      <c r="XU564" s="188"/>
      <c r="XV564" s="188"/>
      <c r="XW564" s="188"/>
      <c r="XX564" s="188"/>
      <c r="XY564" s="188"/>
      <c r="XZ564" s="188"/>
      <c r="YA564" s="188"/>
      <c r="YB564" s="188"/>
      <c r="YC564" s="188"/>
      <c r="YD564" s="188"/>
      <c r="YE564" s="188"/>
      <c r="YF564" s="188"/>
      <c r="YG564" s="188"/>
      <c r="YH564" s="188"/>
      <c r="YI564" s="188"/>
      <c r="YJ564" s="188"/>
      <c r="YK564" s="188"/>
      <c r="YL564" s="188"/>
      <c r="YM564" s="188"/>
      <c r="YN564" s="188"/>
      <c r="YO564" s="188"/>
      <c r="YP564" s="188"/>
      <c r="YQ564" s="188"/>
      <c r="YR564" s="188"/>
      <c r="YS564" s="188"/>
      <c r="YT564" s="188"/>
      <c r="YU564" s="188"/>
      <c r="YV564" s="188"/>
      <c r="YW564" s="188"/>
      <c r="YX564" s="188"/>
      <c r="YY564" s="188"/>
      <c r="YZ564" s="188"/>
      <c r="ZA564" s="188"/>
      <c r="ZB564" s="188"/>
      <c r="ZC564" s="188"/>
      <c r="ZD564" s="188"/>
      <c r="ZE564" s="188"/>
      <c r="ZF564" s="188"/>
      <c r="ZG564" s="188"/>
      <c r="ZH564" s="188"/>
      <c r="ZI564" s="188"/>
      <c r="ZJ564" s="188"/>
      <c r="ZK564" s="188"/>
      <c r="ZL564" s="188"/>
      <c r="ZM564" s="188"/>
      <c r="ZN564" s="188"/>
      <c r="ZO564" s="188"/>
      <c r="ZP564" s="188"/>
      <c r="ZQ564" s="188"/>
      <c r="ZR564" s="188"/>
      <c r="ZS564" s="188"/>
      <c r="ZT564" s="188"/>
      <c r="ZU564" s="188"/>
      <c r="ZV564" s="188"/>
      <c r="ZW564" s="188"/>
      <c r="ZX564" s="188"/>
      <c r="ZY564" s="188"/>
      <c r="ZZ564" s="188"/>
      <c r="AAA564" s="188"/>
      <c r="AAB564" s="188"/>
      <c r="AAC564" s="188"/>
      <c r="AAD564" s="188"/>
      <c r="AAE564" s="188"/>
      <c r="AAF564" s="188"/>
      <c r="AAG564" s="188"/>
      <c r="AAH564" s="188"/>
      <c r="AAI564" s="188"/>
      <c r="AAJ564" s="188"/>
      <c r="AAK564" s="188"/>
      <c r="AAL564" s="188"/>
      <c r="AAM564" s="188"/>
      <c r="AAN564" s="188"/>
      <c r="AAO564" s="188"/>
      <c r="AAP564" s="188"/>
      <c r="AAQ564" s="188"/>
      <c r="AAR564" s="188"/>
      <c r="AAS564" s="188"/>
      <c r="AAT564" s="188"/>
      <c r="AAU564" s="188"/>
      <c r="AAV564" s="188"/>
      <c r="AAW564" s="188"/>
      <c r="AAX564" s="188"/>
      <c r="AAY564" s="188"/>
      <c r="AAZ564" s="188"/>
      <c r="ABA564" s="188"/>
      <c r="ABB564" s="188"/>
      <c r="ABC564" s="188"/>
      <c r="ABD564" s="188"/>
      <c r="ABE564" s="188"/>
      <c r="ABF564" s="188"/>
      <c r="ABG564" s="188"/>
      <c r="ABH564" s="188"/>
      <c r="ABI564" s="188"/>
      <c r="ABJ564" s="188"/>
      <c r="ABK564" s="188"/>
      <c r="ABL564" s="188"/>
      <c r="ABM564" s="188"/>
      <c r="ABN564" s="188"/>
      <c r="ABO564" s="188"/>
      <c r="ABP564" s="188"/>
      <c r="ABQ564" s="188"/>
      <c r="ABR564" s="188"/>
      <c r="ABS564" s="188"/>
      <c r="ABT564" s="188"/>
      <c r="ABU564" s="188"/>
      <c r="ABV564" s="188"/>
      <c r="ABW564" s="188"/>
      <c r="ABX564" s="188"/>
      <c r="ABY564" s="188"/>
      <c r="ABZ564" s="188"/>
      <c r="ACA564" s="188"/>
      <c r="ACB564" s="188"/>
      <c r="ACC564" s="188"/>
      <c r="ACD564" s="188"/>
      <c r="ACE564" s="188"/>
      <c r="ACF564" s="188"/>
      <c r="ACG564" s="188"/>
      <c r="ACH564" s="188"/>
      <c r="ACI564" s="188"/>
      <c r="ACJ564" s="188"/>
      <c r="ACK564" s="188"/>
      <c r="ACL564" s="188"/>
      <c r="ACM564" s="188"/>
      <c r="ACN564" s="188"/>
      <c r="ACO564" s="188"/>
      <c r="ACP564" s="188"/>
      <c r="ACQ564" s="188"/>
      <c r="ACR564" s="188"/>
      <c r="ACS564" s="188"/>
      <c r="ACT564" s="188"/>
      <c r="ACU564" s="188"/>
      <c r="ACV564" s="188"/>
      <c r="ACW564" s="188"/>
      <c r="ACX564" s="188"/>
      <c r="ACY564" s="188"/>
      <c r="ACZ564" s="188"/>
      <c r="ADA564" s="188"/>
      <c r="ADB564" s="188"/>
      <c r="ADC564" s="188"/>
      <c r="ADD564" s="188"/>
      <c r="ADE564" s="188"/>
      <c r="ADF564" s="188"/>
      <c r="ADG564" s="188"/>
      <c r="ADH564" s="188"/>
      <c r="ADI564" s="188"/>
      <c r="ADJ564" s="188"/>
      <c r="ADK564" s="188"/>
      <c r="ADL564" s="188"/>
      <c r="ADM564" s="188"/>
      <c r="ADN564" s="188"/>
      <c r="ADO564" s="188"/>
      <c r="ADP564" s="188"/>
      <c r="ADQ564" s="188"/>
      <c r="ADR564" s="188"/>
      <c r="ADS564" s="188"/>
      <c r="ADT564" s="188"/>
      <c r="ADU564" s="188"/>
      <c r="ADV564" s="188"/>
      <c r="ADW564" s="188"/>
      <c r="ADX564" s="188"/>
      <c r="ADY564" s="188"/>
      <c r="ADZ564" s="188"/>
      <c r="AEA564" s="188"/>
      <c r="AEB564" s="188"/>
      <c r="AEC564" s="188"/>
      <c r="AED564" s="188"/>
      <c r="AEE564" s="188"/>
      <c r="AEF564" s="188"/>
      <c r="AEG564" s="188"/>
      <c r="AEH564" s="188"/>
      <c r="AEI564" s="188"/>
      <c r="AEJ564" s="188"/>
      <c r="AEK564" s="188"/>
      <c r="AEL564" s="188"/>
      <c r="AEM564" s="188"/>
      <c r="AEN564" s="188"/>
      <c r="AEO564" s="188"/>
      <c r="AEP564" s="188"/>
      <c r="AEQ564" s="188"/>
      <c r="AER564" s="188"/>
      <c r="AES564" s="188"/>
      <c r="AET564" s="188"/>
      <c r="AEU564" s="188"/>
      <c r="AEV564" s="188"/>
      <c r="AEW564" s="188"/>
      <c r="AEX564" s="188"/>
      <c r="AEY564" s="188"/>
      <c r="AEZ564" s="188"/>
      <c r="AFA564" s="188"/>
      <c r="AFB564" s="188"/>
      <c r="AFC564" s="188"/>
      <c r="AFD564" s="188"/>
      <c r="AFE564" s="188"/>
      <c r="AFF564" s="188"/>
      <c r="AFG564" s="188"/>
      <c r="AFH564" s="188"/>
      <c r="AFI564" s="188"/>
      <c r="AFJ564" s="188"/>
      <c r="AFK564" s="188"/>
      <c r="AFL564" s="188"/>
      <c r="AFM564" s="188"/>
      <c r="AFN564" s="188"/>
      <c r="AFO564" s="188"/>
      <c r="AFP564" s="188"/>
      <c r="AFQ564" s="188"/>
      <c r="AFR564" s="188"/>
      <c r="AFS564" s="188"/>
      <c r="AFT564" s="188"/>
      <c r="AFU564" s="188"/>
      <c r="AFV564" s="188"/>
      <c r="AFW564" s="188"/>
      <c r="AFX564" s="188"/>
      <c r="AFY564" s="188"/>
      <c r="AFZ564" s="188"/>
      <c r="AGA564" s="188"/>
      <c r="AGB564" s="188"/>
      <c r="AGC564" s="188"/>
      <c r="AGD564" s="188"/>
      <c r="AGE564" s="188"/>
      <c r="AGF564" s="188"/>
      <c r="AGG564" s="188"/>
      <c r="AGH564" s="188"/>
      <c r="AGI564" s="188"/>
      <c r="AGJ564" s="188"/>
      <c r="AGK564" s="188"/>
      <c r="AGL564" s="188"/>
      <c r="AGM564" s="188"/>
      <c r="AGN564" s="188"/>
      <c r="AGO564" s="188"/>
      <c r="AGP564" s="188"/>
      <c r="AGQ564" s="188"/>
      <c r="AGR564" s="188"/>
      <c r="AGS564" s="188"/>
      <c r="AGT564" s="188"/>
      <c r="AGU564" s="188"/>
      <c r="AGV564" s="188"/>
      <c r="AGW564" s="188"/>
      <c r="AGX564" s="188"/>
      <c r="AGY564" s="188"/>
      <c r="AGZ564" s="188"/>
      <c r="AHA564" s="188"/>
      <c r="AHB564" s="188"/>
      <c r="AHC564" s="188"/>
      <c r="AHD564" s="188"/>
      <c r="AHE564" s="188"/>
      <c r="AHF564" s="188"/>
      <c r="AHG564" s="188"/>
      <c r="AHH564" s="188"/>
      <c r="AHI564" s="188"/>
      <c r="AHJ564" s="188"/>
      <c r="AHK564" s="188"/>
      <c r="AHL564" s="188"/>
      <c r="AHM564" s="188"/>
      <c r="AHN564" s="188"/>
      <c r="AHO564" s="188"/>
      <c r="AHP564" s="188"/>
      <c r="AHQ564" s="188"/>
      <c r="AHR564" s="188"/>
      <c r="AHS564" s="188"/>
      <c r="AHT564" s="188"/>
      <c r="AHU564" s="188"/>
      <c r="AHV564" s="188"/>
      <c r="AHW564" s="188"/>
      <c r="AHX564" s="188"/>
      <c r="AHY564" s="188"/>
      <c r="AHZ564" s="188"/>
      <c r="AIA564" s="188"/>
      <c r="AIB564" s="188"/>
      <c r="AIC564" s="188"/>
      <c r="AID564" s="188"/>
      <c r="AIE564" s="188"/>
      <c r="AIF564" s="188"/>
      <c r="AIG564" s="188"/>
      <c r="AIH564" s="188"/>
      <c r="AII564" s="188"/>
      <c r="AIJ564" s="188"/>
      <c r="AIK564" s="188"/>
      <c r="AIL564" s="188"/>
      <c r="AIM564" s="188"/>
      <c r="AIN564" s="188"/>
      <c r="AIO564" s="188"/>
      <c r="AIP564" s="188"/>
      <c r="AIQ564" s="188"/>
      <c r="AIR564" s="188"/>
      <c r="AIS564" s="188"/>
      <c r="AIT564" s="188"/>
      <c r="AIU564" s="188"/>
      <c r="AIV564" s="188"/>
      <c r="AIW564" s="188"/>
      <c r="AIX564" s="188"/>
      <c r="AIY564" s="188"/>
      <c r="AIZ564" s="188"/>
      <c r="AJA564" s="188"/>
      <c r="AJB564" s="188"/>
      <c r="AJC564" s="188"/>
      <c r="AJD564" s="188"/>
      <c r="AJE564" s="188"/>
      <c r="AJF564" s="188"/>
      <c r="AJG564" s="188"/>
      <c r="AJH564" s="188"/>
      <c r="AJI564" s="188"/>
      <c r="AJJ564" s="188"/>
      <c r="AJK564" s="188"/>
      <c r="AJL564" s="188"/>
      <c r="AJM564" s="188"/>
      <c r="AJN564" s="188"/>
      <c r="AJO564" s="188"/>
      <c r="AJP564" s="188"/>
      <c r="AJQ564" s="188"/>
      <c r="AJR564" s="188"/>
      <c r="AJS564" s="188"/>
      <c r="AJT564" s="188"/>
      <c r="AJU564" s="188"/>
      <c r="AJV564" s="188"/>
      <c r="AJW564" s="188"/>
      <c r="AJX564" s="188"/>
      <c r="AJY564" s="188"/>
      <c r="AJZ564" s="188"/>
      <c r="AKA564" s="188"/>
      <c r="AKB564" s="188"/>
      <c r="AKC564" s="188"/>
      <c r="AKD564" s="188"/>
      <c r="AKE564" s="188"/>
      <c r="AKF564" s="188"/>
      <c r="AKG564" s="188"/>
      <c r="AKH564" s="188"/>
      <c r="AKI564" s="188"/>
      <c r="AKJ564" s="188"/>
      <c r="AKK564" s="188"/>
      <c r="AKL564" s="188"/>
      <c r="AKM564" s="188"/>
      <c r="AKN564" s="188"/>
      <c r="AKO564" s="188"/>
      <c r="AKP564" s="188"/>
      <c r="AKQ564" s="188"/>
      <c r="AKR564" s="188"/>
      <c r="AKS564" s="188"/>
      <c r="AKT564" s="188"/>
      <c r="AKU564" s="188"/>
      <c r="AKV564" s="188"/>
      <c r="AKW564" s="188"/>
      <c r="AKX564" s="188"/>
      <c r="AKY564" s="188"/>
      <c r="AKZ564" s="188"/>
      <c r="ALA564" s="188"/>
      <c r="ALB564" s="188"/>
      <c r="ALC564" s="188"/>
      <c r="ALD564" s="188"/>
      <c r="ALE564" s="188"/>
      <c r="ALF564" s="188"/>
      <c r="ALG564" s="188"/>
      <c r="ALH564" s="188"/>
      <c r="ALI564" s="188"/>
      <c r="ALJ564" s="188"/>
      <c r="ALK564" s="188"/>
      <c r="ALL564" s="188"/>
      <c r="ALM564" s="188"/>
      <c r="ALN564" s="188"/>
      <c r="ALO564" s="188"/>
      <c r="ALP564" s="188"/>
      <c r="ALQ564" s="188"/>
      <c r="ALR564" s="188"/>
      <c r="ALS564" s="188"/>
      <c r="ALT564" s="188"/>
      <c r="ALU564" s="188"/>
      <c r="ALV564" s="188"/>
      <c r="ALW564" s="188"/>
      <c r="ALX564" s="188"/>
      <c r="ALY564" s="188"/>
      <c r="ALZ564" s="188"/>
      <c r="AMA564" s="188"/>
      <c r="AMB564" s="188"/>
      <c r="AMC564" s="188"/>
      <c r="AMD564" s="188"/>
      <c r="AME564" s="188"/>
      <c r="AMF564" s="188"/>
      <c r="AMG564" s="188"/>
      <c r="AMH564" s="188"/>
      <c r="AMI564" s="188"/>
      <c r="AMJ564" s="188"/>
      <c r="AMK564" s="188"/>
      <c r="AML564" s="561"/>
    </row>
    <row r="565" spans="1:1026" x14ac:dyDescent="0.25">
      <c r="A565" s="294" t="s">
        <v>6251</v>
      </c>
      <c r="B565" s="257">
        <v>565</v>
      </c>
      <c r="C565" s="295" t="s">
        <v>6250</v>
      </c>
      <c r="D565" s="296" t="s">
        <v>6252</v>
      </c>
      <c r="E565" s="297"/>
      <c r="F565" s="298"/>
      <c r="G565" s="299"/>
      <c r="H565" s="299"/>
      <c r="I565" s="492">
        <v>8.1669999999999998</v>
      </c>
      <c r="J565" s="298" t="s">
        <v>5915</v>
      </c>
      <c r="K565" s="298">
        <v>1</v>
      </c>
      <c r="L565" s="298"/>
      <c r="M565" s="298"/>
      <c r="N565" s="298"/>
      <c r="O565" s="300"/>
      <c r="P565" s="300"/>
      <c r="Q565" s="298"/>
      <c r="R565" s="298"/>
      <c r="S565" s="298"/>
      <c r="T565" s="298"/>
      <c r="U565" s="298"/>
      <c r="V565" s="301"/>
      <c r="W565" s="283">
        <f t="shared" si="240"/>
        <v>100</v>
      </c>
      <c r="X565" s="283">
        <f t="shared" si="248"/>
        <v>100</v>
      </c>
      <c r="Y565" s="283">
        <f t="shared" si="242"/>
        <v>100</v>
      </c>
      <c r="Z565" s="283">
        <f t="shared" si="249"/>
        <v>100</v>
      </c>
      <c r="AA565" s="283">
        <f t="shared" si="250"/>
        <v>100</v>
      </c>
      <c r="AB565" s="287">
        <f t="shared" si="227"/>
        <v>100</v>
      </c>
      <c r="AC565" s="287">
        <f t="shared" si="226"/>
        <v>100</v>
      </c>
      <c r="AD565" s="287">
        <f t="shared" si="238"/>
        <v>100</v>
      </c>
      <c r="AE565" s="284">
        <f t="shared" si="246"/>
        <v>100</v>
      </c>
      <c r="AF565" s="284">
        <f t="shared" si="230"/>
        <v>100</v>
      </c>
      <c r="AG565" s="268">
        <f t="shared" si="244"/>
        <v>1</v>
      </c>
      <c r="AH565" s="268">
        <f t="shared" si="241"/>
        <v>100</v>
      </c>
      <c r="AI565" s="268">
        <f t="shared" si="245"/>
        <v>3</v>
      </c>
      <c r="AJ565" s="268">
        <f t="shared" si="247"/>
        <v>100</v>
      </c>
      <c r="AK565" s="305" t="s">
        <v>24598</v>
      </c>
      <c r="AL565" s="306"/>
      <c r="AM565" s="297"/>
      <c r="AN565" s="511"/>
      <c r="AO565" s="297"/>
      <c r="AP565" s="297"/>
      <c r="AQ565" s="277"/>
      <c r="AR565" s="356" t="s">
        <v>756</v>
      </c>
      <c r="AS565" s="356"/>
      <c r="AT565" s="277"/>
      <c r="AU565" s="277"/>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c r="BR565" s="170"/>
      <c r="BS565" s="170"/>
      <c r="BT565" s="170"/>
      <c r="BU565" s="170"/>
      <c r="BV565" s="170"/>
      <c r="BW565" s="170"/>
      <c r="BX565" s="170"/>
      <c r="BY565" s="170"/>
      <c r="BZ565" s="170"/>
      <c r="CA565" s="170"/>
      <c r="CB565" s="170"/>
      <c r="CC565" s="170"/>
      <c r="CD565" s="170"/>
      <c r="CE565" s="170"/>
      <c r="CF565" s="170"/>
      <c r="CG565" s="170"/>
      <c r="CH565" s="170"/>
      <c r="CI565" s="170"/>
      <c r="CJ565" s="170"/>
      <c r="CK565" s="170"/>
      <c r="CL565" s="170"/>
      <c r="CM565" s="170"/>
      <c r="CN565" s="170"/>
      <c r="CO565" s="170"/>
      <c r="CP565" s="170"/>
      <c r="CQ565" s="170"/>
      <c r="CR565" s="170"/>
      <c r="CS565" s="170"/>
      <c r="CT565" s="170"/>
      <c r="CU565" s="170"/>
      <c r="CV565" s="170"/>
      <c r="CW565" s="170"/>
      <c r="CX565" s="170"/>
      <c r="CY565" s="170"/>
      <c r="CZ565" s="170"/>
      <c r="DA565" s="170"/>
      <c r="DB565" s="170"/>
      <c r="DC565" s="170"/>
      <c r="DD565" s="170"/>
      <c r="DE565" s="170"/>
      <c r="DF565" s="170"/>
      <c r="DG565" s="170"/>
      <c r="DH565" s="170"/>
      <c r="DI565" s="170"/>
      <c r="DJ565" s="170"/>
      <c r="DK565" s="170"/>
      <c r="DL565" s="170"/>
      <c r="DM565" s="170"/>
      <c r="DN565" s="170"/>
      <c r="DO565" s="170"/>
      <c r="DP565" s="170"/>
      <c r="DQ565" s="170"/>
      <c r="DR565" s="170"/>
      <c r="DS565" s="170"/>
      <c r="DT565" s="170"/>
      <c r="DU565" s="170"/>
      <c r="DV565" s="170"/>
      <c r="DW565" s="170"/>
      <c r="DX565" s="170"/>
      <c r="DY565" s="170"/>
      <c r="DZ565" s="170"/>
      <c r="EA565" s="170"/>
      <c r="EB565" s="170"/>
      <c r="EC565" s="170"/>
      <c r="ED565" s="170"/>
      <c r="EE565" s="170"/>
      <c r="EF565" s="170"/>
      <c r="EG565" s="170"/>
      <c r="EH565" s="170"/>
      <c r="EI565" s="170"/>
      <c r="EJ565" s="170"/>
      <c r="EK565" s="170"/>
      <c r="EL565" s="170"/>
      <c r="EM565" s="170"/>
      <c r="EN565" s="170"/>
      <c r="EO565" s="170"/>
      <c r="EP565" s="170"/>
      <c r="EQ565" s="170"/>
      <c r="ER565" s="170"/>
      <c r="ES565" s="170"/>
      <c r="ET565" s="170"/>
      <c r="EU565" s="170"/>
      <c r="EV565" s="170"/>
      <c r="EW565" s="170"/>
      <c r="EX565" s="170"/>
      <c r="EY565" s="170"/>
      <c r="EZ565" s="170"/>
      <c r="FA565" s="170"/>
      <c r="FB565" s="170"/>
      <c r="FC565" s="170"/>
      <c r="FD565" s="170"/>
      <c r="FE565" s="170"/>
      <c r="FF565" s="170"/>
      <c r="FG565" s="170"/>
      <c r="FH565" s="170"/>
      <c r="FI565" s="170"/>
      <c r="FJ565" s="170"/>
      <c r="FK565" s="170"/>
      <c r="FL565" s="170"/>
      <c r="FM565" s="170"/>
      <c r="FN565" s="170"/>
      <c r="FO565" s="170"/>
      <c r="FP565" s="170"/>
      <c r="FQ565" s="170"/>
      <c r="FR565" s="170"/>
      <c r="FS565" s="170"/>
      <c r="FT565" s="170"/>
      <c r="FU565" s="170"/>
      <c r="FV565" s="170"/>
      <c r="FW565" s="170"/>
      <c r="FX565" s="170"/>
      <c r="FY565" s="170"/>
      <c r="FZ565" s="170"/>
      <c r="GA565" s="170"/>
      <c r="GB565" s="170"/>
      <c r="GC565" s="170"/>
      <c r="GD565" s="170"/>
      <c r="GE565" s="170"/>
      <c r="GF565" s="170"/>
      <c r="GG565" s="170"/>
      <c r="GH565" s="170"/>
      <c r="GI565" s="170"/>
      <c r="GJ565" s="170"/>
      <c r="GK565" s="170"/>
      <c r="GL565" s="170"/>
      <c r="GM565" s="170"/>
      <c r="GN565" s="170"/>
      <c r="GO565" s="170"/>
      <c r="GP565" s="170"/>
      <c r="GQ565" s="170"/>
      <c r="GR565" s="170"/>
      <c r="GS565" s="170"/>
      <c r="GT565" s="170"/>
      <c r="GU565" s="170"/>
      <c r="GV565" s="170"/>
      <c r="GW565" s="170"/>
      <c r="GX565" s="170"/>
      <c r="GY565" s="170"/>
      <c r="GZ565" s="170"/>
      <c r="HA565" s="170"/>
      <c r="HB565" s="170"/>
      <c r="HC565" s="170"/>
      <c r="HD565" s="170"/>
      <c r="HE565" s="170"/>
      <c r="HF565" s="170"/>
      <c r="HG565" s="170"/>
      <c r="HH565" s="170"/>
      <c r="HI565" s="170"/>
      <c r="HJ565" s="170"/>
      <c r="HK565" s="170"/>
      <c r="HL565" s="170"/>
      <c r="HM565" s="170"/>
      <c r="HN565" s="170"/>
      <c r="HO565" s="170"/>
      <c r="HP565" s="170"/>
      <c r="HQ565" s="170"/>
      <c r="HR565" s="170"/>
      <c r="HS565" s="170"/>
      <c r="HT565" s="170"/>
      <c r="HU565" s="170"/>
      <c r="HV565" s="170"/>
      <c r="HW565" s="170"/>
      <c r="HX565" s="170"/>
      <c r="HY565" s="170"/>
      <c r="HZ565" s="170"/>
      <c r="IA565" s="170"/>
      <c r="IB565" s="170"/>
      <c r="IC565" s="170"/>
      <c r="ID565" s="170"/>
      <c r="IE565" s="170"/>
      <c r="IF565" s="170"/>
      <c r="IG565" s="170"/>
      <c r="IH565" s="170"/>
      <c r="II565" s="170"/>
      <c r="IJ565" s="170"/>
      <c r="IK565" s="170"/>
      <c r="IL565" s="170"/>
      <c r="IM565" s="170"/>
      <c r="IN565" s="170"/>
      <c r="IO565" s="170"/>
      <c r="IP565" s="170"/>
      <c r="IQ565" s="170"/>
      <c r="IR565" s="170"/>
      <c r="IS565" s="170"/>
      <c r="IT565" s="170"/>
      <c r="IU565" s="170"/>
      <c r="IV565" s="170"/>
      <c r="IW565" s="170"/>
      <c r="IX565" s="170"/>
      <c r="IY565" s="170"/>
      <c r="IZ565" s="170"/>
      <c r="JA565" s="170"/>
      <c r="JB565" s="170"/>
      <c r="JC565" s="170"/>
      <c r="JD565" s="170"/>
      <c r="JE565" s="170"/>
      <c r="JF565" s="170"/>
      <c r="JG565" s="170"/>
      <c r="JH565" s="170"/>
      <c r="JI565" s="170"/>
      <c r="JJ565" s="170"/>
      <c r="JK565" s="170"/>
      <c r="JL565" s="170"/>
      <c r="JM565" s="170"/>
      <c r="JN565" s="170"/>
      <c r="JO565" s="170"/>
      <c r="JP565" s="170"/>
      <c r="JQ565" s="170"/>
      <c r="JR565" s="170"/>
      <c r="JS565" s="170"/>
      <c r="JT565" s="170"/>
      <c r="JU565" s="170"/>
      <c r="JV565" s="170"/>
      <c r="JW565" s="170"/>
      <c r="JX565" s="170"/>
      <c r="JY565" s="170"/>
      <c r="JZ565" s="170"/>
      <c r="KA565" s="170"/>
      <c r="KB565" s="170"/>
      <c r="KC565" s="170"/>
      <c r="KD565" s="170"/>
      <c r="KE565" s="170"/>
      <c r="KF565" s="170"/>
      <c r="KG565" s="170"/>
      <c r="KH565" s="170"/>
      <c r="KI565" s="170"/>
      <c r="KJ565" s="170"/>
      <c r="KK565" s="170"/>
      <c r="KL565" s="170"/>
      <c r="KM565" s="170"/>
      <c r="KN565" s="170"/>
      <c r="KO565" s="170"/>
      <c r="KP565" s="170"/>
      <c r="KQ565" s="170"/>
      <c r="KR565" s="170"/>
      <c r="KS565" s="170"/>
      <c r="KT565" s="170"/>
      <c r="KU565" s="170"/>
      <c r="KV565" s="170"/>
      <c r="KW565" s="170"/>
      <c r="KX565" s="170"/>
      <c r="KY565" s="170"/>
      <c r="KZ565" s="170"/>
      <c r="LA565" s="170"/>
      <c r="LB565" s="170"/>
      <c r="LC565" s="170"/>
      <c r="LD565" s="170"/>
      <c r="LE565" s="170"/>
      <c r="LF565" s="170"/>
      <c r="LG565" s="170"/>
      <c r="LH565" s="170"/>
      <c r="LI565" s="170"/>
      <c r="LJ565" s="170"/>
      <c r="LK565" s="170"/>
      <c r="LL565" s="170"/>
      <c r="LM565" s="170"/>
      <c r="LN565" s="170"/>
      <c r="LO565" s="170"/>
      <c r="LP565" s="170"/>
      <c r="LQ565" s="170"/>
      <c r="LR565" s="170"/>
      <c r="LS565" s="170"/>
      <c r="LT565" s="170"/>
      <c r="LU565" s="170"/>
      <c r="LV565" s="170"/>
      <c r="LW565" s="170"/>
      <c r="LX565" s="170"/>
      <c r="LY565" s="170"/>
      <c r="LZ565" s="170"/>
      <c r="MA565" s="170"/>
      <c r="MB565" s="170"/>
      <c r="MC565" s="170"/>
      <c r="MD565" s="170"/>
      <c r="ME565" s="170"/>
      <c r="MF565" s="170"/>
      <c r="MG565" s="170"/>
      <c r="MH565" s="170"/>
      <c r="MI565" s="170"/>
      <c r="MJ565" s="170"/>
      <c r="MK565" s="170"/>
      <c r="ML565" s="170"/>
      <c r="MM565" s="170"/>
      <c r="MN565" s="170"/>
      <c r="MO565" s="170"/>
      <c r="MP565" s="170"/>
      <c r="MQ565" s="170"/>
      <c r="MR565" s="170"/>
      <c r="MS565" s="170"/>
      <c r="MT565" s="170"/>
      <c r="MU565" s="170"/>
      <c r="MV565" s="170"/>
      <c r="MW565" s="170"/>
      <c r="MX565" s="170"/>
      <c r="MY565" s="170"/>
      <c r="MZ565" s="170"/>
      <c r="NA565" s="170"/>
      <c r="NB565" s="170"/>
      <c r="NC565" s="170"/>
      <c r="ND565" s="170"/>
      <c r="NE565" s="170"/>
      <c r="NF565" s="170"/>
      <c r="NG565" s="170"/>
      <c r="NH565" s="170"/>
      <c r="NI565" s="170"/>
      <c r="NJ565" s="170"/>
      <c r="NK565" s="170"/>
      <c r="NL565" s="170"/>
      <c r="NM565" s="170"/>
      <c r="NN565" s="170"/>
      <c r="NO565" s="170"/>
      <c r="NP565" s="170"/>
      <c r="NQ565" s="170"/>
      <c r="NR565" s="170"/>
      <c r="NS565" s="170"/>
      <c r="NT565" s="170"/>
      <c r="NU565" s="170"/>
      <c r="NV565" s="170"/>
      <c r="NW565" s="170"/>
      <c r="NX565" s="170"/>
      <c r="NY565" s="170"/>
      <c r="NZ565" s="170"/>
      <c r="OA565" s="170"/>
      <c r="OB565" s="170"/>
      <c r="OC565" s="170"/>
      <c r="OD565" s="170"/>
      <c r="OE565" s="170"/>
      <c r="OF565" s="170"/>
      <c r="OG565" s="170"/>
      <c r="OH565" s="170"/>
      <c r="OI565" s="170"/>
      <c r="OJ565" s="170"/>
      <c r="OK565" s="170"/>
      <c r="OL565" s="170"/>
      <c r="OM565" s="170"/>
      <c r="ON565" s="170"/>
      <c r="OO565" s="170"/>
      <c r="OP565" s="170"/>
      <c r="OQ565" s="170"/>
      <c r="OR565" s="170"/>
      <c r="OS565" s="170"/>
      <c r="OT565" s="170"/>
      <c r="OU565" s="170"/>
      <c r="OV565" s="170"/>
      <c r="OW565" s="170"/>
      <c r="OX565" s="170"/>
      <c r="OY565" s="170"/>
      <c r="OZ565" s="170"/>
      <c r="PA565" s="170"/>
      <c r="PB565" s="170"/>
      <c r="PC565" s="170"/>
      <c r="PD565" s="170"/>
      <c r="PE565" s="170"/>
      <c r="PF565" s="170"/>
      <c r="PG565" s="170"/>
      <c r="PH565" s="170"/>
      <c r="PI565" s="170"/>
      <c r="PJ565" s="170"/>
      <c r="PK565" s="170"/>
      <c r="PL565" s="170"/>
      <c r="PM565" s="170"/>
      <c r="PN565" s="170"/>
      <c r="PO565" s="170"/>
      <c r="PP565" s="170"/>
      <c r="PQ565" s="170"/>
      <c r="PR565" s="170"/>
      <c r="PS565" s="170"/>
      <c r="PT565" s="170"/>
      <c r="PU565" s="170"/>
      <c r="PV565" s="170"/>
      <c r="PW565" s="170"/>
      <c r="PX565" s="170"/>
      <c r="PY565" s="170"/>
      <c r="PZ565" s="170"/>
      <c r="QA565" s="170"/>
      <c r="QB565" s="170"/>
      <c r="QC565" s="170"/>
      <c r="QD565" s="170"/>
      <c r="QE565" s="170"/>
      <c r="QF565" s="170"/>
      <c r="QG565" s="170"/>
      <c r="QH565" s="170"/>
      <c r="QI565" s="170"/>
      <c r="QJ565" s="170"/>
      <c r="QK565" s="170"/>
      <c r="QL565" s="170"/>
      <c r="QM565" s="170"/>
      <c r="QN565" s="170"/>
      <c r="QO565" s="170"/>
      <c r="QP565" s="170"/>
      <c r="QQ565" s="170"/>
      <c r="QR565" s="170"/>
      <c r="QS565" s="170"/>
      <c r="QT565" s="170"/>
      <c r="QU565" s="170"/>
      <c r="QV565" s="170"/>
      <c r="QW565" s="170"/>
      <c r="QX565" s="170"/>
      <c r="QY565" s="170"/>
      <c r="QZ565" s="170"/>
      <c r="RA565" s="170"/>
      <c r="RB565" s="170"/>
      <c r="RC565" s="170"/>
      <c r="RD565" s="170"/>
      <c r="RE565" s="170"/>
      <c r="RF565" s="170"/>
      <c r="RG565" s="170"/>
      <c r="RH565" s="170"/>
      <c r="RI565" s="170"/>
      <c r="RJ565" s="170"/>
      <c r="RK565" s="170"/>
      <c r="RL565" s="170"/>
      <c r="RM565" s="170"/>
      <c r="RN565" s="170"/>
      <c r="RO565" s="170"/>
      <c r="RP565" s="170"/>
      <c r="RQ565" s="170"/>
      <c r="RR565" s="170"/>
      <c r="RS565" s="170"/>
      <c r="RT565" s="170"/>
      <c r="RU565" s="170"/>
      <c r="RV565" s="170"/>
      <c r="RW565" s="170"/>
      <c r="RX565" s="170"/>
      <c r="RY565" s="170"/>
      <c r="RZ565" s="170"/>
      <c r="SA565" s="170"/>
      <c r="SB565" s="170"/>
      <c r="SC565" s="170"/>
      <c r="SD565" s="170"/>
      <c r="SE565" s="170"/>
      <c r="SF565" s="170"/>
      <c r="SG565" s="170"/>
      <c r="SH565" s="170"/>
      <c r="SI565" s="170"/>
      <c r="SJ565" s="170"/>
      <c r="SK565" s="170"/>
      <c r="SL565" s="170"/>
      <c r="SM565" s="170"/>
      <c r="SN565" s="170"/>
      <c r="SO565" s="170"/>
      <c r="SP565" s="170"/>
      <c r="SQ565" s="170"/>
      <c r="SR565" s="170"/>
      <c r="SS565" s="170"/>
      <c r="ST565" s="170"/>
      <c r="SU565" s="170"/>
      <c r="SV565" s="170"/>
      <c r="SW565" s="170"/>
      <c r="SX565" s="170"/>
      <c r="SY565" s="170"/>
      <c r="SZ565" s="170"/>
      <c r="TA565" s="170"/>
      <c r="TB565" s="170"/>
      <c r="TC565" s="170"/>
      <c r="TD565" s="170"/>
      <c r="TE565" s="170"/>
      <c r="TF565" s="170"/>
      <c r="TG565" s="170"/>
      <c r="TH565" s="170"/>
      <c r="TI565" s="170"/>
      <c r="TJ565" s="170"/>
      <c r="TK565" s="170"/>
      <c r="TL565" s="170"/>
      <c r="TM565" s="170"/>
      <c r="TN565" s="170"/>
      <c r="TO565" s="170"/>
      <c r="TP565" s="170"/>
      <c r="TQ565" s="170"/>
      <c r="TR565" s="170"/>
      <c r="TS565" s="170"/>
      <c r="TT565" s="170"/>
      <c r="TU565" s="170"/>
      <c r="TV565" s="170"/>
      <c r="TW565" s="170"/>
      <c r="TX565" s="170"/>
      <c r="TY565" s="170"/>
      <c r="TZ565" s="170"/>
      <c r="UA565" s="170"/>
      <c r="UB565" s="170"/>
      <c r="UC565" s="170"/>
      <c r="UD565" s="170"/>
      <c r="UE565" s="170"/>
      <c r="UF565" s="170"/>
      <c r="UG565" s="170"/>
      <c r="UH565" s="170"/>
      <c r="UI565" s="170"/>
      <c r="UJ565" s="170"/>
      <c r="UK565" s="170"/>
      <c r="UL565" s="170"/>
      <c r="UM565" s="170"/>
      <c r="UN565" s="170"/>
      <c r="UO565" s="170"/>
      <c r="UP565" s="170"/>
      <c r="UQ565" s="170"/>
      <c r="UR565" s="170"/>
      <c r="US565" s="170"/>
      <c r="UT565" s="170"/>
      <c r="UU565" s="170"/>
      <c r="UV565" s="170"/>
      <c r="UW565" s="170"/>
      <c r="UX565" s="170"/>
      <c r="UY565" s="170"/>
      <c r="UZ565" s="170"/>
      <c r="VA565" s="170"/>
      <c r="VB565" s="170"/>
      <c r="VC565" s="170"/>
      <c r="VD565" s="170"/>
      <c r="VE565" s="170"/>
      <c r="VF565" s="170"/>
      <c r="VG565" s="170"/>
      <c r="VH565" s="170"/>
      <c r="VI565" s="170"/>
      <c r="VJ565" s="170"/>
      <c r="VK565" s="170"/>
      <c r="VL565" s="170"/>
      <c r="VM565" s="170"/>
      <c r="VN565" s="170"/>
      <c r="VO565" s="170"/>
      <c r="VP565" s="170"/>
      <c r="VQ565" s="170"/>
      <c r="VR565" s="170"/>
      <c r="VS565" s="170"/>
      <c r="VT565" s="170"/>
      <c r="VU565" s="170"/>
      <c r="VV565" s="170"/>
      <c r="VW565" s="170"/>
      <c r="VX565" s="170"/>
      <c r="VY565" s="170"/>
      <c r="VZ565" s="170"/>
      <c r="WA565" s="170"/>
      <c r="WB565" s="170"/>
      <c r="WC565" s="170"/>
      <c r="WD565" s="170"/>
      <c r="WE565" s="170"/>
      <c r="WF565" s="170"/>
      <c r="WG565" s="170"/>
      <c r="WH565" s="170"/>
      <c r="WI565" s="170"/>
      <c r="WJ565" s="170"/>
      <c r="WK565" s="170"/>
      <c r="WL565" s="170"/>
      <c r="WM565" s="170"/>
      <c r="WN565" s="170"/>
      <c r="WO565" s="170"/>
      <c r="WP565" s="170"/>
      <c r="WQ565" s="170"/>
      <c r="WR565" s="170"/>
      <c r="WS565" s="170"/>
      <c r="WT565" s="170"/>
      <c r="WU565" s="170"/>
      <c r="WV565" s="170"/>
      <c r="WW565" s="170"/>
      <c r="WX565" s="170"/>
      <c r="WY565" s="170"/>
      <c r="WZ565" s="170"/>
      <c r="XA565" s="170"/>
      <c r="XB565" s="170"/>
      <c r="XC565" s="170"/>
      <c r="XD565" s="170"/>
      <c r="XE565" s="170"/>
      <c r="XF565" s="170"/>
      <c r="XG565" s="170"/>
      <c r="XH565" s="170"/>
      <c r="XI565" s="170"/>
      <c r="XJ565" s="170"/>
      <c r="XK565" s="170"/>
      <c r="XL565" s="170"/>
      <c r="XM565" s="170"/>
      <c r="XN565" s="170"/>
      <c r="XO565" s="170"/>
      <c r="XP565" s="170"/>
      <c r="XQ565" s="170"/>
      <c r="XR565" s="170"/>
      <c r="XS565" s="170"/>
      <c r="XT565" s="170"/>
      <c r="XU565" s="170"/>
      <c r="XV565" s="170"/>
      <c r="XW565" s="170"/>
      <c r="XX565" s="170"/>
      <c r="XY565" s="170"/>
      <c r="XZ565" s="170"/>
      <c r="YA565" s="170"/>
      <c r="YB565" s="170"/>
      <c r="YC565" s="170"/>
      <c r="YD565" s="170"/>
      <c r="YE565" s="170"/>
      <c r="YF565" s="170"/>
      <c r="YG565" s="170"/>
      <c r="YH565" s="170"/>
      <c r="YI565" s="170"/>
      <c r="YJ565" s="170"/>
      <c r="YK565" s="170"/>
      <c r="YL565" s="170"/>
      <c r="YM565" s="170"/>
      <c r="YN565" s="170"/>
      <c r="YO565" s="170"/>
      <c r="YP565" s="170"/>
      <c r="YQ565" s="170"/>
      <c r="YR565" s="170"/>
      <c r="YS565" s="170"/>
      <c r="YT565" s="170"/>
      <c r="YU565" s="170"/>
      <c r="YV565" s="170"/>
      <c r="YW565" s="170"/>
      <c r="YX565" s="170"/>
      <c r="YY565" s="170"/>
      <c r="YZ565" s="170"/>
      <c r="ZA565" s="170"/>
      <c r="ZB565" s="170"/>
      <c r="ZC565" s="170"/>
      <c r="ZD565" s="170"/>
      <c r="ZE565" s="170"/>
      <c r="ZF565" s="170"/>
      <c r="ZG565" s="170"/>
      <c r="ZH565" s="170"/>
      <c r="ZI565" s="170"/>
      <c r="ZJ565" s="170"/>
      <c r="ZK565" s="170"/>
      <c r="ZL565" s="170"/>
      <c r="ZM565" s="170"/>
      <c r="ZN565" s="170"/>
      <c r="ZO565" s="170"/>
      <c r="ZP565" s="170"/>
      <c r="ZQ565" s="170"/>
      <c r="ZR565" s="170"/>
      <c r="ZS565" s="170"/>
      <c r="ZT565" s="170"/>
      <c r="ZU565" s="170"/>
      <c r="ZV565" s="170"/>
      <c r="ZW565" s="170"/>
      <c r="ZX565" s="170"/>
      <c r="ZY565" s="170"/>
      <c r="ZZ565" s="170"/>
      <c r="AAA565" s="170"/>
      <c r="AAB565" s="170"/>
      <c r="AAC565" s="170"/>
      <c r="AAD565" s="170"/>
      <c r="AAE565" s="170"/>
      <c r="AAF565" s="170"/>
      <c r="AAG565" s="170"/>
      <c r="AAH565" s="170"/>
      <c r="AAI565" s="170"/>
      <c r="AAJ565" s="170"/>
      <c r="AAK565" s="170"/>
      <c r="AAL565" s="170"/>
      <c r="AAM565" s="170"/>
      <c r="AAN565" s="170"/>
      <c r="AAO565" s="170"/>
      <c r="AAP565" s="170"/>
      <c r="AAQ565" s="170"/>
      <c r="AAR565" s="170"/>
      <c r="AAS565" s="170"/>
      <c r="AAT565" s="170"/>
      <c r="AAU565" s="170"/>
      <c r="AAV565" s="170"/>
      <c r="AAW565" s="170"/>
      <c r="AAX565" s="170"/>
      <c r="AAY565" s="170"/>
      <c r="AAZ565" s="170"/>
      <c r="ABA565" s="170"/>
      <c r="ABB565" s="170"/>
      <c r="ABC565" s="170"/>
      <c r="ABD565" s="170"/>
      <c r="ABE565" s="170"/>
      <c r="ABF565" s="170"/>
      <c r="ABG565" s="170"/>
      <c r="ABH565" s="170"/>
      <c r="ABI565" s="170"/>
      <c r="ABJ565" s="170"/>
      <c r="ABK565" s="170"/>
      <c r="ABL565" s="170"/>
      <c r="ABM565" s="170"/>
      <c r="ABN565" s="170"/>
      <c r="ABO565" s="170"/>
      <c r="ABP565" s="170"/>
      <c r="ABQ565" s="170"/>
      <c r="ABR565" s="170"/>
      <c r="ABS565" s="170"/>
      <c r="ABT565" s="170"/>
      <c r="ABU565" s="170"/>
      <c r="ABV565" s="170"/>
      <c r="ABW565" s="170"/>
      <c r="ABX565" s="170"/>
      <c r="ABY565" s="170"/>
      <c r="ABZ565" s="170"/>
      <c r="ACA565" s="170"/>
      <c r="ACB565" s="170"/>
      <c r="ACC565" s="170"/>
      <c r="ACD565" s="170"/>
      <c r="ACE565" s="170"/>
      <c r="ACF565" s="170"/>
      <c r="ACG565" s="170"/>
      <c r="ACH565" s="170"/>
      <c r="ACI565" s="170"/>
      <c r="ACJ565" s="170"/>
      <c r="ACK565" s="170"/>
      <c r="ACL565" s="170"/>
      <c r="ACM565" s="170"/>
      <c r="ACN565" s="170"/>
      <c r="ACO565" s="170"/>
      <c r="ACP565" s="170"/>
      <c r="ACQ565" s="170"/>
      <c r="ACR565" s="170"/>
      <c r="ACS565" s="170"/>
      <c r="ACT565" s="170"/>
      <c r="ACU565" s="170"/>
      <c r="ACV565" s="170"/>
      <c r="ACW565" s="170"/>
      <c r="ACX565" s="170"/>
      <c r="ACY565" s="170"/>
      <c r="ACZ565" s="170"/>
      <c r="ADA565" s="170"/>
      <c r="ADB565" s="170"/>
      <c r="ADC565" s="170"/>
      <c r="ADD565" s="170"/>
      <c r="ADE565" s="170"/>
      <c r="ADF565" s="170"/>
      <c r="ADG565" s="170"/>
      <c r="ADH565" s="170"/>
      <c r="ADI565" s="170"/>
      <c r="ADJ565" s="170"/>
      <c r="ADK565" s="170"/>
      <c r="ADL565" s="170"/>
      <c r="ADM565" s="170"/>
      <c r="ADN565" s="170"/>
      <c r="ADO565" s="170"/>
      <c r="ADP565" s="170"/>
      <c r="ADQ565" s="170"/>
      <c r="ADR565" s="170"/>
      <c r="ADS565" s="170"/>
      <c r="ADT565" s="170"/>
      <c r="ADU565" s="170"/>
      <c r="ADV565" s="170"/>
      <c r="ADW565" s="170"/>
      <c r="ADX565" s="170"/>
      <c r="ADY565" s="170"/>
      <c r="ADZ565" s="170"/>
      <c r="AEA565" s="170"/>
      <c r="AEB565" s="170"/>
      <c r="AEC565" s="170"/>
      <c r="AED565" s="170"/>
      <c r="AEE565" s="170"/>
      <c r="AEF565" s="170"/>
      <c r="AEG565" s="170"/>
      <c r="AEH565" s="170"/>
      <c r="AEI565" s="170"/>
      <c r="AEJ565" s="170"/>
      <c r="AEK565" s="170"/>
      <c r="AEL565" s="170"/>
      <c r="AEM565" s="170"/>
      <c r="AEN565" s="170"/>
      <c r="AEO565" s="170"/>
      <c r="AEP565" s="170"/>
      <c r="AEQ565" s="170"/>
      <c r="AER565" s="170"/>
      <c r="AES565" s="170"/>
      <c r="AET565" s="170"/>
      <c r="AEU565" s="170"/>
      <c r="AEV565" s="170"/>
      <c r="AEW565" s="170"/>
      <c r="AEX565" s="170"/>
      <c r="AEY565" s="170"/>
      <c r="AEZ565" s="170"/>
      <c r="AFA565" s="170"/>
      <c r="AFB565" s="170"/>
      <c r="AFC565" s="170"/>
      <c r="AFD565" s="170"/>
      <c r="AFE565" s="170"/>
      <c r="AFF565" s="170"/>
      <c r="AFG565" s="170"/>
      <c r="AFH565" s="170"/>
      <c r="AFI565" s="170"/>
      <c r="AFJ565" s="170"/>
      <c r="AFK565" s="170"/>
      <c r="AFL565" s="170"/>
      <c r="AFM565" s="170"/>
      <c r="AFN565" s="170"/>
      <c r="AFO565" s="170"/>
      <c r="AFP565" s="170"/>
      <c r="AFQ565" s="170"/>
      <c r="AFR565" s="170"/>
      <c r="AFS565" s="170"/>
      <c r="AFT565" s="170"/>
      <c r="AFU565" s="170"/>
      <c r="AFV565" s="170"/>
      <c r="AFW565" s="170"/>
      <c r="AFX565" s="170"/>
      <c r="AFY565" s="170"/>
      <c r="AFZ565" s="170"/>
      <c r="AGA565" s="170"/>
      <c r="AGB565" s="170"/>
      <c r="AGC565" s="170"/>
      <c r="AGD565" s="170"/>
      <c r="AGE565" s="170"/>
      <c r="AGF565" s="170"/>
      <c r="AGG565" s="170"/>
      <c r="AGH565" s="170"/>
      <c r="AGI565" s="170"/>
      <c r="AGJ565" s="170"/>
      <c r="AGK565" s="170"/>
      <c r="AGL565" s="170"/>
      <c r="AGM565" s="170"/>
      <c r="AGN565" s="170"/>
      <c r="AGO565" s="170"/>
      <c r="AGP565" s="170"/>
      <c r="AGQ565" s="170"/>
      <c r="AGR565" s="170"/>
      <c r="AGS565" s="170"/>
      <c r="AGT565" s="170"/>
      <c r="AGU565" s="170"/>
      <c r="AGV565" s="170"/>
      <c r="AGW565" s="170"/>
      <c r="AGX565" s="170"/>
      <c r="AGY565" s="170"/>
      <c r="AGZ565" s="170"/>
      <c r="AHA565" s="170"/>
      <c r="AHB565" s="170"/>
      <c r="AHC565" s="170"/>
      <c r="AHD565" s="170"/>
      <c r="AHE565" s="170"/>
      <c r="AHF565" s="170"/>
      <c r="AHG565" s="170"/>
      <c r="AHH565" s="170"/>
      <c r="AHI565" s="170"/>
      <c r="AHJ565" s="170"/>
      <c r="AHK565" s="170"/>
      <c r="AHL565" s="170"/>
      <c r="AHM565" s="170"/>
      <c r="AHN565" s="170"/>
      <c r="AHO565" s="170"/>
      <c r="AHP565" s="170"/>
      <c r="AHQ565" s="170"/>
      <c r="AHR565" s="170"/>
      <c r="AHS565" s="170"/>
      <c r="AHT565" s="170"/>
      <c r="AHU565" s="170"/>
      <c r="AHV565" s="170"/>
      <c r="AHW565" s="170"/>
      <c r="AHX565" s="170"/>
      <c r="AHY565" s="170"/>
      <c r="AHZ565" s="170"/>
      <c r="AIA565" s="170"/>
      <c r="AIB565" s="170"/>
      <c r="AIC565" s="170"/>
      <c r="AID565" s="170"/>
      <c r="AIE565" s="170"/>
      <c r="AIF565" s="170"/>
      <c r="AIG565" s="170"/>
      <c r="AIH565" s="170"/>
      <c r="AII565" s="170"/>
      <c r="AIJ565" s="170"/>
      <c r="AIK565" s="170"/>
      <c r="AIL565" s="170"/>
      <c r="AIM565" s="170"/>
      <c r="AIN565" s="170"/>
      <c r="AIO565" s="170"/>
      <c r="AIP565" s="170"/>
      <c r="AIQ565" s="170"/>
      <c r="AIR565" s="170"/>
      <c r="AIS565" s="170"/>
      <c r="AIT565" s="170"/>
      <c r="AIU565" s="170"/>
      <c r="AIV565" s="170"/>
      <c r="AIW565" s="170"/>
      <c r="AIX565" s="170"/>
      <c r="AIY565" s="170"/>
      <c r="AIZ565" s="170"/>
      <c r="AJA565" s="170"/>
      <c r="AJB565" s="170"/>
      <c r="AJC565" s="170"/>
      <c r="AJD565" s="170"/>
      <c r="AJE565" s="170"/>
      <c r="AJF565" s="170"/>
      <c r="AJG565" s="170"/>
      <c r="AJH565" s="170"/>
      <c r="AJI565" s="170"/>
      <c r="AJJ565" s="170"/>
      <c r="AJK565" s="170"/>
      <c r="AJL565" s="170"/>
      <c r="AJM565" s="170"/>
      <c r="AJN565" s="170"/>
      <c r="AJO565" s="170"/>
      <c r="AJP565" s="170"/>
      <c r="AJQ565" s="170"/>
      <c r="AJR565" s="170"/>
      <c r="AJS565" s="170"/>
      <c r="AJT565" s="170"/>
      <c r="AJU565" s="170"/>
      <c r="AJV565" s="170"/>
      <c r="AJW565" s="170"/>
      <c r="AJX565" s="170"/>
      <c r="AJY565" s="170"/>
      <c r="AJZ565" s="170"/>
      <c r="AKA565" s="170"/>
      <c r="AKB565" s="170"/>
      <c r="AKC565" s="170"/>
      <c r="AKD565" s="170"/>
      <c r="AKE565" s="170"/>
      <c r="AKF565" s="170"/>
      <c r="AKG565" s="170"/>
      <c r="AKH565" s="170"/>
      <c r="AKI565" s="170"/>
      <c r="AKJ565" s="170"/>
      <c r="AKK565" s="170"/>
      <c r="AKL565" s="170"/>
      <c r="AKM565" s="170"/>
      <c r="AKN565" s="170"/>
      <c r="AKO565" s="170"/>
      <c r="AKP565" s="170"/>
      <c r="AKQ565" s="170"/>
      <c r="AKR565" s="170"/>
      <c r="AKS565" s="170"/>
      <c r="AKT565" s="170"/>
      <c r="AKU565" s="170"/>
      <c r="AKV565" s="170"/>
      <c r="AKW565" s="170"/>
      <c r="AKX565" s="170"/>
      <c r="AKY565" s="170"/>
      <c r="AKZ565" s="170"/>
      <c r="ALA565" s="170"/>
      <c r="ALB565" s="170"/>
      <c r="ALC565" s="170"/>
      <c r="ALD565" s="170"/>
      <c r="ALE565" s="170"/>
      <c r="ALF565" s="170"/>
      <c r="ALG565" s="170"/>
      <c r="ALH565" s="170"/>
      <c r="ALI565" s="170"/>
      <c r="ALJ565" s="170"/>
      <c r="ALK565" s="170"/>
      <c r="ALL565" s="170"/>
      <c r="ALM565" s="170"/>
      <c r="ALN565" s="170"/>
      <c r="ALO565" s="170"/>
      <c r="ALP565" s="170"/>
      <c r="ALQ565" s="170"/>
      <c r="ALR565" s="170"/>
      <c r="ALS565" s="170"/>
      <c r="ALT565" s="170"/>
      <c r="ALU565" s="170"/>
      <c r="ALV565" s="170"/>
      <c r="ALW565" s="170"/>
      <c r="ALX565" s="170"/>
      <c r="ALY565" s="170"/>
      <c r="ALZ565" s="170"/>
      <c r="AMA565" s="170"/>
      <c r="AMB565" s="170"/>
      <c r="AMC565" s="170"/>
      <c r="AMD565" s="170"/>
      <c r="AME565" s="170"/>
      <c r="AMF565" s="170"/>
      <c r="AMG565" s="170"/>
      <c r="AMH565" s="170"/>
      <c r="AMI565" s="170"/>
      <c r="AMJ565" s="170"/>
    </row>
    <row r="566" spans="1:1026" x14ac:dyDescent="0.25">
      <c r="A566" s="294" t="s">
        <v>6238</v>
      </c>
      <c r="B566" s="257">
        <v>566</v>
      </c>
      <c r="C566" s="295" t="s">
        <v>6236</v>
      </c>
      <c r="D566" s="296" t="s">
        <v>6237</v>
      </c>
      <c r="E566" s="297"/>
      <c r="F566" s="298"/>
      <c r="G566" s="299"/>
      <c r="H566" s="299"/>
      <c r="I566" s="492" t="s">
        <v>750</v>
      </c>
      <c r="J566" s="298"/>
      <c r="K566" s="298"/>
      <c r="L566" s="298"/>
      <c r="M566" s="298"/>
      <c r="N566" s="298"/>
      <c r="O566" s="300"/>
      <c r="P566" s="300"/>
      <c r="Q566" s="298"/>
      <c r="R566" s="298"/>
      <c r="S566" s="298"/>
      <c r="T566" s="298"/>
      <c r="U566" s="298"/>
      <c r="V566" s="301"/>
      <c r="W566" s="283">
        <f t="shared" si="240"/>
        <v>100</v>
      </c>
      <c r="X566" s="283">
        <f t="shared" si="248"/>
        <v>100</v>
      </c>
      <c r="Y566" s="283">
        <f t="shared" si="242"/>
        <v>100</v>
      </c>
      <c r="Z566" s="283">
        <f t="shared" si="249"/>
        <v>100</v>
      </c>
      <c r="AA566" s="283">
        <f t="shared" si="250"/>
        <v>100</v>
      </c>
      <c r="AB566" s="287">
        <f t="shared" si="227"/>
        <v>100</v>
      </c>
      <c r="AC566" s="287">
        <f t="shared" si="226"/>
        <v>100</v>
      </c>
      <c r="AD566" s="287">
        <f t="shared" si="238"/>
        <v>100</v>
      </c>
      <c r="AE566" s="284">
        <f t="shared" si="246"/>
        <v>100</v>
      </c>
      <c r="AF566" s="284">
        <f t="shared" si="230"/>
        <v>100</v>
      </c>
      <c r="AG566" s="268">
        <f t="shared" si="244"/>
        <v>100</v>
      </c>
      <c r="AH566" s="268">
        <f t="shared" si="241"/>
        <v>100</v>
      </c>
      <c r="AI566" s="268">
        <f t="shared" si="245"/>
        <v>100</v>
      </c>
      <c r="AJ566" s="268">
        <f t="shared" si="247"/>
        <v>100</v>
      </c>
      <c r="AK566" s="305" t="s">
        <v>750</v>
      </c>
      <c r="AL566" s="306"/>
      <c r="AM566" s="297"/>
      <c r="AN566" s="511"/>
      <c r="AO566" s="297"/>
      <c r="AP566" s="297"/>
      <c r="AQ566" s="277"/>
      <c r="AR566" s="378" t="s">
        <v>6239</v>
      </c>
      <c r="AS566" s="333" t="s">
        <v>31868</v>
      </c>
      <c r="AT566" s="277"/>
      <c r="AU566" s="277"/>
    </row>
    <row r="567" spans="1:1026" x14ac:dyDescent="0.25">
      <c r="A567" s="294" t="s">
        <v>6240</v>
      </c>
      <c r="B567" s="257">
        <v>567</v>
      </c>
      <c r="C567" s="258" t="s">
        <v>24653</v>
      </c>
      <c r="D567" s="296" t="s">
        <v>6241</v>
      </c>
      <c r="E567" s="297"/>
      <c r="F567" s="298">
        <v>4</v>
      </c>
      <c r="G567" s="299">
        <v>4</v>
      </c>
      <c r="H567" s="299"/>
      <c r="I567" s="492" t="s">
        <v>750</v>
      </c>
      <c r="J567" s="298" t="s">
        <v>748</v>
      </c>
      <c r="K567" s="298">
        <v>1</v>
      </c>
      <c r="L567" s="298"/>
      <c r="M567" s="298"/>
      <c r="N567" s="298"/>
      <c r="O567" s="300"/>
      <c r="P567" s="300"/>
      <c r="Q567" s="298"/>
      <c r="R567" s="298"/>
      <c r="S567" s="298"/>
      <c r="T567" s="298"/>
      <c r="U567" s="298"/>
      <c r="V567" s="301"/>
      <c r="W567" s="283">
        <f t="shared" si="240"/>
        <v>100</v>
      </c>
      <c r="X567" s="283">
        <f t="shared" si="248"/>
        <v>100</v>
      </c>
      <c r="Y567" s="283">
        <f t="shared" si="242"/>
        <v>100</v>
      </c>
      <c r="Z567" s="283">
        <f t="shared" si="249"/>
        <v>100</v>
      </c>
      <c r="AA567" s="283">
        <f t="shared" si="250"/>
        <v>100</v>
      </c>
      <c r="AB567" s="287">
        <f t="shared" si="227"/>
        <v>100</v>
      </c>
      <c r="AC567" s="287">
        <f t="shared" si="226"/>
        <v>100</v>
      </c>
      <c r="AD567" s="287">
        <f t="shared" si="238"/>
        <v>100</v>
      </c>
      <c r="AE567" s="284">
        <f t="shared" si="246"/>
        <v>100</v>
      </c>
      <c r="AF567" s="284">
        <f t="shared" si="230"/>
        <v>100</v>
      </c>
      <c r="AG567" s="268">
        <f t="shared" si="244"/>
        <v>1</v>
      </c>
      <c r="AH567" s="268">
        <f t="shared" si="241"/>
        <v>1</v>
      </c>
      <c r="AI567" s="268">
        <f t="shared" si="245"/>
        <v>3</v>
      </c>
      <c r="AJ567" s="268">
        <f t="shared" si="247"/>
        <v>5</v>
      </c>
      <c r="AK567" s="305" t="s">
        <v>750</v>
      </c>
      <c r="AL567" s="306"/>
      <c r="AM567" s="297"/>
      <c r="AN567" s="511"/>
      <c r="AO567" s="297"/>
      <c r="AP567" s="297"/>
      <c r="AQ567" s="277"/>
      <c r="AR567" s="378" t="s">
        <v>26937</v>
      </c>
      <c r="AS567" s="333" t="s">
        <v>31869</v>
      </c>
      <c r="AT567" s="277"/>
      <c r="AU567" s="277"/>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c r="GO567" s="111"/>
      <c r="GP567" s="111"/>
      <c r="GQ567" s="111"/>
      <c r="GR567" s="111"/>
      <c r="GS567" s="111"/>
      <c r="GT567" s="111"/>
      <c r="GU567" s="111"/>
      <c r="GV567" s="111"/>
      <c r="GW567" s="111"/>
      <c r="GX567" s="111"/>
      <c r="GY567" s="111"/>
      <c r="GZ567" s="111"/>
      <c r="HA567" s="111"/>
      <c r="HB567" s="111"/>
      <c r="HC567" s="111"/>
      <c r="HD567" s="111"/>
      <c r="HE567" s="111"/>
      <c r="HF567" s="111"/>
      <c r="HG567" s="111"/>
      <c r="HH567" s="111"/>
      <c r="HI567" s="111"/>
      <c r="HJ567" s="111"/>
      <c r="HK567" s="111"/>
      <c r="HL567" s="111"/>
      <c r="HM567" s="111"/>
      <c r="HN567" s="111"/>
      <c r="HO567" s="111"/>
      <c r="HP567" s="111"/>
      <c r="HQ567" s="111"/>
      <c r="HR567" s="111"/>
      <c r="HS567" s="111"/>
      <c r="HT567" s="111"/>
      <c r="HU567" s="111"/>
      <c r="HV567" s="111"/>
      <c r="HW567" s="111"/>
      <c r="HX567" s="111"/>
      <c r="HY567" s="111"/>
      <c r="HZ567" s="111"/>
      <c r="IA567" s="111"/>
      <c r="IB567" s="111"/>
      <c r="IC567" s="111"/>
      <c r="ID567" s="111"/>
      <c r="IE567" s="111"/>
      <c r="IF567" s="111"/>
      <c r="IG567" s="111"/>
      <c r="IH567" s="111"/>
      <c r="II567" s="111"/>
      <c r="IJ567" s="111"/>
      <c r="IK567" s="111"/>
      <c r="IL567" s="111"/>
      <c r="IM567" s="111"/>
      <c r="IN567" s="111"/>
      <c r="IO567" s="111"/>
      <c r="IP567" s="111"/>
      <c r="IQ567" s="111"/>
      <c r="IR567" s="111"/>
      <c r="IS567" s="111"/>
      <c r="IT567" s="111"/>
      <c r="IU567" s="111"/>
      <c r="IV567" s="111"/>
      <c r="IW567" s="111"/>
      <c r="IX567" s="111"/>
      <c r="IY567" s="111"/>
      <c r="IZ567" s="111"/>
      <c r="JA567" s="111"/>
      <c r="JB567" s="111"/>
      <c r="JC567" s="111"/>
      <c r="JD567" s="111"/>
      <c r="JE567" s="111"/>
      <c r="JF567" s="111"/>
      <c r="JG567" s="111"/>
      <c r="JH567" s="111"/>
      <c r="JI567" s="111"/>
      <c r="JJ567" s="111"/>
      <c r="JK567" s="111"/>
      <c r="JL567" s="111"/>
      <c r="JM567" s="111"/>
      <c r="JN567" s="111"/>
      <c r="JO567" s="111"/>
      <c r="JP567" s="111"/>
      <c r="JQ567" s="111"/>
      <c r="JR567" s="111"/>
      <c r="JS567" s="111"/>
      <c r="JT567" s="111"/>
      <c r="JU567" s="111"/>
      <c r="JV567" s="111"/>
      <c r="JW567" s="111"/>
      <c r="JX567" s="111"/>
      <c r="JY567" s="111"/>
      <c r="JZ567" s="111"/>
      <c r="KA567" s="111"/>
      <c r="KB567" s="111"/>
      <c r="KC567" s="111"/>
      <c r="KD567" s="111"/>
      <c r="KE567" s="111"/>
      <c r="KF567" s="111"/>
      <c r="KG567" s="111"/>
      <c r="KH567" s="111"/>
      <c r="KI567" s="111"/>
      <c r="KJ567" s="111"/>
      <c r="KK567" s="111"/>
      <c r="KL567" s="111"/>
      <c r="KM567" s="111"/>
      <c r="KN567" s="111"/>
      <c r="KO567" s="111"/>
      <c r="KP567" s="111"/>
      <c r="KQ567" s="111"/>
      <c r="KR567" s="111"/>
      <c r="KS567" s="111"/>
      <c r="KT567" s="111"/>
      <c r="KU567" s="111"/>
      <c r="KV567" s="111"/>
      <c r="KW567" s="111"/>
      <c r="KX567" s="111"/>
      <c r="KY567" s="111"/>
      <c r="KZ567" s="111"/>
      <c r="LA567" s="111"/>
      <c r="LB567" s="111"/>
      <c r="LC567" s="111"/>
      <c r="LD567" s="111"/>
      <c r="LE567" s="111"/>
      <c r="LF567" s="111"/>
      <c r="LG567" s="111"/>
      <c r="LH567" s="111"/>
      <c r="LI567" s="111"/>
      <c r="LJ567" s="111"/>
      <c r="LK567" s="111"/>
      <c r="LL567" s="111"/>
      <c r="LM567" s="111"/>
      <c r="LN567" s="111"/>
      <c r="LO567" s="111"/>
      <c r="LP567" s="111"/>
      <c r="LQ567" s="111"/>
      <c r="LR567" s="111"/>
      <c r="LS567" s="111"/>
      <c r="LT567" s="111"/>
      <c r="LU567" s="111"/>
      <c r="LV567" s="111"/>
      <c r="LW567" s="111"/>
      <c r="LX567" s="111"/>
      <c r="LY567" s="111"/>
      <c r="LZ567" s="111"/>
      <c r="MA567" s="111"/>
      <c r="MB567" s="111"/>
      <c r="MC567" s="111"/>
      <c r="MD567" s="111"/>
      <c r="ME567" s="111"/>
      <c r="MF567" s="111"/>
      <c r="MG567" s="111"/>
      <c r="MH567" s="111"/>
      <c r="MI567" s="111"/>
      <c r="MJ567" s="111"/>
      <c r="MK567" s="111"/>
      <c r="ML567" s="111"/>
      <c r="MM567" s="111"/>
      <c r="MN567" s="111"/>
      <c r="MO567" s="111"/>
      <c r="MP567" s="111"/>
      <c r="MQ567" s="111"/>
      <c r="MR567" s="111"/>
      <c r="MS567" s="111"/>
      <c r="MT567" s="111"/>
      <c r="MU567" s="111"/>
      <c r="MV567" s="111"/>
      <c r="MW567" s="111"/>
      <c r="MX567" s="111"/>
      <c r="MY567" s="111"/>
      <c r="MZ567" s="111"/>
      <c r="NA567" s="111"/>
      <c r="NB567" s="111"/>
      <c r="NC567" s="111"/>
      <c r="ND567" s="111"/>
      <c r="NE567" s="111"/>
      <c r="NF567" s="111"/>
      <c r="NG567" s="111"/>
      <c r="NH567" s="111"/>
      <c r="NI567" s="111"/>
      <c r="NJ567" s="111"/>
      <c r="NK567" s="111"/>
      <c r="NL567" s="111"/>
      <c r="NM567" s="111"/>
      <c r="NN567" s="111"/>
      <c r="NO567" s="111"/>
      <c r="NP567" s="111"/>
      <c r="NQ567" s="111"/>
      <c r="NR567" s="111"/>
      <c r="NS567" s="111"/>
      <c r="NT567" s="111"/>
      <c r="NU567" s="111"/>
      <c r="NV567" s="111"/>
      <c r="NW567" s="111"/>
      <c r="NX567" s="111"/>
      <c r="NY567" s="111"/>
      <c r="NZ567" s="111"/>
      <c r="OA567" s="111"/>
      <c r="OB567" s="111"/>
      <c r="OC567" s="111"/>
      <c r="OD567" s="111"/>
      <c r="OE567" s="111"/>
      <c r="OF567" s="111"/>
      <c r="OG567" s="111"/>
      <c r="OH567" s="111"/>
      <c r="OI567" s="111"/>
      <c r="OJ567" s="111"/>
      <c r="OK567" s="111"/>
      <c r="OL567" s="111"/>
      <c r="OM567" s="111"/>
      <c r="ON567" s="111"/>
      <c r="OO567" s="111"/>
      <c r="OP567" s="111"/>
      <c r="OQ567" s="111"/>
      <c r="OR567" s="111"/>
      <c r="OS567" s="111"/>
      <c r="OT567" s="111"/>
      <c r="OU567" s="111"/>
      <c r="OV567" s="111"/>
      <c r="OW567" s="111"/>
      <c r="OX567" s="111"/>
      <c r="OY567" s="111"/>
      <c r="OZ567" s="111"/>
      <c r="PA567" s="111"/>
      <c r="PB567" s="111"/>
      <c r="PC567" s="111"/>
      <c r="PD567" s="111"/>
      <c r="PE567" s="111"/>
      <c r="PF567" s="111"/>
      <c r="PG567" s="111"/>
      <c r="PH567" s="111"/>
      <c r="PI567" s="111"/>
      <c r="PJ567" s="111"/>
      <c r="PK567" s="111"/>
      <c r="PL567" s="111"/>
      <c r="PM567" s="111"/>
      <c r="PN567" s="111"/>
      <c r="PO567" s="111"/>
      <c r="PP567" s="111"/>
      <c r="PQ567" s="111"/>
      <c r="PR567" s="111"/>
      <c r="PS567" s="111"/>
      <c r="PT567" s="111"/>
      <c r="PU567" s="111"/>
      <c r="PV567" s="111"/>
      <c r="PW567" s="111"/>
      <c r="PX567" s="111"/>
      <c r="PY567" s="111"/>
      <c r="PZ567" s="111"/>
      <c r="QA567" s="111"/>
      <c r="QB567" s="111"/>
      <c r="QC567" s="111"/>
      <c r="QD567" s="111"/>
      <c r="QE567" s="111"/>
      <c r="QF567" s="111"/>
      <c r="QG567" s="111"/>
      <c r="QH567" s="111"/>
      <c r="QI567" s="111"/>
      <c r="QJ567" s="111"/>
      <c r="QK567" s="111"/>
      <c r="QL567" s="111"/>
      <c r="QM567" s="111"/>
      <c r="QN567" s="111"/>
      <c r="QO567" s="111"/>
      <c r="QP567" s="111"/>
      <c r="QQ567" s="111"/>
      <c r="QR567" s="111"/>
      <c r="QS567" s="111"/>
      <c r="QT567" s="111"/>
      <c r="QU567" s="111"/>
      <c r="QV567" s="111"/>
      <c r="QW567" s="111"/>
      <c r="QX567" s="111"/>
      <c r="QY567" s="111"/>
      <c r="QZ567" s="111"/>
      <c r="RA567" s="111"/>
      <c r="RB567" s="111"/>
      <c r="RC567" s="111"/>
      <c r="RD567" s="111"/>
      <c r="RE567" s="111"/>
      <c r="RF567" s="111"/>
      <c r="RG567" s="111"/>
      <c r="RH567" s="111"/>
      <c r="RI567" s="111"/>
      <c r="RJ567" s="111"/>
      <c r="RK567" s="111"/>
      <c r="RL567" s="111"/>
      <c r="RM567" s="111"/>
      <c r="RN567" s="111"/>
      <c r="RO567" s="111"/>
      <c r="RP567" s="111"/>
      <c r="RQ567" s="111"/>
      <c r="RR567" s="111"/>
      <c r="RS567" s="111"/>
      <c r="RT567" s="111"/>
      <c r="RU567" s="111"/>
      <c r="RV567" s="111"/>
      <c r="RW567" s="111"/>
      <c r="RX567" s="111"/>
      <c r="RY567" s="111"/>
      <c r="RZ567" s="111"/>
      <c r="SA567" s="111"/>
      <c r="SB567" s="111"/>
      <c r="SC567" s="111"/>
      <c r="SD567" s="111"/>
      <c r="SE567" s="111"/>
      <c r="SF567" s="111"/>
      <c r="SG567" s="111"/>
      <c r="SH567" s="111"/>
      <c r="SI567" s="111"/>
      <c r="SJ567" s="111"/>
      <c r="SK567" s="111"/>
      <c r="SL567" s="111"/>
      <c r="SM567" s="111"/>
      <c r="SN567" s="111"/>
      <c r="SO567" s="111"/>
      <c r="SP567" s="111"/>
      <c r="SQ567" s="111"/>
      <c r="SR567" s="111"/>
      <c r="SS567" s="111"/>
      <c r="ST567" s="111"/>
      <c r="SU567" s="111"/>
      <c r="SV567" s="111"/>
      <c r="SW567" s="111"/>
      <c r="SX567" s="111"/>
      <c r="SY567" s="111"/>
      <c r="SZ567" s="111"/>
      <c r="TA567" s="111"/>
      <c r="TB567" s="111"/>
      <c r="TC567" s="111"/>
      <c r="TD567" s="111"/>
      <c r="TE567" s="111"/>
      <c r="TF567" s="111"/>
      <c r="TG567" s="111"/>
      <c r="TH567" s="111"/>
      <c r="TI567" s="111"/>
      <c r="TJ567" s="111"/>
      <c r="TK567" s="111"/>
      <c r="TL567" s="111"/>
      <c r="TM567" s="111"/>
      <c r="TN567" s="111"/>
      <c r="TO567" s="111"/>
      <c r="TP567" s="111"/>
      <c r="TQ567" s="111"/>
      <c r="TR567" s="111"/>
      <c r="TS567" s="111"/>
      <c r="TT567" s="111"/>
      <c r="TU567" s="111"/>
      <c r="TV567" s="111"/>
      <c r="TW567" s="111"/>
      <c r="TX567" s="111"/>
      <c r="TY567" s="111"/>
      <c r="TZ567" s="111"/>
      <c r="UA567" s="111"/>
      <c r="UB567" s="111"/>
      <c r="UC567" s="111"/>
      <c r="UD567" s="111"/>
      <c r="UE567" s="111"/>
      <c r="UF567" s="111"/>
      <c r="UG567" s="111"/>
      <c r="UH567" s="111"/>
      <c r="UI567" s="111"/>
      <c r="UJ567" s="111"/>
      <c r="UK567" s="111"/>
      <c r="UL567" s="111"/>
      <c r="UM567" s="111"/>
      <c r="UN567" s="111"/>
      <c r="UO567" s="111"/>
      <c r="UP567" s="111"/>
      <c r="UQ567" s="111"/>
      <c r="UR567" s="111"/>
      <c r="US567" s="111"/>
      <c r="UT567" s="111"/>
      <c r="UU567" s="111"/>
      <c r="UV567" s="111"/>
      <c r="UW567" s="111"/>
      <c r="UX567" s="111"/>
      <c r="UY567" s="111"/>
      <c r="UZ567" s="111"/>
      <c r="VA567" s="111"/>
      <c r="VB567" s="111"/>
      <c r="VC567" s="111"/>
      <c r="VD567" s="111"/>
      <c r="VE567" s="111"/>
      <c r="VF567" s="111"/>
      <c r="VG567" s="111"/>
      <c r="VH567" s="111"/>
      <c r="VI567" s="111"/>
      <c r="VJ567" s="111"/>
      <c r="VK567" s="111"/>
      <c r="VL567" s="111"/>
      <c r="VM567" s="111"/>
      <c r="VN567" s="111"/>
      <c r="VO567" s="111"/>
      <c r="VP567" s="111"/>
      <c r="VQ567" s="111"/>
      <c r="VR567" s="111"/>
      <c r="VS567" s="111"/>
      <c r="VT567" s="111"/>
      <c r="VU567" s="111"/>
      <c r="VV567" s="111"/>
      <c r="VW567" s="111"/>
      <c r="VX567" s="111"/>
      <c r="VY567" s="111"/>
      <c r="VZ567" s="111"/>
      <c r="WA567" s="111"/>
      <c r="WB567" s="111"/>
      <c r="WC567" s="111"/>
      <c r="WD567" s="111"/>
      <c r="WE567" s="111"/>
      <c r="WF567" s="111"/>
      <c r="WG567" s="111"/>
      <c r="WH567" s="111"/>
      <c r="WI567" s="111"/>
      <c r="WJ567" s="111"/>
      <c r="WK567" s="111"/>
      <c r="WL567" s="111"/>
      <c r="WM567" s="111"/>
      <c r="WN567" s="111"/>
      <c r="WO567" s="111"/>
      <c r="WP567" s="111"/>
      <c r="WQ567" s="111"/>
      <c r="WR567" s="111"/>
      <c r="WS567" s="111"/>
      <c r="WT567" s="111"/>
      <c r="WU567" s="111"/>
      <c r="WV567" s="111"/>
      <c r="WW567" s="111"/>
      <c r="WX567" s="111"/>
      <c r="WY567" s="111"/>
      <c r="WZ567" s="111"/>
      <c r="XA567" s="111"/>
      <c r="XB567" s="111"/>
      <c r="XC567" s="111"/>
      <c r="XD567" s="111"/>
      <c r="XE567" s="111"/>
      <c r="XF567" s="111"/>
      <c r="XG567" s="111"/>
      <c r="XH567" s="111"/>
      <c r="XI567" s="111"/>
      <c r="XJ567" s="111"/>
      <c r="XK567" s="111"/>
      <c r="XL567" s="111"/>
      <c r="XM567" s="111"/>
      <c r="XN567" s="111"/>
      <c r="XO567" s="111"/>
      <c r="XP567" s="111"/>
      <c r="XQ567" s="111"/>
      <c r="XR567" s="111"/>
      <c r="XS567" s="111"/>
      <c r="XT567" s="111"/>
      <c r="XU567" s="111"/>
      <c r="XV567" s="111"/>
      <c r="XW567" s="111"/>
      <c r="XX567" s="111"/>
      <c r="XY567" s="111"/>
      <c r="XZ567" s="111"/>
      <c r="YA567" s="111"/>
      <c r="YB567" s="111"/>
      <c r="YC567" s="111"/>
      <c r="YD567" s="111"/>
      <c r="YE567" s="111"/>
      <c r="YF567" s="111"/>
      <c r="YG567" s="111"/>
      <c r="YH567" s="111"/>
      <c r="YI567" s="111"/>
      <c r="YJ567" s="111"/>
      <c r="YK567" s="111"/>
      <c r="YL567" s="111"/>
      <c r="YM567" s="111"/>
      <c r="YN567" s="111"/>
      <c r="YO567" s="111"/>
      <c r="YP567" s="111"/>
      <c r="YQ567" s="111"/>
      <c r="YR567" s="111"/>
      <c r="YS567" s="111"/>
      <c r="YT567" s="111"/>
      <c r="YU567" s="111"/>
      <c r="YV567" s="111"/>
      <c r="YW567" s="111"/>
      <c r="YX567" s="111"/>
      <c r="YY567" s="111"/>
      <c r="YZ567" s="111"/>
      <c r="ZA567" s="111"/>
      <c r="ZB567" s="111"/>
      <c r="ZC567" s="111"/>
      <c r="ZD567" s="111"/>
      <c r="ZE567" s="111"/>
      <c r="ZF567" s="111"/>
      <c r="ZG567" s="111"/>
      <c r="ZH567" s="111"/>
      <c r="ZI567" s="111"/>
      <c r="ZJ567" s="111"/>
      <c r="ZK567" s="111"/>
      <c r="ZL567" s="111"/>
      <c r="ZM567" s="111"/>
      <c r="ZN567" s="111"/>
      <c r="ZO567" s="111"/>
      <c r="ZP567" s="111"/>
      <c r="ZQ567" s="111"/>
      <c r="ZR567" s="111"/>
      <c r="ZS567" s="111"/>
      <c r="ZT567" s="111"/>
      <c r="ZU567" s="111"/>
      <c r="ZV567" s="111"/>
      <c r="ZW567" s="111"/>
      <c r="ZX567" s="111"/>
      <c r="ZY567" s="111"/>
      <c r="ZZ567" s="111"/>
      <c r="AAA567" s="111"/>
      <c r="AAB567" s="111"/>
      <c r="AAC567" s="111"/>
      <c r="AAD567" s="111"/>
      <c r="AAE567" s="111"/>
      <c r="AAF567" s="111"/>
      <c r="AAG567" s="111"/>
      <c r="AAH567" s="111"/>
      <c r="AAI567" s="111"/>
      <c r="AAJ567" s="111"/>
      <c r="AAK567" s="111"/>
      <c r="AAL567" s="111"/>
      <c r="AAM567" s="111"/>
      <c r="AAN567" s="111"/>
      <c r="AAO567" s="111"/>
      <c r="AAP567" s="111"/>
      <c r="AAQ567" s="111"/>
      <c r="AAR567" s="111"/>
      <c r="AAS567" s="111"/>
      <c r="AAT567" s="111"/>
      <c r="AAU567" s="111"/>
      <c r="AAV567" s="111"/>
      <c r="AAW567" s="111"/>
      <c r="AAX567" s="111"/>
      <c r="AAY567" s="111"/>
      <c r="AAZ567" s="111"/>
      <c r="ABA567" s="111"/>
      <c r="ABB567" s="111"/>
      <c r="ABC567" s="111"/>
      <c r="ABD567" s="111"/>
      <c r="ABE567" s="111"/>
      <c r="ABF567" s="111"/>
      <c r="ABG567" s="111"/>
      <c r="ABH567" s="111"/>
      <c r="ABI567" s="111"/>
      <c r="ABJ567" s="111"/>
      <c r="ABK567" s="111"/>
      <c r="ABL567" s="111"/>
      <c r="ABM567" s="111"/>
      <c r="ABN567" s="111"/>
      <c r="ABO567" s="111"/>
      <c r="ABP567" s="111"/>
      <c r="ABQ567" s="111"/>
      <c r="ABR567" s="111"/>
      <c r="ABS567" s="111"/>
      <c r="ABT567" s="111"/>
      <c r="ABU567" s="111"/>
      <c r="ABV567" s="111"/>
      <c r="ABW567" s="111"/>
      <c r="ABX567" s="111"/>
      <c r="ABY567" s="111"/>
      <c r="ABZ567" s="111"/>
      <c r="ACA567" s="111"/>
      <c r="ACB567" s="111"/>
      <c r="ACC567" s="111"/>
      <c r="ACD567" s="111"/>
      <c r="ACE567" s="111"/>
      <c r="ACF567" s="111"/>
      <c r="ACG567" s="111"/>
      <c r="ACH567" s="111"/>
      <c r="ACI567" s="111"/>
      <c r="ACJ567" s="111"/>
      <c r="ACK567" s="111"/>
      <c r="ACL567" s="111"/>
      <c r="ACM567" s="111"/>
      <c r="ACN567" s="111"/>
      <c r="ACO567" s="111"/>
      <c r="ACP567" s="111"/>
      <c r="ACQ567" s="111"/>
      <c r="ACR567" s="111"/>
      <c r="ACS567" s="111"/>
      <c r="ACT567" s="111"/>
      <c r="ACU567" s="111"/>
      <c r="ACV567" s="111"/>
      <c r="ACW567" s="111"/>
      <c r="ACX567" s="111"/>
      <c r="ACY567" s="111"/>
      <c r="ACZ567" s="111"/>
      <c r="ADA567" s="111"/>
      <c r="ADB567" s="111"/>
      <c r="ADC567" s="111"/>
      <c r="ADD567" s="111"/>
      <c r="ADE567" s="111"/>
      <c r="ADF567" s="111"/>
      <c r="ADG567" s="111"/>
      <c r="ADH567" s="111"/>
      <c r="ADI567" s="111"/>
      <c r="ADJ567" s="111"/>
      <c r="ADK567" s="111"/>
      <c r="ADL567" s="111"/>
      <c r="ADM567" s="111"/>
      <c r="ADN567" s="111"/>
      <c r="ADO567" s="111"/>
      <c r="ADP567" s="111"/>
      <c r="ADQ567" s="111"/>
      <c r="ADR567" s="111"/>
      <c r="ADS567" s="111"/>
      <c r="ADT567" s="111"/>
      <c r="ADU567" s="111"/>
      <c r="ADV567" s="111"/>
      <c r="ADW567" s="111"/>
      <c r="ADX567" s="111"/>
      <c r="ADY567" s="111"/>
      <c r="ADZ567" s="111"/>
      <c r="AEA567" s="111"/>
      <c r="AEB567" s="111"/>
      <c r="AEC567" s="111"/>
      <c r="AED567" s="111"/>
      <c r="AEE567" s="111"/>
      <c r="AEF567" s="111"/>
      <c r="AEG567" s="111"/>
      <c r="AEH567" s="111"/>
      <c r="AEI567" s="111"/>
      <c r="AEJ567" s="111"/>
      <c r="AEK567" s="111"/>
      <c r="AEL567" s="111"/>
      <c r="AEM567" s="111"/>
      <c r="AEN567" s="111"/>
      <c r="AEO567" s="111"/>
      <c r="AEP567" s="111"/>
      <c r="AEQ567" s="111"/>
      <c r="AER567" s="111"/>
      <c r="AES567" s="111"/>
      <c r="AET567" s="111"/>
      <c r="AEU567" s="111"/>
      <c r="AEV567" s="111"/>
      <c r="AEW567" s="111"/>
      <c r="AEX567" s="111"/>
      <c r="AEY567" s="111"/>
      <c r="AEZ567" s="111"/>
      <c r="AFA567" s="111"/>
      <c r="AFB567" s="111"/>
      <c r="AFC567" s="111"/>
      <c r="AFD567" s="111"/>
      <c r="AFE567" s="111"/>
      <c r="AFF567" s="111"/>
      <c r="AFG567" s="111"/>
      <c r="AFH567" s="111"/>
      <c r="AFI567" s="111"/>
      <c r="AFJ567" s="111"/>
      <c r="AFK567" s="111"/>
      <c r="AFL567" s="111"/>
      <c r="AFM567" s="111"/>
      <c r="AFN567" s="111"/>
      <c r="AFO567" s="111"/>
      <c r="AFP567" s="111"/>
      <c r="AFQ567" s="111"/>
      <c r="AFR567" s="111"/>
      <c r="AFS567" s="111"/>
      <c r="AFT567" s="111"/>
      <c r="AFU567" s="111"/>
      <c r="AFV567" s="111"/>
      <c r="AFW567" s="111"/>
      <c r="AFX567" s="111"/>
      <c r="AFY567" s="111"/>
      <c r="AFZ567" s="111"/>
      <c r="AGA567" s="111"/>
      <c r="AGB567" s="111"/>
      <c r="AGC567" s="111"/>
      <c r="AGD567" s="111"/>
      <c r="AGE567" s="111"/>
      <c r="AGF567" s="111"/>
      <c r="AGG567" s="111"/>
      <c r="AGH567" s="111"/>
      <c r="AGI567" s="111"/>
      <c r="AGJ567" s="111"/>
      <c r="AGK567" s="111"/>
      <c r="AGL567" s="111"/>
      <c r="AGM567" s="111"/>
      <c r="AGN567" s="111"/>
      <c r="AGO567" s="111"/>
      <c r="AGP567" s="111"/>
      <c r="AGQ567" s="111"/>
      <c r="AGR567" s="111"/>
      <c r="AGS567" s="111"/>
      <c r="AGT567" s="111"/>
      <c r="AGU567" s="111"/>
      <c r="AGV567" s="111"/>
      <c r="AGW567" s="111"/>
      <c r="AGX567" s="111"/>
      <c r="AGY567" s="111"/>
      <c r="AGZ567" s="111"/>
      <c r="AHA567" s="111"/>
      <c r="AHB567" s="111"/>
      <c r="AHC567" s="111"/>
      <c r="AHD567" s="111"/>
      <c r="AHE567" s="111"/>
      <c r="AHF567" s="111"/>
      <c r="AHG567" s="111"/>
      <c r="AHH567" s="111"/>
      <c r="AHI567" s="111"/>
      <c r="AHJ567" s="111"/>
      <c r="AHK567" s="111"/>
      <c r="AHL567" s="111"/>
      <c r="AHM567" s="111"/>
      <c r="AHN567" s="111"/>
      <c r="AHO567" s="111"/>
      <c r="AHP567" s="111"/>
      <c r="AHQ567" s="111"/>
      <c r="AHR567" s="111"/>
      <c r="AHS567" s="111"/>
      <c r="AHT567" s="111"/>
      <c r="AHU567" s="111"/>
      <c r="AHV567" s="111"/>
      <c r="AHW567" s="111"/>
      <c r="AHX567" s="111"/>
      <c r="AHY567" s="111"/>
      <c r="AHZ567" s="111"/>
      <c r="AIA567" s="111"/>
      <c r="AIB567" s="111"/>
      <c r="AIC567" s="111"/>
      <c r="AID567" s="111"/>
      <c r="AIE567" s="111"/>
      <c r="AIF567" s="111"/>
      <c r="AIG567" s="111"/>
      <c r="AIH567" s="111"/>
      <c r="AII567" s="111"/>
      <c r="AIJ567" s="111"/>
      <c r="AIK567" s="111"/>
      <c r="AIL567" s="111"/>
      <c r="AIM567" s="111"/>
      <c r="AIN567" s="111"/>
      <c r="AIO567" s="111"/>
      <c r="AIP567" s="111"/>
      <c r="AIQ567" s="111"/>
      <c r="AIR567" s="111"/>
      <c r="AIS567" s="111"/>
      <c r="AIT567" s="111"/>
      <c r="AIU567" s="111"/>
      <c r="AIV567" s="111"/>
      <c r="AIW567" s="111"/>
      <c r="AIX567" s="111"/>
      <c r="AIY567" s="111"/>
      <c r="AIZ567" s="111"/>
      <c r="AJA567" s="111"/>
      <c r="AJB567" s="111"/>
      <c r="AJC567" s="111"/>
      <c r="AJD567" s="111"/>
      <c r="AJE567" s="111"/>
      <c r="AJF567" s="111"/>
      <c r="AJG567" s="111"/>
      <c r="AJH567" s="111"/>
      <c r="AJI567" s="111"/>
      <c r="AJJ567" s="111"/>
      <c r="AJK567" s="111"/>
      <c r="AJL567" s="111"/>
      <c r="AJM567" s="111"/>
      <c r="AJN567" s="111"/>
      <c r="AJO567" s="111"/>
      <c r="AJP567" s="111"/>
      <c r="AJQ567" s="111"/>
      <c r="AJR567" s="111"/>
      <c r="AJS567" s="111"/>
      <c r="AJT567" s="111"/>
      <c r="AJU567" s="111"/>
      <c r="AJV567" s="111"/>
      <c r="AJW567" s="111"/>
      <c r="AJX567" s="111"/>
      <c r="AJY567" s="111"/>
      <c r="AJZ567" s="111"/>
      <c r="AKA567" s="111"/>
      <c r="AKB567" s="111"/>
      <c r="AKC567" s="111"/>
      <c r="AKD567" s="111"/>
      <c r="AKE567" s="111"/>
      <c r="AKF567" s="111"/>
      <c r="AKG567" s="111"/>
      <c r="AKH567" s="111"/>
      <c r="AKI567" s="111"/>
      <c r="AKJ567" s="111"/>
      <c r="AKK567" s="111"/>
      <c r="AKL567" s="111"/>
      <c r="AKM567" s="111"/>
      <c r="AKN567" s="111"/>
      <c r="AKO567" s="111"/>
      <c r="AKP567" s="111"/>
      <c r="AKQ567" s="111"/>
      <c r="AKR567" s="111"/>
      <c r="AKS567" s="111"/>
      <c r="AKT567" s="111"/>
      <c r="AKU567" s="111"/>
      <c r="AKV567" s="111"/>
      <c r="AKW567" s="111"/>
      <c r="AKX567" s="111"/>
      <c r="AKY567" s="111"/>
      <c r="AKZ567" s="111"/>
      <c r="ALA567" s="111"/>
      <c r="ALB567" s="111"/>
      <c r="ALC567" s="111"/>
      <c r="ALD567" s="111"/>
      <c r="ALE567" s="111"/>
      <c r="ALF567" s="111"/>
      <c r="ALG567" s="111"/>
      <c r="ALH567" s="111"/>
      <c r="ALI567" s="111"/>
      <c r="ALJ567" s="111"/>
      <c r="ALK567" s="111"/>
      <c r="ALL567" s="111"/>
      <c r="ALM567" s="111"/>
      <c r="ALN567" s="111"/>
      <c r="ALO567" s="111"/>
      <c r="ALP567" s="111"/>
      <c r="ALQ567" s="111"/>
      <c r="ALR567" s="111"/>
      <c r="ALS567" s="111"/>
      <c r="ALT567" s="111"/>
      <c r="ALU567" s="111"/>
      <c r="ALV567" s="111"/>
      <c r="ALW567" s="111"/>
      <c r="ALX567" s="111"/>
      <c r="ALY567" s="111"/>
      <c r="ALZ567" s="111"/>
      <c r="AMA567" s="111"/>
      <c r="AMB567" s="111"/>
      <c r="AMC567" s="111"/>
      <c r="AMD567" s="111"/>
      <c r="AME567" s="111"/>
      <c r="AMF567" s="111"/>
      <c r="AMG567" s="111"/>
      <c r="AMH567" s="111"/>
      <c r="AMI567" s="111"/>
      <c r="AMJ567" s="111"/>
    </row>
    <row r="568" spans="1:1026" x14ac:dyDescent="0.25">
      <c r="A568" s="294" t="s">
        <v>6242</v>
      </c>
      <c r="B568" s="257">
        <v>568</v>
      </c>
      <c r="C568" s="258" t="s">
        <v>24654</v>
      </c>
      <c r="D568" s="296" t="s">
        <v>6243</v>
      </c>
      <c r="E568" s="297"/>
      <c r="F568" s="298">
        <v>4</v>
      </c>
      <c r="G568" s="299">
        <v>4</v>
      </c>
      <c r="H568" s="299"/>
      <c r="I568" s="492" t="s">
        <v>750</v>
      </c>
      <c r="J568" s="298"/>
      <c r="K568" s="298"/>
      <c r="L568" s="298"/>
      <c r="M568" s="298"/>
      <c r="N568" s="298"/>
      <c r="O568" s="300"/>
      <c r="P568" s="300"/>
      <c r="Q568" s="298"/>
      <c r="R568" s="298"/>
      <c r="S568" s="298"/>
      <c r="T568" s="298"/>
      <c r="U568" s="298"/>
      <c r="V568" s="301"/>
      <c r="W568" s="283">
        <f t="shared" si="240"/>
        <v>100</v>
      </c>
      <c r="X568" s="283">
        <f t="shared" si="248"/>
        <v>100</v>
      </c>
      <c r="Y568" s="283">
        <f t="shared" si="242"/>
        <v>100</v>
      </c>
      <c r="Z568" s="283">
        <f t="shared" si="249"/>
        <v>100</v>
      </c>
      <c r="AA568" s="283">
        <f t="shared" si="250"/>
        <v>100</v>
      </c>
      <c r="AB568" s="287">
        <f t="shared" si="227"/>
        <v>100</v>
      </c>
      <c r="AC568" s="287">
        <f t="shared" si="226"/>
        <v>100</v>
      </c>
      <c r="AD568" s="287">
        <f t="shared" si="238"/>
        <v>100</v>
      </c>
      <c r="AE568" s="284">
        <f t="shared" si="246"/>
        <v>100</v>
      </c>
      <c r="AF568" s="284">
        <f t="shared" si="230"/>
        <v>100</v>
      </c>
      <c r="AG568" s="268">
        <f t="shared" si="244"/>
        <v>100</v>
      </c>
      <c r="AH568" s="268">
        <f t="shared" si="241"/>
        <v>100</v>
      </c>
      <c r="AI568" s="268">
        <f t="shared" si="245"/>
        <v>100</v>
      </c>
      <c r="AJ568" s="268">
        <f t="shared" si="247"/>
        <v>100</v>
      </c>
      <c r="AK568" s="305" t="s">
        <v>750</v>
      </c>
      <c r="AL568" s="306"/>
      <c r="AM568" s="297"/>
      <c r="AN568" s="511"/>
      <c r="AO568" s="297"/>
      <c r="AP568" s="297"/>
      <c r="AQ568" s="277"/>
      <c r="AR568" s="171" t="s">
        <v>6244</v>
      </c>
      <c r="AS568" s="171"/>
      <c r="AT568" s="277"/>
      <c r="AU568" s="277"/>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11"/>
      <c r="CD568" s="111"/>
      <c r="CE568" s="111"/>
      <c r="CF568" s="111"/>
      <c r="CG568" s="111"/>
      <c r="CH568" s="111"/>
      <c r="CI568" s="111"/>
      <c r="CJ568" s="111"/>
      <c r="CK568" s="111"/>
      <c r="CL568" s="111"/>
      <c r="CM568" s="111"/>
      <c r="CN568" s="111"/>
      <c r="CO568" s="111"/>
      <c r="CP568" s="111"/>
      <c r="CQ568" s="111"/>
      <c r="CR568" s="111"/>
      <c r="CS568" s="111"/>
      <c r="CT568" s="111"/>
      <c r="CU568" s="111"/>
      <c r="CV568" s="111"/>
      <c r="CW568" s="111"/>
      <c r="CX568" s="111"/>
      <c r="CY568" s="111"/>
      <c r="CZ568" s="111"/>
      <c r="DA568" s="111"/>
      <c r="DB568" s="111"/>
      <c r="DC568" s="111"/>
      <c r="DD568" s="111"/>
      <c r="DE568" s="111"/>
      <c r="DF568" s="111"/>
      <c r="DG568" s="111"/>
      <c r="DH568" s="111"/>
      <c r="DI568" s="111"/>
      <c r="DJ568" s="111"/>
      <c r="DK568" s="111"/>
      <c r="DL568" s="111"/>
      <c r="DM568" s="111"/>
      <c r="DN568" s="111"/>
      <c r="DO568" s="111"/>
      <c r="DP568" s="111"/>
      <c r="DQ568" s="111"/>
      <c r="DR568" s="111"/>
      <c r="DS568" s="111"/>
      <c r="DT568" s="111"/>
      <c r="DU568" s="111"/>
      <c r="DV568" s="111"/>
      <c r="DW568" s="111"/>
      <c r="DX568" s="111"/>
      <c r="DY568" s="111"/>
      <c r="DZ568" s="111"/>
      <c r="EA568" s="111"/>
      <c r="EB568" s="111"/>
      <c r="EC568" s="111"/>
      <c r="ED568" s="111"/>
      <c r="EE568" s="111"/>
      <c r="EF568" s="111"/>
      <c r="EG568" s="111"/>
      <c r="EH568" s="111"/>
      <c r="EI568" s="111"/>
      <c r="EJ568" s="111"/>
      <c r="EK568" s="111"/>
      <c r="EL568" s="111"/>
      <c r="EM568" s="111"/>
      <c r="EN568" s="111"/>
      <c r="EO568" s="111"/>
      <c r="EP568" s="111"/>
      <c r="EQ568" s="111"/>
      <c r="ER568" s="111"/>
      <c r="ES568" s="111"/>
      <c r="ET568" s="111"/>
      <c r="EU568" s="111"/>
      <c r="EV568" s="111"/>
      <c r="EW568" s="111"/>
      <c r="EX568" s="111"/>
      <c r="EY568" s="111"/>
      <c r="EZ568" s="111"/>
      <c r="FA568" s="111"/>
      <c r="FB568" s="111"/>
      <c r="FC568" s="111"/>
      <c r="FD568" s="111"/>
      <c r="FE568" s="111"/>
      <c r="FF568" s="111"/>
      <c r="FG568" s="111"/>
      <c r="FH568" s="111"/>
      <c r="FI568" s="111"/>
      <c r="FJ568" s="111"/>
      <c r="FK568" s="111"/>
      <c r="FL568" s="111"/>
      <c r="FM568" s="111"/>
      <c r="FN568" s="111"/>
      <c r="FO568" s="111"/>
      <c r="FP568" s="111"/>
      <c r="FQ568" s="111"/>
      <c r="FR568" s="111"/>
      <c r="FS568" s="111"/>
      <c r="FT568" s="111"/>
      <c r="FU568" s="111"/>
      <c r="FV568" s="111"/>
      <c r="FW568" s="111"/>
      <c r="FX568" s="111"/>
      <c r="FY568" s="111"/>
      <c r="FZ568" s="111"/>
      <c r="GA568" s="111"/>
      <c r="GB568" s="111"/>
      <c r="GC568" s="111"/>
      <c r="GD568" s="111"/>
      <c r="GE568" s="111"/>
      <c r="GF568" s="111"/>
      <c r="GG568" s="111"/>
      <c r="GH568" s="111"/>
      <c r="GI568" s="111"/>
      <c r="GJ568" s="111"/>
      <c r="GK568" s="111"/>
      <c r="GL568" s="111"/>
      <c r="GM568" s="111"/>
      <c r="GN568" s="111"/>
      <c r="GO568" s="111"/>
      <c r="GP568" s="111"/>
      <c r="GQ568" s="111"/>
      <c r="GR568" s="111"/>
      <c r="GS568" s="111"/>
      <c r="GT568" s="111"/>
      <c r="GU568" s="111"/>
      <c r="GV568" s="111"/>
      <c r="GW568" s="111"/>
      <c r="GX568" s="111"/>
      <c r="GY568" s="111"/>
      <c r="GZ568" s="111"/>
      <c r="HA568" s="111"/>
      <c r="HB568" s="111"/>
      <c r="HC568" s="111"/>
      <c r="HD568" s="111"/>
      <c r="HE568" s="111"/>
      <c r="HF568" s="111"/>
      <c r="HG568" s="111"/>
      <c r="HH568" s="111"/>
      <c r="HI568" s="111"/>
      <c r="HJ568" s="111"/>
      <c r="HK568" s="111"/>
      <c r="HL568" s="111"/>
      <c r="HM568" s="111"/>
      <c r="HN568" s="111"/>
      <c r="HO568" s="111"/>
      <c r="HP568" s="111"/>
      <c r="HQ568" s="111"/>
      <c r="HR568" s="111"/>
      <c r="HS568" s="111"/>
      <c r="HT568" s="111"/>
      <c r="HU568" s="111"/>
      <c r="HV568" s="111"/>
      <c r="HW568" s="111"/>
      <c r="HX568" s="111"/>
      <c r="HY568" s="111"/>
      <c r="HZ568" s="111"/>
      <c r="IA568" s="111"/>
      <c r="IB568" s="111"/>
      <c r="IC568" s="111"/>
      <c r="ID568" s="111"/>
      <c r="IE568" s="111"/>
      <c r="IF568" s="111"/>
      <c r="IG568" s="111"/>
      <c r="IH568" s="111"/>
      <c r="II568" s="111"/>
      <c r="IJ568" s="111"/>
      <c r="IK568" s="111"/>
      <c r="IL568" s="111"/>
      <c r="IM568" s="111"/>
      <c r="IN568" s="111"/>
      <c r="IO568" s="111"/>
      <c r="IP568" s="111"/>
      <c r="IQ568" s="111"/>
      <c r="IR568" s="111"/>
      <c r="IS568" s="111"/>
      <c r="IT568" s="111"/>
      <c r="IU568" s="111"/>
      <c r="IV568" s="111"/>
      <c r="IW568" s="111"/>
      <c r="IX568" s="111"/>
      <c r="IY568" s="111"/>
      <c r="IZ568" s="111"/>
      <c r="JA568" s="111"/>
      <c r="JB568" s="111"/>
      <c r="JC568" s="111"/>
      <c r="JD568" s="111"/>
      <c r="JE568" s="111"/>
      <c r="JF568" s="111"/>
      <c r="JG568" s="111"/>
      <c r="JH568" s="111"/>
      <c r="JI568" s="111"/>
      <c r="JJ568" s="111"/>
      <c r="JK568" s="111"/>
      <c r="JL568" s="111"/>
      <c r="JM568" s="111"/>
      <c r="JN568" s="111"/>
      <c r="JO568" s="111"/>
      <c r="JP568" s="111"/>
      <c r="JQ568" s="111"/>
      <c r="JR568" s="111"/>
      <c r="JS568" s="111"/>
      <c r="JT568" s="111"/>
      <c r="JU568" s="111"/>
      <c r="JV568" s="111"/>
      <c r="JW568" s="111"/>
      <c r="JX568" s="111"/>
      <c r="JY568" s="111"/>
      <c r="JZ568" s="111"/>
      <c r="KA568" s="111"/>
      <c r="KB568" s="111"/>
      <c r="KC568" s="111"/>
      <c r="KD568" s="111"/>
      <c r="KE568" s="111"/>
      <c r="KF568" s="111"/>
      <c r="KG568" s="111"/>
      <c r="KH568" s="111"/>
      <c r="KI568" s="111"/>
      <c r="KJ568" s="111"/>
      <c r="KK568" s="111"/>
      <c r="KL568" s="111"/>
      <c r="KM568" s="111"/>
      <c r="KN568" s="111"/>
      <c r="KO568" s="111"/>
      <c r="KP568" s="111"/>
      <c r="KQ568" s="111"/>
      <c r="KR568" s="111"/>
      <c r="KS568" s="111"/>
      <c r="KT568" s="111"/>
      <c r="KU568" s="111"/>
      <c r="KV568" s="111"/>
      <c r="KW568" s="111"/>
      <c r="KX568" s="111"/>
      <c r="KY568" s="111"/>
      <c r="KZ568" s="111"/>
      <c r="LA568" s="111"/>
      <c r="LB568" s="111"/>
      <c r="LC568" s="111"/>
      <c r="LD568" s="111"/>
      <c r="LE568" s="111"/>
      <c r="LF568" s="111"/>
      <c r="LG568" s="111"/>
      <c r="LH568" s="111"/>
      <c r="LI568" s="111"/>
      <c r="LJ568" s="111"/>
      <c r="LK568" s="111"/>
      <c r="LL568" s="111"/>
      <c r="LM568" s="111"/>
      <c r="LN568" s="111"/>
      <c r="LO568" s="111"/>
      <c r="LP568" s="111"/>
      <c r="LQ568" s="111"/>
      <c r="LR568" s="111"/>
      <c r="LS568" s="111"/>
      <c r="LT568" s="111"/>
      <c r="LU568" s="111"/>
      <c r="LV568" s="111"/>
      <c r="LW568" s="111"/>
      <c r="LX568" s="111"/>
      <c r="LY568" s="111"/>
      <c r="LZ568" s="111"/>
      <c r="MA568" s="111"/>
      <c r="MB568" s="111"/>
      <c r="MC568" s="111"/>
      <c r="MD568" s="111"/>
      <c r="ME568" s="111"/>
      <c r="MF568" s="111"/>
      <c r="MG568" s="111"/>
      <c r="MH568" s="111"/>
      <c r="MI568" s="111"/>
      <c r="MJ568" s="111"/>
      <c r="MK568" s="111"/>
      <c r="ML568" s="111"/>
      <c r="MM568" s="111"/>
      <c r="MN568" s="111"/>
      <c r="MO568" s="111"/>
      <c r="MP568" s="111"/>
      <c r="MQ568" s="111"/>
      <c r="MR568" s="111"/>
      <c r="MS568" s="111"/>
      <c r="MT568" s="111"/>
      <c r="MU568" s="111"/>
      <c r="MV568" s="111"/>
      <c r="MW568" s="111"/>
      <c r="MX568" s="111"/>
      <c r="MY568" s="111"/>
      <c r="MZ568" s="111"/>
      <c r="NA568" s="111"/>
      <c r="NB568" s="111"/>
      <c r="NC568" s="111"/>
      <c r="ND568" s="111"/>
      <c r="NE568" s="111"/>
      <c r="NF568" s="111"/>
      <c r="NG568" s="111"/>
      <c r="NH568" s="111"/>
      <c r="NI568" s="111"/>
      <c r="NJ568" s="111"/>
      <c r="NK568" s="111"/>
      <c r="NL568" s="111"/>
      <c r="NM568" s="111"/>
      <c r="NN568" s="111"/>
      <c r="NO568" s="111"/>
      <c r="NP568" s="111"/>
      <c r="NQ568" s="111"/>
      <c r="NR568" s="111"/>
      <c r="NS568" s="111"/>
      <c r="NT568" s="111"/>
      <c r="NU568" s="111"/>
      <c r="NV568" s="111"/>
      <c r="NW568" s="111"/>
      <c r="NX568" s="111"/>
      <c r="NY568" s="111"/>
      <c r="NZ568" s="111"/>
      <c r="OA568" s="111"/>
      <c r="OB568" s="111"/>
      <c r="OC568" s="111"/>
      <c r="OD568" s="111"/>
      <c r="OE568" s="111"/>
      <c r="OF568" s="111"/>
      <c r="OG568" s="111"/>
      <c r="OH568" s="111"/>
      <c r="OI568" s="111"/>
      <c r="OJ568" s="111"/>
      <c r="OK568" s="111"/>
      <c r="OL568" s="111"/>
      <c r="OM568" s="111"/>
      <c r="ON568" s="111"/>
      <c r="OO568" s="111"/>
      <c r="OP568" s="111"/>
      <c r="OQ568" s="111"/>
      <c r="OR568" s="111"/>
      <c r="OS568" s="111"/>
      <c r="OT568" s="111"/>
      <c r="OU568" s="111"/>
      <c r="OV568" s="111"/>
      <c r="OW568" s="111"/>
      <c r="OX568" s="111"/>
      <c r="OY568" s="111"/>
      <c r="OZ568" s="111"/>
      <c r="PA568" s="111"/>
      <c r="PB568" s="111"/>
      <c r="PC568" s="111"/>
      <c r="PD568" s="111"/>
      <c r="PE568" s="111"/>
      <c r="PF568" s="111"/>
      <c r="PG568" s="111"/>
      <c r="PH568" s="111"/>
      <c r="PI568" s="111"/>
      <c r="PJ568" s="111"/>
      <c r="PK568" s="111"/>
      <c r="PL568" s="111"/>
      <c r="PM568" s="111"/>
      <c r="PN568" s="111"/>
      <c r="PO568" s="111"/>
      <c r="PP568" s="111"/>
      <c r="PQ568" s="111"/>
      <c r="PR568" s="111"/>
      <c r="PS568" s="111"/>
      <c r="PT568" s="111"/>
      <c r="PU568" s="111"/>
      <c r="PV568" s="111"/>
      <c r="PW568" s="111"/>
      <c r="PX568" s="111"/>
      <c r="PY568" s="111"/>
      <c r="PZ568" s="111"/>
      <c r="QA568" s="111"/>
      <c r="QB568" s="111"/>
      <c r="QC568" s="111"/>
      <c r="QD568" s="111"/>
      <c r="QE568" s="111"/>
      <c r="QF568" s="111"/>
      <c r="QG568" s="111"/>
      <c r="QH568" s="111"/>
      <c r="QI568" s="111"/>
      <c r="QJ568" s="111"/>
      <c r="QK568" s="111"/>
      <c r="QL568" s="111"/>
      <c r="QM568" s="111"/>
      <c r="QN568" s="111"/>
      <c r="QO568" s="111"/>
      <c r="QP568" s="111"/>
      <c r="QQ568" s="111"/>
      <c r="QR568" s="111"/>
      <c r="QS568" s="111"/>
      <c r="QT568" s="111"/>
      <c r="QU568" s="111"/>
      <c r="QV568" s="111"/>
      <c r="QW568" s="111"/>
      <c r="QX568" s="111"/>
      <c r="QY568" s="111"/>
      <c r="QZ568" s="111"/>
      <c r="RA568" s="111"/>
      <c r="RB568" s="111"/>
      <c r="RC568" s="111"/>
      <c r="RD568" s="111"/>
      <c r="RE568" s="111"/>
      <c r="RF568" s="111"/>
      <c r="RG568" s="111"/>
      <c r="RH568" s="111"/>
      <c r="RI568" s="111"/>
      <c r="RJ568" s="111"/>
      <c r="RK568" s="111"/>
      <c r="RL568" s="111"/>
      <c r="RM568" s="111"/>
      <c r="RN568" s="111"/>
      <c r="RO568" s="111"/>
      <c r="RP568" s="111"/>
      <c r="RQ568" s="111"/>
      <c r="RR568" s="111"/>
      <c r="RS568" s="111"/>
      <c r="RT568" s="111"/>
      <c r="RU568" s="111"/>
      <c r="RV568" s="111"/>
      <c r="RW568" s="111"/>
      <c r="RX568" s="111"/>
      <c r="RY568" s="111"/>
      <c r="RZ568" s="111"/>
      <c r="SA568" s="111"/>
      <c r="SB568" s="111"/>
      <c r="SC568" s="111"/>
      <c r="SD568" s="111"/>
      <c r="SE568" s="111"/>
      <c r="SF568" s="111"/>
      <c r="SG568" s="111"/>
      <c r="SH568" s="111"/>
      <c r="SI568" s="111"/>
      <c r="SJ568" s="111"/>
      <c r="SK568" s="111"/>
      <c r="SL568" s="111"/>
      <c r="SM568" s="111"/>
      <c r="SN568" s="111"/>
      <c r="SO568" s="111"/>
      <c r="SP568" s="111"/>
      <c r="SQ568" s="111"/>
      <c r="SR568" s="111"/>
      <c r="SS568" s="111"/>
      <c r="ST568" s="111"/>
      <c r="SU568" s="111"/>
      <c r="SV568" s="111"/>
      <c r="SW568" s="111"/>
      <c r="SX568" s="111"/>
      <c r="SY568" s="111"/>
      <c r="SZ568" s="111"/>
      <c r="TA568" s="111"/>
      <c r="TB568" s="111"/>
      <c r="TC568" s="111"/>
      <c r="TD568" s="111"/>
      <c r="TE568" s="111"/>
      <c r="TF568" s="111"/>
      <c r="TG568" s="111"/>
      <c r="TH568" s="111"/>
      <c r="TI568" s="111"/>
      <c r="TJ568" s="111"/>
      <c r="TK568" s="111"/>
      <c r="TL568" s="111"/>
      <c r="TM568" s="111"/>
      <c r="TN568" s="111"/>
      <c r="TO568" s="111"/>
      <c r="TP568" s="111"/>
      <c r="TQ568" s="111"/>
      <c r="TR568" s="111"/>
      <c r="TS568" s="111"/>
      <c r="TT568" s="111"/>
      <c r="TU568" s="111"/>
      <c r="TV568" s="111"/>
      <c r="TW568" s="111"/>
      <c r="TX568" s="111"/>
      <c r="TY568" s="111"/>
      <c r="TZ568" s="111"/>
      <c r="UA568" s="111"/>
      <c r="UB568" s="111"/>
      <c r="UC568" s="111"/>
      <c r="UD568" s="111"/>
      <c r="UE568" s="111"/>
      <c r="UF568" s="111"/>
      <c r="UG568" s="111"/>
      <c r="UH568" s="111"/>
      <c r="UI568" s="111"/>
      <c r="UJ568" s="111"/>
      <c r="UK568" s="111"/>
      <c r="UL568" s="111"/>
      <c r="UM568" s="111"/>
      <c r="UN568" s="111"/>
      <c r="UO568" s="111"/>
      <c r="UP568" s="111"/>
      <c r="UQ568" s="111"/>
      <c r="UR568" s="111"/>
      <c r="US568" s="111"/>
      <c r="UT568" s="111"/>
      <c r="UU568" s="111"/>
      <c r="UV568" s="111"/>
      <c r="UW568" s="111"/>
      <c r="UX568" s="111"/>
      <c r="UY568" s="111"/>
      <c r="UZ568" s="111"/>
      <c r="VA568" s="111"/>
      <c r="VB568" s="111"/>
      <c r="VC568" s="111"/>
      <c r="VD568" s="111"/>
      <c r="VE568" s="111"/>
      <c r="VF568" s="111"/>
      <c r="VG568" s="111"/>
      <c r="VH568" s="111"/>
      <c r="VI568" s="111"/>
      <c r="VJ568" s="111"/>
      <c r="VK568" s="111"/>
      <c r="VL568" s="111"/>
      <c r="VM568" s="111"/>
      <c r="VN568" s="111"/>
      <c r="VO568" s="111"/>
      <c r="VP568" s="111"/>
      <c r="VQ568" s="111"/>
      <c r="VR568" s="111"/>
      <c r="VS568" s="111"/>
      <c r="VT568" s="111"/>
      <c r="VU568" s="111"/>
      <c r="VV568" s="111"/>
      <c r="VW568" s="111"/>
      <c r="VX568" s="111"/>
      <c r="VY568" s="111"/>
      <c r="VZ568" s="111"/>
      <c r="WA568" s="111"/>
      <c r="WB568" s="111"/>
      <c r="WC568" s="111"/>
      <c r="WD568" s="111"/>
      <c r="WE568" s="111"/>
      <c r="WF568" s="111"/>
      <c r="WG568" s="111"/>
      <c r="WH568" s="111"/>
      <c r="WI568" s="111"/>
      <c r="WJ568" s="111"/>
      <c r="WK568" s="111"/>
      <c r="WL568" s="111"/>
      <c r="WM568" s="111"/>
      <c r="WN568" s="111"/>
      <c r="WO568" s="111"/>
      <c r="WP568" s="111"/>
      <c r="WQ568" s="111"/>
      <c r="WR568" s="111"/>
      <c r="WS568" s="111"/>
      <c r="WT568" s="111"/>
      <c r="WU568" s="111"/>
      <c r="WV568" s="111"/>
      <c r="WW568" s="111"/>
      <c r="WX568" s="111"/>
      <c r="WY568" s="111"/>
      <c r="WZ568" s="111"/>
      <c r="XA568" s="111"/>
      <c r="XB568" s="111"/>
      <c r="XC568" s="111"/>
      <c r="XD568" s="111"/>
      <c r="XE568" s="111"/>
      <c r="XF568" s="111"/>
      <c r="XG568" s="111"/>
      <c r="XH568" s="111"/>
      <c r="XI568" s="111"/>
      <c r="XJ568" s="111"/>
      <c r="XK568" s="111"/>
      <c r="XL568" s="111"/>
      <c r="XM568" s="111"/>
      <c r="XN568" s="111"/>
      <c r="XO568" s="111"/>
      <c r="XP568" s="111"/>
      <c r="XQ568" s="111"/>
      <c r="XR568" s="111"/>
      <c r="XS568" s="111"/>
      <c r="XT568" s="111"/>
      <c r="XU568" s="111"/>
      <c r="XV568" s="111"/>
      <c r="XW568" s="111"/>
      <c r="XX568" s="111"/>
      <c r="XY568" s="111"/>
      <c r="XZ568" s="111"/>
      <c r="YA568" s="111"/>
      <c r="YB568" s="111"/>
      <c r="YC568" s="111"/>
      <c r="YD568" s="111"/>
      <c r="YE568" s="111"/>
      <c r="YF568" s="111"/>
      <c r="YG568" s="111"/>
      <c r="YH568" s="111"/>
      <c r="YI568" s="111"/>
      <c r="YJ568" s="111"/>
      <c r="YK568" s="111"/>
      <c r="YL568" s="111"/>
      <c r="YM568" s="111"/>
      <c r="YN568" s="111"/>
      <c r="YO568" s="111"/>
      <c r="YP568" s="111"/>
      <c r="YQ568" s="111"/>
      <c r="YR568" s="111"/>
      <c r="YS568" s="111"/>
      <c r="YT568" s="111"/>
      <c r="YU568" s="111"/>
      <c r="YV568" s="111"/>
      <c r="YW568" s="111"/>
      <c r="YX568" s="111"/>
      <c r="YY568" s="111"/>
      <c r="YZ568" s="111"/>
      <c r="ZA568" s="111"/>
      <c r="ZB568" s="111"/>
      <c r="ZC568" s="111"/>
      <c r="ZD568" s="111"/>
      <c r="ZE568" s="111"/>
      <c r="ZF568" s="111"/>
      <c r="ZG568" s="111"/>
      <c r="ZH568" s="111"/>
      <c r="ZI568" s="111"/>
      <c r="ZJ568" s="111"/>
      <c r="ZK568" s="111"/>
      <c r="ZL568" s="111"/>
      <c r="ZM568" s="111"/>
      <c r="ZN568" s="111"/>
      <c r="ZO568" s="111"/>
      <c r="ZP568" s="111"/>
      <c r="ZQ568" s="111"/>
      <c r="ZR568" s="111"/>
      <c r="ZS568" s="111"/>
      <c r="ZT568" s="111"/>
      <c r="ZU568" s="111"/>
      <c r="ZV568" s="111"/>
      <c r="ZW568" s="111"/>
      <c r="ZX568" s="111"/>
      <c r="ZY568" s="111"/>
      <c r="ZZ568" s="111"/>
      <c r="AAA568" s="111"/>
      <c r="AAB568" s="111"/>
      <c r="AAC568" s="111"/>
      <c r="AAD568" s="111"/>
      <c r="AAE568" s="111"/>
      <c r="AAF568" s="111"/>
      <c r="AAG568" s="111"/>
      <c r="AAH568" s="111"/>
      <c r="AAI568" s="111"/>
      <c r="AAJ568" s="111"/>
      <c r="AAK568" s="111"/>
      <c r="AAL568" s="111"/>
      <c r="AAM568" s="111"/>
      <c r="AAN568" s="111"/>
      <c r="AAO568" s="111"/>
      <c r="AAP568" s="111"/>
      <c r="AAQ568" s="111"/>
      <c r="AAR568" s="111"/>
      <c r="AAS568" s="111"/>
      <c r="AAT568" s="111"/>
      <c r="AAU568" s="111"/>
      <c r="AAV568" s="111"/>
      <c r="AAW568" s="111"/>
      <c r="AAX568" s="111"/>
      <c r="AAY568" s="111"/>
      <c r="AAZ568" s="111"/>
      <c r="ABA568" s="111"/>
      <c r="ABB568" s="111"/>
      <c r="ABC568" s="111"/>
      <c r="ABD568" s="111"/>
      <c r="ABE568" s="111"/>
      <c r="ABF568" s="111"/>
      <c r="ABG568" s="111"/>
      <c r="ABH568" s="111"/>
      <c r="ABI568" s="111"/>
      <c r="ABJ568" s="111"/>
      <c r="ABK568" s="111"/>
      <c r="ABL568" s="111"/>
      <c r="ABM568" s="111"/>
      <c r="ABN568" s="111"/>
      <c r="ABO568" s="111"/>
      <c r="ABP568" s="111"/>
      <c r="ABQ568" s="111"/>
      <c r="ABR568" s="111"/>
      <c r="ABS568" s="111"/>
      <c r="ABT568" s="111"/>
      <c r="ABU568" s="111"/>
      <c r="ABV568" s="111"/>
      <c r="ABW568" s="111"/>
      <c r="ABX568" s="111"/>
      <c r="ABY568" s="111"/>
      <c r="ABZ568" s="111"/>
      <c r="ACA568" s="111"/>
      <c r="ACB568" s="111"/>
      <c r="ACC568" s="111"/>
      <c r="ACD568" s="111"/>
      <c r="ACE568" s="111"/>
      <c r="ACF568" s="111"/>
      <c r="ACG568" s="111"/>
      <c r="ACH568" s="111"/>
      <c r="ACI568" s="111"/>
      <c r="ACJ568" s="111"/>
      <c r="ACK568" s="111"/>
      <c r="ACL568" s="111"/>
      <c r="ACM568" s="111"/>
      <c r="ACN568" s="111"/>
      <c r="ACO568" s="111"/>
      <c r="ACP568" s="111"/>
      <c r="ACQ568" s="111"/>
      <c r="ACR568" s="111"/>
      <c r="ACS568" s="111"/>
      <c r="ACT568" s="111"/>
      <c r="ACU568" s="111"/>
      <c r="ACV568" s="111"/>
      <c r="ACW568" s="111"/>
      <c r="ACX568" s="111"/>
      <c r="ACY568" s="111"/>
      <c r="ACZ568" s="111"/>
      <c r="ADA568" s="111"/>
      <c r="ADB568" s="111"/>
      <c r="ADC568" s="111"/>
      <c r="ADD568" s="111"/>
      <c r="ADE568" s="111"/>
      <c r="ADF568" s="111"/>
      <c r="ADG568" s="111"/>
      <c r="ADH568" s="111"/>
      <c r="ADI568" s="111"/>
      <c r="ADJ568" s="111"/>
      <c r="ADK568" s="111"/>
      <c r="ADL568" s="111"/>
      <c r="ADM568" s="111"/>
      <c r="ADN568" s="111"/>
      <c r="ADO568" s="111"/>
      <c r="ADP568" s="111"/>
      <c r="ADQ568" s="111"/>
      <c r="ADR568" s="111"/>
      <c r="ADS568" s="111"/>
      <c r="ADT568" s="111"/>
      <c r="ADU568" s="111"/>
      <c r="ADV568" s="111"/>
      <c r="ADW568" s="111"/>
      <c r="ADX568" s="111"/>
      <c r="ADY568" s="111"/>
      <c r="ADZ568" s="111"/>
      <c r="AEA568" s="111"/>
      <c r="AEB568" s="111"/>
      <c r="AEC568" s="111"/>
      <c r="AED568" s="111"/>
      <c r="AEE568" s="111"/>
      <c r="AEF568" s="111"/>
      <c r="AEG568" s="111"/>
      <c r="AEH568" s="111"/>
      <c r="AEI568" s="111"/>
      <c r="AEJ568" s="111"/>
      <c r="AEK568" s="111"/>
      <c r="AEL568" s="111"/>
      <c r="AEM568" s="111"/>
      <c r="AEN568" s="111"/>
      <c r="AEO568" s="111"/>
      <c r="AEP568" s="111"/>
      <c r="AEQ568" s="111"/>
      <c r="AER568" s="111"/>
      <c r="AES568" s="111"/>
      <c r="AET568" s="111"/>
      <c r="AEU568" s="111"/>
      <c r="AEV568" s="111"/>
      <c r="AEW568" s="111"/>
      <c r="AEX568" s="111"/>
      <c r="AEY568" s="111"/>
      <c r="AEZ568" s="111"/>
      <c r="AFA568" s="111"/>
      <c r="AFB568" s="111"/>
      <c r="AFC568" s="111"/>
      <c r="AFD568" s="111"/>
      <c r="AFE568" s="111"/>
      <c r="AFF568" s="111"/>
      <c r="AFG568" s="111"/>
      <c r="AFH568" s="111"/>
      <c r="AFI568" s="111"/>
      <c r="AFJ568" s="111"/>
      <c r="AFK568" s="111"/>
      <c r="AFL568" s="111"/>
      <c r="AFM568" s="111"/>
      <c r="AFN568" s="111"/>
      <c r="AFO568" s="111"/>
      <c r="AFP568" s="111"/>
      <c r="AFQ568" s="111"/>
      <c r="AFR568" s="111"/>
      <c r="AFS568" s="111"/>
      <c r="AFT568" s="111"/>
      <c r="AFU568" s="111"/>
      <c r="AFV568" s="111"/>
      <c r="AFW568" s="111"/>
      <c r="AFX568" s="111"/>
      <c r="AFY568" s="111"/>
      <c r="AFZ568" s="111"/>
      <c r="AGA568" s="111"/>
      <c r="AGB568" s="111"/>
      <c r="AGC568" s="111"/>
      <c r="AGD568" s="111"/>
      <c r="AGE568" s="111"/>
      <c r="AGF568" s="111"/>
      <c r="AGG568" s="111"/>
      <c r="AGH568" s="111"/>
      <c r="AGI568" s="111"/>
      <c r="AGJ568" s="111"/>
      <c r="AGK568" s="111"/>
      <c r="AGL568" s="111"/>
      <c r="AGM568" s="111"/>
      <c r="AGN568" s="111"/>
      <c r="AGO568" s="111"/>
      <c r="AGP568" s="111"/>
      <c r="AGQ568" s="111"/>
      <c r="AGR568" s="111"/>
      <c r="AGS568" s="111"/>
      <c r="AGT568" s="111"/>
      <c r="AGU568" s="111"/>
      <c r="AGV568" s="111"/>
      <c r="AGW568" s="111"/>
      <c r="AGX568" s="111"/>
      <c r="AGY568" s="111"/>
      <c r="AGZ568" s="111"/>
      <c r="AHA568" s="111"/>
      <c r="AHB568" s="111"/>
      <c r="AHC568" s="111"/>
      <c r="AHD568" s="111"/>
      <c r="AHE568" s="111"/>
      <c r="AHF568" s="111"/>
      <c r="AHG568" s="111"/>
      <c r="AHH568" s="111"/>
      <c r="AHI568" s="111"/>
      <c r="AHJ568" s="111"/>
      <c r="AHK568" s="111"/>
      <c r="AHL568" s="111"/>
      <c r="AHM568" s="111"/>
      <c r="AHN568" s="111"/>
      <c r="AHO568" s="111"/>
      <c r="AHP568" s="111"/>
      <c r="AHQ568" s="111"/>
      <c r="AHR568" s="111"/>
      <c r="AHS568" s="111"/>
      <c r="AHT568" s="111"/>
      <c r="AHU568" s="111"/>
      <c r="AHV568" s="111"/>
      <c r="AHW568" s="111"/>
      <c r="AHX568" s="111"/>
      <c r="AHY568" s="111"/>
      <c r="AHZ568" s="111"/>
      <c r="AIA568" s="111"/>
      <c r="AIB568" s="111"/>
      <c r="AIC568" s="111"/>
      <c r="AID568" s="111"/>
      <c r="AIE568" s="111"/>
      <c r="AIF568" s="111"/>
      <c r="AIG568" s="111"/>
      <c r="AIH568" s="111"/>
      <c r="AII568" s="111"/>
      <c r="AIJ568" s="111"/>
      <c r="AIK568" s="111"/>
      <c r="AIL568" s="111"/>
      <c r="AIM568" s="111"/>
      <c r="AIN568" s="111"/>
      <c r="AIO568" s="111"/>
      <c r="AIP568" s="111"/>
      <c r="AIQ568" s="111"/>
      <c r="AIR568" s="111"/>
      <c r="AIS568" s="111"/>
      <c r="AIT568" s="111"/>
      <c r="AIU568" s="111"/>
      <c r="AIV568" s="111"/>
      <c r="AIW568" s="111"/>
      <c r="AIX568" s="111"/>
      <c r="AIY568" s="111"/>
      <c r="AIZ568" s="111"/>
      <c r="AJA568" s="111"/>
      <c r="AJB568" s="111"/>
      <c r="AJC568" s="111"/>
      <c r="AJD568" s="111"/>
      <c r="AJE568" s="111"/>
      <c r="AJF568" s="111"/>
      <c r="AJG568" s="111"/>
      <c r="AJH568" s="111"/>
      <c r="AJI568" s="111"/>
      <c r="AJJ568" s="111"/>
      <c r="AJK568" s="111"/>
      <c r="AJL568" s="111"/>
      <c r="AJM568" s="111"/>
      <c r="AJN568" s="111"/>
      <c r="AJO568" s="111"/>
      <c r="AJP568" s="111"/>
      <c r="AJQ568" s="111"/>
      <c r="AJR568" s="111"/>
      <c r="AJS568" s="111"/>
      <c r="AJT568" s="111"/>
      <c r="AJU568" s="111"/>
      <c r="AJV568" s="111"/>
      <c r="AJW568" s="111"/>
      <c r="AJX568" s="111"/>
      <c r="AJY568" s="111"/>
      <c r="AJZ568" s="111"/>
      <c r="AKA568" s="111"/>
      <c r="AKB568" s="111"/>
      <c r="AKC568" s="111"/>
      <c r="AKD568" s="111"/>
      <c r="AKE568" s="111"/>
      <c r="AKF568" s="111"/>
      <c r="AKG568" s="111"/>
      <c r="AKH568" s="111"/>
      <c r="AKI568" s="111"/>
      <c r="AKJ568" s="111"/>
      <c r="AKK568" s="111"/>
      <c r="AKL568" s="111"/>
      <c r="AKM568" s="111"/>
      <c r="AKN568" s="111"/>
      <c r="AKO568" s="111"/>
      <c r="AKP568" s="111"/>
      <c r="AKQ568" s="111"/>
      <c r="AKR568" s="111"/>
      <c r="AKS568" s="111"/>
      <c r="AKT568" s="111"/>
      <c r="AKU568" s="111"/>
      <c r="AKV568" s="111"/>
      <c r="AKW568" s="111"/>
      <c r="AKX568" s="111"/>
      <c r="AKY568" s="111"/>
      <c r="AKZ568" s="111"/>
      <c r="ALA568" s="111"/>
      <c r="ALB568" s="111"/>
      <c r="ALC568" s="111"/>
      <c r="ALD568" s="111"/>
      <c r="ALE568" s="111"/>
      <c r="ALF568" s="111"/>
      <c r="ALG568" s="111"/>
      <c r="ALH568" s="111"/>
      <c r="ALI568" s="111"/>
      <c r="ALJ568" s="111"/>
      <c r="ALK568" s="111"/>
      <c r="ALL568" s="111"/>
      <c r="ALM568" s="111"/>
      <c r="ALN568" s="111"/>
      <c r="ALO568" s="111"/>
      <c r="ALP568" s="111"/>
      <c r="ALQ568" s="111"/>
      <c r="ALR568" s="111"/>
      <c r="ALS568" s="111"/>
      <c r="ALT568" s="111"/>
      <c r="ALU568" s="111"/>
      <c r="ALV568" s="111"/>
      <c r="ALW568" s="111"/>
      <c r="ALX568" s="111"/>
      <c r="ALY568" s="111"/>
      <c r="ALZ568" s="111"/>
      <c r="AMA568" s="111"/>
      <c r="AMB568" s="111"/>
      <c r="AMC568" s="111"/>
      <c r="AMD568" s="111"/>
      <c r="AME568" s="111"/>
      <c r="AMF568" s="111"/>
      <c r="AMG568" s="111"/>
      <c r="AMH568" s="111"/>
      <c r="AMI568" s="111"/>
      <c r="AMJ568" s="111"/>
    </row>
    <row r="569" spans="1:1026" x14ac:dyDescent="0.25">
      <c r="A569" s="294" t="s">
        <v>6257</v>
      </c>
      <c r="B569" s="257">
        <v>569</v>
      </c>
      <c r="C569" s="295" t="s">
        <v>6256</v>
      </c>
      <c r="D569" s="296" t="s">
        <v>6258</v>
      </c>
      <c r="E569" s="297"/>
      <c r="F569" s="298"/>
      <c r="G569" s="299"/>
      <c r="H569" s="299"/>
      <c r="I569" s="492" t="s">
        <v>750</v>
      </c>
      <c r="J569" s="298"/>
      <c r="K569" s="298"/>
      <c r="L569" s="298"/>
      <c r="M569" s="298"/>
      <c r="N569" s="298"/>
      <c r="O569" s="300"/>
      <c r="P569" s="300"/>
      <c r="Q569" s="298"/>
      <c r="R569" s="298"/>
      <c r="S569" s="298"/>
      <c r="T569" s="298"/>
      <c r="U569" s="298"/>
      <c r="V569" s="301"/>
      <c r="W569" s="283">
        <f t="shared" ref="W569:W602" si="251">IF(O569=1,10,100)</f>
        <v>100</v>
      </c>
      <c r="X569" s="283">
        <f t="shared" si="248"/>
        <v>100</v>
      </c>
      <c r="Y569" s="283">
        <f t="shared" si="242"/>
        <v>100</v>
      </c>
      <c r="Z569" s="283">
        <f t="shared" si="249"/>
        <v>100</v>
      </c>
      <c r="AA569" s="283">
        <f t="shared" si="250"/>
        <v>100</v>
      </c>
      <c r="AB569" s="287">
        <f t="shared" si="227"/>
        <v>100</v>
      </c>
      <c r="AC569" s="287">
        <f t="shared" si="226"/>
        <v>100</v>
      </c>
      <c r="AD569" s="287">
        <f t="shared" si="238"/>
        <v>100</v>
      </c>
      <c r="AE569" s="284">
        <f t="shared" si="246"/>
        <v>100</v>
      </c>
      <c r="AF569" s="284">
        <f t="shared" si="230"/>
        <v>100</v>
      </c>
      <c r="AG569" s="268">
        <f t="shared" si="244"/>
        <v>100</v>
      </c>
      <c r="AH569" s="268">
        <f t="shared" si="241"/>
        <v>100</v>
      </c>
      <c r="AI569" s="268">
        <f t="shared" si="245"/>
        <v>100</v>
      </c>
      <c r="AJ569" s="268">
        <f t="shared" si="247"/>
        <v>100</v>
      </c>
      <c r="AK569" s="305" t="s">
        <v>750</v>
      </c>
      <c r="AL569" s="306"/>
      <c r="AM569" s="297"/>
      <c r="AN569" s="511"/>
      <c r="AO569" s="297"/>
      <c r="AP569" s="297"/>
      <c r="AQ569" s="277"/>
      <c r="AR569" s="171" t="s">
        <v>6259</v>
      </c>
      <c r="AS569" s="171"/>
      <c r="AT569" s="277"/>
      <c r="AU569" s="277"/>
      <c r="AW569" s="559"/>
      <c r="AX569" s="559"/>
      <c r="AY569" s="559"/>
      <c r="AZ569" s="559"/>
      <c r="BA569" s="559"/>
      <c r="BB569" s="559"/>
      <c r="BC569" s="559"/>
      <c r="BD569" s="559"/>
      <c r="BE569" s="559"/>
      <c r="BF569" s="559"/>
      <c r="BG569" s="559"/>
      <c r="BH569" s="559"/>
      <c r="BI569" s="559"/>
      <c r="BJ569" s="559"/>
      <c r="BK569" s="559"/>
      <c r="BL569" s="559"/>
      <c r="BM569" s="559"/>
      <c r="BN569" s="559"/>
      <c r="BO569" s="559"/>
      <c r="BP569" s="559"/>
      <c r="BQ569" s="559"/>
      <c r="BR569" s="559"/>
      <c r="BS569" s="559"/>
      <c r="BT569" s="559"/>
      <c r="BU569" s="559"/>
      <c r="BV569" s="559"/>
      <c r="BW569" s="559"/>
      <c r="BX569" s="559"/>
      <c r="BY569" s="559"/>
      <c r="BZ569" s="559"/>
      <c r="CA569" s="559"/>
      <c r="CB569" s="559"/>
      <c r="CC569" s="559"/>
      <c r="CD569" s="559"/>
      <c r="CE569" s="559"/>
      <c r="CF569" s="559"/>
      <c r="CG569" s="559"/>
      <c r="CH569" s="559"/>
      <c r="CI569" s="559"/>
      <c r="CJ569" s="559"/>
      <c r="CK569" s="559"/>
      <c r="CL569" s="559"/>
      <c r="CM569" s="559"/>
      <c r="CN569" s="559"/>
      <c r="CO569" s="559"/>
      <c r="CP569" s="559"/>
      <c r="CQ569" s="559"/>
      <c r="CR569" s="559"/>
      <c r="CS569" s="559"/>
      <c r="CT569" s="559"/>
      <c r="CU569" s="559"/>
      <c r="CV569" s="559"/>
      <c r="CW569" s="559"/>
      <c r="CX569" s="559"/>
      <c r="CY569" s="559"/>
      <c r="CZ569" s="559"/>
      <c r="DA569" s="559"/>
      <c r="DB569" s="559"/>
      <c r="DC569" s="559"/>
      <c r="DD569" s="559"/>
      <c r="DE569" s="559"/>
      <c r="DF569" s="559"/>
      <c r="DG569" s="559"/>
      <c r="DH569" s="559"/>
      <c r="DI569" s="559"/>
      <c r="DJ569" s="559"/>
      <c r="DK569" s="559"/>
      <c r="DL569" s="559"/>
      <c r="DM569" s="559"/>
      <c r="DN569" s="559"/>
      <c r="DO569" s="559"/>
      <c r="DP569" s="559"/>
      <c r="DQ569" s="559"/>
      <c r="DR569" s="559"/>
      <c r="DS569" s="559"/>
      <c r="DT569" s="559"/>
      <c r="DU569" s="559"/>
      <c r="DV569" s="559"/>
      <c r="DW569" s="559"/>
      <c r="DX569" s="559"/>
      <c r="DY569" s="559"/>
      <c r="DZ569" s="559"/>
      <c r="EA569" s="559"/>
      <c r="EB569" s="559"/>
      <c r="EC569" s="559"/>
      <c r="ED569" s="559"/>
      <c r="EE569" s="559"/>
      <c r="EF569" s="559"/>
      <c r="EG569" s="559"/>
      <c r="EH569" s="559"/>
      <c r="EI569" s="559"/>
      <c r="EJ569" s="559"/>
      <c r="EK569" s="559"/>
      <c r="EL569" s="559"/>
      <c r="EM569" s="559"/>
      <c r="EN569" s="559"/>
      <c r="EO569" s="559"/>
      <c r="EP569" s="559"/>
      <c r="EQ569" s="559"/>
      <c r="ER569" s="559"/>
      <c r="ES569" s="559"/>
      <c r="ET569" s="559"/>
      <c r="EU569" s="559"/>
      <c r="EV569" s="559"/>
      <c r="EW569" s="559"/>
      <c r="EX569" s="559"/>
      <c r="EY569" s="559"/>
      <c r="EZ569" s="559"/>
      <c r="FA569" s="559"/>
      <c r="FB569" s="559"/>
      <c r="FC569" s="559"/>
      <c r="FD569" s="559"/>
      <c r="FE569" s="559"/>
      <c r="FF569" s="559"/>
      <c r="FG569" s="559"/>
      <c r="FH569" s="559"/>
      <c r="FI569" s="559"/>
      <c r="FJ569" s="559"/>
      <c r="FK569" s="559"/>
      <c r="FL569" s="559"/>
      <c r="FM569" s="559"/>
      <c r="FN569" s="559"/>
      <c r="FO569" s="559"/>
      <c r="FP569" s="559"/>
      <c r="FQ569" s="559"/>
      <c r="FR569" s="559"/>
      <c r="FS569" s="559"/>
      <c r="FT569" s="559"/>
      <c r="FU569" s="559"/>
      <c r="FV569" s="559"/>
      <c r="FW569" s="559"/>
      <c r="FX569" s="559"/>
      <c r="FY569" s="559"/>
      <c r="FZ569" s="559"/>
      <c r="GA569" s="559"/>
      <c r="GB569" s="559"/>
      <c r="GC569" s="559"/>
      <c r="GD569" s="559"/>
      <c r="GE569" s="559"/>
      <c r="GF569" s="559"/>
      <c r="GG569" s="559"/>
      <c r="GH569" s="559"/>
      <c r="GI569" s="559"/>
      <c r="GJ569" s="559"/>
      <c r="GK569" s="559"/>
      <c r="GL569" s="559"/>
      <c r="GM569" s="559"/>
      <c r="GN569" s="559"/>
      <c r="GO569" s="559"/>
      <c r="GP569" s="559"/>
      <c r="GQ569" s="559"/>
      <c r="GR569" s="559"/>
      <c r="GS569" s="559"/>
      <c r="GT569" s="559"/>
      <c r="GU569" s="559"/>
      <c r="GV569" s="559"/>
      <c r="GW569" s="559"/>
      <c r="GX569" s="559"/>
      <c r="GY569" s="559"/>
      <c r="GZ569" s="559"/>
      <c r="HA569" s="559"/>
      <c r="HB569" s="559"/>
      <c r="HC569" s="559"/>
      <c r="HD569" s="559"/>
      <c r="HE569" s="559"/>
      <c r="HF569" s="559"/>
      <c r="HG569" s="559"/>
      <c r="HH569" s="559"/>
      <c r="HI569" s="559"/>
      <c r="HJ569" s="559"/>
      <c r="HK569" s="559"/>
      <c r="HL569" s="559"/>
      <c r="HM569" s="559"/>
      <c r="HN569" s="559"/>
      <c r="HO569" s="559"/>
      <c r="HP569" s="559"/>
      <c r="HQ569" s="559"/>
      <c r="HR569" s="559"/>
      <c r="HS569" s="559"/>
      <c r="HT569" s="559"/>
      <c r="HU569" s="559"/>
      <c r="HV569" s="559"/>
      <c r="HW569" s="559"/>
      <c r="HX569" s="559"/>
      <c r="HY569" s="559"/>
      <c r="HZ569" s="559"/>
      <c r="IA569" s="559"/>
      <c r="IB569" s="559"/>
      <c r="IC569" s="559"/>
      <c r="ID569" s="559"/>
      <c r="IE569" s="559"/>
      <c r="IF569" s="559"/>
      <c r="IG569" s="559"/>
      <c r="IH569" s="559"/>
      <c r="II569" s="559"/>
      <c r="IJ569" s="559"/>
      <c r="IK569" s="559"/>
      <c r="IL569" s="559"/>
      <c r="IM569" s="559"/>
      <c r="IN569" s="559"/>
      <c r="IO569" s="559"/>
      <c r="IP569" s="559"/>
      <c r="IQ569" s="559"/>
      <c r="IR569" s="559"/>
      <c r="IS569" s="559"/>
      <c r="IT569" s="559"/>
      <c r="IU569" s="559"/>
      <c r="IV569" s="559"/>
      <c r="IW569" s="559"/>
      <c r="IX569" s="559"/>
      <c r="IY569" s="559"/>
      <c r="IZ569" s="559"/>
      <c r="JA569" s="559"/>
      <c r="JB569" s="559"/>
      <c r="JC569" s="559"/>
      <c r="JD569" s="559"/>
      <c r="JE569" s="559"/>
      <c r="JF569" s="559"/>
      <c r="JG569" s="559"/>
      <c r="JH569" s="559"/>
      <c r="JI569" s="559"/>
      <c r="JJ569" s="559"/>
      <c r="JK569" s="559"/>
      <c r="JL569" s="559"/>
      <c r="JM569" s="559"/>
      <c r="JN569" s="559"/>
      <c r="JO569" s="559"/>
      <c r="JP569" s="559"/>
      <c r="JQ569" s="559"/>
      <c r="JR569" s="559"/>
      <c r="JS569" s="559"/>
      <c r="JT569" s="559"/>
      <c r="JU569" s="559"/>
      <c r="JV569" s="559"/>
      <c r="JW569" s="559"/>
      <c r="JX569" s="559"/>
      <c r="JY569" s="559"/>
      <c r="JZ569" s="559"/>
      <c r="KA569" s="559"/>
      <c r="KB569" s="559"/>
      <c r="KC569" s="559"/>
      <c r="KD569" s="559"/>
      <c r="KE569" s="559"/>
      <c r="KF569" s="559"/>
      <c r="KG569" s="559"/>
      <c r="KH569" s="559"/>
      <c r="KI569" s="559"/>
      <c r="KJ569" s="559"/>
      <c r="KK569" s="559"/>
      <c r="KL569" s="559"/>
      <c r="KM569" s="559"/>
      <c r="KN569" s="559"/>
      <c r="KO569" s="559"/>
      <c r="KP569" s="559"/>
      <c r="KQ569" s="559"/>
      <c r="KR569" s="559"/>
      <c r="KS569" s="559"/>
      <c r="KT569" s="559"/>
      <c r="KU569" s="559"/>
      <c r="KV569" s="559"/>
      <c r="KW569" s="559"/>
      <c r="KX569" s="559"/>
      <c r="KY569" s="559"/>
      <c r="KZ569" s="559"/>
      <c r="LA569" s="559"/>
      <c r="LB569" s="559"/>
      <c r="LC569" s="559"/>
      <c r="LD569" s="559"/>
      <c r="LE569" s="559"/>
      <c r="LF569" s="559"/>
      <c r="LG569" s="559"/>
      <c r="LH569" s="559"/>
      <c r="LI569" s="559"/>
      <c r="LJ569" s="559"/>
      <c r="LK569" s="559"/>
      <c r="LL569" s="559"/>
      <c r="LM569" s="559"/>
      <c r="LN569" s="559"/>
      <c r="LO569" s="559"/>
      <c r="LP569" s="559"/>
      <c r="LQ569" s="559"/>
      <c r="LR569" s="559"/>
      <c r="LS569" s="559"/>
      <c r="LT569" s="559"/>
      <c r="LU569" s="559"/>
      <c r="LV569" s="559"/>
      <c r="LW569" s="559"/>
      <c r="LX569" s="559"/>
      <c r="LY569" s="559"/>
      <c r="LZ569" s="559"/>
      <c r="MA569" s="559"/>
      <c r="MB569" s="559"/>
      <c r="MC569" s="559"/>
      <c r="MD569" s="559"/>
      <c r="ME569" s="559"/>
      <c r="MF569" s="559"/>
      <c r="MG569" s="559"/>
      <c r="MH569" s="559"/>
      <c r="MI569" s="559"/>
      <c r="MJ569" s="559"/>
      <c r="MK569" s="559"/>
      <c r="ML569" s="559"/>
      <c r="MM569" s="559"/>
      <c r="MN569" s="559"/>
      <c r="MO569" s="559"/>
      <c r="MP569" s="559"/>
      <c r="MQ569" s="559"/>
      <c r="MR569" s="559"/>
      <c r="MS569" s="559"/>
      <c r="MT569" s="559"/>
      <c r="MU569" s="559"/>
      <c r="MV569" s="559"/>
      <c r="MW569" s="559"/>
      <c r="MX569" s="559"/>
      <c r="MY569" s="559"/>
      <c r="MZ569" s="559"/>
      <c r="NA569" s="559"/>
      <c r="NB569" s="559"/>
      <c r="NC569" s="559"/>
      <c r="ND569" s="559"/>
      <c r="NE569" s="559"/>
      <c r="NF569" s="559"/>
      <c r="NG569" s="559"/>
      <c r="NH569" s="559"/>
      <c r="NI569" s="559"/>
      <c r="NJ569" s="559"/>
      <c r="NK569" s="559"/>
      <c r="NL569" s="559"/>
      <c r="NM569" s="559"/>
      <c r="NN569" s="559"/>
      <c r="NO569" s="559"/>
      <c r="NP569" s="559"/>
      <c r="NQ569" s="559"/>
      <c r="NR569" s="559"/>
      <c r="NS569" s="559"/>
      <c r="NT569" s="559"/>
      <c r="NU569" s="559"/>
      <c r="NV569" s="559"/>
      <c r="NW569" s="559"/>
      <c r="NX569" s="559"/>
      <c r="NY569" s="559"/>
      <c r="NZ569" s="559"/>
      <c r="OA569" s="559"/>
      <c r="OB569" s="559"/>
      <c r="OC569" s="559"/>
      <c r="OD569" s="559"/>
      <c r="OE569" s="559"/>
      <c r="OF569" s="559"/>
      <c r="OG569" s="559"/>
      <c r="OH569" s="559"/>
      <c r="OI569" s="559"/>
      <c r="OJ569" s="559"/>
      <c r="OK569" s="559"/>
      <c r="OL569" s="559"/>
      <c r="OM569" s="559"/>
      <c r="ON569" s="559"/>
      <c r="OO569" s="559"/>
      <c r="OP569" s="559"/>
      <c r="OQ569" s="559"/>
      <c r="OR569" s="559"/>
      <c r="OS569" s="559"/>
      <c r="OT569" s="559"/>
      <c r="OU569" s="559"/>
      <c r="OV569" s="559"/>
      <c r="OW569" s="559"/>
      <c r="OX569" s="559"/>
      <c r="OY569" s="559"/>
      <c r="OZ569" s="559"/>
      <c r="PA569" s="559"/>
      <c r="PB569" s="559"/>
      <c r="PC569" s="559"/>
      <c r="PD569" s="559"/>
      <c r="PE569" s="559"/>
      <c r="PF569" s="559"/>
      <c r="PG569" s="559"/>
      <c r="PH569" s="559"/>
      <c r="PI569" s="559"/>
      <c r="PJ569" s="559"/>
      <c r="PK569" s="559"/>
      <c r="PL569" s="559"/>
      <c r="PM569" s="559"/>
      <c r="PN569" s="559"/>
      <c r="PO569" s="559"/>
      <c r="PP569" s="559"/>
      <c r="PQ569" s="559"/>
      <c r="PR569" s="559"/>
      <c r="PS569" s="559"/>
      <c r="PT569" s="559"/>
      <c r="PU569" s="559"/>
      <c r="PV569" s="559"/>
      <c r="PW569" s="559"/>
      <c r="PX569" s="559"/>
      <c r="PY569" s="559"/>
      <c r="PZ569" s="559"/>
      <c r="QA569" s="559"/>
      <c r="QB569" s="559"/>
      <c r="QC569" s="559"/>
      <c r="QD569" s="559"/>
      <c r="QE569" s="559"/>
      <c r="QF569" s="559"/>
      <c r="QG569" s="559"/>
      <c r="QH569" s="559"/>
      <c r="QI569" s="559"/>
      <c r="QJ569" s="559"/>
      <c r="QK569" s="559"/>
      <c r="QL569" s="559"/>
      <c r="QM569" s="559"/>
      <c r="QN569" s="559"/>
      <c r="QO569" s="559"/>
      <c r="QP569" s="559"/>
      <c r="QQ569" s="559"/>
      <c r="QR569" s="559"/>
      <c r="QS569" s="559"/>
      <c r="QT569" s="559"/>
      <c r="QU569" s="559"/>
      <c r="QV569" s="559"/>
      <c r="QW569" s="559"/>
      <c r="QX569" s="559"/>
      <c r="QY569" s="559"/>
      <c r="QZ569" s="559"/>
      <c r="RA569" s="559"/>
      <c r="RB569" s="559"/>
      <c r="RC569" s="559"/>
      <c r="RD569" s="559"/>
      <c r="RE569" s="559"/>
      <c r="RF569" s="559"/>
      <c r="RG569" s="559"/>
      <c r="RH569" s="559"/>
      <c r="RI569" s="559"/>
      <c r="RJ569" s="559"/>
      <c r="RK569" s="559"/>
      <c r="RL569" s="559"/>
      <c r="RM569" s="559"/>
      <c r="RN569" s="559"/>
      <c r="RO569" s="559"/>
      <c r="RP569" s="559"/>
      <c r="RQ569" s="559"/>
      <c r="RR569" s="559"/>
      <c r="RS569" s="559"/>
      <c r="RT569" s="559"/>
      <c r="RU569" s="559"/>
      <c r="RV569" s="559"/>
      <c r="RW569" s="559"/>
      <c r="RX569" s="559"/>
      <c r="RY569" s="559"/>
      <c r="RZ569" s="559"/>
      <c r="SA569" s="559"/>
      <c r="SB569" s="559"/>
      <c r="SC569" s="559"/>
      <c r="SD569" s="559"/>
      <c r="SE569" s="559"/>
      <c r="SF569" s="559"/>
      <c r="SG569" s="559"/>
      <c r="SH569" s="559"/>
      <c r="SI569" s="559"/>
      <c r="SJ569" s="559"/>
      <c r="SK569" s="559"/>
      <c r="SL569" s="559"/>
      <c r="SM569" s="559"/>
      <c r="SN569" s="559"/>
      <c r="SO569" s="559"/>
      <c r="SP569" s="559"/>
      <c r="SQ569" s="559"/>
      <c r="SR569" s="559"/>
      <c r="SS569" s="559"/>
      <c r="ST569" s="559"/>
      <c r="SU569" s="559"/>
      <c r="SV569" s="559"/>
      <c r="SW569" s="559"/>
      <c r="SX569" s="559"/>
      <c r="SY569" s="559"/>
      <c r="SZ569" s="559"/>
      <c r="TA569" s="559"/>
      <c r="TB569" s="559"/>
      <c r="TC569" s="559"/>
      <c r="TD569" s="559"/>
      <c r="TE569" s="559"/>
      <c r="TF569" s="559"/>
      <c r="TG569" s="559"/>
      <c r="TH569" s="559"/>
      <c r="TI569" s="559"/>
      <c r="TJ569" s="559"/>
      <c r="TK569" s="559"/>
      <c r="TL569" s="559"/>
      <c r="TM569" s="559"/>
      <c r="TN569" s="559"/>
      <c r="TO569" s="559"/>
      <c r="TP569" s="559"/>
      <c r="TQ569" s="559"/>
      <c r="TR569" s="559"/>
      <c r="TS569" s="559"/>
      <c r="TT569" s="559"/>
      <c r="TU569" s="559"/>
      <c r="TV569" s="559"/>
      <c r="TW569" s="559"/>
      <c r="TX569" s="559"/>
      <c r="TY569" s="559"/>
      <c r="TZ569" s="559"/>
      <c r="UA569" s="559"/>
      <c r="UB569" s="559"/>
      <c r="UC569" s="559"/>
      <c r="UD569" s="559"/>
      <c r="UE569" s="559"/>
      <c r="UF569" s="559"/>
      <c r="UG569" s="559"/>
      <c r="UH569" s="559"/>
      <c r="UI569" s="559"/>
      <c r="UJ569" s="559"/>
      <c r="UK569" s="559"/>
      <c r="UL569" s="559"/>
      <c r="UM569" s="559"/>
      <c r="UN569" s="559"/>
      <c r="UO569" s="559"/>
      <c r="UP569" s="559"/>
      <c r="UQ569" s="559"/>
      <c r="UR569" s="559"/>
      <c r="US569" s="559"/>
      <c r="UT569" s="559"/>
      <c r="UU569" s="559"/>
      <c r="UV569" s="559"/>
      <c r="UW569" s="559"/>
      <c r="UX569" s="559"/>
      <c r="UY569" s="559"/>
      <c r="UZ569" s="559"/>
      <c r="VA569" s="559"/>
      <c r="VB569" s="559"/>
      <c r="VC569" s="559"/>
      <c r="VD569" s="559"/>
      <c r="VE569" s="559"/>
      <c r="VF569" s="559"/>
      <c r="VG569" s="559"/>
      <c r="VH569" s="559"/>
      <c r="VI569" s="559"/>
      <c r="VJ569" s="559"/>
      <c r="VK569" s="559"/>
      <c r="VL569" s="559"/>
      <c r="VM569" s="559"/>
      <c r="VN569" s="559"/>
      <c r="VO569" s="559"/>
      <c r="VP569" s="559"/>
      <c r="VQ569" s="559"/>
      <c r="VR569" s="559"/>
      <c r="VS569" s="559"/>
      <c r="VT569" s="559"/>
      <c r="VU569" s="559"/>
      <c r="VV569" s="559"/>
      <c r="VW569" s="559"/>
      <c r="VX569" s="559"/>
      <c r="VY569" s="559"/>
      <c r="VZ569" s="559"/>
      <c r="WA569" s="559"/>
      <c r="WB569" s="559"/>
      <c r="WC569" s="559"/>
      <c r="WD569" s="559"/>
      <c r="WE569" s="559"/>
      <c r="WF569" s="559"/>
      <c r="WG569" s="559"/>
      <c r="WH569" s="559"/>
      <c r="WI569" s="559"/>
      <c r="WJ569" s="559"/>
      <c r="WK569" s="559"/>
      <c r="WL569" s="559"/>
      <c r="WM569" s="559"/>
      <c r="WN569" s="559"/>
      <c r="WO569" s="559"/>
      <c r="WP569" s="559"/>
      <c r="WQ569" s="559"/>
      <c r="WR569" s="559"/>
      <c r="WS569" s="559"/>
      <c r="WT569" s="559"/>
      <c r="WU569" s="559"/>
      <c r="WV569" s="559"/>
      <c r="WW569" s="559"/>
      <c r="WX569" s="559"/>
      <c r="WY569" s="559"/>
      <c r="WZ569" s="559"/>
      <c r="XA569" s="559"/>
      <c r="XB569" s="559"/>
      <c r="XC569" s="559"/>
      <c r="XD569" s="559"/>
      <c r="XE569" s="559"/>
      <c r="XF569" s="559"/>
      <c r="XG569" s="559"/>
      <c r="XH569" s="559"/>
      <c r="XI569" s="559"/>
      <c r="XJ569" s="559"/>
      <c r="XK569" s="559"/>
      <c r="XL569" s="559"/>
      <c r="XM569" s="559"/>
      <c r="XN569" s="559"/>
      <c r="XO569" s="559"/>
      <c r="XP569" s="559"/>
      <c r="XQ569" s="559"/>
      <c r="XR569" s="559"/>
      <c r="XS569" s="559"/>
      <c r="XT569" s="559"/>
      <c r="XU569" s="559"/>
      <c r="XV569" s="559"/>
      <c r="XW569" s="559"/>
      <c r="XX569" s="559"/>
      <c r="XY569" s="559"/>
      <c r="XZ569" s="559"/>
      <c r="YA569" s="559"/>
      <c r="YB569" s="559"/>
      <c r="YC569" s="559"/>
      <c r="YD569" s="559"/>
      <c r="YE569" s="559"/>
      <c r="YF569" s="559"/>
      <c r="YG569" s="559"/>
      <c r="YH569" s="559"/>
      <c r="YI569" s="559"/>
      <c r="YJ569" s="559"/>
      <c r="YK569" s="559"/>
      <c r="YL569" s="559"/>
      <c r="YM569" s="559"/>
      <c r="YN569" s="559"/>
      <c r="YO569" s="559"/>
      <c r="YP569" s="559"/>
      <c r="YQ569" s="559"/>
      <c r="YR569" s="559"/>
      <c r="YS569" s="559"/>
      <c r="YT569" s="559"/>
      <c r="YU569" s="559"/>
      <c r="YV569" s="559"/>
      <c r="YW569" s="559"/>
      <c r="YX569" s="559"/>
      <c r="YY569" s="559"/>
      <c r="YZ569" s="559"/>
      <c r="ZA569" s="559"/>
      <c r="ZB569" s="559"/>
      <c r="ZC569" s="559"/>
      <c r="ZD569" s="559"/>
      <c r="ZE569" s="559"/>
      <c r="ZF569" s="559"/>
      <c r="ZG569" s="559"/>
      <c r="ZH569" s="559"/>
      <c r="ZI569" s="559"/>
      <c r="ZJ569" s="559"/>
      <c r="ZK569" s="559"/>
      <c r="ZL569" s="559"/>
      <c r="ZM569" s="559"/>
      <c r="ZN569" s="559"/>
      <c r="ZO569" s="559"/>
      <c r="ZP569" s="559"/>
      <c r="ZQ569" s="559"/>
      <c r="ZR569" s="559"/>
      <c r="ZS569" s="559"/>
      <c r="ZT569" s="559"/>
      <c r="ZU569" s="559"/>
      <c r="ZV569" s="559"/>
      <c r="ZW569" s="559"/>
      <c r="ZX569" s="559"/>
      <c r="ZY569" s="559"/>
      <c r="ZZ569" s="559"/>
      <c r="AAA569" s="559"/>
      <c r="AAB569" s="559"/>
      <c r="AAC569" s="559"/>
      <c r="AAD569" s="559"/>
      <c r="AAE569" s="559"/>
      <c r="AAF569" s="559"/>
      <c r="AAG569" s="559"/>
      <c r="AAH569" s="559"/>
      <c r="AAI569" s="559"/>
      <c r="AAJ569" s="559"/>
      <c r="AAK569" s="559"/>
      <c r="AAL569" s="559"/>
      <c r="AAM569" s="559"/>
      <c r="AAN569" s="559"/>
      <c r="AAO569" s="559"/>
      <c r="AAP569" s="559"/>
      <c r="AAQ569" s="559"/>
      <c r="AAR569" s="559"/>
      <c r="AAS569" s="559"/>
      <c r="AAT569" s="559"/>
      <c r="AAU569" s="559"/>
      <c r="AAV569" s="559"/>
      <c r="AAW569" s="559"/>
      <c r="AAX569" s="559"/>
      <c r="AAY569" s="559"/>
      <c r="AAZ569" s="559"/>
      <c r="ABA569" s="559"/>
      <c r="ABB569" s="559"/>
      <c r="ABC569" s="559"/>
      <c r="ABD569" s="559"/>
      <c r="ABE569" s="559"/>
      <c r="ABF569" s="559"/>
      <c r="ABG569" s="559"/>
      <c r="ABH569" s="559"/>
      <c r="ABI569" s="559"/>
      <c r="ABJ569" s="559"/>
      <c r="ABK569" s="559"/>
      <c r="ABL569" s="559"/>
      <c r="ABM569" s="559"/>
      <c r="ABN569" s="559"/>
      <c r="ABO569" s="559"/>
      <c r="ABP569" s="559"/>
      <c r="ABQ569" s="559"/>
      <c r="ABR569" s="559"/>
      <c r="ABS569" s="559"/>
      <c r="ABT569" s="559"/>
      <c r="ABU569" s="559"/>
      <c r="ABV569" s="559"/>
      <c r="ABW569" s="559"/>
      <c r="ABX569" s="559"/>
      <c r="ABY569" s="559"/>
      <c r="ABZ569" s="559"/>
      <c r="ACA569" s="559"/>
      <c r="ACB569" s="559"/>
      <c r="ACC569" s="559"/>
      <c r="ACD569" s="559"/>
      <c r="ACE569" s="559"/>
      <c r="ACF569" s="559"/>
      <c r="ACG569" s="559"/>
      <c r="ACH569" s="559"/>
      <c r="ACI569" s="559"/>
      <c r="ACJ569" s="559"/>
      <c r="ACK569" s="559"/>
      <c r="ACL569" s="559"/>
      <c r="ACM569" s="559"/>
      <c r="ACN569" s="559"/>
      <c r="ACO569" s="559"/>
      <c r="ACP569" s="559"/>
      <c r="ACQ569" s="559"/>
      <c r="ACR569" s="559"/>
      <c r="ACS569" s="559"/>
      <c r="ACT569" s="559"/>
      <c r="ACU569" s="559"/>
      <c r="ACV569" s="559"/>
      <c r="ACW569" s="559"/>
      <c r="ACX569" s="559"/>
      <c r="ACY569" s="559"/>
      <c r="ACZ569" s="559"/>
      <c r="ADA569" s="559"/>
      <c r="ADB569" s="559"/>
      <c r="ADC569" s="559"/>
      <c r="ADD569" s="559"/>
      <c r="ADE569" s="559"/>
      <c r="ADF569" s="559"/>
      <c r="ADG569" s="559"/>
      <c r="ADH569" s="559"/>
      <c r="ADI569" s="559"/>
      <c r="ADJ569" s="559"/>
      <c r="ADK569" s="559"/>
      <c r="ADL569" s="559"/>
      <c r="ADM569" s="559"/>
      <c r="ADN569" s="559"/>
      <c r="ADO569" s="559"/>
      <c r="ADP569" s="559"/>
      <c r="ADQ569" s="559"/>
      <c r="ADR569" s="559"/>
      <c r="ADS569" s="559"/>
      <c r="ADT569" s="559"/>
      <c r="ADU569" s="559"/>
      <c r="ADV569" s="559"/>
      <c r="ADW569" s="559"/>
      <c r="ADX569" s="559"/>
      <c r="ADY569" s="559"/>
      <c r="ADZ569" s="559"/>
      <c r="AEA569" s="559"/>
      <c r="AEB569" s="559"/>
      <c r="AEC569" s="559"/>
      <c r="AED569" s="559"/>
      <c r="AEE569" s="559"/>
      <c r="AEF569" s="559"/>
      <c r="AEG569" s="559"/>
      <c r="AEH569" s="559"/>
      <c r="AEI569" s="559"/>
      <c r="AEJ569" s="559"/>
      <c r="AEK569" s="559"/>
      <c r="AEL569" s="559"/>
      <c r="AEM569" s="559"/>
      <c r="AEN569" s="559"/>
      <c r="AEO569" s="559"/>
      <c r="AEP569" s="559"/>
      <c r="AEQ569" s="559"/>
      <c r="AER569" s="559"/>
      <c r="AES569" s="559"/>
      <c r="AET569" s="559"/>
      <c r="AEU569" s="559"/>
      <c r="AEV569" s="559"/>
      <c r="AEW569" s="559"/>
      <c r="AEX569" s="559"/>
      <c r="AEY569" s="559"/>
      <c r="AEZ569" s="559"/>
      <c r="AFA569" s="559"/>
      <c r="AFB569" s="559"/>
      <c r="AFC569" s="559"/>
      <c r="AFD569" s="559"/>
      <c r="AFE569" s="559"/>
      <c r="AFF569" s="559"/>
      <c r="AFG569" s="559"/>
      <c r="AFH569" s="559"/>
      <c r="AFI569" s="559"/>
      <c r="AFJ569" s="559"/>
      <c r="AFK569" s="559"/>
      <c r="AFL569" s="559"/>
      <c r="AFM569" s="559"/>
      <c r="AFN569" s="559"/>
      <c r="AFO569" s="559"/>
      <c r="AFP569" s="559"/>
      <c r="AFQ569" s="559"/>
      <c r="AFR569" s="559"/>
      <c r="AFS569" s="559"/>
      <c r="AFT569" s="559"/>
      <c r="AFU569" s="559"/>
      <c r="AFV569" s="559"/>
      <c r="AFW569" s="559"/>
      <c r="AFX569" s="559"/>
      <c r="AFY569" s="559"/>
      <c r="AFZ569" s="559"/>
      <c r="AGA569" s="559"/>
      <c r="AGB569" s="559"/>
      <c r="AGC569" s="559"/>
      <c r="AGD569" s="559"/>
      <c r="AGE569" s="559"/>
      <c r="AGF569" s="559"/>
      <c r="AGG569" s="559"/>
      <c r="AGH569" s="559"/>
      <c r="AGI569" s="559"/>
      <c r="AGJ569" s="559"/>
      <c r="AGK569" s="559"/>
      <c r="AGL569" s="559"/>
      <c r="AGM569" s="559"/>
      <c r="AGN569" s="559"/>
      <c r="AGO569" s="559"/>
      <c r="AGP569" s="559"/>
      <c r="AGQ569" s="559"/>
      <c r="AGR569" s="559"/>
      <c r="AGS569" s="559"/>
      <c r="AGT569" s="559"/>
      <c r="AGU569" s="559"/>
      <c r="AGV569" s="559"/>
      <c r="AGW569" s="559"/>
      <c r="AGX569" s="559"/>
      <c r="AGY569" s="559"/>
      <c r="AGZ569" s="559"/>
      <c r="AHA569" s="559"/>
      <c r="AHB569" s="559"/>
      <c r="AHC569" s="559"/>
      <c r="AHD569" s="559"/>
      <c r="AHE569" s="559"/>
      <c r="AHF569" s="559"/>
      <c r="AHG569" s="559"/>
      <c r="AHH569" s="559"/>
      <c r="AHI569" s="559"/>
      <c r="AHJ569" s="559"/>
      <c r="AHK569" s="559"/>
      <c r="AHL569" s="559"/>
      <c r="AHM569" s="559"/>
      <c r="AHN569" s="559"/>
      <c r="AHO569" s="559"/>
      <c r="AHP569" s="559"/>
      <c r="AHQ569" s="559"/>
      <c r="AHR569" s="559"/>
      <c r="AHS569" s="559"/>
      <c r="AHT569" s="559"/>
      <c r="AHU569" s="559"/>
      <c r="AHV569" s="559"/>
      <c r="AHW569" s="559"/>
      <c r="AHX569" s="559"/>
      <c r="AHY569" s="559"/>
      <c r="AHZ569" s="559"/>
      <c r="AIA569" s="559"/>
      <c r="AIB569" s="559"/>
      <c r="AIC569" s="559"/>
      <c r="AID569" s="559"/>
      <c r="AIE569" s="559"/>
      <c r="AIF569" s="559"/>
      <c r="AIG569" s="559"/>
      <c r="AIH569" s="559"/>
      <c r="AII569" s="559"/>
      <c r="AIJ569" s="559"/>
      <c r="AIK569" s="559"/>
      <c r="AIL569" s="559"/>
      <c r="AIM569" s="559"/>
      <c r="AIN569" s="559"/>
      <c r="AIO569" s="559"/>
      <c r="AIP569" s="559"/>
      <c r="AIQ569" s="559"/>
      <c r="AIR569" s="559"/>
      <c r="AIS569" s="559"/>
      <c r="AIT569" s="559"/>
      <c r="AIU569" s="559"/>
      <c r="AIV569" s="559"/>
      <c r="AIW569" s="559"/>
      <c r="AIX569" s="559"/>
      <c r="AIY569" s="559"/>
      <c r="AIZ569" s="559"/>
      <c r="AJA569" s="559"/>
      <c r="AJB569" s="559"/>
      <c r="AJC569" s="559"/>
      <c r="AJD569" s="559"/>
      <c r="AJE569" s="559"/>
      <c r="AJF569" s="559"/>
      <c r="AJG569" s="559"/>
      <c r="AJH569" s="559"/>
      <c r="AJI569" s="559"/>
      <c r="AJJ569" s="559"/>
      <c r="AJK569" s="559"/>
      <c r="AJL569" s="559"/>
      <c r="AJM569" s="559"/>
      <c r="AJN569" s="559"/>
      <c r="AJO569" s="559"/>
      <c r="AJP569" s="559"/>
      <c r="AJQ569" s="559"/>
      <c r="AJR569" s="559"/>
      <c r="AJS569" s="559"/>
      <c r="AJT569" s="559"/>
      <c r="AJU569" s="559"/>
      <c r="AJV569" s="559"/>
      <c r="AJW569" s="559"/>
      <c r="AJX569" s="559"/>
      <c r="AJY569" s="559"/>
      <c r="AJZ569" s="559"/>
      <c r="AKA569" s="559"/>
      <c r="AKB569" s="559"/>
      <c r="AKC569" s="559"/>
      <c r="AKD569" s="559"/>
      <c r="AKE569" s="559"/>
      <c r="AKF569" s="559"/>
      <c r="AKG569" s="559"/>
      <c r="AKH569" s="559"/>
      <c r="AKI569" s="559"/>
      <c r="AKJ569" s="559"/>
      <c r="AKK569" s="559"/>
      <c r="AKL569" s="559"/>
      <c r="AKM569" s="559"/>
      <c r="AKN569" s="559"/>
      <c r="AKO569" s="559"/>
      <c r="AKP569" s="559"/>
      <c r="AKQ569" s="559"/>
      <c r="AKR569" s="559"/>
      <c r="AKS569" s="559"/>
      <c r="AKT569" s="559"/>
      <c r="AKU569" s="559"/>
      <c r="AKV569" s="559"/>
      <c r="AKW569" s="559"/>
      <c r="AKX569" s="559"/>
      <c r="AKY569" s="559"/>
      <c r="AKZ569" s="559"/>
      <c r="ALA569" s="559"/>
      <c r="ALB569" s="559"/>
      <c r="ALC569" s="559"/>
      <c r="ALD569" s="559"/>
      <c r="ALE569" s="559"/>
      <c r="ALF569" s="559"/>
      <c r="ALG569" s="559"/>
      <c r="ALH569" s="559"/>
      <c r="ALI569" s="559"/>
      <c r="ALJ569" s="559"/>
      <c r="ALK569" s="559"/>
      <c r="ALL569" s="559"/>
      <c r="ALM569" s="559"/>
      <c r="ALN569" s="559"/>
      <c r="ALO569" s="559"/>
      <c r="ALP569" s="559"/>
      <c r="ALQ569" s="559"/>
      <c r="ALR569" s="559"/>
      <c r="ALS569" s="559"/>
      <c r="ALT569" s="559"/>
      <c r="ALU569" s="559"/>
      <c r="ALV569" s="559"/>
      <c r="ALW569" s="559"/>
      <c r="ALX569" s="559"/>
      <c r="ALY569" s="559"/>
      <c r="ALZ569" s="559"/>
      <c r="AMA569" s="559"/>
      <c r="AMB569" s="559"/>
      <c r="AMC569" s="559"/>
      <c r="AMD569" s="559"/>
      <c r="AME569" s="559"/>
      <c r="AMF569" s="559"/>
      <c r="AMG569" s="559"/>
      <c r="AMH569" s="559"/>
      <c r="AMI569" s="559"/>
      <c r="AMJ569" s="559"/>
    </row>
    <row r="570" spans="1:1026" customFormat="1" x14ac:dyDescent="0.25">
      <c r="A570" s="256" t="s">
        <v>12513</v>
      </c>
      <c r="B570" s="257">
        <v>570</v>
      </c>
      <c r="C570" s="258" t="s">
        <v>12511</v>
      </c>
      <c r="D570" s="308" t="s">
        <v>12512</v>
      </c>
      <c r="E570" s="277"/>
      <c r="F570" s="278"/>
      <c r="G570" s="280"/>
      <c r="H570" s="280"/>
      <c r="I570" s="492">
        <v>0.5</v>
      </c>
      <c r="J570" s="278">
        <v>2</v>
      </c>
      <c r="K570" s="278">
        <v>1</v>
      </c>
      <c r="L570" s="278"/>
      <c r="M570" s="278"/>
      <c r="N570" s="278"/>
      <c r="O570" s="281"/>
      <c r="P570" s="281"/>
      <c r="Q570" s="278"/>
      <c r="R570" s="278"/>
      <c r="S570" s="278"/>
      <c r="T570" s="278">
        <v>2</v>
      </c>
      <c r="U570" s="278"/>
      <c r="V570" s="301"/>
      <c r="W570" s="283">
        <f t="shared" si="251"/>
        <v>100</v>
      </c>
      <c r="X570" s="283">
        <f t="shared" si="248"/>
        <v>100</v>
      </c>
      <c r="Y570" s="283">
        <f t="shared" si="242"/>
        <v>100</v>
      </c>
      <c r="Z570" s="283">
        <f t="shared" si="249"/>
        <v>100</v>
      </c>
      <c r="AA570" s="283">
        <f t="shared" si="250"/>
        <v>100</v>
      </c>
      <c r="AB570" s="287">
        <f t="shared" si="227"/>
        <v>100</v>
      </c>
      <c r="AC570" s="287">
        <f t="shared" si="226"/>
        <v>100</v>
      </c>
      <c r="AD570" s="287">
        <f t="shared" si="238"/>
        <v>3</v>
      </c>
      <c r="AE570" s="284">
        <f t="shared" si="246"/>
        <v>100</v>
      </c>
      <c r="AF570" s="284">
        <f t="shared" si="230"/>
        <v>100</v>
      </c>
      <c r="AG570" s="268">
        <f t="shared" si="244"/>
        <v>1</v>
      </c>
      <c r="AH570" s="268">
        <f t="shared" si="241"/>
        <v>10</v>
      </c>
      <c r="AI570" s="268">
        <f t="shared" si="245"/>
        <v>3</v>
      </c>
      <c r="AJ570" s="268">
        <f t="shared" si="247"/>
        <v>100</v>
      </c>
      <c r="AK570" s="305" t="s">
        <v>24349</v>
      </c>
      <c r="AL570" s="257"/>
      <c r="AM570" s="277">
        <v>1</v>
      </c>
      <c r="AN570" s="511"/>
      <c r="AO570" s="277"/>
      <c r="AP570" s="277">
        <v>1</v>
      </c>
      <c r="AQ570" s="277"/>
      <c r="AR570" s="356" t="s">
        <v>756</v>
      </c>
      <c r="AS570" s="356"/>
      <c r="AT570" s="277"/>
      <c r="AU570" s="277"/>
      <c r="AV570" s="188">
        <v>1</v>
      </c>
      <c r="AW570" s="559"/>
      <c r="AX570" s="559"/>
      <c r="AY570" s="559"/>
      <c r="AZ570" s="559"/>
      <c r="BA570" s="559"/>
      <c r="BB570" s="559"/>
      <c r="BC570" s="559"/>
      <c r="BD570" s="559"/>
      <c r="BE570" s="559"/>
      <c r="BF570" s="559"/>
      <c r="BG570" s="559"/>
      <c r="BH570" s="559"/>
      <c r="BI570" s="559"/>
      <c r="BJ570" s="559"/>
      <c r="BK570" s="559"/>
      <c r="BL570" s="559"/>
      <c r="BM570" s="559"/>
      <c r="BN570" s="559"/>
      <c r="BO570" s="559"/>
      <c r="BP570" s="559"/>
      <c r="BQ570" s="559"/>
      <c r="BR570" s="559"/>
      <c r="BS570" s="559"/>
      <c r="BT570" s="559"/>
      <c r="BU570" s="559"/>
      <c r="BV570" s="559"/>
      <c r="BW570" s="559"/>
      <c r="BX570" s="559"/>
      <c r="BY570" s="559"/>
      <c r="BZ570" s="559"/>
      <c r="CA570" s="559"/>
      <c r="CB570" s="559"/>
      <c r="CC570" s="559"/>
      <c r="CD570" s="559"/>
      <c r="CE570" s="559"/>
      <c r="CF570" s="559"/>
      <c r="CG570" s="559"/>
      <c r="CH570" s="559"/>
      <c r="CI570" s="559"/>
      <c r="CJ570" s="559"/>
      <c r="CK570" s="559"/>
      <c r="CL570" s="559"/>
      <c r="CM570" s="559"/>
      <c r="CN570" s="559"/>
      <c r="CO570" s="559"/>
      <c r="CP570" s="559"/>
      <c r="CQ570" s="559"/>
      <c r="CR570" s="559"/>
      <c r="CS570" s="559"/>
      <c r="CT570" s="559"/>
      <c r="CU570" s="559"/>
      <c r="CV570" s="559"/>
      <c r="CW570" s="559"/>
      <c r="CX570" s="559"/>
      <c r="CY570" s="559"/>
      <c r="CZ570" s="559"/>
      <c r="DA570" s="559"/>
      <c r="DB570" s="559"/>
      <c r="DC570" s="559"/>
      <c r="DD570" s="559"/>
      <c r="DE570" s="559"/>
      <c r="DF570" s="559"/>
      <c r="DG570" s="559"/>
      <c r="DH570" s="559"/>
      <c r="DI570" s="559"/>
      <c r="DJ570" s="559"/>
      <c r="DK570" s="559"/>
      <c r="DL570" s="559"/>
      <c r="DM570" s="559"/>
      <c r="DN570" s="559"/>
      <c r="DO570" s="559"/>
      <c r="DP570" s="559"/>
      <c r="DQ570" s="559"/>
      <c r="DR570" s="559"/>
      <c r="DS570" s="559"/>
      <c r="DT570" s="559"/>
      <c r="DU570" s="559"/>
      <c r="DV570" s="559"/>
      <c r="DW570" s="559"/>
      <c r="DX570" s="559"/>
      <c r="DY570" s="559"/>
      <c r="DZ570" s="559"/>
      <c r="EA570" s="559"/>
      <c r="EB570" s="559"/>
      <c r="EC570" s="559"/>
      <c r="ED570" s="559"/>
      <c r="EE570" s="559"/>
      <c r="EF570" s="559"/>
      <c r="EG570" s="559"/>
      <c r="EH570" s="559"/>
      <c r="EI570" s="559"/>
      <c r="EJ570" s="559"/>
      <c r="EK570" s="559"/>
      <c r="EL570" s="559"/>
      <c r="EM570" s="559"/>
      <c r="EN570" s="559"/>
      <c r="EO570" s="559"/>
      <c r="EP570" s="559"/>
      <c r="EQ570" s="559"/>
      <c r="ER570" s="559"/>
      <c r="ES570" s="559"/>
      <c r="ET570" s="559"/>
      <c r="EU570" s="559"/>
      <c r="EV570" s="559"/>
      <c r="EW570" s="559"/>
      <c r="EX570" s="559"/>
      <c r="EY570" s="559"/>
      <c r="EZ570" s="559"/>
      <c r="FA570" s="559"/>
      <c r="FB570" s="559"/>
      <c r="FC570" s="559"/>
      <c r="FD570" s="559"/>
      <c r="FE570" s="559"/>
      <c r="FF570" s="559"/>
      <c r="FG570" s="559"/>
      <c r="FH570" s="559"/>
      <c r="FI570" s="559"/>
      <c r="FJ570" s="559"/>
      <c r="FK570" s="559"/>
      <c r="FL570" s="559"/>
      <c r="FM570" s="559"/>
      <c r="FN570" s="559"/>
      <c r="FO570" s="559"/>
      <c r="FP570" s="559"/>
      <c r="FQ570" s="559"/>
      <c r="FR570" s="559"/>
      <c r="FS570" s="559"/>
      <c r="FT570" s="559"/>
      <c r="FU570" s="559"/>
      <c r="FV570" s="559"/>
      <c r="FW570" s="559"/>
      <c r="FX570" s="559"/>
      <c r="FY570" s="559"/>
      <c r="FZ570" s="559"/>
      <c r="GA570" s="559"/>
      <c r="GB570" s="559"/>
      <c r="GC570" s="559"/>
      <c r="GD570" s="559"/>
      <c r="GE570" s="559"/>
      <c r="GF570" s="559"/>
      <c r="GG570" s="559"/>
      <c r="GH570" s="559"/>
      <c r="GI570" s="559"/>
      <c r="GJ570" s="559"/>
      <c r="GK570" s="559"/>
      <c r="GL570" s="559"/>
      <c r="GM570" s="559"/>
      <c r="GN570" s="559"/>
      <c r="GO570" s="559"/>
      <c r="GP570" s="559"/>
      <c r="GQ570" s="559"/>
      <c r="GR570" s="559"/>
      <c r="GS570" s="559"/>
      <c r="GT570" s="559"/>
      <c r="GU570" s="559"/>
      <c r="GV570" s="559"/>
      <c r="GW570" s="559"/>
      <c r="GX570" s="559"/>
      <c r="GY570" s="559"/>
      <c r="GZ570" s="559"/>
      <c r="HA570" s="559"/>
      <c r="HB570" s="559"/>
      <c r="HC570" s="559"/>
      <c r="HD570" s="559"/>
      <c r="HE570" s="559"/>
      <c r="HF570" s="559"/>
      <c r="HG570" s="559"/>
      <c r="HH570" s="559"/>
      <c r="HI570" s="559"/>
      <c r="HJ570" s="559"/>
      <c r="HK570" s="559"/>
      <c r="HL570" s="559"/>
      <c r="HM570" s="559"/>
      <c r="HN570" s="559"/>
      <c r="HO570" s="559"/>
      <c r="HP570" s="559"/>
      <c r="HQ570" s="559"/>
      <c r="HR570" s="559"/>
      <c r="HS570" s="559"/>
      <c r="HT570" s="559"/>
      <c r="HU570" s="559"/>
      <c r="HV570" s="559"/>
      <c r="HW570" s="559"/>
      <c r="HX570" s="559"/>
      <c r="HY570" s="559"/>
      <c r="HZ570" s="559"/>
      <c r="IA570" s="559"/>
      <c r="IB570" s="559"/>
      <c r="IC570" s="559"/>
      <c r="ID570" s="559"/>
      <c r="IE570" s="559"/>
      <c r="IF570" s="559"/>
      <c r="IG570" s="559"/>
      <c r="IH570" s="559"/>
      <c r="II570" s="559"/>
      <c r="IJ570" s="559"/>
      <c r="IK570" s="559"/>
      <c r="IL570" s="559"/>
      <c r="IM570" s="559"/>
      <c r="IN570" s="559"/>
      <c r="IO570" s="559"/>
      <c r="IP570" s="559"/>
      <c r="IQ570" s="559"/>
      <c r="IR570" s="559"/>
      <c r="IS570" s="559"/>
      <c r="IT570" s="559"/>
      <c r="IU570" s="559"/>
      <c r="IV570" s="559"/>
      <c r="IW570" s="559"/>
      <c r="IX570" s="559"/>
      <c r="IY570" s="559"/>
      <c r="IZ570" s="559"/>
      <c r="JA570" s="559"/>
      <c r="JB570" s="559"/>
      <c r="JC570" s="559"/>
      <c r="JD570" s="559"/>
      <c r="JE570" s="559"/>
      <c r="JF570" s="559"/>
      <c r="JG570" s="559"/>
      <c r="JH570" s="559"/>
      <c r="JI570" s="559"/>
      <c r="JJ570" s="559"/>
      <c r="JK570" s="559"/>
      <c r="JL570" s="559"/>
      <c r="JM570" s="559"/>
      <c r="JN570" s="559"/>
      <c r="JO570" s="559"/>
      <c r="JP570" s="559"/>
      <c r="JQ570" s="559"/>
      <c r="JR570" s="559"/>
      <c r="JS570" s="559"/>
      <c r="JT570" s="559"/>
      <c r="JU570" s="559"/>
      <c r="JV570" s="559"/>
      <c r="JW570" s="559"/>
      <c r="JX570" s="559"/>
      <c r="JY570" s="559"/>
      <c r="JZ570" s="559"/>
      <c r="KA570" s="559"/>
      <c r="KB570" s="559"/>
      <c r="KC570" s="559"/>
      <c r="KD570" s="559"/>
      <c r="KE570" s="559"/>
      <c r="KF570" s="559"/>
      <c r="KG570" s="559"/>
      <c r="KH570" s="559"/>
      <c r="KI570" s="559"/>
      <c r="KJ570" s="559"/>
      <c r="KK570" s="559"/>
      <c r="KL570" s="559"/>
      <c r="KM570" s="559"/>
      <c r="KN570" s="559"/>
      <c r="KO570" s="559"/>
      <c r="KP570" s="559"/>
      <c r="KQ570" s="559"/>
      <c r="KR570" s="559"/>
      <c r="KS570" s="559"/>
      <c r="KT570" s="559"/>
      <c r="KU570" s="559"/>
      <c r="KV570" s="559"/>
      <c r="KW570" s="559"/>
      <c r="KX570" s="559"/>
      <c r="KY570" s="559"/>
      <c r="KZ570" s="559"/>
      <c r="LA570" s="559"/>
      <c r="LB570" s="559"/>
      <c r="LC570" s="559"/>
      <c r="LD570" s="559"/>
      <c r="LE570" s="559"/>
      <c r="LF570" s="559"/>
      <c r="LG570" s="559"/>
      <c r="LH570" s="559"/>
      <c r="LI570" s="559"/>
      <c r="LJ570" s="559"/>
      <c r="LK570" s="559"/>
      <c r="LL570" s="559"/>
      <c r="LM570" s="559"/>
      <c r="LN570" s="559"/>
      <c r="LO570" s="559"/>
      <c r="LP570" s="559"/>
      <c r="LQ570" s="559"/>
      <c r="LR570" s="559"/>
      <c r="LS570" s="559"/>
      <c r="LT570" s="559"/>
      <c r="LU570" s="559"/>
      <c r="LV570" s="559"/>
      <c r="LW570" s="559"/>
      <c r="LX570" s="559"/>
      <c r="LY570" s="559"/>
      <c r="LZ570" s="559"/>
      <c r="MA570" s="559"/>
      <c r="MB570" s="559"/>
      <c r="MC570" s="559"/>
      <c r="MD570" s="559"/>
      <c r="ME570" s="559"/>
      <c r="MF570" s="559"/>
      <c r="MG570" s="559"/>
      <c r="MH570" s="559"/>
      <c r="MI570" s="559"/>
      <c r="MJ570" s="559"/>
      <c r="MK570" s="559"/>
      <c r="ML570" s="559"/>
      <c r="MM570" s="559"/>
      <c r="MN570" s="559"/>
      <c r="MO570" s="559"/>
      <c r="MP570" s="559"/>
      <c r="MQ570" s="559"/>
      <c r="MR570" s="559"/>
      <c r="MS570" s="559"/>
      <c r="MT570" s="559"/>
      <c r="MU570" s="559"/>
      <c r="MV570" s="559"/>
      <c r="MW570" s="559"/>
      <c r="MX570" s="559"/>
      <c r="MY570" s="559"/>
      <c r="MZ570" s="559"/>
      <c r="NA570" s="559"/>
      <c r="NB570" s="559"/>
      <c r="NC570" s="559"/>
      <c r="ND570" s="559"/>
      <c r="NE570" s="559"/>
      <c r="NF570" s="559"/>
      <c r="NG570" s="559"/>
      <c r="NH570" s="559"/>
      <c r="NI570" s="559"/>
      <c r="NJ570" s="559"/>
      <c r="NK570" s="559"/>
      <c r="NL570" s="559"/>
      <c r="NM570" s="559"/>
      <c r="NN570" s="559"/>
      <c r="NO570" s="559"/>
      <c r="NP570" s="559"/>
      <c r="NQ570" s="559"/>
      <c r="NR570" s="559"/>
      <c r="NS570" s="559"/>
      <c r="NT570" s="559"/>
      <c r="NU570" s="559"/>
      <c r="NV570" s="559"/>
      <c r="NW570" s="559"/>
      <c r="NX570" s="559"/>
      <c r="NY570" s="559"/>
      <c r="NZ570" s="559"/>
      <c r="OA570" s="559"/>
      <c r="OB570" s="559"/>
      <c r="OC570" s="559"/>
      <c r="OD570" s="559"/>
      <c r="OE570" s="559"/>
      <c r="OF570" s="559"/>
      <c r="OG570" s="559"/>
      <c r="OH570" s="559"/>
      <c r="OI570" s="559"/>
      <c r="OJ570" s="559"/>
      <c r="OK570" s="559"/>
      <c r="OL570" s="559"/>
      <c r="OM570" s="559"/>
      <c r="ON570" s="559"/>
      <c r="OO570" s="559"/>
      <c r="OP570" s="559"/>
      <c r="OQ570" s="559"/>
      <c r="OR570" s="559"/>
      <c r="OS570" s="559"/>
      <c r="OT570" s="559"/>
      <c r="OU570" s="559"/>
      <c r="OV570" s="559"/>
      <c r="OW570" s="559"/>
      <c r="OX570" s="559"/>
      <c r="OY570" s="559"/>
      <c r="OZ570" s="559"/>
      <c r="PA570" s="559"/>
      <c r="PB570" s="559"/>
      <c r="PC570" s="559"/>
      <c r="PD570" s="559"/>
      <c r="PE570" s="559"/>
      <c r="PF570" s="559"/>
      <c r="PG570" s="559"/>
      <c r="PH570" s="559"/>
      <c r="PI570" s="559"/>
      <c r="PJ570" s="559"/>
      <c r="PK570" s="559"/>
      <c r="PL570" s="559"/>
      <c r="PM570" s="559"/>
      <c r="PN570" s="559"/>
      <c r="PO570" s="559"/>
      <c r="PP570" s="559"/>
      <c r="PQ570" s="559"/>
      <c r="PR570" s="559"/>
      <c r="PS570" s="559"/>
      <c r="PT570" s="559"/>
      <c r="PU570" s="559"/>
      <c r="PV570" s="559"/>
      <c r="PW570" s="559"/>
      <c r="PX570" s="559"/>
      <c r="PY570" s="559"/>
      <c r="PZ570" s="559"/>
      <c r="QA570" s="559"/>
      <c r="QB570" s="559"/>
      <c r="QC570" s="559"/>
      <c r="QD570" s="559"/>
      <c r="QE570" s="559"/>
      <c r="QF570" s="559"/>
      <c r="QG570" s="559"/>
      <c r="QH570" s="559"/>
      <c r="QI570" s="559"/>
      <c r="QJ570" s="559"/>
      <c r="QK570" s="559"/>
      <c r="QL570" s="559"/>
      <c r="QM570" s="559"/>
      <c r="QN570" s="559"/>
      <c r="QO570" s="559"/>
      <c r="QP570" s="559"/>
      <c r="QQ570" s="559"/>
      <c r="QR570" s="559"/>
      <c r="QS570" s="559"/>
      <c r="QT570" s="559"/>
      <c r="QU570" s="559"/>
      <c r="QV570" s="559"/>
      <c r="QW570" s="559"/>
      <c r="QX570" s="559"/>
      <c r="QY570" s="559"/>
      <c r="QZ570" s="559"/>
      <c r="RA570" s="559"/>
      <c r="RB570" s="559"/>
      <c r="RC570" s="559"/>
      <c r="RD570" s="559"/>
      <c r="RE570" s="559"/>
      <c r="RF570" s="559"/>
      <c r="RG570" s="559"/>
      <c r="RH570" s="559"/>
      <c r="RI570" s="559"/>
      <c r="RJ570" s="559"/>
      <c r="RK570" s="559"/>
      <c r="RL570" s="559"/>
      <c r="RM570" s="559"/>
      <c r="RN570" s="559"/>
      <c r="RO570" s="559"/>
      <c r="RP570" s="559"/>
      <c r="RQ570" s="559"/>
      <c r="RR570" s="559"/>
      <c r="RS570" s="559"/>
      <c r="RT570" s="559"/>
      <c r="RU570" s="559"/>
      <c r="RV570" s="559"/>
      <c r="RW570" s="559"/>
      <c r="RX570" s="559"/>
      <c r="RY570" s="559"/>
      <c r="RZ570" s="559"/>
      <c r="SA570" s="559"/>
      <c r="SB570" s="559"/>
      <c r="SC570" s="559"/>
      <c r="SD570" s="559"/>
      <c r="SE570" s="559"/>
      <c r="SF570" s="559"/>
      <c r="SG570" s="559"/>
      <c r="SH570" s="559"/>
      <c r="SI570" s="559"/>
      <c r="SJ570" s="559"/>
      <c r="SK570" s="559"/>
      <c r="SL570" s="559"/>
      <c r="SM570" s="559"/>
      <c r="SN570" s="559"/>
      <c r="SO570" s="559"/>
      <c r="SP570" s="559"/>
      <c r="SQ570" s="559"/>
      <c r="SR570" s="559"/>
      <c r="SS570" s="559"/>
      <c r="ST570" s="559"/>
      <c r="SU570" s="559"/>
      <c r="SV570" s="559"/>
      <c r="SW570" s="559"/>
      <c r="SX570" s="559"/>
      <c r="SY570" s="559"/>
      <c r="SZ570" s="559"/>
      <c r="TA570" s="559"/>
      <c r="TB570" s="559"/>
      <c r="TC570" s="559"/>
      <c r="TD570" s="559"/>
      <c r="TE570" s="559"/>
      <c r="TF570" s="559"/>
      <c r="TG570" s="559"/>
      <c r="TH570" s="559"/>
      <c r="TI570" s="559"/>
      <c r="TJ570" s="559"/>
      <c r="TK570" s="559"/>
      <c r="TL570" s="559"/>
      <c r="TM570" s="559"/>
      <c r="TN570" s="559"/>
      <c r="TO570" s="559"/>
      <c r="TP570" s="559"/>
      <c r="TQ570" s="559"/>
      <c r="TR570" s="559"/>
      <c r="TS570" s="559"/>
      <c r="TT570" s="559"/>
      <c r="TU570" s="559"/>
      <c r="TV570" s="559"/>
      <c r="TW570" s="559"/>
      <c r="TX570" s="559"/>
      <c r="TY570" s="559"/>
      <c r="TZ570" s="559"/>
      <c r="UA570" s="559"/>
      <c r="UB570" s="559"/>
      <c r="UC570" s="559"/>
      <c r="UD570" s="559"/>
      <c r="UE570" s="559"/>
      <c r="UF570" s="559"/>
      <c r="UG570" s="559"/>
      <c r="UH570" s="559"/>
      <c r="UI570" s="559"/>
      <c r="UJ570" s="559"/>
      <c r="UK570" s="559"/>
      <c r="UL570" s="559"/>
      <c r="UM570" s="559"/>
      <c r="UN570" s="559"/>
      <c r="UO570" s="559"/>
      <c r="UP570" s="559"/>
      <c r="UQ570" s="559"/>
      <c r="UR570" s="559"/>
      <c r="US570" s="559"/>
      <c r="UT570" s="559"/>
      <c r="UU570" s="559"/>
      <c r="UV570" s="559"/>
      <c r="UW570" s="559"/>
      <c r="UX570" s="559"/>
      <c r="UY570" s="559"/>
      <c r="UZ570" s="559"/>
      <c r="VA570" s="559"/>
      <c r="VB570" s="559"/>
      <c r="VC570" s="559"/>
      <c r="VD570" s="559"/>
      <c r="VE570" s="559"/>
      <c r="VF570" s="559"/>
      <c r="VG570" s="559"/>
      <c r="VH570" s="559"/>
      <c r="VI570" s="559"/>
      <c r="VJ570" s="559"/>
      <c r="VK570" s="559"/>
      <c r="VL570" s="559"/>
      <c r="VM570" s="559"/>
      <c r="VN570" s="559"/>
      <c r="VO570" s="559"/>
      <c r="VP570" s="559"/>
      <c r="VQ570" s="559"/>
      <c r="VR570" s="559"/>
      <c r="VS570" s="559"/>
      <c r="VT570" s="559"/>
      <c r="VU570" s="559"/>
      <c r="VV570" s="559"/>
      <c r="VW570" s="559"/>
      <c r="VX570" s="559"/>
      <c r="VY570" s="559"/>
      <c r="VZ570" s="559"/>
      <c r="WA570" s="559"/>
      <c r="WB570" s="559"/>
      <c r="WC570" s="559"/>
      <c r="WD570" s="559"/>
      <c r="WE570" s="559"/>
      <c r="WF570" s="559"/>
      <c r="WG570" s="559"/>
      <c r="WH570" s="559"/>
      <c r="WI570" s="559"/>
      <c r="WJ570" s="559"/>
      <c r="WK570" s="559"/>
      <c r="WL570" s="559"/>
      <c r="WM570" s="559"/>
      <c r="WN570" s="559"/>
      <c r="WO570" s="559"/>
      <c r="WP570" s="559"/>
      <c r="WQ570" s="559"/>
      <c r="WR570" s="559"/>
      <c r="WS570" s="559"/>
      <c r="WT570" s="559"/>
      <c r="WU570" s="559"/>
      <c r="WV570" s="559"/>
      <c r="WW570" s="559"/>
      <c r="WX570" s="559"/>
      <c r="WY570" s="559"/>
      <c r="WZ570" s="559"/>
      <c r="XA570" s="559"/>
      <c r="XB570" s="559"/>
      <c r="XC570" s="559"/>
      <c r="XD570" s="559"/>
      <c r="XE570" s="559"/>
      <c r="XF570" s="559"/>
      <c r="XG570" s="559"/>
      <c r="XH570" s="559"/>
      <c r="XI570" s="559"/>
      <c r="XJ570" s="559"/>
      <c r="XK570" s="559"/>
      <c r="XL570" s="559"/>
      <c r="XM570" s="559"/>
      <c r="XN570" s="559"/>
      <c r="XO570" s="559"/>
      <c r="XP570" s="559"/>
      <c r="XQ570" s="559"/>
      <c r="XR570" s="559"/>
      <c r="XS570" s="559"/>
      <c r="XT570" s="559"/>
      <c r="XU570" s="559"/>
      <c r="XV570" s="559"/>
      <c r="XW570" s="559"/>
      <c r="XX570" s="559"/>
      <c r="XY570" s="559"/>
      <c r="XZ570" s="559"/>
      <c r="YA570" s="559"/>
      <c r="YB570" s="559"/>
      <c r="YC570" s="559"/>
      <c r="YD570" s="559"/>
      <c r="YE570" s="559"/>
      <c r="YF570" s="559"/>
      <c r="YG570" s="559"/>
      <c r="YH570" s="559"/>
      <c r="YI570" s="559"/>
      <c r="YJ570" s="559"/>
      <c r="YK570" s="559"/>
      <c r="YL570" s="559"/>
      <c r="YM570" s="559"/>
      <c r="YN570" s="559"/>
      <c r="YO570" s="559"/>
      <c r="YP570" s="559"/>
      <c r="YQ570" s="559"/>
      <c r="YR570" s="559"/>
      <c r="YS570" s="559"/>
      <c r="YT570" s="559"/>
      <c r="YU570" s="559"/>
      <c r="YV570" s="559"/>
      <c r="YW570" s="559"/>
      <c r="YX570" s="559"/>
      <c r="YY570" s="559"/>
      <c r="YZ570" s="559"/>
      <c r="ZA570" s="559"/>
      <c r="ZB570" s="559"/>
      <c r="ZC570" s="559"/>
      <c r="ZD570" s="559"/>
      <c r="ZE570" s="559"/>
      <c r="ZF570" s="559"/>
      <c r="ZG570" s="559"/>
      <c r="ZH570" s="559"/>
      <c r="ZI570" s="559"/>
      <c r="ZJ570" s="559"/>
      <c r="ZK570" s="559"/>
      <c r="ZL570" s="559"/>
      <c r="ZM570" s="559"/>
      <c r="ZN570" s="559"/>
      <c r="ZO570" s="559"/>
      <c r="ZP570" s="559"/>
      <c r="ZQ570" s="559"/>
      <c r="ZR570" s="559"/>
      <c r="ZS570" s="559"/>
      <c r="ZT570" s="559"/>
      <c r="ZU570" s="559"/>
      <c r="ZV570" s="559"/>
      <c r="ZW570" s="559"/>
      <c r="ZX570" s="559"/>
      <c r="ZY570" s="559"/>
      <c r="ZZ570" s="559"/>
      <c r="AAA570" s="559"/>
      <c r="AAB570" s="559"/>
      <c r="AAC570" s="559"/>
      <c r="AAD570" s="559"/>
      <c r="AAE570" s="559"/>
      <c r="AAF570" s="559"/>
      <c r="AAG570" s="559"/>
      <c r="AAH570" s="559"/>
      <c r="AAI570" s="559"/>
      <c r="AAJ570" s="559"/>
      <c r="AAK570" s="559"/>
      <c r="AAL570" s="559"/>
      <c r="AAM570" s="559"/>
      <c r="AAN570" s="559"/>
      <c r="AAO570" s="559"/>
      <c r="AAP570" s="559"/>
      <c r="AAQ570" s="559"/>
      <c r="AAR570" s="559"/>
      <c r="AAS570" s="559"/>
      <c r="AAT570" s="559"/>
      <c r="AAU570" s="559"/>
      <c r="AAV570" s="559"/>
      <c r="AAW570" s="559"/>
      <c r="AAX570" s="559"/>
      <c r="AAY570" s="559"/>
      <c r="AAZ570" s="559"/>
      <c r="ABA570" s="559"/>
      <c r="ABB570" s="559"/>
      <c r="ABC570" s="559"/>
      <c r="ABD570" s="559"/>
      <c r="ABE570" s="559"/>
      <c r="ABF570" s="559"/>
      <c r="ABG570" s="559"/>
      <c r="ABH570" s="559"/>
      <c r="ABI570" s="559"/>
      <c r="ABJ570" s="559"/>
      <c r="ABK570" s="559"/>
      <c r="ABL570" s="559"/>
      <c r="ABM570" s="559"/>
      <c r="ABN570" s="559"/>
      <c r="ABO570" s="559"/>
      <c r="ABP570" s="559"/>
      <c r="ABQ570" s="559"/>
      <c r="ABR570" s="559"/>
      <c r="ABS570" s="559"/>
      <c r="ABT570" s="559"/>
      <c r="ABU570" s="559"/>
      <c r="ABV570" s="559"/>
      <c r="ABW570" s="559"/>
      <c r="ABX570" s="559"/>
      <c r="ABY570" s="559"/>
      <c r="ABZ570" s="559"/>
      <c r="ACA570" s="559"/>
      <c r="ACB570" s="559"/>
      <c r="ACC570" s="559"/>
      <c r="ACD570" s="559"/>
      <c r="ACE570" s="559"/>
      <c r="ACF570" s="559"/>
      <c r="ACG570" s="559"/>
      <c r="ACH570" s="559"/>
      <c r="ACI570" s="559"/>
      <c r="ACJ570" s="559"/>
      <c r="ACK570" s="559"/>
      <c r="ACL570" s="559"/>
      <c r="ACM570" s="559"/>
      <c r="ACN570" s="559"/>
      <c r="ACO570" s="559"/>
      <c r="ACP570" s="559"/>
      <c r="ACQ570" s="559"/>
      <c r="ACR570" s="559"/>
      <c r="ACS570" s="559"/>
      <c r="ACT570" s="559"/>
      <c r="ACU570" s="559"/>
      <c r="ACV570" s="559"/>
      <c r="ACW570" s="559"/>
      <c r="ACX570" s="559"/>
      <c r="ACY570" s="559"/>
      <c r="ACZ570" s="559"/>
      <c r="ADA570" s="559"/>
      <c r="ADB570" s="559"/>
      <c r="ADC570" s="559"/>
      <c r="ADD570" s="559"/>
      <c r="ADE570" s="559"/>
      <c r="ADF570" s="559"/>
      <c r="ADG570" s="559"/>
      <c r="ADH570" s="559"/>
      <c r="ADI570" s="559"/>
      <c r="ADJ570" s="559"/>
      <c r="ADK570" s="559"/>
      <c r="ADL570" s="559"/>
      <c r="ADM570" s="559"/>
      <c r="ADN570" s="559"/>
      <c r="ADO570" s="559"/>
      <c r="ADP570" s="559"/>
      <c r="ADQ570" s="559"/>
      <c r="ADR570" s="559"/>
      <c r="ADS570" s="559"/>
      <c r="ADT570" s="559"/>
      <c r="ADU570" s="559"/>
      <c r="ADV570" s="559"/>
      <c r="ADW570" s="559"/>
      <c r="ADX570" s="559"/>
      <c r="ADY570" s="559"/>
      <c r="ADZ570" s="559"/>
      <c r="AEA570" s="559"/>
      <c r="AEB570" s="559"/>
      <c r="AEC570" s="559"/>
      <c r="AED570" s="559"/>
      <c r="AEE570" s="559"/>
      <c r="AEF570" s="559"/>
      <c r="AEG570" s="559"/>
      <c r="AEH570" s="559"/>
      <c r="AEI570" s="559"/>
      <c r="AEJ570" s="559"/>
      <c r="AEK570" s="559"/>
      <c r="AEL570" s="559"/>
      <c r="AEM570" s="559"/>
      <c r="AEN570" s="559"/>
      <c r="AEO570" s="559"/>
      <c r="AEP570" s="559"/>
      <c r="AEQ570" s="559"/>
      <c r="AER570" s="559"/>
      <c r="AES570" s="559"/>
      <c r="AET570" s="559"/>
      <c r="AEU570" s="559"/>
      <c r="AEV570" s="559"/>
      <c r="AEW570" s="559"/>
      <c r="AEX570" s="559"/>
      <c r="AEY570" s="559"/>
      <c r="AEZ570" s="559"/>
      <c r="AFA570" s="559"/>
      <c r="AFB570" s="559"/>
      <c r="AFC570" s="559"/>
      <c r="AFD570" s="559"/>
      <c r="AFE570" s="559"/>
      <c r="AFF570" s="559"/>
      <c r="AFG570" s="559"/>
      <c r="AFH570" s="559"/>
      <c r="AFI570" s="559"/>
      <c r="AFJ570" s="559"/>
      <c r="AFK570" s="559"/>
      <c r="AFL570" s="559"/>
      <c r="AFM570" s="559"/>
      <c r="AFN570" s="559"/>
      <c r="AFO570" s="559"/>
      <c r="AFP570" s="559"/>
      <c r="AFQ570" s="559"/>
      <c r="AFR570" s="559"/>
      <c r="AFS570" s="559"/>
      <c r="AFT570" s="559"/>
      <c r="AFU570" s="559"/>
      <c r="AFV570" s="559"/>
      <c r="AFW570" s="559"/>
      <c r="AFX570" s="559"/>
      <c r="AFY570" s="559"/>
      <c r="AFZ570" s="559"/>
      <c r="AGA570" s="559"/>
      <c r="AGB570" s="559"/>
      <c r="AGC570" s="559"/>
      <c r="AGD570" s="559"/>
      <c r="AGE570" s="559"/>
      <c r="AGF570" s="559"/>
      <c r="AGG570" s="559"/>
      <c r="AGH570" s="559"/>
      <c r="AGI570" s="559"/>
      <c r="AGJ570" s="559"/>
      <c r="AGK570" s="559"/>
      <c r="AGL570" s="559"/>
      <c r="AGM570" s="559"/>
      <c r="AGN570" s="559"/>
      <c r="AGO570" s="559"/>
      <c r="AGP570" s="559"/>
      <c r="AGQ570" s="559"/>
      <c r="AGR570" s="559"/>
      <c r="AGS570" s="559"/>
      <c r="AGT570" s="559"/>
      <c r="AGU570" s="559"/>
      <c r="AGV570" s="559"/>
      <c r="AGW570" s="559"/>
      <c r="AGX570" s="559"/>
      <c r="AGY570" s="559"/>
      <c r="AGZ570" s="559"/>
      <c r="AHA570" s="559"/>
      <c r="AHB570" s="559"/>
      <c r="AHC570" s="559"/>
      <c r="AHD570" s="559"/>
      <c r="AHE570" s="559"/>
      <c r="AHF570" s="559"/>
      <c r="AHG570" s="559"/>
      <c r="AHH570" s="559"/>
      <c r="AHI570" s="559"/>
      <c r="AHJ570" s="559"/>
      <c r="AHK570" s="559"/>
      <c r="AHL570" s="559"/>
      <c r="AHM570" s="559"/>
      <c r="AHN570" s="559"/>
      <c r="AHO570" s="559"/>
      <c r="AHP570" s="559"/>
      <c r="AHQ570" s="559"/>
      <c r="AHR570" s="559"/>
      <c r="AHS570" s="559"/>
      <c r="AHT570" s="559"/>
      <c r="AHU570" s="559"/>
      <c r="AHV570" s="559"/>
      <c r="AHW570" s="559"/>
      <c r="AHX570" s="559"/>
      <c r="AHY570" s="559"/>
      <c r="AHZ570" s="559"/>
      <c r="AIA570" s="559"/>
      <c r="AIB570" s="559"/>
      <c r="AIC570" s="559"/>
      <c r="AID570" s="559"/>
      <c r="AIE570" s="559"/>
      <c r="AIF570" s="559"/>
      <c r="AIG570" s="559"/>
      <c r="AIH570" s="559"/>
      <c r="AII570" s="559"/>
      <c r="AIJ570" s="559"/>
      <c r="AIK570" s="559"/>
      <c r="AIL570" s="559"/>
      <c r="AIM570" s="559"/>
      <c r="AIN570" s="559"/>
      <c r="AIO570" s="559"/>
      <c r="AIP570" s="559"/>
      <c r="AIQ570" s="559"/>
      <c r="AIR570" s="559"/>
      <c r="AIS570" s="559"/>
      <c r="AIT570" s="559"/>
      <c r="AIU570" s="559"/>
      <c r="AIV570" s="559"/>
      <c r="AIW570" s="559"/>
      <c r="AIX570" s="559"/>
      <c r="AIY570" s="559"/>
      <c r="AIZ570" s="559"/>
      <c r="AJA570" s="559"/>
      <c r="AJB570" s="559"/>
      <c r="AJC570" s="559"/>
      <c r="AJD570" s="559"/>
      <c r="AJE570" s="559"/>
      <c r="AJF570" s="559"/>
      <c r="AJG570" s="559"/>
      <c r="AJH570" s="559"/>
      <c r="AJI570" s="559"/>
      <c r="AJJ570" s="559"/>
      <c r="AJK570" s="559"/>
      <c r="AJL570" s="559"/>
      <c r="AJM570" s="559"/>
      <c r="AJN570" s="559"/>
      <c r="AJO570" s="559"/>
      <c r="AJP570" s="559"/>
      <c r="AJQ570" s="559"/>
      <c r="AJR570" s="559"/>
      <c r="AJS570" s="559"/>
      <c r="AJT570" s="559"/>
      <c r="AJU570" s="559"/>
      <c r="AJV570" s="559"/>
      <c r="AJW570" s="559"/>
      <c r="AJX570" s="559"/>
      <c r="AJY570" s="559"/>
      <c r="AJZ570" s="559"/>
      <c r="AKA570" s="559"/>
      <c r="AKB570" s="559"/>
      <c r="AKC570" s="559"/>
      <c r="AKD570" s="559"/>
      <c r="AKE570" s="559"/>
      <c r="AKF570" s="559"/>
      <c r="AKG570" s="559"/>
      <c r="AKH570" s="559"/>
      <c r="AKI570" s="559"/>
      <c r="AKJ570" s="559"/>
      <c r="AKK570" s="559"/>
      <c r="AKL570" s="559"/>
      <c r="AKM570" s="559"/>
      <c r="AKN570" s="559"/>
      <c r="AKO570" s="559"/>
      <c r="AKP570" s="559"/>
      <c r="AKQ570" s="559"/>
      <c r="AKR570" s="559"/>
      <c r="AKS570" s="559"/>
      <c r="AKT570" s="559"/>
      <c r="AKU570" s="559"/>
      <c r="AKV570" s="559"/>
      <c r="AKW570" s="559"/>
      <c r="AKX570" s="559"/>
      <c r="AKY570" s="559"/>
      <c r="AKZ570" s="559"/>
      <c r="ALA570" s="559"/>
      <c r="ALB570" s="559"/>
      <c r="ALC570" s="559"/>
      <c r="ALD570" s="559"/>
      <c r="ALE570" s="559"/>
      <c r="ALF570" s="559"/>
      <c r="ALG570" s="559"/>
      <c r="ALH570" s="559"/>
      <c r="ALI570" s="559"/>
      <c r="ALJ570" s="559"/>
      <c r="ALK570" s="559"/>
      <c r="ALL570" s="559"/>
      <c r="ALM570" s="559"/>
      <c r="ALN570" s="559"/>
      <c r="ALO570" s="559"/>
      <c r="ALP570" s="559"/>
      <c r="ALQ570" s="559"/>
      <c r="ALR570" s="559"/>
      <c r="ALS570" s="559"/>
      <c r="ALT570" s="559"/>
      <c r="ALU570" s="559"/>
      <c r="ALV570" s="559"/>
      <c r="ALW570" s="559"/>
      <c r="ALX570" s="559"/>
      <c r="ALY570" s="559"/>
      <c r="ALZ570" s="559"/>
      <c r="AMA570" s="559"/>
      <c r="AMB570" s="559"/>
      <c r="AMC570" s="559"/>
      <c r="AMD570" s="559"/>
      <c r="AME570" s="559"/>
      <c r="AMF570" s="559"/>
      <c r="AMG570" s="559"/>
      <c r="AMH570" s="559"/>
      <c r="AMI570" s="559"/>
      <c r="AMJ570" s="559"/>
      <c r="AMK570" s="150"/>
      <c r="AML570" s="559"/>
    </row>
    <row r="571" spans="1:1026" x14ac:dyDescent="0.25">
      <c r="A571" s="258" t="s">
        <v>6254</v>
      </c>
      <c r="B571" s="257">
        <v>571</v>
      </c>
      <c r="C571" s="258" t="s">
        <v>6253</v>
      </c>
      <c r="D571" s="308" t="s">
        <v>6255</v>
      </c>
      <c r="E571" s="277"/>
      <c r="F571" s="278">
        <v>4</v>
      </c>
      <c r="G571" s="280"/>
      <c r="H571" s="280"/>
      <c r="I571" s="492">
        <v>0.439</v>
      </c>
      <c r="J571" s="278">
        <v>2</v>
      </c>
      <c r="K571" s="278">
        <v>2</v>
      </c>
      <c r="L571" s="278">
        <v>1</v>
      </c>
      <c r="M571" s="278"/>
      <c r="N571" s="278"/>
      <c r="O571" s="278"/>
      <c r="P571" s="278"/>
      <c r="Q571" s="278"/>
      <c r="R571" s="278"/>
      <c r="S571" s="278"/>
      <c r="T571" s="278"/>
      <c r="U571" s="278"/>
      <c r="V571" s="278"/>
      <c r="W571" s="283">
        <f t="shared" si="251"/>
        <v>100</v>
      </c>
      <c r="X571" s="283">
        <f t="shared" si="248"/>
        <v>100</v>
      </c>
      <c r="Y571" s="283">
        <f t="shared" si="242"/>
        <v>100</v>
      </c>
      <c r="Z571" s="283">
        <f t="shared" si="249"/>
        <v>100</v>
      </c>
      <c r="AA571" s="283">
        <f t="shared" si="250"/>
        <v>100</v>
      </c>
      <c r="AB571" s="287">
        <f t="shared" si="227"/>
        <v>100</v>
      </c>
      <c r="AC571" s="287">
        <f t="shared" ref="AC571:AC623" si="252">IF(OR(EXACT(S571,"1A"),EXACT(S571,"1B")),0.1,IF(S571=2,1,100))</f>
        <v>100</v>
      </c>
      <c r="AD571" s="287">
        <f t="shared" si="238"/>
        <v>100</v>
      </c>
      <c r="AE571" s="284">
        <f t="shared" si="246"/>
        <v>1</v>
      </c>
      <c r="AF571" s="284">
        <f t="shared" si="230"/>
        <v>100</v>
      </c>
      <c r="AG571" s="268">
        <f t="shared" si="244"/>
        <v>10</v>
      </c>
      <c r="AH571" s="268">
        <f t="shared" si="241"/>
        <v>10</v>
      </c>
      <c r="AI571" s="268">
        <f t="shared" si="245"/>
        <v>100</v>
      </c>
      <c r="AJ571" s="268">
        <f t="shared" si="247"/>
        <v>100</v>
      </c>
      <c r="AK571" s="305" t="s">
        <v>31772</v>
      </c>
      <c r="AL571" s="277"/>
      <c r="AM571" s="277"/>
      <c r="AN571" s="511"/>
      <c r="AO571" s="277"/>
      <c r="AP571" s="277"/>
      <c r="AQ571" s="277"/>
      <c r="AR571" s="356" t="s">
        <v>26938</v>
      </c>
      <c r="AS571" s="356"/>
      <c r="AT571" s="277"/>
      <c r="AU571" s="277"/>
      <c r="AW571" s="559"/>
      <c r="AX571" s="559"/>
      <c r="AY571" s="559"/>
      <c r="AZ571" s="559"/>
      <c r="BA571" s="559"/>
      <c r="BB571" s="559"/>
      <c r="BC571" s="559"/>
      <c r="BD571" s="559"/>
      <c r="BE571" s="559"/>
      <c r="BF571" s="559"/>
      <c r="BG571" s="559"/>
      <c r="BH571" s="559"/>
      <c r="BI571" s="559"/>
      <c r="BJ571" s="559"/>
      <c r="BK571" s="559"/>
      <c r="BL571" s="559"/>
      <c r="BM571" s="559"/>
      <c r="BN571" s="559"/>
      <c r="BO571" s="559"/>
      <c r="BP571" s="559"/>
      <c r="BQ571" s="559"/>
      <c r="BR571" s="559"/>
      <c r="BS571" s="559"/>
      <c r="BT571" s="559"/>
      <c r="BU571" s="559"/>
      <c r="BV571" s="559"/>
      <c r="BW571" s="559"/>
      <c r="BX571" s="559"/>
      <c r="BY571" s="559"/>
      <c r="BZ571" s="559"/>
      <c r="CA571" s="559"/>
      <c r="CB571" s="559"/>
      <c r="CC571" s="559"/>
      <c r="CD571" s="559"/>
      <c r="CE571" s="559"/>
      <c r="CF571" s="559"/>
      <c r="CG571" s="559"/>
      <c r="CH571" s="559"/>
      <c r="CI571" s="559"/>
      <c r="CJ571" s="559"/>
      <c r="CK571" s="559"/>
      <c r="CL571" s="559"/>
      <c r="CM571" s="559"/>
      <c r="CN571" s="559"/>
      <c r="CO571" s="559"/>
      <c r="CP571" s="559"/>
      <c r="CQ571" s="559"/>
      <c r="CR571" s="559"/>
      <c r="CS571" s="559"/>
      <c r="CT571" s="559"/>
      <c r="CU571" s="559"/>
      <c r="CV571" s="559"/>
      <c r="CW571" s="559"/>
      <c r="CX571" s="559"/>
      <c r="CY571" s="559"/>
      <c r="CZ571" s="559"/>
      <c r="DA571" s="559"/>
      <c r="DB571" s="559"/>
      <c r="DC571" s="559"/>
      <c r="DD571" s="559"/>
      <c r="DE571" s="559"/>
      <c r="DF571" s="559"/>
      <c r="DG571" s="559"/>
      <c r="DH571" s="559"/>
      <c r="DI571" s="559"/>
      <c r="DJ571" s="559"/>
      <c r="DK571" s="559"/>
      <c r="DL571" s="559"/>
      <c r="DM571" s="559"/>
      <c r="DN571" s="559"/>
      <c r="DO571" s="559"/>
      <c r="DP571" s="559"/>
      <c r="DQ571" s="559"/>
      <c r="DR571" s="559"/>
      <c r="DS571" s="559"/>
      <c r="DT571" s="559"/>
      <c r="DU571" s="559"/>
      <c r="DV571" s="559"/>
      <c r="DW571" s="559"/>
      <c r="DX571" s="559"/>
      <c r="DY571" s="559"/>
      <c r="DZ571" s="559"/>
      <c r="EA571" s="559"/>
      <c r="EB571" s="559"/>
      <c r="EC571" s="559"/>
      <c r="ED571" s="559"/>
      <c r="EE571" s="559"/>
      <c r="EF571" s="559"/>
      <c r="EG571" s="559"/>
      <c r="EH571" s="559"/>
      <c r="EI571" s="559"/>
      <c r="EJ571" s="559"/>
      <c r="EK571" s="559"/>
      <c r="EL571" s="559"/>
      <c r="EM571" s="559"/>
      <c r="EN571" s="559"/>
      <c r="EO571" s="559"/>
      <c r="EP571" s="559"/>
      <c r="EQ571" s="559"/>
      <c r="ER571" s="559"/>
      <c r="ES571" s="559"/>
      <c r="ET571" s="559"/>
      <c r="EU571" s="559"/>
      <c r="EV571" s="559"/>
      <c r="EW571" s="559"/>
      <c r="EX571" s="559"/>
      <c r="EY571" s="559"/>
      <c r="EZ571" s="559"/>
      <c r="FA571" s="559"/>
      <c r="FB571" s="559"/>
      <c r="FC571" s="559"/>
      <c r="FD571" s="559"/>
      <c r="FE571" s="559"/>
      <c r="FF571" s="559"/>
      <c r="FG571" s="559"/>
      <c r="FH571" s="559"/>
      <c r="FI571" s="559"/>
      <c r="FJ571" s="559"/>
      <c r="FK571" s="559"/>
      <c r="FL571" s="559"/>
      <c r="FM571" s="559"/>
      <c r="FN571" s="559"/>
      <c r="FO571" s="559"/>
      <c r="FP571" s="559"/>
      <c r="FQ571" s="559"/>
      <c r="FR571" s="559"/>
      <c r="FS571" s="559"/>
      <c r="FT571" s="559"/>
      <c r="FU571" s="559"/>
      <c r="FV571" s="559"/>
      <c r="FW571" s="559"/>
      <c r="FX571" s="559"/>
      <c r="FY571" s="559"/>
      <c r="FZ571" s="559"/>
      <c r="GA571" s="559"/>
      <c r="GB571" s="559"/>
      <c r="GC571" s="559"/>
      <c r="GD571" s="559"/>
      <c r="GE571" s="559"/>
      <c r="GF571" s="559"/>
      <c r="GG571" s="559"/>
      <c r="GH571" s="559"/>
      <c r="GI571" s="559"/>
      <c r="GJ571" s="559"/>
      <c r="GK571" s="559"/>
      <c r="GL571" s="559"/>
      <c r="GM571" s="559"/>
      <c r="GN571" s="559"/>
      <c r="GO571" s="559"/>
      <c r="GP571" s="559"/>
      <c r="GQ571" s="559"/>
      <c r="GR571" s="559"/>
      <c r="GS571" s="559"/>
      <c r="GT571" s="559"/>
      <c r="GU571" s="559"/>
      <c r="GV571" s="559"/>
      <c r="GW571" s="559"/>
      <c r="GX571" s="559"/>
      <c r="GY571" s="559"/>
      <c r="GZ571" s="559"/>
      <c r="HA571" s="559"/>
      <c r="HB571" s="559"/>
      <c r="HC571" s="559"/>
      <c r="HD571" s="559"/>
      <c r="HE571" s="559"/>
      <c r="HF571" s="559"/>
      <c r="HG571" s="559"/>
      <c r="HH571" s="559"/>
      <c r="HI571" s="559"/>
      <c r="HJ571" s="559"/>
      <c r="HK571" s="559"/>
      <c r="HL571" s="559"/>
      <c r="HM571" s="559"/>
      <c r="HN571" s="559"/>
      <c r="HO571" s="559"/>
      <c r="HP571" s="559"/>
      <c r="HQ571" s="559"/>
      <c r="HR571" s="559"/>
      <c r="HS571" s="559"/>
      <c r="HT571" s="559"/>
      <c r="HU571" s="559"/>
      <c r="HV571" s="559"/>
      <c r="HW571" s="559"/>
      <c r="HX571" s="559"/>
      <c r="HY571" s="559"/>
      <c r="HZ571" s="559"/>
      <c r="IA571" s="559"/>
      <c r="IB571" s="559"/>
      <c r="IC571" s="559"/>
      <c r="ID571" s="559"/>
      <c r="IE571" s="559"/>
      <c r="IF571" s="559"/>
      <c r="IG571" s="559"/>
      <c r="IH571" s="559"/>
      <c r="II571" s="559"/>
      <c r="IJ571" s="559"/>
      <c r="IK571" s="559"/>
      <c r="IL571" s="559"/>
      <c r="IM571" s="559"/>
      <c r="IN571" s="559"/>
      <c r="IO571" s="559"/>
      <c r="IP571" s="559"/>
      <c r="IQ571" s="559"/>
      <c r="IR571" s="559"/>
      <c r="IS571" s="559"/>
      <c r="IT571" s="559"/>
      <c r="IU571" s="559"/>
      <c r="IV571" s="559"/>
      <c r="IW571" s="559"/>
      <c r="IX571" s="559"/>
      <c r="IY571" s="559"/>
      <c r="IZ571" s="559"/>
      <c r="JA571" s="559"/>
      <c r="JB571" s="559"/>
      <c r="JC571" s="559"/>
      <c r="JD571" s="559"/>
      <c r="JE571" s="559"/>
      <c r="JF571" s="559"/>
      <c r="JG571" s="559"/>
      <c r="JH571" s="559"/>
      <c r="JI571" s="559"/>
      <c r="JJ571" s="559"/>
      <c r="JK571" s="559"/>
      <c r="JL571" s="559"/>
      <c r="JM571" s="559"/>
      <c r="JN571" s="559"/>
      <c r="JO571" s="559"/>
      <c r="JP571" s="559"/>
      <c r="JQ571" s="559"/>
      <c r="JR571" s="559"/>
      <c r="JS571" s="559"/>
      <c r="JT571" s="559"/>
      <c r="JU571" s="559"/>
      <c r="JV571" s="559"/>
      <c r="JW571" s="559"/>
      <c r="JX571" s="559"/>
      <c r="JY571" s="559"/>
      <c r="JZ571" s="559"/>
      <c r="KA571" s="559"/>
      <c r="KB571" s="559"/>
      <c r="KC571" s="559"/>
      <c r="KD571" s="559"/>
      <c r="KE571" s="559"/>
      <c r="KF571" s="559"/>
      <c r="KG571" s="559"/>
      <c r="KH571" s="559"/>
      <c r="KI571" s="559"/>
      <c r="KJ571" s="559"/>
      <c r="KK571" s="559"/>
      <c r="KL571" s="559"/>
      <c r="KM571" s="559"/>
      <c r="KN571" s="559"/>
      <c r="KO571" s="559"/>
      <c r="KP571" s="559"/>
      <c r="KQ571" s="559"/>
      <c r="KR571" s="559"/>
      <c r="KS571" s="559"/>
      <c r="KT571" s="559"/>
      <c r="KU571" s="559"/>
      <c r="KV571" s="559"/>
      <c r="KW571" s="559"/>
      <c r="KX571" s="559"/>
      <c r="KY571" s="559"/>
      <c r="KZ571" s="559"/>
      <c r="LA571" s="559"/>
      <c r="LB571" s="559"/>
      <c r="LC571" s="559"/>
      <c r="LD571" s="559"/>
      <c r="LE571" s="559"/>
      <c r="LF571" s="559"/>
      <c r="LG571" s="559"/>
      <c r="LH571" s="559"/>
      <c r="LI571" s="559"/>
      <c r="LJ571" s="559"/>
      <c r="LK571" s="559"/>
      <c r="LL571" s="559"/>
      <c r="LM571" s="559"/>
      <c r="LN571" s="559"/>
      <c r="LO571" s="559"/>
      <c r="LP571" s="559"/>
      <c r="LQ571" s="559"/>
      <c r="LR571" s="559"/>
      <c r="LS571" s="559"/>
      <c r="LT571" s="559"/>
      <c r="LU571" s="559"/>
      <c r="LV571" s="559"/>
      <c r="LW571" s="559"/>
      <c r="LX571" s="559"/>
      <c r="LY571" s="559"/>
      <c r="LZ571" s="559"/>
      <c r="MA571" s="559"/>
      <c r="MB571" s="559"/>
      <c r="MC571" s="559"/>
      <c r="MD571" s="559"/>
      <c r="ME571" s="559"/>
      <c r="MF571" s="559"/>
      <c r="MG571" s="559"/>
      <c r="MH571" s="559"/>
      <c r="MI571" s="559"/>
      <c r="MJ571" s="559"/>
      <c r="MK571" s="559"/>
      <c r="ML571" s="559"/>
      <c r="MM571" s="559"/>
      <c r="MN571" s="559"/>
      <c r="MO571" s="559"/>
      <c r="MP571" s="559"/>
      <c r="MQ571" s="559"/>
      <c r="MR571" s="559"/>
      <c r="MS571" s="559"/>
      <c r="MT571" s="559"/>
      <c r="MU571" s="559"/>
      <c r="MV571" s="559"/>
      <c r="MW571" s="559"/>
      <c r="MX571" s="559"/>
      <c r="MY571" s="559"/>
      <c r="MZ571" s="559"/>
      <c r="NA571" s="559"/>
      <c r="NB571" s="559"/>
      <c r="NC571" s="559"/>
      <c r="ND571" s="559"/>
      <c r="NE571" s="559"/>
      <c r="NF571" s="559"/>
      <c r="NG571" s="559"/>
      <c r="NH571" s="559"/>
      <c r="NI571" s="559"/>
      <c r="NJ571" s="559"/>
      <c r="NK571" s="559"/>
      <c r="NL571" s="559"/>
      <c r="NM571" s="559"/>
      <c r="NN571" s="559"/>
      <c r="NO571" s="559"/>
      <c r="NP571" s="559"/>
      <c r="NQ571" s="559"/>
      <c r="NR571" s="559"/>
      <c r="NS571" s="559"/>
      <c r="NT571" s="559"/>
      <c r="NU571" s="559"/>
      <c r="NV571" s="559"/>
      <c r="NW571" s="559"/>
      <c r="NX571" s="559"/>
      <c r="NY571" s="559"/>
      <c r="NZ571" s="559"/>
      <c r="OA571" s="559"/>
      <c r="OB571" s="559"/>
      <c r="OC571" s="559"/>
      <c r="OD571" s="559"/>
      <c r="OE571" s="559"/>
      <c r="OF571" s="559"/>
      <c r="OG571" s="559"/>
      <c r="OH571" s="559"/>
      <c r="OI571" s="559"/>
      <c r="OJ571" s="559"/>
      <c r="OK571" s="559"/>
      <c r="OL571" s="559"/>
      <c r="OM571" s="559"/>
      <c r="ON571" s="559"/>
      <c r="OO571" s="559"/>
      <c r="OP571" s="559"/>
      <c r="OQ571" s="559"/>
      <c r="OR571" s="559"/>
      <c r="OS571" s="559"/>
      <c r="OT571" s="559"/>
      <c r="OU571" s="559"/>
      <c r="OV571" s="559"/>
      <c r="OW571" s="559"/>
      <c r="OX571" s="559"/>
      <c r="OY571" s="559"/>
      <c r="OZ571" s="559"/>
      <c r="PA571" s="559"/>
      <c r="PB571" s="559"/>
      <c r="PC571" s="559"/>
      <c r="PD571" s="559"/>
      <c r="PE571" s="559"/>
      <c r="PF571" s="559"/>
      <c r="PG571" s="559"/>
      <c r="PH571" s="559"/>
      <c r="PI571" s="559"/>
      <c r="PJ571" s="559"/>
      <c r="PK571" s="559"/>
      <c r="PL571" s="559"/>
      <c r="PM571" s="559"/>
      <c r="PN571" s="559"/>
      <c r="PO571" s="559"/>
      <c r="PP571" s="559"/>
      <c r="PQ571" s="559"/>
      <c r="PR571" s="559"/>
      <c r="PS571" s="559"/>
      <c r="PT571" s="559"/>
      <c r="PU571" s="559"/>
      <c r="PV571" s="559"/>
      <c r="PW571" s="559"/>
      <c r="PX571" s="559"/>
      <c r="PY571" s="559"/>
      <c r="PZ571" s="559"/>
      <c r="QA571" s="559"/>
      <c r="QB571" s="559"/>
      <c r="QC571" s="559"/>
      <c r="QD571" s="559"/>
      <c r="QE571" s="559"/>
      <c r="QF571" s="559"/>
      <c r="QG571" s="559"/>
      <c r="QH571" s="559"/>
      <c r="QI571" s="559"/>
      <c r="QJ571" s="559"/>
      <c r="QK571" s="559"/>
      <c r="QL571" s="559"/>
      <c r="QM571" s="559"/>
      <c r="QN571" s="559"/>
      <c r="QO571" s="559"/>
      <c r="QP571" s="559"/>
      <c r="QQ571" s="559"/>
      <c r="QR571" s="559"/>
      <c r="QS571" s="559"/>
      <c r="QT571" s="559"/>
      <c r="QU571" s="559"/>
      <c r="QV571" s="559"/>
      <c r="QW571" s="559"/>
      <c r="QX571" s="559"/>
      <c r="QY571" s="559"/>
      <c r="QZ571" s="559"/>
      <c r="RA571" s="559"/>
      <c r="RB571" s="559"/>
      <c r="RC571" s="559"/>
      <c r="RD571" s="559"/>
      <c r="RE571" s="559"/>
      <c r="RF571" s="559"/>
      <c r="RG571" s="559"/>
      <c r="RH571" s="559"/>
      <c r="RI571" s="559"/>
      <c r="RJ571" s="559"/>
      <c r="RK571" s="559"/>
      <c r="RL571" s="559"/>
      <c r="RM571" s="559"/>
      <c r="RN571" s="559"/>
      <c r="RO571" s="559"/>
      <c r="RP571" s="559"/>
      <c r="RQ571" s="559"/>
      <c r="RR571" s="559"/>
      <c r="RS571" s="559"/>
      <c r="RT571" s="559"/>
      <c r="RU571" s="559"/>
      <c r="RV571" s="559"/>
      <c r="RW571" s="559"/>
      <c r="RX571" s="559"/>
      <c r="RY571" s="559"/>
      <c r="RZ571" s="559"/>
      <c r="SA571" s="559"/>
      <c r="SB571" s="559"/>
      <c r="SC571" s="559"/>
      <c r="SD571" s="559"/>
      <c r="SE571" s="559"/>
      <c r="SF571" s="559"/>
      <c r="SG571" s="559"/>
      <c r="SH571" s="559"/>
      <c r="SI571" s="559"/>
      <c r="SJ571" s="559"/>
      <c r="SK571" s="559"/>
      <c r="SL571" s="559"/>
      <c r="SM571" s="559"/>
      <c r="SN571" s="559"/>
      <c r="SO571" s="559"/>
      <c r="SP571" s="559"/>
      <c r="SQ571" s="559"/>
      <c r="SR571" s="559"/>
      <c r="SS571" s="559"/>
      <c r="ST571" s="559"/>
      <c r="SU571" s="559"/>
      <c r="SV571" s="559"/>
      <c r="SW571" s="559"/>
      <c r="SX571" s="559"/>
      <c r="SY571" s="559"/>
      <c r="SZ571" s="559"/>
      <c r="TA571" s="559"/>
      <c r="TB571" s="559"/>
      <c r="TC571" s="559"/>
      <c r="TD571" s="559"/>
      <c r="TE571" s="559"/>
      <c r="TF571" s="559"/>
      <c r="TG571" s="559"/>
      <c r="TH571" s="559"/>
      <c r="TI571" s="559"/>
      <c r="TJ571" s="559"/>
      <c r="TK571" s="559"/>
      <c r="TL571" s="559"/>
      <c r="TM571" s="559"/>
      <c r="TN571" s="559"/>
      <c r="TO571" s="559"/>
      <c r="TP571" s="559"/>
      <c r="TQ571" s="559"/>
      <c r="TR571" s="559"/>
      <c r="TS571" s="559"/>
      <c r="TT571" s="559"/>
      <c r="TU571" s="559"/>
      <c r="TV571" s="559"/>
      <c r="TW571" s="559"/>
      <c r="TX571" s="559"/>
      <c r="TY571" s="559"/>
      <c r="TZ571" s="559"/>
      <c r="UA571" s="559"/>
      <c r="UB571" s="559"/>
      <c r="UC571" s="559"/>
      <c r="UD571" s="559"/>
      <c r="UE571" s="559"/>
      <c r="UF571" s="559"/>
      <c r="UG571" s="559"/>
      <c r="UH571" s="559"/>
      <c r="UI571" s="559"/>
      <c r="UJ571" s="559"/>
      <c r="UK571" s="559"/>
      <c r="UL571" s="559"/>
      <c r="UM571" s="559"/>
      <c r="UN571" s="559"/>
      <c r="UO571" s="559"/>
      <c r="UP571" s="559"/>
      <c r="UQ571" s="559"/>
      <c r="UR571" s="559"/>
      <c r="US571" s="559"/>
      <c r="UT571" s="559"/>
      <c r="UU571" s="559"/>
      <c r="UV571" s="559"/>
      <c r="UW571" s="559"/>
      <c r="UX571" s="559"/>
      <c r="UY571" s="559"/>
      <c r="UZ571" s="559"/>
      <c r="VA571" s="559"/>
      <c r="VB571" s="559"/>
      <c r="VC571" s="559"/>
      <c r="VD571" s="559"/>
      <c r="VE571" s="559"/>
      <c r="VF571" s="559"/>
      <c r="VG571" s="559"/>
      <c r="VH571" s="559"/>
      <c r="VI571" s="559"/>
      <c r="VJ571" s="559"/>
      <c r="VK571" s="559"/>
      <c r="VL571" s="559"/>
      <c r="VM571" s="559"/>
      <c r="VN571" s="559"/>
      <c r="VO571" s="559"/>
      <c r="VP571" s="559"/>
      <c r="VQ571" s="559"/>
      <c r="VR571" s="559"/>
      <c r="VS571" s="559"/>
      <c r="VT571" s="559"/>
      <c r="VU571" s="559"/>
      <c r="VV571" s="559"/>
      <c r="VW571" s="559"/>
      <c r="VX571" s="559"/>
      <c r="VY571" s="559"/>
      <c r="VZ571" s="559"/>
      <c r="WA571" s="559"/>
      <c r="WB571" s="559"/>
      <c r="WC571" s="559"/>
      <c r="WD571" s="559"/>
      <c r="WE571" s="559"/>
      <c r="WF571" s="559"/>
      <c r="WG571" s="559"/>
      <c r="WH571" s="559"/>
      <c r="WI571" s="559"/>
      <c r="WJ571" s="559"/>
      <c r="WK571" s="559"/>
      <c r="WL571" s="559"/>
      <c r="WM571" s="559"/>
      <c r="WN571" s="559"/>
      <c r="WO571" s="559"/>
      <c r="WP571" s="559"/>
      <c r="WQ571" s="559"/>
      <c r="WR571" s="559"/>
      <c r="WS571" s="559"/>
      <c r="WT571" s="559"/>
      <c r="WU571" s="559"/>
      <c r="WV571" s="559"/>
      <c r="WW571" s="559"/>
      <c r="WX571" s="559"/>
      <c r="WY571" s="559"/>
      <c r="WZ571" s="559"/>
      <c r="XA571" s="559"/>
      <c r="XB571" s="559"/>
      <c r="XC571" s="559"/>
      <c r="XD571" s="559"/>
      <c r="XE571" s="559"/>
      <c r="XF571" s="559"/>
      <c r="XG571" s="559"/>
      <c r="XH571" s="559"/>
      <c r="XI571" s="559"/>
      <c r="XJ571" s="559"/>
      <c r="XK571" s="559"/>
      <c r="XL571" s="559"/>
      <c r="XM571" s="559"/>
      <c r="XN571" s="559"/>
      <c r="XO571" s="559"/>
      <c r="XP571" s="559"/>
      <c r="XQ571" s="559"/>
      <c r="XR571" s="559"/>
      <c r="XS571" s="559"/>
      <c r="XT571" s="559"/>
      <c r="XU571" s="559"/>
      <c r="XV571" s="559"/>
      <c r="XW571" s="559"/>
      <c r="XX571" s="559"/>
      <c r="XY571" s="559"/>
      <c r="XZ571" s="559"/>
      <c r="YA571" s="559"/>
      <c r="YB571" s="559"/>
      <c r="YC571" s="559"/>
      <c r="YD571" s="559"/>
      <c r="YE571" s="559"/>
      <c r="YF571" s="559"/>
      <c r="YG571" s="559"/>
      <c r="YH571" s="559"/>
      <c r="YI571" s="559"/>
      <c r="YJ571" s="559"/>
      <c r="YK571" s="559"/>
      <c r="YL571" s="559"/>
      <c r="YM571" s="559"/>
      <c r="YN571" s="559"/>
      <c r="YO571" s="559"/>
      <c r="YP571" s="559"/>
      <c r="YQ571" s="559"/>
      <c r="YR571" s="559"/>
      <c r="YS571" s="559"/>
      <c r="YT571" s="559"/>
      <c r="YU571" s="559"/>
      <c r="YV571" s="559"/>
      <c r="YW571" s="559"/>
      <c r="YX571" s="559"/>
      <c r="YY571" s="559"/>
      <c r="YZ571" s="559"/>
      <c r="ZA571" s="559"/>
      <c r="ZB571" s="559"/>
      <c r="ZC571" s="559"/>
      <c r="ZD571" s="559"/>
      <c r="ZE571" s="559"/>
      <c r="ZF571" s="559"/>
      <c r="ZG571" s="559"/>
      <c r="ZH571" s="559"/>
      <c r="ZI571" s="559"/>
      <c r="ZJ571" s="559"/>
      <c r="ZK571" s="559"/>
      <c r="ZL571" s="559"/>
      <c r="ZM571" s="559"/>
      <c r="ZN571" s="559"/>
      <c r="ZO571" s="559"/>
      <c r="ZP571" s="559"/>
      <c r="ZQ571" s="559"/>
      <c r="ZR571" s="559"/>
      <c r="ZS571" s="559"/>
      <c r="ZT571" s="559"/>
      <c r="ZU571" s="559"/>
      <c r="ZV571" s="559"/>
      <c r="ZW571" s="559"/>
      <c r="ZX571" s="559"/>
      <c r="ZY571" s="559"/>
      <c r="ZZ571" s="559"/>
      <c r="AAA571" s="559"/>
      <c r="AAB571" s="559"/>
      <c r="AAC571" s="559"/>
      <c r="AAD571" s="559"/>
      <c r="AAE571" s="559"/>
      <c r="AAF571" s="559"/>
      <c r="AAG571" s="559"/>
      <c r="AAH571" s="559"/>
      <c r="AAI571" s="559"/>
      <c r="AAJ571" s="559"/>
      <c r="AAK571" s="559"/>
      <c r="AAL571" s="559"/>
      <c r="AAM571" s="559"/>
      <c r="AAN571" s="559"/>
      <c r="AAO571" s="559"/>
      <c r="AAP571" s="559"/>
      <c r="AAQ571" s="559"/>
      <c r="AAR571" s="559"/>
      <c r="AAS571" s="559"/>
      <c r="AAT571" s="559"/>
      <c r="AAU571" s="559"/>
      <c r="AAV571" s="559"/>
      <c r="AAW571" s="559"/>
      <c r="AAX571" s="559"/>
      <c r="AAY571" s="559"/>
      <c r="AAZ571" s="559"/>
      <c r="ABA571" s="559"/>
      <c r="ABB571" s="559"/>
      <c r="ABC571" s="559"/>
      <c r="ABD571" s="559"/>
      <c r="ABE571" s="559"/>
      <c r="ABF571" s="559"/>
      <c r="ABG571" s="559"/>
      <c r="ABH571" s="559"/>
      <c r="ABI571" s="559"/>
      <c r="ABJ571" s="559"/>
      <c r="ABK571" s="559"/>
      <c r="ABL571" s="559"/>
      <c r="ABM571" s="559"/>
      <c r="ABN571" s="559"/>
      <c r="ABO571" s="559"/>
      <c r="ABP571" s="559"/>
      <c r="ABQ571" s="559"/>
      <c r="ABR571" s="559"/>
      <c r="ABS571" s="559"/>
      <c r="ABT571" s="559"/>
      <c r="ABU571" s="559"/>
      <c r="ABV571" s="559"/>
      <c r="ABW571" s="559"/>
      <c r="ABX571" s="559"/>
      <c r="ABY571" s="559"/>
      <c r="ABZ571" s="559"/>
      <c r="ACA571" s="559"/>
      <c r="ACB571" s="559"/>
      <c r="ACC571" s="559"/>
      <c r="ACD571" s="559"/>
      <c r="ACE571" s="559"/>
      <c r="ACF571" s="559"/>
      <c r="ACG571" s="559"/>
      <c r="ACH571" s="559"/>
      <c r="ACI571" s="559"/>
      <c r="ACJ571" s="559"/>
      <c r="ACK571" s="559"/>
      <c r="ACL571" s="559"/>
      <c r="ACM571" s="559"/>
      <c r="ACN571" s="559"/>
      <c r="ACO571" s="559"/>
      <c r="ACP571" s="559"/>
      <c r="ACQ571" s="559"/>
      <c r="ACR571" s="559"/>
      <c r="ACS571" s="559"/>
      <c r="ACT571" s="559"/>
      <c r="ACU571" s="559"/>
      <c r="ACV571" s="559"/>
      <c r="ACW571" s="559"/>
      <c r="ACX571" s="559"/>
      <c r="ACY571" s="559"/>
      <c r="ACZ571" s="559"/>
      <c r="ADA571" s="559"/>
      <c r="ADB571" s="559"/>
      <c r="ADC571" s="559"/>
      <c r="ADD571" s="559"/>
      <c r="ADE571" s="559"/>
      <c r="ADF571" s="559"/>
      <c r="ADG571" s="559"/>
      <c r="ADH571" s="559"/>
      <c r="ADI571" s="559"/>
      <c r="ADJ571" s="559"/>
      <c r="ADK571" s="559"/>
      <c r="ADL571" s="559"/>
      <c r="ADM571" s="559"/>
      <c r="ADN571" s="559"/>
      <c r="ADO571" s="559"/>
      <c r="ADP571" s="559"/>
      <c r="ADQ571" s="559"/>
      <c r="ADR571" s="559"/>
      <c r="ADS571" s="559"/>
      <c r="ADT571" s="559"/>
      <c r="ADU571" s="559"/>
      <c r="ADV571" s="559"/>
      <c r="ADW571" s="559"/>
      <c r="ADX571" s="559"/>
      <c r="ADY571" s="559"/>
      <c r="ADZ571" s="559"/>
      <c r="AEA571" s="559"/>
      <c r="AEB571" s="559"/>
      <c r="AEC571" s="559"/>
      <c r="AED571" s="559"/>
      <c r="AEE571" s="559"/>
      <c r="AEF571" s="559"/>
      <c r="AEG571" s="559"/>
      <c r="AEH571" s="559"/>
      <c r="AEI571" s="559"/>
      <c r="AEJ571" s="559"/>
      <c r="AEK571" s="559"/>
      <c r="AEL571" s="559"/>
      <c r="AEM571" s="559"/>
      <c r="AEN571" s="559"/>
      <c r="AEO571" s="559"/>
      <c r="AEP571" s="559"/>
      <c r="AEQ571" s="559"/>
      <c r="AER571" s="559"/>
      <c r="AES571" s="559"/>
      <c r="AET571" s="559"/>
      <c r="AEU571" s="559"/>
      <c r="AEV571" s="559"/>
      <c r="AEW571" s="559"/>
      <c r="AEX571" s="559"/>
      <c r="AEY571" s="559"/>
      <c r="AEZ571" s="559"/>
      <c r="AFA571" s="559"/>
      <c r="AFB571" s="559"/>
      <c r="AFC571" s="559"/>
      <c r="AFD571" s="559"/>
      <c r="AFE571" s="559"/>
      <c r="AFF571" s="559"/>
      <c r="AFG571" s="559"/>
      <c r="AFH571" s="559"/>
      <c r="AFI571" s="559"/>
      <c r="AFJ571" s="559"/>
      <c r="AFK571" s="559"/>
      <c r="AFL571" s="559"/>
      <c r="AFM571" s="559"/>
      <c r="AFN571" s="559"/>
      <c r="AFO571" s="559"/>
      <c r="AFP571" s="559"/>
      <c r="AFQ571" s="559"/>
      <c r="AFR571" s="559"/>
      <c r="AFS571" s="559"/>
      <c r="AFT571" s="559"/>
      <c r="AFU571" s="559"/>
      <c r="AFV571" s="559"/>
      <c r="AFW571" s="559"/>
      <c r="AFX571" s="559"/>
      <c r="AFY571" s="559"/>
      <c r="AFZ571" s="559"/>
      <c r="AGA571" s="559"/>
      <c r="AGB571" s="559"/>
      <c r="AGC571" s="559"/>
      <c r="AGD571" s="559"/>
      <c r="AGE571" s="559"/>
      <c r="AGF571" s="559"/>
      <c r="AGG571" s="559"/>
      <c r="AGH571" s="559"/>
      <c r="AGI571" s="559"/>
      <c r="AGJ571" s="559"/>
      <c r="AGK571" s="559"/>
      <c r="AGL571" s="559"/>
      <c r="AGM571" s="559"/>
      <c r="AGN571" s="559"/>
      <c r="AGO571" s="559"/>
      <c r="AGP571" s="559"/>
      <c r="AGQ571" s="559"/>
      <c r="AGR571" s="559"/>
      <c r="AGS571" s="559"/>
      <c r="AGT571" s="559"/>
      <c r="AGU571" s="559"/>
      <c r="AGV571" s="559"/>
      <c r="AGW571" s="559"/>
      <c r="AGX571" s="559"/>
      <c r="AGY571" s="559"/>
      <c r="AGZ571" s="559"/>
      <c r="AHA571" s="559"/>
      <c r="AHB571" s="559"/>
      <c r="AHC571" s="559"/>
      <c r="AHD571" s="559"/>
      <c r="AHE571" s="559"/>
      <c r="AHF571" s="559"/>
      <c r="AHG571" s="559"/>
      <c r="AHH571" s="559"/>
      <c r="AHI571" s="559"/>
      <c r="AHJ571" s="559"/>
      <c r="AHK571" s="559"/>
      <c r="AHL571" s="559"/>
      <c r="AHM571" s="559"/>
      <c r="AHN571" s="559"/>
      <c r="AHO571" s="559"/>
      <c r="AHP571" s="559"/>
      <c r="AHQ571" s="559"/>
      <c r="AHR571" s="559"/>
      <c r="AHS571" s="559"/>
      <c r="AHT571" s="559"/>
      <c r="AHU571" s="559"/>
      <c r="AHV571" s="559"/>
      <c r="AHW571" s="559"/>
      <c r="AHX571" s="559"/>
      <c r="AHY571" s="559"/>
      <c r="AHZ571" s="559"/>
      <c r="AIA571" s="559"/>
      <c r="AIB571" s="559"/>
      <c r="AIC571" s="559"/>
      <c r="AID571" s="559"/>
      <c r="AIE571" s="559"/>
      <c r="AIF571" s="559"/>
      <c r="AIG571" s="559"/>
      <c r="AIH571" s="559"/>
      <c r="AII571" s="559"/>
      <c r="AIJ571" s="559"/>
      <c r="AIK571" s="559"/>
      <c r="AIL571" s="559"/>
      <c r="AIM571" s="559"/>
      <c r="AIN571" s="559"/>
      <c r="AIO571" s="559"/>
      <c r="AIP571" s="559"/>
      <c r="AIQ571" s="559"/>
      <c r="AIR571" s="559"/>
      <c r="AIS571" s="559"/>
      <c r="AIT571" s="559"/>
      <c r="AIU571" s="559"/>
      <c r="AIV571" s="559"/>
      <c r="AIW571" s="559"/>
      <c r="AIX571" s="559"/>
      <c r="AIY571" s="559"/>
      <c r="AIZ571" s="559"/>
      <c r="AJA571" s="559"/>
      <c r="AJB571" s="559"/>
      <c r="AJC571" s="559"/>
      <c r="AJD571" s="559"/>
      <c r="AJE571" s="559"/>
      <c r="AJF571" s="559"/>
      <c r="AJG571" s="559"/>
      <c r="AJH571" s="559"/>
      <c r="AJI571" s="559"/>
      <c r="AJJ571" s="559"/>
      <c r="AJK571" s="559"/>
      <c r="AJL571" s="559"/>
      <c r="AJM571" s="559"/>
      <c r="AJN571" s="559"/>
      <c r="AJO571" s="559"/>
      <c r="AJP571" s="559"/>
      <c r="AJQ571" s="559"/>
      <c r="AJR571" s="559"/>
      <c r="AJS571" s="559"/>
      <c r="AJT571" s="559"/>
      <c r="AJU571" s="559"/>
      <c r="AJV571" s="559"/>
      <c r="AJW571" s="559"/>
      <c r="AJX571" s="559"/>
      <c r="AJY571" s="559"/>
      <c r="AJZ571" s="559"/>
      <c r="AKA571" s="559"/>
      <c r="AKB571" s="559"/>
      <c r="AKC571" s="559"/>
      <c r="AKD571" s="559"/>
      <c r="AKE571" s="559"/>
      <c r="AKF571" s="559"/>
      <c r="AKG571" s="559"/>
      <c r="AKH571" s="559"/>
      <c r="AKI571" s="559"/>
      <c r="AKJ571" s="559"/>
      <c r="AKK571" s="559"/>
      <c r="AKL571" s="559"/>
      <c r="AKM571" s="559"/>
      <c r="AKN571" s="559"/>
      <c r="AKO571" s="559"/>
      <c r="AKP571" s="559"/>
      <c r="AKQ571" s="559"/>
      <c r="AKR571" s="559"/>
      <c r="AKS571" s="559"/>
      <c r="AKT571" s="559"/>
      <c r="AKU571" s="559"/>
      <c r="AKV571" s="559"/>
      <c r="AKW571" s="559"/>
      <c r="AKX571" s="559"/>
      <c r="AKY571" s="559"/>
      <c r="AKZ571" s="559"/>
      <c r="ALA571" s="559"/>
      <c r="ALB571" s="559"/>
      <c r="ALC571" s="559"/>
      <c r="ALD571" s="559"/>
      <c r="ALE571" s="559"/>
      <c r="ALF571" s="559"/>
      <c r="ALG571" s="559"/>
      <c r="ALH571" s="559"/>
      <c r="ALI571" s="559"/>
      <c r="ALJ571" s="559"/>
      <c r="ALK571" s="559"/>
      <c r="ALL571" s="559"/>
      <c r="ALM571" s="559"/>
      <c r="ALN571" s="559"/>
      <c r="ALO571" s="559"/>
      <c r="ALP571" s="559"/>
      <c r="ALQ571" s="559"/>
      <c r="ALR571" s="559"/>
      <c r="ALS571" s="559"/>
      <c r="ALT571" s="559"/>
      <c r="ALU571" s="559"/>
      <c r="ALV571" s="559"/>
      <c r="ALW571" s="559"/>
      <c r="ALX571" s="559"/>
      <c r="ALY571" s="559"/>
      <c r="ALZ571" s="559"/>
      <c r="AMA571" s="559"/>
      <c r="AMB571" s="559"/>
      <c r="AMC571" s="559"/>
      <c r="AMD571" s="559"/>
      <c r="AME571" s="559"/>
      <c r="AMF571" s="559"/>
      <c r="AMG571" s="559"/>
      <c r="AMH571" s="559"/>
      <c r="AMI571" s="559"/>
      <c r="AMJ571" s="559"/>
    </row>
    <row r="572" spans="1:1026" x14ac:dyDescent="0.25">
      <c r="A572" s="258" t="s">
        <v>6261</v>
      </c>
      <c r="B572" s="257">
        <v>572</v>
      </c>
      <c r="C572" s="258" t="s">
        <v>6260</v>
      </c>
      <c r="D572" s="308" t="s">
        <v>6262</v>
      </c>
      <c r="E572" s="277"/>
      <c r="F572" s="278">
        <v>4</v>
      </c>
      <c r="G572" s="280">
        <v>3</v>
      </c>
      <c r="H572" s="280"/>
      <c r="I572" s="492" t="s">
        <v>750</v>
      </c>
      <c r="J572" s="278">
        <v>2</v>
      </c>
      <c r="K572" s="278">
        <v>2</v>
      </c>
      <c r="L572" s="278">
        <v>1</v>
      </c>
      <c r="M572" s="278"/>
      <c r="N572" s="278">
        <v>1</v>
      </c>
      <c r="O572" s="278"/>
      <c r="P572" s="278"/>
      <c r="Q572" s="278"/>
      <c r="R572" s="278"/>
      <c r="S572" s="278"/>
      <c r="T572" s="278"/>
      <c r="U572" s="278"/>
      <c r="V572" s="278"/>
      <c r="W572" s="283">
        <f t="shared" si="251"/>
        <v>100</v>
      </c>
      <c r="X572" s="283">
        <f t="shared" si="248"/>
        <v>100</v>
      </c>
      <c r="Y572" s="283">
        <f t="shared" si="242"/>
        <v>100</v>
      </c>
      <c r="Z572" s="283">
        <f t="shared" si="249"/>
        <v>100</v>
      </c>
      <c r="AA572" s="283">
        <f t="shared" si="250"/>
        <v>100</v>
      </c>
      <c r="AB572" s="287">
        <f t="shared" si="227"/>
        <v>100</v>
      </c>
      <c r="AC572" s="287">
        <f t="shared" si="252"/>
        <v>100</v>
      </c>
      <c r="AD572" s="287">
        <f t="shared" si="238"/>
        <v>100</v>
      </c>
      <c r="AE572" s="284">
        <f t="shared" si="246"/>
        <v>1</v>
      </c>
      <c r="AF572" s="284">
        <f t="shared" si="230"/>
        <v>100</v>
      </c>
      <c r="AG572" s="268">
        <f t="shared" si="244"/>
        <v>10</v>
      </c>
      <c r="AH572" s="268">
        <f t="shared" si="241"/>
        <v>10</v>
      </c>
      <c r="AI572" s="268">
        <f t="shared" si="245"/>
        <v>100</v>
      </c>
      <c r="AJ572" s="268">
        <f t="shared" si="247"/>
        <v>100</v>
      </c>
      <c r="AK572" s="305" t="s">
        <v>750</v>
      </c>
      <c r="AL572" s="277"/>
      <c r="AM572" s="277">
        <v>3</v>
      </c>
      <c r="AN572" s="511"/>
      <c r="AO572" s="277"/>
      <c r="AP572" s="277"/>
      <c r="AQ572" s="277"/>
      <c r="AR572" s="171" t="s">
        <v>6263</v>
      </c>
      <c r="AS572" s="171"/>
      <c r="AT572" s="277"/>
      <c r="AU572" s="277"/>
    </row>
    <row r="573" spans="1:1026" x14ac:dyDescent="0.25">
      <c r="A573" s="258" t="s">
        <v>24027</v>
      </c>
      <c r="B573" s="257">
        <v>573</v>
      </c>
      <c r="C573" s="258" t="s">
        <v>24028</v>
      </c>
      <c r="D573" s="308" t="s">
        <v>24029</v>
      </c>
      <c r="E573" s="277"/>
      <c r="F573" s="278"/>
      <c r="G573" s="280"/>
      <c r="H573" s="280"/>
      <c r="I573" s="492">
        <v>4.4000000000000004</v>
      </c>
      <c r="J573" s="278"/>
      <c r="K573" s="278"/>
      <c r="L573" s="278"/>
      <c r="M573" s="278"/>
      <c r="N573" s="278"/>
      <c r="O573" s="278"/>
      <c r="P573" s="278"/>
      <c r="Q573" s="278"/>
      <c r="R573" s="278"/>
      <c r="S573" s="278"/>
      <c r="T573" s="278"/>
      <c r="U573" s="278"/>
      <c r="V573" s="278"/>
      <c r="W573" s="283">
        <f t="shared" si="251"/>
        <v>100</v>
      </c>
      <c r="X573" s="283">
        <f t="shared" si="248"/>
        <v>100</v>
      </c>
      <c r="Y573" s="283">
        <f t="shared" si="242"/>
        <v>100</v>
      </c>
      <c r="Z573" s="283">
        <f t="shared" si="249"/>
        <v>100</v>
      </c>
      <c r="AA573" s="283">
        <f t="shared" si="250"/>
        <v>100</v>
      </c>
      <c r="AB573" s="287">
        <f t="shared" ref="AB573:AB623" si="253">IF(OR(EXACT(R573,"1A"),EXACT(R573,"1B")),0.1,IF(R573=2,1,100))</f>
        <v>100</v>
      </c>
      <c r="AC573" s="287">
        <f t="shared" si="252"/>
        <v>100</v>
      </c>
      <c r="AD573" s="287">
        <f t="shared" si="238"/>
        <v>100</v>
      </c>
      <c r="AE573" s="284">
        <f t="shared" si="246"/>
        <v>100</v>
      </c>
      <c r="AF573" s="284">
        <f t="shared" si="230"/>
        <v>100</v>
      </c>
      <c r="AG573" s="268">
        <f t="shared" si="244"/>
        <v>100</v>
      </c>
      <c r="AH573" s="268">
        <f t="shared" si="241"/>
        <v>100</v>
      </c>
      <c r="AI573" s="268">
        <f t="shared" si="245"/>
        <v>100</v>
      </c>
      <c r="AJ573" s="268">
        <f t="shared" si="247"/>
        <v>100</v>
      </c>
      <c r="AK573" s="383" t="s">
        <v>24655</v>
      </c>
      <c r="AL573" s="277">
        <v>1</v>
      </c>
      <c r="AM573" s="277">
        <v>1</v>
      </c>
      <c r="AN573" s="511"/>
      <c r="AO573" s="277">
        <v>1</v>
      </c>
      <c r="AP573" s="277">
        <v>1</v>
      </c>
      <c r="AQ573" s="277"/>
      <c r="AR573" s="171" t="s">
        <v>756</v>
      </c>
      <c r="AS573" s="171"/>
      <c r="AT573" s="277"/>
      <c r="AU573" s="277"/>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c r="BR573" s="170"/>
      <c r="BS573" s="170"/>
      <c r="BT573" s="170"/>
      <c r="BU573" s="170"/>
      <c r="BV573" s="170"/>
      <c r="BW573" s="170"/>
      <c r="BX573" s="170"/>
      <c r="BY573" s="170"/>
      <c r="BZ573" s="170"/>
      <c r="CA573" s="170"/>
      <c r="CB573" s="170"/>
      <c r="CC573" s="170"/>
      <c r="CD573" s="170"/>
      <c r="CE573" s="170"/>
      <c r="CF573" s="170"/>
      <c r="CG573" s="170"/>
      <c r="CH573" s="170"/>
      <c r="CI573" s="170"/>
      <c r="CJ573" s="170"/>
      <c r="CK573" s="170"/>
      <c r="CL573" s="170"/>
      <c r="CM573" s="170"/>
      <c r="CN573" s="170"/>
      <c r="CO573" s="170"/>
      <c r="CP573" s="170"/>
      <c r="CQ573" s="170"/>
      <c r="CR573" s="170"/>
      <c r="CS573" s="170"/>
      <c r="CT573" s="170"/>
      <c r="CU573" s="170"/>
      <c r="CV573" s="170"/>
      <c r="CW573" s="170"/>
      <c r="CX573" s="170"/>
      <c r="CY573" s="170"/>
      <c r="CZ573" s="170"/>
      <c r="DA573" s="170"/>
      <c r="DB573" s="170"/>
      <c r="DC573" s="170"/>
      <c r="DD573" s="170"/>
      <c r="DE573" s="170"/>
      <c r="DF573" s="170"/>
      <c r="DG573" s="170"/>
      <c r="DH573" s="170"/>
      <c r="DI573" s="170"/>
      <c r="DJ573" s="170"/>
      <c r="DK573" s="170"/>
      <c r="DL573" s="170"/>
      <c r="DM573" s="170"/>
      <c r="DN573" s="170"/>
      <c r="DO573" s="170"/>
      <c r="DP573" s="170"/>
      <c r="DQ573" s="170"/>
      <c r="DR573" s="170"/>
      <c r="DS573" s="170"/>
      <c r="DT573" s="170"/>
      <c r="DU573" s="170"/>
      <c r="DV573" s="170"/>
      <c r="DW573" s="170"/>
      <c r="DX573" s="170"/>
      <c r="DY573" s="170"/>
      <c r="DZ573" s="170"/>
      <c r="EA573" s="170"/>
      <c r="EB573" s="170"/>
      <c r="EC573" s="170"/>
      <c r="ED573" s="170"/>
      <c r="EE573" s="170"/>
      <c r="EF573" s="170"/>
      <c r="EG573" s="170"/>
      <c r="EH573" s="170"/>
      <c r="EI573" s="170"/>
      <c r="EJ573" s="170"/>
      <c r="EK573" s="170"/>
      <c r="EL573" s="170"/>
      <c r="EM573" s="170"/>
      <c r="EN573" s="170"/>
      <c r="EO573" s="170"/>
      <c r="EP573" s="170"/>
      <c r="EQ573" s="170"/>
      <c r="ER573" s="170"/>
      <c r="ES573" s="170"/>
      <c r="ET573" s="170"/>
      <c r="EU573" s="170"/>
      <c r="EV573" s="170"/>
      <c r="EW573" s="170"/>
      <c r="EX573" s="170"/>
      <c r="EY573" s="170"/>
      <c r="EZ573" s="170"/>
      <c r="FA573" s="170"/>
      <c r="FB573" s="170"/>
      <c r="FC573" s="170"/>
      <c r="FD573" s="170"/>
      <c r="FE573" s="170"/>
      <c r="FF573" s="170"/>
      <c r="FG573" s="170"/>
      <c r="FH573" s="170"/>
      <c r="FI573" s="170"/>
      <c r="FJ573" s="170"/>
      <c r="FK573" s="170"/>
      <c r="FL573" s="170"/>
      <c r="FM573" s="170"/>
      <c r="FN573" s="170"/>
      <c r="FO573" s="170"/>
      <c r="FP573" s="170"/>
      <c r="FQ573" s="170"/>
      <c r="FR573" s="170"/>
      <c r="FS573" s="170"/>
      <c r="FT573" s="170"/>
      <c r="FU573" s="170"/>
      <c r="FV573" s="170"/>
      <c r="FW573" s="170"/>
      <c r="FX573" s="170"/>
      <c r="FY573" s="170"/>
      <c r="FZ573" s="170"/>
      <c r="GA573" s="170"/>
      <c r="GB573" s="170"/>
      <c r="GC573" s="170"/>
      <c r="GD573" s="170"/>
      <c r="GE573" s="170"/>
      <c r="GF573" s="170"/>
      <c r="GG573" s="170"/>
      <c r="GH573" s="170"/>
      <c r="GI573" s="170"/>
      <c r="GJ573" s="170"/>
      <c r="GK573" s="170"/>
      <c r="GL573" s="170"/>
      <c r="GM573" s="170"/>
      <c r="GN573" s="170"/>
      <c r="GO573" s="170"/>
      <c r="GP573" s="170"/>
      <c r="GQ573" s="170"/>
      <c r="GR573" s="170"/>
      <c r="GS573" s="170"/>
      <c r="GT573" s="170"/>
      <c r="GU573" s="170"/>
      <c r="GV573" s="170"/>
      <c r="GW573" s="170"/>
      <c r="GX573" s="170"/>
      <c r="GY573" s="170"/>
      <c r="GZ573" s="170"/>
      <c r="HA573" s="170"/>
      <c r="HB573" s="170"/>
      <c r="HC573" s="170"/>
      <c r="HD573" s="170"/>
      <c r="HE573" s="170"/>
      <c r="HF573" s="170"/>
      <c r="HG573" s="170"/>
      <c r="HH573" s="170"/>
      <c r="HI573" s="170"/>
      <c r="HJ573" s="170"/>
      <c r="HK573" s="170"/>
      <c r="HL573" s="170"/>
      <c r="HM573" s="170"/>
      <c r="HN573" s="170"/>
      <c r="HO573" s="170"/>
      <c r="HP573" s="170"/>
      <c r="HQ573" s="170"/>
      <c r="HR573" s="170"/>
      <c r="HS573" s="170"/>
      <c r="HT573" s="170"/>
      <c r="HU573" s="170"/>
      <c r="HV573" s="170"/>
      <c r="HW573" s="170"/>
      <c r="HX573" s="170"/>
      <c r="HY573" s="170"/>
      <c r="HZ573" s="170"/>
      <c r="IA573" s="170"/>
      <c r="IB573" s="170"/>
      <c r="IC573" s="170"/>
      <c r="ID573" s="170"/>
      <c r="IE573" s="170"/>
      <c r="IF573" s="170"/>
      <c r="IG573" s="170"/>
      <c r="IH573" s="170"/>
      <c r="II573" s="170"/>
      <c r="IJ573" s="170"/>
      <c r="IK573" s="170"/>
      <c r="IL573" s="170"/>
      <c r="IM573" s="170"/>
      <c r="IN573" s="170"/>
      <c r="IO573" s="170"/>
      <c r="IP573" s="170"/>
      <c r="IQ573" s="170"/>
      <c r="IR573" s="170"/>
      <c r="IS573" s="170"/>
      <c r="IT573" s="170"/>
      <c r="IU573" s="170"/>
      <c r="IV573" s="170"/>
      <c r="IW573" s="170"/>
      <c r="IX573" s="170"/>
      <c r="IY573" s="170"/>
      <c r="IZ573" s="170"/>
      <c r="JA573" s="170"/>
      <c r="JB573" s="170"/>
      <c r="JC573" s="170"/>
      <c r="JD573" s="170"/>
      <c r="JE573" s="170"/>
      <c r="JF573" s="170"/>
      <c r="JG573" s="170"/>
      <c r="JH573" s="170"/>
      <c r="JI573" s="170"/>
      <c r="JJ573" s="170"/>
      <c r="JK573" s="170"/>
      <c r="JL573" s="170"/>
      <c r="JM573" s="170"/>
      <c r="JN573" s="170"/>
      <c r="JO573" s="170"/>
      <c r="JP573" s="170"/>
      <c r="JQ573" s="170"/>
      <c r="JR573" s="170"/>
      <c r="JS573" s="170"/>
      <c r="JT573" s="170"/>
      <c r="JU573" s="170"/>
      <c r="JV573" s="170"/>
      <c r="JW573" s="170"/>
      <c r="JX573" s="170"/>
      <c r="JY573" s="170"/>
      <c r="JZ573" s="170"/>
      <c r="KA573" s="170"/>
      <c r="KB573" s="170"/>
      <c r="KC573" s="170"/>
      <c r="KD573" s="170"/>
      <c r="KE573" s="170"/>
      <c r="KF573" s="170"/>
      <c r="KG573" s="170"/>
      <c r="KH573" s="170"/>
      <c r="KI573" s="170"/>
      <c r="KJ573" s="170"/>
      <c r="KK573" s="170"/>
      <c r="KL573" s="170"/>
      <c r="KM573" s="170"/>
      <c r="KN573" s="170"/>
      <c r="KO573" s="170"/>
      <c r="KP573" s="170"/>
      <c r="KQ573" s="170"/>
      <c r="KR573" s="170"/>
      <c r="KS573" s="170"/>
      <c r="KT573" s="170"/>
      <c r="KU573" s="170"/>
      <c r="KV573" s="170"/>
      <c r="KW573" s="170"/>
      <c r="KX573" s="170"/>
      <c r="KY573" s="170"/>
      <c r="KZ573" s="170"/>
      <c r="LA573" s="170"/>
      <c r="LB573" s="170"/>
      <c r="LC573" s="170"/>
      <c r="LD573" s="170"/>
      <c r="LE573" s="170"/>
      <c r="LF573" s="170"/>
      <c r="LG573" s="170"/>
      <c r="LH573" s="170"/>
      <c r="LI573" s="170"/>
      <c r="LJ573" s="170"/>
      <c r="LK573" s="170"/>
      <c r="LL573" s="170"/>
      <c r="LM573" s="170"/>
      <c r="LN573" s="170"/>
      <c r="LO573" s="170"/>
      <c r="LP573" s="170"/>
      <c r="LQ573" s="170"/>
      <c r="LR573" s="170"/>
      <c r="LS573" s="170"/>
      <c r="LT573" s="170"/>
      <c r="LU573" s="170"/>
      <c r="LV573" s="170"/>
      <c r="LW573" s="170"/>
      <c r="LX573" s="170"/>
      <c r="LY573" s="170"/>
      <c r="LZ573" s="170"/>
      <c r="MA573" s="170"/>
      <c r="MB573" s="170"/>
      <c r="MC573" s="170"/>
      <c r="MD573" s="170"/>
      <c r="ME573" s="170"/>
      <c r="MF573" s="170"/>
      <c r="MG573" s="170"/>
      <c r="MH573" s="170"/>
      <c r="MI573" s="170"/>
      <c r="MJ573" s="170"/>
      <c r="MK573" s="170"/>
      <c r="ML573" s="170"/>
      <c r="MM573" s="170"/>
      <c r="MN573" s="170"/>
      <c r="MO573" s="170"/>
      <c r="MP573" s="170"/>
      <c r="MQ573" s="170"/>
      <c r="MR573" s="170"/>
      <c r="MS573" s="170"/>
      <c r="MT573" s="170"/>
      <c r="MU573" s="170"/>
      <c r="MV573" s="170"/>
      <c r="MW573" s="170"/>
      <c r="MX573" s="170"/>
      <c r="MY573" s="170"/>
      <c r="MZ573" s="170"/>
      <c r="NA573" s="170"/>
      <c r="NB573" s="170"/>
      <c r="NC573" s="170"/>
      <c r="ND573" s="170"/>
      <c r="NE573" s="170"/>
      <c r="NF573" s="170"/>
      <c r="NG573" s="170"/>
      <c r="NH573" s="170"/>
      <c r="NI573" s="170"/>
      <c r="NJ573" s="170"/>
      <c r="NK573" s="170"/>
      <c r="NL573" s="170"/>
      <c r="NM573" s="170"/>
      <c r="NN573" s="170"/>
      <c r="NO573" s="170"/>
      <c r="NP573" s="170"/>
      <c r="NQ573" s="170"/>
      <c r="NR573" s="170"/>
      <c r="NS573" s="170"/>
      <c r="NT573" s="170"/>
      <c r="NU573" s="170"/>
      <c r="NV573" s="170"/>
      <c r="NW573" s="170"/>
      <c r="NX573" s="170"/>
      <c r="NY573" s="170"/>
      <c r="NZ573" s="170"/>
      <c r="OA573" s="170"/>
      <c r="OB573" s="170"/>
      <c r="OC573" s="170"/>
      <c r="OD573" s="170"/>
      <c r="OE573" s="170"/>
      <c r="OF573" s="170"/>
      <c r="OG573" s="170"/>
      <c r="OH573" s="170"/>
      <c r="OI573" s="170"/>
      <c r="OJ573" s="170"/>
      <c r="OK573" s="170"/>
      <c r="OL573" s="170"/>
      <c r="OM573" s="170"/>
      <c r="ON573" s="170"/>
      <c r="OO573" s="170"/>
      <c r="OP573" s="170"/>
      <c r="OQ573" s="170"/>
      <c r="OR573" s="170"/>
      <c r="OS573" s="170"/>
      <c r="OT573" s="170"/>
      <c r="OU573" s="170"/>
      <c r="OV573" s="170"/>
      <c r="OW573" s="170"/>
      <c r="OX573" s="170"/>
      <c r="OY573" s="170"/>
      <c r="OZ573" s="170"/>
      <c r="PA573" s="170"/>
      <c r="PB573" s="170"/>
      <c r="PC573" s="170"/>
      <c r="PD573" s="170"/>
      <c r="PE573" s="170"/>
      <c r="PF573" s="170"/>
      <c r="PG573" s="170"/>
      <c r="PH573" s="170"/>
      <c r="PI573" s="170"/>
      <c r="PJ573" s="170"/>
      <c r="PK573" s="170"/>
      <c r="PL573" s="170"/>
      <c r="PM573" s="170"/>
      <c r="PN573" s="170"/>
      <c r="PO573" s="170"/>
      <c r="PP573" s="170"/>
      <c r="PQ573" s="170"/>
      <c r="PR573" s="170"/>
      <c r="PS573" s="170"/>
      <c r="PT573" s="170"/>
      <c r="PU573" s="170"/>
      <c r="PV573" s="170"/>
      <c r="PW573" s="170"/>
      <c r="PX573" s="170"/>
      <c r="PY573" s="170"/>
      <c r="PZ573" s="170"/>
      <c r="QA573" s="170"/>
      <c r="QB573" s="170"/>
      <c r="QC573" s="170"/>
      <c r="QD573" s="170"/>
      <c r="QE573" s="170"/>
      <c r="QF573" s="170"/>
      <c r="QG573" s="170"/>
      <c r="QH573" s="170"/>
      <c r="QI573" s="170"/>
      <c r="QJ573" s="170"/>
      <c r="QK573" s="170"/>
      <c r="QL573" s="170"/>
      <c r="QM573" s="170"/>
      <c r="QN573" s="170"/>
      <c r="QO573" s="170"/>
      <c r="QP573" s="170"/>
      <c r="QQ573" s="170"/>
      <c r="QR573" s="170"/>
      <c r="QS573" s="170"/>
      <c r="QT573" s="170"/>
      <c r="QU573" s="170"/>
      <c r="QV573" s="170"/>
      <c r="QW573" s="170"/>
      <c r="QX573" s="170"/>
      <c r="QY573" s="170"/>
      <c r="QZ573" s="170"/>
      <c r="RA573" s="170"/>
      <c r="RB573" s="170"/>
      <c r="RC573" s="170"/>
      <c r="RD573" s="170"/>
      <c r="RE573" s="170"/>
      <c r="RF573" s="170"/>
      <c r="RG573" s="170"/>
      <c r="RH573" s="170"/>
      <c r="RI573" s="170"/>
      <c r="RJ573" s="170"/>
      <c r="RK573" s="170"/>
      <c r="RL573" s="170"/>
      <c r="RM573" s="170"/>
      <c r="RN573" s="170"/>
      <c r="RO573" s="170"/>
      <c r="RP573" s="170"/>
      <c r="RQ573" s="170"/>
      <c r="RR573" s="170"/>
      <c r="RS573" s="170"/>
      <c r="RT573" s="170"/>
      <c r="RU573" s="170"/>
      <c r="RV573" s="170"/>
      <c r="RW573" s="170"/>
      <c r="RX573" s="170"/>
      <c r="RY573" s="170"/>
      <c r="RZ573" s="170"/>
      <c r="SA573" s="170"/>
      <c r="SB573" s="170"/>
      <c r="SC573" s="170"/>
      <c r="SD573" s="170"/>
      <c r="SE573" s="170"/>
      <c r="SF573" s="170"/>
      <c r="SG573" s="170"/>
      <c r="SH573" s="170"/>
      <c r="SI573" s="170"/>
      <c r="SJ573" s="170"/>
      <c r="SK573" s="170"/>
      <c r="SL573" s="170"/>
      <c r="SM573" s="170"/>
      <c r="SN573" s="170"/>
      <c r="SO573" s="170"/>
      <c r="SP573" s="170"/>
      <c r="SQ573" s="170"/>
      <c r="SR573" s="170"/>
      <c r="SS573" s="170"/>
      <c r="ST573" s="170"/>
      <c r="SU573" s="170"/>
      <c r="SV573" s="170"/>
      <c r="SW573" s="170"/>
      <c r="SX573" s="170"/>
      <c r="SY573" s="170"/>
      <c r="SZ573" s="170"/>
      <c r="TA573" s="170"/>
      <c r="TB573" s="170"/>
      <c r="TC573" s="170"/>
      <c r="TD573" s="170"/>
      <c r="TE573" s="170"/>
      <c r="TF573" s="170"/>
      <c r="TG573" s="170"/>
      <c r="TH573" s="170"/>
      <c r="TI573" s="170"/>
      <c r="TJ573" s="170"/>
      <c r="TK573" s="170"/>
      <c r="TL573" s="170"/>
      <c r="TM573" s="170"/>
      <c r="TN573" s="170"/>
      <c r="TO573" s="170"/>
      <c r="TP573" s="170"/>
      <c r="TQ573" s="170"/>
      <c r="TR573" s="170"/>
      <c r="TS573" s="170"/>
      <c r="TT573" s="170"/>
      <c r="TU573" s="170"/>
      <c r="TV573" s="170"/>
      <c r="TW573" s="170"/>
      <c r="TX573" s="170"/>
      <c r="TY573" s="170"/>
      <c r="TZ573" s="170"/>
      <c r="UA573" s="170"/>
      <c r="UB573" s="170"/>
      <c r="UC573" s="170"/>
      <c r="UD573" s="170"/>
      <c r="UE573" s="170"/>
      <c r="UF573" s="170"/>
      <c r="UG573" s="170"/>
      <c r="UH573" s="170"/>
      <c r="UI573" s="170"/>
      <c r="UJ573" s="170"/>
      <c r="UK573" s="170"/>
      <c r="UL573" s="170"/>
      <c r="UM573" s="170"/>
      <c r="UN573" s="170"/>
      <c r="UO573" s="170"/>
      <c r="UP573" s="170"/>
      <c r="UQ573" s="170"/>
      <c r="UR573" s="170"/>
      <c r="US573" s="170"/>
      <c r="UT573" s="170"/>
      <c r="UU573" s="170"/>
      <c r="UV573" s="170"/>
      <c r="UW573" s="170"/>
      <c r="UX573" s="170"/>
      <c r="UY573" s="170"/>
      <c r="UZ573" s="170"/>
      <c r="VA573" s="170"/>
      <c r="VB573" s="170"/>
      <c r="VC573" s="170"/>
      <c r="VD573" s="170"/>
      <c r="VE573" s="170"/>
      <c r="VF573" s="170"/>
      <c r="VG573" s="170"/>
      <c r="VH573" s="170"/>
      <c r="VI573" s="170"/>
      <c r="VJ573" s="170"/>
      <c r="VK573" s="170"/>
      <c r="VL573" s="170"/>
      <c r="VM573" s="170"/>
      <c r="VN573" s="170"/>
      <c r="VO573" s="170"/>
      <c r="VP573" s="170"/>
      <c r="VQ573" s="170"/>
      <c r="VR573" s="170"/>
      <c r="VS573" s="170"/>
      <c r="VT573" s="170"/>
      <c r="VU573" s="170"/>
      <c r="VV573" s="170"/>
      <c r="VW573" s="170"/>
      <c r="VX573" s="170"/>
      <c r="VY573" s="170"/>
      <c r="VZ573" s="170"/>
      <c r="WA573" s="170"/>
      <c r="WB573" s="170"/>
      <c r="WC573" s="170"/>
      <c r="WD573" s="170"/>
      <c r="WE573" s="170"/>
      <c r="WF573" s="170"/>
      <c r="WG573" s="170"/>
      <c r="WH573" s="170"/>
      <c r="WI573" s="170"/>
      <c r="WJ573" s="170"/>
      <c r="WK573" s="170"/>
      <c r="WL573" s="170"/>
      <c r="WM573" s="170"/>
      <c r="WN573" s="170"/>
      <c r="WO573" s="170"/>
      <c r="WP573" s="170"/>
      <c r="WQ573" s="170"/>
      <c r="WR573" s="170"/>
      <c r="WS573" s="170"/>
      <c r="WT573" s="170"/>
      <c r="WU573" s="170"/>
      <c r="WV573" s="170"/>
      <c r="WW573" s="170"/>
      <c r="WX573" s="170"/>
      <c r="WY573" s="170"/>
      <c r="WZ573" s="170"/>
      <c r="XA573" s="170"/>
      <c r="XB573" s="170"/>
      <c r="XC573" s="170"/>
      <c r="XD573" s="170"/>
      <c r="XE573" s="170"/>
      <c r="XF573" s="170"/>
      <c r="XG573" s="170"/>
      <c r="XH573" s="170"/>
      <c r="XI573" s="170"/>
      <c r="XJ573" s="170"/>
      <c r="XK573" s="170"/>
      <c r="XL573" s="170"/>
      <c r="XM573" s="170"/>
      <c r="XN573" s="170"/>
      <c r="XO573" s="170"/>
      <c r="XP573" s="170"/>
      <c r="XQ573" s="170"/>
      <c r="XR573" s="170"/>
      <c r="XS573" s="170"/>
      <c r="XT573" s="170"/>
      <c r="XU573" s="170"/>
      <c r="XV573" s="170"/>
      <c r="XW573" s="170"/>
      <c r="XX573" s="170"/>
      <c r="XY573" s="170"/>
      <c r="XZ573" s="170"/>
      <c r="YA573" s="170"/>
      <c r="YB573" s="170"/>
      <c r="YC573" s="170"/>
      <c r="YD573" s="170"/>
      <c r="YE573" s="170"/>
      <c r="YF573" s="170"/>
      <c r="YG573" s="170"/>
      <c r="YH573" s="170"/>
      <c r="YI573" s="170"/>
      <c r="YJ573" s="170"/>
      <c r="YK573" s="170"/>
      <c r="YL573" s="170"/>
      <c r="YM573" s="170"/>
      <c r="YN573" s="170"/>
      <c r="YO573" s="170"/>
      <c r="YP573" s="170"/>
      <c r="YQ573" s="170"/>
      <c r="YR573" s="170"/>
      <c r="YS573" s="170"/>
      <c r="YT573" s="170"/>
      <c r="YU573" s="170"/>
      <c r="YV573" s="170"/>
      <c r="YW573" s="170"/>
      <c r="YX573" s="170"/>
      <c r="YY573" s="170"/>
      <c r="YZ573" s="170"/>
      <c r="ZA573" s="170"/>
      <c r="ZB573" s="170"/>
      <c r="ZC573" s="170"/>
      <c r="ZD573" s="170"/>
      <c r="ZE573" s="170"/>
      <c r="ZF573" s="170"/>
      <c r="ZG573" s="170"/>
      <c r="ZH573" s="170"/>
      <c r="ZI573" s="170"/>
      <c r="ZJ573" s="170"/>
      <c r="ZK573" s="170"/>
      <c r="ZL573" s="170"/>
      <c r="ZM573" s="170"/>
      <c r="ZN573" s="170"/>
      <c r="ZO573" s="170"/>
      <c r="ZP573" s="170"/>
      <c r="ZQ573" s="170"/>
      <c r="ZR573" s="170"/>
      <c r="ZS573" s="170"/>
      <c r="ZT573" s="170"/>
      <c r="ZU573" s="170"/>
      <c r="ZV573" s="170"/>
      <c r="ZW573" s="170"/>
      <c r="ZX573" s="170"/>
      <c r="ZY573" s="170"/>
      <c r="ZZ573" s="170"/>
      <c r="AAA573" s="170"/>
      <c r="AAB573" s="170"/>
      <c r="AAC573" s="170"/>
      <c r="AAD573" s="170"/>
      <c r="AAE573" s="170"/>
      <c r="AAF573" s="170"/>
      <c r="AAG573" s="170"/>
      <c r="AAH573" s="170"/>
      <c r="AAI573" s="170"/>
      <c r="AAJ573" s="170"/>
      <c r="AAK573" s="170"/>
      <c r="AAL573" s="170"/>
      <c r="AAM573" s="170"/>
      <c r="AAN573" s="170"/>
      <c r="AAO573" s="170"/>
      <c r="AAP573" s="170"/>
      <c r="AAQ573" s="170"/>
      <c r="AAR573" s="170"/>
      <c r="AAS573" s="170"/>
      <c r="AAT573" s="170"/>
      <c r="AAU573" s="170"/>
      <c r="AAV573" s="170"/>
      <c r="AAW573" s="170"/>
      <c r="AAX573" s="170"/>
      <c r="AAY573" s="170"/>
      <c r="AAZ573" s="170"/>
      <c r="ABA573" s="170"/>
      <c r="ABB573" s="170"/>
      <c r="ABC573" s="170"/>
      <c r="ABD573" s="170"/>
      <c r="ABE573" s="170"/>
      <c r="ABF573" s="170"/>
      <c r="ABG573" s="170"/>
      <c r="ABH573" s="170"/>
      <c r="ABI573" s="170"/>
      <c r="ABJ573" s="170"/>
      <c r="ABK573" s="170"/>
      <c r="ABL573" s="170"/>
      <c r="ABM573" s="170"/>
      <c r="ABN573" s="170"/>
      <c r="ABO573" s="170"/>
      <c r="ABP573" s="170"/>
      <c r="ABQ573" s="170"/>
      <c r="ABR573" s="170"/>
      <c r="ABS573" s="170"/>
      <c r="ABT573" s="170"/>
      <c r="ABU573" s="170"/>
      <c r="ABV573" s="170"/>
      <c r="ABW573" s="170"/>
      <c r="ABX573" s="170"/>
      <c r="ABY573" s="170"/>
      <c r="ABZ573" s="170"/>
      <c r="ACA573" s="170"/>
      <c r="ACB573" s="170"/>
      <c r="ACC573" s="170"/>
      <c r="ACD573" s="170"/>
      <c r="ACE573" s="170"/>
      <c r="ACF573" s="170"/>
      <c r="ACG573" s="170"/>
      <c r="ACH573" s="170"/>
      <c r="ACI573" s="170"/>
      <c r="ACJ573" s="170"/>
      <c r="ACK573" s="170"/>
      <c r="ACL573" s="170"/>
      <c r="ACM573" s="170"/>
      <c r="ACN573" s="170"/>
      <c r="ACO573" s="170"/>
      <c r="ACP573" s="170"/>
      <c r="ACQ573" s="170"/>
      <c r="ACR573" s="170"/>
      <c r="ACS573" s="170"/>
      <c r="ACT573" s="170"/>
      <c r="ACU573" s="170"/>
      <c r="ACV573" s="170"/>
      <c r="ACW573" s="170"/>
      <c r="ACX573" s="170"/>
      <c r="ACY573" s="170"/>
      <c r="ACZ573" s="170"/>
      <c r="ADA573" s="170"/>
      <c r="ADB573" s="170"/>
      <c r="ADC573" s="170"/>
      <c r="ADD573" s="170"/>
      <c r="ADE573" s="170"/>
      <c r="ADF573" s="170"/>
      <c r="ADG573" s="170"/>
      <c r="ADH573" s="170"/>
      <c r="ADI573" s="170"/>
      <c r="ADJ573" s="170"/>
      <c r="ADK573" s="170"/>
      <c r="ADL573" s="170"/>
      <c r="ADM573" s="170"/>
      <c r="ADN573" s="170"/>
      <c r="ADO573" s="170"/>
      <c r="ADP573" s="170"/>
      <c r="ADQ573" s="170"/>
      <c r="ADR573" s="170"/>
      <c r="ADS573" s="170"/>
      <c r="ADT573" s="170"/>
      <c r="ADU573" s="170"/>
      <c r="ADV573" s="170"/>
      <c r="ADW573" s="170"/>
      <c r="ADX573" s="170"/>
      <c r="ADY573" s="170"/>
      <c r="ADZ573" s="170"/>
      <c r="AEA573" s="170"/>
      <c r="AEB573" s="170"/>
      <c r="AEC573" s="170"/>
      <c r="AED573" s="170"/>
      <c r="AEE573" s="170"/>
      <c r="AEF573" s="170"/>
      <c r="AEG573" s="170"/>
      <c r="AEH573" s="170"/>
      <c r="AEI573" s="170"/>
      <c r="AEJ573" s="170"/>
      <c r="AEK573" s="170"/>
      <c r="AEL573" s="170"/>
      <c r="AEM573" s="170"/>
      <c r="AEN573" s="170"/>
      <c r="AEO573" s="170"/>
      <c r="AEP573" s="170"/>
      <c r="AEQ573" s="170"/>
      <c r="AER573" s="170"/>
      <c r="AES573" s="170"/>
      <c r="AET573" s="170"/>
      <c r="AEU573" s="170"/>
      <c r="AEV573" s="170"/>
      <c r="AEW573" s="170"/>
      <c r="AEX573" s="170"/>
      <c r="AEY573" s="170"/>
      <c r="AEZ573" s="170"/>
      <c r="AFA573" s="170"/>
      <c r="AFB573" s="170"/>
      <c r="AFC573" s="170"/>
      <c r="AFD573" s="170"/>
      <c r="AFE573" s="170"/>
      <c r="AFF573" s="170"/>
      <c r="AFG573" s="170"/>
      <c r="AFH573" s="170"/>
      <c r="AFI573" s="170"/>
      <c r="AFJ573" s="170"/>
      <c r="AFK573" s="170"/>
      <c r="AFL573" s="170"/>
      <c r="AFM573" s="170"/>
      <c r="AFN573" s="170"/>
      <c r="AFO573" s="170"/>
      <c r="AFP573" s="170"/>
      <c r="AFQ573" s="170"/>
      <c r="AFR573" s="170"/>
      <c r="AFS573" s="170"/>
      <c r="AFT573" s="170"/>
      <c r="AFU573" s="170"/>
      <c r="AFV573" s="170"/>
      <c r="AFW573" s="170"/>
      <c r="AFX573" s="170"/>
      <c r="AFY573" s="170"/>
      <c r="AFZ573" s="170"/>
      <c r="AGA573" s="170"/>
      <c r="AGB573" s="170"/>
      <c r="AGC573" s="170"/>
      <c r="AGD573" s="170"/>
      <c r="AGE573" s="170"/>
      <c r="AGF573" s="170"/>
      <c r="AGG573" s="170"/>
      <c r="AGH573" s="170"/>
      <c r="AGI573" s="170"/>
      <c r="AGJ573" s="170"/>
      <c r="AGK573" s="170"/>
      <c r="AGL573" s="170"/>
      <c r="AGM573" s="170"/>
      <c r="AGN573" s="170"/>
      <c r="AGO573" s="170"/>
      <c r="AGP573" s="170"/>
      <c r="AGQ573" s="170"/>
      <c r="AGR573" s="170"/>
      <c r="AGS573" s="170"/>
      <c r="AGT573" s="170"/>
      <c r="AGU573" s="170"/>
      <c r="AGV573" s="170"/>
      <c r="AGW573" s="170"/>
      <c r="AGX573" s="170"/>
      <c r="AGY573" s="170"/>
      <c r="AGZ573" s="170"/>
      <c r="AHA573" s="170"/>
      <c r="AHB573" s="170"/>
      <c r="AHC573" s="170"/>
      <c r="AHD573" s="170"/>
      <c r="AHE573" s="170"/>
      <c r="AHF573" s="170"/>
      <c r="AHG573" s="170"/>
      <c r="AHH573" s="170"/>
      <c r="AHI573" s="170"/>
      <c r="AHJ573" s="170"/>
      <c r="AHK573" s="170"/>
      <c r="AHL573" s="170"/>
      <c r="AHM573" s="170"/>
      <c r="AHN573" s="170"/>
      <c r="AHO573" s="170"/>
      <c r="AHP573" s="170"/>
      <c r="AHQ573" s="170"/>
      <c r="AHR573" s="170"/>
      <c r="AHS573" s="170"/>
      <c r="AHT573" s="170"/>
      <c r="AHU573" s="170"/>
      <c r="AHV573" s="170"/>
      <c r="AHW573" s="170"/>
      <c r="AHX573" s="170"/>
      <c r="AHY573" s="170"/>
      <c r="AHZ573" s="170"/>
      <c r="AIA573" s="170"/>
      <c r="AIB573" s="170"/>
      <c r="AIC573" s="170"/>
      <c r="AID573" s="170"/>
      <c r="AIE573" s="170"/>
      <c r="AIF573" s="170"/>
      <c r="AIG573" s="170"/>
      <c r="AIH573" s="170"/>
      <c r="AII573" s="170"/>
      <c r="AIJ573" s="170"/>
      <c r="AIK573" s="170"/>
      <c r="AIL573" s="170"/>
      <c r="AIM573" s="170"/>
      <c r="AIN573" s="170"/>
      <c r="AIO573" s="170"/>
      <c r="AIP573" s="170"/>
      <c r="AIQ573" s="170"/>
      <c r="AIR573" s="170"/>
      <c r="AIS573" s="170"/>
      <c r="AIT573" s="170"/>
      <c r="AIU573" s="170"/>
      <c r="AIV573" s="170"/>
      <c r="AIW573" s="170"/>
      <c r="AIX573" s="170"/>
      <c r="AIY573" s="170"/>
      <c r="AIZ573" s="170"/>
      <c r="AJA573" s="170"/>
      <c r="AJB573" s="170"/>
      <c r="AJC573" s="170"/>
      <c r="AJD573" s="170"/>
      <c r="AJE573" s="170"/>
      <c r="AJF573" s="170"/>
      <c r="AJG573" s="170"/>
      <c r="AJH573" s="170"/>
      <c r="AJI573" s="170"/>
      <c r="AJJ573" s="170"/>
      <c r="AJK573" s="170"/>
      <c r="AJL573" s="170"/>
      <c r="AJM573" s="170"/>
      <c r="AJN573" s="170"/>
      <c r="AJO573" s="170"/>
      <c r="AJP573" s="170"/>
      <c r="AJQ573" s="170"/>
      <c r="AJR573" s="170"/>
      <c r="AJS573" s="170"/>
      <c r="AJT573" s="170"/>
      <c r="AJU573" s="170"/>
      <c r="AJV573" s="170"/>
      <c r="AJW573" s="170"/>
      <c r="AJX573" s="170"/>
      <c r="AJY573" s="170"/>
      <c r="AJZ573" s="170"/>
      <c r="AKA573" s="170"/>
      <c r="AKB573" s="170"/>
      <c r="AKC573" s="170"/>
      <c r="AKD573" s="170"/>
      <c r="AKE573" s="170"/>
      <c r="AKF573" s="170"/>
      <c r="AKG573" s="170"/>
      <c r="AKH573" s="170"/>
      <c r="AKI573" s="170"/>
      <c r="AKJ573" s="170"/>
      <c r="AKK573" s="170"/>
      <c r="AKL573" s="170"/>
      <c r="AKM573" s="170"/>
      <c r="AKN573" s="170"/>
      <c r="AKO573" s="170"/>
      <c r="AKP573" s="170"/>
      <c r="AKQ573" s="170"/>
      <c r="AKR573" s="170"/>
      <c r="AKS573" s="170"/>
      <c r="AKT573" s="170"/>
      <c r="AKU573" s="170"/>
      <c r="AKV573" s="170"/>
      <c r="AKW573" s="170"/>
      <c r="AKX573" s="170"/>
      <c r="AKY573" s="170"/>
      <c r="AKZ573" s="170"/>
      <c r="ALA573" s="170"/>
      <c r="ALB573" s="170"/>
      <c r="ALC573" s="170"/>
      <c r="ALD573" s="170"/>
      <c r="ALE573" s="170"/>
      <c r="ALF573" s="170"/>
      <c r="ALG573" s="170"/>
      <c r="ALH573" s="170"/>
      <c r="ALI573" s="170"/>
      <c r="ALJ573" s="170"/>
      <c r="ALK573" s="170"/>
      <c r="ALL573" s="170"/>
      <c r="ALM573" s="170"/>
      <c r="ALN573" s="170"/>
      <c r="ALO573" s="170"/>
      <c r="ALP573" s="170"/>
      <c r="ALQ573" s="170"/>
      <c r="ALR573" s="170"/>
      <c r="ALS573" s="170"/>
      <c r="ALT573" s="170"/>
      <c r="ALU573" s="170"/>
      <c r="ALV573" s="170"/>
      <c r="ALW573" s="170"/>
      <c r="ALX573" s="170"/>
      <c r="ALY573" s="170"/>
      <c r="ALZ573" s="170"/>
      <c r="AMA573" s="170"/>
      <c r="AMB573" s="170"/>
      <c r="AMC573" s="170"/>
      <c r="AMD573" s="170"/>
      <c r="AME573" s="170"/>
      <c r="AMF573" s="170"/>
      <c r="AMG573" s="170"/>
      <c r="AMH573" s="170"/>
      <c r="AMI573" s="170"/>
      <c r="AMJ573" s="170"/>
    </row>
    <row r="574" spans="1:1026" x14ac:dyDescent="0.25">
      <c r="A574" s="258" t="s">
        <v>24041</v>
      </c>
      <c r="B574" s="257">
        <v>574</v>
      </c>
      <c r="C574" s="258" t="s">
        <v>24656</v>
      </c>
      <c r="D574" s="308" t="s">
        <v>24042</v>
      </c>
      <c r="E574" s="277" t="s">
        <v>766</v>
      </c>
      <c r="F574" s="278"/>
      <c r="G574" s="280"/>
      <c r="H574" s="280"/>
      <c r="I574" s="492">
        <v>2.9390000000000001</v>
      </c>
      <c r="J574" s="278"/>
      <c r="K574" s="278"/>
      <c r="L574" s="278"/>
      <c r="M574" s="278"/>
      <c r="N574" s="278">
        <v>1</v>
      </c>
      <c r="O574" s="278"/>
      <c r="P574" s="278"/>
      <c r="Q574" s="278"/>
      <c r="R574" s="278"/>
      <c r="S574" s="278"/>
      <c r="T574" s="278"/>
      <c r="U574" s="278"/>
      <c r="V574" s="278"/>
      <c r="W574" s="283">
        <f t="shared" si="251"/>
        <v>100</v>
      </c>
      <c r="X574" s="283">
        <f t="shared" si="248"/>
        <v>100</v>
      </c>
      <c r="Y574" s="283">
        <f t="shared" si="242"/>
        <v>100</v>
      </c>
      <c r="Z574" s="283">
        <f t="shared" si="249"/>
        <v>100</v>
      </c>
      <c r="AA574" s="283">
        <f t="shared" si="250"/>
        <v>100</v>
      </c>
      <c r="AB574" s="287">
        <f t="shared" si="253"/>
        <v>100</v>
      </c>
      <c r="AC574" s="287">
        <f t="shared" si="252"/>
        <v>100</v>
      </c>
      <c r="AD574" s="287">
        <f t="shared" si="238"/>
        <v>100</v>
      </c>
      <c r="AE574" s="284">
        <f t="shared" si="246"/>
        <v>100</v>
      </c>
      <c r="AF574" s="284">
        <f t="shared" si="230"/>
        <v>100</v>
      </c>
      <c r="AG574" s="268">
        <f t="shared" si="244"/>
        <v>100</v>
      </c>
      <c r="AH574" s="268">
        <f t="shared" si="241"/>
        <v>100</v>
      </c>
      <c r="AI574" s="268">
        <f t="shared" si="245"/>
        <v>100</v>
      </c>
      <c r="AJ574" s="268">
        <f t="shared" si="247"/>
        <v>100</v>
      </c>
      <c r="AK574" s="305" t="s">
        <v>24111</v>
      </c>
      <c r="AL574" s="277"/>
      <c r="AM574" s="277"/>
      <c r="AN574" s="511"/>
      <c r="AO574" s="277"/>
      <c r="AP574" s="277"/>
      <c r="AQ574" s="277"/>
      <c r="AR574" s="171" t="s">
        <v>24043</v>
      </c>
      <c r="AS574" s="171" t="s">
        <v>31870</v>
      </c>
      <c r="AT574" s="277"/>
      <c r="AU574" s="277"/>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11"/>
      <c r="CD574" s="111"/>
      <c r="CE574" s="111"/>
      <c r="CF574" s="111"/>
      <c r="CG574" s="111"/>
      <c r="CH574" s="111"/>
      <c r="CI574" s="111"/>
      <c r="CJ574" s="111"/>
      <c r="CK574" s="111"/>
      <c r="CL574" s="111"/>
      <c r="CM574" s="111"/>
      <c r="CN574" s="111"/>
      <c r="CO574" s="111"/>
      <c r="CP574" s="111"/>
      <c r="CQ574" s="111"/>
      <c r="CR574" s="111"/>
      <c r="CS574" s="111"/>
      <c r="CT574" s="111"/>
      <c r="CU574" s="111"/>
      <c r="CV574" s="111"/>
      <c r="CW574" s="111"/>
      <c r="CX574" s="111"/>
      <c r="CY574" s="111"/>
      <c r="CZ574" s="111"/>
      <c r="DA574" s="111"/>
      <c r="DB574" s="111"/>
      <c r="DC574" s="111"/>
      <c r="DD574" s="111"/>
      <c r="DE574" s="111"/>
      <c r="DF574" s="111"/>
      <c r="DG574" s="111"/>
      <c r="DH574" s="111"/>
      <c r="DI574" s="111"/>
      <c r="DJ574" s="111"/>
      <c r="DK574" s="111"/>
      <c r="DL574" s="111"/>
      <c r="DM574" s="111"/>
      <c r="DN574" s="111"/>
      <c r="DO574" s="111"/>
      <c r="DP574" s="111"/>
      <c r="DQ574" s="111"/>
      <c r="DR574" s="111"/>
      <c r="DS574" s="111"/>
      <c r="DT574" s="111"/>
      <c r="DU574" s="111"/>
      <c r="DV574" s="111"/>
      <c r="DW574" s="111"/>
      <c r="DX574" s="111"/>
      <c r="DY574" s="111"/>
      <c r="DZ574" s="111"/>
      <c r="EA574" s="111"/>
      <c r="EB574" s="111"/>
      <c r="EC574" s="111"/>
      <c r="ED574" s="111"/>
      <c r="EE574" s="111"/>
      <c r="EF574" s="111"/>
      <c r="EG574" s="111"/>
      <c r="EH574" s="111"/>
      <c r="EI574" s="111"/>
      <c r="EJ574" s="111"/>
      <c r="EK574" s="111"/>
      <c r="EL574" s="111"/>
      <c r="EM574" s="111"/>
      <c r="EN574" s="111"/>
      <c r="EO574" s="111"/>
      <c r="EP574" s="111"/>
      <c r="EQ574" s="111"/>
      <c r="ER574" s="111"/>
      <c r="ES574" s="111"/>
      <c r="ET574" s="111"/>
      <c r="EU574" s="111"/>
      <c r="EV574" s="111"/>
      <c r="EW574" s="111"/>
      <c r="EX574" s="111"/>
      <c r="EY574" s="111"/>
      <c r="EZ574" s="111"/>
      <c r="FA574" s="111"/>
      <c r="FB574" s="111"/>
      <c r="FC574" s="111"/>
      <c r="FD574" s="111"/>
      <c r="FE574" s="111"/>
      <c r="FF574" s="111"/>
      <c r="FG574" s="111"/>
      <c r="FH574" s="111"/>
      <c r="FI574" s="111"/>
      <c r="FJ574" s="111"/>
      <c r="FK574" s="111"/>
      <c r="FL574" s="111"/>
      <c r="FM574" s="111"/>
      <c r="FN574" s="111"/>
      <c r="FO574" s="111"/>
      <c r="FP574" s="111"/>
      <c r="FQ574" s="111"/>
      <c r="FR574" s="111"/>
      <c r="FS574" s="111"/>
      <c r="FT574" s="111"/>
      <c r="FU574" s="111"/>
      <c r="FV574" s="111"/>
      <c r="FW574" s="111"/>
      <c r="FX574" s="111"/>
      <c r="FY574" s="111"/>
      <c r="FZ574" s="111"/>
      <c r="GA574" s="111"/>
      <c r="GB574" s="111"/>
      <c r="GC574" s="111"/>
      <c r="GD574" s="111"/>
      <c r="GE574" s="111"/>
      <c r="GF574" s="111"/>
      <c r="GG574" s="111"/>
      <c r="GH574" s="111"/>
      <c r="GI574" s="111"/>
      <c r="GJ574" s="111"/>
      <c r="GK574" s="111"/>
      <c r="GL574" s="111"/>
      <c r="GM574" s="111"/>
      <c r="GN574" s="111"/>
      <c r="GO574" s="111"/>
      <c r="GP574" s="111"/>
      <c r="GQ574" s="111"/>
      <c r="GR574" s="111"/>
      <c r="GS574" s="111"/>
      <c r="GT574" s="111"/>
      <c r="GU574" s="111"/>
      <c r="GV574" s="111"/>
      <c r="GW574" s="111"/>
      <c r="GX574" s="111"/>
      <c r="GY574" s="111"/>
      <c r="GZ574" s="111"/>
      <c r="HA574" s="111"/>
      <c r="HB574" s="111"/>
      <c r="HC574" s="111"/>
      <c r="HD574" s="111"/>
      <c r="HE574" s="111"/>
      <c r="HF574" s="111"/>
      <c r="HG574" s="111"/>
      <c r="HH574" s="111"/>
      <c r="HI574" s="111"/>
      <c r="HJ574" s="111"/>
      <c r="HK574" s="111"/>
      <c r="HL574" s="111"/>
      <c r="HM574" s="111"/>
      <c r="HN574" s="111"/>
      <c r="HO574" s="111"/>
      <c r="HP574" s="111"/>
      <c r="HQ574" s="111"/>
      <c r="HR574" s="111"/>
      <c r="HS574" s="111"/>
      <c r="HT574" s="111"/>
      <c r="HU574" s="111"/>
      <c r="HV574" s="111"/>
      <c r="HW574" s="111"/>
      <c r="HX574" s="111"/>
      <c r="HY574" s="111"/>
      <c r="HZ574" s="111"/>
      <c r="IA574" s="111"/>
      <c r="IB574" s="111"/>
      <c r="IC574" s="111"/>
      <c r="ID574" s="111"/>
      <c r="IE574" s="111"/>
      <c r="IF574" s="111"/>
      <c r="IG574" s="111"/>
      <c r="IH574" s="111"/>
      <c r="II574" s="111"/>
      <c r="IJ574" s="111"/>
      <c r="IK574" s="111"/>
      <c r="IL574" s="111"/>
      <c r="IM574" s="111"/>
      <c r="IN574" s="111"/>
      <c r="IO574" s="111"/>
      <c r="IP574" s="111"/>
      <c r="IQ574" s="111"/>
      <c r="IR574" s="111"/>
      <c r="IS574" s="111"/>
      <c r="IT574" s="111"/>
      <c r="IU574" s="111"/>
      <c r="IV574" s="111"/>
      <c r="IW574" s="111"/>
      <c r="IX574" s="111"/>
      <c r="IY574" s="111"/>
      <c r="IZ574" s="111"/>
      <c r="JA574" s="111"/>
      <c r="JB574" s="111"/>
      <c r="JC574" s="111"/>
      <c r="JD574" s="111"/>
      <c r="JE574" s="111"/>
      <c r="JF574" s="111"/>
      <c r="JG574" s="111"/>
      <c r="JH574" s="111"/>
      <c r="JI574" s="111"/>
      <c r="JJ574" s="111"/>
      <c r="JK574" s="111"/>
      <c r="JL574" s="111"/>
      <c r="JM574" s="111"/>
      <c r="JN574" s="111"/>
      <c r="JO574" s="111"/>
      <c r="JP574" s="111"/>
      <c r="JQ574" s="111"/>
      <c r="JR574" s="111"/>
      <c r="JS574" s="111"/>
      <c r="JT574" s="111"/>
      <c r="JU574" s="111"/>
      <c r="JV574" s="111"/>
      <c r="JW574" s="111"/>
      <c r="JX574" s="111"/>
      <c r="JY574" s="111"/>
      <c r="JZ574" s="111"/>
      <c r="KA574" s="111"/>
      <c r="KB574" s="111"/>
      <c r="KC574" s="111"/>
      <c r="KD574" s="111"/>
      <c r="KE574" s="111"/>
      <c r="KF574" s="111"/>
      <c r="KG574" s="111"/>
      <c r="KH574" s="111"/>
      <c r="KI574" s="111"/>
      <c r="KJ574" s="111"/>
      <c r="KK574" s="111"/>
      <c r="KL574" s="111"/>
      <c r="KM574" s="111"/>
      <c r="KN574" s="111"/>
      <c r="KO574" s="111"/>
      <c r="KP574" s="111"/>
      <c r="KQ574" s="111"/>
      <c r="KR574" s="111"/>
      <c r="KS574" s="111"/>
      <c r="KT574" s="111"/>
      <c r="KU574" s="111"/>
      <c r="KV574" s="111"/>
      <c r="KW574" s="111"/>
      <c r="KX574" s="111"/>
      <c r="KY574" s="111"/>
      <c r="KZ574" s="111"/>
      <c r="LA574" s="111"/>
      <c r="LB574" s="111"/>
      <c r="LC574" s="111"/>
      <c r="LD574" s="111"/>
      <c r="LE574" s="111"/>
      <c r="LF574" s="111"/>
      <c r="LG574" s="111"/>
      <c r="LH574" s="111"/>
      <c r="LI574" s="111"/>
      <c r="LJ574" s="111"/>
      <c r="LK574" s="111"/>
      <c r="LL574" s="111"/>
      <c r="LM574" s="111"/>
      <c r="LN574" s="111"/>
      <c r="LO574" s="111"/>
      <c r="LP574" s="111"/>
      <c r="LQ574" s="111"/>
      <c r="LR574" s="111"/>
      <c r="LS574" s="111"/>
      <c r="LT574" s="111"/>
      <c r="LU574" s="111"/>
      <c r="LV574" s="111"/>
      <c r="LW574" s="111"/>
      <c r="LX574" s="111"/>
      <c r="LY574" s="111"/>
      <c r="LZ574" s="111"/>
      <c r="MA574" s="111"/>
      <c r="MB574" s="111"/>
      <c r="MC574" s="111"/>
      <c r="MD574" s="111"/>
      <c r="ME574" s="111"/>
      <c r="MF574" s="111"/>
      <c r="MG574" s="111"/>
      <c r="MH574" s="111"/>
      <c r="MI574" s="111"/>
      <c r="MJ574" s="111"/>
      <c r="MK574" s="111"/>
      <c r="ML574" s="111"/>
      <c r="MM574" s="111"/>
      <c r="MN574" s="111"/>
      <c r="MO574" s="111"/>
      <c r="MP574" s="111"/>
      <c r="MQ574" s="111"/>
      <c r="MR574" s="111"/>
      <c r="MS574" s="111"/>
      <c r="MT574" s="111"/>
      <c r="MU574" s="111"/>
      <c r="MV574" s="111"/>
      <c r="MW574" s="111"/>
      <c r="MX574" s="111"/>
      <c r="MY574" s="111"/>
      <c r="MZ574" s="111"/>
      <c r="NA574" s="111"/>
      <c r="NB574" s="111"/>
      <c r="NC574" s="111"/>
      <c r="ND574" s="111"/>
      <c r="NE574" s="111"/>
      <c r="NF574" s="111"/>
      <c r="NG574" s="111"/>
      <c r="NH574" s="111"/>
      <c r="NI574" s="111"/>
      <c r="NJ574" s="111"/>
      <c r="NK574" s="111"/>
      <c r="NL574" s="111"/>
      <c r="NM574" s="111"/>
      <c r="NN574" s="111"/>
      <c r="NO574" s="111"/>
      <c r="NP574" s="111"/>
      <c r="NQ574" s="111"/>
      <c r="NR574" s="111"/>
      <c r="NS574" s="111"/>
      <c r="NT574" s="111"/>
      <c r="NU574" s="111"/>
      <c r="NV574" s="111"/>
      <c r="NW574" s="111"/>
      <c r="NX574" s="111"/>
      <c r="NY574" s="111"/>
      <c r="NZ574" s="111"/>
      <c r="OA574" s="111"/>
      <c r="OB574" s="111"/>
      <c r="OC574" s="111"/>
      <c r="OD574" s="111"/>
      <c r="OE574" s="111"/>
      <c r="OF574" s="111"/>
      <c r="OG574" s="111"/>
      <c r="OH574" s="111"/>
      <c r="OI574" s="111"/>
      <c r="OJ574" s="111"/>
      <c r="OK574" s="111"/>
      <c r="OL574" s="111"/>
      <c r="OM574" s="111"/>
      <c r="ON574" s="111"/>
      <c r="OO574" s="111"/>
      <c r="OP574" s="111"/>
      <c r="OQ574" s="111"/>
      <c r="OR574" s="111"/>
      <c r="OS574" s="111"/>
      <c r="OT574" s="111"/>
      <c r="OU574" s="111"/>
      <c r="OV574" s="111"/>
      <c r="OW574" s="111"/>
      <c r="OX574" s="111"/>
      <c r="OY574" s="111"/>
      <c r="OZ574" s="111"/>
      <c r="PA574" s="111"/>
      <c r="PB574" s="111"/>
      <c r="PC574" s="111"/>
      <c r="PD574" s="111"/>
      <c r="PE574" s="111"/>
      <c r="PF574" s="111"/>
      <c r="PG574" s="111"/>
      <c r="PH574" s="111"/>
      <c r="PI574" s="111"/>
      <c r="PJ574" s="111"/>
      <c r="PK574" s="111"/>
      <c r="PL574" s="111"/>
      <c r="PM574" s="111"/>
      <c r="PN574" s="111"/>
      <c r="PO574" s="111"/>
      <c r="PP574" s="111"/>
      <c r="PQ574" s="111"/>
      <c r="PR574" s="111"/>
      <c r="PS574" s="111"/>
      <c r="PT574" s="111"/>
      <c r="PU574" s="111"/>
      <c r="PV574" s="111"/>
      <c r="PW574" s="111"/>
      <c r="PX574" s="111"/>
      <c r="PY574" s="111"/>
      <c r="PZ574" s="111"/>
      <c r="QA574" s="111"/>
      <c r="QB574" s="111"/>
      <c r="QC574" s="111"/>
      <c r="QD574" s="111"/>
      <c r="QE574" s="111"/>
      <c r="QF574" s="111"/>
      <c r="QG574" s="111"/>
      <c r="QH574" s="111"/>
      <c r="QI574" s="111"/>
      <c r="QJ574" s="111"/>
      <c r="QK574" s="111"/>
      <c r="QL574" s="111"/>
      <c r="QM574" s="111"/>
      <c r="QN574" s="111"/>
      <c r="QO574" s="111"/>
      <c r="QP574" s="111"/>
      <c r="QQ574" s="111"/>
      <c r="QR574" s="111"/>
      <c r="QS574" s="111"/>
      <c r="QT574" s="111"/>
      <c r="QU574" s="111"/>
      <c r="QV574" s="111"/>
      <c r="QW574" s="111"/>
      <c r="QX574" s="111"/>
      <c r="QY574" s="111"/>
      <c r="QZ574" s="111"/>
      <c r="RA574" s="111"/>
      <c r="RB574" s="111"/>
      <c r="RC574" s="111"/>
      <c r="RD574" s="111"/>
      <c r="RE574" s="111"/>
      <c r="RF574" s="111"/>
      <c r="RG574" s="111"/>
      <c r="RH574" s="111"/>
      <c r="RI574" s="111"/>
      <c r="RJ574" s="111"/>
      <c r="RK574" s="111"/>
      <c r="RL574" s="111"/>
      <c r="RM574" s="111"/>
      <c r="RN574" s="111"/>
      <c r="RO574" s="111"/>
      <c r="RP574" s="111"/>
      <c r="RQ574" s="111"/>
      <c r="RR574" s="111"/>
      <c r="RS574" s="111"/>
      <c r="RT574" s="111"/>
      <c r="RU574" s="111"/>
      <c r="RV574" s="111"/>
      <c r="RW574" s="111"/>
      <c r="RX574" s="111"/>
      <c r="RY574" s="111"/>
      <c r="RZ574" s="111"/>
      <c r="SA574" s="111"/>
      <c r="SB574" s="111"/>
      <c r="SC574" s="111"/>
      <c r="SD574" s="111"/>
      <c r="SE574" s="111"/>
      <c r="SF574" s="111"/>
      <c r="SG574" s="111"/>
      <c r="SH574" s="111"/>
      <c r="SI574" s="111"/>
      <c r="SJ574" s="111"/>
      <c r="SK574" s="111"/>
      <c r="SL574" s="111"/>
      <c r="SM574" s="111"/>
      <c r="SN574" s="111"/>
      <c r="SO574" s="111"/>
      <c r="SP574" s="111"/>
      <c r="SQ574" s="111"/>
      <c r="SR574" s="111"/>
      <c r="SS574" s="111"/>
      <c r="ST574" s="111"/>
      <c r="SU574" s="111"/>
      <c r="SV574" s="111"/>
      <c r="SW574" s="111"/>
      <c r="SX574" s="111"/>
      <c r="SY574" s="111"/>
      <c r="SZ574" s="111"/>
      <c r="TA574" s="111"/>
      <c r="TB574" s="111"/>
      <c r="TC574" s="111"/>
      <c r="TD574" s="111"/>
      <c r="TE574" s="111"/>
      <c r="TF574" s="111"/>
      <c r="TG574" s="111"/>
      <c r="TH574" s="111"/>
      <c r="TI574" s="111"/>
      <c r="TJ574" s="111"/>
      <c r="TK574" s="111"/>
      <c r="TL574" s="111"/>
      <c r="TM574" s="111"/>
      <c r="TN574" s="111"/>
      <c r="TO574" s="111"/>
      <c r="TP574" s="111"/>
      <c r="TQ574" s="111"/>
      <c r="TR574" s="111"/>
      <c r="TS574" s="111"/>
      <c r="TT574" s="111"/>
      <c r="TU574" s="111"/>
      <c r="TV574" s="111"/>
      <c r="TW574" s="111"/>
      <c r="TX574" s="111"/>
      <c r="TY574" s="111"/>
      <c r="TZ574" s="111"/>
      <c r="UA574" s="111"/>
      <c r="UB574" s="111"/>
      <c r="UC574" s="111"/>
      <c r="UD574" s="111"/>
      <c r="UE574" s="111"/>
      <c r="UF574" s="111"/>
      <c r="UG574" s="111"/>
      <c r="UH574" s="111"/>
      <c r="UI574" s="111"/>
      <c r="UJ574" s="111"/>
      <c r="UK574" s="111"/>
      <c r="UL574" s="111"/>
      <c r="UM574" s="111"/>
      <c r="UN574" s="111"/>
      <c r="UO574" s="111"/>
      <c r="UP574" s="111"/>
      <c r="UQ574" s="111"/>
      <c r="UR574" s="111"/>
      <c r="US574" s="111"/>
      <c r="UT574" s="111"/>
      <c r="UU574" s="111"/>
      <c r="UV574" s="111"/>
      <c r="UW574" s="111"/>
      <c r="UX574" s="111"/>
      <c r="UY574" s="111"/>
      <c r="UZ574" s="111"/>
      <c r="VA574" s="111"/>
      <c r="VB574" s="111"/>
      <c r="VC574" s="111"/>
      <c r="VD574" s="111"/>
      <c r="VE574" s="111"/>
      <c r="VF574" s="111"/>
      <c r="VG574" s="111"/>
      <c r="VH574" s="111"/>
      <c r="VI574" s="111"/>
      <c r="VJ574" s="111"/>
      <c r="VK574" s="111"/>
      <c r="VL574" s="111"/>
      <c r="VM574" s="111"/>
      <c r="VN574" s="111"/>
      <c r="VO574" s="111"/>
      <c r="VP574" s="111"/>
      <c r="VQ574" s="111"/>
      <c r="VR574" s="111"/>
      <c r="VS574" s="111"/>
      <c r="VT574" s="111"/>
      <c r="VU574" s="111"/>
      <c r="VV574" s="111"/>
      <c r="VW574" s="111"/>
      <c r="VX574" s="111"/>
      <c r="VY574" s="111"/>
      <c r="VZ574" s="111"/>
      <c r="WA574" s="111"/>
      <c r="WB574" s="111"/>
      <c r="WC574" s="111"/>
      <c r="WD574" s="111"/>
      <c r="WE574" s="111"/>
      <c r="WF574" s="111"/>
      <c r="WG574" s="111"/>
      <c r="WH574" s="111"/>
      <c r="WI574" s="111"/>
      <c r="WJ574" s="111"/>
      <c r="WK574" s="111"/>
      <c r="WL574" s="111"/>
      <c r="WM574" s="111"/>
      <c r="WN574" s="111"/>
      <c r="WO574" s="111"/>
      <c r="WP574" s="111"/>
      <c r="WQ574" s="111"/>
      <c r="WR574" s="111"/>
      <c r="WS574" s="111"/>
      <c r="WT574" s="111"/>
      <c r="WU574" s="111"/>
      <c r="WV574" s="111"/>
      <c r="WW574" s="111"/>
      <c r="WX574" s="111"/>
      <c r="WY574" s="111"/>
      <c r="WZ574" s="111"/>
      <c r="XA574" s="111"/>
      <c r="XB574" s="111"/>
      <c r="XC574" s="111"/>
      <c r="XD574" s="111"/>
      <c r="XE574" s="111"/>
      <c r="XF574" s="111"/>
      <c r="XG574" s="111"/>
      <c r="XH574" s="111"/>
      <c r="XI574" s="111"/>
      <c r="XJ574" s="111"/>
      <c r="XK574" s="111"/>
      <c r="XL574" s="111"/>
      <c r="XM574" s="111"/>
      <c r="XN574" s="111"/>
      <c r="XO574" s="111"/>
      <c r="XP574" s="111"/>
      <c r="XQ574" s="111"/>
      <c r="XR574" s="111"/>
      <c r="XS574" s="111"/>
      <c r="XT574" s="111"/>
      <c r="XU574" s="111"/>
      <c r="XV574" s="111"/>
      <c r="XW574" s="111"/>
      <c r="XX574" s="111"/>
      <c r="XY574" s="111"/>
      <c r="XZ574" s="111"/>
      <c r="YA574" s="111"/>
      <c r="YB574" s="111"/>
      <c r="YC574" s="111"/>
      <c r="YD574" s="111"/>
      <c r="YE574" s="111"/>
      <c r="YF574" s="111"/>
      <c r="YG574" s="111"/>
      <c r="YH574" s="111"/>
      <c r="YI574" s="111"/>
      <c r="YJ574" s="111"/>
      <c r="YK574" s="111"/>
      <c r="YL574" s="111"/>
      <c r="YM574" s="111"/>
      <c r="YN574" s="111"/>
      <c r="YO574" s="111"/>
      <c r="YP574" s="111"/>
      <c r="YQ574" s="111"/>
      <c r="YR574" s="111"/>
      <c r="YS574" s="111"/>
      <c r="YT574" s="111"/>
      <c r="YU574" s="111"/>
      <c r="YV574" s="111"/>
      <c r="YW574" s="111"/>
      <c r="YX574" s="111"/>
      <c r="YY574" s="111"/>
      <c r="YZ574" s="111"/>
      <c r="ZA574" s="111"/>
      <c r="ZB574" s="111"/>
      <c r="ZC574" s="111"/>
      <c r="ZD574" s="111"/>
      <c r="ZE574" s="111"/>
      <c r="ZF574" s="111"/>
      <c r="ZG574" s="111"/>
      <c r="ZH574" s="111"/>
      <c r="ZI574" s="111"/>
      <c r="ZJ574" s="111"/>
      <c r="ZK574" s="111"/>
      <c r="ZL574" s="111"/>
      <c r="ZM574" s="111"/>
      <c r="ZN574" s="111"/>
      <c r="ZO574" s="111"/>
      <c r="ZP574" s="111"/>
      <c r="ZQ574" s="111"/>
      <c r="ZR574" s="111"/>
      <c r="ZS574" s="111"/>
      <c r="ZT574" s="111"/>
      <c r="ZU574" s="111"/>
      <c r="ZV574" s="111"/>
      <c r="ZW574" s="111"/>
      <c r="ZX574" s="111"/>
      <c r="ZY574" s="111"/>
      <c r="ZZ574" s="111"/>
      <c r="AAA574" s="111"/>
      <c r="AAB574" s="111"/>
      <c r="AAC574" s="111"/>
      <c r="AAD574" s="111"/>
      <c r="AAE574" s="111"/>
      <c r="AAF574" s="111"/>
      <c r="AAG574" s="111"/>
      <c r="AAH574" s="111"/>
      <c r="AAI574" s="111"/>
      <c r="AAJ574" s="111"/>
      <c r="AAK574" s="111"/>
      <c r="AAL574" s="111"/>
      <c r="AAM574" s="111"/>
      <c r="AAN574" s="111"/>
      <c r="AAO574" s="111"/>
      <c r="AAP574" s="111"/>
      <c r="AAQ574" s="111"/>
      <c r="AAR574" s="111"/>
      <c r="AAS574" s="111"/>
      <c r="AAT574" s="111"/>
      <c r="AAU574" s="111"/>
      <c r="AAV574" s="111"/>
      <c r="AAW574" s="111"/>
      <c r="AAX574" s="111"/>
      <c r="AAY574" s="111"/>
      <c r="AAZ574" s="111"/>
      <c r="ABA574" s="111"/>
      <c r="ABB574" s="111"/>
      <c r="ABC574" s="111"/>
      <c r="ABD574" s="111"/>
      <c r="ABE574" s="111"/>
      <c r="ABF574" s="111"/>
      <c r="ABG574" s="111"/>
      <c r="ABH574" s="111"/>
      <c r="ABI574" s="111"/>
      <c r="ABJ574" s="111"/>
      <c r="ABK574" s="111"/>
      <c r="ABL574" s="111"/>
      <c r="ABM574" s="111"/>
      <c r="ABN574" s="111"/>
      <c r="ABO574" s="111"/>
      <c r="ABP574" s="111"/>
      <c r="ABQ574" s="111"/>
      <c r="ABR574" s="111"/>
      <c r="ABS574" s="111"/>
      <c r="ABT574" s="111"/>
      <c r="ABU574" s="111"/>
      <c r="ABV574" s="111"/>
      <c r="ABW574" s="111"/>
      <c r="ABX574" s="111"/>
      <c r="ABY574" s="111"/>
      <c r="ABZ574" s="111"/>
      <c r="ACA574" s="111"/>
      <c r="ACB574" s="111"/>
      <c r="ACC574" s="111"/>
      <c r="ACD574" s="111"/>
      <c r="ACE574" s="111"/>
      <c r="ACF574" s="111"/>
      <c r="ACG574" s="111"/>
      <c r="ACH574" s="111"/>
      <c r="ACI574" s="111"/>
      <c r="ACJ574" s="111"/>
      <c r="ACK574" s="111"/>
      <c r="ACL574" s="111"/>
      <c r="ACM574" s="111"/>
      <c r="ACN574" s="111"/>
      <c r="ACO574" s="111"/>
      <c r="ACP574" s="111"/>
      <c r="ACQ574" s="111"/>
      <c r="ACR574" s="111"/>
      <c r="ACS574" s="111"/>
      <c r="ACT574" s="111"/>
      <c r="ACU574" s="111"/>
      <c r="ACV574" s="111"/>
      <c r="ACW574" s="111"/>
      <c r="ACX574" s="111"/>
      <c r="ACY574" s="111"/>
      <c r="ACZ574" s="111"/>
      <c r="ADA574" s="111"/>
      <c r="ADB574" s="111"/>
      <c r="ADC574" s="111"/>
      <c r="ADD574" s="111"/>
      <c r="ADE574" s="111"/>
      <c r="ADF574" s="111"/>
      <c r="ADG574" s="111"/>
      <c r="ADH574" s="111"/>
      <c r="ADI574" s="111"/>
      <c r="ADJ574" s="111"/>
      <c r="ADK574" s="111"/>
      <c r="ADL574" s="111"/>
      <c r="ADM574" s="111"/>
      <c r="ADN574" s="111"/>
      <c r="ADO574" s="111"/>
      <c r="ADP574" s="111"/>
      <c r="ADQ574" s="111"/>
      <c r="ADR574" s="111"/>
      <c r="ADS574" s="111"/>
      <c r="ADT574" s="111"/>
      <c r="ADU574" s="111"/>
      <c r="ADV574" s="111"/>
      <c r="ADW574" s="111"/>
      <c r="ADX574" s="111"/>
      <c r="ADY574" s="111"/>
      <c r="ADZ574" s="111"/>
      <c r="AEA574" s="111"/>
      <c r="AEB574" s="111"/>
      <c r="AEC574" s="111"/>
      <c r="AED574" s="111"/>
      <c r="AEE574" s="111"/>
      <c r="AEF574" s="111"/>
      <c r="AEG574" s="111"/>
      <c r="AEH574" s="111"/>
      <c r="AEI574" s="111"/>
      <c r="AEJ574" s="111"/>
      <c r="AEK574" s="111"/>
      <c r="AEL574" s="111"/>
      <c r="AEM574" s="111"/>
      <c r="AEN574" s="111"/>
      <c r="AEO574" s="111"/>
      <c r="AEP574" s="111"/>
      <c r="AEQ574" s="111"/>
      <c r="AER574" s="111"/>
      <c r="AES574" s="111"/>
      <c r="AET574" s="111"/>
      <c r="AEU574" s="111"/>
      <c r="AEV574" s="111"/>
      <c r="AEW574" s="111"/>
      <c r="AEX574" s="111"/>
      <c r="AEY574" s="111"/>
      <c r="AEZ574" s="111"/>
      <c r="AFA574" s="111"/>
      <c r="AFB574" s="111"/>
      <c r="AFC574" s="111"/>
      <c r="AFD574" s="111"/>
      <c r="AFE574" s="111"/>
      <c r="AFF574" s="111"/>
      <c r="AFG574" s="111"/>
      <c r="AFH574" s="111"/>
      <c r="AFI574" s="111"/>
      <c r="AFJ574" s="111"/>
      <c r="AFK574" s="111"/>
      <c r="AFL574" s="111"/>
      <c r="AFM574" s="111"/>
      <c r="AFN574" s="111"/>
      <c r="AFO574" s="111"/>
      <c r="AFP574" s="111"/>
      <c r="AFQ574" s="111"/>
      <c r="AFR574" s="111"/>
      <c r="AFS574" s="111"/>
      <c r="AFT574" s="111"/>
      <c r="AFU574" s="111"/>
      <c r="AFV574" s="111"/>
      <c r="AFW574" s="111"/>
      <c r="AFX574" s="111"/>
      <c r="AFY574" s="111"/>
      <c r="AFZ574" s="111"/>
      <c r="AGA574" s="111"/>
      <c r="AGB574" s="111"/>
      <c r="AGC574" s="111"/>
      <c r="AGD574" s="111"/>
      <c r="AGE574" s="111"/>
      <c r="AGF574" s="111"/>
      <c r="AGG574" s="111"/>
      <c r="AGH574" s="111"/>
      <c r="AGI574" s="111"/>
      <c r="AGJ574" s="111"/>
      <c r="AGK574" s="111"/>
      <c r="AGL574" s="111"/>
      <c r="AGM574" s="111"/>
      <c r="AGN574" s="111"/>
      <c r="AGO574" s="111"/>
      <c r="AGP574" s="111"/>
      <c r="AGQ574" s="111"/>
      <c r="AGR574" s="111"/>
      <c r="AGS574" s="111"/>
      <c r="AGT574" s="111"/>
      <c r="AGU574" s="111"/>
      <c r="AGV574" s="111"/>
      <c r="AGW574" s="111"/>
      <c r="AGX574" s="111"/>
      <c r="AGY574" s="111"/>
      <c r="AGZ574" s="111"/>
      <c r="AHA574" s="111"/>
      <c r="AHB574" s="111"/>
      <c r="AHC574" s="111"/>
      <c r="AHD574" s="111"/>
      <c r="AHE574" s="111"/>
      <c r="AHF574" s="111"/>
      <c r="AHG574" s="111"/>
      <c r="AHH574" s="111"/>
      <c r="AHI574" s="111"/>
      <c r="AHJ574" s="111"/>
      <c r="AHK574" s="111"/>
      <c r="AHL574" s="111"/>
      <c r="AHM574" s="111"/>
      <c r="AHN574" s="111"/>
      <c r="AHO574" s="111"/>
      <c r="AHP574" s="111"/>
      <c r="AHQ574" s="111"/>
      <c r="AHR574" s="111"/>
      <c r="AHS574" s="111"/>
      <c r="AHT574" s="111"/>
      <c r="AHU574" s="111"/>
      <c r="AHV574" s="111"/>
      <c r="AHW574" s="111"/>
      <c r="AHX574" s="111"/>
      <c r="AHY574" s="111"/>
      <c r="AHZ574" s="111"/>
      <c r="AIA574" s="111"/>
      <c r="AIB574" s="111"/>
      <c r="AIC574" s="111"/>
      <c r="AID574" s="111"/>
      <c r="AIE574" s="111"/>
      <c r="AIF574" s="111"/>
      <c r="AIG574" s="111"/>
      <c r="AIH574" s="111"/>
      <c r="AII574" s="111"/>
      <c r="AIJ574" s="111"/>
      <c r="AIK574" s="111"/>
      <c r="AIL574" s="111"/>
      <c r="AIM574" s="111"/>
      <c r="AIN574" s="111"/>
      <c r="AIO574" s="111"/>
      <c r="AIP574" s="111"/>
      <c r="AIQ574" s="111"/>
      <c r="AIR574" s="111"/>
      <c r="AIS574" s="111"/>
      <c r="AIT574" s="111"/>
      <c r="AIU574" s="111"/>
      <c r="AIV574" s="111"/>
      <c r="AIW574" s="111"/>
      <c r="AIX574" s="111"/>
      <c r="AIY574" s="111"/>
      <c r="AIZ574" s="111"/>
      <c r="AJA574" s="111"/>
      <c r="AJB574" s="111"/>
      <c r="AJC574" s="111"/>
      <c r="AJD574" s="111"/>
      <c r="AJE574" s="111"/>
      <c r="AJF574" s="111"/>
      <c r="AJG574" s="111"/>
      <c r="AJH574" s="111"/>
      <c r="AJI574" s="111"/>
      <c r="AJJ574" s="111"/>
      <c r="AJK574" s="111"/>
      <c r="AJL574" s="111"/>
      <c r="AJM574" s="111"/>
      <c r="AJN574" s="111"/>
      <c r="AJO574" s="111"/>
      <c r="AJP574" s="111"/>
      <c r="AJQ574" s="111"/>
      <c r="AJR574" s="111"/>
      <c r="AJS574" s="111"/>
      <c r="AJT574" s="111"/>
      <c r="AJU574" s="111"/>
      <c r="AJV574" s="111"/>
      <c r="AJW574" s="111"/>
      <c r="AJX574" s="111"/>
      <c r="AJY574" s="111"/>
      <c r="AJZ574" s="111"/>
      <c r="AKA574" s="111"/>
      <c r="AKB574" s="111"/>
      <c r="AKC574" s="111"/>
      <c r="AKD574" s="111"/>
      <c r="AKE574" s="111"/>
      <c r="AKF574" s="111"/>
      <c r="AKG574" s="111"/>
      <c r="AKH574" s="111"/>
      <c r="AKI574" s="111"/>
      <c r="AKJ574" s="111"/>
      <c r="AKK574" s="111"/>
      <c r="AKL574" s="111"/>
      <c r="AKM574" s="111"/>
      <c r="AKN574" s="111"/>
      <c r="AKO574" s="111"/>
      <c r="AKP574" s="111"/>
      <c r="AKQ574" s="111"/>
      <c r="AKR574" s="111"/>
      <c r="AKS574" s="111"/>
      <c r="AKT574" s="111"/>
      <c r="AKU574" s="111"/>
      <c r="AKV574" s="111"/>
      <c r="AKW574" s="111"/>
      <c r="AKX574" s="111"/>
      <c r="AKY574" s="111"/>
      <c r="AKZ574" s="111"/>
      <c r="ALA574" s="111"/>
      <c r="ALB574" s="111"/>
      <c r="ALC574" s="111"/>
      <c r="ALD574" s="111"/>
      <c r="ALE574" s="111"/>
      <c r="ALF574" s="111"/>
      <c r="ALG574" s="111"/>
      <c r="ALH574" s="111"/>
      <c r="ALI574" s="111"/>
      <c r="ALJ574" s="111"/>
      <c r="ALK574" s="111"/>
      <c r="ALL574" s="111"/>
      <c r="ALM574" s="111"/>
      <c r="ALN574" s="111"/>
      <c r="ALO574" s="111"/>
      <c r="ALP574" s="111"/>
      <c r="ALQ574" s="111"/>
      <c r="ALR574" s="111"/>
      <c r="ALS574" s="111"/>
      <c r="ALT574" s="111"/>
      <c r="ALU574" s="111"/>
      <c r="ALV574" s="111"/>
      <c r="ALW574" s="111"/>
      <c r="ALX574" s="111"/>
      <c r="ALY574" s="111"/>
      <c r="ALZ574" s="111"/>
      <c r="AMA574" s="111"/>
      <c r="AMB574" s="111"/>
      <c r="AMC574" s="111"/>
      <c r="AMD574" s="111"/>
      <c r="AME574" s="111"/>
      <c r="AMF574" s="111"/>
      <c r="AMG574" s="111"/>
      <c r="AMH574" s="111"/>
      <c r="AMI574" s="111"/>
      <c r="AMJ574" s="111"/>
    </row>
    <row r="575" spans="1:1026" x14ac:dyDescent="0.25">
      <c r="A575" s="446" t="s">
        <v>24044</v>
      </c>
      <c r="B575" s="257">
        <v>575</v>
      </c>
      <c r="C575" s="258" t="s">
        <v>24657</v>
      </c>
      <c r="D575" s="308" t="s">
        <v>24045</v>
      </c>
      <c r="E575" s="277" t="s">
        <v>766</v>
      </c>
      <c r="F575" s="278">
        <v>4</v>
      </c>
      <c r="G575" s="280"/>
      <c r="H575" s="280"/>
      <c r="I575" s="492">
        <v>2939</v>
      </c>
      <c r="J575" s="278"/>
      <c r="K575" s="278"/>
      <c r="L575" s="278"/>
      <c r="M575" s="278"/>
      <c r="N575" s="278">
        <v>1</v>
      </c>
      <c r="O575" s="278"/>
      <c r="P575" s="278"/>
      <c r="Q575" s="278"/>
      <c r="R575" s="278"/>
      <c r="S575" s="278"/>
      <c r="T575" s="278"/>
      <c r="U575" s="278"/>
      <c r="V575" s="278"/>
      <c r="W575" s="283">
        <f t="shared" si="251"/>
        <v>100</v>
      </c>
      <c r="X575" s="283">
        <f t="shared" si="248"/>
        <v>100</v>
      </c>
      <c r="Y575" s="283">
        <f t="shared" si="242"/>
        <v>100</v>
      </c>
      <c r="Z575" s="283">
        <f t="shared" si="249"/>
        <v>100</v>
      </c>
      <c r="AA575" s="283">
        <f t="shared" si="250"/>
        <v>100</v>
      </c>
      <c r="AB575" s="287">
        <f t="shared" si="253"/>
        <v>100</v>
      </c>
      <c r="AC575" s="287">
        <f t="shared" si="252"/>
        <v>100</v>
      </c>
      <c r="AD575" s="287">
        <f t="shared" si="238"/>
        <v>100</v>
      </c>
      <c r="AE575" s="284">
        <f t="shared" si="246"/>
        <v>100</v>
      </c>
      <c r="AF575" s="284">
        <f t="shared" si="230"/>
        <v>100</v>
      </c>
      <c r="AG575" s="268">
        <f t="shared" si="244"/>
        <v>100</v>
      </c>
      <c r="AH575" s="268">
        <f t="shared" ref="AH575:AH598" si="254">IF(OR(EXACT(J575,"1A"),EXACT(J575,"1B"),EXACT(J575,"1C")),1,IF(J575=2,10,100))</f>
        <v>100</v>
      </c>
      <c r="AI575" s="268">
        <f t="shared" si="245"/>
        <v>100</v>
      </c>
      <c r="AJ575" s="268">
        <f t="shared" si="247"/>
        <v>100</v>
      </c>
      <c r="AK575" s="305" t="s">
        <v>24292</v>
      </c>
      <c r="AL575" s="277"/>
      <c r="AM575" s="277">
        <v>2</v>
      </c>
      <c r="AN575" s="511"/>
      <c r="AO575" s="277"/>
      <c r="AP575" s="277"/>
      <c r="AQ575" s="277"/>
      <c r="AR575" s="171" t="s">
        <v>24046</v>
      </c>
      <c r="AS575" s="356" t="s">
        <v>31871</v>
      </c>
      <c r="AT575" s="277"/>
      <c r="AU575" s="277"/>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11"/>
      <c r="CD575" s="111"/>
      <c r="CE575" s="111"/>
      <c r="CF575" s="111"/>
      <c r="CG575" s="111"/>
      <c r="CH575" s="111"/>
      <c r="CI575" s="111"/>
      <c r="CJ575" s="111"/>
      <c r="CK575" s="111"/>
      <c r="CL575" s="111"/>
      <c r="CM575" s="111"/>
      <c r="CN575" s="111"/>
      <c r="CO575" s="111"/>
      <c r="CP575" s="111"/>
      <c r="CQ575" s="111"/>
      <c r="CR575" s="111"/>
      <c r="CS575" s="111"/>
      <c r="CT575" s="111"/>
      <c r="CU575" s="111"/>
      <c r="CV575" s="111"/>
      <c r="CW575" s="111"/>
      <c r="CX575" s="111"/>
      <c r="CY575" s="111"/>
      <c r="CZ575" s="111"/>
      <c r="DA575" s="111"/>
      <c r="DB575" s="111"/>
      <c r="DC575" s="111"/>
      <c r="DD575" s="111"/>
      <c r="DE575" s="111"/>
      <c r="DF575" s="111"/>
      <c r="DG575" s="111"/>
      <c r="DH575" s="111"/>
      <c r="DI575" s="111"/>
      <c r="DJ575" s="111"/>
      <c r="DK575" s="111"/>
      <c r="DL575" s="111"/>
      <c r="DM575" s="111"/>
      <c r="DN575" s="111"/>
      <c r="DO575" s="111"/>
      <c r="DP575" s="111"/>
      <c r="DQ575" s="111"/>
      <c r="DR575" s="111"/>
      <c r="DS575" s="111"/>
      <c r="DT575" s="111"/>
      <c r="DU575" s="111"/>
      <c r="DV575" s="111"/>
      <c r="DW575" s="111"/>
      <c r="DX575" s="111"/>
      <c r="DY575" s="111"/>
      <c r="DZ575" s="111"/>
      <c r="EA575" s="111"/>
      <c r="EB575" s="111"/>
      <c r="EC575" s="111"/>
      <c r="ED575" s="111"/>
      <c r="EE575" s="111"/>
      <c r="EF575" s="111"/>
      <c r="EG575" s="111"/>
      <c r="EH575" s="111"/>
      <c r="EI575" s="111"/>
      <c r="EJ575" s="111"/>
      <c r="EK575" s="111"/>
      <c r="EL575" s="111"/>
      <c r="EM575" s="111"/>
      <c r="EN575" s="111"/>
      <c r="EO575" s="111"/>
      <c r="EP575" s="111"/>
      <c r="EQ575" s="111"/>
      <c r="ER575" s="111"/>
      <c r="ES575" s="111"/>
      <c r="ET575" s="111"/>
      <c r="EU575" s="111"/>
      <c r="EV575" s="111"/>
      <c r="EW575" s="111"/>
      <c r="EX575" s="111"/>
      <c r="EY575" s="111"/>
      <c r="EZ575" s="111"/>
      <c r="FA575" s="111"/>
      <c r="FB575" s="111"/>
      <c r="FC575" s="111"/>
      <c r="FD575" s="111"/>
      <c r="FE575" s="111"/>
      <c r="FF575" s="111"/>
      <c r="FG575" s="111"/>
      <c r="FH575" s="111"/>
      <c r="FI575" s="111"/>
      <c r="FJ575" s="111"/>
      <c r="FK575" s="111"/>
      <c r="FL575" s="111"/>
      <c r="FM575" s="111"/>
      <c r="FN575" s="111"/>
      <c r="FO575" s="111"/>
      <c r="FP575" s="111"/>
      <c r="FQ575" s="111"/>
      <c r="FR575" s="111"/>
      <c r="FS575" s="111"/>
      <c r="FT575" s="111"/>
      <c r="FU575" s="111"/>
      <c r="FV575" s="111"/>
      <c r="FW575" s="111"/>
      <c r="FX575" s="111"/>
      <c r="FY575" s="111"/>
      <c r="FZ575" s="111"/>
      <c r="GA575" s="111"/>
      <c r="GB575" s="111"/>
      <c r="GC575" s="111"/>
      <c r="GD575" s="111"/>
      <c r="GE575" s="111"/>
      <c r="GF575" s="111"/>
      <c r="GG575" s="111"/>
      <c r="GH575" s="111"/>
      <c r="GI575" s="111"/>
      <c r="GJ575" s="111"/>
      <c r="GK575" s="111"/>
      <c r="GL575" s="111"/>
      <c r="GM575" s="111"/>
      <c r="GN575" s="111"/>
      <c r="GO575" s="111"/>
      <c r="GP575" s="111"/>
      <c r="GQ575" s="111"/>
      <c r="GR575" s="111"/>
      <c r="GS575" s="111"/>
      <c r="GT575" s="111"/>
      <c r="GU575" s="111"/>
      <c r="GV575" s="111"/>
      <c r="GW575" s="111"/>
      <c r="GX575" s="111"/>
      <c r="GY575" s="111"/>
      <c r="GZ575" s="111"/>
      <c r="HA575" s="111"/>
      <c r="HB575" s="111"/>
      <c r="HC575" s="111"/>
      <c r="HD575" s="111"/>
      <c r="HE575" s="111"/>
      <c r="HF575" s="111"/>
      <c r="HG575" s="111"/>
      <c r="HH575" s="111"/>
      <c r="HI575" s="111"/>
      <c r="HJ575" s="111"/>
      <c r="HK575" s="111"/>
      <c r="HL575" s="111"/>
      <c r="HM575" s="111"/>
      <c r="HN575" s="111"/>
      <c r="HO575" s="111"/>
      <c r="HP575" s="111"/>
      <c r="HQ575" s="111"/>
      <c r="HR575" s="111"/>
      <c r="HS575" s="111"/>
      <c r="HT575" s="111"/>
      <c r="HU575" s="111"/>
      <c r="HV575" s="111"/>
      <c r="HW575" s="111"/>
      <c r="HX575" s="111"/>
      <c r="HY575" s="111"/>
      <c r="HZ575" s="111"/>
      <c r="IA575" s="111"/>
      <c r="IB575" s="111"/>
      <c r="IC575" s="111"/>
      <c r="ID575" s="111"/>
      <c r="IE575" s="111"/>
      <c r="IF575" s="111"/>
      <c r="IG575" s="111"/>
      <c r="IH575" s="111"/>
      <c r="II575" s="111"/>
      <c r="IJ575" s="111"/>
      <c r="IK575" s="111"/>
      <c r="IL575" s="111"/>
      <c r="IM575" s="111"/>
      <c r="IN575" s="111"/>
      <c r="IO575" s="111"/>
      <c r="IP575" s="111"/>
      <c r="IQ575" s="111"/>
      <c r="IR575" s="111"/>
      <c r="IS575" s="111"/>
      <c r="IT575" s="111"/>
      <c r="IU575" s="111"/>
      <c r="IV575" s="111"/>
      <c r="IW575" s="111"/>
      <c r="IX575" s="111"/>
      <c r="IY575" s="111"/>
      <c r="IZ575" s="111"/>
      <c r="JA575" s="111"/>
      <c r="JB575" s="111"/>
      <c r="JC575" s="111"/>
      <c r="JD575" s="111"/>
      <c r="JE575" s="111"/>
      <c r="JF575" s="111"/>
      <c r="JG575" s="111"/>
      <c r="JH575" s="111"/>
      <c r="JI575" s="111"/>
      <c r="JJ575" s="111"/>
      <c r="JK575" s="111"/>
      <c r="JL575" s="111"/>
      <c r="JM575" s="111"/>
      <c r="JN575" s="111"/>
      <c r="JO575" s="111"/>
      <c r="JP575" s="111"/>
      <c r="JQ575" s="111"/>
      <c r="JR575" s="111"/>
      <c r="JS575" s="111"/>
      <c r="JT575" s="111"/>
      <c r="JU575" s="111"/>
      <c r="JV575" s="111"/>
      <c r="JW575" s="111"/>
      <c r="JX575" s="111"/>
      <c r="JY575" s="111"/>
      <c r="JZ575" s="111"/>
      <c r="KA575" s="111"/>
      <c r="KB575" s="111"/>
      <c r="KC575" s="111"/>
      <c r="KD575" s="111"/>
      <c r="KE575" s="111"/>
      <c r="KF575" s="111"/>
      <c r="KG575" s="111"/>
      <c r="KH575" s="111"/>
      <c r="KI575" s="111"/>
      <c r="KJ575" s="111"/>
      <c r="KK575" s="111"/>
      <c r="KL575" s="111"/>
      <c r="KM575" s="111"/>
      <c r="KN575" s="111"/>
      <c r="KO575" s="111"/>
      <c r="KP575" s="111"/>
      <c r="KQ575" s="111"/>
      <c r="KR575" s="111"/>
      <c r="KS575" s="111"/>
      <c r="KT575" s="111"/>
      <c r="KU575" s="111"/>
      <c r="KV575" s="111"/>
      <c r="KW575" s="111"/>
      <c r="KX575" s="111"/>
      <c r="KY575" s="111"/>
      <c r="KZ575" s="111"/>
      <c r="LA575" s="111"/>
      <c r="LB575" s="111"/>
      <c r="LC575" s="111"/>
      <c r="LD575" s="111"/>
      <c r="LE575" s="111"/>
      <c r="LF575" s="111"/>
      <c r="LG575" s="111"/>
      <c r="LH575" s="111"/>
      <c r="LI575" s="111"/>
      <c r="LJ575" s="111"/>
      <c r="LK575" s="111"/>
      <c r="LL575" s="111"/>
      <c r="LM575" s="111"/>
      <c r="LN575" s="111"/>
      <c r="LO575" s="111"/>
      <c r="LP575" s="111"/>
      <c r="LQ575" s="111"/>
      <c r="LR575" s="111"/>
      <c r="LS575" s="111"/>
      <c r="LT575" s="111"/>
      <c r="LU575" s="111"/>
      <c r="LV575" s="111"/>
      <c r="LW575" s="111"/>
      <c r="LX575" s="111"/>
      <c r="LY575" s="111"/>
      <c r="LZ575" s="111"/>
      <c r="MA575" s="111"/>
      <c r="MB575" s="111"/>
      <c r="MC575" s="111"/>
      <c r="MD575" s="111"/>
      <c r="ME575" s="111"/>
      <c r="MF575" s="111"/>
      <c r="MG575" s="111"/>
      <c r="MH575" s="111"/>
      <c r="MI575" s="111"/>
      <c r="MJ575" s="111"/>
      <c r="MK575" s="111"/>
      <c r="ML575" s="111"/>
      <c r="MM575" s="111"/>
      <c r="MN575" s="111"/>
      <c r="MO575" s="111"/>
      <c r="MP575" s="111"/>
      <c r="MQ575" s="111"/>
      <c r="MR575" s="111"/>
      <c r="MS575" s="111"/>
      <c r="MT575" s="111"/>
      <c r="MU575" s="111"/>
      <c r="MV575" s="111"/>
      <c r="MW575" s="111"/>
      <c r="MX575" s="111"/>
      <c r="MY575" s="111"/>
      <c r="MZ575" s="111"/>
      <c r="NA575" s="111"/>
      <c r="NB575" s="111"/>
      <c r="NC575" s="111"/>
      <c r="ND575" s="111"/>
      <c r="NE575" s="111"/>
      <c r="NF575" s="111"/>
      <c r="NG575" s="111"/>
      <c r="NH575" s="111"/>
      <c r="NI575" s="111"/>
      <c r="NJ575" s="111"/>
      <c r="NK575" s="111"/>
      <c r="NL575" s="111"/>
      <c r="NM575" s="111"/>
      <c r="NN575" s="111"/>
      <c r="NO575" s="111"/>
      <c r="NP575" s="111"/>
      <c r="NQ575" s="111"/>
      <c r="NR575" s="111"/>
      <c r="NS575" s="111"/>
      <c r="NT575" s="111"/>
      <c r="NU575" s="111"/>
      <c r="NV575" s="111"/>
      <c r="NW575" s="111"/>
      <c r="NX575" s="111"/>
      <c r="NY575" s="111"/>
      <c r="NZ575" s="111"/>
      <c r="OA575" s="111"/>
      <c r="OB575" s="111"/>
      <c r="OC575" s="111"/>
      <c r="OD575" s="111"/>
      <c r="OE575" s="111"/>
      <c r="OF575" s="111"/>
      <c r="OG575" s="111"/>
      <c r="OH575" s="111"/>
      <c r="OI575" s="111"/>
      <c r="OJ575" s="111"/>
      <c r="OK575" s="111"/>
      <c r="OL575" s="111"/>
      <c r="OM575" s="111"/>
      <c r="ON575" s="111"/>
      <c r="OO575" s="111"/>
      <c r="OP575" s="111"/>
      <c r="OQ575" s="111"/>
      <c r="OR575" s="111"/>
      <c r="OS575" s="111"/>
      <c r="OT575" s="111"/>
      <c r="OU575" s="111"/>
      <c r="OV575" s="111"/>
      <c r="OW575" s="111"/>
      <c r="OX575" s="111"/>
      <c r="OY575" s="111"/>
      <c r="OZ575" s="111"/>
      <c r="PA575" s="111"/>
      <c r="PB575" s="111"/>
      <c r="PC575" s="111"/>
      <c r="PD575" s="111"/>
      <c r="PE575" s="111"/>
      <c r="PF575" s="111"/>
      <c r="PG575" s="111"/>
      <c r="PH575" s="111"/>
      <c r="PI575" s="111"/>
      <c r="PJ575" s="111"/>
      <c r="PK575" s="111"/>
      <c r="PL575" s="111"/>
      <c r="PM575" s="111"/>
      <c r="PN575" s="111"/>
      <c r="PO575" s="111"/>
      <c r="PP575" s="111"/>
      <c r="PQ575" s="111"/>
      <c r="PR575" s="111"/>
      <c r="PS575" s="111"/>
      <c r="PT575" s="111"/>
      <c r="PU575" s="111"/>
      <c r="PV575" s="111"/>
      <c r="PW575" s="111"/>
      <c r="PX575" s="111"/>
      <c r="PY575" s="111"/>
      <c r="PZ575" s="111"/>
      <c r="QA575" s="111"/>
      <c r="QB575" s="111"/>
      <c r="QC575" s="111"/>
      <c r="QD575" s="111"/>
      <c r="QE575" s="111"/>
      <c r="QF575" s="111"/>
      <c r="QG575" s="111"/>
      <c r="QH575" s="111"/>
      <c r="QI575" s="111"/>
      <c r="QJ575" s="111"/>
      <c r="QK575" s="111"/>
      <c r="QL575" s="111"/>
      <c r="QM575" s="111"/>
      <c r="QN575" s="111"/>
      <c r="QO575" s="111"/>
      <c r="QP575" s="111"/>
      <c r="QQ575" s="111"/>
      <c r="QR575" s="111"/>
      <c r="QS575" s="111"/>
      <c r="QT575" s="111"/>
      <c r="QU575" s="111"/>
      <c r="QV575" s="111"/>
      <c r="QW575" s="111"/>
      <c r="QX575" s="111"/>
      <c r="QY575" s="111"/>
      <c r="QZ575" s="111"/>
      <c r="RA575" s="111"/>
      <c r="RB575" s="111"/>
      <c r="RC575" s="111"/>
      <c r="RD575" s="111"/>
      <c r="RE575" s="111"/>
      <c r="RF575" s="111"/>
      <c r="RG575" s="111"/>
      <c r="RH575" s="111"/>
      <c r="RI575" s="111"/>
      <c r="RJ575" s="111"/>
      <c r="RK575" s="111"/>
      <c r="RL575" s="111"/>
      <c r="RM575" s="111"/>
      <c r="RN575" s="111"/>
      <c r="RO575" s="111"/>
      <c r="RP575" s="111"/>
      <c r="RQ575" s="111"/>
      <c r="RR575" s="111"/>
      <c r="RS575" s="111"/>
      <c r="RT575" s="111"/>
      <c r="RU575" s="111"/>
      <c r="RV575" s="111"/>
      <c r="RW575" s="111"/>
      <c r="RX575" s="111"/>
      <c r="RY575" s="111"/>
      <c r="RZ575" s="111"/>
      <c r="SA575" s="111"/>
      <c r="SB575" s="111"/>
      <c r="SC575" s="111"/>
      <c r="SD575" s="111"/>
      <c r="SE575" s="111"/>
      <c r="SF575" s="111"/>
      <c r="SG575" s="111"/>
      <c r="SH575" s="111"/>
      <c r="SI575" s="111"/>
      <c r="SJ575" s="111"/>
      <c r="SK575" s="111"/>
      <c r="SL575" s="111"/>
      <c r="SM575" s="111"/>
      <c r="SN575" s="111"/>
      <c r="SO575" s="111"/>
      <c r="SP575" s="111"/>
      <c r="SQ575" s="111"/>
      <c r="SR575" s="111"/>
      <c r="SS575" s="111"/>
      <c r="ST575" s="111"/>
      <c r="SU575" s="111"/>
      <c r="SV575" s="111"/>
      <c r="SW575" s="111"/>
      <c r="SX575" s="111"/>
      <c r="SY575" s="111"/>
      <c r="SZ575" s="111"/>
      <c r="TA575" s="111"/>
      <c r="TB575" s="111"/>
      <c r="TC575" s="111"/>
      <c r="TD575" s="111"/>
      <c r="TE575" s="111"/>
      <c r="TF575" s="111"/>
      <c r="TG575" s="111"/>
      <c r="TH575" s="111"/>
      <c r="TI575" s="111"/>
      <c r="TJ575" s="111"/>
      <c r="TK575" s="111"/>
      <c r="TL575" s="111"/>
      <c r="TM575" s="111"/>
      <c r="TN575" s="111"/>
      <c r="TO575" s="111"/>
      <c r="TP575" s="111"/>
      <c r="TQ575" s="111"/>
      <c r="TR575" s="111"/>
      <c r="TS575" s="111"/>
      <c r="TT575" s="111"/>
      <c r="TU575" s="111"/>
      <c r="TV575" s="111"/>
      <c r="TW575" s="111"/>
      <c r="TX575" s="111"/>
      <c r="TY575" s="111"/>
      <c r="TZ575" s="111"/>
      <c r="UA575" s="111"/>
      <c r="UB575" s="111"/>
      <c r="UC575" s="111"/>
      <c r="UD575" s="111"/>
      <c r="UE575" s="111"/>
      <c r="UF575" s="111"/>
      <c r="UG575" s="111"/>
      <c r="UH575" s="111"/>
      <c r="UI575" s="111"/>
      <c r="UJ575" s="111"/>
      <c r="UK575" s="111"/>
      <c r="UL575" s="111"/>
      <c r="UM575" s="111"/>
      <c r="UN575" s="111"/>
      <c r="UO575" s="111"/>
      <c r="UP575" s="111"/>
      <c r="UQ575" s="111"/>
      <c r="UR575" s="111"/>
      <c r="US575" s="111"/>
      <c r="UT575" s="111"/>
      <c r="UU575" s="111"/>
      <c r="UV575" s="111"/>
      <c r="UW575" s="111"/>
      <c r="UX575" s="111"/>
      <c r="UY575" s="111"/>
      <c r="UZ575" s="111"/>
      <c r="VA575" s="111"/>
      <c r="VB575" s="111"/>
      <c r="VC575" s="111"/>
      <c r="VD575" s="111"/>
      <c r="VE575" s="111"/>
      <c r="VF575" s="111"/>
      <c r="VG575" s="111"/>
      <c r="VH575" s="111"/>
      <c r="VI575" s="111"/>
      <c r="VJ575" s="111"/>
      <c r="VK575" s="111"/>
      <c r="VL575" s="111"/>
      <c r="VM575" s="111"/>
      <c r="VN575" s="111"/>
      <c r="VO575" s="111"/>
      <c r="VP575" s="111"/>
      <c r="VQ575" s="111"/>
      <c r="VR575" s="111"/>
      <c r="VS575" s="111"/>
      <c r="VT575" s="111"/>
      <c r="VU575" s="111"/>
      <c r="VV575" s="111"/>
      <c r="VW575" s="111"/>
      <c r="VX575" s="111"/>
      <c r="VY575" s="111"/>
      <c r="VZ575" s="111"/>
      <c r="WA575" s="111"/>
      <c r="WB575" s="111"/>
      <c r="WC575" s="111"/>
      <c r="WD575" s="111"/>
      <c r="WE575" s="111"/>
      <c r="WF575" s="111"/>
      <c r="WG575" s="111"/>
      <c r="WH575" s="111"/>
      <c r="WI575" s="111"/>
      <c r="WJ575" s="111"/>
      <c r="WK575" s="111"/>
      <c r="WL575" s="111"/>
      <c r="WM575" s="111"/>
      <c r="WN575" s="111"/>
      <c r="WO575" s="111"/>
      <c r="WP575" s="111"/>
      <c r="WQ575" s="111"/>
      <c r="WR575" s="111"/>
      <c r="WS575" s="111"/>
      <c r="WT575" s="111"/>
      <c r="WU575" s="111"/>
      <c r="WV575" s="111"/>
      <c r="WW575" s="111"/>
      <c r="WX575" s="111"/>
      <c r="WY575" s="111"/>
      <c r="WZ575" s="111"/>
      <c r="XA575" s="111"/>
      <c r="XB575" s="111"/>
      <c r="XC575" s="111"/>
      <c r="XD575" s="111"/>
      <c r="XE575" s="111"/>
      <c r="XF575" s="111"/>
      <c r="XG575" s="111"/>
      <c r="XH575" s="111"/>
      <c r="XI575" s="111"/>
      <c r="XJ575" s="111"/>
      <c r="XK575" s="111"/>
      <c r="XL575" s="111"/>
      <c r="XM575" s="111"/>
      <c r="XN575" s="111"/>
      <c r="XO575" s="111"/>
      <c r="XP575" s="111"/>
      <c r="XQ575" s="111"/>
      <c r="XR575" s="111"/>
      <c r="XS575" s="111"/>
      <c r="XT575" s="111"/>
      <c r="XU575" s="111"/>
      <c r="XV575" s="111"/>
      <c r="XW575" s="111"/>
      <c r="XX575" s="111"/>
      <c r="XY575" s="111"/>
      <c r="XZ575" s="111"/>
      <c r="YA575" s="111"/>
      <c r="YB575" s="111"/>
      <c r="YC575" s="111"/>
      <c r="YD575" s="111"/>
      <c r="YE575" s="111"/>
      <c r="YF575" s="111"/>
      <c r="YG575" s="111"/>
      <c r="YH575" s="111"/>
      <c r="YI575" s="111"/>
      <c r="YJ575" s="111"/>
      <c r="YK575" s="111"/>
      <c r="YL575" s="111"/>
      <c r="YM575" s="111"/>
      <c r="YN575" s="111"/>
      <c r="YO575" s="111"/>
      <c r="YP575" s="111"/>
      <c r="YQ575" s="111"/>
      <c r="YR575" s="111"/>
      <c r="YS575" s="111"/>
      <c r="YT575" s="111"/>
      <c r="YU575" s="111"/>
      <c r="YV575" s="111"/>
      <c r="YW575" s="111"/>
      <c r="YX575" s="111"/>
      <c r="YY575" s="111"/>
      <c r="YZ575" s="111"/>
      <c r="ZA575" s="111"/>
      <c r="ZB575" s="111"/>
      <c r="ZC575" s="111"/>
      <c r="ZD575" s="111"/>
      <c r="ZE575" s="111"/>
      <c r="ZF575" s="111"/>
      <c r="ZG575" s="111"/>
      <c r="ZH575" s="111"/>
      <c r="ZI575" s="111"/>
      <c r="ZJ575" s="111"/>
      <c r="ZK575" s="111"/>
      <c r="ZL575" s="111"/>
      <c r="ZM575" s="111"/>
      <c r="ZN575" s="111"/>
      <c r="ZO575" s="111"/>
      <c r="ZP575" s="111"/>
      <c r="ZQ575" s="111"/>
      <c r="ZR575" s="111"/>
      <c r="ZS575" s="111"/>
      <c r="ZT575" s="111"/>
      <c r="ZU575" s="111"/>
      <c r="ZV575" s="111"/>
      <c r="ZW575" s="111"/>
      <c r="ZX575" s="111"/>
      <c r="ZY575" s="111"/>
      <c r="ZZ575" s="111"/>
      <c r="AAA575" s="111"/>
      <c r="AAB575" s="111"/>
      <c r="AAC575" s="111"/>
      <c r="AAD575" s="111"/>
      <c r="AAE575" s="111"/>
      <c r="AAF575" s="111"/>
      <c r="AAG575" s="111"/>
      <c r="AAH575" s="111"/>
      <c r="AAI575" s="111"/>
      <c r="AAJ575" s="111"/>
      <c r="AAK575" s="111"/>
      <c r="AAL575" s="111"/>
      <c r="AAM575" s="111"/>
      <c r="AAN575" s="111"/>
      <c r="AAO575" s="111"/>
      <c r="AAP575" s="111"/>
      <c r="AAQ575" s="111"/>
      <c r="AAR575" s="111"/>
      <c r="AAS575" s="111"/>
      <c r="AAT575" s="111"/>
      <c r="AAU575" s="111"/>
      <c r="AAV575" s="111"/>
      <c r="AAW575" s="111"/>
      <c r="AAX575" s="111"/>
      <c r="AAY575" s="111"/>
      <c r="AAZ575" s="111"/>
      <c r="ABA575" s="111"/>
      <c r="ABB575" s="111"/>
      <c r="ABC575" s="111"/>
      <c r="ABD575" s="111"/>
      <c r="ABE575" s="111"/>
      <c r="ABF575" s="111"/>
      <c r="ABG575" s="111"/>
      <c r="ABH575" s="111"/>
      <c r="ABI575" s="111"/>
      <c r="ABJ575" s="111"/>
      <c r="ABK575" s="111"/>
      <c r="ABL575" s="111"/>
      <c r="ABM575" s="111"/>
      <c r="ABN575" s="111"/>
      <c r="ABO575" s="111"/>
      <c r="ABP575" s="111"/>
      <c r="ABQ575" s="111"/>
      <c r="ABR575" s="111"/>
      <c r="ABS575" s="111"/>
      <c r="ABT575" s="111"/>
      <c r="ABU575" s="111"/>
      <c r="ABV575" s="111"/>
      <c r="ABW575" s="111"/>
      <c r="ABX575" s="111"/>
      <c r="ABY575" s="111"/>
      <c r="ABZ575" s="111"/>
      <c r="ACA575" s="111"/>
      <c r="ACB575" s="111"/>
      <c r="ACC575" s="111"/>
      <c r="ACD575" s="111"/>
      <c r="ACE575" s="111"/>
      <c r="ACF575" s="111"/>
      <c r="ACG575" s="111"/>
      <c r="ACH575" s="111"/>
      <c r="ACI575" s="111"/>
      <c r="ACJ575" s="111"/>
      <c r="ACK575" s="111"/>
      <c r="ACL575" s="111"/>
      <c r="ACM575" s="111"/>
      <c r="ACN575" s="111"/>
      <c r="ACO575" s="111"/>
      <c r="ACP575" s="111"/>
      <c r="ACQ575" s="111"/>
      <c r="ACR575" s="111"/>
      <c r="ACS575" s="111"/>
      <c r="ACT575" s="111"/>
      <c r="ACU575" s="111"/>
      <c r="ACV575" s="111"/>
      <c r="ACW575" s="111"/>
      <c r="ACX575" s="111"/>
      <c r="ACY575" s="111"/>
      <c r="ACZ575" s="111"/>
      <c r="ADA575" s="111"/>
      <c r="ADB575" s="111"/>
      <c r="ADC575" s="111"/>
      <c r="ADD575" s="111"/>
      <c r="ADE575" s="111"/>
      <c r="ADF575" s="111"/>
      <c r="ADG575" s="111"/>
      <c r="ADH575" s="111"/>
      <c r="ADI575" s="111"/>
      <c r="ADJ575" s="111"/>
      <c r="ADK575" s="111"/>
      <c r="ADL575" s="111"/>
      <c r="ADM575" s="111"/>
      <c r="ADN575" s="111"/>
      <c r="ADO575" s="111"/>
      <c r="ADP575" s="111"/>
      <c r="ADQ575" s="111"/>
      <c r="ADR575" s="111"/>
      <c r="ADS575" s="111"/>
      <c r="ADT575" s="111"/>
      <c r="ADU575" s="111"/>
      <c r="ADV575" s="111"/>
      <c r="ADW575" s="111"/>
      <c r="ADX575" s="111"/>
      <c r="ADY575" s="111"/>
      <c r="ADZ575" s="111"/>
      <c r="AEA575" s="111"/>
      <c r="AEB575" s="111"/>
      <c r="AEC575" s="111"/>
      <c r="AED575" s="111"/>
      <c r="AEE575" s="111"/>
      <c r="AEF575" s="111"/>
      <c r="AEG575" s="111"/>
      <c r="AEH575" s="111"/>
      <c r="AEI575" s="111"/>
      <c r="AEJ575" s="111"/>
      <c r="AEK575" s="111"/>
      <c r="AEL575" s="111"/>
      <c r="AEM575" s="111"/>
      <c r="AEN575" s="111"/>
      <c r="AEO575" s="111"/>
      <c r="AEP575" s="111"/>
      <c r="AEQ575" s="111"/>
      <c r="AER575" s="111"/>
      <c r="AES575" s="111"/>
      <c r="AET575" s="111"/>
      <c r="AEU575" s="111"/>
      <c r="AEV575" s="111"/>
      <c r="AEW575" s="111"/>
      <c r="AEX575" s="111"/>
      <c r="AEY575" s="111"/>
      <c r="AEZ575" s="111"/>
      <c r="AFA575" s="111"/>
      <c r="AFB575" s="111"/>
      <c r="AFC575" s="111"/>
      <c r="AFD575" s="111"/>
      <c r="AFE575" s="111"/>
      <c r="AFF575" s="111"/>
      <c r="AFG575" s="111"/>
      <c r="AFH575" s="111"/>
      <c r="AFI575" s="111"/>
      <c r="AFJ575" s="111"/>
      <c r="AFK575" s="111"/>
      <c r="AFL575" s="111"/>
      <c r="AFM575" s="111"/>
      <c r="AFN575" s="111"/>
      <c r="AFO575" s="111"/>
      <c r="AFP575" s="111"/>
      <c r="AFQ575" s="111"/>
      <c r="AFR575" s="111"/>
      <c r="AFS575" s="111"/>
      <c r="AFT575" s="111"/>
      <c r="AFU575" s="111"/>
      <c r="AFV575" s="111"/>
      <c r="AFW575" s="111"/>
      <c r="AFX575" s="111"/>
      <c r="AFY575" s="111"/>
      <c r="AFZ575" s="111"/>
      <c r="AGA575" s="111"/>
      <c r="AGB575" s="111"/>
      <c r="AGC575" s="111"/>
      <c r="AGD575" s="111"/>
      <c r="AGE575" s="111"/>
      <c r="AGF575" s="111"/>
      <c r="AGG575" s="111"/>
      <c r="AGH575" s="111"/>
      <c r="AGI575" s="111"/>
      <c r="AGJ575" s="111"/>
      <c r="AGK575" s="111"/>
      <c r="AGL575" s="111"/>
      <c r="AGM575" s="111"/>
      <c r="AGN575" s="111"/>
      <c r="AGO575" s="111"/>
      <c r="AGP575" s="111"/>
      <c r="AGQ575" s="111"/>
      <c r="AGR575" s="111"/>
      <c r="AGS575" s="111"/>
      <c r="AGT575" s="111"/>
      <c r="AGU575" s="111"/>
      <c r="AGV575" s="111"/>
      <c r="AGW575" s="111"/>
      <c r="AGX575" s="111"/>
      <c r="AGY575" s="111"/>
      <c r="AGZ575" s="111"/>
      <c r="AHA575" s="111"/>
      <c r="AHB575" s="111"/>
      <c r="AHC575" s="111"/>
      <c r="AHD575" s="111"/>
      <c r="AHE575" s="111"/>
      <c r="AHF575" s="111"/>
      <c r="AHG575" s="111"/>
      <c r="AHH575" s="111"/>
      <c r="AHI575" s="111"/>
      <c r="AHJ575" s="111"/>
      <c r="AHK575" s="111"/>
      <c r="AHL575" s="111"/>
      <c r="AHM575" s="111"/>
      <c r="AHN575" s="111"/>
      <c r="AHO575" s="111"/>
      <c r="AHP575" s="111"/>
      <c r="AHQ575" s="111"/>
      <c r="AHR575" s="111"/>
      <c r="AHS575" s="111"/>
      <c r="AHT575" s="111"/>
      <c r="AHU575" s="111"/>
      <c r="AHV575" s="111"/>
      <c r="AHW575" s="111"/>
      <c r="AHX575" s="111"/>
      <c r="AHY575" s="111"/>
      <c r="AHZ575" s="111"/>
      <c r="AIA575" s="111"/>
      <c r="AIB575" s="111"/>
      <c r="AIC575" s="111"/>
      <c r="AID575" s="111"/>
      <c r="AIE575" s="111"/>
      <c r="AIF575" s="111"/>
      <c r="AIG575" s="111"/>
      <c r="AIH575" s="111"/>
      <c r="AII575" s="111"/>
      <c r="AIJ575" s="111"/>
      <c r="AIK575" s="111"/>
      <c r="AIL575" s="111"/>
      <c r="AIM575" s="111"/>
      <c r="AIN575" s="111"/>
      <c r="AIO575" s="111"/>
      <c r="AIP575" s="111"/>
      <c r="AIQ575" s="111"/>
      <c r="AIR575" s="111"/>
      <c r="AIS575" s="111"/>
      <c r="AIT575" s="111"/>
      <c r="AIU575" s="111"/>
      <c r="AIV575" s="111"/>
      <c r="AIW575" s="111"/>
      <c r="AIX575" s="111"/>
      <c r="AIY575" s="111"/>
      <c r="AIZ575" s="111"/>
      <c r="AJA575" s="111"/>
      <c r="AJB575" s="111"/>
      <c r="AJC575" s="111"/>
      <c r="AJD575" s="111"/>
      <c r="AJE575" s="111"/>
      <c r="AJF575" s="111"/>
      <c r="AJG575" s="111"/>
      <c r="AJH575" s="111"/>
      <c r="AJI575" s="111"/>
      <c r="AJJ575" s="111"/>
      <c r="AJK575" s="111"/>
      <c r="AJL575" s="111"/>
      <c r="AJM575" s="111"/>
      <c r="AJN575" s="111"/>
      <c r="AJO575" s="111"/>
      <c r="AJP575" s="111"/>
      <c r="AJQ575" s="111"/>
      <c r="AJR575" s="111"/>
      <c r="AJS575" s="111"/>
      <c r="AJT575" s="111"/>
      <c r="AJU575" s="111"/>
      <c r="AJV575" s="111"/>
      <c r="AJW575" s="111"/>
      <c r="AJX575" s="111"/>
      <c r="AJY575" s="111"/>
      <c r="AJZ575" s="111"/>
      <c r="AKA575" s="111"/>
      <c r="AKB575" s="111"/>
      <c r="AKC575" s="111"/>
      <c r="AKD575" s="111"/>
      <c r="AKE575" s="111"/>
      <c r="AKF575" s="111"/>
      <c r="AKG575" s="111"/>
      <c r="AKH575" s="111"/>
      <c r="AKI575" s="111"/>
      <c r="AKJ575" s="111"/>
      <c r="AKK575" s="111"/>
      <c r="AKL575" s="111"/>
      <c r="AKM575" s="111"/>
      <c r="AKN575" s="111"/>
      <c r="AKO575" s="111"/>
      <c r="AKP575" s="111"/>
      <c r="AKQ575" s="111"/>
      <c r="AKR575" s="111"/>
      <c r="AKS575" s="111"/>
      <c r="AKT575" s="111"/>
      <c r="AKU575" s="111"/>
      <c r="AKV575" s="111"/>
      <c r="AKW575" s="111"/>
      <c r="AKX575" s="111"/>
      <c r="AKY575" s="111"/>
      <c r="AKZ575" s="111"/>
      <c r="ALA575" s="111"/>
      <c r="ALB575" s="111"/>
      <c r="ALC575" s="111"/>
      <c r="ALD575" s="111"/>
      <c r="ALE575" s="111"/>
      <c r="ALF575" s="111"/>
      <c r="ALG575" s="111"/>
      <c r="ALH575" s="111"/>
      <c r="ALI575" s="111"/>
      <c r="ALJ575" s="111"/>
      <c r="ALK575" s="111"/>
      <c r="ALL575" s="111"/>
      <c r="ALM575" s="111"/>
      <c r="ALN575" s="111"/>
      <c r="ALO575" s="111"/>
      <c r="ALP575" s="111"/>
      <c r="ALQ575" s="111"/>
      <c r="ALR575" s="111"/>
      <c r="ALS575" s="111"/>
      <c r="ALT575" s="111"/>
      <c r="ALU575" s="111"/>
      <c r="ALV575" s="111"/>
      <c r="ALW575" s="111"/>
      <c r="ALX575" s="111"/>
      <c r="ALY575" s="111"/>
      <c r="ALZ575" s="111"/>
      <c r="AMA575" s="111"/>
      <c r="AMB575" s="111"/>
      <c r="AMC575" s="111"/>
      <c r="AMD575" s="111"/>
      <c r="AME575" s="111"/>
      <c r="AMF575" s="111"/>
      <c r="AMG575" s="111"/>
      <c r="AMH575" s="111"/>
      <c r="AMI575" s="111"/>
      <c r="AMJ575" s="111"/>
    </row>
    <row r="576" spans="1:1026" x14ac:dyDescent="0.25">
      <c r="A576" s="446" t="s">
        <v>12286</v>
      </c>
      <c r="B576" s="257">
        <v>576</v>
      </c>
      <c r="C576" s="258" t="s">
        <v>12284</v>
      </c>
      <c r="D576" s="308" t="s">
        <v>12285</v>
      </c>
      <c r="E576" s="277"/>
      <c r="F576" s="278">
        <v>4</v>
      </c>
      <c r="G576" s="280"/>
      <c r="H576" s="280"/>
      <c r="I576" s="492">
        <v>117</v>
      </c>
      <c r="J576" s="278" t="s">
        <v>748</v>
      </c>
      <c r="K576" s="278">
        <v>1</v>
      </c>
      <c r="L576" s="278"/>
      <c r="M576" s="278"/>
      <c r="N576" s="278"/>
      <c r="O576" s="278"/>
      <c r="P576" s="278"/>
      <c r="Q576" s="278"/>
      <c r="R576" s="278"/>
      <c r="S576" s="278"/>
      <c r="T576" s="278"/>
      <c r="U576" s="278"/>
      <c r="V576" s="278"/>
      <c r="W576" s="283">
        <f t="shared" si="251"/>
        <v>100</v>
      </c>
      <c r="X576" s="283">
        <f t="shared" si="248"/>
        <v>100</v>
      </c>
      <c r="Y576" s="283">
        <f t="shared" ref="Y576:Y607" si="255">IF(OR(P576=335,P576=336),20,100)</f>
        <v>100</v>
      </c>
      <c r="Z576" s="283">
        <f t="shared" si="249"/>
        <v>100</v>
      </c>
      <c r="AA576" s="283">
        <f t="shared" si="250"/>
        <v>100</v>
      </c>
      <c r="AB576" s="287">
        <f t="shared" si="253"/>
        <v>100</v>
      </c>
      <c r="AC576" s="287">
        <f t="shared" si="252"/>
        <v>100</v>
      </c>
      <c r="AD576" s="287">
        <f t="shared" si="238"/>
        <v>100</v>
      </c>
      <c r="AE576" s="284">
        <f t="shared" si="246"/>
        <v>100</v>
      </c>
      <c r="AF576" s="284">
        <f t="shared" ref="AF576:AF587" si="256">IF(M576=0,100,IF(M576=1,1,IF(M576="1B",1,IF(M576="1A",0.1,100))))</f>
        <v>100</v>
      </c>
      <c r="AG576" s="268">
        <f t="shared" si="244"/>
        <v>1</v>
      </c>
      <c r="AH576" s="268">
        <f t="shared" si="254"/>
        <v>1</v>
      </c>
      <c r="AI576" s="268">
        <f t="shared" si="245"/>
        <v>3</v>
      </c>
      <c r="AJ576" s="268">
        <f t="shared" si="247"/>
        <v>5</v>
      </c>
      <c r="AK576" s="305" t="s">
        <v>31773</v>
      </c>
      <c r="AL576" s="277"/>
      <c r="AM576" s="403">
        <v>2</v>
      </c>
      <c r="AN576" s="511"/>
      <c r="AO576" s="277"/>
      <c r="AP576" s="277"/>
      <c r="AQ576" s="277"/>
      <c r="AR576" s="171" t="s">
        <v>24047</v>
      </c>
      <c r="AS576" s="171"/>
      <c r="AT576" s="277"/>
      <c r="AU576" s="277"/>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11"/>
      <c r="CD576" s="111"/>
      <c r="CE576" s="111"/>
      <c r="CF576" s="111"/>
      <c r="CG576" s="111"/>
      <c r="CH576" s="111"/>
      <c r="CI576" s="111"/>
      <c r="CJ576" s="111"/>
      <c r="CK576" s="111"/>
      <c r="CL576" s="111"/>
      <c r="CM576" s="111"/>
      <c r="CN576" s="111"/>
      <c r="CO576" s="111"/>
      <c r="CP576" s="111"/>
      <c r="CQ576" s="111"/>
      <c r="CR576" s="111"/>
      <c r="CS576" s="111"/>
      <c r="CT576" s="111"/>
      <c r="CU576" s="111"/>
      <c r="CV576" s="111"/>
      <c r="CW576" s="111"/>
      <c r="CX576" s="111"/>
      <c r="CY576" s="111"/>
      <c r="CZ576" s="111"/>
      <c r="DA576" s="111"/>
      <c r="DB576" s="111"/>
      <c r="DC576" s="111"/>
      <c r="DD576" s="111"/>
      <c r="DE576" s="111"/>
      <c r="DF576" s="111"/>
      <c r="DG576" s="111"/>
      <c r="DH576" s="111"/>
      <c r="DI576" s="111"/>
      <c r="DJ576" s="111"/>
      <c r="DK576" s="111"/>
      <c r="DL576" s="111"/>
      <c r="DM576" s="111"/>
      <c r="DN576" s="111"/>
      <c r="DO576" s="111"/>
      <c r="DP576" s="111"/>
      <c r="DQ576" s="111"/>
      <c r="DR576" s="111"/>
      <c r="DS576" s="111"/>
      <c r="DT576" s="111"/>
      <c r="DU576" s="111"/>
      <c r="DV576" s="111"/>
      <c r="DW576" s="111"/>
      <c r="DX576" s="111"/>
      <c r="DY576" s="111"/>
      <c r="DZ576" s="111"/>
      <c r="EA576" s="111"/>
      <c r="EB576" s="111"/>
      <c r="EC576" s="111"/>
      <c r="ED576" s="111"/>
      <c r="EE576" s="111"/>
      <c r="EF576" s="111"/>
      <c r="EG576" s="111"/>
      <c r="EH576" s="111"/>
      <c r="EI576" s="111"/>
      <c r="EJ576" s="111"/>
      <c r="EK576" s="111"/>
      <c r="EL576" s="111"/>
      <c r="EM576" s="111"/>
      <c r="EN576" s="111"/>
      <c r="EO576" s="111"/>
      <c r="EP576" s="111"/>
      <c r="EQ576" s="111"/>
      <c r="ER576" s="111"/>
      <c r="ES576" s="111"/>
      <c r="ET576" s="111"/>
      <c r="EU576" s="111"/>
      <c r="EV576" s="111"/>
      <c r="EW576" s="111"/>
      <c r="EX576" s="111"/>
      <c r="EY576" s="111"/>
      <c r="EZ576" s="111"/>
      <c r="FA576" s="111"/>
      <c r="FB576" s="111"/>
      <c r="FC576" s="111"/>
      <c r="FD576" s="111"/>
      <c r="FE576" s="111"/>
      <c r="FF576" s="111"/>
      <c r="FG576" s="111"/>
      <c r="FH576" s="111"/>
      <c r="FI576" s="111"/>
      <c r="FJ576" s="111"/>
      <c r="FK576" s="111"/>
      <c r="FL576" s="111"/>
      <c r="FM576" s="111"/>
      <c r="FN576" s="111"/>
      <c r="FO576" s="111"/>
      <c r="FP576" s="111"/>
      <c r="FQ576" s="111"/>
      <c r="FR576" s="111"/>
      <c r="FS576" s="111"/>
      <c r="FT576" s="111"/>
      <c r="FU576" s="111"/>
      <c r="FV576" s="111"/>
      <c r="FW576" s="111"/>
      <c r="FX576" s="111"/>
      <c r="FY576" s="111"/>
      <c r="FZ576" s="111"/>
      <c r="GA576" s="111"/>
      <c r="GB576" s="111"/>
      <c r="GC576" s="111"/>
      <c r="GD576" s="111"/>
      <c r="GE576" s="111"/>
      <c r="GF576" s="111"/>
      <c r="GG576" s="111"/>
      <c r="GH576" s="111"/>
      <c r="GI576" s="111"/>
      <c r="GJ576" s="111"/>
      <c r="GK576" s="111"/>
      <c r="GL576" s="111"/>
      <c r="GM576" s="111"/>
      <c r="GN576" s="111"/>
      <c r="GO576" s="111"/>
      <c r="GP576" s="111"/>
      <c r="GQ576" s="111"/>
      <c r="GR576" s="111"/>
      <c r="GS576" s="111"/>
      <c r="GT576" s="111"/>
      <c r="GU576" s="111"/>
      <c r="GV576" s="111"/>
      <c r="GW576" s="111"/>
      <c r="GX576" s="111"/>
      <c r="GY576" s="111"/>
      <c r="GZ576" s="111"/>
      <c r="HA576" s="111"/>
      <c r="HB576" s="111"/>
      <c r="HC576" s="111"/>
      <c r="HD576" s="111"/>
      <c r="HE576" s="111"/>
      <c r="HF576" s="111"/>
      <c r="HG576" s="111"/>
      <c r="HH576" s="111"/>
      <c r="HI576" s="111"/>
      <c r="HJ576" s="111"/>
      <c r="HK576" s="111"/>
      <c r="HL576" s="111"/>
      <c r="HM576" s="111"/>
      <c r="HN576" s="111"/>
      <c r="HO576" s="111"/>
      <c r="HP576" s="111"/>
      <c r="HQ576" s="111"/>
      <c r="HR576" s="111"/>
      <c r="HS576" s="111"/>
      <c r="HT576" s="111"/>
      <c r="HU576" s="111"/>
      <c r="HV576" s="111"/>
      <c r="HW576" s="111"/>
      <c r="HX576" s="111"/>
      <c r="HY576" s="111"/>
      <c r="HZ576" s="111"/>
      <c r="IA576" s="111"/>
      <c r="IB576" s="111"/>
      <c r="IC576" s="111"/>
      <c r="ID576" s="111"/>
      <c r="IE576" s="111"/>
      <c r="IF576" s="111"/>
      <c r="IG576" s="111"/>
      <c r="IH576" s="111"/>
      <c r="II576" s="111"/>
      <c r="IJ576" s="111"/>
      <c r="IK576" s="111"/>
      <c r="IL576" s="111"/>
      <c r="IM576" s="111"/>
      <c r="IN576" s="111"/>
      <c r="IO576" s="111"/>
      <c r="IP576" s="111"/>
      <c r="IQ576" s="111"/>
      <c r="IR576" s="111"/>
      <c r="IS576" s="111"/>
      <c r="IT576" s="111"/>
      <c r="IU576" s="111"/>
      <c r="IV576" s="111"/>
      <c r="IW576" s="111"/>
      <c r="IX576" s="111"/>
      <c r="IY576" s="111"/>
      <c r="IZ576" s="111"/>
      <c r="JA576" s="111"/>
      <c r="JB576" s="111"/>
      <c r="JC576" s="111"/>
      <c r="JD576" s="111"/>
      <c r="JE576" s="111"/>
      <c r="JF576" s="111"/>
      <c r="JG576" s="111"/>
      <c r="JH576" s="111"/>
      <c r="JI576" s="111"/>
      <c r="JJ576" s="111"/>
      <c r="JK576" s="111"/>
      <c r="JL576" s="111"/>
      <c r="JM576" s="111"/>
      <c r="JN576" s="111"/>
      <c r="JO576" s="111"/>
      <c r="JP576" s="111"/>
      <c r="JQ576" s="111"/>
      <c r="JR576" s="111"/>
      <c r="JS576" s="111"/>
      <c r="JT576" s="111"/>
      <c r="JU576" s="111"/>
      <c r="JV576" s="111"/>
      <c r="JW576" s="111"/>
      <c r="JX576" s="111"/>
      <c r="JY576" s="111"/>
      <c r="JZ576" s="111"/>
      <c r="KA576" s="111"/>
      <c r="KB576" s="111"/>
      <c r="KC576" s="111"/>
      <c r="KD576" s="111"/>
      <c r="KE576" s="111"/>
      <c r="KF576" s="111"/>
      <c r="KG576" s="111"/>
      <c r="KH576" s="111"/>
      <c r="KI576" s="111"/>
      <c r="KJ576" s="111"/>
      <c r="KK576" s="111"/>
      <c r="KL576" s="111"/>
      <c r="KM576" s="111"/>
      <c r="KN576" s="111"/>
      <c r="KO576" s="111"/>
      <c r="KP576" s="111"/>
      <c r="KQ576" s="111"/>
      <c r="KR576" s="111"/>
      <c r="KS576" s="111"/>
      <c r="KT576" s="111"/>
      <c r="KU576" s="111"/>
      <c r="KV576" s="111"/>
      <c r="KW576" s="111"/>
      <c r="KX576" s="111"/>
      <c r="KY576" s="111"/>
      <c r="KZ576" s="111"/>
      <c r="LA576" s="111"/>
      <c r="LB576" s="111"/>
      <c r="LC576" s="111"/>
      <c r="LD576" s="111"/>
      <c r="LE576" s="111"/>
      <c r="LF576" s="111"/>
      <c r="LG576" s="111"/>
      <c r="LH576" s="111"/>
      <c r="LI576" s="111"/>
      <c r="LJ576" s="111"/>
      <c r="LK576" s="111"/>
      <c r="LL576" s="111"/>
      <c r="LM576" s="111"/>
      <c r="LN576" s="111"/>
      <c r="LO576" s="111"/>
      <c r="LP576" s="111"/>
      <c r="LQ576" s="111"/>
      <c r="LR576" s="111"/>
      <c r="LS576" s="111"/>
      <c r="LT576" s="111"/>
      <c r="LU576" s="111"/>
      <c r="LV576" s="111"/>
      <c r="LW576" s="111"/>
      <c r="LX576" s="111"/>
      <c r="LY576" s="111"/>
      <c r="LZ576" s="111"/>
      <c r="MA576" s="111"/>
      <c r="MB576" s="111"/>
      <c r="MC576" s="111"/>
      <c r="MD576" s="111"/>
      <c r="ME576" s="111"/>
      <c r="MF576" s="111"/>
      <c r="MG576" s="111"/>
      <c r="MH576" s="111"/>
      <c r="MI576" s="111"/>
      <c r="MJ576" s="111"/>
      <c r="MK576" s="111"/>
      <c r="ML576" s="111"/>
      <c r="MM576" s="111"/>
      <c r="MN576" s="111"/>
      <c r="MO576" s="111"/>
      <c r="MP576" s="111"/>
      <c r="MQ576" s="111"/>
      <c r="MR576" s="111"/>
      <c r="MS576" s="111"/>
      <c r="MT576" s="111"/>
      <c r="MU576" s="111"/>
      <c r="MV576" s="111"/>
      <c r="MW576" s="111"/>
      <c r="MX576" s="111"/>
      <c r="MY576" s="111"/>
      <c r="MZ576" s="111"/>
      <c r="NA576" s="111"/>
      <c r="NB576" s="111"/>
      <c r="NC576" s="111"/>
      <c r="ND576" s="111"/>
      <c r="NE576" s="111"/>
      <c r="NF576" s="111"/>
      <c r="NG576" s="111"/>
      <c r="NH576" s="111"/>
      <c r="NI576" s="111"/>
      <c r="NJ576" s="111"/>
      <c r="NK576" s="111"/>
      <c r="NL576" s="111"/>
      <c r="NM576" s="111"/>
      <c r="NN576" s="111"/>
      <c r="NO576" s="111"/>
      <c r="NP576" s="111"/>
      <c r="NQ576" s="111"/>
      <c r="NR576" s="111"/>
      <c r="NS576" s="111"/>
      <c r="NT576" s="111"/>
      <c r="NU576" s="111"/>
      <c r="NV576" s="111"/>
      <c r="NW576" s="111"/>
      <c r="NX576" s="111"/>
      <c r="NY576" s="111"/>
      <c r="NZ576" s="111"/>
      <c r="OA576" s="111"/>
      <c r="OB576" s="111"/>
      <c r="OC576" s="111"/>
      <c r="OD576" s="111"/>
      <c r="OE576" s="111"/>
      <c r="OF576" s="111"/>
      <c r="OG576" s="111"/>
      <c r="OH576" s="111"/>
      <c r="OI576" s="111"/>
      <c r="OJ576" s="111"/>
      <c r="OK576" s="111"/>
      <c r="OL576" s="111"/>
      <c r="OM576" s="111"/>
      <c r="ON576" s="111"/>
      <c r="OO576" s="111"/>
      <c r="OP576" s="111"/>
      <c r="OQ576" s="111"/>
      <c r="OR576" s="111"/>
      <c r="OS576" s="111"/>
      <c r="OT576" s="111"/>
      <c r="OU576" s="111"/>
      <c r="OV576" s="111"/>
      <c r="OW576" s="111"/>
      <c r="OX576" s="111"/>
      <c r="OY576" s="111"/>
      <c r="OZ576" s="111"/>
      <c r="PA576" s="111"/>
      <c r="PB576" s="111"/>
      <c r="PC576" s="111"/>
      <c r="PD576" s="111"/>
      <c r="PE576" s="111"/>
      <c r="PF576" s="111"/>
      <c r="PG576" s="111"/>
      <c r="PH576" s="111"/>
      <c r="PI576" s="111"/>
      <c r="PJ576" s="111"/>
      <c r="PK576" s="111"/>
      <c r="PL576" s="111"/>
      <c r="PM576" s="111"/>
      <c r="PN576" s="111"/>
      <c r="PO576" s="111"/>
      <c r="PP576" s="111"/>
      <c r="PQ576" s="111"/>
      <c r="PR576" s="111"/>
      <c r="PS576" s="111"/>
      <c r="PT576" s="111"/>
      <c r="PU576" s="111"/>
      <c r="PV576" s="111"/>
      <c r="PW576" s="111"/>
      <c r="PX576" s="111"/>
      <c r="PY576" s="111"/>
      <c r="PZ576" s="111"/>
      <c r="QA576" s="111"/>
      <c r="QB576" s="111"/>
      <c r="QC576" s="111"/>
      <c r="QD576" s="111"/>
      <c r="QE576" s="111"/>
      <c r="QF576" s="111"/>
      <c r="QG576" s="111"/>
      <c r="QH576" s="111"/>
      <c r="QI576" s="111"/>
      <c r="QJ576" s="111"/>
      <c r="QK576" s="111"/>
      <c r="QL576" s="111"/>
      <c r="QM576" s="111"/>
      <c r="QN576" s="111"/>
      <c r="QO576" s="111"/>
      <c r="QP576" s="111"/>
      <c r="QQ576" s="111"/>
      <c r="QR576" s="111"/>
      <c r="QS576" s="111"/>
      <c r="QT576" s="111"/>
      <c r="QU576" s="111"/>
      <c r="QV576" s="111"/>
      <c r="QW576" s="111"/>
      <c r="QX576" s="111"/>
      <c r="QY576" s="111"/>
      <c r="QZ576" s="111"/>
      <c r="RA576" s="111"/>
      <c r="RB576" s="111"/>
      <c r="RC576" s="111"/>
      <c r="RD576" s="111"/>
      <c r="RE576" s="111"/>
      <c r="RF576" s="111"/>
      <c r="RG576" s="111"/>
      <c r="RH576" s="111"/>
      <c r="RI576" s="111"/>
      <c r="RJ576" s="111"/>
      <c r="RK576" s="111"/>
      <c r="RL576" s="111"/>
      <c r="RM576" s="111"/>
      <c r="RN576" s="111"/>
      <c r="RO576" s="111"/>
      <c r="RP576" s="111"/>
      <c r="RQ576" s="111"/>
      <c r="RR576" s="111"/>
      <c r="RS576" s="111"/>
      <c r="RT576" s="111"/>
      <c r="RU576" s="111"/>
      <c r="RV576" s="111"/>
      <c r="RW576" s="111"/>
      <c r="RX576" s="111"/>
      <c r="RY576" s="111"/>
      <c r="RZ576" s="111"/>
      <c r="SA576" s="111"/>
      <c r="SB576" s="111"/>
      <c r="SC576" s="111"/>
      <c r="SD576" s="111"/>
      <c r="SE576" s="111"/>
      <c r="SF576" s="111"/>
      <c r="SG576" s="111"/>
      <c r="SH576" s="111"/>
      <c r="SI576" s="111"/>
      <c r="SJ576" s="111"/>
      <c r="SK576" s="111"/>
      <c r="SL576" s="111"/>
      <c r="SM576" s="111"/>
      <c r="SN576" s="111"/>
      <c r="SO576" s="111"/>
      <c r="SP576" s="111"/>
      <c r="SQ576" s="111"/>
      <c r="SR576" s="111"/>
      <c r="SS576" s="111"/>
      <c r="ST576" s="111"/>
      <c r="SU576" s="111"/>
      <c r="SV576" s="111"/>
      <c r="SW576" s="111"/>
      <c r="SX576" s="111"/>
      <c r="SY576" s="111"/>
      <c r="SZ576" s="111"/>
      <c r="TA576" s="111"/>
      <c r="TB576" s="111"/>
      <c r="TC576" s="111"/>
      <c r="TD576" s="111"/>
      <c r="TE576" s="111"/>
      <c r="TF576" s="111"/>
      <c r="TG576" s="111"/>
      <c r="TH576" s="111"/>
      <c r="TI576" s="111"/>
      <c r="TJ576" s="111"/>
      <c r="TK576" s="111"/>
      <c r="TL576" s="111"/>
      <c r="TM576" s="111"/>
      <c r="TN576" s="111"/>
      <c r="TO576" s="111"/>
      <c r="TP576" s="111"/>
      <c r="TQ576" s="111"/>
      <c r="TR576" s="111"/>
      <c r="TS576" s="111"/>
      <c r="TT576" s="111"/>
      <c r="TU576" s="111"/>
      <c r="TV576" s="111"/>
      <c r="TW576" s="111"/>
      <c r="TX576" s="111"/>
      <c r="TY576" s="111"/>
      <c r="TZ576" s="111"/>
      <c r="UA576" s="111"/>
      <c r="UB576" s="111"/>
      <c r="UC576" s="111"/>
      <c r="UD576" s="111"/>
      <c r="UE576" s="111"/>
      <c r="UF576" s="111"/>
      <c r="UG576" s="111"/>
      <c r="UH576" s="111"/>
      <c r="UI576" s="111"/>
      <c r="UJ576" s="111"/>
      <c r="UK576" s="111"/>
      <c r="UL576" s="111"/>
      <c r="UM576" s="111"/>
      <c r="UN576" s="111"/>
      <c r="UO576" s="111"/>
      <c r="UP576" s="111"/>
      <c r="UQ576" s="111"/>
      <c r="UR576" s="111"/>
      <c r="US576" s="111"/>
      <c r="UT576" s="111"/>
      <c r="UU576" s="111"/>
      <c r="UV576" s="111"/>
      <c r="UW576" s="111"/>
      <c r="UX576" s="111"/>
      <c r="UY576" s="111"/>
      <c r="UZ576" s="111"/>
      <c r="VA576" s="111"/>
      <c r="VB576" s="111"/>
      <c r="VC576" s="111"/>
      <c r="VD576" s="111"/>
      <c r="VE576" s="111"/>
      <c r="VF576" s="111"/>
      <c r="VG576" s="111"/>
      <c r="VH576" s="111"/>
      <c r="VI576" s="111"/>
      <c r="VJ576" s="111"/>
      <c r="VK576" s="111"/>
      <c r="VL576" s="111"/>
      <c r="VM576" s="111"/>
      <c r="VN576" s="111"/>
      <c r="VO576" s="111"/>
      <c r="VP576" s="111"/>
      <c r="VQ576" s="111"/>
      <c r="VR576" s="111"/>
      <c r="VS576" s="111"/>
      <c r="VT576" s="111"/>
      <c r="VU576" s="111"/>
      <c r="VV576" s="111"/>
      <c r="VW576" s="111"/>
      <c r="VX576" s="111"/>
      <c r="VY576" s="111"/>
      <c r="VZ576" s="111"/>
      <c r="WA576" s="111"/>
      <c r="WB576" s="111"/>
      <c r="WC576" s="111"/>
      <c r="WD576" s="111"/>
      <c r="WE576" s="111"/>
      <c r="WF576" s="111"/>
      <c r="WG576" s="111"/>
      <c r="WH576" s="111"/>
      <c r="WI576" s="111"/>
      <c r="WJ576" s="111"/>
      <c r="WK576" s="111"/>
      <c r="WL576" s="111"/>
      <c r="WM576" s="111"/>
      <c r="WN576" s="111"/>
      <c r="WO576" s="111"/>
      <c r="WP576" s="111"/>
      <c r="WQ576" s="111"/>
      <c r="WR576" s="111"/>
      <c r="WS576" s="111"/>
      <c r="WT576" s="111"/>
      <c r="WU576" s="111"/>
      <c r="WV576" s="111"/>
      <c r="WW576" s="111"/>
      <c r="WX576" s="111"/>
      <c r="WY576" s="111"/>
      <c r="WZ576" s="111"/>
      <c r="XA576" s="111"/>
      <c r="XB576" s="111"/>
      <c r="XC576" s="111"/>
      <c r="XD576" s="111"/>
      <c r="XE576" s="111"/>
      <c r="XF576" s="111"/>
      <c r="XG576" s="111"/>
      <c r="XH576" s="111"/>
      <c r="XI576" s="111"/>
      <c r="XJ576" s="111"/>
      <c r="XK576" s="111"/>
      <c r="XL576" s="111"/>
      <c r="XM576" s="111"/>
      <c r="XN576" s="111"/>
      <c r="XO576" s="111"/>
      <c r="XP576" s="111"/>
      <c r="XQ576" s="111"/>
      <c r="XR576" s="111"/>
      <c r="XS576" s="111"/>
      <c r="XT576" s="111"/>
      <c r="XU576" s="111"/>
      <c r="XV576" s="111"/>
      <c r="XW576" s="111"/>
      <c r="XX576" s="111"/>
      <c r="XY576" s="111"/>
      <c r="XZ576" s="111"/>
      <c r="YA576" s="111"/>
      <c r="YB576" s="111"/>
      <c r="YC576" s="111"/>
      <c r="YD576" s="111"/>
      <c r="YE576" s="111"/>
      <c r="YF576" s="111"/>
      <c r="YG576" s="111"/>
      <c r="YH576" s="111"/>
      <c r="YI576" s="111"/>
      <c r="YJ576" s="111"/>
      <c r="YK576" s="111"/>
      <c r="YL576" s="111"/>
      <c r="YM576" s="111"/>
      <c r="YN576" s="111"/>
      <c r="YO576" s="111"/>
      <c r="YP576" s="111"/>
      <c r="YQ576" s="111"/>
      <c r="YR576" s="111"/>
      <c r="YS576" s="111"/>
      <c r="YT576" s="111"/>
      <c r="YU576" s="111"/>
      <c r="YV576" s="111"/>
      <c r="YW576" s="111"/>
      <c r="YX576" s="111"/>
      <c r="YY576" s="111"/>
      <c r="YZ576" s="111"/>
      <c r="ZA576" s="111"/>
      <c r="ZB576" s="111"/>
      <c r="ZC576" s="111"/>
      <c r="ZD576" s="111"/>
      <c r="ZE576" s="111"/>
      <c r="ZF576" s="111"/>
      <c r="ZG576" s="111"/>
      <c r="ZH576" s="111"/>
      <c r="ZI576" s="111"/>
      <c r="ZJ576" s="111"/>
      <c r="ZK576" s="111"/>
      <c r="ZL576" s="111"/>
      <c r="ZM576" s="111"/>
      <c r="ZN576" s="111"/>
      <c r="ZO576" s="111"/>
      <c r="ZP576" s="111"/>
      <c r="ZQ576" s="111"/>
      <c r="ZR576" s="111"/>
      <c r="ZS576" s="111"/>
      <c r="ZT576" s="111"/>
      <c r="ZU576" s="111"/>
      <c r="ZV576" s="111"/>
      <c r="ZW576" s="111"/>
      <c r="ZX576" s="111"/>
      <c r="ZY576" s="111"/>
      <c r="ZZ576" s="111"/>
      <c r="AAA576" s="111"/>
      <c r="AAB576" s="111"/>
      <c r="AAC576" s="111"/>
      <c r="AAD576" s="111"/>
      <c r="AAE576" s="111"/>
      <c r="AAF576" s="111"/>
      <c r="AAG576" s="111"/>
      <c r="AAH576" s="111"/>
      <c r="AAI576" s="111"/>
      <c r="AAJ576" s="111"/>
      <c r="AAK576" s="111"/>
      <c r="AAL576" s="111"/>
      <c r="AAM576" s="111"/>
      <c r="AAN576" s="111"/>
      <c r="AAO576" s="111"/>
      <c r="AAP576" s="111"/>
      <c r="AAQ576" s="111"/>
      <c r="AAR576" s="111"/>
      <c r="AAS576" s="111"/>
      <c r="AAT576" s="111"/>
      <c r="AAU576" s="111"/>
      <c r="AAV576" s="111"/>
      <c r="AAW576" s="111"/>
      <c r="AAX576" s="111"/>
      <c r="AAY576" s="111"/>
      <c r="AAZ576" s="111"/>
      <c r="ABA576" s="111"/>
      <c r="ABB576" s="111"/>
      <c r="ABC576" s="111"/>
      <c r="ABD576" s="111"/>
      <c r="ABE576" s="111"/>
      <c r="ABF576" s="111"/>
      <c r="ABG576" s="111"/>
      <c r="ABH576" s="111"/>
      <c r="ABI576" s="111"/>
      <c r="ABJ576" s="111"/>
      <c r="ABK576" s="111"/>
      <c r="ABL576" s="111"/>
      <c r="ABM576" s="111"/>
      <c r="ABN576" s="111"/>
      <c r="ABO576" s="111"/>
      <c r="ABP576" s="111"/>
      <c r="ABQ576" s="111"/>
      <c r="ABR576" s="111"/>
      <c r="ABS576" s="111"/>
      <c r="ABT576" s="111"/>
      <c r="ABU576" s="111"/>
      <c r="ABV576" s="111"/>
      <c r="ABW576" s="111"/>
      <c r="ABX576" s="111"/>
      <c r="ABY576" s="111"/>
      <c r="ABZ576" s="111"/>
      <c r="ACA576" s="111"/>
      <c r="ACB576" s="111"/>
      <c r="ACC576" s="111"/>
      <c r="ACD576" s="111"/>
      <c r="ACE576" s="111"/>
      <c r="ACF576" s="111"/>
      <c r="ACG576" s="111"/>
      <c r="ACH576" s="111"/>
      <c r="ACI576" s="111"/>
      <c r="ACJ576" s="111"/>
      <c r="ACK576" s="111"/>
      <c r="ACL576" s="111"/>
      <c r="ACM576" s="111"/>
      <c r="ACN576" s="111"/>
      <c r="ACO576" s="111"/>
      <c r="ACP576" s="111"/>
      <c r="ACQ576" s="111"/>
      <c r="ACR576" s="111"/>
      <c r="ACS576" s="111"/>
      <c r="ACT576" s="111"/>
      <c r="ACU576" s="111"/>
      <c r="ACV576" s="111"/>
      <c r="ACW576" s="111"/>
      <c r="ACX576" s="111"/>
      <c r="ACY576" s="111"/>
      <c r="ACZ576" s="111"/>
      <c r="ADA576" s="111"/>
      <c r="ADB576" s="111"/>
      <c r="ADC576" s="111"/>
      <c r="ADD576" s="111"/>
      <c r="ADE576" s="111"/>
      <c r="ADF576" s="111"/>
      <c r="ADG576" s="111"/>
      <c r="ADH576" s="111"/>
      <c r="ADI576" s="111"/>
      <c r="ADJ576" s="111"/>
      <c r="ADK576" s="111"/>
      <c r="ADL576" s="111"/>
      <c r="ADM576" s="111"/>
      <c r="ADN576" s="111"/>
      <c r="ADO576" s="111"/>
      <c r="ADP576" s="111"/>
      <c r="ADQ576" s="111"/>
      <c r="ADR576" s="111"/>
      <c r="ADS576" s="111"/>
      <c r="ADT576" s="111"/>
      <c r="ADU576" s="111"/>
      <c r="ADV576" s="111"/>
      <c r="ADW576" s="111"/>
      <c r="ADX576" s="111"/>
      <c r="ADY576" s="111"/>
      <c r="ADZ576" s="111"/>
      <c r="AEA576" s="111"/>
      <c r="AEB576" s="111"/>
      <c r="AEC576" s="111"/>
      <c r="AED576" s="111"/>
      <c r="AEE576" s="111"/>
      <c r="AEF576" s="111"/>
      <c r="AEG576" s="111"/>
      <c r="AEH576" s="111"/>
      <c r="AEI576" s="111"/>
      <c r="AEJ576" s="111"/>
      <c r="AEK576" s="111"/>
      <c r="AEL576" s="111"/>
      <c r="AEM576" s="111"/>
      <c r="AEN576" s="111"/>
      <c r="AEO576" s="111"/>
      <c r="AEP576" s="111"/>
      <c r="AEQ576" s="111"/>
      <c r="AER576" s="111"/>
      <c r="AES576" s="111"/>
      <c r="AET576" s="111"/>
      <c r="AEU576" s="111"/>
      <c r="AEV576" s="111"/>
      <c r="AEW576" s="111"/>
      <c r="AEX576" s="111"/>
      <c r="AEY576" s="111"/>
      <c r="AEZ576" s="111"/>
      <c r="AFA576" s="111"/>
      <c r="AFB576" s="111"/>
      <c r="AFC576" s="111"/>
      <c r="AFD576" s="111"/>
      <c r="AFE576" s="111"/>
      <c r="AFF576" s="111"/>
      <c r="AFG576" s="111"/>
      <c r="AFH576" s="111"/>
      <c r="AFI576" s="111"/>
      <c r="AFJ576" s="111"/>
      <c r="AFK576" s="111"/>
      <c r="AFL576" s="111"/>
      <c r="AFM576" s="111"/>
      <c r="AFN576" s="111"/>
      <c r="AFO576" s="111"/>
      <c r="AFP576" s="111"/>
      <c r="AFQ576" s="111"/>
      <c r="AFR576" s="111"/>
      <c r="AFS576" s="111"/>
      <c r="AFT576" s="111"/>
      <c r="AFU576" s="111"/>
      <c r="AFV576" s="111"/>
      <c r="AFW576" s="111"/>
      <c r="AFX576" s="111"/>
      <c r="AFY576" s="111"/>
      <c r="AFZ576" s="111"/>
      <c r="AGA576" s="111"/>
      <c r="AGB576" s="111"/>
      <c r="AGC576" s="111"/>
      <c r="AGD576" s="111"/>
      <c r="AGE576" s="111"/>
      <c r="AGF576" s="111"/>
      <c r="AGG576" s="111"/>
      <c r="AGH576" s="111"/>
      <c r="AGI576" s="111"/>
      <c r="AGJ576" s="111"/>
      <c r="AGK576" s="111"/>
      <c r="AGL576" s="111"/>
      <c r="AGM576" s="111"/>
      <c r="AGN576" s="111"/>
      <c r="AGO576" s="111"/>
      <c r="AGP576" s="111"/>
      <c r="AGQ576" s="111"/>
      <c r="AGR576" s="111"/>
      <c r="AGS576" s="111"/>
      <c r="AGT576" s="111"/>
      <c r="AGU576" s="111"/>
      <c r="AGV576" s="111"/>
      <c r="AGW576" s="111"/>
      <c r="AGX576" s="111"/>
      <c r="AGY576" s="111"/>
      <c r="AGZ576" s="111"/>
      <c r="AHA576" s="111"/>
      <c r="AHB576" s="111"/>
      <c r="AHC576" s="111"/>
      <c r="AHD576" s="111"/>
      <c r="AHE576" s="111"/>
      <c r="AHF576" s="111"/>
      <c r="AHG576" s="111"/>
      <c r="AHH576" s="111"/>
      <c r="AHI576" s="111"/>
      <c r="AHJ576" s="111"/>
      <c r="AHK576" s="111"/>
      <c r="AHL576" s="111"/>
      <c r="AHM576" s="111"/>
      <c r="AHN576" s="111"/>
      <c r="AHO576" s="111"/>
      <c r="AHP576" s="111"/>
      <c r="AHQ576" s="111"/>
      <c r="AHR576" s="111"/>
      <c r="AHS576" s="111"/>
      <c r="AHT576" s="111"/>
      <c r="AHU576" s="111"/>
      <c r="AHV576" s="111"/>
      <c r="AHW576" s="111"/>
      <c r="AHX576" s="111"/>
      <c r="AHY576" s="111"/>
      <c r="AHZ576" s="111"/>
      <c r="AIA576" s="111"/>
      <c r="AIB576" s="111"/>
      <c r="AIC576" s="111"/>
      <c r="AID576" s="111"/>
      <c r="AIE576" s="111"/>
      <c r="AIF576" s="111"/>
      <c r="AIG576" s="111"/>
      <c r="AIH576" s="111"/>
      <c r="AII576" s="111"/>
      <c r="AIJ576" s="111"/>
      <c r="AIK576" s="111"/>
      <c r="AIL576" s="111"/>
      <c r="AIM576" s="111"/>
      <c r="AIN576" s="111"/>
      <c r="AIO576" s="111"/>
      <c r="AIP576" s="111"/>
      <c r="AIQ576" s="111"/>
      <c r="AIR576" s="111"/>
      <c r="AIS576" s="111"/>
      <c r="AIT576" s="111"/>
      <c r="AIU576" s="111"/>
      <c r="AIV576" s="111"/>
      <c r="AIW576" s="111"/>
      <c r="AIX576" s="111"/>
      <c r="AIY576" s="111"/>
      <c r="AIZ576" s="111"/>
      <c r="AJA576" s="111"/>
      <c r="AJB576" s="111"/>
      <c r="AJC576" s="111"/>
      <c r="AJD576" s="111"/>
      <c r="AJE576" s="111"/>
      <c r="AJF576" s="111"/>
      <c r="AJG576" s="111"/>
      <c r="AJH576" s="111"/>
      <c r="AJI576" s="111"/>
      <c r="AJJ576" s="111"/>
      <c r="AJK576" s="111"/>
      <c r="AJL576" s="111"/>
      <c r="AJM576" s="111"/>
      <c r="AJN576" s="111"/>
      <c r="AJO576" s="111"/>
      <c r="AJP576" s="111"/>
      <c r="AJQ576" s="111"/>
      <c r="AJR576" s="111"/>
      <c r="AJS576" s="111"/>
      <c r="AJT576" s="111"/>
      <c r="AJU576" s="111"/>
      <c r="AJV576" s="111"/>
      <c r="AJW576" s="111"/>
      <c r="AJX576" s="111"/>
      <c r="AJY576" s="111"/>
      <c r="AJZ576" s="111"/>
      <c r="AKA576" s="111"/>
      <c r="AKB576" s="111"/>
      <c r="AKC576" s="111"/>
      <c r="AKD576" s="111"/>
      <c r="AKE576" s="111"/>
      <c r="AKF576" s="111"/>
      <c r="AKG576" s="111"/>
      <c r="AKH576" s="111"/>
      <c r="AKI576" s="111"/>
      <c r="AKJ576" s="111"/>
      <c r="AKK576" s="111"/>
      <c r="AKL576" s="111"/>
      <c r="AKM576" s="111"/>
      <c r="AKN576" s="111"/>
      <c r="AKO576" s="111"/>
      <c r="AKP576" s="111"/>
      <c r="AKQ576" s="111"/>
      <c r="AKR576" s="111"/>
      <c r="AKS576" s="111"/>
      <c r="AKT576" s="111"/>
      <c r="AKU576" s="111"/>
      <c r="AKV576" s="111"/>
      <c r="AKW576" s="111"/>
      <c r="AKX576" s="111"/>
      <c r="AKY576" s="111"/>
      <c r="AKZ576" s="111"/>
      <c r="ALA576" s="111"/>
      <c r="ALB576" s="111"/>
      <c r="ALC576" s="111"/>
      <c r="ALD576" s="111"/>
      <c r="ALE576" s="111"/>
      <c r="ALF576" s="111"/>
      <c r="ALG576" s="111"/>
      <c r="ALH576" s="111"/>
      <c r="ALI576" s="111"/>
      <c r="ALJ576" s="111"/>
      <c r="ALK576" s="111"/>
      <c r="ALL576" s="111"/>
      <c r="ALM576" s="111"/>
      <c r="ALN576" s="111"/>
      <c r="ALO576" s="111"/>
      <c r="ALP576" s="111"/>
      <c r="ALQ576" s="111"/>
      <c r="ALR576" s="111"/>
      <c r="ALS576" s="111"/>
      <c r="ALT576" s="111"/>
      <c r="ALU576" s="111"/>
      <c r="ALV576" s="111"/>
      <c r="ALW576" s="111"/>
      <c r="ALX576" s="111"/>
      <c r="ALY576" s="111"/>
      <c r="ALZ576" s="111"/>
      <c r="AMA576" s="111"/>
      <c r="AMB576" s="111"/>
      <c r="AMC576" s="111"/>
      <c r="AMD576" s="111"/>
      <c r="AME576" s="111"/>
      <c r="AMF576" s="111"/>
      <c r="AMG576" s="111"/>
      <c r="AMH576" s="111"/>
      <c r="AMI576" s="111"/>
      <c r="AMJ576" s="111"/>
    </row>
    <row r="577" spans="1:1024" x14ac:dyDescent="0.25">
      <c r="A577" s="446" t="s">
        <v>24048</v>
      </c>
      <c r="B577" s="257">
        <v>577</v>
      </c>
      <c r="C577" s="258" t="s">
        <v>24658</v>
      </c>
      <c r="D577" s="308" t="s">
        <v>24659</v>
      </c>
      <c r="E577" s="277"/>
      <c r="F577" s="278"/>
      <c r="G577" s="280"/>
      <c r="H577" s="280"/>
      <c r="I577" s="492" t="s">
        <v>750</v>
      </c>
      <c r="J577" s="278"/>
      <c r="K577" s="278"/>
      <c r="L577" s="278"/>
      <c r="M577" s="278"/>
      <c r="N577" s="278">
        <v>1</v>
      </c>
      <c r="O577" s="278"/>
      <c r="P577" s="278"/>
      <c r="Q577" s="278"/>
      <c r="R577" s="278"/>
      <c r="S577" s="278"/>
      <c r="T577" s="278"/>
      <c r="U577" s="278"/>
      <c r="V577" s="278"/>
      <c r="W577" s="283">
        <f t="shared" si="251"/>
        <v>100</v>
      </c>
      <c r="X577" s="283">
        <f t="shared" si="248"/>
        <v>100</v>
      </c>
      <c r="Y577" s="283">
        <f t="shared" si="255"/>
        <v>100</v>
      </c>
      <c r="Z577" s="283">
        <f t="shared" si="249"/>
        <v>100</v>
      </c>
      <c r="AA577" s="283">
        <f t="shared" si="250"/>
        <v>100</v>
      </c>
      <c r="AB577" s="287">
        <f t="shared" si="253"/>
        <v>100</v>
      </c>
      <c r="AC577" s="287">
        <f t="shared" si="252"/>
        <v>100</v>
      </c>
      <c r="AD577" s="287">
        <f t="shared" si="238"/>
        <v>100</v>
      </c>
      <c r="AE577" s="284">
        <f t="shared" si="246"/>
        <v>100</v>
      </c>
      <c r="AF577" s="284">
        <f t="shared" si="256"/>
        <v>100</v>
      </c>
      <c r="AG577" s="268">
        <f t="shared" si="244"/>
        <v>100</v>
      </c>
      <c r="AH577" s="268">
        <f t="shared" si="254"/>
        <v>100</v>
      </c>
      <c r="AI577" s="268">
        <f t="shared" si="245"/>
        <v>100</v>
      </c>
      <c r="AJ577" s="268">
        <f t="shared" si="247"/>
        <v>100</v>
      </c>
      <c r="AK577" s="305" t="s">
        <v>24087</v>
      </c>
      <c r="AL577" s="277"/>
      <c r="AM577" s="277"/>
      <c r="AN577" s="511"/>
      <c r="AO577" s="277"/>
      <c r="AP577" s="277"/>
      <c r="AQ577" s="277"/>
      <c r="AR577" s="171" t="s">
        <v>24049</v>
      </c>
      <c r="AS577" s="356" t="s">
        <v>31872</v>
      </c>
      <c r="AT577" s="277"/>
      <c r="AU577" s="277"/>
      <c r="AW577" s="559"/>
      <c r="AX577" s="559"/>
      <c r="AY577" s="559"/>
      <c r="AZ577" s="559"/>
      <c r="BA577" s="559"/>
      <c r="BB577" s="559"/>
      <c r="BC577" s="559"/>
      <c r="BD577" s="559"/>
      <c r="BE577" s="559"/>
      <c r="BF577" s="559"/>
      <c r="BG577" s="559"/>
      <c r="BH577" s="559"/>
      <c r="BI577" s="559"/>
      <c r="BJ577" s="559"/>
      <c r="BK577" s="559"/>
      <c r="BL577" s="559"/>
      <c r="BM577" s="559"/>
      <c r="BN577" s="559"/>
      <c r="BO577" s="559"/>
      <c r="BP577" s="559"/>
      <c r="BQ577" s="559"/>
      <c r="BR577" s="559"/>
      <c r="BS577" s="559"/>
      <c r="BT577" s="559"/>
      <c r="BU577" s="559"/>
      <c r="BV577" s="559"/>
      <c r="BW577" s="559"/>
      <c r="BX577" s="559"/>
      <c r="BY577" s="559"/>
      <c r="BZ577" s="559"/>
      <c r="CA577" s="559"/>
      <c r="CB577" s="559"/>
      <c r="CC577" s="559"/>
      <c r="CD577" s="559"/>
      <c r="CE577" s="559"/>
      <c r="CF577" s="559"/>
      <c r="CG577" s="559"/>
      <c r="CH577" s="559"/>
      <c r="CI577" s="559"/>
      <c r="CJ577" s="559"/>
      <c r="CK577" s="559"/>
      <c r="CL577" s="559"/>
      <c r="CM577" s="559"/>
      <c r="CN577" s="559"/>
      <c r="CO577" s="559"/>
      <c r="CP577" s="559"/>
      <c r="CQ577" s="559"/>
      <c r="CR577" s="559"/>
      <c r="CS577" s="559"/>
      <c r="CT577" s="559"/>
      <c r="CU577" s="559"/>
      <c r="CV577" s="559"/>
      <c r="CW577" s="559"/>
      <c r="CX577" s="559"/>
      <c r="CY577" s="559"/>
      <c r="CZ577" s="559"/>
      <c r="DA577" s="559"/>
      <c r="DB577" s="559"/>
      <c r="DC577" s="559"/>
      <c r="DD577" s="559"/>
      <c r="DE577" s="559"/>
      <c r="DF577" s="559"/>
      <c r="DG577" s="559"/>
      <c r="DH577" s="559"/>
      <c r="DI577" s="559"/>
      <c r="DJ577" s="559"/>
      <c r="DK577" s="559"/>
      <c r="DL577" s="559"/>
      <c r="DM577" s="559"/>
      <c r="DN577" s="559"/>
      <c r="DO577" s="559"/>
      <c r="DP577" s="559"/>
      <c r="DQ577" s="559"/>
      <c r="DR577" s="559"/>
      <c r="DS577" s="559"/>
      <c r="DT577" s="559"/>
      <c r="DU577" s="559"/>
      <c r="DV577" s="559"/>
      <c r="DW577" s="559"/>
      <c r="DX577" s="559"/>
      <c r="DY577" s="559"/>
      <c r="DZ577" s="559"/>
      <c r="EA577" s="559"/>
      <c r="EB577" s="559"/>
      <c r="EC577" s="559"/>
      <c r="ED577" s="559"/>
      <c r="EE577" s="559"/>
      <c r="EF577" s="559"/>
      <c r="EG577" s="559"/>
      <c r="EH577" s="559"/>
      <c r="EI577" s="559"/>
      <c r="EJ577" s="559"/>
      <c r="EK577" s="559"/>
      <c r="EL577" s="559"/>
      <c r="EM577" s="559"/>
      <c r="EN577" s="559"/>
      <c r="EO577" s="559"/>
      <c r="EP577" s="559"/>
      <c r="EQ577" s="559"/>
      <c r="ER577" s="559"/>
      <c r="ES577" s="559"/>
      <c r="ET577" s="559"/>
      <c r="EU577" s="559"/>
      <c r="EV577" s="559"/>
      <c r="EW577" s="559"/>
      <c r="EX577" s="559"/>
      <c r="EY577" s="559"/>
      <c r="EZ577" s="559"/>
      <c r="FA577" s="559"/>
      <c r="FB577" s="559"/>
      <c r="FC577" s="559"/>
      <c r="FD577" s="559"/>
      <c r="FE577" s="559"/>
      <c r="FF577" s="559"/>
      <c r="FG577" s="559"/>
      <c r="FH577" s="559"/>
      <c r="FI577" s="559"/>
      <c r="FJ577" s="559"/>
      <c r="FK577" s="559"/>
      <c r="FL577" s="559"/>
      <c r="FM577" s="559"/>
      <c r="FN577" s="559"/>
      <c r="FO577" s="559"/>
      <c r="FP577" s="559"/>
      <c r="FQ577" s="559"/>
      <c r="FR577" s="559"/>
      <c r="FS577" s="559"/>
      <c r="FT577" s="559"/>
      <c r="FU577" s="559"/>
      <c r="FV577" s="559"/>
      <c r="FW577" s="559"/>
      <c r="FX577" s="559"/>
      <c r="FY577" s="559"/>
      <c r="FZ577" s="559"/>
      <c r="GA577" s="559"/>
      <c r="GB577" s="559"/>
      <c r="GC577" s="559"/>
      <c r="GD577" s="559"/>
      <c r="GE577" s="559"/>
      <c r="GF577" s="559"/>
      <c r="GG577" s="559"/>
      <c r="GH577" s="559"/>
      <c r="GI577" s="559"/>
      <c r="GJ577" s="559"/>
      <c r="GK577" s="559"/>
      <c r="GL577" s="559"/>
      <c r="GM577" s="559"/>
      <c r="GN577" s="559"/>
      <c r="GO577" s="559"/>
      <c r="GP577" s="559"/>
      <c r="GQ577" s="559"/>
      <c r="GR577" s="559"/>
      <c r="GS577" s="559"/>
      <c r="GT577" s="559"/>
      <c r="GU577" s="559"/>
      <c r="GV577" s="559"/>
      <c r="GW577" s="559"/>
      <c r="GX577" s="559"/>
      <c r="GY577" s="559"/>
      <c r="GZ577" s="559"/>
      <c r="HA577" s="559"/>
      <c r="HB577" s="559"/>
      <c r="HC577" s="559"/>
      <c r="HD577" s="559"/>
      <c r="HE577" s="559"/>
      <c r="HF577" s="559"/>
      <c r="HG577" s="559"/>
      <c r="HH577" s="559"/>
      <c r="HI577" s="559"/>
      <c r="HJ577" s="559"/>
      <c r="HK577" s="559"/>
      <c r="HL577" s="559"/>
      <c r="HM577" s="559"/>
      <c r="HN577" s="559"/>
      <c r="HO577" s="559"/>
      <c r="HP577" s="559"/>
      <c r="HQ577" s="559"/>
      <c r="HR577" s="559"/>
      <c r="HS577" s="559"/>
      <c r="HT577" s="559"/>
      <c r="HU577" s="559"/>
      <c r="HV577" s="559"/>
      <c r="HW577" s="559"/>
      <c r="HX577" s="559"/>
      <c r="HY577" s="559"/>
      <c r="HZ577" s="559"/>
      <c r="IA577" s="559"/>
      <c r="IB577" s="559"/>
      <c r="IC577" s="559"/>
      <c r="ID577" s="559"/>
      <c r="IE577" s="559"/>
      <c r="IF577" s="559"/>
      <c r="IG577" s="559"/>
      <c r="IH577" s="559"/>
      <c r="II577" s="559"/>
      <c r="IJ577" s="559"/>
      <c r="IK577" s="559"/>
      <c r="IL577" s="559"/>
      <c r="IM577" s="559"/>
      <c r="IN577" s="559"/>
      <c r="IO577" s="559"/>
      <c r="IP577" s="559"/>
      <c r="IQ577" s="559"/>
      <c r="IR577" s="559"/>
      <c r="IS577" s="559"/>
      <c r="IT577" s="559"/>
      <c r="IU577" s="559"/>
      <c r="IV577" s="559"/>
      <c r="IW577" s="559"/>
      <c r="IX577" s="559"/>
      <c r="IY577" s="559"/>
      <c r="IZ577" s="559"/>
      <c r="JA577" s="559"/>
      <c r="JB577" s="559"/>
      <c r="JC577" s="559"/>
      <c r="JD577" s="559"/>
      <c r="JE577" s="559"/>
      <c r="JF577" s="559"/>
      <c r="JG577" s="559"/>
      <c r="JH577" s="559"/>
      <c r="JI577" s="559"/>
      <c r="JJ577" s="559"/>
      <c r="JK577" s="559"/>
      <c r="JL577" s="559"/>
      <c r="JM577" s="559"/>
      <c r="JN577" s="559"/>
      <c r="JO577" s="559"/>
      <c r="JP577" s="559"/>
      <c r="JQ577" s="559"/>
      <c r="JR577" s="559"/>
      <c r="JS577" s="559"/>
      <c r="JT577" s="559"/>
      <c r="JU577" s="559"/>
      <c r="JV577" s="559"/>
      <c r="JW577" s="559"/>
      <c r="JX577" s="559"/>
      <c r="JY577" s="559"/>
      <c r="JZ577" s="559"/>
      <c r="KA577" s="559"/>
      <c r="KB577" s="559"/>
      <c r="KC577" s="559"/>
      <c r="KD577" s="559"/>
      <c r="KE577" s="559"/>
      <c r="KF577" s="559"/>
      <c r="KG577" s="559"/>
      <c r="KH577" s="559"/>
      <c r="KI577" s="559"/>
      <c r="KJ577" s="559"/>
      <c r="KK577" s="559"/>
      <c r="KL577" s="559"/>
      <c r="KM577" s="559"/>
      <c r="KN577" s="559"/>
      <c r="KO577" s="559"/>
      <c r="KP577" s="559"/>
      <c r="KQ577" s="559"/>
      <c r="KR577" s="559"/>
      <c r="KS577" s="559"/>
      <c r="KT577" s="559"/>
      <c r="KU577" s="559"/>
      <c r="KV577" s="559"/>
      <c r="KW577" s="559"/>
      <c r="KX577" s="559"/>
      <c r="KY577" s="559"/>
      <c r="KZ577" s="559"/>
      <c r="LA577" s="559"/>
      <c r="LB577" s="559"/>
      <c r="LC577" s="559"/>
      <c r="LD577" s="559"/>
      <c r="LE577" s="559"/>
      <c r="LF577" s="559"/>
      <c r="LG577" s="559"/>
      <c r="LH577" s="559"/>
      <c r="LI577" s="559"/>
      <c r="LJ577" s="559"/>
      <c r="LK577" s="559"/>
      <c r="LL577" s="559"/>
      <c r="LM577" s="559"/>
      <c r="LN577" s="559"/>
      <c r="LO577" s="559"/>
      <c r="LP577" s="559"/>
      <c r="LQ577" s="559"/>
      <c r="LR577" s="559"/>
      <c r="LS577" s="559"/>
      <c r="LT577" s="559"/>
      <c r="LU577" s="559"/>
      <c r="LV577" s="559"/>
      <c r="LW577" s="559"/>
      <c r="LX577" s="559"/>
      <c r="LY577" s="559"/>
      <c r="LZ577" s="559"/>
      <c r="MA577" s="559"/>
      <c r="MB577" s="559"/>
      <c r="MC577" s="559"/>
      <c r="MD577" s="559"/>
      <c r="ME577" s="559"/>
      <c r="MF577" s="559"/>
      <c r="MG577" s="559"/>
      <c r="MH577" s="559"/>
      <c r="MI577" s="559"/>
      <c r="MJ577" s="559"/>
      <c r="MK577" s="559"/>
      <c r="ML577" s="559"/>
      <c r="MM577" s="559"/>
      <c r="MN577" s="559"/>
      <c r="MO577" s="559"/>
      <c r="MP577" s="559"/>
      <c r="MQ577" s="559"/>
      <c r="MR577" s="559"/>
      <c r="MS577" s="559"/>
      <c r="MT577" s="559"/>
      <c r="MU577" s="559"/>
      <c r="MV577" s="559"/>
      <c r="MW577" s="559"/>
      <c r="MX577" s="559"/>
      <c r="MY577" s="559"/>
      <c r="MZ577" s="559"/>
      <c r="NA577" s="559"/>
      <c r="NB577" s="559"/>
      <c r="NC577" s="559"/>
      <c r="ND577" s="559"/>
      <c r="NE577" s="559"/>
      <c r="NF577" s="559"/>
      <c r="NG577" s="559"/>
      <c r="NH577" s="559"/>
      <c r="NI577" s="559"/>
      <c r="NJ577" s="559"/>
      <c r="NK577" s="559"/>
      <c r="NL577" s="559"/>
      <c r="NM577" s="559"/>
      <c r="NN577" s="559"/>
      <c r="NO577" s="559"/>
      <c r="NP577" s="559"/>
      <c r="NQ577" s="559"/>
      <c r="NR577" s="559"/>
      <c r="NS577" s="559"/>
      <c r="NT577" s="559"/>
      <c r="NU577" s="559"/>
      <c r="NV577" s="559"/>
      <c r="NW577" s="559"/>
      <c r="NX577" s="559"/>
      <c r="NY577" s="559"/>
      <c r="NZ577" s="559"/>
      <c r="OA577" s="559"/>
      <c r="OB577" s="559"/>
      <c r="OC577" s="559"/>
      <c r="OD577" s="559"/>
      <c r="OE577" s="559"/>
      <c r="OF577" s="559"/>
      <c r="OG577" s="559"/>
      <c r="OH577" s="559"/>
      <c r="OI577" s="559"/>
      <c r="OJ577" s="559"/>
      <c r="OK577" s="559"/>
      <c r="OL577" s="559"/>
      <c r="OM577" s="559"/>
      <c r="ON577" s="559"/>
      <c r="OO577" s="559"/>
      <c r="OP577" s="559"/>
      <c r="OQ577" s="559"/>
      <c r="OR577" s="559"/>
      <c r="OS577" s="559"/>
      <c r="OT577" s="559"/>
      <c r="OU577" s="559"/>
      <c r="OV577" s="559"/>
      <c r="OW577" s="559"/>
      <c r="OX577" s="559"/>
      <c r="OY577" s="559"/>
      <c r="OZ577" s="559"/>
      <c r="PA577" s="559"/>
      <c r="PB577" s="559"/>
      <c r="PC577" s="559"/>
      <c r="PD577" s="559"/>
      <c r="PE577" s="559"/>
      <c r="PF577" s="559"/>
      <c r="PG577" s="559"/>
      <c r="PH577" s="559"/>
      <c r="PI577" s="559"/>
      <c r="PJ577" s="559"/>
      <c r="PK577" s="559"/>
      <c r="PL577" s="559"/>
      <c r="PM577" s="559"/>
      <c r="PN577" s="559"/>
      <c r="PO577" s="559"/>
      <c r="PP577" s="559"/>
      <c r="PQ577" s="559"/>
      <c r="PR577" s="559"/>
      <c r="PS577" s="559"/>
      <c r="PT577" s="559"/>
      <c r="PU577" s="559"/>
      <c r="PV577" s="559"/>
      <c r="PW577" s="559"/>
      <c r="PX577" s="559"/>
      <c r="PY577" s="559"/>
      <c r="PZ577" s="559"/>
      <c r="QA577" s="559"/>
      <c r="QB577" s="559"/>
      <c r="QC577" s="559"/>
      <c r="QD577" s="559"/>
      <c r="QE577" s="559"/>
      <c r="QF577" s="559"/>
      <c r="QG577" s="559"/>
      <c r="QH577" s="559"/>
      <c r="QI577" s="559"/>
      <c r="QJ577" s="559"/>
      <c r="QK577" s="559"/>
      <c r="QL577" s="559"/>
      <c r="QM577" s="559"/>
      <c r="QN577" s="559"/>
      <c r="QO577" s="559"/>
      <c r="QP577" s="559"/>
      <c r="QQ577" s="559"/>
      <c r="QR577" s="559"/>
      <c r="QS577" s="559"/>
      <c r="QT577" s="559"/>
      <c r="QU577" s="559"/>
      <c r="QV577" s="559"/>
      <c r="QW577" s="559"/>
      <c r="QX577" s="559"/>
      <c r="QY577" s="559"/>
      <c r="QZ577" s="559"/>
      <c r="RA577" s="559"/>
      <c r="RB577" s="559"/>
      <c r="RC577" s="559"/>
      <c r="RD577" s="559"/>
      <c r="RE577" s="559"/>
      <c r="RF577" s="559"/>
      <c r="RG577" s="559"/>
      <c r="RH577" s="559"/>
      <c r="RI577" s="559"/>
      <c r="RJ577" s="559"/>
      <c r="RK577" s="559"/>
      <c r="RL577" s="559"/>
      <c r="RM577" s="559"/>
      <c r="RN577" s="559"/>
      <c r="RO577" s="559"/>
      <c r="RP577" s="559"/>
      <c r="RQ577" s="559"/>
      <c r="RR577" s="559"/>
      <c r="RS577" s="559"/>
      <c r="RT577" s="559"/>
      <c r="RU577" s="559"/>
      <c r="RV577" s="559"/>
      <c r="RW577" s="559"/>
      <c r="RX577" s="559"/>
      <c r="RY577" s="559"/>
      <c r="RZ577" s="559"/>
      <c r="SA577" s="559"/>
      <c r="SB577" s="559"/>
      <c r="SC577" s="559"/>
      <c r="SD577" s="559"/>
      <c r="SE577" s="559"/>
      <c r="SF577" s="559"/>
      <c r="SG577" s="559"/>
      <c r="SH577" s="559"/>
      <c r="SI577" s="559"/>
      <c r="SJ577" s="559"/>
      <c r="SK577" s="559"/>
      <c r="SL577" s="559"/>
      <c r="SM577" s="559"/>
      <c r="SN577" s="559"/>
      <c r="SO577" s="559"/>
      <c r="SP577" s="559"/>
      <c r="SQ577" s="559"/>
      <c r="SR577" s="559"/>
      <c r="SS577" s="559"/>
      <c r="ST577" s="559"/>
      <c r="SU577" s="559"/>
      <c r="SV577" s="559"/>
      <c r="SW577" s="559"/>
      <c r="SX577" s="559"/>
      <c r="SY577" s="559"/>
      <c r="SZ577" s="559"/>
      <c r="TA577" s="559"/>
      <c r="TB577" s="559"/>
      <c r="TC577" s="559"/>
      <c r="TD577" s="559"/>
      <c r="TE577" s="559"/>
      <c r="TF577" s="559"/>
      <c r="TG577" s="559"/>
      <c r="TH577" s="559"/>
      <c r="TI577" s="559"/>
      <c r="TJ577" s="559"/>
      <c r="TK577" s="559"/>
      <c r="TL577" s="559"/>
      <c r="TM577" s="559"/>
      <c r="TN577" s="559"/>
      <c r="TO577" s="559"/>
      <c r="TP577" s="559"/>
      <c r="TQ577" s="559"/>
      <c r="TR577" s="559"/>
      <c r="TS577" s="559"/>
      <c r="TT577" s="559"/>
      <c r="TU577" s="559"/>
      <c r="TV577" s="559"/>
      <c r="TW577" s="559"/>
      <c r="TX577" s="559"/>
      <c r="TY577" s="559"/>
      <c r="TZ577" s="559"/>
      <c r="UA577" s="559"/>
      <c r="UB577" s="559"/>
      <c r="UC577" s="559"/>
      <c r="UD577" s="559"/>
      <c r="UE577" s="559"/>
      <c r="UF577" s="559"/>
      <c r="UG577" s="559"/>
      <c r="UH577" s="559"/>
      <c r="UI577" s="559"/>
      <c r="UJ577" s="559"/>
      <c r="UK577" s="559"/>
      <c r="UL577" s="559"/>
      <c r="UM577" s="559"/>
      <c r="UN577" s="559"/>
      <c r="UO577" s="559"/>
      <c r="UP577" s="559"/>
      <c r="UQ577" s="559"/>
      <c r="UR577" s="559"/>
      <c r="US577" s="559"/>
      <c r="UT577" s="559"/>
      <c r="UU577" s="559"/>
      <c r="UV577" s="559"/>
      <c r="UW577" s="559"/>
      <c r="UX577" s="559"/>
      <c r="UY577" s="559"/>
      <c r="UZ577" s="559"/>
      <c r="VA577" s="559"/>
      <c r="VB577" s="559"/>
      <c r="VC577" s="559"/>
      <c r="VD577" s="559"/>
      <c r="VE577" s="559"/>
      <c r="VF577" s="559"/>
      <c r="VG577" s="559"/>
      <c r="VH577" s="559"/>
      <c r="VI577" s="559"/>
      <c r="VJ577" s="559"/>
      <c r="VK577" s="559"/>
      <c r="VL577" s="559"/>
      <c r="VM577" s="559"/>
      <c r="VN577" s="559"/>
      <c r="VO577" s="559"/>
      <c r="VP577" s="559"/>
      <c r="VQ577" s="559"/>
      <c r="VR577" s="559"/>
      <c r="VS577" s="559"/>
      <c r="VT577" s="559"/>
      <c r="VU577" s="559"/>
      <c r="VV577" s="559"/>
      <c r="VW577" s="559"/>
      <c r="VX577" s="559"/>
      <c r="VY577" s="559"/>
      <c r="VZ577" s="559"/>
      <c r="WA577" s="559"/>
      <c r="WB577" s="559"/>
      <c r="WC577" s="559"/>
      <c r="WD577" s="559"/>
      <c r="WE577" s="559"/>
      <c r="WF577" s="559"/>
      <c r="WG577" s="559"/>
      <c r="WH577" s="559"/>
      <c r="WI577" s="559"/>
      <c r="WJ577" s="559"/>
      <c r="WK577" s="559"/>
      <c r="WL577" s="559"/>
      <c r="WM577" s="559"/>
      <c r="WN577" s="559"/>
      <c r="WO577" s="559"/>
      <c r="WP577" s="559"/>
      <c r="WQ577" s="559"/>
      <c r="WR577" s="559"/>
      <c r="WS577" s="559"/>
      <c r="WT577" s="559"/>
      <c r="WU577" s="559"/>
      <c r="WV577" s="559"/>
      <c r="WW577" s="559"/>
      <c r="WX577" s="559"/>
      <c r="WY577" s="559"/>
      <c r="WZ577" s="559"/>
      <c r="XA577" s="559"/>
      <c r="XB577" s="559"/>
      <c r="XC577" s="559"/>
      <c r="XD577" s="559"/>
      <c r="XE577" s="559"/>
      <c r="XF577" s="559"/>
      <c r="XG577" s="559"/>
      <c r="XH577" s="559"/>
      <c r="XI577" s="559"/>
      <c r="XJ577" s="559"/>
      <c r="XK577" s="559"/>
      <c r="XL577" s="559"/>
      <c r="XM577" s="559"/>
      <c r="XN577" s="559"/>
      <c r="XO577" s="559"/>
      <c r="XP577" s="559"/>
      <c r="XQ577" s="559"/>
      <c r="XR577" s="559"/>
      <c r="XS577" s="559"/>
      <c r="XT577" s="559"/>
      <c r="XU577" s="559"/>
      <c r="XV577" s="559"/>
      <c r="XW577" s="559"/>
      <c r="XX577" s="559"/>
      <c r="XY577" s="559"/>
      <c r="XZ577" s="559"/>
      <c r="YA577" s="559"/>
      <c r="YB577" s="559"/>
      <c r="YC577" s="559"/>
      <c r="YD577" s="559"/>
      <c r="YE577" s="559"/>
      <c r="YF577" s="559"/>
      <c r="YG577" s="559"/>
      <c r="YH577" s="559"/>
      <c r="YI577" s="559"/>
      <c r="YJ577" s="559"/>
      <c r="YK577" s="559"/>
      <c r="YL577" s="559"/>
      <c r="YM577" s="559"/>
      <c r="YN577" s="559"/>
      <c r="YO577" s="559"/>
      <c r="YP577" s="559"/>
      <c r="YQ577" s="559"/>
      <c r="YR577" s="559"/>
      <c r="YS577" s="559"/>
      <c r="YT577" s="559"/>
      <c r="YU577" s="559"/>
      <c r="YV577" s="559"/>
      <c r="YW577" s="559"/>
      <c r="YX577" s="559"/>
      <c r="YY577" s="559"/>
      <c r="YZ577" s="559"/>
      <c r="ZA577" s="559"/>
      <c r="ZB577" s="559"/>
      <c r="ZC577" s="559"/>
      <c r="ZD577" s="559"/>
      <c r="ZE577" s="559"/>
      <c r="ZF577" s="559"/>
      <c r="ZG577" s="559"/>
      <c r="ZH577" s="559"/>
      <c r="ZI577" s="559"/>
      <c r="ZJ577" s="559"/>
      <c r="ZK577" s="559"/>
      <c r="ZL577" s="559"/>
      <c r="ZM577" s="559"/>
      <c r="ZN577" s="559"/>
      <c r="ZO577" s="559"/>
      <c r="ZP577" s="559"/>
      <c r="ZQ577" s="559"/>
      <c r="ZR577" s="559"/>
      <c r="ZS577" s="559"/>
      <c r="ZT577" s="559"/>
      <c r="ZU577" s="559"/>
      <c r="ZV577" s="559"/>
      <c r="ZW577" s="559"/>
      <c r="ZX577" s="559"/>
      <c r="ZY577" s="559"/>
      <c r="ZZ577" s="559"/>
      <c r="AAA577" s="559"/>
      <c r="AAB577" s="559"/>
      <c r="AAC577" s="559"/>
      <c r="AAD577" s="559"/>
      <c r="AAE577" s="559"/>
      <c r="AAF577" s="559"/>
      <c r="AAG577" s="559"/>
      <c r="AAH577" s="559"/>
      <c r="AAI577" s="559"/>
      <c r="AAJ577" s="559"/>
      <c r="AAK577" s="559"/>
      <c r="AAL577" s="559"/>
      <c r="AAM577" s="559"/>
      <c r="AAN577" s="559"/>
      <c r="AAO577" s="559"/>
      <c r="AAP577" s="559"/>
      <c r="AAQ577" s="559"/>
      <c r="AAR577" s="559"/>
      <c r="AAS577" s="559"/>
      <c r="AAT577" s="559"/>
      <c r="AAU577" s="559"/>
      <c r="AAV577" s="559"/>
      <c r="AAW577" s="559"/>
      <c r="AAX577" s="559"/>
      <c r="AAY577" s="559"/>
      <c r="AAZ577" s="559"/>
      <c r="ABA577" s="559"/>
      <c r="ABB577" s="559"/>
      <c r="ABC577" s="559"/>
      <c r="ABD577" s="559"/>
      <c r="ABE577" s="559"/>
      <c r="ABF577" s="559"/>
      <c r="ABG577" s="559"/>
      <c r="ABH577" s="559"/>
      <c r="ABI577" s="559"/>
      <c r="ABJ577" s="559"/>
      <c r="ABK577" s="559"/>
      <c r="ABL577" s="559"/>
      <c r="ABM577" s="559"/>
      <c r="ABN577" s="559"/>
      <c r="ABO577" s="559"/>
      <c r="ABP577" s="559"/>
      <c r="ABQ577" s="559"/>
      <c r="ABR577" s="559"/>
      <c r="ABS577" s="559"/>
      <c r="ABT577" s="559"/>
      <c r="ABU577" s="559"/>
      <c r="ABV577" s="559"/>
      <c r="ABW577" s="559"/>
      <c r="ABX577" s="559"/>
      <c r="ABY577" s="559"/>
      <c r="ABZ577" s="559"/>
      <c r="ACA577" s="559"/>
      <c r="ACB577" s="559"/>
      <c r="ACC577" s="559"/>
      <c r="ACD577" s="559"/>
      <c r="ACE577" s="559"/>
      <c r="ACF577" s="559"/>
      <c r="ACG577" s="559"/>
      <c r="ACH577" s="559"/>
      <c r="ACI577" s="559"/>
      <c r="ACJ577" s="559"/>
      <c r="ACK577" s="559"/>
      <c r="ACL577" s="559"/>
      <c r="ACM577" s="559"/>
      <c r="ACN577" s="559"/>
      <c r="ACO577" s="559"/>
      <c r="ACP577" s="559"/>
      <c r="ACQ577" s="559"/>
      <c r="ACR577" s="559"/>
      <c r="ACS577" s="559"/>
      <c r="ACT577" s="559"/>
      <c r="ACU577" s="559"/>
      <c r="ACV577" s="559"/>
      <c r="ACW577" s="559"/>
      <c r="ACX577" s="559"/>
      <c r="ACY577" s="559"/>
      <c r="ACZ577" s="559"/>
      <c r="ADA577" s="559"/>
      <c r="ADB577" s="559"/>
      <c r="ADC577" s="559"/>
      <c r="ADD577" s="559"/>
      <c r="ADE577" s="559"/>
      <c r="ADF577" s="559"/>
      <c r="ADG577" s="559"/>
      <c r="ADH577" s="559"/>
      <c r="ADI577" s="559"/>
      <c r="ADJ577" s="559"/>
      <c r="ADK577" s="559"/>
      <c r="ADL577" s="559"/>
      <c r="ADM577" s="559"/>
      <c r="ADN577" s="559"/>
      <c r="ADO577" s="559"/>
      <c r="ADP577" s="559"/>
      <c r="ADQ577" s="559"/>
      <c r="ADR577" s="559"/>
      <c r="ADS577" s="559"/>
      <c r="ADT577" s="559"/>
      <c r="ADU577" s="559"/>
      <c r="ADV577" s="559"/>
      <c r="ADW577" s="559"/>
      <c r="ADX577" s="559"/>
      <c r="ADY577" s="559"/>
      <c r="ADZ577" s="559"/>
      <c r="AEA577" s="559"/>
      <c r="AEB577" s="559"/>
      <c r="AEC577" s="559"/>
      <c r="AED577" s="559"/>
      <c r="AEE577" s="559"/>
      <c r="AEF577" s="559"/>
      <c r="AEG577" s="559"/>
      <c r="AEH577" s="559"/>
      <c r="AEI577" s="559"/>
      <c r="AEJ577" s="559"/>
      <c r="AEK577" s="559"/>
      <c r="AEL577" s="559"/>
      <c r="AEM577" s="559"/>
      <c r="AEN577" s="559"/>
      <c r="AEO577" s="559"/>
      <c r="AEP577" s="559"/>
      <c r="AEQ577" s="559"/>
      <c r="AER577" s="559"/>
      <c r="AES577" s="559"/>
      <c r="AET577" s="559"/>
      <c r="AEU577" s="559"/>
      <c r="AEV577" s="559"/>
      <c r="AEW577" s="559"/>
      <c r="AEX577" s="559"/>
      <c r="AEY577" s="559"/>
      <c r="AEZ577" s="559"/>
      <c r="AFA577" s="559"/>
      <c r="AFB577" s="559"/>
      <c r="AFC577" s="559"/>
      <c r="AFD577" s="559"/>
      <c r="AFE577" s="559"/>
      <c r="AFF577" s="559"/>
      <c r="AFG577" s="559"/>
      <c r="AFH577" s="559"/>
      <c r="AFI577" s="559"/>
      <c r="AFJ577" s="559"/>
      <c r="AFK577" s="559"/>
      <c r="AFL577" s="559"/>
      <c r="AFM577" s="559"/>
      <c r="AFN577" s="559"/>
      <c r="AFO577" s="559"/>
      <c r="AFP577" s="559"/>
      <c r="AFQ577" s="559"/>
      <c r="AFR577" s="559"/>
      <c r="AFS577" s="559"/>
      <c r="AFT577" s="559"/>
      <c r="AFU577" s="559"/>
      <c r="AFV577" s="559"/>
      <c r="AFW577" s="559"/>
      <c r="AFX577" s="559"/>
      <c r="AFY577" s="559"/>
      <c r="AFZ577" s="559"/>
      <c r="AGA577" s="559"/>
      <c r="AGB577" s="559"/>
      <c r="AGC577" s="559"/>
      <c r="AGD577" s="559"/>
      <c r="AGE577" s="559"/>
      <c r="AGF577" s="559"/>
      <c r="AGG577" s="559"/>
      <c r="AGH577" s="559"/>
      <c r="AGI577" s="559"/>
      <c r="AGJ577" s="559"/>
      <c r="AGK577" s="559"/>
      <c r="AGL577" s="559"/>
      <c r="AGM577" s="559"/>
      <c r="AGN577" s="559"/>
      <c r="AGO577" s="559"/>
      <c r="AGP577" s="559"/>
      <c r="AGQ577" s="559"/>
      <c r="AGR577" s="559"/>
      <c r="AGS577" s="559"/>
      <c r="AGT577" s="559"/>
      <c r="AGU577" s="559"/>
      <c r="AGV577" s="559"/>
      <c r="AGW577" s="559"/>
      <c r="AGX577" s="559"/>
      <c r="AGY577" s="559"/>
      <c r="AGZ577" s="559"/>
      <c r="AHA577" s="559"/>
      <c r="AHB577" s="559"/>
      <c r="AHC577" s="559"/>
      <c r="AHD577" s="559"/>
      <c r="AHE577" s="559"/>
      <c r="AHF577" s="559"/>
      <c r="AHG577" s="559"/>
      <c r="AHH577" s="559"/>
      <c r="AHI577" s="559"/>
      <c r="AHJ577" s="559"/>
      <c r="AHK577" s="559"/>
      <c r="AHL577" s="559"/>
      <c r="AHM577" s="559"/>
      <c r="AHN577" s="559"/>
      <c r="AHO577" s="559"/>
      <c r="AHP577" s="559"/>
      <c r="AHQ577" s="559"/>
      <c r="AHR577" s="559"/>
      <c r="AHS577" s="559"/>
      <c r="AHT577" s="559"/>
      <c r="AHU577" s="559"/>
      <c r="AHV577" s="559"/>
      <c r="AHW577" s="559"/>
      <c r="AHX577" s="559"/>
      <c r="AHY577" s="559"/>
      <c r="AHZ577" s="559"/>
      <c r="AIA577" s="559"/>
      <c r="AIB577" s="559"/>
      <c r="AIC577" s="559"/>
      <c r="AID577" s="559"/>
      <c r="AIE577" s="559"/>
      <c r="AIF577" s="559"/>
      <c r="AIG577" s="559"/>
      <c r="AIH577" s="559"/>
      <c r="AII577" s="559"/>
      <c r="AIJ577" s="559"/>
      <c r="AIK577" s="559"/>
      <c r="AIL577" s="559"/>
      <c r="AIM577" s="559"/>
      <c r="AIN577" s="559"/>
      <c r="AIO577" s="559"/>
      <c r="AIP577" s="559"/>
      <c r="AIQ577" s="559"/>
      <c r="AIR577" s="559"/>
      <c r="AIS577" s="559"/>
      <c r="AIT577" s="559"/>
      <c r="AIU577" s="559"/>
      <c r="AIV577" s="559"/>
      <c r="AIW577" s="559"/>
      <c r="AIX577" s="559"/>
      <c r="AIY577" s="559"/>
      <c r="AIZ577" s="559"/>
      <c r="AJA577" s="559"/>
      <c r="AJB577" s="559"/>
      <c r="AJC577" s="559"/>
      <c r="AJD577" s="559"/>
      <c r="AJE577" s="559"/>
      <c r="AJF577" s="559"/>
      <c r="AJG577" s="559"/>
      <c r="AJH577" s="559"/>
      <c r="AJI577" s="559"/>
      <c r="AJJ577" s="559"/>
      <c r="AJK577" s="559"/>
      <c r="AJL577" s="559"/>
      <c r="AJM577" s="559"/>
      <c r="AJN577" s="559"/>
      <c r="AJO577" s="559"/>
      <c r="AJP577" s="559"/>
      <c r="AJQ577" s="559"/>
      <c r="AJR577" s="559"/>
      <c r="AJS577" s="559"/>
      <c r="AJT577" s="559"/>
      <c r="AJU577" s="559"/>
      <c r="AJV577" s="559"/>
      <c r="AJW577" s="559"/>
      <c r="AJX577" s="559"/>
      <c r="AJY577" s="559"/>
      <c r="AJZ577" s="559"/>
      <c r="AKA577" s="559"/>
      <c r="AKB577" s="559"/>
      <c r="AKC577" s="559"/>
      <c r="AKD577" s="559"/>
      <c r="AKE577" s="559"/>
      <c r="AKF577" s="559"/>
      <c r="AKG577" s="559"/>
      <c r="AKH577" s="559"/>
      <c r="AKI577" s="559"/>
      <c r="AKJ577" s="559"/>
      <c r="AKK577" s="559"/>
      <c r="AKL577" s="559"/>
      <c r="AKM577" s="559"/>
      <c r="AKN577" s="559"/>
      <c r="AKO577" s="559"/>
      <c r="AKP577" s="559"/>
      <c r="AKQ577" s="559"/>
      <c r="AKR577" s="559"/>
      <c r="AKS577" s="559"/>
      <c r="AKT577" s="559"/>
      <c r="AKU577" s="559"/>
      <c r="AKV577" s="559"/>
      <c r="AKW577" s="559"/>
      <c r="AKX577" s="559"/>
      <c r="AKY577" s="559"/>
      <c r="AKZ577" s="559"/>
      <c r="ALA577" s="559"/>
      <c r="ALB577" s="559"/>
      <c r="ALC577" s="559"/>
      <c r="ALD577" s="559"/>
      <c r="ALE577" s="559"/>
      <c r="ALF577" s="559"/>
      <c r="ALG577" s="559"/>
      <c r="ALH577" s="559"/>
      <c r="ALI577" s="559"/>
      <c r="ALJ577" s="559"/>
      <c r="ALK577" s="559"/>
      <c r="ALL577" s="559"/>
      <c r="ALM577" s="559"/>
      <c r="ALN577" s="559"/>
      <c r="ALO577" s="559"/>
      <c r="ALP577" s="559"/>
      <c r="ALQ577" s="559"/>
      <c r="ALR577" s="559"/>
      <c r="ALS577" s="559"/>
      <c r="ALT577" s="559"/>
      <c r="ALU577" s="559"/>
      <c r="ALV577" s="559"/>
      <c r="ALW577" s="559"/>
      <c r="ALX577" s="559"/>
      <c r="ALY577" s="559"/>
      <c r="ALZ577" s="559"/>
      <c r="AMA577" s="559"/>
      <c r="AMB577" s="559"/>
      <c r="AMC577" s="559"/>
      <c r="AMD577" s="559"/>
      <c r="AME577" s="559"/>
      <c r="AMF577" s="559"/>
      <c r="AMG577" s="559"/>
      <c r="AMH577" s="559"/>
      <c r="AMI577" s="559"/>
      <c r="AMJ577" s="559"/>
    </row>
    <row r="578" spans="1:1024" x14ac:dyDescent="0.25">
      <c r="A578" s="446" t="s">
        <v>24050</v>
      </c>
      <c r="B578" s="257">
        <v>578</v>
      </c>
      <c r="C578" s="258" t="s">
        <v>24051</v>
      </c>
      <c r="D578" s="308" t="s">
        <v>24052</v>
      </c>
      <c r="E578" s="277" t="s">
        <v>766</v>
      </c>
      <c r="F578" s="278"/>
      <c r="G578" s="280"/>
      <c r="H578" s="280"/>
      <c r="I578" s="492" t="s">
        <v>750</v>
      </c>
      <c r="J578" s="278">
        <v>2</v>
      </c>
      <c r="K578" s="278">
        <v>2</v>
      </c>
      <c r="L578" s="278"/>
      <c r="M578" s="278"/>
      <c r="N578" s="278">
        <v>1</v>
      </c>
      <c r="O578" s="278"/>
      <c r="P578" s="278">
        <v>335</v>
      </c>
      <c r="Q578" s="278"/>
      <c r="R578" s="278"/>
      <c r="S578" s="278"/>
      <c r="T578" s="278"/>
      <c r="U578" s="278"/>
      <c r="V578" s="278"/>
      <c r="W578" s="283">
        <f t="shared" si="251"/>
        <v>100</v>
      </c>
      <c r="X578" s="283">
        <f t="shared" si="248"/>
        <v>100</v>
      </c>
      <c r="Y578" s="283">
        <f t="shared" si="255"/>
        <v>20</v>
      </c>
      <c r="Z578" s="283">
        <f t="shared" si="249"/>
        <v>100</v>
      </c>
      <c r="AA578" s="283">
        <f t="shared" si="250"/>
        <v>100</v>
      </c>
      <c r="AB578" s="287">
        <f t="shared" si="253"/>
        <v>100</v>
      </c>
      <c r="AC578" s="287">
        <f t="shared" si="252"/>
        <v>100</v>
      </c>
      <c r="AD578" s="287">
        <f t="shared" si="238"/>
        <v>100</v>
      </c>
      <c r="AE578" s="284">
        <f t="shared" si="246"/>
        <v>100</v>
      </c>
      <c r="AF578" s="284">
        <f t="shared" si="256"/>
        <v>100</v>
      </c>
      <c r="AG578" s="268">
        <f t="shared" si="244"/>
        <v>10</v>
      </c>
      <c r="AH578" s="268">
        <f t="shared" si="254"/>
        <v>10</v>
      </c>
      <c r="AI578" s="268">
        <f t="shared" si="245"/>
        <v>100</v>
      </c>
      <c r="AJ578" s="268">
        <f t="shared" si="247"/>
        <v>100</v>
      </c>
      <c r="AK578" s="305" t="s">
        <v>750</v>
      </c>
      <c r="AL578" s="278"/>
      <c r="AM578" s="278"/>
      <c r="AN578" s="511"/>
      <c r="AO578" s="277"/>
      <c r="AP578" s="277"/>
      <c r="AQ578" s="277"/>
      <c r="AR578" s="171" t="s">
        <v>24053</v>
      </c>
      <c r="AS578" s="171"/>
      <c r="AT578" s="277"/>
      <c r="AU578" s="277"/>
    </row>
    <row r="579" spans="1:1024" x14ac:dyDescent="0.25">
      <c r="A579" s="446" t="s">
        <v>24054</v>
      </c>
      <c r="B579" s="257">
        <v>579</v>
      </c>
      <c r="C579" s="258" t="s">
        <v>24660</v>
      </c>
      <c r="D579" s="308" t="s">
        <v>24055</v>
      </c>
      <c r="E579" s="277"/>
      <c r="F579" s="278">
        <v>4</v>
      </c>
      <c r="G579" s="280"/>
      <c r="H579" s="280"/>
      <c r="I579" s="492" t="s">
        <v>750</v>
      </c>
      <c r="J579" s="278">
        <v>2</v>
      </c>
      <c r="K579" s="278">
        <v>2</v>
      </c>
      <c r="L579" s="278"/>
      <c r="M579" s="278"/>
      <c r="N579" s="278">
        <v>1</v>
      </c>
      <c r="O579" s="278"/>
      <c r="P579" s="278">
        <v>335</v>
      </c>
      <c r="Q579" s="278"/>
      <c r="R579" s="278"/>
      <c r="S579" s="278"/>
      <c r="T579" s="278"/>
      <c r="U579" s="278"/>
      <c r="V579" s="278"/>
      <c r="W579" s="283">
        <f t="shared" si="251"/>
        <v>100</v>
      </c>
      <c r="X579" s="283">
        <f t="shared" si="248"/>
        <v>100</v>
      </c>
      <c r="Y579" s="283">
        <f t="shared" si="255"/>
        <v>20</v>
      </c>
      <c r="Z579" s="283">
        <f t="shared" si="249"/>
        <v>100</v>
      </c>
      <c r="AA579" s="283">
        <f t="shared" si="250"/>
        <v>100</v>
      </c>
      <c r="AB579" s="287">
        <f t="shared" si="253"/>
        <v>100</v>
      </c>
      <c r="AC579" s="287">
        <f t="shared" si="252"/>
        <v>100</v>
      </c>
      <c r="AD579" s="287">
        <f t="shared" si="238"/>
        <v>100</v>
      </c>
      <c r="AE579" s="284">
        <f t="shared" si="246"/>
        <v>100</v>
      </c>
      <c r="AF579" s="284">
        <f t="shared" si="256"/>
        <v>100</v>
      </c>
      <c r="AG579" s="268">
        <f t="shared" si="244"/>
        <v>10</v>
      </c>
      <c r="AH579" s="268">
        <f t="shared" si="254"/>
        <v>10</v>
      </c>
      <c r="AI579" s="268">
        <f t="shared" si="245"/>
        <v>100</v>
      </c>
      <c r="AJ579" s="268">
        <f t="shared" si="247"/>
        <v>100</v>
      </c>
      <c r="AK579" s="305" t="s">
        <v>750</v>
      </c>
      <c r="AL579" s="278"/>
      <c r="AM579" s="278"/>
      <c r="AN579" s="511"/>
      <c r="AO579" s="277"/>
      <c r="AP579" s="277"/>
      <c r="AQ579" s="277"/>
      <c r="AR579" s="171" t="s">
        <v>24056</v>
      </c>
      <c r="AS579" s="356" t="s">
        <v>31873</v>
      </c>
      <c r="AT579" s="277"/>
      <c r="AU579" s="277"/>
    </row>
    <row r="580" spans="1:1024" x14ac:dyDescent="0.25">
      <c r="A580" s="467" t="s">
        <v>24057</v>
      </c>
      <c r="B580" s="257">
        <v>580</v>
      </c>
      <c r="C580" s="258" t="s">
        <v>24661</v>
      </c>
      <c r="D580" s="308" t="s">
        <v>24058</v>
      </c>
      <c r="E580" s="277" t="s">
        <v>154</v>
      </c>
      <c r="F580" s="278"/>
      <c r="G580" s="280"/>
      <c r="H580" s="280"/>
      <c r="I580" s="492">
        <v>0.20799999999999999</v>
      </c>
      <c r="J580" s="278"/>
      <c r="K580" s="278"/>
      <c r="L580" s="278"/>
      <c r="M580" s="278">
        <v>1</v>
      </c>
      <c r="N580" s="278"/>
      <c r="O580" s="278"/>
      <c r="P580" s="278"/>
      <c r="Q580" s="278"/>
      <c r="R580" s="278"/>
      <c r="S580" s="278"/>
      <c r="T580" s="278"/>
      <c r="U580" s="278"/>
      <c r="V580" s="278"/>
      <c r="W580" s="283">
        <f t="shared" si="251"/>
        <v>100</v>
      </c>
      <c r="X580" s="283">
        <f t="shared" si="248"/>
        <v>100</v>
      </c>
      <c r="Y580" s="283">
        <f t="shared" si="255"/>
        <v>100</v>
      </c>
      <c r="Z580" s="283">
        <f t="shared" si="249"/>
        <v>100</v>
      </c>
      <c r="AA580" s="283">
        <f t="shared" si="250"/>
        <v>100</v>
      </c>
      <c r="AB580" s="287">
        <f t="shared" si="253"/>
        <v>100</v>
      </c>
      <c r="AC580" s="287">
        <f t="shared" si="252"/>
        <v>100</v>
      </c>
      <c r="AD580" s="287">
        <f t="shared" si="238"/>
        <v>100</v>
      </c>
      <c r="AE580" s="284">
        <f t="shared" si="246"/>
        <v>100</v>
      </c>
      <c r="AF580" s="284">
        <f t="shared" si="256"/>
        <v>1</v>
      </c>
      <c r="AG580" s="268">
        <f t="shared" ref="AG580:AG598" si="257">IF(OR(OR(EXACT(J580,"1A"),EXACT(J580,"1B"),EXACT(J580,"1C")),K580=1),1,IF(K580=2,10,100))</f>
        <v>100</v>
      </c>
      <c r="AH580" s="268">
        <f t="shared" si="254"/>
        <v>100</v>
      </c>
      <c r="AI580" s="268">
        <f t="shared" ref="AI580:AI611" si="258">IF(OR(EXACT(J580,"1A"),EXACT(J580,"1B"),EXACT(J580,"1C"),K580=1),3,100)</f>
        <v>100</v>
      </c>
      <c r="AJ580" s="268">
        <f t="shared" si="247"/>
        <v>100</v>
      </c>
      <c r="AK580" s="305" t="s">
        <v>24598</v>
      </c>
      <c r="AL580" s="277"/>
      <c r="AM580" s="277"/>
      <c r="AN580" s="511"/>
      <c r="AO580" s="277"/>
      <c r="AP580" s="277"/>
      <c r="AQ580" s="277"/>
      <c r="AR580" s="171" t="s">
        <v>24059</v>
      </c>
      <c r="AS580" s="356" t="s">
        <v>31874</v>
      </c>
      <c r="AT580" s="277"/>
      <c r="AU580" s="277"/>
      <c r="AW580" s="559"/>
      <c r="AX580" s="559"/>
      <c r="AY580" s="559"/>
      <c r="AZ580" s="559"/>
      <c r="BA580" s="559"/>
      <c r="BB580" s="559"/>
      <c r="BC580" s="559"/>
      <c r="BD580" s="559"/>
      <c r="BE580" s="559"/>
      <c r="BF580" s="559"/>
      <c r="BG580" s="559"/>
      <c r="BH580" s="559"/>
      <c r="BI580" s="559"/>
      <c r="BJ580" s="559"/>
      <c r="BK580" s="559"/>
      <c r="BL580" s="559"/>
      <c r="BM580" s="559"/>
      <c r="BN580" s="559"/>
      <c r="BO580" s="559"/>
      <c r="BP580" s="559"/>
      <c r="BQ580" s="559"/>
      <c r="BR580" s="559"/>
      <c r="BS580" s="559"/>
      <c r="BT580" s="559"/>
      <c r="BU580" s="559"/>
      <c r="BV580" s="559"/>
      <c r="BW580" s="559"/>
      <c r="BX580" s="559"/>
      <c r="BY580" s="559"/>
      <c r="BZ580" s="559"/>
      <c r="CA580" s="559"/>
      <c r="CB580" s="559"/>
      <c r="CC580" s="559"/>
      <c r="CD580" s="559"/>
      <c r="CE580" s="559"/>
      <c r="CF580" s="559"/>
      <c r="CG580" s="559"/>
      <c r="CH580" s="559"/>
      <c r="CI580" s="559"/>
      <c r="CJ580" s="559"/>
      <c r="CK580" s="559"/>
      <c r="CL580" s="559"/>
      <c r="CM580" s="559"/>
      <c r="CN580" s="559"/>
      <c r="CO580" s="559"/>
      <c r="CP580" s="559"/>
      <c r="CQ580" s="559"/>
      <c r="CR580" s="559"/>
      <c r="CS580" s="559"/>
      <c r="CT580" s="559"/>
      <c r="CU580" s="559"/>
      <c r="CV580" s="559"/>
      <c r="CW580" s="559"/>
      <c r="CX580" s="559"/>
      <c r="CY580" s="559"/>
      <c r="CZ580" s="559"/>
      <c r="DA580" s="559"/>
      <c r="DB580" s="559"/>
      <c r="DC580" s="559"/>
      <c r="DD580" s="559"/>
      <c r="DE580" s="559"/>
      <c r="DF580" s="559"/>
      <c r="DG580" s="559"/>
      <c r="DH580" s="559"/>
      <c r="DI580" s="559"/>
      <c r="DJ580" s="559"/>
      <c r="DK580" s="559"/>
      <c r="DL580" s="559"/>
      <c r="DM580" s="559"/>
      <c r="DN580" s="559"/>
      <c r="DO580" s="559"/>
      <c r="DP580" s="559"/>
      <c r="DQ580" s="559"/>
      <c r="DR580" s="559"/>
      <c r="DS580" s="559"/>
      <c r="DT580" s="559"/>
      <c r="DU580" s="559"/>
      <c r="DV580" s="559"/>
      <c r="DW580" s="559"/>
      <c r="DX580" s="559"/>
      <c r="DY580" s="559"/>
      <c r="DZ580" s="559"/>
      <c r="EA580" s="559"/>
      <c r="EB580" s="559"/>
      <c r="EC580" s="559"/>
      <c r="ED580" s="559"/>
      <c r="EE580" s="559"/>
      <c r="EF580" s="559"/>
      <c r="EG580" s="559"/>
      <c r="EH580" s="559"/>
      <c r="EI580" s="559"/>
      <c r="EJ580" s="559"/>
      <c r="EK580" s="559"/>
      <c r="EL580" s="559"/>
      <c r="EM580" s="559"/>
      <c r="EN580" s="559"/>
      <c r="EO580" s="559"/>
      <c r="EP580" s="559"/>
      <c r="EQ580" s="559"/>
      <c r="ER580" s="559"/>
      <c r="ES580" s="559"/>
      <c r="ET580" s="559"/>
      <c r="EU580" s="559"/>
      <c r="EV580" s="559"/>
      <c r="EW580" s="559"/>
      <c r="EX580" s="559"/>
      <c r="EY580" s="559"/>
      <c r="EZ580" s="559"/>
      <c r="FA580" s="559"/>
      <c r="FB580" s="559"/>
      <c r="FC580" s="559"/>
      <c r="FD580" s="559"/>
      <c r="FE580" s="559"/>
      <c r="FF580" s="559"/>
      <c r="FG580" s="559"/>
      <c r="FH580" s="559"/>
      <c r="FI580" s="559"/>
      <c r="FJ580" s="559"/>
      <c r="FK580" s="559"/>
      <c r="FL580" s="559"/>
      <c r="FM580" s="559"/>
      <c r="FN580" s="559"/>
      <c r="FO580" s="559"/>
      <c r="FP580" s="559"/>
      <c r="FQ580" s="559"/>
      <c r="FR580" s="559"/>
      <c r="FS580" s="559"/>
      <c r="FT580" s="559"/>
      <c r="FU580" s="559"/>
      <c r="FV580" s="559"/>
      <c r="FW580" s="559"/>
      <c r="FX580" s="559"/>
      <c r="FY580" s="559"/>
      <c r="FZ580" s="559"/>
      <c r="GA580" s="559"/>
      <c r="GB580" s="559"/>
      <c r="GC580" s="559"/>
      <c r="GD580" s="559"/>
      <c r="GE580" s="559"/>
      <c r="GF580" s="559"/>
      <c r="GG580" s="559"/>
      <c r="GH580" s="559"/>
      <c r="GI580" s="559"/>
      <c r="GJ580" s="559"/>
      <c r="GK580" s="559"/>
      <c r="GL580" s="559"/>
      <c r="GM580" s="559"/>
      <c r="GN580" s="559"/>
      <c r="GO580" s="559"/>
      <c r="GP580" s="559"/>
      <c r="GQ580" s="559"/>
      <c r="GR580" s="559"/>
      <c r="GS580" s="559"/>
      <c r="GT580" s="559"/>
      <c r="GU580" s="559"/>
      <c r="GV580" s="559"/>
      <c r="GW580" s="559"/>
      <c r="GX580" s="559"/>
      <c r="GY580" s="559"/>
      <c r="GZ580" s="559"/>
      <c r="HA580" s="559"/>
      <c r="HB580" s="559"/>
      <c r="HC580" s="559"/>
      <c r="HD580" s="559"/>
      <c r="HE580" s="559"/>
      <c r="HF580" s="559"/>
      <c r="HG580" s="559"/>
      <c r="HH580" s="559"/>
      <c r="HI580" s="559"/>
      <c r="HJ580" s="559"/>
      <c r="HK580" s="559"/>
      <c r="HL580" s="559"/>
      <c r="HM580" s="559"/>
      <c r="HN580" s="559"/>
      <c r="HO580" s="559"/>
      <c r="HP580" s="559"/>
      <c r="HQ580" s="559"/>
      <c r="HR580" s="559"/>
      <c r="HS580" s="559"/>
      <c r="HT580" s="559"/>
      <c r="HU580" s="559"/>
      <c r="HV580" s="559"/>
      <c r="HW580" s="559"/>
      <c r="HX580" s="559"/>
      <c r="HY580" s="559"/>
      <c r="HZ580" s="559"/>
      <c r="IA580" s="559"/>
      <c r="IB580" s="559"/>
      <c r="IC580" s="559"/>
      <c r="ID580" s="559"/>
      <c r="IE580" s="559"/>
      <c r="IF580" s="559"/>
      <c r="IG580" s="559"/>
      <c r="IH580" s="559"/>
      <c r="II580" s="559"/>
      <c r="IJ580" s="559"/>
      <c r="IK580" s="559"/>
      <c r="IL580" s="559"/>
      <c r="IM580" s="559"/>
      <c r="IN580" s="559"/>
      <c r="IO580" s="559"/>
      <c r="IP580" s="559"/>
      <c r="IQ580" s="559"/>
      <c r="IR580" s="559"/>
      <c r="IS580" s="559"/>
      <c r="IT580" s="559"/>
      <c r="IU580" s="559"/>
      <c r="IV580" s="559"/>
      <c r="IW580" s="559"/>
      <c r="IX580" s="559"/>
      <c r="IY580" s="559"/>
      <c r="IZ580" s="559"/>
      <c r="JA580" s="559"/>
      <c r="JB580" s="559"/>
      <c r="JC580" s="559"/>
      <c r="JD580" s="559"/>
      <c r="JE580" s="559"/>
      <c r="JF580" s="559"/>
      <c r="JG580" s="559"/>
      <c r="JH580" s="559"/>
      <c r="JI580" s="559"/>
      <c r="JJ580" s="559"/>
      <c r="JK580" s="559"/>
      <c r="JL580" s="559"/>
      <c r="JM580" s="559"/>
      <c r="JN580" s="559"/>
      <c r="JO580" s="559"/>
      <c r="JP580" s="559"/>
      <c r="JQ580" s="559"/>
      <c r="JR580" s="559"/>
      <c r="JS580" s="559"/>
      <c r="JT580" s="559"/>
      <c r="JU580" s="559"/>
      <c r="JV580" s="559"/>
      <c r="JW580" s="559"/>
      <c r="JX580" s="559"/>
      <c r="JY580" s="559"/>
      <c r="JZ580" s="559"/>
      <c r="KA580" s="559"/>
      <c r="KB580" s="559"/>
      <c r="KC580" s="559"/>
      <c r="KD580" s="559"/>
      <c r="KE580" s="559"/>
      <c r="KF580" s="559"/>
      <c r="KG580" s="559"/>
      <c r="KH580" s="559"/>
      <c r="KI580" s="559"/>
      <c r="KJ580" s="559"/>
      <c r="KK580" s="559"/>
      <c r="KL580" s="559"/>
      <c r="KM580" s="559"/>
      <c r="KN580" s="559"/>
      <c r="KO580" s="559"/>
      <c r="KP580" s="559"/>
      <c r="KQ580" s="559"/>
      <c r="KR580" s="559"/>
      <c r="KS580" s="559"/>
      <c r="KT580" s="559"/>
      <c r="KU580" s="559"/>
      <c r="KV580" s="559"/>
      <c r="KW580" s="559"/>
      <c r="KX580" s="559"/>
      <c r="KY580" s="559"/>
      <c r="KZ580" s="559"/>
      <c r="LA580" s="559"/>
      <c r="LB580" s="559"/>
      <c r="LC580" s="559"/>
      <c r="LD580" s="559"/>
      <c r="LE580" s="559"/>
      <c r="LF580" s="559"/>
      <c r="LG580" s="559"/>
      <c r="LH580" s="559"/>
      <c r="LI580" s="559"/>
      <c r="LJ580" s="559"/>
      <c r="LK580" s="559"/>
      <c r="LL580" s="559"/>
      <c r="LM580" s="559"/>
      <c r="LN580" s="559"/>
      <c r="LO580" s="559"/>
      <c r="LP580" s="559"/>
      <c r="LQ580" s="559"/>
      <c r="LR580" s="559"/>
      <c r="LS580" s="559"/>
      <c r="LT580" s="559"/>
      <c r="LU580" s="559"/>
      <c r="LV580" s="559"/>
      <c r="LW580" s="559"/>
      <c r="LX580" s="559"/>
      <c r="LY580" s="559"/>
      <c r="LZ580" s="559"/>
      <c r="MA580" s="559"/>
      <c r="MB580" s="559"/>
      <c r="MC580" s="559"/>
      <c r="MD580" s="559"/>
      <c r="ME580" s="559"/>
      <c r="MF580" s="559"/>
      <c r="MG580" s="559"/>
      <c r="MH580" s="559"/>
      <c r="MI580" s="559"/>
      <c r="MJ580" s="559"/>
      <c r="MK580" s="559"/>
      <c r="ML580" s="559"/>
      <c r="MM580" s="559"/>
      <c r="MN580" s="559"/>
      <c r="MO580" s="559"/>
      <c r="MP580" s="559"/>
      <c r="MQ580" s="559"/>
      <c r="MR580" s="559"/>
      <c r="MS580" s="559"/>
      <c r="MT580" s="559"/>
      <c r="MU580" s="559"/>
      <c r="MV580" s="559"/>
      <c r="MW580" s="559"/>
      <c r="MX580" s="559"/>
      <c r="MY580" s="559"/>
      <c r="MZ580" s="559"/>
      <c r="NA580" s="559"/>
      <c r="NB580" s="559"/>
      <c r="NC580" s="559"/>
      <c r="ND580" s="559"/>
      <c r="NE580" s="559"/>
      <c r="NF580" s="559"/>
      <c r="NG580" s="559"/>
      <c r="NH580" s="559"/>
      <c r="NI580" s="559"/>
      <c r="NJ580" s="559"/>
      <c r="NK580" s="559"/>
      <c r="NL580" s="559"/>
      <c r="NM580" s="559"/>
      <c r="NN580" s="559"/>
      <c r="NO580" s="559"/>
      <c r="NP580" s="559"/>
      <c r="NQ580" s="559"/>
      <c r="NR580" s="559"/>
      <c r="NS580" s="559"/>
      <c r="NT580" s="559"/>
      <c r="NU580" s="559"/>
      <c r="NV580" s="559"/>
      <c r="NW580" s="559"/>
      <c r="NX580" s="559"/>
      <c r="NY580" s="559"/>
      <c r="NZ580" s="559"/>
      <c r="OA580" s="559"/>
      <c r="OB580" s="559"/>
      <c r="OC580" s="559"/>
      <c r="OD580" s="559"/>
      <c r="OE580" s="559"/>
      <c r="OF580" s="559"/>
      <c r="OG580" s="559"/>
      <c r="OH580" s="559"/>
      <c r="OI580" s="559"/>
      <c r="OJ580" s="559"/>
      <c r="OK580" s="559"/>
      <c r="OL580" s="559"/>
      <c r="OM580" s="559"/>
      <c r="ON580" s="559"/>
      <c r="OO580" s="559"/>
      <c r="OP580" s="559"/>
      <c r="OQ580" s="559"/>
      <c r="OR580" s="559"/>
      <c r="OS580" s="559"/>
      <c r="OT580" s="559"/>
      <c r="OU580" s="559"/>
      <c r="OV580" s="559"/>
      <c r="OW580" s="559"/>
      <c r="OX580" s="559"/>
      <c r="OY580" s="559"/>
      <c r="OZ580" s="559"/>
      <c r="PA580" s="559"/>
      <c r="PB580" s="559"/>
      <c r="PC580" s="559"/>
      <c r="PD580" s="559"/>
      <c r="PE580" s="559"/>
      <c r="PF580" s="559"/>
      <c r="PG580" s="559"/>
      <c r="PH580" s="559"/>
      <c r="PI580" s="559"/>
      <c r="PJ580" s="559"/>
      <c r="PK580" s="559"/>
      <c r="PL580" s="559"/>
      <c r="PM580" s="559"/>
      <c r="PN580" s="559"/>
      <c r="PO580" s="559"/>
      <c r="PP580" s="559"/>
      <c r="PQ580" s="559"/>
      <c r="PR580" s="559"/>
      <c r="PS580" s="559"/>
      <c r="PT580" s="559"/>
      <c r="PU580" s="559"/>
      <c r="PV580" s="559"/>
      <c r="PW580" s="559"/>
      <c r="PX580" s="559"/>
      <c r="PY580" s="559"/>
      <c r="PZ580" s="559"/>
      <c r="QA580" s="559"/>
      <c r="QB580" s="559"/>
      <c r="QC580" s="559"/>
      <c r="QD580" s="559"/>
      <c r="QE580" s="559"/>
      <c r="QF580" s="559"/>
      <c r="QG580" s="559"/>
      <c r="QH580" s="559"/>
      <c r="QI580" s="559"/>
      <c r="QJ580" s="559"/>
      <c r="QK580" s="559"/>
      <c r="QL580" s="559"/>
      <c r="QM580" s="559"/>
      <c r="QN580" s="559"/>
      <c r="QO580" s="559"/>
      <c r="QP580" s="559"/>
      <c r="QQ580" s="559"/>
      <c r="QR580" s="559"/>
      <c r="QS580" s="559"/>
      <c r="QT580" s="559"/>
      <c r="QU580" s="559"/>
      <c r="QV580" s="559"/>
      <c r="QW580" s="559"/>
      <c r="QX580" s="559"/>
      <c r="QY580" s="559"/>
      <c r="QZ580" s="559"/>
      <c r="RA580" s="559"/>
      <c r="RB580" s="559"/>
      <c r="RC580" s="559"/>
      <c r="RD580" s="559"/>
      <c r="RE580" s="559"/>
      <c r="RF580" s="559"/>
      <c r="RG580" s="559"/>
      <c r="RH580" s="559"/>
      <c r="RI580" s="559"/>
      <c r="RJ580" s="559"/>
      <c r="RK580" s="559"/>
      <c r="RL580" s="559"/>
      <c r="RM580" s="559"/>
      <c r="RN580" s="559"/>
      <c r="RO580" s="559"/>
      <c r="RP580" s="559"/>
      <c r="RQ580" s="559"/>
      <c r="RR580" s="559"/>
      <c r="RS580" s="559"/>
      <c r="RT580" s="559"/>
      <c r="RU580" s="559"/>
      <c r="RV580" s="559"/>
      <c r="RW580" s="559"/>
      <c r="RX580" s="559"/>
      <c r="RY580" s="559"/>
      <c r="RZ580" s="559"/>
      <c r="SA580" s="559"/>
      <c r="SB580" s="559"/>
      <c r="SC580" s="559"/>
      <c r="SD580" s="559"/>
      <c r="SE580" s="559"/>
      <c r="SF580" s="559"/>
      <c r="SG580" s="559"/>
      <c r="SH580" s="559"/>
      <c r="SI580" s="559"/>
      <c r="SJ580" s="559"/>
      <c r="SK580" s="559"/>
      <c r="SL580" s="559"/>
      <c r="SM580" s="559"/>
      <c r="SN580" s="559"/>
      <c r="SO580" s="559"/>
      <c r="SP580" s="559"/>
      <c r="SQ580" s="559"/>
      <c r="SR580" s="559"/>
      <c r="SS580" s="559"/>
      <c r="ST580" s="559"/>
      <c r="SU580" s="559"/>
      <c r="SV580" s="559"/>
      <c r="SW580" s="559"/>
      <c r="SX580" s="559"/>
      <c r="SY580" s="559"/>
      <c r="SZ580" s="559"/>
      <c r="TA580" s="559"/>
      <c r="TB580" s="559"/>
      <c r="TC580" s="559"/>
      <c r="TD580" s="559"/>
      <c r="TE580" s="559"/>
      <c r="TF580" s="559"/>
      <c r="TG580" s="559"/>
      <c r="TH580" s="559"/>
      <c r="TI580" s="559"/>
      <c r="TJ580" s="559"/>
      <c r="TK580" s="559"/>
      <c r="TL580" s="559"/>
      <c r="TM580" s="559"/>
      <c r="TN580" s="559"/>
      <c r="TO580" s="559"/>
      <c r="TP580" s="559"/>
      <c r="TQ580" s="559"/>
      <c r="TR580" s="559"/>
      <c r="TS580" s="559"/>
      <c r="TT580" s="559"/>
      <c r="TU580" s="559"/>
      <c r="TV580" s="559"/>
      <c r="TW580" s="559"/>
      <c r="TX580" s="559"/>
      <c r="TY580" s="559"/>
      <c r="TZ580" s="559"/>
      <c r="UA580" s="559"/>
      <c r="UB580" s="559"/>
      <c r="UC580" s="559"/>
      <c r="UD580" s="559"/>
      <c r="UE580" s="559"/>
      <c r="UF580" s="559"/>
      <c r="UG580" s="559"/>
      <c r="UH580" s="559"/>
      <c r="UI580" s="559"/>
      <c r="UJ580" s="559"/>
      <c r="UK580" s="559"/>
      <c r="UL580" s="559"/>
      <c r="UM580" s="559"/>
      <c r="UN580" s="559"/>
      <c r="UO580" s="559"/>
      <c r="UP580" s="559"/>
      <c r="UQ580" s="559"/>
      <c r="UR580" s="559"/>
      <c r="US580" s="559"/>
      <c r="UT580" s="559"/>
      <c r="UU580" s="559"/>
      <c r="UV580" s="559"/>
      <c r="UW580" s="559"/>
      <c r="UX580" s="559"/>
      <c r="UY580" s="559"/>
      <c r="UZ580" s="559"/>
      <c r="VA580" s="559"/>
      <c r="VB580" s="559"/>
      <c r="VC580" s="559"/>
      <c r="VD580" s="559"/>
      <c r="VE580" s="559"/>
      <c r="VF580" s="559"/>
      <c r="VG580" s="559"/>
      <c r="VH580" s="559"/>
      <c r="VI580" s="559"/>
      <c r="VJ580" s="559"/>
      <c r="VK580" s="559"/>
      <c r="VL580" s="559"/>
      <c r="VM580" s="559"/>
      <c r="VN580" s="559"/>
      <c r="VO580" s="559"/>
      <c r="VP580" s="559"/>
      <c r="VQ580" s="559"/>
      <c r="VR580" s="559"/>
      <c r="VS580" s="559"/>
      <c r="VT580" s="559"/>
      <c r="VU580" s="559"/>
      <c r="VV580" s="559"/>
      <c r="VW580" s="559"/>
      <c r="VX580" s="559"/>
      <c r="VY580" s="559"/>
      <c r="VZ580" s="559"/>
      <c r="WA580" s="559"/>
      <c r="WB580" s="559"/>
      <c r="WC580" s="559"/>
      <c r="WD580" s="559"/>
      <c r="WE580" s="559"/>
      <c r="WF580" s="559"/>
      <c r="WG580" s="559"/>
      <c r="WH580" s="559"/>
      <c r="WI580" s="559"/>
      <c r="WJ580" s="559"/>
      <c r="WK580" s="559"/>
      <c r="WL580" s="559"/>
      <c r="WM580" s="559"/>
      <c r="WN580" s="559"/>
      <c r="WO580" s="559"/>
      <c r="WP580" s="559"/>
      <c r="WQ580" s="559"/>
      <c r="WR580" s="559"/>
      <c r="WS580" s="559"/>
      <c r="WT580" s="559"/>
      <c r="WU580" s="559"/>
      <c r="WV580" s="559"/>
      <c r="WW580" s="559"/>
      <c r="WX580" s="559"/>
      <c r="WY580" s="559"/>
      <c r="WZ580" s="559"/>
      <c r="XA580" s="559"/>
      <c r="XB580" s="559"/>
      <c r="XC580" s="559"/>
      <c r="XD580" s="559"/>
      <c r="XE580" s="559"/>
      <c r="XF580" s="559"/>
      <c r="XG580" s="559"/>
      <c r="XH580" s="559"/>
      <c r="XI580" s="559"/>
      <c r="XJ580" s="559"/>
      <c r="XK580" s="559"/>
      <c r="XL580" s="559"/>
      <c r="XM580" s="559"/>
      <c r="XN580" s="559"/>
      <c r="XO580" s="559"/>
      <c r="XP580" s="559"/>
      <c r="XQ580" s="559"/>
      <c r="XR580" s="559"/>
      <c r="XS580" s="559"/>
      <c r="XT580" s="559"/>
      <c r="XU580" s="559"/>
      <c r="XV580" s="559"/>
      <c r="XW580" s="559"/>
      <c r="XX580" s="559"/>
      <c r="XY580" s="559"/>
      <c r="XZ580" s="559"/>
      <c r="YA580" s="559"/>
      <c r="YB580" s="559"/>
      <c r="YC580" s="559"/>
      <c r="YD580" s="559"/>
      <c r="YE580" s="559"/>
      <c r="YF580" s="559"/>
      <c r="YG580" s="559"/>
      <c r="YH580" s="559"/>
      <c r="YI580" s="559"/>
      <c r="YJ580" s="559"/>
      <c r="YK580" s="559"/>
      <c r="YL580" s="559"/>
      <c r="YM580" s="559"/>
      <c r="YN580" s="559"/>
      <c r="YO580" s="559"/>
      <c r="YP580" s="559"/>
      <c r="YQ580" s="559"/>
      <c r="YR580" s="559"/>
      <c r="YS580" s="559"/>
      <c r="YT580" s="559"/>
      <c r="YU580" s="559"/>
      <c r="YV580" s="559"/>
      <c r="YW580" s="559"/>
      <c r="YX580" s="559"/>
      <c r="YY580" s="559"/>
      <c r="YZ580" s="559"/>
      <c r="ZA580" s="559"/>
      <c r="ZB580" s="559"/>
      <c r="ZC580" s="559"/>
      <c r="ZD580" s="559"/>
      <c r="ZE580" s="559"/>
      <c r="ZF580" s="559"/>
      <c r="ZG580" s="559"/>
      <c r="ZH580" s="559"/>
      <c r="ZI580" s="559"/>
      <c r="ZJ580" s="559"/>
      <c r="ZK580" s="559"/>
      <c r="ZL580" s="559"/>
      <c r="ZM580" s="559"/>
      <c r="ZN580" s="559"/>
      <c r="ZO580" s="559"/>
      <c r="ZP580" s="559"/>
      <c r="ZQ580" s="559"/>
      <c r="ZR580" s="559"/>
      <c r="ZS580" s="559"/>
      <c r="ZT580" s="559"/>
      <c r="ZU580" s="559"/>
      <c r="ZV580" s="559"/>
      <c r="ZW580" s="559"/>
      <c r="ZX580" s="559"/>
      <c r="ZY580" s="559"/>
      <c r="ZZ580" s="559"/>
      <c r="AAA580" s="559"/>
      <c r="AAB580" s="559"/>
      <c r="AAC580" s="559"/>
      <c r="AAD580" s="559"/>
      <c r="AAE580" s="559"/>
      <c r="AAF580" s="559"/>
      <c r="AAG580" s="559"/>
      <c r="AAH580" s="559"/>
      <c r="AAI580" s="559"/>
      <c r="AAJ580" s="559"/>
      <c r="AAK580" s="559"/>
      <c r="AAL580" s="559"/>
      <c r="AAM580" s="559"/>
      <c r="AAN580" s="559"/>
      <c r="AAO580" s="559"/>
      <c r="AAP580" s="559"/>
      <c r="AAQ580" s="559"/>
      <c r="AAR580" s="559"/>
      <c r="AAS580" s="559"/>
      <c r="AAT580" s="559"/>
      <c r="AAU580" s="559"/>
      <c r="AAV580" s="559"/>
      <c r="AAW580" s="559"/>
      <c r="AAX580" s="559"/>
      <c r="AAY580" s="559"/>
      <c r="AAZ580" s="559"/>
      <c r="ABA580" s="559"/>
      <c r="ABB580" s="559"/>
      <c r="ABC580" s="559"/>
      <c r="ABD580" s="559"/>
      <c r="ABE580" s="559"/>
      <c r="ABF580" s="559"/>
      <c r="ABG580" s="559"/>
      <c r="ABH580" s="559"/>
      <c r="ABI580" s="559"/>
      <c r="ABJ580" s="559"/>
      <c r="ABK580" s="559"/>
      <c r="ABL580" s="559"/>
      <c r="ABM580" s="559"/>
      <c r="ABN580" s="559"/>
      <c r="ABO580" s="559"/>
      <c r="ABP580" s="559"/>
      <c r="ABQ580" s="559"/>
      <c r="ABR580" s="559"/>
      <c r="ABS580" s="559"/>
      <c r="ABT580" s="559"/>
      <c r="ABU580" s="559"/>
      <c r="ABV580" s="559"/>
      <c r="ABW580" s="559"/>
      <c r="ABX580" s="559"/>
      <c r="ABY580" s="559"/>
      <c r="ABZ580" s="559"/>
      <c r="ACA580" s="559"/>
      <c r="ACB580" s="559"/>
      <c r="ACC580" s="559"/>
      <c r="ACD580" s="559"/>
      <c r="ACE580" s="559"/>
      <c r="ACF580" s="559"/>
      <c r="ACG580" s="559"/>
      <c r="ACH580" s="559"/>
      <c r="ACI580" s="559"/>
      <c r="ACJ580" s="559"/>
      <c r="ACK580" s="559"/>
      <c r="ACL580" s="559"/>
      <c r="ACM580" s="559"/>
      <c r="ACN580" s="559"/>
      <c r="ACO580" s="559"/>
      <c r="ACP580" s="559"/>
      <c r="ACQ580" s="559"/>
      <c r="ACR580" s="559"/>
      <c r="ACS580" s="559"/>
      <c r="ACT580" s="559"/>
      <c r="ACU580" s="559"/>
      <c r="ACV580" s="559"/>
      <c r="ACW580" s="559"/>
      <c r="ACX580" s="559"/>
      <c r="ACY580" s="559"/>
      <c r="ACZ580" s="559"/>
      <c r="ADA580" s="559"/>
      <c r="ADB580" s="559"/>
      <c r="ADC580" s="559"/>
      <c r="ADD580" s="559"/>
      <c r="ADE580" s="559"/>
      <c r="ADF580" s="559"/>
      <c r="ADG580" s="559"/>
      <c r="ADH580" s="559"/>
      <c r="ADI580" s="559"/>
      <c r="ADJ580" s="559"/>
      <c r="ADK580" s="559"/>
      <c r="ADL580" s="559"/>
      <c r="ADM580" s="559"/>
      <c r="ADN580" s="559"/>
      <c r="ADO580" s="559"/>
      <c r="ADP580" s="559"/>
      <c r="ADQ580" s="559"/>
      <c r="ADR580" s="559"/>
      <c r="ADS580" s="559"/>
      <c r="ADT580" s="559"/>
      <c r="ADU580" s="559"/>
      <c r="ADV580" s="559"/>
      <c r="ADW580" s="559"/>
      <c r="ADX580" s="559"/>
      <c r="ADY580" s="559"/>
      <c r="ADZ580" s="559"/>
      <c r="AEA580" s="559"/>
      <c r="AEB580" s="559"/>
      <c r="AEC580" s="559"/>
      <c r="AED580" s="559"/>
      <c r="AEE580" s="559"/>
      <c r="AEF580" s="559"/>
      <c r="AEG580" s="559"/>
      <c r="AEH580" s="559"/>
      <c r="AEI580" s="559"/>
      <c r="AEJ580" s="559"/>
      <c r="AEK580" s="559"/>
      <c r="AEL580" s="559"/>
      <c r="AEM580" s="559"/>
      <c r="AEN580" s="559"/>
      <c r="AEO580" s="559"/>
      <c r="AEP580" s="559"/>
      <c r="AEQ580" s="559"/>
      <c r="AER580" s="559"/>
      <c r="AES580" s="559"/>
      <c r="AET580" s="559"/>
      <c r="AEU580" s="559"/>
      <c r="AEV580" s="559"/>
      <c r="AEW580" s="559"/>
      <c r="AEX580" s="559"/>
      <c r="AEY580" s="559"/>
      <c r="AEZ580" s="559"/>
      <c r="AFA580" s="559"/>
      <c r="AFB580" s="559"/>
      <c r="AFC580" s="559"/>
      <c r="AFD580" s="559"/>
      <c r="AFE580" s="559"/>
      <c r="AFF580" s="559"/>
      <c r="AFG580" s="559"/>
      <c r="AFH580" s="559"/>
      <c r="AFI580" s="559"/>
      <c r="AFJ580" s="559"/>
      <c r="AFK580" s="559"/>
      <c r="AFL580" s="559"/>
      <c r="AFM580" s="559"/>
      <c r="AFN580" s="559"/>
      <c r="AFO580" s="559"/>
      <c r="AFP580" s="559"/>
      <c r="AFQ580" s="559"/>
      <c r="AFR580" s="559"/>
      <c r="AFS580" s="559"/>
      <c r="AFT580" s="559"/>
      <c r="AFU580" s="559"/>
      <c r="AFV580" s="559"/>
      <c r="AFW580" s="559"/>
      <c r="AFX580" s="559"/>
      <c r="AFY580" s="559"/>
      <c r="AFZ580" s="559"/>
      <c r="AGA580" s="559"/>
      <c r="AGB580" s="559"/>
      <c r="AGC580" s="559"/>
      <c r="AGD580" s="559"/>
      <c r="AGE580" s="559"/>
      <c r="AGF580" s="559"/>
      <c r="AGG580" s="559"/>
      <c r="AGH580" s="559"/>
      <c r="AGI580" s="559"/>
      <c r="AGJ580" s="559"/>
      <c r="AGK580" s="559"/>
      <c r="AGL580" s="559"/>
      <c r="AGM580" s="559"/>
      <c r="AGN580" s="559"/>
      <c r="AGO580" s="559"/>
      <c r="AGP580" s="559"/>
      <c r="AGQ580" s="559"/>
      <c r="AGR580" s="559"/>
      <c r="AGS580" s="559"/>
      <c r="AGT580" s="559"/>
      <c r="AGU580" s="559"/>
      <c r="AGV580" s="559"/>
      <c r="AGW580" s="559"/>
      <c r="AGX580" s="559"/>
      <c r="AGY580" s="559"/>
      <c r="AGZ580" s="559"/>
      <c r="AHA580" s="559"/>
      <c r="AHB580" s="559"/>
      <c r="AHC580" s="559"/>
      <c r="AHD580" s="559"/>
      <c r="AHE580" s="559"/>
      <c r="AHF580" s="559"/>
      <c r="AHG580" s="559"/>
      <c r="AHH580" s="559"/>
      <c r="AHI580" s="559"/>
      <c r="AHJ580" s="559"/>
      <c r="AHK580" s="559"/>
      <c r="AHL580" s="559"/>
      <c r="AHM580" s="559"/>
      <c r="AHN580" s="559"/>
      <c r="AHO580" s="559"/>
      <c r="AHP580" s="559"/>
      <c r="AHQ580" s="559"/>
      <c r="AHR580" s="559"/>
      <c r="AHS580" s="559"/>
      <c r="AHT580" s="559"/>
      <c r="AHU580" s="559"/>
      <c r="AHV580" s="559"/>
      <c r="AHW580" s="559"/>
      <c r="AHX580" s="559"/>
      <c r="AHY580" s="559"/>
      <c r="AHZ580" s="559"/>
      <c r="AIA580" s="559"/>
      <c r="AIB580" s="559"/>
      <c r="AIC580" s="559"/>
      <c r="AID580" s="559"/>
      <c r="AIE580" s="559"/>
      <c r="AIF580" s="559"/>
      <c r="AIG580" s="559"/>
      <c r="AIH580" s="559"/>
      <c r="AII580" s="559"/>
      <c r="AIJ580" s="559"/>
      <c r="AIK580" s="559"/>
      <c r="AIL580" s="559"/>
      <c r="AIM580" s="559"/>
      <c r="AIN580" s="559"/>
      <c r="AIO580" s="559"/>
      <c r="AIP580" s="559"/>
      <c r="AIQ580" s="559"/>
      <c r="AIR580" s="559"/>
      <c r="AIS580" s="559"/>
      <c r="AIT580" s="559"/>
      <c r="AIU580" s="559"/>
      <c r="AIV580" s="559"/>
      <c r="AIW580" s="559"/>
      <c r="AIX580" s="559"/>
      <c r="AIY580" s="559"/>
      <c r="AIZ580" s="559"/>
      <c r="AJA580" s="559"/>
      <c r="AJB580" s="559"/>
      <c r="AJC580" s="559"/>
      <c r="AJD580" s="559"/>
      <c r="AJE580" s="559"/>
      <c r="AJF580" s="559"/>
      <c r="AJG580" s="559"/>
      <c r="AJH580" s="559"/>
      <c r="AJI580" s="559"/>
      <c r="AJJ580" s="559"/>
      <c r="AJK580" s="559"/>
      <c r="AJL580" s="559"/>
      <c r="AJM580" s="559"/>
      <c r="AJN580" s="559"/>
      <c r="AJO580" s="559"/>
      <c r="AJP580" s="559"/>
      <c r="AJQ580" s="559"/>
      <c r="AJR580" s="559"/>
      <c r="AJS580" s="559"/>
      <c r="AJT580" s="559"/>
      <c r="AJU580" s="559"/>
      <c r="AJV580" s="559"/>
      <c r="AJW580" s="559"/>
      <c r="AJX580" s="559"/>
      <c r="AJY580" s="559"/>
      <c r="AJZ580" s="559"/>
      <c r="AKA580" s="559"/>
      <c r="AKB580" s="559"/>
      <c r="AKC580" s="559"/>
      <c r="AKD580" s="559"/>
      <c r="AKE580" s="559"/>
      <c r="AKF580" s="559"/>
      <c r="AKG580" s="559"/>
      <c r="AKH580" s="559"/>
      <c r="AKI580" s="559"/>
      <c r="AKJ580" s="559"/>
      <c r="AKK580" s="559"/>
      <c r="AKL580" s="559"/>
      <c r="AKM580" s="559"/>
      <c r="AKN580" s="559"/>
      <c r="AKO580" s="559"/>
      <c r="AKP580" s="559"/>
      <c r="AKQ580" s="559"/>
      <c r="AKR580" s="559"/>
      <c r="AKS580" s="559"/>
      <c r="AKT580" s="559"/>
      <c r="AKU580" s="559"/>
      <c r="AKV580" s="559"/>
      <c r="AKW580" s="559"/>
      <c r="AKX580" s="559"/>
      <c r="AKY580" s="559"/>
      <c r="AKZ580" s="559"/>
      <c r="ALA580" s="559"/>
      <c r="ALB580" s="559"/>
      <c r="ALC580" s="559"/>
      <c r="ALD580" s="559"/>
      <c r="ALE580" s="559"/>
      <c r="ALF580" s="559"/>
      <c r="ALG580" s="559"/>
      <c r="ALH580" s="559"/>
      <c r="ALI580" s="559"/>
      <c r="ALJ580" s="559"/>
      <c r="ALK580" s="559"/>
      <c r="ALL580" s="559"/>
      <c r="ALM580" s="559"/>
      <c r="ALN580" s="559"/>
      <c r="ALO580" s="559"/>
      <c r="ALP580" s="559"/>
      <c r="ALQ580" s="559"/>
      <c r="ALR580" s="559"/>
      <c r="ALS580" s="559"/>
      <c r="ALT580" s="559"/>
      <c r="ALU580" s="559"/>
      <c r="ALV580" s="559"/>
      <c r="ALW580" s="559"/>
      <c r="ALX580" s="559"/>
      <c r="ALY580" s="559"/>
      <c r="ALZ580" s="559"/>
      <c r="AMA580" s="559"/>
      <c r="AMB580" s="559"/>
      <c r="AMC580" s="559"/>
      <c r="AMD580" s="559"/>
      <c r="AME580" s="559"/>
      <c r="AMF580" s="559"/>
      <c r="AMG580" s="559"/>
      <c r="AMH580" s="559"/>
      <c r="AMI580" s="559"/>
      <c r="AMJ580" s="559"/>
    </row>
    <row r="581" spans="1:1024" x14ac:dyDescent="0.25">
      <c r="A581" s="446" t="s">
        <v>24060</v>
      </c>
      <c r="B581" s="257">
        <v>581</v>
      </c>
      <c r="C581" s="258" t="s">
        <v>24662</v>
      </c>
      <c r="D581" s="308" t="s">
        <v>24061</v>
      </c>
      <c r="E581" s="277" t="s">
        <v>766</v>
      </c>
      <c r="F581" s="278"/>
      <c r="G581" s="280"/>
      <c r="H581" s="280"/>
      <c r="I581" s="492">
        <v>66.7</v>
      </c>
      <c r="J581" s="278">
        <v>2</v>
      </c>
      <c r="K581" s="278"/>
      <c r="L581" s="278">
        <v>1</v>
      </c>
      <c r="M581" s="278"/>
      <c r="N581" s="278">
        <v>1</v>
      </c>
      <c r="O581" s="278"/>
      <c r="P581" s="278"/>
      <c r="Q581" s="278"/>
      <c r="R581" s="278"/>
      <c r="S581" s="278"/>
      <c r="T581" s="278"/>
      <c r="U581" s="278"/>
      <c r="V581" s="278"/>
      <c r="W581" s="283">
        <f t="shared" si="251"/>
        <v>100</v>
      </c>
      <c r="X581" s="283">
        <f t="shared" si="248"/>
        <v>100</v>
      </c>
      <c r="Y581" s="283">
        <f t="shared" si="255"/>
        <v>100</v>
      </c>
      <c r="Z581" s="283">
        <f t="shared" si="249"/>
        <v>100</v>
      </c>
      <c r="AA581" s="283">
        <f t="shared" si="250"/>
        <v>100</v>
      </c>
      <c r="AB581" s="287">
        <f t="shared" si="253"/>
        <v>100</v>
      </c>
      <c r="AC581" s="287">
        <f t="shared" si="252"/>
        <v>100</v>
      </c>
      <c r="AD581" s="287">
        <f t="shared" si="238"/>
        <v>100</v>
      </c>
      <c r="AE581" s="284">
        <f t="shared" si="246"/>
        <v>1</v>
      </c>
      <c r="AF581" s="284">
        <f t="shared" si="256"/>
        <v>100</v>
      </c>
      <c r="AG581" s="268">
        <f t="shared" si="257"/>
        <v>100</v>
      </c>
      <c r="AH581" s="268">
        <f t="shared" si="254"/>
        <v>10</v>
      </c>
      <c r="AI581" s="268">
        <f t="shared" si="258"/>
        <v>100</v>
      </c>
      <c r="AJ581" s="268">
        <f t="shared" si="247"/>
        <v>100</v>
      </c>
      <c r="AK581" s="383" t="s">
        <v>24581</v>
      </c>
      <c r="AL581" s="277">
        <v>1</v>
      </c>
      <c r="AM581" s="277">
        <v>1</v>
      </c>
      <c r="AN581" s="511"/>
      <c r="AO581" s="277"/>
      <c r="AP581" s="277"/>
      <c r="AQ581" s="277"/>
      <c r="AR581" s="171" t="s">
        <v>24663</v>
      </c>
      <c r="AS581" s="171"/>
      <c r="AT581" s="277"/>
      <c r="AU581" s="277"/>
      <c r="AW581" s="559"/>
      <c r="AX581" s="559"/>
      <c r="AY581" s="559"/>
      <c r="AZ581" s="559"/>
      <c r="BA581" s="559"/>
      <c r="BB581" s="559"/>
      <c r="BC581" s="559"/>
      <c r="BD581" s="559"/>
      <c r="BE581" s="559"/>
      <c r="BF581" s="559"/>
      <c r="BG581" s="559"/>
      <c r="BH581" s="559"/>
      <c r="BI581" s="559"/>
      <c r="BJ581" s="559"/>
      <c r="BK581" s="559"/>
      <c r="BL581" s="559"/>
      <c r="BM581" s="559"/>
      <c r="BN581" s="559"/>
      <c r="BO581" s="559"/>
      <c r="BP581" s="559"/>
      <c r="BQ581" s="559"/>
      <c r="BR581" s="559"/>
      <c r="BS581" s="559"/>
      <c r="BT581" s="559"/>
      <c r="BU581" s="559"/>
      <c r="BV581" s="559"/>
      <c r="BW581" s="559"/>
      <c r="BX581" s="559"/>
      <c r="BY581" s="559"/>
      <c r="BZ581" s="559"/>
      <c r="CA581" s="559"/>
      <c r="CB581" s="559"/>
      <c r="CC581" s="559"/>
      <c r="CD581" s="559"/>
      <c r="CE581" s="559"/>
      <c r="CF581" s="559"/>
      <c r="CG581" s="559"/>
      <c r="CH581" s="559"/>
      <c r="CI581" s="559"/>
      <c r="CJ581" s="559"/>
      <c r="CK581" s="559"/>
      <c r="CL581" s="559"/>
      <c r="CM581" s="559"/>
      <c r="CN581" s="559"/>
      <c r="CO581" s="559"/>
      <c r="CP581" s="559"/>
      <c r="CQ581" s="559"/>
      <c r="CR581" s="559"/>
      <c r="CS581" s="559"/>
      <c r="CT581" s="559"/>
      <c r="CU581" s="559"/>
      <c r="CV581" s="559"/>
      <c r="CW581" s="559"/>
      <c r="CX581" s="559"/>
      <c r="CY581" s="559"/>
      <c r="CZ581" s="559"/>
      <c r="DA581" s="559"/>
      <c r="DB581" s="559"/>
      <c r="DC581" s="559"/>
      <c r="DD581" s="559"/>
      <c r="DE581" s="559"/>
      <c r="DF581" s="559"/>
      <c r="DG581" s="559"/>
      <c r="DH581" s="559"/>
      <c r="DI581" s="559"/>
      <c r="DJ581" s="559"/>
      <c r="DK581" s="559"/>
      <c r="DL581" s="559"/>
      <c r="DM581" s="559"/>
      <c r="DN581" s="559"/>
      <c r="DO581" s="559"/>
      <c r="DP581" s="559"/>
      <c r="DQ581" s="559"/>
      <c r="DR581" s="559"/>
      <c r="DS581" s="559"/>
      <c r="DT581" s="559"/>
      <c r="DU581" s="559"/>
      <c r="DV581" s="559"/>
      <c r="DW581" s="559"/>
      <c r="DX581" s="559"/>
      <c r="DY581" s="559"/>
      <c r="DZ581" s="559"/>
      <c r="EA581" s="559"/>
      <c r="EB581" s="559"/>
      <c r="EC581" s="559"/>
      <c r="ED581" s="559"/>
      <c r="EE581" s="559"/>
      <c r="EF581" s="559"/>
      <c r="EG581" s="559"/>
      <c r="EH581" s="559"/>
      <c r="EI581" s="559"/>
      <c r="EJ581" s="559"/>
      <c r="EK581" s="559"/>
      <c r="EL581" s="559"/>
      <c r="EM581" s="559"/>
      <c r="EN581" s="559"/>
      <c r="EO581" s="559"/>
      <c r="EP581" s="559"/>
      <c r="EQ581" s="559"/>
      <c r="ER581" s="559"/>
      <c r="ES581" s="559"/>
      <c r="ET581" s="559"/>
      <c r="EU581" s="559"/>
      <c r="EV581" s="559"/>
      <c r="EW581" s="559"/>
      <c r="EX581" s="559"/>
      <c r="EY581" s="559"/>
      <c r="EZ581" s="559"/>
      <c r="FA581" s="559"/>
      <c r="FB581" s="559"/>
      <c r="FC581" s="559"/>
      <c r="FD581" s="559"/>
      <c r="FE581" s="559"/>
      <c r="FF581" s="559"/>
      <c r="FG581" s="559"/>
      <c r="FH581" s="559"/>
      <c r="FI581" s="559"/>
      <c r="FJ581" s="559"/>
      <c r="FK581" s="559"/>
      <c r="FL581" s="559"/>
      <c r="FM581" s="559"/>
      <c r="FN581" s="559"/>
      <c r="FO581" s="559"/>
      <c r="FP581" s="559"/>
      <c r="FQ581" s="559"/>
      <c r="FR581" s="559"/>
      <c r="FS581" s="559"/>
      <c r="FT581" s="559"/>
      <c r="FU581" s="559"/>
      <c r="FV581" s="559"/>
      <c r="FW581" s="559"/>
      <c r="FX581" s="559"/>
      <c r="FY581" s="559"/>
      <c r="FZ581" s="559"/>
      <c r="GA581" s="559"/>
      <c r="GB581" s="559"/>
      <c r="GC581" s="559"/>
      <c r="GD581" s="559"/>
      <c r="GE581" s="559"/>
      <c r="GF581" s="559"/>
      <c r="GG581" s="559"/>
      <c r="GH581" s="559"/>
      <c r="GI581" s="559"/>
      <c r="GJ581" s="559"/>
      <c r="GK581" s="559"/>
      <c r="GL581" s="559"/>
      <c r="GM581" s="559"/>
      <c r="GN581" s="559"/>
      <c r="GO581" s="559"/>
      <c r="GP581" s="559"/>
      <c r="GQ581" s="559"/>
      <c r="GR581" s="559"/>
      <c r="GS581" s="559"/>
      <c r="GT581" s="559"/>
      <c r="GU581" s="559"/>
      <c r="GV581" s="559"/>
      <c r="GW581" s="559"/>
      <c r="GX581" s="559"/>
      <c r="GY581" s="559"/>
      <c r="GZ581" s="559"/>
      <c r="HA581" s="559"/>
      <c r="HB581" s="559"/>
      <c r="HC581" s="559"/>
      <c r="HD581" s="559"/>
      <c r="HE581" s="559"/>
      <c r="HF581" s="559"/>
      <c r="HG581" s="559"/>
      <c r="HH581" s="559"/>
      <c r="HI581" s="559"/>
      <c r="HJ581" s="559"/>
      <c r="HK581" s="559"/>
      <c r="HL581" s="559"/>
      <c r="HM581" s="559"/>
      <c r="HN581" s="559"/>
      <c r="HO581" s="559"/>
      <c r="HP581" s="559"/>
      <c r="HQ581" s="559"/>
      <c r="HR581" s="559"/>
      <c r="HS581" s="559"/>
      <c r="HT581" s="559"/>
      <c r="HU581" s="559"/>
      <c r="HV581" s="559"/>
      <c r="HW581" s="559"/>
      <c r="HX581" s="559"/>
      <c r="HY581" s="559"/>
      <c r="HZ581" s="559"/>
      <c r="IA581" s="559"/>
      <c r="IB581" s="559"/>
      <c r="IC581" s="559"/>
      <c r="ID581" s="559"/>
      <c r="IE581" s="559"/>
      <c r="IF581" s="559"/>
      <c r="IG581" s="559"/>
      <c r="IH581" s="559"/>
      <c r="II581" s="559"/>
      <c r="IJ581" s="559"/>
      <c r="IK581" s="559"/>
      <c r="IL581" s="559"/>
      <c r="IM581" s="559"/>
      <c r="IN581" s="559"/>
      <c r="IO581" s="559"/>
      <c r="IP581" s="559"/>
      <c r="IQ581" s="559"/>
      <c r="IR581" s="559"/>
      <c r="IS581" s="559"/>
      <c r="IT581" s="559"/>
      <c r="IU581" s="559"/>
      <c r="IV581" s="559"/>
      <c r="IW581" s="559"/>
      <c r="IX581" s="559"/>
      <c r="IY581" s="559"/>
      <c r="IZ581" s="559"/>
      <c r="JA581" s="559"/>
      <c r="JB581" s="559"/>
      <c r="JC581" s="559"/>
      <c r="JD581" s="559"/>
      <c r="JE581" s="559"/>
      <c r="JF581" s="559"/>
      <c r="JG581" s="559"/>
      <c r="JH581" s="559"/>
      <c r="JI581" s="559"/>
      <c r="JJ581" s="559"/>
      <c r="JK581" s="559"/>
      <c r="JL581" s="559"/>
      <c r="JM581" s="559"/>
      <c r="JN581" s="559"/>
      <c r="JO581" s="559"/>
      <c r="JP581" s="559"/>
      <c r="JQ581" s="559"/>
      <c r="JR581" s="559"/>
      <c r="JS581" s="559"/>
      <c r="JT581" s="559"/>
      <c r="JU581" s="559"/>
      <c r="JV581" s="559"/>
      <c r="JW581" s="559"/>
      <c r="JX581" s="559"/>
      <c r="JY581" s="559"/>
      <c r="JZ581" s="559"/>
      <c r="KA581" s="559"/>
      <c r="KB581" s="559"/>
      <c r="KC581" s="559"/>
      <c r="KD581" s="559"/>
      <c r="KE581" s="559"/>
      <c r="KF581" s="559"/>
      <c r="KG581" s="559"/>
      <c r="KH581" s="559"/>
      <c r="KI581" s="559"/>
      <c r="KJ581" s="559"/>
      <c r="KK581" s="559"/>
      <c r="KL581" s="559"/>
      <c r="KM581" s="559"/>
      <c r="KN581" s="559"/>
      <c r="KO581" s="559"/>
      <c r="KP581" s="559"/>
      <c r="KQ581" s="559"/>
      <c r="KR581" s="559"/>
      <c r="KS581" s="559"/>
      <c r="KT581" s="559"/>
      <c r="KU581" s="559"/>
      <c r="KV581" s="559"/>
      <c r="KW581" s="559"/>
      <c r="KX581" s="559"/>
      <c r="KY581" s="559"/>
      <c r="KZ581" s="559"/>
      <c r="LA581" s="559"/>
      <c r="LB581" s="559"/>
      <c r="LC581" s="559"/>
      <c r="LD581" s="559"/>
      <c r="LE581" s="559"/>
      <c r="LF581" s="559"/>
      <c r="LG581" s="559"/>
      <c r="LH581" s="559"/>
      <c r="LI581" s="559"/>
      <c r="LJ581" s="559"/>
      <c r="LK581" s="559"/>
      <c r="LL581" s="559"/>
      <c r="LM581" s="559"/>
      <c r="LN581" s="559"/>
      <c r="LO581" s="559"/>
      <c r="LP581" s="559"/>
      <c r="LQ581" s="559"/>
      <c r="LR581" s="559"/>
      <c r="LS581" s="559"/>
      <c r="LT581" s="559"/>
      <c r="LU581" s="559"/>
      <c r="LV581" s="559"/>
      <c r="LW581" s="559"/>
      <c r="LX581" s="559"/>
      <c r="LY581" s="559"/>
      <c r="LZ581" s="559"/>
      <c r="MA581" s="559"/>
      <c r="MB581" s="559"/>
      <c r="MC581" s="559"/>
      <c r="MD581" s="559"/>
      <c r="ME581" s="559"/>
      <c r="MF581" s="559"/>
      <c r="MG581" s="559"/>
      <c r="MH581" s="559"/>
      <c r="MI581" s="559"/>
      <c r="MJ581" s="559"/>
      <c r="MK581" s="559"/>
      <c r="ML581" s="559"/>
      <c r="MM581" s="559"/>
      <c r="MN581" s="559"/>
      <c r="MO581" s="559"/>
      <c r="MP581" s="559"/>
      <c r="MQ581" s="559"/>
      <c r="MR581" s="559"/>
      <c r="MS581" s="559"/>
      <c r="MT581" s="559"/>
      <c r="MU581" s="559"/>
      <c r="MV581" s="559"/>
      <c r="MW581" s="559"/>
      <c r="MX581" s="559"/>
      <c r="MY581" s="559"/>
      <c r="MZ581" s="559"/>
      <c r="NA581" s="559"/>
      <c r="NB581" s="559"/>
      <c r="NC581" s="559"/>
      <c r="ND581" s="559"/>
      <c r="NE581" s="559"/>
      <c r="NF581" s="559"/>
      <c r="NG581" s="559"/>
      <c r="NH581" s="559"/>
      <c r="NI581" s="559"/>
      <c r="NJ581" s="559"/>
      <c r="NK581" s="559"/>
      <c r="NL581" s="559"/>
      <c r="NM581" s="559"/>
      <c r="NN581" s="559"/>
      <c r="NO581" s="559"/>
      <c r="NP581" s="559"/>
      <c r="NQ581" s="559"/>
      <c r="NR581" s="559"/>
      <c r="NS581" s="559"/>
      <c r="NT581" s="559"/>
      <c r="NU581" s="559"/>
      <c r="NV581" s="559"/>
      <c r="NW581" s="559"/>
      <c r="NX581" s="559"/>
      <c r="NY581" s="559"/>
      <c r="NZ581" s="559"/>
      <c r="OA581" s="559"/>
      <c r="OB581" s="559"/>
      <c r="OC581" s="559"/>
      <c r="OD581" s="559"/>
      <c r="OE581" s="559"/>
      <c r="OF581" s="559"/>
      <c r="OG581" s="559"/>
      <c r="OH581" s="559"/>
      <c r="OI581" s="559"/>
      <c r="OJ581" s="559"/>
      <c r="OK581" s="559"/>
      <c r="OL581" s="559"/>
      <c r="OM581" s="559"/>
      <c r="ON581" s="559"/>
      <c r="OO581" s="559"/>
      <c r="OP581" s="559"/>
      <c r="OQ581" s="559"/>
      <c r="OR581" s="559"/>
      <c r="OS581" s="559"/>
      <c r="OT581" s="559"/>
      <c r="OU581" s="559"/>
      <c r="OV581" s="559"/>
      <c r="OW581" s="559"/>
      <c r="OX581" s="559"/>
      <c r="OY581" s="559"/>
      <c r="OZ581" s="559"/>
      <c r="PA581" s="559"/>
      <c r="PB581" s="559"/>
      <c r="PC581" s="559"/>
      <c r="PD581" s="559"/>
      <c r="PE581" s="559"/>
      <c r="PF581" s="559"/>
      <c r="PG581" s="559"/>
      <c r="PH581" s="559"/>
      <c r="PI581" s="559"/>
      <c r="PJ581" s="559"/>
      <c r="PK581" s="559"/>
      <c r="PL581" s="559"/>
      <c r="PM581" s="559"/>
      <c r="PN581" s="559"/>
      <c r="PO581" s="559"/>
      <c r="PP581" s="559"/>
      <c r="PQ581" s="559"/>
      <c r="PR581" s="559"/>
      <c r="PS581" s="559"/>
      <c r="PT581" s="559"/>
      <c r="PU581" s="559"/>
      <c r="PV581" s="559"/>
      <c r="PW581" s="559"/>
      <c r="PX581" s="559"/>
      <c r="PY581" s="559"/>
      <c r="PZ581" s="559"/>
      <c r="QA581" s="559"/>
      <c r="QB581" s="559"/>
      <c r="QC581" s="559"/>
      <c r="QD581" s="559"/>
      <c r="QE581" s="559"/>
      <c r="QF581" s="559"/>
      <c r="QG581" s="559"/>
      <c r="QH581" s="559"/>
      <c r="QI581" s="559"/>
      <c r="QJ581" s="559"/>
      <c r="QK581" s="559"/>
      <c r="QL581" s="559"/>
      <c r="QM581" s="559"/>
      <c r="QN581" s="559"/>
      <c r="QO581" s="559"/>
      <c r="QP581" s="559"/>
      <c r="QQ581" s="559"/>
      <c r="QR581" s="559"/>
      <c r="QS581" s="559"/>
      <c r="QT581" s="559"/>
      <c r="QU581" s="559"/>
      <c r="QV581" s="559"/>
      <c r="QW581" s="559"/>
      <c r="QX581" s="559"/>
      <c r="QY581" s="559"/>
      <c r="QZ581" s="559"/>
      <c r="RA581" s="559"/>
      <c r="RB581" s="559"/>
      <c r="RC581" s="559"/>
      <c r="RD581" s="559"/>
      <c r="RE581" s="559"/>
      <c r="RF581" s="559"/>
      <c r="RG581" s="559"/>
      <c r="RH581" s="559"/>
      <c r="RI581" s="559"/>
      <c r="RJ581" s="559"/>
      <c r="RK581" s="559"/>
      <c r="RL581" s="559"/>
      <c r="RM581" s="559"/>
      <c r="RN581" s="559"/>
      <c r="RO581" s="559"/>
      <c r="RP581" s="559"/>
      <c r="RQ581" s="559"/>
      <c r="RR581" s="559"/>
      <c r="RS581" s="559"/>
      <c r="RT581" s="559"/>
      <c r="RU581" s="559"/>
      <c r="RV581" s="559"/>
      <c r="RW581" s="559"/>
      <c r="RX581" s="559"/>
      <c r="RY581" s="559"/>
      <c r="RZ581" s="559"/>
      <c r="SA581" s="559"/>
      <c r="SB581" s="559"/>
      <c r="SC581" s="559"/>
      <c r="SD581" s="559"/>
      <c r="SE581" s="559"/>
      <c r="SF581" s="559"/>
      <c r="SG581" s="559"/>
      <c r="SH581" s="559"/>
      <c r="SI581" s="559"/>
      <c r="SJ581" s="559"/>
      <c r="SK581" s="559"/>
      <c r="SL581" s="559"/>
      <c r="SM581" s="559"/>
      <c r="SN581" s="559"/>
      <c r="SO581" s="559"/>
      <c r="SP581" s="559"/>
      <c r="SQ581" s="559"/>
      <c r="SR581" s="559"/>
      <c r="SS581" s="559"/>
      <c r="ST581" s="559"/>
      <c r="SU581" s="559"/>
      <c r="SV581" s="559"/>
      <c r="SW581" s="559"/>
      <c r="SX581" s="559"/>
      <c r="SY581" s="559"/>
      <c r="SZ581" s="559"/>
      <c r="TA581" s="559"/>
      <c r="TB581" s="559"/>
      <c r="TC581" s="559"/>
      <c r="TD581" s="559"/>
      <c r="TE581" s="559"/>
      <c r="TF581" s="559"/>
      <c r="TG581" s="559"/>
      <c r="TH581" s="559"/>
      <c r="TI581" s="559"/>
      <c r="TJ581" s="559"/>
      <c r="TK581" s="559"/>
      <c r="TL581" s="559"/>
      <c r="TM581" s="559"/>
      <c r="TN581" s="559"/>
      <c r="TO581" s="559"/>
      <c r="TP581" s="559"/>
      <c r="TQ581" s="559"/>
      <c r="TR581" s="559"/>
      <c r="TS581" s="559"/>
      <c r="TT581" s="559"/>
      <c r="TU581" s="559"/>
      <c r="TV581" s="559"/>
      <c r="TW581" s="559"/>
      <c r="TX581" s="559"/>
      <c r="TY581" s="559"/>
      <c r="TZ581" s="559"/>
      <c r="UA581" s="559"/>
      <c r="UB581" s="559"/>
      <c r="UC581" s="559"/>
      <c r="UD581" s="559"/>
      <c r="UE581" s="559"/>
      <c r="UF581" s="559"/>
      <c r="UG581" s="559"/>
      <c r="UH581" s="559"/>
      <c r="UI581" s="559"/>
      <c r="UJ581" s="559"/>
      <c r="UK581" s="559"/>
      <c r="UL581" s="559"/>
      <c r="UM581" s="559"/>
      <c r="UN581" s="559"/>
      <c r="UO581" s="559"/>
      <c r="UP581" s="559"/>
      <c r="UQ581" s="559"/>
      <c r="UR581" s="559"/>
      <c r="US581" s="559"/>
      <c r="UT581" s="559"/>
      <c r="UU581" s="559"/>
      <c r="UV581" s="559"/>
      <c r="UW581" s="559"/>
      <c r="UX581" s="559"/>
      <c r="UY581" s="559"/>
      <c r="UZ581" s="559"/>
      <c r="VA581" s="559"/>
      <c r="VB581" s="559"/>
      <c r="VC581" s="559"/>
      <c r="VD581" s="559"/>
      <c r="VE581" s="559"/>
      <c r="VF581" s="559"/>
      <c r="VG581" s="559"/>
      <c r="VH581" s="559"/>
      <c r="VI581" s="559"/>
      <c r="VJ581" s="559"/>
      <c r="VK581" s="559"/>
      <c r="VL581" s="559"/>
      <c r="VM581" s="559"/>
      <c r="VN581" s="559"/>
      <c r="VO581" s="559"/>
      <c r="VP581" s="559"/>
      <c r="VQ581" s="559"/>
      <c r="VR581" s="559"/>
      <c r="VS581" s="559"/>
      <c r="VT581" s="559"/>
      <c r="VU581" s="559"/>
      <c r="VV581" s="559"/>
      <c r="VW581" s="559"/>
      <c r="VX581" s="559"/>
      <c r="VY581" s="559"/>
      <c r="VZ581" s="559"/>
      <c r="WA581" s="559"/>
      <c r="WB581" s="559"/>
      <c r="WC581" s="559"/>
      <c r="WD581" s="559"/>
      <c r="WE581" s="559"/>
      <c r="WF581" s="559"/>
      <c r="WG581" s="559"/>
      <c r="WH581" s="559"/>
      <c r="WI581" s="559"/>
      <c r="WJ581" s="559"/>
      <c r="WK581" s="559"/>
      <c r="WL581" s="559"/>
      <c r="WM581" s="559"/>
      <c r="WN581" s="559"/>
      <c r="WO581" s="559"/>
      <c r="WP581" s="559"/>
      <c r="WQ581" s="559"/>
      <c r="WR581" s="559"/>
      <c r="WS581" s="559"/>
      <c r="WT581" s="559"/>
      <c r="WU581" s="559"/>
      <c r="WV581" s="559"/>
      <c r="WW581" s="559"/>
      <c r="WX581" s="559"/>
      <c r="WY581" s="559"/>
      <c r="WZ581" s="559"/>
      <c r="XA581" s="559"/>
      <c r="XB581" s="559"/>
      <c r="XC581" s="559"/>
      <c r="XD581" s="559"/>
      <c r="XE581" s="559"/>
      <c r="XF581" s="559"/>
      <c r="XG581" s="559"/>
      <c r="XH581" s="559"/>
      <c r="XI581" s="559"/>
      <c r="XJ581" s="559"/>
      <c r="XK581" s="559"/>
      <c r="XL581" s="559"/>
      <c r="XM581" s="559"/>
      <c r="XN581" s="559"/>
      <c r="XO581" s="559"/>
      <c r="XP581" s="559"/>
      <c r="XQ581" s="559"/>
      <c r="XR581" s="559"/>
      <c r="XS581" s="559"/>
      <c r="XT581" s="559"/>
      <c r="XU581" s="559"/>
      <c r="XV581" s="559"/>
      <c r="XW581" s="559"/>
      <c r="XX581" s="559"/>
      <c r="XY581" s="559"/>
      <c r="XZ581" s="559"/>
      <c r="YA581" s="559"/>
      <c r="YB581" s="559"/>
      <c r="YC581" s="559"/>
      <c r="YD581" s="559"/>
      <c r="YE581" s="559"/>
      <c r="YF581" s="559"/>
      <c r="YG581" s="559"/>
      <c r="YH581" s="559"/>
      <c r="YI581" s="559"/>
      <c r="YJ581" s="559"/>
      <c r="YK581" s="559"/>
      <c r="YL581" s="559"/>
      <c r="YM581" s="559"/>
      <c r="YN581" s="559"/>
      <c r="YO581" s="559"/>
      <c r="YP581" s="559"/>
      <c r="YQ581" s="559"/>
      <c r="YR581" s="559"/>
      <c r="YS581" s="559"/>
      <c r="YT581" s="559"/>
      <c r="YU581" s="559"/>
      <c r="YV581" s="559"/>
      <c r="YW581" s="559"/>
      <c r="YX581" s="559"/>
      <c r="YY581" s="559"/>
      <c r="YZ581" s="559"/>
      <c r="ZA581" s="559"/>
      <c r="ZB581" s="559"/>
      <c r="ZC581" s="559"/>
      <c r="ZD581" s="559"/>
      <c r="ZE581" s="559"/>
      <c r="ZF581" s="559"/>
      <c r="ZG581" s="559"/>
      <c r="ZH581" s="559"/>
      <c r="ZI581" s="559"/>
      <c r="ZJ581" s="559"/>
      <c r="ZK581" s="559"/>
      <c r="ZL581" s="559"/>
      <c r="ZM581" s="559"/>
      <c r="ZN581" s="559"/>
      <c r="ZO581" s="559"/>
      <c r="ZP581" s="559"/>
      <c r="ZQ581" s="559"/>
      <c r="ZR581" s="559"/>
      <c r="ZS581" s="559"/>
      <c r="ZT581" s="559"/>
      <c r="ZU581" s="559"/>
      <c r="ZV581" s="559"/>
      <c r="ZW581" s="559"/>
      <c r="ZX581" s="559"/>
      <c r="ZY581" s="559"/>
      <c r="ZZ581" s="559"/>
      <c r="AAA581" s="559"/>
      <c r="AAB581" s="559"/>
      <c r="AAC581" s="559"/>
      <c r="AAD581" s="559"/>
      <c r="AAE581" s="559"/>
      <c r="AAF581" s="559"/>
      <c r="AAG581" s="559"/>
      <c r="AAH581" s="559"/>
      <c r="AAI581" s="559"/>
      <c r="AAJ581" s="559"/>
      <c r="AAK581" s="559"/>
      <c r="AAL581" s="559"/>
      <c r="AAM581" s="559"/>
      <c r="AAN581" s="559"/>
      <c r="AAO581" s="559"/>
      <c r="AAP581" s="559"/>
      <c r="AAQ581" s="559"/>
      <c r="AAR581" s="559"/>
      <c r="AAS581" s="559"/>
      <c r="AAT581" s="559"/>
      <c r="AAU581" s="559"/>
      <c r="AAV581" s="559"/>
      <c r="AAW581" s="559"/>
      <c r="AAX581" s="559"/>
      <c r="AAY581" s="559"/>
      <c r="AAZ581" s="559"/>
      <c r="ABA581" s="559"/>
      <c r="ABB581" s="559"/>
      <c r="ABC581" s="559"/>
      <c r="ABD581" s="559"/>
      <c r="ABE581" s="559"/>
      <c r="ABF581" s="559"/>
      <c r="ABG581" s="559"/>
      <c r="ABH581" s="559"/>
      <c r="ABI581" s="559"/>
      <c r="ABJ581" s="559"/>
      <c r="ABK581" s="559"/>
      <c r="ABL581" s="559"/>
      <c r="ABM581" s="559"/>
      <c r="ABN581" s="559"/>
      <c r="ABO581" s="559"/>
      <c r="ABP581" s="559"/>
      <c r="ABQ581" s="559"/>
      <c r="ABR581" s="559"/>
      <c r="ABS581" s="559"/>
      <c r="ABT581" s="559"/>
      <c r="ABU581" s="559"/>
      <c r="ABV581" s="559"/>
      <c r="ABW581" s="559"/>
      <c r="ABX581" s="559"/>
      <c r="ABY581" s="559"/>
      <c r="ABZ581" s="559"/>
      <c r="ACA581" s="559"/>
      <c r="ACB581" s="559"/>
      <c r="ACC581" s="559"/>
      <c r="ACD581" s="559"/>
      <c r="ACE581" s="559"/>
      <c r="ACF581" s="559"/>
      <c r="ACG581" s="559"/>
      <c r="ACH581" s="559"/>
      <c r="ACI581" s="559"/>
      <c r="ACJ581" s="559"/>
      <c r="ACK581" s="559"/>
      <c r="ACL581" s="559"/>
      <c r="ACM581" s="559"/>
      <c r="ACN581" s="559"/>
      <c r="ACO581" s="559"/>
      <c r="ACP581" s="559"/>
      <c r="ACQ581" s="559"/>
      <c r="ACR581" s="559"/>
      <c r="ACS581" s="559"/>
      <c r="ACT581" s="559"/>
      <c r="ACU581" s="559"/>
      <c r="ACV581" s="559"/>
      <c r="ACW581" s="559"/>
      <c r="ACX581" s="559"/>
      <c r="ACY581" s="559"/>
      <c r="ACZ581" s="559"/>
      <c r="ADA581" s="559"/>
      <c r="ADB581" s="559"/>
      <c r="ADC581" s="559"/>
      <c r="ADD581" s="559"/>
      <c r="ADE581" s="559"/>
      <c r="ADF581" s="559"/>
      <c r="ADG581" s="559"/>
      <c r="ADH581" s="559"/>
      <c r="ADI581" s="559"/>
      <c r="ADJ581" s="559"/>
      <c r="ADK581" s="559"/>
      <c r="ADL581" s="559"/>
      <c r="ADM581" s="559"/>
      <c r="ADN581" s="559"/>
      <c r="ADO581" s="559"/>
      <c r="ADP581" s="559"/>
      <c r="ADQ581" s="559"/>
      <c r="ADR581" s="559"/>
      <c r="ADS581" s="559"/>
      <c r="ADT581" s="559"/>
      <c r="ADU581" s="559"/>
      <c r="ADV581" s="559"/>
      <c r="ADW581" s="559"/>
      <c r="ADX581" s="559"/>
      <c r="ADY581" s="559"/>
      <c r="ADZ581" s="559"/>
      <c r="AEA581" s="559"/>
      <c r="AEB581" s="559"/>
      <c r="AEC581" s="559"/>
      <c r="AED581" s="559"/>
      <c r="AEE581" s="559"/>
      <c r="AEF581" s="559"/>
      <c r="AEG581" s="559"/>
      <c r="AEH581" s="559"/>
      <c r="AEI581" s="559"/>
      <c r="AEJ581" s="559"/>
      <c r="AEK581" s="559"/>
      <c r="AEL581" s="559"/>
      <c r="AEM581" s="559"/>
      <c r="AEN581" s="559"/>
      <c r="AEO581" s="559"/>
      <c r="AEP581" s="559"/>
      <c r="AEQ581" s="559"/>
      <c r="AER581" s="559"/>
      <c r="AES581" s="559"/>
      <c r="AET581" s="559"/>
      <c r="AEU581" s="559"/>
      <c r="AEV581" s="559"/>
      <c r="AEW581" s="559"/>
      <c r="AEX581" s="559"/>
      <c r="AEY581" s="559"/>
      <c r="AEZ581" s="559"/>
      <c r="AFA581" s="559"/>
      <c r="AFB581" s="559"/>
      <c r="AFC581" s="559"/>
      <c r="AFD581" s="559"/>
      <c r="AFE581" s="559"/>
      <c r="AFF581" s="559"/>
      <c r="AFG581" s="559"/>
      <c r="AFH581" s="559"/>
      <c r="AFI581" s="559"/>
      <c r="AFJ581" s="559"/>
      <c r="AFK581" s="559"/>
      <c r="AFL581" s="559"/>
      <c r="AFM581" s="559"/>
      <c r="AFN581" s="559"/>
      <c r="AFO581" s="559"/>
      <c r="AFP581" s="559"/>
      <c r="AFQ581" s="559"/>
      <c r="AFR581" s="559"/>
      <c r="AFS581" s="559"/>
      <c r="AFT581" s="559"/>
      <c r="AFU581" s="559"/>
      <c r="AFV581" s="559"/>
      <c r="AFW581" s="559"/>
      <c r="AFX581" s="559"/>
      <c r="AFY581" s="559"/>
      <c r="AFZ581" s="559"/>
      <c r="AGA581" s="559"/>
      <c r="AGB581" s="559"/>
      <c r="AGC581" s="559"/>
      <c r="AGD581" s="559"/>
      <c r="AGE581" s="559"/>
      <c r="AGF581" s="559"/>
      <c r="AGG581" s="559"/>
      <c r="AGH581" s="559"/>
      <c r="AGI581" s="559"/>
      <c r="AGJ581" s="559"/>
      <c r="AGK581" s="559"/>
      <c r="AGL581" s="559"/>
      <c r="AGM581" s="559"/>
      <c r="AGN581" s="559"/>
      <c r="AGO581" s="559"/>
      <c r="AGP581" s="559"/>
      <c r="AGQ581" s="559"/>
      <c r="AGR581" s="559"/>
      <c r="AGS581" s="559"/>
      <c r="AGT581" s="559"/>
      <c r="AGU581" s="559"/>
      <c r="AGV581" s="559"/>
      <c r="AGW581" s="559"/>
      <c r="AGX581" s="559"/>
      <c r="AGY581" s="559"/>
      <c r="AGZ581" s="559"/>
      <c r="AHA581" s="559"/>
      <c r="AHB581" s="559"/>
      <c r="AHC581" s="559"/>
      <c r="AHD581" s="559"/>
      <c r="AHE581" s="559"/>
      <c r="AHF581" s="559"/>
      <c r="AHG581" s="559"/>
      <c r="AHH581" s="559"/>
      <c r="AHI581" s="559"/>
      <c r="AHJ581" s="559"/>
      <c r="AHK581" s="559"/>
      <c r="AHL581" s="559"/>
      <c r="AHM581" s="559"/>
      <c r="AHN581" s="559"/>
      <c r="AHO581" s="559"/>
      <c r="AHP581" s="559"/>
      <c r="AHQ581" s="559"/>
      <c r="AHR581" s="559"/>
      <c r="AHS581" s="559"/>
      <c r="AHT581" s="559"/>
      <c r="AHU581" s="559"/>
      <c r="AHV581" s="559"/>
      <c r="AHW581" s="559"/>
      <c r="AHX581" s="559"/>
      <c r="AHY581" s="559"/>
      <c r="AHZ581" s="559"/>
      <c r="AIA581" s="559"/>
      <c r="AIB581" s="559"/>
      <c r="AIC581" s="559"/>
      <c r="AID581" s="559"/>
      <c r="AIE581" s="559"/>
      <c r="AIF581" s="559"/>
      <c r="AIG581" s="559"/>
      <c r="AIH581" s="559"/>
      <c r="AII581" s="559"/>
      <c r="AIJ581" s="559"/>
      <c r="AIK581" s="559"/>
      <c r="AIL581" s="559"/>
      <c r="AIM581" s="559"/>
      <c r="AIN581" s="559"/>
      <c r="AIO581" s="559"/>
      <c r="AIP581" s="559"/>
      <c r="AIQ581" s="559"/>
      <c r="AIR581" s="559"/>
      <c r="AIS581" s="559"/>
      <c r="AIT581" s="559"/>
      <c r="AIU581" s="559"/>
      <c r="AIV581" s="559"/>
      <c r="AIW581" s="559"/>
      <c r="AIX581" s="559"/>
      <c r="AIY581" s="559"/>
      <c r="AIZ581" s="559"/>
      <c r="AJA581" s="559"/>
      <c r="AJB581" s="559"/>
      <c r="AJC581" s="559"/>
      <c r="AJD581" s="559"/>
      <c r="AJE581" s="559"/>
      <c r="AJF581" s="559"/>
      <c r="AJG581" s="559"/>
      <c r="AJH581" s="559"/>
      <c r="AJI581" s="559"/>
      <c r="AJJ581" s="559"/>
      <c r="AJK581" s="559"/>
      <c r="AJL581" s="559"/>
      <c r="AJM581" s="559"/>
      <c r="AJN581" s="559"/>
      <c r="AJO581" s="559"/>
      <c r="AJP581" s="559"/>
      <c r="AJQ581" s="559"/>
      <c r="AJR581" s="559"/>
      <c r="AJS581" s="559"/>
      <c r="AJT581" s="559"/>
      <c r="AJU581" s="559"/>
      <c r="AJV581" s="559"/>
      <c r="AJW581" s="559"/>
      <c r="AJX581" s="559"/>
      <c r="AJY581" s="559"/>
      <c r="AJZ581" s="559"/>
      <c r="AKA581" s="559"/>
      <c r="AKB581" s="559"/>
      <c r="AKC581" s="559"/>
      <c r="AKD581" s="559"/>
      <c r="AKE581" s="559"/>
      <c r="AKF581" s="559"/>
      <c r="AKG581" s="559"/>
      <c r="AKH581" s="559"/>
      <c r="AKI581" s="559"/>
      <c r="AKJ581" s="559"/>
      <c r="AKK581" s="559"/>
      <c r="AKL581" s="559"/>
      <c r="AKM581" s="559"/>
      <c r="AKN581" s="559"/>
      <c r="AKO581" s="559"/>
      <c r="AKP581" s="559"/>
      <c r="AKQ581" s="559"/>
      <c r="AKR581" s="559"/>
      <c r="AKS581" s="559"/>
      <c r="AKT581" s="559"/>
      <c r="AKU581" s="559"/>
      <c r="AKV581" s="559"/>
      <c r="AKW581" s="559"/>
      <c r="AKX581" s="559"/>
      <c r="AKY581" s="559"/>
      <c r="AKZ581" s="559"/>
      <c r="ALA581" s="559"/>
      <c r="ALB581" s="559"/>
      <c r="ALC581" s="559"/>
      <c r="ALD581" s="559"/>
      <c r="ALE581" s="559"/>
      <c r="ALF581" s="559"/>
      <c r="ALG581" s="559"/>
      <c r="ALH581" s="559"/>
      <c r="ALI581" s="559"/>
      <c r="ALJ581" s="559"/>
      <c r="ALK581" s="559"/>
      <c r="ALL581" s="559"/>
      <c r="ALM581" s="559"/>
      <c r="ALN581" s="559"/>
      <c r="ALO581" s="559"/>
      <c r="ALP581" s="559"/>
      <c r="ALQ581" s="559"/>
      <c r="ALR581" s="559"/>
      <c r="ALS581" s="559"/>
      <c r="ALT581" s="559"/>
      <c r="ALU581" s="559"/>
      <c r="ALV581" s="559"/>
      <c r="ALW581" s="559"/>
      <c r="ALX581" s="559"/>
      <c r="ALY581" s="559"/>
      <c r="ALZ581" s="559"/>
      <c r="AMA581" s="559"/>
      <c r="AMB581" s="559"/>
      <c r="AMC581" s="559"/>
      <c r="AMD581" s="559"/>
      <c r="AME581" s="559"/>
      <c r="AMF581" s="559"/>
      <c r="AMG581" s="559"/>
      <c r="AMH581" s="559"/>
      <c r="AMI581" s="559"/>
      <c r="AMJ581" s="559"/>
    </row>
    <row r="582" spans="1:1024" ht="15.75" customHeight="1" x14ac:dyDescent="0.25">
      <c r="A582" s="446" t="s">
        <v>24062</v>
      </c>
      <c r="B582" s="257">
        <v>582</v>
      </c>
      <c r="C582" s="258" t="s">
        <v>24664</v>
      </c>
      <c r="D582" s="308" t="s">
        <v>24063</v>
      </c>
      <c r="E582" s="277" t="s">
        <v>766</v>
      </c>
      <c r="F582" s="278"/>
      <c r="G582" s="280"/>
      <c r="H582" s="280"/>
      <c r="I582" s="492" t="s">
        <v>750</v>
      </c>
      <c r="J582" s="278">
        <v>2</v>
      </c>
      <c r="K582" s="278">
        <v>2</v>
      </c>
      <c r="L582" s="278"/>
      <c r="M582" s="278"/>
      <c r="N582" s="278">
        <v>1</v>
      </c>
      <c r="O582" s="278"/>
      <c r="P582" s="278">
        <v>335</v>
      </c>
      <c r="Q582" s="278"/>
      <c r="R582" s="278"/>
      <c r="S582" s="278"/>
      <c r="T582" s="278"/>
      <c r="U582" s="278"/>
      <c r="V582" s="278"/>
      <c r="W582" s="283">
        <f t="shared" si="251"/>
        <v>100</v>
      </c>
      <c r="X582" s="283">
        <f t="shared" si="248"/>
        <v>100</v>
      </c>
      <c r="Y582" s="283">
        <f t="shared" si="255"/>
        <v>20</v>
      </c>
      <c r="Z582" s="283">
        <f t="shared" si="249"/>
        <v>100</v>
      </c>
      <c r="AA582" s="283">
        <f t="shared" si="250"/>
        <v>100</v>
      </c>
      <c r="AB582" s="287">
        <f t="shared" si="253"/>
        <v>100</v>
      </c>
      <c r="AC582" s="287">
        <f t="shared" si="252"/>
        <v>100</v>
      </c>
      <c r="AD582" s="287">
        <f t="shared" si="238"/>
        <v>100</v>
      </c>
      <c r="AE582" s="284">
        <f t="shared" si="246"/>
        <v>100</v>
      </c>
      <c r="AF582" s="284">
        <f t="shared" si="256"/>
        <v>100</v>
      </c>
      <c r="AG582" s="268">
        <f t="shared" si="257"/>
        <v>10</v>
      </c>
      <c r="AH582" s="268">
        <f t="shared" si="254"/>
        <v>10</v>
      </c>
      <c r="AI582" s="268">
        <f t="shared" si="258"/>
        <v>100</v>
      </c>
      <c r="AJ582" s="268">
        <f t="shared" si="247"/>
        <v>100</v>
      </c>
      <c r="AK582" s="305" t="s">
        <v>750</v>
      </c>
      <c r="AL582" s="278"/>
      <c r="AM582" s="278"/>
      <c r="AN582" s="511"/>
      <c r="AO582" s="277"/>
      <c r="AP582" s="277"/>
      <c r="AQ582" s="277"/>
      <c r="AR582" s="171" t="s">
        <v>24064</v>
      </c>
      <c r="AS582" s="356" t="s">
        <v>31875</v>
      </c>
      <c r="AT582" s="277"/>
      <c r="AU582" s="277"/>
    </row>
    <row r="583" spans="1:1024" x14ac:dyDescent="0.25">
      <c r="A583" s="446" t="s">
        <v>24065</v>
      </c>
      <c r="B583" s="257">
        <v>583</v>
      </c>
      <c r="C583" s="258" t="s">
        <v>24665</v>
      </c>
      <c r="D583" s="308" t="s">
        <v>24066</v>
      </c>
      <c r="E583" s="277" t="s">
        <v>766</v>
      </c>
      <c r="F583" s="278"/>
      <c r="G583" s="280"/>
      <c r="H583" s="280"/>
      <c r="I583" s="492" t="s">
        <v>750</v>
      </c>
      <c r="J583" s="278"/>
      <c r="K583" s="278"/>
      <c r="L583" s="278"/>
      <c r="M583" s="278"/>
      <c r="N583" s="278">
        <v>1</v>
      </c>
      <c r="O583" s="278"/>
      <c r="P583" s="278"/>
      <c r="Q583" s="278"/>
      <c r="R583" s="278"/>
      <c r="S583" s="278"/>
      <c r="T583" s="278"/>
      <c r="U583" s="278"/>
      <c r="V583" s="278"/>
      <c r="W583" s="283">
        <f t="shared" si="251"/>
        <v>100</v>
      </c>
      <c r="X583" s="283">
        <f t="shared" si="248"/>
        <v>100</v>
      </c>
      <c r="Y583" s="283">
        <f t="shared" si="255"/>
        <v>100</v>
      </c>
      <c r="Z583" s="283">
        <f t="shared" si="249"/>
        <v>100</v>
      </c>
      <c r="AA583" s="283">
        <f t="shared" si="250"/>
        <v>100</v>
      </c>
      <c r="AB583" s="287">
        <f t="shared" si="253"/>
        <v>100</v>
      </c>
      <c r="AC583" s="287">
        <f t="shared" si="252"/>
        <v>100</v>
      </c>
      <c r="AD583" s="287">
        <f t="shared" si="238"/>
        <v>100</v>
      </c>
      <c r="AE583" s="284">
        <f t="shared" si="246"/>
        <v>100</v>
      </c>
      <c r="AF583" s="284">
        <f t="shared" si="256"/>
        <v>100</v>
      </c>
      <c r="AG583" s="268">
        <f t="shared" si="257"/>
        <v>100</v>
      </c>
      <c r="AH583" s="268">
        <f t="shared" si="254"/>
        <v>100</v>
      </c>
      <c r="AI583" s="268">
        <f t="shared" si="258"/>
        <v>100</v>
      </c>
      <c r="AJ583" s="268">
        <f t="shared" si="247"/>
        <v>100</v>
      </c>
      <c r="AK583" s="305" t="s">
        <v>750</v>
      </c>
      <c r="AL583" s="277"/>
      <c r="AM583" s="277"/>
      <c r="AN583" s="511"/>
      <c r="AO583" s="277"/>
      <c r="AP583" s="277"/>
      <c r="AQ583" s="277"/>
      <c r="AR583" s="171" t="s">
        <v>24067</v>
      </c>
      <c r="AS583" s="171"/>
      <c r="AT583" s="277"/>
      <c r="AU583" s="277"/>
      <c r="AW583" s="559"/>
      <c r="AX583" s="559"/>
      <c r="AY583" s="559"/>
      <c r="AZ583" s="559"/>
      <c r="BA583" s="559"/>
      <c r="BB583" s="559"/>
      <c r="BC583" s="559"/>
      <c r="BD583" s="559"/>
      <c r="BE583" s="559"/>
      <c r="BF583" s="559"/>
      <c r="BG583" s="559"/>
      <c r="BH583" s="559"/>
      <c r="BI583" s="559"/>
      <c r="BJ583" s="559"/>
      <c r="BK583" s="559"/>
      <c r="BL583" s="559"/>
      <c r="BM583" s="559"/>
      <c r="BN583" s="559"/>
      <c r="BO583" s="559"/>
      <c r="BP583" s="559"/>
      <c r="BQ583" s="559"/>
      <c r="BR583" s="559"/>
      <c r="BS583" s="559"/>
      <c r="BT583" s="559"/>
      <c r="BU583" s="559"/>
      <c r="BV583" s="559"/>
      <c r="BW583" s="559"/>
      <c r="BX583" s="559"/>
      <c r="BY583" s="559"/>
      <c r="BZ583" s="559"/>
      <c r="CA583" s="559"/>
      <c r="CB583" s="559"/>
      <c r="CC583" s="559"/>
      <c r="CD583" s="559"/>
      <c r="CE583" s="559"/>
      <c r="CF583" s="559"/>
      <c r="CG583" s="559"/>
      <c r="CH583" s="559"/>
      <c r="CI583" s="559"/>
      <c r="CJ583" s="559"/>
      <c r="CK583" s="559"/>
      <c r="CL583" s="559"/>
      <c r="CM583" s="559"/>
      <c r="CN583" s="559"/>
      <c r="CO583" s="559"/>
      <c r="CP583" s="559"/>
      <c r="CQ583" s="559"/>
      <c r="CR583" s="559"/>
      <c r="CS583" s="559"/>
      <c r="CT583" s="559"/>
      <c r="CU583" s="559"/>
      <c r="CV583" s="559"/>
      <c r="CW583" s="559"/>
      <c r="CX583" s="559"/>
      <c r="CY583" s="559"/>
      <c r="CZ583" s="559"/>
      <c r="DA583" s="559"/>
      <c r="DB583" s="559"/>
      <c r="DC583" s="559"/>
      <c r="DD583" s="559"/>
      <c r="DE583" s="559"/>
      <c r="DF583" s="559"/>
      <c r="DG583" s="559"/>
      <c r="DH583" s="559"/>
      <c r="DI583" s="559"/>
      <c r="DJ583" s="559"/>
      <c r="DK583" s="559"/>
      <c r="DL583" s="559"/>
      <c r="DM583" s="559"/>
      <c r="DN583" s="559"/>
      <c r="DO583" s="559"/>
      <c r="DP583" s="559"/>
      <c r="DQ583" s="559"/>
      <c r="DR583" s="559"/>
      <c r="DS583" s="559"/>
      <c r="DT583" s="559"/>
      <c r="DU583" s="559"/>
      <c r="DV583" s="559"/>
      <c r="DW583" s="559"/>
      <c r="DX583" s="559"/>
      <c r="DY583" s="559"/>
      <c r="DZ583" s="559"/>
      <c r="EA583" s="559"/>
      <c r="EB583" s="559"/>
      <c r="EC583" s="559"/>
      <c r="ED583" s="559"/>
      <c r="EE583" s="559"/>
      <c r="EF583" s="559"/>
      <c r="EG583" s="559"/>
      <c r="EH583" s="559"/>
      <c r="EI583" s="559"/>
      <c r="EJ583" s="559"/>
      <c r="EK583" s="559"/>
      <c r="EL583" s="559"/>
      <c r="EM583" s="559"/>
      <c r="EN583" s="559"/>
      <c r="EO583" s="559"/>
      <c r="EP583" s="559"/>
      <c r="EQ583" s="559"/>
      <c r="ER583" s="559"/>
      <c r="ES583" s="559"/>
      <c r="ET583" s="559"/>
      <c r="EU583" s="559"/>
      <c r="EV583" s="559"/>
      <c r="EW583" s="559"/>
      <c r="EX583" s="559"/>
      <c r="EY583" s="559"/>
      <c r="EZ583" s="559"/>
      <c r="FA583" s="559"/>
      <c r="FB583" s="559"/>
      <c r="FC583" s="559"/>
      <c r="FD583" s="559"/>
      <c r="FE583" s="559"/>
      <c r="FF583" s="559"/>
      <c r="FG583" s="559"/>
      <c r="FH583" s="559"/>
      <c r="FI583" s="559"/>
      <c r="FJ583" s="559"/>
      <c r="FK583" s="559"/>
      <c r="FL583" s="559"/>
      <c r="FM583" s="559"/>
      <c r="FN583" s="559"/>
      <c r="FO583" s="559"/>
      <c r="FP583" s="559"/>
      <c r="FQ583" s="559"/>
      <c r="FR583" s="559"/>
      <c r="FS583" s="559"/>
      <c r="FT583" s="559"/>
      <c r="FU583" s="559"/>
      <c r="FV583" s="559"/>
      <c r="FW583" s="559"/>
      <c r="FX583" s="559"/>
      <c r="FY583" s="559"/>
      <c r="FZ583" s="559"/>
      <c r="GA583" s="559"/>
      <c r="GB583" s="559"/>
      <c r="GC583" s="559"/>
      <c r="GD583" s="559"/>
      <c r="GE583" s="559"/>
      <c r="GF583" s="559"/>
      <c r="GG583" s="559"/>
      <c r="GH583" s="559"/>
      <c r="GI583" s="559"/>
      <c r="GJ583" s="559"/>
      <c r="GK583" s="559"/>
      <c r="GL583" s="559"/>
      <c r="GM583" s="559"/>
      <c r="GN583" s="559"/>
      <c r="GO583" s="559"/>
      <c r="GP583" s="559"/>
      <c r="GQ583" s="559"/>
      <c r="GR583" s="559"/>
      <c r="GS583" s="559"/>
      <c r="GT583" s="559"/>
      <c r="GU583" s="559"/>
      <c r="GV583" s="559"/>
      <c r="GW583" s="559"/>
      <c r="GX583" s="559"/>
      <c r="GY583" s="559"/>
      <c r="GZ583" s="559"/>
      <c r="HA583" s="559"/>
      <c r="HB583" s="559"/>
      <c r="HC583" s="559"/>
      <c r="HD583" s="559"/>
      <c r="HE583" s="559"/>
      <c r="HF583" s="559"/>
      <c r="HG583" s="559"/>
      <c r="HH583" s="559"/>
      <c r="HI583" s="559"/>
      <c r="HJ583" s="559"/>
      <c r="HK583" s="559"/>
      <c r="HL583" s="559"/>
      <c r="HM583" s="559"/>
      <c r="HN583" s="559"/>
      <c r="HO583" s="559"/>
      <c r="HP583" s="559"/>
      <c r="HQ583" s="559"/>
      <c r="HR583" s="559"/>
      <c r="HS583" s="559"/>
      <c r="HT583" s="559"/>
      <c r="HU583" s="559"/>
      <c r="HV583" s="559"/>
      <c r="HW583" s="559"/>
      <c r="HX583" s="559"/>
      <c r="HY583" s="559"/>
      <c r="HZ583" s="559"/>
      <c r="IA583" s="559"/>
      <c r="IB583" s="559"/>
      <c r="IC583" s="559"/>
      <c r="ID583" s="559"/>
      <c r="IE583" s="559"/>
      <c r="IF583" s="559"/>
      <c r="IG583" s="559"/>
      <c r="IH583" s="559"/>
      <c r="II583" s="559"/>
      <c r="IJ583" s="559"/>
      <c r="IK583" s="559"/>
      <c r="IL583" s="559"/>
      <c r="IM583" s="559"/>
      <c r="IN583" s="559"/>
      <c r="IO583" s="559"/>
      <c r="IP583" s="559"/>
      <c r="IQ583" s="559"/>
      <c r="IR583" s="559"/>
      <c r="IS583" s="559"/>
      <c r="IT583" s="559"/>
      <c r="IU583" s="559"/>
      <c r="IV583" s="559"/>
      <c r="IW583" s="559"/>
      <c r="IX583" s="559"/>
      <c r="IY583" s="559"/>
      <c r="IZ583" s="559"/>
      <c r="JA583" s="559"/>
      <c r="JB583" s="559"/>
      <c r="JC583" s="559"/>
      <c r="JD583" s="559"/>
      <c r="JE583" s="559"/>
      <c r="JF583" s="559"/>
      <c r="JG583" s="559"/>
      <c r="JH583" s="559"/>
      <c r="JI583" s="559"/>
      <c r="JJ583" s="559"/>
      <c r="JK583" s="559"/>
      <c r="JL583" s="559"/>
      <c r="JM583" s="559"/>
      <c r="JN583" s="559"/>
      <c r="JO583" s="559"/>
      <c r="JP583" s="559"/>
      <c r="JQ583" s="559"/>
      <c r="JR583" s="559"/>
      <c r="JS583" s="559"/>
      <c r="JT583" s="559"/>
      <c r="JU583" s="559"/>
      <c r="JV583" s="559"/>
      <c r="JW583" s="559"/>
      <c r="JX583" s="559"/>
      <c r="JY583" s="559"/>
      <c r="JZ583" s="559"/>
      <c r="KA583" s="559"/>
      <c r="KB583" s="559"/>
      <c r="KC583" s="559"/>
      <c r="KD583" s="559"/>
      <c r="KE583" s="559"/>
      <c r="KF583" s="559"/>
      <c r="KG583" s="559"/>
      <c r="KH583" s="559"/>
      <c r="KI583" s="559"/>
      <c r="KJ583" s="559"/>
      <c r="KK583" s="559"/>
      <c r="KL583" s="559"/>
      <c r="KM583" s="559"/>
      <c r="KN583" s="559"/>
      <c r="KO583" s="559"/>
      <c r="KP583" s="559"/>
      <c r="KQ583" s="559"/>
      <c r="KR583" s="559"/>
      <c r="KS583" s="559"/>
      <c r="KT583" s="559"/>
      <c r="KU583" s="559"/>
      <c r="KV583" s="559"/>
      <c r="KW583" s="559"/>
      <c r="KX583" s="559"/>
      <c r="KY583" s="559"/>
      <c r="KZ583" s="559"/>
      <c r="LA583" s="559"/>
      <c r="LB583" s="559"/>
      <c r="LC583" s="559"/>
      <c r="LD583" s="559"/>
      <c r="LE583" s="559"/>
      <c r="LF583" s="559"/>
      <c r="LG583" s="559"/>
      <c r="LH583" s="559"/>
      <c r="LI583" s="559"/>
      <c r="LJ583" s="559"/>
      <c r="LK583" s="559"/>
      <c r="LL583" s="559"/>
      <c r="LM583" s="559"/>
      <c r="LN583" s="559"/>
      <c r="LO583" s="559"/>
      <c r="LP583" s="559"/>
      <c r="LQ583" s="559"/>
      <c r="LR583" s="559"/>
      <c r="LS583" s="559"/>
      <c r="LT583" s="559"/>
      <c r="LU583" s="559"/>
      <c r="LV583" s="559"/>
      <c r="LW583" s="559"/>
      <c r="LX583" s="559"/>
      <c r="LY583" s="559"/>
      <c r="LZ583" s="559"/>
      <c r="MA583" s="559"/>
      <c r="MB583" s="559"/>
      <c r="MC583" s="559"/>
      <c r="MD583" s="559"/>
      <c r="ME583" s="559"/>
      <c r="MF583" s="559"/>
      <c r="MG583" s="559"/>
      <c r="MH583" s="559"/>
      <c r="MI583" s="559"/>
      <c r="MJ583" s="559"/>
      <c r="MK583" s="559"/>
      <c r="ML583" s="559"/>
      <c r="MM583" s="559"/>
      <c r="MN583" s="559"/>
      <c r="MO583" s="559"/>
      <c r="MP583" s="559"/>
      <c r="MQ583" s="559"/>
      <c r="MR583" s="559"/>
      <c r="MS583" s="559"/>
      <c r="MT583" s="559"/>
      <c r="MU583" s="559"/>
      <c r="MV583" s="559"/>
      <c r="MW583" s="559"/>
      <c r="MX583" s="559"/>
      <c r="MY583" s="559"/>
      <c r="MZ583" s="559"/>
      <c r="NA583" s="559"/>
      <c r="NB583" s="559"/>
      <c r="NC583" s="559"/>
      <c r="ND583" s="559"/>
      <c r="NE583" s="559"/>
      <c r="NF583" s="559"/>
      <c r="NG583" s="559"/>
      <c r="NH583" s="559"/>
      <c r="NI583" s="559"/>
      <c r="NJ583" s="559"/>
      <c r="NK583" s="559"/>
      <c r="NL583" s="559"/>
      <c r="NM583" s="559"/>
      <c r="NN583" s="559"/>
      <c r="NO583" s="559"/>
      <c r="NP583" s="559"/>
      <c r="NQ583" s="559"/>
      <c r="NR583" s="559"/>
      <c r="NS583" s="559"/>
      <c r="NT583" s="559"/>
      <c r="NU583" s="559"/>
      <c r="NV583" s="559"/>
      <c r="NW583" s="559"/>
      <c r="NX583" s="559"/>
      <c r="NY583" s="559"/>
      <c r="NZ583" s="559"/>
      <c r="OA583" s="559"/>
      <c r="OB583" s="559"/>
      <c r="OC583" s="559"/>
      <c r="OD583" s="559"/>
      <c r="OE583" s="559"/>
      <c r="OF583" s="559"/>
      <c r="OG583" s="559"/>
      <c r="OH583" s="559"/>
      <c r="OI583" s="559"/>
      <c r="OJ583" s="559"/>
      <c r="OK583" s="559"/>
      <c r="OL583" s="559"/>
      <c r="OM583" s="559"/>
      <c r="ON583" s="559"/>
      <c r="OO583" s="559"/>
      <c r="OP583" s="559"/>
      <c r="OQ583" s="559"/>
      <c r="OR583" s="559"/>
      <c r="OS583" s="559"/>
      <c r="OT583" s="559"/>
      <c r="OU583" s="559"/>
      <c r="OV583" s="559"/>
      <c r="OW583" s="559"/>
      <c r="OX583" s="559"/>
      <c r="OY583" s="559"/>
      <c r="OZ583" s="559"/>
      <c r="PA583" s="559"/>
      <c r="PB583" s="559"/>
      <c r="PC583" s="559"/>
      <c r="PD583" s="559"/>
      <c r="PE583" s="559"/>
      <c r="PF583" s="559"/>
      <c r="PG583" s="559"/>
      <c r="PH583" s="559"/>
      <c r="PI583" s="559"/>
      <c r="PJ583" s="559"/>
      <c r="PK583" s="559"/>
      <c r="PL583" s="559"/>
      <c r="PM583" s="559"/>
      <c r="PN583" s="559"/>
      <c r="PO583" s="559"/>
      <c r="PP583" s="559"/>
      <c r="PQ583" s="559"/>
      <c r="PR583" s="559"/>
      <c r="PS583" s="559"/>
      <c r="PT583" s="559"/>
      <c r="PU583" s="559"/>
      <c r="PV583" s="559"/>
      <c r="PW583" s="559"/>
      <c r="PX583" s="559"/>
      <c r="PY583" s="559"/>
      <c r="PZ583" s="559"/>
      <c r="QA583" s="559"/>
      <c r="QB583" s="559"/>
      <c r="QC583" s="559"/>
      <c r="QD583" s="559"/>
      <c r="QE583" s="559"/>
      <c r="QF583" s="559"/>
      <c r="QG583" s="559"/>
      <c r="QH583" s="559"/>
      <c r="QI583" s="559"/>
      <c r="QJ583" s="559"/>
      <c r="QK583" s="559"/>
      <c r="QL583" s="559"/>
      <c r="QM583" s="559"/>
      <c r="QN583" s="559"/>
      <c r="QO583" s="559"/>
      <c r="QP583" s="559"/>
      <c r="QQ583" s="559"/>
      <c r="QR583" s="559"/>
      <c r="QS583" s="559"/>
      <c r="QT583" s="559"/>
      <c r="QU583" s="559"/>
      <c r="QV583" s="559"/>
      <c r="QW583" s="559"/>
      <c r="QX583" s="559"/>
      <c r="QY583" s="559"/>
      <c r="QZ583" s="559"/>
      <c r="RA583" s="559"/>
      <c r="RB583" s="559"/>
      <c r="RC583" s="559"/>
      <c r="RD583" s="559"/>
      <c r="RE583" s="559"/>
      <c r="RF583" s="559"/>
      <c r="RG583" s="559"/>
      <c r="RH583" s="559"/>
      <c r="RI583" s="559"/>
      <c r="RJ583" s="559"/>
      <c r="RK583" s="559"/>
      <c r="RL583" s="559"/>
      <c r="RM583" s="559"/>
      <c r="RN583" s="559"/>
      <c r="RO583" s="559"/>
      <c r="RP583" s="559"/>
      <c r="RQ583" s="559"/>
      <c r="RR583" s="559"/>
      <c r="RS583" s="559"/>
      <c r="RT583" s="559"/>
      <c r="RU583" s="559"/>
      <c r="RV583" s="559"/>
      <c r="RW583" s="559"/>
      <c r="RX583" s="559"/>
      <c r="RY583" s="559"/>
      <c r="RZ583" s="559"/>
      <c r="SA583" s="559"/>
      <c r="SB583" s="559"/>
      <c r="SC583" s="559"/>
      <c r="SD583" s="559"/>
      <c r="SE583" s="559"/>
      <c r="SF583" s="559"/>
      <c r="SG583" s="559"/>
      <c r="SH583" s="559"/>
      <c r="SI583" s="559"/>
      <c r="SJ583" s="559"/>
      <c r="SK583" s="559"/>
      <c r="SL583" s="559"/>
      <c r="SM583" s="559"/>
      <c r="SN583" s="559"/>
      <c r="SO583" s="559"/>
      <c r="SP583" s="559"/>
      <c r="SQ583" s="559"/>
      <c r="SR583" s="559"/>
      <c r="SS583" s="559"/>
      <c r="ST583" s="559"/>
      <c r="SU583" s="559"/>
      <c r="SV583" s="559"/>
      <c r="SW583" s="559"/>
      <c r="SX583" s="559"/>
      <c r="SY583" s="559"/>
      <c r="SZ583" s="559"/>
      <c r="TA583" s="559"/>
      <c r="TB583" s="559"/>
      <c r="TC583" s="559"/>
      <c r="TD583" s="559"/>
      <c r="TE583" s="559"/>
      <c r="TF583" s="559"/>
      <c r="TG583" s="559"/>
      <c r="TH583" s="559"/>
      <c r="TI583" s="559"/>
      <c r="TJ583" s="559"/>
      <c r="TK583" s="559"/>
      <c r="TL583" s="559"/>
      <c r="TM583" s="559"/>
      <c r="TN583" s="559"/>
      <c r="TO583" s="559"/>
      <c r="TP583" s="559"/>
      <c r="TQ583" s="559"/>
      <c r="TR583" s="559"/>
      <c r="TS583" s="559"/>
      <c r="TT583" s="559"/>
      <c r="TU583" s="559"/>
      <c r="TV583" s="559"/>
      <c r="TW583" s="559"/>
      <c r="TX583" s="559"/>
      <c r="TY583" s="559"/>
      <c r="TZ583" s="559"/>
      <c r="UA583" s="559"/>
      <c r="UB583" s="559"/>
      <c r="UC583" s="559"/>
      <c r="UD583" s="559"/>
      <c r="UE583" s="559"/>
      <c r="UF583" s="559"/>
      <c r="UG583" s="559"/>
      <c r="UH583" s="559"/>
      <c r="UI583" s="559"/>
      <c r="UJ583" s="559"/>
      <c r="UK583" s="559"/>
      <c r="UL583" s="559"/>
      <c r="UM583" s="559"/>
      <c r="UN583" s="559"/>
      <c r="UO583" s="559"/>
      <c r="UP583" s="559"/>
      <c r="UQ583" s="559"/>
      <c r="UR583" s="559"/>
      <c r="US583" s="559"/>
      <c r="UT583" s="559"/>
      <c r="UU583" s="559"/>
      <c r="UV583" s="559"/>
      <c r="UW583" s="559"/>
      <c r="UX583" s="559"/>
      <c r="UY583" s="559"/>
      <c r="UZ583" s="559"/>
      <c r="VA583" s="559"/>
      <c r="VB583" s="559"/>
      <c r="VC583" s="559"/>
      <c r="VD583" s="559"/>
      <c r="VE583" s="559"/>
      <c r="VF583" s="559"/>
      <c r="VG583" s="559"/>
      <c r="VH583" s="559"/>
      <c r="VI583" s="559"/>
      <c r="VJ583" s="559"/>
      <c r="VK583" s="559"/>
      <c r="VL583" s="559"/>
      <c r="VM583" s="559"/>
      <c r="VN583" s="559"/>
      <c r="VO583" s="559"/>
      <c r="VP583" s="559"/>
      <c r="VQ583" s="559"/>
      <c r="VR583" s="559"/>
      <c r="VS583" s="559"/>
      <c r="VT583" s="559"/>
      <c r="VU583" s="559"/>
      <c r="VV583" s="559"/>
      <c r="VW583" s="559"/>
      <c r="VX583" s="559"/>
      <c r="VY583" s="559"/>
      <c r="VZ583" s="559"/>
      <c r="WA583" s="559"/>
      <c r="WB583" s="559"/>
      <c r="WC583" s="559"/>
      <c r="WD583" s="559"/>
      <c r="WE583" s="559"/>
      <c r="WF583" s="559"/>
      <c r="WG583" s="559"/>
      <c r="WH583" s="559"/>
      <c r="WI583" s="559"/>
      <c r="WJ583" s="559"/>
      <c r="WK583" s="559"/>
      <c r="WL583" s="559"/>
      <c r="WM583" s="559"/>
      <c r="WN583" s="559"/>
      <c r="WO583" s="559"/>
      <c r="WP583" s="559"/>
      <c r="WQ583" s="559"/>
      <c r="WR583" s="559"/>
      <c r="WS583" s="559"/>
      <c r="WT583" s="559"/>
      <c r="WU583" s="559"/>
      <c r="WV583" s="559"/>
      <c r="WW583" s="559"/>
      <c r="WX583" s="559"/>
      <c r="WY583" s="559"/>
      <c r="WZ583" s="559"/>
      <c r="XA583" s="559"/>
      <c r="XB583" s="559"/>
      <c r="XC583" s="559"/>
      <c r="XD583" s="559"/>
      <c r="XE583" s="559"/>
      <c r="XF583" s="559"/>
      <c r="XG583" s="559"/>
      <c r="XH583" s="559"/>
      <c r="XI583" s="559"/>
      <c r="XJ583" s="559"/>
      <c r="XK583" s="559"/>
      <c r="XL583" s="559"/>
      <c r="XM583" s="559"/>
      <c r="XN583" s="559"/>
      <c r="XO583" s="559"/>
      <c r="XP583" s="559"/>
      <c r="XQ583" s="559"/>
      <c r="XR583" s="559"/>
      <c r="XS583" s="559"/>
      <c r="XT583" s="559"/>
      <c r="XU583" s="559"/>
      <c r="XV583" s="559"/>
      <c r="XW583" s="559"/>
      <c r="XX583" s="559"/>
      <c r="XY583" s="559"/>
      <c r="XZ583" s="559"/>
      <c r="YA583" s="559"/>
      <c r="YB583" s="559"/>
      <c r="YC583" s="559"/>
      <c r="YD583" s="559"/>
      <c r="YE583" s="559"/>
      <c r="YF583" s="559"/>
      <c r="YG583" s="559"/>
      <c r="YH583" s="559"/>
      <c r="YI583" s="559"/>
      <c r="YJ583" s="559"/>
      <c r="YK583" s="559"/>
      <c r="YL583" s="559"/>
      <c r="YM583" s="559"/>
      <c r="YN583" s="559"/>
      <c r="YO583" s="559"/>
      <c r="YP583" s="559"/>
      <c r="YQ583" s="559"/>
      <c r="YR583" s="559"/>
      <c r="YS583" s="559"/>
      <c r="YT583" s="559"/>
      <c r="YU583" s="559"/>
      <c r="YV583" s="559"/>
      <c r="YW583" s="559"/>
      <c r="YX583" s="559"/>
      <c r="YY583" s="559"/>
      <c r="YZ583" s="559"/>
      <c r="ZA583" s="559"/>
      <c r="ZB583" s="559"/>
      <c r="ZC583" s="559"/>
      <c r="ZD583" s="559"/>
      <c r="ZE583" s="559"/>
      <c r="ZF583" s="559"/>
      <c r="ZG583" s="559"/>
      <c r="ZH583" s="559"/>
      <c r="ZI583" s="559"/>
      <c r="ZJ583" s="559"/>
      <c r="ZK583" s="559"/>
      <c r="ZL583" s="559"/>
      <c r="ZM583" s="559"/>
      <c r="ZN583" s="559"/>
      <c r="ZO583" s="559"/>
      <c r="ZP583" s="559"/>
      <c r="ZQ583" s="559"/>
      <c r="ZR583" s="559"/>
      <c r="ZS583" s="559"/>
      <c r="ZT583" s="559"/>
      <c r="ZU583" s="559"/>
      <c r="ZV583" s="559"/>
      <c r="ZW583" s="559"/>
      <c r="ZX583" s="559"/>
      <c r="ZY583" s="559"/>
      <c r="ZZ583" s="559"/>
      <c r="AAA583" s="559"/>
      <c r="AAB583" s="559"/>
      <c r="AAC583" s="559"/>
      <c r="AAD583" s="559"/>
      <c r="AAE583" s="559"/>
      <c r="AAF583" s="559"/>
      <c r="AAG583" s="559"/>
      <c r="AAH583" s="559"/>
      <c r="AAI583" s="559"/>
      <c r="AAJ583" s="559"/>
      <c r="AAK583" s="559"/>
      <c r="AAL583" s="559"/>
      <c r="AAM583" s="559"/>
      <c r="AAN583" s="559"/>
      <c r="AAO583" s="559"/>
      <c r="AAP583" s="559"/>
      <c r="AAQ583" s="559"/>
      <c r="AAR583" s="559"/>
      <c r="AAS583" s="559"/>
      <c r="AAT583" s="559"/>
      <c r="AAU583" s="559"/>
      <c r="AAV583" s="559"/>
      <c r="AAW583" s="559"/>
      <c r="AAX583" s="559"/>
      <c r="AAY583" s="559"/>
      <c r="AAZ583" s="559"/>
      <c r="ABA583" s="559"/>
      <c r="ABB583" s="559"/>
      <c r="ABC583" s="559"/>
      <c r="ABD583" s="559"/>
      <c r="ABE583" s="559"/>
      <c r="ABF583" s="559"/>
      <c r="ABG583" s="559"/>
      <c r="ABH583" s="559"/>
      <c r="ABI583" s="559"/>
      <c r="ABJ583" s="559"/>
      <c r="ABK583" s="559"/>
      <c r="ABL583" s="559"/>
      <c r="ABM583" s="559"/>
      <c r="ABN583" s="559"/>
      <c r="ABO583" s="559"/>
      <c r="ABP583" s="559"/>
      <c r="ABQ583" s="559"/>
      <c r="ABR583" s="559"/>
      <c r="ABS583" s="559"/>
      <c r="ABT583" s="559"/>
      <c r="ABU583" s="559"/>
      <c r="ABV583" s="559"/>
      <c r="ABW583" s="559"/>
      <c r="ABX583" s="559"/>
      <c r="ABY583" s="559"/>
      <c r="ABZ583" s="559"/>
      <c r="ACA583" s="559"/>
      <c r="ACB583" s="559"/>
      <c r="ACC583" s="559"/>
      <c r="ACD583" s="559"/>
      <c r="ACE583" s="559"/>
      <c r="ACF583" s="559"/>
      <c r="ACG583" s="559"/>
      <c r="ACH583" s="559"/>
      <c r="ACI583" s="559"/>
      <c r="ACJ583" s="559"/>
      <c r="ACK583" s="559"/>
      <c r="ACL583" s="559"/>
      <c r="ACM583" s="559"/>
      <c r="ACN583" s="559"/>
      <c r="ACO583" s="559"/>
      <c r="ACP583" s="559"/>
      <c r="ACQ583" s="559"/>
      <c r="ACR583" s="559"/>
      <c r="ACS583" s="559"/>
      <c r="ACT583" s="559"/>
      <c r="ACU583" s="559"/>
      <c r="ACV583" s="559"/>
      <c r="ACW583" s="559"/>
      <c r="ACX583" s="559"/>
      <c r="ACY583" s="559"/>
      <c r="ACZ583" s="559"/>
      <c r="ADA583" s="559"/>
      <c r="ADB583" s="559"/>
      <c r="ADC583" s="559"/>
      <c r="ADD583" s="559"/>
      <c r="ADE583" s="559"/>
      <c r="ADF583" s="559"/>
      <c r="ADG583" s="559"/>
      <c r="ADH583" s="559"/>
      <c r="ADI583" s="559"/>
      <c r="ADJ583" s="559"/>
      <c r="ADK583" s="559"/>
      <c r="ADL583" s="559"/>
      <c r="ADM583" s="559"/>
      <c r="ADN583" s="559"/>
      <c r="ADO583" s="559"/>
      <c r="ADP583" s="559"/>
      <c r="ADQ583" s="559"/>
      <c r="ADR583" s="559"/>
      <c r="ADS583" s="559"/>
      <c r="ADT583" s="559"/>
      <c r="ADU583" s="559"/>
      <c r="ADV583" s="559"/>
      <c r="ADW583" s="559"/>
      <c r="ADX583" s="559"/>
      <c r="ADY583" s="559"/>
      <c r="ADZ583" s="559"/>
      <c r="AEA583" s="559"/>
      <c r="AEB583" s="559"/>
      <c r="AEC583" s="559"/>
      <c r="AED583" s="559"/>
      <c r="AEE583" s="559"/>
      <c r="AEF583" s="559"/>
      <c r="AEG583" s="559"/>
      <c r="AEH583" s="559"/>
      <c r="AEI583" s="559"/>
      <c r="AEJ583" s="559"/>
      <c r="AEK583" s="559"/>
      <c r="AEL583" s="559"/>
      <c r="AEM583" s="559"/>
      <c r="AEN583" s="559"/>
      <c r="AEO583" s="559"/>
      <c r="AEP583" s="559"/>
      <c r="AEQ583" s="559"/>
      <c r="AER583" s="559"/>
      <c r="AES583" s="559"/>
      <c r="AET583" s="559"/>
      <c r="AEU583" s="559"/>
      <c r="AEV583" s="559"/>
      <c r="AEW583" s="559"/>
      <c r="AEX583" s="559"/>
      <c r="AEY583" s="559"/>
      <c r="AEZ583" s="559"/>
      <c r="AFA583" s="559"/>
      <c r="AFB583" s="559"/>
      <c r="AFC583" s="559"/>
      <c r="AFD583" s="559"/>
      <c r="AFE583" s="559"/>
      <c r="AFF583" s="559"/>
      <c r="AFG583" s="559"/>
      <c r="AFH583" s="559"/>
      <c r="AFI583" s="559"/>
      <c r="AFJ583" s="559"/>
      <c r="AFK583" s="559"/>
      <c r="AFL583" s="559"/>
      <c r="AFM583" s="559"/>
      <c r="AFN583" s="559"/>
      <c r="AFO583" s="559"/>
      <c r="AFP583" s="559"/>
      <c r="AFQ583" s="559"/>
      <c r="AFR583" s="559"/>
      <c r="AFS583" s="559"/>
      <c r="AFT583" s="559"/>
      <c r="AFU583" s="559"/>
      <c r="AFV583" s="559"/>
      <c r="AFW583" s="559"/>
      <c r="AFX583" s="559"/>
      <c r="AFY583" s="559"/>
      <c r="AFZ583" s="559"/>
      <c r="AGA583" s="559"/>
      <c r="AGB583" s="559"/>
      <c r="AGC583" s="559"/>
      <c r="AGD583" s="559"/>
      <c r="AGE583" s="559"/>
      <c r="AGF583" s="559"/>
      <c r="AGG583" s="559"/>
      <c r="AGH583" s="559"/>
      <c r="AGI583" s="559"/>
      <c r="AGJ583" s="559"/>
      <c r="AGK583" s="559"/>
      <c r="AGL583" s="559"/>
      <c r="AGM583" s="559"/>
      <c r="AGN583" s="559"/>
      <c r="AGO583" s="559"/>
      <c r="AGP583" s="559"/>
      <c r="AGQ583" s="559"/>
      <c r="AGR583" s="559"/>
      <c r="AGS583" s="559"/>
      <c r="AGT583" s="559"/>
      <c r="AGU583" s="559"/>
      <c r="AGV583" s="559"/>
      <c r="AGW583" s="559"/>
      <c r="AGX583" s="559"/>
      <c r="AGY583" s="559"/>
      <c r="AGZ583" s="559"/>
      <c r="AHA583" s="559"/>
      <c r="AHB583" s="559"/>
      <c r="AHC583" s="559"/>
      <c r="AHD583" s="559"/>
      <c r="AHE583" s="559"/>
      <c r="AHF583" s="559"/>
      <c r="AHG583" s="559"/>
      <c r="AHH583" s="559"/>
      <c r="AHI583" s="559"/>
      <c r="AHJ583" s="559"/>
      <c r="AHK583" s="559"/>
      <c r="AHL583" s="559"/>
      <c r="AHM583" s="559"/>
      <c r="AHN583" s="559"/>
      <c r="AHO583" s="559"/>
      <c r="AHP583" s="559"/>
      <c r="AHQ583" s="559"/>
      <c r="AHR583" s="559"/>
      <c r="AHS583" s="559"/>
      <c r="AHT583" s="559"/>
      <c r="AHU583" s="559"/>
      <c r="AHV583" s="559"/>
      <c r="AHW583" s="559"/>
      <c r="AHX583" s="559"/>
      <c r="AHY583" s="559"/>
      <c r="AHZ583" s="559"/>
      <c r="AIA583" s="559"/>
      <c r="AIB583" s="559"/>
      <c r="AIC583" s="559"/>
      <c r="AID583" s="559"/>
      <c r="AIE583" s="559"/>
      <c r="AIF583" s="559"/>
      <c r="AIG583" s="559"/>
      <c r="AIH583" s="559"/>
      <c r="AII583" s="559"/>
      <c r="AIJ583" s="559"/>
      <c r="AIK583" s="559"/>
      <c r="AIL583" s="559"/>
      <c r="AIM583" s="559"/>
      <c r="AIN583" s="559"/>
      <c r="AIO583" s="559"/>
      <c r="AIP583" s="559"/>
      <c r="AIQ583" s="559"/>
      <c r="AIR583" s="559"/>
      <c r="AIS583" s="559"/>
      <c r="AIT583" s="559"/>
      <c r="AIU583" s="559"/>
      <c r="AIV583" s="559"/>
      <c r="AIW583" s="559"/>
      <c r="AIX583" s="559"/>
      <c r="AIY583" s="559"/>
      <c r="AIZ583" s="559"/>
      <c r="AJA583" s="559"/>
      <c r="AJB583" s="559"/>
      <c r="AJC583" s="559"/>
      <c r="AJD583" s="559"/>
      <c r="AJE583" s="559"/>
      <c r="AJF583" s="559"/>
      <c r="AJG583" s="559"/>
      <c r="AJH583" s="559"/>
      <c r="AJI583" s="559"/>
      <c r="AJJ583" s="559"/>
      <c r="AJK583" s="559"/>
      <c r="AJL583" s="559"/>
      <c r="AJM583" s="559"/>
      <c r="AJN583" s="559"/>
      <c r="AJO583" s="559"/>
      <c r="AJP583" s="559"/>
      <c r="AJQ583" s="559"/>
      <c r="AJR583" s="559"/>
      <c r="AJS583" s="559"/>
      <c r="AJT583" s="559"/>
      <c r="AJU583" s="559"/>
      <c r="AJV583" s="559"/>
      <c r="AJW583" s="559"/>
      <c r="AJX583" s="559"/>
      <c r="AJY583" s="559"/>
      <c r="AJZ583" s="559"/>
      <c r="AKA583" s="559"/>
      <c r="AKB583" s="559"/>
      <c r="AKC583" s="559"/>
      <c r="AKD583" s="559"/>
      <c r="AKE583" s="559"/>
      <c r="AKF583" s="559"/>
      <c r="AKG583" s="559"/>
      <c r="AKH583" s="559"/>
      <c r="AKI583" s="559"/>
      <c r="AKJ583" s="559"/>
      <c r="AKK583" s="559"/>
      <c r="AKL583" s="559"/>
      <c r="AKM583" s="559"/>
      <c r="AKN583" s="559"/>
      <c r="AKO583" s="559"/>
      <c r="AKP583" s="559"/>
      <c r="AKQ583" s="559"/>
      <c r="AKR583" s="559"/>
      <c r="AKS583" s="559"/>
      <c r="AKT583" s="559"/>
      <c r="AKU583" s="559"/>
      <c r="AKV583" s="559"/>
      <c r="AKW583" s="559"/>
      <c r="AKX583" s="559"/>
      <c r="AKY583" s="559"/>
      <c r="AKZ583" s="559"/>
      <c r="ALA583" s="559"/>
      <c r="ALB583" s="559"/>
      <c r="ALC583" s="559"/>
      <c r="ALD583" s="559"/>
      <c r="ALE583" s="559"/>
      <c r="ALF583" s="559"/>
      <c r="ALG583" s="559"/>
      <c r="ALH583" s="559"/>
      <c r="ALI583" s="559"/>
      <c r="ALJ583" s="559"/>
      <c r="ALK583" s="559"/>
      <c r="ALL583" s="559"/>
      <c r="ALM583" s="559"/>
      <c r="ALN583" s="559"/>
      <c r="ALO583" s="559"/>
      <c r="ALP583" s="559"/>
      <c r="ALQ583" s="559"/>
      <c r="ALR583" s="559"/>
      <c r="ALS583" s="559"/>
      <c r="ALT583" s="559"/>
      <c r="ALU583" s="559"/>
      <c r="ALV583" s="559"/>
      <c r="ALW583" s="559"/>
      <c r="ALX583" s="559"/>
      <c r="ALY583" s="559"/>
      <c r="ALZ583" s="559"/>
      <c r="AMA583" s="559"/>
      <c r="AMB583" s="559"/>
      <c r="AMC583" s="559"/>
      <c r="AMD583" s="559"/>
      <c r="AME583" s="559"/>
      <c r="AMF583" s="559"/>
      <c r="AMG583" s="559"/>
      <c r="AMH583" s="559"/>
      <c r="AMI583" s="559"/>
      <c r="AMJ583" s="559"/>
    </row>
    <row r="584" spans="1:1024" x14ac:dyDescent="0.25">
      <c r="A584" s="446" t="s">
        <v>24068</v>
      </c>
      <c r="B584" s="257">
        <v>584</v>
      </c>
      <c r="C584" s="258" t="s">
        <v>24666</v>
      </c>
      <c r="D584" s="308" t="s">
        <v>24069</v>
      </c>
      <c r="E584" s="277" t="s">
        <v>1359</v>
      </c>
      <c r="F584" s="278">
        <v>4</v>
      </c>
      <c r="G584" s="280"/>
      <c r="H584" s="280">
        <v>4</v>
      </c>
      <c r="I584" s="492">
        <v>17.632000000000001</v>
      </c>
      <c r="J584" s="278"/>
      <c r="K584" s="278"/>
      <c r="L584" s="278"/>
      <c r="M584" s="278"/>
      <c r="N584" s="278"/>
      <c r="O584" s="278">
        <v>2</v>
      </c>
      <c r="P584" s="278"/>
      <c r="Q584" s="278"/>
      <c r="R584" s="278"/>
      <c r="S584" s="278"/>
      <c r="T584" s="278"/>
      <c r="U584" s="278"/>
      <c r="V584" s="278"/>
      <c r="W584" s="283">
        <f t="shared" si="251"/>
        <v>100</v>
      </c>
      <c r="X584" s="283">
        <f t="shared" si="248"/>
        <v>10</v>
      </c>
      <c r="Y584" s="283">
        <f t="shared" si="255"/>
        <v>100</v>
      </c>
      <c r="Z584" s="283">
        <f t="shared" si="249"/>
        <v>100</v>
      </c>
      <c r="AA584" s="283">
        <f t="shared" si="250"/>
        <v>100</v>
      </c>
      <c r="AB584" s="287">
        <f t="shared" si="253"/>
        <v>100</v>
      </c>
      <c r="AC584" s="287">
        <f t="shared" si="252"/>
        <v>100</v>
      </c>
      <c r="AD584" s="287">
        <f t="shared" si="238"/>
        <v>100</v>
      </c>
      <c r="AE584" s="284">
        <f t="shared" si="246"/>
        <v>100</v>
      </c>
      <c r="AF584" s="284">
        <f t="shared" si="256"/>
        <v>100</v>
      </c>
      <c r="AG584" s="268">
        <f t="shared" si="257"/>
        <v>100</v>
      </c>
      <c r="AH584" s="268">
        <f t="shared" si="254"/>
        <v>100</v>
      </c>
      <c r="AI584" s="268">
        <f t="shared" si="258"/>
        <v>100</v>
      </c>
      <c r="AJ584" s="268">
        <f t="shared" si="247"/>
        <v>100</v>
      </c>
      <c r="AK584" s="383" t="s">
        <v>24667</v>
      </c>
      <c r="AL584" s="277"/>
      <c r="AM584" s="277"/>
      <c r="AN584" s="511"/>
      <c r="AO584" s="277"/>
      <c r="AP584" s="277"/>
      <c r="AQ584" s="277"/>
      <c r="AR584" s="171" t="s">
        <v>756</v>
      </c>
      <c r="AS584" s="171"/>
      <c r="AT584" s="277"/>
      <c r="AU584" s="277"/>
      <c r="AW584" s="559"/>
      <c r="AX584" s="559"/>
      <c r="AY584" s="559"/>
      <c r="AZ584" s="559"/>
      <c r="BA584" s="559"/>
      <c r="BB584" s="559"/>
      <c r="BC584" s="559"/>
      <c r="BD584" s="559"/>
      <c r="BE584" s="559"/>
      <c r="BF584" s="559"/>
      <c r="BG584" s="559"/>
      <c r="BH584" s="559"/>
      <c r="BI584" s="559"/>
      <c r="BJ584" s="559"/>
      <c r="BK584" s="559"/>
      <c r="BL584" s="559"/>
      <c r="BM584" s="559"/>
      <c r="BN584" s="559"/>
      <c r="BO584" s="559"/>
      <c r="BP584" s="559"/>
      <c r="BQ584" s="559"/>
      <c r="BR584" s="559"/>
      <c r="BS584" s="559"/>
      <c r="BT584" s="559"/>
      <c r="BU584" s="559"/>
      <c r="BV584" s="559"/>
      <c r="BW584" s="559"/>
      <c r="BX584" s="559"/>
      <c r="BY584" s="559"/>
      <c r="BZ584" s="559"/>
      <c r="CA584" s="559"/>
      <c r="CB584" s="559"/>
      <c r="CC584" s="559"/>
      <c r="CD584" s="559"/>
      <c r="CE584" s="559"/>
      <c r="CF584" s="559"/>
      <c r="CG584" s="559"/>
      <c r="CH584" s="559"/>
      <c r="CI584" s="559"/>
      <c r="CJ584" s="559"/>
      <c r="CK584" s="559"/>
      <c r="CL584" s="559"/>
      <c r="CM584" s="559"/>
      <c r="CN584" s="559"/>
      <c r="CO584" s="559"/>
      <c r="CP584" s="559"/>
      <c r="CQ584" s="559"/>
      <c r="CR584" s="559"/>
      <c r="CS584" s="559"/>
      <c r="CT584" s="559"/>
      <c r="CU584" s="559"/>
      <c r="CV584" s="559"/>
      <c r="CW584" s="559"/>
      <c r="CX584" s="559"/>
      <c r="CY584" s="559"/>
      <c r="CZ584" s="559"/>
      <c r="DA584" s="559"/>
      <c r="DB584" s="559"/>
      <c r="DC584" s="559"/>
      <c r="DD584" s="559"/>
      <c r="DE584" s="559"/>
      <c r="DF584" s="559"/>
      <c r="DG584" s="559"/>
      <c r="DH584" s="559"/>
      <c r="DI584" s="559"/>
      <c r="DJ584" s="559"/>
      <c r="DK584" s="559"/>
      <c r="DL584" s="559"/>
      <c r="DM584" s="559"/>
      <c r="DN584" s="559"/>
      <c r="DO584" s="559"/>
      <c r="DP584" s="559"/>
      <c r="DQ584" s="559"/>
      <c r="DR584" s="559"/>
      <c r="DS584" s="559"/>
      <c r="DT584" s="559"/>
      <c r="DU584" s="559"/>
      <c r="DV584" s="559"/>
      <c r="DW584" s="559"/>
      <c r="DX584" s="559"/>
      <c r="DY584" s="559"/>
      <c r="DZ584" s="559"/>
      <c r="EA584" s="559"/>
      <c r="EB584" s="559"/>
      <c r="EC584" s="559"/>
      <c r="ED584" s="559"/>
      <c r="EE584" s="559"/>
      <c r="EF584" s="559"/>
      <c r="EG584" s="559"/>
      <c r="EH584" s="559"/>
      <c r="EI584" s="559"/>
      <c r="EJ584" s="559"/>
      <c r="EK584" s="559"/>
      <c r="EL584" s="559"/>
      <c r="EM584" s="559"/>
      <c r="EN584" s="559"/>
      <c r="EO584" s="559"/>
      <c r="EP584" s="559"/>
      <c r="EQ584" s="559"/>
      <c r="ER584" s="559"/>
      <c r="ES584" s="559"/>
      <c r="ET584" s="559"/>
      <c r="EU584" s="559"/>
      <c r="EV584" s="559"/>
      <c r="EW584" s="559"/>
      <c r="EX584" s="559"/>
      <c r="EY584" s="559"/>
      <c r="EZ584" s="559"/>
      <c r="FA584" s="559"/>
      <c r="FB584" s="559"/>
      <c r="FC584" s="559"/>
      <c r="FD584" s="559"/>
      <c r="FE584" s="559"/>
      <c r="FF584" s="559"/>
      <c r="FG584" s="559"/>
      <c r="FH584" s="559"/>
      <c r="FI584" s="559"/>
      <c r="FJ584" s="559"/>
      <c r="FK584" s="559"/>
      <c r="FL584" s="559"/>
      <c r="FM584" s="559"/>
      <c r="FN584" s="559"/>
      <c r="FO584" s="559"/>
      <c r="FP584" s="559"/>
      <c r="FQ584" s="559"/>
      <c r="FR584" s="559"/>
      <c r="FS584" s="559"/>
      <c r="FT584" s="559"/>
      <c r="FU584" s="559"/>
      <c r="FV584" s="559"/>
      <c r="FW584" s="559"/>
      <c r="FX584" s="559"/>
      <c r="FY584" s="559"/>
      <c r="FZ584" s="559"/>
      <c r="GA584" s="559"/>
      <c r="GB584" s="559"/>
      <c r="GC584" s="559"/>
      <c r="GD584" s="559"/>
      <c r="GE584" s="559"/>
      <c r="GF584" s="559"/>
      <c r="GG584" s="559"/>
      <c r="GH584" s="559"/>
      <c r="GI584" s="559"/>
      <c r="GJ584" s="559"/>
      <c r="GK584" s="559"/>
      <c r="GL584" s="559"/>
      <c r="GM584" s="559"/>
      <c r="GN584" s="559"/>
      <c r="GO584" s="559"/>
      <c r="GP584" s="559"/>
      <c r="GQ584" s="559"/>
      <c r="GR584" s="559"/>
      <c r="GS584" s="559"/>
      <c r="GT584" s="559"/>
      <c r="GU584" s="559"/>
      <c r="GV584" s="559"/>
      <c r="GW584" s="559"/>
      <c r="GX584" s="559"/>
      <c r="GY584" s="559"/>
      <c r="GZ584" s="559"/>
      <c r="HA584" s="559"/>
      <c r="HB584" s="559"/>
      <c r="HC584" s="559"/>
      <c r="HD584" s="559"/>
      <c r="HE584" s="559"/>
      <c r="HF584" s="559"/>
      <c r="HG584" s="559"/>
      <c r="HH584" s="559"/>
      <c r="HI584" s="559"/>
      <c r="HJ584" s="559"/>
      <c r="HK584" s="559"/>
      <c r="HL584" s="559"/>
      <c r="HM584" s="559"/>
      <c r="HN584" s="559"/>
      <c r="HO584" s="559"/>
      <c r="HP584" s="559"/>
      <c r="HQ584" s="559"/>
      <c r="HR584" s="559"/>
      <c r="HS584" s="559"/>
      <c r="HT584" s="559"/>
      <c r="HU584" s="559"/>
      <c r="HV584" s="559"/>
      <c r="HW584" s="559"/>
      <c r="HX584" s="559"/>
      <c r="HY584" s="559"/>
      <c r="HZ584" s="559"/>
      <c r="IA584" s="559"/>
      <c r="IB584" s="559"/>
      <c r="IC584" s="559"/>
      <c r="ID584" s="559"/>
      <c r="IE584" s="559"/>
      <c r="IF584" s="559"/>
      <c r="IG584" s="559"/>
      <c r="IH584" s="559"/>
      <c r="II584" s="559"/>
      <c r="IJ584" s="559"/>
      <c r="IK584" s="559"/>
      <c r="IL584" s="559"/>
      <c r="IM584" s="559"/>
      <c r="IN584" s="559"/>
      <c r="IO584" s="559"/>
      <c r="IP584" s="559"/>
      <c r="IQ584" s="559"/>
      <c r="IR584" s="559"/>
      <c r="IS584" s="559"/>
      <c r="IT584" s="559"/>
      <c r="IU584" s="559"/>
      <c r="IV584" s="559"/>
      <c r="IW584" s="559"/>
      <c r="IX584" s="559"/>
      <c r="IY584" s="559"/>
      <c r="IZ584" s="559"/>
      <c r="JA584" s="559"/>
      <c r="JB584" s="559"/>
      <c r="JC584" s="559"/>
      <c r="JD584" s="559"/>
      <c r="JE584" s="559"/>
      <c r="JF584" s="559"/>
      <c r="JG584" s="559"/>
      <c r="JH584" s="559"/>
      <c r="JI584" s="559"/>
      <c r="JJ584" s="559"/>
      <c r="JK584" s="559"/>
      <c r="JL584" s="559"/>
      <c r="JM584" s="559"/>
      <c r="JN584" s="559"/>
      <c r="JO584" s="559"/>
      <c r="JP584" s="559"/>
      <c r="JQ584" s="559"/>
      <c r="JR584" s="559"/>
      <c r="JS584" s="559"/>
      <c r="JT584" s="559"/>
      <c r="JU584" s="559"/>
      <c r="JV584" s="559"/>
      <c r="JW584" s="559"/>
      <c r="JX584" s="559"/>
      <c r="JY584" s="559"/>
      <c r="JZ584" s="559"/>
      <c r="KA584" s="559"/>
      <c r="KB584" s="559"/>
      <c r="KC584" s="559"/>
      <c r="KD584" s="559"/>
      <c r="KE584" s="559"/>
      <c r="KF584" s="559"/>
      <c r="KG584" s="559"/>
      <c r="KH584" s="559"/>
      <c r="KI584" s="559"/>
      <c r="KJ584" s="559"/>
      <c r="KK584" s="559"/>
      <c r="KL584" s="559"/>
      <c r="KM584" s="559"/>
      <c r="KN584" s="559"/>
      <c r="KO584" s="559"/>
      <c r="KP584" s="559"/>
      <c r="KQ584" s="559"/>
      <c r="KR584" s="559"/>
      <c r="KS584" s="559"/>
      <c r="KT584" s="559"/>
      <c r="KU584" s="559"/>
      <c r="KV584" s="559"/>
      <c r="KW584" s="559"/>
      <c r="KX584" s="559"/>
      <c r="KY584" s="559"/>
      <c r="KZ584" s="559"/>
      <c r="LA584" s="559"/>
      <c r="LB584" s="559"/>
      <c r="LC584" s="559"/>
      <c r="LD584" s="559"/>
      <c r="LE584" s="559"/>
      <c r="LF584" s="559"/>
      <c r="LG584" s="559"/>
      <c r="LH584" s="559"/>
      <c r="LI584" s="559"/>
      <c r="LJ584" s="559"/>
      <c r="LK584" s="559"/>
      <c r="LL584" s="559"/>
      <c r="LM584" s="559"/>
      <c r="LN584" s="559"/>
      <c r="LO584" s="559"/>
      <c r="LP584" s="559"/>
      <c r="LQ584" s="559"/>
      <c r="LR584" s="559"/>
      <c r="LS584" s="559"/>
      <c r="LT584" s="559"/>
      <c r="LU584" s="559"/>
      <c r="LV584" s="559"/>
      <c r="LW584" s="559"/>
      <c r="LX584" s="559"/>
      <c r="LY584" s="559"/>
      <c r="LZ584" s="559"/>
      <c r="MA584" s="559"/>
      <c r="MB584" s="559"/>
      <c r="MC584" s="559"/>
      <c r="MD584" s="559"/>
      <c r="ME584" s="559"/>
      <c r="MF584" s="559"/>
      <c r="MG584" s="559"/>
      <c r="MH584" s="559"/>
      <c r="MI584" s="559"/>
      <c r="MJ584" s="559"/>
      <c r="MK584" s="559"/>
      <c r="ML584" s="559"/>
      <c r="MM584" s="559"/>
      <c r="MN584" s="559"/>
      <c r="MO584" s="559"/>
      <c r="MP584" s="559"/>
      <c r="MQ584" s="559"/>
      <c r="MR584" s="559"/>
      <c r="MS584" s="559"/>
      <c r="MT584" s="559"/>
      <c r="MU584" s="559"/>
      <c r="MV584" s="559"/>
      <c r="MW584" s="559"/>
      <c r="MX584" s="559"/>
      <c r="MY584" s="559"/>
      <c r="MZ584" s="559"/>
      <c r="NA584" s="559"/>
      <c r="NB584" s="559"/>
      <c r="NC584" s="559"/>
      <c r="ND584" s="559"/>
      <c r="NE584" s="559"/>
      <c r="NF584" s="559"/>
      <c r="NG584" s="559"/>
      <c r="NH584" s="559"/>
      <c r="NI584" s="559"/>
      <c r="NJ584" s="559"/>
      <c r="NK584" s="559"/>
      <c r="NL584" s="559"/>
      <c r="NM584" s="559"/>
      <c r="NN584" s="559"/>
      <c r="NO584" s="559"/>
      <c r="NP584" s="559"/>
      <c r="NQ584" s="559"/>
      <c r="NR584" s="559"/>
      <c r="NS584" s="559"/>
      <c r="NT584" s="559"/>
      <c r="NU584" s="559"/>
      <c r="NV584" s="559"/>
      <c r="NW584" s="559"/>
      <c r="NX584" s="559"/>
      <c r="NY584" s="559"/>
      <c r="NZ584" s="559"/>
      <c r="OA584" s="559"/>
      <c r="OB584" s="559"/>
      <c r="OC584" s="559"/>
      <c r="OD584" s="559"/>
      <c r="OE584" s="559"/>
      <c r="OF584" s="559"/>
      <c r="OG584" s="559"/>
      <c r="OH584" s="559"/>
      <c r="OI584" s="559"/>
      <c r="OJ584" s="559"/>
      <c r="OK584" s="559"/>
      <c r="OL584" s="559"/>
      <c r="OM584" s="559"/>
      <c r="ON584" s="559"/>
      <c r="OO584" s="559"/>
      <c r="OP584" s="559"/>
      <c r="OQ584" s="559"/>
      <c r="OR584" s="559"/>
      <c r="OS584" s="559"/>
      <c r="OT584" s="559"/>
      <c r="OU584" s="559"/>
      <c r="OV584" s="559"/>
      <c r="OW584" s="559"/>
      <c r="OX584" s="559"/>
      <c r="OY584" s="559"/>
      <c r="OZ584" s="559"/>
      <c r="PA584" s="559"/>
      <c r="PB584" s="559"/>
      <c r="PC584" s="559"/>
      <c r="PD584" s="559"/>
      <c r="PE584" s="559"/>
      <c r="PF584" s="559"/>
      <c r="PG584" s="559"/>
      <c r="PH584" s="559"/>
      <c r="PI584" s="559"/>
      <c r="PJ584" s="559"/>
      <c r="PK584" s="559"/>
      <c r="PL584" s="559"/>
      <c r="PM584" s="559"/>
      <c r="PN584" s="559"/>
      <c r="PO584" s="559"/>
      <c r="PP584" s="559"/>
      <c r="PQ584" s="559"/>
      <c r="PR584" s="559"/>
      <c r="PS584" s="559"/>
      <c r="PT584" s="559"/>
      <c r="PU584" s="559"/>
      <c r="PV584" s="559"/>
      <c r="PW584" s="559"/>
      <c r="PX584" s="559"/>
      <c r="PY584" s="559"/>
      <c r="PZ584" s="559"/>
      <c r="QA584" s="559"/>
      <c r="QB584" s="559"/>
      <c r="QC584" s="559"/>
      <c r="QD584" s="559"/>
      <c r="QE584" s="559"/>
      <c r="QF584" s="559"/>
      <c r="QG584" s="559"/>
      <c r="QH584" s="559"/>
      <c r="QI584" s="559"/>
      <c r="QJ584" s="559"/>
      <c r="QK584" s="559"/>
      <c r="QL584" s="559"/>
      <c r="QM584" s="559"/>
      <c r="QN584" s="559"/>
      <c r="QO584" s="559"/>
      <c r="QP584" s="559"/>
      <c r="QQ584" s="559"/>
      <c r="QR584" s="559"/>
      <c r="QS584" s="559"/>
      <c r="QT584" s="559"/>
      <c r="QU584" s="559"/>
      <c r="QV584" s="559"/>
      <c r="QW584" s="559"/>
      <c r="QX584" s="559"/>
      <c r="QY584" s="559"/>
      <c r="QZ584" s="559"/>
      <c r="RA584" s="559"/>
      <c r="RB584" s="559"/>
      <c r="RC584" s="559"/>
      <c r="RD584" s="559"/>
      <c r="RE584" s="559"/>
      <c r="RF584" s="559"/>
      <c r="RG584" s="559"/>
      <c r="RH584" s="559"/>
      <c r="RI584" s="559"/>
      <c r="RJ584" s="559"/>
      <c r="RK584" s="559"/>
      <c r="RL584" s="559"/>
      <c r="RM584" s="559"/>
      <c r="RN584" s="559"/>
      <c r="RO584" s="559"/>
      <c r="RP584" s="559"/>
      <c r="RQ584" s="559"/>
      <c r="RR584" s="559"/>
      <c r="RS584" s="559"/>
      <c r="RT584" s="559"/>
      <c r="RU584" s="559"/>
      <c r="RV584" s="559"/>
      <c r="RW584" s="559"/>
      <c r="RX584" s="559"/>
      <c r="RY584" s="559"/>
      <c r="RZ584" s="559"/>
      <c r="SA584" s="559"/>
      <c r="SB584" s="559"/>
      <c r="SC584" s="559"/>
      <c r="SD584" s="559"/>
      <c r="SE584" s="559"/>
      <c r="SF584" s="559"/>
      <c r="SG584" s="559"/>
      <c r="SH584" s="559"/>
      <c r="SI584" s="559"/>
      <c r="SJ584" s="559"/>
      <c r="SK584" s="559"/>
      <c r="SL584" s="559"/>
      <c r="SM584" s="559"/>
      <c r="SN584" s="559"/>
      <c r="SO584" s="559"/>
      <c r="SP584" s="559"/>
      <c r="SQ584" s="559"/>
      <c r="SR584" s="559"/>
      <c r="SS584" s="559"/>
      <c r="ST584" s="559"/>
      <c r="SU584" s="559"/>
      <c r="SV584" s="559"/>
      <c r="SW584" s="559"/>
      <c r="SX584" s="559"/>
      <c r="SY584" s="559"/>
      <c r="SZ584" s="559"/>
      <c r="TA584" s="559"/>
      <c r="TB584" s="559"/>
      <c r="TC584" s="559"/>
      <c r="TD584" s="559"/>
      <c r="TE584" s="559"/>
      <c r="TF584" s="559"/>
      <c r="TG584" s="559"/>
      <c r="TH584" s="559"/>
      <c r="TI584" s="559"/>
      <c r="TJ584" s="559"/>
      <c r="TK584" s="559"/>
      <c r="TL584" s="559"/>
      <c r="TM584" s="559"/>
      <c r="TN584" s="559"/>
      <c r="TO584" s="559"/>
      <c r="TP584" s="559"/>
      <c r="TQ584" s="559"/>
      <c r="TR584" s="559"/>
      <c r="TS584" s="559"/>
      <c r="TT584" s="559"/>
      <c r="TU584" s="559"/>
      <c r="TV584" s="559"/>
      <c r="TW584" s="559"/>
      <c r="TX584" s="559"/>
      <c r="TY584" s="559"/>
      <c r="TZ584" s="559"/>
      <c r="UA584" s="559"/>
      <c r="UB584" s="559"/>
      <c r="UC584" s="559"/>
      <c r="UD584" s="559"/>
      <c r="UE584" s="559"/>
      <c r="UF584" s="559"/>
      <c r="UG584" s="559"/>
      <c r="UH584" s="559"/>
      <c r="UI584" s="559"/>
      <c r="UJ584" s="559"/>
      <c r="UK584" s="559"/>
      <c r="UL584" s="559"/>
      <c r="UM584" s="559"/>
      <c r="UN584" s="559"/>
      <c r="UO584" s="559"/>
      <c r="UP584" s="559"/>
      <c r="UQ584" s="559"/>
      <c r="UR584" s="559"/>
      <c r="US584" s="559"/>
      <c r="UT584" s="559"/>
      <c r="UU584" s="559"/>
      <c r="UV584" s="559"/>
      <c r="UW584" s="559"/>
      <c r="UX584" s="559"/>
      <c r="UY584" s="559"/>
      <c r="UZ584" s="559"/>
      <c r="VA584" s="559"/>
      <c r="VB584" s="559"/>
      <c r="VC584" s="559"/>
      <c r="VD584" s="559"/>
      <c r="VE584" s="559"/>
      <c r="VF584" s="559"/>
      <c r="VG584" s="559"/>
      <c r="VH584" s="559"/>
      <c r="VI584" s="559"/>
      <c r="VJ584" s="559"/>
      <c r="VK584" s="559"/>
      <c r="VL584" s="559"/>
      <c r="VM584" s="559"/>
      <c r="VN584" s="559"/>
      <c r="VO584" s="559"/>
      <c r="VP584" s="559"/>
      <c r="VQ584" s="559"/>
      <c r="VR584" s="559"/>
      <c r="VS584" s="559"/>
      <c r="VT584" s="559"/>
      <c r="VU584" s="559"/>
      <c r="VV584" s="559"/>
      <c r="VW584" s="559"/>
      <c r="VX584" s="559"/>
      <c r="VY584" s="559"/>
      <c r="VZ584" s="559"/>
      <c r="WA584" s="559"/>
      <c r="WB584" s="559"/>
      <c r="WC584" s="559"/>
      <c r="WD584" s="559"/>
      <c r="WE584" s="559"/>
      <c r="WF584" s="559"/>
      <c r="WG584" s="559"/>
      <c r="WH584" s="559"/>
      <c r="WI584" s="559"/>
      <c r="WJ584" s="559"/>
      <c r="WK584" s="559"/>
      <c r="WL584" s="559"/>
      <c r="WM584" s="559"/>
      <c r="WN584" s="559"/>
      <c r="WO584" s="559"/>
      <c r="WP584" s="559"/>
      <c r="WQ584" s="559"/>
      <c r="WR584" s="559"/>
      <c r="WS584" s="559"/>
      <c r="WT584" s="559"/>
      <c r="WU584" s="559"/>
      <c r="WV584" s="559"/>
      <c r="WW584" s="559"/>
      <c r="WX584" s="559"/>
      <c r="WY584" s="559"/>
      <c r="WZ584" s="559"/>
      <c r="XA584" s="559"/>
      <c r="XB584" s="559"/>
      <c r="XC584" s="559"/>
      <c r="XD584" s="559"/>
      <c r="XE584" s="559"/>
      <c r="XF584" s="559"/>
      <c r="XG584" s="559"/>
      <c r="XH584" s="559"/>
      <c r="XI584" s="559"/>
      <c r="XJ584" s="559"/>
      <c r="XK584" s="559"/>
      <c r="XL584" s="559"/>
      <c r="XM584" s="559"/>
      <c r="XN584" s="559"/>
      <c r="XO584" s="559"/>
      <c r="XP584" s="559"/>
      <c r="XQ584" s="559"/>
      <c r="XR584" s="559"/>
      <c r="XS584" s="559"/>
      <c r="XT584" s="559"/>
      <c r="XU584" s="559"/>
      <c r="XV584" s="559"/>
      <c r="XW584" s="559"/>
      <c r="XX584" s="559"/>
      <c r="XY584" s="559"/>
      <c r="XZ584" s="559"/>
      <c r="YA584" s="559"/>
      <c r="YB584" s="559"/>
      <c r="YC584" s="559"/>
      <c r="YD584" s="559"/>
      <c r="YE584" s="559"/>
      <c r="YF584" s="559"/>
      <c r="YG584" s="559"/>
      <c r="YH584" s="559"/>
      <c r="YI584" s="559"/>
      <c r="YJ584" s="559"/>
      <c r="YK584" s="559"/>
      <c r="YL584" s="559"/>
      <c r="YM584" s="559"/>
      <c r="YN584" s="559"/>
      <c r="YO584" s="559"/>
      <c r="YP584" s="559"/>
      <c r="YQ584" s="559"/>
      <c r="YR584" s="559"/>
      <c r="YS584" s="559"/>
      <c r="YT584" s="559"/>
      <c r="YU584" s="559"/>
      <c r="YV584" s="559"/>
      <c r="YW584" s="559"/>
      <c r="YX584" s="559"/>
      <c r="YY584" s="559"/>
      <c r="YZ584" s="559"/>
      <c r="ZA584" s="559"/>
      <c r="ZB584" s="559"/>
      <c r="ZC584" s="559"/>
      <c r="ZD584" s="559"/>
      <c r="ZE584" s="559"/>
      <c r="ZF584" s="559"/>
      <c r="ZG584" s="559"/>
      <c r="ZH584" s="559"/>
      <c r="ZI584" s="559"/>
      <c r="ZJ584" s="559"/>
      <c r="ZK584" s="559"/>
      <c r="ZL584" s="559"/>
      <c r="ZM584" s="559"/>
      <c r="ZN584" s="559"/>
      <c r="ZO584" s="559"/>
      <c r="ZP584" s="559"/>
      <c r="ZQ584" s="559"/>
      <c r="ZR584" s="559"/>
      <c r="ZS584" s="559"/>
      <c r="ZT584" s="559"/>
      <c r="ZU584" s="559"/>
      <c r="ZV584" s="559"/>
      <c r="ZW584" s="559"/>
      <c r="ZX584" s="559"/>
      <c r="ZY584" s="559"/>
      <c r="ZZ584" s="559"/>
      <c r="AAA584" s="559"/>
      <c r="AAB584" s="559"/>
      <c r="AAC584" s="559"/>
      <c r="AAD584" s="559"/>
      <c r="AAE584" s="559"/>
      <c r="AAF584" s="559"/>
      <c r="AAG584" s="559"/>
      <c r="AAH584" s="559"/>
      <c r="AAI584" s="559"/>
      <c r="AAJ584" s="559"/>
      <c r="AAK584" s="559"/>
      <c r="AAL584" s="559"/>
      <c r="AAM584" s="559"/>
      <c r="AAN584" s="559"/>
      <c r="AAO584" s="559"/>
      <c r="AAP584" s="559"/>
      <c r="AAQ584" s="559"/>
      <c r="AAR584" s="559"/>
      <c r="AAS584" s="559"/>
      <c r="AAT584" s="559"/>
      <c r="AAU584" s="559"/>
      <c r="AAV584" s="559"/>
      <c r="AAW584" s="559"/>
      <c r="AAX584" s="559"/>
      <c r="AAY584" s="559"/>
      <c r="AAZ584" s="559"/>
      <c r="ABA584" s="559"/>
      <c r="ABB584" s="559"/>
      <c r="ABC584" s="559"/>
      <c r="ABD584" s="559"/>
      <c r="ABE584" s="559"/>
      <c r="ABF584" s="559"/>
      <c r="ABG584" s="559"/>
      <c r="ABH584" s="559"/>
      <c r="ABI584" s="559"/>
      <c r="ABJ584" s="559"/>
      <c r="ABK584" s="559"/>
      <c r="ABL584" s="559"/>
      <c r="ABM584" s="559"/>
      <c r="ABN584" s="559"/>
      <c r="ABO584" s="559"/>
      <c r="ABP584" s="559"/>
      <c r="ABQ584" s="559"/>
      <c r="ABR584" s="559"/>
      <c r="ABS584" s="559"/>
      <c r="ABT584" s="559"/>
      <c r="ABU584" s="559"/>
      <c r="ABV584" s="559"/>
      <c r="ABW584" s="559"/>
      <c r="ABX584" s="559"/>
      <c r="ABY584" s="559"/>
      <c r="ABZ584" s="559"/>
      <c r="ACA584" s="559"/>
      <c r="ACB584" s="559"/>
      <c r="ACC584" s="559"/>
      <c r="ACD584" s="559"/>
      <c r="ACE584" s="559"/>
      <c r="ACF584" s="559"/>
      <c r="ACG584" s="559"/>
      <c r="ACH584" s="559"/>
      <c r="ACI584" s="559"/>
      <c r="ACJ584" s="559"/>
      <c r="ACK584" s="559"/>
      <c r="ACL584" s="559"/>
      <c r="ACM584" s="559"/>
      <c r="ACN584" s="559"/>
      <c r="ACO584" s="559"/>
      <c r="ACP584" s="559"/>
      <c r="ACQ584" s="559"/>
      <c r="ACR584" s="559"/>
      <c r="ACS584" s="559"/>
      <c r="ACT584" s="559"/>
      <c r="ACU584" s="559"/>
      <c r="ACV584" s="559"/>
      <c r="ACW584" s="559"/>
      <c r="ACX584" s="559"/>
      <c r="ACY584" s="559"/>
      <c r="ACZ584" s="559"/>
      <c r="ADA584" s="559"/>
      <c r="ADB584" s="559"/>
      <c r="ADC584" s="559"/>
      <c r="ADD584" s="559"/>
      <c r="ADE584" s="559"/>
      <c r="ADF584" s="559"/>
      <c r="ADG584" s="559"/>
      <c r="ADH584" s="559"/>
      <c r="ADI584" s="559"/>
      <c r="ADJ584" s="559"/>
      <c r="ADK584" s="559"/>
      <c r="ADL584" s="559"/>
      <c r="ADM584" s="559"/>
      <c r="ADN584" s="559"/>
      <c r="ADO584" s="559"/>
      <c r="ADP584" s="559"/>
      <c r="ADQ584" s="559"/>
      <c r="ADR584" s="559"/>
      <c r="ADS584" s="559"/>
      <c r="ADT584" s="559"/>
      <c r="ADU584" s="559"/>
      <c r="ADV584" s="559"/>
      <c r="ADW584" s="559"/>
      <c r="ADX584" s="559"/>
      <c r="ADY584" s="559"/>
      <c r="ADZ584" s="559"/>
      <c r="AEA584" s="559"/>
      <c r="AEB584" s="559"/>
      <c r="AEC584" s="559"/>
      <c r="AED584" s="559"/>
      <c r="AEE584" s="559"/>
      <c r="AEF584" s="559"/>
      <c r="AEG584" s="559"/>
      <c r="AEH584" s="559"/>
      <c r="AEI584" s="559"/>
      <c r="AEJ584" s="559"/>
      <c r="AEK584" s="559"/>
      <c r="AEL584" s="559"/>
      <c r="AEM584" s="559"/>
      <c r="AEN584" s="559"/>
      <c r="AEO584" s="559"/>
      <c r="AEP584" s="559"/>
      <c r="AEQ584" s="559"/>
      <c r="AER584" s="559"/>
      <c r="AES584" s="559"/>
      <c r="AET584" s="559"/>
      <c r="AEU584" s="559"/>
      <c r="AEV584" s="559"/>
      <c r="AEW584" s="559"/>
      <c r="AEX584" s="559"/>
      <c r="AEY584" s="559"/>
      <c r="AEZ584" s="559"/>
      <c r="AFA584" s="559"/>
      <c r="AFB584" s="559"/>
      <c r="AFC584" s="559"/>
      <c r="AFD584" s="559"/>
      <c r="AFE584" s="559"/>
      <c r="AFF584" s="559"/>
      <c r="AFG584" s="559"/>
      <c r="AFH584" s="559"/>
      <c r="AFI584" s="559"/>
      <c r="AFJ584" s="559"/>
      <c r="AFK584" s="559"/>
      <c r="AFL584" s="559"/>
      <c r="AFM584" s="559"/>
      <c r="AFN584" s="559"/>
      <c r="AFO584" s="559"/>
      <c r="AFP584" s="559"/>
      <c r="AFQ584" s="559"/>
      <c r="AFR584" s="559"/>
      <c r="AFS584" s="559"/>
      <c r="AFT584" s="559"/>
      <c r="AFU584" s="559"/>
      <c r="AFV584" s="559"/>
      <c r="AFW584" s="559"/>
      <c r="AFX584" s="559"/>
      <c r="AFY584" s="559"/>
      <c r="AFZ584" s="559"/>
      <c r="AGA584" s="559"/>
      <c r="AGB584" s="559"/>
      <c r="AGC584" s="559"/>
      <c r="AGD584" s="559"/>
      <c r="AGE584" s="559"/>
      <c r="AGF584" s="559"/>
      <c r="AGG584" s="559"/>
      <c r="AGH584" s="559"/>
      <c r="AGI584" s="559"/>
      <c r="AGJ584" s="559"/>
      <c r="AGK584" s="559"/>
      <c r="AGL584" s="559"/>
      <c r="AGM584" s="559"/>
      <c r="AGN584" s="559"/>
      <c r="AGO584" s="559"/>
      <c r="AGP584" s="559"/>
      <c r="AGQ584" s="559"/>
      <c r="AGR584" s="559"/>
      <c r="AGS584" s="559"/>
      <c r="AGT584" s="559"/>
      <c r="AGU584" s="559"/>
      <c r="AGV584" s="559"/>
      <c r="AGW584" s="559"/>
      <c r="AGX584" s="559"/>
      <c r="AGY584" s="559"/>
      <c r="AGZ584" s="559"/>
      <c r="AHA584" s="559"/>
      <c r="AHB584" s="559"/>
      <c r="AHC584" s="559"/>
      <c r="AHD584" s="559"/>
      <c r="AHE584" s="559"/>
      <c r="AHF584" s="559"/>
      <c r="AHG584" s="559"/>
      <c r="AHH584" s="559"/>
      <c r="AHI584" s="559"/>
      <c r="AHJ584" s="559"/>
      <c r="AHK584" s="559"/>
      <c r="AHL584" s="559"/>
      <c r="AHM584" s="559"/>
      <c r="AHN584" s="559"/>
      <c r="AHO584" s="559"/>
      <c r="AHP584" s="559"/>
      <c r="AHQ584" s="559"/>
      <c r="AHR584" s="559"/>
      <c r="AHS584" s="559"/>
      <c r="AHT584" s="559"/>
      <c r="AHU584" s="559"/>
      <c r="AHV584" s="559"/>
      <c r="AHW584" s="559"/>
      <c r="AHX584" s="559"/>
      <c r="AHY584" s="559"/>
      <c r="AHZ584" s="559"/>
      <c r="AIA584" s="559"/>
      <c r="AIB584" s="559"/>
      <c r="AIC584" s="559"/>
      <c r="AID584" s="559"/>
      <c r="AIE584" s="559"/>
      <c r="AIF584" s="559"/>
      <c r="AIG584" s="559"/>
      <c r="AIH584" s="559"/>
      <c r="AII584" s="559"/>
      <c r="AIJ584" s="559"/>
      <c r="AIK584" s="559"/>
      <c r="AIL584" s="559"/>
      <c r="AIM584" s="559"/>
      <c r="AIN584" s="559"/>
      <c r="AIO584" s="559"/>
      <c r="AIP584" s="559"/>
      <c r="AIQ584" s="559"/>
      <c r="AIR584" s="559"/>
      <c r="AIS584" s="559"/>
      <c r="AIT584" s="559"/>
      <c r="AIU584" s="559"/>
      <c r="AIV584" s="559"/>
      <c r="AIW584" s="559"/>
      <c r="AIX584" s="559"/>
      <c r="AIY584" s="559"/>
      <c r="AIZ584" s="559"/>
      <c r="AJA584" s="559"/>
      <c r="AJB584" s="559"/>
      <c r="AJC584" s="559"/>
      <c r="AJD584" s="559"/>
      <c r="AJE584" s="559"/>
      <c r="AJF584" s="559"/>
      <c r="AJG584" s="559"/>
      <c r="AJH584" s="559"/>
      <c r="AJI584" s="559"/>
      <c r="AJJ584" s="559"/>
      <c r="AJK584" s="559"/>
      <c r="AJL584" s="559"/>
      <c r="AJM584" s="559"/>
      <c r="AJN584" s="559"/>
      <c r="AJO584" s="559"/>
      <c r="AJP584" s="559"/>
      <c r="AJQ584" s="559"/>
      <c r="AJR584" s="559"/>
      <c r="AJS584" s="559"/>
      <c r="AJT584" s="559"/>
      <c r="AJU584" s="559"/>
      <c r="AJV584" s="559"/>
      <c r="AJW584" s="559"/>
      <c r="AJX584" s="559"/>
      <c r="AJY584" s="559"/>
      <c r="AJZ584" s="559"/>
      <c r="AKA584" s="559"/>
      <c r="AKB584" s="559"/>
      <c r="AKC584" s="559"/>
      <c r="AKD584" s="559"/>
      <c r="AKE584" s="559"/>
      <c r="AKF584" s="559"/>
      <c r="AKG584" s="559"/>
      <c r="AKH584" s="559"/>
      <c r="AKI584" s="559"/>
      <c r="AKJ584" s="559"/>
      <c r="AKK584" s="559"/>
      <c r="AKL584" s="559"/>
      <c r="AKM584" s="559"/>
      <c r="AKN584" s="559"/>
      <c r="AKO584" s="559"/>
      <c r="AKP584" s="559"/>
      <c r="AKQ584" s="559"/>
      <c r="AKR584" s="559"/>
      <c r="AKS584" s="559"/>
      <c r="AKT584" s="559"/>
      <c r="AKU584" s="559"/>
      <c r="AKV584" s="559"/>
      <c r="AKW584" s="559"/>
      <c r="AKX584" s="559"/>
      <c r="AKY584" s="559"/>
      <c r="AKZ584" s="559"/>
      <c r="ALA584" s="559"/>
      <c r="ALB584" s="559"/>
      <c r="ALC584" s="559"/>
      <c r="ALD584" s="559"/>
      <c r="ALE584" s="559"/>
      <c r="ALF584" s="559"/>
      <c r="ALG584" s="559"/>
      <c r="ALH584" s="559"/>
      <c r="ALI584" s="559"/>
      <c r="ALJ584" s="559"/>
      <c r="ALK584" s="559"/>
      <c r="ALL584" s="559"/>
      <c r="ALM584" s="559"/>
      <c r="ALN584" s="559"/>
      <c r="ALO584" s="559"/>
      <c r="ALP584" s="559"/>
      <c r="ALQ584" s="559"/>
      <c r="ALR584" s="559"/>
      <c r="ALS584" s="559"/>
      <c r="ALT584" s="559"/>
      <c r="ALU584" s="559"/>
      <c r="ALV584" s="559"/>
      <c r="ALW584" s="559"/>
      <c r="ALX584" s="559"/>
      <c r="ALY584" s="559"/>
      <c r="ALZ584" s="559"/>
      <c r="AMA584" s="559"/>
      <c r="AMB584" s="559"/>
      <c r="AMC584" s="559"/>
      <c r="AMD584" s="559"/>
      <c r="AME584" s="559"/>
      <c r="AMF584" s="559"/>
      <c r="AMG584" s="559"/>
      <c r="AMH584" s="559"/>
      <c r="AMI584" s="559"/>
      <c r="AMJ584" s="559"/>
    </row>
    <row r="585" spans="1:1024" x14ac:dyDescent="0.25">
      <c r="A585" s="477" t="s">
        <v>24071</v>
      </c>
      <c r="B585" s="257">
        <v>585</v>
      </c>
      <c r="C585" s="258" t="s">
        <v>24668</v>
      </c>
      <c r="D585" s="308" t="s">
        <v>24070</v>
      </c>
      <c r="E585" s="403" t="s">
        <v>766</v>
      </c>
      <c r="F585" s="278"/>
      <c r="G585" s="280"/>
      <c r="H585" s="280"/>
      <c r="I585" s="492" t="s">
        <v>750</v>
      </c>
      <c r="J585" s="278"/>
      <c r="K585" s="278"/>
      <c r="L585" s="278"/>
      <c r="M585" s="278"/>
      <c r="N585" s="278"/>
      <c r="O585" s="278"/>
      <c r="P585" s="278"/>
      <c r="Q585" s="278"/>
      <c r="R585" s="278"/>
      <c r="S585" s="278"/>
      <c r="T585" s="278"/>
      <c r="U585" s="278"/>
      <c r="V585" s="278"/>
      <c r="W585" s="283">
        <f t="shared" si="251"/>
        <v>100</v>
      </c>
      <c r="X585" s="283">
        <f t="shared" si="248"/>
        <v>100</v>
      </c>
      <c r="Y585" s="283">
        <f t="shared" si="255"/>
        <v>100</v>
      </c>
      <c r="Z585" s="283">
        <f t="shared" si="249"/>
        <v>100</v>
      </c>
      <c r="AA585" s="283">
        <f t="shared" si="250"/>
        <v>100</v>
      </c>
      <c r="AB585" s="287">
        <f t="shared" si="253"/>
        <v>100</v>
      </c>
      <c r="AC585" s="287">
        <f t="shared" si="252"/>
        <v>100</v>
      </c>
      <c r="AD585" s="287">
        <f t="shared" si="238"/>
        <v>100</v>
      </c>
      <c r="AE585" s="284">
        <f t="shared" si="246"/>
        <v>100</v>
      </c>
      <c r="AF585" s="284">
        <f t="shared" si="256"/>
        <v>100</v>
      </c>
      <c r="AG585" s="268">
        <f t="shared" si="257"/>
        <v>100</v>
      </c>
      <c r="AH585" s="268">
        <f t="shared" si="254"/>
        <v>100</v>
      </c>
      <c r="AI585" s="268">
        <f t="shared" si="258"/>
        <v>100</v>
      </c>
      <c r="AJ585" s="268">
        <f t="shared" si="247"/>
        <v>100</v>
      </c>
      <c r="AK585" s="305" t="s">
        <v>750</v>
      </c>
      <c r="AL585" s="277"/>
      <c r="AM585" s="277"/>
      <c r="AN585" s="511"/>
      <c r="AO585" s="277"/>
      <c r="AP585" s="277"/>
      <c r="AQ585" s="277"/>
      <c r="AR585" s="171" t="s">
        <v>24072</v>
      </c>
      <c r="AS585" s="171" t="s">
        <v>31876</v>
      </c>
      <c r="AT585" s="277"/>
      <c r="AU585" s="277"/>
      <c r="AW585" s="559"/>
      <c r="AX585" s="559"/>
      <c r="AY585" s="559"/>
      <c r="AZ585" s="559"/>
      <c r="BA585" s="559"/>
      <c r="BB585" s="559"/>
      <c r="BC585" s="559"/>
      <c r="BD585" s="559"/>
      <c r="BE585" s="559"/>
      <c r="BF585" s="559"/>
      <c r="BG585" s="559"/>
      <c r="BH585" s="559"/>
      <c r="BI585" s="559"/>
      <c r="BJ585" s="559"/>
      <c r="BK585" s="559"/>
      <c r="BL585" s="559"/>
      <c r="BM585" s="559"/>
      <c r="BN585" s="559"/>
      <c r="BO585" s="559"/>
      <c r="BP585" s="559"/>
      <c r="BQ585" s="559"/>
      <c r="BR585" s="559"/>
      <c r="BS585" s="559"/>
      <c r="BT585" s="559"/>
      <c r="BU585" s="559"/>
      <c r="BV585" s="559"/>
      <c r="BW585" s="559"/>
      <c r="BX585" s="559"/>
      <c r="BY585" s="559"/>
      <c r="BZ585" s="559"/>
      <c r="CA585" s="559"/>
      <c r="CB585" s="559"/>
      <c r="CC585" s="559"/>
      <c r="CD585" s="559"/>
      <c r="CE585" s="559"/>
      <c r="CF585" s="559"/>
      <c r="CG585" s="559"/>
      <c r="CH585" s="559"/>
      <c r="CI585" s="559"/>
      <c r="CJ585" s="559"/>
      <c r="CK585" s="559"/>
      <c r="CL585" s="559"/>
      <c r="CM585" s="559"/>
      <c r="CN585" s="559"/>
      <c r="CO585" s="559"/>
      <c r="CP585" s="559"/>
      <c r="CQ585" s="559"/>
      <c r="CR585" s="559"/>
      <c r="CS585" s="559"/>
      <c r="CT585" s="559"/>
      <c r="CU585" s="559"/>
      <c r="CV585" s="559"/>
      <c r="CW585" s="559"/>
      <c r="CX585" s="559"/>
      <c r="CY585" s="559"/>
      <c r="CZ585" s="559"/>
      <c r="DA585" s="559"/>
      <c r="DB585" s="559"/>
      <c r="DC585" s="559"/>
      <c r="DD585" s="559"/>
      <c r="DE585" s="559"/>
      <c r="DF585" s="559"/>
      <c r="DG585" s="559"/>
      <c r="DH585" s="559"/>
      <c r="DI585" s="559"/>
      <c r="DJ585" s="559"/>
      <c r="DK585" s="559"/>
      <c r="DL585" s="559"/>
      <c r="DM585" s="559"/>
      <c r="DN585" s="559"/>
      <c r="DO585" s="559"/>
      <c r="DP585" s="559"/>
      <c r="DQ585" s="559"/>
      <c r="DR585" s="559"/>
      <c r="DS585" s="559"/>
      <c r="DT585" s="559"/>
      <c r="DU585" s="559"/>
      <c r="DV585" s="559"/>
      <c r="DW585" s="559"/>
      <c r="DX585" s="559"/>
      <c r="DY585" s="559"/>
      <c r="DZ585" s="559"/>
      <c r="EA585" s="559"/>
      <c r="EB585" s="559"/>
      <c r="EC585" s="559"/>
      <c r="ED585" s="559"/>
      <c r="EE585" s="559"/>
      <c r="EF585" s="559"/>
      <c r="EG585" s="559"/>
      <c r="EH585" s="559"/>
      <c r="EI585" s="559"/>
      <c r="EJ585" s="559"/>
      <c r="EK585" s="559"/>
      <c r="EL585" s="559"/>
      <c r="EM585" s="559"/>
      <c r="EN585" s="559"/>
      <c r="EO585" s="559"/>
      <c r="EP585" s="559"/>
      <c r="EQ585" s="559"/>
      <c r="ER585" s="559"/>
      <c r="ES585" s="559"/>
      <c r="ET585" s="559"/>
      <c r="EU585" s="559"/>
      <c r="EV585" s="559"/>
      <c r="EW585" s="559"/>
      <c r="EX585" s="559"/>
      <c r="EY585" s="559"/>
      <c r="EZ585" s="559"/>
      <c r="FA585" s="559"/>
      <c r="FB585" s="559"/>
      <c r="FC585" s="559"/>
      <c r="FD585" s="559"/>
      <c r="FE585" s="559"/>
      <c r="FF585" s="559"/>
      <c r="FG585" s="559"/>
      <c r="FH585" s="559"/>
      <c r="FI585" s="559"/>
      <c r="FJ585" s="559"/>
      <c r="FK585" s="559"/>
      <c r="FL585" s="559"/>
      <c r="FM585" s="559"/>
      <c r="FN585" s="559"/>
      <c r="FO585" s="559"/>
      <c r="FP585" s="559"/>
      <c r="FQ585" s="559"/>
      <c r="FR585" s="559"/>
      <c r="FS585" s="559"/>
      <c r="FT585" s="559"/>
      <c r="FU585" s="559"/>
      <c r="FV585" s="559"/>
      <c r="FW585" s="559"/>
      <c r="FX585" s="559"/>
      <c r="FY585" s="559"/>
      <c r="FZ585" s="559"/>
      <c r="GA585" s="559"/>
      <c r="GB585" s="559"/>
      <c r="GC585" s="559"/>
      <c r="GD585" s="559"/>
      <c r="GE585" s="559"/>
      <c r="GF585" s="559"/>
      <c r="GG585" s="559"/>
      <c r="GH585" s="559"/>
      <c r="GI585" s="559"/>
      <c r="GJ585" s="559"/>
      <c r="GK585" s="559"/>
      <c r="GL585" s="559"/>
      <c r="GM585" s="559"/>
      <c r="GN585" s="559"/>
      <c r="GO585" s="559"/>
      <c r="GP585" s="559"/>
      <c r="GQ585" s="559"/>
      <c r="GR585" s="559"/>
      <c r="GS585" s="559"/>
      <c r="GT585" s="559"/>
      <c r="GU585" s="559"/>
      <c r="GV585" s="559"/>
      <c r="GW585" s="559"/>
      <c r="GX585" s="559"/>
      <c r="GY585" s="559"/>
      <c r="GZ585" s="559"/>
      <c r="HA585" s="559"/>
      <c r="HB585" s="559"/>
      <c r="HC585" s="559"/>
      <c r="HD585" s="559"/>
      <c r="HE585" s="559"/>
      <c r="HF585" s="559"/>
      <c r="HG585" s="559"/>
      <c r="HH585" s="559"/>
      <c r="HI585" s="559"/>
      <c r="HJ585" s="559"/>
      <c r="HK585" s="559"/>
      <c r="HL585" s="559"/>
      <c r="HM585" s="559"/>
      <c r="HN585" s="559"/>
      <c r="HO585" s="559"/>
      <c r="HP585" s="559"/>
      <c r="HQ585" s="559"/>
      <c r="HR585" s="559"/>
      <c r="HS585" s="559"/>
      <c r="HT585" s="559"/>
      <c r="HU585" s="559"/>
      <c r="HV585" s="559"/>
      <c r="HW585" s="559"/>
      <c r="HX585" s="559"/>
      <c r="HY585" s="559"/>
      <c r="HZ585" s="559"/>
      <c r="IA585" s="559"/>
      <c r="IB585" s="559"/>
      <c r="IC585" s="559"/>
      <c r="ID585" s="559"/>
      <c r="IE585" s="559"/>
      <c r="IF585" s="559"/>
      <c r="IG585" s="559"/>
      <c r="IH585" s="559"/>
      <c r="II585" s="559"/>
      <c r="IJ585" s="559"/>
      <c r="IK585" s="559"/>
      <c r="IL585" s="559"/>
      <c r="IM585" s="559"/>
      <c r="IN585" s="559"/>
      <c r="IO585" s="559"/>
      <c r="IP585" s="559"/>
      <c r="IQ585" s="559"/>
      <c r="IR585" s="559"/>
      <c r="IS585" s="559"/>
      <c r="IT585" s="559"/>
      <c r="IU585" s="559"/>
      <c r="IV585" s="559"/>
      <c r="IW585" s="559"/>
      <c r="IX585" s="559"/>
      <c r="IY585" s="559"/>
      <c r="IZ585" s="559"/>
      <c r="JA585" s="559"/>
      <c r="JB585" s="559"/>
      <c r="JC585" s="559"/>
      <c r="JD585" s="559"/>
      <c r="JE585" s="559"/>
      <c r="JF585" s="559"/>
      <c r="JG585" s="559"/>
      <c r="JH585" s="559"/>
      <c r="JI585" s="559"/>
      <c r="JJ585" s="559"/>
      <c r="JK585" s="559"/>
      <c r="JL585" s="559"/>
      <c r="JM585" s="559"/>
      <c r="JN585" s="559"/>
      <c r="JO585" s="559"/>
      <c r="JP585" s="559"/>
      <c r="JQ585" s="559"/>
      <c r="JR585" s="559"/>
      <c r="JS585" s="559"/>
      <c r="JT585" s="559"/>
      <c r="JU585" s="559"/>
      <c r="JV585" s="559"/>
      <c r="JW585" s="559"/>
      <c r="JX585" s="559"/>
      <c r="JY585" s="559"/>
      <c r="JZ585" s="559"/>
      <c r="KA585" s="559"/>
      <c r="KB585" s="559"/>
      <c r="KC585" s="559"/>
      <c r="KD585" s="559"/>
      <c r="KE585" s="559"/>
      <c r="KF585" s="559"/>
      <c r="KG585" s="559"/>
      <c r="KH585" s="559"/>
      <c r="KI585" s="559"/>
      <c r="KJ585" s="559"/>
      <c r="KK585" s="559"/>
      <c r="KL585" s="559"/>
      <c r="KM585" s="559"/>
      <c r="KN585" s="559"/>
      <c r="KO585" s="559"/>
      <c r="KP585" s="559"/>
      <c r="KQ585" s="559"/>
      <c r="KR585" s="559"/>
      <c r="KS585" s="559"/>
      <c r="KT585" s="559"/>
      <c r="KU585" s="559"/>
      <c r="KV585" s="559"/>
      <c r="KW585" s="559"/>
      <c r="KX585" s="559"/>
      <c r="KY585" s="559"/>
      <c r="KZ585" s="559"/>
      <c r="LA585" s="559"/>
      <c r="LB585" s="559"/>
      <c r="LC585" s="559"/>
      <c r="LD585" s="559"/>
      <c r="LE585" s="559"/>
      <c r="LF585" s="559"/>
      <c r="LG585" s="559"/>
      <c r="LH585" s="559"/>
      <c r="LI585" s="559"/>
      <c r="LJ585" s="559"/>
      <c r="LK585" s="559"/>
      <c r="LL585" s="559"/>
      <c r="LM585" s="559"/>
      <c r="LN585" s="559"/>
      <c r="LO585" s="559"/>
      <c r="LP585" s="559"/>
      <c r="LQ585" s="559"/>
      <c r="LR585" s="559"/>
      <c r="LS585" s="559"/>
      <c r="LT585" s="559"/>
      <c r="LU585" s="559"/>
      <c r="LV585" s="559"/>
      <c r="LW585" s="559"/>
      <c r="LX585" s="559"/>
      <c r="LY585" s="559"/>
      <c r="LZ585" s="559"/>
      <c r="MA585" s="559"/>
      <c r="MB585" s="559"/>
      <c r="MC585" s="559"/>
      <c r="MD585" s="559"/>
      <c r="ME585" s="559"/>
      <c r="MF585" s="559"/>
      <c r="MG585" s="559"/>
      <c r="MH585" s="559"/>
      <c r="MI585" s="559"/>
      <c r="MJ585" s="559"/>
      <c r="MK585" s="559"/>
      <c r="ML585" s="559"/>
      <c r="MM585" s="559"/>
      <c r="MN585" s="559"/>
      <c r="MO585" s="559"/>
      <c r="MP585" s="559"/>
      <c r="MQ585" s="559"/>
      <c r="MR585" s="559"/>
      <c r="MS585" s="559"/>
      <c r="MT585" s="559"/>
      <c r="MU585" s="559"/>
      <c r="MV585" s="559"/>
      <c r="MW585" s="559"/>
      <c r="MX585" s="559"/>
      <c r="MY585" s="559"/>
      <c r="MZ585" s="559"/>
      <c r="NA585" s="559"/>
      <c r="NB585" s="559"/>
      <c r="NC585" s="559"/>
      <c r="ND585" s="559"/>
      <c r="NE585" s="559"/>
      <c r="NF585" s="559"/>
      <c r="NG585" s="559"/>
      <c r="NH585" s="559"/>
      <c r="NI585" s="559"/>
      <c r="NJ585" s="559"/>
      <c r="NK585" s="559"/>
      <c r="NL585" s="559"/>
      <c r="NM585" s="559"/>
      <c r="NN585" s="559"/>
      <c r="NO585" s="559"/>
      <c r="NP585" s="559"/>
      <c r="NQ585" s="559"/>
      <c r="NR585" s="559"/>
      <c r="NS585" s="559"/>
      <c r="NT585" s="559"/>
      <c r="NU585" s="559"/>
      <c r="NV585" s="559"/>
      <c r="NW585" s="559"/>
      <c r="NX585" s="559"/>
      <c r="NY585" s="559"/>
      <c r="NZ585" s="559"/>
      <c r="OA585" s="559"/>
      <c r="OB585" s="559"/>
      <c r="OC585" s="559"/>
      <c r="OD585" s="559"/>
      <c r="OE585" s="559"/>
      <c r="OF585" s="559"/>
      <c r="OG585" s="559"/>
      <c r="OH585" s="559"/>
      <c r="OI585" s="559"/>
      <c r="OJ585" s="559"/>
      <c r="OK585" s="559"/>
      <c r="OL585" s="559"/>
      <c r="OM585" s="559"/>
      <c r="ON585" s="559"/>
      <c r="OO585" s="559"/>
      <c r="OP585" s="559"/>
      <c r="OQ585" s="559"/>
      <c r="OR585" s="559"/>
      <c r="OS585" s="559"/>
      <c r="OT585" s="559"/>
      <c r="OU585" s="559"/>
      <c r="OV585" s="559"/>
      <c r="OW585" s="559"/>
      <c r="OX585" s="559"/>
      <c r="OY585" s="559"/>
      <c r="OZ585" s="559"/>
      <c r="PA585" s="559"/>
      <c r="PB585" s="559"/>
      <c r="PC585" s="559"/>
      <c r="PD585" s="559"/>
      <c r="PE585" s="559"/>
      <c r="PF585" s="559"/>
      <c r="PG585" s="559"/>
      <c r="PH585" s="559"/>
      <c r="PI585" s="559"/>
      <c r="PJ585" s="559"/>
      <c r="PK585" s="559"/>
      <c r="PL585" s="559"/>
      <c r="PM585" s="559"/>
      <c r="PN585" s="559"/>
      <c r="PO585" s="559"/>
      <c r="PP585" s="559"/>
      <c r="PQ585" s="559"/>
      <c r="PR585" s="559"/>
      <c r="PS585" s="559"/>
      <c r="PT585" s="559"/>
      <c r="PU585" s="559"/>
      <c r="PV585" s="559"/>
      <c r="PW585" s="559"/>
      <c r="PX585" s="559"/>
      <c r="PY585" s="559"/>
      <c r="PZ585" s="559"/>
      <c r="QA585" s="559"/>
      <c r="QB585" s="559"/>
      <c r="QC585" s="559"/>
      <c r="QD585" s="559"/>
      <c r="QE585" s="559"/>
      <c r="QF585" s="559"/>
      <c r="QG585" s="559"/>
      <c r="QH585" s="559"/>
      <c r="QI585" s="559"/>
      <c r="QJ585" s="559"/>
      <c r="QK585" s="559"/>
      <c r="QL585" s="559"/>
      <c r="QM585" s="559"/>
      <c r="QN585" s="559"/>
      <c r="QO585" s="559"/>
      <c r="QP585" s="559"/>
      <c r="QQ585" s="559"/>
      <c r="QR585" s="559"/>
      <c r="QS585" s="559"/>
      <c r="QT585" s="559"/>
      <c r="QU585" s="559"/>
      <c r="QV585" s="559"/>
      <c r="QW585" s="559"/>
      <c r="QX585" s="559"/>
      <c r="QY585" s="559"/>
      <c r="QZ585" s="559"/>
      <c r="RA585" s="559"/>
      <c r="RB585" s="559"/>
      <c r="RC585" s="559"/>
      <c r="RD585" s="559"/>
      <c r="RE585" s="559"/>
      <c r="RF585" s="559"/>
      <c r="RG585" s="559"/>
      <c r="RH585" s="559"/>
      <c r="RI585" s="559"/>
      <c r="RJ585" s="559"/>
      <c r="RK585" s="559"/>
      <c r="RL585" s="559"/>
      <c r="RM585" s="559"/>
      <c r="RN585" s="559"/>
      <c r="RO585" s="559"/>
      <c r="RP585" s="559"/>
      <c r="RQ585" s="559"/>
      <c r="RR585" s="559"/>
      <c r="RS585" s="559"/>
      <c r="RT585" s="559"/>
      <c r="RU585" s="559"/>
      <c r="RV585" s="559"/>
      <c r="RW585" s="559"/>
      <c r="RX585" s="559"/>
      <c r="RY585" s="559"/>
      <c r="RZ585" s="559"/>
      <c r="SA585" s="559"/>
      <c r="SB585" s="559"/>
      <c r="SC585" s="559"/>
      <c r="SD585" s="559"/>
      <c r="SE585" s="559"/>
      <c r="SF585" s="559"/>
      <c r="SG585" s="559"/>
      <c r="SH585" s="559"/>
      <c r="SI585" s="559"/>
      <c r="SJ585" s="559"/>
      <c r="SK585" s="559"/>
      <c r="SL585" s="559"/>
      <c r="SM585" s="559"/>
      <c r="SN585" s="559"/>
      <c r="SO585" s="559"/>
      <c r="SP585" s="559"/>
      <c r="SQ585" s="559"/>
      <c r="SR585" s="559"/>
      <c r="SS585" s="559"/>
      <c r="ST585" s="559"/>
      <c r="SU585" s="559"/>
      <c r="SV585" s="559"/>
      <c r="SW585" s="559"/>
      <c r="SX585" s="559"/>
      <c r="SY585" s="559"/>
      <c r="SZ585" s="559"/>
      <c r="TA585" s="559"/>
      <c r="TB585" s="559"/>
      <c r="TC585" s="559"/>
      <c r="TD585" s="559"/>
      <c r="TE585" s="559"/>
      <c r="TF585" s="559"/>
      <c r="TG585" s="559"/>
      <c r="TH585" s="559"/>
      <c r="TI585" s="559"/>
      <c r="TJ585" s="559"/>
      <c r="TK585" s="559"/>
      <c r="TL585" s="559"/>
      <c r="TM585" s="559"/>
      <c r="TN585" s="559"/>
      <c r="TO585" s="559"/>
      <c r="TP585" s="559"/>
      <c r="TQ585" s="559"/>
      <c r="TR585" s="559"/>
      <c r="TS585" s="559"/>
      <c r="TT585" s="559"/>
      <c r="TU585" s="559"/>
      <c r="TV585" s="559"/>
      <c r="TW585" s="559"/>
      <c r="TX585" s="559"/>
      <c r="TY585" s="559"/>
      <c r="TZ585" s="559"/>
      <c r="UA585" s="559"/>
      <c r="UB585" s="559"/>
      <c r="UC585" s="559"/>
      <c r="UD585" s="559"/>
      <c r="UE585" s="559"/>
      <c r="UF585" s="559"/>
      <c r="UG585" s="559"/>
      <c r="UH585" s="559"/>
      <c r="UI585" s="559"/>
      <c r="UJ585" s="559"/>
      <c r="UK585" s="559"/>
      <c r="UL585" s="559"/>
      <c r="UM585" s="559"/>
      <c r="UN585" s="559"/>
      <c r="UO585" s="559"/>
      <c r="UP585" s="559"/>
      <c r="UQ585" s="559"/>
      <c r="UR585" s="559"/>
      <c r="US585" s="559"/>
      <c r="UT585" s="559"/>
      <c r="UU585" s="559"/>
      <c r="UV585" s="559"/>
      <c r="UW585" s="559"/>
      <c r="UX585" s="559"/>
      <c r="UY585" s="559"/>
      <c r="UZ585" s="559"/>
      <c r="VA585" s="559"/>
      <c r="VB585" s="559"/>
      <c r="VC585" s="559"/>
      <c r="VD585" s="559"/>
      <c r="VE585" s="559"/>
      <c r="VF585" s="559"/>
      <c r="VG585" s="559"/>
      <c r="VH585" s="559"/>
      <c r="VI585" s="559"/>
      <c r="VJ585" s="559"/>
      <c r="VK585" s="559"/>
      <c r="VL585" s="559"/>
      <c r="VM585" s="559"/>
      <c r="VN585" s="559"/>
      <c r="VO585" s="559"/>
      <c r="VP585" s="559"/>
      <c r="VQ585" s="559"/>
      <c r="VR585" s="559"/>
      <c r="VS585" s="559"/>
      <c r="VT585" s="559"/>
      <c r="VU585" s="559"/>
      <c r="VV585" s="559"/>
      <c r="VW585" s="559"/>
      <c r="VX585" s="559"/>
      <c r="VY585" s="559"/>
      <c r="VZ585" s="559"/>
      <c r="WA585" s="559"/>
      <c r="WB585" s="559"/>
      <c r="WC585" s="559"/>
      <c r="WD585" s="559"/>
      <c r="WE585" s="559"/>
      <c r="WF585" s="559"/>
      <c r="WG585" s="559"/>
      <c r="WH585" s="559"/>
      <c r="WI585" s="559"/>
      <c r="WJ585" s="559"/>
      <c r="WK585" s="559"/>
      <c r="WL585" s="559"/>
      <c r="WM585" s="559"/>
      <c r="WN585" s="559"/>
      <c r="WO585" s="559"/>
      <c r="WP585" s="559"/>
      <c r="WQ585" s="559"/>
      <c r="WR585" s="559"/>
      <c r="WS585" s="559"/>
      <c r="WT585" s="559"/>
      <c r="WU585" s="559"/>
      <c r="WV585" s="559"/>
      <c r="WW585" s="559"/>
      <c r="WX585" s="559"/>
      <c r="WY585" s="559"/>
      <c r="WZ585" s="559"/>
      <c r="XA585" s="559"/>
      <c r="XB585" s="559"/>
      <c r="XC585" s="559"/>
      <c r="XD585" s="559"/>
      <c r="XE585" s="559"/>
      <c r="XF585" s="559"/>
      <c r="XG585" s="559"/>
      <c r="XH585" s="559"/>
      <c r="XI585" s="559"/>
      <c r="XJ585" s="559"/>
      <c r="XK585" s="559"/>
      <c r="XL585" s="559"/>
      <c r="XM585" s="559"/>
      <c r="XN585" s="559"/>
      <c r="XO585" s="559"/>
      <c r="XP585" s="559"/>
      <c r="XQ585" s="559"/>
      <c r="XR585" s="559"/>
      <c r="XS585" s="559"/>
      <c r="XT585" s="559"/>
      <c r="XU585" s="559"/>
      <c r="XV585" s="559"/>
      <c r="XW585" s="559"/>
      <c r="XX585" s="559"/>
      <c r="XY585" s="559"/>
      <c r="XZ585" s="559"/>
      <c r="YA585" s="559"/>
      <c r="YB585" s="559"/>
      <c r="YC585" s="559"/>
      <c r="YD585" s="559"/>
      <c r="YE585" s="559"/>
      <c r="YF585" s="559"/>
      <c r="YG585" s="559"/>
      <c r="YH585" s="559"/>
      <c r="YI585" s="559"/>
      <c r="YJ585" s="559"/>
      <c r="YK585" s="559"/>
      <c r="YL585" s="559"/>
      <c r="YM585" s="559"/>
      <c r="YN585" s="559"/>
      <c r="YO585" s="559"/>
      <c r="YP585" s="559"/>
      <c r="YQ585" s="559"/>
      <c r="YR585" s="559"/>
      <c r="YS585" s="559"/>
      <c r="YT585" s="559"/>
      <c r="YU585" s="559"/>
      <c r="YV585" s="559"/>
      <c r="YW585" s="559"/>
      <c r="YX585" s="559"/>
      <c r="YY585" s="559"/>
      <c r="YZ585" s="559"/>
      <c r="ZA585" s="559"/>
      <c r="ZB585" s="559"/>
      <c r="ZC585" s="559"/>
      <c r="ZD585" s="559"/>
      <c r="ZE585" s="559"/>
      <c r="ZF585" s="559"/>
      <c r="ZG585" s="559"/>
      <c r="ZH585" s="559"/>
      <c r="ZI585" s="559"/>
      <c r="ZJ585" s="559"/>
      <c r="ZK585" s="559"/>
      <c r="ZL585" s="559"/>
      <c r="ZM585" s="559"/>
      <c r="ZN585" s="559"/>
      <c r="ZO585" s="559"/>
      <c r="ZP585" s="559"/>
      <c r="ZQ585" s="559"/>
      <c r="ZR585" s="559"/>
      <c r="ZS585" s="559"/>
      <c r="ZT585" s="559"/>
      <c r="ZU585" s="559"/>
      <c r="ZV585" s="559"/>
      <c r="ZW585" s="559"/>
      <c r="ZX585" s="559"/>
      <c r="ZY585" s="559"/>
      <c r="ZZ585" s="559"/>
      <c r="AAA585" s="559"/>
      <c r="AAB585" s="559"/>
      <c r="AAC585" s="559"/>
      <c r="AAD585" s="559"/>
      <c r="AAE585" s="559"/>
      <c r="AAF585" s="559"/>
      <c r="AAG585" s="559"/>
      <c r="AAH585" s="559"/>
      <c r="AAI585" s="559"/>
      <c r="AAJ585" s="559"/>
      <c r="AAK585" s="559"/>
      <c r="AAL585" s="559"/>
      <c r="AAM585" s="559"/>
      <c r="AAN585" s="559"/>
      <c r="AAO585" s="559"/>
      <c r="AAP585" s="559"/>
      <c r="AAQ585" s="559"/>
      <c r="AAR585" s="559"/>
      <c r="AAS585" s="559"/>
      <c r="AAT585" s="559"/>
      <c r="AAU585" s="559"/>
      <c r="AAV585" s="559"/>
      <c r="AAW585" s="559"/>
      <c r="AAX585" s="559"/>
      <c r="AAY585" s="559"/>
      <c r="AAZ585" s="559"/>
      <c r="ABA585" s="559"/>
      <c r="ABB585" s="559"/>
      <c r="ABC585" s="559"/>
      <c r="ABD585" s="559"/>
      <c r="ABE585" s="559"/>
      <c r="ABF585" s="559"/>
      <c r="ABG585" s="559"/>
      <c r="ABH585" s="559"/>
      <c r="ABI585" s="559"/>
      <c r="ABJ585" s="559"/>
      <c r="ABK585" s="559"/>
      <c r="ABL585" s="559"/>
      <c r="ABM585" s="559"/>
      <c r="ABN585" s="559"/>
      <c r="ABO585" s="559"/>
      <c r="ABP585" s="559"/>
      <c r="ABQ585" s="559"/>
      <c r="ABR585" s="559"/>
      <c r="ABS585" s="559"/>
      <c r="ABT585" s="559"/>
      <c r="ABU585" s="559"/>
      <c r="ABV585" s="559"/>
      <c r="ABW585" s="559"/>
      <c r="ABX585" s="559"/>
      <c r="ABY585" s="559"/>
      <c r="ABZ585" s="559"/>
      <c r="ACA585" s="559"/>
      <c r="ACB585" s="559"/>
      <c r="ACC585" s="559"/>
      <c r="ACD585" s="559"/>
      <c r="ACE585" s="559"/>
      <c r="ACF585" s="559"/>
      <c r="ACG585" s="559"/>
      <c r="ACH585" s="559"/>
      <c r="ACI585" s="559"/>
      <c r="ACJ585" s="559"/>
      <c r="ACK585" s="559"/>
      <c r="ACL585" s="559"/>
      <c r="ACM585" s="559"/>
      <c r="ACN585" s="559"/>
      <c r="ACO585" s="559"/>
      <c r="ACP585" s="559"/>
      <c r="ACQ585" s="559"/>
      <c r="ACR585" s="559"/>
      <c r="ACS585" s="559"/>
      <c r="ACT585" s="559"/>
      <c r="ACU585" s="559"/>
      <c r="ACV585" s="559"/>
      <c r="ACW585" s="559"/>
      <c r="ACX585" s="559"/>
      <c r="ACY585" s="559"/>
      <c r="ACZ585" s="559"/>
      <c r="ADA585" s="559"/>
      <c r="ADB585" s="559"/>
      <c r="ADC585" s="559"/>
      <c r="ADD585" s="559"/>
      <c r="ADE585" s="559"/>
      <c r="ADF585" s="559"/>
      <c r="ADG585" s="559"/>
      <c r="ADH585" s="559"/>
      <c r="ADI585" s="559"/>
      <c r="ADJ585" s="559"/>
      <c r="ADK585" s="559"/>
      <c r="ADL585" s="559"/>
      <c r="ADM585" s="559"/>
      <c r="ADN585" s="559"/>
      <c r="ADO585" s="559"/>
      <c r="ADP585" s="559"/>
      <c r="ADQ585" s="559"/>
      <c r="ADR585" s="559"/>
      <c r="ADS585" s="559"/>
      <c r="ADT585" s="559"/>
      <c r="ADU585" s="559"/>
      <c r="ADV585" s="559"/>
      <c r="ADW585" s="559"/>
      <c r="ADX585" s="559"/>
      <c r="ADY585" s="559"/>
      <c r="ADZ585" s="559"/>
      <c r="AEA585" s="559"/>
      <c r="AEB585" s="559"/>
      <c r="AEC585" s="559"/>
      <c r="AED585" s="559"/>
      <c r="AEE585" s="559"/>
      <c r="AEF585" s="559"/>
      <c r="AEG585" s="559"/>
      <c r="AEH585" s="559"/>
      <c r="AEI585" s="559"/>
      <c r="AEJ585" s="559"/>
      <c r="AEK585" s="559"/>
      <c r="AEL585" s="559"/>
      <c r="AEM585" s="559"/>
      <c r="AEN585" s="559"/>
      <c r="AEO585" s="559"/>
      <c r="AEP585" s="559"/>
      <c r="AEQ585" s="559"/>
      <c r="AER585" s="559"/>
      <c r="AES585" s="559"/>
      <c r="AET585" s="559"/>
      <c r="AEU585" s="559"/>
      <c r="AEV585" s="559"/>
      <c r="AEW585" s="559"/>
      <c r="AEX585" s="559"/>
      <c r="AEY585" s="559"/>
      <c r="AEZ585" s="559"/>
      <c r="AFA585" s="559"/>
      <c r="AFB585" s="559"/>
      <c r="AFC585" s="559"/>
      <c r="AFD585" s="559"/>
      <c r="AFE585" s="559"/>
      <c r="AFF585" s="559"/>
      <c r="AFG585" s="559"/>
      <c r="AFH585" s="559"/>
      <c r="AFI585" s="559"/>
      <c r="AFJ585" s="559"/>
      <c r="AFK585" s="559"/>
      <c r="AFL585" s="559"/>
      <c r="AFM585" s="559"/>
      <c r="AFN585" s="559"/>
      <c r="AFO585" s="559"/>
      <c r="AFP585" s="559"/>
      <c r="AFQ585" s="559"/>
      <c r="AFR585" s="559"/>
      <c r="AFS585" s="559"/>
      <c r="AFT585" s="559"/>
      <c r="AFU585" s="559"/>
      <c r="AFV585" s="559"/>
      <c r="AFW585" s="559"/>
      <c r="AFX585" s="559"/>
      <c r="AFY585" s="559"/>
      <c r="AFZ585" s="559"/>
      <c r="AGA585" s="559"/>
      <c r="AGB585" s="559"/>
      <c r="AGC585" s="559"/>
      <c r="AGD585" s="559"/>
      <c r="AGE585" s="559"/>
      <c r="AGF585" s="559"/>
      <c r="AGG585" s="559"/>
      <c r="AGH585" s="559"/>
      <c r="AGI585" s="559"/>
      <c r="AGJ585" s="559"/>
      <c r="AGK585" s="559"/>
      <c r="AGL585" s="559"/>
      <c r="AGM585" s="559"/>
      <c r="AGN585" s="559"/>
      <c r="AGO585" s="559"/>
      <c r="AGP585" s="559"/>
      <c r="AGQ585" s="559"/>
      <c r="AGR585" s="559"/>
      <c r="AGS585" s="559"/>
      <c r="AGT585" s="559"/>
      <c r="AGU585" s="559"/>
      <c r="AGV585" s="559"/>
      <c r="AGW585" s="559"/>
      <c r="AGX585" s="559"/>
      <c r="AGY585" s="559"/>
      <c r="AGZ585" s="559"/>
      <c r="AHA585" s="559"/>
      <c r="AHB585" s="559"/>
      <c r="AHC585" s="559"/>
      <c r="AHD585" s="559"/>
      <c r="AHE585" s="559"/>
      <c r="AHF585" s="559"/>
      <c r="AHG585" s="559"/>
      <c r="AHH585" s="559"/>
      <c r="AHI585" s="559"/>
      <c r="AHJ585" s="559"/>
      <c r="AHK585" s="559"/>
      <c r="AHL585" s="559"/>
      <c r="AHM585" s="559"/>
      <c r="AHN585" s="559"/>
      <c r="AHO585" s="559"/>
      <c r="AHP585" s="559"/>
      <c r="AHQ585" s="559"/>
      <c r="AHR585" s="559"/>
      <c r="AHS585" s="559"/>
      <c r="AHT585" s="559"/>
      <c r="AHU585" s="559"/>
      <c r="AHV585" s="559"/>
      <c r="AHW585" s="559"/>
      <c r="AHX585" s="559"/>
      <c r="AHY585" s="559"/>
      <c r="AHZ585" s="559"/>
      <c r="AIA585" s="559"/>
      <c r="AIB585" s="559"/>
      <c r="AIC585" s="559"/>
      <c r="AID585" s="559"/>
      <c r="AIE585" s="559"/>
      <c r="AIF585" s="559"/>
      <c r="AIG585" s="559"/>
      <c r="AIH585" s="559"/>
      <c r="AII585" s="559"/>
      <c r="AIJ585" s="559"/>
      <c r="AIK585" s="559"/>
      <c r="AIL585" s="559"/>
      <c r="AIM585" s="559"/>
      <c r="AIN585" s="559"/>
      <c r="AIO585" s="559"/>
      <c r="AIP585" s="559"/>
      <c r="AIQ585" s="559"/>
      <c r="AIR585" s="559"/>
      <c r="AIS585" s="559"/>
      <c r="AIT585" s="559"/>
      <c r="AIU585" s="559"/>
      <c r="AIV585" s="559"/>
      <c r="AIW585" s="559"/>
      <c r="AIX585" s="559"/>
      <c r="AIY585" s="559"/>
      <c r="AIZ585" s="559"/>
      <c r="AJA585" s="559"/>
      <c r="AJB585" s="559"/>
      <c r="AJC585" s="559"/>
      <c r="AJD585" s="559"/>
      <c r="AJE585" s="559"/>
      <c r="AJF585" s="559"/>
      <c r="AJG585" s="559"/>
      <c r="AJH585" s="559"/>
      <c r="AJI585" s="559"/>
      <c r="AJJ585" s="559"/>
      <c r="AJK585" s="559"/>
      <c r="AJL585" s="559"/>
      <c r="AJM585" s="559"/>
      <c r="AJN585" s="559"/>
      <c r="AJO585" s="559"/>
      <c r="AJP585" s="559"/>
      <c r="AJQ585" s="559"/>
      <c r="AJR585" s="559"/>
      <c r="AJS585" s="559"/>
      <c r="AJT585" s="559"/>
      <c r="AJU585" s="559"/>
      <c r="AJV585" s="559"/>
      <c r="AJW585" s="559"/>
      <c r="AJX585" s="559"/>
      <c r="AJY585" s="559"/>
      <c r="AJZ585" s="559"/>
      <c r="AKA585" s="559"/>
      <c r="AKB585" s="559"/>
      <c r="AKC585" s="559"/>
      <c r="AKD585" s="559"/>
      <c r="AKE585" s="559"/>
      <c r="AKF585" s="559"/>
      <c r="AKG585" s="559"/>
      <c r="AKH585" s="559"/>
      <c r="AKI585" s="559"/>
      <c r="AKJ585" s="559"/>
      <c r="AKK585" s="559"/>
      <c r="AKL585" s="559"/>
      <c r="AKM585" s="559"/>
      <c r="AKN585" s="559"/>
      <c r="AKO585" s="559"/>
      <c r="AKP585" s="559"/>
      <c r="AKQ585" s="559"/>
      <c r="AKR585" s="559"/>
      <c r="AKS585" s="559"/>
      <c r="AKT585" s="559"/>
      <c r="AKU585" s="559"/>
      <c r="AKV585" s="559"/>
      <c r="AKW585" s="559"/>
      <c r="AKX585" s="559"/>
      <c r="AKY585" s="559"/>
      <c r="AKZ585" s="559"/>
      <c r="ALA585" s="559"/>
      <c r="ALB585" s="559"/>
      <c r="ALC585" s="559"/>
      <c r="ALD585" s="559"/>
      <c r="ALE585" s="559"/>
      <c r="ALF585" s="559"/>
      <c r="ALG585" s="559"/>
      <c r="ALH585" s="559"/>
      <c r="ALI585" s="559"/>
      <c r="ALJ585" s="559"/>
      <c r="ALK585" s="559"/>
      <c r="ALL585" s="559"/>
      <c r="ALM585" s="559"/>
      <c r="ALN585" s="559"/>
      <c r="ALO585" s="559"/>
      <c r="ALP585" s="559"/>
      <c r="ALQ585" s="559"/>
      <c r="ALR585" s="559"/>
      <c r="ALS585" s="559"/>
      <c r="ALT585" s="559"/>
      <c r="ALU585" s="559"/>
      <c r="ALV585" s="559"/>
      <c r="ALW585" s="559"/>
      <c r="ALX585" s="559"/>
      <c r="ALY585" s="559"/>
      <c r="ALZ585" s="559"/>
      <c r="AMA585" s="559"/>
      <c r="AMB585" s="559"/>
      <c r="AMC585" s="559"/>
      <c r="AMD585" s="559"/>
      <c r="AME585" s="559"/>
      <c r="AMF585" s="559"/>
      <c r="AMG585" s="559"/>
      <c r="AMH585" s="559"/>
      <c r="AMI585" s="559"/>
      <c r="AMJ585" s="559"/>
    </row>
    <row r="586" spans="1:1024" x14ac:dyDescent="0.25">
      <c r="A586" s="446" t="s">
        <v>24073</v>
      </c>
      <c r="B586" s="257">
        <v>586</v>
      </c>
      <c r="C586" s="258" t="s">
        <v>24074</v>
      </c>
      <c r="D586" s="308" t="s">
        <v>24075</v>
      </c>
      <c r="E586" s="277" t="s">
        <v>1359</v>
      </c>
      <c r="F586" s="278"/>
      <c r="G586" s="280"/>
      <c r="H586" s="280"/>
      <c r="I586" s="492">
        <v>110.19</v>
      </c>
      <c r="J586" s="278"/>
      <c r="K586" s="278">
        <v>2</v>
      </c>
      <c r="L586" s="278"/>
      <c r="M586" s="278"/>
      <c r="N586" s="278"/>
      <c r="O586" s="278"/>
      <c r="P586" s="278"/>
      <c r="Q586" s="278"/>
      <c r="R586" s="278"/>
      <c r="S586" s="278"/>
      <c r="T586" s="278"/>
      <c r="U586" s="278"/>
      <c r="V586" s="278"/>
      <c r="W586" s="283">
        <f t="shared" si="251"/>
        <v>100</v>
      </c>
      <c r="X586" s="283">
        <f t="shared" si="248"/>
        <v>100</v>
      </c>
      <c r="Y586" s="283">
        <f t="shared" si="255"/>
        <v>100</v>
      </c>
      <c r="Z586" s="283">
        <f t="shared" si="249"/>
        <v>100</v>
      </c>
      <c r="AA586" s="283">
        <f t="shared" si="250"/>
        <v>100</v>
      </c>
      <c r="AB586" s="287">
        <f t="shared" si="253"/>
        <v>100</v>
      </c>
      <c r="AC586" s="287">
        <f t="shared" si="252"/>
        <v>100</v>
      </c>
      <c r="AD586" s="287">
        <f t="shared" si="238"/>
        <v>100</v>
      </c>
      <c r="AE586" s="284">
        <f t="shared" si="246"/>
        <v>100</v>
      </c>
      <c r="AF586" s="284">
        <f t="shared" si="256"/>
        <v>100</v>
      </c>
      <c r="AG586" s="268">
        <f t="shared" si="257"/>
        <v>10</v>
      </c>
      <c r="AH586" s="268">
        <f t="shared" si="254"/>
        <v>100</v>
      </c>
      <c r="AI586" s="268">
        <f t="shared" si="258"/>
        <v>100</v>
      </c>
      <c r="AJ586" s="268">
        <f t="shared" si="247"/>
        <v>100</v>
      </c>
      <c r="AK586" s="383" t="s">
        <v>24092</v>
      </c>
      <c r="AL586" s="277">
        <v>1</v>
      </c>
      <c r="AM586" s="277">
        <v>1</v>
      </c>
      <c r="AN586" s="511"/>
      <c r="AO586" s="277"/>
      <c r="AP586" s="277">
        <v>1</v>
      </c>
      <c r="AQ586" s="277"/>
      <c r="AR586" s="171" t="s">
        <v>24076</v>
      </c>
      <c r="AS586" s="171"/>
      <c r="AT586" s="277"/>
      <c r="AU586" s="277"/>
      <c r="AW586" s="559"/>
      <c r="AX586" s="559"/>
      <c r="AY586" s="559"/>
      <c r="AZ586" s="559"/>
      <c r="BA586" s="559"/>
      <c r="BB586" s="559"/>
      <c r="BC586" s="559"/>
      <c r="BD586" s="559"/>
      <c r="BE586" s="559"/>
      <c r="BF586" s="559"/>
      <c r="BG586" s="559"/>
      <c r="BH586" s="559"/>
      <c r="BI586" s="559"/>
      <c r="BJ586" s="559"/>
      <c r="BK586" s="559"/>
      <c r="BL586" s="559"/>
      <c r="BM586" s="559"/>
      <c r="BN586" s="559"/>
      <c r="BO586" s="559"/>
      <c r="BP586" s="559"/>
      <c r="BQ586" s="559"/>
      <c r="BR586" s="559"/>
      <c r="BS586" s="559"/>
      <c r="BT586" s="559"/>
      <c r="BU586" s="559"/>
      <c r="BV586" s="559"/>
      <c r="BW586" s="559"/>
      <c r="BX586" s="559"/>
      <c r="BY586" s="559"/>
      <c r="BZ586" s="559"/>
      <c r="CA586" s="559"/>
      <c r="CB586" s="559"/>
      <c r="CC586" s="559"/>
      <c r="CD586" s="559"/>
      <c r="CE586" s="559"/>
      <c r="CF586" s="559"/>
      <c r="CG586" s="559"/>
      <c r="CH586" s="559"/>
      <c r="CI586" s="559"/>
      <c r="CJ586" s="559"/>
      <c r="CK586" s="559"/>
      <c r="CL586" s="559"/>
      <c r="CM586" s="559"/>
      <c r="CN586" s="559"/>
      <c r="CO586" s="559"/>
      <c r="CP586" s="559"/>
      <c r="CQ586" s="559"/>
      <c r="CR586" s="559"/>
      <c r="CS586" s="559"/>
      <c r="CT586" s="559"/>
      <c r="CU586" s="559"/>
      <c r="CV586" s="559"/>
      <c r="CW586" s="559"/>
      <c r="CX586" s="559"/>
      <c r="CY586" s="559"/>
      <c r="CZ586" s="559"/>
      <c r="DA586" s="559"/>
      <c r="DB586" s="559"/>
      <c r="DC586" s="559"/>
      <c r="DD586" s="559"/>
      <c r="DE586" s="559"/>
      <c r="DF586" s="559"/>
      <c r="DG586" s="559"/>
      <c r="DH586" s="559"/>
      <c r="DI586" s="559"/>
      <c r="DJ586" s="559"/>
      <c r="DK586" s="559"/>
      <c r="DL586" s="559"/>
      <c r="DM586" s="559"/>
      <c r="DN586" s="559"/>
      <c r="DO586" s="559"/>
      <c r="DP586" s="559"/>
      <c r="DQ586" s="559"/>
      <c r="DR586" s="559"/>
      <c r="DS586" s="559"/>
      <c r="DT586" s="559"/>
      <c r="DU586" s="559"/>
      <c r="DV586" s="559"/>
      <c r="DW586" s="559"/>
      <c r="DX586" s="559"/>
      <c r="DY586" s="559"/>
      <c r="DZ586" s="559"/>
      <c r="EA586" s="559"/>
      <c r="EB586" s="559"/>
      <c r="EC586" s="559"/>
      <c r="ED586" s="559"/>
      <c r="EE586" s="559"/>
      <c r="EF586" s="559"/>
      <c r="EG586" s="559"/>
      <c r="EH586" s="559"/>
      <c r="EI586" s="559"/>
      <c r="EJ586" s="559"/>
      <c r="EK586" s="559"/>
      <c r="EL586" s="559"/>
      <c r="EM586" s="559"/>
      <c r="EN586" s="559"/>
      <c r="EO586" s="559"/>
      <c r="EP586" s="559"/>
      <c r="EQ586" s="559"/>
      <c r="ER586" s="559"/>
      <c r="ES586" s="559"/>
      <c r="ET586" s="559"/>
      <c r="EU586" s="559"/>
      <c r="EV586" s="559"/>
      <c r="EW586" s="559"/>
      <c r="EX586" s="559"/>
      <c r="EY586" s="559"/>
      <c r="EZ586" s="559"/>
      <c r="FA586" s="559"/>
      <c r="FB586" s="559"/>
      <c r="FC586" s="559"/>
      <c r="FD586" s="559"/>
      <c r="FE586" s="559"/>
      <c r="FF586" s="559"/>
      <c r="FG586" s="559"/>
      <c r="FH586" s="559"/>
      <c r="FI586" s="559"/>
      <c r="FJ586" s="559"/>
      <c r="FK586" s="559"/>
      <c r="FL586" s="559"/>
      <c r="FM586" s="559"/>
      <c r="FN586" s="559"/>
      <c r="FO586" s="559"/>
      <c r="FP586" s="559"/>
      <c r="FQ586" s="559"/>
      <c r="FR586" s="559"/>
      <c r="FS586" s="559"/>
      <c r="FT586" s="559"/>
      <c r="FU586" s="559"/>
      <c r="FV586" s="559"/>
      <c r="FW586" s="559"/>
      <c r="FX586" s="559"/>
      <c r="FY586" s="559"/>
      <c r="FZ586" s="559"/>
      <c r="GA586" s="559"/>
      <c r="GB586" s="559"/>
      <c r="GC586" s="559"/>
      <c r="GD586" s="559"/>
      <c r="GE586" s="559"/>
      <c r="GF586" s="559"/>
      <c r="GG586" s="559"/>
      <c r="GH586" s="559"/>
      <c r="GI586" s="559"/>
      <c r="GJ586" s="559"/>
      <c r="GK586" s="559"/>
      <c r="GL586" s="559"/>
      <c r="GM586" s="559"/>
      <c r="GN586" s="559"/>
      <c r="GO586" s="559"/>
      <c r="GP586" s="559"/>
      <c r="GQ586" s="559"/>
      <c r="GR586" s="559"/>
      <c r="GS586" s="559"/>
      <c r="GT586" s="559"/>
      <c r="GU586" s="559"/>
      <c r="GV586" s="559"/>
      <c r="GW586" s="559"/>
      <c r="GX586" s="559"/>
      <c r="GY586" s="559"/>
      <c r="GZ586" s="559"/>
      <c r="HA586" s="559"/>
      <c r="HB586" s="559"/>
      <c r="HC586" s="559"/>
      <c r="HD586" s="559"/>
      <c r="HE586" s="559"/>
      <c r="HF586" s="559"/>
      <c r="HG586" s="559"/>
      <c r="HH586" s="559"/>
      <c r="HI586" s="559"/>
      <c r="HJ586" s="559"/>
      <c r="HK586" s="559"/>
      <c r="HL586" s="559"/>
      <c r="HM586" s="559"/>
      <c r="HN586" s="559"/>
      <c r="HO586" s="559"/>
      <c r="HP586" s="559"/>
      <c r="HQ586" s="559"/>
      <c r="HR586" s="559"/>
      <c r="HS586" s="559"/>
      <c r="HT586" s="559"/>
      <c r="HU586" s="559"/>
      <c r="HV586" s="559"/>
      <c r="HW586" s="559"/>
      <c r="HX586" s="559"/>
      <c r="HY586" s="559"/>
      <c r="HZ586" s="559"/>
      <c r="IA586" s="559"/>
      <c r="IB586" s="559"/>
      <c r="IC586" s="559"/>
      <c r="ID586" s="559"/>
      <c r="IE586" s="559"/>
      <c r="IF586" s="559"/>
      <c r="IG586" s="559"/>
      <c r="IH586" s="559"/>
      <c r="II586" s="559"/>
      <c r="IJ586" s="559"/>
      <c r="IK586" s="559"/>
      <c r="IL586" s="559"/>
      <c r="IM586" s="559"/>
      <c r="IN586" s="559"/>
      <c r="IO586" s="559"/>
      <c r="IP586" s="559"/>
      <c r="IQ586" s="559"/>
      <c r="IR586" s="559"/>
      <c r="IS586" s="559"/>
      <c r="IT586" s="559"/>
      <c r="IU586" s="559"/>
      <c r="IV586" s="559"/>
      <c r="IW586" s="559"/>
      <c r="IX586" s="559"/>
      <c r="IY586" s="559"/>
      <c r="IZ586" s="559"/>
      <c r="JA586" s="559"/>
      <c r="JB586" s="559"/>
      <c r="JC586" s="559"/>
      <c r="JD586" s="559"/>
      <c r="JE586" s="559"/>
      <c r="JF586" s="559"/>
      <c r="JG586" s="559"/>
      <c r="JH586" s="559"/>
      <c r="JI586" s="559"/>
      <c r="JJ586" s="559"/>
      <c r="JK586" s="559"/>
      <c r="JL586" s="559"/>
      <c r="JM586" s="559"/>
      <c r="JN586" s="559"/>
      <c r="JO586" s="559"/>
      <c r="JP586" s="559"/>
      <c r="JQ586" s="559"/>
      <c r="JR586" s="559"/>
      <c r="JS586" s="559"/>
      <c r="JT586" s="559"/>
      <c r="JU586" s="559"/>
      <c r="JV586" s="559"/>
      <c r="JW586" s="559"/>
      <c r="JX586" s="559"/>
      <c r="JY586" s="559"/>
      <c r="JZ586" s="559"/>
      <c r="KA586" s="559"/>
      <c r="KB586" s="559"/>
      <c r="KC586" s="559"/>
      <c r="KD586" s="559"/>
      <c r="KE586" s="559"/>
      <c r="KF586" s="559"/>
      <c r="KG586" s="559"/>
      <c r="KH586" s="559"/>
      <c r="KI586" s="559"/>
      <c r="KJ586" s="559"/>
      <c r="KK586" s="559"/>
      <c r="KL586" s="559"/>
      <c r="KM586" s="559"/>
      <c r="KN586" s="559"/>
      <c r="KO586" s="559"/>
      <c r="KP586" s="559"/>
      <c r="KQ586" s="559"/>
      <c r="KR586" s="559"/>
      <c r="KS586" s="559"/>
      <c r="KT586" s="559"/>
      <c r="KU586" s="559"/>
      <c r="KV586" s="559"/>
      <c r="KW586" s="559"/>
      <c r="KX586" s="559"/>
      <c r="KY586" s="559"/>
      <c r="KZ586" s="559"/>
      <c r="LA586" s="559"/>
      <c r="LB586" s="559"/>
      <c r="LC586" s="559"/>
      <c r="LD586" s="559"/>
      <c r="LE586" s="559"/>
      <c r="LF586" s="559"/>
      <c r="LG586" s="559"/>
      <c r="LH586" s="559"/>
      <c r="LI586" s="559"/>
      <c r="LJ586" s="559"/>
      <c r="LK586" s="559"/>
      <c r="LL586" s="559"/>
      <c r="LM586" s="559"/>
      <c r="LN586" s="559"/>
      <c r="LO586" s="559"/>
      <c r="LP586" s="559"/>
      <c r="LQ586" s="559"/>
      <c r="LR586" s="559"/>
      <c r="LS586" s="559"/>
      <c r="LT586" s="559"/>
      <c r="LU586" s="559"/>
      <c r="LV586" s="559"/>
      <c r="LW586" s="559"/>
      <c r="LX586" s="559"/>
      <c r="LY586" s="559"/>
      <c r="LZ586" s="559"/>
      <c r="MA586" s="559"/>
      <c r="MB586" s="559"/>
      <c r="MC586" s="559"/>
      <c r="MD586" s="559"/>
      <c r="ME586" s="559"/>
      <c r="MF586" s="559"/>
      <c r="MG586" s="559"/>
      <c r="MH586" s="559"/>
      <c r="MI586" s="559"/>
      <c r="MJ586" s="559"/>
      <c r="MK586" s="559"/>
      <c r="ML586" s="559"/>
      <c r="MM586" s="559"/>
      <c r="MN586" s="559"/>
      <c r="MO586" s="559"/>
      <c r="MP586" s="559"/>
      <c r="MQ586" s="559"/>
      <c r="MR586" s="559"/>
      <c r="MS586" s="559"/>
      <c r="MT586" s="559"/>
      <c r="MU586" s="559"/>
      <c r="MV586" s="559"/>
      <c r="MW586" s="559"/>
      <c r="MX586" s="559"/>
      <c r="MY586" s="559"/>
      <c r="MZ586" s="559"/>
      <c r="NA586" s="559"/>
      <c r="NB586" s="559"/>
      <c r="NC586" s="559"/>
      <c r="ND586" s="559"/>
      <c r="NE586" s="559"/>
      <c r="NF586" s="559"/>
      <c r="NG586" s="559"/>
      <c r="NH586" s="559"/>
      <c r="NI586" s="559"/>
      <c r="NJ586" s="559"/>
      <c r="NK586" s="559"/>
      <c r="NL586" s="559"/>
      <c r="NM586" s="559"/>
      <c r="NN586" s="559"/>
      <c r="NO586" s="559"/>
      <c r="NP586" s="559"/>
      <c r="NQ586" s="559"/>
      <c r="NR586" s="559"/>
      <c r="NS586" s="559"/>
      <c r="NT586" s="559"/>
      <c r="NU586" s="559"/>
      <c r="NV586" s="559"/>
      <c r="NW586" s="559"/>
      <c r="NX586" s="559"/>
      <c r="NY586" s="559"/>
      <c r="NZ586" s="559"/>
      <c r="OA586" s="559"/>
      <c r="OB586" s="559"/>
      <c r="OC586" s="559"/>
      <c r="OD586" s="559"/>
      <c r="OE586" s="559"/>
      <c r="OF586" s="559"/>
      <c r="OG586" s="559"/>
      <c r="OH586" s="559"/>
      <c r="OI586" s="559"/>
      <c r="OJ586" s="559"/>
      <c r="OK586" s="559"/>
      <c r="OL586" s="559"/>
      <c r="OM586" s="559"/>
      <c r="ON586" s="559"/>
      <c r="OO586" s="559"/>
      <c r="OP586" s="559"/>
      <c r="OQ586" s="559"/>
      <c r="OR586" s="559"/>
      <c r="OS586" s="559"/>
      <c r="OT586" s="559"/>
      <c r="OU586" s="559"/>
      <c r="OV586" s="559"/>
      <c r="OW586" s="559"/>
      <c r="OX586" s="559"/>
      <c r="OY586" s="559"/>
      <c r="OZ586" s="559"/>
      <c r="PA586" s="559"/>
      <c r="PB586" s="559"/>
      <c r="PC586" s="559"/>
      <c r="PD586" s="559"/>
      <c r="PE586" s="559"/>
      <c r="PF586" s="559"/>
      <c r="PG586" s="559"/>
      <c r="PH586" s="559"/>
      <c r="PI586" s="559"/>
      <c r="PJ586" s="559"/>
      <c r="PK586" s="559"/>
      <c r="PL586" s="559"/>
      <c r="PM586" s="559"/>
      <c r="PN586" s="559"/>
      <c r="PO586" s="559"/>
      <c r="PP586" s="559"/>
      <c r="PQ586" s="559"/>
      <c r="PR586" s="559"/>
      <c r="PS586" s="559"/>
      <c r="PT586" s="559"/>
      <c r="PU586" s="559"/>
      <c r="PV586" s="559"/>
      <c r="PW586" s="559"/>
      <c r="PX586" s="559"/>
      <c r="PY586" s="559"/>
      <c r="PZ586" s="559"/>
      <c r="QA586" s="559"/>
      <c r="QB586" s="559"/>
      <c r="QC586" s="559"/>
      <c r="QD586" s="559"/>
      <c r="QE586" s="559"/>
      <c r="QF586" s="559"/>
      <c r="QG586" s="559"/>
      <c r="QH586" s="559"/>
      <c r="QI586" s="559"/>
      <c r="QJ586" s="559"/>
      <c r="QK586" s="559"/>
      <c r="QL586" s="559"/>
      <c r="QM586" s="559"/>
      <c r="QN586" s="559"/>
      <c r="QO586" s="559"/>
      <c r="QP586" s="559"/>
      <c r="QQ586" s="559"/>
      <c r="QR586" s="559"/>
      <c r="QS586" s="559"/>
      <c r="QT586" s="559"/>
      <c r="QU586" s="559"/>
      <c r="QV586" s="559"/>
      <c r="QW586" s="559"/>
      <c r="QX586" s="559"/>
      <c r="QY586" s="559"/>
      <c r="QZ586" s="559"/>
      <c r="RA586" s="559"/>
      <c r="RB586" s="559"/>
      <c r="RC586" s="559"/>
      <c r="RD586" s="559"/>
      <c r="RE586" s="559"/>
      <c r="RF586" s="559"/>
      <c r="RG586" s="559"/>
      <c r="RH586" s="559"/>
      <c r="RI586" s="559"/>
      <c r="RJ586" s="559"/>
      <c r="RK586" s="559"/>
      <c r="RL586" s="559"/>
      <c r="RM586" s="559"/>
      <c r="RN586" s="559"/>
      <c r="RO586" s="559"/>
      <c r="RP586" s="559"/>
      <c r="RQ586" s="559"/>
      <c r="RR586" s="559"/>
      <c r="RS586" s="559"/>
      <c r="RT586" s="559"/>
      <c r="RU586" s="559"/>
      <c r="RV586" s="559"/>
      <c r="RW586" s="559"/>
      <c r="RX586" s="559"/>
      <c r="RY586" s="559"/>
      <c r="RZ586" s="559"/>
      <c r="SA586" s="559"/>
      <c r="SB586" s="559"/>
      <c r="SC586" s="559"/>
      <c r="SD586" s="559"/>
      <c r="SE586" s="559"/>
      <c r="SF586" s="559"/>
      <c r="SG586" s="559"/>
      <c r="SH586" s="559"/>
      <c r="SI586" s="559"/>
      <c r="SJ586" s="559"/>
      <c r="SK586" s="559"/>
      <c r="SL586" s="559"/>
      <c r="SM586" s="559"/>
      <c r="SN586" s="559"/>
      <c r="SO586" s="559"/>
      <c r="SP586" s="559"/>
      <c r="SQ586" s="559"/>
      <c r="SR586" s="559"/>
      <c r="SS586" s="559"/>
      <c r="ST586" s="559"/>
      <c r="SU586" s="559"/>
      <c r="SV586" s="559"/>
      <c r="SW586" s="559"/>
      <c r="SX586" s="559"/>
      <c r="SY586" s="559"/>
      <c r="SZ586" s="559"/>
      <c r="TA586" s="559"/>
      <c r="TB586" s="559"/>
      <c r="TC586" s="559"/>
      <c r="TD586" s="559"/>
      <c r="TE586" s="559"/>
      <c r="TF586" s="559"/>
      <c r="TG586" s="559"/>
      <c r="TH586" s="559"/>
      <c r="TI586" s="559"/>
      <c r="TJ586" s="559"/>
      <c r="TK586" s="559"/>
      <c r="TL586" s="559"/>
      <c r="TM586" s="559"/>
      <c r="TN586" s="559"/>
      <c r="TO586" s="559"/>
      <c r="TP586" s="559"/>
      <c r="TQ586" s="559"/>
      <c r="TR586" s="559"/>
      <c r="TS586" s="559"/>
      <c r="TT586" s="559"/>
      <c r="TU586" s="559"/>
      <c r="TV586" s="559"/>
      <c r="TW586" s="559"/>
      <c r="TX586" s="559"/>
      <c r="TY586" s="559"/>
      <c r="TZ586" s="559"/>
      <c r="UA586" s="559"/>
      <c r="UB586" s="559"/>
      <c r="UC586" s="559"/>
      <c r="UD586" s="559"/>
      <c r="UE586" s="559"/>
      <c r="UF586" s="559"/>
      <c r="UG586" s="559"/>
      <c r="UH586" s="559"/>
      <c r="UI586" s="559"/>
      <c r="UJ586" s="559"/>
      <c r="UK586" s="559"/>
      <c r="UL586" s="559"/>
      <c r="UM586" s="559"/>
      <c r="UN586" s="559"/>
      <c r="UO586" s="559"/>
      <c r="UP586" s="559"/>
      <c r="UQ586" s="559"/>
      <c r="UR586" s="559"/>
      <c r="US586" s="559"/>
      <c r="UT586" s="559"/>
      <c r="UU586" s="559"/>
      <c r="UV586" s="559"/>
      <c r="UW586" s="559"/>
      <c r="UX586" s="559"/>
      <c r="UY586" s="559"/>
      <c r="UZ586" s="559"/>
      <c r="VA586" s="559"/>
      <c r="VB586" s="559"/>
      <c r="VC586" s="559"/>
      <c r="VD586" s="559"/>
      <c r="VE586" s="559"/>
      <c r="VF586" s="559"/>
      <c r="VG586" s="559"/>
      <c r="VH586" s="559"/>
      <c r="VI586" s="559"/>
      <c r="VJ586" s="559"/>
      <c r="VK586" s="559"/>
      <c r="VL586" s="559"/>
      <c r="VM586" s="559"/>
      <c r="VN586" s="559"/>
      <c r="VO586" s="559"/>
      <c r="VP586" s="559"/>
      <c r="VQ586" s="559"/>
      <c r="VR586" s="559"/>
      <c r="VS586" s="559"/>
      <c r="VT586" s="559"/>
      <c r="VU586" s="559"/>
      <c r="VV586" s="559"/>
      <c r="VW586" s="559"/>
      <c r="VX586" s="559"/>
      <c r="VY586" s="559"/>
      <c r="VZ586" s="559"/>
      <c r="WA586" s="559"/>
      <c r="WB586" s="559"/>
      <c r="WC586" s="559"/>
      <c r="WD586" s="559"/>
      <c r="WE586" s="559"/>
      <c r="WF586" s="559"/>
      <c r="WG586" s="559"/>
      <c r="WH586" s="559"/>
      <c r="WI586" s="559"/>
      <c r="WJ586" s="559"/>
      <c r="WK586" s="559"/>
      <c r="WL586" s="559"/>
      <c r="WM586" s="559"/>
      <c r="WN586" s="559"/>
      <c r="WO586" s="559"/>
      <c r="WP586" s="559"/>
      <c r="WQ586" s="559"/>
      <c r="WR586" s="559"/>
      <c r="WS586" s="559"/>
      <c r="WT586" s="559"/>
      <c r="WU586" s="559"/>
      <c r="WV586" s="559"/>
      <c r="WW586" s="559"/>
      <c r="WX586" s="559"/>
      <c r="WY586" s="559"/>
      <c r="WZ586" s="559"/>
      <c r="XA586" s="559"/>
      <c r="XB586" s="559"/>
      <c r="XC586" s="559"/>
      <c r="XD586" s="559"/>
      <c r="XE586" s="559"/>
      <c r="XF586" s="559"/>
      <c r="XG586" s="559"/>
      <c r="XH586" s="559"/>
      <c r="XI586" s="559"/>
      <c r="XJ586" s="559"/>
      <c r="XK586" s="559"/>
      <c r="XL586" s="559"/>
      <c r="XM586" s="559"/>
      <c r="XN586" s="559"/>
      <c r="XO586" s="559"/>
      <c r="XP586" s="559"/>
      <c r="XQ586" s="559"/>
      <c r="XR586" s="559"/>
      <c r="XS586" s="559"/>
      <c r="XT586" s="559"/>
      <c r="XU586" s="559"/>
      <c r="XV586" s="559"/>
      <c r="XW586" s="559"/>
      <c r="XX586" s="559"/>
      <c r="XY586" s="559"/>
      <c r="XZ586" s="559"/>
      <c r="YA586" s="559"/>
      <c r="YB586" s="559"/>
      <c r="YC586" s="559"/>
      <c r="YD586" s="559"/>
      <c r="YE586" s="559"/>
      <c r="YF586" s="559"/>
      <c r="YG586" s="559"/>
      <c r="YH586" s="559"/>
      <c r="YI586" s="559"/>
      <c r="YJ586" s="559"/>
      <c r="YK586" s="559"/>
      <c r="YL586" s="559"/>
      <c r="YM586" s="559"/>
      <c r="YN586" s="559"/>
      <c r="YO586" s="559"/>
      <c r="YP586" s="559"/>
      <c r="YQ586" s="559"/>
      <c r="YR586" s="559"/>
      <c r="YS586" s="559"/>
      <c r="YT586" s="559"/>
      <c r="YU586" s="559"/>
      <c r="YV586" s="559"/>
      <c r="YW586" s="559"/>
      <c r="YX586" s="559"/>
      <c r="YY586" s="559"/>
      <c r="YZ586" s="559"/>
      <c r="ZA586" s="559"/>
      <c r="ZB586" s="559"/>
      <c r="ZC586" s="559"/>
      <c r="ZD586" s="559"/>
      <c r="ZE586" s="559"/>
      <c r="ZF586" s="559"/>
      <c r="ZG586" s="559"/>
      <c r="ZH586" s="559"/>
      <c r="ZI586" s="559"/>
      <c r="ZJ586" s="559"/>
      <c r="ZK586" s="559"/>
      <c r="ZL586" s="559"/>
      <c r="ZM586" s="559"/>
      <c r="ZN586" s="559"/>
      <c r="ZO586" s="559"/>
      <c r="ZP586" s="559"/>
      <c r="ZQ586" s="559"/>
      <c r="ZR586" s="559"/>
      <c r="ZS586" s="559"/>
      <c r="ZT586" s="559"/>
      <c r="ZU586" s="559"/>
      <c r="ZV586" s="559"/>
      <c r="ZW586" s="559"/>
      <c r="ZX586" s="559"/>
      <c r="ZY586" s="559"/>
      <c r="ZZ586" s="559"/>
      <c r="AAA586" s="559"/>
      <c r="AAB586" s="559"/>
      <c r="AAC586" s="559"/>
      <c r="AAD586" s="559"/>
      <c r="AAE586" s="559"/>
      <c r="AAF586" s="559"/>
      <c r="AAG586" s="559"/>
      <c r="AAH586" s="559"/>
      <c r="AAI586" s="559"/>
      <c r="AAJ586" s="559"/>
      <c r="AAK586" s="559"/>
      <c r="AAL586" s="559"/>
      <c r="AAM586" s="559"/>
      <c r="AAN586" s="559"/>
      <c r="AAO586" s="559"/>
      <c r="AAP586" s="559"/>
      <c r="AAQ586" s="559"/>
      <c r="AAR586" s="559"/>
      <c r="AAS586" s="559"/>
      <c r="AAT586" s="559"/>
      <c r="AAU586" s="559"/>
      <c r="AAV586" s="559"/>
      <c r="AAW586" s="559"/>
      <c r="AAX586" s="559"/>
      <c r="AAY586" s="559"/>
      <c r="AAZ586" s="559"/>
      <c r="ABA586" s="559"/>
      <c r="ABB586" s="559"/>
      <c r="ABC586" s="559"/>
      <c r="ABD586" s="559"/>
      <c r="ABE586" s="559"/>
      <c r="ABF586" s="559"/>
      <c r="ABG586" s="559"/>
      <c r="ABH586" s="559"/>
      <c r="ABI586" s="559"/>
      <c r="ABJ586" s="559"/>
      <c r="ABK586" s="559"/>
      <c r="ABL586" s="559"/>
      <c r="ABM586" s="559"/>
      <c r="ABN586" s="559"/>
      <c r="ABO586" s="559"/>
      <c r="ABP586" s="559"/>
      <c r="ABQ586" s="559"/>
      <c r="ABR586" s="559"/>
      <c r="ABS586" s="559"/>
      <c r="ABT586" s="559"/>
      <c r="ABU586" s="559"/>
      <c r="ABV586" s="559"/>
      <c r="ABW586" s="559"/>
      <c r="ABX586" s="559"/>
      <c r="ABY586" s="559"/>
      <c r="ABZ586" s="559"/>
      <c r="ACA586" s="559"/>
      <c r="ACB586" s="559"/>
      <c r="ACC586" s="559"/>
      <c r="ACD586" s="559"/>
      <c r="ACE586" s="559"/>
      <c r="ACF586" s="559"/>
      <c r="ACG586" s="559"/>
      <c r="ACH586" s="559"/>
      <c r="ACI586" s="559"/>
      <c r="ACJ586" s="559"/>
      <c r="ACK586" s="559"/>
      <c r="ACL586" s="559"/>
      <c r="ACM586" s="559"/>
      <c r="ACN586" s="559"/>
      <c r="ACO586" s="559"/>
      <c r="ACP586" s="559"/>
      <c r="ACQ586" s="559"/>
      <c r="ACR586" s="559"/>
      <c r="ACS586" s="559"/>
      <c r="ACT586" s="559"/>
      <c r="ACU586" s="559"/>
      <c r="ACV586" s="559"/>
      <c r="ACW586" s="559"/>
      <c r="ACX586" s="559"/>
      <c r="ACY586" s="559"/>
      <c r="ACZ586" s="559"/>
      <c r="ADA586" s="559"/>
      <c r="ADB586" s="559"/>
      <c r="ADC586" s="559"/>
      <c r="ADD586" s="559"/>
      <c r="ADE586" s="559"/>
      <c r="ADF586" s="559"/>
      <c r="ADG586" s="559"/>
      <c r="ADH586" s="559"/>
      <c r="ADI586" s="559"/>
      <c r="ADJ586" s="559"/>
      <c r="ADK586" s="559"/>
      <c r="ADL586" s="559"/>
      <c r="ADM586" s="559"/>
      <c r="ADN586" s="559"/>
      <c r="ADO586" s="559"/>
      <c r="ADP586" s="559"/>
      <c r="ADQ586" s="559"/>
      <c r="ADR586" s="559"/>
      <c r="ADS586" s="559"/>
      <c r="ADT586" s="559"/>
      <c r="ADU586" s="559"/>
      <c r="ADV586" s="559"/>
      <c r="ADW586" s="559"/>
      <c r="ADX586" s="559"/>
      <c r="ADY586" s="559"/>
      <c r="ADZ586" s="559"/>
      <c r="AEA586" s="559"/>
      <c r="AEB586" s="559"/>
      <c r="AEC586" s="559"/>
      <c r="AED586" s="559"/>
      <c r="AEE586" s="559"/>
      <c r="AEF586" s="559"/>
      <c r="AEG586" s="559"/>
      <c r="AEH586" s="559"/>
      <c r="AEI586" s="559"/>
      <c r="AEJ586" s="559"/>
      <c r="AEK586" s="559"/>
      <c r="AEL586" s="559"/>
      <c r="AEM586" s="559"/>
      <c r="AEN586" s="559"/>
      <c r="AEO586" s="559"/>
      <c r="AEP586" s="559"/>
      <c r="AEQ586" s="559"/>
      <c r="AER586" s="559"/>
      <c r="AES586" s="559"/>
      <c r="AET586" s="559"/>
      <c r="AEU586" s="559"/>
      <c r="AEV586" s="559"/>
      <c r="AEW586" s="559"/>
      <c r="AEX586" s="559"/>
      <c r="AEY586" s="559"/>
      <c r="AEZ586" s="559"/>
      <c r="AFA586" s="559"/>
      <c r="AFB586" s="559"/>
      <c r="AFC586" s="559"/>
      <c r="AFD586" s="559"/>
      <c r="AFE586" s="559"/>
      <c r="AFF586" s="559"/>
      <c r="AFG586" s="559"/>
      <c r="AFH586" s="559"/>
      <c r="AFI586" s="559"/>
      <c r="AFJ586" s="559"/>
      <c r="AFK586" s="559"/>
      <c r="AFL586" s="559"/>
      <c r="AFM586" s="559"/>
      <c r="AFN586" s="559"/>
      <c r="AFO586" s="559"/>
      <c r="AFP586" s="559"/>
      <c r="AFQ586" s="559"/>
      <c r="AFR586" s="559"/>
      <c r="AFS586" s="559"/>
      <c r="AFT586" s="559"/>
      <c r="AFU586" s="559"/>
      <c r="AFV586" s="559"/>
      <c r="AFW586" s="559"/>
      <c r="AFX586" s="559"/>
      <c r="AFY586" s="559"/>
      <c r="AFZ586" s="559"/>
      <c r="AGA586" s="559"/>
      <c r="AGB586" s="559"/>
      <c r="AGC586" s="559"/>
      <c r="AGD586" s="559"/>
      <c r="AGE586" s="559"/>
      <c r="AGF586" s="559"/>
      <c r="AGG586" s="559"/>
      <c r="AGH586" s="559"/>
      <c r="AGI586" s="559"/>
      <c r="AGJ586" s="559"/>
      <c r="AGK586" s="559"/>
      <c r="AGL586" s="559"/>
      <c r="AGM586" s="559"/>
      <c r="AGN586" s="559"/>
      <c r="AGO586" s="559"/>
      <c r="AGP586" s="559"/>
      <c r="AGQ586" s="559"/>
      <c r="AGR586" s="559"/>
      <c r="AGS586" s="559"/>
      <c r="AGT586" s="559"/>
      <c r="AGU586" s="559"/>
      <c r="AGV586" s="559"/>
      <c r="AGW586" s="559"/>
      <c r="AGX586" s="559"/>
      <c r="AGY586" s="559"/>
      <c r="AGZ586" s="559"/>
      <c r="AHA586" s="559"/>
      <c r="AHB586" s="559"/>
      <c r="AHC586" s="559"/>
      <c r="AHD586" s="559"/>
      <c r="AHE586" s="559"/>
      <c r="AHF586" s="559"/>
      <c r="AHG586" s="559"/>
      <c r="AHH586" s="559"/>
      <c r="AHI586" s="559"/>
      <c r="AHJ586" s="559"/>
      <c r="AHK586" s="559"/>
      <c r="AHL586" s="559"/>
      <c r="AHM586" s="559"/>
      <c r="AHN586" s="559"/>
      <c r="AHO586" s="559"/>
      <c r="AHP586" s="559"/>
      <c r="AHQ586" s="559"/>
      <c r="AHR586" s="559"/>
      <c r="AHS586" s="559"/>
      <c r="AHT586" s="559"/>
      <c r="AHU586" s="559"/>
      <c r="AHV586" s="559"/>
      <c r="AHW586" s="559"/>
      <c r="AHX586" s="559"/>
      <c r="AHY586" s="559"/>
      <c r="AHZ586" s="559"/>
      <c r="AIA586" s="559"/>
      <c r="AIB586" s="559"/>
      <c r="AIC586" s="559"/>
      <c r="AID586" s="559"/>
      <c r="AIE586" s="559"/>
      <c r="AIF586" s="559"/>
      <c r="AIG586" s="559"/>
      <c r="AIH586" s="559"/>
      <c r="AII586" s="559"/>
      <c r="AIJ586" s="559"/>
      <c r="AIK586" s="559"/>
      <c r="AIL586" s="559"/>
      <c r="AIM586" s="559"/>
      <c r="AIN586" s="559"/>
      <c r="AIO586" s="559"/>
      <c r="AIP586" s="559"/>
      <c r="AIQ586" s="559"/>
      <c r="AIR586" s="559"/>
      <c r="AIS586" s="559"/>
      <c r="AIT586" s="559"/>
      <c r="AIU586" s="559"/>
      <c r="AIV586" s="559"/>
      <c r="AIW586" s="559"/>
      <c r="AIX586" s="559"/>
      <c r="AIY586" s="559"/>
      <c r="AIZ586" s="559"/>
      <c r="AJA586" s="559"/>
      <c r="AJB586" s="559"/>
      <c r="AJC586" s="559"/>
      <c r="AJD586" s="559"/>
      <c r="AJE586" s="559"/>
      <c r="AJF586" s="559"/>
      <c r="AJG586" s="559"/>
      <c r="AJH586" s="559"/>
      <c r="AJI586" s="559"/>
      <c r="AJJ586" s="559"/>
      <c r="AJK586" s="559"/>
      <c r="AJL586" s="559"/>
      <c r="AJM586" s="559"/>
      <c r="AJN586" s="559"/>
      <c r="AJO586" s="559"/>
      <c r="AJP586" s="559"/>
      <c r="AJQ586" s="559"/>
      <c r="AJR586" s="559"/>
      <c r="AJS586" s="559"/>
      <c r="AJT586" s="559"/>
      <c r="AJU586" s="559"/>
      <c r="AJV586" s="559"/>
      <c r="AJW586" s="559"/>
      <c r="AJX586" s="559"/>
      <c r="AJY586" s="559"/>
      <c r="AJZ586" s="559"/>
      <c r="AKA586" s="559"/>
      <c r="AKB586" s="559"/>
      <c r="AKC586" s="559"/>
      <c r="AKD586" s="559"/>
      <c r="AKE586" s="559"/>
      <c r="AKF586" s="559"/>
      <c r="AKG586" s="559"/>
      <c r="AKH586" s="559"/>
      <c r="AKI586" s="559"/>
      <c r="AKJ586" s="559"/>
      <c r="AKK586" s="559"/>
      <c r="AKL586" s="559"/>
      <c r="AKM586" s="559"/>
      <c r="AKN586" s="559"/>
      <c r="AKO586" s="559"/>
      <c r="AKP586" s="559"/>
      <c r="AKQ586" s="559"/>
      <c r="AKR586" s="559"/>
      <c r="AKS586" s="559"/>
      <c r="AKT586" s="559"/>
      <c r="AKU586" s="559"/>
      <c r="AKV586" s="559"/>
      <c r="AKW586" s="559"/>
      <c r="AKX586" s="559"/>
      <c r="AKY586" s="559"/>
      <c r="AKZ586" s="559"/>
      <c r="ALA586" s="559"/>
      <c r="ALB586" s="559"/>
      <c r="ALC586" s="559"/>
      <c r="ALD586" s="559"/>
      <c r="ALE586" s="559"/>
      <c r="ALF586" s="559"/>
      <c r="ALG586" s="559"/>
      <c r="ALH586" s="559"/>
      <c r="ALI586" s="559"/>
      <c r="ALJ586" s="559"/>
      <c r="ALK586" s="559"/>
      <c r="ALL586" s="559"/>
      <c r="ALM586" s="559"/>
      <c r="ALN586" s="559"/>
      <c r="ALO586" s="559"/>
      <c r="ALP586" s="559"/>
      <c r="ALQ586" s="559"/>
      <c r="ALR586" s="559"/>
      <c r="ALS586" s="559"/>
      <c r="ALT586" s="559"/>
      <c r="ALU586" s="559"/>
      <c r="ALV586" s="559"/>
      <c r="ALW586" s="559"/>
      <c r="ALX586" s="559"/>
      <c r="ALY586" s="559"/>
      <c r="ALZ586" s="559"/>
      <c r="AMA586" s="559"/>
      <c r="AMB586" s="559"/>
      <c r="AMC586" s="559"/>
      <c r="AMD586" s="559"/>
      <c r="AME586" s="559"/>
      <c r="AMF586" s="559"/>
      <c r="AMG586" s="559"/>
      <c r="AMH586" s="559"/>
      <c r="AMI586" s="559"/>
      <c r="AMJ586" s="559"/>
    </row>
    <row r="587" spans="1:1024" x14ac:dyDescent="0.25">
      <c r="A587" s="446" t="s">
        <v>24077</v>
      </c>
      <c r="B587" s="257">
        <v>587</v>
      </c>
      <c r="C587" s="258" t="s">
        <v>24669</v>
      </c>
      <c r="D587" s="308" t="s">
        <v>24078</v>
      </c>
      <c r="E587" s="277"/>
      <c r="F587" s="278">
        <v>4</v>
      </c>
      <c r="G587" s="280"/>
      <c r="H587" s="280"/>
      <c r="I587" s="492" t="s">
        <v>750</v>
      </c>
      <c r="J587" s="278"/>
      <c r="K587" s="278"/>
      <c r="L587" s="278">
        <v>1</v>
      </c>
      <c r="M587" s="278"/>
      <c r="N587" s="278"/>
      <c r="O587" s="278"/>
      <c r="P587" s="278"/>
      <c r="Q587" s="278"/>
      <c r="R587" s="278">
        <v>2</v>
      </c>
      <c r="S587" s="278">
        <v>2</v>
      </c>
      <c r="T587" s="278"/>
      <c r="U587" s="278"/>
      <c r="V587" s="278"/>
      <c r="W587" s="283">
        <f t="shared" si="251"/>
        <v>100</v>
      </c>
      <c r="X587" s="283">
        <f t="shared" si="248"/>
        <v>100</v>
      </c>
      <c r="Y587" s="283">
        <f t="shared" si="255"/>
        <v>100</v>
      </c>
      <c r="Z587" s="283">
        <f t="shared" si="249"/>
        <v>100</v>
      </c>
      <c r="AA587" s="283">
        <f t="shared" si="250"/>
        <v>100</v>
      </c>
      <c r="AB587" s="287">
        <f t="shared" si="253"/>
        <v>1</v>
      </c>
      <c r="AC587" s="287">
        <f t="shared" si="252"/>
        <v>1</v>
      </c>
      <c r="AD587" s="287">
        <f t="shared" si="238"/>
        <v>100</v>
      </c>
      <c r="AE587" s="284">
        <f t="shared" si="246"/>
        <v>1</v>
      </c>
      <c r="AF587" s="284">
        <f t="shared" si="256"/>
        <v>100</v>
      </c>
      <c r="AG587" s="268">
        <f t="shared" si="257"/>
        <v>100</v>
      </c>
      <c r="AH587" s="268">
        <f t="shared" si="254"/>
        <v>100</v>
      </c>
      <c r="AI587" s="268">
        <f t="shared" si="258"/>
        <v>100</v>
      </c>
      <c r="AJ587" s="268">
        <f t="shared" ref="AJ587:AJ623" si="259">IF(OR(EXACT(J587,"1A"),EXACT(J587,"1B"),EXACT(J587,"1C")),5,100)</f>
        <v>100</v>
      </c>
      <c r="AK587" s="305" t="s">
        <v>750</v>
      </c>
      <c r="AL587" s="277"/>
      <c r="AM587" s="277"/>
      <c r="AN587" s="511"/>
      <c r="AO587" s="277"/>
      <c r="AP587" s="277"/>
      <c r="AQ587" s="277"/>
      <c r="AR587" s="171" t="s">
        <v>24079</v>
      </c>
      <c r="AS587" s="356" t="s">
        <v>31877</v>
      </c>
      <c r="AT587" s="277"/>
      <c r="AU587" s="277"/>
      <c r="AW587" s="559"/>
      <c r="AX587" s="559"/>
      <c r="AY587" s="559"/>
      <c r="AZ587" s="559"/>
      <c r="BA587" s="559"/>
      <c r="BB587" s="559"/>
      <c r="BC587" s="559"/>
      <c r="BD587" s="559"/>
      <c r="BE587" s="559"/>
      <c r="BF587" s="559"/>
      <c r="BG587" s="559"/>
      <c r="BH587" s="559"/>
      <c r="BI587" s="559"/>
      <c r="BJ587" s="559"/>
      <c r="BK587" s="559"/>
      <c r="BL587" s="559"/>
      <c r="BM587" s="559"/>
      <c r="BN587" s="559"/>
      <c r="BO587" s="559"/>
      <c r="BP587" s="559"/>
      <c r="BQ587" s="559"/>
      <c r="BR587" s="559"/>
      <c r="BS587" s="559"/>
      <c r="BT587" s="559"/>
      <c r="BU587" s="559"/>
      <c r="BV587" s="559"/>
      <c r="BW587" s="559"/>
      <c r="BX587" s="559"/>
      <c r="BY587" s="559"/>
      <c r="BZ587" s="559"/>
      <c r="CA587" s="559"/>
      <c r="CB587" s="559"/>
      <c r="CC587" s="559"/>
      <c r="CD587" s="559"/>
      <c r="CE587" s="559"/>
      <c r="CF587" s="559"/>
      <c r="CG587" s="559"/>
      <c r="CH587" s="559"/>
      <c r="CI587" s="559"/>
      <c r="CJ587" s="559"/>
      <c r="CK587" s="559"/>
      <c r="CL587" s="559"/>
      <c r="CM587" s="559"/>
      <c r="CN587" s="559"/>
      <c r="CO587" s="559"/>
      <c r="CP587" s="559"/>
      <c r="CQ587" s="559"/>
      <c r="CR587" s="559"/>
      <c r="CS587" s="559"/>
      <c r="CT587" s="559"/>
      <c r="CU587" s="559"/>
      <c r="CV587" s="559"/>
      <c r="CW587" s="559"/>
      <c r="CX587" s="559"/>
      <c r="CY587" s="559"/>
      <c r="CZ587" s="559"/>
      <c r="DA587" s="559"/>
      <c r="DB587" s="559"/>
      <c r="DC587" s="559"/>
      <c r="DD587" s="559"/>
      <c r="DE587" s="559"/>
      <c r="DF587" s="559"/>
      <c r="DG587" s="559"/>
      <c r="DH587" s="559"/>
      <c r="DI587" s="559"/>
      <c r="DJ587" s="559"/>
      <c r="DK587" s="559"/>
      <c r="DL587" s="559"/>
      <c r="DM587" s="559"/>
      <c r="DN587" s="559"/>
      <c r="DO587" s="559"/>
      <c r="DP587" s="559"/>
      <c r="DQ587" s="559"/>
      <c r="DR587" s="559"/>
      <c r="DS587" s="559"/>
      <c r="DT587" s="559"/>
      <c r="DU587" s="559"/>
      <c r="DV587" s="559"/>
      <c r="DW587" s="559"/>
      <c r="DX587" s="559"/>
      <c r="DY587" s="559"/>
      <c r="DZ587" s="559"/>
      <c r="EA587" s="559"/>
      <c r="EB587" s="559"/>
      <c r="EC587" s="559"/>
      <c r="ED587" s="559"/>
      <c r="EE587" s="559"/>
      <c r="EF587" s="559"/>
      <c r="EG587" s="559"/>
      <c r="EH587" s="559"/>
      <c r="EI587" s="559"/>
      <c r="EJ587" s="559"/>
      <c r="EK587" s="559"/>
      <c r="EL587" s="559"/>
      <c r="EM587" s="559"/>
      <c r="EN587" s="559"/>
      <c r="EO587" s="559"/>
      <c r="EP587" s="559"/>
      <c r="EQ587" s="559"/>
      <c r="ER587" s="559"/>
      <c r="ES587" s="559"/>
      <c r="ET587" s="559"/>
      <c r="EU587" s="559"/>
      <c r="EV587" s="559"/>
      <c r="EW587" s="559"/>
      <c r="EX587" s="559"/>
      <c r="EY587" s="559"/>
      <c r="EZ587" s="559"/>
      <c r="FA587" s="559"/>
      <c r="FB587" s="559"/>
      <c r="FC587" s="559"/>
      <c r="FD587" s="559"/>
      <c r="FE587" s="559"/>
      <c r="FF587" s="559"/>
      <c r="FG587" s="559"/>
      <c r="FH587" s="559"/>
      <c r="FI587" s="559"/>
      <c r="FJ587" s="559"/>
      <c r="FK587" s="559"/>
      <c r="FL587" s="559"/>
      <c r="FM587" s="559"/>
      <c r="FN587" s="559"/>
      <c r="FO587" s="559"/>
      <c r="FP587" s="559"/>
      <c r="FQ587" s="559"/>
      <c r="FR587" s="559"/>
      <c r="FS587" s="559"/>
      <c r="FT587" s="559"/>
      <c r="FU587" s="559"/>
      <c r="FV587" s="559"/>
      <c r="FW587" s="559"/>
      <c r="FX587" s="559"/>
      <c r="FY587" s="559"/>
      <c r="FZ587" s="559"/>
      <c r="GA587" s="559"/>
      <c r="GB587" s="559"/>
      <c r="GC587" s="559"/>
      <c r="GD587" s="559"/>
      <c r="GE587" s="559"/>
      <c r="GF587" s="559"/>
      <c r="GG587" s="559"/>
      <c r="GH587" s="559"/>
      <c r="GI587" s="559"/>
      <c r="GJ587" s="559"/>
      <c r="GK587" s="559"/>
      <c r="GL587" s="559"/>
      <c r="GM587" s="559"/>
      <c r="GN587" s="559"/>
      <c r="GO587" s="559"/>
      <c r="GP587" s="559"/>
      <c r="GQ587" s="559"/>
      <c r="GR587" s="559"/>
      <c r="GS587" s="559"/>
      <c r="GT587" s="559"/>
      <c r="GU587" s="559"/>
      <c r="GV587" s="559"/>
      <c r="GW587" s="559"/>
      <c r="GX587" s="559"/>
      <c r="GY587" s="559"/>
      <c r="GZ587" s="559"/>
      <c r="HA587" s="559"/>
      <c r="HB587" s="559"/>
      <c r="HC587" s="559"/>
      <c r="HD587" s="559"/>
      <c r="HE587" s="559"/>
      <c r="HF587" s="559"/>
      <c r="HG587" s="559"/>
      <c r="HH587" s="559"/>
      <c r="HI587" s="559"/>
      <c r="HJ587" s="559"/>
      <c r="HK587" s="559"/>
      <c r="HL587" s="559"/>
      <c r="HM587" s="559"/>
      <c r="HN587" s="559"/>
      <c r="HO587" s="559"/>
      <c r="HP587" s="559"/>
      <c r="HQ587" s="559"/>
      <c r="HR587" s="559"/>
      <c r="HS587" s="559"/>
      <c r="HT587" s="559"/>
      <c r="HU587" s="559"/>
      <c r="HV587" s="559"/>
      <c r="HW587" s="559"/>
      <c r="HX587" s="559"/>
      <c r="HY587" s="559"/>
      <c r="HZ587" s="559"/>
      <c r="IA587" s="559"/>
      <c r="IB587" s="559"/>
      <c r="IC587" s="559"/>
      <c r="ID587" s="559"/>
      <c r="IE587" s="559"/>
      <c r="IF587" s="559"/>
      <c r="IG587" s="559"/>
      <c r="IH587" s="559"/>
      <c r="II587" s="559"/>
      <c r="IJ587" s="559"/>
      <c r="IK587" s="559"/>
      <c r="IL587" s="559"/>
      <c r="IM587" s="559"/>
      <c r="IN587" s="559"/>
      <c r="IO587" s="559"/>
      <c r="IP587" s="559"/>
      <c r="IQ587" s="559"/>
      <c r="IR587" s="559"/>
      <c r="IS587" s="559"/>
      <c r="IT587" s="559"/>
      <c r="IU587" s="559"/>
      <c r="IV587" s="559"/>
      <c r="IW587" s="559"/>
      <c r="IX587" s="559"/>
      <c r="IY587" s="559"/>
      <c r="IZ587" s="559"/>
      <c r="JA587" s="559"/>
      <c r="JB587" s="559"/>
      <c r="JC587" s="559"/>
      <c r="JD587" s="559"/>
      <c r="JE587" s="559"/>
      <c r="JF587" s="559"/>
      <c r="JG587" s="559"/>
      <c r="JH587" s="559"/>
      <c r="JI587" s="559"/>
      <c r="JJ587" s="559"/>
      <c r="JK587" s="559"/>
      <c r="JL587" s="559"/>
      <c r="JM587" s="559"/>
      <c r="JN587" s="559"/>
      <c r="JO587" s="559"/>
      <c r="JP587" s="559"/>
      <c r="JQ587" s="559"/>
      <c r="JR587" s="559"/>
      <c r="JS587" s="559"/>
      <c r="JT587" s="559"/>
      <c r="JU587" s="559"/>
      <c r="JV587" s="559"/>
      <c r="JW587" s="559"/>
      <c r="JX587" s="559"/>
      <c r="JY587" s="559"/>
      <c r="JZ587" s="559"/>
      <c r="KA587" s="559"/>
      <c r="KB587" s="559"/>
      <c r="KC587" s="559"/>
      <c r="KD587" s="559"/>
      <c r="KE587" s="559"/>
      <c r="KF587" s="559"/>
      <c r="KG587" s="559"/>
      <c r="KH587" s="559"/>
      <c r="KI587" s="559"/>
      <c r="KJ587" s="559"/>
      <c r="KK587" s="559"/>
      <c r="KL587" s="559"/>
      <c r="KM587" s="559"/>
      <c r="KN587" s="559"/>
      <c r="KO587" s="559"/>
      <c r="KP587" s="559"/>
      <c r="KQ587" s="559"/>
      <c r="KR587" s="559"/>
      <c r="KS587" s="559"/>
      <c r="KT587" s="559"/>
      <c r="KU587" s="559"/>
      <c r="KV587" s="559"/>
      <c r="KW587" s="559"/>
      <c r="KX587" s="559"/>
      <c r="KY587" s="559"/>
      <c r="KZ587" s="559"/>
      <c r="LA587" s="559"/>
      <c r="LB587" s="559"/>
      <c r="LC587" s="559"/>
      <c r="LD587" s="559"/>
      <c r="LE587" s="559"/>
      <c r="LF587" s="559"/>
      <c r="LG587" s="559"/>
      <c r="LH587" s="559"/>
      <c r="LI587" s="559"/>
      <c r="LJ587" s="559"/>
      <c r="LK587" s="559"/>
      <c r="LL587" s="559"/>
      <c r="LM587" s="559"/>
      <c r="LN587" s="559"/>
      <c r="LO587" s="559"/>
      <c r="LP587" s="559"/>
      <c r="LQ587" s="559"/>
      <c r="LR587" s="559"/>
      <c r="LS587" s="559"/>
      <c r="LT587" s="559"/>
      <c r="LU587" s="559"/>
      <c r="LV587" s="559"/>
      <c r="LW587" s="559"/>
      <c r="LX587" s="559"/>
      <c r="LY587" s="559"/>
      <c r="LZ587" s="559"/>
      <c r="MA587" s="559"/>
      <c r="MB587" s="559"/>
      <c r="MC587" s="559"/>
      <c r="MD587" s="559"/>
      <c r="ME587" s="559"/>
      <c r="MF587" s="559"/>
      <c r="MG587" s="559"/>
      <c r="MH587" s="559"/>
      <c r="MI587" s="559"/>
      <c r="MJ587" s="559"/>
      <c r="MK587" s="559"/>
      <c r="ML587" s="559"/>
      <c r="MM587" s="559"/>
      <c r="MN587" s="559"/>
      <c r="MO587" s="559"/>
      <c r="MP587" s="559"/>
      <c r="MQ587" s="559"/>
      <c r="MR587" s="559"/>
      <c r="MS587" s="559"/>
      <c r="MT587" s="559"/>
      <c r="MU587" s="559"/>
      <c r="MV587" s="559"/>
      <c r="MW587" s="559"/>
      <c r="MX587" s="559"/>
      <c r="MY587" s="559"/>
      <c r="MZ587" s="559"/>
      <c r="NA587" s="559"/>
      <c r="NB587" s="559"/>
      <c r="NC587" s="559"/>
      <c r="ND587" s="559"/>
      <c r="NE587" s="559"/>
      <c r="NF587" s="559"/>
      <c r="NG587" s="559"/>
      <c r="NH587" s="559"/>
      <c r="NI587" s="559"/>
      <c r="NJ587" s="559"/>
      <c r="NK587" s="559"/>
      <c r="NL587" s="559"/>
      <c r="NM587" s="559"/>
      <c r="NN587" s="559"/>
      <c r="NO587" s="559"/>
      <c r="NP587" s="559"/>
      <c r="NQ587" s="559"/>
      <c r="NR587" s="559"/>
      <c r="NS587" s="559"/>
      <c r="NT587" s="559"/>
      <c r="NU587" s="559"/>
      <c r="NV587" s="559"/>
      <c r="NW587" s="559"/>
      <c r="NX587" s="559"/>
      <c r="NY587" s="559"/>
      <c r="NZ587" s="559"/>
      <c r="OA587" s="559"/>
      <c r="OB587" s="559"/>
      <c r="OC587" s="559"/>
      <c r="OD587" s="559"/>
      <c r="OE587" s="559"/>
      <c r="OF587" s="559"/>
      <c r="OG587" s="559"/>
      <c r="OH587" s="559"/>
      <c r="OI587" s="559"/>
      <c r="OJ587" s="559"/>
      <c r="OK587" s="559"/>
      <c r="OL587" s="559"/>
      <c r="OM587" s="559"/>
      <c r="ON587" s="559"/>
      <c r="OO587" s="559"/>
      <c r="OP587" s="559"/>
      <c r="OQ587" s="559"/>
      <c r="OR587" s="559"/>
      <c r="OS587" s="559"/>
      <c r="OT587" s="559"/>
      <c r="OU587" s="559"/>
      <c r="OV587" s="559"/>
      <c r="OW587" s="559"/>
      <c r="OX587" s="559"/>
      <c r="OY587" s="559"/>
      <c r="OZ587" s="559"/>
      <c r="PA587" s="559"/>
      <c r="PB587" s="559"/>
      <c r="PC587" s="559"/>
      <c r="PD587" s="559"/>
      <c r="PE587" s="559"/>
      <c r="PF587" s="559"/>
      <c r="PG587" s="559"/>
      <c r="PH587" s="559"/>
      <c r="PI587" s="559"/>
      <c r="PJ587" s="559"/>
      <c r="PK587" s="559"/>
      <c r="PL587" s="559"/>
      <c r="PM587" s="559"/>
      <c r="PN587" s="559"/>
      <c r="PO587" s="559"/>
      <c r="PP587" s="559"/>
      <c r="PQ587" s="559"/>
      <c r="PR587" s="559"/>
      <c r="PS587" s="559"/>
      <c r="PT587" s="559"/>
      <c r="PU587" s="559"/>
      <c r="PV587" s="559"/>
      <c r="PW587" s="559"/>
      <c r="PX587" s="559"/>
      <c r="PY587" s="559"/>
      <c r="PZ587" s="559"/>
      <c r="QA587" s="559"/>
      <c r="QB587" s="559"/>
      <c r="QC587" s="559"/>
      <c r="QD587" s="559"/>
      <c r="QE587" s="559"/>
      <c r="QF587" s="559"/>
      <c r="QG587" s="559"/>
      <c r="QH587" s="559"/>
      <c r="QI587" s="559"/>
      <c r="QJ587" s="559"/>
      <c r="QK587" s="559"/>
      <c r="QL587" s="559"/>
      <c r="QM587" s="559"/>
      <c r="QN587" s="559"/>
      <c r="QO587" s="559"/>
      <c r="QP587" s="559"/>
      <c r="QQ587" s="559"/>
      <c r="QR587" s="559"/>
      <c r="QS587" s="559"/>
      <c r="QT587" s="559"/>
      <c r="QU587" s="559"/>
      <c r="QV587" s="559"/>
      <c r="QW587" s="559"/>
      <c r="QX587" s="559"/>
      <c r="QY587" s="559"/>
      <c r="QZ587" s="559"/>
      <c r="RA587" s="559"/>
      <c r="RB587" s="559"/>
      <c r="RC587" s="559"/>
      <c r="RD587" s="559"/>
      <c r="RE587" s="559"/>
      <c r="RF587" s="559"/>
      <c r="RG587" s="559"/>
      <c r="RH587" s="559"/>
      <c r="RI587" s="559"/>
      <c r="RJ587" s="559"/>
      <c r="RK587" s="559"/>
      <c r="RL587" s="559"/>
      <c r="RM587" s="559"/>
      <c r="RN587" s="559"/>
      <c r="RO587" s="559"/>
      <c r="RP587" s="559"/>
      <c r="RQ587" s="559"/>
      <c r="RR587" s="559"/>
      <c r="RS587" s="559"/>
      <c r="RT587" s="559"/>
      <c r="RU587" s="559"/>
      <c r="RV587" s="559"/>
      <c r="RW587" s="559"/>
      <c r="RX587" s="559"/>
      <c r="RY587" s="559"/>
      <c r="RZ587" s="559"/>
      <c r="SA587" s="559"/>
      <c r="SB587" s="559"/>
      <c r="SC587" s="559"/>
      <c r="SD587" s="559"/>
      <c r="SE587" s="559"/>
      <c r="SF587" s="559"/>
      <c r="SG587" s="559"/>
      <c r="SH587" s="559"/>
      <c r="SI587" s="559"/>
      <c r="SJ587" s="559"/>
      <c r="SK587" s="559"/>
      <c r="SL587" s="559"/>
      <c r="SM587" s="559"/>
      <c r="SN587" s="559"/>
      <c r="SO587" s="559"/>
      <c r="SP587" s="559"/>
      <c r="SQ587" s="559"/>
      <c r="SR587" s="559"/>
      <c r="SS587" s="559"/>
      <c r="ST587" s="559"/>
      <c r="SU587" s="559"/>
      <c r="SV587" s="559"/>
      <c r="SW587" s="559"/>
      <c r="SX587" s="559"/>
      <c r="SY587" s="559"/>
      <c r="SZ587" s="559"/>
      <c r="TA587" s="559"/>
      <c r="TB587" s="559"/>
      <c r="TC587" s="559"/>
      <c r="TD587" s="559"/>
      <c r="TE587" s="559"/>
      <c r="TF587" s="559"/>
      <c r="TG587" s="559"/>
      <c r="TH587" s="559"/>
      <c r="TI587" s="559"/>
      <c r="TJ587" s="559"/>
      <c r="TK587" s="559"/>
      <c r="TL587" s="559"/>
      <c r="TM587" s="559"/>
      <c r="TN587" s="559"/>
      <c r="TO587" s="559"/>
      <c r="TP587" s="559"/>
      <c r="TQ587" s="559"/>
      <c r="TR587" s="559"/>
      <c r="TS587" s="559"/>
      <c r="TT587" s="559"/>
      <c r="TU587" s="559"/>
      <c r="TV587" s="559"/>
      <c r="TW587" s="559"/>
      <c r="TX587" s="559"/>
      <c r="TY587" s="559"/>
      <c r="TZ587" s="559"/>
      <c r="UA587" s="559"/>
      <c r="UB587" s="559"/>
      <c r="UC587" s="559"/>
      <c r="UD587" s="559"/>
      <c r="UE587" s="559"/>
      <c r="UF587" s="559"/>
      <c r="UG587" s="559"/>
      <c r="UH587" s="559"/>
      <c r="UI587" s="559"/>
      <c r="UJ587" s="559"/>
      <c r="UK587" s="559"/>
      <c r="UL587" s="559"/>
      <c r="UM587" s="559"/>
      <c r="UN587" s="559"/>
      <c r="UO587" s="559"/>
      <c r="UP587" s="559"/>
      <c r="UQ587" s="559"/>
      <c r="UR587" s="559"/>
      <c r="US587" s="559"/>
      <c r="UT587" s="559"/>
      <c r="UU587" s="559"/>
      <c r="UV587" s="559"/>
      <c r="UW587" s="559"/>
      <c r="UX587" s="559"/>
      <c r="UY587" s="559"/>
      <c r="UZ587" s="559"/>
      <c r="VA587" s="559"/>
      <c r="VB587" s="559"/>
      <c r="VC587" s="559"/>
      <c r="VD587" s="559"/>
      <c r="VE587" s="559"/>
      <c r="VF587" s="559"/>
      <c r="VG587" s="559"/>
      <c r="VH587" s="559"/>
      <c r="VI587" s="559"/>
      <c r="VJ587" s="559"/>
      <c r="VK587" s="559"/>
      <c r="VL587" s="559"/>
      <c r="VM587" s="559"/>
      <c r="VN587" s="559"/>
      <c r="VO587" s="559"/>
      <c r="VP587" s="559"/>
      <c r="VQ587" s="559"/>
      <c r="VR587" s="559"/>
      <c r="VS587" s="559"/>
      <c r="VT587" s="559"/>
      <c r="VU587" s="559"/>
      <c r="VV587" s="559"/>
      <c r="VW587" s="559"/>
      <c r="VX587" s="559"/>
      <c r="VY587" s="559"/>
      <c r="VZ587" s="559"/>
      <c r="WA587" s="559"/>
      <c r="WB587" s="559"/>
      <c r="WC587" s="559"/>
      <c r="WD587" s="559"/>
      <c r="WE587" s="559"/>
      <c r="WF587" s="559"/>
      <c r="WG587" s="559"/>
      <c r="WH587" s="559"/>
      <c r="WI587" s="559"/>
      <c r="WJ587" s="559"/>
      <c r="WK587" s="559"/>
      <c r="WL587" s="559"/>
      <c r="WM587" s="559"/>
      <c r="WN587" s="559"/>
      <c r="WO587" s="559"/>
      <c r="WP587" s="559"/>
      <c r="WQ587" s="559"/>
      <c r="WR587" s="559"/>
      <c r="WS587" s="559"/>
      <c r="WT587" s="559"/>
      <c r="WU587" s="559"/>
      <c r="WV587" s="559"/>
      <c r="WW587" s="559"/>
      <c r="WX587" s="559"/>
      <c r="WY587" s="559"/>
      <c r="WZ587" s="559"/>
      <c r="XA587" s="559"/>
      <c r="XB587" s="559"/>
      <c r="XC587" s="559"/>
      <c r="XD587" s="559"/>
      <c r="XE587" s="559"/>
      <c r="XF587" s="559"/>
      <c r="XG587" s="559"/>
      <c r="XH587" s="559"/>
      <c r="XI587" s="559"/>
      <c r="XJ587" s="559"/>
      <c r="XK587" s="559"/>
      <c r="XL587" s="559"/>
      <c r="XM587" s="559"/>
      <c r="XN587" s="559"/>
      <c r="XO587" s="559"/>
      <c r="XP587" s="559"/>
      <c r="XQ587" s="559"/>
      <c r="XR587" s="559"/>
      <c r="XS587" s="559"/>
      <c r="XT587" s="559"/>
      <c r="XU587" s="559"/>
      <c r="XV587" s="559"/>
      <c r="XW587" s="559"/>
      <c r="XX587" s="559"/>
      <c r="XY587" s="559"/>
      <c r="XZ587" s="559"/>
      <c r="YA587" s="559"/>
      <c r="YB587" s="559"/>
      <c r="YC587" s="559"/>
      <c r="YD587" s="559"/>
      <c r="YE587" s="559"/>
      <c r="YF587" s="559"/>
      <c r="YG587" s="559"/>
      <c r="YH587" s="559"/>
      <c r="YI587" s="559"/>
      <c r="YJ587" s="559"/>
      <c r="YK587" s="559"/>
      <c r="YL587" s="559"/>
      <c r="YM587" s="559"/>
      <c r="YN587" s="559"/>
      <c r="YO587" s="559"/>
      <c r="YP587" s="559"/>
      <c r="YQ587" s="559"/>
      <c r="YR587" s="559"/>
      <c r="YS587" s="559"/>
      <c r="YT587" s="559"/>
      <c r="YU587" s="559"/>
      <c r="YV587" s="559"/>
      <c r="YW587" s="559"/>
      <c r="YX587" s="559"/>
      <c r="YY587" s="559"/>
      <c r="YZ587" s="559"/>
      <c r="ZA587" s="559"/>
      <c r="ZB587" s="559"/>
      <c r="ZC587" s="559"/>
      <c r="ZD587" s="559"/>
      <c r="ZE587" s="559"/>
      <c r="ZF587" s="559"/>
      <c r="ZG587" s="559"/>
      <c r="ZH587" s="559"/>
      <c r="ZI587" s="559"/>
      <c r="ZJ587" s="559"/>
      <c r="ZK587" s="559"/>
      <c r="ZL587" s="559"/>
      <c r="ZM587" s="559"/>
      <c r="ZN587" s="559"/>
      <c r="ZO587" s="559"/>
      <c r="ZP587" s="559"/>
      <c r="ZQ587" s="559"/>
      <c r="ZR587" s="559"/>
      <c r="ZS587" s="559"/>
      <c r="ZT587" s="559"/>
      <c r="ZU587" s="559"/>
      <c r="ZV587" s="559"/>
      <c r="ZW587" s="559"/>
      <c r="ZX587" s="559"/>
      <c r="ZY587" s="559"/>
      <c r="ZZ587" s="559"/>
      <c r="AAA587" s="559"/>
      <c r="AAB587" s="559"/>
      <c r="AAC587" s="559"/>
      <c r="AAD587" s="559"/>
      <c r="AAE587" s="559"/>
      <c r="AAF587" s="559"/>
      <c r="AAG587" s="559"/>
      <c r="AAH587" s="559"/>
      <c r="AAI587" s="559"/>
      <c r="AAJ587" s="559"/>
      <c r="AAK587" s="559"/>
      <c r="AAL587" s="559"/>
      <c r="AAM587" s="559"/>
      <c r="AAN587" s="559"/>
      <c r="AAO587" s="559"/>
      <c r="AAP587" s="559"/>
      <c r="AAQ587" s="559"/>
      <c r="AAR587" s="559"/>
      <c r="AAS587" s="559"/>
      <c r="AAT587" s="559"/>
      <c r="AAU587" s="559"/>
      <c r="AAV587" s="559"/>
      <c r="AAW587" s="559"/>
      <c r="AAX587" s="559"/>
      <c r="AAY587" s="559"/>
      <c r="AAZ587" s="559"/>
      <c r="ABA587" s="559"/>
      <c r="ABB587" s="559"/>
      <c r="ABC587" s="559"/>
      <c r="ABD587" s="559"/>
      <c r="ABE587" s="559"/>
      <c r="ABF587" s="559"/>
      <c r="ABG587" s="559"/>
      <c r="ABH587" s="559"/>
      <c r="ABI587" s="559"/>
      <c r="ABJ587" s="559"/>
      <c r="ABK587" s="559"/>
      <c r="ABL587" s="559"/>
      <c r="ABM587" s="559"/>
      <c r="ABN587" s="559"/>
      <c r="ABO587" s="559"/>
      <c r="ABP587" s="559"/>
      <c r="ABQ587" s="559"/>
      <c r="ABR587" s="559"/>
      <c r="ABS587" s="559"/>
      <c r="ABT587" s="559"/>
      <c r="ABU587" s="559"/>
      <c r="ABV587" s="559"/>
      <c r="ABW587" s="559"/>
      <c r="ABX587" s="559"/>
      <c r="ABY587" s="559"/>
      <c r="ABZ587" s="559"/>
      <c r="ACA587" s="559"/>
      <c r="ACB587" s="559"/>
      <c r="ACC587" s="559"/>
      <c r="ACD587" s="559"/>
      <c r="ACE587" s="559"/>
      <c r="ACF587" s="559"/>
      <c r="ACG587" s="559"/>
      <c r="ACH587" s="559"/>
      <c r="ACI587" s="559"/>
      <c r="ACJ587" s="559"/>
      <c r="ACK587" s="559"/>
      <c r="ACL587" s="559"/>
      <c r="ACM587" s="559"/>
      <c r="ACN587" s="559"/>
      <c r="ACO587" s="559"/>
      <c r="ACP587" s="559"/>
      <c r="ACQ587" s="559"/>
      <c r="ACR587" s="559"/>
      <c r="ACS587" s="559"/>
      <c r="ACT587" s="559"/>
      <c r="ACU587" s="559"/>
      <c r="ACV587" s="559"/>
      <c r="ACW587" s="559"/>
      <c r="ACX587" s="559"/>
      <c r="ACY587" s="559"/>
      <c r="ACZ587" s="559"/>
      <c r="ADA587" s="559"/>
      <c r="ADB587" s="559"/>
      <c r="ADC587" s="559"/>
      <c r="ADD587" s="559"/>
      <c r="ADE587" s="559"/>
      <c r="ADF587" s="559"/>
      <c r="ADG587" s="559"/>
      <c r="ADH587" s="559"/>
      <c r="ADI587" s="559"/>
      <c r="ADJ587" s="559"/>
      <c r="ADK587" s="559"/>
      <c r="ADL587" s="559"/>
      <c r="ADM587" s="559"/>
      <c r="ADN587" s="559"/>
      <c r="ADO587" s="559"/>
      <c r="ADP587" s="559"/>
      <c r="ADQ587" s="559"/>
      <c r="ADR587" s="559"/>
      <c r="ADS587" s="559"/>
      <c r="ADT587" s="559"/>
      <c r="ADU587" s="559"/>
      <c r="ADV587" s="559"/>
      <c r="ADW587" s="559"/>
      <c r="ADX587" s="559"/>
      <c r="ADY587" s="559"/>
      <c r="ADZ587" s="559"/>
      <c r="AEA587" s="559"/>
      <c r="AEB587" s="559"/>
      <c r="AEC587" s="559"/>
      <c r="AED587" s="559"/>
      <c r="AEE587" s="559"/>
      <c r="AEF587" s="559"/>
      <c r="AEG587" s="559"/>
      <c r="AEH587" s="559"/>
      <c r="AEI587" s="559"/>
      <c r="AEJ587" s="559"/>
      <c r="AEK587" s="559"/>
      <c r="AEL587" s="559"/>
      <c r="AEM587" s="559"/>
      <c r="AEN587" s="559"/>
      <c r="AEO587" s="559"/>
      <c r="AEP587" s="559"/>
      <c r="AEQ587" s="559"/>
      <c r="AER587" s="559"/>
      <c r="AES587" s="559"/>
      <c r="AET587" s="559"/>
      <c r="AEU587" s="559"/>
      <c r="AEV587" s="559"/>
      <c r="AEW587" s="559"/>
      <c r="AEX587" s="559"/>
      <c r="AEY587" s="559"/>
      <c r="AEZ587" s="559"/>
      <c r="AFA587" s="559"/>
      <c r="AFB587" s="559"/>
      <c r="AFC587" s="559"/>
      <c r="AFD587" s="559"/>
      <c r="AFE587" s="559"/>
      <c r="AFF587" s="559"/>
      <c r="AFG587" s="559"/>
      <c r="AFH587" s="559"/>
      <c r="AFI587" s="559"/>
      <c r="AFJ587" s="559"/>
      <c r="AFK587" s="559"/>
      <c r="AFL587" s="559"/>
      <c r="AFM587" s="559"/>
      <c r="AFN587" s="559"/>
      <c r="AFO587" s="559"/>
      <c r="AFP587" s="559"/>
      <c r="AFQ587" s="559"/>
      <c r="AFR587" s="559"/>
      <c r="AFS587" s="559"/>
      <c r="AFT587" s="559"/>
      <c r="AFU587" s="559"/>
      <c r="AFV587" s="559"/>
      <c r="AFW587" s="559"/>
      <c r="AFX587" s="559"/>
      <c r="AFY587" s="559"/>
      <c r="AFZ587" s="559"/>
      <c r="AGA587" s="559"/>
      <c r="AGB587" s="559"/>
      <c r="AGC587" s="559"/>
      <c r="AGD587" s="559"/>
      <c r="AGE587" s="559"/>
      <c r="AGF587" s="559"/>
      <c r="AGG587" s="559"/>
      <c r="AGH587" s="559"/>
      <c r="AGI587" s="559"/>
      <c r="AGJ587" s="559"/>
      <c r="AGK587" s="559"/>
      <c r="AGL587" s="559"/>
      <c r="AGM587" s="559"/>
      <c r="AGN587" s="559"/>
      <c r="AGO587" s="559"/>
      <c r="AGP587" s="559"/>
      <c r="AGQ587" s="559"/>
      <c r="AGR587" s="559"/>
      <c r="AGS587" s="559"/>
      <c r="AGT587" s="559"/>
      <c r="AGU587" s="559"/>
      <c r="AGV587" s="559"/>
      <c r="AGW587" s="559"/>
      <c r="AGX587" s="559"/>
      <c r="AGY587" s="559"/>
      <c r="AGZ587" s="559"/>
      <c r="AHA587" s="559"/>
      <c r="AHB587" s="559"/>
      <c r="AHC587" s="559"/>
      <c r="AHD587" s="559"/>
      <c r="AHE587" s="559"/>
      <c r="AHF587" s="559"/>
      <c r="AHG587" s="559"/>
      <c r="AHH587" s="559"/>
      <c r="AHI587" s="559"/>
      <c r="AHJ587" s="559"/>
      <c r="AHK587" s="559"/>
      <c r="AHL587" s="559"/>
      <c r="AHM587" s="559"/>
      <c r="AHN587" s="559"/>
      <c r="AHO587" s="559"/>
      <c r="AHP587" s="559"/>
      <c r="AHQ587" s="559"/>
      <c r="AHR587" s="559"/>
      <c r="AHS587" s="559"/>
      <c r="AHT587" s="559"/>
      <c r="AHU587" s="559"/>
      <c r="AHV587" s="559"/>
      <c r="AHW587" s="559"/>
      <c r="AHX587" s="559"/>
      <c r="AHY587" s="559"/>
      <c r="AHZ587" s="559"/>
      <c r="AIA587" s="559"/>
      <c r="AIB587" s="559"/>
      <c r="AIC587" s="559"/>
      <c r="AID587" s="559"/>
      <c r="AIE587" s="559"/>
      <c r="AIF587" s="559"/>
      <c r="AIG587" s="559"/>
      <c r="AIH587" s="559"/>
      <c r="AII587" s="559"/>
      <c r="AIJ587" s="559"/>
      <c r="AIK587" s="559"/>
      <c r="AIL587" s="559"/>
      <c r="AIM587" s="559"/>
      <c r="AIN587" s="559"/>
      <c r="AIO587" s="559"/>
      <c r="AIP587" s="559"/>
      <c r="AIQ587" s="559"/>
      <c r="AIR587" s="559"/>
      <c r="AIS587" s="559"/>
      <c r="AIT587" s="559"/>
      <c r="AIU587" s="559"/>
      <c r="AIV587" s="559"/>
      <c r="AIW587" s="559"/>
      <c r="AIX587" s="559"/>
      <c r="AIY587" s="559"/>
      <c r="AIZ587" s="559"/>
      <c r="AJA587" s="559"/>
      <c r="AJB587" s="559"/>
      <c r="AJC587" s="559"/>
      <c r="AJD587" s="559"/>
      <c r="AJE587" s="559"/>
      <c r="AJF587" s="559"/>
      <c r="AJG587" s="559"/>
      <c r="AJH587" s="559"/>
      <c r="AJI587" s="559"/>
      <c r="AJJ587" s="559"/>
      <c r="AJK587" s="559"/>
      <c r="AJL587" s="559"/>
      <c r="AJM587" s="559"/>
      <c r="AJN587" s="559"/>
      <c r="AJO587" s="559"/>
      <c r="AJP587" s="559"/>
      <c r="AJQ587" s="559"/>
      <c r="AJR587" s="559"/>
      <c r="AJS587" s="559"/>
      <c r="AJT587" s="559"/>
      <c r="AJU587" s="559"/>
      <c r="AJV587" s="559"/>
      <c r="AJW587" s="559"/>
      <c r="AJX587" s="559"/>
      <c r="AJY587" s="559"/>
      <c r="AJZ587" s="559"/>
      <c r="AKA587" s="559"/>
      <c r="AKB587" s="559"/>
      <c r="AKC587" s="559"/>
      <c r="AKD587" s="559"/>
      <c r="AKE587" s="559"/>
      <c r="AKF587" s="559"/>
      <c r="AKG587" s="559"/>
      <c r="AKH587" s="559"/>
      <c r="AKI587" s="559"/>
      <c r="AKJ587" s="559"/>
      <c r="AKK587" s="559"/>
      <c r="AKL587" s="559"/>
      <c r="AKM587" s="559"/>
      <c r="AKN587" s="559"/>
      <c r="AKO587" s="559"/>
      <c r="AKP587" s="559"/>
      <c r="AKQ587" s="559"/>
      <c r="AKR587" s="559"/>
      <c r="AKS587" s="559"/>
      <c r="AKT587" s="559"/>
      <c r="AKU587" s="559"/>
      <c r="AKV587" s="559"/>
      <c r="AKW587" s="559"/>
      <c r="AKX587" s="559"/>
      <c r="AKY587" s="559"/>
      <c r="AKZ587" s="559"/>
      <c r="ALA587" s="559"/>
      <c r="ALB587" s="559"/>
      <c r="ALC587" s="559"/>
      <c r="ALD587" s="559"/>
      <c r="ALE587" s="559"/>
      <c r="ALF587" s="559"/>
      <c r="ALG587" s="559"/>
      <c r="ALH587" s="559"/>
      <c r="ALI587" s="559"/>
      <c r="ALJ587" s="559"/>
      <c r="ALK587" s="559"/>
      <c r="ALL587" s="559"/>
      <c r="ALM587" s="559"/>
      <c r="ALN587" s="559"/>
      <c r="ALO587" s="559"/>
      <c r="ALP587" s="559"/>
      <c r="ALQ587" s="559"/>
      <c r="ALR587" s="559"/>
      <c r="ALS587" s="559"/>
      <c r="ALT587" s="559"/>
      <c r="ALU587" s="559"/>
      <c r="ALV587" s="559"/>
      <c r="ALW587" s="559"/>
      <c r="ALX587" s="559"/>
      <c r="ALY587" s="559"/>
      <c r="ALZ587" s="559"/>
      <c r="AMA587" s="559"/>
      <c r="AMB587" s="559"/>
      <c r="AMC587" s="559"/>
      <c r="AMD587" s="559"/>
      <c r="AME587" s="559"/>
      <c r="AMF587" s="559"/>
      <c r="AMG587" s="559"/>
      <c r="AMH587" s="559"/>
      <c r="AMI587" s="559"/>
      <c r="AMJ587" s="559"/>
    </row>
    <row r="588" spans="1:1024" x14ac:dyDescent="0.25">
      <c r="A588" s="258" t="s">
        <v>2194</v>
      </c>
      <c r="B588" s="257">
        <v>588</v>
      </c>
      <c r="C588" s="258" t="s">
        <v>24003</v>
      </c>
      <c r="D588" s="308" t="s">
        <v>20167</v>
      </c>
      <c r="E588" s="286"/>
      <c r="F588" s="291">
        <v>4</v>
      </c>
      <c r="G588" s="280"/>
      <c r="H588" s="280">
        <v>1</v>
      </c>
      <c r="I588" s="492">
        <v>3.5000000000000003E-2</v>
      </c>
      <c r="J588" s="394">
        <v>2</v>
      </c>
      <c r="K588" s="394">
        <v>2</v>
      </c>
      <c r="L588" s="278">
        <v>1</v>
      </c>
      <c r="M588" s="278">
        <v>1</v>
      </c>
      <c r="N588" s="293"/>
      <c r="O588" s="281"/>
      <c r="P588" s="293">
        <v>335</v>
      </c>
      <c r="Q588" s="278"/>
      <c r="R588" s="278"/>
      <c r="S588" s="293"/>
      <c r="T588" s="293"/>
      <c r="U588" s="293"/>
      <c r="V588" s="462"/>
      <c r="W588" s="283">
        <f t="shared" si="251"/>
        <v>100</v>
      </c>
      <c r="X588" s="283">
        <f t="shared" si="248"/>
        <v>100</v>
      </c>
      <c r="Y588" s="283">
        <f t="shared" si="255"/>
        <v>20</v>
      </c>
      <c r="Z588" s="283">
        <f t="shared" si="249"/>
        <v>100</v>
      </c>
      <c r="AA588" s="283">
        <f t="shared" si="250"/>
        <v>100</v>
      </c>
      <c r="AB588" s="287">
        <f t="shared" si="253"/>
        <v>100</v>
      </c>
      <c r="AC588" s="287">
        <f t="shared" si="252"/>
        <v>100</v>
      </c>
      <c r="AD588" s="287">
        <f t="shared" si="238"/>
        <v>100</v>
      </c>
      <c r="AE588" s="463">
        <v>0.5</v>
      </c>
      <c r="AF588" s="463">
        <v>0.5</v>
      </c>
      <c r="AG588" s="268">
        <f t="shared" si="257"/>
        <v>10</v>
      </c>
      <c r="AH588" s="268">
        <f t="shared" si="254"/>
        <v>10</v>
      </c>
      <c r="AI588" s="268">
        <f t="shared" si="258"/>
        <v>100</v>
      </c>
      <c r="AJ588" s="268">
        <f t="shared" si="259"/>
        <v>100</v>
      </c>
      <c r="AK588" s="383" t="s">
        <v>24670</v>
      </c>
      <c r="AL588" s="293"/>
      <c r="AM588" s="293"/>
      <c r="AN588" s="511"/>
      <c r="AO588" s="357"/>
      <c r="AP588" s="357"/>
      <c r="AQ588" s="277"/>
      <c r="AR588" s="378" t="s">
        <v>24004</v>
      </c>
      <c r="AS588" s="378"/>
      <c r="AT588" s="286"/>
      <c r="AU588" s="286"/>
      <c r="AV588" s="559"/>
    </row>
    <row r="589" spans="1:1024" x14ac:dyDescent="0.25">
      <c r="A589" s="258" t="s">
        <v>24005</v>
      </c>
      <c r="B589" s="257">
        <v>589</v>
      </c>
      <c r="C589" s="258" t="s">
        <v>24006</v>
      </c>
      <c r="D589" s="308" t="s">
        <v>24007</v>
      </c>
      <c r="E589" s="286"/>
      <c r="F589" s="291"/>
      <c r="G589" s="280"/>
      <c r="H589" s="280">
        <v>4</v>
      </c>
      <c r="I589" s="492">
        <v>0.5</v>
      </c>
      <c r="J589" s="278"/>
      <c r="K589" s="278"/>
      <c r="L589" s="278">
        <v>1</v>
      </c>
      <c r="M589" s="278" t="s">
        <v>5915</v>
      </c>
      <c r="N589" s="293"/>
      <c r="O589" s="281"/>
      <c r="P589" s="293">
        <v>335</v>
      </c>
      <c r="Q589" s="278"/>
      <c r="R589" s="278"/>
      <c r="S589" s="293"/>
      <c r="T589" s="293"/>
      <c r="U589" s="293"/>
      <c r="V589" s="462"/>
      <c r="W589" s="283">
        <f t="shared" si="251"/>
        <v>100</v>
      </c>
      <c r="X589" s="283">
        <f t="shared" si="248"/>
        <v>100</v>
      </c>
      <c r="Y589" s="283">
        <f t="shared" si="255"/>
        <v>20</v>
      </c>
      <c r="Z589" s="283">
        <f t="shared" si="249"/>
        <v>100</v>
      </c>
      <c r="AA589" s="283">
        <f t="shared" si="250"/>
        <v>100</v>
      </c>
      <c r="AB589" s="287">
        <f t="shared" si="253"/>
        <v>100</v>
      </c>
      <c r="AC589" s="287">
        <f t="shared" si="252"/>
        <v>100</v>
      </c>
      <c r="AD589" s="287">
        <f t="shared" si="238"/>
        <v>100</v>
      </c>
      <c r="AE589" s="284">
        <f t="shared" ref="AE589:AE623" si="260">IF(L589=0,100,IF(L589=1,1,IF(L589="1B",1,IF(L589="1A",0.1,100))))</f>
        <v>1</v>
      </c>
      <c r="AF589" s="284">
        <f t="shared" ref="AF589:AF623" si="261">IF(M589=0,100,IF(M589=1,1,IF(M589="1B",1,IF(M589="1A",0.1,100))))</f>
        <v>100</v>
      </c>
      <c r="AG589" s="268">
        <f t="shared" si="257"/>
        <v>100</v>
      </c>
      <c r="AH589" s="268">
        <f t="shared" si="254"/>
        <v>100</v>
      </c>
      <c r="AI589" s="268">
        <f t="shared" si="258"/>
        <v>100</v>
      </c>
      <c r="AJ589" s="268">
        <f t="shared" si="259"/>
        <v>100</v>
      </c>
      <c r="AK589" s="383" t="s">
        <v>24671</v>
      </c>
      <c r="AL589" s="293"/>
      <c r="AM589" s="293"/>
      <c r="AN589" s="511"/>
      <c r="AO589" s="357"/>
      <c r="AP589" s="357"/>
      <c r="AQ589" s="277"/>
      <c r="AR589" s="171" t="s">
        <v>756</v>
      </c>
      <c r="AS589" s="171"/>
      <c r="AT589" s="286"/>
      <c r="AU589" s="286"/>
      <c r="AV589" s="559"/>
    </row>
    <row r="590" spans="1:1024" ht="15.75" customHeight="1" x14ac:dyDescent="0.25">
      <c r="A590" s="258" t="s">
        <v>24008</v>
      </c>
      <c r="B590" s="257">
        <v>590</v>
      </c>
      <c r="C590" s="258" t="s">
        <v>24672</v>
      </c>
      <c r="D590" s="308" t="s">
        <v>24008</v>
      </c>
      <c r="E590" s="286"/>
      <c r="F590" s="291"/>
      <c r="G590" s="280"/>
      <c r="H590" s="280">
        <v>4</v>
      </c>
      <c r="I590" s="492">
        <v>0.5</v>
      </c>
      <c r="J590" s="278"/>
      <c r="K590" s="278"/>
      <c r="L590" s="278">
        <v>1</v>
      </c>
      <c r="M590" s="278"/>
      <c r="N590" s="293"/>
      <c r="O590" s="281"/>
      <c r="P590" s="293">
        <v>335</v>
      </c>
      <c r="Q590" s="278"/>
      <c r="R590" s="278"/>
      <c r="S590" s="293"/>
      <c r="T590" s="293"/>
      <c r="U590" s="293"/>
      <c r="V590" s="462"/>
      <c r="W590" s="283">
        <f t="shared" si="251"/>
        <v>100</v>
      </c>
      <c r="X590" s="283">
        <f t="shared" si="248"/>
        <v>100</v>
      </c>
      <c r="Y590" s="283">
        <f t="shared" si="255"/>
        <v>20</v>
      </c>
      <c r="Z590" s="283">
        <f t="shared" si="249"/>
        <v>100</v>
      </c>
      <c r="AA590" s="283">
        <f t="shared" si="250"/>
        <v>100</v>
      </c>
      <c r="AB590" s="287">
        <f t="shared" si="253"/>
        <v>100</v>
      </c>
      <c r="AC590" s="287">
        <f t="shared" si="252"/>
        <v>100</v>
      </c>
      <c r="AD590" s="287">
        <f t="shared" si="238"/>
        <v>100</v>
      </c>
      <c r="AE590" s="284">
        <f t="shared" si="260"/>
        <v>1</v>
      </c>
      <c r="AF590" s="284">
        <f t="shared" si="261"/>
        <v>100</v>
      </c>
      <c r="AG590" s="268">
        <f t="shared" si="257"/>
        <v>100</v>
      </c>
      <c r="AH590" s="268">
        <f t="shared" si="254"/>
        <v>100</v>
      </c>
      <c r="AI590" s="268">
        <f t="shared" si="258"/>
        <v>100</v>
      </c>
      <c r="AJ590" s="268">
        <f t="shared" si="259"/>
        <v>100</v>
      </c>
      <c r="AK590" s="383" t="s">
        <v>24671</v>
      </c>
      <c r="AL590" s="293"/>
      <c r="AM590" s="293"/>
      <c r="AN590" s="511"/>
      <c r="AO590" s="357"/>
      <c r="AP590" s="357"/>
      <c r="AQ590" s="277"/>
      <c r="AR590" s="171" t="s">
        <v>24009</v>
      </c>
      <c r="AS590" s="171"/>
      <c r="AT590" s="286"/>
      <c r="AU590" s="286"/>
      <c r="AV590" s="559"/>
    </row>
    <row r="591" spans="1:1024" x14ac:dyDescent="0.25">
      <c r="A591" s="258" t="s">
        <v>24011</v>
      </c>
      <c r="B591" s="257">
        <v>591</v>
      </c>
      <c r="C591" s="258" t="s">
        <v>24010</v>
      </c>
      <c r="D591" s="308" t="s">
        <v>24012</v>
      </c>
      <c r="E591" s="286"/>
      <c r="F591" s="291"/>
      <c r="G591" s="280"/>
      <c r="H591" s="280">
        <v>4</v>
      </c>
      <c r="I591" s="492" t="s">
        <v>750</v>
      </c>
      <c r="J591" s="278"/>
      <c r="K591" s="278"/>
      <c r="L591" s="278">
        <v>1</v>
      </c>
      <c r="M591" s="278"/>
      <c r="N591" s="293"/>
      <c r="O591" s="281"/>
      <c r="P591" s="293">
        <v>335</v>
      </c>
      <c r="Q591" s="278"/>
      <c r="R591" s="278"/>
      <c r="S591" s="293"/>
      <c r="T591" s="293"/>
      <c r="U591" s="293"/>
      <c r="V591" s="462"/>
      <c r="W591" s="283">
        <f t="shared" si="251"/>
        <v>100</v>
      </c>
      <c r="X591" s="283">
        <f t="shared" si="248"/>
        <v>100</v>
      </c>
      <c r="Y591" s="283">
        <f t="shared" si="255"/>
        <v>20</v>
      </c>
      <c r="Z591" s="283">
        <f t="shared" si="249"/>
        <v>100</v>
      </c>
      <c r="AA591" s="283">
        <f t="shared" si="250"/>
        <v>100</v>
      </c>
      <c r="AB591" s="287">
        <f t="shared" si="253"/>
        <v>100</v>
      </c>
      <c r="AC591" s="287">
        <f t="shared" si="252"/>
        <v>100</v>
      </c>
      <c r="AD591" s="287">
        <f t="shared" si="238"/>
        <v>100</v>
      </c>
      <c r="AE591" s="284">
        <f t="shared" si="260"/>
        <v>1</v>
      </c>
      <c r="AF591" s="284">
        <f t="shared" si="261"/>
        <v>100</v>
      </c>
      <c r="AG591" s="268">
        <f t="shared" si="257"/>
        <v>100</v>
      </c>
      <c r="AH591" s="268">
        <f t="shared" si="254"/>
        <v>100</v>
      </c>
      <c r="AI591" s="268">
        <f t="shared" si="258"/>
        <v>100</v>
      </c>
      <c r="AJ591" s="268">
        <f t="shared" si="259"/>
        <v>100</v>
      </c>
      <c r="AK591" s="305" t="s">
        <v>750</v>
      </c>
      <c r="AL591" s="293"/>
      <c r="AM591" s="298">
        <v>3</v>
      </c>
      <c r="AN591" s="511"/>
      <c r="AO591" s="357"/>
      <c r="AP591" s="357"/>
      <c r="AQ591" s="277"/>
      <c r="AR591" s="171" t="s">
        <v>6144</v>
      </c>
      <c r="AS591" s="171"/>
      <c r="AT591" s="286"/>
      <c r="AU591" s="286"/>
      <c r="AV591" s="111"/>
    </row>
    <row r="592" spans="1:1024" x14ac:dyDescent="0.25">
      <c r="A592" s="258" t="s">
        <v>26940</v>
      </c>
      <c r="B592" s="257">
        <v>592</v>
      </c>
      <c r="C592" s="258" t="s">
        <v>26941</v>
      </c>
      <c r="D592" s="258" t="s">
        <v>26940</v>
      </c>
      <c r="E592" s="277"/>
      <c r="F592" s="291"/>
      <c r="G592" s="280"/>
      <c r="H592" s="280"/>
      <c r="I592" s="492" t="s">
        <v>750</v>
      </c>
      <c r="J592" s="278"/>
      <c r="K592" s="278"/>
      <c r="L592" s="278">
        <v>1</v>
      </c>
      <c r="M592" s="278"/>
      <c r="N592" s="293"/>
      <c r="O592" s="281"/>
      <c r="P592" s="293">
        <v>335</v>
      </c>
      <c r="Q592" s="278"/>
      <c r="R592" s="278"/>
      <c r="S592" s="293"/>
      <c r="T592" s="293"/>
      <c r="U592" s="293"/>
      <c r="V592" s="462"/>
      <c r="W592" s="283">
        <f t="shared" si="251"/>
        <v>100</v>
      </c>
      <c r="X592" s="283">
        <f t="shared" si="248"/>
        <v>100</v>
      </c>
      <c r="Y592" s="283">
        <f t="shared" si="255"/>
        <v>20</v>
      </c>
      <c r="Z592" s="283">
        <f t="shared" si="249"/>
        <v>100</v>
      </c>
      <c r="AA592" s="283">
        <f t="shared" si="250"/>
        <v>100</v>
      </c>
      <c r="AB592" s="287">
        <f t="shared" si="253"/>
        <v>100</v>
      </c>
      <c r="AC592" s="287">
        <f t="shared" si="252"/>
        <v>100</v>
      </c>
      <c r="AD592" s="287">
        <f t="shared" si="238"/>
        <v>100</v>
      </c>
      <c r="AE592" s="284">
        <f t="shared" si="260"/>
        <v>1</v>
      </c>
      <c r="AF592" s="284">
        <f t="shared" si="261"/>
        <v>100</v>
      </c>
      <c r="AG592" s="268">
        <f t="shared" si="257"/>
        <v>100</v>
      </c>
      <c r="AH592" s="268">
        <f t="shared" si="254"/>
        <v>100</v>
      </c>
      <c r="AI592" s="268">
        <f t="shared" si="258"/>
        <v>100</v>
      </c>
      <c r="AJ592" s="268">
        <f t="shared" si="259"/>
        <v>100</v>
      </c>
      <c r="AK592" s="305" t="s">
        <v>750</v>
      </c>
      <c r="AL592" s="293"/>
      <c r="AM592" s="293"/>
      <c r="AN592" s="511"/>
      <c r="AO592" s="357"/>
      <c r="AP592" s="357"/>
      <c r="AQ592" s="286"/>
      <c r="AR592" s="356" t="s">
        <v>756</v>
      </c>
      <c r="AS592" s="356"/>
      <c r="AT592" s="286"/>
      <c r="AU592" s="286"/>
      <c r="AV592" s="559"/>
    </row>
    <row r="593" spans="1:1026" x14ac:dyDescent="0.25">
      <c r="A593" s="258" t="s">
        <v>2052</v>
      </c>
      <c r="B593" s="257">
        <v>593</v>
      </c>
      <c r="C593" s="258" t="s">
        <v>24688</v>
      </c>
      <c r="D593" s="308" t="s">
        <v>4715</v>
      </c>
      <c r="E593" s="286" t="s">
        <v>24689</v>
      </c>
      <c r="F593" s="291">
        <v>4</v>
      </c>
      <c r="G593" s="280"/>
      <c r="H593" s="280">
        <v>3</v>
      </c>
      <c r="I593" s="492">
        <v>1.8</v>
      </c>
      <c r="J593" s="278">
        <v>2</v>
      </c>
      <c r="K593" s="278">
        <v>2</v>
      </c>
      <c r="L593" s="278"/>
      <c r="M593" s="278"/>
      <c r="N593" s="293"/>
      <c r="O593" s="281"/>
      <c r="P593" s="281"/>
      <c r="Q593" s="278">
        <v>3</v>
      </c>
      <c r="R593" s="278" t="s">
        <v>748</v>
      </c>
      <c r="S593" s="293" t="s">
        <v>748</v>
      </c>
      <c r="T593" s="293"/>
      <c r="U593" s="293"/>
      <c r="V593" s="462"/>
      <c r="W593" s="283">
        <f t="shared" si="251"/>
        <v>100</v>
      </c>
      <c r="X593" s="283">
        <f t="shared" ref="X593:X602" si="262">IF(O593=1,1,IF(O593=2,10,100))</f>
        <v>100</v>
      </c>
      <c r="Y593" s="283">
        <f t="shared" si="255"/>
        <v>100</v>
      </c>
      <c r="Z593" s="283">
        <f t="shared" ref="Z593:Z623" si="263">IF(Q593=1,10,100)</f>
        <v>100</v>
      </c>
      <c r="AA593" s="283">
        <f t="shared" ref="AA593:AA623" si="264">IF(Q593=1,1,IF(Q593=2,10,100))</f>
        <v>100</v>
      </c>
      <c r="AB593" s="287">
        <f t="shared" si="253"/>
        <v>0.1</v>
      </c>
      <c r="AC593" s="287">
        <f t="shared" si="252"/>
        <v>0.1</v>
      </c>
      <c r="AD593" s="287">
        <f t="shared" si="238"/>
        <v>100</v>
      </c>
      <c r="AE593" s="284">
        <f t="shared" si="260"/>
        <v>100</v>
      </c>
      <c r="AF593" s="284">
        <f t="shared" si="261"/>
        <v>100</v>
      </c>
      <c r="AG593" s="268">
        <f t="shared" si="257"/>
        <v>10</v>
      </c>
      <c r="AH593" s="268">
        <f t="shared" si="254"/>
        <v>10</v>
      </c>
      <c r="AI593" s="268">
        <f t="shared" si="258"/>
        <v>100</v>
      </c>
      <c r="AJ593" s="268">
        <f t="shared" si="259"/>
        <v>100</v>
      </c>
      <c r="AK593" s="305" t="s">
        <v>31774</v>
      </c>
      <c r="AL593" s="286"/>
      <c r="AM593" s="297"/>
      <c r="AN593" s="511"/>
      <c r="AO593" s="357"/>
      <c r="AP593" s="357"/>
      <c r="AQ593" s="277"/>
      <c r="AR593" s="171" t="s">
        <v>756</v>
      </c>
      <c r="AS593" s="171"/>
      <c r="AT593" s="286"/>
      <c r="AU593" s="286"/>
      <c r="AV593" s="559"/>
      <c r="AW593" s="559"/>
      <c r="AX593" s="559"/>
      <c r="AY593" s="559"/>
      <c r="AZ593" s="559"/>
      <c r="BA593" s="559"/>
      <c r="BB593" s="559"/>
      <c r="BC593" s="559"/>
      <c r="BD593" s="559"/>
      <c r="BE593" s="559"/>
      <c r="BF593" s="559"/>
      <c r="BG593" s="559"/>
      <c r="BH593" s="559"/>
      <c r="BI593" s="559"/>
      <c r="BJ593" s="559"/>
      <c r="BK593" s="559"/>
      <c r="BL593" s="559"/>
      <c r="BM593" s="559"/>
      <c r="BN593" s="559"/>
      <c r="BO593" s="559"/>
      <c r="BP593" s="559"/>
      <c r="BQ593" s="559"/>
      <c r="BR593" s="559"/>
      <c r="BS593" s="559"/>
      <c r="BT593" s="559"/>
      <c r="BU593" s="559"/>
      <c r="BV593" s="559"/>
      <c r="BW593" s="559"/>
      <c r="BX593" s="559"/>
      <c r="BY593" s="559"/>
      <c r="BZ593" s="559"/>
      <c r="CA593" s="559"/>
      <c r="CB593" s="559"/>
      <c r="CC593" s="559"/>
      <c r="CD593" s="559"/>
      <c r="CE593" s="559"/>
      <c r="CF593" s="559"/>
      <c r="CG593" s="559"/>
      <c r="CH593" s="559"/>
      <c r="CI593" s="559"/>
      <c r="CJ593" s="559"/>
      <c r="CK593" s="559"/>
      <c r="CL593" s="559"/>
      <c r="CM593" s="559"/>
      <c r="CN593" s="559"/>
      <c r="CO593" s="559"/>
      <c r="CP593" s="559"/>
      <c r="CQ593" s="559"/>
      <c r="CR593" s="559"/>
      <c r="CS593" s="559"/>
      <c r="CT593" s="559"/>
      <c r="CU593" s="559"/>
      <c r="CV593" s="559"/>
      <c r="CW593" s="559"/>
      <c r="CX593" s="559"/>
      <c r="CY593" s="559"/>
      <c r="CZ593" s="559"/>
      <c r="DA593" s="559"/>
      <c r="DB593" s="559"/>
      <c r="DC593" s="559"/>
      <c r="DD593" s="559"/>
      <c r="DE593" s="559"/>
      <c r="DF593" s="559"/>
      <c r="DG593" s="559"/>
      <c r="DH593" s="559"/>
      <c r="DI593" s="559"/>
      <c r="DJ593" s="559"/>
      <c r="DK593" s="559"/>
      <c r="DL593" s="559"/>
      <c r="DM593" s="559"/>
      <c r="DN593" s="559"/>
      <c r="DO593" s="559"/>
      <c r="DP593" s="559"/>
      <c r="DQ593" s="559"/>
      <c r="DR593" s="559"/>
      <c r="DS593" s="559"/>
      <c r="DT593" s="559"/>
      <c r="DU593" s="559"/>
      <c r="DV593" s="559"/>
      <c r="DW593" s="559"/>
      <c r="DX593" s="559"/>
      <c r="DY593" s="559"/>
      <c r="DZ593" s="559"/>
      <c r="EA593" s="559"/>
      <c r="EB593" s="559"/>
      <c r="EC593" s="559"/>
      <c r="ED593" s="559"/>
      <c r="EE593" s="559"/>
      <c r="EF593" s="559"/>
      <c r="EG593" s="559"/>
      <c r="EH593" s="559"/>
      <c r="EI593" s="559"/>
      <c r="EJ593" s="559"/>
      <c r="EK593" s="559"/>
      <c r="EL593" s="559"/>
      <c r="EM593" s="559"/>
      <c r="EN593" s="559"/>
      <c r="EO593" s="559"/>
      <c r="EP593" s="559"/>
      <c r="EQ593" s="559"/>
      <c r="ER593" s="559"/>
      <c r="ES593" s="559"/>
      <c r="ET593" s="559"/>
      <c r="EU593" s="559"/>
      <c r="EV593" s="559"/>
      <c r="EW593" s="559"/>
      <c r="EX593" s="559"/>
      <c r="EY593" s="559"/>
      <c r="EZ593" s="559"/>
      <c r="FA593" s="559"/>
      <c r="FB593" s="559"/>
      <c r="FC593" s="559"/>
      <c r="FD593" s="559"/>
      <c r="FE593" s="559"/>
      <c r="FF593" s="559"/>
      <c r="FG593" s="559"/>
      <c r="FH593" s="559"/>
      <c r="FI593" s="559"/>
      <c r="FJ593" s="559"/>
      <c r="FK593" s="559"/>
      <c r="FL593" s="559"/>
      <c r="FM593" s="559"/>
      <c r="FN593" s="559"/>
      <c r="FO593" s="559"/>
      <c r="FP593" s="559"/>
      <c r="FQ593" s="559"/>
      <c r="FR593" s="559"/>
      <c r="FS593" s="559"/>
      <c r="FT593" s="559"/>
      <c r="FU593" s="559"/>
      <c r="FV593" s="559"/>
      <c r="FW593" s="559"/>
      <c r="FX593" s="559"/>
      <c r="FY593" s="559"/>
      <c r="FZ593" s="559"/>
      <c r="GA593" s="559"/>
      <c r="GB593" s="559"/>
      <c r="GC593" s="559"/>
      <c r="GD593" s="559"/>
      <c r="GE593" s="559"/>
      <c r="GF593" s="559"/>
      <c r="GG593" s="559"/>
      <c r="GH593" s="559"/>
      <c r="GI593" s="559"/>
      <c r="GJ593" s="559"/>
      <c r="GK593" s="559"/>
      <c r="GL593" s="559"/>
      <c r="GM593" s="559"/>
      <c r="GN593" s="559"/>
      <c r="GO593" s="559"/>
      <c r="GP593" s="559"/>
      <c r="GQ593" s="559"/>
      <c r="GR593" s="559"/>
      <c r="GS593" s="559"/>
      <c r="GT593" s="559"/>
      <c r="GU593" s="559"/>
      <c r="GV593" s="559"/>
      <c r="GW593" s="559"/>
      <c r="GX593" s="559"/>
      <c r="GY593" s="559"/>
      <c r="GZ593" s="559"/>
      <c r="HA593" s="559"/>
      <c r="HB593" s="559"/>
      <c r="HC593" s="559"/>
      <c r="HD593" s="559"/>
      <c r="HE593" s="559"/>
      <c r="HF593" s="559"/>
      <c r="HG593" s="559"/>
      <c r="HH593" s="559"/>
      <c r="HI593" s="559"/>
      <c r="HJ593" s="559"/>
      <c r="HK593" s="559"/>
      <c r="HL593" s="559"/>
      <c r="HM593" s="559"/>
      <c r="HN593" s="559"/>
      <c r="HO593" s="559"/>
      <c r="HP593" s="559"/>
      <c r="HQ593" s="559"/>
      <c r="HR593" s="559"/>
      <c r="HS593" s="559"/>
      <c r="HT593" s="559"/>
      <c r="HU593" s="559"/>
      <c r="HV593" s="559"/>
      <c r="HW593" s="559"/>
      <c r="HX593" s="559"/>
      <c r="HY593" s="559"/>
      <c r="HZ593" s="559"/>
      <c r="IA593" s="559"/>
      <c r="IB593" s="559"/>
      <c r="IC593" s="559"/>
      <c r="ID593" s="559"/>
      <c r="IE593" s="559"/>
      <c r="IF593" s="559"/>
      <c r="IG593" s="559"/>
      <c r="IH593" s="559"/>
      <c r="II593" s="559"/>
      <c r="IJ593" s="559"/>
      <c r="IK593" s="559"/>
      <c r="IL593" s="559"/>
      <c r="IM593" s="559"/>
      <c r="IN593" s="559"/>
      <c r="IO593" s="559"/>
      <c r="IP593" s="559"/>
      <c r="IQ593" s="559"/>
      <c r="IR593" s="559"/>
      <c r="IS593" s="559"/>
      <c r="IT593" s="559"/>
      <c r="IU593" s="559"/>
      <c r="IV593" s="559"/>
      <c r="IW593" s="559"/>
      <c r="IX593" s="559"/>
      <c r="IY593" s="559"/>
      <c r="IZ593" s="559"/>
      <c r="JA593" s="559"/>
      <c r="JB593" s="559"/>
      <c r="JC593" s="559"/>
      <c r="JD593" s="559"/>
      <c r="JE593" s="559"/>
      <c r="JF593" s="559"/>
      <c r="JG593" s="559"/>
      <c r="JH593" s="559"/>
      <c r="JI593" s="559"/>
      <c r="JJ593" s="559"/>
      <c r="JK593" s="559"/>
      <c r="JL593" s="559"/>
      <c r="JM593" s="559"/>
      <c r="JN593" s="559"/>
      <c r="JO593" s="559"/>
      <c r="JP593" s="559"/>
      <c r="JQ593" s="559"/>
      <c r="JR593" s="559"/>
      <c r="JS593" s="559"/>
      <c r="JT593" s="559"/>
      <c r="JU593" s="559"/>
      <c r="JV593" s="559"/>
      <c r="JW593" s="559"/>
      <c r="JX593" s="559"/>
      <c r="JY593" s="559"/>
      <c r="JZ593" s="559"/>
      <c r="KA593" s="559"/>
      <c r="KB593" s="559"/>
      <c r="KC593" s="559"/>
      <c r="KD593" s="559"/>
      <c r="KE593" s="559"/>
      <c r="KF593" s="559"/>
      <c r="KG593" s="559"/>
      <c r="KH593" s="559"/>
      <c r="KI593" s="559"/>
      <c r="KJ593" s="559"/>
      <c r="KK593" s="559"/>
      <c r="KL593" s="559"/>
      <c r="KM593" s="559"/>
      <c r="KN593" s="559"/>
      <c r="KO593" s="559"/>
      <c r="KP593" s="559"/>
      <c r="KQ593" s="559"/>
      <c r="KR593" s="559"/>
      <c r="KS593" s="559"/>
      <c r="KT593" s="559"/>
      <c r="KU593" s="559"/>
      <c r="KV593" s="559"/>
      <c r="KW593" s="559"/>
      <c r="KX593" s="559"/>
      <c r="KY593" s="559"/>
      <c r="KZ593" s="559"/>
      <c r="LA593" s="559"/>
      <c r="LB593" s="559"/>
      <c r="LC593" s="559"/>
      <c r="LD593" s="559"/>
      <c r="LE593" s="559"/>
      <c r="LF593" s="559"/>
      <c r="LG593" s="559"/>
      <c r="LH593" s="559"/>
      <c r="LI593" s="559"/>
      <c r="LJ593" s="559"/>
      <c r="LK593" s="559"/>
      <c r="LL593" s="559"/>
      <c r="LM593" s="559"/>
      <c r="LN593" s="559"/>
      <c r="LO593" s="559"/>
      <c r="LP593" s="559"/>
      <c r="LQ593" s="559"/>
      <c r="LR593" s="559"/>
      <c r="LS593" s="559"/>
      <c r="LT593" s="559"/>
      <c r="LU593" s="559"/>
      <c r="LV593" s="559"/>
      <c r="LW593" s="559"/>
      <c r="LX593" s="559"/>
      <c r="LY593" s="559"/>
      <c r="LZ593" s="559"/>
      <c r="MA593" s="559"/>
      <c r="MB593" s="559"/>
      <c r="MC593" s="559"/>
      <c r="MD593" s="559"/>
      <c r="ME593" s="559"/>
      <c r="MF593" s="559"/>
      <c r="MG593" s="559"/>
      <c r="MH593" s="559"/>
      <c r="MI593" s="559"/>
      <c r="MJ593" s="559"/>
      <c r="MK593" s="559"/>
      <c r="ML593" s="559"/>
      <c r="MM593" s="559"/>
      <c r="MN593" s="559"/>
      <c r="MO593" s="559"/>
      <c r="MP593" s="559"/>
      <c r="MQ593" s="559"/>
      <c r="MR593" s="559"/>
      <c r="MS593" s="559"/>
      <c r="MT593" s="559"/>
      <c r="MU593" s="559"/>
      <c r="MV593" s="559"/>
      <c r="MW593" s="559"/>
      <c r="MX593" s="559"/>
      <c r="MY593" s="559"/>
      <c r="MZ593" s="559"/>
      <c r="NA593" s="559"/>
      <c r="NB593" s="559"/>
      <c r="NC593" s="559"/>
      <c r="ND593" s="559"/>
      <c r="NE593" s="559"/>
      <c r="NF593" s="559"/>
      <c r="NG593" s="559"/>
      <c r="NH593" s="559"/>
      <c r="NI593" s="559"/>
      <c r="NJ593" s="559"/>
      <c r="NK593" s="559"/>
      <c r="NL593" s="559"/>
      <c r="NM593" s="559"/>
      <c r="NN593" s="559"/>
      <c r="NO593" s="559"/>
      <c r="NP593" s="559"/>
      <c r="NQ593" s="559"/>
      <c r="NR593" s="559"/>
      <c r="NS593" s="559"/>
      <c r="NT593" s="559"/>
      <c r="NU593" s="559"/>
      <c r="NV593" s="559"/>
      <c r="NW593" s="559"/>
      <c r="NX593" s="559"/>
      <c r="NY593" s="559"/>
      <c r="NZ593" s="559"/>
      <c r="OA593" s="559"/>
      <c r="OB593" s="559"/>
      <c r="OC593" s="559"/>
      <c r="OD593" s="559"/>
      <c r="OE593" s="559"/>
      <c r="OF593" s="559"/>
      <c r="OG593" s="559"/>
      <c r="OH593" s="559"/>
      <c r="OI593" s="559"/>
      <c r="OJ593" s="559"/>
      <c r="OK593" s="559"/>
      <c r="OL593" s="559"/>
      <c r="OM593" s="559"/>
      <c r="ON593" s="559"/>
      <c r="OO593" s="559"/>
      <c r="OP593" s="559"/>
      <c r="OQ593" s="559"/>
      <c r="OR593" s="559"/>
      <c r="OS593" s="559"/>
      <c r="OT593" s="559"/>
      <c r="OU593" s="559"/>
      <c r="OV593" s="559"/>
      <c r="OW593" s="559"/>
      <c r="OX593" s="559"/>
      <c r="OY593" s="559"/>
      <c r="OZ593" s="559"/>
      <c r="PA593" s="559"/>
      <c r="PB593" s="559"/>
      <c r="PC593" s="559"/>
      <c r="PD593" s="559"/>
      <c r="PE593" s="559"/>
      <c r="PF593" s="559"/>
      <c r="PG593" s="559"/>
      <c r="PH593" s="559"/>
      <c r="PI593" s="559"/>
      <c r="PJ593" s="559"/>
      <c r="PK593" s="559"/>
      <c r="PL593" s="559"/>
      <c r="PM593" s="559"/>
      <c r="PN593" s="559"/>
      <c r="PO593" s="559"/>
      <c r="PP593" s="559"/>
      <c r="PQ593" s="559"/>
      <c r="PR593" s="559"/>
      <c r="PS593" s="559"/>
      <c r="PT593" s="559"/>
      <c r="PU593" s="559"/>
      <c r="PV593" s="559"/>
      <c r="PW593" s="559"/>
      <c r="PX593" s="559"/>
      <c r="PY593" s="559"/>
      <c r="PZ593" s="559"/>
      <c r="QA593" s="559"/>
      <c r="QB593" s="559"/>
      <c r="QC593" s="559"/>
      <c r="QD593" s="559"/>
      <c r="QE593" s="559"/>
      <c r="QF593" s="559"/>
      <c r="QG593" s="559"/>
      <c r="QH593" s="559"/>
      <c r="QI593" s="559"/>
      <c r="QJ593" s="559"/>
      <c r="QK593" s="559"/>
      <c r="QL593" s="559"/>
      <c r="QM593" s="559"/>
      <c r="QN593" s="559"/>
      <c r="QO593" s="559"/>
      <c r="QP593" s="559"/>
      <c r="QQ593" s="559"/>
      <c r="QR593" s="559"/>
      <c r="QS593" s="559"/>
      <c r="QT593" s="559"/>
      <c r="QU593" s="559"/>
      <c r="QV593" s="559"/>
      <c r="QW593" s="559"/>
      <c r="QX593" s="559"/>
      <c r="QY593" s="559"/>
      <c r="QZ593" s="559"/>
      <c r="RA593" s="559"/>
      <c r="RB593" s="559"/>
      <c r="RC593" s="559"/>
      <c r="RD593" s="559"/>
      <c r="RE593" s="559"/>
      <c r="RF593" s="559"/>
      <c r="RG593" s="559"/>
      <c r="RH593" s="559"/>
      <c r="RI593" s="559"/>
      <c r="RJ593" s="559"/>
      <c r="RK593" s="559"/>
      <c r="RL593" s="559"/>
      <c r="RM593" s="559"/>
      <c r="RN593" s="559"/>
      <c r="RO593" s="559"/>
      <c r="RP593" s="559"/>
      <c r="RQ593" s="559"/>
      <c r="RR593" s="559"/>
      <c r="RS593" s="559"/>
      <c r="RT593" s="559"/>
      <c r="RU593" s="559"/>
      <c r="RV593" s="559"/>
      <c r="RW593" s="559"/>
      <c r="RX593" s="559"/>
      <c r="RY593" s="559"/>
      <c r="RZ593" s="559"/>
      <c r="SA593" s="559"/>
      <c r="SB593" s="559"/>
      <c r="SC593" s="559"/>
      <c r="SD593" s="559"/>
      <c r="SE593" s="559"/>
      <c r="SF593" s="559"/>
      <c r="SG593" s="559"/>
      <c r="SH593" s="559"/>
      <c r="SI593" s="559"/>
      <c r="SJ593" s="559"/>
      <c r="SK593" s="559"/>
      <c r="SL593" s="559"/>
      <c r="SM593" s="559"/>
      <c r="SN593" s="559"/>
      <c r="SO593" s="559"/>
      <c r="SP593" s="559"/>
      <c r="SQ593" s="559"/>
      <c r="SR593" s="559"/>
      <c r="SS593" s="559"/>
      <c r="ST593" s="559"/>
      <c r="SU593" s="559"/>
      <c r="SV593" s="559"/>
      <c r="SW593" s="559"/>
      <c r="SX593" s="559"/>
      <c r="SY593" s="559"/>
      <c r="SZ593" s="559"/>
      <c r="TA593" s="559"/>
      <c r="TB593" s="559"/>
      <c r="TC593" s="559"/>
      <c r="TD593" s="559"/>
      <c r="TE593" s="559"/>
      <c r="TF593" s="559"/>
      <c r="TG593" s="559"/>
      <c r="TH593" s="559"/>
      <c r="TI593" s="559"/>
      <c r="TJ593" s="559"/>
      <c r="TK593" s="559"/>
      <c r="TL593" s="559"/>
      <c r="TM593" s="559"/>
      <c r="TN593" s="559"/>
      <c r="TO593" s="559"/>
      <c r="TP593" s="559"/>
      <c r="TQ593" s="559"/>
      <c r="TR593" s="559"/>
      <c r="TS593" s="559"/>
      <c r="TT593" s="559"/>
      <c r="TU593" s="559"/>
      <c r="TV593" s="559"/>
      <c r="TW593" s="559"/>
      <c r="TX593" s="559"/>
      <c r="TY593" s="559"/>
      <c r="TZ593" s="559"/>
      <c r="UA593" s="559"/>
      <c r="UB593" s="559"/>
      <c r="UC593" s="559"/>
      <c r="UD593" s="559"/>
      <c r="UE593" s="559"/>
      <c r="UF593" s="559"/>
      <c r="UG593" s="559"/>
      <c r="UH593" s="559"/>
      <c r="UI593" s="559"/>
      <c r="UJ593" s="559"/>
      <c r="UK593" s="559"/>
      <c r="UL593" s="559"/>
      <c r="UM593" s="559"/>
      <c r="UN593" s="559"/>
      <c r="UO593" s="559"/>
      <c r="UP593" s="559"/>
      <c r="UQ593" s="559"/>
      <c r="UR593" s="559"/>
      <c r="US593" s="559"/>
      <c r="UT593" s="559"/>
      <c r="UU593" s="559"/>
      <c r="UV593" s="559"/>
      <c r="UW593" s="559"/>
      <c r="UX593" s="559"/>
      <c r="UY593" s="559"/>
      <c r="UZ593" s="559"/>
      <c r="VA593" s="559"/>
      <c r="VB593" s="559"/>
      <c r="VC593" s="559"/>
      <c r="VD593" s="559"/>
      <c r="VE593" s="559"/>
      <c r="VF593" s="559"/>
      <c r="VG593" s="559"/>
      <c r="VH593" s="559"/>
      <c r="VI593" s="559"/>
      <c r="VJ593" s="559"/>
      <c r="VK593" s="559"/>
      <c r="VL593" s="559"/>
      <c r="VM593" s="559"/>
      <c r="VN593" s="559"/>
      <c r="VO593" s="559"/>
      <c r="VP593" s="559"/>
      <c r="VQ593" s="559"/>
      <c r="VR593" s="559"/>
      <c r="VS593" s="559"/>
      <c r="VT593" s="559"/>
      <c r="VU593" s="559"/>
      <c r="VV593" s="559"/>
      <c r="VW593" s="559"/>
      <c r="VX593" s="559"/>
      <c r="VY593" s="559"/>
      <c r="VZ593" s="559"/>
      <c r="WA593" s="559"/>
      <c r="WB593" s="559"/>
      <c r="WC593" s="559"/>
      <c r="WD593" s="559"/>
      <c r="WE593" s="559"/>
      <c r="WF593" s="559"/>
      <c r="WG593" s="559"/>
      <c r="WH593" s="559"/>
      <c r="WI593" s="559"/>
      <c r="WJ593" s="559"/>
      <c r="WK593" s="559"/>
      <c r="WL593" s="559"/>
      <c r="WM593" s="559"/>
      <c r="WN593" s="559"/>
      <c r="WO593" s="559"/>
      <c r="WP593" s="559"/>
      <c r="WQ593" s="559"/>
      <c r="WR593" s="559"/>
      <c r="WS593" s="559"/>
      <c r="WT593" s="559"/>
      <c r="WU593" s="559"/>
      <c r="WV593" s="559"/>
      <c r="WW593" s="559"/>
      <c r="WX593" s="559"/>
      <c r="WY593" s="559"/>
      <c r="WZ593" s="559"/>
      <c r="XA593" s="559"/>
      <c r="XB593" s="559"/>
      <c r="XC593" s="559"/>
      <c r="XD593" s="559"/>
      <c r="XE593" s="559"/>
      <c r="XF593" s="559"/>
      <c r="XG593" s="559"/>
      <c r="XH593" s="559"/>
      <c r="XI593" s="559"/>
      <c r="XJ593" s="559"/>
      <c r="XK593" s="559"/>
      <c r="XL593" s="559"/>
      <c r="XM593" s="559"/>
      <c r="XN593" s="559"/>
      <c r="XO593" s="559"/>
      <c r="XP593" s="559"/>
      <c r="XQ593" s="559"/>
      <c r="XR593" s="559"/>
      <c r="XS593" s="559"/>
      <c r="XT593" s="559"/>
      <c r="XU593" s="559"/>
      <c r="XV593" s="559"/>
      <c r="XW593" s="559"/>
      <c r="XX593" s="559"/>
      <c r="XY593" s="559"/>
      <c r="XZ593" s="559"/>
      <c r="YA593" s="559"/>
      <c r="YB593" s="559"/>
      <c r="YC593" s="559"/>
      <c r="YD593" s="559"/>
      <c r="YE593" s="559"/>
      <c r="YF593" s="559"/>
      <c r="YG593" s="559"/>
      <c r="YH593" s="559"/>
      <c r="YI593" s="559"/>
      <c r="YJ593" s="559"/>
      <c r="YK593" s="559"/>
      <c r="YL593" s="559"/>
      <c r="YM593" s="559"/>
      <c r="YN593" s="559"/>
      <c r="YO593" s="559"/>
      <c r="YP593" s="559"/>
      <c r="YQ593" s="559"/>
      <c r="YR593" s="559"/>
      <c r="YS593" s="559"/>
      <c r="YT593" s="559"/>
      <c r="YU593" s="559"/>
      <c r="YV593" s="559"/>
      <c r="YW593" s="559"/>
      <c r="YX593" s="559"/>
      <c r="YY593" s="559"/>
      <c r="YZ593" s="559"/>
      <c r="ZA593" s="559"/>
      <c r="ZB593" s="559"/>
      <c r="ZC593" s="559"/>
      <c r="ZD593" s="559"/>
      <c r="ZE593" s="559"/>
      <c r="ZF593" s="559"/>
      <c r="ZG593" s="559"/>
      <c r="ZH593" s="559"/>
      <c r="ZI593" s="559"/>
      <c r="ZJ593" s="559"/>
      <c r="ZK593" s="559"/>
      <c r="ZL593" s="559"/>
      <c r="ZM593" s="559"/>
      <c r="ZN593" s="559"/>
      <c r="ZO593" s="559"/>
      <c r="ZP593" s="559"/>
      <c r="ZQ593" s="559"/>
      <c r="ZR593" s="559"/>
      <c r="ZS593" s="559"/>
      <c r="ZT593" s="559"/>
      <c r="ZU593" s="559"/>
      <c r="ZV593" s="559"/>
      <c r="ZW593" s="559"/>
      <c r="ZX593" s="559"/>
      <c r="ZY593" s="559"/>
      <c r="ZZ593" s="559"/>
      <c r="AAA593" s="559"/>
      <c r="AAB593" s="559"/>
      <c r="AAC593" s="559"/>
      <c r="AAD593" s="559"/>
      <c r="AAE593" s="559"/>
      <c r="AAF593" s="559"/>
      <c r="AAG593" s="559"/>
      <c r="AAH593" s="559"/>
      <c r="AAI593" s="559"/>
      <c r="AAJ593" s="559"/>
      <c r="AAK593" s="559"/>
      <c r="AAL593" s="559"/>
      <c r="AAM593" s="559"/>
      <c r="AAN593" s="559"/>
      <c r="AAO593" s="559"/>
      <c r="AAP593" s="559"/>
      <c r="AAQ593" s="559"/>
      <c r="AAR593" s="559"/>
      <c r="AAS593" s="559"/>
      <c r="AAT593" s="559"/>
      <c r="AAU593" s="559"/>
      <c r="AAV593" s="559"/>
      <c r="AAW593" s="559"/>
      <c r="AAX593" s="559"/>
      <c r="AAY593" s="559"/>
      <c r="AAZ593" s="559"/>
      <c r="ABA593" s="559"/>
      <c r="ABB593" s="559"/>
      <c r="ABC593" s="559"/>
      <c r="ABD593" s="559"/>
      <c r="ABE593" s="559"/>
      <c r="ABF593" s="559"/>
      <c r="ABG593" s="559"/>
      <c r="ABH593" s="559"/>
      <c r="ABI593" s="559"/>
      <c r="ABJ593" s="559"/>
      <c r="ABK593" s="559"/>
      <c r="ABL593" s="559"/>
      <c r="ABM593" s="559"/>
      <c r="ABN593" s="559"/>
      <c r="ABO593" s="559"/>
      <c r="ABP593" s="559"/>
      <c r="ABQ593" s="559"/>
      <c r="ABR593" s="559"/>
      <c r="ABS593" s="559"/>
      <c r="ABT593" s="559"/>
      <c r="ABU593" s="559"/>
      <c r="ABV593" s="559"/>
      <c r="ABW593" s="559"/>
      <c r="ABX593" s="559"/>
      <c r="ABY593" s="559"/>
      <c r="ABZ593" s="559"/>
      <c r="ACA593" s="559"/>
      <c r="ACB593" s="559"/>
      <c r="ACC593" s="559"/>
      <c r="ACD593" s="559"/>
      <c r="ACE593" s="559"/>
      <c r="ACF593" s="559"/>
      <c r="ACG593" s="559"/>
      <c r="ACH593" s="559"/>
      <c r="ACI593" s="559"/>
      <c r="ACJ593" s="559"/>
      <c r="ACK593" s="559"/>
      <c r="ACL593" s="559"/>
      <c r="ACM593" s="559"/>
      <c r="ACN593" s="559"/>
      <c r="ACO593" s="559"/>
      <c r="ACP593" s="559"/>
      <c r="ACQ593" s="559"/>
      <c r="ACR593" s="559"/>
      <c r="ACS593" s="559"/>
      <c r="ACT593" s="559"/>
      <c r="ACU593" s="559"/>
      <c r="ACV593" s="559"/>
      <c r="ACW593" s="559"/>
      <c r="ACX593" s="559"/>
      <c r="ACY593" s="559"/>
      <c r="ACZ593" s="559"/>
      <c r="ADA593" s="559"/>
      <c r="ADB593" s="559"/>
      <c r="ADC593" s="559"/>
      <c r="ADD593" s="559"/>
      <c r="ADE593" s="559"/>
      <c r="ADF593" s="559"/>
      <c r="ADG593" s="559"/>
      <c r="ADH593" s="559"/>
      <c r="ADI593" s="559"/>
      <c r="ADJ593" s="559"/>
      <c r="ADK593" s="559"/>
      <c r="ADL593" s="559"/>
      <c r="ADM593" s="559"/>
      <c r="ADN593" s="559"/>
      <c r="ADO593" s="559"/>
      <c r="ADP593" s="559"/>
      <c r="ADQ593" s="559"/>
      <c r="ADR593" s="559"/>
      <c r="ADS593" s="559"/>
      <c r="ADT593" s="559"/>
      <c r="ADU593" s="559"/>
      <c r="ADV593" s="559"/>
      <c r="ADW593" s="559"/>
      <c r="ADX593" s="559"/>
      <c r="ADY593" s="559"/>
      <c r="ADZ593" s="559"/>
      <c r="AEA593" s="559"/>
      <c r="AEB593" s="559"/>
      <c r="AEC593" s="559"/>
      <c r="AED593" s="559"/>
      <c r="AEE593" s="559"/>
      <c r="AEF593" s="559"/>
      <c r="AEG593" s="559"/>
      <c r="AEH593" s="559"/>
      <c r="AEI593" s="559"/>
      <c r="AEJ593" s="559"/>
      <c r="AEK593" s="559"/>
      <c r="AEL593" s="559"/>
      <c r="AEM593" s="559"/>
      <c r="AEN593" s="559"/>
      <c r="AEO593" s="559"/>
      <c r="AEP593" s="559"/>
      <c r="AEQ593" s="559"/>
      <c r="AER593" s="559"/>
      <c r="AES593" s="559"/>
      <c r="AET593" s="559"/>
      <c r="AEU593" s="559"/>
      <c r="AEV593" s="559"/>
      <c r="AEW593" s="559"/>
      <c r="AEX593" s="559"/>
      <c r="AEY593" s="559"/>
      <c r="AEZ593" s="559"/>
      <c r="AFA593" s="559"/>
      <c r="AFB593" s="559"/>
      <c r="AFC593" s="559"/>
      <c r="AFD593" s="559"/>
      <c r="AFE593" s="559"/>
      <c r="AFF593" s="559"/>
      <c r="AFG593" s="559"/>
      <c r="AFH593" s="559"/>
      <c r="AFI593" s="559"/>
      <c r="AFJ593" s="559"/>
      <c r="AFK593" s="559"/>
      <c r="AFL593" s="559"/>
      <c r="AFM593" s="559"/>
      <c r="AFN593" s="559"/>
      <c r="AFO593" s="559"/>
      <c r="AFP593" s="559"/>
      <c r="AFQ593" s="559"/>
      <c r="AFR593" s="559"/>
      <c r="AFS593" s="559"/>
      <c r="AFT593" s="559"/>
      <c r="AFU593" s="559"/>
      <c r="AFV593" s="559"/>
      <c r="AFW593" s="559"/>
      <c r="AFX593" s="559"/>
      <c r="AFY593" s="559"/>
      <c r="AFZ593" s="559"/>
      <c r="AGA593" s="559"/>
      <c r="AGB593" s="559"/>
      <c r="AGC593" s="559"/>
      <c r="AGD593" s="559"/>
      <c r="AGE593" s="559"/>
      <c r="AGF593" s="559"/>
      <c r="AGG593" s="559"/>
      <c r="AGH593" s="559"/>
      <c r="AGI593" s="559"/>
      <c r="AGJ593" s="559"/>
      <c r="AGK593" s="559"/>
      <c r="AGL593" s="559"/>
      <c r="AGM593" s="559"/>
      <c r="AGN593" s="559"/>
      <c r="AGO593" s="559"/>
      <c r="AGP593" s="559"/>
      <c r="AGQ593" s="559"/>
      <c r="AGR593" s="559"/>
      <c r="AGS593" s="559"/>
      <c r="AGT593" s="559"/>
      <c r="AGU593" s="559"/>
      <c r="AGV593" s="559"/>
      <c r="AGW593" s="559"/>
      <c r="AGX593" s="559"/>
      <c r="AGY593" s="559"/>
      <c r="AGZ593" s="559"/>
      <c r="AHA593" s="559"/>
      <c r="AHB593" s="559"/>
      <c r="AHC593" s="559"/>
      <c r="AHD593" s="559"/>
      <c r="AHE593" s="559"/>
      <c r="AHF593" s="559"/>
      <c r="AHG593" s="559"/>
      <c r="AHH593" s="559"/>
      <c r="AHI593" s="559"/>
      <c r="AHJ593" s="559"/>
      <c r="AHK593" s="559"/>
      <c r="AHL593" s="559"/>
      <c r="AHM593" s="559"/>
      <c r="AHN593" s="559"/>
      <c r="AHO593" s="559"/>
      <c r="AHP593" s="559"/>
      <c r="AHQ593" s="559"/>
      <c r="AHR593" s="559"/>
      <c r="AHS593" s="559"/>
      <c r="AHT593" s="559"/>
      <c r="AHU593" s="559"/>
      <c r="AHV593" s="559"/>
      <c r="AHW593" s="559"/>
      <c r="AHX593" s="559"/>
      <c r="AHY593" s="559"/>
      <c r="AHZ593" s="559"/>
      <c r="AIA593" s="559"/>
      <c r="AIB593" s="559"/>
      <c r="AIC593" s="559"/>
      <c r="AID593" s="559"/>
      <c r="AIE593" s="559"/>
      <c r="AIF593" s="559"/>
      <c r="AIG593" s="559"/>
      <c r="AIH593" s="559"/>
      <c r="AII593" s="559"/>
      <c r="AIJ593" s="559"/>
      <c r="AIK593" s="559"/>
      <c r="AIL593" s="559"/>
      <c r="AIM593" s="559"/>
      <c r="AIN593" s="559"/>
      <c r="AIO593" s="559"/>
      <c r="AIP593" s="559"/>
      <c r="AIQ593" s="559"/>
      <c r="AIR593" s="559"/>
      <c r="AIS593" s="559"/>
      <c r="AIT593" s="559"/>
      <c r="AIU593" s="559"/>
      <c r="AIV593" s="559"/>
      <c r="AIW593" s="559"/>
      <c r="AIX593" s="559"/>
      <c r="AIY593" s="559"/>
      <c r="AIZ593" s="559"/>
      <c r="AJA593" s="559"/>
      <c r="AJB593" s="559"/>
      <c r="AJC593" s="559"/>
      <c r="AJD593" s="559"/>
      <c r="AJE593" s="559"/>
      <c r="AJF593" s="559"/>
      <c r="AJG593" s="559"/>
      <c r="AJH593" s="559"/>
      <c r="AJI593" s="559"/>
      <c r="AJJ593" s="559"/>
      <c r="AJK593" s="559"/>
      <c r="AJL593" s="559"/>
      <c r="AJM593" s="559"/>
      <c r="AJN593" s="559"/>
      <c r="AJO593" s="559"/>
      <c r="AJP593" s="559"/>
      <c r="AJQ593" s="559"/>
      <c r="AJR593" s="559"/>
      <c r="AJS593" s="559"/>
      <c r="AJT593" s="559"/>
      <c r="AJU593" s="559"/>
      <c r="AJV593" s="559"/>
      <c r="AJW593" s="559"/>
      <c r="AJX593" s="559"/>
      <c r="AJY593" s="559"/>
      <c r="AJZ593" s="559"/>
      <c r="AKA593" s="559"/>
      <c r="AKB593" s="559"/>
      <c r="AKC593" s="559"/>
      <c r="AKD593" s="559"/>
      <c r="AKE593" s="559"/>
      <c r="AKF593" s="559"/>
      <c r="AKG593" s="559"/>
      <c r="AKH593" s="559"/>
      <c r="AKI593" s="559"/>
      <c r="AKJ593" s="559"/>
      <c r="AKK593" s="559"/>
      <c r="AKL593" s="559"/>
      <c r="AKM593" s="559"/>
      <c r="AKN593" s="559"/>
      <c r="AKO593" s="559"/>
      <c r="AKP593" s="559"/>
      <c r="AKQ593" s="559"/>
      <c r="AKR593" s="559"/>
      <c r="AKS593" s="559"/>
      <c r="AKT593" s="559"/>
      <c r="AKU593" s="559"/>
      <c r="AKV593" s="559"/>
      <c r="AKW593" s="559"/>
      <c r="AKX593" s="559"/>
      <c r="AKY593" s="559"/>
      <c r="AKZ593" s="559"/>
      <c r="ALA593" s="559"/>
      <c r="ALB593" s="559"/>
      <c r="ALC593" s="559"/>
      <c r="ALD593" s="559"/>
      <c r="ALE593" s="559"/>
      <c r="ALF593" s="559"/>
      <c r="ALG593" s="559"/>
      <c r="ALH593" s="559"/>
      <c r="ALI593" s="559"/>
      <c r="ALJ593" s="559"/>
      <c r="ALK593" s="559"/>
      <c r="ALL593" s="559"/>
      <c r="ALM593" s="559"/>
      <c r="ALN593" s="559"/>
      <c r="ALO593" s="559"/>
      <c r="ALP593" s="559"/>
      <c r="ALQ593" s="559"/>
      <c r="ALR593" s="559"/>
      <c r="ALS593" s="559"/>
      <c r="ALT593" s="559"/>
      <c r="ALU593" s="559"/>
      <c r="ALV593" s="559"/>
      <c r="ALW593" s="559"/>
      <c r="ALX593" s="559"/>
      <c r="ALY593" s="559"/>
      <c r="ALZ593" s="559"/>
      <c r="AMA593" s="559"/>
      <c r="AMB593" s="559"/>
      <c r="AMC593" s="559"/>
      <c r="AMD593" s="559"/>
      <c r="AME593" s="559"/>
      <c r="AMF593" s="559"/>
      <c r="AMG593" s="559"/>
      <c r="AMH593" s="559"/>
      <c r="AMI593" s="559"/>
      <c r="AMJ593" s="559"/>
    </row>
    <row r="594" spans="1:1026" x14ac:dyDescent="0.25">
      <c r="A594" s="258" t="s">
        <v>1518</v>
      </c>
      <c r="B594" s="257">
        <v>594</v>
      </c>
      <c r="C594" s="258" t="s">
        <v>24690</v>
      </c>
      <c r="D594" s="308" t="s">
        <v>11236</v>
      </c>
      <c r="E594" s="286" t="s">
        <v>766</v>
      </c>
      <c r="F594" s="291">
        <v>3</v>
      </c>
      <c r="G594" s="280">
        <v>3</v>
      </c>
      <c r="H594" s="280">
        <v>3</v>
      </c>
      <c r="I594" s="492">
        <v>1.52</v>
      </c>
      <c r="J594" s="278" t="s">
        <v>748</v>
      </c>
      <c r="K594" s="278">
        <v>1</v>
      </c>
      <c r="L594" s="278" t="s">
        <v>749</v>
      </c>
      <c r="M594" s="278"/>
      <c r="N594" s="293"/>
      <c r="O594" s="281"/>
      <c r="P594" s="281"/>
      <c r="Q594" s="278"/>
      <c r="R594" s="278" t="s">
        <v>748</v>
      </c>
      <c r="S594" s="293"/>
      <c r="T594" s="293">
        <v>2</v>
      </c>
      <c r="U594" s="293"/>
      <c r="V594" s="462"/>
      <c r="W594" s="283">
        <f t="shared" si="251"/>
        <v>100</v>
      </c>
      <c r="X594" s="283">
        <f t="shared" si="262"/>
        <v>100</v>
      </c>
      <c r="Y594" s="283">
        <f t="shared" si="255"/>
        <v>100</v>
      </c>
      <c r="Z594" s="283">
        <f t="shared" si="263"/>
        <v>100</v>
      </c>
      <c r="AA594" s="283">
        <f t="shared" si="264"/>
        <v>100</v>
      </c>
      <c r="AB594" s="287">
        <f t="shared" si="253"/>
        <v>0.1</v>
      </c>
      <c r="AC594" s="287">
        <f t="shared" si="252"/>
        <v>100</v>
      </c>
      <c r="AD594" s="287">
        <f t="shared" ref="AD594:AD623" si="265">IF(OR(EXACT(T594,"1A"),EXACT(T594,"1B")),0.3,IF(T594=2,3,100))</f>
        <v>3</v>
      </c>
      <c r="AE594" s="284">
        <f t="shared" si="260"/>
        <v>0.1</v>
      </c>
      <c r="AF594" s="284">
        <f t="shared" si="261"/>
        <v>100</v>
      </c>
      <c r="AG594" s="268">
        <f t="shared" si="257"/>
        <v>1</v>
      </c>
      <c r="AH594" s="268">
        <f t="shared" si="254"/>
        <v>1</v>
      </c>
      <c r="AI594" s="268">
        <f t="shared" si="258"/>
        <v>3</v>
      </c>
      <c r="AJ594" s="268">
        <f t="shared" si="259"/>
        <v>5</v>
      </c>
      <c r="AK594" s="305" t="s">
        <v>24423</v>
      </c>
      <c r="AL594" s="286"/>
      <c r="AM594" s="297">
        <v>3</v>
      </c>
      <c r="AN594" s="511"/>
      <c r="AO594" s="357"/>
      <c r="AP594" s="357"/>
      <c r="AQ594" s="277"/>
      <c r="AR594" s="356" t="s">
        <v>31878</v>
      </c>
      <c r="AS594" s="171"/>
      <c r="AT594" s="286"/>
      <c r="AU594" s="286"/>
      <c r="AV594" s="559"/>
      <c r="AW594" s="559"/>
      <c r="AX594" s="559"/>
      <c r="AY594" s="559"/>
      <c r="AZ594" s="559"/>
      <c r="BA594" s="559"/>
      <c r="BB594" s="559"/>
      <c r="BC594" s="559"/>
      <c r="BD594" s="559"/>
      <c r="BE594" s="559"/>
      <c r="BF594" s="559"/>
      <c r="BG594" s="559"/>
      <c r="BH594" s="559"/>
      <c r="BI594" s="559"/>
      <c r="BJ594" s="559"/>
      <c r="BK594" s="559"/>
      <c r="BL594" s="559"/>
      <c r="BM594" s="559"/>
      <c r="BN594" s="559"/>
      <c r="BO594" s="559"/>
      <c r="BP594" s="559"/>
      <c r="BQ594" s="559"/>
      <c r="BR594" s="559"/>
      <c r="BS594" s="559"/>
      <c r="BT594" s="559"/>
      <c r="BU594" s="559"/>
      <c r="BV594" s="559"/>
      <c r="BW594" s="559"/>
      <c r="BX594" s="559"/>
      <c r="BY594" s="559"/>
      <c r="BZ594" s="559"/>
      <c r="CA594" s="559"/>
      <c r="CB594" s="559"/>
      <c r="CC594" s="559"/>
      <c r="CD594" s="559"/>
      <c r="CE594" s="559"/>
      <c r="CF594" s="559"/>
      <c r="CG594" s="559"/>
      <c r="CH594" s="559"/>
      <c r="CI594" s="559"/>
      <c r="CJ594" s="559"/>
      <c r="CK594" s="559"/>
      <c r="CL594" s="559"/>
      <c r="CM594" s="559"/>
      <c r="CN594" s="559"/>
      <c r="CO594" s="559"/>
      <c r="CP594" s="559"/>
      <c r="CQ594" s="559"/>
      <c r="CR594" s="559"/>
      <c r="CS594" s="559"/>
      <c r="CT594" s="559"/>
      <c r="CU594" s="559"/>
      <c r="CV594" s="559"/>
      <c r="CW594" s="559"/>
      <c r="CX594" s="559"/>
      <c r="CY594" s="559"/>
      <c r="CZ594" s="559"/>
      <c r="DA594" s="559"/>
      <c r="DB594" s="559"/>
      <c r="DC594" s="559"/>
      <c r="DD594" s="559"/>
      <c r="DE594" s="559"/>
      <c r="DF594" s="559"/>
      <c r="DG594" s="559"/>
      <c r="DH594" s="559"/>
      <c r="DI594" s="559"/>
      <c r="DJ594" s="559"/>
      <c r="DK594" s="559"/>
      <c r="DL594" s="559"/>
      <c r="DM594" s="559"/>
      <c r="DN594" s="559"/>
      <c r="DO594" s="559"/>
      <c r="DP594" s="559"/>
      <c r="DQ594" s="559"/>
      <c r="DR594" s="559"/>
      <c r="DS594" s="559"/>
      <c r="DT594" s="559"/>
      <c r="DU594" s="559"/>
      <c r="DV594" s="559"/>
      <c r="DW594" s="559"/>
      <c r="DX594" s="559"/>
      <c r="DY594" s="559"/>
      <c r="DZ594" s="559"/>
      <c r="EA594" s="559"/>
      <c r="EB594" s="559"/>
      <c r="EC594" s="559"/>
      <c r="ED594" s="559"/>
      <c r="EE594" s="559"/>
      <c r="EF594" s="559"/>
      <c r="EG594" s="559"/>
      <c r="EH594" s="559"/>
      <c r="EI594" s="559"/>
      <c r="EJ594" s="559"/>
      <c r="EK594" s="559"/>
      <c r="EL594" s="559"/>
      <c r="EM594" s="559"/>
      <c r="EN594" s="559"/>
      <c r="EO594" s="559"/>
      <c r="EP594" s="559"/>
      <c r="EQ594" s="559"/>
      <c r="ER594" s="559"/>
      <c r="ES594" s="559"/>
      <c r="ET594" s="559"/>
      <c r="EU594" s="559"/>
      <c r="EV594" s="559"/>
      <c r="EW594" s="559"/>
      <c r="EX594" s="559"/>
      <c r="EY594" s="559"/>
      <c r="EZ594" s="559"/>
      <c r="FA594" s="559"/>
      <c r="FB594" s="559"/>
      <c r="FC594" s="559"/>
      <c r="FD594" s="559"/>
      <c r="FE594" s="559"/>
      <c r="FF594" s="559"/>
      <c r="FG594" s="559"/>
      <c r="FH594" s="559"/>
      <c r="FI594" s="559"/>
      <c r="FJ594" s="559"/>
      <c r="FK594" s="559"/>
      <c r="FL594" s="559"/>
      <c r="FM594" s="559"/>
      <c r="FN594" s="559"/>
      <c r="FO594" s="559"/>
      <c r="FP594" s="559"/>
      <c r="FQ594" s="559"/>
      <c r="FR594" s="559"/>
      <c r="FS594" s="559"/>
      <c r="FT594" s="559"/>
      <c r="FU594" s="559"/>
      <c r="FV594" s="559"/>
      <c r="FW594" s="559"/>
      <c r="FX594" s="559"/>
      <c r="FY594" s="559"/>
      <c r="FZ594" s="559"/>
      <c r="GA594" s="559"/>
      <c r="GB594" s="559"/>
      <c r="GC594" s="559"/>
      <c r="GD594" s="559"/>
      <c r="GE594" s="559"/>
      <c r="GF594" s="559"/>
      <c r="GG594" s="559"/>
      <c r="GH594" s="559"/>
      <c r="GI594" s="559"/>
      <c r="GJ594" s="559"/>
      <c r="GK594" s="559"/>
      <c r="GL594" s="559"/>
      <c r="GM594" s="559"/>
      <c r="GN594" s="559"/>
      <c r="GO594" s="559"/>
      <c r="GP594" s="559"/>
      <c r="GQ594" s="559"/>
      <c r="GR594" s="559"/>
      <c r="GS594" s="559"/>
      <c r="GT594" s="559"/>
      <c r="GU594" s="559"/>
      <c r="GV594" s="559"/>
      <c r="GW594" s="559"/>
      <c r="GX594" s="559"/>
      <c r="GY594" s="559"/>
      <c r="GZ594" s="559"/>
      <c r="HA594" s="559"/>
      <c r="HB594" s="559"/>
      <c r="HC594" s="559"/>
      <c r="HD594" s="559"/>
      <c r="HE594" s="559"/>
      <c r="HF594" s="559"/>
      <c r="HG594" s="559"/>
      <c r="HH594" s="559"/>
      <c r="HI594" s="559"/>
      <c r="HJ594" s="559"/>
      <c r="HK594" s="559"/>
      <c r="HL594" s="559"/>
      <c r="HM594" s="559"/>
      <c r="HN594" s="559"/>
      <c r="HO594" s="559"/>
      <c r="HP594" s="559"/>
      <c r="HQ594" s="559"/>
      <c r="HR594" s="559"/>
      <c r="HS594" s="559"/>
      <c r="HT594" s="559"/>
      <c r="HU594" s="559"/>
      <c r="HV594" s="559"/>
      <c r="HW594" s="559"/>
      <c r="HX594" s="559"/>
      <c r="HY594" s="559"/>
      <c r="HZ594" s="559"/>
      <c r="IA594" s="559"/>
      <c r="IB594" s="559"/>
      <c r="IC594" s="559"/>
      <c r="ID594" s="559"/>
      <c r="IE594" s="559"/>
      <c r="IF594" s="559"/>
      <c r="IG594" s="559"/>
      <c r="IH594" s="559"/>
      <c r="II594" s="559"/>
      <c r="IJ594" s="559"/>
      <c r="IK594" s="559"/>
      <c r="IL594" s="559"/>
      <c r="IM594" s="559"/>
      <c r="IN594" s="559"/>
      <c r="IO594" s="559"/>
      <c r="IP594" s="559"/>
      <c r="IQ594" s="559"/>
      <c r="IR594" s="559"/>
      <c r="IS594" s="559"/>
      <c r="IT594" s="559"/>
      <c r="IU594" s="559"/>
      <c r="IV594" s="559"/>
      <c r="IW594" s="559"/>
      <c r="IX594" s="559"/>
      <c r="IY594" s="559"/>
      <c r="IZ594" s="559"/>
      <c r="JA594" s="559"/>
      <c r="JB594" s="559"/>
      <c r="JC594" s="559"/>
      <c r="JD594" s="559"/>
      <c r="JE594" s="559"/>
      <c r="JF594" s="559"/>
      <c r="JG594" s="559"/>
      <c r="JH594" s="559"/>
      <c r="JI594" s="559"/>
      <c r="JJ594" s="559"/>
      <c r="JK594" s="559"/>
      <c r="JL594" s="559"/>
      <c r="JM594" s="559"/>
      <c r="JN594" s="559"/>
      <c r="JO594" s="559"/>
      <c r="JP594" s="559"/>
      <c r="JQ594" s="559"/>
      <c r="JR594" s="559"/>
      <c r="JS594" s="559"/>
      <c r="JT594" s="559"/>
      <c r="JU594" s="559"/>
      <c r="JV594" s="559"/>
      <c r="JW594" s="559"/>
      <c r="JX594" s="559"/>
      <c r="JY594" s="559"/>
      <c r="JZ594" s="559"/>
      <c r="KA594" s="559"/>
      <c r="KB594" s="559"/>
      <c r="KC594" s="559"/>
      <c r="KD594" s="559"/>
      <c r="KE594" s="559"/>
      <c r="KF594" s="559"/>
      <c r="KG594" s="559"/>
      <c r="KH594" s="559"/>
      <c r="KI594" s="559"/>
      <c r="KJ594" s="559"/>
      <c r="KK594" s="559"/>
      <c r="KL594" s="559"/>
      <c r="KM594" s="559"/>
      <c r="KN594" s="559"/>
      <c r="KO594" s="559"/>
      <c r="KP594" s="559"/>
      <c r="KQ594" s="559"/>
      <c r="KR594" s="559"/>
      <c r="KS594" s="559"/>
      <c r="KT594" s="559"/>
      <c r="KU594" s="559"/>
      <c r="KV594" s="559"/>
      <c r="KW594" s="559"/>
      <c r="KX594" s="559"/>
      <c r="KY594" s="559"/>
      <c r="KZ594" s="559"/>
      <c r="LA594" s="559"/>
      <c r="LB594" s="559"/>
      <c r="LC594" s="559"/>
      <c r="LD594" s="559"/>
      <c r="LE594" s="559"/>
      <c r="LF594" s="559"/>
      <c r="LG594" s="559"/>
      <c r="LH594" s="559"/>
      <c r="LI594" s="559"/>
      <c r="LJ594" s="559"/>
      <c r="LK594" s="559"/>
      <c r="LL594" s="559"/>
      <c r="LM594" s="559"/>
      <c r="LN594" s="559"/>
      <c r="LO594" s="559"/>
      <c r="LP594" s="559"/>
      <c r="LQ594" s="559"/>
      <c r="LR594" s="559"/>
      <c r="LS594" s="559"/>
      <c r="LT594" s="559"/>
      <c r="LU594" s="559"/>
      <c r="LV594" s="559"/>
      <c r="LW594" s="559"/>
      <c r="LX594" s="559"/>
      <c r="LY594" s="559"/>
      <c r="LZ594" s="559"/>
      <c r="MA594" s="559"/>
      <c r="MB594" s="559"/>
      <c r="MC594" s="559"/>
      <c r="MD594" s="559"/>
      <c r="ME594" s="559"/>
      <c r="MF594" s="559"/>
      <c r="MG594" s="559"/>
      <c r="MH594" s="559"/>
      <c r="MI594" s="559"/>
      <c r="MJ594" s="559"/>
      <c r="MK594" s="559"/>
      <c r="ML594" s="559"/>
      <c r="MM594" s="559"/>
      <c r="MN594" s="559"/>
      <c r="MO594" s="559"/>
      <c r="MP594" s="559"/>
      <c r="MQ594" s="559"/>
      <c r="MR594" s="559"/>
      <c r="MS594" s="559"/>
      <c r="MT594" s="559"/>
      <c r="MU594" s="559"/>
      <c r="MV594" s="559"/>
      <c r="MW594" s="559"/>
      <c r="MX594" s="559"/>
      <c r="MY594" s="559"/>
      <c r="MZ594" s="559"/>
      <c r="NA594" s="559"/>
      <c r="NB594" s="559"/>
      <c r="NC594" s="559"/>
      <c r="ND594" s="559"/>
      <c r="NE594" s="559"/>
      <c r="NF594" s="559"/>
      <c r="NG594" s="559"/>
      <c r="NH594" s="559"/>
      <c r="NI594" s="559"/>
      <c r="NJ594" s="559"/>
      <c r="NK594" s="559"/>
      <c r="NL594" s="559"/>
      <c r="NM594" s="559"/>
      <c r="NN594" s="559"/>
      <c r="NO594" s="559"/>
      <c r="NP594" s="559"/>
      <c r="NQ594" s="559"/>
      <c r="NR594" s="559"/>
      <c r="NS594" s="559"/>
      <c r="NT594" s="559"/>
      <c r="NU594" s="559"/>
      <c r="NV594" s="559"/>
      <c r="NW594" s="559"/>
      <c r="NX594" s="559"/>
      <c r="NY594" s="559"/>
      <c r="NZ594" s="559"/>
      <c r="OA594" s="559"/>
      <c r="OB594" s="559"/>
      <c r="OC594" s="559"/>
      <c r="OD594" s="559"/>
      <c r="OE594" s="559"/>
      <c r="OF594" s="559"/>
      <c r="OG594" s="559"/>
      <c r="OH594" s="559"/>
      <c r="OI594" s="559"/>
      <c r="OJ594" s="559"/>
      <c r="OK594" s="559"/>
      <c r="OL594" s="559"/>
      <c r="OM594" s="559"/>
      <c r="ON594" s="559"/>
      <c r="OO594" s="559"/>
      <c r="OP594" s="559"/>
      <c r="OQ594" s="559"/>
      <c r="OR594" s="559"/>
      <c r="OS594" s="559"/>
      <c r="OT594" s="559"/>
      <c r="OU594" s="559"/>
      <c r="OV594" s="559"/>
      <c r="OW594" s="559"/>
      <c r="OX594" s="559"/>
      <c r="OY594" s="559"/>
      <c r="OZ594" s="559"/>
      <c r="PA594" s="559"/>
      <c r="PB594" s="559"/>
      <c r="PC594" s="559"/>
      <c r="PD594" s="559"/>
      <c r="PE594" s="559"/>
      <c r="PF594" s="559"/>
      <c r="PG594" s="559"/>
      <c r="PH594" s="559"/>
      <c r="PI594" s="559"/>
      <c r="PJ594" s="559"/>
      <c r="PK594" s="559"/>
      <c r="PL594" s="559"/>
      <c r="PM594" s="559"/>
      <c r="PN594" s="559"/>
      <c r="PO594" s="559"/>
      <c r="PP594" s="559"/>
      <c r="PQ594" s="559"/>
      <c r="PR594" s="559"/>
      <c r="PS594" s="559"/>
      <c r="PT594" s="559"/>
      <c r="PU594" s="559"/>
      <c r="PV594" s="559"/>
      <c r="PW594" s="559"/>
      <c r="PX594" s="559"/>
      <c r="PY594" s="559"/>
      <c r="PZ594" s="559"/>
      <c r="QA594" s="559"/>
      <c r="QB594" s="559"/>
      <c r="QC594" s="559"/>
      <c r="QD594" s="559"/>
      <c r="QE594" s="559"/>
      <c r="QF594" s="559"/>
      <c r="QG594" s="559"/>
      <c r="QH594" s="559"/>
      <c r="QI594" s="559"/>
      <c r="QJ594" s="559"/>
      <c r="QK594" s="559"/>
      <c r="QL594" s="559"/>
      <c r="QM594" s="559"/>
      <c r="QN594" s="559"/>
      <c r="QO594" s="559"/>
      <c r="QP594" s="559"/>
      <c r="QQ594" s="559"/>
      <c r="QR594" s="559"/>
      <c r="QS594" s="559"/>
      <c r="QT594" s="559"/>
      <c r="QU594" s="559"/>
      <c r="QV594" s="559"/>
      <c r="QW594" s="559"/>
      <c r="QX594" s="559"/>
      <c r="QY594" s="559"/>
      <c r="QZ594" s="559"/>
      <c r="RA594" s="559"/>
      <c r="RB594" s="559"/>
      <c r="RC594" s="559"/>
      <c r="RD594" s="559"/>
      <c r="RE594" s="559"/>
      <c r="RF594" s="559"/>
      <c r="RG594" s="559"/>
      <c r="RH594" s="559"/>
      <c r="RI594" s="559"/>
      <c r="RJ594" s="559"/>
      <c r="RK594" s="559"/>
      <c r="RL594" s="559"/>
      <c r="RM594" s="559"/>
      <c r="RN594" s="559"/>
      <c r="RO594" s="559"/>
      <c r="RP594" s="559"/>
      <c r="RQ594" s="559"/>
      <c r="RR594" s="559"/>
      <c r="RS594" s="559"/>
      <c r="RT594" s="559"/>
      <c r="RU594" s="559"/>
      <c r="RV594" s="559"/>
      <c r="RW594" s="559"/>
      <c r="RX594" s="559"/>
      <c r="RY594" s="559"/>
      <c r="RZ594" s="559"/>
      <c r="SA594" s="559"/>
      <c r="SB594" s="559"/>
      <c r="SC594" s="559"/>
      <c r="SD594" s="559"/>
      <c r="SE594" s="559"/>
      <c r="SF594" s="559"/>
      <c r="SG594" s="559"/>
      <c r="SH594" s="559"/>
      <c r="SI594" s="559"/>
      <c r="SJ594" s="559"/>
      <c r="SK594" s="559"/>
      <c r="SL594" s="559"/>
      <c r="SM594" s="559"/>
      <c r="SN594" s="559"/>
      <c r="SO594" s="559"/>
      <c r="SP594" s="559"/>
      <c r="SQ594" s="559"/>
      <c r="SR594" s="559"/>
      <c r="SS594" s="559"/>
      <c r="ST594" s="559"/>
      <c r="SU594" s="559"/>
      <c r="SV594" s="559"/>
      <c r="SW594" s="559"/>
      <c r="SX594" s="559"/>
      <c r="SY594" s="559"/>
      <c r="SZ594" s="559"/>
      <c r="TA594" s="559"/>
      <c r="TB594" s="559"/>
      <c r="TC594" s="559"/>
      <c r="TD594" s="559"/>
      <c r="TE594" s="559"/>
      <c r="TF594" s="559"/>
      <c r="TG594" s="559"/>
      <c r="TH594" s="559"/>
      <c r="TI594" s="559"/>
      <c r="TJ594" s="559"/>
      <c r="TK594" s="559"/>
      <c r="TL594" s="559"/>
      <c r="TM594" s="559"/>
      <c r="TN594" s="559"/>
      <c r="TO594" s="559"/>
      <c r="TP594" s="559"/>
      <c r="TQ594" s="559"/>
      <c r="TR594" s="559"/>
      <c r="TS594" s="559"/>
      <c r="TT594" s="559"/>
      <c r="TU594" s="559"/>
      <c r="TV594" s="559"/>
      <c r="TW594" s="559"/>
      <c r="TX594" s="559"/>
      <c r="TY594" s="559"/>
      <c r="TZ594" s="559"/>
      <c r="UA594" s="559"/>
      <c r="UB594" s="559"/>
      <c r="UC594" s="559"/>
      <c r="UD594" s="559"/>
      <c r="UE594" s="559"/>
      <c r="UF594" s="559"/>
      <c r="UG594" s="559"/>
      <c r="UH594" s="559"/>
      <c r="UI594" s="559"/>
      <c r="UJ594" s="559"/>
      <c r="UK594" s="559"/>
      <c r="UL594" s="559"/>
      <c r="UM594" s="559"/>
      <c r="UN594" s="559"/>
      <c r="UO594" s="559"/>
      <c r="UP594" s="559"/>
      <c r="UQ594" s="559"/>
      <c r="UR594" s="559"/>
      <c r="US594" s="559"/>
      <c r="UT594" s="559"/>
      <c r="UU594" s="559"/>
      <c r="UV594" s="559"/>
      <c r="UW594" s="559"/>
      <c r="UX594" s="559"/>
      <c r="UY594" s="559"/>
      <c r="UZ594" s="559"/>
      <c r="VA594" s="559"/>
      <c r="VB594" s="559"/>
      <c r="VC594" s="559"/>
      <c r="VD594" s="559"/>
      <c r="VE594" s="559"/>
      <c r="VF594" s="559"/>
      <c r="VG594" s="559"/>
      <c r="VH594" s="559"/>
      <c r="VI594" s="559"/>
      <c r="VJ594" s="559"/>
      <c r="VK594" s="559"/>
      <c r="VL594" s="559"/>
      <c r="VM594" s="559"/>
      <c r="VN594" s="559"/>
      <c r="VO594" s="559"/>
      <c r="VP594" s="559"/>
      <c r="VQ594" s="559"/>
      <c r="VR594" s="559"/>
      <c r="VS594" s="559"/>
      <c r="VT594" s="559"/>
      <c r="VU594" s="559"/>
      <c r="VV594" s="559"/>
      <c r="VW594" s="559"/>
      <c r="VX594" s="559"/>
      <c r="VY594" s="559"/>
      <c r="VZ594" s="559"/>
      <c r="WA594" s="559"/>
      <c r="WB594" s="559"/>
      <c r="WC594" s="559"/>
      <c r="WD594" s="559"/>
      <c r="WE594" s="559"/>
      <c r="WF594" s="559"/>
      <c r="WG594" s="559"/>
      <c r="WH594" s="559"/>
      <c r="WI594" s="559"/>
      <c r="WJ594" s="559"/>
      <c r="WK594" s="559"/>
      <c r="WL594" s="559"/>
      <c r="WM594" s="559"/>
      <c r="WN594" s="559"/>
      <c r="WO594" s="559"/>
      <c r="WP594" s="559"/>
      <c r="WQ594" s="559"/>
      <c r="WR594" s="559"/>
      <c r="WS594" s="559"/>
      <c r="WT594" s="559"/>
      <c r="WU594" s="559"/>
      <c r="WV594" s="559"/>
      <c r="WW594" s="559"/>
      <c r="WX594" s="559"/>
      <c r="WY594" s="559"/>
      <c r="WZ594" s="559"/>
      <c r="XA594" s="559"/>
      <c r="XB594" s="559"/>
      <c r="XC594" s="559"/>
      <c r="XD594" s="559"/>
      <c r="XE594" s="559"/>
      <c r="XF594" s="559"/>
      <c r="XG594" s="559"/>
      <c r="XH594" s="559"/>
      <c r="XI594" s="559"/>
      <c r="XJ594" s="559"/>
      <c r="XK594" s="559"/>
      <c r="XL594" s="559"/>
      <c r="XM594" s="559"/>
      <c r="XN594" s="559"/>
      <c r="XO594" s="559"/>
      <c r="XP594" s="559"/>
      <c r="XQ594" s="559"/>
      <c r="XR594" s="559"/>
      <c r="XS594" s="559"/>
      <c r="XT594" s="559"/>
      <c r="XU594" s="559"/>
      <c r="XV594" s="559"/>
      <c r="XW594" s="559"/>
      <c r="XX594" s="559"/>
      <c r="XY594" s="559"/>
      <c r="XZ594" s="559"/>
      <c r="YA594" s="559"/>
      <c r="YB594" s="559"/>
      <c r="YC594" s="559"/>
      <c r="YD594" s="559"/>
      <c r="YE594" s="559"/>
      <c r="YF594" s="559"/>
      <c r="YG594" s="559"/>
      <c r="YH594" s="559"/>
      <c r="YI594" s="559"/>
      <c r="YJ594" s="559"/>
      <c r="YK594" s="559"/>
      <c r="YL594" s="559"/>
      <c r="YM594" s="559"/>
      <c r="YN594" s="559"/>
      <c r="YO594" s="559"/>
      <c r="YP594" s="559"/>
      <c r="YQ594" s="559"/>
      <c r="YR594" s="559"/>
      <c r="YS594" s="559"/>
      <c r="YT594" s="559"/>
      <c r="YU594" s="559"/>
      <c r="YV594" s="559"/>
      <c r="YW594" s="559"/>
      <c r="YX594" s="559"/>
      <c r="YY594" s="559"/>
      <c r="YZ594" s="559"/>
      <c r="ZA594" s="559"/>
      <c r="ZB594" s="559"/>
      <c r="ZC594" s="559"/>
      <c r="ZD594" s="559"/>
      <c r="ZE594" s="559"/>
      <c r="ZF594" s="559"/>
      <c r="ZG594" s="559"/>
      <c r="ZH594" s="559"/>
      <c r="ZI594" s="559"/>
      <c r="ZJ594" s="559"/>
      <c r="ZK594" s="559"/>
      <c r="ZL594" s="559"/>
      <c r="ZM594" s="559"/>
      <c r="ZN594" s="559"/>
      <c r="ZO594" s="559"/>
      <c r="ZP594" s="559"/>
      <c r="ZQ594" s="559"/>
      <c r="ZR594" s="559"/>
      <c r="ZS594" s="559"/>
      <c r="ZT594" s="559"/>
      <c r="ZU594" s="559"/>
      <c r="ZV594" s="559"/>
      <c r="ZW594" s="559"/>
      <c r="ZX594" s="559"/>
      <c r="ZY594" s="559"/>
      <c r="ZZ594" s="559"/>
      <c r="AAA594" s="559"/>
      <c r="AAB594" s="559"/>
      <c r="AAC594" s="559"/>
      <c r="AAD594" s="559"/>
      <c r="AAE594" s="559"/>
      <c r="AAF594" s="559"/>
      <c r="AAG594" s="559"/>
      <c r="AAH594" s="559"/>
      <c r="AAI594" s="559"/>
      <c r="AAJ594" s="559"/>
      <c r="AAK594" s="559"/>
      <c r="AAL594" s="559"/>
      <c r="AAM594" s="559"/>
      <c r="AAN594" s="559"/>
      <c r="AAO594" s="559"/>
      <c r="AAP594" s="559"/>
      <c r="AAQ594" s="559"/>
      <c r="AAR594" s="559"/>
      <c r="AAS594" s="559"/>
      <c r="AAT594" s="559"/>
      <c r="AAU594" s="559"/>
      <c r="AAV594" s="559"/>
      <c r="AAW594" s="559"/>
      <c r="AAX594" s="559"/>
      <c r="AAY594" s="559"/>
      <c r="AAZ594" s="559"/>
      <c r="ABA594" s="559"/>
      <c r="ABB594" s="559"/>
      <c r="ABC594" s="559"/>
      <c r="ABD594" s="559"/>
      <c r="ABE594" s="559"/>
      <c r="ABF594" s="559"/>
      <c r="ABG594" s="559"/>
      <c r="ABH594" s="559"/>
      <c r="ABI594" s="559"/>
      <c r="ABJ594" s="559"/>
      <c r="ABK594" s="559"/>
      <c r="ABL594" s="559"/>
      <c r="ABM594" s="559"/>
      <c r="ABN594" s="559"/>
      <c r="ABO594" s="559"/>
      <c r="ABP594" s="559"/>
      <c r="ABQ594" s="559"/>
      <c r="ABR594" s="559"/>
      <c r="ABS594" s="559"/>
      <c r="ABT594" s="559"/>
      <c r="ABU594" s="559"/>
      <c r="ABV594" s="559"/>
      <c r="ABW594" s="559"/>
      <c r="ABX594" s="559"/>
      <c r="ABY594" s="559"/>
      <c r="ABZ594" s="559"/>
      <c r="ACA594" s="559"/>
      <c r="ACB594" s="559"/>
      <c r="ACC594" s="559"/>
      <c r="ACD594" s="559"/>
      <c r="ACE594" s="559"/>
      <c r="ACF594" s="559"/>
      <c r="ACG594" s="559"/>
      <c r="ACH594" s="559"/>
      <c r="ACI594" s="559"/>
      <c r="ACJ594" s="559"/>
      <c r="ACK594" s="559"/>
      <c r="ACL594" s="559"/>
      <c r="ACM594" s="559"/>
      <c r="ACN594" s="559"/>
      <c r="ACO594" s="559"/>
      <c r="ACP594" s="559"/>
      <c r="ACQ594" s="559"/>
      <c r="ACR594" s="559"/>
      <c r="ACS594" s="559"/>
      <c r="ACT594" s="559"/>
      <c r="ACU594" s="559"/>
      <c r="ACV594" s="559"/>
      <c r="ACW594" s="559"/>
      <c r="ACX594" s="559"/>
      <c r="ACY594" s="559"/>
      <c r="ACZ594" s="559"/>
      <c r="ADA594" s="559"/>
      <c r="ADB594" s="559"/>
      <c r="ADC594" s="559"/>
      <c r="ADD594" s="559"/>
      <c r="ADE594" s="559"/>
      <c r="ADF594" s="559"/>
      <c r="ADG594" s="559"/>
      <c r="ADH594" s="559"/>
      <c r="ADI594" s="559"/>
      <c r="ADJ594" s="559"/>
      <c r="ADK594" s="559"/>
      <c r="ADL594" s="559"/>
      <c r="ADM594" s="559"/>
      <c r="ADN594" s="559"/>
      <c r="ADO594" s="559"/>
      <c r="ADP594" s="559"/>
      <c r="ADQ594" s="559"/>
      <c r="ADR594" s="559"/>
      <c r="ADS594" s="559"/>
      <c r="ADT594" s="559"/>
      <c r="ADU594" s="559"/>
      <c r="ADV594" s="559"/>
      <c r="ADW594" s="559"/>
      <c r="ADX594" s="559"/>
      <c r="ADY594" s="559"/>
      <c r="ADZ594" s="559"/>
      <c r="AEA594" s="559"/>
      <c r="AEB594" s="559"/>
      <c r="AEC594" s="559"/>
      <c r="AED594" s="559"/>
      <c r="AEE594" s="559"/>
      <c r="AEF594" s="559"/>
      <c r="AEG594" s="559"/>
      <c r="AEH594" s="559"/>
      <c r="AEI594" s="559"/>
      <c r="AEJ594" s="559"/>
      <c r="AEK594" s="559"/>
      <c r="AEL594" s="559"/>
      <c r="AEM594" s="559"/>
      <c r="AEN594" s="559"/>
      <c r="AEO594" s="559"/>
      <c r="AEP594" s="559"/>
      <c r="AEQ594" s="559"/>
      <c r="AER594" s="559"/>
      <c r="AES594" s="559"/>
      <c r="AET594" s="559"/>
      <c r="AEU594" s="559"/>
      <c r="AEV594" s="559"/>
      <c r="AEW594" s="559"/>
      <c r="AEX594" s="559"/>
      <c r="AEY594" s="559"/>
      <c r="AEZ594" s="559"/>
      <c r="AFA594" s="559"/>
      <c r="AFB594" s="559"/>
      <c r="AFC594" s="559"/>
      <c r="AFD594" s="559"/>
      <c r="AFE594" s="559"/>
      <c r="AFF594" s="559"/>
      <c r="AFG594" s="559"/>
      <c r="AFH594" s="559"/>
      <c r="AFI594" s="559"/>
      <c r="AFJ594" s="559"/>
      <c r="AFK594" s="559"/>
      <c r="AFL594" s="559"/>
      <c r="AFM594" s="559"/>
      <c r="AFN594" s="559"/>
      <c r="AFO594" s="559"/>
      <c r="AFP594" s="559"/>
      <c r="AFQ594" s="559"/>
      <c r="AFR594" s="559"/>
      <c r="AFS594" s="559"/>
      <c r="AFT594" s="559"/>
      <c r="AFU594" s="559"/>
      <c r="AFV594" s="559"/>
      <c r="AFW594" s="559"/>
      <c r="AFX594" s="559"/>
      <c r="AFY594" s="559"/>
      <c r="AFZ594" s="559"/>
      <c r="AGA594" s="559"/>
      <c r="AGB594" s="559"/>
      <c r="AGC594" s="559"/>
      <c r="AGD594" s="559"/>
      <c r="AGE594" s="559"/>
      <c r="AGF594" s="559"/>
      <c r="AGG594" s="559"/>
      <c r="AGH594" s="559"/>
      <c r="AGI594" s="559"/>
      <c r="AGJ594" s="559"/>
      <c r="AGK594" s="559"/>
      <c r="AGL594" s="559"/>
      <c r="AGM594" s="559"/>
      <c r="AGN594" s="559"/>
      <c r="AGO594" s="559"/>
      <c r="AGP594" s="559"/>
      <c r="AGQ594" s="559"/>
      <c r="AGR594" s="559"/>
      <c r="AGS594" s="559"/>
      <c r="AGT594" s="559"/>
      <c r="AGU594" s="559"/>
      <c r="AGV594" s="559"/>
      <c r="AGW594" s="559"/>
      <c r="AGX594" s="559"/>
      <c r="AGY594" s="559"/>
      <c r="AGZ594" s="559"/>
      <c r="AHA594" s="559"/>
      <c r="AHB594" s="559"/>
      <c r="AHC594" s="559"/>
      <c r="AHD594" s="559"/>
      <c r="AHE594" s="559"/>
      <c r="AHF594" s="559"/>
      <c r="AHG594" s="559"/>
      <c r="AHH594" s="559"/>
      <c r="AHI594" s="559"/>
      <c r="AHJ594" s="559"/>
      <c r="AHK594" s="559"/>
      <c r="AHL594" s="559"/>
      <c r="AHM594" s="559"/>
      <c r="AHN594" s="559"/>
      <c r="AHO594" s="559"/>
      <c r="AHP594" s="559"/>
      <c r="AHQ594" s="559"/>
      <c r="AHR594" s="559"/>
      <c r="AHS594" s="559"/>
      <c r="AHT594" s="559"/>
      <c r="AHU594" s="559"/>
      <c r="AHV594" s="559"/>
      <c r="AHW594" s="559"/>
      <c r="AHX594" s="559"/>
      <c r="AHY594" s="559"/>
      <c r="AHZ594" s="559"/>
      <c r="AIA594" s="559"/>
      <c r="AIB594" s="559"/>
      <c r="AIC594" s="559"/>
      <c r="AID594" s="559"/>
      <c r="AIE594" s="559"/>
      <c r="AIF594" s="559"/>
      <c r="AIG594" s="559"/>
      <c r="AIH594" s="559"/>
      <c r="AII594" s="559"/>
      <c r="AIJ594" s="559"/>
      <c r="AIK594" s="559"/>
      <c r="AIL594" s="559"/>
      <c r="AIM594" s="559"/>
      <c r="AIN594" s="559"/>
      <c r="AIO594" s="559"/>
      <c r="AIP594" s="559"/>
      <c r="AIQ594" s="559"/>
      <c r="AIR594" s="559"/>
      <c r="AIS594" s="559"/>
      <c r="AIT594" s="559"/>
      <c r="AIU594" s="559"/>
      <c r="AIV594" s="559"/>
      <c r="AIW594" s="559"/>
      <c r="AIX594" s="559"/>
      <c r="AIY594" s="559"/>
      <c r="AIZ594" s="559"/>
      <c r="AJA594" s="559"/>
      <c r="AJB594" s="559"/>
      <c r="AJC594" s="559"/>
      <c r="AJD594" s="559"/>
      <c r="AJE594" s="559"/>
      <c r="AJF594" s="559"/>
      <c r="AJG594" s="559"/>
      <c r="AJH594" s="559"/>
      <c r="AJI594" s="559"/>
      <c r="AJJ594" s="559"/>
      <c r="AJK594" s="559"/>
      <c r="AJL594" s="559"/>
      <c r="AJM594" s="559"/>
      <c r="AJN594" s="559"/>
      <c r="AJO594" s="559"/>
      <c r="AJP594" s="559"/>
      <c r="AJQ594" s="559"/>
      <c r="AJR594" s="559"/>
      <c r="AJS594" s="559"/>
      <c r="AJT594" s="559"/>
      <c r="AJU594" s="559"/>
      <c r="AJV594" s="559"/>
      <c r="AJW594" s="559"/>
      <c r="AJX594" s="559"/>
      <c r="AJY594" s="559"/>
      <c r="AJZ594" s="559"/>
      <c r="AKA594" s="559"/>
      <c r="AKB594" s="559"/>
      <c r="AKC594" s="559"/>
      <c r="AKD594" s="559"/>
      <c r="AKE594" s="559"/>
      <c r="AKF594" s="559"/>
      <c r="AKG594" s="559"/>
      <c r="AKH594" s="559"/>
      <c r="AKI594" s="559"/>
      <c r="AKJ594" s="559"/>
      <c r="AKK594" s="559"/>
      <c r="AKL594" s="559"/>
      <c r="AKM594" s="559"/>
      <c r="AKN594" s="559"/>
      <c r="AKO594" s="559"/>
      <c r="AKP594" s="559"/>
      <c r="AKQ594" s="559"/>
      <c r="AKR594" s="559"/>
      <c r="AKS594" s="559"/>
      <c r="AKT594" s="559"/>
      <c r="AKU594" s="559"/>
      <c r="AKV594" s="559"/>
      <c r="AKW594" s="559"/>
      <c r="AKX594" s="559"/>
      <c r="AKY594" s="559"/>
      <c r="AKZ594" s="559"/>
      <c r="ALA594" s="559"/>
      <c r="ALB594" s="559"/>
      <c r="ALC594" s="559"/>
      <c r="ALD594" s="559"/>
      <c r="ALE594" s="559"/>
      <c r="ALF594" s="559"/>
      <c r="ALG594" s="559"/>
      <c r="ALH594" s="559"/>
      <c r="ALI594" s="559"/>
      <c r="ALJ594" s="559"/>
      <c r="ALK594" s="559"/>
      <c r="ALL594" s="559"/>
      <c r="ALM594" s="559"/>
      <c r="ALN594" s="559"/>
      <c r="ALO594" s="559"/>
      <c r="ALP594" s="559"/>
      <c r="ALQ594" s="559"/>
      <c r="ALR594" s="559"/>
      <c r="ALS594" s="559"/>
      <c r="ALT594" s="559"/>
      <c r="ALU594" s="559"/>
      <c r="ALV594" s="559"/>
      <c r="ALW594" s="559"/>
      <c r="ALX594" s="559"/>
      <c r="ALY594" s="559"/>
      <c r="ALZ594" s="559"/>
      <c r="AMA594" s="559"/>
      <c r="AMB594" s="559"/>
      <c r="AMC594" s="559"/>
      <c r="AMD594" s="559"/>
      <c r="AME594" s="559"/>
      <c r="AMF594" s="559"/>
      <c r="AMG594" s="559"/>
      <c r="AMH594" s="559"/>
      <c r="AMI594" s="559"/>
      <c r="AMJ594" s="559"/>
    </row>
    <row r="595" spans="1:1026" x14ac:dyDescent="0.25">
      <c r="A595" s="289" t="s">
        <v>24678</v>
      </c>
      <c r="B595" s="257">
        <v>595</v>
      </c>
      <c r="C595" s="258" t="s">
        <v>24676</v>
      </c>
      <c r="D595" s="290" t="s">
        <v>24677</v>
      </c>
      <c r="E595" s="286"/>
      <c r="F595" s="291"/>
      <c r="G595" s="280"/>
      <c r="H595" s="280"/>
      <c r="I595" s="492">
        <v>0.18</v>
      </c>
      <c r="J595" s="278"/>
      <c r="K595" s="278"/>
      <c r="L595" s="278">
        <v>1</v>
      </c>
      <c r="M595" s="278"/>
      <c r="N595" s="293"/>
      <c r="O595" s="281"/>
      <c r="P595" s="281"/>
      <c r="Q595" s="278"/>
      <c r="R595" s="278"/>
      <c r="S595" s="293"/>
      <c r="T595" s="293"/>
      <c r="U595" s="293"/>
      <c r="V595" s="462"/>
      <c r="W595" s="283">
        <f t="shared" si="251"/>
        <v>100</v>
      </c>
      <c r="X595" s="283">
        <f t="shared" si="262"/>
        <v>100</v>
      </c>
      <c r="Y595" s="283">
        <f t="shared" si="255"/>
        <v>100</v>
      </c>
      <c r="Z595" s="283">
        <f t="shared" si="263"/>
        <v>100</v>
      </c>
      <c r="AA595" s="283">
        <f t="shared" si="264"/>
        <v>100</v>
      </c>
      <c r="AB595" s="287">
        <f t="shared" si="253"/>
        <v>100</v>
      </c>
      <c r="AC595" s="287">
        <f t="shared" si="252"/>
        <v>100</v>
      </c>
      <c r="AD595" s="287">
        <f t="shared" si="265"/>
        <v>100</v>
      </c>
      <c r="AE595" s="284">
        <f t="shared" si="260"/>
        <v>1</v>
      </c>
      <c r="AF595" s="284">
        <f t="shared" si="261"/>
        <v>100</v>
      </c>
      <c r="AG595" s="268">
        <f t="shared" si="257"/>
        <v>100</v>
      </c>
      <c r="AH595" s="268">
        <f t="shared" si="254"/>
        <v>100</v>
      </c>
      <c r="AI595" s="268">
        <f t="shared" si="258"/>
        <v>100</v>
      </c>
      <c r="AJ595" s="268">
        <f t="shared" si="259"/>
        <v>100</v>
      </c>
      <c r="AK595" s="305" t="s">
        <v>24466</v>
      </c>
      <c r="AL595" s="286"/>
      <c r="AM595" s="297"/>
      <c r="AN595" s="511"/>
      <c r="AO595" s="357"/>
      <c r="AP595" s="357"/>
      <c r="AQ595" s="277"/>
      <c r="AR595" s="171" t="s">
        <v>756</v>
      </c>
      <c r="AS595" s="171"/>
      <c r="AT595" s="286"/>
      <c r="AU595" s="286"/>
      <c r="AV595" s="111"/>
      <c r="AW595" s="559"/>
      <c r="AX595" s="559"/>
      <c r="AY595" s="559"/>
      <c r="AZ595" s="559"/>
      <c r="BA595" s="559"/>
      <c r="BB595" s="559"/>
      <c r="BC595" s="559"/>
      <c r="BD595" s="559"/>
      <c r="BE595" s="559"/>
      <c r="BF595" s="559"/>
      <c r="BG595" s="559"/>
      <c r="BH595" s="559"/>
      <c r="BI595" s="559"/>
      <c r="BJ595" s="559"/>
      <c r="BK595" s="559"/>
      <c r="BL595" s="559"/>
      <c r="BM595" s="559"/>
      <c r="BN595" s="559"/>
      <c r="BO595" s="559"/>
      <c r="BP595" s="559"/>
      <c r="BQ595" s="559"/>
      <c r="BR595" s="559"/>
      <c r="BS595" s="559"/>
      <c r="BT595" s="559"/>
      <c r="BU595" s="559"/>
      <c r="BV595" s="559"/>
      <c r="BW595" s="559"/>
      <c r="BX595" s="559"/>
      <c r="BY595" s="559"/>
      <c r="BZ595" s="559"/>
      <c r="CA595" s="559"/>
      <c r="CB595" s="559"/>
      <c r="CC595" s="559"/>
      <c r="CD595" s="559"/>
      <c r="CE595" s="559"/>
      <c r="CF595" s="559"/>
      <c r="CG595" s="559"/>
      <c r="CH595" s="559"/>
      <c r="CI595" s="559"/>
      <c r="CJ595" s="559"/>
      <c r="CK595" s="559"/>
      <c r="CL595" s="559"/>
      <c r="CM595" s="559"/>
      <c r="CN595" s="559"/>
      <c r="CO595" s="559"/>
      <c r="CP595" s="559"/>
      <c r="CQ595" s="559"/>
      <c r="CR595" s="559"/>
      <c r="CS595" s="559"/>
      <c r="CT595" s="559"/>
      <c r="CU595" s="559"/>
      <c r="CV595" s="559"/>
      <c r="CW595" s="559"/>
      <c r="CX595" s="559"/>
      <c r="CY595" s="559"/>
      <c r="CZ595" s="559"/>
      <c r="DA595" s="559"/>
      <c r="DB595" s="559"/>
      <c r="DC595" s="559"/>
      <c r="DD595" s="559"/>
      <c r="DE595" s="559"/>
      <c r="DF595" s="559"/>
      <c r="DG595" s="559"/>
      <c r="DH595" s="559"/>
      <c r="DI595" s="559"/>
      <c r="DJ595" s="559"/>
      <c r="DK595" s="559"/>
      <c r="DL595" s="559"/>
      <c r="DM595" s="559"/>
      <c r="DN595" s="559"/>
      <c r="DO595" s="559"/>
      <c r="DP595" s="559"/>
      <c r="DQ595" s="559"/>
      <c r="DR595" s="559"/>
      <c r="DS595" s="559"/>
      <c r="DT595" s="559"/>
      <c r="DU595" s="559"/>
      <c r="DV595" s="559"/>
      <c r="DW595" s="559"/>
      <c r="DX595" s="559"/>
      <c r="DY595" s="559"/>
      <c r="DZ595" s="559"/>
      <c r="EA595" s="559"/>
      <c r="EB595" s="559"/>
      <c r="EC595" s="559"/>
      <c r="ED595" s="559"/>
      <c r="EE595" s="559"/>
      <c r="EF595" s="559"/>
      <c r="EG595" s="559"/>
      <c r="EH595" s="559"/>
      <c r="EI595" s="559"/>
      <c r="EJ595" s="559"/>
      <c r="EK595" s="559"/>
      <c r="EL595" s="559"/>
      <c r="EM595" s="559"/>
      <c r="EN595" s="559"/>
      <c r="EO595" s="559"/>
      <c r="EP595" s="559"/>
      <c r="EQ595" s="559"/>
      <c r="ER595" s="559"/>
      <c r="ES595" s="559"/>
      <c r="ET595" s="559"/>
      <c r="EU595" s="559"/>
      <c r="EV595" s="559"/>
      <c r="EW595" s="559"/>
      <c r="EX595" s="559"/>
      <c r="EY595" s="559"/>
      <c r="EZ595" s="559"/>
      <c r="FA595" s="559"/>
      <c r="FB595" s="559"/>
      <c r="FC595" s="559"/>
      <c r="FD595" s="559"/>
      <c r="FE595" s="559"/>
      <c r="FF595" s="559"/>
      <c r="FG595" s="559"/>
      <c r="FH595" s="559"/>
      <c r="FI595" s="559"/>
      <c r="FJ595" s="559"/>
      <c r="FK595" s="559"/>
      <c r="FL595" s="559"/>
      <c r="FM595" s="559"/>
      <c r="FN595" s="559"/>
      <c r="FO595" s="559"/>
      <c r="FP595" s="559"/>
      <c r="FQ595" s="559"/>
      <c r="FR595" s="559"/>
      <c r="FS595" s="559"/>
      <c r="FT595" s="559"/>
      <c r="FU595" s="559"/>
      <c r="FV595" s="559"/>
      <c r="FW595" s="559"/>
      <c r="FX595" s="559"/>
      <c r="FY595" s="559"/>
      <c r="FZ595" s="559"/>
      <c r="GA595" s="559"/>
      <c r="GB595" s="559"/>
      <c r="GC595" s="559"/>
      <c r="GD595" s="559"/>
      <c r="GE595" s="559"/>
      <c r="GF595" s="559"/>
      <c r="GG595" s="559"/>
      <c r="GH595" s="559"/>
      <c r="GI595" s="559"/>
      <c r="GJ595" s="559"/>
      <c r="GK595" s="559"/>
      <c r="GL595" s="559"/>
      <c r="GM595" s="559"/>
      <c r="GN595" s="559"/>
      <c r="GO595" s="559"/>
      <c r="GP595" s="559"/>
      <c r="GQ595" s="559"/>
      <c r="GR595" s="559"/>
      <c r="GS595" s="559"/>
      <c r="GT595" s="559"/>
      <c r="GU595" s="559"/>
      <c r="GV595" s="559"/>
      <c r="GW595" s="559"/>
      <c r="GX595" s="559"/>
      <c r="GY595" s="559"/>
      <c r="GZ595" s="559"/>
      <c r="HA595" s="559"/>
      <c r="HB595" s="559"/>
      <c r="HC595" s="559"/>
      <c r="HD595" s="559"/>
      <c r="HE595" s="559"/>
      <c r="HF595" s="559"/>
      <c r="HG595" s="559"/>
      <c r="HH595" s="559"/>
      <c r="HI595" s="559"/>
      <c r="HJ595" s="559"/>
      <c r="HK595" s="559"/>
      <c r="HL595" s="559"/>
      <c r="HM595" s="559"/>
      <c r="HN595" s="559"/>
      <c r="HO595" s="559"/>
      <c r="HP595" s="559"/>
      <c r="HQ595" s="559"/>
      <c r="HR595" s="559"/>
      <c r="HS595" s="559"/>
      <c r="HT595" s="559"/>
      <c r="HU595" s="559"/>
      <c r="HV595" s="559"/>
      <c r="HW595" s="559"/>
      <c r="HX595" s="559"/>
      <c r="HY595" s="559"/>
      <c r="HZ595" s="559"/>
      <c r="IA595" s="559"/>
      <c r="IB595" s="559"/>
      <c r="IC595" s="559"/>
      <c r="ID595" s="559"/>
      <c r="IE595" s="559"/>
      <c r="IF595" s="559"/>
      <c r="IG595" s="559"/>
      <c r="IH595" s="559"/>
      <c r="II595" s="559"/>
      <c r="IJ595" s="559"/>
      <c r="IK595" s="559"/>
      <c r="IL595" s="559"/>
      <c r="IM595" s="559"/>
      <c r="IN595" s="559"/>
      <c r="IO595" s="559"/>
      <c r="IP595" s="559"/>
      <c r="IQ595" s="559"/>
      <c r="IR595" s="559"/>
      <c r="IS595" s="559"/>
      <c r="IT595" s="559"/>
      <c r="IU595" s="559"/>
      <c r="IV595" s="559"/>
      <c r="IW595" s="559"/>
      <c r="IX595" s="559"/>
      <c r="IY595" s="559"/>
      <c r="IZ595" s="559"/>
      <c r="JA595" s="559"/>
      <c r="JB595" s="559"/>
      <c r="JC595" s="559"/>
      <c r="JD595" s="559"/>
      <c r="JE595" s="559"/>
      <c r="JF595" s="559"/>
      <c r="JG595" s="559"/>
      <c r="JH595" s="559"/>
      <c r="JI595" s="559"/>
      <c r="JJ595" s="559"/>
      <c r="JK595" s="559"/>
      <c r="JL595" s="559"/>
      <c r="JM595" s="559"/>
      <c r="JN595" s="559"/>
      <c r="JO595" s="559"/>
      <c r="JP595" s="559"/>
      <c r="JQ595" s="559"/>
      <c r="JR595" s="559"/>
      <c r="JS595" s="559"/>
      <c r="JT595" s="559"/>
      <c r="JU595" s="559"/>
      <c r="JV595" s="559"/>
      <c r="JW595" s="559"/>
      <c r="JX595" s="559"/>
      <c r="JY595" s="559"/>
      <c r="JZ595" s="559"/>
      <c r="KA595" s="559"/>
      <c r="KB595" s="559"/>
      <c r="KC595" s="559"/>
      <c r="KD595" s="559"/>
      <c r="KE595" s="559"/>
      <c r="KF595" s="559"/>
      <c r="KG595" s="559"/>
      <c r="KH595" s="559"/>
      <c r="KI595" s="559"/>
      <c r="KJ595" s="559"/>
      <c r="KK595" s="559"/>
      <c r="KL595" s="559"/>
      <c r="KM595" s="559"/>
      <c r="KN595" s="559"/>
      <c r="KO595" s="559"/>
      <c r="KP595" s="559"/>
      <c r="KQ595" s="559"/>
      <c r="KR595" s="559"/>
      <c r="KS595" s="559"/>
      <c r="KT595" s="559"/>
      <c r="KU595" s="559"/>
      <c r="KV595" s="559"/>
      <c r="KW595" s="559"/>
      <c r="KX595" s="559"/>
      <c r="KY595" s="559"/>
      <c r="KZ595" s="559"/>
      <c r="LA595" s="559"/>
      <c r="LB595" s="559"/>
      <c r="LC595" s="559"/>
      <c r="LD595" s="559"/>
      <c r="LE595" s="559"/>
      <c r="LF595" s="559"/>
      <c r="LG595" s="559"/>
      <c r="LH595" s="559"/>
      <c r="LI595" s="559"/>
      <c r="LJ595" s="559"/>
      <c r="LK595" s="559"/>
      <c r="LL595" s="559"/>
      <c r="LM595" s="559"/>
      <c r="LN595" s="559"/>
      <c r="LO595" s="559"/>
      <c r="LP595" s="559"/>
      <c r="LQ595" s="559"/>
      <c r="LR595" s="559"/>
      <c r="LS595" s="559"/>
      <c r="LT595" s="559"/>
      <c r="LU595" s="559"/>
      <c r="LV595" s="559"/>
      <c r="LW595" s="559"/>
      <c r="LX595" s="559"/>
      <c r="LY595" s="559"/>
      <c r="LZ595" s="559"/>
      <c r="MA595" s="559"/>
      <c r="MB595" s="559"/>
      <c r="MC595" s="559"/>
      <c r="MD595" s="559"/>
      <c r="ME595" s="559"/>
      <c r="MF595" s="559"/>
      <c r="MG595" s="559"/>
      <c r="MH595" s="559"/>
      <c r="MI595" s="559"/>
      <c r="MJ595" s="559"/>
      <c r="MK595" s="559"/>
      <c r="ML595" s="559"/>
      <c r="MM595" s="559"/>
      <c r="MN595" s="559"/>
      <c r="MO595" s="559"/>
      <c r="MP595" s="559"/>
      <c r="MQ595" s="559"/>
      <c r="MR595" s="559"/>
      <c r="MS595" s="559"/>
      <c r="MT595" s="559"/>
      <c r="MU595" s="559"/>
      <c r="MV595" s="559"/>
      <c r="MW595" s="559"/>
      <c r="MX595" s="559"/>
      <c r="MY595" s="559"/>
      <c r="MZ595" s="559"/>
      <c r="NA595" s="559"/>
      <c r="NB595" s="559"/>
      <c r="NC595" s="559"/>
      <c r="ND595" s="559"/>
      <c r="NE595" s="559"/>
      <c r="NF595" s="559"/>
      <c r="NG595" s="559"/>
      <c r="NH595" s="559"/>
      <c r="NI595" s="559"/>
      <c r="NJ595" s="559"/>
      <c r="NK595" s="559"/>
      <c r="NL595" s="559"/>
      <c r="NM595" s="559"/>
      <c r="NN595" s="559"/>
      <c r="NO595" s="559"/>
      <c r="NP595" s="559"/>
      <c r="NQ595" s="559"/>
      <c r="NR595" s="559"/>
      <c r="NS595" s="559"/>
      <c r="NT595" s="559"/>
      <c r="NU595" s="559"/>
      <c r="NV595" s="559"/>
      <c r="NW595" s="559"/>
      <c r="NX595" s="559"/>
      <c r="NY595" s="559"/>
      <c r="NZ595" s="559"/>
      <c r="OA595" s="559"/>
      <c r="OB595" s="559"/>
      <c r="OC595" s="559"/>
      <c r="OD595" s="559"/>
      <c r="OE595" s="559"/>
      <c r="OF595" s="559"/>
      <c r="OG595" s="559"/>
      <c r="OH595" s="559"/>
      <c r="OI595" s="559"/>
      <c r="OJ595" s="559"/>
      <c r="OK595" s="559"/>
      <c r="OL595" s="559"/>
      <c r="OM595" s="559"/>
      <c r="ON595" s="559"/>
      <c r="OO595" s="559"/>
      <c r="OP595" s="559"/>
      <c r="OQ595" s="559"/>
      <c r="OR595" s="559"/>
      <c r="OS595" s="559"/>
      <c r="OT595" s="559"/>
      <c r="OU595" s="559"/>
      <c r="OV595" s="559"/>
      <c r="OW595" s="559"/>
      <c r="OX595" s="559"/>
      <c r="OY595" s="559"/>
      <c r="OZ595" s="559"/>
      <c r="PA595" s="559"/>
      <c r="PB595" s="559"/>
      <c r="PC595" s="559"/>
      <c r="PD595" s="559"/>
      <c r="PE595" s="559"/>
      <c r="PF595" s="559"/>
      <c r="PG595" s="559"/>
      <c r="PH595" s="559"/>
      <c r="PI595" s="559"/>
      <c r="PJ595" s="559"/>
      <c r="PK595" s="559"/>
      <c r="PL595" s="559"/>
      <c r="PM595" s="559"/>
      <c r="PN595" s="559"/>
      <c r="PO595" s="559"/>
      <c r="PP595" s="559"/>
      <c r="PQ595" s="559"/>
      <c r="PR595" s="559"/>
      <c r="PS595" s="559"/>
      <c r="PT595" s="559"/>
      <c r="PU595" s="559"/>
      <c r="PV595" s="559"/>
      <c r="PW595" s="559"/>
      <c r="PX595" s="559"/>
      <c r="PY595" s="559"/>
      <c r="PZ595" s="559"/>
      <c r="QA595" s="559"/>
      <c r="QB595" s="559"/>
      <c r="QC595" s="559"/>
      <c r="QD595" s="559"/>
      <c r="QE595" s="559"/>
      <c r="QF595" s="559"/>
      <c r="QG595" s="559"/>
      <c r="QH595" s="559"/>
      <c r="QI595" s="559"/>
      <c r="QJ595" s="559"/>
      <c r="QK595" s="559"/>
      <c r="QL595" s="559"/>
      <c r="QM595" s="559"/>
      <c r="QN595" s="559"/>
      <c r="QO595" s="559"/>
      <c r="QP595" s="559"/>
      <c r="QQ595" s="559"/>
      <c r="QR595" s="559"/>
      <c r="QS595" s="559"/>
      <c r="QT595" s="559"/>
      <c r="QU595" s="559"/>
      <c r="QV595" s="559"/>
      <c r="QW595" s="559"/>
      <c r="QX595" s="559"/>
      <c r="QY595" s="559"/>
      <c r="QZ595" s="559"/>
      <c r="RA595" s="559"/>
      <c r="RB595" s="559"/>
      <c r="RC595" s="559"/>
      <c r="RD595" s="559"/>
      <c r="RE595" s="559"/>
      <c r="RF595" s="559"/>
      <c r="RG595" s="559"/>
      <c r="RH595" s="559"/>
      <c r="RI595" s="559"/>
      <c r="RJ595" s="559"/>
      <c r="RK595" s="559"/>
      <c r="RL595" s="559"/>
      <c r="RM595" s="559"/>
      <c r="RN595" s="559"/>
      <c r="RO595" s="559"/>
      <c r="RP595" s="559"/>
      <c r="RQ595" s="559"/>
      <c r="RR595" s="559"/>
      <c r="RS595" s="559"/>
      <c r="RT595" s="559"/>
      <c r="RU595" s="559"/>
      <c r="RV595" s="559"/>
      <c r="RW595" s="559"/>
      <c r="RX595" s="559"/>
      <c r="RY595" s="559"/>
      <c r="RZ595" s="559"/>
      <c r="SA595" s="559"/>
      <c r="SB595" s="559"/>
      <c r="SC595" s="559"/>
      <c r="SD595" s="559"/>
      <c r="SE595" s="559"/>
      <c r="SF595" s="559"/>
      <c r="SG595" s="559"/>
      <c r="SH595" s="559"/>
      <c r="SI595" s="559"/>
      <c r="SJ595" s="559"/>
      <c r="SK595" s="559"/>
      <c r="SL595" s="559"/>
      <c r="SM595" s="559"/>
      <c r="SN595" s="559"/>
      <c r="SO595" s="559"/>
      <c r="SP595" s="559"/>
      <c r="SQ595" s="559"/>
      <c r="SR595" s="559"/>
      <c r="SS595" s="559"/>
      <c r="ST595" s="559"/>
      <c r="SU595" s="559"/>
      <c r="SV595" s="559"/>
      <c r="SW595" s="559"/>
      <c r="SX595" s="559"/>
      <c r="SY595" s="559"/>
      <c r="SZ595" s="559"/>
      <c r="TA595" s="559"/>
      <c r="TB595" s="559"/>
      <c r="TC595" s="559"/>
      <c r="TD595" s="559"/>
      <c r="TE595" s="559"/>
      <c r="TF595" s="559"/>
      <c r="TG595" s="559"/>
      <c r="TH595" s="559"/>
      <c r="TI595" s="559"/>
      <c r="TJ595" s="559"/>
      <c r="TK595" s="559"/>
      <c r="TL595" s="559"/>
      <c r="TM595" s="559"/>
      <c r="TN595" s="559"/>
      <c r="TO595" s="559"/>
      <c r="TP595" s="559"/>
      <c r="TQ595" s="559"/>
      <c r="TR595" s="559"/>
      <c r="TS595" s="559"/>
      <c r="TT595" s="559"/>
      <c r="TU595" s="559"/>
      <c r="TV595" s="559"/>
      <c r="TW595" s="559"/>
      <c r="TX595" s="559"/>
      <c r="TY595" s="559"/>
      <c r="TZ595" s="559"/>
      <c r="UA595" s="559"/>
      <c r="UB595" s="559"/>
      <c r="UC595" s="559"/>
      <c r="UD595" s="559"/>
      <c r="UE595" s="559"/>
      <c r="UF595" s="559"/>
      <c r="UG595" s="559"/>
      <c r="UH595" s="559"/>
      <c r="UI595" s="559"/>
      <c r="UJ595" s="559"/>
      <c r="UK595" s="559"/>
      <c r="UL595" s="559"/>
      <c r="UM595" s="559"/>
      <c r="UN595" s="559"/>
      <c r="UO595" s="559"/>
      <c r="UP595" s="559"/>
      <c r="UQ595" s="559"/>
      <c r="UR595" s="559"/>
      <c r="US595" s="559"/>
      <c r="UT595" s="559"/>
      <c r="UU595" s="559"/>
      <c r="UV595" s="559"/>
      <c r="UW595" s="559"/>
      <c r="UX595" s="559"/>
      <c r="UY595" s="559"/>
      <c r="UZ595" s="559"/>
      <c r="VA595" s="559"/>
      <c r="VB595" s="559"/>
      <c r="VC595" s="559"/>
      <c r="VD595" s="559"/>
      <c r="VE595" s="559"/>
      <c r="VF595" s="559"/>
      <c r="VG595" s="559"/>
      <c r="VH595" s="559"/>
      <c r="VI595" s="559"/>
      <c r="VJ595" s="559"/>
      <c r="VK595" s="559"/>
      <c r="VL595" s="559"/>
      <c r="VM595" s="559"/>
      <c r="VN595" s="559"/>
      <c r="VO595" s="559"/>
      <c r="VP595" s="559"/>
      <c r="VQ595" s="559"/>
      <c r="VR595" s="559"/>
      <c r="VS595" s="559"/>
      <c r="VT595" s="559"/>
      <c r="VU595" s="559"/>
      <c r="VV595" s="559"/>
      <c r="VW595" s="559"/>
      <c r="VX595" s="559"/>
      <c r="VY595" s="559"/>
      <c r="VZ595" s="559"/>
      <c r="WA595" s="559"/>
      <c r="WB595" s="559"/>
      <c r="WC595" s="559"/>
      <c r="WD595" s="559"/>
      <c r="WE595" s="559"/>
      <c r="WF595" s="559"/>
      <c r="WG595" s="559"/>
      <c r="WH595" s="559"/>
      <c r="WI595" s="559"/>
      <c r="WJ595" s="559"/>
      <c r="WK595" s="559"/>
      <c r="WL595" s="559"/>
      <c r="WM595" s="559"/>
      <c r="WN595" s="559"/>
      <c r="WO595" s="559"/>
      <c r="WP595" s="559"/>
      <c r="WQ595" s="559"/>
      <c r="WR595" s="559"/>
      <c r="WS595" s="559"/>
      <c r="WT595" s="559"/>
      <c r="WU595" s="559"/>
      <c r="WV595" s="559"/>
      <c r="WW595" s="559"/>
      <c r="WX595" s="559"/>
      <c r="WY595" s="559"/>
      <c r="WZ595" s="559"/>
      <c r="XA595" s="559"/>
      <c r="XB595" s="559"/>
      <c r="XC595" s="559"/>
      <c r="XD595" s="559"/>
      <c r="XE595" s="559"/>
      <c r="XF595" s="559"/>
      <c r="XG595" s="559"/>
      <c r="XH595" s="559"/>
      <c r="XI595" s="559"/>
      <c r="XJ595" s="559"/>
      <c r="XK595" s="559"/>
      <c r="XL595" s="559"/>
      <c r="XM595" s="559"/>
      <c r="XN595" s="559"/>
      <c r="XO595" s="559"/>
      <c r="XP595" s="559"/>
      <c r="XQ595" s="559"/>
      <c r="XR595" s="559"/>
      <c r="XS595" s="559"/>
      <c r="XT595" s="559"/>
      <c r="XU595" s="559"/>
      <c r="XV595" s="559"/>
      <c r="XW595" s="559"/>
      <c r="XX595" s="559"/>
      <c r="XY595" s="559"/>
      <c r="XZ595" s="559"/>
      <c r="YA595" s="559"/>
      <c r="YB595" s="559"/>
      <c r="YC595" s="559"/>
      <c r="YD595" s="559"/>
      <c r="YE595" s="559"/>
      <c r="YF595" s="559"/>
      <c r="YG595" s="559"/>
      <c r="YH595" s="559"/>
      <c r="YI595" s="559"/>
      <c r="YJ595" s="559"/>
      <c r="YK595" s="559"/>
      <c r="YL595" s="559"/>
      <c r="YM595" s="559"/>
      <c r="YN595" s="559"/>
      <c r="YO595" s="559"/>
      <c r="YP595" s="559"/>
      <c r="YQ595" s="559"/>
      <c r="YR595" s="559"/>
      <c r="YS595" s="559"/>
      <c r="YT595" s="559"/>
      <c r="YU595" s="559"/>
      <c r="YV595" s="559"/>
      <c r="YW595" s="559"/>
      <c r="YX595" s="559"/>
      <c r="YY595" s="559"/>
      <c r="YZ595" s="559"/>
      <c r="ZA595" s="559"/>
      <c r="ZB595" s="559"/>
      <c r="ZC595" s="559"/>
      <c r="ZD595" s="559"/>
      <c r="ZE595" s="559"/>
      <c r="ZF595" s="559"/>
      <c r="ZG595" s="559"/>
      <c r="ZH595" s="559"/>
      <c r="ZI595" s="559"/>
      <c r="ZJ595" s="559"/>
      <c r="ZK595" s="559"/>
      <c r="ZL595" s="559"/>
      <c r="ZM595" s="559"/>
      <c r="ZN595" s="559"/>
      <c r="ZO595" s="559"/>
      <c r="ZP595" s="559"/>
      <c r="ZQ595" s="559"/>
      <c r="ZR595" s="559"/>
      <c r="ZS595" s="559"/>
      <c r="ZT595" s="559"/>
      <c r="ZU595" s="559"/>
      <c r="ZV595" s="559"/>
      <c r="ZW595" s="559"/>
      <c r="ZX595" s="559"/>
      <c r="ZY595" s="559"/>
      <c r="ZZ595" s="559"/>
      <c r="AAA595" s="559"/>
      <c r="AAB595" s="559"/>
      <c r="AAC595" s="559"/>
      <c r="AAD595" s="559"/>
      <c r="AAE595" s="559"/>
      <c r="AAF595" s="559"/>
      <c r="AAG595" s="559"/>
      <c r="AAH595" s="559"/>
      <c r="AAI595" s="559"/>
      <c r="AAJ595" s="559"/>
      <c r="AAK595" s="559"/>
      <c r="AAL595" s="559"/>
      <c r="AAM595" s="559"/>
      <c r="AAN595" s="559"/>
      <c r="AAO595" s="559"/>
      <c r="AAP595" s="559"/>
      <c r="AAQ595" s="559"/>
      <c r="AAR595" s="559"/>
      <c r="AAS595" s="559"/>
      <c r="AAT595" s="559"/>
      <c r="AAU595" s="559"/>
      <c r="AAV595" s="559"/>
      <c r="AAW595" s="559"/>
      <c r="AAX595" s="559"/>
      <c r="AAY595" s="559"/>
      <c r="AAZ595" s="559"/>
      <c r="ABA595" s="559"/>
      <c r="ABB595" s="559"/>
      <c r="ABC595" s="559"/>
      <c r="ABD595" s="559"/>
      <c r="ABE595" s="559"/>
      <c r="ABF595" s="559"/>
      <c r="ABG595" s="559"/>
      <c r="ABH595" s="559"/>
      <c r="ABI595" s="559"/>
      <c r="ABJ595" s="559"/>
      <c r="ABK595" s="559"/>
      <c r="ABL595" s="559"/>
      <c r="ABM595" s="559"/>
      <c r="ABN595" s="559"/>
      <c r="ABO595" s="559"/>
      <c r="ABP595" s="559"/>
      <c r="ABQ595" s="559"/>
      <c r="ABR595" s="559"/>
      <c r="ABS595" s="559"/>
      <c r="ABT595" s="559"/>
      <c r="ABU595" s="559"/>
      <c r="ABV595" s="559"/>
      <c r="ABW595" s="559"/>
      <c r="ABX595" s="559"/>
      <c r="ABY595" s="559"/>
      <c r="ABZ595" s="559"/>
      <c r="ACA595" s="559"/>
      <c r="ACB595" s="559"/>
      <c r="ACC595" s="559"/>
      <c r="ACD595" s="559"/>
      <c r="ACE595" s="559"/>
      <c r="ACF595" s="559"/>
      <c r="ACG595" s="559"/>
      <c r="ACH595" s="559"/>
      <c r="ACI595" s="559"/>
      <c r="ACJ595" s="559"/>
      <c r="ACK595" s="559"/>
      <c r="ACL595" s="559"/>
      <c r="ACM595" s="559"/>
      <c r="ACN595" s="559"/>
      <c r="ACO595" s="559"/>
      <c r="ACP595" s="559"/>
      <c r="ACQ595" s="559"/>
      <c r="ACR595" s="559"/>
      <c r="ACS595" s="559"/>
      <c r="ACT595" s="559"/>
      <c r="ACU595" s="559"/>
      <c r="ACV595" s="559"/>
      <c r="ACW595" s="559"/>
      <c r="ACX595" s="559"/>
      <c r="ACY595" s="559"/>
      <c r="ACZ595" s="559"/>
      <c r="ADA595" s="559"/>
      <c r="ADB595" s="559"/>
      <c r="ADC595" s="559"/>
      <c r="ADD595" s="559"/>
      <c r="ADE595" s="559"/>
      <c r="ADF595" s="559"/>
      <c r="ADG595" s="559"/>
      <c r="ADH595" s="559"/>
      <c r="ADI595" s="559"/>
      <c r="ADJ595" s="559"/>
      <c r="ADK595" s="559"/>
      <c r="ADL595" s="559"/>
      <c r="ADM595" s="559"/>
      <c r="ADN595" s="559"/>
      <c r="ADO595" s="559"/>
      <c r="ADP595" s="559"/>
      <c r="ADQ595" s="559"/>
      <c r="ADR595" s="559"/>
      <c r="ADS595" s="559"/>
      <c r="ADT595" s="559"/>
      <c r="ADU595" s="559"/>
      <c r="ADV595" s="559"/>
      <c r="ADW595" s="559"/>
      <c r="ADX595" s="559"/>
      <c r="ADY595" s="559"/>
      <c r="ADZ595" s="559"/>
      <c r="AEA595" s="559"/>
      <c r="AEB595" s="559"/>
      <c r="AEC595" s="559"/>
      <c r="AED595" s="559"/>
      <c r="AEE595" s="559"/>
      <c r="AEF595" s="559"/>
      <c r="AEG595" s="559"/>
      <c r="AEH595" s="559"/>
      <c r="AEI595" s="559"/>
      <c r="AEJ595" s="559"/>
      <c r="AEK595" s="559"/>
      <c r="AEL595" s="559"/>
      <c r="AEM595" s="559"/>
      <c r="AEN595" s="559"/>
      <c r="AEO595" s="559"/>
      <c r="AEP595" s="559"/>
      <c r="AEQ595" s="559"/>
      <c r="AER595" s="559"/>
      <c r="AES595" s="559"/>
      <c r="AET595" s="559"/>
      <c r="AEU595" s="559"/>
      <c r="AEV595" s="559"/>
      <c r="AEW595" s="559"/>
      <c r="AEX595" s="559"/>
      <c r="AEY595" s="559"/>
      <c r="AEZ595" s="559"/>
      <c r="AFA595" s="559"/>
      <c r="AFB595" s="559"/>
      <c r="AFC595" s="559"/>
      <c r="AFD595" s="559"/>
      <c r="AFE595" s="559"/>
      <c r="AFF595" s="559"/>
      <c r="AFG595" s="559"/>
      <c r="AFH595" s="559"/>
      <c r="AFI595" s="559"/>
      <c r="AFJ595" s="559"/>
      <c r="AFK595" s="559"/>
      <c r="AFL595" s="559"/>
      <c r="AFM595" s="559"/>
      <c r="AFN595" s="559"/>
      <c r="AFO595" s="559"/>
      <c r="AFP595" s="559"/>
      <c r="AFQ595" s="559"/>
      <c r="AFR595" s="559"/>
      <c r="AFS595" s="559"/>
      <c r="AFT595" s="559"/>
      <c r="AFU595" s="559"/>
      <c r="AFV595" s="559"/>
      <c r="AFW595" s="559"/>
      <c r="AFX595" s="559"/>
      <c r="AFY595" s="559"/>
      <c r="AFZ595" s="559"/>
      <c r="AGA595" s="559"/>
      <c r="AGB595" s="559"/>
      <c r="AGC595" s="559"/>
      <c r="AGD595" s="559"/>
      <c r="AGE595" s="559"/>
      <c r="AGF595" s="559"/>
      <c r="AGG595" s="559"/>
      <c r="AGH595" s="559"/>
      <c r="AGI595" s="559"/>
      <c r="AGJ595" s="559"/>
      <c r="AGK595" s="559"/>
      <c r="AGL595" s="559"/>
      <c r="AGM595" s="559"/>
      <c r="AGN595" s="559"/>
      <c r="AGO595" s="559"/>
      <c r="AGP595" s="559"/>
      <c r="AGQ595" s="559"/>
      <c r="AGR595" s="559"/>
      <c r="AGS595" s="559"/>
      <c r="AGT595" s="559"/>
      <c r="AGU595" s="559"/>
      <c r="AGV595" s="559"/>
      <c r="AGW595" s="559"/>
      <c r="AGX595" s="559"/>
      <c r="AGY595" s="559"/>
      <c r="AGZ595" s="559"/>
      <c r="AHA595" s="559"/>
      <c r="AHB595" s="559"/>
      <c r="AHC595" s="559"/>
      <c r="AHD595" s="559"/>
      <c r="AHE595" s="559"/>
      <c r="AHF595" s="559"/>
      <c r="AHG595" s="559"/>
      <c r="AHH595" s="559"/>
      <c r="AHI595" s="559"/>
      <c r="AHJ595" s="559"/>
      <c r="AHK595" s="559"/>
      <c r="AHL595" s="559"/>
      <c r="AHM595" s="559"/>
      <c r="AHN595" s="559"/>
      <c r="AHO595" s="559"/>
      <c r="AHP595" s="559"/>
      <c r="AHQ595" s="559"/>
      <c r="AHR595" s="559"/>
      <c r="AHS595" s="559"/>
      <c r="AHT595" s="559"/>
      <c r="AHU595" s="559"/>
      <c r="AHV595" s="559"/>
      <c r="AHW595" s="559"/>
      <c r="AHX595" s="559"/>
      <c r="AHY595" s="559"/>
      <c r="AHZ595" s="559"/>
      <c r="AIA595" s="559"/>
      <c r="AIB595" s="559"/>
      <c r="AIC595" s="559"/>
      <c r="AID595" s="559"/>
      <c r="AIE595" s="559"/>
      <c r="AIF595" s="559"/>
      <c r="AIG595" s="559"/>
      <c r="AIH595" s="559"/>
      <c r="AII595" s="559"/>
      <c r="AIJ595" s="559"/>
      <c r="AIK595" s="559"/>
      <c r="AIL595" s="559"/>
      <c r="AIM595" s="559"/>
      <c r="AIN595" s="559"/>
      <c r="AIO595" s="559"/>
      <c r="AIP595" s="559"/>
      <c r="AIQ595" s="559"/>
      <c r="AIR595" s="559"/>
      <c r="AIS595" s="559"/>
      <c r="AIT595" s="559"/>
      <c r="AIU595" s="559"/>
      <c r="AIV595" s="559"/>
      <c r="AIW595" s="559"/>
      <c r="AIX595" s="559"/>
      <c r="AIY595" s="559"/>
      <c r="AIZ595" s="559"/>
      <c r="AJA595" s="559"/>
      <c r="AJB595" s="559"/>
      <c r="AJC595" s="559"/>
      <c r="AJD595" s="559"/>
      <c r="AJE595" s="559"/>
      <c r="AJF595" s="559"/>
      <c r="AJG595" s="559"/>
      <c r="AJH595" s="559"/>
      <c r="AJI595" s="559"/>
      <c r="AJJ595" s="559"/>
      <c r="AJK595" s="559"/>
      <c r="AJL595" s="559"/>
      <c r="AJM595" s="559"/>
      <c r="AJN595" s="559"/>
      <c r="AJO595" s="559"/>
      <c r="AJP595" s="559"/>
      <c r="AJQ595" s="559"/>
      <c r="AJR595" s="559"/>
      <c r="AJS595" s="559"/>
      <c r="AJT595" s="559"/>
      <c r="AJU595" s="559"/>
      <c r="AJV595" s="559"/>
      <c r="AJW595" s="559"/>
      <c r="AJX595" s="559"/>
      <c r="AJY595" s="559"/>
      <c r="AJZ595" s="559"/>
      <c r="AKA595" s="559"/>
      <c r="AKB595" s="559"/>
      <c r="AKC595" s="559"/>
      <c r="AKD595" s="559"/>
      <c r="AKE595" s="559"/>
      <c r="AKF595" s="559"/>
      <c r="AKG595" s="559"/>
      <c r="AKH595" s="559"/>
      <c r="AKI595" s="559"/>
      <c r="AKJ595" s="559"/>
      <c r="AKK595" s="559"/>
      <c r="AKL595" s="559"/>
      <c r="AKM595" s="559"/>
      <c r="AKN595" s="559"/>
      <c r="AKO595" s="559"/>
      <c r="AKP595" s="559"/>
      <c r="AKQ595" s="559"/>
      <c r="AKR595" s="559"/>
      <c r="AKS595" s="559"/>
      <c r="AKT595" s="559"/>
      <c r="AKU595" s="559"/>
      <c r="AKV595" s="559"/>
      <c r="AKW595" s="559"/>
      <c r="AKX595" s="559"/>
      <c r="AKY595" s="559"/>
      <c r="AKZ595" s="559"/>
      <c r="ALA595" s="559"/>
      <c r="ALB595" s="559"/>
      <c r="ALC595" s="559"/>
      <c r="ALD595" s="559"/>
      <c r="ALE595" s="559"/>
      <c r="ALF595" s="559"/>
      <c r="ALG595" s="559"/>
      <c r="ALH595" s="559"/>
      <c r="ALI595" s="559"/>
      <c r="ALJ595" s="559"/>
      <c r="ALK595" s="559"/>
      <c r="ALL595" s="559"/>
      <c r="ALM595" s="559"/>
      <c r="ALN595" s="559"/>
      <c r="ALO595" s="559"/>
      <c r="ALP595" s="559"/>
      <c r="ALQ595" s="559"/>
      <c r="ALR595" s="559"/>
      <c r="ALS595" s="559"/>
      <c r="ALT595" s="559"/>
      <c r="ALU595" s="559"/>
      <c r="ALV595" s="559"/>
      <c r="ALW595" s="559"/>
      <c r="ALX595" s="559"/>
      <c r="ALY595" s="559"/>
      <c r="ALZ595" s="559"/>
      <c r="AMA595" s="559"/>
      <c r="AMB595" s="559"/>
      <c r="AMC595" s="559"/>
      <c r="AMD595" s="559"/>
      <c r="AME595" s="559"/>
      <c r="AMF595" s="559"/>
      <c r="AMG595" s="559"/>
      <c r="AMH595" s="559"/>
      <c r="AMI595" s="559"/>
      <c r="AMJ595" s="559"/>
    </row>
    <row r="596" spans="1:1026" x14ac:dyDescent="0.25">
      <c r="A596" s="258" t="s">
        <v>24681</v>
      </c>
      <c r="B596" s="257">
        <v>596</v>
      </c>
      <c r="C596" s="258" t="s">
        <v>24679</v>
      </c>
      <c r="D596" s="308" t="s">
        <v>24680</v>
      </c>
      <c r="E596" s="286"/>
      <c r="F596" s="291"/>
      <c r="G596" s="280"/>
      <c r="H596" s="280"/>
      <c r="I596" s="492" t="s">
        <v>750</v>
      </c>
      <c r="J596" s="278">
        <v>2</v>
      </c>
      <c r="K596" s="278"/>
      <c r="L596" s="278">
        <v>1</v>
      </c>
      <c r="M596" s="278"/>
      <c r="N596" s="293"/>
      <c r="O596" s="281"/>
      <c r="P596" s="281"/>
      <c r="Q596" s="278"/>
      <c r="R596" s="278"/>
      <c r="S596" s="293"/>
      <c r="T596" s="293"/>
      <c r="U596" s="293"/>
      <c r="V596" s="462"/>
      <c r="W596" s="283">
        <f t="shared" si="251"/>
        <v>100</v>
      </c>
      <c r="X596" s="283">
        <f t="shared" si="262"/>
        <v>100</v>
      </c>
      <c r="Y596" s="283">
        <f t="shared" si="255"/>
        <v>100</v>
      </c>
      <c r="Z596" s="283">
        <f t="shared" si="263"/>
        <v>100</v>
      </c>
      <c r="AA596" s="283">
        <f t="shared" si="264"/>
        <v>100</v>
      </c>
      <c r="AB596" s="287">
        <f t="shared" si="253"/>
        <v>100</v>
      </c>
      <c r="AC596" s="287">
        <f t="shared" si="252"/>
        <v>100</v>
      </c>
      <c r="AD596" s="287">
        <f t="shared" si="265"/>
        <v>100</v>
      </c>
      <c r="AE596" s="284">
        <f t="shared" si="260"/>
        <v>1</v>
      </c>
      <c r="AF596" s="284">
        <f t="shared" si="261"/>
        <v>100</v>
      </c>
      <c r="AG596" s="268">
        <f t="shared" si="257"/>
        <v>100</v>
      </c>
      <c r="AH596" s="268">
        <f t="shared" si="254"/>
        <v>10</v>
      </c>
      <c r="AI596" s="268">
        <f t="shared" si="258"/>
        <v>100</v>
      </c>
      <c r="AJ596" s="268">
        <f t="shared" si="259"/>
        <v>100</v>
      </c>
      <c r="AK596" s="305" t="s">
        <v>24111</v>
      </c>
      <c r="AL596" s="286"/>
      <c r="AM596" s="297">
        <v>2</v>
      </c>
      <c r="AN596" s="511"/>
      <c r="AO596" s="357"/>
      <c r="AP596" s="357"/>
      <c r="AQ596" s="277"/>
      <c r="AR596" s="171" t="s">
        <v>756</v>
      </c>
      <c r="AS596" s="171"/>
      <c r="AT596" s="286"/>
      <c r="AU596" s="286"/>
      <c r="AV596" s="559"/>
      <c r="AW596" s="559"/>
      <c r="AX596" s="559"/>
      <c r="AY596" s="559"/>
      <c r="AZ596" s="559"/>
      <c r="BA596" s="559"/>
      <c r="BB596" s="559"/>
      <c r="BC596" s="559"/>
      <c r="BD596" s="559"/>
      <c r="BE596" s="559"/>
      <c r="BF596" s="559"/>
      <c r="BG596" s="559"/>
      <c r="BH596" s="559"/>
      <c r="BI596" s="559"/>
      <c r="BJ596" s="559"/>
      <c r="BK596" s="559"/>
      <c r="BL596" s="559"/>
      <c r="BM596" s="559"/>
      <c r="BN596" s="559"/>
      <c r="BO596" s="559"/>
      <c r="BP596" s="559"/>
      <c r="BQ596" s="559"/>
      <c r="BR596" s="559"/>
      <c r="BS596" s="559"/>
      <c r="BT596" s="559"/>
      <c r="BU596" s="559"/>
      <c r="BV596" s="559"/>
      <c r="BW596" s="559"/>
      <c r="BX596" s="559"/>
      <c r="BY596" s="559"/>
      <c r="BZ596" s="559"/>
      <c r="CA596" s="559"/>
      <c r="CB596" s="559"/>
      <c r="CC596" s="559"/>
      <c r="CD596" s="559"/>
      <c r="CE596" s="559"/>
      <c r="CF596" s="559"/>
      <c r="CG596" s="559"/>
      <c r="CH596" s="559"/>
      <c r="CI596" s="559"/>
      <c r="CJ596" s="559"/>
      <c r="CK596" s="559"/>
      <c r="CL596" s="559"/>
      <c r="CM596" s="559"/>
      <c r="CN596" s="559"/>
      <c r="CO596" s="559"/>
      <c r="CP596" s="559"/>
      <c r="CQ596" s="559"/>
      <c r="CR596" s="559"/>
      <c r="CS596" s="559"/>
      <c r="CT596" s="559"/>
      <c r="CU596" s="559"/>
      <c r="CV596" s="559"/>
      <c r="CW596" s="559"/>
      <c r="CX596" s="559"/>
      <c r="CY596" s="559"/>
      <c r="CZ596" s="559"/>
      <c r="DA596" s="559"/>
      <c r="DB596" s="559"/>
      <c r="DC596" s="559"/>
      <c r="DD596" s="559"/>
      <c r="DE596" s="559"/>
      <c r="DF596" s="559"/>
      <c r="DG596" s="559"/>
      <c r="DH596" s="559"/>
      <c r="DI596" s="559"/>
      <c r="DJ596" s="559"/>
      <c r="DK596" s="559"/>
      <c r="DL596" s="559"/>
      <c r="DM596" s="559"/>
      <c r="DN596" s="559"/>
      <c r="DO596" s="559"/>
      <c r="DP596" s="559"/>
      <c r="DQ596" s="559"/>
      <c r="DR596" s="559"/>
      <c r="DS596" s="559"/>
      <c r="DT596" s="559"/>
      <c r="DU596" s="559"/>
      <c r="DV596" s="559"/>
      <c r="DW596" s="559"/>
      <c r="DX596" s="559"/>
      <c r="DY596" s="559"/>
      <c r="DZ596" s="559"/>
      <c r="EA596" s="559"/>
      <c r="EB596" s="559"/>
      <c r="EC596" s="559"/>
      <c r="ED596" s="559"/>
      <c r="EE596" s="559"/>
      <c r="EF596" s="559"/>
      <c r="EG596" s="559"/>
      <c r="EH596" s="559"/>
      <c r="EI596" s="559"/>
      <c r="EJ596" s="559"/>
      <c r="EK596" s="559"/>
      <c r="EL596" s="559"/>
      <c r="EM596" s="559"/>
      <c r="EN596" s="559"/>
      <c r="EO596" s="559"/>
      <c r="EP596" s="559"/>
      <c r="EQ596" s="559"/>
      <c r="ER596" s="559"/>
      <c r="ES596" s="559"/>
      <c r="ET596" s="559"/>
      <c r="EU596" s="559"/>
      <c r="EV596" s="559"/>
      <c r="EW596" s="559"/>
      <c r="EX596" s="559"/>
      <c r="EY596" s="559"/>
      <c r="EZ596" s="559"/>
      <c r="FA596" s="559"/>
      <c r="FB596" s="559"/>
      <c r="FC596" s="559"/>
      <c r="FD596" s="559"/>
      <c r="FE596" s="559"/>
      <c r="FF596" s="559"/>
      <c r="FG596" s="559"/>
      <c r="FH596" s="559"/>
      <c r="FI596" s="559"/>
      <c r="FJ596" s="559"/>
      <c r="FK596" s="559"/>
      <c r="FL596" s="559"/>
      <c r="FM596" s="559"/>
      <c r="FN596" s="559"/>
      <c r="FO596" s="559"/>
      <c r="FP596" s="559"/>
      <c r="FQ596" s="559"/>
      <c r="FR596" s="559"/>
      <c r="FS596" s="559"/>
      <c r="FT596" s="559"/>
      <c r="FU596" s="559"/>
      <c r="FV596" s="559"/>
      <c r="FW596" s="559"/>
      <c r="FX596" s="559"/>
      <c r="FY596" s="559"/>
      <c r="FZ596" s="559"/>
      <c r="GA596" s="559"/>
      <c r="GB596" s="559"/>
      <c r="GC596" s="559"/>
      <c r="GD596" s="559"/>
      <c r="GE596" s="559"/>
      <c r="GF596" s="559"/>
      <c r="GG596" s="559"/>
      <c r="GH596" s="559"/>
      <c r="GI596" s="559"/>
      <c r="GJ596" s="559"/>
      <c r="GK596" s="559"/>
      <c r="GL596" s="559"/>
      <c r="GM596" s="559"/>
      <c r="GN596" s="559"/>
      <c r="GO596" s="559"/>
      <c r="GP596" s="559"/>
      <c r="GQ596" s="559"/>
      <c r="GR596" s="559"/>
      <c r="GS596" s="559"/>
      <c r="GT596" s="559"/>
      <c r="GU596" s="559"/>
      <c r="GV596" s="559"/>
      <c r="GW596" s="559"/>
      <c r="GX596" s="559"/>
      <c r="GY596" s="559"/>
      <c r="GZ596" s="559"/>
      <c r="HA596" s="559"/>
      <c r="HB596" s="559"/>
      <c r="HC596" s="559"/>
      <c r="HD596" s="559"/>
      <c r="HE596" s="559"/>
      <c r="HF596" s="559"/>
      <c r="HG596" s="559"/>
      <c r="HH596" s="559"/>
      <c r="HI596" s="559"/>
      <c r="HJ596" s="559"/>
      <c r="HK596" s="559"/>
      <c r="HL596" s="559"/>
      <c r="HM596" s="559"/>
      <c r="HN596" s="559"/>
      <c r="HO596" s="559"/>
      <c r="HP596" s="559"/>
      <c r="HQ596" s="559"/>
      <c r="HR596" s="559"/>
      <c r="HS596" s="559"/>
      <c r="HT596" s="559"/>
      <c r="HU596" s="559"/>
      <c r="HV596" s="559"/>
      <c r="HW596" s="559"/>
      <c r="HX596" s="559"/>
      <c r="HY596" s="559"/>
      <c r="HZ596" s="559"/>
      <c r="IA596" s="559"/>
      <c r="IB596" s="559"/>
      <c r="IC596" s="559"/>
      <c r="ID596" s="559"/>
      <c r="IE596" s="559"/>
      <c r="IF596" s="559"/>
      <c r="IG596" s="559"/>
      <c r="IH596" s="559"/>
      <c r="II596" s="559"/>
      <c r="IJ596" s="559"/>
      <c r="IK596" s="559"/>
      <c r="IL596" s="559"/>
      <c r="IM596" s="559"/>
      <c r="IN596" s="559"/>
      <c r="IO596" s="559"/>
      <c r="IP596" s="559"/>
      <c r="IQ596" s="559"/>
      <c r="IR596" s="559"/>
      <c r="IS596" s="559"/>
      <c r="IT596" s="559"/>
      <c r="IU596" s="559"/>
      <c r="IV596" s="559"/>
      <c r="IW596" s="559"/>
      <c r="IX596" s="559"/>
      <c r="IY596" s="559"/>
      <c r="IZ596" s="559"/>
      <c r="JA596" s="559"/>
      <c r="JB596" s="559"/>
      <c r="JC596" s="559"/>
      <c r="JD596" s="559"/>
      <c r="JE596" s="559"/>
      <c r="JF596" s="559"/>
      <c r="JG596" s="559"/>
      <c r="JH596" s="559"/>
      <c r="JI596" s="559"/>
      <c r="JJ596" s="559"/>
      <c r="JK596" s="559"/>
      <c r="JL596" s="559"/>
      <c r="JM596" s="559"/>
      <c r="JN596" s="559"/>
      <c r="JO596" s="559"/>
      <c r="JP596" s="559"/>
      <c r="JQ596" s="559"/>
      <c r="JR596" s="559"/>
      <c r="JS596" s="559"/>
      <c r="JT596" s="559"/>
      <c r="JU596" s="559"/>
      <c r="JV596" s="559"/>
      <c r="JW596" s="559"/>
      <c r="JX596" s="559"/>
      <c r="JY596" s="559"/>
      <c r="JZ596" s="559"/>
      <c r="KA596" s="559"/>
      <c r="KB596" s="559"/>
      <c r="KC596" s="559"/>
      <c r="KD596" s="559"/>
      <c r="KE596" s="559"/>
      <c r="KF596" s="559"/>
      <c r="KG596" s="559"/>
      <c r="KH596" s="559"/>
      <c r="KI596" s="559"/>
      <c r="KJ596" s="559"/>
      <c r="KK596" s="559"/>
      <c r="KL596" s="559"/>
      <c r="KM596" s="559"/>
      <c r="KN596" s="559"/>
      <c r="KO596" s="559"/>
      <c r="KP596" s="559"/>
      <c r="KQ596" s="559"/>
      <c r="KR596" s="559"/>
      <c r="KS596" s="559"/>
      <c r="KT596" s="559"/>
      <c r="KU596" s="559"/>
      <c r="KV596" s="559"/>
      <c r="KW596" s="559"/>
      <c r="KX596" s="559"/>
      <c r="KY596" s="559"/>
      <c r="KZ596" s="559"/>
      <c r="LA596" s="559"/>
      <c r="LB596" s="559"/>
      <c r="LC596" s="559"/>
      <c r="LD596" s="559"/>
      <c r="LE596" s="559"/>
      <c r="LF596" s="559"/>
      <c r="LG596" s="559"/>
      <c r="LH596" s="559"/>
      <c r="LI596" s="559"/>
      <c r="LJ596" s="559"/>
      <c r="LK596" s="559"/>
      <c r="LL596" s="559"/>
      <c r="LM596" s="559"/>
      <c r="LN596" s="559"/>
      <c r="LO596" s="559"/>
      <c r="LP596" s="559"/>
      <c r="LQ596" s="559"/>
      <c r="LR596" s="559"/>
      <c r="LS596" s="559"/>
      <c r="LT596" s="559"/>
      <c r="LU596" s="559"/>
      <c r="LV596" s="559"/>
      <c r="LW596" s="559"/>
      <c r="LX596" s="559"/>
      <c r="LY596" s="559"/>
      <c r="LZ596" s="559"/>
      <c r="MA596" s="559"/>
      <c r="MB596" s="559"/>
      <c r="MC596" s="559"/>
      <c r="MD596" s="559"/>
      <c r="ME596" s="559"/>
      <c r="MF596" s="559"/>
      <c r="MG596" s="559"/>
      <c r="MH596" s="559"/>
      <c r="MI596" s="559"/>
      <c r="MJ596" s="559"/>
      <c r="MK596" s="559"/>
      <c r="ML596" s="559"/>
      <c r="MM596" s="559"/>
      <c r="MN596" s="559"/>
      <c r="MO596" s="559"/>
      <c r="MP596" s="559"/>
      <c r="MQ596" s="559"/>
      <c r="MR596" s="559"/>
      <c r="MS596" s="559"/>
      <c r="MT596" s="559"/>
      <c r="MU596" s="559"/>
      <c r="MV596" s="559"/>
      <c r="MW596" s="559"/>
      <c r="MX596" s="559"/>
      <c r="MY596" s="559"/>
      <c r="MZ596" s="559"/>
      <c r="NA596" s="559"/>
      <c r="NB596" s="559"/>
      <c r="NC596" s="559"/>
      <c r="ND596" s="559"/>
      <c r="NE596" s="559"/>
      <c r="NF596" s="559"/>
      <c r="NG596" s="559"/>
      <c r="NH596" s="559"/>
      <c r="NI596" s="559"/>
      <c r="NJ596" s="559"/>
      <c r="NK596" s="559"/>
      <c r="NL596" s="559"/>
      <c r="NM596" s="559"/>
      <c r="NN596" s="559"/>
      <c r="NO596" s="559"/>
      <c r="NP596" s="559"/>
      <c r="NQ596" s="559"/>
      <c r="NR596" s="559"/>
      <c r="NS596" s="559"/>
      <c r="NT596" s="559"/>
      <c r="NU596" s="559"/>
      <c r="NV596" s="559"/>
      <c r="NW596" s="559"/>
      <c r="NX596" s="559"/>
      <c r="NY596" s="559"/>
      <c r="NZ596" s="559"/>
      <c r="OA596" s="559"/>
      <c r="OB596" s="559"/>
      <c r="OC596" s="559"/>
      <c r="OD596" s="559"/>
      <c r="OE596" s="559"/>
      <c r="OF596" s="559"/>
      <c r="OG596" s="559"/>
      <c r="OH596" s="559"/>
      <c r="OI596" s="559"/>
      <c r="OJ596" s="559"/>
      <c r="OK596" s="559"/>
      <c r="OL596" s="559"/>
      <c r="OM596" s="559"/>
      <c r="ON596" s="559"/>
      <c r="OO596" s="559"/>
      <c r="OP596" s="559"/>
      <c r="OQ596" s="559"/>
      <c r="OR596" s="559"/>
      <c r="OS596" s="559"/>
      <c r="OT596" s="559"/>
      <c r="OU596" s="559"/>
      <c r="OV596" s="559"/>
      <c r="OW596" s="559"/>
      <c r="OX596" s="559"/>
      <c r="OY596" s="559"/>
      <c r="OZ596" s="559"/>
      <c r="PA596" s="559"/>
      <c r="PB596" s="559"/>
      <c r="PC596" s="559"/>
      <c r="PD596" s="559"/>
      <c r="PE596" s="559"/>
      <c r="PF596" s="559"/>
      <c r="PG596" s="559"/>
      <c r="PH596" s="559"/>
      <c r="PI596" s="559"/>
      <c r="PJ596" s="559"/>
      <c r="PK596" s="559"/>
      <c r="PL596" s="559"/>
      <c r="PM596" s="559"/>
      <c r="PN596" s="559"/>
      <c r="PO596" s="559"/>
      <c r="PP596" s="559"/>
      <c r="PQ596" s="559"/>
      <c r="PR596" s="559"/>
      <c r="PS596" s="559"/>
      <c r="PT596" s="559"/>
      <c r="PU596" s="559"/>
      <c r="PV596" s="559"/>
      <c r="PW596" s="559"/>
      <c r="PX596" s="559"/>
      <c r="PY596" s="559"/>
      <c r="PZ596" s="559"/>
      <c r="QA596" s="559"/>
      <c r="QB596" s="559"/>
      <c r="QC596" s="559"/>
      <c r="QD596" s="559"/>
      <c r="QE596" s="559"/>
      <c r="QF596" s="559"/>
      <c r="QG596" s="559"/>
      <c r="QH596" s="559"/>
      <c r="QI596" s="559"/>
      <c r="QJ596" s="559"/>
      <c r="QK596" s="559"/>
      <c r="QL596" s="559"/>
      <c r="QM596" s="559"/>
      <c r="QN596" s="559"/>
      <c r="QO596" s="559"/>
      <c r="QP596" s="559"/>
      <c r="QQ596" s="559"/>
      <c r="QR596" s="559"/>
      <c r="QS596" s="559"/>
      <c r="QT596" s="559"/>
      <c r="QU596" s="559"/>
      <c r="QV596" s="559"/>
      <c r="QW596" s="559"/>
      <c r="QX596" s="559"/>
      <c r="QY596" s="559"/>
      <c r="QZ596" s="559"/>
      <c r="RA596" s="559"/>
      <c r="RB596" s="559"/>
      <c r="RC596" s="559"/>
      <c r="RD596" s="559"/>
      <c r="RE596" s="559"/>
      <c r="RF596" s="559"/>
      <c r="RG596" s="559"/>
      <c r="RH596" s="559"/>
      <c r="RI596" s="559"/>
      <c r="RJ596" s="559"/>
      <c r="RK596" s="559"/>
      <c r="RL596" s="559"/>
      <c r="RM596" s="559"/>
      <c r="RN596" s="559"/>
      <c r="RO596" s="559"/>
      <c r="RP596" s="559"/>
      <c r="RQ596" s="559"/>
      <c r="RR596" s="559"/>
      <c r="RS596" s="559"/>
      <c r="RT596" s="559"/>
      <c r="RU596" s="559"/>
      <c r="RV596" s="559"/>
      <c r="RW596" s="559"/>
      <c r="RX596" s="559"/>
      <c r="RY596" s="559"/>
      <c r="RZ596" s="559"/>
      <c r="SA596" s="559"/>
      <c r="SB596" s="559"/>
      <c r="SC596" s="559"/>
      <c r="SD596" s="559"/>
      <c r="SE596" s="559"/>
      <c r="SF596" s="559"/>
      <c r="SG596" s="559"/>
      <c r="SH596" s="559"/>
      <c r="SI596" s="559"/>
      <c r="SJ596" s="559"/>
      <c r="SK596" s="559"/>
      <c r="SL596" s="559"/>
      <c r="SM596" s="559"/>
      <c r="SN596" s="559"/>
      <c r="SO596" s="559"/>
      <c r="SP596" s="559"/>
      <c r="SQ596" s="559"/>
      <c r="SR596" s="559"/>
      <c r="SS596" s="559"/>
      <c r="ST596" s="559"/>
      <c r="SU596" s="559"/>
      <c r="SV596" s="559"/>
      <c r="SW596" s="559"/>
      <c r="SX596" s="559"/>
      <c r="SY596" s="559"/>
      <c r="SZ596" s="559"/>
      <c r="TA596" s="559"/>
      <c r="TB596" s="559"/>
      <c r="TC596" s="559"/>
      <c r="TD596" s="559"/>
      <c r="TE596" s="559"/>
      <c r="TF596" s="559"/>
      <c r="TG596" s="559"/>
      <c r="TH596" s="559"/>
      <c r="TI596" s="559"/>
      <c r="TJ596" s="559"/>
      <c r="TK596" s="559"/>
      <c r="TL596" s="559"/>
      <c r="TM596" s="559"/>
      <c r="TN596" s="559"/>
      <c r="TO596" s="559"/>
      <c r="TP596" s="559"/>
      <c r="TQ596" s="559"/>
      <c r="TR596" s="559"/>
      <c r="TS596" s="559"/>
      <c r="TT596" s="559"/>
      <c r="TU596" s="559"/>
      <c r="TV596" s="559"/>
      <c r="TW596" s="559"/>
      <c r="TX596" s="559"/>
      <c r="TY596" s="559"/>
      <c r="TZ596" s="559"/>
      <c r="UA596" s="559"/>
      <c r="UB596" s="559"/>
      <c r="UC596" s="559"/>
      <c r="UD596" s="559"/>
      <c r="UE596" s="559"/>
      <c r="UF596" s="559"/>
      <c r="UG596" s="559"/>
      <c r="UH596" s="559"/>
      <c r="UI596" s="559"/>
      <c r="UJ596" s="559"/>
      <c r="UK596" s="559"/>
      <c r="UL596" s="559"/>
      <c r="UM596" s="559"/>
      <c r="UN596" s="559"/>
      <c r="UO596" s="559"/>
      <c r="UP596" s="559"/>
      <c r="UQ596" s="559"/>
      <c r="UR596" s="559"/>
      <c r="US596" s="559"/>
      <c r="UT596" s="559"/>
      <c r="UU596" s="559"/>
      <c r="UV596" s="559"/>
      <c r="UW596" s="559"/>
      <c r="UX596" s="559"/>
      <c r="UY596" s="559"/>
      <c r="UZ596" s="559"/>
      <c r="VA596" s="559"/>
      <c r="VB596" s="559"/>
      <c r="VC596" s="559"/>
      <c r="VD596" s="559"/>
      <c r="VE596" s="559"/>
      <c r="VF596" s="559"/>
      <c r="VG596" s="559"/>
      <c r="VH596" s="559"/>
      <c r="VI596" s="559"/>
      <c r="VJ596" s="559"/>
      <c r="VK596" s="559"/>
      <c r="VL596" s="559"/>
      <c r="VM596" s="559"/>
      <c r="VN596" s="559"/>
      <c r="VO596" s="559"/>
      <c r="VP596" s="559"/>
      <c r="VQ596" s="559"/>
      <c r="VR596" s="559"/>
      <c r="VS596" s="559"/>
      <c r="VT596" s="559"/>
      <c r="VU596" s="559"/>
      <c r="VV596" s="559"/>
      <c r="VW596" s="559"/>
      <c r="VX596" s="559"/>
      <c r="VY596" s="559"/>
      <c r="VZ596" s="559"/>
      <c r="WA596" s="559"/>
      <c r="WB596" s="559"/>
      <c r="WC596" s="559"/>
      <c r="WD596" s="559"/>
      <c r="WE596" s="559"/>
      <c r="WF596" s="559"/>
      <c r="WG596" s="559"/>
      <c r="WH596" s="559"/>
      <c r="WI596" s="559"/>
      <c r="WJ596" s="559"/>
      <c r="WK596" s="559"/>
      <c r="WL596" s="559"/>
      <c r="WM596" s="559"/>
      <c r="WN596" s="559"/>
      <c r="WO596" s="559"/>
      <c r="WP596" s="559"/>
      <c r="WQ596" s="559"/>
      <c r="WR596" s="559"/>
      <c r="WS596" s="559"/>
      <c r="WT596" s="559"/>
      <c r="WU596" s="559"/>
      <c r="WV596" s="559"/>
      <c r="WW596" s="559"/>
      <c r="WX596" s="559"/>
      <c r="WY596" s="559"/>
      <c r="WZ596" s="559"/>
      <c r="XA596" s="559"/>
      <c r="XB596" s="559"/>
      <c r="XC596" s="559"/>
      <c r="XD596" s="559"/>
      <c r="XE596" s="559"/>
      <c r="XF596" s="559"/>
      <c r="XG596" s="559"/>
      <c r="XH596" s="559"/>
      <c r="XI596" s="559"/>
      <c r="XJ596" s="559"/>
      <c r="XK596" s="559"/>
      <c r="XL596" s="559"/>
      <c r="XM596" s="559"/>
      <c r="XN596" s="559"/>
      <c r="XO596" s="559"/>
      <c r="XP596" s="559"/>
      <c r="XQ596" s="559"/>
      <c r="XR596" s="559"/>
      <c r="XS596" s="559"/>
      <c r="XT596" s="559"/>
      <c r="XU596" s="559"/>
      <c r="XV596" s="559"/>
      <c r="XW596" s="559"/>
      <c r="XX596" s="559"/>
      <c r="XY596" s="559"/>
      <c r="XZ596" s="559"/>
      <c r="YA596" s="559"/>
      <c r="YB596" s="559"/>
      <c r="YC596" s="559"/>
      <c r="YD596" s="559"/>
      <c r="YE596" s="559"/>
      <c r="YF596" s="559"/>
      <c r="YG596" s="559"/>
      <c r="YH596" s="559"/>
      <c r="YI596" s="559"/>
      <c r="YJ596" s="559"/>
      <c r="YK596" s="559"/>
      <c r="YL596" s="559"/>
      <c r="YM596" s="559"/>
      <c r="YN596" s="559"/>
      <c r="YO596" s="559"/>
      <c r="YP596" s="559"/>
      <c r="YQ596" s="559"/>
      <c r="YR596" s="559"/>
      <c r="YS596" s="559"/>
      <c r="YT596" s="559"/>
      <c r="YU596" s="559"/>
      <c r="YV596" s="559"/>
      <c r="YW596" s="559"/>
      <c r="YX596" s="559"/>
      <c r="YY596" s="559"/>
      <c r="YZ596" s="559"/>
      <c r="ZA596" s="559"/>
      <c r="ZB596" s="559"/>
      <c r="ZC596" s="559"/>
      <c r="ZD596" s="559"/>
      <c r="ZE596" s="559"/>
      <c r="ZF596" s="559"/>
      <c r="ZG596" s="559"/>
      <c r="ZH596" s="559"/>
      <c r="ZI596" s="559"/>
      <c r="ZJ596" s="559"/>
      <c r="ZK596" s="559"/>
      <c r="ZL596" s="559"/>
      <c r="ZM596" s="559"/>
      <c r="ZN596" s="559"/>
      <c r="ZO596" s="559"/>
      <c r="ZP596" s="559"/>
      <c r="ZQ596" s="559"/>
      <c r="ZR596" s="559"/>
      <c r="ZS596" s="559"/>
      <c r="ZT596" s="559"/>
      <c r="ZU596" s="559"/>
      <c r="ZV596" s="559"/>
      <c r="ZW596" s="559"/>
      <c r="ZX596" s="559"/>
      <c r="ZY596" s="559"/>
      <c r="ZZ596" s="559"/>
      <c r="AAA596" s="559"/>
      <c r="AAB596" s="559"/>
      <c r="AAC596" s="559"/>
      <c r="AAD596" s="559"/>
      <c r="AAE596" s="559"/>
      <c r="AAF596" s="559"/>
      <c r="AAG596" s="559"/>
      <c r="AAH596" s="559"/>
      <c r="AAI596" s="559"/>
      <c r="AAJ596" s="559"/>
      <c r="AAK596" s="559"/>
      <c r="AAL596" s="559"/>
      <c r="AAM596" s="559"/>
      <c r="AAN596" s="559"/>
      <c r="AAO596" s="559"/>
      <c r="AAP596" s="559"/>
      <c r="AAQ596" s="559"/>
      <c r="AAR596" s="559"/>
      <c r="AAS596" s="559"/>
      <c r="AAT596" s="559"/>
      <c r="AAU596" s="559"/>
      <c r="AAV596" s="559"/>
      <c r="AAW596" s="559"/>
      <c r="AAX596" s="559"/>
      <c r="AAY596" s="559"/>
      <c r="AAZ596" s="559"/>
      <c r="ABA596" s="559"/>
      <c r="ABB596" s="559"/>
      <c r="ABC596" s="559"/>
      <c r="ABD596" s="559"/>
      <c r="ABE596" s="559"/>
      <c r="ABF596" s="559"/>
      <c r="ABG596" s="559"/>
      <c r="ABH596" s="559"/>
      <c r="ABI596" s="559"/>
      <c r="ABJ596" s="559"/>
      <c r="ABK596" s="559"/>
      <c r="ABL596" s="559"/>
      <c r="ABM596" s="559"/>
      <c r="ABN596" s="559"/>
      <c r="ABO596" s="559"/>
      <c r="ABP596" s="559"/>
      <c r="ABQ596" s="559"/>
      <c r="ABR596" s="559"/>
      <c r="ABS596" s="559"/>
      <c r="ABT596" s="559"/>
      <c r="ABU596" s="559"/>
      <c r="ABV596" s="559"/>
      <c r="ABW596" s="559"/>
      <c r="ABX596" s="559"/>
      <c r="ABY596" s="559"/>
      <c r="ABZ596" s="559"/>
      <c r="ACA596" s="559"/>
      <c r="ACB596" s="559"/>
      <c r="ACC596" s="559"/>
      <c r="ACD596" s="559"/>
      <c r="ACE596" s="559"/>
      <c r="ACF596" s="559"/>
      <c r="ACG596" s="559"/>
      <c r="ACH596" s="559"/>
      <c r="ACI596" s="559"/>
      <c r="ACJ596" s="559"/>
      <c r="ACK596" s="559"/>
      <c r="ACL596" s="559"/>
      <c r="ACM596" s="559"/>
      <c r="ACN596" s="559"/>
      <c r="ACO596" s="559"/>
      <c r="ACP596" s="559"/>
      <c r="ACQ596" s="559"/>
      <c r="ACR596" s="559"/>
      <c r="ACS596" s="559"/>
      <c r="ACT596" s="559"/>
      <c r="ACU596" s="559"/>
      <c r="ACV596" s="559"/>
      <c r="ACW596" s="559"/>
      <c r="ACX596" s="559"/>
      <c r="ACY596" s="559"/>
      <c r="ACZ596" s="559"/>
      <c r="ADA596" s="559"/>
      <c r="ADB596" s="559"/>
      <c r="ADC596" s="559"/>
      <c r="ADD596" s="559"/>
      <c r="ADE596" s="559"/>
      <c r="ADF596" s="559"/>
      <c r="ADG596" s="559"/>
      <c r="ADH596" s="559"/>
      <c r="ADI596" s="559"/>
      <c r="ADJ596" s="559"/>
      <c r="ADK596" s="559"/>
      <c r="ADL596" s="559"/>
      <c r="ADM596" s="559"/>
      <c r="ADN596" s="559"/>
      <c r="ADO596" s="559"/>
      <c r="ADP596" s="559"/>
      <c r="ADQ596" s="559"/>
      <c r="ADR596" s="559"/>
      <c r="ADS596" s="559"/>
      <c r="ADT596" s="559"/>
      <c r="ADU596" s="559"/>
      <c r="ADV596" s="559"/>
      <c r="ADW596" s="559"/>
      <c r="ADX596" s="559"/>
      <c r="ADY596" s="559"/>
      <c r="ADZ596" s="559"/>
      <c r="AEA596" s="559"/>
      <c r="AEB596" s="559"/>
      <c r="AEC596" s="559"/>
      <c r="AED596" s="559"/>
      <c r="AEE596" s="559"/>
      <c r="AEF596" s="559"/>
      <c r="AEG596" s="559"/>
      <c r="AEH596" s="559"/>
      <c r="AEI596" s="559"/>
      <c r="AEJ596" s="559"/>
      <c r="AEK596" s="559"/>
      <c r="AEL596" s="559"/>
      <c r="AEM596" s="559"/>
      <c r="AEN596" s="559"/>
      <c r="AEO596" s="559"/>
      <c r="AEP596" s="559"/>
      <c r="AEQ596" s="559"/>
      <c r="AER596" s="559"/>
      <c r="AES596" s="559"/>
      <c r="AET596" s="559"/>
      <c r="AEU596" s="559"/>
      <c r="AEV596" s="559"/>
      <c r="AEW596" s="559"/>
      <c r="AEX596" s="559"/>
      <c r="AEY596" s="559"/>
      <c r="AEZ596" s="559"/>
      <c r="AFA596" s="559"/>
      <c r="AFB596" s="559"/>
      <c r="AFC596" s="559"/>
      <c r="AFD596" s="559"/>
      <c r="AFE596" s="559"/>
      <c r="AFF596" s="559"/>
      <c r="AFG596" s="559"/>
      <c r="AFH596" s="559"/>
      <c r="AFI596" s="559"/>
      <c r="AFJ596" s="559"/>
      <c r="AFK596" s="559"/>
      <c r="AFL596" s="559"/>
      <c r="AFM596" s="559"/>
      <c r="AFN596" s="559"/>
      <c r="AFO596" s="559"/>
      <c r="AFP596" s="559"/>
      <c r="AFQ596" s="559"/>
      <c r="AFR596" s="559"/>
      <c r="AFS596" s="559"/>
      <c r="AFT596" s="559"/>
      <c r="AFU596" s="559"/>
      <c r="AFV596" s="559"/>
      <c r="AFW596" s="559"/>
      <c r="AFX596" s="559"/>
      <c r="AFY596" s="559"/>
      <c r="AFZ596" s="559"/>
      <c r="AGA596" s="559"/>
      <c r="AGB596" s="559"/>
      <c r="AGC596" s="559"/>
      <c r="AGD596" s="559"/>
      <c r="AGE596" s="559"/>
      <c r="AGF596" s="559"/>
      <c r="AGG596" s="559"/>
      <c r="AGH596" s="559"/>
      <c r="AGI596" s="559"/>
      <c r="AGJ596" s="559"/>
      <c r="AGK596" s="559"/>
      <c r="AGL596" s="559"/>
      <c r="AGM596" s="559"/>
      <c r="AGN596" s="559"/>
      <c r="AGO596" s="559"/>
      <c r="AGP596" s="559"/>
      <c r="AGQ596" s="559"/>
      <c r="AGR596" s="559"/>
      <c r="AGS596" s="559"/>
      <c r="AGT596" s="559"/>
      <c r="AGU596" s="559"/>
      <c r="AGV596" s="559"/>
      <c r="AGW596" s="559"/>
      <c r="AGX596" s="559"/>
      <c r="AGY596" s="559"/>
      <c r="AGZ596" s="559"/>
      <c r="AHA596" s="559"/>
      <c r="AHB596" s="559"/>
      <c r="AHC596" s="559"/>
      <c r="AHD596" s="559"/>
      <c r="AHE596" s="559"/>
      <c r="AHF596" s="559"/>
      <c r="AHG596" s="559"/>
      <c r="AHH596" s="559"/>
      <c r="AHI596" s="559"/>
      <c r="AHJ596" s="559"/>
      <c r="AHK596" s="559"/>
      <c r="AHL596" s="559"/>
      <c r="AHM596" s="559"/>
      <c r="AHN596" s="559"/>
      <c r="AHO596" s="559"/>
      <c r="AHP596" s="559"/>
      <c r="AHQ596" s="559"/>
      <c r="AHR596" s="559"/>
      <c r="AHS596" s="559"/>
      <c r="AHT596" s="559"/>
      <c r="AHU596" s="559"/>
      <c r="AHV596" s="559"/>
      <c r="AHW596" s="559"/>
      <c r="AHX596" s="559"/>
      <c r="AHY596" s="559"/>
      <c r="AHZ596" s="559"/>
      <c r="AIA596" s="559"/>
      <c r="AIB596" s="559"/>
      <c r="AIC596" s="559"/>
      <c r="AID596" s="559"/>
      <c r="AIE596" s="559"/>
      <c r="AIF596" s="559"/>
      <c r="AIG596" s="559"/>
      <c r="AIH596" s="559"/>
      <c r="AII596" s="559"/>
      <c r="AIJ596" s="559"/>
      <c r="AIK596" s="559"/>
      <c r="AIL596" s="559"/>
      <c r="AIM596" s="559"/>
      <c r="AIN596" s="559"/>
      <c r="AIO596" s="559"/>
      <c r="AIP596" s="559"/>
      <c r="AIQ596" s="559"/>
      <c r="AIR596" s="559"/>
      <c r="AIS596" s="559"/>
      <c r="AIT596" s="559"/>
      <c r="AIU596" s="559"/>
      <c r="AIV596" s="559"/>
      <c r="AIW596" s="559"/>
      <c r="AIX596" s="559"/>
      <c r="AIY596" s="559"/>
      <c r="AIZ596" s="559"/>
      <c r="AJA596" s="559"/>
      <c r="AJB596" s="559"/>
      <c r="AJC596" s="559"/>
      <c r="AJD596" s="559"/>
      <c r="AJE596" s="559"/>
      <c r="AJF596" s="559"/>
      <c r="AJG596" s="559"/>
      <c r="AJH596" s="559"/>
      <c r="AJI596" s="559"/>
      <c r="AJJ596" s="559"/>
      <c r="AJK596" s="559"/>
      <c r="AJL596" s="559"/>
      <c r="AJM596" s="559"/>
      <c r="AJN596" s="559"/>
      <c r="AJO596" s="559"/>
      <c r="AJP596" s="559"/>
      <c r="AJQ596" s="559"/>
      <c r="AJR596" s="559"/>
      <c r="AJS596" s="559"/>
      <c r="AJT596" s="559"/>
      <c r="AJU596" s="559"/>
      <c r="AJV596" s="559"/>
      <c r="AJW596" s="559"/>
      <c r="AJX596" s="559"/>
      <c r="AJY596" s="559"/>
      <c r="AJZ596" s="559"/>
      <c r="AKA596" s="559"/>
      <c r="AKB596" s="559"/>
      <c r="AKC596" s="559"/>
      <c r="AKD596" s="559"/>
      <c r="AKE596" s="559"/>
      <c r="AKF596" s="559"/>
      <c r="AKG596" s="559"/>
      <c r="AKH596" s="559"/>
      <c r="AKI596" s="559"/>
      <c r="AKJ596" s="559"/>
      <c r="AKK596" s="559"/>
      <c r="AKL596" s="559"/>
      <c r="AKM596" s="559"/>
      <c r="AKN596" s="559"/>
      <c r="AKO596" s="559"/>
      <c r="AKP596" s="559"/>
      <c r="AKQ596" s="559"/>
      <c r="AKR596" s="559"/>
      <c r="AKS596" s="559"/>
      <c r="AKT596" s="559"/>
      <c r="AKU596" s="559"/>
      <c r="AKV596" s="559"/>
      <c r="AKW596" s="559"/>
      <c r="AKX596" s="559"/>
      <c r="AKY596" s="559"/>
      <c r="AKZ596" s="559"/>
      <c r="ALA596" s="559"/>
      <c r="ALB596" s="559"/>
      <c r="ALC596" s="559"/>
      <c r="ALD596" s="559"/>
      <c r="ALE596" s="559"/>
      <c r="ALF596" s="559"/>
      <c r="ALG596" s="559"/>
      <c r="ALH596" s="559"/>
      <c r="ALI596" s="559"/>
      <c r="ALJ596" s="559"/>
      <c r="ALK596" s="559"/>
      <c r="ALL596" s="559"/>
      <c r="ALM596" s="559"/>
      <c r="ALN596" s="559"/>
      <c r="ALO596" s="559"/>
      <c r="ALP596" s="559"/>
      <c r="ALQ596" s="559"/>
      <c r="ALR596" s="559"/>
      <c r="ALS596" s="559"/>
      <c r="ALT596" s="559"/>
      <c r="ALU596" s="559"/>
      <c r="ALV596" s="559"/>
      <c r="ALW596" s="559"/>
      <c r="ALX596" s="559"/>
      <c r="ALY596" s="559"/>
      <c r="ALZ596" s="559"/>
      <c r="AMA596" s="559"/>
      <c r="AMB596" s="559"/>
      <c r="AMC596" s="559"/>
      <c r="AMD596" s="559"/>
      <c r="AME596" s="559"/>
      <c r="AMF596" s="559"/>
      <c r="AMG596" s="559"/>
      <c r="AMH596" s="559"/>
      <c r="AMI596" s="559"/>
      <c r="AMJ596" s="559"/>
    </row>
    <row r="597" spans="1:1026" x14ac:dyDescent="0.25">
      <c r="A597" s="258" t="s">
        <v>5531</v>
      </c>
      <c r="B597" s="257">
        <v>597</v>
      </c>
      <c r="C597" s="258" t="s">
        <v>24682</v>
      </c>
      <c r="D597" s="308" t="s">
        <v>5775</v>
      </c>
      <c r="E597" s="286"/>
      <c r="F597" s="291">
        <v>4</v>
      </c>
      <c r="G597" s="280"/>
      <c r="H597" s="280">
        <v>3</v>
      </c>
      <c r="I597" s="492" t="s">
        <v>750</v>
      </c>
      <c r="J597" s="278"/>
      <c r="K597" s="278">
        <v>1</v>
      </c>
      <c r="L597" s="278">
        <v>1</v>
      </c>
      <c r="M597" s="278"/>
      <c r="N597" s="293"/>
      <c r="O597" s="281"/>
      <c r="P597" s="281"/>
      <c r="Q597" s="278">
        <v>2</v>
      </c>
      <c r="R597" s="278"/>
      <c r="S597" s="293" t="s">
        <v>748</v>
      </c>
      <c r="T597" s="293"/>
      <c r="U597" s="293"/>
      <c r="V597" s="462"/>
      <c r="W597" s="283">
        <f t="shared" si="251"/>
        <v>100</v>
      </c>
      <c r="X597" s="283">
        <f t="shared" si="262"/>
        <v>100</v>
      </c>
      <c r="Y597" s="283">
        <f t="shared" si="255"/>
        <v>100</v>
      </c>
      <c r="Z597" s="283">
        <f t="shared" si="263"/>
        <v>100</v>
      </c>
      <c r="AA597" s="283">
        <f t="shared" si="264"/>
        <v>10</v>
      </c>
      <c r="AB597" s="287">
        <f t="shared" si="253"/>
        <v>100</v>
      </c>
      <c r="AC597" s="287">
        <f t="shared" si="252"/>
        <v>0.1</v>
      </c>
      <c r="AD597" s="287">
        <f t="shared" si="265"/>
        <v>100</v>
      </c>
      <c r="AE597" s="284">
        <f t="shared" si="260"/>
        <v>1</v>
      </c>
      <c r="AF597" s="284">
        <f t="shared" si="261"/>
        <v>100</v>
      </c>
      <c r="AG597" s="268">
        <f t="shared" si="257"/>
        <v>1</v>
      </c>
      <c r="AH597" s="268">
        <f t="shared" si="254"/>
        <v>100</v>
      </c>
      <c r="AI597" s="268">
        <f t="shared" si="258"/>
        <v>3</v>
      </c>
      <c r="AJ597" s="268">
        <f t="shared" si="259"/>
        <v>100</v>
      </c>
      <c r="AK597" s="305" t="s">
        <v>750</v>
      </c>
      <c r="AL597" s="286"/>
      <c r="AM597" s="297"/>
      <c r="AN597" s="511"/>
      <c r="AO597" s="357"/>
      <c r="AP597" s="357"/>
      <c r="AQ597" s="277"/>
      <c r="AR597" s="171" t="s">
        <v>24683</v>
      </c>
      <c r="AS597" s="171"/>
      <c r="AT597" s="286"/>
      <c r="AU597" s="286"/>
      <c r="AV597" s="559"/>
    </row>
    <row r="598" spans="1:1026" x14ac:dyDescent="0.25">
      <c r="A598" s="258" t="s">
        <v>24729</v>
      </c>
      <c r="B598" s="257">
        <v>598</v>
      </c>
      <c r="C598" s="258" t="s">
        <v>24730</v>
      </c>
      <c r="D598" s="308" t="s">
        <v>25378</v>
      </c>
      <c r="E598" s="286"/>
      <c r="F598" s="291"/>
      <c r="G598" s="280"/>
      <c r="H598" s="280"/>
      <c r="I598" s="492" t="s">
        <v>750</v>
      </c>
      <c r="J598" s="278">
        <v>2</v>
      </c>
      <c r="K598" s="278">
        <v>2</v>
      </c>
      <c r="L598" s="278">
        <v>1</v>
      </c>
      <c r="M598" s="278"/>
      <c r="N598" s="293"/>
      <c r="O598" s="281"/>
      <c r="P598" s="281"/>
      <c r="Q598" s="278"/>
      <c r="R598" s="278"/>
      <c r="S598" s="293"/>
      <c r="T598" s="293"/>
      <c r="U598" s="293"/>
      <c r="V598" s="462"/>
      <c r="W598" s="283">
        <f t="shared" si="251"/>
        <v>100</v>
      </c>
      <c r="X598" s="283">
        <f t="shared" si="262"/>
        <v>100</v>
      </c>
      <c r="Y598" s="283">
        <f t="shared" si="255"/>
        <v>100</v>
      </c>
      <c r="Z598" s="283">
        <f t="shared" si="263"/>
        <v>100</v>
      </c>
      <c r="AA598" s="283">
        <f t="shared" si="264"/>
        <v>100</v>
      </c>
      <c r="AB598" s="287">
        <f t="shared" si="253"/>
        <v>100</v>
      </c>
      <c r="AC598" s="287">
        <f t="shared" si="252"/>
        <v>100</v>
      </c>
      <c r="AD598" s="287">
        <f t="shared" si="265"/>
        <v>100</v>
      </c>
      <c r="AE598" s="284">
        <f t="shared" si="260"/>
        <v>1</v>
      </c>
      <c r="AF598" s="284">
        <f t="shared" si="261"/>
        <v>100</v>
      </c>
      <c r="AG598" s="268">
        <f t="shared" si="257"/>
        <v>10</v>
      </c>
      <c r="AH598" s="268">
        <f t="shared" si="254"/>
        <v>10</v>
      </c>
      <c r="AI598" s="268">
        <f t="shared" si="258"/>
        <v>100</v>
      </c>
      <c r="AJ598" s="268">
        <f t="shared" si="259"/>
        <v>100</v>
      </c>
      <c r="AK598" s="305" t="s">
        <v>750</v>
      </c>
      <c r="AL598" s="286"/>
      <c r="AM598" s="297"/>
      <c r="AN598" s="511"/>
      <c r="AO598" s="357"/>
      <c r="AP598" s="357"/>
      <c r="AQ598" s="277"/>
      <c r="AR598" s="171" t="s">
        <v>24731</v>
      </c>
      <c r="AS598" s="171"/>
      <c r="AT598" s="286"/>
      <c r="AU598" s="286"/>
      <c r="AV598" s="559"/>
    </row>
    <row r="599" spans="1:1026" customFormat="1" x14ac:dyDescent="0.25">
      <c r="A599" s="258" t="s">
        <v>11466</v>
      </c>
      <c r="B599" s="257">
        <v>599</v>
      </c>
      <c r="C599" s="356" t="s">
        <v>27732</v>
      </c>
      <c r="D599" s="308" t="s">
        <v>11465</v>
      </c>
      <c r="E599" s="411"/>
      <c r="F599" s="291"/>
      <c r="G599" s="280"/>
      <c r="H599" s="280"/>
      <c r="I599" s="492">
        <v>4.93</v>
      </c>
      <c r="J599" s="278">
        <v>2</v>
      </c>
      <c r="K599" s="278">
        <v>2</v>
      </c>
      <c r="L599" s="278">
        <v>1</v>
      </c>
      <c r="M599" s="278"/>
      <c r="N599" s="293"/>
      <c r="O599" s="281"/>
      <c r="P599" s="281"/>
      <c r="Q599" s="278"/>
      <c r="R599" s="278"/>
      <c r="S599" s="293"/>
      <c r="T599" s="293"/>
      <c r="U599" s="293"/>
      <c r="V599" s="462"/>
      <c r="W599" s="283">
        <f t="shared" si="251"/>
        <v>100</v>
      </c>
      <c r="X599" s="283">
        <f t="shared" si="262"/>
        <v>100</v>
      </c>
      <c r="Y599" s="283">
        <f t="shared" si="255"/>
        <v>100</v>
      </c>
      <c r="Z599" s="283">
        <f t="shared" si="263"/>
        <v>100</v>
      </c>
      <c r="AA599" s="283">
        <f t="shared" si="264"/>
        <v>100</v>
      </c>
      <c r="AB599" s="287">
        <f t="shared" si="253"/>
        <v>100</v>
      </c>
      <c r="AC599" s="287">
        <f t="shared" si="252"/>
        <v>100</v>
      </c>
      <c r="AD599" s="287">
        <f t="shared" si="265"/>
        <v>100</v>
      </c>
      <c r="AE599" s="284">
        <f t="shared" si="260"/>
        <v>1</v>
      </c>
      <c r="AF599" s="284">
        <f t="shared" si="261"/>
        <v>100</v>
      </c>
      <c r="AG599" s="342">
        <v>5</v>
      </c>
      <c r="AH599" s="342">
        <v>5</v>
      </c>
      <c r="AI599" s="268">
        <f t="shared" si="258"/>
        <v>100</v>
      </c>
      <c r="AJ599" s="268">
        <f t="shared" si="259"/>
        <v>100</v>
      </c>
      <c r="AK599" s="305" t="s">
        <v>24289</v>
      </c>
      <c r="AL599" s="411"/>
      <c r="AM599" s="277">
        <v>2</v>
      </c>
      <c r="AN599" s="511"/>
      <c r="AO599" s="357"/>
      <c r="AP599" s="357"/>
      <c r="AQ599" s="277"/>
      <c r="AR599" s="356" t="s">
        <v>756</v>
      </c>
      <c r="AS599" s="356"/>
      <c r="AT599" s="411"/>
      <c r="AU599" s="411"/>
      <c r="AV599" s="561"/>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c r="CN599" s="150"/>
      <c r="CO599" s="150"/>
      <c r="CP599" s="150"/>
      <c r="CQ599" s="150"/>
      <c r="CR599" s="150"/>
      <c r="CS599" s="150"/>
      <c r="CT599" s="150"/>
      <c r="CU599" s="150"/>
      <c r="CV599" s="150"/>
      <c r="CW599" s="150"/>
      <c r="CX599" s="150"/>
      <c r="CY599" s="150"/>
      <c r="CZ599" s="150"/>
      <c r="DA599" s="150"/>
      <c r="DB599" s="150"/>
      <c r="DC599" s="150"/>
      <c r="DD599" s="150"/>
      <c r="DE599" s="150"/>
      <c r="DF599" s="150"/>
      <c r="DG599" s="150"/>
      <c r="DH599" s="150"/>
      <c r="DI599" s="150"/>
      <c r="DJ599" s="150"/>
      <c r="DK599" s="150"/>
      <c r="DL599" s="150"/>
      <c r="DM599" s="150"/>
      <c r="DN599" s="150"/>
      <c r="DO599" s="150"/>
      <c r="DP599" s="150"/>
      <c r="DQ599" s="150"/>
      <c r="DR599" s="150"/>
      <c r="DS599" s="150"/>
      <c r="DT599" s="150"/>
      <c r="DU599" s="150"/>
      <c r="DV599" s="150"/>
      <c r="DW599" s="150"/>
      <c r="DX599" s="150"/>
      <c r="DY599" s="150"/>
      <c r="DZ599" s="150"/>
      <c r="EA599" s="150"/>
      <c r="EB599" s="150"/>
      <c r="EC599" s="150"/>
      <c r="ED599" s="150"/>
      <c r="EE599" s="150"/>
      <c r="EF599" s="150"/>
      <c r="EG599" s="150"/>
      <c r="EH599" s="150"/>
      <c r="EI599" s="150"/>
      <c r="EJ599" s="150"/>
      <c r="EK599" s="150"/>
      <c r="EL599" s="150"/>
      <c r="EM599" s="150"/>
      <c r="EN599" s="150"/>
      <c r="EO599" s="150"/>
      <c r="EP599" s="150"/>
      <c r="EQ599" s="150"/>
      <c r="ER599" s="150"/>
      <c r="ES599" s="150"/>
      <c r="ET599" s="150"/>
      <c r="EU599" s="150"/>
      <c r="EV599" s="150"/>
      <c r="EW599" s="150"/>
      <c r="EX599" s="150"/>
      <c r="EY599" s="150"/>
      <c r="EZ599" s="150"/>
      <c r="FA599" s="150"/>
      <c r="FB599" s="150"/>
      <c r="FC599" s="150"/>
      <c r="FD599" s="150"/>
      <c r="FE599" s="150"/>
      <c r="FF599" s="150"/>
      <c r="FG599" s="150"/>
      <c r="FH599" s="150"/>
      <c r="FI599" s="150"/>
      <c r="FJ599" s="150"/>
      <c r="FK599" s="150"/>
      <c r="FL599" s="150"/>
      <c r="FM599" s="150"/>
      <c r="FN599" s="150"/>
      <c r="FO599" s="150"/>
      <c r="FP599" s="150"/>
      <c r="FQ599" s="150"/>
      <c r="FR599" s="150"/>
      <c r="FS599" s="150"/>
      <c r="FT599" s="150"/>
      <c r="FU599" s="150"/>
      <c r="FV599" s="150"/>
      <c r="FW599" s="150"/>
      <c r="FX599" s="150"/>
      <c r="FY599" s="150"/>
      <c r="FZ599" s="150"/>
      <c r="GA599" s="150"/>
      <c r="GB599" s="150"/>
      <c r="GC599" s="150"/>
      <c r="GD599" s="150"/>
      <c r="GE599" s="150"/>
      <c r="GF599" s="150"/>
      <c r="GG599" s="150"/>
      <c r="GH599" s="150"/>
      <c r="GI599" s="150"/>
      <c r="GJ599" s="150"/>
      <c r="GK599" s="150"/>
      <c r="GL599" s="150"/>
      <c r="GM599" s="150"/>
      <c r="GN599" s="150"/>
      <c r="GO599" s="150"/>
      <c r="GP599" s="150"/>
      <c r="GQ599" s="150"/>
      <c r="GR599" s="150"/>
      <c r="GS599" s="150"/>
      <c r="GT599" s="150"/>
      <c r="GU599" s="150"/>
      <c r="GV599" s="150"/>
      <c r="GW599" s="150"/>
      <c r="GX599" s="150"/>
      <c r="GY599" s="150"/>
      <c r="GZ599" s="150"/>
      <c r="HA599" s="150"/>
      <c r="HB599" s="150"/>
      <c r="HC599" s="150"/>
      <c r="HD599" s="150"/>
      <c r="HE599" s="150"/>
      <c r="HF599" s="150"/>
      <c r="HG599" s="150"/>
      <c r="HH599" s="150"/>
      <c r="HI599" s="150"/>
      <c r="HJ599" s="150"/>
      <c r="HK599" s="150"/>
      <c r="HL599" s="150"/>
      <c r="HM599" s="150"/>
      <c r="HN599" s="150"/>
      <c r="HO599" s="150"/>
      <c r="HP599" s="150"/>
      <c r="HQ599" s="150"/>
      <c r="HR599" s="150"/>
      <c r="HS599" s="150"/>
      <c r="HT599" s="150"/>
      <c r="HU599" s="150"/>
      <c r="HV599" s="150"/>
      <c r="HW599" s="150"/>
      <c r="HX599" s="150"/>
      <c r="HY599" s="150"/>
      <c r="HZ599" s="150"/>
      <c r="IA599" s="150"/>
      <c r="IB599" s="150"/>
      <c r="IC599" s="150"/>
      <c r="ID599" s="150"/>
      <c r="IE599" s="150"/>
      <c r="IF599" s="150"/>
      <c r="IG599" s="150"/>
      <c r="IH599" s="150"/>
      <c r="II599" s="150"/>
      <c r="IJ599" s="150"/>
      <c r="IK599" s="150"/>
      <c r="IL599" s="150"/>
      <c r="IM599" s="150"/>
      <c r="IN599" s="150"/>
      <c r="IO599" s="150"/>
      <c r="IP599" s="150"/>
      <c r="IQ599" s="150"/>
      <c r="IR599" s="150"/>
      <c r="IS599" s="150"/>
      <c r="IT599" s="150"/>
      <c r="IU599" s="150"/>
      <c r="IV599" s="150"/>
      <c r="IW599" s="150"/>
      <c r="IX599" s="150"/>
      <c r="IY599" s="150"/>
      <c r="IZ599" s="150"/>
      <c r="JA599" s="150"/>
      <c r="JB599" s="150"/>
      <c r="JC599" s="150"/>
      <c r="JD599" s="150"/>
      <c r="JE599" s="150"/>
      <c r="JF599" s="150"/>
      <c r="JG599" s="150"/>
      <c r="JH599" s="150"/>
      <c r="JI599" s="150"/>
      <c r="JJ599" s="150"/>
      <c r="JK599" s="150"/>
      <c r="JL599" s="150"/>
      <c r="JM599" s="150"/>
      <c r="JN599" s="150"/>
      <c r="JO599" s="150"/>
      <c r="JP599" s="150"/>
      <c r="JQ599" s="150"/>
      <c r="JR599" s="150"/>
      <c r="JS599" s="150"/>
      <c r="JT599" s="150"/>
      <c r="JU599" s="150"/>
      <c r="JV599" s="150"/>
      <c r="JW599" s="150"/>
      <c r="JX599" s="150"/>
      <c r="JY599" s="150"/>
      <c r="JZ599" s="150"/>
      <c r="KA599" s="150"/>
      <c r="KB599" s="150"/>
      <c r="KC599" s="150"/>
      <c r="KD599" s="150"/>
      <c r="KE599" s="150"/>
      <c r="KF599" s="150"/>
      <c r="KG599" s="150"/>
      <c r="KH599" s="150"/>
      <c r="KI599" s="150"/>
      <c r="KJ599" s="150"/>
      <c r="KK599" s="150"/>
      <c r="KL599" s="150"/>
      <c r="KM599" s="150"/>
      <c r="KN599" s="150"/>
      <c r="KO599" s="150"/>
      <c r="KP599" s="150"/>
      <c r="KQ599" s="150"/>
      <c r="KR599" s="150"/>
      <c r="KS599" s="150"/>
      <c r="KT599" s="150"/>
      <c r="KU599" s="150"/>
      <c r="KV599" s="150"/>
      <c r="KW599" s="150"/>
      <c r="KX599" s="150"/>
      <c r="KY599" s="150"/>
      <c r="KZ599" s="150"/>
      <c r="LA599" s="150"/>
      <c r="LB599" s="150"/>
      <c r="LC599" s="150"/>
      <c r="LD599" s="150"/>
      <c r="LE599" s="150"/>
      <c r="LF599" s="150"/>
      <c r="LG599" s="150"/>
      <c r="LH599" s="150"/>
      <c r="LI599" s="150"/>
      <c r="LJ599" s="150"/>
      <c r="LK599" s="150"/>
      <c r="LL599" s="150"/>
      <c r="LM599" s="150"/>
      <c r="LN599" s="150"/>
      <c r="LO599" s="150"/>
      <c r="LP599" s="150"/>
      <c r="LQ599" s="150"/>
      <c r="LR599" s="150"/>
      <c r="LS599" s="150"/>
      <c r="LT599" s="150"/>
      <c r="LU599" s="150"/>
      <c r="LV599" s="150"/>
      <c r="LW599" s="150"/>
      <c r="LX599" s="150"/>
      <c r="LY599" s="150"/>
      <c r="LZ599" s="150"/>
      <c r="MA599" s="150"/>
      <c r="MB599" s="150"/>
      <c r="MC599" s="150"/>
      <c r="MD599" s="150"/>
      <c r="ME599" s="150"/>
      <c r="MF599" s="150"/>
      <c r="MG599" s="150"/>
      <c r="MH599" s="150"/>
      <c r="MI599" s="150"/>
      <c r="MJ599" s="150"/>
      <c r="MK599" s="150"/>
      <c r="ML599" s="150"/>
      <c r="MM599" s="150"/>
      <c r="MN599" s="150"/>
      <c r="MO599" s="150"/>
      <c r="MP599" s="150"/>
      <c r="MQ599" s="150"/>
      <c r="MR599" s="150"/>
      <c r="MS599" s="150"/>
      <c r="MT599" s="150"/>
      <c r="MU599" s="150"/>
      <c r="MV599" s="150"/>
      <c r="MW599" s="150"/>
      <c r="MX599" s="150"/>
      <c r="MY599" s="150"/>
      <c r="MZ599" s="150"/>
      <c r="NA599" s="150"/>
      <c r="NB599" s="150"/>
      <c r="NC599" s="150"/>
      <c r="ND599" s="150"/>
      <c r="NE599" s="150"/>
      <c r="NF599" s="150"/>
      <c r="NG599" s="150"/>
      <c r="NH599" s="150"/>
      <c r="NI599" s="150"/>
      <c r="NJ599" s="150"/>
      <c r="NK599" s="150"/>
      <c r="NL599" s="150"/>
      <c r="NM599" s="150"/>
      <c r="NN599" s="150"/>
      <c r="NO599" s="150"/>
      <c r="NP599" s="150"/>
      <c r="NQ599" s="150"/>
      <c r="NR599" s="150"/>
      <c r="NS599" s="150"/>
      <c r="NT599" s="150"/>
      <c r="NU599" s="150"/>
      <c r="NV599" s="150"/>
      <c r="NW599" s="150"/>
      <c r="NX599" s="150"/>
      <c r="NY599" s="150"/>
      <c r="NZ599" s="150"/>
      <c r="OA599" s="150"/>
      <c r="OB599" s="150"/>
      <c r="OC599" s="150"/>
      <c r="OD599" s="150"/>
      <c r="OE599" s="150"/>
      <c r="OF599" s="150"/>
      <c r="OG599" s="150"/>
      <c r="OH599" s="150"/>
      <c r="OI599" s="150"/>
      <c r="OJ599" s="150"/>
      <c r="OK599" s="150"/>
      <c r="OL599" s="150"/>
      <c r="OM599" s="150"/>
      <c r="ON599" s="150"/>
      <c r="OO599" s="150"/>
      <c r="OP599" s="150"/>
      <c r="OQ599" s="150"/>
      <c r="OR599" s="150"/>
      <c r="OS599" s="150"/>
      <c r="OT599" s="150"/>
      <c r="OU599" s="150"/>
      <c r="OV599" s="150"/>
      <c r="OW599" s="150"/>
      <c r="OX599" s="150"/>
      <c r="OY599" s="150"/>
      <c r="OZ599" s="150"/>
      <c r="PA599" s="150"/>
      <c r="PB599" s="150"/>
      <c r="PC599" s="150"/>
      <c r="PD599" s="150"/>
      <c r="PE599" s="150"/>
      <c r="PF599" s="150"/>
      <c r="PG599" s="150"/>
      <c r="PH599" s="150"/>
      <c r="PI599" s="150"/>
      <c r="PJ599" s="150"/>
      <c r="PK599" s="150"/>
      <c r="PL599" s="150"/>
      <c r="PM599" s="150"/>
      <c r="PN599" s="150"/>
      <c r="PO599" s="150"/>
      <c r="PP599" s="150"/>
      <c r="PQ599" s="150"/>
      <c r="PR599" s="150"/>
      <c r="PS599" s="150"/>
      <c r="PT599" s="150"/>
      <c r="PU599" s="150"/>
      <c r="PV599" s="150"/>
      <c r="PW599" s="150"/>
      <c r="PX599" s="150"/>
      <c r="PY599" s="150"/>
      <c r="PZ599" s="150"/>
      <c r="QA599" s="150"/>
      <c r="QB599" s="150"/>
      <c r="QC599" s="150"/>
      <c r="QD599" s="150"/>
      <c r="QE599" s="150"/>
      <c r="QF599" s="150"/>
      <c r="QG599" s="150"/>
      <c r="QH599" s="150"/>
      <c r="QI599" s="150"/>
      <c r="QJ599" s="150"/>
      <c r="QK599" s="150"/>
      <c r="QL599" s="150"/>
      <c r="QM599" s="150"/>
      <c r="QN599" s="150"/>
      <c r="QO599" s="150"/>
      <c r="QP599" s="150"/>
      <c r="QQ599" s="150"/>
      <c r="QR599" s="150"/>
      <c r="QS599" s="150"/>
      <c r="QT599" s="150"/>
      <c r="QU599" s="150"/>
      <c r="QV599" s="150"/>
      <c r="QW599" s="150"/>
      <c r="QX599" s="150"/>
      <c r="QY599" s="150"/>
      <c r="QZ599" s="150"/>
      <c r="RA599" s="150"/>
      <c r="RB599" s="150"/>
      <c r="RC599" s="150"/>
      <c r="RD599" s="150"/>
      <c r="RE599" s="150"/>
      <c r="RF599" s="150"/>
      <c r="RG599" s="150"/>
      <c r="RH599" s="150"/>
      <c r="RI599" s="150"/>
      <c r="RJ599" s="150"/>
      <c r="RK599" s="150"/>
      <c r="RL599" s="150"/>
      <c r="RM599" s="150"/>
      <c r="RN599" s="150"/>
      <c r="RO599" s="150"/>
      <c r="RP599" s="150"/>
      <c r="RQ599" s="150"/>
      <c r="RR599" s="150"/>
      <c r="RS599" s="150"/>
      <c r="RT599" s="150"/>
      <c r="RU599" s="150"/>
      <c r="RV599" s="150"/>
      <c r="RW599" s="150"/>
      <c r="RX599" s="150"/>
      <c r="RY599" s="150"/>
      <c r="RZ599" s="150"/>
      <c r="SA599" s="150"/>
      <c r="SB599" s="150"/>
      <c r="SC599" s="150"/>
      <c r="SD599" s="150"/>
      <c r="SE599" s="150"/>
      <c r="SF599" s="150"/>
      <c r="SG599" s="150"/>
      <c r="SH599" s="150"/>
      <c r="SI599" s="150"/>
      <c r="SJ599" s="150"/>
      <c r="SK599" s="150"/>
      <c r="SL599" s="150"/>
      <c r="SM599" s="150"/>
      <c r="SN599" s="150"/>
      <c r="SO599" s="150"/>
      <c r="SP599" s="150"/>
      <c r="SQ599" s="150"/>
      <c r="SR599" s="150"/>
      <c r="SS599" s="150"/>
      <c r="ST599" s="150"/>
      <c r="SU599" s="150"/>
      <c r="SV599" s="150"/>
      <c r="SW599" s="150"/>
      <c r="SX599" s="150"/>
      <c r="SY599" s="150"/>
      <c r="SZ599" s="150"/>
      <c r="TA599" s="150"/>
      <c r="TB599" s="150"/>
      <c r="TC599" s="150"/>
      <c r="TD599" s="150"/>
      <c r="TE599" s="150"/>
      <c r="TF599" s="150"/>
      <c r="TG599" s="150"/>
      <c r="TH599" s="150"/>
      <c r="TI599" s="150"/>
      <c r="TJ599" s="150"/>
      <c r="TK599" s="150"/>
      <c r="TL599" s="150"/>
      <c r="TM599" s="150"/>
      <c r="TN599" s="150"/>
      <c r="TO599" s="150"/>
      <c r="TP599" s="150"/>
      <c r="TQ599" s="150"/>
      <c r="TR599" s="150"/>
      <c r="TS599" s="150"/>
      <c r="TT599" s="150"/>
      <c r="TU599" s="150"/>
      <c r="TV599" s="150"/>
      <c r="TW599" s="150"/>
      <c r="TX599" s="150"/>
      <c r="TY599" s="150"/>
      <c r="TZ599" s="150"/>
      <c r="UA599" s="150"/>
      <c r="UB599" s="150"/>
      <c r="UC599" s="150"/>
      <c r="UD599" s="150"/>
      <c r="UE599" s="150"/>
      <c r="UF599" s="150"/>
      <c r="UG599" s="150"/>
      <c r="UH599" s="150"/>
      <c r="UI599" s="150"/>
      <c r="UJ599" s="150"/>
      <c r="UK599" s="150"/>
      <c r="UL599" s="150"/>
      <c r="UM599" s="150"/>
      <c r="UN599" s="150"/>
      <c r="UO599" s="150"/>
      <c r="UP599" s="150"/>
      <c r="UQ599" s="150"/>
      <c r="UR599" s="150"/>
      <c r="US599" s="150"/>
      <c r="UT599" s="150"/>
      <c r="UU599" s="150"/>
      <c r="UV599" s="150"/>
      <c r="UW599" s="150"/>
      <c r="UX599" s="150"/>
      <c r="UY599" s="150"/>
      <c r="UZ599" s="150"/>
      <c r="VA599" s="150"/>
      <c r="VB599" s="150"/>
      <c r="VC599" s="150"/>
      <c r="VD599" s="150"/>
      <c r="VE599" s="150"/>
      <c r="VF599" s="150"/>
      <c r="VG599" s="150"/>
      <c r="VH599" s="150"/>
      <c r="VI599" s="150"/>
      <c r="VJ599" s="150"/>
      <c r="VK599" s="150"/>
      <c r="VL599" s="150"/>
      <c r="VM599" s="150"/>
      <c r="VN599" s="150"/>
      <c r="VO599" s="150"/>
      <c r="VP599" s="150"/>
      <c r="VQ599" s="150"/>
      <c r="VR599" s="150"/>
      <c r="VS599" s="150"/>
      <c r="VT599" s="150"/>
      <c r="VU599" s="150"/>
      <c r="VV599" s="150"/>
      <c r="VW599" s="150"/>
      <c r="VX599" s="150"/>
      <c r="VY599" s="150"/>
      <c r="VZ599" s="150"/>
      <c r="WA599" s="150"/>
      <c r="WB599" s="150"/>
      <c r="WC599" s="150"/>
      <c r="WD599" s="150"/>
      <c r="WE599" s="150"/>
      <c r="WF599" s="150"/>
      <c r="WG599" s="150"/>
      <c r="WH599" s="150"/>
      <c r="WI599" s="150"/>
      <c r="WJ599" s="150"/>
      <c r="WK599" s="150"/>
      <c r="WL599" s="150"/>
      <c r="WM599" s="150"/>
      <c r="WN599" s="150"/>
      <c r="WO599" s="150"/>
      <c r="WP599" s="150"/>
      <c r="WQ599" s="150"/>
      <c r="WR599" s="150"/>
      <c r="WS599" s="150"/>
      <c r="WT599" s="150"/>
      <c r="WU599" s="150"/>
      <c r="WV599" s="150"/>
      <c r="WW599" s="150"/>
      <c r="WX599" s="150"/>
      <c r="WY599" s="150"/>
      <c r="WZ599" s="150"/>
      <c r="XA599" s="150"/>
      <c r="XB599" s="150"/>
      <c r="XC599" s="150"/>
      <c r="XD599" s="150"/>
      <c r="XE599" s="150"/>
      <c r="XF599" s="150"/>
      <c r="XG599" s="150"/>
      <c r="XH599" s="150"/>
      <c r="XI599" s="150"/>
      <c r="XJ599" s="150"/>
      <c r="XK599" s="150"/>
      <c r="XL599" s="150"/>
      <c r="XM599" s="150"/>
      <c r="XN599" s="150"/>
      <c r="XO599" s="150"/>
      <c r="XP599" s="150"/>
      <c r="XQ599" s="150"/>
      <c r="XR599" s="150"/>
      <c r="XS599" s="150"/>
      <c r="XT599" s="150"/>
      <c r="XU599" s="150"/>
      <c r="XV599" s="150"/>
      <c r="XW599" s="150"/>
      <c r="XX599" s="150"/>
      <c r="XY599" s="150"/>
      <c r="XZ599" s="150"/>
      <c r="YA599" s="150"/>
      <c r="YB599" s="150"/>
      <c r="YC599" s="150"/>
      <c r="YD599" s="150"/>
      <c r="YE599" s="150"/>
      <c r="YF599" s="150"/>
      <c r="YG599" s="150"/>
      <c r="YH599" s="150"/>
      <c r="YI599" s="150"/>
      <c r="YJ599" s="150"/>
      <c r="YK599" s="150"/>
      <c r="YL599" s="150"/>
      <c r="YM599" s="150"/>
      <c r="YN599" s="150"/>
      <c r="YO599" s="150"/>
      <c r="YP599" s="150"/>
      <c r="YQ599" s="150"/>
      <c r="YR599" s="150"/>
      <c r="YS599" s="150"/>
      <c r="YT599" s="150"/>
      <c r="YU599" s="150"/>
      <c r="YV599" s="150"/>
      <c r="YW599" s="150"/>
      <c r="YX599" s="150"/>
      <c r="YY599" s="150"/>
      <c r="YZ599" s="150"/>
      <c r="ZA599" s="150"/>
      <c r="ZB599" s="150"/>
      <c r="ZC599" s="150"/>
      <c r="ZD599" s="150"/>
      <c r="ZE599" s="150"/>
      <c r="ZF599" s="150"/>
      <c r="ZG599" s="150"/>
      <c r="ZH599" s="150"/>
      <c r="ZI599" s="150"/>
      <c r="ZJ599" s="150"/>
      <c r="ZK599" s="150"/>
      <c r="ZL599" s="150"/>
      <c r="ZM599" s="150"/>
      <c r="ZN599" s="150"/>
      <c r="ZO599" s="150"/>
      <c r="ZP599" s="150"/>
      <c r="ZQ599" s="150"/>
      <c r="ZR599" s="150"/>
      <c r="ZS599" s="150"/>
      <c r="ZT599" s="150"/>
      <c r="ZU599" s="150"/>
      <c r="ZV599" s="150"/>
      <c r="ZW599" s="150"/>
      <c r="ZX599" s="150"/>
      <c r="ZY599" s="150"/>
      <c r="ZZ599" s="150"/>
      <c r="AAA599" s="150"/>
      <c r="AAB599" s="150"/>
      <c r="AAC599" s="150"/>
      <c r="AAD599" s="150"/>
      <c r="AAE599" s="150"/>
      <c r="AAF599" s="150"/>
      <c r="AAG599" s="150"/>
      <c r="AAH599" s="150"/>
      <c r="AAI599" s="150"/>
      <c r="AAJ599" s="150"/>
      <c r="AAK599" s="150"/>
      <c r="AAL599" s="150"/>
      <c r="AAM599" s="150"/>
      <c r="AAN599" s="150"/>
      <c r="AAO599" s="150"/>
      <c r="AAP599" s="150"/>
      <c r="AAQ599" s="150"/>
      <c r="AAR599" s="150"/>
      <c r="AAS599" s="150"/>
      <c r="AAT599" s="150"/>
      <c r="AAU599" s="150"/>
      <c r="AAV599" s="150"/>
      <c r="AAW599" s="150"/>
      <c r="AAX599" s="150"/>
      <c r="AAY599" s="150"/>
      <c r="AAZ599" s="150"/>
      <c r="ABA599" s="150"/>
      <c r="ABB599" s="150"/>
      <c r="ABC599" s="150"/>
      <c r="ABD599" s="150"/>
      <c r="ABE599" s="150"/>
      <c r="ABF599" s="150"/>
      <c r="ABG599" s="150"/>
      <c r="ABH599" s="150"/>
      <c r="ABI599" s="150"/>
      <c r="ABJ599" s="150"/>
      <c r="ABK599" s="150"/>
      <c r="ABL599" s="150"/>
      <c r="ABM599" s="150"/>
      <c r="ABN599" s="150"/>
      <c r="ABO599" s="150"/>
      <c r="ABP599" s="150"/>
      <c r="ABQ599" s="150"/>
      <c r="ABR599" s="150"/>
      <c r="ABS599" s="150"/>
      <c r="ABT599" s="150"/>
      <c r="ABU599" s="150"/>
      <c r="ABV599" s="150"/>
      <c r="ABW599" s="150"/>
      <c r="ABX599" s="150"/>
      <c r="ABY599" s="150"/>
      <c r="ABZ599" s="150"/>
      <c r="ACA599" s="150"/>
      <c r="ACB599" s="150"/>
      <c r="ACC599" s="150"/>
      <c r="ACD599" s="150"/>
      <c r="ACE599" s="150"/>
      <c r="ACF599" s="150"/>
      <c r="ACG599" s="150"/>
      <c r="ACH599" s="150"/>
      <c r="ACI599" s="150"/>
      <c r="ACJ599" s="150"/>
      <c r="ACK599" s="150"/>
      <c r="ACL599" s="150"/>
      <c r="ACM599" s="150"/>
      <c r="ACN599" s="150"/>
      <c r="ACO599" s="150"/>
      <c r="ACP599" s="150"/>
      <c r="ACQ599" s="150"/>
      <c r="ACR599" s="150"/>
      <c r="ACS599" s="150"/>
      <c r="ACT599" s="150"/>
      <c r="ACU599" s="150"/>
      <c r="ACV599" s="150"/>
      <c r="ACW599" s="150"/>
      <c r="ACX599" s="150"/>
      <c r="ACY599" s="150"/>
      <c r="ACZ599" s="150"/>
      <c r="ADA599" s="150"/>
      <c r="ADB599" s="150"/>
      <c r="ADC599" s="150"/>
      <c r="ADD599" s="150"/>
      <c r="ADE599" s="150"/>
      <c r="ADF599" s="150"/>
      <c r="ADG599" s="150"/>
      <c r="ADH599" s="150"/>
      <c r="ADI599" s="150"/>
      <c r="ADJ599" s="150"/>
      <c r="ADK599" s="150"/>
      <c r="ADL599" s="150"/>
      <c r="ADM599" s="150"/>
      <c r="ADN599" s="150"/>
      <c r="ADO599" s="150"/>
      <c r="ADP599" s="150"/>
      <c r="ADQ599" s="150"/>
      <c r="ADR599" s="150"/>
      <c r="ADS599" s="150"/>
      <c r="ADT599" s="150"/>
      <c r="ADU599" s="150"/>
      <c r="ADV599" s="150"/>
      <c r="ADW599" s="150"/>
      <c r="ADX599" s="150"/>
      <c r="ADY599" s="150"/>
      <c r="ADZ599" s="150"/>
      <c r="AEA599" s="150"/>
      <c r="AEB599" s="150"/>
      <c r="AEC599" s="150"/>
      <c r="AED599" s="150"/>
      <c r="AEE599" s="150"/>
      <c r="AEF599" s="150"/>
      <c r="AEG599" s="150"/>
      <c r="AEH599" s="150"/>
      <c r="AEI599" s="150"/>
      <c r="AEJ599" s="150"/>
      <c r="AEK599" s="150"/>
      <c r="AEL599" s="150"/>
      <c r="AEM599" s="150"/>
      <c r="AEN599" s="150"/>
      <c r="AEO599" s="150"/>
      <c r="AEP599" s="150"/>
      <c r="AEQ599" s="150"/>
      <c r="AER599" s="150"/>
      <c r="AES599" s="150"/>
      <c r="AET599" s="150"/>
      <c r="AEU599" s="150"/>
      <c r="AEV599" s="150"/>
      <c r="AEW599" s="150"/>
      <c r="AEX599" s="150"/>
      <c r="AEY599" s="150"/>
      <c r="AEZ599" s="150"/>
      <c r="AFA599" s="150"/>
      <c r="AFB599" s="150"/>
      <c r="AFC599" s="150"/>
      <c r="AFD599" s="150"/>
      <c r="AFE599" s="150"/>
      <c r="AFF599" s="150"/>
      <c r="AFG599" s="150"/>
      <c r="AFH599" s="150"/>
      <c r="AFI599" s="150"/>
      <c r="AFJ599" s="150"/>
      <c r="AFK599" s="150"/>
      <c r="AFL599" s="150"/>
      <c r="AFM599" s="150"/>
      <c r="AFN599" s="150"/>
      <c r="AFO599" s="150"/>
      <c r="AFP599" s="150"/>
      <c r="AFQ599" s="150"/>
      <c r="AFR599" s="150"/>
      <c r="AFS599" s="150"/>
      <c r="AFT599" s="150"/>
      <c r="AFU599" s="150"/>
      <c r="AFV599" s="150"/>
      <c r="AFW599" s="150"/>
      <c r="AFX599" s="150"/>
      <c r="AFY599" s="150"/>
      <c r="AFZ599" s="150"/>
      <c r="AGA599" s="150"/>
      <c r="AGB599" s="150"/>
      <c r="AGC599" s="150"/>
      <c r="AGD599" s="150"/>
      <c r="AGE599" s="150"/>
      <c r="AGF599" s="150"/>
      <c r="AGG599" s="150"/>
      <c r="AGH599" s="150"/>
      <c r="AGI599" s="150"/>
      <c r="AGJ599" s="150"/>
      <c r="AGK599" s="150"/>
      <c r="AGL599" s="150"/>
      <c r="AGM599" s="150"/>
      <c r="AGN599" s="150"/>
      <c r="AGO599" s="150"/>
      <c r="AGP599" s="150"/>
      <c r="AGQ599" s="150"/>
      <c r="AGR599" s="150"/>
      <c r="AGS599" s="150"/>
      <c r="AGT599" s="150"/>
      <c r="AGU599" s="150"/>
      <c r="AGV599" s="150"/>
      <c r="AGW599" s="150"/>
      <c r="AGX599" s="150"/>
      <c r="AGY599" s="150"/>
      <c r="AGZ599" s="150"/>
      <c r="AHA599" s="150"/>
      <c r="AHB599" s="150"/>
      <c r="AHC599" s="150"/>
      <c r="AHD599" s="150"/>
      <c r="AHE599" s="150"/>
      <c r="AHF599" s="150"/>
      <c r="AHG599" s="150"/>
      <c r="AHH599" s="150"/>
      <c r="AHI599" s="150"/>
      <c r="AHJ599" s="150"/>
      <c r="AHK599" s="150"/>
      <c r="AHL599" s="150"/>
      <c r="AHM599" s="150"/>
      <c r="AHN599" s="150"/>
      <c r="AHO599" s="150"/>
      <c r="AHP599" s="150"/>
      <c r="AHQ599" s="150"/>
      <c r="AHR599" s="150"/>
      <c r="AHS599" s="150"/>
      <c r="AHT599" s="150"/>
      <c r="AHU599" s="150"/>
      <c r="AHV599" s="150"/>
      <c r="AHW599" s="150"/>
      <c r="AHX599" s="150"/>
      <c r="AHY599" s="150"/>
      <c r="AHZ599" s="150"/>
      <c r="AIA599" s="150"/>
      <c r="AIB599" s="150"/>
      <c r="AIC599" s="150"/>
      <c r="AID599" s="150"/>
      <c r="AIE599" s="150"/>
      <c r="AIF599" s="150"/>
      <c r="AIG599" s="150"/>
      <c r="AIH599" s="150"/>
      <c r="AII599" s="150"/>
      <c r="AIJ599" s="150"/>
      <c r="AIK599" s="150"/>
      <c r="AIL599" s="150"/>
      <c r="AIM599" s="150"/>
      <c r="AIN599" s="150"/>
      <c r="AIO599" s="150"/>
      <c r="AIP599" s="150"/>
      <c r="AIQ599" s="150"/>
      <c r="AIR599" s="150"/>
      <c r="AIS599" s="150"/>
      <c r="AIT599" s="150"/>
      <c r="AIU599" s="150"/>
      <c r="AIV599" s="150"/>
      <c r="AIW599" s="150"/>
      <c r="AIX599" s="150"/>
      <c r="AIY599" s="150"/>
      <c r="AIZ599" s="150"/>
      <c r="AJA599" s="150"/>
      <c r="AJB599" s="150"/>
      <c r="AJC599" s="150"/>
      <c r="AJD599" s="150"/>
      <c r="AJE599" s="150"/>
      <c r="AJF599" s="150"/>
      <c r="AJG599" s="150"/>
      <c r="AJH599" s="150"/>
      <c r="AJI599" s="150"/>
      <c r="AJJ599" s="150"/>
      <c r="AJK599" s="150"/>
      <c r="AJL599" s="150"/>
      <c r="AJM599" s="150"/>
      <c r="AJN599" s="150"/>
      <c r="AJO599" s="150"/>
      <c r="AJP599" s="150"/>
      <c r="AJQ599" s="150"/>
      <c r="AJR599" s="150"/>
      <c r="AJS599" s="150"/>
      <c r="AJT599" s="150"/>
      <c r="AJU599" s="150"/>
      <c r="AJV599" s="150"/>
      <c r="AJW599" s="150"/>
      <c r="AJX599" s="150"/>
      <c r="AJY599" s="150"/>
      <c r="AJZ599" s="150"/>
      <c r="AKA599" s="150"/>
      <c r="AKB599" s="150"/>
      <c r="AKC599" s="150"/>
      <c r="AKD599" s="150"/>
      <c r="AKE599" s="150"/>
      <c r="AKF599" s="150"/>
      <c r="AKG599" s="150"/>
      <c r="AKH599" s="150"/>
      <c r="AKI599" s="150"/>
      <c r="AKJ599" s="150"/>
      <c r="AKK599" s="150"/>
      <c r="AKL599" s="150"/>
      <c r="AKM599" s="150"/>
      <c r="AKN599" s="150"/>
      <c r="AKO599" s="150"/>
      <c r="AKP599" s="150"/>
      <c r="AKQ599" s="150"/>
      <c r="AKR599" s="150"/>
      <c r="AKS599" s="150"/>
      <c r="AKT599" s="150"/>
      <c r="AKU599" s="150"/>
      <c r="AKV599" s="150"/>
      <c r="AKW599" s="150"/>
      <c r="AKX599" s="150"/>
      <c r="AKY599" s="150"/>
      <c r="AKZ599" s="150"/>
      <c r="ALA599" s="150"/>
      <c r="ALB599" s="150"/>
      <c r="ALC599" s="150"/>
      <c r="ALD599" s="150"/>
      <c r="ALE599" s="150"/>
      <c r="ALF599" s="150"/>
      <c r="ALG599" s="150"/>
      <c r="ALH599" s="150"/>
      <c r="ALI599" s="150"/>
      <c r="ALJ599" s="150"/>
      <c r="ALK599" s="150"/>
      <c r="ALL599" s="150"/>
      <c r="ALM599" s="150"/>
      <c r="ALN599" s="150"/>
      <c r="ALO599" s="150"/>
      <c r="ALP599" s="150"/>
      <c r="ALQ599" s="150"/>
      <c r="ALR599" s="150"/>
      <c r="ALS599" s="150"/>
      <c r="ALT599" s="150"/>
      <c r="ALU599" s="150"/>
      <c r="ALV599" s="150"/>
      <c r="ALW599" s="150"/>
      <c r="ALX599" s="150"/>
      <c r="ALY599" s="150"/>
      <c r="ALZ599" s="150"/>
      <c r="AMA599" s="150"/>
      <c r="AMB599" s="150"/>
      <c r="AMC599" s="150"/>
      <c r="AMD599" s="150"/>
      <c r="AME599" s="150"/>
      <c r="AMF599" s="150"/>
      <c r="AMG599" s="150"/>
      <c r="AMH599" s="150"/>
      <c r="AMI599" s="150"/>
      <c r="AMJ599" s="150"/>
      <c r="AMK599" s="150"/>
      <c r="AML599" s="559"/>
    </row>
    <row r="600" spans="1:1026" x14ac:dyDescent="0.25">
      <c r="A600" s="258" t="s">
        <v>24750</v>
      </c>
      <c r="B600" s="257">
        <v>600</v>
      </c>
      <c r="C600" s="258" t="s">
        <v>24751</v>
      </c>
      <c r="D600" s="308" t="s">
        <v>24752</v>
      </c>
      <c r="E600" s="286"/>
      <c r="F600" s="291"/>
      <c r="G600" s="280"/>
      <c r="H600" s="280"/>
      <c r="I600" s="492">
        <v>100000</v>
      </c>
      <c r="J600" s="278">
        <v>2</v>
      </c>
      <c r="K600" s="278"/>
      <c r="L600" s="278" t="s">
        <v>749</v>
      </c>
      <c r="M600" s="278"/>
      <c r="N600" s="293"/>
      <c r="O600" s="281"/>
      <c r="P600" s="281"/>
      <c r="Q600" s="278"/>
      <c r="R600" s="278"/>
      <c r="S600" s="293"/>
      <c r="T600" s="293"/>
      <c r="U600" s="293"/>
      <c r="V600" s="462"/>
      <c r="W600" s="283">
        <f t="shared" si="251"/>
        <v>100</v>
      </c>
      <c r="X600" s="283">
        <f t="shared" si="262"/>
        <v>100</v>
      </c>
      <c r="Y600" s="283">
        <f t="shared" si="255"/>
        <v>100</v>
      </c>
      <c r="Z600" s="283">
        <f t="shared" si="263"/>
        <v>100</v>
      </c>
      <c r="AA600" s="283">
        <f t="shared" si="264"/>
        <v>100</v>
      </c>
      <c r="AB600" s="287">
        <f t="shared" si="253"/>
        <v>100</v>
      </c>
      <c r="AC600" s="287">
        <f t="shared" si="252"/>
        <v>100</v>
      </c>
      <c r="AD600" s="287">
        <f t="shared" si="265"/>
        <v>100</v>
      </c>
      <c r="AE600" s="284">
        <f t="shared" si="260"/>
        <v>0.1</v>
      </c>
      <c r="AF600" s="284">
        <f t="shared" si="261"/>
        <v>100</v>
      </c>
      <c r="AG600" s="268">
        <f>IF(OR(OR(EXACT(J600,"1A"),EXACT(J600,"1B"),EXACT(J600,"1C")),K600=1),1,IF(K600=2,10,100))</f>
        <v>100</v>
      </c>
      <c r="AH600" s="268">
        <f>IF(OR(EXACT(J600,"1A"),EXACT(J600,"1B"),EXACT(J600,"1C")),1,IF(J600=2,10,100))</f>
        <v>10</v>
      </c>
      <c r="AI600" s="268">
        <f t="shared" si="258"/>
        <v>100</v>
      </c>
      <c r="AJ600" s="268">
        <f t="shared" si="259"/>
        <v>100</v>
      </c>
      <c r="AK600" s="305" t="s">
        <v>24512</v>
      </c>
      <c r="AL600" s="286"/>
      <c r="AM600" s="297"/>
      <c r="AN600" s="511"/>
      <c r="AO600" s="357"/>
      <c r="AP600" s="357"/>
      <c r="AQ600" s="277"/>
      <c r="AR600" s="171" t="s">
        <v>24753</v>
      </c>
      <c r="AS600" s="171"/>
      <c r="AT600" s="286"/>
      <c r="AU600" s="286"/>
      <c r="AV600" s="559"/>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c r="BR600" s="170"/>
      <c r="BS600" s="170"/>
      <c r="BT600" s="170"/>
      <c r="BU600" s="170"/>
      <c r="BV600" s="170"/>
      <c r="BW600" s="170"/>
      <c r="BX600" s="170"/>
      <c r="BY600" s="170"/>
      <c r="BZ600" s="170"/>
      <c r="CA600" s="170"/>
      <c r="CB600" s="170"/>
      <c r="CC600" s="170"/>
      <c r="CD600" s="170"/>
      <c r="CE600" s="170"/>
      <c r="CF600" s="170"/>
      <c r="CG600" s="170"/>
      <c r="CH600" s="170"/>
      <c r="CI600" s="170"/>
      <c r="CJ600" s="170"/>
      <c r="CK600" s="170"/>
      <c r="CL600" s="170"/>
      <c r="CM600" s="170"/>
      <c r="CN600" s="170"/>
      <c r="CO600" s="170"/>
      <c r="CP600" s="170"/>
      <c r="CQ600" s="170"/>
      <c r="CR600" s="170"/>
      <c r="CS600" s="170"/>
      <c r="CT600" s="170"/>
      <c r="CU600" s="170"/>
      <c r="CV600" s="170"/>
      <c r="CW600" s="170"/>
      <c r="CX600" s="170"/>
      <c r="CY600" s="170"/>
      <c r="CZ600" s="170"/>
      <c r="DA600" s="170"/>
      <c r="DB600" s="170"/>
      <c r="DC600" s="170"/>
      <c r="DD600" s="170"/>
      <c r="DE600" s="170"/>
      <c r="DF600" s="170"/>
      <c r="DG600" s="170"/>
      <c r="DH600" s="170"/>
      <c r="DI600" s="170"/>
      <c r="DJ600" s="170"/>
      <c r="DK600" s="170"/>
      <c r="DL600" s="170"/>
      <c r="DM600" s="170"/>
      <c r="DN600" s="170"/>
      <c r="DO600" s="170"/>
      <c r="DP600" s="170"/>
      <c r="DQ600" s="170"/>
      <c r="DR600" s="170"/>
      <c r="DS600" s="170"/>
      <c r="DT600" s="170"/>
      <c r="DU600" s="170"/>
      <c r="DV600" s="170"/>
      <c r="DW600" s="170"/>
      <c r="DX600" s="170"/>
      <c r="DY600" s="170"/>
      <c r="DZ600" s="170"/>
      <c r="EA600" s="170"/>
      <c r="EB600" s="170"/>
      <c r="EC600" s="170"/>
      <c r="ED600" s="170"/>
      <c r="EE600" s="170"/>
      <c r="EF600" s="170"/>
      <c r="EG600" s="170"/>
      <c r="EH600" s="170"/>
      <c r="EI600" s="170"/>
      <c r="EJ600" s="170"/>
      <c r="EK600" s="170"/>
      <c r="EL600" s="170"/>
      <c r="EM600" s="170"/>
      <c r="EN600" s="170"/>
      <c r="EO600" s="170"/>
      <c r="EP600" s="170"/>
      <c r="EQ600" s="170"/>
      <c r="ER600" s="170"/>
      <c r="ES600" s="170"/>
      <c r="ET600" s="170"/>
      <c r="EU600" s="170"/>
      <c r="EV600" s="170"/>
      <c r="EW600" s="170"/>
      <c r="EX600" s="170"/>
      <c r="EY600" s="170"/>
      <c r="EZ600" s="170"/>
      <c r="FA600" s="170"/>
      <c r="FB600" s="170"/>
      <c r="FC600" s="170"/>
      <c r="FD600" s="170"/>
      <c r="FE600" s="170"/>
      <c r="FF600" s="170"/>
      <c r="FG600" s="170"/>
      <c r="FH600" s="170"/>
      <c r="FI600" s="170"/>
      <c r="FJ600" s="170"/>
      <c r="FK600" s="170"/>
      <c r="FL600" s="170"/>
      <c r="FM600" s="170"/>
      <c r="FN600" s="170"/>
      <c r="FO600" s="170"/>
      <c r="FP600" s="170"/>
      <c r="FQ600" s="170"/>
      <c r="FR600" s="170"/>
      <c r="FS600" s="170"/>
      <c r="FT600" s="170"/>
      <c r="FU600" s="170"/>
      <c r="FV600" s="170"/>
      <c r="FW600" s="170"/>
      <c r="FX600" s="170"/>
      <c r="FY600" s="170"/>
      <c r="FZ600" s="170"/>
      <c r="GA600" s="170"/>
      <c r="GB600" s="170"/>
      <c r="GC600" s="170"/>
      <c r="GD600" s="170"/>
      <c r="GE600" s="170"/>
      <c r="GF600" s="170"/>
      <c r="GG600" s="170"/>
      <c r="GH600" s="170"/>
      <c r="GI600" s="170"/>
      <c r="GJ600" s="170"/>
      <c r="GK600" s="170"/>
      <c r="GL600" s="170"/>
      <c r="GM600" s="170"/>
      <c r="GN600" s="170"/>
      <c r="GO600" s="170"/>
      <c r="GP600" s="170"/>
      <c r="GQ600" s="170"/>
      <c r="GR600" s="170"/>
      <c r="GS600" s="170"/>
      <c r="GT600" s="170"/>
      <c r="GU600" s="170"/>
      <c r="GV600" s="170"/>
      <c r="GW600" s="170"/>
      <c r="GX600" s="170"/>
      <c r="GY600" s="170"/>
      <c r="GZ600" s="170"/>
      <c r="HA600" s="170"/>
      <c r="HB600" s="170"/>
      <c r="HC600" s="170"/>
      <c r="HD600" s="170"/>
      <c r="HE600" s="170"/>
      <c r="HF600" s="170"/>
      <c r="HG600" s="170"/>
      <c r="HH600" s="170"/>
      <c r="HI600" s="170"/>
      <c r="HJ600" s="170"/>
      <c r="HK600" s="170"/>
      <c r="HL600" s="170"/>
      <c r="HM600" s="170"/>
      <c r="HN600" s="170"/>
      <c r="HO600" s="170"/>
      <c r="HP600" s="170"/>
      <c r="HQ600" s="170"/>
      <c r="HR600" s="170"/>
      <c r="HS600" s="170"/>
      <c r="HT600" s="170"/>
      <c r="HU600" s="170"/>
      <c r="HV600" s="170"/>
      <c r="HW600" s="170"/>
      <c r="HX600" s="170"/>
      <c r="HY600" s="170"/>
      <c r="HZ600" s="170"/>
      <c r="IA600" s="170"/>
      <c r="IB600" s="170"/>
      <c r="IC600" s="170"/>
      <c r="ID600" s="170"/>
      <c r="IE600" s="170"/>
      <c r="IF600" s="170"/>
      <c r="IG600" s="170"/>
      <c r="IH600" s="170"/>
      <c r="II600" s="170"/>
      <c r="IJ600" s="170"/>
      <c r="IK600" s="170"/>
      <c r="IL600" s="170"/>
      <c r="IM600" s="170"/>
      <c r="IN600" s="170"/>
      <c r="IO600" s="170"/>
      <c r="IP600" s="170"/>
      <c r="IQ600" s="170"/>
      <c r="IR600" s="170"/>
      <c r="IS600" s="170"/>
      <c r="IT600" s="170"/>
      <c r="IU600" s="170"/>
      <c r="IV600" s="170"/>
      <c r="IW600" s="170"/>
      <c r="IX600" s="170"/>
      <c r="IY600" s="170"/>
      <c r="IZ600" s="170"/>
      <c r="JA600" s="170"/>
      <c r="JB600" s="170"/>
      <c r="JC600" s="170"/>
      <c r="JD600" s="170"/>
      <c r="JE600" s="170"/>
      <c r="JF600" s="170"/>
      <c r="JG600" s="170"/>
      <c r="JH600" s="170"/>
      <c r="JI600" s="170"/>
      <c r="JJ600" s="170"/>
      <c r="JK600" s="170"/>
      <c r="JL600" s="170"/>
      <c r="JM600" s="170"/>
      <c r="JN600" s="170"/>
      <c r="JO600" s="170"/>
      <c r="JP600" s="170"/>
      <c r="JQ600" s="170"/>
      <c r="JR600" s="170"/>
      <c r="JS600" s="170"/>
      <c r="JT600" s="170"/>
      <c r="JU600" s="170"/>
      <c r="JV600" s="170"/>
      <c r="JW600" s="170"/>
      <c r="JX600" s="170"/>
      <c r="JY600" s="170"/>
      <c r="JZ600" s="170"/>
      <c r="KA600" s="170"/>
      <c r="KB600" s="170"/>
      <c r="KC600" s="170"/>
      <c r="KD600" s="170"/>
      <c r="KE600" s="170"/>
      <c r="KF600" s="170"/>
      <c r="KG600" s="170"/>
      <c r="KH600" s="170"/>
      <c r="KI600" s="170"/>
      <c r="KJ600" s="170"/>
      <c r="KK600" s="170"/>
      <c r="KL600" s="170"/>
      <c r="KM600" s="170"/>
      <c r="KN600" s="170"/>
      <c r="KO600" s="170"/>
      <c r="KP600" s="170"/>
      <c r="KQ600" s="170"/>
      <c r="KR600" s="170"/>
      <c r="KS600" s="170"/>
      <c r="KT600" s="170"/>
      <c r="KU600" s="170"/>
      <c r="KV600" s="170"/>
      <c r="KW600" s="170"/>
      <c r="KX600" s="170"/>
      <c r="KY600" s="170"/>
      <c r="KZ600" s="170"/>
      <c r="LA600" s="170"/>
      <c r="LB600" s="170"/>
      <c r="LC600" s="170"/>
      <c r="LD600" s="170"/>
      <c r="LE600" s="170"/>
      <c r="LF600" s="170"/>
      <c r="LG600" s="170"/>
      <c r="LH600" s="170"/>
      <c r="LI600" s="170"/>
      <c r="LJ600" s="170"/>
      <c r="LK600" s="170"/>
      <c r="LL600" s="170"/>
      <c r="LM600" s="170"/>
      <c r="LN600" s="170"/>
      <c r="LO600" s="170"/>
      <c r="LP600" s="170"/>
      <c r="LQ600" s="170"/>
      <c r="LR600" s="170"/>
      <c r="LS600" s="170"/>
      <c r="LT600" s="170"/>
      <c r="LU600" s="170"/>
      <c r="LV600" s="170"/>
      <c r="LW600" s="170"/>
      <c r="LX600" s="170"/>
      <c r="LY600" s="170"/>
      <c r="LZ600" s="170"/>
      <c r="MA600" s="170"/>
      <c r="MB600" s="170"/>
      <c r="MC600" s="170"/>
      <c r="MD600" s="170"/>
      <c r="ME600" s="170"/>
      <c r="MF600" s="170"/>
      <c r="MG600" s="170"/>
      <c r="MH600" s="170"/>
      <c r="MI600" s="170"/>
      <c r="MJ600" s="170"/>
      <c r="MK600" s="170"/>
      <c r="ML600" s="170"/>
      <c r="MM600" s="170"/>
      <c r="MN600" s="170"/>
      <c r="MO600" s="170"/>
      <c r="MP600" s="170"/>
      <c r="MQ600" s="170"/>
      <c r="MR600" s="170"/>
      <c r="MS600" s="170"/>
      <c r="MT600" s="170"/>
      <c r="MU600" s="170"/>
      <c r="MV600" s="170"/>
      <c r="MW600" s="170"/>
      <c r="MX600" s="170"/>
      <c r="MY600" s="170"/>
      <c r="MZ600" s="170"/>
      <c r="NA600" s="170"/>
      <c r="NB600" s="170"/>
      <c r="NC600" s="170"/>
      <c r="ND600" s="170"/>
      <c r="NE600" s="170"/>
      <c r="NF600" s="170"/>
      <c r="NG600" s="170"/>
      <c r="NH600" s="170"/>
      <c r="NI600" s="170"/>
      <c r="NJ600" s="170"/>
      <c r="NK600" s="170"/>
      <c r="NL600" s="170"/>
      <c r="NM600" s="170"/>
      <c r="NN600" s="170"/>
      <c r="NO600" s="170"/>
      <c r="NP600" s="170"/>
      <c r="NQ600" s="170"/>
      <c r="NR600" s="170"/>
      <c r="NS600" s="170"/>
      <c r="NT600" s="170"/>
      <c r="NU600" s="170"/>
      <c r="NV600" s="170"/>
      <c r="NW600" s="170"/>
      <c r="NX600" s="170"/>
      <c r="NY600" s="170"/>
      <c r="NZ600" s="170"/>
      <c r="OA600" s="170"/>
      <c r="OB600" s="170"/>
      <c r="OC600" s="170"/>
      <c r="OD600" s="170"/>
      <c r="OE600" s="170"/>
      <c r="OF600" s="170"/>
      <c r="OG600" s="170"/>
      <c r="OH600" s="170"/>
      <c r="OI600" s="170"/>
      <c r="OJ600" s="170"/>
      <c r="OK600" s="170"/>
      <c r="OL600" s="170"/>
      <c r="OM600" s="170"/>
      <c r="ON600" s="170"/>
      <c r="OO600" s="170"/>
      <c r="OP600" s="170"/>
      <c r="OQ600" s="170"/>
      <c r="OR600" s="170"/>
      <c r="OS600" s="170"/>
      <c r="OT600" s="170"/>
      <c r="OU600" s="170"/>
      <c r="OV600" s="170"/>
      <c r="OW600" s="170"/>
      <c r="OX600" s="170"/>
      <c r="OY600" s="170"/>
      <c r="OZ600" s="170"/>
      <c r="PA600" s="170"/>
      <c r="PB600" s="170"/>
      <c r="PC600" s="170"/>
      <c r="PD600" s="170"/>
      <c r="PE600" s="170"/>
      <c r="PF600" s="170"/>
      <c r="PG600" s="170"/>
      <c r="PH600" s="170"/>
      <c r="PI600" s="170"/>
      <c r="PJ600" s="170"/>
      <c r="PK600" s="170"/>
      <c r="PL600" s="170"/>
      <c r="PM600" s="170"/>
      <c r="PN600" s="170"/>
      <c r="PO600" s="170"/>
      <c r="PP600" s="170"/>
      <c r="PQ600" s="170"/>
      <c r="PR600" s="170"/>
      <c r="PS600" s="170"/>
      <c r="PT600" s="170"/>
      <c r="PU600" s="170"/>
      <c r="PV600" s="170"/>
      <c r="PW600" s="170"/>
      <c r="PX600" s="170"/>
      <c r="PY600" s="170"/>
      <c r="PZ600" s="170"/>
      <c r="QA600" s="170"/>
      <c r="QB600" s="170"/>
      <c r="QC600" s="170"/>
      <c r="QD600" s="170"/>
      <c r="QE600" s="170"/>
      <c r="QF600" s="170"/>
      <c r="QG600" s="170"/>
      <c r="QH600" s="170"/>
      <c r="QI600" s="170"/>
      <c r="QJ600" s="170"/>
      <c r="QK600" s="170"/>
      <c r="QL600" s="170"/>
      <c r="QM600" s="170"/>
      <c r="QN600" s="170"/>
      <c r="QO600" s="170"/>
      <c r="QP600" s="170"/>
      <c r="QQ600" s="170"/>
      <c r="QR600" s="170"/>
      <c r="QS600" s="170"/>
      <c r="QT600" s="170"/>
      <c r="QU600" s="170"/>
      <c r="QV600" s="170"/>
      <c r="QW600" s="170"/>
      <c r="QX600" s="170"/>
      <c r="QY600" s="170"/>
      <c r="QZ600" s="170"/>
      <c r="RA600" s="170"/>
      <c r="RB600" s="170"/>
      <c r="RC600" s="170"/>
      <c r="RD600" s="170"/>
      <c r="RE600" s="170"/>
      <c r="RF600" s="170"/>
      <c r="RG600" s="170"/>
      <c r="RH600" s="170"/>
      <c r="RI600" s="170"/>
      <c r="RJ600" s="170"/>
      <c r="RK600" s="170"/>
      <c r="RL600" s="170"/>
      <c r="RM600" s="170"/>
      <c r="RN600" s="170"/>
      <c r="RO600" s="170"/>
      <c r="RP600" s="170"/>
      <c r="RQ600" s="170"/>
      <c r="RR600" s="170"/>
      <c r="RS600" s="170"/>
      <c r="RT600" s="170"/>
      <c r="RU600" s="170"/>
      <c r="RV600" s="170"/>
      <c r="RW600" s="170"/>
      <c r="RX600" s="170"/>
      <c r="RY600" s="170"/>
      <c r="RZ600" s="170"/>
      <c r="SA600" s="170"/>
      <c r="SB600" s="170"/>
      <c r="SC600" s="170"/>
      <c r="SD600" s="170"/>
      <c r="SE600" s="170"/>
      <c r="SF600" s="170"/>
      <c r="SG600" s="170"/>
      <c r="SH600" s="170"/>
      <c r="SI600" s="170"/>
      <c r="SJ600" s="170"/>
      <c r="SK600" s="170"/>
      <c r="SL600" s="170"/>
      <c r="SM600" s="170"/>
      <c r="SN600" s="170"/>
      <c r="SO600" s="170"/>
      <c r="SP600" s="170"/>
      <c r="SQ600" s="170"/>
      <c r="SR600" s="170"/>
      <c r="SS600" s="170"/>
      <c r="ST600" s="170"/>
      <c r="SU600" s="170"/>
      <c r="SV600" s="170"/>
      <c r="SW600" s="170"/>
      <c r="SX600" s="170"/>
      <c r="SY600" s="170"/>
      <c r="SZ600" s="170"/>
      <c r="TA600" s="170"/>
      <c r="TB600" s="170"/>
      <c r="TC600" s="170"/>
      <c r="TD600" s="170"/>
      <c r="TE600" s="170"/>
      <c r="TF600" s="170"/>
      <c r="TG600" s="170"/>
      <c r="TH600" s="170"/>
      <c r="TI600" s="170"/>
      <c r="TJ600" s="170"/>
      <c r="TK600" s="170"/>
      <c r="TL600" s="170"/>
      <c r="TM600" s="170"/>
      <c r="TN600" s="170"/>
      <c r="TO600" s="170"/>
      <c r="TP600" s="170"/>
      <c r="TQ600" s="170"/>
      <c r="TR600" s="170"/>
      <c r="TS600" s="170"/>
      <c r="TT600" s="170"/>
      <c r="TU600" s="170"/>
      <c r="TV600" s="170"/>
      <c r="TW600" s="170"/>
      <c r="TX600" s="170"/>
      <c r="TY600" s="170"/>
      <c r="TZ600" s="170"/>
      <c r="UA600" s="170"/>
      <c r="UB600" s="170"/>
      <c r="UC600" s="170"/>
      <c r="UD600" s="170"/>
      <c r="UE600" s="170"/>
      <c r="UF600" s="170"/>
      <c r="UG600" s="170"/>
      <c r="UH600" s="170"/>
      <c r="UI600" s="170"/>
      <c r="UJ600" s="170"/>
      <c r="UK600" s="170"/>
      <c r="UL600" s="170"/>
      <c r="UM600" s="170"/>
      <c r="UN600" s="170"/>
      <c r="UO600" s="170"/>
      <c r="UP600" s="170"/>
      <c r="UQ600" s="170"/>
      <c r="UR600" s="170"/>
      <c r="US600" s="170"/>
      <c r="UT600" s="170"/>
      <c r="UU600" s="170"/>
      <c r="UV600" s="170"/>
      <c r="UW600" s="170"/>
      <c r="UX600" s="170"/>
      <c r="UY600" s="170"/>
      <c r="UZ600" s="170"/>
      <c r="VA600" s="170"/>
      <c r="VB600" s="170"/>
      <c r="VC600" s="170"/>
      <c r="VD600" s="170"/>
      <c r="VE600" s="170"/>
      <c r="VF600" s="170"/>
      <c r="VG600" s="170"/>
      <c r="VH600" s="170"/>
      <c r="VI600" s="170"/>
      <c r="VJ600" s="170"/>
      <c r="VK600" s="170"/>
      <c r="VL600" s="170"/>
      <c r="VM600" s="170"/>
      <c r="VN600" s="170"/>
      <c r="VO600" s="170"/>
      <c r="VP600" s="170"/>
      <c r="VQ600" s="170"/>
      <c r="VR600" s="170"/>
      <c r="VS600" s="170"/>
      <c r="VT600" s="170"/>
      <c r="VU600" s="170"/>
      <c r="VV600" s="170"/>
      <c r="VW600" s="170"/>
      <c r="VX600" s="170"/>
      <c r="VY600" s="170"/>
      <c r="VZ600" s="170"/>
      <c r="WA600" s="170"/>
      <c r="WB600" s="170"/>
      <c r="WC600" s="170"/>
      <c r="WD600" s="170"/>
      <c r="WE600" s="170"/>
      <c r="WF600" s="170"/>
      <c r="WG600" s="170"/>
      <c r="WH600" s="170"/>
      <c r="WI600" s="170"/>
      <c r="WJ600" s="170"/>
      <c r="WK600" s="170"/>
      <c r="WL600" s="170"/>
      <c r="WM600" s="170"/>
      <c r="WN600" s="170"/>
      <c r="WO600" s="170"/>
      <c r="WP600" s="170"/>
      <c r="WQ600" s="170"/>
      <c r="WR600" s="170"/>
      <c r="WS600" s="170"/>
      <c r="WT600" s="170"/>
      <c r="WU600" s="170"/>
      <c r="WV600" s="170"/>
      <c r="WW600" s="170"/>
      <c r="WX600" s="170"/>
      <c r="WY600" s="170"/>
      <c r="WZ600" s="170"/>
      <c r="XA600" s="170"/>
      <c r="XB600" s="170"/>
      <c r="XC600" s="170"/>
      <c r="XD600" s="170"/>
      <c r="XE600" s="170"/>
      <c r="XF600" s="170"/>
      <c r="XG600" s="170"/>
      <c r="XH600" s="170"/>
      <c r="XI600" s="170"/>
      <c r="XJ600" s="170"/>
      <c r="XK600" s="170"/>
      <c r="XL600" s="170"/>
      <c r="XM600" s="170"/>
      <c r="XN600" s="170"/>
      <c r="XO600" s="170"/>
      <c r="XP600" s="170"/>
      <c r="XQ600" s="170"/>
      <c r="XR600" s="170"/>
      <c r="XS600" s="170"/>
      <c r="XT600" s="170"/>
      <c r="XU600" s="170"/>
      <c r="XV600" s="170"/>
      <c r="XW600" s="170"/>
      <c r="XX600" s="170"/>
      <c r="XY600" s="170"/>
      <c r="XZ600" s="170"/>
      <c r="YA600" s="170"/>
      <c r="YB600" s="170"/>
      <c r="YC600" s="170"/>
      <c r="YD600" s="170"/>
      <c r="YE600" s="170"/>
      <c r="YF600" s="170"/>
      <c r="YG600" s="170"/>
      <c r="YH600" s="170"/>
      <c r="YI600" s="170"/>
      <c r="YJ600" s="170"/>
      <c r="YK600" s="170"/>
      <c r="YL600" s="170"/>
      <c r="YM600" s="170"/>
      <c r="YN600" s="170"/>
      <c r="YO600" s="170"/>
      <c r="YP600" s="170"/>
      <c r="YQ600" s="170"/>
      <c r="YR600" s="170"/>
      <c r="YS600" s="170"/>
      <c r="YT600" s="170"/>
      <c r="YU600" s="170"/>
      <c r="YV600" s="170"/>
      <c r="YW600" s="170"/>
      <c r="YX600" s="170"/>
      <c r="YY600" s="170"/>
      <c r="YZ600" s="170"/>
      <c r="ZA600" s="170"/>
      <c r="ZB600" s="170"/>
      <c r="ZC600" s="170"/>
      <c r="ZD600" s="170"/>
      <c r="ZE600" s="170"/>
      <c r="ZF600" s="170"/>
      <c r="ZG600" s="170"/>
      <c r="ZH600" s="170"/>
      <c r="ZI600" s="170"/>
      <c r="ZJ600" s="170"/>
      <c r="ZK600" s="170"/>
      <c r="ZL600" s="170"/>
      <c r="ZM600" s="170"/>
      <c r="ZN600" s="170"/>
      <c r="ZO600" s="170"/>
      <c r="ZP600" s="170"/>
      <c r="ZQ600" s="170"/>
      <c r="ZR600" s="170"/>
      <c r="ZS600" s="170"/>
      <c r="ZT600" s="170"/>
      <c r="ZU600" s="170"/>
      <c r="ZV600" s="170"/>
      <c r="ZW600" s="170"/>
      <c r="ZX600" s="170"/>
      <c r="ZY600" s="170"/>
      <c r="ZZ600" s="170"/>
      <c r="AAA600" s="170"/>
      <c r="AAB600" s="170"/>
      <c r="AAC600" s="170"/>
      <c r="AAD600" s="170"/>
      <c r="AAE600" s="170"/>
      <c r="AAF600" s="170"/>
      <c r="AAG600" s="170"/>
      <c r="AAH600" s="170"/>
      <c r="AAI600" s="170"/>
      <c r="AAJ600" s="170"/>
      <c r="AAK600" s="170"/>
      <c r="AAL600" s="170"/>
      <c r="AAM600" s="170"/>
      <c r="AAN600" s="170"/>
      <c r="AAO600" s="170"/>
      <c r="AAP600" s="170"/>
      <c r="AAQ600" s="170"/>
      <c r="AAR600" s="170"/>
      <c r="AAS600" s="170"/>
      <c r="AAT600" s="170"/>
      <c r="AAU600" s="170"/>
      <c r="AAV600" s="170"/>
      <c r="AAW600" s="170"/>
      <c r="AAX600" s="170"/>
      <c r="AAY600" s="170"/>
      <c r="AAZ600" s="170"/>
      <c r="ABA600" s="170"/>
      <c r="ABB600" s="170"/>
      <c r="ABC600" s="170"/>
      <c r="ABD600" s="170"/>
      <c r="ABE600" s="170"/>
      <c r="ABF600" s="170"/>
      <c r="ABG600" s="170"/>
      <c r="ABH600" s="170"/>
      <c r="ABI600" s="170"/>
      <c r="ABJ600" s="170"/>
      <c r="ABK600" s="170"/>
      <c r="ABL600" s="170"/>
      <c r="ABM600" s="170"/>
      <c r="ABN600" s="170"/>
      <c r="ABO600" s="170"/>
      <c r="ABP600" s="170"/>
      <c r="ABQ600" s="170"/>
      <c r="ABR600" s="170"/>
      <c r="ABS600" s="170"/>
      <c r="ABT600" s="170"/>
      <c r="ABU600" s="170"/>
      <c r="ABV600" s="170"/>
      <c r="ABW600" s="170"/>
      <c r="ABX600" s="170"/>
      <c r="ABY600" s="170"/>
      <c r="ABZ600" s="170"/>
      <c r="ACA600" s="170"/>
      <c r="ACB600" s="170"/>
      <c r="ACC600" s="170"/>
      <c r="ACD600" s="170"/>
      <c r="ACE600" s="170"/>
      <c r="ACF600" s="170"/>
      <c r="ACG600" s="170"/>
      <c r="ACH600" s="170"/>
      <c r="ACI600" s="170"/>
      <c r="ACJ600" s="170"/>
      <c r="ACK600" s="170"/>
      <c r="ACL600" s="170"/>
      <c r="ACM600" s="170"/>
      <c r="ACN600" s="170"/>
      <c r="ACO600" s="170"/>
      <c r="ACP600" s="170"/>
      <c r="ACQ600" s="170"/>
      <c r="ACR600" s="170"/>
      <c r="ACS600" s="170"/>
      <c r="ACT600" s="170"/>
      <c r="ACU600" s="170"/>
      <c r="ACV600" s="170"/>
      <c r="ACW600" s="170"/>
      <c r="ACX600" s="170"/>
      <c r="ACY600" s="170"/>
      <c r="ACZ600" s="170"/>
      <c r="ADA600" s="170"/>
      <c r="ADB600" s="170"/>
      <c r="ADC600" s="170"/>
      <c r="ADD600" s="170"/>
      <c r="ADE600" s="170"/>
      <c r="ADF600" s="170"/>
      <c r="ADG600" s="170"/>
      <c r="ADH600" s="170"/>
      <c r="ADI600" s="170"/>
      <c r="ADJ600" s="170"/>
      <c r="ADK600" s="170"/>
      <c r="ADL600" s="170"/>
      <c r="ADM600" s="170"/>
      <c r="ADN600" s="170"/>
      <c r="ADO600" s="170"/>
      <c r="ADP600" s="170"/>
      <c r="ADQ600" s="170"/>
      <c r="ADR600" s="170"/>
      <c r="ADS600" s="170"/>
      <c r="ADT600" s="170"/>
      <c r="ADU600" s="170"/>
      <c r="ADV600" s="170"/>
      <c r="ADW600" s="170"/>
      <c r="ADX600" s="170"/>
      <c r="ADY600" s="170"/>
      <c r="ADZ600" s="170"/>
      <c r="AEA600" s="170"/>
      <c r="AEB600" s="170"/>
      <c r="AEC600" s="170"/>
      <c r="AED600" s="170"/>
      <c r="AEE600" s="170"/>
      <c r="AEF600" s="170"/>
      <c r="AEG600" s="170"/>
      <c r="AEH600" s="170"/>
      <c r="AEI600" s="170"/>
      <c r="AEJ600" s="170"/>
      <c r="AEK600" s="170"/>
      <c r="AEL600" s="170"/>
      <c r="AEM600" s="170"/>
      <c r="AEN600" s="170"/>
      <c r="AEO600" s="170"/>
      <c r="AEP600" s="170"/>
      <c r="AEQ600" s="170"/>
      <c r="AER600" s="170"/>
      <c r="AES600" s="170"/>
      <c r="AET600" s="170"/>
      <c r="AEU600" s="170"/>
      <c r="AEV600" s="170"/>
      <c r="AEW600" s="170"/>
      <c r="AEX600" s="170"/>
      <c r="AEY600" s="170"/>
      <c r="AEZ600" s="170"/>
      <c r="AFA600" s="170"/>
      <c r="AFB600" s="170"/>
      <c r="AFC600" s="170"/>
      <c r="AFD600" s="170"/>
      <c r="AFE600" s="170"/>
      <c r="AFF600" s="170"/>
      <c r="AFG600" s="170"/>
      <c r="AFH600" s="170"/>
      <c r="AFI600" s="170"/>
      <c r="AFJ600" s="170"/>
      <c r="AFK600" s="170"/>
      <c r="AFL600" s="170"/>
      <c r="AFM600" s="170"/>
      <c r="AFN600" s="170"/>
      <c r="AFO600" s="170"/>
      <c r="AFP600" s="170"/>
      <c r="AFQ600" s="170"/>
      <c r="AFR600" s="170"/>
      <c r="AFS600" s="170"/>
      <c r="AFT600" s="170"/>
      <c r="AFU600" s="170"/>
      <c r="AFV600" s="170"/>
      <c r="AFW600" s="170"/>
      <c r="AFX600" s="170"/>
      <c r="AFY600" s="170"/>
      <c r="AFZ600" s="170"/>
      <c r="AGA600" s="170"/>
      <c r="AGB600" s="170"/>
      <c r="AGC600" s="170"/>
      <c r="AGD600" s="170"/>
      <c r="AGE600" s="170"/>
      <c r="AGF600" s="170"/>
      <c r="AGG600" s="170"/>
      <c r="AGH600" s="170"/>
      <c r="AGI600" s="170"/>
      <c r="AGJ600" s="170"/>
      <c r="AGK600" s="170"/>
      <c r="AGL600" s="170"/>
      <c r="AGM600" s="170"/>
      <c r="AGN600" s="170"/>
      <c r="AGO600" s="170"/>
      <c r="AGP600" s="170"/>
      <c r="AGQ600" s="170"/>
      <c r="AGR600" s="170"/>
      <c r="AGS600" s="170"/>
      <c r="AGT600" s="170"/>
      <c r="AGU600" s="170"/>
      <c r="AGV600" s="170"/>
      <c r="AGW600" s="170"/>
      <c r="AGX600" s="170"/>
      <c r="AGY600" s="170"/>
      <c r="AGZ600" s="170"/>
      <c r="AHA600" s="170"/>
      <c r="AHB600" s="170"/>
      <c r="AHC600" s="170"/>
      <c r="AHD600" s="170"/>
      <c r="AHE600" s="170"/>
      <c r="AHF600" s="170"/>
      <c r="AHG600" s="170"/>
      <c r="AHH600" s="170"/>
      <c r="AHI600" s="170"/>
      <c r="AHJ600" s="170"/>
      <c r="AHK600" s="170"/>
      <c r="AHL600" s="170"/>
      <c r="AHM600" s="170"/>
      <c r="AHN600" s="170"/>
      <c r="AHO600" s="170"/>
      <c r="AHP600" s="170"/>
      <c r="AHQ600" s="170"/>
      <c r="AHR600" s="170"/>
      <c r="AHS600" s="170"/>
      <c r="AHT600" s="170"/>
      <c r="AHU600" s="170"/>
      <c r="AHV600" s="170"/>
      <c r="AHW600" s="170"/>
      <c r="AHX600" s="170"/>
      <c r="AHY600" s="170"/>
      <c r="AHZ600" s="170"/>
      <c r="AIA600" s="170"/>
      <c r="AIB600" s="170"/>
      <c r="AIC600" s="170"/>
      <c r="AID600" s="170"/>
      <c r="AIE600" s="170"/>
      <c r="AIF600" s="170"/>
      <c r="AIG600" s="170"/>
      <c r="AIH600" s="170"/>
      <c r="AII600" s="170"/>
      <c r="AIJ600" s="170"/>
      <c r="AIK600" s="170"/>
      <c r="AIL600" s="170"/>
      <c r="AIM600" s="170"/>
      <c r="AIN600" s="170"/>
      <c r="AIO600" s="170"/>
      <c r="AIP600" s="170"/>
      <c r="AIQ600" s="170"/>
      <c r="AIR600" s="170"/>
      <c r="AIS600" s="170"/>
      <c r="AIT600" s="170"/>
      <c r="AIU600" s="170"/>
      <c r="AIV600" s="170"/>
      <c r="AIW600" s="170"/>
      <c r="AIX600" s="170"/>
      <c r="AIY600" s="170"/>
      <c r="AIZ600" s="170"/>
      <c r="AJA600" s="170"/>
      <c r="AJB600" s="170"/>
      <c r="AJC600" s="170"/>
      <c r="AJD600" s="170"/>
      <c r="AJE600" s="170"/>
      <c r="AJF600" s="170"/>
      <c r="AJG600" s="170"/>
      <c r="AJH600" s="170"/>
      <c r="AJI600" s="170"/>
      <c r="AJJ600" s="170"/>
      <c r="AJK600" s="170"/>
      <c r="AJL600" s="170"/>
      <c r="AJM600" s="170"/>
      <c r="AJN600" s="170"/>
      <c r="AJO600" s="170"/>
      <c r="AJP600" s="170"/>
      <c r="AJQ600" s="170"/>
      <c r="AJR600" s="170"/>
      <c r="AJS600" s="170"/>
      <c r="AJT600" s="170"/>
      <c r="AJU600" s="170"/>
      <c r="AJV600" s="170"/>
      <c r="AJW600" s="170"/>
      <c r="AJX600" s="170"/>
      <c r="AJY600" s="170"/>
      <c r="AJZ600" s="170"/>
      <c r="AKA600" s="170"/>
      <c r="AKB600" s="170"/>
      <c r="AKC600" s="170"/>
      <c r="AKD600" s="170"/>
      <c r="AKE600" s="170"/>
      <c r="AKF600" s="170"/>
      <c r="AKG600" s="170"/>
      <c r="AKH600" s="170"/>
      <c r="AKI600" s="170"/>
      <c r="AKJ600" s="170"/>
      <c r="AKK600" s="170"/>
      <c r="AKL600" s="170"/>
      <c r="AKM600" s="170"/>
      <c r="AKN600" s="170"/>
      <c r="AKO600" s="170"/>
      <c r="AKP600" s="170"/>
      <c r="AKQ600" s="170"/>
      <c r="AKR600" s="170"/>
      <c r="AKS600" s="170"/>
      <c r="AKT600" s="170"/>
      <c r="AKU600" s="170"/>
      <c r="AKV600" s="170"/>
      <c r="AKW600" s="170"/>
      <c r="AKX600" s="170"/>
      <c r="AKY600" s="170"/>
      <c r="AKZ600" s="170"/>
      <c r="ALA600" s="170"/>
      <c r="ALB600" s="170"/>
      <c r="ALC600" s="170"/>
      <c r="ALD600" s="170"/>
      <c r="ALE600" s="170"/>
      <c r="ALF600" s="170"/>
      <c r="ALG600" s="170"/>
      <c r="ALH600" s="170"/>
      <c r="ALI600" s="170"/>
      <c r="ALJ600" s="170"/>
      <c r="ALK600" s="170"/>
      <c r="ALL600" s="170"/>
      <c r="ALM600" s="170"/>
      <c r="ALN600" s="170"/>
      <c r="ALO600" s="170"/>
      <c r="ALP600" s="170"/>
      <c r="ALQ600" s="170"/>
      <c r="ALR600" s="170"/>
      <c r="ALS600" s="170"/>
      <c r="ALT600" s="170"/>
      <c r="ALU600" s="170"/>
      <c r="ALV600" s="170"/>
      <c r="ALW600" s="170"/>
      <c r="ALX600" s="170"/>
      <c r="ALY600" s="170"/>
      <c r="ALZ600" s="170"/>
      <c r="AMA600" s="170"/>
      <c r="AMB600" s="170"/>
      <c r="AMC600" s="170"/>
      <c r="AMD600" s="170"/>
      <c r="AME600" s="170"/>
      <c r="AMF600" s="170"/>
      <c r="AMG600" s="170"/>
      <c r="AMH600" s="170"/>
      <c r="AMI600" s="170"/>
      <c r="AMJ600" s="170"/>
    </row>
    <row r="601" spans="1:1026" x14ac:dyDescent="0.25">
      <c r="A601" s="258" t="s">
        <v>11471</v>
      </c>
      <c r="B601" s="257">
        <v>601</v>
      </c>
      <c r="C601" s="258" t="s">
        <v>24674</v>
      </c>
      <c r="D601" s="290" t="s">
        <v>11470</v>
      </c>
      <c r="E601" s="277"/>
      <c r="F601" s="278"/>
      <c r="G601" s="280"/>
      <c r="H601" s="280"/>
      <c r="I601" s="492">
        <v>12.25</v>
      </c>
      <c r="J601" s="278">
        <v>2</v>
      </c>
      <c r="K601" s="278">
        <v>2</v>
      </c>
      <c r="L601" s="278">
        <v>1</v>
      </c>
      <c r="M601" s="278"/>
      <c r="N601" s="278"/>
      <c r="O601" s="278"/>
      <c r="P601" s="278"/>
      <c r="Q601" s="278"/>
      <c r="R601" s="278"/>
      <c r="S601" s="278"/>
      <c r="T601" s="278"/>
      <c r="U601" s="278"/>
      <c r="V601" s="278"/>
      <c r="W601" s="283">
        <f t="shared" si="251"/>
        <v>100</v>
      </c>
      <c r="X601" s="283">
        <f t="shared" si="262"/>
        <v>100</v>
      </c>
      <c r="Y601" s="283">
        <f t="shared" si="255"/>
        <v>100</v>
      </c>
      <c r="Z601" s="283">
        <f t="shared" si="263"/>
        <v>100</v>
      </c>
      <c r="AA601" s="283">
        <f t="shared" si="264"/>
        <v>100</v>
      </c>
      <c r="AB601" s="287">
        <f t="shared" si="253"/>
        <v>100</v>
      </c>
      <c r="AC601" s="287">
        <f t="shared" si="252"/>
        <v>100</v>
      </c>
      <c r="AD601" s="287">
        <f t="shared" si="265"/>
        <v>100</v>
      </c>
      <c r="AE601" s="284">
        <f t="shared" si="260"/>
        <v>1</v>
      </c>
      <c r="AF601" s="284">
        <f t="shared" si="261"/>
        <v>100</v>
      </c>
      <c r="AG601" s="342">
        <v>5</v>
      </c>
      <c r="AH601" s="342">
        <v>5</v>
      </c>
      <c r="AI601" s="268">
        <f t="shared" si="258"/>
        <v>100</v>
      </c>
      <c r="AJ601" s="268">
        <f t="shared" si="259"/>
        <v>100</v>
      </c>
      <c r="AK601" s="305" t="s">
        <v>24289</v>
      </c>
      <c r="AL601" s="277"/>
      <c r="AM601" s="277">
        <v>2</v>
      </c>
      <c r="AN601" s="511"/>
      <c r="AO601" s="277"/>
      <c r="AP601" s="277"/>
      <c r="AQ601" s="277"/>
      <c r="AR601" s="171" t="s">
        <v>24675</v>
      </c>
      <c r="AS601" s="171"/>
      <c r="AT601" s="277"/>
      <c r="AU601" s="277"/>
      <c r="AW601" s="559"/>
      <c r="AX601" s="559"/>
      <c r="AY601" s="559"/>
      <c r="AZ601" s="559"/>
      <c r="BA601" s="559"/>
      <c r="BB601" s="559"/>
      <c r="BC601" s="559"/>
      <c r="BD601" s="559"/>
      <c r="BE601" s="559"/>
      <c r="BF601" s="559"/>
      <c r="BG601" s="559"/>
      <c r="BH601" s="559"/>
      <c r="BI601" s="559"/>
      <c r="BJ601" s="559"/>
      <c r="BK601" s="559"/>
      <c r="BL601" s="559"/>
      <c r="BM601" s="559"/>
      <c r="BN601" s="559"/>
      <c r="BO601" s="559"/>
      <c r="BP601" s="559"/>
      <c r="BQ601" s="559"/>
      <c r="BR601" s="559"/>
      <c r="BS601" s="559"/>
      <c r="BT601" s="559"/>
      <c r="BU601" s="559"/>
      <c r="BV601" s="559"/>
      <c r="BW601" s="559"/>
      <c r="BX601" s="559"/>
      <c r="BY601" s="559"/>
      <c r="BZ601" s="559"/>
      <c r="CA601" s="559"/>
      <c r="CB601" s="559"/>
      <c r="CC601" s="559"/>
      <c r="CD601" s="559"/>
      <c r="CE601" s="559"/>
      <c r="CF601" s="559"/>
      <c r="CG601" s="559"/>
      <c r="CH601" s="559"/>
      <c r="CI601" s="559"/>
      <c r="CJ601" s="559"/>
      <c r="CK601" s="559"/>
      <c r="CL601" s="559"/>
      <c r="CM601" s="559"/>
      <c r="CN601" s="559"/>
      <c r="CO601" s="559"/>
      <c r="CP601" s="559"/>
      <c r="CQ601" s="559"/>
      <c r="CR601" s="559"/>
      <c r="CS601" s="559"/>
      <c r="CT601" s="559"/>
      <c r="CU601" s="559"/>
      <c r="CV601" s="559"/>
      <c r="CW601" s="559"/>
      <c r="CX601" s="559"/>
      <c r="CY601" s="559"/>
      <c r="CZ601" s="559"/>
      <c r="DA601" s="559"/>
      <c r="DB601" s="559"/>
      <c r="DC601" s="559"/>
      <c r="DD601" s="559"/>
      <c r="DE601" s="559"/>
      <c r="DF601" s="559"/>
      <c r="DG601" s="559"/>
      <c r="DH601" s="559"/>
      <c r="DI601" s="559"/>
      <c r="DJ601" s="559"/>
      <c r="DK601" s="559"/>
      <c r="DL601" s="559"/>
      <c r="DM601" s="559"/>
      <c r="DN601" s="559"/>
      <c r="DO601" s="559"/>
      <c r="DP601" s="559"/>
      <c r="DQ601" s="559"/>
      <c r="DR601" s="559"/>
      <c r="DS601" s="559"/>
      <c r="DT601" s="559"/>
      <c r="DU601" s="559"/>
      <c r="DV601" s="559"/>
      <c r="DW601" s="559"/>
      <c r="DX601" s="559"/>
      <c r="DY601" s="559"/>
      <c r="DZ601" s="559"/>
      <c r="EA601" s="559"/>
      <c r="EB601" s="559"/>
      <c r="EC601" s="559"/>
      <c r="ED601" s="559"/>
      <c r="EE601" s="559"/>
      <c r="EF601" s="559"/>
      <c r="EG601" s="559"/>
      <c r="EH601" s="559"/>
      <c r="EI601" s="559"/>
      <c r="EJ601" s="559"/>
      <c r="EK601" s="559"/>
      <c r="EL601" s="559"/>
      <c r="EM601" s="559"/>
      <c r="EN601" s="559"/>
      <c r="EO601" s="559"/>
      <c r="EP601" s="559"/>
      <c r="EQ601" s="559"/>
      <c r="ER601" s="559"/>
      <c r="ES601" s="559"/>
      <c r="ET601" s="559"/>
      <c r="EU601" s="559"/>
      <c r="EV601" s="559"/>
      <c r="EW601" s="559"/>
      <c r="EX601" s="559"/>
      <c r="EY601" s="559"/>
      <c r="EZ601" s="559"/>
      <c r="FA601" s="559"/>
      <c r="FB601" s="559"/>
      <c r="FC601" s="559"/>
      <c r="FD601" s="559"/>
      <c r="FE601" s="559"/>
      <c r="FF601" s="559"/>
      <c r="FG601" s="559"/>
      <c r="FH601" s="559"/>
      <c r="FI601" s="559"/>
      <c r="FJ601" s="559"/>
      <c r="FK601" s="559"/>
      <c r="FL601" s="559"/>
      <c r="FM601" s="559"/>
      <c r="FN601" s="559"/>
      <c r="FO601" s="559"/>
      <c r="FP601" s="559"/>
      <c r="FQ601" s="559"/>
      <c r="FR601" s="559"/>
      <c r="FS601" s="559"/>
      <c r="FT601" s="559"/>
      <c r="FU601" s="559"/>
      <c r="FV601" s="559"/>
      <c r="FW601" s="559"/>
      <c r="FX601" s="559"/>
      <c r="FY601" s="559"/>
      <c r="FZ601" s="559"/>
      <c r="GA601" s="559"/>
      <c r="GB601" s="559"/>
      <c r="GC601" s="559"/>
      <c r="GD601" s="559"/>
      <c r="GE601" s="559"/>
      <c r="GF601" s="559"/>
      <c r="GG601" s="559"/>
      <c r="GH601" s="559"/>
      <c r="GI601" s="559"/>
      <c r="GJ601" s="559"/>
      <c r="GK601" s="559"/>
      <c r="GL601" s="559"/>
      <c r="GM601" s="559"/>
      <c r="GN601" s="559"/>
      <c r="GO601" s="559"/>
      <c r="GP601" s="559"/>
      <c r="GQ601" s="559"/>
      <c r="GR601" s="559"/>
      <c r="GS601" s="559"/>
      <c r="GT601" s="559"/>
      <c r="GU601" s="559"/>
      <c r="GV601" s="559"/>
      <c r="GW601" s="559"/>
      <c r="GX601" s="559"/>
      <c r="GY601" s="559"/>
      <c r="GZ601" s="559"/>
      <c r="HA601" s="559"/>
      <c r="HB601" s="559"/>
      <c r="HC601" s="559"/>
      <c r="HD601" s="559"/>
      <c r="HE601" s="559"/>
      <c r="HF601" s="559"/>
      <c r="HG601" s="559"/>
      <c r="HH601" s="559"/>
      <c r="HI601" s="559"/>
      <c r="HJ601" s="559"/>
      <c r="HK601" s="559"/>
      <c r="HL601" s="559"/>
      <c r="HM601" s="559"/>
      <c r="HN601" s="559"/>
      <c r="HO601" s="559"/>
      <c r="HP601" s="559"/>
      <c r="HQ601" s="559"/>
      <c r="HR601" s="559"/>
      <c r="HS601" s="559"/>
      <c r="HT601" s="559"/>
      <c r="HU601" s="559"/>
      <c r="HV601" s="559"/>
      <c r="HW601" s="559"/>
      <c r="HX601" s="559"/>
      <c r="HY601" s="559"/>
      <c r="HZ601" s="559"/>
      <c r="IA601" s="559"/>
      <c r="IB601" s="559"/>
      <c r="IC601" s="559"/>
      <c r="ID601" s="559"/>
      <c r="IE601" s="559"/>
      <c r="IF601" s="559"/>
      <c r="IG601" s="559"/>
      <c r="IH601" s="559"/>
      <c r="II601" s="559"/>
      <c r="IJ601" s="559"/>
      <c r="IK601" s="559"/>
      <c r="IL601" s="559"/>
      <c r="IM601" s="559"/>
      <c r="IN601" s="559"/>
      <c r="IO601" s="559"/>
      <c r="IP601" s="559"/>
      <c r="IQ601" s="559"/>
      <c r="IR601" s="559"/>
      <c r="IS601" s="559"/>
      <c r="IT601" s="559"/>
      <c r="IU601" s="559"/>
      <c r="IV601" s="559"/>
      <c r="IW601" s="559"/>
      <c r="IX601" s="559"/>
      <c r="IY601" s="559"/>
      <c r="IZ601" s="559"/>
      <c r="JA601" s="559"/>
      <c r="JB601" s="559"/>
      <c r="JC601" s="559"/>
      <c r="JD601" s="559"/>
      <c r="JE601" s="559"/>
      <c r="JF601" s="559"/>
      <c r="JG601" s="559"/>
      <c r="JH601" s="559"/>
      <c r="JI601" s="559"/>
      <c r="JJ601" s="559"/>
      <c r="JK601" s="559"/>
      <c r="JL601" s="559"/>
      <c r="JM601" s="559"/>
      <c r="JN601" s="559"/>
      <c r="JO601" s="559"/>
      <c r="JP601" s="559"/>
      <c r="JQ601" s="559"/>
      <c r="JR601" s="559"/>
      <c r="JS601" s="559"/>
      <c r="JT601" s="559"/>
      <c r="JU601" s="559"/>
      <c r="JV601" s="559"/>
      <c r="JW601" s="559"/>
      <c r="JX601" s="559"/>
      <c r="JY601" s="559"/>
      <c r="JZ601" s="559"/>
      <c r="KA601" s="559"/>
      <c r="KB601" s="559"/>
      <c r="KC601" s="559"/>
      <c r="KD601" s="559"/>
      <c r="KE601" s="559"/>
      <c r="KF601" s="559"/>
      <c r="KG601" s="559"/>
      <c r="KH601" s="559"/>
      <c r="KI601" s="559"/>
      <c r="KJ601" s="559"/>
      <c r="KK601" s="559"/>
      <c r="KL601" s="559"/>
      <c r="KM601" s="559"/>
      <c r="KN601" s="559"/>
      <c r="KO601" s="559"/>
      <c r="KP601" s="559"/>
      <c r="KQ601" s="559"/>
      <c r="KR601" s="559"/>
      <c r="KS601" s="559"/>
      <c r="KT601" s="559"/>
      <c r="KU601" s="559"/>
      <c r="KV601" s="559"/>
      <c r="KW601" s="559"/>
      <c r="KX601" s="559"/>
      <c r="KY601" s="559"/>
      <c r="KZ601" s="559"/>
      <c r="LA601" s="559"/>
      <c r="LB601" s="559"/>
      <c r="LC601" s="559"/>
      <c r="LD601" s="559"/>
      <c r="LE601" s="559"/>
      <c r="LF601" s="559"/>
      <c r="LG601" s="559"/>
      <c r="LH601" s="559"/>
      <c r="LI601" s="559"/>
      <c r="LJ601" s="559"/>
      <c r="LK601" s="559"/>
      <c r="LL601" s="559"/>
      <c r="LM601" s="559"/>
      <c r="LN601" s="559"/>
      <c r="LO601" s="559"/>
      <c r="LP601" s="559"/>
      <c r="LQ601" s="559"/>
      <c r="LR601" s="559"/>
      <c r="LS601" s="559"/>
      <c r="LT601" s="559"/>
      <c r="LU601" s="559"/>
      <c r="LV601" s="559"/>
      <c r="LW601" s="559"/>
      <c r="LX601" s="559"/>
      <c r="LY601" s="559"/>
      <c r="LZ601" s="559"/>
      <c r="MA601" s="559"/>
      <c r="MB601" s="559"/>
      <c r="MC601" s="559"/>
      <c r="MD601" s="559"/>
      <c r="ME601" s="559"/>
      <c r="MF601" s="559"/>
      <c r="MG601" s="559"/>
      <c r="MH601" s="559"/>
      <c r="MI601" s="559"/>
      <c r="MJ601" s="559"/>
      <c r="MK601" s="559"/>
      <c r="ML601" s="559"/>
      <c r="MM601" s="559"/>
      <c r="MN601" s="559"/>
      <c r="MO601" s="559"/>
      <c r="MP601" s="559"/>
      <c r="MQ601" s="559"/>
      <c r="MR601" s="559"/>
      <c r="MS601" s="559"/>
      <c r="MT601" s="559"/>
      <c r="MU601" s="559"/>
      <c r="MV601" s="559"/>
      <c r="MW601" s="559"/>
      <c r="MX601" s="559"/>
      <c r="MY601" s="559"/>
      <c r="MZ601" s="559"/>
      <c r="NA601" s="559"/>
      <c r="NB601" s="559"/>
      <c r="NC601" s="559"/>
      <c r="ND601" s="559"/>
      <c r="NE601" s="559"/>
      <c r="NF601" s="559"/>
      <c r="NG601" s="559"/>
      <c r="NH601" s="559"/>
      <c r="NI601" s="559"/>
      <c r="NJ601" s="559"/>
      <c r="NK601" s="559"/>
      <c r="NL601" s="559"/>
      <c r="NM601" s="559"/>
      <c r="NN601" s="559"/>
      <c r="NO601" s="559"/>
      <c r="NP601" s="559"/>
      <c r="NQ601" s="559"/>
      <c r="NR601" s="559"/>
      <c r="NS601" s="559"/>
      <c r="NT601" s="559"/>
      <c r="NU601" s="559"/>
      <c r="NV601" s="559"/>
      <c r="NW601" s="559"/>
      <c r="NX601" s="559"/>
      <c r="NY601" s="559"/>
      <c r="NZ601" s="559"/>
      <c r="OA601" s="559"/>
      <c r="OB601" s="559"/>
      <c r="OC601" s="559"/>
      <c r="OD601" s="559"/>
      <c r="OE601" s="559"/>
      <c r="OF601" s="559"/>
      <c r="OG601" s="559"/>
      <c r="OH601" s="559"/>
      <c r="OI601" s="559"/>
      <c r="OJ601" s="559"/>
      <c r="OK601" s="559"/>
      <c r="OL601" s="559"/>
      <c r="OM601" s="559"/>
      <c r="ON601" s="559"/>
      <c r="OO601" s="559"/>
      <c r="OP601" s="559"/>
      <c r="OQ601" s="559"/>
      <c r="OR601" s="559"/>
      <c r="OS601" s="559"/>
      <c r="OT601" s="559"/>
      <c r="OU601" s="559"/>
      <c r="OV601" s="559"/>
      <c r="OW601" s="559"/>
      <c r="OX601" s="559"/>
      <c r="OY601" s="559"/>
      <c r="OZ601" s="559"/>
      <c r="PA601" s="559"/>
      <c r="PB601" s="559"/>
      <c r="PC601" s="559"/>
      <c r="PD601" s="559"/>
      <c r="PE601" s="559"/>
      <c r="PF601" s="559"/>
      <c r="PG601" s="559"/>
      <c r="PH601" s="559"/>
      <c r="PI601" s="559"/>
      <c r="PJ601" s="559"/>
      <c r="PK601" s="559"/>
      <c r="PL601" s="559"/>
      <c r="PM601" s="559"/>
      <c r="PN601" s="559"/>
      <c r="PO601" s="559"/>
      <c r="PP601" s="559"/>
      <c r="PQ601" s="559"/>
      <c r="PR601" s="559"/>
      <c r="PS601" s="559"/>
      <c r="PT601" s="559"/>
      <c r="PU601" s="559"/>
      <c r="PV601" s="559"/>
      <c r="PW601" s="559"/>
      <c r="PX601" s="559"/>
      <c r="PY601" s="559"/>
      <c r="PZ601" s="559"/>
      <c r="QA601" s="559"/>
      <c r="QB601" s="559"/>
      <c r="QC601" s="559"/>
      <c r="QD601" s="559"/>
      <c r="QE601" s="559"/>
      <c r="QF601" s="559"/>
      <c r="QG601" s="559"/>
      <c r="QH601" s="559"/>
      <c r="QI601" s="559"/>
      <c r="QJ601" s="559"/>
      <c r="QK601" s="559"/>
      <c r="QL601" s="559"/>
      <c r="QM601" s="559"/>
      <c r="QN601" s="559"/>
      <c r="QO601" s="559"/>
      <c r="QP601" s="559"/>
      <c r="QQ601" s="559"/>
      <c r="QR601" s="559"/>
      <c r="QS601" s="559"/>
      <c r="QT601" s="559"/>
      <c r="QU601" s="559"/>
      <c r="QV601" s="559"/>
      <c r="QW601" s="559"/>
      <c r="QX601" s="559"/>
      <c r="QY601" s="559"/>
      <c r="QZ601" s="559"/>
      <c r="RA601" s="559"/>
      <c r="RB601" s="559"/>
      <c r="RC601" s="559"/>
      <c r="RD601" s="559"/>
      <c r="RE601" s="559"/>
      <c r="RF601" s="559"/>
      <c r="RG601" s="559"/>
      <c r="RH601" s="559"/>
      <c r="RI601" s="559"/>
      <c r="RJ601" s="559"/>
      <c r="RK601" s="559"/>
      <c r="RL601" s="559"/>
      <c r="RM601" s="559"/>
      <c r="RN601" s="559"/>
      <c r="RO601" s="559"/>
      <c r="RP601" s="559"/>
      <c r="RQ601" s="559"/>
      <c r="RR601" s="559"/>
      <c r="RS601" s="559"/>
      <c r="RT601" s="559"/>
      <c r="RU601" s="559"/>
      <c r="RV601" s="559"/>
      <c r="RW601" s="559"/>
      <c r="RX601" s="559"/>
      <c r="RY601" s="559"/>
      <c r="RZ601" s="559"/>
      <c r="SA601" s="559"/>
      <c r="SB601" s="559"/>
      <c r="SC601" s="559"/>
      <c r="SD601" s="559"/>
      <c r="SE601" s="559"/>
      <c r="SF601" s="559"/>
      <c r="SG601" s="559"/>
      <c r="SH601" s="559"/>
      <c r="SI601" s="559"/>
      <c r="SJ601" s="559"/>
      <c r="SK601" s="559"/>
      <c r="SL601" s="559"/>
      <c r="SM601" s="559"/>
      <c r="SN601" s="559"/>
      <c r="SO601" s="559"/>
      <c r="SP601" s="559"/>
      <c r="SQ601" s="559"/>
      <c r="SR601" s="559"/>
      <c r="SS601" s="559"/>
      <c r="ST601" s="559"/>
      <c r="SU601" s="559"/>
      <c r="SV601" s="559"/>
      <c r="SW601" s="559"/>
      <c r="SX601" s="559"/>
      <c r="SY601" s="559"/>
      <c r="SZ601" s="559"/>
      <c r="TA601" s="559"/>
      <c r="TB601" s="559"/>
      <c r="TC601" s="559"/>
      <c r="TD601" s="559"/>
      <c r="TE601" s="559"/>
      <c r="TF601" s="559"/>
      <c r="TG601" s="559"/>
      <c r="TH601" s="559"/>
      <c r="TI601" s="559"/>
      <c r="TJ601" s="559"/>
      <c r="TK601" s="559"/>
      <c r="TL601" s="559"/>
      <c r="TM601" s="559"/>
      <c r="TN601" s="559"/>
      <c r="TO601" s="559"/>
      <c r="TP601" s="559"/>
      <c r="TQ601" s="559"/>
      <c r="TR601" s="559"/>
      <c r="TS601" s="559"/>
      <c r="TT601" s="559"/>
      <c r="TU601" s="559"/>
      <c r="TV601" s="559"/>
      <c r="TW601" s="559"/>
      <c r="TX601" s="559"/>
      <c r="TY601" s="559"/>
      <c r="TZ601" s="559"/>
      <c r="UA601" s="559"/>
      <c r="UB601" s="559"/>
      <c r="UC601" s="559"/>
      <c r="UD601" s="559"/>
      <c r="UE601" s="559"/>
      <c r="UF601" s="559"/>
      <c r="UG601" s="559"/>
      <c r="UH601" s="559"/>
      <c r="UI601" s="559"/>
      <c r="UJ601" s="559"/>
      <c r="UK601" s="559"/>
      <c r="UL601" s="559"/>
      <c r="UM601" s="559"/>
      <c r="UN601" s="559"/>
      <c r="UO601" s="559"/>
      <c r="UP601" s="559"/>
      <c r="UQ601" s="559"/>
      <c r="UR601" s="559"/>
      <c r="US601" s="559"/>
      <c r="UT601" s="559"/>
      <c r="UU601" s="559"/>
      <c r="UV601" s="559"/>
      <c r="UW601" s="559"/>
      <c r="UX601" s="559"/>
      <c r="UY601" s="559"/>
      <c r="UZ601" s="559"/>
      <c r="VA601" s="559"/>
      <c r="VB601" s="559"/>
      <c r="VC601" s="559"/>
      <c r="VD601" s="559"/>
      <c r="VE601" s="559"/>
      <c r="VF601" s="559"/>
      <c r="VG601" s="559"/>
      <c r="VH601" s="559"/>
      <c r="VI601" s="559"/>
      <c r="VJ601" s="559"/>
      <c r="VK601" s="559"/>
      <c r="VL601" s="559"/>
      <c r="VM601" s="559"/>
      <c r="VN601" s="559"/>
      <c r="VO601" s="559"/>
      <c r="VP601" s="559"/>
      <c r="VQ601" s="559"/>
      <c r="VR601" s="559"/>
      <c r="VS601" s="559"/>
      <c r="VT601" s="559"/>
      <c r="VU601" s="559"/>
      <c r="VV601" s="559"/>
      <c r="VW601" s="559"/>
      <c r="VX601" s="559"/>
      <c r="VY601" s="559"/>
      <c r="VZ601" s="559"/>
      <c r="WA601" s="559"/>
      <c r="WB601" s="559"/>
      <c r="WC601" s="559"/>
      <c r="WD601" s="559"/>
      <c r="WE601" s="559"/>
      <c r="WF601" s="559"/>
      <c r="WG601" s="559"/>
      <c r="WH601" s="559"/>
      <c r="WI601" s="559"/>
      <c r="WJ601" s="559"/>
      <c r="WK601" s="559"/>
      <c r="WL601" s="559"/>
      <c r="WM601" s="559"/>
      <c r="WN601" s="559"/>
      <c r="WO601" s="559"/>
      <c r="WP601" s="559"/>
      <c r="WQ601" s="559"/>
      <c r="WR601" s="559"/>
      <c r="WS601" s="559"/>
      <c r="WT601" s="559"/>
      <c r="WU601" s="559"/>
      <c r="WV601" s="559"/>
      <c r="WW601" s="559"/>
      <c r="WX601" s="559"/>
      <c r="WY601" s="559"/>
      <c r="WZ601" s="559"/>
      <c r="XA601" s="559"/>
      <c r="XB601" s="559"/>
      <c r="XC601" s="559"/>
      <c r="XD601" s="559"/>
      <c r="XE601" s="559"/>
      <c r="XF601" s="559"/>
      <c r="XG601" s="559"/>
      <c r="XH601" s="559"/>
      <c r="XI601" s="559"/>
      <c r="XJ601" s="559"/>
      <c r="XK601" s="559"/>
      <c r="XL601" s="559"/>
      <c r="XM601" s="559"/>
      <c r="XN601" s="559"/>
      <c r="XO601" s="559"/>
      <c r="XP601" s="559"/>
      <c r="XQ601" s="559"/>
      <c r="XR601" s="559"/>
      <c r="XS601" s="559"/>
      <c r="XT601" s="559"/>
      <c r="XU601" s="559"/>
      <c r="XV601" s="559"/>
      <c r="XW601" s="559"/>
      <c r="XX601" s="559"/>
      <c r="XY601" s="559"/>
      <c r="XZ601" s="559"/>
      <c r="YA601" s="559"/>
      <c r="YB601" s="559"/>
      <c r="YC601" s="559"/>
      <c r="YD601" s="559"/>
      <c r="YE601" s="559"/>
      <c r="YF601" s="559"/>
      <c r="YG601" s="559"/>
      <c r="YH601" s="559"/>
      <c r="YI601" s="559"/>
      <c r="YJ601" s="559"/>
      <c r="YK601" s="559"/>
      <c r="YL601" s="559"/>
      <c r="YM601" s="559"/>
      <c r="YN601" s="559"/>
      <c r="YO601" s="559"/>
      <c r="YP601" s="559"/>
      <c r="YQ601" s="559"/>
      <c r="YR601" s="559"/>
      <c r="YS601" s="559"/>
      <c r="YT601" s="559"/>
      <c r="YU601" s="559"/>
      <c r="YV601" s="559"/>
      <c r="YW601" s="559"/>
      <c r="YX601" s="559"/>
      <c r="YY601" s="559"/>
      <c r="YZ601" s="559"/>
      <c r="ZA601" s="559"/>
      <c r="ZB601" s="559"/>
      <c r="ZC601" s="559"/>
      <c r="ZD601" s="559"/>
      <c r="ZE601" s="559"/>
      <c r="ZF601" s="559"/>
      <c r="ZG601" s="559"/>
      <c r="ZH601" s="559"/>
      <c r="ZI601" s="559"/>
      <c r="ZJ601" s="559"/>
      <c r="ZK601" s="559"/>
      <c r="ZL601" s="559"/>
      <c r="ZM601" s="559"/>
      <c r="ZN601" s="559"/>
      <c r="ZO601" s="559"/>
      <c r="ZP601" s="559"/>
      <c r="ZQ601" s="559"/>
      <c r="ZR601" s="559"/>
      <c r="ZS601" s="559"/>
      <c r="ZT601" s="559"/>
      <c r="ZU601" s="559"/>
      <c r="ZV601" s="559"/>
      <c r="ZW601" s="559"/>
      <c r="ZX601" s="559"/>
      <c r="ZY601" s="559"/>
      <c r="ZZ601" s="559"/>
      <c r="AAA601" s="559"/>
      <c r="AAB601" s="559"/>
      <c r="AAC601" s="559"/>
      <c r="AAD601" s="559"/>
      <c r="AAE601" s="559"/>
      <c r="AAF601" s="559"/>
      <c r="AAG601" s="559"/>
      <c r="AAH601" s="559"/>
      <c r="AAI601" s="559"/>
      <c r="AAJ601" s="559"/>
      <c r="AAK601" s="559"/>
      <c r="AAL601" s="559"/>
      <c r="AAM601" s="559"/>
      <c r="AAN601" s="559"/>
      <c r="AAO601" s="559"/>
      <c r="AAP601" s="559"/>
      <c r="AAQ601" s="559"/>
      <c r="AAR601" s="559"/>
      <c r="AAS601" s="559"/>
      <c r="AAT601" s="559"/>
      <c r="AAU601" s="559"/>
      <c r="AAV601" s="559"/>
      <c r="AAW601" s="559"/>
      <c r="AAX601" s="559"/>
      <c r="AAY601" s="559"/>
      <c r="AAZ601" s="559"/>
      <c r="ABA601" s="559"/>
      <c r="ABB601" s="559"/>
      <c r="ABC601" s="559"/>
      <c r="ABD601" s="559"/>
      <c r="ABE601" s="559"/>
      <c r="ABF601" s="559"/>
      <c r="ABG601" s="559"/>
      <c r="ABH601" s="559"/>
      <c r="ABI601" s="559"/>
      <c r="ABJ601" s="559"/>
      <c r="ABK601" s="559"/>
      <c r="ABL601" s="559"/>
      <c r="ABM601" s="559"/>
      <c r="ABN601" s="559"/>
      <c r="ABO601" s="559"/>
      <c r="ABP601" s="559"/>
      <c r="ABQ601" s="559"/>
      <c r="ABR601" s="559"/>
      <c r="ABS601" s="559"/>
      <c r="ABT601" s="559"/>
      <c r="ABU601" s="559"/>
      <c r="ABV601" s="559"/>
      <c r="ABW601" s="559"/>
      <c r="ABX601" s="559"/>
      <c r="ABY601" s="559"/>
      <c r="ABZ601" s="559"/>
      <c r="ACA601" s="559"/>
      <c r="ACB601" s="559"/>
      <c r="ACC601" s="559"/>
      <c r="ACD601" s="559"/>
      <c r="ACE601" s="559"/>
      <c r="ACF601" s="559"/>
      <c r="ACG601" s="559"/>
      <c r="ACH601" s="559"/>
      <c r="ACI601" s="559"/>
      <c r="ACJ601" s="559"/>
      <c r="ACK601" s="559"/>
      <c r="ACL601" s="559"/>
      <c r="ACM601" s="559"/>
      <c r="ACN601" s="559"/>
      <c r="ACO601" s="559"/>
      <c r="ACP601" s="559"/>
      <c r="ACQ601" s="559"/>
      <c r="ACR601" s="559"/>
      <c r="ACS601" s="559"/>
      <c r="ACT601" s="559"/>
      <c r="ACU601" s="559"/>
      <c r="ACV601" s="559"/>
      <c r="ACW601" s="559"/>
      <c r="ACX601" s="559"/>
      <c r="ACY601" s="559"/>
      <c r="ACZ601" s="559"/>
      <c r="ADA601" s="559"/>
      <c r="ADB601" s="559"/>
      <c r="ADC601" s="559"/>
      <c r="ADD601" s="559"/>
      <c r="ADE601" s="559"/>
      <c r="ADF601" s="559"/>
      <c r="ADG601" s="559"/>
      <c r="ADH601" s="559"/>
      <c r="ADI601" s="559"/>
      <c r="ADJ601" s="559"/>
      <c r="ADK601" s="559"/>
      <c r="ADL601" s="559"/>
      <c r="ADM601" s="559"/>
      <c r="ADN601" s="559"/>
      <c r="ADO601" s="559"/>
      <c r="ADP601" s="559"/>
      <c r="ADQ601" s="559"/>
      <c r="ADR601" s="559"/>
      <c r="ADS601" s="559"/>
      <c r="ADT601" s="559"/>
      <c r="ADU601" s="559"/>
      <c r="ADV601" s="559"/>
      <c r="ADW601" s="559"/>
      <c r="ADX601" s="559"/>
      <c r="ADY601" s="559"/>
      <c r="ADZ601" s="559"/>
      <c r="AEA601" s="559"/>
      <c r="AEB601" s="559"/>
      <c r="AEC601" s="559"/>
      <c r="AED601" s="559"/>
      <c r="AEE601" s="559"/>
      <c r="AEF601" s="559"/>
      <c r="AEG601" s="559"/>
      <c r="AEH601" s="559"/>
      <c r="AEI601" s="559"/>
      <c r="AEJ601" s="559"/>
      <c r="AEK601" s="559"/>
      <c r="AEL601" s="559"/>
      <c r="AEM601" s="559"/>
      <c r="AEN601" s="559"/>
      <c r="AEO601" s="559"/>
      <c r="AEP601" s="559"/>
      <c r="AEQ601" s="559"/>
      <c r="AER601" s="559"/>
      <c r="AES601" s="559"/>
      <c r="AET601" s="559"/>
      <c r="AEU601" s="559"/>
      <c r="AEV601" s="559"/>
      <c r="AEW601" s="559"/>
      <c r="AEX601" s="559"/>
      <c r="AEY601" s="559"/>
      <c r="AEZ601" s="559"/>
      <c r="AFA601" s="559"/>
      <c r="AFB601" s="559"/>
      <c r="AFC601" s="559"/>
      <c r="AFD601" s="559"/>
      <c r="AFE601" s="559"/>
      <c r="AFF601" s="559"/>
      <c r="AFG601" s="559"/>
      <c r="AFH601" s="559"/>
      <c r="AFI601" s="559"/>
      <c r="AFJ601" s="559"/>
      <c r="AFK601" s="559"/>
      <c r="AFL601" s="559"/>
      <c r="AFM601" s="559"/>
      <c r="AFN601" s="559"/>
      <c r="AFO601" s="559"/>
      <c r="AFP601" s="559"/>
      <c r="AFQ601" s="559"/>
      <c r="AFR601" s="559"/>
      <c r="AFS601" s="559"/>
      <c r="AFT601" s="559"/>
      <c r="AFU601" s="559"/>
      <c r="AFV601" s="559"/>
      <c r="AFW601" s="559"/>
      <c r="AFX601" s="559"/>
      <c r="AFY601" s="559"/>
      <c r="AFZ601" s="559"/>
      <c r="AGA601" s="559"/>
      <c r="AGB601" s="559"/>
      <c r="AGC601" s="559"/>
      <c r="AGD601" s="559"/>
      <c r="AGE601" s="559"/>
      <c r="AGF601" s="559"/>
      <c r="AGG601" s="559"/>
      <c r="AGH601" s="559"/>
      <c r="AGI601" s="559"/>
      <c r="AGJ601" s="559"/>
      <c r="AGK601" s="559"/>
      <c r="AGL601" s="559"/>
      <c r="AGM601" s="559"/>
      <c r="AGN601" s="559"/>
      <c r="AGO601" s="559"/>
      <c r="AGP601" s="559"/>
      <c r="AGQ601" s="559"/>
      <c r="AGR601" s="559"/>
      <c r="AGS601" s="559"/>
      <c r="AGT601" s="559"/>
      <c r="AGU601" s="559"/>
      <c r="AGV601" s="559"/>
      <c r="AGW601" s="559"/>
      <c r="AGX601" s="559"/>
      <c r="AGY601" s="559"/>
      <c r="AGZ601" s="559"/>
      <c r="AHA601" s="559"/>
      <c r="AHB601" s="559"/>
      <c r="AHC601" s="559"/>
      <c r="AHD601" s="559"/>
      <c r="AHE601" s="559"/>
      <c r="AHF601" s="559"/>
      <c r="AHG601" s="559"/>
      <c r="AHH601" s="559"/>
      <c r="AHI601" s="559"/>
      <c r="AHJ601" s="559"/>
      <c r="AHK601" s="559"/>
      <c r="AHL601" s="559"/>
      <c r="AHM601" s="559"/>
      <c r="AHN601" s="559"/>
      <c r="AHO601" s="559"/>
      <c r="AHP601" s="559"/>
      <c r="AHQ601" s="559"/>
      <c r="AHR601" s="559"/>
      <c r="AHS601" s="559"/>
      <c r="AHT601" s="559"/>
      <c r="AHU601" s="559"/>
      <c r="AHV601" s="559"/>
      <c r="AHW601" s="559"/>
      <c r="AHX601" s="559"/>
      <c r="AHY601" s="559"/>
      <c r="AHZ601" s="559"/>
      <c r="AIA601" s="559"/>
      <c r="AIB601" s="559"/>
      <c r="AIC601" s="559"/>
      <c r="AID601" s="559"/>
      <c r="AIE601" s="559"/>
      <c r="AIF601" s="559"/>
      <c r="AIG601" s="559"/>
      <c r="AIH601" s="559"/>
      <c r="AII601" s="559"/>
      <c r="AIJ601" s="559"/>
      <c r="AIK601" s="559"/>
      <c r="AIL601" s="559"/>
      <c r="AIM601" s="559"/>
      <c r="AIN601" s="559"/>
      <c r="AIO601" s="559"/>
      <c r="AIP601" s="559"/>
      <c r="AIQ601" s="559"/>
      <c r="AIR601" s="559"/>
      <c r="AIS601" s="559"/>
      <c r="AIT601" s="559"/>
      <c r="AIU601" s="559"/>
      <c r="AIV601" s="559"/>
      <c r="AIW601" s="559"/>
      <c r="AIX601" s="559"/>
      <c r="AIY601" s="559"/>
      <c r="AIZ601" s="559"/>
      <c r="AJA601" s="559"/>
      <c r="AJB601" s="559"/>
      <c r="AJC601" s="559"/>
      <c r="AJD601" s="559"/>
      <c r="AJE601" s="559"/>
      <c r="AJF601" s="559"/>
      <c r="AJG601" s="559"/>
      <c r="AJH601" s="559"/>
      <c r="AJI601" s="559"/>
      <c r="AJJ601" s="559"/>
      <c r="AJK601" s="559"/>
      <c r="AJL601" s="559"/>
      <c r="AJM601" s="559"/>
      <c r="AJN601" s="559"/>
      <c r="AJO601" s="559"/>
      <c r="AJP601" s="559"/>
      <c r="AJQ601" s="559"/>
      <c r="AJR601" s="559"/>
      <c r="AJS601" s="559"/>
      <c r="AJT601" s="559"/>
      <c r="AJU601" s="559"/>
      <c r="AJV601" s="559"/>
      <c r="AJW601" s="559"/>
      <c r="AJX601" s="559"/>
      <c r="AJY601" s="559"/>
      <c r="AJZ601" s="559"/>
      <c r="AKA601" s="559"/>
      <c r="AKB601" s="559"/>
      <c r="AKC601" s="559"/>
      <c r="AKD601" s="559"/>
      <c r="AKE601" s="559"/>
      <c r="AKF601" s="559"/>
      <c r="AKG601" s="559"/>
      <c r="AKH601" s="559"/>
      <c r="AKI601" s="559"/>
      <c r="AKJ601" s="559"/>
      <c r="AKK601" s="559"/>
      <c r="AKL601" s="559"/>
      <c r="AKM601" s="559"/>
      <c r="AKN601" s="559"/>
      <c r="AKO601" s="559"/>
      <c r="AKP601" s="559"/>
      <c r="AKQ601" s="559"/>
      <c r="AKR601" s="559"/>
      <c r="AKS601" s="559"/>
      <c r="AKT601" s="559"/>
      <c r="AKU601" s="559"/>
      <c r="AKV601" s="559"/>
      <c r="AKW601" s="559"/>
      <c r="AKX601" s="559"/>
      <c r="AKY601" s="559"/>
      <c r="AKZ601" s="559"/>
      <c r="ALA601" s="559"/>
      <c r="ALB601" s="559"/>
      <c r="ALC601" s="559"/>
      <c r="ALD601" s="559"/>
      <c r="ALE601" s="559"/>
      <c r="ALF601" s="559"/>
      <c r="ALG601" s="559"/>
      <c r="ALH601" s="559"/>
      <c r="ALI601" s="559"/>
      <c r="ALJ601" s="559"/>
      <c r="ALK601" s="559"/>
      <c r="ALL601" s="559"/>
      <c r="ALM601" s="559"/>
      <c r="ALN601" s="559"/>
      <c r="ALO601" s="559"/>
      <c r="ALP601" s="559"/>
      <c r="ALQ601" s="559"/>
      <c r="ALR601" s="559"/>
      <c r="ALS601" s="559"/>
      <c r="ALT601" s="559"/>
      <c r="ALU601" s="559"/>
      <c r="ALV601" s="559"/>
      <c r="ALW601" s="559"/>
      <c r="ALX601" s="559"/>
      <c r="ALY601" s="559"/>
      <c r="ALZ601" s="559"/>
      <c r="AMA601" s="559"/>
      <c r="AMB601" s="559"/>
      <c r="AMC601" s="559"/>
      <c r="AMD601" s="559"/>
      <c r="AME601" s="559"/>
      <c r="AMF601" s="559"/>
      <c r="AMG601" s="559"/>
      <c r="AMH601" s="559"/>
      <c r="AMI601" s="559"/>
      <c r="AMJ601" s="559"/>
    </row>
    <row r="602" spans="1:1026" x14ac:dyDescent="0.25">
      <c r="A602" s="310" t="s">
        <v>24014</v>
      </c>
      <c r="B602" s="257">
        <v>602</v>
      </c>
      <c r="C602" s="258" t="s">
        <v>24673</v>
      </c>
      <c r="D602" s="320" t="s">
        <v>24015</v>
      </c>
      <c r="E602" s="311"/>
      <c r="F602" s="312">
        <v>4</v>
      </c>
      <c r="G602" s="313"/>
      <c r="H602" s="313"/>
      <c r="I602" s="492" t="s">
        <v>750</v>
      </c>
      <c r="J602" s="314">
        <v>2</v>
      </c>
      <c r="K602" s="315">
        <v>2</v>
      </c>
      <c r="L602" s="315"/>
      <c r="M602" s="316"/>
      <c r="N602" s="316"/>
      <c r="O602" s="315"/>
      <c r="P602" s="293">
        <v>335</v>
      </c>
      <c r="Q602" s="316"/>
      <c r="R602" s="316"/>
      <c r="S602" s="316"/>
      <c r="T602" s="316"/>
      <c r="U602" s="316"/>
      <c r="V602" s="317"/>
      <c r="W602" s="283">
        <f t="shared" si="251"/>
        <v>100</v>
      </c>
      <c r="X602" s="283">
        <f t="shared" si="262"/>
        <v>100</v>
      </c>
      <c r="Y602" s="283">
        <f t="shared" si="255"/>
        <v>20</v>
      </c>
      <c r="Z602" s="283">
        <f t="shared" si="263"/>
        <v>100</v>
      </c>
      <c r="AA602" s="283">
        <f t="shared" si="264"/>
        <v>100</v>
      </c>
      <c r="AB602" s="287">
        <f t="shared" si="253"/>
        <v>100</v>
      </c>
      <c r="AC602" s="287">
        <f t="shared" si="252"/>
        <v>100</v>
      </c>
      <c r="AD602" s="287">
        <f t="shared" si="265"/>
        <v>100</v>
      </c>
      <c r="AE602" s="284">
        <f t="shared" si="260"/>
        <v>100</v>
      </c>
      <c r="AF602" s="284">
        <f t="shared" si="261"/>
        <v>100</v>
      </c>
      <c r="AG602" s="268">
        <f t="shared" ref="AG602:AG623" si="266">IF(OR(OR(EXACT(J602,"1A"),EXACT(J602,"1B"),EXACT(J602,"1C")),K602=1),1,IF(K602=2,10,100))</f>
        <v>10</v>
      </c>
      <c r="AH602" s="268">
        <f t="shared" ref="AH602:AH623" si="267">IF(OR(EXACT(J602,"1A"),EXACT(J602,"1B"),EXACT(J602,"1C")),1,IF(J602=2,10,100))</f>
        <v>10</v>
      </c>
      <c r="AI602" s="268">
        <f t="shared" si="258"/>
        <v>100</v>
      </c>
      <c r="AJ602" s="268">
        <f t="shared" si="259"/>
        <v>100</v>
      </c>
      <c r="AK602" s="305" t="s">
        <v>750</v>
      </c>
      <c r="AL602" s="543"/>
      <c r="AM602" s="550"/>
      <c r="AN602" s="511"/>
      <c r="AO602" s="414"/>
      <c r="AP602" s="414"/>
      <c r="AQ602" s="414"/>
      <c r="AR602" s="171" t="s">
        <v>756</v>
      </c>
      <c r="AS602" s="171"/>
      <c r="AT602" s="414"/>
      <c r="AU602" s="414"/>
      <c r="AV602" s="153"/>
    </row>
    <row r="603" spans="1:1026" x14ac:dyDescent="0.25">
      <c r="A603" s="294" t="s">
        <v>5377</v>
      </c>
      <c r="B603" s="257">
        <v>603</v>
      </c>
      <c r="C603" s="295" t="s">
        <v>6295</v>
      </c>
      <c r="D603" s="296" t="s">
        <v>6296</v>
      </c>
      <c r="E603" s="297"/>
      <c r="F603" s="298"/>
      <c r="G603" s="299"/>
      <c r="H603" s="299"/>
      <c r="I603" s="492">
        <v>2.73</v>
      </c>
      <c r="J603" s="298"/>
      <c r="K603" s="298"/>
      <c r="L603" s="298"/>
      <c r="M603" s="298"/>
      <c r="N603" s="298"/>
      <c r="O603" s="300"/>
      <c r="P603" s="300"/>
      <c r="Q603" s="298"/>
      <c r="R603" s="298"/>
      <c r="S603" s="298"/>
      <c r="T603" s="298"/>
      <c r="U603" s="298"/>
      <c r="V603" s="301"/>
      <c r="W603" s="283">
        <v>100</v>
      </c>
      <c r="X603" s="283">
        <v>100</v>
      </c>
      <c r="Y603" s="283">
        <f t="shared" si="255"/>
        <v>100</v>
      </c>
      <c r="Z603" s="283">
        <f t="shared" si="263"/>
        <v>100</v>
      </c>
      <c r="AA603" s="283">
        <f t="shared" si="264"/>
        <v>100</v>
      </c>
      <c r="AB603" s="287">
        <f t="shared" si="253"/>
        <v>100</v>
      </c>
      <c r="AC603" s="287">
        <f t="shared" si="252"/>
        <v>100</v>
      </c>
      <c r="AD603" s="287">
        <f t="shared" si="265"/>
        <v>100</v>
      </c>
      <c r="AE603" s="284">
        <f t="shared" si="260"/>
        <v>100</v>
      </c>
      <c r="AF603" s="284">
        <f t="shared" si="261"/>
        <v>100</v>
      </c>
      <c r="AG603" s="268">
        <f t="shared" si="266"/>
        <v>100</v>
      </c>
      <c r="AH603" s="268">
        <f t="shared" si="267"/>
        <v>100</v>
      </c>
      <c r="AI603" s="268">
        <f t="shared" si="258"/>
        <v>100</v>
      </c>
      <c r="AJ603" s="268">
        <f t="shared" si="259"/>
        <v>100</v>
      </c>
      <c r="AK603" s="305" t="s">
        <v>31734</v>
      </c>
      <c r="AL603" s="306"/>
      <c r="AM603" s="297"/>
      <c r="AN603" s="511"/>
      <c r="AO603" s="297"/>
      <c r="AP603" s="297"/>
      <c r="AQ603" s="277"/>
      <c r="AR603" s="171" t="s">
        <v>6297</v>
      </c>
      <c r="AS603" s="171"/>
      <c r="AT603" s="277"/>
      <c r="AU603" s="277"/>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c r="GO603" s="111"/>
      <c r="GP603" s="111"/>
      <c r="GQ603" s="111"/>
      <c r="GR603" s="111"/>
      <c r="GS603" s="111"/>
      <c r="GT603" s="111"/>
      <c r="GU603" s="111"/>
      <c r="GV603" s="111"/>
      <c r="GW603" s="111"/>
      <c r="GX603" s="111"/>
      <c r="GY603" s="111"/>
      <c r="GZ603" s="111"/>
      <c r="HA603" s="111"/>
      <c r="HB603" s="111"/>
      <c r="HC603" s="111"/>
      <c r="HD603" s="111"/>
      <c r="HE603" s="111"/>
      <c r="HF603" s="111"/>
      <c r="HG603" s="111"/>
      <c r="HH603" s="111"/>
      <c r="HI603" s="111"/>
      <c r="HJ603" s="111"/>
      <c r="HK603" s="111"/>
      <c r="HL603" s="111"/>
      <c r="HM603" s="111"/>
      <c r="HN603" s="111"/>
      <c r="HO603" s="111"/>
      <c r="HP603" s="111"/>
      <c r="HQ603" s="111"/>
      <c r="HR603" s="111"/>
      <c r="HS603" s="111"/>
      <c r="HT603" s="111"/>
      <c r="HU603" s="111"/>
      <c r="HV603" s="111"/>
      <c r="HW603" s="111"/>
      <c r="HX603" s="111"/>
      <c r="HY603" s="111"/>
      <c r="HZ603" s="111"/>
      <c r="IA603" s="111"/>
      <c r="IB603" s="111"/>
      <c r="IC603" s="111"/>
      <c r="ID603" s="111"/>
      <c r="IE603" s="111"/>
      <c r="IF603" s="111"/>
      <c r="IG603" s="111"/>
      <c r="IH603" s="111"/>
      <c r="II603" s="111"/>
      <c r="IJ603" s="111"/>
      <c r="IK603" s="111"/>
      <c r="IL603" s="111"/>
      <c r="IM603" s="111"/>
      <c r="IN603" s="111"/>
      <c r="IO603" s="111"/>
      <c r="IP603" s="111"/>
      <c r="IQ603" s="111"/>
      <c r="IR603" s="111"/>
      <c r="IS603" s="111"/>
      <c r="IT603" s="111"/>
      <c r="IU603" s="111"/>
      <c r="IV603" s="111"/>
      <c r="IW603" s="111"/>
      <c r="IX603" s="111"/>
      <c r="IY603" s="111"/>
      <c r="IZ603" s="111"/>
      <c r="JA603" s="111"/>
      <c r="JB603" s="111"/>
      <c r="JC603" s="111"/>
      <c r="JD603" s="111"/>
      <c r="JE603" s="111"/>
      <c r="JF603" s="111"/>
      <c r="JG603" s="111"/>
      <c r="JH603" s="111"/>
      <c r="JI603" s="111"/>
      <c r="JJ603" s="111"/>
      <c r="JK603" s="111"/>
      <c r="JL603" s="111"/>
      <c r="JM603" s="111"/>
      <c r="JN603" s="111"/>
      <c r="JO603" s="111"/>
      <c r="JP603" s="111"/>
      <c r="JQ603" s="111"/>
      <c r="JR603" s="111"/>
      <c r="JS603" s="111"/>
      <c r="JT603" s="111"/>
      <c r="JU603" s="111"/>
      <c r="JV603" s="111"/>
      <c r="JW603" s="111"/>
      <c r="JX603" s="111"/>
      <c r="JY603" s="111"/>
      <c r="JZ603" s="111"/>
      <c r="KA603" s="111"/>
      <c r="KB603" s="111"/>
      <c r="KC603" s="111"/>
      <c r="KD603" s="111"/>
      <c r="KE603" s="111"/>
      <c r="KF603" s="111"/>
      <c r="KG603" s="111"/>
      <c r="KH603" s="111"/>
      <c r="KI603" s="111"/>
      <c r="KJ603" s="111"/>
      <c r="KK603" s="111"/>
      <c r="KL603" s="111"/>
      <c r="KM603" s="111"/>
      <c r="KN603" s="111"/>
      <c r="KO603" s="111"/>
      <c r="KP603" s="111"/>
      <c r="KQ603" s="111"/>
      <c r="KR603" s="111"/>
      <c r="KS603" s="111"/>
      <c r="KT603" s="111"/>
      <c r="KU603" s="111"/>
      <c r="KV603" s="111"/>
      <c r="KW603" s="111"/>
      <c r="KX603" s="111"/>
      <c r="KY603" s="111"/>
      <c r="KZ603" s="111"/>
      <c r="LA603" s="111"/>
      <c r="LB603" s="111"/>
      <c r="LC603" s="111"/>
      <c r="LD603" s="111"/>
      <c r="LE603" s="111"/>
      <c r="LF603" s="111"/>
      <c r="LG603" s="111"/>
      <c r="LH603" s="111"/>
      <c r="LI603" s="111"/>
      <c r="LJ603" s="111"/>
      <c r="LK603" s="111"/>
      <c r="LL603" s="111"/>
      <c r="LM603" s="111"/>
      <c r="LN603" s="111"/>
      <c r="LO603" s="111"/>
      <c r="LP603" s="111"/>
      <c r="LQ603" s="111"/>
      <c r="LR603" s="111"/>
      <c r="LS603" s="111"/>
      <c r="LT603" s="111"/>
      <c r="LU603" s="111"/>
      <c r="LV603" s="111"/>
      <c r="LW603" s="111"/>
      <c r="LX603" s="111"/>
      <c r="LY603" s="111"/>
      <c r="LZ603" s="111"/>
      <c r="MA603" s="111"/>
      <c r="MB603" s="111"/>
      <c r="MC603" s="111"/>
      <c r="MD603" s="111"/>
      <c r="ME603" s="111"/>
      <c r="MF603" s="111"/>
      <c r="MG603" s="111"/>
      <c r="MH603" s="111"/>
      <c r="MI603" s="111"/>
      <c r="MJ603" s="111"/>
      <c r="MK603" s="111"/>
      <c r="ML603" s="111"/>
      <c r="MM603" s="111"/>
      <c r="MN603" s="111"/>
      <c r="MO603" s="111"/>
      <c r="MP603" s="111"/>
      <c r="MQ603" s="111"/>
      <c r="MR603" s="111"/>
      <c r="MS603" s="111"/>
      <c r="MT603" s="111"/>
      <c r="MU603" s="111"/>
      <c r="MV603" s="111"/>
      <c r="MW603" s="111"/>
      <c r="MX603" s="111"/>
      <c r="MY603" s="111"/>
      <c r="MZ603" s="111"/>
      <c r="NA603" s="111"/>
      <c r="NB603" s="111"/>
      <c r="NC603" s="111"/>
      <c r="ND603" s="111"/>
      <c r="NE603" s="111"/>
      <c r="NF603" s="111"/>
      <c r="NG603" s="111"/>
      <c r="NH603" s="111"/>
      <c r="NI603" s="111"/>
      <c r="NJ603" s="111"/>
      <c r="NK603" s="111"/>
      <c r="NL603" s="111"/>
      <c r="NM603" s="111"/>
      <c r="NN603" s="111"/>
      <c r="NO603" s="111"/>
      <c r="NP603" s="111"/>
      <c r="NQ603" s="111"/>
      <c r="NR603" s="111"/>
      <c r="NS603" s="111"/>
      <c r="NT603" s="111"/>
      <c r="NU603" s="111"/>
      <c r="NV603" s="111"/>
      <c r="NW603" s="111"/>
      <c r="NX603" s="111"/>
      <c r="NY603" s="111"/>
      <c r="NZ603" s="111"/>
      <c r="OA603" s="111"/>
      <c r="OB603" s="111"/>
      <c r="OC603" s="111"/>
      <c r="OD603" s="111"/>
      <c r="OE603" s="111"/>
      <c r="OF603" s="111"/>
      <c r="OG603" s="111"/>
      <c r="OH603" s="111"/>
      <c r="OI603" s="111"/>
      <c r="OJ603" s="111"/>
      <c r="OK603" s="111"/>
      <c r="OL603" s="111"/>
      <c r="OM603" s="111"/>
      <c r="ON603" s="111"/>
      <c r="OO603" s="111"/>
      <c r="OP603" s="111"/>
      <c r="OQ603" s="111"/>
      <c r="OR603" s="111"/>
      <c r="OS603" s="111"/>
      <c r="OT603" s="111"/>
      <c r="OU603" s="111"/>
      <c r="OV603" s="111"/>
      <c r="OW603" s="111"/>
      <c r="OX603" s="111"/>
      <c r="OY603" s="111"/>
      <c r="OZ603" s="111"/>
      <c r="PA603" s="111"/>
      <c r="PB603" s="111"/>
      <c r="PC603" s="111"/>
      <c r="PD603" s="111"/>
      <c r="PE603" s="111"/>
      <c r="PF603" s="111"/>
      <c r="PG603" s="111"/>
      <c r="PH603" s="111"/>
      <c r="PI603" s="111"/>
      <c r="PJ603" s="111"/>
      <c r="PK603" s="111"/>
      <c r="PL603" s="111"/>
      <c r="PM603" s="111"/>
      <c r="PN603" s="111"/>
      <c r="PO603" s="111"/>
      <c r="PP603" s="111"/>
      <c r="PQ603" s="111"/>
      <c r="PR603" s="111"/>
      <c r="PS603" s="111"/>
      <c r="PT603" s="111"/>
      <c r="PU603" s="111"/>
      <c r="PV603" s="111"/>
      <c r="PW603" s="111"/>
      <c r="PX603" s="111"/>
      <c r="PY603" s="111"/>
      <c r="PZ603" s="111"/>
      <c r="QA603" s="111"/>
      <c r="QB603" s="111"/>
      <c r="QC603" s="111"/>
      <c r="QD603" s="111"/>
      <c r="QE603" s="111"/>
      <c r="QF603" s="111"/>
      <c r="QG603" s="111"/>
      <c r="QH603" s="111"/>
      <c r="QI603" s="111"/>
      <c r="QJ603" s="111"/>
      <c r="QK603" s="111"/>
      <c r="QL603" s="111"/>
      <c r="QM603" s="111"/>
      <c r="QN603" s="111"/>
      <c r="QO603" s="111"/>
      <c r="QP603" s="111"/>
      <c r="QQ603" s="111"/>
      <c r="QR603" s="111"/>
      <c r="QS603" s="111"/>
      <c r="QT603" s="111"/>
      <c r="QU603" s="111"/>
      <c r="QV603" s="111"/>
      <c r="QW603" s="111"/>
      <c r="QX603" s="111"/>
      <c r="QY603" s="111"/>
      <c r="QZ603" s="111"/>
      <c r="RA603" s="111"/>
      <c r="RB603" s="111"/>
      <c r="RC603" s="111"/>
      <c r="RD603" s="111"/>
      <c r="RE603" s="111"/>
      <c r="RF603" s="111"/>
      <c r="RG603" s="111"/>
      <c r="RH603" s="111"/>
      <c r="RI603" s="111"/>
      <c r="RJ603" s="111"/>
      <c r="RK603" s="111"/>
      <c r="RL603" s="111"/>
      <c r="RM603" s="111"/>
      <c r="RN603" s="111"/>
      <c r="RO603" s="111"/>
      <c r="RP603" s="111"/>
      <c r="RQ603" s="111"/>
      <c r="RR603" s="111"/>
      <c r="RS603" s="111"/>
      <c r="RT603" s="111"/>
      <c r="RU603" s="111"/>
      <c r="RV603" s="111"/>
      <c r="RW603" s="111"/>
      <c r="RX603" s="111"/>
      <c r="RY603" s="111"/>
      <c r="RZ603" s="111"/>
      <c r="SA603" s="111"/>
      <c r="SB603" s="111"/>
      <c r="SC603" s="111"/>
      <c r="SD603" s="111"/>
      <c r="SE603" s="111"/>
      <c r="SF603" s="111"/>
      <c r="SG603" s="111"/>
      <c r="SH603" s="111"/>
      <c r="SI603" s="111"/>
      <c r="SJ603" s="111"/>
      <c r="SK603" s="111"/>
      <c r="SL603" s="111"/>
      <c r="SM603" s="111"/>
      <c r="SN603" s="111"/>
      <c r="SO603" s="111"/>
      <c r="SP603" s="111"/>
      <c r="SQ603" s="111"/>
      <c r="SR603" s="111"/>
      <c r="SS603" s="111"/>
      <c r="ST603" s="111"/>
      <c r="SU603" s="111"/>
      <c r="SV603" s="111"/>
      <c r="SW603" s="111"/>
      <c r="SX603" s="111"/>
      <c r="SY603" s="111"/>
      <c r="SZ603" s="111"/>
      <c r="TA603" s="111"/>
      <c r="TB603" s="111"/>
      <c r="TC603" s="111"/>
      <c r="TD603" s="111"/>
      <c r="TE603" s="111"/>
      <c r="TF603" s="111"/>
      <c r="TG603" s="111"/>
      <c r="TH603" s="111"/>
      <c r="TI603" s="111"/>
      <c r="TJ603" s="111"/>
      <c r="TK603" s="111"/>
      <c r="TL603" s="111"/>
      <c r="TM603" s="111"/>
      <c r="TN603" s="111"/>
      <c r="TO603" s="111"/>
      <c r="TP603" s="111"/>
      <c r="TQ603" s="111"/>
      <c r="TR603" s="111"/>
      <c r="TS603" s="111"/>
      <c r="TT603" s="111"/>
      <c r="TU603" s="111"/>
      <c r="TV603" s="111"/>
      <c r="TW603" s="111"/>
      <c r="TX603" s="111"/>
      <c r="TY603" s="111"/>
      <c r="TZ603" s="111"/>
      <c r="UA603" s="111"/>
      <c r="UB603" s="111"/>
      <c r="UC603" s="111"/>
      <c r="UD603" s="111"/>
      <c r="UE603" s="111"/>
      <c r="UF603" s="111"/>
      <c r="UG603" s="111"/>
      <c r="UH603" s="111"/>
      <c r="UI603" s="111"/>
      <c r="UJ603" s="111"/>
      <c r="UK603" s="111"/>
      <c r="UL603" s="111"/>
      <c r="UM603" s="111"/>
      <c r="UN603" s="111"/>
      <c r="UO603" s="111"/>
      <c r="UP603" s="111"/>
      <c r="UQ603" s="111"/>
      <c r="UR603" s="111"/>
      <c r="US603" s="111"/>
      <c r="UT603" s="111"/>
      <c r="UU603" s="111"/>
      <c r="UV603" s="111"/>
      <c r="UW603" s="111"/>
      <c r="UX603" s="111"/>
      <c r="UY603" s="111"/>
      <c r="UZ603" s="111"/>
      <c r="VA603" s="111"/>
      <c r="VB603" s="111"/>
      <c r="VC603" s="111"/>
      <c r="VD603" s="111"/>
      <c r="VE603" s="111"/>
      <c r="VF603" s="111"/>
      <c r="VG603" s="111"/>
      <c r="VH603" s="111"/>
      <c r="VI603" s="111"/>
      <c r="VJ603" s="111"/>
      <c r="VK603" s="111"/>
      <c r="VL603" s="111"/>
      <c r="VM603" s="111"/>
      <c r="VN603" s="111"/>
      <c r="VO603" s="111"/>
      <c r="VP603" s="111"/>
      <c r="VQ603" s="111"/>
      <c r="VR603" s="111"/>
      <c r="VS603" s="111"/>
      <c r="VT603" s="111"/>
      <c r="VU603" s="111"/>
      <c r="VV603" s="111"/>
      <c r="VW603" s="111"/>
      <c r="VX603" s="111"/>
      <c r="VY603" s="111"/>
      <c r="VZ603" s="111"/>
      <c r="WA603" s="111"/>
      <c r="WB603" s="111"/>
      <c r="WC603" s="111"/>
      <c r="WD603" s="111"/>
      <c r="WE603" s="111"/>
      <c r="WF603" s="111"/>
      <c r="WG603" s="111"/>
      <c r="WH603" s="111"/>
      <c r="WI603" s="111"/>
      <c r="WJ603" s="111"/>
      <c r="WK603" s="111"/>
      <c r="WL603" s="111"/>
      <c r="WM603" s="111"/>
      <c r="WN603" s="111"/>
      <c r="WO603" s="111"/>
      <c r="WP603" s="111"/>
      <c r="WQ603" s="111"/>
      <c r="WR603" s="111"/>
      <c r="WS603" s="111"/>
      <c r="WT603" s="111"/>
      <c r="WU603" s="111"/>
      <c r="WV603" s="111"/>
      <c r="WW603" s="111"/>
      <c r="WX603" s="111"/>
      <c r="WY603" s="111"/>
      <c r="WZ603" s="111"/>
      <c r="XA603" s="111"/>
      <c r="XB603" s="111"/>
      <c r="XC603" s="111"/>
      <c r="XD603" s="111"/>
      <c r="XE603" s="111"/>
      <c r="XF603" s="111"/>
      <c r="XG603" s="111"/>
      <c r="XH603" s="111"/>
      <c r="XI603" s="111"/>
      <c r="XJ603" s="111"/>
      <c r="XK603" s="111"/>
      <c r="XL603" s="111"/>
      <c r="XM603" s="111"/>
      <c r="XN603" s="111"/>
      <c r="XO603" s="111"/>
      <c r="XP603" s="111"/>
      <c r="XQ603" s="111"/>
      <c r="XR603" s="111"/>
      <c r="XS603" s="111"/>
      <c r="XT603" s="111"/>
      <c r="XU603" s="111"/>
      <c r="XV603" s="111"/>
      <c r="XW603" s="111"/>
      <c r="XX603" s="111"/>
      <c r="XY603" s="111"/>
      <c r="XZ603" s="111"/>
      <c r="YA603" s="111"/>
      <c r="YB603" s="111"/>
      <c r="YC603" s="111"/>
      <c r="YD603" s="111"/>
      <c r="YE603" s="111"/>
      <c r="YF603" s="111"/>
      <c r="YG603" s="111"/>
      <c r="YH603" s="111"/>
      <c r="YI603" s="111"/>
      <c r="YJ603" s="111"/>
      <c r="YK603" s="111"/>
      <c r="YL603" s="111"/>
      <c r="YM603" s="111"/>
      <c r="YN603" s="111"/>
      <c r="YO603" s="111"/>
      <c r="YP603" s="111"/>
      <c r="YQ603" s="111"/>
      <c r="YR603" s="111"/>
      <c r="YS603" s="111"/>
      <c r="YT603" s="111"/>
      <c r="YU603" s="111"/>
      <c r="YV603" s="111"/>
      <c r="YW603" s="111"/>
      <c r="YX603" s="111"/>
      <c r="YY603" s="111"/>
      <c r="YZ603" s="111"/>
      <c r="ZA603" s="111"/>
      <c r="ZB603" s="111"/>
      <c r="ZC603" s="111"/>
      <c r="ZD603" s="111"/>
      <c r="ZE603" s="111"/>
      <c r="ZF603" s="111"/>
      <c r="ZG603" s="111"/>
      <c r="ZH603" s="111"/>
      <c r="ZI603" s="111"/>
      <c r="ZJ603" s="111"/>
      <c r="ZK603" s="111"/>
      <c r="ZL603" s="111"/>
      <c r="ZM603" s="111"/>
      <c r="ZN603" s="111"/>
      <c r="ZO603" s="111"/>
      <c r="ZP603" s="111"/>
      <c r="ZQ603" s="111"/>
      <c r="ZR603" s="111"/>
      <c r="ZS603" s="111"/>
      <c r="ZT603" s="111"/>
      <c r="ZU603" s="111"/>
      <c r="ZV603" s="111"/>
      <c r="ZW603" s="111"/>
      <c r="ZX603" s="111"/>
      <c r="ZY603" s="111"/>
      <c r="ZZ603" s="111"/>
      <c r="AAA603" s="111"/>
      <c r="AAB603" s="111"/>
      <c r="AAC603" s="111"/>
      <c r="AAD603" s="111"/>
      <c r="AAE603" s="111"/>
      <c r="AAF603" s="111"/>
      <c r="AAG603" s="111"/>
      <c r="AAH603" s="111"/>
      <c r="AAI603" s="111"/>
      <c r="AAJ603" s="111"/>
      <c r="AAK603" s="111"/>
      <c r="AAL603" s="111"/>
      <c r="AAM603" s="111"/>
      <c r="AAN603" s="111"/>
      <c r="AAO603" s="111"/>
      <c r="AAP603" s="111"/>
      <c r="AAQ603" s="111"/>
      <c r="AAR603" s="111"/>
      <c r="AAS603" s="111"/>
      <c r="AAT603" s="111"/>
      <c r="AAU603" s="111"/>
      <c r="AAV603" s="111"/>
      <c r="AAW603" s="111"/>
      <c r="AAX603" s="111"/>
      <c r="AAY603" s="111"/>
      <c r="AAZ603" s="111"/>
      <c r="ABA603" s="111"/>
      <c r="ABB603" s="111"/>
      <c r="ABC603" s="111"/>
      <c r="ABD603" s="111"/>
      <c r="ABE603" s="111"/>
      <c r="ABF603" s="111"/>
      <c r="ABG603" s="111"/>
      <c r="ABH603" s="111"/>
      <c r="ABI603" s="111"/>
      <c r="ABJ603" s="111"/>
      <c r="ABK603" s="111"/>
      <c r="ABL603" s="111"/>
      <c r="ABM603" s="111"/>
      <c r="ABN603" s="111"/>
      <c r="ABO603" s="111"/>
      <c r="ABP603" s="111"/>
      <c r="ABQ603" s="111"/>
      <c r="ABR603" s="111"/>
      <c r="ABS603" s="111"/>
      <c r="ABT603" s="111"/>
      <c r="ABU603" s="111"/>
      <c r="ABV603" s="111"/>
      <c r="ABW603" s="111"/>
      <c r="ABX603" s="111"/>
      <c r="ABY603" s="111"/>
      <c r="ABZ603" s="111"/>
      <c r="ACA603" s="111"/>
      <c r="ACB603" s="111"/>
      <c r="ACC603" s="111"/>
      <c r="ACD603" s="111"/>
      <c r="ACE603" s="111"/>
      <c r="ACF603" s="111"/>
      <c r="ACG603" s="111"/>
      <c r="ACH603" s="111"/>
      <c r="ACI603" s="111"/>
      <c r="ACJ603" s="111"/>
      <c r="ACK603" s="111"/>
      <c r="ACL603" s="111"/>
      <c r="ACM603" s="111"/>
      <c r="ACN603" s="111"/>
      <c r="ACO603" s="111"/>
      <c r="ACP603" s="111"/>
      <c r="ACQ603" s="111"/>
      <c r="ACR603" s="111"/>
      <c r="ACS603" s="111"/>
      <c r="ACT603" s="111"/>
      <c r="ACU603" s="111"/>
      <c r="ACV603" s="111"/>
      <c r="ACW603" s="111"/>
      <c r="ACX603" s="111"/>
      <c r="ACY603" s="111"/>
      <c r="ACZ603" s="111"/>
      <c r="ADA603" s="111"/>
      <c r="ADB603" s="111"/>
      <c r="ADC603" s="111"/>
      <c r="ADD603" s="111"/>
      <c r="ADE603" s="111"/>
      <c r="ADF603" s="111"/>
      <c r="ADG603" s="111"/>
      <c r="ADH603" s="111"/>
      <c r="ADI603" s="111"/>
      <c r="ADJ603" s="111"/>
      <c r="ADK603" s="111"/>
      <c r="ADL603" s="111"/>
      <c r="ADM603" s="111"/>
      <c r="ADN603" s="111"/>
      <c r="ADO603" s="111"/>
      <c r="ADP603" s="111"/>
      <c r="ADQ603" s="111"/>
      <c r="ADR603" s="111"/>
      <c r="ADS603" s="111"/>
      <c r="ADT603" s="111"/>
      <c r="ADU603" s="111"/>
      <c r="ADV603" s="111"/>
      <c r="ADW603" s="111"/>
      <c r="ADX603" s="111"/>
      <c r="ADY603" s="111"/>
      <c r="ADZ603" s="111"/>
      <c r="AEA603" s="111"/>
      <c r="AEB603" s="111"/>
      <c r="AEC603" s="111"/>
      <c r="AED603" s="111"/>
      <c r="AEE603" s="111"/>
      <c r="AEF603" s="111"/>
      <c r="AEG603" s="111"/>
      <c r="AEH603" s="111"/>
      <c r="AEI603" s="111"/>
      <c r="AEJ603" s="111"/>
      <c r="AEK603" s="111"/>
      <c r="AEL603" s="111"/>
      <c r="AEM603" s="111"/>
      <c r="AEN603" s="111"/>
      <c r="AEO603" s="111"/>
      <c r="AEP603" s="111"/>
      <c r="AEQ603" s="111"/>
      <c r="AER603" s="111"/>
      <c r="AES603" s="111"/>
      <c r="AET603" s="111"/>
      <c r="AEU603" s="111"/>
      <c r="AEV603" s="111"/>
      <c r="AEW603" s="111"/>
      <c r="AEX603" s="111"/>
      <c r="AEY603" s="111"/>
      <c r="AEZ603" s="111"/>
      <c r="AFA603" s="111"/>
      <c r="AFB603" s="111"/>
      <c r="AFC603" s="111"/>
      <c r="AFD603" s="111"/>
      <c r="AFE603" s="111"/>
      <c r="AFF603" s="111"/>
      <c r="AFG603" s="111"/>
      <c r="AFH603" s="111"/>
      <c r="AFI603" s="111"/>
      <c r="AFJ603" s="111"/>
      <c r="AFK603" s="111"/>
      <c r="AFL603" s="111"/>
      <c r="AFM603" s="111"/>
      <c r="AFN603" s="111"/>
      <c r="AFO603" s="111"/>
      <c r="AFP603" s="111"/>
      <c r="AFQ603" s="111"/>
      <c r="AFR603" s="111"/>
      <c r="AFS603" s="111"/>
      <c r="AFT603" s="111"/>
      <c r="AFU603" s="111"/>
      <c r="AFV603" s="111"/>
      <c r="AFW603" s="111"/>
      <c r="AFX603" s="111"/>
      <c r="AFY603" s="111"/>
      <c r="AFZ603" s="111"/>
      <c r="AGA603" s="111"/>
      <c r="AGB603" s="111"/>
      <c r="AGC603" s="111"/>
      <c r="AGD603" s="111"/>
      <c r="AGE603" s="111"/>
      <c r="AGF603" s="111"/>
      <c r="AGG603" s="111"/>
      <c r="AGH603" s="111"/>
      <c r="AGI603" s="111"/>
      <c r="AGJ603" s="111"/>
      <c r="AGK603" s="111"/>
      <c r="AGL603" s="111"/>
      <c r="AGM603" s="111"/>
      <c r="AGN603" s="111"/>
      <c r="AGO603" s="111"/>
      <c r="AGP603" s="111"/>
      <c r="AGQ603" s="111"/>
      <c r="AGR603" s="111"/>
      <c r="AGS603" s="111"/>
      <c r="AGT603" s="111"/>
      <c r="AGU603" s="111"/>
      <c r="AGV603" s="111"/>
      <c r="AGW603" s="111"/>
      <c r="AGX603" s="111"/>
      <c r="AGY603" s="111"/>
      <c r="AGZ603" s="111"/>
      <c r="AHA603" s="111"/>
      <c r="AHB603" s="111"/>
      <c r="AHC603" s="111"/>
      <c r="AHD603" s="111"/>
      <c r="AHE603" s="111"/>
      <c r="AHF603" s="111"/>
      <c r="AHG603" s="111"/>
      <c r="AHH603" s="111"/>
      <c r="AHI603" s="111"/>
      <c r="AHJ603" s="111"/>
      <c r="AHK603" s="111"/>
      <c r="AHL603" s="111"/>
      <c r="AHM603" s="111"/>
      <c r="AHN603" s="111"/>
      <c r="AHO603" s="111"/>
      <c r="AHP603" s="111"/>
      <c r="AHQ603" s="111"/>
      <c r="AHR603" s="111"/>
      <c r="AHS603" s="111"/>
      <c r="AHT603" s="111"/>
      <c r="AHU603" s="111"/>
      <c r="AHV603" s="111"/>
      <c r="AHW603" s="111"/>
      <c r="AHX603" s="111"/>
      <c r="AHY603" s="111"/>
      <c r="AHZ603" s="111"/>
      <c r="AIA603" s="111"/>
      <c r="AIB603" s="111"/>
      <c r="AIC603" s="111"/>
      <c r="AID603" s="111"/>
      <c r="AIE603" s="111"/>
      <c r="AIF603" s="111"/>
      <c r="AIG603" s="111"/>
      <c r="AIH603" s="111"/>
      <c r="AII603" s="111"/>
      <c r="AIJ603" s="111"/>
      <c r="AIK603" s="111"/>
      <c r="AIL603" s="111"/>
      <c r="AIM603" s="111"/>
      <c r="AIN603" s="111"/>
      <c r="AIO603" s="111"/>
      <c r="AIP603" s="111"/>
      <c r="AIQ603" s="111"/>
      <c r="AIR603" s="111"/>
      <c r="AIS603" s="111"/>
      <c r="AIT603" s="111"/>
      <c r="AIU603" s="111"/>
      <c r="AIV603" s="111"/>
      <c r="AIW603" s="111"/>
      <c r="AIX603" s="111"/>
      <c r="AIY603" s="111"/>
      <c r="AIZ603" s="111"/>
      <c r="AJA603" s="111"/>
      <c r="AJB603" s="111"/>
      <c r="AJC603" s="111"/>
      <c r="AJD603" s="111"/>
      <c r="AJE603" s="111"/>
      <c r="AJF603" s="111"/>
      <c r="AJG603" s="111"/>
      <c r="AJH603" s="111"/>
      <c r="AJI603" s="111"/>
      <c r="AJJ603" s="111"/>
      <c r="AJK603" s="111"/>
      <c r="AJL603" s="111"/>
      <c r="AJM603" s="111"/>
      <c r="AJN603" s="111"/>
      <c r="AJO603" s="111"/>
      <c r="AJP603" s="111"/>
      <c r="AJQ603" s="111"/>
      <c r="AJR603" s="111"/>
      <c r="AJS603" s="111"/>
      <c r="AJT603" s="111"/>
      <c r="AJU603" s="111"/>
      <c r="AJV603" s="111"/>
      <c r="AJW603" s="111"/>
      <c r="AJX603" s="111"/>
      <c r="AJY603" s="111"/>
      <c r="AJZ603" s="111"/>
      <c r="AKA603" s="111"/>
      <c r="AKB603" s="111"/>
      <c r="AKC603" s="111"/>
      <c r="AKD603" s="111"/>
      <c r="AKE603" s="111"/>
      <c r="AKF603" s="111"/>
      <c r="AKG603" s="111"/>
      <c r="AKH603" s="111"/>
      <c r="AKI603" s="111"/>
      <c r="AKJ603" s="111"/>
      <c r="AKK603" s="111"/>
      <c r="AKL603" s="111"/>
      <c r="AKM603" s="111"/>
      <c r="AKN603" s="111"/>
      <c r="AKO603" s="111"/>
      <c r="AKP603" s="111"/>
      <c r="AKQ603" s="111"/>
      <c r="AKR603" s="111"/>
      <c r="AKS603" s="111"/>
      <c r="AKT603" s="111"/>
      <c r="AKU603" s="111"/>
      <c r="AKV603" s="111"/>
      <c r="AKW603" s="111"/>
      <c r="AKX603" s="111"/>
      <c r="AKY603" s="111"/>
      <c r="AKZ603" s="111"/>
      <c r="ALA603" s="111"/>
      <c r="ALB603" s="111"/>
      <c r="ALC603" s="111"/>
      <c r="ALD603" s="111"/>
      <c r="ALE603" s="111"/>
      <c r="ALF603" s="111"/>
      <c r="ALG603" s="111"/>
      <c r="ALH603" s="111"/>
      <c r="ALI603" s="111"/>
      <c r="ALJ603" s="111"/>
      <c r="ALK603" s="111"/>
      <c r="ALL603" s="111"/>
      <c r="ALM603" s="111"/>
      <c r="ALN603" s="111"/>
      <c r="ALO603" s="111"/>
      <c r="ALP603" s="111"/>
      <c r="ALQ603" s="111"/>
      <c r="ALR603" s="111"/>
      <c r="ALS603" s="111"/>
      <c r="ALT603" s="111"/>
      <c r="ALU603" s="111"/>
      <c r="ALV603" s="111"/>
      <c r="ALW603" s="111"/>
      <c r="ALX603" s="111"/>
      <c r="ALY603" s="111"/>
      <c r="ALZ603" s="111"/>
      <c r="AMA603" s="111"/>
      <c r="AMB603" s="111"/>
      <c r="AMC603" s="111"/>
      <c r="AMD603" s="111"/>
      <c r="AME603" s="111"/>
      <c r="AMF603" s="111"/>
      <c r="AMG603" s="111"/>
      <c r="AMH603" s="111"/>
      <c r="AMI603" s="111"/>
      <c r="AMJ603" s="111"/>
    </row>
    <row r="604" spans="1:1026" x14ac:dyDescent="0.25">
      <c r="A604" s="258" t="s">
        <v>24704</v>
      </c>
      <c r="B604" s="257">
        <v>604</v>
      </c>
      <c r="C604" s="387" t="s">
        <v>24705</v>
      </c>
      <c r="D604" s="308" t="s">
        <v>24706</v>
      </c>
      <c r="E604" s="277"/>
      <c r="F604" s="278"/>
      <c r="G604" s="280"/>
      <c r="H604" s="280"/>
      <c r="I604" s="492" t="s">
        <v>750</v>
      </c>
      <c r="J604" s="278" t="s">
        <v>748</v>
      </c>
      <c r="K604" s="278">
        <v>1</v>
      </c>
      <c r="L604" s="278"/>
      <c r="M604" s="278"/>
      <c r="N604" s="278"/>
      <c r="O604" s="278"/>
      <c r="P604" s="278"/>
      <c r="Q604" s="278"/>
      <c r="R604" s="278"/>
      <c r="S604" s="278"/>
      <c r="T604" s="278"/>
      <c r="U604" s="278"/>
      <c r="V604" s="278"/>
      <c r="W604" s="283">
        <v>100</v>
      </c>
      <c r="X604" s="283">
        <v>100</v>
      </c>
      <c r="Y604" s="283">
        <f t="shared" si="255"/>
        <v>100</v>
      </c>
      <c r="Z604" s="283">
        <f t="shared" si="263"/>
        <v>100</v>
      </c>
      <c r="AA604" s="283">
        <f t="shared" si="264"/>
        <v>100</v>
      </c>
      <c r="AB604" s="287">
        <f t="shared" si="253"/>
        <v>100</v>
      </c>
      <c r="AC604" s="287">
        <f t="shared" si="252"/>
        <v>100</v>
      </c>
      <c r="AD604" s="287">
        <f t="shared" si="265"/>
        <v>100</v>
      </c>
      <c r="AE604" s="284">
        <f t="shared" si="260"/>
        <v>100</v>
      </c>
      <c r="AF604" s="284">
        <f t="shared" si="261"/>
        <v>100</v>
      </c>
      <c r="AG604" s="268">
        <f t="shared" si="266"/>
        <v>1</v>
      </c>
      <c r="AH604" s="268">
        <f t="shared" si="267"/>
        <v>1</v>
      </c>
      <c r="AI604" s="268">
        <f t="shared" si="258"/>
        <v>3</v>
      </c>
      <c r="AJ604" s="268">
        <f t="shared" si="259"/>
        <v>5</v>
      </c>
      <c r="AK604" s="305" t="s">
        <v>750</v>
      </c>
      <c r="AL604" s="277"/>
      <c r="AM604" s="277"/>
      <c r="AN604" s="511"/>
      <c r="AO604" s="277"/>
      <c r="AP604" s="277"/>
      <c r="AQ604" s="277"/>
      <c r="AR604" s="171" t="s">
        <v>779</v>
      </c>
      <c r="AS604" s="171"/>
      <c r="AT604" s="277"/>
      <c r="AU604" s="277"/>
    </row>
    <row r="605" spans="1:1026" x14ac:dyDescent="0.25">
      <c r="A605" s="258" t="s">
        <v>24746</v>
      </c>
      <c r="B605" s="257">
        <v>605</v>
      </c>
      <c r="C605" s="258" t="s">
        <v>24754</v>
      </c>
      <c r="D605" s="320" t="s">
        <v>24755</v>
      </c>
      <c r="E605" s="311"/>
      <c r="F605" s="312"/>
      <c r="G605" s="313"/>
      <c r="H605" s="313"/>
      <c r="I605" s="492">
        <v>0.91</v>
      </c>
      <c r="J605" s="314">
        <v>2</v>
      </c>
      <c r="K605" s="315"/>
      <c r="L605" s="315" t="s">
        <v>748</v>
      </c>
      <c r="M605" s="316"/>
      <c r="N605" s="316"/>
      <c r="O605" s="315"/>
      <c r="P605" s="315"/>
      <c r="Q605" s="316" t="s">
        <v>24103</v>
      </c>
      <c r="R605" s="316"/>
      <c r="S605" s="316"/>
      <c r="T605" s="316"/>
      <c r="U605" s="316"/>
      <c r="V605" s="317"/>
      <c r="W605" s="283">
        <v>100</v>
      </c>
      <c r="X605" s="283">
        <v>100</v>
      </c>
      <c r="Y605" s="283">
        <f t="shared" si="255"/>
        <v>100</v>
      </c>
      <c r="Z605" s="283">
        <f t="shared" si="263"/>
        <v>100</v>
      </c>
      <c r="AA605" s="283">
        <f t="shared" si="264"/>
        <v>100</v>
      </c>
      <c r="AB605" s="287">
        <f t="shared" si="253"/>
        <v>100</v>
      </c>
      <c r="AC605" s="287">
        <f t="shared" si="252"/>
        <v>100</v>
      </c>
      <c r="AD605" s="287">
        <f t="shared" si="265"/>
        <v>100</v>
      </c>
      <c r="AE605" s="284">
        <f t="shared" si="260"/>
        <v>1</v>
      </c>
      <c r="AF605" s="284">
        <f t="shared" si="261"/>
        <v>100</v>
      </c>
      <c r="AG605" s="268">
        <f t="shared" si="266"/>
        <v>100</v>
      </c>
      <c r="AH605" s="268">
        <f t="shared" si="267"/>
        <v>10</v>
      </c>
      <c r="AI605" s="268">
        <f t="shared" si="258"/>
        <v>100</v>
      </c>
      <c r="AJ605" s="268">
        <f t="shared" si="259"/>
        <v>100</v>
      </c>
      <c r="AK605" s="305" t="s">
        <v>24107</v>
      </c>
      <c r="AL605" s="412">
        <v>1</v>
      </c>
      <c r="AM605" s="319" t="s">
        <v>736</v>
      </c>
      <c r="AN605" s="511"/>
      <c r="AO605" s="357">
        <v>10</v>
      </c>
      <c r="AP605" s="357">
        <v>1</v>
      </c>
      <c r="AQ605" s="286"/>
      <c r="AR605" s="309" t="s">
        <v>756</v>
      </c>
      <c r="AS605" s="309"/>
      <c r="AT605" s="286"/>
      <c r="AU605" s="286"/>
      <c r="AV605" s="559"/>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c r="GO605" s="111"/>
      <c r="GP605" s="111"/>
      <c r="GQ605" s="111"/>
      <c r="GR605" s="111"/>
      <c r="GS605" s="111"/>
      <c r="GT605" s="111"/>
      <c r="GU605" s="111"/>
      <c r="GV605" s="111"/>
      <c r="GW605" s="111"/>
      <c r="GX605" s="111"/>
      <c r="GY605" s="111"/>
      <c r="GZ605" s="111"/>
      <c r="HA605" s="111"/>
      <c r="HB605" s="111"/>
      <c r="HC605" s="111"/>
      <c r="HD605" s="111"/>
      <c r="HE605" s="111"/>
      <c r="HF605" s="111"/>
      <c r="HG605" s="111"/>
      <c r="HH605" s="111"/>
      <c r="HI605" s="111"/>
      <c r="HJ605" s="111"/>
      <c r="HK605" s="111"/>
      <c r="HL605" s="111"/>
      <c r="HM605" s="111"/>
      <c r="HN605" s="111"/>
      <c r="HO605" s="111"/>
      <c r="HP605" s="111"/>
      <c r="HQ605" s="111"/>
      <c r="HR605" s="111"/>
      <c r="HS605" s="111"/>
      <c r="HT605" s="111"/>
      <c r="HU605" s="111"/>
      <c r="HV605" s="111"/>
      <c r="HW605" s="111"/>
      <c r="HX605" s="111"/>
      <c r="HY605" s="111"/>
      <c r="HZ605" s="111"/>
      <c r="IA605" s="111"/>
      <c r="IB605" s="111"/>
      <c r="IC605" s="111"/>
      <c r="ID605" s="111"/>
      <c r="IE605" s="111"/>
      <c r="IF605" s="111"/>
      <c r="IG605" s="111"/>
      <c r="IH605" s="111"/>
      <c r="II605" s="111"/>
      <c r="IJ605" s="111"/>
      <c r="IK605" s="111"/>
      <c r="IL605" s="111"/>
      <c r="IM605" s="111"/>
      <c r="IN605" s="111"/>
      <c r="IO605" s="111"/>
      <c r="IP605" s="111"/>
      <c r="IQ605" s="111"/>
      <c r="IR605" s="111"/>
      <c r="IS605" s="111"/>
      <c r="IT605" s="111"/>
      <c r="IU605" s="111"/>
      <c r="IV605" s="111"/>
      <c r="IW605" s="111"/>
      <c r="IX605" s="111"/>
      <c r="IY605" s="111"/>
      <c r="IZ605" s="111"/>
      <c r="JA605" s="111"/>
      <c r="JB605" s="111"/>
      <c r="JC605" s="111"/>
      <c r="JD605" s="111"/>
      <c r="JE605" s="111"/>
      <c r="JF605" s="111"/>
      <c r="JG605" s="111"/>
      <c r="JH605" s="111"/>
      <c r="JI605" s="111"/>
      <c r="JJ605" s="111"/>
      <c r="JK605" s="111"/>
      <c r="JL605" s="111"/>
      <c r="JM605" s="111"/>
      <c r="JN605" s="111"/>
      <c r="JO605" s="111"/>
      <c r="JP605" s="111"/>
      <c r="JQ605" s="111"/>
      <c r="JR605" s="111"/>
      <c r="JS605" s="111"/>
      <c r="JT605" s="111"/>
      <c r="JU605" s="111"/>
      <c r="JV605" s="111"/>
      <c r="JW605" s="111"/>
      <c r="JX605" s="111"/>
      <c r="JY605" s="111"/>
      <c r="JZ605" s="111"/>
      <c r="KA605" s="111"/>
      <c r="KB605" s="111"/>
      <c r="KC605" s="111"/>
      <c r="KD605" s="111"/>
      <c r="KE605" s="111"/>
      <c r="KF605" s="111"/>
      <c r="KG605" s="111"/>
      <c r="KH605" s="111"/>
      <c r="KI605" s="111"/>
      <c r="KJ605" s="111"/>
      <c r="KK605" s="111"/>
      <c r="KL605" s="111"/>
      <c r="KM605" s="111"/>
      <c r="KN605" s="111"/>
      <c r="KO605" s="111"/>
      <c r="KP605" s="111"/>
      <c r="KQ605" s="111"/>
      <c r="KR605" s="111"/>
      <c r="KS605" s="111"/>
      <c r="KT605" s="111"/>
      <c r="KU605" s="111"/>
      <c r="KV605" s="111"/>
      <c r="KW605" s="111"/>
      <c r="KX605" s="111"/>
      <c r="KY605" s="111"/>
      <c r="KZ605" s="111"/>
      <c r="LA605" s="111"/>
      <c r="LB605" s="111"/>
      <c r="LC605" s="111"/>
      <c r="LD605" s="111"/>
      <c r="LE605" s="111"/>
      <c r="LF605" s="111"/>
      <c r="LG605" s="111"/>
      <c r="LH605" s="111"/>
      <c r="LI605" s="111"/>
      <c r="LJ605" s="111"/>
      <c r="LK605" s="111"/>
      <c r="LL605" s="111"/>
      <c r="LM605" s="111"/>
      <c r="LN605" s="111"/>
      <c r="LO605" s="111"/>
      <c r="LP605" s="111"/>
      <c r="LQ605" s="111"/>
      <c r="LR605" s="111"/>
      <c r="LS605" s="111"/>
      <c r="LT605" s="111"/>
      <c r="LU605" s="111"/>
      <c r="LV605" s="111"/>
      <c r="LW605" s="111"/>
      <c r="LX605" s="111"/>
      <c r="LY605" s="111"/>
      <c r="LZ605" s="111"/>
      <c r="MA605" s="111"/>
      <c r="MB605" s="111"/>
      <c r="MC605" s="111"/>
      <c r="MD605" s="111"/>
      <c r="ME605" s="111"/>
      <c r="MF605" s="111"/>
      <c r="MG605" s="111"/>
      <c r="MH605" s="111"/>
      <c r="MI605" s="111"/>
      <c r="MJ605" s="111"/>
      <c r="MK605" s="111"/>
      <c r="ML605" s="111"/>
      <c r="MM605" s="111"/>
      <c r="MN605" s="111"/>
      <c r="MO605" s="111"/>
      <c r="MP605" s="111"/>
      <c r="MQ605" s="111"/>
      <c r="MR605" s="111"/>
      <c r="MS605" s="111"/>
      <c r="MT605" s="111"/>
      <c r="MU605" s="111"/>
      <c r="MV605" s="111"/>
      <c r="MW605" s="111"/>
      <c r="MX605" s="111"/>
      <c r="MY605" s="111"/>
      <c r="MZ605" s="111"/>
      <c r="NA605" s="111"/>
      <c r="NB605" s="111"/>
      <c r="NC605" s="111"/>
      <c r="ND605" s="111"/>
      <c r="NE605" s="111"/>
      <c r="NF605" s="111"/>
      <c r="NG605" s="111"/>
      <c r="NH605" s="111"/>
      <c r="NI605" s="111"/>
      <c r="NJ605" s="111"/>
      <c r="NK605" s="111"/>
      <c r="NL605" s="111"/>
      <c r="NM605" s="111"/>
      <c r="NN605" s="111"/>
      <c r="NO605" s="111"/>
      <c r="NP605" s="111"/>
      <c r="NQ605" s="111"/>
      <c r="NR605" s="111"/>
      <c r="NS605" s="111"/>
      <c r="NT605" s="111"/>
      <c r="NU605" s="111"/>
      <c r="NV605" s="111"/>
      <c r="NW605" s="111"/>
      <c r="NX605" s="111"/>
      <c r="NY605" s="111"/>
      <c r="NZ605" s="111"/>
      <c r="OA605" s="111"/>
      <c r="OB605" s="111"/>
      <c r="OC605" s="111"/>
      <c r="OD605" s="111"/>
      <c r="OE605" s="111"/>
      <c r="OF605" s="111"/>
      <c r="OG605" s="111"/>
      <c r="OH605" s="111"/>
      <c r="OI605" s="111"/>
      <c r="OJ605" s="111"/>
      <c r="OK605" s="111"/>
      <c r="OL605" s="111"/>
      <c r="OM605" s="111"/>
      <c r="ON605" s="111"/>
      <c r="OO605" s="111"/>
      <c r="OP605" s="111"/>
      <c r="OQ605" s="111"/>
      <c r="OR605" s="111"/>
      <c r="OS605" s="111"/>
      <c r="OT605" s="111"/>
      <c r="OU605" s="111"/>
      <c r="OV605" s="111"/>
      <c r="OW605" s="111"/>
      <c r="OX605" s="111"/>
      <c r="OY605" s="111"/>
      <c r="OZ605" s="111"/>
      <c r="PA605" s="111"/>
      <c r="PB605" s="111"/>
      <c r="PC605" s="111"/>
      <c r="PD605" s="111"/>
      <c r="PE605" s="111"/>
      <c r="PF605" s="111"/>
      <c r="PG605" s="111"/>
      <c r="PH605" s="111"/>
      <c r="PI605" s="111"/>
      <c r="PJ605" s="111"/>
      <c r="PK605" s="111"/>
      <c r="PL605" s="111"/>
      <c r="PM605" s="111"/>
      <c r="PN605" s="111"/>
      <c r="PO605" s="111"/>
      <c r="PP605" s="111"/>
      <c r="PQ605" s="111"/>
      <c r="PR605" s="111"/>
      <c r="PS605" s="111"/>
      <c r="PT605" s="111"/>
      <c r="PU605" s="111"/>
      <c r="PV605" s="111"/>
      <c r="PW605" s="111"/>
      <c r="PX605" s="111"/>
      <c r="PY605" s="111"/>
      <c r="PZ605" s="111"/>
      <c r="QA605" s="111"/>
      <c r="QB605" s="111"/>
      <c r="QC605" s="111"/>
      <c r="QD605" s="111"/>
      <c r="QE605" s="111"/>
      <c r="QF605" s="111"/>
      <c r="QG605" s="111"/>
      <c r="QH605" s="111"/>
      <c r="QI605" s="111"/>
      <c r="QJ605" s="111"/>
      <c r="QK605" s="111"/>
      <c r="QL605" s="111"/>
      <c r="QM605" s="111"/>
      <c r="QN605" s="111"/>
      <c r="QO605" s="111"/>
      <c r="QP605" s="111"/>
      <c r="QQ605" s="111"/>
      <c r="QR605" s="111"/>
      <c r="QS605" s="111"/>
      <c r="QT605" s="111"/>
      <c r="QU605" s="111"/>
      <c r="QV605" s="111"/>
      <c r="QW605" s="111"/>
      <c r="QX605" s="111"/>
      <c r="QY605" s="111"/>
      <c r="QZ605" s="111"/>
      <c r="RA605" s="111"/>
      <c r="RB605" s="111"/>
      <c r="RC605" s="111"/>
      <c r="RD605" s="111"/>
      <c r="RE605" s="111"/>
      <c r="RF605" s="111"/>
      <c r="RG605" s="111"/>
      <c r="RH605" s="111"/>
      <c r="RI605" s="111"/>
      <c r="RJ605" s="111"/>
      <c r="RK605" s="111"/>
      <c r="RL605" s="111"/>
      <c r="RM605" s="111"/>
      <c r="RN605" s="111"/>
      <c r="RO605" s="111"/>
      <c r="RP605" s="111"/>
      <c r="RQ605" s="111"/>
      <c r="RR605" s="111"/>
      <c r="RS605" s="111"/>
      <c r="RT605" s="111"/>
      <c r="RU605" s="111"/>
      <c r="RV605" s="111"/>
      <c r="RW605" s="111"/>
      <c r="RX605" s="111"/>
      <c r="RY605" s="111"/>
      <c r="RZ605" s="111"/>
      <c r="SA605" s="111"/>
      <c r="SB605" s="111"/>
      <c r="SC605" s="111"/>
      <c r="SD605" s="111"/>
      <c r="SE605" s="111"/>
      <c r="SF605" s="111"/>
      <c r="SG605" s="111"/>
      <c r="SH605" s="111"/>
      <c r="SI605" s="111"/>
      <c r="SJ605" s="111"/>
      <c r="SK605" s="111"/>
      <c r="SL605" s="111"/>
      <c r="SM605" s="111"/>
      <c r="SN605" s="111"/>
      <c r="SO605" s="111"/>
      <c r="SP605" s="111"/>
      <c r="SQ605" s="111"/>
      <c r="SR605" s="111"/>
      <c r="SS605" s="111"/>
      <c r="ST605" s="111"/>
      <c r="SU605" s="111"/>
      <c r="SV605" s="111"/>
      <c r="SW605" s="111"/>
      <c r="SX605" s="111"/>
      <c r="SY605" s="111"/>
      <c r="SZ605" s="111"/>
      <c r="TA605" s="111"/>
      <c r="TB605" s="111"/>
      <c r="TC605" s="111"/>
      <c r="TD605" s="111"/>
      <c r="TE605" s="111"/>
      <c r="TF605" s="111"/>
      <c r="TG605" s="111"/>
      <c r="TH605" s="111"/>
      <c r="TI605" s="111"/>
      <c r="TJ605" s="111"/>
      <c r="TK605" s="111"/>
      <c r="TL605" s="111"/>
      <c r="TM605" s="111"/>
      <c r="TN605" s="111"/>
      <c r="TO605" s="111"/>
      <c r="TP605" s="111"/>
      <c r="TQ605" s="111"/>
      <c r="TR605" s="111"/>
      <c r="TS605" s="111"/>
      <c r="TT605" s="111"/>
      <c r="TU605" s="111"/>
      <c r="TV605" s="111"/>
      <c r="TW605" s="111"/>
      <c r="TX605" s="111"/>
      <c r="TY605" s="111"/>
      <c r="TZ605" s="111"/>
      <c r="UA605" s="111"/>
      <c r="UB605" s="111"/>
      <c r="UC605" s="111"/>
      <c r="UD605" s="111"/>
      <c r="UE605" s="111"/>
      <c r="UF605" s="111"/>
      <c r="UG605" s="111"/>
      <c r="UH605" s="111"/>
      <c r="UI605" s="111"/>
      <c r="UJ605" s="111"/>
      <c r="UK605" s="111"/>
      <c r="UL605" s="111"/>
      <c r="UM605" s="111"/>
      <c r="UN605" s="111"/>
      <c r="UO605" s="111"/>
      <c r="UP605" s="111"/>
      <c r="UQ605" s="111"/>
      <c r="UR605" s="111"/>
      <c r="US605" s="111"/>
      <c r="UT605" s="111"/>
      <c r="UU605" s="111"/>
      <c r="UV605" s="111"/>
      <c r="UW605" s="111"/>
      <c r="UX605" s="111"/>
      <c r="UY605" s="111"/>
      <c r="UZ605" s="111"/>
      <c r="VA605" s="111"/>
      <c r="VB605" s="111"/>
      <c r="VC605" s="111"/>
      <c r="VD605" s="111"/>
      <c r="VE605" s="111"/>
      <c r="VF605" s="111"/>
      <c r="VG605" s="111"/>
      <c r="VH605" s="111"/>
      <c r="VI605" s="111"/>
      <c r="VJ605" s="111"/>
      <c r="VK605" s="111"/>
      <c r="VL605" s="111"/>
      <c r="VM605" s="111"/>
      <c r="VN605" s="111"/>
      <c r="VO605" s="111"/>
      <c r="VP605" s="111"/>
      <c r="VQ605" s="111"/>
      <c r="VR605" s="111"/>
      <c r="VS605" s="111"/>
      <c r="VT605" s="111"/>
      <c r="VU605" s="111"/>
      <c r="VV605" s="111"/>
      <c r="VW605" s="111"/>
      <c r="VX605" s="111"/>
      <c r="VY605" s="111"/>
      <c r="VZ605" s="111"/>
      <c r="WA605" s="111"/>
      <c r="WB605" s="111"/>
      <c r="WC605" s="111"/>
      <c r="WD605" s="111"/>
      <c r="WE605" s="111"/>
      <c r="WF605" s="111"/>
      <c r="WG605" s="111"/>
      <c r="WH605" s="111"/>
      <c r="WI605" s="111"/>
      <c r="WJ605" s="111"/>
      <c r="WK605" s="111"/>
      <c r="WL605" s="111"/>
      <c r="WM605" s="111"/>
      <c r="WN605" s="111"/>
      <c r="WO605" s="111"/>
      <c r="WP605" s="111"/>
      <c r="WQ605" s="111"/>
      <c r="WR605" s="111"/>
      <c r="WS605" s="111"/>
      <c r="WT605" s="111"/>
      <c r="WU605" s="111"/>
      <c r="WV605" s="111"/>
      <c r="WW605" s="111"/>
      <c r="WX605" s="111"/>
      <c r="WY605" s="111"/>
      <c r="WZ605" s="111"/>
      <c r="XA605" s="111"/>
      <c r="XB605" s="111"/>
      <c r="XC605" s="111"/>
      <c r="XD605" s="111"/>
      <c r="XE605" s="111"/>
      <c r="XF605" s="111"/>
      <c r="XG605" s="111"/>
      <c r="XH605" s="111"/>
      <c r="XI605" s="111"/>
      <c r="XJ605" s="111"/>
      <c r="XK605" s="111"/>
      <c r="XL605" s="111"/>
      <c r="XM605" s="111"/>
      <c r="XN605" s="111"/>
      <c r="XO605" s="111"/>
      <c r="XP605" s="111"/>
      <c r="XQ605" s="111"/>
      <c r="XR605" s="111"/>
      <c r="XS605" s="111"/>
      <c r="XT605" s="111"/>
      <c r="XU605" s="111"/>
      <c r="XV605" s="111"/>
      <c r="XW605" s="111"/>
      <c r="XX605" s="111"/>
      <c r="XY605" s="111"/>
      <c r="XZ605" s="111"/>
      <c r="YA605" s="111"/>
      <c r="YB605" s="111"/>
      <c r="YC605" s="111"/>
      <c r="YD605" s="111"/>
      <c r="YE605" s="111"/>
      <c r="YF605" s="111"/>
      <c r="YG605" s="111"/>
      <c r="YH605" s="111"/>
      <c r="YI605" s="111"/>
      <c r="YJ605" s="111"/>
      <c r="YK605" s="111"/>
      <c r="YL605" s="111"/>
      <c r="YM605" s="111"/>
      <c r="YN605" s="111"/>
      <c r="YO605" s="111"/>
      <c r="YP605" s="111"/>
      <c r="YQ605" s="111"/>
      <c r="YR605" s="111"/>
      <c r="YS605" s="111"/>
      <c r="YT605" s="111"/>
      <c r="YU605" s="111"/>
      <c r="YV605" s="111"/>
      <c r="YW605" s="111"/>
      <c r="YX605" s="111"/>
      <c r="YY605" s="111"/>
      <c r="YZ605" s="111"/>
      <c r="ZA605" s="111"/>
      <c r="ZB605" s="111"/>
      <c r="ZC605" s="111"/>
      <c r="ZD605" s="111"/>
      <c r="ZE605" s="111"/>
      <c r="ZF605" s="111"/>
      <c r="ZG605" s="111"/>
      <c r="ZH605" s="111"/>
      <c r="ZI605" s="111"/>
      <c r="ZJ605" s="111"/>
      <c r="ZK605" s="111"/>
      <c r="ZL605" s="111"/>
      <c r="ZM605" s="111"/>
      <c r="ZN605" s="111"/>
      <c r="ZO605" s="111"/>
      <c r="ZP605" s="111"/>
      <c r="ZQ605" s="111"/>
      <c r="ZR605" s="111"/>
      <c r="ZS605" s="111"/>
      <c r="ZT605" s="111"/>
      <c r="ZU605" s="111"/>
      <c r="ZV605" s="111"/>
      <c r="ZW605" s="111"/>
      <c r="ZX605" s="111"/>
      <c r="ZY605" s="111"/>
      <c r="ZZ605" s="111"/>
      <c r="AAA605" s="111"/>
      <c r="AAB605" s="111"/>
      <c r="AAC605" s="111"/>
      <c r="AAD605" s="111"/>
      <c r="AAE605" s="111"/>
      <c r="AAF605" s="111"/>
      <c r="AAG605" s="111"/>
      <c r="AAH605" s="111"/>
      <c r="AAI605" s="111"/>
      <c r="AAJ605" s="111"/>
      <c r="AAK605" s="111"/>
      <c r="AAL605" s="111"/>
      <c r="AAM605" s="111"/>
      <c r="AAN605" s="111"/>
      <c r="AAO605" s="111"/>
      <c r="AAP605" s="111"/>
      <c r="AAQ605" s="111"/>
      <c r="AAR605" s="111"/>
      <c r="AAS605" s="111"/>
      <c r="AAT605" s="111"/>
      <c r="AAU605" s="111"/>
      <c r="AAV605" s="111"/>
      <c r="AAW605" s="111"/>
      <c r="AAX605" s="111"/>
      <c r="AAY605" s="111"/>
      <c r="AAZ605" s="111"/>
      <c r="ABA605" s="111"/>
      <c r="ABB605" s="111"/>
      <c r="ABC605" s="111"/>
      <c r="ABD605" s="111"/>
      <c r="ABE605" s="111"/>
      <c r="ABF605" s="111"/>
      <c r="ABG605" s="111"/>
      <c r="ABH605" s="111"/>
      <c r="ABI605" s="111"/>
      <c r="ABJ605" s="111"/>
      <c r="ABK605" s="111"/>
      <c r="ABL605" s="111"/>
      <c r="ABM605" s="111"/>
      <c r="ABN605" s="111"/>
      <c r="ABO605" s="111"/>
      <c r="ABP605" s="111"/>
      <c r="ABQ605" s="111"/>
      <c r="ABR605" s="111"/>
      <c r="ABS605" s="111"/>
      <c r="ABT605" s="111"/>
      <c r="ABU605" s="111"/>
      <c r="ABV605" s="111"/>
      <c r="ABW605" s="111"/>
      <c r="ABX605" s="111"/>
      <c r="ABY605" s="111"/>
      <c r="ABZ605" s="111"/>
      <c r="ACA605" s="111"/>
      <c r="ACB605" s="111"/>
      <c r="ACC605" s="111"/>
      <c r="ACD605" s="111"/>
      <c r="ACE605" s="111"/>
      <c r="ACF605" s="111"/>
      <c r="ACG605" s="111"/>
      <c r="ACH605" s="111"/>
      <c r="ACI605" s="111"/>
      <c r="ACJ605" s="111"/>
      <c r="ACK605" s="111"/>
      <c r="ACL605" s="111"/>
      <c r="ACM605" s="111"/>
      <c r="ACN605" s="111"/>
      <c r="ACO605" s="111"/>
      <c r="ACP605" s="111"/>
      <c r="ACQ605" s="111"/>
      <c r="ACR605" s="111"/>
      <c r="ACS605" s="111"/>
      <c r="ACT605" s="111"/>
      <c r="ACU605" s="111"/>
      <c r="ACV605" s="111"/>
      <c r="ACW605" s="111"/>
      <c r="ACX605" s="111"/>
      <c r="ACY605" s="111"/>
      <c r="ACZ605" s="111"/>
      <c r="ADA605" s="111"/>
      <c r="ADB605" s="111"/>
      <c r="ADC605" s="111"/>
      <c r="ADD605" s="111"/>
      <c r="ADE605" s="111"/>
      <c r="ADF605" s="111"/>
      <c r="ADG605" s="111"/>
      <c r="ADH605" s="111"/>
      <c r="ADI605" s="111"/>
      <c r="ADJ605" s="111"/>
      <c r="ADK605" s="111"/>
      <c r="ADL605" s="111"/>
      <c r="ADM605" s="111"/>
      <c r="ADN605" s="111"/>
      <c r="ADO605" s="111"/>
      <c r="ADP605" s="111"/>
      <c r="ADQ605" s="111"/>
      <c r="ADR605" s="111"/>
      <c r="ADS605" s="111"/>
      <c r="ADT605" s="111"/>
      <c r="ADU605" s="111"/>
      <c r="ADV605" s="111"/>
      <c r="ADW605" s="111"/>
      <c r="ADX605" s="111"/>
      <c r="ADY605" s="111"/>
      <c r="ADZ605" s="111"/>
      <c r="AEA605" s="111"/>
      <c r="AEB605" s="111"/>
      <c r="AEC605" s="111"/>
      <c r="AED605" s="111"/>
      <c r="AEE605" s="111"/>
      <c r="AEF605" s="111"/>
      <c r="AEG605" s="111"/>
      <c r="AEH605" s="111"/>
      <c r="AEI605" s="111"/>
      <c r="AEJ605" s="111"/>
      <c r="AEK605" s="111"/>
      <c r="AEL605" s="111"/>
      <c r="AEM605" s="111"/>
      <c r="AEN605" s="111"/>
      <c r="AEO605" s="111"/>
      <c r="AEP605" s="111"/>
      <c r="AEQ605" s="111"/>
      <c r="AER605" s="111"/>
      <c r="AES605" s="111"/>
      <c r="AET605" s="111"/>
      <c r="AEU605" s="111"/>
      <c r="AEV605" s="111"/>
      <c r="AEW605" s="111"/>
      <c r="AEX605" s="111"/>
      <c r="AEY605" s="111"/>
      <c r="AEZ605" s="111"/>
      <c r="AFA605" s="111"/>
      <c r="AFB605" s="111"/>
      <c r="AFC605" s="111"/>
      <c r="AFD605" s="111"/>
      <c r="AFE605" s="111"/>
      <c r="AFF605" s="111"/>
      <c r="AFG605" s="111"/>
      <c r="AFH605" s="111"/>
      <c r="AFI605" s="111"/>
      <c r="AFJ605" s="111"/>
      <c r="AFK605" s="111"/>
      <c r="AFL605" s="111"/>
      <c r="AFM605" s="111"/>
      <c r="AFN605" s="111"/>
      <c r="AFO605" s="111"/>
      <c r="AFP605" s="111"/>
      <c r="AFQ605" s="111"/>
      <c r="AFR605" s="111"/>
      <c r="AFS605" s="111"/>
      <c r="AFT605" s="111"/>
      <c r="AFU605" s="111"/>
      <c r="AFV605" s="111"/>
      <c r="AFW605" s="111"/>
      <c r="AFX605" s="111"/>
      <c r="AFY605" s="111"/>
      <c r="AFZ605" s="111"/>
      <c r="AGA605" s="111"/>
      <c r="AGB605" s="111"/>
      <c r="AGC605" s="111"/>
      <c r="AGD605" s="111"/>
      <c r="AGE605" s="111"/>
      <c r="AGF605" s="111"/>
      <c r="AGG605" s="111"/>
      <c r="AGH605" s="111"/>
      <c r="AGI605" s="111"/>
      <c r="AGJ605" s="111"/>
      <c r="AGK605" s="111"/>
      <c r="AGL605" s="111"/>
      <c r="AGM605" s="111"/>
      <c r="AGN605" s="111"/>
      <c r="AGO605" s="111"/>
      <c r="AGP605" s="111"/>
      <c r="AGQ605" s="111"/>
      <c r="AGR605" s="111"/>
      <c r="AGS605" s="111"/>
      <c r="AGT605" s="111"/>
      <c r="AGU605" s="111"/>
      <c r="AGV605" s="111"/>
      <c r="AGW605" s="111"/>
      <c r="AGX605" s="111"/>
      <c r="AGY605" s="111"/>
      <c r="AGZ605" s="111"/>
      <c r="AHA605" s="111"/>
      <c r="AHB605" s="111"/>
      <c r="AHC605" s="111"/>
      <c r="AHD605" s="111"/>
      <c r="AHE605" s="111"/>
      <c r="AHF605" s="111"/>
      <c r="AHG605" s="111"/>
      <c r="AHH605" s="111"/>
      <c r="AHI605" s="111"/>
      <c r="AHJ605" s="111"/>
      <c r="AHK605" s="111"/>
      <c r="AHL605" s="111"/>
      <c r="AHM605" s="111"/>
      <c r="AHN605" s="111"/>
      <c r="AHO605" s="111"/>
      <c r="AHP605" s="111"/>
      <c r="AHQ605" s="111"/>
      <c r="AHR605" s="111"/>
      <c r="AHS605" s="111"/>
      <c r="AHT605" s="111"/>
      <c r="AHU605" s="111"/>
      <c r="AHV605" s="111"/>
      <c r="AHW605" s="111"/>
      <c r="AHX605" s="111"/>
      <c r="AHY605" s="111"/>
      <c r="AHZ605" s="111"/>
      <c r="AIA605" s="111"/>
      <c r="AIB605" s="111"/>
      <c r="AIC605" s="111"/>
      <c r="AID605" s="111"/>
      <c r="AIE605" s="111"/>
      <c r="AIF605" s="111"/>
      <c r="AIG605" s="111"/>
      <c r="AIH605" s="111"/>
      <c r="AII605" s="111"/>
      <c r="AIJ605" s="111"/>
      <c r="AIK605" s="111"/>
      <c r="AIL605" s="111"/>
      <c r="AIM605" s="111"/>
      <c r="AIN605" s="111"/>
      <c r="AIO605" s="111"/>
      <c r="AIP605" s="111"/>
      <c r="AIQ605" s="111"/>
      <c r="AIR605" s="111"/>
      <c r="AIS605" s="111"/>
      <c r="AIT605" s="111"/>
      <c r="AIU605" s="111"/>
      <c r="AIV605" s="111"/>
      <c r="AIW605" s="111"/>
      <c r="AIX605" s="111"/>
      <c r="AIY605" s="111"/>
      <c r="AIZ605" s="111"/>
      <c r="AJA605" s="111"/>
      <c r="AJB605" s="111"/>
      <c r="AJC605" s="111"/>
      <c r="AJD605" s="111"/>
      <c r="AJE605" s="111"/>
      <c r="AJF605" s="111"/>
      <c r="AJG605" s="111"/>
      <c r="AJH605" s="111"/>
      <c r="AJI605" s="111"/>
      <c r="AJJ605" s="111"/>
      <c r="AJK605" s="111"/>
      <c r="AJL605" s="111"/>
      <c r="AJM605" s="111"/>
      <c r="AJN605" s="111"/>
      <c r="AJO605" s="111"/>
      <c r="AJP605" s="111"/>
      <c r="AJQ605" s="111"/>
      <c r="AJR605" s="111"/>
      <c r="AJS605" s="111"/>
      <c r="AJT605" s="111"/>
      <c r="AJU605" s="111"/>
      <c r="AJV605" s="111"/>
      <c r="AJW605" s="111"/>
      <c r="AJX605" s="111"/>
      <c r="AJY605" s="111"/>
      <c r="AJZ605" s="111"/>
      <c r="AKA605" s="111"/>
      <c r="AKB605" s="111"/>
      <c r="AKC605" s="111"/>
      <c r="AKD605" s="111"/>
      <c r="AKE605" s="111"/>
      <c r="AKF605" s="111"/>
      <c r="AKG605" s="111"/>
      <c r="AKH605" s="111"/>
      <c r="AKI605" s="111"/>
      <c r="AKJ605" s="111"/>
      <c r="AKK605" s="111"/>
      <c r="AKL605" s="111"/>
      <c r="AKM605" s="111"/>
      <c r="AKN605" s="111"/>
      <c r="AKO605" s="111"/>
      <c r="AKP605" s="111"/>
      <c r="AKQ605" s="111"/>
      <c r="AKR605" s="111"/>
      <c r="AKS605" s="111"/>
      <c r="AKT605" s="111"/>
      <c r="AKU605" s="111"/>
      <c r="AKV605" s="111"/>
      <c r="AKW605" s="111"/>
      <c r="AKX605" s="111"/>
      <c r="AKY605" s="111"/>
      <c r="AKZ605" s="111"/>
      <c r="ALA605" s="111"/>
      <c r="ALB605" s="111"/>
      <c r="ALC605" s="111"/>
      <c r="ALD605" s="111"/>
      <c r="ALE605" s="111"/>
      <c r="ALF605" s="111"/>
      <c r="ALG605" s="111"/>
      <c r="ALH605" s="111"/>
      <c r="ALI605" s="111"/>
      <c r="ALJ605" s="111"/>
      <c r="ALK605" s="111"/>
      <c r="ALL605" s="111"/>
      <c r="ALM605" s="111"/>
      <c r="ALN605" s="111"/>
      <c r="ALO605" s="111"/>
      <c r="ALP605" s="111"/>
      <c r="ALQ605" s="111"/>
      <c r="ALR605" s="111"/>
      <c r="ALS605" s="111"/>
      <c r="ALT605" s="111"/>
      <c r="ALU605" s="111"/>
      <c r="ALV605" s="111"/>
      <c r="ALW605" s="111"/>
      <c r="ALX605" s="111"/>
      <c r="ALY605" s="111"/>
      <c r="ALZ605" s="111"/>
      <c r="AMA605" s="111"/>
      <c r="AMB605" s="111"/>
      <c r="AMC605" s="111"/>
      <c r="AMD605" s="111"/>
      <c r="AME605" s="111"/>
      <c r="AMF605" s="111"/>
      <c r="AMG605" s="111"/>
      <c r="AMH605" s="111"/>
      <c r="AMI605" s="111"/>
      <c r="AMJ605" s="111"/>
    </row>
    <row r="606" spans="1:1026" x14ac:dyDescent="0.25">
      <c r="A606" s="258" t="s">
        <v>24811</v>
      </c>
      <c r="B606" s="257">
        <v>606</v>
      </c>
      <c r="C606" s="258" t="s">
        <v>24812</v>
      </c>
      <c r="D606" s="320" t="s">
        <v>304</v>
      </c>
      <c r="E606" s="311"/>
      <c r="F606" s="312"/>
      <c r="G606" s="313"/>
      <c r="H606" s="313"/>
      <c r="I606" s="492" t="s">
        <v>750</v>
      </c>
      <c r="J606" s="314">
        <v>2</v>
      </c>
      <c r="K606" s="315">
        <v>2</v>
      </c>
      <c r="L606" s="315"/>
      <c r="M606" s="316"/>
      <c r="N606" s="316"/>
      <c r="O606" s="315"/>
      <c r="P606" s="315"/>
      <c r="Q606" s="316"/>
      <c r="R606" s="316"/>
      <c r="S606" s="316"/>
      <c r="T606" s="316"/>
      <c r="U606" s="316"/>
      <c r="V606" s="317"/>
      <c r="W606" s="283">
        <v>100</v>
      </c>
      <c r="X606" s="283">
        <v>100</v>
      </c>
      <c r="Y606" s="283">
        <f t="shared" si="255"/>
        <v>100</v>
      </c>
      <c r="Z606" s="283">
        <f t="shared" si="263"/>
        <v>100</v>
      </c>
      <c r="AA606" s="283">
        <f t="shared" si="264"/>
        <v>100</v>
      </c>
      <c r="AB606" s="287">
        <f t="shared" si="253"/>
        <v>100</v>
      </c>
      <c r="AC606" s="287">
        <f t="shared" si="252"/>
        <v>100</v>
      </c>
      <c r="AD606" s="287">
        <f t="shared" si="265"/>
        <v>100</v>
      </c>
      <c r="AE606" s="284">
        <f t="shared" si="260"/>
        <v>100</v>
      </c>
      <c r="AF606" s="284">
        <f t="shared" si="261"/>
        <v>100</v>
      </c>
      <c r="AG606" s="268">
        <f t="shared" si="266"/>
        <v>10</v>
      </c>
      <c r="AH606" s="268">
        <f t="shared" si="267"/>
        <v>10</v>
      </c>
      <c r="AI606" s="268">
        <f t="shared" si="258"/>
        <v>100</v>
      </c>
      <c r="AJ606" s="268">
        <f t="shared" si="259"/>
        <v>100</v>
      </c>
      <c r="AK606" s="305" t="s">
        <v>750</v>
      </c>
      <c r="AL606" s="412"/>
      <c r="AM606" s="319"/>
      <c r="AN606" s="511"/>
      <c r="AO606" s="357"/>
      <c r="AP606" s="357"/>
      <c r="AQ606" s="286"/>
      <c r="AR606" s="309" t="s">
        <v>24813</v>
      </c>
      <c r="AS606" s="309"/>
      <c r="AT606" s="286"/>
      <c r="AU606" s="286"/>
      <c r="AV606" s="559"/>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1"/>
      <c r="GQ606" s="111"/>
      <c r="GR606" s="111"/>
      <c r="GS606" s="111"/>
      <c r="GT606" s="111"/>
      <c r="GU606" s="111"/>
      <c r="GV606" s="111"/>
      <c r="GW606" s="111"/>
      <c r="GX606" s="111"/>
      <c r="GY606" s="111"/>
      <c r="GZ606" s="111"/>
      <c r="HA606" s="111"/>
      <c r="HB606" s="111"/>
      <c r="HC606" s="111"/>
      <c r="HD606" s="111"/>
      <c r="HE606" s="111"/>
      <c r="HF606" s="111"/>
      <c r="HG606" s="111"/>
      <c r="HH606" s="111"/>
      <c r="HI606" s="111"/>
      <c r="HJ606" s="111"/>
      <c r="HK606" s="111"/>
      <c r="HL606" s="111"/>
      <c r="HM606" s="111"/>
      <c r="HN606" s="111"/>
      <c r="HO606" s="111"/>
      <c r="HP606" s="111"/>
      <c r="HQ606" s="111"/>
      <c r="HR606" s="111"/>
      <c r="HS606" s="111"/>
      <c r="HT606" s="111"/>
      <c r="HU606" s="111"/>
      <c r="HV606" s="111"/>
      <c r="HW606" s="111"/>
      <c r="HX606" s="111"/>
      <c r="HY606" s="111"/>
      <c r="HZ606" s="111"/>
      <c r="IA606" s="111"/>
      <c r="IB606" s="111"/>
      <c r="IC606" s="111"/>
      <c r="ID606" s="111"/>
      <c r="IE606" s="111"/>
      <c r="IF606" s="111"/>
      <c r="IG606" s="111"/>
      <c r="IH606" s="111"/>
      <c r="II606" s="111"/>
      <c r="IJ606" s="111"/>
      <c r="IK606" s="111"/>
      <c r="IL606" s="111"/>
      <c r="IM606" s="111"/>
      <c r="IN606" s="111"/>
      <c r="IO606" s="111"/>
      <c r="IP606" s="111"/>
      <c r="IQ606" s="111"/>
      <c r="IR606" s="111"/>
      <c r="IS606" s="111"/>
      <c r="IT606" s="111"/>
      <c r="IU606" s="111"/>
      <c r="IV606" s="111"/>
      <c r="IW606" s="111"/>
      <c r="IX606" s="111"/>
      <c r="IY606" s="111"/>
      <c r="IZ606" s="111"/>
      <c r="JA606" s="111"/>
      <c r="JB606" s="111"/>
      <c r="JC606" s="111"/>
      <c r="JD606" s="111"/>
      <c r="JE606" s="111"/>
      <c r="JF606" s="111"/>
      <c r="JG606" s="111"/>
      <c r="JH606" s="111"/>
      <c r="JI606" s="111"/>
      <c r="JJ606" s="111"/>
      <c r="JK606" s="111"/>
      <c r="JL606" s="111"/>
      <c r="JM606" s="111"/>
      <c r="JN606" s="111"/>
      <c r="JO606" s="111"/>
      <c r="JP606" s="111"/>
      <c r="JQ606" s="111"/>
      <c r="JR606" s="111"/>
      <c r="JS606" s="111"/>
      <c r="JT606" s="111"/>
      <c r="JU606" s="111"/>
      <c r="JV606" s="111"/>
      <c r="JW606" s="111"/>
      <c r="JX606" s="111"/>
      <c r="JY606" s="111"/>
      <c r="JZ606" s="111"/>
      <c r="KA606" s="111"/>
      <c r="KB606" s="111"/>
      <c r="KC606" s="111"/>
      <c r="KD606" s="111"/>
      <c r="KE606" s="111"/>
      <c r="KF606" s="111"/>
      <c r="KG606" s="111"/>
      <c r="KH606" s="111"/>
      <c r="KI606" s="111"/>
      <c r="KJ606" s="111"/>
      <c r="KK606" s="111"/>
      <c r="KL606" s="111"/>
      <c r="KM606" s="111"/>
      <c r="KN606" s="111"/>
      <c r="KO606" s="111"/>
      <c r="KP606" s="111"/>
      <c r="KQ606" s="111"/>
      <c r="KR606" s="111"/>
      <c r="KS606" s="111"/>
      <c r="KT606" s="111"/>
      <c r="KU606" s="111"/>
      <c r="KV606" s="111"/>
      <c r="KW606" s="111"/>
      <c r="KX606" s="111"/>
      <c r="KY606" s="111"/>
      <c r="KZ606" s="111"/>
      <c r="LA606" s="111"/>
      <c r="LB606" s="111"/>
      <c r="LC606" s="111"/>
      <c r="LD606" s="111"/>
      <c r="LE606" s="111"/>
      <c r="LF606" s="111"/>
      <c r="LG606" s="111"/>
      <c r="LH606" s="111"/>
      <c r="LI606" s="111"/>
      <c r="LJ606" s="111"/>
      <c r="LK606" s="111"/>
      <c r="LL606" s="111"/>
      <c r="LM606" s="111"/>
      <c r="LN606" s="111"/>
      <c r="LO606" s="111"/>
      <c r="LP606" s="111"/>
      <c r="LQ606" s="111"/>
      <c r="LR606" s="111"/>
      <c r="LS606" s="111"/>
      <c r="LT606" s="111"/>
      <c r="LU606" s="111"/>
      <c r="LV606" s="111"/>
      <c r="LW606" s="111"/>
      <c r="LX606" s="111"/>
      <c r="LY606" s="111"/>
      <c r="LZ606" s="111"/>
      <c r="MA606" s="111"/>
      <c r="MB606" s="111"/>
      <c r="MC606" s="111"/>
      <c r="MD606" s="111"/>
      <c r="ME606" s="111"/>
      <c r="MF606" s="111"/>
      <c r="MG606" s="111"/>
      <c r="MH606" s="111"/>
      <c r="MI606" s="111"/>
      <c r="MJ606" s="111"/>
      <c r="MK606" s="111"/>
      <c r="ML606" s="111"/>
      <c r="MM606" s="111"/>
      <c r="MN606" s="111"/>
      <c r="MO606" s="111"/>
      <c r="MP606" s="111"/>
      <c r="MQ606" s="111"/>
      <c r="MR606" s="111"/>
      <c r="MS606" s="111"/>
      <c r="MT606" s="111"/>
      <c r="MU606" s="111"/>
      <c r="MV606" s="111"/>
      <c r="MW606" s="111"/>
      <c r="MX606" s="111"/>
      <c r="MY606" s="111"/>
      <c r="MZ606" s="111"/>
      <c r="NA606" s="111"/>
      <c r="NB606" s="111"/>
      <c r="NC606" s="111"/>
      <c r="ND606" s="111"/>
      <c r="NE606" s="111"/>
      <c r="NF606" s="111"/>
      <c r="NG606" s="111"/>
      <c r="NH606" s="111"/>
      <c r="NI606" s="111"/>
      <c r="NJ606" s="111"/>
      <c r="NK606" s="111"/>
      <c r="NL606" s="111"/>
      <c r="NM606" s="111"/>
      <c r="NN606" s="111"/>
      <c r="NO606" s="111"/>
      <c r="NP606" s="111"/>
      <c r="NQ606" s="111"/>
      <c r="NR606" s="111"/>
      <c r="NS606" s="111"/>
      <c r="NT606" s="111"/>
      <c r="NU606" s="111"/>
      <c r="NV606" s="111"/>
      <c r="NW606" s="111"/>
      <c r="NX606" s="111"/>
      <c r="NY606" s="111"/>
      <c r="NZ606" s="111"/>
      <c r="OA606" s="111"/>
      <c r="OB606" s="111"/>
      <c r="OC606" s="111"/>
      <c r="OD606" s="111"/>
      <c r="OE606" s="111"/>
      <c r="OF606" s="111"/>
      <c r="OG606" s="111"/>
      <c r="OH606" s="111"/>
      <c r="OI606" s="111"/>
      <c r="OJ606" s="111"/>
      <c r="OK606" s="111"/>
      <c r="OL606" s="111"/>
      <c r="OM606" s="111"/>
      <c r="ON606" s="111"/>
      <c r="OO606" s="111"/>
      <c r="OP606" s="111"/>
      <c r="OQ606" s="111"/>
      <c r="OR606" s="111"/>
      <c r="OS606" s="111"/>
      <c r="OT606" s="111"/>
      <c r="OU606" s="111"/>
      <c r="OV606" s="111"/>
      <c r="OW606" s="111"/>
      <c r="OX606" s="111"/>
      <c r="OY606" s="111"/>
      <c r="OZ606" s="111"/>
      <c r="PA606" s="111"/>
      <c r="PB606" s="111"/>
      <c r="PC606" s="111"/>
      <c r="PD606" s="111"/>
      <c r="PE606" s="111"/>
      <c r="PF606" s="111"/>
      <c r="PG606" s="111"/>
      <c r="PH606" s="111"/>
      <c r="PI606" s="111"/>
      <c r="PJ606" s="111"/>
      <c r="PK606" s="111"/>
      <c r="PL606" s="111"/>
      <c r="PM606" s="111"/>
      <c r="PN606" s="111"/>
      <c r="PO606" s="111"/>
      <c r="PP606" s="111"/>
      <c r="PQ606" s="111"/>
      <c r="PR606" s="111"/>
      <c r="PS606" s="111"/>
      <c r="PT606" s="111"/>
      <c r="PU606" s="111"/>
      <c r="PV606" s="111"/>
      <c r="PW606" s="111"/>
      <c r="PX606" s="111"/>
      <c r="PY606" s="111"/>
      <c r="PZ606" s="111"/>
      <c r="QA606" s="111"/>
      <c r="QB606" s="111"/>
      <c r="QC606" s="111"/>
      <c r="QD606" s="111"/>
      <c r="QE606" s="111"/>
      <c r="QF606" s="111"/>
      <c r="QG606" s="111"/>
      <c r="QH606" s="111"/>
      <c r="QI606" s="111"/>
      <c r="QJ606" s="111"/>
      <c r="QK606" s="111"/>
      <c r="QL606" s="111"/>
      <c r="QM606" s="111"/>
      <c r="QN606" s="111"/>
      <c r="QO606" s="111"/>
      <c r="QP606" s="111"/>
      <c r="QQ606" s="111"/>
      <c r="QR606" s="111"/>
      <c r="QS606" s="111"/>
      <c r="QT606" s="111"/>
      <c r="QU606" s="111"/>
      <c r="QV606" s="111"/>
      <c r="QW606" s="111"/>
      <c r="QX606" s="111"/>
      <c r="QY606" s="111"/>
      <c r="QZ606" s="111"/>
      <c r="RA606" s="111"/>
      <c r="RB606" s="111"/>
      <c r="RC606" s="111"/>
      <c r="RD606" s="111"/>
      <c r="RE606" s="111"/>
      <c r="RF606" s="111"/>
      <c r="RG606" s="111"/>
      <c r="RH606" s="111"/>
      <c r="RI606" s="111"/>
      <c r="RJ606" s="111"/>
      <c r="RK606" s="111"/>
      <c r="RL606" s="111"/>
      <c r="RM606" s="111"/>
      <c r="RN606" s="111"/>
      <c r="RO606" s="111"/>
      <c r="RP606" s="111"/>
      <c r="RQ606" s="111"/>
      <c r="RR606" s="111"/>
      <c r="RS606" s="111"/>
      <c r="RT606" s="111"/>
      <c r="RU606" s="111"/>
      <c r="RV606" s="111"/>
      <c r="RW606" s="111"/>
      <c r="RX606" s="111"/>
      <c r="RY606" s="111"/>
      <c r="RZ606" s="111"/>
      <c r="SA606" s="111"/>
      <c r="SB606" s="111"/>
      <c r="SC606" s="111"/>
      <c r="SD606" s="111"/>
      <c r="SE606" s="111"/>
      <c r="SF606" s="111"/>
      <c r="SG606" s="111"/>
      <c r="SH606" s="111"/>
      <c r="SI606" s="111"/>
      <c r="SJ606" s="111"/>
      <c r="SK606" s="111"/>
      <c r="SL606" s="111"/>
      <c r="SM606" s="111"/>
      <c r="SN606" s="111"/>
      <c r="SO606" s="111"/>
      <c r="SP606" s="111"/>
      <c r="SQ606" s="111"/>
      <c r="SR606" s="111"/>
      <c r="SS606" s="111"/>
      <c r="ST606" s="111"/>
      <c r="SU606" s="111"/>
      <c r="SV606" s="111"/>
      <c r="SW606" s="111"/>
      <c r="SX606" s="111"/>
      <c r="SY606" s="111"/>
      <c r="SZ606" s="111"/>
      <c r="TA606" s="111"/>
      <c r="TB606" s="111"/>
      <c r="TC606" s="111"/>
      <c r="TD606" s="111"/>
      <c r="TE606" s="111"/>
      <c r="TF606" s="111"/>
      <c r="TG606" s="111"/>
      <c r="TH606" s="111"/>
      <c r="TI606" s="111"/>
      <c r="TJ606" s="111"/>
      <c r="TK606" s="111"/>
      <c r="TL606" s="111"/>
      <c r="TM606" s="111"/>
      <c r="TN606" s="111"/>
      <c r="TO606" s="111"/>
      <c r="TP606" s="111"/>
      <c r="TQ606" s="111"/>
      <c r="TR606" s="111"/>
      <c r="TS606" s="111"/>
      <c r="TT606" s="111"/>
      <c r="TU606" s="111"/>
      <c r="TV606" s="111"/>
      <c r="TW606" s="111"/>
      <c r="TX606" s="111"/>
      <c r="TY606" s="111"/>
      <c r="TZ606" s="111"/>
      <c r="UA606" s="111"/>
      <c r="UB606" s="111"/>
      <c r="UC606" s="111"/>
      <c r="UD606" s="111"/>
      <c r="UE606" s="111"/>
      <c r="UF606" s="111"/>
      <c r="UG606" s="111"/>
      <c r="UH606" s="111"/>
      <c r="UI606" s="111"/>
      <c r="UJ606" s="111"/>
      <c r="UK606" s="111"/>
      <c r="UL606" s="111"/>
      <c r="UM606" s="111"/>
      <c r="UN606" s="111"/>
      <c r="UO606" s="111"/>
      <c r="UP606" s="111"/>
      <c r="UQ606" s="111"/>
      <c r="UR606" s="111"/>
      <c r="US606" s="111"/>
      <c r="UT606" s="111"/>
      <c r="UU606" s="111"/>
      <c r="UV606" s="111"/>
      <c r="UW606" s="111"/>
      <c r="UX606" s="111"/>
      <c r="UY606" s="111"/>
      <c r="UZ606" s="111"/>
      <c r="VA606" s="111"/>
      <c r="VB606" s="111"/>
      <c r="VC606" s="111"/>
      <c r="VD606" s="111"/>
      <c r="VE606" s="111"/>
      <c r="VF606" s="111"/>
      <c r="VG606" s="111"/>
      <c r="VH606" s="111"/>
      <c r="VI606" s="111"/>
      <c r="VJ606" s="111"/>
      <c r="VK606" s="111"/>
      <c r="VL606" s="111"/>
      <c r="VM606" s="111"/>
      <c r="VN606" s="111"/>
      <c r="VO606" s="111"/>
      <c r="VP606" s="111"/>
      <c r="VQ606" s="111"/>
      <c r="VR606" s="111"/>
      <c r="VS606" s="111"/>
      <c r="VT606" s="111"/>
      <c r="VU606" s="111"/>
      <c r="VV606" s="111"/>
      <c r="VW606" s="111"/>
      <c r="VX606" s="111"/>
      <c r="VY606" s="111"/>
      <c r="VZ606" s="111"/>
      <c r="WA606" s="111"/>
      <c r="WB606" s="111"/>
      <c r="WC606" s="111"/>
      <c r="WD606" s="111"/>
      <c r="WE606" s="111"/>
      <c r="WF606" s="111"/>
      <c r="WG606" s="111"/>
      <c r="WH606" s="111"/>
      <c r="WI606" s="111"/>
      <c r="WJ606" s="111"/>
      <c r="WK606" s="111"/>
      <c r="WL606" s="111"/>
      <c r="WM606" s="111"/>
      <c r="WN606" s="111"/>
      <c r="WO606" s="111"/>
      <c r="WP606" s="111"/>
      <c r="WQ606" s="111"/>
      <c r="WR606" s="111"/>
      <c r="WS606" s="111"/>
      <c r="WT606" s="111"/>
      <c r="WU606" s="111"/>
      <c r="WV606" s="111"/>
      <c r="WW606" s="111"/>
      <c r="WX606" s="111"/>
      <c r="WY606" s="111"/>
      <c r="WZ606" s="111"/>
      <c r="XA606" s="111"/>
      <c r="XB606" s="111"/>
      <c r="XC606" s="111"/>
      <c r="XD606" s="111"/>
      <c r="XE606" s="111"/>
      <c r="XF606" s="111"/>
      <c r="XG606" s="111"/>
      <c r="XH606" s="111"/>
      <c r="XI606" s="111"/>
      <c r="XJ606" s="111"/>
      <c r="XK606" s="111"/>
      <c r="XL606" s="111"/>
      <c r="XM606" s="111"/>
      <c r="XN606" s="111"/>
      <c r="XO606" s="111"/>
      <c r="XP606" s="111"/>
      <c r="XQ606" s="111"/>
      <c r="XR606" s="111"/>
      <c r="XS606" s="111"/>
      <c r="XT606" s="111"/>
      <c r="XU606" s="111"/>
      <c r="XV606" s="111"/>
      <c r="XW606" s="111"/>
      <c r="XX606" s="111"/>
      <c r="XY606" s="111"/>
      <c r="XZ606" s="111"/>
      <c r="YA606" s="111"/>
      <c r="YB606" s="111"/>
      <c r="YC606" s="111"/>
      <c r="YD606" s="111"/>
      <c r="YE606" s="111"/>
      <c r="YF606" s="111"/>
      <c r="YG606" s="111"/>
      <c r="YH606" s="111"/>
      <c r="YI606" s="111"/>
      <c r="YJ606" s="111"/>
      <c r="YK606" s="111"/>
      <c r="YL606" s="111"/>
      <c r="YM606" s="111"/>
      <c r="YN606" s="111"/>
      <c r="YO606" s="111"/>
      <c r="YP606" s="111"/>
      <c r="YQ606" s="111"/>
      <c r="YR606" s="111"/>
      <c r="YS606" s="111"/>
      <c r="YT606" s="111"/>
      <c r="YU606" s="111"/>
      <c r="YV606" s="111"/>
      <c r="YW606" s="111"/>
      <c r="YX606" s="111"/>
      <c r="YY606" s="111"/>
      <c r="YZ606" s="111"/>
      <c r="ZA606" s="111"/>
      <c r="ZB606" s="111"/>
      <c r="ZC606" s="111"/>
      <c r="ZD606" s="111"/>
      <c r="ZE606" s="111"/>
      <c r="ZF606" s="111"/>
      <c r="ZG606" s="111"/>
      <c r="ZH606" s="111"/>
      <c r="ZI606" s="111"/>
      <c r="ZJ606" s="111"/>
      <c r="ZK606" s="111"/>
      <c r="ZL606" s="111"/>
      <c r="ZM606" s="111"/>
      <c r="ZN606" s="111"/>
      <c r="ZO606" s="111"/>
      <c r="ZP606" s="111"/>
      <c r="ZQ606" s="111"/>
      <c r="ZR606" s="111"/>
      <c r="ZS606" s="111"/>
      <c r="ZT606" s="111"/>
      <c r="ZU606" s="111"/>
      <c r="ZV606" s="111"/>
      <c r="ZW606" s="111"/>
      <c r="ZX606" s="111"/>
      <c r="ZY606" s="111"/>
      <c r="ZZ606" s="111"/>
      <c r="AAA606" s="111"/>
      <c r="AAB606" s="111"/>
      <c r="AAC606" s="111"/>
      <c r="AAD606" s="111"/>
      <c r="AAE606" s="111"/>
      <c r="AAF606" s="111"/>
      <c r="AAG606" s="111"/>
      <c r="AAH606" s="111"/>
      <c r="AAI606" s="111"/>
      <c r="AAJ606" s="111"/>
      <c r="AAK606" s="111"/>
      <c r="AAL606" s="111"/>
      <c r="AAM606" s="111"/>
      <c r="AAN606" s="111"/>
      <c r="AAO606" s="111"/>
      <c r="AAP606" s="111"/>
      <c r="AAQ606" s="111"/>
      <c r="AAR606" s="111"/>
      <c r="AAS606" s="111"/>
      <c r="AAT606" s="111"/>
      <c r="AAU606" s="111"/>
      <c r="AAV606" s="111"/>
      <c r="AAW606" s="111"/>
      <c r="AAX606" s="111"/>
      <c r="AAY606" s="111"/>
      <c r="AAZ606" s="111"/>
      <c r="ABA606" s="111"/>
      <c r="ABB606" s="111"/>
      <c r="ABC606" s="111"/>
      <c r="ABD606" s="111"/>
      <c r="ABE606" s="111"/>
      <c r="ABF606" s="111"/>
      <c r="ABG606" s="111"/>
      <c r="ABH606" s="111"/>
      <c r="ABI606" s="111"/>
      <c r="ABJ606" s="111"/>
      <c r="ABK606" s="111"/>
      <c r="ABL606" s="111"/>
      <c r="ABM606" s="111"/>
      <c r="ABN606" s="111"/>
      <c r="ABO606" s="111"/>
      <c r="ABP606" s="111"/>
      <c r="ABQ606" s="111"/>
      <c r="ABR606" s="111"/>
      <c r="ABS606" s="111"/>
      <c r="ABT606" s="111"/>
      <c r="ABU606" s="111"/>
      <c r="ABV606" s="111"/>
      <c r="ABW606" s="111"/>
      <c r="ABX606" s="111"/>
      <c r="ABY606" s="111"/>
      <c r="ABZ606" s="111"/>
      <c r="ACA606" s="111"/>
      <c r="ACB606" s="111"/>
      <c r="ACC606" s="111"/>
      <c r="ACD606" s="111"/>
      <c r="ACE606" s="111"/>
      <c r="ACF606" s="111"/>
      <c r="ACG606" s="111"/>
      <c r="ACH606" s="111"/>
      <c r="ACI606" s="111"/>
      <c r="ACJ606" s="111"/>
      <c r="ACK606" s="111"/>
      <c r="ACL606" s="111"/>
      <c r="ACM606" s="111"/>
      <c r="ACN606" s="111"/>
      <c r="ACO606" s="111"/>
      <c r="ACP606" s="111"/>
      <c r="ACQ606" s="111"/>
      <c r="ACR606" s="111"/>
      <c r="ACS606" s="111"/>
      <c r="ACT606" s="111"/>
      <c r="ACU606" s="111"/>
      <c r="ACV606" s="111"/>
      <c r="ACW606" s="111"/>
      <c r="ACX606" s="111"/>
      <c r="ACY606" s="111"/>
      <c r="ACZ606" s="111"/>
      <c r="ADA606" s="111"/>
      <c r="ADB606" s="111"/>
      <c r="ADC606" s="111"/>
      <c r="ADD606" s="111"/>
      <c r="ADE606" s="111"/>
      <c r="ADF606" s="111"/>
      <c r="ADG606" s="111"/>
      <c r="ADH606" s="111"/>
      <c r="ADI606" s="111"/>
      <c r="ADJ606" s="111"/>
      <c r="ADK606" s="111"/>
      <c r="ADL606" s="111"/>
      <c r="ADM606" s="111"/>
      <c r="ADN606" s="111"/>
      <c r="ADO606" s="111"/>
      <c r="ADP606" s="111"/>
      <c r="ADQ606" s="111"/>
      <c r="ADR606" s="111"/>
      <c r="ADS606" s="111"/>
      <c r="ADT606" s="111"/>
      <c r="ADU606" s="111"/>
      <c r="ADV606" s="111"/>
      <c r="ADW606" s="111"/>
      <c r="ADX606" s="111"/>
      <c r="ADY606" s="111"/>
      <c r="ADZ606" s="111"/>
      <c r="AEA606" s="111"/>
      <c r="AEB606" s="111"/>
      <c r="AEC606" s="111"/>
      <c r="AED606" s="111"/>
      <c r="AEE606" s="111"/>
      <c r="AEF606" s="111"/>
      <c r="AEG606" s="111"/>
      <c r="AEH606" s="111"/>
      <c r="AEI606" s="111"/>
      <c r="AEJ606" s="111"/>
      <c r="AEK606" s="111"/>
      <c r="AEL606" s="111"/>
      <c r="AEM606" s="111"/>
      <c r="AEN606" s="111"/>
      <c r="AEO606" s="111"/>
      <c r="AEP606" s="111"/>
      <c r="AEQ606" s="111"/>
      <c r="AER606" s="111"/>
      <c r="AES606" s="111"/>
      <c r="AET606" s="111"/>
      <c r="AEU606" s="111"/>
      <c r="AEV606" s="111"/>
      <c r="AEW606" s="111"/>
      <c r="AEX606" s="111"/>
      <c r="AEY606" s="111"/>
      <c r="AEZ606" s="111"/>
      <c r="AFA606" s="111"/>
      <c r="AFB606" s="111"/>
      <c r="AFC606" s="111"/>
      <c r="AFD606" s="111"/>
      <c r="AFE606" s="111"/>
      <c r="AFF606" s="111"/>
      <c r="AFG606" s="111"/>
      <c r="AFH606" s="111"/>
      <c r="AFI606" s="111"/>
      <c r="AFJ606" s="111"/>
      <c r="AFK606" s="111"/>
      <c r="AFL606" s="111"/>
      <c r="AFM606" s="111"/>
      <c r="AFN606" s="111"/>
      <c r="AFO606" s="111"/>
      <c r="AFP606" s="111"/>
      <c r="AFQ606" s="111"/>
      <c r="AFR606" s="111"/>
      <c r="AFS606" s="111"/>
      <c r="AFT606" s="111"/>
      <c r="AFU606" s="111"/>
      <c r="AFV606" s="111"/>
      <c r="AFW606" s="111"/>
      <c r="AFX606" s="111"/>
      <c r="AFY606" s="111"/>
      <c r="AFZ606" s="111"/>
      <c r="AGA606" s="111"/>
      <c r="AGB606" s="111"/>
      <c r="AGC606" s="111"/>
      <c r="AGD606" s="111"/>
      <c r="AGE606" s="111"/>
      <c r="AGF606" s="111"/>
      <c r="AGG606" s="111"/>
      <c r="AGH606" s="111"/>
      <c r="AGI606" s="111"/>
      <c r="AGJ606" s="111"/>
      <c r="AGK606" s="111"/>
      <c r="AGL606" s="111"/>
      <c r="AGM606" s="111"/>
      <c r="AGN606" s="111"/>
      <c r="AGO606" s="111"/>
      <c r="AGP606" s="111"/>
      <c r="AGQ606" s="111"/>
      <c r="AGR606" s="111"/>
      <c r="AGS606" s="111"/>
      <c r="AGT606" s="111"/>
      <c r="AGU606" s="111"/>
      <c r="AGV606" s="111"/>
      <c r="AGW606" s="111"/>
      <c r="AGX606" s="111"/>
      <c r="AGY606" s="111"/>
      <c r="AGZ606" s="111"/>
      <c r="AHA606" s="111"/>
      <c r="AHB606" s="111"/>
      <c r="AHC606" s="111"/>
      <c r="AHD606" s="111"/>
      <c r="AHE606" s="111"/>
      <c r="AHF606" s="111"/>
      <c r="AHG606" s="111"/>
      <c r="AHH606" s="111"/>
      <c r="AHI606" s="111"/>
      <c r="AHJ606" s="111"/>
      <c r="AHK606" s="111"/>
      <c r="AHL606" s="111"/>
      <c r="AHM606" s="111"/>
      <c r="AHN606" s="111"/>
      <c r="AHO606" s="111"/>
      <c r="AHP606" s="111"/>
      <c r="AHQ606" s="111"/>
      <c r="AHR606" s="111"/>
      <c r="AHS606" s="111"/>
      <c r="AHT606" s="111"/>
      <c r="AHU606" s="111"/>
      <c r="AHV606" s="111"/>
      <c r="AHW606" s="111"/>
      <c r="AHX606" s="111"/>
      <c r="AHY606" s="111"/>
      <c r="AHZ606" s="111"/>
      <c r="AIA606" s="111"/>
      <c r="AIB606" s="111"/>
      <c r="AIC606" s="111"/>
      <c r="AID606" s="111"/>
      <c r="AIE606" s="111"/>
      <c r="AIF606" s="111"/>
      <c r="AIG606" s="111"/>
      <c r="AIH606" s="111"/>
      <c r="AII606" s="111"/>
      <c r="AIJ606" s="111"/>
      <c r="AIK606" s="111"/>
      <c r="AIL606" s="111"/>
      <c r="AIM606" s="111"/>
      <c r="AIN606" s="111"/>
      <c r="AIO606" s="111"/>
      <c r="AIP606" s="111"/>
      <c r="AIQ606" s="111"/>
      <c r="AIR606" s="111"/>
      <c r="AIS606" s="111"/>
      <c r="AIT606" s="111"/>
      <c r="AIU606" s="111"/>
      <c r="AIV606" s="111"/>
      <c r="AIW606" s="111"/>
      <c r="AIX606" s="111"/>
      <c r="AIY606" s="111"/>
      <c r="AIZ606" s="111"/>
      <c r="AJA606" s="111"/>
      <c r="AJB606" s="111"/>
      <c r="AJC606" s="111"/>
      <c r="AJD606" s="111"/>
      <c r="AJE606" s="111"/>
      <c r="AJF606" s="111"/>
      <c r="AJG606" s="111"/>
      <c r="AJH606" s="111"/>
      <c r="AJI606" s="111"/>
      <c r="AJJ606" s="111"/>
      <c r="AJK606" s="111"/>
      <c r="AJL606" s="111"/>
      <c r="AJM606" s="111"/>
      <c r="AJN606" s="111"/>
      <c r="AJO606" s="111"/>
      <c r="AJP606" s="111"/>
      <c r="AJQ606" s="111"/>
      <c r="AJR606" s="111"/>
      <c r="AJS606" s="111"/>
      <c r="AJT606" s="111"/>
      <c r="AJU606" s="111"/>
      <c r="AJV606" s="111"/>
      <c r="AJW606" s="111"/>
      <c r="AJX606" s="111"/>
      <c r="AJY606" s="111"/>
      <c r="AJZ606" s="111"/>
      <c r="AKA606" s="111"/>
      <c r="AKB606" s="111"/>
      <c r="AKC606" s="111"/>
      <c r="AKD606" s="111"/>
      <c r="AKE606" s="111"/>
      <c r="AKF606" s="111"/>
      <c r="AKG606" s="111"/>
      <c r="AKH606" s="111"/>
      <c r="AKI606" s="111"/>
      <c r="AKJ606" s="111"/>
      <c r="AKK606" s="111"/>
      <c r="AKL606" s="111"/>
      <c r="AKM606" s="111"/>
      <c r="AKN606" s="111"/>
      <c r="AKO606" s="111"/>
      <c r="AKP606" s="111"/>
      <c r="AKQ606" s="111"/>
      <c r="AKR606" s="111"/>
      <c r="AKS606" s="111"/>
      <c r="AKT606" s="111"/>
      <c r="AKU606" s="111"/>
      <c r="AKV606" s="111"/>
      <c r="AKW606" s="111"/>
      <c r="AKX606" s="111"/>
      <c r="AKY606" s="111"/>
      <c r="AKZ606" s="111"/>
      <c r="ALA606" s="111"/>
      <c r="ALB606" s="111"/>
      <c r="ALC606" s="111"/>
      <c r="ALD606" s="111"/>
      <c r="ALE606" s="111"/>
      <c r="ALF606" s="111"/>
      <c r="ALG606" s="111"/>
      <c r="ALH606" s="111"/>
      <c r="ALI606" s="111"/>
      <c r="ALJ606" s="111"/>
      <c r="ALK606" s="111"/>
      <c r="ALL606" s="111"/>
      <c r="ALM606" s="111"/>
      <c r="ALN606" s="111"/>
      <c r="ALO606" s="111"/>
      <c r="ALP606" s="111"/>
      <c r="ALQ606" s="111"/>
      <c r="ALR606" s="111"/>
      <c r="ALS606" s="111"/>
      <c r="ALT606" s="111"/>
      <c r="ALU606" s="111"/>
      <c r="ALV606" s="111"/>
      <c r="ALW606" s="111"/>
      <c r="ALX606" s="111"/>
      <c r="ALY606" s="111"/>
      <c r="ALZ606" s="111"/>
      <c r="AMA606" s="111"/>
      <c r="AMB606" s="111"/>
      <c r="AMC606" s="111"/>
      <c r="AMD606" s="111"/>
      <c r="AME606" s="111"/>
      <c r="AMF606" s="111"/>
      <c r="AMG606" s="111"/>
      <c r="AMH606" s="111"/>
      <c r="AMI606" s="111"/>
      <c r="AMJ606" s="111"/>
    </row>
    <row r="607" spans="1:1026" x14ac:dyDescent="0.25">
      <c r="A607" s="310" t="s">
        <v>24776</v>
      </c>
      <c r="B607" s="257">
        <v>607</v>
      </c>
      <c r="C607" s="377" t="s">
        <v>24775</v>
      </c>
      <c r="D607" s="320" t="s">
        <v>24777</v>
      </c>
      <c r="E607" s="311"/>
      <c r="F607" s="312"/>
      <c r="G607" s="313"/>
      <c r="H607" s="313"/>
      <c r="I607" s="493" t="s">
        <v>31775</v>
      </c>
      <c r="J607" s="314"/>
      <c r="K607" s="315">
        <v>1</v>
      </c>
      <c r="L607" s="315"/>
      <c r="M607" s="316"/>
      <c r="N607" s="316"/>
      <c r="O607" s="315"/>
      <c r="P607" s="315"/>
      <c r="Q607" s="316"/>
      <c r="R607" s="316"/>
      <c r="S607" s="316"/>
      <c r="T607" s="316"/>
      <c r="U607" s="316"/>
      <c r="V607" s="317"/>
      <c r="W607" s="283">
        <v>100</v>
      </c>
      <c r="X607" s="283">
        <v>100</v>
      </c>
      <c r="Y607" s="283">
        <f t="shared" si="255"/>
        <v>100</v>
      </c>
      <c r="Z607" s="283">
        <f t="shared" si="263"/>
        <v>100</v>
      </c>
      <c r="AA607" s="283">
        <f t="shared" si="264"/>
        <v>100</v>
      </c>
      <c r="AB607" s="287">
        <f t="shared" si="253"/>
        <v>100</v>
      </c>
      <c r="AC607" s="287">
        <f t="shared" si="252"/>
        <v>100</v>
      </c>
      <c r="AD607" s="287">
        <f t="shared" si="265"/>
        <v>100</v>
      </c>
      <c r="AE607" s="284">
        <f t="shared" si="260"/>
        <v>100</v>
      </c>
      <c r="AF607" s="284">
        <f t="shared" si="261"/>
        <v>100</v>
      </c>
      <c r="AG607" s="268">
        <f t="shared" si="266"/>
        <v>1</v>
      </c>
      <c r="AH607" s="268">
        <f t="shared" si="267"/>
        <v>100</v>
      </c>
      <c r="AI607" s="268">
        <f t="shared" si="258"/>
        <v>3</v>
      </c>
      <c r="AJ607" s="268">
        <f t="shared" si="259"/>
        <v>100</v>
      </c>
      <c r="AK607" s="305" t="s">
        <v>24455</v>
      </c>
      <c r="AL607" s="412">
        <v>1</v>
      </c>
      <c r="AM607" s="319" t="s">
        <v>24103</v>
      </c>
      <c r="AN607" s="511"/>
      <c r="AO607" s="357"/>
      <c r="AP607" s="357"/>
      <c r="AQ607" s="286"/>
      <c r="AR607" s="309" t="s">
        <v>756</v>
      </c>
      <c r="AS607" s="309"/>
      <c r="AT607" s="286"/>
      <c r="AU607" s="286"/>
      <c r="AV607" s="559"/>
    </row>
    <row r="608" spans="1:1026" x14ac:dyDescent="0.25">
      <c r="A608" s="258" t="s">
        <v>24779</v>
      </c>
      <c r="B608" s="257">
        <v>608</v>
      </c>
      <c r="C608" s="377" t="s">
        <v>24778</v>
      </c>
      <c r="D608" s="308" t="s">
        <v>24780</v>
      </c>
      <c r="E608" s="277"/>
      <c r="F608" s="278"/>
      <c r="G608" s="280"/>
      <c r="H608" s="280"/>
      <c r="I608" s="492">
        <v>1</v>
      </c>
      <c r="J608" s="278"/>
      <c r="K608" s="278"/>
      <c r="L608" s="278"/>
      <c r="M608" s="278"/>
      <c r="N608" s="278"/>
      <c r="O608" s="278"/>
      <c r="P608" s="278"/>
      <c r="Q608" s="278"/>
      <c r="R608" s="278"/>
      <c r="S608" s="278"/>
      <c r="T608" s="278"/>
      <c r="U608" s="278"/>
      <c r="V608" s="278"/>
      <c r="W608" s="283">
        <f>IF(O608=1,10,100)</f>
        <v>100</v>
      </c>
      <c r="X608" s="283">
        <f>IF(O608=1,1,IF(O608=2,10,100))</f>
        <v>100</v>
      </c>
      <c r="Y608" s="283">
        <f t="shared" ref="Y608:Y623" si="268">IF(OR(P608=335,P608=336),20,100)</f>
        <v>100</v>
      </c>
      <c r="Z608" s="283">
        <f t="shared" si="263"/>
        <v>100</v>
      </c>
      <c r="AA608" s="283">
        <f t="shared" si="264"/>
        <v>100</v>
      </c>
      <c r="AB608" s="287">
        <f t="shared" si="253"/>
        <v>100</v>
      </c>
      <c r="AC608" s="287">
        <f t="shared" si="252"/>
        <v>100</v>
      </c>
      <c r="AD608" s="287">
        <f t="shared" si="265"/>
        <v>100</v>
      </c>
      <c r="AE608" s="284">
        <f t="shared" si="260"/>
        <v>100</v>
      </c>
      <c r="AF608" s="284">
        <f t="shared" si="261"/>
        <v>100</v>
      </c>
      <c r="AG608" s="268">
        <f t="shared" si="266"/>
        <v>100</v>
      </c>
      <c r="AH608" s="268">
        <f t="shared" si="267"/>
        <v>100</v>
      </c>
      <c r="AI608" s="268">
        <f t="shared" si="258"/>
        <v>100</v>
      </c>
      <c r="AJ608" s="268">
        <f t="shared" si="259"/>
        <v>100</v>
      </c>
      <c r="AK608" s="305" t="s">
        <v>24107</v>
      </c>
      <c r="AL608" s="277"/>
      <c r="AM608" s="277">
        <v>1</v>
      </c>
      <c r="AN608" s="511"/>
      <c r="AO608" s="277"/>
      <c r="AP608" s="277">
        <v>1</v>
      </c>
      <c r="AQ608" s="277"/>
      <c r="AR608" s="171" t="s">
        <v>756</v>
      </c>
      <c r="AS608" s="171"/>
      <c r="AT608" s="277"/>
      <c r="AU608" s="277"/>
    </row>
    <row r="609" spans="1:1026" x14ac:dyDescent="0.25">
      <c r="A609" s="258" t="s">
        <v>24782</v>
      </c>
      <c r="B609" s="257">
        <v>609</v>
      </c>
      <c r="C609" s="387" t="s">
        <v>24781</v>
      </c>
      <c r="D609" s="308" t="s">
        <v>14645</v>
      </c>
      <c r="E609" s="277"/>
      <c r="F609" s="278"/>
      <c r="G609" s="280"/>
      <c r="H609" s="280"/>
      <c r="I609" s="492">
        <v>0.9</v>
      </c>
      <c r="J609" s="278"/>
      <c r="K609" s="278"/>
      <c r="L609" s="278"/>
      <c r="M609" s="278"/>
      <c r="N609" s="278"/>
      <c r="O609" s="278"/>
      <c r="P609" s="278"/>
      <c r="Q609" s="278"/>
      <c r="R609" s="278"/>
      <c r="S609" s="278"/>
      <c r="T609" s="278"/>
      <c r="U609" s="278"/>
      <c r="V609" s="278"/>
      <c r="W609" s="283">
        <f>IF(O609=1,10,100)</f>
        <v>100</v>
      </c>
      <c r="X609" s="283">
        <f>IF(O609=1,1,IF(O609=2,10,100))</f>
        <v>100</v>
      </c>
      <c r="Y609" s="283">
        <f t="shared" si="268"/>
        <v>100</v>
      </c>
      <c r="Z609" s="283">
        <f t="shared" si="263"/>
        <v>100</v>
      </c>
      <c r="AA609" s="283">
        <f t="shared" si="264"/>
        <v>100</v>
      </c>
      <c r="AB609" s="287">
        <f t="shared" si="253"/>
        <v>100</v>
      </c>
      <c r="AC609" s="287">
        <f t="shared" si="252"/>
        <v>100</v>
      </c>
      <c r="AD609" s="287">
        <f t="shared" si="265"/>
        <v>100</v>
      </c>
      <c r="AE609" s="284">
        <f t="shared" si="260"/>
        <v>100</v>
      </c>
      <c r="AF609" s="284">
        <f t="shared" si="261"/>
        <v>100</v>
      </c>
      <c r="AG609" s="268">
        <f t="shared" si="266"/>
        <v>100</v>
      </c>
      <c r="AH609" s="268">
        <f t="shared" si="267"/>
        <v>100</v>
      </c>
      <c r="AI609" s="268">
        <f t="shared" si="258"/>
        <v>100</v>
      </c>
      <c r="AJ609" s="268">
        <f t="shared" si="259"/>
        <v>100</v>
      </c>
      <c r="AK609" s="305" t="s">
        <v>24538</v>
      </c>
      <c r="AL609" s="277"/>
      <c r="AM609" s="277"/>
      <c r="AN609" s="511"/>
      <c r="AO609" s="277"/>
      <c r="AP609" s="277"/>
      <c r="AQ609" s="277"/>
      <c r="AR609" s="171" t="s">
        <v>24783</v>
      </c>
      <c r="AS609" s="171"/>
      <c r="AT609" s="277"/>
      <c r="AU609" s="277"/>
    </row>
    <row r="610" spans="1:1026" x14ac:dyDescent="0.25">
      <c r="A610" s="258" t="s">
        <v>19019</v>
      </c>
      <c r="B610" s="257">
        <v>610</v>
      </c>
      <c r="C610" s="377" t="s">
        <v>24784</v>
      </c>
      <c r="D610" s="308" t="s">
        <v>19018</v>
      </c>
      <c r="E610" s="277"/>
      <c r="F610" s="278"/>
      <c r="G610" s="280"/>
      <c r="H610" s="280"/>
      <c r="I610" s="492">
        <v>0.35</v>
      </c>
      <c r="J610" s="278"/>
      <c r="K610" s="278"/>
      <c r="L610" s="278" t="s">
        <v>749</v>
      </c>
      <c r="M610" s="278"/>
      <c r="N610" s="278"/>
      <c r="O610" s="278"/>
      <c r="P610" s="278"/>
      <c r="Q610" s="278">
        <v>2</v>
      </c>
      <c r="R610" s="278"/>
      <c r="S610" s="278"/>
      <c r="T610" s="278"/>
      <c r="U610" s="278"/>
      <c r="V610" s="278"/>
      <c r="W610" s="283">
        <f>IF(O610=1,10,100)</f>
        <v>100</v>
      </c>
      <c r="X610" s="283">
        <f>IF(O610=1,1,IF(O610=2,10,100))</f>
        <v>100</v>
      </c>
      <c r="Y610" s="283">
        <f t="shared" si="268"/>
        <v>100</v>
      </c>
      <c r="Z610" s="283">
        <f t="shared" si="263"/>
        <v>100</v>
      </c>
      <c r="AA610" s="283">
        <f t="shared" si="264"/>
        <v>10</v>
      </c>
      <c r="AB610" s="287">
        <f t="shared" si="253"/>
        <v>100</v>
      </c>
      <c r="AC610" s="287">
        <f t="shared" si="252"/>
        <v>100</v>
      </c>
      <c r="AD610" s="287">
        <f t="shared" si="265"/>
        <v>100</v>
      </c>
      <c r="AE610" s="284">
        <f t="shared" si="260"/>
        <v>0.1</v>
      </c>
      <c r="AF610" s="284">
        <f t="shared" si="261"/>
        <v>100</v>
      </c>
      <c r="AG610" s="268">
        <f t="shared" si="266"/>
        <v>100</v>
      </c>
      <c r="AH610" s="268">
        <f t="shared" si="267"/>
        <v>100</v>
      </c>
      <c r="AI610" s="268">
        <f t="shared" si="258"/>
        <v>100</v>
      </c>
      <c r="AJ610" s="268">
        <f t="shared" si="259"/>
        <v>100</v>
      </c>
      <c r="AK610" s="305" t="s">
        <v>773</v>
      </c>
      <c r="AL610" s="277"/>
      <c r="AM610" s="277">
        <v>2</v>
      </c>
      <c r="AN610" s="511"/>
      <c r="AO610" s="277"/>
      <c r="AP610" s="277"/>
      <c r="AQ610" s="277"/>
      <c r="AR610" s="171" t="s">
        <v>24785</v>
      </c>
      <c r="AS610" s="171"/>
      <c r="AT610" s="277"/>
      <c r="AU610" s="277"/>
    </row>
    <row r="611" spans="1:1026" x14ac:dyDescent="0.25">
      <c r="A611" s="310" t="s">
        <v>19094</v>
      </c>
      <c r="B611" s="257">
        <v>611</v>
      </c>
      <c r="C611" s="377" t="s">
        <v>24786</v>
      </c>
      <c r="D611" s="308" t="s">
        <v>19093</v>
      </c>
      <c r="E611" s="277"/>
      <c r="F611" s="278"/>
      <c r="G611" s="280"/>
      <c r="H611" s="280"/>
      <c r="I611" s="489">
        <v>34.57</v>
      </c>
      <c r="J611" s="278"/>
      <c r="K611" s="278">
        <v>1</v>
      </c>
      <c r="L611" s="278"/>
      <c r="M611" s="278"/>
      <c r="N611" s="278"/>
      <c r="O611" s="278"/>
      <c r="P611" s="278"/>
      <c r="Q611" s="278"/>
      <c r="R611" s="278"/>
      <c r="S611" s="278"/>
      <c r="T611" s="278"/>
      <c r="U611" s="278"/>
      <c r="V611" s="278"/>
      <c r="W611" s="283">
        <v>100</v>
      </c>
      <c r="X611" s="283">
        <v>100</v>
      </c>
      <c r="Y611" s="283">
        <f t="shared" si="268"/>
        <v>100</v>
      </c>
      <c r="Z611" s="283">
        <f t="shared" si="263"/>
        <v>100</v>
      </c>
      <c r="AA611" s="283">
        <f t="shared" si="264"/>
        <v>100</v>
      </c>
      <c r="AB611" s="287">
        <f t="shared" si="253"/>
        <v>100</v>
      </c>
      <c r="AC611" s="287">
        <f t="shared" si="252"/>
        <v>100</v>
      </c>
      <c r="AD611" s="287">
        <f t="shared" si="265"/>
        <v>100</v>
      </c>
      <c r="AE611" s="284">
        <f t="shared" si="260"/>
        <v>100</v>
      </c>
      <c r="AF611" s="284">
        <f t="shared" si="261"/>
        <v>100</v>
      </c>
      <c r="AG611" s="268">
        <f t="shared" si="266"/>
        <v>1</v>
      </c>
      <c r="AH611" s="268">
        <f t="shared" si="267"/>
        <v>100</v>
      </c>
      <c r="AI611" s="268">
        <f t="shared" si="258"/>
        <v>3</v>
      </c>
      <c r="AJ611" s="268">
        <f t="shared" si="259"/>
        <v>100</v>
      </c>
      <c r="AK611" s="305" t="s">
        <v>31776</v>
      </c>
      <c r="AL611" s="277"/>
      <c r="AM611" s="277">
        <v>3</v>
      </c>
      <c r="AN611" s="511"/>
      <c r="AO611" s="277"/>
      <c r="AP611" s="277"/>
      <c r="AQ611" s="277"/>
      <c r="AR611" s="171" t="s">
        <v>24787</v>
      </c>
      <c r="AS611" s="171"/>
      <c r="AT611" s="277"/>
      <c r="AU611" s="277"/>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c r="GO611" s="111"/>
      <c r="GP611" s="111"/>
      <c r="GQ611" s="111"/>
      <c r="GR611" s="111"/>
      <c r="GS611" s="111"/>
      <c r="GT611" s="111"/>
      <c r="GU611" s="111"/>
      <c r="GV611" s="111"/>
      <c r="GW611" s="111"/>
      <c r="GX611" s="111"/>
      <c r="GY611" s="111"/>
      <c r="GZ611" s="111"/>
      <c r="HA611" s="111"/>
      <c r="HB611" s="111"/>
      <c r="HC611" s="111"/>
      <c r="HD611" s="111"/>
      <c r="HE611" s="111"/>
      <c r="HF611" s="111"/>
      <c r="HG611" s="111"/>
      <c r="HH611" s="111"/>
      <c r="HI611" s="111"/>
      <c r="HJ611" s="111"/>
      <c r="HK611" s="111"/>
      <c r="HL611" s="111"/>
      <c r="HM611" s="111"/>
      <c r="HN611" s="111"/>
      <c r="HO611" s="111"/>
      <c r="HP611" s="111"/>
      <c r="HQ611" s="111"/>
      <c r="HR611" s="111"/>
      <c r="HS611" s="111"/>
      <c r="HT611" s="111"/>
      <c r="HU611" s="111"/>
      <c r="HV611" s="111"/>
      <c r="HW611" s="111"/>
      <c r="HX611" s="111"/>
      <c r="HY611" s="111"/>
      <c r="HZ611" s="111"/>
      <c r="IA611" s="111"/>
      <c r="IB611" s="111"/>
      <c r="IC611" s="111"/>
      <c r="ID611" s="111"/>
      <c r="IE611" s="111"/>
      <c r="IF611" s="111"/>
      <c r="IG611" s="111"/>
      <c r="IH611" s="111"/>
      <c r="II611" s="111"/>
      <c r="IJ611" s="111"/>
      <c r="IK611" s="111"/>
      <c r="IL611" s="111"/>
      <c r="IM611" s="111"/>
      <c r="IN611" s="111"/>
      <c r="IO611" s="111"/>
      <c r="IP611" s="111"/>
      <c r="IQ611" s="111"/>
      <c r="IR611" s="111"/>
      <c r="IS611" s="111"/>
      <c r="IT611" s="111"/>
      <c r="IU611" s="111"/>
      <c r="IV611" s="111"/>
      <c r="IW611" s="111"/>
      <c r="IX611" s="111"/>
      <c r="IY611" s="111"/>
      <c r="IZ611" s="111"/>
      <c r="JA611" s="111"/>
      <c r="JB611" s="111"/>
      <c r="JC611" s="111"/>
      <c r="JD611" s="111"/>
      <c r="JE611" s="111"/>
      <c r="JF611" s="111"/>
      <c r="JG611" s="111"/>
      <c r="JH611" s="111"/>
      <c r="JI611" s="111"/>
      <c r="JJ611" s="111"/>
      <c r="JK611" s="111"/>
      <c r="JL611" s="111"/>
      <c r="JM611" s="111"/>
      <c r="JN611" s="111"/>
      <c r="JO611" s="111"/>
      <c r="JP611" s="111"/>
      <c r="JQ611" s="111"/>
      <c r="JR611" s="111"/>
      <c r="JS611" s="111"/>
      <c r="JT611" s="111"/>
      <c r="JU611" s="111"/>
      <c r="JV611" s="111"/>
      <c r="JW611" s="111"/>
      <c r="JX611" s="111"/>
      <c r="JY611" s="111"/>
      <c r="JZ611" s="111"/>
      <c r="KA611" s="111"/>
      <c r="KB611" s="111"/>
      <c r="KC611" s="111"/>
      <c r="KD611" s="111"/>
      <c r="KE611" s="111"/>
      <c r="KF611" s="111"/>
      <c r="KG611" s="111"/>
      <c r="KH611" s="111"/>
      <c r="KI611" s="111"/>
      <c r="KJ611" s="111"/>
      <c r="KK611" s="111"/>
      <c r="KL611" s="111"/>
      <c r="KM611" s="111"/>
      <c r="KN611" s="111"/>
      <c r="KO611" s="111"/>
      <c r="KP611" s="111"/>
      <c r="KQ611" s="111"/>
      <c r="KR611" s="111"/>
      <c r="KS611" s="111"/>
      <c r="KT611" s="111"/>
      <c r="KU611" s="111"/>
      <c r="KV611" s="111"/>
      <c r="KW611" s="111"/>
      <c r="KX611" s="111"/>
      <c r="KY611" s="111"/>
      <c r="KZ611" s="111"/>
      <c r="LA611" s="111"/>
      <c r="LB611" s="111"/>
      <c r="LC611" s="111"/>
      <c r="LD611" s="111"/>
      <c r="LE611" s="111"/>
      <c r="LF611" s="111"/>
      <c r="LG611" s="111"/>
      <c r="LH611" s="111"/>
      <c r="LI611" s="111"/>
      <c r="LJ611" s="111"/>
      <c r="LK611" s="111"/>
      <c r="LL611" s="111"/>
      <c r="LM611" s="111"/>
      <c r="LN611" s="111"/>
      <c r="LO611" s="111"/>
      <c r="LP611" s="111"/>
      <c r="LQ611" s="111"/>
      <c r="LR611" s="111"/>
      <c r="LS611" s="111"/>
      <c r="LT611" s="111"/>
      <c r="LU611" s="111"/>
      <c r="LV611" s="111"/>
      <c r="LW611" s="111"/>
      <c r="LX611" s="111"/>
      <c r="LY611" s="111"/>
      <c r="LZ611" s="111"/>
      <c r="MA611" s="111"/>
      <c r="MB611" s="111"/>
      <c r="MC611" s="111"/>
      <c r="MD611" s="111"/>
      <c r="ME611" s="111"/>
      <c r="MF611" s="111"/>
      <c r="MG611" s="111"/>
      <c r="MH611" s="111"/>
      <c r="MI611" s="111"/>
      <c r="MJ611" s="111"/>
      <c r="MK611" s="111"/>
      <c r="ML611" s="111"/>
      <c r="MM611" s="111"/>
      <c r="MN611" s="111"/>
      <c r="MO611" s="111"/>
      <c r="MP611" s="111"/>
      <c r="MQ611" s="111"/>
      <c r="MR611" s="111"/>
      <c r="MS611" s="111"/>
      <c r="MT611" s="111"/>
      <c r="MU611" s="111"/>
      <c r="MV611" s="111"/>
      <c r="MW611" s="111"/>
      <c r="MX611" s="111"/>
      <c r="MY611" s="111"/>
      <c r="MZ611" s="111"/>
      <c r="NA611" s="111"/>
      <c r="NB611" s="111"/>
      <c r="NC611" s="111"/>
      <c r="ND611" s="111"/>
      <c r="NE611" s="111"/>
      <c r="NF611" s="111"/>
      <c r="NG611" s="111"/>
      <c r="NH611" s="111"/>
      <c r="NI611" s="111"/>
      <c r="NJ611" s="111"/>
      <c r="NK611" s="111"/>
      <c r="NL611" s="111"/>
      <c r="NM611" s="111"/>
      <c r="NN611" s="111"/>
      <c r="NO611" s="111"/>
      <c r="NP611" s="111"/>
      <c r="NQ611" s="111"/>
      <c r="NR611" s="111"/>
      <c r="NS611" s="111"/>
      <c r="NT611" s="111"/>
      <c r="NU611" s="111"/>
      <c r="NV611" s="111"/>
      <c r="NW611" s="111"/>
      <c r="NX611" s="111"/>
      <c r="NY611" s="111"/>
      <c r="NZ611" s="111"/>
      <c r="OA611" s="111"/>
      <c r="OB611" s="111"/>
      <c r="OC611" s="111"/>
      <c r="OD611" s="111"/>
      <c r="OE611" s="111"/>
      <c r="OF611" s="111"/>
      <c r="OG611" s="111"/>
      <c r="OH611" s="111"/>
      <c r="OI611" s="111"/>
      <c r="OJ611" s="111"/>
      <c r="OK611" s="111"/>
      <c r="OL611" s="111"/>
      <c r="OM611" s="111"/>
      <c r="ON611" s="111"/>
      <c r="OO611" s="111"/>
      <c r="OP611" s="111"/>
      <c r="OQ611" s="111"/>
      <c r="OR611" s="111"/>
      <c r="OS611" s="111"/>
      <c r="OT611" s="111"/>
      <c r="OU611" s="111"/>
      <c r="OV611" s="111"/>
      <c r="OW611" s="111"/>
      <c r="OX611" s="111"/>
      <c r="OY611" s="111"/>
      <c r="OZ611" s="111"/>
      <c r="PA611" s="111"/>
      <c r="PB611" s="111"/>
      <c r="PC611" s="111"/>
      <c r="PD611" s="111"/>
      <c r="PE611" s="111"/>
      <c r="PF611" s="111"/>
      <c r="PG611" s="111"/>
      <c r="PH611" s="111"/>
      <c r="PI611" s="111"/>
      <c r="PJ611" s="111"/>
      <c r="PK611" s="111"/>
      <c r="PL611" s="111"/>
      <c r="PM611" s="111"/>
      <c r="PN611" s="111"/>
      <c r="PO611" s="111"/>
      <c r="PP611" s="111"/>
      <c r="PQ611" s="111"/>
      <c r="PR611" s="111"/>
      <c r="PS611" s="111"/>
      <c r="PT611" s="111"/>
      <c r="PU611" s="111"/>
      <c r="PV611" s="111"/>
      <c r="PW611" s="111"/>
      <c r="PX611" s="111"/>
      <c r="PY611" s="111"/>
      <c r="PZ611" s="111"/>
      <c r="QA611" s="111"/>
      <c r="QB611" s="111"/>
      <c r="QC611" s="111"/>
      <c r="QD611" s="111"/>
      <c r="QE611" s="111"/>
      <c r="QF611" s="111"/>
      <c r="QG611" s="111"/>
      <c r="QH611" s="111"/>
      <c r="QI611" s="111"/>
      <c r="QJ611" s="111"/>
      <c r="QK611" s="111"/>
      <c r="QL611" s="111"/>
      <c r="QM611" s="111"/>
      <c r="QN611" s="111"/>
      <c r="QO611" s="111"/>
      <c r="QP611" s="111"/>
      <c r="QQ611" s="111"/>
      <c r="QR611" s="111"/>
      <c r="QS611" s="111"/>
      <c r="QT611" s="111"/>
      <c r="QU611" s="111"/>
      <c r="QV611" s="111"/>
      <c r="QW611" s="111"/>
      <c r="QX611" s="111"/>
      <c r="QY611" s="111"/>
      <c r="QZ611" s="111"/>
      <c r="RA611" s="111"/>
      <c r="RB611" s="111"/>
      <c r="RC611" s="111"/>
      <c r="RD611" s="111"/>
      <c r="RE611" s="111"/>
      <c r="RF611" s="111"/>
      <c r="RG611" s="111"/>
      <c r="RH611" s="111"/>
      <c r="RI611" s="111"/>
      <c r="RJ611" s="111"/>
      <c r="RK611" s="111"/>
      <c r="RL611" s="111"/>
      <c r="RM611" s="111"/>
      <c r="RN611" s="111"/>
      <c r="RO611" s="111"/>
      <c r="RP611" s="111"/>
      <c r="RQ611" s="111"/>
      <c r="RR611" s="111"/>
      <c r="RS611" s="111"/>
      <c r="RT611" s="111"/>
      <c r="RU611" s="111"/>
      <c r="RV611" s="111"/>
      <c r="RW611" s="111"/>
      <c r="RX611" s="111"/>
      <c r="RY611" s="111"/>
      <c r="RZ611" s="111"/>
      <c r="SA611" s="111"/>
      <c r="SB611" s="111"/>
      <c r="SC611" s="111"/>
      <c r="SD611" s="111"/>
      <c r="SE611" s="111"/>
      <c r="SF611" s="111"/>
      <c r="SG611" s="111"/>
      <c r="SH611" s="111"/>
      <c r="SI611" s="111"/>
      <c r="SJ611" s="111"/>
      <c r="SK611" s="111"/>
      <c r="SL611" s="111"/>
      <c r="SM611" s="111"/>
      <c r="SN611" s="111"/>
      <c r="SO611" s="111"/>
      <c r="SP611" s="111"/>
      <c r="SQ611" s="111"/>
      <c r="SR611" s="111"/>
      <c r="SS611" s="111"/>
      <c r="ST611" s="111"/>
      <c r="SU611" s="111"/>
      <c r="SV611" s="111"/>
      <c r="SW611" s="111"/>
      <c r="SX611" s="111"/>
      <c r="SY611" s="111"/>
      <c r="SZ611" s="111"/>
      <c r="TA611" s="111"/>
      <c r="TB611" s="111"/>
      <c r="TC611" s="111"/>
      <c r="TD611" s="111"/>
      <c r="TE611" s="111"/>
      <c r="TF611" s="111"/>
      <c r="TG611" s="111"/>
      <c r="TH611" s="111"/>
      <c r="TI611" s="111"/>
      <c r="TJ611" s="111"/>
      <c r="TK611" s="111"/>
      <c r="TL611" s="111"/>
      <c r="TM611" s="111"/>
      <c r="TN611" s="111"/>
      <c r="TO611" s="111"/>
      <c r="TP611" s="111"/>
      <c r="TQ611" s="111"/>
      <c r="TR611" s="111"/>
      <c r="TS611" s="111"/>
      <c r="TT611" s="111"/>
      <c r="TU611" s="111"/>
      <c r="TV611" s="111"/>
      <c r="TW611" s="111"/>
      <c r="TX611" s="111"/>
      <c r="TY611" s="111"/>
      <c r="TZ611" s="111"/>
      <c r="UA611" s="111"/>
      <c r="UB611" s="111"/>
      <c r="UC611" s="111"/>
      <c r="UD611" s="111"/>
      <c r="UE611" s="111"/>
      <c r="UF611" s="111"/>
      <c r="UG611" s="111"/>
      <c r="UH611" s="111"/>
      <c r="UI611" s="111"/>
      <c r="UJ611" s="111"/>
      <c r="UK611" s="111"/>
      <c r="UL611" s="111"/>
      <c r="UM611" s="111"/>
      <c r="UN611" s="111"/>
      <c r="UO611" s="111"/>
      <c r="UP611" s="111"/>
      <c r="UQ611" s="111"/>
      <c r="UR611" s="111"/>
      <c r="US611" s="111"/>
      <c r="UT611" s="111"/>
      <c r="UU611" s="111"/>
      <c r="UV611" s="111"/>
      <c r="UW611" s="111"/>
      <c r="UX611" s="111"/>
      <c r="UY611" s="111"/>
      <c r="UZ611" s="111"/>
      <c r="VA611" s="111"/>
      <c r="VB611" s="111"/>
      <c r="VC611" s="111"/>
      <c r="VD611" s="111"/>
      <c r="VE611" s="111"/>
      <c r="VF611" s="111"/>
      <c r="VG611" s="111"/>
      <c r="VH611" s="111"/>
      <c r="VI611" s="111"/>
      <c r="VJ611" s="111"/>
      <c r="VK611" s="111"/>
      <c r="VL611" s="111"/>
      <c r="VM611" s="111"/>
      <c r="VN611" s="111"/>
      <c r="VO611" s="111"/>
      <c r="VP611" s="111"/>
      <c r="VQ611" s="111"/>
      <c r="VR611" s="111"/>
      <c r="VS611" s="111"/>
      <c r="VT611" s="111"/>
      <c r="VU611" s="111"/>
      <c r="VV611" s="111"/>
      <c r="VW611" s="111"/>
      <c r="VX611" s="111"/>
      <c r="VY611" s="111"/>
      <c r="VZ611" s="111"/>
      <c r="WA611" s="111"/>
      <c r="WB611" s="111"/>
      <c r="WC611" s="111"/>
      <c r="WD611" s="111"/>
      <c r="WE611" s="111"/>
      <c r="WF611" s="111"/>
      <c r="WG611" s="111"/>
      <c r="WH611" s="111"/>
      <c r="WI611" s="111"/>
      <c r="WJ611" s="111"/>
      <c r="WK611" s="111"/>
      <c r="WL611" s="111"/>
      <c r="WM611" s="111"/>
      <c r="WN611" s="111"/>
      <c r="WO611" s="111"/>
      <c r="WP611" s="111"/>
      <c r="WQ611" s="111"/>
      <c r="WR611" s="111"/>
      <c r="WS611" s="111"/>
      <c r="WT611" s="111"/>
      <c r="WU611" s="111"/>
      <c r="WV611" s="111"/>
      <c r="WW611" s="111"/>
      <c r="WX611" s="111"/>
      <c r="WY611" s="111"/>
      <c r="WZ611" s="111"/>
      <c r="XA611" s="111"/>
      <c r="XB611" s="111"/>
      <c r="XC611" s="111"/>
      <c r="XD611" s="111"/>
      <c r="XE611" s="111"/>
      <c r="XF611" s="111"/>
      <c r="XG611" s="111"/>
      <c r="XH611" s="111"/>
      <c r="XI611" s="111"/>
      <c r="XJ611" s="111"/>
      <c r="XK611" s="111"/>
      <c r="XL611" s="111"/>
      <c r="XM611" s="111"/>
      <c r="XN611" s="111"/>
      <c r="XO611" s="111"/>
      <c r="XP611" s="111"/>
      <c r="XQ611" s="111"/>
      <c r="XR611" s="111"/>
      <c r="XS611" s="111"/>
      <c r="XT611" s="111"/>
      <c r="XU611" s="111"/>
      <c r="XV611" s="111"/>
      <c r="XW611" s="111"/>
      <c r="XX611" s="111"/>
      <c r="XY611" s="111"/>
      <c r="XZ611" s="111"/>
      <c r="YA611" s="111"/>
      <c r="YB611" s="111"/>
      <c r="YC611" s="111"/>
      <c r="YD611" s="111"/>
      <c r="YE611" s="111"/>
      <c r="YF611" s="111"/>
      <c r="YG611" s="111"/>
      <c r="YH611" s="111"/>
      <c r="YI611" s="111"/>
      <c r="YJ611" s="111"/>
      <c r="YK611" s="111"/>
      <c r="YL611" s="111"/>
      <c r="YM611" s="111"/>
      <c r="YN611" s="111"/>
      <c r="YO611" s="111"/>
      <c r="YP611" s="111"/>
      <c r="YQ611" s="111"/>
      <c r="YR611" s="111"/>
      <c r="YS611" s="111"/>
      <c r="YT611" s="111"/>
      <c r="YU611" s="111"/>
      <c r="YV611" s="111"/>
      <c r="YW611" s="111"/>
      <c r="YX611" s="111"/>
      <c r="YY611" s="111"/>
      <c r="YZ611" s="111"/>
      <c r="ZA611" s="111"/>
      <c r="ZB611" s="111"/>
      <c r="ZC611" s="111"/>
      <c r="ZD611" s="111"/>
      <c r="ZE611" s="111"/>
      <c r="ZF611" s="111"/>
      <c r="ZG611" s="111"/>
      <c r="ZH611" s="111"/>
      <c r="ZI611" s="111"/>
      <c r="ZJ611" s="111"/>
      <c r="ZK611" s="111"/>
      <c r="ZL611" s="111"/>
      <c r="ZM611" s="111"/>
      <c r="ZN611" s="111"/>
      <c r="ZO611" s="111"/>
      <c r="ZP611" s="111"/>
      <c r="ZQ611" s="111"/>
      <c r="ZR611" s="111"/>
      <c r="ZS611" s="111"/>
      <c r="ZT611" s="111"/>
      <c r="ZU611" s="111"/>
      <c r="ZV611" s="111"/>
      <c r="ZW611" s="111"/>
      <c r="ZX611" s="111"/>
      <c r="ZY611" s="111"/>
      <c r="ZZ611" s="111"/>
      <c r="AAA611" s="111"/>
      <c r="AAB611" s="111"/>
      <c r="AAC611" s="111"/>
      <c r="AAD611" s="111"/>
      <c r="AAE611" s="111"/>
      <c r="AAF611" s="111"/>
      <c r="AAG611" s="111"/>
      <c r="AAH611" s="111"/>
      <c r="AAI611" s="111"/>
      <c r="AAJ611" s="111"/>
      <c r="AAK611" s="111"/>
      <c r="AAL611" s="111"/>
      <c r="AAM611" s="111"/>
      <c r="AAN611" s="111"/>
      <c r="AAO611" s="111"/>
      <c r="AAP611" s="111"/>
      <c r="AAQ611" s="111"/>
      <c r="AAR611" s="111"/>
      <c r="AAS611" s="111"/>
      <c r="AAT611" s="111"/>
      <c r="AAU611" s="111"/>
      <c r="AAV611" s="111"/>
      <c r="AAW611" s="111"/>
      <c r="AAX611" s="111"/>
      <c r="AAY611" s="111"/>
      <c r="AAZ611" s="111"/>
      <c r="ABA611" s="111"/>
      <c r="ABB611" s="111"/>
      <c r="ABC611" s="111"/>
      <c r="ABD611" s="111"/>
      <c r="ABE611" s="111"/>
      <c r="ABF611" s="111"/>
      <c r="ABG611" s="111"/>
      <c r="ABH611" s="111"/>
      <c r="ABI611" s="111"/>
      <c r="ABJ611" s="111"/>
      <c r="ABK611" s="111"/>
      <c r="ABL611" s="111"/>
      <c r="ABM611" s="111"/>
      <c r="ABN611" s="111"/>
      <c r="ABO611" s="111"/>
      <c r="ABP611" s="111"/>
      <c r="ABQ611" s="111"/>
      <c r="ABR611" s="111"/>
      <c r="ABS611" s="111"/>
      <c r="ABT611" s="111"/>
      <c r="ABU611" s="111"/>
      <c r="ABV611" s="111"/>
      <c r="ABW611" s="111"/>
      <c r="ABX611" s="111"/>
      <c r="ABY611" s="111"/>
      <c r="ABZ611" s="111"/>
      <c r="ACA611" s="111"/>
      <c r="ACB611" s="111"/>
      <c r="ACC611" s="111"/>
      <c r="ACD611" s="111"/>
      <c r="ACE611" s="111"/>
      <c r="ACF611" s="111"/>
      <c r="ACG611" s="111"/>
      <c r="ACH611" s="111"/>
      <c r="ACI611" s="111"/>
      <c r="ACJ611" s="111"/>
      <c r="ACK611" s="111"/>
      <c r="ACL611" s="111"/>
      <c r="ACM611" s="111"/>
      <c r="ACN611" s="111"/>
      <c r="ACO611" s="111"/>
      <c r="ACP611" s="111"/>
      <c r="ACQ611" s="111"/>
      <c r="ACR611" s="111"/>
      <c r="ACS611" s="111"/>
      <c r="ACT611" s="111"/>
      <c r="ACU611" s="111"/>
      <c r="ACV611" s="111"/>
      <c r="ACW611" s="111"/>
      <c r="ACX611" s="111"/>
      <c r="ACY611" s="111"/>
      <c r="ACZ611" s="111"/>
      <c r="ADA611" s="111"/>
      <c r="ADB611" s="111"/>
      <c r="ADC611" s="111"/>
      <c r="ADD611" s="111"/>
      <c r="ADE611" s="111"/>
      <c r="ADF611" s="111"/>
      <c r="ADG611" s="111"/>
      <c r="ADH611" s="111"/>
      <c r="ADI611" s="111"/>
      <c r="ADJ611" s="111"/>
      <c r="ADK611" s="111"/>
      <c r="ADL611" s="111"/>
      <c r="ADM611" s="111"/>
      <c r="ADN611" s="111"/>
      <c r="ADO611" s="111"/>
      <c r="ADP611" s="111"/>
      <c r="ADQ611" s="111"/>
      <c r="ADR611" s="111"/>
      <c r="ADS611" s="111"/>
      <c r="ADT611" s="111"/>
      <c r="ADU611" s="111"/>
      <c r="ADV611" s="111"/>
      <c r="ADW611" s="111"/>
      <c r="ADX611" s="111"/>
      <c r="ADY611" s="111"/>
      <c r="ADZ611" s="111"/>
      <c r="AEA611" s="111"/>
      <c r="AEB611" s="111"/>
      <c r="AEC611" s="111"/>
      <c r="AED611" s="111"/>
      <c r="AEE611" s="111"/>
      <c r="AEF611" s="111"/>
      <c r="AEG611" s="111"/>
      <c r="AEH611" s="111"/>
      <c r="AEI611" s="111"/>
      <c r="AEJ611" s="111"/>
      <c r="AEK611" s="111"/>
      <c r="AEL611" s="111"/>
      <c r="AEM611" s="111"/>
      <c r="AEN611" s="111"/>
      <c r="AEO611" s="111"/>
      <c r="AEP611" s="111"/>
      <c r="AEQ611" s="111"/>
      <c r="AER611" s="111"/>
      <c r="AES611" s="111"/>
      <c r="AET611" s="111"/>
      <c r="AEU611" s="111"/>
      <c r="AEV611" s="111"/>
      <c r="AEW611" s="111"/>
      <c r="AEX611" s="111"/>
      <c r="AEY611" s="111"/>
      <c r="AEZ611" s="111"/>
      <c r="AFA611" s="111"/>
      <c r="AFB611" s="111"/>
      <c r="AFC611" s="111"/>
      <c r="AFD611" s="111"/>
      <c r="AFE611" s="111"/>
      <c r="AFF611" s="111"/>
      <c r="AFG611" s="111"/>
      <c r="AFH611" s="111"/>
      <c r="AFI611" s="111"/>
      <c r="AFJ611" s="111"/>
      <c r="AFK611" s="111"/>
      <c r="AFL611" s="111"/>
      <c r="AFM611" s="111"/>
      <c r="AFN611" s="111"/>
      <c r="AFO611" s="111"/>
      <c r="AFP611" s="111"/>
      <c r="AFQ611" s="111"/>
      <c r="AFR611" s="111"/>
      <c r="AFS611" s="111"/>
      <c r="AFT611" s="111"/>
      <c r="AFU611" s="111"/>
      <c r="AFV611" s="111"/>
      <c r="AFW611" s="111"/>
      <c r="AFX611" s="111"/>
      <c r="AFY611" s="111"/>
      <c r="AFZ611" s="111"/>
      <c r="AGA611" s="111"/>
      <c r="AGB611" s="111"/>
      <c r="AGC611" s="111"/>
      <c r="AGD611" s="111"/>
      <c r="AGE611" s="111"/>
      <c r="AGF611" s="111"/>
      <c r="AGG611" s="111"/>
      <c r="AGH611" s="111"/>
      <c r="AGI611" s="111"/>
      <c r="AGJ611" s="111"/>
      <c r="AGK611" s="111"/>
      <c r="AGL611" s="111"/>
      <c r="AGM611" s="111"/>
      <c r="AGN611" s="111"/>
      <c r="AGO611" s="111"/>
      <c r="AGP611" s="111"/>
      <c r="AGQ611" s="111"/>
      <c r="AGR611" s="111"/>
      <c r="AGS611" s="111"/>
      <c r="AGT611" s="111"/>
      <c r="AGU611" s="111"/>
      <c r="AGV611" s="111"/>
      <c r="AGW611" s="111"/>
      <c r="AGX611" s="111"/>
      <c r="AGY611" s="111"/>
      <c r="AGZ611" s="111"/>
      <c r="AHA611" s="111"/>
      <c r="AHB611" s="111"/>
      <c r="AHC611" s="111"/>
      <c r="AHD611" s="111"/>
      <c r="AHE611" s="111"/>
      <c r="AHF611" s="111"/>
      <c r="AHG611" s="111"/>
      <c r="AHH611" s="111"/>
      <c r="AHI611" s="111"/>
      <c r="AHJ611" s="111"/>
      <c r="AHK611" s="111"/>
      <c r="AHL611" s="111"/>
      <c r="AHM611" s="111"/>
      <c r="AHN611" s="111"/>
      <c r="AHO611" s="111"/>
      <c r="AHP611" s="111"/>
      <c r="AHQ611" s="111"/>
      <c r="AHR611" s="111"/>
      <c r="AHS611" s="111"/>
      <c r="AHT611" s="111"/>
      <c r="AHU611" s="111"/>
      <c r="AHV611" s="111"/>
      <c r="AHW611" s="111"/>
      <c r="AHX611" s="111"/>
      <c r="AHY611" s="111"/>
      <c r="AHZ611" s="111"/>
      <c r="AIA611" s="111"/>
      <c r="AIB611" s="111"/>
      <c r="AIC611" s="111"/>
      <c r="AID611" s="111"/>
      <c r="AIE611" s="111"/>
      <c r="AIF611" s="111"/>
      <c r="AIG611" s="111"/>
      <c r="AIH611" s="111"/>
      <c r="AII611" s="111"/>
      <c r="AIJ611" s="111"/>
      <c r="AIK611" s="111"/>
      <c r="AIL611" s="111"/>
      <c r="AIM611" s="111"/>
      <c r="AIN611" s="111"/>
      <c r="AIO611" s="111"/>
      <c r="AIP611" s="111"/>
      <c r="AIQ611" s="111"/>
      <c r="AIR611" s="111"/>
      <c r="AIS611" s="111"/>
      <c r="AIT611" s="111"/>
      <c r="AIU611" s="111"/>
      <c r="AIV611" s="111"/>
      <c r="AIW611" s="111"/>
      <c r="AIX611" s="111"/>
      <c r="AIY611" s="111"/>
      <c r="AIZ611" s="111"/>
      <c r="AJA611" s="111"/>
      <c r="AJB611" s="111"/>
      <c r="AJC611" s="111"/>
      <c r="AJD611" s="111"/>
      <c r="AJE611" s="111"/>
      <c r="AJF611" s="111"/>
      <c r="AJG611" s="111"/>
      <c r="AJH611" s="111"/>
      <c r="AJI611" s="111"/>
      <c r="AJJ611" s="111"/>
      <c r="AJK611" s="111"/>
      <c r="AJL611" s="111"/>
      <c r="AJM611" s="111"/>
      <c r="AJN611" s="111"/>
      <c r="AJO611" s="111"/>
      <c r="AJP611" s="111"/>
      <c r="AJQ611" s="111"/>
      <c r="AJR611" s="111"/>
      <c r="AJS611" s="111"/>
      <c r="AJT611" s="111"/>
      <c r="AJU611" s="111"/>
      <c r="AJV611" s="111"/>
      <c r="AJW611" s="111"/>
      <c r="AJX611" s="111"/>
      <c r="AJY611" s="111"/>
      <c r="AJZ611" s="111"/>
      <c r="AKA611" s="111"/>
      <c r="AKB611" s="111"/>
      <c r="AKC611" s="111"/>
      <c r="AKD611" s="111"/>
      <c r="AKE611" s="111"/>
      <c r="AKF611" s="111"/>
      <c r="AKG611" s="111"/>
      <c r="AKH611" s="111"/>
      <c r="AKI611" s="111"/>
      <c r="AKJ611" s="111"/>
      <c r="AKK611" s="111"/>
      <c r="AKL611" s="111"/>
      <c r="AKM611" s="111"/>
      <c r="AKN611" s="111"/>
      <c r="AKO611" s="111"/>
      <c r="AKP611" s="111"/>
      <c r="AKQ611" s="111"/>
      <c r="AKR611" s="111"/>
      <c r="AKS611" s="111"/>
      <c r="AKT611" s="111"/>
      <c r="AKU611" s="111"/>
      <c r="AKV611" s="111"/>
      <c r="AKW611" s="111"/>
      <c r="AKX611" s="111"/>
      <c r="AKY611" s="111"/>
      <c r="AKZ611" s="111"/>
      <c r="ALA611" s="111"/>
      <c r="ALB611" s="111"/>
      <c r="ALC611" s="111"/>
      <c r="ALD611" s="111"/>
      <c r="ALE611" s="111"/>
      <c r="ALF611" s="111"/>
      <c r="ALG611" s="111"/>
      <c r="ALH611" s="111"/>
      <c r="ALI611" s="111"/>
      <c r="ALJ611" s="111"/>
      <c r="ALK611" s="111"/>
      <c r="ALL611" s="111"/>
      <c r="ALM611" s="111"/>
      <c r="ALN611" s="111"/>
      <c r="ALO611" s="111"/>
      <c r="ALP611" s="111"/>
      <c r="ALQ611" s="111"/>
      <c r="ALR611" s="111"/>
      <c r="ALS611" s="111"/>
      <c r="ALT611" s="111"/>
      <c r="ALU611" s="111"/>
      <c r="ALV611" s="111"/>
      <c r="ALW611" s="111"/>
      <c r="ALX611" s="111"/>
      <c r="ALY611" s="111"/>
      <c r="ALZ611" s="111"/>
      <c r="AMA611" s="111"/>
      <c r="AMB611" s="111"/>
      <c r="AMC611" s="111"/>
      <c r="AMD611" s="111"/>
      <c r="AME611" s="111"/>
      <c r="AMF611" s="111"/>
      <c r="AMG611" s="111"/>
      <c r="AMH611" s="111"/>
      <c r="AMI611" s="111"/>
      <c r="AMJ611" s="111"/>
    </row>
    <row r="612" spans="1:1026" x14ac:dyDescent="0.25">
      <c r="A612" s="258" t="s">
        <v>24789</v>
      </c>
      <c r="B612" s="257">
        <v>612</v>
      </c>
      <c r="C612" s="387" t="s">
        <v>24788</v>
      </c>
      <c r="D612" s="308" t="s">
        <v>24790</v>
      </c>
      <c r="E612" s="277"/>
      <c r="F612" s="278"/>
      <c r="G612" s="280"/>
      <c r="H612" s="280"/>
      <c r="I612" s="491">
        <v>1</v>
      </c>
      <c r="J612" s="278"/>
      <c r="K612" s="278"/>
      <c r="L612" s="278"/>
      <c r="M612" s="278"/>
      <c r="N612" s="278"/>
      <c r="O612" s="278"/>
      <c r="P612" s="278"/>
      <c r="Q612" s="278"/>
      <c r="R612" s="278"/>
      <c r="S612" s="278"/>
      <c r="T612" s="278"/>
      <c r="U612" s="278"/>
      <c r="V612" s="278"/>
      <c r="W612" s="283">
        <v>100</v>
      </c>
      <c r="X612" s="283">
        <v>100</v>
      </c>
      <c r="Y612" s="283">
        <f t="shared" si="268"/>
        <v>100</v>
      </c>
      <c r="Z612" s="283">
        <f t="shared" si="263"/>
        <v>100</v>
      </c>
      <c r="AA612" s="283">
        <f t="shared" si="264"/>
        <v>100</v>
      </c>
      <c r="AB612" s="287">
        <f t="shared" si="253"/>
        <v>100</v>
      </c>
      <c r="AC612" s="287">
        <f t="shared" si="252"/>
        <v>100</v>
      </c>
      <c r="AD612" s="287">
        <f t="shared" si="265"/>
        <v>100</v>
      </c>
      <c r="AE612" s="284">
        <f t="shared" si="260"/>
        <v>100</v>
      </c>
      <c r="AF612" s="284">
        <f t="shared" si="261"/>
        <v>100</v>
      </c>
      <c r="AG612" s="268">
        <f t="shared" si="266"/>
        <v>100</v>
      </c>
      <c r="AH612" s="268">
        <f t="shared" si="267"/>
        <v>100</v>
      </c>
      <c r="AI612" s="268">
        <f t="shared" ref="AI612:AI623" si="269">IF(OR(EXACT(J612,"1A"),EXACT(J612,"1B"),EXACT(J612,"1C"),K612=1),3,100)</f>
        <v>100</v>
      </c>
      <c r="AJ612" s="268">
        <f t="shared" si="259"/>
        <v>100</v>
      </c>
      <c r="AK612" s="305" t="s">
        <v>31734</v>
      </c>
      <c r="AL612" s="277"/>
      <c r="AM612" s="277"/>
      <c r="AN612" s="511"/>
      <c r="AO612" s="277"/>
      <c r="AP612" s="277"/>
      <c r="AQ612" s="277"/>
      <c r="AR612" s="171" t="s">
        <v>24791</v>
      </c>
      <c r="AS612" s="171"/>
      <c r="AT612" s="277"/>
      <c r="AU612" s="277"/>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c r="GO612" s="111"/>
      <c r="GP612" s="111"/>
      <c r="GQ612" s="111"/>
      <c r="GR612" s="111"/>
      <c r="GS612" s="111"/>
      <c r="GT612" s="111"/>
      <c r="GU612" s="111"/>
      <c r="GV612" s="111"/>
      <c r="GW612" s="111"/>
      <c r="GX612" s="111"/>
      <c r="GY612" s="111"/>
      <c r="GZ612" s="111"/>
      <c r="HA612" s="111"/>
      <c r="HB612" s="111"/>
      <c r="HC612" s="111"/>
      <c r="HD612" s="111"/>
      <c r="HE612" s="111"/>
      <c r="HF612" s="111"/>
      <c r="HG612" s="111"/>
      <c r="HH612" s="111"/>
      <c r="HI612" s="111"/>
      <c r="HJ612" s="111"/>
      <c r="HK612" s="111"/>
      <c r="HL612" s="111"/>
      <c r="HM612" s="111"/>
      <c r="HN612" s="111"/>
      <c r="HO612" s="111"/>
      <c r="HP612" s="111"/>
      <c r="HQ612" s="111"/>
      <c r="HR612" s="111"/>
      <c r="HS612" s="111"/>
      <c r="HT612" s="111"/>
      <c r="HU612" s="111"/>
      <c r="HV612" s="111"/>
      <c r="HW612" s="111"/>
      <c r="HX612" s="111"/>
      <c r="HY612" s="111"/>
      <c r="HZ612" s="111"/>
      <c r="IA612" s="111"/>
      <c r="IB612" s="111"/>
      <c r="IC612" s="111"/>
      <c r="ID612" s="111"/>
      <c r="IE612" s="111"/>
      <c r="IF612" s="111"/>
      <c r="IG612" s="111"/>
      <c r="IH612" s="111"/>
      <c r="II612" s="111"/>
      <c r="IJ612" s="111"/>
      <c r="IK612" s="111"/>
      <c r="IL612" s="111"/>
      <c r="IM612" s="111"/>
      <c r="IN612" s="111"/>
      <c r="IO612" s="111"/>
      <c r="IP612" s="111"/>
      <c r="IQ612" s="111"/>
      <c r="IR612" s="111"/>
      <c r="IS612" s="111"/>
      <c r="IT612" s="111"/>
      <c r="IU612" s="111"/>
      <c r="IV612" s="111"/>
      <c r="IW612" s="111"/>
      <c r="IX612" s="111"/>
      <c r="IY612" s="111"/>
      <c r="IZ612" s="111"/>
      <c r="JA612" s="111"/>
      <c r="JB612" s="111"/>
      <c r="JC612" s="111"/>
      <c r="JD612" s="111"/>
      <c r="JE612" s="111"/>
      <c r="JF612" s="111"/>
      <c r="JG612" s="111"/>
      <c r="JH612" s="111"/>
      <c r="JI612" s="111"/>
      <c r="JJ612" s="111"/>
      <c r="JK612" s="111"/>
      <c r="JL612" s="111"/>
      <c r="JM612" s="111"/>
      <c r="JN612" s="111"/>
      <c r="JO612" s="111"/>
      <c r="JP612" s="111"/>
      <c r="JQ612" s="111"/>
      <c r="JR612" s="111"/>
      <c r="JS612" s="111"/>
      <c r="JT612" s="111"/>
      <c r="JU612" s="111"/>
      <c r="JV612" s="111"/>
      <c r="JW612" s="111"/>
      <c r="JX612" s="111"/>
      <c r="JY612" s="111"/>
      <c r="JZ612" s="111"/>
      <c r="KA612" s="111"/>
      <c r="KB612" s="111"/>
      <c r="KC612" s="111"/>
      <c r="KD612" s="111"/>
      <c r="KE612" s="111"/>
      <c r="KF612" s="111"/>
      <c r="KG612" s="111"/>
      <c r="KH612" s="111"/>
      <c r="KI612" s="111"/>
      <c r="KJ612" s="111"/>
      <c r="KK612" s="111"/>
      <c r="KL612" s="111"/>
      <c r="KM612" s="111"/>
      <c r="KN612" s="111"/>
      <c r="KO612" s="111"/>
      <c r="KP612" s="111"/>
      <c r="KQ612" s="111"/>
      <c r="KR612" s="111"/>
      <c r="KS612" s="111"/>
      <c r="KT612" s="111"/>
      <c r="KU612" s="111"/>
      <c r="KV612" s="111"/>
      <c r="KW612" s="111"/>
      <c r="KX612" s="111"/>
      <c r="KY612" s="111"/>
      <c r="KZ612" s="111"/>
      <c r="LA612" s="111"/>
      <c r="LB612" s="111"/>
      <c r="LC612" s="111"/>
      <c r="LD612" s="111"/>
      <c r="LE612" s="111"/>
      <c r="LF612" s="111"/>
      <c r="LG612" s="111"/>
      <c r="LH612" s="111"/>
      <c r="LI612" s="111"/>
      <c r="LJ612" s="111"/>
      <c r="LK612" s="111"/>
      <c r="LL612" s="111"/>
      <c r="LM612" s="111"/>
      <c r="LN612" s="111"/>
      <c r="LO612" s="111"/>
      <c r="LP612" s="111"/>
      <c r="LQ612" s="111"/>
      <c r="LR612" s="111"/>
      <c r="LS612" s="111"/>
      <c r="LT612" s="111"/>
      <c r="LU612" s="111"/>
      <c r="LV612" s="111"/>
      <c r="LW612" s="111"/>
      <c r="LX612" s="111"/>
      <c r="LY612" s="111"/>
      <c r="LZ612" s="111"/>
      <c r="MA612" s="111"/>
      <c r="MB612" s="111"/>
      <c r="MC612" s="111"/>
      <c r="MD612" s="111"/>
      <c r="ME612" s="111"/>
      <c r="MF612" s="111"/>
      <c r="MG612" s="111"/>
      <c r="MH612" s="111"/>
      <c r="MI612" s="111"/>
      <c r="MJ612" s="111"/>
      <c r="MK612" s="111"/>
      <c r="ML612" s="111"/>
      <c r="MM612" s="111"/>
      <c r="MN612" s="111"/>
      <c r="MO612" s="111"/>
      <c r="MP612" s="111"/>
      <c r="MQ612" s="111"/>
      <c r="MR612" s="111"/>
      <c r="MS612" s="111"/>
      <c r="MT612" s="111"/>
      <c r="MU612" s="111"/>
      <c r="MV612" s="111"/>
      <c r="MW612" s="111"/>
      <c r="MX612" s="111"/>
      <c r="MY612" s="111"/>
      <c r="MZ612" s="111"/>
      <c r="NA612" s="111"/>
      <c r="NB612" s="111"/>
      <c r="NC612" s="111"/>
      <c r="ND612" s="111"/>
      <c r="NE612" s="111"/>
      <c r="NF612" s="111"/>
      <c r="NG612" s="111"/>
      <c r="NH612" s="111"/>
      <c r="NI612" s="111"/>
      <c r="NJ612" s="111"/>
      <c r="NK612" s="111"/>
      <c r="NL612" s="111"/>
      <c r="NM612" s="111"/>
      <c r="NN612" s="111"/>
      <c r="NO612" s="111"/>
      <c r="NP612" s="111"/>
      <c r="NQ612" s="111"/>
      <c r="NR612" s="111"/>
      <c r="NS612" s="111"/>
      <c r="NT612" s="111"/>
      <c r="NU612" s="111"/>
      <c r="NV612" s="111"/>
      <c r="NW612" s="111"/>
      <c r="NX612" s="111"/>
      <c r="NY612" s="111"/>
      <c r="NZ612" s="111"/>
      <c r="OA612" s="111"/>
      <c r="OB612" s="111"/>
      <c r="OC612" s="111"/>
      <c r="OD612" s="111"/>
      <c r="OE612" s="111"/>
      <c r="OF612" s="111"/>
      <c r="OG612" s="111"/>
      <c r="OH612" s="111"/>
      <c r="OI612" s="111"/>
      <c r="OJ612" s="111"/>
      <c r="OK612" s="111"/>
      <c r="OL612" s="111"/>
      <c r="OM612" s="111"/>
      <c r="ON612" s="111"/>
      <c r="OO612" s="111"/>
      <c r="OP612" s="111"/>
      <c r="OQ612" s="111"/>
      <c r="OR612" s="111"/>
      <c r="OS612" s="111"/>
      <c r="OT612" s="111"/>
      <c r="OU612" s="111"/>
      <c r="OV612" s="111"/>
      <c r="OW612" s="111"/>
      <c r="OX612" s="111"/>
      <c r="OY612" s="111"/>
      <c r="OZ612" s="111"/>
      <c r="PA612" s="111"/>
      <c r="PB612" s="111"/>
      <c r="PC612" s="111"/>
      <c r="PD612" s="111"/>
      <c r="PE612" s="111"/>
      <c r="PF612" s="111"/>
      <c r="PG612" s="111"/>
      <c r="PH612" s="111"/>
      <c r="PI612" s="111"/>
      <c r="PJ612" s="111"/>
      <c r="PK612" s="111"/>
      <c r="PL612" s="111"/>
      <c r="PM612" s="111"/>
      <c r="PN612" s="111"/>
      <c r="PO612" s="111"/>
      <c r="PP612" s="111"/>
      <c r="PQ612" s="111"/>
      <c r="PR612" s="111"/>
      <c r="PS612" s="111"/>
      <c r="PT612" s="111"/>
      <c r="PU612" s="111"/>
      <c r="PV612" s="111"/>
      <c r="PW612" s="111"/>
      <c r="PX612" s="111"/>
      <c r="PY612" s="111"/>
      <c r="PZ612" s="111"/>
      <c r="QA612" s="111"/>
      <c r="QB612" s="111"/>
      <c r="QC612" s="111"/>
      <c r="QD612" s="111"/>
      <c r="QE612" s="111"/>
      <c r="QF612" s="111"/>
      <c r="QG612" s="111"/>
      <c r="QH612" s="111"/>
      <c r="QI612" s="111"/>
      <c r="QJ612" s="111"/>
      <c r="QK612" s="111"/>
      <c r="QL612" s="111"/>
      <c r="QM612" s="111"/>
      <c r="QN612" s="111"/>
      <c r="QO612" s="111"/>
      <c r="QP612" s="111"/>
      <c r="QQ612" s="111"/>
      <c r="QR612" s="111"/>
      <c r="QS612" s="111"/>
      <c r="QT612" s="111"/>
      <c r="QU612" s="111"/>
      <c r="QV612" s="111"/>
      <c r="QW612" s="111"/>
      <c r="QX612" s="111"/>
      <c r="QY612" s="111"/>
      <c r="QZ612" s="111"/>
      <c r="RA612" s="111"/>
      <c r="RB612" s="111"/>
      <c r="RC612" s="111"/>
      <c r="RD612" s="111"/>
      <c r="RE612" s="111"/>
      <c r="RF612" s="111"/>
      <c r="RG612" s="111"/>
      <c r="RH612" s="111"/>
      <c r="RI612" s="111"/>
      <c r="RJ612" s="111"/>
      <c r="RK612" s="111"/>
      <c r="RL612" s="111"/>
      <c r="RM612" s="111"/>
      <c r="RN612" s="111"/>
      <c r="RO612" s="111"/>
      <c r="RP612" s="111"/>
      <c r="RQ612" s="111"/>
      <c r="RR612" s="111"/>
      <c r="RS612" s="111"/>
      <c r="RT612" s="111"/>
      <c r="RU612" s="111"/>
      <c r="RV612" s="111"/>
      <c r="RW612" s="111"/>
      <c r="RX612" s="111"/>
      <c r="RY612" s="111"/>
      <c r="RZ612" s="111"/>
      <c r="SA612" s="111"/>
      <c r="SB612" s="111"/>
      <c r="SC612" s="111"/>
      <c r="SD612" s="111"/>
      <c r="SE612" s="111"/>
      <c r="SF612" s="111"/>
      <c r="SG612" s="111"/>
      <c r="SH612" s="111"/>
      <c r="SI612" s="111"/>
      <c r="SJ612" s="111"/>
      <c r="SK612" s="111"/>
      <c r="SL612" s="111"/>
      <c r="SM612" s="111"/>
      <c r="SN612" s="111"/>
      <c r="SO612" s="111"/>
      <c r="SP612" s="111"/>
      <c r="SQ612" s="111"/>
      <c r="SR612" s="111"/>
      <c r="SS612" s="111"/>
      <c r="ST612" s="111"/>
      <c r="SU612" s="111"/>
      <c r="SV612" s="111"/>
      <c r="SW612" s="111"/>
      <c r="SX612" s="111"/>
      <c r="SY612" s="111"/>
      <c r="SZ612" s="111"/>
      <c r="TA612" s="111"/>
      <c r="TB612" s="111"/>
      <c r="TC612" s="111"/>
      <c r="TD612" s="111"/>
      <c r="TE612" s="111"/>
      <c r="TF612" s="111"/>
      <c r="TG612" s="111"/>
      <c r="TH612" s="111"/>
      <c r="TI612" s="111"/>
      <c r="TJ612" s="111"/>
      <c r="TK612" s="111"/>
      <c r="TL612" s="111"/>
      <c r="TM612" s="111"/>
      <c r="TN612" s="111"/>
      <c r="TO612" s="111"/>
      <c r="TP612" s="111"/>
      <c r="TQ612" s="111"/>
      <c r="TR612" s="111"/>
      <c r="TS612" s="111"/>
      <c r="TT612" s="111"/>
      <c r="TU612" s="111"/>
      <c r="TV612" s="111"/>
      <c r="TW612" s="111"/>
      <c r="TX612" s="111"/>
      <c r="TY612" s="111"/>
      <c r="TZ612" s="111"/>
      <c r="UA612" s="111"/>
      <c r="UB612" s="111"/>
      <c r="UC612" s="111"/>
      <c r="UD612" s="111"/>
      <c r="UE612" s="111"/>
      <c r="UF612" s="111"/>
      <c r="UG612" s="111"/>
      <c r="UH612" s="111"/>
      <c r="UI612" s="111"/>
      <c r="UJ612" s="111"/>
      <c r="UK612" s="111"/>
      <c r="UL612" s="111"/>
      <c r="UM612" s="111"/>
      <c r="UN612" s="111"/>
      <c r="UO612" s="111"/>
      <c r="UP612" s="111"/>
      <c r="UQ612" s="111"/>
      <c r="UR612" s="111"/>
      <c r="US612" s="111"/>
      <c r="UT612" s="111"/>
      <c r="UU612" s="111"/>
      <c r="UV612" s="111"/>
      <c r="UW612" s="111"/>
      <c r="UX612" s="111"/>
      <c r="UY612" s="111"/>
      <c r="UZ612" s="111"/>
      <c r="VA612" s="111"/>
      <c r="VB612" s="111"/>
      <c r="VC612" s="111"/>
      <c r="VD612" s="111"/>
      <c r="VE612" s="111"/>
      <c r="VF612" s="111"/>
      <c r="VG612" s="111"/>
      <c r="VH612" s="111"/>
      <c r="VI612" s="111"/>
      <c r="VJ612" s="111"/>
      <c r="VK612" s="111"/>
      <c r="VL612" s="111"/>
      <c r="VM612" s="111"/>
      <c r="VN612" s="111"/>
      <c r="VO612" s="111"/>
      <c r="VP612" s="111"/>
      <c r="VQ612" s="111"/>
      <c r="VR612" s="111"/>
      <c r="VS612" s="111"/>
      <c r="VT612" s="111"/>
      <c r="VU612" s="111"/>
      <c r="VV612" s="111"/>
      <c r="VW612" s="111"/>
      <c r="VX612" s="111"/>
      <c r="VY612" s="111"/>
      <c r="VZ612" s="111"/>
      <c r="WA612" s="111"/>
      <c r="WB612" s="111"/>
      <c r="WC612" s="111"/>
      <c r="WD612" s="111"/>
      <c r="WE612" s="111"/>
      <c r="WF612" s="111"/>
      <c r="WG612" s="111"/>
      <c r="WH612" s="111"/>
      <c r="WI612" s="111"/>
      <c r="WJ612" s="111"/>
      <c r="WK612" s="111"/>
      <c r="WL612" s="111"/>
      <c r="WM612" s="111"/>
      <c r="WN612" s="111"/>
      <c r="WO612" s="111"/>
      <c r="WP612" s="111"/>
      <c r="WQ612" s="111"/>
      <c r="WR612" s="111"/>
      <c r="WS612" s="111"/>
      <c r="WT612" s="111"/>
      <c r="WU612" s="111"/>
      <c r="WV612" s="111"/>
      <c r="WW612" s="111"/>
      <c r="WX612" s="111"/>
      <c r="WY612" s="111"/>
      <c r="WZ612" s="111"/>
      <c r="XA612" s="111"/>
      <c r="XB612" s="111"/>
      <c r="XC612" s="111"/>
      <c r="XD612" s="111"/>
      <c r="XE612" s="111"/>
      <c r="XF612" s="111"/>
      <c r="XG612" s="111"/>
      <c r="XH612" s="111"/>
      <c r="XI612" s="111"/>
      <c r="XJ612" s="111"/>
      <c r="XK612" s="111"/>
      <c r="XL612" s="111"/>
      <c r="XM612" s="111"/>
      <c r="XN612" s="111"/>
      <c r="XO612" s="111"/>
      <c r="XP612" s="111"/>
      <c r="XQ612" s="111"/>
      <c r="XR612" s="111"/>
      <c r="XS612" s="111"/>
      <c r="XT612" s="111"/>
      <c r="XU612" s="111"/>
      <c r="XV612" s="111"/>
      <c r="XW612" s="111"/>
      <c r="XX612" s="111"/>
      <c r="XY612" s="111"/>
      <c r="XZ612" s="111"/>
      <c r="YA612" s="111"/>
      <c r="YB612" s="111"/>
      <c r="YC612" s="111"/>
      <c r="YD612" s="111"/>
      <c r="YE612" s="111"/>
      <c r="YF612" s="111"/>
      <c r="YG612" s="111"/>
      <c r="YH612" s="111"/>
      <c r="YI612" s="111"/>
      <c r="YJ612" s="111"/>
      <c r="YK612" s="111"/>
      <c r="YL612" s="111"/>
      <c r="YM612" s="111"/>
      <c r="YN612" s="111"/>
      <c r="YO612" s="111"/>
      <c r="YP612" s="111"/>
      <c r="YQ612" s="111"/>
      <c r="YR612" s="111"/>
      <c r="YS612" s="111"/>
      <c r="YT612" s="111"/>
      <c r="YU612" s="111"/>
      <c r="YV612" s="111"/>
      <c r="YW612" s="111"/>
      <c r="YX612" s="111"/>
      <c r="YY612" s="111"/>
      <c r="YZ612" s="111"/>
      <c r="ZA612" s="111"/>
      <c r="ZB612" s="111"/>
      <c r="ZC612" s="111"/>
      <c r="ZD612" s="111"/>
      <c r="ZE612" s="111"/>
      <c r="ZF612" s="111"/>
      <c r="ZG612" s="111"/>
      <c r="ZH612" s="111"/>
      <c r="ZI612" s="111"/>
      <c r="ZJ612" s="111"/>
      <c r="ZK612" s="111"/>
      <c r="ZL612" s="111"/>
      <c r="ZM612" s="111"/>
      <c r="ZN612" s="111"/>
      <c r="ZO612" s="111"/>
      <c r="ZP612" s="111"/>
      <c r="ZQ612" s="111"/>
      <c r="ZR612" s="111"/>
      <c r="ZS612" s="111"/>
      <c r="ZT612" s="111"/>
      <c r="ZU612" s="111"/>
      <c r="ZV612" s="111"/>
      <c r="ZW612" s="111"/>
      <c r="ZX612" s="111"/>
      <c r="ZY612" s="111"/>
      <c r="ZZ612" s="111"/>
      <c r="AAA612" s="111"/>
      <c r="AAB612" s="111"/>
      <c r="AAC612" s="111"/>
      <c r="AAD612" s="111"/>
      <c r="AAE612" s="111"/>
      <c r="AAF612" s="111"/>
      <c r="AAG612" s="111"/>
      <c r="AAH612" s="111"/>
      <c r="AAI612" s="111"/>
      <c r="AAJ612" s="111"/>
      <c r="AAK612" s="111"/>
      <c r="AAL612" s="111"/>
      <c r="AAM612" s="111"/>
      <c r="AAN612" s="111"/>
      <c r="AAO612" s="111"/>
      <c r="AAP612" s="111"/>
      <c r="AAQ612" s="111"/>
      <c r="AAR612" s="111"/>
      <c r="AAS612" s="111"/>
      <c r="AAT612" s="111"/>
      <c r="AAU612" s="111"/>
      <c r="AAV612" s="111"/>
      <c r="AAW612" s="111"/>
      <c r="AAX612" s="111"/>
      <c r="AAY612" s="111"/>
      <c r="AAZ612" s="111"/>
      <c r="ABA612" s="111"/>
      <c r="ABB612" s="111"/>
      <c r="ABC612" s="111"/>
      <c r="ABD612" s="111"/>
      <c r="ABE612" s="111"/>
      <c r="ABF612" s="111"/>
      <c r="ABG612" s="111"/>
      <c r="ABH612" s="111"/>
      <c r="ABI612" s="111"/>
      <c r="ABJ612" s="111"/>
      <c r="ABK612" s="111"/>
      <c r="ABL612" s="111"/>
      <c r="ABM612" s="111"/>
      <c r="ABN612" s="111"/>
      <c r="ABO612" s="111"/>
      <c r="ABP612" s="111"/>
      <c r="ABQ612" s="111"/>
      <c r="ABR612" s="111"/>
      <c r="ABS612" s="111"/>
      <c r="ABT612" s="111"/>
      <c r="ABU612" s="111"/>
      <c r="ABV612" s="111"/>
      <c r="ABW612" s="111"/>
      <c r="ABX612" s="111"/>
      <c r="ABY612" s="111"/>
      <c r="ABZ612" s="111"/>
      <c r="ACA612" s="111"/>
      <c r="ACB612" s="111"/>
      <c r="ACC612" s="111"/>
      <c r="ACD612" s="111"/>
      <c r="ACE612" s="111"/>
      <c r="ACF612" s="111"/>
      <c r="ACG612" s="111"/>
      <c r="ACH612" s="111"/>
      <c r="ACI612" s="111"/>
      <c r="ACJ612" s="111"/>
      <c r="ACK612" s="111"/>
      <c r="ACL612" s="111"/>
      <c r="ACM612" s="111"/>
      <c r="ACN612" s="111"/>
      <c r="ACO612" s="111"/>
      <c r="ACP612" s="111"/>
      <c r="ACQ612" s="111"/>
      <c r="ACR612" s="111"/>
      <c r="ACS612" s="111"/>
      <c r="ACT612" s="111"/>
      <c r="ACU612" s="111"/>
      <c r="ACV612" s="111"/>
      <c r="ACW612" s="111"/>
      <c r="ACX612" s="111"/>
      <c r="ACY612" s="111"/>
      <c r="ACZ612" s="111"/>
      <c r="ADA612" s="111"/>
      <c r="ADB612" s="111"/>
      <c r="ADC612" s="111"/>
      <c r="ADD612" s="111"/>
      <c r="ADE612" s="111"/>
      <c r="ADF612" s="111"/>
      <c r="ADG612" s="111"/>
      <c r="ADH612" s="111"/>
      <c r="ADI612" s="111"/>
      <c r="ADJ612" s="111"/>
      <c r="ADK612" s="111"/>
      <c r="ADL612" s="111"/>
      <c r="ADM612" s="111"/>
      <c r="ADN612" s="111"/>
      <c r="ADO612" s="111"/>
      <c r="ADP612" s="111"/>
      <c r="ADQ612" s="111"/>
      <c r="ADR612" s="111"/>
      <c r="ADS612" s="111"/>
      <c r="ADT612" s="111"/>
      <c r="ADU612" s="111"/>
      <c r="ADV612" s="111"/>
      <c r="ADW612" s="111"/>
      <c r="ADX612" s="111"/>
      <c r="ADY612" s="111"/>
      <c r="ADZ612" s="111"/>
      <c r="AEA612" s="111"/>
      <c r="AEB612" s="111"/>
      <c r="AEC612" s="111"/>
      <c r="AED612" s="111"/>
      <c r="AEE612" s="111"/>
      <c r="AEF612" s="111"/>
      <c r="AEG612" s="111"/>
      <c r="AEH612" s="111"/>
      <c r="AEI612" s="111"/>
      <c r="AEJ612" s="111"/>
      <c r="AEK612" s="111"/>
      <c r="AEL612" s="111"/>
      <c r="AEM612" s="111"/>
      <c r="AEN612" s="111"/>
      <c r="AEO612" s="111"/>
      <c r="AEP612" s="111"/>
      <c r="AEQ612" s="111"/>
      <c r="AER612" s="111"/>
      <c r="AES612" s="111"/>
      <c r="AET612" s="111"/>
      <c r="AEU612" s="111"/>
      <c r="AEV612" s="111"/>
      <c r="AEW612" s="111"/>
      <c r="AEX612" s="111"/>
      <c r="AEY612" s="111"/>
      <c r="AEZ612" s="111"/>
      <c r="AFA612" s="111"/>
      <c r="AFB612" s="111"/>
      <c r="AFC612" s="111"/>
      <c r="AFD612" s="111"/>
      <c r="AFE612" s="111"/>
      <c r="AFF612" s="111"/>
      <c r="AFG612" s="111"/>
      <c r="AFH612" s="111"/>
      <c r="AFI612" s="111"/>
      <c r="AFJ612" s="111"/>
      <c r="AFK612" s="111"/>
      <c r="AFL612" s="111"/>
      <c r="AFM612" s="111"/>
      <c r="AFN612" s="111"/>
      <c r="AFO612" s="111"/>
      <c r="AFP612" s="111"/>
      <c r="AFQ612" s="111"/>
      <c r="AFR612" s="111"/>
      <c r="AFS612" s="111"/>
      <c r="AFT612" s="111"/>
      <c r="AFU612" s="111"/>
      <c r="AFV612" s="111"/>
      <c r="AFW612" s="111"/>
      <c r="AFX612" s="111"/>
      <c r="AFY612" s="111"/>
      <c r="AFZ612" s="111"/>
      <c r="AGA612" s="111"/>
      <c r="AGB612" s="111"/>
      <c r="AGC612" s="111"/>
      <c r="AGD612" s="111"/>
      <c r="AGE612" s="111"/>
      <c r="AGF612" s="111"/>
      <c r="AGG612" s="111"/>
      <c r="AGH612" s="111"/>
      <c r="AGI612" s="111"/>
      <c r="AGJ612" s="111"/>
      <c r="AGK612" s="111"/>
      <c r="AGL612" s="111"/>
      <c r="AGM612" s="111"/>
      <c r="AGN612" s="111"/>
      <c r="AGO612" s="111"/>
      <c r="AGP612" s="111"/>
      <c r="AGQ612" s="111"/>
      <c r="AGR612" s="111"/>
      <c r="AGS612" s="111"/>
      <c r="AGT612" s="111"/>
      <c r="AGU612" s="111"/>
      <c r="AGV612" s="111"/>
      <c r="AGW612" s="111"/>
      <c r="AGX612" s="111"/>
      <c r="AGY612" s="111"/>
      <c r="AGZ612" s="111"/>
      <c r="AHA612" s="111"/>
      <c r="AHB612" s="111"/>
      <c r="AHC612" s="111"/>
      <c r="AHD612" s="111"/>
      <c r="AHE612" s="111"/>
      <c r="AHF612" s="111"/>
      <c r="AHG612" s="111"/>
      <c r="AHH612" s="111"/>
      <c r="AHI612" s="111"/>
      <c r="AHJ612" s="111"/>
      <c r="AHK612" s="111"/>
      <c r="AHL612" s="111"/>
      <c r="AHM612" s="111"/>
      <c r="AHN612" s="111"/>
      <c r="AHO612" s="111"/>
      <c r="AHP612" s="111"/>
      <c r="AHQ612" s="111"/>
      <c r="AHR612" s="111"/>
      <c r="AHS612" s="111"/>
      <c r="AHT612" s="111"/>
      <c r="AHU612" s="111"/>
      <c r="AHV612" s="111"/>
      <c r="AHW612" s="111"/>
      <c r="AHX612" s="111"/>
      <c r="AHY612" s="111"/>
      <c r="AHZ612" s="111"/>
      <c r="AIA612" s="111"/>
      <c r="AIB612" s="111"/>
      <c r="AIC612" s="111"/>
      <c r="AID612" s="111"/>
      <c r="AIE612" s="111"/>
      <c r="AIF612" s="111"/>
      <c r="AIG612" s="111"/>
      <c r="AIH612" s="111"/>
      <c r="AII612" s="111"/>
      <c r="AIJ612" s="111"/>
      <c r="AIK612" s="111"/>
      <c r="AIL612" s="111"/>
      <c r="AIM612" s="111"/>
      <c r="AIN612" s="111"/>
      <c r="AIO612" s="111"/>
      <c r="AIP612" s="111"/>
      <c r="AIQ612" s="111"/>
      <c r="AIR612" s="111"/>
      <c r="AIS612" s="111"/>
      <c r="AIT612" s="111"/>
      <c r="AIU612" s="111"/>
      <c r="AIV612" s="111"/>
      <c r="AIW612" s="111"/>
      <c r="AIX612" s="111"/>
      <c r="AIY612" s="111"/>
      <c r="AIZ612" s="111"/>
      <c r="AJA612" s="111"/>
      <c r="AJB612" s="111"/>
      <c r="AJC612" s="111"/>
      <c r="AJD612" s="111"/>
      <c r="AJE612" s="111"/>
      <c r="AJF612" s="111"/>
      <c r="AJG612" s="111"/>
      <c r="AJH612" s="111"/>
      <c r="AJI612" s="111"/>
      <c r="AJJ612" s="111"/>
      <c r="AJK612" s="111"/>
      <c r="AJL612" s="111"/>
      <c r="AJM612" s="111"/>
      <c r="AJN612" s="111"/>
      <c r="AJO612" s="111"/>
      <c r="AJP612" s="111"/>
      <c r="AJQ612" s="111"/>
      <c r="AJR612" s="111"/>
      <c r="AJS612" s="111"/>
      <c r="AJT612" s="111"/>
      <c r="AJU612" s="111"/>
      <c r="AJV612" s="111"/>
      <c r="AJW612" s="111"/>
      <c r="AJX612" s="111"/>
      <c r="AJY612" s="111"/>
      <c r="AJZ612" s="111"/>
      <c r="AKA612" s="111"/>
      <c r="AKB612" s="111"/>
      <c r="AKC612" s="111"/>
      <c r="AKD612" s="111"/>
      <c r="AKE612" s="111"/>
      <c r="AKF612" s="111"/>
      <c r="AKG612" s="111"/>
      <c r="AKH612" s="111"/>
      <c r="AKI612" s="111"/>
      <c r="AKJ612" s="111"/>
      <c r="AKK612" s="111"/>
      <c r="AKL612" s="111"/>
      <c r="AKM612" s="111"/>
      <c r="AKN612" s="111"/>
      <c r="AKO612" s="111"/>
      <c r="AKP612" s="111"/>
      <c r="AKQ612" s="111"/>
      <c r="AKR612" s="111"/>
      <c r="AKS612" s="111"/>
      <c r="AKT612" s="111"/>
      <c r="AKU612" s="111"/>
      <c r="AKV612" s="111"/>
      <c r="AKW612" s="111"/>
      <c r="AKX612" s="111"/>
      <c r="AKY612" s="111"/>
      <c r="AKZ612" s="111"/>
      <c r="ALA612" s="111"/>
      <c r="ALB612" s="111"/>
      <c r="ALC612" s="111"/>
      <c r="ALD612" s="111"/>
      <c r="ALE612" s="111"/>
      <c r="ALF612" s="111"/>
      <c r="ALG612" s="111"/>
      <c r="ALH612" s="111"/>
      <c r="ALI612" s="111"/>
      <c r="ALJ612" s="111"/>
      <c r="ALK612" s="111"/>
      <c r="ALL612" s="111"/>
      <c r="ALM612" s="111"/>
      <c r="ALN612" s="111"/>
      <c r="ALO612" s="111"/>
      <c r="ALP612" s="111"/>
      <c r="ALQ612" s="111"/>
      <c r="ALR612" s="111"/>
      <c r="ALS612" s="111"/>
      <c r="ALT612" s="111"/>
      <c r="ALU612" s="111"/>
      <c r="ALV612" s="111"/>
      <c r="ALW612" s="111"/>
      <c r="ALX612" s="111"/>
      <c r="ALY612" s="111"/>
      <c r="ALZ612" s="111"/>
      <c r="AMA612" s="111"/>
      <c r="AMB612" s="111"/>
      <c r="AMC612" s="111"/>
      <c r="AMD612" s="111"/>
      <c r="AME612" s="111"/>
      <c r="AMF612" s="111"/>
      <c r="AMG612" s="111"/>
      <c r="AMH612" s="111"/>
      <c r="AMI612" s="111"/>
      <c r="AMJ612" s="111"/>
    </row>
    <row r="613" spans="1:1026" x14ac:dyDescent="0.25">
      <c r="A613" s="258" t="s">
        <v>24793</v>
      </c>
      <c r="B613" s="257">
        <v>613</v>
      </c>
      <c r="C613" s="377" t="s">
        <v>24792</v>
      </c>
      <c r="D613" s="308" t="s">
        <v>24794</v>
      </c>
      <c r="E613" s="277"/>
      <c r="F613" s="278"/>
      <c r="G613" s="280"/>
      <c r="H613" s="280"/>
      <c r="I613" s="489">
        <v>4.0999999999999996</v>
      </c>
      <c r="J613" s="278"/>
      <c r="K613" s="278"/>
      <c r="L613" s="278"/>
      <c r="M613" s="278"/>
      <c r="N613" s="278"/>
      <c r="O613" s="278"/>
      <c r="P613" s="278"/>
      <c r="Q613" s="278"/>
      <c r="R613" s="278"/>
      <c r="S613" s="278"/>
      <c r="T613" s="278"/>
      <c r="U613" s="278"/>
      <c r="V613" s="278"/>
      <c r="W613" s="283">
        <f t="shared" ref="W613:W623" si="270">IF(O613=1,10,100)</f>
        <v>100</v>
      </c>
      <c r="X613" s="283">
        <f t="shared" ref="X613:X623" si="271">IF(O613=1,1,IF(O613=2,10,100))</f>
        <v>100</v>
      </c>
      <c r="Y613" s="283">
        <f t="shared" si="268"/>
        <v>100</v>
      </c>
      <c r="Z613" s="283">
        <f t="shared" si="263"/>
        <v>100</v>
      </c>
      <c r="AA613" s="283">
        <f t="shared" si="264"/>
        <v>100</v>
      </c>
      <c r="AB613" s="287">
        <f t="shared" si="253"/>
        <v>100</v>
      </c>
      <c r="AC613" s="287">
        <f t="shared" si="252"/>
        <v>100</v>
      </c>
      <c r="AD613" s="287">
        <f t="shared" si="265"/>
        <v>100</v>
      </c>
      <c r="AE613" s="284">
        <f t="shared" si="260"/>
        <v>100</v>
      </c>
      <c r="AF613" s="284">
        <f t="shared" si="261"/>
        <v>100</v>
      </c>
      <c r="AG613" s="268">
        <f t="shared" si="266"/>
        <v>100</v>
      </c>
      <c r="AH613" s="268">
        <f t="shared" si="267"/>
        <v>100</v>
      </c>
      <c r="AI613" s="268">
        <f t="shared" si="269"/>
        <v>100</v>
      </c>
      <c r="AJ613" s="268">
        <f t="shared" si="259"/>
        <v>100</v>
      </c>
      <c r="AK613" s="305" t="s">
        <v>31734</v>
      </c>
      <c r="AL613" s="277"/>
      <c r="AM613" s="277"/>
      <c r="AN613" s="511"/>
      <c r="AO613" s="277"/>
      <c r="AP613" s="277"/>
      <c r="AQ613" s="277"/>
      <c r="AR613" s="171" t="s">
        <v>24791</v>
      </c>
      <c r="AS613" s="171"/>
      <c r="AT613" s="277"/>
      <c r="AU613" s="277"/>
      <c r="AML613" s="567"/>
    </row>
    <row r="614" spans="1:1026" x14ac:dyDescent="0.25">
      <c r="A614" s="258" t="s">
        <v>24796</v>
      </c>
      <c r="B614" s="257">
        <v>614</v>
      </c>
      <c r="C614" s="377" t="s">
        <v>24795</v>
      </c>
      <c r="D614" s="308" t="s">
        <v>24797</v>
      </c>
      <c r="E614" s="277"/>
      <c r="F614" s="278"/>
      <c r="G614" s="280"/>
      <c r="H614" s="280"/>
      <c r="I614" s="489">
        <v>6.17</v>
      </c>
      <c r="J614" s="278"/>
      <c r="K614" s="278"/>
      <c r="L614" s="278"/>
      <c r="M614" s="278"/>
      <c r="N614" s="278"/>
      <c r="O614" s="278"/>
      <c r="P614" s="278"/>
      <c r="Q614" s="278"/>
      <c r="R614" s="278"/>
      <c r="S614" s="278"/>
      <c r="T614" s="278"/>
      <c r="U614" s="278"/>
      <c r="V614" s="278"/>
      <c r="W614" s="283">
        <f t="shared" si="270"/>
        <v>100</v>
      </c>
      <c r="X614" s="283">
        <f t="shared" si="271"/>
        <v>100</v>
      </c>
      <c r="Y614" s="283">
        <f t="shared" si="268"/>
        <v>100</v>
      </c>
      <c r="Z614" s="283">
        <f t="shared" si="263"/>
        <v>100</v>
      </c>
      <c r="AA614" s="283">
        <f t="shared" si="264"/>
        <v>100</v>
      </c>
      <c r="AB614" s="287">
        <f t="shared" si="253"/>
        <v>100</v>
      </c>
      <c r="AC614" s="287">
        <f t="shared" si="252"/>
        <v>100</v>
      </c>
      <c r="AD614" s="287">
        <f t="shared" si="265"/>
        <v>100</v>
      </c>
      <c r="AE614" s="284">
        <f t="shared" si="260"/>
        <v>100</v>
      </c>
      <c r="AF614" s="284">
        <f t="shared" si="261"/>
        <v>100</v>
      </c>
      <c r="AG614" s="268">
        <f t="shared" si="266"/>
        <v>100</v>
      </c>
      <c r="AH614" s="268">
        <f t="shared" si="267"/>
        <v>100</v>
      </c>
      <c r="AI614" s="268">
        <f t="shared" si="269"/>
        <v>100</v>
      </c>
      <c r="AJ614" s="268">
        <f t="shared" si="259"/>
        <v>100</v>
      </c>
      <c r="AK614" s="305" t="s">
        <v>31734</v>
      </c>
      <c r="AL614" s="277"/>
      <c r="AM614" s="277"/>
      <c r="AN614" s="511"/>
      <c r="AO614" s="277"/>
      <c r="AP614" s="277"/>
      <c r="AQ614" s="277"/>
      <c r="AR614" s="171" t="s">
        <v>24791</v>
      </c>
      <c r="AS614" s="171"/>
      <c r="AT614" s="277"/>
      <c r="AU614" s="277"/>
      <c r="AMK614" s="31"/>
      <c r="AML614" s="31"/>
    </row>
    <row r="615" spans="1:1026" x14ac:dyDescent="0.25">
      <c r="A615" s="258" t="s">
        <v>24798</v>
      </c>
      <c r="B615" s="257">
        <v>615</v>
      </c>
      <c r="C615" s="387" t="s">
        <v>24799</v>
      </c>
      <c r="D615" s="308" t="s">
        <v>24800</v>
      </c>
      <c r="E615" s="277"/>
      <c r="F615" s="278"/>
      <c r="G615" s="280"/>
      <c r="H615" s="280"/>
      <c r="I615" s="489">
        <v>3.6</v>
      </c>
      <c r="J615" s="278"/>
      <c r="K615" s="278"/>
      <c r="L615" s="278"/>
      <c r="M615" s="278"/>
      <c r="N615" s="278"/>
      <c r="O615" s="278"/>
      <c r="P615" s="278"/>
      <c r="Q615" s="278"/>
      <c r="R615" s="278"/>
      <c r="S615" s="278"/>
      <c r="T615" s="278"/>
      <c r="U615" s="278"/>
      <c r="V615" s="278"/>
      <c r="W615" s="283">
        <f t="shared" si="270"/>
        <v>100</v>
      </c>
      <c r="X615" s="283">
        <f t="shared" si="271"/>
        <v>100</v>
      </c>
      <c r="Y615" s="283">
        <f t="shared" si="268"/>
        <v>100</v>
      </c>
      <c r="Z615" s="283">
        <f t="shared" si="263"/>
        <v>100</v>
      </c>
      <c r="AA615" s="283">
        <f t="shared" si="264"/>
        <v>100</v>
      </c>
      <c r="AB615" s="287">
        <f t="shared" si="253"/>
        <v>100</v>
      </c>
      <c r="AC615" s="287">
        <f t="shared" si="252"/>
        <v>100</v>
      </c>
      <c r="AD615" s="287">
        <f t="shared" si="265"/>
        <v>100</v>
      </c>
      <c r="AE615" s="284">
        <f t="shared" si="260"/>
        <v>100</v>
      </c>
      <c r="AF615" s="284">
        <f t="shared" si="261"/>
        <v>100</v>
      </c>
      <c r="AG615" s="268">
        <f t="shared" si="266"/>
        <v>100</v>
      </c>
      <c r="AH615" s="268">
        <f t="shared" si="267"/>
        <v>100</v>
      </c>
      <c r="AI615" s="268">
        <f t="shared" si="269"/>
        <v>100</v>
      </c>
      <c r="AJ615" s="268">
        <f t="shared" si="259"/>
        <v>100</v>
      </c>
      <c r="AK615" s="305" t="s">
        <v>24548</v>
      </c>
      <c r="AL615" s="277"/>
      <c r="AM615" s="277"/>
      <c r="AN615" s="511"/>
      <c r="AO615" s="277"/>
      <c r="AP615" s="277"/>
      <c r="AQ615" s="277"/>
      <c r="AR615" s="171" t="s">
        <v>24791</v>
      </c>
      <c r="AS615" s="171"/>
      <c r="AT615" s="277"/>
      <c r="AU615" s="277"/>
    </row>
    <row r="616" spans="1:1026" x14ac:dyDescent="0.25">
      <c r="A616" s="258" t="s">
        <v>24805</v>
      </c>
      <c r="B616" s="257">
        <v>616</v>
      </c>
      <c r="C616" s="387" t="s">
        <v>24816</v>
      </c>
      <c r="D616" s="308" t="s">
        <v>24817</v>
      </c>
      <c r="E616" s="277"/>
      <c r="F616" s="278">
        <v>4</v>
      </c>
      <c r="G616" s="280">
        <v>3</v>
      </c>
      <c r="H616" s="280">
        <v>4</v>
      </c>
      <c r="I616" s="489" t="s">
        <v>750</v>
      </c>
      <c r="J616" s="278">
        <v>2</v>
      </c>
      <c r="K616" s="278">
        <v>2</v>
      </c>
      <c r="L616" s="278"/>
      <c r="M616" s="278"/>
      <c r="N616" s="278"/>
      <c r="O616" s="278"/>
      <c r="P616" s="278"/>
      <c r="Q616" s="278"/>
      <c r="R616" s="278"/>
      <c r="S616" s="278"/>
      <c r="T616" s="278"/>
      <c r="U616" s="278"/>
      <c r="V616" s="278"/>
      <c r="W616" s="283">
        <f t="shared" si="270"/>
        <v>100</v>
      </c>
      <c r="X616" s="283">
        <f t="shared" si="271"/>
        <v>100</v>
      </c>
      <c r="Y616" s="283">
        <f t="shared" si="268"/>
        <v>100</v>
      </c>
      <c r="Z616" s="283">
        <f t="shared" si="263"/>
        <v>100</v>
      </c>
      <c r="AA616" s="283">
        <f t="shared" si="264"/>
        <v>100</v>
      </c>
      <c r="AB616" s="287">
        <f t="shared" si="253"/>
        <v>100</v>
      </c>
      <c r="AC616" s="287">
        <f t="shared" si="252"/>
        <v>100</v>
      </c>
      <c r="AD616" s="287">
        <f t="shared" si="265"/>
        <v>100</v>
      </c>
      <c r="AE616" s="284">
        <f t="shared" si="260"/>
        <v>100</v>
      </c>
      <c r="AF616" s="284">
        <f t="shared" si="261"/>
        <v>100</v>
      </c>
      <c r="AG616" s="268">
        <f t="shared" si="266"/>
        <v>10</v>
      </c>
      <c r="AH616" s="268">
        <f t="shared" si="267"/>
        <v>10</v>
      </c>
      <c r="AI616" s="268">
        <f t="shared" si="269"/>
        <v>100</v>
      </c>
      <c r="AJ616" s="268">
        <f t="shared" si="259"/>
        <v>100</v>
      </c>
      <c r="AK616" s="305" t="s">
        <v>750</v>
      </c>
      <c r="AL616" s="277">
        <v>1</v>
      </c>
      <c r="AM616" s="277">
        <v>1</v>
      </c>
      <c r="AN616" s="511"/>
      <c r="AO616" s="277">
        <v>100</v>
      </c>
      <c r="AP616" s="277">
        <v>10</v>
      </c>
      <c r="AQ616" s="277"/>
      <c r="AR616" s="171" t="s">
        <v>24818</v>
      </c>
      <c r="AS616" s="171"/>
      <c r="AT616" s="277"/>
      <c r="AU616" s="277"/>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11"/>
      <c r="CD616" s="111"/>
      <c r="CE616" s="111"/>
      <c r="CF616" s="111"/>
      <c r="CG616" s="111"/>
      <c r="CH616" s="111"/>
      <c r="CI616" s="111"/>
      <c r="CJ616" s="111"/>
      <c r="CK616" s="111"/>
      <c r="CL616" s="111"/>
      <c r="CM616" s="111"/>
      <c r="CN616" s="111"/>
      <c r="CO616" s="111"/>
      <c r="CP616" s="111"/>
      <c r="CQ616" s="111"/>
      <c r="CR616" s="111"/>
      <c r="CS616" s="111"/>
      <c r="CT616" s="111"/>
      <c r="CU616" s="111"/>
      <c r="CV616" s="111"/>
      <c r="CW616" s="111"/>
      <c r="CX616" s="111"/>
      <c r="CY616" s="111"/>
      <c r="CZ616" s="111"/>
      <c r="DA616" s="111"/>
      <c r="DB616" s="111"/>
      <c r="DC616" s="111"/>
      <c r="DD616" s="111"/>
      <c r="DE616" s="111"/>
      <c r="DF616" s="111"/>
      <c r="DG616" s="111"/>
      <c r="DH616" s="111"/>
      <c r="DI616" s="111"/>
      <c r="DJ616" s="111"/>
      <c r="DK616" s="111"/>
      <c r="DL616" s="111"/>
      <c r="DM616" s="111"/>
      <c r="DN616" s="111"/>
      <c r="DO616" s="111"/>
      <c r="DP616" s="111"/>
      <c r="DQ616" s="111"/>
      <c r="DR616" s="111"/>
      <c r="DS616" s="111"/>
      <c r="DT616" s="111"/>
      <c r="DU616" s="111"/>
      <c r="DV616" s="111"/>
      <c r="DW616" s="111"/>
      <c r="DX616" s="111"/>
      <c r="DY616" s="111"/>
      <c r="DZ616" s="111"/>
      <c r="EA616" s="111"/>
      <c r="EB616" s="111"/>
      <c r="EC616" s="111"/>
      <c r="ED616" s="111"/>
      <c r="EE616" s="111"/>
      <c r="EF616" s="111"/>
      <c r="EG616" s="111"/>
      <c r="EH616" s="111"/>
      <c r="EI616" s="111"/>
      <c r="EJ616" s="111"/>
      <c r="EK616" s="111"/>
      <c r="EL616" s="111"/>
      <c r="EM616" s="111"/>
      <c r="EN616" s="111"/>
      <c r="EO616" s="111"/>
      <c r="EP616" s="111"/>
      <c r="EQ616" s="111"/>
      <c r="ER616" s="111"/>
      <c r="ES616" s="111"/>
      <c r="ET616" s="111"/>
      <c r="EU616" s="111"/>
      <c r="EV616" s="111"/>
      <c r="EW616" s="111"/>
      <c r="EX616" s="111"/>
      <c r="EY616" s="111"/>
      <c r="EZ616" s="111"/>
      <c r="FA616" s="111"/>
      <c r="FB616" s="111"/>
      <c r="FC616" s="111"/>
      <c r="FD616" s="111"/>
      <c r="FE616" s="111"/>
      <c r="FF616" s="111"/>
      <c r="FG616" s="111"/>
      <c r="FH616" s="111"/>
      <c r="FI616" s="111"/>
      <c r="FJ616" s="111"/>
      <c r="FK616" s="111"/>
      <c r="FL616" s="111"/>
      <c r="FM616" s="111"/>
      <c r="FN616" s="111"/>
      <c r="FO616" s="111"/>
      <c r="FP616" s="111"/>
      <c r="FQ616" s="111"/>
      <c r="FR616" s="111"/>
      <c r="FS616" s="111"/>
      <c r="FT616" s="111"/>
      <c r="FU616" s="111"/>
      <c r="FV616" s="111"/>
      <c r="FW616" s="111"/>
      <c r="FX616" s="111"/>
      <c r="FY616" s="111"/>
      <c r="FZ616" s="111"/>
      <c r="GA616" s="111"/>
      <c r="GB616" s="111"/>
      <c r="GC616" s="111"/>
      <c r="GD616" s="111"/>
      <c r="GE616" s="111"/>
      <c r="GF616" s="111"/>
      <c r="GG616" s="111"/>
      <c r="GH616" s="111"/>
      <c r="GI616" s="111"/>
      <c r="GJ616" s="111"/>
      <c r="GK616" s="111"/>
      <c r="GL616" s="111"/>
      <c r="GM616" s="111"/>
      <c r="GN616" s="111"/>
      <c r="GO616" s="111"/>
      <c r="GP616" s="111"/>
      <c r="GQ616" s="111"/>
      <c r="GR616" s="111"/>
      <c r="GS616" s="111"/>
      <c r="GT616" s="111"/>
      <c r="GU616" s="111"/>
      <c r="GV616" s="111"/>
      <c r="GW616" s="111"/>
      <c r="GX616" s="111"/>
      <c r="GY616" s="111"/>
      <c r="GZ616" s="111"/>
      <c r="HA616" s="111"/>
      <c r="HB616" s="111"/>
      <c r="HC616" s="111"/>
      <c r="HD616" s="111"/>
      <c r="HE616" s="111"/>
      <c r="HF616" s="111"/>
      <c r="HG616" s="111"/>
      <c r="HH616" s="111"/>
      <c r="HI616" s="111"/>
      <c r="HJ616" s="111"/>
      <c r="HK616" s="111"/>
      <c r="HL616" s="111"/>
      <c r="HM616" s="111"/>
      <c r="HN616" s="111"/>
      <c r="HO616" s="111"/>
      <c r="HP616" s="111"/>
      <c r="HQ616" s="111"/>
      <c r="HR616" s="111"/>
      <c r="HS616" s="111"/>
      <c r="HT616" s="111"/>
      <c r="HU616" s="111"/>
      <c r="HV616" s="111"/>
      <c r="HW616" s="111"/>
      <c r="HX616" s="111"/>
      <c r="HY616" s="111"/>
      <c r="HZ616" s="111"/>
      <c r="IA616" s="111"/>
      <c r="IB616" s="111"/>
      <c r="IC616" s="111"/>
      <c r="ID616" s="111"/>
      <c r="IE616" s="111"/>
      <c r="IF616" s="111"/>
      <c r="IG616" s="111"/>
      <c r="IH616" s="111"/>
      <c r="II616" s="111"/>
      <c r="IJ616" s="111"/>
      <c r="IK616" s="111"/>
      <c r="IL616" s="111"/>
      <c r="IM616" s="111"/>
      <c r="IN616" s="111"/>
      <c r="IO616" s="111"/>
      <c r="IP616" s="111"/>
      <c r="IQ616" s="111"/>
      <c r="IR616" s="111"/>
      <c r="IS616" s="111"/>
      <c r="IT616" s="111"/>
      <c r="IU616" s="111"/>
      <c r="IV616" s="111"/>
      <c r="IW616" s="111"/>
      <c r="IX616" s="111"/>
      <c r="IY616" s="111"/>
      <c r="IZ616" s="111"/>
      <c r="JA616" s="111"/>
      <c r="JB616" s="111"/>
      <c r="JC616" s="111"/>
      <c r="JD616" s="111"/>
      <c r="JE616" s="111"/>
      <c r="JF616" s="111"/>
      <c r="JG616" s="111"/>
      <c r="JH616" s="111"/>
      <c r="JI616" s="111"/>
      <c r="JJ616" s="111"/>
      <c r="JK616" s="111"/>
      <c r="JL616" s="111"/>
      <c r="JM616" s="111"/>
      <c r="JN616" s="111"/>
      <c r="JO616" s="111"/>
      <c r="JP616" s="111"/>
      <c r="JQ616" s="111"/>
      <c r="JR616" s="111"/>
      <c r="JS616" s="111"/>
      <c r="JT616" s="111"/>
      <c r="JU616" s="111"/>
      <c r="JV616" s="111"/>
      <c r="JW616" s="111"/>
      <c r="JX616" s="111"/>
      <c r="JY616" s="111"/>
      <c r="JZ616" s="111"/>
      <c r="KA616" s="111"/>
      <c r="KB616" s="111"/>
      <c r="KC616" s="111"/>
      <c r="KD616" s="111"/>
      <c r="KE616" s="111"/>
      <c r="KF616" s="111"/>
      <c r="KG616" s="111"/>
      <c r="KH616" s="111"/>
      <c r="KI616" s="111"/>
      <c r="KJ616" s="111"/>
      <c r="KK616" s="111"/>
      <c r="KL616" s="111"/>
      <c r="KM616" s="111"/>
      <c r="KN616" s="111"/>
      <c r="KO616" s="111"/>
      <c r="KP616" s="111"/>
      <c r="KQ616" s="111"/>
      <c r="KR616" s="111"/>
      <c r="KS616" s="111"/>
      <c r="KT616" s="111"/>
      <c r="KU616" s="111"/>
      <c r="KV616" s="111"/>
      <c r="KW616" s="111"/>
      <c r="KX616" s="111"/>
      <c r="KY616" s="111"/>
      <c r="KZ616" s="111"/>
      <c r="LA616" s="111"/>
      <c r="LB616" s="111"/>
      <c r="LC616" s="111"/>
      <c r="LD616" s="111"/>
      <c r="LE616" s="111"/>
      <c r="LF616" s="111"/>
      <c r="LG616" s="111"/>
      <c r="LH616" s="111"/>
      <c r="LI616" s="111"/>
      <c r="LJ616" s="111"/>
      <c r="LK616" s="111"/>
      <c r="LL616" s="111"/>
      <c r="LM616" s="111"/>
      <c r="LN616" s="111"/>
      <c r="LO616" s="111"/>
      <c r="LP616" s="111"/>
      <c r="LQ616" s="111"/>
      <c r="LR616" s="111"/>
      <c r="LS616" s="111"/>
      <c r="LT616" s="111"/>
      <c r="LU616" s="111"/>
      <c r="LV616" s="111"/>
      <c r="LW616" s="111"/>
      <c r="LX616" s="111"/>
      <c r="LY616" s="111"/>
      <c r="LZ616" s="111"/>
      <c r="MA616" s="111"/>
      <c r="MB616" s="111"/>
      <c r="MC616" s="111"/>
      <c r="MD616" s="111"/>
      <c r="ME616" s="111"/>
      <c r="MF616" s="111"/>
      <c r="MG616" s="111"/>
      <c r="MH616" s="111"/>
      <c r="MI616" s="111"/>
      <c r="MJ616" s="111"/>
      <c r="MK616" s="111"/>
      <c r="ML616" s="111"/>
      <c r="MM616" s="111"/>
      <c r="MN616" s="111"/>
      <c r="MO616" s="111"/>
      <c r="MP616" s="111"/>
      <c r="MQ616" s="111"/>
      <c r="MR616" s="111"/>
      <c r="MS616" s="111"/>
      <c r="MT616" s="111"/>
      <c r="MU616" s="111"/>
      <c r="MV616" s="111"/>
      <c r="MW616" s="111"/>
      <c r="MX616" s="111"/>
      <c r="MY616" s="111"/>
      <c r="MZ616" s="111"/>
      <c r="NA616" s="111"/>
      <c r="NB616" s="111"/>
      <c r="NC616" s="111"/>
      <c r="ND616" s="111"/>
      <c r="NE616" s="111"/>
      <c r="NF616" s="111"/>
      <c r="NG616" s="111"/>
      <c r="NH616" s="111"/>
      <c r="NI616" s="111"/>
      <c r="NJ616" s="111"/>
      <c r="NK616" s="111"/>
      <c r="NL616" s="111"/>
      <c r="NM616" s="111"/>
      <c r="NN616" s="111"/>
      <c r="NO616" s="111"/>
      <c r="NP616" s="111"/>
      <c r="NQ616" s="111"/>
      <c r="NR616" s="111"/>
      <c r="NS616" s="111"/>
      <c r="NT616" s="111"/>
      <c r="NU616" s="111"/>
      <c r="NV616" s="111"/>
      <c r="NW616" s="111"/>
      <c r="NX616" s="111"/>
      <c r="NY616" s="111"/>
      <c r="NZ616" s="111"/>
      <c r="OA616" s="111"/>
      <c r="OB616" s="111"/>
      <c r="OC616" s="111"/>
      <c r="OD616" s="111"/>
      <c r="OE616" s="111"/>
      <c r="OF616" s="111"/>
      <c r="OG616" s="111"/>
      <c r="OH616" s="111"/>
      <c r="OI616" s="111"/>
      <c r="OJ616" s="111"/>
      <c r="OK616" s="111"/>
      <c r="OL616" s="111"/>
      <c r="OM616" s="111"/>
      <c r="ON616" s="111"/>
      <c r="OO616" s="111"/>
      <c r="OP616" s="111"/>
      <c r="OQ616" s="111"/>
      <c r="OR616" s="111"/>
      <c r="OS616" s="111"/>
      <c r="OT616" s="111"/>
      <c r="OU616" s="111"/>
      <c r="OV616" s="111"/>
      <c r="OW616" s="111"/>
      <c r="OX616" s="111"/>
      <c r="OY616" s="111"/>
      <c r="OZ616" s="111"/>
      <c r="PA616" s="111"/>
      <c r="PB616" s="111"/>
      <c r="PC616" s="111"/>
      <c r="PD616" s="111"/>
      <c r="PE616" s="111"/>
      <c r="PF616" s="111"/>
      <c r="PG616" s="111"/>
      <c r="PH616" s="111"/>
      <c r="PI616" s="111"/>
      <c r="PJ616" s="111"/>
      <c r="PK616" s="111"/>
      <c r="PL616" s="111"/>
      <c r="PM616" s="111"/>
      <c r="PN616" s="111"/>
      <c r="PO616" s="111"/>
      <c r="PP616" s="111"/>
      <c r="PQ616" s="111"/>
      <c r="PR616" s="111"/>
      <c r="PS616" s="111"/>
      <c r="PT616" s="111"/>
      <c r="PU616" s="111"/>
      <c r="PV616" s="111"/>
      <c r="PW616" s="111"/>
      <c r="PX616" s="111"/>
      <c r="PY616" s="111"/>
      <c r="PZ616" s="111"/>
      <c r="QA616" s="111"/>
      <c r="QB616" s="111"/>
      <c r="QC616" s="111"/>
      <c r="QD616" s="111"/>
      <c r="QE616" s="111"/>
      <c r="QF616" s="111"/>
      <c r="QG616" s="111"/>
      <c r="QH616" s="111"/>
      <c r="QI616" s="111"/>
      <c r="QJ616" s="111"/>
      <c r="QK616" s="111"/>
      <c r="QL616" s="111"/>
      <c r="QM616" s="111"/>
      <c r="QN616" s="111"/>
      <c r="QO616" s="111"/>
      <c r="QP616" s="111"/>
      <c r="QQ616" s="111"/>
      <c r="QR616" s="111"/>
      <c r="QS616" s="111"/>
      <c r="QT616" s="111"/>
      <c r="QU616" s="111"/>
      <c r="QV616" s="111"/>
      <c r="QW616" s="111"/>
      <c r="QX616" s="111"/>
      <c r="QY616" s="111"/>
      <c r="QZ616" s="111"/>
      <c r="RA616" s="111"/>
      <c r="RB616" s="111"/>
      <c r="RC616" s="111"/>
      <c r="RD616" s="111"/>
      <c r="RE616" s="111"/>
      <c r="RF616" s="111"/>
      <c r="RG616" s="111"/>
      <c r="RH616" s="111"/>
      <c r="RI616" s="111"/>
      <c r="RJ616" s="111"/>
      <c r="RK616" s="111"/>
      <c r="RL616" s="111"/>
      <c r="RM616" s="111"/>
      <c r="RN616" s="111"/>
      <c r="RO616" s="111"/>
      <c r="RP616" s="111"/>
      <c r="RQ616" s="111"/>
      <c r="RR616" s="111"/>
      <c r="RS616" s="111"/>
      <c r="RT616" s="111"/>
      <c r="RU616" s="111"/>
      <c r="RV616" s="111"/>
      <c r="RW616" s="111"/>
      <c r="RX616" s="111"/>
      <c r="RY616" s="111"/>
      <c r="RZ616" s="111"/>
      <c r="SA616" s="111"/>
      <c r="SB616" s="111"/>
      <c r="SC616" s="111"/>
      <c r="SD616" s="111"/>
      <c r="SE616" s="111"/>
      <c r="SF616" s="111"/>
      <c r="SG616" s="111"/>
      <c r="SH616" s="111"/>
      <c r="SI616" s="111"/>
      <c r="SJ616" s="111"/>
      <c r="SK616" s="111"/>
      <c r="SL616" s="111"/>
      <c r="SM616" s="111"/>
      <c r="SN616" s="111"/>
      <c r="SO616" s="111"/>
      <c r="SP616" s="111"/>
      <c r="SQ616" s="111"/>
      <c r="SR616" s="111"/>
      <c r="SS616" s="111"/>
      <c r="ST616" s="111"/>
      <c r="SU616" s="111"/>
      <c r="SV616" s="111"/>
      <c r="SW616" s="111"/>
      <c r="SX616" s="111"/>
      <c r="SY616" s="111"/>
      <c r="SZ616" s="111"/>
      <c r="TA616" s="111"/>
      <c r="TB616" s="111"/>
      <c r="TC616" s="111"/>
      <c r="TD616" s="111"/>
      <c r="TE616" s="111"/>
      <c r="TF616" s="111"/>
      <c r="TG616" s="111"/>
      <c r="TH616" s="111"/>
      <c r="TI616" s="111"/>
      <c r="TJ616" s="111"/>
      <c r="TK616" s="111"/>
      <c r="TL616" s="111"/>
      <c r="TM616" s="111"/>
      <c r="TN616" s="111"/>
      <c r="TO616" s="111"/>
      <c r="TP616" s="111"/>
      <c r="TQ616" s="111"/>
      <c r="TR616" s="111"/>
      <c r="TS616" s="111"/>
      <c r="TT616" s="111"/>
      <c r="TU616" s="111"/>
      <c r="TV616" s="111"/>
      <c r="TW616" s="111"/>
      <c r="TX616" s="111"/>
      <c r="TY616" s="111"/>
      <c r="TZ616" s="111"/>
      <c r="UA616" s="111"/>
      <c r="UB616" s="111"/>
      <c r="UC616" s="111"/>
      <c r="UD616" s="111"/>
      <c r="UE616" s="111"/>
      <c r="UF616" s="111"/>
      <c r="UG616" s="111"/>
      <c r="UH616" s="111"/>
      <c r="UI616" s="111"/>
      <c r="UJ616" s="111"/>
      <c r="UK616" s="111"/>
      <c r="UL616" s="111"/>
      <c r="UM616" s="111"/>
      <c r="UN616" s="111"/>
      <c r="UO616" s="111"/>
      <c r="UP616" s="111"/>
      <c r="UQ616" s="111"/>
      <c r="UR616" s="111"/>
      <c r="US616" s="111"/>
      <c r="UT616" s="111"/>
      <c r="UU616" s="111"/>
      <c r="UV616" s="111"/>
      <c r="UW616" s="111"/>
      <c r="UX616" s="111"/>
      <c r="UY616" s="111"/>
      <c r="UZ616" s="111"/>
      <c r="VA616" s="111"/>
      <c r="VB616" s="111"/>
      <c r="VC616" s="111"/>
      <c r="VD616" s="111"/>
      <c r="VE616" s="111"/>
      <c r="VF616" s="111"/>
      <c r="VG616" s="111"/>
      <c r="VH616" s="111"/>
      <c r="VI616" s="111"/>
      <c r="VJ616" s="111"/>
      <c r="VK616" s="111"/>
      <c r="VL616" s="111"/>
      <c r="VM616" s="111"/>
      <c r="VN616" s="111"/>
      <c r="VO616" s="111"/>
      <c r="VP616" s="111"/>
      <c r="VQ616" s="111"/>
      <c r="VR616" s="111"/>
      <c r="VS616" s="111"/>
      <c r="VT616" s="111"/>
      <c r="VU616" s="111"/>
      <c r="VV616" s="111"/>
      <c r="VW616" s="111"/>
      <c r="VX616" s="111"/>
      <c r="VY616" s="111"/>
      <c r="VZ616" s="111"/>
      <c r="WA616" s="111"/>
      <c r="WB616" s="111"/>
      <c r="WC616" s="111"/>
      <c r="WD616" s="111"/>
      <c r="WE616" s="111"/>
      <c r="WF616" s="111"/>
      <c r="WG616" s="111"/>
      <c r="WH616" s="111"/>
      <c r="WI616" s="111"/>
      <c r="WJ616" s="111"/>
      <c r="WK616" s="111"/>
      <c r="WL616" s="111"/>
      <c r="WM616" s="111"/>
      <c r="WN616" s="111"/>
      <c r="WO616" s="111"/>
      <c r="WP616" s="111"/>
      <c r="WQ616" s="111"/>
      <c r="WR616" s="111"/>
      <c r="WS616" s="111"/>
      <c r="WT616" s="111"/>
      <c r="WU616" s="111"/>
      <c r="WV616" s="111"/>
      <c r="WW616" s="111"/>
      <c r="WX616" s="111"/>
      <c r="WY616" s="111"/>
      <c r="WZ616" s="111"/>
      <c r="XA616" s="111"/>
      <c r="XB616" s="111"/>
      <c r="XC616" s="111"/>
      <c r="XD616" s="111"/>
      <c r="XE616" s="111"/>
      <c r="XF616" s="111"/>
      <c r="XG616" s="111"/>
      <c r="XH616" s="111"/>
      <c r="XI616" s="111"/>
      <c r="XJ616" s="111"/>
      <c r="XK616" s="111"/>
      <c r="XL616" s="111"/>
      <c r="XM616" s="111"/>
      <c r="XN616" s="111"/>
      <c r="XO616" s="111"/>
      <c r="XP616" s="111"/>
      <c r="XQ616" s="111"/>
      <c r="XR616" s="111"/>
      <c r="XS616" s="111"/>
      <c r="XT616" s="111"/>
      <c r="XU616" s="111"/>
      <c r="XV616" s="111"/>
      <c r="XW616" s="111"/>
      <c r="XX616" s="111"/>
      <c r="XY616" s="111"/>
      <c r="XZ616" s="111"/>
      <c r="YA616" s="111"/>
      <c r="YB616" s="111"/>
      <c r="YC616" s="111"/>
      <c r="YD616" s="111"/>
      <c r="YE616" s="111"/>
      <c r="YF616" s="111"/>
      <c r="YG616" s="111"/>
      <c r="YH616" s="111"/>
      <c r="YI616" s="111"/>
      <c r="YJ616" s="111"/>
      <c r="YK616" s="111"/>
      <c r="YL616" s="111"/>
      <c r="YM616" s="111"/>
      <c r="YN616" s="111"/>
      <c r="YO616" s="111"/>
      <c r="YP616" s="111"/>
      <c r="YQ616" s="111"/>
      <c r="YR616" s="111"/>
      <c r="YS616" s="111"/>
      <c r="YT616" s="111"/>
      <c r="YU616" s="111"/>
      <c r="YV616" s="111"/>
      <c r="YW616" s="111"/>
      <c r="YX616" s="111"/>
      <c r="YY616" s="111"/>
      <c r="YZ616" s="111"/>
      <c r="ZA616" s="111"/>
      <c r="ZB616" s="111"/>
      <c r="ZC616" s="111"/>
      <c r="ZD616" s="111"/>
      <c r="ZE616" s="111"/>
      <c r="ZF616" s="111"/>
      <c r="ZG616" s="111"/>
      <c r="ZH616" s="111"/>
      <c r="ZI616" s="111"/>
      <c r="ZJ616" s="111"/>
      <c r="ZK616" s="111"/>
      <c r="ZL616" s="111"/>
      <c r="ZM616" s="111"/>
      <c r="ZN616" s="111"/>
      <c r="ZO616" s="111"/>
      <c r="ZP616" s="111"/>
      <c r="ZQ616" s="111"/>
      <c r="ZR616" s="111"/>
      <c r="ZS616" s="111"/>
      <c r="ZT616" s="111"/>
      <c r="ZU616" s="111"/>
      <c r="ZV616" s="111"/>
      <c r="ZW616" s="111"/>
      <c r="ZX616" s="111"/>
      <c r="ZY616" s="111"/>
      <c r="ZZ616" s="111"/>
      <c r="AAA616" s="111"/>
      <c r="AAB616" s="111"/>
      <c r="AAC616" s="111"/>
      <c r="AAD616" s="111"/>
      <c r="AAE616" s="111"/>
      <c r="AAF616" s="111"/>
      <c r="AAG616" s="111"/>
      <c r="AAH616" s="111"/>
      <c r="AAI616" s="111"/>
      <c r="AAJ616" s="111"/>
      <c r="AAK616" s="111"/>
      <c r="AAL616" s="111"/>
      <c r="AAM616" s="111"/>
      <c r="AAN616" s="111"/>
      <c r="AAO616" s="111"/>
      <c r="AAP616" s="111"/>
      <c r="AAQ616" s="111"/>
      <c r="AAR616" s="111"/>
      <c r="AAS616" s="111"/>
      <c r="AAT616" s="111"/>
      <c r="AAU616" s="111"/>
      <c r="AAV616" s="111"/>
      <c r="AAW616" s="111"/>
      <c r="AAX616" s="111"/>
      <c r="AAY616" s="111"/>
      <c r="AAZ616" s="111"/>
      <c r="ABA616" s="111"/>
      <c r="ABB616" s="111"/>
      <c r="ABC616" s="111"/>
      <c r="ABD616" s="111"/>
      <c r="ABE616" s="111"/>
      <c r="ABF616" s="111"/>
      <c r="ABG616" s="111"/>
      <c r="ABH616" s="111"/>
      <c r="ABI616" s="111"/>
      <c r="ABJ616" s="111"/>
      <c r="ABK616" s="111"/>
      <c r="ABL616" s="111"/>
      <c r="ABM616" s="111"/>
      <c r="ABN616" s="111"/>
      <c r="ABO616" s="111"/>
      <c r="ABP616" s="111"/>
      <c r="ABQ616" s="111"/>
      <c r="ABR616" s="111"/>
      <c r="ABS616" s="111"/>
      <c r="ABT616" s="111"/>
      <c r="ABU616" s="111"/>
      <c r="ABV616" s="111"/>
      <c r="ABW616" s="111"/>
      <c r="ABX616" s="111"/>
      <c r="ABY616" s="111"/>
      <c r="ABZ616" s="111"/>
      <c r="ACA616" s="111"/>
      <c r="ACB616" s="111"/>
      <c r="ACC616" s="111"/>
      <c r="ACD616" s="111"/>
      <c r="ACE616" s="111"/>
      <c r="ACF616" s="111"/>
      <c r="ACG616" s="111"/>
      <c r="ACH616" s="111"/>
      <c r="ACI616" s="111"/>
      <c r="ACJ616" s="111"/>
      <c r="ACK616" s="111"/>
      <c r="ACL616" s="111"/>
      <c r="ACM616" s="111"/>
      <c r="ACN616" s="111"/>
      <c r="ACO616" s="111"/>
      <c r="ACP616" s="111"/>
      <c r="ACQ616" s="111"/>
      <c r="ACR616" s="111"/>
      <c r="ACS616" s="111"/>
      <c r="ACT616" s="111"/>
      <c r="ACU616" s="111"/>
      <c r="ACV616" s="111"/>
      <c r="ACW616" s="111"/>
      <c r="ACX616" s="111"/>
      <c r="ACY616" s="111"/>
      <c r="ACZ616" s="111"/>
      <c r="ADA616" s="111"/>
      <c r="ADB616" s="111"/>
      <c r="ADC616" s="111"/>
      <c r="ADD616" s="111"/>
      <c r="ADE616" s="111"/>
      <c r="ADF616" s="111"/>
      <c r="ADG616" s="111"/>
      <c r="ADH616" s="111"/>
      <c r="ADI616" s="111"/>
      <c r="ADJ616" s="111"/>
      <c r="ADK616" s="111"/>
      <c r="ADL616" s="111"/>
      <c r="ADM616" s="111"/>
      <c r="ADN616" s="111"/>
      <c r="ADO616" s="111"/>
      <c r="ADP616" s="111"/>
      <c r="ADQ616" s="111"/>
      <c r="ADR616" s="111"/>
      <c r="ADS616" s="111"/>
      <c r="ADT616" s="111"/>
      <c r="ADU616" s="111"/>
      <c r="ADV616" s="111"/>
      <c r="ADW616" s="111"/>
      <c r="ADX616" s="111"/>
      <c r="ADY616" s="111"/>
      <c r="ADZ616" s="111"/>
      <c r="AEA616" s="111"/>
      <c r="AEB616" s="111"/>
      <c r="AEC616" s="111"/>
      <c r="AED616" s="111"/>
      <c r="AEE616" s="111"/>
      <c r="AEF616" s="111"/>
      <c r="AEG616" s="111"/>
      <c r="AEH616" s="111"/>
      <c r="AEI616" s="111"/>
      <c r="AEJ616" s="111"/>
      <c r="AEK616" s="111"/>
      <c r="AEL616" s="111"/>
      <c r="AEM616" s="111"/>
      <c r="AEN616" s="111"/>
      <c r="AEO616" s="111"/>
      <c r="AEP616" s="111"/>
      <c r="AEQ616" s="111"/>
      <c r="AER616" s="111"/>
      <c r="AES616" s="111"/>
      <c r="AET616" s="111"/>
      <c r="AEU616" s="111"/>
      <c r="AEV616" s="111"/>
      <c r="AEW616" s="111"/>
      <c r="AEX616" s="111"/>
      <c r="AEY616" s="111"/>
      <c r="AEZ616" s="111"/>
      <c r="AFA616" s="111"/>
      <c r="AFB616" s="111"/>
      <c r="AFC616" s="111"/>
      <c r="AFD616" s="111"/>
      <c r="AFE616" s="111"/>
      <c r="AFF616" s="111"/>
      <c r="AFG616" s="111"/>
      <c r="AFH616" s="111"/>
      <c r="AFI616" s="111"/>
      <c r="AFJ616" s="111"/>
      <c r="AFK616" s="111"/>
      <c r="AFL616" s="111"/>
      <c r="AFM616" s="111"/>
      <c r="AFN616" s="111"/>
      <c r="AFO616" s="111"/>
      <c r="AFP616" s="111"/>
      <c r="AFQ616" s="111"/>
      <c r="AFR616" s="111"/>
      <c r="AFS616" s="111"/>
      <c r="AFT616" s="111"/>
      <c r="AFU616" s="111"/>
      <c r="AFV616" s="111"/>
      <c r="AFW616" s="111"/>
      <c r="AFX616" s="111"/>
      <c r="AFY616" s="111"/>
      <c r="AFZ616" s="111"/>
      <c r="AGA616" s="111"/>
      <c r="AGB616" s="111"/>
      <c r="AGC616" s="111"/>
      <c r="AGD616" s="111"/>
      <c r="AGE616" s="111"/>
      <c r="AGF616" s="111"/>
      <c r="AGG616" s="111"/>
      <c r="AGH616" s="111"/>
      <c r="AGI616" s="111"/>
      <c r="AGJ616" s="111"/>
      <c r="AGK616" s="111"/>
      <c r="AGL616" s="111"/>
      <c r="AGM616" s="111"/>
      <c r="AGN616" s="111"/>
      <c r="AGO616" s="111"/>
      <c r="AGP616" s="111"/>
      <c r="AGQ616" s="111"/>
      <c r="AGR616" s="111"/>
      <c r="AGS616" s="111"/>
      <c r="AGT616" s="111"/>
      <c r="AGU616" s="111"/>
      <c r="AGV616" s="111"/>
      <c r="AGW616" s="111"/>
      <c r="AGX616" s="111"/>
      <c r="AGY616" s="111"/>
      <c r="AGZ616" s="111"/>
      <c r="AHA616" s="111"/>
      <c r="AHB616" s="111"/>
      <c r="AHC616" s="111"/>
      <c r="AHD616" s="111"/>
      <c r="AHE616" s="111"/>
      <c r="AHF616" s="111"/>
      <c r="AHG616" s="111"/>
      <c r="AHH616" s="111"/>
      <c r="AHI616" s="111"/>
      <c r="AHJ616" s="111"/>
      <c r="AHK616" s="111"/>
      <c r="AHL616" s="111"/>
      <c r="AHM616" s="111"/>
      <c r="AHN616" s="111"/>
      <c r="AHO616" s="111"/>
      <c r="AHP616" s="111"/>
      <c r="AHQ616" s="111"/>
      <c r="AHR616" s="111"/>
      <c r="AHS616" s="111"/>
      <c r="AHT616" s="111"/>
      <c r="AHU616" s="111"/>
      <c r="AHV616" s="111"/>
      <c r="AHW616" s="111"/>
      <c r="AHX616" s="111"/>
      <c r="AHY616" s="111"/>
      <c r="AHZ616" s="111"/>
      <c r="AIA616" s="111"/>
      <c r="AIB616" s="111"/>
      <c r="AIC616" s="111"/>
      <c r="AID616" s="111"/>
      <c r="AIE616" s="111"/>
      <c r="AIF616" s="111"/>
      <c r="AIG616" s="111"/>
      <c r="AIH616" s="111"/>
      <c r="AII616" s="111"/>
      <c r="AIJ616" s="111"/>
      <c r="AIK616" s="111"/>
      <c r="AIL616" s="111"/>
      <c r="AIM616" s="111"/>
      <c r="AIN616" s="111"/>
      <c r="AIO616" s="111"/>
      <c r="AIP616" s="111"/>
      <c r="AIQ616" s="111"/>
      <c r="AIR616" s="111"/>
      <c r="AIS616" s="111"/>
      <c r="AIT616" s="111"/>
      <c r="AIU616" s="111"/>
      <c r="AIV616" s="111"/>
      <c r="AIW616" s="111"/>
      <c r="AIX616" s="111"/>
      <c r="AIY616" s="111"/>
      <c r="AIZ616" s="111"/>
      <c r="AJA616" s="111"/>
      <c r="AJB616" s="111"/>
      <c r="AJC616" s="111"/>
      <c r="AJD616" s="111"/>
      <c r="AJE616" s="111"/>
      <c r="AJF616" s="111"/>
      <c r="AJG616" s="111"/>
      <c r="AJH616" s="111"/>
      <c r="AJI616" s="111"/>
      <c r="AJJ616" s="111"/>
      <c r="AJK616" s="111"/>
      <c r="AJL616" s="111"/>
      <c r="AJM616" s="111"/>
      <c r="AJN616" s="111"/>
      <c r="AJO616" s="111"/>
      <c r="AJP616" s="111"/>
      <c r="AJQ616" s="111"/>
      <c r="AJR616" s="111"/>
      <c r="AJS616" s="111"/>
      <c r="AJT616" s="111"/>
      <c r="AJU616" s="111"/>
      <c r="AJV616" s="111"/>
      <c r="AJW616" s="111"/>
      <c r="AJX616" s="111"/>
      <c r="AJY616" s="111"/>
      <c r="AJZ616" s="111"/>
      <c r="AKA616" s="111"/>
      <c r="AKB616" s="111"/>
      <c r="AKC616" s="111"/>
      <c r="AKD616" s="111"/>
      <c r="AKE616" s="111"/>
      <c r="AKF616" s="111"/>
      <c r="AKG616" s="111"/>
      <c r="AKH616" s="111"/>
      <c r="AKI616" s="111"/>
      <c r="AKJ616" s="111"/>
      <c r="AKK616" s="111"/>
      <c r="AKL616" s="111"/>
      <c r="AKM616" s="111"/>
      <c r="AKN616" s="111"/>
      <c r="AKO616" s="111"/>
      <c r="AKP616" s="111"/>
      <c r="AKQ616" s="111"/>
      <c r="AKR616" s="111"/>
      <c r="AKS616" s="111"/>
      <c r="AKT616" s="111"/>
      <c r="AKU616" s="111"/>
      <c r="AKV616" s="111"/>
      <c r="AKW616" s="111"/>
      <c r="AKX616" s="111"/>
      <c r="AKY616" s="111"/>
      <c r="AKZ616" s="111"/>
      <c r="ALA616" s="111"/>
      <c r="ALB616" s="111"/>
      <c r="ALC616" s="111"/>
      <c r="ALD616" s="111"/>
      <c r="ALE616" s="111"/>
      <c r="ALF616" s="111"/>
      <c r="ALG616" s="111"/>
      <c r="ALH616" s="111"/>
      <c r="ALI616" s="111"/>
      <c r="ALJ616" s="111"/>
      <c r="ALK616" s="111"/>
      <c r="ALL616" s="111"/>
      <c r="ALM616" s="111"/>
      <c r="ALN616" s="111"/>
      <c r="ALO616" s="111"/>
      <c r="ALP616" s="111"/>
      <c r="ALQ616" s="111"/>
      <c r="ALR616" s="111"/>
      <c r="ALS616" s="111"/>
      <c r="ALT616" s="111"/>
      <c r="ALU616" s="111"/>
      <c r="ALV616" s="111"/>
      <c r="ALW616" s="111"/>
      <c r="ALX616" s="111"/>
      <c r="ALY616" s="111"/>
      <c r="ALZ616" s="111"/>
      <c r="AMA616" s="111"/>
      <c r="AMB616" s="111"/>
      <c r="AMC616" s="111"/>
      <c r="AMD616" s="111"/>
      <c r="AME616" s="111"/>
      <c r="AMF616" s="111"/>
      <c r="AMG616" s="111"/>
      <c r="AMH616" s="111"/>
      <c r="AMI616" s="111"/>
      <c r="AMJ616" s="111"/>
    </row>
    <row r="617" spans="1:1026" s="250" customFormat="1" x14ac:dyDescent="0.25">
      <c r="A617" s="258" t="s">
        <v>13382</v>
      </c>
      <c r="B617" s="257">
        <v>617</v>
      </c>
      <c r="C617" s="387" t="s">
        <v>31696</v>
      </c>
      <c r="D617" s="308" t="s">
        <v>13381</v>
      </c>
      <c r="E617" s="277" t="s">
        <v>818</v>
      </c>
      <c r="F617" s="278"/>
      <c r="G617" s="280"/>
      <c r="H617" s="280"/>
      <c r="I617" s="489" t="s">
        <v>750</v>
      </c>
      <c r="J617" s="278" t="s">
        <v>748</v>
      </c>
      <c r="K617" s="278">
        <v>1</v>
      </c>
      <c r="L617" s="278"/>
      <c r="M617" s="278"/>
      <c r="N617" s="278"/>
      <c r="O617" s="278"/>
      <c r="P617" s="278"/>
      <c r="Q617" s="278"/>
      <c r="R617" s="278"/>
      <c r="S617" s="278"/>
      <c r="T617" s="278"/>
      <c r="U617" s="278"/>
      <c r="V617" s="278"/>
      <c r="W617" s="283">
        <f t="shared" si="270"/>
        <v>100</v>
      </c>
      <c r="X617" s="283">
        <f t="shared" si="271"/>
        <v>100</v>
      </c>
      <c r="Y617" s="283">
        <f t="shared" si="268"/>
        <v>100</v>
      </c>
      <c r="Z617" s="283">
        <f t="shared" si="263"/>
        <v>100</v>
      </c>
      <c r="AA617" s="283">
        <f t="shared" si="264"/>
        <v>100</v>
      </c>
      <c r="AB617" s="287">
        <f t="shared" si="253"/>
        <v>100</v>
      </c>
      <c r="AC617" s="287">
        <f t="shared" si="252"/>
        <v>100</v>
      </c>
      <c r="AD617" s="287">
        <f t="shared" si="265"/>
        <v>100</v>
      </c>
      <c r="AE617" s="284">
        <f t="shared" si="260"/>
        <v>100</v>
      </c>
      <c r="AF617" s="284">
        <f t="shared" si="261"/>
        <v>100</v>
      </c>
      <c r="AG617" s="268">
        <f t="shared" si="266"/>
        <v>1</v>
      </c>
      <c r="AH617" s="268">
        <f t="shared" si="267"/>
        <v>1</v>
      </c>
      <c r="AI617" s="268">
        <f t="shared" si="269"/>
        <v>3</v>
      </c>
      <c r="AJ617" s="268">
        <f t="shared" si="259"/>
        <v>5</v>
      </c>
      <c r="AK617" s="305" t="s">
        <v>750</v>
      </c>
      <c r="AL617" s="277"/>
      <c r="AM617" s="277"/>
      <c r="AN617" s="511"/>
      <c r="AO617" s="277"/>
      <c r="AP617" s="277"/>
      <c r="AQ617" s="277"/>
      <c r="AR617" s="356" t="s">
        <v>31697</v>
      </c>
      <c r="AS617" s="356"/>
      <c r="AT617" s="277"/>
      <c r="AU617" s="277"/>
      <c r="AV617" s="150"/>
      <c r="AW617" s="150"/>
      <c r="AX617" s="150"/>
      <c r="AY617" s="150"/>
      <c r="AZ617" s="150"/>
      <c r="BA617" s="150"/>
      <c r="BB617" s="150"/>
      <c r="BC617" s="150"/>
      <c r="BD617" s="150"/>
      <c r="BE617" s="150"/>
      <c r="BF617" s="150"/>
      <c r="BG617" s="150"/>
      <c r="BH617" s="150"/>
      <c r="BI617" s="150"/>
      <c r="BJ617" s="150"/>
      <c r="BK617" s="150"/>
      <c r="BL617" s="150"/>
      <c r="BM617" s="150"/>
      <c r="BN617" s="150"/>
      <c r="BO617" s="150"/>
      <c r="BP617" s="150"/>
      <c r="BQ617" s="150"/>
      <c r="BR617" s="150"/>
      <c r="BS617" s="150"/>
      <c r="BT617" s="150"/>
      <c r="BU617" s="150"/>
      <c r="BV617" s="150"/>
      <c r="BW617" s="150"/>
      <c r="BX617" s="150"/>
      <c r="BY617" s="150"/>
      <c r="BZ617" s="150"/>
      <c r="CA617" s="150"/>
      <c r="CB617" s="150"/>
      <c r="CC617" s="150"/>
      <c r="CD617" s="150"/>
      <c r="CE617" s="150"/>
      <c r="CF617" s="150"/>
      <c r="CG617" s="150"/>
      <c r="CH617" s="150"/>
      <c r="CI617" s="150"/>
      <c r="CJ617" s="150"/>
      <c r="CK617" s="150"/>
      <c r="CL617" s="150"/>
      <c r="CM617" s="150"/>
      <c r="CN617" s="150"/>
      <c r="CO617" s="150"/>
      <c r="CP617" s="150"/>
      <c r="CQ617" s="150"/>
      <c r="CR617" s="150"/>
      <c r="CS617" s="150"/>
      <c r="CT617" s="150"/>
      <c r="CU617" s="150"/>
      <c r="CV617" s="150"/>
      <c r="CW617" s="150"/>
      <c r="CX617" s="150"/>
      <c r="CY617" s="150"/>
      <c r="CZ617" s="150"/>
      <c r="DA617" s="150"/>
      <c r="DB617" s="150"/>
      <c r="DC617" s="150"/>
      <c r="DD617" s="150"/>
      <c r="DE617" s="150"/>
      <c r="DF617" s="150"/>
      <c r="DG617" s="150"/>
      <c r="DH617" s="150"/>
      <c r="DI617" s="150"/>
      <c r="DJ617" s="150"/>
      <c r="DK617" s="150"/>
      <c r="DL617" s="150"/>
      <c r="DM617" s="150"/>
      <c r="DN617" s="150"/>
      <c r="DO617" s="150"/>
      <c r="DP617" s="150"/>
      <c r="DQ617" s="150"/>
      <c r="DR617" s="150"/>
      <c r="DS617" s="150"/>
      <c r="DT617" s="150"/>
      <c r="DU617" s="150"/>
      <c r="DV617" s="150"/>
      <c r="DW617" s="150"/>
      <c r="DX617" s="150"/>
      <c r="DY617" s="150"/>
      <c r="DZ617" s="150"/>
      <c r="EA617" s="150"/>
      <c r="EB617" s="150"/>
      <c r="EC617" s="150"/>
      <c r="ED617" s="150"/>
      <c r="EE617" s="150"/>
      <c r="EF617" s="150"/>
      <c r="EG617" s="150"/>
      <c r="EH617" s="150"/>
      <c r="EI617" s="150"/>
      <c r="EJ617" s="150"/>
      <c r="EK617" s="150"/>
      <c r="EL617" s="150"/>
      <c r="EM617" s="150"/>
      <c r="EN617" s="150"/>
      <c r="EO617" s="150"/>
      <c r="EP617" s="150"/>
      <c r="EQ617" s="150"/>
      <c r="ER617" s="150"/>
      <c r="ES617" s="150"/>
      <c r="ET617" s="150"/>
      <c r="EU617" s="150"/>
      <c r="EV617" s="150"/>
      <c r="EW617" s="150"/>
      <c r="EX617" s="150"/>
      <c r="EY617" s="150"/>
      <c r="EZ617" s="150"/>
      <c r="FA617" s="150"/>
      <c r="FB617" s="150"/>
      <c r="FC617" s="150"/>
      <c r="FD617" s="150"/>
      <c r="FE617" s="150"/>
      <c r="FF617" s="150"/>
      <c r="FG617" s="150"/>
      <c r="FH617" s="150"/>
      <c r="FI617" s="150"/>
      <c r="FJ617" s="150"/>
      <c r="FK617" s="150"/>
      <c r="FL617" s="150"/>
      <c r="FM617" s="150"/>
      <c r="FN617" s="150"/>
      <c r="FO617" s="150"/>
      <c r="FP617" s="150"/>
      <c r="FQ617" s="150"/>
      <c r="FR617" s="150"/>
      <c r="FS617" s="150"/>
      <c r="FT617" s="150"/>
      <c r="FU617" s="150"/>
      <c r="FV617" s="150"/>
      <c r="FW617" s="150"/>
      <c r="FX617" s="150"/>
      <c r="FY617" s="150"/>
      <c r="FZ617" s="150"/>
      <c r="GA617" s="150"/>
      <c r="GB617" s="150"/>
      <c r="GC617" s="150"/>
      <c r="GD617" s="150"/>
      <c r="GE617" s="150"/>
      <c r="GF617" s="150"/>
      <c r="GG617" s="150"/>
      <c r="GH617" s="150"/>
      <c r="GI617" s="150"/>
      <c r="GJ617" s="150"/>
      <c r="GK617" s="150"/>
      <c r="GL617" s="150"/>
      <c r="GM617" s="150"/>
      <c r="GN617" s="150"/>
      <c r="GO617" s="150"/>
      <c r="GP617" s="150"/>
      <c r="GQ617" s="150"/>
      <c r="GR617" s="150"/>
      <c r="GS617" s="150"/>
      <c r="GT617" s="150"/>
      <c r="GU617" s="150"/>
      <c r="GV617" s="150"/>
      <c r="GW617" s="150"/>
      <c r="GX617" s="150"/>
      <c r="GY617" s="150"/>
      <c r="GZ617" s="150"/>
      <c r="HA617" s="150"/>
      <c r="HB617" s="150"/>
      <c r="HC617" s="150"/>
      <c r="HD617" s="150"/>
      <c r="HE617" s="150"/>
      <c r="HF617" s="150"/>
      <c r="HG617" s="150"/>
      <c r="HH617" s="150"/>
      <c r="HI617" s="150"/>
      <c r="HJ617" s="150"/>
      <c r="HK617" s="150"/>
      <c r="HL617" s="150"/>
      <c r="HM617" s="150"/>
      <c r="HN617" s="150"/>
      <c r="HO617" s="150"/>
      <c r="HP617" s="150"/>
      <c r="HQ617" s="150"/>
      <c r="HR617" s="150"/>
      <c r="HS617" s="150"/>
      <c r="HT617" s="150"/>
      <c r="HU617" s="150"/>
      <c r="HV617" s="150"/>
      <c r="HW617" s="150"/>
      <c r="HX617" s="150"/>
      <c r="HY617" s="150"/>
      <c r="HZ617" s="150"/>
      <c r="IA617" s="150"/>
      <c r="IB617" s="150"/>
      <c r="IC617" s="150"/>
      <c r="ID617" s="150"/>
      <c r="IE617" s="150"/>
      <c r="IF617" s="150"/>
      <c r="IG617" s="150"/>
      <c r="IH617" s="150"/>
      <c r="II617" s="150"/>
      <c r="IJ617" s="150"/>
      <c r="IK617" s="150"/>
      <c r="IL617" s="150"/>
      <c r="IM617" s="150"/>
      <c r="IN617" s="150"/>
      <c r="IO617" s="150"/>
      <c r="IP617" s="150"/>
      <c r="IQ617" s="150"/>
      <c r="IR617" s="150"/>
      <c r="IS617" s="150"/>
      <c r="IT617" s="150"/>
      <c r="IU617" s="150"/>
      <c r="IV617" s="150"/>
      <c r="IW617" s="150"/>
      <c r="IX617" s="150"/>
      <c r="IY617" s="150"/>
      <c r="IZ617" s="150"/>
      <c r="JA617" s="150"/>
      <c r="JB617" s="150"/>
      <c r="JC617" s="150"/>
      <c r="JD617" s="150"/>
      <c r="JE617" s="150"/>
      <c r="JF617" s="150"/>
      <c r="JG617" s="150"/>
      <c r="JH617" s="150"/>
      <c r="JI617" s="150"/>
      <c r="JJ617" s="150"/>
      <c r="JK617" s="150"/>
      <c r="JL617" s="150"/>
      <c r="JM617" s="150"/>
      <c r="JN617" s="150"/>
      <c r="JO617" s="150"/>
      <c r="JP617" s="150"/>
      <c r="JQ617" s="150"/>
      <c r="JR617" s="150"/>
      <c r="JS617" s="150"/>
      <c r="JT617" s="150"/>
      <c r="JU617" s="150"/>
      <c r="JV617" s="150"/>
      <c r="JW617" s="150"/>
      <c r="JX617" s="150"/>
      <c r="JY617" s="150"/>
      <c r="JZ617" s="150"/>
      <c r="KA617" s="150"/>
      <c r="KB617" s="150"/>
      <c r="KC617" s="150"/>
      <c r="KD617" s="150"/>
      <c r="KE617" s="150"/>
      <c r="KF617" s="150"/>
      <c r="KG617" s="150"/>
      <c r="KH617" s="150"/>
      <c r="KI617" s="150"/>
      <c r="KJ617" s="150"/>
      <c r="KK617" s="150"/>
      <c r="KL617" s="150"/>
      <c r="KM617" s="150"/>
      <c r="KN617" s="150"/>
      <c r="KO617" s="150"/>
      <c r="KP617" s="150"/>
      <c r="KQ617" s="150"/>
      <c r="KR617" s="150"/>
      <c r="KS617" s="150"/>
      <c r="KT617" s="150"/>
      <c r="KU617" s="150"/>
      <c r="KV617" s="150"/>
      <c r="KW617" s="150"/>
      <c r="KX617" s="150"/>
      <c r="KY617" s="150"/>
      <c r="KZ617" s="150"/>
      <c r="LA617" s="150"/>
      <c r="LB617" s="150"/>
      <c r="LC617" s="150"/>
      <c r="LD617" s="150"/>
      <c r="LE617" s="150"/>
      <c r="LF617" s="150"/>
      <c r="LG617" s="150"/>
      <c r="LH617" s="150"/>
      <c r="LI617" s="150"/>
      <c r="LJ617" s="150"/>
      <c r="LK617" s="150"/>
      <c r="LL617" s="150"/>
      <c r="LM617" s="150"/>
      <c r="LN617" s="150"/>
      <c r="LO617" s="150"/>
      <c r="LP617" s="150"/>
      <c r="LQ617" s="150"/>
      <c r="LR617" s="150"/>
      <c r="LS617" s="150"/>
      <c r="LT617" s="150"/>
      <c r="LU617" s="150"/>
      <c r="LV617" s="150"/>
      <c r="LW617" s="150"/>
      <c r="LX617" s="150"/>
      <c r="LY617" s="150"/>
      <c r="LZ617" s="150"/>
      <c r="MA617" s="150"/>
      <c r="MB617" s="150"/>
      <c r="MC617" s="150"/>
      <c r="MD617" s="150"/>
      <c r="ME617" s="150"/>
      <c r="MF617" s="150"/>
      <c r="MG617" s="150"/>
      <c r="MH617" s="150"/>
      <c r="MI617" s="150"/>
      <c r="MJ617" s="150"/>
      <c r="MK617" s="150"/>
      <c r="ML617" s="150"/>
      <c r="MM617" s="150"/>
      <c r="MN617" s="150"/>
      <c r="MO617" s="150"/>
      <c r="MP617" s="150"/>
      <c r="MQ617" s="150"/>
      <c r="MR617" s="150"/>
      <c r="MS617" s="150"/>
      <c r="MT617" s="150"/>
      <c r="MU617" s="150"/>
      <c r="MV617" s="150"/>
      <c r="MW617" s="150"/>
      <c r="MX617" s="150"/>
      <c r="MY617" s="150"/>
      <c r="MZ617" s="150"/>
      <c r="NA617" s="150"/>
      <c r="NB617" s="150"/>
      <c r="NC617" s="150"/>
      <c r="ND617" s="150"/>
      <c r="NE617" s="150"/>
      <c r="NF617" s="150"/>
      <c r="NG617" s="150"/>
      <c r="NH617" s="150"/>
      <c r="NI617" s="150"/>
      <c r="NJ617" s="150"/>
      <c r="NK617" s="150"/>
      <c r="NL617" s="150"/>
      <c r="NM617" s="150"/>
      <c r="NN617" s="150"/>
      <c r="NO617" s="150"/>
      <c r="NP617" s="150"/>
      <c r="NQ617" s="150"/>
      <c r="NR617" s="150"/>
      <c r="NS617" s="150"/>
      <c r="NT617" s="150"/>
      <c r="NU617" s="150"/>
      <c r="NV617" s="150"/>
      <c r="NW617" s="150"/>
      <c r="NX617" s="150"/>
      <c r="NY617" s="150"/>
      <c r="NZ617" s="150"/>
      <c r="OA617" s="150"/>
      <c r="OB617" s="150"/>
      <c r="OC617" s="150"/>
      <c r="OD617" s="150"/>
      <c r="OE617" s="150"/>
      <c r="OF617" s="150"/>
      <c r="OG617" s="150"/>
      <c r="OH617" s="150"/>
      <c r="OI617" s="150"/>
      <c r="OJ617" s="150"/>
      <c r="OK617" s="150"/>
      <c r="OL617" s="150"/>
      <c r="OM617" s="150"/>
      <c r="ON617" s="150"/>
      <c r="OO617" s="150"/>
      <c r="OP617" s="150"/>
      <c r="OQ617" s="150"/>
      <c r="OR617" s="150"/>
      <c r="OS617" s="150"/>
      <c r="OT617" s="150"/>
      <c r="OU617" s="150"/>
      <c r="OV617" s="150"/>
      <c r="OW617" s="150"/>
      <c r="OX617" s="150"/>
      <c r="OY617" s="150"/>
      <c r="OZ617" s="150"/>
      <c r="PA617" s="150"/>
      <c r="PB617" s="150"/>
      <c r="PC617" s="150"/>
      <c r="PD617" s="150"/>
      <c r="PE617" s="150"/>
      <c r="PF617" s="150"/>
      <c r="PG617" s="150"/>
      <c r="PH617" s="150"/>
      <c r="PI617" s="150"/>
      <c r="PJ617" s="150"/>
      <c r="PK617" s="150"/>
      <c r="PL617" s="150"/>
      <c r="PM617" s="150"/>
      <c r="PN617" s="150"/>
      <c r="PO617" s="150"/>
      <c r="PP617" s="150"/>
      <c r="PQ617" s="150"/>
      <c r="PR617" s="150"/>
      <c r="PS617" s="150"/>
      <c r="PT617" s="150"/>
      <c r="PU617" s="150"/>
      <c r="PV617" s="150"/>
      <c r="PW617" s="150"/>
      <c r="PX617" s="150"/>
      <c r="PY617" s="150"/>
      <c r="PZ617" s="150"/>
      <c r="QA617" s="150"/>
      <c r="QB617" s="150"/>
      <c r="QC617" s="150"/>
      <c r="QD617" s="150"/>
      <c r="QE617" s="150"/>
      <c r="QF617" s="150"/>
      <c r="QG617" s="150"/>
      <c r="QH617" s="150"/>
      <c r="QI617" s="150"/>
      <c r="QJ617" s="150"/>
      <c r="QK617" s="150"/>
      <c r="QL617" s="150"/>
      <c r="QM617" s="150"/>
      <c r="QN617" s="150"/>
      <c r="QO617" s="150"/>
      <c r="QP617" s="150"/>
      <c r="QQ617" s="150"/>
      <c r="QR617" s="150"/>
      <c r="QS617" s="150"/>
      <c r="QT617" s="150"/>
      <c r="QU617" s="150"/>
      <c r="QV617" s="150"/>
      <c r="QW617" s="150"/>
      <c r="QX617" s="150"/>
      <c r="QY617" s="150"/>
      <c r="QZ617" s="150"/>
      <c r="RA617" s="150"/>
      <c r="RB617" s="150"/>
      <c r="RC617" s="150"/>
      <c r="RD617" s="150"/>
      <c r="RE617" s="150"/>
      <c r="RF617" s="150"/>
      <c r="RG617" s="150"/>
      <c r="RH617" s="150"/>
      <c r="RI617" s="150"/>
      <c r="RJ617" s="150"/>
      <c r="RK617" s="150"/>
      <c r="RL617" s="150"/>
      <c r="RM617" s="150"/>
      <c r="RN617" s="150"/>
      <c r="RO617" s="150"/>
      <c r="RP617" s="150"/>
      <c r="RQ617" s="150"/>
      <c r="RR617" s="150"/>
      <c r="RS617" s="150"/>
      <c r="RT617" s="150"/>
      <c r="RU617" s="150"/>
      <c r="RV617" s="150"/>
      <c r="RW617" s="150"/>
      <c r="RX617" s="150"/>
      <c r="RY617" s="150"/>
      <c r="RZ617" s="150"/>
      <c r="SA617" s="150"/>
      <c r="SB617" s="150"/>
      <c r="SC617" s="150"/>
      <c r="SD617" s="150"/>
      <c r="SE617" s="150"/>
      <c r="SF617" s="150"/>
      <c r="SG617" s="150"/>
      <c r="SH617" s="150"/>
      <c r="SI617" s="150"/>
      <c r="SJ617" s="150"/>
      <c r="SK617" s="150"/>
      <c r="SL617" s="150"/>
      <c r="SM617" s="150"/>
      <c r="SN617" s="150"/>
      <c r="SO617" s="150"/>
      <c r="SP617" s="150"/>
      <c r="SQ617" s="150"/>
      <c r="SR617" s="150"/>
      <c r="SS617" s="150"/>
      <c r="ST617" s="150"/>
      <c r="SU617" s="150"/>
      <c r="SV617" s="150"/>
      <c r="SW617" s="150"/>
      <c r="SX617" s="150"/>
      <c r="SY617" s="150"/>
      <c r="SZ617" s="150"/>
      <c r="TA617" s="150"/>
      <c r="TB617" s="150"/>
      <c r="TC617" s="150"/>
      <c r="TD617" s="150"/>
      <c r="TE617" s="150"/>
      <c r="TF617" s="150"/>
      <c r="TG617" s="150"/>
      <c r="TH617" s="150"/>
      <c r="TI617" s="150"/>
      <c r="TJ617" s="150"/>
      <c r="TK617" s="150"/>
      <c r="TL617" s="150"/>
      <c r="TM617" s="150"/>
      <c r="TN617" s="150"/>
      <c r="TO617" s="150"/>
      <c r="TP617" s="150"/>
      <c r="TQ617" s="150"/>
      <c r="TR617" s="150"/>
      <c r="TS617" s="150"/>
      <c r="TT617" s="150"/>
      <c r="TU617" s="150"/>
      <c r="TV617" s="150"/>
      <c r="TW617" s="150"/>
      <c r="TX617" s="150"/>
      <c r="TY617" s="150"/>
      <c r="TZ617" s="150"/>
      <c r="UA617" s="150"/>
      <c r="UB617" s="150"/>
      <c r="UC617" s="150"/>
      <c r="UD617" s="150"/>
      <c r="UE617" s="150"/>
      <c r="UF617" s="150"/>
      <c r="UG617" s="150"/>
      <c r="UH617" s="150"/>
      <c r="UI617" s="150"/>
      <c r="UJ617" s="150"/>
      <c r="UK617" s="150"/>
      <c r="UL617" s="150"/>
      <c r="UM617" s="150"/>
      <c r="UN617" s="150"/>
      <c r="UO617" s="150"/>
      <c r="UP617" s="150"/>
      <c r="UQ617" s="150"/>
      <c r="UR617" s="150"/>
      <c r="US617" s="150"/>
      <c r="UT617" s="150"/>
      <c r="UU617" s="150"/>
      <c r="UV617" s="150"/>
      <c r="UW617" s="150"/>
      <c r="UX617" s="150"/>
      <c r="UY617" s="150"/>
      <c r="UZ617" s="150"/>
      <c r="VA617" s="150"/>
      <c r="VB617" s="150"/>
      <c r="VC617" s="150"/>
      <c r="VD617" s="150"/>
      <c r="VE617" s="150"/>
      <c r="VF617" s="150"/>
      <c r="VG617" s="150"/>
      <c r="VH617" s="150"/>
      <c r="VI617" s="150"/>
      <c r="VJ617" s="150"/>
      <c r="VK617" s="150"/>
      <c r="VL617" s="150"/>
      <c r="VM617" s="150"/>
      <c r="VN617" s="150"/>
      <c r="VO617" s="150"/>
      <c r="VP617" s="150"/>
      <c r="VQ617" s="150"/>
      <c r="VR617" s="150"/>
      <c r="VS617" s="150"/>
      <c r="VT617" s="150"/>
      <c r="VU617" s="150"/>
      <c r="VV617" s="150"/>
      <c r="VW617" s="150"/>
      <c r="VX617" s="150"/>
      <c r="VY617" s="150"/>
      <c r="VZ617" s="150"/>
      <c r="WA617" s="150"/>
      <c r="WB617" s="150"/>
      <c r="WC617" s="150"/>
      <c r="WD617" s="150"/>
      <c r="WE617" s="150"/>
      <c r="WF617" s="150"/>
      <c r="WG617" s="150"/>
      <c r="WH617" s="150"/>
      <c r="WI617" s="150"/>
      <c r="WJ617" s="150"/>
      <c r="WK617" s="150"/>
      <c r="WL617" s="150"/>
      <c r="WM617" s="150"/>
      <c r="WN617" s="150"/>
      <c r="WO617" s="150"/>
      <c r="WP617" s="150"/>
      <c r="WQ617" s="150"/>
      <c r="WR617" s="150"/>
      <c r="WS617" s="150"/>
      <c r="WT617" s="150"/>
      <c r="WU617" s="150"/>
      <c r="WV617" s="150"/>
      <c r="WW617" s="150"/>
      <c r="WX617" s="150"/>
      <c r="WY617" s="150"/>
      <c r="WZ617" s="150"/>
      <c r="XA617" s="150"/>
      <c r="XB617" s="150"/>
      <c r="XC617" s="150"/>
      <c r="XD617" s="150"/>
      <c r="XE617" s="150"/>
      <c r="XF617" s="150"/>
      <c r="XG617" s="150"/>
      <c r="XH617" s="150"/>
      <c r="XI617" s="150"/>
      <c r="XJ617" s="150"/>
      <c r="XK617" s="150"/>
      <c r="XL617" s="150"/>
      <c r="XM617" s="150"/>
      <c r="XN617" s="150"/>
      <c r="XO617" s="150"/>
      <c r="XP617" s="150"/>
      <c r="XQ617" s="150"/>
      <c r="XR617" s="150"/>
      <c r="XS617" s="150"/>
      <c r="XT617" s="150"/>
      <c r="XU617" s="150"/>
      <c r="XV617" s="150"/>
      <c r="XW617" s="150"/>
      <c r="XX617" s="150"/>
      <c r="XY617" s="150"/>
      <c r="XZ617" s="150"/>
      <c r="YA617" s="150"/>
      <c r="YB617" s="150"/>
      <c r="YC617" s="150"/>
      <c r="YD617" s="150"/>
      <c r="YE617" s="150"/>
      <c r="YF617" s="150"/>
      <c r="YG617" s="150"/>
      <c r="YH617" s="150"/>
      <c r="YI617" s="150"/>
      <c r="YJ617" s="150"/>
      <c r="YK617" s="150"/>
      <c r="YL617" s="150"/>
      <c r="YM617" s="150"/>
      <c r="YN617" s="150"/>
      <c r="YO617" s="150"/>
      <c r="YP617" s="150"/>
      <c r="YQ617" s="150"/>
      <c r="YR617" s="150"/>
      <c r="YS617" s="150"/>
      <c r="YT617" s="150"/>
      <c r="YU617" s="150"/>
      <c r="YV617" s="150"/>
      <c r="YW617" s="150"/>
      <c r="YX617" s="150"/>
      <c r="YY617" s="150"/>
      <c r="YZ617" s="150"/>
      <c r="ZA617" s="150"/>
      <c r="ZB617" s="150"/>
      <c r="ZC617" s="150"/>
      <c r="ZD617" s="150"/>
      <c r="ZE617" s="150"/>
      <c r="ZF617" s="150"/>
      <c r="ZG617" s="150"/>
      <c r="ZH617" s="150"/>
      <c r="ZI617" s="150"/>
      <c r="ZJ617" s="150"/>
      <c r="ZK617" s="150"/>
      <c r="ZL617" s="150"/>
      <c r="ZM617" s="150"/>
      <c r="ZN617" s="150"/>
      <c r="ZO617" s="150"/>
      <c r="ZP617" s="150"/>
      <c r="ZQ617" s="150"/>
      <c r="ZR617" s="150"/>
      <c r="ZS617" s="150"/>
      <c r="ZT617" s="150"/>
      <c r="ZU617" s="150"/>
      <c r="ZV617" s="150"/>
      <c r="ZW617" s="150"/>
      <c r="ZX617" s="150"/>
      <c r="ZY617" s="150"/>
      <c r="ZZ617" s="150"/>
      <c r="AAA617" s="150"/>
      <c r="AAB617" s="150"/>
      <c r="AAC617" s="150"/>
      <c r="AAD617" s="150"/>
      <c r="AAE617" s="150"/>
      <c r="AAF617" s="150"/>
      <c r="AAG617" s="150"/>
      <c r="AAH617" s="150"/>
      <c r="AAI617" s="150"/>
      <c r="AAJ617" s="150"/>
      <c r="AAK617" s="150"/>
      <c r="AAL617" s="150"/>
      <c r="AAM617" s="150"/>
      <c r="AAN617" s="150"/>
      <c r="AAO617" s="150"/>
      <c r="AAP617" s="150"/>
      <c r="AAQ617" s="150"/>
      <c r="AAR617" s="150"/>
      <c r="AAS617" s="150"/>
      <c r="AAT617" s="150"/>
      <c r="AAU617" s="150"/>
      <c r="AAV617" s="150"/>
      <c r="AAW617" s="150"/>
      <c r="AAX617" s="150"/>
      <c r="AAY617" s="150"/>
      <c r="AAZ617" s="150"/>
      <c r="ABA617" s="150"/>
      <c r="ABB617" s="150"/>
      <c r="ABC617" s="150"/>
      <c r="ABD617" s="150"/>
      <c r="ABE617" s="150"/>
      <c r="ABF617" s="150"/>
      <c r="ABG617" s="150"/>
      <c r="ABH617" s="150"/>
      <c r="ABI617" s="150"/>
      <c r="ABJ617" s="150"/>
      <c r="ABK617" s="150"/>
      <c r="ABL617" s="150"/>
      <c r="ABM617" s="150"/>
      <c r="ABN617" s="150"/>
      <c r="ABO617" s="150"/>
      <c r="ABP617" s="150"/>
      <c r="ABQ617" s="150"/>
      <c r="ABR617" s="150"/>
      <c r="ABS617" s="150"/>
      <c r="ABT617" s="150"/>
      <c r="ABU617" s="150"/>
      <c r="ABV617" s="150"/>
      <c r="ABW617" s="150"/>
      <c r="ABX617" s="150"/>
      <c r="ABY617" s="150"/>
      <c r="ABZ617" s="150"/>
      <c r="ACA617" s="150"/>
      <c r="ACB617" s="150"/>
      <c r="ACC617" s="150"/>
      <c r="ACD617" s="150"/>
      <c r="ACE617" s="150"/>
      <c r="ACF617" s="150"/>
      <c r="ACG617" s="150"/>
      <c r="ACH617" s="150"/>
      <c r="ACI617" s="150"/>
      <c r="ACJ617" s="150"/>
      <c r="ACK617" s="150"/>
      <c r="ACL617" s="150"/>
      <c r="ACM617" s="150"/>
      <c r="ACN617" s="150"/>
      <c r="ACO617" s="150"/>
      <c r="ACP617" s="150"/>
      <c r="ACQ617" s="150"/>
      <c r="ACR617" s="150"/>
      <c r="ACS617" s="150"/>
      <c r="ACT617" s="150"/>
      <c r="ACU617" s="150"/>
      <c r="ACV617" s="150"/>
      <c r="ACW617" s="150"/>
      <c r="ACX617" s="150"/>
      <c r="ACY617" s="150"/>
      <c r="ACZ617" s="150"/>
      <c r="ADA617" s="150"/>
      <c r="ADB617" s="150"/>
      <c r="ADC617" s="150"/>
      <c r="ADD617" s="150"/>
      <c r="ADE617" s="150"/>
      <c r="ADF617" s="150"/>
      <c r="ADG617" s="150"/>
      <c r="ADH617" s="150"/>
      <c r="ADI617" s="150"/>
      <c r="ADJ617" s="150"/>
      <c r="ADK617" s="150"/>
      <c r="ADL617" s="150"/>
      <c r="ADM617" s="150"/>
      <c r="ADN617" s="150"/>
      <c r="ADO617" s="150"/>
      <c r="ADP617" s="150"/>
      <c r="ADQ617" s="150"/>
      <c r="ADR617" s="150"/>
      <c r="ADS617" s="150"/>
      <c r="ADT617" s="150"/>
      <c r="ADU617" s="150"/>
      <c r="ADV617" s="150"/>
      <c r="ADW617" s="150"/>
      <c r="ADX617" s="150"/>
      <c r="ADY617" s="150"/>
      <c r="ADZ617" s="150"/>
      <c r="AEA617" s="150"/>
      <c r="AEB617" s="150"/>
      <c r="AEC617" s="150"/>
      <c r="AED617" s="150"/>
      <c r="AEE617" s="150"/>
      <c r="AEF617" s="150"/>
      <c r="AEG617" s="150"/>
      <c r="AEH617" s="150"/>
      <c r="AEI617" s="150"/>
      <c r="AEJ617" s="150"/>
      <c r="AEK617" s="150"/>
      <c r="AEL617" s="150"/>
      <c r="AEM617" s="150"/>
      <c r="AEN617" s="150"/>
      <c r="AEO617" s="150"/>
      <c r="AEP617" s="150"/>
      <c r="AEQ617" s="150"/>
      <c r="AER617" s="150"/>
      <c r="AES617" s="150"/>
      <c r="AET617" s="150"/>
      <c r="AEU617" s="150"/>
      <c r="AEV617" s="150"/>
      <c r="AEW617" s="150"/>
      <c r="AEX617" s="150"/>
      <c r="AEY617" s="150"/>
      <c r="AEZ617" s="150"/>
      <c r="AFA617" s="150"/>
      <c r="AFB617" s="150"/>
      <c r="AFC617" s="150"/>
      <c r="AFD617" s="150"/>
      <c r="AFE617" s="150"/>
      <c r="AFF617" s="150"/>
      <c r="AFG617" s="150"/>
      <c r="AFH617" s="150"/>
      <c r="AFI617" s="150"/>
      <c r="AFJ617" s="150"/>
      <c r="AFK617" s="150"/>
      <c r="AFL617" s="150"/>
      <c r="AFM617" s="150"/>
      <c r="AFN617" s="150"/>
      <c r="AFO617" s="150"/>
      <c r="AFP617" s="150"/>
      <c r="AFQ617" s="150"/>
      <c r="AFR617" s="150"/>
      <c r="AFS617" s="150"/>
      <c r="AFT617" s="150"/>
      <c r="AFU617" s="150"/>
      <c r="AFV617" s="150"/>
      <c r="AFW617" s="150"/>
      <c r="AFX617" s="150"/>
      <c r="AFY617" s="150"/>
      <c r="AFZ617" s="150"/>
      <c r="AGA617" s="150"/>
      <c r="AGB617" s="150"/>
      <c r="AGC617" s="150"/>
      <c r="AGD617" s="150"/>
      <c r="AGE617" s="150"/>
      <c r="AGF617" s="150"/>
      <c r="AGG617" s="150"/>
      <c r="AGH617" s="150"/>
      <c r="AGI617" s="150"/>
      <c r="AGJ617" s="150"/>
      <c r="AGK617" s="150"/>
      <c r="AGL617" s="150"/>
      <c r="AGM617" s="150"/>
      <c r="AGN617" s="150"/>
      <c r="AGO617" s="150"/>
      <c r="AGP617" s="150"/>
      <c r="AGQ617" s="150"/>
      <c r="AGR617" s="150"/>
      <c r="AGS617" s="150"/>
      <c r="AGT617" s="150"/>
      <c r="AGU617" s="150"/>
      <c r="AGV617" s="150"/>
      <c r="AGW617" s="150"/>
      <c r="AGX617" s="150"/>
      <c r="AGY617" s="150"/>
      <c r="AGZ617" s="150"/>
      <c r="AHA617" s="150"/>
      <c r="AHB617" s="150"/>
      <c r="AHC617" s="150"/>
      <c r="AHD617" s="150"/>
      <c r="AHE617" s="150"/>
      <c r="AHF617" s="150"/>
      <c r="AHG617" s="150"/>
      <c r="AHH617" s="150"/>
      <c r="AHI617" s="150"/>
      <c r="AHJ617" s="150"/>
      <c r="AHK617" s="150"/>
      <c r="AHL617" s="150"/>
      <c r="AHM617" s="150"/>
      <c r="AHN617" s="150"/>
      <c r="AHO617" s="150"/>
      <c r="AHP617" s="150"/>
      <c r="AHQ617" s="150"/>
      <c r="AHR617" s="150"/>
      <c r="AHS617" s="150"/>
      <c r="AHT617" s="150"/>
      <c r="AHU617" s="150"/>
      <c r="AHV617" s="150"/>
      <c r="AHW617" s="150"/>
      <c r="AHX617" s="150"/>
      <c r="AHY617" s="150"/>
      <c r="AHZ617" s="150"/>
      <c r="AIA617" s="150"/>
      <c r="AIB617" s="150"/>
      <c r="AIC617" s="150"/>
      <c r="AID617" s="150"/>
      <c r="AIE617" s="150"/>
      <c r="AIF617" s="150"/>
      <c r="AIG617" s="150"/>
      <c r="AIH617" s="150"/>
      <c r="AII617" s="150"/>
      <c r="AIJ617" s="150"/>
      <c r="AIK617" s="150"/>
      <c r="AIL617" s="150"/>
      <c r="AIM617" s="150"/>
      <c r="AIN617" s="150"/>
      <c r="AIO617" s="150"/>
      <c r="AIP617" s="150"/>
      <c r="AIQ617" s="150"/>
      <c r="AIR617" s="150"/>
      <c r="AIS617" s="150"/>
      <c r="AIT617" s="150"/>
      <c r="AIU617" s="150"/>
      <c r="AIV617" s="150"/>
      <c r="AIW617" s="150"/>
      <c r="AIX617" s="150"/>
      <c r="AIY617" s="150"/>
      <c r="AIZ617" s="150"/>
      <c r="AJA617" s="150"/>
      <c r="AJB617" s="150"/>
      <c r="AJC617" s="150"/>
      <c r="AJD617" s="150"/>
      <c r="AJE617" s="150"/>
      <c r="AJF617" s="150"/>
      <c r="AJG617" s="150"/>
      <c r="AJH617" s="150"/>
      <c r="AJI617" s="150"/>
      <c r="AJJ617" s="150"/>
      <c r="AJK617" s="150"/>
      <c r="AJL617" s="150"/>
      <c r="AJM617" s="150"/>
      <c r="AJN617" s="150"/>
      <c r="AJO617" s="150"/>
      <c r="AJP617" s="150"/>
      <c r="AJQ617" s="150"/>
      <c r="AJR617" s="150"/>
      <c r="AJS617" s="150"/>
      <c r="AJT617" s="150"/>
      <c r="AJU617" s="150"/>
      <c r="AJV617" s="150"/>
      <c r="AJW617" s="150"/>
      <c r="AJX617" s="150"/>
      <c r="AJY617" s="150"/>
      <c r="AJZ617" s="150"/>
      <c r="AKA617" s="150"/>
      <c r="AKB617" s="150"/>
      <c r="AKC617" s="150"/>
      <c r="AKD617" s="150"/>
      <c r="AKE617" s="150"/>
      <c r="AKF617" s="150"/>
      <c r="AKG617" s="150"/>
      <c r="AKH617" s="150"/>
      <c r="AKI617" s="150"/>
      <c r="AKJ617" s="150"/>
      <c r="AKK617" s="150"/>
      <c r="AKL617" s="150"/>
      <c r="AKM617" s="150"/>
      <c r="AKN617" s="150"/>
      <c r="AKO617" s="150"/>
      <c r="AKP617" s="150"/>
      <c r="AKQ617" s="150"/>
      <c r="AKR617" s="150"/>
      <c r="AKS617" s="150"/>
      <c r="AKT617" s="150"/>
      <c r="AKU617" s="150"/>
      <c r="AKV617" s="150"/>
      <c r="AKW617" s="150"/>
      <c r="AKX617" s="150"/>
      <c r="AKY617" s="150"/>
      <c r="AKZ617" s="150"/>
      <c r="ALA617" s="150"/>
      <c r="ALB617" s="150"/>
      <c r="ALC617" s="150"/>
      <c r="ALD617" s="150"/>
      <c r="ALE617" s="150"/>
      <c r="ALF617" s="150"/>
      <c r="ALG617" s="150"/>
      <c r="ALH617" s="150"/>
      <c r="ALI617" s="150"/>
      <c r="ALJ617" s="150"/>
      <c r="ALK617" s="150"/>
      <c r="ALL617" s="150"/>
      <c r="ALM617" s="150"/>
      <c r="ALN617" s="150"/>
      <c r="ALO617" s="150"/>
      <c r="ALP617" s="150"/>
      <c r="ALQ617" s="150"/>
      <c r="ALR617" s="150"/>
      <c r="ALS617" s="150"/>
      <c r="ALT617" s="150"/>
      <c r="ALU617" s="150"/>
      <c r="ALV617" s="150"/>
      <c r="ALW617" s="150"/>
      <c r="ALX617" s="150"/>
      <c r="ALY617" s="150"/>
      <c r="ALZ617" s="150"/>
      <c r="AMA617" s="150"/>
      <c r="AMB617" s="150"/>
      <c r="AMC617" s="150"/>
      <c r="AMD617" s="150"/>
      <c r="AME617" s="150"/>
      <c r="AMF617" s="150"/>
      <c r="AMG617" s="150"/>
      <c r="AMH617" s="150"/>
      <c r="AMI617" s="150"/>
      <c r="AMJ617" s="150"/>
      <c r="AMK617" s="150"/>
    </row>
    <row r="618" spans="1:1026" s="250" customFormat="1" x14ac:dyDescent="0.25">
      <c r="A618" s="404" t="s">
        <v>13656</v>
      </c>
      <c r="B618" s="257">
        <v>618</v>
      </c>
      <c r="C618" s="356" t="s">
        <v>31698</v>
      </c>
      <c r="D618" s="308" t="s">
        <v>13655</v>
      </c>
      <c r="E618" s="277"/>
      <c r="F618" s="278">
        <v>3</v>
      </c>
      <c r="G618" s="280">
        <v>3</v>
      </c>
      <c r="H618" s="280">
        <v>3</v>
      </c>
      <c r="I618" s="489" t="s">
        <v>750</v>
      </c>
      <c r="J618" s="278" t="s">
        <v>748</v>
      </c>
      <c r="K618" s="278">
        <v>1</v>
      </c>
      <c r="L618" s="278"/>
      <c r="M618" s="278"/>
      <c r="N618" s="278"/>
      <c r="O618" s="278"/>
      <c r="P618" s="278"/>
      <c r="Q618" s="278"/>
      <c r="R618" s="278"/>
      <c r="S618" s="278"/>
      <c r="T618" s="278"/>
      <c r="U618" s="278"/>
      <c r="V618" s="278"/>
      <c r="W618" s="283">
        <f t="shared" si="270"/>
        <v>100</v>
      </c>
      <c r="X618" s="283">
        <f t="shared" si="271"/>
        <v>100</v>
      </c>
      <c r="Y618" s="283">
        <f t="shared" si="268"/>
        <v>100</v>
      </c>
      <c r="Z618" s="283">
        <f t="shared" si="263"/>
        <v>100</v>
      </c>
      <c r="AA618" s="283">
        <f t="shared" si="264"/>
        <v>100</v>
      </c>
      <c r="AB618" s="287">
        <f t="shared" si="253"/>
        <v>100</v>
      </c>
      <c r="AC618" s="287">
        <f t="shared" si="252"/>
        <v>100</v>
      </c>
      <c r="AD618" s="287">
        <f t="shared" si="265"/>
        <v>100</v>
      </c>
      <c r="AE618" s="284">
        <f t="shared" si="260"/>
        <v>100</v>
      </c>
      <c r="AF618" s="284">
        <f t="shared" si="261"/>
        <v>100</v>
      </c>
      <c r="AG618" s="268">
        <f t="shared" si="266"/>
        <v>1</v>
      </c>
      <c r="AH618" s="268">
        <f t="shared" si="267"/>
        <v>1</v>
      </c>
      <c r="AI618" s="268">
        <f t="shared" si="269"/>
        <v>3</v>
      </c>
      <c r="AJ618" s="268">
        <f t="shared" si="259"/>
        <v>5</v>
      </c>
      <c r="AK618" s="305" t="s">
        <v>750</v>
      </c>
      <c r="AL618" s="277">
        <v>1</v>
      </c>
      <c r="AM618" s="277">
        <v>1</v>
      </c>
      <c r="AN618" s="511"/>
      <c r="AO618" s="277">
        <v>1</v>
      </c>
      <c r="AP618" s="277">
        <v>10</v>
      </c>
      <c r="AQ618" s="277"/>
      <c r="AR618" s="356" t="s">
        <v>31699</v>
      </c>
      <c r="AS618" s="356"/>
      <c r="AT618" s="277"/>
      <c r="AU618" s="277"/>
      <c r="AV618" s="150"/>
      <c r="AMK618" s="150"/>
    </row>
    <row r="619" spans="1:1026" s="250" customFormat="1" x14ac:dyDescent="0.25">
      <c r="A619" s="258" t="s">
        <v>13597</v>
      </c>
      <c r="B619" s="257">
        <v>619</v>
      </c>
      <c r="C619" s="356" t="s">
        <v>31700</v>
      </c>
      <c r="D619" s="308" t="s">
        <v>31701</v>
      </c>
      <c r="E619" s="277"/>
      <c r="F619" s="278"/>
      <c r="G619" s="280"/>
      <c r="H619" s="280"/>
      <c r="I619" s="489" t="s">
        <v>750</v>
      </c>
      <c r="J619" s="278" t="s">
        <v>748</v>
      </c>
      <c r="K619" s="278">
        <v>1</v>
      </c>
      <c r="L619" s="278"/>
      <c r="M619" s="278"/>
      <c r="N619" s="278"/>
      <c r="O619" s="278"/>
      <c r="P619" s="278"/>
      <c r="Q619" s="278"/>
      <c r="R619" s="278"/>
      <c r="S619" s="278"/>
      <c r="T619" s="278"/>
      <c r="U619" s="278"/>
      <c r="V619" s="278"/>
      <c r="W619" s="283">
        <f t="shared" si="270"/>
        <v>100</v>
      </c>
      <c r="X619" s="283">
        <f t="shared" si="271"/>
        <v>100</v>
      </c>
      <c r="Y619" s="283">
        <f t="shared" si="268"/>
        <v>100</v>
      </c>
      <c r="Z619" s="283">
        <f t="shared" si="263"/>
        <v>100</v>
      </c>
      <c r="AA619" s="283">
        <f t="shared" si="264"/>
        <v>100</v>
      </c>
      <c r="AB619" s="287">
        <f t="shared" si="253"/>
        <v>100</v>
      </c>
      <c r="AC619" s="287">
        <f t="shared" si="252"/>
        <v>100</v>
      </c>
      <c r="AD619" s="287">
        <f t="shared" si="265"/>
        <v>100</v>
      </c>
      <c r="AE619" s="284">
        <f t="shared" si="260"/>
        <v>100</v>
      </c>
      <c r="AF619" s="284">
        <f t="shared" si="261"/>
        <v>100</v>
      </c>
      <c r="AG619" s="268">
        <f t="shared" si="266"/>
        <v>1</v>
      </c>
      <c r="AH619" s="268">
        <f t="shared" si="267"/>
        <v>1</v>
      </c>
      <c r="AI619" s="268">
        <f t="shared" si="269"/>
        <v>3</v>
      </c>
      <c r="AJ619" s="268">
        <f t="shared" si="259"/>
        <v>5</v>
      </c>
      <c r="AK619" s="305" t="s">
        <v>750</v>
      </c>
      <c r="AL619" s="277">
        <v>1</v>
      </c>
      <c r="AM619" s="277"/>
      <c r="AN619" s="511"/>
      <c r="AO619" s="277"/>
      <c r="AP619" s="277"/>
      <c r="AQ619" s="277"/>
      <c r="AR619" s="356" t="s">
        <v>31702</v>
      </c>
      <c r="AS619" s="356"/>
      <c r="AT619" s="277"/>
      <c r="AU619" s="277"/>
      <c r="AV619" s="150"/>
      <c r="AW619" s="150"/>
      <c r="AX619" s="150"/>
      <c r="AY619" s="150"/>
      <c r="AZ619" s="150"/>
      <c r="BA619" s="150"/>
      <c r="BB619" s="150"/>
      <c r="BC619" s="150"/>
      <c r="BD619" s="150"/>
      <c r="BE619" s="150"/>
      <c r="BF619" s="150"/>
      <c r="BG619" s="150"/>
      <c r="BH619" s="150"/>
      <c r="BI619" s="150"/>
      <c r="BJ619" s="150"/>
      <c r="BK619" s="150"/>
      <c r="BL619" s="150"/>
      <c r="BM619" s="150"/>
      <c r="BN619" s="150"/>
      <c r="BO619" s="150"/>
      <c r="BP619" s="150"/>
      <c r="BQ619" s="150"/>
      <c r="BR619" s="150"/>
      <c r="BS619" s="150"/>
      <c r="BT619" s="150"/>
      <c r="BU619" s="150"/>
      <c r="BV619" s="150"/>
      <c r="BW619" s="150"/>
      <c r="BX619" s="150"/>
      <c r="BY619" s="150"/>
      <c r="BZ619" s="150"/>
      <c r="CA619" s="150"/>
      <c r="CB619" s="150"/>
      <c r="CC619" s="150"/>
      <c r="CD619" s="150"/>
      <c r="CE619" s="150"/>
      <c r="CF619" s="150"/>
      <c r="CG619" s="150"/>
      <c r="CH619" s="150"/>
      <c r="CI619" s="150"/>
      <c r="CJ619" s="150"/>
      <c r="CK619" s="150"/>
      <c r="CL619" s="150"/>
      <c r="CM619" s="150"/>
      <c r="CN619" s="150"/>
      <c r="CO619" s="150"/>
      <c r="CP619" s="150"/>
      <c r="CQ619" s="150"/>
      <c r="CR619" s="150"/>
      <c r="CS619" s="150"/>
      <c r="CT619" s="150"/>
      <c r="CU619" s="150"/>
      <c r="CV619" s="150"/>
      <c r="CW619" s="150"/>
      <c r="CX619" s="150"/>
      <c r="CY619" s="150"/>
      <c r="CZ619" s="150"/>
      <c r="DA619" s="150"/>
      <c r="DB619" s="150"/>
      <c r="DC619" s="150"/>
      <c r="DD619" s="150"/>
      <c r="DE619" s="150"/>
      <c r="DF619" s="150"/>
      <c r="DG619" s="150"/>
      <c r="DH619" s="150"/>
      <c r="DI619" s="150"/>
      <c r="DJ619" s="150"/>
      <c r="DK619" s="150"/>
      <c r="DL619" s="150"/>
      <c r="DM619" s="150"/>
      <c r="DN619" s="150"/>
      <c r="DO619" s="150"/>
      <c r="DP619" s="150"/>
      <c r="DQ619" s="150"/>
      <c r="DR619" s="150"/>
      <c r="DS619" s="150"/>
      <c r="DT619" s="150"/>
      <c r="DU619" s="150"/>
      <c r="DV619" s="150"/>
      <c r="DW619" s="150"/>
      <c r="DX619" s="150"/>
      <c r="DY619" s="150"/>
      <c r="DZ619" s="150"/>
      <c r="EA619" s="150"/>
      <c r="EB619" s="150"/>
      <c r="EC619" s="150"/>
      <c r="ED619" s="150"/>
      <c r="EE619" s="150"/>
      <c r="EF619" s="150"/>
      <c r="EG619" s="150"/>
      <c r="EH619" s="150"/>
      <c r="EI619" s="150"/>
      <c r="EJ619" s="150"/>
      <c r="EK619" s="150"/>
      <c r="EL619" s="150"/>
      <c r="EM619" s="150"/>
      <c r="EN619" s="150"/>
      <c r="EO619" s="150"/>
      <c r="EP619" s="150"/>
      <c r="EQ619" s="150"/>
      <c r="ER619" s="150"/>
      <c r="ES619" s="150"/>
      <c r="ET619" s="150"/>
      <c r="EU619" s="150"/>
      <c r="EV619" s="150"/>
      <c r="EW619" s="150"/>
      <c r="EX619" s="150"/>
      <c r="EY619" s="150"/>
      <c r="EZ619" s="150"/>
      <c r="FA619" s="150"/>
      <c r="FB619" s="150"/>
      <c r="FC619" s="150"/>
      <c r="FD619" s="150"/>
      <c r="FE619" s="150"/>
      <c r="FF619" s="150"/>
      <c r="FG619" s="150"/>
      <c r="FH619" s="150"/>
      <c r="FI619" s="150"/>
      <c r="FJ619" s="150"/>
      <c r="FK619" s="150"/>
      <c r="FL619" s="150"/>
      <c r="FM619" s="150"/>
      <c r="FN619" s="150"/>
      <c r="FO619" s="150"/>
      <c r="FP619" s="150"/>
      <c r="FQ619" s="150"/>
      <c r="FR619" s="150"/>
      <c r="FS619" s="150"/>
      <c r="FT619" s="150"/>
      <c r="FU619" s="150"/>
      <c r="FV619" s="150"/>
      <c r="FW619" s="150"/>
      <c r="FX619" s="150"/>
      <c r="FY619" s="150"/>
      <c r="FZ619" s="150"/>
      <c r="GA619" s="150"/>
      <c r="GB619" s="150"/>
      <c r="GC619" s="150"/>
      <c r="GD619" s="150"/>
      <c r="GE619" s="150"/>
      <c r="GF619" s="150"/>
      <c r="GG619" s="150"/>
      <c r="GH619" s="150"/>
      <c r="GI619" s="150"/>
      <c r="GJ619" s="150"/>
      <c r="GK619" s="150"/>
      <c r="GL619" s="150"/>
      <c r="GM619" s="150"/>
      <c r="GN619" s="150"/>
      <c r="GO619" s="150"/>
      <c r="GP619" s="150"/>
      <c r="GQ619" s="150"/>
      <c r="GR619" s="150"/>
      <c r="GS619" s="150"/>
      <c r="GT619" s="150"/>
      <c r="GU619" s="150"/>
      <c r="GV619" s="150"/>
      <c r="GW619" s="150"/>
      <c r="GX619" s="150"/>
      <c r="GY619" s="150"/>
      <c r="GZ619" s="150"/>
      <c r="HA619" s="150"/>
      <c r="HB619" s="150"/>
      <c r="HC619" s="150"/>
      <c r="HD619" s="150"/>
      <c r="HE619" s="150"/>
      <c r="HF619" s="150"/>
      <c r="HG619" s="150"/>
      <c r="HH619" s="150"/>
      <c r="HI619" s="150"/>
      <c r="HJ619" s="150"/>
      <c r="HK619" s="150"/>
      <c r="HL619" s="150"/>
      <c r="HM619" s="150"/>
      <c r="HN619" s="150"/>
      <c r="HO619" s="150"/>
      <c r="HP619" s="150"/>
      <c r="HQ619" s="150"/>
      <c r="HR619" s="150"/>
      <c r="HS619" s="150"/>
      <c r="HT619" s="150"/>
      <c r="HU619" s="150"/>
      <c r="HV619" s="150"/>
      <c r="HW619" s="150"/>
      <c r="HX619" s="150"/>
      <c r="HY619" s="150"/>
      <c r="HZ619" s="150"/>
      <c r="IA619" s="150"/>
      <c r="IB619" s="150"/>
      <c r="IC619" s="150"/>
      <c r="ID619" s="150"/>
      <c r="IE619" s="150"/>
      <c r="IF619" s="150"/>
      <c r="IG619" s="150"/>
      <c r="IH619" s="150"/>
      <c r="II619" s="150"/>
      <c r="IJ619" s="150"/>
      <c r="IK619" s="150"/>
      <c r="IL619" s="150"/>
      <c r="IM619" s="150"/>
      <c r="IN619" s="150"/>
      <c r="IO619" s="150"/>
      <c r="IP619" s="150"/>
      <c r="IQ619" s="150"/>
      <c r="IR619" s="150"/>
      <c r="IS619" s="150"/>
      <c r="IT619" s="150"/>
      <c r="IU619" s="150"/>
      <c r="IV619" s="150"/>
      <c r="IW619" s="150"/>
      <c r="IX619" s="150"/>
      <c r="IY619" s="150"/>
      <c r="IZ619" s="150"/>
      <c r="JA619" s="150"/>
      <c r="JB619" s="150"/>
      <c r="JC619" s="150"/>
      <c r="JD619" s="150"/>
      <c r="JE619" s="150"/>
      <c r="JF619" s="150"/>
      <c r="JG619" s="150"/>
      <c r="JH619" s="150"/>
      <c r="JI619" s="150"/>
      <c r="JJ619" s="150"/>
      <c r="JK619" s="150"/>
      <c r="JL619" s="150"/>
      <c r="JM619" s="150"/>
      <c r="JN619" s="150"/>
      <c r="JO619" s="150"/>
      <c r="JP619" s="150"/>
      <c r="JQ619" s="150"/>
      <c r="JR619" s="150"/>
      <c r="JS619" s="150"/>
      <c r="JT619" s="150"/>
      <c r="JU619" s="150"/>
      <c r="JV619" s="150"/>
      <c r="JW619" s="150"/>
      <c r="JX619" s="150"/>
      <c r="JY619" s="150"/>
      <c r="JZ619" s="150"/>
      <c r="KA619" s="150"/>
      <c r="KB619" s="150"/>
      <c r="KC619" s="150"/>
      <c r="KD619" s="150"/>
      <c r="KE619" s="150"/>
      <c r="KF619" s="150"/>
      <c r="KG619" s="150"/>
      <c r="KH619" s="150"/>
      <c r="KI619" s="150"/>
      <c r="KJ619" s="150"/>
      <c r="KK619" s="150"/>
      <c r="KL619" s="150"/>
      <c r="KM619" s="150"/>
      <c r="KN619" s="150"/>
      <c r="KO619" s="150"/>
      <c r="KP619" s="150"/>
      <c r="KQ619" s="150"/>
      <c r="KR619" s="150"/>
      <c r="KS619" s="150"/>
      <c r="KT619" s="150"/>
      <c r="KU619" s="150"/>
      <c r="KV619" s="150"/>
      <c r="KW619" s="150"/>
      <c r="KX619" s="150"/>
      <c r="KY619" s="150"/>
      <c r="KZ619" s="150"/>
      <c r="LA619" s="150"/>
      <c r="LB619" s="150"/>
      <c r="LC619" s="150"/>
      <c r="LD619" s="150"/>
      <c r="LE619" s="150"/>
      <c r="LF619" s="150"/>
      <c r="LG619" s="150"/>
      <c r="LH619" s="150"/>
      <c r="LI619" s="150"/>
      <c r="LJ619" s="150"/>
      <c r="LK619" s="150"/>
      <c r="LL619" s="150"/>
      <c r="LM619" s="150"/>
      <c r="LN619" s="150"/>
      <c r="LO619" s="150"/>
      <c r="LP619" s="150"/>
      <c r="LQ619" s="150"/>
      <c r="LR619" s="150"/>
      <c r="LS619" s="150"/>
      <c r="LT619" s="150"/>
      <c r="LU619" s="150"/>
      <c r="LV619" s="150"/>
      <c r="LW619" s="150"/>
      <c r="LX619" s="150"/>
      <c r="LY619" s="150"/>
      <c r="LZ619" s="150"/>
      <c r="MA619" s="150"/>
      <c r="MB619" s="150"/>
      <c r="MC619" s="150"/>
      <c r="MD619" s="150"/>
      <c r="ME619" s="150"/>
      <c r="MF619" s="150"/>
      <c r="MG619" s="150"/>
      <c r="MH619" s="150"/>
      <c r="MI619" s="150"/>
      <c r="MJ619" s="150"/>
      <c r="MK619" s="150"/>
      <c r="ML619" s="150"/>
      <c r="MM619" s="150"/>
      <c r="MN619" s="150"/>
      <c r="MO619" s="150"/>
      <c r="MP619" s="150"/>
      <c r="MQ619" s="150"/>
      <c r="MR619" s="150"/>
      <c r="MS619" s="150"/>
      <c r="MT619" s="150"/>
      <c r="MU619" s="150"/>
      <c r="MV619" s="150"/>
      <c r="MW619" s="150"/>
      <c r="MX619" s="150"/>
      <c r="MY619" s="150"/>
      <c r="MZ619" s="150"/>
      <c r="NA619" s="150"/>
      <c r="NB619" s="150"/>
      <c r="NC619" s="150"/>
      <c r="ND619" s="150"/>
      <c r="NE619" s="150"/>
      <c r="NF619" s="150"/>
      <c r="NG619" s="150"/>
      <c r="NH619" s="150"/>
      <c r="NI619" s="150"/>
      <c r="NJ619" s="150"/>
      <c r="NK619" s="150"/>
      <c r="NL619" s="150"/>
      <c r="NM619" s="150"/>
      <c r="NN619" s="150"/>
      <c r="NO619" s="150"/>
      <c r="NP619" s="150"/>
      <c r="NQ619" s="150"/>
      <c r="NR619" s="150"/>
      <c r="NS619" s="150"/>
      <c r="NT619" s="150"/>
      <c r="NU619" s="150"/>
      <c r="NV619" s="150"/>
      <c r="NW619" s="150"/>
      <c r="NX619" s="150"/>
      <c r="NY619" s="150"/>
      <c r="NZ619" s="150"/>
      <c r="OA619" s="150"/>
      <c r="OB619" s="150"/>
      <c r="OC619" s="150"/>
      <c r="OD619" s="150"/>
      <c r="OE619" s="150"/>
      <c r="OF619" s="150"/>
      <c r="OG619" s="150"/>
      <c r="OH619" s="150"/>
      <c r="OI619" s="150"/>
      <c r="OJ619" s="150"/>
      <c r="OK619" s="150"/>
      <c r="OL619" s="150"/>
      <c r="OM619" s="150"/>
      <c r="ON619" s="150"/>
      <c r="OO619" s="150"/>
      <c r="OP619" s="150"/>
      <c r="OQ619" s="150"/>
      <c r="OR619" s="150"/>
      <c r="OS619" s="150"/>
      <c r="OT619" s="150"/>
      <c r="OU619" s="150"/>
      <c r="OV619" s="150"/>
      <c r="OW619" s="150"/>
      <c r="OX619" s="150"/>
      <c r="OY619" s="150"/>
      <c r="OZ619" s="150"/>
      <c r="PA619" s="150"/>
      <c r="PB619" s="150"/>
      <c r="PC619" s="150"/>
      <c r="PD619" s="150"/>
      <c r="PE619" s="150"/>
      <c r="PF619" s="150"/>
      <c r="PG619" s="150"/>
      <c r="PH619" s="150"/>
      <c r="PI619" s="150"/>
      <c r="PJ619" s="150"/>
      <c r="PK619" s="150"/>
      <c r="PL619" s="150"/>
      <c r="PM619" s="150"/>
      <c r="PN619" s="150"/>
      <c r="PO619" s="150"/>
      <c r="PP619" s="150"/>
      <c r="PQ619" s="150"/>
      <c r="PR619" s="150"/>
      <c r="PS619" s="150"/>
      <c r="PT619" s="150"/>
      <c r="PU619" s="150"/>
      <c r="PV619" s="150"/>
      <c r="PW619" s="150"/>
      <c r="PX619" s="150"/>
      <c r="PY619" s="150"/>
      <c r="PZ619" s="150"/>
      <c r="QA619" s="150"/>
      <c r="QB619" s="150"/>
      <c r="QC619" s="150"/>
      <c r="QD619" s="150"/>
      <c r="QE619" s="150"/>
      <c r="QF619" s="150"/>
      <c r="QG619" s="150"/>
      <c r="QH619" s="150"/>
      <c r="QI619" s="150"/>
      <c r="QJ619" s="150"/>
      <c r="QK619" s="150"/>
      <c r="QL619" s="150"/>
      <c r="QM619" s="150"/>
      <c r="QN619" s="150"/>
      <c r="QO619" s="150"/>
      <c r="QP619" s="150"/>
      <c r="QQ619" s="150"/>
      <c r="QR619" s="150"/>
      <c r="QS619" s="150"/>
      <c r="QT619" s="150"/>
      <c r="QU619" s="150"/>
      <c r="QV619" s="150"/>
      <c r="QW619" s="150"/>
      <c r="QX619" s="150"/>
      <c r="QY619" s="150"/>
      <c r="QZ619" s="150"/>
      <c r="RA619" s="150"/>
      <c r="RB619" s="150"/>
      <c r="RC619" s="150"/>
      <c r="RD619" s="150"/>
      <c r="RE619" s="150"/>
      <c r="RF619" s="150"/>
      <c r="RG619" s="150"/>
      <c r="RH619" s="150"/>
      <c r="RI619" s="150"/>
      <c r="RJ619" s="150"/>
      <c r="RK619" s="150"/>
      <c r="RL619" s="150"/>
      <c r="RM619" s="150"/>
      <c r="RN619" s="150"/>
      <c r="RO619" s="150"/>
      <c r="RP619" s="150"/>
      <c r="RQ619" s="150"/>
      <c r="RR619" s="150"/>
      <c r="RS619" s="150"/>
      <c r="RT619" s="150"/>
      <c r="RU619" s="150"/>
      <c r="RV619" s="150"/>
      <c r="RW619" s="150"/>
      <c r="RX619" s="150"/>
      <c r="RY619" s="150"/>
      <c r="RZ619" s="150"/>
      <c r="SA619" s="150"/>
      <c r="SB619" s="150"/>
      <c r="SC619" s="150"/>
      <c r="SD619" s="150"/>
      <c r="SE619" s="150"/>
      <c r="SF619" s="150"/>
      <c r="SG619" s="150"/>
      <c r="SH619" s="150"/>
      <c r="SI619" s="150"/>
      <c r="SJ619" s="150"/>
      <c r="SK619" s="150"/>
      <c r="SL619" s="150"/>
      <c r="SM619" s="150"/>
      <c r="SN619" s="150"/>
      <c r="SO619" s="150"/>
      <c r="SP619" s="150"/>
      <c r="SQ619" s="150"/>
      <c r="SR619" s="150"/>
      <c r="SS619" s="150"/>
      <c r="ST619" s="150"/>
      <c r="SU619" s="150"/>
      <c r="SV619" s="150"/>
      <c r="SW619" s="150"/>
      <c r="SX619" s="150"/>
      <c r="SY619" s="150"/>
      <c r="SZ619" s="150"/>
      <c r="TA619" s="150"/>
      <c r="TB619" s="150"/>
      <c r="TC619" s="150"/>
      <c r="TD619" s="150"/>
      <c r="TE619" s="150"/>
      <c r="TF619" s="150"/>
      <c r="TG619" s="150"/>
      <c r="TH619" s="150"/>
      <c r="TI619" s="150"/>
      <c r="TJ619" s="150"/>
      <c r="TK619" s="150"/>
      <c r="TL619" s="150"/>
      <c r="TM619" s="150"/>
      <c r="TN619" s="150"/>
      <c r="TO619" s="150"/>
      <c r="TP619" s="150"/>
      <c r="TQ619" s="150"/>
      <c r="TR619" s="150"/>
      <c r="TS619" s="150"/>
      <c r="TT619" s="150"/>
      <c r="TU619" s="150"/>
      <c r="TV619" s="150"/>
      <c r="TW619" s="150"/>
      <c r="TX619" s="150"/>
      <c r="TY619" s="150"/>
      <c r="TZ619" s="150"/>
      <c r="UA619" s="150"/>
      <c r="UB619" s="150"/>
      <c r="UC619" s="150"/>
      <c r="UD619" s="150"/>
      <c r="UE619" s="150"/>
      <c r="UF619" s="150"/>
      <c r="UG619" s="150"/>
      <c r="UH619" s="150"/>
      <c r="UI619" s="150"/>
      <c r="UJ619" s="150"/>
      <c r="UK619" s="150"/>
      <c r="UL619" s="150"/>
      <c r="UM619" s="150"/>
      <c r="UN619" s="150"/>
      <c r="UO619" s="150"/>
      <c r="UP619" s="150"/>
      <c r="UQ619" s="150"/>
      <c r="UR619" s="150"/>
      <c r="US619" s="150"/>
      <c r="UT619" s="150"/>
      <c r="UU619" s="150"/>
      <c r="UV619" s="150"/>
      <c r="UW619" s="150"/>
      <c r="UX619" s="150"/>
      <c r="UY619" s="150"/>
      <c r="UZ619" s="150"/>
      <c r="VA619" s="150"/>
      <c r="VB619" s="150"/>
      <c r="VC619" s="150"/>
      <c r="VD619" s="150"/>
      <c r="VE619" s="150"/>
      <c r="VF619" s="150"/>
      <c r="VG619" s="150"/>
      <c r="VH619" s="150"/>
      <c r="VI619" s="150"/>
      <c r="VJ619" s="150"/>
      <c r="VK619" s="150"/>
      <c r="VL619" s="150"/>
      <c r="VM619" s="150"/>
      <c r="VN619" s="150"/>
      <c r="VO619" s="150"/>
      <c r="VP619" s="150"/>
      <c r="VQ619" s="150"/>
      <c r="VR619" s="150"/>
      <c r="VS619" s="150"/>
      <c r="VT619" s="150"/>
      <c r="VU619" s="150"/>
      <c r="VV619" s="150"/>
      <c r="VW619" s="150"/>
      <c r="VX619" s="150"/>
      <c r="VY619" s="150"/>
      <c r="VZ619" s="150"/>
      <c r="WA619" s="150"/>
      <c r="WB619" s="150"/>
      <c r="WC619" s="150"/>
      <c r="WD619" s="150"/>
      <c r="WE619" s="150"/>
      <c r="WF619" s="150"/>
      <c r="WG619" s="150"/>
      <c r="WH619" s="150"/>
      <c r="WI619" s="150"/>
      <c r="WJ619" s="150"/>
      <c r="WK619" s="150"/>
      <c r="WL619" s="150"/>
      <c r="WM619" s="150"/>
      <c r="WN619" s="150"/>
      <c r="WO619" s="150"/>
      <c r="WP619" s="150"/>
      <c r="WQ619" s="150"/>
      <c r="WR619" s="150"/>
      <c r="WS619" s="150"/>
      <c r="WT619" s="150"/>
      <c r="WU619" s="150"/>
      <c r="WV619" s="150"/>
      <c r="WW619" s="150"/>
      <c r="WX619" s="150"/>
      <c r="WY619" s="150"/>
      <c r="WZ619" s="150"/>
      <c r="XA619" s="150"/>
      <c r="XB619" s="150"/>
      <c r="XC619" s="150"/>
      <c r="XD619" s="150"/>
      <c r="XE619" s="150"/>
      <c r="XF619" s="150"/>
      <c r="XG619" s="150"/>
      <c r="XH619" s="150"/>
      <c r="XI619" s="150"/>
      <c r="XJ619" s="150"/>
      <c r="XK619" s="150"/>
      <c r="XL619" s="150"/>
      <c r="XM619" s="150"/>
      <c r="XN619" s="150"/>
      <c r="XO619" s="150"/>
      <c r="XP619" s="150"/>
      <c r="XQ619" s="150"/>
      <c r="XR619" s="150"/>
      <c r="XS619" s="150"/>
      <c r="XT619" s="150"/>
      <c r="XU619" s="150"/>
      <c r="XV619" s="150"/>
      <c r="XW619" s="150"/>
      <c r="XX619" s="150"/>
      <c r="XY619" s="150"/>
      <c r="XZ619" s="150"/>
      <c r="YA619" s="150"/>
      <c r="YB619" s="150"/>
      <c r="YC619" s="150"/>
      <c r="YD619" s="150"/>
      <c r="YE619" s="150"/>
      <c r="YF619" s="150"/>
      <c r="YG619" s="150"/>
      <c r="YH619" s="150"/>
      <c r="YI619" s="150"/>
      <c r="YJ619" s="150"/>
      <c r="YK619" s="150"/>
      <c r="YL619" s="150"/>
      <c r="YM619" s="150"/>
      <c r="YN619" s="150"/>
      <c r="YO619" s="150"/>
      <c r="YP619" s="150"/>
      <c r="YQ619" s="150"/>
      <c r="YR619" s="150"/>
      <c r="YS619" s="150"/>
      <c r="YT619" s="150"/>
      <c r="YU619" s="150"/>
      <c r="YV619" s="150"/>
      <c r="YW619" s="150"/>
      <c r="YX619" s="150"/>
      <c r="YY619" s="150"/>
      <c r="YZ619" s="150"/>
      <c r="ZA619" s="150"/>
      <c r="ZB619" s="150"/>
      <c r="ZC619" s="150"/>
      <c r="ZD619" s="150"/>
      <c r="ZE619" s="150"/>
      <c r="ZF619" s="150"/>
      <c r="ZG619" s="150"/>
      <c r="ZH619" s="150"/>
      <c r="ZI619" s="150"/>
      <c r="ZJ619" s="150"/>
      <c r="ZK619" s="150"/>
      <c r="ZL619" s="150"/>
      <c r="ZM619" s="150"/>
      <c r="ZN619" s="150"/>
      <c r="ZO619" s="150"/>
      <c r="ZP619" s="150"/>
      <c r="ZQ619" s="150"/>
      <c r="ZR619" s="150"/>
      <c r="ZS619" s="150"/>
      <c r="ZT619" s="150"/>
      <c r="ZU619" s="150"/>
      <c r="ZV619" s="150"/>
      <c r="ZW619" s="150"/>
      <c r="ZX619" s="150"/>
      <c r="ZY619" s="150"/>
      <c r="ZZ619" s="150"/>
      <c r="AAA619" s="150"/>
      <c r="AAB619" s="150"/>
      <c r="AAC619" s="150"/>
      <c r="AAD619" s="150"/>
      <c r="AAE619" s="150"/>
      <c r="AAF619" s="150"/>
      <c r="AAG619" s="150"/>
      <c r="AAH619" s="150"/>
      <c r="AAI619" s="150"/>
      <c r="AAJ619" s="150"/>
      <c r="AAK619" s="150"/>
      <c r="AAL619" s="150"/>
      <c r="AAM619" s="150"/>
      <c r="AAN619" s="150"/>
      <c r="AAO619" s="150"/>
      <c r="AAP619" s="150"/>
      <c r="AAQ619" s="150"/>
      <c r="AAR619" s="150"/>
      <c r="AAS619" s="150"/>
      <c r="AAT619" s="150"/>
      <c r="AAU619" s="150"/>
      <c r="AAV619" s="150"/>
      <c r="AAW619" s="150"/>
      <c r="AAX619" s="150"/>
      <c r="AAY619" s="150"/>
      <c r="AAZ619" s="150"/>
      <c r="ABA619" s="150"/>
      <c r="ABB619" s="150"/>
      <c r="ABC619" s="150"/>
      <c r="ABD619" s="150"/>
      <c r="ABE619" s="150"/>
      <c r="ABF619" s="150"/>
      <c r="ABG619" s="150"/>
      <c r="ABH619" s="150"/>
      <c r="ABI619" s="150"/>
      <c r="ABJ619" s="150"/>
      <c r="ABK619" s="150"/>
      <c r="ABL619" s="150"/>
      <c r="ABM619" s="150"/>
      <c r="ABN619" s="150"/>
      <c r="ABO619" s="150"/>
      <c r="ABP619" s="150"/>
      <c r="ABQ619" s="150"/>
      <c r="ABR619" s="150"/>
      <c r="ABS619" s="150"/>
      <c r="ABT619" s="150"/>
      <c r="ABU619" s="150"/>
      <c r="ABV619" s="150"/>
      <c r="ABW619" s="150"/>
      <c r="ABX619" s="150"/>
      <c r="ABY619" s="150"/>
      <c r="ABZ619" s="150"/>
      <c r="ACA619" s="150"/>
      <c r="ACB619" s="150"/>
      <c r="ACC619" s="150"/>
      <c r="ACD619" s="150"/>
      <c r="ACE619" s="150"/>
      <c r="ACF619" s="150"/>
      <c r="ACG619" s="150"/>
      <c r="ACH619" s="150"/>
      <c r="ACI619" s="150"/>
      <c r="ACJ619" s="150"/>
      <c r="ACK619" s="150"/>
      <c r="ACL619" s="150"/>
      <c r="ACM619" s="150"/>
      <c r="ACN619" s="150"/>
      <c r="ACO619" s="150"/>
      <c r="ACP619" s="150"/>
      <c r="ACQ619" s="150"/>
      <c r="ACR619" s="150"/>
      <c r="ACS619" s="150"/>
      <c r="ACT619" s="150"/>
      <c r="ACU619" s="150"/>
      <c r="ACV619" s="150"/>
      <c r="ACW619" s="150"/>
      <c r="ACX619" s="150"/>
      <c r="ACY619" s="150"/>
      <c r="ACZ619" s="150"/>
      <c r="ADA619" s="150"/>
      <c r="ADB619" s="150"/>
      <c r="ADC619" s="150"/>
      <c r="ADD619" s="150"/>
      <c r="ADE619" s="150"/>
      <c r="ADF619" s="150"/>
      <c r="ADG619" s="150"/>
      <c r="ADH619" s="150"/>
      <c r="ADI619" s="150"/>
      <c r="ADJ619" s="150"/>
      <c r="ADK619" s="150"/>
      <c r="ADL619" s="150"/>
      <c r="ADM619" s="150"/>
      <c r="ADN619" s="150"/>
      <c r="ADO619" s="150"/>
      <c r="ADP619" s="150"/>
      <c r="ADQ619" s="150"/>
      <c r="ADR619" s="150"/>
      <c r="ADS619" s="150"/>
      <c r="ADT619" s="150"/>
      <c r="ADU619" s="150"/>
      <c r="ADV619" s="150"/>
      <c r="ADW619" s="150"/>
      <c r="ADX619" s="150"/>
      <c r="ADY619" s="150"/>
      <c r="ADZ619" s="150"/>
      <c r="AEA619" s="150"/>
      <c r="AEB619" s="150"/>
      <c r="AEC619" s="150"/>
      <c r="AED619" s="150"/>
      <c r="AEE619" s="150"/>
      <c r="AEF619" s="150"/>
      <c r="AEG619" s="150"/>
      <c r="AEH619" s="150"/>
      <c r="AEI619" s="150"/>
      <c r="AEJ619" s="150"/>
      <c r="AEK619" s="150"/>
      <c r="AEL619" s="150"/>
      <c r="AEM619" s="150"/>
      <c r="AEN619" s="150"/>
      <c r="AEO619" s="150"/>
      <c r="AEP619" s="150"/>
      <c r="AEQ619" s="150"/>
      <c r="AER619" s="150"/>
      <c r="AES619" s="150"/>
      <c r="AET619" s="150"/>
      <c r="AEU619" s="150"/>
      <c r="AEV619" s="150"/>
      <c r="AEW619" s="150"/>
      <c r="AEX619" s="150"/>
      <c r="AEY619" s="150"/>
      <c r="AEZ619" s="150"/>
      <c r="AFA619" s="150"/>
      <c r="AFB619" s="150"/>
      <c r="AFC619" s="150"/>
      <c r="AFD619" s="150"/>
      <c r="AFE619" s="150"/>
      <c r="AFF619" s="150"/>
      <c r="AFG619" s="150"/>
      <c r="AFH619" s="150"/>
      <c r="AFI619" s="150"/>
      <c r="AFJ619" s="150"/>
      <c r="AFK619" s="150"/>
      <c r="AFL619" s="150"/>
      <c r="AFM619" s="150"/>
      <c r="AFN619" s="150"/>
      <c r="AFO619" s="150"/>
      <c r="AFP619" s="150"/>
      <c r="AFQ619" s="150"/>
      <c r="AFR619" s="150"/>
      <c r="AFS619" s="150"/>
      <c r="AFT619" s="150"/>
      <c r="AFU619" s="150"/>
      <c r="AFV619" s="150"/>
      <c r="AFW619" s="150"/>
      <c r="AFX619" s="150"/>
      <c r="AFY619" s="150"/>
      <c r="AFZ619" s="150"/>
      <c r="AGA619" s="150"/>
      <c r="AGB619" s="150"/>
      <c r="AGC619" s="150"/>
      <c r="AGD619" s="150"/>
      <c r="AGE619" s="150"/>
      <c r="AGF619" s="150"/>
      <c r="AGG619" s="150"/>
      <c r="AGH619" s="150"/>
      <c r="AGI619" s="150"/>
      <c r="AGJ619" s="150"/>
      <c r="AGK619" s="150"/>
      <c r="AGL619" s="150"/>
      <c r="AGM619" s="150"/>
      <c r="AGN619" s="150"/>
      <c r="AGO619" s="150"/>
      <c r="AGP619" s="150"/>
      <c r="AGQ619" s="150"/>
      <c r="AGR619" s="150"/>
      <c r="AGS619" s="150"/>
      <c r="AGT619" s="150"/>
      <c r="AGU619" s="150"/>
      <c r="AGV619" s="150"/>
      <c r="AGW619" s="150"/>
      <c r="AGX619" s="150"/>
      <c r="AGY619" s="150"/>
      <c r="AGZ619" s="150"/>
      <c r="AHA619" s="150"/>
      <c r="AHB619" s="150"/>
      <c r="AHC619" s="150"/>
      <c r="AHD619" s="150"/>
      <c r="AHE619" s="150"/>
      <c r="AHF619" s="150"/>
      <c r="AHG619" s="150"/>
      <c r="AHH619" s="150"/>
      <c r="AHI619" s="150"/>
      <c r="AHJ619" s="150"/>
      <c r="AHK619" s="150"/>
      <c r="AHL619" s="150"/>
      <c r="AHM619" s="150"/>
      <c r="AHN619" s="150"/>
      <c r="AHO619" s="150"/>
      <c r="AHP619" s="150"/>
      <c r="AHQ619" s="150"/>
      <c r="AHR619" s="150"/>
      <c r="AHS619" s="150"/>
      <c r="AHT619" s="150"/>
      <c r="AHU619" s="150"/>
      <c r="AHV619" s="150"/>
      <c r="AHW619" s="150"/>
      <c r="AHX619" s="150"/>
      <c r="AHY619" s="150"/>
      <c r="AHZ619" s="150"/>
      <c r="AIA619" s="150"/>
      <c r="AIB619" s="150"/>
      <c r="AIC619" s="150"/>
      <c r="AID619" s="150"/>
      <c r="AIE619" s="150"/>
      <c r="AIF619" s="150"/>
      <c r="AIG619" s="150"/>
      <c r="AIH619" s="150"/>
      <c r="AII619" s="150"/>
      <c r="AIJ619" s="150"/>
      <c r="AIK619" s="150"/>
      <c r="AIL619" s="150"/>
      <c r="AIM619" s="150"/>
      <c r="AIN619" s="150"/>
      <c r="AIO619" s="150"/>
      <c r="AIP619" s="150"/>
      <c r="AIQ619" s="150"/>
      <c r="AIR619" s="150"/>
      <c r="AIS619" s="150"/>
      <c r="AIT619" s="150"/>
      <c r="AIU619" s="150"/>
      <c r="AIV619" s="150"/>
      <c r="AIW619" s="150"/>
      <c r="AIX619" s="150"/>
      <c r="AIY619" s="150"/>
      <c r="AIZ619" s="150"/>
      <c r="AJA619" s="150"/>
      <c r="AJB619" s="150"/>
      <c r="AJC619" s="150"/>
      <c r="AJD619" s="150"/>
      <c r="AJE619" s="150"/>
      <c r="AJF619" s="150"/>
      <c r="AJG619" s="150"/>
      <c r="AJH619" s="150"/>
      <c r="AJI619" s="150"/>
      <c r="AJJ619" s="150"/>
      <c r="AJK619" s="150"/>
      <c r="AJL619" s="150"/>
      <c r="AJM619" s="150"/>
      <c r="AJN619" s="150"/>
      <c r="AJO619" s="150"/>
      <c r="AJP619" s="150"/>
      <c r="AJQ619" s="150"/>
      <c r="AJR619" s="150"/>
      <c r="AJS619" s="150"/>
      <c r="AJT619" s="150"/>
      <c r="AJU619" s="150"/>
      <c r="AJV619" s="150"/>
      <c r="AJW619" s="150"/>
      <c r="AJX619" s="150"/>
      <c r="AJY619" s="150"/>
      <c r="AJZ619" s="150"/>
      <c r="AKA619" s="150"/>
      <c r="AKB619" s="150"/>
      <c r="AKC619" s="150"/>
      <c r="AKD619" s="150"/>
      <c r="AKE619" s="150"/>
      <c r="AKF619" s="150"/>
      <c r="AKG619" s="150"/>
      <c r="AKH619" s="150"/>
      <c r="AKI619" s="150"/>
      <c r="AKJ619" s="150"/>
      <c r="AKK619" s="150"/>
      <c r="AKL619" s="150"/>
      <c r="AKM619" s="150"/>
      <c r="AKN619" s="150"/>
      <c r="AKO619" s="150"/>
      <c r="AKP619" s="150"/>
      <c r="AKQ619" s="150"/>
      <c r="AKR619" s="150"/>
      <c r="AKS619" s="150"/>
      <c r="AKT619" s="150"/>
      <c r="AKU619" s="150"/>
      <c r="AKV619" s="150"/>
      <c r="AKW619" s="150"/>
      <c r="AKX619" s="150"/>
      <c r="AKY619" s="150"/>
      <c r="AKZ619" s="150"/>
      <c r="ALA619" s="150"/>
      <c r="ALB619" s="150"/>
      <c r="ALC619" s="150"/>
      <c r="ALD619" s="150"/>
      <c r="ALE619" s="150"/>
      <c r="ALF619" s="150"/>
      <c r="ALG619" s="150"/>
      <c r="ALH619" s="150"/>
      <c r="ALI619" s="150"/>
      <c r="ALJ619" s="150"/>
      <c r="ALK619" s="150"/>
      <c r="ALL619" s="150"/>
      <c r="ALM619" s="150"/>
      <c r="ALN619" s="150"/>
      <c r="ALO619" s="150"/>
      <c r="ALP619" s="150"/>
      <c r="ALQ619" s="150"/>
      <c r="ALR619" s="150"/>
      <c r="ALS619" s="150"/>
      <c r="ALT619" s="150"/>
      <c r="ALU619" s="150"/>
      <c r="ALV619" s="150"/>
      <c r="ALW619" s="150"/>
      <c r="ALX619" s="150"/>
      <c r="ALY619" s="150"/>
      <c r="ALZ619" s="150"/>
      <c r="AMA619" s="150"/>
      <c r="AMB619" s="150"/>
      <c r="AMC619" s="150"/>
      <c r="AMD619" s="150"/>
      <c r="AME619" s="150"/>
      <c r="AMF619" s="150"/>
      <c r="AMG619" s="150"/>
      <c r="AMH619" s="150"/>
      <c r="AMI619" s="150"/>
      <c r="AMJ619" s="150"/>
      <c r="AMK619" s="150"/>
    </row>
    <row r="620" spans="1:1026" s="250" customFormat="1" x14ac:dyDescent="0.25">
      <c r="A620" s="404" t="s">
        <v>31706</v>
      </c>
      <c r="B620" s="257">
        <v>620</v>
      </c>
      <c r="C620" s="356" t="s">
        <v>31703</v>
      </c>
      <c r="D620" s="308" t="s">
        <v>31704</v>
      </c>
      <c r="E620" s="277"/>
      <c r="F620" s="278">
        <v>4</v>
      </c>
      <c r="G620" s="280"/>
      <c r="H620" s="280"/>
      <c r="I620" s="489" t="s">
        <v>750</v>
      </c>
      <c r="J620" s="278" t="s">
        <v>748</v>
      </c>
      <c r="K620" s="278">
        <v>1</v>
      </c>
      <c r="L620" s="278"/>
      <c r="M620" s="278"/>
      <c r="N620" s="278"/>
      <c r="O620" s="278"/>
      <c r="P620" s="278"/>
      <c r="Q620" s="278"/>
      <c r="R620" s="278"/>
      <c r="S620" s="278"/>
      <c r="T620" s="278"/>
      <c r="U620" s="278"/>
      <c r="V620" s="278"/>
      <c r="W620" s="283">
        <f t="shared" si="270"/>
        <v>100</v>
      </c>
      <c r="X620" s="283">
        <f t="shared" si="271"/>
        <v>100</v>
      </c>
      <c r="Y620" s="283">
        <f t="shared" si="268"/>
        <v>100</v>
      </c>
      <c r="Z620" s="283">
        <f t="shared" si="263"/>
        <v>100</v>
      </c>
      <c r="AA620" s="283">
        <f t="shared" si="264"/>
        <v>100</v>
      </c>
      <c r="AB620" s="287">
        <f t="shared" si="253"/>
        <v>100</v>
      </c>
      <c r="AC620" s="287">
        <f t="shared" si="252"/>
        <v>100</v>
      </c>
      <c r="AD620" s="287">
        <f t="shared" si="265"/>
        <v>100</v>
      </c>
      <c r="AE620" s="284">
        <f t="shared" si="260"/>
        <v>100</v>
      </c>
      <c r="AF620" s="284">
        <f t="shared" si="261"/>
        <v>100</v>
      </c>
      <c r="AG620" s="268">
        <f t="shared" si="266"/>
        <v>1</v>
      </c>
      <c r="AH620" s="268">
        <f t="shared" si="267"/>
        <v>1</v>
      </c>
      <c r="AI620" s="268">
        <f t="shared" si="269"/>
        <v>3</v>
      </c>
      <c r="AJ620" s="268">
        <f t="shared" si="259"/>
        <v>5</v>
      </c>
      <c r="AK620" s="305" t="s">
        <v>750</v>
      </c>
      <c r="AL620" s="277"/>
      <c r="AM620" s="277"/>
      <c r="AN620" s="511"/>
      <c r="AO620" s="277"/>
      <c r="AP620" s="277"/>
      <c r="AQ620" s="277"/>
      <c r="AR620" s="356" t="s">
        <v>31705</v>
      </c>
      <c r="AS620" s="356"/>
      <c r="AT620" s="277"/>
      <c r="AU620" s="277"/>
      <c r="AV620" s="150"/>
      <c r="AW620" s="150"/>
      <c r="AX620" s="150"/>
      <c r="AY620" s="150"/>
      <c r="AZ620" s="150"/>
      <c r="BA620" s="150"/>
      <c r="BB620" s="150"/>
      <c r="BC620" s="150"/>
      <c r="BD620" s="150"/>
      <c r="BE620" s="150"/>
      <c r="BF620" s="150"/>
      <c r="BG620" s="150"/>
      <c r="BH620" s="150"/>
      <c r="BI620" s="150"/>
      <c r="BJ620" s="150"/>
      <c r="BK620" s="150"/>
      <c r="BL620" s="150"/>
      <c r="BM620" s="150"/>
      <c r="BN620" s="150"/>
      <c r="BO620" s="150"/>
      <c r="BP620" s="150"/>
      <c r="BQ620" s="150"/>
      <c r="BR620" s="150"/>
      <c r="BS620" s="150"/>
      <c r="BT620" s="150"/>
      <c r="BU620" s="150"/>
      <c r="BV620" s="150"/>
      <c r="BW620" s="150"/>
      <c r="BX620" s="150"/>
      <c r="BY620" s="150"/>
      <c r="BZ620" s="150"/>
      <c r="CA620" s="150"/>
      <c r="CB620" s="150"/>
      <c r="CC620" s="150"/>
      <c r="CD620" s="150"/>
      <c r="CE620" s="150"/>
      <c r="CF620" s="150"/>
      <c r="CG620" s="150"/>
      <c r="CH620" s="150"/>
      <c r="CI620" s="150"/>
      <c r="CJ620" s="150"/>
      <c r="CK620" s="150"/>
      <c r="CL620" s="150"/>
      <c r="CM620" s="150"/>
      <c r="CN620" s="150"/>
      <c r="CO620" s="150"/>
      <c r="CP620" s="150"/>
      <c r="CQ620" s="150"/>
      <c r="CR620" s="150"/>
      <c r="CS620" s="150"/>
      <c r="CT620" s="150"/>
      <c r="CU620" s="150"/>
      <c r="CV620" s="150"/>
      <c r="CW620" s="150"/>
      <c r="CX620" s="150"/>
      <c r="CY620" s="150"/>
      <c r="CZ620" s="150"/>
      <c r="DA620" s="150"/>
      <c r="DB620" s="150"/>
      <c r="DC620" s="150"/>
      <c r="DD620" s="150"/>
      <c r="DE620" s="150"/>
      <c r="DF620" s="150"/>
      <c r="DG620" s="150"/>
      <c r="DH620" s="150"/>
      <c r="DI620" s="150"/>
      <c r="DJ620" s="150"/>
      <c r="DK620" s="150"/>
      <c r="DL620" s="150"/>
      <c r="DM620" s="150"/>
      <c r="DN620" s="150"/>
      <c r="DO620" s="150"/>
      <c r="DP620" s="150"/>
      <c r="DQ620" s="150"/>
      <c r="DR620" s="150"/>
      <c r="DS620" s="150"/>
      <c r="DT620" s="150"/>
      <c r="DU620" s="150"/>
      <c r="DV620" s="150"/>
      <c r="DW620" s="150"/>
      <c r="DX620" s="150"/>
      <c r="DY620" s="150"/>
      <c r="DZ620" s="150"/>
      <c r="EA620" s="150"/>
      <c r="EB620" s="150"/>
      <c r="EC620" s="150"/>
      <c r="ED620" s="150"/>
      <c r="EE620" s="150"/>
      <c r="EF620" s="150"/>
      <c r="EG620" s="150"/>
      <c r="EH620" s="150"/>
      <c r="EI620" s="150"/>
      <c r="EJ620" s="150"/>
      <c r="EK620" s="150"/>
      <c r="EL620" s="150"/>
      <c r="EM620" s="150"/>
      <c r="EN620" s="150"/>
      <c r="EO620" s="150"/>
      <c r="EP620" s="150"/>
      <c r="EQ620" s="150"/>
      <c r="ER620" s="150"/>
      <c r="ES620" s="150"/>
      <c r="ET620" s="150"/>
      <c r="EU620" s="150"/>
      <c r="EV620" s="150"/>
      <c r="EW620" s="150"/>
      <c r="EX620" s="150"/>
      <c r="EY620" s="150"/>
      <c r="EZ620" s="150"/>
      <c r="FA620" s="150"/>
      <c r="FB620" s="150"/>
      <c r="FC620" s="150"/>
      <c r="FD620" s="150"/>
      <c r="FE620" s="150"/>
      <c r="FF620" s="150"/>
      <c r="FG620" s="150"/>
      <c r="FH620" s="150"/>
      <c r="FI620" s="150"/>
      <c r="FJ620" s="150"/>
      <c r="FK620" s="150"/>
      <c r="FL620" s="150"/>
      <c r="FM620" s="150"/>
      <c r="FN620" s="150"/>
      <c r="FO620" s="150"/>
      <c r="FP620" s="150"/>
      <c r="FQ620" s="150"/>
      <c r="FR620" s="150"/>
      <c r="FS620" s="150"/>
      <c r="FT620" s="150"/>
      <c r="FU620" s="150"/>
      <c r="FV620" s="150"/>
      <c r="FW620" s="150"/>
      <c r="FX620" s="150"/>
      <c r="FY620" s="150"/>
      <c r="FZ620" s="150"/>
      <c r="GA620" s="150"/>
      <c r="GB620" s="150"/>
      <c r="GC620" s="150"/>
      <c r="GD620" s="150"/>
      <c r="GE620" s="150"/>
      <c r="GF620" s="150"/>
      <c r="GG620" s="150"/>
      <c r="GH620" s="150"/>
      <c r="GI620" s="150"/>
      <c r="GJ620" s="150"/>
      <c r="GK620" s="150"/>
      <c r="GL620" s="150"/>
      <c r="GM620" s="150"/>
      <c r="GN620" s="150"/>
      <c r="GO620" s="150"/>
      <c r="GP620" s="150"/>
      <c r="GQ620" s="150"/>
      <c r="GR620" s="150"/>
      <c r="GS620" s="150"/>
      <c r="GT620" s="150"/>
      <c r="GU620" s="150"/>
      <c r="GV620" s="150"/>
      <c r="GW620" s="150"/>
      <c r="GX620" s="150"/>
      <c r="GY620" s="150"/>
      <c r="GZ620" s="150"/>
      <c r="HA620" s="150"/>
      <c r="HB620" s="150"/>
      <c r="HC620" s="150"/>
      <c r="HD620" s="150"/>
      <c r="HE620" s="150"/>
      <c r="HF620" s="150"/>
      <c r="HG620" s="150"/>
      <c r="HH620" s="150"/>
      <c r="HI620" s="150"/>
      <c r="HJ620" s="150"/>
      <c r="HK620" s="150"/>
      <c r="HL620" s="150"/>
      <c r="HM620" s="150"/>
      <c r="HN620" s="150"/>
      <c r="HO620" s="150"/>
      <c r="HP620" s="150"/>
      <c r="HQ620" s="150"/>
      <c r="HR620" s="150"/>
      <c r="HS620" s="150"/>
      <c r="HT620" s="150"/>
      <c r="HU620" s="150"/>
      <c r="HV620" s="150"/>
      <c r="HW620" s="150"/>
      <c r="HX620" s="150"/>
      <c r="HY620" s="150"/>
      <c r="HZ620" s="150"/>
      <c r="IA620" s="150"/>
      <c r="IB620" s="150"/>
      <c r="IC620" s="150"/>
      <c r="ID620" s="150"/>
      <c r="IE620" s="150"/>
      <c r="IF620" s="150"/>
      <c r="IG620" s="150"/>
      <c r="IH620" s="150"/>
      <c r="II620" s="150"/>
      <c r="IJ620" s="150"/>
      <c r="IK620" s="150"/>
      <c r="IL620" s="150"/>
      <c r="IM620" s="150"/>
      <c r="IN620" s="150"/>
      <c r="IO620" s="150"/>
      <c r="IP620" s="150"/>
      <c r="IQ620" s="150"/>
      <c r="IR620" s="150"/>
      <c r="IS620" s="150"/>
      <c r="IT620" s="150"/>
      <c r="IU620" s="150"/>
      <c r="IV620" s="150"/>
      <c r="IW620" s="150"/>
      <c r="IX620" s="150"/>
      <c r="IY620" s="150"/>
      <c r="IZ620" s="150"/>
      <c r="JA620" s="150"/>
      <c r="JB620" s="150"/>
      <c r="JC620" s="150"/>
      <c r="JD620" s="150"/>
      <c r="JE620" s="150"/>
      <c r="JF620" s="150"/>
      <c r="JG620" s="150"/>
      <c r="JH620" s="150"/>
      <c r="JI620" s="150"/>
      <c r="JJ620" s="150"/>
      <c r="JK620" s="150"/>
      <c r="JL620" s="150"/>
      <c r="JM620" s="150"/>
      <c r="JN620" s="150"/>
      <c r="JO620" s="150"/>
      <c r="JP620" s="150"/>
      <c r="JQ620" s="150"/>
      <c r="JR620" s="150"/>
      <c r="JS620" s="150"/>
      <c r="JT620" s="150"/>
      <c r="JU620" s="150"/>
      <c r="JV620" s="150"/>
      <c r="JW620" s="150"/>
      <c r="JX620" s="150"/>
      <c r="JY620" s="150"/>
      <c r="JZ620" s="150"/>
      <c r="KA620" s="150"/>
      <c r="KB620" s="150"/>
      <c r="KC620" s="150"/>
      <c r="KD620" s="150"/>
      <c r="KE620" s="150"/>
      <c r="KF620" s="150"/>
      <c r="KG620" s="150"/>
      <c r="KH620" s="150"/>
      <c r="KI620" s="150"/>
      <c r="KJ620" s="150"/>
      <c r="KK620" s="150"/>
      <c r="KL620" s="150"/>
      <c r="KM620" s="150"/>
      <c r="KN620" s="150"/>
      <c r="KO620" s="150"/>
      <c r="KP620" s="150"/>
      <c r="KQ620" s="150"/>
      <c r="KR620" s="150"/>
      <c r="KS620" s="150"/>
      <c r="KT620" s="150"/>
      <c r="KU620" s="150"/>
      <c r="KV620" s="150"/>
      <c r="KW620" s="150"/>
      <c r="KX620" s="150"/>
      <c r="KY620" s="150"/>
      <c r="KZ620" s="150"/>
      <c r="LA620" s="150"/>
      <c r="LB620" s="150"/>
      <c r="LC620" s="150"/>
      <c r="LD620" s="150"/>
      <c r="LE620" s="150"/>
      <c r="LF620" s="150"/>
      <c r="LG620" s="150"/>
      <c r="LH620" s="150"/>
      <c r="LI620" s="150"/>
      <c r="LJ620" s="150"/>
      <c r="LK620" s="150"/>
      <c r="LL620" s="150"/>
      <c r="LM620" s="150"/>
      <c r="LN620" s="150"/>
      <c r="LO620" s="150"/>
      <c r="LP620" s="150"/>
      <c r="LQ620" s="150"/>
      <c r="LR620" s="150"/>
      <c r="LS620" s="150"/>
      <c r="LT620" s="150"/>
      <c r="LU620" s="150"/>
      <c r="LV620" s="150"/>
      <c r="LW620" s="150"/>
      <c r="LX620" s="150"/>
      <c r="LY620" s="150"/>
      <c r="LZ620" s="150"/>
      <c r="MA620" s="150"/>
      <c r="MB620" s="150"/>
      <c r="MC620" s="150"/>
      <c r="MD620" s="150"/>
      <c r="ME620" s="150"/>
      <c r="MF620" s="150"/>
      <c r="MG620" s="150"/>
      <c r="MH620" s="150"/>
      <c r="MI620" s="150"/>
      <c r="MJ620" s="150"/>
      <c r="MK620" s="150"/>
      <c r="ML620" s="150"/>
      <c r="MM620" s="150"/>
      <c r="MN620" s="150"/>
      <c r="MO620" s="150"/>
      <c r="MP620" s="150"/>
      <c r="MQ620" s="150"/>
      <c r="MR620" s="150"/>
      <c r="MS620" s="150"/>
      <c r="MT620" s="150"/>
      <c r="MU620" s="150"/>
      <c r="MV620" s="150"/>
      <c r="MW620" s="150"/>
      <c r="MX620" s="150"/>
      <c r="MY620" s="150"/>
      <c r="MZ620" s="150"/>
      <c r="NA620" s="150"/>
      <c r="NB620" s="150"/>
      <c r="NC620" s="150"/>
      <c r="ND620" s="150"/>
      <c r="NE620" s="150"/>
      <c r="NF620" s="150"/>
      <c r="NG620" s="150"/>
      <c r="NH620" s="150"/>
      <c r="NI620" s="150"/>
      <c r="NJ620" s="150"/>
      <c r="NK620" s="150"/>
      <c r="NL620" s="150"/>
      <c r="NM620" s="150"/>
      <c r="NN620" s="150"/>
      <c r="NO620" s="150"/>
      <c r="NP620" s="150"/>
      <c r="NQ620" s="150"/>
      <c r="NR620" s="150"/>
      <c r="NS620" s="150"/>
      <c r="NT620" s="150"/>
      <c r="NU620" s="150"/>
      <c r="NV620" s="150"/>
      <c r="NW620" s="150"/>
      <c r="NX620" s="150"/>
      <c r="NY620" s="150"/>
      <c r="NZ620" s="150"/>
      <c r="OA620" s="150"/>
      <c r="OB620" s="150"/>
      <c r="OC620" s="150"/>
      <c r="OD620" s="150"/>
      <c r="OE620" s="150"/>
      <c r="OF620" s="150"/>
      <c r="OG620" s="150"/>
      <c r="OH620" s="150"/>
      <c r="OI620" s="150"/>
      <c r="OJ620" s="150"/>
      <c r="OK620" s="150"/>
      <c r="OL620" s="150"/>
      <c r="OM620" s="150"/>
      <c r="ON620" s="150"/>
      <c r="OO620" s="150"/>
      <c r="OP620" s="150"/>
      <c r="OQ620" s="150"/>
      <c r="OR620" s="150"/>
      <c r="OS620" s="150"/>
      <c r="OT620" s="150"/>
      <c r="OU620" s="150"/>
      <c r="OV620" s="150"/>
      <c r="OW620" s="150"/>
      <c r="OX620" s="150"/>
      <c r="OY620" s="150"/>
      <c r="OZ620" s="150"/>
      <c r="PA620" s="150"/>
      <c r="PB620" s="150"/>
      <c r="PC620" s="150"/>
      <c r="PD620" s="150"/>
      <c r="PE620" s="150"/>
      <c r="PF620" s="150"/>
      <c r="PG620" s="150"/>
      <c r="PH620" s="150"/>
      <c r="PI620" s="150"/>
      <c r="PJ620" s="150"/>
      <c r="PK620" s="150"/>
      <c r="PL620" s="150"/>
      <c r="PM620" s="150"/>
      <c r="PN620" s="150"/>
      <c r="PO620" s="150"/>
      <c r="PP620" s="150"/>
      <c r="PQ620" s="150"/>
      <c r="PR620" s="150"/>
      <c r="PS620" s="150"/>
      <c r="PT620" s="150"/>
      <c r="PU620" s="150"/>
      <c r="PV620" s="150"/>
      <c r="PW620" s="150"/>
      <c r="PX620" s="150"/>
      <c r="PY620" s="150"/>
      <c r="PZ620" s="150"/>
      <c r="QA620" s="150"/>
      <c r="QB620" s="150"/>
      <c r="QC620" s="150"/>
      <c r="QD620" s="150"/>
      <c r="QE620" s="150"/>
      <c r="QF620" s="150"/>
      <c r="QG620" s="150"/>
      <c r="QH620" s="150"/>
      <c r="QI620" s="150"/>
      <c r="QJ620" s="150"/>
      <c r="QK620" s="150"/>
      <c r="QL620" s="150"/>
      <c r="QM620" s="150"/>
      <c r="QN620" s="150"/>
      <c r="QO620" s="150"/>
      <c r="QP620" s="150"/>
      <c r="QQ620" s="150"/>
      <c r="QR620" s="150"/>
      <c r="QS620" s="150"/>
      <c r="QT620" s="150"/>
      <c r="QU620" s="150"/>
      <c r="QV620" s="150"/>
      <c r="QW620" s="150"/>
      <c r="QX620" s="150"/>
      <c r="QY620" s="150"/>
      <c r="QZ620" s="150"/>
      <c r="RA620" s="150"/>
      <c r="RB620" s="150"/>
      <c r="RC620" s="150"/>
      <c r="RD620" s="150"/>
      <c r="RE620" s="150"/>
      <c r="RF620" s="150"/>
      <c r="RG620" s="150"/>
      <c r="RH620" s="150"/>
      <c r="RI620" s="150"/>
      <c r="RJ620" s="150"/>
      <c r="RK620" s="150"/>
      <c r="RL620" s="150"/>
      <c r="RM620" s="150"/>
      <c r="RN620" s="150"/>
      <c r="RO620" s="150"/>
      <c r="RP620" s="150"/>
      <c r="RQ620" s="150"/>
      <c r="RR620" s="150"/>
      <c r="RS620" s="150"/>
      <c r="RT620" s="150"/>
      <c r="RU620" s="150"/>
      <c r="RV620" s="150"/>
      <c r="RW620" s="150"/>
      <c r="RX620" s="150"/>
      <c r="RY620" s="150"/>
      <c r="RZ620" s="150"/>
      <c r="SA620" s="150"/>
      <c r="SB620" s="150"/>
      <c r="SC620" s="150"/>
      <c r="SD620" s="150"/>
      <c r="SE620" s="150"/>
      <c r="SF620" s="150"/>
      <c r="SG620" s="150"/>
      <c r="SH620" s="150"/>
      <c r="SI620" s="150"/>
      <c r="SJ620" s="150"/>
      <c r="SK620" s="150"/>
      <c r="SL620" s="150"/>
      <c r="SM620" s="150"/>
      <c r="SN620" s="150"/>
      <c r="SO620" s="150"/>
      <c r="SP620" s="150"/>
      <c r="SQ620" s="150"/>
      <c r="SR620" s="150"/>
      <c r="SS620" s="150"/>
      <c r="ST620" s="150"/>
      <c r="SU620" s="150"/>
      <c r="SV620" s="150"/>
      <c r="SW620" s="150"/>
      <c r="SX620" s="150"/>
      <c r="SY620" s="150"/>
      <c r="SZ620" s="150"/>
      <c r="TA620" s="150"/>
      <c r="TB620" s="150"/>
      <c r="TC620" s="150"/>
      <c r="TD620" s="150"/>
      <c r="TE620" s="150"/>
      <c r="TF620" s="150"/>
      <c r="TG620" s="150"/>
      <c r="TH620" s="150"/>
      <c r="TI620" s="150"/>
      <c r="TJ620" s="150"/>
      <c r="TK620" s="150"/>
      <c r="TL620" s="150"/>
      <c r="TM620" s="150"/>
      <c r="TN620" s="150"/>
      <c r="TO620" s="150"/>
      <c r="TP620" s="150"/>
      <c r="TQ620" s="150"/>
      <c r="TR620" s="150"/>
      <c r="TS620" s="150"/>
      <c r="TT620" s="150"/>
      <c r="TU620" s="150"/>
      <c r="TV620" s="150"/>
      <c r="TW620" s="150"/>
      <c r="TX620" s="150"/>
      <c r="TY620" s="150"/>
      <c r="TZ620" s="150"/>
      <c r="UA620" s="150"/>
      <c r="UB620" s="150"/>
      <c r="UC620" s="150"/>
      <c r="UD620" s="150"/>
      <c r="UE620" s="150"/>
      <c r="UF620" s="150"/>
      <c r="UG620" s="150"/>
      <c r="UH620" s="150"/>
      <c r="UI620" s="150"/>
      <c r="UJ620" s="150"/>
      <c r="UK620" s="150"/>
      <c r="UL620" s="150"/>
      <c r="UM620" s="150"/>
      <c r="UN620" s="150"/>
      <c r="UO620" s="150"/>
      <c r="UP620" s="150"/>
      <c r="UQ620" s="150"/>
      <c r="UR620" s="150"/>
      <c r="US620" s="150"/>
      <c r="UT620" s="150"/>
      <c r="UU620" s="150"/>
      <c r="UV620" s="150"/>
      <c r="UW620" s="150"/>
      <c r="UX620" s="150"/>
      <c r="UY620" s="150"/>
      <c r="UZ620" s="150"/>
      <c r="VA620" s="150"/>
      <c r="VB620" s="150"/>
      <c r="VC620" s="150"/>
      <c r="VD620" s="150"/>
      <c r="VE620" s="150"/>
      <c r="VF620" s="150"/>
      <c r="VG620" s="150"/>
      <c r="VH620" s="150"/>
      <c r="VI620" s="150"/>
      <c r="VJ620" s="150"/>
      <c r="VK620" s="150"/>
      <c r="VL620" s="150"/>
      <c r="VM620" s="150"/>
      <c r="VN620" s="150"/>
      <c r="VO620" s="150"/>
      <c r="VP620" s="150"/>
      <c r="VQ620" s="150"/>
      <c r="VR620" s="150"/>
      <c r="VS620" s="150"/>
      <c r="VT620" s="150"/>
      <c r="VU620" s="150"/>
      <c r="VV620" s="150"/>
      <c r="VW620" s="150"/>
      <c r="VX620" s="150"/>
      <c r="VY620" s="150"/>
      <c r="VZ620" s="150"/>
      <c r="WA620" s="150"/>
      <c r="WB620" s="150"/>
      <c r="WC620" s="150"/>
      <c r="WD620" s="150"/>
      <c r="WE620" s="150"/>
      <c r="WF620" s="150"/>
      <c r="WG620" s="150"/>
      <c r="WH620" s="150"/>
      <c r="WI620" s="150"/>
      <c r="WJ620" s="150"/>
      <c r="WK620" s="150"/>
      <c r="WL620" s="150"/>
      <c r="WM620" s="150"/>
      <c r="WN620" s="150"/>
      <c r="WO620" s="150"/>
      <c r="WP620" s="150"/>
      <c r="WQ620" s="150"/>
      <c r="WR620" s="150"/>
      <c r="WS620" s="150"/>
      <c r="WT620" s="150"/>
      <c r="WU620" s="150"/>
      <c r="WV620" s="150"/>
      <c r="WW620" s="150"/>
      <c r="WX620" s="150"/>
      <c r="WY620" s="150"/>
      <c r="WZ620" s="150"/>
      <c r="XA620" s="150"/>
      <c r="XB620" s="150"/>
      <c r="XC620" s="150"/>
      <c r="XD620" s="150"/>
      <c r="XE620" s="150"/>
      <c r="XF620" s="150"/>
      <c r="XG620" s="150"/>
      <c r="XH620" s="150"/>
      <c r="XI620" s="150"/>
      <c r="XJ620" s="150"/>
      <c r="XK620" s="150"/>
      <c r="XL620" s="150"/>
      <c r="XM620" s="150"/>
      <c r="XN620" s="150"/>
      <c r="XO620" s="150"/>
      <c r="XP620" s="150"/>
      <c r="XQ620" s="150"/>
      <c r="XR620" s="150"/>
      <c r="XS620" s="150"/>
      <c r="XT620" s="150"/>
      <c r="XU620" s="150"/>
      <c r="XV620" s="150"/>
      <c r="XW620" s="150"/>
      <c r="XX620" s="150"/>
      <c r="XY620" s="150"/>
      <c r="XZ620" s="150"/>
      <c r="YA620" s="150"/>
      <c r="YB620" s="150"/>
      <c r="YC620" s="150"/>
      <c r="YD620" s="150"/>
      <c r="YE620" s="150"/>
      <c r="YF620" s="150"/>
      <c r="YG620" s="150"/>
      <c r="YH620" s="150"/>
      <c r="YI620" s="150"/>
      <c r="YJ620" s="150"/>
      <c r="YK620" s="150"/>
      <c r="YL620" s="150"/>
      <c r="YM620" s="150"/>
      <c r="YN620" s="150"/>
      <c r="YO620" s="150"/>
      <c r="YP620" s="150"/>
      <c r="YQ620" s="150"/>
      <c r="YR620" s="150"/>
      <c r="YS620" s="150"/>
      <c r="YT620" s="150"/>
      <c r="YU620" s="150"/>
      <c r="YV620" s="150"/>
      <c r="YW620" s="150"/>
      <c r="YX620" s="150"/>
      <c r="YY620" s="150"/>
      <c r="YZ620" s="150"/>
      <c r="ZA620" s="150"/>
      <c r="ZB620" s="150"/>
      <c r="ZC620" s="150"/>
      <c r="ZD620" s="150"/>
      <c r="ZE620" s="150"/>
      <c r="ZF620" s="150"/>
      <c r="ZG620" s="150"/>
      <c r="ZH620" s="150"/>
      <c r="ZI620" s="150"/>
      <c r="ZJ620" s="150"/>
      <c r="ZK620" s="150"/>
      <c r="ZL620" s="150"/>
      <c r="ZM620" s="150"/>
      <c r="ZN620" s="150"/>
      <c r="ZO620" s="150"/>
      <c r="ZP620" s="150"/>
      <c r="ZQ620" s="150"/>
      <c r="ZR620" s="150"/>
      <c r="ZS620" s="150"/>
      <c r="ZT620" s="150"/>
      <c r="ZU620" s="150"/>
      <c r="ZV620" s="150"/>
      <c r="ZW620" s="150"/>
      <c r="ZX620" s="150"/>
      <c r="ZY620" s="150"/>
      <c r="ZZ620" s="150"/>
      <c r="AAA620" s="150"/>
      <c r="AAB620" s="150"/>
      <c r="AAC620" s="150"/>
      <c r="AAD620" s="150"/>
      <c r="AAE620" s="150"/>
      <c r="AAF620" s="150"/>
      <c r="AAG620" s="150"/>
      <c r="AAH620" s="150"/>
      <c r="AAI620" s="150"/>
      <c r="AAJ620" s="150"/>
      <c r="AAK620" s="150"/>
      <c r="AAL620" s="150"/>
      <c r="AAM620" s="150"/>
      <c r="AAN620" s="150"/>
      <c r="AAO620" s="150"/>
      <c r="AAP620" s="150"/>
      <c r="AAQ620" s="150"/>
      <c r="AAR620" s="150"/>
      <c r="AAS620" s="150"/>
      <c r="AAT620" s="150"/>
      <c r="AAU620" s="150"/>
      <c r="AAV620" s="150"/>
      <c r="AAW620" s="150"/>
      <c r="AAX620" s="150"/>
      <c r="AAY620" s="150"/>
      <c r="AAZ620" s="150"/>
      <c r="ABA620" s="150"/>
      <c r="ABB620" s="150"/>
      <c r="ABC620" s="150"/>
      <c r="ABD620" s="150"/>
      <c r="ABE620" s="150"/>
      <c r="ABF620" s="150"/>
      <c r="ABG620" s="150"/>
      <c r="ABH620" s="150"/>
      <c r="ABI620" s="150"/>
      <c r="ABJ620" s="150"/>
      <c r="ABK620" s="150"/>
      <c r="ABL620" s="150"/>
      <c r="ABM620" s="150"/>
      <c r="ABN620" s="150"/>
      <c r="ABO620" s="150"/>
      <c r="ABP620" s="150"/>
      <c r="ABQ620" s="150"/>
      <c r="ABR620" s="150"/>
      <c r="ABS620" s="150"/>
      <c r="ABT620" s="150"/>
      <c r="ABU620" s="150"/>
      <c r="ABV620" s="150"/>
      <c r="ABW620" s="150"/>
      <c r="ABX620" s="150"/>
      <c r="ABY620" s="150"/>
      <c r="ABZ620" s="150"/>
      <c r="ACA620" s="150"/>
      <c r="ACB620" s="150"/>
      <c r="ACC620" s="150"/>
      <c r="ACD620" s="150"/>
      <c r="ACE620" s="150"/>
      <c r="ACF620" s="150"/>
      <c r="ACG620" s="150"/>
      <c r="ACH620" s="150"/>
      <c r="ACI620" s="150"/>
      <c r="ACJ620" s="150"/>
      <c r="ACK620" s="150"/>
      <c r="ACL620" s="150"/>
      <c r="ACM620" s="150"/>
      <c r="ACN620" s="150"/>
      <c r="ACO620" s="150"/>
      <c r="ACP620" s="150"/>
      <c r="ACQ620" s="150"/>
      <c r="ACR620" s="150"/>
      <c r="ACS620" s="150"/>
      <c r="ACT620" s="150"/>
      <c r="ACU620" s="150"/>
      <c r="ACV620" s="150"/>
      <c r="ACW620" s="150"/>
      <c r="ACX620" s="150"/>
      <c r="ACY620" s="150"/>
      <c r="ACZ620" s="150"/>
      <c r="ADA620" s="150"/>
      <c r="ADB620" s="150"/>
      <c r="ADC620" s="150"/>
      <c r="ADD620" s="150"/>
      <c r="ADE620" s="150"/>
      <c r="ADF620" s="150"/>
      <c r="ADG620" s="150"/>
      <c r="ADH620" s="150"/>
      <c r="ADI620" s="150"/>
      <c r="ADJ620" s="150"/>
      <c r="ADK620" s="150"/>
      <c r="ADL620" s="150"/>
      <c r="ADM620" s="150"/>
      <c r="ADN620" s="150"/>
      <c r="ADO620" s="150"/>
      <c r="ADP620" s="150"/>
      <c r="ADQ620" s="150"/>
      <c r="ADR620" s="150"/>
      <c r="ADS620" s="150"/>
      <c r="ADT620" s="150"/>
      <c r="ADU620" s="150"/>
      <c r="ADV620" s="150"/>
      <c r="ADW620" s="150"/>
      <c r="ADX620" s="150"/>
      <c r="ADY620" s="150"/>
      <c r="ADZ620" s="150"/>
      <c r="AEA620" s="150"/>
      <c r="AEB620" s="150"/>
      <c r="AEC620" s="150"/>
      <c r="AED620" s="150"/>
      <c r="AEE620" s="150"/>
      <c r="AEF620" s="150"/>
      <c r="AEG620" s="150"/>
      <c r="AEH620" s="150"/>
      <c r="AEI620" s="150"/>
      <c r="AEJ620" s="150"/>
      <c r="AEK620" s="150"/>
      <c r="AEL620" s="150"/>
      <c r="AEM620" s="150"/>
      <c r="AEN620" s="150"/>
      <c r="AEO620" s="150"/>
      <c r="AEP620" s="150"/>
      <c r="AEQ620" s="150"/>
      <c r="AER620" s="150"/>
      <c r="AES620" s="150"/>
      <c r="AET620" s="150"/>
      <c r="AEU620" s="150"/>
      <c r="AEV620" s="150"/>
      <c r="AEW620" s="150"/>
      <c r="AEX620" s="150"/>
      <c r="AEY620" s="150"/>
      <c r="AEZ620" s="150"/>
      <c r="AFA620" s="150"/>
      <c r="AFB620" s="150"/>
      <c r="AFC620" s="150"/>
      <c r="AFD620" s="150"/>
      <c r="AFE620" s="150"/>
      <c r="AFF620" s="150"/>
      <c r="AFG620" s="150"/>
      <c r="AFH620" s="150"/>
      <c r="AFI620" s="150"/>
      <c r="AFJ620" s="150"/>
      <c r="AFK620" s="150"/>
      <c r="AFL620" s="150"/>
      <c r="AFM620" s="150"/>
      <c r="AFN620" s="150"/>
      <c r="AFO620" s="150"/>
      <c r="AFP620" s="150"/>
      <c r="AFQ620" s="150"/>
      <c r="AFR620" s="150"/>
      <c r="AFS620" s="150"/>
      <c r="AFT620" s="150"/>
      <c r="AFU620" s="150"/>
      <c r="AFV620" s="150"/>
      <c r="AFW620" s="150"/>
      <c r="AFX620" s="150"/>
      <c r="AFY620" s="150"/>
      <c r="AFZ620" s="150"/>
      <c r="AGA620" s="150"/>
      <c r="AGB620" s="150"/>
      <c r="AGC620" s="150"/>
      <c r="AGD620" s="150"/>
      <c r="AGE620" s="150"/>
      <c r="AGF620" s="150"/>
      <c r="AGG620" s="150"/>
      <c r="AGH620" s="150"/>
      <c r="AGI620" s="150"/>
      <c r="AGJ620" s="150"/>
      <c r="AGK620" s="150"/>
      <c r="AGL620" s="150"/>
      <c r="AGM620" s="150"/>
      <c r="AGN620" s="150"/>
      <c r="AGO620" s="150"/>
      <c r="AGP620" s="150"/>
      <c r="AGQ620" s="150"/>
      <c r="AGR620" s="150"/>
      <c r="AGS620" s="150"/>
      <c r="AGT620" s="150"/>
      <c r="AGU620" s="150"/>
      <c r="AGV620" s="150"/>
      <c r="AGW620" s="150"/>
      <c r="AGX620" s="150"/>
      <c r="AGY620" s="150"/>
      <c r="AGZ620" s="150"/>
      <c r="AHA620" s="150"/>
      <c r="AHB620" s="150"/>
      <c r="AHC620" s="150"/>
      <c r="AHD620" s="150"/>
      <c r="AHE620" s="150"/>
      <c r="AHF620" s="150"/>
      <c r="AHG620" s="150"/>
      <c r="AHH620" s="150"/>
      <c r="AHI620" s="150"/>
      <c r="AHJ620" s="150"/>
      <c r="AHK620" s="150"/>
      <c r="AHL620" s="150"/>
      <c r="AHM620" s="150"/>
      <c r="AHN620" s="150"/>
      <c r="AHO620" s="150"/>
      <c r="AHP620" s="150"/>
      <c r="AHQ620" s="150"/>
      <c r="AHR620" s="150"/>
      <c r="AHS620" s="150"/>
      <c r="AHT620" s="150"/>
      <c r="AHU620" s="150"/>
      <c r="AHV620" s="150"/>
      <c r="AHW620" s="150"/>
      <c r="AHX620" s="150"/>
      <c r="AHY620" s="150"/>
      <c r="AHZ620" s="150"/>
      <c r="AIA620" s="150"/>
      <c r="AIB620" s="150"/>
      <c r="AIC620" s="150"/>
      <c r="AID620" s="150"/>
      <c r="AIE620" s="150"/>
      <c r="AIF620" s="150"/>
      <c r="AIG620" s="150"/>
      <c r="AIH620" s="150"/>
      <c r="AII620" s="150"/>
      <c r="AIJ620" s="150"/>
      <c r="AIK620" s="150"/>
      <c r="AIL620" s="150"/>
      <c r="AIM620" s="150"/>
      <c r="AIN620" s="150"/>
      <c r="AIO620" s="150"/>
      <c r="AIP620" s="150"/>
      <c r="AIQ620" s="150"/>
      <c r="AIR620" s="150"/>
      <c r="AIS620" s="150"/>
      <c r="AIT620" s="150"/>
      <c r="AIU620" s="150"/>
      <c r="AIV620" s="150"/>
      <c r="AIW620" s="150"/>
      <c r="AIX620" s="150"/>
      <c r="AIY620" s="150"/>
      <c r="AIZ620" s="150"/>
      <c r="AJA620" s="150"/>
      <c r="AJB620" s="150"/>
      <c r="AJC620" s="150"/>
      <c r="AJD620" s="150"/>
      <c r="AJE620" s="150"/>
      <c r="AJF620" s="150"/>
      <c r="AJG620" s="150"/>
      <c r="AJH620" s="150"/>
      <c r="AJI620" s="150"/>
      <c r="AJJ620" s="150"/>
      <c r="AJK620" s="150"/>
      <c r="AJL620" s="150"/>
      <c r="AJM620" s="150"/>
      <c r="AJN620" s="150"/>
      <c r="AJO620" s="150"/>
      <c r="AJP620" s="150"/>
      <c r="AJQ620" s="150"/>
      <c r="AJR620" s="150"/>
      <c r="AJS620" s="150"/>
      <c r="AJT620" s="150"/>
      <c r="AJU620" s="150"/>
      <c r="AJV620" s="150"/>
      <c r="AJW620" s="150"/>
      <c r="AJX620" s="150"/>
      <c r="AJY620" s="150"/>
      <c r="AJZ620" s="150"/>
      <c r="AKA620" s="150"/>
      <c r="AKB620" s="150"/>
      <c r="AKC620" s="150"/>
      <c r="AKD620" s="150"/>
      <c r="AKE620" s="150"/>
      <c r="AKF620" s="150"/>
      <c r="AKG620" s="150"/>
      <c r="AKH620" s="150"/>
      <c r="AKI620" s="150"/>
      <c r="AKJ620" s="150"/>
      <c r="AKK620" s="150"/>
      <c r="AKL620" s="150"/>
      <c r="AKM620" s="150"/>
      <c r="AKN620" s="150"/>
      <c r="AKO620" s="150"/>
      <c r="AKP620" s="150"/>
      <c r="AKQ620" s="150"/>
      <c r="AKR620" s="150"/>
      <c r="AKS620" s="150"/>
      <c r="AKT620" s="150"/>
      <c r="AKU620" s="150"/>
      <c r="AKV620" s="150"/>
      <c r="AKW620" s="150"/>
      <c r="AKX620" s="150"/>
      <c r="AKY620" s="150"/>
      <c r="AKZ620" s="150"/>
      <c r="ALA620" s="150"/>
      <c r="ALB620" s="150"/>
      <c r="ALC620" s="150"/>
      <c r="ALD620" s="150"/>
      <c r="ALE620" s="150"/>
      <c r="ALF620" s="150"/>
      <c r="ALG620" s="150"/>
      <c r="ALH620" s="150"/>
      <c r="ALI620" s="150"/>
      <c r="ALJ620" s="150"/>
      <c r="ALK620" s="150"/>
      <c r="ALL620" s="150"/>
      <c r="ALM620" s="150"/>
      <c r="ALN620" s="150"/>
      <c r="ALO620" s="150"/>
      <c r="ALP620" s="150"/>
      <c r="ALQ620" s="150"/>
      <c r="ALR620" s="150"/>
      <c r="ALS620" s="150"/>
      <c r="ALT620" s="150"/>
      <c r="ALU620" s="150"/>
      <c r="ALV620" s="150"/>
      <c r="ALW620" s="150"/>
      <c r="ALX620" s="150"/>
      <c r="ALY620" s="150"/>
      <c r="ALZ620" s="150"/>
      <c r="AMA620" s="150"/>
      <c r="AMB620" s="150"/>
      <c r="AMC620" s="150"/>
      <c r="AMD620" s="150"/>
      <c r="AME620" s="150"/>
      <c r="AMF620" s="150"/>
      <c r="AMG620" s="150"/>
      <c r="AMH620" s="150"/>
      <c r="AMI620" s="150"/>
      <c r="AMJ620" s="150"/>
      <c r="AMK620" s="150"/>
    </row>
    <row r="621" spans="1:1026" s="250" customFormat="1" x14ac:dyDescent="0.25">
      <c r="A621" s="404" t="s">
        <v>13701</v>
      </c>
      <c r="B621" s="257">
        <v>621</v>
      </c>
      <c r="C621" s="356" t="s">
        <v>31707</v>
      </c>
      <c r="D621" s="308" t="s">
        <v>13700</v>
      </c>
      <c r="E621" s="277" t="s">
        <v>818</v>
      </c>
      <c r="F621" s="278">
        <v>4</v>
      </c>
      <c r="G621" s="280"/>
      <c r="H621" s="280">
        <v>3</v>
      </c>
      <c r="I621" s="489" t="s">
        <v>750</v>
      </c>
      <c r="J621" s="278" t="s">
        <v>748</v>
      </c>
      <c r="K621" s="278">
        <v>1</v>
      </c>
      <c r="L621" s="278"/>
      <c r="M621" s="278"/>
      <c r="N621" s="278"/>
      <c r="O621" s="278"/>
      <c r="P621" s="278"/>
      <c r="Q621" s="278"/>
      <c r="R621" s="278"/>
      <c r="S621" s="278"/>
      <c r="T621" s="278"/>
      <c r="U621" s="278"/>
      <c r="V621" s="278"/>
      <c r="W621" s="283">
        <f t="shared" si="270"/>
        <v>100</v>
      </c>
      <c r="X621" s="283">
        <f t="shared" si="271"/>
        <v>100</v>
      </c>
      <c r="Y621" s="283">
        <f t="shared" si="268"/>
        <v>100</v>
      </c>
      <c r="Z621" s="283">
        <f t="shared" si="263"/>
        <v>100</v>
      </c>
      <c r="AA621" s="283">
        <f t="shared" si="264"/>
        <v>100</v>
      </c>
      <c r="AB621" s="287">
        <f t="shared" si="253"/>
        <v>100</v>
      </c>
      <c r="AC621" s="287">
        <f t="shared" si="252"/>
        <v>100</v>
      </c>
      <c r="AD621" s="287">
        <f t="shared" si="265"/>
        <v>100</v>
      </c>
      <c r="AE621" s="284">
        <f t="shared" si="260"/>
        <v>100</v>
      </c>
      <c r="AF621" s="284">
        <f t="shared" si="261"/>
        <v>100</v>
      </c>
      <c r="AG621" s="268">
        <f t="shared" si="266"/>
        <v>1</v>
      </c>
      <c r="AH621" s="268">
        <f t="shared" si="267"/>
        <v>1</v>
      </c>
      <c r="AI621" s="268">
        <f t="shared" si="269"/>
        <v>3</v>
      </c>
      <c r="AJ621" s="268">
        <f t="shared" si="259"/>
        <v>5</v>
      </c>
      <c r="AK621" s="305" t="s">
        <v>750</v>
      </c>
      <c r="AL621" s="277"/>
      <c r="AM621" s="277"/>
      <c r="AN621" s="511"/>
      <c r="AO621" s="277"/>
      <c r="AP621" s="277"/>
      <c r="AQ621" s="277"/>
      <c r="AR621" s="356" t="s">
        <v>31708</v>
      </c>
      <c r="AS621" s="356"/>
      <c r="AT621" s="277"/>
      <c r="AU621" s="277"/>
      <c r="AV621" s="150"/>
      <c r="AMK621" s="150"/>
    </row>
    <row r="622" spans="1:1026" s="250" customFormat="1" x14ac:dyDescent="0.25">
      <c r="A622" s="404" t="s">
        <v>13882</v>
      </c>
      <c r="B622" s="257">
        <v>622</v>
      </c>
      <c r="C622" s="356" t="s">
        <v>31709</v>
      </c>
      <c r="D622" s="308" t="s">
        <v>13881</v>
      </c>
      <c r="E622" s="277" t="s">
        <v>5978</v>
      </c>
      <c r="F622" s="278">
        <v>4</v>
      </c>
      <c r="G622" s="280"/>
      <c r="H622" s="280">
        <v>3</v>
      </c>
      <c r="I622" s="489" t="s">
        <v>750</v>
      </c>
      <c r="J622" s="278" t="s">
        <v>748</v>
      </c>
      <c r="K622" s="278">
        <v>1</v>
      </c>
      <c r="L622" s="278"/>
      <c r="M622" s="278"/>
      <c r="N622" s="278"/>
      <c r="O622" s="278"/>
      <c r="P622" s="278"/>
      <c r="Q622" s="278"/>
      <c r="R622" s="278"/>
      <c r="S622" s="278"/>
      <c r="T622" s="278"/>
      <c r="U622" s="278"/>
      <c r="V622" s="278"/>
      <c r="W622" s="283">
        <f t="shared" si="270"/>
        <v>100</v>
      </c>
      <c r="X622" s="283">
        <f t="shared" si="271"/>
        <v>100</v>
      </c>
      <c r="Y622" s="283">
        <f t="shared" si="268"/>
        <v>100</v>
      </c>
      <c r="Z622" s="283">
        <f t="shared" si="263"/>
        <v>100</v>
      </c>
      <c r="AA622" s="283">
        <f t="shared" si="264"/>
        <v>100</v>
      </c>
      <c r="AB622" s="287">
        <f t="shared" si="253"/>
        <v>100</v>
      </c>
      <c r="AC622" s="287">
        <f t="shared" si="252"/>
        <v>100</v>
      </c>
      <c r="AD622" s="287">
        <f t="shared" si="265"/>
        <v>100</v>
      </c>
      <c r="AE622" s="284">
        <f t="shared" si="260"/>
        <v>100</v>
      </c>
      <c r="AF622" s="284">
        <f t="shared" si="261"/>
        <v>100</v>
      </c>
      <c r="AG622" s="268">
        <f t="shared" si="266"/>
        <v>1</v>
      </c>
      <c r="AH622" s="268">
        <f t="shared" si="267"/>
        <v>1</v>
      </c>
      <c r="AI622" s="268">
        <f t="shared" si="269"/>
        <v>3</v>
      </c>
      <c r="AJ622" s="268">
        <f t="shared" si="259"/>
        <v>5</v>
      </c>
      <c r="AK622" s="305" t="s">
        <v>750</v>
      </c>
      <c r="AL622" s="277"/>
      <c r="AM622" s="277"/>
      <c r="AN622" s="511"/>
      <c r="AO622" s="277"/>
      <c r="AP622" s="277"/>
      <c r="AQ622" s="277"/>
      <c r="AR622" s="356" t="s">
        <v>31777</v>
      </c>
      <c r="AS622" s="356"/>
      <c r="AT622" s="277"/>
      <c r="AU622" s="277"/>
      <c r="AV622" s="150"/>
      <c r="AMK622" s="150"/>
    </row>
    <row r="623" spans="1:1026" x14ac:dyDescent="0.25">
      <c r="A623" s="258" t="s">
        <v>24833</v>
      </c>
      <c r="B623" s="257">
        <v>623</v>
      </c>
      <c r="C623" s="387" t="s">
        <v>24832</v>
      </c>
      <c r="D623" s="308" t="s">
        <v>24834</v>
      </c>
      <c r="E623" s="277" t="s">
        <v>818</v>
      </c>
      <c r="F623" s="278">
        <v>4</v>
      </c>
      <c r="G623" s="280"/>
      <c r="H623" s="280">
        <v>1</v>
      </c>
      <c r="I623" s="489" t="s">
        <v>747</v>
      </c>
      <c r="J623" s="278" t="s">
        <v>748</v>
      </c>
      <c r="K623" s="278">
        <v>1</v>
      </c>
      <c r="L623" s="278"/>
      <c r="M623" s="278"/>
      <c r="N623" s="278"/>
      <c r="O623" s="278"/>
      <c r="P623" s="278"/>
      <c r="Q623" s="278"/>
      <c r="R623" s="278"/>
      <c r="S623" s="278"/>
      <c r="T623" s="278"/>
      <c r="U623" s="278"/>
      <c r="V623" s="278"/>
      <c r="W623" s="283">
        <f t="shared" si="270"/>
        <v>100</v>
      </c>
      <c r="X623" s="283">
        <f t="shared" si="271"/>
        <v>100</v>
      </c>
      <c r="Y623" s="283">
        <f t="shared" si="268"/>
        <v>100</v>
      </c>
      <c r="Z623" s="283">
        <f t="shared" si="263"/>
        <v>100</v>
      </c>
      <c r="AA623" s="283">
        <f t="shared" si="264"/>
        <v>100</v>
      </c>
      <c r="AB623" s="287">
        <f t="shared" si="253"/>
        <v>100</v>
      </c>
      <c r="AC623" s="287">
        <f t="shared" si="252"/>
        <v>100</v>
      </c>
      <c r="AD623" s="287">
        <f t="shared" si="265"/>
        <v>100</v>
      </c>
      <c r="AE623" s="284">
        <f t="shared" si="260"/>
        <v>100</v>
      </c>
      <c r="AF623" s="284">
        <f t="shared" si="261"/>
        <v>100</v>
      </c>
      <c r="AG623" s="268">
        <f t="shared" si="266"/>
        <v>1</v>
      </c>
      <c r="AH623" s="268">
        <f t="shared" si="267"/>
        <v>1</v>
      </c>
      <c r="AI623" s="268">
        <f t="shared" si="269"/>
        <v>3</v>
      </c>
      <c r="AJ623" s="268">
        <f t="shared" si="259"/>
        <v>5</v>
      </c>
      <c r="AK623" s="305" t="s">
        <v>747</v>
      </c>
      <c r="AL623" s="277"/>
      <c r="AM623" s="277"/>
      <c r="AN623" s="511"/>
      <c r="AO623" s="277"/>
      <c r="AP623" s="277"/>
      <c r="AQ623" s="277"/>
      <c r="AR623" s="356" t="s">
        <v>756</v>
      </c>
      <c r="AS623" s="356"/>
      <c r="AT623" s="277"/>
      <c r="AU623" s="277"/>
    </row>
    <row r="624" spans="1:1026" x14ac:dyDescent="0.25">
      <c r="A624" s="258" t="s">
        <v>31711</v>
      </c>
      <c r="B624" s="257">
        <v>624</v>
      </c>
      <c r="C624" s="356" t="s">
        <v>31710</v>
      </c>
      <c r="D624" s="308" t="s">
        <v>31712</v>
      </c>
      <c r="E624" s="277" t="s">
        <v>24828</v>
      </c>
      <c r="F624" s="278">
        <v>4</v>
      </c>
      <c r="G624" s="280"/>
      <c r="H624" s="280">
        <v>2</v>
      </c>
      <c r="I624" s="489" t="s">
        <v>750</v>
      </c>
      <c r="J624" s="278" t="s">
        <v>748</v>
      </c>
      <c r="K624" s="278">
        <v>1</v>
      </c>
      <c r="L624" s="278">
        <v>1</v>
      </c>
      <c r="M624" s="278"/>
      <c r="N624" s="278"/>
      <c r="O624" s="278"/>
      <c r="P624" s="278"/>
      <c r="Q624" s="278"/>
      <c r="R624" s="278"/>
      <c r="S624" s="278"/>
      <c r="T624" s="278"/>
      <c r="U624" s="278"/>
      <c r="V624" s="278"/>
      <c r="W624" s="283">
        <f t="shared" ref="W624:W625" si="272">IF(O624=1,10,100)</f>
        <v>100</v>
      </c>
      <c r="X624" s="283">
        <f t="shared" ref="X624:X625" si="273">IF(O624=1,1,IF(O624=2,10,100))</f>
        <v>100</v>
      </c>
      <c r="Y624" s="283">
        <f t="shared" ref="Y624:Y625" si="274">IF(OR(P624=335,P624=336),20,100)</f>
        <v>100</v>
      </c>
      <c r="Z624" s="283">
        <f t="shared" ref="Z624:Z625" si="275">IF(Q624=1,10,100)</f>
        <v>100</v>
      </c>
      <c r="AA624" s="283">
        <f t="shared" ref="AA624:AA625" si="276">IF(Q624=1,1,IF(Q624=2,10,100))</f>
        <v>100</v>
      </c>
      <c r="AB624" s="287">
        <f t="shared" ref="AB624:AB625" si="277">IF(OR(EXACT(R624,"1A"),EXACT(R624,"1B")),0.1,IF(R624=2,1,100))</f>
        <v>100</v>
      </c>
      <c r="AC624" s="287">
        <f t="shared" ref="AC624:AC625" si="278">IF(OR(EXACT(S624,"1A"),EXACT(S624,"1B")),0.1,IF(S624=2,1,100))</f>
        <v>100</v>
      </c>
      <c r="AD624" s="287">
        <f t="shared" ref="AD624:AD625" si="279">IF(OR(EXACT(T624,"1A"),EXACT(T624,"1B")),0.3,IF(T624=2,3,100))</f>
        <v>100</v>
      </c>
      <c r="AE624" s="284">
        <f t="shared" ref="AE624:AE625" si="280">IF(L624=0,100,IF(L624=1,1,IF(L624="1B",1,IF(L624="1A",0.1,100))))</f>
        <v>1</v>
      </c>
      <c r="AF624" s="284">
        <f t="shared" ref="AF624:AF625" si="281">IF(M624=0,100,IF(M624=1,1,IF(M624="1B",1,IF(M624="1A",0.1,100))))</f>
        <v>100</v>
      </c>
      <c r="AG624" s="268">
        <f t="shared" ref="AG624:AG625" si="282">IF(OR(OR(EXACT(J624,"1A"),EXACT(J624,"1B"),EXACT(J624,"1C")),K624=1),1,IF(K624=2,10,100))</f>
        <v>1</v>
      </c>
      <c r="AH624" s="268">
        <f t="shared" ref="AH624:AH625" si="283">IF(OR(EXACT(J624,"1A"),EXACT(J624,"1B"),EXACT(J624,"1C")),1,IF(J624=2,10,100))</f>
        <v>1</v>
      </c>
      <c r="AI624" s="268">
        <f t="shared" ref="AI624:AI625" si="284">IF(OR(EXACT(J624,"1A"),EXACT(J624,"1B"),EXACT(J624,"1C"),K624=1),3,100)</f>
        <v>3</v>
      </c>
      <c r="AJ624" s="268">
        <f t="shared" ref="AJ624:AJ625" si="285">IF(OR(EXACT(J624,"1A"),EXACT(J624,"1B"),EXACT(J624,"1C")),5,100)</f>
        <v>5</v>
      </c>
      <c r="AK624" s="490" t="s">
        <v>750</v>
      </c>
      <c r="AL624" s="277"/>
      <c r="AM624" s="277"/>
      <c r="AN624" s="490"/>
      <c r="AO624" s="277"/>
      <c r="AP624" s="277"/>
      <c r="AQ624" s="277"/>
      <c r="AR624" s="356" t="s">
        <v>31716</v>
      </c>
      <c r="AS624" s="356"/>
      <c r="AT624" s="277"/>
      <c r="AU624" s="277"/>
    </row>
    <row r="625" spans="1:1026" s="250" customFormat="1" x14ac:dyDescent="0.25">
      <c r="A625" s="258" t="s">
        <v>31714</v>
      </c>
      <c r="B625" s="257">
        <v>625</v>
      </c>
      <c r="C625" s="356" t="s">
        <v>31713</v>
      </c>
      <c r="D625" s="308" t="s">
        <v>31715</v>
      </c>
      <c r="E625" s="277" t="s">
        <v>24828</v>
      </c>
      <c r="F625" s="278">
        <v>4</v>
      </c>
      <c r="G625" s="280"/>
      <c r="H625" s="280">
        <v>4</v>
      </c>
      <c r="I625" s="489" t="s">
        <v>750</v>
      </c>
      <c r="J625" s="278" t="s">
        <v>748</v>
      </c>
      <c r="K625" s="278">
        <v>1</v>
      </c>
      <c r="L625" s="278"/>
      <c r="M625" s="278"/>
      <c r="N625" s="278"/>
      <c r="O625" s="278"/>
      <c r="P625" s="278"/>
      <c r="Q625" s="278"/>
      <c r="R625" s="278"/>
      <c r="S625" s="278"/>
      <c r="T625" s="278"/>
      <c r="U625" s="278"/>
      <c r="V625" s="278"/>
      <c r="W625" s="283">
        <f t="shared" si="272"/>
        <v>100</v>
      </c>
      <c r="X625" s="283">
        <f t="shared" si="273"/>
        <v>100</v>
      </c>
      <c r="Y625" s="283">
        <f t="shared" si="274"/>
        <v>100</v>
      </c>
      <c r="Z625" s="283">
        <f t="shared" si="275"/>
        <v>100</v>
      </c>
      <c r="AA625" s="283">
        <f t="shared" si="276"/>
        <v>100</v>
      </c>
      <c r="AB625" s="287">
        <f t="shared" si="277"/>
        <v>100</v>
      </c>
      <c r="AC625" s="287">
        <f t="shared" si="278"/>
        <v>100</v>
      </c>
      <c r="AD625" s="287">
        <f t="shared" si="279"/>
        <v>100</v>
      </c>
      <c r="AE625" s="284">
        <f t="shared" si="280"/>
        <v>100</v>
      </c>
      <c r="AF625" s="284">
        <f t="shared" si="281"/>
        <v>100</v>
      </c>
      <c r="AG625" s="268">
        <f t="shared" si="282"/>
        <v>1</v>
      </c>
      <c r="AH625" s="268">
        <f t="shared" si="283"/>
        <v>1</v>
      </c>
      <c r="AI625" s="268">
        <f t="shared" si="284"/>
        <v>3</v>
      </c>
      <c r="AJ625" s="268">
        <f t="shared" si="285"/>
        <v>5</v>
      </c>
      <c r="AK625" s="490" t="s">
        <v>750</v>
      </c>
      <c r="AL625" s="277"/>
      <c r="AM625" s="277"/>
      <c r="AN625" s="490"/>
      <c r="AO625" s="277"/>
      <c r="AP625" s="277"/>
      <c r="AQ625" s="277"/>
      <c r="AR625" s="356" t="s">
        <v>31717</v>
      </c>
      <c r="AS625" s="356"/>
      <c r="AT625" s="277"/>
      <c r="AU625" s="277"/>
      <c r="AV625" s="150"/>
      <c r="AW625" s="150"/>
      <c r="AX625" s="150"/>
      <c r="AY625" s="150"/>
      <c r="AZ625" s="150"/>
      <c r="BA625" s="150"/>
      <c r="BB625" s="150"/>
      <c r="BC625" s="150"/>
      <c r="BD625" s="150"/>
      <c r="BE625" s="150"/>
      <c r="BF625" s="150"/>
      <c r="BG625" s="150"/>
      <c r="BH625" s="150"/>
      <c r="BI625" s="150"/>
      <c r="BJ625" s="150"/>
      <c r="BK625" s="150"/>
      <c r="BL625" s="150"/>
      <c r="BM625" s="150"/>
      <c r="BN625" s="150"/>
      <c r="BO625" s="150"/>
      <c r="BP625" s="150"/>
      <c r="BQ625" s="150"/>
      <c r="BR625" s="150"/>
      <c r="BS625" s="150"/>
      <c r="BT625" s="150"/>
      <c r="BU625" s="150"/>
      <c r="BV625" s="150"/>
      <c r="BW625" s="150"/>
      <c r="BX625" s="150"/>
      <c r="BY625" s="150"/>
      <c r="BZ625" s="150"/>
      <c r="CA625" s="150"/>
      <c r="CB625" s="150"/>
      <c r="CC625" s="150"/>
      <c r="CD625" s="150"/>
      <c r="CE625" s="150"/>
      <c r="CF625" s="150"/>
      <c r="CG625" s="150"/>
      <c r="CH625" s="150"/>
      <c r="CI625" s="150"/>
      <c r="CJ625" s="150"/>
      <c r="CK625" s="150"/>
      <c r="CL625" s="150"/>
      <c r="CM625" s="150"/>
      <c r="CN625" s="150"/>
      <c r="CO625" s="150"/>
      <c r="CP625" s="150"/>
      <c r="CQ625" s="150"/>
      <c r="CR625" s="150"/>
      <c r="CS625" s="150"/>
      <c r="CT625" s="150"/>
      <c r="CU625" s="150"/>
      <c r="CV625" s="150"/>
      <c r="CW625" s="150"/>
      <c r="CX625" s="150"/>
      <c r="CY625" s="150"/>
      <c r="CZ625" s="150"/>
      <c r="DA625" s="150"/>
      <c r="DB625" s="150"/>
      <c r="DC625" s="150"/>
      <c r="DD625" s="150"/>
      <c r="DE625" s="150"/>
      <c r="DF625" s="150"/>
      <c r="DG625" s="150"/>
      <c r="DH625" s="150"/>
      <c r="DI625" s="150"/>
      <c r="DJ625" s="150"/>
      <c r="DK625" s="150"/>
      <c r="DL625" s="150"/>
      <c r="DM625" s="150"/>
      <c r="DN625" s="150"/>
      <c r="DO625" s="150"/>
      <c r="DP625" s="150"/>
      <c r="DQ625" s="150"/>
      <c r="DR625" s="150"/>
      <c r="DS625" s="150"/>
      <c r="DT625" s="150"/>
      <c r="DU625" s="150"/>
      <c r="DV625" s="150"/>
      <c r="DW625" s="150"/>
      <c r="DX625" s="150"/>
      <c r="DY625" s="150"/>
      <c r="DZ625" s="150"/>
      <c r="EA625" s="150"/>
      <c r="EB625" s="150"/>
      <c r="EC625" s="150"/>
      <c r="ED625" s="150"/>
      <c r="EE625" s="150"/>
      <c r="EF625" s="150"/>
      <c r="EG625" s="150"/>
      <c r="EH625" s="150"/>
      <c r="EI625" s="150"/>
      <c r="EJ625" s="150"/>
      <c r="EK625" s="150"/>
      <c r="EL625" s="150"/>
      <c r="EM625" s="150"/>
      <c r="EN625" s="150"/>
      <c r="EO625" s="150"/>
      <c r="EP625" s="150"/>
      <c r="EQ625" s="150"/>
      <c r="ER625" s="150"/>
      <c r="ES625" s="150"/>
      <c r="ET625" s="150"/>
      <c r="EU625" s="150"/>
      <c r="EV625" s="150"/>
      <c r="EW625" s="150"/>
      <c r="EX625" s="150"/>
      <c r="EY625" s="150"/>
      <c r="EZ625" s="150"/>
      <c r="FA625" s="150"/>
      <c r="FB625" s="150"/>
      <c r="FC625" s="150"/>
      <c r="FD625" s="150"/>
      <c r="FE625" s="150"/>
      <c r="FF625" s="150"/>
      <c r="FG625" s="150"/>
      <c r="FH625" s="150"/>
      <c r="FI625" s="150"/>
      <c r="FJ625" s="150"/>
      <c r="FK625" s="150"/>
      <c r="FL625" s="150"/>
      <c r="FM625" s="150"/>
      <c r="FN625" s="150"/>
      <c r="FO625" s="150"/>
      <c r="FP625" s="150"/>
      <c r="FQ625" s="150"/>
      <c r="FR625" s="150"/>
      <c r="FS625" s="150"/>
      <c r="FT625" s="150"/>
      <c r="FU625" s="150"/>
      <c r="FV625" s="150"/>
      <c r="FW625" s="150"/>
      <c r="FX625" s="150"/>
      <c r="FY625" s="150"/>
      <c r="FZ625" s="150"/>
      <c r="GA625" s="150"/>
      <c r="GB625" s="150"/>
      <c r="GC625" s="150"/>
      <c r="GD625" s="150"/>
      <c r="GE625" s="150"/>
      <c r="GF625" s="150"/>
      <c r="GG625" s="150"/>
      <c r="GH625" s="150"/>
      <c r="GI625" s="150"/>
      <c r="GJ625" s="150"/>
      <c r="GK625" s="150"/>
      <c r="GL625" s="150"/>
      <c r="GM625" s="150"/>
      <c r="GN625" s="150"/>
      <c r="GO625" s="150"/>
      <c r="GP625" s="150"/>
      <c r="GQ625" s="150"/>
      <c r="GR625" s="150"/>
      <c r="GS625" s="150"/>
      <c r="GT625" s="150"/>
      <c r="GU625" s="150"/>
      <c r="GV625" s="150"/>
      <c r="GW625" s="150"/>
      <c r="GX625" s="150"/>
      <c r="GY625" s="150"/>
      <c r="GZ625" s="150"/>
      <c r="HA625" s="150"/>
      <c r="HB625" s="150"/>
      <c r="HC625" s="150"/>
      <c r="HD625" s="150"/>
      <c r="HE625" s="150"/>
      <c r="HF625" s="150"/>
      <c r="HG625" s="150"/>
      <c r="HH625" s="150"/>
      <c r="HI625" s="150"/>
      <c r="HJ625" s="150"/>
      <c r="HK625" s="150"/>
      <c r="HL625" s="150"/>
      <c r="HM625" s="150"/>
      <c r="HN625" s="150"/>
      <c r="HO625" s="150"/>
      <c r="HP625" s="150"/>
      <c r="HQ625" s="150"/>
      <c r="HR625" s="150"/>
      <c r="HS625" s="150"/>
      <c r="HT625" s="150"/>
      <c r="HU625" s="150"/>
      <c r="HV625" s="150"/>
      <c r="HW625" s="150"/>
      <c r="HX625" s="150"/>
      <c r="HY625" s="150"/>
      <c r="HZ625" s="150"/>
      <c r="IA625" s="150"/>
      <c r="IB625" s="150"/>
      <c r="IC625" s="150"/>
      <c r="ID625" s="150"/>
      <c r="IE625" s="150"/>
      <c r="IF625" s="150"/>
      <c r="IG625" s="150"/>
      <c r="IH625" s="150"/>
      <c r="II625" s="150"/>
      <c r="IJ625" s="150"/>
      <c r="IK625" s="150"/>
      <c r="IL625" s="150"/>
      <c r="IM625" s="150"/>
      <c r="IN625" s="150"/>
      <c r="IO625" s="150"/>
      <c r="IP625" s="150"/>
      <c r="IQ625" s="150"/>
      <c r="IR625" s="150"/>
      <c r="IS625" s="150"/>
      <c r="IT625" s="150"/>
      <c r="IU625" s="150"/>
      <c r="IV625" s="150"/>
      <c r="IW625" s="150"/>
      <c r="IX625" s="150"/>
      <c r="IY625" s="150"/>
      <c r="IZ625" s="150"/>
      <c r="JA625" s="150"/>
      <c r="JB625" s="150"/>
      <c r="JC625" s="150"/>
      <c r="JD625" s="150"/>
      <c r="JE625" s="150"/>
      <c r="JF625" s="150"/>
      <c r="JG625" s="150"/>
      <c r="JH625" s="150"/>
      <c r="JI625" s="150"/>
      <c r="JJ625" s="150"/>
      <c r="JK625" s="150"/>
      <c r="JL625" s="150"/>
      <c r="JM625" s="150"/>
      <c r="JN625" s="150"/>
      <c r="JO625" s="150"/>
      <c r="JP625" s="150"/>
      <c r="JQ625" s="150"/>
      <c r="JR625" s="150"/>
      <c r="JS625" s="150"/>
      <c r="JT625" s="150"/>
      <c r="JU625" s="150"/>
      <c r="JV625" s="150"/>
      <c r="JW625" s="150"/>
      <c r="JX625" s="150"/>
      <c r="JY625" s="150"/>
      <c r="JZ625" s="150"/>
      <c r="KA625" s="150"/>
      <c r="KB625" s="150"/>
      <c r="KC625" s="150"/>
      <c r="KD625" s="150"/>
      <c r="KE625" s="150"/>
      <c r="KF625" s="150"/>
      <c r="KG625" s="150"/>
      <c r="KH625" s="150"/>
      <c r="KI625" s="150"/>
      <c r="KJ625" s="150"/>
      <c r="KK625" s="150"/>
      <c r="KL625" s="150"/>
      <c r="KM625" s="150"/>
      <c r="KN625" s="150"/>
      <c r="KO625" s="150"/>
      <c r="KP625" s="150"/>
      <c r="KQ625" s="150"/>
      <c r="KR625" s="150"/>
      <c r="KS625" s="150"/>
      <c r="KT625" s="150"/>
      <c r="KU625" s="150"/>
      <c r="KV625" s="150"/>
      <c r="KW625" s="150"/>
      <c r="KX625" s="150"/>
      <c r="KY625" s="150"/>
      <c r="KZ625" s="150"/>
      <c r="LA625" s="150"/>
      <c r="LB625" s="150"/>
      <c r="LC625" s="150"/>
      <c r="LD625" s="150"/>
      <c r="LE625" s="150"/>
      <c r="LF625" s="150"/>
      <c r="LG625" s="150"/>
      <c r="LH625" s="150"/>
      <c r="LI625" s="150"/>
      <c r="LJ625" s="150"/>
      <c r="LK625" s="150"/>
      <c r="LL625" s="150"/>
      <c r="LM625" s="150"/>
      <c r="LN625" s="150"/>
      <c r="LO625" s="150"/>
      <c r="LP625" s="150"/>
      <c r="LQ625" s="150"/>
      <c r="LR625" s="150"/>
      <c r="LS625" s="150"/>
      <c r="LT625" s="150"/>
      <c r="LU625" s="150"/>
      <c r="LV625" s="150"/>
      <c r="LW625" s="150"/>
      <c r="LX625" s="150"/>
      <c r="LY625" s="150"/>
      <c r="LZ625" s="150"/>
      <c r="MA625" s="150"/>
      <c r="MB625" s="150"/>
      <c r="MC625" s="150"/>
      <c r="MD625" s="150"/>
      <c r="ME625" s="150"/>
      <c r="MF625" s="150"/>
      <c r="MG625" s="150"/>
      <c r="MH625" s="150"/>
      <c r="MI625" s="150"/>
      <c r="MJ625" s="150"/>
      <c r="MK625" s="150"/>
      <c r="ML625" s="150"/>
      <c r="MM625" s="150"/>
      <c r="MN625" s="150"/>
      <c r="MO625" s="150"/>
      <c r="MP625" s="150"/>
      <c r="MQ625" s="150"/>
      <c r="MR625" s="150"/>
      <c r="MS625" s="150"/>
      <c r="MT625" s="150"/>
      <c r="MU625" s="150"/>
      <c r="MV625" s="150"/>
      <c r="MW625" s="150"/>
      <c r="MX625" s="150"/>
      <c r="MY625" s="150"/>
      <c r="MZ625" s="150"/>
      <c r="NA625" s="150"/>
      <c r="NB625" s="150"/>
      <c r="NC625" s="150"/>
      <c r="ND625" s="150"/>
      <c r="NE625" s="150"/>
      <c r="NF625" s="150"/>
      <c r="NG625" s="150"/>
      <c r="NH625" s="150"/>
      <c r="NI625" s="150"/>
      <c r="NJ625" s="150"/>
      <c r="NK625" s="150"/>
      <c r="NL625" s="150"/>
      <c r="NM625" s="150"/>
      <c r="NN625" s="150"/>
      <c r="NO625" s="150"/>
      <c r="NP625" s="150"/>
      <c r="NQ625" s="150"/>
      <c r="NR625" s="150"/>
      <c r="NS625" s="150"/>
      <c r="NT625" s="150"/>
      <c r="NU625" s="150"/>
      <c r="NV625" s="150"/>
      <c r="NW625" s="150"/>
      <c r="NX625" s="150"/>
      <c r="NY625" s="150"/>
      <c r="NZ625" s="150"/>
      <c r="OA625" s="150"/>
      <c r="OB625" s="150"/>
      <c r="OC625" s="150"/>
      <c r="OD625" s="150"/>
      <c r="OE625" s="150"/>
      <c r="OF625" s="150"/>
      <c r="OG625" s="150"/>
      <c r="OH625" s="150"/>
      <c r="OI625" s="150"/>
      <c r="OJ625" s="150"/>
      <c r="OK625" s="150"/>
      <c r="OL625" s="150"/>
      <c r="OM625" s="150"/>
      <c r="ON625" s="150"/>
      <c r="OO625" s="150"/>
      <c r="OP625" s="150"/>
      <c r="OQ625" s="150"/>
      <c r="OR625" s="150"/>
      <c r="OS625" s="150"/>
      <c r="OT625" s="150"/>
      <c r="OU625" s="150"/>
      <c r="OV625" s="150"/>
      <c r="OW625" s="150"/>
      <c r="OX625" s="150"/>
      <c r="OY625" s="150"/>
      <c r="OZ625" s="150"/>
      <c r="PA625" s="150"/>
      <c r="PB625" s="150"/>
      <c r="PC625" s="150"/>
      <c r="PD625" s="150"/>
      <c r="PE625" s="150"/>
      <c r="PF625" s="150"/>
      <c r="PG625" s="150"/>
      <c r="PH625" s="150"/>
      <c r="PI625" s="150"/>
      <c r="PJ625" s="150"/>
      <c r="PK625" s="150"/>
      <c r="PL625" s="150"/>
      <c r="PM625" s="150"/>
      <c r="PN625" s="150"/>
      <c r="PO625" s="150"/>
      <c r="PP625" s="150"/>
      <c r="PQ625" s="150"/>
      <c r="PR625" s="150"/>
      <c r="PS625" s="150"/>
      <c r="PT625" s="150"/>
      <c r="PU625" s="150"/>
      <c r="PV625" s="150"/>
      <c r="PW625" s="150"/>
      <c r="PX625" s="150"/>
      <c r="PY625" s="150"/>
      <c r="PZ625" s="150"/>
      <c r="QA625" s="150"/>
      <c r="QB625" s="150"/>
      <c r="QC625" s="150"/>
      <c r="QD625" s="150"/>
      <c r="QE625" s="150"/>
      <c r="QF625" s="150"/>
      <c r="QG625" s="150"/>
      <c r="QH625" s="150"/>
      <c r="QI625" s="150"/>
      <c r="QJ625" s="150"/>
      <c r="QK625" s="150"/>
      <c r="QL625" s="150"/>
      <c r="QM625" s="150"/>
      <c r="QN625" s="150"/>
      <c r="QO625" s="150"/>
      <c r="QP625" s="150"/>
      <c r="QQ625" s="150"/>
      <c r="QR625" s="150"/>
      <c r="QS625" s="150"/>
      <c r="QT625" s="150"/>
      <c r="QU625" s="150"/>
      <c r="QV625" s="150"/>
      <c r="QW625" s="150"/>
      <c r="QX625" s="150"/>
      <c r="QY625" s="150"/>
      <c r="QZ625" s="150"/>
      <c r="RA625" s="150"/>
      <c r="RB625" s="150"/>
      <c r="RC625" s="150"/>
      <c r="RD625" s="150"/>
      <c r="RE625" s="150"/>
      <c r="RF625" s="150"/>
      <c r="RG625" s="150"/>
      <c r="RH625" s="150"/>
      <c r="RI625" s="150"/>
      <c r="RJ625" s="150"/>
      <c r="RK625" s="150"/>
      <c r="RL625" s="150"/>
      <c r="RM625" s="150"/>
      <c r="RN625" s="150"/>
      <c r="RO625" s="150"/>
      <c r="RP625" s="150"/>
      <c r="RQ625" s="150"/>
      <c r="RR625" s="150"/>
      <c r="RS625" s="150"/>
      <c r="RT625" s="150"/>
      <c r="RU625" s="150"/>
      <c r="RV625" s="150"/>
      <c r="RW625" s="150"/>
      <c r="RX625" s="150"/>
      <c r="RY625" s="150"/>
      <c r="RZ625" s="150"/>
      <c r="SA625" s="150"/>
      <c r="SB625" s="150"/>
      <c r="SC625" s="150"/>
      <c r="SD625" s="150"/>
      <c r="SE625" s="150"/>
      <c r="SF625" s="150"/>
      <c r="SG625" s="150"/>
      <c r="SH625" s="150"/>
      <c r="SI625" s="150"/>
      <c r="SJ625" s="150"/>
      <c r="SK625" s="150"/>
      <c r="SL625" s="150"/>
      <c r="SM625" s="150"/>
      <c r="SN625" s="150"/>
      <c r="SO625" s="150"/>
      <c r="SP625" s="150"/>
      <c r="SQ625" s="150"/>
      <c r="SR625" s="150"/>
      <c r="SS625" s="150"/>
      <c r="ST625" s="150"/>
      <c r="SU625" s="150"/>
      <c r="SV625" s="150"/>
      <c r="SW625" s="150"/>
      <c r="SX625" s="150"/>
      <c r="SY625" s="150"/>
      <c r="SZ625" s="150"/>
      <c r="TA625" s="150"/>
      <c r="TB625" s="150"/>
      <c r="TC625" s="150"/>
      <c r="TD625" s="150"/>
      <c r="TE625" s="150"/>
      <c r="TF625" s="150"/>
      <c r="TG625" s="150"/>
      <c r="TH625" s="150"/>
      <c r="TI625" s="150"/>
      <c r="TJ625" s="150"/>
      <c r="TK625" s="150"/>
      <c r="TL625" s="150"/>
      <c r="TM625" s="150"/>
      <c r="TN625" s="150"/>
      <c r="TO625" s="150"/>
      <c r="TP625" s="150"/>
      <c r="TQ625" s="150"/>
      <c r="TR625" s="150"/>
      <c r="TS625" s="150"/>
      <c r="TT625" s="150"/>
      <c r="TU625" s="150"/>
      <c r="TV625" s="150"/>
      <c r="TW625" s="150"/>
      <c r="TX625" s="150"/>
      <c r="TY625" s="150"/>
      <c r="TZ625" s="150"/>
      <c r="UA625" s="150"/>
      <c r="UB625" s="150"/>
      <c r="UC625" s="150"/>
      <c r="UD625" s="150"/>
      <c r="UE625" s="150"/>
      <c r="UF625" s="150"/>
      <c r="UG625" s="150"/>
      <c r="UH625" s="150"/>
      <c r="UI625" s="150"/>
      <c r="UJ625" s="150"/>
      <c r="UK625" s="150"/>
      <c r="UL625" s="150"/>
      <c r="UM625" s="150"/>
      <c r="UN625" s="150"/>
      <c r="UO625" s="150"/>
      <c r="UP625" s="150"/>
      <c r="UQ625" s="150"/>
      <c r="UR625" s="150"/>
      <c r="US625" s="150"/>
      <c r="UT625" s="150"/>
      <c r="UU625" s="150"/>
      <c r="UV625" s="150"/>
      <c r="UW625" s="150"/>
      <c r="UX625" s="150"/>
      <c r="UY625" s="150"/>
      <c r="UZ625" s="150"/>
      <c r="VA625" s="150"/>
      <c r="VB625" s="150"/>
      <c r="VC625" s="150"/>
      <c r="VD625" s="150"/>
      <c r="VE625" s="150"/>
      <c r="VF625" s="150"/>
      <c r="VG625" s="150"/>
      <c r="VH625" s="150"/>
      <c r="VI625" s="150"/>
      <c r="VJ625" s="150"/>
      <c r="VK625" s="150"/>
      <c r="VL625" s="150"/>
      <c r="VM625" s="150"/>
      <c r="VN625" s="150"/>
      <c r="VO625" s="150"/>
      <c r="VP625" s="150"/>
      <c r="VQ625" s="150"/>
      <c r="VR625" s="150"/>
      <c r="VS625" s="150"/>
      <c r="VT625" s="150"/>
      <c r="VU625" s="150"/>
      <c r="VV625" s="150"/>
      <c r="VW625" s="150"/>
      <c r="VX625" s="150"/>
      <c r="VY625" s="150"/>
      <c r="VZ625" s="150"/>
      <c r="WA625" s="150"/>
      <c r="WB625" s="150"/>
      <c r="WC625" s="150"/>
      <c r="WD625" s="150"/>
      <c r="WE625" s="150"/>
      <c r="WF625" s="150"/>
      <c r="WG625" s="150"/>
      <c r="WH625" s="150"/>
      <c r="WI625" s="150"/>
      <c r="WJ625" s="150"/>
      <c r="WK625" s="150"/>
      <c r="WL625" s="150"/>
      <c r="WM625" s="150"/>
      <c r="WN625" s="150"/>
      <c r="WO625" s="150"/>
      <c r="WP625" s="150"/>
      <c r="WQ625" s="150"/>
      <c r="WR625" s="150"/>
      <c r="WS625" s="150"/>
      <c r="WT625" s="150"/>
      <c r="WU625" s="150"/>
      <c r="WV625" s="150"/>
      <c r="WW625" s="150"/>
      <c r="WX625" s="150"/>
      <c r="WY625" s="150"/>
      <c r="WZ625" s="150"/>
      <c r="XA625" s="150"/>
      <c r="XB625" s="150"/>
      <c r="XC625" s="150"/>
      <c r="XD625" s="150"/>
      <c r="XE625" s="150"/>
      <c r="XF625" s="150"/>
      <c r="XG625" s="150"/>
      <c r="XH625" s="150"/>
      <c r="XI625" s="150"/>
      <c r="XJ625" s="150"/>
      <c r="XK625" s="150"/>
      <c r="XL625" s="150"/>
      <c r="XM625" s="150"/>
      <c r="XN625" s="150"/>
      <c r="XO625" s="150"/>
      <c r="XP625" s="150"/>
      <c r="XQ625" s="150"/>
      <c r="XR625" s="150"/>
      <c r="XS625" s="150"/>
      <c r="XT625" s="150"/>
      <c r="XU625" s="150"/>
      <c r="XV625" s="150"/>
      <c r="XW625" s="150"/>
      <c r="XX625" s="150"/>
      <c r="XY625" s="150"/>
      <c r="XZ625" s="150"/>
      <c r="YA625" s="150"/>
      <c r="YB625" s="150"/>
      <c r="YC625" s="150"/>
      <c r="YD625" s="150"/>
      <c r="YE625" s="150"/>
      <c r="YF625" s="150"/>
      <c r="YG625" s="150"/>
      <c r="YH625" s="150"/>
      <c r="YI625" s="150"/>
      <c r="YJ625" s="150"/>
      <c r="YK625" s="150"/>
      <c r="YL625" s="150"/>
      <c r="YM625" s="150"/>
      <c r="YN625" s="150"/>
      <c r="YO625" s="150"/>
      <c r="YP625" s="150"/>
      <c r="YQ625" s="150"/>
      <c r="YR625" s="150"/>
      <c r="YS625" s="150"/>
      <c r="YT625" s="150"/>
      <c r="YU625" s="150"/>
      <c r="YV625" s="150"/>
      <c r="YW625" s="150"/>
      <c r="YX625" s="150"/>
      <c r="YY625" s="150"/>
      <c r="YZ625" s="150"/>
      <c r="ZA625" s="150"/>
      <c r="ZB625" s="150"/>
      <c r="ZC625" s="150"/>
      <c r="ZD625" s="150"/>
      <c r="ZE625" s="150"/>
      <c r="ZF625" s="150"/>
      <c r="ZG625" s="150"/>
      <c r="ZH625" s="150"/>
      <c r="ZI625" s="150"/>
      <c r="ZJ625" s="150"/>
      <c r="ZK625" s="150"/>
      <c r="ZL625" s="150"/>
      <c r="ZM625" s="150"/>
      <c r="ZN625" s="150"/>
      <c r="ZO625" s="150"/>
      <c r="ZP625" s="150"/>
      <c r="ZQ625" s="150"/>
      <c r="ZR625" s="150"/>
      <c r="ZS625" s="150"/>
      <c r="ZT625" s="150"/>
      <c r="ZU625" s="150"/>
      <c r="ZV625" s="150"/>
      <c r="ZW625" s="150"/>
      <c r="ZX625" s="150"/>
      <c r="ZY625" s="150"/>
      <c r="ZZ625" s="150"/>
      <c r="AAA625" s="150"/>
      <c r="AAB625" s="150"/>
      <c r="AAC625" s="150"/>
      <c r="AAD625" s="150"/>
      <c r="AAE625" s="150"/>
      <c r="AAF625" s="150"/>
      <c r="AAG625" s="150"/>
      <c r="AAH625" s="150"/>
      <c r="AAI625" s="150"/>
      <c r="AAJ625" s="150"/>
      <c r="AAK625" s="150"/>
      <c r="AAL625" s="150"/>
      <c r="AAM625" s="150"/>
      <c r="AAN625" s="150"/>
      <c r="AAO625" s="150"/>
      <c r="AAP625" s="150"/>
      <c r="AAQ625" s="150"/>
      <c r="AAR625" s="150"/>
      <c r="AAS625" s="150"/>
      <c r="AAT625" s="150"/>
      <c r="AAU625" s="150"/>
      <c r="AAV625" s="150"/>
      <c r="AAW625" s="150"/>
      <c r="AAX625" s="150"/>
      <c r="AAY625" s="150"/>
      <c r="AAZ625" s="150"/>
      <c r="ABA625" s="150"/>
      <c r="ABB625" s="150"/>
      <c r="ABC625" s="150"/>
      <c r="ABD625" s="150"/>
      <c r="ABE625" s="150"/>
      <c r="ABF625" s="150"/>
      <c r="ABG625" s="150"/>
      <c r="ABH625" s="150"/>
      <c r="ABI625" s="150"/>
      <c r="ABJ625" s="150"/>
      <c r="ABK625" s="150"/>
      <c r="ABL625" s="150"/>
      <c r="ABM625" s="150"/>
      <c r="ABN625" s="150"/>
      <c r="ABO625" s="150"/>
      <c r="ABP625" s="150"/>
      <c r="ABQ625" s="150"/>
      <c r="ABR625" s="150"/>
      <c r="ABS625" s="150"/>
      <c r="ABT625" s="150"/>
      <c r="ABU625" s="150"/>
      <c r="ABV625" s="150"/>
      <c r="ABW625" s="150"/>
      <c r="ABX625" s="150"/>
      <c r="ABY625" s="150"/>
      <c r="ABZ625" s="150"/>
      <c r="ACA625" s="150"/>
      <c r="ACB625" s="150"/>
      <c r="ACC625" s="150"/>
      <c r="ACD625" s="150"/>
      <c r="ACE625" s="150"/>
      <c r="ACF625" s="150"/>
      <c r="ACG625" s="150"/>
      <c r="ACH625" s="150"/>
      <c r="ACI625" s="150"/>
      <c r="ACJ625" s="150"/>
      <c r="ACK625" s="150"/>
      <c r="ACL625" s="150"/>
      <c r="ACM625" s="150"/>
      <c r="ACN625" s="150"/>
      <c r="ACO625" s="150"/>
      <c r="ACP625" s="150"/>
      <c r="ACQ625" s="150"/>
      <c r="ACR625" s="150"/>
      <c r="ACS625" s="150"/>
      <c r="ACT625" s="150"/>
      <c r="ACU625" s="150"/>
      <c r="ACV625" s="150"/>
      <c r="ACW625" s="150"/>
      <c r="ACX625" s="150"/>
      <c r="ACY625" s="150"/>
      <c r="ACZ625" s="150"/>
      <c r="ADA625" s="150"/>
      <c r="ADB625" s="150"/>
      <c r="ADC625" s="150"/>
      <c r="ADD625" s="150"/>
      <c r="ADE625" s="150"/>
      <c r="ADF625" s="150"/>
      <c r="ADG625" s="150"/>
      <c r="ADH625" s="150"/>
      <c r="ADI625" s="150"/>
      <c r="ADJ625" s="150"/>
      <c r="ADK625" s="150"/>
      <c r="ADL625" s="150"/>
      <c r="ADM625" s="150"/>
      <c r="ADN625" s="150"/>
      <c r="ADO625" s="150"/>
      <c r="ADP625" s="150"/>
      <c r="ADQ625" s="150"/>
      <c r="ADR625" s="150"/>
      <c r="ADS625" s="150"/>
      <c r="ADT625" s="150"/>
      <c r="ADU625" s="150"/>
      <c r="ADV625" s="150"/>
      <c r="ADW625" s="150"/>
      <c r="ADX625" s="150"/>
      <c r="ADY625" s="150"/>
      <c r="ADZ625" s="150"/>
      <c r="AEA625" s="150"/>
      <c r="AEB625" s="150"/>
      <c r="AEC625" s="150"/>
      <c r="AED625" s="150"/>
      <c r="AEE625" s="150"/>
      <c r="AEF625" s="150"/>
      <c r="AEG625" s="150"/>
      <c r="AEH625" s="150"/>
      <c r="AEI625" s="150"/>
      <c r="AEJ625" s="150"/>
      <c r="AEK625" s="150"/>
      <c r="AEL625" s="150"/>
      <c r="AEM625" s="150"/>
      <c r="AEN625" s="150"/>
      <c r="AEO625" s="150"/>
      <c r="AEP625" s="150"/>
      <c r="AEQ625" s="150"/>
      <c r="AER625" s="150"/>
      <c r="AES625" s="150"/>
      <c r="AET625" s="150"/>
      <c r="AEU625" s="150"/>
      <c r="AEV625" s="150"/>
      <c r="AEW625" s="150"/>
      <c r="AEX625" s="150"/>
      <c r="AEY625" s="150"/>
      <c r="AEZ625" s="150"/>
      <c r="AFA625" s="150"/>
      <c r="AFB625" s="150"/>
      <c r="AFC625" s="150"/>
      <c r="AFD625" s="150"/>
      <c r="AFE625" s="150"/>
      <c r="AFF625" s="150"/>
      <c r="AFG625" s="150"/>
      <c r="AFH625" s="150"/>
      <c r="AFI625" s="150"/>
      <c r="AFJ625" s="150"/>
      <c r="AFK625" s="150"/>
      <c r="AFL625" s="150"/>
      <c r="AFM625" s="150"/>
      <c r="AFN625" s="150"/>
      <c r="AFO625" s="150"/>
      <c r="AFP625" s="150"/>
      <c r="AFQ625" s="150"/>
      <c r="AFR625" s="150"/>
      <c r="AFS625" s="150"/>
      <c r="AFT625" s="150"/>
      <c r="AFU625" s="150"/>
      <c r="AFV625" s="150"/>
      <c r="AFW625" s="150"/>
      <c r="AFX625" s="150"/>
      <c r="AFY625" s="150"/>
      <c r="AFZ625" s="150"/>
      <c r="AGA625" s="150"/>
      <c r="AGB625" s="150"/>
      <c r="AGC625" s="150"/>
      <c r="AGD625" s="150"/>
      <c r="AGE625" s="150"/>
      <c r="AGF625" s="150"/>
      <c r="AGG625" s="150"/>
      <c r="AGH625" s="150"/>
      <c r="AGI625" s="150"/>
      <c r="AGJ625" s="150"/>
      <c r="AGK625" s="150"/>
      <c r="AGL625" s="150"/>
      <c r="AGM625" s="150"/>
      <c r="AGN625" s="150"/>
      <c r="AGO625" s="150"/>
      <c r="AGP625" s="150"/>
      <c r="AGQ625" s="150"/>
      <c r="AGR625" s="150"/>
      <c r="AGS625" s="150"/>
      <c r="AGT625" s="150"/>
      <c r="AGU625" s="150"/>
      <c r="AGV625" s="150"/>
      <c r="AGW625" s="150"/>
      <c r="AGX625" s="150"/>
      <c r="AGY625" s="150"/>
      <c r="AGZ625" s="150"/>
      <c r="AHA625" s="150"/>
      <c r="AHB625" s="150"/>
      <c r="AHC625" s="150"/>
      <c r="AHD625" s="150"/>
      <c r="AHE625" s="150"/>
      <c r="AHF625" s="150"/>
      <c r="AHG625" s="150"/>
      <c r="AHH625" s="150"/>
      <c r="AHI625" s="150"/>
      <c r="AHJ625" s="150"/>
      <c r="AHK625" s="150"/>
      <c r="AHL625" s="150"/>
      <c r="AHM625" s="150"/>
      <c r="AHN625" s="150"/>
      <c r="AHO625" s="150"/>
      <c r="AHP625" s="150"/>
      <c r="AHQ625" s="150"/>
      <c r="AHR625" s="150"/>
      <c r="AHS625" s="150"/>
      <c r="AHT625" s="150"/>
      <c r="AHU625" s="150"/>
      <c r="AHV625" s="150"/>
      <c r="AHW625" s="150"/>
      <c r="AHX625" s="150"/>
      <c r="AHY625" s="150"/>
      <c r="AHZ625" s="150"/>
      <c r="AIA625" s="150"/>
      <c r="AIB625" s="150"/>
      <c r="AIC625" s="150"/>
      <c r="AID625" s="150"/>
      <c r="AIE625" s="150"/>
      <c r="AIF625" s="150"/>
      <c r="AIG625" s="150"/>
      <c r="AIH625" s="150"/>
      <c r="AII625" s="150"/>
      <c r="AIJ625" s="150"/>
      <c r="AIK625" s="150"/>
      <c r="AIL625" s="150"/>
      <c r="AIM625" s="150"/>
      <c r="AIN625" s="150"/>
      <c r="AIO625" s="150"/>
      <c r="AIP625" s="150"/>
      <c r="AIQ625" s="150"/>
      <c r="AIR625" s="150"/>
      <c r="AIS625" s="150"/>
      <c r="AIT625" s="150"/>
      <c r="AIU625" s="150"/>
      <c r="AIV625" s="150"/>
      <c r="AIW625" s="150"/>
      <c r="AIX625" s="150"/>
      <c r="AIY625" s="150"/>
      <c r="AIZ625" s="150"/>
      <c r="AJA625" s="150"/>
      <c r="AJB625" s="150"/>
      <c r="AJC625" s="150"/>
      <c r="AJD625" s="150"/>
      <c r="AJE625" s="150"/>
      <c r="AJF625" s="150"/>
      <c r="AJG625" s="150"/>
      <c r="AJH625" s="150"/>
      <c r="AJI625" s="150"/>
      <c r="AJJ625" s="150"/>
      <c r="AJK625" s="150"/>
      <c r="AJL625" s="150"/>
      <c r="AJM625" s="150"/>
      <c r="AJN625" s="150"/>
      <c r="AJO625" s="150"/>
      <c r="AJP625" s="150"/>
      <c r="AJQ625" s="150"/>
      <c r="AJR625" s="150"/>
      <c r="AJS625" s="150"/>
      <c r="AJT625" s="150"/>
      <c r="AJU625" s="150"/>
      <c r="AJV625" s="150"/>
      <c r="AJW625" s="150"/>
      <c r="AJX625" s="150"/>
      <c r="AJY625" s="150"/>
      <c r="AJZ625" s="150"/>
      <c r="AKA625" s="150"/>
      <c r="AKB625" s="150"/>
      <c r="AKC625" s="150"/>
      <c r="AKD625" s="150"/>
      <c r="AKE625" s="150"/>
      <c r="AKF625" s="150"/>
      <c r="AKG625" s="150"/>
      <c r="AKH625" s="150"/>
      <c r="AKI625" s="150"/>
      <c r="AKJ625" s="150"/>
      <c r="AKK625" s="150"/>
      <c r="AKL625" s="150"/>
      <c r="AKM625" s="150"/>
      <c r="AKN625" s="150"/>
      <c r="AKO625" s="150"/>
      <c r="AKP625" s="150"/>
      <c r="AKQ625" s="150"/>
      <c r="AKR625" s="150"/>
      <c r="AKS625" s="150"/>
      <c r="AKT625" s="150"/>
      <c r="AKU625" s="150"/>
      <c r="AKV625" s="150"/>
      <c r="AKW625" s="150"/>
      <c r="AKX625" s="150"/>
      <c r="AKY625" s="150"/>
      <c r="AKZ625" s="150"/>
      <c r="ALA625" s="150"/>
      <c r="ALB625" s="150"/>
      <c r="ALC625" s="150"/>
      <c r="ALD625" s="150"/>
      <c r="ALE625" s="150"/>
      <c r="ALF625" s="150"/>
      <c r="ALG625" s="150"/>
      <c r="ALH625" s="150"/>
      <c r="ALI625" s="150"/>
      <c r="ALJ625" s="150"/>
      <c r="ALK625" s="150"/>
      <c r="ALL625" s="150"/>
      <c r="ALM625" s="150"/>
      <c r="ALN625" s="150"/>
      <c r="ALO625" s="150"/>
      <c r="ALP625" s="150"/>
      <c r="ALQ625" s="150"/>
      <c r="ALR625" s="150"/>
      <c r="ALS625" s="150"/>
      <c r="ALT625" s="150"/>
      <c r="ALU625" s="150"/>
      <c r="ALV625" s="150"/>
      <c r="ALW625" s="150"/>
      <c r="ALX625" s="150"/>
      <c r="ALY625" s="150"/>
      <c r="ALZ625" s="150"/>
      <c r="AMA625" s="150"/>
      <c r="AMB625" s="150"/>
      <c r="AMC625" s="150"/>
      <c r="AMD625" s="150"/>
      <c r="AME625" s="150"/>
      <c r="AMF625" s="150"/>
      <c r="AMG625" s="150"/>
      <c r="AMH625" s="150"/>
      <c r="AMI625" s="150"/>
      <c r="AMJ625" s="150"/>
      <c r="AMK625" s="150"/>
    </row>
    <row r="626" spans="1:1026" x14ac:dyDescent="0.25">
      <c r="A626" s="258" t="s">
        <v>13582</v>
      </c>
      <c r="B626" s="257">
        <v>626</v>
      </c>
      <c r="C626" s="258" t="s">
        <v>24819</v>
      </c>
      <c r="D626" s="308" t="s">
        <v>13581</v>
      </c>
      <c r="E626" s="277"/>
      <c r="F626" s="278"/>
      <c r="G626" s="280"/>
      <c r="H626" s="280">
        <v>2</v>
      </c>
      <c r="I626" s="489" t="s">
        <v>747</v>
      </c>
      <c r="J626" s="278" t="s">
        <v>748</v>
      </c>
      <c r="K626" s="278">
        <v>1</v>
      </c>
      <c r="L626" s="278">
        <v>1</v>
      </c>
      <c r="M626" s="278"/>
      <c r="N626" s="278"/>
      <c r="O626" s="278"/>
      <c r="P626" s="293">
        <v>335</v>
      </c>
      <c r="Q626" s="278"/>
      <c r="R626" s="278" t="s">
        <v>748</v>
      </c>
      <c r="S626" s="278"/>
      <c r="T626" s="278"/>
      <c r="U626" s="278"/>
      <c r="V626" s="278"/>
      <c r="W626" s="283">
        <f t="shared" ref="W626:W643" si="286">IF(O626=1,10,100)</f>
        <v>100</v>
      </c>
      <c r="X626" s="283">
        <f t="shared" ref="X626:X643" si="287">IF(O626=1,1,IF(O626=2,10,100))</f>
        <v>100</v>
      </c>
      <c r="Y626" s="341">
        <v>5</v>
      </c>
      <c r="Z626" s="283">
        <f t="shared" ref="Z626:Z643" si="288">IF(Q626=1,10,100)</f>
        <v>100</v>
      </c>
      <c r="AA626" s="283">
        <f t="shared" ref="AA626:AA643" si="289">IF(Q626=1,1,IF(Q626=2,10,100))</f>
        <v>100</v>
      </c>
      <c r="AB626" s="287">
        <f t="shared" ref="AB626:AB643" si="290">IF(OR(EXACT(R626,"1A"),EXACT(R626,"1B")),0.1,IF(R626=2,1,100))</f>
        <v>0.1</v>
      </c>
      <c r="AC626" s="287">
        <f t="shared" ref="AC626:AC643" si="291">IF(OR(EXACT(S626,"1A"),EXACT(S626,"1B")),0.1,IF(S626=2,1,100))</f>
        <v>100</v>
      </c>
      <c r="AD626" s="287">
        <f t="shared" ref="AD626:AD643" si="292">IF(OR(EXACT(T626,"1A"),EXACT(T626,"1B")),0.3,IF(T626=2,3,100))</f>
        <v>100</v>
      </c>
      <c r="AE626" s="284">
        <f t="shared" ref="AE626:AE638" si="293">IF(L626=0,100,IF(L626=1,1,IF(L626="1B",1,IF(L626="1A",0.1,100))))</f>
        <v>1</v>
      </c>
      <c r="AF626" s="284">
        <f t="shared" ref="AF626:AF638" si="294">IF(M626=0,100,IF(M626=1,1,IF(M626="1B",1,IF(M626="1A",0.1,100))))</f>
        <v>100</v>
      </c>
      <c r="AG626" s="268">
        <f t="shared" ref="AG626:AG657" si="295">IF(OR(OR(EXACT(J626,"1A"),EXACT(J626,"1B"),EXACT(J626,"1C")),K626=1),1,IF(K626=2,10,100))</f>
        <v>1</v>
      </c>
      <c r="AH626" s="268">
        <f t="shared" ref="AH626:AH636" si="296">IF(OR(EXACT(J626,"1A"),EXACT(J626,"1B"),EXACT(J626,"1C")),1,IF(J626=2,10,100))</f>
        <v>1</v>
      </c>
      <c r="AI626" s="268">
        <f t="shared" ref="AI626:AI689" si="297">IF(OR(EXACT(J626,"1A"),EXACT(J626,"1B"),EXACT(J626,"1C"),K626=1),3,100)</f>
        <v>3</v>
      </c>
      <c r="AJ626" s="268">
        <f t="shared" ref="AJ626:AJ636" si="298">IF(OR(EXACT(J626,"1A"),EXACT(J626,"1B"),EXACT(J626,"1C")),5,100)</f>
        <v>5</v>
      </c>
      <c r="AK626" s="305" t="s">
        <v>747</v>
      </c>
      <c r="AL626" s="278">
        <v>1</v>
      </c>
      <c r="AM626" s="278">
        <v>1</v>
      </c>
      <c r="AN626" s="511"/>
      <c r="AO626" s="277">
        <v>1</v>
      </c>
      <c r="AP626" s="277">
        <v>1</v>
      </c>
      <c r="AQ626" s="277"/>
      <c r="AR626" s="171" t="s">
        <v>24820</v>
      </c>
      <c r="AS626" s="171"/>
      <c r="AT626" s="277"/>
      <c r="AU626" s="277"/>
      <c r="AW626" s="559"/>
      <c r="AX626" s="559"/>
      <c r="AY626" s="559"/>
      <c r="AZ626" s="559"/>
      <c r="BA626" s="559"/>
      <c r="BB626" s="559"/>
      <c r="BC626" s="559"/>
      <c r="BD626" s="559"/>
      <c r="BE626" s="559"/>
      <c r="BF626" s="559"/>
      <c r="BG626" s="559"/>
      <c r="BH626" s="559"/>
      <c r="BI626" s="559"/>
      <c r="BJ626" s="559"/>
      <c r="BK626" s="559"/>
      <c r="BL626" s="559"/>
      <c r="BM626" s="559"/>
      <c r="BN626" s="559"/>
      <c r="BO626" s="559"/>
      <c r="BP626" s="559"/>
      <c r="BQ626" s="559"/>
      <c r="BR626" s="559"/>
      <c r="BS626" s="559"/>
      <c r="BT626" s="559"/>
      <c r="BU626" s="559"/>
      <c r="BV626" s="559"/>
      <c r="BW626" s="559"/>
      <c r="BX626" s="559"/>
      <c r="BY626" s="559"/>
      <c r="BZ626" s="559"/>
      <c r="CA626" s="559"/>
      <c r="CB626" s="559"/>
      <c r="CC626" s="559"/>
      <c r="CD626" s="559"/>
      <c r="CE626" s="559"/>
      <c r="CF626" s="559"/>
      <c r="CG626" s="559"/>
      <c r="CH626" s="559"/>
      <c r="CI626" s="559"/>
      <c r="CJ626" s="559"/>
      <c r="CK626" s="559"/>
      <c r="CL626" s="559"/>
      <c r="CM626" s="559"/>
      <c r="CN626" s="559"/>
      <c r="CO626" s="559"/>
      <c r="CP626" s="559"/>
      <c r="CQ626" s="559"/>
      <c r="CR626" s="559"/>
      <c r="CS626" s="559"/>
      <c r="CT626" s="559"/>
      <c r="CU626" s="559"/>
      <c r="CV626" s="559"/>
      <c r="CW626" s="559"/>
      <c r="CX626" s="559"/>
      <c r="CY626" s="559"/>
      <c r="CZ626" s="559"/>
      <c r="DA626" s="559"/>
      <c r="DB626" s="559"/>
      <c r="DC626" s="559"/>
      <c r="DD626" s="559"/>
      <c r="DE626" s="559"/>
      <c r="DF626" s="559"/>
      <c r="DG626" s="559"/>
      <c r="DH626" s="559"/>
      <c r="DI626" s="559"/>
      <c r="DJ626" s="559"/>
      <c r="DK626" s="559"/>
      <c r="DL626" s="559"/>
      <c r="DM626" s="559"/>
      <c r="DN626" s="559"/>
      <c r="DO626" s="559"/>
      <c r="DP626" s="559"/>
      <c r="DQ626" s="559"/>
      <c r="DR626" s="559"/>
      <c r="DS626" s="559"/>
      <c r="DT626" s="559"/>
      <c r="DU626" s="559"/>
      <c r="DV626" s="559"/>
      <c r="DW626" s="559"/>
      <c r="DX626" s="559"/>
      <c r="DY626" s="559"/>
      <c r="DZ626" s="559"/>
      <c r="EA626" s="559"/>
      <c r="EB626" s="559"/>
      <c r="EC626" s="559"/>
      <c r="ED626" s="559"/>
      <c r="EE626" s="559"/>
      <c r="EF626" s="559"/>
      <c r="EG626" s="559"/>
      <c r="EH626" s="559"/>
      <c r="EI626" s="559"/>
      <c r="EJ626" s="559"/>
      <c r="EK626" s="559"/>
      <c r="EL626" s="559"/>
      <c r="EM626" s="559"/>
      <c r="EN626" s="559"/>
      <c r="EO626" s="559"/>
      <c r="EP626" s="559"/>
      <c r="EQ626" s="559"/>
      <c r="ER626" s="559"/>
      <c r="ES626" s="559"/>
      <c r="ET626" s="559"/>
      <c r="EU626" s="559"/>
      <c r="EV626" s="559"/>
      <c r="EW626" s="559"/>
      <c r="EX626" s="559"/>
      <c r="EY626" s="559"/>
      <c r="EZ626" s="559"/>
      <c r="FA626" s="559"/>
      <c r="FB626" s="559"/>
      <c r="FC626" s="559"/>
      <c r="FD626" s="559"/>
      <c r="FE626" s="559"/>
      <c r="FF626" s="559"/>
      <c r="FG626" s="559"/>
      <c r="FH626" s="559"/>
      <c r="FI626" s="559"/>
      <c r="FJ626" s="559"/>
      <c r="FK626" s="559"/>
      <c r="FL626" s="559"/>
      <c r="FM626" s="559"/>
      <c r="FN626" s="559"/>
      <c r="FO626" s="559"/>
      <c r="FP626" s="559"/>
      <c r="FQ626" s="559"/>
      <c r="FR626" s="559"/>
      <c r="FS626" s="559"/>
      <c r="FT626" s="559"/>
      <c r="FU626" s="559"/>
      <c r="FV626" s="559"/>
      <c r="FW626" s="559"/>
      <c r="FX626" s="559"/>
      <c r="FY626" s="559"/>
      <c r="FZ626" s="559"/>
      <c r="GA626" s="559"/>
      <c r="GB626" s="559"/>
      <c r="GC626" s="559"/>
      <c r="GD626" s="559"/>
      <c r="GE626" s="559"/>
      <c r="GF626" s="559"/>
      <c r="GG626" s="559"/>
      <c r="GH626" s="559"/>
      <c r="GI626" s="559"/>
      <c r="GJ626" s="559"/>
      <c r="GK626" s="559"/>
      <c r="GL626" s="559"/>
      <c r="GM626" s="559"/>
      <c r="GN626" s="559"/>
      <c r="GO626" s="559"/>
      <c r="GP626" s="559"/>
      <c r="GQ626" s="559"/>
      <c r="GR626" s="559"/>
      <c r="GS626" s="559"/>
      <c r="GT626" s="559"/>
      <c r="GU626" s="559"/>
      <c r="GV626" s="559"/>
      <c r="GW626" s="559"/>
      <c r="GX626" s="559"/>
      <c r="GY626" s="559"/>
      <c r="GZ626" s="559"/>
      <c r="HA626" s="559"/>
      <c r="HB626" s="559"/>
      <c r="HC626" s="559"/>
      <c r="HD626" s="559"/>
      <c r="HE626" s="559"/>
      <c r="HF626" s="559"/>
      <c r="HG626" s="559"/>
      <c r="HH626" s="559"/>
      <c r="HI626" s="559"/>
      <c r="HJ626" s="559"/>
      <c r="HK626" s="559"/>
      <c r="HL626" s="559"/>
      <c r="HM626" s="559"/>
      <c r="HN626" s="559"/>
      <c r="HO626" s="559"/>
      <c r="HP626" s="559"/>
      <c r="HQ626" s="559"/>
      <c r="HR626" s="559"/>
      <c r="HS626" s="559"/>
      <c r="HT626" s="559"/>
      <c r="HU626" s="559"/>
      <c r="HV626" s="559"/>
      <c r="HW626" s="559"/>
      <c r="HX626" s="559"/>
      <c r="HY626" s="559"/>
      <c r="HZ626" s="559"/>
      <c r="IA626" s="559"/>
      <c r="IB626" s="559"/>
      <c r="IC626" s="559"/>
      <c r="ID626" s="559"/>
      <c r="IE626" s="559"/>
      <c r="IF626" s="559"/>
      <c r="IG626" s="559"/>
      <c r="IH626" s="559"/>
      <c r="II626" s="559"/>
      <c r="IJ626" s="559"/>
      <c r="IK626" s="559"/>
      <c r="IL626" s="559"/>
      <c r="IM626" s="559"/>
      <c r="IN626" s="559"/>
      <c r="IO626" s="559"/>
      <c r="IP626" s="559"/>
      <c r="IQ626" s="559"/>
      <c r="IR626" s="559"/>
      <c r="IS626" s="559"/>
      <c r="IT626" s="559"/>
      <c r="IU626" s="559"/>
      <c r="IV626" s="559"/>
      <c r="IW626" s="559"/>
      <c r="IX626" s="559"/>
      <c r="IY626" s="559"/>
      <c r="IZ626" s="559"/>
      <c r="JA626" s="559"/>
      <c r="JB626" s="559"/>
      <c r="JC626" s="559"/>
      <c r="JD626" s="559"/>
      <c r="JE626" s="559"/>
      <c r="JF626" s="559"/>
      <c r="JG626" s="559"/>
      <c r="JH626" s="559"/>
      <c r="JI626" s="559"/>
      <c r="JJ626" s="559"/>
      <c r="JK626" s="559"/>
      <c r="JL626" s="559"/>
      <c r="JM626" s="559"/>
      <c r="JN626" s="559"/>
      <c r="JO626" s="559"/>
      <c r="JP626" s="559"/>
      <c r="JQ626" s="559"/>
      <c r="JR626" s="559"/>
      <c r="JS626" s="559"/>
      <c r="JT626" s="559"/>
      <c r="JU626" s="559"/>
      <c r="JV626" s="559"/>
      <c r="JW626" s="559"/>
      <c r="JX626" s="559"/>
      <c r="JY626" s="559"/>
      <c r="JZ626" s="559"/>
      <c r="KA626" s="559"/>
      <c r="KB626" s="559"/>
      <c r="KC626" s="559"/>
      <c r="KD626" s="559"/>
      <c r="KE626" s="559"/>
      <c r="KF626" s="559"/>
      <c r="KG626" s="559"/>
      <c r="KH626" s="559"/>
      <c r="KI626" s="559"/>
      <c r="KJ626" s="559"/>
      <c r="KK626" s="559"/>
      <c r="KL626" s="559"/>
      <c r="KM626" s="559"/>
      <c r="KN626" s="559"/>
      <c r="KO626" s="559"/>
      <c r="KP626" s="559"/>
      <c r="KQ626" s="559"/>
      <c r="KR626" s="559"/>
      <c r="KS626" s="559"/>
      <c r="KT626" s="559"/>
      <c r="KU626" s="559"/>
      <c r="KV626" s="559"/>
      <c r="KW626" s="559"/>
      <c r="KX626" s="559"/>
      <c r="KY626" s="559"/>
      <c r="KZ626" s="559"/>
      <c r="LA626" s="559"/>
      <c r="LB626" s="559"/>
      <c r="LC626" s="559"/>
      <c r="LD626" s="559"/>
      <c r="LE626" s="559"/>
      <c r="LF626" s="559"/>
      <c r="LG626" s="559"/>
      <c r="LH626" s="559"/>
      <c r="LI626" s="559"/>
      <c r="LJ626" s="559"/>
      <c r="LK626" s="559"/>
      <c r="LL626" s="559"/>
      <c r="LM626" s="559"/>
      <c r="LN626" s="559"/>
      <c r="LO626" s="559"/>
      <c r="LP626" s="559"/>
      <c r="LQ626" s="559"/>
      <c r="LR626" s="559"/>
      <c r="LS626" s="559"/>
      <c r="LT626" s="559"/>
      <c r="LU626" s="559"/>
      <c r="LV626" s="559"/>
      <c r="LW626" s="559"/>
      <c r="LX626" s="559"/>
      <c r="LY626" s="559"/>
      <c r="LZ626" s="559"/>
      <c r="MA626" s="559"/>
      <c r="MB626" s="559"/>
      <c r="MC626" s="559"/>
      <c r="MD626" s="559"/>
      <c r="ME626" s="559"/>
      <c r="MF626" s="559"/>
      <c r="MG626" s="559"/>
      <c r="MH626" s="559"/>
      <c r="MI626" s="559"/>
      <c r="MJ626" s="559"/>
      <c r="MK626" s="559"/>
      <c r="ML626" s="559"/>
      <c r="MM626" s="559"/>
      <c r="MN626" s="559"/>
      <c r="MO626" s="559"/>
      <c r="MP626" s="559"/>
      <c r="MQ626" s="559"/>
      <c r="MR626" s="559"/>
      <c r="MS626" s="559"/>
      <c r="MT626" s="559"/>
      <c r="MU626" s="559"/>
      <c r="MV626" s="559"/>
      <c r="MW626" s="559"/>
      <c r="MX626" s="559"/>
      <c r="MY626" s="559"/>
      <c r="MZ626" s="559"/>
      <c r="NA626" s="559"/>
      <c r="NB626" s="559"/>
      <c r="NC626" s="559"/>
      <c r="ND626" s="559"/>
      <c r="NE626" s="559"/>
      <c r="NF626" s="559"/>
      <c r="NG626" s="559"/>
      <c r="NH626" s="559"/>
      <c r="NI626" s="559"/>
      <c r="NJ626" s="559"/>
      <c r="NK626" s="559"/>
      <c r="NL626" s="559"/>
      <c r="NM626" s="559"/>
      <c r="NN626" s="559"/>
      <c r="NO626" s="559"/>
      <c r="NP626" s="559"/>
      <c r="NQ626" s="559"/>
      <c r="NR626" s="559"/>
      <c r="NS626" s="559"/>
      <c r="NT626" s="559"/>
      <c r="NU626" s="559"/>
      <c r="NV626" s="559"/>
      <c r="NW626" s="559"/>
      <c r="NX626" s="559"/>
      <c r="NY626" s="559"/>
      <c r="NZ626" s="559"/>
      <c r="OA626" s="559"/>
      <c r="OB626" s="559"/>
      <c r="OC626" s="559"/>
      <c r="OD626" s="559"/>
      <c r="OE626" s="559"/>
      <c r="OF626" s="559"/>
      <c r="OG626" s="559"/>
      <c r="OH626" s="559"/>
      <c r="OI626" s="559"/>
      <c r="OJ626" s="559"/>
      <c r="OK626" s="559"/>
      <c r="OL626" s="559"/>
      <c r="OM626" s="559"/>
      <c r="ON626" s="559"/>
      <c r="OO626" s="559"/>
      <c r="OP626" s="559"/>
      <c r="OQ626" s="559"/>
      <c r="OR626" s="559"/>
      <c r="OS626" s="559"/>
      <c r="OT626" s="559"/>
      <c r="OU626" s="559"/>
      <c r="OV626" s="559"/>
      <c r="OW626" s="559"/>
      <c r="OX626" s="559"/>
      <c r="OY626" s="559"/>
      <c r="OZ626" s="559"/>
      <c r="PA626" s="559"/>
      <c r="PB626" s="559"/>
      <c r="PC626" s="559"/>
      <c r="PD626" s="559"/>
      <c r="PE626" s="559"/>
      <c r="PF626" s="559"/>
      <c r="PG626" s="559"/>
      <c r="PH626" s="559"/>
      <c r="PI626" s="559"/>
      <c r="PJ626" s="559"/>
      <c r="PK626" s="559"/>
      <c r="PL626" s="559"/>
      <c r="PM626" s="559"/>
      <c r="PN626" s="559"/>
      <c r="PO626" s="559"/>
      <c r="PP626" s="559"/>
      <c r="PQ626" s="559"/>
      <c r="PR626" s="559"/>
      <c r="PS626" s="559"/>
      <c r="PT626" s="559"/>
      <c r="PU626" s="559"/>
      <c r="PV626" s="559"/>
      <c r="PW626" s="559"/>
      <c r="PX626" s="559"/>
      <c r="PY626" s="559"/>
      <c r="PZ626" s="559"/>
      <c r="QA626" s="559"/>
      <c r="QB626" s="559"/>
      <c r="QC626" s="559"/>
      <c r="QD626" s="559"/>
      <c r="QE626" s="559"/>
      <c r="QF626" s="559"/>
      <c r="QG626" s="559"/>
      <c r="QH626" s="559"/>
      <c r="QI626" s="559"/>
      <c r="QJ626" s="559"/>
      <c r="QK626" s="559"/>
      <c r="QL626" s="559"/>
      <c r="QM626" s="559"/>
      <c r="QN626" s="559"/>
      <c r="QO626" s="559"/>
      <c r="QP626" s="559"/>
      <c r="QQ626" s="559"/>
      <c r="QR626" s="559"/>
      <c r="QS626" s="559"/>
      <c r="QT626" s="559"/>
      <c r="QU626" s="559"/>
      <c r="QV626" s="559"/>
      <c r="QW626" s="559"/>
      <c r="QX626" s="559"/>
      <c r="QY626" s="559"/>
      <c r="QZ626" s="559"/>
      <c r="RA626" s="559"/>
      <c r="RB626" s="559"/>
      <c r="RC626" s="559"/>
      <c r="RD626" s="559"/>
      <c r="RE626" s="559"/>
      <c r="RF626" s="559"/>
      <c r="RG626" s="559"/>
      <c r="RH626" s="559"/>
      <c r="RI626" s="559"/>
      <c r="RJ626" s="559"/>
      <c r="RK626" s="559"/>
      <c r="RL626" s="559"/>
      <c r="RM626" s="559"/>
      <c r="RN626" s="559"/>
      <c r="RO626" s="559"/>
      <c r="RP626" s="559"/>
      <c r="RQ626" s="559"/>
      <c r="RR626" s="559"/>
      <c r="RS626" s="559"/>
      <c r="RT626" s="559"/>
      <c r="RU626" s="559"/>
      <c r="RV626" s="559"/>
      <c r="RW626" s="559"/>
      <c r="RX626" s="559"/>
      <c r="RY626" s="559"/>
      <c r="RZ626" s="559"/>
      <c r="SA626" s="559"/>
      <c r="SB626" s="559"/>
      <c r="SC626" s="559"/>
      <c r="SD626" s="559"/>
      <c r="SE626" s="559"/>
      <c r="SF626" s="559"/>
      <c r="SG626" s="559"/>
      <c r="SH626" s="559"/>
      <c r="SI626" s="559"/>
      <c r="SJ626" s="559"/>
      <c r="SK626" s="559"/>
      <c r="SL626" s="559"/>
      <c r="SM626" s="559"/>
      <c r="SN626" s="559"/>
      <c r="SO626" s="559"/>
      <c r="SP626" s="559"/>
      <c r="SQ626" s="559"/>
      <c r="SR626" s="559"/>
      <c r="SS626" s="559"/>
      <c r="ST626" s="559"/>
      <c r="SU626" s="559"/>
      <c r="SV626" s="559"/>
      <c r="SW626" s="559"/>
      <c r="SX626" s="559"/>
      <c r="SY626" s="559"/>
      <c r="SZ626" s="559"/>
      <c r="TA626" s="559"/>
      <c r="TB626" s="559"/>
      <c r="TC626" s="559"/>
      <c r="TD626" s="559"/>
      <c r="TE626" s="559"/>
      <c r="TF626" s="559"/>
      <c r="TG626" s="559"/>
      <c r="TH626" s="559"/>
      <c r="TI626" s="559"/>
      <c r="TJ626" s="559"/>
      <c r="TK626" s="559"/>
      <c r="TL626" s="559"/>
      <c r="TM626" s="559"/>
      <c r="TN626" s="559"/>
      <c r="TO626" s="559"/>
      <c r="TP626" s="559"/>
      <c r="TQ626" s="559"/>
      <c r="TR626" s="559"/>
      <c r="TS626" s="559"/>
      <c r="TT626" s="559"/>
      <c r="TU626" s="559"/>
      <c r="TV626" s="559"/>
      <c r="TW626" s="559"/>
      <c r="TX626" s="559"/>
      <c r="TY626" s="559"/>
      <c r="TZ626" s="559"/>
      <c r="UA626" s="559"/>
      <c r="UB626" s="559"/>
      <c r="UC626" s="559"/>
      <c r="UD626" s="559"/>
      <c r="UE626" s="559"/>
      <c r="UF626" s="559"/>
      <c r="UG626" s="559"/>
      <c r="UH626" s="559"/>
      <c r="UI626" s="559"/>
      <c r="UJ626" s="559"/>
      <c r="UK626" s="559"/>
      <c r="UL626" s="559"/>
      <c r="UM626" s="559"/>
      <c r="UN626" s="559"/>
      <c r="UO626" s="559"/>
      <c r="UP626" s="559"/>
      <c r="UQ626" s="559"/>
      <c r="UR626" s="559"/>
      <c r="US626" s="559"/>
      <c r="UT626" s="559"/>
      <c r="UU626" s="559"/>
      <c r="UV626" s="559"/>
      <c r="UW626" s="559"/>
      <c r="UX626" s="559"/>
      <c r="UY626" s="559"/>
      <c r="UZ626" s="559"/>
      <c r="VA626" s="559"/>
      <c r="VB626" s="559"/>
      <c r="VC626" s="559"/>
      <c r="VD626" s="559"/>
      <c r="VE626" s="559"/>
      <c r="VF626" s="559"/>
      <c r="VG626" s="559"/>
      <c r="VH626" s="559"/>
      <c r="VI626" s="559"/>
      <c r="VJ626" s="559"/>
      <c r="VK626" s="559"/>
      <c r="VL626" s="559"/>
      <c r="VM626" s="559"/>
      <c r="VN626" s="559"/>
      <c r="VO626" s="559"/>
      <c r="VP626" s="559"/>
      <c r="VQ626" s="559"/>
      <c r="VR626" s="559"/>
      <c r="VS626" s="559"/>
      <c r="VT626" s="559"/>
      <c r="VU626" s="559"/>
      <c r="VV626" s="559"/>
      <c r="VW626" s="559"/>
      <c r="VX626" s="559"/>
      <c r="VY626" s="559"/>
      <c r="VZ626" s="559"/>
      <c r="WA626" s="559"/>
      <c r="WB626" s="559"/>
      <c r="WC626" s="559"/>
      <c r="WD626" s="559"/>
      <c r="WE626" s="559"/>
      <c r="WF626" s="559"/>
      <c r="WG626" s="559"/>
      <c r="WH626" s="559"/>
      <c r="WI626" s="559"/>
      <c r="WJ626" s="559"/>
      <c r="WK626" s="559"/>
      <c r="WL626" s="559"/>
      <c r="WM626" s="559"/>
      <c r="WN626" s="559"/>
      <c r="WO626" s="559"/>
      <c r="WP626" s="559"/>
      <c r="WQ626" s="559"/>
      <c r="WR626" s="559"/>
      <c r="WS626" s="559"/>
      <c r="WT626" s="559"/>
      <c r="WU626" s="559"/>
      <c r="WV626" s="559"/>
      <c r="WW626" s="559"/>
      <c r="WX626" s="559"/>
      <c r="WY626" s="559"/>
      <c r="WZ626" s="559"/>
      <c r="XA626" s="559"/>
      <c r="XB626" s="559"/>
      <c r="XC626" s="559"/>
      <c r="XD626" s="559"/>
      <c r="XE626" s="559"/>
      <c r="XF626" s="559"/>
      <c r="XG626" s="559"/>
      <c r="XH626" s="559"/>
      <c r="XI626" s="559"/>
      <c r="XJ626" s="559"/>
      <c r="XK626" s="559"/>
      <c r="XL626" s="559"/>
      <c r="XM626" s="559"/>
      <c r="XN626" s="559"/>
      <c r="XO626" s="559"/>
      <c r="XP626" s="559"/>
      <c r="XQ626" s="559"/>
      <c r="XR626" s="559"/>
      <c r="XS626" s="559"/>
      <c r="XT626" s="559"/>
      <c r="XU626" s="559"/>
      <c r="XV626" s="559"/>
      <c r="XW626" s="559"/>
      <c r="XX626" s="559"/>
      <c r="XY626" s="559"/>
      <c r="XZ626" s="559"/>
      <c r="YA626" s="559"/>
      <c r="YB626" s="559"/>
      <c r="YC626" s="559"/>
      <c r="YD626" s="559"/>
      <c r="YE626" s="559"/>
      <c r="YF626" s="559"/>
      <c r="YG626" s="559"/>
      <c r="YH626" s="559"/>
      <c r="YI626" s="559"/>
      <c r="YJ626" s="559"/>
      <c r="YK626" s="559"/>
      <c r="YL626" s="559"/>
      <c r="YM626" s="559"/>
      <c r="YN626" s="559"/>
      <c r="YO626" s="559"/>
      <c r="YP626" s="559"/>
      <c r="YQ626" s="559"/>
      <c r="YR626" s="559"/>
      <c r="YS626" s="559"/>
      <c r="YT626" s="559"/>
      <c r="YU626" s="559"/>
      <c r="YV626" s="559"/>
      <c r="YW626" s="559"/>
      <c r="YX626" s="559"/>
      <c r="YY626" s="559"/>
      <c r="YZ626" s="559"/>
      <c r="ZA626" s="559"/>
      <c r="ZB626" s="559"/>
      <c r="ZC626" s="559"/>
      <c r="ZD626" s="559"/>
      <c r="ZE626" s="559"/>
      <c r="ZF626" s="559"/>
      <c r="ZG626" s="559"/>
      <c r="ZH626" s="559"/>
      <c r="ZI626" s="559"/>
      <c r="ZJ626" s="559"/>
      <c r="ZK626" s="559"/>
      <c r="ZL626" s="559"/>
      <c r="ZM626" s="559"/>
      <c r="ZN626" s="559"/>
      <c r="ZO626" s="559"/>
      <c r="ZP626" s="559"/>
      <c r="ZQ626" s="559"/>
      <c r="ZR626" s="559"/>
      <c r="ZS626" s="559"/>
      <c r="ZT626" s="559"/>
      <c r="ZU626" s="559"/>
      <c r="ZV626" s="559"/>
      <c r="ZW626" s="559"/>
      <c r="ZX626" s="559"/>
      <c r="ZY626" s="559"/>
      <c r="ZZ626" s="559"/>
      <c r="AAA626" s="559"/>
      <c r="AAB626" s="559"/>
      <c r="AAC626" s="559"/>
      <c r="AAD626" s="559"/>
      <c r="AAE626" s="559"/>
      <c r="AAF626" s="559"/>
      <c r="AAG626" s="559"/>
      <c r="AAH626" s="559"/>
      <c r="AAI626" s="559"/>
      <c r="AAJ626" s="559"/>
      <c r="AAK626" s="559"/>
      <c r="AAL626" s="559"/>
      <c r="AAM626" s="559"/>
      <c r="AAN626" s="559"/>
      <c r="AAO626" s="559"/>
      <c r="AAP626" s="559"/>
      <c r="AAQ626" s="559"/>
      <c r="AAR626" s="559"/>
      <c r="AAS626" s="559"/>
      <c r="AAT626" s="559"/>
      <c r="AAU626" s="559"/>
      <c r="AAV626" s="559"/>
      <c r="AAW626" s="559"/>
      <c r="AAX626" s="559"/>
      <c r="AAY626" s="559"/>
      <c r="AAZ626" s="559"/>
      <c r="ABA626" s="559"/>
      <c r="ABB626" s="559"/>
      <c r="ABC626" s="559"/>
      <c r="ABD626" s="559"/>
      <c r="ABE626" s="559"/>
      <c r="ABF626" s="559"/>
      <c r="ABG626" s="559"/>
      <c r="ABH626" s="559"/>
      <c r="ABI626" s="559"/>
      <c r="ABJ626" s="559"/>
      <c r="ABK626" s="559"/>
      <c r="ABL626" s="559"/>
      <c r="ABM626" s="559"/>
      <c r="ABN626" s="559"/>
      <c r="ABO626" s="559"/>
      <c r="ABP626" s="559"/>
      <c r="ABQ626" s="559"/>
      <c r="ABR626" s="559"/>
      <c r="ABS626" s="559"/>
      <c r="ABT626" s="559"/>
      <c r="ABU626" s="559"/>
      <c r="ABV626" s="559"/>
      <c r="ABW626" s="559"/>
      <c r="ABX626" s="559"/>
      <c r="ABY626" s="559"/>
      <c r="ABZ626" s="559"/>
      <c r="ACA626" s="559"/>
      <c r="ACB626" s="559"/>
      <c r="ACC626" s="559"/>
      <c r="ACD626" s="559"/>
      <c r="ACE626" s="559"/>
      <c r="ACF626" s="559"/>
      <c r="ACG626" s="559"/>
      <c r="ACH626" s="559"/>
      <c r="ACI626" s="559"/>
      <c r="ACJ626" s="559"/>
      <c r="ACK626" s="559"/>
      <c r="ACL626" s="559"/>
      <c r="ACM626" s="559"/>
      <c r="ACN626" s="559"/>
      <c r="ACO626" s="559"/>
      <c r="ACP626" s="559"/>
      <c r="ACQ626" s="559"/>
      <c r="ACR626" s="559"/>
      <c r="ACS626" s="559"/>
      <c r="ACT626" s="559"/>
      <c r="ACU626" s="559"/>
      <c r="ACV626" s="559"/>
      <c r="ACW626" s="559"/>
      <c r="ACX626" s="559"/>
      <c r="ACY626" s="559"/>
      <c r="ACZ626" s="559"/>
      <c r="ADA626" s="559"/>
      <c r="ADB626" s="559"/>
      <c r="ADC626" s="559"/>
      <c r="ADD626" s="559"/>
      <c r="ADE626" s="559"/>
      <c r="ADF626" s="559"/>
      <c r="ADG626" s="559"/>
      <c r="ADH626" s="559"/>
      <c r="ADI626" s="559"/>
      <c r="ADJ626" s="559"/>
      <c r="ADK626" s="559"/>
      <c r="ADL626" s="559"/>
      <c r="ADM626" s="559"/>
      <c r="ADN626" s="559"/>
      <c r="ADO626" s="559"/>
      <c r="ADP626" s="559"/>
      <c r="ADQ626" s="559"/>
      <c r="ADR626" s="559"/>
      <c r="ADS626" s="559"/>
      <c r="ADT626" s="559"/>
      <c r="ADU626" s="559"/>
      <c r="ADV626" s="559"/>
      <c r="ADW626" s="559"/>
      <c r="ADX626" s="559"/>
      <c r="ADY626" s="559"/>
      <c r="ADZ626" s="559"/>
      <c r="AEA626" s="559"/>
      <c r="AEB626" s="559"/>
      <c r="AEC626" s="559"/>
      <c r="AED626" s="559"/>
      <c r="AEE626" s="559"/>
      <c r="AEF626" s="559"/>
      <c r="AEG626" s="559"/>
      <c r="AEH626" s="559"/>
      <c r="AEI626" s="559"/>
      <c r="AEJ626" s="559"/>
      <c r="AEK626" s="559"/>
      <c r="AEL626" s="559"/>
      <c r="AEM626" s="559"/>
      <c r="AEN626" s="559"/>
      <c r="AEO626" s="559"/>
      <c r="AEP626" s="559"/>
      <c r="AEQ626" s="559"/>
      <c r="AER626" s="559"/>
      <c r="AES626" s="559"/>
      <c r="AET626" s="559"/>
      <c r="AEU626" s="559"/>
      <c r="AEV626" s="559"/>
      <c r="AEW626" s="559"/>
      <c r="AEX626" s="559"/>
      <c r="AEY626" s="559"/>
      <c r="AEZ626" s="559"/>
      <c r="AFA626" s="559"/>
      <c r="AFB626" s="559"/>
      <c r="AFC626" s="559"/>
      <c r="AFD626" s="559"/>
      <c r="AFE626" s="559"/>
      <c r="AFF626" s="559"/>
      <c r="AFG626" s="559"/>
      <c r="AFH626" s="559"/>
      <c r="AFI626" s="559"/>
      <c r="AFJ626" s="559"/>
      <c r="AFK626" s="559"/>
      <c r="AFL626" s="559"/>
      <c r="AFM626" s="559"/>
      <c r="AFN626" s="559"/>
      <c r="AFO626" s="559"/>
      <c r="AFP626" s="559"/>
      <c r="AFQ626" s="559"/>
      <c r="AFR626" s="559"/>
      <c r="AFS626" s="559"/>
      <c r="AFT626" s="559"/>
      <c r="AFU626" s="559"/>
      <c r="AFV626" s="559"/>
      <c r="AFW626" s="559"/>
      <c r="AFX626" s="559"/>
      <c r="AFY626" s="559"/>
      <c r="AFZ626" s="559"/>
      <c r="AGA626" s="559"/>
      <c r="AGB626" s="559"/>
      <c r="AGC626" s="559"/>
      <c r="AGD626" s="559"/>
      <c r="AGE626" s="559"/>
      <c r="AGF626" s="559"/>
      <c r="AGG626" s="559"/>
      <c r="AGH626" s="559"/>
      <c r="AGI626" s="559"/>
      <c r="AGJ626" s="559"/>
      <c r="AGK626" s="559"/>
      <c r="AGL626" s="559"/>
      <c r="AGM626" s="559"/>
      <c r="AGN626" s="559"/>
      <c r="AGO626" s="559"/>
      <c r="AGP626" s="559"/>
      <c r="AGQ626" s="559"/>
      <c r="AGR626" s="559"/>
      <c r="AGS626" s="559"/>
      <c r="AGT626" s="559"/>
      <c r="AGU626" s="559"/>
      <c r="AGV626" s="559"/>
      <c r="AGW626" s="559"/>
      <c r="AGX626" s="559"/>
      <c r="AGY626" s="559"/>
      <c r="AGZ626" s="559"/>
      <c r="AHA626" s="559"/>
      <c r="AHB626" s="559"/>
      <c r="AHC626" s="559"/>
      <c r="AHD626" s="559"/>
      <c r="AHE626" s="559"/>
      <c r="AHF626" s="559"/>
      <c r="AHG626" s="559"/>
      <c r="AHH626" s="559"/>
      <c r="AHI626" s="559"/>
      <c r="AHJ626" s="559"/>
      <c r="AHK626" s="559"/>
      <c r="AHL626" s="559"/>
      <c r="AHM626" s="559"/>
      <c r="AHN626" s="559"/>
      <c r="AHO626" s="559"/>
      <c r="AHP626" s="559"/>
      <c r="AHQ626" s="559"/>
      <c r="AHR626" s="559"/>
      <c r="AHS626" s="559"/>
      <c r="AHT626" s="559"/>
      <c r="AHU626" s="559"/>
      <c r="AHV626" s="559"/>
      <c r="AHW626" s="559"/>
      <c r="AHX626" s="559"/>
      <c r="AHY626" s="559"/>
      <c r="AHZ626" s="559"/>
      <c r="AIA626" s="559"/>
      <c r="AIB626" s="559"/>
      <c r="AIC626" s="559"/>
      <c r="AID626" s="559"/>
      <c r="AIE626" s="559"/>
      <c r="AIF626" s="559"/>
      <c r="AIG626" s="559"/>
      <c r="AIH626" s="559"/>
      <c r="AII626" s="559"/>
      <c r="AIJ626" s="559"/>
      <c r="AIK626" s="559"/>
      <c r="AIL626" s="559"/>
      <c r="AIM626" s="559"/>
      <c r="AIN626" s="559"/>
      <c r="AIO626" s="559"/>
      <c r="AIP626" s="559"/>
      <c r="AIQ626" s="559"/>
      <c r="AIR626" s="559"/>
      <c r="AIS626" s="559"/>
      <c r="AIT626" s="559"/>
      <c r="AIU626" s="559"/>
      <c r="AIV626" s="559"/>
      <c r="AIW626" s="559"/>
      <c r="AIX626" s="559"/>
      <c r="AIY626" s="559"/>
      <c r="AIZ626" s="559"/>
      <c r="AJA626" s="559"/>
      <c r="AJB626" s="559"/>
      <c r="AJC626" s="559"/>
      <c r="AJD626" s="559"/>
      <c r="AJE626" s="559"/>
      <c r="AJF626" s="559"/>
      <c r="AJG626" s="559"/>
      <c r="AJH626" s="559"/>
      <c r="AJI626" s="559"/>
      <c r="AJJ626" s="559"/>
      <c r="AJK626" s="559"/>
      <c r="AJL626" s="559"/>
      <c r="AJM626" s="559"/>
      <c r="AJN626" s="559"/>
      <c r="AJO626" s="559"/>
      <c r="AJP626" s="559"/>
      <c r="AJQ626" s="559"/>
      <c r="AJR626" s="559"/>
      <c r="AJS626" s="559"/>
      <c r="AJT626" s="559"/>
      <c r="AJU626" s="559"/>
      <c r="AJV626" s="559"/>
      <c r="AJW626" s="559"/>
      <c r="AJX626" s="559"/>
      <c r="AJY626" s="559"/>
      <c r="AJZ626" s="559"/>
      <c r="AKA626" s="559"/>
      <c r="AKB626" s="559"/>
      <c r="AKC626" s="559"/>
      <c r="AKD626" s="559"/>
      <c r="AKE626" s="559"/>
      <c r="AKF626" s="559"/>
      <c r="AKG626" s="559"/>
      <c r="AKH626" s="559"/>
      <c r="AKI626" s="559"/>
      <c r="AKJ626" s="559"/>
      <c r="AKK626" s="559"/>
      <c r="AKL626" s="559"/>
      <c r="AKM626" s="559"/>
      <c r="AKN626" s="559"/>
      <c r="AKO626" s="559"/>
      <c r="AKP626" s="559"/>
      <c r="AKQ626" s="559"/>
      <c r="AKR626" s="559"/>
      <c r="AKS626" s="559"/>
      <c r="AKT626" s="559"/>
      <c r="AKU626" s="559"/>
      <c r="AKV626" s="559"/>
      <c r="AKW626" s="559"/>
      <c r="AKX626" s="559"/>
      <c r="AKY626" s="559"/>
      <c r="AKZ626" s="559"/>
      <c r="ALA626" s="559"/>
      <c r="ALB626" s="559"/>
      <c r="ALC626" s="559"/>
      <c r="ALD626" s="559"/>
      <c r="ALE626" s="559"/>
      <c r="ALF626" s="559"/>
      <c r="ALG626" s="559"/>
      <c r="ALH626" s="559"/>
      <c r="ALI626" s="559"/>
      <c r="ALJ626" s="559"/>
      <c r="ALK626" s="559"/>
      <c r="ALL626" s="559"/>
      <c r="ALM626" s="559"/>
      <c r="ALN626" s="559"/>
      <c r="ALO626" s="559"/>
      <c r="ALP626" s="559"/>
      <c r="ALQ626" s="559"/>
      <c r="ALR626" s="559"/>
      <c r="ALS626" s="559"/>
      <c r="ALT626" s="559"/>
      <c r="ALU626" s="559"/>
      <c r="ALV626" s="559"/>
      <c r="ALW626" s="559"/>
      <c r="ALX626" s="559"/>
      <c r="ALY626" s="559"/>
      <c r="ALZ626" s="559"/>
      <c r="AMA626" s="559"/>
      <c r="AMB626" s="559"/>
      <c r="AMC626" s="559"/>
      <c r="AMD626" s="559"/>
      <c r="AME626" s="559"/>
      <c r="AMF626" s="559"/>
      <c r="AMG626" s="559"/>
      <c r="AMH626" s="559"/>
      <c r="AMI626" s="559"/>
      <c r="AMJ626" s="559"/>
    </row>
    <row r="627" spans="1:1026" x14ac:dyDescent="0.25">
      <c r="A627" s="258" t="s">
        <v>13424</v>
      </c>
      <c r="B627" s="257">
        <v>627</v>
      </c>
      <c r="C627" s="258" t="s">
        <v>24821</v>
      </c>
      <c r="D627" s="308" t="s">
        <v>13423</v>
      </c>
      <c r="E627" s="277" t="s">
        <v>818</v>
      </c>
      <c r="F627" s="278">
        <v>3</v>
      </c>
      <c r="G627" s="280"/>
      <c r="H627" s="280">
        <v>1</v>
      </c>
      <c r="I627" s="489" t="s">
        <v>747</v>
      </c>
      <c r="J627" s="278" t="s">
        <v>748</v>
      </c>
      <c r="K627" s="278">
        <v>1</v>
      </c>
      <c r="L627" s="278"/>
      <c r="M627" s="278"/>
      <c r="N627" s="278"/>
      <c r="O627" s="278"/>
      <c r="P627" s="278"/>
      <c r="Q627" s="278"/>
      <c r="R627" s="278"/>
      <c r="S627" s="278"/>
      <c r="T627" s="278"/>
      <c r="U627" s="278"/>
      <c r="V627" s="278"/>
      <c r="W627" s="283">
        <f t="shared" si="286"/>
        <v>100</v>
      </c>
      <c r="X627" s="283">
        <f t="shared" si="287"/>
        <v>100</v>
      </c>
      <c r="Y627" s="283">
        <f t="shared" ref="Y627:Y658" si="299">IF(OR(P627=335,P627=336),20,100)</f>
        <v>100</v>
      </c>
      <c r="Z627" s="283">
        <f t="shared" si="288"/>
        <v>100</v>
      </c>
      <c r="AA627" s="283">
        <f t="shared" si="289"/>
        <v>100</v>
      </c>
      <c r="AB627" s="287">
        <f t="shared" si="290"/>
        <v>100</v>
      </c>
      <c r="AC627" s="287">
        <f t="shared" si="291"/>
        <v>100</v>
      </c>
      <c r="AD627" s="287">
        <f t="shared" si="292"/>
        <v>100</v>
      </c>
      <c r="AE627" s="284">
        <f t="shared" si="293"/>
        <v>100</v>
      </c>
      <c r="AF627" s="284">
        <f t="shared" si="294"/>
        <v>100</v>
      </c>
      <c r="AG627" s="268">
        <f t="shared" si="295"/>
        <v>1</v>
      </c>
      <c r="AH627" s="268">
        <f t="shared" si="296"/>
        <v>1</v>
      </c>
      <c r="AI627" s="268">
        <f t="shared" si="297"/>
        <v>3</v>
      </c>
      <c r="AJ627" s="268">
        <f t="shared" si="298"/>
        <v>5</v>
      </c>
      <c r="AK627" s="305" t="s">
        <v>25384</v>
      </c>
      <c r="AL627" s="277"/>
      <c r="AM627" s="277"/>
      <c r="AN627" s="490"/>
      <c r="AO627" s="277"/>
      <c r="AP627" s="277"/>
      <c r="AQ627" s="277"/>
      <c r="AR627" s="171" t="s">
        <v>24822</v>
      </c>
      <c r="AS627" s="171"/>
      <c r="AT627" s="277"/>
      <c r="AU627" s="277"/>
    </row>
    <row r="628" spans="1:1026" x14ac:dyDescent="0.25">
      <c r="A628" s="258" t="s">
        <v>14423</v>
      </c>
      <c r="B628" s="257">
        <v>628</v>
      </c>
      <c r="C628" s="387" t="s">
        <v>24823</v>
      </c>
      <c r="D628" s="308" t="s">
        <v>14422</v>
      </c>
      <c r="E628" s="277"/>
      <c r="F628" s="278"/>
      <c r="G628" s="280"/>
      <c r="H628" s="280"/>
      <c r="I628" s="489" t="s">
        <v>750</v>
      </c>
      <c r="J628" s="278"/>
      <c r="K628" s="278">
        <v>2</v>
      </c>
      <c r="L628" s="278"/>
      <c r="M628" s="278"/>
      <c r="N628" s="278"/>
      <c r="O628" s="278"/>
      <c r="P628" s="278"/>
      <c r="Q628" s="278"/>
      <c r="R628" s="278"/>
      <c r="S628" s="278"/>
      <c r="T628" s="278"/>
      <c r="U628" s="278"/>
      <c r="V628" s="278"/>
      <c r="W628" s="283">
        <f t="shared" si="286"/>
        <v>100</v>
      </c>
      <c r="X628" s="283">
        <f t="shared" si="287"/>
        <v>100</v>
      </c>
      <c r="Y628" s="283">
        <f t="shared" si="299"/>
        <v>100</v>
      </c>
      <c r="Z628" s="283">
        <f t="shared" si="288"/>
        <v>100</v>
      </c>
      <c r="AA628" s="283">
        <f t="shared" si="289"/>
        <v>100</v>
      </c>
      <c r="AB628" s="287">
        <f t="shared" si="290"/>
        <v>100</v>
      </c>
      <c r="AC628" s="287">
        <f t="shared" si="291"/>
        <v>100</v>
      </c>
      <c r="AD628" s="287">
        <f t="shared" si="292"/>
        <v>100</v>
      </c>
      <c r="AE628" s="284">
        <f t="shared" si="293"/>
        <v>100</v>
      </c>
      <c r="AF628" s="284">
        <f t="shared" si="294"/>
        <v>100</v>
      </c>
      <c r="AG628" s="268">
        <f t="shared" si="295"/>
        <v>10</v>
      </c>
      <c r="AH628" s="268">
        <f t="shared" si="296"/>
        <v>100</v>
      </c>
      <c r="AI628" s="268">
        <f t="shared" si="297"/>
        <v>100</v>
      </c>
      <c r="AJ628" s="268">
        <f t="shared" si="298"/>
        <v>100</v>
      </c>
      <c r="AK628" s="305" t="s">
        <v>750</v>
      </c>
      <c r="AL628" s="277"/>
      <c r="AM628" s="277">
        <v>2</v>
      </c>
      <c r="AN628" s="490"/>
      <c r="AO628" s="277"/>
      <c r="AP628" s="277"/>
      <c r="AQ628" s="277"/>
      <c r="AR628" s="171" t="s">
        <v>24824</v>
      </c>
      <c r="AS628" s="171"/>
      <c r="AT628" s="277"/>
      <c r="AU628" s="277"/>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c r="BV628" s="155"/>
      <c r="BW628" s="155"/>
      <c r="BX628" s="155"/>
      <c r="BY628" s="155"/>
      <c r="BZ628" s="155"/>
      <c r="CA628" s="155"/>
      <c r="CB628" s="155"/>
      <c r="CC628" s="155"/>
      <c r="CD628" s="155"/>
      <c r="CE628" s="155"/>
      <c r="CF628" s="155"/>
      <c r="CG628" s="155"/>
      <c r="CH628" s="155"/>
      <c r="CI628" s="155"/>
      <c r="CJ628" s="155"/>
      <c r="CK628" s="155"/>
      <c r="CL628" s="155"/>
      <c r="CM628" s="155"/>
      <c r="CN628" s="155"/>
      <c r="CO628" s="155"/>
      <c r="CP628" s="155"/>
      <c r="CQ628" s="155"/>
      <c r="CR628" s="155"/>
      <c r="CS628" s="155"/>
      <c r="CT628" s="155"/>
      <c r="CU628" s="155"/>
      <c r="CV628" s="155"/>
      <c r="CW628" s="155"/>
      <c r="CX628" s="155"/>
      <c r="CY628" s="155"/>
      <c r="CZ628" s="155"/>
      <c r="DA628" s="155"/>
      <c r="DB628" s="155"/>
      <c r="DC628" s="155"/>
      <c r="DD628" s="155"/>
      <c r="DE628" s="155"/>
      <c r="DF628" s="155"/>
      <c r="DG628" s="155"/>
      <c r="DH628" s="155"/>
      <c r="DI628" s="155"/>
      <c r="DJ628" s="155"/>
      <c r="DK628" s="155"/>
      <c r="DL628" s="155"/>
      <c r="DM628" s="155"/>
      <c r="DN628" s="155"/>
      <c r="DO628" s="155"/>
      <c r="DP628" s="155"/>
      <c r="DQ628" s="155"/>
      <c r="DR628" s="155"/>
      <c r="DS628" s="155"/>
      <c r="DT628" s="155"/>
      <c r="DU628" s="155"/>
      <c r="DV628" s="155"/>
      <c r="DW628" s="155"/>
      <c r="DX628" s="155"/>
      <c r="DY628" s="155"/>
      <c r="DZ628" s="155"/>
      <c r="EA628" s="155"/>
      <c r="EB628" s="155"/>
      <c r="EC628" s="155"/>
      <c r="ED628" s="155"/>
      <c r="EE628" s="155"/>
      <c r="EF628" s="155"/>
      <c r="EG628" s="155"/>
      <c r="EH628" s="155"/>
      <c r="EI628" s="155"/>
      <c r="EJ628" s="155"/>
      <c r="EK628" s="155"/>
      <c r="EL628" s="155"/>
      <c r="EM628" s="155"/>
      <c r="EN628" s="155"/>
      <c r="EO628" s="155"/>
      <c r="EP628" s="155"/>
      <c r="EQ628" s="155"/>
      <c r="ER628" s="155"/>
      <c r="ES628" s="155"/>
      <c r="ET628" s="155"/>
      <c r="EU628" s="155"/>
      <c r="EV628" s="155"/>
      <c r="EW628" s="155"/>
      <c r="EX628" s="155"/>
      <c r="EY628" s="155"/>
      <c r="EZ628" s="155"/>
      <c r="FA628" s="155"/>
      <c r="FB628" s="155"/>
      <c r="FC628" s="155"/>
      <c r="FD628" s="155"/>
      <c r="FE628" s="155"/>
      <c r="FF628" s="155"/>
      <c r="FG628" s="155"/>
      <c r="FH628" s="155"/>
      <c r="FI628" s="155"/>
      <c r="FJ628" s="155"/>
      <c r="FK628" s="155"/>
      <c r="FL628" s="155"/>
      <c r="FM628" s="155"/>
      <c r="FN628" s="155"/>
      <c r="FO628" s="155"/>
      <c r="FP628" s="155"/>
      <c r="FQ628" s="155"/>
      <c r="FR628" s="155"/>
      <c r="FS628" s="155"/>
      <c r="FT628" s="155"/>
      <c r="FU628" s="155"/>
      <c r="FV628" s="155"/>
      <c r="FW628" s="155"/>
      <c r="FX628" s="155"/>
      <c r="FY628" s="155"/>
      <c r="FZ628" s="155"/>
      <c r="GA628" s="155"/>
      <c r="GB628" s="155"/>
      <c r="GC628" s="155"/>
      <c r="GD628" s="155"/>
      <c r="GE628" s="155"/>
      <c r="GF628" s="155"/>
      <c r="GG628" s="155"/>
      <c r="GH628" s="155"/>
      <c r="GI628" s="155"/>
      <c r="GJ628" s="155"/>
      <c r="GK628" s="155"/>
      <c r="GL628" s="155"/>
      <c r="GM628" s="155"/>
      <c r="GN628" s="155"/>
      <c r="GO628" s="155"/>
      <c r="GP628" s="155"/>
      <c r="GQ628" s="155"/>
      <c r="GR628" s="155"/>
      <c r="GS628" s="155"/>
      <c r="GT628" s="155"/>
      <c r="GU628" s="155"/>
      <c r="GV628" s="155"/>
      <c r="GW628" s="155"/>
      <c r="GX628" s="155"/>
      <c r="GY628" s="155"/>
      <c r="GZ628" s="155"/>
      <c r="HA628" s="155"/>
      <c r="HB628" s="155"/>
      <c r="HC628" s="155"/>
      <c r="HD628" s="155"/>
      <c r="HE628" s="155"/>
      <c r="HF628" s="155"/>
      <c r="HG628" s="155"/>
      <c r="HH628" s="155"/>
      <c r="HI628" s="155"/>
      <c r="HJ628" s="155"/>
      <c r="HK628" s="155"/>
      <c r="HL628" s="155"/>
      <c r="HM628" s="155"/>
      <c r="HN628" s="155"/>
      <c r="HO628" s="155"/>
      <c r="HP628" s="155"/>
      <c r="HQ628" s="155"/>
      <c r="HR628" s="155"/>
      <c r="HS628" s="155"/>
      <c r="HT628" s="155"/>
      <c r="HU628" s="155"/>
      <c r="HV628" s="155"/>
      <c r="HW628" s="155"/>
      <c r="HX628" s="155"/>
      <c r="HY628" s="155"/>
      <c r="HZ628" s="155"/>
      <c r="IA628" s="155"/>
      <c r="IB628" s="155"/>
      <c r="IC628" s="155"/>
      <c r="ID628" s="155"/>
      <c r="IE628" s="155"/>
      <c r="IF628" s="155"/>
      <c r="IG628" s="155"/>
      <c r="IH628" s="155"/>
      <c r="II628" s="155"/>
      <c r="IJ628" s="155"/>
      <c r="IK628" s="155"/>
      <c r="IL628" s="155"/>
      <c r="IM628" s="155"/>
      <c r="IN628" s="155"/>
      <c r="IO628" s="155"/>
      <c r="IP628" s="155"/>
      <c r="IQ628" s="155"/>
      <c r="IR628" s="155"/>
      <c r="IS628" s="155"/>
      <c r="IT628" s="155"/>
      <c r="IU628" s="155"/>
      <c r="IV628" s="155"/>
      <c r="IW628" s="155"/>
      <c r="IX628" s="155"/>
      <c r="IY628" s="155"/>
      <c r="IZ628" s="155"/>
      <c r="JA628" s="155"/>
      <c r="JB628" s="155"/>
      <c r="JC628" s="155"/>
      <c r="JD628" s="155"/>
      <c r="JE628" s="155"/>
      <c r="JF628" s="155"/>
      <c r="JG628" s="155"/>
      <c r="JH628" s="155"/>
      <c r="JI628" s="155"/>
      <c r="JJ628" s="155"/>
      <c r="JK628" s="155"/>
      <c r="JL628" s="155"/>
      <c r="JM628" s="155"/>
      <c r="JN628" s="155"/>
      <c r="JO628" s="155"/>
      <c r="JP628" s="155"/>
      <c r="JQ628" s="155"/>
      <c r="JR628" s="155"/>
      <c r="JS628" s="155"/>
      <c r="JT628" s="155"/>
      <c r="JU628" s="155"/>
      <c r="JV628" s="155"/>
      <c r="JW628" s="155"/>
      <c r="JX628" s="155"/>
      <c r="JY628" s="155"/>
      <c r="JZ628" s="155"/>
      <c r="KA628" s="155"/>
      <c r="KB628" s="155"/>
      <c r="KC628" s="155"/>
      <c r="KD628" s="155"/>
      <c r="KE628" s="155"/>
      <c r="KF628" s="155"/>
      <c r="KG628" s="155"/>
      <c r="KH628" s="155"/>
      <c r="KI628" s="155"/>
      <c r="KJ628" s="155"/>
      <c r="KK628" s="155"/>
      <c r="KL628" s="155"/>
      <c r="KM628" s="155"/>
      <c r="KN628" s="155"/>
      <c r="KO628" s="155"/>
      <c r="KP628" s="155"/>
      <c r="KQ628" s="155"/>
      <c r="KR628" s="155"/>
      <c r="KS628" s="155"/>
      <c r="KT628" s="155"/>
      <c r="KU628" s="155"/>
      <c r="KV628" s="155"/>
      <c r="KW628" s="155"/>
      <c r="KX628" s="155"/>
      <c r="KY628" s="155"/>
      <c r="KZ628" s="155"/>
      <c r="LA628" s="155"/>
      <c r="LB628" s="155"/>
      <c r="LC628" s="155"/>
      <c r="LD628" s="155"/>
      <c r="LE628" s="155"/>
      <c r="LF628" s="155"/>
      <c r="LG628" s="155"/>
      <c r="LH628" s="155"/>
      <c r="LI628" s="155"/>
      <c r="LJ628" s="155"/>
      <c r="LK628" s="155"/>
      <c r="LL628" s="155"/>
      <c r="LM628" s="155"/>
      <c r="LN628" s="155"/>
      <c r="LO628" s="155"/>
      <c r="LP628" s="155"/>
      <c r="LQ628" s="155"/>
      <c r="LR628" s="155"/>
      <c r="LS628" s="155"/>
      <c r="LT628" s="155"/>
      <c r="LU628" s="155"/>
      <c r="LV628" s="155"/>
      <c r="LW628" s="155"/>
      <c r="LX628" s="155"/>
      <c r="LY628" s="155"/>
      <c r="LZ628" s="155"/>
      <c r="MA628" s="155"/>
      <c r="MB628" s="155"/>
      <c r="MC628" s="155"/>
      <c r="MD628" s="155"/>
      <c r="ME628" s="155"/>
      <c r="MF628" s="155"/>
      <c r="MG628" s="155"/>
      <c r="MH628" s="155"/>
      <c r="MI628" s="155"/>
      <c r="MJ628" s="155"/>
      <c r="MK628" s="155"/>
      <c r="ML628" s="155"/>
      <c r="MM628" s="155"/>
      <c r="MN628" s="155"/>
      <c r="MO628" s="155"/>
      <c r="MP628" s="155"/>
      <c r="MQ628" s="155"/>
      <c r="MR628" s="155"/>
      <c r="MS628" s="155"/>
      <c r="MT628" s="155"/>
      <c r="MU628" s="155"/>
      <c r="MV628" s="155"/>
      <c r="MW628" s="155"/>
      <c r="MX628" s="155"/>
      <c r="MY628" s="155"/>
      <c r="MZ628" s="155"/>
      <c r="NA628" s="155"/>
      <c r="NB628" s="155"/>
      <c r="NC628" s="155"/>
      <c r="ND628" s="155"/>
      <c r="NE628" s="155"/>
      <c r="NF628" s="155"/>
      <c r="NG628" s="155"/>
      <c r="NH628" s="155"/>
      <c r="NI628" s="155"/>
      <c r="NJ628" s="155"/>
      <c r="NK628" s="155"/>
      <c r="NL628" s="155"/>
      <c r="NM628" s="155"/>
      <c r="NN628" s="155"/>
      <c r="NO628" s="155"/>
      <c r="NP628" s="155"/>
      <c r="NQ628" s="155"/>
      <c r="NR628" s="155"/>
      <c r="NS628" s="155"/>
      <c r="NT628" s="155"/>
      <c r="NU628" s="155"/>
      <c r="NV628" s="155"/>
      <c r="NW628" s="155"/>
      <c r="NX628" s="155"/>
      <c r="NY628" s="155"/>
      <c r="NZ628" s="155"/>
      <c r="OA628" s="155"/>
      <c r="OB628" s="155"/>
      <c r="OC628" s="155"/>
      <c r="OD628" s="155"/>
      <c r="OE628" s="155"/>
      <c r="OF628" s="155"/>
      <c r="OG628" s="155"/>
      <c r="OH628" s="155"/>
      <c r="OI628" s="155"/>
      <c r="OJ628" s="155"/>
      <c r="OK628" s="155"/>
      <c r="OL628" s="155"/>
      <c r="OM628" s="155"/>
      <c r="ON628" s="155"/>
      <c r="OO628" s="155"/>
      <c r="OP628" s="155"/>
      <c r="OQ628" s="155"/>
      <c r="OR628" s="155"/>
      <c r="OS628" s="155"/>
      <c r="OT628" s="155"/>
      <c r="OU628" s="155"/>
      <c r="OV628" s="155"/>
      <c r="OW628" s="155"/>
      <c r="OX628" s="155"/>
      <c r="OY628" s="155"/>
      <c r="OZ628" s="155"/>
      <c r="PA628" s="155"/>
      <c r="PB628" s="155"/>
      <c r="PC628" s="155"/>
      <c r="PD628" s="155"/>
      <c r="PE628" s="155"/>
      <c r="PF628" s="155"/>
      <c r="PG628" s="155"/>
      <c r="PH628" s="155"/>
      <c r="PI628" s="155"/>
      <c r="PJ628" s="155"/>
      <c r="PK628" s="155"/>
      <c r="PL628" s="155"/>
      <c r="PM628" s="155"/>
      <c r="PN628" s="155"/>
      <c r="PO628" s="155"/>
      <c r="PP628" s="155"/>
      <c r="PQ628" s="155"/>
      <c r="PR628" s="155"/>
      <c r="PS628" s="155"/>
      <c r="PT628" s="155"/>
      <c r="PU628" s="155"/>
      <c r="PV628" s="155"/>
      <c r="PW628" s="155"/>
      <c r="PX628" s="155"/>
      <c r="PY628" s="155"/>
      <c r="PZ628" s="155"/>
      <c r="QA628" s="155"/>
      <c r="QB628" s="155"/>
      <c r="QC628" s="155"/>
      <c r="QD628" s="155"/>
      <c r="QE628" s="155"/>
      <c r="QF628" s="155"/>
      <c r="QG628" s="155"/>
      <c r="QH628" s="155"/>
      <c r="QI628" s="155"/>
      <c r="QJ628" s="155"/>
      <c r="QK628" s="155"/>
      <c r="QL628" s="155"/>
      <c r="QM628" s="155"/>
      <c r="QN628" s="155"/>
      <c r="QO628" s="155"/>
      <c r="QP628" s="155"/>
      <c r="QQ628" s="155"/>
      <c r="QR628" s="155"/>
      <c r="QS628" s="155"/>
      <c r="QT628" s="155"/>
      <c r="QU628" s="155"/>
      <c r="QV628" s="155"/>
      <c r="QW628" s="155"/>
      <c r="QX628" s="155"/>
      <c r="QY628" s="155"/>
      <c r="QZ628" s="155"/>
      <c r="RA628" s="155"/>
      <c r="RB628" s="155"/>
      <c r="RC628" s="155"/>
      <c r="RD628" s="155"/>
      <c r="RE628" s="155"/>
      <c r="RF628" s="155"/>
      <c r="RG628" s="155"/>
      <c r="RH628" s="155"/>
      <c r="RI628" s="155"/>
      <c r="RJ628" s="155"/>
      <c r="RK628" s="155"/>
      <c r="RL628" s="155"/>
      <c r="RM628" s="155"/>
      <c r="RN628" s="155"/>
      <c r="RO628" s="155"/>
      <c r="RP628" s="155"/>
      <c r="RQ628" s="155"/>
      <c r="RR628" s="155"/>
      <c r="RS628" s="155"/>
      <c r="RT628" s="155"/>
      <c r="RU628" s="155"/>
      <c r="RV628" s="155"/>
      <c r="RW628" s="155"/>
      <c r="RX628" s="155"/>
      <c r="RY628" s="155"/>
      <c r="RZ628" s="155"/>
      <c r="SA628" s="155"/>
      <c r="SB628" s="155"/>
      <c r="SC628" s="155"/>
      <c r="SD628" s="155"/>
      <c r="SE628" s="155"/>
      <c r="SF628" s="155"/>
      <c r="SG628" s="155"/>
      <c r="SH628" s="155"/>
      <c r="SI628" s="155"/>
      <c r="SJ628" s="155"/>
      <c r="SK628" s="155"/>
      <c r="SL628" s="155"/>
      <c r="SM628" s="155"/>
      <c r="SN628" s="155"/>
      <c r="SO628" s="155"/>
      <c r="SP628" s="155"/>
      <c r="SQ628" s="155"/>
      <c r="SR628" s="155"/>
      <c r="SS628" s="155"/>
      <c r="ST628" s="155"/>
      <c r="SU628" s="155"/>
      <c r="SV628" s="155"/>
      <c r="SW628" s="155"/>
      <c r="SX628" s="155"/>
      <c r="SY628" s="155"/>
      <c r="SZ628" s="155"/>
      <c r="TA628" s="155"/>
      <c r="TB628" s="155"/>
      <c r="TC628" s="155"/>
      <c r="TD628" s="155"/>
      <c r="TE628" s="155"/>
      <c r="TF628" s="155"/>
      <c r="TG628" s="155"/>
      <c r="TH628" s="155"/>
      <c r="TI628" s="155"/>
      <c r="TJ628" s="155"/>
      <c r="TK628" s="155"/>
      <c r="TL628" s="155"/>
      <c r="TM628" s="155"/>
      <c r="TN628" s="155"/>
      <c r="TO628" s="155"/>
      <c r="TP628" s="155"/>
      <c r="TQ628" s="155"/>
      <c r="TR628" s="155"/>
      <c r="TS628" s="155"/>
      <c r="TT628" s="155"/>
      <c r="TU628" s="155"/>
      <c r="TV628" s="155"/>
      <c r="TW628" s="155"/>
      <c r="TX628" s="155"/>
      <c r="TY628" s="155"/>
      <c r="TZ628" s="155"/>
      <c r="UA628" s="155"/>
      <c r="UB628" s="155"/>
      <c r="UC628" s="155"/>
      <c r="UD628" s="155"/>
      <c r="UE628" s="155"/>
      <c r="UF628" s="155"/>
      <c r="UG628" s="155"/>
      <c r="UH628" s="155"/>
      <c r="UI628" s="155"/>
      <c r="UJ628" s="155"/>
      <c r="UK628" s="155"/>
      <c r="UL628" s="155"/>
      <c r="UM628" s="155"/>
      <c r="UN628" s="155"/>
      <c r="UO628" s="155"/>
      <c r="UP628" s="155"/>
      <c r="UQ628" s="155"/>
      <c r="UR628" s="155"/>
      <c r="US628" s="155"/>
      <c r="UT628" s="155"/>
      <c r="UU628" s="155"/>
      <c r="UV628" s="155"/>
      <c r="UW628" s="155"/>
      <c r="UX628" s="155"/>
      <c r="UY628" s="155"/>
      <c r="UZ628" s="155"/>
      <c r="VA628" s="155"/>
      <c r="VB628" s="155"/>
      <c r="VC628" s="155"/>
      <c r="VD628" s="155"/>
      <c r="VE628" s="155"/>
      <c r="VF628" s="155"/>
      <c r="VG628" s="155"/>
      <c r="VH628" s="155"/>
      <c r="VI628" s="155"/>
      <c r="VJ628" s="155"/>
      <c r="VK628" s="155"/>
      <c r="VL628" s="155"/>
      <c r="VM628" s="155"/>
      <c r="VN628" s="155"/>
      <c r="VO628" s="155"/>
      <c r="VP628" s="155"/>
      <c r="VQ628" s="155"/>
      <c r="VR628" s="155"/>
      <c r="VS628" s="155"/>
      <c r="VT628" s="155"/>
      <c r="VU628" s="155"/>
      <c r="VV628" s="155"/>
      <c r="VW628" s="155"/>
      <c r="VX628" s="155"/>
      <c r="VY628" s="155"/>
      <c r="VZ628" s="155"/>
      <c r="WA628" s="155"/>
      <c r="WB628" s="155"/>
      <c r="WC628" s="155"/>
      <c r="WD628" s="155"/>
      <c r="WE628" s="155"/>
      <c r="WF628" s="155"/>
      <c r="WG628" s="155"/>
      <c r="WH628" s="155"/>
      <c r="WI628" s="155"/>
      <c r="WJ628" s="155"/>
      <c r="WK628" s="155"/>
      <c r="WL628" s="155"/>
      <c r="WM628" s="155"/>
      <c r="WN628" s="155"/>
      <c r="WO628" s="155"/>
      <c r="WP628" s="155"/>
      <c r="WQ628" s="155"/>
      <c r="WR628" s="155"/>
      <c r="WS628" s="155"/>
      <c r="WT628" s="155"/>
      <c r="WU628" s="155"/>
      <c r="WV628" s="155"/>
      <c r="WW628" s="155"/>
      <c r="WX628" s="155"/>
      <c r="WY628" s="155"/>
      <c r="WZ628" s="155"/>
      <c r="XA628" s="155"/>
      <c r="XB628" s="155"/>
      <c r="XC628" s="155"/>
      <c r="XD628" s="155"/>
      <c r="XE628" s="155"/>
      <c r="XF628" s="155"/>
      <c r="XG628" s="155"/>
      <c r="XH628" s="155"/>
      <c r="XI628" s="155"/>
      <c r="XJ628" s="155"/>
      <c r="XK628" s="155"/>
      <c r="XL628" s="155"/>
      <c r="XM628" s="155"/>
      <c r="XN628" s="155"/>
      <c r="XO628" s="155"/>
      <c r="XP628" s="155"/>
      <c r="XQ628" s="155"/>
      <c r="XR628" s="155"/>
      <c r="XS628" s="155"/>
      <c r="XT628" s="155"/>
      <c r="XU628" s="155"/>
      <c r="XV628" s="155"/>
      <c r="XW628" s="155"/>
      <c r="XX628" s="155"/>
      <c r="XY628" s="155"/>
      <c r="XZ628" s="155"/>
      <c r="YA628" s="155"/>
      <c r="YB628" s="155"/>
      <c r="YC628" s="155"/>
      <c r="YD628" s="155"/>
      <c r="YE628" s="155"/>
      <c r="YF628" s="155"/>
      <c r="YG628" s="155"/>
      <c r="YH628" s="155"/>
      <c r="YI628" s="155"/>
      <c r="YJ628" s="155"/>
      <c r="YK628" s="155"/>
      <c r="YL628" s="155"/>
      <c r="YM628" s="155"/>
      <c r="YN628" s="155"/>
      <c r="YO628" s="155"/>
      <c r="YP628" s="155"/>
      <c r="YQ628" s="155"/>
      <c r="YR628" s="155"/>
      <c r="YS628" s="155"/>
      <c r="YT628" s="155"/>
      <c r="YU628" s="155"/>
      <c r="YV628" s="155"/>
      <c r="YW628" s="155"/>
      <c r="YX628" s="155"/>
      <c r="YY628" s="155"/>
      <c r="YZ628" s="155"/>
      <c r="ZA628" s="155"/>
      <c r="ZB628" s="155"/>
      <c r="ZC628" s="155"/>
      <c r="ZD628" s="155"/>
      <c r="ZE628" s="155"/>
      <c r="ZF628" s="155"/>
      <c r="ZG628" s="155"/>
      <c r="ZH628" s="155"/>
      <c r="ZI628" s="155"/>
      <c r="ZJ628" s="155"/>
      <c r="ZK628" s="155"/>
      <c r="ZL628" s="155"/>
      <c r="ZM628" s="155"/>
      <c r="ZN628" s="155"/>
      <c r="ZO628" s="155"/>
      <c r="ZP628" s="155"/>
      <c r="ZQ628" s="155"/>
      <c r="ZR628" s="155"/>
      <c r="ZS628" s="155"/>
      <c r="ZT628" s="155"/>
      <c r="ZU628" s="155"/>
      <c r="ZV628" s="155"/>
      <c r="ZW628" s="155"/>
      <c r="ZX628" s="155"/>
      <c r="ZY628" s="155"/>
      <c r="ZZ628" s="155"/>
      <c r="AAA628" s="155"/>
      <c r="AAB628" s="155"/>
      <c r="AAC628" s="155"/>
      <c r="AAD628" s="155"/>
      <c r="AAE628" s="155"/>
      <c r="AAF628" s="155"/>
      <c r="AAG628" s="155"/>
      <c r="AAH628" s="155"/>
      <c r="AAI628" s="155"/>
      <c r="AAJ628" s="155"/>
      <c r="AAK628" s="155"/>
      <c r="AAL628" s="155"/>
      <c r="AAM628" s="155"/>
      <c r="AAN628" s="155"/>
      <c r="AAO628" s="155"/>
      <c r="AAP628" s="155"/>
      <c r="AAQ628" s="155"/>
      <c r="AAR628" s="155"/>
      <c r="AAS628" s="155"/>
      <c r="AAT628" s="155"/>
      <c r="AAU628" s="155"/>
      <c r="AAV628" s="155"/>
      <c r="AAW628" s="155"/>
      <c r="AAX628" s="155"/>
      <c r="AAY628" s="155"/>
      <c r="AAZ628" s="155"/>
      <c r="ABA628" s="155"/>
      <c r="ABB628" s="155"/>
      <c r="ABC628" s="155"/>
      <c r="ABD628" s="155"/>
      <c r="ABE628" s="155"/>
      <c r="ABF628" s="155"/>
      <c r="ABG628" s="155"/>
      <c r="ABH628" s="155"/>
      <c r="ABI628" s="155"/>
      <c r="ABJ628" s="155"/>
      <c r="ABK628" s="155"/>
      <c r="ABL628" s="155"/>
      <c r="ABM628" s="155"/>
      <c r="ABN628" s="155"/>
      <c r="ABO628" s="155"/>
      <c r="ABP628" s="155"/>
      <c r="ABQ628" s="155"/>
      <c r="ABR628" s="155"/>
      <c r="ABS628" s="155"/>
      <c r="ABT628" s="155"/>
      <c r="ABU628" s="155"/>
      <c r="ABV628" s="155"/>
      <c r="ABW628" s="155"/>
      <c r="ABX628" s="155"/>
      <c r="ABY628" s="155"/>
      <c r="ABZ628" s="155"/>
      <c r="ACA628" s="155"/>
      <c r="ACB628" s="155"/>
      <c r="ACC628" s="155"/>
      <c r="ACD628" s="155"/>
      <c r="ACE628" s="155"/>
      <c r="ACF628" s="155"/>
      <c r="ACG628" s="155"/>
      <c r="ACH628" s="155"/>
      <c r="ACI628" s="155"/>
      <c r="ACJ628" s="155"/>
      <c r="ACK628" s="155"/>
      <c r="ACL628" s="155"/>
      <c r="ACM628" s="155"/>
      <c r="ACN628" s="155"/>
      <c r="ACO628" s="155"/>
      <c r="ACP628" s="155"/>
      <c r="ACQ628" s="155"/>
      <c r="ACR628" s="155"/>
      <c r="ACS628" s="155"/>
      <c r="ACT628" s="155"/>
      <c r="ACU628" s="155"/>
      <c r="ACV628" s="155"/>
      <c r="ACW628" s="155"/>
      <c r="ACX628" s="155"/>
      <c r="ACY628" s="155"/>
      <c r="ACZ628" s="155"/>
      <c r="ADA628" s="155"/>
      <c r="ADB628" s="155"/>
      <c r="ADC628" s="155"/>
      <c r="ADD628" s="155"/>
      <c r="ADE628" s="155"/>
      <c r="ADF628" s="155"/>
      <c r="ADG628" s="155"/>
      <c r="ADH628" s="155"/>
      <c r="ADI628" s="155"/>
      <c r="ADJ628" s="155"/>
      <c r="ADK628" s="155"/>
      <c r="ADL628" s="155"/>
      <c r="ADM628" s="155"/>
      <c r="ADN628" s="155"/>
      <c r="ADO628" s="155"/>
      <c r="ADP628" s="155"/>
      <c r="ADQ628" s="155"/>
      <c r="ADR628" s="155"/>
      <c r="ADS628" s="155"/>
      <c r="ADT628" s="155"/>
      <c r="ADU628" s="155"/>
      <c r="ADV628" s="155"/>
      <c r="ADW628" s="155"/>
      <c r="ADX628" s="155"/>
      <c r="ADY628" s="155"/>
      <c r="ADZ628" s="155"/>
      <c r="AEA628" s="155"/>
      <c r="AEB628" s="155"/>
      <c r="AEC628" s="155"/>
      <c r="AED628" s="155"/>
      <c r="AEE628" s="155"/>
      <c r="AEF628" s="155"/>
      <c r="AEG628" s="155"/>
      <c r="AEH628" s="155"/>
      <c r="AEI628" s="155"/>
      <c r="AEJ628" s="155"/>
      <c r="AEK628" s="155"/>
      <c r="AEL628" s="155"/>
      <c r="AEM628" s="155"/>
      <c r="AEN628" s="155"/>
      <c r="AEO628" s="155"/>
      <c r="AEP628" s="155"/>
      <c r="AEQ628" s="155"/>
      <c r="AER628" s="155"/>
      <c r="AES628" s="155"/>
      <c r="AET628" s="155"/>
      <c r="AEU628" s="155"/>
      <c r="AEV628" s="155"/>
      <c r="AEW628" s="155"/>
      <c r="AEX628" s="155"/>
      <c r="AEY628" s="155"/>
      <c r="AEZ628" s="155"/>
      <c r="AFA628" s="155"/>
      <c r="AFB628" s="155"/>
      <c r="AFC628" s="155"/>
      <c r="AFD628" s="155"/>
      <c r="AFE628" s="155"/>
      <c r="AFF628" s="155"/>
      <c r="AFG628" s="155"/>
      <c r="AFH628" s="155"/>
      <c r="AFI628" s="155"/>
      <c r="AFJ628" s="155"/>
      <c r="AFK628" s="155"/>
      <c r="AFL628" s="155"/>
      <c r="AFM628" s="155"/>
      <c r="AFN628" s="155"/>
      <c r="AFO628" s="155"/>
      <c r="AFP628" s="155"/>
      <c r="AFQ628" s="155"/>
      <c r="AFR628" s="155"/>
      <c r="AFS628" s="155"/>
      <c r="AFT628" s="155"/>
      <c r="AFU628" s="155"/>
      <c r="AFV628" s="155"/>
      <c r="AFW628" s="155"/>
      <c r="AFX628" s="155"/>
      <c r="AFY628" s="155"/>
      <c r="AFZ628" s="155"/>
      <c r="AGA628" s="155"/>
      <c r="AGB628" s="155"/>
      <c r="AGC628" s="155"/>
      <c r="AGD628" s="155"/>
      <c r="AGE628" s="155"/>
      <c r="AGF628" s="155"/>
      <c r="AGG628" s="155"/>
      <c r="AGH628" s="155"/>
      <c r="AGI628" s="155"/>
      <c r="AGJ628" s="155"/>
      <c r="AGK628" s="155"/>
      <c r="AGL628" s="155"/>
      <c r="AGM628" s="155"/>
      <c r="AGN628" s="155"/>
      <c r="AGO628" s="155"/>
      <c r="AGP628" s="155"/>
      <c r="AGQ628" s="155"/>
      <c r="AGR628" s="155"/>
      <c r="AGS628" s="155"/>
      <c r="AGT628" s="155"/>
      <c r="AGU628" s="155"/>
      <c r="AGV628" s="155"/>
      <c r="AGW628" s="155"/>
      <c r="AGX628" s="155"/>
      <c r="AGY628" s="155"/>
      <c r="AGZ628" s="155"/>
      <c r="AHA628" s="155"/>
      <c r="AHB628" s="155"/>
      <c r="AHC628" s="155"/>
      <c r="AHD628" s="155"/>
      <c r="AHE628" s="155"/>
      <c r="AHF628" s="155"/>
      <c r="AHG628" s="155"/>
      <c r="AHH628" s="155"/>
      <c r="AHI628" s="155"/>
      <c r="AHJ628" s="155"/>
      <c r="AHK628" s="155"/>
      <c r="AHL628" s="155"/>
      <c r="AHM628" s="155"/>
      <c r="AHN628" s="155"/>
      <c r="AHO628" s="155"/>
      <c r="AHP628" s="155"/>
      <c r="AHQ628" s="155"/>
      <c r="AHR628" s="155"/>
      <c r="AHS628" s="155"/>
      <c r="AHT628" s="155"/>
      <c r="AHU628" s="155"/>
      <c r="AHV628" s="155"/>
      <c r="AHW628" s="155"/>
      <c r="AHX628" s="155"/>
      <c r="AHY628" s="155"/>
      <c r="AHZ628" s="155"/>
      <c r="AIA628" s="155"/>
      <c r="AIB628" s="155"/>
      <c r="AIC628" s="155"/>
      <c r="AID628" s="155"/>
      <c r="AIE628" s="155"/>
      <c r="AIF628" s="155"/>
      <c r="AIG628" s="155"/>
      <c r="AIH628" s="155"/>
      <c r="AII628" s="155"/>
      <c r="AIJ628" s="155"/>
      <c r="AIK628" s="155"/>
      <c r="AIL628" s="155"/>
      <c r="AIM628" s="155"/>
      <c r="AIN628" s="155"/>
      <c r="AIO628" s="155"/>
      <c r="AIP628" s="155"/>
      <c r="AIQ628" s="155"/>
      <c r="AIR628" s="155"/>
      <c r="AIS628" s="155"/>
      <c r="AIT628" s="155"/>
      <c r="AIU628" s="155"/>
      <c r="AIV628" s="155"/>
      <c r="AIW628" s="155"/>
      <c r="AIX628" s="155"/>
      <c r="AIY628" s="155"/>
      <c r="AIZ628" s="155"/>
      <c r="AJA628" s="155"/>
      <c r="AJB628" s="155"/>
      <c r="AJC628" s="155"/>
      <c r="AJD628" s="155"/>
      <c r="AJE628" s="155"/>
      <c r="AJF628" s="155"/>
      <c r="AJG628" s="155"/>
      <c r="AJH628" s="155"/>
      <c r="AJI628" s="155"/>
      <c r="AJJ628" s="155"/>
      <c r="AJK628" s="155"/>
      <c r="AJL628" s="155"/>
      <c r="AJM628" s="155"/>
      <c r="AJN628" s="155"/>
      <c r="AJO628" s="155"/>
      <c r="AJP628" s="155"/>
      <c r="AJQ628" s="155"/>
      <c r="AJR628" s="155"/>
      <c r="AJS628" s="155"/>
      <c r="AJT628" s="155"/>
      <c r="AJU628" s="155"/>
      <c r="AJV628" s="155"/>
      <c r="AJW628" s="155"/>
      <c r="AJX628" s="155"/>
      <c r="AJY628" s="155"/>
      <c r="AJZ628" s="155"/>
      <c r="AKA628" s="155"/>
      <c r="AKB628" s="155"/>
      <c r="AKC628" s="155"/>
      <c r="AKD628" s="155"/>
      <c r="AKE628" s="155"/>
      <c r="AKF628" s="155"/>
      <c r="AKG628" s="155"/>
      <c r="AKH628" s="155"/>
      <c r="AKI628" s="155"/>
      <c r="AKJ628" s="155"/>
      <c r="AKK628" s="155"/>
      <c r="AKL628" s="155"/>
      <c r="AKM628" s="155"/>
      <c r="AKN628" s="155"/>
      <c r="AKO628" s="155"/>
      <c r="AKP628" s="155"/>
      <c r="AKQ628" s="155"/>
      <c r="AKR628" s="155"/>
      <c r="AKS628" s="155"/>
      <c r="AKT628" s="155"/>
      <c r="AKU628" s="155"/>
      <c r="AKV628" s="155"/>
      <c r="AKW628" s="155"/>
      <c r="AKX628" s="155"/>
      <c r="AKY628" s="155"/>
      <c r="AKZ628" s="155"/>
      <c r="ALA628" s="155"/>
      <c r="ALB628" s="155"/>
      <c r="ALC628" s="155"/>
      <c r="ALD628" s="155"/>
      <c r="ALE628" s="155"/>
      <c r="ALF628" s="155"/>
      <c r="ALG628" s="155"/>
      <c r="ALH628" s="155"/>
      <c r="ALI628" s="155"/>
      <c r="ALJ628" s="155"/>
      <c r="ALK628" s="155"/>
      <c r="ALL628" s="155"/>
      <c r="ALM628" s="155"/>
      <c r="ALN628" s="155"/>
      <c r="ALO628" s="155"/>
      <c r="ALP628" s="155"/>
      <c r="ALQ628" s="155"/>
      <c r="ALR628" s="155"/>
      <c r="ALS628" s="155"/>
      <c r="ALT628" s="155"/>
      <c r="ALU628" s="155"/>
      <c r="ALV628" s="155"/>
      <c r="ALW628" s="155"/>
      <c r="ALX628" s="155"/>
      <c r="ALY628" s="155"/>
      <c r="ALZ628" s="155"/>
      <c r="AMA628" s="155"/>
      <c r="AMB628" s="155"/>
      <c r="AMC628" s="155"/>
      <c r="AMD628" s="155"/>
      <c r="AME628" s="155"/>
      <c r="AMF628" s="155"/>
      <c r="AMG628" s="155"/>
      <c r="AMH628" s="155"/>
      <c r="AMI628" s="155"/>
      <c r="AMJ628" s="155"/>
      <c r="AMK628" s="155"/>
      <c r="AML628" s="155"/>
    </row>
    <row r="629" spans="1:1026" ht="19.5" customHeight="1" x14ac:dyDescent="0.25">
      <c r="A629" s="258" t="s">
        <v>24836</v>
      </c>
      <c r="B629" s="257">
        <v>629</v>
      </c>
      <c r="C629" s="387" t="s">
        <v>24835</v>
      </c>
      <c r="D629" s="308" t="s">
        <v>24837</v>
      </c>
      <c r="E629" s="277"/>
      <c r="F629" s="278">
        <v>4</v>
      </c>
      <c r="G629" s="280"/>
      <c r="H629" s="280">
        <v>1</v>
      </c>
      <c r="I629" s="489" t="s">
        <v>747</v>
      </c>
      <c r="J629" s="278">
        <v>2</v>
      </c>
      <c r="K629" s="278">
        <v>1</v>
      </c>
      <c r="L629" s="278" t="s">
        <v>749</v>
      </c>
      <c r="M629" s="278">
        <v>1</v>
      </c>
      <c r="N629" s="278"/>
      <c r="O629" s="278"/>
      <c r="P629" s="278"/>
      <c r="Q629" s="278"/>
      <c r="R629" s="278"/>
      <c r="S629" s="278"/>
      <c r="T629" s="278"/>
      <c r="U629" s="278"/>
      <c r="V629" s="278"/>
      <c r="W629" s="283">
        <f t="shared" si="286"/>
        <v>100</v>
      </c>
      <c r="X629" s="283">
        <f t="shared" si="287"/>
        <v>100</v>
      </c>
      <c r="Y629" s="283">
        <f t="shared" si="299"/>
        <v>100</v>
      </c>
      <c r="Z629" s="283">
        <f t="shared" si="288"/>
        <v>100</v>
      </c>
      <c r="AA629" s="283">
        <f t="shared" si="289"/>
        <v>100</v>
      </c>
      <c r="AB629" s="287">
        <f t="shared" si="290"/>
        <v>100</v>
      </c>
      <c r="AC629" s="287">
        <f t="shared" si="291"/>
        <v>100</v>
      </c>
      <c r="AD629" s="287">
        <f t="shared" si="292"/>
        <v>100</v>
      </c>
      <c r="AE629" s="284">
        <f t="shared" si="293"/>
        <v>0.1</v>
      </c>
      <c r="AF629" s="284">
        <f t="shared" si="294"/>
        <v>1</v>
      </c>
      <c r="AG629" s="268">
        <f t="shared" si="295"/>
        <v>1</v>
      </c>
      <c r="AH629" s="268">
        <f t="shared" si="296"/>
        <v>10</v>
      </c>
      <c r="AI629" s="268">
        <f t="shared" si="297"/>
        <v>3</v>
      </c>
      <c r="AJ629" s="268">
        <f t="shared" si="298"/>
        <v>100</v>
      </c>
      <c r="AK629" s="305" t="s">
        <v>25385</v>
      </c>
      <c r="AL629" s="277"/>
      <c r="AM629" s="277"/>
      <c r="AN629" s="490"/>
      <c r="AO629" s="522"/>
      <c r="AP629" s="277"/>
      <c r="AQ629" s="277"/>
      <c r="AR629" s="171" t="s">
        <v>756</v>
      </c>
      <c r="AS629" s="171"/>
      <c r="AT629" s="277"/>
      <c r="AU629" s="277"/>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c r="BV629" s="155"/>
      <c r="BW629" s="155"/>
      <c r="BX629" s="155"/>
      <c r="BY629" s="155"/>
      <c r="BZ629" s="155"/>
      <c r="CA629" s="155"/>
      <c r="CB629" s="155"/>
      <c r="CC629" s="155"/>
      <c r="CD629" s="155"/>
      <c r="CE629" s="155"/>
      <c r="CF629" s="155"/>
      <c r="CG629" s="155"/>
      <c r="CH629" s="155"/>
      <c r="CI629" s="155"/>
      <c r="CJ629" s="155"/>
      <c r="CK629" s="155"/>
      <c r="CL629" s="155"/>
      <c r="CM629" s="155"/>
      <c r="CN629" s="155"/>
      <c r="CO629" s="155"/>
      <c r="CP629" s="155"/>
      <c r="CQ629" s="155"/>
      <c r="CR629" s="155"/>
      <c r="CS629" s="155"/>
      <c r="CT629" s="155"/>
      <c r="CU629" s="155"/>
      <c r="CV629" s="155"/>
      <c r="CW629" s="155"/>
      <c r="CX629" s="155"/>
      <c r="CY629" s="155"/>
      <c r="CZ629" s="155"/>
      <c r="DA629" s="155"/>
      <c r="DB629" s="155"/>
      <c r="DC629" s="155"/>
      <c r="DD629" s="155"/>
      <c r="DE629" s="155"/>
      <c r="DF629" s="155"/>
      <c r="DG629" s="155"/>
      <c r="DH629" s="155"/>
      <c r="DI629" s="155"/>
      <c r="DJ629" s="155"/>
      <c r="DK629" s="155"/>
      <c r="DL629" s="155"/>
      <c r="DM629" s="155"/>
      <c r="DN629" s="155"/>
      <c r="DO629" s="155"/>
      <c r="DP629" s="155"/>
      <c r="DQ629" s="155"/>
      <c r="DR629" s="155"/>
      <c r="DS629" s="155"/>
      <c r="DT629" s="155"/>
      <c r="DU629" s="155"/>
      <c r="DV629" s="155"/>
      <c r="DW629" s="155"/>
      <c r="DX629" s="155"/>
      <c r="DY629" s="155"/>
      <c r="DZ629" s="155"/>
      <c r="EA629" s="155"/>
      <c r="EB629" s="155"/>
      <c r="EC629" s="155"/>
      <c r="ED629" s="155"/>
      <c r="EE629" s="155"/>
      <c r="EF629" s="155"/>
      <c r="EG629" s="155"/>
      <c r="EH629" s="155"/>
      <c r="EI629" s="155"/>
      <c r="EJ629" s="155"/>
      <c r="EK629" s="155"/>
      <c r="EL629" s="155"/>
      <c r="EM629" s="155"/>
      <c r="EN629" s="155"/>
      <c r="EO629" s="155"/>
      <c r="EP629" s="155"/>
      <c r="EQ629" s="155"/>
      <c r="ER629" s="155"/>
      <c r="ES629" s="155"/>
      <c r="ET629" s="155"/>
      <c r="EU629" s="155"/>
      <c r="EV629" s="155"/>
      <c r="EW629" s="155"/>
      <c r="EX629" s="155"/>
      <c r="EY629" s="155"/>
      <c r="EZ629" s="155"/>
      <c r="FA629" s="155"/>
      <c r="FB629" s="155"/>
      <c r="FC629" s="155"/>
      <c r="FD629" s="155"/>
      <c r="FE629" s="155"/>
      <c r="FF629" s="155"/>
      <c r="FG629" s="155"/>
      <c r="FH629" s="155"/>
      <c r="FI629" s="155"/>
      <c r="FJ629" s="155"/>
      <c r="FK629" s="155"/>
      <c r="FL629" s="155"/>
      <c r="FM629" s="155"/>
      <c r="FN629" s="155"/>
      <c r="FO629" s="155"/>
      <c r="FP629" s="155"/>
      <c r="FQ629" s="155"/>
      <c r="FR629" s="155"/>
      <c r="FS629" s="155"/>
      <c r="FT629" s="155"/>
      <c r="FU629" s="155"/>
      <c r="FV629" s="155"/>
      <c r="FW629" s="155"/>
      <c r="FX629" s="155"/>
      <c r="FY629" s="155"/>
      <c r="FZ629" s="155"/>
      <c r="GA629" s="155"/>
      <c r="GB629" s="155"/>
      <c r="GC629" s="155"/>
      <c r="GD629" s="155"/>
      <c r="GE629" s="155"/>
      <c r="GF629" s="155"/>
      <c r="GG629" s="155"/>
      <c r="GH629" s="155"/>
      <c r="GI629" s="155"/>
      <c r="GJ629" s="155"/>
      <c r="GK629" s="155"/>
      <c r="GL629" s="155"/>
      <c r="GM629" s="155"/>
      <c r="GN629" s="155"/>
      <c r="GO629" s="155"/>
      <c r="GP629" s="155"/>
      <c r="GQ629" s="155"/>
      <c r="GR629" s="155"/>
      <c r="GS629" s="155"/>
      <c r="GT629" s="155"/>
      <c r="GU629" s="155"/>
      <c r="GV629" s="155"/>
      <c r="GW629" s="155"/>
      <c r="GX629" s="155"/>
      <c r="GY629" s="155"/>
      <c r="GZ629" s="155"/>
      <c r="HA629" s="155"/>
      <c r="HB629" s="155"/>
      <c r="HC629" s="155"/>
      <c r="HD629" s="155"/>
      <c r="HE629" s="155"/>
      <c r="HF629" s="155"/>
      <c r="HG629" s="155"/>
      <c r="HH629" s="155"/>
      <c r="HI629" s="155"/>
      <c r="HJ629" s="155"/>
      <c r="HK629" s="155"/>
      <c r="HL629" s="155"/>
      <c r="HM629" s="155"/>
      <c r="HN629" s="155"/>
      <c r="HO629" s="155"/>
      <c r="HP629" s="155"/>
      <c r="HQ629" s="155"/>
      <c r="HR629" s="155"/>
      <c r="HS629" s="155"/>
      <c r="HT629" s="155"/>
      <c r="HU629" s="155"/>
      <c r="HV629" s="155"/>
      <c r="HW629" s="155"/>
      <c r="HX629" s="155"/>
      <c r="HY629" s="155"/>
      <c r="HZ629" s="155"/>
      <c r="IA629" s="155"/>
      <c r="IB629" s="155"/>
      <c r="IC629" s="155"/>
      <c r="ID629" s="155"/>
      <c r="IE629" s="155"/>
      <c r="IF629" s="155"/>
      <c r="IG629" s="155"/>
      <c r="IH629" s="155"/>
      <c r="II629" s="155"/>
      <c r="IJ629" s="155"/>
      <c r="IK629" s="155"/>
      <c r="IL629" s="155"/>
      <c r="IM629" s="155"/>
      <c r="IN629" s="155"/>
      <c r="IO629" s="155"/>
      <c r="IP629" s="155"/>
      <c r="IQ629" s="155"/>
      <c r="IR629" s="155"/>
      <c r="IS629" s="155"/>
      <c r="IT629" s="155"/>
      <c r="IU629" s="155"/>
      <c r="IV629" s="155"/>
      <c r="IW629" s="155"/>
      <c r="IX629" s="155"/>
      <c r="IY629" s="155"/>
      <c r="IZ629" s="155"/>
      <c r="JA629" s="155"/>
      <c r="JB629" s="155"/>
      <c r="JC629" s="155"/>
      <c r="JD629" s="155"/>
      <c r="JE629" s="155"/>
      <c r="JF629" s="155"/>
      <c r="JG629" s="155"/>
      <c r="JH629" s="155"/>
      <c r="JI629" s="155"/>
      <c r="JJ629" s="155"/>
      <c r="JK629" s="155"/>
      <c r="JL629" s="155"/>
      <c r="JM629" s="155"/>
      <c r="JN629" s="155"/>
      <c r="JO629" s="155"/>
      <c r="JP629" s="155"/>
      <c r="JQ629" s="155"/>
      <c r="JR629" s="155"/>
      <c r="JS629" s="155"/>
      <c r="JT629" s="155"/>
      <c r="JU629" s="155"/>
      <c r="JV629" s="155"/>
      <c r="JW629" s="155"/>
      <c r="JX629" s="155"/>
      <c r="JY629" s="155"/>
      <c r="JZ629" s="155"/>
      <c r="KA629" s="155"/>
      <c r="KB629" s="155"/>
      <c r="KC629" s="155"/>
      <c r="KD629" s="155"/>
      <c r="KE629" s="155"/>
      <c r="KF629" s="155"/>
      <c r="KG629" s="155"/>
      <c r="KH629" s="155"/>
      <c r="KI629" s="155"/>
      <c r="KJ629" s="155"/>
      <c r="KK629" s="155"/>
      <c r="KL629" s="155"/>
      <c r="KM629" s="155"/>
      <c r="KN629" s="155"/>
      <c r="KO629" s="155"/>
      <c r="KP629" s="155"/>
      <c r="KQ629" s="155"/>
      <c r="KR629" s="155"/>
      <c r="KS629" s="155"/>
      <c r="KT629" s="155"/>
      <c r="KU629" s="155"/>
      <c r="KV629" s="155"/>
      <c r="KW629" s="155"/>
      <c r="KX629" s="155"/>
      <c r="KY629" s="155"/>
      <c r="KZ629" s="155"/>
      <c r="LA629" s="155"/>
      <c r="LB629" s="155"/>
      <c r="LC629" s="155"/>
      <c r="LD629" s="155"/>
      <c r="LE629" s="155"/>
      <c r="LF629" s="155"/>
      <c r="LG629" s="155"/>
      <c r="LH629" s="155"/>
      <c r="LI629" s="155"/>
      <c r="LJ629" s="155"/>
      <c r="LK629" s="155"/>
      <c r="LL629" s="155"/>
      <c r="LM629" s="155"/>
      <c r="LN629" s="155"/>
      <c r="LO629" s="155"/>
      <c r="LP629" s="155"/>
      <c r="LQ629" s="155"/>
      <c r="LR629" s="155"/>
      <c r="LS629" s="155"/>
      <c r="LT629" s="155"/>
      <c r="LU629" s="155"/>
      <c r="LV629" s="155"/>
      <c r="LW629" s="155"/>
      <c r="LX629" s="155"/>
      <c r="LY629" s="155"/>
      <c r="LZ629" s="155"/>
      <c r="MA629" s="155"/>
      <c r="MB629" s="155"/>
      <c r="MC629" s="155"/>
      <c r="MD629" s="155"/>
      <c r="ME629" s="155"/>
      <c r="MF629" s="155"/>
      <c r="MG629" s="155"/>
      <c r="MH629" s="155"/>
      <c r="MI629" s="155"/>
      <c r="MJ629" s="155"/>
      <c r="MK629" s="155"/>
      <c r="ML629" s="155"/>
      <c r="MM629" s="155"/>
      <c r="MN629" s="155"/>
      <c r="MO629" s="155"/>
      <c r="MP629" s="155"/>
      <c r="MQ629" s="155"/>
      <c r="MR629" s="155"/>
      <c r="MS629" s="155"/>
      <c r="MT629" s="155"/>
      <c r="MU629" s="155"/>
      <c r="MV629" s="155"/>
      <c r="MW629" s="155"/>
      <c r="MX629" s="155"/>
      <c r="MY629" s="155"/>
      <c r="MZ629" s="155"/>
      <c r="NA629" s="155"/>
      <c r="NB629" s="155"/>
      <c r="NC629" s="155"/>
      <c r="ND629" s="155"/>
      <c r="NE629" s="155"/>
      <c r="NF629" s="155"/>
      <c r="NG629" s="155"/>
      <c r="NH629" s="155"/>
      <c r="NI629" s="155"/>
      <c r="NJ629" s="155"/>
      <c r="NK629" s="155"/>
      <c r="NL629" s="155"/>
      <c r="NM629" s="155"/>
      <c r="NN629" s="155"/>
      <c r="NO629" s="155"/>
      <c r="NP629" s="155"/>
      <c r="NQ629" s="155"/>
      <c r="NR629" s="155"/>
      <c r="NS629" s="155"/>
      <c r="NT629" s="155"/>
      <c r="NU629" s="155"/>
      <c r="NV629" s="155"/>
      <c r="NW629" s="155"/>
      <c r="NX629" s="155"/>
      <c r="NY629" s="155"/>
      <c r="NZ629" s="155"/>
      <c r="OA629" s="155"/>
      <c r="OB629" s="155"/>
      <c r="OC629" s="155"/>
      <c r="OD629" s="155"/>
      <c r="OE629" s="155"/>
      <c r="OF629" s="155"/>
      <c r="OG629" s="155"/>
      <c r="OH629" s="155"/>
      <c r="OI629" s="155"/>
      <c r="OJ629" s="155"/>
      <c r="OK629" s="155"/>
      <c r="OL629" s="155"/>
      <c r="OM629" s="155"/>
      <c r="ON629" s="155"/>
      <c r="OO629" s="155"/>
      <c r="OP629" s="155"/>
      <c r="OQ629" s="155"/>
      <c r="OR629" s="155"/>
      <c r="OS629" s="155"/>
      <c r="OT629" s="155"/>
      <c r="OU629" s="155"/>
      <c r="OV629" s="155"/>
      <c r="OW629" s="155"/>
      <c r="OX629" s="155"/>
      <c r="OY629" s="155"/>
      <c r="OZ629" s="155"/>
      <c r="PA629" s="155"/>
      <c r="PB629" s="155"/>
      <c r="PC629" s="155"/>
      <c r="PD629" s="155"/>
      <c r="PE629" s="155"/>
      <c r="PF629" s="155"/>
      <c r="PG629" s="155"/>
      <c r="PH629" s="155"/>
      <c r="PI629" s="155"/>
      <c r="PJ629" s="155"/>
      <c r="PK629" s="155"/>
      <c r="PL629" s="155"/>
      <c r="PM629" s="155"/>
      <c r="PN629" s="155"/>
      <c r="PO629" s="155"/>
      <c r="PP629" s="155"/>
      <c r="PQ629" s="155"/>
      <c r="PR629" s="155"/>
      <c r="PS629" s="155"/>
      <c r="PT629" s="155"/>
      <c r="PU629" s="155"/>
      <c r="PV629" s="155"/>
      <c r="PW629" s="155"/>
      <c r="PX629" s="155"/>
      <c r="PY629" s="155"/>
      <c r="PZ629" s="155"/>
      <c r="QA629" s="155"/>
      <c r="QB629" s="155"/>
      <c r="QC629" s="155"/>
      <c r="QD629" s="155"/>
      <c r="QE629" s="155"/>
      <c r="QF629" s="155"/>
      <c r="QG629" s="155"/>
      <c r="QH629" s="155"/>
      <c r="QI629" s="155"/>
      <c r="QJ629" s="155"/>
      <c r="QK629" s="155"/>
      <c r="QL629" s="155"/>
      <c r="QM629" s="155"/>
      <c r="QN629" s="155"/>
      <c r="QO629" s="155"/>
      <c r="QP629" s="155"/>
      <c r="QQ629" s="155"/>
      <c r="QR629" s="155"/>
      <c r="QS629" s="155"/>
      <c r="QT629" s="155"/>
      <c r="QU629" s="155"/>
      <c r="QV629" s="155"/>
      <c r="QW629" s="155"/>
      <c r="QX629" s="155"/>
      <c r="QY629" s="155"/>
      <c r="QZ629" s="155"/>
      <c r="RA629" s="155"/>
      <c r="RB629" s="155"/>
      <c r="RC629" s="155"/>
      <c r="RD629" s="155"/>
      <c r="RE629" s="155"/>
      <c r="RF629" s="155"/>
      <c r="RG629" s="155"/>
      <c r="RH629" s="155"/>
      <c r="RI629" s="155"/>
      <c r="RJ629" s="155"/>
      <c r="RK629" s="155"/>
      <c r="RL629" s="155"/>
      <c r="RM629" s="155"/>
      <c r="RN629" s="155"/>
      <c r="RO629" s="155"/>
      <c r="RP629" s="155"/>
      <c r="RQ629" s="155"/>
      <c r="RR629" s="155"/>
      <c r="RS629" s="155"/>
      <c r="RT629" s="155"/>
      <c r="RU629" s="155"/>
      <c r="RV629" s="155"/>
      <c r="RW629" s="155"/>
      <c r="RX629" s="155"/>
      <c r="RY629" s="155"/>
      <c r="RZ629" s="155"/>
      <c r="SA629" s="155"/>
      <c r="SB629" s="155"/>
      <c r="SC629" s="155"/>
      <c r="SD629" s="155"/>
      <c r="SE629" s="155"/>
      <c r="SF629" s="155"/>
      <c r="SG629" s="155"/>
      <c r="SH629" s="155"/>
      <c r="SI629" s="155"/>
      <c r="SJ629" s="155"/>
      <c r="SK629" s="155"/>
      <c r="SL629" s="155"/>
      <c r="SM629" s="155"/>
      <c r="SN629" s="155"/>
      <c r="SO629" s="155"/>
      <c r="SP629" s="155"/>
      <c r="SQ629" s="155"/>
      <c r="SR629" s="155"/>
      <c r="SS629" s="155"/>
      <c r="ST629" s="155"/>
      <c r="SU629" s="155"/>
      <c r="SV629" s="155"/>
      <c r="SW629" s="155"/>
      <c r="SX629" s="155"/>
      <c r="SY629" s="155"/>
      <c r="SZ629" s="155"/>
      <c r="TA629" s="155"/>
      <c r="TB629" s="155"/>
      <c r="TC629" s="155"/>
      <c r="TD629" s="155"/>
      <c r="TE629" s="155"/>
      <c r="TF629" s="155"/>
      <c r="TG629" s="155"/>
      <c r="TH629" s="155"/>
      <c r="TI629" s="155"/>
      <c r="TJ629" s="155"/>
      <c r="TK629" s="155"/>
      <c r="TL629" s="155"/>
      <c r="TM629" s="155"/>
      <c r="TN629" s="155"/>
      <c r="TO629" s="155"/>
      <c r="TP629" s="155"/>
      <c r="TQ629" s="155"/>
      <c r="TR629" s="155"/>
      <c r="TS629" s="155"/>
      <c r="TT629" s="155"/>
      <c r="TU629" s="155"/>
      <c r="TV629" s="155"/>
      <c r="TW629" s="155"/>
      <c r="TX629" s="155"/>
      <c r="TY629" s="155"/>
      <c r="TZ629" s="155"/>
      <c r="UA629" s="155"/>
      <c r="UB629" s="155"/>
      <c r="UC629" s="155"/>
      <c r="UD629" s="155"/>
      <c r="UE629" s="155"/>
      <c r="UF629" s="155"/>
      <c r="UG629" s="155"/>
      <c r="UH629" s="155"/>
      <c r="UI629" s="155"/>
      <c r="UJ629" s="155"/>
      <c r="UK629" s="155"/>
      <c r="UL629" s="155"/>
      <c r="UM629" s="155"/>
      <c r="UN629" s="155"/>
      <c r="UO629" s="155"/>
      <c r="UP629" s="155"/>
      <c r="UQ629" s="155"/>
      <c r="UR629" s="155"/>
      <c r="US629" s="155"/>
      <c r="UT629" s="155"/>
      <c r="UU629" s="155"/>
      <c r="UV629" s="155"/>
      <c r="UW629" s="155"/>
      <c r="UX629" s="155"/>
      <c r="UY629" s="155"/>
      <c r="UZ629" s="155"/>
      <c r="VA629" s="155"/>
      <c r="VB629" s="155"/>
      <c r="VC629" s="155"/>
      <c r="VD629" s="155"/>
      <c r="VE629" s="155"/>
      <c r="VF629" s="155"/>
      <c r="VG629" s="155"/>
      <c r="VH629" s="155"/>
      <c r="VI629" s="155"/>
      <c r="VJ629" s="155"/>
      <c r="VK629" s="155"/>
      <c r="VL629" s="155"/>
      <c r="VM629" s="155"/>
      <c r="VN629" s="155"/>
      <c r="VO629" s="155"/>
      <c r="VP629" s="155"/>
      <c r="VQ629" s="155"/>
      <c r="VR629" s="155"/>
      <c r="VS629" s="155"/>
      <c r="VT629" s="155"/>
      <c r="VU629" s="155"/>
      <c r="VV629" s="155"/>
      <c r="VW629" s="155"/>
      <c r="VX629" s="155"/>
      <c r="VY629" s="155"/>
      <c r="VZ629" s="155"/>
      <c r="WA629" s="155"/>
      <c r="WB629" s="155"/>
      <c r="WC629" s="155"/>
      <c r="WD629" s="155"/>
      <c r="WE629" s="155"/>
      <c r="WF629" s="155"/>
      <c r="WG629" s="155"/>
      <c r="WH629" s="155"/>
      <c r="WI629" s="155"/>
      <c r="WJ629" s="155"/>
      <c r="WK629" s="155"/>
      <c r="WL629" s="155"/>
      <c r="WM629" s="155"/>
      <c r="WN629" s="155"/>
      <c r="WO629" s="155"/>
      <c r="WP629" s="155"/>
      <c r="WQ629" s="155"/>
      <c r="WR629" s="155"/>
      <c r="WS629" s="155"/>
      <c r="WT629" s="155"/>
      <c r="WU629" s="155"/>
      <c r="WV629" s="155"/>
      <c r="WW629" s="155"/>
      <c r="WX629" s="155"/>
      <c r="WY629" s="155"/>
      <c r="WZ629" s="155"/>
      <c r="XA629" s="155"/>
      <c r="XB629" s="155"/>
      <c r="XC629" s="155"/>
      <c r="XD629" s="155"/>
      <c r="XE629" s="155"/>
      <c r="XF629" s="155"/>
      <c r="XG629" s="155"/>
      <c r="XH629" s="155"/>
      <c r="XI629" s="155"/>
      <c r="XJ629" s="155"/>
      <c r="XK629" s="155"/>
      <c r="XL629" s="155"/>
      <c r="XM629" s="155"/>
      <c r="XN629" s="155"/>
      <c r="XO629" s="155"/>
      <c r="XP629" s="155"/>
      <c r="XQ629" s="155"/>
      <c r="XR629" s="155"/>
      <c r="XS629" s="155"/>
      <c r="XT629" s="155"/>
      <c r="XU629" s="155"/>
      <c r="XV629" s="155"/>
      <c r="XW629" s="155"/>
      <c r="XX629" s="155"/>
      <c r="XY629" s="155"/>
      <c r="XZ629" s="155"/>
      <c r="YA629" s="155"/>
      <c r="YB629" s="155"/>
      <c r="YC629" s="155"/>
      <c r="YD629" s="155"/>
      <c r="YE629" s="155"/>
      <c r="YF629" s="155"/>
      <c r="YG629" s="155"/>
      <c r="YH629" s="155"/>
      <c r="YI629" s="155"/>
      <c r="YJ629" s="155"/>
      <c r="YK629" s="155"/>
      <c r="YL629" s="155"/>
      <c r="YM629" s="155"/>
      <c r="YN629" s="155"/>
      <c r="YO629" s="155"/>
      <c r="YP629" s="155"/>
      <c r="YQ629" s="155"/>
      <c r="YR629" s="155"/>
      <c r="YS629" s="155"/>
      <c r="YT629" s="155"/>
      <c r="YU629" s="155"/>
      <c r="YV629" s="155"/>
      <c r="YW629" s="155"/>
      <c r="YX629" s="155"/>
      <c r="YY629" s="155"/>
      <c r="YZ629" s="155"/>
      <c r="ZA629" s="155"/>
      <c r="ZB629" s="155"/>
      <c r="ZC629" s="155"/>
      <c r="ZD629" s="155"/>
      <c r="ZE629" s="155"/>
      <c r="ZF629" s="155"/>
      <c r="ZG629" s="155"/>
      <c r="ZH629" s="155"/>
      <c r="ZI629" s="155"/>
      <c r="ZJ629" s="155"/>
      <c r="ZK629" s="155"/>
      <c r="ZL629" s="155"/>
      <c r="ZM629" s="155"/>
      <c r="ZN629" s="155"/>
      <c r="ZO629" s="155"/>
      <c r="ZP629" s="155"/>
      <c r="ZQ629" s="155"/>
      <c r="ZR629" s="155"/>
      <c r="ZS629" s="155"/>
      <c r="ZT629" s="155"/>
      <c r="ZU629" s="155"/>
      <c r="ZV629" s="155"/>
      <c r="ZW629" s="155"/>
      <c r="ZX629" s="155"/>
      <c r="ZY629" s="155"/>
      <c r="ZZ629" s="155"/>
      <c r="AAA629" s="155"/>
      <c r="AAB629" s="155"/>
      <c r="AAC629" s="155"/>
      <c r="AAD629" s="155"/>
      <c r="AAE629" s="155"/>
      <c r="AAF629" s="155"/>
      <c r="AAG629" s="155"/>
      <c r="AAH629" s="155"/>
      <c r="AAI629" s="155"/>
      <c r="AAJ629" s="155"/>
      <c r="AAK629" s="155"/>
      <c r="AAL629" s="155"/>
      <c r="AAM629" s="155"/>
      <c r="AAN629" s="155"/>
      <c r="AAO629" s="155"/>
      <c r="AAP629" s="155"/>
      <c r="AAQ629" s="155"/>
      <c r="AAR629" s="155"/>
      <c r="AAS629" s="155"/>
      <c r="AAT629" s="155"/>
      <c r="AAU629" s="155"/>
      <c r="AAV629" s="155"/>
      <c r="AAW629" s="155"/>
      <c r="AAX629" s="155"/>
      <c r="AAY629" s="155"/>
      <c r="AAZ629" s="155"/>
      <c r="ABA629" s="155"/>
      <c r="ABB629" s="155"/>
      <c r="ABC629" s="155"/>
      <c r="ABD629" s="155"/>
      <c r="ABE629" s="155"/>
      <c r="ABF629" s="155"/>
      <c r="ABG629" s="155"/>
      <c r="ABH629" s="155"/>
      <c r="ABI629" s="155"/>
      <c r="ABJ629" s="155"/>
      <c r="ABK629" s="155"/>
      <c r="ABL629" s="155"/>
      <c r="ABM629" s="155"/>
      <c r="ABN629" s="155"/>
      <c r="ABO629" s="155"/>
      <c r="ABP629" s="155"/>
      <c r="ABQ629" s="155"/>
      <c r="ABR629" s="155"/>
      <c r="ABS629" s="155"/>
      <c r="ABT629" s="155"/>
      <c r="ABU629" s="155"/>
      <c r="ABV629" s="155"/>
      <c r="ABW629" s="155"/>
      <c r="ABX629" s="155"/>
      <c r="ABY629" s="155"/>
      <c r="ABZ629" s="155"/>
      <c r="ACA629" s="155"/>
      <c r="ACB629" s="155"/>
      <c r="ACC629" s="155"/>
      <c r="ACD629" s="155"/>
      <c r="ACE629" s="155"/>
      <c r="ACF629" s="155"/>
      <c r="ACG629" s="155"/>
      <c r="ACH629" s="155"/>
      <c r="ACI629" s="155"/>
      <c r="ACJ629" s="155"/>
      <c r="ACK629" s="155"/>
      <c r="ACL629" s="155"/>
      <c r="ACM629" s="155"/>
      <c r="ACN629" s="155"/>
      <c r="ACO629" s="155"/>
      <c r="ACP629" s="155"/>
      <c r="ACQ629" s="155"/>
      <c r="ACR629" s="155"/>
      <c r="ACS629" s="155"/>
      <c r="ACT629" s="155"/>
      <c r="ACU629" s="155"/>
      <c r="ACV629" s="155"/>
      <c r="ACW629" s="155"/>
      <c r="ACX629" s="155"/>
      <c r="ACY629" s="155"/>
      <c r="ACZ629" s="155"/>
      <c r="ADA629" s="155"/>
      <c r="ADB629" s="155"/>
      <c r="ADC629" s="155"/>
      <c r="ADD629" s="155"/>
      <c r="ADE629" s="155"/>
      <c r="ADF629" s="155"/>
      <c r="ADG629" s="155"/>
      <c r="ADH629" s="155"/>
      <c r="ADI629" s="155"/>
      <c r="ADJ629" s="155"/>
      <c r="ADK629" s="155"/>
      <c r="ADL629" s="155"/>
      <c r="ADM629" s="155"/>
      <c r="ADN629" s="155"/>
      <c r="ADO629" s="155"/>
      <c r="ADP629" s="155"/>
      <c r="ADQ629" s="155"/>
      <c r="ADR629" s="155"/>
      <c r="ADS629" s="155"/>
      <c r="ADT629" s="155"/>
      <c r="ADU629" s="155"/>
      <c r="ADV629" s="155"/>
      <c r="ADW629" s="155"/>
      <c r="ADX629" s="155"/>
      <c r="ADY629" s="155"/>
      <c r="ADZ629" s="155"/>
      <c r="AEA629" s="155"/>
      <c r="AEB629" s="155"/>
      <c r="AEC629" s="155"/>
      <c r="AED629" s="155"/>
      <c r="AEE629" s="155"/>
      <c r="AEF629" s="155"/>
      <c r="AEG629" s="155"/>
      <c r="AEH629" s="155"/>
      <c r="AEI629" s="155"/>
      <c r="AEJ629" s="155"/>
      <c r="AEK629" s="155"/>
      <c r="AEL629" s="155"/>
      <c r="AEM629" s="155"/>
      <c r="AEN629" s="155"/>
      <c r="AEO629" s="155"/>
      <c r="AEP629" s="155"/>
      <c r="AEQ629" s="155"/>
      <c r="AER629" s="155"/>
      <c r="AES629" s="155"/>
      <c r="AET629" s="155"/>
      <c r="AEU629" s="155"/>
      <c r="AEV629" s="155"/>
      <c r="AEW629" s="155"/>
      <c r="AEX629" s="155"/>
      <c r="AEY629" s="155"/>
      <c r="AEZ629" s="155"/>
      <c r="AFA629" s="155"/>
      <c r="AFB629" s="155"/>
      <c r="AFC629" s="155"/>
      <c r="AFD629" s="155"/>
      <c r="AFE629" s="155"/>
      <c r="AFF629" s="155"/>
      <c r="AFG629" s="155"/>
      <c r="AFH629" s="155"/>
      <c r="AFI629" s="155"/>
      <c r="AFJ629" s="155"/>
      <c r="AFK629" s="155"/>
      <c r="AFL629" s="155"/>
      <c r="AFM629" s="155"/>
      <c r="AFN629" s="155"/>
      <c r="AFO629" s="155"/>
      <c r="AFP629" s="155"/>
      <c r="AFQ629" s="155"/>
      <c r="AFR629" s="155"/>
      <c r="AFS629" s="155"/>
      <c r="AFT629" s="155"/>
      <c r="AFU629" s="155"/>
      <c r="AFV629" s="155"/>
      <c r="AFW629" s="155"/>
      <c r="AFX629" s="155"/>
      <c r="AFY629" s="155"/>
      <c r="AFZ629" s="155"/>
      <c r="AGA629" s="155"/>
      <c r="AGB629" s="155"/>
      <c r="AGC629" s="155"/>
      <c r="AGD629" s="155"/>
      <c r="AGE629" s="155"/>
      <c r="AGF629" s="155"/>
      <c r="AGG629" s="155"/>
      <c r="AGH629" s="155"/>
      <c r="AGI629" s="155"/>
      <c r="AGJ629" s="155"/>
      <c r="AGK629" s="155"/>
      <c r="AGL629" s="155"/>
      <c r="AGM629" s="155"/>
      <c r="AGN629" s="155"/>
      <c r="AGO629" s="155"/>
      <c r="AGP629" s="155"/>
      <c r="AGQ629" s="155"/>
      <c r="AGR629" s="155"/>
      <c r="AGS629" s="155"/>
      <c r="AGT629" s="155"/>
      <c r="AGU629" s="155"/>
      <c r="AGV629" s="155"/>
      <c r="AGW629" s="155"/>
      <c r="AGX629" s="155"/>
      <c r="AGY629" s="155"/>
      <c r="AGZ629" s="155"/>
      <c r="AHA629" s="155"/>
      <c r="AHB629" s="155"/>
      <c r="AHC629" s="155"/>
      <c r="AHD629" s="155"/>
      <c r="AHE629" s="155"/>
      <c r="AHF629" s="155"/>
      <c r="AHG629" s="155"/>
      <c r="AHH629" s="155"/>
      <c r="AHI629" s="155"/>
      <c r="AHJ629" s="155"/>
      <c r="AHK629" s="155"/>
      <c r="AHL629" s="155"/>
      <c r="AHM629" s="155"/>
      <c r="AHN629" s="155"/>
      <c r="AHO629" s="155"/>
      <c r="AHP629" s="155"/>
      <c r="AHQ629" s="155"/>
      <c r="AHR629" s="155"/>
      <c r="AHS629" s="155"/>
      <c r="AHT629" s="155"/>
      <c r="AHU629" s="155"/>
      <c r="AHV629" s="155"/>
      <c r="AHW629" s="155"/>
      <c r="AHX629" s="155"/>
      <c r="AHY629" s="155"/>
      <c r="AHZ629" s="155"/>
      <c r="AIA629" s="155"/>
      <c r="AIB629" s="155"/>
      <c r="AIC629" s="155"/>
      <c r="AID629" s="155"/>
      <c r="AIE629" s="155"/>
      <c r="AIF629" s="155"/>
      <c r="AIG629" s="155"/>
      <c r="AIH629" s="155"/>
      <c r="AII629" s="155"/>
      <c r="AIJ629" s="155"/>
      <c r="AIK629" s="155"/>
      <c r="AIL629" s="155"/>
      <c r="AIM629" s="155"/>
      <c r="AIN629" s="155"/>
      <c r="AIO629" s="155"/>
      <c r="AIP629" s="155"/>
      <c r="AIQ629" s="155"/>
      <c r="AIR629" s="155"/>
      <c r="AIS629" s="155"/>
      <c r="AIT629" s="155"/>
      <c r="AIU629" s="155"/>
      <c r="AIV629" s="155"/>
      <c r="AIW629" s="155"/>
      <c r="AIX629" s="155"/>
      <c r="AIY629" s="155"/>
      <c r="AIZ629" s="155"/>
      <c r="AJA629" s="155"/>
      <c r="AJB629" s="155"/>
      <c r="AJC629" s="155"/>
      <c r="AJD629" s="155"/>
      <c r="AJE629" s="155"/>
      <c r="AJF629" s="155"/>
      <c r="AJG629" s="155"/>
      <c r="AJH629" s="155"/>
      <c r="AJI629" s="155"/>
      <c r="AJJ629" s="155"/>
      <c r="AJK629" s="155"/>
      <c r="AJL629" s="155"/>
      <c r="AJM629" s="155"/>
      <c r="AJN629" s="155"/>
      <c r="AJO629" s="155"/>
      <c r="AJP629" s="155"/>
      <c r="AJQ629" s="155"/>
      <c r="AJR629" s="155"/>
      <c r="AJS629" s="155"/>
      <c r="AJT629" s="155"/>
      <c r="AJU629" s="155"/>
      <c r="AJV629" s="155"/>
      <c r="AJW629" s="155"/>
      <c r="AJX629" s="155"/>
      <c r="AJY629" s="155"/>
      <c r="AJZ629" s="155"/>
      <c r="AKA629" s="155"/>
      <c r="AKB629" s="155"/>
      <c r="AKC629" s="155"/>
      <c r="AKD629" s="155"/>
      <c r="AKE629" s="155"/>
      <c r="AKF629" s="155"/>
      <c r="AKG629" s="155"/>
      <c r="AKH629" s="155"/>
      <c r="AKI629" s="155"/>
      <c r="AKJ629" s="155"/>
      <c r="AKK629" s="155"/>
      <c r="AKL629" s="155"/>
      <c r="AKM629" s="155"/>
      <c r="AKN629" s="155"/>
      <c r="AKO629" s="155"/>
      <c r="AKP629" s="155"/>
      <c r="AKQ629" s="155"/>
      <c r="AKR629" s="155"/>
      <c r="AKS629" s="155"/>
      <c r="AKT629" s="155"/>
      <c r="AKU629" s="155"/>
      <c r="AKV629" s="155"/>
      <c r="AKW629" s="155"/>
      <c r="AKX629" s="155"/>
      <c r="AKY629" s="155"/>
      <c r="AKZ629" s="155"/>
      <c r="ALA629" s="155"/>
      <c r="ALB629" s="155"/>
      <c r="ALC629" s="155"/>
      <c r="ALD629" s="155"/>
      <c r="ALE629" s="155"/>
      <c r="ALF629" s="155"/>
      <c r="ALG629" s="155"/>
      <c r="ALH629" s="155"/>
      <c r="ALI629" s="155"/>
      <c r="ALJ629" s="155"/>
      <c r="ALK629" s="155"/>
      <c r="ALL629" s="155"/>
      <c r="ALM629" s="155"/>
      <c r="ALN629" s="155"/>
      <c r="ALO629" s="155"/>
      <c r="ALP629" s="155"/>
      <c r="ALQ629" s="155"/>
      <c r="ALR629" s="155"/>
      <c r="ALS629" s="155"/>
      <c r="ALT629" s="155"/>
      <c r="ALU629" s="155"/>
      <c r="ALV629" s="155"/>
      <c r="ALW629" s="155"/>
      <c r="ALX629" s="155"/>
      <c r="ALY629" s="155"/>
      <c r="ALZ629" s="155"/>
      <c r="AMA629" s="155"/>
      <c r="AMB629" s="155"/>
      <c r="AMC629" s="155"/>
      <c r="AMD629" s="155"/>
      <c r="AME629" s="155"/>
      <c r="AMF629" s="155"/>
      <c r="AMG629" s="155"/>
      <c r="AMH629" s="155"/>
      <c r="AMI629" s="155"/>
      <c r="AMJ629" s="155"/>
      <c r="AMK629" s="155"/>
      <c r="AML629" s="155"/>
    </row>
    <row r="630" spans="1:1026" x14ac:dyDescent="0.25">
      <c r="A630" s="258" t="s">
        <v>24827</v>
      </c>
      <c r="B630" s="257">
        <v>630</v>
      </c>
      <c r="C630" s="387" t="s">
        <v>24825</v>
      </c>
      <c r="D630" s="308" t="s">
        <v>24826</v>
      </c>
      <c r="E630" s="277" t="s">
        <v>24828</v>
      </c>
      <c r="F630" s="278">
        <v>4</v>
      </c>
      <c r="G630" s="280"/>
      <c r="H630" s="280">
        <v>1</v>
      </c>
      <c r="I630" s="489" t="s">
        <v>747</v>
      </c>
      <c r="J630" s="278" t="s">
        <v>749</v>
      </c>
      <c r="K630" s="278">
        <v>1</v>
      </c>
      <c r="L630" s="278">
        <v>1</v>
      </c>
      <c r="M630" s="278"/>
      <c r="N630" s="278"/>
      <c r="O630" s="278"/>
      <c r="P630" s="278"/>
      <c r="Q630" s="278"/>
      <c r="R630" s="278"/>
      <c r="S630" s="278"/>
      <c r="T630" s="278"/>
      <c r="U630" s="278"/>
      <c r="V630" s="278"/>
      <c r="W630" s="283">
        <f t="shared" si="286"/>
        <v>100</v>
      </c>
      <c r="X630" s="283">
        <f t="shared" si="287"/>
        <v>100</v>
      </c>
      <c r="Y630" s="283">
        <f t="shared" si="299"/>
        <v>100</v>
      </c>
      <c r="Z630" s="283">
        <f t="shared" si="288"/>
        <v>100</v>
      </c>
      <c r="AA630" s="283">
        <f t="shared" si="289"/>
        <v>100</v>
      </c>
      <c r="AB630" s="287">
        <f t="shared" si="290"/>
        <v>100</v>
      </c>
      <c r="AC630" s="287">
        <f t="shared" si="291"/>
        <v>100</v>
      </c>
      <c r="AD630" s="287">
        <f t="shared" si="292"/>
        <v>100</v>
      </c>
      <c r="AE630" s="284">
        <f t="shared" si="293"/>
        <v>1</v>
      </c>
      <c r="AF630" s="284">
        <f t="shared" si="294"/>
        <v>100</v>
      </c>
      <c r="AG630" s="268">
        <f t="shared" si="295"/>
        <v>1</v>
      </c>
      <c r="AH630" s="268">
        <f t="shared" si="296"/>
        <v>1</v>
      </c>
      <c r="AI630" s="268">
        <f t="shared" si="297"/>
        <v>3</v>
      </c>
      <c r="AJ630" s="268">
        <f t="shared" si="298"/>
        <v>5</v>
      </c>
      <c r="AK630" s="305" t="s">
        <v>24505</v>
      </c>
      <c r="AL630" s="277"/>
      <c r="AM630" s="277">
        <v>3</v>
      </c>
      <c r="AN630" s="490"/>
      <c r="AO630" s="357"/>
      <c r="AP630" s="277"/>
      <c r="AQ630" s="277"/>
      <c r="AR630" s="171" t="s">
        <v>756</v>
      </c>
      <c r="AS630" s="171"/>
      <c r="AT630" s="277"/>
      <c r="AU630" s="277"/>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c r="BV630" s="155"/>
      <c r="BW630" s="155"/>
      <c r="BX630" s="155"/>
      <c r="BY630" s="155"/>
      <c r="BZ630" s="155"/>
      <c r="CA630" s="155"/>
      <c r="CB630" s="155"/>
      <c r="CC630" s="155"/>
      <c r="CD630" s="155"/>
      <c r="CE630" s="155"/>
      <c r="CF630" s="155"/>
      <c r="CG630" s="155"/>
      <c r="CH630" s="155"/>
      <c r="CI630" s="155"/>
      <c r="CJ630" s="155"/>
      <c r="CK630" s="155"/>
      <c r="CL630" s="155"/>
      <c r="CM630" s="155"/>
      <c r="CN630" s="155"/>
      <c r="CO630" s="155"/>
      <c r="CP630" s="155"/>
      <c r="CQ630" s="155"/>
      <c r="CR630" s="155"/>
      <c r="CS630" s="155"/>
      <c r="CT630" s="155"/>
      <c r="CU630" s="155"/>
      <c r="CV630" s="155"/>
      <c r="CW630" s="155"/>
      <c r="CX630" s="155"/>
      <c r="CY630" s="155"/>
      <c r="CZ630" s="155"/>
      <c r="DA630" s="155"/>
      <c r="DB630" s="155"/>
      <c r="DC630" s="155"/>
      <c r="DD630" s="155"/>
      <c r="DE630" s="155"/>
      <c r="DF630" s="155"/>
      <c r="DG630" s="155"/>
      <c r="DH630" s="155"/>
      <c r="DI630" s="155"/>
      <c r="DJ630" s="155"/>
      <c r="DK630" s="155"/>
      <c r="DL630" s="155"/>
      <c r="DM630" s="155"/>
      <c r="DN630" s="155"/>
      <c r="DO630" s="155"/>
      <c r="DP630" s="155"/>
      <c r="DQ630" s="155"/>
      <c r="DR630" s="155"/>
      <c r="DS630" s="155"/>
      <c r="DT630" s="155"/>
      <c r="DU630" s="155"/>
      <c r="DV630" s="155"/>
      <c r="DW630" s="155"/>
      <c r="DX630" s="155"/>
      <c r="DY630" s="155"/>
      <c r="DZ630" s="155"/>
      <c r="EA630" s="155"/>
      <c r="EB630" s="155"/>
      <c r="EC630" s="155"/>
      <c r="ED630" s="155"/>
      <c r="EE630" s="155"/>
      <c r="EF630" s="155"/>
      <c r="EG630" s="155"/>
      <c r="EH630" s="155"/>
      <c r="EI630" s="155"/>
      <c r="EJ630" s="155"/>
      <c r="EK630" s="155"/>
      <c r="EL630" s="155"/>
      <c r="EM630" s="155"/>
      <c r="EN630" s="155"/>
      <c r="EO630" s="155"/>
      <c r="EP630" s="155"/>
      <c r="EQ630" s="155"/>
      <c r="ER630" s="155"/>
      <c r="ES630" s="155"/>
      <c r="ET630" s="155"/>
      <c r="EU630" s="155"/>
      <c r="EV630" s="155"/>
      <c r="EW630" s="155"/>
      <c r="EX630" s="155"/>
      <c r="EY630" s="155"/>
      <c r="EZ630" s="155"/>
      <c r="FA630" s="155"/>
      <c r="FB630" s="155"/>
      <c r="FC630" s="155"/>
      <c r="FD630" s="155"/>
      <c r="FE630" s="155"/>
      <c r="FF630" s="155"/>
      <c r="FG630" s="155"/>
      <c r="FH630" s="155"/>
      <c r="FI630" s="155"/>
      <c r="FJ630" s="155"/>
      <c r="FK630" s="155"/>
      <c r="FL630" s="155"/>
      <c r="FM630" s="155"/>
      <c r="FN630" s="155"/>
      <c r="FO630" s="155"/>
      <c r="FP630" s="155"/>
      <c r="FQ630" s="155"/>
      <c r="FR630" s="155"/>
      <c r="FS630" s="155"/>
      <c r="FT630" s="155"/>
      <c r="FU630" s="155"/>
      <c r="FV630" s="155"/>
      <c r="FW630" s="155"/>
      <c r="FX630" s="155"/>
      <c r="FY630" s="155"/>
      <c r="FZ630" s="155"/>
      <c r="GA630" s="155"/>
      <c r="GB630" s="155"/>
      <c r="GC630" s="155"/>
      <c r="GD630" s="155"/>
      <c r="GE630" s="155"/>
      <c r="GF630" s="155"/>
      <c r="GG630" s="155"/>
      <c r="GH630" s="155"/>
      <c r="GI630" s="155"/>
      <c r="GJ630" s="155"/>
      <c r="GK630" s="155"/>
      <c r="GL630" s="155"/>
      <c r="GM630" s="155"/>
      <c r="GN630" s="155"/>
      <c r="GO630" s="155"/>
      <c r="GP630" s="155"/>
      <c r="GQ630" s="155"/>
      <c r="GR630" s="155"/>
      <c r="GS630" s="155"/>
      <c r="GT630" s="155"/>
      <c r="GU630" s="155"/>
      <c r="GV630" s="155"/>
      <c r="GW630" s="155"/>
      <c r="GX630" s="155"/>
      <c r="GY630" s="155"/>
      <c r="GZ630" s="155"/>
      <c r="HA630" s="155"/>
      <c r="HB630" s="155"/>
      <c r="HC630" s="155"/>
      <c r="HD630" s="155"/>
      <c r="HE630" s="155"/>
      <c r="HF630" s="155"/>
      <c r="HG630" s="155"/>
      <c r="HH630" s="155"/>
      <c r="HI630" s="155"/>
      <c r="HJ630" s="155"/>
      <c r="HK630" s="155"/>
      <c r="HL630" s="155"/>
      <c r="HM630" s="155"/>
      <c r="HN630" s="155"/>
      <c r="HO630" s="155"/>
      <c r="HP630" s="155"/>
      <c r="HQ630" s="155"/>
      <c r="HR630" s="155"/>
      <c r="HS630" s="155"/>
      <c r="HT630" s="155"/>
      <c r="HU630" s="155"/>
      <c r="HV630" s="155"/>
      <c r="HW630" s="155"/>
      <c r="HX630" s="155"/>
      <c r="HY630" s="155"/>
      <c r="HZ630" s="155"/>
      <c r="IA630" s="155"/>
      <c r="IB630" s="155"/>
      <c r="IC630" s="155"/>
      <c r="ID630" s="155"/>
      <c r="IE630" s="155"/>
      <c r="IF630" s="155"/>
      <c r="IG630" s="155"/>
      <c r="IH630" s="155"/>
      <c r="II630" s="155"/>
      <c r="IJ630" s="155"/>
      <c r="IK630" s="155"/>
      <c r="IL630" s="155"/>
      <c r="IM630" s="155"/>
      <c r="IN630" s="155"/>
      <c r="IO630" s="155"/>
      <c r="IP630" s="155"/>
      <c r="IQ630" s="155"/>
      <c r="IR630" s="155"/>
      <c r="IS630" s="155"/>
      <c r="IT630" s="155"/>
      <c r="IU630" s="155"/>
      <c r="IV630" s="155"/>
      <c r="IW630" s="155"/>
      <c r="IX630" s="155"/>
      <c r="IY630" s="155"/>
      <c r="IZ630" s="155"/>
      <c r="JA630" s="155"/>
      <c r="JB630" s="155"/>
      <c r="JC630" s="155"/>
      <c r="JD630" s="155"/>
      <c r="JE630" s="155"/>
      <c r="JF630" s="155"/>
      <c r="JG630" s="155"/>
      <c r="JH630" s="155"/>
      <c r="JI630" s="155"/>
      <c r="JJ630" s="155"/>
      <c r="JK630" s="155"/>
      <c r="JL630" s="155"/>
      <c r="JM630" s="155"/>
      <c r="JN630" s="155"/>
      <c r="JO630" s="155"/>
      <c r="JP630" s="155"/>
      <c r="JQ630" s="155"/>
      <c r="JR630" s="155"/>
      <c r="JS630" s="155"/>
      <c r="JT630" s="155"/>
      <c r="JU630" s="155"/>
      <c r="JV630" s="155"/>
      <c r="JW630" s="155"/>
      <c r="JX630" s="155"/>
      <c r="JY630" s="155"/>
      <c r="JZ630" s="155"/>
      <c r="KA630" s="155"/>
      <c r="KB630" s="155"/>
      <c r="KC630" s="155"/>
      <c r="KD630" s="155"/>
      <c r="KE630" s="155"/>
      <c r="KF630" s="155"/>
      <c r="KG630" s="155"/>
      <c r="KH630" s="155"/>
      <c r="KI630" s="155"/>
      <c r="KJ630" s="155"/>
      <c r="KK630" s="155"/>
      <c r="KL630" s="155"/>
      <c r="KM630" s="155"/>
      <c r="KN630" s="155"/>
      <c r="KO630" s="155"/>
      <c r="KP630" s="155"/>
      <c r="KQ630" s="155"/>
      <c r="KR630" s="155"/>
      <c r="KS630" s="155"/>
      <c r="KT630" s="155"/>
      <c r="KU630" s="155"/>
      <c r="KV630" s="155"/>
      <c r="KW630" s="155"/>
      <c r="KX630" s="155"/>
      <c r="KY630" s="155"/>
      <c r="KZ630" s="155"/>
      <c r="LA630" s="155"/>
      <c r="LB630" s="155"/>
      <c r="LC630" s="155"/>
      <c r="LD630" s="155"/>
      <c r="LE630" s="155"/>
      <c r="LF630" s="155"/>
      <c r="LG630" s="155"/>
      <c r="LH630" s="155"/>
      <c r="LI630" s="155"/>
      <c r="LJ630" s="155"/>
      <c r="LK630" s="155"/>
      <c r="LL630" s="155"/>
      <c r="LM630" s="155"/>
      <c r="LN630" s="155"/>
      <c r="LO630" s="155"/>
      <c r="LP630" s="155"/>
      <c r="LQ630" s="155"/>
      <c r="LR630" s="155"/>
      <c r="LS630" s="155"/>
      <c r="LT630" s="155"/>
      <c r="LU630" s="155"/>
      <c r="LV630" s="155"/>
      <c r="LW630" s="155"/>
      <c r="LX630" s="155"/>
      <c r="LY630" s="155"/>
      <c r="LZ630" s="155"/>
      <c r="MA630" s="155"/>
      <c r="MB630" s="155"/>
      <c r="MC630" s="155"/>
      <c r="MD630" s="155"/>
      <c r="ME630" s="155"/>
      <c r="MF630" s="155"/>
      <c r="MG630" s="155"/>
      <c r="MH630" s="155"/>
      <c r="MI630" s="155"/>
      <c r="MJ630" s="155"/>
      <c r="MK630" s="155"/>
      <c r="ML630" s="155"/>
      <c r="MM630" s="155"/>
      <c r="MN630" s="155"/>
      <c r="MO630" s="155"/>
      <c r="MP630" s="155"/>
      <c r="MQ630" s="155"/>
      <c r="MR630" s="155"/>
      <c r="MS630" s="155"/>
      <c r="MT630" s="155"/>
      <c r="MU630" s="155"/>
      <c r="MV630" s="155"/>
      <c r="MW630" s="155"/>
      <c r="MX630" s="155"/>
      <c r="MY630" s="155"/>
      <c r="MZ630" s="155"/>
      <c r="NA630" s="155"/>
      <c r="NB630" s="155"/>
      <c r="NC630" s="155"/>
      <c r="ND630" s="155"/>
      <c r="NE630" s="155"/>
      <c r="NF630" s="155"/>
      <c r="NG630" s="155"/>
      <c r="NH630" s="155"/>
      <c r="NI630" s="155"/>
      <c r="NJ630" s="155"/>
      <c r="NK630" s="155"/>
      <c r="NL630" s="155"/>
      <c r="NM630" s="155"/>
      <c r="NN630" s="155"/>
      <c r="NO630" s="155"/>
      <c r="NP630" s="155"/>
      <c r="NQ630" s="155"/>
      <c r="NR630" s="155"/>
      <c r="NS630" s="155"/>
      <c r="NT630" s="155"/>
      <c r="NU630" s="155"/>
      <c r="NV630" s="155"/>
      <c r="NW630" s="155"/>
      <c r="NX630" s="155"/>
      <c r="NY630" s="155"/>
      <c r="NZ630" s="155"/>
      <c r="OA630" s="155"/>
      <c r="OB630" s="155"/>
      <c r="OC630" s="155"/>
      <c r="OD630" s="155"/>
      <c r="OE630" s="155"/>
      <c r="OF630" s="155"/>
      <c r="OG630" s="155"/>
      <c r="OH630" s="155"/>
      <c r="OI630" s="155"/>
      <c r="OJ630" s="155"/>
      <c r="OK630" s="155"/>
      <c r="OL630" s="155"/>
      <c r="OM630" s="155"/>
      <c r="ON630" s="155"/>
      <c r="OO630" s="155"/>
      <c r="OP630" s="155"/>
      <c r="OQ630" s="155"/>
      <c r="OR630" s="155"/>
      <c r="OS630" s="155"/>
      <c r="OT630" s="155"/>
      <c r="OU630" s="155"/>
      <c r="OV630" s="155"/>
      <c r="OW630" s="155"/>
      <c r="OX630" s="155"/>
      <c r="OY630" s="155"/>
      <c r="OZ630" s="155"/>
      <c r="PA630" s="155"/>
      <c r="PB630" s="155"/>
      <c r="PC630" s="155"/>
      <c r="PD630" s="155"/>
      <c r="PE630" s="155"/>
      <c r="PF630" s="155"/>
      <c r="PG630" s="155"/>
      <c r="PH630" s="155"/>
      <c r="PI630" s="155"/>
      <c r="PJ630" s="155"/>
      <c r="PK630" s="155"/>
      <c r="PL630" s="155"/>
      <c r="PM630" s="155"/>
      <c r="PN630" s="155"/>
      <c r="PO630" s="155"/>
      <c r="PP630" s="155"/>
      <c r="PQ630" s="155"/>
      <c r="PR630" s="155"/>
      <c r="PS630" s="155"/>
      <c r="PT630" s="155"/>
      <c r="PU630" s="155"/>
      <c r="PV630" s="155"/>
      <c r="PW630" s="155"/>
      <c r="PX630" s="155"/>
      <c r="PY630" s="155"/>
      <c r="PZ630" s="155"/>
      <c r="QA630" s="155"/>
      <c r="QB630" s="155"/>
      <c r="QC630" s="155"/>
      <c r="QD630" s="155"/>
      <c r="QE630" s="155"/>
      <c r="QF630" s="155"/>
      <c r="QG630" s="155"/>
      <c r="QH630" s="155"/>
      <c r="QI630" s="155"/>
      <c r="QJ630" s="155"/>
      <c r="QK630" s="155"/>
      <c r="QL630" s="155"/>
      <c r="QM630" s="155"/>
      <c r="QN630" s="155"/>
      <c r="QO630" s="155"/>
      <c r="QP630" s="155"/>
      <c r="QQ630" s="155"/>
      <c r="QR630" s="155"/>
      <c r="QS630" s="155"/>
      <c r="QT630" s="155"/>
      <c r="QU630" s="155"/>
      <c r="QV630" s="155"/>
      <c r="QW630" s="155"/>
      <c r="QX630" s="155"/>
      <c r="QY630" s="155"/>
      <c r="QZ630" s="155"/>
      <c r="RA630" s="155"/>
      <c r="RB630" s="155"/>
      <c r="RC630" s="155"/>
      <c r="RD630" s="155"/>
      <c r="RE630" s="155"/>
      <c r="RF630" s="155"/>
      <c r="RG630" s="155"/>
      <c r="RH630" s="155"/>
      <c r="RI630" s="155"/>
      <c r="RJ630" s="155"/>
      <c r="RK630" s="155"/>
      <c r="RL630" s="155"/>
      <c r="RM630" s="155"/>
      <c r="RN630" s="155"/>
      <c r="RO630" s="155"/>
      <c r="RP630" s="155"/>
      <c r="RQ630" s="155"/>
      <c r="RR630" s="155"/>
      <c r="RS630" s="155"/>
      <c r="RT630" s="155"/>
      <c r="RU630" s="155"/>
      <c r="RV630" s="155"/>
      <c r="RW630" s="155"/>
      <c r="RX630" s="155"/>
      <c r="RY630" s="155"/>
      <c r="RZ630" s="155"/>
      <c r="SA630" s="155"/>
      <c r="SB630" s="155"/>
      <c r="SC630" s="155"/>
      <c r="SD630" s="155"/>
      <c r="SE630" s="155"/>
      <c r="SF630" s="155"/>
      <c r="SG630" s="155"/>
      <c r="SH630" s="155"/>
      <c r="SI630" s="155"/>
      <c r="SJ630" s="155"/>
      <c r="SK630" s="155"/>
      <c r="SL630" s="155"/>
      <c r="SM630" s="155"/>
      <c r="SN630" s="155"/>
      <c r="SO630" s="155"/>
      <c r="SP630" s="155"/>
      <c r="SQ630" s="155"/>
      <c r="SR630" s="155"/>
      <c r="SS630" s="155"/>
      <c r="ST630" s="155"/>
      <c r="SU630" s="155"/>
      <c r="SV630" s="155"/>
      <c r="SW630" s="155"/>
      <c r="SX630" s="155"/>
      <c r="SY630" s="155"/>
      <c r="SZ630" s="155"/>
      <c r="TA630" s="155"/>
      <c r="TB630" s="155"/>
      <c r="TC630" s="155"/>
      <c r="TD630" s="155"/>
      <c r="TE630" s="155"/>
      <c r="TF630" s="155"/>
      <c r="TG630" s="155"/>
      <c r="TH630" s="155"/>
      <c r="TI630" s="155"/>
      <c r="TJ630" s="155"/>
      <c r="TK630" s="155"/>
      <c r="TL630" s="155"/>
      <c r="TM630" s="155"/>
      <c r="TN630" s="155"/>
      <c r="TO630" s="155"/>
      <c r="TP630" s="155"/>
      <c r="TQ630" s="155"/>
      <c r="TR630" s="155"/>
      <c r="TS630" s="155"/>
      <c r="TT630" s="155"/>
      <c r="TU630" s="155"/>
      <c r="TV630" s="155"/>
      <c r="TW630" s="155"/>
      <c r="TX630" s="155"/>
      <c r="TY630" s="155"/>
      <c r="TZ630" s="155"/>
      <c r="UA630" s="155"/>
      <c r="UB630" s="155"/>
      <c r="UC630" s="155"/>
      <c r="UD630" s="155"/>
      <c r="UE630" s="155"/>
      <c r="UF630" s="155"/>
      <c r="UG630" s="155"/>
      <c r="UH630" s="155"/>
      <c r="UI630" s="155"/>
      <c r="UJ630" s="155"/>
      <c r="UK630" s="155"/>
      <c r="UL630" s="155"/>
      <c r="UM630" s="155"/>
      <c r="UN630" s="155"/>
      <c r="UO630" s="155"/>
      <c r="UP630" s="155"/>
      <c r="UQ630" s="155"/>
      <c r="UR630" s="155"/>
      <c r="US630" s="155"/>
      <c r="UT630" s="155"/>
      <c r="UU630" s="155"/>
      <c r="UV630" s="155"/>
      <c r="UW630" s="155"/>
      <c r="UX630" s="155"/>
      <c r="UY630" s="155"/>
      <c r="UZ630" s="155"/>
      <c r="VA630" s="155"/>
      <c r="VB630" s="155"/>
      <c r="VC630" s="155"/>
      <c r="VD630" s="155"/>
      <c r="VE630" s="155"/>
      <c r="VF630" s="155"/>
      <c r="VG630" s="155"/>
      <c r="VH630" s="155"/>
      <c r="VI630" s="155"/>
      <c r="VJ630" s="155"/>
      <c r="VK630" s="155"/>
      <c r="VL630" s="155"/>
      <c r="VM630" s="155"/>
      <c r="VN630" s="155"/>
      <c r="VO630" s="155"/>
      <c r="VP630" s="155"/>
      <c r="VQ630" s="155"/>
      <c r="VR630" s="155"/>
      <c r="VS630" s="155"/>
      <c r="VT630" s="155"/>
      <c r="VU630" s="155"/>
      <c r="VV630" s="155"/>
      <c r="VW630" s="155"/>
      <c r="VX630" s="155"/>
      <c r="VY630" s="155"/>
      <c r="VZ630" s="155"/>
      <c r="WA630" s="155"/>
      <c r="WB630" s="155"/>
      <c r="WC630" s="155"/>
      <c r="WD630" s="155"/>
      <c r="WE630" s="155"/>
      <c r="WF630" s="155"/>
      <c r="WG630" s="155"/>
      <c r="WH630" s="155"/>
      <c r="WI630" s="155"/>
      <c r="WJ630" s="155"/>
      <c r="WK630" s="155"/>
      <c r="WL630" s="155"/>
      <c r="WM630" s="155"/>
      <c r="WN630" s="155"/>
      <c r="WO630" s="155"/>
      <c r="WP630" s="155"/>
      <c r="WQ630" s="155"/>
      <c r="WR630" s="155"/>
      <c r="WS630" s="155"/>
      <c r="WT630" s="155"/>
      <c r="WU630" s="155"/>
      <c r="WV630" s="155"/>
      <c r="WW630" s="155"/>
      <c r="WX630" s="155"/>
      <c r="WY630" s="155"/>
      <c r="WZ630" s="155"/>
      <c r="XA630" s="155"/>
      <c r="XB630" s="155"/>
      <c r="XC630" s="155"/>
      <c r="XD630" s="155"/>
      <c r="XE630" s="155"/>
      <c r="XF630" s="155"/>
      <c r="XG630" s="155"/>
      <c r="XH630" s="155"/>
      <c r="XI630" s="155"/>
      <c r="XJ630" s="155"/>
      <c r="XK630" s="155"/>
      <c r="XL630" s="155"/>
      <c r="XM630" s="155"/>
      <c r="XN630" s="155"/>
      <c r="XO630" s="155"/>
      <c r="XP630" s="155"/>
      <c r="XQ630" s="155"/>
      <c r="XR630" s="155"/>
      <c r="XS630" s="155"/>
      <c r="XT630" s="155"/>
      <c r="XU630" s="155"/>
      <c r="XV630" s="155"/>
      <c r="XW630" s="155"/>
      <c r="XX630" s="155"/>
      <c r="XY630" s="155"/>
      <c r="XZ630" s="155"/>
      <c r="YA630" s="155"/>
      <c r="YB630" s="155"/>
      <c r="YC630" s="155"/>
      <c r="YD630" s="155"/>
      <c r="YE630" s="155"/>
      <c r="YF630" s="155"/>
      <c r="YG630" s="155"/>
      <c r="YH630" s="155"/>
      <c r="YI630" s="155"/>
      <c r="YJ630" s="155"/>
      <c r="YK630" s="155"/>
      <c r="YL630" s="155"/>
      <c r="YM630" s="155"/>
      <c r="YN630" s="155"/>
      <c r="YO630" s="155"/>
      <c r="YP630" s="155"/>
      <c r="YQ630" s="155"/>
      <c r="YR630" s="155"/>
      <c r="YS630" s="155"/>
      <c r="YT630" s="155"/>
      <c r="YU630" s="155"/>
      <c r="YV630" s="155"/>
      <c r="YW630" s="155"/>
      <c r="YX630" s="155"/>
      <c r="YY630" s="155"/>
      <c r="YZ630" s="155"/>
      <c r="ZA630" s="155"/>
      <c r="ZB630" s="155"/>
      <c r="ZC630" s="155"/>
      <c r="ZD630" s="155"/>
      <c r="ZE630" s="155"/>
      <c r="ZF630" s="155"/>
      <c r="ZG630" s="155"/>
      <c r="ZH630" s="155"/>
      <c r="ZI630" s="155"/>
      <c r="ZJ630" s="155"/>
      <c r="ZK630" s="155"/>
      <c r="ZL630" s="155"/>
      <c r="ZM630" s="155"/>
      <c r="ZN630" s="155"/>
      <c r="ZO630" s="155"/>
      <c r="ZP630" s="155"/>
      <c r="ZQ630" s="155"/>
      <c r="ZR630" s="155"/>
      <c r="ZS630" s="155"/>
      <c r="ZT630" s="155"/>
      <c r="ZU630" s="155"/>
      <c r="ZV630" s="155"/>
      <c r="ZW630" s="155"/>
      <c r="ZX630" s="155"/>
      <c r="ZY630" s="155"/>
      <c r="ZZ630" s="155"/>
      <c r="AAA630" s="155"/>
      <c r="AAB630" s="155"/>
      <c r="AAC630" s="155"/>
      <c r="AAD630" s="155"/>
      <c r="AAE630" s="155"/>
      <c r="AAF630" s="155"/>
      <c r="AAG630" s="155"/>
      <c r="AAH630" s="155"/>
      <c r="AAI630" s="155"/>
      <c r="AAJ630" s="155"/>
      <c r="AAK630" s="155"/>
      <c r="AAL630" s="155"/>
      <c r="AAM630" s="155"/>
      <c r="AAN630" s="155"/>
      <c r="AAO630" s="155"/>
      <c r="AAP630" s="155"/>
      <c r="AAQ630" s="155"/>
      <c r="AAR630" s="155"/>
      <c r="AAS630" s="155"/>
      <c r="AAT630" s="155"/>
      <c r="AAU630" s="155"/>
      <c r="AAV630" s="155"/>
      <c r="AAW630" s="155"/>
      <c r="AAX630" s="155"/>
      <c r="AAY630" s="155"/>
      <c r="AAZ630" s="155"/>
      <c r="ABA630" s="155"/>
      <c r="ABB630" s="155"/>
      <c r="ABC630" s="155"/>
      <c r="ABD630" s="155"/>
      <c r="ABE630" s="155"/>
      <c r="ABF630" s="155"/>
      <c r="ABG630" s="155"/>
      <c r="ABH630" s="155"/>
      <c r="ABI630" s="155"/>
      <c r="ABJ630" s="155"/>
      <c r="ABK630" s="155"/>
      <c r="ABL630" s="155"/>
      <c r="ABM630" s="155"/>
      <c r="ABN630" s="155"/>
      <c r="ABO630" s="155"/>
      <c r="ABP630" s="155"/>
      <c r="ABQ630" s="155"/>
      <c r="ABR630" s="155"/>
      <c r="ABS630" s="155"/>
      <c r="ABT630" s="155"/>
      <c r="ABU630" s="155"/>
      <c r="ABV630" s="155"/>
      <c r="ABW630" s="155"/>
      <c r="ABX630" s="155"/>
      <c r="ABY630" s="155"/>
      <c r="ABZ630" s="155"/>
      <c r="ACA630" s="155"/>
      <c r="ACB630" s="155"/>
      <c r="ACC630" s="155"/>
      <c r="ACD630" s="155"/>
      <c r="ACE630" s="155"/>
      <c r="ACF630" s="155"/>
      <c r="ACG630" s="155"/>
      <c r="ACH630" s="155"/>
      <c r="ACI630" s="155"/>
      <c r="ACJ630" s="155"/>
      <c r="ACK630" s="155"/>
      <c r="ACL630" s="155"/>
      <c r="ACM630" s="155"/>
      <c r="ACN630" s="155"/>
      <c r="ACO630" s="155"/>
      <c r="ACP630" s="155"/>
      <c r="ACQ630" s="155"/>
      <c r="ACR630" s="155"/>
      <c r="ACS630" s="155"/>
      <c r="ACT630" s="155"/>
      <c r="ACU630" s="155"/>
      <c r="ACV630" s="155"/>
      <c r="ACW630" s="155"/>
      <c r="ACX630" s="155"/>
      <c r="ACY630" s="155"/>
      <c r="ACZ630" s="155"/>
      <c r="ADA630" s="155"/>
      <c r="ADB630" s="155"/>
      <c r="ADC630" s="155"/>
      <c r="ADD630" s="155"/>
      <c r="ADE630" s="155"/>
      <c r="ADF630" s="155"/>
      <c r="ADG630" s="155"/>
      <c r="ADH630" s="155"/>
      <c r="ADI630" s="155"/>
      <c r="ADJ630" s="155"/>
      <c r="ADK630" s="155"/>
      <c r="ADL630" s="155"/>
      <c r="ADM630" s="155"/>
      <c r="ADN630" s="155"/>
      <c r="ADO630" s="155"/>
      <c r="ADP630" s="155"/>
      <c r="ADQ630" s="155"/>
      <c r="ADR630" s="155"/>
      <c r="ADS630" s="155"/>
      <c r="ADT630" s="155"/>
      <c r="ADU630" s="155"/>
      <c r="ADV630" s="155"/>
      <c r="ADW630" s="155"/>
      <c r="ADX630" s="155"/>
      <c r="ADY630" s="155"/>
      <c r="ADZ630" s="155"/>
      <c r="AEA630" s="155"/>
      <c r="AEB630" s="155"/>
      <c r="AEC630" s="155"/>
      <c r="AED630" s="155"/>
      <c r="AEE630" s="155"/>
      <c r="AEF630" s="155"/>
      <c r="AEG630" s="155"/>
      <c r="AEH630" s="155"/>
      <c r="AEI630" s="155"/>
      <c r="AEJ630" s="155"/>
      <c r="AEK630" s="155"/>
      <c r="AEL630" s="155"/>
      <c r="AEM630" s="155"/>
      <c r="AEN630" s="155"/>
      <c r="AEO630" s="155"/>
      <c r="AEP630" s="155"/>
      <c r="AEQ630" s="155"/>
      <c r="AER630" s="155"/>
      <c r="AES630" s="155"/>
      <c r="AET630" s="155"/>
      <c r="AEU630" s="155"/>
      <c r="AEV630" s="155"/>
      <c r="AEW630" s="155"/>
      <c r="AEX630" s="155"/>
      <c r="AEY630" s="155"/>
      <c r="AEZ630" s="155"/>
      <c r="AFA630" s="155"/>
      <c r="AFB630" s="155"/>
      <c r="AFC630" s="155"/>
      <c r="AFD630" s="155"/>
      <c r="AFE630" s="155"/>
      <c r="AFF630" s="155"/>
      <c r="AFG630" s="155"/>
      <c r="AFH630" s="155"/>
      <c r="AFI630" s="155"/>
      <c r="AFJ630" s="155"/>
      <c r="AFK630" s="155"/>
      <c r="AFL630" s="155"/>
      <c r="AFM630" s="155"/>
      <c r="AFN630" s="155"/>
      <c r="AFO630" s="155"/>
      <c r="AFP630" s="155"/>
      <c r="AFQ630" s="155"/>
      <c r="AFR630" s="155"/>
      <c r="AFS630" s="155"/>
      <c r="AFT630" s="155"/>
      <c r="AFU630" s="155"/>
      <c r="AFV630" s="155"/>
      <c r="AFW630" s="155"/>
      <c r="AFX630" s="155"/>
      <c r="AFY630" s="155"/>
      <c r="AFZ630" s="155"/>
      <c r="AGA630" s="155"/>
      <c r="AGB630" s="155"/>
      <c r="AGC630" s="155"/>
      <c r="AGD630" s="155"/>
      <c r="AGE630" s="155"/>
      <c r="AGF630" s="155"/>
      <c r="AGG630" s="155"/>
      <c r="AGH630" s="155"/>
      <c r="AGI630" s="155"/>
      <c r="AGJ630" s="155"/>
      <c r="AGK630" s="155"/>
      <c r="AGL630" s="155"/>
      <c r="AGM630" s="155"/>
      <c r="AGN630" s="155"/>
      <c r="AGO630" s="155"/>
      <c r="AGP630" s="155"/>
      <c r="AGQ630" s="155"/>
      <c r="AGR630" s="155"/>
      <c r="AGS630" s="155"/>
      <c r="AGT630" s="155"/>
      <c r="AGU630" s="155"/>
      <c r="AGV630" s="155"/>
      <c r="AGW630" s="155"/>
      <c r="AGX630" s="155"/>
      <c r="AGY630" s="155"/>
      <c r="AGZ630" s="155"/>
      <c r="AHA630" s="155"/>
      <c r="AHB630" s="155"/>
      <c r="AHC630" s="155"/>
      <c r="AHD630" s="155"/>
      <c r="AHE630" s="155"/>
      <c r="AHF630" s="155"/>
      <c r="AHG630" s="155"/>
      <c r="AHH630" s="155"/>
      <c r="AHI630" s="155"/>
      <c r="AHJ630" s="155"/>
      <c r="AHK630" s="155"/>
      <c r="AHL630" s="155"/>
      <c r="AHM630" s="155"/>
      <c r="AHN630" s="155"/>
      <c r="AHO630" s="155"/>
      <c r="AHP630" s="155"/>
      <c r="AHQ630" s="155"/>
      <c r="AHR630" s="155"/>
      <c r="AHS630" s="155"/>
      <c r="AHT630" s="155"/>
      <c r="AHU630" s="155"/>
      <c r="AHV630" s="155"/>
      <c r="AHW630" s="155"/>
      <c r="AHX630" s="155"/>
      <c r="AHY630" s="155"/>
      <c r="AHZ630" s="155"/>
      <c r="AIA630" s="155"/>
      <c r="AIB630" s="155"/>
      <c r="AIC630" s="155"/>
      <c r="AID630" s="155"/>
      <c r="AIE630" s="155"/>
      <c r="AIF630" s="155"/>
      <c r="AIG630" s="155"/>
      <c r="AIH630" s="155"/>
      <c r="AII630" s="155"/>
      <c r="AIJ630" s="155"/>
      <c r="AIK630" s="155"/>
      <c r="AIL630" s="155"/>
      <c r="AIM630" s="155"/>
      <c r="AIN630" s="155"/>
      <c r="AIO630" s="155"/>
      <c r="AIP630" s="155"/>
      <c r="AIQ630" s="155"/>
      <c r="AIR630" s="155"/>
      <c r="AIS630" s="155"/>
      <c r="AIT630" s="155"/>
      <c r="AIU630" s="155"/>
      <c r="AIV630" s="155"/>
      <c r="AIW630" s="155"/>
      <c r="AIX630" s="155"/>
      <c r="AIY630" s="155"/>
      <c r="AIZ630" s="155"/>
      <c r="AJA630" s="155"/>
      <c r="AJB630" s="155"/>
      <c r="AJC630" s="155"/>
      <c r="AJD630" s="155"/>
      <c r="AJE630" s="155"/>
      <c r="AJF630" s="155"/>
      <c r="AJG630" s="155"/>
      <c r="AJH630" s="155"/>
      <c r="AJI630" s="155"/>
      <c r="AJJ630" s="155"/>
      <c r="AJK630" s="155"/>
      <c r="AJL630" s="155"/>
      <c r="AJM630" s="155"/>
      <c r="AJN630" s="155"/>
      <c r="AJO630" s="155"/>
      <c r="AJP630" s="155"/>
      <c r="AJQ630" s="155"/>
      <c r="AJR630" s="155"/>
      <c r="AJS630" s="155"/>
      <c r="AJT630" s="155"/>
      <c r="AJU630" s="155"/>
      <c r="AJV630" s="155"/>
      <c r="AJW630" s="155"/>
      <c r="AJX630" s="155"/>
      <c r="AJY630" s="155"/>
      <c r="AJZ630" s="155"/>
      <c r="AKA630" s="155"/>
      <c r="AKB630" s="155"/>
      <c r="AKC630" s="155"/>
      <c r="AKD630" s="155"/>
      <c r="AKE630" s="155"/>
      <c r="AKF630" s="155"/>
      <c r="AKG630" s="155"/>
      <c r="AKH630" s="155"/>
      <c r="AKI630" s="155"/>
      <c r="AKJ630" s="155"/>
      <c r="AKK630" s="155"/>
      <c r="AKL630" s="155"/>
      <c r="AKM630" s="155"/>
      <c r="AKN630" s="155"/>
      <c r="AKO630" s="155"/>
      <c r="AKP630" s="155"/>
      <c r="AKQ630" s="155"/>
      <c r="AKR630" s="155"/>
      <c r="AKS630" s="155"/>
      <c r="AKT630" s="155"/>
      <c r="AKU630" s="155"/>
      <c r="AKV630" s="155"/>
      <c r="AKW630" s="155"/>
      <c r="AKX630" s="155"/>
      <c r="AKY630" s="155"/>
      <c r="AKZ630" s="155"/>
      <c r="ALA630" s="155"/>
      <c r="ALB630" s="155"/>
      <c r="ALC630" s="155"/>
      <c r="ALD630" s="155"/>
      <c r="ALE630" s="155"/>
      <c r="ALF630" s="155"/>
      <c r="ALG630" s="155"/>
      <c r="ALH630" s="155"/>
      <c r="ALI630" s="155"/>
      <c r="ALJ630" s="155"/>
      <c r="ALK630" s="155"/>
      <c r="ALL630" s="155"/>
      <c r="ALM630" s="155"/>
      <c r="ALN630" s="155"/>
      <c r="ALO630" s="155"/>
      <c r="ALP630" s="155"/>
      <c r="ALQ630" s="155"/>
      <c r="ALR630" s="155"/>
      <c r="ALS630" s="155"/>
      <c r="ALT630" s="155"/>
      <c r="ALU630" s="155"/>
      <c r="ALV630" s="155"/>
      <c r="ALW630" s="155"/>
      <c r="ALX630" s="155"/>
      <c r="ALY630" s="155"/>
      <c r="ALZ630" s="155"/>
      <c r="AMA630" s="155"/>
      <c r="AMB630" s="155"/>
      <c r="AMC630" s="155"/>
      <c r="AMD630" s="155"/>
      <c r="AME630" s="155"/>
      <c r="AMF630" s="155"/>
      <c r="AMG630" s="155"/>
      <c r="AMH630" s="155"/>
      <c r="AMI630" s="155"/>
      <c r="AMJ630" s="155"/>
      <c r="AMK630" s="155"/>
      <c r="AML630" s="155"/>
    </row>
    <row r="631" spans="1:1026" x14ac:dyDescent="0.25">
      <c r="A631" s="258" t="s">
        <v>24831</v>
      </c>
      <c r="B631" s="257">
        <v>631</v>
      </c>
      <c r="C631" s="387" t="s">
        <v>24829</v>
      </c>
      <c r="D631" s="308" t="s">
        <v>24830</v>
      </c>
      <c r="E631" s="277"/>
      <c r="F631" s="278"/>
      <c r="G631" s="280"/>
      <c r="H631" s="280">
        <v>2</v>
      </c>
      <c r="I631" s="489" t="s">
        <v>747</v>
      </c>
      <c r="J631" s="278">
        <v>2</v>
      </c>
      <c r="K631" s="278">
        <v>1</v>
      </c>
      <c r="L631" s="278"/>
      <c r="M631" s="278"/>
      <c r="N631" s="278"/>
      <c r="O631" s="278"/>
      <c r="P631" s="278"/>
      <c r="Q631" s="278"/>
      <c r="R631" s="278"/>
      <c r="S631" s="278"/>
      <c r="T631" s="278"/>
      <c r="U631" s="278"/>
      <c r="V631" s="278"/>
      <c r="W631" s="283">
        <f t="shared" si="286"/>
        <v>100</v>
      </c>
      <c r="X631" s="283">
        <f t="shared" si="287"/>
        <v>100</v>
      </c>
      <c r="Y631" s="283">
        <f t="shared" si="299"/>
        <v>100</v>
      </c>
      <c r="Z631" s="283">
        <f t="shared" si="288"/>
        <v>100</v>
      </c>
      <c r="AA631" s="283">
        <f t="shared" si="289"/>
        <v>100</v>
      </c>
      <c r="AB631" s="287">
        <f t="shared" si="290"/>
        <v>100</v>
      </c>
      <c r="AC631" s="287">
        <f t="shared" si="291"/>
        <v>100</v>
      </c>
      <c r="AD631" s="287">
        <f t="shared" si="292"/>
        <v>100</v>
      </c>
      <c r="AE631" s="284">
        <f t="shared" si="293"/>
        <v>100</v>
      </c>
      <c r="AF631" s="284">
        <f t="shared" si="294"/>
        <v>100</v>
      </c>
      <c r="AG631" s="268">
        <f t="shared" si="295"/>
        <v>1</v>
      </c>
      <c r="AH631" s="268">
        <f t="shared" si="296"/>
        <v>10</v>
      </c>
      <c r="AI631" s="268">
        <f t="shared" si="297"/>
        <v>3</v>
      </c>
      <c r="AJ631" s="268">
        <f t="shared" si="298"/>
        <v>100</v>
      </c>
      <c r="AK631" s="305" t="s">
        <v>25386</v>
      </c>
      <c r="AL631" s="277"/>
      <c r="AM631" s="277">
        <v>3</v>
      </c>
      <c r="AN631" s="490"/>
      <c r="AO631" s="357"/>
      <c r="AP631" s="277"/>
      <c r="AQ631" s="277"/>
      <c r="AR631" s="356" t="s">
        <v>756</v>
      </c>
      <c r="AS631" s="356"/>
      <c r="AT631" s="277"/>
      <c r="AU631" s="277"/>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c r="BV631" s="155"/>
      <c r="BW631" s="155"/>
      <c r="BX631" s="155"/>
      <c r="BY631" s="155"/>
      <c r="BZ631" s="155"/>
      <c r="CA631" s="155"/>
      <c r="CB631" s="155"/>
      <c r="CC631" s="155"/>
      <c r="CD631" s="155"/>
      <c r="CE631" s="155"/>
      <c r="CF631" s="155"/>
      <c r="CG631" s="155"/>
      <c r="CH631" s="155"/>
      <c r="CI631" s="155"/>
      <c r="CJ631" s="155"/>
      <c r="CK631" s="155"/>
      <c r="CL631" s="155"/>
      <c r="CM631" s="155"/>
      <c r="CN631" s="155"/>
      <c r="CO631" s="155"/>
      <c r="CP631" s="155"/>
      <c r="CQ631" s="155"/>
      <c r="CR631" s="155"/>
      <c r="CS631" s="155"/>
      <c r="CT631" s="155"/>
      <c r="CU631" s="155"/>
      <c r="CV631" s="155"/>
      <c r="CW631" s="155"/>
      <c r="CX631" s="155"/>
      <c r="CY631" s="155"/>
      <c r="CZ631" s="155"/>
      <c r="DA631" s="155"/>
      <c r="DB631" s="155"/>
      <c r="DC631" s="155"/>
      <c r="DD631" s="155"/>
      <c r="DE631" s="155"/>
      <c r="DF631" s="155"/>
      <c r="DG631" s="155"/>
      <c r="DH631" s="155"/>
      <c r="DI631" s="155"/>
      <c r="DJ631" s="155"/>
      <c r="DK631" s="155"/>
      <c r="DL631" s="155"/>
      <c r="DM631" s="155"/>
      <c r="DN631" s="155"/>
      <c r="DO631" s="155"/>
      <c r="DP631" s="155"/>
      <c r="DQ631" s="155"/>
      <c r="DR631" s="155"/>
      <c r="DS631" s="155"/>
      <c r="DT631" s="155"/>
      <c r="DU631" s="155"/>
      <c r="DV631" s="155"/>
      <c r="DW631" s="155"/>
      <c r="DX631" s="155"/>
      <c r="DY631" s="155"/>
      <c r="DZ631" s="155"/>
      <c r="EA631" s="155"/>
      <c r="EB631" s="155"/>
      <c r="EC631" s="155"/>
      <c r="ED631" s="155"/>
      <c r="EE631" s="155"/>
      <c r="EF631" s="155"/>
      <c r="EG631" s="155"/>
      <c r="EH631" s="155"/>
      <c r="EI631" s="155"/>
      <c r="EJ631" s="155"/>
      <c r="EK631" s="155"/>
      <c r="EL631" s="155"/>
      <c r="EM631" s="155"/>
      <c r="EN631" s="155"/>
      <c r="EO631" s="155"/>
      <c r="EP631" s="155"/>
      <c r="EQ631" s="155"/>
      <c r="ER631" s="155"/>
      <c r="ES631" s="155"/>
      <c r="ET631" s="155"/>
      <c r="EU631" s="155"/>
      <c r="EV631" s="155"/>
      <c r="EW631" s="155"/>
      <c r="EX631" s="155"/>
      <c r="EY631" s="155"/>
      <c r="EZ631" s="155"/>
      <c r="FA631" s="155"/>
      <c r="FB631" s="155"/>
      <c r="FC631" s="155"/>
      <c r="FD631" s="155"/>
      <c r="FE631" s="155"/>
      <c r="FF631" s="155"/>
      <c r="FG631" s="155"/>
      <c r="FH631" s="155"/>
      <c r="FI631" s="155"/>
      <c r="FJ631" s="155"/>
      <c r="FK631" s="155"/>
      <c r="FL631" s="155"/>
      <c r="FM631" s="155"/>
      <c r="FN631" s="155"/>
      <c r="FO631" s="155"/>
      <c r="FP631" s="155"/>
      <c r="FQ631" s="155"/>
      <c r="FR631" s="155"/>
      <c r="FS631" s="155"/>
      <c r="FT631" s="155"/>
      <c r="FU631" s="155"/>
      <c r="FV631" s="155"/>
      <c r="FW631" s="155"/>
      <c r="FX631" s="155"/>
      <c r="FY631" s="155"/>
      <c r="FZ631" s="155"/>
      <c r="GA631" s="155"/>
      <c r="GB631" s="155"/>
      <c r="GC631" s="155"/>
      <c r="GD631" s="155"/>
      <c r="GE631" s="155"/>
      <c r="GF631" s="155"/>
      <c r="GG631" s="155"/>
      <c r="GH631" s="155"/>
      <c r="GI631" s="155"/>
      <c r="GJ631" s="155"/>
      <c r="GK631" s="155"/>
      <c r="GL631" s="155"/>
      <c r="GM631" s="155"/>
      <c r="GN631" s="155"/>
      <c r="GO631" s="155"/>
      <c r="GP631" s="155"/>
      <c r="GQ631" s="155"/>
      <c r="GR631" s="155"/>
      <c r="GS631" s="155"/>
      <c r="GT631" s="155"/>
      <c r="GU631" s="155"/>
      <c r="GV631" s="155"/>
      <c r="GW631" s="155"/>
      <c r="GX631" s="155"/>
      <c r="GY631" s="155"/>
      <c r="GZ631" s="155"/>
      <c r="HA631" s="155"/>
      <c r="HB631" s="155"/>
      <c r="HC631" s="155"/>
      <c r="HD631" s="155"/>
      <c r="HE631" s="155"/>
      <c r="HF631" s="155"/>
      <c r="HG631" s="155"/>
      <c r="HH631" s="155"/>
      <c r="HI631" s="155"/>
      <c r="HJ631" s="155"/>
      <c r="HK631" s="155"/>
      <c r="HL631" s="155"/>
      <c r="HM631" s="155"/>
      <c r="HN631" s="155"/>
      <c r="HO631" s="155"/>
      <c r="HP631" s="155"/>
      <c r="HQ631" s="155"/>
      <c r="HR631" s="155"/>
      <c r="HS631" s="155"/>
      <c r="HT631" s="155"/>
      <c r="HU631" s="155"/>
      <c r="HV631" s="155"/>
      <c r="HW631" s="155"/>
      <c r="HX631" s="155"/>
      <c r="HY631" s="155"/>
      <c r="HZ631" s="155"/>
      <c r="IA631" s="155"/>
      <c r="IB631" s="155"/>
      <c r="IC631" s="155"/>
      <c r="ID631" s="155"/>
      <c r="IE631" s="155"/>
      <c r="IF631" s="155"/>
      <c r="IG631" s="155"/>
      <c r="IH631" s="155"/>
      <c r="II631" s="155"/>
      <c r="IJ631" s="155"/>
      <c r="IK631" s="155"/>
      <c r="IL631" s="155"/>
      <c r="IM631" s="155"/>
      <c r="IN631" s="155"/>
      <c r="IO631" s="155"/>
      <c r="IP631" s="155"/>
      <c r="IQ631" s="155"/>
      <c r="IR631" s="155"/>
      <c r="IS631" s="155"/>
      <c r="IT631" s="155"/>
      <c r="IU631" s="155"/>
      <c r="IV631" s="155"/>
      <c r="IW631" s="155"/>
      <c r="IX631" s="155"/>
      <c r="IY631" s="155"/>
      <c r="IZ631" s="155"/>
      <c r="JA631" s="155"/>
      <c r="JB631" s="155"/>
      <c r="JC631" s="155"/>
      <c r="JD631" s="155"/>
      <c r="JE631" s="155"/>
      <c r="JF631" s="155"/>
      <c r="JG631" s="155"/>
      <c r="JH631" s="155"/>
      <c r="JI631" s="155"/>
      <c r="JJ631" s="155"/>
      <c r="JK631" s="155"/>
      <c r="JL631" s="155"/>
      <c r="JM631" s="155"/>
      <c r="JN631" s="155"/>
      <c r="JO631" s="155"/>
      <c r="JP631" s="155"/>
      <c r="JQ631" s="155"/>
      <c r="JR631" s="155"/>
      <c r="JS631" s="155"/>
      <c r="JT631" s="155"/>
      <c r="JU631" s="155"/>
      <c r="JV631" s="155"/>
      <c r="JW631" s="155"/>
      <c r="JX631" s="155"/>
      <c r="JY631" s="155"/>
      <c r="JZ631" s="155"/>
      <c r="KA631" s="155"/>
      <c r="KB631" s="155"/>
      <c r="KC631" s="155"/>
      <c r="KD631" s="155"/>
      <c r="KE631" s="155"/>
      <c r="KF631" s="155"/>
      <c r="KG631" s="155"/>
      <c r="KH631" s="155"/>
      <c r="KI631" s="155"/>
      <c r="KJ631" s="155"/>
      <c r="KK631" s="155"/>
      <c r="KL631" s="155"/>
      <c r="KM631" s="155"/>
      <c r="KN631" s="155"/>
      <c r="KO631" s="155"/>
      <c r="KP631" s="155"/>
      <c r="KQ631" s="155"/>
      <c r="KR631" s="155"/>
      <c r="KS631" s="155"/>
      <c r="KT631" s="155"/>
      <c r="KU631" s="155"/>
      <c r="KV631" s="155"/>
      <c r="KW631" s="155"/>
      <c r="KX631" s="155"/>
      <c r="KY631" s="155"/>
      <c r="KZ631" s="155"/>
      <c r="LA631" s="155"/>
      <c r="LB631" s="155"/>
      <c r="LC631" s="155"/>
      <c r="LD631" s="155"/>
      <c r="LE631" s="155"/>
      <c r="LF631" s="155"/>
      <c r="LG631" s="155"/>
      <c r="LH631" s="155"/>
      <c r="LI631" s="155"/>
      <c r="LJ631" s="155"/>
      <c r="LK631" s="155"/>
      <c r="LL631" s="155"/>
      <c r="LM631" s="155"/>
      <c r="LN631" s="155"/>
      <c r="LO631" s="155"/>
      <c r="LP631" s="155"/>
      <c r="LQ631" s="155"/>
      <c r="LR631" s="155"/>
      <c r="LS631" s="155"/>
      <c r="LT631" s="155"/>
      <c r="LU631" s="155"/>
      <c r="LV631" s="155"/>
      <c r="LW631" s="155"/>
      <c r="LX631" s="155"/>
      <c r="LY631" s="155"/>
      <c r="LZ631" s="155"/>
      <c r="MA631" s="155"/>
      <c r="MB631" s="155"/>
      <c r="MC631" s="155"/>
      <c r="MD631" s="155"/>
      <c r="ME631" s="155"/>
      <c r="MF631" s="155"/>
      <c r="MG631" s="155"/>
      <c r="MH631" s="155"/>
      <c r="MI631" s="155"/>
      <c r="MJ631" s="155"/>
      <c r="MK631" s="155"/>
      <c r="ML631" s="155"/>
      <c r="MM631" s="155"/>
      <c r="MN631" s="155"/>
      <c r="MO631" s="155"/>
      <c r="MP631" s="155"/>
      <c r="MQ631" s="155"/>
      <c r="MR631" s="155"/>
      <c r="MS631" s="155"/>
      <c r="MT631" s="155"/>
      <c r="MU631" s="155"/>
      <c r="MV631" s="155"/>
      <c r="MW631" s="155"/>
      <c r="MX631" s="155"/>
      <c r="MY631" s="155"/>
      <c r="MZ631" s="155"/>
      <c r="NA631" s="155"/>
      <c r="NB631" s="155"/>
      <c r="NC631" s="155"/>
      <c r="ND631" s="155"/>
      <c r="NE631" s="155"/>
      <c r="NF631" s="155"/>
      <c r="NG631" s="155"/>
      <c r="NH631" s="155"/>
      <c r="NI631" s="155"/>
      <c r="NJ631" s="155"/>
      <c r="NK631" s="155"/>
      <c r="NL631" s="155"/>
      <c r="NM631" s="155"/>
      <c r="NN631" s="155"/>
      <c r="NO631" s="155"/>
      <c r="NP631" s="155"/>
      <c r="NQ631" s="155"/>
      <c r="NR631" s="155"/>
      <c r="NS631" s="155"/>
      <c r="NT631" s="155"/>
      <c r="NU631" s="155"/>
      <c r="NV631" s="155"/>
      <c r="NW631" s="155"/>
      <c r="NX631" s="155"/>
      <c r="NY631" s="155"/>
      <c r="NZ631" s="155"/>
      <c r="OA631" s="155"/>
      <c r="OB631" s="155"/>
      <c r="OC631" s="155"/>
      <c r="OD631" s="155"/>
      <c r="OE631" s="155"/>
      <c r="OF631" s="155"/>
      <c r="OG631" s="155"/>
      <c r="OH631" s="155"/>
      <c r="OI631" s="155"/>
      <c r="OJ631" s="155"/>
      <c r="OK631" s="155"/>
      <c r="OL631" s="155"/>
      <c r="OM631" s="155"/>
      <c r="ON631" s="155"/>
      <c r="OO631" s="155"/>
      <c r="OP631" s="155"/>
      <c r="OQ631" s="155"/>
      <c r="OR631" s="155"/>
      <c r="OS631" s="155"/>
      <c r="OT631" s="155"/>
      <c r="OU631" s="155"/>
      <c r="OV631" s="155"/>
      <c r="OW631" s="155"/>
      <c r="OX631" s="155"/>
      <c r="OY631" s="155"/>
      <c r="OZ631" s="155"/>
      <c r="PA631" s="155"/>
      <c r="PB631" s="155"/>
      <c r="PC631" s="155"/>
      <c r="PD631" s="155"/>
      <c r="PE631" s="155"/>
      <c r="PF631" s="155"/>
      <c r="PG631" s="155"/>
      <c r="PH631" s="155"/>
      <c r="PI631" s="155"/>
      <c r="PJ631" s="155"/>
      <c r="PK631" s="155"/>
      <c r="PL631" s="155"/>
      <c r="PM631" s="155"/>
      <c r="PN631" s="155"/>
      <c r="PO631" s="155"/>
      <c r="PP631" s="155"/>
      <c r="PQ631" s="155"/>
      <c r="PR631" s="155"/>
      <c r="PS631" s="155"/>
      <c r="PT631" s="155"/>
      <c r="PU631" s="155"/>
      <c r="PV631" s="155"/>
      <c r="PW631" s="155"/>
      <c r="PX631" s="155"/>
      <c r="PY631" s="155"/>
      <c r="PZ631" s="155"/>
      <c r="QA631" s="155"/>
      <c r="QB631" s="155"/>
      <c r="QC631" s="155"/>
      <c r="QD631" s="155"/>
      <c r="QE631" s="155"/>
      <c r="QF631" s="155"/>
      <c r="QG631" s="155"/>
      <c r="QH631" s="155"/>
      <c r="QI631" s="155"/>
      <c r="QJ631" s="155"/>
      <c r="QK631" s="155"/>
      <c r="QL631" s="155"/>
      <c r="QM631" s="155"/>
      <c r="QN631" s="155"/>
      <c r="QO631" s="155"/>
      <c r="QP631" s="155"/>
      <c r="QQ631" s="155"/>
      <c r="QR631" s="155"/>
      <c r="QS631" s="155"/>
      <c r="QT631" s="155"/>
      <c r="QU631" s="155"/>
      <c r="QV631" s="155"/>
      <c r="QW631" s="155"/>
      <c r="QX631" s="155"/>
      <c r="QY631" s="155"/>
      <c r="QZ631" s="155"/>
      <c r="RA631" s="155"/>
      <c r="RB631" s="155"/>
      <c r="RC631" s="155"/>
      <c r="RD631" s="155"/>
      <c r="RE631" s="155"/>
      <c r="RF631" s="155"/>
      <c r="RG631" s="155"/>
      <c r="RH631" s="155"/>
      <c r="RI631" s="155"/>
      <c r="RJ631" s="155"/>
      <c r="RK631" s="155"/>
      <c r="RL631" s="155"/>
      <c r="RM631" s="155"/>
      <c r="RN631" s="155"/>
      <c r="RO631" s="155"/>
      <c r="RP631" s="155"/>
      <c r="RQ631" s="155"/>
      <c r="RR631" s="155"/>
      <c r="RS631" s="155"/>
      <c r="RT631" s="155"/>
      <c r="RU631" s="155"/>
      <c r="RV631" s="155"/>
      <c r="RW631" s="155"/>
      <c r="RX631" s="155"/>
      <c r="RY631" s="155"/>
      <c r="RZ631" s="155"/>
      <c r="SA631" s="155"/>
      <c r="SB631" s="155"/>
      <c r="SC631" s="155"/>
      <c r="SD631" s="155"/>
      <c r="SE631" s="155"/>
      <c r="SF631" s="155"/>
      <c r="SG631" s="155"/>
      <c r="SH631" s="155"/>
      <c r="SI631" s="155"/>
      <c r="SJ631" s="155"/>
      <c r="SK631" s="155"/>
      <c r="SL631" s="155"/>
      <c r="SM631" s="155"/>
      <c r="SN631" s="155"/>
      <c r="SO631" s="155"/>
      <c r="SP631" s="155"/>
      <c r="SQ631" s="155"/>
      <c r="SR631" s="155"/>
      <c r="SS631" s="155"/>
      <c r="ST631" s="155"/>
      <c r="SU631" s="155"/>
      <c r="SV631" s="155"/>
      <c r="SW631" s="155"/>
      <c r="SX631" s="155"/>
      <c r="SY631" s="155"/>
      <c r="SZ631" s="155"/>
      <c r="TA631" s="155"/>
      <c r="TB631" s="155"/>
      <c r="TC631" s="155"/>
      <c r="TD631" s="155"/>
      <c r="TE631" s="155"/>
      <c r="TF631" s="155"/>
      <c r="TG631" s="155"/>
      <c r="TH631" s="155"/>
      <c r="TI631" s="155"/>
      <c r="TJ631" s="155"/>
      <c r="TK631" s="155"/>
      <c r="TL631" s="155"/>
      <c r="TM631" s="155"/>
      <c r="TN631" s="155"/>
      <c r="TO631" s="155"/>
      <c r="TP631" s="155"/>
      <c r="TQ631" s="155"/>
      <c r="TR631" s="155"/>
      <c r="TS631" s="155"/>
      <c r="TT631" s="155"/>
      <c r="TU631" s="155"/>
      <c r="TV631" s="155"/>
      <c r="TW631" s="155"/>
      <c r="TX631" s="155"/>
      <c r="TY631" s="155"/>
      <c r="TZ631" s="155"/>
      <c r="UA631" s="155"/>
      <c r="UB631" s="155"/>
      <c r="UC631" s="155"/>
      <c r="UD631" s="155"/>
      <c r="UE631" s="155"/>
      <c r="UF631" s="155"/>
      <c r="UG631" s="155"/>
      <c r="UH631" s="155"/>
      <c r="UI631" s="155"/>
      <c r="UJ631" s="155"/>
      <c r="UK631" s="155"/>
      <c r="UL631" s="155"/>
      <c r="UM631" s="155"/>
      <c r="UN631" s="155"/>
      <c r="UO631" s="155"/>
      <c r="UP631" s="155"/>
      <c r="UQ631" s="155"/>
      <c r="UR631" s="155"/>
      <c r="US631" s="155"/>
      <c r="UT631" s="155"/>
      <c r="UU631" s="155"/>
      <c r="UV631" s="155"/>
      <c r="UW631" s="155"/>
      <c r="UX631" s="155"/>
      <c r="UY631" s="155"/>
      <c r="UZ631" s="155"/>
      <c r="VA631" s="155"/>
      <c r="VB631" s="155"/>
      <c r="VC631" s="155"/>
      <c r="VD631" s="155"/>
      <c r="VE631" s="155"/>
      <c r="VF631" s="155"/>
      <c r="VG631" s="155"/>
      <c r="VH631" s="155"/>
      <c r="VI631" s="155"/>
      <c r="VJ631" s="155"/>
      <c r="VK631" s="155"/>
      <c r="VL631" s="155"/>
      <c r="VM631" s="155"/>
      <c r="VN631" s="155"/>
      <c r="VO631" s="155"/>
      <c r="VP631" s="155"/>
      <c r="VQ631" s="155"/>
      <c r="VR631" s="155"/>
      <c r="VS631" s="155"/>
      <c r="VT631" s="155"/>
      <c r="VU631" s="155"/>
      <c r="VV631" s="155"/>
      <c r="VW631" s="155"/>
      <c r="VX631" s="155"/>
      <c r="VY631" s="155"/>
      <c r="VZ631" s="155"/>
      <c r="WA631" s="155"/>
      <c r="WB631" s="155"/>
      <c r="WC631" s="155"/>
      <c r="WD631" s="155"/>
      <c r="WE631" s="155"/>
      <c r="WF631" s="155"/>
      <c r="WG631" s="155"/>
      <c r="WH631" s="155"/>
      <c r="WI631" s="155"/>
      <c r="WJ631" s="155"/>
      <c r="WK631" s="155"/>
      <c r="WL631" s="155"/>
      <c r="WM631" s="155"/>
      <c r="WN631" s="155"/>
      <c r="WO631" s="155"/>
      <c r="WP631" s="155"/>
      <c r="WQ631" s="155"/>
      <c r="WR631" s="155"/>
      <c r="WS631" s="155"/>
      <c r="WT631" s="155"/>
      <c r="WU631" s="155"/>
      <c r="WV631" s="155"/>
      <c r="WW631" s="155"/>
      <c r="WX631" s="155"/>
      <c r="WY631" s="155"/>
      <c r="WZ631" s="155"/>
      <c r="XA631" s="155"/>
      <c r="XB631" s="155"/>
      <c r="XC631" s="155"/>
      <c r="XD631" s="155"/>
      <c r="XE631" s="155"/>
      <c r="XF631" s="155"/>
      <c r="XG631" s="155"/>
      <c r="XH631" s="155"/>
      <c r="XI631" s="155"/>
      <c r="XJ631" s="155"/>
      <c r="XK631" s="155"/>
      <c r="XL631" s="155"/>
      <c r="XM631" s="155"/>
      <c r="XN631" s="155"/>
      <c r="XO631" s="155"/>
      <c r="XP631" s="155"/>
      <c r="XQ631" s="155"/>
      <c r="XR631" s="155"/>
      <c r="XS631" s="155"/>
      <c r="XT631" s="155"/>
      <c r="XU631" s="155"/>
      <c r="XV631" s="155"/>
      <c r="XW631" s="155"/>
      <c r="XX631" s="155"/>
      <c r="XY631" s="155"/>
      <c r="XZ631" s="155"/>
      <c r="YA631" s="155"/>
      <c r="YB631" s="155"/>
      <c r="YC631" s="155"/>
      <c r="YD631" s="155"/>
      <c r="YE631" s="155"/>
      <c r="YF631" s="155"/>
      <c r="YG631" s="155"/>
      <c r="YH631" s="155"/>
      <c r="YI631" s="155"/>
      <c r="YJ631" s="155"/>
      <c r="YK631" s="155"/>
      <c r="YL631" s="155"/>
      <c r="YM631" s="155"/>
      <c r="YN631" s="155"/>
      <c r="YO631" s="155"/>
      <c r="YP631" s="155"/>
      <c r="YQ631" s="155"/>
      <c r="YR631" s="155"/>
      <c r="YS631" s="155"/>
      <c r="YT631" s="155"/>
      <c r="YU631" s="155"/>
      <c r="YV631" s="155"/>
      <c r="YW631" s="155"/>
      <c r="YX631" s="155"/>
      <c r="YY631" s="155"/>
      <c r="YZ631" s="155"/>
      <c r="ZA631" s="155"/>
      <c r="ZB631" s="155"/>
      <c r="ZC631" s="155"/>
      <c r="ZD631" s="155"/>
      <c r="ZE631" s="155"/>
      <c r="ZF631" s="155"/>
      <c r="ZG631" s="155"/>
      <c r="ZH631" s="155"/>
      <c r="ZI631" s="155"/>
      <c r="ZJ631" s="155"/>
      <c r="ZK631" s="155"/>
      <c r="ZL631" s="155"/>
      <c r="ZM631" s="155"/>
      <c r="ZN631" s="155"/>
      <c r="ZO631" s="155"/>
      <c r="ZP631" s="155"/>
      <c r="ZQ631" s="155"/>
      <c r="ZR631" s="155"/>
      <c r="ZS631" s="155"/>
      <c r="ZT631" s="155"/>
      <c r="ZU631" s="155"/>
      <c r="ZV631" s="155"/>
      <c r="ZW631" s="155"/>
      <c r="ZX631" s="155"/>
      <c r="ZY631" s="155"/>
      <c r="ZZ631" s="155"/>
      <c r="AAA631" s="155"/>
      <c r="AAB631" s="155"/>
      <c r="AAC631" s="155"/>
      <c r="AAD631" s="155"/>
      <c r="AAE631" s="155"/>
      <c r="AAF631" s="155"/>
      <c r="AAG631" s="155"/>
      <c r="AAH631" s="155"/>
      <c r="AAI631" s="155"/>
      <c r="AAJ631" s="155"/>
      <c r="AAK631" s="155"/>
      <c r="AAL631" s="155"/>
      <c r="AAM631" s="155"/>
      <c r="AAN631" s="155"/>
      <c r="AAO631" s="155"/>
      <c r="AAP631" s="155"/>
      <c r="AAQ631" s="155"/>
      <c r="AAR631" s="155"/>
      <c r="AAS631" s="155"/>
      <c r="AAT631" s="155"/>
      <c r="AAU631" s="155"/>
      <c r="AAV631" s="155"/>
      <c r="AAW631" s="155"/>
      <c r="AAX631" s="155"/>
      <c r="AAY631" s="155"/>
      <c r="AAZ631" s="155"/>
      <c r="ABA631" s="155"/>
      <c r="ABB631" s="155"/>
      <c r="ABC631" s="155"/>
      <c r="ABD631" s="155"/>
      <c r="ABE631" s="155"/>
      <c r="ABF631" s="155"/>
      <c r="ABG631" s="155"/>
      <c r="ABH631" s="155"/>
      <c r="ABI631" s="155"/>
      <c r="ABJ631" s="155"/>
      <c r="ABK631" s="155"/>
      <c r="ABL631" s="155"/>
      <c r="ABM631" s="155"/>
      <c r="ABN631" s="155"/>
      <c r="ABO631" s="155"/>
      <c r="ABP631" s="155"/>
      <c r="ABQ631" s="155"/>
      <c r="ABR631" s="155"/>
      <c r="ABS631" s="155"/>
      <c r="ABT631" s="155"/>
      <c r="ABU631" s="155"/>
      <c r="ABV631" s="155"/>
      <c r="ABW631" s="155"/>
      <c r="ABX631" s="155"/>
      <c r="ABY631" s="155"/>
      <c r="ABZ631" s="155"/>
      <c r="ACA631" s="155"/>
      <c r="ACB631" s="155"/>
      <c r="ACC631" s="155"/>
      <c r="ACD631" s="155"/>
      <c r="ACE631" s="155"/>
      <c r="ACF631" s="155"/>
      <c r="ACG631" s="155"/>
      <c r="ACH631" s="155"/>
      <c r="ACI631" s="155"/>
      <c r="ACJ631" s="155"/>
      <c r="ACK631" s="155"/>
      <c r="ACL631" s="155"/>
      <c r="ACM631" s="155"/>
      <c r="ACN631" s="155"/>
      <c r="ACO631" s="155"/>
      <c r="ACP631" s="155"/>
      <c r="ACQ631" s="155"/>
      <c r="ACR631" s="155"/>
      <c r="ACS631" s="155"/>
      <c r="ACT631" s="155"/>
      <c r="ACU631" s="155"/>
      <c r="ACV631" s="155"/>
      <c r="ACW631" s="155"/>
      <c r="ACX631" s="155"/>
      <c r="ACY631" s="155"/>
      <c r="ACZ631" s="155"/>
      <c r="ADA631" s="155"/>
      <c r="ADB631" s="155"/>
      <c r="ADC631" s="155"/>
      <c r="ADD631" s="155"/>
      <c r="ADE631" s="155"/>
      <c r="ADF631" s="155"/>
      <c r="ADG631" s="155"/>
      <c r="ADH631" s="155"/>
      <c r="ADI631" s="155"/>
      <c r="ADJ631" s="155"/>
      <c r="ADK631" s="155"/>
      <c r="ADL631" s="155"/>
      <c r="ADM631" s="155"/>
      <c r="ADN631" s="155"/>
      <c r="ADO631" s="155"/>
      <c r="ADP631" s="155"/>
      <c r="ADQ631" s="155"/>
      <c r="ADR631" s="155"/>
      <c r="ADS631" s="155"/>
      <c r="ADT631" s="155"/>
      <c r="ADU631" s="155"/>
      <c r="ADV631" s="155"/>
      <c r="ADW631" s="155"/>
      <c r="ADX631" s="155"/>
      <c r="ADY631" s="155"/>
      <c r="ADZ631" s="155"/>
      <c r="AEA631" s="155"/>
      <c r="AEB631" s="155"/>
      <c r="AEC631" s="155"/>
      <c r="AED631" s="155"/>
      <c r="AEE631" s="155"/>
      <c r="AEF631" s="155"/>
      <c r="AEG631" s="155"/>
      <c r="AEH631" s="155"/>
      <c r="AEI631" s="155"/>
      <c r="AEJ631" s="155"/>
      <c r="AEK631" s="155"/>
      <c r="AEL631" s="155"/>
      <c r="AEM631" s="155"/>
      <c r="AEN631" s="155"/>
      <c r="AEO631" s="155"/>
      <c r="AEP631" s="155"/>
      <c r="AEQ631" s="155"/>
      <c r="AER631" s="155"/>
      <c r="AES631" s="155"/>
      <c r="AET631" s="155"/>
      <c r="AEU631" s="155"/>
      <c r="AEV631" s="155"/>
      <c r="AEW631" s="155"/>
      <c r="AEX631" s="155"/>
      <c r="AEY631" s="155"/>
      <c r="AEZ631" s="155"/>
      <c r="AFA631" s="155"/>
      <c r="AFB631" s="155"/>
      <c r="AFC631" s="155"/>
      <c r="AFD631" s="155"/>
      <c r="AFE631" s="155"/>
      <c r="AFF631" s="155"/>
      <c r="AFG631" s="155"/>
      <c r="AFH631" s="155"/>
      <c r="AFI631" s="155"/>
      <c r="AFJ631" s="155"/>
      <c r="AFK631" s="155"/>
      <c r="AFL631" s="155"/>
      <c r="AFM631" s="155"/>
      <c r="AFN631" s="155"/>
      <c r="AFO631" s="155"/>
      <c r="AFP631" s="155"/>
      <c r="AFQ631" s="155"/>
      <c r="AFR631" s="155"/>
      <c r="AFS631" s="155"/>
      <c r="AFT631" s="155"/>
      <c r="AFU631" s="155"/>
      <c r="AFV631" s="155"/>
      <c r="AFW631" s="155"/>
      <c r="AFX631" s="155"/>
      <c r="AFY631" s="155"/>
      <c r="AFZ631" s="155"/>
      <c r="AGA631" s="155"/>
      <c r="AGB631" s="155"/>
      <c r="AGC631" s="155"/>
      <c r="AGD631" s="155"/>
      <c r="AGE631" s="155"/>
      <c r="AGF631" s="155"/>
      <c r="AGG631" s="155"/>
      <c r="AGH631" s="155"/>
      <c r="AGI631" s="155"/>
      <c r="AGJ631" s="155"/>
      <c r="AGK631" s="155"/>
      <c r="AGL631" s="155"/>
      <c r="AGM631" s="155"/>
      <c r="AGN631" s="155"/>
      <c r="AGO631" s="155"/>
      <c r="AGP631" s="155"/>
      <c r="AGQ631" s="155"/>
      <c r="AGR631" s="155"/>
      <c r="AGS631" s="155"/>
      <c r="AGT631" s="155"/>
      <c r="AGU631" s="155"/>
      <c r="AGV631" s="155"/>
      <c r="AGW631" s="155"/>
      <c r="AGX631" s="155"/>
      <c r="AGY631" s="155"/>
      <c r="AGZ631" s="155"/>
      <c r="AHA631" s="155"/>
      <c r="AHB631" s="155"/>
      <c r="AHC631" s="155"/>
      <c r="AHD631" s="155"/>
      <c r="AHE631" s="155"/>
      <c r="AHF631" s="155"/>
      <c r="AHG631" s="155"/>
      <c r="AHH631" s="155"/>
      <c r="AHI631" s="155"/>
      <c r="AHJ631" s="155"/>
      <c r="AHK631" s="155"/>
      <c r="AHL631" s="155"/>
      <c r="AHM631" s="155"/>
      <c r="AHN631" s="155"/>
      <c r="AHO631" s="155"/>
      <c r="AHP631" s="155"/>
      <c r="AHQ631" s="155"/>
      <c r="AHR631" s="155"/>
      <c r="AHS631" s="155"/>
      <c r="AHT631" s="155"/>
      <c r="AHU631" s="155"/>
      <c r="AHV631" s="155"/>
      <c r="AHW631" s="155"/>
      <c r="AHX631" s="155"/>
      <c r="AHY631" s="155"/>
      <c r="AHZ631" s="155"/>
      <c r="AIA631" s="155"/>
      <c r="AIB631" s="155"/>
      <c r="AIC631" s="155"/>
      <c r="AID631" s="155"/>
      <c r="AIE631" s="155"/>
      <c r="AIF631" s="155"/>
      <c r="AIG631" s="155"/>
      <c r="AIH631" s="155"/>
      <c r="AII631" s="155"/>
      <c r="AIJ631" s="155"/>
      <c r="AIK631" s="155"/>
      <c r="AIL631" s="155"/>
      <c r="AIM631" s="155"/>
      <c r="AIN631" s="155"/>
      <c r="AIO631" s="155"/>
      <c r="AIP631" s="155"/>
      <c r="AIQ631" s="155"/>
      <c r="AIR631" s="155"/>
      <c r="AIS631" s="155"/>
      <c r="AIT631" s="155"/>
      <c r="AIU631" s="155"/>
      <c r="AIV631" s="155"/>
      <c r="AIW631" s="155"/>
      <c r="AIX631" s="155"/>
      <c r="AIY631" s="155"/>
      <c r="AIZ631" s="155"/>
      <c r="AJA631" s="155"/>
      <c r="AJB631" s="155"/>
      <c r="AJC631" s="155"/>
      <c r="AJD631" s="155"/>
      <c r="AJE631" s="155"/>
      <c r="AJF631" s="155"/>
      <c r="AJG631" s="155"/>
      <c r="AJH631" s="155"/>
      <c r="AJI631" s="155"/>
      <c r="AJJ631" s="155"/>
      <c r="AJK631" s="155"/>
      <c r="AJL631" s="155"/>
      <c r="AJM631" s="155"/>
      <c r="AJN631" s="155"/>
      <c r="AJO631" s="155"/>
      <c r="AJP631" s="155"/>
      <c r="AJQ631" s="155"/>
      <c r="AJR631" s="155"/>
      <c r="AJS631" s="155"/>
      <c r="AJT631" s="155"/>
      <c r="AJU631" s="155"/>
      <c r="AJV631" s="155"/>
      <c r="AJW631" s="155"/>
      <c r="AJX631" s="155"/>
      <c r="AJY631" s="155"/>
      <c r="AJZ631" s="155"/>
      <c r="AKA631" s="155"/>
      <c r="AKB631" s="155"/>
      <c r="AKC631" s="155"/>
      <c r="AKD631" s="155"/>
      <c r="AKE631" s="155"/>
      <c r="AKF631" s="155"/>
      <c r="AKG631" s="155"/>
      <c r="AKH631" s="155"/>
      <c r="AKI631" s="155"/>
      <c r="AKJ631" s="155"/>
      <c r="AKK631" s="155"/>
      <c r="AKL631" s="155"/>
      <c r="AKM631" s="155"/>
      <c r="AKN631" s="155"/>
      <c r="AKO631" s="155"/>
      <c r="AKP631" s="155"/>
      <c r="AKQ631" s="155"/>
      <c r="AKR631" s="155"/>
      <c r="AKS631" s="155"/>
      <c r="AKT631" s="155"/>
      <c r="AKU631" s="155"/>
      <c r="AKV631" s="155"/>
      <c r="AKW631" s="155"/>
      <c r="AKX631" s="155"/>
      <c r="AKY631" s="155"/>
      <c r="AKZ631" s="155"/>
      <c r="ALA631" s="155"/>
      <c r="ALB631" s="155"/>
      <c r="ALC631" s="155"/>
      <c r="ALD631" s="155"/>
      <c r="ALE631" s="155"/>
      <c r="ALF631" s="155"/>
      <c r="ALG631" s="155"/>
      <c r="ALH631" s="155"/>
      <c r="ALI631" s="155"/>
      <c r="ALJ631" s="155"/>
      <c r="ALK631" s="155"/>
      <c r="ALL631" s="155"/>
      <c r="ALM631" s="155"/>
      <c r="ALN631" s="155"/>
      <c r="ALO631" s="155"/>
      <c r="ALP631" s="155"/>
      <c r="ALQ631" s="155"/>
      <c r="ALR631" s="155"/>
      <c r="ALS631" s="155"/>
      <c r="ALT631" s="155"/>
      <c r="ALU631" s="155"/>
      <c r="ALV631" s="155"/>
      <c r="ALW631" s="155"/>
      <c r="ALX631" s="155"/>
      <c r="ALY631" s="155"/>
      <c r="ALZ631" s="155"/>
      <c r="AMA631" s="155"/>
      <c r="AMB631" s="155"/>
      <c r="AMC631" s="155"/>
      <c r="AMD631" s="155"/>
      <c r="AME631" s="155"/>
      <c r="AMF631" s="155"/>
      <c r="AMG631" s="155"/>
      <c r="AMH631" s="155"/>
      <c r="AMI631" s="155"/>
      <c r="AMJ631" s="155"/>
      <c r="AMK631" s="155"/>
      <c r="AML631" s="155"/>
    </row>
    <row r="632" spans="1:1026" x14ac:dyDescent="0.25">
      <c r="A632" s="258" t="s">
        <v>13911</v>
      </c>
      <c r="B632" s="257">
        <v>632</v>
      </c>
      <c r="C632" s="387" t="s">
        <v>24838</v>
      </c>
      <c r="D632" s="308" t="s">
        <v>13910</v>
      </c>
      <c r="E632" s="277" t="s">
        <v>818</v>
      </c>
      <c r="F632" s="278">
        <v>4</v>
      </c>
      <c r="G632" s="280"/>
      <c r="H632" s="280">
        <v>2</v>
      </c>
      <c r="I632" s="489" t="s">
        <v>747</v>
      </c>
      <c r="J632" s="278" t="s">
        <v>748</v>
      </c>
      <c r="K632" s="278">
        <v>1</v>
      </c>
      <c r="L632" s="278"/>
      <c r="M632" s="278"/>
      <c r="N632" s="278"/>
      <c r="O632" s="278"/>
      <c r="P632" s="278"/>
      <c r="Q632" s="278"/>
      <c r="R632" s="278"/>
      <c r="S632" s="278"/>
      <c r="T632" s="278"/>
      <c r="U632" s="278"/>
      <c r="V632" s="278"/>
      <c r="W632" s="283">
        <f t="shared" si="286"/>
        <v>100</v>
      </c>
      <c r="X632" s="283">
        <f t="shared" si="287"/>
        <v>100</v>
      </c>
      <c r="Y632" s="283">
        <f t="shared" si="299"/>
        <v>100</v>
      </c>
      <c r="Z632" s="283">
        <f t="shared" si="288"/>
        <v>100</v>
      </c>
      <c r="AA632" s="283">
        <f t="shared" si="289"/>
        <v>100</v>
      </c>
      <c r="AB632" s="287">
        <f t="shared" si="290"/>
        <v>100</v>
      </c>
      <c r="AC632" s="287">
        <f t="shared" si="291"/>
        <v>100</v>
      </c>
      <c r="AD632" s="287">
        <f t="shared" si="292"/>
        <v>100</v>
      </c>
      <c r="AE632" s="284">
        <f t="shared" si="293"/>
        <v>100</v>
      </c>
      <c r="AF632" s="284">
        <f t="shared" si="294"/>
        <v>100</v>
      </c>
      <c r="AG632" s="268">
        <f t="shared" si="295"/>
        <v>1</v>
      </c>
      <c r="AH632" s="268">
        <f t="shared" si="296"/>
        <v>1</v>
      </c>
      <c r="AI632" s="268">
        <f t="shared" si="297"/>
        <v>3</v>
      </c>
      <c r="AJ632" s="268">
        <f t="shared" si="298"/>
        <v>5</v>
      </c>
      <c r="AK632" s="305" t="s">
        <v>7273</v>
      </c>
      <c r="AL632" s="277"/>
      <c r="AM632" s="277"/>
      <c r="AN632" s="490"/>
      <c r="AO632" s="357"/>
      <c r="AP632" s="277"/>
      <c r="AQ632" s="277"/>
      <c r="AR632" s="171" t="s">
        <v>756</v>
      </c>
      <c r="AS632" s="171"/>
      <c r="AT632" s="277"/>
      <c r="AU632" s="277"/>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c r="BV632" s="155"/>
      <c r="BW632" s="155"/>
      <c r="BX632" s="155"/>
      <c r="BY632" s="155"/>
      <c r="BZ632" s="155"/>
      <c r="CA632" s="155"/>
      <c r="CB632" s="155"/>
      <c r="CC632" s="155"/>
      <c r="CD632" s="155"/>
      <c r="CE632" s="155"/>
      <c r="CF632" s="155"/>
      <c r="CG632" s="155"/>
      <c r="CH632" s="155"/>
      <c r="CI632" s="155"/>
      <c r="CJ632" s="155"/>
      <c r="CK632" s="155"/>
      <c r="CL632" s="155"/>
      <c r="CM632" s="155"/>
      <c r="CN632" s="155"/>
      <c r="CO632" s="155"/>
      <c r="CP632" s="155"/>
      <c r="CQ632" s="155"/>
      <c r="CR632" s="155"/>
      <c r="CS632" s="155"/>
      <c r="CT632" s="155"/>
      <c r="CU632" s="155"/>
      <c r="CV632" s="155"/>
      <c r="CW632" s="155"/>
      <c r="CX632" s="155"/>
      <c r="CY632" s="155"/>
      <c r="CZ632" s="155"/>
      <c r="DA632" s="155"/>
      <c r="DB632" s="155"/>
      <c r="DC632" s="155"/>
      <c r="DD632" s="155"/>
      <c r="DE632" s="155"/>
      <c r="DF632" s="155"/>
      <c r="DG632" s="155"/>
      <c r="DH632" s="155"/>
      <c r="DI632" s="155"/>
      <c r="DJ632" s="155"/>
      <c r="DK632" s="155"/>
      <c r="DL632" s="155"/>
      <c r="DM632" s="155"/>
      <c r="DN632" s="155"/>
      <c r="DO632" s="155"/>
      <c r="DP632" s="155"/>
      <c r="DQ632" s="155"/>
      <c r="DR632" s="155"/>
      <c r="DS632" s="155"/>
      <c r="DT632" s="155"/>
      <c r="DU632" s="155"/>
      <c r="DV632" s="155"/>
      <c r="DW632" s="155"/>
      <c r="DX632" s="155"/>
      <c r="DY632" s="155"/>
      <c r="DZ632" s="155"/>
      <c r="EA632" s="155"/>
      <c r="EB632" s="155"/>
      <c r="EC632" s="155"/>
      <c r="ED632" s="155"/>
      <c r="EE632" s="155"/>
      <c r="EF632" s="155"/>
      <c r="EG632" s="155"/>
      <c r="EH632" s="155"/>
      <c r="EI632" s="155"/>
      <c r="EJ632" s="155"/>
      <c r="EK632" s="155"/>
      <c r="EL632" s="155"/>
      <c r="EM632" s="155"/>
      <c r="EN632" s="155"/>
      <c r="EO632" s="155"/>
      <c r="EP632" s="155"/>
      <c r="EQ632" s="155"/>
      <c r="ER632" s="155"/>
      <c r="ES632" s="155"/>
      <c r="ET632" s="155"/>
      <c r="EU632" s="155"/>
      <c r="EV632" s="155"/>
      <c r="EW632" s="155"/>
      <c r="EX632" s="155"/>
      <c r="EY632" s="155"/>
      <c r="EZ632" s="155"/>
      <c r="FA632" s="155"/>
      <c r="FB632" s="155"/>
      <c r="FC632" s="155"/>
      <c r="FD632" s="155"/>
      <c r="FE632" s="155"/>
      <c r="FF632" s="155"/>
      <c r="FG632" s="155"/>
      <c r="FH632" s="155"/>
      <c r="FI632" s="155"/>
      <c r="FJ632" s="155"/>
      <c r="FK632" s="155"/>
      <c r="FL632" s="155"/>
      <c r="FM632" s="155"/>
      <c r="FN632" s="155"/>
      <c r="FO632" s="155"/>
      <c r="FP632" s="155"/>
      <c r="FQ632" s="155"/>
      <c r="FR632" s="155"/>
      <c r="FS632" s="155"/>
      <c r="FT632" s="155"/>
      <c r="FU632" s="155"/>
      <c r="FV632" s="155"/>
      <c r="FW632" s="155"/>
      <c r="FX632" s="155"/>
      <c r="FY632" s="155"/>
      <c r="FZ632" s="155"/>
      <c r="GA632" s="155"/>
      <c r="GB632" s="155"/>
      <c r="GC632" s="155"/>
      <c r="GD632" s="155"/>
      <c r="GE632" s="155"/>
      <c r="GF632" s="155"/>
      <c r="GG632" s="155"/>
      <c r="GH632" s="155"/>
      <c r="GI632" s="155"/>
      <c r="GJ632" s="155"/>
      <c r="GK632" s="155"/>
      <c r="GL632" s="155"/>
      <c r="GM632" s="155"/>
      <c r="GN632" s="155"/>
      <c r="GO632" s="155"/>
      <c r="GP632" s="155"/>
      <c r="GQ632" s="155"/>
      <c r="GR632" s="155"/>
      <c r="GS632" s="155"/>
      <c r="GT632" s="155"/>
      <c r="GU632" s="155"/>
      <c r="GV632" s="155"/>
      <c r="GW632" s="155"/>
      <c r="GX632" s="155"/>
      <c r="GY632" s="155"/>
      <c r="GZ632" s="155"/>
      <c r="HA632" s="155"/>
      <c r="HB632" s="155"/>
      <c r="HC632" s="155"/>
      <c r="HD632" s="155"/>
      <c r="HE632" s="155"/>
      <c r="HF632" s="155"/>
      <c r="HG632" s="155"/>
      <c r="HH632" s="155"/>
      <c r="HI632" s="155"/>
      <c r="HJ632" s="155"/>
      <c r="HK632" s="155"/>
      <c r="HL632" s="155"/>
      <c r="HM632" s="155"/>
      <c r="HN632" s="155"/>
      <c r="HO632" s="155"/>
      <c r="HP632" s="155"/>
      <c r="HQ632" s="155"/>
      <c r="HR632" s="155"/>
      <c r="HS632" s="155"/>
      <c r="HT632" s="155"/>
      <c r="HU632" s="155"/>
      <c r="HV632" s="155"/>
      <c r="HW632" s="155"/>
      <c r="HX632" s="155"/>
      <c r="HY632" s="155"/>
      <c r="HZ632" s="155"/>
      <c r="IA632" s="155"/>
      <c r="IB632" s="155"/>
      <c r="IC632" s="155"/>
      <c r="ID632" s="155"/>
      <c r="IE632" s="155"/>
      <c r="IF632" s="155"/>
      <c r="IG632" s="155"/>
      <c r="IH632" s="155"/>
      <c r="II632" s="155"/>
      <c r="IJ632" s="155"/>
      <c r="IK632" s="155"/>
      <c r="IL632" s="155"/>
      <c r="IM632" s="155"/>
      <c r="IN632" s="155"/>
      <c r="IO632" s="155"/>
      <c r="IP632" s="155"/>
      <c r="IQ632" s="155"/>
      <c r="IR632" s="155"/>
      <c r="IS632" s="155"/>
      <c r="IT632" s="155"/>
      <c r="IU632" s="155"/>
      <c r="IV632" s="155"/>
      <c r="IW632" s="155"/>
      <c r="IX632" s="155"/>
      <c r="IY632" s="155"/>
      <c r="IZ632" s="155"/>
      <c r="JA632" s="155"/>
      <c r="JB632" s="155"/>
      <c r="JC632" s="155"/>
      <c r="JD632" s="155"/>
      <c r="JE632" s="155"/>
      <c r="JF632" s="155"/>
      <c r="JG632" s="155"/>
      <c r="JH632" s="155"/>
      <c r="JI632" s="155"/>
      <c r="JJ632" s="155"/>
      <c r="JK632" s="155"/>
      <c r="JL632" s="155"/>
      <c r="JM632" s="155"/>
      <c r="JN632" s="155"/>
      <c r="JO632" s="155"/>
      <c r="JP632" s="155"/>
      <c r="JQ632" s="155"/>
      <c r="JR632" s="155"/>
      <c r="JS632" s="155"/>
      <c r="JT632" s="155"/>
      <c r="JU632" s="155"/>
      <c r="JV632" s="155"/>
      <c r="JW632" s="155"/>
      <c r="JX632" s="155"/>
      <c r="JY632" s="155"/>
      <c r="JZ632" s="155"/>
      <c r="KA632" s="155"/>
      <c r="KB632" s="155"/>
      <c r="KC632" s="155"/>
      <c r="KD632" s="155"/>
      <c r="KE632" s="155"/>
      <c r="KF632" s="155"/>
      <c r="KG632" s="155"/>
      <c r="KH632" s="155"/>
      <c r="KI632" s="155"/>
      <c r="KJ632" s="155"/>
      <c r="KK632" s="155"/>
      <c r="KL632" s="155"/>
      <c r="KM632" s="155"/>
      <c r="KN632" s="155"/>
      <c r="KO632" s="155"/>
      <c r="KP632" s="155"/>
      <c r="KQ632" s="155"/>
      <c r="KR632" s="155"/>
      <c r="KS632" s="155"/>
      <c r="KT632" s="155"/>
      <c r="KU632" s="155"/>
      <c r="KV632" s="155"/>
      <c r="KW632" s="155"/>
      <c r="KX632" s="155"/>
      <c r="KY632" s="155"/>
      <c r="KZ632" s="155"/>
      <c r="LA632" s="155"/>
      <c r="LB632" s="155"/>
      <c r="LC632" s="155"/>
      <c r="LD632" s="155"/>
      <c r="LE632" s="155"/>
      <c r="LF632" s="155"/>
      <c r="LG632" s="155"/>
      <c r="LH632" s="155"/>
      <c r="LI632" s="155"/>
      <c r="LJ632" s="155"/>
      <c r="LK632" s="155"/>
      <c r="LL632" s="155"/>
      <c r="LM632" s="155"/>
      <c r="LN632" s="155"/>
      <c r="LO632" s="155"/>
      <c r="LP632" s="155"/>
      <c r="LQ632" s="155"/>
      <c r="LR632" s="155"/>
      <c r="LS632" s="155"/>
      <c r="LT632" s="155"/>
      <c r="LU632" s="155"/>
      <c r="LV632" s="155"/>
      <c r="LW632" s="155"/>
      <c r="LX632" s="155"/>
      <c r="LY632" s="155"/>
      <c r="LZ632" s="155"/>
      <c r="MA632" s="155"/>
      <c r="MB632" s="155"/>
      <c r="MC632" s="155"/>
      <c r="MD632" s="155"/>
      <c r="ME632" s="155"/>
      <c r="MF632" s="155"/>
      <c r="MG632" s="155"/>
      <c r="MH632" s="155"/>
      <c r="MI632" s="155"/>
      <c r="MJ632" s="155"/>
      <c r="MK632" s="155"/>
      <c r="ML632" s="155"/>
      <c r="MM632" s="155"/>
      <c r="MN632" s="155"/>
      <c r="MO632" s="155"/>
      <c r="MP632" s="155"/>
      <c r="MQ632" s="155"/>
      <c r="MR632" s="155"/>
      <c r="MS632" s="155"/>
      <c r="MT632" s="155"/>
      <c r="MU632" s="155"/>
      <c r="MV632" s="155"/>
      <c r="MW632" s="155"/>
      <c r="MX632" s="155"/>
      <c r="MY632" s="155"/>
      <c r="MZ632" s="155"/>
      <c r="NA632" s="155"/>
      <c r="NB632" s="155"/>
      <c r="NC632" s="155"/>
      <c r="ND632" s="155"/>
      <c r="NE632" s="155"/>
      <c r="NF632" s="155"/>
      <c r="NG632" s="155"/>
      <c r="NH632" s="155"/>
      <c r="NI632" s="155"/>
      <c r="NJ632" s="155"/>
      <c r="NK632" s="155"/>
      <c r="NL632" s="155"/>
      <c r="NM632" s="155"/>
      <c r="NN632" s="155"/>
      <c r="NO632" s="155"/>
      <c r="NP632" s="155"/>
      <c r="NQ632" s="155"/>
      <c r="NR632" s="155"/>
      <c r="NS632" s="155"/>
      <c r="NT632" s="155"/>
      <c r="NU632" s="155"/>
      <c r="NV632" s="155"/>
      <c r="NW632" s="155"/>
      <c r="NX632" s="155"/>
      <c r="NY632" s="155"/>
      <c r="NZ632" s="155"/>
      <c r="OA632" s="155"/>
      <c r="OB632" s="155"/>
      <c r="OC632" s="155"/>
      <c r="OD632" s="155"/>
      <c r="OE632" s="155"/>
      <c r="OF632" s="155"/>
      <c r="OG632" s="155"/>
      <c r="OH632" s="155"/>
      <c r="OI632" s="155"/>
      <c r="OJ632" s="155"/>
      <c r="OK632" s="155"/>
      <c r="OL632" s="155"/>
      <c r="OM632" s="155"/>
      <c r="ON632" s="155"/>
      <c r="OO632" s="155"/>
      <c r="OP632" s="155"/>
      <c r="OQ632" s="155"/>
      <c r="OR632" s="155"/>
      <c r="OS632" s="155"/>
      <c r="OT632" s="155"/>
      <c r="OU632" s="155"/>
      <c r="OV632" s="155"/>
      <c r="OW632" s="155"/>
      <c r="OX632" s="155"/>
      <c r="OY632" s="155"/>
      <c r="OZ632" s="155"/>
      <c r="PA632" s="155"/>
      <c r="PB632" s="155"/>
      <c r="PC632" s="155"/>
      <c r="PD632" s="155"/>
      <c r="PE632" s="155"/>
      <c r="PF632" s="155"/>
      <c r="PG632" s="155"/>
      <c r="PH632" s="155"/>
      <c r="PI632" s="155"/>
      <c r="PJ632" s="155"/>
      <c r="PK632" s="155"/>
      <c r="PL632" s="155"/>
      <c r="PM632" s="155"/>
      <c r="PN632" s="155"/>
      <c r="PO632" s="155"/>
      <c r="PP632" s="155"/>
      <c r="PQ632" s="155"/>
      <c r="PR632" s="155"/>
      <c r="PS632" s="155"/>
      <c r="PT632" s="155"/>
      <c r="PU632" s="155"/>
      <c r="PV632" s="155"/>
      <c r="PW632" s="155"/>
      <c r="PX632" s="155"/>
      <c r="PY632" s="155"/>
      <c r="PZ632" s="155"/>
      <c r="QA632" s="155"/>
      <c r="QB632" s="155"/>
      <c r="QC632" s="155"/>
      <c r="QD632" s="155"/>
      <c r="QE632" s="155"/>
      <c r="QF632" s="155"/>
      <c r="QG632" s="155"/>
      <c r="QH632" s="155"/>
      <c r="QI632" s="155"/>
      <c r="QJ632" s="155"/>
      <c r="QK632" s="155"/>
      <c r="QL632" s="155"/>
      <c r="QM632" s="155"/>
      <c r="QN632" s="155"/>
      <c r="QO632" s="155"/>
      <c r="QP632" s="155"/>
      <c r="QQ632" s="155"/>
      <c r="QR632" s="155"/>
      <c r="QS632" s="155"/>
      <c r="QT632" s="155"/>
      <c r="QU632" s="155"/>
      <c r="QV632" s="155"/>
      <c r="QW632" s="155"/>
      <c r="QX632" s="155"/>
      <c r="QY632" s="155"/>
      <c r="QZ632" s="155"/>
      <c r="RA632" s="155"/>
      <c r="RB632" s="155"/>
      <c r="RC632" s="155"/>
      <c r="RD632" s="155"/>
      <c r="RE632" s="155"/>
      <c r="RF632" s="155"/>
      <c r="RG632" s="155"/>
      <c r="RH632" s="155"/>
      <c r="RI632" s="155"/>
      <c r="RJ632" s="155"/>
      <c r="RK632" s="155"/>
      <c r="RL632" s="155"/>
      <c r="RM632" s="155"/>
      <c r="RN632" s="155"/>
      <c r="RO632" s="155"/>
      <c r="RP632" s="155"/>
      <c r="RQ632" s="155"/>
      <c r="RR632" s="155"/>
      <c r="RS632" s="155"/>
      <c r="RT632" s="155"/>
      <c r="RU632" s="155"/>
      <c r="RV632" s="155"/>
      <c r="RW632" s="155"/>
      <c r="RX632" s="155"/>
      <c r="RY632" s="155"/>
      <c r="RZ632" s="155"/>
      <c r="SA632" s="155"/>
      <c r="SB632" s="155"/>
      <c r="SC632" s="155"/>
      <c r="SD632" s="155"/>
      <c r="SE632" s="155"/>
      <c r="SF632" s="155"/>
      <c r="SG632" s="155"/>
      <c r="SH632" s="155"/>
      <c r="SI632" s="155"/>
      <c r="SJ632" s="155"/>
      <c r="SK632" s="155"/>
      <c r="SL632" s="155"/>
      <c r="SM632" s="155"/>
      <c r="SN632" s="155"/>
      <c r="SO632" s="155"/>
      <c r="SP632" s="155"/>
      <c r="SQ632" s="155"/>
      <c r="SR632" s="155"/>
      <c r="SS632" s="155"/>
      <c r="ST632" s="155"/>
      <c r="SU632" s="155"/>
      <c r="SV632" s="155"/>
      <c r="SW632" s="155"/>
      <c r="SX632" s="155"/>
      <c r="SY632" s="155"/>
      <c r="SZ632" s="155"/>
      <c r="TA632" s="155"/>
      <c r="TB632" s="155"/>
      <c r="TC632" s="155"/>
      <c r="TD632" s="155"/>
      <c r="TE632" s="155"/>
      <c r="TF632" s="155"/>
      <c r="TG632" s="155"/>
      <c r="TH632" s="155"/>
      <c r="TI632" s="155"/>
      <c r="TJ632" s="155"/>
      <c r="TK632" s="155"/>
      <c r="TL632" s="155"/>
      <c r="TM632" s="155"/>
      <c r="TN632" s="155"/>
      <c r="TO632" s="155"/>
      <c r="TP632" s="155"/>
      <c r="TQ632" s="155"/>
      <c r="TR632" s="155"/>
      <c r="TS632" s="155"/>
      <c r="TT632" s="155"/>
      <c r="TU632" s="155"/>
      <c r="TV632" s="155"/>
      <c r="TW632" s="155"/>
      <c r="TX632" s="155"/>
      <c r="TY632" s="155"/>
      <c r="TZ632" s="155"/>
      <c r="UA632" s="155"/>
      <c r="UB632" s="155"/>
      <c r="UC632" s="155"/>
      <c r="UD632" s="155"/>
      <c r="UE632" s="155"/>
      <c r="UF632" s="155"/>
      <c r="UG632" s="155"/>
      <c r="UH632" s="155"/>
      <c r="UI632" s="155"/>
      <c r="UJ632" s="155"/>
      <c r="UK632" s="155"/>
      <c r="UL632" s="155"/>
      <c r="UM632" s="155"/>
      <c r="UN632" s="155"/>
      <c r="UO632" s="155"/>
      <c r="UP632" s="155"/>
      <c r="UQ632" s="155"/>
      <c r="UR632" s="155"/>
      <c r="US632" s="155"/>
      <c r="UT632" s="155"/>
      <c r="UU632" s="155"/>
      <c r="UV632" s="155"/>
      <c r="UW632" s="155"/>
      <c r="UX632" s="155"/>
      <c r="UY632" s="155"/>
      <c r="UZ632" s="155"/>
      <c r="VA632" s="155"/>
      <c r="VB632" s="155"/>
      <c r="VC632" s="155"/>
      <c r="VD632" s="155"/>
      <c r="VE632" s="155"/>
      <c r="VF632" s="155"/>
      <c r="VG632" s="155"/>
      <c r="VH632" s="155"/>
      <c r="VI632" s="155"/>
      <c r="VJ632" s="155"/>
      <c r="VK632" s="155"/>
      <c r="VL632" s="155"/>
      <c r="VM632" s="155"/>
      <c r="VN632" s="155"/>
      <c r="VO632" s="155"/>
      <c r="VP632" s="155"/>
      <c r="VQ632" s="155"/>
      <c r="VR632" s="155"/>
      <c r="VS632" s="155"/>
      <c r="VT632" s="155"/>
      <c r="VU632" s="155"/>
      <c r="VV632" s="155"/>
      <c r="VW632" s="155"/>
      <c r="VX632" s="155"/>
      <c r="VY632" s="155"/>
      <c r="VZ632" s="155"/>
      <c r="WA632" s="155"/>
      <c r="WB632" s="155"/>
      <c r="WC632" s="155"/>
      <c r="WD632" s="155"/>
      <c r="WE632" s="155"/>
      <c r="WF632" s="155"/>
      <c r="WG632" s="155"/>
      <c r="WH632" s="155"/>
      <c r="WI632" s="155"/>
      <c r="WJ632" s="155"/>
      <c r="WK632" s="155"/>
      <c r="WL632" s="155"/>
      <c r="WM632" s="155"/>
      <c r="WN632" s="155"/>
      <c r="WO632" s="155"/>
      <c r="WP632" s="155"/>
      <c r="WQ632" s="155"/>
      <c r="WR632" s="155"/>
      <c r="WS632" s="155"/>
      <c r="WT632" s="155"/>
      <c r="WU632" s="155"/>
      <c r="WV632" s="155"/>
      <c r="WW632" s="155"/>
      <c r="WX632" s="155"/>
      <c r="WY632" s="155"/>
      <c r="WZ632" s="155"/>
      <c r="XA632" s="155"/>
      <c r="XB632" s="155"/>
      <c r="XC632" s="155"/>
      <c r="XD632" s="155"/>
      <c r="XE632" s="155"/>
      <c r="XF632" s="155"/>
      <c r="XG632" s="155"/>
      <c r="XH632" s="155"/>
      <c r="XI632" s="155"/>
      <c r="XJ632" s="155"/>
      <c r="XK632" s="155"/>
      <c r="XL632" s="155"/>
      <c r="XM632" s="155"/>
      <c r="XN632" s="155"/>
      <c r="XO632" s="155"/>
      <c r="XP632" s="155"/>
      <c r="XQ632" s="155"/>
      <c r="XR632" s="155"/>
      <c r="XS632" s="155"/>
      <c r="XT632" s="155"/>
      <c r="XU632" s="155"/>
      <c r="XV632" s="155"/>
      <c r="XW632" s="155"/>
      <c r="XX632" s="155"/>
      <c r="XY632" s="155"/>
      <c r="XZ632" s="155"/>
      <c r="YA632" s="155"/>
      <c r="YB632" s="155"/>
      <c r="YC632" s="155"/>
      <c r="YD632" s="155"/>
      <c r="YE632" s="155"/>
      <c r="YF632" s="155"/>
      <c r="YG632" s="155"/>
      <c r="YH632" s="155"/>
      <c r="YI632" s="155"/>
      <c r="YJ632" s="155"/>
      <c r="YK632" s="155"/>
      <c r="YL632" s="155"/>
      <c r="YM632" s="155"/>
      <c r="YN632" s="155"/>
      <c r="YO632" s="155"/>
      <c r="YP632" s="155"/>
      <c r="YQ632" s="155"/>
      <c r="YR632" s="155"/>
      <c r="YS632" s="155"/>
      <c r="YT632" s="155"/>
      <c r="YU632" s="155"/>
      <c r="YV632" s="155"/>
      <c r="YW632" s="155"/>
      <c r="YX632" s="155"/>
      <c r="YY632" s="155"/>
      <c r="YZ632" s="155"/>
      <c r="ZA632" s="155"/>
      <c r="ZB632" s="155"/>
      <c r="ZC632" s="155"/>
      <c r="ZD632" s="155"/>
      <c r="ZE632" s="155"/>
      <c r="ZF632" s="155"/>
      <c r="ZG632" s="155"/>
      <c r="ZH632" s="155"/>
      <c r="ZI632" s="155"/>
      <c r="ZJ632" s="155"/>
      <c r="ZK632" s="155"/>
      <c r="ZL632" s="155"/>
      <c r="ZM632" s="155"/>
      <c r="ZN632" s="155"/>
      <c r="ZO632" s="155"/>
      <c r="ZP632" s="155"/>
      <c r="ZQ632" s="155"/>
      <c r="ZR632" s="155"/>
      <c r="ZS632" s="155"/>
      <c r="ZT632" s="155"/>
      <c r="ZU632" s="155"/>
      <c r="ZV632" s="155"/>
      <c r="ZW632" s="155"/>
      <c r="ZX632" s="155"/>
      <c r="ZY632" s="155"/>
      <c r="ZZ632" s="155"/>
      <c r="AAA632" s="155"/>
      <c r="AAB632" s="155"/>
      <c r="AAC632" s="155"/>
      <c r="AAD632" s="155"/>
      <c r="AAE632" s="155"/>
      <c r="AAF632" s="155"/>
      <c r="AAG632" s="155"/>
      <c r="AAH632" s="155"/>
      <c r="AAI632" s="155"/>
      <c r="AAJ632" s="155"/>
      <c r="AAK632" s="155"/>
      <c r="AAL632" s="155"/>
      <c r="AAM632" s="155"/>
      <c r="AAN632" s="155"/>
      <c r="AAO632" s="155"/>
      <c r="AAP632" s="155"/>
      <c r="AAQ632" s="155"/>
      <c r="AAR632" s="155"/>
      <c r="AAS632" s="155"/>
      <c r="AAT632" s="155"/>
      <c r="AAU632" s="155"/>
      <c r="AAV632" s="155"/>
      <c r="AAW632" s="155"/>
      <c r="AAX632" s="155"/>
      <c r="AAY632" s="155"/>
      <c r="AAZ632" s="155"/>
      <c r="ABA632" s="155"/>
      <c r="ABB632" s="155"/>
      <c r="ABC632" s="155"/>
      <c r="ABD632" s="155"/>
      <c r="ABE632" s="155"/>
      <c r="ABF632" s="155"/>
      <c r="ABG632" s="155"/>
      <c r="ABH632" s="155"/>
      <c r="ABI632" s="155"/>
      <c r="ABJ632" s="155"/>
      <c r="ABK632" s="155"/>
      <c r="ABL632" s="155"/>
      <c r="ABM632" s="155"/>
      <c r="ABN632" s="155"/>
      <c r="ABO632" s="155"/>
      <c r="ABP632" s="155"/>
      <c r="ABQ632" s="155"/>
      <c r="ABR632" s="155"/>
      <c r="ABS632" s="155"/>
      <c r="ABT632" s="155"/>
      <c r="ABU632" s="155"/>
      <c r="ABV632" s="155"/>
      <c r="ABW632" s="155"/>
      <c r="ABX632" s="155"/>
      <c r="ABY632" s="155"/>
      <c r="ABZ632" s="155"/>
      <c r="ACA632" s="155"/>
      <c r="ACB632" s="155"/>
      <c r="ACC632" s="155"/>
      <c r="ACD632" s="155"/>
      <c r="ACE632" s="155"/>
      <c r="ACF632" s="155"/>
      <c r="ACG632" s="155"/>
      <c r="ACH632" s="155"/>
      <c r="ACI632" s="155"/>
      <c r="ACJ632" s="155"/>
      <c r="ACK632" s="155"/>
      <c r="ACL632" s="155"/>
      <c r="ACM632" s="155"/>
      <c r="ACN632" s="155"/>
      <c r="ACO632" s="155"/>
      <c r="ACP632" s="155"/>
      <c r="ACQ632" s="155"/>
      <c r="ACR632" s="155"/>
      <c r="ACS632" s="155"/>
      <c r="ACT632" s="155"/>
      <c r="ACU632" s="155"/>
      <c r="ACV632" s="155"/>
      <c r="ACW632" s="155"/>
      <c r="ACX632" s="155"/>
      <c r="ACY632" s="155"/>
      <c r="ACZ632" s="155"/>
      <c r="ADA632" s="155"/>
      <c r="ADB632" s="155"/>
      <c r="ADC632" s="155"/>
      <c r="ADD632" s="155"/>
      <c r="ADE632" s="155"/>
      <c r="ADF632" s="155"/>
      <c r="ADG632" s="155"/>
      <c r="ADH632" s="155"/>
      <c r="ADI632" s="155"/>
      <c r="ADJ632" s="155"/>
      <c r="ADK632" s="155"/>
      <c r="ADL632" s="155"/>
      <c r="ADM632" s="155"/>
      <c r="ADN632" s="155"/>
      <c r="ADO632" s="155"/>
      <c r="ADP632" s="155"/>
      <c r="ADQ632" s="155"/>
      <c r="ADR632" s="155"/>
      <c r="ADS632" s="155"/>
      <c r="ADT632" s="155"/>
      <c r="ADU632" s="155"/>
      <c r="ADV632" s="155"/>
      <c r="ADW632" s="155"/>
      <c r="ADX632" s="155"/>
      <c r="ADY632" s="155"/>
      <c r="ADZ632" s="155"/>
      <c r="AEA632" s="155"/>
      <c r="AEB632" s="155"/>
      <c r="AEC632" s="155"/>
      <c r="AED632" s="155"/>
      <c r="AEE632" s="155"/>
      <c r="AEF632" s="155"/>
      <c r="AEG632" s="155"/>
      <c r="AEH632" s="155"/>
      <c r="AEI632" s="155"/>
      <c r="AEJ632" s="155"/>
      <c r="AEK632" s="155"/>
      <c r="AEL632" s="155"/>
      <c r="AEM632" s="155"/>
      <c r="AEN632" s="155"/>
      <c r="AEO632" s="155"/>
      <c r="AEP632" s="155"/>
      <c r="AEQ632" s="155"/>
      <c r="AER632" s="155"/>
      <c r="AES632" s="155"/>
      <c r="AET632" s="155"/>
      <c r="AEU632" s="155"/>
      <c r="AEV632" s="155"/>
      <c r="AEW632" s="155"/>
      <c r="AEX632" s="155"/>
      <c r="AEY632" s="155"/>
      <c r="AEZ632" s="155"/>
      <c r="AFA632" s="155"/>
      <c r="AFB632" s="155"/>
      <c r="AFC632" s="155"/>
      <c r="AFD632" s="155"/>
      <c r="AFE632" s="155"/>
      <c r="AFF632" s="155"/>
      <c r="AFG632" s="155"/>
      <c r="AFH632" s="155"/>
      <c r="AFI632" s="155"/>
      <c r="AFJ632" s="155"/>
      <c r="AFK632" s="155"/>
      <c r="AFL632" s="155"/>
      <c r="AFM632" s="155"/>
      <c r="AFN632" s="155"/>
      <c r="AFO632" s="155"/>
      <c r="AFP632" s="155"/>
      <c r="AFQ632" s="155"/>
      <c r="AFR632" s="155"/>
      <c r="AFS632" s="155"/>
      <c r="AFT632" s="155"/>
      <c r="AFU632" s="155"/>
      <c r="AFV632" s="155"/>
      <c r="AFW632" s="155"/>
      <c r="AFX632" s="155"/>
      <c r="AFY632" s="155"/>
      <c r="AFZ632" s="155"/>
      <c r="AGA632" s="155"/>
      <c r="AGB632" s="155"/>
      <c r="AGC632" s="155"/>
      <c r="AGD632" s="155"/>
      <c r="AGE632" s="155"/>
      <c r="AGF632" s="155"/>
      <c r="AGG632" s="155"/>
      <c r="AGH632" s="155"/>
      <c r="AGI632" s="155"/>
      <c r="AGJ632" s="155"/>
      <c r="AGK632" s="155"/>
      <c r="AGL632" s="155"/>
      <c r="AGM632" s="155"/>
      <c r="AGN632" s="155"/>
      <c r="AGO632" s="155"/>
      <c r="AGP632" s="155"/>
      <c r="AGQ632" s="155"/>
      <c r="AGR632" s="155"/>
      <c r="AGS632" s="155"/>
      <c r="AGT632" s="155"/>
      <c r="AGU632" s="155"/>
      <c r="AGV632" s="155"/>
      <c r="AGW632" s="155"/>
      <c r="AGX632" s="155"/>
      <c r="AGY632" s="155"/>
      <c r="AGZ632" s="155"/>
      <c r="AHA632" s="155"/>
      <c r="AHB632" s="155"/>
      <c r="AHC632" s="155"/>
      <c r="AHD632" s="155"/>
      <c r="AHE632" s="155"/>
      <c r="AHF632" s="155"/>
      <c r="AHG632" s="155"/>
      <c r="AHH632" s="155"/>
      <c r="AHI632" s="155"/>
      <c r="AHJ632" s="155"/>
      <c r="AHK632" s="155"/>
      <c r="AHL632" s="155"/>
      <c r="AHM632" s="155"/>
      <c r="AHN632" s="155"/>
      <c r="AHO632" s="155"/>
      <c r="AHP632" s="155"/>
      <c r="AHQ632" s="155"/>
      <c r="AHR632" s="155"/>
      <c r="AHS632" s="155"/>
      <c r="AHT632" s="155"/>
      <c r="AHU632" s="155"/>
      <c r="AHV632" s="155"/>
      <c r="AHW632" s="155"/>
      <c r="AHX632" s="155"/>
      <c r="AHY632" s="155"/>
      <c r="AHZ632" s="155"/>
      <c r="AIA632" s="155"/>
      <c r="AIB632" s="155"/>
      <c r="AIC632" s="155"/>
      <c r="AID632" s="155"/>
      <c r="AIE632" s="155"/>
      <c r="AIF632" s="155"/>
      <c r="AIG632" s="155"/>
      <c r="AIH632" s="155"/>
      <c r="AII632" s="155"/>
      <c r="AIJ632" s="155"/>
      <c r="AIK632" s="155"/>
      <c r="AIL632" s="155"/>
      <c r="AIM632" s="155"/>
      <c r="AIN632" s="155"/>
      <c r="AIO632" s="155"/>
      <c r="AIP632" s="155"/>
      <c r="AIQ632" s="155"/>
      <c r="AIR632" s="155"/>
      <c r="AIS632" s="155"/>
      <c r="AIT632" s="155"/>
      <c r="AIU632" s="155"/>
      <c r="AIV632" s="155"/>
      <c r="AIW632" s="155"/>
      <c r="AIX632" s="155"/>
      <c r="AIY632" s="155"/>
      <c r="AIZ632" s="155"/>
      <c r="AJA632" s="155"/>
      <c r="AJB632" s="155"/>
      <c r="AJC632" s="155"/>
      <c r="AJD632" s="155"/>
      <c r="AJE632" s="155"/>
      <c r="AJF632" s="155"/>
      <c r="AJG632" s="155"/>
      <c r="AJH632" s="155"/>
      <c r="AJI632" s="155"/>
      <c r="AJJ632" s="155"/>
      <c r="AJK632" s="155"/>
      <c r="AJL632" s="155"/>
      <c r="AJM632" s="155"/>
      <c r="AJN632" s="155"/>
      <c r="AJO632" s="155"/>
      <c r="AJP632" s="155"/>
      <c r="AJQ632" s="155"/>
      <c r="AJR632" s="155"/>
      <c r="AJS632" s="155"/>
      <c r="AJT632" s="155"/>
      <c r="AJU632" s="155"/>
      <c r="AJV632" s="155"/>
      <c r="AJW632" s="155"/>
      <c r="AJX632" s="155"/>
      <c r="AJY632" s="155"/>
      <c r="AJZ632" s="155"/>
      <c r="AKA632" s="155"/>
      <c r="AKB632" s="155"/>
      <c r="AKC632" s="155"/>
      <c r="AKD632" s="155"/>
      <c r="AKE632" s="155"/>
      <c r="AKF632" s="155"/>
      <c r="AKG632" s="155"/>
      <c r="AKH632" s="155"/>
      <c r="AKI632" s="155"/>
      <c r="AKJ632" s="155"/>
      <c r="AKK632" s="155"/>
      <c r="AKL632" s="155"/>
      <c r="AKM632" s="155"/>
      <c r="AKN632" s="155"/>
      <c r="AKO632" s="155"/>
      <c r="AKP632" s="155"/>
      <c r="AKQ632" s="155"/>
      <c r="AKR632" s="155"/>
      <c r="AKS632" s="155"/>
      <c r="AKT632" s="155"/>
      <c r="AKU632" s="155"/>
      <c r="AKV632" s="155"/>
      <c r="AKW632" s="155"/>
      <c r="AKX632" s="155"/>
      <c r="AKY632" s="155"/>
      <c r="AKZ632" s="155"/>
      <c r="ALA632" s="155"/>
      <c r="ALB632" s="155"/>
      <c r="ALC632" s="155"/>
      <c r="ALD632" s="155"/>
      <c r="ALE632" s="155"/>
      <c r="ALF632" s="155"/>
      <c r="ALG632" s="155"/>
      <c r="ALH632" s="155"/>
      <c r="ALI632" s="155"/>
      <c r="ALJ632" s="155"/>
      <c r="ALK632" s="155"/>
      <c r="ALL632" s="155"/>
      <c r="ALM632" s="155"/>
      <c r="ALN632" s="155"/>
      <c r="ALO632" s="155"/>
      <c r="ALP632" s="155"/>
      <c r="ALQ632" s="155"/>
      <c r="ALR632" s="155"/>
      <c r="ALS632" s="155"/>
      <c r="ALT632" s="155"/>
      <c r="ALU632" s="155"/>
      <c r="ALV632" s="155"/>
      <c r="ALW632" s="155"/>
      <c r="ALX632" s="155"/>
      <c r="ALY632" s="155"/>
      <c r="ALZ632" s="155"/>
      <c r="AMA632" s="155"/>
      <c r="AMB632" s="155"/>
      <c r="AMC632" s="155"/>
      <c r="AMD632" s="155"/>
      <c r="AME632" s="155"/>
      <c r="AMF632" s="155"/>
      <c r="AMG632" s="155"/>
      <c r="AMH632" s="155"/>
      <c r="AMI632" s="155"/>
      <c r="AMJ632" s="155"/>
      <c r="AMK632" s="155"/>
      <c r="AML632" s="155"/>
    </row>
    <row r="633" spans="1:1026" ht="17.25" customHeight="1" x14ac:dyDescent="0.25">
      <c r="A633" s="258" t="s">
        <v>25387</v>
      </c>
      <c r="B633" s="257">
        <v>633</v>
      </c>
      <c r="C633" s="258" t="s">
        <v>25392</v>
      </c>
      <c r="D633" s="308" t="s">
        <v>25388</v>
      </c>
      <c r="E633" s="277" t="s">
        <v>25389</v>
      </c>
      <c r="F633" s="278"/>
      <c r="G633" s="280"/>
      <c r="H633" s="280"/>
      <c r="I633" s="489">
        <v>20</v>
      </c>
      <c r="J633" s="278">
        <v>2</v>
      </c>
      <c r="K633" s="278"/>
      <c r="L633" s="278"/>
      <c r="M633" s="278"/>
      <c r="N633" s="278"/>
      <c r="O633" s="278"/>
      <c r="P633" s="278"/>
      <c r="Q633" s="278"/>
      <c r="R633" s="278"/>
      <c r="S633" s="278">
        <v>2</v>
      </c>
      <c r="T633" s="278"/>
      <c r="U633" s="278"/>
      <c r="V633" s="278"/>
      <c r="W633" s="283">
        <f t="shared" si="286"/>
        <v>100</v>
      </c>
      <c r="X633" s="283">
        <f t="shared" si="287"/>
        <v>100</v>
      </c>
      <c r="Y633" s="283">
        <f t="shared" si="299"/>
        <v>100</v>
      </c>
      <c r="Z633" s="283">
        <f t="shared" si="288"/>
        <v>100</v>
      </c>
      <c r="AA633" s="283">
        <f t="shared" si="289"/>
        <v>100</v>
      </c>
      <c r="AB633" s="287">
        <f t="shared" si="290"/>
        <v>100</v>
      </c>
      <c r="AC633" s="287">
        <f t="shared" si="291"/>
        <v>1</v>
      </c>
      <c r="AD633" s="287">
        <f t="shared" si="292"/>
        <v>100</v>
      </c>
      <c r="AE633" s="284">
        <f t="shared" si="293"/>
        <v>100</v>
      </c>
      <c r="AF633" s="284">
        <f t="shared" si="294"/>
        <v>100</v>
      </c>
      <c r="AG633" s="268">
        <f t="shared" si="295"/>
        <v>100</v>
      </c>
      <c r="AH633" s="268">
        <f t="shared" si="296"/>
        <v>10</v>
      </c>
      <c r="AI633" s="268">
        <f t="shared" si="297"/>
        <v>100</v>
      </c>
      <c r="AJ633" s="268">
        <f t="shared" si="298"/>
        <v>100</v>
      </c>
      <c r="AK633" s="305" t="s">
        <v>24614</v>
      </c>
      <c r="AL633" s="277"/>
      <c r="AM633" s="277">
        <v>2</v>
      </c>
      <c r="AN633" s="490"/>
      <c r="AO633" s="277"/>
      <c r="AP633" s="277"/>
      <c r="AQ633" s="277"/>
      <c r="AR633" s="356" t="s">
        <v>756</v>
      </c>
      <c r="AS633" s="356"/>
      <c r="AT633" s="277"/>
      <c r="AU633" s="277"/>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c r="BV633" s="155"/>
      <c r="BW633" s="155"/>
      <c r="BX633" s="155"/>
      <c r="BY633" s="155"/>
      <c r="BZ633" s="155"/>
      <c r="CA633" s="155"/>
      <c r="CB633" s="155"/>
      <c r="CC633" s="155"/>
      <c r="CD633" s="155"/>
      <c r="CE633" s="155"/>
      <c r="CF633" s="155"/>
      <c r="CG633" s="155"/>
      <c r="CH633" s="155"/>
      <c r="CI633" s="155"/>
      <c r="CJ633" s="155"/>
      <c r="CK633" s="155"/>
      <c r="CL633" s="155"/>
      <c r="CM633" s="155"/>
      <c r="CN633" s="155"/>
      <c r="CO633" s="155"/>
      <c r="CP633" s="155"/>
      <c r="CQ633" s="155"/>
      <c r="CR633" s="155"/>
      <c r="CS633" s="155"/>
      <c r="CT633" s="155"/>
      <c r="CU633" s="155"/>
      <c r="CV633" s="155"/>
      <c r="CW633" s="155"/>
      <c r="CX633" s="155"/>
      <c r="CY633" s="155"/>
      <c r="CZ633" s="155"/>
      <c r="DA633" s="155"/>
      <c r="DB633" s="155"/>
      <c r="DC633" s="155"/>
      <c r="DD633" s="155"/>
      <c r="DE633" s="155"/>
      <c r="DF633" s="155"/>
      <c r="DG633" s="155"/>
      <c r="DH633" s="155"/>
      <c r="DI633" s="155"/>
      <c r="DJ633" s="155"/>
      <c r="DK633" s="155"/>
      <c r="DL633" s="155"/>
      <c r="DM633" s="155"/>
      <c r="DN633" s="155"/>
      <c r="DO633" s="155"/>
      <c r="DP633" s="155"/>
      <c r="DQ633" s="155"/>
      <c r="DR633" s="155"/>
      <c r="DS633" s="155"/>
      <c r="DT633" s="155"/>
      <c r="DU633" s="155"/>
      <c r="DV633" s="155"/>
      <c r="DW633" s="155"/>
      <c r="DX633" s="155"/>
      <c r="DY633" s="155"/>
      <c r="DZ633" s="155"/>
      <c r="EA633" s="155"/>
      <c r="EB633" s="155"/>
      <c r="EC633" s="155"/>
      <c r="ED633" s="155"/>
      <c r="EE633" s="155"/>
      <c r="EF633" s="155"/>
      <c r="EG633" s="155"/>
      <c r="EH633" s="155"/>
      <c r="EI633" s="155"/>
      <c r="EJ633" s="155"/>
      <c r="EK633" s="155"/>
      <c r="EL633" s="155"/>
      <c r="EM633" s="155"/>
      <c r="EN633" s="155"/>
      <c r="EO633" s="155"/>
      <c r="EP633" s="155"/>
      <c r="EQ633" s="155"/>
      <c r="ER633" s="155"/>
      <c r="ES633" s="155"/>
      <c r="ET633" s="155"/>
      <c r="EU633" s="155"/>
      <c r="EV633" s="155"/>
      <c r="EW633" s="155"/>
      <c r="EX633" s="155"/>
      <c r="EY633" s="155"/>
      <c r="EZ633" s="155"/>
      <c r="FA633" s="155"/>
      <c r="FB633" s="155"/>
      <c r="FC633" s="155"/>
      <c r="FD633" s="155"/>
      <c r="FE633" s="155"/>
      <c r="FF633" s="155"/>
      <c r="FG633" s="155"/>
      <c r="FH633" s="155"/>
      <c r="FI633" s="155"/>
      <c r="FJ633" s="155"/>
      <c r="FK633" s="155"/>
      <c r="FL633" s="155"/>
      <c r="FM633" s="155"/>
      <c r="FN633" s="155"/>
      <c r="FO633" s="155"/>
      <c r="FP633" s="155"/>
      <c r="FQ633" s="155"/>
      <c r="FR633" s="155"/>
      <c r="FS633" s="155"/>
      <c r="FT633" s="155"/>
      <c r="FU633" s="155"/>
      <c r="FV633" s="155"/>
      <c r="FW633" s="155"/>
      <c r="FX633" s="155"/>
      <c r="FY633" s="155"/>
      <c r="FZ633" s="155"/>
      <c r="GA633" s="155"/>
      <c r="GB633" s="155"/>
      <c r="GC633" s="155"/>
      <c r="GD633" s="155"/>
      <c r="GE633" s="155"/>
      <c r="GF633" s="155"/>
      <c r="GG633" s="155"/>
      <c r="GH633" s="155"/>
      <c r="GI633" s="155"/>
      <c r="GJ633" s="155"/>
      <c r="GK633" s="155"/>
      <c r="GL633" s="155"/>
      <c r="GM633" s="155"/>
      <c r="GN633" s="155"/>
      <c r="GO633" s="155"/>
      <c r="GP633" s="155"/>
      <c r="GQ633" s="155"/>
      <c r="GR633" s="155"/>
      <c r="GS633" s="155"/>
      <c r="GT633" s="155"/>
      <c r="GU633" s="155"/>
      <c r="GV633" s="155"/>
      <c r="GW633" s="155"/>
      <c r="GX633" s="155"/>
      <c r="GY633" s="155"/>
      <c r="GZ633" s="155"/>
      <c r="HA633" s="155"/>
      <c r="HB633" s="155"/>
      <c r="HC633" s="155"/>
      <c r="HD633" s="155"/>
      <c r="HE633" s="155"/>
      <c r="HF633" s="155"/>
      <c r="HG633" s="155"/>
      <c r="HH633" s="155"/>
      <c r="HI633" s="155"/>
      <c r="HJ633" s="155"/>
      <c r="HK633" s="155"/>
      <c r="HL633" s="155"/>
      <c r="HM633" s="155"/>
      <c r="HN633" s="155"/>
      <c r="HO633" s="155"/>
      <c r="HP633" s="155"/>
      <c r="HQ633" s="155"/>
      <c r="HR633" s="155"/>
      <c r="HS633" s="155"/>
      <c r="HT633" s="155"/>
      <c r="HU633" s="155"/>
      <c r="HV633" s="155"/>
      <c r="HW633" s="155"/>
      <c r="HX633" s="155"/>
      <c r="HY633" s="155"/>
      <c r="HZ633" s="155"/>
      <c r="IA633" s="155"/>
      <c r="IB633" s="155"/>
      <c r="IC633" s="155"/>
      <c r="ID633" s="155"/>
      <c r="IE633" s="155"/>
      <c r="IF633" s="155"/>
      <c r="IG633" s="155"/>
      <c r="IH633" s="155"/>
      <c r="II633" s="155"/>
      <c r="IJ633" s="155"/>
      <c r="IK633" s="155"/>
      <c r="IL633" s="155"/>
      <c r="IM633" s="155"/>
      <c r="IN633" s="155"/>
      <c r="IO633" s="155"/>
      <c r="IP633" s="155"/>
      <c r="IQ633" s="155"/>
      <c r="IR633" s="155"/>
      <c r="IS633" s="155"/>
      <c r="IT633" s="155"/>
      <c r="IU633" s="155"/>
      <c r="IV633" s="155"/>
      <c r="IW633" s="155"/>
      <c r="IX633" s="155"/>
      <c r="IY633" s="155"/>
      <c r="IZ633" s="155"/>
      <c r="JA633" s="155"/>
      <c r="JB633" s="155"/>
      <c r="JC633" s="155"/>
      <c r="JD633" s="155"/>
      <c r="JE633" s="155"/>
      <c r="JF633" s="155"/>
      <c r="JG633" s="155"/>
      <c r="JH633" s="155"/>
      <c r="JI633" s="155"/>
      <c r="JJ633" s="155"/>
      <c r="JK633" s="155"/>
      <c r="JL633" s="155"/>
      <c r="JM633" s="155"/>
      <c r="JN633" s="155"/>
      <c r="JO633" s="155"/>
      <c r="JP633" s="155"/>
      <c r="JQ633" s="155"/>
      <c r="JR633" s="155"/>
      <c r="JS633" s="155"/>
      <c r="JT633" s="155"/>
      <c r="JU633" s="155"/>
      <c r="JV633" s="155"/>
      <c r="JW633" s="155"/>
      <c r="JX633" s="155"/>
      <c r="JY633" s="155"/>
      <c r="JZ633" s="155"/>
      <c r="KA633" s="155"/>
      <c r="KB633" s="155"/>
      <c r="KC633" s="155"/>
      <c r="KD633" s="155"/>
      <c r="KE633" s="155"/>
      <c r="KF633" s="155"/>
      <c r="KG633" s="155"/>
      <c r="KH633" s="155"/>
      <c r="KI633" s="155"/>
      <c r="KJ633" s="155"/>
      <c r="KK633" s="155"/>
      <c r="KL633" s="155"/>
      <c r="KM633" s="155"/>
      <c r="KN633" s="155"/>
      <c r="KO633" s="155"/>
      <c r="KP633" s="155"/>
      <c r="KQ633" s="155"/>
      <c r="KR633" s="155"/>
      <c r="KS633" s="155"/>
      <c r="KT633" s="155"/>
      <c r="KU633" s="155"/>
      <c r="KV633" s="155"/>
      <c r="KW633" s="155"/>
      <c r="KX633" s="155"/>
      <c r="KY633" s="155"/>
      <c r="KZ633" s="155"/>
      <c r="LA633" s="155"/>
      <c r="LB633" s="155"/>
      <c r="LC633" s="155"/>
      <c r="LD633" s="155"/>
      <c r="LE633" s="155"/>
      <c r="LF633" s="155"/>
      <c r="LG633" s="155"/>
      <c r="LH633" s="155"/>
      <c r="LI633" s="155"/>
      <c r="LJ633" s="155"/>
      <c r="LK633" s="155"/>
      <c r="LL633" s="155"/>
      <c r="LM633" s="155"/>
      <c r="LN633" s="155"/>
      <c r="LO633" s="155"/>
      <c r="LP633" s="155"/>
      <c r="LQ633" s="155"/>
      <c r="LR633" s="155"/>
      <c r="LS633" s="155"/>
      <c r="LT633" s="155"/>
      <c r="LU633" s="155"/>
      <c r="LV633" s="155"/>
      <c r="LW633" s="155"/>
      <c r="LX633" s="155"/>
      <c r="LY633" s="155"/>
      <c r="LZ633" s="155"/>
      <c r="MA633" s="155"/>
      <c r="MB633" s="155"/>
      <c r="MC633" s="155"/>
      <c r="MD633" s="155"/>
      <c r="ME633" s="155"/>
      <c r="MF633" s="155"/>
      <c r="MG633" s="155"/>
      <c r="MH633" s="155"/>
      <c r="MI633" s="155"/>
      <c r="MJ633" s="155"/>
      <c r="MK633" s="155"/>
      <c r="ML633" s="155"/>
      <c r="MM633" s="155"/>
      <c r="MN633" s="155"/>
      <c r="MO633" s="155"/>
      <c r="MP633" s="155"/>
      <c r="MQ633" s="155"/>
      <c r="MR633" s="155"/>
      <c r="MS633" s="155"/>
      <c r="MT633" s="155"/>
      <c r="MU633" s="155"/>
      <c r="MV633" s="155"/>
      <c r="MW633" s="155"/>
      <c r="MX633" s="155"/>
      <c r="MY633" s="155"/>
      <c r="MZ633" s="155"/>
      <c r="NA633" s="155"/>
      <c r="NB633" s="155"/>
      <c r="NC633" s="155"/>
      <c r="ND633" s="155"/>
      <c r="NE633" s="155"/>
      <c r="NF633" s="155"/>
      <c r="NG633" s="155"/>
      <c r="NH633" s="155"/>
      <c r="NI633" s="155"/>
      <c r="NJ633" s="155"/>
      <c r="NK633" s="155"/>
      <c r="NL633" s="155"/>
      <c r="NM633" s="155"/>
      <c r="NN633" s="155"/>
      <c r="NO633" s="155"/>
      <c r="NP633" s="155"/>
      <c r="NQ633" s="155"/>
      <c r="NR633" s="155"/>
      <c r="NS633" s="155"/>
      <c r="NT633" s="155"/>
      <c r="NU633" s="155"/>
      <c r="NV633" s="155"/>
      <c r="NW633" s="155"/>
      <c r="NX633" s="155"/>
      <c r="NY633" s="155"/>
      <c r="NZ633" s="155"/>
      <c r="OA633" s="155"/>
      <c r="OB633" s="155"/>
      <c r="OC633" s="155"/>
      <c r="OD633" s="155"/>
      <c r="OE633" s="155"/>
      <c r="OF633" s="155"/>
      <c r="OG633" s="155"/>
      <c r="OH633" s="155"/>
      <c r="OI633" s="155"/>
      <c r="OJ633" s="155"/>
      <c r="OK633" s="155"/>
      <c r="OL633" s="155"/>
      <c r="OM633" s="155"/>
      <c r="ON633" s="155"/>
      <c r="OO633" s="155"/>
      <c r="OP633" s="155"/>
      <c r="OQ633" s="155"/>
      <c r="OR633" s="155"/>
      <c r="OS633" s="155"/>
      <c r="OT633" s="155"/>
      <c r="OU633" s="155"/>
      <c r="OV633" s="155"/>
      <c r="OW633" s="155"/>
      <c r="OX633" s="155"/>
      <c r="OY633" s="155"/>
      <c r="OZ633" s="155"/>
      <c r="PA633" s="155"/>
      <c r="PB633" s="155"/>
      <c r="PC633" s="155"/>
      <c r="PD633" s="155"/>
      <c r="PE633" s="155"/>
      <c r="PF633" s="155"/>
      <c r="PG633" s="155"/>
      <c r="PH633" s="155"/>
      <c r="PI633" s="155"/>
      <c r="PJ633" s="155"/>
      <c r="PK633" s="155"/>
      <c r="PL633" s="155"/>
      <c r="PM633" s="155"/>
      <c r="PN633" s="155"/>
      <c r="PO633" s="155"/>
      <c r="PP633" s="155"/>
      <c r="PQ633" s="155"/>
      <c r="PR633" s="155"/>
      <c r="PS633" s="155"/>
      <c r="PT633" s="155"/>
      <c r="PU633" s="155"/>
      <c r="PV633" s="155"/>
      <c r="PW633" s="155"/>
      <c r="PX633" s="155"/>
      <c r="PY633" s="155"/>
      <c r="PZ633" s="155"/>
      <c r="QA633" s="155"/>
      <c r="QB633" s="155"/>
      <c r="QC633" s="155"/>
      <c r="QD633" s="155"/>
      <c r="QE633" s="155"/>
      <c r="QF633" s="155"/>
      <c r="QG633" s="155"/>
      <c r="QH633" s="155"/>
      <c r="QI633" s="155"/>
      <c r="QJ633" s="155"/>
      <c r="QK633" s="155"/>
      <c r="QL633" s="155"/>
      <c r="QM633" s="155"/>
      <c r="QN633" s="155"/>
      <c r="QO633" s="155"/>
      <c r="QP633" s="155"/>
      <c r="QQ633" s="155"/>
      <c r="QR633" s="155"/>
      <c r="QS633" s="155"/>
      <c r="QT633" s="155"/>
      <c r="QU633" s="155"/>
      <c r="QV633" s="155"/>
      <c r="QW633" s="155"/>
      <c r="QX633" s="155"/>
      <c r="QY633" s="155"/>
      <c r="QZ633" s="155"/>
      <c r="RA633" s="155"/>
      <c r="RB633" s="155"/>
      <c r="RC633" s="155"/>
      <c r="RD633" s="155"/>
      <c r="RE633" s="155"/>
      <c r="RF633" s="155"/>
      <c r="RG633" s="155"/>
      <c r="RH633" s="155"/>
      <c r="RI633" s="155"/>
      <c r="RJ633" s="155"/>
      <c r="RK633" s="155"/>
      <c r="RL633" s="155"/>
      <c r="RM633" s="155"/>
      <c r="RN633" s="155"/>
      <c r="RO633" s="155"/>
      <c r="RP633" s="155"/>
      <c r="RQ633" s="155"/>
      <c r="RR633" s="155"/>
      <c r="RS633" s="155"/>
      <c r="RT633" s="155"/>
      <c r="RU633" s="155"/>
      <c r="RV633" s="155"/>
      <c r="RW633" s="155"/>
      <c r="RX633" s="155"/>
      <c r="RY633" s="155"/>
      <c r="RZ633" s="155"/>
      <c r="SA633" s="155"/>
      <c r="SB633" s="155"/>
      <c r="SC633" s="155"/>
      <c r="SD633" s="155"/>
      <c r="SE633" s="155"/>
      <c r="SF633" s="155"/>
      <c r="SG633" s="155"/>
      <c r="SH633" s="155"/>
      <c r="SI633" s="155"/>
      <c r="SJ633" s="155"/>
      <c r="SK633" s="155"/>
      <c r="SL633" s="155"/>
      <c r="SM633" s="155"/>
      <c r="SN633" s="155"/>
      <c r="SO633" s="155"/>
      <c r="SP633" s="155"/>
      <c r="SQ633" s="155"/>
      <c r="SR633" s="155"/>
      <c r="SS633" s="155"/>
      <c r="ST633" s="155"/>
      <c r="SU633" s="155"/>
      <c r="SV633" s="155"/>
      <c r="SW633" s="155"/>
      <c r="SX633" s="155"/>
      <c r="SY633" s="155"/>
      <c r="SZ633" s="155"/>
      <c r="TA633" s="155"/>
      <c r="TB633" s="155"/>
      <c r="TC633" s="155"/>
      <c r="TD633" s="155"/>
      <c r="TE633" s="155"/>
      <c r="TF633" s="155"/>
      <c r="TG633" s="155"/>
      <c r="TH633" s="155"/>
      <c r="TI633" s="155"/>
      <c r="TJ633" s="155"/>
      <c r="TK633" s="155"/>
      <c r="TL633" s="155"/>
      <c r="TM633" s="155"/>
      <c r="TN633" s="155"/>
      <c r="TO633" s="155"/>
      <c r="TP633" s="155"/>
      <c r="TQ633" s="155"/>
      <c r="TR633" s="155"/>
      <c r="TS633" s="155"/>
      <c r="TT633" s="155"/>
      <c r="TU633" s="155"/>
      <c r="TV633" s="155"/>
      <c r="TW633" s="155"/>
      <c r="TX633" s="155"/>
      <c r="TY633" s="155"/>
      <c r="TZ633" s="155"/>
      <c r="UA633" s="155"/>
      <c r="UB633" s="155"/>
      <c r="UC633" s="155"/>
      <c r="UD633" s="155"/>
      <c r="UE633" s="155"/>
      <c r="UF633" s="155"/>
      <c r="UG633" s="155"/>
      <c r="UH633" s="155"/>
      <c r="UI633" s="155"/>
      <c r="UJ633" s="155"/>
      <c r="UK633" s="155"/>
      <c r="UL633" s="155"/>
      <c r="UM633" s="155"/>
      <c r="UN633" s="155"/>
      <c r="UO633" s="155"/>
      <c r="UP633" s="155"/>
      <c r="UQ633" s="155"/>
      <c r="UR633" s="155"/>
      <c r="US633" s="155"/>
      <c r="UT633" s="155"/>
      <c r="UU633" s="155"/>
      <c r="UV633" s="155"/>
      <c r="UW633" s="155"/>
      <c r="UX633" s="155"/>
      <c r="UY633" s="155"/>
      <c r="UZ633" s="155"/>
      <c r="VA633" s="155"/>
      <c r="VB633" s="155"/>
      <c r="VC633" s="155"/>
      <c r="VD633" s="155"/>
      <c r="VE633" s="155"/>
      <c r="VF633" s="155"/>
      <c r="VG633" s="155"/>
      <c r="VH633" s="155"/>
      <c r="VI633" s="155"/>
      <c r="VJ633" s="155"/>
      <c r="VK633" s="155"/>
      <c r="VL633" s="155"/>
      <c r="VM633" s="155"/>
      <c r="VN633" s="155"/>
      <c r="VO633" s="155"/>
      <c r="VP633" s="155"/>
      <c r="VQ633" s="155"/>
      <c r="VR633" s="155"/>
      <c r="VS633" s="155"/>
      <c r="VT633" s="155"/>
      <c r="VU633" s="155"/>
      <c r="VV633" s="155"/>
      <c r="VW633" s="155"/>
      <c r="VX633" s="155"/>
      <c r="VY633" s="155"/>
      <c r="VZ633" s="155"/>
      <c r="WA633" s="155"/>
      <c r="WB633" s="155"/>
      <c r="WC633" s="155"/>
      <c r="WD633" s="155"/>
      <c r="WE633" s="155"/>
      <c r="WF633" s="155"/>
      <c r="WG633" s="155"/>
      <c r="WH633" s="155"/>
      <c r="WI633" s="155"/>
      <c r="WJ633" s="155"/>
      <c r="WK633" s="155"/>
      <c r="WL633" s="155"/>
      <c r="WM633" s="155"/>
      <c r="WN633" s="155"/>
      <c r="WO633" s="155"/>
      <c r="WP633" s="155"/>
      <c r="WQ633" s="155"/>
      <c r="WR633" s="155"/>
      <c r="WS633" s="155"/>
      <c r="WT633" s="155"/>
      <c r="WU633" s="155"/>
      <c r="WV633" s="155"/>
      <c r="WW633" s="155"/>
      <c r="WX633" s="155"/>
      <c r="WY633" s="155"/>
      <c r="WZ633" s="155"/>
      <c r="XA633" s="155"/>
      <c r="XB633" s="155"/>
      <c r="XC633" s="155"/>
      <c r="XD633" s="155"/>
      <c r="XE633" s="155"/>
      <c r="XF633" s="155"/>
      <c r="XG633" s="155"/>
      <c r="XH633" s="155"/>
      <c r="XI633" s="155"/>
      <c r="XJ633" s="155"/>
      <c r="XK633" s="155"/>
      <c r="XL633" s="155"/>
      <c r="XM633" s="155"/>
      <c r="XN633" s="155"/>
      <c r="XO633" s="155"/>
      <c r="XP633" s="155"/>
      <c r="XQ633" s="155"/>
      <c r="XR633" s="155"/>
      <c r="XS633" s="155"/>
      <c r="XT633" s="155"/>
      <c r="XU633" s="155"/>
      <c r="XV633" s="155"/>
      <c r="XW633" s="155"/>
      <c r="XX633" s="155"/>
      <c r="XY633" s="155"/>
      <c r="XZ633" s="155"/>
      <c r="YA633" s="155"/>
      <c r="YB633" s="155"/>
      <c r="YC633" s="155"/>
      <c r="YD633" s="155"/>
      <c r="YE633" s="155"/>
      <c r="YF633" s="155"/>
      <c r="YG633" s="155"/>
      <c r="YH633" s="155"/>
      <c r="YI633" s="155"/>
      <c r="YJ633" s="155"/>
      <c r="YK633" s="155"/>
      <c r="YL633" s="155"/>
      <c r="YM633" s="155"/>
      <c r="YN633" s="155"/>
      <c r="YO633" s="155"/>
      <c r="YP633" s="155"/>
      <c r="YQ633" s="155"/>
      <c r="YR633" s="155"/>
      <c r="YS633" s="155"/>
      <c r="YT633" s="155"/>
      <c r="YU633" s="155"/>
      <c r="YV633" s="155"/>
      <c r="YW633" s="155"/>
      <c r="YX633" s="155"/>
      <c r="YY633" s="155"/>
      <c r="YZ633" s="155"/>
      <c r="ZA633" s="155"/>
      <c r="ZB633" s="155"/>
      <c r="ZC633" s="155"/>
      <c r="ZD633" s="155"/>
      <c r="ZE633" s="155"/>
      <c r="ZF633" s="155"/>
      <c r="ZG633" s="155"/>
      <c r="ZH633" s="155"/>
      <c r="ZI633" s="155"/>
      <c r="ZJ633" s="155"/>
      <c r="ZK633" s="155"/>
      <c r="ZL633" s="155"/>
      <c r="ZM633" s="155"/>
      <c r="ZN633" s="155"/>
      <c r="ZO633" s="155"/>
      <c r="ZP633" s="155"/>
      <c r="ZQ633" s="155"/>
      <c r="ZR633" s="155"/>
      <c r="ZS633" s="155"/>
      <c r="ZT633" s="155"/>
      <c r="ZU633" s="155"/>
      <c r="ZV633" s="155"/>
      <c r="ZW633" s="155"/>
      <c r="ZX633" s="155"/>
      <c r="ZY633" s="155"/>
      <c r="ZZ633" s="155"/>
      <c r="AAA633" s="155"/>
      <c r="AAB633" s="155"/>
      <c r="AAC633" s="155"/>
      <c r="AAD633" s="155"/>
      <c r="AAE633" s="155"/>
      <c r="AAF633" s="155"/>
      <c r="AAG633" s="155"/>
      <c r="AAH633" s="155"/>
      <c r="AAI633" s="155"/>
      <c r="AAJ633" s="155"/>
      <c r="AAK633" s="155"/>
      <c r="AAL633" s="155"/>
      <c r="AAM633" s="155"/>
      <c r="AAN633" s="155"/>
      <c r="AAO633" s="155"/>
      <c r="AAP633" s="155"/>
      <c r="AAQ633" s="155"/>
      <c r="AAR633" s="155"/>
      <c r="AAS633" s="155"/>
      <c r="AAT633" s="155"/>
      <c r="AAU633" s="155"/>
      <c r="AAV633" s="155"/>
      <c r="AAW633" s="155"/>
      <c r="AAX633" s="155"/>
      <c r="AAY633" s="155"/>
      <c r="AAZ633" s="155"/>
      <c r="ABA633" s="155"/>
      <c r="ABB633" s="155"/>
      <c r="ABC633" s="155"/>
      <c r="ABD633" s="155"/>
      <c r="ABE633" s="155"/>
      <c r="ABF633" s="155"/>
      <c r="ABG633" s="155"/>
      <c r="ABH633" s="155"/>
      <c r="ABI633" s="155"/>
      <c r="ABJ633" s="155"/>
      <c r="ABK633" s="155"/>
      <c r="ABL633" s="155"/>
      <c r="ABM633" s="155"/>
      <c r="ABN633" s="155"/>
      <c r="ABO633" s="155"/>
      <c r="ABP633" s="155"/>
      <c r="ABQ633" s="155"/>
      <c r="ABR633" s="155"/>
      <c r="ABS633" s="155"/>
      <c r="ABT633" s="155"/>
      <c r="ABU633" s="155"/>
      <c r="ABV633" s="155"/>
      <c r="ABW633" s="155"/>
      <c r="ABX633" s="155"/>
      <c r="ABY633" s="155"/>
      <c r="ABZ633" s="155"/>
      <c r="ACA633" s="155"/>
      <c r="ACB633" s="155"/>
      <c r="ACC633" s="155"/>
      <c r="ACD633" s="155"/>
      <c r="ACE633" s="155"/>
      <c r="ACF633" s="155"/>
      <c r="ACG633" s="155"/>
      <c r="ACH633" s="155"/>
      <c r="ACI633" s="155"/>
      <c r="ACJ633" s="155"/>
      <c r="ACK633" s="155"/>
      <c r="ACL633" s="155"/>
      <c r="ACM633" s="155"/>
      <c r="ACN633" s="155"/>
      <c r="ACO633" s="155"/>
      <c r="ACP633" s="155"/>
      <c r="ACQ633" s="155"/>
      <c r="ACR633" s="155"/>
      <c r="ACS633" s="155"/>
      <c r="ACT633" s="155"/>
      <c r="ACU633" s="155"/>
      <c r="ACV633" s="155"/>
      <c r="ACW633" s="155"/>
      <c r="ACX633" s="155"/>
      <c r="ACY633" s="155"/>
      <c r="ACZ633" s="155"/>
      <c r="ADA633" s="155"/>
      <c r="ADB633" s="155"/>
      <c r="ADC633" s="155"/>
      <c r="ADD633" s="155"/>
      <c r="ADE633" s="155"/>
      <c r="ADF633" s="155"/>
      <c r="ADG633" s="155"/>
      <c r="ADH633" s="155"/>
      <c r="ADI633" s="155"/>
      <c r="ADJ633" s="155"/>
      <c r="ADK633" s="155"/>
      <c r="ADL633" s="155"/>
      <c r="ADM633" s="155"/>
      <c r="ADN633" s="155"/>
      <c r="ADO633" s="155"/>
      <c r="ADP633" s="155"/>
      <c r="ADQ633" s="155"/>
      <c r="ADR633" s="155"/>
      <c r="ADS633" s="155"/>
      <c r="ADT633" s="155"/>
      <c r="ADU633" s="155"/>
      <c r="ADV633" s="155"/>
      <c r="ADW633" s="155"/>
      <c r="ADX633" s="155"/>
      <c r="ADY633" s="155"/>
      <c r="ADZ633" s="155"/>
      <c r="AEA633" s="155"/>
      <c r="AEB633" s="155"/>
      <c r="AEC633" s="155"/>
      <c r="AED633" s="155"/>
      <c r="AEE633" s="155"/>
      <c r="AEF633" s="155"/>
      <c r="AEG633" s="155"/>
      <c r="AEH633" s="155"/>
      <c r="AEI633" s="155"/>
      <c r="AEJ633" s="155"/>
      <c r="AEK633" s="155"/>
      <c r="AEL633" s="155"/>
      <c r="AEM633" s="155"/>
      <c r="AEN633" s="155"/>
      <c r="AEO633" s="155"/>
      <c r="AEP633" s="155"/>
      <c r="AEQ633" s="155"/>
      <c r="AER633" s="155"/>
      <c r="AES633" s="155"/>
      <c r="AET633" s="155"/>
      <c r="AEU633" s="155"/>
      <c r="AEV633" s="155"/>
      <c r="AEW633" s="155"/>
      <c r="AEX633" s="155"/>
      <c r="AEY633" s="155"/>
      <c r="AEZ633" s="155"/>
      <c r="AFA633" s="155"/>
      <c r="AFB633" s="155"/>
      <c r="AFC633" s="155"/>
      <c r="AFD633" s="155"/>
      <c r="AFE633" s="155"/>
      <c r="AFF633" s="155"/>
      <c r="AFG633" s="155"/>
      <c r="AFH633" s="155"/>
      <c r="AFI633" s="155"/>
      <c r="AFJ633" s="155"/>
      <c r="AFK633" s="155"/>
      <c r="AFL633" s="155"/>
      <c r="AFM633" s="155"/>
      <c r="AFN633" s="155"/>
      <c r="AFO633" s="155"/>
      <c r="AFP633" s="155"/>
      <c r="AFQ633" s="155"/>
      <c r="AFR633" s="155"/>
      <c r="AFS633" s="155"/>
      <c r="AFT633" s="155"/>
      <c r="AFU633" s="155"/>
      <c r="AFV633" s="155"/>
      <c r="AFW633" s="155"/>
      <c r="AFX633" s="155"/>
      <c r="AFY633" s="155"/>
      <c r="AFZ633" s="155"/>
      <c r="AGA633" s="155"/>
      <c r="AGB633" s="155"/>
      <c r="AGC633" s="155"/>
      <c r="AGD633" s="155"/>
      <c r="AGE633" s="155"/>
      <c r="AGF633" s="155"/>
      <c r="AGG633" s="155"/>
      <c r="AGH633" s="155"/>
      <c r="AGI633" s="155"/>
      <c r="AGJ633" s="155"/>
      <c r="AGK633" s="155"/>
      <c r="AGL633" s="155"/>
      <c r="AGM633" s="155"/>
      <c r="AGN633" s="155"/>
      <c r="AGO633" s="155"/>
      <c r="AGP633" s="155"/>
      <c r="AGQ633" s="155"/>
      <c r="AGR633" s="155"/>
      <c r="AGS633" s="155"/>
      <c r="AGT633" s="155"/>
      <c r="AGU633" s="155"/>
      <c r="AGV633" s="155"/>
      <c r="AGW633" s="155"/>
      <c r="AGX633" s="155"/>
      <c r="AGY633" s="155"/>
      <c r="AGZ633" s="155"/>
      <c r="AHA633" s="155"/>
      <c r="AHB633" s="155"/>
      <c r="AHC633" s="155"/>
      <c r="AHD633" s="155"/>
      <c r="AHE633" s="155"/>
      <c r="AHF633" s="155"/>
      <c r="AHG633" s="155"/>
      <c r="AHH633" s="155"/>
      <c r="AHI633" s="155"/>
      <c r="AHJ633" s="155"/>
      <c r="AHK633" s="155"/>
      <c r="AHL633" s="155"/>
      <c r="AHM633" s="155"/>
      <c r="AHN633" s="155"/>
      <c r="AHO633" s="155"/>
      <c r="AHP633" s="155"/>
      <c r="AHQ633" s="155"/>
      <c r="AHR633" s="155"/>
      <c r="AHS633" s="155"/>
      <c r="AHT633" s="155"/>
      <c r="AHU633" s="155"/>
      <c r="AHV633" s="155"/>
      <c r="AHW633" s="155"/>
      <c r="AHX633" s="155"/>
      <c r="AHY633" s="155"/>
      <c r="AHZ633" s="155"/>
      <c r="AIA633" s="155"/>
      <c r="AIB633" s="155"/>
      <c r="AIC633" s="155"/>
      <c r="AID633" s="155"/>
      <c r="AIE633" s="155"/>
      <c r="AIF633" s="155"/>
      <c r="AIG633" s="155"/>
      <c r="AIH633" s="155"/>
      <c r="AII633" s="155"/>
      <c r="AIJ633" s="155"/>
      <c r="AIK633" s="155"/>
      <c r="AIL633" s="155"/>
      <c r="AIM633" s="155"/>
      <c r="AIN633" s="155"/>
      <c r="AIO633" s="155"/>
      <c r="AIP633" s="155"/>
      <c r="AIQ633" s="155"/>
      <c r="AIR633" s="155"/>
      <c r="AIS633" s="155"/>
      <c r="AIT633" s="155"/>
      <c r="AIU633" s="155"/>
      <c r="AIV633" s="155"/>
      <c r="AIW633" s="155"/>
      <c r="AIX633" s="155"/>
      <c r="AIY633" s="155"/>
      <c r="AIZ633" s="155"/>
      <c r="AJA633" s="155"/>
      <c r="AJB633" s="155"/>
      <c r="AJC633" s="155"/>
      <c r="AJD633" s="155"/>
      <c r="AJE633" s="155"/>
      <c r="AJF633" s="155"/>
      <c r="AJG633" s="155"/>
      <c r="AJH633" s="155"/>
      <c r="AJI633" s="155"/>
      <c r="AJJ633" s="155"/>
      <c r="AJK633" s="155"/>
      <c r="AJL633" s="155"/>
      <c r="AJM633" s="155"/>
      <c r="AJN633" s="155"/>
      <c r="AJO633" s="155"/>
      <c r="AJP633" s="155"/>
      <c r="AJQ633" s="155"/>
      <c r="AJR633" s="155"/>
      <c r="AJS633" s="155"/>
      <c r="AJT633" s="155"/>
      <c r="AJU633" s="155"/>
      <c r="AJV633" s="155"/>
      <c r="AJW633" s="155"/>
      <c r="AJX633" s="155"/>
      <c r="AJY633" s="155"/>
      <c r="AJZ633" s="155"/>
      <c r="AKA633" s="155"/>
      <c r="AKB633" s="155"/>
      <c r="AKC633" s="155"/>
      <c r="AKD633" s="155"/>
      <c r="AKE633" s="155"/>
      <c r="AKF633" s="155"/>
      <c r="AKG633" s="155"/>
      <c r="AKH633" s="155"/>
      <c r="AKI633" s="155"/>
      <c r="AKJ633" s="155"/>
      <c r="AKK633" s="155"/>
      <c r="AKL633" s="155"/>
      <c r="AKM633" s="155"/>
      <c r="AKN633" s="155"/>
      <c r="AKO633" s="155"/>
      <c r="AKP633" s="155"/>
      <c r="AKQ633" s="155"/>
      <c r="AKR633" s="155"/>
      <c r="AKS633" s="155"/>
      <c r="AKT633" s="155"/>
      <c r="AKU633" s="155"/>
      <c r="AKV633" s="155"/>
      <c r="AKW633" s="155"/>
      <c r="AKX633" s="155"/>
      <c r="AKY633" s="155"/>
      <c r="AKZ633" s="155"/>
      <c r="ALA633" s="155"/>
      <c r="ALB633" s="155"/>
      <c r="ALC633" s="155"/>
      <c r="ALD633" s="155"/>
      <c r="ALE633" s="155"/>
      <c r="ALF633" s="155"/>
      <c r="ALG633" s="155"/>
      <c r="ALH633" s="155"/>
      <c r="ALI633" s="155"/>
      <c r="ALJ633" s="155"/>
      <c r="ALK633" s="155"/>
      <c r="ALL633" s="155"/>
      <c r="ALM633" s="155"/>
      <c r="ALN633" s="155"/>
      <c r="ALO633" s="155"/>
      <c r="ALP633" s="155"/>
      <c r="ALQ633" s="155"/>
      <c r="ALR633" s="155"/>
      <c r="ALS633" s="155"/>
      <c r="ALT633" s="155"/>
      <c r="ALU633" s="155"/>
      <c r="ALV633" s="155"/>
      <c r="ALW633" s="155"/>
      <c r="ALX633" s="155"/>
      <c r="ALY633" s="155"/>
      <c r="ALZ633" s="155"/>
      <c r="AMA633" s="155"/>
      <c r="AMB633" s="155"/>
      <c r="AMC633" s="155"/>
      <c r="AMD633" s="155"/>
      <c r="AME633" s="155"/>
      <c r="AMF633" s="155"/>
      <c r="AMG633" s="155"/>
      <c r="AMH633" s="155"/>
      <c r="AMI633" s="155"/>
      <c r="AMJ633" s="155"/>
      <c r="AMK633" s="155"/>
      <c r="AML633" s="155"/>
    </row>
    <row r="634" spans="1:1026" ht="17.25" customHeight="1" x14ac:dyDescent="0.25">
      <c r="A634" s="258" t="s">
        <v>25421</v>
      </c>
      <c r="B634" s="257">
        <v>634</v>
      </c>
      <c r="C634" s="258" t="s">
        <v>25423</v>
      </c>
      <c r="D634" s="308" t="s">
        <v>25424</v>
      </c>
      <c r="E634" s="277"/>
      <c r="F634" s="278"/>
      <c r="G634" s="280"/>
      <c r="H634" s="280"/>
      <c r="I634" s="489" t="s">
        <v>750</v>
      </c>
      <c r="J634" s="278">
        <v>2</v>
      </c>
      <c r="K634" s="278">
        <v>2</v>
      </c>
      <c r="L634" s="278"/>
      <c r="M634" s="278"/>
      <c r="N634" s="278"/>
      <c r="O634" s="278"/>
      <c r="P634" s="278"/>
      <c r="Q634" s="278"/>
      <c r="R634" s="278"/>
      <c r="S634" s="278"/>
      <c r="T634" s="278"/>
      <c r="U634" s="278"/>
      <c r="V634" s="278"/>
      <c r="W634" s="283">
        <f t="shared" si="286"/>
        <v>100</v>
      </c>
      <c r="X634" s="283">
        <f t="shared" si="287"/>
        <v>100</v>
      </c>
      <c r="Y634" s="283">
        <f t="shared" si="299"/>
        <v>100</v>
      </c>
      <c r="Z634" s="283">
        <f t="shared" si="288"/>
        <v>100</v>
      </c>
      <c r="AA634" s="283">
        <f t="shared" si="289"/>
        <v>100</v>
      </c>
      <c r="AB634" s="287">
        <f t="shared" si="290"/>
        <v>100</v>
      </c>
      <c r="AC634" s="287">
        <f t="shared" si="291"/>
        <v>100</v>
      </c>
      <c r="AD634" s="287">
        <f t="shared" si="292"/>
        <v>100</v>
      </c>
      <c r="AE634" s="284">
        <f t="shared" si="293"/>
        <v>100</v>
      </c>
      <c r="AF634" s="284">
        <f t="shared" si="294"/>
        <v>100</v>
      </c>
      <c r="AG634" s="268">
        <f t="shared" si="295"/>
        <v>10</v>
      </c>
      <c r="AH634" s="268">
        <f t="shared" si="296"/>
        <v>10</v>
      </c>
      <c r="AI634" s="268">
        <f t="shared" si="297"/>
        <v>100</v>
      </c>
      <c r="AJ634" s="268">
        <f t="shared" si="298"/>
        <v>100</v>
      </c>
      <c r="AK634" s="490" t="s">
        <v>750</v>
      </c>
      <c r="AL634" s="277"/>
      <c r="AM634" s="277">
        <v>3</v>
      </c>
      <c r="AN634" s="490"/>
      <c r="AO634" s="277"/>
      <c r="AP634" s="277"/>
      <c r="AQ634" s="277"/>
      <c r="AR634" s="356" t="s">
        <v>31778</v>
      </c>
      <c r="AS634" s="356"/>
      <c r="AT634" s="277"/>
      <c r="AU634" s="277"/>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c r="BV634" s="155"/>
      <c r="BW634" s="155"/>
      <c r="BX634" s="155"/>
      <c r="BY634" s="155"/>
      <c r="BZ634" s="155"/>
      <c r="CA634" s="155"/>
      <c r="CB634" s="155"/>
      <c r="CC634" s="155"/>
      <c r="CD634" s="155"/>
      <c r="CE634" s="155"/>
      <c r="CF634" s="155"/>
      <c r="CG634" s="155"/>
      <c r="CH634" s="155"/>
      <c r="CI634" s="155"/>
      <c r="CJ634" s="155"/>
      <c r="CK634" s="155"/>
      <c r="CL634" s="155"/>
      <c r="CM634" s="155"/>
      <c r="CN634" s="155"/>
      <c r="CO634" s="155"/>
      <c r="CP634" s="155"/>
      <c r="CQ634" s="155"/>
      <c r="CR634" s="155"/>
      <c r="CS634" s="155"/>
      <c r="CT634" s="155"/>
      <c r="CU634" s="155"/>
      <c r="CV634" s="155"/>
      <c r="CW634" s="155"/>
      <c r="CX634" s="155"/>
      <c r="CY634" s="155"/>
      <c r="CZ634" s="155"/>
      <c r="DA634" s="155"/>
      <c r="DB634" s="155"/>
      <c r="DC634" s="155"/>
      <c r="DD634" s="155"/>
      <c r="DE634" s="155"/>
      <c r="DF634" s="155"/>
      <c r="DG634" s="155"/>
      <c r="DH634" s="155"/>
      <c r="DI634" s="155"/>
      <c r="DJ634" s="155"/>
      <c r="DK634" s="155"/>
      <c r="DL634" s="155"/>
      <c r="DM634" s="155"/>
      <c r="DN634" s="155"/>
      <c r="DO634" s="155"/>
      <c r="DP634" s="155"/>
      <c r="DQ634" s="155"/>
      <c r="DR634" s="155"/>
      <c r="DS634" s="155"/>
      <c r="DT634" s="155"/>
      <c r="DU634" s="155"/>
      <c r="DV634" s="155"/>
      <c r="DW634" s="155"/>
      <c r="DX634" s="155"/>
      <c r="DY634" s="155"/>
      <c r="DZ634" s="155"/>
      <c r="EA634" s="155"/>
      <c r="EB634" s="155"/>
      <c r="EC634" s="155"/>
      <c r="ED634" s="155"/>
      <c r="EE634" s="155"/>
      <c r="EF634" s="155"/>
      <c r="EG634" s="155"/>
      <c r="EH634" s="155"/>
      <c r="EI634" s="155"/>
      <c r="EJ634" s="155"/>
      <c r="EK634" s="155"/>
      <c r="EL634" s="155"/>
      <c r="EM634" s="155"/>
      <c r="EN634" s="155"/>
      <c r="EO634" s="155"/>
      <c r="EP634" s="155"/>
      <c r="EQ634" s="155"/>
      <c r="ER634" s="155"/>
      <c r="ES634" s="155"/>
      <c r="ET634" s="155"/>
      <c r="EU634" s="155"/>
      <c r="EV634" s="155"/>
      <c r="EW634" s="155"/>
      <c r="EX634" s="155"/>
      <c r="EY634" s="155"/>
      <c r="EZ634" s="155"/>
      <c r="FA634" s="155"/>
      <c r="FB634" s="155"/>
      <c r="FC634" s="155"/>
      <c r="FD634" s="155"/>
      <c r="FE634" s="155"/>
      <c r="FF634" s="155"/>
      <c r="FG634" s="155"/>
      <c r="FH634" s="155"/>
      <c r="FI634" s="155"/>
      <c r="FJ634" s="155"/>
      <c r="FK634" s="155"/>
      <c r="FL634" s="155"/>
      <c r="FM634" s="155"/>
      <c r="FN634" s="155"/>
      <c r="FO634" s="155"/>
      <c r="FP634" s="155"/>
      <c r="FQ634" s="155"/>
      <c r="FR634" s="155"/>
      <c r="FS634" s="155"/>
      <c r="FT634" s="155"/>
      <c r="FU634" s="155"/>
      <c r="FV634" s="155"/>
      <c r="FW634" s="155"/>
      <c r="FX634" s="155"/>
      <c r="FY634" s="155"/>
      <c r="FZ634" s="155"/>
      <c r="GA634" s="155"/>
      <c r="GB634" s="155"/>
      <c r="GC634" s="155"/>
      <c r="GD634" s="155"/>
      <c r="GE634" s="155"/>
      <c r="GF634" s="155"/>
      <c r="GG634" s="155"/>
      <c r="GH634" s="155"/>
      <c r="GI634" s="155"/>
      <c r="GJ634" s="155"/>
      <c r="GK634" s="155"/>
      <c r="GL634" s="155"/>
      <c r="GM634" s="155"/>
      <c r="GN634" s="155"/>
      <c r="GO634" s="155"/>
      <c r="GP634" s="155"/>
      <c r="GQ634" s="155"/>
      <c r="GR634" s="155"/>
      <c r="GS634" s="155"/>
      <c r="GT634" s="155"/>
      <c r="GU634" s="155"/>
      <c r="GV634" s="155"/>
      <c r="GW634" s="155"/>
      <c r="GX634" s="155"/>
      <c r="GY634" s="155"/>
      <c r="GZ634" s="155"/>
      <c r="HA634" s="155"/>
      <c r="HB634" s="155"/>
      <c r="HC634" s="155"/>
      <c r="HD634" s="155"/>
      <c r="HE634" s="155"/>
      <c r="HF634" s="155"/>
      <c r="HG634" s="155"/>
      <c r="HH634" s="155"/>
      <c r="HI634" s="155"/>
      <c r="HJ634" s="155"/>
      <c r="HK634" s="155"/>
      <c r="HL634" s="155"/>
      <c r="HM634" s="155"/>
      <c r="HN634" s="155"/>
      <c r="HO634" s="155"/>
      <c r="HP634" s="155"/>
      <c r="HQ634" s="155"/>
      <c r="HR634" s="155"/>
      <c r="HS634" s="155"/>
      <c r="HT634" s="155"/>
      <c r="HU634" s="155"/>
      <c r="HV634" s="155"/>
      <c r="HW634" s="155"/>
      <c r="HX634" s="155"/>
      <c r="HY634" s="155"/>
      <c r="HZ634" s="155"/>
      <c r="IA634" s="155"/>
      <c r="IB634" s="155"/>
      <c r="IC634" s="155"/>
      <c r="ID634" s="155"/>
      <c r="IE634" s="155"/>
      <c r="IF634" s="155"/>
      <c r="IG634" s="155"/>
      <c r="IH634" s="155"/>
      <c r="II634" s="155"/>
      <c r="IJ634" s="155"/>
      <c r="IK634" s="155"/>
      <c r="IL634" s="155"/>
      <c r="IM634" s="155"/>
      <c r="IN634" s="155"/>
      <c r="IO634" s="155"/>
      <c r="IP634" s="155"/>
      <c r="IQ634" s="155"/>
      <c r="IR634" s="155"/>
      <c r="IS634" s="155"/>
      <c r="IT634" s="155"/>
      <c r="IU634" s="155"/>
      <c r="IV634" s="155"/>
      <c r="IW634" s="155"/>
      <c r="IX634" s="155"/>
      <c r="IY634" s="155"/>
      <c r="IZ634" s="155"/>
      <c r="JA634" s="155"/>
      <c r="JB634" s="155"/>
      <c r="JC634" s="155"/>
      <c r="JD634" s="155"/>
      <c r="JE634" s="155"/>
      <c r="JF634" s="155"/>
      <c r="JG634" s="155"/>
      <c r="JH634" s="155"/>
      <c r="JI634" s="155"/>
      <c r="JJ634" s="155"/>
      <c r="JK634" s="155"/>
      <c r="JL634" s="155"/>
      <c r="JM634" s="155"/>
      <c r="JN634" s="155"/>
      <c r="JO634" s="155"/>
      <c r="JP634" s="155"/>
      <c r="JQ634" s="155"/>
      <c r="JR634" s="155"/>
      <c r="JS634" s="155"/>
      <c r="JT634" s="155"/>
      <c r="JU634" s="155"/>
      <c r="JV634" s="155"/>
      <c r="JW634" s="155"/>
      <c r="JX634" s="155"/>
      <c r="JY634" s="155"/>
      <c r="JZ634" s="155"/>
      <c r="KA634" s="155"/>
      <c r="KB634" s="155"/>
      <c r="KC634" s="155"/>
      <c r="KD634" s="155"/>
      <c r="KE634" s="155"/>
      <c r="KF634" s="155"/>
      <c r="KG634" s="155"/>
      <c r="KH634" s="155"/>
      <c r="KI634" s="155"/>
      <c r="KJ634" s="155"/>
      <c r="KK634" s="155"/>
      <c r="KL634" s="155"/>
      <c r="KM634" s="155"/>
      <c r="KN634" s="155"/>
      <c r="KO634" s="155"/>
      <c r="KP634" s="155"/>
      <c r="KQ634" s="155"/>
      <c r="KR634" s="155"/>
      <c r="KS634" s="155"/>
      <c r="KT634" s="155"/>
      <c r="KU634" s="155"/>
      <c r="KV634" s="155"/>
      <c r="KW634" s="155"/>
      <c r="KX634" s="155"/>
      <c r="KY634" s="155"/>
      <c r="KZ634" s="155"/>
      <c r="LA634" s="155"/>
      <c r="LB634" s="155"/>
      <c r="LC634" s="155"/>
      <c r="LD634" s="155"/>
      <c r="LE634" s="155"/>
      <c r="LF634" s="155"/>
      <c r="LG634" s="155"/>
      <c r="LH634" s="155"/>
      <c r="LI634" s="155"/>
      <c r="LJ634" s="155"/>
      <c r="LK634" s="155"/>
      <c r="LL634" s="155"/>
      <c r="LM634" s="155"/>
      <c r="LN634" s="155"/>
      <c r="LO634" s="155"/>
      <c r="LP634" s="155"/>
      <c r="LQ634" s="155"/>
      <c r="LR634" s="155"/>
      <c r="LS634" s="155"/>
      <c r="LT634" s="155"/>
      <c r="LU634" s="155"/>
      <c r="LV634" s="155"/>
      <c r="LW634" s="155"/>
      <c r="LX634" s="155"/>
      <c r="LY634" s="155"/>
      <c r="LZ634" s="155"/>
      <c r="MA634" s="155"/>
      <c r="MB634" s="155"/>
      <c r="MC634" s="155"/>
      <c r="MD634" s="155"/>
      <c r="ME634" s="155"/>
      <c r="MF634" s="155"/>
      <c r="MG634" s="155"/>
      <c r="MH634" s="155"/>
      <c r="MI634" s="155"/>
      <c r="MJ634" s="155"/>
      <c r="MK634" s="155"/>
      <c r="ML634" s="155"/>
      <c r="MM634" s="155"/>
      <c r="MN634" s="155"/>
      <c r="MO634" s="155"/>
      <c r="MP634" s="155"/>
      <c r="MQ634" s="155"/>
      <c r="MR634" s="155"/>
      <c r="MS634" s="155"/>
      <c r="MT634" s="155"/>
      <c r="MU634" s="155"/>
      <c r="MV634" s="155"/>
      <c r="MW634" s="155"/>
      <c r="MX634" s="155"/>
      <c r="MY634" s="155"/>
      <c r="MZ634" s="155"/>
      <c r="NA634" s="155"/>
      <c r="NB634" s="155"/>
      <c r="NC634" s="155"/>
      <c r="ND634" s="155"/>
      <c r="NE634" s="155"/>
      <c r="NF634" s="155"/>
      <c r="NG634" s="155"/>
      <c r="NH634" s="155"/>
      <c r="NI634" s="155"/>
      <c r="NJ634" s="155"/>
      <c r="NK634" s="155"/>
      <c r="NL634" s="155"/>
      <c r="NM634" s="155"/>
      <c r="NN634" s="155"/>
      <c r="NO634" s="155"/>
      <c r="NP634" s="155"/>
      <c r="NQ634" s="155"/>
      <c r="NR634" s="155"/>
      <c r="NS634" s="155"/>
      <c r="NT634" s="155"/>
      <c r="NU634" s="155"/>
      <c r="NV634" s="155"/>
      <c r="NW634" s="155"/>
      <c r="NX634" s="155"/>
      <c r="NY634" s="155"/>
      <c r="NZ634" s="155"/>
      <c r="OA634" s="155"/>
      <c r="OB634" s="155"/>
      <c r="OC634" s="155"/>
      <c r="OD634" s="155"/>
      <c r="OE634" s="155"/>
      <c r="OF634" s="155"/>
      <c r="OG634" s="155"/>
      <c r="OH634" s="155"/>
      <c r="OI634" s="155"/>
      <c r="OJ634" s="155"/>
      <c r="OK634" s="155"/>
      <c r="OL634" s="155"/>
      <c r="OM634" s="155"/>
      <c r="ON634" s="155"/>
      <c r="OO634" s="155"/>
      <c r="OP634" s="155"/>
      <c r="OQ634" s="155"/>
      <c r="OR634" s="155"/>
      <c r="OS634" s="155"/>
      <c r="OT634" s="155"/>
      <c r="OU634" s="155"/>
      <c r="OV634" s="155"/>
      <c r="OW634" s="155"/>
      <c r="OX634" s="155"/>
      <c r="OY634" s="155"/>
      <c r="OZ634" s="155"/>
      <c r="PA634" s="155"/>
      <c r="PB634" s="155"/>
      <c r="PC634" s="155"/>
      <c r="PD634" s="155"/>
      <c r="PE634" s="155"/>
      <c r="PF634" s="155"/>
      <c r="PG634" s="155"/>
      <c r="PH634" s="155"/>
      <c r="PI634" s="155"/>
      <c r="PJ634" s="155"/>
      <c r="PK634" s="155"/>
      <c r="PL634" s="155"/>
      <c r="PM634" s="155"/>
      <c r="PN634" s="155"/>
      <c r="PO634" s="155"/>
      <c r="PP634" s="155"/>
      <c r="PQ634" s="155"/>
      <c r="PR634" s="155"/>
      <c r="PS634" s="155"/>
      <c r="PT634" s="155"/>
      <c r="PU634" s="155"/>
      <c r="PV634" s="155"/>
      <c r="PW634" s="155"/>
      <c r="PX634" s="155"/>
      <c r="PY634" s="155"/>
      <c r="PZ634" s="155"/>
      <c r="QA634" s="155"/>
      <c r="QB634" s="155"/>
      <c r="QC634" s="155"/>
      <c r="QD634" s="155"/>
      <c r="QE634" s="155"/>
      <c r="QF634" s="155"/>
      <c r="QG634" s="155"/>
      <c r="QH634" s="155"/>
      <c r="QI634" s="155"/>
      <c r="QJ634" s="155"/>
      <c r="QK634" s="155"/>
      <c r="QL634" s="155"/>
      <c r="QM634" s="155"/>
      <c r="QN634" s="155"/>
      <c r="QO634" s="155"/>
      <c r="QP634" s="155"/>
      <c r="QQ634" s="155"/>
      <c r="QR634" s="155"/>
      <c r="QS634" s="155"/>
      <c r="QT634" s="155"/>
      <c r="QU634" s="155"/>
      <c r="QV634" s="155"/>
      <c r="QW634" s="155"/>
      <c r="QX634" s="155"/>
      <c r="QY634" s="155"/>
      <c r="QZ634" s="155"/>
      <c r="RA634" s="155"/>
      <c r="RB634" s="155"/>
      <c r="RC634" s="155"/>
      <c r="RD634" s="155"/>
      <c r="RE634" s="155"/>
      <c r="RF634" s="155"/>
      <c r="RG634" s="155"/>
      <c r="RH634" s="155"/>
      <c r="RI634" s="155"/>
      <c r="RJ634" s="155"/>
      <c r="RK634" s="155"/>
      <c r="RL634" s="155"/>
      <c r="RM634" s="155"/>
      <c r="RN634" s="155"/>
      <c r="RO634" s="155"/>
      <c r="RP634" s="155"/>
      <c r="RQ634" s="155"/>
      <c r="RR634" s="155"/>
      <c r="RS634" s="155"/>
      <c r="RT634" s="155"/>
      <c r="RU634" s="155"/>
      <c r="RV634" s="155"/>
      <c r="RW634" s="155"/>
      <c r="RX634" s="155"/>
      <c r="RY634" s="155"/>
      <c r="RZ634" s="155"/>
      <c r="SA634" s="155"/>
      <c r="SB634" s="155"/>
      <c r="SC634" s="155"/>
      <c r="SD634" s="155"/>
      <c r="SE634" s="155"/>
      <c r="SF634" s="155"/>
      <c r="SG634" s="155"/>
      <c r="SH634" s="155"/>
      <c r="SI634" s="155"/>
      <c r="SJ634" s="155"/>
      <c r="SK634" s="155"/>
      <c r="SL634" s="155"/>
      <c r="SM634" s="155"/>
      <c r="SN634" s="155"/>
      <c r="SO634" s="155"/>
      <c r="SP634" s="155"/>
      <c r="SQ634" s="155"/>
      <c r="SR634" s="155"/>
      <c r="SS634" s="155"/>
      <c r="ST634" s="155"/>
      <c r="SU634" s="155"/>
      <c r="SV634" s="155"/>
      <c r="SW634" s="155"/>
      <c r="SX634" s="155"/>
      <c r="SY634" s="155"/>
      <c r="SZ634" s="155"/>
      <c r="TA634" s="155"/>
      <c r="TB634" s="155"/>
      <c r="TC634" s="155"/>
      <c r="TD634" s="155"/>
      <c r="TE634" s="155"/>
      <c r="TF634" s="155"/>
      <c r="TG634" s="155"/>
      <c r="TH634" s="155"/>
      <c r="TI634" s="155"/>
      <c r="TJ634" s="155"/>
      <c r="TK634" s="155"/>
      <c r="TL634" s="155"/>
      <c r="TM634" s="155"/>
      <c r="TN634" s="155"/>
      <c r="TO634" s="155"/>
      <c r="TP634" s="155"/>
      <c r="TQ634" s="155"/>
      <c r="TR634" s="155"/>
      <c r="TS634" s="155"/>
      <c r="TT634" s="155"/>
      <c r="TU634" s="155"/>
      <c r="TV634" s="155"/>
      <c r="TW634" s="155"/>
      <c r="TX634" s="155"/>
      <c r="TY634" s="155"/>
      <c r="TZ634" s="155"/>
      <c r="UA634" s="155"/>
      <c r="UB634" s="155"/>
      <c r="UC634" s="155"/>
      <c r="UD634" s="155"/>
      <c r="UE634" s="155"/>
      <c r="UF634" s="155"/>
      <c r="UG634" s="155"/>
      <c r="UH634" s="155"/>
      <c r="UI634" s="155"/>
      <c r="UJ634" s="155"/>
      <c r="UK634" s="155"/>
      <c r="UL634" s="155"/>
      <c r="UM634" s="155"/>
      <c r="UN634" s="155"/>
      <c r="UO634" s="155"/>
      <c r="UP634" s="155"/>
      <c r="UQ634" s="155"/>
      <c r="UR634" s="155"/>
      <c r="US634" s="155"/>
      <c r="UT634" s="155"/>
      <c r="UU634" s="155"/>
      <c r="UV634" s="155"/>
      <c r="UW634" s="155"/>
      <c r="UX634" s="155"/>
      <c r="UY634" s="155"/>
      <c r="UZ634" s="155"/>
      <c r="VA634" s="155"/>
      <c r="VB634" s="155"/>
      <c r="VC634" s="155"/>
      <c r="VD634" s="155"/>
      <c r="VE634" s="155"/>
      <c r="VF634" s="155"/>
      <c r="VG634" s="155"/>
      <c r="VH634" s="155"/>
      <c r="VI634" s="155"/>
      <c r="VJ634" s="155"/>
      <c r="VK634" s="155"/>
      <c r="VL634" s="155"/>
      <c r="VM634" s="155"/>
      <c r="VN634" s="155"/>
      <c r="VO634" s="155"/>
      <c r="VP634" s="155"/>
      <c r="VQ634" s="155"/>
      <c r="VR634" s="155"/>
      <c r="VS634" s="155"/>
      <c r="VT634" s="155"/>
      <c r="VU634" s="155"/>
      <c r="VV634" s="155"/>
      <c r="VW634" s="155"/>
      <c r="VX634" s="155"/>
      <c r="VY634" s="155"/>
      <c r="VZ634" s="155"/>
      <c r="WA634" s="155"/>
      <c r="WB634" s="155"/>
      <c r="WC634" s="155"/>
      <c r="WD634" s="155"/>
      <c r="WE634" s="155"/>
      <c r="WF634" s="155"/>
      <c r="WG634" s="155"/>
      <c r="WH634" s="155"/>
      <c r="WI634" s="155"/>
      <c r="WJ634" s="155"/>
      <c r="WK634" s="155"/>
      <c r="WL634" s="155"/>
      <c r="WM634" s="155"/>
      <c r="WN634" s="155"/>
      <c r="WO634" s="155"/>
      <c r="WP634" s="155"/>
      <c r="WQ634" s="155"/>
      <c r="WR634" s="155"/>
      <c r="WS634" s="155"/>
      <c r="WT634" s="155"/>
      <c r="WU634" s="155"/>
      <c r="WV634" s="155"/>
      <c r="WW634" s="155"/>
      <c r="WX634" s="155"/>
      <c r="WY634" s="155"/>
      <c r="WZ634" s="155"/>
      <c r="XA634" s="155"/>
      <c r="XB634" s="155"/>
      <c r="XC634" s="155"/>
      <c r="XD634" s="155"/>
      <c r="XE634" s="155"/>
      <c r="XF634" s="155"/>
      <c r="XG634" s="155"/>
      <c r="XH634" s="155"/>
      <c r="XI634" s="155"/>
      <c r="XJ634" s="155"/>
      <c r="XK634" s="155"/>
      <c r="XL634" s="155"/>
      <c r="XM634" s="155"/>
      <c r="XN634" s="155"/>
      <c r="XO634" s="155"/>
      <c r="XP634" s="155"/>
      <c r="XQ634" s="155"/>
      <c r="XR634" s="155"/>
      <c r="XS634" s="155"/>
      <c r="XT634" s="155"/>
      <c r="XU634" s="155"/>
      <c r="XV634" s="155"/>
      <c r="XW634" s="155"/>
      <c r="XX634" s="155"/>
      <c r="XY634" s="155"/>
      <c r="XZ634" s="155"/>
      <c r="YA634" s="155"/>
      <c r="YB634" s="155"/>
      <c r="YC634" s="155"/>
      <c r="YD634" s="155"/>
      <c r="YE634" s="155"/>
      <c r="YF634" s="155"/>
      <c r="YG634" s="155"/>
      <c r="YH634" s="155"/>
      <c r="YI634" s="155"/>
      <c r="YJ634" s="155"/>
      <c r="YK634" s="155"/>
      <c r="YL634" s="155"/>
      <c r="YM634" s="155"/>
      <c r="YN634" s="155"/>
      <c r="YO634" s="155"/>
      <c r="YP634" s="155"/>
      <c r="YQ634" s="155"/>
      <c r="YR634" s="155"/>
      <c r="YS634" s="155"/>
      <c r="YT634" s="155"/>
      <c r="YU634" s="155"/>
      <c r="YV634" s="155"/>
      <c r="YW634" s="155"/>
      <c r="YX634" s="155"/>
      <c r="YY634" s="155"/>
      <c r="YZ634" s="155"/>
      <c r="ZA634" s="155"/>
      <c r="ZB634" s="155"/>
      <c r="ZC634" s="155"/>
      <c r="ZD634" s="155"/>
      <c r="ZE634" s="155"/>
      <c r="ZF634" s="155"/>
      <c r="ZG634" s="155"/>
      <c r="ZH634" s="155"/>
      <c r="ZI634" s="155"/>
      <c r="ZJ634" s="155"/>
      <c r="ZK634" s="155"/>
      <c r="ZL634" s="155"/>
      <c r="ZM634" s="155"/>
      <c r="ZN634" s="155"/>
      <c r="ZO634" s="155"/>
      <c r="ZP634" s="155"/>
      <c r="ZQ634" s="155"/>
      <c r="ZR634" s="155"/>
      <c r="ZS634" s="155"/>
      <c r="ZT634" s="155"/>
      <c r="ZU634" s="155"/>
      <c r="ZV634" s="155"/>
      <c r="ZW634" s="155"/>
      <c r="ZX634" s="155"/>
      <c r="ZY634" s="155"/>
      <c r="ZZ634" s="155"/>
      <c r="AAA634" s="155"/>
      <c r="AAB634" s="155"/>
      <c r="AAC634" s="155"/>
      <c r="AAD634" s="155"/>
      <c r="AAE634" s="155"/>
      <c r="AAF634" s="155"/>
      <c r="AAG634" s="155"/>
      <c r="AAH634" s="155"/>
      <c r="AAI634" s="155"/>
      <c r="AAJ634" s="155"/>
      <c r="AAK634" s="155"/>
      <c r="AAL634" s="155"/>
      <c r="AAM634" s="155"/>
      <c r="AAN634" s="155"/>
      <c r="AAO634" s="155"/>
      <c r="AAP634" s="155"/>
      <c r="AAQ634" s="155"/>
      <c r="AAR634" s="155"/>
      <c r="AAS634" s="155"/>
      <c r="AAT634" s="155"/>
      <c r="AAU634" s="155"/>
      <c r="AAV634" s="155"/>
      <c r="AAW634" s="155"/>
      <c r="AAX634" s="155"/>
      <c r="AAY634" s="155"/>
      <c r="AAZ634" s="155"/>
      <c r="ABA634" s="155"/>
      <c r="ABB634" s="155"/>
      <c r="ABC634" s="155"/>
      <c r="ABD634" s="155"/>
      <c r="ABE634" s="155"/>
      <c r="ABF634" s="155"/>
      <c r="ABG634" s="155"/>
      <c r="ABH634" s="155"/>
      <c r="ABI634" s="155"/>
      <c r="ABJ634" s="155"/>
      <c r="ABK634" s="155"/>
      <c r="ABL634" s="155"/>
      <c r="ABM634" s="155"/>
      <c r="ABN634" s="155"/>
      <c r="ABO634" s="155"/>
      <c r="ABP634" s="155"/>
      <c r="ABQ634" s="155"/>
      <c r="ABR634" s="155"/>
      <c r="ABS634" s="155"/>
      <c r="ABT634" s="155"/>
      <c r="ABU634" s="155"/>
      <c r="ABV634" s="155"/>
      <c r="ABW634" s="155"/>
      <c r="ABX634" s="155"/>
      <c r="ABY634" s="155"/>
      <c r="ABZ634" s="155"/>
      <c r="ACA634" s="155"/>
      <c r="ACB634" s="155"/>
      <c r="ACC634" s="155"/>
      <c r="ACD634" s="155"/>
      <c r="ACE634" s="155"/>
      <c r="ACF634" s="155"/>
      <c r="ACG634" s="155"/>
      <c r="ACH634" s="155"/>
      <c r="ACI634" s="155"/>
      <c r="ACJ634" s="155"/>
      <c r="ACK634" s="155"/>
      <c r="ACL634" s="155"/>
      <c r="ACM634" s="155"/>
      <c r="ACN634" s="155"/>
      <c r="ACO634" s="155"/>
      <c r="ACP634" s="155"/>
      <c r="ACQ634" s="155"/>
      <c r="ACR634" s="155"/>
      <c r="ACS634" s="155"/>
      <c r="ACT634" s="155"/>
      <c r="ACU634" s="155"/>
      <c r="ACV634" s="155"/>
      <c r="ACW634" s="155"/>
      <c r="ACX634" s="155"/>
      <c r="ACY634" s="155"/>
      <c r="ACZ634" s="155"/>
      <c r="ADA634" s="155"/>
      <c r="ADB634" s="155"/>
      <c r="ADC634" s="155"/>
      <c r="ADD634" s="155"/>
      <c r="ADE634" s="155"/>
      <c r="ADF634" s="155"/>
      <c r="ADG634" s="155"/>
      <c r="ADH634" s="155"/>
      <c r="ADI634" s="155"/>
      <c r="ADJ634" s="155"/>
      <c r="ADK634" s="155"/>
      <c r="ADL634" s="155"/>
      <c r="ADM634" s="155"/>
      <c r="ADN634" s="155"/>
      <c r="ADO634" s="155"/>
      <c r="ADP634" s="155"/>
      <c r="ADQ634" s="155"/>
      <c r="ADR634" s="155"/>
      <c r="ADS634" s="155"/>
      <c r="ADT634" s="155"/>
      <c r="ADU634" s="155"/>
      <c r="ADV634" s="155"/>
      <c r="ADW634" s="155"/>
      <c r="ADX634" s="155"/>
      <c r="ADY634" s="155"/>
      <c r="ADZ634" s="155"/>
      <c r="AEA634" s="155"/>
      <c r="AEB634" s="155"/>
      <c r="AEC634" s="155"/>
      <c r="AED634" s="155"/>
      <c r="AEE634" s="155"/>
      <c r="AEF634" s="155"/>
      <c r="AEG634" s="155"/>
      <c r="AEH634" s="155"/>
      <c r="AEI634" s="155"/>
      <c r="AEJ634" s="155"/>
      <c r="AEK634" s="155"/>
      <c r="AEL634" s="155"/>
      <c r="AEM634" s="155"/>
      <c r="AEN634" s="155"/>
      <c r="AEO634" s="155"/>
      <c r="AEP634" s="155"/>
      <c r="AEQ634" s="155"/>
      <c r="AER634" s="155"/>
      <c r="AES634" s="155"/>
      <c r="AET634" s="155"/>
      <c r="AEU634" s="155"/>
      <c r="AEV634" s="155"/>
      <c r="AEW634" s="155"/>
      <c r="AEX634" s="155"/>
      <c r="AEY634" s="155"/>
      <c r="AEZ634" s="155"/>
      <c r="AFA634" s="155"/>
      <c r="AFB634" s="155"/>
      <c r="AFC634" s="155"/>
      <c r="AFD634" s="155"/>
      <c r="AFE634" s="155"/>
      <c r="AFF634" s="155"/>
      <c r="AFG634" s="155"/>
      <c r="AFH634" s="155"/>
      <c r="AFI634" s="155"/>
      <c r="AFJ634" s="155"/>
      <c r="AFK634" s="155"/>
      <c r="AFL634" s="155"/>
      <c r="AFM634" s="155"/>
      <c r="AFN634" s="155"/>
      <c r="AFO634" s="155"/>
      <c r="AFP634" s="155"/>
      <c r="AFQ634" s="155"/>
      <c r="AFR634" s="155"/>
      <c r="AFS634" s="155"/>
      <c r="AFT634" s="155"/>
      <c r="AFU634" s="155"/>
      <c r="AFV634" s="155"/>
      <c r="AFW634" s="155"/>
      <c r="AFX634" s="155"/>
      <c r="AFY634" s="155"/>
      <c r="AFZ634" s="155"/>
      <c r="AGA634" s="155"/>
      <c r="AGB634" s="155"/>
      <c r="AGC634" s="155"/>
      <c r="AGD634" s="155"/>
      <c r="AGE634" s="155"/>
      <c r="AGF634" s="155"/>
      <c r="AGG634" s="155"/>
      <c r="AGH634" s="155"/>
      <c r="AGI634" s="155"/>
      <c r="AGJ634" s="155"/>
      <c r="AGK634" s="155"/>
      <c r="AGL634" s="155"/>
      <c r="AGM634" s="155"/>
      <c r="AGN634" s="155"/>
      <c r="AGO634" s="155"/>
      <c r="AGP634" s="155"/>
      <c r="AGQ634" s="155"/>
      <c r="AGR634" s="155"/>
      <c r="AGS634" s="155"/>
      <c r="AGT634" s="155"/>
      <c r="AGU634" s="155"/>
      <c r="AGV634" s="155"/>
      <c r="AGW634" s="155"/>
      <c r="AGX634" s="155"/>
      <c r="AGY634" s="155"/>
      <c r="AGZ634" s="155"/>
      <c r="AHA634" s="155"/>
      <c r="AHB634" s="155"/>
      <c r="AHC634" s="155"/>
      <c r="AHD634" s="155"/>
      <c r="AHE634" s="155"/>
      <c r="AHF634" s="155"/>
      <c r="AHG634" s="155"/>
      <c r="AHH634" s="155"/>
      <c r="AHI634" s="155"/>
      <c r="AHJ634" s="155"/>
      <c r="AHK634" s="155"/>
      <c r="AHL634" s="155"/>
      <c r="AHM634" s="155"/>
      <c r="AHN634" s="155"/>
      <c r="AHO634" s="155"/>
      <c r="AHP634" s="155"/>
      <c r="AHQ634" s="155"/>
      <c r="AHR634" s="155"/>
      <c r="AHS634" s="155"/>
      <c r="AHT634" s="155"/>
      <c r="AHU634" s="155"/>
      <c r="AHV634" s="155"/>
      <c r="AHW634" s="155"/>
      <c r="AHX634" s="155"/>
      <c r="AHY634" s="155"/>
      <c r="AHZ634" s="155"/>
      <c r="AIA634" s="155"/>
      <c r="AIB634" s="155"/>
      <c r="AIC634" s="155"/>
      <c r="AID634" s="155"/>
      <c r="AIE634" s="155"/>
      <c r="AIF634" s="155"/>
      <c r="AIG634" s="155"/>
      <c r="AIH634" s="155"/>
      <c r="AII634" s="155"/>
      <c r="AIJ634" s="155"/>
      <c r="AIK634" s="155"/>
      <c r="AIL634" s="155"/>
      <c r="AIM634" s="155"/>
      <c r="AIN634" s="155"/>
      <c r="AIO634" s="155"/>
      <c r="AIP634" s="155"/>
      <c r="AIQ634" s="155"/>
      <c r="AIR634" s="155"/>
      <c r="AIS634" s="155"/>
      <c r="AIT634" s="155"/>
      <c r="AIU634" s="155"/>
      <c r="AIV634" s="155"/>
      <c r="AIW634" s="155"/>
      <c r="AIX634" s="155"/>
      <c r="AIY634" s="155"/>
      <c r="AIZ634" s="155"/>
      <c r="AJA634" s="155"/>
      <c r="AJB634" s="155"/>
      <c r="AJC634" s="155"/>
      <c r="AJD634" s="155"/>
      <c r="AJE634" s="155"/>
      <c r="AJF634" s="155"/>
      <c r="AJG634" s="155"/>
      <c r="AJH634" s="155"/>
      <c r="AJI634" s="155"/>
      <c r="AJJ634" s="155"/>
      <c r="AJK634" s="155"/>
      <c r="AJL634" s="155"/>
      <c r="AJM634" s="155"/>
      <c r="AJN634" s="155"/>
      <c r="AJO634" s="155"/>
      <c r="AJP634" s="155"/>
      <c r="AJQ634" s="155"/>
      <c r="AJR634" s="155"/>
      <c r="AJS634" s="155"/>
      <c r="AJT634" s="155"/>
      <c r="AJU634" s="155"/>
      <c r="AJV634" s="155"/>
      <c r="AJW634" s="155"/>
      <c r="AJX634" s="155"/>
      <c r="AJY634" s="155"/>
      <c r="AJZ634" s="155"/>
      <c r="AKA634" s="155"/>
      <c r="AKB634" s="155"/>
      <c r="AKC634" s="155"/>
      <c r="AKD634" s="155"/>
      <c r="AKE634" s="155"/>
      <c r="AKF634" s="155"/>
      <c r="AKG634" s="155"/>
      <c r="AKH634" s="155"/>
      <c r="AKI634" s="155"/>
      <c r="AKJ634" s="155"/>
      <c r="AKK634" s="155"/>
      <c r="AKL634" s="155"/>
      <c r="AKM634" s="155"/>
      <c r="AKN634" s="155"/>
      <c r="AKO634" s="155"/>
      <c r="AKP634" s="155"/>
      <c r="AKQ634" s="155"/>
      <c r="AKR634" s="155"/>
      <c r="AKS634" s="155"/>
      <c r="AKT634" s="155"/>
      <c r="AKU634" s="155"/>
      <c r="AKV634" s="155"/>
      <c r="AKW634" s="155"/>
      <c r="AKX634" s="155"/>
      <c r="AKY634" s="155"/>
      <c r="AKZ634" s="155"/>
      <c r="ALA634" s="155"/>
      <c r="ALB634" s="155"/>
      <c r="ALC634" s="155"/>
      <c r="ALD634" s="155"/>
      <c r="ALE634" s="155"/>
      <c r="ALF634" s="155"/>
      <c r="ALG634" s="155"/>
      <c r="ALH634" s="155"/>
      <c r="ALI634" s="155"/>
      <c r="ALJ634" s="155"/>
      <c r="ALK634" s="155"/>
      <c r="ALL634" s="155"/>
      <c r="ALM634" s="155"/>
      <c r="ALN634" s="155"/>
      <c r="ALO634" s="155"/>
      <c r="ALP634" s="155"/>
      <c r="ALQ634" s="155"/>
      <c r="ALR634" s="155"/>
      <c r="ALS634" s="155"/>
      <c r="ALT634" s="155"/>
      <c r="ALU634" s="155"/>
      <c r="ALV634" s="155"/>
      <c r="ALW634" s="155"/>
      <c r="ALX634" s="155"/>
      <c r="ALY634" s="155"/>
      <c r="ALZ634" s="155"/>
      <c r="AMA634" s="155"/>
      <c r="AMB634" s="155"/>
      <c r="AMC634" s="155"/>
      <c r="AMD634" s="155"/>
      <c r="AME634" s="155"/>
      <c r="AMF634" s="155"/>
      <c r="AMG634" s="155"/>
      <c r="AMH634" s="155"/>
      <c r="AMI634" s="155"/>
      <c r="AMJ634" s="155"/>
      <c r="AMK634" s="155"/>
      <c r="AML634" s="155"/>
    </row>
    <row r="635" spans="1:1026" ht="17.25" customHeight="1" x14ac:dyDescent="0.25">
      <c r="A635" s="258" t="s">
        <v>13449</v>
      </c>
      <c r="B635" s="257">
        <v>635</v>
      </c>
      <c r="C635" s="258" t="s">
        <v>13447</v>
      </c>
      <c r="D635" s="308" t="s">
        <v>13448</v>
      </c>
      <c r="E635" s="277" t="s">
        <v>766</v>
      </c>
      <c r="F635" s="278"/>
      <c r="G635" s="280"/>
      <c r="H635" s="280"/>
      <c r="I635" s="489">
        <v>100000</v>
      </c>
      <c r="J635" s="278">
        <v>2</v>
      </c>
      <c r="K635" s="278">
        <v>2</v>
      </c>
      <c r="L635" s="278"/>
      <c r="M635" s="278"/>
      <c r="N635" s="278"/>
      <c r="O635" s="278"/>
      <c r="P635" s="278">
        <v>336</v>
      </c>
      <c r="Q635" s="278"/>
      <c r="R635" s="278"/>
      <c r="S635" s="278"/>
      <c r="T635" s="278"/>
      <c r="U635" s="278"/>
      <c r="V635" s="278"/>
      <c r="W635" s="283">
        <f t="shared" si="286"/>
        <v>100</v>
      </c>
      <c r="X635" s="283">
        <f t="shared" si="287"/>
        <v>100</v>
      </c>
      <c r="Y635" s="283">
        <f t="shared" si="299"/>
        <v>20</v>
      </c>
      <c r="Z635" s="283">
        <f t="shared" si="288"/>
        <v>100</v>
      </c>
      <c r="AA635" s="283">
        <f t="shared" si="289"/>
        <v>100</v>
      </c>
      <c r="AB635" s="287">
        <f t="shared" si="290"/>
        <v>100</v>
      </c>
      <c r="AC635" s="287">
        <f t="shared" si="291"/>
        <v>100</v>
      </c>
      <c r="AD635" s="287">
        <f t="shared" si="292"/>
        <v>100</v>
      </c>
      <c r="AE635" s="284">
        <f t="shared" si="293"/>
        <v>100</v>
      </c>
      <c r="AF635" s="284">
        <f t="shared" si="294"/>
        <v>100</v>
      </c>
      <c r="AG635" s="268">
        <f t="shared" si="295"/>
        <v>10</v>
      </c>
      <c r="AH635" s="268">
        <f t="shared" si="296"/>
        <v>10</v>
      </c>
      <c r="AI635" s="268">
        <f t="shared" si="297"/>
        <v>100</v>
      </c>
      <c r="AJ635" s="268">
        <f t="shared" si="298"/>
        <v>100</v>
      </c>
      <c r="AK635" s="490">
        <v>1.2999999999999999E-2</v>
      </c>
      <c r="AL635" s="278"/>
      <c r="AM635" s="278"/>
      <c r="AN635" s="490"/>
      <c r="AO635" s="277"/>
      <c r="AP635" s="277"/>
      <c r="AQ635" s="277"/>
      <c r="AR635" s="356" t="s">
        <v>31779</v>
      </c>
      <c r="AS635" s="356"/>
      <c r="AT635" s="277"/>
      <c r="AU635" s="277"/>
    </row>
    <row r="636" spans="1:1026" x14ac:dyDescent="0.25">
      <c r="A636" s="258" t="s">
        <v>25390</v>
      </c>
      <c r="B636" s="257">
        <v>636</v>
      </c>
      <c r="C636" s="258" t="s">
        <v>25391</v>
      </c>
      <c r="D636" s="308" t="s">
        <v>25393</v>
      </c>
      <c r="E636" s="277" t="s">
        <v>25394</v>
      </c>
      <c r="F636" s="278">
        <v>4</v>
      </c>
      <c r="G636" s="280">
        <v>3</v>
      </c>
      <c r="H636" s="280">
        <v>3</v>
      </c>
      <c r="I636" s="489">
        <v>3</v>
      </c>
      <c r="J636" s="278" t="s">
        <v>748</v>
      </c>
      <c r="K636" s="278">
        <v>1</v>
      </c>
      <c r="L636" s="278">
        <v>1</v>
      </c>
      <c r="M636" s="278"/>
      <c r="N636" s="278"/>
      <c r="O636" s="278"/>
      <c r="P636" s="278"/>
      <c r="Q636" s="278"/>
      <c r="R636" s="278"/>
      <c r="S636" s="278"/>
      <c r="T636" s="278"/>
      <c r="U636" s="278"/>
      <c r="V636" s="278"/>
      <c r="W636" s="283">
        <f t="shared" si="286"/>
        <v>100</v>
      </c>
      <c r="X636" s="283">
        <f t="shared" si="287"/>
        <v>100</v>
      </c>
      <c r="Y636" s="283">
        <f t="shared" si="299"/>
        <v>100</v>
      </c>
      <c r="Z636" s="283">
        <f t="shared" si="288"/>
        <v>100</v>
      </c>
      <c r="AA636" s="283">
        <f t="shared" si="289"/>
        <v>100</v>
      </c>
      <c r="AB636" s="287">
        <f t="shared" si="290"/>
        <v>100</v>
      </c>
      <c r="AC636" s="287">
        <f t="shared" si="291"/>
        <v>100</v>
      </c>
      <c r="AD636" s="287">
        <f t="shared" si="292"/>
        <v>100</v>
      </c>
      <c r="AE636" s="284">
        <f t="shared" si="293"/>
        <v>1</v>
      </c>
      <c r="AF636" s="284">
        <f t="shared" si="294"/>
        <v>100</v>
      </c>
      <c r="AG636" s="268">
        <f t="shared" si="295"/>
        <v>1</v>
      </c>
      <c r="AH636" s="268">
        <f t="shared" si="296"/>
        <v>1</v>
      </c>
      <c r="AI636" s="268">
        <f t="shared" si="297"/>
        <v>3</v>
      </c>
      <c r="AJ636" s="268">
        <f t="shared" si="298"/>
        <v>5</v>
      </c>
      <c r="AK636" s="305" t="s">
        <v>24371</v>
      </c>
      <c r="AL636" s="277"/>
      <c r="AM636" s="277">
        <v>2</v>
      </c>
      <c r="AN636" s="490"/>
      <c r="AO636" s="277"/>
      <c r="AP636" s="277"/>
      <c r="AQ636" s="277"/>
      <c r="AR636" s="356" t="s">
        <v>25395</v>
      </c>
      <c r="AS636" s="356"/>
      <c r="AT636" s="277"/>
      <c r="AU636" s="277"/>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c r="BV636" s="155"/>
      <c r="BW636" s="155"/>
      <c r="BX636" s="155"/>
      <c r="BY636" s="155"/>
      <c r="BZ636" s="155"/>
      <c r="CA636" s="155"/>
      <c r="CB636" s="155"/>
      <c r="CC636" s="155"/>
      <c r="CD636" s="155"/>
      <c r="CE636" s="155"/>
      <c r="CF636" s="155"/>
      <c r="CG636" s="155"/>
      <c r="CH636" s="155"/>
      <c r="CI636" s="155"/>
      <c r="CJ636" s="155"/>
      <c r="CK636" s="155"/>
      <c r="CL636" s="155"/>
      <c r="CM636" s="155"/>
      <c r="CN636" s="155"/>
      <c r="CO636" s="155"/>
      <c r="CP636" s="155"/>
      <c r="CQ636" s="155"/>
      <c r="CR636" s="155"/>
      <c r="CS636" s="155"/>
      <c r="CT636" s="155"/>
      <c r="CU636" s="155"/>
      <c r="CV636" s="155"/>
      <c r="CW636" s="155"/>
      <c r="CX636" s="155"/>
      <c r="CY636" s="155"/>
      <c r="CZ636" s="155"/>
      <c r="DA636" s="155"/>
      <c r="DB636" s="155"/>
      <c r="DC636" s="155"/>
      <c r="DD636" s="155"/>
      <c r="DE636" s="155"/>
      <c r="DF636" s="155"/>
      <c r="DG636" s="155"/>
      <c r="DH636" s="155"/>
      <c r="DI636" s="155"/>
      <c r="DJ636" s="155"/>
      <c r="DK636" s="155"/>
      <c r="DL636" s="155"/>
      <c r="DM636" s="155"/>
      <c r="DN636" s="155"/>
      <c r="DO636" s="155"/>
      <c r="DP636" s="155"/>
      <c r="DQ636" s="155"/>
      <c r="DR636" s="155"/>
      <c r="DS636" s="155"/>
      <c r="DT636" s="155"/>
      <c r="DU636" s="155"/>
      <c r="DV636" s="155"/>
      <c r="DW636" s="155"/>
      <c r="DX636" s="155"/>
      <c r="DY636" s="155"/>
      <c r="DZ636" s="155"/>
      <c r="EA636" s="155"/>
      <c r="EB636" s="155"/>
      <c r="EC636" s="155"/>
      <c r="ED636" s="155"/>
      <c r="EE636" s="155"/>
      <c r="EF636" s="155"/>
      <c r="EG636" s="155"/>
      <c r="EH636" s="155"/>
      <c r="EI636" s="155"/>
      <c r="EJ636" s="155"/>
      <c r="EK636" s="155"/>
      <c r="EL636" s="155"/>
      <c r="EM636" s="155"/>
      <c r="EN636" s="155"/>
      <c r="EO636" s="155"/>
      <c r="EP636" s="155"/>
      <c r="EQ636" s="155"/>
      <c r="ER636" s="155"/>
      <c r="ES636" s="155"/>
      <c r="ET636" s="155"/>
      <c r="EU636" s="155"/>
      <c r="EV636" s="155"/>
      <c r="EW636" s="155"/>
      <c r="EX636" s="155"/>
      <c r="EY636" s="155"/>
      <c r="EZ636" s="155"/>
      <c r="FA636" s="155"/>
      <c r="FB636" s="155"/>
      <c r="FC636" s="155"/>
      <c r="FD636" s="155"/>
      <c r="FE636" s="155"/>
      <c r="FF636" s="155"/>
      <c r="FG636" s="155"/>
      <c r="FH636" s="155"/>
      <c r="FI636" s="155"/>
      <c r="FJ636" s="155"/>
      <c r="FK636" s="155"/>
      <c r="FL636" s="155"/>
      <c r="FM636" s="155"/>
      <c r="FN636" s="155"/>
      <c r="FO636" s="155"/>
      <c r="FP636" s="155"/>
      <c r="FQ636" s="155"/>
      <c r="FR636" s="155"/>
      <c r="FS636" s="155"/>
      <c r="FT636" s="155"/>
      <c r="FU636" s="155"/>
      <c r="FV636" s="155"/>
      <c r="FW636" s="155"/>
      <c r="FX636" s="155"/>
      <c r="FY636" s="155"/>
      <c r="FZ636" s="155"/>
      <c r="GA636" s="155"/>
      <c r="GB636" s="155"/>
      <c r="GC636" s="155"/>
      <c r="GD636" s="155"/>
      <c r="GE636" s="155"/>
      <c r="GF636" s="155"/>
      <c r="GG636" s="155"/>
      <c r="GH636" s="155"/>
      <c r="GI636" s="155"/>
      <c r="GJ636" s="155"/>
      <c r="GK636" s="155"/>
      <c r="GL636" s="155"/>
      <c r="GM636" s="155"/>
      <c r="GN636" s="155"/>
      <c r="GO636" s="155"/>
      <c r="GP636" s="155"/>
      <c r="GQ636" s="155"/>
      <c r="GR636" s="155"/>
      <c r="GS636" s="155"/>
      <c r="GT636" s="155"/>
      <c r="GU636" s="155"/>
      <c r="GV636" s="155"/>
      <c r="GW636" s="155"/>
      <c r="GX636" s="155"/>
      <c r="GY636" s="155"/>
      <c r="GZ636" s="155"/>
      <c r="HA636" s="155"/>
      <c r="HB636" s="155"/>
      <c r="HC636" s="155"/>
      <c r="HD636" s="155"/>
      <c r="HE636" s="155"/>
      <c r="HF636" s="155"/>
      <c r="HG636" s="155"/>
      <c r="HH636" s="155"/>
      <c r="HI636" s="155"/>
      <c r="HJ636" s="155"/>
      <c r="HK636" s="155"/>
      <c r="HL636" s="155"/>
      <c r="HM636" s="155"/>
      <c r="HN636" s="155"/>
      <c r="HO636" s="155"/>
      <c r="HP636" s="155"/>
      <c r="HQ636" s="155"/>
      <c r="HR636" s="155"/>
      <c r="HS636" s="155"/>
      <c r="HT636" s="155"/>
      <c r="HU636" s="155"/>
      <c r="HV636" s="155"/>
      <c r="HW636" s="155"/>
      <c r="HX636" s="155"/>
      <c r="HY636" s="155"/>
      <c r="HZ636" s="155"/>
      <c r="IA636" s="155"/>
      <c r="IB636" s="155"/>
      <c r="IC636" s="155"/>
      <c r="ID636" s="155"/>
      <c r="IE636" s="155"/>
      <c r="IF636" s="155"/>
      <c r="IG636" s="155"/>
      <c r="IH636" s="155"/>
      <c r="II636" s="155"/>
      <c r="IJ636" s="155"/>
      <c r="IK636" s="155"/>
      <c r="IL636" s="155"/>
      <c r="IM636" s="155"/>
      <c r="IN636" s="155"/>
      <c r="IO636" s="155"/>
      <c r="IP636" s="155"/>
      <c r="IQ636" s="155"/>
      <c r="IR636" s="155"/>
      <c r="IS636" s="155"/>
      <c r="IT636" s="155"/>
      <c r="IU636" s="155"/>
      <c r="IV636" s="155"/>
      <c r="IW636" s="155"/>
      <c r="IX636" s="155"/>
      <c r="IY636" s="155"/>
      <c r="IZ636" s="155"/>
      <c r="JA636" s="155"/>
      <c r="JB636" s="155"/>
      <c r="JC636" s="155"/>
      <c r="JD636" s="155"/>
      <c r="JE636" s="155"/>
      <c r="JF636" s="155"/>
      <c r="JG636" s="155"/>
      <c r="JH636" s="155"/>
      <c r="JI636" s="155"/>
      <c r="JJ636" s="155"/>
      <c r="JK636" s="155"/>
      <c r="JL636" s="155"/>
      <c r="JM636" s="155"/>
      <c r="JN636" s="155"/>
      <c r="JO636" s="155"/>
      <c r="JP636" s="155"/>
      <c r="JQ636" s="155"/>
      <c r="JR636" s="155"/>
      <c r="JS636" s="155"/>
      <c r="JT636" s="155"/>
      <c r="JU636" s="155"/>
      <c r="JV636" s="155"/>
      <c r="JW636" s="155"/>
      <c r="JX636" s="155"/>
      <c r="JY636" s="155"/>
      <c r="JZ636" s="155"/>
      <c r="KA636" s="155"/>
      <c r="KB636" s="155"/>
      <c r="KC636" s="155"/>
      <c r="KD636" s="155"/>
      <c r="KE636" s="155"/>
      <c r="KF636" s="155"/>
      <c r="KG636" s="155"/>
      <c r="KH636" s="155"/>
      <c r="KI636" s="155"/>
      <c r="KJ636" s="155"/>
      <c r="KK636" s="155"/>
      <c r="KL636" s="155"/>
      <c r="KM636" s="155"/>
      <c r="KN636" s="155"/>
      <c r="KO636" s="155"/>
      <c r="KP636" s="155"/>
      <c r="KQ636" s="155"/>
      <c r="KR636" s="155"/>
      <c r="KS636" s="155"/>
      <c r="KT636" s="155"/>
      <c r="KU636" s="155"/>
      <c r="KV636" s="155"/>
      <c r="KW636" s="155"/>
      <c r="KX636" s="155"/>
      <c r="KY636" s="155"/>
      <c r="KZ636" s="155"/>
      <c r="LA636" s="155"/>
      <c r="LB636" s="155"/>
      <c r="LC636" s="155"/>
      <c r="LD636" s="155"/>
      <c r="LE636" s="155"/>
      <c r="LF636" s="155"/>
      <c r="LG636" s="155"/>
      <c r="LH636" s="155"/>
      <c r="LI636" s="155"/>
      <c r="LJ636" s="155"/>
      <c r="LK636" s="155"/>
      <c r="LL636" s="155"/>
      <c r="LM636" s="155"/>
      <c r="LN636" s="155"/>
      <c r="LO636" s="155"/>
      <c r="LP636" s="155"/>
      <c r="LQ636" s="155"/>
      <c r="LR636" s="155"/>
      <c r="LS636" s="155"/>
      <c r="LT636" s="155"/>
      <c r="LU636" s="155"/>
      <c r="LV636" s="155"/>
      <c r="LW636" s="155"/>
      <c r="LX636" s="155"/>
      <c r="LY636" s="155"/>
      <c r="LZ636" s="155"/>
      <c r="MA636" s="155"/>
      <c r="MB636" s="155"/>
      <c r="MC636" s="155"/>
      <c r="MD636" s="155"/>
      <c r="ME636" s="155"/>
      <c r="MF636" s="155"/>
      <c r="MG636" s="155"/>
      <c r="MH636" s="155"/>
      <c r="MI636" s="155"/>
      <c r="MJ636" s="155"/>
      <c r="MK636" s="155"/>
      <c r="ML636" s="155"/>
      <c r="MM636" s="155"/>
      <c r="MN636" s="155"/>
      <c r="MO636" s="155"/>
      <c r="MP636" s="155"/>
      <c r="MQ636" s="155"/>
      <c r="MR636" s="155"/>
      <c r="MS636" s="155"/>
      <c r="MT636" s="155"/>
      <c r="MU636" s="155"/>
      <c r="MV636" s="155"/>
      <c r="MW636" s="155"/>
      <c r="MX636" s="155"/>
      <c r="MY636" s="155"/>
      <c r="MZ636" s="155"/>
      <c r="NA636" s="155"/>
      <c r="NB636" s="155"/>
      <c r="NC636" s="155"/>
      <c r="ND636" s="155"/>
      <c r="NE636" s="155"/>
      <c r="NF636" s="155"/>
      <c r="NG636" s="155"/>
      <c r="NH636" s="155"/>
      <c r="NI636" s="155"/>
      <c r="NJ636" s="155"/>
      <c r="NK636" s="155"/>
      <c r="NL636" s="155"/>
      <c r="NM636" s="155"/>
      <c r="NN636" s="155"/>
      <c r="NO636" s="155"/>
      <c r="NP636" s="155"/>
      <c r="NQ636" s="155"/>
      <c r="NR636" s="155"/>
      <c r="NS636" s="155"/>
      <c r="NT636" s="155"/>
      <c r="NU636" s="155"/>
      <c r="NV636" s="155"/>
      <c r="NW636" s="155"/>
      <c r="NX636" s="155"/>
      <c r="NY636" s="155"/>
      <c r="NZ636" s="155"/>
      <c r="OA636" s="155"/>
      <c r="OB636" s="155"/>
      <c r="OC636" s="155"/>
      <c r="OD636" s="155"/>
      <c r="OE636" s="155"/>
      <c r="OF636" s="155"/>
      <c r="OG636" s="155"/>
      <c r="OH636" s="155"/>
      <c r="OI636" s="155"/>
      <c r="OJ636" s="155"/>
      <c r="OK636" s="155"/>
      <c r="OL636" s="155"/>
      <c r="OM636" s="155"/>
      <c r="ON636" s="155"/>
      <c r="OO636" s="155"/>
      <c r="OP636" s="155"/>
      <c r="OQ636" s="155"/>
      <c r="OR636" s="155"/>
      <c r="OS636" s="155"/>
      <c r="OT636" s="155"/>
      <c r="OU636" s="155"/>
      <c r="OV636" s="155"/>
      <c r="OW636" s="155"/>
      <c r="OX636" s="155"/>
      <c r="OY636" s="155"/>
      <c r="OZ636" s="155"/>
      <c r="PA636" s="155"/>
      <c r="PB636" s="155"/>
      <c r="PC636" s="155"/>
      <c r="PD636" s="155"/>
      <c r="PE636" s="155"/>
      <c r="PF636" s="155"/>
      <c r="PG636" s="155"/>
      <c r="PH636" s="155"/>
      <c r="PI636" s="155"/>
      <c r="PJ636" s="155"/>
      <c r="PK636" s="155"/>
      <c r="PL636" s="155"/>
      <c r="PM636" s="155"/>
      <c r="PN636" s="155"/>
      <c r="PO636" s="155"/>
      <c r="PP636" s="155"/>
      <c r="PQ636" s="155"/>
      <c r="PR636" s="155"/>
      <c r="PS636" s="155"/>
      <c r="PT636" s="155"/>
      <c r="PU636" s="155"/>
      <c r="PV636" s="155"/>
      <c r="PW636" s="155"/>
      <c r="PX636" s="155"/>
      <c r="PY636" s="155"/>
      <c r="PZ636" s="155"/>
      <c r="QA636" s="155"/>
      <c r="QB636" s="155"/>
      <c r="QC636" s="155"/>
      <c r="QD636" s="155"/>
      <c r="QE636" s="155"/>
      <c r="QF636" s="155"/>
      <c r="QG636" s="155"/>
      <c r="QH636" s="155"/>
      <c r="QI636" s="155"/>
      <c r="QJ636" s="155"/>
      <c r="QK636" s="155"/>
      <c r="QL636" s="155"/>
      <c r="QM636" s="155"/>
      <c r="QN636" s="155"/>
      <c r="QO636" s="155"/>
      <c r="QP636" s="155"/>
      <c r="QQ636" s="155"/>
      <c r="QR636" s="155"/>
      <c r="QS636" s="155"/>
      <c r="QT636" s="155"/>
      <c r="QU636" s="155"/>
      <c r="QV636" s="155"/>
      <c r="QW636" s="155"/>
      <c r="QX636" s="155"/>
      <c r="QY636" s="155"/>
      <c r="QZ636" s="155"/>
      <c r="RA636" s="155"/>
      <c r="RB636" s="155"/>
      <c r="RC636" s="155"/>
      <c r="RD636" s="155"/>
      <c r="RE636" s="155"/>
      <c r="RF636" s="155"/>
      <c r="RG636" s="155"/>
      <c r="RH636" s="155"/>
      <c r="RI636" s="155"/>
      <c r="RJ636" s="155"/>
      <c r="RK636" s="155"/>
      <c r="RL636" s="155"/>
      <c r="RM636" s="155"/>
      <c r="RN636" s="155"/>
      <c r="RO636" s="155"/>
      <c r="RP636" s="155"/>
      <c r="RQ636" s="155"/>
      <c r="RR636" s="155"/>
      <c r="RS636" s="155"/>
      <c r="RT636" s="155"/>
      <c r="RU636" s="155"/>
      <c r="RV636" s="155"/>
      <c r="RW636" s="155"/>
      <c r="RX636" s="155"/>
      <c r="RY636" s="155"/>
      <c r="RZ636" s="155"/>
      <c r="SA636" s="155"/>
      <c r="SB636" s="155"/>
      <c r="SC636" s="155"/>
      <c r="SD636" s="155"/>
      <c r="SE636" s="155"/>
      <c r="SF636" s="155"/>
      <c r="SG636" s="155"/>
      <c r="SH636" s="155"/>
      <c r="SI636" s="155"/>
      <c r="SJ636" s="155"/>
      <c r="SK636" s="155"/>
      <c r="SL636" s="155"/>
      <c r="SM636" s="155"/>
      <c r="SN636" s="155"/>
      <c r="SO636" s="155"/>
      <c r="SP636" s="155"/>
      <c r="SQ636" s="155"/>
      <c r="SR636" s="155"/>
      <c r="SS636" s="155"/>
      <c r="ST636" s="155"/>
      <c r="SU636" s="155"/>
      <c r="SV636" s="155"/>
      <c r="SW636" s="155"/>
      <c r="SX636" s="155"/>
      <c r="SY636" s="155"/>
      <c r="SZ636" s="155"/>
      <c r="TA636" s="155"/>
      <c r="TB636" s="155"/>
      <c r="TC636" s="155"/>
      <c r="TD636" s="155"/>
      <c r="TE636" s="155"/>
      <c r="TF636" s="155"/>
      <c r="TG636" s="155"/>
      <c r="TH636" s="155"/>
      <c r="TI636" s="155"/>
      <c r="TJ636" s="155"/>
      <c r="TK636" s="155"/>
      <c r="TL636" s="155"/>
      <c r="TM636" s="155"/>
      <c r="TN636" s="155"/>
      <c r="TO636" s="155"/>
      <c r="TP636" s="155"/>
      <c r="TQ636" s="155"/>
      <c r="TR636" s="155"/>
      <c r="TS636" s="155"/>
      <c r="TT636" s="155"/>
      <c r="TU636" s="155"/>
      <c r="TV636" s="155"/>
      <c r="TW636" s="155"/>
      <c r="TX636" s="155"/>
      <c r="TY636" s="155"/>
      <c r="TZ636" s="155"/>
      <c r="UA636" s="155"/>
      <c r="UB636" s="155"/>
      <c r="UC636" s="155"/>
      <c r="UD636" s="155"/>
      <c r="UE636" s="155"/>
      <c r="UF636" s="155"/>
      <c r="UG636" s="155"/>
      <c r="UH636" s="155"/>
      <c r="UI636" s="155"/>
      <c r="UJ636" s="155"/>
      <c r="UK636" s="155"/>
      <c r="UL636" s="155"/>
      <c r="UM636" s="155"/>
      <c r="UN636" s="155"/>
      <c r="UO636" s="155"/>
      <c r="UP636" s="155"/>
      <c r="UQ636" s="155"/>
      <c r="UR636" s="155"/>
      <c r="US636" s="155"/>
      <c r="UT636" s="155"/>
      <c r="UU636" s="155"/>
      <c r="UV636" s="155"/>
      <c r="UW636" s="155"/>
      <c r="UX636" s="155"/>
      <c r="UY636" s="155"/>
      <c r="UZ636" s="155"/>
      <c r="VA636" s="155"/>
      <c r="VB636" s="155"/>
      <c r="VC636" s="155"/>
      <c r="VD636" s="155"/>
      <c r="VE636" s="155"/>
      <c r="VF636" s="155"/>
      <c r="VG636" s="155"/>
      <c r="VH636" s="155"/>
      <c r="VI636" s="155"/>
      <c r="VJ636" s="155"/>
      <c r="VK636" s="155"/>
      <c r="VL636" s="155"/>
      <c r="VM636" s="155"/>
      <c r="VN636" s="155"/>
      <c r="VO636" s="155"/>
      <c r="VP636" s="155"/>
      <c r="VQ636" s="155"/>
      <c r="VR636" s="155"/>
      <c r="VS636" s="155"/>
      <c r="VT636" s="155"/>
      <c r="VU636" s="155"/>
      <c r="VV636" s="155"/>
      <c r="VW636" s="155"/>
      <c r="VX636" s="155"/>
      <c r="VY636" s="155"/>
      <c r="VZ636" s="155"/>
      <c r="WA636" s="155"/>
      <c r="WB636" s="155"/>
      <c r="WC636" s="155"/>
      <c r="WD636" s="155"/>
      <c r="WE636" s="155"/>
      <c r="WF636" s="155"/>
      <c r="WG636" s="155"/>
      <c r="WH636" s="155"/>
      <c r="WI636" s="155"/>
      <c r="WJ636" s="155"/>
      <c r="WK636" s="155"/>
      <c r="WL636" s="155"/>
      <c r="WM636" s="155"/>
      <c r="WN636" s="155"/>
      <c r="WO636" s="155"/>
      <c r="WP636" s="155"/>
      <c r="WQ636" s="155"/>
      <c r="WR636" s="155"/>
      <c r="WS636" s="155"/>
      <c r="WT636" s="155"/>
      <c r="WU636" s="155"/>
      <c r="WV636" s="155"/>
      <c r="WW636" s="155"/>
      <c r="WX636" s="155"/>
      <c r="WY636" s="155"/>
      <c r="WZ636" s="155"/>
      <c r="XA636" s="155"/>
      <c r="XB636" s="155"/>
      <c r="XC636" s="155"/>
      <c r="XD636" s="155"/>
      <c r="XE636" s="155"/>
      <c r="XF636" s="155"/>
      <c r="XG636" s="155"/>
      <c r="XH636" s="155"/>
      <c r="XI636" s="155"/>
      <c r="XJ636" s="155"/>
      <c r="XK636" s="155"/>
      <c r="XL636" s="155"/>
      <c r="XM636" s="155"/>
      <c r="XN636" s="155"/>
      <c r="XO636" s="155"/>
      <c r="XP636" s="155"/>
      <c r="XQ636" s="155"/>
      <c r="XR636" s="155"/>
      <c r="XS636" s="155"/>
      <c r="XT636" s="155"/>
      <c r="XU636" s="155"/>
      <c r="XV636" s="155"/>
      <c r="XW636" s="155"/>
      <c r="XX636" s="155"/>
      <c r="XY636" s="155"/>
      <c r="XZ636" s="155"/>
      <c r="YA636" s="155"/>
      <c r="YB636" s="155"/>
      <c r="YC636" s="155"/>
      <c r="YD636" s="155"/>
      <c r="YE636" s="155"/>
      <c r="YF636" s="155"/>
      <c r="YG636" s="155"/>
      <c r="YH636" s="155"/>
      <c r="YI636" s="155"/>
      <c r="YJ636" s="155"/>
      <c r="YK636" s="155"/>
      <c r="YL636" s="155"/>
      <c r="YM636" s="155"/>
      <c r="YN636" s="155"/>
      <c r="YO636" s="155"/>
      <c r="YP636" s="155"/>
      <c r="YQ636" s="155"/>
      <c r="YR636" s="155"/>
      <c r="YS636" s="155"/>
      <c r="YT636" s="155"/>
      <c r="YU636" s="155"/>
      <c r="YV636" s="155"/>
      <c r="YW636" s="155"/>
      <c r="YX636" s="155"/>
      <c r="YY636" s="155"/>
      <c r="YZ636" s="155"/>
      <c r="ZA636" s="155"/>
      <c r="ZB636" s="155"/>
      <c r="ZC636" s="155"/>
      <c r="ZD636" s="155"/>
      <c r="ZE636" s="155"/>
      <c r="ZF636" s="155"/>
      <c r="ZG636" s="155"/>
      <c r="ZH636" s="155"/>
      <c r="ZI636" s="155"/>
      <c r="ZJ636" s="155"/>
      <c r="ZK636" s="155"/>
      <c r="ZL636" s="155"/>
      <c r="ZM636" s="155"/>
      <c r="ZN636" s="155"/>
      <c r="ZO636" s="155"/>
      <c r="ZP636" s="155"/>
      <c r="ZQ636" s="155"/>
      <c r="ZR636" s="155"/>
      <c r="ZS636" s="155"/>
      <c r="ZT636" s="155"/>
      <c r="ZU636" s="155"/>
      <c r="ZV636" s="155"/>
      <c r="ZW636" s="155"/>
      <c r="ZX636" s="155"/>
      <c r="ZY636" s="155"/>
      <c r="ZZ636" s="155"/>
      <c r="AAA636" s="155"/>
      <c r="AAB636" s="155"/>
      <c r="AAC636" s="155"/>
      <c r="AAD636" s="155"/>
      <c r="AAE636" s="155"/>
      <c r="AAF636" s="155"/>
      <c r="AAG636" s="155"/>
      <c r="AAH636" s="155"/>
      <c r="AAI636" s="155"/>
      <c r="AAJ636" s="155"/>
      <c r="AAK636" s="155"/>
      <c r="AAL636" s="155"/>
      <c r="AAM636" s="155"/>
      <c r="AAN636" s="155"/>
      <c r="AAO636" s="155"/>
      <c r="AAP636" s="155"/>
      <c r="AAQ636" s="155"/>
      <c r="AAR636" s="155"/>
      <c r="AAS636" s="155"/>
      <c r="AAT636" s="155"/>
      <c r="AAU636" s="155"/>
      <c r="AAV636" s="155"/>
      <c r="AAW636" s="155"/>
      <c r="AAX636" s="155"/>
      <c r="AAY636" s="155"/>
      <c r="AAZ636" s="155"/>
      <c r="ABA636" s="155"/>
      <c r="ABB636" s="155"/>
      <c r="ABC636" s="155"/>
      <c r="ABD636" s="155"/>
      <c r="ABE636" s="155"/>
      <c r="ABF636" s="155"/>
      <c r="ABG636" s="155"/>
      <c r="ABH636" s="155"/>
      <c r="ABI636" s="155"/>
      <c r="ABJ636" s="155"/>
      <c r="ABK636" s="155"/>
      <c r="ABL636" s="155"/>
      <c r="ABM636" s="155"/>
      <c r="ABN636" s="155"/>
      <c r="ABO636" s="155"/>
      <c r="ABP636" s="155"/>
      <c r="ABQ636" s="155"/>
      <c r="ABR636" s="155"/>
      <c r="ABS636" s="155"/>
      <c r="ABT636" s="155"/>
      <c r="ABU636" s="155"/>
      <c r="ABV636" s="155"/>
      <c r="ABW636" s="155"/>
      <c r="ABX636" s="155"/>
      <c r="ABY636" s="155"/>
      <c r="ABZ636" s="155"/>
      <c r="ACA636" s="155"/>
      <c r="ACB636" s="155"/>
      <c r="ACC636" s="155"/>
      <c r="ACD636" s="155"/>
      <c r="ACE636" s="155"/>
      <c r="ACF636" s="155"/>
      <c r="ACG636" s="155"/>
      <c r="ACH636" s="155"/>
      <c r="ACI636" s="155"/>
      <c r="ACJ636" s="155"/>
      <c r="ACK636" s="155"/>
      <c r="ACL636" s="155"/>
      <c r="ACM636" s="155"/>
      <c r="ACN636" s="155"/>
      <c r="ACO636" s="155"/>
      <c r="ACP636" s="155"/>
      <c r="ACQ636" s="155"/>
      <c r="ACR636" s="155"/>
      <c r="ACS636" s="155"/>
      <c r="ACT636" s="155"/>
      <c r="ACU636" s="155"/>
      <c r="ACV636" s="155"/>
      <c r="ACW636" s="155"/>
      <c r="ACX636" s="155"/>
      <c r="ACY636" s="155"/>
      <c r="ACZ636" s="155"/>
      <c r="ADA636" s="155"/>
      <c r="ADB636" s="155"/>
      <c r="ADC636" s="155"/>
      <c r="ADD636" s="155"/>
      <c r="ADE636" s="155"/>
      <c r="ADF636" s="155"/>
      <c r="ADG636" s="155"/>
      <c r="ADH636" s="155"/>
      <c r="ADI636" s="155"/>
      <c r="ADJ636" s="155"/>
      <c r="ADK636" s="155"/>
      <c r="ADL636" s="155"/>
      <c r="ADM636" s="155"/>
      <c r="ADN636" s="155"/>
      <c r="ADO636" s="155"/>
      <c r="ADP636" s="155"/>
      <c r="ADQ636" s="155"/>
      <c r="ADR636" s="155"/>
      <c r="ADS636" s="155"/>
      <c r="ADT636" s="155"/>
      <c r="ADU636" s="155"/>
      <c r="ADV636" s="155"/>
      <c r="ADW636" s="155"/>
      <c r="ADX636" s="155"/>
      <c r="ADY636" s="155"/>
      <c r="ADZ636" s="155"/>
      <c r="AEA636" s="155"/>
      <c r="AEB636" s="155"/>
      <c r="AEC636" s="155"/>
      <c r="AED636" s="155"/>
      <c r="AEE636" s="155"/>
      <c r="AEF636" s="155"/>
      <c r="AEG636" s="155"/>
      <c r="AEH636" s="155"/>
      <c r="AEI636" s="155"/>
      <c r="AEJ636" s="155"/>
      <c r="AEK636" s="155"/>
      <c r="AEL636" s="155"/>
      <c r="AEM636" s="155"/>
      <c r="AEN636" s="155"/>
      <c r="AEO636" s="155"/>
      <c r="AEP636" s="155"/>
      <c r="AEQ636" s="155"/>
      <c r="AER636" s="155"/>
      <c r="AES636" s="155"/>
      <c r="AET636" s="155"/>
      <c r="AEU636" s="155"/>
      <c r="AEV636" s="155"/>
      <c r="AEW636" s="155"/>
      <c r="AEX636" s="155"/>
      <c r="AEY636" s="155"/>
      <c r="AEZ636" s="155"/>
      <c r="AFA636" s="155"/>
      <c r="AFB636" s="155"/>
      <c r="AFC636" s="155"/>
      <c r="AFD636" s="155"/>
      <c r="AFE636" s="155"/>
      <c r="AFF636" s="155"/>
      <c r="AFG636" s="155"/>
      <c r="AFH636" s="155"/>
      <c r="AFI636" s="155"/>
      <c r="AFJ636" s="155"/>
      <c r="AFK636" s="155"/>
      <c r="AFL636" s="155"/>
      <c r="AFM636" s="155"/>
      <c r="AFN636" s="155"/>
      <c r="AFO636" s="155"/>
      <c r="AFP636" s="155"/>
      <c r="AFQ636" s="155"/>
      <c r="AFR636" s="155"/>
      <c r="AFS636" s="155"/>
      <c r="AFT636" s="155"/>
      <c r="AFU636" s="155"/>
      <c r="AFV636" s="155"/>
      <c r="AFW636" s="155"/>
      <c r="AFX636" s="155"/>
      <c r="AFY636" s="155"/>
      <c r="AFZ636" s="155"/>
      <c r="AGA636" s="155"/>
      <c r="AGB636" s="155"/>
      <c r="AGC636" s="155"/>
      <c r="AGD636" s="155"/>
      <c r="AGE636" s="155"/>
      <c r="AGF636" s="155"/>
      <c r="AGG636" s="155"/>
      <c r="AGH636" s="155"/>
      <c r="AGI636" s="155"/>
      <c r="AGJ636" s="155"/>
      <c r="AGK636" s="155"/>
      <c r="AGL636" s="155"/>
      <c r="AGM636" s="155"/>
      <c r="AGN636" s="155"/>
      <c r="AGO636" s="155"/>
      <c r="AGP636" s="155"/>
      <c r="AGQ636" s="155"/>
      <c r="AGR636" s="155"/>
      <c r="AGS636" s="155"/>
      <c r="AGT636" s="155"/>
      <c r="AGU636" s="155"/>
      <c r="AGV636" s="155"/>
      <c r="AGW636" s="155"/>
      <c r="AGX636" s="155"/>
      <c r="AGY636" s="155"/>
      <c r="AGZ636" s="155"/>
      <c r="AHA636" s="155"/>
      <c r="AHB636" s="155"/>
      <c r="AHC636" s="155"/>
      <c r="AHD636" s="155"/>
      <c r="AHE636" s="155"/>
      <c r="AHF636" s="155"/>
      <c r="AHG636" s="155"/>
      <c r="AHH636" s="155"/>
      <c r="AHI636" s="155"/>
      <c r="AHJ636" s="155"/>
      <c r="AHK636" s="155"/>
      <c r="AHL636" s="155"/>
      <c r="AHM636" s="155"/>
      <c r="AHN636" s="155"/>
      <c r="AHO636" s="155"/>
      <c r="AHP636" s="155"/>
      <c r="AHQ636" s="155"/>
      <c r="AHR636" s="155"/>
      <c r="AHS636" s="155"/>
      <c r="AHT636" s="155"/>
      <c r="AHU636" s="155"/>
      <c r="AHV636" s="155"/>
      <c r="AHW636" s="155"/>
      <c r="AHX636" s="155"/>
      <c r="AHY636" s="155"/>
      <c r="AHZ636" s="155"/>
      <c r="AIA636" s="155"/>
      <c r="AIB636" s="155"/>
      <c r="AIC636" s="155"/>
      <c r="AID636" s="155"/>
      <c r="AIE636" s="155"/>
      <c r="AIF636" s="155"/>
      <c r="AIG636" s="155"/>
      <c r="AIH636" s="155"/>
      <c r="AII636" s="155"/>
      <c r="AIJ636" s="155"/>
      <c r="AIK636" s="155"/>
      <c r="AIL636" s="155"/>
      <c r="AIM636" s="155"/>
      <c r="AIN636" s="155"/>
      <c r="AIO636" s="155"/>
      <c r="AIP636" s="155"/>
      <c r="AIQ636" s="155"/>
      <c r="AIR636" s="155"/>
      <c r="AIS636" s="155"/>
      <c r="AIT636" s="155"/>
      <c r="AIU636" s="155"/>
      <c r="AIV636" s="155"/>
      <c r="AIW636" s="155"/>
      <c r="AIX636" s="155"/>
      <c r="AIY636" s="155"/>
      <c r="AIZ636" s="155"/>
      <c r="AJA636" s="155"/>
      <c r="AJB636" s="155"/>
      <c r="AJC636" s="155"/>
      <c r="AJD636" s="155"/>
      <c r="AJE636" s="155"/>
      <c r="AJF636" s="155"/>
      <c r="AJG636" s="155"/>
      <c r="AJH636" s="155"/>
      <c r="AJI636" s="155"/>
      <c r="AJJ636" s="155"/>
      <c r="AJK636" s="155"/>
      <c r="AJL636" s="155"/>
      <c r="AJM636" s="155"/>
      <c r="AJN636" s="155"/>
      <c r="AJO636" s="155"/>
      <c r="AJP636" s="155"/>
      <c r="AJQ636" s="155"/>
      <c r="AJR636" s="155"/>
      <c r="AJS636" s="155"/>
      <c r="AJT636" s="155"/>
      <c r="AJU636" s="155"/>
      <c r="AJV636" s="155"/>
      <c r="AJW636" s="155"/>
      <c r="AJX636" s="155"/>
      <c r="AJY636" s="155"/>
      <c r="AJZ636" s="155"/>
      <c r="AKA636" s="155"/>
      <c r="AKB636" s="155"/>
      <c r="AKC636" s="155"/>
      <c r="AKD636" s="155"/>
      <c r="AKE636" s="155"/>
      <c r="AKF636" s="155"/>
      <c r="AKG636" s="155"/>
      <c r="AKH636" s="155"/>
      <c r="AKI636" s="155"/>
      <c r="AKJ636" s="155"/>
      <c r="AKK636" s="155"/>
      <c r="AKL636" s="155"/>
      <c r="AKM636" s="155"/>
      <c r="AKN636" s="155"/>
      <c r="AKO636" s="155"/>
      <c r="AKP636" s="155"/>
      <c r="AKQ636" s="155"/>
      <c r="AKR636" s="155"/>
      <c r="AKS636" s="155"/>
      <c r="AKT636" s="155"/>
      <c r="AKU636" s="155"/>
      <c r="AKV636" s="155"/>
      <c r="AKW636" s="155"/>
      <c r="AKX636" s="155"/>
      <c r="AKY636" s="155"/>
      <c r="AKZ636" s="155"/>
      <c r="ALA636" s="155"/>
      <c r="ALB636" s="155"/>
      <c r="ALC636" s="155"/>
      <c r="ALD636" s="155"/>
      <c r="ALE636" s="155"/>
      <c r="ALF636" s="155"/>
      <c r="ALG636" s="155"/>
      <c r="ALH636" s="155"/>
      <c r="ALI636" s="155"/>
      <c r="ALJ636" s="155"/>
      <c r="ALK636" s="155"/>
      <c r="ALL636" s="155"/>
      <c r="ALM636" s="155"/>
      <c r="ALN636" s="155"/>
      <c r="ALO636" s="155"/>
      <c r="ALP636" s="155"/>
      <c r="ALQ636" s="155"/>
      <c r="ALR636" s="155"/>
      <c r="ALS636" s="155"/>
      <c r="ALT636" s="155"/>
      <c r="ALU636" s="155"/>
      <c r="ALV636" s="155"/>
      <c r="ALW636" s="155"/>
      <c r="ALX636" s="155"/>
      <c r="ALY636" s="155"/>
      <c r="ALZ636" s="155"/>
      <c r="AMA636" s="155"/>
      <c r="AMB636" s="155"/>
      <c r="AMC636" s="155"/>
      <c r="AMD636" s="155"/>
      <c r="AME636" s="155"/>
      <c r="AMF636" s="155"/>
      <c r="AMG636" s="155"/>
      <c r="AMH636" s="155"/>
      <c r="AMI636" s="155"/>
      <c r="AMJ636" s="155"/>
      <c r="AMK636" s="155"/>
      <c r="AML636" s="155"/>
    </row>
    <row r="637" spans="1:1026" x14ac:dyDescent="0.25">
      <c r="A637" s="258" t="s">
        <v>21142</v>
      </c>
      <c r="B637" s="257">
        <v>637</v>
      </c>
      <c r="C637" s="258" t="s">
        <v>25396</v>
      </c>
      <c r="D637" s="308" t="s">
        <v>21141</v>
      </c>
      <c r="E637" s="277" t="s">
        <v>24720</v>
      </c>
      <c r="F637" s="278">
        <v>4</v>
      </c>
      <c r="G637" s="280">
        <v>4</v>
      </c>
      <c r="H637" s="280">
        <v>3</v>
      </c>
      <c r="I637" s="489">
        <v>6</v>
      </c>
      <c r="J637" s="278" t="s">
        <v>748</v>
      </c>
      <c r="K637" s="278">
        <v>1</v>
      </c>
      <c r="L637" s="278"/>
      <c r="M637" s="278"/>
      <c r="N637" s="278"/>
      <c r="O637" s="278"/>
      <c r="P637" s="278"/>
      <c r="Q637" s="278">
        <v>2</v>
      </c>
      <c r="R637" s="278"/>
      <c r="S637" s="278"/>
      <c r="T637" s="278"/>
      <c r="U637" s="278"/>
      <c r="V637" s="278"/>
      <c r="W637" s="283">
        <f t="shared" si="286"/>
        <v>100</v>
      </c>
      <c r="X637" s="283">
        <f t="shared" si="287"/>
        <v>100</v>
      </c>
      <c r="Y637" s="283">
        <f t="shared" si="299"/>
        <v>100</v>
      </c>
      <c r="Z637" s="283">
        <f t="shared" si="288"/>
        <v>100</v>
      </c>
      <c r="AA637" s="283">
        <f t="shared" si="289"/>
        <v>10</v>
      </c>
      <c r="AB637" s="287">
        <f t="shared" si="290"/>
        <v>100</v>
      </c>
      <c r="AC637" s="287">
        <f t="shared" si="291"/>
        <v>100</v>
      </c>
      <c r="AD637" s="287">
        <f t="shared" si="292"/>
        <v>100</v>
      </c>
      <c r="AE637" s="284">
        <f t="shared" si="293"/>
        <v>100</v>
      </c>
      <c r="AF637" s="284">
        <f t="shared" si="294"/>
        <v>100</v>
      </c>
      <c r="AG637" s="268">
        <f t="shared" si="295"/>
        <v>1</v>
      </c>
      <c r="AH637" s="342">
        <v>3</v>
      </c>
      <c r="AI637" s="268">
        <f t="shared" si="297"/>
        <v>3</v>
      </c>
      <c r="AJ637" s="342">
        <v>10</v>
      </c>
      <c r="AK637" s="305" t="s">
        <v>24111</v>
      </c>
      <c r="AL637" s="278"/>
      <c r="AM637" s="278">
        <v>2</v>
      </c>
      <c r="AN637" s="490"/>
      <c r="AO637" s="277"/>
      <c r="AP637" s="277"/>
      <c r="AQ637" s="277"/>
      <c r="AR637" s="356" t="s">
        <v>756</v>
      </c>
      <c r="AS637" s="356"/>
      <c r="AT637" s="277"/>
      <c r="AU637" s="277"/>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c r="BV637" s="155"/>
      <c r="BW637" s="155"/>
      <c r="BX637" s="155"/>
      <c r="BY637" s="155"/>
      <c r="BZ637" s="155"/>
      <c r="CA637" s="155"/>
      <c r="CB637" s="155"/>
      <c r="CC637" s="155"/>
      <c r="CD637" s="155"/>
      <c r="CE637" s="155"/>
      <c r="CF637" s="155"/>
      <c r="CG637" s="155"/>
      <c r="CH637" s="155"/>
      <c r="CI637" s="155"/>
      <c r="CJ637" s="155"/>
      <c r="CK637" s="155"/>
      <c r="CL637" s="155"/>
      <c r="CM637" s="155"/>
      <c r="CN637" s="155"/>
      <c r="CO637" s="155"/>
      <c r="CP637" s="155"/>
      <c r="CQ637" s="155"/>
      <c r="CR637" s="155"/>
      <c r="CS637" s="155"/>
      <c r="CT637" s="155"/>
      <c r="CU637" s="155"/>
      <c r="CV637" s="155"/>
      <c r="CW637" s="155"/>
      <c r="CX637" s="155"/>
      <c r="CY637" s="155"/>
      <c r="CZ637" s="155"/>
      <c r="DA637" s="155"/>
      <c r="DB637" s="155"/>
      <c r="DC637" s="155"/>
      <c r="DD637" s="155"/>
      <c r="DE637" s="155"/>
      <c r="DF637" s="155"/>
      <c r="DG637" s="155"/>
      <c r="DH637" s="155"/>
      <c r="DI637" s="155"/>
      <c r="DJ637" s="155"/>
      <c r="DK637" s="155"/>
      <c r="DL637" s="155"/>
      <c r="DM637" s="155"/>
      <c r="DN637" s="155"/>
      <c r="DO637" s="155"/>
      <c r="DP637" s="155"/>
      <c r="DQ637" s="155"/>
      <c r="DR637" s="155"/>
      <c r="DS637" s="155"/>
      <c r="DT637" s="155"/>
      <c r="DU637" s="155"/>
      <c r="DV637" s="155"/>
      <c r="DW637" s="155"/>
      <c r="DX637" s="155"/>
      <c r="DY637" s="155"/>
      <c r="DZ637" s="155"/>
      <c r="EA637" s="155"/>
      <c r="EB637" s="155"/>
      <c r="EC637" s="155"/>
      <c r="ED637" s="155"/>
      <c r="EE637" s="155"/>
      <c r="EF637" s="155"/>
      <c r="EG637" s="155"/>
      <c r="EH637" s="155"/>
      <c r="EI637" s="155"/>
      <c r="EJ637" s="155"/>
      <c r="EK637" s="155"/>
      <c r="EL637" s="155"/>
      <c r="EM637" s="155"/>
      <c r="EN637" s="155"/>
      <c r="EO637" s="155"/>
      <c r="EP637" s="155"/>
      <c r="EQ637" s="155"/>
      <c r="ER637" s="155"/>
      <c r="ES637" s="155"/>
      <c r="ET637" s="155"/>
      <c r="EU637" s="155"/>
      <c r="EV637" s="155"/>
      <c r="EW637" s="155"/>
      <c r="EX637" s="155"/>
      <c r="EY637" s="155"/>
      <c r="EZ637" s="155"/>
      <c r="FA637" s="155"/>
      <c r="FB637" s="155"/>
      <c r="FC637" s="155"/>
      <c r="FD637" s="155"/>
      <c r="FE637" s="155"/>
      <c r="FF637" s="155"/>
      <c r="FG637" s="155"/>
      <c r="FH637" s="155"/>
      <c r="FI637" s="155"/>
      <c r="FJ637" s="155"/>
      <c r="FK637" s="155"/>
      <c r="FL637" s="155"/>
      <c r="FM637" s="155"/>
      <c r="FN637" s="155"/>
      <c r="FO637" s="155"/>
      <c r="FP637" s="155"/>
      <c r="FQ637" s="155"/>
      <c r="FR637" s="155"/>
      <c r="FS637" s="155"/>
      <c r="FT637" s="155"/>
      <c r="FU637" s="155"/>
      <c r="FV637" s="155"/>
      <c r="FW637" s="155"/>
      <c r="FX637" s="155"/>
      <c r="FY637" s="155"/>
      <c r="FZ637" s="155"/>
      <c r="GA637" s="155"/>
      <c r="GB637" s="155"/>
      <c r="GC637" s="155"/>
      <c r="GD637" s="155"/>
      <c r="GE637" s="155"/>
      <c r="GF637" s="155"/>
      <c r="GG637" s="155"/>
      <c r="GH637" s="155"/>
      <c r="GI637" s="155"/>
      <c r="GJ637" s="155"/>
      <c r="GK637" s="155"/>
      <c r="GL637" s="155"/>
      <c r="GM637" s="155"/>
      <c r="GN637" s="155"/>
      <c r="GO637" s="155"/>
      <c r="GP637" s="155"/>
      <c r="GQ637" s="155"/>
      <c r="GR637" s="155"/>
      <c r="GS637" s="155"/>
      <c r="GT637" s="155"/>
      <c r="GU637" s="155"/>
      <c r="GV637" s="155"/>
      <c r="GW637" s="155"/>
      <c r="GX637" s="155"/>
      <c r="GY637" s="155"/>
      <c r="GZ637" s="155"/>
      <c r="HA637" s="155"/>
      <c r="HB637" s="155"/>
      <c r="HC637" s="155"/>
      <c r="HD637" s="155"/>
      <c r="HE637" s="155"/>
      <c r="HF637" s="155"/>
      <c r="HG637" s="155"/>
      <c r="HH637" s="155"/>
      <c r="HI637" s="155"/>
      <c r="HJ637" s="155"/>
      <c r="HK637" s="155"/>
      <c r="HL637" s="155"/>
      <c r="HM637" s="155"/>
      <c r="HN637" s="155"/>
      <c r="HO637" s="155"/>
      <c r="HP637" s="155"/>
      <c r="HQ637" s="155"/>
      <c r="HR637" s="155"/>
      <c r="HS637" s="155"/>
      <c r="HT637" s="155"/>
      <c r="HU637" s="155"/>
      <c r="HV637" s="155"/>
      <c r="HW637" s="155"/>
      <c r="HX637" s="155"/>
      <c r="HY637" s="155"/>
      <c r="HZ637" s="155"/>
      <c r="IA637" s="155"/>
      <c r="IB637" s="155"/>
      <c r="IC637" s="155"/>
      <c r="ID637" s="155"/>
      <c r="IE637" s="155"/>
      <c r="IF637" s="155"/>
      <c r="IG637" s="155"/>
      <c r="IH637" s="155"/>
      <c r="II637" s="155"/>
      <c r="IJ637" s="155"/>
      <c r="IK637" s="155"/>
      <c r="IL637" s="155"/>
      <c r="IM637" s="155"/>
      <c r="IN637" s="155"/>
      <c r="IO637" s="155"/>
      <c r="IP637" s="155"/>
      <c r="IQ637" s="155"/>
      <c r="IR637" s="155"/>
      <c r="IS637" s="155"/>
      <c r="IT637" s="155"/>
      <c r="IU637" s="155"/>
      <c r="IV637" s="155"/>
      <c r="IW637" s="155"/>
      <c r="IX637" s="155"/>
      <c r="IY637" s="155"/>
      <c r="IZ637" s="155"/>
      <c r="JA637" s="155"/>
      <c r="JB637" s="155"/>
      <c r="JC637" s="155"/>
      <c r="JD637" s="155"/>
      <c r="JE637" s="155"/>
      <c r="JF637" s="155"/>
      <c r="JG637" s="155"/>
      <c r="JH637" s="155"/>
      <c r="JI637" s="155"/>
      <c r="JJ637" s="155"/>
      <c r="JK637" s="155"/>
      <c r="JL637" s="155"/>
      <c r="JM637" s="155"/>
      <c r="JN637" s="155"/>
      <c r="JO637" s="155"/>
      <c r="JP637" s="155"/>
      <c r="JQ637" s="155"/>
      <c r="JR637" s="155"/>
      <c r="JS637" s="155"/>
      <c r="JT637" s="155"/>
      <c r="JU637" s="155"/>
      <c r="JV637" s="155"/>
      <c r="JW637" s="155"/>
      <c r="JX637" s="155"/>
      <c r="JY637" s="155"/>
      <c r="JZ637" s="155"/>
      <c r="KA637" s="155"/>
      <c r="KB637" s="155"/>
      <c r="KC637" s="155"/>
      <c r="KD637" s="155"/>
      <c r="KE637" s="155"/>
      <c r="KF637" s="155"/>
      <c r="KG637" s="155"/>
      <c r="KH637" s="155"/>
      <c r="KI637" s="155"/>
      <c r="KJ637" s="155"/>
      <c r="KK637" s="155"/>
      <c r="KL637" s="155"/>
      <c r="KM637" s="155"/>
      <c r="KN637" s="155"/>
      <c r="KO637" s="155"/>
      <c r="KP637" s="155"/>
      <c r="KQ637" s="155"/>
      <c r="KR637" s="155"/>
      <c r="KS637" s="155"/>
      <c r="KT637" s="155"/>
      <c r="KU637" s="155"/>
      <c r="KV637" s="155"/>
      <c r="KW637" s="155"/>
      <c r="KX637" s="155"/>
      <c r="KY637" s="155"/>
      <c r="KZ637" s="155"/>
      <c r="LA637" s="155"/>
      <c r="LB637" s="155"/>
      <c r="LC637" s="155"/>
      <c r="LD637" s="155"/>
      <c r="LE637" s="155"/>
      <c r="LF637" s="155"/>
      <c r="LG637" s="155"/>
      <c r="LH637" s="155"/>
      <c r="LI637" s="155"/>
      <c r="LJ637" s="155"/>
      <c r="LK637" s="155"/>
      <c r="LL637" s="155"/>
      <c r="LM637" s="155"/>
      <c r="LN637" s="155"/>
      <c r="LO637" s="155"/>
      <c r="LP637" s="155"/>
      <c r="LQ637" s="155"/>
      <c r="LR637" s="155"/>
      <c r="LS637" s="155"/>
      <c r="LT637" s="155"/>
      <c r="LU637" s="155"/>
      <c r="LV637" s="155"/>
      <c r="LW637" s="155"/>
      <c r="LX637" s="155"/>
      <c r="LY637" s="155"/>
      <c r="LZ637" s="155"/>
      <c r="MA637" s="155"/>
      <c r="MB637" s="155"/>
      <c r="MC637" s="155"/>
      <c r="MD637" s="155"/>
      <c r="ME637" s="155"/>
      <c r="MF637" s="155"/>
      <c r="MG637" s="155"/>
      <c r="MH637" s="155"/>
      <c r="MI637" s="155"/>
      <c r="MJ637" s="155"/>
      <c r="MK637" s="155"/>
      <c r="ML637" s="155"/>
      <c r="MM637" s="155"/>
      <c r="MN637" s="155"/>
      <c r="MO637" s="155"/>
      <c r="MP637" s="155"/>
      <c r="MQ637" s="155"/>
      <c r="MR637" s="155"/>
      <c r="MS637" s="155"/>
      <c r="MT637" s="155"/>
      <c r="MU637" s="155"/>
      <c r="MV637" s="155"/>
      <c r="MW637" s="155"/>
      <c r="MX637" s="155"/>
      <c r="MY637" s="155"/>
      <c r="MZ637" s="155"/>
      <c r="NA637" s="155"/>
      <c r="NB637" s="155"/>
      <c r="NC637" s="155"/>
      <c r="ND637" s="155"/>
      <c r="NE637" s="155"/>
      <c r="NF637" s="155"/>
      <c r="NG637" s="155"/>
      <c r="NH637" s="155"/>
      <c r="NI637" s="155"/>
      <c r="NJ637" s="155"/>
      <c r="NK637" s="155"/>
      <c r="NL637" s="155"/>
      <c r="NM637" s="155"/>
      <c r="NN637" s="155"/>
      <c r="NO637" s="155"/>
      <c r="NP637" s="155"/>
      <c r="NQ637" s="155"/>
      <c r="NR637" s="155"/>
      <c r="NS637" s="155"/>
      <c r="NT637" s="155"/>
      <c r="NU637" s="155"/>
      <c r="NV637" s="155"/>
      <c r="NW637" s="155"/>
      <c r="NX637" s="155"/>
      <c r="NY637" s="155"/>
      <c r="NZ637" s="155"/>
      <c r="OA637" s="155"/>
      <c r="OB637" s="155"/>
      <c r="OC637" s="155"/>
      <c r="OD637" s="155"/>
      <c r="OE637" s="155"/>
      <c r="OF637" s="155"/>
      <c r="OG637" s="155"/>
      <c r="OH637" s="155"/>
      <c r="OI637" s="155"/>
      <c r="OJ637" s="155"/>
      <c r="OK637" s="155"/>
      <c r="OL637" s="155"/>
      <c r="OM637" s="155"/>
      <c r="ON637" s="155"/>
      <c r="OO637" s="155"/>
      <c r="OP637" s="155"/>
      <c r="OQ637" s="155"/>
      <c r="OR637" s="155"/>
      <c r="OS637" s="155"/>
      <c r="OT637" s="155"/>
      <c r="OU637" s="155"/>
      <c r="OV637" s="155"/>
      <c r="OW637" s="155"/>
      <c r="OX637" s="155"/>
      <c r="OY637" s="155"/>
      <c r="OZ637" s="155"/>
      <c r="PA637" s="155"/>
      <c r="PB637" s="155"/>
      <c r="PC637" s="155"/>
      <c r="PD637" s="155"/>
      <c r="PE637" s="155"/>
      <c r="PF637" s="155"/>
      <c r="PG637" s="155"/>
      <c r="PH637" s="155"/>
      <c r="PI637" s="155"/>
      <c r="PJ637" s="155"/>
      <c r="PK637" s="155"/>
      <c r="PL637" s="155"/>
      <c r="PM637" s="155"/>
      <c r="PN637" s="155"/>
      <c r="PO637" s="155"/>
      <c r="PP637" s="155"/>
      <c r="PQ637" s="155"/>
      <c r="PR637" s="155"/>
      <c r="PS637" s="155"/>
      <c r="PT637" s="155"/>
      <c r="PU637" s="155"/>
      <c r="PV637" s="155"/>
      <c r="PW637" s="155"/>
      <c r="PX637" s="155"/>
      <c r="PY637" s="155"/>
      <c r="PZ637" s="155"/>
      <c r="QA637" s="155"/>
      <c r="QB637" s="155"/>
      <c r="QC637" s="155"/>
      <c r="QD637" s="155"/>
      <c r="QE637" s="155"/>
      <c r="QF637" s="155"/>
      <c r="QG637" s="155"/>
      <c r="QH637" s="155"/>
      <c r="QI637" s="155"/>
      <c r="QJ637" s="155"/>
      <c r="QK637" s="155"/>
      <c r="QL637" s="155"/>
      <c r="QM637" s="155"/>
      <c r="QN637" s="155"/>
      <c r="QO637" s="155"/>
      <c r="QP637" s="155"/>
      <c r="QQ637" s="155"/>
      <c r="QR637" s="155"/>
      <c r="QS637" s="155"/>
      <c r="QT637" s="155"/>
      <c r="QU637" s="155"/>
      <c r="QV637" s="155"/>
      <c r="QW637" s="155"/>
      <c r="QX637" s="155"/>
      <c r="QY637" s="155"/>
      <c r="QZ637" s="155"/>
      <c r="RA637" s="155"/>
      <c r="RB637" s="155"/>
      <c r="RC637" s="155"/>
      <c r="RD637" s="155"/>
      <c r="RE637" s="155"/>
      <c r="RF637" s="155"/>
      <c r="RG637" s="155"/>
      <c r="RH637" s="155"/>
      <c r="RI637" s="155"/>
      <c r="RJ637" s="155"/>
      <c r="RK637" s="155"/>
      <c r="RL637" s="155"/>
      <c r="RM637" s="155"/>
      <c r="RN637" s="155"/>
      <c r="RO637" s="155"/>
      <c r="RP637" s="155"/>
      <c r="RQ637" s="155"/>
      <c r="RR637" s="155"/>
      <c r="RS637" s="155"/>
      <c r="RT637" s="155"/>
      <c r="RU637" s="155"/>
      <c r="RV637" s="155"/>
      <c r="RW637" s="155"/>
      <c r="RX637" s="155"/>
      <c r="RY637" s="155"/>
      <c r="RZ637" s="155"/>
      <c r="SA637" s="155"/>
      <c r="SB637" s="155"/>
      <c r="SC637" s="155"/>
      <c r="SD637" s="155"/>
      <c r="SE637" s="155"/>
      <c r="SF637" s="155"/>
      <c r="SG637" s="155"/>
      <c r="SH637" s="155"/>
      <c r="SI637" s="155"/>
      <c r="SJ637" s="155"/>
      <c r="SK637" s="155"/>
      <c r="SL637" s="155"/>
      <c r="SM637" s="155"/>
      <c r="SN637" s="155"/>
      <c r="SO637" s="155"/>
      <c r="SP637" s="155"/>
      <c r="SQ637" s="155"/>
      <c r="SR637" s="155"/>
      <c r="SS637" s="155"/>
      <c r="ST637" s="155"/>
      <c r="SU637" s="155"/>
      <c r="SV637" s="155"/>
      <c r="SW637" s="155"/>
      <c r="SX637" s="155"/>
      <c r="SY637" s="155"/>
      <c r="SZ637" s="155"/>
      <c r="TA637" s="155"/>
      <c r="TB637" s="155"/>
      <c r="TC637" s="155"/>
      <c r="TD637" s="155"/>
      <c r="TE637" s="155"/>
      <c r="TF637" s="155"/>
      <c r="TG637" s="155"/>
      <c r="TH637" s="155"/>
      <c r="TI637" s="155"/>
      <c r="TJ637" s="155"/>
      <c r="TK637" s="155"/>
      <c r="TL637" s="155"/>
      <c r="TM637" s="155"/>
      <c r="TN637" s="155"/>
      <c r="TO637" s="155"/>
      <c r="TP637" s="155"/>
      <c r="TQ637" s="155"/>
      <c r="TR637" s="155"/>
      <c r="TS637" s="155"/>
      <c r="TT637" s="155"/>
      <c r="TU637" s="155"/>
      <c r="TV637" s="155"/>
      <c r="TW637" s="155"/>
      <c r="TX637" s="155"/>
      <c r="TY637" s="155"/>
      <c r="TZ637" s="155"/>
      <c r="UA637" s="155"/>
      <c r="UB637" s="155"/>
      <c r="UC637" s="155"/>
      <c r="UD637" s="155"/>
      <c r="UE637" s="155"/>
      <c r="UF637" s="155"/>
      <c r="UG637" s="155"/>
      <c r="UH637" s="155"/>
      <c r="UI637" s="155"/>
      <c r="UJ637" s="155"/>
      <c r="UK637" s="155"/>
      <c r="UL637" s="155"/>
      <c r="UM637" s="155"/>
      <c r="UN637" s="155"/>
      <c r="UO637" s="155"/>
      <c r="UP637" s="155"/>
      <c r="UQ637" s="155"/>
      <c r="UR637" s="155"/>
      <c r="US637" s="155"/>
      <c r="UT637" s="155"/>
      <c r="UU637" s="155"/>
      <c r="UV637" s="155"/>
      <c r="UW637" s="155"/>
      <c r="UX637" s="155"/>
      <c r="UY637" s="155"/>
      <c r="UZ637" s="155"/>
      <c r="VA637" s="155"/>
      <c r="VB637" s="155"/>
      <c r="VC637" s="155"/>
      <c r="VD637" s="155"/>
      <c r="VE637" s="155"/>
      <c r="VF637" s="155"/>
      <c r="VG637" s="155"/>
      <c r="VH637" s="155"/>
      <c r="VI637" s="155"/>
      <c r="VJ637" s="155"/>
      <c r="VK637" s="155"/>
      <c r="VL637" s="155"/>
      <c r="VM637" s="155"/>
      <c r="VN637" s="155"/>
      <c r="VO637" s="155"/>
      <c r="VP637" s="155"/>
      <c r="VQ637" s="155"/>
      <c r="VR637" s="155"/>
      <c r="VS637" s="155"/>
      <c r="VT637" s="155"/>
      <c r="VU637" s="155"/>
      <c r="VV637" s="155"/>
      <c r="VW637" s="155"/>
      <c r="VX637" s="155"/>
      <c r="VY637" s="155"/>
      <c r="VZ637" s="155"/>
      <c r="WA637" s="155"/>
      <c r="WB637" s="155"/>
      <c r="WC637" s="155"/>
      <c r="WD637" s="155"/>
      <c r="WE637" s="155"/>
      <c r="WF637" s="155"/>
      <c r="WG637" s="155"/>
      <c r="WH637" s="155"/>
      <c r="WI637" s="155"/>
      <c r="WJ637" s="155"/>
      <c r="WK637" s="155"/>
      <c r="WL637" s="155"/>
      <c r="WM637" s="155"/>
      <c r="WN637" s="155"/>
      <c r="WO637" s="155"/>
      <c r="WP637" s="155"/>
      <c r="WQ637" s="155"/>
      <c r="WR637" s="155"/>
      <c r="WS637" s="155"/>
      <c r="WT637" s="155"/>
      <c r="WU637" s="155"/>
      <c r="WV637" s="155"/>
      <c r="WW637" s="155"/>
      <c r="WX637" s="155"/>
      <c r="WY637" s="155"/>
      <c r="WZ637" s="155"/>
      <c r="XA637" s="155"/>
      <c r="XB637" s="155"/>
      <c r="XC637" s="155"/>
      <c r="XD637" s="155"/>
      <c r="XE637" s="155"/>
      <c r="XF637" s="155"/>
      <c r="XG637" s="155"/>
      <c r="XH637" s="155"/>
      <c r="XI637" s="155"/>
      <c r="XJ637" s="155"/>
      <c r="XK637" s="155"/>
      <c r="XL637" s="155"/>
      <c r="XM637" s="155"/>
      <c r="XN637" s="155"/>
      <c r="XO637" s="155"/>
      <c r="XP637" s="155"/>
      <c r="XQ637" s="155"/>
      <c r="XR637" s="155"/>
      <c r="XS637" s="155"/>
      <c r="XT637" s="155"/>
      <c r="XU637" s="155"/>
      <c r="XV637" s="155"/>
      <c r="XW637" s="155"/>
      <c r="XX637" s="155"/>
      <c r="XY637" s="155"/>
      <c r="XZ637" s="155"/>
      <c r="YA637" s="155"/>
      <c r="YB637" s="155"/>
      <c r="YC637" s="155"/>
      <c r="YD637" s="155"/>
      <c r="YE637" s="155"/>
      <c r="YF637" s="155"/>
      <c r="YG637" s="155"/>
      <c r="YH637" s="155"/>
      <c r="YI637" s="155"/>
      <c r="YJ637" s="155"/>
      <c r="YK637" s="155"/>
      <c r="YL637" s="155"/>
      <c r="YM637" s="155"/>
      <c r="YN637" s="155"/>
      <c r="YO637" s="155"/>
      <c r="YP637" s="155"/>
      <c r="YQ637" s="155"/>
      <c r="YR637" s="155"/>
      <c r="YS637" s="155"/>
      <c r="YT637" s="155"/>
      <c r="YU637" s="155"/>
      <c r="YV637" s="155"/>
      <c r="YW637" s="155"/>
      <c r="YX637" s="155"/>
      <c r="YY637" s="155"/>
      <c r="YZ637" s="155"/>
      <c r="ZA637" s="155"/>
      <c r="ZB637" s="155"/>
      <c r="ZC637" s="155"/>
      <c r="ZD637" s="155"/>
      <c r="ZE637" s="155"/>
      <c r="ZF637" s="155"/>
      <c r="ZG637" s="155"/>
      <c r="ZH637" s="155"/>
      <c r="ZI637" s="155"/>
      <c r="ZJ637" s="155"/>
      <c r="ZK637" s="155"/>
      <c r="ZL637" s="155"/>
      <c r="ZM637" s="155"/>
      <c r="ZN637" s="155"/>
      <c r="ZO637" s="155"/>
      <c r="ZP637" s="155"/>
      <c r="ZQ637" s="155"/>
      <c r="ZR637" s="155"/>
      <c r="ZS637" s="155"/>
      <c r="ZT637" s="155"/>
      <c r="ZU637" s="155"/>
      <c r="ZV637" s="155"/>
      <c r="ZW637" s="155"/>
      <c r="ZX637" s="155"/>
      <c r="ZY637" s="155"/>
      <c r="ZZ637" s="155"/>
      <c r="AAA637" s="155"/>
      <c r="AAB637" s="155"/>
      <c r="AAC637" s="155"/>
      <c r="AAD637" s="155"/>
      <c r="AAE637" s="155"/>
      <c r="AAF637" s="155"/>
      <c r="AAG637" s="155"/>
      <c r="AAH637" s="155"/>
      <c r="AAI637" s="155"/>
      <c r="AAJ637" s="155"/>
      <c r="AAK637" s="155"/>
      <c r="AAL637" s="155"/>
      <c r="AAM637" s="155"/>
      <c r="AAN637" s="155"/>
      <c r="AAO637" s="155"/>
      <c r="AAP637" s="155"/>
      <c r="AAQ637" s="155"/>
      <c r="AAR637" s="155"/>
      <c r="AAS637" s="155"/>
      <c r="AAT637" s="155"/>
      <c r="AAU637" s="155"/>
      <c r="AAV637" s="155"/>
      <c r="AAW637" s="155"/>
      <c r="AAX637" s="155"/>
      <c r="AAY637" s="155"/>
      <c r="AAZ637" s="155"/>
      <c r="ABA637" s="155"/>
      <c r="ABB637" s="155"/>
      <c r="ABC637" s="155"/>
      <c r="ABD637" s="155"/>
      <c r="ABE637" s="155"/>
      <c r="ABF637" s="155"/>
      <c r="ABG637" s="155"/>
      <c r="ABH637" s="155"/>
      <c r="ABI637" s="155"/>
      <c r="ABJ637" s="155"/>
      <c r="ABK637" s="155"/>
      <c r="ABL637" s="155"/>
      <c r="ABM637" s="155"/>
      <c r="ABN637" s="155"/>
      <c r="ABO637" s="155"/>
      <c r="ABP637" s="155"/>
      <c r="ABQ637" s="155"/>
      <c r="ABR637" s="155"/>
      <c r="ABS637" s="155"/>
      <c r="ABT637" s="155"/>
      <c r="ABU637" s="155"/>
      <c r="ABV637" s="155"/>
      <c r="ABW637" s="155"/>
      <c r="ABX637" s="155"/>
      <c r="ABY637" s="155"/>
      <c r="ABZ637" s="155"/>
      <c r="ACA637" s="155"/>
      <c r="ACB637" s="155"/>
      <c r="ACC637" s="155"/>
      <c r="ACD637" s="155"/>
      <c r="ACE637" s="155"/>
      <c r="ACF637" s="155"/>
      <c r="ACG637" s="155"/>
      <c r="ACH637" s="155"/>
      <c r="ACI637" s="155"/>
      <c r="ACJ637" s="155"/>
      <c r="ACK637" s="155"/>
      <c r="ACL637" s="155"/>
      <c r="ACM637" s="155"/>
      <c r="ACN637" s="155"/>
      <c r="ACO637" s="155"/>
      <c r="ACP637" s="155"/>
      <c r="ACQ637" s="155"/>
      <c r="ACR637" s="155"/>
      <c r="ACS637" s="155"/>
      <c r="ACT637" s="155"/>
      <c r="ACU637" s="155"/>
      <c r="ACV637" s="155"/>
      <c r="ACW637" s="155"/>
      <c r="ACX637" s="155"/>
      <c r="ACY637" s="155"/>
      <c r="ACZ637" s="155"/>
      <c r="ADA637" s="155"/>
      <c r="ADB637" s="155"/>
      <c r="ADC637" s="155"/>
      <c r="ADD637" s="155"/>
      <c r="ADE637" s="155"/>
      <c r="ADF637" s="155"/>
      <c r="ADG637" s="155"/>
      <c r="ADH637" s="155"/>
      <c r="ADI637" s="155"/>
      <c r="ADJ637" s="155"/>
      <c r="ADK637" s="155"/>
      <c r="ADL637" s="155"/>
      <c r="ADM637" s="155"/>
      <c r="ADN637" s="155"/>
      <c r="ADO637" s="155"/>
      <c r="ADP637" s="155"/>
      <c r="ADQ637" s="155"/>
      <c r="ADR637" s="155"/>
      <c r="ADS637" s="155"/>
      <c r="ADT637" s="155"/>
      <c r="ADU637" s="155"/>
      <c r="ADV637" s="155"/>
      <c r="ADW637" s="155"/>
      <c r="ADX637" s="155"/>
      <c r="ADY637" s="155"/>
      <c r="ADZ637" s="155"/>
      <c r="AEA637" s="155"/>
      <c r="AEB637" s="155"/>
      <c r="AEC637" s="155"/>
      <c r="AED637" s="155"/>
      <c r="AEE637" s="155"/>
      <c r="AEF637" s="155"/>
      <c r="AEG637" s="155"/>
      <c r="AEH637" s="155"/>
      <c r="AEI637" s="155"/>
      <c r="AEJ637" s="155"/>
      <c r="AEK637" s="155"/>
      <c r="AEL637" s="155"/>
      <c r="AEM637" s="155"/>
      <c r="AEN637" s="155"/>
      <c r="AEO637" s="155"/>
      <c r="AEP637" s="155"/>
      <c r="AEQ637" s="155"/>
      <c r="AER637" s="155"/>
      <c r="AES637" s="155"/>
      <c r="AET637" s="155"/>
      <c r="AEU637" s="155"/>
      <c r="AEV637" s="155"/>
      <c r="AEW637" s="155"/>
      <c r="AEX637" s="155"/>
      <c r="AEY637" s="155"/>
      <c r="AEZ637" s="155"/>
      <c r="AFA637" s="155"/>
      <c r="AFB637" s="155"/>
      <c r="AFC637" s="155"/>
      <c r="AFD637" s="155"/>
      <c r="AFE637" s="155"/>
      <c r="AFF637" s="155"/>
      <c r="AFG637" s="155"/>
      <c r="AFH637" s="155"/>
      <c r="AFI637" s="155"/>
      <c r="AFJ637" s="155"/>
      <c r="AFK637" s="155"/>
      <c r="AFL637" s="155"/>
      <c r="AFM637" s="155"/>
      <c r="AFN637" s="155"/>
      <c r="AFO637" s="155"/>
      <c r="AFP637" s="155"/>
      <c r="AFQ637" s="155"/>
      <c r="AFR637" s="155"/>
      <c r="AFS637" s="155"/>
      <c r="AFT637" s="155"/>
      <c r="AFU637" s="155"/>
      <c r="AFV637" s="155"/>
      <c r="AFW637" s="155"/>
      <c r="AFX637" s="155"/>
      <c r="AFY637" s="155"/>
      <c r="AFZ637" s="155"/>
      <c r="AGA637" s="155"/>
      <c r="AGB637" s="155"/>
      <c r="AGC637" s="155"/>
      <c r="AGD637" s="155"/>
      <c r="AGE637" s="155"/>
      <c r="AGF637" s="155"/>
      <c r="AGG637" s="155"/>
      <c r="AGH637" s="155"/>
      <c r="AGI637" s="155"/>
      <c r="AGJ637" s="155"/>
      <c r="AGK637" s="155"/>
      <c r="AGL637" s="155"/>
      <c r="AGM637" s="155"/>
      <c r="AGN637" s="155"/>
      <c r="AGO637" s="155"/>
      <c r="AGP637" s="155"/>
      <c r="AGQ637" s="155"/>
      <c r="AGR637" s="155"/>
      <c r="AGS637" s="155"/>
      <c r="AGT637" s="155"/>
      <c r="AGU637" s="155"/>
      <c r="AGV637" s="155"/>
      <c r="AGW637" s="155"/>
      <c r="AGX637" s="155"/>
      <c r="AGY637" s="155"/>
      <c r="AGZ637" s="155"/>
      <c r="AHA637" s="155"/>
      <c r="AHB637" s="155"/>
      <c r="AHC637" s="155"/>
      <c r="AHD637" s="155"/>
      <c r="AHE637" s="155"/>
      <c r="AHF637" s="155"/>
      <c r="AHG637" s="155"/>
      <c r="AHH637" s="155"/>
      <c r="AHI637" s="155"/>
      <c r="AHJ637" s="155"/>
      <c r="AHK637" s="155"/>
      <c r="AHL637" s="155"/>
      <c r="AHM637" s="155"/>
      <c r="AHN637" s="155"/>
      <c r="AHO637" s="155"/>
      <c r="AHP637" s="155"/>
      <c r="AHQ637" s="155"/>
      <c r="AHR637" s="155"/>
      <c r="AHS637" s="155"/>
      <c r="AHT637" s="155"/>
      <c r="AHU637" s="155"/>
      <c r="AHV637" s="155"/>
      <c r="AHW637" s="155"/>
      <c r="AHX637" s="155"/>
      <c r="AHY637" s="155"/>
      <c r="AHZ637" s="155"/>
      <c r="AIA637" s="155"/>
      <c r="AIB637" s="155"/>
      <c r="AIC637" s="155"/>
      <c r="AID637" s="155"/>
      <c r="AIE637" s="155"/>
      <c r="AIF637" s="155"/>
      <c r="AIG637" s="155"/>
      <c r="AIH637" s="155"/>
      <c r="AII637" s="155"/>
      <c r="AIJ637" s="155"/>
      <c r="AIK637" s="155"/>
      <c r="AIL637" s="155"/>
      <c r="AIM637" s="155"/>
      <c r="AIN637" s="155"/>
      <c r="AIO637" s="155"/>
      <c r="AIP637" s="155"/>
      <c r="AIQ637" s="155"/>
      <c r="AIR637" s="155"/>
      <c r="AIS637" s="155"/>
      <c r="AIT637" s="155"/>
      <c r="AIU637" s="155"/>
      <c r="AIV637" s="155"/>
      <c r="AIW637" s="155"/>
      <c r="AIX637" s="155"/>
      <c r="AIY637" s="155"/>
      <c r="AIZ637" s="155"/>
      <c r="AJA637" s="155"/>
      <c r="AJB637" s="155"/>
      <c r="AJC637" s="155"/>
      <c r="AJD637" s="155"/>
      <c r="AJE637" s="155"/>
      <c r="AJF637" s="155"/>
      <c r="AJG637" s="155"/>
      <c r="AJH637" s="155"/>
      <c r="AJI637" s="155"/>
      <c r="AJJ637" s="155"/>
      <c r="AJK637" s="155"/>
      <c r="AJL637" s="155"/>
      <c r="AJM637" s="155"/>
      <c r="AJN637" s="155"/>
      <c r="AJO637" s="155"/>
      <c r="AJP637" s="155"/>
      <c r="AJQ637" s="155"/>
      <c r="AJR637" s="155"/>
      <c r="AJS637" s="155"/>
      <c r="AJT637" s="155"/>
      <c r="AJU637" s="155"/>
      <c r="AJV637" s="155"/>
      <c r="AJW637" s="155"/>
      <c r="AJX637" s="155"/>
      <c r="AJY637" s="155"/>
      <c r="AJZ637" s="155"/>
      <c r="AKA637" s="155"/>
      <c r="AKB637" s="155"/>
      <c r="AKC637" s="155"/>
      <c r="AKD637" s="155"/>
      <c r="AKE637" s="155"/>
      <c r="AKF637" s="155"/>
      <c r="AKG637" s="155"/>
      <c r="AKH637" s="155"/>
      <c r="AKI637" s="155"/>
      <c r="AKJ637" s="155"/>
      <c r="AKK637" s="155"/>
      <c r="AKL637" s="155"/>
      <c r="AKM637" s="155"/>
      <c r="AKN637" s="155"/>
      <c r="AKO637" s="155"/>
      <c r="AKP637" s="155"/>
      <c r="AKQ637" s="155"/>
      <c r="AKR637" s="155"/>
      <c r="AKS637" s="155"/>
      <c r="AKT637" s="155"/>
      <c r="AKU637" s="155"/>
      <c r="AKV637" s="155"/>
      <c r="AKW637" s="155"/>
      <c r="AKX637" s="155"/>
      <c r="AKY637" s="155"/>
      <c r="AKZ637" s="155"/>
      <c r="ALA637" s="155"/>
      <c r="ALB637" s="155"/>
      <c r="ALC637" s="155"/>
      <c r="ALD637" s="155"/>
      <c r="ALE637" s="155"/>
      <c r="ALF637" s="155"/>
      <c r="ALG637" s="155"/>
      <c r="ALH637" s="155"/>
      <c r="ALI637" s="155"/>
      <c r="ALJ637" s="155"/>
      <c r="ALK637" s="155"/>
      <c r="ALL637" s="155"/>
      <c r="ALM637" s="155"/>
      <c r="ALN637" s="155"/>
      <c r="ALO637" s="155"/>
      <c r="ALP637" s="155"/>
      <c r="ALQ637" s="155"/>
      <c r="ALR637" s="155"/>
      <c r="ALS637" s="155"/>
      <c r="ALT637" s="155"/>
      <c r="ALU637" s="155"/>
      <c r="ALV637" s="155"/>
      <c r="ALW637" s="155"/>
      <c r="ALX637" s="155"/>
      <c r="ALY637" s="155"/>
      <c r="ALZ637" s="155"/>
      <c r="AMA637" s="155"/>
      <c r="AMB637" s="155"/>
      <c r="AMC637" s="155"/>
      <c r="AMD637" s="155"/>
      <c r="AME637" s="155"/>
      <c r="AMF637" s="155"/>
      <c r="AMG637" s="155"/>
      <c r="AMH637" s="155"/>
      <c r="AMI637" s="155"/>
      <c r="AMJ637" s="155"/>
      <c r="AMK637" s="155"/>
      <c r="AML637" s="155"/>
    </row>
    <row r="638" spans="1:1026" x14ac:dyDescent="0.25">
      <c r="A638" s="524" t="s">
        <v>4942</v>
      </c>
      <c r="B638" s="257">
        <v>638</v>
      </c>
      <c r="C638" s="524" t="s">
        <v>25413</v>
      </c>
      <c r="D638" s="525" t="s">
        <v>4944</v>
      </c>
      <c r="E638" s="526"/>
      <c r="F638" s="527">
        <v>4</v>
      </c>
      <c r="G638" s="528"/>
      <c r="H638" s="528"/>
      <c r="I638" s="529">
        <v>0.5</v>
      </c>
      <c r="J638" s="527" t="s">
        <v>748</v>
      </c>
      <c r="K638" s="527">
        <v>1</v>
      </c>
      <c r="L638" s="527"/>
      <c r="M638" s="527"/>
      <c r="N638" s="527"/>
      <c r="O638" s="527"/>
      <c r="P638" s="527"/>
      <c r="Q638" s="527"/>
      <c r="R638" s="527"/>
      <c r="S638" s="527"/>
      <c r="T638" s="527">
        <v>2</v>
      </c>
      <c r="U638" s="527"/>
      <c r="V638" s="527"/>
      <c r="W638" s="530">
        <f t="shared" si="286"/>
        <v>100</v>
      </c>
      <c r="X638" s="530">
        <f t="shared" si="287"/>
        <v>100</v>
      </c>
      <c r="Y638" s="283">
        <f t="shared" si="299"/>
        <v>100</v>
      </c>
      <c r="Z638" s="530">
        <f t="shared" si="288"/>
        <v>100</v>
      </c>
      <c r="AA638" s="530">
        <f t="shared" si="289"/>
        <v>100</v>
      </c>
      <c r="AB638" s="531">
        <f t="shared" si="290"/>
        <v>100</v>
      </c>
      <c r="AC638" s="531">
        <f t="shared" si="291"/>
        <v>100</v>
      </c>
      <c r="AD638" s="531">
        <f t="shared" si="292"/>
        <v>3</v>
      </c>
      <c r="AE638" s="532">
        <f t="shared" si="293"/>
        <v>100</v>
      </c>
      <c r="AF638" s="532">
        <f t="shared" si="294"/>
        <v>100</v>
      </c>
      <c r="AG638" s="533">
        <f t="shared" si="295"/>
        <v>1</v>
      </c>
      <c r="AH638" s="533">
        <f t="shared" ref="AH638:AH701" si="300">IF(OR(EXACT(J638,"1A"),EXACT(J638,"1B"),EXACT(J638,"1C")),1,IF(J638=2,10,100))</f>
        <v>1</v>
      </c>
      <c r="AI638" s="533">
        <f t="shared" si="297"/>
        <v>3</v>
      </c>
      <c r="AJ638" s="533">
        <f t="shared" ref="AJ638:AJ701" si="301">IF(OR(EXACT(J638,"1A"),EXACT(J638,"1B"),EXACT(J638,"1C")),5,100)</f>
        <v>5</v>
      </c>
      <c r="AK638" s="534">
        <v>6.0999999999999997E-4</v>
      </c>
      <c r="AL638" s="526">
        <v>1</v>
      </c>
      <c r="AM638" s="526">
        <v>1</v>
      </c>
      <c r="AN638" s="534"/>
      <c r="AO638" s="526">
        <v>10</v>
      </c>
      <c r="AP638" s="526">
        <v>10</v>
      </c>
      <c r="AQ638" s="526"/>
      <c r="AR638" s="535" t="s">
        <v>25418</v>
      </c>
      <c r="AS638" s="535"/>
      <c r="AT638" s="526"/>
      <c r="AU638" s="526"/>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c r="BV638" s="155"/>
      <c r="BW638" s="155"/>
      <c r="BX638" s="155"/>
      <c r="BY638" s="155"/>
      <c r="BZ638" s="155"/>
      <c r="CA638" s="155"/>
      <c r="CB638" s="155"/>
      <c r="CC638" s="155"/>
      <c r="CD638" s="155"/>
      <c r="CE638" s="155"/>
      <c r="CF638" s="155"/>
      <c r="CG638" s="155"/>
      <c r="CH638" s="155"/>
      <c r="CI638" s="155"/>
      <c r="CJ638" s="155"/>
      <c r="CK638" s="155"/>
      <c r="CL638" s="155"/>
      <c r="CM638" s="155"/>
      <c r="CN638" s="155"/>
      <c r="CO638" s="155"/>
      <c r="CP638" s="155"/>
      <c r="CQ638" s="155"/>
      <c r="CR638" s="155"/>
      <c r="CS638" s="155"/>
      <c r="CT638" s="155"/>
      <c r="CU638" s="155"/>
      <c r="CV638" s="155"/>
      <c r="CW638" s="155"/>
      <c r="CX638" s="155"/>
      <c r="CY638" s="155"/>
      <c r="CZ638" s="155"/>
      <c r="DA638" s="155"/>
      <c r="DB638" s="155"/>
      <c r="DC638" s="155"/>
      <c r="DD638" s="155"/>
      <c r="DE638" s="155"/>
      <c r="DF638" s="155"/>
      <c r="DG638" s="155"/>
      <c r="DH638" s="155"/>
      <c r="DI638" s="155"/>
      <c r="DJ638" s="155"/>
      <c r="DK638" s="155"/>
      <c r="DL638" s="155"/>
      <c r="DM638" s="155"/>
      <c r="DN638" s="155"/>
      <c r="DO638" s="155"/>
      <c r="DP638" s="155"/>
      <c r="DQ638" s="155"/>
      <c r="DR638" s="155"/>
      <c r="DS638" s="155"/>
      <c r="DT638" s="155"/>
      <c r="DU638" s="155"/>
      <c r="DV638" s="155"/>
      <c r="DW638" s="155"/>
      <c r="DX638" s="155"/>
      <c r="DY638" s="155"/>
      <c r="DZ638" s="155"/>
      <c r="EA638" s="155"/>
      <c r="EB638" s="155"/>
      <c r="EC638" s="155"/>
      <c r="ED638" s="155"/>
      <c r="EE638" s="155"/>
      <c r="EF638" s="155"/>
      <c r="EG638" s="155"/>
      <c r="EH638" s="155"/>
      <c r="EI638" s="155"/>
      <c r="EJ638" s="155"/>
      <c r="EK638" s="155"/>
      <c r="EL638" s="155"/>
      <c r="EM638" s="155"/>
      <c r="EN638" s="155"/>
      <c r="EO638" s="155"/>
      <c r="EP638" s="155"/>
      <c r="EQ638" s="155"/>
      <c r="ER638" s="155"/>
      <c r="ES638" s="155"/>
      <c r="ET638" s="155"/>
      <c r="EU638" s="155"/>
      <c r="EV638" s="155"/>
      <c r="EW638" s="155"/>
      <c r="EX638" s="155"/>
      <c r="EY638" s="155"/>
      <c r="EZ638" s="155"/>
      <c r="FA638" s="155"/>
      <c r="FB638" s="155"/>
      <c r="FC638" s="155"/>
      <c r="FD638" s="155"/>
      <c r="FE638" s="155"/>
      <c r="FF638" s="155"/>
      <c r="FG638" s="155"/>
      <c r="FH638" s="155"/>
      <c r="FI638" s="155"/>
      <c r="FJ638" s="155"/>
      <c r="FK638" s="155"/>
      <c r="FL638" s="155"/>
      <c r="FM638" s="155"/>
      <c r="FN638" s="155"/>
      <c r="FO638" s="155"/>
      <c r="FP638" s="155"/>
      <c r="FQ638" s="155"/>
      <c r="FR638" s="155"/>
      <c r="FS638" s="155"/>
      <c r="FT638" s="155"/>
      <c r="FU638" s="155"/>
      <c r="FV638" s="155"/>
      <c r="FW638" s="155"/>
      <c r="FX638" s="155"/>
      <c r="FY638" s="155"/>
      <c r="FZ638" s="155"/>
      <c r="GA638" s="155"/>
      <c r="GB638" s="155"/>
      <c r="GC638" s="155"/>
      <c r="GD638" s="155"/>
      <c r="GE638" s="155"/>
      <c r="GF638" s="155"/>
      <c r="GG638" s="155"/>
      <c r="GH638" s="155"/>
      <c r="GI638" s="155"/>
      <c r="GJ638" s="155"/>
      <c r="GK638" s="155"/>
      <c r="GL638" s="155"/>
      <c r="GM638" s="155"/>
      <c r="GN638" s="155"/>
      <c r="GO638" s="155"/>
      <c r="GP638" s="155"/>
      <c r="GQ638" s="155"/>
      <c r="GR638" s="155"/>
      <c r="GS638" s="155"/>
      <c r="GT638" s="155"/>
      <c r="GU638" s="155"/>
      <c r="GV638" s="155"/>
      <c r="GW638" s="155"/>
      <c r="GX638" s="155"/>
      <c r="GY638" s="155"/>
      <c r="GZ638" s="155"/>
      <c r="HA638" s="155"/>
      <c r="HB638" s="155"/>
      <c r="HC638" s="155"/>
      <c r="HD638" s="155"/>
      <c r="HE638" s="155"/>
      <c r="HF638" s="155"/>
      <c r="HG638" s="155"/>
      <c r="HH638" s="155"/>
      <c r="HI638" s="155"/>
      <c r="HJ638" s="155"/>
      <c r="HK638" s="155"/>
      <c r="HL638" s="155"/>
      <c r="HM638" s="155"/>
      <c r="HN638" s="155"/>
      <c r="HO638" s="155"/>
      <c r="HP638" s="155"/>
      <c r="HQ638" s="155"/>
      <c r="HR638" s="155"/>
      <c r="HS638" s="155"/>
      <c r="HT638" s="155"/>
      <c r="HU638" s="155"/>
      <c r="HV638" s="155"/>
      <c r="HW638" s="155"/>
      <c r="HX638" s="155"/>
      <c r="HY638" s="155"/>
      <c r="HZ638" s="155"/>
      <c r="IA638" s="155"/>
      <c r="IB638" s="155"/>
      <c r="IC638" s="155"/>
      <c r="ID638" s="155"/>
      <c r="IE638" s="155"/>
      <c r="IF638" s="155"/>
      <c r="IG638" s="155"/>
      <c r="IH638" s="155"/>
      <c r="II638" s="155"/>
      <c r="IJ638" s="155"/>
      <c r="IK638" s="155"/>
      <c r="IL638" s="155"/>
      <c r="IM638" s="155"/>
      <c r="IN638" s="155"/>
      <c r="IO638" s="155"/>
      <c r="IP638" s="155"/>
      <c r="IQ638" s="155"/>
      <c r="IR638" s="155"/>
      <c r="IS638" s="155"/>
      <c r="IT638" s="155"/>
      <c r="IU638" s="155"/>
      <c r="IV638" s="155"/>
      <c r="IW638" s="155"/>
      <c r="IX638" s="155"/>
      <c r="IY638" s="155"/>
      <c r="IZ638" s="155"/>
      <c r="JA638" s="155"/>
      <c r="JB638" s="155"/>
      <c r="JC638" s="155"/>
      <c r="JD638" s="155"/>
      <c r="JE638" s="155"/>
      <c r="JF638" s="155"/>
      <c r="JG638" s="155"/>
      <c r="JH638" s="155"/>
      <c r="JI638" s="155"/>
      <c r="JJ638" s="155"/>
      <c r="JK638" s="155"/>
      <c r="JL638" s="155"/>
      <c r="JM638" s="155"/>
      <c r="JN638" s="155"/>
      <c r="JO638" s="155"/>
      <c r="JP638" s="155"/>
      <c r="JQ638" s="155"/>
      <c r="JR638" s="155"/>
      <c r="JS638" s="155"/>
      <c r="JT638" s="155"/>
      <c r="JU638" s="155"/>
      <c r="JV638" s="155"/>
      <c r="JW638" s="155"/>
      <c r="JX638" s="155"/>
      <c r="JY638" s="155"/>
      <c r="JZ638" s="155"/>
      <c r="KA638" s="155"/>
      <c r="KB638" s="155"/>
      <c r="KC638" s="155"/>
      <c r="KD638" s="155"/>
      <c r="KE638" s="155"/>
      <c r="KF638" s="155"/>
      <c r="KG638" s="155"/>
      <c r="KH638" s="155"/>
      <c r="KI638" s="155"/>
      <c r="KJ638" s="155"/>
      <c r="KK638" s="155"/>
      <c r="KL638" s="155"/>
      <c r="KM638" s="155"/>
      <c r="KN638" s="155"/>
      <c r="KO638" s="155"/>
      <c r="KP638" s="155"/>
      <c r="KQ638" s="155"/>
      <c r="KR638" s="155"/>
      <c r="KS638" s="155"/>
      <c r="KT638" s="155"/>
      <c r="KU638" s="155"/>
      <c r="KV638" s="155"/>
      <c r="KW638" s="155"/>
      <c r="KX638" s="155"/>
      <c r="KY638" s="155"/>
      <c r="KZ638" s="155"/>
      <c r="LA638" s="155"/>
      <c r="LB638" s="155"/>
      <c r="LC638" s="155"/>
      <c r="LD638" s="155"/>
      <c r="LE638" s="155"/>
      <c r="LF638" s="155"/>
      <c r="LG638" s="155"/>
      <c r="LH638" s="155"/>
      <c r="LI638" s="155"/>
      <c r="LJ638" s="155"/>
      <c r="LK638" s="155"/>
      <c r="LL638" s="155"/>
      <c r="LM638" s="155"/>
      <c r="LN638" s="155"/>
      <c r="LO638" s="155"/>
      <c r="LP638" s="155"/>
      <c r="LQ638" s="155"/>
      <c r="LR638" s="155"/>
      <c r="LS638" s="155"/>
      <c r="LT638" s="155"/>
      <c r="LU638" s="155"/>
      <c r="LV638" s="155"/>
      <c r="LW638" s="155"/>
      <c r="LX638" s="155"/>
      <c r="LY638" s="155"/>
      <c r="LZ638" s="155"/>
      <c r="MA638" s="155"/>
      <c r="MB638" s="155"/>
      <c r="MC638" s="155"/>
      <c r="MD638" s="155"/>
      <c r="ME638" s="155"/>
      <c r="MF638" s="155"/>
      <c r="MG638" s="155"/>
      <c r="MH638" s="155"/>
      <c r="MI638" s="155"/>
      <c r="MJ638" s="155"/>
      <c r="MK638" s="155"/>
      <c r="ML638" s="155"/>
      <c r="MM638" s="155"/>
      <c r="MN638" s="155"/>
      <c r="MO638" s="155"/>
      <c r="MP638" s="155"/>
      <c r="MQ638" s="155"/>
      <c r="MR638" s="155"/>
      <c r="MS638" s="155"/>
      <c r="MT638" s="155"/>
      <c r="MU638" s="155"/>
      <c r="MV638" s="155"/>
      <c r="MW638" s="155"/>
      <c r="MX638" s="155"/>
      <c r="MY638" s="155"/>
      <c r="MZ638" s="155"/>
      <c r="NA638" s="155"/>
      <c r="NB638" s="155"/>
      <c r="NC638" s="155"/>
      <c r="ND638" s="155"/>
      <c r="NE638" s="155"/>
      <c r="NF638" s="155"/>
      <c r="NG638" s="155"/>
      <c r="NH638" s="155"/>
      <c r="NI638" s="155"/>
      <c r="NJ638" s="155"/>
      <c r="NK638" s="155"/>
      <c r="NL638" s="155"/>
      <c r="NM638" s="155"/>
      <c r="NN638" s="155"/>
      <c r="NO638" s="155"/>
      <c r="NP638" s="155"/>
      <c r="NQ638" s="155"/>
      <c r="NR638" s="155"/>
      <c r="NS638" s="155"/>
      <c r="NT638" s="155"/>
      <c r="NU638" s="155"/>
      <c r="NV638" s="155"/>
      <c r="NW638" s="155"/>
      <c r="NX638" s="155"/>
      <c r="NY638" s="155"/>
      <c r="NZ638" s="155"/>
      <c r="OA638" s="155"/>
      <c r="OB638" s="155"/>
      <c r="OC638" s="155"/>
      <c r="OD638" s="155"/>
      <c r="OE638" s="155"/>
      <c r="OF638" s="155"/>
      <c r="OG638" s="155"/>
      <c r="OH638" s="155"/>
      <c r="OI638" s="155"/>
      <c r="OJ638" s="155"/>
      <c r="OK638" s="155"/>
      <c r="OL638" s="155"/>
      <c r="OM638" s="155"/>
      <c r="ON638" s="155"/>
      <c r="OO638" s="155"/>
      <c r="OP638" s="155"/>
      <c r="OQ638" s="155"/>
      <c r="OR638" s="155"/>
      <c r="OS638" s="155"/>
      <c r="OT638" s="155"/>
      <c r="OU638" s="155"/>
      <c r="OV638" s="155"/>
      <c r="OW638" s="155"/>
      <c r="OX638" s="155"/>
      <c r="OY638" s="155"/>
      <c r="OZ638" s="155"/>
      <c r="PA638" s="155"/>
      <c r="PB638" s="155"/>
      <c r="PC638" s="155"/>
      <c r="PD638" s="155"/>
      <c r="PE638" s="155"/>
      <c r="PF638" s="155"/>
      <c r="PG638" s="155"/>
      <c r="PH638" s="155"/>
      <c r="PI638" s="155"/>
      <c r="PJ638" s="155"/>
      <c r="PK638" s="155"/>
      <c r="PL638" s="155"/>
      <c r="PM638" s="155"/>
      <c r="PN638" s="155"/>
      <c r="PO638" s="155"/>
      <c r="PP638" s="155"/>
      <c r="PQ638" s="155"/>
      <c r="PR638" s="155"/>
      <c r="PS638" s="155"/>
      <c r="PT638" s="155"/>
      <c r="PU638" s="155"/>
      <c r="PV638" s="155"/>
      <c r="PW638" s="155"/>
      <c r="PX638" s="155"/>
      <c r="PY638" s="155"/>
      <c r="PZ638" s="155"/>
      <c r="QA638" s="155"/>
      <c r="QB638" s="155"/>
      <c r="QC638" s="155"/>
      <c r="QD638" s="155"/>
      <c r="QE638" s="155"/>
      <c r="QF638" s="155"/>
      <c r="QG638" s="155"/>
      <c r="QH638" s="155"/>
      <c r="QI638" s="155"/>
      <c r="QJ638" s="155"/>
      <c r="QK638" s="155"/>
      <c r="QL638" s="155"/>
      <c r="QM638" s="155"/>
      <c r="QN638" s="155"/>
      <c r="QO638" s="155"/>
      <c r="QP638" s="155"/>
      <c r="QQ638" s="155"/>
      <c r="QR638" s="155"/>
      <c r="QS638" s="155"/>
      <c r="QT638" s="155"/>
      <c r="QU638" s="155"/>
      <c r="QV638" s="155"/>
      <c r="QW638" s="155"/>
      <c r="QX638" s="155"/>
      <c r="QY638" s="155"/>
      <c r="QZ638" s="155"/>
      <c r="RA638" s="155"/>
      <c r="RB638" s="155"/>
      <c r="RC638" s="155"/>
      <c r="RD638" s="155"/>
      <c r="RE638" s="155"/>
      <c r="RF638" s="155"/>
      <c r="RG638" s="155"/>
      <c r="RH638" s="155"/>
      <c r="RI638" s="155"/>
      <c r="RJ638" s="155"/>
      <c r="RK638" s="155"/>
      <c r="RL638" s="155"/>
      <c r="RM638" s="155"/>
      <c r="RN638" s="155"/>
      <c r="RO638" s="155"/>
      <c r="RP638" s="155"/>
      <c r="RQ638" s="155"/>
      <c r="RR638" s="155"/>
      <c r="RS638" s="155"/>
      <c r="RT638" s="155"/>
      <c r="RU638" s="155"/>
      <c r="RV638" s="155"/>
      <c r="RW638" s="155"/>
      <c r="RX638" s="155"/>
      <c r="RY638" s="155"/>
      <c r="RZ638" s="155"/>
      <c r="SA638" s="155"/>
      <c r="SB638" s="155"/>
      <c r="SC638" s="155"/>
      <c r="SD638" s="155"/>
      <c r="SE638" s="155"/>
      <c r="SF638" s="155"/>
      <c r="SG638" s="155"/>
      <c r="SH638" s="155"/>
      <c r="SI638" s="155"/>
      <c r="SJ638" s="155"/>
      <c r="SK638" s="155"/>
      <c r="SL638" s="155"/>
      <c r="SM638" s="155"/>
      <c r="SN638" s="155"/>
      <c r="SO638" s="155"/>
      <c r="SP638" s="155"/>
      <c r="SQ638" s="155"/>
      <c r="SR638" s="155"/>
      <c r="SS638" s="155"/>
      <c r="ST638" s="155"/>
      <c r="SU638" s="155"/>
      <c r="SV638" s="155"/>
      <c r="SW638" s="155"/>
      <c r="SX638" s="155"/>
      <c r="SY638" s="155"/>
      <c r="SZ638" s="155"/>
      <c r="TA638" s="155"/>
      <c r="TB638" s="155"/>
      <c r="TC638" s="155"/>
      <c r="TD638" s="155"/>
      <c r="TE638" s="155"/>
      <c r="TF638" s="155"/>
      <c r="TG638" s="155"/>
      <c r="TH638" s="155"/>
      <c r="TI638" s="155"/>
      <c r="TJ638" s="155"/>
      <c r="TK638" s="155"/>
      <c r="TL638" s="155"/>
      <c r="TM638" s="155"/>
      <c r="TN638" s="155"/>
      <c r="TO638" s="155"/>
      <c r="TP638" s="155"/>
      <c r="TQ638" s="155"/>
      <c r="TR638" s="155"/>
      <c r="TS638" s="155"/>
      <c r="TT638" s="155"/>
      <c r="TU638" s="155"/>
      <c r="TV638" s="155"/>
      <c r="TW638" s="155"/>
      <c r="TX638" s="155"/>
      <c r="TY638" s="155"/>
      <c r="TZ638" s="155"/>
      <c r="UA638" s="155"/>
      <c r="UB638" s="155"/>
      <c r="UC638" s="155"/>
      <c r="UD638" s="155"/>
      <c r="UE638" s="155"/>
      <c r="UF638" s="155"/>
      <c r="UG638" s="155"/>
      <c r="UH638" s="155"/>
      <c r="UI638" s="155"/>
      <c r="UJ638" s="155"/>
      <c r="UK638" s="155"/>
      <c r="UL638" s="155"/>
      <c r="UM638" s="155"/>
      <c r="UN638" s="155"/>
      <c r="UO638" s="155"/>
      <c r="UP638" s="155"/>
      <c r="UQ638" s="155"/>
      <c r="UR638" s="155"/>
      <c r="US638" s="155"/>
      <c r="UT638" s="155"/>
      <c r="UU638" s="155"/>
      <c r="UV638" s="155"/>
      <c r="UW638" s="155"/>
      <c r="UX638" s="155"/>
      <c r="UY638" s="155"/>
      <c r="UZ638" s="155"/>
      <c r="VA638" s="155"/>
      <c r="VB638" s="155"/>
      <c r="VC638" s="155"/>
      <c r="VD638" s="155"/>
      <c r="VE638" s="155"/>
      <c r="VF638" s="155"/>
      <c r="VG638" s="155"/>
      <c r="VH638" s="155"/>
      <c r="VI638" s="155"/>
      <c r="VJ638" s="155"/>
      <c r="VK638" s="155"/>
      <c r="VL638" s="155"/>
      <c r="VM638" s="155"/>
      <c r="VN638" s="155"/>
      <c r="VO638" s="155"/>
      <c r="VP638" s="155"/>
      <c r="VQ638" s="155"/>
      <c r="VR638" s="155"/>
      <c r="VS638" s="155"/>
      <c r="VT638" s="155"/>
      <c r="VU638" s="155"/>
      <c r="VV638" s="155"/>
      <c r="VW638" s="155"/>
      <c r="VX638" s="155"/>
      <c r="VY638" s="155"/>
      <c r="VZ638" s="155"/>
      <c r="WA638" s="155"/>
      <c r="WB638" s="155"/>
      <c r="WC638" s="155"/>
      <c r="WD638" s="155"/>
      <c r="WE638" s="155"/>
      <c r="WF638" s="155"/>
      <c r="WG638" s="155"/>
      <c r="WH638" s="155"/>
      <c r="WI638" s="155"/>
      <c r="WJ638" s="155"/>
      <c r="WK638" s="155"/>
      <c r="WL638" s="155"/>
      <c r="WM638" s="155"/>
      <c r="WN638" s="155"/>
      <c r="WO638" s="155"/>
      <c r="WP638" s="155"/>
      <c r="WQ638" s="155"/>
      <c r="WR638" s="155"/>
      <c r="WS638" s="155"/>
      <c r="WT638" s="155"/>
      <c r="WU638" s="155"/>
      <c r="WV638" s="155"/>
      <c r="WW638" s="155"/>
      <c r="WX638" s="155"/>
      <c r="WY638" s="155"/>
      <c r="WZ638" s="155"/>
      <c r="XA638" s="155"/>
      <c r="XB638" s="155"/>
      <c r="XC638" s="155"/>
      <c r="XD638" s="155"/>
      <c r="XE638" s="155"/>
      <c r="XF638" s="155"/>
      <c r="XG638" s="155"/>
      <c r="XH638" s="155"/>
      <c r="XI638" s="155"/>
      <c r="XJ638" s="155"/>
      <c r="XK638" s="155"/>
      <c r="XL638" s="155"/>
      <c r="XM638" s="155"/>
      <c r="XN638" s="155"/>
      <c r="XO638" s="155"/>
      <c r="XP638" s="155"/>
      <c r="XQ638" s="155"/>
      <c r="XR638" s="155"/>
      <c r="XS638" s="155"/>
      <c r="XT638" s="155"/>
      <c r="XU638" s="155"/>
      <c r="XV638" s="155"/>
      <c r="XW638" s="155"/>
      <c r="XX638" s="155"/>
      <c r="XY638" s="155"/>
      <c r="XZ638" s="155"/>
      <c r="YA638" s="155"/>
      <c r="YB638" s="155"/>
      <c r="YC638" s="155"/>
      <c r="YD638" s="155"/>
      <c r="YE638" s="155"/>
      <c r="YF638" s="155"/>
      <c r="YG638" s="155"/>
      <c r="YH638" s="155"/>
      <c r="YI638" s="155"/>
      <c r="YJ638" s="155"/>
      <c r="YK638" s="155"/>
      <c r="YL638" s="155"/>
      <c r="YM638" s="155"/>
      <c r="YN638" s="155"/>
      <c r="YO638" s="155"/>
      <c r="YP638" s="155"/>
      <c r="YQ638" s="155"/>
      <c r="YR638" s="155"/>
      <c r="YS638" s="155"/>
      <c r="YT638" s="155"/>
      <c r="YU638" s="155"/>
      <c r="YV638" s="155"/>
      <c r="YW638" s="155"/>
      <c r="YX638" s="155"/>
      <c r="YY638" s="155"/>
      <c r="YZ638" s="155"/>
      <c r="ZA638" s="155"/>
      <c r="ZB638" s="155"/>
      <c r="ZC638" s="155"/>
      <c r="ZD638" s="155"/>
      <c r="ZE638" s="155"/>
      <c r="ZF638" s="155"/>
      <c r="ZG638" s="155"/>
      <c r="ZH638" s="155"/>
      <c r="ZI638" s="155"/>
      <c r="ZJ638" s="155"/>
      <c r="ZK638" s="155"/>
      <c r="ZL638" s="155"/>
      <c r="ZM638" s="155"/>
      <c r="ZN638" s="155"/>
      <c r="ZO638" s="155"/>
      <c r="ZP638" s="155"/>
      <c r="ZQ638" s="155"/>
      <c r="ZR638" s="155"/>
      <c r="ZS638" s="155"/>
      <c r="ZT638" s="155"/>
      <c r="ZU638" s="155"/>
      <c r="ZV638" s="155"/>
      <c r="ZW638" s="155"/>
      <c r="ZX638" s="155"/>
      <c r="ZY638" s="155"/>
      <c r="ZZ638" s="155"/>
      <c r="AAA638" s="155"/>
      <c r="AAB638" s="155"/>
      <c r="AAC638" s="155"/>
      <c r="AAD638" s="155"/>
      <c r="AAE638" s="155"/>
      <c r="AAF638" s="155"/>
      <c r="AAG638" s="155"/>
      <c r="AAH638" s="155"/>
      <c r="AAI638" s="155"/>
      <c r="AAJ638" s="155"/>
      <c r="AAK638" s="155"/>
      <c r="AAL638" s="155"/>
      <c r="AAM638" s="155"/>
      <c r="AAN638" s="155"/>
      <c r="AAO638" s="155"/>
      <c r="AAP638" s="155"/>
      <c r="AAQ638" s="155"/>
      <c r="AAR638" s="155"/>
      <c r="AAS638" s="155"/>
      <c r="AAT638" s="155"/>
      <c r="AAU638" s="155"/>
      <c r="AAV638" s="155"/>
      <c r="AAW638" s="155"/>
      <c r="AAX638" s="155"/>
      <c r="AAY638" s="155"/>
      <c r="AAZ638" s="155"/>
      <c r="ABA638" s="155"/>
      <c r="ABB638" s="155"/>
      <c r="ABC638" s="155"/>
      <c r="ABD638" s="155"/>
      <c r="ABE638" s="155"/>
      <c r="ABF638" s="155"/>
      <c r="ABG638" s="155"/>
      <c r="ABH638" s="155"/>
      <c r="ABI638" s="155"/>
      <c r="ABJ638" s="155"/>
      <c r="ABK638" s="155"/>
      <c r="ABL638" s="155"/>
      <c r="ABM638" s="155"/>
      <c r="ABN638" s="155"/>
      <c r="ABO638" s="155"/>
      <c r="ABP638" s="155"/>
      <c r="ABQ638" s="155"/>
      <c r="ABR638" s="155"/>
      <c r="ABS638" s="155"/>
      <c r="ABT638" s="155"/>
      <c r="ABU638" s="155"/>
      <c r="ABV638" s="155"/>
      <c r="ABW638" s="155"/>
      <c r="ABX638" s="155"/>
      <c r="ABY638" s="155"/>
      <c r="ABZ638" s="155"/>
      <c r="ACA638" s="155"/>
      <c r="ACB638" s="155"/>
      <c r="ACC638" s="155"/>
      <c r="ACD638" s="155"/>
      <c r="ACE638" s="155"/>
      <c r="ACF638" s="155"/>
      <c r="ACG638" s="155"/>
      <c r="ACH638" s="155"/>
      <c r="ACI638" s="155"/>
      <c r="ACJ638" s="155"/>
      <c r="ACK638" s="155"/>
      <c r="ACL638" s="155"/>
      <c r="ACM638" s="155"/>
      <c r="ACN638" s="155"/>
      <c r="ACO638" s="155"/>
      <c r="ACP638" s="155"/>
      <c r="ACQ638" s="155"/>
      <c r="ACR638" s="155"/>
      <c r="ACS638" s="155"/>
      <c r="ACT638" s="155"/>
      <c r="ACU638" s="155"/>
      <c r="ACV638" s="155"/>
      <c r="ACW638" s="155"/>
      <c r="ACX638" s="155"/>
      <c r="ACY638" s="155"/>
      <c r="ACZ638" s="155"/>
      <c r="ADA638" s="155"/>
      <c r="ADB638" s="155"/>
      <c r="ADC638" s="155"/>
      <c r="ADD638" s="155"/>
      <c r="ADE638" s="155"/>
      <c r="ADF638" s="155"/>
      <c r="ADG638" s="155"/>
      <c r="ADH638" s="155"/>
      <c r="ADI638" s="155"/>
      <c r="ADJ638" s="155"/>
      <c r="ADK638" s="155"/>
      <c r="ADL638" s="155"/>
      <c r="ADM638" s="155"/>
      <c r="ADN638" s="155"/>
      <c r="ADO638" s="155"/>
      <c r="ADP638" s="155"/>
      <c r="ADQ638" s="155"/>
      <c r="ADR638" s="155"/>
      <c r="ADS638" s="155"/>
      <c r="ADT638" s="155"/>
      <c r="ADU638" s="155"/>
      <c r="ADV638" s="155"/>
      <c r="ADW638" s="155"/>
      <c r="ADX638" s="155"/>
      <c r="ADY638" s="155"/>
      <c r="ADZ638" s="155"/>
      <c r="AEA638" s="155"/>
      <c r="AEB638" s="155"/>
      <c r="AEC638" s="155"/>
      <c r="AED638" s="155"/>
      <c r="AEE638" s="155"/>
      <c r="AEF638" s="155"/>
      <c r="AEG638" s="155"/>
      <c r="AEH638" s="155"/>
      <c r="AEI638" s="155"/>
      <c r="AEJ638" s="155"/>
      <c r="AEK638" s="155"/>
      <c r="AEL638" s="155"/>
      <c r="AEM638" s="155"/>
      <c r="AEN638" s="155"/>
      <c r="AEO638" s="155"/>
      <c r="AEP638" s="155"/>
      <c r="AEQ638" s="155"/>
      <c r="AER638" s="155"/>
      <c r="AES638" s="155"/>
      <c r="AET638" s="155"/>
      <c r="AEU638" s="155"/>
      <c r="AEV638" s="155"/>
      <c r="AEW638" s="155"/>
      <c r="AEX638" s="155"/>
      <c r="AEY638" s="155"/>
      <c r="AEZ638" s="155"/>
      <c r="AFA638" s="155"/>
      <c r="AFB638" s="155"/>
      <c r="AFC638" s="155"/>
      <c r="AFD638" s="155"/>
      <c r="AFE638" s="155"/>
      <c r="AFF638" s="155"/>
      <c r="AFG638" s="155"/>
      <c r="AFH638" s="155"/>
      <c r="AFI638" s="155"/>
      <c r="AFJ638" s="155"/>
      <c r="AFK638" s="155"/>
      <c r="AFL638" s="155"/>
      <c r="AFM638" s="155"/>
      <c r="AFN638" s="155"/>
      <c r="AFO638" s="155"/>
      <c r="AFP638" s="155"/>
      <c r="AFQ638" s="155"/>
      <c r="AFR638" s="155"/>
      <c r="AFS638" s="155"/>
      <c r="AFT638" s="155"/>
      <c r="AFU638" s="155"/>
      <c r="AFV638" s="155"/>
      <c r="AFW638" s="155"/>
      <c r="AFX638" s="155"/>
      <c r="AFY638" s="155"/>
      <c r="AFZ638" s="155"/>
      <c r="AGA638" s="155"/>
      <c r="AGB638" s="155"/>
      <c r="AGC638" s="155"/>
      <c r="AGD638" s="155"/>
      <c r="AGE638" s="155"/>
      <c r="AGF638" s="155"/>
      <c r="AGG638" s="155"/>
      <c r="AGH638" s="155"/>
      <c r="AGI638" s="155"/>
      <c r="AGJ638" s="155"/>
      <c r="AGK638" s="155"/>
      <c r="AGL638" s="155"/>
      <c r="AGM638" s="155"/>
      <c r="AGN638" s="155"/>
      <c r="AGO638" s="155"/>
      <c r="AGP638" s="155"/>
      <c r="AGQ638" s="155"/>
      <c r="AGR638" s="155"/>
      <c r="AGS638" s="155"/>
      <c r="AGT638" s="155"/>
      <c r="AGU638" s="155"/>
      <c r="AGV638" s="155"/>
      <c r="AGW638" s="155"/>
      <c r="AGX638" s="155"/>
      <c r="AGY638" s="155"/>
      <c r="AGZ638" s="155"/>
      <c r="AHA638" s="155"/>
      <c r="AHB638" s="155"/>
      <c r="AHC638" s="155"/>
      <c r="AHD638" s="155"/>
      <c r="AHE638" s="155"/>
      <c r="AHF638" s="155"/>
      <c r="AHG638" s="155"/>
      <c r="AHH638" s="155"/>
      <c r="AHI638" s="155"/>
      <c r="AHJ638" s="155"/>
      <c r="AHK638" s="155"/>
      <c r="AHL638" s="155"/>
      <c r="AHM638" s="155"/>
      <c r="AHN638" s="155"/>
      <c r="AHO638" s="155"/>
      <c r="AHP638" s="155"/>
      <c r="AHQ638" s="155"/>
      <c r="AHR638" s="155"/>
      <c r="AHS638" s="155"/>
      <c r="AHT638" s="155"/>
      <c r="AHU638" s="155"/>
      <c r="AHV638" s="155"/>
      <c r="AHW638" s="155"/>
      <c r="AHX638" s="155"/>
      <c r="AHY638" s="155"/>
      <c r="AHZ638" s="155"/>
      <c r="AIA638" s="155"/>
      <c r="AIB638" s="155"/>
      <c r="AIC638" s="155"/>
      <c r="AID638" s="155"/>
      <c r="AIE638" s="155"/>
      <c r="AIF638" s="155"/>
      <c r="AIG638" s="155"/>
      <c r="AIH638" s="155"/>
      <c r="AII638" s="155"/>
      <c r="AIJ638" s="155"/>
      <c r="AIK638" s="155"/>
      <c r="AIL638" s="155"/>
      <c r="AIM638" s="155"/>
      <c r="AIN638" s="155"/>
      <c r="AIO638" s="155"/>
      <c r="AIP638" s="155"/>
      <c r="AIQ638" s="155"/>
      <c r="AIR638" s="155"/>
      <c r="AIS638" s="155"/>
      <c r="AIT638" s="155"/>
      <c r="AIU638" s="155"/>
      <c r="AIV638" s="155"/>
      <c r="AIW638" s="155"/>
      <c r="AIX638" s="155"/>
      <c r="AIY638" s="155"/>
      <c r="AIZ638" s="155"/>
      <c r="AJA638" s="155"/>
      <c r="AJB638" s="155"/>
      <c r="AJC638" s="155"/>
      <c r="AJD638" s="155"/>
      <c r="AJE638" s="155"/>
      <c r="AJF638" s="155"/>
      <c r="AJG638" s="155"/>
      <c r="AJH638" s="155"/>
      <c r="AJI638" s="155"/>
      <c r="AJJ638" s="155"/>
      <c r="AJK638" s="155"/>
      <c r="AJL638" s="155"/>
      <c r="AJM638" s="155"/>
      <c r="AJN638" s="155"/>
      <c r="AJO638" s="155"/>
      <c r="AJP638" s="155"/>
      <c r="AJQ638" s="155"/>
      <c r="AJR638" s="155"/>
      <c r="AJS638" s="155"/>
      <c r="AJT638" s="155"/>
      <c r="AJU638" s="155"/>
      <c r="AJV638" s="155"/>
      <c r="AJW638" s="155"/>
      <c r="AJX638" s="155"/>
      <c r="AJY638" s="155"/>
      <c r="AJZ638" s="155"/>
      <c r="AKA638" s="155"/>
      <c r="AKB638" s="155"/>
      <c r="AKC638" s="155"/>
      <c r="AKD638" s="155"/>
      <c r="AKE638" s="155"/>
      <c r="AKF638" s="155"/>
      <c r="AKG638" s="155"/>
      <c r="AKH638" s="155"/>
      <c r="AKI638" s="155"/>
      <c r="AKJ638" s="155"/>
      <c r="AKK638" s="155"/>
      <c r="AKL638" s="155"/>
      <c r="AKM638" s="155"/>
      <c r="AKN638" s="155"/>
      <c r="AKO638" s="155"/>
      <c r="AKP638" s="155"/>
      <c r="AKQ638" s="155"/>
      <c r="AKR638" s="155"/>
      <c r="AKS638" s="155"/>
      <c r="AKT638" s="155"/>
      <c r="AKU638" s="155"/>
      <c r="AKV638" s="155"/>
      <c r="AKW638" s="155"/>
      <c r="AKX638" s="155"/>
      <c r="AKY638" s="155"/>
      <c r="AKZ638" s="155"/>
      <c r="ALA638" s="155"/>
      <c r="ALB638" s="155"/>
      <c r="ALC638" s="155"/>
      <c r="ALD638" s="155"/>
      <c r="ALE638" s="155"/>
      <c r="ALF638" s="155"/>
      <c r="ALG638" s="155"/>
      <c r="ALH638" s="155"/>
      <c r="ALI638" s="155"/>
      <c r="ALJ638" s="155"/>
      <c r="ALK638" s="155"/>
      <c r="ALL638" s="155"/>
      <c r="ALM638" s="155"/>
      <c r="ALN638" s="155"/>
      <c r="ALO638" s="155"/>
      <c r="ALP638" s="155"/>
      <c r="ALQ638" s="155"/>
      <c r="ALR638" s="155"/>
      <c r="ALS638" s="155"/>
      <c r="ALT638" s="155"/>
      <c r="ALU638" s="155"/>
      <c r="ALV638" s="155"/>
      <c r="ALW638" s="155"/>
      <c r="ALX638" s="155"/>
      <c r="ALY638" s="155"/>
      <c r="ALZ638" s="155"/>
      <c r="AMA638" s="155"/>
      <c r="AMB638" s="155"/>
      <c r="AMC638" s="155"/>
      <c r="AMD638" s="155"/>
      <c r="AME638" s="155"/>
      <c r="AMF638" s="155"/>
      <c r="AMG638" s="155"/>
      <c r="AMH638" s="155"/>
      <c r="AMI638" s="155"/>
      <c r="AMJ638" s="155"/>
      <c r="AMK638" s="155"/>
      <c r="AML638" s="155"/>
    </row>
    <row r="639" spans="1:1026" s="286" customFormat="1" x14ac:dyDescent="0.25">
      <c r="A639" s="258" t="s">
        <v>17742</v>
      </c>
      <c r="B639" s="257">
        <v>639</v>
      </c>
      <c r="C639" s="258" t="s">
        <v>25414</v>
      </c>
      <c r="D639" s="308" t="s">
        <v>17741</v>
      </c>
      <c r="E639" s="277"/>
      <c r="F639" s="277">
        <v>4</v>
      </c>
      <c r="G639" s="308"/>
      <c r="H639" s="308"/>
      <c r="I639" s="308"/>
      <c r="J639" s="278" t="s">
        <v>748</v>
      </c>
      <c r="K639" s="278">
        <v>1</v>
      </c>
      <c r="L639" s="278" t="s">
        <v>749</v>
      </c>
      <c r="M639" s="278"/>
      <c r="N639" s="278"/>
      <c r="O639" s="278"/>
      <c r="P639" s="278"/>
      <c r="Q639" s="278"/>
      <c r="R639" s="278"/>
      <c r="S639" s="278"/>
      <c r="T639" s="278"/>
      <c r="U639" s="278"/>
      <c r="V639" s="278"/>
      <c r="W639" s="283">
        <f t="shared" si="286"/>
        <v>100</v>
      </c>
      <c r="X639" s="283">
        <f t="shared" si="287"/>
        <v>100</v>
      </c>
      <c r="Y639" s="283">
        <f t="shared" si="299"/>
        <v>100</v>
      </c>
      <c r="Z639" s="283">
        <f t="shared" si="288"/>
        <v>100</v>
      </c>
      <c r="AA639" s="283">
        <f t="shared" si="289"/>
        <v>100</v>
      </c>
      <c r="AB639" s="287">
        <f t="shared" si="290"/>
        <v>100</v>
      </c>
      <c r="AC639" s="287">
        <f t="shared" si="291"/>
        <v>100</v>
      </c>
      <c r="AD639" s="287">
        <f t="shared" si="292"/>
        <v>100</v>
      </c>
      <c r="AE639" s="536">
        <v>1E-3</v>
      </c>
      <c r="AF639" s="284">
        <f t="shared" ref="AF639:AF702" si="302">IF(M639=0,100,IF(M639=1,1,IF(M639="1B",1,IF(M639="1A",0.1,100))))</f>
        <v>100</v>
      </c>
      <c r="AG639" s="268">
        <f t="shared" si="295"/>
        <v>1</v>
      </c>
      <c r="AH639" s="268">
        <f t="shared" si="300"/>
        <v>1</v>
      </c>
      <c r="AI639" s="268">
        <f t="shared" si="297"/>
        <v>3</v>
      </c>
      <c r="AJ639" s="268">
        <f t="shared" si="301"/>
        <v>5</v>
      </c>
      <c r="AK639" s="534"/>
      <c r="AL639" s="277"/>
      <c r="AM639" s="277"/>
      <c r="AN639" s="534"/>
      <c r="AO639" s="277"/>
      <c r="AP639" s="277"/>
      <c r="AQ639" s="277"/>
      <c r="AR639" s="356" t="s">
        <v>31889</v>
      </c>
      <c r="AS639" s="277"/>
      <c r="AT639" s="277"/>
      <c r="AU639" s="277"/>
      <c r="AV639" s="277"/>
      <c r="AW639" s="295"/>
      <c r="AX639" s="295"/>
      <c r="AY639" s="295"/>
      <c r="AZ639" s="295"/>
      <c r="BA639" s="295"/>
      <c r="BB639" s="295"/>
      <c r="BC639" s="295"/>
      <c r="BD639" s="295"/>
      <c r="BE639" s="295"/>
      <c r="BF639" s="295"/>
      <c r="BG639" s="295"/>
      <c r="BH639" s="295"/>
      <c r="BI639" s="295"/>
      <c r="BJ639" s="295"/>
      <c r="BK639" s="295"/>
      <c r="BL639" s="295"/>
      <c r="BM639" s="295"/>
      <c r="BN639" s="295"/>
      <c r="BO639" s="295"/>
      <c r="BP639" s="295"/>
      <c r="BQ639" s="295"/>
      <c r="BR639" s="295"/>
      <c r="BS639" s="295"/>
      <c r="BT639" s="295"/>
      <c r="BU639" s="295"/>
      <c r="BV639" s="295"/>
      <c r="BW639" s="295"/>
      <c r="BX639" s="295"/>
      <c r="BY639" s="295"/>
      <c r="BZ639" s="295"/>
      <c r="CA639" s="295"/>
      <c r="CB639" s="295"/>
      <c r="CC639" s="295"/>
      <c r="CD639" s="295"/>
      <c r="CE639" s="295"/>
      <c r="CF639" s="295"/>
      <c r="CG639" s="295"/>
      <c r="CH639" s="295"/>
      <c r="CI639" s="295"/>
      <c r="CJ639" s="295"/>
      <c r="CK639" s="295"/>
      <c r="CL639" s="295"/>
      <c r="CM639" s="295"/>
      <c r="CN639" s="295"/>
      <c r="CO639" s="295"/>
      <c r="CP639" s="295"/>
      <c r="CQ639" s="295"/>
      <c r="CR639" s="295"/>
      <c r="CS639" s="295"/>
      <c r="CT639" s="295"/>
      <c r="CU639" s="295"/>
      <c r="CV639" s="295"/>
      <c r="CW639" s="295"/>
      <c r="CX639" s="295"/>
      <c r="CY639" s="295"/>
      <c r="CZ639" s="295"/>
      <c r="DA639" s="295"/>
      <c r="DB639" s="295"/>
      <c r="DC639" s="295"/>
      <c r="DD639" s="295"/>
      <c r="DE639" s="295"/>
      <c r="DF639" s="295"/>
      <c r="DG639" s="295"/>
      <c r="DH639" s="295"/>
      <c r="DI639" s="295"/>
      <c r="DJ639" s="295"/>
      <c r="DK639" s="295"/>
      <c r="DL639" s="295"/>
      <c r="DM639" s="295"/>
      <c r="DN639" s="295"/>
      <c r="DO639" s="295"/>
      <c r="DP639" s="295"/>
      <c r="DQ639" s="295"/>
      <c r="DR639" s="295"/>
      <c r="DS639" s="295"/>
      <c r="DT639" s="295"/>
      <c r="DU639" s="295"/>
      <c r="DV639" s="295"/>
      <c r="DW639" s="295"/>
      <c r="DX639" s="295"/>
      <c r="DY639" s="295"/>
      <c r="DZ639" s="295"/>
      <c r="EA639" s="295"/>
      <c r="EB639" s="295"/>
      <c r="EC639" s="295"/>
      <c r="ED639" s="295"/>
      <c r="EE639" s="295"/>
      <c r="EF639" s="295"/>
      <c r="EG639" s="295"/>
      <c r="EH639" s="295"/>
      <c r="EI639" s="295"/>
      <c r="EJ639" s="295"/>
      <c r="EK639" s="295"/>
      <c r="EL639" s="295"/>
      <c r="EM639" s="295"/>
      <c r="EN639" s="295"/>
      <c r="EO639" s="295"/>
      <c r="EP639" s="295"/>
      <c r="EQ639" s="295"/>
      <c r="ER639" s="295"/>
      <c r="ES639" s="295"/>
      <c r="ET639" s="295"/>
      <c r="EU639" s="295"/>
      <c r="EV639" s="295"/>
      <c r="EW639" s="295"/>
      <c r="EX639" s="295"/>
      <c r="EY639" s="295"/>
      <c r="EZ639" s="295"/>
      <c r="FA639" s="295"/>
      <c r="FB639" s="295"/>
      <c r="FC639" s="295"/>
      <c r="FD639" s="295"/>
      <c r="FE639" s="295"/>
      <c r="FF639" s="295"/>
      <c r="FG639" s="295"/>
      <c r="FH639" s="295"/>
      <c r="FI639" s="295"/>
      <c r="FJ639" s="295"/>
      <c r="FK639" s="295"/>
      <c r="FL639" s="295"/>
      <c r="FM639" s="295"/>
      <c r="FN639" s="295"/>
      <c r="FO639" s="295"/>
      <c r="FP639" s="295"/>
      <c r="FQ639" s="295"/>
      <c r="FR639" s="295"/>
      <c r="FS639" s="295"/>
      <c r="FT639" s="295"/>
      <c r="FU639" s="295"/>
      <c r="FV639" s="295"/>
      <c r="FW639" s="295"/>
      <c r="FX639" s="295"/>
      <c r="FY639" s="295"/>
      <c r="FZ639" s="295"/>
      <c r="GA639" s="295"/>
      <c r="GB639" s="295"/>
      <c r="GC639" s="295"/>
      <c r="GD639" s="295"/>
      <c r="GE639" s="295"/>
      <c r="GF639" s="295"/>
      <c r="GG639" s="295"/>
      <c r="GH639" s="295"/>
      <c r="GI639" s="295"/>
      <c r="GJ639" s="295"/>
      <c r="GK639" s="295"/>
      <c r="GL639" s="295"/>
      <c r="GM639" s="295"/>
      <c r="GN639" s="295"/>
      <c r="GO639" s="295"/>
      <c r="GP639" s="295"/>
      <c r="GQ639" s="295"/>
      <c r="GR639" s="295"/>
      <c r="GS639" s="295"/>
      <c r="GT639" s="295"/>
      <c r="GU639" s="295"/>
      <c r="GV639" s="295"/>
      <c r="GW639" s="295"/>
      <c r="GX639" s="295"/>
      <c r="GY639" s="295"/>
      <c r="GZ639" s="295"/>
      <c r="HA639" s="295"/>
      <c r="HB639" s="295"/>
      <c r="HC639" s="295"/>
      <c r="HD639" s="295"/>
      <c r="HE639" s="295"/>
      <c r="HF639" s="295"/>
      <c r="HG639" s="295"/>
      <c r="HH639" s="295"/>
      <c r="HI639" s="295"/>
      <c r="HJ639" s="295"/>
      <c r="HK639" s="295"/>
      <c r="HL639" s="295"/>
      <c r="HM639" s="295"/>
      <c r="HN639" s="295"/>
      <c r="HO639" s="295"/>
      <c r="HP639" s="295"/>
      <c r="HQ639" s="295"/>
      <c r="HR639" s="295"/>
      <c r="HS639" s="295"/>
      <c r="HT639" s="295"/>
      <c r="HU639" s="295"/>
      <c r="HV639" s="295"/>
      <c r="HW639" s="295"/>
      <c r="HX639" s="295"/>
      <c r="HY639" s="295"/>
      <c r="HZ639" s="295"/>
      <c r="IA639" s="295"/>
      <c r="IB639" s="295"/>
      <c r="IC639" s="295"/>
      <c r="ID639" s="295"/>
      <c r="IE639" s="295"/>
      <c r="IF639" s="295"/>
      <c r="IG639" s="295"/>
      <c r="IH639" s="295"/>
      <c r="II639" s="295"/>
      <c r="IJ639" s="295"/>
      <c r="IK639" s="295"/>
      <c r="IL639" s="295"/>
      <c r="IM639" s="295"/>
      <c r="IN639" s="295"/>
      <c r="IO639" s="295"/>
      <c r="IP639" s="295"/>
      <c r="IQ639" s="295"/>
      <c r="IR639" s="295"/>
      <c r="IS639" s="295"/>
      <c r="IT639" s="295"/>
      <c r="IU639" s="295"/>
      <c r="IV639" s="295"/>
      <c r="IW639" s="295"/>
      <c r="IX639" s="295"/>
      <c r="IY639" s="295"/>
      <c r="IZ639" s="295"/>
      <c r="JA639" s="295"/>
      <c r="JB639" s="295"/>
      <c r="JC639" s="295"/>
      <c r="JD639" s="295"/>
      <c r="JE639" s="295"/>
      <c r="JF639" s="295"/>
      <c r="JG639" s="295"/>
      <c r="JH639" s="295"/>
      <c r="JI639" s="295"/>
      <c r="JJ639" s="295"/>
      <c r="JK639" s="295"/>
      <c r="JL639" s="295"/>
      <c r="JM639" s="295"/>
      <c r="JN639" s="295"/>
      <c r="JO639" s="295"/>
      <c r="JP639" s="295"/>
      <c r="JQ639" s="295"/>
      <c r="JR639" s="295"/>
      <c r="JS639" s="295"/>
      <c r="JT639" s="295"/>
      <c r="JU639" s="295"/>
      <c r="JV639" s="295"/>
      <c r="JW639" s="295"/>
      <c r="JX639" s="295"/>
      <c r="JY639" s="295"/>
      <c r="JZ639" s="295"/>
      <c r="KA639" s="295"/>
      <c r="KB639" s="295"/>
      <c r="KC639" s="295"/>
      <c r="KD639" s="295"/>
      <c r="KE639" s="295"/>
      <c r="KF639" s="295"/>
      <c r="KG639" s="295"/>
      <c r="KH639" s="295"/>
      <c r="KI639" s="295"/>
      <c r="KJ639" s="295"/>
      <c r="KK639" s="295"/>
      <c r="KL639" s="295"/>
      <c r="KM639" s="295"/>
      <c r="KN639" s="295"/>
      <c r="KO639" s="295"/>
      <c r="KP639" s="295"/>
      <c r="KQ639" s="295"/>
      <c r="KR639" s="295"/>
      <c r="KS639" s="295"/>
      <c r="KT639" s="295"/>
      <c r="KU639" s="295"/>
      <c r="KV639" s="295"/>
      <c r="KW639" s="295"/>
      <c r="KX639" s="295"/>
      <c r="KY639" s="295"/>
      <c r="KZ639" s="295"/>
      <c r="LA639" s="295"/>
      <c r="LB639" s="295"/>
      <c r="LC639" s="295"/>
      <c r="LD639" s="295"/>
      <c r="LE639" s="295"/>
      <c r="LF639" s="295"/>
      <c r="LG639" s="295"/>
      <c r="LH639" s="295"/>
      <c r="LI639" s="295"/>
      <c r="LJ639" s="295"/>
      <c r="LK639" s="295"/>
      <c r="LL639" s="295"/>
      <c r="LM639" s="295"/>
      <c r="LN639" s="295"/>
      <c r="LO639" s="295"/>
      <c r="LP639" s="295"/>
      <c r="LQ639" s="295"/>
      <c r="LR639" s="295"/>
      <c r="LS639" s="295"/>
      <c r="LT639" s="295"/>
      <c r="LU639" s="295"/>
      <c r="LV639" s="295"/>
      <c r="LW639" s="295"/>
      <c r="LX639" s="295"/>
      <c r="LY639" s="295"/>
      <c r="LZ639" s="295"/>
      <c r="MA639" s="295"/>
      <c r="MB639" s="295"/>
      <c r="MC639" s="295"/>
      <c r="MD639" s="295"/>
      <c r="ME639" s="295"/>
      <c r="MF639" s="295"/>
      <c r="MG639" s="295"/>
      <c r="MH639" s="295"/>
      <c r="MI639" s="295"/>
      <c r="MJ639" s="295"/>
      <c r="MK639" s="295"/>
      <c r="ML639" s="295"/>
      <c r="MM639" s="295"/>
      <c r="MN639" s="295"/>
      <c r="MO639" s="295"/>
      <c r="MP639" s="295"/>
      <c r="MQ639" s="295"/>
      <c r="MR639" s="295"/>
      <c r="MS639" s="295"/>
      <c r="MT639" s="295"/>
      <c r="MU639" s="295"/>
      <c r="MV639" s="295"/>
      <c r="MW639" s="295"/>
      <c r="MX639" s="295"/>
      <c r="MY639" s="295"/>
      <c r="MZ639" s="295"/>
      <c r="NA639" s="295"/>
      <c r="NB639" s="295"/>
      <c r="NC639" s="295"/>
      <c r="ND639" s="295"/>
      <c r="NE639" s="295"/>
      <c r="NF639" s="295"/>
      <c r="NG639" s="295"/>
      <c r="NH639" s="295"/>
      <c r="NI639" s="295"/>
      <c r="NJ639" s="295"/>
      <c r="NK639" s="295"/>
      <c r="NL639" s="295"/>
      <c r="NM639" s="295"/>
      <c r="NN639" s="295"/>
      <c r="NO639" s="295"/>
      <c r="NP639" s="295"/>
      <c r="NQ639" s="295"/>
      <c r="NR639" s="295"/>
      <c r="NS639" s="295"/>
      <c r="NT639" s="295"/>
      <c r="NU639" s="295"/>
      <c r="NV639" s="295"/>
      <c r="NW639" s="295"/>
      <c r="NX639" s="295"/>
      <c r="NY639" s="295"/>
      <c r="NZ639" s="295"/>
      <c r="OA639" s="295"/>
      <c r="OB639" s="295"/>
      <c r="OC639" s="295"/>
      <c r="OD639" s="295"/>
      <c r="OE639" s="295"/>
      <c r="OF639" s="295"/>
      <c r="OG639" s="295"/>
      <c r="OH639" s="295"/>
      <c r="OI639" s="295"/>
      <c r="OJ639" s="295"/>
      <c r="OK639" s="295"/>
      <c r="OL639" s="295"/>
      <c r="OM639" s="295"/>
      <c r="ON639" s="295"/>
      <c r="OO639" s="295"/>
      <c r="OP639" s="295"/>
      <c r="OQ639" s="295"/>
      <c r="OR639" s="295"/>
      <c r="OS639" s="295"/>
      <c r="OT639" s="295"/>
      <c r="OU639" s="295"/>
      <c r="OV639" s="295"/>
      <c r="OW639" s="295"/>
      <c r="OX639" s="295"/>
      <c r="OY639" s="295"/>
      <c r="OZ639" s="295"/>
      <c r="PA639" s="295"/>
      <c r="PB639" s="295"/>
      <c r="PC639" s="295"/>
      <c r="PD639" s="295"/>
      <c r="PE639" s="295"/>
      <c r="PF639" s="295"/>
      <c r="PG639" s="295"/>
      <c r="PH639" s="295"/>
      <c r="PI639" s="295"/>
      <c r="PJ639" s="295"/>
      <c r="PK639" s="295"/>
      <c r="PL639" s="295"/>
      <c r="PM639" s="295"/>
      <c r="PN639" s="295"/>
      <c r="PO639" s="295"/>
      <c r="PP639" s="295"/>
      <c r="PQ639" s="295"/>
      <c r="PR639" s="295"/>
      <c r="PS639" s="295"/>
      <c r="PT639" s="295"/>
      <c r="PU639" s="295"/>
      <c r="PV639" s="295"/>
      <c r="PW639" s="295"/>
      <c r="PX639" s="295"/>
      <c r="PY639" s="295"/>
      <c r="PZ639" s="295"/>
      <c r="QA639" s="295"/>
      <c r="QB639" s="295"/>
      <c r="QC639" s="295"/>
      <c r="QD639" s="295"/>
      <c r="QE639" s="295"/>
      <c r="QF639" s="295"/>
      <c r="QG639" s="295"/>
      <c r="QH639" s="295"/>
      <c r="QI639" s="295"/>
      <c r="QJ639" s="295"/>
      <c r="QK639" s="295"/>
      <c r="QL639" s="295"/>
      <c r="QM639" s="295"/>
      <c r="QN639" s="295"/>
      <c r="QO639" s="295"/>
      <c r="QP639" s="295"/>
      <c r="QQ639" s="295"/>
      <c r="QR639" s="295"/>
      <c r="QS639" s="295"/>
      <c r="QT639" s="295"/>
      <c r="QU639" s="295"/>
      <c r="QV639" s="295"/>
      <c r="QW639" s="295"/>
      <c r="QX639" s="295"/>
      <c r="QY639" s="295"/>
      <c r="QZ639" s="295"/>
      <c r="RA639" s="295"/>
      <c r="RB639" s="295"/>
      <c r="RC639" s="295"/>
      <c r="RD639" s="295"/>
      <c r="RE639" s="295"/>
      <c r="RF639" s="295"/>
      <c r="RG639" s="295"/>
      <c r="RH639" s="295"/>
      <c r="RI639" s="295"/>
      <c r="RJ639" s="295"/>
      <c r="RK639" s="295"/>
      <c r="RL639" s="295"/>
      <c r="RM639" s="295"/>
      <c r="RN639" s="295"/>
      <c r="RO639" s="295"/>
      <c r="RP639" s="295"/>
      <c r="RQ639" s="295"/>
      <c r="RR639" s="295"/>
      <c r="RS639" s="295"/>
      <c r="RT639" s="295"/>
      <c r="RU639" s="295"/>
      <c r="RV639" s="295"/>
      <c r="RW639" s="295"/>
      <c r="RX639" s="295"/>
      <c r="RY639" s="295"/>
      <c r="RZ639" s="295"/>
      <c r="SA639" s="295"/>
      <c r="SB639" s="295"/>
      <c r="SC639" s="295"/>
      <c r="SD639" s="295"/>
      <c r="SE639" s="295"/>
      <c r="SF639" s="295"/>
      <c r="SG639" s="295"/>
      <c r="SH639" s="295"/>
      <c r="SI639" s="295"/>
      <c r="SJ639" s="295"/>
      <c r="SK639" s="295"/>
      <c r="SL639" s="295"/>
      <c r="SM639" s="295"/>
      <c r="SN639" s="295"/>
      <c r="SO639" s="295"/>
      <c r="SP639" s="295"/>
      <c r="SQ639" s="295"/>
      <c r="SR639" s="295"/>
      <c r="SS639" s="295"/>
      <c r="ST639" s="295"/>
      <c r="SU639" s="295"/>
      <c r="SV639" s="295"/>
      <c r="SW639" s="295"/>
      <c r="SX639" s="295"/>
      <c r="SY639" s="295"/>
      <c r="SZ639" s="295"/>
      <c r="TA639" s="295"/>
      <c r="TB639" s="295"/>
      <c r="TC639" s="295"/>
      <c r="TD639" s="295"/>
      <c r="TE639" s="295"/>
      <c r="TF639" s="295"/>
      <c r="TG639" s="295"/>
      <c r="TH639" s="295"/>
      <c r="TI639" s="295"/>
      <c r="TJ639" s="295"/>
      <c r="TK639" s="295"/>
      <c r="TL639" s="295"/>
      <c r="TM639" s="295"/>
      <c r="TN639" s="295"/>
      <c r="TO639" s="295"/>
      <c r="TP639" s="295"/>
      <c r="TQ639" s="295"/>
      <c r="TR639" s="295"/>
      <c r="TS639" s="295"/>
      <c r="TT639" s="295"/>
      <c r="TU639" s="295"/>
      <c r="TV639" s="295"/>
      <c r="TW639" s="295"/>
      <c r="TX639" s="295"/>
      <c r="TY639" s="295"/>
      <c r="TZ639" s="295"/>
      <c r="UA639" s="295"/>
      <c r="UB639" s="295"/>
      <c r="UC639" s="295"/>
      <c r="UD639" s="295"/>
      <c r="UE639" s="295"/>
      <c r="UF639" s="295"/>
      <c r="UG639" s="295"/>
      <c r="UH639" s="295"/>
      <c r="UI639" s="295"/>
      <c r="UJ639" s="295"/>
      <c r="UK639" s="295"/>
      <c r="UL639" s="295"/>
      <c r="UM639" s="295"/>
      <c r="UN639" s="295"/>
      <c r="UO639" s="295"/>
      <c r="UP639" s="295"/>
      <c r="UQ639" s="295"/>
      <c r="UR639" s="295"/>
      <c r="US639" s="295"/>
      <c r="UT639" s="295"/>
      <c r="UU639" s="295"/>
      <c r="UV639" s="295"/>
      <c r="UW639" s="295"/>
      <c r="UX639" s="295"/>
      <c r="UY639" s="295"/>
      <c r="UZ639" s="295"/>
      <c r="VA639" s="295"/>
      <c r="VB639" s="295"/>
      <c r="VC639" s="295"/>
      <c r="VD639" s="295"/>
      <c r="VE639" s="295"/>
      <c r="VF639" s="295"/>
      <c r="VG639" s="295"/>
      <c r="VH639" s="295"/>
      <c r="VI639" s="295"/>
      <c r="VJ639" s="295"/>
      <c r="VK639" s="295"/>
      <c r="VL639" s="295"/>
      <c r="VM639" s="295"/>
      <c r="VN639" s="295"/>
      <c r="VO639" s="295"/>
      <c r="VP639" s="295"/>
      <c r="VQ639" s="295"/>
      <c r="VR639" s="295"/>
      <c r="VS639" s="295"/>
      <c r="VT639" s="295"/>
      <c r="VU639" s="295"/>
      <c r="VV639" s="295"/>
      <c r="VW639" s="295"/>
      <c r="VX639" s="295"/>
      <c r="VY639" s="295"/>
      <c r="VZ639" s="295"/>
      <c r="WA639" s="295"/>
      <c r="WB639" s="295"/>
      <c r="WC639" s="295"/>
      <c r="WD639" s="295"/>
      <c r="WE639" s="295"/>
      <c r="WF639" s="295"/>
      <c r="WG639" s="295"/>
      <c r="WH639" s="295"/>
      <c r="WI639" s="295"/>
      <c r="WJ639" s="295"/>
      <c r="WK639" s="295"/>
      <c r="WL639" s="295"/>
      <c r="WM639" s="295"/>
      <c r="WN639" s="295"/>
      <c r="WO639" s="295"/>
      <c r="WP639" s="295"/>
      <c r="WQ639" s="295"/>
      <c r="WR639" s="295"/>
      <c r="WS639" s="295"/>
      <c r="WT639" s="295"/>
      <c r="WU639" s="295"/>
      <c r="WV639" s="295"/>
      <c r="WW639" s="295"/>
      <c r="WX639" s="295"/>
      <c r="WY639" s="295"/>
      <c r="WZ639" s="295"/>
      <c r="XA639" s="295"/>
      <c r="XB639" s="295"/>
      <c r="XC639" s="295"/>
      <c r="XD639" s="295"/>
      <c r="XE639" s="295"/>
      <c r="XF639" s="295"/>
      <c r="XG639" s="295"/>
      <c r="XH639" s="295"/>
      <c r="XI639" s="295"/>
      <c r="XJ639" s="295"/>
      <c r="XK639" s="295"/>
      <c r="XL639" s="295"/>
      <c r="XM639" s="295"/>
      <c r="XN639" s="295"/>
      <c r="XO639" s="295"/>
      <c r="XP639" s="295"/>
      <c r="XQ639" s="295"/>
      <c r="XR639" s="295"/>
      <c r="XS639" s="295"/>
      <c r="XT639" s="295"/>
      <c r="XU639" s="295"/>
      <c r="XV639" s="295"/>
      <c r="XW639" s="295"/>
      <c r="XX639" s="295"/>
      <c r="XY639" s="295"/>
      <c r="XZ639" s="295"/>
      <c r="YA639" s="295"/>
      <c r="YB639" s="295"/>
      <c r="YC639" s="295"/>
      <c r="YD639" s="295"/>
      <c r="YE639" s="295"/>
      <c r="YF639" s="295"/>
      <c r="YG639" s="295"/>
      <c r="YH639" s="295"/>
      <c r="YI639" s="295"/>
      <c r="YJ639" s="295"/>
      <c r="YK639" s="295"/>
      <c r="YL639" s="295"/>
      <c r="YM639" s="295"/>
      <c r="YN639" s="295"/>
      <c r="YO639" s="295"/>
      <c r="YP639" s="295"/>
      <c r="YQ639" s="295"/>
      <c r="YR639" s="295"/>
      <c r="YS639" s="295"/>
      <c r="YT639" s="295"/>
      <c r="YU639" s="295"/>
      <c r="YV639" s="295"/>
      <c r="YW639" s="295"/>
      <c r="YX639" s="295"/>
      <c r="YY639" s="295"/>
      <c r="YZ639" s="295"/>
      <c r="ZA639" s="295"/>
      <c r="ZB639" s="295"/>
      <c r="ZC639" s="295"/>
      <c r="ZD639" s="295"/>
      <c r="ZE639" s="295"/>
      <c r="ZF639" s="295"/>
      <c r="ZG639" s="295"/>
      <c r="ZH639" s="295"/>
      <c r="ZI639" s="295"/>
      <c r="ZJ639" s="295"/>
      <c r="ZK639" s="295"/>
      <c r="ZL639" s="295"/>
      <c r="ZM639" s="295"/>
      <c r="ZN639" s="295"/>
      <c r="ZO639" s="295"/>
      <c r="ZP639" s="295"/>
      <c r="ZQ639" s="295"/>
      <c r="ZR639" s="295"/>
      <c r="ZS639" s="295"/>
      <c r="ZT639" s="295"/>
      <c r="ZU639" s="295"/>
      <c r="ZV639" s="295"/>
      <c r="ZW639" s="295"/>
      <c r="ZX639" s="295"/>
      <c r="ZY639" s="295"/>
      <c r="ZZ639" s="295"/>
      <c r="AAA639" s="295"/>
      <c r="AAB639" s="295"/>
      <c r="AAC639" s="295"/>
      <c r="AAD639" s="295"/>
      <c r="AAE639" s="295"/>
      <c r="AAF639" s="295"/>
      <c r="AAG639" s="295"/>
      <c r="AAH639" s="295"/>
      <c r="AAI639" s="295"/>
      <c r="AAJ639" s="295"/>
      <c r="AAK639" s="295"/>
      <c r="AAL639" s="295"/>
      <c r="AAM639" s="295"/>
      <c r="AAN639" s="295"/>
      <c r="AAO639" s="295"/>
      <c r="AAP639" s="295"/>
      <c r="AAQ639" s="295"/>
      <c r="AAR639" s="295"/>
      <c r="AAS639" s="295"/>
      <c r="AAT639" s="295"/>
      <c r="AAU639" s="295"/>
      <c r="AAV639" s="295"/>
      <c r="AAW639" s="295"/>
      <c r="AAX639" s="295"/>
      <c r="AAY639" s="295"/>
      <c r="AAZ639" s="295"/>
      <c r="ABA639" s="295"/>
      <c r="ABB639" s="295"/>
      <c r="ABC639" s="295"/>
      <c r="ABD639" s="295"/>
      <c r="ABE639" s="295"/>
      <c r="ABF639" s="295"/>
      <c r="ABG639" s="295"/>
      <c r="ABH639" s="295"/>
      <c r="ABI639" s="295"/>
      <c r="ABJ639" s="295"/>
      <c r="ABK639" s="295"/>
      <c r="ABL639" s="295"/>
      <c r="ABM639" s="295"/>
      <c r="ABN639" s="295"/>
      <c r="ABO639" s="295"/>
      <c r="ABP639" s="295"/>
      <c r="ABQ639" s="295"/>
      <c r="ABR639" s="295"/>
      <c r="ABS639" s="295"/>
      <c r="ABT639" s="295"/>
      <c r="ABU639" s="295"/>
      <c r="ABV639" s="295"/>
      <c r="ABW639" s="295"/>
      <c r="ABX639" s="295"/>
      <c r="ABY639" s="295"/>
      <c r="ABZ639" s="295"/>
      <c r="ACA639" s="295"/>
      <c r="ACB639" s="295"/>
      <c r="ACC639" s="295"/>
      <c r="ACD639" s="295"/>
      <c r="ACE639" s="295"/>
      <c r="ACF639" s="295"/>
      <c r="ACG639" s="295"/>
      <c r="ACH639" s="295"/>
      <c r="ACI639" s="295"/>
      <c r="ACJ639" s="295"/>
      <c r="ACK639" s="295"/>
      <c r="ACL639" s="295"/>
      <c r="ACM639" s="295"/>
      <c r="ACN639" s="295"/>
      <c r="ACO639" s="295"/>
      <c r="ACP639" s="295"/>
      <c r="ACQ639" s="295"/>
      <c r="ACR639" s="295"/>
      <c r="ACS639" s="295"/>
      <c r="ACT639" s="295"/>
      <c r="ACU639" s="295"/>
      <c r="ACV639" s="295"/>
      <c r="ACW639" s="295"/>
      <c r="ACX639" s="295"/>
      <c r="ACY639" s="295"/>
      <c r="ACZ639" s="295"/>
      <c r="ADA639" s="295"/>
      <c r="ADB639" s="295"/>
      <c r="ADC639" s="295"/>
      <c r="ADD639" s="295"/>
      <c r="ADE639" s="295"/>
      <c r="ADF639" s="295"/>
      <c r="ADG639" s="295"/>
      <c r="ADH639" s="295"/>
      <c r="ADI639" s="295"/>
      <c r="ADJ639" s="295"/>
      <c r="ADK639" s="295"/>
      <c r="ADL639" s="295"/>
      <c r="ADM639" s="295"/>
      <c r="ADN639" s="295"/>
      <c r="ADO639" s="295"/>
      <c r="ADP639" s="295"/>
      <c r="ADQ639" s="295"/>
      <c r="ADR639" s="295"/>
      <c r="ADS639" s="295"/>
      <c r="ADT639" s="295"/>
      <c r="ADU639" s="295"/>
      <c r="ADV639" s="295"/>
      <c r="ADW639" s="295"/>
      <c r="ADX639" s="295"/>
      <c r="ADY639" s="295"/>
      <c r="ADZ639" s="295"/>
      <c r="AEA639" s="295"/>
      <c r="AEB639" s="295"/>
      <c r="AEC639" s="295"/>
      <c r="AED639" s="295"/>
      <c r="AEE639" s="295"/>
      <c r="AEF639" s="295"/>
      <c r="AEG639" s="295"/>
      <c r="AEH639" s="295"/>
      <c r="AEI639" s="295"/>
      <c r="AEJ639" s="295"/>
      <c r="AEK639" s="295"/>
      <c r="AEL639" s="295"/>
      <c r="AEM639" s="295"/>
      <c r="AEN639" s="295"/>
      <c r="AEO639" s="295"/>
      <c r="AEP639" s="295"/>
      <c r="AEQ639" s="295"/>
      <c r="AER639" s="295"/>
      <c r="AES639" s="295"/>
      <c r="AET639" s="295"/>
      <c r="AEU639" s="295"/>
      <c r="AEV639" s="295"/>
      <c r="AEW639" s="295"/>
      <c r="AEX639" s="295"/>
      <c r="AEY639" s="295"/>
      <c r="AEZ639" s="295"/>
      <c r="AFA639" s="295"/>
      <c r="AFB639" s="295"/>
      <c r="AFC639" s="295"/>
      <c r="AFD639" s="295"/>
      <c r="AFE639" s="295"/>
      <c r="AFF639" s="295"/>
      <c r="AFG639" s="295"/>
      <c r="AFH639" s="295"/>
      <c r="AFI639" s="295"/>
      <c r="AFJ639" s="295"/>
      <c r="AFK639" s="295"/>
      <c r="AFL639" s="295"/>
      <c r="AFM639" s="295"/>
      <c r="AFN639" s="295"/>
      <c r="AFO639" s="295"/>
      <c r="AFP639" s="295"/>
      <c r="AFQ639" s="295"/>
      <c r="AFR639" s="295"/>
      <c r="AFS639" s="295"/>
      <c r="AFT639" s="295"/>
      <c r="AFU639" s="295"/>
      <c r="AFV639" s="295"/>
      <c r="AFW639" s="295"/>
      <c r="AFX639" s="295"/>
      <c r="AFY639" s="295"/>
      <c r="AFZ639" s="295"/>
      <c r="AGA639" s="295"/>
      <c r="AGB639" s="295"/>
      <c r="AGC639" s="295"/>
      <c r="AGD639" s="295"/>
      <c r="AGE639" s="295"/>
      <c r="AGF639" s="295"/>
      <c r="AGG639" s="295"/>
      <c r="AGH639" s="295"/>
      <c r="AGI639" s="295"/>
      <c r="AGJ639" s="295"/>
      <c r="AGK639" s="295"/>
      <c r="AGL639" s="295"/>
      <c r="AGM639" s="295"/>
      <c r="AGN639" s="295"/>
      <c r="AGO639" s="295"/>
      <c r="AGP639" s="295"/>
      <c r="AGQ639" s="295"/>
      <c r="AGR639" s="295"/>
      <c r="AGS639" s="295"/>
      <c r="AGT639" s="295"/>
      <c r="AGU639" s="295"/>
      <c r="AGV639" s="295"/>
      <c r="AGW639" s="295"/>
      <c r="AGX639" s="295"/>
      <c r="AGY639" s="295"/>
      <c r="AGZ639" s="295"/>
      <c r="AHA639" s="295"/>
      <c r="AHB639" s="295"/>
      <c r="AHC639" s="295"/>
      <c r="AHD639" s="295"/>
      <c r="AHE639" s="295"/>
      <c r="AHF639" s="295"/>
      <c r="AHG639" s="295"/>
      <c r="AHH639" s="295"/>
      <c r="AHI639" s="295"/>
      <c r="AHJ639" s="295"/>
      <c r="AHK639" s="295"/>
      <c r="AHL639" s="295"/>
      <c r="AHM639" s="295"/>
      <c r="AHN639" s="295"/>
      <c r="AHO639" s="295"/>
      <c r="AHP639" s="295"/>
      <c r="AHQ639" s="295"/>
      <c r="AHR639" s="295"/>
      <c r="AHS639" s="295"/>
      <c r="AHT639" s="295"/>
      <c r="AHU639" s="295"/>
      <c r="AHV639" s="295"/>
      <c r="AHW639" s="295"/>
      <c r="AHX639" s="295"/>
      <c r="AHY639" s="295"/>
      <c r="AHZ639" s="295"/>
      <c r="AIA639" s="295"/>
      <c r="AIB639" s="295"/>
      <c r="AIC639" s="295"/>
      <c r="AID639" s="295"/>
      <c r="AIE639" s="295"/>
      <c r="AIF639" s="295"/>
      <c r="AIG639" s="295"/>
      <c r="AIH639" s="295"/>
      <c r="AII639" s="295"/>
      <c r="AIJ639" s="295"/>
      <c r="AIK639" s="295"/>
      <c r="AIL639" s="295"/>
      <c r="AIM639" s="295"/>
      <c r="AIN639" s="295"/>
      <c r="AIO639" s="295"/>
      <c r="AIP639" s="295"/>
      <c r="AIQ639" s="295"/>
      <c r="AIR639" s="295"/>
      <c r="AIS639" s="295"/>
      <c r="AIT639" s="295"/>
      <c r="AIU639" s="295"/>
      <c r="AIV639" s="295"/>
      <c r="AIW639" s="295"/>
      <c r="AIX639" s="295"/>
      <c r="AIY639" s="295"/>
      <c r="AIZ639" s="295"/>
      <c r="AJA639" s="295"/>
      <c r="AJB639" s="295"/>
      <c r="AJC639" s="295"/>
      <c r="AJD639" s="295"/>
      <c r="AJE639" s="295"/>
      <c r="AJF639" s="295"/>
      <c r="AJG639" s="295"/>
      <c r="AJH639" s="295"/>
      <c r="AJI639" s="295"/>
      <c r="AJJ639" s="295"/>
      <c r="AJK639" s="295"/>
      <c r="AJL639" s="295"/>
      <c r="AJM639" s="295"/>
      <c r="AJN639" s="295"/>
      <c r="AJO639" s="295"/>
      <c r="AJP639" s="295"/>
      <c r="AJQ639" s="295"/>
      <c r="AJR639" s="295"/>
      <c r="AJS639" s="295"/>
      <c r="AJT639" s="295"/>
      <c r="AJU639" s="295"/>
      <c r="AJV639" s="295"/>
      <c r="AJW639" s="295"/>
      <c r="AJX639" s="295"/>
      <c r="AJY639" s="295"/>
      <c r="AJZ639" s="295"/>
      <c r="AKA639" s="295"/>
      <c r="AKB639" s="295"/>
      <c r="AKC639" s="295"/>
      <c r="AKD639" s="295"/>
      <c r="AKE639" s="295"/>
      <c r="AKF639" s="295"/>
      <c r="AKG639" s="295"/>
      <c r="AKH639" s="295"/>
      <c r="AKI639" s="295"/>
      <c r="AKJ639" s="295"/>
      <c r="AKK639" s="295"/>
      <c r="AKL639" s="295"/>
      <c r="AKM639" s="295"/>
      <c r="AKN639" s="295"/>
      <c r="AKO639" s="295"/>
      <c r="AKP639" s="295"/>
      <c r="AKQ639" s="295"/>
      <c r="AKR639" s="295"/>
      <c r="AKS639" s="295"/>
      <c r="AKT639" s="295"/>
      <c r="AKU639" s="295"/>
      <c r="AKV639" s="295"/>
      <c r="AKW639" s="295"/>
      <c r="AKX639" s="295"/>
      <c r="AKY639" s="295"/>
      <c r="AKZ639" s="295"/>
      <c r="ALA639" s="295"/>
      <c r="ALB639" s="295"/>
      <c r="ALC639" s="295"/>
      <c r="ALD639" s="295"/>
      <c r="ALE639" s="295"/>
      <c r="ALF639" s="295"/>
      <c r="ALG639" s="295"/>
      <c r="ALH639" s="295"/>
      <c r="ALI639" s="295"/>
      <c r="ALJ639" s="295"/>
      <c r="ALK639" s="295"/>
      <c r="ALL639" s="295"/>
      <c r="ALM639" s="295"/>
      <c r="ALN639" s="295"/>
      <c r="ALO639" s="295"/>
      <c r="ALP639" s="295"/>
      <c r="ALQ639" s="295"/>
      <c r="ALR639" s="295"/>
      <c r="ALS639" s="295"/>
      <c r="ALT639" s="295"/>
      <c r="ALU639" s="295"/>
      <c r="ALV639" s="295"/>
      <c r="ALW639" s="295"/>
      <c r="ALX639" s="295"/>
      <c r="ALY639" s="295"/>
      <c r="ALZ639" s="295"/>
      <c r="AMA639" s="295"/>
      <c r="AMB639" s="295"/>
      <c r="AMC639" s="295"/>
      <c r="AMD639" s="295"/>
      <c r="AME639" s="295"/>
      <c r="AMF639" s="295"/>
      <c r="AMG639" s="295"/>
      <c r="AMH639" s="295"/>
      <c r="AMI639" s="295"/>
      <c r="AMJ639" s="295"/>
      <c r="AMK639" s="295"/>
      <c r="AML639" s="295"/>
    </row>
    <row r="640" spans="1:1026" s="537" customFormat="1" x14ac:dyDescent="0.25">
      <c r="A640" s="524" t="s">
        <v>31890</v>
      </c>
      <c r="B640" s="257">
        <v>640</v>
      </c>
      <c r="C640" s="524" t="s">
        <v>31891</v>
      </c>
      <c r="D640" s="525" t="s">
        <v>304</v>
      </c>
      <c r="E640" s="526"/>
      <c r="F640" s="526">
        <v>4</v>
      </c>
      <c r="G640" s="525"/>
      <c r="H640" s="525"/>
      <c r="I640" s="525"/>
      <c r="J640" s="527" t="s">
        <v>825</v>
      </c>
      <c r="K640" s="527">
        <v>1</v>
      </c>
      <c r="L640" s="527">
        <v>1</v>
      </c>
      <c r="M640" s="527"/>
      <c r="N640" s="527"/>
      <c r="O640" s="527"/>
      <c r="P640" s="527"/>
      <c r="Q640" s="527"/>
      <c r="R640" s="527"/>
      <c r="S640" s="527"/>
      <c r="T640" s="527"/>
      <c r="U640" s="527"/>
      <c r="V640" s="527"/>
      <c r="W640" s="530">
        <f t="shared" si="286"/>
        <v>100</v>
      </c>
      <c r="X640" s="530">
        <f t="shared" si="287"/>
        <v>100</v>
      </c>
      <c r="Y640" s="283">
        <f t="shared" si="299"/>
        <v>100</v>
      </c>
      <c r="Z640" s="530">
        <f t="shared" si="288"/>
        <v>100</v>
      </c>
      <c r="AA640" s="530">
        <f t="shared" si="289"/>
        <v>100</v>
      </c>
      <c r="AB640" s="531">
        <f t="shared" si="290"/>
        <v>100</v>
      </c>
      <c r="AC640" s="531">
        <f t="shared" si="291"/>
        <v>100</v>
      </c>
      <c r="AD640" s="531">
        <f t="shared" si="292"/>
        <v>100</v>
      </c>
      <c r="AE640" s="532">
        <f t="shared" ref="AE640:AE671" si="303">IF(L640=0,100,IF(L640=1,1,IF(L640="1B",1,IF(L640="1A",0.1,100))))</f>
        <v>1</v>
      </c>
      <c r="AF640" s="532">
        <f t="shared" si="302"/>
        <v>100</v>
      </c>
      <c r="AG640" s="533">
        <f t="shared" si="295"/>
        <v>1</v>
      </c>
      <c r="AH640" s="533">
        <f t="shared" si="300"/>
        <v>1</v>
      </c>
      <c r="AI640" s="533">
        <f t="shared" si="297"/>
        <v>3</v>
      </c>
      <c r="AJ640" s="533">
        <f t="shared" si="301"/>
        <v>5</v>
      </c>
      <c r="AK640" s="534"/>
      <c r="AL640" s="526"/>
      <c r="AM640" s="526"/>
      <c r="AN640" s="534"/>
      <c r="AO640" s="526"/>
      <c r="AP640" s="526"/>
      <c r="AQ640" s="526"/>
      <c r="AR640" s="535" t="s">
        <v>31892</v>
      </c>
      <c r="AS640" s="526"/>
      <c r="AT640" s="526"/>
      <c r="AU640" s="526"/>
      <c r="AV640" s="526"/>
      <c r="AW640" s="566"/>
      <c r="AX640" s="566"/>
      <c r="AY640" s="566"/>
      <c r="AZ640" s="566"/>
      <c r="BA640" s="566"/>
      <c r="BB640" s="566"/>
      <c r="BC640" s="566"/>
      <c r="BD640" s="566"/>
      <c r="BE640" s="566"/>
      <c r="BF640" s="566"/>
      <c r="BG640" s="566"/>
      <c r="BH640" s="566"/>
      <c r="BI640" s="566"/>
      <c r="BJ640" s="566"/>
      <c r="BK640" s="566"/>
      <c r="BL640" s="566"/>
      <c r="BM640" s="566"/>
      <c r="BN640" s="566"/>
      <c r="BO640" s="566"/>
      <c r="BP640" s="566"/>
      <c r="BQ640" s="566"/>
      <c r="BR640" s="566"/>
      <c r="BS640" s="566"/>
      <c r="BT640" s="566"/>
      <c r="BU640" s="566"/>
      <c r="BV640" s="566"/>
      <c r="BW640" s="566"/>
      <c r="BX640" s="566"/>
      <c r="BY640" s="566"/>
      <c r="BZ640" s="566"/>
      <c r="CA640" s="566"/>
      <c r="CB640" s="566"/>
      <c r="CC640" s="566"/>
      <c r="CD640" s="566"/>
      <c r="CE640" s="566"/>
      <c r="CF640" s="566"/>
      <c r="CG640" s="566"/>
      <c r="CH640" s="566"/>
      <c r="CI640" s="566"/>
      <c r="CJ640" s="566"/>
      <c r="CK640" s="566"/>
      <c r="CL640" s="566"/>
      <c r="CM640" s="566"/>
      <c r="CN640" s="566"/>
      <c r="CO640" s="566"/>
      <c r="CP640" s="566"/>
      <c r="CQ640" s="566"/>
      <c r="CR640" s="566"/>
      <c r="CS640" s="566"/>
      <c r="CT640" s="566"/>
      <c r="CU640" s="566"/>
      <c r="CV640" s="566"/>
      <c r="CW640" s="566"/>
      <c r="CX640" s="566"/>
      <c r="CY640" s="566"/>
      <c r="CZ640" s="566"/>
      <c r="DA640" s="566"/>
      <c r="DB640" s="566"/>
      <c r="DC640" s="566"/>
      <c r="DD640" s="566"/>
      <c r="DE640" s="566"/>
      <c r="DF640" s="566"/>
      <c r="DG640" s="566"/>
      <c r="DH640" s="566"/>
      <c r="DI640" s="566"/>
      <c r="DJ640" s="566"/>
      <c r="DK640" s="566"/>
      <c r="DL640" s="566"/>
      <c r="DM640" s="566"/>
      <c r="DN640" s="566"/>
      <c r="DO640" s="566"/>
      <c r="DP640" s="566"/>
      <c r="DQ640" s="566"/>
      <c r="DR640" s="566"/>
      <c r="DS640" s="566"/>
      <c r="DT640" s="566"/>
      <c r="DU640" s="566"/>
      <c r="DV640" s="566"/>
      <c r="DW640" s="566"/>
      <c r="DX640" s="566"/>
      <c r="DY640" s="566"/>
      <c r="DZ640" s="566"/>
      <c r="EA640" s="566"/>
      <c r="EB640" s="566"/>
      <c r="EC640" s="566"/>
      <c r="ED640" s="566"/>
      <c r="EE640" s="566"/>
      <c r="EF640" s="566"/>
      <c r="EG640" s="566"/>
      <c r="EH640" s="566"/>
      <c r="EI640" s="566"/>
      <c r="EJ640" s="566"/>
      <c r="EK640" s="566"/>
      <c r="EL640" s="566"/>
      <c r="EM640" s="566"/>
      <c r="EN640" s="566"/>
      <c r="EO640" s="566"/>
      <c r="EP640" s="566"/>
      <c r="EQ640" s="566"/>
      <c r="ER640" s="566"/>
      <c r="ES640" s="566"/>
      <c r="ET640" s="566"/>
      <c r="EU640" s="566"/>
      <c r="EV640" s="566"/>
      <c r="EW640" s="566"/>
      <c r="EX640" s="566"/>
      <c r="EY640" s="566"/>
      <c r="EZ640" s="566"/>
      <c r="FA640" s="566"/>
      <c r="FB640" s="566"/>
      <c r="FC640" s="566"/>
      <c r="FD640" s="566"/>
      <c r="FE640" s="566"/>
      <c r="FF640" s="566"/>
      <c r="FG640" s="566"/>
      <c r="FH640" s="566"/>
      <c r="FI640" s="566"/>
      <c r="FJ640" s="566"/>
      <c r="FK640" s="566"/>
      <c r="FL640" s="566"/>
      <c r="FM640" s="566"/>
      <c r="FN640" s="566"/>
      <c r="FO640" s="566"/>
      <c r="FP640" s="566"/>
      <c r="FQ640" s="566"/>
      <c r="FR640" s="566"/>
      <c r="FS640" s="566"/>
      <c r="FT640" s="566"/>
      <c r="FU640" s="566"/>
      <c r="FV640" s="566"/>
      <c r="FW640" s="566"/>
      <c r="FX640" s="566"/>
      <c r="FY640" s="566"/>
      <c r="FZ640" s="566"/>
      <c r="GA640" s="566"/>
      <c r="GB640" s="566"/>
      <c r="GC640" s="566"/>
      <c r="GD640" s="566"/>
      <c r="GE640" s="566"/>
      <c r="GF640" s="566"/>
      <c r="GG640" s="566"/>
      <c r="GH640" s="566"/>
      <c r="GI640" s="566"/>
      <c r="GJ640" s="566"/>
      <c r="GK640" s="566"/>
      <c r="GL640" s="566"/>
      <c r="GM640" s="566"/>
      <c r="GN640" s="566"/>
      <c r="GO640" s="566"/>
      <c r="GP640" s="566"/>
      <c r="GQ640" s="566"/>
      <c r="GR640" s="566"/>
      <c r="GS640" s="566"/>
      <c r="GT640" s="566"/>
      <c r="GU640" s="566"/>
      <c r="GV640" s="566"/>
      <c r="GW640" s="566"/>
      <c r="GX640" s="566"/>
      <c r="GY640" s="566"/>
      <c r="GZ640" s="566"/>
      <c r="HA640" s="566"/>
      <c r="HB640" s="566"/>
      <c r="HC640" s="566"/>
      <c r="HD640" s="566"/>
      <c r="HE640" s="566"/>
      <c r="HF640" s="566"/>
      <c r="HG640" s="566"/>
      <c r="HH640" s="566"/>
      <c r="HI640" s="566"/>
      <c r="HJ640" s="566"/>
      <c r="HK640" s="566"/>
      <c r="HL640" s="566"/>
      <c r="HM640" s="566"/>
      <c r="HN640" s="566"/>
      <c r="HO640" s="566"/>
      <c r="HP640" s="566"/>
      <c r="HQ640" s="566"/>
      <c r="HR640" s="566"/>
      <c r="HS640" s="566"/>
      <c r="HT640" s="566"/>
      <c r="HU640" s="566"/>
      <c r="HV640" s="566"/>
      <c r="HW640" s="566"/>
      <c r="HX640" s="566"/>
      <c r="HY640" s="566"/>
      <c r="HZ640" s="566"/>
      <c r="IA640" s="566"/>
      <c r="IB640" s="566"/>
      <c r="IC640" s="566"/>
      <c r="ID640" s="566"/>
      <c r="IE640" s="566"/>
      <c r="IF640" s="566"/>
      <c r="IG640" s="566"/>
      <c r="IH640" s="566"/>
      <c r="II640" s="566"/>
      <c r="IJ640" s="566"/>
      <c r="IK640" s="566"/>
      <c r="IL640" s="566"/>
      <c r="IM640" s="566"/>
      <c r="IN640" s="566"/>
      <c r="IO640" s="566"/>
      <c r="IP640" s="566"/>
      <c r="IQ640" s="566"/>
      <c r="IR640" s="566"/>
      <c r="IS640" s="566"/>
      <c r="IT640" s="566"/>
      <c r="IU640" s="566"/>
      <c r="IV640" s="566"/>
      <c r="IW640" s="566"/>
      <c r="IX640" s="566"/>
      <c r="IY640" s="566"/>
      <c r="IZ640" s="566"/>
      <c r="JA640" s="566"/>
      <c r="JB640" s="566"/>
      <c r="JC640" s="566"/>
      <c r="JD640" s="566"/>
      <c r="JE640" s="566"/>
      <c r="JF640" s="566"/>
      <c r="JG640" s="566"/>
      <c r="JH640" s="566"/>
      <c r="JI640" s="566"/>
      <c r="JJ640" s="566"/>
      <c r="JK640" s="566"/>
      <c r="JL640" s="566"/>
      <c r="JM640" s="566"/>
      <c r="JN640" s="566"/>
      <c r="JO640" s="566"/>
      <c r="JP640" s="566"/>
      <c r="JQ640" s="566"/>
      <c r="JR640" s="566"/>
      <c r="JS640" s="566"/>
      <c r="JT640" s="566"/>
      <c r="JU640" s="566"/>
      <c r="JV640" s="566"/>
      <c r="JW640" s="566"/>
      <c r="JX640" s="566"/>
      <c r="JY640" s="566"/>
      <c r="JZ640" s="566"/>
      <c r="KA640" s="566"/>
      <c r="KB640" s="566"/>
      <c r="KC640" s="566"/>
      <c r="KD640" s="566"/>
      <c r="KE640" s="566"/>
      <c r="KF640" s="566"/>
      <c r="KG640" s="566"/>
      <c r="KH640" s="566"/>
      <c r="KI640" s="566"/>
      <c r="KJ640" s="566"/>
      <c r="KK640" s="566"/>
      <c r="KL640" s="566"/>
      <c r="KM640" s="566"/>
      <c r="KN640" s="566"/>
      <c r="KO640" s="566"/>
      <c r="KP640" s="566"/>
      <c r="KQ640" s="566"/>
      <c r="KR640" s="566"/>
      <c r="KS640" s="566"/>
      <c r="KT640" s="566"/>
      <c r="KU640" s="566"/>
      <c r="KV640" s="566"/>
      <c r="KW640" s="566"/>
      <c r="KX640" s="566"/>
      <c r="KY640" s="566"/>
      <c r="KZ640" s="566"/>
      <c r="LA640" s="566"/>
      <c r="LB640" s="566"/>
      <c r="LC640" s="566"/>
      <c r="LD640" s="566"/>
      <c r="LE640" s="566"/>
      <c r="LF640" s="566"/>
      <c r="LG640" s="566"/>
      <c r="LH640" s="566"/>
      <c r="LI640" s="566"/>
      <c r="LJ640" s="566"/>
      <c r="LK640" s="566"/>
      <c r="LL640" s="566"/>
      <c r="LM640" s="566"/>
      <c r="LN640" s="566"/>
      <c r="LO640" s="566"/>
      <c r="LP640" s="566"/>
      <c r="LQ640" s="566"/>
      <c r="LR640" s="566"/>
      <c r="LS640" s="566"/>
      <c r="LT640" s="566"/>
      <c r="LU640" s="566"/>
      <c r="LV640" s="566"/>
      <c r="LW640" s="566"/>
      <c r="LX640" s="566"/>
      <c r="LY640" s="566"/>
      <c r="LZ640" s="566"/>
      <c r="MA640" s="566"/>
      <c r="MB640" s="566"/>
      <c r="MC640" s="566"/>
      <c r="MD640" s="566"/>
      <c r="ME640" s="566"/>
      <c r="MF640" s="566"/>
      <c r="MG640" s="566"/>
      <c r="MH640" s="566"/>
      <c r="MI640" s="566"/>
      <c r="MJ640" s="566"/>
      <c r="MK640" s="566"/>
      <c r="ML640" s="566"/>
      <c r="MM640" s="566"/>
      <c r="MN640" s="566"/>
      <c r="MO640" s="566"/>
      <c r="MP640" s="566"/>
      <c r="MQ640" s="566"/>
      <c r="MR640" s="566"/>
      <c r="MS640" s="566"/>
      <c r="MT640" s="566"/>
      <c r="MU640" s="566"/>
      <c r="MV640" s="566"/>
      <c r="MW640" s="566"/>
      <c r="MX640" s="566"/>
      <c r="MY640" s="566"/>
      <c r="MZ640" s="566"/>
      <c r="NA640" s="566"/>
      <c r="NB640" s="566"/>
      <c r="NC640" s="566"/>
      <c r="ND640" s="566"/>
      <c r="NE640" s="566"/>
      <c r="NF640" s="566"/>
      <c r="NG640" s="566"/>
      <c r="NH640" s="566"/>
      <c r="NI640" s="566"/>
      <c r="NJ640" s="566"/>
      <c r="NK640" s="566"/>
      <c r="NL640" s="566"/>
      <c r="NM640" s="566"/>
      <c r="NN640" s="566"/>
      <c r="NO640" s="566"/>
      <c r="NP640" s="566"/>
      <c r="NQ640" s="566"/>
      <c r="NR640" s="566"/>
      <c r="NS640" s="566"/>
      <c r="NT640" s="566"/>
      <c r="NU640" s="566"/>
      <c r="NV640" s="566"/>
      <c r="NW640" s="566"/>
      <c r="NX640" s="566"/>
      <c r="NY640" s="566"/>
      <c r="NZ640" s="566"/>
      <c r="OA640" s="566"/>
      <c r="OB640" s="566"/>
      <c r="OC640" s="566"/>
      <c r="OD640" s="566"/>
      <c r="OE640" s="566"/>
      <c r="OF640" s="566"/>
      <c r="OG640" s="566"/>
      <c r="OH640" s="566"/>
      <c r="OI640" s="566"/>
      <c r="OJ640" s="566"/>
      <c r="OK640" s="566"/>
      <c r="OL640" s="566"/>
      <c r="OM640" s="566"/>
      <c r="ON640" s="566"/>
      <c r="OO640" s="566"/>
      <c r="OP640" s="566"/>
      <c r="OQ640" s="566"/>
      <c r="OR640" s="566"/>
      <c r="OS640" s="566"/>
      <c r="OT640" s="566"/>
      <c r="OU640" s="566"/>
      <c r="OV640" s="566"/>
      <c r="OW640" s="566"/>
      <c r="OX640" s="566"/>
      <c r="OY640" s="566"/>
      <c r="OZ640" s="566"/>
      <c r="PA640" s="566"/>
      <c r="PB640" s="566"/>
      <c r="PC640" s="566"/>
      <c r="PD640" s="566"/>
      <c r="PE640" s="566"/>
      <c r="PF640" s="566"/>
      <c r="PG640" s="566"/>
      <c r="PH640" s="566"/>
      <c r="PI640" s="566"/>
      <c r="PJ640" s="566"/>
      <c r="PK640" s="566"/>
      <c r="PL640" s="566"/>
      <c r="PM640" s="566"/>
      <c r="PN640" s="566"/>
      <c r="PO640" s="566"/>
      <c r="PP640" s="566"/>
      <c r="PQ640" s="566"/>
      <c r="PR640" s="566"/>
      <c r="PS640" s="566"/>
      <c r="PT640" s="566"/>
      <c r="PU640" s="566"/>
      <c r="PV640" s="566"/>
      <c r="PW640" s="566"/>
      <c r="PX640" s="566"/>
      <c r="PY640" s="566"/>
      <c r="PZ640" s="566"/>
      <c r="QA640" s="566"/>
      <c r="QB640" s="566"/>
      <c r="QC640" s="566"/>
      <c r="QD640" s="566"/>
      <c r="QE640" s="566"/>
      <c r="QF640" s="566"/>
      <c r="QG640" s="566"/>
      <c r="QH640" s="566"/>
      <c r="QI640" s="566"/>
      <c r="QJ640" s="566"/>
      <c r="QK640" s="566"/>
      <c r="QL640" s="566"/>
      <c r="QM640" s="566"/>
      <c r="QN640" s="566"/>
      <c r="QO640" s="566"/>
      <c r="QP640" s="566"/>
      <c r="QQ640" s="566"/>
      <c r="QR640" s="566"/>
      <c r="QS640" s="566"/>
      <c r="QT640" s="566"/>
      <c r="QU640" s="566"/>
      <c r="QV640" s="566"/>
      <c r="QW640" s="566"/>
      <c r="QX640" s="566"/>
      <c r="QY640" s="566"/>
      <c r="QZ640" s="566"/>
      <c r="RA640" s="566"/>
      <c r="RB640" s="566"/>
      <c r="RC640" s="566"/>
      <c r="RD640" s="566"/>
      <c r="RE640" s="566"/>
      <c r="RF640" s="566"/>
      <c r="RG640" s="566"/>
      <c r="RH640" s="566"/>
      <c r="RI640" s="566"/>
      <c r="RJ640" s="566"/>
      <c r="RK640" s="566"/>
      <c r="RL640" s="566"/>
      <c r="RM640" s="566"/>
      <c r="RN640" s="566"/>
      <c r="RO640" s="566"/>
      <c r="RP640" s="566"/>
      <c r="RQ640" s="566"/>
      <c r="RR640" s="566"/>
      <c r="RS640" s="566"/>
      <c r="RT640" s="566"/>
      <c r="RU640" s="566"/>
      <c r="RV640" s="566"/>
      <c r="RW640" s="566"/>
      <c r="RX640" s="566"/>
      <c r="RY640" s="566"/>
      <c r="RZ640" s="566"/>
      <c r="SA640" s="566"/>
      <c r="SB640" s="566"/>
      <c r="SC640" s="566"/>
      <c r="SD640" s="566"/>
      <c r="SE640" s="566"/>
      <c r="SF640" s="566"/>
      <c r="SG640" s="566"/>
      <c r="SH640" s="566"/>
      <c r="SI640" s="566"/>
      <c r="SJ640" s="566"/>
      <c r="SK640" s="566"/>
      <c r="SL640" s="566"/>
      <c r="SM640" s="566"/>
      <c r="SN640" s="566"/>
      <c r="SO640" s="566"/>
      <c r="SP640" s="566"/>
      <c r="SQ640" s="566"/>
      <c r="SR640" s="566"/>
      <c r="SS640" s="566"/>
      <c r="ST640" s="566"/>
      <c r="SU640" s="566"/>
      <c r="SV640" s="566"/>
      <c r="SW640" s="566"/>
      <c r="SX640" s="566"/>
      <c r="SY640" s="566"/>
      <c r="SZ640" s="566"/>
      <c r="TA640" s="566"/>
      <c r="TB640" s="566"/>
      <c r="TC640" s="566"/>
      <c r="TD640" s="566"/>
      <c r="TE640" s="566"/>
      <c r="TF640" s="566"/>
      <c r="TG640" s="566"/>
      <c r="TH640" s="566"/>
      <c r="TI640" s="566"/>
      <c r="TJ640" s="566"/>
      <c r="TK640" s="566"/>
      <c r="TL640" s="566"/>
      <c r="TM640" s="566"/>
      <c r="TN640" s="566"/>
      <c r="TO640" s="566"/>
      <c r="TP640" s="566"/>
      <c r="TQ640" s="566"/>
      <c r="TR640" s="566"/>
      <c r="TS640" s="566"/>
      <c r="TT640" s="566"/>
      <c r="TU640" s="566"/>
      <c r="TV640" s="566"/>
      <c r="TW640" s="566"/>
      <c r="TX640" s="566"/>
      <c r="TY640" s="566"/>
      <c r="TZ640" s="566"/>
      <c r="UA640" s="566"/>
      <c r="UB640" s="566"/>
      <c r="UC640" s="566"/>
      <c r="UD640" s="566"/>
      <c r="UE640" s="566"/>
      <c r="UF640" s="566"/>
      <c r="UG640" s="566"/>
      <c r="UH640" s="566"/>
      <c r="UI640" s="566"/>
      <c r="UJ640" s="566"/>
      <c r="UK640" s="566"/>
      <c r="UL640" s="566"/>
      <c r="UM640" s="566"/>
      <c r="UN640" s="566"/>
      <c r="UO640" s="566"/>
      <c r="UP640" s="566"/>
      <c r="UQ640" s="566"/>
      <c r="UR640" s="566"/>
      <c r="US640" s="566"/>
      <c r="UT640" s="566"/>
      <c r="UU640" s="566"/>
      <c r="UV640" s="566"/>
      <c r="UW640" s="566"/>
      <c r="UX640" s="566"/>
      <c r="UY640" s="566"/>
      <c r="UZ640" s="566"/>
      <c r="VA640" s="566"/>
      <c r="VB640" s="566"/>
      <c r="VC640" s="566"/>
      <c r="VD640" s="566"/>
      <c r="VE640" s="566"/>
      <c r="VF640" s="566"/>
      <c r="VG640" s="566"/>
      <c r="VH640" s="566"/>
      <c r="VI640" s="566"/>
      <c r="VJ640" s="566"/>
      <c r="VK640" s="566"/>
      <c r="VL640" s="566"/>
      <c r="VM640" s="566"/>
      <c r="VN640" s="566"/>
      <c r="VO640" s="566"/>
      <c r="VP640" s="566"/>
      <c r="VQ640" s="566"/>
      <c r="VR640" s="566"/>
      <c r="VS640" s="566"/>
      <c r="VT640" s="566"/>
      <c r="VU640" s="566"/>
      <c r="VV640" s="566"/>
      <c r="VW640" s="566"/>
      <c r="VX640" s="566"/>
      <c r="VY640" s="566"/>
      <c r="VZ640" s="566"/>
      <c r="WA640" s="566"/>
      <c r="WB640" s="566"/>
      <c r="WC640" s="566"/>
      <c r="WD640" s="566"/>
      <c r="WE640" s="566"/>
      <c r="WF640" s="566"/>
      <c r="WG640" s="566"/>
      <c r="WH640" s="566"/>
      <c r="WI640" s="566"/>
      <c r="WJ640" s="566"/>
      <c r="WK640" s="566"/>
      <c r="WL640" s="566"/>
      <c r="WM640" s="566"/>
      <c r="WN640" s="566"/>
      <c r="WO640" s="566"/>
      <c r="WP640" s="566"/>
      <c r="WQ640" s="566"/>
      <c r="WR640" s="566"/>
      <c r="WS640" s="566"/>
      <c r="WT640" s="566"/>
      <c r="WU640" s="566"/>
      <c r="WV640" s="566"/>
      <c r="WW640" s="566"/>
      <c r="WX640" s="566"/>
      <c r="WY640" s="566"/>
      <c r="WZ640" s="566"/>
      <c r="XA640" s="566"/>
      <c r="XB640" s="566"/>
      <c r="XC640" s="566"/>
      <c r="XD640" s="566"/>
      <c r="XE640" s="566"/>
      <c r="XF640" s="566"/>
      <c r="XG640" s="566"/>
      <c r="XH640" s="566"/>
      <c r="XI640" s="566"/>
      <c r="XJ640" s="566"/>
      <c r="XK640" s="566"/>
      <c r="XL640" s="566"/>
      <c r="XM640" s="566"/>
      <c r="XN640" s="566"/>
      <c r="XO640" s="566"/>
      <c r="XP640" s="566"/>
      <c r="XQ640" s="566"/>
      <c r="XR640" s="566"/>
      <c r="XS640" s="566"/>
      <c r="XT640" s="566"/>
      <c r="XU640" s="566"/>
      <c r="XV640" s="566"/>
      <c r="XW640" s="566"/>
      <c r="XX640" s="566"/>
      <c r="XY640" s="566"/>
      <c r="XZ640" s="566"/>
      <c r="YA640" s="566"/>
      <c r="YB640" s="566"/>
      <c r="YC640" s="566"/>
      <c r="YD640" s="566"/>
      <c r="YE640" s="566"/>
      <c r="YF640" s="566"/>
      <c r="YG640" s="566"/>
      <c r="YH640" s="566"/>
      <c r="YI640" s="566"/>
      <c r="YJ640" s="566"/>
      <c r="YK640" s="566"/>
      <c r="YL640" s="566"/>
      <c r="YM640" s="566"/>
      <c r="YN640" s="566"/>
      <c r="YO640" s="566"/>
      <c r="YP640" s="566"/>
      <c r="YQ640" s="566"/>
      <c r="YR640" s="566"/>
      <c r="YS640" s="566"/>
      <c r="YT640" s="566"/>
      <c r="YU640" s="566"/>
      <c r="YV640" s="566"/>
      <c r="YW640" s="566"/>
      <c r="YX640" s="566"/>
      <c r="YY640" s="566"/>
      <c r="YZ640" s="566"/>
      <c r="ZA640" s="566"/>
      <c r="ZB640" s="566"/>
      <c r="ZC640" s="566"/>
      <c r="ZD640" s="566"/>
      <c r="ZE640" s="566"/>
      <c r="ZF640" s="566"/>
      <c r="ZG640" s="566"/>
      <c r="ZH640" s="566"/>
      <c r="ZI640" s="566"/>
      <c r="ZJ640" s="566"/>
      <c r="ZK640" s="566"/>
      <c r="ZL640" s="566"/>
      <c r="ZM640" s="566"/>
      <c r="ZN640" s="566"/>
      <c r="ZO640" s="566"/>
      <c r="ZP640" s="566"/>
      <c r="ZQ640" s="566"/>
      <c r="ZR640" s="566"/>
      <c r="ZS640" s="566"/>
      <c r="ZT640" s="566"/>
      <c r="ZU640" s="566"/>
      <c r="ZV640" s="566"/>
      <c r="ZW640" s="566"/>
      <c r="ZX640" s="566"/>
      <c r="ZY640" s="566"/>
      <c r="ZZ640" s="566"/>
      <c r="AAA640" s="566"/>
      <c r="AAB640" s="566"/>
      <c r="AAC640" s="566"/>
      <c r="AAD640" s="566"/>
      <c r="AAE640" s="566"/>
      <c r="AAF640" s="566"/>
      <c r="AAG640" s="566"/>
      <c r="AAH640" s="566"/>
      <c r="AAI640" s="566"/>
      <c r="AAJ640" s="566"/>
      <c r="AAK640" s="566"/>
      <c r="AAL640" s="566"/>
      <c r="AAM640" s="566"/>
      <c r="AAN640" s="566"/>
      <c r="AAO640" s="566"/>
      <c r="AAP640" s="566"/>
      <c r="AAQ640" s="566"/>
      <c r="AAR640" s="566"/>
      <c r="AAS640" s="566"/>
      <c r="AAT640" s="566"/>
      <c r="AAU640" s="566"/>
      <c r="AAV640" s="566"/>
      <c r="AAW640" s="566"/>
      <c r="AAX640" s="566"/>
      <c r="AAY640" s="566"/>
      <c r="AAZ640" s="566"/>
      <c r="ABA640" s="566"/>
      <c r="ABB640" s="566"/>
      <c r="ABC640" s="566"/>
      <c r="ABD640" s="566"/>
      <c r="ABE640" s="566"/>
      <c r="ABF640" s="566"/>
      <c r="ABG640" s="566"/>
      <c r="ABH640" s="566"/>
      <c r="ABI640" s="566"/>
      <c r="ABJ640" s="566"/>
      <c r="ABK640" s="566"/>
      <c r="ABL640" s="566"/>
      <c r="ABM640" s="566"/>
      <c r="ABN640" s="566"/>
      <c r="ABO640" s="566"/>
      <c r="ABP640" s="566"/>
      <c r="ABQ640" s="566"/>
      <c r="ABR640" s="566"/>
      <c r="ABS640" s="566"/>
      <c r="ABT640" s="566"/>
      <c r="ABU640" s="566"/>
      <c r="ABV640" s="566"/>
      <c r="ABW640" s="566"/>
      <c r="ABX640" s="566"/>
      <c r="ABY640" s="566"/>
      <c r="ABZ640" s="566"/>
      <c r="ACA640" s="566"/>
      <c r="ACB640" s="566"/>
      <c r="ACC640" s="566"/>
      <c r="ACD640" s="566"/>
      <c r="ACE640" s="566"/>
      <c r="ACF640" s="566"/>
      <c r="ACG640" s="566"/>
      <c r="ACH640" s="566"/>
      <c r="ACI640" s="566"/>
      <c r="ACJ640" s="566"/>
      <c r="ACK640" s="566"/>
      <c r="ACL640" s="566"/>
      <c r="ACM640" s="566"/>
      <c r="ACN640" s="566"/>
      <c r="ACO640" s="566"/>
      <c r="ACP640" s="566"/>
      <c r="ACQ640" s="566"/>
      <c r="ACR640" s="566"/>
      <c r="ACS640" s="566"/>
      <c r="ACT640" s="566"/>
      <c r="ACU640" s="566"/>
      <c r="ACV640" s="566"/>
      <c r="ACW640" s="566"/>
      <c r="ACX640" s="566"/>
      <c r="ACY640" s="566"/>
      <c r="ACZ640" s="566"/>
      <c r="ADA640" s="566"/>
      <c r="ADB640" s="566"/>
      <c r="ADC640" s="566"/>
      <c r="ADD640" s="566"/>
      <c r="ADE640" s="566"/>
      <c r="ADF640" s="566"/>
      <c r="ADG640" s="566"/>
      <c r="ADH640" s="566"/>
      <c r="ADI640" s="566"/>
      <c r="ADJ640" s="566"/>
      <c r="ADK640" s="566"/>
      <c r="ADL640" s="566"/>
      <c r="ADM640" s="566"/>
      <c r="ADN640" s="566"/>
      <c r="ADO640" s="566"/>
      <c r="ADP640" s="566"/>
      <c r="ADQ640" s="566"/>
      <c r="ADR640" s="566"/>
      <c r="ADS640" s="566"/>
      <c r="ADT640" s="566"/>
      <c r="ADU640" s="566"/>
      <c r="ADV640" s="566"/>
      <c r="ADW640" s="566"/>
      <c r="ADX640" s="566"/>
      <c r="ADY640" s="566"/>
      <c r="ADZ640" s="566"/>
      <c r="AEA640" s="566"/>
      <c r="AEB640" s="566"/>
      <c r="AEC640" s="566"/>
      <c r="AED640" s="566"/>
      <c r="AEE640" s="566"/>
      <c r="AEF640" s="566"/>
      <c r="AEG640" s="566"/>
      <c r="AEH640" s="566"/>
      <c r="AEI640" s="566"/>
      <c r="AEJ640" s="566"/>
      <c r="AEK640" s="566"/>
      <c r="AEL640" s="566"/>
      <c r="AEM640" s="566"/>
      <c r="AEN640" s="566"/>
      <c r="AEO640" s="566"/>
      <c r="AEP640" s="566"/>
      <c r="AEQ640" s="566"/>
      <c r="AER640" s="566"/>
      <c r="AES640" s="566"/>
      <c r="AET640" s="566"/>
      <c r="AEU640" s="566"/>
      <c r="AEV640" s="566"/>
      <c r="AEW640" s="566"/>
      <c r="AEX640" s="566"/>
      <c r="AEY640" s="566"/>
      <c r="AEZ640" s="566"/>
      <c r="AFA640" s="566"/>
      <c r="AFB640" s="566"/>
      <c r="AFC640" s="566"/>
      <c r="AFD640" s="566"/>
      <c r="AFE640" s="566"/>
      <c r="AFF640" s="566"/>
      <c r="AFG640" s="566"/>
      <c r="AFH640" s="566"/>
      <c r="AFI640" s="566"/>
      <c r="AFJ640" s="566"/>
      <c r="AFK640" s="566"/>
      <c r="AFL640" s="566"/>
      <c r="AFM640" s="566"/>
      <c r="AFN640" s="566"/>
      <c r="AFO640" s="566"/>
      <c r="AFP640" s="566"/>
      <c r="AFQ640" s="566"/>
      <c r="AFR640" s="566"/>
      <c r="AFS640" s="566"/>
      <c r="AFT640" s="566"/>
      <c r="AFU640" s="566"/>
      <c r="AFV640" s="566"/>
      <c r="AFW640" s="566"/>
      <c r="AFX640" s="566"/>
      <c r="AFY640" s="566"/>
      <c r="AFZ640" s="566"/>
      <c r="AGA640" s="566"/>
      <c r="AGB640" s="566"/>
      <c r="AGC640" s="566"/>
      <c r="AGD640" s="566"/>
      <c r="AGE640" s="566"/>
      <c r="AGF640" s="566"/>
      <c r="AGG640" s="566"/>
      <c r="AGH640" s="566"/>
      <c r="AGI640" s="566"/>
      <c r="AGJ640" s="566"/>
      <c r="AGK640" s="566"/>
      <c r="AGL640" s="566"/>
      <c r="AGM640" s="566"/>
      <c r="AGN640" s="566"/>
      <c r="AGO640" s="566"/>
      <c r="AGP640" s="566"/>
      <c r="AGQ640" s="566"/>
      <c r="AGR640" s="566"/>
      <c r="AGS640" s="566"/>
      <c r="AGT640" s="566"/>
      <c r="AGU640" s="566"/>
      <c r="AGV640" s="566"/>
      <c r="AGW640" s="566"/>
      <c r="AGX640" s="566"/>
      <c r="AGY640" s="566"/>
      <c r="AGZ640" s="566"/>
      <c r="AHA640" s="566"/>
      <c r="AHB640" s="566"/>
      <c r="AHC640" s="566"/>
      <c r="AHD640" s="566"/>
      <c r="AHE640" s="566"/>
      <c r="AHF640" s="566"/>
      <c r="AHG640" s="566"/>
      <c r="AHH640" s="566"/>
      <c r="AHI640" s="566"/>
      <c r="AHJ640" s="566"/>
      <c r="AHK640" s="566"/>
      <c r="AHL640" s="566"/>
      <c r="AHM640" s="566"/>
      <c r="AHN640" s="566"/>
      <c r="AHO640" s="566"/>
      <c r="AHP640" s="566"/>
      <c r="AHQ640" s="566"/>
      <c r="AHR640" s="566"/>
      <c r="AHS640" s="566"/>
      <c r="AHT640" s="566"/>
      <c r="AHU640" s="566"/>
      <c r="AHV640" s="566"/>
      <c r="AHW640" s="566"/>
      <c r="AHX640" s="566"/>
      <c r="AHY640" s="566"/>
      <c r="AHZ640" s="566"/>
      <c r="AIA640" s="566"/>
      <c r="AIB640" s="566"/>
      <c r="AIC640" s="566"/>
      <c r="AID640" s="566"/>
      <c r="AIE640" s="566"/>
      <c r="AIF640" s="566"/>
      <c r="AIG640" s="566"/>
      <c r="AIH640" s="566"/>
      <c r="AII640" s="566"/>
      <c r="AIJ640" s="566"/>
      <c r="AIK640" s="566"/>
      <c r="AIL640" s="566"/>
      <c r="AIM640" s="566"/>
      <c r="AIN640" s="566"/>
      <c r="AIO640" s="566"/>
      <c r="AIP640" s="566"/>
      <c r="AIQ640" s="566"/>
      <c r="AIR640" s="566"/>
      <c r="AIS640" s="566"/>
      <c r="AIT640" s="566"/>
      <c r="AIU640" s="566"/>
      <c r="AIV640" s="566"/>
      <c r="AIW640" s="566"/>
      <c r="AIX640" s="566"/>
      <c r="AIY640" s="566"/>
      <c r="AIZ640" s="566"/>
      <c r="AJA640" s="566"/>
      <c r="AJB640" s="566"/>
      <c r="AJC640" s="566"/>
      <c r="AJD640" s="566"/>
      <c r="AJE640" s="566"/>
      <c r="AJF640" s="566"/>
      <c r="AJG640" s="566"/>
      <c r="AJH640" s="566"/>
      <c r="AJI640" s="566"/>
      <c r="AJJ640" s="566"/>
      <c r="AJK640" s="566"/>
      <c r="AJL640" s="566"/>
      <c r="AJM640" s="566"/>
      <c r="AJN640" s="566"/>
      <c r="AJO640" s="566"/>
      <c r="AJP640" s="566"/>
      <c r="AJQ640" s="566"/>
      <c r="AJR640" s="566"/>
      <c r="AJS640" s="566"/>
      <c r="AJT640" s="566"/>
      <c r="AJU640" s="566"/>
      <c r="AJV640" s="566"/>
      <c r="AJW640" s="566"/>
      <c r="AJX640" s="566"/>
      <c r="AJY640" s="566"/>
      <c r="AJZ640" s="566"/>
      <c r="AKA640" s="566"/>
      <c r="AKB640" s="566"/>
      <c r="AKC640" s="566"/>
      <c r="AKD640" s="566"/>
      <c r="AKE640" s="566"/>
      <c r="AKF640" s="566"/>
      <c r="AKG640" s="566"/>
      <c r="AKH640" s="566"/>
      <c r="AKI640" s="566"/>
      <c r="AKJ640" s="566"/>
      <c r="AKK640" s="566"/>
      <c r="AKL640" s="566"/>
      <c r="AKM640" s="566"/>
      <c r="AKN640" s="566"/>
      <c r="AKO640" s="566"/>
      <c r="AKP640" s="566"/>
      <c r="AKQ640" s="566"/>
      <c r="AKR640" s="566"/>
      <c r="AKS640" s="566"/>
      <c r="AKT640" s="566"/>
      <c r="AKU640" s="566"/>
      <c r="AKV640" s="566"/>
      <c r="AKW640" s="566"/>
      <c r="AKX640" s="566"/>
      <c r="AKY640" s="566"/>
      <c r="AKZ640" s="566"/>
      <c r="ALA640" s="566"/>
      <c r="ALB640" s="566"/>
      <c r="ALC640" s="566"/>
      <c r="ALD640" s="566"/>
      <c r="ALE640" s="566"/>
      <c r="ALF640" s="566"/>
      <c r="ALG640" s="566"/>
      <c r="ALH640" s="566"/>
      <c r="ALI640" s="566"/>
      <c r="ALJ640" s="566"/>
      <c r="ALK640" s="566"/>
      <c r="ALL640" s="566"/>
      <c r="ALM640" s="566"/>
      <c r="ALN640" s="566"/>
      <c r="ALO640" s="566"/>
      <c r="ALP640" s="566"/>
      <c r="ALQ640" s="566"/>
      <c r="ALR640" s="566"/>
      <c r="ALS640" s="566"/>
      <c r="ALT640" s="566"/>
      <c r="ALU640" s="566"/>
      <c r="ALV640" s="566"/>
      <c r="ALW640" s="566"/>
      <c r="ALX640" s="566"/>
      <c r="ALY640" s="566"/>
      <c r="ALZ640" s="566"/>
      <c r="AMA640" s="566"/>
      <c r="AMB640" s="566"/>
      <c r="AMC640" s="566"/>
      <c r="AMD640" s="566"/>
      <c r="AME640" s="566"/>
      <c r="AMF640" s="566"/>
      <c r="AMG640" s="566"/>
      <c r="AMH640" s="566"/>
      <c r="AMI640" s="566"/>
      <c r="AMJ640" s="566"/>
      <c r="AMK640" s="566"/>
      <c r="AML640" s="566"/>
    </row>
    <row r="641" spans="1:1026" x14ac:dyDescent="0.25">
      <c r="A641" s="258" t="s">
        <v>17894</v>
      </c>
      <c r="B641" s="257">
        <v>641</v>
      </c>
      <c r="C641" s="258" t="s">
        <v>25415</v>
      </c>
      <c r="D641" s="308" t="s">
        <v>17893</v>
      </c>
      <c r="E641" s="277"/>
      <c r="F641" s="278">
        <v>4</v>
      </c>
      <c r="G641" s="280">
        <v>3</v>
      </c>
      <c r="H641" s="280"/>
      <c r="I641" s="489">
        <v>10.6</v>
      </c>
      <c r="J641" s="278" t="s">
        <v>748</v>
      </c>
      <c r="K641" s="278">
        <v>1</v>
      </c>
      <c r="L641" s="278">
        <v>1</v>
      </c>
      <c r="M641" s="278"/>
      <c r="N641" s="278"/>
      <c r="O641" s="278"/>
      <c r="P641" s="278"/>
      <c r="Q641" s="278">
        <v>1</v>
      </c>
      <c r="R641" s="278"/>
      <c r="S641" s="278"/>
      <c r="T641" s="278">
        <v>2</v>
      </c>
      <c r="U641" s="278"/>
      <c r="V641" s="278"/>
      <c r="W641" s="283">
        <f t="shared" si="286"/>
        <v>100</v>
      </c>
      <c r="X641" s="283">
        <f t="shared" si="287"/>
        <v>100</v>
      </c>
      <c r="Y641" s="283">
        <f t="shared" si="299"/>
        <v>100</v>
      </c>
      <c r="Z641" s="283">
        <f t="shared" si="288"/>
        <v>10</v>
      </c>
      <c r="AA641" s="283">
        <f t="shared" si="289"/>
        <v>1</v>
      </c>
      <c r="AB641" s="287">
        <f t="shared" si="290"/>
        <v>100</v>
      </c>
      <c r="AC641" s="287">
        <f t="shared" si="291"/>
        <v>100</v>
      </c>
      <c r="AD641" s="287">
        <f t="shared" si="292"/>
        <v>3</v>
      </c>
      <c r="AE641" s="284">
        <f t="shared" si="303"/>
        <v>1</v>
      </c>
      <c r="AF641" s="284">
        <f t="shared" si="302"/>
        <v>100</v>
      </c>
      <c r="AG641" s="268">
        <f t="shared" si="295"/>
        <v>1</v>
      </c>
      <c r="AH641" s="268">
        <f t="shared" si="300"/>
        <v>1</v>
      </c>
      <c r="AI641" s="268">
        <f t="shared" si="297"/>
        <v>3</v>
      </c>
      <c r="AJ641" s="268">
        <f t="shared" si="301"/>
        <v>5</v>
      </c>
      <c r="AK641" s="490">
        <v>5.8000000000000003E-2</v>
      </c>
      <c r="AL641" s="277"/>
      <c r="AM641" s="277">
        <v>3</v>
      </c>
      <c r="AN641" s="490"/>
      <c r="AO641" s="277"/>
      <c r="AP641" s="277"/>
      <c r="AQ641" s="277"/>
      <c r="AR641" s="356" t="s">
        <v>25419</v>
      </c>
      <c r="AS641" s="356"/>
      <c r="AT641" s="277"/>
      <c r="AU641" s="277"/>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c r="BV641" s="155"/>
      <c r="BW641" s="155"/>
      <c r="BX641" s="155"/>
      <c r="BY641" s="155"/>
      <c r="BZ641" s="155"/>
      <c r="CA641" s="155"/>
      <c r="CB641" s="155"/>
      <c r="CC641" s="155"/>
      <c r="CD641" s="155"/>
      <c r="CE641" s="155"/>
      <c r="CF641" s="155"/>
      <c r="CG641" s="155"/>
      <c r="CH641" s="155"/>
      <c r="CI641" s="155"/>
      <c r="CJ641" s="155"/>
      <c r="CK641" s="155"/>
      <c r="CL641" s="155"/>
      <c r="CM641" s="155"/>
      <c r="CN641" s="155"/>
      <c r="CO641" s="155"/>
      <c r="CP641" s="155"/>
      <c r="CQ641" s="155"/>
      <c r="CR641" s="155"/>
      <c r="CS641" s="155"/>
      <c r="CT641" s="155"/>
      <c r="CU641" s="155"/>
      <c r="CV641" s="155"/>
      <c r="CW641" s="155"/>
      <c r="CX641" s="155"/>
      <c r="CY641" s="155"/>
      <c r="CZ641" s="155"/>
      <c r="DA641" s="155"/>
      <c r="DB641" s="155"/>
      <c r="DC641" s="155"/>
      <c r="DD641" s="155"/>
      <c r="DE641" s="155"/>
      <c r="DF641" s="155"/>
      <c r="DG641" s="155"/>
      <c r="DH641" s="155"/>
      <c r="DI641" s="155"/>
      <c r="DJ641" s="155"/>
      <c r="DK641" s="155"/>
      <c r="DL641" s="155"/>
      <c r="DM641" s="155"/>
      <c r="DN641" s="155"/>
      <c r="DO641" s="155"/>
      <c r="DP641" s="155"/>
      <c r="DQ641" s="155"/>
      <c r="DR641" s="155"/>
      <c r="DS641" s="155"/>
      <c r="DT641" s="155"/>
      <c r="DU641" s="155"/>
      <c r="DV641" s="155"/>
      <c r="DW641" s="155"/>
      <c r="DX641" s="155"/>
      <c r="DY641" s="155"/>
      <c r="DZ641" s="155"/>
      <c r="EA641" s="155"/>
      <c r="EB641" s="155"/>
      <c r="EC641" s="155"/>
      <c r="ED641" s="155"/>
      <c r="EE641" s="155"/>
      <c r="EF641" s="155"/>
      <c r="EG641" s="155"/>
      <c r="EH641" s="155"/>
      <c r="EI641" s="155"/>
      <c r="EJ641" s="155"/>
      <c r="EK641" s="155"/>
      <c r="EL641" s="155"/>
      <c r="EM641" s="155"/>
      <c r="EN641" s="155"/>
      <c r="EO641" s="155"/>
      <c r="EP641" s="155"/>
      <c r="EQ641" s="155"/>
      <c r="ER641" s="155"/>
      <c r="ES641" s="155"/>
      <c r="ET641" s="155"/>
      <c r="EU641" s="155"/>
      <c r="EV641" s="155"/>
      <c r="EW641" s="155"/>
      <c r="EX641" s="155"/>
      <c r="EY641" s="155"/>
      <c r="EZ641" s="155"/>
      <c r="FA641" s="155"/>
      <c r="FB641" s="155"/>
      <c r="FC641" s="155"/>
      <c r="FD641" s="155"/>
      <c r="FE641" s="155"/>
      <c r="FF641" s="155"/>
      <c r="FG641" s="155"/>
      <c r="FH641" s="155"/>
      <c r="FI641" s="155"/>
      <c r="FJ641" s="155"/>
      <c r="FK641" s="155"/>
      <c r="FL641" s="155"/>
      <c r="FM641" s="155"/>
      <c r="FN641" s="155"/>
      <c r="FO641" s="155"/>
      <c r="FP641" s="155"/>
      <c r="FQ641" s="155"/>
      <c r="FR641" s="155"/>
      <c r="FS641" s="155"/>
      <c r="FT641" s="155"/>
      <c r="FU641" s="155"/>
      <c r="FV641" s="155"/>
      <c r="FW641" s="155"/>
      <c r="FX641" s="155"/>
      <c r="FY641" s="155"/>
      <c r="FZ641" s="155"/>
      <c r="GA641" s="155"/>
      <c r="GB641" s="155"/>
      <c r="GC641" s="155"/>
      <c r="GD641" s="155"/>
      <c r="GE641" s="155"/>
      <c r="GF641" s="155"/>
      <c r="GG641" s="155"/>
      <c r="GH641" s="155"/>
      <c r="GI641" s="155"/>
      <c r="GJ641" s="155"/>
      <c r="GK641" s="155"/>
      <c r="GL641" s="155"/>
      <c r="GM641" s="155"/>
      <c r="GN641" s="155"/>
      <c r="GO641" s="155"/>
      <c r="GP641" s="155"/>
      <c r="GQ641" s="155"/>
      <c r="GR641" s="155"/>
      <c r="GS641" s="155"/>
      <c r="GT641" s="155"/>
      <c r="GU641" s="155"/>
      <c r="GV641" s="155"/>
      <c r="GW641" s="155"/>
      <c r="GX641" s="155"/>
      <c r="GY641" s="155"/>
      <c r="GZ641" s="155"/>
      <c r="HA641" s="155"/>
      <c r="HB641" s="155"/>
      <c r="HC641" s="155"/>
      <c r="HD641" s="155"/>
      <c r="HE641" s="155"/>
      <c r="HF641" s="155"/>
      <c r="HG641" s="155"/>
      <c r="HH641" s="155"/>
      <c r="HI641" s="155"/>
      <c r="HJ641" s="155"/>
      <c r="HK641" s="155"/>
      <c r="HL641" s="155"/>
      <c r="HM641" s="155"/>
      <c r="HN641" s="155"/>
      <c r="HO641" s="155"/>
      <c r="HP641" s="155"/>
      <c r="HQ641" s="155"/>
      <c r="HR641" s="155"/>
      <c r="HS641" s="155"/>
      <c r="HT641" s="155"/>
      <c r="HU641" s="155"/>
      <c r="HV641" s="155"/>
      <c r="HW641" s="155"/>
      <c r="HX641" s="155"/>
      <c r="HY641" s="155"/>
      <c r="HZ641" s="155"/>
      <c r="IA641" s="155"/>
      <c r="IB641" s="155"/>
      <c r="IC641" s="155"/>
      <c r="ID641" s="155"/>
      <c r="IE641" s="155"/>
      <c r="IF641" s="155"/>
      <c r="IG641" s="155"/>
      <c r="IH641" s="155"/>
      <c r="II641" s="155"/>
      <c r="IJ641" s="155"/>
      <c r="IK641" s="155"/>
      <c r="IL641" s="155"/>
      <c r="IM641" s="155"/>
      <c r="IN641" s="155"/>
      <c r="IO641" s="155"/>
      <c r="IP641" s="155"/>
      <c r="IQ641" s="155"/>
      <c r="IR641" s="155"/>
      <c r="IS641" s="155"/>
      <c r="IT641" s="155"/>
      <c r="IU641" s="155"/>
      <c r="IV641" s="155"/>
      <c r="IW641" s="155"/>
      <c r="IX641" s="155"/>
      <c r="IY641" s="155"/>
      <c r="IZ641" s="155"/>
      <c r="JA641" s="155"/>
      <c r="JB641" s="155"/>
      <c r="JC641" s="155"/>
      <c r="JD641" s="155"/>
      <c r="JE641" s="155"/>
      <c r="JF641" s="155"/>
      <c r="JG641" s="155"/>
      <c r="JH641" s="155"/>
      <c r="JI641" s="155"/>
      <c r="JJ641" s="155"/>
      <c r="JK641" s="155"/>
      <c r="JL641" s="155"/>
      <c r="JM641" s="155"/>
      <c r="JN641" s="155"/>
      <c r="JO641" s="155"/>
      <c r="JP641" s="155"/>
      <c r="JQ641" s="155"/>
      <c r="JR641" s="155"/>
      <c r="JS641" s="155"/>
      <c r="JT641" s="155"/>
      <c r="JU641" s="155"/>
      <c r="JV641" s="155"/>
      <c r="JW641" s="155"/>
      <c r="JX641" s="155"/>
      <c r="JY641" s="155"/>
      <c r="JZ641" s="155"/>
      <c r="KA641" s="155"/>
      <c r="KB641" s="155"/>
      <c r="KC641" s="155"/>
      <c r="KD641" s="155"/>
      <c r="KE641" s="155"/>
      <c r="KF641" s="155"/>
      <c r="KG641" s="155"/>
      <c r="KH641" s="155"/>
      <c r="KI641" s="155"/>
      <c r="KJ641" s="155"/>
      <c r="KK641" s="155"/>
      <c r="KL641" s="155"/>
      <c r="KM641" s="155"/>
      <c r="KN641" s="155"/>
      <c r="KO641" s="155"/>
      <c r="KP641" s="155"/>
      <c r="KQ641" s="155"/>
      <c r="KR641" s="155"/>
      <c r="KS641" s="155"/>
      <c r="KT641" s="155"/>
      <c r="KU641" s="155"/>
      <c r="KV641" s="155"/>
      <c r="KW641" s="155"/>
      <c r="KX641" s="155"/>
      <c r="KY641" s="155"/>
      <c r="KZ641" s="155"/>
      <c r="LA641" s="155"/>
      <c r="LB641" s="155"/>
      <c r="LC641" s="155"/>
      <c r="LD641" s="155"/>
      <c r="LE641" s="155"/>
      <c r="LF641" s="155"/>
      <c r="LG641" s="155"/>
      <c r="LH641" s="155"/>
      <c r="LI641" s="155"/>
      <c r="LJ641" s="155"/>
      <c r="LK641" s="155"/>
      <c r="LL641" s="155"/>
      <c r="LM641" s="155"/>
      <c r="LN641" s="155"/>
      <c r="LO641" s="155"/>
      <c r="LP641" s="155"/>
      <c r="LQ641" s="155"/>
      <c r="LR641" s="155"/>
      <c r="LS641" s="155"/>
      <c r="LT641" s="155"/>
      <c r="LU641" s="155"/>
      <c r="LV641" s="155"/>
      <c r="LW641" s="155"/>
      <c r="LX641" s="155"/>
      <c r="LY641" s="155"/>
      <c r="LZ641" s="155"/>
      <c r="MA641" s="155"/>
      <c r="MB641" s="155"/>
      <c r="MC641" s="155"/>
      <c r="MD641" s="155"/>
      <c r="ME641" s="155"/>
      <c r="MF641" s="155"/>
      <c r="MG641" s="155"/>
      <c r="MH641" s="155"/>
      <c r="MI641" s="155"/>
      <c r="MJ641" s="155"/>
      <c r="MK641" s="155"/>
      <c r="ML641" s="155"/>
      <c r="MM641" s="155"/>
      <c r="MN641" s="155"/>
      <c r="MO641" s="155"/>
      <c r="MP641" s="155"/>
      <c r="MQ641" s="155"/>
      <c r="MR641" s="155"/>
      <c r="MS641" s="155"/>
      <c r="MT641" s="155"/>
      <c r="MU641" s="155"/>
      <c r="MV641" s="155"/>
      <c r="MW641" s="155"/>
      <c r="MX641" s="155"/>
      <c r="MY641" s="155"/>
      <c r="MZ641" s="155"/>
      <c r="NA641" s="155"/>
      <c r="NB641" s="155"/>
      <c r="NC641" s="155"/>
      <c r="ND641" s="155"/>
      <c r="NE641" s="155"/>
      <c r="NF641" s="155"/>
      <c r="NG641" s="155"/>
      <c r="NH641" s="155"/>
      <c r="NI641" s="155"/>
      <c r="NJ641" s="155"/>
      <c r="NK641" s="155"/>
      <c r="NL641" s="155"/>
      <c r="NM641" s="155"/>
      <c r="NN641" s="155"/>
      <c r="NO641" s="155"/>
      <c r="NP641" s="155"/>
      <c r="NQ641" s="155"/>
      <c r="NR641" s="155"/>
      <c r="NS641" s="155"/>
      <c r="NT641" s="155"/>
      <c r="NU641" s="155"/>
      <c r="NV641" s="155"/>
      <c r="NW641" s="155"/>
      <c r="NX641" s="155"/>
      <c r="NY641" s="155"/>
      <c r="NZ641" s="155"/>
      <c r="OA641" s="155"/>
      <c r="OB641" s="155"/>
      <c r="OC641" s="155"/>
      <c r="OD641" s="155"/>
      <c r="OE641" s="155"/>
      <c r="OF641" s="155"/>
      <c r="OG641" s="155"/>
      <c r="OH641" s="155"/>
      <c r="OI641" s="155"/>
      <c r="OJ641" s="155"/>
      <c r="OK641" s="155"/>
      <c r="OL641" s="155"/>
      <c r="OM641" s="155"/>
      <c r="ON641" s="155"/>
      <c r="OO641" s="155"/>
      <c r="OP641" s="155"/>
      <c r="OQ641" s="155"/>
      <c r="OR641" s="155"/>
      <c r="OS641" s="155"/>
      <c r="OT641" s="155"/>
      <c r="OU641" s="155"/>
      <c r="OV641" s="155"/>
      <c r="OW641" s="155"/>
      <c r="OX641" s="155"/>
      <c r="OY641" s="155"/>
      <c r="OZ641" s="155"/>
      <c r="PA641" s="155"/>
      <c r="PB641" s="155"/>
      <c r="PC641" s="155"/>
      <c r="PD641" s="155"/>
      <c r="PE641" s="155"/>
      <c r="PF641" s="155"/>
      <c r="PG641" s="155"/>
      <c r="PH641" s="155"/>
      <c r="PI641" s="155"/>
      <c r="PJ641" s="155"/>
      <c r="PK641" s="155"/>
      <c r="PL641" s="155"/>
      <c r="PM641" s="155"/>
      <c r="PN641" s="155"/>
      <c r="PO641" s="155"/>
      <c r="PP641" s="155"/>
      <c r="PQ641" s="155"/>
      <c r="PR641" s="155"/>
      <c r="PS641" s="155"/>
      <c r="PT641" s="155"/>
      <c r="PU641" s="155"/>
      <c r="PV641" s="155"/>
      <c r="PW641" s="155"/>
      <c r="PX641" s="155"/>
      <c r="PY641" s="155"/>
      <c r="PZ641" s="155"/>
      <c r="QA641" s="155"/>
      <c r="QB641" s="155"/>
      <c r="QC641" s="155"/>
      <c r="QD641" s="155"/>
      <c r="QE641" s="155"/>
      <c r="QF641" s="155"/>
      <c r="QG641" s="155"/>
      <c r="QH641" s="155"/>
      <c r="QI641" s="155"/>
      <c r="QJ641" s="155"/>
      <c r="QK641" s="155"/>
      <c r="QL641" s="155"/>
      <c r="QM641" s="155"/>
      <c r="QN641" s="155"/>
      <c r="QO641" s="155"/>
      <c r="QP641" s="155"/>
      <c r="QQ641" s="155"/>
      <c r="QR641" s="155"/>
      <c r="QS641" s="155"/>
      <c r="QT641" s="155"/>
      <c r="QU641" s="155"/>
      <c r="QV641" s="155"/>
      <c r="QW641" s="155"/>
      <c r="QX641" s="155"/>
      <c r="QY641" s="155"/>
      <c r="QZ641" s="155"/>
      <c r="RA641" s="155"/>
      <c r="RB641" s="155"/>
      <c r="RC641" s="155"/>
      <c r="RD641" s="155"/>
      <c r="RE641" s="155"/>
      <c r="RF641" s="155"/>
      <c r="RG641" s="155"/>
      <c r="RH641" s="155"/>
      <c r="RI641" s="155"/>
      <c r="RJ641" s="155"/>
      <c r="RK641" s="155"/>
      <c r="RL641" s="155"/>
      <c r="RM641" s="155"/>
      <c r="RN641" s="155"/>
      <c r="RO641" s="155"/>
      <c r="RP641" s="155"/>
      <c r="RQ641" s="155"/>
      <c r="RR641" s="155"/>
      <c r="RS641" s="155"/>
      <c r="RT641" s="155"/>
      <c r="RU641" s="155"/>
      <c r="RV641" s="155"/>
      <c r="RW641" s="155"/>
      <c r="RX641" s="155"/>
      <c r="RY641" s="155"/>
      <c r="RZ641" s="155"/>
      <c r="SA641" s="155"/>
      <c r="SB641" s="155"/>
      <c r="SC641" s="155"/>
      <c r="SD641" s="155"/>
      <c r="SE641" s="155"/>
      <c r="SF641" s="155"/>
      <c r="SG641" s="155"/>
      <c r="SH641" s="155"/>
      <c r="SI641" s="155"/>
      <c r="SJ641" s="155"/>
      <c r="SK641" s="155"/>
      <c r="SL641" s="155"/>
      <c r="SM641" s="155"/>
      <c r="SN641" s="155"/>
      <c r="SO641" s="155"/>
      <c r="SP641" s="155"/>
      <c r="SQ641" s="155"/>
      <c r="SR641" s="155"/>
      <c r="SS641" s="155"/>
      <c r="ST641" s="155"/>
      <c r="SU641" s="155"/>
      <c r="SV641" s="155"/>
      <c r="SW641" s="155"/>
      <c r="SX641" s="155"/>
      <c r="SY641" s="155"/>
      <c r="SZ641" s="155"/>
      <c r="TA641" s="155"/>
      <c r="TB641" s="155"/>
      <c r="TC641" s="155"/>
      <c r="TD641" s="155"/>
      <c r="TE641" s="155"/>
      <c r="TF641" s="155"/>
      <c r="TG641" s="155"/>
      <c r="TH641" s="155"/>
      <c r="TI641" s="155"/>
      <c r="TJ641" s="155"/>
      <c r="TK641" s="155"/>
      <c r="TL641" s="155"/>
      <c r="TM641" s="155"/>
      <c r="TN641" s="155"/>
      <c r="TO641" s="155"/>
      <c r="TP641" s="155"/>
      <c r="TQ641" s="155"/>
      <c r="TR641" s="155"/>
      <c r="TS641" s="155"/>
      <c r="TT641" s="155"/>
      <c r="TU641" s="155"/>
      <c r="TV641" s="155"/>
      <c r="TW641" s="155"/>
      <c r="TX641" s="155"/>
      <c r="TY641" s="155"/>
      <c r="TZ641" s="155"/>
      <c r="UA641" s="155"/>
      <c r="UB641" s="155"/>
      <c r="UC641" s="155"/>
      <c r="UD641" s="155"/>
      <c r="UE641" s="155"/>
      <c r="UF641" s="155"/>
      <c r="UG641" s="155"/>
      <c r="UH641" s="155"/>
      <c r="UI641" s="155"/>
      <c r="UJ641" s="155"/>
      <c r="UK641" s="155"/>
      <c r="UL641" s="155"/>
      <c r="UM641" s="155"/>
      <c r="UN641" s="155"/>
      <c r="UO641" s="155"/>
      <c r="UP641" s="155"/>
      <c r="UQ641" s="155"/>
      <c r="UR641" s="155"/>
      <c r="US641" s="155"/>
      <c r="UT641" s="155"/>
      <c r="UU641" s="155"/>
      <c r="UV641" s="155"/>
      <c r="UW641" s="155"/>
      <c r="UX641" s="155"/>
      <c r="UY641" s="155"/>
      <c r="UZ641" s="155"/>
      <c r="VA641" s="155"/>
      <c r="VB641" s="155"/>
      <c r="VC641" s="155"/>
      <c r="VD641" s="155"/>
      <c r="VE641" s="155"/>
      <c r="VF641" s="155"/>
      <c r="VG641" s="155"/>
      <c r="VH641" s="155"/>
      <c r="VI641" s="155"/>
      <c r="VJ641" s="155"/>
      <c r="VK641" s="155"/>
      <c r="VL641" s="155"/>
      <c r="VM641" s="155"/>
      <c r="VN641" s="155"/>
      <c r="VO641" s="155"/>
      <c r="VP641" s="155"/>
      <c r="VQ641" s="155"/>
      <c r="VR641" s="155"/>
      <c r="VS641" s="155"/>
      <c r="VT641" s="155"/>
      <c r="VU641" s="155"/>
      <c r="VV641" s="155"/>
      <c r="VW641" s="155"/>
      <c r="VX641" s="155"/>
      <c r="VY641" s="155"/>
      <c r="VZ641" s="155"/>
      <c r="WA641" s="155"/>
      <c r="WB641" s="155"/>
      <c r="WC641" s="155"/>
      <c r="WD641" s="155"/>
      <c r="WE641" s="155"/>
      <c r="WF641" s="155"/>
      <c r="WG641" s="155"/>
      <c r="WH641" s="155"/>
      <c r="WI641" s="155"/>
      <c r="WJ641" s="155"/>
      <c r="WK641" s="155"/>
      <c r="WL641" s="155"/>
      <c r="WM641" s="155"/>
      <c r="WN641" s="155"/>
      <c r="WO641" s="155"/>
      <c r="WP641" s="155"/>
      <c r="WQ641" s="155"/>
      <c r="WR641" s="155"/>
      <c r="WS641" s="155"/>
      <c r="WT641" s="155"/>
      <c r="WU641" s="155"/>
      <c r="WV641" s="155"/>
      <c r="WW641" s="155"/>
      <c r="WX641" s="155"/>
      <c r="WY641" s="155"/>
      <c r="WZ641" s="155"/>
      <c r="XA641" s="155"/>
      <c r="XB641" s="155"/>
      <c r="XC641" s="155"/>
      <c r="XD641" s="155"/>
      <c r="XE641" s="155"/>
      <c r="XF641" s="155"/>
      <c r="XG641" s="155"/>
      <c r="XH641" s="155"/>
      <c r="XI641" s="155"/>
      <c r="XJ641" s="155"/>
      <c r="XK641" s="155"/>
      <c r="XL641" s="155"/>
      <c r="XM641" s="155"/>
      <c r="XN641" s="155"/>
      <c r="XO641" s="155"/>
      <c r="XP641" s="155"/>
      <c r="XQ641" s="155"/>
      <c r="XR641" s="155"/>
      <c r="XS641" s="155"/>
      <c r="XT641" s="155"/>
      <c r="XU641" s="155"/>
      <c r="XV641" s="155"/>
      <c r="XW641" s="155"/>
      <c r="XX641" s="155"/>
      <c r="XY641" s="155"/>
      <c r="XZ641" s="155"/>
      <c r="YA641" s="155"/>
      <c r="YB641" s="155"/>
      <c r="YC641" s="155"/>
      <c r="YD641" s="155"/>
      <c r="YE641" s="155"/>
      <c r="YF641" s="155"/>
      <c r="YG641" s="155"/>
      <c r="YH641" s="155"/>
      <c r="YI641" s="155"/>
      <c r="YJ641" s="155"/>
      <c r="YK641" s="155"/>
      <c r="YL641" s="155"/>
      <c r="YM641" s="155"/>
      <c r="YN641" s="155"/>
      <c r="YO641" s="155"/>
      <c r="YP641" s="155"/>
      <c r="YQ641" s="155"/>
      <c r="YR641" s="155"/>
      <c r="YS641" s="155"/>
      <c r="YT641" s="155"/>
      <c r="YU641" s="155"/>
      <c r="YV641" s="155"/>
      <c r="YW641" s="155"/>
      <c r="YX641" s="155"/>
      <c r="YY641" s="155"/>
      <c r="YZ641" s="155"/>
      <c r="ZA641" s="155"/>
      <c r="ZB641" s="155"/>
      <c r="ZC641" s="155"/>
      <c r="ZD641" s="155"/>
      <c r="ZE641" s="155"/>
      <c r="ZF641" s="155"/>
      <c r="ZG641" s="155"/>
      <c r="ZH641" s="155"/>
      <c r="ZI641" s="155"/>
      <c r="ZJ641" s="155"/>
      <c r="ZK641" s="155"/>
      <c r="ZL641" s="155"/>
      <c r="ZM641" s="155"/>
      <c r="ZN641" s="155"/>
      <c r="ZO641" s="155"/>
      <c r="ZP641" s="155"/>
      <c r="ZQ641" s="155"/>
      <c r="ZR641" s="155"/>
      <c r="ZS641" s="155"/>
      <c r="ZT641" s="155"/>
      <c r="ZU641" s="155"/>
      <c r="ZV641" s="155"/>
      <c r="ZW641" s="155"/>
      <c r="ZX641" s="155"/>
      <c r="ZY641" s="155"/>
      <c r="ZZ641" s="155"/>
      <c r="AAA641" s="155"/>
      <c r="AAB641" s="155"/>
      <c r="AAC641" s="155"/>
      <c r="AAD641" s="155"/>
      <c r="AAE641" s="155"/>
      <c r="AAF641" s="155"/>
      <c r="AAG641" s="155"/>
      <c r="AAH641" s="155"/>
      <c r="AAI641" s="155"/>
      <c r="AAJ641" s="155"/>
      <c r="AAK641" s="155"/>
      <c r="AAL641" s="155"/>
      <c r="AAM641" s="155"/>
      <c r="AAN641" s="155"/>
      <c r="AAO641" s="155"/>
      <c r="AAP641" s="155"/>
      <c r="AAQ641" s="155"/>
      <c r="AAR641" s="155"/>
      <c r="AAS641" s="155"/>
      <c r="AAT641" s="155"/>
      <c r="AAU641" s="155"/>
      <c r="AAV641" s="155"/>
      <c r="AAW641" s="155"/>
      <c r="AAX641" s="155"/>
      <c r="AAY641" s="155"/>
      <c r="AAZ641" s="155"/>
      <c r="ABA641" s="155"/>
      <c r="ABB641" s="155"/>
      <c r="ABC641" s="155"/>
      <c r="ABD641" s="155"/>
      <c r="ABE641" s="155"/>
      <c r="ABF641" s="155"/>
      <c r="ABG641" s="155"/>
      <c r="ABH641" s="155"/>
      <c r="ABI641" s="155"/>
      <c r="ABJ641" s="155"/>
      <c r="ABK641" s="155"/>
      <c r="ABL641" s="155"/>
      <c r="ABM641" s="155"/>
      <c r="ABN641" s="155"/>
      <c r="ABO641" s="155"/>
      <c r="ABP641" s="155"/>
      <c r="ABQ641" s="155"/>
      <c r="ABR641" s="155"/>
      <c r="ABS641" s="155"/>
      <c r="ABT641" s="155"/>
      <c r="ABU641" s="155"/>
      <c r="ABV641" s="155"/>
      <c r="ABW641" s="155"/>
      <c r="ABX641" s="155"/>
      <c r="ABY641" s="155"/>
      <c r="ABZ641" s="155"/>
      <c r="ACA641" s="155"/>
      <c r="ACB641" s="155"/>
      <c r="ACC641" s="155"/>
      <c r="ACD641" s="155"/>
      <c r="ACE641" s="155"/>
      <c r="ACF641" s="155"/>
      <c r="ACG641" s="155"/>
      <c r="ACH641" s="155"/>
      <c r="ACI641" s="155"/>
      <c r="ACJ641" s="155"/>
      <c r="ACK641" s="155"/>
      <c r="ACL641" s="155"/>
      <c r="ACM641" s="155"/>
      <c r="ACN641" s="155"/>
      <c r="ACO641" s="155"/>
      <c r="ACP641" s="155"/>
      <c r="ACQ641" s="155"/>
      <c r="ACR641" s="155"/>
      <c r="ACS641" s="155"/>
      <c r="ACT641" s="155"/>
      <c r="ACU641" s="155"/>
      <c r="ACV641" s="155"/>
      <c r="ACW641" s="155"/>
      <c r="ACX641" s="155"/>
      <c r="ACY641" s="155"/>
      <c r="ACZ641" s="155"/>
      <c r="ADA641" s="155"/>
      <c r="ADB641" s="155"/>
      <c r="ADC641" s="155"/>
      <c r="ADD641" s="155"/>
      <c r="ADE641" s="155"/>
      <c r="ADF641" s="155"/>
      <c r="ADG641" s="155"/>
      <c r="ADH641" s="155"/>
      <c r="ADI641" s="155"/>
      <c r="ADJ641" s="155"/>
      <c r="ADK641" s="155"/>
      <c r="ADL641" s="155"/>
      <c r="ADM641" s="155"/>
      <c r="ADN641" s="155"/>
      <c r="ADO641" s="155"/>
      <c r="ADP641" s="155"/>
      <c r="ADQ641" s="155"/>
      <c r="ADR641" s="155"/>
      <c r="ADS641" s="155"/>
      <c r="ADT641" s="155"/>
      <c r="ADU641" s="155"/>
      <c r="ADV641" s="155"/>
      <c r="ADW641" s="155"/>
      <c r="ADX641" s="155"/>
      <c r="ADY641" s="155"/>
      <c r="ADZ641" s="155"/>
      <c r="AEA641" s="155"/>
      <c r="AEB641" s="155"/>
      <c r="AEC641" s="155"/>
      <c r="AED641" s="155"/>
      <c r="AEE641" s="155"/>
      <c r="AEF641" s="155"/>
      <c r="AEG641" s="155"/>
      <c r="AEH641" s="155"/>
      <c r="AEI641" s="155"/>
      <c r="AEJ641" s="155"/>
      <c r="AEK641" s="155"/>
      <c r="AEL641" s="155"/>
      <c r="AEM641" s="155"/>
      <c r="AEN641" s="155"/>
      <c r="AEO641" s="155"/>
      <c r="AEP641" s="155"/>
      <c r="AEQ641" s="155"/>
      <c r="AER641" s="155"/>
      <c r="AES641" s="155"/>
      <c r="AET641" s="155"/>
      <c r="AEU641" s="155"/>
      <c r="AEV641" s="155"/>
      <c r="AEW641" s="155"/>
      <c r="AEX641" s="155"/>
      <c r="AEY641" s="155"/>
      <c r="AEZ641" s="155"/>
      <c r="AFA641" s="155"/>
      <c r="AFB641" s="155"/>
      <c r="AFC641" s="155"/>
      <c r="AFD641" s="155"/>
      <c r="AFE641" s="155"/>
      <c r="AFF641" s="155"/>
      <c r="AFG641" s="155"/>
      <c r="AFH641" s="155"/>
      <c r="AFI641" s="155"/>
      <c r="AFJ641" s="155"/>
      <c r="AFK641" s="155"/>
      <c r="AFL641" s="155"/>
      <c r="AFM641" s="155"/>
      <c r="AFN641" s="155"/>
      <c r="AFO641" s="155"/>
      <c r="AFP641" s="155"/>
      <c r="AFQ641" s="155"/>
      <c r="AFR641" s="155"/>
      <c r="AFS641" s="155"/>
      <c r="AFT641" s="155"/>
      <c r="AFU641" s="155"/>
      <c r="AFV641" s="155"/>
      <c r="AFW641" s="155"/>
      <c r="AFX641" s="155"/>
      <c r="AFY641" s="155"/>
      <c r="AFZ641" s="155"/>
      <c r="AGA641" s="155"/>
      <c r="AGB641" s="155"/>
      <c r="AGC641" s="155"/>
      <c r="AGD641" s="155"/>
      <c r="AGE641" s="155"/>
      <c r="AGF641" s="155"/>
      <c r="AGG641" s="155"/>
      <c r="AGH641" s="155"/>
      <c r="AGI641" s="155"/>
      <c r="AGJ641" s="155"/>
      <c r="AGK641" s="155"/>
      <c r="AGL641" s="155"/>
      <c r="AGM641" s="155"/>
      <c r="AGN641" s="155"/>
      <c r="AGO641" s="155"/>
      <c r="AGP641" s="155"/>
      <c r="AGQ641" s="155"/>
      <c r="AGR641" s="155"/>
      <c r="AGS641" s="155"/>
      <c r="AGT641" s="155"/>
      <c r="AGU641" s="155"/>
      <c r="AGV641" s="155"/>
      <c r="AGW641" s="155"/>
      <c r="AGX641" s="155"/>
      <c r="AGY641" s="155"/>
      <c r="AGZ641" s="155"/>
      <c r="AHA641" s="155"/>
      <c r="AHB641" s="155"/>
      <c r="AHC641" s="155"/>
      <c r="AHD641" s="155"/>
      <c r="AHE641" s="155"/>
      <c r="AHF641" s="155"/>
      <c r="AHG641" s="155"/>
      <c r="AHH641" s="155"/>
      <c r="AHI641" s="155"/>
      <c r="AHJ641" s="155"/>
      <c r="AHK641" s="155"/>
      <c r="AHL641" s="155"/>
      <c r="AHM641" s="155"/>
      <c r="AHN641" s="155"/>
      <c r="AHO641" s="155"/>
      <c r="AHP641" s="155"/>
      <c r="AHQ641" s="155"/>
      <c r="AHR641" s="155"/>
      <c r="AHS641" s="155"/>
      <c r="AHT641" s="155"/>
      <c r="AHU641" s="155"/>
      <c r="AHV641" s="155"/>
      <c r="AHW641" s="155"/>
      <c r="AHX641" s="155"/>
      <c r="AHY641" s="155"/>
      <c r="AHZ641" s="155"/>
      <c r="AIA641" s="155"/>
      <c r="AIB641" s="155"/>
      <c r="AIC641" s="155"/>
      <c r="AID641" s="155"/>
      <c r="AIE641" s="155"/>
      <c r="AIF641" s="155"/>
      <c r="AIG641" s="155"/>
      <c r="AIH641" s="155"/>
      <c r="AII641" s="155"/>
      <c r="AIJ641" s="155"/>
      <c r="AIK641" s="155"/>
      <c r="AIL641" s="155"/>
      <c r="AIM641" s="155"/>
      <c r="AIN641" s="155"/>
      <c r="AIO641" s="155"/>
      <c r="AIP641" s="155"/>
      <c r="AIQ641" s="155"/>
      <c r="AIR641" s="155"/>
      <c r="AIS641" s="155"/>
      <c r="AIT641" s="155"/>
      <c r="AIU641" s="155"/>
      <c r="AIV641" s="155"/>
      <c r="AIW641" s="155"/>
      <c r="AIX641" s="155"/>
      <c r="AIY641" s="155"/>
      <c r="AIZ641" s="155"/>
      <c r="AJA641" s="155"/>
      <c r="AJB641" s="155"/>
      <c r="AJC641" s="155"/>
      <c r="AJD641" s="155"/>
      <c r="AJE641" s="155"/>
      <c r="AJF641" s="155"/>
      <c r="AJG641" s="155"/>
      <c r="AJH641" s="155"/>
      <c r="AJI641" s="155"/>
      <c r="AJJ641" s="155"/>
      <c r="AJK641" s="155"/>
      <c r="AJL641" s="155"/>
      <c r="AJM641" s="155"/>
      <c r="AJN641" s="155"/>
      <c r="AJO641" s="155"/>
      <c r="AJP641" s="155"/>
      <c r="AJQ641" s="155"/>
      <c r="AJR641" s="155"/>
      <c r="AJS641" s="155"/>
      <c r="AJT641" s="155"/>
      <c r="AJU641" s="155"/>
      <c r="AJV641" s="155"/>
      <c r="AJW641" s="155"/>
      <c r="AJX641" s="155"/>
      <c r="AJY641" s="155"/>
      <c r="AJZ641" s="155"/>
      <c r="AKA641" s="155"/>
      <c r="AKB641" s="155"/>
      <c r="AKC641" s="155"/>
      <c r="AKD641" s="155"/>
      <c r="AKE641" s="155"/>
      <c r="AKF641" s="155"/>
      <c r="AKG641" s="155"/>
      <c r="AKH641" s="155"/>
      <c r="AKI641" s="155"/>
      <c r="AKJ641" s="155"/>
      <c r="AKK641" s="155"/>
      <c r="AKL641" s="155"/>
      <c r="AKM641" s="155"/>
      <c r="AKN641" s="155"/>
      <c r="AKO641" s="155"/>
      <c r="AKP641" s="155"/>
      <c r="AKQ641" s="155"/>
      <c r="AKR641" s="155"/>
      <c r="AKS641" s="155"/>
      <c r="AKT641" s="155"/>
      <c r="AKU641" s="155"/>
      <c r="AKV641" s="155"/>
      <c r="AKW641" s="155"/>
      <c r="AKX641" s="155"/>
      <c r="AKY641" s="155"/>
      <c r="AKZ641" s="155"/>
      <c r="ALA641" s="155"/>
      <c r="ALB641" s="155"/>
      <c r="ALC641" s="155"/>
      <c r="ALD641" s="155"/>
      <c r="ALE641" s="155"/>
      <c r="ALF641" s="155"/>
      <c r="ALG641" s="155"/>
      <c r="ALH641" s="155"/>
      <c r="ALI641" s="155"/>
      <c r="ALJ641" s="155"/>
      <c r="ALK641" s="155"/>
      <c r="ALL641" s="155"/>
      <c r="ALM641" s="155"/>
      <c r="ALN641" s="155"/>
      <c r="ALO641" s="155"/>
      <c r="ALP641" s="155"/>
      <c r="ALQ641" s="155"/>
      <c r="ALR641" s="155"/>
      <c r="ALS641" s="155"/>
      <c r="ALT641" s="155"/>
      <c r="ALU641" s="155"/>
      <c r="ALV641" s="155"/>
      <c r="ALW641" s="155"/>
      <c r="ALX641" s="155"/>
      <c r="ALY641" s="155"/>
      <c r="ALZ641" s="155"/>
      <c r="AMA641" s="155"/>
      <c r="AMB641" s="155"/>
      <c r="AMC641" s="155"/>
      <c r="AMD641" s="155"/>
      <c r="AME641" s="155"/>
      <c r="AMF641" s="155"/>
      <c r="AMG641" s="155"/>
      <c r="AMH641" s="155"/>
      <c r="AMI641" s="155"/>
      <c r="AMJ641" s="155"/>
      <c r="AMK641" s="155"/>
      <c r="AML641" s="155"/>
    </row>
    <row r="642" spans="1:1026" x14ac:dyDescent="0.25">
      <c r="A642" s="258" t="s">
        <v>25412</v>
      </c>
      <c r="B642" s="257">
        <v>642</v>
      </c>
      <c r="C642" s="258" t="s">
        <v>25411</v>
      </c>
      <c r="D642" s="308" t="s">
        <v>25416</v>
      </c>
      <c r="E642" s="277"/>
      <c r="F642" s="278"/>
      <c r="G642" s="280"/>
      <c r="H642" s="280"/>
      <c r="I642" s="489">
        <v>10.58</v>
      </c>
      <c r="J642" s="278" t="s">
        <v>825</v>
      </c>
      <c r="K642" s="278">
        <v>1</v>
      </c>
      <c r="L642" s="278"/>
      <c r="M642" s="278"/>
      <c r="N642" s="278"/>
      <c r="O642" s="278"/>
      <c r="P642" s="278"/>
      <c r="Q642" s="278"/>
      <c r="R642" s="278"/>
      <c r="S642" s="278"/>
      <c r="T642" s="278"/>
      <c r="U642" s="278"/>
      <c r="V642" s="278"/>
      <c r="W642" s="283">
        <f t="shared" si="286"/>
        <v>100</v>
      </c>
      <c r="X642" s="283">
        <f t="shared" si="287"/>
        <v>100</v>
      </c>
      <c r="Y642" s="283">
        <f t="shared" si="299"/>
        <v>100</v>
      </c>
      <c r="Z642" s="283">
        <f t="shared" si="288"/>
        <v>100</v>
      </c>
      <c r="AA642" s="283">
        <f t="shared" si="289"/>
        <v>100</v>
      </c>
      <c r="AB642" s="287">
        <f t="shared" si="290"/>
        <v>100</v>
      </c>
      <c r="AC642" s="287">
        <f t="shared" si="291"/>
        <v>100</v>
      </c>
      <c r="AD642" s="287">
        <f t="shared" si="292"/>
        <v>100</v>
      </c>
      <c r="AE642" s="284">
        <f t="shared" si="303"/>
        <v>100</v>
      </c>
      <c r="AF642" s="284">
        <f t="shared" si="302"/>
        <v>100</v>
      </c>
      <c r="AG642" s="268">
        <f t="shared" si="295"/>
        <v>1</v>
      </c>
      <c r="AH642" s="268">
        <f t="shared" si="300"/>
        <v>1</v>
      </c>
      <c r="AI642" s="268">
        <f t="shared" si="297"/>
        <v>3</v>
      </c>
      <c r="AJ642" s="268">
        <f t="shared" si="301"/>
        <v>5</v>
      </c>
      <c r="AK642" s="490">
        <v>1.4999999999999999E-2</v>
      </c>
      <c r="AL642" s="277"/>
      <c r="AM642" s="277">
        <v>3</v>
      </c>
      <c r="AN642" s="490"/>
      <c r="AO642" s="277"/>
      <c r="AP642" s="277"/>
      <c r="AQ642" s="277"/>
      <c r="AR642" s="356" t="s">
        <v>25417</v>
      </c>
      <c r="AS642" s="356"/>
      <c r="AT642" s="277"/>
      <c r="AU642" s="277"/>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c r="BV642" s="155"/>
      <c r="BW642" s="155"/>
      <c r="BX642" s="155"/>
      <c r="BY642" s="155"/>
      <c r="BZ642" s="155"/>
      <c r="CA642" s="155"/>
      <c r="CB642" s="155"/>
      <c r="CC642" s="155"/>
      <c r="CD642" s="155"/>
      <c r="CE642" s="155"/>
      <c r="CF642" s="155"/>
      <c r="CG642" s="155"/>
      <c r="CH642" s="155"/>
      <c r="CI642" s="155"/>
      <c r="CJ642" s="155"/>
      <c r="CK642" s="155"/>
      <c r="CL642" s="155"/>
      <c r="CM642" s="155"/>
      <c r="CN642" s="155"/>
      <c r="CO642" s="155"/>
      <c r="CP642" s="155"/>
      <c r="CQ642" s="155"/>
      <c r="CR642" s="155"/>
      <c r="CS642" s="155"/>
      <c r="CT642" s="155"/>
      <c r="CU642" s="155"/>
      <c r="CV642" s="155"/>
      <c r="CW642" s="155"/>
      <c r="CX642" s="155"/>
      <c r="CY642" s="155"/>
      <c r="CZ642" s="155"/>
      <c r="DA642" s="155"/>
      <c r="DB642" s="155"/>
      <c r="DC642" s="155"/>
      <c r="DD642" s="155"/>
      <c r="DE642" s="155"/>
      <c r="DF642" s="155"/>
      <c r="DG642" s="155"/>
      <c r="DH642" s="155"/>
      <c r="DI642" s="155"/>
      <c r="DJ642" s="155"/>
      <c r="DK642" s="155"/>
      <c r="DL642" s="155"/>
      <c r="DM642" s="155"/>
      <c r="DN642" s="155"/>
      <c r="DO642" s="155"/>
      <c r="DP642" s="155"/>
      <c r="DQ642" s="155"/>
      <c r="DR642" s="155"/>
      <c r="DS642" s="155"/>
      <c r="DT642" s="155"/>
      <c r="DU642" s="155"/>
      <c r="DV642" s="155"/>
      <c r="DW642" s="155"/>
      <c r="DX642" s="155"/>
      <c r="DY642" s="155"/>
      <c r="DZ642" s="155"/>
      <c r="EA642" s="155"/>
      <c r="EB642" s="155"/>
      <c r="EC642" s="155"/>
      <c r="ED642" s="155"/>
      <c r="EE642" s="155"/>
      <c r="EF642" s="155"/>
      <c r="EG642" s="155"/>
      <c r="EH642" s="155"/>
      <c r="EI642" s="155"/>
      <c r="EJ642" s="155"/>
      <c r="EK642" s="155"/>
      <c r="EL642" s="155"/>
      <c r="EM642" s="155"/>
      <c r="EN642" s="155"/>
      <c r="EO642" s="155"/>
      <c r="EP642" s="155"/>
      <c r="EQ642" s="155"/>
      <c r="ER642" s="155"/>
      <c r="ES642" s="155"/>
      <c r="ET642" s="155"/>
      <c r="EU642" s="155"/>
      <c r="EV642" s="155"/>
      <c r="EW642" s="155"/>
      <c r="EX642" s="155"/>
      <c r="EY642" s="155"/>
      <c r="EZ642" s="155"/>
      <c r="FA642" s="155"/>
      <c r="FB642" s="155"/>
      <c r="FC642" s="155"/>
      <c r="FD642" s="155"/>
      <c r="FE642" s="155"/>
      <c r="FF642" s="155"/>
      <c r="FG642" s="155"/>
      <c r="FH642" s="155"/>
      <c r="FI642" s="155"/>
      <c r="FJ642" s="155"/>
      <c r="FK642" s="155"/>
      <c r="FL642" s="155"/>
      <c r="FM642" s="155"/>
      <c r="FN642" s="155"/>
      <c r="FO642" s="155"/>
      <c r="FP642" s="155"/>
      <c r="FQ642" s="155"/>
      <c r="FR642" s="155"/>
      <c r="FS642" s="155"/>
      <c r="FT642" s="155"/>
      <c r="FU642" s="155"/>
      <c r="FV642" s="155"/>
      <c r="FW642" s="155"/>
      <c r="FX642" s="155"/>
      <c r="FY642" s="155"/>
      <c r="FZ642" s="155"/>
      <c r="GA642" s="155"/>
      <c r="GB642" s="155"/>
      <c r="GC642" s="155"/>
      <c r="GD642" s="155"/>
      <c r="GE642" s="155"/>
      <c r="GF642" s="155"/>
      <c r="GG642" s="155"/>
      <c r="GH642" s="155"/>
      <c r="GI642" s="155"/>
      <c r="GJ642" s="155"/>
      <c r="GK642" s="155"/>
      <c r="GL642" s="155"/>
      <c r="GM642" s="155"/>
      <c r="GN642" s="155"/>
      <c r="GO642" s="155"/>
      <c r="GP642" s="155"/>
      <c r="GQ642" s="155"/>
      <c r="GR642" s="155"/>
      <c r="GS642" s="155"/>
      <c r="GT642" s="155"/>
      <c r="GU642" s="155"/>
      <c r="GV642" s="155"/>
      <c r="GW642" s="155"/>
      <c r="GX642" s="155"/>
      <c r="GY642" s="155"/>
      <c r="GZ642" s="155"/>
      <c r="HA642" s="155"/>
      <c r="HB642" s="155"/>
      <c r="HC642" s="155"/>
      <c r="HD642" s="155"/>
      <c r="HE642" s="155"/>
      <c r="HF642" s="155"/>
      <c r="HG642" s="155"/>
      <c r="HH642" s="155"/>
      <c r="HI642" s="155"/>
      <c r="HJ642" s="155"/>
      <c r="HK642" s="155"/>
      <c r="HL642" s="155"/>
      <c r="HM642" s="155"/>
      <c r="HN642" s="155"/>
      <c r="HO642" s="155"/>
      <c r="HP642" s="155"/>
      <c r="HQ642" s="155"/>
      <c r="HR642" s="155"/>
      <c r="HS642" s="155"/>
      <c r="HT642" s="155"/>
      <c r="HU642" s="155"/>
      <c r="HV642" s="155"/>
      <c r="HW642" s="155"/>
      <c r="HX642" s="155"/>
      <c r="HY642" s="155"/>
      <c r="HZ642" s="155"/>
      <c r="IA642" s="155"/>
      <c r="IB642" s="155"/>
      <c r="IC642" s="155"/>
      <c r="ID642" s="155"/>
      <c r="IE642" s="155"/>
      <c r="IF642" s="155"/>
      <c r="IG642" s="155"/>
      <c r="IH642" s="155"/>
      <c r="II642" s="155"/>
      <c r="IJ642" s="155"/>
      <c r="IK642" s="155"/>
      <c r="IL642" s="155"/>
      <c r="IM642" s="155"/>
      <c r="IN642" s="155"/>
      <c r="IO642" s="155"/>
      <c r="IP642" s="155"/>
      <c r="IQ642" s="155"/>
      <c r="IR642" s="155"/>
      <c r="IS642" s="155"/>
      <c r="IT642" s="155"/>
      <c r="IU642" s="155"/>
      <c r="IV642" s="155"/>
      <c r="IW642" s="155"/>
      <c r="IX642" s="155"/>
      <c r="IY642" s="155"/>
      <c r="IZ642" s="155"/>
      <c r="JA642" s="155"/>
      <c r="JB642" s="155"/>
      <c r="JC642" s="155"/>
      <c r="JD642" s="155"/>
      <c r="JE642" s="155"/>
      <c r="JF642" s="155"/>
      <c r="JG642" s="155"/>
      <c r="JH642" s="155"/>
      <c r="JI642" s="155"/>
      <c r="JJ642" s="155"/>
      <c r="JK642" s="155"/>
      <c r="JL642" s="155"/>
      <c r="JM642" s="155"/>
      <c r="JN642" s="155"/>
      <c r="JO642" s="155"/>
      <c r="JP642" s="155"/>
      <c r="JQ642" s="155"/>
      <c r="JR642" s="155"/>
      <c r="JS642" s="155"/>
      <c r="JT642" s="155"/>
      <c r="JU642" s="155"/>
      <c r="JV642" s="155"/>
      <c r="JW642" s="155"/>
      <c r="JX642" s="155"/>
      <c r="JY642" s="155"/>
      <c r="JZ642" s="155"/>
      <c r="KA642" s="155"/>
      <c r="KB642" s="155"/>
      <c r="KC642" s="155"/>
      <c r="KD642" s="155"/>
      <c r="KE642" s="155"/>
      <c r="KF642" s="155"/>
      <c r="KG642" s="155"/>
      <c r="KH642" s="155"/>
      <c r="KI642" s="155"/>
      <c r="KJ642" s="155"/>
      <c r="KK642" s="155"/>
      <c r="KL642" s="155"/>
      <c r="KM642" s="155"/>
      <c r="KN642" s="155"/>
      <c r="KO642" s="155"/>
      <c r="KP642" s="155"/>
      <c r="KQ642" s="155"/>
      <c r="KR642" s="155"/>
      <c r="KS642" s="155"/>
      <c r="KT642" s="155"/>
      <c r="KU642" s="155"/>
      <c r="KV642" s="155"/>
      <c r="KW642" s="155"/>
      <c r="KX642" s="155"/>
      <c r="KY642" s="155"/>
      <c r="KZ642" s="155"/>
      <c r="LA642" s="155"/>
      <c r="LB642" s="155"/>
      <c r="LC642" s="155"/>
      <c r="LD642" s="155"/>
      <c r="LE642" s="155"/>
      <c r="LF642" s="155"/>
      <c r="LG642" s="155"/>
      <c r="LH642" s="155"/>
      <c r="LI642" s="155"/>
      <c r="LJ642" s="155"/>
      <c r="LK642" s="155"/>
      <c r="LL642" s="155"/>
      <c r="LM642" s="155"/>
      <c r="LN642" s="155"/>
      <c r="LO642" s="155"/>
      <c r="LP642" s="155"/>
      <c r="LQ642" s="155"/>
      <c r="LR642" s="155"/>
      <c r="LS642" s="155"/>
      <c r="LT642" s="155"/>
      <c r="LU642" s="155"/>
      <c r="LV642" s="155"/>
      <c r="LW642" s="155"/>
      <c r="LX642" s="155"/>
      <c r="LY642" s="155"/>
      <c r="LZ642" s="155"/>
      <c r="MA642" s="155"/>
      <c r="MB642" s="155"/>
      <c r="MC642" s="155"/>
      <c r="MD642" s="155"/>
      <c r="ME642" s="155"/>
      <c r="MF642" s="155"/>
      <c r="MG642" s="155"/>
      <c r="MH642" s="155"/>
      <c r="MI642" s="155"/>
      <c r="MJ642" s="155"/>
      <c r="MK642" s="155"/>
      <c r="ML642" s="155"/>
      <c r="MM642" s="155"/>
      <c r="MN642" s="155"/>
      <c r="MO642" s="155"/>
      <c r="MP642" s="155"/>
      <c r="MQ642" s="155"/>
      <c r="MR642" s="155"/>
      <c r="MS642" s="155"/>
      <c r="MT642" s="155"/>
      <c r="MU642" s="155"/>
      <c r="MV642" s="155"/>
      <c r="MW642" s="155"/>
      <c r="MX642" s="155"/>
      <c r="MY642" s="155"/>
      <c r="MZ642" s="155"/>
      <c r="NA642" s="155"/>
      <c r="NB642" s="155"/>
      <c r="NC642" s="155"/>
      <c r="ND642" s="155"/>
      <c r="NE642" s="155"/>
      <c r="NF642" s="155"/>
      <c r="NG642" s="155"/>
      <c r="NH642" s="155"/>
      <c r="NI642" s="155"/>
      <c r="NJ642" s="155"/>
      <c r="NK642" s="155"/>
      <c r="NL642" s="155"/>
      <c r="NM642" s="155"/>
      <c r="NN642" s="155"/>
      <c r="NO642" s="155"/>
      <c r="NP642" s="155"/>
      <c r="NQ642" s="155"/>
      <c r="NR642" s="155"/>
      <c r="NS642" s="155"/>
      <c r="NT642" s="155"/>
      <c r="NU642" s="155"/>
      <c r="NV642" s="155"/>
      <c r="NW642" s="155"/>
      <c r="NX642" s="155"/>
      <c r="NY642" s="155"/>
      <c r="NZ642" s="155"/>
      <c r="OA642" s="155"/>
      <c r="OB642" s="155"/>
      <c r="OC642" s="155"/>
      <c r="OD642" s="155"/>
      <c r="OE642" s="155"/>
      <c r="OF642" s="155"/>
      <c r="OG642" s="155"/>
      <c r="OH642" s="155"/>
      <c r="OI642" s="155"/>
      <c r="OJ642" s="155"/>
      <c r="OK642" s="155"/>
      <c r="OL642" s="155"/>
      <c r="OM642" s="155"/>
      <c r="ON642" s="155"/>
      <c r="OO642" s="155"/>
      <c r="OP642" s="155"/>
      <c r="OQ642" s="155"/>
      <c r="OR642" s="155"/>
      <c r="OS642" s="155"/>
      <c r="OT642" s="155"/>
      <c r="OU642" s="155"/>
      <c r="OV642" s="155"/>
      <c r="OW642" s="155"/>
      <c r="OX642" s="155"/>
      <c r="OY642" s="155"/>
      <c r="OZ642" s="155"/>
      <c r="PA642" s="155"/>
      <c r="PB642" s="155"/>
      <c r="PC642" s="155"/>
      <c r="PD642" s="155"/>
      <c r="PE642" s="155"/>
      <c r="PF642" s="155"/>
      <c r="PG642" s="155"/>
      <c r="PH642" s="155"/>
      <c r="PI642" s="155"/>
      <c r="PJ642" s="155"/>
      <c r="PK642" s="155"/>
      <c r="PL642" s="155"/>
      <c r="PM642" s="155"/>
      <c r="PN642" s="155"/>
      <c r="PO642" s="155"/>
      <c r="PP642" s="155"/>
      <c r="PQ642" s="155"/>
      <c r="PR642" s="155"/>
      <c r="PS642" s="155"/>
      <c r="PT642" s="155"/>
      <c r="PU642" s="155"/>
      <c r="PV642" s="155"/>
      <c r="PW642" s="155"/>
      <c r="PX642" s="155"/>
      <c r="PY642" s="155"/>
      <c r="PZ642" s="155"/>
      <c r="QA642" s="155"/>
      <c r="QB642" s="155"/>
      <c r="QC642" s="155"/>
      <c r="QD642" s="155"/>
      <c r="QE642" s="155"/>
      <c r="QF642" s="155"/>
      <c r="QG642" s="155"/>
      <c r="QH642" s="155"/>
      <c r="QI642" s="155"/>
      <c r="QJ642" s="155"/>
      <c r="QK642" s="155"/>
      <c r="QL642" s="155"/>
      <c r="QM642" s="155"/>
      <c r="QN642" s="155"/>
      <c r="QO642" s="155"/>
      <c r="QP642" s="155"/>
      <c r="QQ642" s="155"/>
      <c r="QR642" s="155"/>
      <c r="QS642" s="155"/>
      <c r="QT642" s="155"/>
      <c r="QU642" s="155"/>
      <c r="QV642" s="155"/>
      <c r="QW642" s="155"/>
      <c r="QX642" s="155"/>
      <c r="QY642" s="155"/>
      <c r="QZ642" s="155"/>
      <c r="RA642" s="155"/>
      <c r="RB642" s="155"/>
      <c r="RC642" s="155"/>
      <c r="RD642" s="155"/>
      <c r="RE642" s="155"/>
      <c r="RF642" s="155"/>
      <c r="RG642" s="155"/>
      <c r="RH642" s="155"/>
      <c r="RI642" s="155"/>
      <c r="RJ642" s="155"/>
      <c r="RK642" s="155"/>
      <c r="RL642" s="155"/>
      <c r="RM642" s="155"/>
      <c r="RN642" s="155"/>
      <c r="RO642" s="155"/>
      <c r="RP642" s="155"/>
      <c r="RQ642" s="155"/>
      <c r="RR642" s="155"/>
      <c r="RS642" s="155"/>
      <c r="RT642" s="155"/>
      <c r="RU642" s="155"/>
      <c r="RV642" s="155"/>
      <c r="RW642" s="155"/>
      <c r="RX642" s="155"/>
      <c r="RY642" s="155"/>
      <c r="RZ642" s="155"/>
      <c r="SA642" s="155"/>
      <c r="SB642" s="155"/>
      <c r="SC642" s="155"/>
      <c r="SD642" s="155"/>
      <c r="SE642" s="155"/>
      <c r="SF642" s="155"/>
      <c r="SG642" s="155"/>
      <c r="SH642" s="155"/>
      <c r="SI642" s="155"/>
      <c r="SJ642" s="155"/>
      <c r="SK642" s="155"/>
      <c r="SL642" s="155"/>
      <c r="SM642" s="155"/>
      <c r="SN642" s="155"/>
      <c r="SO642" s="155"/>
      <c r="SP642" s="155"/>
      <c r="SQ642" s="155"/>
      <c r="SR642" s="155"/>
      <c r="SS642" s="155"/>
      <c r="ST642" s="155"/>
      <c r="SU642" s="155"/>
      <c r="SV642" s="155"/>
      <c r="SW642" s="155"/>
      <c r="SX642" s="155"/>
      <c r="SY642" s="155"/>
      <c r="SZ642" s="155"/>
      <c r="TA642" s="155"/>
      <c r="TB642" s="155"/>
      <c r="TC642" s="155"/>
      <c r="TD642" s="155"/>
      <c r="TE642" s="155"/>
      <c r="TF642" s="155"/>
      <c r="TG642" s="155"/>
      <c r="TH642" s="155"/>
      <c r="TI642" s="155"/>
      <c r="TJ642" s="155"/>
      <c r="TK642" s="155"/>
      <c r="TL642" s="155"/>
      <c r="TM642" s="155"/>
      <c r="TN642" s="155"/>
      <c r="TO642" s="155"/>
      <c r="TP642" s="155"/>
      <c r="TQ642" s="155"/>
      <c r="TR642" s="155"/>
      <c r="TS642" s="155"/>
      <c r="TT642" s="155"/>
      <c r="TU642" s="155"/>
      <c r="TV642" s="155"/>
      <c r="TW642" s="155"/>
      <c r="TX642" s="155"/>
      <c r="TY642" s="155"/>
      <c r="TZ642" s="155"/>
      <c r="UA642" s="155"/>
      <c r="UB642" s="155"/>
      <c r="UC642" s="155"/>
      <c r="UD642" s="155"/>
      <c r="UE642" s="155"/>
      <c r="UF642" s="155"/>
      <c r="UG642" s="155"/>
      <c r="UH642" s="155"/>
      <c r="UI642" s="155"/>
      <c r="UJ642" s="155"/>
      <c r="UK642" s="155"/>
      <c r="UL642" s="155"/>
      <c r="UM642" s="155"/>
      <c r="UN642" s="155"/>
      <c r="UO642" s="155"/>
      <c r="UP642" s="155"/>
      <c r="UQ642" s="155"/>
      <c r="UR642" s="155"/>
      <c r="US642" s="155"/>
      <c r="UT642" s="155"/>
      <c r="UU642" s="155"/>
      <c r="UV642" s="155"/>
      <c r="UW642" s="155"/>
      <c r="UX642" s="155"/>
      <c r="UY642" s="155"/>
      <c r="UZ642" s="155"/>
      <c r="VA642" s="155"/>
      <c r="VB642" s="155"/>
      <c r="VC642" s="155"/>
      <c r="VD642" s="155"/>
      <c r="VE642" s="155"/>
      <c r="VF642" s="155"/>
      <c r="VG642" s="155"/>
      <c r="VH642" s="155"/>
      <c r="VI642" s="155"/>
      <c r="VJ642" s="155"/>
      <c r="VK642" s="155"/>
      <c r="VL642" s="155"/>
      <c r="VM642" s="155"/>
      <c r="VN642" s="155"/>
      <c r="VO642" s="155"/>
      <c r="VP642" s="155"/>
      <c r="VQ642" s="155"/>
      <c r="VR642" s="155"/>
      <c r="VS642" s="155"/>
      <c r="VT642" s="155"/>
      <c r="VU642" s="155"/>
      <c r="VV642" s="155"/>
      <c r="VW642" s="155"/>
      <c r="VX642" s="155"/>
      <c r="VY642" s="155"/>
      <c r="VZ642" s="155"/>
      <c r="WA642" s="155"/>
      <c r="WB642" s="155"/>
      <c r="WC642" s="155"/>
      <c r="WD642" s="155"/>
      <c r="WE642" s="155"/>
      <c r="WF642" s="155"/>
      <c r="WG642" s="155"/>
      <c r="WH642" s="155"/>
      <c r="WI642" s="155"/>
      <c r="WJ642" s="155"/>
      <c r="WK642" s="155"/>
      <c r="WL642" s="155"/>
      <c r="WM642" s="155"/>
      <c r="WN642" s="155"/>
      <c r="WO642" s="155"/>
      <c r="WP642" s="155"/>
      <c r="WQ642" s="155"/>
      <c r="WR642" s="155"/>
      <c r="WS642" s="155"/>
      <c r="WT642" s="155"/>
      <c r="WU642" s="155"/>
      <c r="WV642" s="155"/>
      <c r="WW642" s="155"/>
      <c r="WX642" s="155"/>
      <c r="WY642" s="155"/>
      <c r="WZ642" s="155"/>
      <c r="XA642" s="155"/>
      <c r="XB642" s="155"/>
      <c r="XC642" s="155"/>
      <c r="XD642" s="155"/>
      <c r="XE642" s="155"/>
      <c r="XF642" s="155"/>
      <c r="XG642" s="155"/>
      <c r="XH642" s="155"/>
      <c r="XI642" s="155"/>
      <c r="XJ642" s="155"/>
      <c r="XK642" s="155"/>
      <c r="XL642" s="155"/>
      <c r="XM642" s="155"/>
      <c r="XN642" s="155"/>
      <c r="XO642" s="155"/>
      <c r="XP642" s="155"/>
      <c r="XQ642" s="155"/>
      <c r="XR642" s="155"/>
      <c r="XS642" s="155"/>
      <c r="XT642" s="155"/>
      <c r="XU642" s="155"/>
      <c r="XV642" s="155"/>
      <c r="XW642" s="155"/>
      <c r="XX642" s="155"/>
      <c r="XY642" s="155"/>
      <c r="XZ642" s="155"/>
      <c r="YA642" s="155"/>
      <c r="YB642" s="155"/>
      <c r="YC642" s="155"/>
      <c r="YD642" s="155"/>
      <c r="YE642" s="155"/>
      <c r="YF642" s="155"/>
      <c r="YG642" s="155"/>
      <c r="YH642" s="155"/>
      <c r="YI642" s="155"/>
      <c r="YJ642" s="155"/>
      <c r="YK642" s="155"/>
      <c r="YL642" s="155"/>
      <c r="YM642" s="155"/>
      <c r="YN642" s="155"/>
      <c r="YO642" s="155"/>
      <c r="YP642" s="155"/>
      <c r="YQ642" s="155"/>
      <c r="YR642" s="155"/>
      <c r="YS642" s="155"/>
      <c r="YT642" s="155"/>
      <c r="YU642" s="155"/>
      <c r="YV642" s="155"/>
      <c r="YW642" s="155"/>
      <c r="YX642" s="155"/>
      <c r="YY642" s="155"/>
      <c r="YZ642" s="155"/>
      <c r="ZA642" s="155"/>
      <c r="ZB642" s="155"/>
      <c r="ZC642" s="155"/>
      <c r="ZD642" s="155"/>
      <c r="ZE642" s="155"/>
      <c r="ZF642" s="155"/>
      <c r="ZG642" s="155"/>
      <c r="ZH642" s="155"/>
      <c r="ZI642" s="155"/>
      <c r="ZJ642" s="155"/>
      <c r="ZK642" s="155"/>
      <c r="ZL642" s="155"/>
      <c r="ZM642" s="155"/>
      <c r="ZN642" s="155"/>
      <c r="ZO642" s="155"/>
      <c r="ZP642" s="155"/>
      <c r="ZQ642" s="155"/>
      <c r="ZR642" s="155"/>
      <c r="ZS642" s="155"/>
      <c r="ZT642" s="155"/>
      <c r="ZU642" s="155"/>
      <c r="ZV642" s="155"/>
      <c r="ZW642" s="155"/>
      <c r="ZX642" s="155"/>
      <c r="ZY642" s="155"/>
      <c r="ZZ642" s="155"/>
      <c r="AAA642" s="155"/>
      <c r="AAB642" s="155"/>
      <c r="AAC642" s="155"/>
      <c r="AAD642" s="155"/>
      <c r="AAE642" s="155"/>
      <c r="AAF642" s="155"/>
      <c r="AAG642" s="155"/>
      <c r="AAH642" s="155"/>
      <c r="AAI642" s="155"/>
      <c r="AAJ642" s="155"/>
      <c r="AAK642" s="155"/>
      <c r="AAL642" s="155"/>
      <c r="AAM642" s="155"/>
      <c r="AAN642" s="155"/>
      <c r="AAO642" s="155"/>
      <c r="AAP642" s="155"/>
      <c r="AAQ642" s="155"/>
      <c r="AAR642" s="155"/>
      <c r="AAS642" s="155"/>
      <c r="AAT642" s="155"/>
      <c r="AAU642" s="155"/>
      <c r="AAV642" s="155"/>
      <c r="AAW642" s="155"/>
      <c r="AAX642" s="155"/>
      <c r="AAY642" s="155"/>
      <c r="AAZ642" s="155"/>
      <c r="ABA642" s="155"/>
      <c r="ABB642" s="155"/>
      <c r="ABC642" s="155"/>
      <c r="ABD642" s="155"/>
      <c r="ABE642" s="155"/>
      <c r="ABF642" s="155"/>
      <c r="ABG642" s="155"/>
      <c r="ABH642" s="155"/>
      <c r="ABI642" s="155"/>
      <c r="ABJ642" s="155"/>
      <c r="ABK642" s="155"/>
      <c r="ABL642" s="155"/>
      <c r="ABM642" s="155"/>
      <c r="ABN642" s="155"/>
      <c r="ABO642" s="155"/>
      <c r="ABP642" s="155"/>
      <c r="ABQ642" s="155"/>
      <c r="ABR642" s="155"/>
      <c r="ABS642" s="155"/>
      <c r="ABT642" s="155"/>
      <c r="ABU642" s="155"/>
      <c r="ABV642" s="155"/>
      <c r="ABW642" s="155"/>
      <c r="ABX642" s="155"/>
      <c r="ABY642" s="155"/>
      <c r="ABZ642" s="155"/>
      <c r="ACA642" s="155"/>
      <c r="ACB642" s="155"/>
      <c r="ACC642" s="155"/>
      <c r="ACD642" s="155"/>
      <c r="ACE642" s="155"/>
      <c r="ACF642" s="155"/>
      <c r="ACG642" s="155"/>
      <c r="ACH642" s="155"/>
      <c r="ACI642" s="155"/>
      <c r="ACJ642" s="155"/>
      <c r="ACK642" s="155"/>
      <c r="ACL642" s="155"/>
      <c r="ACM642" s="155"/>
      <c r="ACN642" s="155"/>
      <c r="ACO642" s="155"/>
      <c r="ACP642" s="155"/>
      <c r="ACQ642" s="155"/>
      <c r="ACR642" s="155"/>
      <c r="ACS642" s="155"/>
      <c r="ACT642" s="155"/>
      <c r="ACU642" s="155"/>
      <c r="ACV642" s="155"/>
      <c r="ACW642" s="155"/>
      <c r="ACX642" s="155"/>
      <c r="ACY642" s="155"/>
      <c r="ACZ642" s="155"/>
      <c r="ADA642" s="155"/>
      <c r="ADB642" s="155"/>
      <c r="ADC642" s="155"/>
      <c r="ADD642" s="155"/>
      <c r="ADE642" s="155"/>
      <c r="ADF642" s="155"/>
      <c r="ADG642" s="155"/>
      <c r="ADH642" s="155"/>
      <c r="ADI642" s="155"/>
      <c r="ADJ642" s="155"/>
      <c r="ADK642" s="155"/>
      <c r="ADL642" s="155"/>
      <c r="ADM642" s="155"/>
      <c r="ADN642" s="155"/>
      <c r="ADO642" s="155"/>
      <c r="ADP642" s="155"/>
      <c r="ADQ642" s="155"/>
      <c r="ADR642" s="155"/>
      <c r="ADS642" s="155"/>
      <c r="ADT642" s="155"/>
      <c r="ADU642" s="155"/>
      <c r="ADV642" s="155"/>
      <c r="ADW642" s="155"/>
      <c r="ADX642" s="155"/>
      <c r="ADY642" s="155"/>
      <c r="ADZ642" s="155"/>
      <c r="AEA642" s="155"/>
      <c r="AEB642" s="155"/>
      <c r="AEC642" s="155"/>
      <c r="AED642" s="155"/>
      <c r="AEE642" s="155"/>
      <c r="AEF642" s="155"/>
      <c r="AEG642" s="155"/>
      <c r="AEH642" s="155"/>
      <c r="AEI642" s="155"/>
      <c r="AEJ642" s="155"/>
      <c r="AEK642" s="155"/>
      <c r="AEL642" s="155"/>
      <c r="AEM642" s="155"/>
      <c r="AEN642" s="155"/>
      <c r="AEO642" s="155"/>
      <c r="AEP642" s="155"/>
      <c r="AEQ642" s="155"/>
      <c r="AER642" s="155"/>
      <c r="AES642" s="155"/>
      <c r="AET642" s="155"/>
      <c r="AEU642" s="155"/>
      <c r="AEV642" s="155"/>
      <c r="AEW642" s="155"/>
      <c r="AEX642" s="155"/>
      <c r="AEY642" s="155"/>
      <c r="AEZ642" s="155"/>
      <c r="AFA642" s="155"/>
      <c r="AFB642" s="155"/>
      <c r="AFC642" s="155"/>
      <c r="AFD642" s="155"/>
      <c r="AFE642" s="155"/>
      <c r="AFF642" s="155"/>
      <c r="AFG642" s="155"/>
      <c r="AFH642" s="155"/>
      <c r="AFI642" s="155"/>
      <c r="AFJ642" s="155"/>
      <c r="AFK642" s="155"/>
      <c r="AFL642" s="155"/>
      <c r="AFM642" s="155"/>
      <c r="AFN642" s="155"/>
      <c r="AFO642" s="155"/>
      <c r="AFP642" s="155"/>
      <c r="AFQ642" s="155"/>
      <c r="AFR642" s="155"/>
      <c r="AFS642" s="155"/>
      <c r="AFT642" s="155"/>
      <c r="AFU642" s="155"/>
      <c r="AFV642" s="155"/>
      <c r="AFW642" s="155"/>
      <c r="AFX642" s="155"/>
      <c r="AFY642" s="155"/>
      <c r="AFZ642" s="155"/>
      <c r="AGA642" s="155"/>
      <c r="AGB642" s="155"/>
      <c r="AGC642" s="155"/>
      <c r="AGD642" s="155"/>
      <c r="AGE642" s="155"/>
      <c r="AGF642" s="155"/>
      <c r="AGG642" s="155"/>
      <c r="AGH642" s="155"/>
      <c r="AGI642" s="155"/>
      <c r="AGJ642" s="155"/>
      <c r="AGK642" s="155"/>
      <c r="AGL642" s="155"/>
      <c r="AGM642" s="155"/>
      <c r="AGN642" s="155"/>
      <c r="AGO642" s="155"/>
      <c r="AGP642" s="155"/>
      <c r="AGQ642" s="155"/>
      <c r="AGR642" s="155"/>
      <c r="AGS642" s="155"/>
      <c r="AGT642" s="155"/>
      <c r="AGU642" s="155"/>
      <c r="AGV642" s="155"/>
      <c r="AGW642" s="155"/>
      <c r="AGX642" s="155"/>
      <c r="AGY642" s="155"/>
      <c r="AGZ642" s="155"/>
      <c r="AHA642" s="155"/>
      <c r="AHB642" s="155"/>
      <c r="AHC642" s="155"/>
      <c r="AHD642" s="155"/>
      <c r="AHE642" s="155"/>
      <c r="AHF642" s="155"/>
      <c r="AHG642" s="155"/>
      <c r="AHH642" s="155"/>
      <c r="AHI642" s="155"/>
      <c r="AHJ642" s="155"/>
      <c r="AHK642" s="155"/>
      <c r="AHL642" s="155"/>
      <c r="AHM642" s="155"/>
      <c r="AHN642" s="155"/>
      <c r="AHO642" s="155"/>
      <c r="AHP642" s="155"/>
      <c r="AHQ642" s="155"/>
      <c r="AHR642" s="155"/>
      <c r="AHS642" s="155"/>
      <c r="AHT642" s="155"/>
      <c r="AHU642" s="155"/>
      <c r="AHV642" s="155"/>
      <c r="AHW642" s="155"/>
      <c r="AHX642" s="155"/>
      <c r="AHY642" s="155"/>
      <c r="AHZ642" s="155"/>
      <c r="AIA642" s="155"/>
      <c r="AIB642" s="155"/>
      <c r="AIC642" s="155"/>
      <c r="AID642" s="155"/>
      <c r="AIE642" s="155"/>
      <c r="AIF642" s="155"/>
      <c r="AIG642" s="155"/>
      <c r="AIH642" s="155"/>
      <c r="AII642" s="155"/>
      <c r="AIJ642" s="155"/>
      <c r="AIK642" s="155"/>
      <c r="AIL642" s="155"/>
      <c r="AIM642" s="155"/>
      <c r="AIN642" s="155"/>
      <c r="AIO642" s="155"/>
      <c r="AIP642" s="155"/>
      <c r="AIQ642" s="155"/>
      <c r="AIR642" s="155"/>
      <c r="AIS642" s="155"/>
      <c r="AIT642" s="155"/>
      <c r="AIU642" s="155"/>
      <c r="AIV642" s="155"/>
      <c r="AIW642" s="155"/>
      <c r="AIX642" s="155"/>
      <c r="AIY642" s="155"/>
      <c r="AIZ642" s="155"/>
      <c r="AJA642" s="155"/>
      <c r="AJB642" s="155"/>
      <c r="AJC642" s="155"/>
      <c r="AJD642" s="155"/>
      <c r="AJE642" s="155"/>
      <c r="AJF642" s="155"/>
      <c r="AJG642" s="155"/>
      <c r="AJH642" s="155"/>
      <c r="AJI642" s="155"/>
      <c r="AJJ642" s="155"/>
      <c r="AJK642" s="155"/>
      <c r="AJL642" s="155"/>
      <c r="AJM642" s="155"/>
      <c r="AJN642" s="155"/>
      <c r="AJO642" s="155"/>
      <c r="AJP642" s="155"/>
      <c r="AJQ642" s="155"/>
      <c r="AJR642" s="155"/>
      <c r="AJS642" s="155"/>
      <c r="AJT642" s="155"/>
      <c r="AJU642" s="155"/>
      <c r="AJV642" s="155"/>
      <c r="AJW642" s="155"/>
      <c r="AJX642" s="155"/>
      <c r="AJY642" s="155"/>
      <c r="AJZ642" s="155"/>
      <c r="AKA642" s="155"/>
      <c r="AKB642" s="155"/>
      <c r="AKC642" s="155"/>
      <c r="AKD642" s="155"/>
      <c r="AKE642" s="155"/>
      <c r="AKF642" s="155"/>
      <c r="AKG642" s="155"/>
      <c r="AKH642" s="155"/>
      <c r="AKI642" s="155"/>
      <c r="AKJ642" s="155"/>
      <c r="AKK642" s="155"/>
      <c r="AKL642" s="155"/>
      <c r="AKM642" s="155"/>
      <c r="AKN642" s="155"/>
      <c r="AKO642" s="155"/>
      <c r="AKP642" s="155"/>
      <c r="AKQ642" s="155"/>
      <c r="AKR642" s="155"/>
      <c r="AKS642" s="155"/>
      <c r="AKT642" s="155"/>
      <c r="AKU642" s="155"/>
      <c r="AKV642" s="155"/>
      <c r="AKW642" s="155"/>
      <c r="AKX642" s="155"/>
      <c r="AKY642" s="155"/>
      <c r="AKZ642" s="155"/>
      <c r="ALA642" s="155"/>
      <c r="ALB642" s="155"/>
      <c r="ALC642" s="155"/>
      <c r="ALD642" s="155"/>
      <c r="ALE642" s="155"/>
      <c r="ALF642" s="155"/>
      <c r="ALG642" s="155"/>
      <c r="ALH642" s="155"/>
      <c r="ALI642" s="155"/>
      <c r="ALJ642" s="155"/>
      <c r="ALK642" s="155"/>
      <c r="ALL642" s="155"/>
      <c r="ALM642" s="155"/>
      <c r="ALN642" s="155"/>
      <c r="ALO642" s="155"/>
      <c r="ALP642" s="155"/>
      <c r="ALQ642" s="155"/>
      <c r="ALR642" s="155"/>
      <c r="ALS642" s="155"/>
      <c r="ALT642" s="155"/>
      <c r="ALU642" s="155"/>
      <c r="ALV642" s="155"/>
      <c r="ALW642" s="155"/>
      <c r="ALX642" s="155"/>
      <c r="ALY642" s="155"/>
      <c r="ALZ642" s="155"/>
      <c r="AMA642" s="155"/>
      <c r="AMB642" s="155"/>
      <c r="AMC642" s="155"/>
      <c r="AMD642" s="155"/>
      <c r="AME642" s="155"/>
      <c r="AMF642" s="155"/>
      <c r="AMG642" s="155"/>
      <c r="AMH642" s="155"/>
      <c r="AMI642" s="155"/>
      <c r="AMJ642" s="155"/>
      <c r="AMK642" s="155"/>
      <c r="AML642" s="155"/>
    </row>
    <row r="643" spans="1:1026" x14ac:dyDescent="0.25">
      <c r="A643" s="258" t="s">
        <v>25420</v>
      </c>
      <c r="B643" s="257">
        <v>643</v>
      </c>
      <c r="C643" s="258" t="s">
        <v>25422</v>
      </c>
      <c r="D643" s="308"/>
      <c r="E643" s="286"/>
      <c r="F643" s="291">
        <v>2</v>
      </c>
      <c r="G643" s="280"/>
      <c r="H643" s="280"/>
      <c r="I643" s="492" t="s">
        <v>750</v>
      </c>
      <c r="J643" s="292"/>
      <c r="K643" s="407">
        <v>2</v>
      </c>
      <c r="L643" s="293"/>
      <c r="M643" s="293"/>
      <c r="N643" s="293"/>
      <c r="O643" s="293"/>
      <c r="P643" s="293"/>
      <c r="Q643" s="293"/>
      <c r="R643" s="293"/>
      <c r="S643" s="293"/>
      <c r="T643" s="293"/>
      <c r="U643" s="293"/>
      <c r="V643" s="293"/>
      <c r="W643" s="283">
        <f t="shared" si="286"/>
        <v>100</v>
      </c>
      <c r="X643" s="283">
        <f t="shared" si="287"/>
        <v>100</v>
      </c>
      <c r="Y643" s="283">
        <f t="shared" si="299"/>
        <v>100</v>
      </c>
      <c r="Z643" s="283">
        <f t="shared" si="288"/>
        <v>100</v>
      </c>
      <c r="AA643" s="283">
        <f t="shared" si="289"/>
        <v>100</v>
      </c>
      <c r="AB643" s="287">
        <f t="shared" si="290"/>
        <v>100</v>
      </c>
      <c r="AC643" s="287">
        <f t="shared" si="291"/>
        <v>100</v>
      </c>
      <c r="AD643" s="287">
        <f t="shared" si="292"/>
        <v>100</v>
      </c>
      <c r="AE643" s="284">
        <f t="shared" si="303"/>
        <v>100</v>
      </c>
      <c r="AF643" s="284">
        <f t="shared" si="302"/>
        <v>100</v>
      </c>
      <c r="AG643" s="268">
        <f t="shared" si="295"/>
        <v>10</v>
      </c>
      <c r="AH643" s="268">
        <f t="shared" si="300"/>
        <v>100</v>
      </c>
      <c r="AI643" s="268">
        <f t="shared" si="297"/>
        <v>100</v>
      </c>
      <c r="AJ643" s="268">
        <f t="shared" si="301"/>
        <v>100</v>
      </c>
      <c r="AK643" s="506" t="s">
        <v>750</v>
      </c>
      <c r="AL643" s="410"/>
      <c r="AM643" s="406"/>
      <c r="AN643" s="511"/>
      <c r="AO643" s="357"/>
      <c r="AP643" s="357"/>
      <c r="AQ643" s="286"/>
      <c r="AR643" s="356" t="s">
        <v>31780</v>
      </c>
      <c r="AS643" s="356"/>
      <c r="AT643" s="286"/>
      <c r="AU643" s="286"/>
      <c r="AV643" s="559"/>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c r="BV643" s="155"/>
      <c r="BW643" s="155"/>
      <c r="BX643" s="155"/>
      <c r="BY643" s="155"/>
      <c r="BZ643" s="155"/>
      <c r="CA643" s="155"/>
      <c r="CB643" s="155"/>
      <c r="CC643" s="155"/>
      <c r="CD643" s="155"/>
      <c r="CE643" s="155"/>
      <c r="CF643" s="155"/>
      <c r="CG643" s="155"/>
      <c r="CH643" s="155"/>
      <c r="CI643" s="155"/>
      <c r="CJ643" s="155"/>
      <c r="CK643" s="155"/>
      <c r="CL643" s="155"/>
      <c r="CM643" s="155"/>
      <c r="CN643" s="155"/>
      <c r="CO643" s="155"/>
      <c r="CP643" s="155"/>
      <c r="CQ643" s="155"/>
      <c r="CR643" s="155"/>
      <c r="CS643" s="155"/>
      <c r="CT643" s="155"/>
      <c r="CU643" s="155"/>
      <c r="CV643" s="155"/>
      <c r="CW643" s="155"/>
      <c r="CX643" s="155"/>
      <c r="CY643" s="155"/>
      <c r="CZ643" s="155"/>
      <c r="DA643" s="155"/>
      <c r="DB643" s="155"/>
      <c r="DC643" s="155"/>
      <c r="DD643" s="155"/>
      <c r="DE643" s="155"/>
      <c r="DF643" s="155"/>
      <c r="DG643" s="155"/>
      <c r="DH643" s="155"/>
      <c r="DI643" s="155"/>
      <c r="DJ643" s="155"/>
      <c r="DK643" s="155"/>
      <c r="DL643" s="155"/>
      <c r="DM643" s="155"/>
      <c r="DN643" s="155"/>
      <c r="DO643" s="155"/>
      <c r="DP643" s="155"/>
      <c r="DQ643" s="155"/>
      <c r="DR643" s="155"/>
      <c r="DS643" s="155"/>
      <c r="DT643" s="155"/>
      <c r="DU643" s="155"/>
      <c r="DV643" s="155"/>
      <c r="DW643" s="155"/>
      <c r="DX643" s="155"/>
      <c r="DY643" s="155"/>
      <c r="DZ643" s="155"/>
      <c r="EA643" s="155"/>
      <c r="EB643" s="155"/>
      <c r="EC643" s="155"/>
      <c r="ED643" s="155"/>
      <c r="EE643" s="155"/>
      <c r="EF643" s="155"/>
      <c r="EG643" s="155"/>
      <c r="EH643" s="155"/>
      <c r="EI643" s="155"/>
      <c r="EJ643" s="155"/>
      <c r="EK643" s="155"/>
      <c r="EL643" s="155"/>
      <c r="EM643" s="155"/>
      <c r="EN643" s="155"/>
      <c r="EO643" s="155"/>
      <c r="EP643" s="155"/>
      <c r="EQ643" s="155"/>
      <c r="ER643" s="155"/>
      <c r="ES643" s="155"/>
      <c r="ET643" s="155"/>
      <c r="EU643" s="155"/>
      <c r="EV643" s="155"/>
      <c r="EW643" s="155"/>
      <c r="EX643" s="155"/>
      <c r="EY643" s="155"/>
      <c r="EZ643" s="155"/>
      <c r="FA643" s="155"/>
      <c r="FB643" s="155"/>
      <c r="FC643" s="155"/>
      <c r="FD643" s="155"/>
      <c r="FE643" s="155"/>
      <c r="FF643" s="155"/>
      <c r="FG643" s="155"/>
      <c r="FH643" s="155"/>
      <c r="FI643" s="155"/>
      <c r="FJ643" s="155"/>
      <c r="FK643" s="155"/>
      <c r="FL643" s="155"/>
      <c r="FM643" s="155"/>
      <c r="FN643" s="155"/>
      <c r="FO643" s="155"/>
      <c r="FP643" s="155"/>
      <c r="FQ643" s="155"/>
      <c r="FR643" s="155"/>
      <c r="FS643" s="155"/>
      <c r="FT643" s="155"/>
      <c r="FU643" s="155"/>
      <c r="FV643" s="155"/>
      <c r="FW643" s="155"/>
      <c r="FX643" s="155"/>
      <c r="FY643" s="155"/>
      <c r="FZ643" s="155"/>
      <c r="GA643" s="155"/>
      <c r="GB643" s="155"/>
      <c r="GC643" s="155"/>
      <c r="GD643" s="155"/>
      <c r="GE643" s="155"/>
      <c r="GF643" s="155"/>
      <c r="GG643" s="155"/>
      <c r="GH643" s="155"/>
      <c r="GI643" s="155"/>
      <c r="GJ643" s="155"/>
      <c r="GK643" s="155"/>
      <c r="GL643" s="155"/>
      <c r="GM643" s="155"/>
      <c r="GN643" s="155"/>
      <c r="GO643" s="155"/>
      <c r="GP643" s="155"/>
      <c r="GQ643" s="155"/>
      <c r="GR643" s="155"/>
      <c r="GS643" s="155"/>
      <c r="GT643" s="155"/>
      <c r="GU643" s="155"/>
      <c r="GV643" s="155"/>
      <c r="GW643" s="155"/>
      <c r="GX643" s="155"/>
      <c r="GY643" s="155"/>
      <c r="GZ643" s="155"/>
      <c r="HA643" s="155"/>
      <c r="HB643" s="155"/>
      <c r="HC643" s="155"/>
      <c r="HD643" s="155"/>
      <c r="HE643" s="155"/>
      <c r="HF643" s="155"/>
      <c r="HG643" s="155"/>
      <c r="HH643" s="155"/>
      <c r="HI643" s="155"/>
      <c r="HJ643" s="155"/>
      <c r="HK643" s="155"/>
      <c r="HL643" s="155"/>
      <c r="HM643" s="155"/>
      <c r="HN643" s="155"/>
      <c r="HO643" s="155"/>
      <c r="HP643" s="155"/>
      <c r="HQ643" s="155"/>
      <c r="HR643" s="155"/>
      <c r="HS643" s="155"/>
      <c r="HT643" s="155"/>
      <c r="HU643" s="155"/>
      <c r="HV643" s="155"/>
      <c r="HW643" s="155"/>
      <c r="HX643" s="155"/>
      <c r="HY643" s="155"/>
      <c r="HZ643" s="155"/>
      <c r="IA643" s="155"/>
      <c r="IB643" s="155"/>
      <c r="IC643" s="155"/>
      <c r="ID643" s="155"/>
      <c r="IE643" s="155"/>
      <c r="IF643" s="155"/>
      <c r="IG643" s="155"/>
      <c r="IH643" s="155"/>
      <c r="II643" s="155"/>
      <c r="IJ643" s="155"/>
      <c r="IK643" s="155"/>
      <c r="IL643" s="155"/>
      <c r="IM643" s="155"/>
      <c r="IN643" s="155"/>
      <c r="IO643" s="155"/>
      <c r="IP643" s="155"/>
      <c r="IQ643" s="155"/>
      <c r="IR643" s="155"/>
      <c r="IS643" s="155"/>
      <c r="IT643" s="155"/>
      <c r="IU643" s="155"/>
      <c r="IV643" s="155"/>
      <c r="IW643" s="155"/>
      <c r="IX643" s="155"/>
      <c r="IY643" s="155"/>
      <c r="IZ643" s="155"/>
      <c r="JA643" s="155"/>
      <c r="JB643" s="155"/>
      <c r="JC643" s="155"/>
      <c r="JD643" s="155"/>
      <c r="JE643" s="155"/>
      <c r="JF643" s="155"/>
      <c r="JG643" s="155"/>
      <c r="JH643" s="155"/>
      <c r="JI643" s="155"/>
      <c r="JJ643" s="155"/>
      <c r="JK643" s="155"/>
      <c r="JL643" s="155"/>
      <c r="JM643" s="155"/>
      <c r="JN643" s="155"/>
      <c r="JO643" s="155"/>
      <c r="JP643" s="155"/>
      <c r="JQ643" s="155"/>
      <c r="JR643" s="155"/>
      <c r="JS643" s="155"/>
      <c r="JT643" s="155"/>
      <c r="JU643" s="155"/>
      <c r="JV643" s="155"/>
      <c r="JW643" s="155"/>
      <c r="JX643" s="155"/>
      <c r="JY643" s="155"/>
      <c r="JZ643" s="155"/>
      <c r="KA643" s="155"/>
      <c r="KB643" s="155"/>
      <c r="KC643" s="155"/>
      <c r="KD643" s="155"/>
      <c r="KE643" s="155"/>
      <c r="KF643" s="155"/>
      <c r="KG643" s="155"/>
      <c r="KH643" s="155"/>
      <c r="KI643" s="155"/>
      <c r="KJ643" s="155"/>
      <c r="KK643" s="155"/>
      <c r="KL643" s="155"/>
      <c r="KM643" s="155"/>
      <c r="KN643" s="155"/>
      <c r="KO643" s="155"/>
      <c r="KP643" s="155"/>
      <c r="KQ643" s="155"/>
      <c r="KR643" s="155"/>
      <c r="KS643" s="155"/>
      <c r="KT643" s="155"/>
      <c r="KU643" s="155"/>
      <c r="KV643" s="155"/>
      <c r="KW643" s="155"/>
      <c r="KX643" s="155"/>
      <c r="KY643" s="155"/>
      <c r="KZ643" s="155"/>
      <c r="LA643" s="155"/>
      <c r="LB643" s="155"/>
      <c r="LC643" s="155"/>
      <c r="LD643" s="155"/>
      <c r="LE643" s="155"/>
      <c r="LF643" s="155"/>
      <c r="LG643" s="155"/>
      <c r="LH643" s="155"/>
      <c r="LI643" s="155"/>
      <c r="LJ643" s="155"/>
      <c r="LK643" s="155"/>
      <c r="LL643" s="155"/>
      <c r="LM643" s="155"/>
      <c r="LN643" s="155"/>
      <c r="LO643" s="155"/>
      <c r="LP643" s="155"/>
      <c r="LQ643" s="155"/>
      <c r="LR643" s="155"/>
      <c r="LS643" s="155"/>
      <c r="LT643" s="155"/>
      <c r="LU643" s="155"/>
      <c r="LV643" s="155"/>
      <c r="LW643" s="155"/>
      <c r="LX643" s="155"/>
      <c r="LY643" s="155"/>
      <c r="LZ643" s="155"/>
      <c r="MA643" s="155"/>
      <c r="MB643" s="155"/>
      <c r="MC643" s="155"/>
      <c r="MD643" s="155"/>
      <c r="ME643" s="155"/>
      <c r="MF643" s="155"/>
      <c r="MG643" s="155"/>
      <c r="MH643" s="155"/>
      <c r="MI643" s="155"/>
      <c r="MJ643" s="155"/>
      <c r="MK643" s="155"/>
      <c r="ML643" s="155"/>
      <c r="MM643" s="155"/>
      <c r="MN643" s="155"/>
      <c r="MO643" s="155"/>
      <c r="MP643" s="155"/>
      <c r="MQ643" s="155"/>
      <c r="MR643" s="155"/>
      <c r="MS643" s="155"/>
      <c r="MT643" s="155"/>
      <c r="MU643" s="155"/>
      <c r="MV643" s="155"/>
      <c r="MW643" s="155"/>
      <c r="MX643" s="155"/>
      <c r="MY643" s="155"/>
      <c r="MZ643" s="155"/>
      <c r="NA643" s="155"/>
      <c r="NB643" s="155"/>
      <c r="NC643" s="155"/>
      <c r="ND643" s="155"/>
      <c r="NE643" s="155"/>
      <c r="NF643" s="155"/>
      <c r="NG643" s="155"/>
      <c r="NH643" s="155"/>
      <c r="NI643" s="155"/>
      <c r="NJ643" s="155"/>
      <c r="NK643" s="155"/>
      <c r="NL643" s="155"/>
      <c r="NM643" s="155"/>
      <c r="NN643" s="155"/>
      <c r="NO643" s="155"/>
      <c r="NP643" s="155"/>
      <c r="NQ643" s="155"/>
      <c r="NR643" s="155"/>
      <c r="NS643" s="155"/>
      <c r="NT643" s="155"/>
      <c r="NU643" s="155"/>
      <c r="NV643" s="155"/>
      <c r="NW643" s="155"/>
      <c r="NX643" s="155"/>
      <c r="NY643" s="155"/>
      <c r="NZ643" s="155"/>
      <c r="OA643" s="155"/>
      <c r="OB643" s="155"/>
      <c r="OC643" s="155"/>
      <c r="OD643" s="155"/>
      <c r="OE643" s="155"/>
      <c r="OF643" s="155"/>
      <c r="OG643" s="155"/>
      <c r="OH643" s="155"/>
      <c r="OI643" s="155"/>
      <c r="OJ643" s="155"/>
      <c r="OK643" s="155"/>
      <c r="OL643" s="155"/>
      <c r="OM643" s="155"/>
      <c r="ON643" s="155"/>
      <c r="OO643" s="155"/>
      <c r="OP643" s="155"/>
      <c r="OQ643" s="155"/>
      <c r="OR643" s="155"/>
      <c r="OS643" s="155"/>
      <c r="OT643" s="155"/>
      <c r="OU643" s="155"/>
      <c r="OV643" s="155"/>
      <c r="OW643" s="155"/>
      <c r="OX643" s="155"/>
      <c r="OY643" s="155"/>
      <c r="OZ643" s="155"/>
      <c r="PA643" s="155"/>
      <c r="PB643" s="155"/>
      <c r="PC643" s="155"/>
      <c r="PD643" s="155"/>
      <c r="PE643" s="155"/>
      <c r="PF643" s="155"/>
      <c r="PG643" s="155"/>
      <c r="PH643" s="155"/>
      <c r="PI643" s="155"/>
      <c r="PJ643" s="155"/>
      <c r="PK643" s="155"/>
      <c r="PL643" s="155"/>
      <c r="PM643" s="155"/>
      <c r="PN643" s="155"/>
      <c r="PO643" s="155"/>
      <c r="PP643" s="155"/>
      <c r="PQ643" s="155"/>
      <c r="PR643" s="155"/>
      <c r="PS643" s="155"/>
      <c r="PT643" s="155"/>
      <c r="PU643" s="155"/>
      <c r="PV643" s="155"/>
      <c r="PW643" s="155"/>
      <c r="PX643" s="155"/>
      <c r="PY643" s="155"/>
      <c r="PZ643" s="155"/>
      <c r="QA643" s="155"/>
      <c r="QB643" s="155"/>
      <c r="QC643" s="155"/>
      <c r="QD643" s="155"/>
      <c r="QE643" s="155"/>
      <c r="QF643" s="155"/>
      <c r="QG643" s="155"/>
      <c r="QH643" s="155"/>
      <c r="QI643" s="155"/>
      <c r="QJ643" s="155"/>
      <c r="QK643" s="155"/>
      <c r="QL643" s="155"/>
      <c r="QM643" s="155"/>
      <c r="QN643" s="155"/>
      <c r="QO643" s="155"/>
      <c r="QP643" s="155"/>
      <c r="QQ643" s="155"/>
      <c r="QR643" s="155"/>
      <c r="QS643" s="155"/>
      <c r="QT643" s="155"/>
      <c r="QU643" s="155"/>
      <c r="QV643" s="155"/>
      <c r="QW643" s="155"/>
      <c r="QX643" s="155"/>
      <c r="QY643" s="155"/>
      <c r="QZ643" s="155"/>
      <c r="RA643" s="155"/>
      <c r="RB643" s="155"/>
      <c r="RC643" s="155"/>
      <c r="RD643" s="155"/>
      <c r="RE643" s="155"/>
      <c r="RF643" s="155"/>
      <c r="RG643" s="155"/>
      <c r="RH643" s="155"/>
      <c r="RI643" s="155"/>
      <c r="RJ643" s="155"/>
      <c r="RK643" s="155"/>
      <c r="RL643" s="155"/>
      <c r="RM643" s="155"/>
      <c r="RN643" s="155"/>
      <c r="RO643" s="155"/>
      <c r="RP643" s="155"/>
      <c r="RQ643" s="155"/>
      <c r="RR643" s="155"/>
      <c r="RS643" s="155"/>
      <c r="RT643" s="155"/>
      <c r="RU643" s="155"/>
      <c r="RV643" s="155"/>
      <c r="RW643" s="155"/>
      <c r="RX643" s="155"/>
      <c r="RY643" s="155"/>
      <c r="RZ643" s="155"/>
      <c r="SA643" s="155"/>
      <c r="SB643" s="155"/>
      <c r="SC643" s="155"/>
      <c r="SD643" s="155"/>
      <c r="SE643" s="155"/>
      <c r="SF643" s="155"/>
      <c r="SG643" s="155"/>
      <c r="SH643" s="155"/>
      <c r="SI643" s="155"/>
      <c r="SJ643" s="155"/>
      <c r="SK643" s="155"/>
      <c r="SL643" s="155"/>
      <c r="SM643" s="155"/>
      <c r="SN643" s="155"/>
      <c r="SO643" s="155"/>
      <c r="SP643" s="155"/>
      <c r="SQ643" s="155"/>
      <c r="SR643" s="155"/>
      <c r="SS643" s="155"/>
      <c r="ST643" s="155"/>
      <c r="SU643" s="155"/>
      <c r="SV643" s="155"/>
      <c r="SW643" s="155"/>
      <c r="SX643" s="155"/>
      <c r="SY643" s="155"/>
      <c r="SZ643" s="155"/>
      <c r="TA643" s="155"/>
      <c r="TB643" s="155"/>
      <c r="TC643" s="155"/>
      <c r="TD643" s="155"/>
      <c r="TE643" s="155"/>
      <c r="TF643" s="155"/>
      <c r="TG643" s="155"/>
      <c r="TH643" s="155"/>
      <c r="TI643" s="155"/>
      <c r="TJ643" s="155"/>
      <c r="TK643" s="155"/>
      <c r="TL643" s="155"/>
      <c r="TM643" s="155"/>
      <c r="TN643" s="155"/>
      <c r="TO643" s="155"/>
      <c r="TP643" s="155"/>
      <c r="TQ643" s="155"/>
      <c r="TR643" s="155"/>
      <c r="TS643" s="155"/>
      <c r="TT643" s="155"/>
      <c r="TU643" s="155"/>
      <c r="TV643" s="155"/>
      <c r="TW643" s="155"/>
      <c r="TX643" s="155"/>
      <c r="TY643" s="155"/>
      <c r="TZ643" s="155"/>
      <c r="UA643" s="155"/>
      <c r="UB643" s="155"/>
      <c r="UC643" s="155"/>
      <c r="UD643" s="155"/>
      <c r="UE643" s="155"/>
      <c r="UF643" s="155"/>
      <c r="UG643" s="155"/>
      <c r="UH643" s="155"/>
      <c r="UI643" s="155"/>
      <c r="UJ643" s="155"/>
      <c r="UK643" s="155"/>
      <c r="UL643" s="155"/>
      <c r="UM643" s="155"/>
      <c r="UN643" s="155"/>
      <c r="UO643" s="155"/>
      <c r="UP643" s="155"/>
      <c r="UQ643" s="155"/>
      <c r="UR643" s="155"/>
      <c r="US643" s="155"/>
      <c r="UT643" s="155"/>
      <c r="UU643" s="155"/>
      <c r="UV643" s="155"/>
      <c r="UW643" s="155"/>
      <c r="UX643" s="155"/>
      <c r="UY643" s="155"/>
      <c r="UZ643" s="155"/>
      <c r="VA643" s="155"/>
      <c r="VB643" s="155"/>
      <c r="VC643" s="155"/>
      <c r="VD643" s="155"/>
      <c r="VE643" s="155"/>
      <c r="VF643" s="155"/>
      <c r="VG643" s="155"/>
      <c r="VH643" s="155"/>
      <c r="VI643" s="155"/>
      <c r="VJ643" s="155"/>
      <c r="VK643" s="155"/>
      <c r="VL643" s="155"/>
      <c r="VM643" s="155"/>
      <c r="VN643" s="155"/>
      <c r="VO643" s="155"/>
      <c r="VP643" s="155"/>
      <c r="VQ643" s="155"/>
      <c r="VR643" s="155"/>
      <c r="VS643" s="155"/>
      <c r="VT643" s="155"/>
      <c r="VU643" s="155"/>
      <c r="VV643" s="155"/>
      <c r="VW643" s="155"/>
      <c r="VX643" s="155"/>
      <c r="VY643" s="155"/>
      <c r="VZ643" s="155"/>
      <c r="WA643" s="155"/>
      <c r="WB643" s="155"/>
      <c r="WC643" s="155"/>
      <c r="WD643" s="155"/>
      <c r="WE643" s="155"/>
      <c r="WF643" s="155"/>
      <c r="WG643" s="155"/>
      <c r="WH643" s="155"/>
      <c r="WI643" s="155"/>
      <c r="WJ643" s="155"/>
      <c r="WK643" s="155"/>
      <c r="WL643" s="155"/>
      <c r="WM643" s="155"/>
      <c r="WN643" s="155"/>
      <c r="WO643" s="155"/>
      <c r="WP643" s="155"/>
      <c r="WQ643" s="155"/>
      <c r="WR643" s="155"/>
      <c r="WS643" s="155"/>
      <c r="WT643" s="155"/>
      <c r="WU643" s="155"/>
      <c r="WV643" s="155"/>
      <c r="WW643" s="155"/>
      <c r="WX643" s="155"/>
      <c r="WY643" s="155"/>
      <c r="WZ643" s="155"/>
      <c r="XA643" s="155"/>
      <c r="XB643" s="155"/>
      <c r="XC643" s="155"/>
      <c r="XD643" s="155"/>
      <c r="XE643" s="155"/>
      <c r="XF643" s="155"/>
      <c r="XG643" s="155"/>
      <c r="XH643" s="155"/>
      <c r="XI643" s="155"/>
      <c r="XJ643" s="155"/>
      <c r="XK643" s="155"/>
      <c r="XL643" s="155"/>
      <c r="XM643" s="155"/>
      <c r="XN643" s="155"/>
      <c r="XO643" s="155"/>
      <c r="XP643" s="155"/>
      <c r="XQ643" s="155"/>
      <c r="XR643" s="155"/>
      <c r="XS643" s="155"/>
      <c r="XT643" s="155"/>
      <c r="XU643" s="155"/>
      <c r="XV643" s="155"/>
      <c r="XW643" s="155"/>
      <c r="XX643" s="155"/>
      <c r="XY643" s="155"/>
      <c r="XZ643" s="155"/>
      <c r="YA643" s="155"/>
      <c r="YB643" s="155"/>
      <c r="YC643" s="155"/>
      <c r="YD643" s="155"/>
      <c r="YE643" s="155"/>
      <c r="YF643" s="155"/>
      <c r="YG643" s="155"/>
      <c r="YH643" s="155"/>
      <c r="YI643" s="155"/>
      <c r="YJ643" s="155"/>
      <c r="YK643" s="155"/>
      <c r="YL643" s="155"/>
      <c r="YM643" s="155"/>
      <c r="YN643" s="155"/>
      <c r="YO643" s="155"/>
      <c r="YP643" s="155"/>
      <c r="YQ643" s="155"/>
      <c r="YR643" s="155"/>
      <c r="YS643" s="155"/>
      <c r="YT643" s="155"/>
      <c r="YU643" s="155"/>
      <c r="YV643" s="155"/>
      <c r="YW643" s="155"/>
      <c r="YX643" s="155"/>
      <c r="YY643" s="155"/>
      <c r="YZ643" s="155"/>
      <c r="ZA643" s="155"/>
      <c r="ZB643" s="155"/>
      <c r="ZC643" s="155"/>
      <c r="ZD643" s="155"/>
      <c r="ZE643" s="155"/>
      <c r="ZF643" s="155"/>
      <c r="ZG643" s="155"/>
      <c r="ZH643" s="155"/>
      <c r="ZI643" s="155"/>
      <c r="ZJ643" s="155"/>
      <c r="ZK643" s="155"/>
      <c r="ZL643" s="155"/>
      <c r="ZM643" s="155"/>
      <c r="ZN643" s="155"/>
      <c r="ZO643" s="155"/>
      <c r="ZP643" s="155"/>
      <c r="ZQ643" s="155"/>
      <c r="ZR643" s="155"/>
      <c r="ZS643" s="155"/>
      <c r="ZT643" s="155"/>
      <c r="ZU643" s="155"/>
      <c r="ZV643" s="155"/>
      <c r="ZW643" s="155"/>
      <c r="ZX643" s="155"/>
      <c r="ZY643" s="155"/>
      <c r="ZZ643" s="155"/>
      <c r="AAA643" s="155"/>
      <c r="AAB643" s="155"/>
      <c r="AAC643" s="155"/>
      <c r="AAD643" s="155"/>
      <c r="AAE643" s="155"/>
      <c r="AAF643" s="155"/>
      <c r="AAG643" s="155"/>
      <c r="AAH643" s="155"/>
      <c r="AAI643" s="155"/>
      <c r="AAJ643" s="155"/>
      <c r="AAK643" s="155"/>
      <c r="AAL643" s="155"/>
      <c r="AAM643" s="155"/>
      <c r="AAN643" s="155"/>
      <c r="AAO643" s="155"/>
      <c r="AAP643" s="155"/>
      <c r="AAQ643" s="155"/>
      <c r="AAR643" s="155"/>
      <c r="AAS643" s="155"/>
      <c r="AAT643" s="155"/>
      <c r="AAU643" s="155"/>
      <c r="AAV643" s="155"/>
      <c r="AAW643" s="155"/>
      <c r="AAX643" s="155"/>
      <c r="AAY643" s="155"/>
      <c r="AAZ643" s="155"/>
      <c r="ABA643" s="155"/>
      <c r="ABB643" s="155"/>
      <c r="ABC643" s="155"/>
      <c r="ABD643" s="155"/>
      <c r="ABE643" s="155"/>
      <c r="ABF643" s="155"/>
      <c r="ABG643" s="155"/>
      <c r="ABH643" s="155"/>
      <c r="ABI643" s="155"/>
      <c r="ABJ643" s="155"/>
      <c r="ABK643" s="155"/>
      <c r="ABL643" s="155"/>
      <c r="ABM643" s="155"/>
      <c r="ABN643" s="155"/>
      <c r="ABO643" s="155"/>
      <c r="ABP643" s="155"/>
      <c r="ABQ643" s="155"/>
      <c r="ABR643" s="155"/>
      <c r="ABS643" s="155"/>
      <c r="ABT643" s="155"/>
      <c r="ABU643" s="155"/>
      <c r="ABV643" s="155"/>
      <c r="ABW643" s="155"/>
      <c r="ABX643" s="155"/>
      <c r="ABY643" s="155"/>
      <c r="ABZ643" s="155"/>
      <c r="ACA643" s="155"/>
      <c r="ACB643" s="155"/>
      <c r="ACC643" s="155"/>
      <c r="ACD643" s="155"/>
      <c r="ACE643" s="155"/>
      <c r="ACF643" s="155"/>
      <c r="ACG643" s="155"/>
      <c r="ACH643" s="155"/>
      <c r="ACI643" s="155"/>
      <c r="ACJ643" s="155"/>
      <c r="ACK643" s="155"/>
      <c r="ACL643" s="155"/>
      <c r="ACM643" s="155"/>
      <c r="ACN643" s="155"/>
      <c r="ACO643" s="155"/>
      <c r="ACP643" s="155"/>
      <c r="ACQ643" s="155"/>
      <c r="ACR643" s="155"/>
      <c r="ACS643" s="155"/>
      <c r="ACT643" s="155"/>
      <c r="ACU643" s="155"/>
      <c r="ACV643" s="155"/>
      <c r="ACW643" s="155"/>
      <c r="ACX643" s="155"/>
      <c r="ACY643" s="155"/>
      <c r="ACZ643" s="155"/>
      <c r="ADA643" s="155"/>
      <c r="ADB643" s="155"/>
      <c r="ADC643" s="155"/>
      <c r="ADD643" s="155"/>
      <c r="ADE643" s="155"/>
      <c r="ADF643" s="155"/>
      <c r="ADG643" s="155"/>
      <c r="ADH643" s="155"/>
      <c r="ADI643" s="155"/>
      <c r="ADJ643" s="155"/>
      <c r="ADK643" s="155"/>
      <c r="ADL643" s="155"/>
      <c r="ADM643" s="155"/>
      <c r="ADN643" s="155"/>
      <c r="ADO643" s="155"/>
      <c r="ADP643" s="155"/>
      <c r="ADQ643" s="155"/>
      <c r="ADR643" s="155"/>
      <c r="ADS643" s="155"/>
      <c r="ADT643" s="155"/>
      <c r="ADU643" s="155"/>
      <c r="ADV643" s="155"/>
      <c r="ADW643" s="155"/>
      <c r="ADX643" s="155"/>
      <c r="ADY643" s="155"/>
      <c r="ADZ643" s="155"/>
      <c r="AEA643" s="155"/>
      <c r="AEB643" s="155"/>
      <c r="AEC643" s="155"/>
      <c r="AED643" s="155"/>
      <c r="AEE643" s="155"/>
      <c r="AEF643" s="155"/>
      <c r="AEG643" s="155"/>
      <c r="AEH643" s="155"/>
      <c r="AEI643" s="155"/>
      <c r="AEJ643" s="155"/>
      <c r="AEK643" s="155"/>
      <c r="AEL643" s="155"/>
      <c r="AEM643" s="155"/>
      <c r="AEN643" s="155"/>
      <c r="AEO643" s="155"/>
      <c r="AEP643" s="155"/>
      <c r="AEQ643" s="155"/>
      <c r="AER643" s="155"/>
      <c r="AES643" s="155"/>
      <c r="AET643" s="155"/>
      <c r="AEU643" s="155"/>
      <c r="AEV643" s="155"/>
      <c r="AEW643" s="155"/>
      <c r="AEX643" s="155"/>
      <c r="AEY643" s="155"/>
      <c r="AEZ643" s="155"/>
      <c r="AFA643" s="155"/>
      <c r="AFB643" s="155"/>
      <c r="AFC643" s="155"/>
      <c r="AFD643" s="155"/>
      <c r="AFE643" s="155"/>
      <c r="AFF643" s="155"/>
      <c r="AFG643" s="155"/>
      <c r="AFH643" s="155"/>
      <c r="AFI643" s="155"/>
      <c r="AFJ643" s="155"/>
      <c r="AFK643" s="155"/>
      <c r="AFL643" s="155"/>
      <c r="AFM643" s="155"/>
      <c r="AFN643" s="155"/>
      <c r="AFO643" s="155"/>
      <c r="AFP643" s="155"/>
      <c r="AFQ643" s="155"/>
      <c r="AFR643" s="155"/>
      <c r="AFS643" s="155"/>
      <c r="AFT643" s="155"/>
      <c r="AFU643" s="155"/>
      <c r="AFV643" s="155"/>
      <c r="AFW643" s="155"/>
      <c r="AFX643" s="155"/>
      <c r="AFY643" s="155"/>
      <c r="AFZ643" s="155"/>
      <c r="AGA643" s="155"/>
      <c r="AGB643" s="155"/>
      <c r="AGC643" s="155"/>
      <c r="AGD643" s="155"/>
      <c r="AGE643" s="155"/>
      <c r="AGF643" s="155"/>
      <c r="AGG643" s="155"/>
      <c r="AGH643" s="155"/>
      <c r="AGI643" s="155"/>
      <c r="AGJ643" s="155"/>
      <c r="AGK643" s="155"/>
      <c r="AGL643" s="155"/>
      <c r="AGM643" s="155"/>
      <c r="AGN643" s="155"/>
      <c r="AGO643" s="155"/>
      <c r="AGP643" s="155"/>
      <c r="AGQ643" s="155"/>
      <c r="AGR643" s="155"/>
      <c r="AGS643" s="155"/>
      <c r="AGT643" s="155"/>
      <c r="AGU643" s="155"/>
      <c r="AGV643" s="155"/>
      <c r="AGW643" s="155"/>
      <c r="AGX643" s="155"/>
      <c r="AGY643" s="155"/>
      <c r="AGZ643" s="155"/>
      <c r="AHA643" s="155"/>
      <c r="AHB643" s="155"/>
      <c r="AHC643" s="155"/>
      <c r="AHD643" s="155"/>
      <c r="AHE643" s="155"/>
      <c r="AHF643" s="155"/>
      <c r="AHG643" s="155"/>
      <c r="AHH643" s="155"/>
      <c r="AHI643" s="155"/>
      <c r="AHJ643" s="155"/>
      <c r="AHK643" s="155"/>
      <c r="AHL643" s="155"/>
      <c r="AHM643" s="155"/>
      <c r="AHN643" s="155"/>
      <c r="AHO643" s="155"/>
      <c r="AHP643" s="155"/>
      <c r="AHQ643" s="155"/>
      <c r="AHR643" s="155"/>
      <c r="AHS643" s="155"/>
      <c r="AHT643" s="155"/>
      <c r="AHU643" s="155"/>
      <c r="AHV643" s="155"/>
      <c r="AHW643" s="155"/>
      <c r="AHX643" s="155"/>
      <c r="AHY643" s="155"/>
      <c r="AHZ643" s="155"/>
      <c r="AIA643" s="155"/>
      <c r="AIB643" s="155"/>
      <c r="AIC643" s="155"/>
      <c r="AID643" s="155"/>
      <c r="AIE643" s="155"/>
      <c r="AIF643" s="155"/>
      <c r="AIG643" s="155"/>
      <c r="AIH643" s="155"/>
      <c r="AII643" s="155"/>
      <c r="AIJ643" s="155"/>
      <c r="AIK643" s="155"/>
      <c r="AIL643" s="155"/>
      <c r="AIM643" s="155"/>
      <c r="AIN643" s="155"/>
      <c r="AIO643" s="155"/>
      <c r="AIP643" s="155"/>
      <c r="AIQ643" s="155"/>
      <c r="AIR643" s="155"/>
      <c r="AIS643" s="155"/>
      <c r="AIT643" s="155"/>
      <c r="AIU643" s="155"/>
      <c r="AIV643" s="155"/>
      <c r="AIW643" s="155"/>
      <c r="AIX643" s="155"/>
      <c r="AIY643" s="155"/>
      <c r="AIZ643" s="155"/>
      <c r="AJA643" s="155"/>
      <c r="AJB643" s="155"/>
      <c r="AJC643" s="155"/>
      <c r="AJD643" s="155"/>
      <c r="AJE643" s="155"/>
      <c r="AJF643" s="155"/>
      <c r="AJG643" s="155"/>
      <c r="AJH643" s="155"/>
      <c r="AJI643" s="155"/>
      <c r="AJJ643" s="155"/>
      <c r="AJK643" s="155"/>
      <c r="AJL643" s="155"/>
      <c r="AJM643" s="155"/>
      <c r="AJN643" s="155"/>
      <c r="AJO643" s="155"/>
      <c r="AJP643" s="155"/>
      <c r="AJQ643" s="155"/>
      <c r="AJR643" s="155"/>
      <c r="AJS643" s="155"/>
      <c r="AJT643" s="155"/>
      <c r="AJU643" s="155"/>
      <c r="AJV643" s="155"/>
      <c r="AJW643" s="155"/>
      <c r="AJX643" s="155"/>
      <c r="AJY643" s="155"/>
      <c r="AJZ643" s="155"/>
      <c r="AKA643" s="155"/>
      <c r="AKB643" s="155"/>
      <c r="AKC643" s="155"/>
      <c r="AKD643" s="155"/>
      <c r="AKE643" s="155"/>
      <c r="AKF643" s="155"/>
      <c r="AKG643" s="155"/>
      <c r="AKH643" s="155"/>
      <c r="AKI643" s="155"/>
      <c r="AKJ643" s="155"/>
      <c r="AKK643" s="155"/>
      <c r="AKL643" s="155"/>
      <c r="AKM643" s="155"/>
      <c r="AKN643" s="155"/>
      <c r="AKO643" s="155"/>
      <c r="AKP643" s="155"/>
      <c r="AKQ643" s="155"/>
      <c r="AKR643" s="155"/>
      <c r="AKS643" s="155"/>
      <c r="AKT643" s="155"/>
      <c r="AKU643" s="155"/>
      <c r="AKV643" s="155"/>
      <c r="AKW643" s="155"/>
      <c r="AKX643" s="155"/>
      <c r="AKY643" s="155"/>
      <c r="AKZ643" s="155"/>
      <c r="ALA643" s="155"/>
      <c r="ALB643" s="155"/>
      <c r="ALC643" s="155"/>
      <c r="ALD643" s="155"/>
      <c r="ALE643" s="155"/>
      <c r="ALF643" s="155"/>
      <c r="ALG643" s="155"/>
      <c r="ALH643" s="155"/>
      <c r="ALI643" s="155"/>
      <c r="ALJ643" s="155"/>
      <c r="ALK643" s="155"/>
      <c r="ALL643" s="155"/>
      <c r="ALM643" s="155"/>
      <c r="ALN643" s="155"/>
      <c r="ALO643" s="155"/>
      <c r="ALP643" s="155"/>
      <c r="ALQ643" s="155"/>
      <c r="ALR643" s="155"/>
      <c r="ALS643" s="155"/>
      <c r="ALT643" s="155"/>
      <c r="ALU643" s="155"/>
      <c r="ALV643" s="155"/>
      <c r="ALW643" s="155"/>
      <c r="ALX643" s="155"/>
      <c r="ALY643" s="155"/>
      <c r="ALZ643" s="155"/>
      <c r="AMA643" s="155"/>
      <c r="AMB643" s="155"/>
      <c r="AMC643" s="155"/>
      <c r="AMD643" s="155"/>
      <c r="AME643" s="155"/>
      <c r="AMF643" s="155"/>
      <c r="AMG643" s="155"/>
      <c r="AMH643" s="155"/>
      <c r="AMI643" s="155"/>
      <c r="AMJ643" s="155"/>
      <c r="AMK643" s="155"/>
      <c r="AML643" s="155"/>
    </row>
    <row r="644" spans="1:1026" x14ac:dyDescent="0.25">
      <c r="A644" s="258" t="s">
        <v>25400</v>
      </c>
      <c r="B644" s="257">
        <v>644</v>
      </c>
      <c r="C644" s="258" t="s">
        <v>25401</v>
      </c>
      <c r="D644" s="308" t="s">
        <v>25402</v>
      </c>
      <c r="E644" s="277"/>
      <c r="F644" s="278">
        <v>3</v>
      </c>
      <c r="G644" s="280"/>
      <c r="H644" s="280">
        <v>2</v>
      </c>
      <c r="I644" s="489" t="s">
        <v>750</v>
      </c>
      <c r="J644" s="278"/>
      <c r="K644" s="278">
        <v>1</v>
      </c>
      <c r="L644" s="278"/>
      <c r="M644" s="278"/>
      <c r="N644" s="278"/>
      <c r="O644" s="278"/>
      <c r="P644" s="278"/>
      <c r="Q644" s="278">
        <v>1</v>
      </c>
      <c r="R644" s="278"/>
      <c r="S644" s="278"/>
      <c r="T644" s="278" t="s">
        <v>748</v>
      </c>
      <c r="U644" s="278"/>
      <c r="V644" s="278"/>
      <c r="W644" s="283">
        <v>100</v>
      </c>
      <c r="X644" s="283">
        <v>100</v>
      </c>
      <c r="Y644" s="283">
        <f t="shared" si="299"/>
        <v>100</v>
      </c>
      <c r="Z644" s="283">
        <v>100</v>
      </c>
      <c r="AA644" s="283">
        <v>100</v>
      </c>
      <c r="AB644" s="287">
        <v>100</v>
      </c>
      <c r="AC644" s="287">
        <v>100</v>
      </c>
      <c r="AD644" s="287">
        <v>100</v>
      </c>
      <c r="AE644" s="284">
        <f t="shared" si="303"/>
        <v>100</v>
      </c>
      <c r="AF644" s="284">
        <f t="shared" si="302"/>
        <v>100</v>
      </c>
      <c r="AG644" s="268">
        <f t="shared" si="295"/>
        <v>1</v>
      </c>
      <c r="AH644" s="268">
        <f t="shared" si="300"/>
        <v>100</v>
      </c>
      <c r="AI644" s="268">
        <f t="shared" si="297"/>
        <v>3</v>
      </c>
      <c r="AJ644" s="268">
        <f t="shared" si="301"/>
        <v>100</v>
      </c>
      <c r="AK644" s="305" t="s">
        <v>31781</v>
      </c>
      <c r="AL644" s="277">
        <v>1</v>
      </c>
      <c r="AM644" s="277">
        <v>1</v>
      </c>
      <c r="AN644" s="490"/>
      <c r="AO644" s="277">
        <v>1000</v>
      </c>
      <c r="AP644" s="277">
        <v>10</v>
      </c>
      <c r="AQ644" s="277"/>
      <c r="AR644" s="367" t="s">
        <v>32097</v>
      </c>
      <c r="AS644" s="356" t="s">
        <v>31879</v>
      </c>
      <c r="AT644" s="277"/>
      <c r="AU644" s="277"/>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c r="BV644" s="155"/>
      <c r="BW644" s="155"/>
      <c r="BX644" s="155"/>
      <c r="BY644" s="155"/>
      <c r="BZ644" s="155"/>
      <c r="CA644" s="155"/>
      <c r="CB644" s="155"/>
      <c r="CC644" s="155"/>
      <c r="CD644" s="155"/>
      <c r="CE644" s="155"/>
      <c r="CF644" s="155"/>
      <c r="CG644" s="155"/>
      <c r="CH644" s="155"/>
      <c r="CI644" s="155"/>
      <c r="CJ644" s="155"/>
      <c r="CK644" s="155"/>
      <c r="CL644" s="155"/>
      <c r="CM644" s="155"/>
      <c r="CN644" s="155"/>
      <c r="CO644" s="155"/>
      <c r="CP644" s="155"/>
      <c r="CQ644" s="155"/>
      <c r="CR644" s="155"/>
      <c r="CS644" s="155"/>
      <c r="CT644" s="155"/>
      <c r="CU644" s="155"/>
      <c r="CV644" s="155"/>
      <c r="CW644" s="155"/>
      <c r="CX644" s="155"/>
      <c r="CY644" s="155"/>
      <c r="CZ644" s="155"/>
      <c r="DA644" s="155"/>
      <c r="DB644" s="155"/>
      <c r="DC644" s="155"/>
      <c r="DD644" s="155"/>
      <c r="DE644" s="155"/>
      <c r="DF644" s="155"/>
      <c r="DG644" s="155"/>
      <c r="DH644" s="155"/>
      <c r="DI644" s="155"/>
      <c r="DJ644" s="155"/>
      <c r="DK644" s="155"/>
      <c r="DL644" s="155"/>
      <c r="DM644" s="155"/>
      <c r="DN644" s="155"/>
      <c r="DO644" s="155"/>
      <c r="DP644" s="155"/>
      <c r="DQ644" s="155"/>
      <c r="DR644" s="155"/>
      <c r="DS644" s="155"/>
      <c r="DT644" s="155"/>
      <c r="DU644" s="155"/>
      <c r="DV644" s="155"/>
      <c r="DW644" s="155"/>
      <c r="DX644" s="155"/>
      <c r="DY644" s="155"/>
      <c r="DZ644" s="155"/>
      <c r="EA644" s="155"/>
      <c r="EB644" s="155"/>
      <c r="EC644" s="155"/>
      <c r="ED644" s="155"/>
      <c r="EE644" s="155"/>
      <c r="EF644" s="155"/>
      <c r="EG644" s="155"/>
      <c r="EH644" s="155"/>
      <c r="EI644" s="155"/>
      <c r="EJ644" s="155"/>
      <c r="EK644" s="155"/>
      <c r="EL644" s="155"/>
      <c r="EM644" s="155"/>
      <c r="EN644" s="155"/>
      <c r="EO644" s="155"/>
      <c r="EP644" s="155"/>
      <c r="EQ644" s="155"/>
      <c r="ER644" s="155"/>
      <c r="ES644" s="155"/>
      <c r="ET644" s="155"/>
      <c r="EU644" s="155"/>
      <c r="EV644" s="155"/>
      <c r="EW644" s="155"/>
      <c r="EX644" s="155"/>
      <c r="EY644" s="155"/>
      <c r="EZ644" s="155"/>
      <c r="FA644" s="155"/>
      <c r="FB644" s="155"/>
      <c r="FC644" s="155"/>
      <c r="FD644" s="155"/>
      <c r="FE644" s="155"/>
      <c r="FF644" s="155"/>
      <c r="FG644" s="155"/>
      <c r="FH644" s="155"/>
      <c r="FI644" s="155"/>
      <c r="FJ644" s="155"/>
      <c r="FK644" s="155"/>
      <c r="FL644" s="155"/>
      <c r="FM644" s="155"/>
      <c r="FN644" s="155"/>
      <c r="FO644" s="155"/>
      <c r="FP644" s="155"/>
      <c r="FQ644" s="155"/>
      <c r="FR644" s="155"/>
      <c r="FS644" s="155"/>
      <c r="FT644" s="155"/>
      <c r="FU644" s="155"/>
      <c r="FV644" s="155"/>
      <c r="FW644" s="155"/>
      <c r="FX644" s="155"/>
      <c r="FY644" s="155"/>
      <c r="FZ644" s="155"/>
      <c r="GA644" s="155"/>
      <c r="GB644" s="155"/>
      <c r="GC644" s="155"/>
      <c r="GD644" s="155"/>
      <c r="GE644" s="155"/>
      <c r="GF644" s="155"/>
      <c r="GG644" s="155"/>
      <c r="GH644" s="155"/>
      <c r="GI644" s="155"/>
      <c r="GJ644" s="155"/>
      <c r="GK644" s="155"/>
      <c r="GL644" s="155"/>
      <c r="GM644" s="155"/>
      <c r="GN644" s="155"/>
      <c r="GO644" s="155"/>
      <c r="GP644" s="155"/>
      <c r="GQ644" s="155"/>
      <c r="GR644" s="155"/>
      <c r="GS644" s="155"/>
      <c r="GT644" s="155"/>
      <c r="GU644" s="155"/>
      <c r="GV644" s="155"/>
      <c r="GW644" s="155"/>
      <c r="GX644" s="155"/>
      <c r="GY644" s="155"/>
      <c r="GZ644" s="155"/>
      <c r="HA644" s="155"/>
      <c r="HB644" s="155"/>
      <c r="HC644" s="155"/>
      <c r="HD644" s="155"/>
      <c r="HE644" s="155"/>
      <c r="HF644" s="155"/>
      <c r="HG644" s="155"/>
      <c r="HH644" s="155"/>
      <c r="HI644" s="155"/>
      <c r="HJ644" s="155"/>
      <c r="HK644" s="155"/>
      <c r="HL644" s="155"/>
      <c r="HM644" s="155"/>
      <c r="HN644" s="155"/>
      <c r="HO644" s="155"/>
      <c r="HP644" s="155"/>
      <c r="HQ644" s="155"/>
      <c r="HR644" s="155"/>
      <c r="HS644" s="155"/>
      <c r="HT644" s="155"/>
      <c r="HU644" s="155"/>
      <c r="HV644" s="155"/>
      <c r="HW644" s="155"/>
      <c r="HX644" s="155"/>
      <c r="HY644" s="155"/>
      <c r="HZ644" s="155"/>
      <c r="IA644" s="155"/>
      <c r="IB644" s="155"/>
      <c r="IC644" s="155"/>
      <c r="ID644" s="155"/>
      <c r="IE644" s="155"/>
      <c r="IF644" s="155"/>
      <c r="IG644" s="155"/>
      <c r="IH644" s="155"/>
      <c r="II644" s="155"/>
      <c r="IJ644" s="155"/>
      <c r="IK644" s="155"/>
      <c r="IL644" s="155"/>
      <c r="IM644" s="155"/>
      <c r="IN644" s="155"/>
      <c r="IO644" s="155"/>
      <c r="IP644" s="155"/>
      <c r="IQ644" s="155"/>
      <c r="IR644" s="155"/>
      <c r="IS644" s="155"/>
      <c r="IT644" s="155"/>
      <c r="IU644" s="155"/>
      <c r="IV644" s="155"/>
      <c r="IW644" s="155"/>
      <c r="IX644" s="155"/>
      <c r="IY644" s="155"/>
      <c r="IZ644" s="155"/>
      <c r="JA644" s="155"/>
      <c r="JB644" s="155"/>
      <c r="JC644" s="155"/>
      <c r="JD644" s="155"/>
      <c r="JE644" s="155"/>
      <c r="JF644" s="155"/>
      <c r="JG644" s="155"/>
      <c r="JH644" s="155"/>
      <c r="JI644" s="155"/>
      <c r="JJ644" s="155"/>
      <c r="JK644" s="155"/>
      <c r="JL644" s="155"/>
      <c r="JM644" s="155"/>
      <c r="JN644" s="155"/>
      <c r="JO644" s="155"/>
      <c r="JP644" s="155"/>
      <c r="JQ644" s="155"/>
      <c r="JR644" s="155"/>
      <c r="JS644" s="155"/>
      <c r="JT644" s="155"/>
      <c r="JU644" s="155"/>
      <c r="JV644" s="155"/>
      <c r="JW644" s="155"/>
      <c r="JX644" s="155"/>
      <c r="JY644" s="155"/>
      <c r="JZ644" s="155"/>
      <c r="KA644" s="155"/>
      <c r="KB644" s="155"/>
      <c r="KC644" s="155"/>
      <c r="KD644" s="155"/>
      <c r="KE644" s="155"/>
      <c r="KF644" s="155"/>
      <c r="KG644" s="155"/>
      <c r="KH644" s="155"/>
      <c r="KI644" s="155"/>
      <c r="KJ644" s="155"/>
      <c r="KK644" s="155"/>
      <c r="KL644" s="155"/>
      <c r="KM644" s="155"/>
      <c r="KN644" s="155"/>
      <c r="KO644" s="155"/>
      <c r="KP644" s="155"/>
      <c r="KQ644" s="155"/>
      <c r="KR644" s="155"/>
      <c r="KS644" s="155"/>
      <c r="KT644" s="155"/>
      <c r="KU644" s="155"/>
      <c r="KV644" s="155"/>
      <c r="KW644" s="155"/>
      <c r="KX644" s="155"/>
      <c r="KY644" s="155"/>
      <c r="KZ644" s="155"/>
      <c r="LA644" s="155"/>
      <c r="LB644" s="155"/>
      <c r="LC644" s="155"/>
      <c r="LD644" s="155"/>
      <c r="LE644" s="155"/>
      <c r="LF644" s="155"/>
      <c r="LG644" s="155"/>
      <c r="LH644" s="155"/>
      <c r="LI644" s="155"/>
      <c r="LJ644" s="155"/>
      <c r="LK644" s="155"/>
      <c r="LL644" s="155"/>
      <c r="LM644" s="155"/>
      <c r="LN644" s="155"/>
      <c r="LO644" s="155"/>
      <c r="LP644" s="155"/>
      <c r="LQ644" s="155"/>
      <c r="LR644" s="155"/>
      <c r="LS644" s="155"/>
      <c r="LT644" s="155"/>
      <c r="LU644" s="155"/>
      <c r="LV644" s="155"/>
      <c r="LW644" s="155"/>
      <c r="LX644" s="155"/>
      <c r="LY644" s="155"/>
      <c r="LZ644" s="155"/>
      <c r="MA644" s="155"/>
      <c r="MB644" s="155"/>
      <c r="MC644" s="155"/>
      <c r="MD644" s="155"/>
      <c r="ME644" s="155"/>
      <c r="MF644" s="155"/>
      <c r="MG644" s="155"/>
      <c r="MH644" s="155"/>
      <c r="MI644" s="155"/>
      <c r="MJ644" s="155"/>
      <c r="MK644" s="155"/>
      <c r="ML644" s="155"/>
      <c r="MM644" s="155"/>
      <c r="MN644" s="155"/>
      <c r="MO644" s="155"/>
      <c r="MP644" s="155"/>
      <c r="MQ644" s="155"/>
      <c r="MR644" s="155"/>
      <c r="MS644" s="155"/>
      <c r="MT644" s="155"/>
      <c r="MU644" s="155"/>
      <c r="MV644" s="155"/>
      <c r="MW644" s="155"/>
      <c r="MX644" s="155"/>
      <c r="MY644" s="155"/>
      <c r="MZ644" s="155"/>
      <c r="NA644" s="155"/>
      <c r="NB644" s="155"/>
      <c r="NC644" s="155"/>
      <c r="ND644" s="155"/>
      <c r="NE644" s="155"/>
      <c r="NF644" s="155"/>
      <c r="NG644" s="155"/>
      <c r="NH644" s="155"/>
      <c r="NI644" s="155"/>
      <c r="NJ644" s="155"/>
      <c r="NK644" s="155"/>
      <c r="NL644" s="155"/>
      <c r="NM644" s="155"/>
      <c r="NN644" s="155"/>
      <c r="NO644" s="155"/>
      <c r="NP644" s="155"/>
      <c r="NQ644" s="155"/>
      <c r="NR644" s="155"/>
      <c r="NS644" s="155"/>
      <c r="NT644" s="155"/>
      <c r="NU644" s="155"/>
      <c r="NV644" s="155"/>
      <c r="NW644" s="155"/>
      <c r="NX644" s="155"/>
      <c r="NY644" s="155"/>
      <c r="NZ644" s="155"/>
      <c r="OA644" s="155"/>
      <c r="OB644" s="155"/>
      <c r="OC644" s="155"/>
      <c r="OD644" s="155"/>
      <c r="OE644" s="155"/>
      <c r="OF644" s="155"/>
      <c r="OG644" s="155"/>
      <c r="OH644" s="155"/>
      <c r="OI644" s="155"/>
      <c r="OJ644" s="155"/>
      <c r="OK644" s="155"/>
      <c r="OL644" s="155"/>
      <c r="OM644" s="155"/>
      <c r="ON644" s="155"/>
      <c r="OO644" s="155"/>
      <c r="OP644" s="155"/>
      <c r="OQ644" s="155"/>
      <c r="OR644" s="155"/>
      <c r="OS644" s="155"/>
      <c r="OT644" s="155"/>
      <c r="OU644" s="155"/>
      <c r="OV644" s="155"/>
      <c r="OW644" s="155"/>
      <c r="OX644" s="155"/>
      <c r="OY644" s="155"/>
      <c r="OZ644" s="155"/>
      <c r="PA644" s="155"/>
      <c r="PB644" s="155"/>
      <c r="PC644" s="155"/>
      <c r="PD644" s="155"/>
      <c r="PE644" s="155"/>
      <c r="PF644" s="155"/>
      <c r="PG644" s="155"/>
      <c r="PH644" s="155"/>
      <c r="PI644" s="155"/>
      <c r="PJ644" s="155"/>
      <c r="PK644" s="155"/>
      <c r="PL644" s="155"/>
      <c r="PM644" s="155"/>
      <c r="PN644" s="155"/>
      <c r="PO644" s="155"/>
      <c r="PP644" s="155"/>
      <c r="PQ644" s="155"/>
      <c r="PR644" s="155"/>
      <c r="PS644" s="155"/>
      <c r="PT644" s="155"/>
      <c r="PU644" s="155"/>
      <c r="PV644" s="155"/>
      <c r="PW644" s="155"/>
      <c r="PX644" s="155"/>
      <c r="PY644" s="155"/>
      <c r="PZ644" s="155"/>
      <c r="QA644" s="155"/>
      <c r="QB644" s="155"/>
      <c r="QC644" s="155"/>
      <c r="QD644" s="155"/>
      <c r="QE644" s="155"/>
      <c r="QF644" s="155"/>
      <c r="QG644" s="155"/>
      <c r="QH644" s="155"/>
      <c r="QI644" s="155"/>
      <c r="QJ644" s="155"/>
      <c r="QK644" s="155"/>
      <c r="QL644" s="155"/>
      <c r="QM644" s="155"/>
      <c r="QN644" s="155"/>
      <c r="QO644" s="155"/>
      <c r="QP644" s="155"/>
      <c r="QQ644" s="155"/>
      <c r="QR644" s="155"/>
      <c r="QS644" s="155"/>
      <c r="QT644" s="155"/>
      <c r="QU644" s="155"/>
      <c r="QV644" s="155"/>
      <c r="QW644" s="155"/>
      <c r="QX644" s="155"/>
      <c r="QY644" s="155"/>
      <c r="QZ644" s="155"/>
      <c r="RA644" s="155"/>
      <c r="RB644" s="155"/>
      <c r="RC644" s="155"/>
      <c r="RD644" s="155"/>
      <c r="RE644" s="155"/>
      <c r="RF644" s="155"/>
      <c r="RG644" s="155"/>
      <c r="RH644" s="155"/>
      <c r="RI644" s="155"/>
      <c r="RJ644" s="155"/>
      <c r="RK644" s="155"/>
      <c r="RL644" s="155"/>
      <c r="RM644" s="155"/>
      <c r="RN644" s="155"/>
      <c r="RO644" s="155"/>
      <c r="RP644" s="155"/>
      <c r="RQ644" s="155"/>
      <c r="RR644" s="155"/>
      <c r="RS644" s="155"/>
      <c r="RT644" s="155"/>
      <c r="RU644" s="155"/>
      <c r="RV644" s="155"/>
      <c r="RW644" s="155"/>
      <c r="RX644" s="155"/>
      <c r="RY644" s="155"/>
      <c r="RZ644" s="155"/>
      <c r="SA644" s="155"/>
      <c r="SB644" s="155"/>
      <c r="SC644" s="155"/>
      <c r="SD644" s="155"/>
      <c r="SE644" s="155"/>
      <c r="SF644" s="155"/>
      <c r="SG644" s="155"/>
      <c r="SH644" s="155"/>
      <c r="SI644" s="155"/>
      <c r="SJ644" s="155"/>
      <c r="SK644" s="155"/>
      <c r="SL644" s="155"/>
      <c r="SM644" s="155"/>
      <c r="SN644" s="155"/>
      <c r="SO644" s="155"/>
      <c r="SP644" s="155"/>
      <c r="SQ644" s="155"/>
      <c r="SR644" s="155"/>
      <c r="SS644" s="155"/>
      <c r="ST644" s="155"/>
      <c r="SU644" s="155"/>
      <c r="SV644" s="155"/>
      <c r="SW644" s="155"/>
      <c r="SX644" s="155"/>
      <c r="SY644" s="155"/>
      <c r="SZ644" s="155"/>
      <c r="TA644" s="155"/>
      <c r="TB644" s="155"/>
      <c r="TC644" s="155"/>
      <c r="TD644" s="155"/>
      <c r="TE644" s="155"/>
      <c r="TF644" s="155"/>
      <c r="TG644" s="155"/>
      <c r="TH644" s="155"/>
      <c r="TI644" s="155"/>
      <c r="TJ644" s="155"/>
      <c r="TK644" s="155"/>
      <c r="TL644" s="155"/>
      <c r="TM644" s="155"/>
      <c r="TN644" s="155"/>
      <c r="TO644" s="155"/>
      <c r="TP644" s="155"/>
      <c r="TQ644" s="155"/>
      <c r="TR644" s="155"/>
      <c r="TS644" s="155"/>
      <c r="TT644" s="155"/>
      <c r="TU644" s="155"/>
      <c r="TV644" s="155"/>
      <c r="TW644" s="155"/>
      <c r="TX644" s="155"/>
      <c r="TY644" s="155"/>
      <c r="TZ644" s="155"/>
      <c r="UA644" s="155"/>
      <c r="UB644" s="155"/>
      <c r="UC644" s="155"/>
      <c r="UD644" s="155"/>
      <c r="UE644" s="155"/>
      <c r="UF644" s="155"/>
      <c r="UG644" s="155"/>
      <c r="UH644" s="155"/>
      <c r="UI644" s="155"/>
      <c r="UJ644" s="155"/>
      <c r="UK644" s="155"/>
      <c r="UL644" s="155"/>
      <c r="UM644" s="155"/>
      <c r="UN644" s="155"/>
      <c r="UO644" s="155"/>
      <c r="UP644" s="155"/>
      <c r="UQ644" s="155"/>
      <c r="UR644" s="155"/>
      <c r="US644" s="155"/>
      <c r="UT644" s="155"/>
      <c r="UU644" s="155"/>
      <c r="UV644" s="155"/>
      <c r="UW644" s="155"/>
      <c r="UX644" s="155"/>
      <c r="UY644" s="155"/>
      <c r="UZ644" s="155"/>
      <c r="VA644" s="155"/>
      <c r="VB644" s="155"/>
      <c r="VC644" s="155"/>
      <c r="VD644" s="155"/>
      <c r="VE644" s="155"/>
      <c r="VF644" s="155"/>
      <c r="VG644" s="155"/>
      <c r="VH644" s="155"/>
      <c r="VI644" s="155"/>
      <c r="VJ644" s="155"/>
      <c r="VK644" s="155"/>
      <c r="VL644" s="155"/>
      <c r="VM644" s="155"/>
      <c r="VN644" s="155"/>
      <c r="VO644" s="155"/>
      <c r="VP644" s="155"/>
      <c r="VQ644" s="155"/>
      <c r="VR644" s="155"/>
      <c r="VS644" s="155"/>
      <c r="VT644" s="155"/>
      <c r="VU644" s="155"/>
      <c r="VV644" s="155"/>
      <c r="VW644" s="155"/>
      <c r="VX644" s="155"/>
      <c r="VY644" s="155"/>
      <c r="VZ644" s="155"/>
      <c r="WA644" s="155"/>
      <c r="WB644" s="155"/>
      <c r="WC644" s="155"/>
      <c r="WD644" s="155"/>
      <c r="WE644" s="155"/>
      <c r="WF644" s="155"/>
      <c r="WG644" s="155"/>
      <c r="WH644" s="155"/>
      <c r="WI644" s="155"/>
      <c r="WJ644" s="155"/>
      <c r="WK644" s="155"/>
      <c r="WL644" s="155"/>
      <c r="WM644" s="155"/>
      <c r="WN644" s="155"/>
      <c r="WO644" s="155"/>
      <c r="WP644" s="155"/>
      <c r="WQ644" s="155"/>
      <c r="WR644" s="155"/>
      <c r="WS644" s="155"/>
      <c r="WT644" s="155"/>
      <c r="WU644" s="155"/>
      <c r="WV644" s="155"/>
      <c r="WW644" s="155"/>
      <c r="WX644" s="155"/>
      <c r="WY644" s="155"/>
      <c r="WZ644" s="155"/>
      <c r="XA644" s="155"/>
      <c r="XB644" s="155"/>
      <c r="XC644" s="155"/>
      <c r="XD644" s="155"/>
      <c r="XE644" s="155"/>
      <c r="XF644" s="155"/>
      <c r="XG644" s="155"/>
      <c r="XH644" s="155"/>
      <c r="XI644" s="155"/>
      <c r="XJ644" s="155"/>
      <c r="XK644" s="155"/>
      <c r="XL644" s="155"/>
      <c r="XM644" s="155"/>
      <c r="XN644" s="155"/>
      <c r="XO644" s="155"/>
      <c r="XP644" s="155"/>
      <c r="XQ644" s="155"/>
      <c r="XR644" s="155"/>
      <c r="XS644" s="155"/>
      <c r="XT644" s="155"/>
      <c r="XU644" s="155"/>
      <c r="XV644" s="155"/>
      <c r="XW644" s="155"/>
      <c r="XX644" s="155"/>
      <c r="XY644" s="155"/>
      <c r="XZ644" s="155"/>
      <c r="YA644" s="155"/>
      <c r="YB644" s="155"/>
      <c r="YC644" s="155"/>
      <c r="YD644" s="155"/>
      <c r="YE644" s="155"/>
      <c r="YF644" s="155"/>
      <c r="YG644" s="155"/>
      <c r="YH644" s="155"/>
      <c r="YI644" s="155"/>
      <c r="YJ644" s="155"/>
      <c r="YK644" s="155"/>
      <c r="YL644" s="155"/>
      <c r="YM644" s="155"/>
      <c r="YN644" s="155"/>
      <c r="YO644" s="155"/>
      <c r="YP644" s="155"/>
      <c r="YQ644" s="155"/>
      <c r="YR644" s="155"/>
      <c r="YS644" s="155"/>
      <c r="YT644" s="155"/>
      <c r="YU644" s="155"/>
      <c r="YV644" s="155"/>
      <c r="YW644" s="155"/>
      <c r="YX644" s="155"/>
      <c r="YY644" s="155"/>
      <c r="YZ644" s="155"/>
      <c r="ZA644" s="155"/>
      <c r="ZB644" s="155"/>
      <c r="ZC644" s="155"/>
      <c r="ZD644" s="155"/>
      <c r="ZE644" s="155"/>
      <c r="ZF644" s="155"/>
      <c r="ZG644" s="155"/>
      <c r="ZH644" s="155"/>
      <c r="ZI644" s="155"/>
      <c r="ZJ644" s="155"/>
      <c r="ZK644" s="155"/>
      <c r="ZL644" s="155"/>
      <c r="ZM644" s="155"/>
      <c r="ZN644" s="155"/>
      <c r="ZO644" s="155"/>
      <c r="ZP644" s="155"/>
      <c r="ZQ644" s="155"/>
      <c r="ZR644" s="155"/>
      <c r="ZS644" s="155"/>
      <c r="ZT644" s="155"/>
      <c r="ZU644" s="155"/>
      <c r="ZV644" s="155"/>
      <c r="ZW644" s="155"/>
      <c r="ZX644" s="155"/>
      <c r="ZY644" s="155"/>
      <c r="ZZ644" s="155"/>
      <c r="AAA644" s="155"/>
      <c r="AAB644" s="155"/>
      <c r="AAC644" s="155"/>
      <c r="AAD644" s="155"/>
      <c r="AAE644" s="155"/>
      <c r="AAF644" s="155"/>
      <c r="AAG644" s="155"/>
      <c r="AAH644" s="155"/>
      <c r="AAI644" s="155"/>
      <c r="AAJ644" s="155"/>
      <c r="AAK644" s="155"/>
      <c r="AAL644" s="155"/>
      <c r="AAM644" s="155"/>
      <c r="AAN644" s="155"/>
      <c r="AAO644" s="155"/>
      <c r="AAP644" s="155"/>
      <c r="AAQ644" s="155"/>
      <c r="AAR644" s="155"/>
      <c r="AAS644" s="155"/>
      <c r="AAT644" s="155"/>
      <c r="AAU644" s="155"/>
      <c r="AAV644" s="155"/>
      <c r="AAW644" s="155"/>
      <c r="AAX644" s="155"/>
      <c r="AAY644" s="155"/>
      <c r="AAZ644" s="155"/>
      <c r="ABA644" s="155"/>
      <c r="ABB644" s="155"/>
      <c r="ABC644" s="155"/>
      <c r="ABD644" s="155"/>
      <c r="ABE644" s="155"/>
      <c r="ABF644" s="155"/>
      <c r="ABG644" s="155"/>
      <c r="ABH644" s="155"/>
      <c r="ABI644" s="155"/>
      <c r="ABJ644" s="155"/>
      <c r="ABK644" s="155"/>
      <c r="ABL644" s="155"/>
      <c r="ABM644" s="155"/>
      <c r="ABN644" s="155"/>
      <c r="ABO644" s="155"/>
      <c r="ABP644" s="155"/>
      <c r="ABQ644" s="155"/>
      <c r="ABR644" s="155"/>
      <c r="ABS644" s="155"/>
      <c r="ABT644" s="155"/>
      <c r="ABU644" s="155"/>
      <c r="ABV644" s="155"/>
      <c r="ABW644" s="155"/>
      <c r="ABX644" s="155"/>
      <c r="ABY644" s="155"/>
      <c r="ABZ644" s="155"/>
      <c r="ACA644" s="155"/>
      <c r="ACB644" s="155"/>
      <c r="ACC644" s="155"/>
      <c r="ACD644" s="155"/>
      <c r="ACE644" s="155"/>
      <c r="ACF644" s="155"/>
      <c r="ACG644" s="155"/>
      <c r="ACH644" s="155"/>
      <c r="ACI644" s="155"/>
      <c r="ACJ644" s="155"/>
      <c r="ACK644" s="155"/>
      <c r="ACL644" s="155"/>
      <c r="ACM644" s="155"/>
      <c r="ACN644" s="155"/>
      <c r="ACO644" s="155"/>
      <c r="ACP644" s="155"/>
      <c r="ACQ644" s="155"/>
      <c r="ACR644" s="155"/>
      <c r="ACS644" s="155"/>
      <c r="ACT644" s="155"/>
      <c r="ACU644" s="155"/>
      <c r="ACV644" s="155"/>
      <c r="ACW644" s="155"/>
      <c r="ACX644" s="155"/>
      <c r="ACY644" s="155"/>
      <c r="ACZ644" s="155"/>
      <c r="ADA644" s="155"/>
      <c r="ADB644" s="155"/>
      <c r="ADC644" s="155"/>
      <c r="ADD644" s="155"/>
      <c r="ADE644" s="155"/>
      <c r="ADF644" s="155"/>
      <c r="ADG644" s="155"/>
      <c r="ADH644" s="155"/>
      <c r="ADI644" s="155"/>
      <c r="ADJ644" s="155"/>
      <c r="ADK644" s="155"/>
      <c r="ADL644" s="155"/>
      <c r="ADM644" s="155"/>
      <c r="ADN644" s="155"/>
      <c r="ADO644" s="155"/>
      <c r="ADP644" s="155"/>
      <c r="ADQ644" s="155"/>
      <c r="ADR644" s="155"/>
      <c r="ADS644" s="155"/>
      <c r="ADT644" s="155"/>
      <c r="ADU644" s="155"/>
      <c r="ADV644" s="155"/>
      <c r="ADW644" s="155"/>
      <c r="ADX644" s="155"/>
      <c r="ADY644" s="155"/>
      <c r="ADZ644" s="155"/>
      <c r="AEA644" s="155"/>
      <c r="AEB644" s="155"/>
      <c r="AEC644" s="155"/>
      <c r="AED644" s="155"/>
      <c r="AEE644" s="155"/>
      <c r="AEF644" s="155"/>
      <c r="AEG644" s="155"/>
      <c r="AEH644" s="155"/>
      <c r="AEI644" s="155"/>
      <c r="AEJ644" s="155"/>
      <c r="AEK644" s="155"/>
      <c r="AEL644" s="155"/>
      <c r="AEM644" s="155"/>
      <c r="AEN644" s="155"/>
      <c r="AEO644" s="155"/>
      <c r="AEP644" s="155"/>
      <c r="AEQ644" s="155"/>
      <c r="AER644" s="155"/>
      <c r="AES644" s="155"/>
      <c r="AET644" s="155"/>
      <c r="AEU644" s="155"/>
      <c r="AEV644" s="155"/>
      <c r="AEW644" s="155"/>
      <c r="AEX644" s="155"/>
      <c r="AEY644" s="155"/>
      <c r="AEZ644" s="155"/>
      <c r="AFA644" s="155"/>
      <c r="AFB644" s="155"/>
      <c r="AFC644" s="155"/>
      <c r="AFD644" s="155"/>
      <c r="AFE644" s="155"/>
      <c r="AFF644" s="155"/>
      <c r="AFG644" s="155"/>
      <c r="AFH644" s="155"/>
      <c r="AFI644" s="155"/>
      <c r="AFJ644" s="155"/>
      <c r="AFK644" s="155"/>
      <c r="AFL644" s="155"/>
      <c r="AFM644" s="155"/>
      <c r="AFN644" s="155"/>
      <c r="AFO644" s="155"/>
      <c r="AFP644" s="155"/>
      <c r="AFQ644" s="155"/>
      <c r="AFR644" s="155"/>
      <c r="AFS644" s="155"/>
      <c r="AFT644" s="155"/>
      <c r="AFU644" s="155"/>
      <c r="AFV644" s="155"/>
      <c r="AFW644" s="155"/>
      <c r="AFX644" s="155"/>
      <c r="AFY644" s="155"/>
      <c r="AFZ644" s="155"/>
      <c r="AGA644" s="155"/>
      <c r="AGB644" s="155"/>
      <c r="AGC644" s="155"/>
      <c r="AGD644" s="155"/>
      <c r="AGE644" s="155"/>
      <c r="AGF644" s="155"/>
      <c r="AGG644" s="155"/>
      <c r="AGH644" s="155"/>
      <c r="AGI644" s="155"/>
      <c r="AGJ644" s="155"/>
      <c r="AGK644" s="155"/>
      <c r="AGL644" s="155"/>
      <c r="AGM644" s="155"/>
      <c r="AGN644" s="155"/>
      <c r="AGO644" s="155"/>
      <c r="AGP644" s="155"/>
      <c r="AGQ644" s="155"/>
      <c r="AGR644" s="155"/>
      <c r="AGS644" s="155"/>
      <c r="AGT644" s="155"/>
      <c r="AGU644" s="155"/>
      <c r="AGV644" s="155"/>
      <c r="AGW644" s="155"/>
      <c r="AGX644" s="155"/>
      <c r="AGY644" s="155"/>
      <c r="AGZ644" s="155"/>
      <c r="AHA644" s="155"/>
      <c r="AHB644" s="155"/>
      <c r="AHC644" s="155"/>
      <c r="AHD644" s="155"/>
      <c r="AHE644" s="155"/>
      <c r="AHF644" s="155"/>
      <c r="AHG644" s="155"/>
      <c r="AHH644" s="155"/>
      <c r="AHI644" s="155"/>
      <c r="AHJ644" s="155"/>
      <c r="AHK644" s="155"/>
      <c r="AHL644" s="155"/>
      <c r="AHM644" s="155"/>
      <c r="AHN644" s="155"/>
      <c r="AHO644" s="155"/>
      <c r="AHP644" s="155"/>
      <c r="AHQ644" s="155"/>
      <c r="AHR644" s="155"/>
      <c r="AHS644" s="155"/>
      <c r="AHT644" s="155"/>
      <c r="AHU644" s="155"/>
      <c r="AHV644" s="155"/>
      <c r="AHW644" s="155"/>
      <c r="AHX644" s="155"/>
      <c r="AHY644" s="155"/>
      <c r="AHZ644" s="155"/>
      <c r="AIA644" s="155"/>
      <c r="AIB644" s="155"/>
      <c r="AIC644" s="155"/>
      <c r="AID644" s="155"/>
      <c r="AIE644" s="155"/>
      <c r="AIF644" s="155"/>
      <c r="AIG644" s="155"/>
      <c r="AIH644" s="155"/>
      <c r="AII644" s="155"/>
      <c r="AIJ644" s="155"/>
      <c r="AIK644" s="155"/>
      <c r="AIL644" s="155"/>
      <c r="AIM644" s="155"/>
      <c r="AIN644" s="155"/>
      <c r="AIO644" s="155"/>
      <c r="AIP644" s="155"/>
      <c r="AIQ644" s="155"/>
      <c r="AIR644" s="155"/>
      <c r="AIS644" s="155"/>
      <c r="AIT644" s="155"/>
      <c r="AIU644" s="155"/>
      <c r="AIV644" s="155"/>
      <c r="AIW644" s="155"/>
      <c r="AIX644" s="155"/>
      <c r="AIY644" s="155"/>
      <c r="AIZ644" s="155"/>
      <c r="AJA644" s="155"/>
      <c r="AJB644" s="155"/>
      <c r="AJC644" s="155"/>
      <c r="AJD644" s="155"/>
      <c r="AJE644" s="155"/>
      <c r="AJF644" s="155"/>
      <c r="AJG644" s="155"/>
      <c r="AJH644" s="155"/>
      <c r="AJI644" s="155"/>
      <c r="AJJ644" s="155"/>
      <c r="AJK644" s="155"/>
      <c r="AJL644" s="155"/>
      <c r="AJM644" s="155"/>
      <c r="AJN644" s="155"/>
      <c r="AJO644" s="155"/>
      <c r="AJP644" s="155"/>
      <c r="AJQ644" s="155"/>
      <c r="AJR644" s="155"/>
      <c r="AJS644" s="155"/>
      <c r="AJT644" s="155"/>
      <c r="AJU644" s="155"/>
      <c r="AJV644" s="155"/>
      <c r="AJW644" s="155"/>
      <c r="AJX644" s="155"/>
      <c r="AJY644" s="155"/>
      <c r="AJZ644" s="155"/>
      <c r="AKA644" s="155"/>
      <c r="AKB644" s="155"/>
      <c r="AKC644" s="155"/>
      <c r="AKD644" s="155"/>
      <c r="AKE644" s="155"/>
      <c r="AKF644" s="155"/>
      <c r="AKG644" s="155"/>
      <c r="AKH644" s="155"/>
      <c r="AKI644" s="155"/>
      <c r="AKJ644" s="155"/>
      <c r="AKK644" s="155"/>
      <c r="AKL644" s="155"/>
      <c r="AKM644" s="155"/>
      <c r="AKN644" s="155"/>
      <c r="AKO644" s="155"/>
      <c r="AKP644" s="155"/>
      <c r="AKQ644" s="155"/>
      <c r="AKR644" s="155"/>
      <c r="AKS644" s="155"/>
      <c r="AKT644" s="155"/>
      <c r="AKU644" s="155"/>
      <c r="AKV644" s="155"/>
      <c r="AKW644" s="155"/>
      <c r="AKX644" s="155"/>
      <c r="AKY644" s="155"/>
      <c r="AKZ644" s="155"/>
      <c r="ALA644" s="155"/>
      <c r="ALB644" s="155"/>
      <c r="ALC644" s="155"/>
      <c r="ALD644" s="155"/>
      <c r="ALE644" s="155"/>
      <c r="ALF644" s="155"/>
      <c r="ALG644" s="155"/>
      <c r="ALH644" s="155"/>
      <c r="ALI644" s="155"/>
      <c r="ALJ644" s="155"/>
      <c r="ALK644" s="155"/>
      <c r="ALL644" s="155"/>
      <c r="ALM644" s="155"/>
      <c r="ALN644" s="155"/>
      <c r="ALO644" s="155"/>
      <c r="ALP644" s="155"/>
      <c r="ALQ644" s="155"/>
      <c r="ALR644" s="155"/>
      <c r="ALS644" s="155"/>
      <c r="ALT644" s="155"/>
      <c r="ALU644" s="155"/>
      <c r="ALV644" s="155"/>
      <c r="ALW644" s="155"/>
      <c r="ALX644" s="155"/>
      <c r="ALY644" s="155"/>
      <c r="ALZ644" s="155"/>
      <c r="AMA644" s="155"/>
      <c r="AMB644" s="155"/>
      <c r="AMC644" s="155"/>
      <c r="AMD644" s="155"/>
      <c r="AME644" s="155"/>
      <c r="AMF644" s="155"/>
      <c r="AMG644" s="155"/>
      <c r="AMH644" s="155"/>
      <c r="AMI644" s="155"/>
      <c r="AMJ644" s="155"/>
      <c r="AMK644" s="155"/>
      <c r="AML644" s="155"/>
    </row>
    <row r="645" spans="1:1026" ht="16.5" customHeight="1" x14ac:dyDescent="0.25">
      <c r="A645" s="258" t="s">
        <v>1869</v>
      </c>
      <c r="B645" s="257">
        <v>645</v>
      </c>
      <c r="C645" s="258" t="s">
        <v>25403</v>
      </c>
      <c r="D645" s="308" t="s">
        <v>11283</v>
      </c>
      <c r="E645" s="277" t="s">
        <v>110</v>
      </c>
      <c r="F645" s="278">
        <v>2</v>
      </c>
      <c r="G645" s="280">
        <v>1</v>
      </c>
      <c r="H645" s="280">
        <v>2</v>
      </c>
      <c r="I645" s="489" t="s">
        <v>750</v>
      </c>
      <c r="J645" s="278"/>
      <c r="K645" s="278"/>
      <c r="L645" s="278"/>
      <c r="M645" s="278"/>
      <c r="N645" s="278"/>
      <c r="O645" s="278"/>
      <c r="P645" s="278"/>
      <c r="Q645" s="278">
        <v>2</v>
      </c>
      <c r="R645" s="278"/>
      <c r="S645" s="278"/>
      <c r="T645" s="278"/>
      <c r="U645" s="278"/>
      <c r="V645" s="278"/>
      <c r="W645" s="283">
        <f t="shared" ref="W645:W708" si="304">IF(O645=1,10,100)</f>
        <v>100</v>
      </c>
      <c r="X645" s="283">
        <f t="shared" ref="X645:X708" si="305">IF(O645=1,1,IF(O645=2,10,100))</f>
        <v>100</v>
      </c>
      <c r="Y645" s="283">
        <f t="shared" si="299"/>
        <v>100</v>
      </c>
      <c r="Z645" s="283">
        <f t="shared" ref="Z645:Z708" si="306">IF(Q645=1,10,100)</f>
        <v>100</v>
      </c>
      <c r="AA645" s="283">
        <f t="shared" ref="AA645:AA708" si="307">IF(Q645=1,1,IF(Q645=2,10,100))</f>
        <v>10</v>
      </c>
      <c r="AB645" s="287">
        <f t="shared" ref="AB645:AB676" si="308">IF(OR(EXACT(R645,"1A"),EXACT(R645,"1B")),0.1,IF(R645=2,1,100))</f>
        <v>100</v>
      </c>
      <c r="AC645" s="287">
        <f t="shared" ref="AC645:AC676" si="309">IF(OR(EXACT(S645,"1A"),EXACT(S645,"1B")),0.1,IF(S645=2,1,100))</f>
        <v>100</v>
      </c>
      <c r="AD645" s="287">
        <f t="shared" ref="AD645:AD708" si="310">IF(OR(EXACT(T645,"1A"),EXACT(T645,"1B")),0.3,IF(T645=2,3,100))</f>
        <v>100</v>
      </c>
      <c r="AE645" s="284">
        <f t="shared" si="303"/>
        <v>100</v>
      </c>
      <c r="AF645" s="284">
        <f t="shared" si="302"/>
        <v>100</v>
      </c>
      <c r="AG645" s="268">
        <f t="shared" si="295"/>
        <v>100</v>
      </c>
      <c r="AH645" s="268">
        <f t="shared" si="300"/>
        <v>100</v>
      </c>
      <c r="AI645" s="268">
        <f t="shared" si="297"/>
        <v>100</v>
      </c>
      <c r="AJ645" s="268">
        <f t="shared" si="301"/>
        <v>100</v>
      </c>
      <c r="AK645" s="490">
        <v>0.02</v>
      </c>
      <c r="AL645" s="277"/>
      <c r="AM645" s="277">
        <v>2</v>
      </c>
      <c r="AN645" s="490"/>
      <c r="AO645" s="277"/>
      <c r="AP645" s="277"/>
      <c r="AQ645" s="277"/>
      <c r="AR645" s="356" t="s">
        <v>24822</v>
      </c>
      <c r="AS645" s="356"/>
      <c r="AT645" s="277"/>
      <c r="AU645" s="277"/>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c r="BV645" s="155"/>
      <c r="BW645" s="155"/>
      <c r="BX645" s="155"/>
      <c r="BY645" s="155"/>
      <c r="BZ645" s="155"/>
      <c r="CA645" s="155"/>
      <c r="CB645" s="155"/>
      <c r="CC645" s="155"/>
      <c r="CD645" s="155"/>
      <c r="CE645" s="155"/>
      <c r="CF645" s="155"/>
      <c r="CG645" s="155"/>
      <c r="CH645" s="155"/>
      <c r="CI645" s="155"/>
      <c r="CJ645" s="155"/>
      <c r="CK645" s="155"/>
      <c r="CL645" s="155"/>
      <c r="CM645" s="155"/>
      <c r="CN645" s="155"/>
      <c r="CO645" s="155"/>
      <c r="CP645" s="155"/>
      <c r="CQ645" s="155"/>
      <c r="CR645" s="155"/>
      <c r="CS645" s="155"/>
      <c r="CT645" s="155"/>
      <c r="CU645" s="155"/>
      <c r="CV645" s="155"/>
      <c r="CW645" s="155"/>
      <c r="CX645" s="155"/>
      <c r="CY645" s="155"/>
      <c r="CZ645" s="155"/>
      <c r="DA645" s="155"/>
      <c r="DB645" s="155"/>
      <c r="DC645" s="155"/>
      <c r="DD645" s="155"/>
      <c r="DE645" s="155"/>
      <c r="DF645" s="155"/>
      <c r="DG645" s="155"/>
      <c r="DH645" s="155"/>
      <c r="DI645" s="155"/>
      <c r="DJ645" s="155"/>
      <c r="DK645" s="155"/>
      <c r="DL645" s="155"/>
      <c r="DM645" s="155"/>
      <c r="DN645" s="155"/>
      <c r="DO645" s="155"/>
      <c r="DP645" s="155"/>
      <c r="DQ645" s="155"/>
      <c r="DR645" s="155"/>
      <c r="DS645" s="155"/>
      <c r="DT645" s="155"/>
      <c r="DU645" s="155"/>
      <c r="DV645" s="155"/>
      <c r="DW645" s="155"/>
      <c r="DX645" s="155"/>
      <c r="DY645" s="155"/>
      <c r="DZ645" s="155"/>
      <c r="EA645" s="155"/>
      <c r="EB645" s="155"/>
      <c r="EC645" s="155"/>
      <c r="ED645" s="155"/>
      <c r="EE645" s="155"/>
      <c r="EF645" s="155"/>
      <c r="EG645" s="155"/>
      <c r="EH645" s="155"/>
      <c r="EI645" s="155"/>
      <c r="EJ645" s="155"/>
      <c r="EK645" s="155"/>
      <c r="EL645" s="155"/>
      <c r="EM645" s="155"/>
      <c r="EN645" s="155"/>
      <c r="EO645" s="155"/>
      <c r="EP645" s="155"/>
      <c r="EQ645" s="155"/>
      <c r="ER645" s="155"/>
      <c r="ES645" s="155"/>
      <c r="ET645" s="155"/>
      <c r="EU645" s="155"/>
      <c r="EV645" s="155"/>
      <c r="EW645" s="155"/>
      <c r="EX645" s="155"/>
      <c r="EY645" s="155"/>
      <c r="EZ645" s="155"/>
      <c r="FA645" s="155"/>
      <c r="FB645" s="155"/>
      <c r="FC645" s="155"/>
      <c r="FD645" s="155"/>
      <c r="FE645" s="155"/>
      <c r="FF645" s="155"/>
      <c r="FG645" s="155"/>
      <c r="FH645" s="155"/>
      <c r="FI645" s="155"/>
      <c r="FJ645" s="155"/>
      <c r="FK645" s="155"/>
      <c r="FL645" s="155"/>
      <c r="FM645" s="155"/>
      <c r="FN645" s="155"/>
      <c r="FO645" s="155"/>
      <c r="FP645" s="155"/>
      <c r="FQ645" s="155"/>
      <c r="FR645" s="155"/>
      <c r="FS645" s="155"/>
      <c r="FT645" s="155"/>
      <c r="FU645" s="155"/>
      <c r="FV645" s="155"/>
      <c r="FW645" s="155"/>
      <c r="FX645" s="155"/>
      <c r="FY645" s="155"/>
      <c r="FZ645" s="155"/>
      <c r="GA645" s="155"/>
      <c r="GB645" s="155"/>
      <c r="GC645" s="155"/>
      <c r="GD645" s="155"/>
      <c r="GE645" s="155"/>
      <c r="GF645" s="155"/>
      <c r="GG645" s="155"/>
      <c r="GH645" s="155"/>
      <c r="GI645" s="155"/>
      <c r="GJ645" s="155"/>
      <c r="GK645" s="155"/>
      <c r="GL645" s="155"/>
      <c r="GM645" s="155"/>
      <c r="GN645" s="155"/>
      <c r="GO645" s="155"/>
      <c r="GP645" s="155"/>
      <c r="GQ645" s="155"/>
      <c r="GR645" s="155"/>
      <c r="GS645" s="155"/>
      <c r="GT645" s="155"/>
      <c r="GU645" s="155"/>
      <c r="GV645" s="155"/>
      <c r="GW645" s="155"/>
      <c r="GX645" s="155"/>
      <c r="GY645" s="155"/>
      <c r="GZ645" s="155"/>
      <c r="HA645" s="155"/>
      <c r="HB645" s="155"/>
      <c r="HC645" s="155"/>
      <c r="HD645" s="155"/>
      <c r="HE645" s="155"/>
      <c r="HF645" s="155"/>
      <c r="HG645" s="155"/>
      <c r="HH645" s="155"/>
      <c r="HI645" s="155"/>
      <c r="HJ645" s="155"/>
      <c r="HK645" s="155"/>
      <c r="HL645" s="155"/>
      <c r="HM645" s="155"/>
      <c r="HN645" s="155"/>
      <c r="HO645" s="155"/>
      <c r="HP645" s="155"/>
      <c r="HQ645" s="155"/>
      <c r="HR645" s="155"/>
      <c r="HS645" s="155"/>
      <c r="HT645" s="155"/>
      <c r="HU645" s="155"/>
      <c r="HV645" s="155"/>
      <c r="HW645" s="155"/>
      <c r="HX645" s="155"/>
      <c r="HY645" s="155"/>
      <c r="HZ645" s="155"/>
      <c r="IA645" s="155"/>
      <c r="IB645" s="155"/>
      <c r="IC645" s="155"/>
      <c r="ID645" s="155"/>
      <c r="IE645" s="155"/>
      <c r="IF645" s="155"/>
      <c r="IG645" s="155"/>
      <c r="IH645" s="155"/>
      <c r="II645" s="155"/>
      <c r="IJ645" s="155"/>
      <c r="IK645" s="155"/>
      <c r="IL645" s="155"/>
      <c r="IM645" s="155"/>
      <c r="IN645" s="155"/>
      <c r="IO645" s="155"/>
      <c r="IP645" s="155"/>
      <c r="IQ645" s="155"/>
      <c r="IR645" s="155"/>
      <c r="IS645" s="155"/>
      <c r="IT645" s="155"/>
      <c r="IU645" s="155"/>
      <c r="IV645" s="155"/>
      <c r="IW645" s="155"/>
      <c r="IX645" s="155"/>
      <c r="IY645" s="155"/>
      <c r="IZ645" s="155"/>
      <c r="JA645" s="155"/>
      <c r="JB645" s="155"/>
      <c r="JC645" s="155"/>
      <c r="JD645" s="155"/>
      <c r="JE645" s="155"/>
      <c r="JF645" s="155"/>
      <c r="JG645" s="155"/>
      <c r="JH645" s="155"/>
      <c r="JI645" s="155"/>
      <c r="JJ645" s="155"/>
      <c r="JK645" s="155"/>
      <c r="JL645" s="155"/>
      <c r="JM645" s="155"/>
      <c r="JN645" s="155"/>
      <c r="JO645" s="155"/>
      <c r="JP645" s="155"/>
      <c r="JQ645" s="155"/>
      <c r="JR645" s="155"/>
      <c r="JS645" s="155"/>
      <c r="JT645" s="155"/>
      <c r="JU645" s="155"/>
      <c r="JV645" s="155"/>
      <c r="JW645" s="155"/>
      <c r="JX645" s="155"/>
      <c r="JY645" s="155"/>
      <c r="JZ645" s="155"/>
      <c r="KA645" s="155"/>
      <c r="KB645" s="155"/>
      <c r="KC645" s="155"/>
      <c r="KD645" s="155"/>
      <c r="KE645" s="155"/>
      <c r="KF645" s="155"/>
      <c r="KG645" s="155"/>
      <c r="KH645" s="155"/>
      <c r="KI645" s="155"/>
      <c r="KJ645" s="155"/>
      <c r="KK645" s="155"/>
      <c r="KL645" s="155"/>
      <c r="KM645" s="155"/>
      <c r="KN645" s="155"/>
      <c r="KO645" s="155"/>
      <c r="KP645" s="155"/>
      <c r="KQ645" s="155"/>
      <c r="KR645" s="155"/>
      <c r="KS645" s="155"/>
      <c r="KT645" s="155"/>
      <c r="KU645" s="155"/>
      <c r="KV645" s="155"/>
      <c r="KW645" s="155"/>
      <c r="KX645" s="155"/>
      <c r="KY645" s="155"/>
      <c r="KZ645" s="155"/>
      <c r="LA645" s="155"/>
      <c r="LB645" s="155"/>
      <c r="LC645" s="155"/>
      <c r="LD645" s="155"/>
      <c r="LE645" s="155"/>
      <c r="LF645" s="155"/>
      <c r="LG645" s="155"/>
      <c r="LH645" s="155"/>
      <c r="LI645" s="155"/>
      <c r="LJ645" s="155"/>
      <c r="LK645" s="155"/>
      <c r="LL645" s="155"/>
      <c r="LM645" s="155"/>
      <c r="LN645" s="155"/>
      <c r="LO645" s="155"/>
      <c r="LP645" s="155"/>
      <c r="LQ645" s="155"/>
      <c r="LR645" s="155"/>
      <c r="LS645" s="155"/>
      <c r="LT645" s="155"/>
      <c r="LU645" s="155"/>
      <c r="LV645" s="155"/>
      <c r="LW645" s="155"/>
      <c r="LX645" s="155"/>
      <c r="LY645" s="155"/>
      <c r="LZ645" s="155"/>
      <c r="MA645" s="155"/>
      <c r="MB645" s="155"/>
      <c r="MC645" s="155"/>
      <c r="MD645" s="155"/>
      <c r="ME645" s="155"/>
      <c r="MF645" s="155"/>
      <c r="MG645" s="155"/>
      <c r="MH645" s="155"/>
      <c r="MI645" s="155"/>
      <c r="MJ645" s="155"/>
      <c r="MK645" s="155"/>
      <c r="ML645" s="155"/>
      <c r="MM645" s="155"/>
      <c r="MN645" s="155"/>
      <c r="MO645" s="155"/>
      <c r="MP645" s="155"/>
      <c r="MQ645" s="155"/>
      <c r="MR645" s="155"/>
      <c r="MS645" s="155"/>
      <c r="MT645" s="155"/>
      <c r="MU645" s="155"/>
      <c r="MV645" s="155"/>
      <c r="MW645" s="155"/>
      <c r="MX645" s="155"/>
      <c r="MY645" s="155"/>
      <c r="MZ645" s="155"/>
      <c r="NA645" s="155"/>
      <c r="NB645" s="155"/>
      <c r="NC645" s="155"/>
      <c r="ND645" s="155"/>
      <c r="NE645" s="155"/>
      <c r="NF645" s="155"/>
      <c r="NG645" s="155"/>
      <c r="NH645" s="155"/>
      <c r="NI645" s="155"/>
      <c r="NJ645" s="155"/>
      <c r="NK645" s="155"/>
      <c r="NL645" s="155"/>
      <c r="NM645" s="155"/>
      <c r="NN645" s="155"/>
      <c r="NO645" s="155"/>
      <c r="NP645" s="155"/>
      <c r="NQ645" s="155"/>
      <c r="NR645" s="155"/>
      <c r="NS645" s="155"/>
      <c r="NT645" s="155"/>
      <c r="NU645" s="155"/>
      <c r="NV645" s="155"/>
      <c r="NW645" s="155"/>
      <c r="NX645" s="155"/>
      <c r="NY645" s="155"/>
      <c r="NZ645" s="155"/>
      <c r="OA645" s="155"/>
      <c r="OB645" s="155"/>
      <c r="OC645" s="155"/>
      <c r="OD645" s="155"/>
      <c r="OE645" s="155"/>
      <c r="OF645" s="155"/>
      <c r="OG645" s="155"/>
      <c r="OH645" s="155"/>
      <c r="OI645" s="155"/>
      <c r="OJ645" s="155"/>
      <c r="OK645" s="155"/>
      <c r="OL645" s="155"/>
      <c r="OM645" s="155"/>
      <c r="ON645" s="155"/>
      <c r="OO645" s="155"/>
      <c r="OP645" s="155"/>
      <c r="OQ645" s="155"/>
      <c r="OR645" s="155"/>
      <c r="OS645" s="155"/>
      <c r="OT645" s="155"/>
      <c r="OU645" s="155"/>
      <c r="OV645" s="155"/>
      <c r="OW645" s="155"/>
      <c r="OX645" s="155"/>
      <c r="OY645" s="155"/>
      <c r="OZ645" s="155"/>
      <c r="PA645" s="155"/>
      <c r="PB645" s="155"/>
      <c r="PC645" s="155"/>
      <c r="PD645" s="155"/>
      <c r="PE645" s="155"/>
      <c r="PF645" s="155"/>
      <c r="PG645" s="155"/>
      <c r="PH645" s="155"/>
      <c r="PI645" s="155"/>
      <c r="PJ645" s="155"/>
      <c r="PK645" s="155"/>
      <c r="PL645" s="155"/>
      <c r="PM645" s="155"/>
      <c r="PN645" s="155"/>
      <c r="PO645" s="155"/>
      <c r="PP645" s="155"/>
      <c r="PQ645" s="155"/>
      <c r="PR645" s="155"/>
      <c r="PS645" s="155"/>
      <c r="PT645" s="155"/>
      <c r="PU645" s="155"/>
      <c r="PV645" s="155"/>
      <c r="PW645" s="155"/>
      <c r="PX645" s="155"/>
      <c r="PY645" s="155"/>
      <c r="PZ645" s="155"/>
      <c r="QA645" s="155"/>
      <c r="QB645" s="155"/>
      <c r="QC645" s="155"/>
      <c r="QD645" s="155"/>
      <c r="QE645" s="155"/>
      <c r="QF645" s="155"/>
      <c r="QG645" s="155"/>
      <c r="QH645" s="155"/>
      <c r="QI645" s="155"/>
      <c r="QJ645" s="155"/>
      <c r="QK645" s="155"/>
      <c r="QL645" s="155"/>
      <c r="QM645" s="155"/>
      <c r="QN645" s="155"/>
      <c r="QO645" s="155"/>
      <c r="QP645" s="155"/>
      <c r="QQ645" s="155"/>
      <c r="QR645" s="155"/>
      <c r="QS645" s="155"/>
      <c r="QT645" s="155"/>
      <c r="QU645" s="155"/>
      <c r="QV645" s="155"/>
      <c r="QW645" s="155"/>
      <c r="QX645" s="155"/>
      <c r="QY645" s="155"/>
      <c r="QZ645" s="155"/>
      <c r="RA645" s="155"/>
      <c r="RB645" s="155"/>
      <c r="RC645" s="155"/>
      <c r="RD645" s="155"/>
      <c r="RE645" s="155"/>
      <c r="RF645" s="155"/>
      <c r="RG645" s="155"/>
      <c r="RH645" s="155"/>
      <c r="RI645" s="155"/>
      <c r="RJ645" s="155"/>
      <c r="RK645" s="155"/>
      <c r="RL645" s="155"/>
      <c r="RM645" s="155"/>
      <c r="RN645" s="155"/>
      <c r="RO645" s="155"/>
      <c r="RP645" s="155"/>
      <c r="RQ645" s="155"/>
      <c r="RR645" s="155"/>
      <c r="RS645" s="155"/>
      <c r="RT645" s="155"/>
      <c r="RU645" s="155"/>
      <c r="RV645" s="155"/>
      <c r="RW645" s="155"/>
      <c r="RX645" s="155"/>
      <c r="RY645" s="155"/>
      <c r="RZ645" s="155"/>
      <c r="SA645" s="155"/>
      <c r="SB645" s="155"/>
      <c r="SC645" s="155"/>
      <c r="SD645" s="155"/>
      <c r="SE645" s="155"/>
      <c r="SF645" s="155"/>
      <c r="SG645" s="155"/>
      <c r="SH645" s="155"/>
      <c r="SI645" s="155"/>
      <c r="SJ645" s="155"/>
      <c r="SK645" s="155"/>
      <c r="SL645" s="155"/>
      <c r="SM645" s="155"/>
      <c r="SN645" s="155"/>
      <c r="SO645" s="155"/>
      <c r="SP645" s="155"/>
      <c r="SQ645" s="155"/>
      <c r="SR645" s="155"/>
      <c r="SS645" s="155"/>
      <c r="ST645" s="155"/>
      <c r="SU645" s="155"/>
      <c r="SV645" s="155"/>
      <c r="SW645" s="155"/>
      <c r="SX645" s="155"/>
      <c r="SY645" s="155"/>
      <c r="SZ645" s="155"/>
      <c r="TA645" s="155"/>
      <c r="TB645" s="155"/>
      <c r="TC645" s="155"/>
      <c r="TD645" s="155"/>
      <c r="TE645" s="155"/>
      <c r="TF645" s="155"/>
      <c r="TG645" s="155"/>
      <c r="TH645" s="155"/>
      <c r="TI645" s="155"/>
      <c r="TJ645" s="155"/>
      <c r="TK645" s="155"/>
      <c r="TL645" s="155"/>
      <c r="TM645" s="155"/>
      <c r="TN645" s="155"/>
      <c r="TO645" s="155"/>
      <c r="TP645" s="155"/>
      <c r="TQ645" s="155"/>
      <c r="TR645" s="155"/>
      <c r="TS645" s="155"/>
      <c r="TT645" s="155"/>
      <c r="TU645" s="155"/>
      <c r="TV645" s="155"/>
      <c r="TW645" s="155"/>
      <c r="TX645" s="155"/>
      <c r="TY645" s="155"/>
      <c r="TZ645" s="155"/>
      <c r="UA645" s="155"/>
      <c r="UB645" s="155"/>
      <c r="UC645" s="155"/>
      <c r="UD645" s="155"/>
      <c r="UE645" s="155"/>
      <c r="UF645" s="155"/>
      <c r="UG645" s="155"/>
      <c r="UH645" s="155"/>
      <c r="UI645" s="155"/>
      <c r="UJ645" s="155"/>
      <c r="UK645" s="155"/>
      <c r="UL645" s="155"/>
      <c r="UM645" s="155"/>
      <c r="UN645" s="155"/>
      <c r="UO645" s="155"/>
      <c r="UP645" s="155"/>
      <c r="UQ645" s="155"/>
      <c r="UR645" s="155"/>
      <c r="US645" s="155"/>
      <c r="UT645" s="155"/>
      <c r="UU645" s="155"/>
      <c r="UV645" s="155"/>
      <c r="UW645" s="155"/>
      <c r="UX645" s="155"/>
      <c r="UY645" s="155"/>
      <c r="UZ645" s="155"/>
      <c r="VA645" s="155"/>
      <c r="VB645" s="155"/>
      <c r="VC645" s="155"/>
      <c r="VD645" s="155"/>
      <c r="VE645" s="155"/>
      <c r="VF645" s="155"/>
      <c r="VG645" s="155"/>
      <c r="VH645" s="155"/>
      <c r="VI645" s="155"/>
      <c r="VJ645" s="155"/>
      <c r="VK645" s="155"/>
      <c r="VL645" s="155"/>
      <c r="VM645" s="155"/>
      <c r="VN645" s="155"/>
      <c r="VO645" s="155"/>
      <c r="VP645" s="155"/>
      <c r="VQ645" s="155"/>
      <c r="VR645" s="155"/>
      <c r="VS645" s="155"/>
      <c r="VT645" s="155"/>
      <c r="VU645" s="155"/>
      <c r="VV645" s="155"/>
      <c r="VW645" s="155"/>
      <c r="VX645" s="155"/>
      <c r="VY645" s="155"/>
      <c r="VZ645" s="155"/>
      <c r="WA645" s="155"/>
      <c r="WB645" s="155"/>
      <c r="WC645" s="155"/>
      <c r="WD645" s="155"/>
      <c r="WE645" s="155"/>
      <c r="WF645" s="155"/>
      <c r="WG645" s="155"/>
      <c r="WH645" s="155"/>
      <c r="WI645" s="155"/>
      <c r="WJ645" s="155"/>
      <c r="WK645" s="155"/>
      <c r="WL645" s="155"/>
      <c r="WM645" s="155"/>
      <c r="WN645" s="155"/>
      <c r="WO645" s="155"/>
      <c r="WP645" s="155"/>
      <c r="WQ645" s="155"/>
      <c r="WR645" s="155"/>
      <c r="WS645" s="155"/>
      <c r="WT645" s="155"/>
      <c r="WU645" s="155"/>
      <c r="WV645" s="155"/>
      <c r="WW645" s="155"/>
      <c r="WX645" s="155"/>
      <c r="WY645" s="155"/>
      <c r="WZ645" s="155"/>
      <c r="XA645" s="155"/>
      <c r="XB645" s="155"/>
      <c r="XC645" s="155"/>
      <c r="XD645" s="155"/>
      <c r="XE645" s="155"/>
      <c r="XF645" s="155"/>
      <c r="XG645" s="155"/>
      <c r="XH645" s="155"/>
      <c r="XI645" s="155"/>
      <c r="XJ645" s="155"/>
      <c r="XK645" s="155"/>
      <c r="XL645" s="155"/>
      <c r="XM645" s="155"/>
      <c r="XN645" s="155"/>
      <c r="XO645" s="155"/>
      <c r="XP645" s="155"/>
      <c r="XQ645" s="155"/>
      <c r="XR645" s="155"/>
      <c r="XS645" s="155"/>
      <c r="XT645" s="155"/>
      <c r="XU645" s="155"/>
      <c r="XV645" s="155"/>
      <c r="XW645" s="155"/>
      <c r="XX645" s="155"/>
      <c r="XY645" s="155"/>
      <c r="XZ645" s="155"/>
      <c r="YA645" s="155"/>
      <c r="YB645" s="155"/>
      <c r="YC645" s="155"/>
      <c r="YD645" s="155"/>
      <c r="YE645" s="155"/>
      <c r="YF645" s="155"/>
      <c r="YG645" s="155"/>
      <c r="YH645" s="155"/>
      <c r="YI645" s="155"/>
      <c r="YJ645" s="155"/>
      <c r="YK645" s="155"/>
      <c r="YL645" s="155"/>
      <c r="YM645" s="155"/>
      <c r="YN645" s="155"/>
      <c r="YO645" s="155"/>
      <c r="YP645" s="155"/>
      <c r="YQ645" s="155"/>
      <c r="YR645" s="155"/>
      <c r="YS645" s="155"/>
      <c r="YT645" s="155"/>
      <c r="YU645" s="155"/>
      <c r="YV645" s="155"/>
      <c r="YW645" s="155"/>
      <c r="YX645" s="155"/>
      <c r="YY645" s="155"/>
      <c r="YZ645" s="155"/>
      <c r="ZA645" s="155"/>
      <c r="ZB645" s="155"/>
      <c r="ZC645" s="155"/>
      <c r="ZD645" s="155"/>
      <c r="ZE645" s="155"/>
      <c r="ZF645" s="155"/>
      <c r="ZG645" s="155"/>
      <c r="ZH645" s="155"/>
      <c r="ZI645" s="155"/>
      <c r="ZJ645" s="155"/>
      <c r="ZK645" s="155"/>
      <c r="ZL645" s="155"/>
      <c r="ZM645" s="155"/>
      <c r="ZN645" s="155"/>
      <c r="ZO645" s="155"/>
      <c r="ZP645" s="155"/>
      <c r="ZQ645" s="155"/>
      <c r="ZR645" s="155"/>
      <c r="ZS645" s="155"/>
      <c r="ZT645" s="155"/>
      <c r="ZU645" s="155"/>
      <c r="ZV645" s="155"/>
      <c r="ZW645" s="155"/>
      <c r="ZX645" s="155"/>
      <c r="ZY645" s="155"/>
      <c r="ZZ645" s="155"/>
      <c r="AAA645" s="155"/>
      <c r="AAB645" s="155"/>
      <c r="AAC645" s="155"/>
      <c r="AAD645" s="155"/>
      <c r="AAE645" s="155"/>
      <c r="AAF645" s="155"/>
      <c r="AAG645" s="155"/>
      <c r="AAH645" s="155"/>
      <c r="AAI645" s="155"/>
      <c r="AAJ645" s="155"/>
      <c r="AAK645" s="155"/>
      <c r="AAL645" s="155"/>
      <c r="AAM645" s="155"/>
      <c r="AAN645" s="155"/>
      <c r="AAO645" s="155"/>
      <c r="AAP645" s="155"/>
      <c r="AAQ645" s="155"/>
      <c r="AAR645" s="155"/>
      <c r="AAS645" s="155"/>
      <c r="AAT645" s="155"/>
      <c r="AAU645" s="155"/>
      <c r="AAV645" s="155"/>
      <c r="AAW645" s="155"/>
      <c r="AAX645" s="155"/>
      <c r="AAY645" s="155"/>
      <c r="AAZ645" s="155"/>
      <c r="ABA645" s="155"/>
      <c r="ABB645" s="155"/>
      <c r="ABC645" s="155"/>
      <c r="ABD645" s="155"/>
      <c r="ABE645" s="155"/>
      <c r="ABF645" s="155"/>
      <c r="ABG645" s="155"/>
      <c r="ABH645" s="155"/>
      <c r="ABI645" s="155"/>
      <c r="ABJ645" s="155"/>
      <c r="ABK645" s="155"/>
      <c r="ABL645" s="155"/>
      <c r="ABM645" s="155"/>
      <c r="ABN645" s="155"/>
      <c r="ABO645" s="155"/>
      <c r="ABP645" s="155"/>
      <c r="ABQ645" s="155"/>
      <c r="ABR645" s="155"/>
      <c r="ABS645" s="155"/>
      <c r="ABT645" s="155"/>
      <c r="ABU645" s="155"/>
      <c r="ABV645" s="155"/>
      <c r="ABW645" s="155"/>
      <c r="ABX645" s="155"/>
      <c r="ABY645" s="155"/>
      <c r="ABZ645" s="155"/>
      <c r="ACA645" s="155"/>
      <c r="ACB645" s="155"/>
      <c r="ACC645" s="155"/>
      <c r="ACD645" s="155"/>
      <c r="ACE645" s="155"/>
      <c r="ACF645" s="155"/>
      <c r="ACG645" s="155"/>
      <c r="ACH645" s="155"/>
      <c r="ACI645" s="155"/>
      <c r="ACJ645" s="155"/>
      <c r="ACK645" s="155"/>
      <c r="ACL645" s="155"/>
      <c r="ACM645" s="155"/>
      <c r="ACN645" s="155"/>
      <c r="ACO645" s="155"/>
      <c r="ACP645" s="155"/>
      <c r="ACQ645" s="155"/>
      <c r="ACR645" s="155"/>
      <c r="ACS645" s="155"/>
      <c r="ACT645" s="155"/>
      <c r="ACU645" s="155"/>
      <c r="ACV645" s="155"/>
      <c r="ACW645" s="155"/>
      <c r="ACX645" s="155"/>
      <c r="ACY645" s="155"/>
      <c r="ACZ645" s="155"/>
      <c r="ADA645" s="155"/>
      <c r="ADB645" s="155"/>
      <c r="ADC645" s="155"/>
      <c r="ADD645" s="155"/>
      <c r="ADE645" s="155"/>
      <c r="ADF645" s="155"/>
      <c r="ADG645" s="155"/>
      <c r="ADH645" s="155"/>
      <c r="ADI645" s="155"/>
      <c r="ADJ645" s="155"/>
      <c r="ADK645" s="155"/>
      <c r="ADL645" s="155"/>
      <c r="ADM645" s="155"/>
      <c r="ADN645" s="155"/>
      <c r="ADO645" s="155"/>
      <c r="ADP645" s="155"/>
      <c r="ADQ645" s="155"/>
      <c r="ADR645" s="155"/>
      <c r="ADS645" s="155"/>
      <c r="ADT645" s="155"/>
      <c r="ADU645" s="155"/>
      <c r="ADV645" s="155"/>
      <c r="ADW645" s="155"/>
      <c r="ADX645" s="155"/>
      <c r="ADY645" s="155"/>
      <c r="ADZ645" s="155"/>
      <c r="AEA645" s="155"/>
      <c r="AEB645" s="155"/>
      <c r="AEC645" s="155"/>
      <c r="AED645" s="155"/>
      <c r="AEE645" s="155"/>
      <c r="AEF645" s="155"/>
      <c r="AEG645" s="155"/>
      <c r="AEH645" s="155"/>
      <c r="AEI645" s="155"/>
      <c r="AEJ645" s="155"/>
      <c r="AEK645" s="155"/>
      <c r="AEL645" s="155"/>
      <c r="AEM645" s="155"/>
      <c r="AEN645" s="155"/>
      <c r="AEO645" s="155"/>
      <c r="AEP645" s="155"/>
      <c r="AEQ645" s="155"/>
      <c r="AER645" s="155"/>
      <c r="AES645" s="155"/>
      <c r="AET645" s="155"/>
      <c r="AEU645" s="155"/>
      <c r="AEV645" s="155"/>
      <c r="AEW645" s="155"/>
      <c r="AEX645" s="155"/>
      <c r="AEY645" s="155"/>
      <c r="AEZ645" s="155"/>
      <c r="AFA645" s="155"/>
      <c r="AFB645" s="155"/>
      <c r="AFC645" s="155"/>
      <c r="AFD645" s="155"/>
      <c r="AFE645" s="155"/>
      <c r="AFF645" s="155"/>
      <c r="AFG645" s="155"/>
      <c r="AFH645" s="155"/>
      <c r="AFI645" s="155"/>
      <c r="AFJ645" s="155"/>
      <c r="AFK645" s="155"/>
      <c r="AFL645" s="155"/>
      <c r="AFM645" s="155"/>
      <c r="AFN645" s="155"/>
      <c r="AFO645" s="155"/>
      <c r="AFP645" s="155"/>
      <c r="AFQ645" s="155"/>
      <c r="AFR645" s="155"/>
      <c r="AFS645" s="155"/>
      <c r="AFT645" s="155"/>
      <c r="AFU645" s="155"/>
      <c r="AFV645" s="155"/>
      <c r="AFW645" s="155"/>
      <c r="AFX645" s="155"/>
      <c r="AFY645" s="155"/>
      <c r="AFZ645" s="155"/>
      <c r="AGA645" s="155"/>
      <c r="AGB645" s="155"/>
      <c r="AGC645" s="155"/>
      <c r="AGD645" s="155"/>
      <c r="AGE645" s="155"/>
      <c r="AGF645" s="155"/>
      <c r="AGG645" s="155"/>
      <c r="AGH645" s="155"/>
      <c r="AGI645" s="155"/>
      <c r="AGJ645" s="155"/>
      <c r="AGK645" s="155"/>
      <c r="AGL645" s="155"/>
      <c r="AGM645" s="155"/>
      <c r="AGN645" s="155"/>
      <c r="AGO645" s="155"/>
      <c r="AGP645" s="155"/>
      <c r="AGQ645" s="155"/>
      <c r="AGR645" s="155"/>
      <c r="AGS645" s="155"/>
      <c r="AGT645" s="155"/>
      <c r="AGU645" s="155"/>
      <c r="AGV645" s="155"/>
      <c r="AGW645" s="155"/>
      <c r="AGX645" s="155"/>
      <c r="AGY645" s="155"/>
      <c r="AGZ645" s="155"/>
      <c r="AHA645" s="155"/>
      <c r="AHB645" s="155"/>
      <c r="AHC645" s="155"/>
      <c r="AHD645" s="155"/>
      <c r="AHE645" s="155"/>
      <c r="AHF645" s="155"/>
      <c r="AHG645" s="155"/>
      <c r="AHH645" s="155"/>
      <c r="AHI645" s="155"/>
      <c r="AHJ645" s="155"/>
      <c r="AHK645" s="155"/>
      <c r="AHL645" s="155"/>
      <c r="AHM645" s="155"/>
      <c r="AHN645" s="155"/>
      <c r="AHO645" s="155"/>
      <c r="AHP645" s="155"/>
      <c r="AHQ645" s="155"/>
      <c r="AHR645" s="155"/>
      <c r="AHS645" s="155"/>
      <c r="AHT645" s="155"/>
      <c r="AHU645" s="155"/>
      <c r="AHV645" s="155"/>
      <c r="AHW645" s="155"/>
      <c r="AHX645" s="155"/>
      <c r="AHY645" s="155"/>
      <c r="AHZ645" s="155"/>
      <c r="AIA645" s="155"/>
      <c r="AIB645" s="155"/>
      <c r="AIC645" s="155"/>
      <c r="AID645" s="155"/>
      <c r="AIE645" s="155"/>
      <c r="AIF645" s="155"/>
      <c r="AIG645" s="155"/>
      <c r="AIH645" s="155"/>
      <c r="AII645" s="155"/>
      <c r="AIJ645" s="155"/>
      <c r="AIK645" s="155"/>
      <c r="AIL645" s="155"/>
      <c r="AIM645" s="155"/>
      <c r="AIN645" s="155"/>
      <c r="AIO645" s="155"/>
      <c r="AIP645" s="155"/>
      <c r="AIQ645" s="155"/>
      <c r="AIR645" s="155"/>
      <c r="AIS645" s="155"/>
      <c r="AIT645" s="155"/>
      <c r="AIU645" s="155"/>
      <c r="AIV645" s="155"/>
      <c r="AIW645" s="155"/>
      <c r="AIX645" s="155"/>
      <c r="AIY645" s="155"/>
      <c r="AIZ645" s="155"/>
      <c r="AJA645" s="155"/>
      <c r="AJB645" s="155"/>
      <c r="AJC645" s="155"/>
      <c r="AJD645" s="155"/>
      <c r="AJE645" s="155"/>
      <c r="AJF645" s="155"/>
      <c r="AJG645" s="155"/>
      <c r="AJH645" s="155"/>
      <c r="AJI645" s="155"/>
      <c r="AJJ645" s="155"/>
      <c r="AJK645" s="155"/>
      <c r="AJL645" s="155"/>
      <c r="AJM645" s="155"/>
      <c r="AJN645" s="155"/>
      <c r="AJO645" s="155"/>
      <c r="AJP645" s="155"/>
      <c r="AJQ645" s="155"/>
      <c r="AJR645" s="155"/>
      <c r="AJS645" s="155"/>
      <c r="AJT645" s="155"/>
      <c r="AJU645" s="155"/>
      <c r="AJV645" s="155"/>
      <c r="AJW645" s="155"/>
      <c r="AJX645" s="155"/>
      <c r="AJY645" s="155"/>
      <c r="AJZ645" s="155"/>
      <c r="AKA645" s="155"/>
      <c r="AKB645" s="155"/>
      <c r="AKC645" s="155"/>
      <c r="AKD645" s="155"/>
      <c r="AKE645" s="155"/>
      <c r="AKF645" s="155"/>
      <c r="AKG645" s="155"/>
      <c r="AKH645" s="155"/>
      <c r="AKI645" s="155"/>
      <c r="AKJ645" s="155"/>
      <c r="AKK645" s="155"/>
      <c r="AKL645" s="155"/>
      <c r="AKM645" s="155"/>
      <c r="AKN645" s="155"/>
      <c r="AKO645" s="155"/>
      <c r="AKP645" s="155"/>
      <c r="AKQ645" s="155"/>
      <c r="AKR645" s="155"/>
      <c r="AKS645" s="155"/>
      <c r="AKT645" s="155"/>
      <c r="AKU645" s="155"/>
      <c r="AKV645" s="155"/>
      <c r="AKW645" s="155"/>
      <c r="AKX645" s="155"/>
      <c r="AKY645" s="155"/>
      <c r="AKZ645" s="155"/>
      <c r="ALA645" s="155"/>
      <c r="ALB645" s="155"/>
      <c r="ALC645" s="155"/>
      <c r="ALD645" s="155"/>
      <c r="ALE645" s="155"/>
      <c r="ALF645" s="155"/>
      <c r="ALG645" s="155"/>
      <c r="ALH645" s="155"/>
      <c r="ALI645" s="155"/>
      <c r="ALJ645" s="155"/>
      <c r="ALK645" s="155"/>
      <c r="ALL645" s="155"/>
      <c r="ALM645" s="155"/>
      <c r="ALN645" s="155"/>
      <c r="ALO645" s="155"/>
      <c r="ALP645" s="155"/>
      <c r="ALQ645" s="155"/>
      <c r="ALR645" s="155"/>
      <c r="ALS645" s="155"/>
      <c r="ALT645" s="155"/>
      <c r="ALU645" s="155"/>
      <c r="ALV645" s="155"/>
      <c r="ALW645" s="155"/>
      <c r="ALX645" s="155"/>
      <c r="ALY645" s="155"/>
      <c r="ALZ645" s="155"/>
      <c r="AMA645" s="155"/>
      <c r="AMB645" s="155"/>
      <c r="AMC645" s="155"/>
      <c r="AMD645" s="155"/>
      <c r="AME645" s="155"/>
      <c r="AMF645" s="155"/>
      <c r="AMG645" s="155"/>
      <c r="AMH645" s="155"/>
      <c r="AMI645" s="155"/>
      <c r="AMJ645" s="155"/>
      <c r="AMK645" s="155"/>
      <c r="AML645" s="155"/>
    </row>
    <row r="646" spans="1:1026" x14ac:dyDescent="0.25">
      <c r="A646" s="258" t="s">
        <v>27027</v>
      </c>
      <c r="B646" s="257">
        <v>646</v>
      </c>
      <c r="C646" s="258" t="s">
        <v>27032</v>
      </c>
      <c r="D646" s="308" t="s">
        <v>27028</v>
      </c>
      <c r="E646" s="277"/>
      <c r="F646" s="278">
        <v>4</v>
      </c>
      <c r="G646" s="280">
        <v>4</v>
      </c>
      <c r="H646" s="280"/>
      <c r="I646" s="489">
        <v>0.13</v>
      </c>
      <c r="J646" s="278"/>
      <c r="K646" s="278">
        <v>2</v>
      </c>
      <c r="L646" s="278"/>
      <c r="M646" s="278"/>
      <c r="N646" s="278"/>
      <c r="O646" s="278"/>
      <c r="P646" s="278"/>
      <c r="Q646" s="278">
        <v>2</v>
      </c>
      <c r="R646" s="278"/>
      <c r="S646" s="278"/>
      <c r="T646" s="278"/>
      <c r="U646" s="278"/>
      <c r="V646" s="278"/>
      <c r="W646" s="283">
        <f t="shared" si="304"/>
        <v>100</v>
      </c>
      <c r="X646" s="283">
        <f t="shared" si="305"/>
        <v>100</v>
      </c>
      <c r="Y646" s="283">
        <f t="shared" si="299"/>
        <v>100</v>
      </c>
      <c r="Z646" s="283">
        <f t="shared" si="306"/>
        <v>100</v>
      </c>
      <c r="AA646" s="283">
        <f t="shared" si="307"/>
        <v>10</v>
      </c>
      <c r="AB646" s="287">
        <f t="shared" si="308"/>
        <v>100</v>
      </c>
      <c r="AC646" s="287">
        <f t="shared" si="309"/>
        <v>100</v>
      </c>
      <c r="AD646" s="287">
        <f t="shared" si="310"/>
        <v>100</v>
      </c>
      <c r="AE646" s="284">
        <f t="shared" si="303"/>
        <v>100</v>
      </c>
      <c r="AF646" s="284">
        <f t="shared" si="302"/>
        <v>100</v>
      </c>
      <c r="AG646" s="268">
        <f t="shared" si="295"/>
        <v>10</v>
      </c>
      <c r="AH646" s="268">
        <f t="shared" si="300"/>
        <v>100</v>
      </c>
      <c r="AI646" s="268">
        <f t="shared" si="297"/>
        <v>100</v>
      </c>
      <c r="AJ646" s="268">
        <f t="shared" si="301"/>
        <v>100</v>
      </c>
      <c r="AK646" s="490">
        <v>1E-3</v>
      </c>
      <c r="AL646" s="277">
        <v>1</v>
      </c>
      <c r="AM646" s="277">
        <v>1</v>
      </c>
      <c r="AN646" s="490"/>
      <c r="AO646" s="277"/>
      <c r="AP646" s="277"/>
      <c r="AQ646" s="277"/>
      <c r="AR646" s="356" t="s">
        <v>756</v>
      </c>
      <c r="AS646" s="356"/>
      <c r="AT646" s="277"/>
      <c r="AU646" s="277"/>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c r="BV646" s="155"/>
      <c r="BW646" s="155"/>
      <c r="BX646" s="155"/>
      <c r="BY646" s="155"/>
      <c r="BZ646" s="155"/>
      <c r="CA646" s="155"/>
      <c r="CB646" s="155"/>
      <c r="CC646" s="155"/>
      <c r="CD646" s="155"/>
      <c r="CE646" s="155"/>
      <c r="CF646" s="155"/>
      <c r="CG646" s="155"/>
      <c r="CH646" s="155"/>
      <c r="CI646" s="155"/>
      <c r="CJ646" s="155"/>
      <c r="CK646" s="155"/>
      <c r="CL646" s="155"/>
      <c r="CM646" s="155"/>
      <c r="CN646" s="155"/>
      <c r="CO646" s="155"/>
      <c r="CP646" s="155"/>
      <c r="CQ646" s="155"/>
      <c r="CR646" s="155"/>
      <c r="CS646" s="155"/>
      <c r="CT646" s="155"/>
      <c r="CU646" s="155"/>
      <c r="CV646" s="155"/>
      <c r="CW646" s="155"/>
      <c r="CX646" s="155"/>
      <c r="CY646" s="155"/>
      <c r="CZ646" s="155"/>
      <c r="DA646" s="155"/>
      <c r="DB646" s="155"/>
      <c r="DC646" s="155"/>
      <c r="DD646" s="155"/>
      <c r="DE646" s="155"/>
      <c r="DF646" s="155"/>
      <c r="DG646" s="155"/>
      <c r="DH646" s="155"/>
      <c r="DI646" s="155"/>
      <c r="DJ646" s="155"/>
      <c r="DK646" s="155"/>
      <c r="DL646" s="155"/>
      <c r="DM646" s="155"/>
      <c r="DN646" s="155"/>
      <c r="DO646" s="155"/>
      <c r="DP646" s="155"/>
      <c r="DQ646" s="155"/>
      <c r="DR646" s="155"/>
      <c r="DS646" s="155"/>
      <c r="DT646" s="155"/>
      <c r="DU646" s="155"/>
      <c r="DV646" s="155"/>
      <c r="DW646" s="155"/>
      <c r="DX646" s="155"/>
      <c r="DY646" s="155"/>
      <c r="DZ646" s="155"/>
      <c r="EA646" s="155"/>
      <c r="EB646" s="155"/>
      <c r="EC646" s="155"/>
      <c r="ED646" s="155"/>
      <c r="EE646" s="155"/>
      <c r="EF646" s="155"/>
      <c r="EG646" s="155"/>
      <c r="EH646" s="155"/>
      <c r="EI646" s="155"/>
      <c r="EJ646" s="155"/>
      <c r="EK646" s="155"/>
      <c r="EL646" s="155"/>
      <c r="EM646" s="155"/>
      <c r="EN646" s="155"/>
      <c r="EO646" s="155"/>
      <c r="EP646" s="155"/>
      <c r="EQ646" s="155"/>
      <c r="ER646" s="155"/>
      <c r="ES646" s="155"/>
      <c r="ET646" s="155"/>
      <c r="EU646" s="155"/>
      <c r="EV646" s="155"/>
      <c r="EW646" s="155"/>
      <c r="EX646" s="155"/>
      <c r="EY646" s="155"/>
      <c r="EZ646" s="155"/>
      <c r="FA646" s="155"/>
      <c r="FB646" s="155"/>
      <c r="FC646" s="155"/>
      <c r="FD646" s="155"/>
      <c r="FE646" s="155"/>
      <c r="FF646" s="155"/>
      <c r="FG646" s="155"/>
      <c r="FH646" s="155"/>
      <c r="FI646" s="155"/>
      <c r="FJ646" s="155"/>
      <c r="FK646" s="155"/>
      <c r="FL646" s="155"/>
      <c r="FM646" s="155"/>
      <c r="FN646" s="155"/>
      <c r="FO646" s="155"/>
      <c r="FP646" s="155"/>
      <c r="FQ646" s="155"/>
      <c r="FR646" s="155"/>
      <c r="FS646" s="155"/>
      <c r="FT646" s="155"/>
      <c r="FU646" s="155"/>
      <c r="FV646" s="155"/>
      <c r="FW646" s="155"/>
      <c r="FX646" s="155"/>
      <c r="FY646" s="155"/>
      <c r="FZ646" s="155"/>
      <c r="GA646" s="155"/>
      <c r="GB646" s="155"/>
      <c r="GC646" s="155"/>
      <c r="GD646" s="155"/>
      <c r="GE646" s="155"/>
      <c r="GF646" s="155"/>
      <c r="GG646" s="155"/>
      <c r="GH646" s="155"/>
      <c r="GI646" s="155"/>
      <c r="GJ646" s="155"/>
      <c r="GK646" s="155"/>
      <c r="GL646" s="155"/>
      <c r="GM646" s="155"/>
      <c r="GN646" s="155"/>
      <c r="GO646" s="155"/>
      <c r="GP646" s="155"/>
      <c r="GQ646" s="155"/>
      <c r="GR646" s="155"/>
      <c r="GS646" s="155"/>
      <c r="GT646" s="155"/>
      <c r="GU646" s="155"/>
      <c r="GV646" s="155"/>
      <c r="GW646" s="155"/>
      <c r="GX646" s="155"/>
      <c r="GY646" s="155"/>
      <c r="GZ646" s="155"/>
      <c r="HA646" s="155"/>
      <c r="HB646" s="155"/>
      <c r="HC646" s="155"/>
      <c r="HD646" s="155"/>
      <c r="HE646" s="155"/>
      <c r="HF646" s="155"/>
      <c r="HG646" s="155"/>
      <c r="HH646" s="155"/>
      <c r="HI646" s="155"/>
      <c r="HJ646" s="155"/>
      <c r="HK646" s="155"/>
      <c r="HL646" s="155"/>
      <c r="HM646" s="155"/>
      <c r="HN646" s="155"/>
      <c r="HO646" s="155"/>
      <c r="HP646" s="155"/>
      <c r="HQ646" s="155"/>
      <c r="HR646" s="155"/>
      <c r="HS646" s="155"/>
      <c r="HT646" s="155"/>
      <c r="HU646" s="155"/>
      <c r="HV646" s="155"/>
      <c r="HW646" s="155"/>
      <c r="HX646" s="155"/>
      <c r="HY646" s="155"/>
      <c r="HZ646" s="155"/>
      <c r="IA646" s="155"/>
      <c r="IB646" s="155"/>
      <c r="IC646" s="155"/>
      <c r="ID646" s="155"/>
      <c r="IE646" s="155"/>
      <c r="IF646" s="155"/>
      <c r="IG646" s="155"/>
      <c r="IH646" s="155"/>
      <c r="II646" s="155"/>
      <c r="IJ646" s="155"/>
      <c r="IK646" s="155"/>
      <c r="IL646" s="155"/>
      <c r="IM646" s="155"/>
      <c r="IN646" s="155"/>
      <c r="IO646" s="155"/>
      <c r="IP646" s="155"/>
      <c r="IQ646" s="155"/>
      <c r="IR646" s="155"/>
      <c r="IS646" s="155"/>
      <c r="IT646" s="155"/>
      <c r="IU646" s="155"/>
      <c r="IV646" s="155"/>
      <c r="IW646" s="155"/>
      <c r="IX646" s="155"/>
      <c r="IY646" s="155"/>
      <c r="IZ646" s="155"/>
      <c r="JA646" s="155"/>
      <c r="JB646" s="155"/>
      <c r="JC646" s="155"/>
      <c r="JD646" s="155"/>
      <c r="JE646" s="155"/>
      <c r="JF646" s="155"/>
      <c r="JG646" s="155"/>
      <c r="JH646" s="155"/>
      <c r="JI646" s="155"/>
      <c r="JJ646" s="155"/>
      <c r="JK646" s="155"/>
      <c r="JL646" s="155"/>
      <c r="JM646" s="155"/>
      <c r="JN646" s="155"/>
      <c r="JO646" s="155"/>
      <c r="JP646" s="155"/>
      <c r="JQ646" s="155"/>
      <c r="JR646" s="155"/>
      <c r="JS646" s="155"/>
      <c r="JT646" s="155"/>
      <c r="JU646" s="155"/>
      <c r="JV646" s="155"/>
      <c r="JW646" s="155"/>
      <c r="JX646" s="155"/>
      <c r="JY646" s="155"/>
      <c r="JZ646" s="155"/>
      <c r="KA646" s="155"/>
      <c r="KB646" s="155"/>
      <c r="KC646" s="155"/>
      <c r="KD646" s="155"/>
      <c r="KE646" s="155"/>
      <c r="KF646" s="155"/>
      <c r="KG646" s="155"/>
      <c r="KH646" s="155"/>
      <c r="KI646" s="155"/>
      <c r="KJ646" s="155"/>
      <c r="KK646" s="155"/>
      <c r="KL646" s="155"/>
      <c r="KM646" s="155"/>
      <c r="KN646" s="155"/>
      <c r="KO646" s="155"/>
      <c r="KP646" s="155"/>
      <c r="KQ646" s="155"/>
      <c r="KR646" s="155"/>
      <c r="KS646" s="155"/>
      <c r="KT646" s="155"/>
      <c r="KU646" s="155"/>
      <c r="KV646" s="155"/>
      <c r="KW646" s="155"/>
      <c r="KX646" s="155"/>
      <c r="KY646" s="155"/>
      <c r="KZ646" s="155"/>
      <c r="LA646" s="155"/>
      <c r="LB646" s="155"/>
      <c r="LC646" s="155"/>
      <c r="LD646" s="155"/>
      <c r="LE646" s="155"/>
      <c r="LF646" s="155"/>
      <c r="LG646" s="155"/>
      <c r="LH646" s="155"/>
      <c r="LI646" s="155"/>
      <c r="LJ646" s="155"/>
      <c r="LK646" s="155"/>
      <c r="LL646" s="155"/>
      <c r="LM646" s="155"/>
      <c r="LN646" s="155"/>
      <c r="LO646" s="155"/>
      <c r="LP646" s="155"/>
      <c r="LQ646" s="155"/>
      <c r="LR646" s="155"/>
      <c r="LS646" s="155"/>
      <c r="LT646" s="155"/>
      <c r="LU646" s="155"/>
      <c r="LV646" s="155"/>
      <c r="LW646" s="155"/>
      <c r="LX646" s="155"/>
      <c r="LY646" s="155"/>
      <c r="LZ646" s="155"/>
      <c r="MA646" s="155"/>
      <c r="MB646" s="155"/>
      <c r="MC646" s="155"/>
      <c r="MD646" s="155"/>
      <c r="ME646" s="155"/>
      <c r="MF646" s="155"/>
      <c r="MG646" s="155"/>
      <c r="MH646" s="155"/>
      <c r="MI646" s="155"/>
      <c r="MJ646" s="155"/>
      <c r="MK646" s="155"/>
      <c r="ML646" s="155"/>
      <c r="MM646" s="155"/>
      <c r="MN646" s="155"/>
      <c r="MO646" s="155"/>
      <c r="MP646" s="155"/>
      <c r="MQ646" s="155"/>
      <c r="MR646" s="155"/>
      <c r="MS646" s="155"/>
      <c r="MT646" s="155"/>
      <c r="MU646" s="155"/>
      <c r="MV646" s="155"/>
      <c r="MW646" s="155"/>
      <c r="MX646" s="155"/>
      <c r="MY646" s="155"/>
      <c r="MZ646" s="155"/>
      <c r="NA646" s="155"/>
      <c r="NB646" s="155"/>
      <c r="NC646" s="155"/>
      <c r="ND646" s="155"/>
      <c r="NE646" s="155"/>
      <c r="NF646" s="155"/>
      <c r="NG646" s="155"/>
      <c r="NH646" s="155"/>
      <c r="NI646" s="155"/>
      <c r="NJ646" s="155"/>
      <c r="NK646" s="155"/>
      <c r="NL646" s="155"/>
      <c r="NM646" s="155"/>
      <c r="NN646" s="155"/>
      <c r="NO646" s="155"/>
      <c r="NP646" s="155"/>
      <c r="NQ646" s="155"/>
      <c r="NR646" s="155"/>
      <c r="NS646" s="155"/>
      <c r="NT646" s="155"/>
      <c r="NU646" s="155"/>
      <c r="NV646" s="155"/>
      <c r="NW646" s="155"/>
      <c r="NX646" s="155"/>
      <c r="NY646" s="155"/>
      <c r="NZ646" s="155"/>
      <c r="OA646" s="155"/>
      <c r="OB646" s="155"/>
      <c r="OC646" s="155"/>
      <c r="OD646" s="155"/>
      <c r="OE646" s="155"/>
      <c r="OF646" s="155"/>
      <c r="OG646" s="155"/>
      <c r="OH646" s="155"/>
      <c r="OI646" s="155"/>
      <c r="OJ646" s="155"/>
      <c r="OK646" s="155"/>
      <c r="OL646" s="155"/>
      <c r="OM646" s="155"/>
      <c r="ON646" s="155"/>
      <c r="OO646" s="155"/>
      <c r="OP646" s="155"/>
      <c r="OQ646" s="155"/>
      <c r="OR646" s="155"/>
      <c r="OS646" s="155"/>
      <c r="OT646" s="155"/>
      <c r="OU646" s="155"/>
      <c r="OV646" s="155"/>
      <c r="OW646" s="155"/>
      <c r="OX646" s="155"/>
      <c r="OY646" s="155"/>
      <c r="OZ646" s="155"/>
      <c r="PA646" s="155"/>
      <c r="PB646" s="155"/>
      <c r="PC646" s="155"/>
      <c r="PD646" s="155"/>
      <c r="PE646" s="155"/>
      <c r="PF646" s="155"/>
      <c r="PG646" s="155"/>
      <c r="PH646" s="155"/>
      <c r="PI646" s="155"/>
      <c r="PJ646" s="155"/>
      <c r="PK646" s="155"/>
      <c r="PL646" s="155"/>
      <c r="PM646" s="155"/>
      <c r="PN646" s="155"/>
      <c r="PO646" s="155"/>
      <c r="PP646" s="155"/>
      <c r="PQ646" s="155"/>
      <c r="PR646" s="155"/>
      <c r="PS646" s="155"/>
      <c r="PT646" s="155"/>
      <c r="PU646" s="155"/>
      <c r="PV646" s="155"/>
      <c r="PW646" s="155"/>
      <c r="PX646" s="155"/>
      <c r="PY646" s="155"/>
      <c r="PZ646" s="155"/>
      <c r="QA646" s="155"/>
      <c r="QB646" s="155"/>
      <c r="QC646" s="155"/>
      <c r="QD646" s="155"/>
      <c r="QE646" s="155"/>
      <c r="QF646" s="155"/>
      <c r="QG646" s="155"/>
      <c r="QH646" s="155"/>
      <c r="QI646" s="155"/>
      <c r="QJ646" s="155"/>
      <c r="QK646" s="155"/>
      <c r="QL646" s="155"/>
      <c r="QM646" s="155"/>
      <c r="QN646" s="155"/>
      <c r="QO646" s="155"/>
      <c r="QP646" s="155"/>
      <c r="QQ646" s="155"/>
      <c r="QR646" s="155"/>
      <c r="QS646" s="155"/>
      <c r="QT646" s="155"/>
      <c r="QU646" s="155"/>
      <c r="QV646" s="155"/>
      <c r="QW646" s="155"/>
      <c r="QX646" s="155"/>
      <c r="QY646" s="155"/>
      <c r="QZ646" s="155"/>
      <c r="RA646" s="155"/>
      <c r="RB646" s="155"/>
      <c r="RC646" s="155"/>
      <c r="RD646" s="155"/>
      <c r="RE646" s="155"/>
      <c r="RF646" s="155"/>
      <c r="RG646" s="155"/>
      <c r="RH646" s="155"/>
      <c r="RI646" s="155"/>
      <c r="RJ646" s="155"/>
      <c r="RK646" s="155"/>
      <c r="RL646" s="155"/>
      <c r="RM646" s="155"/>
      <c r="RN646" s="155"/>
      <c r="RO646" s="155"/>
      <c r="RP646" s="155"/>
      <c r="RQ646" s="155"/>
      <c r="RR646" s="155"/>
      <c r="RS646" s="155"/>
      <c r="RT646" s="155"/>
      <c r="RU646" s="155"/>
      <c r="RV646" s="155"/>
      <c r="RW646" s="155"/>
      <c r="RX646" s="155"/>
      <c r="RY646" s="155"/>
      <c r="RZ646" s="155"/>
      <c r="SA646" s="155"/>
      <c r="SB646" s="155"/>
      <c r="SC646" s="155"/>
      <c r="SD646" s="155"/>
      <c r="SE646" s="155"/>
      <c r="SF646" s="155"/>
      <c r="SG646" s="155"/>
      <c r="SH646" s="155"/>
      <c r="SI646" s="155"/>
      <c r="SJ646" s="155"/>
      <c r="SK646" s="155"/>
      <c r="SL646" s="155"/>
      <c r="SM646" s="155"/>
      <c r="SN646" s="155"/>
      <c r="SO646" s="155"/>
      <c r="SP646" s="155"/>
      <c r="SQ646" s="155"/>
      <c r="SR646" s="155"/>
      <c r="SS646" s="155"/>
      <c r="ST646" s="155"/>
      <c r="SU646" s="155"/>
      <c r="SV646" s="155"/>
      <c r="SW646" s="155"/>
      <c r="SX646" s="155"/>
      <c r="SY646" s="155"/>
      <c r="SZ646" s="155"/>
      <c r="TA646" s="155"/>
      <c r="TB646" s="155"/>
      <c r="TC646" s="155"/>
      <c r="TD646" s="155"/>
      <c r="TE646" s="155"/>
      <c r="TF646" s="155"/>
      <c r="TG646" s="155"/>
      <c r="TH646" s="155"/>
      <c r="TI646" s="155"/>
      <c r="TJ646" s="155"/>
      <c r="TK646" s="155"/>
      <c r="TL646" s="155"/>
      <c r="TM646" s="155"/>
      <c r="TN646" s="155"/>
      <c r="TO646" s="155"/>
      <c r="TP646" s="155"/>
      <c r="TQ646" s="155"/>
      <c r="TR646" s="155"/>
      <c r="TS646" s="155"/>
      <c r="TT646" s="155"/>
      <c r="TU646" s="155"/>
      <c r="TV646" s="155"/>
      <c r="TW646" s="155"/>
      <c r="TX646" s="155"/>
      <c r="TY646" s="155"/>
      <c r="TZ646" s="155"/>
      <c r="UA646" s="155"/>
      <c r="UB646" s="155"/>
      <c r="UC646" s="155"/>
      <c r="UD646" s="155"/>
      <c r="UE646" s="155"/>
      <c r="UF646" s="155"/>
      <c r="UG646" s="155"/>
      <c r="UH646" s="155"/>
      <c r="UI646" s="155"/>
      <c r="UJ646" s="155"/>
      <c r="UK646" s="155"/>
      <c r="UL646" s="155"/>
      <c r="UM646" s="155"/>
      <c r="UN646" s="155"/>
      <c r="UO646" s="155"/>
      <c r="UP646" s="155"/>
      <c r="UQ646" s="155"/>
      <c r="UR646" s="155"/>
      <c r="US646" s="155"/>
      <c r="UT646" s="155"/>
      <c r="UU646" s="155"/>
      <c r="UV646" s="155"/>
      <c r="UW646" s="155"/>
      <c r="UX646" s="155"/>
      <c r="UY646" s="155"/>
      <c r="UZ646" s="155"/>
      <c r="VA646" s="155"/>
      <c r="VB646" s="155"/>
      <c r="VC646" s="155"/>
      <c r="VD646" s="155"/>
      <c r="VE646" s="155"/>
      <c r="VF646" s="155"/>
      <c r="VG646" s="155"/>
      <c r="VH646" s="155"/>
      <c r="VI646" s="155"/>
      <c r="VJ646" s="155"/>
      <c r="VK646" s="155"/>
      <c r="VL646" s="155"/>
      <c r="VM646" s="155"/>
      <c r="VN646" s="155"/>
      <c r="VO646" s="155"/>
      <c r="VP646" s="155"/>
      <c r="VQ646" s="155"/>
      <c r="VR646" s="155"/>
      <c r="VS646" s="155"/>
      <c r="VT646" s="155"/>
      <c r="VU646" s="155"/>
      <c r="VV646" s="155"/>
      <c r="VW646" s="155"/>
      <c r="VX646" s="155"/>
      <c r="VY646" s="155"/>
      <c r="VZ646" s="155"/>
      <c r="WA646" s="155"/>
      <c r="WB646" s="155"/>
      <c r="WC646" s="155"/>
      <c r="WD646" s="155"/>
      <c r="WE646" s="155"/>
      <c r="WF646" s="155"/>
      <c r="WG646" s="155"/>
      <c r="WH646" s="155"/>
      <c r="WI646" s="155"/>
      <c r="WJ646" s="155"/>
      <c r="WK646" s="155"/>
      <c r="WL646" s="155"/>
      <c r="WM646" s="155"/>
      <c r="WN646" s="155"/>
      <c r="WO646" s="155"/>
      <c r="WP646" s="155"/>
      <c r="WQ646" s="155"/>
      <c r="WR646" s="155"/>
      <c r="WS646" s="155"/>
      <c r="WT646" s="155"/>
      <c r="WU646" s="155"/>
      <c r="WV646" s="155"/>
      <c r="WW646" s="155"/>
      <c r="WX646" s="155"/>
      <c r="WY646" s="155"/>
      <c r="WZ646" s="155"/>
      <c r="XA646" s="155"/>
      <c r="XB646" s="155"/>
      <c r="XC646" s="155"/>
      <c r="XD646" s="155"/>
      <c r="XE646" s="155"/>
      <c r="XF646" s="155"/>
      <c r="XG646" s="155"/>
      <c r="XH646" s="155"/>
      <c r="XI646" s="155"/>
      <c r="XJ646" s="155"/>
      <c r="XK646" s="155"/>
      <c r="XL646" s="155"/>
      <c r="XM646" s="155"/>
      <c r="XN646" s="155"/>
      <c r="XO646" s="155"/>
      <c r="XP646" s="155"/>
      <c r="XQ646" s="155"/>
      <c r="XR646" s="155"/>
      <c r="XS646" s="155"/>
      <c r="XT646" s="155"/>
      <c r="XU646" s="155"/>
      <c r="XV646" s="155"/>
      <c r="XW646" s="155"/>
      <c r="XX646" s="155"/>
      <c r="XY646" s="155"/>
      <c r="XZ646" s="155"/>
      <c r="YA646" s="155"/>
      <c r="YB646" s="155"/>
      <c r="YC646" s="155"/>
      <c r="YD646" s="155"/>
      <c r="YE646" s="155"/>
      <c r="YF646" s="155"/>
      <c r="YG646" s="155"/>
      <c r="YH646" s="155"/>
      <c r="YI646" s="155"/>
      <c r="YJ646" s="155"/>
      <c r="YK646" s="155"/>
      <c r="YL646" s="155"/>
      <c r="YM646" s="155"/>
      <c r="YN646" s="155"/>
      <c r="YO646" s="155"/>
      <c r="YP646" s="155"/>
      <c r="YQ646" s="155"/>
      <c r="YR646" s="155"/>
      <c r="YS646" s="155"/>
      <c r="YT646" s="155"/>
      <c r="YU646" s="155"/>
      <c r="YV646" s="155"/>
      <c r="YW646" s="155"/>
      <c r="YX646" s="155"/>
      <c r="YY646" s="155"/>
      <c r="YZ646" s="155"/>
      <c r="ZA646" s="155"/>
      <c r="ZB646" s="155"/>
      <c r="ZC646" s="155"/>
      <c r="ZD646" s="155"/>
      <c r="ZE646" s="155"/>
      <c r="ZF646" s="155"/>
      <c r="ZG646" s="155"/>
      <c r="ZH646" s="155"/>
      <c r="ZI646" s="155"/>
      <c r="ZJ646" s="155"/>
      <c r="ZK646" s="155"/>
      <c r="ZL646" s="155"/>
      <c r="ZM646" s="155"/>
      <c r="ZN646" s="155"/>
      <c r="ZO646" s="155"/>
      <c r="ZP646" s="155"/>
      <c r="ZQ646" s="155"/>
      <c r="ZR646" s="155"/>
      <c r="ZS646" s="155"/>
      <c r="ZT646" s="155"/>
      <c r="ZU646" s="155"/>
      <c r="ZV646" s="155"/>
      <c r="ZW646" s="155"/>
      <c r="ZX646" s="155"/>
      <c r="ZY646" s="155"/>
      <c r="ZZ646" s="155"/>
      <c r="AAA646" s="155"/>
      <c r="AAB646" s="155"/>
      <c r="AAC646" s="155"/>
      <c r="AAD646" s="155"/>
      <c r="AAE646" s="155"/>
      <c r="AAF646" s="155"/>
      <c r="AAG646" s="155"/>
      <c r="AAH646" s="155"/>
      <c r="AAI646" s="155"/>
      <c r="AAJ646" s="155"/>
      <c r="AAK646" s="155"/>
      <c r="AAL646" s="155"/>
      <c r="AAM646" s="155"/>
      <c r="AAN646" s="155"/>
      <c r="AAO646" s="155"/>
      <c r="AAP646" s="155"/>
      <c r="AAQ646" s="155"/>
      <c r="AAR646" s="155"/>
      <c r="AAS646" s="155"/>
      <c r="AAT646" s="155"/>
      <c r="AAU646" s="155"/>
      <c r="AAV646" s="155"/>
      <c r="AAW646" s="155"/>
      <c r="AAX646" s="155"/>
      <c r="AAY646" s="155"/>
      <c r="AAZ646" s="155"/>
      <c r="ABA646" s="155"/>
      <c r="ABB646" s="155"/>
      <c r="ABC646" s="155"/>
      <c r="ABD646" s="155"/>
      <c r="ABE646" s="155"/>
      <c r="ABF646" s="155"/>
      <c r="ABG646" s="155"/>
      <c r="ABH646" s="155"/>
      <c r="ABI646" s="155"/>
      <c r="ABJ646" s="155"/>
      <c r="ABK646" s="155"/>
      <c r="ABL646" s="155"/>
      <c r="ABM646" s="155"/>
      <c r="ABN646" s="155"/>
      <c r="ABO646" s="155"/>
      <c r="ABP646" s="155"/>
      <c r="ABQ646" s="155"/>
      <c r="ABR646" s="155"/>
      <c r="ABS646" s="155"/>
      <c r="ABT646" s="155"/>
      <c r="ABU646" s="155"/>
      <c r="ABV646" s="155"/>
      <c r="ABW646" s="155"/>
      <c r="ABX646" s="155"/>
      <c r="ABY646" s="155"/>
      <c r="ABZ646" s="155"/>
      <c r="ACA646" s="155"/>
      <c r="ACB646" s="155"/>
      <c r="ACC646" s="155"/>
      <c r="ACD646" s="155"/>
      <c r="ACE646" s="155"/>
      <c r="ACF646" s="155"/>
      <c r="ACG646" s="155"/>
      <c r="ACH646" s="155"/>
      <c r="ACI646" s="155"/>
      <c r="ACJ646" s="155"/>
      <c r="ACK646" s="155"/>
      <c r="ACL646" s="155"/>
      <c r="ACM646" s="155"/>
      <c r="ACN646" s="155"/>
      <c r="ACO646" s="155"/>
      <c r="ACP646" s="155"/>
      <c r="ACQ646" s="155"/>
      <c r="ACR646" s="155"/>
      <c r="ACS646" s="155"/>
      <c r="ACT646" s="155"/>
      <c r="ACU646" s="155"/>
      <c r="ACV646" s="155"/>
      <c r="ACW646" s="155"/>
      <c r="ACX646" s="155"/>
      <c r="ACY646" s="155"/>
      <c r="ACZ646" s="155"/>
      <c r="ADA646" s="155"/>
      <c r="ADB646" s="155"/>
      <c r="ADC646" s="155"/>
      <c r="ADD646" s="155"/>
      <c r="ADE646" s="155"/>
      <c r="ADF646" s="155"/>
      <c r="ADG646" s="155"/>
      <c r="ADH646" s="155"/>
      <c r="ADI646" s="155"/>
      <c r="ADJ646" s="155"/>
      <c r="ADK646" s="155"/>
      <c r="ADL646" s="155"/>
      <c r="ADM646" s="155"/>
      <c r="ADN646" s="155"/>
      <c r="ADO646" s="155"/>
      <c r="ADP646" s="155"/>
      <c r="ADQ646" s="155"/>
      <c r="ADR646" s="155"/>
      <c r="ADS646" s="155"/>
      <c r="ADT646" s="155"/>
      <c r="ADU646" s="155"/>
      <c r="ADV646" s="155"/>
      <c r="ADW646" s="155"/>
      <c r="ADX646" s="155"/>
      <c r="ADY646" s="155"/>
      <c r="ADZ646" s="155"/>
      <c r="AEA646" s="155"/>
      <c r="AEB646" s="155"/>
      <c r="AEC646" s="155"/>
      <c r="AED646" s="155"/>
      <c r="AEE646" s="155"/>
      <c r="AEF646" s="155"/>
      <c r="AEG646" s="155"/>
      <c r="AEH646" s="155"/>
      <c r="AEI646" s="155"/>
      <c r="AEJ646" s="155"/>
      <c r="AEK646" s="155"/>
      <c r="AEL646" s="155"/>
      <c r="AEM646" s="155"/>
      <c r="AEN646" s="155"/>
      <c r="AEO646" s="155"/>
      <c r="AEP646" s="155"/>
      <c r="AEQ646" s="155"/>
      <c r="AER646" s="155"/>
      <c r="AES646" s="155"/>
      <c r="AET646" s="155"/>
      <c r="AEU646" s="155"/>
      <c r="AEV646" s="155"/>
      <c r="AEW646" s="155"/>
      <c r="AEX646" s="155"/>
      <c r="AEY646" s="155"/>
      <c r="AEZ646" s="155"/>
      <c r="AFA646" s="155"/>
      <c r="AFB646" s="155"/>
      <c r="AFC646" s="155"/>
      <c r="AFD646" s="155"/>
      <c r="AFE646" s="155"/>
      <c r="AFF646" s="155"/>
      <c r="AFG646" s="155"/>
      <c r="AFH646" s="155"/>
      <c r="AFI646" s="155"/>
      <c r="AFJ646" s="155"/>
      <c r="AFK646" s="155"/>
      <c r="AFL646" s="155"/>
      <c r="AFM646" s="155"/>
      <c r="AFN646" s="155"/>
      <c r="AFO646" s="155"/>
      <c r="AFP646" s="155"/>
      <c r="AFQ646" s="155"/>
      <c r="AFR646" s="155"/>
      <c r="AFS646" s="155"/>
      <c r="AFT646" s="155"/>
      <c r="AFU646" s="155"/>
      <c r="AFV646" s="155"/>
      <c r="AFW646" s="155"/>
      <c r="AFX646" s="155"/>
      <c r="AFY646" s="155"/>
      <c r="AFZ646" s="155"/>
      <c r="AGA646" s="155"/>
      <c r="AGB646" s="155"/>
      <c r="AGC646" s="155"/>
      <c r="AGD646" s="155"/>
      <c r="AGE646" s="155"/>
      <c r="AGF646" s="155"/>
      <c r="AGG646" s="155"/>
      <c r="AGH646" s="155"/>
      <c r="AGI646" s="155"/>
      <c r="AGJ646" s="155"/>
      <c r="AGK646" s="155"/>
      <c r="AGL646" s="155"/>
      <c r="AGM646" s="155"/>
      <c r="AGN646" s="155"/>
      <c r="AGO646" s="155"/>
      <c r="AGP646" s="155"/>
      <c r="AGQ646" s="155"/>
      <c r="AGR646" s="155"/>
      <c r="AGS646" s="155"/>
      <c r="AGT646" s="155"/>
      <c r="AGU646" s="155"/>
      <c r="AGV646" s="155"/>
      <c r="AGW646" s="155"/>
      <c r="AGX646" s="155"/>
      <c r="AGY646" s="155"/>
      <c r="AGZ646" s="155"/>
      <c r="AHA646" s="155"/>
      <c r="AHB646" s="155"/>
      <c r="AHC646" s="155"/>
      <c r="AHD646" s="155"/>
      <c r="AHE646" s="155"/>
      <c r="AHF646" s="155"/>
      <c r="AHG646" s="155"/>
      <c r="AHH646" s="155"/>
      <c r="AHI646" s="155"/>
      <c r="AHJ646" s="155"/>
      <c r="AHK646" s="155"/>
      <c r="AHL646" s="155"/>
      <c r="AHM646" s="155"/>
      <c r="AHN646" s="155"/>
      <c r="AHO646" s="155"/>
      <c r="AHP646" s="155"/>
      <c r="AHQ646" s="155"/>
      <c r="AHR646" s="155"/>
      <c r="AHS646" s="155"/>
      <c r="AHT646" s="155"/>
      <c r="AHU646" s="155"/>
      <c r="AHV646" s="155"/>
      <c r="AHW646" s="155"/>
      <c r="AHX646" s="155"/>
      <c r="AHY646" s="155"/>
      <c r="AHZ646" s="155"/>
      <c r="AIA646" s="155"/>
      <c r="AIB646" s="155"/>
      <c r="AIC646" s="155"/>
      <c r="AID646" s="155"/>
      <c r="AIE646" s="155"/>
      <c r="AIF646" s="155"/>
      <c r="AIG646" s="155"/>
      <c r="AIH646" s="155"/>
      <c r="AII646" s="155"/>
      <c r="AIJ646" s="155"/>
      <c r="AIK646" s="155"/>
      <c r="AIL646" s="155"/>
      <c r="AIM646" s="155"/>
      <c r="AIN646" s="155"/>
      <c r="AIO646" s="155"/>
      <c r="AIP646" s="155"/>
      <c r="AIQ646" s="155"/>
      <c r="AIR646" s="155"/>
      <c r="AIS646" s="155"/>
      <c r="AIT646" s="155"/>
      <c r="AIU646" s="155"/>
      <c r="AIV646" s="155"/>
      <c r="AIW646" s="155"/>
      <c r="AIX646" s="155"/>
      <c r="AIY646" s="155"/>
      <c r="AIZ646" s="155"/>
      <c r="AJA646" s="155"/>
      <c r="AJB646" s="155"/>
      <c r="AJC646" s="155"/>
      <c r="AJD646" s="155"/>
      <c r="AJE646" s="155"/>
      <c r="AJF646" s="155"/>
      <c r="AJG646" s="155"/>
      <c r="AJH646" s="155"/>
      <c r="AJI646" s="155"/>
      <c r="AJJ646" s="155"/>
      <c r="AJK646" s="155"/>
      <c r="AJL646" s="155"/>
      <c r="AJM646" s="155"/>
      <c r="AJN646" s="155"/>
      <c r="AJO646" s="155"/>
      <c r="AJP646" s="155"/>
      <c r="AJQ646" s="155"/>
      <c r="AJR646" s="155"/>
      <c r="AJS646" s="155"/>
      <c r="AJT646" s="155"/>
      <c r="AJU646" s="155"/>
      <c r="AJV646" s="155"/>
      <c r="AJW646" s="155"/>
      <c r="AJX646" s="155"/>
      <c r="AJY646" s="155"/>
      <c r="AJZ646" s="155"/>
      <c r="AKA646" s="155"/>
      <c r="AKB646" s="155"/>
      <c r="AKC646" s="155"/>
      <c r="AKD646" s="155"/>
      <c r="AKE646" s="155"/>
      <c r="AKF646" s="155"/>
      <c r="AKG646" s="155"/>
      <c r="AKH646" s="155"/>
      <c r="AKI646" s="155"/>
      <c r="AKJ646" s="155"/>
      <c r="AKK646" s="155"/>
      <c r="AKL646" s="155"/>
      <c r="AKM646" s="155"/>
      <c r="AKN646" s="155"/>
      <c r="AKO646" s="155"/>
      <c r="AKP646" s="155"/>
      <c r="AKQ646" s="155"/>
      <c r="AKR646" s="155"/>
      <c r="AKS646" s="155"/>
      <c r="AKT646" s="155"/>
      <c r="AKU646" s="155"/>
      <c r="AKV646" s="155"/>
      <c r="AKW646" s="155"/>
      <c r="AKX646" s="155"/>
      <c r="AKY646" s="155"/>
      <c r="AKZ646" s="155"/>
      <c r="ALA646" s="155"/>
      <c r="ALB646" s="155"/>
      <c r="ALC646" s="155"/>
      <c r="ALD646" s="155"/>
      <c r="ALE646" s="155"/>
      <c r="ALF646" s="155"/>
      <c r="ALG646" s="155"/>
      <c r="ALH646" s="155"/>
      <c r="ALI646" s="155"/>
      <c r="ALJ646" s="155"/>
      <c r="ALK646" s="155"/>
      <c r="ALL646" s="155"/>
      <c r="ALM646" s="155"/>
      <c r="ALN646" s="155"/>
      <c r="ALO646" s="155"/>
      <c r="ALP646" s="155"/>
      <c r="ALQ646" s="155"/>
      <c r="ALR646" s="155"/>
      <c r="ALS646" s="155"/>
      <c r="ALT646" s="155"/>
      <c r="ALU646" s="155"/>
      <c r="ALV646" s="155"/>
      <c r="ALW646" s="155"/>
      <c r="ALX646" s="155"/>
      <c r="ALY646" s="155"/>
      <c r="ALZ646" s="155"/>
      <c r="AMA646" s="155"/>
      <c r="AMB646" s="155"/>
      <c r="AMC646" s="155"/>
      <c r="AMD646" s="155"/>
      <c r="AME646" s="155"/>
      <c r="AMF646" s="155"/>
      <c r="AMG646" s="155"/>
      <c r="AMH646" s="155"/>
      <c r="AMI646" s="155"/>
      <c r="AMJ646" s="155"/>
      <c r="AMK646" s="155"/>
      <c r="AML646" s="155"/>
    </row>
    <row r="647" spans="1:1026" x14ac:dyDescent="0.25">
      <c r="A647" s="258" t="s">
        <v>27029</v>
      </c>
      <c r="B647" s="257">
        <v>647</v>
      </c>
      <c r="C647" s="258" t="s">
        <v>27030</v>
      </c>
      <c r="D647" s="308" t="s">
        <v>27031</v>
      </c>
      <c r="E647" s="277"/>
      <c r="F647" s="278">
        <v>4</v>
      </c>
      <c r="G647" s="278"/>
      <c r="H647" s="280"/>
      <c r="I647" s="489">
        <v>7.3</v>
      </c>
      <c r="J647" s="278"/>
      <c r="K647" s="278"/>
      <c r="L647" s="278" t="s">
        <v>748</v>
      </c>
      <c r="M647" s="278"/>
      <c r="N647" s="278"/>
      <c r="O647" s="278"/>
      <c r="P647" s="278"/>
      <c r="Q647" s="278">
        <v>2</v>
      </c>
      <c r="R647" s="278"/>
      <c r="S647" s="278"/>
      <c r="T647" s="278"/>
      <c r="U647" s="278"/>
      <c r="V647" s="278"/>
      <c r="W647" s="283">
        <f t="shared" si="304"/>
        <v>100</v>
      </c>
      <c r="X647" s="283">
        <f t="shared" si="305"/>
        <v>100</v>
      </c>
      <c r="Y647" s="283">
        <f t="shared" si="299"/>
        <v>100</v>
      </c>
      <c r="Z647" s="283">
        <f t="shared" si="306"/>
        <v>100</v>
      </c>
      <c r="AA647" s="283">
        <f t="shared" si="307"/>
        <v>10</v>
      </c>
      <c r="AB647" s="287">
        <f t="shared" si="308"/>
        <v>100</v>
      </c>
      <c r="AC647" s="287">
        <f t="shared" si="309"/>
        <v>100</v>
      </c>
      <c r="AD647" s="287">
        <f t="shared" si="310"/>
        <v>100</v>
      </c>
      <c r="AE647" s="284">
        <f t="shared" si="303"/>
        <v>1</v>
      </c>
      <c r="AF647" s="284">
        <f t="shared" si="302"/>
        <v>100</v>
      </c>
      <c r="AG647" s="268">
        <f t="shared" si="295"/>
        <v>100</v>
      </c>
      <c r="AH647" s="268">
        <f t="shared" si="300"/>
        <v>100</v>
      </c>
      <c r="AI647" s="268">
        <f t="shared" si="297"/>
        <v>100</v>
      </c>
      <c r="AJ647" s="268">
        <f t="shared" si="301"/>
        <v>100</v>
      </c>
      <c r="AK647" s="490">
        <v>1.8699999999999999E-4</v>
      </c>
      <c r="AL647" s="277">
        <v>1</v>
      </c>
      <c r="AM647" s="277">
        <v>1</v>
      </c>
      <c r="AN647" s="490"/>
      <c r="AO647" s="277"/>
      <c r="AP647" s="277"/>
      <c r="AQ647" s="277"/>
      <c r="AR647" s="356" t="s">
        <v>756</v>
      </c>
      <c r="AS647" s="356"/>
      <c r="AT647" s="277"/>
      <c r="AU647" s="277"/>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c r="BV647" s="155"/>
      <c r="BW647" s="155"/>
      <c r="BX647" s="155"/>
      <c r="BY647" s="155"/>
      <c r="BZ647" s="155"/>
      <c r="CA647" s="155"/>
      <c r="CB647" s="155"/>
      <c r="CC647" s="155"/>
      <c r="CD647" s="155"/>
      <c r="CE647" s="155"/>
      <c r="CF647" s="155"/>
      <c r="CG647" s="155"/>
      <c r="CH647" s="155"/>
      <c r="CI647" s="155"/>
      <c r="CJ647" s="155"/>
      <c r="CK647" s="155"/>
      <c r="CL647" s="155"/>
      <c r="CM647" s="155"/>
      <c r="CN647" s="155"/>
      <c r="CO647" s="155"/>
      <c r="CP647" s="155"/>
      <c r="CQ647" s="155"/>
      <c r="CR647" s="155"/>
      <c r="CS647" s="155"/>
      <c r="CT647" s="155"/>
      <c r="CU647" s="155"/>
      <c r="CV647" s="155"/>
      <c r="CW647" s="155"/>
      <c r="CX647" s="155"/>
      <c r="CY647" s="155"/>
      <c r="CZ647" s="155"/>
      <c r="DA647" s="155"/>
      <c r="DB647" s="155"/>
      <c r="DC647" s="155"/>
      <c r="DD647" s="155"/>
      <c r="DE647" s="155"/>
      <c r="DF647" s="155"/>
      <c r="DG647" s="155"/>
      <c r="DH647" s="155"/>
      <c r="DI647" s="155"/>
      <c r="DJ647" s="155"/>
      <c r="DK647" s="155"/>
      <c r="DL647" s="155"/>
      <c r="DM647" s="155"/>
      <c r="DN647" s="155"/>
      <c r="DO647" s="155"/>
      <c r="DP647" s="155"/>
      <c r="DQ647" s="155"/>
      <c r="DR647" s="155"/>
      <c r="DS647" s="155"/>
      <c r="DT647" s="155"/>
      <c r="DU647" s="155"/>
      <c r="DV647" s="155"/>
      <c r="DW647" s="155"/>
      <c r="DX647" s="155"/>
      <c r="DY647" s="155"/>
      <c r="DZ647" s="155"/>
      <c r="EA647" s="155"/>
      <c r="EB647" s="155"/>
      <c r="EC647" s="155"/>
      <c r="ED647" s="155"/>
      <c r="EE647" s="155"/>
      <c r="EF647" s="155"/>
      <c r="EG647" s="155"/>
      <c r="EH647" s="155"/>
      <c r="EI647" s="155"/>
      <c r="EJ647" s="155"/>
      <c r="EK647" s="155"/>
      <c r="EL647" s="155"/>
      <c r="EM647" s="155"/>
      <c r="EN647" s="155"/>
      <c r="EO647" s="155"/>
      <c r="EP647" s="155"/>
      <c r="EQ647" s="155"/>
      <c r="ER647" s="155"/>
      <c r="ES647" s="155"/>
      <c r="ET647" s="155"/>
      <c r="EU647" s="155"/>
      <c r="EV647" s="155"/>
      <c r="EW647" s="155"/>
      <c r="EX647" s="155"/>
      <c r="EY647" s="155"/>
      <c r="EZ647" s="155"/>
      <c r="FA647" s="155"/>
      <c r="FB647" s="155"/>
      <c r="FC647" s="155"/>
      <c r="FD647" s="155"/>
      <c r="FE647" s="155"/>
      <c r="FF647" s="155"/>
      <c r="FG647" s="155"/>
      <c r="FH647" s="155"/>
      <c r="FI647" s="155"/>
      <c r="FJ647" s="155"/>
      <c r="FK647" s="155"/>
      <c r="FL647" s="155"/>
      <c r="FM647" s="155"/>
      <c r="FN647" s="155"/>
      <c r="FO647" s="155"/>
      <c r="FP647" s="155"/>
      <c r="FQ647" s="155"/>
      <c r="FR647" s="155"/>
      <c r="FS647" s="155"/>
      <c r="FT647" s="155"/>
      <c r="FU647" s="155"/>
      <c r="FV647" s="155"/>
      <c r="FW647" s="155"/>
      <c r="FX647" s="155"/>
      <c r="FY647" s="155"/>
      <c r="FZ647" s="155"/>
      <c r="GA647" s="155"/>
      <c r="GB647" s="155"/>
      <c r="GC647" s="155"/>
      <c r="GD647" s="155"/>
      <c r="GE647" s="155"/>
      <c r="GF647" s="155"/>
      <c r="GG647" s="155"/>
      <c r="GH647" s="155"/>
      <c r="GI647" s="155"/>
      <c r="GJ647" s="155"/>
      <c r="GK647" s="155"/>
      <c r="GL647" s="155"/>
      <c r="GM647" s="155"/>
      <c r="GN647" s="155"/>
      <c r="GO647" s="155"/>
      <c r="GP647" s="155"/>
      <c r="GQ647" s="155"/>
      <c r="GR647" s="155"/>
      <c r="GS647" s="155"/>
      <c r="GT647" s="155"/>
      <c r="GU647" s="155"/>
      <c r="GV647" s="155"/>
      <c r="GW647" s="155"/>
      <c r="GX647" s="155"/>
      <c r="GY647" s="155"/>
      <c r="GZ647" s="155"/>
      <c r="HA647" s="155"/>
      <c r="HB647" s="155"/>
      <c r="HC647" s="155"/>
      <c r="HD647" s="155"/>
      <c r="HE647" s="155"/>
      <c r="HF647" s="155"/>
      <c r="HG647" s="155"/>
      <c r="HH647" s="155"/>
      <c r="HI647" s="155"/>
      <c r="HJ647" s="155"/>
      <c r="HK647" s="155"/>
      <c r="HL647" s="155"/>
      <c r="HM647" s="155"/>
      <c r="HN647" s="155"/>
      <c r="HO647" s="155"/>
      <c r="HP647" s="155"/>
      <c r="HQ647" s="155"/>
      <c r="HR647" s="155"/>
      <c r="HS647" s="155"/>
      <c r="HT647" s="155"/>
      <c r="HU647" s="155"/>
      <c r="HV647" s="155"/>
      <c r="HW647" s="155"/>
      <c r="HX647" s="155"/>
      <c r="HY647" s="155"/>
      <c r="HZ647" s="155"/>
      <c r="IA647" s="155"/>
      <c r="IB647" s="155"/>
      <c r="IC647" s="155"/>
      <c r="ID647" s="155"/>
      <c r="IE647" s="155"/>
      <c r="IF647" s="155"/>
      <c r="IG647" s="155"/>
      <c r="IH647" s="155"/>
      <c r="II647" s="155"/>
      <c r="IJ647" s="155"/>
      <c r="IK647" s="155"/>
      <c r="IL647" s="155"/>
      <c r="IM647" s="155"/>
      <c r="IN647" s="155"/>
      <c r="IO647" s="155"/>
      <c r="IP647" s="155"/>
      <c r="IQ647" s="155"/>
      <c r="IR647" s="155"/>
      <c r="IS647" s="155"/>
      <c r="IT647" s="155"/>
      <c r="IU647" s="155"/>
      <c r="IV647" s="155"/>
      <c r="IW647" s="155"/>
      <c r="IX647" s="155"/>
      <c r="IY647" s="155"/>
      <c r="IZ647" s="155"/>
      <c r="JA647" s="155"/>
      <c r="JB647" s="155"/>
      <c r="JC647" s="155"/>
      <c r="JD647" s="155"/>
      <c r="JE647" s="155"/>
      <c r="JF647" s="155"/>
      <c r="JG647" s="155"/>
      <c r="JH647" s="155"/>
      <c r="JI647" s="155"/>
      <c r="JJ647" s="155"/>
      <c r="JK647" s="155"/>
      <c r="JL647" s="155"/>
      <c r="JM647" s="155"/>
      <c r="JN647" s="155"/>
      <c r="JO647" s="155"/>
      <c r="JP647" s="155"/>
      <c r="JQ647" s="155"/>
      <c r="JR647" s="155"/>
      <c r="JS647" s="155"/>
      <c r="JT647" s="155"/>
      <c r="JU647" s="155"/>
      <c r="JV647" s="155"/>
      <c r="JW647" s="155"/>
      <c r="JX647" s="155"/>
      <c r="JY647" s="155"/>
      <c r="JZ647" s="155"/>
      <c r="KA647" s="155"/>
      <c r="KB647" s="155"/>
      <c r="KC647" s="155"/>
      <c r="KD647" s="155"/>
      <c r="KE647" s="155"/>
      <c r="KF647" s="155"/>
      <c r="KG647" s="155"/>
      <c r="KH647" s="155"/>
      <c r="KI647" s="155"/>
      <c r="KJ647" s="155"/>
      <c r="KK647" s="155"/>
      <c r="KL647" s="155"/>
      <c r="KM647" s="155"/>
      <c r="KN647" s="155"/>
      <c r="KO647" s="155"/>
      <c r="KP647" s="155"/>
      <c r="KQ647" s="155"/>
      <c r="KR647" s="155"/>
      <c r="KS647" s="155"/>
      <c r="KT647" s="155"/>
      <c r="KU647" s="155"/>
      <c r="KV647" s="155"/>
      <c r="KW647" s="155"/>
      <c r="KX647" s="155"/>
      <c r="KY647" s="155"/>
      <c r="KZ647" s="155"/>
      <c r="LA647" s="155"/>
      <c r="LB647" s="155"/>
      <c r="LC647" s="155"/>
      <c r="LD647" s="155"/>
      <c r="LE647" s="155"/>
      <c r="LF647" s="155"/>
      <c r="LG647" s="155"/>
      <c r="LH647" s="155"/>
      <c r="LI647" s="155"/>
      <c r="LJ647" s="155"/>
      <c r="LK647" s="155"/>
      <c r="LL647" s="155"/>
      <c r="LM647" s="155"/>
      <c r="LN647" s="155"/>
      <c r="LO647" s="155"/>
      <c r="LP647" s="155"/>
      <c r="LQ647" s="155"/>
      <c r="LR647" s="155"/>
      <c r="LS647" s="155"/>
      <c r="LT647" s="155"/>
      <c r="LU647" s="155"/>
      <c r="LV647" s="155"/>
      <c r="LW647" s="155"/>
      <c r="LX647" s="155"/>
      <c r="LY647" s="155"/>
      <c r="LZ647" s="155"/>
      <c r="MA647" s="155"/>
      <c r="MB647" s="155"/>
      <c r="MC647" s="155"/>
      <c r="MD647" s="155"/>
      <c r="ME647" s="155"/>
      <c r="MF647" s="155"/>
      <c r="MG647" s="155"/>
      <c r="MH647" s="155"/>
      <c r="MI647" s="155"/>
      <c r="MJ647" s="155"/>
      <c r="MK647" s="155"/>
      <c r="ML647" s="155"/>
      <c r="MM647" s="155"/>
      <c r="MN647" s="155"/>
      <c r="MO647" s="155"/>
      <c r="MP647" s="155"/>
      <c r="MQ647" s="155"/>
      <c r="MR647" s="155"/>
      <c r="MS647" s="155"/>
      <c r="MT647" s="155"/>
      <c r="MU647" s="155"/>
      <c r="MV647" s="155"/>
      <c r="MW647" s="155"/>
      <c r="MX647" s="155"/>
      <c r="MY647" s="155"/>
      <c r="MZ647" s="155"/>
      <c r="NA647" s="155"/>
      <c r="NB647" s="155"/>
      <c r="NC647" s="155"/>
      <c r="ND647" s="155"/>
      <c r="NE647" s="155"/>
      <c r="NF647" s="155"/>
      <c r="NG647" s="155"/>
      <c r="NH647" s="155"/>
      <c r="NI647" s="155"/>
      <c r="NJ647" s="155"/>
      <c r="NK647" s="155"/>
      <c r="NL647" s="155"/>
      <c r="NM647" s="155"/>
      <c r="NN647" s="155"/>
      <c r="NO647" s="155"/>
      <c r="NP647" s="155"/>
      <c r="NQ647" s="155"/>
      <c r="NR647" s="155"/>
      <c r="NS647" s="155"/>
      <c r="NT647" s="155"/>
      <c r="NU647" s="155"/>
      <c r="NV647" s="155"/>
      <c r="NW647" s="155"/>
      <c r="NX647" s="155"/>
      <c r="NY647" s="155"/>
      <c r="NZ647" s="155"/>
      <c r="OA647" s="155"/>
      <c r="OB647" s="155"/>
      <c r="OC647" s="155"/>
      <c r="OD647" s="155"/>
      <c r="OE647" s="155"/>
      <c r="OF647" s="155"/>
      <c r="OG647" s="155"/>
      <c r="OH647" s="155"/>
      <c r="OI647" s="155"/>
      <c r="OJ647" s="155"/>
      <c r="OK647" s="155"/>
      <c r="OL647" s="155"/>
      <c r="OM647" s="155"/>
      <c r="ON647" s="155"/>
      <c r="OO647" s="155"/>
      <c r="OP647" s="155"/>
      <c r="OQ647" s="155"/>
      <c r="OR647" s="155"/>
      <c r="OS647" s="155"/>
      <c r="OT647" s="155"/>
      <c r="OU647" s="155"/>
      <c r="OV647" s="155"/>
      <c r="OW647" s="155"/>
      <c r="OX647" s="155"/>
      <c r="OY647" s="155"/>
      <c r="OZ647" s="155"/>
      <c r="PA647" s="155"/>
      <c r="PB647" s="155"/>
      <c r="PC647" s="155"/>
      <c r="PD647" s="155"/>
      <c r="PE647" s="155"/>
      <c r="PF647" s="155"/>
      <c r="PG647" s="155"/>
      <c r="PH647" s="155"/>
      <c r="PI647" s="155"/>
      <c r="PJ647" s="155"/>
      <c r="PK647" s="155"/>
      <c r="PL647" s="155"/>
      <c r="PM647" s="155"/>
      <c r="PN647" s="155"/>
      <c r="PO647" s="155"/>
      <c r="PP647" s="155"/>
      <c r="PQ647" s="155"/>
      <c r="PR647" s="155"/>
      <c r="PS647" s="155"/>
      <c r="PT647" s="155"/>
      <c r="PU647" s="155"/>
      <c r="PV647" s="155"/>
      <c r="PW647" s="155"/>
      <c r="PX647" s="155"/>
      <c r="PY647" s="155"/>
      <c r="PZ647" s="155"/>
      <c r="QA647" s="155"/>
      <c r="QB647" s="155"/>
      <c r="QC647" s="155"/>
      <c r="QD647" s="155"/>
      <c r="QE647" s="155"/>
      <c r="QF647" s="155"/>
      <c r="QG647" s="155"/>
      <c r="QH647" s="155"/>
      <c r="QI647" s="155"/>
      <c r="QJ647" s="155"/>
      <c r="QK647" s="155"/>
      <c r="QL647" s="155"/>
      <c r="QM647" s="155"/>
      <c r="QN647" s="155"/>
      <c r="QO647" s="155"/>
      <c r="QP647" s="155"/>
      <c r="QQ647" s="155"/>
      <c r="QR647" s="155"/>
      <c r="QS647" s="155"/>
      <c r="QT647" s="155"/>
      <c r="QU647" s="155"/>
      <c r="QV647" s="155"/>
      <c r="QW647" s="155"/>
      <c r="QX647" s="155"/>
      <c r="QY647" s="155"/>
      <c r="QZ647" s="155"/>
      <c r="RA647" s="155"/>
      <c r="RB647" s="155"/>
      <c r="RC647" s="155"/>
      <c r="RD647" s="155"/>
      <c r="RE647" s="155"/>
      <c r="RF647" s="155"/>
      <c r="RG647" s="155"/>
      <c r="RH647" s="155"/>
      <c r="RI647" s="155"/>
      <c r="RJ647" s="155"/>
      <c r="RK647" s="155"/>
      <c r="RL647" s="155"/>
      <c r="RM647" s="155"/>
      <c r="RN647" s="155"/>
      <c r="RO647" s="155"/>
      <c r="RP647" s="155"/>
      <c r="RQ647" s="155"/>
      <c r="RR647" s="155"/>
      <c r="RS647" s="155"/>
      <c r="RT647" s="155"/>
      <c r="RU647" s="155"/>
      <c r="RV647" s="155"/>
      <c r="RW647" s="155"/>
      <c r="RX647" s="155"/>
      <c r="RY647" s="155"/>
      <c r="RZ647" s="155"/>
      <c r="SA647" s="155"/>
      <c r="SB647" s="155"/>
      <c r="SC647" s="155"/>
      <c r="SD647" s="155"/>
      <c r="SE647" s="155"/>
      <c r="SF647" s="155"/>
      <c r="SG647" s="155"/>
      <c r="SH647" s="155"/>
      <c r="SI647" s="155"/>
      <c r="SJ647" s="155"/>
      <c r="SK647" s="155"/>
      <c r="SL647" s="155"/>
      <c r="SM647" s="155"/>
      <c r="SN647" s="155"/>
      <c r="SO647" s="155"/>
      <c r="SP647" s="155"/>
      <c r="SQ647" s="155"/>
      <c r="SR647" s="155"/>
      <c r="SS647" s="155"/>
      <c r="ST647" s="155"/>
      <c r="SU647" s="155"/>
      <c r="SV647" s="155"/>
      <c r="SW647" s="155"/>
      <c r="SX647" s="155"/>
      <c r="SY647" s="155"/>
      <c r="SZ647" s="155"/>
      <c r="TA647" s="155"/>
      <c r="TB647" s="155"/>
      <c r="TC647" s="155"/>
      <c r="TD647" s="155"/>
      <c r="TE647" s="155"/>
      <c r="TF647" s="155"/>
      <c r="TG647" s="155"/>
      <c r="TH647" s="155"/>
      <c r="TI647" s="155"/>
      <c r="TJ647" s="155"/>
      <c r="TK647" s="155"/>
      <c r="TL647" s="155"/>
      <c r="TM647" s="155"/>
      <c r="TN647" s="155"/>
      <c r="TO647" s="155"/>
      <c r="TP647" s="155"/>
      <c r="TQ647" s="155"/>
      <c r="TR647" s="155"/>
      <c r="TS647" s="155"/>
      <c r="TT647" s="155"/>
      <c r="TU647" s="155"/>
      <c r="TV647" s="155"/>
      <c r="TW647" s="155"/>
      <c r="TX647" s="155"/>
      <c r="TY647" s="155"/>
      <c r="TZ647" s="155"/>
      <c r="UA647" s="155"/>
      <c r="UB647" s="155"/>
      <c r="UC647" s="155"/>
      <c r="UD647" s="155"/>
      <c r="UE647" s="155"/>
      <c r="UF647" s="155"/>
      <c r="UG647" s="155"/>
      <c r="UH647" s="155"/>
      <c r="UI647" s="155"/>
      <c r="UJ647" s="155"/>
      <c r="UK647" s="155"/>
      <c r="UL647" s="155"/>
      <c r="UM647" s="155"/>
      <c r="UN647" s="155"/>
      <c r="UO647" s="155"/>
      <c r="UP647" s="155"/>
      <c r="UQ647" s="155"/>
      <c r="UR647" s="155"/>
      <c r="US647" s="155"/>
      <c r="UT647" s="155"/>
      <c r="UU647" s="155"/>
      <c r="UV647" s="155"/>
      <c r="UW647" s="155"/>
      <c r="UX647" s="155"/>
      <c r="UY647" s="155"/>
      <c r="UZ647" s="155"/>
      <c r="VA647" s="155"/>
      <c r="VB647" s="155"/>
      <c r="VC647" s="155"/>
      <c r="VD647" s="155"/>
      <c r="VE647" s="155"/>
      <c r="VF647" s="155"/>
      <c r="VG647" s="155"/>
      <c r="VH647" s="155"/>
      <c r="VI647" s="155"/>
      <c r="VJ647" s="155"/>
      <c r="VK647" s="155"/>
      <c r="VL647" s="155"/>
      <c r="VM647" s="155"/>
      <c r="VN647" s="155"/>
      <c r="VO647" s="155"/>
      <c r="VP647" s="155"/>
      <c r="VQ647" s="155"/>
      <c r="VR647" s="155"/>
      <c r="VS647" s="155"/>
      <c r="VT647" s="155"/>
      <c r="VU647" s="155"/>
      <c r="VV647" s="155"/>
      <c r="VW647" s="155"/>
      <c r="VX647" s="155"/>
      <c r="VY647" s="155"/>
      <c r="VZ647" s="155"/>
      <c r="WA647" s="155"/>
      <c r="WB647" s="155"/>
      <c r="WC647" s="155"/>
      <c r="WD647" s="155"/>
      <c r="WE647" s="155"/>
      <c r="WF647" s="155"/>
      <c r="WG647" s="155"/>
      <c r="WH647" s="155"/>
      <c r="WI647" s="155"/>
      <c r="WJ647" s="155"/>
      <c r="WK647" s="155"/>
      <c r="WL647" s="155"/>
      <c r="WM647" s="155"/>
      <c r="WN647" s="155"/>
      <c r="WO647" s="155"/>
      <c r="WP647" s="155"/>
      <c r="WQ647" s="155"/>
      <c r="WR647" s="155"/>
      <c r="WS647" s="155"/>
      <c r="WT647" s="155"/>
      <c r="WU647" s="155"/>
      <c r="WV647" s="155"/>
      <c r="WW647" s="155"/>
      <c r="WX647" s="155"/>
      <c r="WY647" s="155"/>
      <c r="WZ647" s="155"/>
      <c r="XA647" s="155"/>
      <c r="XB647" s="155"/>
      <c r="XC647" s="155"/>
      <c r="XD647" s="155"/>
      <c r="XE647" s="155"/>
      <c r="XF647" s="155"/>
      <c r="XG647" s="155"/>
      <c r="XH647" s="155"/>
      <c r="XI647" s="155"/>
      <c r="XJ647" s="155"/>
      <c r="XK647" s="155"/>
      <c r="XL647" s="155"/>
      <c r="XM647" s="155"/>
      <c r="XN647" s="155"/>
      <c r="XO647" s="155"/>
      <c r="XP647" s="155"/>
      <c r="XQ647" s="155"/>
      <c r="XR647" s="155"/>
      <c r="XS647" s="155"/>
      <c r="XT647" s="155"/>
      <c r="XU647" s="155"/>
      <c r="XV647" s="155"/>
      <c r="XW647" s="155"/>
      <c r="XX647" s="155"/>
      <c r="XY647" s="155"/>
      <c r="XZ647" s="155"/>
      <c r="YA647" s="155"/>
      <c r="YB647" s="155"/>
      <c r="YC647" s="155"/>
      <c r="YD647" s="155"/>
      <c r="YE647" s="155"/>
      <c r="YF647" s="155"/>
      <c r="YG647" s="155"/>
      <c r="YH647" s="155"/>
      <c r="YI647" s="155"/>
      <c r="YJ647" s="155"/>
      <c r="YK647" s="155"/>
      <c r="YL647" s="155"/>
      <c r="YM647" s="155"/>
      <c r="YN647" s="155"/>
      <c r="YO647" s="155"/>
      <c r="YP647" s="155"/>
      <c r="YQ647" s="155"/>
      <c r="YR647" s="155"/>
      <c r="YS647" s="155"/>
      <c r="YT647" s="155"/>
      <c r="YU647" s="155"/>
      <c r="YV647" s="155"/>
      <c r="YW647" s="155"/>
      <c r="YX647" s="155"/>
      <c r="YY647" s="155"/>
      <c r="YZ647" s="155"/>
      <c r="ZA647" s="155"/>
      <c r="ZB647" s="155"/>
      <c r="ZC647" s="155"/>
      <c r="ZD647" s="155"/>
      <c r="ZE647" s="155"/>
      <c r="ZF647" s="155"/>
      <c r="ZG647" s="155"/>
      <c r="ZH647" s="155"/>
      <c r="ZI647" s="155"/>
      <c r="ZJ647" s="155"/>
      <c r="ZK647" s="155"/>
      <c r="ZL647" s="155"/>
      <c r="ZM647" s="155"/>
      <c r="ZN647" s="155"/>
      <c r="ZO647" s="155"/>
      <c r="ZP647" s="155"/>
      <c r="ZQ647" s="155"/>
      <c r="ZR647" s="155"/>
      <c r="ZS647" s="155"/>
      <c r="ZT647" s="155"/>
      <c r="ZU647" s="155"/>
      <c r="ZV647" s="155"/>
      <c r="ZW647" s="155"/>
      <c r="ZX647" s="155"/>
      <c r="ZY647" s="155"/>
      <c r="ZZ647" s="155"/>
      <c r="AAA647" s="155"/>
      <c r="AAB647" s="155"/>
      <c r="AAC647" s="155"/>
      <c r="AAD647" s="155"/>
      <c r="AAE647" s="155"/>
      <c r="AAF647" s="155"/>
      <c r="AAG647" s="155"/>
      <c r="AAH647" s="155"/>
      <c r="AAI647" s="155"/>
      <c r="AAJ647" s="155"/>
      <c r="AAK647" s="155"/>
      <c r="AAL647" s="155"/>
      <c r="AAM647" s="155"/>
      <c r="AAN647" s="155"/>
      <c r="AAO647" s="155"/>
      <c r="AAP647" s="155"/>
      <c r="AAQ647" s="155"/>
      <c r="AAR647" s="155"/>
      <c r="AAS647" s="155"/>
      <c r="AAT647" s="155"/>
      <c r="AAU647" s="155"/>
      <c r="AAV647" s="155"/>
      <c r="AAW647" s="155"/>
      <c r="AAX647" s="155"/>
      <c r="AAY647" s="155"/>
      <c r="AAZ647" s="155"/>
      <c r="ABA647" s="155"/>
      <c r="ABB647" s="155"/>
      <c r="ABC647" s="155"/>
      <c r="ABD647" s="155"/>
      <c r="ABE647" s="155"/>
      <c r="ABF647" s="155"/>
      <c r="ABG647" s="155"/>
      <c r="ABH647" s="155"/>
      <c r="ABI647" s="155"/>
      <c r="ABJ647" s="155"/>
      <c r="ABK647" s="155"/>
      <c r="ABL647" s="155"/>
      <c r="ABM647" s="155"/>
      <c r="ABN647" s="155"/>
      <c r="ABO647" s="155"/>
      <c r="ABP647" s="155"/>
      <c r="ABQ647" s="155"/>
      <c r="ABR647" s="155"/>
      <c r="ABS647" s="155"/>
      <c r="ABT647" s="155"/>
      <c r="ABU647" s="155"/>
      <c r="ABV647" s="155"/>
      <c r="ABW647" s="155"/>
      <c r="ABX647" s="155"/>
      <c r="ABY647" s="155"/>
      <c r="ABZ647" s="155"/>
      <c r="ACA647" s="155"/>
      <c r="ACB647" s="155"/>
      <c r="ACC647" s="155"/>
      <c r="ACD647" s="155"/>
      <c r="ACE647" s="155"/>
      <c r="ACF647" s="155"/>
      <c r="ACG647" s="155"/>
      <c r="ACH647" s="155"/>
      <c r="ACI647" s="155"/>
      <c r="ACJ647" s="155"/>
      <c r="ACK647" s="155"/>
      <c r="ACL647" s="155"/>
      <c r="ACM647" s="155"/>
      <c r="ACN647" s="155"/>
      <c r="ACO647" s="155"/>
      <c r="ACP647" s="155"/>
      <c r="ACQ647" s="155"/>
      <c r="ACR647" s="155"/>
      <c r="ACS647" s="155"/>
      <c r="ACT647" s="155"/>
      <c r="ACU647" s="155"/>
      <c r="ACV647" s="155"/>
      <c r="ACW647" s="155"/>
      <c r="ACX647" s="155"/>
      <c r="ACY647" s="155"/>
      <c r="ACZ647" s="155"/>
      <c r="ADA647" s="155"/>
      <c r="ADB647" s="155"/>
      <c r="ADC647" s="155"/>
      <c r="ADD647" s="155"/>
      <c r="ADE647" s="155"/>
      <c r="ADF647" s="155"/>
      <c r="ADG647" s="155"/>
      <c r="ADH647" s="155"/>
      <c r="ADI647" s="155"/>
      <c r="ADJ647" s="155"/>
      <c r="ADK647" s="155"/>
      <c r="ADL647" s="155"/>
      <c r="ADM647" s="155"/>
      <c r="ADN647" s="155"/>
      <c r="ADO647" s="155"/>
      <c r="ADP647" s="155"/>
      <c r="ADQ647" s="155"/>
      <c r="ADR647" s="155"/>
      <c r="ADS647" s="155"/>
      <c r="ADT647" s="155"/>
      <c r="ADU647" s="155"/>
      <c r="ADV647" s="155"/>
      <c r="ADW647" s="155"/>
      <c r="ADX647" s="155"/>
      <c r="ADY647" s="155"/>
      <c r="ADZ647" s="155"/>
      <c r="AEA647" s="155"/>
      <c r="AEB647" s="155"/>
      <c r="AEC647" s="155"/>
      <c r="AED647" s="155"/>
      <c r="AEE647" s="155"/>
      <c r="AEF647" s="155"/>
      <c r="AEG647" s="155"/>
      <c r="AEH647" s="155"/>
      <c r="AEI647" s="155"/>
      <c r="AEJ647" s="155"/>
      <c r="AEK647" s="155"/>
      <c r="AEL647" s="155"/>
      <c r="AEM647" s="155"/>
      <c r="AEN647" s="155"/>
      <c r="AEO647" s="155"/>
      <c r="AEP647" s="155"/>
      <c r="AEQ647" s="155"/>
      <c r="AER647" s="155"/>
      <c r="AES647" s="155"/>
      <c r="AET647" s="155"/>
      <c r="AEU647" s="155"/>
      <c r="AEV647" s="155"/>
      <c r="AEW647" s="155"/>
      <c r="AEX647" s="155"/>
      <c r="AEY647" s="155"/>
      <c r="AEZ647" s="155"/>
      <c r="AFA647" s="155"/>
      <c r="AFB647" s="155"/>
      <c r="AFC647" s="155"/>
      <c r="AFD647" s="155"/>
      <c r="AFE647" s="155"/>
      <c r="AFF647" s="155"/>
      <c r="AFG647" s="155"/>
      <c r="AFH647" s="155"/>
      <c r="AFI647" s="155"/>
      <c r="AFJ647" s="155"/>
      <c r="AFK647" s="155"/>
      <c r="AFL647" s="155"/>
      <c r="AFM647" s="155"/>
      <c r="AFN647" s="155"/>
      <c r="AFO647" s="155"/>
      <c r="AFP647" s="155"/>
      <c r="AFQ647" s="155"/>
      <c r="AFR647" s="155"/>
      <c r="AFS647" s="155"/>
      <c r="AFT647" s="155"/>
      <c r="AFU647" s="155"/>
      <c r="AFV647" s="155"/>
      <c r="AFW647" s="155"/>
      <c r="AFX647" s="155"/>
      <c r="AFY647" s="155"/>
      <c r="AFZ647" s="155"/>
      <c r="AGA647" s="155"/>
      <c r="AGB647" s="155"/>
      <c r="AGC647" s="155"/>
      <c r="AGD647" s="155"/>
      <c r="AGE647" s="155"/>
      <c r="AGF647" s="155"/>
      <c r="AGG647" s="155"/>
      <c r="AGH647" s="155"/>
      <c r="AGI647" s="155"/>
      <c r="AGJ647" s="155"/>
      <c r="AGK647" s="155"/>
      <c r="AGL647" s="155"/>
      <c r="AGM647" s="155"/>
      <c r="AGN647" s="155"/>
      <c r="AGO647" s="155"/>
      <c r="AGP647" s="155"/>
      <c r="AGQ647" s="155"/>
      <c r="AGR647" s="155"/>
      <c r="AGS647" s="155"/>
      <c r="AGT647" s="155"/>
      <c r="AGU647" s="155"/>
      <c r="AGV647" s="155"/>
      <c r="AGW647" s="155"/>
      <c r="AGX647" s="155"/>
      <c r="AGY647" s="155"/>
      <c r="AGZ647" s="155"/>
      <c r="AHA647" s="155"/>
      <c r="AHB647" s="155"/>
      <c r="AHC647" s="155"/>
      <c r="AHD647" s="155"/>
      <c r="AHE647" s="155"/>
      <c r="AHF647" s="155"/>
      <c r="AHG647" s="155"/>
      <c r="AHH647" s="155"/>
      <c r="AHI647" s="155"/>
      <c r="AHJ647" s="155"/>
      <c r="AHK647" s="155"/>
      <c r="AHL647" s="155"/>
      <c r="AHM647" s="155"/>
      <c r="AHN647" s="155"/>
      <c r="AHO647" s="155"/>
      <c r="AHP647" s="155"/>
      <c r="AHQ647" s="155"/>
      <c r="AHR647" s="155"/>
      <c r="AHS647" s="155"/>
      <c r="AHT647" s="155"/>
      <c r="AHU647" s="155"/>
      <c r="AHV647" s="155"/>
      <c r="AHW647" s="155"/>
      <c r="AHX647" s="155"/>
      <c r="AHY647" s="155"/>
      <c r="AHZ647" s="155"/>
      <c r="AIA647" s="155"/>
      <c r="AIB647" s="155"/>
      <c r="AIC647" s="155"/>
      <c r="AID647" s="155"/>
      <c r="AIE647" s="155"/>
      <c r="AIF647" s="155"/>
      <c r="AIG647" s="155"/>
      <c r="AIH647" s="155"/>
      <c r="AII647" s="155"/>
      <c r="AIJ647" s="155"/>
      <c r="AIK647" s="155"/>
      <c r="AIL647" s="155"/>
      <c r="AIM647" s="155"/>
      <c r="AIN647" s="155"/>
      <c r="AIO647" s="155"/>
      <c r="AIP647" s="155"/>
      <c r="AIQ647" s="155"/>
      <c r="AIR647" s="155"/>
      <c r="AIS647" s="155"/>
      <c r="AIT647" s="155"/>
      <c r="AIU647" s="155"/>
      <c r="AIV647" s="155"/>
      <c r="AIW647" s="155"/>
      <c r="AIX647" s="155"/>
      <c r="AIY647" s="155"/>
      <c r="AIZ647" s="155"/>
      <c r="AJA647" s="155"/>
      <c r="AJB647" s="155"/>
      <c r="AJC647" s="155"/>
      <c r="AJD647" s="155"/>
      <c r="AJE647" s="155"/>
      <c r="AJF647" s="155"/>
      <c r="AJG647" s="155"/>
      <c r="AJH647" s="155"/>
      <c r="AJI647" s="155"/>
      <c r="AJJ647" s="155"/>
      <c r="AJK647" s="155"/>
      <c r="AJL647" s="155"/>
      <c r="AJM647" s="155"/>
      <c r="AJN647" s="155"/>
      <c r="AJO647" s="155"/>
      <c r="AJP647" s="155"/>
      <c r="AJQ647" s="155"/>
      <c r="AJR647" s="155"/>
      <c r="AJS647" s="155"/>
      <c r="AJT647" s="155"/>
      <c r="AJU647" s="155"/>
      <c r="AJV647" s="155"/>
      <c r="AJW647" s="155"/>
      <c r="AJX647" s="155"/>
      <c r="AJY647" s="155"/>
      <c r="AJZ647" s="155"/>
      <c r="AKA647" s="155"/>
      <c r="AKB647" s="155"/>
      <c r="AKC647" s="155"/>
      <c r="AKD647" s="155"/>
      <c r="AKE647" s="155"/>
      <c r="AKF647" s="155"/>
      <c r="AKG647" s="155"/>
      <c r="AKH647" s="155"/>
      <c r="AKI647" s="155"/>
      <c r="AKJ647" s="155"/>
      <c r="AKK647" s="155"/>
      <c r="AKL647" s="155"/>
      <c r="AKM647" s="155"/>
      <c r="AKN647" s="155"/>
      <c r="AKO647" s="155"/>
      <c r="AKP647" s="155"/>
      <c r="AKQ647" s="155"/>
      <c r="AKR647" s="155"/>
      <c r="AKS647" s="155"/>
      <c r="AKT647" s="155"/>
      <c r="AKU647" s="155"/>
      <c r="AKV647" s="155"/>
      <c r="AKW647" s="155"/>
      <c r="AKX647" s="155"/>
      <c r="AKY647" s="155"/>
      <c r="AKZ647" s="155"/>
      <c r="ALA647" s="155"/>
      <c r="ALB647" s="155"/>
      <c r="ALC647" s="155"/>
      <c r="ALD647" s="155"/>
      <c r="ALE647" s="155"/>
      <c r="ALF647" s="155"/>
      <c r="ALG647" s="155"/>
      <c r="ALH647" s="155"/>
      <c r="ALI647" s="155"/>
      <c r="ALJ647" s="155"/>
      <c r="ALK647" s="155"/>
      <c r="ALL647" s="155"/>
      <c r="ALM647" s="155"/>
      <c r="ALN647" s="155"/>
      <c r="ALO647" s="155"/>
      <c r="ALP647" s="155"/>
      <c r="ALQ647" s="155"/>
      <c r="ALR647" s="155"/>
      <c r="ALS647" s="155"/>
      <c r="ALT647" s="155"/>
      <c r="ALU647" s="155"/>
      <c r="ALV647" s="155"/>
      <c r="ALW647" s="155"/>
      <c r="ALX647" s="155"/>
      <c r="ALY647" s="155"/>
      <c r="ALZ647" s="155"/>
      <c r="AMA647" s="155"/>
      <c r="AMB647" s="155"/>
      <c r="AMC647" s="155"/>
      <c r="AMD647" s="155"/>
      <c r="AME647" s="155"/>
      <c r="AMF647" s="155"/>
      <c r="AMG647" s="155"/>
      <c r="AMH647" s="155"/>
      <c r="AMI647" s="155"/>
      <c r="AMJ647" s="155"/>
      <c r="AMK647" s="155"/>
      <c r="AML647" s="155"/>
    </row>
    <row r="648" spans="1:1026" x14ac:dyDescent="0.25">
      <c r="A648" s="404" t="s">
        <v>2255</v>
      </c>
      <c r="B648" s="257">
        <v>648</v>
      </c>
      <c r="C648" s="258" t="s">
        <v>27516</v>
      </c>
      <c r="D648" s="308"/>
      <c r="E648" s="277" t="s">
        <v>27517</v>
      </c>
      <c r="F648" s="278">
        <v>3</v>
      </c>
      <c r="G648" s="278">
        <v>3</v>
      </c>
      <c r="H648" s="280">
        <v>2</v>
      </c>
      <c r="I648" s="489" t="s">
        <v>750</v>
      </c>
      <c r="J648" s="278"/>
      <c r="K648" s="278"/>
      <c r="L648" s="278"/>
      <c r="M648" s="278"/>
      <c r="N648" s="278"/>
      <c r="O648" s="278"/>
      <c r="P648" s="278"/>
      <c r="Q648" s="278"/>
      <c r="R648" s="278">
        <v>2</v>
      </c>
      <c r="S648" s="278"/>
      <c r="T648" s="278"/>
      <c r="U648" s="278"/>
      <c r="V648" s="278"/>
      <c r="W648" s="283">
        <f t="shared" si="304"/>
        <v>100</v>
      </c>
      <c r="X648" s="283">
        <f t="shared" si="305"/>
        <v>100</v>
      </c>
      <c r="Y648" s="283">
        <f t="shared" si="299"/>
        <v>100</v>
      </c>
      <c r="Z648" s="283">
        <f t="shared" si="306"/>
        <v>100</v>
      </c>
      <c r="AA648" s="283">
        <f t="shared" si="307"/>
        <v>100</v>
      </c>
      <c r="AB648" s="287">
        <f t="shared" si="308"/>
        <v>1</v>
      </c>
      <c r="AC648" s="287">
        <f t="shared" si="309"/>
        <v>100</v>
      </c>
      <c r="AD648" s="287">
        <f t="shared" si="310"/>
        <v>100</v>
      </c>
      <c r="AE648" s="284">
        <f t="shared" si="303"/>
        <v>100</v>
      </c>
      <c r="AF648" s="284">
        <f t="shared" si="302"/>
        <v>100</v>
      </c>
      <c r="AG648" s="268">
        <f t="shared" si="295"/>
        <v>100</v>
      </c>
      <c r="AH648" s="268">
        <f t="shared" si="300"/>
        <v>100</v>
      </c>
      <c r="AI648" s="268">
        <f t="shared" si="297"/>
        <v>100</v>
      </c>
      <c r="AJ648" s="268">
        <f t="shared" si="301"/>
        <v>100</v>
      </c>
      <c r="AK648" s="490" t="s">
        <v>750</v>
      </c>
      <c r="AL648" s="277"/>
      <c r="AM648" s="277">
        <v>3</v>
      </c>
      <c r="AN648" s="490"/>
      <c r="AO648" s="277"/>
      <c r="AP648" s="277"/>
      <c r="AQ648" s="277"/>
      <c r="AR648" s="356" t="s">
        <v>31782</v>
      </c>
      <c r="AS648" s="356" t="s">
        <v>31880</v>
      </c>
      <c r="AT648" s="277"/>
      <c r="AU648" s="277"/>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c r="BV648" s="155"/>
      <c r="BW648" s="155"/>
      <c r="BX648" s="155"/>
      <c r="BY648" s="155"/>
      <c r="BZ648" s="155"/>
      <c r="CA648" s="155"/>
      <c r="CB648" s="155"/>
      <c r="CC648" s="155"/>
      <c r="CD648" s="155"/>
      <c r="CE648" s="155"/>
      <c r="CF648" s="155"/>
      <c r="CG648" s="155"/>
      <c r="CH648" s="155"/>
      <c r="CI648" s="155"/>
      <c r="CJ648" s="155"/>
      <c r="CK648" s="155"/>
      <c r="CL648" s="155"/>
      <c r="CM648" s="155"/>
      <c r="CN648" s="155"/>
      <c r="CO648" s="155"/>
      <c r="CP648" s="155"/>
      <c r="CQ648" s="155"/>
      <c r="CR648" s="155"/>
      <c r="CS648" s="155"/>
      <c r="CT648" s="155"/>
      <c r="CU648" s="155"/>
      <c r="CV648" s="155"/>
      <c r="CW648" s="155"/>
      <c r="CX648" s="155"/>
      <c r="CY648" s="155"/>
      <c r="CZ648" s="155"/>
      <c r="DA648" s="155"/>
      <c r="DB648" s="155"/>
      <c r="DC648" s="155"/>
      <c r="DD648" s="155"/>
      <c r="DE648" s="155"/>
      <c r="DF648" s="155"/>
      <c r="DG648" s="155"/>
      <c r="DH648" s="155"/>
      <c r="DI648" s="155"/>
      <c r="DJ648" s="155"/>
      <c r="DK648" s="155"/>
      <c r="DL648" s="155"/>
      <c r="DM648" s="155"/>
      <c r="DN648" s="155"/>
      <c r="DO648" s="155"/>
      <c r="DP648" s="155"/>
      <c r="DQ648" s="155"/>
      <c r="DR648" s="155"/>
      <c r="DS648" s="155"/>
      <c r="DT648" s="155"/>
      <c r="DU648" s="155"/>
      <c r="DV648" s="155"/>
      <c r="DW648" s="155"/>
      <c r="DX648" s="155"/>
      <c r="DY648" s="155"/>
      <c r="DZ648" s="155"/>
      <c r="EA648" s="155"/>
      <c r="EB648" s="155"/>
      <c r="EC648" s="155"/>
      <c r="ED648" s="155"/>
      <c r="EE648" s="155"/>
      <c r="EF648" s="155"/>
      <c r="EG648" s="155"/>
      <c r="EH648" s="155"/>
      <c r="EI648" s="155"/>
      <c r="EJ648" s="155"/>
      <c r="EK648" s="155"/>
      <c r="EL648" s="155"/>
      <c r="EM648" s="155"/>
      <c r="EN648" s="155"/>
      <c r="EO648" s="155"/>
      <c r="EP648" s="155"/>
      <c r="EQ648" s="155"/>
      <c r="ER648" s="155"/>
      <c r="ES648" s="155"/>
      <c r="ET648" s="155"/>
      <c r="EU648" s="155"/>
      <c r="EV648" s="155"/>
      <c r="EW648" s="155"/>
      <c r="EX648" s="155"/>
      <c r="EY648" s="155"/>
      <c r="EZ648" s="155"/>
      <c r="FA648" s="155"/>
      <c r="FB648" s="155"/>
      <c r="FC648" s="155"/>
      <c r="FD648" s="155"/>
      <c r="FE648" s="155"/>
      <c r="FF648" s="155"/>
      <c r="FG648" s="155"/>
      <c r="FH648" s="155"/>
      <c r="FI648" s="155"/>
      <c r="FJ648" s="155"/>
      <c r="FK648" s="155"/>
      <c r="FL648" s="155"/>
      <c r="FM648" s="155"/>
      <c r="FN648" s="155"/>
      <c r="FO648" s="155"/>
      <c r="FP648" s="155"/>
      <c r="FQ648" s="155"/>
      <c r="FR648" s="155"/>
      <c r="FS648" s="155"/>
      <c r="FT648" s="155"/>
      <c r="FU648" s="155"/>
      <c r="FV648" s="155"/>
      <c r="FW648" s="155"/>
      <c r="FX648" s="155"/>
      <c r="FY648" s="155"/>
      <c r="FZ648" s="155"/>
      <c r="GA648" s="155"/>
      <c r="GB648" s="155"/>
      <c r="GC648" s="155"/>
      <c r="GD648" s="155"/>
      <c r="GE648" s="155"/>
      <c r="GF648" s="155"/>
      <c r="GG648" s="155"/>
      <c r="GH648" s="155"/>
      <c r="GI648" s="155"/>
      <c r="GJ648" s="155"/>
      <c r="GK648" s="155"/>
      <c r="GL648" s="155"/>
      <c r="GM648" s="155"/>
      <c r="GN648" s="155"/>
      <c r="GO648" s="155"/>
      <c r="GP648" s="155"/>
      <c r="GQ648" s="155"/>
      <c r="GR648" s="155"/>
      <c r="GS648" s="155"/>
      <c r="GT648" s="155"/>
      <c r="GU648" s="155"/>
      <c r="GV648" s="155"/>
      <c r="GW648" s="155"/>
      <c r="GX648" s="155"/>
      <c r="GY648" s="155"/>
      <c r="GZ648" s="155"/>
      <c r="HA648" s="155"/>
      <c r="HB648" s="155"/>
      <c r="HC648" s="155"/>
      <c r="HD648" s="155"/>
      <c r="HE648" s="155"/>
      <c r="HF648" s="155"/>
      <c r="HG648" s="155"/>
      <c r="HH648" s="155"/>
      <c r="HI648" s="155"/>
      <c r="HJ648" s="155"/>
      <c r="HK648" s="155"/>
      <c r="HL648" s="155"/>
      <c r="HM648" s="155"/>
      <c r="HN648" s="155"/>
      <c r="HO648" s="155"/>
      <c r="HP648" s="155"/>
      <c r="HQ648" s="155"/>
      <c r="HR648" s="155"/>
      <c r="HS648" s="155"/>
      <c r="HT648" s="155"/>
      <c r="HU648" s="155"/>
      <c r="HV648" s="155"/>
      <c r="HW648" s="155"/>
      <c r="HX648" s="155"/>
      <c r="HY648" s="155"/>
      <c r="HZ648" s="155"/>
      <c r="IA648" s="155"/>
      <c r="IB648" s="155"/>
      <c r="IC648" s="155"/>
      <c r="ID648" s="155"/>
      <c r="IE648" s="155"/>
      <c r="IF648" s="155"/>
      <c r="IG648" s="155"/>
      <c r="IH648" s="155"/>
      <c r="II648" s="155"/>
      <c r="IJ648" s="155"/>
      <c r="IK648" s="155"/>
      <c r="IL648" s="155"/>
      <c r="IM648" s="155"/>
      <c r="IN648" s="155"/>
      <c r="IO648" s="155"/>
      <c r="IP648" s="155"/>
      <c r="IQ648" s="155"/>
      <c r="IR648" s="155"/>
      <c r="IS648" s="155"/>
      <c r="IT648" s="155"/>
      <c r="IU648" s="155"/>
      <c r="IV648" s="155"/>
      <c r="IW648" s="155"/>
      <c r="IX648" s="155"/>
      <c r="IY648" s="155"/>
      <c r="IZ648" s="155"/>
      <c r="JA648" s="155"/>
      <c r="JB648" s="155"/>
      <c r="JC648" s="155"/>
      <c r="JD648" s="155"/>
      <c r="JE648" s="155"/>
      <c r="JF648" s="155"/>
      <c r="JG648" s="155"/>
      <c r="JH648" s="155"/>
      <c r="JI648" s="155"/>
      <c r="JJ648" s="155"/>
      <c r="JK648" s="155"/>
      <c r="JL648" s="155"/>
      <c r="JM648" s="155"/>
      <c r="JN648" s="155"/>
      <c r="JO648" s="155"/>
      <c r="JP648" s="155"/>
      <c r="JQ648" s="155"/>
      <c r="JR648" s="155"/>
      <c r="JS648" s="155"/>
      <c r="JT648" s="155"/>
      <c r="JU648" s="155"/>
      <c r="JV648" s="155"/>
      <c r="JW648" s="155"/>
      <c r="JX648" s="155"/>
      <c r="JY648" s="155"/>
      <c r="JZ648" s="155"/>
      <c r="KA648" s="155"/>
      <c r="KB648" s="155"/>
      <c r="KC648" s="155"/>
      <c r="KD648" s="155"/>
      <c r="KE648" s="155"/>
      <c r="KF648" s="155"/>
      <c r="KG648" s="155"/>
      <c r="KH648" s="155"/>
      <c r="KI648" s="155"/>
      <c r="KJ648" s="155"/>
      <c r="KK648" s="155"/>
      <c r="KL648" s="155"/>
      <c r="KM648" s="155"/>
      <c r="KN648" s="155"/>
      <c r="KO648" s="155"/>
      <c r="KP648" s="155"/>
      <c r="KQ648" s="155"/>
      <c r="KR648" s="155"/>
      <c r="KS648" s="155"/>
      <c r="KT648" s="155"/>
      <c r="KU648" s="155"/>
      <c r="KV648" s="155"/>
      <c r="KW648" s="155"/>
      <c r="KX648" s="155"/>
      <c r="KY648" s="155"/>
      <c r="KZ648" s="155"/>
      <c r="LA648" s="155"/>
      <c r="LB648" s="155"/>
      <c r="LC648" s="155"/>
      <c r="LD648" s="155"/>
      <c r="LE648" s="155"/>
      <c r="LF648" s="155"/>
      <c r="LG648" s="155"/>
      <c r="LH648" s="155"/>
      <c r="LI648" s="155"/>
      <c r="LJ648" s="155"/>
      <c r="LK648" s="155"/>
      <c r="LL648" s="155"/>
      <c r="LM648" s="155"/>
      <c r="LN648" s="155"/>
      <c r="LO648" s="155"/>
      <c r="LP648" s="155"/>
      <c r="LQ648" s="155"/>
      <c r="LR648" s="155"/>
      <c r="LS648" s="155"/>
      <c r="LT648" s="155"/>
      <c r="LU648" s="155"/>
      <c r="LV648" s="155"/>
      <c r="LW648" s="155"/>
      <c r="LX648" s="155"/>
      <c r="LY648" s="155"/>
      <c r="LZ648" s="155"/>
      <c r="MA648" s="155"/>
      <c r="MB648" s="155"/>
      <c r="MC648" s="155"/>
      <c r="MD648" s="155"/>
      <c r="ME648" s="155"/>
      <c r="MF648" s="155"/>
      <c r="MG648" s="155"/>
      <c r="MH648" s="155"/>
      <c r="MI648" s="155"/>
      <c r="MJ648" s="155"/>
      <c r="MK648" s="155"/>
      <c r="ML648" s="155"/>
      <c r="MM648" s="155"/>
      <c r="MN648" s="155"/>
      <c r="MO648" s="155"/>
      <c r="MP648" s="155"/>
      <c r="MQ648" s="155"/>
      <c r="MR648" s="155"/>
      <c r="MS648" s="155"/>
      <c r="MT648" s="155"/>
      <c r="MU648" s="155"/>
      <c r="MV648" s="155"/>
      <c r="MW648" s="155"/>
      <c r="MX648" s="155"/>
      <c r="MY648" s="155"/>
      <c r="MZ648" s="155"/>
      <c r="NA648" s="155"/>
      <c r="NB648" s="155"/>
      <c r="NC648" s="155"/>
      <c r="ND648" s="155"/>
      <c r="NE648" s="155"/>
      <c r="NF648" s="155"/>
      <c r="NG648" s="155"/>
      <c r="NH648" s="155"/>
      <c r="NI648" s="155"/>
      <c r="NJ648" s="155"/>
      <c r="NK648" s="155"/>
      <c r="NL648" s="155"/>
      <c r="NM648" s="155"/>
      <c r="NN648" s="155"/>
      <c r="NO648" s="155"/>
      <c r="NP648" s="155"/>
      <c r="NQ648" s="155"/>
      <c r="NR648" s="155"/>
      <c r="NS648" s="155"/>
      <c r="NT648" s="155"/>
      <c r="NU648" s="155"/>
      <c r="NV648" s="155"/>
      <c r="NW648" s="155"/>
      <c r="NX648" s="155"/>
      <c r="NY648" s="155"/>
      <c r="NZ648" s="155"/>
      <c r="OA648" s="155"/>
      <c r="OB648" s="155"/>
      <c r="OC648" s="155"/>
      <c r="OD648" s="155"/>
      <c r="OE648" s="155"/>
      <c r="OF648" s="155"/>
      <c r="OG648" s="155"/>
      <c r="OH648" s="155"/>
      <c r="OI648" s="155"/>
      <c r="OJ648" s="155"/>
      <c r="OK648" s="155"/>
      <c r="OL648" s="155"/>
      <c r="OM648" s="155"/>
      <c r="ON648" s="155"/>
      <c r="OO648" s="155"/>
      <c r="OP648" s="155"/>
      <c r="OQ648" s="155"/>
      <c r="OR648" s="155"/>
      <c r="OS648" s="155"/>
      <c r="OT648" s="155"/>
      <c r="OU648" s="155"/>
      <c r="OV648" s="155"/>
      <c r="OW648" s="155"/>
      <c r="OX648" s="155"/>
      <c r="OY648" s="155"/>
      <c r="OZ648" s="155"/>
      <c r="PA648" s="155"/>
      <c r="PB648" s="155"/>
      <c r="PC648" s="155"/>
      <c r="PD648" s="155"/>
      <c r="PE648" s="155"/>
      <c r="PF648" s="155"/>
      <c r="PG648" s="155"/>
      <c r="PH648" s="155"/>
      <c r="PI648" s="155"/>
      <c r="PJ648" s="155"/>
      <c r="PK648" s="155"/>
      <c r="PL648" s="155"/>
      <c r="PM648" s="155"/>
      <c r="PN648" s="155"/>
      <c r="PO648" s="155"/>
      <c r="PP648" s="155"/>
      <c r="PQ648" s="155"/>
      <c r="PR648" s="155"/>
      <c r="PS648" s="155"/>
      <c r="PT648" s="155"/>
      <c r="PU648" s="155"/>
      <c r="PV648" s="155"/>
      <c r="PW648" s="155"/>
      <c r="PX648" s="155"/>
      <c r="PY648" s="155"/>
      <c r="PZ648" s="155"/>
      <c r="QA648" s="155"/>
      <c r="QB648" s="155"/>
      <c r="QC648" s="155"/>
      <c r="QD648" s="155"/>
      <c r="QE648" s="155"/>
      <c r="QF648" s="155"/>
      <c r="QG648" s="155"/>
      <c r="QH648" s="155"/>
      <c r="QI648" s="155"/>
      <c r="QJ648" s="155"/>
      <c r="QK648" s="155"/>
      <c r="QL648" s="155"/>
      <c r="QM648" s="155"/>
      <c r="QN648" s="155"/>
      <c r="QO648" s="155"/>
      <c r="QP648" s="155"/>
      <c r="QQ648" s="155"/>
      <c r="QR648" s="155"/>
      <c r="QS648" s="155"/>
      <c r="QT648" s="155"/>
      <c r="QU648" s="155"/>
      <c r="QV648" s="155"/>
      <c r="QW648" s="155"/>
      <c r="QX648" s="155"/>
      <c r="QY648" s="155"/>
      <c r="QZ648" s="155"/>
      <c r="RA648" s="155"/>
      <c r="RB648" s="155"/>
      <c r="RC648" s="155"/>
      <c r="RD648" s="155"/>
      <c r="RE648" s="155"/>
      <c r="RF648" s="155"/>
      <c r="RG648" s="155"/>
      <c r="RH648" s="155"/>
      <c r="RI648" s="155"/>
      <c r="RJ648" s="155"/>
      <c r="RK648" s="155"/>
      <c r="RL648" s="155"/>
      <c r="RM648" s="155"/>
      <c r="RN648" s="155"/>
      <c r="RO648" s="155"/>
      <c r="RP648" s="155"/>
      <c r="RQ648" s="155"/>
      <c r="RR648" s="155"/>
      <c r="RS648" s="155"/>
      <c r="RT648" s="155"/>
      <c r="RU648" s="155"/>
      <c r="RV648" s="155"/>
      <c r="RW648" s="155"/>
      <c r="RX648" s="155"/>
      <c r="RY648" s="155"/>
      <c r="RZ648" s="155"/>
      <c r="SA648" s="155"/>
      <c r="SB648" s="155"/>
      <c r="SC648" s="155"/>
      <c r="SD648" s="155"/>
      <c r="SE648" s="155"/>
      <c r="SF648" s="155"/>
      <c r="SG648" s="155"/>
      <c r="SH648" s="155"/>
      <c r="SI648" s="155"/>
      <c r="SJ648" s="155"/>
      <c r="SK648" s="155"/>
      <c r="SL648" s="155"/>
      <c r="SM648" s="155"/>
      <c r="SN648" s="155"/>
      <c r="SO648" s="155"/>
      <c r="SP648" s="155"/>
      <c r="SQ648" s="155"/>
      <c r="SR648" s="155"/>
      <c r="SS648" s="155"/>
      <c r="ST648" s="155"/>
      <c r="SU648" s="155"/>
      <c r="SV648" s="155"/>
      <c r="SW648" s="155"/>
      <c r="SX648" s="155"/>
      <c r="SY648" s="155"/>
      <c r="SZ648" s="155"/>
      <c r="TA648" s="155"/>
      <c r="TB648" s="155"/>
      <c r="TC648" s="155"/>
      <c r="TD648" s="155"/>
      <c r="TE648" s="155"/>
      <c r="TF648" s="155"/>
      <c r="TG648" s="155"/>
      <c r="TH648" s="155"/>
      <c r="TI648" s="155"/>
      <c r="TJ648" s="155"/>
      <c r="TK648" s="155"/>
      <c r="TL648" s="155"/>
      <c r="TM648" s="155"/>
      <c r="TN648" s="155"/>
      <c r="TO648" s="155"/>
      <c r="TP648" s="155"/>
      <c r="TQ648" s="155"/>
      <c r="TR648" s="155"/>
      <c r="TS648" s="155"/>
      <c r="TT648" s="155"/>
      <c r="TU648" s="155"/>
      <c r="TV648" s="155"/>
      <c r="TW648" s="155"/>
      <c r="TX648" s="155"/>
      <c r="TY648" s="155"/>
      <c r="TZ648" s="155"/>
      <c r="UA648" s="155"/>
      <c r="UB648" s="155"/>
      <c r="UC648" s="155"/>
      <c r="UD648" s="155"/>
      <c r="UE648" s="155"/>
      <c r="UF648" s="155"/>
      <c r="UG648" s="155"/>
      <c r="UH648" s="155"/>
      <c r="UI648" s="155"/>
      <c r="UJ648" s="155"/>
      <c r="UK648" s="155"/>
      <c r="UL648" s="155"/>
      <c r="UM648" s="155"/>
      <c r="UN648" s="155"/>
      <c r="UO648" s="155"/>
      <c r="UP648" s="155"/>
      <c r="UQ648" s="155"/>
      <c r="UR648" s="155"/>
      <c r="US648" s="155"/>
      <c r="UT648" s="155"/>
      <c r="UU648" s="155"/>
      <c r="UV648" s="155"/>
      <c r="UW648" s="155"/>
      <c r="UX648" s="155"/>
      <c r="UY648" s="155"/>
      <c r="UZ648" s="155"/>
      <c r="VA648" s="155"/>
      <c r="VB648" s="155"/>
      <c r="VC648" s="155"/>
      <c r="VD648" s="155"/>
      <c r="VE648" s="155"/>
      <c r="VF648" s="155"/>
      <c r="VG648" s="155"/>
      <c r="VH648" s="155"/>
      <c r="VI648" s="155"/>
      <c r="VJ648" s="155"/>
      <c r="VK648" s="155"/>
      <c r="VL648" s="155"/>
      <c r="VM648" s="155"/>
      <c r="VN648" s="155"/>
      <c r="VO648" s="155"/>
      <c r="VP648" s="155"/>
      <c r="VQ648" s="155"/>
      <c r="VR648" s="155"/>
      <c r="VS648" s="155"/>
      <c r="VT648" s="155"/>
      <c r="VU648" s="155"/>
      <c r="VV648" s="155"/>
      <c r="VW648" s="155"/>
      <c r="VX648" s="155"/>
      <c r="VY648" s="155"/>
      <c r="VZ648" s="155"/>
      <c r="WA648" s="155"/>
      <c r="WB648" s="155"/>
      <c r="WC648" s="155"/>
      <c r="WD648" s="155"/>
      <c r="WE648" s="155"/>
      <c r="WF648" s="155"/>
      <c r="WG648" s="155"/>
      <c r="WH648" s="155"/>
      <c r="WI648" s="155"/>
      <c r="WJ648" s="155"/>
      <c r="WK648" s="155"/>
      <c r="WL648" s="155"/>
      <c r="WM648" s="155"/>
      <c r="WN648" s="155"/>
      <c r="WO648" s="155"/>
      <c r="WP648" s="155"/>
      <c r="WQ648" s="155"/>
      <c r="WR648" s="155"/>
      <c r="WS648" s="155"/>
      <c r="WT648" s="155"/>
      <c r="WU648" s="155"/>
      <c r="WV648" s="155"/>
      <c r="WW648" s="155"/>
      <c r="WX648" s="155"/>
      <c r="WY648" s="155"/>
      <c r="WZ648" s="155"/>
      <c r="XA648" s="155"/>
      <c r="XB648" s="155"/>
      <c r="XC648" s="155"/>
      <c r="XD648" s="155"/>
      <c r="XE648" s="155"/>
      <c r="XF648" s="155"/>
      <c r="XG648" s="155"/>
      <c r="XH648" s="155"/>
      <c r="XI648" s="155"/>
      <c r="XJ648" s="155"/>
      <c r="XK648" s="155"/>
      <c r="XL648" s="155"/>
      <c r="XM648" s="155"/>
      <c r="XN648" s="155"/>
      <c r="XO648" s="155"/>
      <c r="XP648" s="155"/>
      <c r="XQ648" s="155"/>
      <c r="XR648" s="155"/>
      <c r="XS648" s="155"/>
      <c r="XT648" s="155"/>
      <c r="XU648" s="155"/>
      <c r="XV648" s="155"/>
      <c r="XW648" s="155"/>
      <c r="XX648" s="155"/>
      <c r="XY648" s="155"/>
      <c r="XZ648" s="155"/>
      <c r="YA648" s="155"/>
      <c r="YB648" s="155"/>
      <c r="YC648" s="155"/>
      <c r="YD648" s="155"/>
      <c r="YE648" s="155"/>
      <c r="YF648" s="155"/>
      <c r="YG648" s="155"/>
      <c r="YH648" s="155"/>
      <c r="YI648" s="155"/>
      <c r="YJ648" s="155"/>
      <c r="YK648" s="155"/>
      <c r="YL648" s="155"/>
      <c r="YM648" s="155"/>
      <c r="YN648" s="155"/>
      <c r="YO648" s="155"/>
      <c r="YP648" s="155"/>
      <c r="YQ648" s="155"/>
      <c r="YR648" s="155"/>
      <c r="YS648" s="155"/>
      <c r="YT648" s="155"/>
      <c r="YU648" s="155"/>
      <c r="YV648" s="155"/>
      <c r="YW648" s="155"/>
      <c r="YX648" s="155"/>
      <c r="YY648" s="155"/>
      <c r="YZ648" s="155"/>
      <c r="ZA648" s="155"/>
      <c r="ZB648" s="155"/>
      <c r="ZC648" s="155"/>
      <c r="ZD648" s="155"/>
      <c r="ZE648" s="155"/>
      <c r="ZF648" s="155"/>
      <c r="ZG648" s="155"/>
      <c r="ZH648" s="155"/>
      <c r="ZI648" s="155"/>
      <c r="ZJ648" s="155"/>
      <c r="ZK648" s="155"/>
      <c r="ZL648" s="155"/>
      <c r="ZM648" s="155"/>
      <c r="ZN648" s="155"/>
      <c r="ZO648" s="155"/>
      <c r="ZP648" s="155"/>
      <c r="ZQ648" s="155"/>
      <c r="ZR648" s="155"/>
      <c r="ZS648" s="155"/>
      <c r="ZT648" s="155"/>
      <c r="ZU648" s="155"/>
      <c r="ZV648" s="155"/>
      <c r="ZW648" s="155"/>
      <c r="ZX648" s="155"/>
      <c r="ZY648" s="155"/>
      <c r="ZZ648" s="155"/>
      <c r="AAA648" s="155"/>
      <c r="AAB648" s="155"/>
      <c r="AAC648" s="155"/>
      <c r="AAD648" s="155"/>
      <c r="AAE648" s="155"/>
      <c r="AAF648" s="155"/>
      <c r="AAG648" s="155"/>
      <c r="AAH648" s="155"/>
      <c r="AAI648" s="155"/>
      <c r="AAJ648" s="155"/>
      <c r="AAK648" s="155"/>
      <c r="AAL648" s="155"/>
      <c r="AAM648" s="155"/>
      <c r="AAN648" s="155"/>
      <c r="AAO648" s="155"/>
      <c r="AAP648" s="155"/>
      <c r="AAQ648" s="155"/>
      <c r="AAR648" s="155"/>
      <c r="AAS648" s="155"/>
      <c r="AAT648" s="155"/>
      <c r="AAU648" s="155"/>
      <c r="AAV648" s="155"/>
      <c r="AAW648" s="155"/>
      <c r="AAX648" s="155"/>
      <c r="AAY648" s="155"/>
      <c r="AAZ648" s="155"/>
      <c r="ABA648" s="155"/>
      <c r="ABB648" s="155"/>
      <c r="ABC648" s="155"/>
      <c r="ABD648" s="155"/>
      <c r="ABE648" s="155"/>
      <c r="ABF648" s="155"/>
      <c r="ABG648" s="155"/>
      <c r="ABH648" s="155"/>
      <c r="ABI648" s="155"/>
      <c r="ABJ648" s="155"/>
      <c r="ABK648" s="155"/>
      <c r="ABL648" s="155"/>
      <c r="ABM648" s="155"/>
      <c r="ABN648" s="155"/>
      <c r="ABO648" s="155"/>
      <c r="ABP648" s="155"/>
      <c r="ABQ648" s="155"/>
      <c r="ABR648" s="155"/>
      <c r="ABS648" s="155"/>
      <c r="ABT648" s="155"/>
      <c r="ABU648" s="155"/>
      <c r="ABV648" s="155"/>
      <c r="ABW648" s="155"/>
      <c r="ABX648" s="155"/>
      <c r="ABY648" s="155"/>
      <c r="ABZ648" s="155"/>
      <c r="ACA648" s="155"/>
      <c r="ACB648" s="155"/>
      <c r="ACC648" s="155"/>
      <c r="ACD648" s="155"/>
      <c r="ACE648" s="155"/>
      <c r="ACF648" s="155"/>
      <c r="ACG648" s="155"/>
      <c r="ACH648" s="155"/>
      <c r="ACI648" s="155"/>
      <c r="ACJ648" s="155"/>
      <c r="ACK648" s="155"/>
      <c r="ACL648" s="155"/>
      <c r="ACM648" s="155"/>
      <c r="ACN648" s="155"/>
      <c r="ACO648" s="155"/>
      <c r="ACP648" s="155"/>
      <c r="ACQ648" s="155"/>
      <c r="ACR648" s="155"/>
      <c r="ACS648" s="155"/>
      <c r="ACT648" s="155"/>
      <c r="ACU648" s="155"/>
      <c r="ACV648" s="155"/>
      <c r="ACW648" s="155"/>
      <c r="ACX648" s="155"/>
      <c r="ACY648" s="155"/>
      <c r="ACZ648" s="155"/>
      <c r="ADA648" s="155"/>
      <c r="ADB648" s="155"/>
      <c r="ADC648" s="155"/>
      <c r="ADD648" s="155"/>
      <c r="ADE648" s="155"/>
      <c r="ADF648" s="155"/>
      <c r="ADG648" s="155"/>
      <c r="ADH648" s="155"/>
      <c r="ADI648" s="155"/>
      <c r="ADJ648" s="155"/>
      <c r="ADK648" s="155"/>
      <c r="ADL648" s="155"/>
      <c r="ADM648" s="155"/>
      <c r="ADN648" s="155"/>
      <c r="ADO648" s="155"/>
      <c r="ADP648" s="155"/>
      <c r="ADQ648" s="155"/>
      <c r="ADR648" s="155"/>
      <c r="ADS648" s="155"/>
      <c r="ADT648" s="155"/>
      <c r="ADU648" s="155"/>
      <c r="ADV648" s="155"/>
      <c r="ADW648" s="155"/>
      <c r="ADX648" s="155"/>
      <c r="ADY648" s="155"/>
      <c r="ADZ648" s="155"/>
      <c r="AEA648" s="155"/>
      <c r="AEB648" s="155"/>
      <c r="AEC648" s="155"/>
      <c r="AED648" s="155"/>
      <c r="AEE648" s="155"/>
      <c r="AEF648" s="155"/>
      <c r="AEG648" s="155"/>
      <c r="AEH648" s="155"/>
      <c r="AEI648" s="155"/>
      <c r="AEJ648" s="155"/>
      <c r="AEK648" s="155"/>
      <c r="AEL648" s="155"/>
      <c r="AEM648" s="155"/>
      <c r="AEN648" s="155"/>
      <c r="AEO648" s="155"/>
      <c r="AEP648" s="155"/>
      <c r="AEQ648" s="155"/>
      <c r="AER648" s="155"/>
      <c r="AES648" s="155"/>
      <c r="AET648" s="155"/>
      <c r="AEU648" s="155"/>
      <c r="AEV648" s="155"/>
      <c r="AEW648" s="155"/>
      <c r="AEX648" s="155"/>
      <c r="AEY648" s="155"/>
      <c r="AEZ648" s="155"/>
      <c r="AFA648" s="155"/>
      <c r="AFB648" s="155"/>
      <c r="AFC648" s="155"/>
      <c r="AFD648" s="155"/>
      <c r="AFE648" s="155"/>
      <c r="AFF648" s="155"/>
      <c r="AFG648" s="155"/>
      <c r="AFH648" s="155"/>
      <c r="AFI648" s="155"/>
      <c r="AFJ648" s="155"/>
      <c r="AFK648" s="155"/>
      <c r="AFL648" s="155"/>
      <c r="AFM648" s="155"/>
      <c r="AFN648" s="155"/>
      <c r="AFO648" s="155"/>
      <c r="AFP648" s="155"/>
      <c r="AFQ648" s="155"/>
      <c r="AFR648" s="155"/>
      <c r="AFS648" s="155"/>
      <c r="AFT648" s="155"/>
      <c r="AFU648" s="155"/>
      <c r="AFV648" s="155"/>
      <c r="AFW648" s="155"/>
      <c r="AFX648" s="155"/>
      <c r="AFY648" s="155"/>
      <c r="AFZ648" s="155"/>
      <c r="AGA648" s="155"/>
      <c r="AGB648" s="155"/>
      <c r="AGC648" s="155"/>
      <c r="AGD648" s="155"/>
      <c r="AGE648" s="155"/>
      <c r="AGF648" s="155"/>
      <c r="AGG648" s="155"/>
      <c r="AGH648" s="155"/>
      <c r="AGI648" s="155"/>
      <c r="AGJ648" s="155"/>
      <c r="AGK648" s="155"/>
      <c r="AGL648" s="155"/>
      <c r="AGM648" s="155"/>
      <c r="AGN648" s="155"/>
      <c r="AGO648" s="155"/>
      <c r="AGP648" s="155"/>
      <c r="AGQ648" s="155"/>
      <c r="AGR648" s="155"/>
      <c r="AGS648" s="155"/>
      <c r="AGT648" s="155"/>
      <c r="AGU648" s="155"/>
      <c r="AGV648" s="155"/>
      <c r="AGW648" s="155"/>
      <c r="AGX648" s="155"/>
      <c r="AGY648" s="155"/>
      <c r="AGZ648" s="155"/>
      <c r="AHA648" s="155"/>
      <c r="AHB648" s="155"/>
      <c r="AHC648" s="155"/>
      <c r="AHD648" s="155"/>
      <c r="AHE648" s="155"/>
      <c r="AHF648" s="155"/>
      <c r="AHG648" s="155"/>
      <c r="AHH648" s="155"/>
      <c r="AHI648" s="155"/>
      <c r="AHJ648" s="155"/>
      <c r="AHK648" s="155"/>
      <c r="AHL648" s="155"/>
      <c r="AHM648" s="155"/>
      <c r="AHN648" s="155"/>
      <c r="AHO648" s="155"/>
      <c r="AHP648" s="155"/>
      <c r="AHQ648" s="155"/>
      <c r="AHR648" s="155"/>
      <c r="AHS648" s="155"/>
      <c r="AHT648" s="155"/>
      <c r="AHU648" s="155"/>
      <c r="AHV648" s="155"/>
      <c r="AHW648" s="155"/>
      <c r="AHX648" s="155"/>
      <c r="AHY648" s="155"/>
      <c r="AHZ648" s="155"/>
      <c r="AIA648" s="155"/>
      <c r="AIB648" s="155"/>
      <c r="AIC648" s="155"/>
      <c r="AID648" s="155"/>
      <c r="AIE648" s="155"/>
      <c r="AIF648" s="155"/>
      <c r="AIG648" s="155"/>
      <c r="AIH648" s="155"/>
      <c r="AII648" s="155"/>
      <c r="AIJ648" s="155"/>
      <c r="AIK648" s="155"/>
      <c r="AIL648" s="155"/>
      <c r="AIM648" s="155"/>
      <c r="AIN648" s="155"/>
      <c r="AIO648" s="155"/>
      <c r="AIP648" s="155"/>
      <c r="AIQ648" s="155"/>
      <c r="AIR648" s="155"/>
      <c r="AIS648" s="155"/>
      <c r="AIT648" s="155"/>
      <c r="AIU648" s="155"/>
      <c r="AIV648" s="155"/>
      <c r="AIW648" s="155"/>
      <c r="AIX648" s="155"/>
      <c r="AIY648" s="155"/>
      <c r="AIZ648" s="155"/>
      <c r="AJA648" s="155"/>
      <c r="AJB648" s="155"/>
      <c r="AJC648" s="155"/>
      <c r="AJD648" s="155"/>
      <c r="AJE648" s="155"/>
      <c r="AJF648" s="155"/>
      <c r="AJG648" s="155"/>
      <c r="AJH648" s="155"/>
      <c r="AJI648" s="155"/>
      <c r="AJJ648" s="155"/>
      <c r="AJK648" s="155"/>
      <c r="AJL648" s="155"/>
      <c r="AJM648" s="155"/>
      <c r="AJN648" s="155"/>
      <c r="AJO648" s="155"/>
      <c r="AJP648" s="155"/>
      <c r="AJQ648" s="155"/>
      <c r="AJR648" s="155"/>
      <c r="AJS648" s="155"/>
      <c r="AJT648" s="155"/>
      <c r="AJU648" s="155"/>
      <c r="AJV648" s="155"/>
      <c r="AJW648" s="155"/>
      <c r="AJX648" s="155"/>
      <c r="AJY648" s="155"/>
      <c r="AJZ648" s="155"/>
      <c r="AKA648" s="155"/>
      <c r="AKB648" s="155"/>
      <c r="AKC648" s="155"/>
      <c r="AKD648" s="155"/>
      <c r="AKE648" s="155"/>
      <c r="AKF648" s="155"/>
      <c r="AKG648" s="155"/>
      <c r="AKH648" s="155"/>
      <c r="AKI648" s="155"/>
      <c r="AKJ648" s="155"/>
      <c r="AKK648" s="155"/>
      <c r="AKL648" s="155"/>
      <c r="AKM648" s="155"/>
      <c r="AKN648" s="155"/>
      <c r="AKO648" s="155"/>
      <c r="AKP648" s="155"/>
      <c r="AKQ648" s="155"/>
      <c r="AKR648" s="155"/>
      <c r="AKS648" s="155"/>
      <c r="AKT648" s="155"/>
      <c r="AKU648" s="155"/>
      <c r="AKV648" s="155"/>
      <c r="AKW648" s="155"/>
      <c r="AKX648" s="155"/>
      <c r="AKY648" s="155"/>
      <c r="AKZ648" s="155"/>
      <c r="ALA648" s="155"/>
      <c r="ALB648" s="155"/>
      <c r="ALC648" s="155"/>
      <c r="ALD648" s="155"/>
      <c r="ALE648" s="155"/>
      <c r="ALF648" s="155"/>
      <c r="ALG648" s="155"/>
      <c r="ALH648" s="155"/>
      <c r="ALI648" s="155"/>
      <c r="ALJ648" s="155"/>
      <c r="ALK648" s="155"/>
      <c r="ALL648" s="155"/>
      <c r="ALM648" s="155"/>
      <c r="ALN648" s="155"/>
      <c r="ALO648" s="155"/>
      <c r="ALP648" s="155"/>
      <c r="ALQ648" s="155"/>
      <c r="ALR648" s="155"/>
      <c r="ALS648" s="155"/>
      <c r="ALT648" s="155"/>
      <c r="ALU648" s="155"/>
      <c r="ALV648" s="155"/>
      <c r="ALW648" s="155"/>
      <c r="ALX648" s="155"/>
      <c r="ALY648" s="155"/>
      <c r="ALZ648" s="155"/>
      <c r="AMA648" s="155"/>
      <c r="AMB648" s="155"/>
      <c r="AMC648" s="155"/>
      <c r="AMD648" s="155"/>
      <c r="AME648" s="155"/>
      <c r="AMF648" s="155"/>
      <c r="AMG648" s="155"/>
      <c r="AMH648" s="155"/>
      <c r="AMI648" s="155"/>
      <c r="AMJ648" s="155"/>
      <c r="AMK648" s="155"/>
      <c r="AML648" s="155"/>
    </row>
    <row r="649" spans="1:1026" x14ac:dyDescent="0.25">
      <c r="A649" s="258" t="s">
        <v>27519</v>
      </c>
      <c r="B649" s="257">
        <v>649</v>
      </c>
      <c r="C649" s="258" t="s">
        <v>27518</v>
      </c>
      <c r="D649" s="308" t="s">
        <v>31783</v>
      </c>
      <c r="E649" s="277"/>
      <c r="F649" s="278"/>
      <c r="G649" s="278"/>
      <c r="H649" s="280"/>
      <c r="I649" s="489">
        <v>100000</v>
      </c>
      <c r="J649" s="278"/>
      <c r="K649" s="278">
        <v>2</v>
      </c>
      <c r="L649" s="278"/>
      <c r="M649" s="278"/>
      <c r="N649" s="278"/>
      <c r="O649" s="278"/>
      <c r="P649" s="278"/>
      <c r="Q649" s="278"/>
      <c r="R649" s="278"/>
      <c r="S649" s="278"/>
      <c r="T649" s="278"/>
      <c r="U649" s="278"/>
      <c r="V649" s="278"/>
      <c r="W649" s="283">
        <f t="shared" si="304"/>
        <v>100</v>
      </c>
      <c r="X649" s="283">
        <f t="shared" si="305"/>
        <v>100</v>
      </c>
      <c r="Y649" s="283">
        <f t="shared" si="299"/>
        <v>100</v>
      </c>
      <c r="Z649" s="283">
        <f t="shared" si="306"/>
        <v>100</v>
      </c>
      <c r="AA649" s="283">
        <f t="shared" si="307"/>
        <v>100</v>
      </c>
      <c r="AB649" s="287">
        <f t="shared" si="308"/>
        <v>100</v>
      </c>
      <c r="AC649" s="287">
        <f t="shared" si="309"/>
        <v>100</v>
      </c>
      <c r="AD649" s="287">
        <f t="shared" si="310"/>
        <v>100</v>
      </c>
      <c r="AE649" s="284">
        <f t="shared" si="303"/>
        <v>100</v>
      </c>
      <c r="AF649" s="284">
        <f t="shared" si="302"/>
        <v>100</v>
      </c>
      <c r="AG649" s="268">
        <f t="shared" si="295"/>
        <v>10</v>
      </c>
      <c r="AH649" s="268">
        <f t="shared" si="300"/>
        <v>100</v>
      </c>
      <c r="AI649" s="268">
        <f t="shared" si="297"/>
        <v>100</v>
      </c>
      <c r="AJ649" s="268">
        <f t="shared" si="301"/>
        <v>100</v>
      </c>
      <c r="AK649" s="490">
        <v>1.7999999999999999E-2</v>
      </c>
      <c r="AL649" s="277"/>
      <c r="AM649" s="277"/>
      <c r="AN649" s="490"/>
      <c r="AO649" s="277"/>
      <c r="AP649" s="277"/>
      <c r="AQ649" s="277"/>
      <c r="AR649" s="356" t="s">
        <v>31784</v>
      </c>
      <c r="AS649" s="356"/>
      <c r="AT649" s="277"/>
      <c r="AU649" s="277"/>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c r="BV649" s="155"/>
      <c r="BW649" s="155"/>
      <c r="BX649" s="155"/>
      <c r="BY649" s="155"/>
      <c r="BZ649" s="155"/>
      <c r="CA649" s="155"/>
      <c r="CB649" s="155"/>
      <c r="CC649" s="155"/>
      <c r="CD649" s="155"/>
      <c r="CE649" s="155"/>
      <c r="CF649" s="155"/>
      <c r="CG649" s="155"/>
      <c r="CH649" s="155"/>
      <c r="CI649" s="155"/>
      <c r="CJ649" s="155"/>
      <c r="CK649" s="155"/>
      <c r="CL649" s="155"/>
      <c r="CM649" s="155"/>
      <c r="CN649" s="155"/>
      <c r="CO649" s="155"/>
      <c r="CP649" s="155"/>
      <c r="CQ649" s="155"/>
      <c r="CR649" s="155"/>
      <c r="CS649" s="155"/>
      <c r="CT649" s="155"/>
      <c r="CU649" s="155"/>
      <c r="CV649" s="155"/>
      <c r="CW649" s="155"/>
      <c r="CX649" s="155"/>
      <c r="CY649" s="155"/>
      <c r="CZ649" s="155"/>
      <c r="DA649" s="155"/>
      <c r="DB649" s="155"/>
      <c r="DC649" s="155"/>
      <c r="DD649" s="155"/>
      <c r="DE649" s="155"/>
      <c r="DF649" s="155"/>
      <c r="DG649" s="155"/>
      <c r="DH649" s="155"/>
      <c r="DI649" s="155"/>
      <c r="DJ649" s="155"/>
      <c r="DK649" s="155"/>
      <c r="DL649" s="155"/>
      <c r="DM649" s="155"/>
      <c r="DN649" s="155"/>
      <c r="DO649" s="155"/>
      <c r="DP649" s="155"/>
      <c r="DQ649" s="155"/>
      <c r="DR649" s="155"/>
      <c r="DS649" s="155"/>
      <c r="DT649" s="155"/>
      <c r="DU649" s="155"/>
      <c r="DV649" s="155"/>
      <c r="DW649" s="155"/>
      <c r="DX649" s="155"/>
      <c r="DY649" s="155"/>
      <c r="DZ649" s="155"/>
      <c r="EA649" s="155"/>
      <c r="EB649" s="155"/>
      <c r="EC649" s="155"/>
      <c r="ED649" s="155"/>
      <c r="EE649" s="155"/>
      <c r="EF649" s="155"/>
      <c r="EG649" s="155"/>
      <c r="EH649" s="155"/>
      <c r="EI649" s="155"/>
      <c r="EJ649" s="155"/>
      <c r="EK649" s="155"/>
      <c r="EL649" s="155"/>
      <c r="EM649" s="155"/>
      <c r="EN649" s="155"/>
      <c r="EO649" s="155"/>
      <c r="EP649" s="155"/>
      <c r="EQ649" s="155"/>
      <c r="ER649" s="155"/>
      <c r="ES649" s="155"/>
      <c r="ET649" s="155"/>
      <c r="EU649" s="155"/>
      <c r="EV649" s="155"/>
      <c r="EW649" s="155"/>
      <c r="EX649" s="155"/>
      <c r="EY649" s="155"/>
      <c r="EZ649" s="155"/>
      <c r="FA649" s="155"/>
      <c r="FB649" s="155"/>
      <c r="FC649" s="155"/>
      <c r="FD649" s="155"/>
      <c r="FE649" s="155"/>
      <c r="FF649" s="155"/>
      <c r="FG649" s="155"/>
      <c r="FH649" s="155"/>
      <c r="FI649" s="155"/>
      <c r="FJ649" s="155"/>
      <c r="FK649" s="155"/>
      <c r="FL649" s="155"/>
      <c r="FM649" s="155"/>
      <c r="FN649" s="155"/>
      <c r="FO649" s="155"/>
      <c r="FP649" s="155"/>
      <c r="FQ649" s="155"/>
      <c r="FR649" s="155"/>
      <c r="FS649" s="155"/>
      <c r="FT649" s="155"/>
      <c r="FU649" s="155"/>
      <c r="FV649" s="155"/>
      <c r="FW649" s="155"/>
      <c r="FX649" s="155"/>
      <c r="FY649" s="155"/>
      <c r="FZ649" s="155"/>
      <c r="GA649" s="155"/>
      <c r="GB649" s="155"/>
      <c r="GC649" s="155"/>
      <c r="GD649" s="155"/>
      <c r="GE649" s="155"/>
      <c r="GF649" s="155"/>
      <c r="GG649" s="155"/>
      <c r="GH649" s="155"/>
      <c r="GI649" s="155"/>
      <c r="GJ649" s="155"/>
      <c r="GK649" s="155"/>
      <c r="GL649" s="155"/>
      <c r="GM649" s="155"/>
      <c r="GN649" s="155"/>
      <c r="GO649" s="155"/>
      <c r="GP649" s="155"/>
      <c r="GQ649" s="155"/>
      <c r="GR649" s="155"/>
      <c r="GS649" s="155"/>
      <c r="GT649" s="155"/>
      <c r="GU649" s="155"/>
      <c r="GV649" s="155"/>
      <c r="GW649" s="155"/>
      <c r="GX649" s="155"/>
      <c r="GY649" s="155"/>
      <c r="GZ649" s="155"/>
      <c r="HA649" s="155"/>
      <c r="HB649" s="155"/>
      <c r="HC649" s="155"/>
      <c r="HD649" s="155"/>
      <c r="HE649" s="155"/>
      <c r="HF649" s="155"/>
      <c r="HG649" s="155"/>
      <c r="HH649" s="155"/>
      <c r="HI649" s="155"/>
      <c r="HJ649" s="155"/>
      <c r="HK649" s="155"/>
      <c r="HL649" s="155"/>
      <c r="HM649" s="155"/>
      <c r="HN649" s="155"/>
      <c r="HO649" s="155"/>
      <c r="HP649" s="155"/>
      <c r="HQ649" s="155"/>
      <c r="HR649" s="155"/>
      <c r="HS649" s="155"/>
      <c r="HT649" s="155"/>
      <c r="HU649" s="155"/>
      <c r="HV649" s="155"/>
      <c r="HW649" s="155"/>
      <c r="HX649" s="155"/>
      <c r="HY649" s="155"/>
      <c r="HZ649" s="155"/>
      <c r="IA649" s="155"/>
      <c r="IB649" s="155"/>
      <c r="IC649" s="155"/>
      <c r="ID649" s="155"/>
      <c r="IE649" s="155"/>
      <c r="IF649" s="155"/>
      <c r="IG649" s="155"/>
      <c r="IH649" s="155"/>
      <c r="II649" s="155"/>
      <c r="IJ649" s="155"/>
      <c r="IK649" s="155"/>
      <c r="IL649" s="155"/>
      <c r="IM649" s="155"/>
      <c r="IN649" s="155"/>
      <c r="IO649" s="155"/>
      <c r="IP649" s="155"/>
      <c r="IQ649" s="155"/>
      <c r="IR649" s="155"/>
      <c r="IS649" s="155"/>
      <c r="IT649" s="155"/>
      <c r="IU649" s="155"/>
      <c r="IV649" s="155"/>
      <c r="IW649" s="155"/>
      <c r="IX649" s="155"/>
      <c r="IY649" s="155"/>
      <c r="IZ649" s="155"/>
      <c r="JA649" s="155"/>
      <c r="JB649" s="155"/>
      <c r="JC649" s="155"/>
      <c r="JD649" s="155"/>
      <c r="JE649" s="155"/>
      <c r="JF649" s="155"/>
      <c r="JG649" s="155"/>
      <c r="JH649" s="155"/>
      <c r="JI649" s="155"/>
      <c r="JJ649" s="155"/>
      <c r="JK649" s="155"/>
      <c r="JL649" s="155"/>
      <c r="JM649" s="155"/>
      <c r="JN649" s="155"/>
      <c r="JO649" s="155"/>
      <c r="JP649" s="155"/>
      <c r="JQ649" s="155"/>
      <c r="JR649" s="155"/>
      <c r="JS649" s="155"/>
      <c r="JT649" s="155"/>
      <c r="JU649" s="155"/>
      <c r="JV649" s="155"/>
      <c r="JW649" s="155"/>
      <c r="JX649" s="155"/>
      <c r="JY649" s="155"/>
      <c r="JZ649" s="155"/>
      <c r="KA649" s="155"/>
      <c r="KB649" s="155"/>
      <c r="KC649" s="155"/>
      <c r="KD649" s="155"/>
      <c r="KE649" s="155"/>
      <c r="KF649" s="155"/>
      <c r="KG649" s="155"/>
      <c r="KH649" s="155"/>
      <c r="KI649" s="155"/>
      <c r="KJ649" s="155"/>
      <c r="KK649" s="155"/>
      <c r="KL649" s="155"/>
      <c r="KM649" s="155"/>
      <c r="KN649" s="155"/>
      <c r="KO649" s="155"/>
      <c r="KP649" s="155"/>
      <c r="KQ649" s="155"/>
      <c r="KR649" s="155"/>
      <c r="KS649" s="155"/>
      <c r="KT649" s="155"/>
      <c r="KU649" s="155"/>
      <c r="KV649" s="155"/>
      <c r="KW649" s="155"/>
      <c r="KX649" s="155"/>
      <c r="KY649" s="155"/>
      <c r="KZ649" s="155"/>
      <c r="LA649" s="155"/>
      <c r="LB649" s="155"/>
      <c r="LC649" s="155"/>
      <c r="LD649" s="155"/>
      <c r="LE649" s="155"/>
      <c r="LF649" s="155"/>
      <c r="LG649" s="155"/>
      <c r="LH649" s="155"/>
      <c r="LI649" s="155"/>
      <c r="LJ649" s="155"/>
      <c r="LK649" s="155"/>
      <c r="LL649" s="155"/>
      <c r="LM649" s="155"/>
      <c r="LN649" s="155"/>
      <c r="LO649" s="155"/>
      <c r="LP649" s="155"/>
      <c r="LQ649" s="155"/>
      <c r="LR649" s="155"/>
      <c r="LS649" s="155"/>
      <c r="LT649" s="155"/>
      <c r="LU649" s="155"/>
      <c r="LV649" s="155"/>
      <c r="LW649" s="155"/>
      <c r="LX649" s="155"/>
      <c r="LY649" s="155"/>
      <c r="LZ649" s="155"/>
      <c r="MA649" s="155"/>
      <c r="MB649" s="155"/>
      <c r="MC649" s="155"/>
      <c r="MD649" s="155"/>
      <c r="ME649" s="155"/>
      <c r="MF649" s="155"/>
      <c r="MG649" s="155"/>
      <c r="MH649" s="155"/>
      <c r="MI649" s="155"/>
      <c r="MJ649" s="155"/>
      <c r="MK649" s="155"/>
      <c r="ML649" s="155"/>
      <c r="MM649" s="155"/>
      <c r="MN649" s="155"/>
      <c r="MO649" s="155"/>
      <c r="MP649" s="155"/>
      <c r="MQ649" s="155"/>
      <c r="MR649" s="155"/>
      <c r="MS649" s="155"/>
      <c r="MT649" s="155"/>
      <c r="MU649" s="155"/>
      <c r="MV649" s="155"/>
      <c r="MW649" s="155"/>
      <c r="MX649" s="155"/>
      <c r="MY649" s="155"/>
      <c r="MZ649" s="155"/>
      <c r="NA649" s="155"/>
      <c r="NB649" s="155"/>
      <c r="NC649" s="155"/>
      <c r="ND649" s="155"/>
      <c r="NE649" s="155"/>
      <c r="NF649" s="155"/>
      <c r="NG649" s="155"/>
      <c r="NH649" s="155"/>
      <c r="NI649" s="155"/>
      <c r="NJ649" s="155"/>
      <c r="NK649" s="155"/>
      <c r="NL649" s="155"/>
      <c r="NM649" s="155"/>
      <c r="NN649" s="155"/>
      <c r="NO649" s="155"/>
      <c r="NP649" s="155"/>
      <c r="NQ649" s="155"/>
      <c r="NR649" s="155"/>
      <c r="NS649" s="155"/>
      <c r="NT649" s="155"/>
      <c r="NU649" s="155"/>
      <c r="NV649" s="155"/>
      <c r="NW649" s="155"/>
      <c r="NX649" s="155"/>
      <c r="NY649" s="155"/>
      <c r="NZ649" s="155"/>
      <c r="OA649" s="155"/>
      <c r="OB649" s="155"/>
      <c r="OC649" s="155"/>
      <c r="OD649" s="155"/>
      <c r="OE649" s="155"/>
      <c r="OF649" s="155"/>
      <c r="OG649" s="155"/>
      <c r="OH649" s="155"/>
      <c r="OI649" s="155"/>
      <c r="OJ649" s="155"/>
      <c r="OK649" s="155"/>
      <c r="OL649" s="155"/>
      <c r="OM649" s="155"/>
      <c r="ON649" s="155"/>
      <c r="OO649" s="155"/>
      <c r="OP649" s="155"/>
      <c r="OQ649" s="155"/>
      <c r="OR649" s="155"/>
      <c r="OS649" s="155"/>
      <c r="OT649" s="155"/>
      <c r="OU649" s="155"/>
      <c r="OV649" s="155"/>
      <c r="OW649" s="155"/>
      <c r="OX649" s="155"/>
      <c r="OY649" s="155"/>
      <c r="OZ649" s="155"/>
      <c r="PA649" s="155"/>
      <c r="PB649" s="155"/>
      <c r="PC649" s="155"/>
      <c r="PD649" s="155"/>
      <c r="PE649" s="155"/>
      <c r="PF649" s="155"/>
      <c r="PG649" s="155"/>
      <c r="PH649" s="155"/>
      <c r="PI649" s="155"/>
      <c r="PJ649" s="155"/>
      <c r="PK649" s="155"/>
      <c r="PL649" s="155"/>
      <c r="PM649" s="155"/>
      <c r="PN649" s="155"/>
      <c r="PO649" s="155"/>
      <c r="PP649" s="155"/>
      <c r="PQ649" s="155"/>
      <c r="PR649" s="155"/>
      <c r="PS649" s="155"/>
      <c r="PT649" s="155"/>
      <c r="PU649" s="155"/>
      <c r="PV649" s="155"/>
      <c r="PW649" s="155"/>
      <c r="PX649" s="155"/>
      <c r="PY649" s="155"/>
      <c r="PZ649" s="155"/>
      <c r="QA649" s="155"/>
      <c r="QB649" s="155"/>
      <c r="QC649" s="155"/>
      <c r="QD649" s="155"/>
      <c r="QE649" s="155"/>
      <c r="QF649" s="155"/>
      <c r="QG649" s="155"/>
      <c r="QH649" s="155"/>
      <c r="QI649" s="155"/>
      <c r="QJ649" s="155"/>
      <c r="QK649" s="155"/>
      <c r="QL649" s="155"/>
      <c r="QM649" s="155"/>
      <c r="QN649" s="155"/>
      <c r="QO649" s="155"/>
      <c r="QP649" s="155"/>
      <c r="QQ649" s="155"/>
      <c r="QR649" s="155"/>
      <c r="QS649" s="155"/>
      <c r="QT649" s="155"/>
      <c r="QU649" s="155"/>
      <c r="QV649" s="155"/>
      <c r="QW649" s="155"/>
      <c r="QX649" s="155"/>
      <c r="QY649" s="155"/>
      <c r="QZ649" s="155"/>
      <c r="RA649" s="155"/>
      <c r="RB649" s="155"/>
      <c r="RC649" s="155"/>
      <c r="RD649" s="155"/>
      <c r="RE649" s="155"/>
      <c r="RF649" s="155"/>
      <c r="RG649" s="155"/>
      <c r="RH649" s="155"/>
      <c r="RI649" s="155"/>
      <c r="RJ649" s="155"/>
      <c r="RK649" s="155"/>
      <c r="RL649" s="155"/>
      <c r="RM649" s="155"/>
      <c r="RN649" s="155"/>
      <c r="RO649" s="155"/>
      <c r="RP649" s="155"/>
      <c r="RQ649" s="155"/>
      <c r="RR649" s="155"/>
      <c r="RS649" s="155"/>
      <c r="RT649" s="155"/>
      <c r="RU649" s="155"/>
      <c r="RV649" s="155"/>
      <c r="RW649" s="155"/>
      <c r="RX649" s="155"/>
      <c r="RY649" s="155"/>
      <c r="RZ649" s="155"/>
      <c r="SA649" s="155"/>
      <c r="SB649" s="155"/>
      <c r="SC649" s="155"/>
      <c r="SD649" s="155"/>
      <c r="SE649" s="155"/>
      <c r="SF649" s="155"/>
      <c r="SG649" s="155"/>
      <c r="SH649" s="155"/>
      <c r="SI649" s="155"/>
      <c r="SJ649" s="155"/>
      <c r="SK649" s="155"/>
      <c r="SL649" s="155"/>
      <c r="SM649" s="155"/>
      <c r="SN649" s="155"/>
      <c r="SO649" s="155"/>
      <c r="SP649" s="155"/>
      <c r="SQ649" s="155"/>
      <c r="SR649" s="155"/>
      <c r="SS649" s="155"/>
      <c r="ST649" s="155"/>
      <c r="SU649" s="155"/>
      <c r="SV649" s="155"/>
      <c r="SW649" s="155"/>
      <c r="SX649" s="155"/>
      <c r="SY649" s="155"/>
      <c r="SZ649" s="155"/>
      <c r="TA649" s="155"/>
      <c r="TB649" s="155"/>
      <c r="TC649" s="155"/>
      <c r="TD649" s="155"/>
      <c r="TE649" s="155"/>
      <c r="TF649" s="155"/>
      <c r="TG649" s="155"/>
      <c r="TH649" s="155"/>
      <c r="TI649" s="155"/>
      <c r="TJ649" s="155"/>
      <c r="TK649" s="155"/>
      <c r="TL649" s="155"/>
      <c r="TM649" s="155"/>
      <c r="TN649" s="155"/>
      <c r="TO649" s="155"/>
      <c r="TP649" s="155"/>
      <c r="TQ649" s="155"/>
      <c r="TR649" s="155"/>
      <c r="TS649" s="155"/>
      <c r="TT649" s="155"/>
      <c r="TU649" s="155"/>
      <c r="TV649" s="155"/>
      <c r="TW649" s="155"/>
      <c r="TX649" s="155"/>
      <c r="TY649" s="155"/>
      <c r="TZ649" s="155"/>
      <c r="UA649" s="155"/>
      <c r="UB649" s="155"/>
      <c r="UC649" s="155"/>
      <c r="UD649" s="155"/>
      <c r="UE649" s="155"/>
      <c r="UF649" s="155"/>
      <c r="UG649" s="155"/>
      <c r="UH649" s="155"/>
      <c r="UI649" s="155"/>
      <c r="UJ649" s="155"/>
      <c r="UK649" s="155"/>
      <c r="UL649" s="155"/>
      <c r="UM649" s="155"/>
      <c r="UN649" s="155"/>
      <c r="UO649" s="155"/>
      <c r="UP649" s="155"/>
      <c r="UQ649" s="155"/>
      <c r="UR649" s="155"/>
      <c r="US649" s="155"/>
      <c r="UT649" s="155"/>
      <c r="UU649" s="155"/>
      <c r="UV649" s="155"/>
      <c r="UW649" s="155"/>
      <c r="UX649" s="155"/>
      <c r="UY649" s="155"/>
      <c r="UZ649" s="155"/>
      <c r="VA649" s="155"/>
      <c r="VB649" s="155"/>
      <c r="VC649" s="155"/>
      <c r="VD649" s="155"/>
      <c r="VE649" s="155"/>
      <c r="VF649" s="155"/>
      <c r="VG649" s="155"/>
      <c r="VH649" s="155"/>
      <c r="VI649" s="155"/>
      <c r="VJ649" s="155"/>
      <c r="VK649" s="155"/>
      <c r="VL649" s="155"/>
      <c r="VM649" s="155"/>
      <c r="VN649" s="155"/>
      <c r="VO649" s="155"/>
      <c r="VP649" s="155"/>
      <c r="VQ649" s="155"/>
      <c r="VR649" s="155"/>
      <c r="VS649" s="155"/>
      <c r="VT649" s="155"/>
      <c r="VU649" s="155"/>
      <c r="VV649" s="155"/>
      <c r="VW649" s="155"/>
      <c r="VX649" s="155"/>
      <c r="VY649" s="155"/>
      <c r="VZ649" s="155"/>
      <c r="WA649" s="155"/>
      <c r="WB649" s="155"/>
      <c r="WC649" s="155"/>
      <c r="WD649" s="155"/>
      <c r="WE649" s="155"/>
      <c r="WF649" s="155"/>
      <c r="WG649" s="155"/>
      <c r="WH649" s="155"/>
      <c r="WI649" s="155"/>
      <c r="WJ649" s="155"/>
      <c r="WK649" s="155"/>
      <c r="WL649" s="155"/>
      <c r="WM649" s="155"/>
      <c r="WN649" s="155"/>
      <c r="WO649" s="155"/>
      <c r="WP649" s="155"/>
      <c r="WQ649" s="155"/>
      <c r="WR649" s="155"/>
      <c r="WS649" s="155"/>
      <c r="WT649" s="155"/>
      <c r="WU649" s="155"/>
      <c r="WV649" s="155"/>
      <c r="WW649" s="155"/>
      <c r="WX649" s="155"/>
      <c r="WY649" s="155"/>
      <c r="WZ649" s="155"/>
      <c r="XA649" s="155"/>
      <c r="XB649" s="155"/>
      <c r="XC649" s="155"/>
      <c r="XD649" s="155"/>
      <c r="XE649" s="155"/>
      <c r="XF649" s="155"/>
      <c r="XG649" s="155"/>
      <c r="XH649" s="155"/>
      <c r="XI649" s="155"/>
      <c r="XJ649" s="155"/>
      <c r="XK649" s="155"/>
      <c r="XL649" s="155"/>
      <c r="XM649" s="155"/>
      <c r="XN649" s="155"/>
      <c r="XO649" s="155"/>
      <c r="XP649" s="155"/>
      <c r="XQ649" s="155"/>
      <c r="XR649" s="155"/>
      <c r="XS649" s="155"/>
      <c r="XT649" s="155"/>
      <c r="XU649" s="155"/>
      <c r="XV649" s="155"/>
      <c r="XW649" s="155"/>
      <c r="XX649" s="155"/>
      <c r="XY649" s="155"/>
      <c r="XZ649" s="155"/>
      <c r="YA649" s="155"/>
      <c r="YB649" s="155"/>
      <c r="YC649" s="155"/>
      <c r="YD649" s="155"/>
      <c r="YE649" s="155"/>
      <c r="YF649" s="155"/>
      <c r="YG649" s="155"/>
      <c r="YH649" s="155"/>
      <c r="YI649" s="155"/>
      <c r="YJ649" s="155"/>
      <c r="YK649" s="155"/>
      <c r="YL649" s="155"/>
      <c r="YM649" s="155"/>
      <c r="YN649" s="155"/>
      <c r="YO649" s="155"/>
      <c r="YP649" s="155"/>
      <c r="YQ649" s="155"/>
      <c r="YR649" s="155"/>
      <c r="YS649" s="155"/>
      <c r="YT649" s="155"/>
      <c r="YU649" s="155"/>
      <c r="YV649" s="155"/>
      <c r="YW649" s="155"/>
      <c r="YX649" s="155"/>
      <c r="YY649" s="155"/>
      <c r="YZ649" s="155"/>
      <c r="ZA649" s="155"/>
      <c r="ZB649" s="155"/>
      <c r="ZC649" s="155"/>
      <c r="ZD649" s="155"/>
      <c r="ZE649" s="155"/>
      <c r="ZF649" s="155"/>
      <c r="ZG649" s="155"/>
      <c r="ZH649" s="155"/>
      <c r="ZI649" s="155"/>
      <c r="ZJ649" s="155"/>
      <c r="ZK649" s="155"/>
      <c r="ZL649" s="155"/>
      <c r="ZM649" s="155"/>
      <c r="ZN649" s="155"/>
      <c r="ZO649" s="155"/>
      <c r="ZP649" s="155"/>
      <c r="ZQ649" s="155"/>
      <c r="ZR649" s="155"/>
      <c r="ZS649" s="155"/>
      <c r="ZT649" s="155"/>
      <c r="ZU649" s="155"/>
      <c r="ZV649" s="155"/>
      <c r="ZW649" s="155"/>
      <c r="ZX649" s="155"/>
      <c r="ZY649" s="155"/>
      <c r="ZZ649" s="155"/>
      <c r="AAA649" s="155"/>
      <c r="AAB649" s="155"/>
      <c r="AAC649" s="155"/>
      <c r="AAD649" s="155"/>
      <c r="AAE649" s="155"/>
      <c r="AAF649" s="155"/>
      <c r="AAG649" s="155"/>
      <c r="AAH649" s="155"/>
      <c r="AAI649" s="155"/>
      <c r="AAJ649" s="155"/>
      <c r="AAK649" s="155"/>
      <c r="AAL649" s="155"/>
      <c r="AAM649" s="155"/>
      <c r="AAN649" s="155"/>
      <c r="AAO649" s="155"/>
      <c r="AAP649" s="155"/>
      <c r="AAQ649" s="155"/>
      <c r="AAR649" s="155"/>
      <c r="AAS649" s="155"/>
      <c r="AAT649" s="155"/>
      <c r="AAU649" s="155"/>
      <c r="AAV649" s="155"/>
      <c r="AAW649" s="155"/>
      <c r="AAX649" s="155"/>
      <c r="AAY649" s="155"/>
      <c r="AAZ649" s="155"/>
      <c r="ABA649" s="155"/>
      <c r="ABB649" s="155"/>
      <c r="ABC649" s="155"/>
      <c r="ABD649" s="155"/>
      <c r="ABE649" s="155"/>
      <c r="ABF649" s="155"/>
      <c r="ABG649" s="155"/>
      <c r="ABH649" s="155"/>
      <c r="ABI649" s="155"/>
      <c r="ABJ649" s="155"/>
      <c r="ABK649" s="155"/>
      <c r="ABL649" s="155"/>
      <c r="ABM649" s="155"/>
      <c r="ABN649" s="155"/>
      <c r="ABO649" s="155"/>
      <c r="ABP649" s="155"/>
      <c r="ABQ649" s="155"/>
      <c r="ABR649" s="155"/>
      <c r="ABS649" s="155"/>
      <c r="ABT649" s="155"/>
      <c r="ABU649" s="155"/>
      <c r="ABV649" s="155"/>
      <c r="ABW649" s="155"/>
      <c r="ABX649" s="155"/>
      <c r="ABY649" s="155"/>
      <c r="ABZ649" s="155"/>
      <c r="ACA649" s="155"/>
      <c r="ACB649" s="155"/>
      <c r="ACC649" s="155"/>
      <c r="ACD649" s="155"/>
      <c r="ACE649" s="155"/>
      <c r="ACF649" s="155"/>
      <c r="ACG649" s="155"/>
      <c r="ACH649" s="155"/>
      <c r="ACI649" s="155"/>
      <c r="ACJ649" s="155"/>
      <c r="ACK649" s="155"/>
      <c r="ACL649" s="155"/>
      <c r="ACM649" s="155"/>
      <c r="ACN649" s="155"/>
      <c r="ACO649" s="155"/>
      <c r="ACP649" s="155"/>
      <c r="ACQ649" s="155"/>
      <c r="ACR649" s="155"/>
      <c r="ACS649" s="155"/>
      <c r="ACT649" s="155"/>
      <c r="ACU649" s="155"/>
      <c r="ACV649" s="155"/>
      <c r="ACW649" s="155"/>
      <c r="ACX649" s="155"/>
      <c r="ACY649" s="155"/>
      <c r="ACZ649" s="155"/>
      <c r="ADA649" s="155"/>
      <c r="ADB649" s="155"/>
      <c r="ADC649" s="155"/>
      <c r="ADD649" s="155"/>
      <c r="ADE649" s="155"/>
      <c r="ADF649" s="155"/>
      <c r="ADG649" s="155"/>
      <c r="ADH649" s="155"/>
      <c r="ADI649" s="155"/>
      <c r="ADJ649" s="155"/>
      <c r="ADK649" s="155"/>
      <c r="ADL649" s="155"/>
      <c r="ADM649" s="155"/>
      <c r="ADN649" s="155"/>
      <c r="ADO649" s="155"/>
      <c r="ADP649" s="155"/>
      <c r="ADQ649" s="155"/>
      <c r="ADR649" s="155"/>
      <c r="ADS649" s="155"/>
      <c r="ADT649" s="155"/>
      <c r="ADU649" s="155"/>
      <c r="ADV649" s="155"/>
      <c r="ADW649" s="155"/>
      <c r="ADX649" s="155"/>
      <c r="ADY649" s="155"/>
      <c r="ADZ649" s="155"/>
      <c r="AEA649" s="155"/>
      <c r="AEB649" s="155"/>
      <c r="AEC649" s="155"/>
      <c r="AED649" s="155"/>
      <c r="AEE649" s="155"/>
      <c r="AEF649" s="155"/>
      <c r="AEG649" s="155"/>
      <c r="AEH649" s="155"/>
      <c r="AEI649" s="155"/>
      <c r="AEJ649" s="155"/>
      <c r="AEK649" s="155"/>
      <c r="AEL649" s="155"/>
      <c r="AEM649" s="155"/>
      <c r="AEN649" s="155"/>
      <c r="AEO649" s="155"/>
      <c r="AEP649" s="155"/>
      <c r="AEQ649" s="155"/>
      <c r="AER649" s="155"/>
      <c r="AES649" s="155"/>
      <c r="AET649" s="155"/>
      <c r="AEU649" s="155"/>
      <c r="AEV649" s="155"/>
      <c r="AEW649" s="155"/>
      <c r="AEX649" s="155"/>
      <c r="AEY649" s="155"/>
      <c r="AEZ649" s="155"/>
      <c r="AFA649" s="155"/>
      <c r="AFB649" s="155"/>
      <c r="AFC649" s="155"/>
      <c r="AFD649" s="155"/>
      <c r="AFE649" s="155"/>
      <c r="AFF649" s="155"/>
      <c r="AFG649" s="155"/>
      <c r="AFH649" s="155"/>
      <c r="AFI649" s="155"/>
      <c r="AFJ649" s="155"/>
      <c r="AFK649" s="155"/>
      <c r="AFL649" s="155"/>
      <c r="AFM649" s="155"/>
      <c r="AFN649" s="155"/>
      <c r="AFO649" s="155"/>
      <c r="AFP649" s="155"/>
      <c r="AFQ649" s="155"/>
      <c r="AFR649" s="155"/>
      <c r="AFS649" s="155"/>
      <c r="AFT649" s="155"/>
      <c r="AFU649" s="155"/>
      <c r="AFV649" s="155"/>
      <c r="AFW649" s="155"/>
      <c r="AFX649" s="155"/>
      <c r="AFY649" s="155"/>
      <c r="AFZ649" s="155"/>
      <c r="AGA649" s="155"/>
      <c r="AGB649" s="155"/>
      <c r="AGC649" s="155"/>
      <c r="AGD649" s="155"/>
      <c r="AGE649" s="155"/>
      <c r="AGF649" s="155"/>
      <c r="AGG649" s="155"/>
      <c r="AGH649" s="155"/>
      <c r="AGI649" s="155"/>
      <c r="AGJ649" s="155"/>
      <c r="AGK649" s="155"/>
      <c r="AGL649" s="155"/>
      <c r="AGM649" s="155"/>
      <c r="AGN649" s="155"/>
      <c r="AGO649" s="155"/>
      <c r="AGP649" s="155"/>
      <c r="AGQ649" s="155"/>
      <c r="AGR649" s="155"/>
      <c r="AGS649" s="155"/>
      <c r="AGT649" s="155"/>
      <c r="AGU649" s="155"/>
      <c r="AGV649" s="155"/>
      <c r="AGW649" s="155"/>
      <c r="AGX649" s="155"/>
      <c r="AGY649" s="155"/>
      <c r="AGZ649" s="155"/>
      <c r="AHA649" s="155"/>
      <c r="AHB649" s="155"/>
      <c r="AHC649" s="155"/>
      <c r="AHD649" s="155"/>
      <c r="AHE649" s="155"/>
      <c r="AHF649" s="155"/>
      <c r="AHG649" s="155"/>
      <c r="AHH649" s="155"/>
      <c r="AHI649" s="155"/>
      <c r="AHJ649" s="155"/>
      <c r="AHK649" s="155"/>
      <c r="AHL649" s="155"/>
      <c r="AHM649" s="155"/>
      <c r="AHN649" s="155"/>
      <c r="AHO649" s="155"/>
      <c r="AHP649" s="155"/>
      <c r="AHQ649" s="155"/>
      <c r="AHR649" s="155"/>
      <c r="AHS649" s="155"/>
      <c r="AHT649" s="155"/>
      <c r="AHU649" s="155"/>
      <c r="AHV649" s="155"/>
      <c r="AHW649" s="155"/>
      <c r="AHX649" s="155"/>
      <c r="AHY649" s="155"/>
      <c r="AHZ649" s="155"/>
      <c r="AIA649" s="155"/>
      <c r="AIB649" s="155"/>
      <c r="AIC649" s="155"/>
      <c r="AID649" s="155"/>
      <c r="AIE649" s="155"/>
      <c r="AIF649" s="155"/>
      <c r="AIG649" s="155"/>
      <c r="AIH649" s="155"/>
      <c r="AII649" s="155"/>
      <c r="AIJ649" s="155"/>
      <c r="AIK649" s="155"/>
      <c r="AIL649" s="155"/>
      <c r="AIM649" s="155"/>
      <c r="AIN649" s="155"/>
      <c r="AIO649" s="155"/>
      <c r="AIP649" s="155"/>
      <c r="AIQ649" s="155"/>
      <c r="AIR649" s="155"/>
      <c r="AIS649" s="155"/>
      <c r="AIT649" s="155"/>
      <c r="AIU649" s="155"/>
      <c r="AIV649" s="155"/>
      <c r="AIW649" s="155"/>
      <c r="AIX649" s="155"/>
      <c r="AIY649" s="155"/>
      <c r="AIZ649" s="155"/>
      <c r="AJA649" s="155"/>
      <c r="AJB649" s="155"/>
      <c r="AJC649" s="155"/>
      <c r="AJD649" s="155"/>
      <c r="AJE649" s="155"/>
      <c r="AJF649" s="155"/>
      <c r="AJG649" s="155"/>
      <c r="AJH649" s="155"/>
      <c r="AJI649" s="155"/>
      <c r="AJJ649" s="155"/>
      <c r="AJK649" s="155"/>
      <c r="AJL649" s="155"/>
      <c r="AJM649" s="155"/>
      <c r="AJN649" s="155"/>
      <c r="AJO649" s="155"/>
      <c r="AJP649" s="155"/>
      <c r="AJQ649" s="155"/>
      <c r="AJR649" s="155"/>
      <c r="AJS649" s="155"/>
      <c r="AJT649" s="155"/>
      <c r="AJU649" s="155"/>
      <c r="AJV649" s="155"/>
      <c r="AJW649" s="155"/>
      <c r="AJX649" s="155"/>
      <c r="AJY649" s="155"/>
      <c r="AJZ649" s="155"/>
      <c r="AKA649" s="155"/>
      <c r="AKB649" s="155"/>
      <c r="AKC649" s="155"/>
      <c r="AKD649" s="155"/>
      <c r="AKE649" s="155"/>
      <c r="AKF649" s="155"/>
      <c r="AKG649" s="155"/>
      <c r="AKH649" s="155"/>
      <c r="AKI649" s="155"/>
      <c r="AKJ649" s="155"/>
      <c r="AKK649" s="155"/>
      <c r="AKL649" s="155"/>
      <c r="AKM649" s="155"/>
      <c r="AKN649" s="155"/>
      <c r="AKO649" s="155"/>
      <c r="AKP649" s="155"/>
      <c r="AKQ649" s="155"/>
      <c r="AKR649" s="155"/>
      <c r="AKS649" s="155"/>
      <c r="AKT649" s="155"/>
      <c r="AKU649" s="155"/>
      <c r="AKV649" s="155"/>
      <c r="AKW649" s="155"/>
      <c r="AKX649" s="155"/>
      <c r="AKY649" s="155"/>
      <c r="AKZ649" s="155"/>
      <c r="ALA649" s="155"/>
      <c r="ALB649" s="155"/>
      <c r="ALC649" s="155"/>
      <c r="ALD649" s="155"/>
      <c r="ALE649" s="155"/>
      <c r="ALF649" s="155"/>
      <c r="ALG649" s="155"/>
      <c r="ALH649" s="155"/>
      <c r="ALI649" s="155"/>
      <c r="ALJ649" s="155"/>
      <c r="ALK649" s="155"/>
      <c r="ALL649" s="155"/>
      <c r="ALM649" s="155"/>
      <c r="ALN649" s="155"/>
      <c r="ALO649" s="155"/>
      <c r="ALP649" s="155"/>
      <c r="ALQ649" s="155"/>
      <c r="ALR649" s="155"/>
      <c r="ALS649" s="155"/>
      <c r="ALT649" s="155"/>
      <c r="ALU649" s="155"/>
      <c r="ALV649" s="155"/>
      <c r="ALW649" s="155"/>
      <c r="ALX649" s="155"/>
      <c r="ALY649" s="155"/>
      <c r="ALZ649" s="155"/>
      <c r="AMA649" s="155"/>
      <c r="AMB649" s="155"/>
      <c r="AMC649" s="155"/>
      <c r="AMD649" s="155"/>
      <c r="AME649" s="155"/>
      <c r="AMF649" s="155"/>
      <c r="AMG649" s="155"/>
      <c r="AMH649" s="155"/>
      <c r="AMI649" s="155"/>
      <c r="AMJ649" s="155"/>
      <c r="AMK649" s="155"/>
      <c r="AML649" s="155"/>
    </row>
    <row r="650" spans="1:1026" x14ac:dyDescent="0.25">
      <c r="A650" s="258" t="s">
        <v>27521</v>
      </c>
      <c r="B650" s="257">
        <v>650</v>
      </c>
      <c r="C650" s="258" t="s">
        <v>27520</v>
      </c>
      <c r="D650" s="308"/>
      <c r="E650" s="277" t="s">
        <v>818</v>
      </c>
      <c r="F650" s="278">
        <v>4</v>
      </c>
      <c r="G650" s="280"/>
      <c r="H650" s="280">
        <v>3</v>
      </c>
      <c r="I650" s="489" t="s">
        <v>750</v>
      </c>
      <c r="J650" s="278">
        <v>2</v>
      </c>
      <c r="K650" s="278">
        <v>1</v>
      </c>
      <c r="L650" s="278">
        <v>1</v>
      </c>
      <c r="M650" s="278"/>
      <c r="N650" s="278"/>
      <c r="O650" s="278"/>
      <c r="P650" s="278"/>
      <c r="Q650" s="278">
        <v>2</v>
      </c>
      <c r="R650" s="278"/>
      <c r="S650" s="278"/>
      <c r="T650" s="278"/>
      <c r="U650" s="278"/>
      <c r="V650" s="278"/>
      <c r="W650" s="283">
        <f t="shared" si="304"/>
        <v>100</v>
      </c>
      <c r="X650" s="283">
        <f t="shared" si="305"/>
        <v>100</v>
      </c>
      <c r="Y650" s="283">
        <f t="shared" si="299"/>
        <v>100</v>
      </c>
      <c r="Z650" s="283">
        <f t="shared" si="306"/>
        <v>100</v>
      </c>
      <c r="AA650" s="283">
        <f t="shared" si="307"/>
        <v>10</v>
      </c>
      <c r="AB650" s="287">
        <f t="shared" si="308"/>
        <v>100</v>
      </c>
      <c r="AC650" s="287">
        <f t="shared" si="309"/>
        <v>100</v>
      </c>
      <c r="AD650" s="287">
        <f t="shared" si="310"/>
        <v>100</v>
      </c>
      <c r="AE650" s="284">
        <f t="shared" si="303"/>
        <v>1</v>
      </c>
      <c r="AF650" s="284">
        <f t="shared" si="302"/>
        <v>100</v>
      </c>
      <c r="AG650" s="268">
        <f t="shared" si="295"/>
        <v>1</v>
      </c>
      <c r="AH650" s="268">
        <f t="shared" si="300"/>
        <v>10</v>
      </c>
      <c r="AI650" s="268">
        <f t="shared" si="297"/>
        <v>3</v>
      </c>
      <c r="AJ650" s="268">
        <f t="shared" si="301"/>
        <v>100</v>
      </c>
      <c r="AK650" s="490" t="s">
        <v>750</v>
      </c>
      <c r="AL650" s="277"/>
      <c r="AM650" s="277"/>
      <c r="AN650" s="490"/>
      <c r="AO650" s="277"/>
      <c r="AP650" s="277"/>
      <c r="AQ650" s="277"/>
      <c r="AR650" s="356" t="s">
        <v>31785</v>
      </c>
      <c r="AS650" s="356"/>
      <c r="AT650" s="277"/>
      <c r="AU650" s="277"/>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c r="BV650" s="155"/>
      <c r="BW650" s="155"/>
      <c r="BX650" s="155"/>
      <c r="BY650" s="155"/>
      <c r="BZ650" s="155"/>
      <c r="CA650" s="155"/>
      <c r="CB650" s="155"/>
      <c r="CC650" s="155"/>
      <c r="CD650" s="155"/>
      <c r="CE650" s="155"/>
      <c r="CF650" s="155"/>
      <c r="CG650" s="155"/>
      <c r="CH650" s="155"/>
      <c r="CI650" s="155"/>
      <c r="CJ650" s="155"/>
      <c r="CK650" s="155"/>
      <c r="CL650" s="155"/>
      <c r="CM650" s="155"/>
      <c r="CN650" s="155"/>
      <c r="CO650" s="155"/>
      <c r="CP650" s="155"/>
      <c r="CQ650" s="155"/>
      <c r="CR650" s="155"/>
      <c r="CS650" s="155"/>
      <c r="CT650" s="155"/>
      <c r="CU650" s="155"/>
      <c r="CV650" s="155"/>
      <c r="CW650" s="155"/>
      <c r="CX650" s="155"/>
      <c r="CY650" s="155"/>
      <c r="CZ650" s="155"/>
      <c r="DA650" s="155"/>
      <c r="DB650" s="155"/>
      <c r="DC650" s="155"/>
      <c r="DD650" s="155"/>
      <c r="DE650" s="155"/>
      <c r="DF650" s="155"/>
      <c r="DG650" s="155"/>
      <c r="DH650" s="155"/>
      <c r="DI650" s="155"/>
      <c r="DJ650" s="155"/>
      <c r="DK650" s="155"/>
      <c r="DL650" s="155"/>
      <c r="DM650" s="155"/>
      <c r="DN650" s="155"/>
      <c r="DO650" s="155"/>
      <c r="DP650" s="155"/>
      <c r="DQ650" s="155"/>
      <c r="DR650" s="155"/>
      <c r="DS650" s="155"/>
      <c r="DT650" s="155"/>
      <c r="DU650" s="155"/>
      <c r="DV650" s="155"/>
      <c r="DW650" s="155"/>
      <c r="DX650" s="155"/>
      <c r="DY650" s="155"/>
      <c r="DZ650" s="155"/>
      <c r="EA650" s="155"/>
      <c r="EB650" s="155"/>
      <c r="EC650" s="155"/>
      <c r="ED650" s="155"/>
      <c r="EE650" s="155"/>
      <c r="EF650" s="155"/>
      <c r="EG650" s="155"/>
      <c r="EH650" s="155"/>
      <c r="EI650" s="155"/>
      <c r="EJ650" s="155"/>
      <c r="EK650" s="155"/>
      <c r="EL650" s="155"/>
      <c r="EM650" s="155"/>
      <c r="EN650" s="155"/>
      <c r="EO650" s="155"/>
      <c r="EP650" s="155"/>
      <c r="EQ650" s="155"/>
      <c r="ER650" s="155"/>
      <c r="ES650" s="155"/>
      <c r="ET650" s="155"/>
      <c r="EU650" s="155"/>
      <c r="EV650" s="155"/>
      <c r="EW650" s="155"/>
      <c r="EX650" s="155"/>
      <c r="EY650" s="155"/>
      <c r="EZ650" s="155"/>
      <c r="FA650" s="155"/>
      <c r="FB650" s="155"/>
      <c r="FC650" s="155"/>
      <c r="FD650" s="155"/>
      <c r="FE650" s="155"/>
      <c r="FF650" s="155"/>
      <c r="FG650" s="155"/>
      <c r="FH650" s="155"/>
      <c r="FI650" s="155"/>
      <c r="FJ650" s="155"/>
      <c r="FK650" s="155"/>
      <c r="FL650" s="155"/>
      <c r="FM650" s="155"/>
      <c r="FN650" s="155"/>
      <c r="FO650" s="155"/>
      <c r="FP650" s="155"/>
      <c r="FQ650" s="155"/>
      <c r="FR650" s="155"/>
      <c r="FS650" s="155"/>
      <c r="FT650" s="155"/>
      <c r="FU650" s="155"/>
      <c r="FV650" s="155"/>
      <c r="FW650" s="155"/>
      <c r="FX650" s="155"/>
      <c r="FY650" s="155"/>
      <c r="FZ650" s="155"/>
      <c r="GA650" s="155"/>
      <c r="GB650" s="155"/>
      <c r="GC650" s="155"/>
      <c r="GD650" s="155"/>
      <c r="GE650" s="155"/>
      <c r="GF650" s="155"/>
      <c r="GG650" s="155"/>
      <c r="GH650" s="155"/>
      <c r="GI650" s="155"/>
      <c r="GJ650" s="155"/>
      <c r="GK650" s="155"/>
      <c r="GL650" s="155"/>
      <c r="GM650" s="155"/>
      <c r="GN650" s="155"/>
      <c r="GO650" s="155"/>
      <c r="GP650" s="155"/>
      <c r="GQ650" s="155"/>
      <c r="GR650" s="155"/>
      <c r="GS650" s="155"/>
      <c r="GT650" s="155"/>
      <c r="GU650" s="155"/>
      <c r="GV650" s="155"/>
      <c r="GW650" s="155"/>
      <c r="GX650" s="155"/>
      <c r="GY650" s="155"/>
      <c r="GZ650" s="155"/>
      <c r="HA650" s="155"/>
      <c r="HB650" s="155"/>
      <c r="HC650" s="155"/>
      <c r="HD650" s="155"/>
      <c r="HE650" s="155"/>
      <c r="HF650" s="155"/>
      <c r="HG650" s="155"/>
      <c r="HH650" s="155"/>
      <c r="HI650" s="155"/>
      <c r="HJ650" s="155"/>
      <c r="HK650" s="155"/>
      <c r="HL650" s="155"/>
      <c r="HM650" s="155"/>
      <c r="HN650" s="155"/>
      <c r="HO650" s="155"/>
      <c r="HP650" s="155"/>
      <c r="HQ650" s="155"/>
      <c r="HR650" s="155"/>
      <c r="HS650" s="155"/>
      <c r="HT650" s="155"/>
      <c r="HU650" s="155"/>
      <c r="HV650" s="155"/>
      <c r="HW650" s="155"/>
      <c r="HX650" s="155"/>
      <c r="HY650" s="155"/>
      <c r="HZ650" s="155"/>
      <c r="IA650" s="155"/>
      <c r="IB650" s="155"/>
      <c r="IC650" s="155"/>
      <c r="ID650" s="155"/>
      <c r="IE650" s="155"/>
      <c r="IF650" s="155"/>
      <c r="IG650" s="155"/>
      <c r="IH650" s="155"/>
      <c r="II650" s="155"/>
      <c r="IJ650" s="155"/>
      <c r="IK650" s="155"/>
      <c r="IL650" s="155"/>
      <c r="IM650" s="155"/>
      <c r="IN650" s="155"/>
      <c r="IO650" s="155"/>
      <c r="IP650" s="155"/>
      <c r="IQ650" s="155"/>
      <c r="IR650" s="155"/>
      <c r="IS650" s="155"/>
      <c r="IT650" s="155"/>
      <c r="IU650" s="155"/>
      <c r="IV650" s="155"/>
      <c r="IW650" s="155"/>
      <c r="IX650" s="155"/>
      <c r="IY650" s="155"/>
      <c r="IZ650" s="155"/>
      <c r="JA650" s="155"/>
      <c r="JB650" s="155"/>
      <c r="JC650" s="155"/>
      <c r="JD650" s="155"/>
      <c r="JE650" s="155"/>
      <c r="JF650" s="155"/>
      <c r="JG650" s="155"/>
      <c r="JH650" s="155"/>
      <c r="JI650" s="155"/>
      <c r="JJ650" s="155"/>
      <c r="JK650" s="155"/>
      <c r="JL650" s="155"/>
      <c r="JM650" s="155"/>
      <c r="JN650" s="155"/>
      <c r="JO650" s="155"/>
      <c r="JP650" s="155"/>
      <c r="JQ650" s="155"/>
      <c r="JR650" s="155"/>
      <c r="JS650" s="155"/>
      <c r="JT650" s="155"/>
      <c r="JU650" s="155"/>
      <c r="JV650" s="155"/>
      <c r="JW650" s="155"/>
      <c r="JX650" s="155"/>
      <c r="JY650" s="155"/>
      <c r="JZ650" s="155"/>
      <c r="KA650" s="155"/>
      <c r="KB650" s="155"/>
      <c r="KC650" s="155"/>
      <c r="KD650" s="155"/>
      <c r="KE650" s="155"/>
      <c r="KF650" s="155"/>
      <c r="KG650" s="155"/>
      <c r="KH650" s="155"/>
      <c r="KI650" s="155"/>
      <c r="KJ650" s="155"/>
      <c r="KK650" s="155"/>
      <c r="KL650" s="155"/>
      <c r="KM650" s="155"/>
      <c r="KN650" s="155"/>
      <c r="KO650" s="155"/>
      <c r="KP650" s="155"/>
      <c r="KQ650" s="155"/>
      <c r="KR650" s="155"/>
      <c r="KS650" s="155"/>
      <c r="KT650" s="155"/>
      <c r="KU650" s="155"/>
      <c r="KV650" s="155"/>
      <c r="KW650" s="155"/>
      <c r="KX650" s="155"/>
      <c r="KY650" s="155"/>
      <c r="KZ650" s="155"/>
      <c r="LA650" s="155"/>
      <c r="LB650" s="155"/>
      <c r="LC650" s="155"/>
      <c r="LD650" s="155"/>
      <c r="LE650" s="155"/>
      <c r="LF650" s="155"/>
      <c r="LG650" s="155"/>
      <c r="LH650" s="155"/>
      <c r="LI650" s="155"/>
      <c r="LJ650" s="155"/>
      <c r="LK650" s="155"/>
      <c r="LL650" s="155"/>
      <c r="LM650" s="155"/>
      <c r="LN650" s="155"/>
      <c r="LO650" s="155"/>
      <c r="LP650" s="155"/>
      <c r="LQ650" s="155"/>
      <c r="LR650" s="155"/>
      <c r="LS650" s="155"/>
      <c r="LT650" s="155"/>
      <c r="LU650" s="155"/>
      <c r="LV650" s="155"/>
      <c r="LW650" s="155"/>
      <c r="LX650" s="155"/>
      <c r="LY650" s="155"/>
      <c r="LZ650" s="155"/>
      <c r="MA650" s="155"/>
      <c r="MB650" s="155"/>
      <c r="MC650" s="155"/>
      <c r="MD650" s="155"/>
      <c r="ME650" s="155"/>
      <c r="MF650" s="155"/>
      <c r="MG650" s="155"/>
      <c r="MH650" s="155"/>
      <c r="MI650" s="155"/>
      <c r="MJ650" s="155"/>
      <c r="MK650" s="155"/>
      <c r="ML650" s="155"/>
      <c r="MM650" s="155"/>
      <c r="MN650" s="155"/>
      <c r="MO650" s="155"/>
      <c r="MP650" s="155"/>
      <c r="MQ650" s="155"/>
      <c r="MR650" s="155"/>
      <c r="MS650" s="155"/>
      <c r="MT650" s="155"/>
      <c r="MU650" s="155"/>
      <c r="MV650" s="155"/>
      <c r="MW650" s="155"/>
      <c r="MX650" s="155"/>
      <c r="MY650" s="155"/>
      <c r="MZ650" s="155"/>
      <c r="NA650" s="155"/>
      <c r="NB650" s="155"/>
      <c r="NC650" s="155"/>
      <c r="ND650" s="155"/>
      <c r="NE650" s="155"/>
      <c r="NF650" s="155"/>
      <c r="NG650" s="155"/>
      <c r="NH650" s="155"/>
      <c r="NI650" s="155"/>
      <c r="NJ650" s="155"/>
      <c r="NK650" s="155"/>
      <c r="NL650" s="155"/>
      <c r="NM650" s="155"/>
      <c r="NN650" s="155"/>
      <c r="NO650" s="155"/>
      <c r="NP650" s="155"/>
      <c r="NQ650" s="155"/>
      <c r="NR650" s="155"/>
      <c r="NS650" s="155"/>
      <c r="NT650" s="155"/>
      <c r="NU650" s="155"/>
      <c r="NV650" s="155"/>
      <c r="NW650" s="155"/>
      <c r="NX650" s="155"/>
      <c r="NY650" s="155"/>
      <c r="NZ650" s="155"/>
      <c r="OA650" s="155"/>
      <c r="OB650" s="155"/>
      <c r="OC650" s="155"/>
      <c r="OD650" s="155"/>
      <c r="OE650" s="155"/>
      <c r="OF650" s="155"/>
      <c r="OG650" s="155"/>
      <c r="OH650" s="155"/>
      <c r="OI650" s="155"/>
      <c r="OJ650" s="155"/>
      <c r="OK650" s="155"/>
      <c r="OL650" s="155"/>
      <c r="OM650" s="155"/>
      <c r="ON650" s="155"/>
      <c r="OO650" s="155"/>
      <c r="OP650" s="155"/>
      <c r="OQ650" s="155"/>
      <c r="OR650" s="155"/>
      <c r="OS650" s="155"/>
      <c r="OT650" s="155"/>
      <c r="OU650" s="155"/>
      <c r="OV650" s="155"/>
      <c r="OW650" s="155"/>
      <c r="OX650" s="155"/>
      <c r="OY650" s="155"/>
      <c r="OZ650" s="155"/>
      <c r="PA650" s="155"/>
      <c r="PB650" s="155"/>
      <c r="PC650" s="155"/>
      <c r="PD650" s="155"/>
      <c r="PE650" s="155"/>
      <c r="PF650" s="155"/>
      <c r="PG650" s="155"/>
      <c r="PH650" s="155"/>
      <c r="PI650" s="155"/>
      <c r="PJ650" s="155"/>
      <c r="PK650" s="155"/>
      <c r="PL650" s="155"/>
      <c r="PM650" s="155"/>
      <c r="PN650" s="155"/>
      <c r="PO650" s="155"/>
      <c r="PP650" s="155"/>
      <c r="PQ650" s="155"/>
      <c r="PR650" s="155"/>
      <c r="PS650" s="155"/>
      <c r="PT650" s="155"/>
      <c r="PU650" s="155"/>
      <c r="PV650" s="155"/>
      <c r="PW650" s="155"/>
      <c r="PX650" s="155"/>
      <c r="PY650" s="155"/>
      <c r="PZ650" s="155"/>
      <c r="QA650" s="155"/>
      <c r="QB650" s="155"/>
      <c r="QC650" s="155"/>
      <c r="QD650" s="155"/>
      <c r="QE650" s="155"/>
      <c r="QF650" s="155"/>
      <c r="QG650" s="155"/>
      <c r="QH650" s="155"/>
      <c r="QI650" s="155"/>
      <c r="QJ650" s="155"/>
      <c r="QK650" s="155"/>
      <c r="QL650" s="155"/>
      <c r="QM650" s="155"/>
      <c r="QN650" s="155"/>
      <c r="QO650" s="155"/>
      <c r="QP650" s="155"/>
      <c r="QQ650" s="155"/>
      <c r="QR650" s="155"/>
      <c r="QS650" s="155"/>
      <c r="QT650" s="155"/>
      <c r="QU650" s="155"/>
      <c r="QV650" s="155"/>
      <c r="QW650" s="155"/>
      <c r="QX650" s="155"/>
      <c r="QY650" s="155"/>
      <c r="QZ650" s="155"/>
      <c r="RA650" s="155"/>
      <c r="RB650" s="155"/>
      <c r="RC650" s="155"/>
      <c r="RD650" s="155"/>
      <c r="RE650" s="155"/>
      <c r="RF650" s="155"/>
      <c r="RG650" s="155"/>
      <c r="RH650" s="155"/>
      <c r="RI650" s="155"/>
      <c r="RJ650" s="155"/>
      <c r="RK650" s="155"/>
      <c r="RL650" s="155"/>
      <c r="RM650" s="155"/>
      <c r="RN650" s="155"/>
      <c r="RO650" s="155"/>
      <c r="RP650" s="155"/>
      <c r="RQ650" s="155"/>
      <c r="RR650" s="155"/>
      <c r="RS650" s="155"/>
      <c r="RT650" s="155"/>
      <c r="RU650" s="155"/>
      <c r="RV650" s="155"/>
      <c r="RW650" s="155"/>
      <c r="RX650" s="155"/>
      <c r="RY650" s="155"/>
      <c r="RZ650" s="155"/>
      <c r="SA650" s="155"/>
      <c r="SB650" s="155"/>
      <c r="SC650" s="155"/>
      <c r="SD650" s="155"/>
      <c r="SE650" s="155"/>
      <c r="SF650" s="155"/>
      <c r="SG650" s="155"/>
      <c r="SH650" s="155"/>
      <c r="SI650" s="155"/>
      <c r="SJ650" s="155"/>
      <c r="SK650" s="155"/>
      <c r="SL650" s="155"/>
      <c r="SM650" s="155"/>
      <c r="SN650" s="155"/>
      <c r="SO650" s="155"/>
      <c r="SP650" s="155"/>
      <c r="SQ650" s="155"/>
      <c r="SR650" s="155"/>
      <c r="SS650" s="155"/>
      <c r="ST650" s="155"/>
      <c r="SU650" s="155"/>
      <c r="SV650" s="155"/>
      <c r="SW650" s="155"/>
      <c r="SX650" s="155"/>
      <c r="SY650" s="155"/>
      <c r="SZ650" s="155"/>
      <c r="TA650" s="155"/>
      <c r="TB650" s="155"/>
      <c r="TC650" s="155"/>
      <c r="TD650" s="155"/>
      <c r="TE650" s="155"/>
      <c r="TF650" s="155"/>
      <c r="TG650" s="155"/>
      <c r="TH650" s="155"/>
      <c r="TI650" s="155"/>
      <c r="TJ650" s="155"/>
      <c r="TK650" s="155"/>
      <c r="TL650" s="155"/>
      <c r="TM650" s="155"/>
      <c r="TN650" s="155"/>
      <c r="TO650" s="155"/>
      <c r="TP650" s="155"/>
      <c r="TQ650" s="155"/>
      <c r="TR650" s="155"/>
      <c r="TS650" s="155"/>
      <c r="TT650" s="155"/>
      <c r="TU650" s="155"/>
      <c r="TV650" s="155"/>
      <c r="TW650" s="155"/>
      <c r="TX650" s="155"/>
      <c r="TY650" s="155"/>
      <c r="TZ650" s="155"/>
      <c r="UA650" s="155"/>
      <c r="UB650" s="155"/>
      <c r="UC650" s="155"/>
      <c r="UD650" s="155"/>
      <c r="UE650" s="155"/>
      <c r="UF650" s="155"/>
      <c r="UG650" s="155"/>
      <c r="UH650" s="155"/>
      <c r="UI650" s="155"/>
      <c r="UJ650" s="155"/>
      <c r="UK650" s="155"/>
      <c r="UL650" s="155"/>
      <c r="UM650" s="155"/>
      <c r="UN650" s="155"/>
      <c r="UO650" s="155"/>
      <c r="UP650" s="155"/>
      <c r="UQ650" s="155"/>
      <c r="UR650" s="155"/>
      <c r="US650" s="155"/>
      <c r="UT650" s="155"/>
      <c r="UU650" s="155"/>
      <c r="UV650" s="155"/>
      <c r="UW650" s="155"/>
      <c r="UX650" s="155"/>
      <c r="UY650" s="155"/>
      <c r="UZ650" s="155"/>
      <c r="VA650" s="155"/>
      <c r="VB650" s="155"/>
      <c r="VC650" s="155"/>
      <c r="VD650" s="155"/>
      <c r="VE650" s="155"/>
      <c r="VF650" s="155"/>
      <c r="VG650" s="155"/>
      <c r="VH650" s="155"/>
      <c r="VI650" s="155"/>
      <c r="VJ650" s="155"/>
      <c r="VK650" s="155"/>
      <c r="VL650" s="155"/>
      <c r="VM650" s="155"/>
      <c r="VN650" s="155"/>
      <c r="VO650" s="155"/>
      <c r="VP650" s="155"/>
      <c r="VQ650" s="155"/>
      <c r="VR650" s="155"/>
      <c r="VS650" s="155"/>
      <c r="VT650" s="155"/>
      <c r="VU650" s="155"/>
      <c r="VV650" s="155"/>
      <c r="VW650" s="155"/>
      <c r="VX650" s="155"/>
      <c r="VY650" s="155"/>
      <c r="VZ650" s="155"/>
      <c r="WA650" s="155"/>
      <c r="WB650" s="155"/>
      <c r="WC650" s="155"/>
      <c r="WD650" s="155"/>
      <c r="WE650" s="155"/>
      <c r="WF650" s="155"/>
      <c r="WG650" s="155"/>
      <c r="WH650" s="155"/>
      <c r="WI650" s="155"/>
      <c r="WJ650" s="155"/>
      <c r="WK650" s="155"/>
      <c r="WL650" s="155"/>
      <c r="WM650" s="155"/>
      <c r="WN650" s="155"/>
      <c r="WO650" s="155"/>
      <c r="WP650" s="155"/>
      <c r="WQ650" s="155"/>
      <c r="WR650" s="155"/>
      <c r="WS650" s="155"/>
      <c r="WT650" s="155"/>
      <c r="WU650" s="155"/>
      <c r="WV650" s="155"/>
      <c r="WW650" s="155"/>
      <c r="WX650" s="155"/>
      <c r="WY650" s="155"/>
      <c r="WZ650" s="155"/>
      <c r="XA650" s="155"/>
      <c r="XB650" s="155"/>
      <c r="XC650" s="155"/>
      <c r="XD650" s="155"/>
      <c r="XE650" s="155"/>
      <c r="XF650" s="155"/>
      <c r="XG650" s="155"/>
      <c r="XH650" s="155"/>
      <c r="XI650" s="155"/>
      <c r="XJ650" s="155"/>
      <c r="XK650" s="155"/>
      <c r="XL650" s="155"/>
      <c r="XM650" s="155"/>
      <c r="XN650" s="155"/>
      <c r="XO650" s="155"/>
      <c r="XP650" s="155"/>
      <c r="XQ650" s="155"/>
      <c r="XR650" s="155"/>
      <c r="XS650" s="155"/>
      <c r="XT650" s="155"/>
      <c r="XU650" s="155"/>
      <c r="XV650" s="155"/>
      <c r="XW650" s="155"/>
      <c r="XX650" s="155"/>
      <c r="XY650" s="155"/>
      <c r="XZ650" s="155"/>
      <c r="YA650" s="155"/>
      <c r="YB650" s="155"/>
      <c r="YC650" s="155"/>
      <c r="YD650" s="155"/>
      <c r="YE650" s="155"/>
      <c r="YF650" s="155"/>
      <c r="YG650" s="155"/>
      <c r="YH650" s="155"/>
      <c r="YI650" s="155"/>
      <c r="YJ650" s="155"/>
      <c r="YK650" s="155"/>
      <c r="YL650" s="155"/>
      <c r="YM650" s="155"/>
      <c r="YN650" s="155"/>
      <c r="YO650" s="155"/>
      <c r="YP650" s="155"/>
      <c r="YQ650" s="155"/>
      <c r="YR650" s="155"/>
      <c r="YS650" s="155"/>
      <c r="YT650" s="155"/>
      <c r="YU650" s="155"/>
      <c r="YV650" s="155"/>
      <c r="YW650" s="155"/>
      <c r="YX650" s="155"/>
      <c r="YY650" s="155"/>
      <c r="YZ650" s="155"/>
      <c r="ZA650" s="155"/>
      <c r="ZB650" s="155"/>
      <c r="ZC650" s="155"/>
      <c r="ZD650" s="155"/>
      <c r="ZE650" s="155"/>
      <c r="ZF650" s="155"/>
      <c r="ZG650" s="155"/>
      <c r="ZH650" s="155"/>
      <c r="ZI650" s="155"/>
      <c r="ZJ650" s="155"/>
      <c r="ZK650" s="155"/>
      <c r="ZL650" s="155"/>
      <c r="ZM650" s="155"/>
      <c r="ZN650" s="155"/>
      <c r="ZO650" s="155"/>
      <c r="ZP650" s="155"/>
      <c r="ZQ650" s="155"/>
      <c r="ZR650" s="155"/>
      <c r="ZS650" s="155"/>
      <c r="ZT650" s="155"/>
      <c r="ZU650" s="155"/>
      <c r="ZV650" s="155"/>
      <c r="ZW650" s="155"/>
      <c r="ZX650" s="155"/>
      <c r="ZY650" s="155"/>
      <c r="ZZ650" s="155"/>
      <c r="AAA650" s="155"/>
      <c r="AAB650" s="155"/>
      <c r="AAC650" s="155"/>
      <c r="AAD650" s="155"/>
      <c r="AAE650" s="155"/>
      <c r="AAF650" s="155"/>
      <c r="AAG650" s="155"/>
      <c r="AAH650" s="155"/>
      <c r="AAI650" s="155"/>
      <c r="AAJ650" s="155"/>
      <c r="AAK650" s="155"/>
      <c r="AAL650" s="155"/>
      <c r="AAM650" s="155"/>
      <c r="AAN650" s="155"/>
      <c r="AAO650" s="155"/>
      <c r="AAP650" s="155"/>
      <c r="AAQ650" s="155"/>
      <c r="AAR650" s="155"/>
      <c r="AAS650" s="155"/>
      <c r="AAT650" s="155"/>
      <c r="AAU650" s="155"/>
      <c r="AAV650" s="155"/>
      <c r="AAW650" s="155"/>
      <c r="AAX650" s="155"/>
      <c r="AAY650" s="155"/>
      <c r="AAZ650" s="155"/>
      <c r="ABA650" s="155"/>
      <c r="ABB650" s="155"/>
      <c r="ABC650" s="155"/>
      <c r="ABD650" s="155"/>
      <c r="ABE650" s="155"/>
      <c r="ABF650" s="155"/>
      <c r="ABG650" s="155"/>
      <c r="ABH650" s="155"/>
      <c r="ABI650" s="155"/>
      <c r="ABJ650" s="155"/>
      <c r="ABK650" s="155"/>
      <c r="ABL650" s="155"/>
      <c r="ABM650" s="155"/>
      <c r="ABN650" s="155"/>
      <c r="ABO650" s="155"/>
      <c r="ABP650" s="155"/>
      <c r="ABQ650" s="155"/>
      <c r="ABR650" s="155"/>
      <c r="ABS650" s="155"/>
      <c r="ABT650" s="155"/>
      <c r="ABU650" s="155"/>
      <c r="ABV650" s="155"/>
      <c r="ABW650" s="155"/>
      <c r="ABX650" s="155"/>
      <c r="ABY650" s="155"/>
      <c r="ABZ650" s="155"/>
      <c r="ACA650" s="155"/>
      <c r="ACB650" s="155"/>
      <c r="ACC650" s="155"/>
      <c r="ACD650" s="155"/>
      <c r="ACE650" s="155"/>
      <c r="ACF650" s="155"/>
      <c r="ACG650" s="155"/>
      <c r="ACH650" s="155"/>
      <c r="ACI650" s="155"/>
      <c r="ACJ650" s="155"/>
      <c r="ACK650" s="155"/>
      <c r="ACL650" s="155"/>
      <c r="ACM650" s="155"/>
      <c r="ACN650" s="155"/>
      <c r="ACO650" s="155"/>
      <c r="ACP650" s="155"/>
      <c r="ACQ650" s="155"/>
      <c r="ACR650" s="155"/>
      <c r="ACS650" s="155"/>
      <c r="ACT650" s="155"/>
      <c r="ACU650" s="155"/>
      <c r="ACV650" s="155"/>
      <c r="ACW650" s="155"/>
      <c r="ACX650" s="155"/>
      <c r="ACY650" s="155"/>
      <c r="ACZ650" s="155"/>
      <c r="ADA650" s="155"/>
      <c r="ADB650" s="155"/>
      <c r="ADC650" s="155"/>
      <c r="ADD650" s="155"/>
      <c r="ADE650" s="155"/>
      <c r="ADF650" s="155"/>
      <c r="ADG650" s="155"/>
      <c r="ADH650" s="155"/>
      <c r="ADI650" s="155"/>
      <c r="ADJ650" s="155"/>
      <c r="ADK650" s="155"/>
      <c r="ADL650" s="155"/>
      <c r="ADM650" s="155"/>
      <c r="ADN650" s="155"/>
      <c r="ADO650" s="155"/>
      <c r="ADP650" s="155"/>
      <c r="ADQ650" s="155"/>
      <c r="ADR650" s="155"/>
      <c r="ADS650" s="155"/>
      <c r="ADT650" s="155"/>
      <c r="ADU650" s="155"/>
      <c r="ADV650" s="155"/>
      <c r="ADW650" s="155"/>
      <c r="ADX650" s="155"/>
      <c r="ADY650" s="155"/>
      <c r="ADZ650" s="155"/>
      <c r="AEA650" s="155"/>
      <c r="AEB650" s="155"/>
      <c r="AEC650" s="155"/>
      <c r="AED650" s="155"/>
      <c r="AEE650" s="155"/>
      <c r="AEF650" s="155"/>
      <c r="AEG650" s="155"/>
      <c r="AEH650" s="155"/>
      <c r="AEI650" s="155"/>
      <c r="AEJ650" s="155"/>
      <c r="AEK650" s="155"/>
      <c r="AEL650" s="155"/>
      <c r="AEM650" s="155"/>
      <c r="AEN650" s="155"/>
      <c r="AEO650" s="155"/>
      <c r="AEP650" s="155"/>
      <c r="AEQ650" s="155"/>
      <c r="AER650" s="155"/>
      <c r="AES650" s="155"/>
      <c r="AET650" s="155"/>
      <c r="AEU650" s="155"/>
      <c r="AEV650" s="155"/>
      <c r="AEW650" s="155"/>
      <c r="AEX650" s="155"/>
      <c r="AEY650" s="155"/>
      <c r="AEZ650" s="155"/>
      <c r="AFA650" s="155"/>
      <c r="AFB650" s="155"/>
      <c r="AFC650" s="155"/>
      <c r="AFD650" s="155"/>
      <c r="AFE650" s="155"/>
      <c r="AFF650" s="155"/>
      <c r="AFG650" s="155"/>
      <c r="AFH650" s="155"/>
      <c r="AFI650" s="155"/>
      <c r="AFJ650" s="155"/>
      <c r="AFK650" s="155"/>
      <c r="AFL650" s="155"/>
      <c r="AFM650" s="155"/>
      <c r="AFN650" s="155"/>
      <c r="AFO650" s="155"/>
      <c r="AFP650" s="155"/>
      <c r="AFQ650" s="155"/>
      <c r="AFR650" s="155"/>
      <c r="AFS650" s="155"/>
      <c r="AFT650" s="155"/>
      <c r="AFU650" s="155"/>
      <c r="AFV650" s="155"/>
      <c r="AFW650" s="155"/>
      <c r="AFX650" s="155"/>
      <c r="AFY650" s="155"/>
      <c r="AFZ650" s="155"/>
      <c r="AGA650" s="155"/>
      <c r="AGB650" s="155"/>
      <c r="AGC650" s="155"/>
      <c r="AGD650" s="155"/>
      <c r="AGE650" s="155"/>
      <c r="AGF650" s="155"/>
      <c r="AGG650" s="155"/>
      <c r="AGH650" s="155"/>
      <c r="AGI650" s="155"/>
      <c r="AGJ650" s="155"/>
      <c r="AGK650" s="155"/>
      <c r="AGL650" s="155"/>
      <c r="AGM650" s="155"/>
      <c r="AGN650" s="155"/>
      <c r="AGO650" s="155"/>
      <c r="AGP650" s="155"/>
      <c r="AGQ650" s="155"/>
      <c r="AGR650" s="155"/>
      <c r="AGS650" s="155"/>
      <c r="AGT650" s="155"/>
      <c r="AGU650" s="155"/>
      <c r="AGV650" s="155"/>
      <c r="AGW650" s="155"/>
      <c r="AGX650" s="155"/>
      <c r="AGY650" s="155"/>
      <c r="AGZ650" s="155"/>
      <c r="AHA650" s="155"/>
      <c r="AHB650" s="155"/>
      <c r="AHC650" s="155"/>
      <c r="AHD650" s="155"/>
      <c r="AHE650" s="155"/>
      <c r="AHF650" s="155"/>
      <c r="AHG650" s="155"/>
      <c r="AHH650" s="155"/>
      <c r="AHI650" s="155"/>
      <c r="AHJ650" s="155"/>
      <c r="AHK650" s="155"/>
      <c r="AHL650" s="155"/>
      <c r="AHM650" s="155"/>
      <c r="AHN650" s="155"/>
      <c r="AHO650" s="155"/>
      <c r="AHP650" s="155"/>
      <c r="AHQ650" s="155"/>
      <c r="AHR650" s="155"/>
      <c r="AHS650" s="155"/>
      <c r="AHT650" s="155"/>
      <c r="AHU650" s="155"/>
      <c r="AHV650" s="155"/>
      <c r="AHW650" s="155"/>
      <c r="AHX650" s="155"/>
      <c r="AHY650" s="155"/>
      <c r="AHZ650" s="155"/>
      <c r="AIA650" s="155"/>
      <c r="AIB650" s="155"/>
      <c r="AIC650" s="155"/>
      <c r="AID650" s="155"/>
      <c r="AIE650" s="155"/>
      <c r="AIF650" s="155"/>
      <c r="AIG650" s="155"/>
      <c r="AIH650" s="155"/>
      <c r="AII650" s="155"/>
      <c r="AIJ650" s="155"/>
      <c r="AIK650" s="155"/>
      <c r="AIL650" s="155"/>
      <c r="AIM650" s="155"/>
      <c r="AIN650" s="155"/>
      <c r="AIO650" s="155"/>
      <c r="AIP650" s="155"/>
      <c r="AIQ650" s="155"/>
      <c r="AIR650" s="155"/>
      <c r="AIS650" s="155"/>
      <c r="AIT650" s="155"/>
      <c r="AIU650" s="155"/>
      <c r="AIV650" s="155"/>
      <c r="AIW650" s="155"/>
      <c r="AIX650" s="155"/>
      <c r="AIY650" s="155"/>
      <c r="AIZ650" s="155"/>
      <c r="AJA650" s="155"/>
      <c r="AJB650" s="155"/>
      <c r="AJC650" s="155"/>
      <c r="AJD650" s="155"/>
      <c r="AJE650" s="155"/>
      <c r="AJF650" s="155"/>
      <c r="AJG650" s="155"/>
      <c r="AJH650" s="155"/>
      <c r="AJI650" s="155"/>
      <c r="AJJ650" s="155"/>
      <c r="AJK650" s="155"/>
      <c r="AJL650" s="155"/>
      <c r="AJM650" s="155"/>
      <c r="AJN650" s="155"/>
      <c r="AJO650" s="155"/>
      <c r="AJP650" s="155"/>
      <c r="AJQ650" s="155"/>
      <c r="AJR650" s="155"/>
      <c r="AJS650" s="155"/>
      <c r="AJT650" s="155"/>
      <c r="AJU650" s="155"/>
      <c r="AJV650" s="155"/>
      <c r="AJW650" s="155"/>
      <c r="AJX650" s="155"/>
      <c r="AJY650" s="155"/>
      <c r="AJZ650" s="155"/>
      <c r="AKA650" s="155"/>
      <c r="AKB650" s="155"/>
      <c r="AKC650" s="155"/>
      <c r="AKD650" s="155"/>
      <c r="AKE650" s="155"/>
      <c r="AKF650" s="155"/>
      <c r="AKG650" s="155"/>
      <c r="AKH650" s="155"/>
      <c r="AKI650" s="155"/>
      <c r="AKJ650" s="155"/>
      <c r="AKK650" s="155"/>
      <c r="AKL650" s="155"/>
      <c r="AKM650" s="155"/>
      <c r="AKN650" s="155"/>
      <c r="AKO650" s="155"/>
      <c r="AKP650" s="155"/>
      <c r="AKQ650" s="155"/>
      <c r="AKR650" s="155"/>
      <c r="AKS650" s="155"/>
      <c r="AKT650" s="155"/>
      <c r="AKU650" s="155"/>
      <c r="AKV650" s="155"/>
      <c r="AKW650" s="155"/>
      <c r="AKX650" s="155"/>
      <c r="AKY650" s="155"/>
      <c r="AKZ650" s="155"/>
      <c r="ALA650" s="155"/>
      <c r="ALB650" s="155"/>
      <c r="ALC650" s="155"/>
      <c r="ALD650" s="155"/>
      <c r="ALE650" s="155"/>
      <c r="ALF650" s="155"/>
      <c r="ALG650" s="155"/>
      <c r="ALH650" s="155"/>
      <c r="ALI650" s="155"/>
      <c r="ALJ650" s="155"/>
      <c r="ALK650" s="155"/>
      <c r="ALL650" s="155"/>
      <c r="ALM650" s="155"/>
      <c r="ALN650" s="155"/>
      <c r="ALO650" s="155"/>
      <c r="ALP650" s="155"/>
      <c r="ALQ650" s="155"/>
      <c r="ALR650" s="155"/>
      <c r="ALS650" s="155"/>
      <c r="ALT650" s="155"/>
      <c r="ALU650" s="155"/>
      <c r="ALV650" s="155"/>
      <c r="ALW650" s="155"/>
      <c r="ALX650" s="155"/>
      <c r="ALY650" s="155"/>
      <c r="ALZ650" s="155"/>
      <c r="AMA650" s="155"/>
      <c r="AMB650" s="155"/>
      <c r="AMC650" s="155"/>
      <c r="AMD650" s="155"/>
      <c r="AME650" s="155"/>
      <c r="AMF650" s="155"/>
      <c r="AMG650" s="155"/>
      <c r="AMH650" s="155"/>
      <c r="AMI650" s="155"/>
      <c r="AMJ650" s="155"/>
      <c r="AMK650" s="155"/>
      <c r="AML650" s="155"/>
    </row>
    <row r="651" spans="1:1026" s="155" customFormat="1" x14ac:dyDescent="0.25">
      <c r="A651" s="295" t="s">
        <v>1520</v>
      </c>
      <c r="B651" s="257">
        <v>651</v>
      </c>
      <c r="C651" s="295" t="s">
        <v>27572</v>
      </c>
      <c r="D651" s="295" t="s">
        <v>2632</v>
      </c>
      <c r="E651" s="295"/>
      <c r="F651" s="299">
        <v>3</v>
      </c>
      <c r="G651" s="299">
        <v>3</v>
      </c>
      <c r="H651" s="299">
        <v>3</v>
      </c>
      <c r="I651" s="489">
        <v>1E-3</v>
      </c>
      <c r="J651" s="296">
        <v>2</v>
      </c>
      <c r="K651" s="296">
        <v>2</v>
      </c>
      <c r="L651" s="296"/>
      <c r="M651" s="296"/>
      <c r="N651" s="296"/>
      <c r="O651" s="278"/>
      <c r="P651" s="296">
        <v>335</v>
      </c>
      <c r="Q651" s="296"/>
      <c r="R651" s="296" t="s">
        <v>748</v>
      </c>
      <c r="S651" s="295"/>
      <c r="T651" s="295"/>
      <c r="U651" s="295"/>
      <c r="V651" s="295"/>
      <c r="W651" s="283">
        <f t="shared" si="304"/>
        <v>100</v>
      </c>
      <c r="X651" s="283">
        <f t="shared" si="305"/>
        <v>100</v>
      </c>
      <c r="Y651" s="283">
        <f t="shared" si="299"/>
        <v>20</v>
      </c>
      <c r="Z651" s="283">
        <f t="shared" si="306"/>
        <v>100</v>
      </c>
      <c r="AA651" s="283">
        <f t="shared" si="307"/>
        <v>100</v>
      </c>
      <c r="AB651" s="287">
        <f t="shared" si="308"/>
        <v>0.1</v>
      </c>
      <c r="AC651" s="287">
        <f t="shared" si="309"/>
        <v>100</v>
      </c>
      <c r="AD651" s="287">
        <f t="shared" si="310"/>
        <v>100</v>
      </c>
      <c r="AE651" s="284">
        <f t="shared" si="303"/>
        <v>100</v>
      </c>
      <c r="AF651" s="284">
        <f t="shared" si="302"/>
        <v>100</v>
      </c>
      <c r="AG651" s="268">
        <f t="shared" si="295"/>
        <v>10</v>
      </c>
      <c r="AH651" s="268">
        <f t="shared" si="300"/>
        <v>10</v>
      </c>
      <c r="AI651" s="268">
        <f t="shared" si="297"/>
        <v>100</v>
      </c>
      <c r="AJ651" s="268">
        <f t="shared" si="301"/>
        <v>100</v>
      </c>
      <c r="AK651" s="489">
        <v>5.8099999999999999E-2</v>
      </c>
      <c r="AL651" s="299">
        <v>2</v>
      </c>
      <c r="AM651" s="299"/>
      <c r="AN651" s="499"/>
      <c r="AO651" s="296"/>
      <c r="AP651" s="296"/>
      <c r="AQ651" s="295"/>
      <c r="AR651" s="356" t="s">
        <v>6231</v>
      </c>
      <c r="AS651" s="356" t="s">
        <v>31881</v>
      </c>
      <c r="AT651" s="295"/>
      <c r="AU651" s="295"/>
      <c r="AW651" s="150"/>
      <c r="AX651" s="150"/>
      <c r="AY651" s="150"/>
      <c r="AZ651" s="150"/>
      <c r="BA651" s="150"/>
      <c r="BB651" s="150"/>
      <c r="BC651" s="150"/>
      <c r="BD651" s="150"/>
      <c r="BE651" s="150"/>
      <c r="BF651" s="150"/>
      <c r="BG651" s="150"/>
      <c r="BH651" s="150"/>
      <c r="BI651" s="150"/>
      <c r="BJ651" s="150"/>
      <c r="BK651" s="150"/>
      <c r="BL651" s="150"/>
      <c r="BM651" s="150"/>
      <c r="BN651" s="150"/>
      <c r="BO651" s="150"/>
      <c r="BP651" s="150"/>
      <c r="BQ651" s="150"/>
      <c r="BR651" s="150"/>
      <c r="BS651" s="150"/>
      <c r="BT651" s="150"/>
      <c r="BU651" s="150"/>
      <c r="BV651" s="150"/>
      <c r="BW651" s="150"/>
      <c r="BX651" s="150"/>
      <c r="BY651" s="150"/>
      <c r="BZ651" s="150"/>
      <c r="CA651" s="150"/>
      <c r="CB651" s="150"/>
      <c r="CC651" s="150"/>
      <c r="CD651" s="150"/>
      <c r="CE651" s="150"/>
      <c r="CF651" s="150"/>
      <c r="CG651" s="150"/>
      <c r="CH651" s="150"/>
      <c r="CI651" s="150"/>
      <c r="CJ651" s="150"/>
      <c r="CK651" s="150"/>
      <c r="CL651" s="150"/>
      <c r="CM651" s="150"/>
      <c r="CN651" s="150"/>
      <c r="CO651" s="150"/>
      <c r="CP651" s="150"/>
      <c r="CQ651" s="150"/>
      <c r="CR651" s="150"/>
      <c r="CS651" s="150"/>
      <c r="CT651" s="150"/>
      <c r="CU651" s="150"/>
      <c r="CV651" s="150"/>
      <c r="CW651" s="150"/>
      <c r="CX651" s="150"/>
      <c r="CY651" s="150"/>
      <c r="CZ651" s="150"/>
      <c r="DA651" s="150"/>
      <c r="DB651" s="150"/>
      <c r="DC651" s="150"/>
      <c r="DD651" s="150"/>
      <c r="DE651" s="150"/>
      <c r="DF651" s="150"/>
      <c r="DG651" s="150"/>
      <c r="DH651" s="150"/>
      <c r="DI651" s="150"/>
      <c r="DJ651" s="150"/>
      <c r="DK651" s="150"/>
      <c r="DL651" s="150"/>
      <c r="DM651" s="150"/>
      <c r="DN651" s="150"/>
      <c r="DO651" s="150"/>
      <c r="DP651" s="150"/>
      <c r="DQ651" s="150"/>
      <c r="DR651" s="150"/>
      <c r="DS651" s="150"/>
      <c r="DT651" s="150"/>
      <c r="DU651" s="150"/>
      <c r="DV651" s="150"/>
      <c r="DW651" s="150"/>
      <c r="DX651" s="150"/>
      <c r="DY651" s="150"/>
      <c r="DZ651" s="150"/>
      <c r="EA651" s="150"/>
      <c r="EB651" s="150"/>
      <c r="EC651" s="150"/>
      <c r="ED651" s="150"/>
      <c r="EE651" s="150"/>
      <c r="EF651" s="150"/>
      <c r="EG651" s="150"/>
      <c r="EH651" s="150"/>
      <c r="EI651" s="150"/>
      <c r="EJ651" s="150"/>
      <c r="EK651" s="150"/>
      <c r="EL651" s="150"/>
      <c r="EM651" s="150"/>
      <c r="EN651" s="150"/>
      <c r="EO651" s="150"/>
      <c r="EP651" s="150"/>
      <c r="EQ651" s="150"/>
      <c r="ER651" s="150"/>
      <c r="ES651" s="150"/>
      <c r="ET651" s="150"/>
      <c r="EU651" s="150"/>
      <c r="EV651" s="150"/>
      <c r="EW651" s="150"/>
      <c r="EX651" s="150"/>
      <c r="EY651" s="150"/>
      <c r="EZ651" s="150"/>
      <c r="FA651" s="150"/>
      <c r="FB651" s="150"/>
      <c r="FC651" s="150"/>
      <c r="FD651" s="150"/>
      <c r="FE651" s="150"/>
      <c r="FF651" s="150"/>
      <c r="FG651" s="150"/>
      <c r="FH651" s="150"/>
      <c r="FI651" s="150"/>
      <c r="FJ651" s="150"/>
      <c r="FK651" s="150"/>
      <c r="FL651" s="150"/>
      <c r="FM651" s="150"/>
      <c r="FN651" s="150"/>
      <c r="FO651" s="150"/>
      <c r="FP651" s="150"/>
      <c r="FQ651" s="150"/>
      <c r="FR651" s="150"/>
      <c r="FS651" s="150"/>
      <c r="FT651" s="150"/>
      <c r="FU651" s="150"/>
      <c r="FV651" s="150"/>
      <c r="FW651" s="150"/>
      <c r="FX651" s="150"/>
      <c r="FY651" s="150"/>
      <c r="FZ651" s="150"/>
      <c r="GA651" s="150"/>
      <c r="GB651" s="150"/>
      <c r="GC651" s="150"/>
      <c r="GD651" s="150"/>
      <c r="GE651" s="150"/>
      <c r="GF651" s="150"/>
      <c r="GG651" s="150"/>
      <c r="GH651" s="150"/>
      <c r="GI651" s="150"/>
      <c r="GJ651" s="150"/>
      <c r="GK651" s="150"/>
      <c r="GL651" s="150"/>
      <c r="GM651" s="150"/>
      <c r="GN651" s="150"/>
      <c r="GO651" s="150"/>
      <c r="GP651" s="150"/>
      <c r="GQ651" s="150"/>
      <c r="GR651" s="150"/>
      <c r="GS651" s="150"/>
      <c r="GT651" s="150"/>
      <c r="GU651" s="150"/>
      <c r="GV651" s="150"/>
      <c r="GW651" s="150"/>
      <c r="GX651" s="150"/>
      <c r="GY651" s="150"/>
      <c r="GZ651" s="150"/>
      <c r="HA651" s="150"/>
      <c r="HB651" s="150"/>
      <c r="HC651" s="150"/>
      <c r="HD651" s="150"/>
      <c r="HE651" s="150"/>
      <c r="HF651" s="150"/>
      <c r="HG651" s="150"/>
      <c r="HH651" s="150"/>
      <c r="HI651" s="150"/>
      <c r="HJ651" s="150"/>
      <c r="HK651" s="150"/>
      <c r="HL651" s="150"/>
      <c r="HM651" s="150"/>
      <c r="HN651" s="150"/>
      <c r="HO651" s="150"/>
      <c r="HP651" s="150"/>
      <c r="HQ651" s="150"/>
      <c r="HR651" s="150"/>
      <c r="HS651" s="150"/>
      <c r="HT651" s="150"/>
      <c r="HU651" s="150"/>
      <c r="HV651" s="150"/>
      <c r="HW651" s="150"/>
      <c r="HX651" s="150"/>
      <c r="HY651" s="150"/>
      <c r="HZ651" s="150"/>
      <c r="IA651" s="150"/>
      <c r="IB651" s="150"/>
      <c r="IC651" s="150"/>
      <c r="ID651" s="150"/>
      <c r="IE651" s="150"/>
      <c r="IF651" s="150"/>
      <c r="IG651" s="150"/>
      <c r="IH651" s="150"/>
      <c r="II651" s="150"/>
      <c r="IJ651" s="150"/>
      <c r="IK651" s="150"/>
      <c r="IL651" s="150"/>
      <c r="IM651" s="150"/>
      <c r="IN651" s="150"/>
      <c r="IO651" s="150"/>
      <c r="IP651" s="150"/>
      <c r="IQ651" s="150"/>
      <c r="IR651" s="150"/>
      <c r="IS651" s="150"/>
      <c r="IT651" s="150"/>
      <c r="IU651" s="150"/>
      <c r="IV651" s="150"/>
      <c r="IW651" s="150"/>
      <c r="IX651" s="150"/>
      <c r="IY651" s="150"/>
      <c r="IZ651" s="150"/>
      <c r="JA651" s="150"/>
      <c r="JB651" s="150"/>
      <c r="JC651" s="150"/>
      <c r="JD651" s="150"/>
      <c r="JE651" s="150"/>
      <c r="JF651" s="150"/>
      <c r="JG651" s="150"/>
      <c r="JH651" s="150"/>
      <c r="JI651" s="150"/>
      <c r="JJ651" s="150"/>
      <c r="JK651" s="150"/>
      <c r="JL651" s="150"/>
      <c r="JM651" s="150"/>
      <c r="JN651" s="150"/>
      <c r="JO651" s="150"/>
      <c r="JP651" s="150"/>
      <c r="JQ651" s="150"/>
      <c r="JR651" s="150"/>
      <c r="JS651" s="150"/>
      <c r="JT651" s="150"/>
      <c r="JU651" s="150"/>
      <c r="JV651" s="150"/>
      <c r="JW651" s="150"/>
      <c r="JX651" s="150"/>
      <c r="JY651" s="150"/>
      <c r="JZ651" s="150"/>
      <c r="KA651" s="150"/>
      <c r="KB651" s="150"/>
      <c r="KC651" s="150"/>
      <c r="KD651" s="150"/>
      <c r="KE651" s="150"/>
      <c r="KF651" s="150"/>
      <c r="KG651" s="150"/>
      <c r="KH651" s="150"/>
      <c r="KI651" s="150"/>
      <c r="KJ651" s="150"/>
      <c r="KK651" s="150"/>
      <c r="KL651" s="150"/>
      <c r="KM651" s="150"/>
      <c r="KN651" s="150"/>
      <c r="KO651" s="150"/>
      <c r="KP651" s="150"/>
      <c r="KQ651" s="150"/>
      <c r="KR651" s="150"/>
      <c r="KS651" s="150"/>
      <c r="KT651" s="150"/>
      <c r="KU651" s="150"/>
      <c r="KV651" s="150"/>
      <c r="KW651" s="150"/>
      <c r="KX651" s="150"/>
      <c r="KY651" s="150"/>
      <c r="KZ651" s="150"/>
      <c r="LA651" s="150"/>
      <c r="LB651" s="150"/>
      <c r="LC651" s="150"/>
      <c r="LD651" s="150"/>
      <c r="LE651" s="150"/>
      <c r="LF651" s="150"/>
      <c r="LG651" s="150"/>
      <c r="LH651" s="150"/>
      <c r="LI651" s="150"/>
      <c r="LJ651" s="150"/>
      <c r="LK651" s="150"/>
      <c r="LL651" s="150"/>
      <c r="LM651" s="150"/>
      <c r="LN651" s="150"/>
      <c r="LO651" s="150"/>
      <c r="LP651" s="150"/>
      <c r="LQ651" s="150"/>
      <c r="LR651" s="150"/>
      <c r="LS651" s="150"/>
      <c r="LT651" s="150"/>
      <c r="LU651" s="150"/>
      <c r="LV651" s="150"/>
      <c r="LW651" s="150"/>
      <c r="LX651" s="150"/>
      <c r="LY651" s="150"/>
      <c r="LZ651" s="150"/>
      <c r="MA651" s="150"/>
      <c r="MB651" s="150"/>
      <c r="MC651" s="150"/>
      <c r="MD651" s="150"/>
      <c r="ME651" s="150"/>
      <c r="MF651" s="150"/>
      <c r="MG651" s="150"/>
      <c r="MH651" s="150"/>
      <c r="MI651" s="150"/>
      <c r="MJ651" s="150"/>
      <c r="MK651" s="150"/>
      <c r="ML651" s="150"/>
      <c r="MM651" s="150"/>
      <c r="MN651" s="150"/>
      <c r="MO651" s="150"/>
      <c r="MP651" s="150"/>
      <c r="MQ651" s="150"/>
      <c r="MR651" s="150"/>
      <c r="MS651" s="150"/>
      <c r="MT651" s="150"/>
      <c r="MU651" s="150"/>
      <c r="MV651" s="150"/>
      <c r="MW651" s="150"/>
      <c r="MX651" s="150"/>
      <c r="MY651" s="150"/>
      <c r="MZ651" s="150"/>
      <c r="NA651" s="150"/>
      <c r="NB651" s="150"/>
      <c r="NC651" s="150"/>
      <c r="ND651" s="150"/>
      <c r="NE651" s="150"/>
      <c r="NF651" s="150"/>
      <c r="NG651" s="150"/>
      <c r="NH651" s="150"/>
      <c r="NI651" s="150"/>
      <c r="NJ651" s="150"/>
      <c r="NK651" s="150"/>
      <c r="NL651" s="150"/>
      <c r="NM651" s="150"/>
      <c r="NN651" s="150"/>
      <c r="NO651" s="150"/>
      <c r="NP651" s="150"/>
      <c r="NQ651" s="150"/>
      <c r="NR651" s="150"/>
      <c r="NS651" s="150"/>
      <c r="NT651" s="150"/>
      <c r="NU651" s="150"/>
      <c r="NV651" s="150"/>
      <c r="NW651" s="150"/>
      <c r="NX651" s="150"/>
      <c r="NY651" s="150"/>
      <c r="NZ651" s="150"/>
      <c r="OA651" s="150"/>
      <c r="OB651" s="150"/>
      <c r="OC651" s="150"/>
      <c r="OD651" s="150"/>
      <c r="OE651" s="150"/>
      <c r="OF651" s="150"/>
      <c r="OG651" s="150"/>
      <c r="OH651" s="150"/>
      <c r="OI651" s="150"/>
      <c r="OJ651" s="150"/>
      <c r="OK651" s="150"/>
      <c r="OL651" s="150"/>
      <c r="OM651" s="150"/>
      <c r="ON651" s="150"/>
      <c r="OO651" s="150"/>
      <c r="OP651" s="150"/>
      <c r="OQ651" s="150"/>
      <c r="OR651" s="150"/>
      <c r="OS651" s="150"/>
      <c r="OT651" s="150"/>
      <c r="OU651" s="150"/>
      <c r="OV651" s="150"/>
      <c r="OW651" s="150"/>
      <c r="OX651" s="150"/>
      <c r="OY651" s="150"/>
      <c r="OZ651" s="150"/>
      <c r="PA651" s="150"/>
      <c r="PB651" s="150"/>
      <c r="PC651" s="150"/>
      <c r="PD651" s="150"/>
      <c r="PE651" s="150"/>
      <c r="PF651" s="150"/>
      <c r="PG651" s="150"/>
      <c r="PH651" s="150"/>
      <c r="PI651" s="150"/>
      <c r="PJ651" s="150"/>
      <c r="PK651" s="150"/>
      <c r="PL651" s="150"/>
      <c r="PM651" s="150"/>
      <c r="PN651" s="150"/>
      <c r="PO651" s="150"/>
      <c r="PP651" s="150"/>
      <c r="PQ651" s="150"/>
      <c r="PR651" s="150"/>
      <c r="PS651" s="150"/>
      <c r="PT651" s="150"/>
      <c r="PU651" s="150"/>
      <c r="PV651" s="150"/>
      <c r="PW651" s="150"/>
      <c r="PX651" s="150"/>
      <c r="PY651" s="150"/>
      <c r="PZ651" s="150"/>
      <c r="QA651" s="150"/>
      <c r="QB651" s="150"/>
      <c r="QC651" s="150"/>
      <c r="QD651" s="150"/>
      <c r="QE651" s="150"/>
      <c r="QF651" s="150"/>
      <c r="QG651" s="150"/>
      <c r="QH651" s="150"/>
      <c r="QI651" s="150"/>
      <c r="QJ651" s="150"/>
      <c r="QK651" s="150"/>
      <c r="QL651" s="150"/>
      <c r="QM651" s="150"/>
      <c r="QN651" s="150"/>
      <c r="QO651" s="150"/>
      <c r="QP651" s="150"/>
      <c r="QQ651" s="150"/>
      <c r="QR651" s="150"/>
      <c r="QS651" s="150"/>
      <c r="QT651" s="150"/>
      <c r="QU651" s="150"/>
      <c r="QV651" s="150"/>
      <c r="QW651" s="150"/>
      <c r="QX651" s="150"/>
      <c r="QY651" s="150"/>
      <c r="QZ651" s="150"/>
      <c r="RA651" s="150"/>
      <c r="RB651" s="150"/>
      <c r="RC651" s="150"/>
      <c r="RD651" s="150"/>
      <c r="RE651" s="150"/>
      <c r="RF651" s="150"/>
      <c r="RG651" s="150"/>
      <c r="RH651" s="150"/>
      <c r="RI651" s="150"/>
      <c r="RJ651" s="150"/>
      <c r="RK651" s="150"/>
      <c r="RL651" s="150"/>
      <c r="RM651" s="150"/>
      <c r="RN651" s="150"/>
      <c r="RO651" s="150"/>
      <c r="RP651" s="150"/>
      <c r="RQ651" s="150"/>
      <c r="RR651" s="150"/>
      <c r="RS651" s="150"/>
      <c r="RT651" s="150"/>
      <c r="RU651" s="150"/>
      <c r="RV651" s="150"/>
      <c r="RW651" s="150"/>
      <c r="RX651" s="150"/>
      <c r="RY651" s="150"/>
      <c r="RZ651" s="150"/>
      <c r="SA651" s="150"/>
      <c r="SB651" s="150"/>
      <c r="SC651" s="150"/>
      <c r="SD651" s="150"/>
      <c r="SE651" s="150"/>
      <c r="SF651" s="150"/>
      <c r="SG651" s="150"/>
      <c r="SH651" s="150"/>
      <c r="SI651" s="150"/>
      <c r="SJ651" s="150"/>
      <c r="SK651" s="150"/>
      <c r="SL651" s="150"/>
      <c r="SM651" s="150"/>
      <c r="SN651" s="150"/>
      <c r="SO651" s="150"/>
      <c r="SP651" s="150"/>
      <c r="SQ651" s="150"/>
      <c r="SR651" s="150"/>
      <c r="SS651" s="150"/>
      <c r="ST651" s="150"/>
      <c r="SU651" s="150"/>
      <c r="SV651" s="150"/>
      <c r="SW651" s="150"/>
      <c r="SX651" s="150"/>
      <c r="SY651" s="150"/>
      <c r="SZ651" s="150"/>
      <c r="TA651" s="150"/>
      <c r="TB651" s="150"/>
      <c r="TC651" s="150"/>
      <c r="TD651" s="150"/>
      <c r="TE651" s="150"/>
      <c r="TF651" s="150"/>
      <c r="TG651" s="150"/>
      <c r="TH651" s="150"/>
      <c r="TI651" s="150"/>
      <c r="TJ651" s="150"/>
      <c r="TK651" s="150"/>
      <c r="TL651" s="150"/>
      <c r="TM651" s="150"/>
      <c r="TN651" s="150"/>
      <c r="TO651" s="150"/>
      <c r="TP651" s="150"/>
      <c r="TQ651" s="150"/>
      <c r="TR651" s="150"/>
      <c r="TS651" s="150"/>
      <c r="TT651" s="150"/>
      <c r="TU651" s="150"/>
      <c r="TV651" s="150"/>
      <c r="TW651" s="150"/>
      <c r="TX651" s="150"/>
      <c r="TY651" s="150"/>
      <c r="TZ651" s="150"/>
      <c r="UA651" s="150"/>
      <c r="UB651" s="150"/>
      <c r="UC651" s="150"/>
      <c r="UD651" s="150"/>
      <c r="UE651" s="150"/>
      <c r="UF651" s="150"/>
      <c r="UG651" s="150"/>
      <c r="UH651" s="150"/>
      <c r="UI651" s="150"/>
      <c r="UJ651" s="150"/>
      <c r="UK651" s="150"/>
      <c r="UL651" s="150"/>
      <c r="UM651" s="150"/>
      <c r="UN651" s="150"/>
      <c r="UO651" s="150"/>
      <c r="UP651" s="150"/>
      <c r="UQ651" s="150"/>
      <c r="UR651" s="150"/>
      <c r="US651" s="150"/>
      <c r="UT651" s="150"/>
      <c r="UU651" s="150"/>
      <c r="UV651" s="150"/>
      <c r="UW651" s="150"/>
      <c r="UX651" s="150"/>
      <c r="UY651" s="150"/>
      <c r="UZ651" s="150"/>
      <c r="VA651" s="150"/>
      <c r="VB651" s="150"/>
      <c r="VC651" s="150"/>
      <c r="VD651" s="150"/>
      <c r="VE651" s="150"/>
      <c r="VF651" s="150"/>
      <c r="VG651" s="150"/>
      <c r="VH651" s="150"/>
      <c r="VI651" s="150"/>
      <c r="VJ651" s="150"/>
      <c r="VK651" s="150"/>
      <c r="VL651" s="150"/>
      <c r="VM651" s="150"/>
      <c r="VN651" s="150"/>
      <c r="VO651" s="150"/>
      <c r="VP651" s="150"/>
      <c r="VQ651" s="150"/>
      <c r="VR651" s="150"/>
      <c r="VS651" s="150"/>
      <c r="VT651" s="150"/>
      <c r="VU651" s="150"/>
      <c r="VV651" s="150"/>
      <c r="VW651" s="150"/>
      <c r="VX651" s="150"/>
      <c r="VY651" s="150"/>
      <c r="VZ651" s="150"/>
      <c r="WA651" s="150"/>
      <c r="WB651" s="150"/>
      <c r="WC651" s="150"/>
      <c r="WD651" s="150"/>
      <c r="WE651" s="150"/>
      <c r="WF651" s="150"/>
      <c r="WG651" s="150"/>
      <c r="WH651" s="150"/>
      <c r="WI651" s="150"/>
      <c r="WJ651" s="150"/>
      <c r="WK651" s="150"/>
      <c r="WL651" s="150"/>
      <c r="WM651" s="150"/>
      <c r="WN651" s="150"/>
      <c r="WO651" s="150"/>
      <c r="WP651" s="150"/>
      <c r="WQ651" s="150"/>
      <c r="WR651" s="150"/>
      <c r="WS651" s="150"/>
      <c r="WT651" s="150"/>
      <c r="WU651" s="150"/>
      <c r="WV651" s="150"/>
      <c r="WW651" s="150"/>
      <c r="WX651" s="150"/>
      <c r="WY651" s="150"/>
      <c r="WZ651" s="150"/>
      <c r="XA651" s="150"/>
      <c r="XB651" s="150"/>
      <c r="XC651" s="150"/>
      <c r="XD651" s="150"/>
      <c r="XE651" s="150"/>
      <c r="XF651" s="150"/>
      <c r="XG651" s="150"/>
      <c r="XH651" s="150"/>
      <c r="XI651" s="150"/>
      <c r="XJ651" s="150"/>
      <c r="XK651" s="150"/>
      <c r="XL651" s="150"/>
      <c r="XM651" s="150"/>
      <c r="XN651" s="150"/>
      <c r="XO651" s="150"/>
      <c r="XP651" s="150"/>
      <c r="XQ651" s="150"/>
      <c r="XR651" s="150"/>
      <c r="XS651" s="150"/>
      <c r="XT651" s="150"/>
      <c r="XU651" s="150"/>
      <c r="XV651" s="150"/>
      <c r="XW651" s="150"/>
      <c r="XX651" s="150"/>
      <c r="XY651" s="150"/>
      <c r="XZ651" s="150"/>
      <c r="YA651" s="150"/>
      <c r="YB651" s="150"/>
      <c r="YC651" s="150"/>
      <c r="YD651" s="150"/>
      <c r="YE651" s="150"/>
      <c r="YF651" s="150"/>
      <c r="YG651" s="150"/>
      <c r="YH651" s="150"/>
      <c r="YI651" s="150"/>
      <c r="YJ651" s="150"/>
      <c r="YK651" s="150"/>
      <c r="YL651" s="150"/>
      <c r="YM651" s="150"/>
      <c r="YN651" s="150"/>
      <c r="YO651" s="150"/>
      <c r="YP651" s="150"/>
      <c r="YQ651" s="150"/>
      <c r="YR651" s="150"/>
      <c r="YS651" s="150"/>
      <c r="YT651" s="150"/>
      <c r="YU651" s="150"/>
      <c r="YV651" s="150"/>
      <c r="YW651" s="150"/>
      <c r="YX651" s="150"/>
      <c r="YY651" s="150"/>
      <c r="YZ651" s="150"/>
      <c r="ZA651" s="150"/>
      <c r="ZB651" s="150"/>
      <c r="ZC651" s="150"/>
      <c r="ZD651" s="150"/>
      <c r="ZE651" s="150"/>
      <c r="ZF651" s="150"/>
      <c r="ZG651" s="150"/>
      <c r="ZH651" s="150"/>
      <c r="ZI651" s="150"/>
      <c r="ZJ651" s="150"/>
      <c r="ZK651" s="150"/>
      <c r="ZL651" s="150"/>
      <c r="ZM651" s="150"/>
      <c r="ZN651" s="150"/>
      <c r="ZO651" s="150"/>
      <c r="ZP651" s="150"/>
      <c r="ZQ651" s="150"/>
      <c r="ZR651" s="150"/>
      <c r="ZS651" s="150"/>
      <c r="ZT651" s="150"/>
      <c r="ZU651" s="150"/>
      <c r="ZV651" s="150"/>
      <c r="ZW651" s="150"/>
      <c r="ZX651" s="150"/>
      <c r="ZY651" s="150"/>
      <c r="ZZ651" s="150"/>
      <c r="AAA651" s="150"/>
      <c r="AAB651" s="150"/>
      <c r="AAC651" s="150"/>
      <c r="AAD651" s="150"/>
      <c r="AAE651" s="150"/>
      <c r="AAF651" s="150"/>
      <c r="AAG651" s="150"/>
      <c r="AAH651" s="150"/>
      <c r="AAI651" s="150"/>
      <c r="AAJ651" s="150"/>
      <c r="AAK651" s="150"/>
      <c r="AAL651" s="150"/>
      <c r="AAM651" s="150"/>
      <c r="AAN651" s="150"/>
      <c r="AAO651" s="150"/>
      <c r="AAP651" s="150"/>
      <c r="AAQ651" s="150"/>
      <c r="AAR651" s="150"/>
      <c r="AAS651" s="150"/>
      <c r="AAT651" s="150"/>
      <c r="AAU651" s="150"/>
      <c r="AAV651" s="150"/>
      <c r="AAW651" s="150"/>
      <c r="AAX651" s="150"/>
      <c r="AAY651" s="150"/>
      <c r="AAZ651" s="150"/>
      <c r="ABA651" s="150"/>
      <c r="ABB651" s="150"/>
      <c r="ABC651" s="150"/>
      <c r="ABD651" s="150"/>
      <c r="ABE651" s="150"/>
      <c r="ABF651" s="150"/>
      <c r="ABG651" s="150"/>
      <c r="ABH651" s="150"/>
      <c r="ABI651" s="150"/>
      <c r="ABJ651" s="150"/>
      <c r="ABK651" s="150"/>
      <c r="ABL651" s="150"/>
      <c r="ABM651" s="150"/>
      <c r="ABN651" s="150"/>
      <c r="ABO651" s="150"/>
      <c r="ABP651" s="150"/>
      <c r="ABQ651" s="150"/>
      <c r="ABR651" s="150"/>
      <c r="ABS651" s="150"/>
      <c r="ABT651" s="150"/>
      <c r="ABU651" s="150"/>
      <c r="ABV651" s="150"/>
      <c r="ABW651" s="150"/>
      <c r="ABX651" s="150"/>
      <c r="ABY651" s="150"/>
      <c r="ABZ651" s="150"/>
      <c r="ACA651" s="150"/>
      <c r="ACB651" s="150"/>
      <c r="ACC651" s="150"/>
      <c r="ACD651" s="150"/>
      <c r="ACE651" s="150"/>
      <c r="ACF651" s="150"/>
      <c r="ACG651" s="150"/>
      <c r="ACH651" s="150"/>
      <c r="ACI651" s="150"/>
      <c r="ACJ651" s="150"/>
      <c r="ACK651" s="150"/>
      <c r="ACL651" s="150"/>
      <c r="ACM651" s="150"/>
      <c r="ACN651" s="150"/>
      <c r="ACO651" s="150"/>
      <c r="ACP651" s="150"/>
      <c r="ACQ651" s="150"/>
      <c r="ACR651" s="150"/>
      <c r="ACS651" s="150"/>
      <c r="ACT651" s="150"/>
      <c r="ACU651" s="150"/>
      <c r="ACV651" s="150"/>
      <c r="ACW651" s="150"/>
      <c r="ACX651" s="150"/>
      <c r="ACY651" s="150"/>
      <c r="ACZ651" s="150"/>
      <c r="ADA651" s="150"/>
      <c r="ADB651" s="150"/>
      <c r="ADC651" s="150"/>
      <c r="ADD651" s="150"/>
      <c r="ADE651" s="150"/>
      <c r="ADF651" s="150"/>
      <c r="ADG651" s="150"/>
      <c r="ADH651" s="150"/>
      <c r="ADI651" s="150"/>
      <c r="ADJ651" s="150"/>
      <c r="ADK651" s="150"/>
      <c r="ADL651" s="150"/>
      <c r="ADM651" s="150"/>
      <c r="ADN651" s="150"/>
      <c r="ADO651" s="150"/>
      <c r="ADP651" s="150"/>
      <c r="ADQ651" s="150"/>
      <c r="ADR651" s="150"/>
      <c r="ADS651" s="150"/>
      <c r="ADT651" s="150"/>
      <c r="ADU651" s="150"/>
      <c r="ADV651" s="150"/>
      <c r="ADW651" s="150"/>
      <c r="ADX651" s="150"/>
      <c r="ADY651" s="150"/>
      <c r="ADZ651" s="150"/>
      <c r="AEA651" s="150"/>
      <c r="AEB651" s="150"/>
      <c r="AEC651" s="150"/>
      <c r="AED651" s="150"/>
      <c r="AEE651" s="150"/>
      <c r="AEF651" s="150"/>
      <c r="AEG651" s="150"/>
      <c r="AEH651" s="150"/>
      <c r="AEI651" s="150"/>
      <c r="AEJ651" s="150"/>
      <c r="AEK651" s="150"/>
      <c r="AEL651" s="150"/>
      <c r="AEM651" s="150"/>
      <c r="AEN651" s="150"/>
      <c r="AEO651" s="150"/>
      <c r="AEP651" s="150"/>
      <c r="AEQ651" s="150"/>
      <c r="AER651" s="150"/>
      <c r="AES651" s="150"/>
      <c r="AET651" s="150"/>
      <c r="AEU651" s="150"/>
      <c r="AEV651" s="150"/>
      <c r="AEW651" s="150"/>
      <c r="AEX651" s="150"/>
      <c r="AEY651" s="150"/>
      <c r="AEZ651" s="150"/>
      <c r="AFA651" s="150"/>
      <c r="AFB651" s="150"/>
      <c r="AFC651" s="150"/>
      <c r="AFD651" s="150"/>
      <c r="AFE651" s="150"/>
      <c r="AFF651" s="150"/>
      <c r="AFG651" s="150"/>
      <c r="AFH651" s="150"/>
      <c r="AFI651" s="150"/>
      <c r="AFJ651" s="150"/>
      <c r="AFK651" s="150"/>
      <c r="AFL651" s="150"/>
      <c r="AFM651" s="150"/>
      <c r="AFN651" s="150"/>
      <c r="AFO651" s="150"/>
      <c r="AFP651" s="150"/>
      <c r="AFQ651" s="150"/>
      <c r="AFR651" s="150"/>
      <c r="AFS651" s="150"/>
      <c r="AFT651" s="150"/>
      <c r="AFU651" s="150"/>
      <c r="AFV651" s="150"/>
      <c r="AFW651" s="150"/>
      <c r="AFX651" s="150"/>
      <c r="AFY651" s="150"/>
      <c r="AFZ651" s="150"/>
      <c r="AGA651" s="150"/>
      <c r="AGB651" s="150"/>
      <c r="AGC651" s="150"/>
      <c r="AGD651" s="150"/>
      <c r="AGE651" s="150"/>
      <c r="AGF651" s="150"/>
      <c r="AGG651" s="150"/>
      <c r="AGH651" s="150"/>
      <c r="AGI651" s="150"/>
      <c r="AGJ651" s="150"/>
      <c r="AGK651" s="150"/>
      <c r="AGL651" s="150"/>
      <c r="AGM651" s="150"/>
      <c r="AGN651" s="150"/>
      <c r="AGO651" s="150"/>
      <c r="AGP651" s="150"/>
      <c r="AGQ651" s="150"/>
      <c r="AGR651" s="150"/>
      <c r="AGS651" s="150"/>
      <c r="AGT651" s="150"/>
      <c r="AGU651" s="150"/>
      <c r="AGV651" s="150"/>
      <c r="AGW651" s="150"/>
      <c r="AGX651" s="150"/>
      <c r="AGY651" s="150"/>
      <c r="AGZ651" s="150"/>
      <c r="AHA651" s="150"/>
      <c r="AHB651" s="150"/>
      <c r="AHC651" s="150"/>
      <c r="AHD651" s="150"/>
      <c r="AHE651" s="150"/>
      <c r="AHF651" s="150"/>
      <c r="AHG651" s="150"/>
      <c r="AHH651" s="150"/>
      <c r="AHI651" s="150"/>
      <c r="AHJ651" s="150"/>
      <c r="AHK651" s="150"/>
      <c r="AHL651" s="150"/>
      <c r="AHM651" s="150"/>
      <c r="AHN651" s="150"/>
      <c r="AHO651" s="150"/>
      <c r="AHP651" s="150"/>
      <c r="AHQ651" s="150"/>
      <c r="AHR651" s="150"/>
      <c r="AHS651" s="150"/>
      <c r="AHT651" s="150"/>
      <c r="AHU651" s="150"/>
      <c r="AHV651" s="150"/>
      <c r="AHW651" s="150"/>
      <c r="AHX651" s="150"/>
      <c r="AHY651" s="150"/>
      <c r="AHZ651" s="150"/>
      <c r="AIA651" s="150"/>
      <c r="AIB651" s="150"/>
      <c r="AIC651" s="150"/>
      <c r="AID651" s="150"/>
      <c r="AIE651" s="150"/>
      <c r="AIF651" s="150"/>
      <c r="AIG651" s="150"/>
      <c r="AIH651" s="150"/>
      <c r="AII651" s="150"/>
      <c r="AIJ651" s="150"/>
      <c r="AIK651" s="150"/>
      <c r="AIL651" s="150"/>
      <c r="AIM651" s="150"/>
      <c r="AIN651" s="150"/>
      <c r="AIO651" s="150"/>
      <c r="AIP651" s="150"/>
      <c r="AIQ651" s="150"/>
      <c r="AIR651" s="150"/>
      <c r="AIS651" s="150"/>
      <c r="AIT651" s="150"/>
      <c r="AIU651" s="150"/>
      <c r="AIV651" s="150"/>
      <c r="AIW651" s="150"/>
      <c r="AIX651" s="150"/>
      <c r="AIY651" s="150"/>
      <c r="AIZ651" s="150"/>
      <c r="AJA651" s="150"/>
      <c r="AJB651" s="150"/>
      <c r="AJC651" s="150"/>
      <c r="AJD651" s="150"/>
      <c r="AJE651" s="150"/>
      <c r="AJF651" s="150"/>
      <c r="AJG651" s="150"/>
      <c r="AJH651" s="150"/>
      <c r="AJI651" s="150"/>
      <c r="AJJ651" s="150"/>
      <c r="AJK651" s="150"/>
      <c r="AJL651" s="150"/>
      <c r="AJM651" s="150"/>
      <c r="AJN651" s="150"/>
      <c r="AJO651" s="150"/>
      <c r="AJP651" s="150"/>
      <c r="AJQ651" s="150"/>
      <c r="AJR651" s="150"/>
      <c r="AJS651" s="150"/>
      <c r="AJT651" s="150"/>
      <c r="AJU651" s="150"/>
      <c r="AJV651" s="150"/>
      <c r="AJW651" s="150"/>
      <c r="AJX651" s="150"/>
      <c r="AJY651" s="150"/>
      <c r="AJZ651" s="150"/>
      <c r="AKA651" s="150"/>
      <c r="AKB651" s="150"/>
      <c r="AKC651" s="150"/>
      <c r="AKD651" s="150"/>
      <c r="AKE651" s="150"/>
      <c r="AKF651" s="150"/>
      <c r="AKG651" s="150"/>
      <c r="AKH651" s="150"/>
      <c r="AKI651" s="150"/>
      <c r="AKJ651" s="150"/>
      <c r="AKK651" s="150"/>
      <c r="AKL651" s="150"/>
      <c r="AKM651" s="150"/>
      <c r="AKN651" s="150"/>
      <c r="AKO651" s="150"/>
      <c r="AKP651" s="150"/>
      <c r="AKQ651" s="150"/>
      <c r="AKR651" s="150"/>
      <c r="AKS651" s="150"/>
      <c r="AKT651" s="150"/>
      <c r="AKU651" s="150"/>
      <c r="AKV651" s="150"/>
      <c r="AKW651" s="150"/>
      <c r="AKX651" s="150"/>
      <c r="AKY651" s="150"/>
      <c r="AKZ651" s="150"/>
      <c r="ALA651" s="150"/>
      <c r="ALB651" s="150"/>
      <c r="ALC651" s="150"/>
      <c r="ALD651" s="150"/>
      <c r="ALE651" s="150"/>
      <c r="ALF651" s="150"/>
      <c r="ALG651" s="150"/>
      <c r="ALH651" s="150"/>
      <c r="ALI651" s="150"/>
      <c r="ALJ651" s="150"/>
      <c r="ALK651" s="150"/>
      <c r="ALL651" s="150"/>
      <c r="ALM651" s="150"/>
      <c r="ALN651" s="150"/>
      <c r="ALO651" s="150"/>
      <c r="ALP651" s="150"/>
      <c r="ALQ651" s="150"/>
      <c r="ALR651" s="150"/>
      <c r="ALS651" s="150"/>
      <c r="ALT651" s="150"/>
      <c r="ALU651" s="150"/>
      <c r="ALV651" s="150"/>
      <c r="ALW651" s="150"/>
      <c r="ALX651" s="150"/>
      <c r="ALY651" s="150"/>
      <c r="ALZ651" s="150"/>
      <c r="AMA651" s="150"/>
      <c r="AMB651" s="150"/>
      <c r="AMC651" s="150"/>
      <c r="AMD651" s="150"/>
      <c r="AME651" s="150"/>
      <c r="AMF651" s="150"/>
      <c r="AMG651" s="150"/>
      <c r="AMH651" s="150"/>
      <c r="AMI651" s="150"/>
      <c r="AMJ651" s="150"/>
      <c r="AMK651" s="150"/>
      <c r="AML651" s="559"/>
    </row>
    <row r="652" spans="1:1026" s="155" customFormat="1" x14ac:dyDescent="0.25">
      <c r="A652" s="295" t="s">
        <v>1931</v>
      </c>
      <c r="B652" s="257">
        <v>652</v>
      </c>
      <c r="C652" s="295" t="s">
        <v>27544</v>
      </c>
      <c r="D652" s="295" t="s">
        <v>27541</v>
      </c>
      <c r="E652" s="295"/>
      <c r="F652" s="299"/>
      <c r="G652" s="299"/>
      <c r="H652" s="299"/>
      <c r="I652" s="489" t="s">
        <v>750</v>
      </c>
      <c r="J652" s="296"/>
      <c r="K652" s="296"/>
      <c r="L652" s="296"/>
      <c r="M652" s="296"/>
      <c r="N652" s="296"/>
      <c r="O652" s="296"/>
      <c r="P652" s="296"/>
      <c r="Q652" s="296"/>
      <c r="R652" s="296"/>
      <c r="S652" s="296"/>
      <c r="T652" s="296"/>
      <c r="U652" s="296"/>
      <c r="V652" s="296"/>
      <c r="W652" s="283">
        <f t="shared" si="304"/>
        <v>100</v>
      </c>
      <c r="X652" s="283">
        <f t="shared" si="305"/>
        <v>100</v>
      </c>
      <c r="Y652" s="283">
        <f t="shared" si="299"/>
        <v>100</v>
      </c>
      <c r="Z652" s="283">
        <f t="shared" si="306"/>
        <v>100</v>
      </c>
      <c r="AA652" s="283">
        <f t="shared" si="307"/>
        <v>100</v>
      </c>
      <c r="AB652" s="287">
        <f t="shared" si="308"/>
        <v>100</v>
      </c>
      <c r="AC652" s="287">
        <f t="shared" si="309"/>
        <v>100</v>
      </c>
      <c r="AD652" s="287">
        <f t="shared" si="310"/>
        <v>100</v>
      </c>
      <c r="AE652" s="284">
        <f t="shared" si="303"/>
        <v>100</v>
      </c>
      <c r="AF652" s="284">
        <f t="shared" si="302"/>
        <v>100</v>
      </c>
      <c r="AG652" s="268">
        <f t="shared" si="295"/>
        <v>100</v>
      </c>
      <c r="AH652" s="268">
        <f t="shared" si="300"/>
        <v>100</v>
      </c>
      <c r="AI652" s="268">
        <f t="shared" si="297"/>
        <v>100</v>
      </c>
      <c r="AJ652" s="268">
        <f t="shared" si="301"/>
        <v>100</v>
      </c>
      <c r="AK652" s="489" t="s">
        <v>750</v>
      </c>
      <c r="AL652" s="295"/>
      <c r="AM652" s="295"/>
      <c r="AN652" s="499"/>
      <c r="AO652" s="296"/>
      <c r="AP652" s="296"/>
      <c r="AQ652" s="295"/>
      <c r="AR652" s="356" t="s">
        <v>756</v>
      </c>
      <c r="AS652" s="356"/>
      <c r="AT652" s="295"/>
      <c r="AU652" s="295"/>
    </row>
    <row r="653" spans="1:1026" s="155" customFormat="1" x14ac:dyDescent="0.25">
      <c r="A653" s="295" t="s">
        <v>2681</v>
      </c>
      <c r="B653" s="257">
        <v>653</v>
      </c>
      <c r="C653" s="295" t="s">
        <v>27552</v>
      </c>
      <c r="D653" s="295" t="s">
        <v>2683</v>
      </c>
      <c r="E653" s="295"/>
      <c r="F653" s="299">
        <v>2</v>
      </c>
      <c r="G653" s="299">
        <v>3</v>
      </c>
      <c r="H653" s="299">
        <v>2</v>
      </c>
      <c r="I653" s="489" t="s">
        <v>750</v>
      </c>
      <c r="J653" s="296"/>
      <c r="K653" s="296"/>
      <c r="L653" s="296"/>
      <c r="M653" s="296"/>
      <c r="N653" s="296"/>
      <c r="O653" s="296"/>
      <c r="P653" s="296"/>
      <c r="Q653" s="296"/>
      <c r="R653" s="296"/>
      <c r="S653" s="296"/>
      <c r="T653" s="296"/>
      <c r="U653" s="296"/>
      <c r="V653" s="296"/>
      <c r="W653" s="283">
        <f t="shared" si="304"/>
        <v>100</v>
      </c>
      <c r="X653" s="283">
        <f t="shared" si="305"/>
        <v>100</v>
      </c>
      <c r="Y653" s="283">
        <f t="shared" si="299"/>
        <v>100</v>
      </c>
      <c r="Z653" s="283">
        <f t="shared" si="306"/>
        <v>100</v>
      </c>
      <c r="AA653" s="283">
        <f t="shared" si="307"/>
        <v>100</v>
      </c>
      <c r="AB653" s="287">
        <f t="shared" si="308"/>
        <v>100</v>
      </c>
      <c r="AC653" s="287">
        <f t="shared" si="309"/>
        <v>100</v>
      </c>
      <c r="AD653" s="287">
        <f t="shared" si="310"/>
        <v>100</v>
      </c>
      <c r="AE653" s="284">
        <f t="shared" si="303"/>
        <v>100</v>
      </c>
      <c r="AF653" s="284">
        <f t="shared" si="302"/>
        <v>100</v>
      </c>
      <c r="AG653" s="268">
        <f t="shared" si="295"/>
        <v>100</v>
      </c>
      <c r="AH653" s="268">
        <f t="shared" si="300"/>
        <v>100</v>
      </c>
      <c r="AI653" s="268">
        <f t="shared" si="297"/>
        <v>100</v>
      </c>
      <c r="AJ653" s="268">
        <f t="shared" si="301"/>
        <v>100</v>
      </c>
      <c r="AK653" s="489" t="s">
        <v>750</v>
      </c>
      <c r="AL653" s="295">
        <v>1</v>
      </c>
      <c r="AM653" s="295">
        <v>1</v>
      </c>
      <c r="AN653" s="499"/>
      <c r="AO653" s="296"/>
      <c r="AP653" s="296"/>
      <c r="AQ653" s="295"/>
      <c r="AR653" s="356" t="s">
        <v>6231</v>
      </c>
      <c r="AS653" s="356"/>
      <c r="AT653" s="295"/>
      <c r="AU653" s="295"/>
    </row>
    <row r="654" spans="1:1026" s="155" customFormat="1" x14ac:dyDescent="0.25">
      <c r="A654" s="295" t="s">
        <v>1809</v>
      </c>
      <c r="B654" s="257">
        <v>654</v>
      </c>
      <c r="C654" s="295" t="s">
        <v>27558</v>
      </c>
      <c r="D654" s="295" t="s">
        <v>3760</v>
      </c>
      <c r="E654" s="295"/>
      <c r="F654" s="299">
        <v>3</v>
      </c>
      <c r="G654" s="299">
        <v>3</v>
      </c>
      <c r="H654" s="299"/>
      <c r="I654" s="489" t="s">
        <v>750</v>
      </c>
      <c r="J654" s="296"/>
      <c r="K654" s="296"/>
      <c r="L654" s="296"/>
      <c r="M654" s="296"/>
      <c r="N654" s="296"/>
      <c r="O654" s="296"/>
      <c r="P654" s="296"/>
      <c r="Q654" s="296">
        <v>1</v>
      </c>
      <c r="R654" s="296">
        <v>2</v>
      </c>
      <c r="S654" s="296"/>
      <c r="T654" s="296"/>
      <c r="U654" s="296"/>
      <c r="V654" s="296"/>
      <c r="W654" s="283">
        <f t="shared" si="304"/>
        <v>100</v>
      </c>
      <c r="X654" s="283">
        <f t="shared" si="305"/>
        <v>100</v>
      </c>
      <c r="Y654" s="283">
        <f t="shared" si="299"/>
        <v>100</v>
      </c>
      <c r="Z654" s="283">
        <f t="shared" si="306"/>
        <v>10</v>
      </c>
      <c r="AA654" s="283">
        <f t="shared" si="307"/>
        <v>1</v>
      </c>
      <c r="AB654" s="287">
        <f t="shared" si="308"/>
        <v>1</v>
      </c>
      <c r="AC654" s="287">
        <f t="shared" si="309"/>
        <v>100</v>
      </c>
      <c r="AD654" s="287">
        <f t="shared" si="310"/>
        <v>100</v>
      </c>
      <c r="AE654" s="284">
        <f t="shared" si="303"/>
        <v>100</v>
      </c>
      <c r="AF654" s="284">
        <f t="shared" si="302"/>
        <v>100</v>
      </c>
      <c r="AG654" s="268">
        <f t="shared" si="295"/>
        <v>100</v>
      </c>
      <c r="AH654" s="268">
        <f t="shared" si="300"/>
        <v>100</v>
      </c>
      <c r="AI654" s="268">
        <f t="shared" si="297"/>
        <v>100</v>
      </c>
      <c r="AJ654" s="268">
        <f t="shared" si="301"/>
        <v>100</v>
      </c>
      <c r="AK654" s="489" t="s">
        <v>750</v>
      </c>
      <c r="AL654" s="295">
        <v>1</v>
      </c>
      <c r="AM654" s="295">
        <v>1</v>
      </c>
      <c r="AN654" s="499"/>
      <c r="AO654" s="296"/>
      <c r="AP654" s="296"/>
      <c r="AQ654" s="295"/>
      <c r="AR654" s="356" t="s">
        <v>6231</v>
      </c>
      <c r="AS654" s="356"/>
      <c r="AT654" s="295"/>
      <c r="AU654" s="295"/>
    </row>
    <row r="655" spans="1:1026" s="155" customFormat="1" x14ac:dyDescent="0.25">
      <c r="A655" s="295" t="s">
        <v>18883</v>
      </c>
      <c r="B655" s="257">
        <v>655</v>
      </c>
      <c r="C655" s="295" t="s">
        <v>29548</v>
      </c>
      <c r="D655" s="295" t="s">
        <v>18882</v>
      </c>
      <c r="E655" s="295"/>
      <c r="F655" s="299"/>
      <c r="G655" s="299"/>
      <c r="H655" s="299"/>
      <c r="I655" s="489" t="s">
        <v>750</v>
      </c>
      <c r="J655" s="296"/>
      <c r="K655" s="296"/>
      <c r="L655" s="296"/>
      <c r="M655" s="296"/>
      <c r="N655" s="296"/>
      <c r="O655" s="296"/>
      <c r="P655" s="296"/>
      <c r="Q655" s="296"/>
      <c r="R655" s="296"/>
      <c r="S655" s="296" t="s">
        <v>748</v>
      </c>
      <c r="T655" s="296" t="s">
        <v>748</v>
      </c>
      <c r="U655" s="296"/>
      <c r="V655" s="296"/>
      <c r="W655" s="283">
        <f t="shared" si="304"/>
        <v>100</v>
      </c>
      <c r="X655" s="283">
        <f t="shared" si="305"/>
        <v>100</v>
      </c>
      <c r="Y655" s="283">
        <f t="shared" si="299"/>
        <v>100</v>
      </c>
      <c r="Z655" s="283">
        <f t="shared" si="306"/>
        <v>100</v>
      </c>
      <c r="AA655" s="283">
        <f t="shared" si="307"/>
        <v>100</v>
      </c>
      <c r="AB655" s="287">
        <f t="shared" si="308"/>
        <v>100</v>
      </c>
      <c r="AC655" s="287">
        <f t="shared" si="309"/>
        <v>0.1</v>
      </c>
      <c r="AD655" s="287">
        <f t="shared" si="310"/>
        <v>0.3</v>
      </c>
      <c r="AE655" s="284">
        <f t="shared" si="303"/>
        <v>100</v>
      </c>
      <c r="AF655" s="284">
        <f t="shared" si="302"/>
        <v>100</v>
      </c>
      <c r="AG655" s="268">
        <f t="shared" si="295"/>
        <v>100</v>
      </c>
      <c r="AH655" s="268">
        <f t="shared" si="300"/>
        <v>100</v>
      </c>
      <c r="AI655" s="268">
        <f t="shared" si="297"/>
        <v>100</v>
      </c>
      <c r="AJ655" s="268">
        <f t="shared" si="301"/>
        <v>100</v>
      </c>
      <c r="AK655" s="489" t="s">
        <v>750</v>
      </c>
      <c r="AL655" s="295">
        <v>1</v>
      </c>
      <c r="AM655" s="295">
        <v>1</v>
      </c>
      <c r="AN655" s="499"/>
      <c r="AO655" s="296"/>
      <c r="AP655" s="296"/>
      <c r="AQ655" s="295"/>
      <c r="AR655" s="356" t="s">
        <v>29550</v>
      </c>
      <c r="AS655" s="356"/>
      <c r="AT655" s="295"/>
      <c r="AU655" s="295"/>
    </row>
    <row r="656" spans="1:1026" s="155" customFormat="1" x14ac:dyDescent="0.25">
      <c r="A656" s="295" t="s">
        <v>1883</v>
      </c>
      <c r="B656" s="257">
        <v>656</v>
      </c>
      <c r="C656" s="295" t="s">
        <v>27600</v>
      </c>
      <c r="D656" s="295" t="s">
        <v>4218</v>
      </c>
      <c r="E656" s="295"/>
      <c r="F656" s="299">
        <v>4</v>
      </c>
      <c r="G656" s="299">
        <v>4</v>
      </c>
      <c r="H656" s="299"/>
      <c r="I656" s="489" t="s">
        <v>750</v>
      </c>
      <c r="J656" s="296"/>
      <c r="K656" s="296"/>
      <c r="L656" s="296"/>
      <c r="M656" s="296"/>
      <c r="N656" s="296"/>
      <c r="O656" s="296"/>
      <c r="P656" s="296"/>
      <c r="Q656" s="296"/>
      <c r="R656" s="296">
        <v>2</v>
      </c>
      <c r="S656" s="296"/>
      <c r="T656" s="296"/>
      <c r="U656" s="296"/>
      <c r="V656" s="296"/>
      <c r="W656" s="283">
        <f t="shared" si="304"/>
        <v>100</v>
      </c>
      <c r="X656" s="283">
        <f t="shared" si="305"/>
        <v>100</v>
      </c>
      <c r="Y656" s="283">
        <f t="shared" si="299"/>
        <v>100</v>
      </c>
      <c r="Z656" s="283">
        <f t="shared" si="306"/>
        <v>100</v>
      </c>
      <c r="AA656" s="283">
        <f t="shared" si="307"/>
        <v>100</v>
      </c>
      <c r="AB656" s="287">
        <f t="shared" si="308"/>
        <v>1</v>
      </c>
      <c r="AC656" s="287">
        <f t="shared" si="309"/>
        <v>100</v>
      </c>
      <c r="AD656" s="287">
        <f t="shared" si="310"/>
        <v>100</v>
      </c>
      <c r="AE656" s="284">
        <f t="shared" si="303"/>
        <v>100</v>
      </c>
      <c r="AF656" s="284">
        <f t="shared" si="302"/>
        <v>100</v>
      </c>
      <c r="AG656" s="268">
        <f t="shared" si="295"/>
        <v>100</v>
      </c>
      <c r="AH656" s="268">
        <f t="shared" si="300"/>
        <v>100</v>
      </c>
      <c r="AI656" s="268">
        <f t="shared" si="297"/>
        <v>100</v>
      </c>
      <c r="AJ656" s="268">
        <f t="shared" si="301"/>
        <v>100</v>
      </c>
      <c r="AK656" s="489" t="s">
        <v>750</v>
      </c>
      <c r="AL656" s="295">
        <v>1</v>
      </c>
      <c r="AM656" s="295">
        <v>1</v>
      </c>
      <c r="AN656" s="499"/>
      <c r="AO656" s="296"/>
      <c r="AP656" s="296"/>
      <c r="AQ656" s="295"/>
      <c r="AR656" s="356" t="s">
        <v>6231</v>
      </c>
      <c r="AS656" s="356"/>
      <c r="AT656" s="295"/>
      <c r="AU656" s="295"/>
    </row>
    <row r="657" spans="1:1026" s="155" customFormat="1" x14ac:dyDescent="0.25">
      <c r="A657" s="295" t="s">
        <v>4314</v>
      </c>
      <c r="B657" s="257">
        <v>657</v>
      </c>
      <c r="C657" s="295" t="s">
        <v>27537</v>
      </c>
      <c r="D657" s="295" t="s">
        <v>4316</v>
      </c>
      <c r="E657" s="295"/>
      <c r="F657" s="299">
        <v>4</v>
      </c>
      <c r="G657" s="299">
        <v>4</v>
      </c>
      <c r="H657" s="299"/>
      <c r="I657" s="489" t="s">
        <v>750</v>
      </c>
      <c r="J657" s="296"/>
      <c r="K657" s="296"/>
      <c r="L657" s="296"/>
      <c r="M657" s="296"/>
      <c r="N657" s="296"/>
      <c r="O657" s="296"/>
      <c r="P657" s="296"/>
      <c r="Q657" s="296"/>
      <c r="R657" s="296">
        <v>2</v>
      </c>
      <c r="S657" s="296"/>
      <c r="T657" s="296"/>
      <c r="U657" s="296"/>
      <c r="V657" s="296"/>
      <c r="W657" s="283">
        <f t="shared" si="304"/>
        <v>100</v>
      </c>
      <c r="X657" s="283">
        <f t="shared" si="305"/>
        <v>100</v>
      </c>
      <c r="Y657" s="283">
        <f t="shared" si="299"/>
        <v>100</v>
      </c>
      <c r="Z657" s="283">
        <f t="shared" si="306"/>
        <v>100</v>
      </c>
      <c r="AA657" s="283">
        <f t="shared" si="307"/>
        <v>100</v>
      </c>
      <c r="AB657" s="287">
        <f t="shared" si="308"/>
        <v>1</v>
      </c>
      <c r="AC657" s="287">
        <f t="shared" si="309"/>
        <v>100</v>
      </c>
      <c r="AD657" s="287">
        <f t="shared" si="310"/>
        <v>100</v>
      </c>
      <c r="AE657" s="284">
        <f t="shared" si="303"/>
        <v>100</v>
      </c>
      <c r="AF657" s="284">
        <f t="shared" si="302"/>
        <v>100</v>
      </c>
      <c r="AG657" s="268">
        <f t="shared" si="295"/>
        <v>100</v>
      </c>
      <c r="AH657" s="268">
        <f t="shared" si="300"/>
        <v>100</v>
      </c>
      <c r="AI657" s="268">
        <f t="shared" si="297"/>
        <v>100</v>
      </c>
      <c r="AJ657" s="268">
        <f t="shared" si="301"/>
        <v>100</v>
      </c>
      <c r="AK657" s="489" t="s">
        <v>750</v>
      </c>
      <c r="AL657" s="295">
        <v>1</v>
      </c>
      <c r="AM657" s="295">
        <v>1</v>
      </c>
      <c r="AN657" s="499"/>
      <c r="AO657" s="296"/>
      <c r="AP657" s="296"/>
      <c r="AQ657" s="295"/>
      <c r="AR657" s="356" t="s">
        <v>6231</v>
      </c>
      <c r="AS657" s="356"/>
      <c r="AT657" s="295"/>
      <c r="AU657" s="295"/>
    </row>
    <row r="658" spans="1:1026" s="155" customFormat="1" ht="15.75" customHeight="1" x14ac:dyDescent="0.25">
      <c r="A658" s="478" t="s">
        <v>2246</v>
      </c>
      <c r="B658" s="257">
        <v>658</v>
      </c>
      <c r="C658" s="295" t="s">
        <v>27585</v>
      </c>
      <c r="D658" s="411" t="s">
        <v>10700</v>
      </c>
      <c r="E658" s="295"/>
      <c r="F658" s="299">
        <v>3</v>
      </c>
      <c r="G658" s="299"/>
      <c r="H658" s="299"/>
      <c r="I658" s="489">
        <v>100000</v>
      </c>
      <c r="J658" s="296"/>
      <c r="K658" s="296"/>
      <c r="L658" s="296"/>
      <c r="M658" s="296"/>
      <c r="N658" s="296"/>
      <c r="O658" s="296"/>
      <c r="P658" s="296"/>
      <c r="Q658" s="296">
        <v>2</v>
      </c>
      <c r="R658" s="296" t="s">
        <v>748</v>
      </c>
      <c r="S658" s="296" t="s">
        <v>748</v>
      </c>
      <c r="T658" s="296" t="s">
        <v>749</v>
      </c>
      <c r="U658" s="296"/>
      <c r="V658" s="296"/>
      <c r="W658" s="283">
        <f t="shared" si="304"/>
        <v>100</v>
      </c>
      <c r="X658" s="283">
        <f t="shared" si="305"/>
        <v>100</v>
      </c>
      <c r="Y658" s="283">
        <f t="shared" si="299"/>
        <v>100</v>
      </c>
      <c r="Z658" s="283">
        <f t="shared" si="306"/>
        <v>100</v>
      </c>
      <c r="AA658" s="283">
        <f t="shared" si="307"/>
        <v>10</v>
      </c>
      <c r="AB658" s="287">
        <f t="shared" si="308"/>
        <v>0.1</v>
      </c>
      <c r="AC658" s="287">
        <f t="shared" si="309"/>
        <v>0.1</v>
      </c>
      <c r="AD658" s="287">
        <f t="shared" si="310"/>
        <v>0.3</v>
      </c>
      <c r="AE658" s="284">
        <f t="shared" si="303"/>
        <v>100</v>
      </c>
      <c r="AF658" s="284">
        <f t="shared" si="302"/>
        <v>100</v>
      </c>
      <c r="AG658" s="268">
        <f t="shared" ref="AG658:AG689" si="311">IF(OR(OR(EXACT(J658,"1A"),EXACT(J658,"1B"),EXACT(J658,"1C")),K658=1),1,IF(K658=2,10,100))</f>
        <v>100</v>
      </c>
      <c r="AH658" s="268">
        <f t="shared" si="300"/>
        <v>100</v>
      </c>
      <c r="AI658" s="268">
        <f t="shared" si="297"/>
        <v>100</v>
      </c>
      <c r="AJ658" s="268">
        <f t="shared" si="301"/>
        <v>100</v>
      </c>
      <c r="AK658" s="489" t="s">
        <v>750</v>
      </c>
      <c r="AL658" s="295"/>
      <c r="AM658" s="295">
        <v>3</v>
      </c>
      <c r="AN658" s="499"/>
      <c r="AO658" s="296"/>
      <c r="AP658" s="296"/>
      <c r="AQ658" s="295"/>
      <c r="AR658" s="356" t="s">
        <v>756</v>
      </c>
      <c r="AS658" s="356" t="s">
        <v>31882</v>
      </c>
      <c r="AT658" s="295"/>
      <c r="AU658" s="295"/>
    </row>
    <row r="659" spans="1:1026" s="155" customFormat="1" x14ac:dyDescent="0.25">
      <c r="A659" s="295" t="s">
        <v>27575</v>
      </c>
      <c r="B659" s="257">
        <v>659</v>
      </c>
      <c r="C659" s="295" t="s">
        <v>27586</v>
      </c>
      <c r="D659" s="295" t="s">
        <v>27576</v>
      </c>
      <c r="E659" s="295"/>
      <c r="F659" s="299">
        <v>3</v>
      </c>
      <c r="G659" s="299">
        <v>3</v>
      </c>
      <c r="H659" s="299"/>
      <c r="I659" s="489" t="s">
        <v>750</v>
      </c>
      <c r="J659" s="296"/>
      <c r="K659" s="296"/>
      <c r="L659" s="296"/>
      <c r="M659" s="296"/>
      <c r="N659" s="296"/>
      <c r="O659" s="296"/>
      <c r="P659" s="296"/>
      <c r="Q659" s="296"/>
      <c r="R659" s="296"/>
      <c r="S659" s="296"/>
      <c r="T659" s="296"/>
      <c r="U659" s="296"/>
      <c r="V659" s="296"/>
      <c r="W659" s="283">
        <f t="shared" si="304"/>
        <v>100</v>
      </c>
      <c r="X659" s="283">
        <f t="shared" si="305"/>
        <v>100</v>
      </c>
      <c r="Y659" s="283">
        <f t="shared" ref="Y659:Y690" si="312">IF(OR(P659=335,P659=336),20,100)</f>
        <v>100</v>
      </c>
      <c r="Z659" s="283">
        <f t="shared" si="306"/>
        <v>100</v>
      </c>
      <c r="AA659" s="283">
        <f t="shared" si="307"/>
        <v>100</v>
      </c>
      <c r="AB659" s="287">
        <f t="shared" si="308"/>
        <v>100</v>
      </c>
      <c r="AC659" s="287">
        <f t="shared" si="309"/>
        <v>100</v>
      </c>
      <c r="AD659" s="287">
        <f t="shared" si="310"/>
        <v>100</v>
      </c>
      <c r="AE659" s="284">
        <f t="shared" si="303"/>
        <v>100</v>
      </c>
      <c r="AF659" s="284">
        <f t="shared" si="302"/>
        <v>100</v>
      </c>
      <c r="AG659" s="268">
        <f t="shared" si="311"/>
        <v>100</v>
      </c>
      <c r="AH659" s="268">
        <f t="shared" si="300"/>
        <v>100</v>
      </c>
      <c r="AI659" s="268">
        <f t="shared" si="297"/>
        <v>100</v>
      </c>
      <c r="AJ659" s="268">
        <f t="shared" si="301"/>
        <v>100</v>
      </c>
      <c r="AK659" s="489" t="s">
        <v>750</v>
      </c>
      <c r="AL659" s="295">
        <v>1</v>
      </c>
      <c r="AM659" s="295">
        <v>1</v>
      </c>
      <c r="AN659" s="499"/>
      <c r="AO659" s="296"/>
      <c r="AP659" s="296"/>
      <c r="AQ659" s="295"/>
      <c r="AR659" s="356" t="s">
        <v>6231</v>
      </c>
      <c r="AS659" s="356"/>
      <c r="AT659" s="295"/>
      <c r="AU659" s="295"/>
    </row>
    <row r="660" spans="1:1026" s="155" customFormat="1" x14ac:dyDescent="0.25">
      <c r="A660" s="295" t="s">
        <v>27554</v>
      </c>
      <c r="B660" s="257">
        <v>660</v>
      </c>
      <c r="C660" s="295" t="s">
        <v>27587</v>
      </c>
      <c r="D660" s="295" t="s">
        <v>27557</v>
      </c>
      <c r="E660" s="295"/>
      <c r="F660" s="299"/>
      <c r="G660" s="299"/>
      <c r="H660" s="299"/>
      <c r="I660" s="489" t="s">
        <v>750</v>
      </c>
      <c r="J660" s="296"/>
      <c r="K660" s="296"/>
      <c r="L660" s="296"/>
      <c r="M660" s="296"/>
      <c r="N660" s="296"/>
      <c r="O660" s="296"/>
      <c r="P660" s="296"/>
      <c r="Q660" s="296"/>
      <c r="R660" s="296"/>
      <c r="S660" s="296"/>
      <c r="T660" s="296"/>
      <c r="U660" s="296"/>
      <c r="V660" s="296"/>
      <c r="W660" s="283">
        <f t="shared" si="304"/>
        <v>100</v>
      </c>
      <c r="X660" s="283">
        <f t="shared" si="305"/>
        <v>100</v>
      </c>
      <c r="Y660" s="283">
        <f t="shared" si="312"/>
        <v>100</v>
      </c>
      <c r="Z660" s="283">
        <f t="shared" si="306"/>
        <v>100</v>
      </c>
      <c r="AA660" s="283">
        <f t="shared" si="307"/>
        <v>100</v>
      </c>
      <c r="AB660" s="287">
        <f t="shared" si="308"/>
        <v>100</v>
      </c>
      <c r="AC660" s="287">
        <f t="shared" si="309"/>
        <v>100</v>
      </c>
      <c r="AD660" s="287">
        <f t="shared" si="310"/>
        <v>100</v>
      </c>
      <c r="AE660" s="284">
        <f t="shared" si="303"/>
        <v>100</v>
      </c>
      <c r="AF660" s="284">
        <f t="shared" si="302"/>
        <v>100</v>
      </c>
      <c r="AG660" s="268">
        <f t="shared" si="311"/>
        <v>100</v>
      </c>
      <c r="AH660" s="268">
        <f t="shared" si="300"/>
        <v>100</v>
      </c>
      <c r="AI660" s="268">
        <f t="shared" si="297"/>
        <v>100</v>
      </c>
      <c r="AJ660" s="268">
        <f t="shared" si="301"/>
        <v>100</v>
      </c>
      <c r="AK660" s="489" t="s">
        <v>750</v>
      </c>
      <c r="AL660" s="295">
        <v>1</v>
      </c>
      <c r="AM660" s="295">
        <v>4</v>
      </c>
      <c r="AN660" s="499"/>
      <c r="AO660" s="296">
        <v>100</v>
      </c>
      <c r="AP660" s="296">
        <v>100</v>
      </c>
      <c r="AQ660" s="295"/>
      <c r="AR660" s="356" t="s">
        <v>6231</v>
      </c>
      <c r="AS660" s="356"/>
      <c r="AT660" s="295"/>
      <c r="AU660" s="295"/>
    </row>
    <row r="661" spans="1:1026" s="155" customFormat="1" x14ac:dyDescent="0.25">
      <c r="A661" s="295" t="s">
        <v>27559</v>
      </c>
      <c r="B661" s="257">
        <v>661</v>
      </c>
      <c r="C661" s="295" t="s">
        <v>27588</v>
      </c>
      <c r="D661" s="295" t="s">
        <v>27560</v>
      </c>
      <c r="E661" s="295"/>
      <c r="F661" s="299">
        <v>4</v>
      </c>
      <c r="G661" s="299"/>
      <c r="H661" s="299"/>
      <c r="I661" s="489" t="s">
        <v>750</v>
      </c>
      <c r="J661" s="296"/>
      <c r="K661" s="296"/>
      <c r="L661" s="296"/>
      <c r="M661" s="296"/>
      <c r="N661" s="296"/>
      <c r="O661" s="296"/>
      <c r="P661" s="296"/>
      <c r="Q661" s="296"/>
      <c r="R661" s="296"/>
      <c r="S661" s="296"/>
      <c r="T661" s="296"/>
      <c r="U661" s="296"/>
      <c r="V661" s="296"/>
      <c r="W661" s="283">
        <f t="shared" si="304"/>
        <v>100</v>
      </c>
      <c r="X661" s="283">
        <f t="shared" si="305"/>
        <v>100</v>
      </c>
      <c r="Y661" s="283">
        <f t="shared" si="312"/>
        <v>100</v>
      </c>
      <c r="Z661" s="283">
        <f t="shared" si="306"/>
        <v>100</v>
      </c>
      <c r="AA661" s="283">
        <f t="shared" si="307"/>
        <v>100</v>
      </c>
      <c r="AB661" s="287">
        <f t="shared" si="308"/>
        <v>100</v>
      </c>
      <c r="AC661" s="287">
        <f t="shared" si="309"/>
        <v>100</v>
      </c>
      <c r="AD661" s="287">
        <f t="shared" si="310"/>
        <v>100</v>
      </c>
      <c r="AE661" s="284">
        <f t="shared" si="303"/>
        <v>100</v>
      </c>
      <c r="AF661" s="284">
        <f t="shared" si="302"/>
        <v>100</v>
      </c>
      <c r="AG661" s="268">
        <f t="shared" si="311"/>
        <v>100</v>
      </c>
      <c r="AH661" s="268">
        <f t="shared" si="300"/>
        <v>100</v>
      </c>
      <c r="AI661" s="268">
        <f t="shared" si="297"/>
        <v>100</v>
      </c>
      <c r="AJ661" s="268">
        <f t="shared" si="301"/>
        <v>100</v>
      </c>
      <c r="AK661" s="489" t="s">
        <v>750</v>
      </c>
      <c r="AL661" s="295">
        <v>1</v>
      </c>
      <c r="AM661" s="295">
        <v>4</v>
      </c>
      <c r="AN661" s="499"/>
      <c r="AO661" s="296"/>
      <c r="AP661" s="296"/>
      <c r="AQ661" s="295"/>
      <c r="AR661" s="356" t="s">
        <v>6231</v>
      </c>
      <c r="AS661" s="356"/>
      <c r="AT661" s="295"/>
      <c r="AU661" s="295"/>
    </row>
    <row r="662" spans="1:1026" s="155" customFormat="1" x14ac:dyDescent="0.25">
      <c r="A662" s="295" t="s">
        <v>27563</v>
      </c>
      <c r="B662" s="257">
        <v>662</v>
      </c>
      <c r="C662" s="295" t="s">
        <v>27589</v>
      </c>
      <c r="D662" s="295" t="s">
        <v>27564</v>
      </c>
      <c r="E662" s="295"/>
      <c r="F662" s="299">
        <v>4</v>
      </c>
      <c r="G662" s="299"/>
      <c r="H662" s="299"/>
      <c r="I662" s="489" t="s">
        <v>750</v>
      </c>
      <c r="J662" s="296"/>
      <c r="K662" s="296"/>
      <c r="L662" s="296"/>
      <c r="M662" s="296"/>
      <c r="N662" s="296"/>
      <c r="O662" s="296"/>
      <c r="P662" s="296"/>
      <c r="Q662" s="296"/>
      <c r="R662" s="296"/>
      <c r="S662" s="296"/>
      <c r="T662" s="296"/>
      <c r="U662" s="296"/>
      <c r="V662" s="296"/>
      <c r="W662" s="283">
        <f t="shared" si="304"/>
        <v>100</v>
      </c>
      <c r="X662" s="283">
        <f t="shared" si="305"/>
        <v>100</v>
      </c>
      <c r="Y662" s="283">
        <f t="shared" si="312"/>
        <v>100</v>
      </c>
      <c r="Z662" s="283">
        <f t="shared" si="306"/>
        <v>100</v>
      </c>
      <c r="AA662" s="283">
        <f t="shared" si="307"/>
        <v>100</v>
      </c>
      <c r="AB662" s="287">
        <f t="shared" si="308"/>
        <v>100</v>
      </c>
      <c r="AC662" s="287">
        <f t="shared" si="309"/>
        <v>100</v>
      </c>
      <c r="AD662" s="287">
        <f t="shared" si="310"/>
        <v>100</v>
      </c>
      <c r="AE662" s="284">
        <f t="shared" si="303"/>
        <v>100</v>
      </c>
      <c r="AF662" s="284">
        <f t="shared" si="302"/>
        <v>100</v>
      </c>
      <c r="AG662" s="268">
        <f t="shared" si="311"/>
        <v>100</v>
      </c>
      <c r="AH662" s="268">
        <f t="shared" si="300"/>
        <v>100</v>
      </c>
      <c r="AI662" s="268">
        <f t="shared" si="297"/>
        <v>100</v>
      </c>
      <c r="AJ662" s="268">
        <f t="shared" si="301"/>
        <v>100</v>
      </c>
      <c r="AK662" s="489" t="s">
        <v>750</v>
      </c>
      <c r="AL662" s="295">
        <v>1</v>
      </c>
      <c r="AM662" s="295">
        <v>1</v>
      </c>
      <c r="AN662" s="499"/>
      <c r="AO662" s="296"/>
      <c r="AP662" s="296"/>
      <c r="AQ662" s="295"/>
      <c r="AR662" s="356" t="s">
        <v>6231</v>
      </c>
      <c r="AS662" s="356"/>
      <c r="AT662" s="295"/>
      <c r="AU662" s="295"/>
    </row>
    <row r="663" spans="1:1026" s="155" customFormat="1" x14ac:dyDescent="0.25">
      <c r="A663" s="295" t="s">
        <v>1834</v>
      </c>
      <c r="B663" s="257">
        <v>663</v>
      </c>
      <c r="C663" s="295" t="s">
        <v>27606</v>
      </c>
      <c r="D663" s="295" t="s">
        <v>4025</v>
      </c>
      <c r="E663" s="295"/>
      <c r="F663" s="299">
        <v>3</v>
      </c>
      <c r="G663" s="299"/>
      <c r="H663" s="299"/>
      <c r="I663" s="489" t="s">
        <v>750</v>
      </c>
      <c r="J663" s="296"/>
      <c r="K663" s="296"/>
      <c r="L663" s="296"/>
      <c r="M663" s="296"/>
      <c r="N663" s="296"/>
      <c r="O663" s="296"/>
      <c r="P663" s="296"/>
      <c r="Q663" s="296">
        <v>1</v>
      </c>
      <c r="R663" s="296">
        <v>2</v>
      </c>
      <c r="S663" s="296"/>
      <c r="T663" s="296"/>
      <c r="U663" s="296"/>
      <c r="V663" s="296"/>
      <c r="W663" s="283">
        <f t="shared" si="304"/>
        <v>100</v>
      </c>
      <c r="X663" s="283">
        <f t="shared" si="305"/>
        <v>100</v>
      </c>
      <c r="Y663" s="283">
        <f t="shared" si="312"/>
        <v>100</v>
      </c>
      <c r="Z663" s="283">
        <f t="shared" si="306"/>
        <v>10</v>
      </c>
      <c r="AA663" s="283">
        <f t="shared" si="307"/>
        <v>1</v>
      </c>
      <c r="AB663" s="287">
        <f t="shared" si="308"/>
        <v>1</v>
      </c>
      <c r="AC663" s="287">
        <f t="shared" si="309"/>
        <v>100</v>
      </c>
      <c r="AD663" s="287">
        <f t="shared" si="310"/>
        <v>100</v>
      </c>
      <c r="AE663" s="284">
        <f t="shared" si="303"/>
        <v>100</v>
      </c>
      <c r="AF663" s="284">
        <f t="shared" si="302"/>
        <v>100</v>
      </c>
      <c r="AG663" s="268">
        <f t="shared" si="311"/>
        <v>100</v>
      </c>
      <c r="AH663" s="268">
        <f t="shared" si="300"/>
        <v>100</v>
      </c>
      <c r="AI663" s="268">
        <f t="shared" si="297"/>
        <v>100</v>
      </c>
      <c r="AJ663" s="268">
        <f t="shared" si="301"/>
        <v>100</v>
      </c>
      <c r="AK663" s="489" t="s">
        <v>750</v>
      </c>
      <c r="AL663" s="295">
        <v>1</v>
      </c>
      <c r="AM663" s="295">
        <v>1</v>
      </c>
      <c r="AN663" s="499"/>
      <c r="AO663" s="296"/>
      <c r="AP663" s="296"/>
      <c r="AQ663" s="295"/>
      <c r="AR663" s="356" t="s">
        <v>6231</v>
      </c>
      <c r="AS663" s="356"/>
      <c r="AT663" s="295"/>
      <c r="AU663" s="295"/>
    </row>
    <row r="664" spans="1:1026" s="155" customFormat="1" x14ac:dyDescent="0.25">
      <c r="A664" s="295" t="s">
        <v>27571</v>
      </c>
      <c r="B664" s="257">
        <v>664</v>
      </c>
      <c r="C664" s="295" t="s">
        <v>27611</v>
      </c>
      <c r="D664" s="295" t="s">
        <v>27573</v>
      </c>
      <c r="E664" s="295"/>
      <c r="F664" s="299">
        <v>3</v>
      </c>
      <c r="G664" s="299"/>
      <c r="H664" s="299"/>
      <c r="I664" s="489" t="s">
        <v>750</v>
      </c>
      <c r="J664" s="296"/>
      <c r="K664" s="296"/>
      <c r="L664" s="296"/>
      <c r="M664" s="296"/>
      <c r="N664" s="296"/>
      <c r="O664" s="296"/>
      <c r="P664" s="296"/>
      <c r="Q664" s="296">
        <v>1</v>
      </c>
      <c r="R664" s="296">
        <v>2</v>
      </c>
      <c r="S664" s="296"/>
      <c r="T664" s="296"/>
      <c r="U664" s="296"/>
      <c r="V664" s="296"/>
      <c r="W664" s="283">
        <f t="shared" si="304"/>
        <v>100</v>
      </c>
      <c r="X664" s="283">
        <f t="shared" si="305"/>
        <v>100</v>
      </c>
      <c r="Y664" s="283">
        <f t="shared" si="312"/>
        <v>100</v>
      </c>
      <c r="Z664" s="283">
        <f t="shared" si="306"/>
        <v>10</v>
      </c>
      <c r="AA664" s="283">
        <f t="shared" si="307"/>
        <v>1</v>
      </c>
      <c r="AB664" s="287">
        <f t="shared" si="308"/>
        <v>1</v>
      </c>
      <c r="AC664" s="287">
        <f t="shared" si="309"/>
        <v>100</v>
      </c>
      <c r="AD664" s="287">
        <f t="shared" si="310"/>
        <v>100</v>
      </c>
      <c r="AE664" s="284">
        <f t="shared" si="303"/>
        <v>100</v>
      </c>
      <c r="AF664" s="284">
        <f t="shared" si="302"/>
        <v>100</v>
      </c>
      <c r="AG664" s="268">
        <f t="shared" si="311"/>
        <v>100</v>
      </c>
      <c r="AH664" s="268">
        <f t="shared" si="300"/>
        <v>100</v>
      </c>
      <c r="AI664" s="268">
        <f t="shared" si="297"/>
        <v>100</v>
      </c>
      <c r="AJ664" s="268">
        <f t="shared" si="301"/>
        <v>100</v>
      </c>
      <c r="AK664" s="489" t="s">
        <v>750</v>
      </c>
      <c r="AL664" s="295">
        <v>1</v>
      </c>
      <c r="AM664" s="295">
        <v>1</v>
      </c>
      <c r="AN664" s="499"/>
      <c r="AO664" s="296"/>
      <c r="AP664" s="296"/>
      <c r="AQ664" s="295"/>
      <c r="AR664" s="356" t="s">
        <v>6231</v>
      </c>
      <c r="AS664" s="356"/>
      <c r="AT664" s="295"/>
      <c r="AU664" s="295"/>
    </row>
    <row r="665" spans="1:1026" s="155" customFormat="1" x14ac:dyDescent="0.25">
      <c r="A665" s="295" t="s">
        <v>2236</v>
      </c>
      <c r="B665" s="257">
        <v>665</v>
      </c>
      <c r="C665" s="295" t="s">
        <v>27610</v>
      </c>
      <c r="D665" s="295" t="s">
        <v>13494</v>
      </c>
      <c r="E665" s="295"/>
      <c r="F665" s="299">
        <v>4</v>
      </c>
      <c r="G665" s="299"/>
      <c r="H665" s="299"/>
      <c r="I665" s="489" t="s">
        <v>750</v>
      </c>
      <c r="J665" s="296"/>
      <c r="K665" s="296">
        <v>1</v>
      </c>
      <c r="L665" s="296">
        <v>1</v>
      </c>
      <c r="M665" s="296"/>
      <c r="N665" s="296"/>
      <c r="O665" s="296"/>
      <c r="P665" s="296">
        <v>335</v>
      </c>
      <c r="Q665" s="296"/>
      <c r="R665" s="296"/>
      <c r="S665" s="296"/>
      <c r="T665" s="296"/>
      <c r="U665" s="296"/>
      <c r="V665" s="296"/>
      <c r="W665" s="283">
        <f t="shared" si="304"/>
        <v>100</v>
      </c>
      <c r="X665" s="283">
        <f t="shared" si="305"/>
        <v>100</v>
      </c>
      <c r="Y665" s="283">
        <f t="shared" si="312"/>
        <v>20</v>
      </c>
      <c r="Z665" s="283">
        <f t="shared" si="306"/>
        <v>100</v>
      </c>
      <c r="AA665" s="283">
        <f t="shared" si="307"/>
        <v>100</v>
      </c>
      <c r="AB665" s="287">
        <f t="shared" si="308"/>
        <v>100</v>
      </c>
      <c r="AC665" s="287">
        <f t="shared" si="309"/>
        <v>100</v>
      </c>
      <c r="AD665" s="287">
        <f t="shared" si="310"/>
        <v>100</v>
      </c>
      <c r="AE665" s="284">
        <f t="shared" si="303"/>
        <v>1</v>
      </c>
      <c r="AF665" s="284">
        <f t="shared" si="302"/>
        <v>100</v>
      </c>
      <c r="AG665" s="268">
        <f t="shared" si="311"/>
        <v>1</v>
      </c>
      <c r="AH665" s="268">
        <f t="shared" si="300"/>
        <v>100</v>
      </c>
      <c r="AI665" s="268">
        <f t="shared" si="297"/>
        <v>3</v>
      </c>
      <c r="AJ665" s="268">
        <f t="shared" si="301"/>
        <v>100</v>
      </c>
      <c r="AK665" s="489" t="s">
        <v>750</v>
      </c>
      <c r="AL665" s="299"/>
      <c r="AM665" s="299">
        <v>3</v>
      </c>
      <c r="AN665" s="499"/>
      <c r="AO665" s="296"/>
      <c r="AP665" s="296"/>
      <c r="AQ665" s="295"/>
      <c r="AR665" s="356" t="s">
        <v>6231</v>
      </c>
      <c r="AS665" s="356"/>
      <c r="AT665" s="295"/>
      <c r="AU665" s="295"/>
      <c r="AW665" s="150"/>
      <c r="AX665" s="150"/>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50"/>
      <c r="BT665" s="150"/>
      <c r="BU665" s="150"/>
      <c r="BV665" s="150"/>
      <c r="BW665" s="150"/>
      <c r="BX665" s="150"/>
      <c r="BY665" s="150"/>
      <c r="BZ665" s="150"/>
      <c r="CA665" s="150"/>
      <c r="CB665" s="150"/>
      <c r="CC665" s="150"/>
      <c r="CD665" s="150"/>
      <c r="CE665" s="150"/>
      <c r="CF665" s="150"/>
      <c r="CG665" s="150"/>
      <c r="CH665" s="150"/>
      <c r="CI665" s="150"/>
      <c r="CJ665" s="150"/>
      <c r="CK665" s="150"/>
      <c r="CL665" s="150"/>
      <c r="CM665" s="150"/>
      <c r="CN665" s="150"/>
      <c r="CO665" s="150"/>
      <c r="CP665" s="150"/>
      <c r="CQ665" s="150"/>
      <c r="CR665" s="150"/>
      <c r="CS665" s="150"/>
      <c r="CT665" s="150"/>
      <c r="CU665" s="150"/>
      <c r="CV665" s="150"/>
      <c r="CW665" s="150"/>
      <c r="CX665" s="150"/>
      <c r="CY665" s="150"/>
      <c r="CZ665" s="150"/>
      <c r="DA665" s="150"/>
      <c r="DB665" s="150"/>
      <c r="DC665" s="150"/>
      <c r="DD665" s="150"/>
      <c r="DE665" s="150"/>
      <c r="DF665" s="150"/>
      <c r="DG665" s="150"/>
      <c r="DH665" s="150"/>
      <c r="DI665" s="150"/>
      <c r="DJ665" s="150"/>
      <c r="DK665" s="150"/>
      <c r="DL665" s="150"/>
      <c r="DM665" s="150"/>
      <c r="DN665" s="150"/>
      <c r="DO665" s="150"/>
      <c r="DP665" s="150"/>
      <c r="DQ665" s="150"/>
      <c r="DR665" s="150"/>
      <c r="DS665" s="150"/>
      <c r="DT665" s="150"/>
      <c r="DU665" s="150"/>
      <c r="DV665" s="150"/>
      <c r="DW665" s="150"/>
      <c r="DX665" s="150"/>
      <c r="DY665" s="150"/>
      <c r="DZ665" s="150"/>
      <c r="EA665" s="150"/>
      <c r="EB665" s="150"/>
      <c r="EC665" s="150"/>
      <c r="ED665" s="150"/>
      <c r="EE665" s="150"/>
      <c r="EF665" s="150"/>
      <c r="EG665" s="150"/>
      <c r="EH665" s="150"/>
      <c r="EI665" s="150"/>
      <c r="EJ665" s="150"/>
      <c r="EK665" s="150"/>
      <c r="EL665" s="150"/>
      <c r="EM665" s="150"/>
      <c r="EN665" s="150"/>
      <c r="EO665" s="150"/>
      <c r="EP665" s="150"/>
      <c r="EQ665" s="150"/>
      <c r="ER665" s="150"/>
      <c r="ES665" s="150"/>
      <c r="ET665" s="150"/>
      <c r="EU665" s="150"/>
      <c r="EV665" s="150"/>
      <c r="EW665" s="150"/>
      <c r="EX665" s="150"/>
      <c r="EY665" s="150"/>
      <c r="EZ665" s="150"/>
      <c r="FA665" s="150"/>
      <c r="FB665" s="150"/>
      <c r="FC665" s="150"/>
      <c r="FD665" s="150"/>
      <c r="FE665" s="150"/>
      <c r="FF665" s="150"/>
      <c r="FG665" s="150"/>
      <c r="FH665" s="150"/>
      <c r="FI665" s="150"/>
      <c r="FJ665" s="150"/>
      <c r="FK665" s="150"/>
      <c r="FL665" s="150"/>
      <c r="FM665" s="150"/>
      <c r="FN665" s="150"/>
      <c r="FO665" s="150"/>
      <c r="FP665" s="150"/>
      <c r="FQ665" s="150"/>
      <c r="FR665" s="150"/>
      <c r="FS665" s="150"/>
      <c r="FT665" s="150"/>
      <c r="FU665" s="150"/>
      <c r="FV665" s="150"/>
      <c r="FW665" s="150"/>
      <c r="FX665" s="150"/>
      <c r="FY665" s="150"/>
      <c r="FZ665" s="150"/>
      <c r="GA665" s="150"/>
      <c r="GB665" s="150"/>
      <c r="GC665" s="150"/>
      <c r="GD665" s="150"/>
      <c r="GE665" s="150"/>
      <c r="GF665" s="150"/>
      <c r="GG665" s="150"/>
      <c r="GH665" s="150"/>
      <c r="GI665" s="150"/>
      <c r="GJ665" s="150"/>
      <c r="GK665" s="150"/>
      <c r="GL665" s="150"/>
      <c r="GM665" s="150"/>
      <c r="GN665" s="150"/>
      <c r="GO665" s="150"/>
      <c r="GP665" s="150"/>
      <c r="GQ665" s="150"/>
      <c r="GR665" s="150"/>
      <c r="GS665" s="150"/>
      <c r="GT665" s="150"/>
      <c r="GU665" s="150"/>
      <c r="GV665" s="150"/>
      <c r="GW665" s="150"/>
      <c r="GX665" s="150"/>
      <c r="GY665" s="150"/>
      <c r="GZ665" s="150"/>
      <c r="HA665" s="150"/>
      <c r="HB665" s="150"/>
      <c r="HC665" s="150"/>
      <c r="HD665" s="150"/>
      <c r="HE665" s="150"/>
      <c r="HF665" s="150"/>
      <c r="HG665" s="150"/>
      <c r="HH665" s="150"/>
      <c r="HI665" s="150"/>
      <c r="HJ665" s="150"/>
      <c r="HK665" s="150"/>
      <c r="HL665" s="150"/>
      <c r="HM665" s="150"/>
      <c r="HN665" s="150"/>
      <c r="HO665" s="150"/>
      <c r="HP665" s="150"/>
      <c r="HQ665" s="150"/>
      <c r="HR665" s="150"/>
      <c r="HS665" s="150"/>
      <c r="HT665" s="150"/>
      <c r="HU665" s="150"/>
      <c r="HV665" s="150"/>
      <c r="HW665" s="150"/>
      <c r="HX665" s="150"/>
      <c r="HY665" s="150"/>
      <c r="HZ665" s="150"/>
      <c r="IA665" s="150"/>
      <c r="IB665" s="150"/>
      <c r="IC665" s="150"/>
      <c r="ID665" s="150"/>
      <c r="IE665" s="150"/>
      <c r="IF665" s="150"/>
      <c r="IG665" s="150"/>
      <c r="IH665" s="150"/>
      <c r="II665" s="150"/>
      <c r="IJ665" s="150"/>
      <c r="IK665" s="150"/>
      <c r="IL665" s="150"/>
      <c r="IM665" s="150"/>
      <c r="IN665" s="150"/>
      <c r="IO665" s="150"/>
      <c r="IP665" s="150"/>
      <c r="IQ665" s="150"/>
      <c r="IR665" s="150"/>
      <c r="IS665" s="150"/>
      <c r="IT665" s="150"/>
      <c r="IU665" s="150"/>
      <c r="IV665" s="150"/>
      <c r="IW665" s="150"/>
      <c r="IX665" s="150"/>
      <c r="IY665" s="150"/>
      <c r="IZ665" s="150"/>
      <c r="JA665" s="150"/>
      <c r="JB665" s="150"/>
      <c r="JC665" s="150"/>
      <c r="JD665" s="150"/>
      <c r="JE665" s="150"/>
      <c r="JF665" s="150"/>
      <c r="JG665" s="150"/>
      <c r="JH665" s="150"/>
      <c r="JI665" s="150"/>
      <c r="JJ665" s="150"/>
      <c r="JK665" s="150"/>
      <c r="JL665" s="150"/>
      <c r="JM665" s="150"/>
      <c r="JN665" s="150"/>
      <c r="JO665" s="150"/>
      <c r="JP665" s="150"/>
      <c r="JQ665" s="150"/>
      <c r="JR665" s="150"/>
      <c r="JS665" s="150"/>
      <c r="JT665" s="150"/>
      <c r="JU665" s="150"/>
      <c r="JV665" s="150"/>
      <c r="JW665" s="150"/>
      <c r="JX665" s="150"/>
      <c r="JY665" s="150"/>
      <c r="JZ665" s="150"/>
      <c r="KA665" s="150"/>
      <c r="KB665" s="150"/>
      <c r="KC665" s="150"/>
      <c r="KD665" s="150"/>
      <c r="KE665" s="150"/>
      <c r="KF665" s="150"/>
      <c r="KG665" s="150"/>
      <c r="KH665" s="150"/>
      <c r="KI665" s="150"/>
      <c r="KJ665" s="150"/>
      <c r="KK665" s="150"/>
      <c r="KL665" s="150"/>
      <c r="KM665" s="150"/>
      <c r="KN665" s="150"/>
      <c r="KO665" s="150"/>
      <c r="KP665" s="150"/>
      <c r="KQ665" s="150"/>
      <c r="KR665" s="150"/>
      <c r="KS665" s="150"/>
      <c r="KT665" s="150"/>
      <c r="KU665" s="150"/>
      <c r="KV665" s="150"/>
      <c r="KW665" s="150"/>
      <c r="KX665" s="150"/>
      <c r="KY665" s="150"/>
      <c r="KZ665" s="150"/>
      <c r="LA665" s="150"/>
      <c r="LB665" s="150"/>
      <c r="LC665" s="150"/>
      <c r="LD665" s="150"/>
      <c r="LE665" s="150"/>
      <c r="LF665" s="150"/>
      <c r="LG665" s="150"/>
      <c r="LH665" s="150"/>
      <c r="LI665" s="150"/>
      <c r="LJ665" s="150"/>
      <c r="LK665" s="150"/>
      <c r="LL665" s="150"/>
      <c r="LM665" s="150"/>
      <c r="LN665" s="150"/>
      <c r="LO665" s="150"/>
      <c r="LP665" s="150"/>
      <c r="LQ665" s="150"/>
      <c r="LR665" s="150"/>
      <c r="LS665" s="150"/>
      <c r="LT665" s="150"/>
      <c r="LU665" s="150"/>
      <c r="LV665" s="150"/>
      <c r="LW665" s="150"/>
      <c r="LX665" s="150"/>
      <c r="LY665" s="150"/>
      <c r="LZ665" s="150"/>
      <c r="MA665" s="150"/>
      <c r="MB665" s="150"/>
      <c r="MC665" s="150"/>
      <c r="MD665" s="150"/>
      <c r="ME665" s="150"/>
      <c r="MF665" s="150"/>
      <c r="MG665" s="150"/>
      <c r="MH665" s="150"/>
      <c r="MI665" s="150"/>
      <c r="MJ665" s="150"/>
      <c r="MK665" s="150"/>
      <c r="ML665" s="150"/>
      <c r="MM665" s="150"/>
      <c r="MN665" s="150"/>
      <c r="MO665" s="150"/>
      <c r="MP665" s="150"/>
      <c r="MQ665" s="150"/>
      <c r="MR665" s="150"/>
      <c r="MS665" s="150"/>
      <c r="MT665" s="150"/>
      <c r="MU665" s="150"/>
      <c r="MV665" s="150"/>
      <c r="MW665" s="150"/>
      <c r="MX665" s="150"/>
      <c r="MY665" s="150"/>
      <c r="MZ665" s="150"/>
      <c r="NA665" s="150"/>
      <c r="NB665" s="150"/>
      <c r="NC665" s="150"/>
      <c r="ND665" s="150"/>
      <c r="NE665" s="150"/>
      <c r="NF665" s="150"/>
      <c r="NG665" s="150"/>
      <c r="NH665" s="150"/>
      <c r="NI665" s="150"/>
      <c r="NJ665" s="150"/>
      <c r="NK665" s="150"/>
      <c r="NL665" s="150"/>
      <c r="NM665" s="150"/>
      <c r="NN665" s="150"/>
      <c r="NO665" s="150"/>
      <c r="NP665" s="150"/>
      <c r="NQ665" s="150"/>
      <c r="NR665" s="150"/>
      <c r="NS665" s="150"/>
      <c r="NT665" s="150"/>
      <c r="NU665" s="150"/>
      <c r="NV665" s="150"/>
      <c r="NW665" s="150"/>
      <c r="NX665" s="150"/>
      <c r="NY665" s="150"/>
      <c r="NZ665" s="150"/>
      <c r="OA665" s="150"/>
      <c r="OB665" s="150"/>
      <c r="OC665" s="150"/>
      <c r="OD665" s="150"/>
      <c r="OE665" s="150"/>
      <c r="OF665" s="150"/>
      <c r="OG665" s="150"/>
      <c r="OH665" s="150"/>
      <c r="OI665" s="150"/>
      <c r="OJ665" s="150"/>
      <c r="OK665" s="150"/>
      <c r="OL665" s="150"/>
      <c r="OM665" s="150"/>
      <c r="ON665" s="150"/>
      <c r="OO665" s="150"/>
      <c r="OP665" s="150"/>
      <c r="OQ665" s="150"/>
      <c r="OR665" s="150"/>
      <c r="OS665" s="150"/>
      <c r="OT665" s="150"/>
      <c r="OU665" s="150"/>
      <c r="OV665" s="150"/>
      <c r="OW665" s="150"/>
      <c r="OX665" s="150"/>
      <c r="OY665" s="150"/>
      <c r="OZ665" s="150"/>
      <c r="PA665" s="150"/>
      <c r="PB665" s="150"/>
      <c r="PC665" s="150"/>
      <c r="PD665" s="150"/>
      <c r="PE665" s="150"/>
      <c r="PF665" s="150"/>
      <c r="PG665" s="150"/>
      <c r="PH665" s="150"/>
      <c r="PI665" s="150"/>
      <c r="PJ665" s="150"/>
      <c r="PK665" s="150"/>
      <c r="PL665" s="150"/>
      <c r="PM665" s="150"/>
      <c r="PN665" s="150"/>
      <c r="PO665" s="150"/>
      <c r="PP665" s="150"/>
      <c r="PQ665" s="150"/>
      <c r="PR665" s="150"/>
      <c r="PS665" s="150"/>
      <c r="PT665" s="150"/>
      <c r="PU665" s="150"/>
      <c r="PV665" s="150"/>
      <c r="PW665" s="150"/>
      <c r="PX665" s="150"/>
      <c r="PY665" s="150"/>
      <c r="PZ665" s="150"/>
      <c r="QA665" s="150"/>
      <c r="QB665" s="150"/>
      <c r="QC665" s="150"/>
      <c r="QD665" s="150"/>
      <c r="QE665" s="150"/>
      <c r="QF665" s="150"/>
      <c r="QG665" s="150"/>
      <c r="QH665" s="150"/>
      <c r="QI665" s="150"/>
      <c r="QJ665" s="150"/>
      <c r="QK665" s="150"/>
      <c r="QL665" s="150"/>
      <c r="QM665" s="150"/>
      <c r="QN665" s="150"/>
      <c r="QO665" s="150"/>
      <c r="QP665" s="150"/>
      <c r="QQ665" s="150"/>
      <c r="QR665" s="150"/>
      <c r="QS665" s="150"/>
      <c r="QT665" s="150"/>
      <c r="QU665" s="150"/>
      <c r="QV665" s="150"/>
      <c r="QW665" s="150"/>
      <c r="QX665" s="150"/>
      <c r="QY665" s="150"/>
      <c r="QZ665" s="150"/>
      <c r="RA665" s="150"/>
      <c r="RB665" s="150"/>
      <c r="RC665" s="150"/>
      <c r="RD665" s="150"/>
      <c r="RE665" s="150"/>
      <c r="RF665" s="150"/>
      <c r="RG665" s="150"/>
      <c r="RH665" s="150"/>
      <c r="RI665" s="150"/>
      <c r="RJ665" s="150"/>
      <c r="RK665" s="150"/>
      <c r="RL665" s="150"/>
      <c r="RM665" s="150"/>
      <c r="RN665" s="150"/>
      <c r="RO665" s="150"/>
      <c r="RP665" s="150"/>
      <c r="RQ665" s="150"/>
      <c r="RR665" s="150"/>
      <c r="RS665" s="150"/>
      <c r="RT665" s="150"/>
      <c r="RU665" s="150"/>
      <c r="RV665" s="150"/>
      <c r="RW665" s="150"/>
      <c r="RX665" s="150"/>
      <c r="RY665" s="150"/>
      <c r="RZ665" s="150"/>
      <c r="SA665" s="150"/>
      <c r="SB665" s="150"/>
      <c r="SC665" s="150"/>
      <c r="SD665" s="150"/>
      <c r="SE665" s="150"/>
      <c r="SF665" s="150"/>
      <c r="SG665" s="150"/>
      <c r="SH665" s="150"/>
      <c r="SI665" s="150"/>
      <c r="SJ665" s="150"/>
      <c r="SK665" s="150"/>
      <c r="SL665" s="150"/>
      <c r="SM665" s="150"/>
      <c r="SN665" s="150"/>
      <c r="SO665" s="150"/>
      <c r="SP665" s="150"/>
      <c r="SQ665" s="150"/>
      <c r="SR665" s="150"/>
      <c r="SS665" s="150"/>
      <c r="ST665" s="150"/>
      <c r="SU665" s="150"/>
      <c r="SV665" s="150"/>
      <c r="SW665" s="150"/>
      <c r="SX665" s="150"/>
      <c r="SY665" s="150"/>
      <c r="SZ665" s="150"/>
      <c r="TA665" s="150"/>
      <c r="TB665" s="150"/>
      <c r="TC665" s="150"/>
      <c r="TD665" s="150"/>
      <c r="TE665" s="150"/>
      <c r="TF665" s="150"/>
      <c r="TG665" s="150"/>
      <c r="TH665" s="150"/>
      <c r="TI665" s="150"/>
      <c r="TJ665" s="150"/>
      <c r="TK665" s="150"/>
      <c r="TL665" s="150"/>
      <c r="TM665" s="150"/>
      <c r="TN665" s="150"/>
      <c r="TO665" s="150"/>
      <c r="TP665" s="150"/>
      <c r="TQ665" s="150"/>
      <c r="TR665" s="150"/>
      <c r="TS665" s="150"/>
      <c r="TT665" s="150"/>
      <c r="TU665" s="150"/>
      <c r="TV665" s="150"/>
      <c r="TW665" s="150"/>
      <c r="TX665" s="150"/>
      <c r="TY665" s="150"/>
      <c r="TZ665" s="150"/>
      <c r="UA665" s="150"/>
      <c r="UB665" s="150"/>
      <c r="UC665" s="150"/>
      <c r="UD665" s="150"/>
      <c r="UE665" s="150"/>
      <c r="UF665" s="150"/>
      <c r="UG665" s="150"/>
      <c r="UH665" s="150"/>
      <c r="UI665" s="150"/>
      <c r="UJ665" s="150"/>
      <c r="UK665" s="150"/>
      <c r="UL665" s="150"/>
      <c r="UM665" s="150"/>
      <c r="UN665" s="150"/>
      <c r="UO665" s="150"/>
      <c r="UP665" s="150"/>
      <c r="UQ665" s="150"/>
      <c r="UR665" s="150"/>
      <c r="US665" s="150"/>
      <c r="UT665" s="150"/>
      <c r="UU665" s="150"/>
      <c r="UV665" s="150"/>
      <c r="UW665" s="150"/>
      <c r="UX665" s="150"/>
      <c r="UY665" s="150"/>
      <c r="UZ665" s="150"/>
      <c r="VA665" s="150"/>
      <c r="VB665" s="150"/>
      <c r="VC665" s="150"/>
      <c r="VD665" s="150"/>
      <c r="VE665" s="150"/>
      <c r="VF665" s="150"/>
      <c r="VG665" s="150"/>
      <c r="VH665" s="150"/>
      <c r="VI665" s="150"/>
      <c r="VJ665" s="150"/>
      <c r="VK665" s="150"/>
      <c r="VL665" s="150"/>
      <c r="VM665" s="150"/>
      <c r="VN665" s="150"/>
      <c r="VO665" s="150"/>
      <c r="VP665" s="150"/>
      <c r="VQ665" s="150"/>
      <c r="VR665" s="150"/>
      <c r="VS665" s="150"/>
      <c r="VT665" s="150"/>
      <c r="VU665" s="150"/>
      <c r="VV665" s="150"/>
      <c r="VW665" s="150"/>
      <c r="VX665" s="150"/>
      <c r="VY665" s="150"/>
      <c r="VZ665" s="150"/>
      <c r="WA665" s="150"/>
      <c r="WB665" s="150"/>
      <c r="WC665" s="150"/>
      <c r="WD665" s="150"/>
      <c r="WE665" s="150"/>
      <c r="WF665" s="150"/>
      <c r="WG665" s="150"/>
      <c r="WH665" s="150"/>
      <c r="WI665" s="150"/>
      <c r="WJ665" s="150"/>
      <c r="WK665" s="150"/>
      <c r="WL665" s="150"/>
      <c r="WM665" s="150"/>
      <c r="WN665" s="150"/>
      <c r="WO665" s="150"/>
      <c r="WP665" s="150"/>
      <c r="WQ665" s="150"/>
      <c r="WR665" s="150"/>
      <c r="WS665" s="150"/>
      <c r="WT665" s="150"/>
      <c r="WU665" s="150"/>
      <c r="WV665" s="150"/>
      <c r="WW665" s="150"/>
      <c r="WX665" s="150"/>
      <c r="WY665" s="150"/>
      <c r="WZ665" s="150"/>
      <c r="XA665" s="150"/>
      <c r="XB665" s="150"/>
      <c r="XC665" s="150"/>
      <c r="XD665" s="150"/>
      <c r="XE665" s="150"/>
      <c r="XF665" s="150"/>
      <c r="XG665" s="150"/>
      <c r="XH665" s="150"/>
      <c r="XI665" s="150"/>
      <c r="XJ665" s="150"/>
      <c r="XK665" s="150"/>
      <c r="XL665" s="150"/>
      <c r="XM665" s="150"/>
      <c r="XN665" s="150"/>
      <c r="XO665" s="150"/>
      <c r="XP665" s="150"/>
      <c r="XQ665" s="150"/>
      <c r="XR665" s="150"/>
      <c r="XS665" s="150"/>
      <c r="XT665" s="150"/>
      <c r="XU665" s="150"/>
      <c r="XV665" s="150"/>
      <c r="XW665" s="150"/>
      <c r="XX665" s="150"/>
      <c r="XY665" s="150"/>
      <c r="XZ665" s="150"/>
      <c r="YA665" s="150"/>
      <c r="YB665" s="150"/>
      <c r="YC665" s="150"/>
      <c r="YD665" s="150"/>
      <c r="YE665" s="150"/>
      <c r="YF665" s="150"/>
      <c r="YG665" s="150"/>
      <c r="YH665" s="150"/>
      <c r="YI665" s="150"/>
      <c r="YJ665" s="150"/>
      <c r="YK665" s="150"/>
      <c r="YL665" s="150"/>
      <c r="YM665" s="150"/>
      <c r="YN665" s="150"/>
      <c r="YO665" s="150"/>
      <c r="YP665" s="150"/>
      <c r="YQ665" s="150"/>
      <c r="YR665" s="150"/>
      <c r="YS665" s="150"/>
      <c r="YT665" s="150"/>
      <c r="YU665" s="150"/>
      <c r="YV665" s="150"/>
      <c r="YW665" s="150"/>
      <c r="YX665" s="150"/>
      <c r="YY665" s="150"/>
      <c r="YZ665" s="150"/>
      <c r="ZA665" s="150"/>
      <c r="ZB665" s="150"/>
      <c r="ZC665" s="150"/>
      <c r="ZD665" s="150"/>
      <c r="ZE665" s="150"/>
      <c r="ZF665" s="150"/>
      <c r="ZG665" s="150"/>
      <c r="ZH665" s="150"/>
      <c r="ZI665" s="150"/>
      <c r="ZJ665" s="150"/>
      <c r="ZK665" s="150"/>
      <c r="ZL665" s="150"/>
      <c r="ZM665" s="150"/>
      <c r="ZN665" s="150"/>
      <c r="ZO665" s="150"/>
      <c r="ZP665" s="150"/>
      <c r="ZQ665" s="150"/>
      <c r="ZR665" s="150"/>
      <c r="ZS665" s="150"/>
      <c r="ZT665" s="150"/>
      <c r="ZU665" s="150"/>
      <c r="ZV665" s="150"/>
      <c r="ZW665" s="150"/>
      <c r="ZX665" s="150"/>
      <c r="ZY665" s="150"/>
      <c r="ZZ665" s="150"/>
      <c r="AAA665" s="150"/>
      <c r="AAB665" s="150"/>
      <c r="AAC665" s="150"/>
      <c r="AAD665" s="150"/>
      <c r="AAE665" s="150"/>
      <c r="AAF665" s="150"/>
      <c r="AAG665" s="150"/>
      <c r="AAH665" s="150"/>
      <c r="AAI665" s="150"/>
      <c r="AAJ665" s="150"/>
      <c r="AAK665" s="150"/>
      <c r="AAL665" s="150"/>
      <c r="AAM665" s="150"/>
      <c r="AAN665" s="150"/>
      <c r="AAO665" s="150"/>
      <c r="AAP665" s="150"/>
      <c r="AAQ665" s="150"/>
      <c r="AAR665" s="150"/>
      <c r="AAS665" s="150"/>
      <c r="AAT665" s="150"/>
      <c r="AAU665" s="150"/>
      <c r="AAV665" s="150"/>
      <c r="AAW665" s="150"/>
      <c r="AAX665" s="150"/>
      <c r="AAY665" s="150"/>
      <c r="AAZ665" s="150"/>
      <c r="ABA665" s="150"/>
      <c r="ABB665" s="150"/>
      <c r="ABC665" s="150"/>
      <c r="ABD665" s="150"/>
      <c r="ABE665" s="150"/>
      <c r="ABF665" s="150"/>
      <c r="ABG665" s="150"/>
      <c r="ABH665" s="150"/>
      <c r="ABI665" s="150"/>
      <c r="ABJ665" s="150"/>
      <c r="ABK665" s="150"/>
      <c r="ABL665" s="150"/>
      <c r="ABM665" s="150"/>
      <c r="ABN665" s="150"/>
      <c r="ABO665" s="150"/>
      <c r="ABP665" s="150"/>
      <c r="ABQ665" s="150"/>
      <c r="ABR665" s="150"/>
      <c r="ABS665" s="150"/>
      <c r="ABT665" s="150"/>
      <c r="ABU665" s="150"/>
      <c r="ABV665" s="150"/>
      <c r="ABW665" s="150"/>
      <c r="ABX665" s="150"/>
      <c r="ABY665" s="150"/>
      <c r="ABZ665" s="150"/>
      <c r="ACA665" s="150"/>
      <c r="ACB665" s="150"/>
      <c r="ACC665" s="150"/>
      <c r="ACD665" s="150"/>
      <c r="ACE665" s="150"/>
      <c r="ACF665" s="150"/>
      <c r="ACG665" s="150"/>
      <c r="ACH665" s="150"/>
      <c r="ACI665" s="150"/>
      <c r="ACJ665" s="150"/>
      <c r="ACK665" s="150"/>
      <c r="ACL665" s="150"/>
      <c r="ACM665" s="150"/>
      <c r="ACN665" s="150"/>
      <c r="ACO665" s="150"/>
      <c r="ACP665" s="150"/>
      <c r="ACQ665" s="150"/>
      <c r="ACR665" s="150"/>
      <c r="ACS665" s="150"/>
      <c r="ACT665" s="150"/>
      <c r="ACU665" s="150"/>
      <c r="ACV665" s="150"/>
      <c r="ACW665" s="150"/>
      <c r="ACX665" s="150"/>
      <c r="ACY665" s="150"/>
      <c r="ACZ665" s="150"/>
      <c r="ADA665" s="150"/>
      <c r="ADB665" s="150"/>
      <c r="ADC665" s="150"/>
      <c r="ADD665" s="150"/>
      <c r="ADE665" s="150"/>
      <c r="ADF665" s="150"/>
      <c r="ADG665" s="150"/>
      <c r="ADH665" s="150"/>
      <c r="ADI665" s="150"/>
      <c r="ADJ665" s="150"/>
      <c r="ADK665" s="150"/>
      <c r="ADL665" s="150"/>
      <c r="ADM665" s="150"/>
      <c r="ADN665" s="150"/>
      <c r="ADO665" s="150"/>
      <c r="ADP665" s="150"/>
      <c r="ADQ665" s="150"/>
      <c r="ADR665" s="150"/>
      <c r="ADS665" s="150"/>
      <c r="ADT665" s="150"/>
      <c r="ADU665" s="150"/>
      <c r="ADV665" s="150"/>
      <c r="ADW665" s="150"/>
      <c r="ADX665" s="150"/>
      <c r="ADY665" s="150"/>
      <c r="ADZ665" s="150"/>
      <c r="AEA665" s="150"/>
      <c r="AEB665" s="150"/>
      <c r="AEC665" s="150"/>
      <c r="AED665" s="150"/>
      <c r="AEE665" s="150"/>
      <c r="AEF665" s="150"/>
      <c r="AEG665" s="150"/>
      <c r="AEH665" s="150"/>
      <c r="AEI665" s="150"/>
      <c r="AEJ665" s="150"/>
      <c r="AEK665" s="150"/>
      <c r="AEL665" s="150"/>
      <c r="AEM665" s="150"/>
      <c r="AEN665" s="150"/>
      <c r="AEO665" s="150"/>
      <c r="AEP665" s="150"/>
      <c r="AEQ665" s="150"/>
      <c r="AER665" s="150"/>
      <c r="AES665" s="150"/>
      <c r="AET665" s="150"/>
      <c r="AEU665" s="150"/>
      <c r="AEV665" s="150"/>
      <c r="AEW665" s="150"/>
      <c r="AEX665" s="150"/>
      <c r="AEY665" s="150"/>
      <c r="AEZ665" s="150"/>
      <c r="AFA665" s="150"/>
      <c r="AFB665" s="150"/>
      <c r="AFC665" s="150"/>
      <c r="AFD665" s="150"/>
      <c r="AFE665" s="150"/>
      <c r="AFF665" s="150"/>
      <c r="AFG665" s="150"/>
      <c r="AFH665" s="150"/>
      <c r="AFI665" s="150"/>
      <c r="AFJ665" s="150"/>
      <c r="AFK665" s="150"/>
      <c r="AFL665" s="150"/>
      <c r="AFM665" s="150"/>
      <c r="AFN665" s="150"/>
      <c r="AFO665" s="150"/>
      <c r="AFP665" s="150"/>
      <c r="AFQ665" s="150"/>
      <c r="AFR665" s="150"/>
      <c r="AFS665" s="150"/>
      <c r="AFT665" s="150"/>
      <c r="AFU665" s="150"/>
      <c r="AFV665" s="150"/>
      <c r="AFW665" s="150"/>
      <c r="AFX665" s="150"/>
      <c r="AFY665" s="150"/>
      <c r="AFZ665" s="150"/>
      <c r="AGA665" s="150"/>
      <c r="AGB665" s="150"/>
      <c r="AGC665" s="150"/>
      <c r="AGD665" s="150"/>
      <c r="AGE665" s="150"/>
      <c r="AGF665" s="150"/>
      <c r="AGG665" s="150"/>
      <c r="AGH665" s="150"/>
      <c r="AGI665" s="150"/>
      <c r="AGJ665" s="150"/>
      <c r="AGK665" s="150"/>
      <c r="AGL665" s="150"/>
      <c r="AGM665" s="150"/>
      <c r="AGN665" s="150"/>
      <c r="AGO665" s="150"/>
      <c r="AGP665" s="150"/>
      <c r="AGQ665" s="150"/>
      <c r="AGR665" s="150"/>
      <c r="AGS665" s="150"/>
      <c r="AGT665" s="150"/>
      <c r="AGU665" s="150"/>
      <c r="AGV665" s="150"/>
      <c r="AGW665" s="150"/>
      <c r="AGX665" s="150"/>
      <c r="AGY665" s="150"/>
      <c r="AGZ665" s="150"/>
      <c r="AHA665" s="150"/>
      <c r="AHB665" s="150"/>
      <c r="AHC665" s="150"/>
      <c r="AHD665" s="150"/>
      <c r="AHE665" s="150"/>
      <c r="AHF665" s="150"/>
      <c r="AHG665" s="150"/>
      <c r="AHH665" s="150"/>
      <c r="AHI665" s="150"/>
      <c r="AHJ665" s="150"/>
      <c r="AHK665" s="150"/>
      <c r="AHL665" s="150"/>
      <c r="AHM665" s="150"/>
      <c r="AHN665" s="150"/>
      <c r="AHO665" s="150"/>
      <c r="AHP665" s="150"/>
      <c r="AHQ665" s="150"/>
      <c r="AHR665" s="150"/>
      <c r="AHS665" s="150"/>
      <c r="AHT665" s="150"/>
      <c r="AHU665" s="150"/>
      <c r="AHV665" s="150"/>
      <c r="AHW665" s="150"/>
      <c r="AHX665" s="150"/>
      <c r="AHY665" s="150"/>
      <c r="AHZ665" s="150"/>
      <c r="AIA665" s="150"/>
      <c r="AIB665" s="150"/>
      <c r="AIC665" s="150"/>
      <c r="AID665" s="150"/>
      <c r="AIE665" s="150"/>
      <c r="AIF665" s="150"/>
      <c r="AIG665" s="150"/>
      <c r="AIH665" s="150"/>
      <c r="AII665" s="150"/>
      <c r="AIJ665" s="150"/>
      <c r="AIK665" s="150"/>
      <c r="AIL665" s="150"/>
      <c r="AIM665" s="150"/>
      <c r="AIN665" s="150"/>
      <c r="AIO665" s="150"/>
      <c r="AIP665" s="150"/>
      <c r="AIQ665" s="150"/>
      <c r="AIR665" s="150"/>
      <c r="AIS665" s="150"/>
      <c r="AIT665" s="150"/>
      <c r="AIU665" s="150"/>
      <c r="AIV665" s="150"/>
      <c r="AIW665" s="150"/>
      <c r="AIX665" s="150"/>
      <c r="AIY665" s="150"/>
      <c r="AIZ665" s="150"/>
      <c r="AJA665" s="150"/>
      <c r="AJB665" s="150"/>
      <c r="AJC665" s="150"/>
      <c r="AJD665" s="150"/>
      <c r="AJE665" s="150"/>
      <c r="AJF665" s="150"/>
      <c r="AJG665" s="150"/>
      <c r="AJH665" s="150"/>
      <c r="AJI665" s="150"/>
      <c r="AJJ665" s="150"/>
      <c r="AJK665" s="150"/>
      <c r="AJL665" s="150"/>
      <c r="AJM665" s="150"/>
      <c r="AJN665" s="150"/>
      <c r="AJO665" s="150"/>
      <c r="AJP665" s="150"/>
      <c r="AJQ665" s="150"/>
      <c r="AJR665" s="150"/>
      <c r="AJS665" s="150"/>
      <c r="AJT665" s="150"/>
      <c r="AJU665" s="150"/>
      <c r="AJV665" s="150"/>
      <c r="AJW665" s="150"/>
      <c r="AJX665" s="150"/>
      <c r="AJY665" s="150"/>
      <c r="AJZ665" s="150"/>
      <c r="AKA665" s="150"/>
      <c r="AKB665" s="150"/>
      <c r="AKC665" s="150"/>
      <c r="AKD665" s="150"/>
      <c r="AKE665" s="150"/>
      <c r="AKF665" s="150"/>
      <c r="AKG665" s="150"/>
      <c r="AKH665" s="150"/>
      <c r="AKI665" s="150"/>
      <c r="AKJ665" s="150"/>
      <c r="AKK665" s="150"/>
      <c r="AKL665" s="150"/>
      <c r="AKM665" s="150"/>
      <c r="AKN665" s="150"/>
      <c r="AKO665" s="150"/>
      <c r="AKP665" s="150"/>
      <c r="AKQ665" s="150"/>
      <c r="AKR665" s="150"/>
      <c r="AKS665" s="150"/>
      <c r="AKT665" s="150"/>
      <c r="AKU665" s="150"/>
      <c r="AKV665" s="150"/>
      <c r="AKW665" s="150"/>
      <c r="AKX665" s="150"/>
      <c r="AKY665" s="150"/>
      <c r="AKZ665" s="150"/>
      <c r="ALA665" s="150"/>
      <c r="ALB665" s="150"/>
      <c r="ALC665" s="150"/>
      <c r="ALD665" s="150"/>
      <c r="ALE665" s="150"/>
      <c r="ALF665" s="150"/>
      <c r="ALG665" s="150"/>
      <c r="ALH665" s="150"/>
      <c r="ALI665" s="150"/>
      <c r="ALJ665" s="150"/>
      <c r="ALK665" s="150"/>
      <c r="ALL665" s="150"/>
      <c r="ALM665" s="150"/>
      <c r="ALN665" s="150"/>
      <c r="ALO665" s="150"/>
      <c r="ALP665" s="150"/>
      <c r="ALQ665" s="150"/>
      <c r="ALR665" s="150"/>
      <c r="ALS665" s="150"/>
      <c r="ALT665" s="150"/>
      <c r="ALU665" s="150"/>
      <c r="ALV665" s="150"/>
      <c r="ALW665" s="150"/>
      <c r="ALX665" s="150"/>
      <c r="ALY665" s="150"/>
      <c r="ALZ665" s="150"/>
      <c r="AMA665" s="150"/>
      <c r="AMB665" s="150"/>
      <c r="AMC665" s="150"/>
      <c r="AMD665" s="150"/>
      <c r="AME665" s="150"/>
      <c r="AMF665" s="150"/>
      <c r="AMG665" s="150"/>
      <c r="AMH665" s="150"/>
      <c r="AMI665" s="150"/>
      <c r="AMJ665" s="150"/>
      <c r="AMK665" s="150"/>
      <c r="AML665" s="559"/>
    </row>
    <row r="666" spans="1:1026" s="155" customFormat="1" x14ac:dyDescent="0.25">
      <c r="A666" s="295" t="s">
        <v>2677</v>
      </c>
      <c r="B666" s="257">
        <v>666</v>
      </c>
      <c r="C666" s="295" t="s">
        <v>27555</v>
      </c>
      <c r="D666" s="295" t="s">
        <v>2679</v>
      </c>
      <c r="E666" s="295"/>
      <c r="F666" s="299">
        <v>4</v>
      </c>
      <c r="G666" s="299">
        <v>4</v>
      </c>
      <c r="H666" s="299"/>
      <c r="I666" s="489" t="s">
        <v>750</v>
      </c>
      <c r="J666" s="296">
        <v>2</v>
      </c>
      <c r="K666" s="296"/>
      <c r="L666" s="296">
        <v>1</v>
      </c>
      <c r="M666" s="296"/>
      <c r="N666" s="296"/>
      <c r="O666" s="296"/>
      <c r="P666" s="296"/>
      <c r="Q666" s="296"/>
      <c r="R666" s="296"/>
      <c r="S666" s="296"/>
      <c r="T666" s="296"/>
      <c r="U666" s="296"/>
      <c r="V666" s="296"/>
      <c r="W666" s="283">
        <f t="shared" si="304"/>
        <v>100</v>
      </c>
      <c r="X666" s="283">
        <f t="shared" si="305"/>
        <v>100</v>
      </c>
      <c r="Y666" s="283">
        <f t="shared" si="312"/>
        <v>100</v>
      </c>
      <c r="Z666" s="283">
        <f t="shared" si="306"/>
        <v>100</v>
      </c>
      <c r="AA666" s="283">
        <f t="shared" si="307"/>
        <v>100</v>
      </c>
      <c r="AB666" s="287">
        <f t="shared" si="308"/>
        <v>100</v>
      </c>
      <c r="AC666" s="287">
        <f t="shared" si="309"/>
        <v>100</v>
      </c>
      <c r="AD666" s="287">
        <f t="shared" si="310"/>
        <v>100</v>
      </c>
      <c r="AE666" s="284">
        <f t="shared" si="303"/>
        <v>1</v>
      </c>
      <c r="AF666" s="284">
        <f t="shared" si="302"/>
        <v>100</v>
      </c>
      <c r="AG666" s="268">
        <f t="shared" si="311"/>
        <v>100</v>
      </c>
      <c r="AH666" s="268">
        <f t="shared" si="300"/>
        <v>10</v>
      </c>
      <c r="AI666" s="268">
        <f t="shared" si="297"/>
        <v>100</v>
      </c>
      <c r="AJ666" s="268">
        <f t="shared" si="301"/>
        <v>100</v>
      </c>
      <c r="AK666" s="489" t="s">
        <v>750</v>
      </c>
      <c r="AL666" s="299">
        <v>1</v>
      </c>
      <c r="AM666" s="299">
        <v>1</v>
      </c>
      <c r="AN666" s="499"/>
      <c r="AO666" s="296"/>
      <c r="AP666" s="296"/>
      <c r="AQ666" s="295"/>
      <c r="AR666" s="356" t="s">
        <v>6231</v>
      </c>
      <c r="AS666" s="356"/>
      <c r="AT666" s="295"/>
      <c r="AU666" s="295"/>
    </row>
    <row r="667" spans="1:1026" s="155" customFormat="1" x14ac:dyDescent="0.25">
      <c r="A667" s="295" t="s">
        <v>1900</v>
      </c>
      <c r="B667" s="257">
        <v>667</v>
      </c>
      <c r="C667" s="295" t="s">
        <v>27561</v>
      </c>
      <c r="D667" s="295" t="s">
        <v>27562</v>
      </c>
      <c r="E667" s="295"/>
      <c r="F667" s="299">
        <v>3</v>
      </c>
      <c r="G667" s="299">
        <v>1</v>
      </c>
      <c r="H667" s="299"/>
      <c r="I667" s="489" t="s">
        <v>750</v>
      </c>
      <c r="J667" s="296"/>
      <c r="K667" s="296">
        <v>1</v>
      </c>
      <c r="L667" s="296">
        <v>1</v>
      </c>
      <c r="M667" s="296"/>
      <c r="N667" s="296"/>
      <c r="O667" s="296"/>
      <c r="P667" s="296"/>
      <c r="Q667" s="296">
        <v>1</v>
      </c>
      <c r="R667" s="296">
        <v>2</v>
      </c>
      <c r="S667" s="296"/>
      <c r="T667" s="296"/>
      <c r="U667" s="296"/>
      <c r="V667" s="296"/>
      <c r="W667" s="283">
        <f t="shared" si="304"/>
        <v>100</v>
      </c>
      <c r="X667" s="283">
        <f t="shared" si="305"/>
        <v>100</v>
      </c>
      <c r="Y667" s="283">
        <f t="shared" si="312"/>
        <v>100</v>
      </c>
      <c r="Z667" s="283">
        <f t="shared" si="306"/>
        <v>10</v>
      </c>
      <c r="AA667" s="283">
        <f t="shared" si="307"/>
        <v>1</v>
      </c>
      <c r="AB667" s="287">
        <f t="shared" si="308"/>
        <v>1</v>
      </c>
      <c r="AC667" s="287">
        <f t="shared" si="309"/>
        <v>100</v>
      </c>
      <c r="AD667" s="287">
        <f t="shared" si="310"/>
        <v>100</v>
      </c>
      <c r="AE667" s="284">
        <f t="shared" si="303"/>
        <v>1</v>
      </c>
      <c r="AF667" s="284">
        <f t="shared" si="302"/>
        <v>100</v>
      </c>
      <c r="AG667" s="268">
        <f t="shared" si="311"/>
        <v>1</v>
      </c>
      <c r="AH667" s="268">
        <f t="shared" si="300"/>
        <v>100</v>
      </c>
      <c r="AI667" s="268">
        <f t="shared" si="297"/>
        <v>3</v>
      </c>
      <c r="AJ667" s="268">
        <f t="shared" si="301"/>
        <v>100</v>
      </c>
      <c r="AK667" s="489" t="s">
        <v>750</v>
      </c>
      <c r="AL667" s="299">
        <v>1</v>
      </c>
      <c r="AM667" s="299">
        <v>1</v>
      </c>
      <c r="AN667" s="499"/>
      <c r="AO667" s="296"/>
      <c r="AP667" s="296"/>
      <c r="AQ667" s="295"/>
      <c r="AR667" s="356" t="s">
        <v>6231</v>
      </c>
      <c r="AS667" s="356"/>
      <c r="AT667" s="295"/>
      <c r="AU667" s="295"/>
    </row>
    <row r="668" spans="1:1026" s="155" customFormat="1" x14ac:dyDescent="0.25">
      <c r="A668" s="295" t="s">
        <v>6591</v>
      </c>
      <c r="B668" s="257">
        <v>668</v>
      </c>
      <c r="C668" s="295" t="s">
        <v>29549</v>
      </c>
      <c r="D668" s="295" t="s">
        <v>6590</v>
      </c>
      <c r="E668" s="295"/>
      <c r="F668" s="299">
        <v>4</v>
      </c>
      <c r="G668" s="299"/>
      <c r="H668" s="299"/>
      <c r="I668" s="489">
        <v>0.17</v>
      </c>
      <c r="J668" s="296"/>
      <c r="K668" s="296"/>
      <c r="L668" s="296"/>
      <c r="M668" s="296"/>
      <c r="N668" s="296"/>
      <c r="O668" s="296"/>
      <c r="P668" s="296"/>
      <c r="Q668" s="296">
        <v>2</v>
      </c>
      <c r="R668" s="296">
        <v>2</v>
      </c>
      <c r="S668" s="296"/>
      <c r="T668" s="296"/>
      <c r="U668" s="296"/>
      <c r="V668" s="296"/>
      <c r="W668" s="283">
        <f t="shared" si="304"/>
        <v>100</v>
      </c>
      <c r="X668" s="283">
        <f t="shared" si="305"/>
        <v>100</v>
      </c>
      <c r="Y668" s="283">
        <f t="shared" si="312"/>
        <v>100</v>
      </c>
      <c r="Z668" s="283">
        <f t="shared" si="306"/>
        <v>100</v>
      </c>
      <c r="AA668" s="283">
        <f t="shared" si="307"/>
        <v>10</v>
      </c>
      <c r="AB668" s="287">
        <f t="shared" si="308"/>
        <v>1</v>
      </c>
      <c r="AC668" s="287">
        <f t="shared" si="309"/>
        <v>100</v>
      </c>
      <c r="AD668" s="287">
        <f t="shared" si="310"/>
        <v>100</v>
      </c>
      <c r="AE668" s="284">
        <f t="shared" si="303"/>
        <v>100</v>
      </c>
      <c r="AF668" s="284">
        <f t="shared" si="302"/>
        <v>100</v>
      </c>
      <c r="AG668" s="268">
        <f t="shared" si="311"/>
        <v>100</v>
      </c>
      <c r="AH668" s="268">
        <f t="shared" si="300"/>
        <v>100</v>
      </c>
      <c r="AI668" s="268">
        <f t="shared" si="297"/>
        <v>100</v>
      </c>
      <c r="AJ668" s="268">
        <f t="shared" si="301"/>
        <v>100</v>
      </c>
      <c r="AK668" s="489">
        <v>3.2000000000000003E-4</v>
      </c>
      <c r="AL668" s="295"/>
      <c r="AM668" s="295"/>
      <c r="AN668" s="499"/>
      <c r="AO668" s="296"/>
      <c r="AP668" s="296"/>
      <c r="AQ668" s="295"/>
      <c r="AR668" s="356" t="s">
        <v>31786</v>
      </c>
      <c r="AS668" s="356"/>
      <c r="AT668" s="295"/>
      <c r="AU668" s="295"/>
    </row>
    <row r="669" spans="1:1026" s="155" customFormat="1" x14ac:dyDescent="0.25">
      <c r="A669" s="295" t="s">
        <v>2674</v>
      </c>
      <c r="B669" s="257">
        <v>669</v>
      </c>
      <c r="C669" s="295" t="s">
        <v>27590</v>
      </c>
      <c r="D669" s="295" t="s">
        <v>2676</v>
      </c>
      <c r="E669" s="295"/>
      <c r="F669" s="299">
        <v>2</v>
      </c>
      <c r="G669" s="299">
        <v>4</v>
      </c>
      <c r="H669" s="299">
        <v>2</v>
      </c>
      <c r="I669" s="489" t="s">
        <v>750</v>
      </c>
      <c r="J669" s="296"/>
      <c r="K669" s="296"/>
      <c r="L669" s="296"/>
      <c r="M669" s="296"/>
      <c r="N669" s="296"/>
      <c r="O669" s="296"/>
      <c r="P669" s="296"/>
      <c r="Q669" s="296"/>
      <c r="R669" s="296"/>
      <c r="S669" s="296"/>
      <c r="T669" s="296"/>
      <c r="U669" s="296"/>
      <c r="V669" s="296"/>
      <c r="W669" s="283">
        <f t="shared" si="304"/>
        <v>100</v>
      </c>
      <c r="X669" s="283">
        <f t="shared" si="305"/>
        <v>100</v>
      </c>
      <c r="Y669" s="283">
        <f t="shared" si="312"/>
        <v>100</v>
      </c>
      <c r="Z669" s="283">
        <f t="shared" si="306"/>
        <v>100</v>
      </c>
      <c r="AA669" s="283">
        <f t="shared" si="307"/>
        <v>100</v>
      </c>
      <c r="AB669" s="287">
        <f t="shared" si="308"/>
        <v>100</v>
      </c>
      <c r="AC669" s="287">
        <f t="shared" si="309"/>
        <v>100</v>
      </c>
      <c r="AD669" s="287">
        <f t="shared" si="310"/>
        <v>100</v>
      </c>
      <c r="AE669" s="284">
        <f t="shared" si="303"/>
        <v>100</v>
      </c>
      <c r="AF669" s="284">
        <f t="shared" si="302"/>
        <v>100</v>
      </c>
      <c r="AG669" s="268">
        <f t="shared" si="311"/>
        <v>100</v>
      </c>
      <c r="AH669" s="268">
        <f t="shared" si="300"/>
        <v>100</v>
      </c>
      <c r="AI669" s="268">
        <f t="shared" si="297"/>
        <v>100</v>
      </c>
      <c r="AJ669" s="268">
        <f t="shared" si="301"/>
        <v>100</v>
      </c>
      <c r="AK669" s="489" t="s">
        <v>750</v>
      </c>
      <c r="AL669" s="295">
        <v>1</v>
      </c>
      <c r="AM669" s="295">
        <v>1</v>
      </c>
      <c r="AN669" s="499"/>
      <c r="AO669" s="296"/>
      <c r="AP669" s="296"/>
      <c r="AQ669" s="295"/>
      <c r="AR669" s="356" t="s">
        <v>6231</v>
      </c>
      <c r="AS669" s="356"/>
      <c r="AT669" s="295"/>
      <c r="AU669" s="295"/>
    </row>
    <row r="670" spans="1:1026" s="155" customFormat="1" x14ac:dyDescent="0.25">
      <c r="A670" s="295" t="s">
        <v>1975</v>
      </c>
      <c r="B670" s="257">
        <v>670</v>
      </c>
      <c r="C670" s="295" t="s">
        <v>27568</v>
      </c>
      <c r="D670" s="295" t="s">
        <v>4668</v>
      </c>
      <c r="E670" s="295"/>
      <c r="F670" s="299">
        <v>2</v>
      </c>
      <c r="G670" s="299">
        <v>3</v>
      </c>
      <c r="H670" s="299"/>
      <c r="I670" s="489" t="s">
        <v>750</v>
      </c>
      <c r="J670" s="296"/>
      <c r="K670" s="296"/>
      <c r="L670" s="296"/>
      <c r="M670" s="296"/>
      <c r="N670" s="296"/>
      <c r="O670" s="296"/>
      <c r="P670" s="296"/>
      <c r="Q670" s="296"/>
      <c r="R670" s="296"/>
      <c r="S670" s="296"/>
      <c r="T670" s="296"/>
      <c r="U670" s="296"/>
      <c r="V670" s="296"/>
      <c r="W670" s="283">
        <f t="shared" si="304"/>
        <v>100</v>
      </c>
      <c r="X670" s="283">
        <f t="shared" si="305"/>
        <v>100</v>
      </c>
      <c r="Y670" s="283">
        <f t="shared" si="312"/>
        <v>100</v>
      </c>
      <c r="Z670" s="283">
        <f t="shared" si="306"/>
        <v>100</v>
      </c>
      <c r="AA670" s="283">
        <f t="shared" si="307"/>
        <v>100</v>
      </c>
      <c r="AB670" s="287">
        <f t="shared" si="308"/>
        <v>100</v>
      </c>
      <c r="AC670" s="287">
        <f t="shared" si="309"/>
        <v>100</v>
      </c>
      <c r="AD670" s="287">
        <f t="shared" si="310"/>
        <v>100</v>
      </c>
      <c r="AE670" s="284">
        <f t="shared" si="303"/>
        <v>100</v>
      </c>
      <c r="AF670" s="284">
        <f t="shared" si="302"/>
        <v>100</v>
      </c>
      <c r="AG670" s="268">
        <f t="shared" si="311"/>
        <v>100</v>
      </c>
      <c r="AH670" s="268">
        <f t="shared" si="300"/>
        <v>100</v>
      </c>
      <c r="AI670" s="268">
        <f t="shared" si="297"/>
        <v>100</v>
      </c>
      <c r="AJ670" s="268">
        <f t="shared" si="301"/>
        <v>100</v>
      </c>
      <c r="AK670" s="489" t="s">
        <v>750</v>
      </c>
      <c r="AL670" s="295">
        <v>1</v>
      </c>
      <c r="AM670" s="295">
        <v>1</v>
      </c>
      <c r="AN670" s="499"/>
      <c r="AO670" s="296"/>
      <c r="AP670" s="296"/>
      <c r="AQ670" s="295"/>
      <c r="AR670" s="356" t="s">
        <v>6231</v>
      </c>
      <c r="AS670" s="356"/>
      <c r="AT670" s="295"/>
      <c r="AU670" s="295"/>
    </row>
    <row r="671" spans="1:1026" s="155" customFormat="1" x14ac:dyDescent="0.25">
      <c r="A671" s="295" t="s">
        <v>1520</v>
      </c>
      <c r="B671" s="257">
        <v>671</v>
      </c>
      <c r="C671" s="295" t="s">
        <v>27591</v>
      </c>
      <c r="D671" s="411" t="s">
        <v>2632</v>
      </c>
      <c r="E671" s="295"/>
      <c r="F671" s="299">
        <v>3</v>
      </c>
      <c r="G671" s="299">
        <v>3</v>
      </c>
      <c r="H671" s="299"/>
      <c r="I671" s="489">
        <v>1E-3</v>
      </c>
      <c r="J671" s="296">
        <v>2</v>
      </c>
      <c r="K671" s="296">
        <v>2</v>
      </c>
      <c r="L671" s="296"/>
      <c r="M671" s="296"/>
      <c r="N671" s="296"/>
      <c r="O671" s="296">
        <v>1</v>
      </c>
      <c r="P671" s="296"/>
      <c r="Q671" s="296"/>
      <c r="R671" s="296" t="s">
        <v>748</v>
      </c>
      <c r="S671" s="296"/>
      <c r="T671" s="296"/>
      <c r="U671" s="296"/>
      <c r="V671" s="296"/>
      <c r="W671" s="283">
        <f t="shared" si="304"/>
        <v>10</v>
      </c>
      <c r="X671" s="283">
        <f t="shared" si="305"/>
        <v>1</v>
      </c>
      <c r="Y671" s="283">
        <f t="shared" si="312"/>
        <v>100</v>
      </c>
      <c r="Z671" s="283">
        <f t="shared" si="306"/>
        <v>100</v>
      </c>
      <c r="AA671" s="283">
        <f t="shared" si="307"/>
        <v>100</v>
      </c>
      <c r="AB671" s="287">
        <f t="shared" si="308"/>
        <v>0.1</v>
      </c>
      <c r="AC671" s="287">
        <f t="shared" si="309"/>
        <v>100</v>
      </c>
      <c r="AD671" s="287">
        <f t="shared" si="310"/>
        <v>100</v>
      </c>
      <c r="AE671" s="284">
        <f t="shared" si="303"/>
        <v>100</v>
      </c>
      <c r="AF671" s="284">
        <f t="shared" si="302"/>
        <v>100</v>
      </c>
      <c r="AG671" s="268">
        <f t="shared" si="311"/>
        <v>10</v>
      </c>
      <c r="AH671" s="268">
        <f t="shared" si="300"/>
        <v>10</v>
      </c>
      <c r="AI671" s="268">
        <f t="shared" si="297"/>
        <v>100</v>
      </c>
      <c r="AJ671" s="268">
        <f t="shared" si="301"/>
        <v>100</v>
      </c>
      <c r="AK671" s="489">
        <v>5.8099999999999999E-2</v>
      </c>
      <c r="AL671" s="295"/>
      <c r="AM671" s="295">
        <v>2</v>
      </c>
      <c r="AN671" s="499"/>
      <c r="AO671" s="296"/>
      <c r="AP671" s="296"/>
      <c r="AQ671" s="295"/>
      <c r="AR671" s="356" t="s">
        <v>756</v>
      </c>
      <c r="AS671" s="356"/>
      <c r="AT671" s="295"/>
      <c r="AU671" s="295"/>
    </row>
    <row r="672" spans="1:1026" s="155" customFormat="1" x14ac:dyDescent="0.25">
      <c r="A672" s="295" t="s">
        <v>1904</v>
      </c>
      <c r="B672" s="257">
        <v>672</v>
      </c>
      <c r="C672" s="295" t="s">
        <v>27609</v>
      </c>
      <c r="D672" s="295" t="s">
        <v>4296</v>
      </c>
      <c r="E672" s="295"/>
      <c r="F672" s="299"/>
      <c r="G672" s="299"/>
      <c r="H672" s="299"/>
      <c r="I672" s="489" t="s">
        <v>750</v>
      </c>
      <c r="J672" s="296"/>
      <c r="K672" s="296"/>
      <c r="L672" s="296"/>
      <c r="M672" s="296"/>
      <c r="N672" s="296"/>
      <c r="O672" s="296"/>
      <c r="P672" s="296"/>
      <c r="Q672" s="296"/>
      <c r="R672" s="296"/>
      <c r="S672" s="296"/>
      <c r="T672" s="296"/>
      <c r="U672" s="296"/>
      <c r="V672" s="296"/>
      <c r="W672" s="283">
        <f t="shared" si="304"/>
        <v>100</v>
      </c>
      <c r="X672" s="283">
        <f t="shared" si="305"/>
        <v>100</v>
      </c>
      <c r="Y672" s="283">
        <f t="shared" si="312"/>
        <v>100</v>
      </c>
      <c r="Z672" s="283">
        <f t="shared" si="306"/>
        <v>100</v>
      </c>
      <c r="AA672" s="283">
        <f t="shared" si="307"/>
        <v>100</v>
      </c>
      <c r="AB672" s="287">
        <f t="shared" si="308"/>
        <v>100</v>
      </c>
      <c r="AC672" s="287">
        <f t="shared" si="309"/>
        <v>100</v>
      </c>
      <c r="AD672" s="287">
        <f t="shared" si="310"/>
        <v>100</v>
      </c>
      <c r="AE672" s="284">
        <f t="shared" ref="AE672:AE703" si="313">IF(L672=0,100,IF(L672=1,1,IF(L672="1B",1,IF(L672="1A",0.1,100))))</f>
        <v>100</v>
      </c>
      <c r="AF672" s="284">
        <f t="shared" si="302"/>
        <v>100</v>
      </c>
      <c r="AG672" s="268">
        <f t="shared" si="311"/>
        <v>100</v>
      </c>
      <c r="AH672" s="268">
        <f t="shared" si="300"/>
        <v>100</v>
      </c>
      <c r="AI672" s="268">
        <f t="shared" si="297"/>
        <v>100</v>
      </c>
      <c r="AJ672" s="268">
        <f t="shared" si="301"/>
        <v>100</v>
      </c>
      <c r="AK672" s="489" t="s">
        <v>750</v>
      </c>
      <c r="AL672" s="295"/>
      <c r="AM672" s="295"/>
      <c r="AN672" s="499"/>
      <c r="AO672" s="296"/>
      <c r="AP672" s="296"/>
      <c r="AQ672" s="295"/>
      <c r="AR672" s="356" t="s">
        <v>31787</v>
      </c>
      <c r="AS672" s="356"/>
      <c r="AT672" s="295"/>
      <c r="AU672" s="295"/>
    </row>
    <row r="673" spans="1:1026" s="155" customFormat="1" x14ac:dyDescent="0.25">
      <c r="A673" s="295" t="s">
        <v>2094</v>
      </c>
      <c r="B673" s="257">
        <v>673</v>
      </c>
      <c r="C673" s="295" t="s">
        <v>27556</v>
      </c>
      <c r="D673" s="295" t="s">
        <v>4738</v>
      </c>
      <c r="E673" s="295"/>
      <c r="F673" s="299">
        <v>3</v>
      </c>
      <c r="G673" s="299">
        <v>3</v>
      </c>
      <c r="H673" s="299"/>
      <c r="I673" s="489" t="s">
        <v>750</v>
      </c>
      <c r="J673" s="296"/>
      <c r="K673" s="296"/>
      <c r="L673" s="296"/>
      <c r="M673" s="296"/>
      <c r="N673" s="296"/>
      <c r="O673" s="296"/>
      <c r="P673" s="296"/>
      <c r="Q673" s="296"/>
      <c r="R673" s="296"/>
      <c r="S673" s="296"/>
      <c r="T673" s="296"/>
      <c r="U673" s="296"/>
      <c r="V673" s="296"/>
      <c r="W673" s="283">
        <f t="shared" si="304"/>
        <v>100</v>
      </c>
      <c r="X673" s="283">
        <f t="shared" si="305"/>
        <v>100</v>
      </c>
      <c r="Y673" s="283">
        <f t="shared" si="312"/>
        <v>100</v>
      </c>
      <c r="Z673" s="283">
        <f t="shared" si="306"/>
        <v>100</v>
      </c>
      <c r="AA673" s="283">
        <f t="shared" si="307"/>
        <v>100</v>
      </c>
      <c r="AB673" s="287">
        <f t="shared" si="308"/>
        <v>100</v>
      </c>
      <c r="AC673" s="287">
        <f t="shared" si="309"/>
        <v>100</v>
      </c>
      <c r="AD673" s="287">
        <f t="shared" si="310"/>
        <v>100</v>
      </c>
      <c r="AE673" s="284">
        <f t="shared" si="313"/>
        <v>100</v>
      </c>
      <c r="AF673" s="284">
        <f t="shared" si="302"/>
        <v>100</v>
      </c>
      <c r="AG673" s="268">
        <f t="shared" si="311"/>
        <v>100</v>
      </c>
      <c r="AH673" s="268">
        <f t="shared" si="300"/>
        <v>100</v>
      </c>
      <c r="AI673" s="268">
        <f t="shared" si="297"/>
        <v>100</v>
      </c>
      <c r="AJ673" s="268">
        <f t="shared" si="301"/>
        <v>100</v>
      </c>
      <c r="AK673" s="489" t="s">
        <v>750</v>
      </c>
      <c r="AL673" s="295">
        <v>1</v>
      </c>
      <c r="AM673" s="295">
        <v>1</v>
      </c>
      <c r="AN673" s="499"/>
      <c r="AO673" s="296"/>
      <c r="AP673" s="296"/>
      <c r="AQ673" s="295"/>
      <c r="AR673" s="356" t="s">
        <v>6231</v>
      </c>
      <c r="AS673" s="356"/>
      <c r="AT673" s="295"/>
      <c r="AU673" s="295"/>
    </row>
    <row r="674" spans="1:1026" s="155" customFormat="1" x14ac:dyDescent="0.25">
      <c r="A674" s="295" t="s">
        <v>10898</v>
      </c>
      <c r="B674" s="257">
        <v>674</v>
      </c>
      <c r="C674" s="295" t="s">
        <v>27592</v>
      </c>
      <c r="D674" s="295" t="s">
        <v>27560</v>
      </c>
      <c r="E674" s="295"/>
      <c r="F674" s="299">
        <v>4</v>
      </c>
      <c r="G674" s="299"/>
      <c r="H674" s="299"/>
      <c r="I674" s="489" t="s">
        <v>750</v>
      </c>
      <c r="J674" s="296"/>
      <c r="K674" s="296"/>
      <c r="L674" s="296"/>
      <c r="M674" s="296"/>
      <c r="N674" s="296"/>
      <c r="O674" s="296"/>
      <c r="P674" s="296"/>
      <c r="Q674" s="296"/>
      <c r="R674" s="296"/>
      <c r="S674" s="296"/>
      <c r="T674" s="296"/>
      <c r="U674" s="296"/>
      <c r="V674" s="296"/>
      <c r="W674" s="283">
        <f t="shared" si="304"/>
        <v>100</v>
      </c>
      <c r="X674" s="283">
        <f t="shared" si="305"/>
        <v>100</v>
      </c>
      <c r="Y674" s="283">
        <f t="shared" si="312"/>
        <v>100</v>
      </c>
      <c r="Z674" s="283">
        <f t="shared" si="306"/>
        <v>100</v>
      </c>
      <c r="AA674" s="283">
        <f t="shared" si="307"/>
        <v>100</v>
      </c>
      <c r="AB674" s="287">
        <f t="shared" si="308"/>
        <v>100</v>
      </c>
      <c r="AC674" s="287">
        <f t="shared" si="309"/>
        <v>100</v>
      </c>
      <c r="AD674" s="287">
        <f t="shared" si="310"/>
        <v>100</v>
      </c>
      <c r="AE674" s="284">
        <f t="shared" si="313"/>
        <v>100</v>
      </c>
      <c r="AF674" s="284">
        <f t="shared" si="302"/>
        <v>100</v>
      </c>
      <c r="AG674" s="268">
        <f t="shared" si="311"/>
        <v>100</v>
      </c>
      <c r="AH674" s="268">
        <f t="shared" si="300"/>
        <v>100</v>
      </c>
      <c r="AI674" s="268">
        <f t="shared" si="297"/>
        <v>100</v>
      </c>
      <c r="AJ674" s="268">
        <f t="shared" si="301"/>
        <v>100</v>
      </c>
      <c r="AK674" s="489" t="s">
        <v>750</v>
      </c>
      <c r="AL674" s="295">
        <v>1</v>
      </c>
      <c r="AM674" s="295">
        <v>1</v>
      </c>
      <c r="AN674" s="499"/>
      <c r="AO674" s="296"/>
      <c r="AP674" s="296"/>
      <c r="AQ674" s="295"/>
      <c r="AR674" s="356" t="s">
        <v>6231</v>
      </c>
      <c r="AS674" s="356"/>
      <c r="AT674" s="295"/>
      <c r="AU674" s="295"/>
    </row>
    <row r="675" spans="1:1026" s="155" customFormat="1" x14ac:dyDescent="0.25">
      <c r="A675" s="295" t="s">
        <v>10836</v>
      </c>
      <c r="B675" s="257">
        <v>675</v>
      </c>
      <c r="C675" s="295" t="s">
        <v>27608</v>
      </c>
      <c r="D675" s="295" t="s">
        <v>10835</v>
      </c>
      <c r="E675" s="295"/>
      <c r="F675" s="299">
        <v>2</v>
      </c>
      <c r="G675" s="299">
        <v>1</v>
      </c>
      <c r="H675" s="299">
        <v>2</v>
      </c>
      <c r="I675" s="489" t="s">
        <v>750</v>
      </c>
      <c r="J675" s="296"/>
      <c r="K675" s="296"/>
      <c r="L675" s="296"/>
      <c r="M675" s="296"/>
      <c r="N675" s="296"/>
      <c r="O675" s="296"/>
      <c r="P675" s="296"/>
      <c r="Q675" s="296"/>
      <c r="R675" s="296"/>
      <c r="S675" s="296"/>
      <c r="T675" s="296"/>
      <c r="U675" s="296"/>
      <c r="V675" s="296"/>
      <c r="W675" s="283">
        <f t="shared" si="304"/>
        <v>100</v>
      </c>
      <c r="X675" s="283">
        <f t="shared" si="305"/>
        <v>100</v>
      </c>
      <c r="Y675" s="283">
        <f t="shared" si="312"/>
        <v>100</v>
      </c>
      <c r="Z675" s="283">
        <f t="shared" si="306"/>
        <v>100</v>
      </c>
      <c r="AA675" s="283">
        <f t="shared" si="307"/>
        <v>100</v>
      </c>
      <c r="AB675" s="287">
        <f t="shared" si="308"/>
        <v>100</v>
      </c>
      <c r="AC675" s="287">
        <f t="shared" si="309"/>
        <v>100</v>
      </c>
      <c r="AD675" s="287">
        <f t="shared" si="310"/>
        <v>100</v>
      </c>
      <c r="AE675" s="284">
        <f t="shared" si="313"/>
        <v>100</v>
      </c>
      <c r="AF675" s="284">
        <f t="shared" si="302"/>
        <v>100</v>
      </c>
      <c r="AG675" s="268">
        <f t="shared" si="311"/>
        <v>100</v>
      </c>
      <c r="AH675" s="268">
        <f t="shared" si="300"/>
        <v>100</v>
      </c>
      <c r="AI675" s="268">
        <f t="shared" si="297"/>
        <v>100</v>
      </c>
      <c r="AJ675" s="268">
        <f t="shared" si="301"/>
        <v>100</v>
      </c>
      <c r="AK675" s="489" t="s">
        <v>750</v>
      </c>
      <c r="AL675" s="295">
        <v>1</v>
      </c>
      <c r="AM675" s="295">
        <v>1</v>
      </c>
      <c r="AN675" s="499"/>
      <c r="AO675" s="296">
        <v>100</v>
      </c>
      <c r="AP675" s="296">
        <v>100</v>
      </c>
      <c r="AQ675" s="295"/>
      <c r="AR675" s="356" t="s">
        <v>6231</v>
      </c>
      <c r="AS675" s="356"/>
      <c r="AT675" s="295"/>
      <c r="AU675" s="295"/>
    </row>
    <row r="676" spans="1:1026" s="155" customFormat="1" ht="17.25" customHeight="1" x14ac:dyDescent="0.25">
      <c r="A676" s="295" t="s">
        <v>13651</v>
      </c>
      <c r="B676" s="257">
        <v>676</v>
      </c>
      <c r="C676" s="295" t="s">
        <v>27569</v>
      </c>
      <c r="D676" s="295" t="s">
        <v>27570</v>
      </c>
      <c r="E676" s="295"/>
      <c r="F676" s="299">
        <v>4</v>
      </c>
      <c r="G676" s="299">
        <v>3</v>
      </c>
      <c r="H676" s="299"/>
      <c r="I676" s="489" t="s">
        <v>750</v>
      </c>
      <c r="J676" s="296"/>
      <c r="K676" s="296"/>
      <c r="L676" s="296"/>
      <c r="M676" s="296"/>
      <c r="N676" s="296"/>
      <c r="O676" s="296"/>
      <c r="P676" s="296"/>
      <c r="Q676" s="296"/>
      <c r="R676" s="296"/>
      <c r="S676" s="296"/>
      <c r="T676" s="296"/>
      <c r="U676" s="296"/>
      <c r="V676" s="296"/>
      <c r="W676" s="283">
        <f t="shared" si="304"/>
        <v>100</v>
      </c>
      <c r="X676" s="283">
        <f t="shared" si="305"/>
        <v>100</v>
      </c>
      <c r="Y676" s="283">
        <f t="shared" si="312"/>
        <v>100</v>
      </c>
      <c r="Z676" s="283">
        <f t="shared" si="306"/>
        <v>100</v>
      </c>
      <c r="AA676" s="283">
        <f t="shared" si="307"/>
        <v>100</v>
      </c>
      <c r="AB676" s="287">
        <f t="shared" si="308"/>
        <v>100</v>
      </c>
      <c r="AC676" s="287">
        <f t="shared" si="309"/>
        <v>100</v>
      </c>
      <c r="AD676" s="287">
        <f t="shared" si="310"/>
        <v>100</v>
      </c>
      <c r="AE676" s="284">
        <f t="shared" si="313"/>
        <v>100</v>
      </c>
      <c r="AF676" s="284">
        <f t="shared" si="302"/>
        <v>100</v>
      </c>
      <c r="AG676" s="268">
        <f t="shared" si="311"/>
        <v>100</v>
      </c>
      <c r="AH676" s="268">
        <f t="shared" si="300"/>
        <v>100</v>
      </c>
      <c r="AI676" s="268">
        <f t="shared" si="297"/>
        <v>100</v>
      </c>
      <c r="AJ676" s="268">
        <f t="shared" si="301"/>
        <v>100</v>
      </c>
      <c r="AK676" s="489" t="s">
        <v>750</v>
      </c>
      <c r="AL676" s="295"/>
      <c r="AM676" s="295">
        <v>1</v>
      </c>
      <c r="AN676" s="499"/>
      <c r="AO676" s="296"/>
      <c r="AP676" s="296"/>
      <c r="AQ676" s="295"/>
      <c r="AR676" s="356" t="s">
        <v>6231</v>
      </c>
      <c r="AS676" s="356"/>
      <c r="AT676" s="295"/>
      <c r="AU676" s="295"/>
    </row>
    <row r="677" spans="1:1026" s="155" customFormat="1" x14ac:dyDescent="0.25">
      <c r="A677" s="295" t="s">
        <v>3177</v>
      </c>
      <c r="B677" s="257">
        <v>677</v>
      </c>
      <c r="C677" s="295" t="s">
        <v>27593</v>
      </c>
      <c r="D677" s="295" t="s">
        <v>3179</v>
      </c>
      <c r="E677" s="295"/>
      <c r="F677" s="299">
        <v>3</v>
      </c>
      <c r="G677" s="299">
        <v>3</v>
      </c>
      <c r="H677" s="299"/>
      <c r="I677" s="489" t="s">
        <v>750</v>
      </c>
      <c r="J677" s="296"/>
      <c r="K677" s="296"/>
      <c r="L677" s="296"/>
      <c r="M677" s="296"/>
      <c r="N677" s="296"/>
      <c r="O677" s="296"/>
      <c r="P677" s="296"/>
      <c r="Q677" s="296"/>
      <c r="R677" s="296"/>
      <c r="S677" s="296"/>
      <c r="T677" s="296"/>
      <c r="U677" s="296"/>
      <c r="V677" s="296"/>
      <c r="W677" s="283">
        <f t="shared" si="304"/>
        <v>100</v>
      </c>
      <c r="X677" s="283">
        <f t="shared" si="305"/>
        <v>100</v>
      </c>
      <c r="Y677" s="283">
        <f t="shared" si="312"/>
        <v>100</v>
      </c>
      <c r="Z677" s="283">
        <f t="shared" si="306"/>
        <v>100</v>
      </c>
      <c r="AA677" s="283">
        <f t="shared" si="307"/>
        <v>100</v>
      </c>
      <c r="AB677" s="287">
        <f t="shared" ref="AB677:AB708" si="314">IF(OR(EXACT(R677,"1A"),EXACT(R677,"1B")),0.1,IF(R677=2,1,100))</f>
        <v>100</v>
      </c>
      <c r="AC677" s="287">
        <f t="shared" ref="AC677:AC708" si="315">IF(OR(EXACT(S677,"1A"),EXACT(S677,"1B")),0.1,IF(S677=2,1,100))</f>
        <v>100</v>
      </c>
      <c r="AD677" s="287">
        <f t="shared" si="310"/>
        <v>100</v>
      </c>
      <c r="AE677" s="284">
        <f t="shared" si="313"/>
        <v>100</v>
      </c>
      <c r="AF677" s="284">
        <f t="shared" si="302"/>
        <v>100</v>
      </c>
      <c r="AG677" s="268">
        <f t="shared" si="311"/>
        <v>100</v>
      </c>
      <c r="AH677" s="268">
        <f t="shared" si="300"/>
        <v>100</v>
      </c>
      <c r="AI677" s="268">
        <f t="shared" si="297"/>
        <v>100</v>
      </c>
      <c r="AJ677" s="268">
        <f t="shared" si="301"/>
        <v>100</v>
      </c>
      <c r="AK677" s="489" t="s">
        <v>750</v>
      </c>
      <c r="AL677" s="295">
        <v>1</v>
      </c>
      <c r="AM677" s="295">
        <v>1</v>
      </c>
      <c r="AN677" s="499"/>
      <c r="AO677" s="296"/>
      <c r="AP677" s="296"/>
      <c r="AQ677" s="295"/>
      <c r="AR677" s="356" t="s">
        <v>6231</v>
      </c>
      <c r="AS677" s="356"/>
      <c r="AT677" s="295"/>
      <c r="AU677" s="295"/>
    </row>
    <row r="678" spans="1:1026" s="155" customFormat="1" x14ac:dyDescent="0.25">
      <c r="A678" s="295" t="s">
        <v>2815</v>
      </c>
      <c r="B678" s="257">
        <v>678</v>
      </c>
      <c r="C678" s="295" t="s">
        <v>27577</v>
      </c>
      <c r="D678" s="295" t="s">
        <v>2817</v>
      </c>
      <c r="E678" s="295"/>
      <c r="F678" s="299">
        <v>4</v>
      </c>
      <c r="G678" s="299"/>
      <c r="H678" s="299"/>
      <c r="I678" s="489" t="s">
        <v>750</v>
      </c>
      <c r="J678" s="296"/>
      <c r="K678" s="296"/>
      <c r="L678" s="296"/>
      <c r="M678" s="296"/>
      <c r="N678" s="296"/>
      <c r="O678" s="296"/>
      <c r="P678" s="296"/>
      <c r="Q678" s="296"/>
      <c r="R678" s="296"/>
      <c r="S678" s="296"/>
      <c r="T678" s="296"/>
      <c r="U678" s="296"/>
      <c r="V678" s="296"/>
      <c r="W678" s="283">
        <f t="shared" si="304"/>
        <v>100</v>
      </c>
      <c r="X678" s="283">
        <f t="shared" si="305"/>
        <v>100</v>
      </c>
      <c r="Y678" s="283">
        <f t="shared" si="312"/>
        <v>100</v>
      </c>
      <c r="Z678" s="283">
        <f t="shared" si="306"/>
        <v>100</v>
      </c>
      <c r="AA678" s="283">
        <f t="shared" si="307"/>
        <v>100</v>
      </c>
      <c r="AB678" s="287">
        <f t="shared" si="314"/>
        <v>100</v>
      </c>
      <c r="AC678" s="287">
        <f t="shared" si="315"/>
        <v>100</v>
      </c>
      <c r="AD678" s="287">
        <f t="shared" si="310"/>
        <v>100</v>
      </c>
      <c r="AE678" s="284">
        <f t="shared" si="313"/>
        <v>100</v>
      </c>
      <c r="AF678" s="284">
        <f t="shared" si="302"/>
        <v>100</v>
      </c>
      <c r="AG678" s="268">
        <f t="shared" si="311"/>
        <v>100</v>
      </c>
      <c r="AH678" s="268">
        <f t="shared" si="300"/>
        <v>100</v>
      </c>
      <c r="AI678" s="268">
        <f t="shared" si="297"/>
        <v>100</v>
      </c>
      <c r="AJ678" s="268">
        <f t="shared" si="301"/>
        <v>100</v>
      </c>
      <c r="AK678" s="489" t="s">
        <v>750</v>
      </c>
      <c r="AL678" s="295">
        <v>1</v>
      </c>
      <c r="AM678" s="295">
        <v>1</v>
      </c>
      <c r="AN678" s="499"/>
      <c r="AO678" s="296"/>
      <c r="AP678" s="296"/>
      <c r="AQ678" s="295"/>
      <c r="AR678" s="356" t="s">
        <v>6231</v>
      </c>
      <c r="AS678" s="356"/>
      <c r="AT678" s="295"/>
      <c r="AU678" s="295"/>
    </row>
    <row r="679" spans="1:1026" s="155" customFormat="1" x14ac:dyDescent="0.25">
      <c r="A679" s="295" t="s">
        <v>27566</v>
      </c>
      <c r="B679" s="257">
        <v>679</v>
      </c>
      <c r="C679" s="295" t="s">
        <v>27565</v>
      </c>
      <c r="D679" s="295" t="s">
        <v>27567</v>
      </c>
      <c r="E679" s="295"/>
      <c r="F679" s="299">
        <v>4</v>
      </c>
      <c r="G679" s="299"/>
      <c r="H679" s="299"/>
      <c r="I679" s="489" t="s">
        <v>750</v>
      </c>
      <c r="J679" s="296"/>
      <c r="K679" s="296"/>
      <c r="L679" s="296"/>
      <c r="M679" s="296"/>
      <c r="N679" s="296"/>
      <c r="O679" s="296"/>
      <c r="P679" s="296"/>
      <c r="Q679" s="296"/>
      <c r="R679" s="296"/>
      <c r="S679" s="296"/>
      <c r="T679" s="296"/>
      <c r="U679" s="296"/>
      <c r="V679" s="296"/>
      <c r="W679" s="283">
        <f t="shared" si="304"/>
        <v>100</v>
      </c>
      <c r="X679" s="283">
        <f t="shared" si="305"/>
        <v>100</v>
      </c>
      <c r="Y679" s="283">
        <f t="shared" si="312"/>
        <v>100</v>
      </c>
      <c r="Z679" s="283">
        <f t="shared" si="306"/>
        <v>100</v>
      </c>
      <c r="AA679" s="283">
        <f t="shared" si="307"/>
        <v>100</v>
      </c>
      <c r="AB679" s="287">
        <f t="shared" si="314"/>
        <v>100</v>
      </c>
      <c r="AC679" s="287">
        <f t="shared" si="315"/>
        <v>100</v>
      </c>
      <c r="AD679" s="287">
        <f t="shared" si="310"/>
        <v>100</v>
      </c>
      <c r="AE679" s="284">
        <f t="shared" si="313"/>
        <v>100</v>
      </c>
      <c r="AF679" s="284">
        <f t="shared" si="302"/>
        <v>100</v>
      </c>
      <c r="AG679" s="268">
        <f t="shared" si="311"/>
        <v>100</v>
      </c>
      <c r="AH679" s="268">
        <f t="shared" si="300"/>
        <v>100</v>
      </c>
      <c r="AI679" s="268">
        <f t="shared" si="297"/>
        <v>100</v>
      </c>
      <c r="AJ679" s="268">
        <f t="shared" si="301"/>
        <v>100</v>
      </c>
      <c r="AK679" s="489" t="s">
        <v>750</v>
      </c>
      <c r="AL679" s="295">
        <v>1</v>
      </c>
      <c r="AM679" s="295"/>
      <c r="AN679" s="499"/>
      <c r="AO679" s="296"/>
      <c r="AP679" s="296"/>
      <c r="AQ679" s="295"/>
      <c r="AR679" s="356" t="s">
        <v>6231</v>
      </c>
      <c r="AS679" s="356"/>
      <c r="AT679" s="295"/>
      <c r="AU679" s="295"/>
    </row>
    <row r="680" spans="1:1026" s="155" customFormat="1" x14ac:dyDescent="0.25">
      <c r="A680" s="295" t="s">
        <v>1803</v>
      </c>
      <c r="B680" s="257">
        <v>680</v>
      </c>
      <c r="C680" s="295" t="s">
        <v>27594</v>
      </c>
      <c r="D680" s="295" t="s">
        <v>3721</v>
      </c>
      <c r="E680" s="295" t="s">
        <v>766</v>
      </c>
      <c r="F680" s="299">
        <v>2</v>
      </c>
      <c r="G680" s="299">
        <v>3</v>
      </c>
      <c r="H680" s="299">
        <v>2</v>
      </c>
      <c r="I680" s="489" t="s">
        <v>750</v>
      </c>
      <c r="J680" s="296"/>
      <c r="K680" s="296"/>
      <c r="L680" s="296"/>
      <c r="M680" s="296"/>
      <c r="N680" s="296"/>
      <c r="O680" s="296"/>
      <c r="P680" s="296"/>
      <c r="Q680" s="296"/>
      <c r="R680" s="296"/>
      <c r="S680" s="296"/>
      <c r="T680" s="296"/>
      <c r="U680" s="296"/>
      <c r="V680" s="296"/>
      <c r="W680" s="283">
        <f t="shared" si="304"/>
        <v>100</v>
      </c>
      <c r="X680" s="283">
        <f t="shared" si="305"/>
        <v>100</v>
      </c>
      <c r="Y680" s="283">
        <f t="shared" si="312"/>
        <v>100</v>
      </c>
      <c r="Z680" s="283">
        <f t="shared" si="306"/>
        <v>100</v>
      </c>
      <c r="AA680" s="283">
        <f t="shared" si="307"/>
        <v>100</v>
      </c>
      <c r="AB680" s="287">
        <f t="shared" si="314"/>
        <v>100</v>
      </c>
      <c r="AC680" s="287">
        <f t="shared" si="315"/>
        <v>100</v>
      </c>
      <c r="AD680" s="287">
        <f t="shared" si="310"/>
        <v>100</v>
      </c>
      <c r="AE680" s="284">
        <f t="shared" si="313"/>
        <v>100</v>
      </c>
      <c r="AF680" s="284">
        <f t="shared" si="302"/>
        <v>100</v>
      </c>
      <c r="AG680" s="268">
        <f t="shared" si="311"/>
        <v>100</v>
      </c>
      <c r="AH680" s="268">
        <f t="shared" si="300"/>
        <v>100</v>
      </c>
      <c r="AI680" s="268">
        <f t="shared" si="297"/>
        <v>100</v>
      </c>
      <c r="AJ680" s="268">
        <f t="shared" si="301"/>
        <v>100</v>
      </c>
      <c r="AK680" s="489" t="s">
        <v>750</v>
      </c>
      <c r="AL680" s="295">
        <v>1</v>
      </c>
      <c r="AM680" s="295">
        <v>1</v>
      </c>
      <c r="AN680" s="499"/>
      <c r="AO680" s="296">
        <v>100</v>
      </c>
      <c r="AP680" s="296">
        <v>100</v>
      </c>
      <c r="AQ680" s="295"/>
      <c r="AR680" s="356" t="s">
        <v>6231</v>
      </c>
      <c r="AS680" s="356"/>
      <c r="AT680" s="295"/>
      <c r="AU680" s="295"/>
    </row>
    <row r="681" spans="1:1026" s="155" customFormat="1" x14ac:dyDescent="0.25">
      <c r="A681" s="295" t="s">
        <v>1793</v>
      </c>
      <c r="B681" s="257">
        <v>681</v>
      </c>
      <c r="C681" s="295" t="s">
        <v>27574</v>
      </c>
      <c r="D681" s="295" t="s">
        <v>3511</v>
      </c>
      <c r="E681" s="295"/>
      <c r="F681" s="299">
        <v>4</v>
      </c>
      <c r="G681" s="299">
        <v>4</v>
      </c>
      <c r="H681" s="299"/>
      <c r="I681" s="489" t="s">
        <v>750</v>
      </c>
      <c r="J681" s="296"/>
      <c r="K681" s="296"/>
      <c r="L681" s="296"/>
      <c r="M681" s="296"/>
      <c r="N681" s="296"/>
      <c r="O681" s="296"/>
      <c r="P681" s="296"/>
      <c r="Q681" s="296"/>
      <c r="R681" s="296"/>
      <c r="S681" s="296"/>
      <c r="T681" s="296"/>
      <c r="U681" s="296"/>
      <c r="V681" s="296"/>
      <c r="W681" s="283">
        <f t="shared" si="304"/>
        <v>100</v>
      </c>
      <c r="X681" s="283">
        <f t="shared" si="305"/>
        <v>100</v>
      </c>
      <c r="Y681" s="283">
        <f t="shared" si="312"/>
        <v>100</v>
      </c>
      <c r="Z681" s="283">
        <f t="shared" si="306"/>
        <v>100</v>
      </c>
      <c r="AA681" s="283">
        <f t="shared" si="307"/>
        <v>100</v>
      </c>
      <c r="AB681" s="287">
        <f t="shared" si="314"/>
        <v>100</v>
      </c>
      <c r="AC681" s="287">
        <f t="shared" si="315"/>
        <v>100</v>
      </c>
      <c r="AD681" s="287">
        <f t="shared" si="310"/>
        <v>100</v>
      </c>
      <c r="AE681" s="284">
        <f t="shared" si="313"/>
        <v>100</v>
      </c>
      <c r="AF681" s="284">
        <f t="shared" si="302"/>
        <v>100</v>
      </c>
      <c r="AG681" s="268">
        <f t="shared" si="311"/>
        <v>100</v>
      </c>
      <c r="AH681" s="268">
        <f t="shared" si="300"/>
        <v>100</v>
      </c>
      <c r="AI681" s="268">
        <f t="shared" si="297"/>
        <v>100</v>
      </c>
      <c r="AJ681" s="268">
        <f t="shared" si="301"/>
        <v>100</v>
      </c>
      <c r="AK681" s="489" t="s">
        <v>750</v>
      </c>
      <c r="AL681" s="295">
        <v>1</v>
      </c>
      <c r="AM681" s="295">
        <v>1</v>
      </c>
      <c r="AN681" s="499"/>
      <c r="AO681" s="296"/>
      <c r="AP681" s="296"/>
      <c r="AQ681" s="295"/>
      <c r="AR681" s="356" t="s">
        <v>6231</v>
      </c>
      <c r="AS681" s="356"/>
      <c r="AT681" s="295"/>
      <c r="AU681" s="295"/>
    </row>
    <row r="682" spans="1:1026" s="155" customFormat="1" x14ac:dyDescent="0.25">
      <c r="A682" s="295" t="s">
        <v>1787</v>
      </c>
      <c r="B682" s="257">
        <v>682</v>
      </c>
      <c r="C682" s="295" t="s">
        <v>31912</v>
      </c>
      <c r="D682" s="295" t="s">
        <v>3376</v>
      </c>
      <c r="E682" s="295" t="s">
        <v>24828</v>
      </c>
      <c r="F682" s="299">
        <v>3</v>
      </c>
      <c r="G682" s="299">
        <v>3</v>
      </c>
      <c r="H682" s="299">
        <v>1</v>
      </c>
      <c r="I682" s="489">
        <v>8.6400000000000001E-3</v>
      </c>
      <c r="J682" s="296">
        <v>2</v>
      </c>
      <c r="K682" s="296">
        <v>2</v>
      </c>
      <c r="L682" s="296"/>
      <c r="M682" s="296"/>
      <c r="N682" s="296"/>
      <c r="O682" s="296"/>
      <c r="P682" s="296">
        <v>335</v>
      </c>
      <c r="Q682" s="296">
        <v>1</v>
      </c>
      <c r="R682" s="296"/>
      <c r="S682" s="296"/>
      <c r="T682" s="296"/>
      <c r="U682" s="296"/>
      <c r="V682" s="296"/>
      <c r="W682" s="283">
        <f t="shared" si="304"/>
        <v>100</v>
      </c>
      <c r="X682" s="283">
        <f t="shared" si="305"/>
        <v>100</v>
      </c>
      <c r="Y682" s="283">
        <f t="shared" si="312"/>
        <v>20</v>
      </c>
      <c r="Z682" s="283">
        <f t="shared" si="306"/>
        <v>10</v>
      </c>
      <c r="AA682" s="283">
        <f t="shared" si="307"/>
        <v>1</v>
      </c>
      <c r="AB682" s="287">
        <f t="shared" si="314"/>
        <v>100</v>
      </c>
      <c r="AC682" s="287">
        <f t="shared" si="315"/>
        <v>100</v>
      </c>
      <c r="AD682" s="287">
        <f t="shared" si="310"/>
        <v>100</v>
      </c>
      <c r="AE682" s="284">
        <f t="shared" si="313"/>
        <v>100</v>
      </c>
      <c r="AF682" s="284">
        <f t="shared" si="302"/>
        <v>100</v>
      </c>
      <c r="AG682" s="268">
        <f t="shared" si="311"/>
        <v>10</v>
      </c>
      <c r="AH682" s="268">
        <f t="shared" si="300"/>
        <v>10</v>
      </c>
      <c r="AI682" s="268">
        <f t="shared" si="297"/>
        <v>100</v>
      </c>
      <c r="AJ682" s="268">
        <f t="shared" si="301"/>
        <v>100</v>
      </c>
      <c r="AK682" s="489">
        <v>2.9E-5</v>
      </c>
      <c r="AL682" s="299">
        <v>1</v>
      </c>
      <c r="AM682" s="299">
        <v>1</v>
      </c>
      <c r="AN682" s="499"/>
      <c r="AO682" s="296">
        <v>1000</v>
      </c>
      <c r="AP682" s="296">
        <v>100</v>
      </c>
      <c r="AQ682" s="295"/>
      <c r="AR682" s="356" t="s">
        <v>6231</v>
      </c>
      <c r="AS682" s="356" t="s">
        <v>31788</v>
      </c>
      <c r="AT682" s="295"/>
      <c r="AU682" s="565"/>
      <c r="AW682" s="150"/>
      <c r="AX682" s="150"/>
      <c r="AY682" s="150"/>
      <c r="AZ682" s="150"/>
      <c r="BA682" s="150"/>
      <c r="BB682" s="150"/>
      <c r="BC682" s="150"/>
      <c r="BD682" s="150"/>
      <c r="BE682" s="150"/>
      <c r="BF682" s="150"/>
      <c r="BG682" s="150"/>
      <c r="BH682" s="150"/>
      <c r="BI682" s="150"/>
      <c r="BJ682" s="150"/>
      <c r="BK682" s="150"/>
      <c r="BL682" s="150"/>
      <c r="BM682" s="150"/>
      <c r="BN682" s="150"/>
      <c r="BO682" s="150"/>
      <c r="BP682" s="150"/>
      <c r="BQ682" s="150"/>
      <c r="BR682" s="150"/>
      <c r="BS682" s="150"/>
      <c r="BT682" s="150"/>
      <c r="BU682" s="150"/>
      <c r="BV682" s="150"/>
      <c r="BW682" s="150"/>
      <c r="BX682" s="150"/>
      <c r="BY682" s="150"/>
      <c r="BZ682" s="150"/>
      <c r="CA682" s="150"/>
      <c r="CB682" s="150"/>
      <c r="CC682" s="150"/>
      <c r="CD682" s="150"/>
      <c r="CE682" s="150"/>
      <c r="CF682" s="150"/>
      <c r="CG682" s="150"/>
      <c r="CH682" s="150"/>
      <c r="CI682" s="150"/>
      <c r="CJ682" s="150"/>
      <c r="CK682" s="150"/>
      <c r="CL682" s="150"/>
      <c r="CM682" s="150"/>
      <c r="CN682" s="150"/>
      <c r="CO682" s="150"/>
      <c r="CP682" s="150"/>
      <c r="CQ682" s="150"/>
      <c r="CR682" s="150"/>
      <c r="CS682" s="150"/>
      <c r="CT682" s="150"/>
      <c r="CU682" s="150"/>
      <c r="CV682" s="150"/>
      <c r="CW682" s="150"/>
      <c r="CX682" s="150"/>
      <c r="CY682" s="150"/>
      <c r="CZ682" s="150"/>
      <c r="DA682" s="150"/>
      <c r="DB682" s="150"/>
      <c r="DC682" s="150"/>
      <c r="DD682" s="150"/>
      <c r="DE682" s="150"/>
      <c r="DF682" s="150"/>
      <c r="DG682" s="150"/>
      <c r="DH682" s="150"/>
      <c r="DI682" s="150"/>
      <c r="DJ682" s="150"/>
      <c r="DK682" s="150"/>
      <c r="DL682" s="150"/>
      <c r="DM682" s="150"/>
      <c r="DN682" s="150"/>
      <c r="DO682" s="150"/>
      <c r="DP682" s="150"/>
      <c r="DQ682" s="150"/>
      <c r="DR682" s="150"/>
      <c r="DS682" s="150"/>
      <c r="DT682" s="150"/>
      <c r="DU682" s="150"/>
      <c r="DV682" s="150"/>
      <c r="DW682" s="150"/>
      <c r="DX682" s="150"/>
      <c r="DY682" s="150"/>
      <c r="DZ682" s="150"/>
      <c r="EA682" s="150"/>
      <c r="EB682" s="150"/>
      <c r="EC682" s="150"/>
      <c r="ED682" s="150"/>
      <c r="EE682" s="150"/>
      <c r="EF682" s="150"/>
      <c r="EG682" s="150"/>
      <c r="EH682" s="150"/>
      <c r="EI682" s="150"/>
      <c r="EJ682" s="150"/>
      <c r="EK682" s="150"/>
      <c r="EL682" s="150"/>
      <c r="EM682" s="150"/>
      <c r="EN682" s="150"/>
      <c r="EO682" s="150"/>
      <c r="EP682" s="150"/>
      <c r="EQ682" s="150"/>
      <c r="ER682" s="150"/>
      <c r="ES682" s="150"/>
      <c r="ET682" s="150"/>
      <c r="EU682" s="150"/>
      <c r="EV682" s="150"/>
      <c r="EW682" s="150"/>
      <c r="EX682" s="150"/>
      <c r="EY682" s="150"/>
      <c r="EZ682" s="150"/>
      <c r="FA682" s="150"/>
      <c r="FB682" s="150"/>
      <c r="FC682" s="150"/>
      <c r="FD682" s="150"/>
      <c r="FE682" s="150"/>
      <c r="FF682" s="150"/>
      <c r="FG682" s="150"/>
      <c r="FH682" s="150"/>
      <c r="FI682" s="150"/>
      <c r="FJ682" s="150"/>
      <c r="FK682" s="150"/>
      <c r="FL682" s="150"/>
      <c r="FM682" s="150"/>
      <c r="FN682" s="150"/>
      <c r="FO682" s="150"/>
      <c r="FP682" s="150"/>
      <c r="FQ682" s="150"/>
      <c r="FR682" s="150"/>
      <c r="FS682" s="150"/>
      <c r="FT682" s="150"/>
      <c r="FU682" s="150"/>
      <c r="FV682" s="150"/>
      <c r="FW682" s="150"/>
      <c r="FX682" s="150"/>
      <c r="FY682" s="150"/>
      <c r="FZ682" s="150"/>
      <c r="GA682" s="150"/>
      <c r="GB682" s="150"/>
      <c r="GC682" s="150"/>
      <c r="GD682" s="150"/>
      <c r="GE682" s="150"/>
      <c r="GF682" s="150"/>
      <c r="GG682" s="150"/>
      <c r="GH682" s="150"/>
      <c r="GI682" s="150"/>
      <c r="GJ682" s="150"/>
      <c r="GK682" s="150"/>
      <c r="GL682" s="150"/>
      <c r="GM682" s="150"/>
      <c r="GN682" s="150"/>
      <c r="GO682" s="150"/>
      <c r="GP682" s="150"/>
      <c r="GQ682" s="150"/>
      <c r="GR682" s="150"/>
      <c r="GS682" s="150"/>
      <c r="GT682" s="150"/>
      <c r="GU682" s="150"/>
      <c r="GV682" s="150"/>
      <c r="GW682" s="150"/>
      <c r="GX682" s="150"/>
      <c r="GY682" s="150"/>
      <c r="GZ682" s="150"/>
      <c r="HA682" s="150"/>
      <c r="HB682" s="150"/>
      <c r="HC682" s="150"/>
      <c r="HD682" s="150"/>
      <c r="HE682" s="150"/>
      <c r="HF682" s="150"/>
      <c r="HG682" s="150"/>
      <c r="HH682" s="150"/>
      <c r="HI682" s="150"/>
      <c r="HJ682" s="150"/>
      <c r="HK682" s="150"/>
      <c r="HL682" s="150"/>
      <c r="HM682" s="150"/>
      <c r="HN682" s="150"/>
      <c r="HO682" s="150"/>
      <c r="HP682" s="150"/>
      <c r="HQ682" s="150"/>
      <c r="HR682" s="150"/>
      <c r="HS682" s="150"/>
      <c r="HT682" s="150"/>
      <c r="HU682" s="150"/>
      <c r="HV682" s="150"/>
      <c r="HW682" s="150"/>
      <c r="HX682" s="150"/>
      <c r="HY682" s="150"/>
      <c r="HZ682" s="150"/>
      <c r="IA682" s="150"/>
      <c r="IB682" s="150"/>
      <c r="IC682" s="150"/>
      <c r="ID682" s="150"/>
      <c r="IE682" s="150"/>
      <c r="IF682" s="150"/>
      <c r="IG682" s="150"/>
      <c r="IH682" s="150"/>
      <c r="II682" s="150"/>
      <c r="IJ682" s="150"/>
      <c r="IK682" s="150"/>
      <c r="IL682" s="150"/>
      <c r="IM682" s="150"/>
      <c r="IN682" s="150"/>
      <c r="IO682" s="150"/>
      <c r="IP682" s="150"/>
      <c r="IQ682" s="150"/>
      <c r="IR682" s="150"/>
      <c r="IS682" s="150"/>
      <c r="IT682" s="150"/>
      <c r="IU682" s="150"/>
      <c r="IV682" s="150"/>
      <c r="IW682" s="150"/>
      <c r="IX682" s="150"/>
      <c r="IY682" s="150"/>
      <c r="IZ682" s="150"/>
      <c r="JA682" s="150"/>
      <c r="JB682" s="150"/>
      <c r="JC682" s="150"/>
      <c r="JD682" s="150"/>
      <c r="JE682" s="150"/>
      <c r="JF682" s="150"/>
      <c r="JG682" s="150"/>
      <c r="JH682" s="150"/>
      <c r="JI682" s="150"/>
      <c r="JJ682" s="150"/>
      <c r="JK682" s="150"/>
      <c r="JL682" s="150"/>
      <c r="JM682" s="150"/>
      <c r="JN682" s="150"/>
      <c r="JO682" s="150"/>
      <c r="JP682" s="150"/>
      <c r="JQ682" s="150"/>
      <c r="JR682" s="150"/>
      <c r="JS682" s="150"/>
      <c r="JT682" s="150"/>
      <c r="JU682" s="150"/>
      <c r="JV682" s="150"/>
      <c r="JW682" s="150"/>
      <c r="JX682" s="150"/>
      <c r="JY682" s="150"/>
      <c r="JZ682" s="150"/>
      <c r="KA682" s="150"/>
      <c r="KB682" s="150"/>
      <c r="KC682" s="150"/>
      <c r="KD682" s="150"/>
      <c r="KE682" s="150"/>
      <c r="KF682" s="150"/>
      <c r="KG682" s="150"/>
      <c r="KH682" s="150"/>
      <c r="KI682" s="150"/>
      <c r="KJ682" s="150"/>
      <c r="KK682" s="150"/>
      <c r="KL682" s="150"/>
      <c r="KM682" s="150"/>
      <c r="KN682" s="150"/>
      <c r="KO682" s="150"/>
      <c r="KP682" s="150"/>
      <c r="KQ682" s="150"/>
      <c r="KR682" s="150"/>
      <c r="KS682" s="150"/>
      <c r="KT682" s="150"/>
      <c r="KU682" s="150"/>
      <c r="KV682" s="150"/>
      <c r="KW682" s="150"/>
      <c r="KX682" s="150"/>
      <c r="KY682" s="150"/>
      <c r="KZ682" s="150"/>
      <c r="LA682" s="150"/>
      <c r="LB682" s="150"/>
      <c r="LC682" s="150"/>
      <c r="LD682" s="150"/>
      <c r="LE682" s="150"/>
      <c r="LF682" s="150"/>
      <c r="LG682" s="150"/>
      <c r="LH682" s="150"/>
      <c r="LI682" s="150"/>
      <c r="LJ682" s="150"/>
      <c r="LK682" s="150"/>
      <c r="LL682" s="150"/>
      <c r="LM682" s="150"/>
      <c r="LN682" s="150"/>
      <c r="LO682" s="150"/>
      <c r="LP682" s="150"/>
      <c r="LQ682" s="150"/>
      <c r="LR682" s="150"/>
      <c r="LS682" s="150"/>
      <c r="LT682" s="150"/>
      <c r="LU682" s="150"/>
      <c r="LV682" s="150"/>
      <c r="LW682" s="150"/>
      <c r="LX682" s="150"/>
      <c r="LY682" s="150"/>
      <c r="LZ682" s="150"/>
      <c r="MA682" s="150"/>
      <c r="MB682" s="150"/>
      <c r="MC682" s="150"/>
      <c r="MD682" s="150"/>
      <c r="ME682" s="150"/>
      <c r="MF682" s="150"/>
      <c r="MG682" s="150"/>
      <c r="MH682" s="150"/>
      <c r="MI682" s="150"/>
      <c r="MJ682" s="150"/>
      <c r="MK682" s="150"/>
      <c r="ML682" s="150"/>
      <c r="MM682" s="150"/>
      <c r="MN682" s="150"/>
      <c r="MO682" s="150"/>
      <c r="MP682" s="150"/>
      <c r="MQ682" s="150"/>
      <c r="MR682" s="150"/>
      <c r="MS682" s="150"/>
      <c r="MT682" s="150"/>
      <c r="MU682" s="150"/>
      <c r="MV682" s="150"/>
      <c r="MW682" s="150"/>
      <c r="MX682" s="150"/>
      <c r="MY682" s="150"/>
      <c r="MZ682" s="150"/>
      <c r="NA682" s="150"/>
      <c r="NB682" s="150"/>
      <c r="NC682" s="150"/>
      <c r="ND682" s="150"/>
      <c r="NE682" s="150"/>
      <c r="NF682" s="150"/>
      <c r="NG682" s="150"/>
      <c r="NH682" s="150"/>
      <c r="NI682" s="150"/>
      <c r="NJ682" s="150"/>
      <c r="NK682" s="150"/>
      <c r="NL682" s="150"/>
      <c r="NM682" s="150"/>
      <c r="NN682" s="150"/>
      <c r="NO682" s="150"/>
      <c r="NP682" s="150"/>
      <c r="NQ682" s="150"/>
      <c r="NR682" s="150"/>
      <c r="NS682" s="150"/>
      <c r="NT682" s="150"/>
      <c r="NU682" s="150"/>
      <c r="NV682" s="150"/>
      <c r="NW682" s="150"/>
      <c r="NX682" s="150"/>
      <c r="NY682" s="150"/>
      <c r="NZ682" s="150"/>
      <c r="OA682" s="150"/>
      <c r="OB682" s="150"/>
      <c r="OC682" s="150"/>
      <c r="OD682" s="150"/>
      <c r="OE682" s="150"/>
      <c r="OF682" s="150"/>
      <c r="OG682" s="150"/>
      <c r="OH682" s="150"/>
      <c r="OI682" s="150"/>
      <c r="OJ682" s="150"/>
      <c r="OK682" s="150"/>
      <c r="OL682" s="150"/>
      <c r="OM682" s="150"/>
      <c r="ON682" s="150"/>
      <c r="OO682" s="150"/>
      <c r="OP682" s="150"/>
      <c r="OQ682" s="150"/>
      <c r="OR682" s="150"/>
      <c r="OS682" s="150"/>
      <c r="OT682" s="150"/>
      <c r="OU682" s="150"/>
      <c r="OV682" s="150"/>
      <c r="OW682" s="150"/>
      <c r="OX682" s="150"/>
      <c r="OY682" s="150"/>
      <c r="OZ682" s="150"/>
      <c r="PA682" s="150"/>
      <c r="PB682" s="150"/>
      <c r="PC682" s="150"/>
      <c r="PD682" s="150"/>
      <c r="PE682" s="150"/>
      <c r="PF682" s="150"/>
      <c r="PG682" s="150"/>
      <c r="PH682" s="150"/>
      <c r="PI682" s="150"/>
      <c r="PJ682" s="150"/>
      <c r="PK682" s="150"/>
      <c r="PL682" s="150"/>
      <c r="PM682" s="150"/>
      <c r="PN682" s="150"/>
      <c r="PO682" s="150"/>
      <c r="PP682" s="150"/>
      <c r="PQ682" s="150"/>
      <c r="PR682" s="150"/>
      <c r="PS682" s="150"/>
      <c r="PT682" s="150"/>
      <c r="PU682" s="150"/>
      <c r="PV682" s="150"/>
      <c r="PW682" s="150"/>
      <c r="PX682" s="150"/>
      <c r="PY682" s="150"/>
      <c r="PZ682" s="150"/>
      <c r="QA682" s="150"/>
      <c r="QB682" s="150"/>
      <c r="QC682" s="150"/>
      <c r="QD682" s="150"/>
      <c r="QE682" s="150"/>
      <c r="QF682" s="150"/>
      <c r="QG682" s="150"/>
      <c r="QH682" s="150"/>
      <c r="QI682" s="150"/>
      <c r="QJ682" s="150"/>
      <c r="QK682" s="150"/>
      <c r="QL682" s="150"/>
      <c r="QM682" s="150"/>
      <c r="QN682" s="150"/>
      <c r="QO682" s="150"/>
      <c r="QP682" s="150"/>
      <c r="QQ682" s="150"/>
      <c r="QR682" s="150"/>
      <c r="QS682" s="150"/>
      <c r="QT682" s="150"/>
      <c r="QU682" s="150"/>
      <c r="QV682" s="150"/>
      <c r="QW682" s="150"/>
      <c r="QX682" s="150"/>
      <c r="QY682" s="150"/>
      <c r="QZ682" s="150"/>
      <c r="RA682" s="150"/>
      <c r="RB682" s="150"/>
      <c r="RC682" s="150"/>
      <c r="RD682" s="150"/>
      <c r="RE682" s="150"/>
      <c r="RF682" s="150"/>
      <c r="RG682" s="150"/>
      <c r="RH682" s="150"/>
      <c r="RI682" s="150"/>
      <c r="RJ682" s="150"/>
      <c r="RK682" s="150"/>
      <c r="RL682" s="150"/>
      <c r="RM682" s="150"/>
      <c r="RN682" s="150"/>
      <c r="RO682" s="150"/>
      <c r="RP682" s="150"/>
      <c r="RQ682" s="150"/>
      <c r="RR682" s="150"/>
      <c r="RS682" s="150"/>
      <c r="RT682" s="150"/>
      <c r="RU682" s="150"/>
      <c r="RV682" s="150"/>
      <c r="RW682" s="150"/>
      <c r="RX682" s="150"/>
      <c r="RY682" s="150"/>
      <c r="RZ682" s="150"/>
      <c r="SA682" s="150"/>
      <c r="SB682" s="150"/>
      <c r="SC682" s="150"/>
      <c r="SD682" s="150"/>
      <c r="SE682" s="150"/>
      <c r="SF682" s="150"/>
      <c r="SG682" s="150"/>
      <c r="SH682" s="150"/>
      <c r="SI682" s="150"/>
      <c r="SJ682" s="150"/>
      <c r="SK682" s="150"/>
      <c r="SL682" s="150"/>
      <c r="SM682" s="150"/>
      <c r="SN682" s="150"/>
      <c r="SO682" s="150"/>
      <c r="SP682" s="150"/>
      <c r="SQ682" s="150"/>
      <c r="SR682" s="150"/>
      <c r="SS682" s="150"/>
      <c r="ST682" s="150"/>
      <c r="SU682" s="150"/>
      <c r="SV682" s="150"/>
      <c r="SW682" s="150"/>
      <c r="SX682" s="150"/>
      <c r="SY682" s="150"/>
      <c r="SZ682" s="150"/>
      <c r="TA682" s="150"/>
      <c r="TB682" s="150"/>
      <c r="TC682" s="150"/>
      <c r="TD682" s="150"/>
      <c r="TE682" s="150"/>
      <c r="TF682" s="150"/>
      <c r="TG682" s="150"/>
      <c r="TH682" s="150"/>
      <c r="TI682" s="150"/>
      <c r="TJ682" s="150"/>
      <c r="TK682" s="150"/>
      <c r="TL682" s="150"/>
      <c r="TM682" s="150"/>
      <c r="TN682" s="150"/>
      <c r="TO682" s="150"/>
      <c r="TP682" s="150"/>
      <c r="TQ682" s="150"/>
      <c r="TR682" s="150"/>
      <c r="TS682" s="150"/>
      <c r="TT682" s="150"/>
      <c r="TU682" s="150"/>
      <c r="TV682" s="150"/>
      <c r="TW682" s="150"/>
      <c r="TX682" s="150"/>
      <c r="TY682" s="150"/>
      <c r="TZ682" s="150"/>
      <c r="UA682" s="150"/>
      <c r="UB682" s="150"/>
      <c r="UC682" s="150"/>
      <c r="UD682" s="150"/>
      <c r="UE682" s="150"/>
      <c r="UF682" s="150"/>
      <c r="UG682" s="150"/>
      <c r="UH682" s="150"/>
      <c r="UI682" s="150"/>
      <c r="UJ682" s="150"/>
      <c r="UK682" s="150"/>
      <c r="UL682" s="150"/>
      <c r="UM682" s="150"/>
      <c r="UN682" s="150"/>
      <c r="UO682" s="150"/>
      <c r="UP682" s="150"/>
      <c r="UQ682" s="150"/>
      <c r="UR682" s="150"/>
      <c r="US682" s="150"/>
      <c r="UT682" s="150"/>
      <c r="UU682" s="150"/>
      <c r="UV682" s="150"/>
      <c r="UW682" s="150"/>
      <c r="UX682" s="150"/>
      <c r="UY682" s="150"/>
      <c r="UZ682" s="150"/>
      <c r="VA682" s="150"/>
      <c r="VB682" s="150"/>
      <c r="VC682" s="150"/>
      <c r="VD682" s="150"/>
      <c r="VE682" s="150"/>
      <c r="VF682" s="150"/>
      <c r="VG682" s="150"/>
      <c r="VH682" s="150"/>
      <c r="VI682" s="150"/>
      <c r="VJ682" s="150"/>
      <c r="VK682" s="150"/>
      <c r="VL682" s="150"/>
      <c r="VM682" s="150"/>
      <c r="VN682" s="150"/>
      <c r="VO682" s="150"/>
      <c r="VP682" s="150"/>
      <c r="VQ682" s="150"/>
      <c r="VR682" s="150"/>
      <c r="VS682" s="150"/>
      <c r="VT682" s="150"/>
      <c r="VU682" s="150"/>
      <c r="VV682" s="150"/>
      <c r="VW682" s="150"/>
      <c r="VX682" s="150"/>
      <c r="VY682" s="150"/>
      <c r="VZ682" s="150"/>
      <c r="WA682" s="150"/>
      <c r="WB682" s="150"/>
      <c r="WC682" s="150"/>
      <c r="WD682" s="150"/>
      <c r="WE682" s="150"/>
      <c r="WF682" s="150"/>
      <c r="WG682" s="150"/>
      <c r="WH682" s="150"/>
      <c r="WI682" s="150"/>
      <c r="WJ682" s="150"/>
      <c r="WK682" s="150"/>
      <c r="WL682" s="150"/>
      <c r="WM682" s="150"/>
      <c r="WN682" s="150"/>
      <c r="WO682" s="150"/>
      <c r="WP682" s="150"/>
      <c r="WQ682" s="150"/>
      <c r="WR682" s="150"/>
      <c r="WS682" s="150"/>
      <c r="WT682" s="150"/>
      <c r="WU682" s="150"/>
      <c r="WV682" s="150"/>
      <c r="WW682" s="150"/>
      <c r="WX682" s="150"/>
      <c r="WY682" s="150"/>
      <c r="WZ682" s="150"/>
      <c r="XA682" s="150"/>
      <c r="XB682" s="150"/>
      <c r="XC682" s="150"/>
      <c r="XD682" s="150"/>
      <c r="XE682" s="150"/>
      <c r="XF682" s="150"/>
      <c r="XG682" s="150"/>
      <c r="XH682" s="150"/>
      <c r="XI682" s="150"/>
      <c r="XJ682" s="150"/>
      <c r="XK682" s="150"/>
      <c r="XL682" s="150"/>
      <c r="XM682" s="150"/>
      <c r="XN682" s="150"/>
      <c r="XO682" s="150"/>
      <c r="XP682" s="150"/>
      <c r="XQ682" s="150"/>
      <c r="XR682" s="150"/>
      <c r="XS682" s="150"/>
      <c r="XT682" s="150"/>
      <c r="XU682" s="150"/>
      <c r="XV682" s="150"/>
      <c r="XW682" s="150"/>
      <c r="XX682" s="150"/>
      <c r="XY682" s="150"/>
      <c r="XZ682" s="150"/>
      <c r="YA682" s="150"/>
      <c r="YB682" s="150"/>
      <c r="YC682" s="150"/>
      <c r="YD682" s="150"/>
      <c r="YE682" s="150"/>
      <c r="YF682" s="150"/>
      <c r="YG682" s="150"/>
      <c r="YH682" s="150"/>
      <c r="YI682" s="150"/>
      <c r="YJ682" s="150"/>
      <c r="YK682" s="150"/>
      <c r="YL682" s="150"/>
      <c r="YM682" s="150"/>
      <c r="YN682" s="150"/>
      <c r="YO682" s="150"/>
      <c r="YP682" s="150"/>
      <c r="YQ682" s="150"/>
      <c r="YR682" s="150"/>
      <c r="YS682" s="150"/>
      <c r="YT682" s="150"/>
      <c r="YU682" s="150"/>
      <c r="YV682" s="150"/>
      <c r="YW682" s="150"/>
      <c r="YX682" s="150"/>
      <c r="YY682" s="150"/>
      <c r="YZ682" s="150"/>
      <c r="ZA682" s="150"/>
      <c r="ZB682" s="150"/>
      <c r="ZC682" s="150"/>
      <c r="ZD682" s="150"/>
      <c r="ZE682" s="150"/>
      <c r="ZF682" s="150"/>
      <c r="ZG682" s="150"/>
      <c r="ZH682" s="150"/>
      <c r="ZI682" s="150"/>
      <c r="ZJ682" s="150"/>
      <c r="ZK682" s="150"/>
      <c r="ZL682" s="150"/>
      <c r="ZM682" s="150"/>
      <c r="ZN682" s="150"/>
      <c r="ZO682" s="150"/>
      <c r="ZP682" s="150"/>
      <c r="ZQ682" s="150"/>
      <c r="ZR682" s="150"/>
      <c r="ZS682" s="150"/>
      <c r="ZT682" s="150"/>
      <c r="ZU682" s="150"/>
      <c r="ZV682" s="150"/>
      <c r="ZW682" s="150"/>
      <c r="ZX682" s="150"/>
      <c r="ZY682" s="150"/>
      <c r="ZZ682" s="150"/>
      <c r="AAA682" s="150"/>
      <c r="AAB682" s="150"/>
      <c r="AAC682" s="150"/>
      <c r="AAD682" s="150"/>
      <c r="AAE682" s="150"/>
      <c r="AAF682" s="150"/>
      <c r="AAG682" s="150"/>
      <c r="AAH682" s="150"/>
      <c r="AAI682" s="150"/>
      <c r="AAJ682" s="150"/>
      <c r="AAK682" s="150"/>
      <c r="AAL682" s="150"/>
      <c r="AAM682" s="150"/>
      <c r="AAN682" s="150"/>
      <c r="AAO682" s="150"/>
      <c r="AAP682" s="150"/>
      <c r="AAQ682" s="150"/>
      <c r="AAR682" s="150"/>
      <c r="AAS682" s="150"/>
      <c r="AAT682" s="150"/>
      <c r="AAU682" s="150"/>
      <c r="AAV682" s="150"/>
      <c r="AAW682" s="150"/>
      <c r="AAX682" s="150"/>
      <c r="AAY682" s="150"/>
      <c r="AAZ682" s="150"/>
      <c r="ABA682" s="150"/>
      <c r="ABB682" s="150"/>
      <c r="ABC682" s="150"/>
      <c r="ABD682" s="150"/>
      <c r="ABE682" s="150"/>
      <c r="ABF682" s="150"/>
      <c r="ABG682" s="150"/>
      <c r="ABH682" s="150"/>
      <c r="ABI682" s="150"/>
      <c r="ABJ682" s="150"/>
      <c r="ABK682" s="150"/>
      <c r="ABL682" s="150"/>
      <c r="ABM682" s="150"/>
      <c r="ABN682" s="150"/>
      <c r="ABO682" s="150"/>
      <c r="ABP682" s="150"/>
      <c r="ABQ682" s="150"/>
      <c r="ABR682" s="150"/>
      <c r="ABS682" s="150"/>
      <c r="ABT682" s="150"/>
      <c r="ABU682" s="150"/>
      <c r="ABV682" s="150"/>
      <c r="ABW682" s="150"/>
      <c r="ABX682" s="150"/>
      <c r="ABY682" s="150"/>
      <c r="ABZ682" s="150"/>
      <c r="ACA682" s="150"/>
      <c r="ACB682" s="150"/>
      <c r="ACC682" s="150"/>
      <c r="ACD682" s="150"/>
      <c r="ACE682" s="150"/>
      <c r="ACF682" s="150"/>
      <c r="ACG682" s="150"/>
      <c r="ACH682" s="150"/>
      <c r="ACI682" s="150"/>
      <c r="ACJ682" s="150"/>
      <c r="ACK682" s="150"/>
      <c r="ACL682" s="150"/>
      <c r="ACM682" s="150"/>
      <c r="ACN682" s="150"/>
      <c r="ACO682" s="150"/>
      <c r="ACP682" s="150"/>
      <c r="ACQ682" s="150"/>
      <c r="ACR682" s="150"/>
      <c r="ACS682" s="150"/>
      <c r="ACT682" s="150"/>
      <c r="ACU682" s="150"/>
      <c r="ACV682" s="150"/>
      <c r="ACW682" s="150"/>
      <c r="ACX682" s="150"/>
      <c r="ACY682" s="150"/>
      <c r="ACZ682" s="150"/>
      <c r="ADA682" s="150"/>
      <c r="ADB682" s="150"/>
      <c r="ADC682" s="150"/>
      <c r="ADD682" s="150"/>
      <c r="ADE682" s="150"/>
      <c r="ADF682" s="150"/>
      <c r="ADG682" s="150"/>
      <c r="ADH682" s="150"/>
      <c r="ADI682" s="150"/>
      <c r="ADJ682" s="150"/>
      <c r="ADK682" s="150"/>
      <c r="ADL682" s="150"/>
      <c r="ADM682" s="150"/>
      <c r="ADN682" s="150"/>
      <c r="ADO682" s="150"/>
      <c r="ADP682" s="150"/>
      <c r="ADQ682" s="150"/>
      <c r="ADR682" s="150"/>
      <c r="ADS682" s="150"/>
      <c r="ADT682" s="150"/>
      <c r="ADU682" s="150"/>
      <c r="ADV682" s="150"/>
      <c r="ADW682" s="150"/>
      <c r="ADX682" s="150"/>
      <c r="ADY682" s="150"/>
      <c r="ADZ682" s="150"/>
      <c r="AEA682" s="150"/>
      <c r="AEB682" s="150"/>
      <c r="AEC682" s="150"/>
      <c r="AED682" s="150"/>
      <c r="AEE682" s="150"/>
      <c r="AEF682" s="150"/>
      <c r="AEG682" s="150"/>
      <c r="AEH682" s="150"/>
      <c r="AEI682" s="150"/>
      <c r="AEJ682" s="150"/>
      <c r="AEK682" s="150"/>
      <c r="AEL682" s="150"/>
      <c r="AEM682" s="150"/>
      <c r="AEN682" s="150"/>
      <c r="AEO682" s="150"/>
      <c r="AEP682" s="150"/>
      <c r="AEQ682" s="150"/>
      <c r="AER682" s="150"/>
      <c r="AES682" s="150"/>
      <c r="AET682" s="150"/>
      <c r="AEU682" s="150"/>
      <c r="AEV682" s="150"/>
      <c r="AEW682" s="150"/>
      <c r="AEX682" s="150"/>
      <c r="AEY682" s="150"/>
      <c r="AEZ682" s="150"/>
      <c r="AFA682" s="150"/>
      <c r="AFB682" s="150"/>
      <c r="AFC682" s="150"/>
      <c r="AFD682" s="150"/>
      <c r="AFE682" s="150"/>
      <c r="AFF682" s="150"/>
      <c r="AFG682" s="150"/>
      <c r="AFH682" s="150"/>
      <c r="AFI682" s="150"/>
      <c r="AFJ682" s="150"/>
      <c r="AFK682" s="150"/>
      <c r="AFL682" s="150"/>
      <c r="AFM682" s="150"/>
      <c r="AFN682" s="150"/>
      <c r="AFO682" s="150"/>
      <c r="AFP682" s="150"/>
      <c r="AFQ682" s="150"/>
      <c r="AFR682" s="150"/>
      <c r="AFS682" s="150"/>
      <c r="AFT682" s="150"/>
      <c r="AFU682" s="150"/>
      <c r="AFV682" s="150"/>
      <c r="AFW682" s="150"/>
      <c r="AFX682" s="150"/>
      <c r="AFY682" s="150"/>
      <c r="AFZ682" s="150"/>
      <c r="AGA682" s="150"/>
      <c r="AGB682" s="150"/>
      <c r="AGC682" s="150"/>
      <c r="AGD682" s="150"/>
      <c r="AGE682" s="150"/>
      <c r="AGF682" s="150"/>
      <c r="AGG682" s="150"/>
      <c r="AGH682" s="150"/>
      <c r="AGI682" s="150"/>
      <c r="AGJ682" s="150"/>
      <c r="AGK682" s="150"/>
      <c r="AGL682" s="150"/>
      <c r="AGM682" s="150"/>
      <c r="AGN682" s="150"/>
      <c r="AGO682" s="150"/>
      <c r="AGP682" s="150"/>
      <c r="AGQ682" s="150"/>
      <c r="AGR682" s="150"/>
      <c r="AGS682" s="150"/>
      <c r="AGT682" s="150"/>
      <c r="AGU682" s="150"/>
      <c r="AGV682" s="150"/>
      <c r="AGW682" s="150"/>
      <c r="AGX682" s="150"/>
      <c r="AGY682" s="150"/>
      <c r="AGZ682" s="150"/>
      <c r="AHA682" s="150"/>
      <c r="AHB682" s="150"/>
      <c r="AHC682" s="150"/>
      <c r="AHD682" s="150"/>
      <c r="AHE682" s="150"/>
      <c r="AHF682" s="150"/>
      <c r="AHG682" s="150"/>
      <c r="AHH682" s="150"/>
      <c r="AHI682" s="150"/>
      <c r="AHJ682" s="150"/>
      <c r="AHK682" s="150"/>
      <c r="AHL682" s="150"/>
      <c r="AHM682" s="150"/>
      <c r="AHN682" s="150"/>
      <c r="AHO682" s="150"/>
      <c r="AHP682" s="150"/>
      <c r="AHQ682" s="150"/>
      <c r="AHR682" s="150"/>
      <c r="AHS682" s="150"/>
      <c r="AHT682" s="150"/>
      <c r="AHU682" s="150"/>
      <c r="AHV682" s="150"/>
      <c r="AHW682" s="150"/>
      <c r="AHX682" s="150"/>
      <c r="AHY682" s="150"/>
      <c r="AHZ682" s="150"/>
      <c r="AIA682" s="150"/>
      <c r="AIB682" s="150"/>
      <c r="AIC682" s="150"/>
      <c r="AID682" s="150"/>
      <c r="AIE682" s="150"/>
      <c r="AIF682" s="150"/>
      <c r="AIG682" s="150"/>
      <c r="AIH682" s="150"/>
      <c r="AII682" s="150"/>
      <c r="AIJ682" s="150"/>
      <c r="AIK682" s="150"/>
      <c r="AIL682" s="150"/>
      <c r="AIM682" s="150"/>
      <c r="AIN682" s="150"/>
      <c r="AIO682" s="150"/>
      <c r="AIP682" s="150"/>
      <c r="AIQ682" s="150"/>
      <c r="AIR682" s="150"/>
      <c r="AIS682" s="150"/>
      <c r="AIT682" s="150"/>
      <c r="AIU682" s="150"/>
      <c r="AIV682" s="150"/>
      <c r="AIW682" s="150"/>
      <c r="AIX682" s="150"/>
      <c r="AIY682" s="150"/>
      <c r="AIZ682" s="150"/>
      <c r="AJA682" s="150"/>
      <c r="AJB682" s="150"/>
      <c r="AJC682" s="150"/>
      <c r="AJD682" s="150"/>
      <c r="AJE682" s="150"/>
      <c r="AJF682" s="150"/>
      <c r="AJG682" s="150"/>
      <c r="AJH682" s="150"/>
      <c r="AJI682" s="150"/>
      <c r="AJJ682" s="150"/>
      <c r="AJK682" s="150"/>
      <c r="AJL682" s="150"/>
      <c r="AJM682" s="150"/>
      <c r="AJN682" s="150"/>
      <c r="AJO682" s="150"/>
      <c r="AJP682" s="150"/>
      <c r="AJQ682" s="150"/>
      <c r="AJR682" s="150"/>
      <c r="AJS682" s="150"/>
      <c r="AJT682" s="150"/>
      <c r="AJU682" s="150"/>
      <c r="AJV682" s="150"/>
      <c r="AJW682" s="150"/>
      <c r="AJX682" s="150"/>
      <c r="AJY682" s="150"/>
      <c r="AJZ682" s="150"/>
      <c r="AKA682" s="150"/>
      <c r="AKB682" s="150"/>
      <c r="AKC682" s="150"/>
      <c r="AKD682" s="150"/>
      <c r="AKE682" s="150"/>
      <c r="AKF682" s="150"/>
      <c r="AKG682" s="150"/>
      <c r="AKH682" s="150"/>
      <c r="AKI682" s="150"/>
      <c r="AKJ682" s="150"/>
      <c r="AKK682" s="150"/>
      <c r="AKL682" s="150"/>
      <c r="AKM682" s="150"/>
      <c r="AKN682" s="150"/>
      <c r="AKO682" s="150"/>
      <c r="AKP682" s="150"/>
      <c r="AKQ682" s="150"/>
      <c r="AKR682" s="150"/>
      <c r="AKS682" s="150"/>
      <c r="AKT682" s="150"/>
      <c r="AKU682" s="150"/>
      <c r="AKV682" s="150"/>
      <c r="AKW682" s="150"/>
      <c r="AKX682" s="150"/>
      <c r="AKY682" s="150"/>
      <c r="AKZ682" s="150"/>
      <c r="ALA682" s="150"/>
      <c r="ALB682" s="150"/>
      <c r="ALC682" s="150"/>
      <c r="ALD682" s="150"/>
      <c r="ALE682" s="150"/>
      <c r="ALF682" s="150"/>
      <c r="ALG682" s="150"/>
      <c r="ALH682" s="150"/>
      <c r="ALI682" s="150"/>
      <c r="ALJ682" s="150"/>
      <c r="ALK682" s="150"/>
      <c r="ALL682" s="150"/>
      <c r="ALM682" s="150"/>
      <c r="ALN682" s="150"/>
      <c r="ALO682" s="150"/>
      <c r="ALP682" s="150"/>
      <c r="ALQ682" s="150"/>
      <c r="ALR682" s="150"/>
      <c r="ALS682" s="150"/>
      <c r="ALT682" s="150"/>
      <c r="ALU682" s="150"/>
      <c r="ALV682" s="150"/>
      <c r="ALW682" s="150"/>
      <c r="ALX682" s="150"/>
      <c r="ALY682" s="150"/>
      <c r="ALZ682" s="150"/>
      <c r="AMA682" s="150"/>
      <c r="AMB682" s="150"/>
      <c r="AMC682" s="150"/>
      <c r="AMD682" s="150"/>
      <c r="AME682" s="150"/>
      <c r="AMF682" s="150"/>
      <c r="AMG682" s="150"/>
      <c r="AMH682" s="150"/>
      <c r="AMI682" s="150"/>
      <c r="AMJ682" s="150"/>
      <c r="AMK682" s="150"/>
      <c r="AML682" s="559"/>
    </row>
    <row r="683" spans="1:1026" s="155" customFormat="1" x14ac:dyDescent="0.25">
      <c r="A683" s="295" t="s">
        <v>1874</v>
      </c>
      <c r="B683" s="257">
        <v>683</v>
      </c>
      <c r="C683" s="295" t="s">
        <v>27578</v>
      </c>
      <c r="D683" s="295" t="s">
        <v>4197</v>
      </c>
      <c r="E683" s="295"/>
      <c r="F683" s="299">
        <v>2</v>
      </c>
      <c r="G683" s="299">
        <v>3</v>
      </c>
      <c r="H683" s="299">
        <v>2</v>
      </c>
      <c r="I683" s="489" t="s">
        <v>750</v>
      </c>
      <c r="J683" s="296"/>
      <c r="K683" s="296"/>
      <c r="L683" s="296"/>
      <c r="M683" s="296"/>
      <c r="N683" s="296"/>
      <c r="O683" s="296"/>
      <c r="P683" s="296"/>
      <c r="Q683" s="296">
        <v>1</v>
      </c>
      <c r="R683" s="296"/>
      <c r="S683" s="296"/>
      <c r="T683" s="296"/>
      <c r="U683" s="296"/>
      <c r="V683" s="296"/>
      <c r="W683" s="283">
        <f t="shared" si="304"/>
        <v>100</v>
      </c>
      <c r="X683" s="283">
        <f t="shared" si="305"/>
        <v>100</v>
      </c>
      <c r="Y683" s="283">
        <f t="shared" si="312"/>
        <v>100</v>
      </c>
      <c r="Z683" s="283">
        <f t="shared" si="306"/>
        <v>10</v>
      </c>
      <c r="AA683" s="283">
        <f t="shared" si="307"/>
        <v>1</v>
      </c>
      <c r="AB683" s="287">
        <f t="shared" si="314"/>
        <v>100</v>
      </c>
      <c r="AC683" s="287">
        <f t="shared" si="315"/>
        <v>100</v>
      </c>
      <c r="AD683" s="287">
        <f t="shared" si="310"/>
        <v>100</v>
      </c>
      <c r="AE683" s="284">
        <f t="shared" si="313"/>
        <v>100</v>
      </c>
      <c r="AF683" s="284">
        <f t="shared" si="302"/>
        <v>100</v>
      </c>
      <c r="AG683" s="268">
        <f t="shared" si="311"/>
        <v>100</v>
      </c>
      <c r="AH683" s="268">
        <f t="shared" si="300"/>
        <v>100</v>
      </c>
      <c r="AI683" s="268">
        <f t="shared" si="297"/>
        <v>100</v>
      </c>
      <c r="AJ683" s="268">
        <f t="shared" si="301"/>
        <v>100</v>
      </c>
      <c r="AK683" s="489" t="s">
        <v>750</v>
      </c>
      <c r="AL683" s="295">
        <v>1</v>
      </c>
      <c r="AM683" s="295">
        <v>1</v>
      </c>
      <c r="AN683" s="499"/>
      <c r="AO683" s="296">
        <v>100</v>
      </c>
      <c r="AP683" s="296">
        <v>100</v>
      </c>
      <c r="AQ683" s="295"/>
      <c r="AR683" s="356" t="s">
        <v>6231</v>
      </c>
      <c r="AS683" s="356"/>
      <c r="AT683" s="295"/>
      <c r="AU683" s="295"/>
    </row>
    <row r="684" spans="1:1026" s="155" customFormat="1" x14ac:dyDescent="0.25">
      <c r="A684" s="295" t="s">
        <v>27579</v>
      </c>
      <c r="B684" s="257">
        <v>684</v>
      </c>
      <c r="C684" s="295" t="s">
        <v>27581</v>
      </c>
      <c r="D684" s="295" t="s">
        <v>27580</v>
      </c>
      <c r="E684" s="295"/>
      <c r="F684" s="299"/>
      <c r="G684" s="299"/>
      <c r="H684" s="299"/>
      <c r="I684" s="489" t="s">
        <v>750</v>
      </c>
      <c r="J684" s="296"/>
      <c r="K684" s="296"/>
      <c r="L684" s="296"/>
      <c r="M684" s="296"/>
      <c r="N684" s="296"/>
      <c r="O684" s="296"/>
      <c r="P684" s="296"/>
      <c r="Q684" s="296">
        <v>2</v>
      </c>
      <c r="R684" s="296"/>
      <c r="S684" s="296"/>
      <c r="T684" s="296"/>
      <c r="U684" s="296"/>
      <c r="V684" s="296"/>
      <c r="W684" s="283">
        <f t="shared" si="304"/>
        <v>100</v>
      </c>
      <c r="X684" s="283">
        <f t="shared" si="305"/>
        <v>100</v>
      </c>
      <c r="Y684" s="283">
        <f t="shared" si="312"/>
        <v>100</v>
      </c>
      <c r="Z684" s="283">
        <f t="shared" si="306"/>
        <v>100</v>
      </c>
      <c r="AA684" s="283">
        <f t="shared" si="307"/>
        <v>10</v>
      </c>
      <c r="AB684" s="287">
        <f t="shared" si="314"/>
        <v>100</v>
      </c>
      <c r="AC684" s="287">
        <f t="shared" si="315"/>
        <v>100</v>
      </c>
      <c r="AD684" s="287">
        <f t="shared" si="310"/>
        <v>100</v>
      </c>
      <c r="AE684" s="284">
        <f t="shared" si="313"/>
        <v>100</v>
      </c>
      <c r="AF684" s="284">
        <f t="shared" si="302"/>
        <v>100</v>
      </c>
      <c r="AG684" s="268">
        <f t="shared" si="311"/>
        <v>100</v>
      </c>
      <c r="AH684" s="268">
        <f t="shared" si="300"/>
        <v>100</v>
      </c>
      <c r="AI684" s="268">
        <f t="shared" si="297"/>
        <v>100</v>
      </c>
      <c r="AJ684" s="268">
        <f t="shared" si="301"/>
        <v>100</v>
      </c>
      <c r="AK684" s="489" t="s">
        <v>750</v>
      </c>
      <c r="AL684" s="295">
        <v>1</v>
      </c>
      <c r="AM684" s="295">
        <v>1</v>
      </c>
      <c r="AN684" s="499"/>
      <c r="AO684" s="296"/>
      <c r="AP684" s="296"/>
      <c r="AQ684" s="295"/>
      <c r="AR684" s="356" t="s">
        <v>6231</v>
      </c>
      <c r="AS684" s="356"/>
      <c r="AT684" s="295"/>
      <c r="AU684" s="295"/>
    </row>
    <row r="685" spans="1:1026" s="155" customFormat="1" x14ac:dyDescent="0.25">
      <c r="A685" s="295" t="s">
        <v>4898</v>
      </c>
      <c r="B685" s="257">
        <v>685</v>
      </c>
      <c r="C685" s="295" t="s">
        <v>27582</v>
      </c>
      <c r="D685" s="295" t="s">
        <v>4900</v>
      </c>
      <c r="E685" s="295"/>
      <c r="F685" s="299"/>
      <c r="G685" s="299"/>
      <c r="H685" s="299"/>
      <c r="I685" s="489" t="s">
        <v>750</v>
      </c>
      <c r="J685" s="296"/>
      <c r="K685" s="296"/>
      <c r="L685" s="296"/>
      <c r="M685" s="296"/>
      <c r="N685" s="296"/>
      <c r="O685" s="296"/>
      <c r="P685" s="296"/>
      <c r="Q685" s="296">
        <v>3</v>
      </c>
      <c r="R685" s="296"/>
      <c r="S685" s="296"/>
      <c r="T685" s="296"/>
      <c r="U685" s="296"/>
      <c r="V685" s="296"/>
      <c r="W685" s="283">
        <f t="shared" si="304"/>
        <v>100</v>
      </c>
      <c r="X685" s="283">
        <f t="shared" si="305"/>
        <v>100</v>
      </c>
      <c r="Y685" s="283">
        <f t="shared" si="312"/>
        <v>100</v>
      </c>
      <c r="Z685" s="283">
        <f t="shared" si="306"/>
        <v>100</v>
      </c>
      <c r="AA685" s="283">
        <f t="shared" si="307"/>
        <v>100</v>
      </c>
      <c r="AB685" s="287">
        <f t="shared" si="314"/>
        <v>100</v>
      </c>
      <c r="AC685" s="287">
        <f t="shared" si="315"/>
        <v>100</v>
      </c>
      <c r="AD685" s="287">
        <f t="shared" si="310"/>
        <v>100</v>
      </c>
      <c r="AE685" s="284">
        <f t="shared" si="313"/>
        <v>100</v>
      </c>
      <c r="AF685" s="284">
        <f t="shared" si="302"/>
        <v>100</v>
      </c>
      <c r="AG685" s="268">
        <f t="shared" si="311"/>
        <v>100</v>
      </c>
      <c r="AH685" s="268">
        <f t="shared" si="300"/>
        <v>100</v>
      </c>
      <c r="AI685" s="268">
        <f t="shared" si="297"/>
        <v>100</v>
      </c>
      <c r="AJ685" s="268">
        <f t="shared" si="301"/>
        <v>100</v>
      </c>
      <c r="AK685" s="489" t="s">
        <v>750</v>
      </c>
      <c r="AL685" s="295">
        <v>1</v>
      </c>
      <c r="AM685" s="295">
        <v>1</v>
      </c>
      <c r="AN685" s="499"/>
      <c r="AO685" s="296"/>
      <c r="AP685" s="296"/>
      <c r="AQ685" s="295"/>
      <c r="AR685" s="356" t="s">
        <v>6231</v>
      </c>
      <c r="AS685" s="356"/>
      <c r="AT685" s="295"/>
      <c r="AU685" s="295"/>
    </row>
    <row r="686" spans="1:1026" s="155" customFormat="1" x14ac:dyDescent="0.25">
      <c r="A686" s="295" t="s">
        <v>27583</v>
      </c>
      <c r="B686" s="257">
        <v>686</v>
      </c>
      <c r="C686" s="295" t="s">
        <v>27595</v>
      </c>
      <c r="D686" s="295" t="s">
        <v>27584</v>
      </c>
      <c r="E686" s="295"/>
      <c r="F686" s="299">
        <v>3</v>
      </c>
      <c r="G686" s="299">
        <v>1</v>
      </c>
      <c r="H686" s="299"/>
      <c r="I686" s="489" t="s">
        <v>750</v>
      </c>
      <c r="J686" s="296"/>
      <c r="K686" s="296"/>
      <c r="L686" s="296"/>
      <c r="M686" s="296"/>
      <c r="N686" s="296"/>
      <c r="O686" s="296"/>
      <c r="P686" s="296"/>
      <c r="Q686" s="296">
        <v>4</v>
      </c>
      <c r="R686" s="296"/>
      <c r="S686" s="296"/>
      <c r="T686" s="296"/>
      <c r="U686" s="296"/>
      <c r="V686" s="296"/>
      <c r="W686" s="283">
        <f t="shared" si="304"/>
        <v>100</v>
      </c>
      <c r="X686" s="283">
        <f t="shared" si="305"/>
        <v>100</v>
      </c>
      <c r="Y686" s="283">
        <f t="shared" si="312"/>
        <v>100</v>
      </c>
      <c r="Z686" s="283">
        <f t="shared" si="306"/>
        <v>100</v>
      </c>
      <c r="AA686" s="283">
        <f t="shared" si="307"/>
        <v>100</v>
      </c>
      <c r="AB686" s="287">
        <f t="shared" si="314"/>
        <v>100</v>
      </c>
      <c r="AC686" s="287">
        <f t="shared" si="315"/>
        <v>100</v>
      </c>
      <c r="AD686" s="287">
        <f t="shared" si="310"/>
        <v>100</v>
      </c>
      <c r="AE686" s="284">
        <f t="shared" si="313"/>
        <v>100</v>
      </c>
      <c r="AF686" s="284">
        <f t="shared" si="302"/>
        <v>100</v>
      </c>
      <c r="AG686" s="268">
        <f t="shared" si="311"/>
        <v>100</v>
      </c>
      <c r="AH686" s="268">
        <f t="shared" si="300"/>
        <v>100</v>
      </c>
      <c r="AI686" s="268">
        <f t="shared" si="297"/>
        <v>100</v>
      </c>
      <c r="AJ686" s="268">
        <f t="shared" si="301"/>
        <v>100</v>
      </c>
      <c r="AK686" s="489" t="s">
        <v>750</v>
      </c>
      <c r="AL686" s="295"/>
      <c r="AM686" s="295"/>
      <c r="AN686" s="499"/>
      <c r="AO686" s="296"/>
      <c r="AP686" s="296"/>
      <c r="AQ686" s="295"/>
      <c r="AR686" s="356" t="s">
        <v>6231</v>
      </c>
      <c r="AS686" s="356"/>
      <c r="AT686" s="295"/>
      <c r="AU686" s="295"/>
    </row>
    <row r="687" spans="1:1026" s="155" customFormat="1" x14ac:dyDescent="0.25">
      <c r="A687" s="295" t="s">
        <v>10847</v>
      </c>
      <c r="B687" s="257">
        <v>687</v>
      </c>
      <c r="C687" s="295" t="s">
        <v>27596</v>
      </c>
      <c r="D687" s="295" t="s">
        <v>10846</v>
      </c>
      <c r="E687" s="295"/>
      <c r="F687" s="299">
        <v>2</v>
      </c>
      <c r="G687" s="299">
        <v>1</v>
      </c>
      <c r="H687" s="299"/>
      <c r="I687" s="489" t="s">
        <v>750</v>
      </c>
      <c r="J687" s="296"/>
      <c r="K687" s="296"/>
      <c r="L687" s="296"/>
      <c r="M687" s="296"/>
      <c r="N687" s="296"/>
      <c r="O687" s="296"/>
      <c r="P687" s="296"/>
      <c r="Q687" s="296">
        <v>5</v>
      </c>
      <c r="R687" s="296"/>
      <c r="S687" s="296"/>
      <c r="T687" s="296"/>
      <c r="U687" s="296"/>
      <c r="V687" s="296"/>
      <c r="W687" s="283">
        <f t="shared" si="304"/>
        <v>100</v>
      </c>
      <c r="X687" s="283">
        <f t="shared" si="305"/>
        <v>100</v>
      </c>
      <c r="Y687" s="283">
        <f t="shared" si="312"/>
        <v>100</v>
      </c>
      <c r="Z687" s="283">
        <f t="shared" si="306"/>
        <v>100</v>
      </c>
      <c r="AA687" s="283">
        <f t="shared" si="307"/>
        <v>100</v>
      </c>
      <c r="AB687" s="287">
        <f t="shared" si="314"/>
        <v>100</v>
      </c>
      <c r="AC687" s="287">
        <f t="shared" si="315"/>
        <v>100</v>
      </c>
      <c r="AD687" s="287">
        <f t="shared" si="310"/>
        <v>100</v>
      </c>
      <c r="AE687" s="284">
        <f t="shared" si="313"/>
        <v>100</v>
      </c>
      <c r="AF687" s="284">
        <f t="shared" si="302"/>
        <v>100</v>
      </c>
      <c r="AG687" s="268">
        <f t="shared" si="311"/>
        <v>100</v>
      </c>
      <c r="AH687" s="268">
        <f t="shared" si="300"/>
        <v>100</v>
      </c>
      <c r="AI687" s="268">
        <f t="shared" si="297"/>
        <v>100</v>
      </c>
      <c r="AJ687" s="268">
        <f t="shared" si="301"/>
        <v>100</v>
      </c>
      <c r="AK687" s="489" t="s">
        <v>750</v>
      </c>
      <c r="AL687" s="295">
        <v>1</v>
      </c>
      <c r="AM687" s="295"/>
      <c r="AN687" s="499"/>
      <c r="AO687" s="296"/>
      <c r="AP687" s="296"/>
      <c r="AQ687" s="295"/>
      <c r="AR687" s="356" t="s">
        <v>6231</v>
      </c>
      <c r="AS687" s="356"/>
      <c r="AT687" s="295"/>
      <c r="AU687" s="295"/>
    </row>
    <row r="688" spans="1:1026" s="155" customFormat="1" x14ac:dyDescent="0.25">
      <c r="A688" s="295" t="s">
        <v>27528</v>
      </c>
      <c r="B688" s="257">
        <v>688</v>
      </c>
      <c r="C688" s="295" t="s">
        <v>27529</v>
      </c>
      <c r="D688" s="411" t="s">
        <v>27612</v>
      </c>
      <c r="E688" s="295"/>
      <c r="F688" s="299"/>
      <c r="G688" s="299"/>
      <c r="H688" s="299"/>
      <c r="I688" s="489" t="s">
        <v>750</v>
      </c>
      <c r="J688" s="296"/>
      <c r="K688" s="296"/>
      <c r="L688" s="296"/>
      <c r="M688" s="296"/>
      <c r="N688" s="296"/>
      <c r="O688" s="296"/>
      <c r="P688" s="296"/>
      <c r="Q688" s="296"/>
      <c r="R688" s="296"/>
      <c r="S688" s="296"/>
      <c r="T688" s="296"/>
      <c r="U688" s="296"/>
      <c r="V688" s="296"/>
      <c r="W688" s="283">
        <f t="shared" si="304"/>
        <v>100</v>
      </c>
      <c r="X688" s="283">
        <f t="shared" si="305"/>
        <v>100</v>
      </c>
      <c r="Y688" s="283">
        <f t="shared" si="312"/>
        <v>100</v>
      </c>
      <c r="Z688" s="283">
        <f t="shared" si="306"/>
        <v>100</v>
      </c>
      <c r="AA688" s="283">
        <f t="shared" si="307"/>
        <v>100</v>
      </c>
      <c r="AB688" s="287">
        <f t="shared" si="314"/>
        <v>100</v>
      </c>
      <c r="AC688" s="287">
        <f t="shared" si="315"/>
        <v>100</v>
      </c>
      <c r="AD688" s="287">
        <f t="shared" si="310"/>
        <v>100</v>
      </c>
      <c r="AE688" s="284">
        <f t="shared" si="313"/>
        <v>100</v>
      </c>
      <c r="AF688" s="284">
        <f t="shared" si="302"/>
        <v>100</v>
      </c>
      <c r="AG688" s="268">
        <f t="shared" si="311"/>
        <v>100</v>
      </c>
      <c r="AH688" s="268">
        <f t="shared" si="300"/>
        <v>100</v>
      </c>
      <c r="AI688" s="268">
        <f t="shared" si="297"/>
        <v>100</v>
      </c>
      <c r="AJ688" s="268">
        <f t="shared" si="301"/>
        <v>100</v>
      </c>
      <c r="AK688" s="489" t="s">
        <v>750</v>
      </c>
      <c r="AL688" s="295"/>
      <c r="AM688" s="295"/>
      <c r="AN688" s="499"/>
      <c r="AO688" s="296"/>
      <c r="AP688" s="296"/>
      <c r="AQ688" s="295"/>
      <c r="AR688" s="356" t="s">
        <v>31789</v>
      </c>
      <c r="AS688" s="295"/>
      <c r="AT688" s="295"/>
      <c r="AU688" s="295"/>
    </row>
    <row r="689" spans="1:1026" s="155" customFormat="1" x14ac:dyDescent="0.25">
      <c r="A689" s="295" t="s">
        <v>2182</v>
      </c>
      <c r="B689" s="257">
        <v>689</v>
      </c>
      <c r="C689" s="295" t="s">
        <v>27533</v>
      </c>
      <c r="D689" s="295" t="s">
        <v>4878</v>
      </c>
      <c r="E689" s="295"/>
      <c r="F689" s="299">
        <v>3</v>
      </c>
      <c r="G689" s="299">
        <v>4</v>
      </c>
      <c r="H689" s="299"/>
      <c r="I689" s="489" t="s">
        <v>750</v>
      </c>
      <c r="J689" s="296">
        <v>2</v>
      </c>
      <c r="K689" s="296"/>
      <c r="L689" s="296"/>
      <c r="M689" s="296"/>
      <c r="N689" s="296"/>
      <c r="O689" s="296"/>
      <c r="P689" s="296">
        <v>335</v>
      </c>
      <c r="Q689" s="296"/>
      <c r="R689" s="296">
        <v>2</v>
      </c>
      <c r="S689" s="296"/>
      <c r="T689" s="296"/>
      <c r="U689" s="296"/>
      <c r="V689" s="296"/>
      <c r="W689" s="283">
        <f t="shared" si="304"/>
        <v>100</v>
      </c>
      <c r="X689" s="283">
        <f t="shared" si="305"/>
        <v>100</v>
      </c>
      <c r="Y689" s="283">
        <f t="shared" si="312"/>
        <v>20</v>
      </c>
      <c r="Z689" s="283">
        <f t="shared" si="306"/>
        <v>100</v>
      </c>
      <c r="AA689" s="283">
        <f t="shared" si="307"/>
        <v>100</v>
      </c>
      <c r="AB689" s="287">
        <f t="shared" si="314"/>
        <v>1</v>
      </c>
      <c r="AC689" s="287">
        <f t="shared" si="315"/>
        <v>100</v>
      </c>
      <c r="AD689" s="287">
        <f t="shared" si="310"/>
        <v>100</v>
      </c>
      <c r="AE689" s="284">
        <f t="shared" si="313"/>
        <v>100</v>
      </c>
      <c r="AF689" s="284">
        <f t="shared" si="302"/>
        <v>100</v>
      </c>
      <c r="AG689" s="268">
        <f t="shared" si="311"/>
        <v>100</v>
      </c>
      <c r="AH689" s="268">
        <f t="shared" si="300"/>
        <v>10</v>
      </c>
      <c r="AI689" s="268">
        <f t="shared" si="297"/>
        <v>100</v>
      </c>
      <c r="AJ689" s="268">
        <f t="shared" si="301"/>
        <v>100</v>
      </c>
      <c r="AK689" s="489" t="s">
        <v>750</v>
      </c>
      <c r="AL689" s="299">
        <v>1</v>
      </c>
      <c r="AM689" s="299">
        <v>1</v>
      </c>
      <c r="AN689" s="499"/>
      <c r="AO689" s="296"/>
      <c r="AP689" s="296"/>
      <c r="AQ689" s="295"/>
      <c r="AR689" s="356" t="s">
        <v>6231</v>
      </c>
      <c r="AS689" s="356"/>
      <c r="AT689" s="295"/>
      <c r="AU689" s="295"/>
      <c r="AW689" s="150"/>
      <c r="AX689" s="150"/>
      <c r="AY689" s="150"/>
      <c r="AZ689" s="150"/>
      <c r="BA689" s="150"/>
      <c r="BB689" s="150"/>
      <c r="BC689" s="150"/>
      <c r="BD689" s="150"/>
      <c r="BE689" s="150"/>
      <c r="BF689" s="150"/>
      <c r="BG689" s="150"/>
      <c r="BH689" s="150"/>
      <c r="BI689" s="150"/>
      <c r="BJ689" s="150"/>
      <c r="BK689" s="150"/>
      <c r="BL689" s="150"/>
      <c r="BM689" s="150"/>
      <c r="BN689" s="150"/>
      <c r="BO689" s="150"/>
      <c r="BP689" s="150"/>
      <c r="BQ689" s="150"/>
      <c r="BR689" s="150"/>
      <c r="BS689" s="150"/>
      <c r="BT689" s="150"/>
      <c r="BU689" s="150"/>
      <c r="BV689" s="150"/>
      <c r="BW689" s="150"/>
      <c r="BX689" s="150"/>
      <c r="BY689" s="150"/>
      <c r="BZ689" s="150"/>
      <c r="CA689" s="150"/>
      <c r="CB689" s="150"/>
      <c r="CC689" s="150"/>
      <c r="CD689" s="150"/>
      <c r="CE689" s="150"/>
      <c r="CF689" s="150"/>
      <c r="CG689" s="150"/>
      <c r="CH689" s="150"/>
      <c r="CI689" s="150"/>
      <c r="CJ689" s="150"/>
      <c r="CK689" s="150"/>
      <c r="CL689" s="150"/>
      <c r="CM689" s="150"/>
      <c r="CN689" s="150"/>
      <c r="CO689" s="150"/>
      <c r="CP689" s="150"/>
      <c r="CQ689" s="150"/>
      <c r="CR689" s="150"/>
      <c r="CS689" s="150"/>
      <c r="CT689" s="150"/>
      <c r="CU689" s="150"/>
      <c r="CV689" s="150"/>
      <c r="CW689" s="150"/>
      <c r="CX689" s="150"/>
      <c r="CY689" s="150"/>
      <c r="CZ689" s="150"/>
      <c r="DA689" s="150"/>
      <c r="DB689" s="150"/>
      <c r="DC689" s="150"/>
      <c r="DD689" s="150"/>
      <c r="DE689" s="150"/>
      <c r="DF689" s="150"/>
      <c r="DG689" s="150"/>
      <c r="DH689" s="150"/>
      <c r="DI689" s="150"/>
      <c r="DJ689" s="150"/>
      <c r="DK689" s="150"/>
      <c r="DL689" s="150"/>
      <c r="DM689" s="150"/>
      <c r="DN689" s="150"/>
      <c r="DO689" s="150"/>
      <c r="DP689" s="150"/>
      <c r="DQ689" s="150"/>
      <c r="DR689" s="150"/>
      <c r="DS689" s="150"/>
      <c r="DT689" s="150"/>
      <c r="DU689" s="150"/>
      <c r="DV689" s="150"/>
      <c r="DW689" s="150"/>
      <c r="DX689" s="150"/>
      <c r="DY689" s="150"/>
      <c r="DZ689" s="150"/>
      <c r="EA689" s="150"/>
      <c r="EB689" s="150"/>
      <c r="EC689" s="150"/>
      <c r="ED689" s="150"/>
      <c r="EE689" s="150"/>
      <c r="EF689" s="150"/>
      <c r="EG689" s="150"/>
      <c r="EH689" s="150"/>
      <c r="EI689" s="150"/>
      <c r="EJ689" s="150"/>
      <c r="EK689" s="150"/>
      <c r="EL689" s="150"/>
      <c r="EM689" s="150"/>
      <c r="EN689" s="150"/>
      <c r="EO689" s="150"/>
      <c r="EP689" s="150"/>
      <c r="EQ689" s="150"/>
      <c r="ER689" s="150"/>
      <c r="ES689" s="150"/>
      <c r="ET689" s="150"/>
      <c r="EU689" s="150"/>
      <c r="EV689" s="150"/>
      <c r="EW689" s="150"/>
      <c r="EX689" s="150"/>
      <c r="EY689" s="150"/>
      <c r="EZ689" s="150"/>
      <c r="FA689" s="150"/>
      <c r="FB689" s="150"/>
      <c r="FC689" s="150"/>
      <c r="FD689" s="150"/>
      <c r="FE689" s="150"/>
      <c r="FF689" s="150"/>
      <c r="FG689" s="150"/>
      <c r="FH689" s="150"/>
      <c r="FI689" s="150"/>
      <c r="FJ689" s="150"/>
      <c r="FK689" s="150"/>
      <c r="FL689" s="150"/>
      <c r="FM689" s="150"/>
      <c r="FN689" s="150"/>
      <c r="FO689" s="150"/>
      <c r="FP689" s="150"/>
      <c r="FQ689" s="150"/>
      <c r="FR689" s="150"/>
      <c r="FS689" s="150"/>
      <c r="FT689" s="150"/>
      <c r="FU689" s="150"/>
      <c r="FV689" s="150"/>
      <c r="FW689" s="150"/>
      <c r="FX689" s="150"/>
      <c r="FY689" s="150"/>
      <c r="FZ689" s="150"/>
      <c r="GA689" s="150"/>
      <c r="GB689" s="150"/>
      <c r="GC689" s="150"/>
      <c r="GD689" s="150"/>
      <c r="GE689" s="150"/>
      <c r="GF689" s="150"/>
      <c r="GG689" s="150"/>
      <c r="GH689" s="150"/>
      <c r="GI689" s="150"/>
      <c r="GJ689" s="150"/>
      <c r="GK689" s="150"/>
      <c r="GL689" s="150"/>
      <c r="GM689" s="150"/>
      <c r="GN689" s="150"/>
      <c r="GO689" s="150"/>
      <c r="GP689" s="150"/>
      <c r="GQ689" s="150"/>
      <c r="GR689" s="150"/>
      <c r="GS689" s="150"/>
      <c r="GT689" s="150"/>
      <c r="GU689" s="150"/>
      <c r="GV689" s="150"/>
      <c r="GW689" s="150"/>
      <c r="GX689" s="150"/>
      <c r="GY689" s="150"/>
      <c r="GZ689" s="150"/>
      <c r="HA689" s="150"/>
      <c r="HB689" s="150"/>
      <c r="HC689" s="150"/>
      <c r="HD689" s="150"/>
      <c r="HE689" s="150"/>
      <c r="HF689" s="150"/>
      <c r="HG689" s="150"/>
      <c r="HH689" s="150"/>
      <c r="HI689" s="150"/>
      <c r="HJ689" s="150"/>
      <c r="HK689" s="150"/>
      <c r="HL689" s="150"/>
      <c r="HM689" s="150"/>
      <c r="HN689" s="150"/>
      <c r="HO689" s="150"/>
      <c r="HP689" s="150"/>
      <c r="HQ689" s="150"/>
      <c r="HR689" s="150"/>
      <c r="HS689" s="150"/>
      <c r="HT689" s="150"/>
      <c r="HU689" s="150"/>
      <c r="HV689" s="150"/>
      <c r="HW689" s="150"/>
      <c r="HX689" s="150"/>
      <c r="HY689" s="150"/>
      <c r="HZ689" s="150"/>
      <c r="IA689" s="150"/>
      <c r="IB689" s="150"/>
      <c r="IC689" s="150"/>
      <c r="ID689" s="150"/>
      <c r="IE689" s="150"/>
      <c r="IF689" s="150"/>
      <c r="IG689" s="150"/>
      <c r="IH689" s="150"/>
      <c r="II689" s="150"/>
      <c r="IJ689" s="150"/>
      <c r="IK689" s="150"/>
      <c r="IL689" s="150"/>
      <c r="IM689" s="150"/>
      <c r="IN689" s="150"/>
      <c r="IO689" s="150"/>
      <c r="IP689" s="150"/>
      <c r="IQ689" s="150"/>
      <c r="IR689" s="150"/>
      <c r="IS689" s="150"/>
      <c r="IT689" s="150"/>
      <c r="IU689" s="150"/>
      <c r="IV689" s="150"/>
      <c r="IW689" s="150"/>
      <c r="IX689" s="150"/>
      <c r="IY689" s="150"/>
      <c r="IZ689" s="150"/>
      <c r="JA689" s="150"/>
      <c r="JB689" s="150"/>
      <c r="JC689" s="150"/>
      <c r="JD689" s="150"/>
      <c r="JE689" s="150"/>
      <c r="JF689" s="150"/>
      <c r="JG689" s="150"/>
      <c r="JH689" s="150"/>
      <c r="JI689" s="150"/>
      <c r="JJ689" s="150"/>
      <c r="JK689" s="150"/>
      <c r="JL689" s="150"/>
      <c r="JM689" s="150"/>
      <c r="JN689" s="150"/>
      <c r="JO689" s="150"/>
      <c r="JP689" s="150"/>
      <c r="JQ689" s="150"/>
      <c r="JR689" s="150"/>
      <c r="JS689" s="150"/>
      <c r="JT689" s="150"/>
      <c r="JU689" s="150"/>
      <c r="JV689" s="150"/>
      <c r="JW689" s="150"/>
      <c r="JX689" s="150"/>
      <c r="JY689" s="150"/>
      <c r="JZ689" s="150"/>
      <c r="KA689" s="150"/>
      <c r="KB689" s="150"/>
      <c r="KC689" s="150"/>
      <c r="KD689" s="150"/>
      <c r="KE689" s="150"/>
      <c r="KF689" s="150"/>
      <c r="KG689" s="150"/>
      <c r="KH689" s="150"/>
      <c r="KI689" s="150"/>
      <c r="KJ689" s="150"/>
      <c r="KK689" s="150"/>
      <c r="KL689" s="150"/>
      <c r="KM689" s="150"/>
      <c r="KN689" s="150"/>
      <c r="KO689" s="150"/>
      <c r="KP689" s="150"/>
      <c r="KQ689" s="150"/>
      <c r="KR689" s="150"/>
      <c r="KS689" s="150"/>
      <c r="KT689" s="150"/>
      <c r="KU689" s="150"/>
      <c r="KV689" s="150"/>
      <c r="KW689" s="150"/>
      <c r="KX689" s="150"/>
      <c r="KY689" s="150"/>
      <c r="KZ689" s="150"/>
      <c r="LA689" s="150"/>
      <c r="LB689" s="150"/>
      <c r="LC689" s="150"/>
      <c r="LD689" s="150"/>
      <c r="LE689" s="150"/>
      <c r="LF689" s="150"/>
      <c r="LG689" s="150"/>
      <c r="LH689" s="150"/>
      <c r="LI689" s="150"/>
      <c r="LJ689" s="150"/>
      <c r="LK689" s="150"/>
      <c r="LL689" s="150"/>
      <c r="LM689" s="150"/>
      <c r="LN689" s="150"/>
      <c r="LO689" s="150"/>
      <c r="LP689" s="150"/>
      <c r="LQ689" s="150"/>
      <c r="LR689" s="150"/>
      <c r="LS689" s="150"/>
      <c r="LT689" s="150"/>
      <c r="LU689" s="150"/>
      <c r="LV689" s="150"/>
      <c r="LW689" s="150"/>
      <c r="LX689" s="150"/>
      <c r="LY689" s="150"/>
      <c r="LZ689" s="150"/>
      <c r="MA689" s="150"/>
      <c r="MB689" s="150"/>
      <c r="MC689" s="150"/>
      <c r="MD689" s="150"/>
      <c r="ME689" s="150"/>
      <c r="MF689" s="150"/>
      <c r="MG689" s="150"/>
      <c r="MH689" s="150"/>
      <c r="MI689" s="150"/>
      <c r="MJ689" s="150"/>
      <c r="MK689" s="150"/>
      <c r="ML689" s="150"/>
      <c r="MM689" s="150"/>
      <c r="MN689" s="150"/>
      <c r="MO689" s="150"/>
      <c r="MP689" s="150"/>
      <c r="MQ689" s="150"/>
      <c r="MR689" s="150"/>
      <c r="MS689" s="150"/>
      <c r="MT689" s="150"/>
      <c r="MU689" s="150"/>
      <c r="MV689" s="150"/>
      <c r="MW689" s="150"/>
      <c r="MX689" s="150"/>
      <c r="MY689" s="150"/>
      <c r="MZ689" s="150"/>
      <c r="NA689" s="150"/>
      <c r="NB689" s="150"/>
      <c r="NC689" s="150"/>
      <c r="ND689" s="150"/>
      <c r="NE689" s="150"/>
      <c r="NF689" s="150"/>
      <c r="NG689" s="150"/>
      <c r="NH689" s="150"/>
      <c r="NI689" s="150"/>
      <c r="NJ689" s="150"/>
      <c r="NK689" s="150"/>
      <c r="NL689" s="150"/>
      <c r="NM689" s="150"/>
      <c r="NN689" s="150"/>
      <c r="NO689" s="150"/>
      <c r="NP689" s="150"/>
      <c r="NQ689" s="150"/>
      <c r="NR689" s="150"/>
      <c r="NS689" s="150"/>
      <c r="NT689" s="150"/>
      <c r="NU689" s="150"/>
      <c r="NV689" s="150"/>
      <c r="NW689" s="150"/>
      <c r="NX689" s="150"/>
      <c r="NY689" s="150"/>
      <c r="NZ689" s="150"/>
      <c r="OA689" s="150"/>
      <c r="OB689" s="150"/>
      <c r="OC689" s="150"/>
      <c r="OD689" s="150"/>
      <c r="OE689" s="150"/>
      <c r="OF689" s="150"/>
      <c r="OG689" s="150"/>
      <c r="OH689" s="150"/>
      <c r="OI689" s="150"/>
      <c r="OJ689" s="150"/>
      <c r="OK689" s="150"/>
      <c r="OL689" s="150"/>
      <c r="OM689" s="150"/>
      <c r="ON689" s="150"/>
      <c r="OO689" s="150"/>
      <c r="OP689" s="150"/>
      <c r="OQ689" s="150"/>
      <c r="OR689" s="150"/>
      <c r="OS689" s="150"/>
      <c r="OT689" s="150"/>
      <c r="OU689" s="150"/>
      <c r="OV689" s="150"/>
      <c r="OW689" s="150"/>
      <c r="OX689" s="150"/>
      <c r="OY689" s="150"/>
      <c r="OZ689" s="150"/>
      <c r="PA689" s="150"/>
      <c r="PB689" s="150"/>
      <c r="PC689" s="150"/>
      <c r="PD689" s="150"/>
      <c r="PE689" s="150"/>
      <c r="PF689" s="150"/>
      <c r="PG689" s="150"/>
      <c r="PH689" s="150"/>
      <c r="PI689" s="150"/>
      <c r="PJ689" s="150"/>
      <c r="PK689" s="150"/>
      <c r="PL689" s="150"/>
      <c r="PM689" s="150"/>
      <c r="PN689" s="150"/>
      <c r="PO689" s="150"/>
      <c r="PP689" s="150"/>
      <c r="PQ689" s="150"/>
      <c r="PR689" s="150"/>
      <c r="PS689" s="150"/>
      <c r="PT689" s="150"/>
      <c r="PU689" s="150"/>
      <c r="PV689" s="150"/>
      <c r="PW689" s="150"/>
      <c r="PX689" s="150"/>
      <c r="PY689" s="150"/>
      <c r="PZ689" s="150"/>
      <c r="QA689" s="150"/>
      <c r="QB689" s="150"/>
      <c r="QC689" s="150"/>
      <c r="QD689" s="150"/>
      <c r="QE689" s="150"/>
      <c r="QF689" s="150"/>
      <c r="QG689" s="150"/>
      <c r="QH689" s="150"/>
      <c r="QI689" s="150"/>
      <c r="QJ689" s="150"/>
      <c r="QK689" s="150"/>
      <c r="QL689" s="150"/>
      <c r="QM689" s="150"/>
      <c r="QN689" s="150"/>
      <c r="QO689" s="150"/>
      <c r="QP689" s="150"/>
      <c r="QQ689" s="150"/>
      <c r="QR689" s="150"/>
      <c r="QS689" s="150"/>
      <c r="QT689" s="150"/>
      <c r="QU689" s="150"/>
      <c r="QV689" s="150"/>
      <c r="QW689" s="150"/>
      <c r="QX689" s="150"/>
      <c r="QY689" s="150"/>
      <c r="QZ689" s="150"/>
      <c r="RA689" s="150"/>
      <c r="RB689" s="150"/>
      <c r="RC689" s="150"/>
      <c r="RD689" s="150"/>
      <c r="RE689" s="150"/>
      <c r="RF689" s="150"/>
      <c r="RG689" s="150"/>
      <c r="RH689" s="150"/>
      <c r="RI689" s="150"/>
      <c r="RJ689" s="150"/>
      <c r="RK689" s="150"/>
      <c r="RL689" s="150"/>
      <c r="RM689" s="150"/>
      <c r="RN689" s="150"/>
      <c r="RO689" s="150"/>
      <c r="RP689" s="150"/>
      <c r="RQ689" s="150"/>
      <c r="RR689" s="150"/>
      <c r="RS689" s="150"/>
      <c r="RT689" s="150"/>
      <c r="RU689" s="150"/>
      <c r="RV689" s="150"/>
      <c r="RW689" s="150"/>
      <c r="RX689" s="150"/>
      <c r="RY689" s="150"/>
      <c r="RZ689" s="150"/>
      <c r="SA689" s="150"/>
      <c r="SB689" s="150"/>
      <c r="SC689" s="150"/>
      <c r="SD689" s="150"/>
      <c r="SE689" s="150"/>
      <c r="SF689" s="150"/>
      <c r="SG689" s="150"/>
      <c r="SH689" s="150"/>
      <c r="SI689" s="150"/>
      <c r="SJ689" s="150"/>
      <c r="SK689" s="150"/>
      <c r="SL689" s="150"/>
      <c r="SM689" s="150"/>
      <c r="SN689" s="150"/>
      <c r="SO689" s="150"/>
      <c r="SP689" s="150"/>
      <c r="SQ689" s="150"/>
      <c r="SR689" s="150"/>
      <c r="SS689" s="150"/>
      <c r="ST689" s="150"/>
      <c r="SU689" s="150"/>
      <c r="SV689" s="150"/>
      <c r="SW689" s="150"/>
      <c r="SX689" s="150"/>
      <c r="SY689" s="150"/>
      <c r="SZ689" s="150"/>
      <c r="TA689" s="150"/>
      <c r="TB689" s="150"/>
      <c r="TC689" s="150"/>
      <c r="TD689" s="150"/>
      <c r="TE689" s="150"/>
      <c r="TF689" s="150"/>
      <c r="TG689" s="150"/>
      <c r="TH689" s="150"/>
      <c r="TI689" s="150"/>
      <c r="TJ689" s="150"/>
      <c r="TK689" s="150"/>
      <c r="TL689" s="150"/>
      <c r="TM689" s="150"/>
      <c r="TN689" s="150"/>
      <c r="TO689" s="150"/>
      <c r="TP689" s="150"/>
      <c r="TQ689" s="150"/>
      <c r="TR689" s="150"/>
      <c r="TS689" s="150"/>
      <c r="TT689" s="150"/>
      <c r="TU689" s="150"/>
      <c r="TV689" s="150"/>
      <c r="TW689" s="150"/>
      <c r="TX689" s="150"/>
      <c r="TY689" s="150"/>
      <c r="TZ689" s="150"/>
      <c r="UA689" s="150"/>
      <c r="UB689" s="150"/>
      <c r="UC689" s="150"/>
      <c r="UD689" s="150"/>
      <c r="UE689" s="150"/>
      <c r="UF689" s="150"/>
      <c r="UG689" s="150"/>
      <c r="UH689" s="150"/>
      <c r="UI689" s="150"/>
      <c r="UJ689" s="150"/>
      <c r="UK689" s="150"/>
      <c r="UL689" s="150"/>
      <c r="UM689" s="150"/>
      <c r="UN689" s="150"/>
      <c r="UO689" s="150"/>
      <c r="UP689" s="150"/>
      <c r="UQ689" s="150"/>
      <c r="UR689" s="150"/>
      <c r="US689" s="150"/>
      <c r="UT689" s="150"/>
      <c r="UU689" s="150"/>
      <c r="UV689" s="150"/>
      <c r="UW689" s="150"/>
      <c r="UX689" s="150"/>
      <c r="UY689" s="150"/>
      <c r="UZ689" s="150"/>
      <c r="VA689" s="150"/>
      <c r="VB689" s="150"/>
      <c r="VC689" s="150"/>
      <c r="VD689" s="150"/>
      <c r="VE689" s="150"/>
      <c r="VF689" s="150"/>
      <c r="VG689" s="150"/>
      <c r="VH689" s="150"/>
      <c r="VI689" s="150"/>
      <c r="VJ689" s="150"/>
      <c r="VK689" s="150"/>
      <c r="VL689" s="150"/>
      <c r="VM689" s="150"/>
      <c r="VN689" s="150"/>
      <c r="VO689" s="150"/>
      <c r="VP689" s="150"/>
      <c r="VQ689" s="150"/>
      <c r="VR689" s="150"/>
      <c r="VS689" s="150"/>
      <c r="VT689" s="150"/>
      <c r="VU689" s="150"/>
      <c r="VV689" s="150"/>
      <c r="VW689" s="150"/>
      <c r="VX689" s="150"/>
      <c r="VY689" s="150"/>
      <c r="VZ689" s="150"/>
      <c r="WA689" s="150"/>
      <c r="WB689" s="150"/>
      <c r="WC689" s="150"/>
      <c r="WD689" s="150"/>
      <c r="WE689" s="150"/>
      <c r="WF689" s="150"/>
      <c r="WG689" s="150"/>
      <c r="WH689" s="150"/>
      <c r="WI689" s="150"/>
      <c r="WJ689" s="150"/>
      <c r="WK689" s="150"/>
      <c r="WL689" s="150"/>
      <c r="WM689" s="150"/>
      <c r="WN689" s="150"/>
      <c r="WO689" s="150"/>
      <c r="WP689" s="150"/>
      <c r="WQ689" s="150"/>
      <c r="WR689" s="150"/>
      <c r="WS689" s="150"/>
      <c r="WT689" s="150"/>
      <c r="WU689" s="150"/>
      <c r="WV689" s="150"/>
      <c r="WW689" s="150"/>
      <c r="WX689" s="150"/>
      <c r="WY689" s="150"/>
      <c r="WZ689" s="150"/>
      <c r="XA689" s="150"/>
      <c r="XB689" s="150"/>
      <c r="XC689" s="150"/>
      <c r="XD689" s="150"/>
      <c r="XE689" s="150"/>
      <c r="XF689" s="150"/>
      <c r="XG689" s="150"/>
      <c r="XH689" s="150"/>
      <c r="XI689" s="150"/>
      <c r="XJ689" s="150"/>
      <c r="XK689" s="150"/>
      <c r="XL689" s="150"/>
      <c r="XM689" s="150"/>
      <c r="XN689" s="150"/>
      <c r="XO689" s="150"/>
      <c r="XP689" s="150"/>
      <c r="XQ689" s="150"/>
      <c r="XR689" s="150"/>
      <c r="XS689" s="150"/>
      <c r="XT689" s="150"/>
      <c r="XU689" s="150"/>
      <c r="XV689" s="150"/>
      <c r="XW689" s="150"/>
      <c r="XX689" s="150"/>
      <c r="XY689" s="150"/>
      <c r="XZ689" s="150"/>
      <c r="YA689" s="150"/>
      <c r="YB689" s="150"/>
      <c r="YC689" s="150"/>
      <c r="YD689" s="150"/>
      <c r="YE689" s="150"/>
      <c r="YF689" s="150"/>
      <c r="YG689" s="150"/>
      <c r="YH689" s="150"/>
      <c r="YI689" s="150"/>
      <c r="YJ689" s="150"/>
      <c r="YK689" s="150"/>
      <c r="YL689" s="150"/>
      <c r="YM689" s="150"/>
      <c r="YN689" s="150"/>
      <c r="YO689" s="150"/>
      <c r="YP689" s="150"/>
      <c r="YQ689" s="150"/>
      <c r="YR689" s="150"/>
      <c r="YS689" s="150"/>
      <c r="YT689" s="150"/>
      <c r="YU689" s="150"/>
      <c r="YV689" s="150"/>
      <c r="YW689" s="150"/>
      <c r="YX689" s="150"/>
      <c r="YY689" s="150"/>
      <c r="YZ689" s="150"/>
      <c r="ZA689" s="150"/>
      <c r="ZB689" s="150"/>
      <c r="ZC689" s="150"/>
      <c r="ZD689" s="150"/>
      <c r="ZE689" s="150"/>
      <c r="ZF689" s="150"/>
      <c r="ZG689" s="150"/>
      <c r="ZH689" s="150"/>
      <c r="ZI689" s="150"/>
      <c r="ZJ689" s="150"/>
      <c r="ZK689" s="150"/>
      <c r="ZL689" s="150"/>
      <c r="ZM689" s="150"/>
      <c r="ZN689" s="150"/>
      <c r="ZO689" s="150"/>
      <c r="ZP689" s="150"/>
      <c r="ZQ689" s="150"/>
      <c r="ZR689" s="150"/>
      <c r="ZS689" s="150"/>
      <c r="ZT689" s="150"/>
      <c r="ZU689" s="150"/>
      <c r="ZV689" s="150"/>
      <c r="ZW689" s="150"/>
      <c r="ZX689" s="150"/>
      <c r="ZY689" s="150"/>
      <c r="ZZ689" s="150"/>
      <c r="AAA689" s="150"/>
      <c r="AAB689" s="150"/>
      <c r="AAC689" s="150"/>
      <c r="AAD689" s="150"/>
      <c r="AAE689" s="150"/>
      <c r="AAF689" s="150"/>
      <c r="AAG689" s="150"/>
      <c r="AAH689" s="150"/>
      <c r="AAI689" s="150"/>
      <c r="AAJ689" s="150"/>
      <c r="AAK689" s="150"/>
      <c r="AAL689" s="150"/>
      <c r="AAM689" s="150"/>
      <c r="AAN689" s="150"/>
      <c r="AAO689" s="150"/>
      <c r="AAP689" s="150"/>
      <c r="AAQ689" s="150"/>
      <c r="AAR689" s="150"/>
      <c r="AAS689" s="150"/>
      <c r="AAT689" s="150"/>
      <c r="AAU689" s="150"/>
      <c r="AAV689" s="150"/>
      <c r="AAW689" s="150"/>
      <c r="AAX689" s="150"/>
      <c r="AAY689" s="150"/>
      <c r="AAZ689" s="150"/>
      <c r="ABA689" s="150"/>
      <c r="ABB689" s="150"/>
      <c r="ABC689" s="150"/>
      <c r="ABD689" s="150"/>
      <c r="ABE689" s="150"/>
      <c r="ABF689" s="150"/>
      <c r="ABG689" s="150"/>
      <c r="ABH689" s="150"/>
      <c r="ABI689" s="150"/>
      <c r="ABJ689" s="150"/>
      <c r="ABK689" s="150"/>
      <c r="ABL689" s="150"/>
      <c r="ABM689" s="150"/>
      <c r="ABN689" s="150"/>
      <c r="ABO689" s="150"/>
      <c r="ABP689" s="150"/>
      <c r="ABQ689" s="150"/>
      <c r="ABR689" s="150"/>
      <c r="ABS689" s="150"/>
      <c r="ABT689" s="150"/>
      <c r="ABU689" s="150"/>
      <c r="ABV689" s="150"/>
      <c r="ABW689" s="150"/>
      <c r="ABX689" s="150"/>
      <c r="ABY689" s="150"/>
      <c r="ABZ689" s="150"/>
      <c r="ACA689" s="150"/>
      <c r="ACB689" s="150"/>
      <c r="ACC689" s="150"/>
      <c r="ACD689" s="150"/>
      <c r="ACE689" s="150"/>
      <c r="ACF689" s="150"/>
      <c r="ACG689" s="150"/>
      <c r="ACH689" s="150"/>
      <c r="ACI689" s="150"/>
      <c r="ACJ689" s="150"/>
      <c r="ACK689" s="150"/>
      <c r="ACL689" s="150"/>
      <c r="ACM689" s="150"/>
      <c r="ACN689" s="150"/>
      <c r="ACO689" s="150"/>
      <c r="ACP689" s="150"/>
      <c r="ACQ689" s="150"/>
      <c r="ACR689" s="150"/>
      <c r="ACS689" s="150"/>
      <c r="ACT689" s="150"/>
      <c r="ACU689" s="150"/>
      <c r="ACV689" s="150"/>
      <c r="ACW689" s="150"/>
      <c r="ACX689" s="150"/>
      <c r="ACY689" s="150"/>
      <c r="ACZ689" s="150"/>
      <c r="ADA689" s="150"/>
      <c r="ADB689" s="150"/>
      <c r="ADC689" s="150"/>
      <c r="ADD689" s="150"/>
      <c r="ADE689" s="150"/>
      <c r="ADF689" s="150"/>
      <c r="ADG689" s="150"/>
      <c r="ADH689" s="150"/>
      <c r="ADI689" s="150"/>
      <c r="ADJ689" s="150"/>
      <c r="ADK689" s="150"/>
      <c r="ADL689" s="150"/>
      <c r="ADM689" s="150"/>
      <c r="ADN689" s="150"/>
      <c r="ADO689" s="150"/>
      <c r="ADP689" s="150"/>
      <c r="ADQ689" s="150"/>
      <c r="ADR689" s="150"/>
      <c r="ADS689" s="150"/>
      <c r="ADT689" s="150"/>
      <c r="ADU689" s="150"/>
      <c r="ADV689" s="150"/>
      <c r="ADW689" s="150"/>
      <c r="ADX689" s="150"/>
      <c r="ADY689" s="150"/>
      <c r="ADZ689" s="150"/>
      <c r="AEA689" s="150"/>
      <c r="AEB689" s="150"/>
      <c r="AEC689" s="150"/>
      <c r="AED689" s="150"/>
      <c r="AEE689" s="150"/>
      <c r="AEF689" s="150"/>
      <c r="AEG689" s="150"/>
      <c r="AEH689" s="150"/>
      <c r="AEI689" s="150"/>
      <c r="AEJ689" s="150"/>
      <c r="AEK689" s="150"/>
      <c r="AEL689" s="150"/>
      <c r="AEM689" s="150"/>
      <c r="AEN689" s="150"/>
      <c r="AEO689" s="150"/>
      <c r="AEP689" s="150"/>
      <c r="AEQ689" s="150"/>
      <c r="AER689" s="150"/>
      <c r="AES689" s="150"/>
      <c r="AET689" s="150"/>
      <c r="AEU689" s="150"/>
      <c r="AEV689" s="150"/>
      <c r="AEW689" s="150"/>
      <c r="AEX689" s="150"/>
      <c r="AEY689" s="150"/>
      <c r="AEZ689" s="150"/>
      <c r="AFA689" s="150"/>
      <c r="AFB689" s="150"/>
      <c r="AFC689" s="150"/>
      <c r="AFD689" s="150"/>
      <c r="AFE689" s="150"/>
      <c r="AFF689" s="150"/>
      <c r="AFG689" s="150"/>
      <c r="AFH689" s="150"/>
      <c r="AFI689" s="150"/>
      <c r="AFJ689" s="150"/>
      <c r="AFK689" s="150"/>
      <c r="AFL689" s="150"/>
      <c r="AFM689" s="150"/>
      <c r="AFN689" s="150"/>
      <c r="AFO689" s="150"/>
      <c r="AFP689" s="150"/>
      <c r="AFQ689" s="150"/>
      <c r="AFR689" s="150"/>
      <c r="AFS689" s="150"/>
      <c r="AFT689" s="150"/>
      <c r="AFU689" s="150"/>
      <c r="AFV689" s="150"/>
      <c r="AFW689" s="150"/>
      <c r="AFX689" s="150"/>
      <c r="AFY689" s="150"/>
      <c r="AFZ689" s="150"/>
      <c r="AGA689" s="150"/>
      <c r="AGB689" s="150"/>
      <c r="AGC689" s="150"/>
      <c r="AGD689" s="150"/>
      <c r="AGE689" s="150"/>
      <c r="AGF689" s="150"/>
      <c r="AGG689" s="150"/>
      <c r="AGH689" s="150"/>
      <c r="AGI689" s="150"/>
      <c r="AGJ689" s="150"/>
      <c r="AGK689" s="150"/>
      <c r="AGL689" s="150"/>
      <c r="AGM689" s="150"/>
      <c r="AGN689" s="150"/>
      <c r="AGO689" s="150"/>
      <c r="AGP689" s="150"/>
      <c r="AGQ689" s="150"/>
      <c r="AGR689" s="150"/>
      <c r="AGS689" s="150"/>
      <c r="AGT689" s="150"/>
      <c r="AGU689" s="150"/>
      <c r="AGV689" s="150"/>
      <c r="AGW689" s="150"/>
      <c r="AGX689" s="150"/>
      <c r="AGY689" s="150"/>
      <c r="AGZ689" s="150"/>
      <c r="AHA689" s="150"/>
      <c r="AHB689" s="150"/>
      <c r="AHC689" s="150"/>
      <c r="AHD689" s="150"/>
      <c r="AHE689" s="150"/>
      <c r="AHF689" s="150"/>
      <c r="AHG689" s="150"/>
      <c r="AHH689" s="150"/>
      <c r="AHI689" s="150"/>
      <c r="AHJ689" s="150"/>
      <c r="AHK689" s="150"/>
      <c r="AHL689" s="150"/>
      <c r="AHM689" s="150"/>
      <c r="AHN689" s="150"/>
      <c r="AHO689" s="150"/>
      <c r="AHP689" s="150"/>
      <c r="AHQ689" s="150"/>
      <c r="AHR689" s="150"/>
      <c r="AHS689" s="150"/>
      <c r="AHT689" s="150"/>
      <c r="AHU689" s="150"/>
      <c r="AHV689" s="150"/>
      <c r="AHW689" s="150"/>
      <c r="AHX689" s="150"/>
      <c r="AHY689" s="150"/>
      <c r="AHZ689" s="150"/>
      <c r="AIA689" s="150"/>
      <c r="AIB689" s="150"/>
      <c r="AIC689" s="150"/>
      <c r="AID689" s="150"/>
      <c r="AIE689" s="150"/>
      <c r="AIF689" s="150"/>
      <c r="AIG689" s="150"/>
      <c r="AIH689" s="150"/>
      <c r="AII689" s="150"/>
      <c r="AIJ689" s="150"/>
      <c r="AIK689" s="150"/>
      <c r="AIL689" s="150"/>
      <c r="AIM689" s="150"/>
      <c r="AIN689" s="150"/>
      <c r="AIO689" s="150"/>
      <c r="AIP689" s="150"/>
      <c r="AIQ689" s="150"/>
      <c r="AIR689" s="150"/>
      <c r="AIS689" s="150"/>
      <c r="AIT689" s="150"/>
      <c r="AIU689" s="150"/>
      <c r="AIV689" s="150"/>
      <c r="AIW689" s="150"/>
      <c r="AIX689" s="150"/>
      <c r="AIY689" s="150"/>
      <c r="AIZ689" s="150"/>
      <c r="AJA689" s="150"/>
      <c r="AJB689" s="150"/>
      <c r="AJC689" s="150"/>
      <c r="AJD689" s="150"/>
      <c r="AJE689" s="150"/>
      <c r="AJF689" s="150"/>
      <c r="AJG689" s="150"/>
      <c r="AJH689" s="150"/>
      <c r="AJI689" s="150"/>
      <c r="AJJ689" s="150"/>
      <c r="AJK689" s="150"/>
      <c r="AJL689" s="150"/>
      <c r="AJM689" s="150"/>
      <c r="AJN689" s="150"/>
      <c r="AJO689" s="150"/>
      <c r="AJP689" s="150"/>
      <c r="AJQ689" s="150"/>
      <c r="AJR689" s="150"/>
      <c r="AJS689" s="150"/>
      <c r="AJT689" s="150"/>
      <c r="AJU689" s="150"/>
      <c r="AJV689" s="150"/>
      <c r="AJW689" s="150"/>
      <c r="AJX689" s="150"/>
      <c r="AJY689" s="150"/>
      <c r="AJZ689" s="150"/>
      <c r="AKA689" s="150"/>
      <c r="AKB689" s="150"/>
      <c r="AKC689" s="150"/>
      <c r="AKD689" s="150"/>
      <c r="AKE689" s="150"/>
      <c r="AKF689" s="150"/>
      <c r="AKG689" s="150"/>
      <c r="AKH689" s="150"/>
      <c r="AKI689" s="150"/>
      <c r="AKJ689" s="150"/>
      <c r="AKK689" s="150"/>
      <c r="AKL689" s="150"/>
      <c r="AKM689" s="150"/>
      <c r="AKN689" s="150"/>
      <c r="AKO689" s="150"/>
      <c r="AKP689" s="150"/>
      <c r="AKQ689" s="150"/>
      <c r="AKR689" s="150"/>
      <c r="AKS689" s="150"/>
      <c r="AKT689" s="150"/>
      <c r="AKU689" s="150"/>
      <c r="AKV689" s="150"/>
      <c r="AKW689" s="150"/>
      <c r="AKX689" s="150"/>
      <c r="AKY689" s="150"/>
      <c r="AKZ689" s="150"/>
      <c r="ALA689" s="150"/>
      <c r="ALB689" s="150"/>
      <c r="ALC689" s="150"/>
      <c r="ALD689" s="150"/>
      <c r="ALE689" s="150"/>
      <c r="ALF689" s="150"/>
      <c r="ALG689" s="150"/>
      <c r="ALH689" s="150"/>
      <c r="ALI689" s="150"/>
      <c r="ALJ689" s="150"/>
      <c r="ALK689" s="150"/>
      <c r="ALL689" s="150"/>
      <c r="ALM689" s="150"/>
      <c r="ALN689" s="150"/>
      <c r="ALO689" s="150"/>
      <c r="ALP689" s="150"/>
      <c r="ALQ689" s="150"/>
      <c r="ALR689" s="150"/>
      <c r="ALS689" s="150"/>
      <c r="ALT689" s="150"/>
      <c r="ALU689" s="150"/>
      <c r="ALV689" s="150"/>
      <c r="ALW689" s="150"/>
      <c r="ALX689" s="150"/>
      <c r="ALY689" s="150"/>
      <c r="ALZ689" s="150"/>
      <c r="AMA689" s="150"/>
      <c r="AMB689" s="150"/>
      <c r="AMC689" s="150"/>
      <c r="AMD689" s="150"/>
      <c r="AME689" s="150"/>
      <c r="AMF689" s="150"/>
      <c r="AMG689" s="150"/>
      <c r="AMH689" s="150"/>
      <c r="AMI689" s="150"/>
      <c r="AMJ689" s="150"/>
      <c r="AMK689" s="150"/>
      <c r="AML689" s="559"/>
    </row>
    <row r="690" spans="1:1026" s="155" customFormat="1" x14ac:dyDescent="0.25">
      <c r="A690" s="295" t="s">
        <v>4981</v>
      </c>
      <c r="B690" s="257">
        <v>690</v>
      </c>
      <c r="C690" s="295" t="s">
        <v>27530</v>
      </c>
      <c r="D690" s="295" t="s">
        <v>4983</v>
      </c>
      <c r="E690" s="295"/>
      <c r="F690" s="299">
        <v>2</v>
      </c>
      <c r="G690" s="299">
        <v>3</v>
      </c>
      <c r="H690" s="299">
        <v>2</v>
      </c>
      <c r="I690" s="489" t="s">
        <v>750</v>
      </c>
      <c r="J690" s="296"/>
      <c r="K690" s="296"/>
      <c r="L690" s="296">
        <v>1</v>
      </c>
      <c r="M690" s="296"/>
      <c r="N690" s="296"/>
      <c r="O690" s="296"/>
      <c r="P690" s="296"/>
      <c r="Q690" s="296"/>
      <c r="R690" s="296"/>
      <c r="S690" s="296"/>
      <c r="T690" s="296"/>
      <c r="U690" s="296"/>
      <c r="V690" s="296"/>
      <c r="W690" s="283">
        <f t="shared" si="304"/>
        <v>100</v>
      </c>
      <c r="X690" s="283">
        <f t="shared" si="305"/>
        <v>100</v>
      </c>
      <c r="Y690" s="283">
        <f t="shared" si="312"/>
        <v>100</v>
      </c>
      <c r="Z690" s="283">
        <f t="shared" si="306"/>
        <v>100</v>
      </c>
      <c r="AA690" s="283">
        <f t="shared" si="307"/>
        <v>100</v>
      </c>
      <c r="AB690" s="287">
        <f t="shared" si="314"/>
        <v>100</v>
      </c>
      <c r="AC690" s="287">
        <f t="shared" si="315"/>
        <v>100</v>
      </c>
      <c r="AD690" s="287">
        <f t="shared" si="310"/>
        <v>100</v>
      </c>
      <c r="AE690" s="284">
        <f t="shared" si="313"/>
        <v>1</v>
      </c>
      <c r="AF690" s="284">
        <f t="shared" si="302"/>
        <v>100</v>
      </c>
      <c r="AG690" s="268">
        <f t="shared" ref="AG690:AG721" si="316">IF(OR(OR(EXACT(J690,"1A"),EXACT(J690,"1B"),EXACT(J690,"1C")),K690=1),1,IF(K690=2,10,100))</f>
        <v>100</v>
      </c>
      <c r="AH690" s="268">
        <f t="shared" si="300"/>
        <v>100</v>
      </c>
      <c r="AI690" s="268">
        <f t="shared" ref="AI690:AI753" si="317">IF(OR(EXACT(J690,"1A"),EXACT(J690,"1B"),EXACT(J690,"1C"),K690=1),3,100)</f>
        <v>100</v>
      </c>
      <c r="AJ690" s="268">
        <f t="shared" si="301"/>
        <v>100</v>
      </c>
      <c r="AK690" s="489" t="s">
        <v>750</v>
      </c>
      <c r="AL690" s="299">
        <v>1</v>
      </c>
      <c r="AM690" s="299">
        <v>1</v>
      </c>
      <c r="AN690" s="499"/>
      <c r="AO690" s="296"/>
      <c r="AP690" s="296"/>
      <c r="AQ690" s="295"/>
      <c r="AR690" s="356" t="s">
        <v>6231</v>
      </c>
      <c r="AS690" s="356"/>
      <c r="AT690" s="295"/>
      <c r="AU690" s="295"/>
    </row>
    <row r="691" spans="1:1026" s="155" customFormat="1" x14ac:dyDescent="0.25">
      <c r="A691" s="295" t="s">
        <v>3607</v>
      </c>
      <c r="B691" s="257">
        <v>691</v>
      </c>
      <c r="C691" s="295" t="s">
        <v>27534</v>
      </c>
      <c r="D691" s="295" t="s">
        <v>3609</v>
      </c>
      <c r="E691" s="295"/>
      <c r="F691" s="299">
        <v>2</v>
      </c>
      <c r="G691" s="299">
        <v>3</v>
      </c>
      <c r="H691" s="299"/>
      <c r="I691" s="489" t="s">
        <v>750</v>
      </c>
      <c r="J691" s="296"/>
      <c r="K691" s="296"/>
      <c r="L691" s="296"/>
      <c r="M691" s="296"/>
      <c r="N691" s="296"/>
      <c r="O691" s="296"/>
      <c r="P691" s="296"/>
      <c r="Q691" s="296"/>
      <c r="R691" s="296"/>
      <c r="S691" s="296"/>
      <c r="T691" s="296"/>
      <c r="U691" s="296"/>
      <c r="V691" s="296"/>
      <c r="W691" s="283">
        <f t="shared" si="304"/>
        <v>100</v>
      </c>
      <c r="X691" s="283">
        <f t="shared" si="305"/>
        <v>100</v>
      </c>
      <c r="Y691" s="283">
        <f t="shared" ref="Y691:Y722" si="318">IF(OR(P691=335,P691=336),20,100)</f>
        <v>100</v>
      </c>
      <c r="Z691" s="283">
        <f t="shared" si="306"/>
        <v>100</v>
      </c>
      <c r="AA691" s="283">
        <f t="shared" si="307"/>
        <v>100</v>
      </c>
      <c r="AB691" s="287">
        <f t="shared" si="314"/>
        <v>100</v>
      </c>
      <c r="AC691" s="287">
        <f t="shared" si="315"/>
        <v>100</v>
      </c>
      <c r="AD691" s="287">
        <f t="shared" si="310"/>
        <v>100</v>
      </c>
      <c r="AE691" s="284">
        <f t="shared" si="313"/>
        <v>100</v>
      </c>
      <c r="AF691" s="284">
        <f t="shared" si="302"/>
        <v>100</v>
      </c>
      <c r="AG691" s="268">
        <f t="shared" si="316"/>
        <v>100</v>
      </c>
      <c r="AH691" s="268">
        <f t="shared" si="300"/>
        <v>100</v>
      </c>
      <c r="AI691" s="268">
        <f t="shared" si="317"/>
        <v>100</v>
      </c>
      <c r="AJ691" s="268">
        <f t="shared" si="301"/>
        <v>100</v>
      </c>
      <c r="AK691" s="489" t="s">
        <v>750</v>
      </c>
      <c r="AL691" s="299">
        <v>1</v>
      </c>
      <c r="AM691" s="299">
        <v>1</v>
      </c>
      <c r="AN691" s="499"/>
      <c r="AO691" s="296">
        <v>100</v>
      </c>
      <c r="AP691" s="296">
        <v>100</v>
      </c>
      <c r="AQ691" s="295"/>
      <c r="AR691" s="356" t="s">
        <v>6231</v>
      </c>
      <c r="AS691" s="356"/>
      <c r="AT691" s="295"/>
      <c r="AU691" s="295"/>
    </row>
    <row r="692" spans="1:1026" s="155" customFormat="1" x14ac:dyDescent="0.25">
      <c r="A692" s="295" t="s">
        <v>7918</v>
      </c>
      <c r="B692" s="257">
        <v>692</v>
      </c>
      <c r="C692" s="295" t="s">
        <v>27597</v>
      </c>
      <c r="D692" s="295" t="s">
        <v>7917</v>
      </c>
      <c r="E692" s="295"/>
      <c r="F692" s="299">
        <v>3</v>
      </c>
      <c r="G692" s="299">
        <v>4</v>
      </c>
      <c r="H692" s="299"/>
      <c r="I692" s="489" t="s">
        <v>750</v>
      </c>
      <c r="J692" s="296"/>
      <c r="K692" s="296"/>
      <c r="L692" s="296"/>
      <c r="M692" s="296"/>
      <c r="N692" s="296"/>
      <c r="O692" s="296"/>
      <c r="P692" s="296"/>
      <c r="Q692" s="296"/>
      <c r="R692" s="296"/>
      <c r="S692" s="296"/>
      <c r="T692" s="296"/>
      <c r="U692" s="296"/>
      <c r="V692" s="296"/>
      <c r="W692" s="283">
        <f t="shared" si="304"/>
        <v>100</v>
      </c>
      <c r="X692" s="283">
        <f t="shared" si="305"/>
        <v>100</v>
      </c>
      <c r="Y692" s="283">
        <f t="shared" si="318"/>
        <v>100</v>
      </c>
      <c r="Z692" s="283">
        <f t="shared" si="306"/>
        <v>100</v>
      </c>
      <c r="AA692" s="283">
        <f t="shared" si="307"/>
        <v>100</v>
      </c>
      <c r="AB692" s="287">
        <f t="shared" si="314"/>
        <v>100</v>
      </c>
      <c r="AC692" s="287">
        <f t="shared" si="315"/>
        <v>100</v>
      </c>
      <c r="AD692" s="287">
        <f t="shared" si="310"/>
        <v>100</v>
      </c>
      <c r="AE692" s="284">
        <f t="shared" si="313"/>
        <v>100</v>
      </c>
      <c r="AF692" s="284">
        <f t="shared" si="302"/>
        <v>100</v>
      </c>
      <c r="AG692" s="268">
        <f t="shared" si="316"/>
        <v>100</v>
      </c>
      <c r="AH692" s="268">
        <f t="shared" si="300"/>
        <v>100</v>
      </c>
      <c r="AI692" s="268">
        <f t="shared" si="317"/>
        <v>100</v>
      </c>
      <c r="AJ692" s="268">
        <f t="shared" si="301"/>
        <v>100</v>
      </c>
      <c r="AK692" s="489" t="s">
        <v>750</v>
      </c>
      <c r="AL692" s="299">
        <v>1</v>
      </c>
      <c r="AM692" s="299">
        <v>1</v>
      </c>
      <c r="AN692" s="499"/>
      <c r="AO692" s="296"/>
      <c r="AP692" s="296"/>
      <c r="AQ692" s="295"/>
      <c r="AR692" s="356" t="s">
        <v>6231</v>
      </c>
      <c r="AS692" s="356"/>
      <c r="AT692" s="295"/>
      <c r="AU692" s="295"/>
    </row>
    <row r="693" spans="1:1026" s="155" customFormat="1" x14ac:dyDescent="0.25">
      <c r="A693" s="478" t="s">
        <v>1795</v>
      </c>
      <c r="B693" s="257">
        <v>693</v>
      </c>
      <c r="C693" s="295" t="s">
        <v>27598</v>
      </c>
      <c r="D693" s="411" t="s">
        <v>2424</v>
      </c>
      <c r="E693" s="295"/>
      <c r="F693" s="299"/>
      <c r="G693" s="299"/>
      <c r="H693" s="299"/>
      <c r="I693" s="489" t="s">
        <v>750</v>
      </c>
      <c r="J693" s="296"/>
      <c r="K693" s="296"/>
      <c r="L693" s="296">
        <v>1</v>
      </c>
      <c r="M693" s="296"/>
      <c r="N693" s="296"/>
      <c r="O693" s="296"/>
      <c r="P693" s="296"/>
      <c r="Q693" s="296"/>
      <c r="R693" s="296" t="s">
        <v>748</v>
      </c>
      <c r="S693" s="296"/>
      <c r="T693" s="296"/>
      <c r="U693" s="296"/>
      <c r="V693" s="296"/>
      <c r="W693" s="283">
        <f t="shared" si="304"/>
        <v>100</v>
      </c>
      <c r="X693" s="283">
        <f t="shared" si="305"/>
        <v>100</v>
      </c>
      <c r="Y693" s="283">
        <f t="shared" si="318"/>
        <v>100</v>
      </c>
      <c r="Z693" s="283">
        <f t="shared" si="306"/>
        <v>100</v>
      </c>
      <c r="AA693" s="283">
        <f t="shared" si="307"/>
        <v>100</v>
      </c>
      <c r="AB693" s="287">
        <f t="shared" si="314"/>
        <v>0.1</v>
      </c>
      <c r="AC693" s="287">
        <f t="shared" si="315"/>
        <v>100</v>
      </c>
      <c r="AD693" s="287">
        <f t="shared" si="310"/>
        <v>100</v>
      </c>
      <c r="AE693" s="284">
        <f t="shared" si="313"/>
        <v>1</v>
      </c>
      <c r="AF693" s="284">
        <f t="shared" si="302"/>
        <v>100</v>
      </c>
      <c r="AG693" s="268">
        <f t="shared" si="316"/>
        <v>100</v>
      </c>
      <c r="AH693" s="268">
        <f t="shared" si="300"/>
        <v>100</v>
      </c>
      <c r="AI693" s="268">
        <f t="shared" si="317"/>
        <v>100</v>
      </c>
      <c r="AJ693" s="268">
        <f t="shared" si="301"/>
        <v>100</v>
      </c>
      <c r="AK693" s="489" t="s">
        <v>750</v>
      </c>
      <c r="AL693" s="299">
        <v>1</v>
      </c>
      <c r="AM693" s="299">
        <v>1</v>
      </c>
      <c r="AN693" s="499"/>
      <c r="AO693" s="296"/>
      <c r="AP693" s="296"/>
      <c r="AQ693" s="295"/>
      <c r="AR693" s="356" t="s">
        <v>6231</v>
      </c>
      <c r="AS693" s="356"/>
      <c r="AT693" s="295"/>
      <c r="AU693" s="295"/>
    </row>
    <row r="694" spans="1:1026" s="155" customFormat="1" x14ac:dyDescent="0.25">
      <c r="A694" s="295" t="s">
        <v>1931</v>
      </c>
      <c r="B694" s="257">
        <v>694</v>
      </c>
      <c r="C694" s="295" t="s">
        <v>27599</v>
      </c>
      <c r="D694" s="411" t="s">
        <v>4379</v>
      </c>
      <c r="E694" s="295"/>
      <c r="F694" s="299">
        <v>4</v>
      </c>
      <c r="G694" s="299">
        <v>4</v>
      </c>
      <c r="H694" s="299"/>
      <c r="I694" s="489" t="s">
        <v>750</v>
      </c>
      <c r="J694" s="296"/>
      <c r="K694" s="296"/>
      <c r="L694" s="296"/>
      <c r="M694" s="296"/>
      <c r="N694" s="296"/>
      <c r="O694" s="296"/>
      <c r="P694" s="296"/>
      <c r="Q694" s="296"/>
      <c r="R694" s="296">
        <v>2</v>
      </c>
      <c r="S694" s="296"/>
      <c r="T694" s="296"/>
      <c r="U694" s="296"/>
      <c r="V694" s="296"/>
      <c r="W694" s="283">
        <f t="shared" si="304"/>
        <v>100</v>
      </c>
      <c r="X694" s="283">
        <f t="shared" si="305"/>
        <v>100</v>
      </c>
      <c r="Y694" s="283">
        <f t="shared" si="318"/>
        <v>100</v>
      </c>
      <c r="Z694" s="283">
        <f t="shared" si="306"/>
        <v>100</v>
      </c>
      <c r="AA694" s="283">
        <f t="shared" si="307"/>
        <v>100</v>
      </c>
      <c r="AB694" s="287">
        <f t="shared" si="314"/>
        <v>1</v>
      </c>
      <c r="AC694" s="287">
        <f t="shared" si="315"/>
        <v>100</v>
      </c>
      <c r="AD694" s="287">
        <f t="shared" si="310"/>
        <v>100</v>
      </c>
      <c r="AE694" s="284">
        <f t="shared" si="313"/>
        <v>100</v>
      </c>
      <c r="AF694" s="284">
        <f t="shared" si="302"/>
        <v>100</v>
      </c>
      <c r="AG694" s="268">
        <f t="shared" si="316"/>
        <v>100</v>
      </c>
      <c r="AH694" s="268">
        <f t="shared" si="300"/>
        <v>100</v>
      </c>
      <c r="AI694" s="268">
        <f t="shared" si="317"/>
        <v>100</v>
      </c>
      <c r="AJ694" s="268">
        <f t="shared" si="301"/>
        <v>100</v>
      </c>
      <c r="AK694" s="489" t="s">
        <v>750</v>
      </c>
      <c r="AL694" s="299">
        <v>1</v>
      </c>
      <c r="AM694" s="299">
        <v>1</v>
      </c>
      <c r="AN694" s="499"/>
      <c r="AO694" s="296">
        <v>100</v>
      </c>
      <c r="AP694" s="296">
        <v>100</v>
      </c>
      <c r="AQ694" s="295"/>
      <c r="AR694" s="356" t="s">
        <v>6231</v>
      </c>
      <c r="AS694" s="356"/>
      <c r="AT694" s="295"/>
      <c r="AU694" s="295"/>
    </row>
    <row r="695" spans="1:1026" s="155" customFormat="1" x14ac:dyDescent="0.25">
      <c r="A695" s="295" t="s">
        <v>3989</v>
      </c>
      <c r="B695" s="257">
        <v>695</v>
      </c>
      <c r="C695" s="295" t="s">
        <v>27526</v>
      </c>
      <c r="D695" s="295" t="s">
        <v>3991</v>
      </c>
      <c r="E695" s="295"/>
      <c r="F695" s="299">
        <v>2</v>
      </c>
      <c r="G695" s="299">
        <v>3</v>
      </c>
      <c r="H695" s="299"/>
      <c r="I695" s="489" t="s">
        <v>750</v>
      </c>
      <c r="J695" s="296"/>
      <c r="K695" s="296"/>
      <c r="L695" s="296"/>
      <c r="M695" s="296"/>
      <c r="N695" s="296"/>
      <c r="O695" s="296"/>
      <c r="P695" s="296"/>
      <c r="Q695" s="296"/>
      <c r="R695" s="296"/>
      <c r="S695" s="296"/>
      <c r="T695" s="296"/>
      <c r="U695" s="296"/>
      <c r="V695" s="296"/>
      <c r="W695" s="283">
        <f t="shared" si="304"/>
        <v>100</v>
      </c>
      <c r="X695" s="283">
        <f t="shared" si="305"/>
        <v>100</v>
      </c>
      <c r="Y695" s="283">
        <f t="shared" si="318"/>
        <v>100</v>
      </c>
      <c r="Z695" s="283">
        <f t="shared" si="306"/>
        <v>100</v>
      </c>
      <c r="AA695" s="283">
        <f t="shared" si="307"/>
        <v>100</v>
      </c>
      <c r="AB695" s="287">
        <f t="shared" si="314"/>
        <v>100</v>
      </c>
      <c r="AC695" s="287">
        <f t="shared" si="315"/>
        <v>100</v>
      </c>
      <c r="AD695" s="287">
        <f t="shared" si="310"/>
        <v>100</v>
      </c>
      <c r="AE695" s="284">
        <f t="shared" si="313"/>
        <v>100</v>
      </c>
      <c r="AF695" s="284">
        <f t="shared" si="302"/>
        <v>100</v>
      </c>
      <c r="AG695" s="268">
        <f t="shared" si="316"/>
        <v>100</v>
      </c>
      <c r="AH695" s="268">
        <f t="shared" si="300"/>
        <v>100</v>
      </c>
      <c r="AI695" s="268">
        <f t="shared" si="317"/>
        <v>100</v>
      </c>
      <c r="AJ695" s="268">
        <f t="shared" si="301"/>
        <v>100</v>
      </c>
      <c r="AK695" s="489" t="s">
        <v>750</v>
      </c>
      <c r="AL695" s="299">
        <v>1</v>
      </c>
      <c r="AM695" s="299">
        <v>1</v>
      </c>
      <c r="AN695" s="499"/>
      <c r="AO695" s="296"/>
      <c r="AP695" s="296"/>
      <c r="AQ695" s="295"/>
      <c r="AR695" s="356" t="s">
        <v>6231</v>
      </c>
      <c r="AS695" s="356"/>
      <c r="AT695" s="295"/>
      <c r="AU695" s="295"/>
    </row>
    <row r="696" spans="1:1026" s="155" customFormat="1" x14ac:dyDescent="0.25">
      <c r="A696" s="295" t="s">
        <v>7803</v>
      </c>
      <c r="B696" s="257">
        <v>696</v>
      </c>
      <c r="C696" s="295" t="s">
        <v>27531</v>
      </c>
      <c r="D696" s="295" t="s">
        <v>7802</v>
      </c>
      <c r="E696" s="295"/>
      <c r="F696" s="299">
        <v>2</v>
      </c>
      <c r="G696" s="299">
        <v>4</v>
      </c>
      <c r="H696" s="299"/>
      <c r="I696" s="489" t="s">
        <v>750</v>
      </c>
      <c r="J696" s="296"/>
      <c r="K696" s="296"/>
      <c r="L696" s="296"/>
      <c r="M696" s="296"/>
      <c r="N696" s="296"/>
      <c r="O696" s="296"/>
      <c r="P696" s="296"/>
      <c r="Q696" s="296"/>
      <c r="R696" s="296"/>
      <c r="S696" s="296"/>
      <c r="T696" s="296"/>
      <c r="U696" s="296"/>
      <c r="V696" s="296"/>
      <c r="W696" s="283">
        <f t="shared" si="304"/>
        <v>100</v>
      </c>
      <c r="X696" s="283">
        <f t="shared" si="305"/>
        <v>100</v>
      </c>
      <c r="Y696" s="283">
        <f t="shared" si="318"/>
        <v>100</v>
      </c>
      <c r="Z696" s="283">
        <f t="shared" si="306"/>
        <v>100</v>
      </c>
      <c r="AA696" s="283">
        <f t="shared" si="307"/>
        <v>100</v>
      </c>
      <c r="AB696" s="287">
        <f t="shared" si="314"/>
        <v>100</v>
      </c>
      <c r="AC696" s="287">
        <f t="shared" si="315"/>
        <v>100</v>
      </c>
      <c r="AD696" s="287">
        <f t="shared" si="310"/>
        <v>100</v>
      </c>
      <c r="AE696" s="284">
        <f t="shared" si="313"/>
        <v>100</v>
      </c>
      <c r="AF696" s="284">
        <f t="shared" si="302"/>
        <v>100</v>
      </c>
      <c r="AG696" s="268">
        <f t="shared" si="316"/>
        <v>100</v>
      </c>
      <c r="AH696" s="268">
        <f t="shared" si="300"/>
        <v>100</v>
      </c>
      <c r="AI696" s="268">
        <f t="shared" si="317"/>
        <v>100</v>
      </c>
      <c r="AJ696" s="268">
        <f t="shared" si="301"/>
        <v>100</v>
      </c>
      <c r="AK696" s="489" t="s">
        <v>750</v>
      </c>
      <c r="AL696" s="299">
        <v>1</v>
      </c>
      <c r="AM696" s="299">
        <v>1</v>
      </c>
      <c r="AN696" s="499"/>
      <c r="AO696" s="296"/>
      <c r="AP696" s="296"/>
      <c r="AQ696" s="295"/>
      <c r="AR696" s="356" t="s">
        <v>6231</v>
      </c>
      <c r="AS696" s="356"/>
      <c r="AT696" s="295"/>
      <c r="AU696" s="295"/>
    </row>
    <row r="697" spans="1:1026" s="155" customFormat="1" x14ac:dyDescent="0.25">
      <c r="A697" s="295" t="s">
        <v>4510</v>
      </c>
      <c r="B697" s="257">
        <v>697</v>
      </c>
      <c r="C697" s="295" t="s">
        <v>27535</v>
      </c>
      <c r="D697" s="295" t="s">
        <v>4512</v>
      </c>
      <c r="E697" s="295"/>
      <c r="F697" s="299">
        <v>2</v>
      </c>
      <c r="G697" s="299">
        <v>2</v>
      </c>
      <c r="H697" s="299"/>
      <c r="I697" s="489" t="s">
        <v>750</v>
      </c>
      <c r="J697" s="296"/>
      <c r="K697" s="296"/>
      <c r="L697" s="296"/>
      <c r="M697" s="296"/>
      <c r="N697" s="296"/>
      <c r="O697" s="296"/>
      <c r="P697" s="296"/>
      <c r="Q697" s="296"/>
      <c r="R697" s="296"/>
      <c r="S697" s="296"/>
      <c r="T697" s="296"/>
      <c r="U697" s="296"/>
      <c r="V697" s="296"/>
      <c r="W697" s="283">
        <f t="shared" si="304"/>
        <v>100</v>
      </c>
      <c r="X697" s="283">
        <f t="shared" si="305"/>
        <v>100</v>
      </c>
      <c r="Y697" s="283">
        <f t="shared" si="318"/>
        <v>100</v>
      </c>
      <c r="Z697" s="283">
        <f t="shared" si="306"/>
        <v>100</v>
      </c>
      <c r="AA697" s="283">
        <f t="shared" si="307"/>
        <v>100</v>
      </c>
      <c r="AB697" s="287">
        <f t="shared" si="314"/>
        <v>100</v>
      </c>
      <c r="AC697" s="287">
        <f t="shared" si="315"/>
        <v>100</v>
      </c>
      <c r="AD697" s="287">
        <f t="shared" si="310"/>
        <v>100</v>
      </c>
      <c r="AE697" s="284">
        <f t="shared" si="313"/>
        <v>100</v>
      </c>
      <c r="AF697" s="284">
        <f t="shared" si="302"/>
        <v>100</v>
      </c>
      <c r="AG697" s="268">
        <f t="shared" si="316"/>
        <v>100</v>
      </c>
      <c r="AH697" s="268">
        <f t="shared" si="300"/>
        <v>100</v>
      </c>
      <c r="AI697" s="268">
        <f t="shared" si="317"/>
        <v>100</v>
      </c>
      <c r="AJ697" s="268">
        <f t="shared" si="301"/>
        <v>100</v>
      </c>
      <c r="AK697" s="489" t="s">
        <v>750</v>
      </c>
      <c r="AL697" s="299">
        <v>1</v>
      </c>
      <c r="AM697" s="299">
        <v>1</v>
      </c>
      <c r="AN697" s="499"/>
      <c r="AO697" s="296"/>
      <c r="AP697" s="296"/>
      <c r="AQ697" s="295"/>
      <c r="AR697" s="356" t="s">
        <v>6231</v>
      </c>
      <c r="AS697" s="356"/>
      <c r="AT697" s="295"/>
      <c r="AU697" s="295"/>
    </row>
    <row r="698" spans="1:1026" s="155" customFormat="1" x14ac:dyDescent="0.25">
      <c r="A698" s="295" t="s">
        <v>14347</v>
      </c>
      <c r="B698" s="257">
        <v>698</v>
      </c>
      <c r="C698" s="295" t="s">
        <v>27602</v>
      </c>
      <c r="D698" s="295" t="s">
        <v>14346</v>
      </c>
      <c r="E698" s="295"/>
      <c r="F698" s="299">
        <v>3</v>
      </c>
      <c r="G698" s="299">
        <v>3</v>
      </c>
      <c r="H698" s="299">
        <v>2</v>
      </c>
      <c r="I698" s="489" t="s">
        <v>750</v>
      </c>
      <c r="J698" s="296"/>
      <c r="K698" s="296"/>
      <c r="L698" s="296"/>
      <c r="M698" s="296"/>
      <c r="N698" s="296"/>
      <c r="O698" s="296"/>
      <c r="P698" s="296"/>
      <c r="Q698" s="296"/>
      <c r="R698" s="296"/>
      <c r="S698" s="296"/>
      <c r="T698" s="296"/>
      <c r="U698" s="296"/>
      <c r="V698" s="296"/>
      <c r="W698" s="283">
        <f t="shared" si="304"/>
        <v>100</v>
      </c>
      <c r="X698" s="283">
        <f t="shared" si="305"/>
        <v>100</v>
      </c>
      <c r="Y698" s="283">
        <f t="shared" si="318"/>
        <v>100</v>
      </c>
      <c r="Z698" s="283">
        <f t="shared" si="306"/>
        <v>100</v>
      </c>
      <c r="AA698" s="283">
        <f t="shared" si="307"/>
        <v>100</v>
      </c>
      <c r="AB698" s="287">
        <f t="shared" si="314"/>
        <v>100</v>
      </c>
      <c r="AC698" s="287">
        <f t="shared" si="315"/>
        <v>100</v>
      </c>
      <c r="AD698" s="287">
        <f t="shared" si="310"/>
        <v>100</v>
      </c>
      <c r="AE698" s="284">
        <f t="shared" si="313"/>
        <v>100</v>
      </c>
      <c r="AF698" s="284">
        <f t="shared" si="302"/>
        <v>100</v>
      </c>
      <c r="AG698" s="268">
        <f t="shared" si="316"/>
        <v>100</v>
      </c>
      <c r="AH698" s="268">
        <f t="shared" si="300"/>
        <v>100</v>
      </c>
      <c r="AI698" s="268">
        <f t="shared" si="317"/>
        <v>100</v>
      </c>
      <c r="AJ698" s="268">
        <f t="shared" si="301"/>
        <v>100</v>
      </c>
      <c r="AK698" s="489" t="s">
        <v>750</v>
      </c>
      <c r="AL698" s="299">
        <v>1</v>
      </c>
      <c r="AM698" s="299">
        <v>1</v>
      </c>
      <c r="AN698" s="499"/>
      <c r="AO698" s="296">
        <v>10000</v>
      </c>
      <c r="AP698" s="296">
        <v>10000</v>
      </c>
      <c r="AQ698" s="295"/>
      <c r="AR698" s="356" t="s">
        <v>6231</v>
      </c>
      <c r="AS698" s="356" t="s">
        <v>31790</v>
      </c>
      <c r="AT698" s="295"/>
      <c r="AU698" s="295"/>
    </row>
    <row r="699" spans="1:1026" s="155" customFormat="1" x14ac:dyDescent="0.25">
      <c r="A699" s="295" t="s">
        <v>15005</v>
      </c>
      <c r="B699" s="257">
        <v>699</v>
      </c>
      <c r="C699" s="295" t="s">
        <v>27601</v>
      </c>
      <c r="D699" s="295" t="s">
        <v>15004</v>
      </c>
      <c r="E699" s="295"/>
      <c r="F699" s="299">
        <v>3</v>
      </c>
      <c r="G699" s="299"/>
      <c r="H699" s="299"/>
      <c r="I699" s="489" t="s">
        <v>750</v>
      </c>
      <c r="J699" s="296">
        <v>2</v>
      </c>
      <c r="K699" s="296"/>
      <c r="L699" s="296">
        <v>1</v>
      </c>
      <c r="M699" s="296"/>
      <c r="N699" s="296"/>
      <c r="O699" s="296"/>
      <c r="P699" s="296">
        <v>335</v>
      </c>
      <c r="Q699" s="296">
        <v>2</v>
      </c>
      <c r="R699" s="296"/>
      <c r="S699" s="296"/>
      <c r="T699" s="296"/>
      <c r="U699" s="296"/>
      <c r="V699" s="296"/>
      <c r="W699" s="283">
        <f t="shared" si="304"/>
        <v>100</v>
      </c>
      <c r="X699" s="283">
        <f t="shared" si="305"/>
        <v>100</v>
      </c>
      <c r="Y699" s="283">
        <f t="shared" si="318"/>
        <v>20</v>
      </c>
      <c r="Z699" s="283">
        <f t="shared" si="306"/>
        <v>100</v>
      </c>
      <c r="AA699" s="283">
        <f t="shared" si="307"/>
        <v>10</v>
      </c>
      <c r="AB699" s="287">
        <f t="shared" si="314"/>
        <v>100</v>
      </c>
      <c r="AC699" s="287">
        <f t="shared" si="315"/>
        <v>100</v>
      </c>
      <c r="AD699" s="287">
        <f t="shared" si="310"/>
        <v>100</v>
      </c>
      <c r="AE699" s="284">
        <f t="shared" si="313"/>
        <v>1</v>
      </c>
      <c r="AF699" s="284">
        <f t="shared" si="302"/>
        <v>100</v>
      </c>
      <c r="AG699" s="268">
        <f t="shared" si="316"/>
        <v>100</v>
      </c>
      <c r="AH699" s="268">
        <f t="shared" si="300"/>
        <v>10</v>
      </c>
      <c r="AI699" s="268">
        <f t="shared" si="317"/>
        <v>100</v>
      </c>
      <c r="AJ699" s="268">
        <f t="shared" si="301"/>
        <v>100</v>
      </c>
      <c r="AK699" s="489" t="s">
        <v>750</v>
      </c>
      <c r="AL699" s="299">
        <v>1</v>
      </c>
      <c r="AM699" s="299">
        <v>1</v>
      </c>
      <c r="AN699" s="499"/>
      <c r="AO699" s="296">
        <v>1000</v>
      </c>
      <c r="AP699" s="296">
        <v>1000</v>
      </c>
      <c r="AQ699" s="295"/>
      <c r="AR699" s="356" t="s">
        <v>6231</v>
      </c>
      <c r="AS699" s="356"/>
      <c r="AT699" s="295"/>
      <c r="AU699" s="295"/>
      <c r="AW699" s="150"/>
      <c r="AX699" s="150"/>
      <c r="AY699" s="150"/>
      <c r="AZ699" s="150"/>
      <c r="BA699" s="150"/>
      <c r="BB699" s="150"/>
      <c r="BC699" s="150"/>
      <c r="BD699" s="150"/>
      <c r="BE699" s="150"/>
      <c r="BF699" s="150"/>
      <c r="BG699" s="150"/>
      <c r="BH699" s="150"/>
      <c r="BI699" s="150"/>
      <c r="BJ699" s="150"/>
      <c r="BK699" s="150"/>
      <c r="BL699" s="150"/>
      <c r="BM699" s="150"/>
      <c r="BN699" s="150"/>
      <c r="BO699" s="150"/>
      <c r="BP699" s="150"/>
      <c r="BQ699" s="150"/>
      <c r="BR699" s="150"/>
      <c r="BS699" s="150"/>
      <c r="BT699" s="150"/>
      <c r="BU699" s="150"/>
      <c r="BV699" s="150"/>
      <c r="BW699" s="150"/>
      <c r="BX699" s="150"/>
      <c r="BY699" s="150"/>
      <c r="BZ699" s="150"/>
      <c r="CA699" s="150"/>
      <c r="CB699" s="150"/>
      <c r="CC699" s="150"/>
      <c r="CD699" s="150"/>
      <c r="CE699" s="150"/>
      <c r="CF699" s="150"/>
      <c r="CG699" s="150"/>
      <c r="CH699" s="150"/>
      <c r="CI699" s="150"/>
      <c r="CJ699" s="150"/>
      <c r="CK699" s="150"/>
      <c r="CL699" s="150"/>
      <c r="CM699" s="150"/>
      <c r="CN699" s="150"/>
      <c r="CO699" s="150"/>
      <c r="CP699" s="150"/>
      <c r="CQ699" s="150"/>
      <c r="CR699" s="150"/>
      <c r="CS699" s="150"/>
      <c r="CT699" s="150"/>
      <c r="CU699" s="150"/>
      <c r="CV699" s="150"/>
      <c r="CW699" s="150"/>
      <c r="CX699" s="150"/>
      <c r="CY699" s="150"/>
      <c r="CZ699" s="150"/>
      <c r="DA699" s="150"/>
      <c r="DB699" s="150"/>
      <c r="DC699" s="150"/>
      <c r="DD699" s="150"/>
      <c r="DE699" s="150"/>
      <c r="DF699" s="150"/>
      <c r="DG699" s="150"/>
      <c r="DH699" s="150"/>
      <c r="DI699" s="150"/>
      <c r="DJ699" s="150"/>
      <c r="DK699" s="150"/>
      <c r="DL699" s="150"/>
      <c r="DM699" s="150"/>
      <c r="DN699" s="150"/>
      <c r="DO699" s="150"/>
      <c r="DP699" s="150"/>
      <c r="DQ699" s="150"/>
      <c r="DR699" s="150"/>
      <c r="DS699" s="150"/>
      <c r="DT699" s="150"/>
      <c r="DU699" s="150"/>
      <c r="DV699" s="150"/>
      <c r="DW699" s="150"/>
      <c r="DX699" s="150"/>
      <c r="DY699" s="150"/>
      <c r="DZ699" s="150"/>
      <c r="EA699" s="150"/>
      <c r="EB699" s="150"/>
      <c r="EC699" s="150"/>
      <c r="ED699" s="150"/>
      <c r="EE699" s="150"/>
      <c r="EF699" s="150"/>
      <c r="EG699" s="150"/>
      <c r="EH699" s="150"/>
      <c r="EI699" s="150"/>
      <c r="EJ699" s="150"/>
      <c r="EK699" s="150"/>
      <c r="EL699" s="150"/>
      <c r="EM699" s="150"/>
      <c r="EN699" s="150"/>
      <c r="EO699" s="150"/>
      <c r="EP699" s="150"/>
      <c r="EQ699" s="150"/>
      <c r="ER699" s="150"/>
      <c r="ES699" s="150"/>
      <c r="ET699" s="150"/>
      <c r="EU699" s="150"/>
      <c r="EV699" s="150"/>
      <c r="EW699" s="150"/>
      <c r="EX699" s="150"/>
      <c r="EY699" s="150"/>
      <c r="EZ699" s="150"/>
      <c r="FA699" s="150"/>
      <c r="FB699" s="150"/>
      <c r="FC699" s="150"/>
      <c r="FD699" s="150"/>
      <c r="FE699" s="150"/>
      <c r="FF699" s="150"/>
      <c r="FG699" s="150"/>
      <c r="FH699" s="150"/>
      <c r="FI699" s="150"/>
      <c r="FJ699" s="150"/>
      <c r="FK699" s="150"/>
      <c r="FL699" s="150"/>
      <c r="FM699" s="150"/>
      <c r="FN699" s="150"/>
      <c r="FO699" s="150"/>
      <c r="FP699" s="150"/>
      <c r="FQ699" s="150"/>
      <c r="FR699" s="150"/>
      <c r="FS699" s="150"/>
      <c r="FT699" s="150"/>
      <c r="FU699" s="150"/>
      <c r="FV699" s="150"/>
      <c r="FW699" s="150"/>
      <c r="FX699" s="150"/>
      <c r="FY699" s="150"/>
      <c r="FZ699" s="150"/>
      <c r="GA699" s="150"/>
      <c r="GB699" s="150"/>
      <c r="GC699" s="150"/>
      <c r="GD699" s="150"/>
      <c r="GE699" s="150"/>
      <c r="GF699" s="150"/>
      <c r="GG699" s="150"/>
      <c r="GH699" s="150"/>
      <c r="GI699" s="150"/>
      <c r="GJ699" s="150"/>
      <c r="GK699" s="150"/>
      <c r="GL699" s="150"/>
      <c r="GM699" s="150"/>
      <c r="GN699" s="150"/>
      <c r="GO699" s="150"/>
      <c r="GP699" s="150"/>
      <c r="GQ699" s="150"/>
      <c r="GR699" s="150"/>
      <c r="GS699" s="150"/>
      <c r="GT699" s="150"/>
      <c r="GU699" s="150"/>
      <c r="GV699" s="150"/>
      <c r="GW699" s="150"/>
      <c r="GX699" s="150"/>
      <c r="GY699" s="150"/>
      <c r="GZ699" s="150"/>
      <c r="HA699" s="150"/>
      <c r="HB699" s="150"/>
      <c r="HC699" s="150"/>
      <c r="HD699" s="150"/>
      <c r="HE699" s="150"/>
      <c r="HF699" s="150"/>
      <c r="HG699" s="150"/>
      <c r="HH699" s="150"/>
      <c r="HI699" s="150"/>
      <c r="HJ699" s="150"/>
      <c r="HK699" s="150"/>
      <c r="HL699" s="150"/>
      <c r="HM699" s="150"/>
      <c r="HN699" s="150"/>
      <c r="HO699" s="150"/>
      <c r="HP699" s="150"/>
      <c r="HQ699" s="150"/>
      <c r="HR699" s="150"/>
      <c r="HS699" s="150"/>
      <c r="HT699" s="150"/>
      <c r="HU699" s="150"/>
      <c r="HV699" s="150"/>
      <c r="HW699" s="150"/>
      <c r="HX699" s="150"/>
      <c r="HY699" s="150"/>
      <c r="HZ699" s="150"/>
      <c r="IA699" s="150"/>
      <c r="IB699" s="150"/>
      <c r="IC699" s="150"/>
      <c r="ID699" s="150"/>
      <c r="IE699" s="150"/>
      <c r="IF699" s="150"/>
      <c r="IG699" s="150"/>
      <c r="IH699" s="150"/>
      <c r="II699" s="150"/>
      <c r="IJ699" s="150"/>
      <c r="IK699" s="150"/>
      <c r="IL699" s="150"/>
      <c r="IM699" s="150"/>
      <c r="IN699" s="150"/>
      <c r="IO699" s="150"/>
      <c r="IP699" s="150"/>
      <c r="IQ699" s="150"/>
      <c r="IR699" s="150"/>
      <c r="IS699" s="150"/>
      <c r="IT699" s="150"/>
      <c r="IU699" s="150"/>
      <c r="IV699" s="150"/>
      <c r="IW699" s="150"/>
      <c r="IX699" s="150"/>
      <c r="IY699" s="150"/>
      <c r="IZ699" s="150"/>
      <c r="JA699" s="150"/>
      <c r="JB699" s="150"/>
      <c r="JC699" s="150"/>
      <c r="JD699" s="150"/>
      <c r="JE699" s="150"/>
      <c r="JF699" s="150"/>
      <c r="JG699" s="150"/>
      <c r="JH699" s="150"/>
      <c r="JI699" s="150"/>
      <c r="JJ699" s="150"/>
      <c r="JK699" s="150"/>
      <c r="JL699" s="150"/>
      <c r="JM699" s="150"/>
      <c r="JN699" s="150"/>
      <c r="JO699" s="150"/>
      <c r="JP699" s="150"/>
      <c r="JQ699" s="150"/>
      <c r="JR699" s="150"/>
      <c r="JS699" s="150"/>
      <c r="JT699" s="150"/>
      <c r="JU699" s="150"/>
      <c r="JV699" s="150"/>
      <c r="JW699" s="150"/>
      <c r="JX699" s="150"/>
      <c r="JY699" s="150"/>
      <c r="JZ699" s="150"/>
      <c r="KA699" s="150"/>
      <c r="KB699" s="150"/>
      <c r="KC699" s="150"/>
      <c r="KD699" s="150"/>
      <c r="KE699" s="150"/>
      <c r="KF699" s="150"/>
      <c r="KG699" s="150"/>
      <c r="KH699" s="150"/>
      <c r="KI699" s="150"/>
      <c r="KJ699" s="150"/>
      <c r="KK699" s="150"/>
      <c r="KL699" s="150"/>
      <c r="KM699" s="150"/>
      <c r="KN699" s="150"/>
      <c r="KO699" s="150"/>
      <c r="KP699" s="150"/>
      <c r="KQ699" s="150"/>
      <c r="KR699" s="150"/>
      <c r="KS699" s="150"/>
      <c r="KT699" s="150"/>
      <c r="KU699" s="150"/>
      <c r="KV699" s="150"/>
      <c r="KW699" s="150"/>
      <c r="KX699" s="150"/>
      <c r="KY699" s="150"/>
      <c r="KZ699" s="150"/>
      <c r="LA699" s="150"/>
      <c r="LB699" s="150"/>
      <c r="LC699" s="150"/>
      <c r="LD699" s="150"/>
      <c r="LE699" s="150"/>
      <c r="LF699" s="150"/>
      <c r="LG699" s="150"/>
      <c r="LH699" s="150"/>
      <c r="LI699" s="150"/>
      <c r="LJ699" s="150"/>
      <c r="LK699" s="150"/>
      <c r="LL699" s="150"/>
      <c r="LM699" s="150"/>
      <c r="LN699" s="150"/>
      <c r="LO699" s="150"/>
      <c r="LP699" s="150"/>
      <c r="LQ699" s="150"/>
      <c r="LR699" s="150"/>
      <c r="LS699" s="150"/>
      <c r="LT699" s="150"/>
      <c r="LU699" s="150"/>
      <c r="LV699" s="150"/>
      <c r="LW699" s="150"/>
      <c r="LX699" s="150"/>
      <c r="LY699" s="150"/>
      <c r="LZ699" s="150"/>
      <c r="MA699" s="150"/>
      <c r="MB699" s="150"/>
      <c r="MC699" s="150"/>
      <c r="MD699" s="150"/>
      <c r="ME699" s="150"/>
      <c r="MF699" s="150"/>
      <c r="MG699" s="150"/>
      <c r="MH699" s="150"/>
      <c r="MI699" s="150"/>
      <c r="MJ699" s="150"/>
      <c r="MK699" s="150"/>
      <c r="ML699" s="150"/>
      <c r="MM699" s="150"/>
      <c r="MN699" s="150"/>
      <c r="MO699" s="150"/>
      <c r="MP699" s="150"/>
      <c r="MQ699" s="150"/>
      <c r="MR699" s="150"/>
      <c r="MS699" s="150"/>
      <c r="MT699" s="150"/>
      <c r="MU699" s="150"/>
      <c r="MV699" s="150"/>
      <c r="MW699" s="150"/>
      <c r="MX699" s="150"/>
      <c r="MY699" s="150"/>
      <c r="MZ699" s="150"/>
      <c r="NA699" s="150"/>
      <c r="NB699" s="150"/>
      <c r="NC699" s="150"/>
      <c r="ND699" s="150"/>
      <c r="NE699" s="150"/>
      <c r="NF699" s="150"/>
      <c r="NG699" s="150"/>
      <c r="NH699" s="150"/>
      <c r="NI699" s="150"/>
      <c r="NJ699" s="150"/>
      <c r="NK699" s="150"/>
      <c r="NL699" s="150"/>
      <c r="NM699" s="150"/>
      <c r="NN699" s="150"/>
      <c r="NO699" s="150"/>
      <c r="NP699" s="150"/>
      <c r="NQ699" s="150"/>
      <c r="NR699" s="150"/>
      <c r="NS699" s="150"/>
      <c r="NT699" s="150"/>
      <c r="NU699" s="150"/>
      <c r="NV699" s="150"/>
      <c r="NW699" s="150"/>
      <c r="NX699" s="150"/>
      <c r="NY699" s="150"/>
      <c r="NZ699" s="150"/>
      <c r="OA699" s="150"/>
      <c r="OB699" s="150"/>
      <c r="OC699" s="150"/>
      <c r="OD699" s="150"/>
      <c r="OE699" s="150"/>
      <c r="OF699" s="150"/>
      <c r="OG699" s="150"/>
      <c r="OH699" s="150"/>
      <c r="OI699" s="150"/>
      <c r="OJ699" s="150"/>
      <c r="OK699" s="150"/>
      <c r="OL699" s="150"/>
      <c r="OM699" s="150"/>
      <c r="ON699" s="150"/>
      <c r="OO699" s="150"/>
      <c r="OP699" s="150"/>
      <c r="OQ699" s="150"/>
      <c r="OR699" s="150"/>
      <c r="OS699" s="150"/>
      <c r="OT699" s="150"/>
      <c r="OU699" s="150"/>
      <c r="OV699" s="150"/>
      <c r="OW699" s="150"/>
      <c r="OX699" s="150"/>
      <c r="OY699" s="150"/>
      <c r="OZ699" s="150"/>
      <c r="PA699" s="150"/>
      <c r="PB699" s="150"/>
      <c r="PC699" s="150"/>
      <c r="PD699" s="150"/>
      <c r="PE699" s="150"/>
      <c r="PF699" s="150"/>
      <c r="PG699" s="150"/>
      <c r="PH699" s="150"/>
      <c r="PI699" s="150"/>
      <c r="PJ699" s="150"/>
      <c r="PK699" s="150"/>
      <c r="PL699" s="150"/>
      <c r="PM699" s="150"/>
      <c r="PN699" s="150"/>
      <c r="PO699" s="150"/>
      <c r="PP699" s="150"/>
      <c r="PQ699" s="150"/>
      <c r="PR699" s="150"/>
      <c r="PS699" s="150"/>
      <c r="PT699" s="150"/>
      <c r="PU699" s="150"/>
      <c r="PV699" s="150"/>
      <c r="PW699" s="150"/>
      <c r="PX699" s="150"/>
      <c r="PY699" s="150"/>
      <c r="PZ699" s="150"/>
      <c r="QA699" s="150"/>
      <c r="QB699" s="150"/>
      <c r="QC699" s="150"/>
      <c r="QD699" s="150"/>
      <c r="QE699" s="150"/>
      <c r="QF699" s="150"/>
      <c r="QG699" s="150"/>
      <c r="QH699" s="150"/>
      <c r="QI699" s="150"/>
      <c r="QJ699" s="150"/>
      <c r="QK699" s="150"/>
      <c r="QL699" s="150"/>
      <c r="QM699" s="150"/>
      <c r="QN699" s="150"/>
      <c r="QO699" s="150"/>
      <c r="QP699" s="150"/>
      <c r="QQ699" s="150"/>
      <c r="QR699" s="150"/>
      <c r="QS699" s="150"/>
      <c r="QT699" s="150"/>
      <c r="QU699" s="150"/>
      <c r="QV699" s="150"/>
      <c r="QW699" s="150"/>
      <c r="QX699" s="150"/>
      <c r="QY699" s="150"/>
      <c r="QZ699" s="150"/>
      <c r="RA699" s="150"/>
      <c r="RB699" s="150"/>
      <c r="RC699" s="150"/>
      <c r="RD699" s="150"/>
      <c r="RE699" s="150"/>
      <c r="RF699" s="150"/>
      <c r="RG699" s="150"/>
      <c r="RH699" s="150"/>
      <c r="RI699" s="150"/>
      <c r="RJ699" s="150"/>
      <c r="RK699" s="150"/>
      <c r="RL699" s="150"/>
      <c r="RM699" s="150"/>
      <c r="RN699" s="150"/>
      <c r="RO699" s="150"/>
      <c r="RP699" s="150"/>
      <c r="RQ699" s="150"/>
      <c r="RR699" s="150"/>
      <c r="RS699" s="150"/>
      <c r="RT699" s="150"/>
      <c r="RU699" s="150"/>
      <c r="RV699" s="150"/>
      <c r="RW699" s="150"/>
      <c r="RX699" s="150"/>
      <c r="RY699" s="150"/>
      <c r="RZ699" s="150"/>
      <c r="SA699" s="150"/>
      <c r="SB699" s="150"/>
      <c r="SC699" s="150"/>
      <c r="SD699" s="150"/>
      <c r="SE699" s="150"/>
      <c r="SF699" s="150"/>
      <c r="SG699" s="150"/>
      <c r="SH699" s="150"/>
      <c r="SI699" s="150"/>
      <c r="SJ699" s="150"/>
      <c r="SK699" s="150"/>
      <c r="SL699" s="150"/>
      <c r="SM699" s="150"/>
      <c r="SN699" s="150"/>
      <c r="SO699" s="150"/>
      <c r="SP699" s="150"/>
      <c r="SQ699" s="150"/>
      <c r="SR699" s="150"/>
      <c r="SS699" s="150"/>
      <c r="ST699" s="150"/>
      <c r="SU699" s="150"/>
      <c r="SV699" s="150"/>
      <c r="SW699" s="150"/>
      <c r="SX699" s="150"/>
      <c r="SY699" s="150"/>
      <c r="SZ699" s="150"/>
      <c r="TA699" s="150"/>
      <c r="TB699" s="150"/>
      <c r="TC699" s="150"/>
      <c r="TD699" s="150"/>
      <c r="TE699" s="150"/>
      <c r="TF699" s="150"/>
      <c r="TG699" s="150"/>
      <c r="TH699" s="150"/>
      <c r="TI699" s="150"/>
      <c r="TJ699" s="150"/>
      <c r="TK699" s="150"/>
      <c r="TL699" s="150"/>
      <c r="TM699" s="150"/>
      <c r="TN699" s="150"/>
      <c r="TO699" s="150"/>
      <c r="TP699" s="150"/>
      <c r="TQ699" s="150"/>
      <c r="TR699" s="150"/>
      <c r="TS699" s="150"/>
      <c r="TT699" s="150"/>
      <c r="TU699" s="150"/>
      <c r="TV699" s="150"/>
      <c r="TW699" s="150"/>
      <c r="TX699" s="150"/>
      <c r="TY699" s="150"/>
      <c r="TZ699" s="150"/>
      <c r="UA699" s="150"/>
      <c r="UB699" s="150"/>
      <c r="UC699" s="150"/>
      <c r="UD699" s="150"/>
      <c r="UE699" s="150"/>
      <c r="UF699" s="150"/>
      <c r="UG699" s="150"/>
      <c r="UH699" s="150"/>
      <c r="UI699" s="150"/>
      <c r="UJ699" s="150"/>
      <c r="UK699" s="150"/>
      <c r="UL699" s="150"/>
      <c r="UM699" s="150"/>
      <c r="UN699" s="150"/>
      <c r="UO699" s="150"/>
      <c r="UP699" s="150"/>
      <c r="UQ699" s="150"/>
      <c r="UR699" s="150"/>
      <c r="US699" s="150"/>
      <c r="UT699" s="150"/>
      <c r="UU699" s="150"/>
      <c r="UV699" s="150"/>
      <c r="UW699" s="150"/>
      <c r="UX699" s="150"/>
      <c r="UY699" s="150"/>
      <c r="UZ699" s="150"/>
      <c r="VA699" s="150"/>
      <c r="VB699" s="150"/>
      <c r="VC699" s="150"/>
      <c r="VD699" s="150"/>
      <c r="VE699" s="150"/>
      <c r="VF699" s="150"/>
      <c r="VG699" s="150"/>
      <c r="VH699" s="150"/>
      <c r="VI699" s="150"/>
      <c r="VJ699" s="150"/>
      <c r="VK699" s="150"/>
      <c r="VL699" s="150"/>
      <c r="VM699" s="150"/>
      <c r="VN699" s="150"/>
      <c r="VO699" s="150"/>
      <c r="VP699" s="150"/>
      <c r="VQ699" s="150"/>
      <c r="VR699" s="150"/>
      <c r="VS699" s="150"/>
      <c r="VT699" s="150"/>
      <c r="VU699" s="150"/>
      <c r="VV699" s="150"/>
      <c r="VW699" s="150"/>
      <c r="VX699" s="150"/>
      <c r="VY699" s="150"/>
      <c r="VZ699" s="150"/>
      <c r="WA699" s="150"/>
      <c r="WB699" s="150"/>
      <c r="WC699" s="150"/>
      <c r="WD699" s="150"/>
      <c r="WE699" s="150"/>
      <c r="WF699" s="150"/>
      <c r="WG699" s="150"/>
      <c r="WH699" s="150"/>
      <c r="WI699" s="150"/>
      <c r="WJ699" s="150"/>
      <c r="WK699" s="150"/>
      <c r="WL699" s="150"/>
      <c r="WM699" s="150"/>
      <c r="WN699" s="150"/>
      <c r="WO699" s="150"/>
      <c r="WP699" s="150"/>
      <c r="WQ699" s="150"/>
      <c r="WR699" s="150"/>
      <c r="WS699" s="150"/>
      <c r="WT699" s="150"/>
      <c r="WU699" s="150"/>
      <c r="WV699" s="150"/>
      <c r="WW699" s="150"/>
      <c r="WX699" s="150"/>
      <c r="WY699" s="150"/>
      <c r="WZ699" s="150"/>
      <c r="XA699" s="150"/>
      <c r="XB699" s="150"/>
      <c r="XC699" s="150"/>
      <c r="XD699" s="150"/>
      <c r="XE699" s="150"/>
      <c r="XF699" s="150"/>
      <c r="XG699" s="150"/>
      <c r="XH699" s="150"/>
      <c r="XI699" s="150"/>
      <c r="XJ699" s="150"/>
      <c r="XK699" s="150"/>
      <c r="XL699" s="150"/>
      <c r="XM699" s="150"/>
      <c r="XN699" s="150"/>
      <c r="XO699" s="150"/>
      <c r="XP699" s="150"/>
      <c r="XQ699" s="150"/>
      <c r="XR699" s="150"/>
      <c r="XS699" s="150"/>
      <c r="XT699" s="150"/>
      <c r="XU699" s="150"/>
      <c r="XV699" s="150"/>
      <c r="XW699" s="150"/>
      <c r="XX699" s="150"/>
      <c r="XY699" s="150"/>
      <c r="XZ699" s="150"/>
      <c r="YA699" s="150"/>
      <c r="YB699" s="150"/>
      <c r="YC699" s="150"/>
      <c r="YD699" s="150"/>
      <c r="YE699" s="150"/>
      <c r="YF699" s="150"/>
      <c r="YG699" s="150"/>
      <c r="YH699" s="150"/>
      <c r="YI699" s="150"/>
      <c r="YJ699" s="150"/>
      <c r="YK699" s="150"/>
      <c r="YL699" s="150"/>
      <c r="YM699" s="150"/>
      <c r="YN699" s="150"/>
      <c r="YO699" s="150"/>
      <c r="YP699" s="150"/>
      <c r="YQ699" s="150"/>
      <c r="YR699" s="150"/>
      <c r="YS699" s="150"/>
      <c r="YT699" s="150"/>
      <c r="YU699" s="150"/>
      <c r="YV699" s="150"/>
      <c r="YW699" s="150"/>
      <c r="YX699" s="150"/>
      <c r="YY699" s="150"/>
      <c r="YZ699" s="150"/>
      <c r="ZA699" s="150"/>
      <c r="ZB699" s="150"/>
      <c r="ZC699" s="150"/>
      <c r="ZD699" s="150"/>
      <c r="ZE699" s="150"/>
      <c r="ZF699" s="150"/>
      <c r="ZG699" s="150"/>
      <c r="ZH699" s="150"/>
      <c r="ZI699" s="150"/>
      <c r="ZJ699" s="150"/>
      <c r="ZK699" s="150"/>
      <c r="ZL699" s="150"/>
      <c r="ZM699" s="150"/>
      <c r="ZN699" s="150"/>
      <c r="ZO699" s="150"/>
      <c r="ZP699" s="150"/>
      <c r="ZQ699" s="150"/>
      <c r="ZR699" s="150"/>
      <c r="ZS699" s="150"/>
      <c r="ZT699" s="150"/>
      <c r="ZU699" s="150"/>
      <c r="ZV699" s="150"/>
      <c r="ZW699" s="150"/>
      <c r="ZX699" s="150"/>
      <c r="ZY699" s="150"/>
      <c r="ZZ699" s="150"/>
      <c r="AAA699" s="150"/>
      <c r="AAB699" s="150"/>
      <c r="AAC699" s="150"/>
      <c r="AAD699" s="150"/>
      <c r="AAE699" s="150"/>
      <c r="AAF699" s="150"/>
      <c r="AAG699" s="150"/>
      <c r="AAH699" s="150"/>
      <c r="AAI699" s="150"/>
      <c r="AAJ699" s="150"/>
      <c r="AAK699" s="150"/>
      <c r="AAL699" s="150"/>
      <c r="AAM699" s="150"/>
      <c r="AAN699" s="150"/>
      <c r="AAO699" s="150"/>
      <c r="AAP699" s="150"/>
      <c r="AAQ699" s="150"/>
      <c r="AAR699" s="150"/>
      <c r="AAS699" s="150"/>
      <c r="AAT699" s="150"/>
      <c r="AAU699" s="150"/>
      <c r="AAV699" s="150"/>
      <c r="AAW699" s="150"/>
      <c r="AAX699" s="150"/>
      <c r="AAY699" s="150"/>
      <c r="AAZ699" s="150"/>
      <c r="ABA699" s="150"/>
      <c r="ABB699" s="150"/>
      <c r="ABC699" s="150"/>
      <c r="ABD699" s="150"/>
      <c r="ABE699" s="150"/>
      <c r="ABF699" s="150"/>
      <c r="ABG699" s="150"/>
      <c r="ABH699" s="150"/>
      <c r="ABI699" s="150"/>
      <c r="ABJ699" s="150"/>
      <c r="ABK699" s="150"/>
      <c r="ABL699" s="150"/>
      <c r="ABM699" s="150"/>
      <c r="ABN699" s="150"/>
      <c r="ABO699" s="150"/>
      <c r="ABP699" s="150"/>
      <c r="ABQ699" s="150"/>
      <c r="ABR699" s="150"/>
      <c r="ABS699" s="150"/>
      <c r="ABT699" s="150"/>
      <c r="ABU699" s="150"/>
      <c r="ABV699" s="150"/>
      <c r="ABW699" s="150"/>
      <c r="ABX699" s="150"/>
      <c r="ABY699" s="150"/>
      <c r="ABZ699" s="150"/>
      <c r="ACA699" s="150"/>
      <c r="ACB699" s="150"/>
      <c r="ACC699" s="150"/>
      <c r="ACD699" s="150"/>
      <c r="ACE699" s="150"/>
      <c r="ACF699" s="150"/>
      <c r="ACG699" s="150"/>
      <c r="ACH699" s="150"/>
      <c r="ACI699" s="150"/>
      <c r="ACJ699" s="150"/>
      <c r="ACK699" s="150"/>
      <c r="ACL699" s="150"/>
      <c r="ACM699" s="150"/>
      <c r="ACN699" s="150"/>
      <c r="ACO699" s="150"/>
      <c r="ACP699" s="150"/>
      <c r="ACQ699" s="150"/>
      <c r="ACR699" s="150"/>
      <c r="ACS699" s="150"/>
      <c r="ACT699" s="150"/>
      <c r="ACU699" s="150"/>
      <c r="ACV699" s="150"/>
      <c r="ACW699" s="150"/>
      <c r="ACX699" s="150"/>
      <c r="ACY699" s="150"/>
      <c r="ACZ699" s="150"/>
      <c r="ADA699" s="150"/>
      <c r="ADB699" s="150"/>
      <c r="ADC699" s="150"/>
      <c r="ADD699" s="150"/>
      <c r="ADE699" s="150"/>
      <c r="ADF699" s="150"/>
      <c r="ADG699" s="150"/>
      <c r="ADH699" s="150"/>
      <c r="ADI699" s="150"/>
      <c r="ADJ699" s="150"/>
      <c r="ADK699" s="150"/>
      <c r="ADL699" s="150"/>
      <c r="ADM699" s="150"/>
      <c r="ADN699" s="150"/>
      <c r="ADO699" s="150"/>
      <c r="ADP699" s="150"/>
      <c r="ADQ699" s="150"/>
      <c r="ADR699" s="150"/>
      <c r="ADS699" s="150"/>
      <c r="ADT699" s="150"/>
      <c r="ADU699" s="150"/>
      <c r="ADV699" s="150"/>
      <c r="ADW699" s="150"/>
      <c r="ADX699" s="150"/>
      <c r="ADY699" s="150"/>
      <c r="ADZ699" s="150"/>
      <c r="AEA699" s="150"/>
      <c r="AEB699" s="150"/>
      <c r="AEC699" s="150"/>
      <c r="AED699" s="150"/>
      <c r="AEE699" s="150"/>
      <c r="AEF699" s="150"/>
      <c r="AEG699" s="150"/>
      <c r="AEH699" s="150"/>
      <c r="AEI699" s="150"/>
      <c r="AEJ699" s="150"/>
      <c r="AEK699" s="150"/>
      <c r="AEL699" s="150"/>
      <c r="AEM699" s="150"/>
      <c r="AEN699" s="150"/>
      <c r="AEO699" s="150"/>
      <c r="AEP699" s="150"/>
      <c r="AEQ699" s="150"/>
      <c r="AER699" s="150"/>
      <c r="AES699" s="150"/>
      <c r="AET699" s="150"/>
      <c r="AEU699" s="150"/>
      <c r="AEV699" s="150"/>
      <c r="AEW699" s="150"/>
      <c r="AEX699" s="150"/>
      <c r="AEY699" s="150"/>
      <c r="AEZ699" s="150"/>
      <c r="AFA699" s="150"/>
      <c r="AFB699" s="150"/>
      <c r="AFC699" s="150"/>
      <c r="AFD699" s="150"/>
      <c r="AFE699" s="150"/>
      <c r="AFF699" s="150"/>
      <c r="AFG699" s="150"/>
      <c r="AFH699" s="150"/>
      <c r="AFI699" s="150"/>
      <c r="AFJ699" s="150"/>
      <c r="AFK699" s="150"/>
      <c r="AFL699" s="150"/>
      <c r="AFM699" s="150"/>
      <c r="AFN699" s="150"/>
      <c r="AFO699" s="150"/>
      <c r="AFP699" s="150"/>
      <c r="AFQ699" s="150"/>
      <c r="AFR699" s="150"/>
      <c r="AFS699" s="150"/>
      <c r="AFT699" s="150"/>
      <c r="AFU699" s="150"/>
      <c r="AFV699" s="150"/>
      <c r="AFW699" s="150"/>
      <c r="AFX699" s="150"/>
      <c r="AFY699" s="150"/>
      <c r="AFZ699" s="150"/>
      <c r="AGA699" s="150"/>
      <c r="AGB699" s="150"/>
      <c r="AGC699" s="150"/>
      <c r="AGD699" s="150"/>
      <c r="AGE699" s="150"/>
      <c r="AGF699" s="150"/>
      <c r="AGG699" s="150"/>
      <c r="AGH699" s="150"/>
      <c r="AGI699" s="150"/>
      <c r="AGJ699" s="150"/>
      <c r="AGK699" s="150"/>
      <c r="AGL699" s="150"/>
      <c r="AGM699" s="150"/>
      <c r="AGN699" s="150"/>
      <c r="AGO699" s="150"/>
      <c r="AGP699" s="150"/>
      <c r="AGQ699" s="150"/>
      <c r="AGR699" s="150"/>
      <c r="AGS699" s="150"/>
      <c r="AGT699" s="150"/>
      <c r="AGU699" s="150"/>
      <c r="AGV699" s="150"/>
      <c r="AGW699" s="150"/>
      <c r="AGX699" s="150"/>
      <c r="AGY699" s="150"/>
      <c r="AGZ699" s="150"/>
      <c r="AHA699" s="150"/>
      <c r="AHB699" s="150"/>
      <c r="AHC699" s="150"/>
      <c r="AHD699" s="150"/>
      <c r="AHE699" s="150"/>
      <c r="AHF699" s="150"/>
      <c r="AHG699" s="150"/>
      <c r="AHH699" s="150"/>
      <c r="AHI699" s="150"/>
      <c r="AHJ699" s="150"/>
      <c r="AHK699" s="150"/>
      <c r="AHL699" s="150"/>
      <c r="AHM699" s="150"/>
      <c r="AHN699" s="150"/>
      <c r="AHO699" s="150"/>
      <c r="AHP699" s="150"/>
      <c r="AHQ699" s="150"/>
      <c r="AHR699" s="150"/>
      <c r="AHS699" s="150"/>
      <c r="AHT699" s="150"/>
      <c r="AHU699" s="150"/>
      <c r="AHV699" s="150"/>
      <c r="AHW699" s="150"/>
      <c r="AHX699" s="150"/>
      <c r="AHY699" s="150"/>
      <c r="AHZ699" s="150"/>
      <c r="AIA699" s="150"/>
      <c r="AIB699" s="150"/>
      <c r="AIC699" s="150"/>
      <c r="AID699" s="150"/>
      <c r="AIE699" s="150"/>
      <c r="AIF699" s="150"/>
      <c r="AIG699" s="150"/>
      <c r="AIH699" s="150"/>
      <c r="AII699" s="150"/>
      <c r="AIJ699" s="150"/>
      <c r="AIK699" s="150"/>
      <c r="AIL699" s="150"/>
      <c r="AIM699" s="150"/>
      <c r="AIN699" s="150"/>
      <c r="AIO699" s="150"/>
      <c r="AIP699" s="150"/>
      <c r="AIQ699" s="150"/>
      <c r="AIR699" s="150"/>
      <c r="AIS699" s="150"/>
      <c r="AIT699" s="150"/>
      <c r="AIU699" s="150"/>
      <c r="AIV699" s="150"/>
      <c r="AIW699" s="150"/>
      <c r="AIX699" s="150"/>
      <c r="AIY699" s="150"/>
      <c r="AIZ699" s="150"/>
      <c r="AJA699" s="150"/>
      <c r="AJB699" s="150"/>
      <c r="AJC699" s="150"/>
      <c r="AJD699" s="150"/>
      <c r="AJE699" s="150"/>
      <c r="AJF699" s="150"/>
      <c r="AJG699" s="150"/>
      <c r="AJH699" s="150"/>
      <c r="AJI699" s="150"/>
      <c r="AJJ699" s="150"/>
      <c r="AJK699" s="150"/>
      <c r="AJL699" s="150"/>
      <c r="AJM699" s="150"/>
      <c r="AJN699" s="150"/>
      <c r="AJO699" s="150"/>
      <c r="AJP699" s="150"/>
      <c r="AJQ699" s="150"/>
      <c r="AJR699" s="150"/>
      <c r="AJS699" s="150"/>
      <c r="AJT699" s="150"/>
      <c r="AJU699" s="150"/>
      <c r="AJV699" s="150"/>
      <c r="AJW699" s="150"/>
      <c r="AJX699" s="150"/>
      <c r="AJY699" s="150"/>
      <c r="AJZ699" s="150"/>
      <c r="AKA699" s="150"/>
      <c r="AKB699" s="150"/>
      <c r="AKC699" s="150"/>
      <c r="AKD699" s="150"/>
      <c r="AKE699" s="150"/>
      <c r="AKF699" s="150"/>
      <c r="AKG699" s="150"/>
      <c r="AKH699" s="150"/>
      <c r="AKI699" s="150"/>
      <c r="AKJ699" s="150"/>
      <c r="AKK699" s="150"/>
      <c r="AKL699" s="150"/>
      <c r="AKM699" s="150"/>
      <c r="AKN699" s="150"/>
      <c r="AKO699" s="150"/>
      <c r="AKP699" s="150"/>
      <c r="AKQ699" s="150"/>
      <c r="AKR699" s="150"/>
      <c r="AKS699" s="150"/>
      <c r="AKT699" s="150"/>
      <c r="AKU699" s="150"/>
      <c r="AKV699" s="150"/>
      <c r="AKW699" s="150"/>
      <c r="AKX699" s="150"/>
      <c r="AKY699" s="150"/>
      <c r="AKZ699" s="150"/>
      <c r="ALA699" s="150"/>
      <c r="ALB699" s="150"/>
      <c r="ALC699" s="150"/>
      <c r="ALD699" s="150"/>
      <c r="ALE699" s="150"/>
      <c r="ALF699" s="150"/>
      <c r="ALG699" s="150"/>
      <c r="ALH699" s="150"/>
      <c r="ALI699" s="150"/>
      <c r="ALJ699" s="150"/>
      <c r="ALK699" s="150"/>
      <c r="ALL699" s="150"/>
      <c r="ALM699" s="150"/>
      <c r="ALN699" s="150"/>
      <c r="ALO699" s="150"/>
      <c r="ALP699" s="150"/>
      <c r="ALQ699" s="150"/>
      <c r="ALR699" s="150"/>
      <c r="ALS699" s="150"/>
      <c r="ALT699" s="150"/>
      <c r="ALU699" s="150"/>
      <c r="ALV699" s="150"/>
      <c r="ALW699" s="150"/>
      <c r="ALX699" s="150"/>
      <c r="ALY699" s="150"/>
      <c r="ALZ699" s="150"/>
      <c r="AMA699" s="150"/>
      <c r="AMB699" s="150"/>
      <c r="AMC699" s="150"/>
      <c r="AMD699" s="150"/>
      <c r="AME699" s="150"/>
      <c r="AMF699" s="150"/>
      <c r="AMG699" s="150"/>
      <c r="AMH699" s="150"/>
      <c r="AMI699" s="150"/>
      <c r="AMJ699" s="150"/>
      <c r="AMK699" s="150"/>
      <c r="AML699" s="559"/>
    </row>
    <row r="700" spans="1:1026" s="155" customFormat="1" x14ac:dyDescent="0.25">
      <c r="A700" s="295" t="s">
        <v>27542</v>
      </c>
      <c r="B700" s="257">
        <v>700</v>
      </c>
      <c r="C700" s="295" t="s">
        <v>27603</v>
      </c>
      <c r="D700" s="295" t="s">
        <v>27543</v>
      </c>
      <c r="E700" s="295"/>
      <c r="F700" s="299">
        <v>3</v>
      </c>
      <c r="G700" s="299">
        <v>2</v>
      </c>
      <c r="H700" s="299"/>
      <c r="I700" s="489" t="s">
        <v>750</v>
      </c>
      <c r="J700" s="296"/>
      <c r="K700" s="296"/>
      <c r="L700" s="296"/>
      <c r="M700" s="296"/>
      <c r="N700" s="296"/>
      <c r="O700" s="296"/>
      <c r="P700" s="296"/>
      <c r="Q700" s="296"/>
      <c r="R700" s="296"/>
      <c r="S700" s="296"/>
      <c r="T700" s="296"/>
      <c r="U700" s="296"/>
      <c r="V700" s="296"/>
      <c r="W700" s="283">
        <f t="shared" si="304"/>
        <v>100</v>
      </c>
      <c r="X700" s="283">
        <f t="shared" si="305"/>
        <v>100</v>
      </c>
      <c r="Y700" s="283">
        <f t="shared" si="318"/>
        <v>100</v>
      </c>
      <c r="Z700" s="283">
        <f t="shared" si="306"/>
        <v>100</v>
      </c>
      <c r="AA700" s="283">
        <f t="shared" si="307"/>
        <v>100</v>
      </c>
      <c r="AB700" s="287">
        <f t="shared" si="314"/>
        <v>100</v>
      </c>
      <c r="AC700" s="287">
        <f t="shared" si="315"/>
        <v>100</v>
      </c>
      <c r="AD700" s="287">
        <f t="shared" si="310"/>
        <v>100</v>
      </c>
      <c r="AE700" s="284">
        <f t="shared" si="313"/>
        <v>100</v>
      </c>
      <c r="AF700" s="284">
        <f t="shared" si="302"/>
        <v>100</v>
      </c>
      <c r="AG700" s="268">
        <f t="shared" si="316"/>
        <v>100</v>
      </c>
      <c r="AH700" s="268">
        <f t="shared" si="300"/>
        <v>100</v>
      </c>
      <c r="AI700" s="268">
        <f t="shared" si="317"/>
        <v>100</v>
      </c>
      <c r="AJ700" s="268">
        <f t="shared" si="301"/>
        <v>100</v>
      </c>
      <c r="AK700" s="489" t="s">
        <v>750</v>
      </c>
      <c r="AL700" s="299">
        <v>1</v>
      </c>
      <c r="AM700" s="299">
        <v>1</v>
      </c>
      <c r="AN700" s="499"/>
      <c r="AO700" s="296"/>
      <c r="AP700" s="296"/>
      <c r="AQ700" s="295"/>
      <c r="AR700" s="356" t="s">
        <v>6231</v>
      </c>
      <c r="AS700" s="356"/>
      <c r="AT700" s="295"/>
      <c r="AU700" s="295"/>
    </row>
    <row r="701" spans="1:1026" s="155" customFormat="1" x14ac:dyDescent="0.25">
      <c r="A701" s="295" t="s">
        <v>14596</v>
      </c>
      <c r="B701" s="257">
        <v>701</v>
      </c>
      <c r="C701" s="295" t="s">
        <v>27527</v>
      </c>
      <c r="D701" s="295" t="s">
        <v>14595</v>
      </c>
      <c r="E701" s="295"/>
      <c r="F701" s="299">
        <v>3</v>
      </c>
      <c r="G701" s="299">
        <v>3</v>
      </c>
      <c r="H701" s="299"/>
      <c r="I701" s="489" t="s">
        <v>750</v>
      </c>
      <c r="J701" s="296"/>
      <c r="K701" s="296"/>
      <c r="L701" s="296"/>
      <c r="M701" s="296"/>
      <c r="N701" s="296"/>
      <c r="O701" s="296"/>
      <c r="P701" s="296"/>
      <c r="Q701" s="296"/>
      <c r="R701" s="296">
        <v>2</v>
      </c>
      <c r="S701" s="296"/>
      <c r="T701" s="296"/>
      <c r="U701" s="296"/>
      <c r="V701" s="296"/>
      <c r="W701" s="283">
        <f t="shared" si="304"/>
        <v>100</v>
      </c>
      <c r="X701" s="283">
        <f t="shared" si="305"/>
        <v>100</v>
      </c>
      <c r="Y701" s="283">
        <f t="shared" si="318"/>
        <v>100</v>
      </c>
      <c r="Z701" s="283">
        <f t="shared" si="306"/>
        <v>100</v>
      </c>
      <c r="AA701" s="283">
        <f t="shared" si="307"/>
        <v>100</v>
      </c>
      <c r="AB701" s="287">
        <f t="shared" si="314"/>
        <v>1</v>
      </c>
      <c r="AC701" s="287">
        <f t="shared" si="315"/>
        <v>100</v>
      </c>
      <c r="AD701" s="287">
        <f t="shared" si="310"/>
        <v>100</v>
      </c>
      <c r="AE701" s="284">
        <f t="shared" si="313"/>
        <v>100</v>
      </c>
      <c r="AF701" s="284">
        <f t="shared" si="302"/>
        <v>100</v>
      </c>
      <c r="AG701" s="268">
        <f t="shared" si="316"/>
        <v>100</v>
      </c>
      <c r="AH701" s="268">
        <f t="shared" si="300"/>
        <v>100</v>
      </c>
      <c r="AI701" s="268">
        <f t="shared" si="317"/>
        <v>100</v>
      </c>
      <c r="AJ701" s="268">
        <f t="shared" si="301"/>
        <v>100</v>
      </c>
      <c r="AK701" s="489" t="s">
        <v>750</v>
      </c>
      <c r="AL701" s="299">
        <v>1</v>
      </c>
      <c r="AM701" s="299">
        <v>1</v>
      </c>
      <c r="AN701" s="499"/>
      <c r="AO701" s="296">
        <v>1000000</v>
      </c>
      <c r="AP701" s="296">
        <v>1000000</v>
      </c>
      <c r="AQ701" s="295"/>
      <c r="AR701" s="356" t="s">
        <v>6231</v>
      </c>
      <c r="AS701" s="356"/>
      <c r="AT701" s="295"/>
      <c r="AU701" s="295"/>
    </row>
    <row r="702" spans="1:1026" s="155" customFormat="1" x14ac:dyDescent="0.25">
      <c r="A702" s="295" t="s">
        <v>1813</v>
      </c>
      <c r="B702" s="257">
        <v>702</v>
      </c>
      <c r="C702" s="295" t="s">
        <v>27532</v>
      </c>
      <c r="D702" s="295" t="s">
        <v>3830</v>
      </c>
      <c r="E702" s="295"/>
      <c r="F702" s="299">
        <v>4</v>
      </c>
      <c r="G702" s="299"/>
      <c r="H702" s="299"/>
      <c r="I702" s="489" t="s">
        <v>750</v>
      </c>
      <c r="J702" s="296"/>
      <c r="K702" s="296"/>
      <c r="L702" s="296"/>
      <c r="M702" s="296"/>
      <c r="N702" s="296"/>
      <c r="O702" s="296">
        <v>1</v>
      </c>
      <c r="P702" s="296"/>
      <c r="Q702" s="296">
        <v>2</v>
      </c>
      <c r="R702" s="296" t="s">
        <v>748</v>
      </c>
      <c r="S702" s="296">
        <v>2</v>
      </c>
      <c r="T702" s="296"/>
      <c r="U702" s="296"/>
      <c r="V702" s="296"/>
      <c r="W702" s="283">
        <f t="shared" si="304"/>
        <v>10</v>
      </c>
      <c r="X702" s="283">
        <f t="shared" si="305"/>
        <v>1</v>
      </c>
      <c r="Y702" s="283">
        <f t="shared" si="318"/>
        <v>100</v>
      </c>
      <c r="Z702" s="283">
        <f t="shared" si="306"/>
        <v>100</v>
      </c>
      <c r="AA702" s="283">
        <f t="shared" si="307"/>
        <v>10</v>
      </c>
      <c r="AB702" s="287">
        <f t="shared" si="314"/>
        <v>0.1</v>
      </c>
      <c r="AC702" s="287">
        <f t="shared" si="315"/>
        <v>1</v>
      </c>
      <c r="AD702" s="287">
        <f t="shared" si="310"/>
        <v>100</v>
      </c>
      <c r="AE702" s="284">
        <f t="shared" si="313"/>
        <v>100</v>
      </c>
      <c r="AF702" s="284">
        <f t="shared" si="302"/>
        <v>100</v>
      </c>
      <c r="AG702" s="268">
        <f t="shared" si="316"/>
        <v>100</v>
      </c>
      <c r="AH702" s="268">
        <f t="shared" ref="AH702:AH765" si="319">IF(OR(EXACT(J702,"1A"),EXACT(J702,"1B"),EXACT(J702,"1C")),1,IF(J702=2,10,100))</f>
        <v>100</v>
      </c>
      <c r="AI702" s="268">
        <f t="shared" si="317"/>
        <v>100</v>
      </c>
      <c r="AJ702" s="268">
        <f t="shared" ref="AJ702:AJ765" si="320">IF(OR(EXACT(J702,"1A"),EXACT(J702,"1B"),EXACT(J702,"1C")),5,100)</f>
        <v>100</v>
      </c>
      <c r="AK702" s="489" t="s">
        <v>750</v>
      </c>
      <c r="AL702" s="299">
        <v>1</v>
      </c>
      <c r="AM702" s="299">
        <v>1</v>
      </c>
      <c r="AN702" s="499"/>
      <c r="AO702" s="296"/>
      <c r="AP702" s="296"/>
      <c r="AQ702" s="295"/>
      <c r="AR702" s="356" t="s">
        <v>6231</v>
      </c>
      <c r="AS702" s="356"/>
      <c r="AT702" s="295"/>
      <c r="AU702" s="295"/>
    </row>
    <row r="703" spans="1:1026" s="155" customFormat="1" x14ac:dyDescent="0.25">
      <c r="A703" s="295" t="s">
        <v>13513</v>
      </c>
      <c r="B703" s="257">
        <v>703</v>
      </c>
      <c r="C703" s="295" t="s">
        <v>27536</v>
      </c>
      <c r="D703" s="295" t="s">
        <v>13512</v>
      </c>
      <c r="E703" s="295"/>
      <c r="F703" s="299">
        <v>4</v>
      </c>
      <c r="G703" s="299">
        <v>4</v>
      </c>
      <c r="H703" s="299"/>
      <c r="I703" s="489">
        <v>2</v>
      </c>
      <c r="J703" s="296"/>
      <c r="K703" s="296">
        <v>1</v>
      </c>
      <c r="L703" s="296"/>
      <c r="M703" s="296"/>
      <c r="N703" s="296"/>
      <c r="O703" s="296"/>
      <c r="P703" s="296"/>
      <c r="Q703" s="296"/>
      <c r="R703" s="296"/>
      <c r="S703" s="296"/>
      <c r="T703" s="296"/>
      <c r="U703" s="296"/>
      <c r="V703" s="296"/>
      <c r="W703" s="283">
        <f t="shared" si="304"/>
        <v>100</v>
      </c>
      <c r="X703" s="283">
        <f t="shared" si="305"/>
        <v>100</v>
      </c>
      <c r="Y703" s="283">
        <f t="shared" si="318"/>
        <v>100</v>
      </c>
      <c r="Z703" s="283">
        <f t="shared" si="306"/>
        <v>100</v>
      </c>
      <c r="AA703" s="283">
        <f t="shared" si="307"/>
        <v>100</v>
      </c>
      <c r="AB703" s="287">
        <f t="shared" si="314"/>
        <v>100</v>
      </c>
      <c r="AC703" s="287">
        <f t="shared" si="315"/>
        <v>100</v>
      </c>
      <c r="AD703" s="287">
        <f t="shared" si="310"/>
        <v>100</v>
      </c>
      <c r="AE703" s="284">
        <f t="shared" si="313"/>
        <v>100</v>
      </c>
      <c r="AF703" s="284">
        <f t="shared" ref="AF703:AF766" si="321">IF(M703=0,100,IF(M703=1,1,IF(M703="1B",1,IF(M703="1A",0.1,100))))</f>
        <v>100</v>
      </c>
      <c r="AG703" s="268">
        <f t="shared" si="316"/>
        <v>1</v>
      </c>
      <c r="AH703" s="268">
        <f t="shared" si="319"/>
        <v>100</v>
      </c>
      <c r="AI703" s="268">
        <f t="shared" si="317"/>
        <v>3</v>
      </c>
      <c r="AJ703" s="268">
        <f t="shared" si="320"/>
        <v>100</v>
      </c>
      <c r="AK703" s="489" t="s">
        <v>750</v>
      </c>
      <c r="AL703" s="295"/>
      <c r="AM703" s="295"/>
      <c r="AN703" s="499"/>
      <c r="AO703" s="296"/>
      <c r="AP703" s="296"/>
      <c r="AQ703" s="295"/>
      <c r="AR703" s="356" t="s">
        <v>6231</v>
      </c>
      <c r="AS703" s="356"/>
      <c r="AT703" s="295"/>
      <c r="AU703" s="295"/>
    </row>
    <row r="704" spans="1:1026" s="155" customFormat="1" x14ac:dyDescent="0.25">
      <c r="A704" s="295" t="s">
        <v>7954</v>
      </c>
      <c r="B704" s="257">
        <v>704</v>
      </c>
      <c r="C704" s="295" t="s">
        <v>27538</v>
      </c>
      <c r="D704" s="295" t="s">
        <v>7953</v>
      </c>
      <c r="E704" s="295"/>
      <c r="F704" s="299">
        <v>2</v>
      </c>
      <c r="G704" s="299">
        <v>3</v>
      </c>
      <c r="H704" s="299"/>
      <c r="I704" s="489" t="s">
        <v>750</v>
      </c>
      <c r="J704" s="296"/>
      <c r="K704" s="296"/>
      <c r="L704" s="296"/>
      <c r="M704" s="296"/>
      <c r="N704" s="296"/>
      <c r="O704" s="296"/>
      <c r="P704" s="296"/>
      <c r="Q704" s="296"/>
      <c r="R704" s="296"/>
      <c r="S704" s="296"/>
      <c r="T704" s="296"/>
      <c r="U704" s="296"/>
      <c r="V704" s="296"/>
      <c r="W704" s="283">
        <f t="shared" si="304"/>
        <v>100</v>
      </c>
      <c r="X704" s="283">
        <f t="shared" si="305"/>
        <v>100</v>
      </c>
      <c r="Y704" s="283">
        <f t="shared" si="318"/>
        <v>100</v>
      </c>
      <c r="Z704" s="283">
        <f t="shared" si="306"/>
        <v>100</v>
      </c>
      <c r="AA704" s="283">
        <f t="shared" si="307"/>
        <v>100</v>
      </c>
      <c r="AB704" s="287">
        <f t="shared" si="314"/>
        <v>100</v>
      </c>
      <c r="AC704" s="287">
        <f t="shared" si="315"/>
        <v>100</v>
      </c>
      <c r="AD704" s="287">
        <f t="shared" si="310"/>
        <v>100</v>
      </c>
      <c r="AE704" s="284">
        <f t="shared" ref="AE704:AE734" si="322">IF(L704=0,100,IF(L704=1,1,IF(L704="1B",1,IF(L704="1A",0.1,100))))</f>
        <v>100</v>
      </c>
      <c r="AF704" s="284">
        <f t="shared" si="321"/>
        <v>100</v>
      </c>
      <c r="AG704" s="268">
        <f t="shared" si="316"/>
        <v>100</v>
      </c>
      <c r="AH704" s="268">
        <f t="shared" si="319"/>
        <v>100</v>
      </c>
      <c r="AI704" s="268">
        <f t="shared" si="317"/>
        <v>100</v>
      </c>
      <c r="AJ704" s="268">
        <f t="shared" si="320"/>
        <v>100</v>
      </c>
      <c r="AK704" s="489" t="s">
        <v>750</v>
      </c>
      <c r="AL704" s="295">
        <v>1</v>
      </c>
      <c r="AM704" s="295">
        <v>1</v>
      </c>
      <c r="AN704" s="499"/>
      <c r="AO704" s="296"/>
      <c r="AP704" s="296"/>
      <c r="AQ704" s="295"/>
      <c r="AR704" s="356" t="s">
        <v>6231</v>
      </c>
      <c r="AS704" s="356"/>
      <c r="AT704" s="295"/>
      <c r="AU704" s="295"/>
    </row>
    <row r="705" spans="1:1026" s="155" customFormat="1" x14ac:dyDescent="0.25">
      <c r="A705" s="295" t="s">
        <v>7862</v>
      </c>
      <c r="B705" s="257">
        <v>705</v>
      </c>
      <c r="C705" s="295" t="s">
        <v>27540</v>
      </c>
      <c r="D705" s="295" t="s">
        <v>7861</v>
      </c>
      <c r="E705" s="295"/>
      <c r="F705" s="299">
        <v>4</v>
      </c>
      <c r="G705" s="299">
        <v>4</v>
      </c>
      <c r="H705" s="299"/>
      <c r="I705" s="489" t="s">
        <v>750</v>
      </c>
      <c r="J705" s="296"/>
      <c r="K705" s="296"/>
      <c r="L705" s="296"/>
      <c r="M705" s="296"/>
      <c r="N705" s="296"/>
      <c r="O705" s="296"/>
      <c r="P705" s="296"/>
      <c r="Q705" s="296"/>
      <c r="R705" s="296"/>
      <c r="S705" s="296"/>
      <c r="T705" s="296"/>
      <c r="U705" s="296"/>
      <c r="V705" s="296"/>
      <c r="W705" s="283">
        <f t="shared" si="304"/>
        <v>100</v>
      </c>
      <c r="X705" s="283">
        <f t="shared" si="305"/>
        <v>100</v>
      </c>
      <c r="Y705" s="283">
        <f t="shared" si="318"/>
        <v>100</v>
      </c>
      <c r="Z705" s="283">
        <f t="shared" si="306"/>
        <v>100</v>
      </c>
      <c r="AA705" s="283">
        <f t="shared" si="307"/>
        <v>100</v>
      </c>
      <c r="AB705" s="287">
        <f t="shared" si="314"/>
        <v>100</v>
      </c>
      <c r="AC705" s="287">
        <f t="shared" si="315"/>
        <v>100</v>
      </c>
      <c r="AD705" s="287">
        <f t="shared" si="310"/>
        <v>100</v>
      </c>
      <c r="AE705" s="284">
        <f t="shared" si="322"/>
        <v>100</v>
      </c>
      <c r="AF705" s="284">
        <f t="shared" si="321"/>
        <v>100</v>
      </c>
      <c r="AG705" s="268">
        <f t="shared" si="316"/>
        <v>100</v>
      </c>
      <c r="AH705" s="268">
        <f t="shared" si="319"/>
        <v>100</v>
      </c>
      <c r="AI705" s="268">
        <f t="shared" si="317"/>
        <v>100</v>
      </c>
      <c r="AJ705" s="268">
        <f t="shared" si="320"/>
        <v>100</v>
      </c>
      <c r="AK705" s="489" t="s">
        <v>750</v>
      </c>
      <c r="AL705" s="295"/>
      <c r="AM705" s="295"/>
      <c r="AN705" s="499"/>
      <c r="AO705" s="296"/>
      <c r="AP705" s="296"/>
      <c r="AQ705" s="295"/>
      <c r="AR705" s="356" t="s">
        <v>6231</v>
      </c>
      <c r="AS705" s="356"/>
      <c r="AT705" s="295"/>
      <c r="AU705" s="295"/>
    </row>
    <row r="706" spans="1:1026" s="155" customFormat="1" x14ac:dyDescent="0.25">
      <c r="A706" s="295" t="s">
        <v>17973</v>
      </c>
      <c r="B706" s="257">
        <v>706</v>
      </c>
      <c r="C706" s="295" t="s">
        <v>31894</v>
      </c>
      <c r="D706" s="295" t="s">
        <v>17972</v>
      </c>
      <c r="E706" s="295" t="s">
        <v>24828</v>
      </c>
      <c r="F706" s="299">
        <v>4</v>
      </c>
      <c r="G706" s="299">
        <v>4</v>
      </c>
      <c r="H706" s="299"/>
      <c r="I706" s="489">
        <v>3.0000000000000001E-3</v>
      </c>
      <c r="J706" s="296">
        <v>2</v>
      </c>
      <c r="K706" s="296">
        <v>1</v>
      </c>
      <c r="L706" s="296">
        <v>1</v>
      </c>
      <c r="M706" s="296"/>
      <c r="N706" s="296"/>
      <c r="O706" s="296"/>
      <c r="P706" s="296">
        <v>335</v>
      </c>
      <c r="Q706" s="296">
        <v>2</v>
      </c>
      <c r="R706" s="296">
        <v>2</v>
      </c>
      <c r="S706" s="296"/>
      <c r="T706" s="296"/>
      <c r="U706" s="296"/>
      <c r="V706" s="296"/>
      <c r="W706" s="283">
        <f t="shared" si="304"/>
        <v>100</v>
      </c>
      <c r="X706" s="283">
        <f t="shared" si="305"/>
        <v>100</v>
      </c>
      <c r="Y706" s="283">
        <f t="shared" si="318"/>
        <v>20</v>
      </c>
      <c r="Z706" s="283">
        <f t="shared" si="306"/>
        <v>100</v>
      </c>
      <c r="AA706" s="283">
        <f t="shared" si="307"/>
        <v>10</v>
      </c>
      <c r="AB706" s="287">
        <f t="shared" si="314"/>
        <v>1</v>
      </c>
      <c r="AC706" s="287">
        <f t="shared" si="315"/>
        <v>100</v>
      </c>
      <c r="AD706" s="287">
        <f t="shared" si="310"/>
        <v>100</v>
      </c>
      <c r="AE706" s="284">
        <f t="shared" si="322"/>
        <v>1</v>
      </c>
      <c r="AF706" s="284">
        <f t="shared" si="321"/>
        <v>100</v>
      </c>
      <c r="AG706" s="268">
        <f t="shared" si="316"/>
        <v>1</v>
      </c>
      <c r="AH706" s="268">
        <f t="shared" si="319"/>
        <v>10</v>
      </c>
      <c r="AI706" s="268">
        <f t="shared" si="317"/>
        <v>3</v>
      </c>
      <c r="AJ706" s="268">
        <f t="shared" si="320"/>
        <v>100</v>
      </c>
      <c r="AK706" s="489">
        <v>1.2999999999999999E-2</v>
      </c>
      <c r="AL706" s="299">
        <v>1</v>
      </c>
      <c r="AM706" s="299">
        <v>3</v>
      </c>
      <c r="AN706" s="499"/>
      <c r="AO706" s="296">
        <v>1</v>
      </c>
      <c r="AP706" s="296"/>
      <c r="AQ706" s="295"/>
      <c r="AR706" s="356" t="s">
        <v>31893</v>
      </c>
      <c r="AS706" s="356"/>
      <c r="AT706" s="295"/>
      <c r="AU706" s="295"/>
      <c r="AW706" s="150"/>
      <c r="AX706" s="150"/>
      <c r="AY706" s="150"/>
      <c r="AZ706" s="150"/>
      <c r="BA706" s="150"/>
      <c r="BB706" s="150"/>
      <c r="BC706" s="150"/>
      <c r="BD706" s="150"/>
      <c r="BE706" s="150"/>
      <c r="BF706" s="150"/>
      <c r="BG706" s="150"/>
      <c r="BH706" s="150"/>
      <c r="BI706" s="150"/>
      <c r="BJ706" s="150"/>
      <c r="BK706" s="150"/>
      <c r="BL706" s="150"/>
      <c r="BM706" s="150"/>
      <c r="BN706" s="150"/>
      <c r="BO706" s="150"/>
      <c r="BP706" s="150"/>
      <c r="BQ706" s="150"/>
      <c r="BR706" s="150"/>
      <c r="BS706" s="150"/>
      <c r="BT706" s="150"/>
      <c r="BU706" s="150"/>
      <c r="BV706" s="150"/>
      <c r="BW706" s="150"/>
      <c r="BX706" s="150"/>
      <c r="BY706" s="150"/>
      <c r="BZ706" s="150"/>
      <c r="CA706" s="150"/>
      <c r="CB706" s="150"/>
      <c r="CC706" s="150"/>
      <c r="CD706" s="150"/>
      <c r="CE706" s="150"/>
      <c r="CF706" s="150"/>
      <c r="CG706" s="150"/>
      <c r="CH706" s="150"/>
      <c r="CI706" s="150"/>
      <c r="CJ706" s="150"/>
      <c r="CK706" s="150"/>
      <c r="CL706" s="150"/>
      <c r="CM706" s="150"/>
      <c r="CN706" s="150"/>
      <c r="CO706" s="150"/>
      <c r="CP706" s="150"/>
      <c r="CQ706" s="150"/>
      <c r="CR706" s="150"/>
      <c r="CS706" s="150"/>
      <c r="CT706" s="150"/>
      <c r="CU706" s="150"/>
      <c r="CV706" s="150"/>
      <c r="CW706" s="150"/>
      <c r="CX706" s="150"/>
      <c r="CY706" s="150"/>
      <c r="CZ706" s="150"/>
      <c r="DA706" s="150"/>
      <c r="DB706" s="150"/>
      <c r="DC706" s="150"/>
      <c r="DD706" s="150"/>
      <c r="DE706" s="150"/>
      <c r="DF706" s="150"/>
      <c r="DG706" s="150"/>
      <c r="DH706" s="150"/>
      <c r="DI706" s="150"/>
      <c r="DJ706" s="150"/>
      <c r="DK706" s="150"/>
      <c r="DL706" s="150"/>
      <c r="DM706" s="150"/>
      <c r="DN706" s="150"/>
      <c r="DO706" s="150"/>
      <c r="DP706" s="150"/>
      <c r="DQ706" s="150"/>
      <c r="DR706" s="150"/>
      <c r="DS706" s="150"/>
      <c r="DT706" s="150"/>
      <c r="DU706" s="150"/>
      <c r="DV706" s="150"/>
      <c r="DW706" s="150"/>
      <c r="DX706" s="150"/>
      <c r="DY706" s="150"/>
      <c r="DZ706" s="150"/>
      <c r="EA706" s="150"/>
      <c r="EB706" s="150"/>
      <c r="EC706" s="150"/>
      <c r="ED706" s="150"/>
      <c r="EE706" s="150"/>
      <c r="EF706" s="150"/>
      <c r="EG706" s="150"/>
      <c r="EH706" s="150"/>
      <c r="EI706" s="150"/>
      <c r="EJ706" s="150"/>
      <c r="EK706" s="150"/>
      <c r="EL706" s="150"/>
      <c r="EM706" s="150"/>
      <c r="EN706" s="150"/>
      <c r="EO706" s="150"/>
      <c r="EP706" s="150"/>
      <c r="EQ706" s="150"/>
      <c r="ER706" s="150"/>
      <c r="ES706" s="150"/>
      <c r="ET706" s="150"/>
      <c r="EU706" s="150"/>
      <c r="EV706" s="150"/>
      <c r="EW706" s="150"/>
      <c r="EX706" s="150"/>
      <c r="EY706" s="150"/>
      <c r="EZ706" s="150"/>
      <c r="FA706" s="150"/>
      <c r="FB706" s="150"/>
      <c r="FC706" s="150"/>
      <c r="FD706" s="150"/>
      <c r="FE706" s="150"/>
      <c r="FF706" s="150"/>
      <c r="FG706" s="150"/>
      <c r="FH706" s="150"/>
      <c r="FI706" s="150"/>
      <c r="FJ706" s="150"/>
      <c r="FK706" s="150"/>
      <c r="FL706" s="150"/>
      <c r="FM706" s="150"/>
      <c r="FN706" s="150"/>
      <c r="FO706" s="150"/>
      <c r="FP706" s="150"/>
      <c r="FQ706" s="150"/>
      <c r="FR706" s="150"/>
      <c r="FS706" s="150"/>
      <c r="FT706" s="150"/>
      <c r="FU706" s="150"/>
      <c r="FV706" s="150"/>
      <c r="FW706" s="150"/>
      <c r="FX706" s="150"/>
      <c r="FY706" s="150"/>
      <c r="FZ706" s="150"/>
      <c r="GA706" s="150"/>
      <c r="GB706" s="150"/>
      <c r="GC706" s="150"/>
      <c r="GD706" s="150"/>
      <c r="GE706" s="150"/>
      <c r="GF706" s="150"/>
      <c r="GG706" s="150"/>
      <c r="GH706" s="150"/>
      <c r="GI706" s="150"/>
      <c r="GJ706" s="150"/>
      <c r="GK706" s="150"/>
      <c r="GL706" s="150"/>
      <c r="GM706" s="150"/>
      <c r="GN706" s="150"/>
      <c r="GO706" s="150"/>
      <c r="GP706" s="150"/>
      <c r="GQ706" s="150"/>
      <c r="GR706" s="150"/>
      <c r="GS706" s="150"/>
      <c r="GT706" s="150"/>
      <c r="GU706" s="150"/>
      <c r="GV706" s="150"/>
      <c r="GW706" s="150"/>
      <c r="GX706" s="150"/>
      <c r="GY706" s="150"/>
      <c r="GZ706" s="150"/>
      <c r="HA706" s="150"/>
      <c r="HB706" s="150"/>
      <c r="HC706" s="150"/>
      <c r="HD706" s="150"/>
      <c r="HE706" s="150"/>
      <c r="HF706" s="150"/>
      <c r="HG706" s="150"/>
      <c r="HH706" s="150"/>
      <c r="HI706" s="150"/>
      <c r="HJ706" s="150"/>
      <c r="HK706" s="150"/>
      <c r="HL706" s="150"/>
      <c r="HM706" s="150"/>
      <c r="HN706" s="150"/>
      <c r="HO706" s="150"/>
      <c r="HP706" s="150"/>
      <c r="HQ706" s="150"/>
      <c r="HR706" s="150"/>
      <c r="HS706" s="150"/>
      <c r="HT706" s="150"/>
      <c r="HU706" s="150"/>
      <c r="HV706" s="150"/>
      <c r="HW706" s="150"/>
      <c r="HX706" s="150"/>
      <c r="HY706" s="150"/>
      <c r="HZ706" s="150"/>
      <c r="IA706" s="150"/>
      <c r="IB706" s="150"/>
      <c r="IC706" s="150"/>
      <c r="ID706" s="150"/>
      <c r="IE706" s="150"/>
      <c r="IF706" s="150"/>
      <c r="IG706" s="150"/>
      <c r="IH706" s="150"/>
      <c r="II706" s="150"/>
      <c r="IJ706" s="150"/>
      <c r="IK706" s="150"/>
      <c r="IL706" s="150"/>
      <c r="IM706" s="150"/>
      <c r="IN706" s="150"/>
      <c r="IO706" s="150"/>
      <c r="IP706" s="150"/>
      <c r="IQ706" s="150"/>
      <c r="IR706" s="150"/>
      <c r="IS706" s="150"/>
      <c r="IT706" s="150"/>
      <c r="IU706" s="150"/>
      <c r="IV706" s="150"/>
      <c r="IW706" s="150"/>
      <c r="IX706" s="150"/>
      <c r="IY706" s="150"/>
      <c r="IZ706" s="150"/>
      <c r="JA706" s="150"/>
      <c r="JB706" s="150"/>
      <c r="JC706" s="150"/>
      <c r="JD706" s="150"/>
      <c r="JE706" s="150"/>
      <c r="JF706" s="150"/>
      <c r="JG706" s="150"/>
      <c r="JH706" s="150"/>
      <c r="JI706" s="150"/>
      <c r="JJ706" s="150"/>
      <c r="JK706" s="150"/>
      <c r="JL706" s="150"/>
      <c r="JM706" s="150"/>
      <c r="JN706" s="150"/>
      <c r="JO706" s="150"/>
      <c r="JP706" s="150"/>
      <c r="JQ706" s="150"/>
      <c r="JR706" s="150"/>
      <c r="JS706" s="150"/>
      <c r="JT706" s="150"/>
      <c r="JU706" s="150"/>
      <c r="JV706" s="150"/>
      <c r="JW706" s="150"/>
      <c r="JX706" s="150"/>
      <c r="JY706" s="150"/>
      <c r="JZ706" s="150"/>
      <c r="KA706" s="150"/>
      <c r="KB706" s="150"/>
      <c r="KC706" s="150"/>
      <c r="KD706" s="150"/>
      <c r="KE706" s="150"/>
      <c r="KF706" s="150"/>
      <c r="KG706" s="150"/>
      <c r="KH706" s="150"/>
      <c r="KI706" s="150"/>
      <c r="KJ706" s="150"/>
      <c r="KK706" s="150"/>
      <c r="KL706" s="150"/>
      <c r="KM706" s="150"/>
      <c r="KN706" s="150"/>
      <c r="KO706" s="150"/>
      <c r="KP706" s="150"/>
      <c r="KQ706" s="150"/>
      <c r="KR706" s="150"/>
      <c r="KS706" s="150"/>
      <c r="KT706" s="150"/>
      <c r="KU706" s="150"/>
      <c r="KV706" s="150"/>
      <c r="KW706" s="150"/>
      <c r="KX706" s="150"/>
      <c r="KY706" s="150"/>
      <c r="KZ706" s="150"/>
      <c r="LA706" s="150"/>
      <c r="LB706" s="150"/>
      <c r="LC706" s="150"/>
      <c r="LD706" s="150"/>
      <c r="LE706" s="150"/>
      <c r="LF706" s="150"/>
      <c r="LG706" s="150"/>
      <c r="LH706" s="150"/>
      <c r="LI706" s="150"/>
      <c r="LJ706" s="150"/>
      <c r="LK706" s="150"/>
      <c r="LL706" s="150"/>
      <c r="LM706" s="150"/>
      <c r="LN706" s="150"/>
      <c r="LO706" s="150"/>
      <c r="LP706" s="150"/>
      <c r="LQ706" s="150"/>
      <c r="LR706" s="150"/>
      <c r="LS706" s="150"/>
      <c r="LT706" s="150"/>
      <c r="LU706" s="150"/>
      <c r="LV706" s="150"/>
      <c r="LW706" s="150"/>
      <c r="LX706" s="150"/>
      <c r="LY706" s="150"/>
      <c r="LZ706" s="150"/>
      <c r="MA706" s="150"/>
      <c r="MB706" s="150"/>
      <c r="MC706" s="150"/>
      <c r="MD706" s="150"/>
      <c r="ME706" s="150"/>
      <c r="MF706" s="150"/>
      <c r="MG706" s="150"/>
      <c r="MH706" s="150"/>
      <c r="MI706" s="150"/>
      <c r="MJ706" s="150"/>
      <c r="MK706" s="150"/>
      <c r="ML706" s="150"/>
      <c r="MM706" s="150"/>
      <c r="MN706" s="150"/>
      <c r="MO706" s="150"/>
      <c r="MP706" s="150"/>
      <c r="MQ706" s="150"/>
      <c r="MR706" s="150"/>
      <c r="MS706" s="150"/>
      <c r="MT706" s="150"/>
      <c r="MU706" s="150"/>
      <c r="MV706" s="150"/>
      <c r="MW706" s="150"/>
      <c r="MX706" s="150"/>
      <c r="MY706" s="150"/>
      <c r="MZ706" s="150"/>
      <c r="NA706" s="150"/>
      <c r="NB706" s="150"/>
      <c r="NC706" s="150"/>
      <c r="ND706" s="150"/>
      <c r="NE706" s="150"/>
      <c r="NF706" s="150"/>
      <c r="NG706" s="150"/>
      <c r="NH706" s="150"/>
      <c r="NI706" s="150"/>
      <c r="NJ706" s="150"/>
      <c r="NK706" s="150"/>
      <c r="NL706" s="150"/>
      <c r="NM706" s="150"/>
      <c r="NN706" s="150"/>
      <c r="NO706" s="150"/>
      <c r="NP706" s="150"/>
      <c r="NQ706" s="150"/>
      <c r="NR706" s="150"/>
      <c r="NS706" s="150"/>
      <c r="NT706" s="150"/>
      <c r="NU706" s="150"/>
      <c r="NV706" s="150"/>
      <c r="NW706" s="150"/>
      <c r="NX706" s="150"/>
      <c r="NY706" s="150"/>
      <c r="NZ706" s="150"/>
      <c r="OA706" s="150"/>
      <c r="OB706" s="150"/>
      <c r="OC706" s="150"/>
      <c r="OD706" s="150"/>
      <c r="OE706" s="150"/>
      <c r="OF706" s="150"/>
      <c r="OG706" s="150"/>
      <c r="OH706" s="150"/>
      <c r="OI706" s="150"/>
      <c r="OJ706" s="150"/>
      <c r="OK706" s="150"/>
      <c r="OL706" s="150"/>
      <c r="OM706" s="150"/>
      <c r="ON706" s="150"/>
      <c r="OO706" s="150"/>
      <c r="OP706" s="150"/>
      <c r="OQ706" s="150"/>
      <c r="OR706" s="150"/>
      <c r="OS706" s="150"/>
      <c r="OT706" s="150"/>
      <c r="OU706" s="150"/>
      <c r="OV706" s="150"/>
      <c r="OW706" s="150"/>
      <c r="OX706" s="150"/>
      <c r="OY706" s="150"/>
      <c r="OZ706" s="150"/>
      <c r="PA706" s="150"/>
      <c r="PB706" s="150"/>
      <c r="PC706" s="150"/>
      <c r="PD706" s="150"/>
      <c r="PE706" s="150"/>
      <c r="PF706" s="150"/>
      <c r="PG706" s="150"/>
      <c r="PH706" s="150"/>
      <c r="PI706" s="150"/>
      <c r="PJ706" s="150"/>
      <c r="PK706" s="150"/>
      <c r="PL706" s="150"/>
      <c r="PM706" s="150"/>
      <c r="PN706" s="150"/>
      <c r="PO706" s="150"/>
      <c r="PP706" s="150"/>
      <c r="PQ706" s="150"/>
      <c r="PR706" s="150"/>
      <c r="PS706" s="150"/>
      <c r="PT706" s="150"/>
      <c r="PU706" s="150"/>
      <c r="PV706" s="150"/>
      <c r="PW706" s="150"/>
      <c r="PX706" s="150"/>
      <c r="PY706" s="150"/>
      <c r="PZ706" s="150"/>
      <c r="QA706" s="150"/>
      <c r="QB706" s="150"/>
      <c r="QC706" s="150"/>
      <c r="QD706" s="150"/>
      <c r="QE706" s="150"/>
      <c r="QF706" s="150"/>
      <c r="QG706" s="150"/>
      <c r="QH706" s="150"/>
      <c r="QI706" s="150"/>
      <c r="QJ706" s="150"/>
      <c r="QK706" s="150"/>
      <c r="QL706" s="150"/>
      <c r="QM706" s="150"/>
      <c r="QN706" s="150"/>
      <c r="QO706" s="150"/>
      <c r="QP706" s="150"/>
      <c r="QQ706" s="150"/>
      <c r="QR706" s="150"/>
      <c r="QS706" s="150"/>
      <c r="QT706" s="150"/>
      <c r="QU706" s="150"/>
      <c r="QV706" s="150"/>
      <c r="QW706" s="150"/>
      <c r="QX706" s="150"/>
      <c r="QY706" s="150"/>
      <c r="QZ706" s="150"/>
      <c r="RA706" s="150"/>
      <c r="RB706" s="150"/>
      <c r="RC706" s="150"/>
      <c r="RD706" s="150"/>
      <c r="RE706" s="150"/>
      <c r="RF706" s="150"/>
      <c r="RG706" s="150"/>
      <c r="RH706" s="150"/>
      <c r="RI706" s="150"/>
      <c r="RJ706" s="150"/>
      <c r="RK706" s="150"/>
      <c r="RL706" s="150"/>
      <c r="RM706" s="150"/>
      <c r="RN706" s="150"/>
      <c r="RO706" s="150"/>
      <c r="RP706" s="150"/>
      <c r="RQ706" s="150"/>
      <c r="RR706" s="150"/>
      <c r="RS706" s="150"/>
      <c r="RT706" s="150"/>
      <c r="RU706" s="150"/>
      <c r="RV706" s="150"/>
      <c r="RW706" s="150"/>
      <c r="RX706" s="150"/>
      <c r="RY706" s="150"/>
      <c r="RZ706" s="150"/>
      <c r="SA706" s="150"/>
      <c r="SB706" s="150"/>
      <c r="SC706" s="150"/>
      <c r="SD706" s="150"/>
      <c r="SE706" s="150"/>
      <c r="SF706" s="150"/>
      <c r="SG706" s="150"/>
      <c r="SH706" s="150"/>
      <c r="SI706" s="150"/>
      <c r="SJ706" s="150"/>
      <c r="SK706" s="150"/>
      <c r="SL706" s="150"/>
      <c r="SM706" s="150"/>
      <c r="SN706" s="150"/>
      <c r="SO706" s="150"/>
      <c r="SP706" s="150"/>
      <c r="SQ706" s="150"/>
      <c r="SR706" s="150"/>
      <c r="SS706" s="150"/>
      <c r="ST706" s="150"/>
      <c r="SU706" s="150"/>
      <c r="SV706" s="150"/>
      <c r="SW706" s="150"/>
      <c r="SX706" s="150"/>
      <c r="SY706" s="150"/>
      <c r="SZ706" s="150"/>
      <c r="TA706" s="150"/>
      <c r="TB706" s="150"/>
      <c r="TC706" s="150"/>
      <c r="TD706" s="150"/>
      <c r="TE706" s="150"/>
      <c r="TF706" s="150"/>
      <c r="TG706" s="150"/>
      <c r="TH706" s="150"/>
      <c r="TI706" s="150"/>
      <c r="TJ706" s="150"/>
      <c r="TK706" s="150"/>
      <c r="TL706" s="150"/>
      <c r="TM706" s="150"/>
      <c r="TN706" s="150"/>
      <c r="TO706" s="150"/>
      <c r="TP706" s="150"/>
      <c r="TQ706" s="150"/>
      <c r="TR706" s="150"/>
      <c r="TS706" s="150"/>
      <c r="TT706" s="150"/>
      <c r="TU706" s="150"/>
      <c r="TV706" s="150"/>
      <c r="TW706" s="150"/>
      <c r="TX706" s="150"/>
      <c r="TY706" s="150"/>
      <c r="TZ706" s="150"/>
      <c r="UA706" s="150"/>
      <c r="UB706" s="150"/>
      <c r="UC706" s="150"/>
      <c r="UD706" s="150"/>
      <c r="UE706" s="150"/>
      <c r="UF706" s="150"/>
      <c r="UG706" s="150"/>
      <c r="UH706" s="150"/>
      <c r="UI706" s="150"/>
      <c r="UJ706" s="150"/>
      <c r="UK706" s="150"/>
      <c r="UL706" s="150"/>
      <c r="UM706" s="150"/>
      <c r="UN706" s="150"/>
      <c r="UO706" s="150"/>
      <c r="UP706" s="150"/>
      <c r="UQ706" s="150"/>
      <c r="UR706" s="150"/>
      <c r="US706" s="150"/>
      <c r="UT706" s="150"/>
      <c r="UU706" s="150"/>
      <c r="UV706" s="150"/>
      <c r="UW706" s="150"/>
      <c r="UX706" s="150"/>
      <c r="UY706" s="150"/>
      <c r="UZ706" s="150"/>
      <c r="VA706" s="150"/>
      <c r="VB706" s="150"/>
      <c r="VC706" s="150"/>
      <c r="VD706" s="150"/>
      <c r="VE706" s="150"/>
      <c r="VF706" s="150"/>
      <c r="VG706" s="150"/>
      <c r="VH706" s="150"/>
      <c r="VI706" s="150"/>
      <c r="VJ706" s="150"/>
      <c r="VK706" s="150"/>
      <c r="VL706" s="150"/>
      <c r="VM706" s="150"/>
      <c r="VN706" s="150"/>
      <c r="VO706" s="150"/>
      <c r="VP706" s="150"/>
      <c r="VQ706" s="150"/>
      <c r="VR706" s="150"/>
      <c r="VS706" s="150"/>
      <c r="VT706" s="150"/>
      <c r="VU706" s="150"/>
      <c r="VV706" s="150"/>
      <c r="VW706" s="150"/>
      <c r="VX706" s="150"/>
      <c r="VY706" s="150"/>
      <c r="VZ706" s="150"/>
      <c r="WA706" s="150"/>
      <c r="WB706" s="150"/>
      <c r="WC706" s="150"/>
      <c r="WD706" s="150"/>
      <c r="WE706" s="150"/>
      <c r="WF706" s="150"/>
      <c r="WG706" s="150"/>
      <c r="WH706" s="150"/>
      <c r="WI706" s="150"/>
      <c r="WJ706" s="150"/>
      <c r="WK706" s="150"/>
      <c r="WL706" s="150"/>
      <c r="WM706" s="150"/>
      <c r="WN706" s="150"/>
      <c r="WO706" s="150"/>
      <c r="WP706" s="150"/>
      <c r="WQ706" s="150"/>
      <c r="WR706" s="150"/>
      <c r="WS706" s="150"/>
      <c r="WT706" s="150"/>
      <c r="WU706" s="150"/>
      <c r="WV706" s="150"/>
      <c r="WW706" s="150"/>
      <c r="WX706" s="150"/>
      <c r="WY706" s="150"/>
      <c r="WZ706" s="150"/>
      <c r="XA706" s="150"/>
      <c r="XB706" s="150"/>
      <c r="XC706" s="150"/>
      <c r="XD706" s="150"/>
      <c r="XE706" s="150"/>
      <c r="XF706" s="150"/>
      <c r="XG706" s="150"/>
      <c r="XH706" s="150"/>
      <c r="XI706" s="150"/>
      <c r="XJ706" s="150"/>
      <c r="XK706" s="150"/>
      <c r="XL706" s="150"/>
      <c r="XM706" s="150"/>
      <c r="XN706" s="150"/>
      <c r="XO706" s="150"/>
      <c r="XP706" s="150"/>
      <c r="XQ706" s="150"/>
      <c r="XR706" s="150"/>
      <c r="XS706" s="150"/>
      <c r="XT706" s="150"/>
      <c r="XU706" s="150"/>
      <c r="XV706" s="150"/>
      <c r="XW706" s="150"/>
      <c r="XX706" s="150"/>
      <c r="XY706" s="150"/>
      <c r="XZ706" s="150"/>
      <c r="YA706" s="150"/>
      <c r="YB706" s="150"/>
      <c r="YC706" s="150"/>
      <c r="YD706" s="150"/>
      <c r="YE706" s="150"/>
      <c r="YF706" s="150"/>
      <c r="YG706" s="150"/>
      <c r="YH706" s="150"/>
      <c r="YI706" s="150"/>
      <c r="YJ706" s="150"/>
      <c r="YK706" s="150"/>
      <c r="YL706" s="150"/>
      <c r="YM706" s="150"/>
      <c r="YN706" s="150"/>
      <c r="YO706" s="150"/>
      <c r="YP706" s="150"/>
      <c r="YQ706" s="150"/>
      <c r="YR706" s="150"/>
      <c r="YS706" s="150"/>
      <c r="YT706" s="150"/>
      <c r="YU706" s="150"/>
      <c r="YV706" s="150"/>
      <c r="YW706" s="150"/>
      <c r="YX706" s="150"/>
      <c r="YY706" s="150"/>
      <c r="YZ706" s="150"/>
      <c r="ZA706" s="150"/>
      <c r="ZB706" s="150"/>
      <c r="ZC706" s="150"/>
      <c r="ZD706" s="150"/>
      <c r="ZE706" s="150"/>
      <c r="ZF706" s="150"/>
      <c r="ZG706" s="150"/>
      <c r="ZH706" s="150"/>
      <c r="ZI706" s="150"/>
      <c r="ZJ706" s="150"/>
      <c r="ZK706" s="150"/>
      <c r="ZL706" s="150"/>
      <c r="ZM706" s="150"/>
      <c r="ZN706" s="150"/>
      <c r="ZO706" s="150"/>
      <c r="ZP706" s="150"/>
      <c r="ZQ706" s="150"/>
      <c r="ZR706" s="150"/>
      <c r="ZS706" s="150"/>
      <c r="ZT706" s="150"/>
      <c r="ZU706" s="150"/>
      <c r="ZV706" s="150"/>
      <c r="ZW706" s="150"/>
      <c r="ZX706" s="150"/>
      <c r="ZY706" s="150"/>
      <c r="ZZ706" s="150"/>
      <c r="AAA706" s="150"/>
      <c r="AAB706" s="150"/>
      <c r="AAC706" s="150"/>
      <c r="AAD706" s="150"/>
      <c r="AAE706" s="150"/>
      <c r="AAF706" s="150"/>
      <c r="AAG706" s="150"/>
      <c r="AAH706" s="150"/>
      <c r="AAI706" s="150"/>
      <c r="AAJ706" s="150"/>
      <c r="AAK706" s="150"/>
      <c r="AAL706" s="150"/>
      <c r="AAM706" s="150"/>
      <c r="AAN706" s="150"/>
      <c r="AAO706" s="150"/>
      <c r="AAP706" s="150"/>
      <c r="AAQ706" s="150"/>
      <c r="AAR706" s="150"/>
      <c r="AAS706" s="150"/>
      <c r="AAT706" s="150"/>
      <c r="AAU706" s="150"/>
      <c r="AAV706" s="150"/>
      <c r="AAW706" s="150"/>
      <c r="AAX706" s="150"/>
      <c r="AAY706" s="150"/>
      <c r="AAZ706" s="150"/>
      <c r="ABA706" s="150"/>
      <c r="ABB706" s="150"/>
      <c r="ABC706" s="150"/>
      <c r="ABD706" s="150"/>
      <c r="ABE706" s="150"/>
      <c r="ABF706" s="150"/>
      <c r="ABG706" s="150"/>
      <c r="ABH706" s="150"/>
      <c r="ABI706" s="150"/>
      <c r="ABJ706" s="150"/>
      <c r="ABK706" s="150"/>
      <c r="ABL706" s="150"/>
      <c r="ABM706" s="150"/>
      <c r="ABN706" s="150"/>
      <c r="ABO706" s="150"/>
      <c r="ABP706" s="150"/>
      <c r="ABQ706" s="150"/>
      <c r="ABR706" s="150"/>
      <c r="ABS706" s="150"/>
      <c r="ABT706" s="150"/>
      <c r="ABU706" s="150"/>
      <c r="ABV706" s="150"/>
      <c r="ABW706" s="150"/>
      <c r="ABX706" s="150"/>
      <c r="ABY706" s="150"/>
      <c r="ABZ706" s="150"/>
      <c r="ACA706" s="150"/>
      <c r="ACB706" s="150"/>
      <c r="ACC706" s="150"/>
      <c r="ACD706" s="150"/>
      <c r="ACE706" s="150"/>
      <c r="ACF706" s="150"/>
      <c r="ACG706" s="150"/>
      <c r="ACH706" s="150"/>
      <c r="ACI706" s="150"/>
      <c r="ACJ706" s="150"/>
      <c r="ACK706" s="150"/>
      <c r="ACL706" s="150"/>
      <c r="ACM706" s="150"/>
      <c r="ACN706" s="150"/>
      <c r="ACO706" s="150"/>
      <c r="ACP706" s="150"/>
      <c r="ACQ706" s="150"/>
      <c r="ACR706" s="150"/>
      <c r="ACS706" s="150"/>
      <c r="ACT706" s="150"/>
      <c r="ACU706" s="150"/>
      <c r="ACV706" s="150"/>
      <c r="ACW706" s="150"/>
      <c r="ACX706" s="150"/>
      <c r="ACY706" s="150"/>
      <c r="ACZ706" s="150"/>
      <c r="ADA706" s="150"/>
      <c r="ADB706" s="150"/>
      <c r="ADC706" s="150"/>
      <c r="ADD706" s="150"/>
      <c r="ADE706" s="150"/>
      <c r="ADF706" s="150"/>
      <c r="ADG706" s="150"/>
      <c r="ADH706" s="150"/>
      <c r="ADI706" s="150"/>
      <c r="ADJ706" s="150"/>
      <c r="ADK706" s="150"/>
      <c r="ADL706" s="150"/>
      <c r="ADM706" s="150"/>
      <c r="ADN706" s="150"/>
      <c r="ADO706" s="150"/>
      <c r="ADP706" s="150"/>
      <c r="ADQ706" s="150"/>
      <c r="ADR706" s="150"/>
      <c r="ADS706" s="150"/>
      <c r="ADT706" s="150"/>
      <c r="ADU706" s="150"/>
      <c r="ADV706" s="150"/>
      <c r="ADW706" s="150"/>
      <c r="ADX706" s="150"/>
      <c r="ADY706" s="150"/>
      <c r="ADZ706" s="150"/>
      <c r="AEA706" s="150"/>
      <c r="AEB706" s="150"/>
      <c r="AEC706" s="150"/>
      <c r="AED706" s="150"/>
      <c r="AEE706" s="150"/>
      <c r="AEF706" s="150"/>
      <c r="AEG706" s="150"/>
      <c r="AEH706" s="150"/>
      <c r="AEI706" s="150"/>
      <c r="AEJ706" s="150"/>
      <c r="AEK706" s="150"/>
      <c r="AEL706" s="150"/>
      <c r="AEM706" s="150"/>
      <c r="AEN706" s="150"/>
      <c r="AEO706" s="150"/>
      <c r="AEP706" s="150"/>
      <c r="AEQ706" s="150"/>
      <c r="AER706" s="150"/>
      <c r="AES706" s="150"/>
      <c r="AET706" s="150"/>
      <c r="AEU706" s="150"/>
      <c r="AEV706" s="150"/>
      <c r="AEW706" s="150"/>
      <c r="AEX706" s="150"/>
      <c r="AEY706" s="150"/>
      <c r="AEZ706" s="150"/>
      <c r="AFA706" s="150"/>
      <c r="AFB706" s="150"/>
      <c r="AFC706" s="150"/>
      <c r="AFD706" s="150"/>
      <c r="AFE706" s="150"/>
      <c r="AFF706" s="150"/>
      <c r="AFG706" s="150"/>
      <c r="AFH706" s="150"/>
      <c r="AFI706" s="150"/>
      <c r="AFJ706" s="150"/>
      <c r="AFK706" s="150"/>
      <c r="AFL706" s="150"/>
      <c r="AFM706" s="150"/>
      <c r="AFN706" s="150"/>
      <c r="AFO706" s="150"/>
      <c r="AFP706" s="150"/>
      <c r="AFQ706" s="150"/>
      <c r="AFR706" s="150"/>
      <c r="AFS706" s="150"/>
      <c r="AFT706" s="150"/>
      <c r="AFU706" s="150"/>
      <c r="AFV706" s="150"/>
      <c r="AFW706" s="150"/>
      <c r="AFX706" s="150"/>
      <c r="AFY706" s="150"/>
      <c r="AFZ706" s="150"/>
      <c r="AGA706" s="150"/>
      <c r="AGB706" s="150"/>
      <c r="AGC706" s="150"/>
      <c r="AGD706" s="150"/>
      <c r="AGE706" s="150"/>
      <c r="AGF706" s="150"/>
      <c r="AGG706" s="150"/>
      <c r="AGH706" s="150"/>
      <c r="AGI706" s="150"/>
      <c r="AGJ706" s="150"/>
      <c r="AGK706" s="150"/>
      <c r="AGL706" s="150"/>
      <c r="AGM706" s="150"/>
      <c r="AGN706" s="150"/>
      <c r="AGO706" s="150"/>
      <c r="AGP706" s="150"/>
      <c r="AGQ706" s="150"/>
      <c r="AGR706" s="150"/>
      <c r="AGS706" s="150"/>
      <c r="AGT706" s="150"/>
      <c r="AGU706" s="150"/>
      <c r="AGV706" s="150"/>
      <c r="AGW706" s="150"/>
      <c r="AGX706" s="150"/>
      <c r="AGY706" s="150"/>
      <c r="AGZ706" s="150"/>
      <c r="AHA706" s="150"/>
      <c r="AHB706" s="150"/>
      <c r="AHC706" s="150"/>
      <c r="AHD706" s="150"/>
      <c r="AHE706" s="150"/>
      <c r="AHF706" s="150"/>
      <c r="AHG706" s="150"/>
      <c r="AHH706" s="150"/>
      <c r="AHI706" s="150"/>
      <c r="AHJ706" s="150"/>
      <c r="AHK706" s="150"/>
      <c r="AHL706" s="150"/>
      <c r="AHM706" s="150"/>
      <c r="AHN706" s="150"/>
      <c r="AHO706" s="150"/>
      <c r="AHP706" s="150"/>
      <c r="AHQ706" s="150"/>
      <c r="AHR706" s="150"/>
      <c r="AHS706" s="150"/>
      <c r="AHT706" s="150"/>
      <c r="AHU706" s="150"/>
      <c r="AHV706" s="150"/>
      <c r="AHW706" s="150"/>
      <c r="AHX706" s="150"/>
      <c r="AHY706" s="150"/>
      <c r="AHZ706" s="150"/>
      <c r="AIA706" s="150"/>
      <c r="AIB706" s="150"/>
      <c r="AIC706" s="150"/>
      <c r="AID706" s="150"/>
      <c r="AIE706" s="150"/>
      <c r="AIF706" s="150"/>
      <c r="AIG706" s="150"/>
      <c r="AIH706" s="150"/>
      <c r="AII706" s="150"/>
      <c r="AIJ706" s="150"/>
      <c r="AIK706" s="150"/>
      <c r="AIL706" s="150"/>
      <c r="AIM706" s="150"/>
      <c r="AIN706" s="150"/>
      <c r="AIO706" s="150"/>
      <c r="AIP706" s="150"/>
      <c r="AIQ706" s="150"/>
      <c r="AIR706" s="150"/>
      <c r="AIS706" s="150"/>
      <c r="AIT706" s="150"/>
      <c r="AIU706" s="150"/>
      <c r="AIV706" s="150"/>
      <c r="AIW706" s="150"/>
      <c r="AIX706" s="150"/>
      <c r="AIY706" s="150"/>
      <c r="AIZ706" s="150"/>
      <c r="AJA706" s="150"/>
      <c r="AJB706" s="150"/>
      <c r="AJC706" s="150"/>
      <c r="AJD706" s="150"/>
      <c r="AJE706" s="150"/>
      <c r="AJF706" s="150"/>
      <c r="AJG706" s="150"/>
      <c r="AJH706" s="150"/>
      <c r="AJI706" s="150"/>
      <c r="AJJ706" s="150"/>
      <c r="AJK706" s="150"/>
      <c r="AJL706" s="150"/>
      <c r="AJM706" s="150"/>
      <c r="AJN706" s="150"/>
      <c r="AJO706" s="150"/>
      <c r="AJP706" s="150"/>
      <c r="AJQ706" s="150"/>
      <c r="AJR706" s="150"/>
      <c r="AJS706" s="150"/>
      <c r="AJT706" s="150"/>
      <c r="AJU706" s="150"/>
      <c r="AJV706" s="150"/>
      <c r="AJW706" s="150"/>
      <c r="AJX706" s="150"/>
      <c r="AJY706" s="150"/>
      <c r="AJZ706" s="150"/>
      <c r="AKA706" s="150"/>
      <c r="AKB706" s="150"/>
      <c r="AKC706" s="150"/>
      <c r="AKD706" s="150"/>
      <c r="AKE706" s="150"/>
      <c r="AKF706" s="150"/>
      <c r="AKG706" s="150"/>
      <c r="AKH706" s="150"/>
      <c r="AKI706" s="150"/>
      <c r="AKJ706" s="150"/>
      <c r="AKK706" s="150"/>
      <c r="AKL706" s="150"/>
      <c r="AKM706" s="150"/>
      <c r="AKN706" s="150"/>
      <c r="AKO706" s="150"/>
      <c r="AKP706" s="150"/>
      <c r="AKQ706" s="150"/>
      <c r="AKR706" s="150"/>
      <c r="AKS706" s="150"/>
      <c r="AKT706" s="150"/>
      <c r="AKU706" s="150"/>
      <c r="AKV706" s="150"/>
      <c r="AKW706" s="150"/>
      <c r="AKX706" s="150"/>
      <c r="AKY706" s="150"/>
      <c r="AKZ706" s="150"/>
      <c r="ALA706" s="150"/>
      <c r="ALB706" s="150"/>
      <c r="ALC706" s="150"/>
      <c r="ALD706" s="150"/>
      <c r="ALE706" s="150"/>
      <c r="ALF706" s="150"/>
      <c r="ALG706" s="150"/>
      <c r="ALH706" s="150"/>
      <c r="ALI706" s="150"/>
      <c r="ALJ706" s="150"/>
      <c r="ALK706" s="150"/>
      <c r="ALL706" s="150"/>
      <c r="ALM706" s="150"/>
      <c r="ALN706" s="150"/>
      <c r="ALO706" s="150"/>
      <c r="ALP706" s="150"/>
      <c r="ALQ706" s="150"/>
      <c r="ALR706" s="150"/>
      <c r="ALS706" s="150"/>
      <c r="ALT706" s="150"/>
      <c r="ALU706" s="150"/>
      <c r="ALV706" s="150"/>
      <c r="ALW706" s="150"/>
      <c r="ALX706" s="150"/>
      <c r="ALY706" s="150"/>
      <c r="ALZ706" s="150"/>
      <c r="AMA706" s="150"/>
      <c r="AMB706" s="150"/>
      <c r="AMC706" s="150"/>
      <c r="AMD706" s="150"/>
      <c r="AME706" s="150"/>
      <c r="AMF706" s="150"/>
      <c r="AMG706" s="150"/>
      <c r="AMH706" s="150"/>
      <c r="AMI706" s="150"/>
      <c r="AMJ706" s="150"/>
      <c r="AMK706" s="150"/>
      <c r="AML706" s="559"/>
    </row>
    <row r="707" spans="1:1026" s="155" customFormat="1" x14ac:dyDescent="0.25">
      <c r="A707" s="520">
        <v>1304222</v>
      </c>
      <c r="B707" s="257">
        <v>707</v>
      </c>
      <c r="C707" s="563" t="s">
        <v>31895</v>
      </c>
      <c r="D707" s="295" t="s">
        <v>30914</v>
      </c>
      <c r="E707" s="295" t="s">
        <v>24828</v>
      </c>
      <c r="F707" s="299">
        <v>4</v>
      </c>
      <c r="G707" s="299">
        <v>4</v>
      </c>
      <c r="H707" s="299"/>
      <c r="I707" s="489">
        <v>0.02</v>
      </c>
      <c r="J707" s="296">
        <v>2</v>
      </c>
      <c r="K707" s="296">
        <v>2</v>
      </c>
      <c r="L707" s="296">
        <v>1</v>
      </c>
      <c r="M707" s="296"/>
      <c r="N707" s="296"/>
      <c r="O707" s="296"/>
      <c r="P707" s="296"/>
      <c r="Q707" s="296">
        <v>2</v>
      </c>
      <c r="R707" s="296">
        <v>2</v>
      </c>
      <c r="S707" s="296"/>
      <c r="T707" s="296"/>
      <c r="U707" s="296"/>
      <c r="V707" s="296"/>
      <c r="W707" s="283">
        <f t="shared" si="304"/>
        <v>100</v>
      </c>
      <c r="X707" s="283">
        <f t="shared" si="305"/>
        <v>100</v>
      </c>
      <c r="Y707" s="283">
        <f t="shared" si="318"/>
        <v>100</v>
      </c>
      <c r="Z707" s="283">
        <f t="shared" si="306"/>
        <v>100</v>
      </c>
      <c r="AA707" s="283">
        <f t="shared" si="307"/>
        <v>10</v>
      </c>
      <c r="AB707" s="287">
        <f t="shared" si="314"/>
        <v>1</v>
      </c>
      <c r="AC707" s="287">
        <f t="shared" si="315"/>
        <v>100</v>
      </c>
      <c r="AD707" s="287">
        <f t="shared" si="310"/>
        <v>100</v>
      </c>
      <c r="AE707" s="284">
        <f t="shared" si="322"/>
        <v>1</v>
      </c>
      <c r="AF707" s="284">
        <f t="shared" si="321"/>
        <v>100</v>
      </c>
      <c r="AG707" s="268">
        <f t="shared" si="316"/>
        <v>10</v>
      </c>
      <c r="AH707" s="268">
        <f t="shared" si="319"/>
        <v>10</v>
      </c>
      <c r="AI707" s="268">
        <f t="shared" si="317"/>
        <v>100</v>
      </c>
      <c r="AJ707" s="268">
        <f t="shared" si="320"/>
        <v>100</v>
      </c>
      <c r="AK707" s="489">
        <v>2.1000000000000001E-4</v>
      </c>
      <c r="AL707" s="295">
        <v>1</v>
      </c>
      <c r="AM707" s="295"/>
      <c r="AN707" s="499"/>
      <c r="AO707" s="296">
        <v>1</v>
      </c>
      <c r="AP707" s="296"/>
      <c r="AQ707" s="295"/>
      <c r="AR707" s="356" t="s">
        <v>31898</v>
      </c>
      <c r="AS707" s="356"/>
      <c r="AT707" s="295"/>
      <c r="AU707" s="295"/>
    </row>
    <row r="708" spans="1:1026" s="155" customFormat="1" x14ac:dyDescent="0.25">
      <c r="A708" s="520" t="s">
        <v>7112</v>
      </c>
      <c r="B708" s="257">
        <v>708</v>
      </c>
      <c r="C708" s="563" t="s">
        <v>31896</v>
      </c>
      <c r="D708" s="295" t="s">
        <v>7111</v>
      </c>
      <c r="E708" s="295" t="s">
        <v>818</v>
      </c>
      <c r="F708" s="299">
        <v>3</v>
      </c>
      <c r="G708" s="299">
        <v>3</v>
      </c>
      <c r="H708" s="299">
        <v>3</v>
      </c>
      <c r="I708" s="489" t="s">
        <v>304</v>
      </c>
      <c r="J708" s="296"/>
      <c r="K708" s="296">
        <v>2</v>
      </c>
      <c r="L708" s="296">
        <v>1</v>
      </c>
      <c r="M708" s="296"/>
      <c r="N708" s="296"/>
      <c r="O708" s="296"/>
      <c r="P708" s="296"/>
      <c r="Q708" s="296">
        <v>1</v>
      </c>
      <c r="R708" s="296"/>
      <c r="S708" s="296"/>
      <c r="T708" s="296"/>
      <c r="U708" s="296"/>
      <c r="V708" s="296"/>
      <c r="W708" s="283">
        <f t="shared" si="304"/>
        <v>100</v>
      </c>
      <c r="X708" s="283">
        <f t="shared" si="305"/>
        <v>100</v>
      </c>
      <c r="Y708" s="283">
        <f t="shared" si="318"/>
        <v>100</v>
      </c>
      <c r="Z708" s="283">
        <f t="shared" si="306"/>
        <v>10</v>
      </c>
      <c r="AA708" s="283">
        <f t="shared" si="307"/>
        <v>1</v>
      </c>
      <c r="AB708" s="287">
        <f t="shared" si="314"/>
        <v>100</v>
      </c>
      <c r="AC708" s="287">
        <f t="shared" si="315"/>
        <v>100</v>
      </c>
      <c r="AD708" s="287">
        <f t="shared" si="310"/>
        <v>100</v>
      </c>
      <c r="AE708" s="284">
        <f t="shared" si="322"/>
        <v>1</v>
      </c>
      <c r="AF708" s="284">
        <f t="shared" si="321"/>
        <v>100</v>
      </c>
      <c r="AG708" s="268">
        <f t="shared" si="316"/>
        <v>10</v>
      </c>
      <c r="AH708" s="268">
        <f t="shared" si="319"/>
        <v>100</v>
      </c>
      <c r="AI708" s="268">
        <f t="shared" si="317"/>
        <v>100</v>
      </c>
      <c r="AJ708" s="268">
        <f t="shared" si="320"/>
        <v>100</v>
      </c>
      <c r="AK708" s="489" t="s">
        <v>304</v>
      </c>
      <c r="AL708" s="295">
        <v>1</v>
      </c>
      <c r="AM708" s="295"/>
      <c r="AN708" s="499"/>
      <c r="AO708" s="296"/>
      <c r="AP708" s="296"/>
      <c r="AQ708" s="295"/>
      <c r="AR708" s="356" t="s">
        <v>31897</v>
      </c>
      <c r="AS708" s="356"/>
      <c r="AT708" s="295"/>
      <c r="AU708" s="295"/>
    </row>
    <row r="709" spans="1:1026" s="155" customFormat="1" x14ac:dyDescent="0.25">
      <c r="A709" s="520" t="s">
        <v>31900</v>
      </c>
      <c r="B709" s="257">
        <v>709</v>
      </c>
      <c r="C709" s="563" t="s">
        <v>31899</v>
      </c>
      <c r="D709" s="295" t="s">
        <v>31901</v>
      </c>
      <c r="E709" s="295"/>
      <c r="F709" s="299"/>
      <c r="G709" s="299"/>
      <c r="H709" s="299"/>
      <c r="I709" s="489">
        <v>1.4</v>
      </c>
      <c r="J709" s="296"/>
      <c r="K709" s="296"/>
      <c r="L709" s="296"/>
      <c r="M709" s="296"/>
      <c r="N709" s="296"/>
      <c r="O709" s="296"/>
      <c r="P709" s="296"/>
      <c r="Q709" s="296"/>
      <c r="R709" s="296"/>
      <c r="S709" s="296"/>
      <c r="T709" s="296"/>
      <c r="U709" s="296"/>
      <c r="V709" s="296"/>
      <c r="W709" s="283">
        <f t="shared" ref="W709:W772" si="323">IF(O709=1,10,100)</f>
        <v>100</v>
      </c>
      <c r="X709" s="283">
        <f t="shared" ref="X709:X772" si="324">IF(O709=1,1,IF(O709=2,10,100))</f>
        <v>100</v>
      </c>
      <c r="Y709" s="283">
        <f t="shared" si="318"/>
        <v>100</v>
      </c>
      <c r="Z709" s="283">
        <f t="shared" ref="Z709:Z772" si="325">IF(Q709=1,10,100)</f>
        <v>100</v>
      </c>
      <c r="AA709" s="283">
        <f t="shared" ref="AA709:AA772" si="326">IF(Q709=1,1,IF(Q709=2,10,100))</f>
        <v>100</v>
      </c>
      <c r="AB709" s="287">
        <f t="shared" ref="AB709:AB740" si="327">IF(OR(EXACT(R709,"1A"),EXACT(R709,"1B")),0.1,IF(R709=2,1,100))</f>
        <v>100</v>
      </c>
      <c r="AC709" s="287">
        <f t="shared" ref="AC709:AC740" si="328">IF(OR(EXACT(S709,"1A"),EXACT(S709,"1B")),0.1,IF(S709=2,1,100))</f>
        <v>100</v>
      </c>
      <c r="AD709" s="287">
        <f t="shared" ref="AD709:AD772" si="329">IF(OR(EXACT(T709,"1A"),EXACT(T709,"1B")),0.3,IF(T709=2,3,100))</f>
        <v>100</v>
      </c>
      <c r="AE709" s="284">
        <f t="shared" si="322"/>
        <v>100</v>
      </c>
      <c r="AF709" s="284">
        <f t="shared" si="321"/>
        <v>100</v>
      </c>
      <c r="AG709" s="268">
        <f t="shared" si="316"/>
        <v>100</v>
      </c>
      <c r="AH709" s="268">
        <f t="shared" si="319"/>
        <v>100</v>
      </c>
      <c r="AI709" s="268">
        <f t="shared" si="317"/>
        <v>100</v>
      </c>
      <c r="AJ709" s="268">
        <f t="shared" si="320"/>
        <v>100</v>
      </c>
      <c r="AK709" s="489">
        <v>3.2000000000000001E-2</v>
      </c>
      <c r="AL709" s="295"/>
      <c r="AM709" s="295"/>
      <c r="AN709" s="499"/>
      <c r="AO709" s="296"/>
      <c r="AP709" s="296"/>
      <c r="AQ709" s="295"/>
      <c r="AR709" s="356" t="s">
        <v>6180</v>
      </c>
      <c r="AS709" s="356"/>
      <c r="AT709" s="295"/>
      <c r="AU709" s="295"/>
    </row>
    <row r="710" spans="1:1026" s="155" customFormat="1" x14ac:dyDescent="0.25">
      <c r="A710" s="520" t="s">
        <v>31903</v>
      </c>
      <c r="B710" s="257">
        <v>710</v>
      </c>
      <c r="C710" s="563" t="s">
        <v>31902</v>
      </c>
      <c r="D710" s="295" t="s">
        <v>31904</v>
      </c>
      <c r="E710" s="295" t="s">
        <v>766</v>
      </c>
      <c r="F710" s="299">
        <v>4</v>
      </c>
      <c r="G710" s="299"/>
      <c r="H710" s="299"/>
      <c r="I710" s="489">
        <v>0.49</v>
      </c>
      <c r="J710" s="296"/>
      <c r="K710" s="296">
        <v>2</v>
      </c>
      <c r="L710" s="296"/>
      <c r="M710" s="296"/>
      <c r="N710" s="296"/>
      <c r="O710" s="296"/>
      <c r="P710" s="296"/>
      <c r="Q710" s="296"/>
      <c r="R710" s="296"/>
      <c r="S710" s="296"/>
      <c r="T710" s="296"/>
      <c r="U710" s="296"/>
      <c r="V710" s="296"/>
      <c r="W710" s="283">
        <f t="shared" si="323"/>
        <v>100</v>
      </c>
      <c r="X710" s="283">
        <f t="shared" si="324"/>
        <v>100</v>
      </c>
      <c r="Y710" s="283">
        <f t="shared" si="318"/>
        <v>100</v>
      </c>
      <c r="Z710" s="283">
        <f t="shared" si="325"/>
        <v>100</v>
      </c>
      <c r="AA710" s="283">
        <f t="shared" si="326"/>
        <v>100</v>
      </c>
      <c r="AB710" s="287">
        <f t="shared" si="327"/>
        <v>100</v>
      </c>
      <c r="AC710" s="287">
        <f t="shared" si="328"/>
        <v>100</v>
      </c>
      <c r="AD710" s="287">
        <f t="shared" si="329"/>
        <v>100</v>
      </c>
      <c r="AE710" s="284">
        <f t="shared" si="322"/>
        <v>100</v>
      </c>
      <c r="AF710" s="284">
        <f t="shared" si="321"/>
        <v>100</v>
      </c>
      <c r="AG710" s="268">
        <f t="shared" si="316"/>
        <v>10</v>
      </c>
      <c r="AH710" s="268">
        <f t="shared" si="319"/>
        <v>100</v>
      </c>
      <c r="AI710" s="268">
        <f t="shared" si="317"/>
        <v>100</v>
      </c>
      <c r="AJ710" s="268">
        <f t="shared" si="320"/>
        <v>100</v>
      </c>
      <c r="AK710" s="489">
        <v>0.03</v>
      </c>
      <c r="AL710" s="295"/>
      <c r="AM710" s="295">
        <v>3</v>
      </c>
      <c r="AN710" s="499"/>
      <c r="AO710" s="296"/>
      <c r="AP710" s="296"/>
      <c r="AQ710" s="295"/>
      <c r="AR710" s="356" t="s">
        <v>756</v>
      </c>
      <c r="AS710" s="356"/>
      <c r="AT710" s="295"/>
      <c r="AU710" s="295"/>
    </row>
    <row r="711" spans="1:1026" s="155" customFormat="1" x14ac:dyDescent="0.25">
      <c r="A711" s="520" t="s">
        <v>31906</v>
      </c>
      <c r="B711" s="257">
        <v>711</v>
      </c>
      <c r="C711" s="563" t="s">
        <v>31905</v>
      </c>
      <c r="D711" s="295" t="s">
        <v>31907</v>
      </c>
      <c r="E711" s="295" t="s">
        <v>31680</v>
      </c>
      <c r="F711" s="299"/>
      <c r="G711" s="299">
        <v>4</v>
      </c>
      <c r="H711" s="299"/>
      <c r="I711" s="489">
        <v>0.35</v>
      </c>
      <c r="J711" s="296"/>
      <c r="K711" s="296">
        <v>1</v>
      </c>
      <c r="L711" s="296" t="s">
        <v>748</v>
      </c>
      <c r="M711" s="296"/>
      <c r="N711" s="296"/>
      <c r="O711" s="296"/>
      <c r="P711" s="296"/>
      <c r="Q711" s="296"/>
      <c r="R711" s="296">
        <v>2</v>
      </c>
      <c r="S711" s="296"/>
      <c r="T711" s="296"/>
      <c r="U711" s="296"/>
      <c r="V711" s="296"/>
      <c r="W711" s="283">
        <f t="shared" si="323"/>
        <v>100</v>
      </c>
      <c r="X711" s="283">
        <f t="shared" si="324"/>
        <v>100</v>
      </c>
      <c r="Y711" s="283">
        <f t="shared" si="318"/>
        <v>100</v>
      </c>
      <c r="Z711" s="283">
        <f t="shared" si="325"/>
        <v>100</v>
      </c>
      <c r="AA711" s="283">
        <f t="shared" si="326"/>
        <v>100</v>
      </c>
      <c r="AB711" s="287">
        <f t="shared" si="327"/>
        <v>1</v>
      </c>
      <c r="AC711" s="287">
        <f t="shared" si="328"/>
        <v>100</v>
      </c>
      <c r="AD711" s="287">
        <f t="shared" si="329"/>
        <v>100</v>
      </c>
      <c r="AE711" s="284">
        <f t="shared" si="322"/>
        <v>1</v>
      </c>
      <c r="AF711" s="284">
        <f t="shared" si="321"/>
        <v>100</v>
      </c>
      <c r="AG711" s="268">
        <f t="shared" si="316"/>
        <v>1</v>
      </c>
      <c r="AH711" s="268">
        <f t="shared" si="319"/>
        <v>100</v>
      </c>
      <c r="AI711" s="268">
        <f t="shared" si="317"/>
        <v>3</v>
      </c>
      <c r="AJ711" s="268">
        <f t="shared" si="320"/>
        <v>100</v>
      </c>
      <c r="AK711" s="489">
        <v>0.25600000000000001</v>
      </c>
      <c r="AL711" s="295"/>
      <c r="AM711" s="295"/>
      <c r="AN711" s="499"/>
      <c r="AO711" s="296"/>
      <c r="AP711" s="296"/>
      <c r="AQ711" s="295"/>
      <c r="AR711" s="356" t="s">
        <v>756</v>
      </c>
      <c r="AS711" s="356"/>
      <c r="AT711" s="295"/>
      <c r="AU711" s="295"/>
    </row>
    <row r="712" spans="1:1026" s="155" customFormat="1" x14ac:dyDescent="0.25">
      <c r="A712" s="520" t="s">
        <v>1066</v>
      </c>
      <c r="B712" s="257">
        <v>712</v>
      </c>
      <c r="C712" s="563" t="s">
        <v>31908</v>
      </c>
      <c r="D712" s="295" t="s">
        <v>31909</v>
      </c>
      <c r="E712" s="295"/>
      <c r="F712" s="299">
        <v>3</v>
      </c>
      <c r="G712" s="299">
        <v>4</v>
      </c>
      <c r="H712" s="299"/>
      <c r="I712" s="489">
        <v>2.8000000000000001E-2</v>
      </c>
      <c r="J712" s="296">
        <v>2</v>
      </c>
      <c r="K712" s="296">
        <v>1</v>
      </c>
      <c r="L712" s="296" t="s">
        <v>748</v>
      </c>
      <c r="M712" s="296"/>
      <c r="N712" s="296"/>
      <c r="O712" s="296">
        <v>1</v>
      </c>
      <c r="P712" s="296"/>
      <c r="Q712" s="296">
        <v>2</v>
      </c>
      <c r="R712" s="296" t="s">
        <v>748</v>
      </c>
      <c r="S712" s="296"/>
      <c r="T712" s="296"/>
      <c r="U712" s="296"/>
      <c r="V712" s="296"/>
      <c r="W712" s="283">
        <f t="shared" si="323"/>
        <v>10</v>
      </c>
      <c r="X712" s="283">
        <f t="shared" si="324"/>
        <v>1</v>
      </c>
      <c r="Y712" s="283">
        <f t="shared" si="318"/>
        <v>100</v>
      </c>
      <c r="Z712" s="283">
        <f t="shared" si="325"/>
        <v>100</v>
      </c>
      <c r="AA712" s="283">
        <f t="shared" si="326"/>
        <v>10</v>
      </c>
      <c r="AB712" s="287">
        <f t="shared" si="327"/>
        <v>0.1</v>
      </c>
      <c r="AC712" s="287">
        <f t="shared" si="328"/>
        <v>100</v>
      </c>
      <c r="AD712" s="287">
        <f t="shared" si="329"/>
        <v>100</v>
      </c>
      <c r="AE712" s="284">
        <f t="shared" si="322"/>
        <v>1</v>
      </c>
      <c r="AF712" s="284">
        <f t="shared" si="321"/>
        <v>100</v>
      </c>
      <c r="AG712" s="268">
        <f t="shared" si="316"/>
        <v>1</v>
      </c>
      <c r="AH712" s="268">
        <f t="shared" si="319"/>
        <v>10</v>
      </c>
      <c r="AI712" s="268">
        <f t="shared" si="317"/>
        <v>3</v>
      </c>
      <c r="AJ712" s="268">
        <f t="shared" si="320"/>
        <v>100</v>
      </c>
      <c r="AK712" s="489">
        <v>0.25600000000000001</v>
      </c>
      <c r="AL712" s="295"/>
      <c r="AM712" s="295"/>
      <c r="AN712" s="499"/>
      <c r="AO712" s="296"/>
      <c r="AP712" s="296"/>
      <c r="AQ712" s="295"/>
      <c r="AR712" s="356" t="s">
        <v>31910</v>
      </c>
      <c r="AS712" s="356"/>
      <c r="AT712" s="295"/>
      <c r="AU712" s="295"/>
    </row>
    <row r="713" spans="1:1026" s="155" customFormat="1" x14ac:dyDescent="0.25">
      <c r="A713" s="520" t="s">
        <v>31678</v>
      </c>
      <c r="B713" s="257">
        <v>713</v>
      </c>
      <c r="C713" s="563" t="s">
        <v>31911</v>
      </c>
      <c r="D713" s="295" t="s">
        <v>31679</v>
      </c>
      <c r="E713" s="295" t="s">
        <v>31680</v>
      </c>
      <c r="F713" s="299">
        <v>4</v>
      </c>
      <c r="G713" s="299"/>
      <c r="H713" s="299"/>
      <c r="I713" s="489">
        <v>8.8000000000000005E-3</v>
      </c>
      <c r="J713" s="296"/>
      <c r="K713" s="296">
        <v>2</v>
      </c>
      <c r="L713" s="296"/>
      <c r="M713" s="296"/>
      <c r="N713" s="296"/>
      <c r="O713" s="296"/>
      <c r="P713" s="296"/>
      <c r="Q713" s="296">
        <v>2</v>
      </c>
      <c r="R713" s="296"/>
      <c r="S713" s="296"/>
      <c r="T713" s="296"/>
      <c r="U713" s="296"/>
      <c r="V713" s="296"/>
      <c r="W713" s="283">
        <f t="shared" si="323"/>
        <v>100</v>
      </c>
      <c r="X713" s="283">
        <f t="shared" si="324"/>
        <v>100</v>
      </c>
      <c r="Y713" s="283">
        <f t="shared" si="318"/>
        <v>100</v>
      </c>
      <c r="Z713" s="283">
        <f t="shared" si="325"/>
        <v>100</v>
      </c>
      <c r="AA713" s="283">
        <f t="shared" si="326"/>
        <v>10</v>
      </c>
      <c r="AB713" s="287">
        <f t="shared" si="327"/>
        <v>100</v>
      </c>
      <c r="AC713" s="287">
        <f t="shared" si="328"/>
        <v>100</v>
      </c>
      <c r="AD713" s="287">
        <f t="shared" si="329"/>
        <v>100</v>
      </c>
      <c r="AE713" s="284">
        <f t="shared" si="322"/>
        <v>100</v>
      </c>
      <c r="AF713" s="284">
        <f t="shared" si="321"/>
        <v>100</v>
      </c>
      <c r="AG713" s="268">
        <f t="shared" si="316"/>
        <v>10</v>
      </c>
      <c r="AH713" s="268">
        <f t="shared" si="319"/>
        <v>100</v>
      </c>
      <c r="AI713" s="268">
        <f t="shared" si="317"/>
        <v>100</v>
      </c>
      <c r="AJ713" s="268">
        <f t="shared" si="320"/>
        <v>100</v>
      </c>
      <c r="AK713" s="489">
        <v>0.11</v>
      </c>
      <c r="AL713" s="295"/>
      <c r="AM713" s="295">
        <v>3</v>
      </c>
      <c r="AN713" s="499"/>
      <c r="AO713" s="296"/>
      <c r="AP713" s="296"/>
      <c r="AQ713" s="295"/>
      <c r="AR713" s="356" t="s">
        <v>756</v>
      </c>
      <c r="AS713" s="356"/>
      <c r="AT713" s="295"/>
      <c r="AU713" s="295"/>
      <c r="AW713" s="150"/>
      <c r="AX713" s="150"/>
      <c r="AY713" s="150"/>
      <c r="AZ713" s="150"/>
      <c r="BA713" s="150"/>
      <c r="BB713" s="150"/>
      <c r="BC713" s="150"/>
      <c r="BD713" s="150"/>
      <c r="BE713" s="150"/>
      <c r="BF713" s="150"/>
      <c r="BG713" s="150"/>
      <c r="BH713" s="150"/>
      <c r="BI713" s="150"/>
      <c r="BJ713" s="150"/>
      <c r="BK713" s="150"/>
      <c r="BL713" s="150"/>
      <c r="BM713" s="150"/>
      <c r="BN713" s="150"/>
      <c r="BO713" s="150"/>
      <c r="BP713" s="150"/>
      <c r="BQ713" s="150"/>
      <c r="BR713" s="150"/>
      <c r="BS713" s="150"/>
      <c r="BT713" s="150"/>
      <c r="BU713" s="150"/>
      <c r="BV713" s="150"/>
      <c r="BW713" s="150"/>
      <c r="BX713" s="150"/>
      <c r="BY713" s="150"/>
      <c r="BZ713" s="150"/>
      <c r="CA713" s="150"/>
      <c r="CB713" s="150"/>
      <c r="CC713" s="150"/>
      <c r="CD713" s="150"/>
      <c r="CE713" s="150"/>
      <c r="CF713" s="150"/>
      <c r="CG713" s="150"/>
      <c r="CH713" s="150"/>
      <c r="CI713" s="150"/>
      <c r="CJ713" s="150"/>
      <c r="CK713" s="150"/>
      <c r="CL713" s="150"/>
      <c r="CM713" s="150"/>
      <c r="CN713" s="150"/>
      <c r="CO713" s="150"/>
      <c r="CP713" s="150"/>
      <c r="CQ713" s="150"/>
      <c r="CR713" s="150"/>
      <c r="CS713" s="150"/>
      <c r="CT713" s="150"/>
      <c r="CU713" s="150"/>
      <c r="CV713" s="150"/>
      <c r="CW713" s="150"/>
      <c r="CX713" s="150"/>
      <c r="CY713" s="150"/>
      <c r="CZ713" s="150"/>
      <c r="DA713" s="150"/>
      <c r="DB713" s="150"/>
      <c r="DC713" s="150"/>
      <c r="DD713" s="150"/>
      <c r="DE713" s="150"/>
      <c r="DF713" s="150"/>
      <c r="DG713" s="150"/>
      <c r="DH713" s="150"/>
      <c r="DI713" s="150"/>
      <c r="DJ713" s="150"/>
      <c r="DK713" s="150"/>
      <c r="DL713" s="150"/>
      <c r="DM713" s="150"/>
      <c r="DN713" s="150"/>
      <c r="DO713" s="150"/>
      <c r="DP713" s="150"/>
      <c r="DQ713" s="150"/>
      <c r="DR713" s="150"/>
      <c r="DS713" s="150"/>
      <c r="DT713" s="150"/>
      <c r="DU713" s="150"/>
      <c r="DV713" s="150"/>
      <c r="DW713" s="150"/>
      <c r="DX713" s="150"/>
      <c r="DY713" s="150"/>
      <c r="DZ713" s="150"/>
      <c r="EA713" s="150"/>
      <c r="EB713" s="150"/>
      <c r="EC713" s="150"/>
      <c r="ED713" s="150"/>
      <c r="EE713" s="150"/>
      <c r="EF713" s="150"/>
      <c r="EG713" s="150"/>
      <c r="EH713" s="150"/>
      <c r="EI713" s="150"/>
      <c r="EJ713" s="150"/>
      <c r="EK713" s="150"/>
      <c r="EL713" s="150"/>
      <c r="EM713" s="150"/>
      <c r="EN713" s="150"/>
      <c r="EO713" s="150"/>
      <c r="EP713" s="150"/>
      <c r="EQ713" s="150"/>
      <c r="ER713" s="150"/>
      <c r="ES713" s="150"/>
      <c r="ET713" s="150"/>
      <c r="EU713" s="150"/>
      <c r="EV713" s="150"/>
      <c r="EW713" s="150"/>
      <c r="EX713" s="150"/>
      <c r="EY713" s="150"/>
      <c r="EZ713" s="150"/>
      <c r="FA713" s="150"/>
      <c r="FB713" s="150"/>
      <c r="FC713" s="150"/>
      <c r="FD713" s="150"/>
      <c r="FE713" s="150"/>
      <c r="FF713" s="150"/>
      <c r="FG713" s="150"/>
      <c r="FH713" s="150"/>
      <c r="FI713" s="150"/>
      <c r="FJ713" s="150"/>
      <c r="FK713" s="150"/>
      <c r="FL713" s="150"/>
      <c r="FM713" s="150"/>
      <c r="FN713" s="150"/>
      <c r="FO713" s="150"/>
      <c r="FP713" s="150"/>
      <c r="FQ713" s="150"/>
      <c r="FR713" s="150"/>
      <c r="FS713" s="150"/>
      <c r="FT713" s="150"/>
      <c r="FU713" s="150"/>
      <c r="FV713" s="150"/>
      <c r="FW713" s="150"/>
      <c r="FX713" s="150"/>
      <c r="FY713" s="150"/>
      <c r="FZ713" s="150"/>
      <c r="GA713" s="150"/>
      <c r="GB713" s="150"/>
      <c r="GC713" s="150"/>
      <c r="GD713" s="150"/>
      <c r="GE713" s="150"/>
      <c r="GF713" s="150"/>
      <c r="GG713" s="150"/>
      <c r="GH713" s="150"/>
      <c r="GI713" s="150"/>
      <c r="GJ713" s="150"/>
      <c r="GK713" s="150"/>
      <c r="GL713" s="150"/>
      <c r="GM713" s="150"/>
      <c r="GN713" s="150"/>
      <c r="GO713" s="150"/>
      <c r="GP713" s="150"/>
      <c r="GQ713" s="150"/>
      <c r="GR713" s="150"/>
      <c r="GS713" s="150"/>
      <c r="GT713" s="150"/>
      <c r="GU713" s="150"/>
      <c r="GV713" s="150"/>
      <c r="GW713" s="150"/>
      <c r="GX713" s="150"/>
      <c r="GY713" s="150"/>
      <c r="GZ713" s="150"/>
      <c r="HA713" s="150"/>
      <c r="HB713" s="150"/>
      <c r="HC713" s="150"/>
      <c r="HD713" s="150"/>
      <c r="HE713" s="150"/>
      <c r="HF713" s="150"/>
      <c r="HG713" s="150"/>
      <c r="HH713" s="150"/>
      <c r="HI713" s="150"/>
      <c r="HJ713" s="150"/>
      <c r="HK713" s="150"/>
      <c r="HL713" s="150"/>
      <c r="HM713" s="150"/>
      <c r="HN713" s="150"/>
      <c r="HO713" s="150"/>
      <c r="HP713" s="150"/>
      <c r="HQ713" s="150"/>
      <c r="HR713" s="150"/>
      <c r="HS713" s="150"/>
      <c r="HT713" s="150"/>
      <c r="HU713" s="150"/>
      <c r="HV713" s="150"/>
      <c r="HW713" s="150"/>
      <c r="HX713" s="150"/>
      <c r="HY713" s="150"/>
      <c r="HZ713" s="150"/>
      <c r="IA713" s="150"/>
      <c r="IB713" s="150"/>
      <c r="IC713" s="150"/>
      <c r="ID713" s="150"/>
      <c r="IE713" s="150"/>
      <c r="IF713" s="150"/>
      <c r="IG713" s="150"/>
      <c r="IH713" s="150"/>
      <c r="II713" s="150"/>
      <c r="IJ713" s="150"/>
      <c r="IK713" s="150"/>
      <c r="IL713" s="150"/>
      <c r="IM713" s="150"/>
      <c r="IN713" s="150"/>
      <c r="IO713" s="150"/>
      <c r="IP713" s="150"/>
      <c r="IQ713" s="150"/>
      <c r="IR713" s="150"/>
      <c r="IS713" s="150"/>
      <c r="IT713" s="150"/>
      <c r="IU713" s="150"/>
      <c r="IV713" s="150"/>
      <c r="IW713" s="150"/>
      <c r="IX713" s="150"/>
      <c r="IY713" s="150"/>
      <c r="IZ713" s="150"/>
      <c r="JA713" s="150"/>
      <c r="JB713" s="150"/>
      <c r="JC713" s="150"/>
      <c r="JD713" s="150"/>
      <c r="JE713" s="150"/>
      <c r="JF713" s="150"/>
      <c r="JG713" s="150"/>
      <c r="JH713" s="150"/>
      <c r="JI713" s="150"/>
      <c r="JJ713" s="150"/>
      <c r="JK713" s="150"/>
      <c r="JL713" s="150"/>
      <c r="JM713" s="150"/>
      <c r="JN713" s="150"/>
      <c r="JO713" s="150"/>
      <c r="JP713" s="150"/>
      <c r="JQ713" s="150"/>
      <c r="JR713" s="150"/>
      <c r="JS713" s="150"/>
      <c r="JT713" s="150"/>
      <c r="JU713" s="150"/>
      <c r="JV713" s="150"/>
      <c r="JW713" s="150"/>
      <c r="JX713" s="150"/>
      <c r="JY713" s="150"/>
      <c r="JZ713" s="150"/>
      <c r="KA713" s="150"/>
      <c r="KB713" s="150"/>
      <c r="KC713" s="150"/>
      <c r="KD713" s="150"/>
      <c r="KE713" s="150"/>
      <c r="KF713" s="150"/>
      <c r="KG713" s="150"/>
      <c r="KH713" s="150"/>
      <c r="KI713" s="150"/>
      <c r="KJ713" s="150"/>
      <c r="KK713" s="150"/>
      <c r="KL713" s="150"/>
      <c r="KM713" s="150"/>
      <c r="KN713" s="150"/>
      <c r="KO713" s="150"/>
      <c r="KP713" s="150"/>
      <c r="KQ713" s="150"/>
      <c r="KR713" s="150"/>
      <c r="KS713" s="150"/>
      <c r="KT713" s="150"/>
      <c r="KU713" s="150"/>
      <c r="KV713" s="150"/>
      <c r="KW713" s="150"/>
      <c r="KX713" s="150"/>
      <c r="KY713" s="150"/>
      <c r="KZ713" s="150"/>
      <c r="LA713" s="150"/>
      <c r="LB713" s="150"/>
      <c r="LC713" s="150"/>
      <c r="LD713" s="150"/>
      <c r="LE713" s="150"/>
      <c r="LF713" s="150"/>
      <c r="LG713" s="150"/>
      <c r="LH713" s="150"/>
      <c r="LI713" s="150"/>
      <c r="LJ713" s="150"/>
      <c r="LK713" s="150"/>
      <c r="LL713" s="150"/>
      <c r="LM713" s="150"/>
      <c r="LN713" s="150"/>
      <c r="LO713" s="150"/>
      <c r="LP713" s="150"/>
      <c r="LQ713" s="150"/>
      <c r="LR713" s="150"/>
      <c r="LS713" s="150"/>
      <c r="LT713" s="150"/>
      <c r="LU713" s="150"/>
      <c r="LV713" s="150"/>
      <c r="LW713" s="150"/>
      <c r="LX713" s="150"/>
      <c r="LY713" s="150"/>
      <c r="LZ713" s="150"/>
      <c r="MA713" s="150"/>
      <c r="MB713" s="150"/>
      <c r="MC713" s="150"/>
      <c r="MD713" s="150"/>
      <c r="ME713" s="150"/>
      <c r="MF713" s="150"/>
      <c r="MG713" s="150"/>
      <c r="MH713" s="150"/>
      <c r="MI713" s="150"/>
      <c r="MJ713" s="150"/>
      <c r="MK713" s="150"/>
      <c r="ML713" s="150"/>
      <c r="MM713" s="150"/>
      <c r="MN713" s="150"/>
      <c r="MO713" s="150"/>
      <c r="MP713" s="150"/>
      <c r="MQ713" s="150"/>
      <c r="MR713" s="150"/>
      <c r="MS713" s="150"/>
      <c r="MT713" s="150"/>
      <c r="MU713" s="150"/>
      <c r="MV713" s="150"/>
      <c r="MW713" s="150"/>
      <c r="MX713" s="150"/>
      <c r="MY713" s="150"/>
      <c r="MZ713" s="150"/>
      <c r="NA713" s="150"/>
      <c r="NB713" s="150"/>
      <c r="NC713" s="150"/>
      <c r="ND713" s="150"/>
      <c r="NE713" s="150"/>
      <c r="NF713" s="150"/>
      <c r="NG713" s="150"/>
      <c r="NH713" s="150"/>
      <c r="NI713" s="150"/>
      <c r="NJ713" s="150"/>
      <c r="NK713" s="150"/>
      <c r="NL713" s="150"/>
      <c r="NM713" s="150"/>
      <c r="NN713" s="150"/>
      <c r="NO713" s="150"/>
      <c r="NP713" s="150"/>
      <c r="NQ713" s="150"/>
      <c r="NR713" s="150"/>
      <c r="NS713" s="150"/>
      <c r="NT713" s="150"/>
      <c r="NU713" s="150"/>
      <c r="NV713" s="150"/>
      <c r="NW713" s="150"/>
      <c r="NX713" s="150"/>
      <c r="NY713" s="150"/>
      <c r="NZ713" s="150"/>
      <c r="OA713" s="150"/>
      <c r="OB713" s="150"/>
      <c r="OC713" s="150"/>
      <c r="OD713" s="150"/>
      <c r="OE713" s="150"/>
      <c r="OF713" s="150"/>
      <c r="OG713" s="150"/>
      <c r="OH713" s="150"/>
      <c r="OI713" s="150"/>
      <c r="OJ713" s="150"/>
      <c r="OK713" s="150"/>
      <c r="OL713" s="150"/>
      <c r="OM713" s="150"/>
      <c r="ON713" s="150"/>
      <c r="OO713" s="150"/>
      <c r="OP713" s="150"/>
      <c r="OQ713" s="150"/>
      <c r="OR713" s="150"/>
      <c r="OS713" s="150"/>
      <c r="OT713" s="150"/>
      <c r="OU713" s="150"/>
      <c r="OV713" s="150"/>
      <c r="OW713" s="150"/>
      <c r="OX713" s="150"/>
      <c r="OY713" s="150"/>
      <c r="OZ713" s="150"/>
      <c r="PA713" s="150"/>
      <c r="PB713" s="150"/>
      <c r="PC713" s="150"/>
      <c r="PD713" s="150"/>
      <c r="PE713" s="150"/>
      <c r="PF713" s="150"/>
      <c r="PG713" s="150"/>
      <c r="PH713" s="150"/>
      <c r="PI713" s="150"/>
      <c r="PJ713" s="150"/>
      <c r="PK713" s="150"/>
      <c r="PL713" s="150"/>
      <c r="PM713" s="150"/>
      <c r="PN713" s="150"/>
      <c r="PO713" s="150"/>
      <c r="PP713" s="150"/>
      <c r="PQ713" s="150"/>
      <c r="PR713" s="150"/>
      <c r="PS713" s="150"/>
      <c r="PT713" s="150"/>
      <c r="PU713" s="150"/>
      <c r="PV713" s="150"/>
      <c r="PW713" s="150"/>
      <c r="PX713" s="150"/>
      <c r="PY713" s="150"/>
      <c r="PZ713" s="150"/>
      <c r="QA713" s="150"/>
      <c r="QB713" s="150"/>
      <c r="QC713" s="150"/>
      <c r="QD713" s="150"/>
      <c r="QE713" s="150"/>
      <c r="QF713" s="150"/>
      <c r="QG713" s="150"/>
      <c r="QH713" s="150"/>
      <c r="QI713" s="150"/>
      <c r="QJ713" s="150"/>
      <c r="QK713" s="150"/>
      <c r="QL713" s="150"/>
      <c r="QM713" s="150"/>
      <c r="QN713" s="150"/>
      <c r="QO713" s="150"/>
      <c r="QP713" s="150"/>
      <c r="QQ713" s="150"/>
      <c r="QR713" s="150"/>
      <c r="QS713" s="150"/>
      <c r="QT713" s="150"/>
      <c r="QU713" s="150"/>
      <c r="QV713" s="150"/>
      <c r="QW713" s="150"/>
      <c r="QX713" s="150"/>
      <c r="QY713" s="150"/>
      <c r="QZ713" s="150"/>
      <c r="RA713" s="150"/>
      <c r="RB713" s="150"/>
      <c r="RC713" s="150"/>
      <c r="RD713" s="150"/>
      <c r="RE713" s="150"/>
      <c r="RF713" s="150"/>
      <c r="RG713" s="150"/>
      <c r="RH713" s="150"/>
      <c r="RI713" s="150"/>
      <c r="RJ713" s="150"/>
      <c r="RK713" s="150"/>
      <c r="RL713" s="150"/>
      <c r="RM713" s="150"/>
      <c r="RN713" s="150"/>
      <c r="RO713" s="150"/>
      <c r="RP713" s="150"/>
      <c r="RQ713" s="150"/>
      <c r="RR713" s="150"/>
      <c r="RS713" s="150"/>
      <c r="RT713" s="150"/>
      <c r="RU713" s="150"/>
      <c r="RV713" s="150"/>
      <c r="RW713" s="150"/>
      <c r="RX713" s="150"/>
      <c r="RY713" s="150"/>
      <c r="RZ713" s="150"/>
      <c r="SA713" s="150"/>
      <c r="SB713" s="150"/>
      <c r="SC713" s="150"/>
      <c r="SD713" s="150"/>
      <c r="SE713" s="150"/>
      <c r="SF713" s="150"/>
      <c r="SG713" s="150"/>
      <c r="SH713" s="150"/>
      <c r="SI713" s="150"/>
      <c r="SJ713" s="150"/>
      <c r="SK713" s="150"/>
      <c r="SL713" s="150"/>
      <c r="SM713" s="150"/>
      <c r="SN713" s="150"/>
      <c r="SO713" s="150"/>
      <c r="SP713" s="150"/>
      <c r="SQ713" s="150"/>
      <c r="SR713" s="150"/>
      <c r="SS713" s="150"/>
      <c r="ST713" s="150"/>
      <c r="SU713" s="150"/>
      <c r="SV713" s="150"/>
      <c r="SW713" s="150"/>
      <c r="SX713" s="150"/>
      <c r="SY713" s="150"/>
      <c r="SZ713" s="150"/>
      <c r="TA713" s="150"/>
      <c r="TB713" s="150"/>
      <c r="TC713" s="150"/>
      <c r="TD713" s="150"/>
      <c r="TE713" s="150"/>
      <c r="TF713" s="150"/>
      <c r="TG713" s="150"/>
      <c r="TH713" s="150"/>
      <c r="TI713" s="150"/>
      <c r="TJ713" s="150"/>
      <c r="TK713" s="150"/>
      <c r="TL713" s="150"/>
      <c r="TM713" s="150"/>
      <c r="TN713" s="150"/>
      <c r="TO713" s="150"/>
      <c r="TP713" s="150"/>
      <c r="TQ713" s="150"/>
      <c r="TR713" s="150"/>
      <c r="TS713" s="150"/>
      <c r="TT713" s="150"/>
      <c r="TU713" s="150"/>
      <c r="TV713" s="150"/>
      <c r="TW713" s="150"/>
      <c r="TX713" s="150"/>
      <c r="TY713" s="150"/>
      <c r="TZ713" s="150"/>
      <c r="UA713" s="150"/>
      <c r="UB713" s="150"/>
      <c r="UC713" s="150"/>
      <c r="UD713" s="150"/>
      <c r="UE713" s="150"/>
      <c r="UF713" s="150"/>
      <c r="UG713" s="150"/>
      <c r="UH713" s="150"/>
      <c r="UI713" s="150"/>
      <c r="UJ713" s="150"/>
      <c r="UK713" s="150"/>
      <c r="UL713" s="150"/>
      <c r="UM713" s="150"/>
      <c r="UN713" s="150"/>
      <c r="UO713" s="150"/>
      <c r="UP713" s="150"/>
      <c r="UQ713" s="150"/>
      <c r="UR713" s="150"/>
      <c r="US713" s="150"/>
      <c r="UT713" s="150"/>
      <c r="UU713" s="150"/>
      <c r="UV713" s="150"/>
      <c r="UW713" s="150"/>
      <c r="UX713" s="150"/>
      <c r="UY713" s="150"/>
      <c r="UZ713" s="150"/>
      <c r="VA713" s="150"/>
      <c r="VB713" s="150"/>
      <c r="VC713" s="150"/>
      <c r="VD713" s="150"/>
      <c r="VE713" s="150"/>
      <c r="VF713" s="150"/>
      <c r="VG713" s="150"/>
      <c r="VH713" s="150"/>
      <c r="VI713" s="150"/>
      <c r="VJ713" s="150"/>
      <c r="VK713" s="150"/>
      <c r="VL713" s="150"/>
      <c r="VM713" s="150"/>
      <c r="VN713" s="150"/>
      <c r="VO713" s="150"/>
      <c r="VP713" s="150"/>
      <c r="VQ713" s="150"/>
      <c r="VR713" s="150"/>
      <c r="VS713" s="150"/>
      <c r="VT713" s="150"/>
      <c r="VU713" s="150"/>
      <c r="VV713" s="150"/>
      <c r="VW713" s="150"/>
      <c r="VX713" s="150"/>
      <c r="VY713" s="150"/>
      <c r="VZ713" s="150"/>
      <c r="WA713" s="150"/>
      <c r="WB713" s="150"/>
      <c r="WC713" s="150"/>
      <c r="WD713" s="150"/>
      <c r="WE713" s="150"/>
      <c r="WF713" s="150"/>
      <c r="WG713" s="150"/>
      <c r="WH713" s="150"/>
      <c r="WI713" s="150"/>
      <c r="WJ713" s="150"/>
      <c r="WK713" s="150"/>
      <c r="WL713" s="150"/>
      <c r="WM713" s="150"/>
      <c r="WN713" s="150"/>
      <c r="WO713" s="150"/>
      <c r="WP713" s="150"/>
      <c r="WQ713" s="150"/>
      <c r="WR713" s="150"/>
      <c r="WS713" s="150"/>
      <c r="WT713" s="150"/>
      <c r="WU713" s="150"/>
      <c r="WV713" s="150"/>
      <c r="WW713" s="150"/>
      <c r="WX713" s="150"/>
      <c r="WY713" s="150"/>
      <c r="WZ713" s="150"/>
      <c r="XA713" s="150"/>
      <c r="XB713" s="150"/>
      <c r="XC713" s="150"/>
      <c r="XD713" s="150"/>
      <c r="XE713" s="150"/>
      <c r="XF713" s="150"/>
      <c r="XG713" s="150"/>
      <c r="XH713" s="150"/>
      <c r="XI713" s="150"/>
      <c r="XJ713" s="150"/>
      <c r="XK713" s="150"/>
      <c r="XL713" s="150"/>
      <c r="XM713" s="150"/>
      <c r="XN713" s="150"/>
      <c r="XO713" s="150"/>
      <c r="XP713" s="150"/>
      <c r="XQ713" s="150"/>
      <c r="XR713" s="150"/>
      <c r="XS713" s="150"/>
      <c r="XT713" s="150"/>
      <c r="XU713" s="150"/>
      <c r="XV713" s="150"/>
      <c r="XW713" s="150"/>
      <c r="XX713" s="150"/>
      <c r="XY713" s="150"/>
      <c r="XZ713" s="150"/>
      <c r="YA713" s="150"/>
      <c r="YB713" s="150"/>
      <c r="YC713" s="150"/>
      <c r="YD713" s="150"/>
      <c r="YE713" s="150"/>
      <c r="YF713" s="150"/>
      <c r="YG713" s="150"/>
      <c r="YH713" s="150"/>
      <c r="YI713" s="150"/>
      <c r="YJ713" s="150"/>
      <c r="YK713" s="150"/>
      <c r="YL713" s="150"/>
      <c r="YM713" s="150"/>
      <c r="YN713" s="150"/>
      <c r="YO713" s="150"/>
      <c r="YP713" s="150"/>
      <c r="YQ713" s="150"/>
      <c r="YR713" s="150"/>
      <c r="YS713" s="150"/>
      <c r="YT713" s="150"/>
      <c r="YU713" s="150"/>
      <c r="YV713" s="150"/>
      <c r="YW713" s="150"/>
      <c r="YX713" s="150"/>
      <c r="YY713" s="150"/>
      <c r="YZ713" s="150"/>
      <c r="ZA713" s="150"/>
      <c r="ZB713" s="150"/>
      <c r="ZC713" s="150"/>
      <c r="ZD713" s="150"/>
      <c r="ZE713" s="150"/>
      <c r="ZF713" s="150"/>
      <c r="ZG713" s="150"/>
      <c r="ZH713" s="150"/>
      <c r="ZI713" s="150"/>
      <c r="ZJ713" s="150"/>
      <c r="ZK713" s="150"/>
      <c r="ZL713" s="150"/>
      <c r="ZM713" s="150"/>
      <c r="ZN713" s="150"/>
      <c r="ZO713" s="150"/>
      <c r="ZP713" s="150"/>
      <c r="ZQ713" s="150"/>
      <c r="ZR713" s="150"/>
      <c r="ZS713" s="150"/>
      <c r="ZT713" s="150"/>
      <c r="ZU713" s="150"/>
      <c r="ZV713" s="150"/>
      <c r="ZW713" s="150"/>
      <c r="ZX713" s="150"/>
      <c r="ZY713" s="150"/>
      <c r="ZZ713" s="150"/>
      <c r="AAA713" s="150"/>
      <c r="AAB713" s="150"/>
      <c r="AAC713" s="150"/>
      <c r="AAD713" s="150"/>
      <c r="AAE713" s="150"/>
      <c r="AAF713" s="150"/>
      <c r="AAG713" s="150"/>
      <c r="AAH713" s="150"/>
      <c r="AAI713" s="150"/>
      <c r="AAJ713" s="150"/>
      <c r="AAK713" s="150"/>
      <c r="AAL713" s="150"/>
      <c r="AAM713" s="150"/>
      <c r="AAN713" s="150"/>
      <c r="AAO713" s="150"/>
      <c r="AAP713" s="150"/>
      <c r="AAQ713" s="150"/>
      <c r="AAR713" s="150"/>
      <c r="AAS713" s="150"/>
      <c r="AAT713" s="150"/>
      <c r="AAU713" s="150"/>
      <c r="AAV713" s="150"/>
      <c r="AAW713" s="150"/>
      <c r="AAX713" s="150"/>
      <c r="AAY713" s="150"/>
      <c r="AAZ713" s="150"/>
      <c r="ABA713" s="150"/>
      <c r="ABB713" s="150"/>
      <c r="ABC713" s="150"/>
      <c r="ABD713" s="150"/>
      <c r="ABE713" s="150"/>
      <c r="ABF713" s="150"/>
      <c r="ABG713" s="150"/>
      <c r="ABH713" s="150"/>
      <c r="ABI713" s="150"/>
      <c r="ABJ713" s="150"/>
      <c r="ABK713" s="150"/>
      <c r="ABL713" s="150"/>
      <c r="ABM713" s="150"/>
      <c r="ABN713" s="150"/>
      <c r="ABO713" s="150"/>
      <c r="ABP713" s="150"/>
      <c r="ABQ713" s="150"/>
      <c r="ABR713" s="150"/>
      <c r="ABS713" s="150"/>
      <c r="ABT713" s="150"/>
      <c r="ABU713" s="150"/>
      <c r="ABV713" s="150"/>
      <c r="ABW713" s="150"/>
      <c r="ABX713" s="150"/>
      <c r="ABY713" s="150"/>
      <c r="ABZ713" s="150"/>
      <c r="ACA713" s="150"/>
      <c r="ACB713" s="150"/>
      <c r="ACC713" s="150"/>
      <c r="ACD713" s="150"/>
      <c r="ACE713" s="150"/>
      <c r="ACF713" s="150"/>
      <c r="ACG713" s="150"/>
      <c r="ACH713" s="150"/>
      <c r="ACI713" s="150"/>
      <c r="ACJ713" s="150"/>
      <c r="ACK713" s="150"/>
      <c r="ACL713" s="150"/>
      <c r="ACM713" s="150"/>
      <c r="ACN713" s="150"/>
      <c r="ACO713" s="150"/>
      <c r="ACP713" s="150"/>
      <c r="ACQ713" s="150"/>
      <c r="ACR713" s="150"/>
      <c r="ACS713" s="150"/>
      <c r="ACT713" s="150"/>
      <c r="ACU713" s="150"/>
      <c r="ACV713" s="150"/>
      <c r="ACW713" s="150"/>
      <c r="ACX713" s="150"/>
      <c r="ACY713" s="150"/>
      <c r="ACZ713" s="150"/>
      <c r="ADA713" s="150"/>
      <c r="ADB713" s="150"/>
      <c r="ADC713" s="150"/>
      <c r="ADD713" s="150"/>
      <c r="ADE713" s="150"/>
      <c r="ADF713" s="150"/>
      <c r="ADG713" s="150"/>
      <c r="ADH713" s="150"/>
      <c r="ADI713" s="150"/>
      <c r="ADJ713" s="150"/>
      <c r="ADK713" s="150"/>
      <c r="ADL713" s="150"/>
      <c r="ADM713" s="150"/>
      <c r="ADN713" s="150"/>
      <c r="ADO713" s="150"/>
      <c r="ADP713" s="150"/>
      <c r="ADQ713" s="150"/>
      <c r="ADR713" s="150"/>
      <c r="ADS713" s="150"/>
      <c r="ADT713" s="150"/>
      <c r="ADU713" s="150"/>
      <c r="ADV713" s="150"/>
      <c r="ADW713" s="150"/>
      <c r="ADX713" s="150"/>
      <c r="ADY713" s="150"/>
      <c r="ADZ713" s="150"/>
      <c r="AEA713" s="150"/>
      <c r="AEB713" s="150"/>
      <c r="AEC713" s="150"/>
      <c r="AED713" s="150"/>
      <c r="AEE713" s="150"/>
      <c r="AEF713" s="150"/>
      <c r="AEG713" s="150"/>
      <c r="AEH713" s="150"/>
      <c r="AEI713" s="150"/>
      <c r="AEJ713" s="150"/>
      <c r="AEK713" s="150"/>
      <c r="AEL713" s="150"/>
      <c r="AEM713" s="150"/>
      <c r="AEN713" s="150"/>
      <c r="AEO713" s="150"/>
      <c r="AEP713" s="150"/>
      <c r="AEQ713" s="150"/>
      <c r="AER713" s="150"/>
      <c r="AES713" s="150"/>
      <c r="AET713" s="150"/>
      <c r="AEU713" s="150"/>
      <c r="AEV713" s="150"/>
      <c r="AEW713" s="150"/>
      <c r="AEX713" s="150"/>
      <c r="AEY713" s="150"/>
      <c r="AEZ713" s="150"/>
      <c r="AFA713" s="150"/>
      <c r="AFB713" s="150"/>
      <c r="AFC713" s="150"/>
      <c r="AFD713" s="150"/>
      <c r="AFE713" s="150"/>
      <c r="AFF713" s="150"/>
      <c r="AFG713" s="150"/>
      <c r="AFH713" s="150"/>
      <c r="AFI713" s="150"/>
      <c r="AFJ713" s="150"/>
      <c r="AFK713" s="150"/>
      <c r="AFL713" s="150"/>
      <c r="AFM713" s="150"/>
      <c r="AFN713" s="150"/>
      <c r="AFO713" s="150"/>
      <c r="AFP713" s="150"/>
      <c r="AFQ713" s="150"/>
      <c r="AFR713" s="150"/>
      <c r="AFS713" s="150"/>
      <c r="AFT713" s="150"/>
      <c r="AFU713" s="150"/>
      <c r="AFV713" s="150"/>
      <c r="AFW713" s="150"/>
      <c r="AFX713" s="150"/>
      <c r="AFY713" s="150"/>
      <c r="AFZ713" s="150"/>
      <c r="AGA713" s="150"/>
      <c r="AGB713" s="150"/>
      <c r="AGC713" s="150"/>
      <c r="AGD713" s="150"/>
      <c r="AGE713" s="150"/>
      <c r="AGF713" s="150"/>
      <c r="AGG713" s="150"/>
      <c r="AGH713" s="150"/>
      <c r="AGI713" s="150"/>
      <c r="AGJ713" s="150"/>
      <c r="AGK713" s="150"/>
      <c r="AGL713" s="150"/>
      <c r="AGM713" s="150"/>
      <c r="AGN713" s="150"/>
      <c r="AGO713" s="150"/>
      <c r="AGP713" s="150"/>
      <c r="AGQ713" s="150"/>
      <c r="AGR713" s="150"/>
      <c r="AGS713" s="150"/>
      <c r="AGT713" s="150"/>
      <c r="AGU713" s="150"/>
      <c r="AGV713" s="150"/>
      <c r="AGW713" s="150"/>
      <c r="AGX713" s="150"/>
      <c r="AGY713" s="150"/>
      <c r="AGZ713" s="150"/>
      <c r="AHA713" s="150"/>
      <c r="AHB713" s="150"/>
      <c r="AHC713" s="150"/>
      <c r="AHD713" s="150"/>
      <c r="AHE713" s="150"/>
      <c r="AHF713" s="150"/>
      <c r="AHG713" s="150"/>
      <c r="AHH713" s="150"/>
      <c r="AHI713" s="150"/>
      <c r="AHJ713" s="150"/>
      <c r="AHK713" s="150"/>
      <c r="AHL713" s="150"/>
      <c r="AHM713" s="150"/>
      <c r="AHN713" s="150"/>
      <c r="AHO713" s="150"/>
      <c r="AHP713" s="150"/>
      <c r="AHQ713" s="150"/>
      <c r="AHR713" s="150"/>
      <c r="AHS713" s="150"/>
      <c r="AHT713" s="150"/>
      <c r="AHU713" s="150"/>
      <c r="AHV713" s="150"/>
      <c r="AHW713" s="150"/>
      <c r="AHX713" s="150"/>
      <c r="AHY713" s="150"/>
      <c r="AHZ713" s="150"/>
      <c r="AIA713" s="150"/>
      <c r="AIB713" s="150"/>
      <c r="AIC713" s="150"/>
      <c r="AID713" s="150"/>
      <c r="AIE713" s="150"/>
      <c r="AIF713" s="150"/>
      <c r="AIG713" s="150"/>
      <c r="AIH713" s="150"/>
      <c r="AII713" s="150"/>
      <c r="AIJ713" s="150"/>
      <c r="AIK713" s="150"/>
      <c r="AIL713" s="150"/>
      <c r="AIM713" s="150"/>
      <c r="AIN713" s="150"/>
      <c r="AIO713" s="150"/>
      <c r="AIP713" s="150"/>
      <c r="AIQ713" s="150"/>
      <c r="AIR713" s="150"/>
      <c r="AIS713" s="150"/>
      <c r="AIT713" s="150"/>
      <c r="AIU713" s="150"/>
      <c r="AIV713" s="150"/>
      <c r="AIW713" s="150"/>
      <c r="AIX713" s="150"/>
      <c r="AIY713" s="150"/>
      <c r="AIZ713" s="150"/>
      <c r="AJA713" s="150"/>
      <c r="AJB713" s="150"/>
      <c r="AJC713" s="150"/>
      <c r="AJD713" s="150"/>
      <c r="AJE713" s="150"/>
      <c r="AJF713" s="150"/>
      <c r="AJG713" s="150"/>
      <c r="AJH713" s="150"/>
      <c r="AJI713" s="150"/>
      <c r="AJJ713" s="150"/>
      <c r="AJK713" s="150"/>
      <c r="AJL713" s="150"/>
      <c r="AJM713" s="150"/>
      <c r="AJN713" s="150"/>
      <c r="AJO713" s="150"/>
      <c r="AJP713" s="150"/>
      <c r="AJQ713" s="150"/>
      <c r="AJR713" s="150"/>
      <c r="AJS713" s="150"/>
      <c r="AJT713" s="150"/>
      <c r="AJU713" s="150"/>
      <c r="AJV713" s="150"/>
      <c r="AJW713" s="150"/>
      <c r="AJX713" s="150"/>
      <c r="AJY713" s="150"/>
      <c r="AJZ713" s="150"/>
      <c r="AKA713" s="150"/>
      <c r="AKB713" s="150"/>
      <c r="AKC713" s="150"/>
      <c r="AKD713" s="150"/>
      <c r="AKE713" s="150"/>
      <c r="AKF713" s="150"/>
      <c r="AKG713" s="150"/>
      <c r="AKH713" s="150"/>
      <c r="AKI713" s="150"/>
      <c r="AKJ713" s="150"/>
      <c r="AKK713" s="150"/>
      <c r="AKL713" s="150"/>
      <c r="AKM713" s="150"/>
      <c r="AKN713" s="150"/>
      <c r="AKO713" s="150"/>
      <c r="AKP713" s="150"/>
      <c r="AKQ713" s="150"/>
      <c r="AKR713" s="150"/>
      <c r="AKS713" s="150"/>
      <c r="AKT713" s="150"/>
      <c r="AKU713" s="150"/>
      <c r="AKV713" s="150"/>
      <c r="AKW713" s="150"/>
      <c r="AKX713" s="150"/>
      <c r="AKY713" s="150"/>
      <c r="AKZ713" s="150"/>
      <c r="ALA713" s="150"/>
      <c r="ALB713" s="150"/>
      <c r="ALC713" s="150"/>
      <c r="ALD713" s="150"/>
      <c r="ALE713" s="150"/>
      <c r="ALF713" s="150"/>
      <c r="ALG713" s="150"/>
      <c r="ALH713" s="150"/>
      <c r="ALI713" s="150"/>
      <c r="ALJ713" s="150"/>
      <c r="ALK713" s="150"/>
      <c r="ALL713" s="150"/>
      <c r="ALM713" s="150"/>
      <c r="ALN713" s="150"/>
      <c r="ALO713" s="150"/>
      <c r="ALP713" s="150"/>
      <c r="ALQ713" s="150"/>
      <c r="ALR713" s="150"/>
      <c r="ALS713" s="150"/>
      <c r="ALT713" s="150"/>
      <c r="ALU713" s="150"/>
      <c r="ALV713" s="150"/>
      <c r="ALW713" s="150"/>
      <c r="ALX713" s="150"/>
      <c r="ALY713" s="150"/>
      <c r="ALZ713" s="150"/>
      <c r="AMA713" s="150"/>
      <c r="AMB713" s="150"/>
      <c r="AMC713" s="150"/>
      <c r="AMD713" s="150"/>
      <c r="AME713" s="150"/>
      <c r="AMF713" s="150"/>
      <c r="AMG713" s="150"/>
      <c r="AMH713" s="150"/>
      <c r="AMI713" s="150"/>
      <c r="AMJ713" s="150"/>
      <c r="AMK713" s="150"/>
      <c r="AML713" s="559"/>
    </row>
    <row r="714" spans="1:1026" s="155" customFormat="1" x14ac:dyDescent="0.25">
      <c r="A714" s="295" t="s">
        <v>31689</v>
      </c>
      <c r="B714" s="257">
        <v>714</v>
      </c>
      <c r="C714" s="295" t="s">
        <v>31691</v>
      </c>
      <c r="D714" s="295" t="s">
        <v>31690</v>
      </c>
      <c r="E714" s="295" t="s">
        <v>766</v>
      </c>
      <c r="F714" s="299"/>
      <c r="G714" s="299">
        <v>4</v>
      </c>
      <c r="H714" s="299">
        <v>4</v>
      </c>
      <c r="I714" s="489">
        <v>49.3</v>
      </c>
      <c r="J714" s="296"/>
      <c r="K714" s="296"/>
      <c r="L714" s="296"/>
      <c r="M714" s="296"/>
      <c r="N714" s="296"/>
      <c r="O714" s="296"/>
      <c r="P714" s="293">
        <v>335</v>
      </c>
      <c r="Q714" s="296"/>
      <c r="R714" s="296"/>
      <c r="S714" s="296"/>
      <c r="T714" s="296"/>
      <c r="U714" s="296"/>
      <c r="V714" s="296"/>
      <c r="W714" s="283">
        <f t="shared" si="323"/>
        <v>100</v>
      </c>
      <c r="X714" s="283">
        <f t="shared" si="324"/>
        <v>100</v>
      </c>
      <c r="Y714" s="283">
        <f t="shared" si="318"/>
        <v>20</v>
      </c>
      <c r="Z714" s="283">
        <f t="shared" si="325"/>
        <v>100</v>
      </c>
      <c r="AA714" s="283">
        <f t="shared" si="326"/>
        <v>100</v>
      </c>
      <c r="AB714" s="287">
        <f t="shared" si="327"/>
        <v>100</v>
      </c>
      <c r="AC714" s="287">
        <f t="shared" si="328"/>
        <v>100</v>
      </c>
      <c r="AD714" s="287">
        <f t="shared" si="329"/>
        <v>100</v>
      </c>
      <c r="AE714" s="284">
        <f t="shared" si="322"/>
        <v>100</v>
      </c>
      <c r="AF714" s="284">
        <f t="shared" si="321"/>
        <v>100</v>
      </c>
      <c r="AG714" s="268">
        <f t="shared" si="316"/>
        <v>100</v>
      </c>
      <c r="AH714" s="268">
        <f t="shared" si="319"/>
        <v>100</v>
      </c>
      <c r="AI714" s="268">
        <f t="shared" si="317"/>
        <v>100</v>
      </c>
      <c r="AJ714" s="268">
        <f t="shared" si="320"/>
        <v>100</v>
      </c>
      <c r="AK714" s="489">
        <v>8.2000000000000007E-3</v>
      </c>
      <c r="AL714" s="299"/>
      <c r="AM714" s="299">
        <v>2</v>
      </c>
      <c r="AN714" s="499"/>
      <c r="AO714" s="296"/>
      <c r="AP714" s="296"/>
      <c r="AQ714" s="295"/>
      <c r="AR714" s="356" t="s">
        <v>31791</v>
      </c>
      <c r="AS714" s="356"/>
      <c r="AT714" s="295"/>
      <c r="AU714" s="295"/>
      <c r="AW714" s="150"/>
      <c r="AX714" s="150"/>
      <c r="AY714" s="150"/>
      <c r="AZ714" s="150"/>
      <c r="BA714" s="150"/>
      <c r="BB714" s="150"/>
      <c r="BC714" s="150"/>
      <c r="BD714" s="150"/>
      <c r="BE714" s="150"/>
      <c r="BF714" s="150"/>
      <c r="BG714" s="150"/>
      <c r="BH714" s="150"/>
      <c r="BI714" s="150"/>
      <c r="BJ714" s="150"/>
      <c r="BK714" s="150"/>
      <c r="BL714" s="150"/>
      <c r="BM714" s="150"/>
      <c r="BN714" s="150"/>
      <c r="BO714" s="150"/>
      <c r="BP714" s="150"/>
      <c r="BQ714" s="150"/>
      <c r="BR714" s="150"/>
      <c r="BS714" s="150"/>
      <c r="BT714" s="150"/>
      <c r="BU714" s="150"/>
      <c r="BV714" s="150"/>
      <c r="BW714" s="150"/>
      <c r="BX714" s="150"/>
      <c r="BY714" s="150"/>
      <c r="BZ714" s="150"/>
      <c r="CA714" s="150"/>
      <c r="CB714" s="150"/>
      <c r="CC714" s="150"/>
      <c r="CD714" s="150"/>
      <c r="CE714" s="150"/>
      <c r="CF714" s="150"/>
      <c r="CG714" s="150"/>
      <c r="CH714" s="150"/>
      <c r="CI714" s="150"/>
      <c r="CJ714" s="150"/>
      <c r="CK714" s="150"/>
      <c r="CL714" s="150"/>
      <c r="CM714" s="150"/>
      <c r="CN714" s="150"/>
      <c r="CO714" s="150"/>
      <c r="CP714" s="150"/>
      <c r="CQ714" s="150"/>
      <c r="CR714" s="150"/>
      <c r="CS714" s="150"/>
      <c r="CT714" s="150"/>
      <c r="CU714" s="150"/>
      <c r="CV714" s="150"/>
      <c r="CW714" s="150"/>
      <c r="CX714" s="150"/>
      <c r="CY714" s="150"/>
      <c r="CZ714" s="150"/>
      <c r="DA714" s="150"/>
      <c r="DB714" s="150"/>
      <c r="DC714" s="150"/>
      <c r="DD714" s="150"/>
      <c r="DE714" s="150"/>
      <c r="DF714" s="150"/>
      <c r="DG714" s="150"/>
      <c r="DH714" s="150"/>
      <c r="DI714" s="150"/>
      <c r="DJ714" s="150"/>
      <c r="DK714" s="150"/>
      <c r="DL714" s="150"/>
      <c r="DM714" s="150"/>
      <c r="DN714" s="150"/>
      <c r="DO714" s="150"/>
      <c r="DP714" s="150"/>
      <c r="DQ714" s="150"/>
      <c r="DR714" s="150"/>
      <c r="DS714" s="150"/>
      <c r="DT714" s="150"/>
      <c r="DU714" s="150"/>
      <c r="DV714" s="150"/>
      <c r="DW714" s="150"/>
      <c r="DX714" s="150"/>
      <c r="DY714" s="150"/>
      <c r="DZ714" s="150"/>
      <c r="EA714" s="150"/>
      <c r="EB714" s="150"/>
      <c r="EC714" s="150"/>
      <c r="ED714" s="150"/>
      <c r="EE714" s="150"/>
      <c r="EF714" s="150"/>
      <c r="EG714" s="150"/>
      <c r="EH714" s="150"/>
      <c r="EI714" s="150"/>
      <c r="EJ714" s="150"/>
      <c r="EK714" s="150"/>
      <c r="EL714" s="150"/>
      <c r="EM714" s="150"/>
      <c r="EN714" s="150"/>
      <c r="EO714" s="150"/>
      <c r="EP714" s="150"/>
      <c r="EQ714" s="150"/>
      <c r="ER714" s="150"/>
      <c r="ES714" s="150"/>
      <c r="ET714" s="150"/>
      <c r="EU714" s="150"/>
      <c r="EV714" s="150"/>
      <c r="EW714" s="150"/>
      <c r="EX714" s="150"/>
      <c r="EY714" s="150"/>
      <c r="EZ714" s="150"/>
      <c r="FA714" s="150"/>
      <c r="FB714" s="150"/>
      <c r="FC714" s="150"/>
      <c r="FD714" s="150"/>
      <c r="FE714" s="150"/>
      <c r="FF714" s="150"/>
      <c r="FG714" s="150"/>
      <c r="FH714" s="150"/>
      <c r="FI714" s="150"/>
      <c r="FJ714" s="150"/>
      <c r="FK714" s="150"/>
      <c r="FL714" s="150"/>
      <c r="FM714" s="150"/>
      <c r="FN714" s="150"/>
      <c r="FO714" s="150"/>
      <c r="FP714" s="150"/>
      <c r="FQ714" s="150"/>
      <c r="FR714" s="150"/>
      <c r="FS714" s="150"/>
      <c r="FT714" s="150"/>
      <c r="FU714" s="150"/>
      <c r="FV714" s="150"/>
      <c r="FW714" s="150"/>
      <c r="FX714" s="150"/>
      <c r="FY714" s="150"/>
      <c r="FZ714" s="150"/>
      <c r="GA714" s="150"/>
      <c r="GB714" s="150"/>
      <c r="GC714" s="150"/>
      <c r="GD714" s="150"/>
      <c r="GE714" s="150"/>
      <c r="GF714" s="150"/>
      <c r="GG714" s="150"/>
      <c r="GH714" s="150"/>
      <c r="GI714" s="150"/>
      <c r="GJ714" s="150"/>
      <c r="GK714" s="150"/>
      <c r="GL714" s="150"/>
      <c r="GM714" s="150"/>
      <c r="GN714" s="150"/>
      <c r="GO714" s="150"/>
      <c r="GP714" s="150"/>
      <c r="GQ714" s="150"/>
      <c r="GR714" s="150"/>
      <c r="GS714" s="150"/>
      <c r="GT714" s="150"/>
      <c r="GU714" s="150"/>
      <c r="GV714" s="150"/>
      <c r="GW714" s="150"/>
      <c r="GX714" s="150"/>
      <c r="GY714" s="150"/>
      <c r="GZ714" s="150"/>
      <c r="HA714" s="150"/>
      <c r="HB714" s="150"/>
      <c r="HC714" s="150"/>
      <c r="HD714" s="150"/>
      <c r="HE714" s="150"/>
      <c r="HF714" s="150"/>
      <c r="HG714" s="150"/>
      <c r="HH714" s="150"/>
      <c r="HI714" s="150"/>
      <c r="HJ714" s="150"/>
      <c r="HK714" s="150"/>
      <c r="HL714" s="150"/>
      <c r="HM714" s="150"/>
      <c r="HN714" s="150"/>
      <c r="HO714" s="150"/>
      <c r="HP714" s="150"/>
      <c r="HQ714" s="150"/>
      <c r="HR714" s="150"/>
      <c r="HS714" s="150"/>
      <c r="HT714" s="150"/>
      <c r="HU714" s="150"/>
      <c r="HV714" s="150"/>
      <c r="HW714" s="150"/>
      <c r="HX714" s="150"/>
      <c r="HY714" s="150"/>
      <c r="HZ714" s="150"/>
      <c r="IA714" s="150"/>
      <c r="IB714" s="150"/>
      <c r="IC714" s="150"/>
      <c r="ID714" s="150"/>
      <c r="IE714" s="150"/>
      <c r="IF714" s="150"/>
      <c r="IG714" s="150"/>
      <c r="IH714" s="150"/>
      <c r="II714" s="150"/>
      <c r="IJ714" s="150"/>
      <c r="IK714" s="150"/>
      <c r="IL714" s="150"/>
      <c r="IM714" s="150"/>
      <c r="IN714" s="150"/>
      <c r="IO714" s="150"/>
      <c r="IP714" s="150"/>
      <c r="IQ714" s="150"/>
      <c r="IR714" s="150"/>
      <c r="IS714" s="150"/>
      <c r="IT714" s="150"/>
      <c r="IU714" s="150"/>
      <c r="IV714" s="150"/>
      <c r="IW714" s="150"/>
      <c r="IX714" s="150"/>
      <c r="IY714" s="150"/>
      <c r="IZ714" s="150"/>
      <c r="JA714" s="150"/>
      <c r="JB714" s="150"/>
      <c r="JC714" s="150"/>
      <c r="JD714" s="150"/>
      <c r="JE714" s="150"/>
      <c r="JF714" s="150"/>
      <c r="JG714" s="150"/>
      <c r="JH714" s="150"/>
      <c r="JI714" s="150"/>
      <c r="JJ714" s="150"/>
      <c r="JK714" s="150"/>
      <c r="JL714" s="150"/>
      <c r="JM714" s="150"/>
      <c r="JN714" s="150"/>
      <c r="JO714" s="150"/>
      <c r="JP714" s="150"/>
      <c r="JQ714" s="150"/>
      <c r="JR714" s="150"/>
      <c r="JS714" s="150"/>
      <c r="JT714" s="150"/>
      <c r="JU714" s="150"/>
      <c r="JV714" s="150"/>
      <c r="JW714" s="150"/>
      <c r="JX714" s="150"/>
      <c r="JY714" s="150"/>
      <c r="JZ714" s="150"/>
      <c r="KA714" s="150"/>
      <c r="KB714" s="150"/>
      <c r="KC714" s="150"/>
      <c r="KD714" s="150"/>
      <c r="KE714" s="150"/>
      <c r="KF714" s="150"/>
      <c r="KG714" s="150"/>
      <c r="KH714" s="150"/>
      <c r="KI714" s="150"/>
      <c r="KJ714" s="150"/>
      <c r="KK714" s="150"/>
      <c r="KL714" s="150"/>
      <c r="KM714" s="150"/>
      <c r="KN714" s="150"/>
      <c r="KO714" s="150"/>
      <c r="KP714" s="150"/>
      <c r="KQ714" s="150"/>
      <c r="KR714" s="150"/>
      <c r="KS714" s="150"/>
      <c r="KT714" s="150"/>
      <c r="KU714" s="150"/>
      <c r="KV714" s="150"/>
      <c r="KW714" s="150"/>
      <c r="KX714" s="150"/>
      <c r="KY714" s="150"/>
      <c r="KZ714" s="150"/>
      <c r="LA714" s="150"/>
      <c r="LB714" s="150"/>
      <c r="LC714" s="150"/>
      <c r="LD714" s="150"/>
      <c r="LE714" s="150"/>
      <c r="LF714" s="150"/>
      <c r="LG714" s="150"/>
      <c r="LH714" s="150"/>
      <c r="LI714" s="150"/>
      <c r="LJ714" s="150"/>
      <c r="LK714" s="150"/>
      <c r="LL714" s="150"/>
      <c r="LM714" s="150"/>
      <c r="LN714" s="150"/>
      <c r="LO714" s="150"/>
      <c r="LP714" s="150"/>
      <c r="LQ714" s="150"/>
      <c r="LR714" s="150"/>
      <c r="LS714" s="150"/>
      <c r="LT714" s="150"/>
      <c r="LU714" s="150"/>
      <c r="LV714" s="150"/>
      <c r="LW714" s="150"/>
      <c r="LX714" s="150"/>
      <c r="LY714" s="150"/>
      <c r="LZ714" s="150"/>
      <c r="MA714" s="150"/>
      <c r="MB714" s="150"/>
      <c r="MC714" s="150"/>
      <c r="MD714" s="150"/>
      <c r="ME714" s="150"/>
      <c r="MF714" s="150"/>
      <c r="MG714" s="150"/>
      <c r="MH714" s="150"/>
      <c r="MI714" s="150"/>
      <c r="MJ714" s="150"/>
      <c r="MK714" s="150"/>
      <c r="ML714" s="150"/>
      <c r="MM714" s="150"/>
      <c r="MN714" s="150"/>
      <c r="MO714" s="150"/>
      <c r="MP714" s="150"/>
      <c r="MQ714" s="150"/>
      <c r="MR714" s="150"/>
      <c r="MS714" s="150"/>
      <c r="MT714" s="150"/>
      <c r="MU714" s="150"/>
      <c r="MV714" s="150"/>
      <c r="MW714" s="150"/>
      <c r="MX714" s="150"/>
      <c r="MY714" s="150"/>
      <c r="MZ714" s="150"/>
      <c r="NA714" s="150"/>
      <c r="NB714" s="150"/>
      <c r="NC714" s="150"/>
      <c r="ND714" s="150"/>
      <c r="NE714" s="150"/>
      <c r="NF714" s="150"/>
      <c r="NG714" s="150"/>
      <c r="NH714" s="150"/>
      <c r="NI714" s="150"/>
      <c r="NJ714" s="150"/>
      <c r="NK714" s="150"/>
      <c r="NL714" s="150"/>
      <c r="NM714" s="150"/>
      <c r="NN714" s="150"/>
      <c r="NO714" s="150"/>
      <c r="NP714" s="150"/>
      <c r="NQ714" s="150"/>
      <c r="NR714" s="150"/>
      <c r="NS714" s="150"/>
      <c r="NT714" s="150"/>
      <c r="NU714" s="150"/>
      <c r="NV714" s="150"/>
      <c r="NW714" s="150"/>
      <c r="NX714" s="150"/>
      <c r="NY714" s="150"/>
      <c r="NZ714" s="150"/>
      <c r="OA714" s="150"/>
      <c r="OB714" s="150"/>
      <c r="OC714" s="150"/>
      <c r="OD714" s="150"/>
      <c r="OE714" s="150"/>
      <c r="OF714" s="150"/>
      <c r="OG714" s="150"/>
      <c r="OH714" s="150"/>
      <c r="OI714" s="150"/>
      <c r="OJ714" s="150"/>
      <c r="OK714" s="150"/>
      <c r="OL714" s="150"/>
      <c r="OM714" s="150"/>
      <c r="ON714" s="150"/>
      <c r="OO714" s="150"/>
      <c r="OP714" s="150"/>
      <c r="OQ714" s="150"/>
      <c r="OR714" s="150"/>
      <c r="OS714" s="150"/>
      <c r="OT714" s="150"/>
      <c r="OU714" s="150"/>
      <c r="OV714" s="150"/>
      <c r="OW714" s="150"/>
      <c r="OX714" s="150"/>
      <c r="OY714" s="150"/>
      <c r="OZ714" s="150"/>
      <c r="PA714" s="150"/>
      <c r="PB714" s="150"/>
      <c r="PC714" s="150"/>
      <c r="PD714" s="150"/>
      <c r="PE714" s="150"/>
      <c r="PF714" s="150"/>
      <c r="PG714" s="150"/>
      <c r="PH714" s="150"/>
      <c r="PI714" s="150"/>
      <c r="PJ714" s="150"/>
      <c r="PK714" s="150"/>
      <c r="PL714" s="150"/>
      <c r="PM714" s="150"/>
      <c r="PN714" s="150"/>
      <c r="PO714" s="150"/>
      <c r="PP714" s="150"/>
      <c r="PQ714" s="150"/>
      <c r="PR714" s="150"/>
      <c r="PS714" s="150"/>
      <c r="PT714" s="150"/>
      <c r="PU714" s="150"/>
      <c r="PV714" s="150"/>
      <c r="PW714" s="150"/>
      <c r="PX714" s="150"/>
      <c r="PY714" s="150"/>
      <c r="PZ714" s="150"/>
      <c r="QA714" s="150"/>
      <c r="QB714" s="150"/>
      <c r="QC714" s="150"/>
      <c r="QD714" s="150"/>
      <c r="QE714" s="150"/>
      <c r="QF714" s="150"/>
      <c r="QG714" s="150"/>
      <c r="QH714" s="150"/>
      <c r="QI714" s="150"/>
      <c r="QJ714" s="150"/>
      <c r="QK714" s="150"/>
      <c r="QL714" s="150"/>
      <c r="QM714" s="150"/>
      <c r="QN714" s="150"/>
      <c r="QO714" s="150"/>
      <c r="QP714" s="150"/>
      <c r="QQ714" s="150"/>
      <c r="QR714" s="150"/>
      <c r="QS714" s="150"/>
      <c r="QT714" s="150"/>
      <c r="QU714" s="150"/>
      <c r="QV714" s="150"/>
      <c r="QW714" s="150"/>
      <c r="QX714" s="150"/>
      <c r="QY714" s="150"/>
      <c r="QZ714" s="150"/>
      <c r="RA714" s="150"/>
      <c r="RB714" s="150"/>
      <c r="RC714" s="150"/>
      <c r="RD714" s="150"/>
      <c r="RE714" s="150"/>
      <c r="RF714" s="150"/>
      <c r="RG714" s="150"/>
      <c r="RH714" s="150"/>
      <c r="RI714" s="150"/>
      <c r="RJ714" s="150"/>
      <c r="RK714" s="150"/>
      <c r="RL714" s="150"/>
      <c r="RM714" s="150"/>
      <c r="RN714" s="150"/>
      <c r="RO714" s="150"/>
      <c r="RP714" s="150"/>
      <c r="RQ714" s="150"/>
      <c r="RR714" s="150"/>
      <c r="RS714" s="150"/>
      <c r="RT714" s="150"/>
      <c r="RU714" s="150"/>
      <c r="RV714" s="150"/>
      <c r="RW714" s="150"/>
      <c r="RX714" s="150"/>
      <c r="RY714" s="150"/>
      <c r="RZ714" s="150"/>
      <c r="SA714" s="150"/>
      <c r="SB714" s="150"/>
      <c r="SC714" s="150"/>
      <c r="SD714" s="150"/>
      <c r="SE714" s="150"/>
      <c r="SF714" s="150"/>
      <c r="SG714" s="150"/>
      <c r="SH714" s="150"/>
      <c r="SI714" s="150"/>
      <c r="SJ714" s="150"/>
      <c r="SK714" s="150"/>
      <c r="SL714" s="150"/>
      <c r="SM714" s="150"/>
      <c r="SN714" s="150"/>
      <c r="SO714" s="150"/>
      <c r="SP714" s="150"/>
      <c r="SQ714" s="150"/>
      <c r="SR714" s="150"/>
      <c r="SS714" s="150"/>
      <c r="ST714" s="150"/>
      <c r="SU714" s="150"/>
      <c r="SV714" s="150"/>
      <c r="SW714" s="150"/>
      <c r="SX714" s="150"/>
      <c r="SY714" s="150"/>
      <c r="SZ714" s="150"/>
      <c r="TA714" s="150"/>
      <c r="TB714" s="150"/>
      <c r="TC714" s="150"/>
      <c r="TD714" s="150"/>
      <c r="TE714" s="150"/>
      <c r="TF714" s="150"/>
      <c r="TG714" s="150"/>
      <c r="TH714" s="150"/>
      <c r="TI714" s="150"/>
      <c r="TJ714" s="150"/>
      <c r="TK714" s="150"/>
      <c r="TL714" s="150"/>
      <c r="TM714" s="150"/>
      <c r="TN714" s="150"/>
      <c r="TO714" s="150"/>
      <c r="TP714" s="150"/>
      <c r="TQ714" s="150"/>
      <c r="TR714" s="150"/>
      <c r="TS714" s="150"/>
      <c r="TT714" s="150"/>
      <c r="TU714" s="150"/>
      <c r="TV714" s="150"/>
      <c r="TW714" s="150"/>
      <c r="TX714" s="150"/>
      <c r="TY714" s="150"/>
      <c r="TZ714" s="150"/>
      <c r="UA714" s="150"/>
      <c r="UB714" s="150"/>
      <c r="UC714" s="150"/>
      <c r="UD714" s="150"/>
      <c r="UE714" s="150"/>
      <c r="UF714" s="150"/>
      <c r="UG714" s="150"/>
      <c r="UH714" s="150"/>
      <c r="UI714" s="150"/>
      <c r="UJ714" s="150"/>
      <c r="UK714" s="150"/>
      <c r="UL714" s="150"/>
      <c r="UM714" s="150"/>
      <c r="UN714" s="150"/>
      <c r="UO714" s="150"/>
      <c r="UP714" s="150"/>
      <c r="UQ714" s="150"/>
      <c r="UR714" s="150"/>
      <c r="US714" s="150"/>
      <c r="UT714" s="150"/>
      <c r="UU714" s="150"/>
      <c r="UV714" s="150"/>
      <c r="UW714" s="150"/>
      <c r="UX714" s="150"/>
      <c r="UY714" s="150"/>
      <c r="UZ714" s="150"/>
      <c r="VA714" s="150"/>
      <c r="VB714" s="150"/>
      <c r="VC714" s="150"/>
      <c r="VD714" s="150"/>
      <c r="VE714" s="150"/>
      <c r="VF714" s="150"/>
      <c r="VG714" s="150"/>
      <c r="VH714" s="150"/>
      <c r="VI714" s="150"/>
      <c r="VJ714" s="150"/>
      <c r="VK714" s="150"/>
      <c r="VL714" s="150"/>
      <c r="VM714" s="150"/>
      <c r="VN714" s="150"/>
      <c r="VO714" s="150"/>
      <c r="VP714" s="150"/>
      <c r="VQ714" s="150"/>
      <c r="VR714" s="150"/>
      <c r="VS714" s="150"/>
      <c r="VT714" s="150"/>
      <c r="VU714" s="150"/>
      <c r="VV714" s="150"/>
      <c r="VW714" s="150"/>
      <c r="VX714" s="150"/>
      <c r="VY714" s="150"/>
      <c r="VZ714" s="150"/>
      <c r="WA714" s="150"/>
      <c r="WB714" s="150"/>
      <c r="WC714" s="150"/>
      <c r="WD714" s="150"/>
      <c r="WE714" s="150"/>
      <c r="WF714" s="150"/>
      <c r="WG714" s="150"/>
      <c r="WH714" s="150"/>
      <c r="WI714" s="150"/>
      <c r="WJ714" s="150"/>
      <c r="WK714" s="150"/>
      <c r="WL714" s="150"/>
      <c r="WM714" s="150"/>
      <c r="WN714" s="150"/>
      <c r="WO714" s="150"/>
      <c r="WP714" s="150"/>
      <c r="WQ714" s="150"/>
      <c r="WR714" s="150"/>
      <c r="WS714" s="150"/>
      <c r="WT714" s="150"/>
      <c r="WU714" s="150"/>
      <c r="WV714" s="150"/>
      <c r="WW714" s="150"/>
      <c r="WX714" s="150"/>
      <c r="WY714" s="150"/>
      <c r="WZ714" s="150"/>
      <c r="XA714" s="150"/>
      <c r="XB714" s="150"/>
      <c r="XC714" s="150"/>
      <c r="XD714" s="150"/>
      <c r="XE714" s="150"/>
      <c r="XF714" s="150"/>
      <c r="XG714" s="150"/>
      <c r="XH714" s="150"/>
      <c r="XI714" s="150"/>
      <c r="XJ714" s="150"/>
      <c r="XK714" s="150"/>
      <c r="XL714" s="150"/>
      <c r="XM714" s="150"/>
      <c r="XN714" s="150"/>
      <c r="XO714" s="150"/>
      <c r="XP714" s="150"/>
      <c r="XQ714" s="150"/>
      <c r="XR714" s="150"/>
      <c r="XS714" s="150"/>
      <c r="XT714" s="150"/>
      <c r="XU714" s="150"/>
      <c r="XV714" s="150"/>
      <c r="XW714" s="150"/>
      <c r="XX714" s="150"/>
      <c r="XY714" s="150"/>
      <c r="XZ714" s="150"/>
      <c r="YA714" s="150"/>
      <c r="YB714" s="150"/>
      <c r="YC714" s="150"/>
      <c r="YD714" s="150"/>
      <c r="YE714" s="150"/>
      <c r="YF714" s="150"/>
      <c r="YG714" s="150"/>
      <c r="YH714" s="150"/>
      <c r="YI714" s="150"/>
      <c r="YJ714" s="150"/>
      <c r="YK714" s="150"/>
      <c r="YL714" s="150"/>
      <c r="YM714" s="150"/>
      <c r="YN714" s="150"/>
      <c r="YO714" s="150"/>
      <c r="YP714" s="150"/>
      <c r="YQ714" s="150"/>
      <c r="YR714" s="150"/>
      <c r="YS714" s="150"/>
      <c r="YT714" s="150"/>
      <c r="YU714" s="150"/>
      <c r="YV714" s="150"/>
      <c r="YW714" s="150"/>
      <c r="YX714" s="150"/>
      <c r="YY714" s="150"/>
      <c r="YZ714" s="150"/>
      <c r="ZA714" s="150"/>
      <c r="ZB714" s="150"/>
      <c r="ZC714" s="150"/>
      <c r="ZD714" s="150"/>
      <c r="ZE714" s="150"/>
      <c r="ZF714" s="150"/>
      <c r="ZG714" s="150"/>
      <c r="ZH714" s="150"/>
      <c r="ZI714" s="150"/>
      <c r="ZJ714" s="150"/>
      <c r="ZK714" s="150"/>
      <c r="ZL714" s="150"/>
      <c r="ZM714" s="150"/>
      <c r="ZN714" s="150"/>
      <c r="ZO714" s="150"/>
      <c r="ZP714" s="150"/>
      <c r="ZQ714" s="150"/>
      <c r="ZR714" s="150"/>
      <c r="ZS714" s="150"/>
      <c r="ZT714" s="150"/>
      <c r="ZU714" s="150"/>
      <c r="ZV714" s="150"/>
      <c r="ZW714" s="150"/>
      <c r="ZX714" s="150"/>
      <c r="ZY714" s="150"/>
      <c r="ZZ714" s="150"/>
      <c r="AAA714" s="150"/>
      <c r="AAB714" s="150"/>
      <c r="AAC714" s="150"/>
      <c r="AAD714" s="150"/>
      <c r="AAE714" s="150"/>
      <c r="AAF714" s="150"/>
      <c r="AAG714" s="150"/>
      <c r="AAH714" s="150"/>
      <c r="AAI714" s="150"/>
      <c r="AAJ714" s="150"/>
      <c r="AAK714" s="150"/>
      <c r="AAL714" s="150"/>
      <c r="AAM714" s="150"/>
      <c r="AAN714" s="150"/>
      <c r="AAO714" s="150"/>
      <c r="AAP714" s="150"/>
      <c r="AAQ714" s="150"/>
      <c r="AAR714" s="150"/>
      <c r="AAS714" s="150"/>
      <c r="AAT714" s="150"/>
      <c r="AAU714" s="150"/>
      <c r="AAV714" s="150"/>
      <c r="AAW714" s="150"/>
      <c r="AAX714" s="150"/>
      <c r="AAY714" s="150"/>
      <c r="AAZ714" s="150"/>
      <c r="ABA714" s="150"/>
      <c r="ABB714" s="150"/>
      <c r="ABC714" s="150"/>
      <c r="ABD714" s="150"/>
      <c r="ABE714" s="150"/>
      <c r="ABF714" s="150"/>
      <c r="ABG714" s="150"/>
      <c r="ABH714" s="150"/>
      <c r="ABI714" s="150"/>
      <c r="ABJ714" s="150"/>
      <c r="ABK714" s="150"/>
      <c r="ABL714" s="150"/>
      <c r="ABM714" s="150"/>
      <c r="ABN714" s="150"/>
      <c r="ABO714" s="150"/>
      <c r="ABP714" s="150"/>
      <c r="ABQ714" s="150"/>
      <c r="ABR714" s="150"/>
      <c r="ABS714" s="150"/>
      <c r="ABT714" s="150"/>
      <c r="ABU714" s="150"/>
      <c r="ABV714" s="150"/>
      <c r="ABW714" s="150"/>
      <c r="ABX714" s="150"/>
      <c r="ABY714" s="150"/>
      <c r="ABZ714" s="150"/>
      <c r="ACA714" s="150"/>
      <c r="ACB714" s="150"/>
      <c r="ACC714" s="150"/>
      <c r="ACD714" s="150"/>
      <c r="ACE714" s="150"/>
      <c r="ACF714" s="150"/>
      <c r="ACG714" s="150"/>
      <c r="ACH714" s="150"/>
      <c r="ACI714" s="150"/>
      <c r="ACJ714" s="150"/>
      <c r="ACK714" s="150"/>
      <c r="ACL714" s="150"/>
      <c r="ACM714" s="150"/>
      <c r="ACN714" s="150"/>
      <c r="ACO714" s="150"/>
      <c r="ACP714" s="150"/>
      <c r="ACQ714" s="150"/>
      <c r="ACR714" s="150"/>
      <c r="ACS714" s="150"/>
      <c r="ACT714" s="150"/>
      <c r="ACU714" s="150"/>
      <c r="ACV714" s="150"/>
      <c r="ACW714" s="150"/>
      <c r="ACX714" s="150"/>
      <c r="ACY714" s="150"/>
      <c r="ACZ714" s="150"/>
      <c r="ADA714" s="150"/>
      <c r="ADB714" s="150"/>
      <c r="ADC714" s="150"/>
      <c r="ADD714" s="150"/>
      <c r="ADE714" s="150"/>
      <c r="ADF714" s="150"/>
      <c r="ADG714" s="150"/>
      <c r="ADH714" s="150"/>
      <c r="ADI714" s="150"/>
      <c r="ADJ714" s="150"/>
      <c r="ADK714" s="150"/>
      <c r="ADL714" s="150"/>
      <c r="ADM714" s="150"/>
      <c r="ADN714" s="150"/>
      <c r="ADO714" s="150"/>
      <c r="ADP714" s="150"/>
      <c r="ADQ714" s="150"/>
      <c r="ADR714" s="150"/>
      <c r="ADS714" s="150"/>
      <c r="ADT714" s="150"/>
      <c r="ADU714" s="150"/>
      <c r="ADV714" s="150"/>
      <c r="ADW714" s="150"/>
      <c r="ADX714" s="150"/>
      <c r="ADY714" s="150"/>
      <c r="ADZ714" s="150"/>
      <c r="AEA714" s="150"/>
      <c r="AEB714" s="150"/>
      <c r="AEC714" s="150"/>
      <c r="AED714" s="150"/>
      <c r="AEE714" s="150"/>
      <c r="AEF714" s="150"/>
      <c r="AEG714" s="150"/>
      <c r="AEH714" s="150"/>
      <c r="AEI714" s="150"/>
      <c r="AEJ714" s="150"/>
      <c r="AEK714" s="150"/>
      <c r="AEL714" s="150"/>
      <c r="AEM714" s="150"/>
      <c r="AEN714" s="150"/>
      <c r="AEO714" s="150"/>
      <c r="AEP714" s="150"/>
      <c r="AEQ714" s="150"/>
      <c r="AER714" s="150"/>
      <c r="AES714" s="150"/>
      <c r="AET714" s="150"/>
      <c r="AEU714" s="150"/>
      <c r="AEV714" s="150"/>
      <c r="AEW714" s="150"/>
      <c r="AEX714" s="150"/>
      <c r="AEY714" s="150"/>
      <c r="AEZ714" s="150"/>
      <c r="AFA714" s="150"/>
      <c r="AFB714" s="150"/>
      <c r="AFC714" s="150"/>
      <c r="AFD714" s="150"/>
      <c r="AFE714" s="150"/>
      <c r="AFF714" s="150"/>
      <c r="AFG714" s="150"/>
      <c r="AFH714" s="150"/>
      <c r="AFI714" s="150"/>
      <c r="AFJ714" s="150"/>
      <c r="AFK714" s="150"/>
      <c r="AFL714" s="150"/>
      <c r="AFM714" s="150"/>
      <c r="AFN714" s="150"/>
      <c r="AFO714" s="150"/>
      <c r="AFP714" s="150"/>
      <c r="AFQ714" s="150"/>
      <c r="AFR714" s="150"/>
      <c r="AFS714" s="150"/>
      <c r="AFT714" s="150"/>
      <c r="AFU714" s="150"/>
      <c r="AFV714" s="150"/>
      <c r="AFW714" s="150"/>
      <c r="AFX714" s="150"/>
      <c r="AFY714" s="150"/>
      <c r="AFZ714" s="150"/>
      <c r="AGA714" s="150"/>
      <c r="AGB714" s="150"/>
      <c r="AGC714" s="150"/>
      <c r="AGD714" s="150"/>
      <c r="AGE714" s="150"/>
      <c r="AGF714" s="150"/>
      <c r="AGG714" s="150"/>
      <c r="AGH714" s="150"/>
      <c r="AGI714" s="150"/>
      <c r="AGJ714" s="150"/>
      <c r="AGK714" s="150"/>
      <c r="AGL714" s="150"/>
      <c r="AGM714" s="150"/>
      <c r="AGN714" s="150"/>
      <c r="AGO714" s="150"/>
      <c r="AGP714" s="150"/>
      <c r="AGQ714" s="150"/>
      <c r="AGR714" s="150"/>
      <c r="AGS714" s="150"/>
      <c r="AGT714" s="150"/>
      <c r="AGU714" s="150"/>
      <c r="AGV714" s="150"/>
      <c r="AGW714" s="150"/>
      <c r="AGX714" s="150"/>
      <c r="AGY714" s="150"/>
      <c r="AGZ714" s="150"/>
      <c r="AHA714" s="150"/>
      <c r="AHB714" s="150"/>
      <c r="AHC714" s="150"/>
      <c r="AHD714" s="150"/>
      <c r="AHE714" s="150"/>
      <c r="AHF714" s="150"/>
      <c r="AHG714" s="150"/>
      <c r="AHH714" s="150"/>
      <c r="AHI714" s="150"/>
      <c r="AHJ714" s="150"/>
      <c r="AHK714" s="150"/>
      <c r="AHL714" s="150"/>
      <c r="AHM714" s="150"/>
      <c r="AHN714" s="150"/>
      <c r="AHO714" s="150"/>
      <c r="AHP714" s="150"/>
      <c r="AHQ714" s="150"/>
      <c r="AHR714" s="150"/>
      <c r="AHS714" s="150"/>
      <c r="AHT714" s="150"/>
      <c r="AHU714" s="150"/>
      <c r="AHV714" s="150"/>
      <c r="AHW714" s="150"/>
      <c r="AHX714" s="150"/>
      <c r="AHY714" s="150"/>
      <c r="AHZ714" s="150"/>
      <c r="AIA714" s="150"/>
      <c r="AIB714" s="150"/>
      <c r="AIC714" s="150"/>
      <c r="AID714" s="150"/>
      <c r="AIE714" s="150"/>
      <c r="AIF714" s="150"/>
      <c r="AIG714" s="150"/>
      <c r="AIH714" s="150"/>
      <c r="AII714" s="150"/>
      <c r="AIJ714" s="150"/>
      <c r="AIK714" s="150"/>
      <c r="AIL714" s="150"/>
      <c r="AIM714" s="150"/>
      <c r="AIN714" s="150"/>
      <c r="AIO714" s="150"/>
      <c r="AIP714" s="150"/>
      <c r="AIQ714" s="150"/>
      <c r="AIR714" s="150"/>
      <c r="AIS714" s="150"/>
      <c r="AIT714" s="150"/>
      <c r="AIU714" s="150"/>
      <c r="AIV714" s="150"/>
      <c r="AIW714" s="150"/>
      <c r="AIX714" s="150"/>
      <c r="AIY714" s="150"/>
      <c r="AIZ714" s="150"/>
      <c r="AJA714" s="150"/>
      <c r="AJB714" s="150"/>
      <c r="AJC714" s="150"/>
      <c r="AJD714" s="150"/>
      <c r="AJE714" s="150"/>
      <c r="AJF714" s="150"/>
      <c r="AJG714" s="150"/>
      <c r="AJH714" s="150"/>
      <c r="AJI714" s="150"/>
      <c r="AJJ714" s="150"/>
      <c r="AJK714" s="150"/>
      <c r="AJL714" s="150"/>
      <c r="AJM714" s="150"/>
      <c r="AJN714" s="150"/>
      <c r="AJO714" s="150"/>
      <c r="AJP714" s="150"/>
      <c r="AJQ714" s="150"/>
      <c r="AJR714" s="150"/>
      <c r="AJS714" s="150"/>
      <c r="AJT714" s="150"/>
      <c r="AJU714" s="150"/>
      <c r="AJV714" s="150"/>
      <c r="AJW714" s="150"/>
      <c r="AJX714" s="150"/>
      <c r="AJY714" s="150"/>
      <c r="AJZ714" s="150"/>
      <c r="AKA714" s="150"/>
      <c r="AKB714" s="150"/>
      <c r="AKC714" s="150"/>
      <c r="AKD714" s="150"/>
      <c r="AKE714" s="150"/>
      <c r="AKF714" s="150"/>
      <c r="AKG714" s="150"/>
      <c r="AKH714" s="150"/>
      <c r="AKI714" s="150"/>
      <c r="AKJ714" s="150"/>
      <c r="AKK714" s="150"/>
      <c r="AKL714" s="150"/>
      <c r="AKM714" s="150"/>
      <c r="AKN714" s="150"/>
      <c r="AKO714" s="150"/>
      <c r="AKP714" s="150"/>
      <c r="AKQ714" s="150"/>
      <c r="AKR714" s="150"/>
      <c r="AKS714" s="150"/>
      <c r="AKT714" s="150"/>
      <c r="AKU714" s="150"/>
      <c r="AKV714" s="150"/>
      <c r="AKW714" s="150"/>
      <c r="AKX714" s="150"/>
      <c r="AKY714" s="150"/>
      <c r="AKZ714" s="150"/>
      <c r="ALA714" s="150"/>
      <c r="ALB714" s="150"/>
      <c r="ALC714" s="150"/>
      <c r="ALD714" s="150"/>
      <c r="ALE714" s="150"/>
      <c r="ALF714" s="150"/>
      <c r="ALG714" s="150"/>
      <c r="ALH714" s="150"/>
      <c r="ALI714" s="150"/>
      <c r="ALJ714" s="150"/>
      <c r="ALK714" s="150"/>
      <c r="ALL714" s="150"/>
      <c r="ALM714" s="150"/>
      <c r="ALN714" s="150"/>
      <c r="ALO714" s="150"/>
      <c r="ALP714" s="150"/>
      <c r="ALQ714" s="150"/>
      <c r="ALR714" s="150"/>
      <c r="ALS714" s="150"/>
      <c r="ALT714" s="150"/>
      <c r="ALU714" s="150"/>
      <c r="ALV714" s="150"/>
      <c r="ALW714" s="150"/>
      <c r="ALX714" s="150"/>
      <c r="ALY714" s="150"/>
      <c r="ALZ714" s="150"/>
      <c r="AMA714" s="150"/>
      <c r="AMB714" s="150"/>
      <c r="AMC714" s="150"/>
      <c r="AMD714" s="150"/>
      <c r="AME714" s="150"/>
      <c r="AMF714" s="150"/>
      <c r="AMG714" s="150"/>
      <c r="AMH714" s="150"/>
      <c r="AMI714" s="150"/>
      <c r="AMJ714" s="150"/>
      <c r="AMK714" s="150"/>
      <c r="AML714" s="559"/>
    </row>
    <row r="715" spans="1:1026" s="155" customFormat="1" x14ac:dyDescent="0.25">
      <c r="A715" s="295" t="s">
        <v>23480</v>
      </c>
      <c r="B715" s="257">
        <v>715</v>
      </c>
      <c r="C715" s="295" t="s">
        <v>31688</v>
      </c>
      <c r="D715" s="295" t="s">
        <v>23479</v>
      </c>
      <c r="E715" s="295"/>
      <c r="F715" s="299"/>
      <c r="G715" s="299"/>
      <c r="H715" s="299"/>
      <c r="I715" s="489">
        <v>100000</v>
      </c>
      <c r="J715" s="296"/>
      <c r="K715" s="296"/>
      <c r="L715" s="296"/>
      <c r="M715" s="296"/>
      <c r="N715" s="296">
        <v>1</v>
      </c>
      <c r="O715" s="296"/>
      <c r="P715" s="296"/>
      <c r="Q715" s="296"/>
      <c r="R715" s="296"/>
      <c r="S715" s="296"/>
      <c r="T715" s="296"/>
      <c r="U715" s="296"/>
      <c r="V715" s="296"/>
      <c r="W715" s="283">
        <f t="shared" si="323"/>
        <v>100</v>
      </c>
      <c r="X715" s="283">
        <f t="shared" si="324"/>
        <v>100</v>
      </c>
      <c r="Y715" s="283">
        <f t="shared" si="318"/>
        <v>100</v>
      </c>
      <c r="Z715" s="283">
        <f t="shared" si="325"/>
        <v>100</v>
      </c>
      <c r="AA715" s="283">
        <f t="shared" si="326"/>
        <v>100</v>
      </c>
      <c r="AB715" s="287">
        <f t="shared" si="327"/>
        <v>100</v>
      </c>
      <c r="AC715" s="287">
        <f t="shared" si="328"/>
        <v>100</v>
      </c>
      <c r="AD715" s="287">
        <f t="shared" si="329"/>
        <v>100</v>
      </c>
      <c r="AE715" s="284">
        <f t="shared" si="322"/>
        <v>100</v>
      </c>
      <c r="AF715" s="284">
        <f t="shared" si="321"/>
        <v>100</v>
      </c>
      <c r="AG715" s="268">
        <f t="shared" si="316"/>
        <v>100</v>
      </c>
      <c r="AH715" s="268">
        <f t="shared" si="319"/>
        <v>100</v>
      </c>
      <c r="AI715" s="268">
        <f t="shared" si="317"/>
        <v>100</v>
      </c>
      <c r="AJ715" s="268">
        <f t="shared" si="320"/>
        <v>100</v>
      </c>
      <c r="AK715" s="489">
        <v>100000</v>
      </c>
      <c r="AL715" s="295"/>
      <c r="AM715" s="295"/>
      <c r="AN715" s="499"/>
      <c r="AO715" s="296"/>
      <c r="AP715" s="296"/>
      <c r="AQ715" s="295"/>
      <c r="AR715" s="356" t="s">
        <v>31792</v>
      </c>
      <c r="AS715" s="356"/>
      <c r="AT715" s="295"/>
      <c r="AU715" s="295"/>
      <c r="AW715" s="150"/>
      <c r="AX715" s="150"/>
      <c r="AY715" s="150"/>
      <c r="AZ715" s="150"/>
      <c r="BA715" s="150"/>
      <c r="BB715" s="150"/>
      <c r="BC715" s="150"/>
      <c r="BD715" s="150"/>
      <c r="BE715" s="150"/>
      <c r="BF715" s="150"/>
      <c r="BG715" s="150"/>
      <c r="BH715" s="150"/>
      <c r="BI715" s="150"/>
      <c r="BJ715" s="150"/>
      <c r="BK715" s="150"/>
      <c r="BL715" s="150"/>
      <c r="BM715" s="150"/>
      <c r="BN715" s="150"/>
      <c r="BO715" s="150"/>
      <c r="BP715" s="150"/>
      <c r="BQ715" s="150"/>
      <c r="BR715" s="150"/>
      <c r="BS715" s="150"/>
      <c r="BT715" s="150"/>
      <c r="BU715" s="150"/>
      <c r="BV715" s="150"/>
      <c r="BW715" s="150"/>
      <c r="BX715" s="150"/>
      <c r="BY715" s="150"/>
      <c r="BZ715" s="150"/>
      <c r="CA715" s="150"/>
      <c r="CB715" s="150"/>
      <c r="CC715" s="150"/>
      <c r="CD715" s="150"/>
      <c r="CE715" s="150"/>
      <c r="CF715" s="150"/>
      <c r="CG715" s="150"/>
      <c r="CH715" s="150"/>
      <c r="CI715" s="150"/>
      <c r="CJ715" s="150"/>
      <c r="CK715" s="150"/>
      <c r="CL715" s="150"/>
      <c r="CM715" s="150"/>
      <c r="CN715" s="150"/>
      <c r="CO715" s="150"/>
      <c r="CP715" s="150"/>
      <c r="CQ715" s="150"/>
      <c r="CR715" s="150"/>
      <c r="CS715" s="150"/>
      <c r="CT715" s="150"/>
      <c r="CU715" s="150"/>
      <c r="CV715" s="150"/>
      <c r="CW715" s="150"/>
      <c r="CX715" s="150"/>
      <c r="CY715" s="150"/>
      <c r="CZ715" s="150"/>
      <c r="DA715" s="150"/>
      <c r="DB715" s="150"/>
      <c r="DC715" s="150"/>
      <c r="DD715" s="150"/>
      <c r="DE715" s="150"/>
      <c r="DF715" s="150"/>
      <c r="DG715" s="150"/>
      <c r="DH715" s="150"/>
      <c r="DI715" s="150"/>
      <c r="DJ715" s="150"/>
      <c r="DK715" s="150"/>
      <c r="DL715" s="150"/>
      <c r="DM715" s="150"/>
      <c r="DN715" s="150"/>
      <c r="DO715" s="150"/>
      <c r="DP715" s="150"/>
      <c r="DQ715" s="150"/>
      <c r="DR715" s="150"/>
      <c r="DS715" s="150"/>
      <c r="DT715" s="150"/>
      <c r="DU715" s="150"/>
      <c r="DV715" s="150"/>
      <c r="DW715" s="150"/>
      <c r="DX715" s="150"/>
      <c r="DY715" s="150"/>
      <c r="DZ715" s="150"/>
      <c r="EA715" s="150"/>
      <c r="EB715" s="150"/>
      <c r="EC715" s="150"/>
      <c r="ED715" s="150"/>
      <c r="EE715" s="150"/>
      <c r="EF715" s="150"/>
      <c r="EG715" s="150"/>
      <c r="EH715" s="150"/>
      <c r="EI715" s="150"/>
      <c r="EJ715" s="150"/>
      <c r="EK715" s="150"/>
      <c r="EL715" s="150"/>
      <c r="EM715" s="150"/>
      <c r="EN715" s="150"/>
      <c r="EO715" s="150"/>
      <c r="EP715" s="150"/>
      <c r="EQ715" s="150"/>
      <c r="ER715" s="150"/>
      <c r="ES715" s="150"/>
      <c r="ET715" s="150"/>
      <c r="EU715" s="150"/>
      <c r="EV715" s="150"/>
      <c r="EW715" s="150"/>
      <c r="EX715" s="150"/>
      <c r="EY715" s="150"/>
      <c r="EZ715" s="150"/>
      <c r="FA715" s="150"/>
      <c r="FB715" s="150"/>
      <c r="FC715" s="150"/>
      <c r="FD715" s="150"/>
      <c r="FE715" s="150"/>
      <c r="FF715" s="150"/>
      <c r="FG715" s="150"/>
      <c r="FH715" s="150"/>
      <c r="FI715" s="150"/>
      <c r="FJ715" s="150"/>
      <c r="FK715" s="150"/>
      <c r="FL715" s="150"/>
      <c r="FM715" s="150"/>
      <c r="FN715" s="150"/>
      <c r="FO715" s="150"/>
      <c r="FP715" s="150"/>
      <c r="FQ715" s="150"/>
      <c r="FR715" s="150"/>
      <c r="FS715" s="150"/>
      <c r="FT715" s="150"/>
      <c r="FU715" s="150"/>
      <c r="FV715" s="150"/>
      <c r="FW715" s="150"/>
      <c r="FX715" s="150"/>
      <c r="FY715" s="150"/>
      <c r="FZ715" s="150"/>
      <c r="GA715" s="150"/>
      <c r="GB715" s="150"/>
      <c r="GC715" s="150"/>
      <c r="GD715" s="150"/>
      <c r="GE715" s="150"/>
      <c r="GF715" s="150"/>
      <c r="GG715" s="150"/>
      <c r="GH715" s="150"/>
      <c r="GI715" s="150"/>
      <c r="GJ715" s="150"/>
      <c r="GK715" s="150"/>
      <c r="GL715" s="150"/>
      <c r="GM715" s="150"/>
      <c r="GN715" s="150"/>
      <c r="GO715" s="150"/>
      <c r="GP715" s="150"/>
      <c r="GQ715" s="150"/>
      <c r="GR715" s="150"/>
      <c r="GS715" s="150"/>
      <c r="GT715" s="150"/>
      <c r="GU715" s="150"/>
      <c r="GV715" s="150"/>
      <c r="GW715" s="150"/>
      <c r="GX715" s="150"/>
      <c r="GY715" s="150"/>
      <c r="GZ715" s="150"/>
      <c r="HA715" s="150"/>
      <c r="HB715" s="150"/>
      <c r="HC715" s="150"/>
      <c r="HD715" s="150"/>
      <c r="HE715" s="150"/>
      <c r="HF715" s="150"/>
      <c r="HG715" s="150"/>
      <c r="HH715" s="150"/>
      <c r="HI715" s="150"/>
      <c r="HJ715" s="150"/>
      <c r="HK715" s="150"/>
      <c r="HL715" s="150"/>
      <c r="HM715" s="150"/>
      <c r="HN715" s="150"/>
      <c r="HO715" s="150"/>
      <c r="HP715" s="150"/>
      <c r="HQ715" s="150"/>
      <c r="HR715" s="150"/>
      <c r="HS715" s="150"/>
      <c r="HT715" s="150"/>
      <c r="HU715" s="150"/>
      <c r="HV715" s="150"/>
      <c r="HW715" s="150"/>
      <c r="HX715" s="150"/>
      <c r="HY715" s="150"/>
      <c r="HZ715" s="150"/>
      <c r="IA715" s="150"/>
      <c r="IB715" s="150"/>
      <c r="IC715" s="150"/>
      <c r="ID715" s="150"/>
      <c r="IE715" s="150"/>
      <c r="IF715" s="150"/>
      <c r="IG715" s="150"/>
      <c r="IH715" s="150"/>
      <c r="II715" s="150"/>
      <c r="IJ715" s="150"/>
      <c r="IK715" s="150"/>
      <c r="IL715" s="150"/>
      <c r="IM715" s="150"/>
      <c r="IN715" s="150"/>
      <c r="IO715" s="150"/>
      <c r="IP715" s="150"/>
      <c r="IQ715" s="150"/>
      <c r="IR715" s="150"/>
      <c r="IS715" s="150"/>
      <c r="IT715" s="150"/>
      <c r="IU715" s="150"/>
      <c r="IV715" s="150"/>
      <c r="IW715" s="150"/>
      <c r="IX715" s="150"/>
      <c r="IY715" s="150"/>
      <c r="IZ715" s="150"/>
      <c r="JA715" s="150"/>
      <c r="JB715" s="150"/>
      <c r="JC715" s="150"/>
      <c r="JD715" s="150"/>
      <c r="JE715" s="150"/>
      <c r="JF715" s="150"/>
      <c r="JG715" s="150"/>
      <c r="JH715" s="150"/>
      <c r="JI715" s="150"/>
      <c r="JJ715" s="150"/>
      <c r="JK715" s="150"/>
      <c r="JL715" s="150"/>
      <c r="JM715" s="150"/>
      <c r="JN715" s="150"/>
      <c r="JO715" s="150"/>
      <c r="JP715" s="150"/>
      <c r="JQ715" s="150"/>
      <c r="JR715" s="150"/>
      <c r="JS715" s="150"/>
      <c r="JT715" s="150"/>
      <c r="JU715" s="150"/>
      <c r="JV715" s="150"/>
      <c r="JW715" s="150"/>
      <c r="JX715" s="150"/>
      <c r="JY715" s="150"/>
      <c r="JZ715" s="150"/>
      <c r="KA715" s="150"/>
      <c r="KB715" s="150"/>
      <c r="KC715" s="150"/>
      <c r="KD715" s="150"/>
      <c r="KE715" s="150"/>
      <c r="KF715" s="150"/>
      <c r="KG715" s="150"/>
      <c r="KH715" s="150"/>
      <c r="KI715" s="150"/>
      <c r="KJ715" s="150"/>
      <c r="KK715" s="150"/>
      <c r="KL715" s="150"/>
      <c r="KM715" s="150"/>
      <c r="KN715" s="150"/>
      <c r="KO715" s="150"/>
      <c r="KP715" s="150"/>
      <c r="KQ715" s="150"/>
      <c r="KR715" s="150"/>
      <c r="KS715" s="150"/>
      <c r="KT715" s="150"/>
      <c r="KU715" s="150"/>
      <c r="KV715" s="150"/>
      <c r="KW715" s="150"/>
      <c r="KX715" s="150"/>
      <c r="KY715" s="150"/>
      <c r="KZ715" s="150"/>
      <c r="LA715" s="150"/>
      <c r="LB715" s="150"/>
      <c r="LC715" s="150"/>
      <c r="LD715" s="150"/>
      <c r="LE715" s="150"/>
      <c r="LF715" s="150"/>
      <c r="LG715" s="150"/>
      <c r="LH715" s="150"/>
      <c r="LI715" s="150"/>
      <c r="LJ715" s="150"/>
      <c r="LK715" s="150"/>
      <c r="LL715" s="150"/>
      <c r="LM715" s="150"/>
      <c r="LN715" s="150"/>
      <c r="LO715" s="150"/>
      <c r="LP715" s="150"/>
      <c r="LQ715" s="150"/>
      <c r="LR715" s="150"/>
      <c r="LS715" s="150"/>
      <c r="LT715" s="150"/>
      <c r="LU715" s="150"/>
      <c r="LV715" s="150"/>
      <c r="LW715" s="150"/>
      <c r="LX715" s="150"/>
      <c r="LY715" s="150"/>
      <c r="LZ715" s="150"/>
      <c r="MA715" s="150"/>
      <c r="MB715" s="150"/>
      <c r="MC715" s="150"/>
      <c r="MD715" s="150"/>
      <c r="ME715" s="150"/>
      <c r="MF715" s="150"/>
      <c r="MG715" s="150"/>
      <c r="MH715" s="150"/>
      <c r="MI715" s="150"/>
      <c r="MJ715" s="150"/>
      <c r="MK715" s="150"/>
      <c r="ML715" s="150"/>
      <c r="MM715" s="150"/>
      <c r="MN715" s="150"/>
      <c r="MO715" s="150"/>
      <c r="MP715" s="150"/>
      <c r="MQ715" s="150"/>
      <c r="MR715" s="150"/>
      <c r="MS715" s="150"/>
      <c r="MT715" s="150"/>
      <c r="MU715" s="150"/>
      <c r="MV715" s="150"/>
      <c r="MW715" s="150"/>
      <c r="MX715" s="150"/>
      <c r="MY715" s="150"/>
      <c r="MZ715" s="150"/>
      <c r="NA715" s="150"/>
      <c r="NB715" s="150"/>
      <c r="NC715" s="150"/>
      <c r="ND715" s="150"/>
      <c r="NE715" s="150"/>
      <c r="NF715" s="150"/>
      <c r="NG715" s="150"/>
      <c r="NH715" s="150"/>
      <c r="NI715" s="150"/>
      <c r="NJ715" s="150"/>
      <c r="NK715" s="150"/>
      <c r="NL715" s="150"/>
      <c r="NM715" s="150"/>
      <c r="NN715" s="150"/>
      <c r="NO715" s="150"/>
      <c r="NP715" s="150"/>
      <c r="NQ715" s="150"/>
      <c r="NR715" s="150"/>
      <c r="NS715" s="150"/>
      <c r="NT715" s="150"/>
      <c r="NU715" s="150"/>
      <c r="NV715" s="150"/>
      <c r="NW715" s="150"/>
      <c r="NX715" s="150"/>
      <c r="NY715" s="150"/>
      <c r="NZ715" s="150"/>
      <c r="OA715" s="150"/>
      <c r="OB715" s="150"/>
      <c r="OC715" s="150"/>
      <c r="OD715" s="150"/>
      <c r="OE715" s="150"/>
      <c r="OF715" s="150"/>
      <c r="OG715" s="150"/>
      <c r="OH715" s="150"/>
      <c r="OI715" s="150"/>
      <c r="OJ715" s="150"/>
      <c r="OK715" s="150"/>
      <c r="OL715" s="150"/>
      <c r="OM715" s="150"/>
      <c r="ON715" s="150"/>
      <c r="OO715" s="150"/>
      <c r="OP715" s="150"/>
      <c r="OQ715" s="150"/>
      <c r="OR715" s="150"/>
      <c r="OS715" s="150"/>
      <c r="OT715" s="150"/>
      <c r="OU715" s="150"/>
      <c r="OV715" s="150"/>
      <c r="OW715" s="150"/>
      <c r="OX715" s="150"/>
      <c r="OY715" s="150"/>
      <c r="OZ715" s="150"/>
      <c r="PA715" s="150"/>
      <c r="PB715" s="150"/>
      <c r="PC715" s="150"/>
      <c r="PD715" s="150"/>
      <c r="PE715" s="150"/>
      <c r="PF715" s="150"/>
      <c r="PG715" s="150"/>
      <c r="PH715" s="150"/>
      <c r="PI715" s="150"/>
      <c r="PJ715" s="150"/>
      <c r="PK715" s="150"/>
      <c r="PL715" s="150"/>
      <c r="PM715" s="150"/>
      <c r="PN715" s="150"/>
      <c r="PO715" s="150"/>
      <c r="PP715" s="150"/>
      <c r="PQ715" s="150"/>
      <c r="PR715" s="150"/>
      <c r="PS715" s="150"/>
      <c r="PT715" s="150"/>
      <c r="PU715" s="150"/>
      <c r="PV715" s="150"/>
      <c r="PW715" s="150"/>
      <c r="PX715" s="150"/>
      <c r="PY715" s="150"/>
      <c r="PZ715" s="150"/>
      <c r="QA715" s="150"/>
      <c r="QB715" s="150"/>
      <c r="QC715" s="150"/>
      <c r="QD715" s="150"/>
      <c r="QE715" s="150"/>
      <c r="QF715" s="150"/>
      <c r="QG715" s="150"/>
      <c r="QH715" s="150"/>
      <c r="QI715" s="150"/>
      <c r="QJ715" s="150"/>
      <c r="QK715" s="150"/>
      <c r="QL715" s="150"/>
      <c r="QM715" s="150"/>
      <c r="QN715" s="150"/>
      <c r="QO715" s="150"/>
      <c r="QP715" s="150"/>
      <c r="QQ715" s="150"/>
      <c r="QR715" s="150"/>
      <c r="QS715" s="150"/>
      <c r="QT715" s="150"/>
      <c r="QU715" s="150"/>
      <c r="QV715" s="150"/>
      <c r="QW715" s="150"/>
      <c r="QX715" s="150"/>
      <c r="QY715" s="150"/>
      <c r="QZ715" s="150"/>
      <c r="RA715" s="150"/>
      <c r="RB715" s="150"/>
      <c r="RC715" s="150"/>
      <c r="RD715" s="150"/>
      <c r="RE715" s="150"/>
      <c r="RF715" s="150"/>
      <c r="RG715" s="150"/>
      <c r="RH715" s="150"/>
      <c r="RI715" s="150"/>
      <c r="RJ715" s="150"/>
      <c r="RK715" s="150"/>
      <c r="RL715" s="150"/>
      <c r="RM715" s="150"/>
      <c r="RN715" s="150"/>
      <c r="RO715" s="150"/>
      <c r="RP715" s="150"/>
      <c r="RQ715" s="150"/>
      <c r="RR715" s="150"/>
      <c r="RS715" s="150"/>
      <c r="RT715" s="150"/>
      <c r="RU715" s="150"/>
      <c r="RV715" s="150"/>
      <c r="RW715" s="150"/>
      <c r="RX715" s="150"/>
      <c r="RY715" s="150"/>
      <c r="RZ715" s="150"/>
      <c r="SA715" s="150"/>
      <c r="SB715" s="150"/>
      <c r="SC715" s="150"/>
      <c r="SD715" s="150"/>
      <c r="SE715" s="150"/>
      <c r="SF715" s="150"/>
      <c r="SG715" s="150"/>
      <c r="SH715" s="150"/>
      <c r="SI715" s="150"/>
      <c r="SJ715" s="150"/>
      <c r="SK715" s="150"/>
      <c r="SL715" s="150"/>
      <c r="SM715" s="150"/>
      <c r="SN715" s="150"/>
      <c r="SO715" s="150"/>
      <c r="SP715" s="150"/>
      <c r="SQ715" s="150"/>
      <c r="SR715" s="150"/>
      <c r="SS715" s="150"/>
      <c r="ST715" s="150"/>
      <c r="SU715" s="150"/>
      <c r="SV715" s="150"/>
      <c r="SW715" s="150"/>
      <c r="SX715" s="150"/>
      <c r="SY715" s="150"/>
      <c r="SZ715" s="150"/>
      <c r="TA715" s="150"/>
      <c r="TB715" s="150"/>
      <c r="TC715" s="150"/>
      <c r="TD715" s="150"/>
      <c r="TE715" s="150"/>
      <c r="TF715" s="150"/>
      <c r="TG715" s="150"/>
      <c r="TH715" s="150"/>
      <c r="TI715" s="150"/>
      <c r="TJ715" s="150"/>
      <c r="TK715" s="150"/>
      <c r="TL715" s="150"/>
      <c r="TM715" s="150"/>
      <c r="TN715" s="150"/>
      <c r="TO715" s="150"/>
      <c r="TP715" s="150"/>
      <c r="TQ715" s="150"/>
      <c r="TR715" s="150"/>
      <c r="TS715" s="150"/>
      <c r="TT715" s="150"/>
      <c r="TU715" s="150"/>
      <c r="TV715" s="150"/>
      <c r="TW715" s="150"/>
      <c r="TX715" s="150"/>
      <c r="TY715" s="150"/>
      <c r="TZ715" s="150"/>
      <c r="UA715" s="150"/>
      <c r="UB715" s="150"/>
      <c r="UC715" s="150"/>
      <c r="UD715" s="150"/>
      <c r="UE715" s="150"/>
      <c r="UF715" s="150"/>
      <c r="UG715" s="150"/>
      <c r="UH715" s="150"/>
      <c r="UI715" s="150"/>
      <c r="UJ715" s="150"/>
      <c r="UK715" s="150"/>
      <c r="UL715" s="150"/>
      <c r="UM715" s="150"/>
      <c r="UN715" s="150"/>
      <c r="UO715" s="150"/>
      <c r="UP715" s="150"/>
      <c r="UQ715" s="150"/>
      <c r="UR715" s="150"/>
      <c r="US715" s="150"/>
      <c r="UT715" s="150"/>
      <c r="UU715" s="150"/>
      <c r="UV715" s="150"/>
      <c r="UW715" s="150"/>
      <c r="UX715" s="150"/>
      <c r="UY715" s="150"/>
      <c r="UZ715" s="150"/>
      <c r="VA715" s="150"/>
      <c r="VB715" s="150"/>
      <c r="VC715" s="150"/>
      <c r="VD715" s="150"/>
      <c r="VE715" s="150"/>
      <c r="VF715" s="150"/>
      <c r="VG715" s="150"/>
      <c r="VH715" s="150"/>
      <c r="VI715" s="150"/>
      <c r="VJ715" s="150"/>
      <c r="VK715" s="150"/>
      <c r="VL715" s="150"/>
      <c r="VM715" s="150"/>
      <c r="VN715" s="150"/>
      <c r="VO715" s="150"/>
      <c r="VP715" s="150"/>
      <c r="VQ715" s="150"/>
      <c r="VR715" s="150"/>
      <c r="VS715" s="150"/>
      <c r="VT715" s="150"/>
      <c r="VU715" s="150"/>
      <c r="VV715" s="150"/>
      <c r="VW715" s="150"/>
      <c r="VX715" s="150"/>
      <c r="VY715" s="150"/>
      <c r="VZ715" s="150"/>
      <c r="WA715" s="150"/>
      <c r="WB715" s="150"/>
      <c r="WC715" s="150"/>
      <c r="WD715" s="150"/>
      <c r="WE715" s="150"/>
      <c r="WF715" s="150"/>
      <c r="WG715" s="150"/>
      <c r="WH715" s="150"/>
      <c r="WI715" s="150"/>
      <c r="WJ715" s="150"/>
      <c r="WK715" s="150"/>
      <c r="WL715" s="150"/>
      <c r="WM715" s="150"/>
      <c r="WN715" s="150"/>
      <c r="WO715" s="150"/>
      <c r="WP715" s="150"/>
      <c r="WQ715" s="150"/>
      <c r="WR715" s="150"/>
      <c r="WS715" s="150"/>
      <c r="WT715" s="150"/>
      <c r="WU715" s="150"/>
      <c r="WV715" s="150"/>
      <c r="WW715" s="150"/>
      <c r="WX715" s="150"/>
      <c r="WY715" s="150"/>
      <c r="WZ715" s="150"/>
      <c r="XA715" s="150"/>
      <c r="XB715" s="150"/>
      <c r="XC715" s="150"/>
      <c r="XD715" s="150"/>
      <c r="XE715" s="150"/>
      <c r="XF715" s="150"/>
      <c r="XG715" s="150"/>
      <c r="XH715" s="150"/>
      <c r="XI715" s="150"/>
      <c r="XJ715" s="150"/>
      <c r="XK715" s="150"/>
      <c r="XL715" s="150"/>
      <c r="XM715" s="150"/>
      <c r="XN715" s="150"/>
      <c r="XO715" s="150"/>
      <c r="XP715" s="150"/>
      <c r="XQ715" s="150"/>
      <c r="XR715" s="150"/>
      <c r="XS715" s="150"/>
      <c r="XT715" s="150"/>
      <c r="XU715" s="150"/>
      <c r="XV715" s="150"/>
      <c r="XW715" s="150"/>
      <c r="XX715" s="150"/>
      <c r="XY715" s="150"/>
      <c r="XZ715" s="150"/>
      <c r="YA715" s="150"/>
      <c r="YB715" s="150"/>
      <c r="YC715" s="150"/>
      <c r="YD715" s="150"/>
      <c r="YE715" s="150"/>
      <c r="YF715" s="150"/>
      <c r="YG715" s="150"/>
      <c r="YH715" s="150"/>
      <c r="YI715" s="150"/>
      <c r="YJ715" s="150"/>
      <c r="YK715" s="150"/>
      <c r="YL715" s="150"/>
      <c r="YM715" s="150"/>
      <c r="YN715" s="150"/>
      <c r="YO715" s="150"/>
      <c r="YP715" s="150"/>
      <c r="YQ715" s="150"/>
      <c r="YR715" s="150"/>
      <c r="YS715" s="150"/>
      <c r="YT715" s="150"/>
      <c r="YU715" s="150"/>
      <c r="YV715" s="150"/>
      <c r="YW715" s="150"/>
      <c r="YX715" s="150"/>
      <c r="YY715" s="150"/>
      <c r="YZ715" s="150"/>
      <c r="ZA715" s="150"/>
      <c r="ZB715" s="150"/>
      <c r="ZC715" s="150"/>
      <c r="ZD715" s="150"/>
      <c r="ZE715" s="150"/>
      <c r="ZF715" s="150"/>
      <c r="ZG715" s="150"/>
      <c r="ZH715" s="150"/>
      <c r="ZI715" s="150"/>
      <c r="ZJ715" s="150"/>
      <c r="ZK715" s="150"/>
      <c r="ZL715" s="150"/>
      <c r="ZM715" s="150"/>
      <c r="ZN715" s="150"/>
      <c r="ZO715" s="150"/>
      <c r="ZP715" s="150"/>
      <c r="ZQ715" s="150"/>
      <c r="ZR715" s="150"/>
      <c r="ZS715" s="150"/>
      <c r="ZT715" s="150"/>
      <c r="ZU715" s="150"/>
      <c r="ZV715" s="150"/>
      <c r="ZW715" s="150"/>
      <c r="ZX715" s="150"/>
      <c r="ZY715" s="150"/>
      <c r="ZZ715" s="150"/>
      <c r="AAA715" s="150"/>
      <c r="AAB715" s="150"/>
      <c r="AAC715" s="150"/>
      <c r="AAD715" s="150"/>
      <c r="AAE715" s="150"/>
      <c r="AAF715" s="150"/>
      <c r="AAG715" s="150"/>
      <c r="AAH715" s="150"/>
      <c r="AAI715" s="150"/>
      <c r="AAJ715" s="150"/>
      <c r="AAK715" s="150"/>
      <c r="AAL715" s="150"/>
      <c r="AAM715" s="150"/>
      <c r="AAN715" s="150"/>
      <c r="AAO715" s="150"/>
      <c r="AAP715" s="150"/>
      <c r="AAQ715" s="150"/>
      <c r="AAR715" s="150"/>
      <c r="AAS715" s="150"/>
      <c r="AAT715" s="150"/>
      <c r="AAU715" s="150"/>
      <c r="AAV715" s="150"/>
      <c r="AAW715" s="150"/>
      <c r="AAX715" s="150"/>
      <c r="AAY715" s="150"/>
      <c r="AAZ715" s="150"/>
      <c r="ABA715" s="150"/>
      <c r="ABB715" s="150"/>
      <c r="ABC715" s="150"/>
      <c r="ABD715" s="150"/>
      <c r="ABE715" s="150"/>
      <c r="ABF715" s="150"/>
      <c r="ABG715" s="150"/>
      <c r="ABH715" s="150"/>
      <c r="ABI715" s="150"/>
      <c r="ABJ715" s="150"/>
      <c r="ABK715" s="150"/>
      <c r="ABL715" s="150"/>
      <c r="ABM715" s="150"/>
      <c r="ABN715" s="150"/>
      <c r="ABO715" s="150"/>
      <c r="ABP715" s="150"/>
      <c r="ABQ715" s="150"/>
      <c r="ABR715" s="150"/>
      <c r="ABS715" s="150"/>
      <c r="ABT715" s="150"/>
      <c r="ABU715" s="150"/>
      <c r="ABV715" s="150"/>
      <c r="ABW715" s="150"/>
      <c r="ABX715" s="150"/>
      <c r="ABY715" s="150"/>
      <c r="ABZ715" s="150"/>
      <c r="ACA715" s="150"/>
      <c r="ACB715" s="150"/>
      <c r="ACC715" s="150"/>
      <c r="ACD715" s="150"/>
      <c r="ACE715" s="150"/>
      <c r="ACF715" s="150"/>
      <c r="ACG715" s="150"/>
      <c r="ACH715" s="150"/>
      <c r="ACI715" s="150"/>
      <c r="ACJ715" s="150"/>
      <c r="ACK715" s="150"/>
      <c r="ACL715" s="150"/>
      <c r="ACM715" s="150"/>
      <c r="ACN715" s="150"/>
      <c r="ACO715" s="150"/>
      <c r="ACP715" s="150"/>
      <c r="ACQ715" s="150"/>
      <c r="ACR715" s="150"/>
      <c r="ACS715" s="150"/>
      <c r="ACT715" s="150"/>
      <c r="ACU715" s="150"/>
      <c r="ACV715" s="150"/>
      <c r="ACW715" s="150"/>
      <c r="ACX715" s="150"/>
      <c r="ACY715" s="150"/>
      <c r="ACZ715" s="150"/>
      <c r="ADA715" s="150"/>
      <c r="ADB715" s="150"/>
      <c r="ADC715" s="150"/>
      <c r="ADD715" s="150"/>
      <c r="ADE715" s="150"/>
      <c r="ADF715" s="150"/>
      <c r="ADG715" s="150"/>
      <c r="ADH715" s="150"/>
      <c r="ADI715" s="150"/>
      <c r="ADJ715" s="150"/>
      <c r="ADK715" s="150"/>
      <c r="ADL715" s="150"/>
      <c r="ADM715" s="150"/>
      <c r="ADN715" s="150"/>
      <c r="ADO715" s="150"/>
      <c r="ADP715" s="150"/>
      <c r="ADQ715" s="150"/>
      <c r="ADR715" s="150"/>
      <c r="ADS715" s="150"/>
      <c r="ADT715" s="150"/>
      <c r="ADU715" s="150"/>
      <c r="ADV715" s="150"/>
      <c r="ADW715" s="150"/>
      <c r="ADX715" s="150"/>
      <c r="ADY715" s="150"/>
      <c r="ADZ715" s="150"/>
      <c r="AEA715" s="150"/>
      <c r="AEB715" s="150"/>
      <c r="AEC715" s="150"/>
      <c r="AED715" s="150"/>
      <c r="AEE715" s="150"/>
      <c r="AEF715" s="150"/>
      <c r="AEG715" s="150"/>
      <c r="AEH715" s="150"/>
      <c r="AEI715" s="150"/>
      <c r="AEJ715" s="150"/>
      <c r="AEK715" s="150"/>
      <c r="AEL715" s="150"/>
      <c r="AEM715" s="150"/>
      <c r="AEN715" s="150"/>
      <c r="AEO715" s="150"/>
      <c r="AEP715" s="150"/>
      <c r="AEQ715" s="150"/>
      <c r="AER715" s="150"/>
      <c r="AES715" s="150"/>
      <c r="AET715" s="150"/>
      <c r="AEU715" s="150"/>
      <c r="AEV715" s="150"/>
      <c r="AEW715" s="150"/>
      <c r="AEX715" s="150"/>
      <c r="AEY715" s="150"/>
      <c r="AEZ715" s="150"/>
      <c r="AFA715" s="150"/>
      <c r="AFB715" s="150"/>
      <c r="AFC715" s="150"/>
      <c r="AFD715" s="150"/>
      <c r="AFE715" s="150"/>
      <c r="AFF715" s="150"/>
      <c r="AFG715" s="150"/>
      <c r="AFH715" s="150"/>
      <c r="AFI715" s="150"/>
      <c r="AFJ715" s="150"/>
      <c r="AFK715" s="150"/>
      <c r="AFL715" s="150"/>
      <c r="AFM715" s="150"/>
      <c r="AFN715" s="150"/>
      <c r="AFO715" s="150"/>
      <c r="AFP715" s="150"/>
      <c r="AFQ715" s="150"/>
      <c r="AFR715" s="150"/>
      <c r="AFS715" s="150"/>
      <c r="AFT715" s="150"/>
      <c r="AFU715" s="150"/>
      <c r="AFV715" s="150"/>
      <c r="AFW715" s="150"/>
      <c r="AFX715" s="150"/>
      <c r="AFY715" s="150"/>
      <c r="AFZ715" s="150"/>
      <c r="AGA715" s="150"/>
      <c r="AGB715" s="150"/>
      <c r="AGC715" s="150"/>
      <c r="AGD715" s="150"/>
      <c r="AGE715" s="150"/>
      <c r="AGF715" s="150"/>
      <c r="AGG715" s="150"/>
      <c r="AGH715" s="150"/>
      <c r="AGI715" s="150"/>
      <c r="AGJ715" s="150"/>
      <c r="AGK715" s="150"/>
      <c r="AGL715" s="150"/>
      <c r="AGM715" s="150"/>
      <c r="AGN715" s="150"/>
      <c r="AGO715" s="150"/>
      <c r="AGP715" s="150"/>
      <c r="AGQ715" s="150"/>
      <c r="AGR715" s="150"/>
      <c r="AGS715" s="150"/>
      <c r="AGT715" s="150"/>
      <c r="AGU715" s="150"/>
      <c r="AGV715" s="150"/>
      <c r="AGW715" s="150"/>
      <c r="AGX715" s="150"/>
      <c r="AGY715" s="150"/>
      <c r="AGZ715" s="150"/>
      <c r="AHA715" s="150"/>
      <c r="AHB715" s="150"/>
      <c r="AHC715" s="150"/>
      <c r="AHD715" s="150"/>
      <c r="AHE715" s="150"/>
      <c r="AHF715" s="150"/>
      <c r="AHG715" s="150"/>
      <c r="AHH715" s="150"/>
      <c r="AHI715" s="150"/>
      <c r="AHJ715" s="150"/>
      <c r="AHK715" s="150"/>
      <c r="AHL715" s="150"/>
      <c r="AHM715" s="150"/>
      <c r="AHN715" s="150"/>
      <c r="AHO715" s="150"/>
      <c r="AHP715" s="150"/>
      <c r="AHQ715" s="150"/>
      <c r="AHR715" s="150"/>
      <c r="AHS715" s="150"/>
      <c r="AHT715" s="150"/>
      <c r="AHU715" s="150"/>
      <c r="AHV715" s="150"/>
      <c r="AHW715" s="150"/>
      <c r="AHX715" s="150"/>
      <c r="AHY715" s="150"/>
      <c r="AHZ715" s="150"/>
      <c r="AIA715" s="150"/>
      <c r="AIB715" s="150"/>
      <c r="AIC715" s="150"/>
      <c r="AID715" s="150"/>
      <c r="AIE715" s="150"/>
      <c r="AIF715" s="150"/>
      <c r="AIG715" s="150"/>
      <c r="AIH715" s="150"/>
      <c r="AII715" s="150"/>
      <c r="AIJ715" s="150"/>
      <c r="AIK715" s="150"/>
      <c r="AIL715" s="150"/>
      <c r="AIM715" s="150"/>
      <c r="AIN715" s="150"/>
      <c r="AIO715" s="150"/>
      <c r="AIP715" s="150"/>
      <c r="AIQ715" s="150"/>
      <c r="AIR715" s="150"/>
      <c r="AIS715" s="150"/>
      <c r="AIT715" s="150"/>
      <c r="AIU715" s="150"/>
      <c r="AIV715" s="150"/>
      <c r="AIW715" s="150"/>
      <c r="AIX715" s="150"/>
      <c r="AIY715" s="150"/>
      <c r="AIZ715" s="150"/>
      <c r="AJA715" s="150"/>
      <c r="AJB715" s="150"/>
      <c r="AJC715" s="150"/>
      <c r="AJD715" s="150"/>
      <c r="AJE715" s="150"/>
      <c r="AJF715" s="150"/>
      <c r="AJG715" s="150"/>
      <c r="AJH715" s="150"/>
      <c r="AJI715" s="150"/>
      <c r="AJJ715" s="150"/>
      <c r="AJK715" s="150"/>
      <c r="AJL715" s="150"/>
      <c r="AJM715" s="150"/>
      <c r="AJN715" s="150"/>
      <c r="AJO715" s="150"/>
      <c r="AJP715" s="150"/>
      <c r="AJQ715" s="150"/>
      <c r="AJR715" s="150"/>
      <c r="AJS715" s="150"/>
      <c r="AJT715" s="150"/>
      <c r="AJU715" s="150"/>
      <c r="AJV715" s="150"/>
      <c r="AJW715" s="150"/>
      <c r="AJX715" s="150"/>
      <c r="AJY715" s="150"/>
      <c r="AJZ715" s="150"/>
      <c r="AKA715" s="150"/>
      <c r="AKB715" s="150"/>
      <c r="AKC715" s="150"/>
      <c r="AKD715" s="150"/>
      <c r="AKE715" s="150"/>
      <c r="AKF715" s="150"/>
      <c r="AKG715" s="150"/>
      <c r="AKH715" s="150"/>
      <c r="AKI715" s="150"/>
      <c r="AKJ715" s="150"/>
      <c r="AKK715" s="150"/>
      <c r="AKL715" s="150"/>
      <c r="AKM715" s="150"/>
      <c r="AKN715" s="150"/>
      <c r="AKO715" s="150"/>
      <c r="AKP715" s="150"/>
      <c r="AKQ715" s="150"/>
      <c r="AKR715" s="150"/>
      <c r="AKS715" s="150"/>
      <c r="AKT715" s="150"/>
      <c r="AKU715" s="150"/>
      <c r="AKV715" s="150"/>
      <c r="AKW715" s="150"/>
      <c r="AKX715" s="150"/>
      <c r="AKY715" s="150"/>
      <c r="AKZ715" s="150"/>
      <c r="ALA715" s="150"/>
      <c r="ALB715" s="150"/>
      <c r="ALC715" s="150"/>
      <c r="ALD715" s="150"/>
      <c r="ALE715" s="150"/>
      <c r="ALF715" s="150"/>
      <c r="ALG715" s="150"/>
      <c r="ALH715" s="150"/>
      <c r="ALI715" s="150"/>
      <c r="ALJ715" s="150"/>
      <c r="ALK715" s="150"/>
      <c r="ALL715" s="150"/>
      <c r="ALM715" s="150"/>
      <c r="ALN715" s="150"/>
      <c r="ALO715" s="150"/>
      <c r="ALP715" s="150"/>
      <c r="ALQ715" s="150"/>
      <c r="ALR715" s="150"/>
      <c r="ALS715" s="150"/>
      <c r="ALT715" s="150"/>
      <c r="ALU715" s="150"/>
      <c r="ALV715" s="150"/>
      <c r="ALW715" s="150"/>
      <c r="ALX715" s="150"/>
      <c r="ALY715" s="150"/>
      <c r="ALZ715" s="150"/>
      <c r="AMA715" s="150"/>
      <c r="AMB715" s="150"/>
      <c r="AMC715" s="150"/>
      <c r="AMD715" s="150"/>
      <c r="AME715" s="150"/>
      <c r="AMF715" s="150"/>
      <c r="AMG715" s="150"/>
      <c r="AMH715" s="150"/>
      <c r="AMI715" s="150"/>
      <c r="AMJ715" s="150"/>
      <c r="AMK715" s="150"/>
      <c r="AML715" s="559"/>
    </row>
    <row r="716" spans="1:1026" s="155" customFormat="1" x14ac:dyDescent="0.25">
      <c r="A716" s="295" t="s">
        <v>27539</v>
      </c>
      <c r="B716" s="257">
        <v>716</v>
      </c>
      <c r="C716" s="295" t="s">
        <v>27604</v>
      </c>
      <c r="D716" s="295" t="s">
        <v>2676</v>
      </c>
      <c r="E716" s="295"/>
      <c r="F716" s="299">
        <v>2</v>
      </c>
      <c r="G716" s="299">
        <v>4</v>
      </c>
      <c r="H716" s="299">
        <v>2</v>
      </c>
      <c r="I716" s="489" t="s">
        <v>750</v>
      </c>
      <c r="J716" s="296"/>
      <c r="K716" s="296"/>
      <c r="L716" s="296"/>
      <c r="M716" s="296"/>
      <c r="N716" s="296"/>
      <c r="O716" s="296"/>
      <c r="P716" s="296"/>
      <c r="Q716" s="296"/>
      <c r="R716" s="296"/>
      <c r="S716" s="296"/>
      <c r="T716" s="296"/>
      <c r="U716" s="296"/>
      <c r="V716" s="296"/>
      <c r="W716" s="283">
        <f t="shared" si="323"/>
        <v>100</v>
      </c>
      <c r="X716" s="283">
        <f t="shared" si="324"/>
        <v>100</v>
      </c>
      <c r="Y716" s="283">
        <f t="shared" si="318"/>
        <v>100</v>
      </c>
      <c r="Z716" s="283">
        <f t="shared" si="325"/>
        <v>100</v>
      </c>
      <c r="AA716" s="283">
        <f t="shared" si="326"/>
        <v>100</v>
      </c>
      <c r="AB716" s="287">
        <f t="shared" si="327"/>
        <v>100</v>
      </c>
      <c r="AC716" s="287">
        <f t="shared" si="328"/>
        <v>100</v>
      </c>
      <c r="AD716" s="287">
        <f t="shared" si="329"/>
        <v>100</v>
      </c>
      <c r="AE716" s="284">
        <f t="shared" si="322"/>
        <v>100</v>
      </c>
      <c r="AF716" s="284">
        <f t="shared" si="321"/>
        <v>100</v>
      </c>
      <c r="AG716" s="268">
        <f t="shared" si="316"/>
        <v>100</v>
      </c>
      <c r="AH716" s="268">
        <f t="shared" si="319"/>
        <v>100</v>
      </c>
      <c r="AI716" s="268">
        <f t="shared" si="317"/>
        <v>100</v>
      </c>
      <c r="AJ716" s="268">
        <f t="shared" si="320"/>
        <v>100</v>
      </c>
      <c r="AK716" s="489" t="s">
        <v>750</v>
      </c>
      <c r="AL716" s="295">
        <v>1</v>
      </c>
      <c r="AM716" s="295">
        <v>1</v>
      </c>
      <c r="AN716" s="499"/>
      <c r="AO716" s="296"/>
      <c r="AP716" s="296"/>
      <c r="AQ716" s="295"/>
      <c r="AR716" s="356" t="s">
        <v>6231</v>
      </c>
      <c r="AS716" s="356"/>
      <c r="AT716" s="295"/>
      <c r="AU716" s="295"/>
      <c r="AW716" s="150"/>
      <c r="AX716" s="150"/>
      <c r="AY716" s="150"/>
      <c r="AZ716" s="150"/>
      <c r="BA716" s="150"/>
      <c r="BB716" s="150"/>
      <c r="BC716" s="150"/>
      <c r="BD716" s="150"/>
      <c r="BE716" s="150"/>
      <c r="BF716" s="150"/>
      <c r="BG716" s="150"/>
      <c r="BH716" s="150"/>
      <c r="BI716" s="150"/>
      <c r="BJ716" s="150"/>
      <c r="BK716" s="150"/>
      <c r="BL716" s="150"/>
      <c r="BM716" s="150"/>
      <c r="BN716" s="150"/>
      <c r="BO716" s="150"/>
      <c r="BP716" s="150"/>
      <c r="BQ716" s="150"/>
      <c r="BR716" s="150"/>
      <c r="BS716" s="150"/>
      <c r="BT716" s="150"/>
      <c r="BU716" s="150"/>
      <c r="BV716" s="150"/>
      <c r="BW716" s="150"/>
      <c r="BX716" s="150"/>
      <c r="BY716" s="150"/>
      <c r="BZ716" s="150"/>
      <c r="CA716" s="150"/>
      <c r="CB716" s="150"/>
      <c r="CC716" s="150"/>
      <c r="CD716" s="150"/>
      <c r="CE716" s="150"/>
      <c r="CF716" s="150"/>
      <c r="CG716" s="150"/>
      <c r="CH716" s="150"/>
      <c r="CI716" s="150"/>
      <c r="CJ716" s="150"/>
      <c r="CK716" s="150"/>
      <c r="CL716" s="150"/>
      <c r="CM716" s="150"/>
      <c r="CN716" s="150"/>
      <c r="CO716" s="150"/>
      <c r="CP716" s="150"/>
      <c r="CQ716" s="150"/>
      <c r="CR716" s="150"/>
      <c r="CS716" s="150"/>
      <c r="CT716" s="150"/>
      <c r="CU716" s="150"/>
      <c r="CV716" s="150"/>
      <c r="CW716" s="150"/>
      <c r="CX716" s="150"/>
      <c r="CY716" s="150"/>
      <c r="CZ716" s="150"/>
      <c r="DA716" s="150"/>
      <c r="DB716" s="150"/>
      <c r="DC716" s="150"/>
      <c r="DD716" s="150"/>
      <c r="DE716" s="150"/>
      <c r="DF716" s="150"/>
      <c r="DG716" s="150"/>
      <c r="DH716" s="150"/>
      <c r="DI716" s="150"/>
      <c r="DJ716" s="150"/>
      <c r="DK716" s="150"/>
      <c r="DL716" s="150"/>
      <c r="DM716" s="150"/>
      <c r="DN716" s="150"/>
      <c r="DO716" s="150"/>
      <c r="DP716" s="150"/>
      <c r="DQ716" s="150"/>
      <c r="DR716" s="150"/>
      <c r="DS716" s="150"/>
      <c r="DT716" s="150"/>
      <c r="DU716" s="150"/>
      <c r="DV716" s="150"/>
      <c r="DW716" s="150"/>
      <c r="DX716" s="150"/>
      <c r="DY716" s="150"/>
      <c r="DZ716" s="150"/>
      <c r="EA716" s="150"/>
      <c r="EB716" s="150"/>
      <c r="EC716" s="150"/>
      <c r="ED716" s="150"/>
      <c r="EE716" s="150"/>
      <c r="EF716" s="150"/>
      <c r="EG716" s="150"/>
      <c r="EH716" s="150"/>
      <c r="EI716" s="150"/>
      <c r="EJ716" s="150"/>
      <c r="EK716" s="150"/>
      <c r="EL716" s="150"/>
      <c r="EM716" s="150"/>
      <c r="EN716" s="150"/>
      <c r="EO716" s="150"/>
      <c r="EP716" s="150"/>
      <c r="EQ716" s="150"/>
      <c r="ER716" s="150"/>
      <c r="ES716" s="150"/>
      <c r="ET716" s="150"/>
      <c r="EU716" s="150"/>
      <c r="EV716" s="150"/>
      <c r="EW716" s="150"/>
      <c r="EX716" s="150"/>
      <c r="EY716" s="150"/>
      <c r="EZ716" s="150"/>
      <c r="FA716" s="150"/>
      <c r="FB716" s="150"/>
      <c r="FC716" s="150"/>
      <c r="FD716" s="150"/>
      <c r="FE716" s="150"/>
      <c r="FF716" s="150"/>
      <c r="FG716" s="150"/>
      <c r="FH716" s="150"/>
      <c r="FI716" s="150"/>
      <c r="FJ716" s="150"/>
      <c r="FK716" s="150"/>
      <c r="FL716" s="150"/>
      <c r="FM716" s="150"/>
      <c r="FN716" s="150"/>
      <c r="FO716" s="150"/>
      <c r="FP716" s="150"/>
      <c r="FQ716" s="150"/>
      <c r="FR716" s="150"/>
      <c r="FS716" s="150"/>
      <c r="FT716" s="150"/>
      <c r="FU716" s="150"/>
      <c r="FV716" s="150"/>
      <c r="FW716" s="150"/>
      <c r="FX716" s="150"/>
      <c r="FY716" s="150"/>
      <c r="FZ716" s="150"/>
      <c r="GA716" s="150"/>
      <c r="GB716" s="150"/>
      <c r="GC716" s="150"/>
      <c r="GD716" s="150"/>
      <c r="GE716" s="150"/>
      <c r="GF716" s="150"/>
      <c r="GG716" s="150"/>
      <c r="GH716" s="150"/>
      <c r="GI716" s="150"/>
      <c r="GJ716" s="150"/>
      <c r="GK716" s="150"/>
      <c r="GL716" s="150"/>
      <c r="GM716" s="150"/>
      <c r="GN716" s="150"/>
      <c r="GO716" s="150"/>
      <c r="GP716" s="150"/>
      <c r="GQ716" s="150"/>
      <c r="GR716" s="150"/>
      <c r="GS716" s="150"/>
      <c r="GT716" s="150"/>
      <c r="GU716" s="150"/>
      <c r="GV716" s="150"/>
      <c r="GW716" s="150"/>
      <c r="GX716" s="150"/>
      <c r="GY716" s="150"/>
      <c r="GZ716" s="150"/>
      <c r="HA716" s="150"/>
      <c r="HB716" s="150"/>
      <c r="HC716" s="150"/>
      <c r="HD716" s="150"/>
      <c r="HE716" s="150"/>
      <c r="HF716" s="150"/>
      <c r="HG716" s="150"/>
      <c r="HH716" s="150"/>
      <c r="HI716" s="150"/>
      <c r="HJ716" s="150"/>
      <c r="HK716" s="150"/>
      <c r="HL716" s="150"/>
      <c r="HM716" s="150"/>
      <c r="HN716" s="150"/>
      <c r="HO716" s="150"/>
      <c r="HP716" s="150"/>
      <c r="HQ716" s="150"/>
      <c r="HR716" s="150"/>
      <c r="HS716" s="150"/>
      <c r="HT716" s="150"/>
      <c r="HU716" s="150"/>
      <c r="HV716" s="150"/>
      <c r="HW716" s="150"/>
      <c r="HX716" s="150"/>
      <c r="HY716" s="150"/>
      <c r="HZ716" s="150"/>
      <c r="IA716" s="150"/>
      <c r="IB716" s="150"/>
      <c r="IC716" s="150"/>
      <c r="ID716" s="150"/>
      <c r="IE716" s="150"/>
      <c r="IF716" s="150"/>
      <c r="IG716" s="150"/>
      <c r="IH716" s="150"/>
      <c r="II716" s="150"/>
      <c r="IJ716" s="150"/>
      <c r="IK716" s="150"/>
      <c r="IL716" s="150"/>
      <c r="IM716" s="150"/>
      <c r="IN716" s="150"/>
      <c r="IO716" s="150"/>
      <c r="IP716" s="150"/>
      <c r="IQ716" s="150"/>
      <c r="IR716" s="150"/>
      <c r="IS716" s="150"/>
      <c r="IT716" s="150"/>
      <c r="IU716" s="150"/>
      <c r="IV716" s="150"/>
      <c r="IW716" s="150"/>
      <c r="IX716" s="150"/>
      <c r="IY716" s="150"/>
      <c r="IZ716" s="150"/>
      <c r="JA716" s="150"/>
      <c r="JB716" s="150"/>
      <c r="JC716" s="150"/>
      <c r="JD716" s="150"/>
      <c r="JE716" s="150"/>
      <c r="JF716" s="150"/>
      <c r="JG716" s="150"/>
      <c r="JH716" s="150"/>
      <c r="JI716" s="150"/>
      <c r="JJ716" s="150"/>
      <c r="JK716" s="150"/>
      <c r="JL716" s="150"/>
      <c r="JM716" s="150"/>
      <c r="JN716" s="150"/>
      <c r="JO716" s="150"/>
      <c r="JP716" s="150"/>
      <c r="JQ716" s="150"/>
      <c r="JR716" s="150"/>
      <c r="JS716" s="150"/>
      <c r="JT716" s="150"/>
      <c r="JU716" s="150"/>
      <c r="JV716" s="150"/>
      <c r="JW716" s="150"/>
      <c r="JX716" s="150"/>
      <c r="JY716" s="150"/>
      <c r="JZ716" s="150"/>
      <c r="KA716" s="150"/>
      <c r="KB716" s="150"/>
      <c r="KC716" s="150"/>
      <c r="KD716" s="150"/>
      <c r="KE716" s="150"/>
      <c r="KF716" s="150"/>
      <c r="KG716" s="150"/>
      <c r="KH716" s="150"/>
      <c r="KI716" s="150"/>
      <c r="KJ716" s="150"/>
      <c r="KK716" s="150"/>
      <c r="KL716" s="150"/>
      <c r="KM716" s="150"/>
      <c r="KN716" s="150"/>
      <c r="KO716" s="150"/>
      <c r="KP716" s="150"/>
      <c r="KQ716" s="150"/>
      <c r="KR716" s="150"/>
      <c r="KS716" s="150"/>
      <c r="KT716" s="150"/>
      <c r="KU716" s="150"/>
      <c r="KV716" s="150"/>
      <c r="KW716" s="150"/>
      <c r="KX716" s="150"/>
      <c r="KY716" s="150"/>
      <c r="KZ716" s="150"/>
      <c r="LA716" s="150"/>
      <c r="LB716" s="150"/>
      <c r="LC716" s="150"/>
      <c r="LD716" s="150"/>
      <c r="LE716" s="150"/>
      <c r="LF716" s="150"/>
      <c r="LG716" s="150"/>
      <c r="LH716" s="150"/>
      <c r="LI716" s="150"/>
      <c r="LJ716" s="150"/>
      <c r="LK716" s="150"/>
      <c r="LL716" s="150"/>
      <c r="LM716" s="150"/>
      <c r="LN716" s="150"/>
      <c r="LO716" s="150"/>
      <c r="LP716" s="150"/>
      <c r="LQ716" s="150"/>
      <c r="LR716" s="150"/>
      <c r="LS716" s="150"/>
      <c r="LT716" s="150"/>
      <c r="LU716" s="150"/>
      <c r="LV716" s="150"/>
      <c r="LW716" s="150"/>
      <c r="LX716" s="150"/>
      <c r="LY716" s="150"/>
      <c r="LZ716" s="150"/>
      <c r="MA716" s="150"/>
      <c r="MB716" s="150"/>
      <c r="MC716" s="150"/>
      <c r="MD716" s="150"/>
      <c r="ME716" s="150"/>
      <c r="MF716" s="150"/>
      <c r="MG716" s="150"/>
      <c r="MH716" s="150"/>
      <c r="MI716" s="150"/>
      <c r="MJ716" s="150"/>
      <c r="MK716" s="150"/>
      <c r="ML716" s="150"/>
      <c r="MM716" s="150"/>
      <c r="MN716" s="150"/>
      <c r="MO716" s="150"/>
      <c r="MP716" s="150"/>
      <c r="MQ716" s="150"/>
      <c r="MR716" s="150"/>
      <c r="MS716" s="150"/>
      <c r="MT716" s="150"/>
      <c r="MU716" s="150"/>
      <c r="MV716" s="150"/>
      <c r="MW716" s="150"/>
      <c r="MX716" s="150"/>
      <c r="MY716" s="150"/>
      <c r="MZ716" s="150"/>
      <c r="NA716" s="150"/>
      <c r="NB716" s="150"/>
      <c r="NC716" s="150"/>
      <c r="ND716" s="150"/>
      <c r="NE716" s="150"/>
      <c r="NF716" s="150"/>
      <c r="NG716" s="150"/>
      <c r="NH716" s="150"/>
      <c r="NI716" s="150"/>
      <c r="NJ716" s="150"/>
      <c r="NK716" s="150"/>
      <c r="NL716" s="150"/>
      <c r="NM716" s="150"/>
      <c r="NN716" s="150"/>
      <c r="NO716" s="150"/>
      <c r="NP716" s="150"/>
      <c r="NQ716" s="150"/>
      <c r="NR716" s="150"/>
      <c r="NS716" s="150"/>
      <c r="NT716" s="150"/>
      <c r="NU716" s="150"/>
      <c r="NV716" s="150"/>
      <c r="NW716" s="150"/>
      <c r="NX716" s="150"/>
      <c r="NY716" s="150"/>
      <c r="NZ716" s="150"/>
      <c r="OA716" s="150"/>
      <c r="OB716" s="150"/>
      <c r="OC716" s="150"/>
      <c r="OD716" s="150"/>
      <c r="OE716" s="150"/>
      <c r="OF716" s="150"/>
      <c r="OG716" s="150"/>
      <c r="OH716" s="150"/>
      <c r="OI716" s="150"/>
      <c r="OJ716" s="150"/>
      <c r="OK716" s="150"/>
      <c r="OL716" s="150"/>
      <c r="OM716" s="150"/>
      <c r="ON716" s="150"/>
      <c r="OO716" s="150"/>
      <c r="OP716" s="150"/>
      <c r="OQ716" s="150"/>
      <c r="OR716" s="150"/>
      <c r="OS716" s="150"/>
      <c r="OT716" s="150"/>
      <c r="OU716" s="150"/>
      <c r="OV716" s="150"/>
      <c r="OW716" s="150"/>
      <c r="OX716" s="150"/>
      <c r="OY716" s="150"/>
      <c r="OZ716" s="150"/>
      <c r="PA716" s="150"/>
      <c r="PB716" s="150"/>
      <c r="PC716" s="150"/>
      <c r="PD716" s="150"/>
      <c r="PE716" s="150"/>
      <c r="PF716" s="150"/>
      <c r="PG716" s="150"/>
      <c r="PH716" s="150"/>
      <c r="PI716" s="150"/>
      <c r="PJ716" s="150"/>
      <c r="PK716" s="150"/>
      <c r="PL716" s="150"/>
      <c r="PM716" s="150"/>
      <c r="PN716" s="150"/>
      <c r="PO716" s="150"/>
      <c r="PP716" s="150"/>
      <c r="PQ716" s="150"/>
      <c r="PR716" s="150"/>
      <c r="PS716" s="150"/>
      <c r="PT716" s="150"/>
      <c r="PU716" s="150"/>
      <c r="PV716" s="150"/>
      <c r="PW716" s="150"/>
      <c r="PX716" s="150"/>
      <c r="PY716" s="150"/>
      <c r="PZ716" s="150"/>
      <c r="QA716" s="150"/>
      <c r="QB716" s="150"/>
      <c r="QC716" s="150"/>
      <c r="QD716" s="150"/>
      <c r="QE716" s="150"/>
      <c r="QF716" s="150"/>
      <c r="QG716" s="150"/>
      <c r="QH716" s="150"/>
      <c r="QI716" s="150"/>
      <c r="QJ716" s="150"/>
      <c r="QK716" s="150"/>
      <c r="QL716" s="150"/>
      <c r="QM716" s="150"/>
      <c r="QN716" s="150"/>
      <c r="QO716" s="150"/>
      <c r="QP716" s="150"/>
      <c r="QQ716" s="150"/>
      <c r="QR716" s="150"/>
      <c r="QS716" s="150"/>
      <c r="QT716" s="150"/>
      <c r="QU716" s="150"/>
      <c r="QV716" s="150"/>
      <c r="QW716" s="150"/>
      <c r="QX716" s="150"/>
      <c r="QY716" s="150"/>
      <c r="QZ716" s="150"/>
      <c r="RA716" s="150"/>
      <c r="RB716" s="150"/>
      <c r="RC716" s="150"/>
      <c r="RD716" s="150"/>
      <c r="RE716" s="150"/>
      <c r="RF716" s="150"/>
      <c r="RG716" s="150"/>
      <c r="RH716" s="150"/>
      <c r="RI716" s="150"/>
      <c r="RJ716" s="150"/>
      <c r="RK716" s="150"/>
      <c r="RL716" s="150"/>
      <c r="RM716" s="150"/>
      <c r="RN716" s="150"/>
      <c r="RO716" s="150"/>
      <c r="RP716" s="150"/>
      <c r="RQ716" s="150"/>
      <c r="RR716" s="150"/>
      <c r="RS716" s="150"/>
      <c r="RT716" s="150"/>
      <c r="RU716" s="150"/>
      <c r="RV716" s="150"/>
      <c r="RW716" s="150"/>
      <c r="RX716" s="150"/>
      <c r="RY716" s="150"/>
      <c r="RZ716" s="150"/>
      <c r="SA716" s="150"/>
      <c r="SB716" s="150"/>
      <c r="SC716" s="150"/>
      <c r="SD716" s="150"/>
      <c r="SE716" s="150"/>
      <c r="SF716" s="150"/>
      <c r="SG716" s="150"/>
      <c r="SH716" s="150"/>
      <c r="SI716" s="150"/>
      <c r="SJ716" s="150"/>
      <c r="SK716" s="150"/>
      <c r="SL716" s="150"/>
      <c r="SM716" s="150"/>
      <c r="SN716" s="150"/>
      <c r="SO716" s="150"/>
      <c r="SP716" s="150"/>
      <c r="SQ716" s="150"/>
      <c r="SR716" s="150"/>
      <c r="SS716" s="150"/>
      <c r="ST716" s="150"/>
      <c r="SU716" s="150"/>
      <c r="SV716" s="150"/>
      <c r="SW716" s="150"/>
      <c r="SX716" s="150"/>
      <c r="SY716" s="150"/>
      <c r="SZ716" s="150"/>
      <c r="TA716" s="150"/>
      <c r="TB716" s="150"/>
      <c r="TC716" s="150"/>
      <c r="TD716" s="150"/>
      <c r="TE716" s="150"/>
      <c r="TF716" s="150"/>
      <c r="TG716" s="150"/>
      <c r="TH716" s="150"/>
      <c r="TI716" s="150"/>
      <c r="TJ716" s="150"/>
      <c r="TK716" s="150"/>
      <c r="TL716" s="150"/>
      <c r="TM716" s="150"/>
      <c r="TN716" s="150"/>
      <c r="TO716" s="150"/>
      <c r="TP716" s="150"/>
      <c r="TQ716" s="150"/>
      <c r="TR716" s="150"/>
      <c r="TS716" s="150"/>
      <c r="TT716" s="150"/>
      <c r="TU716" s="150"/>
      <c r="TV716" s="150"/>
      <c r="TW716" s="150"/>
      <c r="TX716" s="150"/>
      <c r="TY716" s="150"/>
      <c r="TZ716" s="150"/>
      <c r="UA716" s="150"/>
      <c r="UB716" s="150"/>
      <c r="UC716" s="150"/>
      <c r="UD716" s="150"/>
      <c r="UE716" s="150"/>
      <c r="UF716" s="150"/>
      <c r="UG716" s="150"/>
      <c r="UH716" s="150"/>
      <c r="UI716" s="150"/>
      <c r="UJ716" s="150"/>
      <c r="UK716" s="150"/>
      <c r="UL716" s="150"/>
      <c r="UM716" s="150"/>
      <c r="UN716" s="150"/>
      <c r="UO716" s="150"/>
      <c r="UP716" s="150"/>
      <c r="UQ716" s="150"/>
      <c r="UR716" s="150"/>
      <c r="US716" s="150"/>
      <c r="UT716" s="150"/>
      <c r="UU716" s="150"/>
      <c r="UV716" s="150"/>
      <c r="UW716" s="150"/>
      <c r="UX716" s="150"/>
      <c r="UY716" s="150"/>
      <c r="UZ716" s="150"/>
      <c r="VA716" s="150"/>
      <c r="VB716" s="150"/>
      <c r="VC716" s="150"/>
      <c r="VD716" s="150"/>
      <c r="VE716" s="150"/>
      <c r="VF716" s="150"/>
      <c r="VG716" s="150"/>
      <c r="VH716" s="150"/>
      <c r="VI716" s="150"/>
      <c r="VJ716" s="150"/>
      <c r="VK716" s="150"/>
      <c r="VL716" s="150"/>
      <c r="VM716" s="150"/>
      <c r="VN716" s="150"/>
      <c r="VO716" s="150"/>
      <c r="VP716" s="150"/>
      <c r="VQ716" s="150"/>
      <c r="VR716" s="150"/>
      <c r="VS716" s="150"/>
      <c r="VT716" s="150"/>
      <c r="VU716" s="150"/>
      <c r="VV716" s="150"/>
      <c r="VW716" s="150"/>
      <c r="VX716" s="150"/>
      <c r="VY716" s="150"/>
      <c r="VZ716" s="150"/>
      <c r="WA716" s="150"/>
      <c r="WB716" s="150"/>
      <c r="WC716" s="150"/>
      <c r="WD716" s="150"/>
      <c r="WE716" s="150"/>
      <c r="WF716" s="150"/>
      <c r="WG716" s="150"/>
      <c r="WH716" s="150"/>
      <c r="WI716" s="150"/>
      <c r="WJ716" s="150"/>
      <c r="WK716" s="150"/>
      <c r="WL716" s="150"/>
      <c r="WM716" s="150"/>
      <c r="WN716" s="150"/>
      <c r="WO716" s="150"/>
      <c r="WP716" s="150"/>
      <c r="WQ716" s="150"/>
      <c r="WR716" s="150"/>
      <c r="WS716" s="150"/>
      <c r="WT716" s="150"/>
      <c r="WU716" s="150"/>
      <c r="WV716" s="150"/>
      <c r="WW716" s="150"/>
      <c r="WX716" s="150"/>
      <c r="WY716" s="150"/>
      <c r="WZ716" s="150"/>
      <c r="XA716" s="150"/>
      <c r="XB716" s="150"/>
      <c r="XC716" s="150"/>
      <c r="XD716" s="150"/>
      <c r="XE716" s="150"/>
      <c r="XF716" s="150"/>
      <c r="XG716" s="150"/>
      <c r="XH716" s="150"/>
      <c r="XI716" s="150"/>
      <c r="XJ716" s="150"/>
      <c r="XK716" s="150"/>
      <c r="XL716" s="150"/>
      <c r="XM716" s="150"/>
      <c r="XN716" s="150"/>
      <c r="XO716" s="150"/>
      <c r="XP716" s="150"/>
      <c r="XQ716" s="150"/>
      <c r="XR716" s="150"/>
      <c r="XS716" s="150"/>
      <c r="XT716" s="150"/>
      <c r="XU716" s="150"/>
      <c r="XV716" s="150"/>
      <c r="XW716" s="150"/>
      <c r="XX716" s="150"/>
      <c r="XY716" s="150"/>
      <c r="XZ716" s="150"/>
      <c r="YA716" s="150"/>
      <c r="YB716" s="150"/>
      <c r="YC716" s="150"/>
      <c r="YD716" s="150"/>
      <c r="YE716" s="150"/>
      <c r="YF716" s="150"/>
      <c r="YG716" s="150"/>
      <c r="YH716" s="150"/>
      <c r="YI716" s="150"/>
      <c r="YJ716" s="150"/>
      <c r="YK716" s="150"/>
      <c r="YL716" s="150"/>
      <c r="YM716" s="150"/>
      <c r="YN716" s="150"/>
      <c r="YO716" s="150"/>
      <c r="YP716" s="150"/>
      <c r="YQ716" s="150"/>
      <c r="YR716" s="150"/>
      <c r="YS716" s="150"/>
      <c r="YT716" s="150"/>
      <c r="YU716" s="150"/>
      <c r="YV716" s="150"/>
      <c r="YW716" s="150"/>
      <c r="YX716" s="150"/>
      <c r="YY716" s="150"/>
      <c r="YZ716" s="150"/>
      <c r="ZA716" s="150"/>
      <c r="ZB716" s="150"/>
      <c r="ZC716" s="150"/>
      <c r="ZD716" s="150"/>
      <c r="ZE716" s="150"/>
      <c r="ZF716" s="150"/>
      <c r="ZG716" s="150"/>
      <c r="ZH716" s="150"/>
      <c r="ZI716" s="150"/>
      <c r="ZJ716" s="150"/>
      <c r="ZK716" s="150"/>
      <c r="ZL716" s="150"/>
      <c r="ZM716" s="150"/>
      <c r="ZN716" s="150"/>
      <c r="ZO716" s="150"/>
      <c r="ZP716" s="150"/>
      <c r="ZQ716" s="150"/>
      <c r="ZR716" s="150"/>
      <c r="ZS716" s="150"/>
      <c r="ZT716" s="150"/>
      <c r="ZU716" s="150"/>
      <c r="ZV716" s="150"/>
      <c r="ZW716" s="150"/>
      <c r="ZX716" s="150"/>
      <c r="ZY716" s="150"/>
      <c r="ZZ716" s="150"/>
      <c r="AAA716" s="150"/>
      <c r="AAB716" s="150"/>
      <c r="AAC716" s="150"/>
      <c r="AAD716" s="150"/>
      <c r="AAE716" s="150"/>
      <c r="AAF716" s="150"/>
      <c r="AAG716" s="150"/>
      <c r="AAH716" s="150"/>
      <c r="AAI716" s="150"/>
      <c r="AAJ716" s="150"/>
      <c r="AAK716" s="150"/>
      <c r="AAL716" s="150"/>
      <c r="AAM716" s="150"/>
      <c r="AAN716" s="150"/>
      <c r="AAO716" s="150"/>
      <c r="AAP716" s="150"/>
      <c r="AAQ716" s="150"/>
      <c r="AAR716" s="150"/>
      <c r="AAS716" s="150"/>
      <c r="AAT716" s="150"/>
      <c r="AAU716" s="150"/>
      <c r="AAV716" s="150"/>
      <c r="AAW716" s="150"/>
      <c r="AAX716" s="150"/>
      <c r="AAY716" s="150"/>
      <c r="AAZ716" s="150"/>
      <c r="ABA716" s="150"/>
      <c r="ABB716" s="150"/>
      <c r="ABC716" s="150"/>
      <c r="ABD716" s="150"/>
      <c r="ABE716" s="150"/>
      <c r="ABF716" s="150"/>
      <c r="ABG716" s="150"/>
      <c r="ABH716" s="150"/>
      <c r="ABI716" s="150"/>
      <c r="ABJ716" s="150"/>
      <c r="ABK716" s="150"/>
      <c r="ABL716" s="150"/>
      <c r="ABM716" s="150"/>
      <c r="ABN716" s="150"/>
      <c r="ABO716" s="150"/>
      <c r="ABP716" s="150"/>
      <c r="ABQ716" s="150"/>
      <c r="ABR716" s="150"/>
      <c r="ABS716" s="150"/>
      <c r="ABT716" s="150"/>
      <c r="ABU716" s="150"/>
      <c r="ABV716" s="150"/>
      <c r="ABW716" s="150"/>
      <c r="ABX716" s="150"/>
      <c r="ABY716" s="150"/>
      <c r="ABZ716" s="150"/>
      <c r="ACA716" s="150"/>
      <c r="ACB716" s="150"/>
      <c r="ACC716" s="150"/>
      <c r="ACD716" s="150"/>
      <c r="ACE716" s="150"/>
      <c r="ACF716" s="150"/>
      <c r="ACG716" s="150"/>
      <c r="ACH716" s="150"/>
      <c r="ACI716" s="150"/>
      <c r="ACJ716" s="150"/>
      <c r="ACK716" s="150"/>
      <c r="ACL716" s="150"/>
      <c r="ACM716" s="150"/>
      <c r="ACN716" s="150"/>
      <c r="ACO716" s="150"/>
      <c r="ACP716" s="150"/>
      <c r="ACQ716" s="150"/>
      <c r="ACR716" s="150"/>
      <c r="ACS716" s="150"/>
      <c r="ACT716" s="150"/>
      <c r="ACU716" s="150"/>
      <c r="ACV716" s="150"/>
      <c r="ACW716" s="150"/>
      <c r="ACX716" s="150"/>
      <c r="ACY716" s="150"/>
      <c r="ACZ716" s="150"/>
      <c r="ADA716" s="150"/>
      <c r="ADB716" s="150"/>
      <c r="ADC716" s="150"/>
      <c r="ADD716" s="150"/>
      <c r="ADE716" s="150"/>
      <c r="ADF716" s="150"/>
      <c r="ADG716" s="150"/>
      <c r="ADH716" s="150"/>
      <c r="ADI716" s="150"/>
      <c r="ADJ716" s="150"/>
      <c r="ADK716" s="150"/>
      <c r="ADL716" s="150"/>
      <c r="ADM716" s="150"/>
      <c r="ADN716" s="150"/>
      <c r="ADO716" s="150"/>
      <c r="ADP716" s="150"/>
      <c r="ADQ716" s="150"/>
      <c r="ADR716" s="150"/>
      <c r="ADS716" s="150"/>
      <c r="ADT716" s="150"/>
      <c r="ADU716" s="150"/>
      <c r="ADV716" s="150"/>
      <c r="ADW716" s="150"/>
      <c r="ADX716" s="150"/>
      <c r="ADY716" s="150"/>
      <c r="ADZ716" s="150"/>
      <c r="AEA716" s="150"/>
      <c r="AEB716" s="150"/>
      <c r="AEC716" s="150"/>
      <c r="AED716" s="150"/>
      <c r="AEE716" s="150"/>
      <c r="AEF716" s="150"/>
      <c r="AEG716" s="150"/>
      <c r="AEH716" s="150"/>
      <c r="AEI716" s="150"/>
      <c r="AEJ716" s="150"/>
      <c r="AEK716" s="150"/>
      <c r="AEL716" s="150"/>
      <c r="AEM716" s="150"/>
      <c r="AEN716" s="150"/>
      <c r="AEO716" s="150"/>
      <c r="AEP716" s="150"/>
      <c r="AEQ716" s="150"/>
      <c r="AER716" s="150"/>
      <c r="AES716" s="150"/>
      <c r="AET716" s="150"/>
      <c r="AEU716" s="150"/>
      <c r="AEV716" s="150"/>
      <c r="AEW716" s="150"/>
      <c r="AEX716" s="150"/>
      <c r="AEY716" s="150"/>
      <c r="AEZ716" s="150"/>
      <c r="AFA716" s="150"/>
      <c r="AFB716" s="150"/>
      <c r="AFC716" s="150"/>
      <c r="AFD716" s="150"/>
      <c r="AFE716" s="150"/>
      <c r="AFF716" s="150"/>
      <c r="AFG716" s="150"/>
      <c r="AFH716" s="150"/>
      <c r="AFI716" s="150"/>
      <c r="AFJ716" s="150"/>
      <c r="AFK716" s="150"/>
      <c r="AFL716" s="150"/>
      <c r="AFM716" s="150"/>
      <c r="AFN716" s="150"/>
      <c r="AFO716" s="150"/>
      <c r="AFP716" s="150"/>
      <c r="AFQ716" s="150"/>
      <c r="AFR716" s="150"/>
      <c r="AFS716" s="150"/>
      <c r="AFT716" s="150"/>
      <c r="AFU716" s="150"/>
      <c r="AFV716" s="150"/>
      <c r="AFW716" s="150"/>
      <c r="AFX716" s="150"/>
      <c r="AFY716" s="150"/>
      <c r="AFZ716" s="150"/>
      <c r="AGA716" s="150"/>
      <c r="AGB716" s="150"/>
      <c r="AGC716" s="150"/>
      <c r="AGD716" s="150"/>
      <c r="AGE716" s="150"/>
      <c r="AGF716" s="150"/>
      <c r="AGG716" s="150"/>
      <c r="AGH716" s="150"/>
      <c r="AGI716" s="150"/>
      <c r="AGJ716" s="150"/>
      <c r="AGK716" s="150"/>
      <c r="AGL716" s="150"/>
      <c r="AGM716" s="150"/>
      <c r="AGN716" s="150"/>
      <c r="AGO716" s="150"/>
      <c r="AGP716" s="150"/>
      <c r="AGQ716" s="150"/>
      <c r="AGR716" s="150"/>
      <c r="AGS716" s="150"/>
      <c r="AGT716" s="150"/>
      <c r="AGU716" s="150"/>
      <c r="AGV716" s="150"/>
      <c r="AGW716" s="150"/>
      <c r="AGX716" s="150"/>
      <c r="AGY716" s="150"/>
      <c r="AGZ716" s="150"/>
      <c r="AHA716" s="150"/>
      <c r="AHB716" s="150"/>
      <c r="AHC716" s="150"/>
      <c r="AHD716" s="150"/>
      <c r="AHE716" s="150"/>
      <c r="AHF716" s="150"/>
      <c r="AHG716" s="150"/>
      <c r="AHH716" s="150"/>
      <c r="AHI716" s="150"/>
      <c r="AHJ716" s="150"/>
      <c r="AHK716" s="150"/>
      <c r="AHL716" s="150"/>
      <c r="AHM716" s="150"/>
      <c r="AHN716" s="150"/>
      <c r="AHO716" s="150"/>
      <c r="AHP716" s="150"/>
      <c r="AHQ716" s="150"/>
      <c r="AHR716" s="150"/>
      <c r="AHS716" s="150"/>
      <c r="AHT716" s="150"/>
      <c r="AHU716" s="150"/>
      <c r="AHV716" s="150"/>
      <c r="AHW716" s="150"/>
      <c r="AHX716" s="150"/>
      <c r="AHY716" s="150"/>
      <c r="AHZ716" s="150"/>
      <c r="AIA716" s="150"/>
      <c r="AIB716" s="150"/>
      <c r="AIC716" s="150"/>
      <c r="AID716" s="150"/>
      <c r="AIE716" s="150"/>
      <c r="AIF716" s="150"/>
      <c r="AIG716" s="150"/>
      <c r="AIH716" s="150"/>
      <c r="AII716" s="150"/>
      <c r="AIJ716" s="150"/>
      <c r="AIK716" s="150"/>
      <c r="AIL716" s="150"/>
      <c r="AIM716" s="150"/>
      <c r="AIN716" s="150"/>
      <c r="AIO716" s="150"/>
      <c r="AIP716" s="150"/>
      <c r="AIQ716" s="150"/>
      <c r="AIR716" s="150"/>
      <c r="AIS716" s="150"/>
      <c r="AIT716" s="150"/>
      <c r="AIU716" s="150"/>
      <c r="AIV716" s="150"/>
      <c r="AIW716" s="150"/>
      <c r="AIX716" s="150"/>
      <c r="AIY716" s="150"/>
      <c r="AIZ716" s="150"/>
      <c r="AJA716" s="150"/>
      <c r="AJB716" s="150"/>
      <c r="AJC716" s="150"/>
      <c r="AJD716" s="150"/>
      <c r="AJE716" s="150"/>
      <c r="AJF716" s="150"/>
      <c r="AJG716" s="150"/>
      <c r="AJH716" s="150"/>
      <c r="AJI716" s="150"/>
      <c r="AJJ716" s="150"/>
      <c r="AJK716" s="150"/>
      <c r="AJL716" s="150"/>
      <c r="AJM716" s="150"/>
      <c r="AJN716" s="150"/>
      <c r="AJO716" s="150"/>
      <c r="AJP716" s="150"/>
      <c r="AJQ716" s="150"/>
      <c r="AJR716" s="150"/>
      <c r="AJS716" s="150"/>
      <c r="AJT716" s="150"/>
      <c r="AJU716" s="150"/>
      <c r="AJV716" s="150"/>
      <c r="AJW716" s="150"/>
      <c r="AJX716" s="150"/>
      <c r="AJY716" s="150"/>
      <c r="AJZ716" s="150"/>
      <c r="AKA716" s="150"/>
      <c r="AKB716" s="150"/>
      <c r="AKC716" s="150"/>
      <c r="AKD716" s="150"/>
      <c r="AKE716" s="150"/>
      <c r="AKF716" s="150"/>
      <c r="AKG716" s="150"/>
      <c r="AKH716" s="150"/>
      <c r="AKI716" s="150"/>
      <c r="AKJ716" s="150"/>
      <c r="AKK716" s="150"/>
      <c r="AKL716" s="150"/>
      <c r="AKM716" s="150"/>
      <c r="AKN716" s="150"/>
      <c r="AKO716" s="150"/>
      <c r="AKP716" s="150"/>
      <c r="AKQ716" s="150"/>
      <c r="AKR716" s="150"/>
      <c r="AKS716" s="150"/>
      <c r="AKT716" s="150"/>
      <c r="AKU716" s="150"/>
      <c r="AKV716" s="150"/>
      <c r="AKW716" s="150"/>
      <c r="AKX716" s="150"/>
      <c r="AKY716" s="150"/>
      <c r="AKZ716" s="150"/>
      <c r="ALA716" s="150"/>
      <c r="ALB716" s="150"/>
      <c r="ALC716" s="150"/>
      <c r="ALD716" s="150"/>
      <c r="ALE716" s="150"/>
      <c r="ALF716" s="150"/>
      <c r="ALG716" s="150"/>
      <c r="ALH716" s="150"/>
      <c r="ALI716" s="150"/>
      <c r="ALJ716" s="150"/>
      <c r="ALK716" s="150"/>
      <c r="ALL716" s="150"/>
      <c r="ALM716" s="150"/>
      <c r="ALN716" s="150"/>
      <c r="ALO716" s="150"/>
      <c r="ALP716" s="150"/>
      <c r="ALQ716" s="150"/>
      <c r="ALR716" s="150"/>
      <c r="ALS716" s="150"/>
      <c r="ALT716" s="150"/>
      <c r="ALU716" s="150"/>
      <c r="ALV716" s="150"/>
      <c r="ALW716" s="150"/>
      <c r="ALX716" s="150"/>
      <c r="ALY716" s="150"/>
      <c r="ALZ716" s="150"/>
      <c r="AMA716" s="150"/>
      <c r="AMB716" s="150"/>
      <c r="AMC716" s="150"/>
      <c r="AMD716" s="150"/>
      <c r="AME716" s="150"/>
      <c r="AMF716" s="150"/>
      <c r="AMG716" s="150"/>
      <c r="AMH716" s="150"/>
      <c r="AMI716" s="150"/>
      <c r="AMJ716" s="150"/>
      <c r="AMK716" s="150"/>
      <c r="AML716" s="559"/>
    </row>
    <row r="717" spans="1:1026" s="155" customFormat="1" x14ac:dyDescent="0.25">
      <c r="A717" s="295" t="s">
        <v>24915</v>
      </c>
      <c r="B717" s="257">
        <v>717</v>
      </c>
      <c r="C717" s="295" t="s">
        <v>24914</v>
      </c>
      <c r="D717" s="295" t="s">
        <v>24913</v>
      </c>
      <c r="E717" s="295"/>
      <c r="F717" s="299"/>
      <c r="G717" s="299"/>
      <c r="H717" s="299"/>
      <c r="I717" s="489">
        <v>97.3</v>
      </c>
      <c r="J717" s="296"/>
      <c r="K717" s="296"/>
      <c r="L717" s="296"/>
      <c r="M717" s="296"/>
      <c r="N717" s="296"/>
      <c r="O717" s="296"/>
      <c r="P717" s="296"/>
      <c r="Q717" s="296"/>
      <c r="R717" s="296"/>
      <c r="S717" s="296"/>
      <c r="T717" s="296"/>
      <c r="U717" s="296"/>
      <c r="V717" s="296"/>
      <c r="W717" s="283">
        <f t="shared" si="323"/>
        <v>100</v>
      </c>
      <c r="X717" s="283">
        <f t="shared" si="324"/>
        <v>100</v>
      </c>
      <c r="Y717" s="283">
        <f t="shared" si="318"/>
        <v>100</v>
      </c>
      <c r="Z717" s="283">
        <f t="shared" si="325"/>
        <v>100</v>
      </c>
      <c r="AA717" s="283">
        <f t="shared" si="326"/>
        <v>100</v>
      </c>
      <c r="AB717" s="287">
        <f t="shared" si="327"/>
        <v>100</v>
      </c>
      <c r="AC717" s="287">
        <f t="shared" si="328"/>
        <v>100</v>
      </c>
      <c r="AD717" s="287">
        <f t="shared" si="329"/>
        <v>100</v>
      </c>
      <c r="AE717" s="284">
        <f t="shared" si="322"/>
        <v>100</v>
      </c>
      <c r="AF717" s="284">
        <f t="shared" si="321"/>
        <v>100</v>
      </c>
      <c r="AG717" s="268">
        <f t="shared" si="316"/>
        <v>100</v>
      </c>
      <c r="AH717" s="268">
        <f t="shared" si="319"/>
        <v>100</v>
      </c>
      <c r="AI717" s="268">
        <f t="shared" si="317"/>
        <v>100</v>
      </c>
      <c r="AJ717" s="268">
        <f t="shared" si="320"/>
        <v>100</v>
      </c>
      <c r="AK717" s="489">
        <v>1.1999999999999999E-3</v>
      </c>
      <c r="AL717" s="295"/>
      <c r="AM717" s="295"/>
      <c r="AN717" s="499"/>
      <c r="AO717" s="296"/>
      <c r="AP717" s="296"/>
      <c r="AQ717" s="295"/>
      <c r="AR717" s="356" t="s">
        <v>31793</v>
      </c>
      <c r="AS717" s="356"/>
      <c r="AT717" s="295"/>
      <c r="AU717" s="295"/>
      <c r="AW717" s="150"/>
      <c r="AX717" s="150"/>
      <c r="AY717" s="150"/>
      <c r="AZ717" s="150"/>
      <c r="BA717" s="150"/>
      <c r="BB717" s="150"/>
      <c r="BC717" s="150"/>
      <c r="BD717" s="150"/>
      <c r="BE717" s="150"/>
      <c r="BF717" s="150"/>
      <c r="BG717" s="150"/>
      <c r="BH717" s="150"/>
      <c r="BI717" s="150"/>
      <c r="BJ717" s="150"/>
      <c r="BK717" s="150"/>
      <c r="BL717" s="150"/>
      <c r="BM717" s="150"/>
      <c r="BN717" s="150"/>
      <c r="BO717" s="150"/>
      <c r="BP717" s="150"/>
      <c r="BQ717" s="150"/>
      <c r="BR717" s="150"/>
      <c r="BS717" s="150"/>
      <c r="BT717" s="150"/>
      <c r="BU717" s="150"/>
      <c r="BV717" s="150"/>
      <c r="BW717" s="150"/>
      <c r="BX717" s="150"/>
      <c r="BY717" s="150"/>
      <c r="BZ717" s="150"/>
      <c r="CA717" s="150"/>
      <c r="CB717" s="150"/>
      <c r="CC717" s="150"/>
      <c r="CD717" s="150"/>
      <c r="CE717" s="150"/>
      <c r="CF717" s="150"/>
      <c r="CG717" s="150"/>
      <c r="CH717" s="150"/>
      <c r="CI717" s="150"/>
      <c r="CJ717" s="150"/>
      <c r="CK717" s="150"/>
      <c r="CL717" s="150"/>
      <c r="CM717" s="150"/>
      <c r="CN717" s="150"/>
      <c r="CO717" s="150"/>
      <c r="CP717" s="150"/>
      <c r="CQ717" s="150"/>
      <c r="CR717" s="150"/>
      <c r="CS717" s="150"/>
      <c r="CT717" s="150"/>
      <c r="CU717" s="150"/>
      <c r="CV717" s="150"/>
      <c r="CW717" s="150"/>
      <c r="CX717" s="150"/>
      <c r="CY717" s="150"/>
      <c r="CZ717" s="150"/>
      <c r="DA717" s="150"/>
      <c r="DB717" s="150"/>
      <c r="DC717" s="150"/>
      <c r="DD717" s="150"/>
      <c r="DE717" s="150"/>
      <c r="DF717" s="150"/>
      <c r="DG717" s="150"/>
      <c r="DH717" s="150"/>
      <c r="DI717" s="150"/>
      <c r="DJ717" s="150"/>
      <c r="DK717" s="150"/>
      <c r="DL717" s="150"/>
      <c r="DM717" s="150"/>
      <c r="DN717" s="150"/>
      <c r="DO717" s="150"/>
      <c r="DP717" s="150"/>
      <c r="DQ717" s="150"/>
      <c r="DR717" s="150"/>
      <c r="DS717" s="150"/>
      <c r="DT717" s="150"/>
      <c r="DU717" s="150"/>
      <c r="DV717" s="150"/>
      <c r="DW717" s="150"/>
      <c r="DX717" s="150"/>
      <c r="DY717" s="150"/>
      <c r="DZ717" s="150"/>
      <c r="EA717" s="150"/>
      <c r="EB717" s="150"/>
      <c r="EC717" s="150"/>
      <c r="ED717" s="150"/>
      <c r="EE717" s="150"/>
      <c r="EF717" s="150"/>
      <c r="EG717" s="150"/>
      <c r="EH717" s="150"/>
      <c r="EI717" s="150"/>
      <c r="EJ717" s="150"/>
      <c r="EK717" s="150"/>
      <c r="EL717" s="150"/>
      <c r="EM717" s="150"/>
      <c r="EN717" s="150"/>
      <c r="EO717" s="150"/>
      <c r="EP717" s="150"/>
      <c r="EQ717" s="150"/>
      <c r="ER717" s="150"/>
      <c r="ES717" s="150"/>
      <c r="ET717" s="150"/>
      <c r="EU717" s="150"/>
      <c r="EV717" s="150"/>
      <c r="EW717" s="150"/>
      <c r="EX717" s="150"/>
      <c r="EY717" s="150"/>
      <c r="EZ717" s="150"/>
      <c r="FA717" s="150"/>
      <c r="FB717" s="150"/>
      <c r="FC717" s="150"/>
      <c r="FD717" s="150"/>
      <c r="FE717" s="150"/>
      <c r="FF717" s="150"/>
      <c r="FG717" s="150"/>
      <c r="FH717" s="150"/>
      <c r="FI717" s="150"/>
      <c r="FJ717" s="150"/>
      <c r="FK717" s="150"/>
      <c r="FL717" s="150"/>
      <c r="FM717" s="150"/>
      <c r="FN717" s="150"/>
      <c r="FO717" s="150"/>
      <c r="FP717" s="150"/>
      <c r="FQ717" s="150"/>
      <c r="FR717" s="150"/>
      <c r="FS717" s="150"/>
      <c r="FT717" s="150"/>
      <c r="FU717" s="150"/>
      <c r="FV717" s="150"/>
      <c r="FW717" s="150"/>
      <c r="FX717" s="150"/>
      <c r="FY717" s="150"/>
      <c r="FZ717" s="150"/>
      <c r="GA717" s="150"/>
      <c r="GB717" s="150"/>
      <c r="GC717" s="150"/>
      <c r="GD717" s="150"/>
      <c r="GE717" s="150"/>
      <c r="GF717" s="150"/>
      <c r="GG717" s="150"/>
      <c r="GH717" s="150"/>
      <c r="GI717" s="150"/>
      <c r="GJ717" s="150"/>
      <c r="GK717" s="150"/>
      <c r="GL717" s="150"/>
      <c r="GM717" s="150"/>
      <c r="GN717" s="150"/>
      <c r="GO717" s="150"/>
      <c r="GP717" s="150"/>
      <c r="GQ717" s="150"/>
      <c r="GR717" s="150"/>
      <c r="GS717" s="150"/>
      <c r="GT717" s="150"/>
      <c r="GU717" s="150"/>
      <c r="GV717" s="150"/>
      <c r="GW717" s="150"/>
      <c r="GX717" s="150"/>
      <c r="GY717" s="150"/>
      <c r="GZ717" s="150"/>
      <c r="HA717" s="150"/>
      <c r="HB717" s="150"/>
      <c r="HC717" s="150"/>
      <c r="HD717" s="150"/>
      <c r="HE717" s="150"/>
      <c r="HF717" s="150"/>
      <c r="HG717" s="150"/>
      <c r="HH717" s="150"/>
      <c r="HI717" s="150"/>
      <c r="HJ717" s="150"/>
      <c r="HK717" s="150"/>
      <c r="HL717" s="150"/>
      <c r="HM717" s="150"/>
      <c r="HN717" s="150"/>
      <c r="HO717" s="150"/>
      <c r="HP717" s="150"/>
      <c r="HQ717" s="150"/>
      <c r="HR717" s="150"/>
      <c r="HS717" s="150"/>
      <c r="HT717" s="150"/>
      <c r="HU717" s="150"/>
      <c r="HV717" s="150"/>
      <c r="HW717" s="150"/>
      <c r="HX717" s="150"/>
      <c r="HY717" s="150"/>
      <c r="HZ717" s="150"/>
      <c r="IA717" s="150"/>
      <c r="IB717" s="150"/>
      <c r="IC717" s="150"/>
      <c r="ID717" s="150"/>
      <c r="IE717" s="150"/>
      <c r="IF717" s="150"/>
      <c r="IG717" s="150"/>
      <c r="IH717" s="150"/>
      <c r="II717" s="150"/>
      <c r="IJ717" s="150"/>
      <c r="IK717" s="150"/>
      <c r="IL717" s="150"/>
      <c r="IM717" s="150"/>
      <c r="IN717" s="150"/>
      <c r="IO717" s="150"/>
      <c r="IP717" s="150"/>
      <c r="IQ717" s="150"/>
      <c r="IR717" s="150"/>
      <c r="IS717" s="150"/>
      <c r="IT717" s="150"/>
      <c r="IU717" s="150"/>
      <c r="IV717" s="150"/>
      <c r="IW717" s="150"/>
      <c r="IX717" s="150"/>
      <c r="IY717" s="150"/>
      <c r="IZ717" s="150"/>
      <c r="JA717" s="150"/>
      <c r="JB717" s="150"/>
      <c r="JC717" s="150"/>
      <c r="JD717" s="150"/>
      <c r="JE717" s="150"/>
      <c r="JF717" s="150"/>
      <c r="JG717" s="150"/>
      <c r="JH717" s="150"/>
      <c r="JI717" s="150"/>
      <c r="JJ717" s="150"/>
      <c r="JK717" s="150"/>
      <c r="JL717" s="150"/>
      <c r="JM717" s="150"/>
      <c r="JN717" s="150"/>
      <c r="JO717" s="150"/>
      <c r="JP717" s="150"/>
      <c r="JQ717" s="150"/>
      <c r="JR717" s="150"/>
      <c r="JS717" s="150"/>
      <c r="JT717" s="150"/>
      <c r="JU717" s="150"/>
      <c r="JV717" s="150"/>
      <c r="JW717" s="150"/>
      <c r="JX717" s="150"/>
      <c r="JY717" s="150"/>
      <c r="JZ717" s="150"/>
      <c r="KA717" s="150"/>
      <c r="KB717" s="150"/>
      <c r="KC717" s="150"/>
      <c r="KD717" s="150"/>
      <c r="KE717" s="150"/>
      <c r="KF717" s="150"/>
      <c r="KG717" s="150"/>
      <c r="KH717" s="150"/>
      <c r="KI717" s="150"/>
      <c r="KJ717" s="150"/>
      <c r="KK717" s="150"/>
      <c r="KL717" s="150"/>
      <c r="KM717" s="150"/>
      <c r="KN717" s="150"/>
      <c r="KO717" s="150"/>
      <c r="KP717" s="150"/>
      <c r="KQ717" s="150"/>
      <c r="KR717" s="150"/>
      <c r="KS717" s="150"/>
      <c r="KT717" s="150"/>
      <c r="KU717" s="150"/>
      <c r="KV717" s="150"/>
      <c r="KW717" s="150"/>
      <c r="KX717" s="150"/>
      <c r="KY717" s="150"/>
      <c r="KZ717" s="150"/>
      <c r="LA717" s="150"/>
      <c r="LB717" s="150"/>
      <c r="LC717" s="150"/>
      <c r="LD717" s="150"/>
      <c r="LE717" s="150"/>
      <c r="LF717" s="150"/>
      <c r="LG717" s="150"/>
      <c r="LH717" s="150"/>
      <c r="LI717" s="150"/>
      <c r="LJ717" s="150"/>
      <c r="LK717" s="150"/>
      <c r="LL717" s="150"/>
      <c r="LM717" s="150"/>
      <c r="LN717" s="150"/>
      <c r="LO717" s="150"/>
      <c r="LP717" s="150"/>
      <c r="LQ717" s="150"/>
      <c r="LR717" s="150"/>
      <c r="LS717" s="150"/>
      <c r="LT717" s="150"/>
      <c r="LU717" s="150"/>
      <c r="LV717" s="150"/>
      <c r="LW717" s="150"/>
      <c r="LX717" s="150"/>
      <c r="LY717" s="150"/>
      <c r="LZ717" s="150"/>
      <c r="MA717" s="150"/>
      <c r="MB717" s="150"/>
      <c r="MC717" s="150"/>
      <c r="MD717" s="150"/>
      <c r="ME717" s="150"/>
      <c r="MF717" s="150"/>
      <c r="MG717" s="150"/>
      <c r="MH717" s="150"/>
      <c r="MI717" s="150"/>
      <c r="MJ717" s="150"/>
      <c r="MK717" s="150"/>
      <c r="ML717" s="150"/>
      <c r="MM717" s="150"/>
      <c r="MN717" s="150"/>
      <c r="MO717" s="150"/>
      <c r="MP717" s="150"/>
      <c r="MQ717" s="150"/>
      <c r="MR717" s="150"/>
      <c r="MS717" s="150"/>
      <c r="MT717" s="150"/>
      <c r="MU717" s="150"/>
      <c r="MV717" s="150"/>
      <c r="MW717" s="150"/>
      <c r="MX717" s="150"/>
      <c r="MY717" s="150"/>
      <c r="MZ717" s="150"/>
      <c r="NA717" s="150"/>
      <c r="NB717" s="150"/>
      <c r="NC717" s="150"/>
      <c r="ND717" s="150"/>
      <c r="NE717" s="150"/>
      <c r="NF717" s="150"/>
      <c r="NG717" s="150"/>
      <c r="NH717" s="150"/>
      <c r="NI717" s="150"/>
      <c r="NJ717" s="150"/>
      <c r="NK717" s="150"/>
      <c r="NL717" s="150"/>
      <c r="NM717" s="150"/>
      <c r="NN717" s="150"/>
      <c r="NO717" s="150"/>
      <c r="NP717" s="150"/>
      <c r="NQ717" s="150"/>
      <c r="NR717" s="150"/>
      <c r="NS717" s="150"/>
      <c r="NT717" s="150"/>
      <c r="NU717" s="150"/>
      <c r="NV717" s="150"/>
      <c r="NW717" s="150"/>
      <c r="NX717" s="150"/>
      <c r="NY717" s="150"/>
      <c r="NZ717" s="150"/>
      <c r="OA717" s="150"/>
      <c r="OB717" s="150"/>
      <c r="OC717" s="150"/>
      <c r="OD717" s="150"/>
      <c r="OE717" s="150"/>
      <c r="OF717" s="150"/>
      <c r="OG717" s="150"/>
      <c r="OH717" s="150"/>
      <c r="OI717" s="150"/>
      <c r="OJ717" s="150"/>
      <c r="OK717" s="150"/>
      <c r="OL717" s="150"/>
      <c r="OM717" s="150"/>
      <c r="ON717" s="150"/>
      <c r="OO717" s="150"/>
      <c r="OP717" s="150"/>
      <c r="OQ717" s="150"/>
      <c r="OR717" s="150"/>
      <c r="OS717" s="150"/>
      <c r="OT717" s="150"/>
      <c r="OU717" s="150"/>
      <c r="OV717" s="150"/>
      <c r="OW717" s="150"/>
      <c r="OX717" s="150"/>
      <c r="OY717" s="150"/>
      <c r="OZ717" s="150"/>
      <c r="PA717" s="150"/>
      <c r="PB717" s="150"/>
      <c r="PC717" s="150"/>
      <c r="PD717" s="150"/>
      <c r="PE717" s="150"/>
      <c r="PF717" s="150"/>
      <c r="PG717" s="150"/>
      <c r="PH717" s="150"/>
      <c r="PI717" s="150"/>
      <c r="PJ717" s="150"/>
      <c r="PK717" s="150"/>
      <c r="PL717" s="150"/>
      <c r="PM717" s="150"/>
      <c r="PN717" s="150"/>
      <c r="PO717" s="150"/>
      <c r="PP717" s="150"/>
      <c r="PQ717" s="150"/>
      <c r="PR717" s="150"/>
      <c r="PS717" s="150"/>
      <c r="PT717" s="150"/>
      <c r="PU717" s="150"/>
      <c r="PV717" s="150"/>
      <c r="PW717" s="150"/>
      <c r="PX717" s="150"/>
      <c r="PY717" s="150"/>
      <c r="PZ717" s="150"/>
      <c r="QA717" s="150"/>
      <c r="QB717" s="150"/>
      <c r="QC717" s="150"/>
      <c r="QD717" s="150"/>
      <c r="QE717" s="150"/>
      <c r="QF717" s="150"/>
      <c r="QG717" s="150"/>
      <c r="QH717" s="150"/>
      <c r="QI717" s="150"/>
      <c r="QJ717" s="150"/>
      <c r="QK717" s="150"/>
      <c r="QL717" s="150"/>
      <c r="QM717" s="150"/>
      <c r="QN717" s="150"/>
      <c r="QO717" s="150"/>
      <c r="QP717" s="150"/>
      <c r="QQ717" s="150"/>
      <c r="QR717" s="150"/>
      <c r="QS717" s="150"/>
      <c r="QT717" s="150"/>
      <c r="QU717" s="150"/>
      <c r="QV717" s="150"/>
      <c r="QW717" s="150"/>
      <c r="QX717" s="150"/>
      <c r="QY717" s="150"/>
      <c r="QZ717" s="150"/>
      <c r="RA717" s="150"/>
      <c r="RB717" s="150"/>
      <c r="RC717" s="150"/>
      <c r="RD717" s="150"/>
      <c r="RE717" s="150"/>
      <c r="RF717" s="150"/>
      <c r="RG717" s="150"/>
      <c r="RH717" s="150"/>
      <c r="RI717" s="150"/>
      <c r="RJ717" s="150"/>
      <c r="RK717" s="150"/>
      <c r="RL717" s="150"/>
      <c r="RM717" s="150"/>
      <c r="RN717" s="150"/>
      <c r="RO717" s="150"/>
      <c r="RP717" s="150"/>
      <c r="RQ717" s="150"/>
      <c r="RR717" s="150"/>
      <c r="RS717" s="150"/>
      <c r="RT717" s="150"/>
      <c r="RU717" s="150"/>
      <c r="RV717" s="150"/>
      <c r="RW717" s="150"/>
      <c r="RX717" s="150"/>
      <c r="RY717" s="150"/>
      <c r="RZ717" s="150"/>
      <c r="SA717" s="150"/>
      <c r="SB717" s="150"/>
      <c r="SC717" s="150"/>
      <c r="SD717" s="150"/>
      <c r="SE717" s="150"/>
      <c r="SF717" s="150"/>
      <c r="SG717" s="150"/>
      <c r="SH717" s="150"/>
      <c r="SI717" s="150"/>
      <c r="SJ717" s="150"/>
      <c r="SK717" s="150"/>
      <c r="SL717" s="150"/>
      <c r="SM717" s="150"/>
      <c r="SN717" s="150"/>
      <c r="SO717" s="150"/>
      <c r="SP717" s="150"/>
      <c r="SQ717" s="150"/>
      <c r="SR717" s="150"/>
      <c r="SS717" s="150"/>
      <c r="ST717" s="150"/>
      <c r="SU717" s="150"/>
      <c r="SV717" s="150"/>
      <c r="SW717" s="150"/>
      <c r="SX717" s="150"/>
      <c r="SY717" s="150"/>
      <c r="SZ717" s="150"/>
      <c r="TA717" s="150"/>
      <c r="TB717" s="150"/>
      <c r="TC717" s="150"/>
      <c r="TD717" s="150"/>
      <c r="TE717" s="150"/>
      <c r="TF717" s="150"/>
      <c r="TG717" s="150"/>
      <c r="TH717" s="150"/>
      <c r="TI717" s="150"/>
      <c r="TJ717" s="150"/>
      <c r="TK717" s="150"/>
      <c r="TL717" s="150"/>
      <c r="TM717" s="150"/>
      <c r="TN717" s="150"/>
      <c r="TO717" s="150"/>
      <c r="TP717" s="150"/>
      <c r="TQ717" s="150"/>
      <c r="TR717" s="150"/>
      <c r="TS717" s="150"/>
      <c r="TT717" s="150"/>
      <c r="TU717" s="150"/>
      <c r="TV717" s="150"/>
      <c r="TW717" s="150"/>
      <c r="TX717" s="150"/>
      <c r="TY717" s="150"/>
      <c r="TZ717" s="150"/>
      <c r="UA717" s="150"/>
      <c r="UB717" s="150"/>
      <c r="UC717" s="150"/>
      <c r="UD717" s="150"/>
      <c r="UE717" s="150"/>
      <c r="UF717" s="150"/>
      <c r="UG717" s="150"/>
      <c r="UH717" s="150"/>
      <c r="UI717" s="150"/>
      <c r="UJ717" s="150"/>
      <c r="UK717" s="150"/>
      <c r="UL717" s="150"/>
      <c r="UM717" s="150"/>
      <c r="UN717" s="150"/>
      <c r="UO717" s="150"/>
      <c r="UP717" s="150"/>
      <c r="UQ717" s="150"/>
      <c r="UR717" s="150"/>
      <c r="US717" s="150"/>
      <c r="UT717" s="150"/>
      <c r="UU717" s="150"/>
      <c r="UV717" s="150"/>
      <c r="UW717" s="150"/>
      <c r="UX717" s="150"/>
      <c r="UY717" s="150"/>
      <c r="UZ717" s="150"/>
      <c r="VA717" s="150"/>
      <c r="VB717" s="150"/>
      <c r="VC717" s="150"/>
      <c r="VD717" s="150"/>
      <c r="VE717" s="150"/>
      <c r="VF717" s="150"/>
      <c r="VG717" s="150"/>
      <c r="VH717" s="150"/>
      <c r="VI717" s="150"/>
      <c r="VJ717" s="150"/>
      <c r="VK717" s="150"/>
      <c r="VL717" s="150"/>
      <c r="VM717" s="150"/>
      <c r="VN717" s="150"/>
      <c r="VO717" s="150"/>
      <c r="VP717" s="150"/>
      <c r="VQ717" s="150"/>
      <c r="VR717" s="150"/>
      <c r="VS717" s="150"/>
      <c r="VT717" s="150"/>
      <c r="VU717" s="150"/>
      <c r="VV717" s="150"/>
      <c r="VW717" s="150"/>
      <c r="VX717" s="150"/>
      <c r="VY717" s="150"/>
      <c r="VZ717" s="150"/>
      <c r="WA717" s="150"/>
      <c r="WB717" s="150"/>
      <c r="WC717" s="150"/>
      <c r="WD717" s="150"/>
      <c r="WE717" s="150"/>
      <c r="WF717" s="150"/>
      <c r="WG717" s="150"/>
      <c r="WH717" s="150"/>
      <c r="WI717" s="150"/>
      <c r="WJ717" s="150"/>
      <c r="WK717" s="150"/>
      <c r="WL717" s="150"/>
      <c r="WM717" s="150"/>
      <c r="WN717" s="150"/>
      <c r="WO717" s="150"/>
      <c r="WP717" s="150"/>
      <c r="WQ717" s="150"/>
      <c r="WR717" s="150"/>
      <c r="WS717" s="150"/>
      <c r="WT717" s="150"/>
      <c r="WU717" s="150"/>
      <c r="WV717" s="150"/>
      <c r="WW717" s="150"/>
      <c r="WX717" s="150"/>
      <c r="WY717" s="150"/>
      <c r="WZ717" s="150"/>
      <c r="XA717" s="150"/>
      <c r="XB717" s="150"/>
      <c r="XC717" s="150"/>
      <c r="XD717" s="150"/>
      <c r="XE717" s="150"/>
      <c r="XF717" s="150"/>
      <c r="XG717" s="150"/>
      <c r="XH717" s="150"/>
      <c r="XI717" s="150"/>
      <c r="XJ717" s="150"/>
      <c r="XK717" s="150"/>
      <c r="XL717" s="150"/>
      <c r="XM717" s="150"/>
      <c r="XN717" s="150"/>
      <c r="XO717" s="150"/>
      <c r="XP717" s="150"/>
      <c r="XQ717" s="150"/>
      <c r="XR717" s="150"/>
      <c r="XS717" s="150"/>
      <c r="XT717" s="150"/>
      <c r="XU717" s="150"/>
      <c r="XV717" s="150"/>
      <c r="XW717" s="150"/>
      <c r="XX717" s="150"/>
      <c r="XY717" s="150"/>
      <c r="XZ717" s="150"/>
      <c r="YA717" s="150"/>
      <c r="YB717" s="150"/>
      <c r="YC717" s="150"/>
      <c r="YD717" s="150"/>
      <c r="YE717" s="150"/>
      <c r="YF717" s="150"/>
      <c r="YG717" s="150"/>
      <c r="YH717" s="150"/>
      <c r="YI717" s="150"/>
      <c r="YJ717" s="150"/>
      <c r="YK717" s="150"/>
      <c r="YL717" s="150"/>
      <c r="YM717" s="150"/>
      <c r="YN717" s="150"/>
      <c r="YO717" s="150"/>
      <c r="YP717" s="150"/>
      <c r="YQ717" s="150"/>
      <c r="YR717" s="150"/>
      <c r="YS717" s="150"/>
      <c r="YT717" s="150"/>
      <c r="YU717" s="150"/>
      <c r="YV717" s="150"/>
      <c r="YW717" s="150"/>
      <c r="YX717" s="150"/>
      <c r="YY717" s="150"/>
      <c r="YZ717" s="150"/>
      <c r="ZA717" s="150"/>
      <c r="ZB717" s="150"/>
      <c r="ZC717" s="150"/>
      <c r="ZD717" s="150"/>
      <c r="ZE717" s="150"/>
      <c r="ZF717" s="150"/>
      <c r="ZG717" s="150"/>
      <c r="ZH717" s="150"/>
      <c r="ZI717" s="150"/>
      <c r="ZJ717" s="150"/>
      <c r="ZK717" s="150"/>
      <c r="ZL717" s="150"/>
      <c r="ZM717" s="150"/>
      <c r="ZN717" s="150"/>
      <c r="ZO717" s="150"/>
      <c r="ZP717" s="150"/>
      <c r="ZQ717" s="150"/>
      <c r="ZR717" s="150"/>
      <c r="ZS717" s="150"/>
      <c r="ZT717" s="150"/>
      <c r="ZU717" s="150"/>
      <c r="ZV717" s="150"/>
      <c r="ZW717" s="150"/>
      <c r="ZX717" s="150"/>
      <c r="ZY717" s="150"/>
      <c r="ZZ717" s="150"/>
      <c r="AAA717" s="150"/>
      <c r="AAB717" s="150"/>
      <c r="AAC717" s="150"/>
      <c r="AAD717" s="150"/>
      <c r="AAE717" s="150"/>
      <c r="AAF717" s="150"/>
      <c r="AAG717" s="150"/>
      <c r="AAH717" s="150"/>
      <c r="AAI717" s="150"/>
      <c r="AAJ717" s="150"/>
      <c r="AAK717" s="150"/>
      <c r="AAL717" s="150"/>
      <c r="AAM717" s="150"/>
      <c r="AAN717" s="150"/>
      <c r="AAO717" s="150"/>
      <c r="AAP717" s="150"/>
      <c r="AAQ717" s="150"/>
      <c r="AAR717" s="150"/>
      <c r="AAS717" s="150"/>
      <c r="AAT717" s="150"/>
      <c r="AAU717" s="150"/>
      <c r="AAV717" s="150"/>
      <c r="AAW717" s="150"/>
      <c r="AAX717" s="150"/>
      <c r="AAY717" s="150"/>
      <c r="AAZ717" s="150"/>
      <c r="ABA717" s="150"/>
      <c r="ABB717" s="150"/>
      <c r="ABC717" s="150"/>
      <c r="ABD717" s="150"/>
      <c r="ABE717" s="150"/>
      <c r="ABF717" s="150"/>
      <c r="ABG717" s="150"/>
      <c r="ABH717" s="150"/>
      <c r="ABI717" s="150"/>
      <c r="ABJ717" s="150"/>
      <c r="ABK717" s="150"/>
      <c r="ABL717" s="150"/>
      <c r="ABM717" s="150"/>
      <c r="ABN717" s="150"/>
      <c r="ABO717" s="150"/>
      <c r="ABP717" s="150"/>
      <c r="ABQ717" s="150"/>
      <c r="ABR717" s="150"/>
      <c r="ABS717" s="150"/>
      <c r="ABT717" s="150"/>
      <c r="ABU717" s="150"/>
      <c r="ABV717" s="150"/>
      <c r="ABW717" s="150"/>
      <c r="ABX717" s="150"/>
      <c r="ABY717" s="150"/>
      <c r="ABZ717" s="150"/>
      <c r="ACA717" s="150"/>
      <c r="ACB717" s="150"/>
      <c r="ACC717" s="150"/>
      <c r="ACD717" s="150"/>
      <c r="ACE717" s="150"/>
      <c r="ACF717" s="150"/>
      <c r="ACG717" s="150"/>
      <c r="ACH717" s="150"/>
      <c r="ACI717" s="150"/>
      <c r="ACJ717" s="150"/>
      <c r="ACK717" s="150"/>
      <c r="ACL717" s="150"/>
      <c r="ACM717" s="150"/>
      <c r="ACN717" s="150"/>
      <c r="ACO717" s="150"/>
      <c r="ACP717" s="150"/>
      <c r="ACQ717" s="150"/>
      <c r="ACR717" s="150"/>
      <c r="ACS717" s="150"/>
      <c r="ACT717" s="150"/>
      <c r="ACU717" s="150"/>
      <c r="ACV717" s="150"/>
      <c r="ACW717" s="150"/>
      <c r="ACX717" s="150"/>
      <c r="ACY717" s="150"/>
      <c r="ACZ717" s="150"/>
      <c r="ADA717" s="150"/>
      <c r="ADB717" s="150"/>
      <c r="ADC717" s="150"/>
      <c r="ADD717" s="150"/>
      <c r="ADE717" s="150"/>
      <c r="ADF717" s="150"/>
      <c r="ADG717" s="150"/>
      <c r="ADH717" s="150"/>
      <c r="ADI717" s="150"/>
      <c r="ADJ717" s="150"/>
      <c r="ADK717" s="150"/>
      <c r="ADL717" s="150"/>
      <c r="ADM717" s="150"/>
      <c r="ADN717" s="150"/>
      <c r="ADO717" s="150"/>
      <c r="ADP717" s="150"/>
      <c r="ADQ717" s="150"/>
      <c r="ADR717" s="150"/>
      <c r="ADS717" s="150"/>
      <c r="ADT717" s="150"/>
      <c r="ADU717" s="150"/>
      <c r="ADV717" s="150"/>
      <c r="ADW717" s="150"/>
      <c r="ADX717" s="150"/>
      <c r="ADY717" s="150"/>
      <c r="ADZ717" s="150"/>
      <c r="AEA717" s="150"/>
      <c r="AEB717" s="150"/>
      <c r="AEC717" s="150"/>
      <c r="AED717" s="150"/>
      <c r="AEE717" s="150"/>
      <c r="AEF717" s="150"/>
      <c r="AEG717" s="150"/>
      <c r="AEH717" s="150"/>
      <c r="AEI717" s="150"/>
      <c r="AEJ717" s="150"/>
      <c r="AEK717" s="150"/>
      <c r="AEL717" s="150"/>
      <c r="AEM717" s="150"/>
      <c r="AEN717" s="150"/>
      <c r="AEO717" s="150"/>
      <c r="AEP717" s="150"/>
      <c r="AEQ717" s="150"/>
      <c r="AER717" s="150"/>
      <c r="AES717" s="150"/>
      <c r="AET717" s="150"/>
      <c r="AEU717" s="150"/>
      <c r="AEV717" s="150"/>
      <c r="AEW717" s="150"/>
      <c r="AEX717" s="150"/>
      <c r="AEY717" s="150"/>
      <c r="AEZ717" s="150"/>
      <c r="AFA717" s="150"/>
      <c r="AFB717" s="150"/>
      <c r="AFC717" s="150"/>
      <c r="AFD717" s="150"/>
      <c r="AFE717" s="150"/>
      <c r="AFF717" s="150"/>
      <c r="AFG717" s="150"/>
      <c r="AFH717" s="150"/>
      <c r="AFI717" s="150"/>
      <c r="AFJ717" s="150"/>
      <c r="AFK717" s="150"/>
      <c r="AFL717" s="150"/>
      <c r="AFM717" s="150"/>
      <c r="AFN717" s="150"/>
      <c r="AFO717" s="150"/>
      <c r="AFP717" s="150"/>
      <c r="AFQ717" s="150"/>
      <c r="AFR717" s="150"/>
      <c r="AFS717" s="150"/>
      <c r="AFT717" s="150"/>
      <c r="AFU717" s="150"/>
      <c r="AFV717" s="150"/>
      <c r="AFW717" s="150"/>
      <c r="AFX717" s="150"/>
      <c r="AFY717" s="150"/>
      <c r="AFZ717" s="150"/>
      <c r="AGA717" s="150"/>
      <c r="AGB717" s="150"/>
      <c r="AGC717" s="150"/>
      <c r="AGD717" s="150"/>
      <c r="AGE717" s="150"/>
      <c r="AGF717" s="150"/>
      <c r="AGG717" s="150"/>
      <c r="AGH717" s="150"/>
      <c r="AGI717" s="150"/>
      <c r="AGJ717" s="150"/>
      <c r="AGK717" s="150"/>
      <c r="AGL717" s="150"/>
      <c r="AGM717" s="150"/>
      <c r="AGN717" s="150"/>
      <c r="AGO717" s="150"/>
      <c r="AGP717" s="150"/>
      <c r="AGQ717" s="150"/>
      <c r="AGR717" s="150"/>
      <c r="AGS717" s="150"/>
      <c r="AGT717" s="150"/>
      <c r="AGU717" s="150"/>
      <c r="AGV717" s="150"/>
      <c r="AGW717" s="150"/>
      <c r="AGX717" s="150"/>
      <c r="AGY717" s="150"/>
      <c r="AGZ717" s="150"/>
      <c r="AHA717" s="150"/>
      <c r="AHB717" s="150"/>
      <c r="AHC717" s="150"/>
      <c r="AHD717" s="150"/>
      <c r="AHE717" s="150"/>
      <c r="AHF717" s="150"/>
      <c r="AHG717" s="150"/>
      <c r="AHH717" s="150"/>
      <c r="AHI717" s="150"/>
      <c r="AHJ717" s="150"/>
      <c r="AHK717" s="150"/>
      <c r="AHL717" s="150"/>
      <c r="AHM717" s="150"/>
      <c r="AHN717" s="150"/>
      <c r="AHO717" s="150"/>
      <c r="AHP717" s="150"/>
      <c r="AHQ717" s="150"/>
      <c r="AHR717" s="150"/>
      <c r="AHS717" s="150"/>
      <c r="AHT717" s="150"/>
      <c r="AHU717" s="150"/>
      <c r="AHV717" s="150"/>
      <c r="AHW717" s="150"/>
      <c r="AHX717" s="150"/>
      <c r="AHY717" s="150"/>
      <c r="AHZ717" s="150"/>
      <c r="AIA717" s="150"/>
      <c r="AIB717" s="150"/>
      <c r="AIC717" s="150"/>
      <c r="AID717" s="150"/>
      <c r="AIE717" s="150"/>
      <c r="AIF717" s="150"/>
      <c r="AIG717" s="150"/>
      <c r="AIH717" s="150"/>
      <c r="AII717" s="150"/>
      <c r="AIJ717" s="150"/>
      <c r="AIK717" s="150"/>
      <c r="AIL717" s="150"/>
      <c r="AIM717" s="150"/>
      <c r="AIN717" s="150"/>
      <c r="AIO717" s="150"/>
      <c r="AIP717" s="150"/>
      <c r="AIQ717" s="150"/>
      <c r="AIR717" s="150"/>
      <c r="AIS717" s="150"/>
      <c r="AIT717" s="150"/>
      <c r="AIU717" s="150"/>
      <c r="AIV717" s="150"/>
      <c r="AIW717" s="150"/>
      <c r="AIX717" s="150"/>
      <c r="AIY717" s="150"/>
      <c r="AIZ717" s="150"/>
      <c r="AJA717" s="150"/>
      <c r="AJB717" s="150"/>
      <c r="AJC717" s="150"/>
      <c r="AJD717" s="150"/>
      <c r="AJE717" s="150"/>
      <c r="AJF717" s="150"/>
      <c r="AJG717" s="150"/>
      <c r="AJH717" s="150"/>
      <c r="AJI717" s="150"/>
      <c r="AJJ717" s="150"/>
      <c r="AJK717" s="150"/>
      <c r="AJL717" s="150"/>
      <c r="AJM717" s="150"/>
      <c r="AJN717" s="150"/>
      <c r="AJO717" s="150"/>
      <c r="AJP717" s="150"/>
      <c r="AJQ717" s="150"/>
      <c r="AJR717" s="150"/>
      <c r="AJS717" s="150"/>
      <c r="AJT717" s="150"/>
      <c r="AJU717" s="150"/>
      <c r="AJV717" s="150"/>
      <c r="AJW717" s="150"/>
      <c r="AJX717" s="150"/>
      <c r="AJY717" s="150"/>
      <c r="AJZ717" s="150"/>
      <c r="AKA717" s="150"/>
      <c r="AKB717" s="150"/>
      <c r="AKC717" s="150"/>
      <c r="AKD717" s="150"/>
      <c r="AKE717" s="150"/>
      <c r="AKF717" s="150"/>
      <c r="AKG717" s="150"/>
      <c r="AKH717" s="150"/>
      <c r="AKI717" s="150"/>
      <c r="AKJ717" s="150"/>
      <c r="AKK717" s="150"/>
      <c r="AKL717" s="150"/>
      <c r="AKM717" s="150"/>
      <c r="AKN717" s="150"/>
      <c r="AKO717" s="150"/>
      <c r="AKP717" s="150"/>
      <c r="AKQ717" s="150"/>
      <c r="AKR717" s="150"/>
      <c r="AKS717" s="150"/>
      <c r="AKT717" s="150"/>
      <c r="AKU717" s="150"/>
      <c r="AKV717" s="150"/>
      <c r="AKW717" s="150"/>
      <c r="AKX717" s="150"/>
      <c r="AKY717" s="150"/>
      <c r="AKZ717" s="150"/>
      <c r="ALA717" s="150"/>
      <c r="ALB717" s="150"/>
      <c r="ALC717" s="150"/>
      <c r="ALD717" s="150"/>
      <c r="ALE717" s="150"/>
      <c r="ALF717" s="150"/>
      <c r="ALG717" s="150"/>
      <c r="ALH717" s="150"/>
      <c r="ALI717" s="150"/>
      <c r="ALJ717" s="150"/>
      <c r="ALK717" s="150"/>
      <c r="ALL717" s="150"/>
      <c r="ALM717" s="150"/>
      <c r="ALN717" s="150"/>
      <c r="ALO717" s="150"/>
      <c r="ALP717" s="150"/>
      <c r="ALQ717" s="150"/>
      <c r="ALR717" s="150"/>
      <c r="ALS717" s="150"/>
      <c r="ALT717" s="150"/>
      <c r="ALU717" s="150"/>
      <c r="ALV717" s="150"/>
      <c r="ALW717" s="150"/>
      <c r="ALX717" s="150"/>
      <c r="ALY717" s="150"/>
      <c r="ALZ717" s="150"/>
      <c r="AMA717" s="150"/>
      <c r="AMB717" s="150"/>
      <c r="AMC717" s="150"/>
      <c r="AMD717" s="150"/>
      <c r="AME717" s="150"/>
      <c r="AMF717" s="150"/>
      <c r="AMG717" s="150"/>
      <c r="AMH717" s="150"/>
      <c r="AMI717" s="150"/>
      <c r="AMJ717" s="150"/>
      <c r="AMK717" s="150"/>
      <c r="AML717" s="559"/>
    </row>
    <row r="718" spans="1:1026" s="155" customFormat="1" x14ac:dyDescent="0.25">
      <c r="A718" s="295" t="s">
        <v>4070</v>
      </c>
      <c r="B718" s="257">
        <v>718</v>
      </c>
      <c r="C718" s="295" t="s">
        <v>27545</v>
      </c>
      <c r="D718" s="295" t="s">
        <v>4072</v>
      </c>
      <c r="E718" s="295"/>
      <c r="F718" s="299">
        <v>3</v>
      </c>
      <c r="G718" s="299"/>
      <c r="H718" s="299"/>
      <c r="I718" s="489" t="s">
        <v>750</v>
      </c>
      <c r="J718" s="296">
        <v>2</v>
      </c>
      <c r="K718" s="296"/>
      <c r="L718" s="296"/>
      <c r="M718" s="296"/>
      <c r="N718" s="296"/>
      <c r="O718" s="296"/>
      <c r="P718" s="296">
        <v>335</v>
      </c>
      <c r="Q718" s="296"/>
      <c r="R718" s="296"/>
      <c r="S718" s="296"/>
      <c r="T718" s="296"/>
      <c r="U718" s="296"/>
      <c r="V718" s="296"/>
      <c r="W718" s="283">
        <f t="shared" si="323"/>
        <v>100</v>
      </c>
      <c r="X718" s="283">
        <f t="shared" si="324"/>
        <v>100</v>
      </c>
      <c r="Y718" s="283">
        <f t="shared" si="318"/>
        <v>20</v>
      </c>
      <c r="Z718" s="283">
        <f t="shared" si="325"/>
        <v>100</v>
      </c>
      <c r="AA718" s="283">
        <f t="shared" si="326"/>
        <v>100</v>
      </c>
      <c r="AB718" s="287">
        <f t="shared" si="327"/>
        <v>100</v>
      </c>
      <c r="AC718" s="287">
        <f t="shared" si="328"/>
        <v>100</v>
      </c>
      <c r="AD718" s="287">
        <f t="shared" si="329"/>
        <v>100</v>
      </c>
      <c r="AE718" s="284">
        <f t="shared" si="322"/>
        <v>100</v>
      </c>
      <c r="AF718" s="284">
        <f t="shared" si="321"/>
        <v>100</v>
      </c>
      <c r="AG718" s="268">
        <f t="shared" si="316"/>
        <v>100</v>
      </c>
      <c r="AH718" s="268">
        <f t="shared" si="319"/>
        <v>10</v>
      </c>
      <c r="AI718" s="268">
        <f t="shared" si="317"/>
        <v>100</v>
      </c>
      <c r="AJ718" s="268">
        <f t="shared" si="320"/>
        <v>100</v>
      </c>
      <c r="AK718" s="489" t="s">
        <v>750</v>
      </c>
      <c r="AL718" s="299"/>
      <c r="AM718" s="299"/>
      <c r="AN718" s="499"/>
      <c r="AO718" s="296"/>
      <c r="AP718" s="296"/>
      <c r="AQ718" s="295"/>
      <c r="AR718" s="356" t="s">
        <v>6231</v>
      </c>
      <c r="AS718" s="356"/>
      <c r="AT718" s="295"/>
      <c r="AU718" s="295"/>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0"/>
      <c r="BT718" s="150"/>
      <c r="BU718" s="150"/>
      <c r="BV718" s="150"/>
      <c r="BW718" s="150"/>
      <c r="BX718" s="150"/>
      <c r="BY718" s="150"/>
      <c r="BZ718" s="150"/>
      <c r="CA718" s="150"/>
      <c r="CB718" s="150"/>
      <c r="CC718" s="150"/>
      <c r="CD718" s="150"/>
      <c r="CE718" s="150"/>
      <c r="CF718" s="150"/>
      <c r="CG718" s="150"/>
      <c r="CH718" s="150"/>
      <c r="CI718" s="150"/>
      <c r="CJ718" s="150"/>
      <c r="CK718" s="150"/>
      <c r="CL718" s="150"/>
      <c r="CM718" s="150"/>
      <c r="CN718" s="150"/>
      <c r="CO718" s="150"/>
      <c r="CP718" s="150"/>
      <c r="CQ718" s="150"/>
      <c r="CR718" s="150"/>
      <c r="CS718" s="150"/>
      <c r="CT718" s="150"/>
      <c r="CU718" s="150"/>
      <c r="CV718" s="150"/>
      <c r="CW718" s="150"/>
      <c r="CX718" s="150"/>
      <c r="CY718" s="150"/>
      <c r="CZ718" s="150"/>
      <c r="DA718" s="150"/>
      <c r="DB718" s="150"/>
      <c r="DC718" s="150"/>
      <c r="DD718" s="150"/>
      <c r="DE718" s="150"/>
      <c r="DF718" s="150"/>
      <c r="DG718" s="150"/>
      <c r="DH718" s="150"/>
      <c r="DI718" s="150"/>
      <c r="DJ718" s="150"/>
      <c r="DK718" s="150"/>
      <c r="DL718" s="150"/>
      <c r="DM718" s="150"/>
      <c r="DN718" s="150"/>
      <c r="DO718" s="150"/>
      <c r="DP718" s="150"/>
      <c r="DQ718" s="150"/>
      <c r="DR718" s="150"/>
      <c r="DS718" s="150"/>
      <c r="DT718" s="150"/>
      <c r="DU718" s="150"/>
      <c r="DV718" s="150"/>
      <c r="DW718" s="150"/>
      <c r="DX718" s="150"/>
      <c r="DY718" s="150"/>
      <c r="DZ718" s="150"/>
      <c r="EA718" s="150"/>
      <c r="EB718" s="150"/>
      <c r="EC718" s="150"/>
      <c r="ED718" s="150"/>
      <c r="EE718" s="150"/>
      <c r="EF718" s="150"/>
      <c r="EG718" s="150"/>
      <c r="EH718" s="150"/>
      <c r="EI718" s="150"/>
      <c r="EJ718" s="150"/>
      <c r="EK718" s="150"/>
      <c r="EL718" s="150"/>
      <c r="EM718" s="150"/>
      <c r="EN718" s="150"/>
      <c r="EO718" s="150"/>
      <c r="EP718" s="150"/>
      <c r="EQ718" s="150"/>
      <c r="ER718" s="150"/>
      <c r="ES718" s="150"/>
      <c r="ET718" s="150"/>
      <c r="EU718" s="150"/>
      <c r="EV718" s="150"/>
      <c r="EW718" s="150"/>
      <c r="EX718" s="150"/>
      <c r="EY718" s="150"/>
      <c r="EZ718" s="150"/>
      <c r="FA718" s="150"/>
      <c r="FB718" s="150"/>
      <c r="FC718" s="150"/>
      <c r="FD718" s="150"/>
      <c r="FE718" s="150"/>
      <c r="FF718" s="150"/>
      <c r="FG718" s="150"/>
      <c r="FH718" s="150"/>
      <c r="FI718" s="150"/>
      <c r="FJ718" s="150"/>
      <c r="FK718" s="150"/>
      <c r="FL718" s="150"/>
      <c r="FM718" s="150"/>
      <c r="FN718" s="150"/>
      <c r="FO718" s="150"/>
      <c r="FP718" s="150"/>
      <c r="FQ718" s="150"/>
      <c r="FR718" s="150"/>
      <c r="FS718" s="150"/>
      <c r="FT718" s="150"/>
      <c r="FU718" s="150"/>
      <c r="FV718" s="150"/>
      <c r="FW718" s="150"/>
      <c r="FX718" s="150"/>
      <c r="FY718" s="150"/>
      <c r="FZ718" s="150"/>
      <c r="GA718" s="150"/>
      <c r="GB718" s="150"/>
      <c r="GC718" s="150"/>
      <c r="GD718" s="150"/>
      <c r="GE718" s="150"/>
      <c r="GF718" s="150"/>
      <c r="GG718" s="150"/>
      <c r="GH718" s="150"/>
      <c r="GI718" s="150"/>
      <c r="GJ718" s="150"/>
      <c r="GK718" s="150"/>
      <c r="GL718" s="150"/>
      <c r="GM718" s="150"/>
      <c r="GN718" s="150"/>
      <c r="GO718" s="150"/>
      <c r="GP718" s="150"/>
      <c r="GQ718" s="150"/>
      <c r="GR718" s="150"/>
      <c r="GS718" s="150"/>
      <c r="GT718" s="150"/>
      <c r="GU718" s="150"/>
      <c r="GV718" s="150"/>
      <c r="GW718" s="150"/>
      <c r="GX718" s="150"/>
      <c r="GY718" s="150"/>
      <c r="GZ718" s="150"/>
      <c r="HA718" s="150"/>
      <c r="HB718" s="150"/>
      <c r="HC718" s="150"/>
      <c r="HD718" s="150"/>
      <c r="HE718" s="150"/>
      <c r="HF718" s="150"/>
      <c r="HG718" s="150"/>
      <c r="HH718" s="150"/>
      <c r="HI718" s="150"/>
      <c r="HJ718" s="150"/>
      <c r="HK718" s="150"/>
      <c r="HL718" s="150"/>
      <c r="HM718" s="150"/>
      <c r="HN718" s="150"/>
      <c r="HO718" s="150"/>
      <c r="HP718" s="150"/>
      <c r="HQ718" s="150"/>
      <c r="HR718" s="150"/>
      <c r="HS718" s="150"/>
      <c r="HT718" s="150"/>
      <c r="HU718" s="150"/>
      <c r="HV718" s="150"/>
      <c r="HW718" s="150"/>
      <c r="HX718" s="150"/>
      <c r="HY718" s="150"/>
      <c r="HZ718" s="150"/>
      <c r="IA718" s="150"/>
      <c r="IB718" s="150"/>
      <c r="IC718" s="150"/>
      <c r="ID718" s="150"/>
      <c r="IE718" s="150"/>
      <c r="IF718" s="150"/>
      <c r="IG718" s="150"/>
      <c r="IH718" s="150"/>
      <c r="II718" s="150"/>
      <c r="IJ718" s="150"/>
      <c r="IK718" s="150"/>
      <c r="IL718" s="150"/>
      <c r="IM718" s="150"/>
      <c r="IN718" s="150"/>
      <c r="IO718" s="150"/>
      <c r="IP718" s="150"/>
      <c r="IQ718" s="150"/>
      <c r="IR718" s="150"/>
      <c r="IS718" s="150"/>
      <c r="IT718" s="150"/>
      <c r="IU718" s="150"/>
      <c r="IV718" s="150"/>
      <c r="IW718" s="150"/>
      <c r="IX718" s="150"/>
      <c r="IY718" s="150"/>
      <c r="IZ718" s="150"/>
      <c r="JA718" s="150"/>
      <c r="JB718" s="150"/>
      <c r="JC718" s="150"/>
      <c r="JD718" s="150"/>
      <c r="JE718" s="150"/>
      <c r="JF718" s="150"/>
      <c r="JG718" s="150"/>
      <c r="JH718" s="150"/>
      <c r="JI718" s="150"/>
      <c r="JJ718" s="150"/>
      <c r="JK718" s="150"/>
      <c r="JL718" s="150"/>
      <c r="JM718" s="150"/>
      <c r="JN718" s="150"/>
      <c r="JO718" s="150"/>
      <c r="JP718" s="150"/>
      <c r="JQ718" s="150"/>
      <c r="JR718" s="150"/>
      <c r="JS718" s="150"/>
      <c r="JT718" s="150"/>
      <c r="JU718" s="150"/>
      <c r="JV718" s="150"/>
      <c r="JW718" s="150"/>
      <c r="JX718" s="150"/>
      <c r="JY718" s="150"/>
      <c r="JZ718" s="150"/>
      <c r="KA718" s="150"/>
      <c r="KB718" s="150"/>
      <c r="KC718" s="150"/>
      <c r="KD718" s="150"/>
      <c r="KE718" s="150"/>
      <c r="KF718" s="150"/>
      <c r="KG718" s="150"/>
      <c r="KH718" s="150"/>
      <c r="KI718" s="150"/>
      <c r="KJ718" s="150"/>
      <c r="KK718" s="150"/>
      <c r="KL718" s="150"/>
      <c r="KM718" s="150"/>
      <c r="KN718" s="150"/>
      <c r="KO718" s="150"/>
      <c r="KP718" s="150"/>
      <c r="KQ718" s="150"/>
      <c r="KR718" s="150"/>
      <c r="KS718" s="150"/>
      <c r="KT718" s="150"/>
      <c r="KU718" s="150"/>
      <c r="KV718" s="150"/>
      <c r="KW718" s="150"/>
      <c r="KX718" s="150"/>
      <c r="KY718" s="150"/>
      <c r="KZ718" s="150"/>
      <c r="LA718" s="150"/>
      <c r="LB718" s="150"/>
      <c r="LC718" s="150"/>
      <c r="LD718" s="150"/>
      <c r="LE718" s="150"/>
      <c r="LF718" s="150"/>
      <c r="LG718" s="150"/>
      <c r="LH718" s="150"/>
      <c r="LI718" s="150"/>
      <c r="LJ718" s="150"/>
      <c r="LK718" s="150"/>
      <c r="LL718" s="150"/>
      <c r="LM718" s="150"/>
      <c r="LN718" s="150"/>
      <c r="LO718" s="150"/>
      <c r="LP718" s="150"/>
      <c r="LQ718" s="150"/>
      <c r="LR718" s="150"/>
      <c r="LS718" s="150"/>
      <c r="LT718" s="150"/>
      <c r="LU718" s="150"/>
      <c r="LV718" s="150"/>
      <c r="LW718" s="150"/>
      <c r="LX718" s="150"/>
      <c r="LY718" s="150"/>
      <c r="LZ718" s="150"/>
      <c r="MA718" s="150"/>
      <c r="MB718" s="150"/>
      <c r="MC718" s="150"/>
      <c r="MD718" s="150"/>
      <c r="ME718" s="150"/>
      <c r="MF718" s="150"/>
      <c r="MG718" s="150"/>
      <c r="MH718" s="150"/>
      <c r="MI718" s="150"/>
      <c r="MJ718" s="150"/>
      <c r="MK718" s="150"/>
      <c r="ML718" s="150"/>
      <c r="MM718" s="150"/>
      <c r="MN718" s="150"/>
      <c r="MO718" s="150"/>
      <c r="MP718" s="150"/>
      <c r="MQ718" s="150"/>
      <c r="MR718" s="150"/>
      <c r="MS718" s="150"/>
      <c r="MT718" s="150"/>
      <c r="MU718" s="150"/>
      <c r="MV718" s="150"/>
      <c r="MW718" s="150"/>
      <c r="MX718" s="150"/>
      <c r="MY718" s="150"/>
      <c r="MZ718" s="150"/>
      <c r="NA718" s="150"/>
      <c r="NB718" s="150"/>
      <c r="NC718" s="150"/>
      <c r="ND718" s="150"/>
      <c r="NE718" s="150"/>
      <c r="NF718" s="150"/>
      <c r="NG718" s="150"/>
      <c r="NH718" s="150"/>
      <c r="NI718" s="150"/>
      <c r="NJ718" s="150"/>
      <c r="NK718" s="150"/>
      <c r="NL718" s="150"/>
      <c r="NM718" s="150"/>
      <c r="NN718" s="150"/>
      <c r="NO718" s="150"/>
      <c r="NP718" s="150"/>
      <c r="NQ718" s="150"/>
      <c r="NR718" s="150"/>
      <c r="NS718" s="150"/>
      <c r="NT718" s="150"/>
      <c r="NU718" s="150"/>
      <c r="NV718" s="150"/>
      <c r="NW718" s="150"/>
      <c r="NX718" s="150"/>
      <c r="NY718" s="150"/>
      <c r="NZ718" s="150"/>
      <c r="OA718" s="150"/>
      <c r="OB718" s="150"/>
      <c r="OC718" s="150"/>
      <c r="OD718" s="150"/>
      <c r="OE718" s="150"/>
      <c r="OF718" s="150"/>
      <c r="OG718" s="150"/>
      <c r="OH718" s="150"/>
      <c r="OI718" s="150"/>
      <c r="OJ718" s="150"/>
      <c r="OK718" s="150"/>
      <c r="OL718" s="150"/>
      <c r="OM718" s="150"/>
      <c r="ON718" s="150"/>
      <c r="OO718" s="150"/>
      <c r="OP718" s="150"/>
      <c r="OQ718" s="150"/>
      <c r="OR718" s="150"/>
      <c r="OS718" s="150"/>
      <c r="OT718" s="150"/>
      <c r="OU718" s="150"/>
      <c r="OV718" s="150"/>
      <c r="OW718" s="150"/>
      <c r="OX718" s="150"/>
      <c r="OY718" s="150"/>
      <c r="OZ718" s="150"/>
      <c r="PA718" s="150"/>
      <c r="PB718" s="150"/>
      <c r="PC718" s="150"/>
      <c r="PD718" s="150"/>
      <c r="PE718" s="150"/>
      <c r="PF718" s="150"/>
      <c r="PG718" s="150"/>
      <c r="PH718" s="150"/>
      <c r="PI718" s="150"/>
      <c r="PJ718" s="150"/>
      <c r="PK718" s="150"/>
      <c r="PL718" s="150"/>
      <c r="PM718" s="150"/>
      <c r="PN718" s="150"/>
      <c r="PO718" s="150"/>
      <c r="PP718" s="150"/>
      <c r="PQ718" s="150"/>
      <c r="PR718" s="150"/>
      <c r="PS718" s="150"/>
      <c r="PT718" s="150"/>
      <c r="PU718" s="150"/>
      <c r="PV718" s="150"/>
      <c r="PW718" s="150"/>
      <c r="PX718" s="150"/>
      <c r="PY718" s="150"/>
      <c r="PZ718" s="150"/>
      <c r="QA718" s="150"/>
      <c r="QB718" s="150"/>
      <c r="QC718" s="150"/>
      <c r="QD718" s="150"/>
      <c r="QE718" s="150"/>
      <c r="QF718" s="150"/>
      <c r="QG718" s="150"/>
      <c r="QH718" s="150"/>
      <c r="QI718" s="150"/>
      <c r="QJ718" s="150"/>
      <c r="QK718" s="150"/>
      <c r="QL718" s="150"/>
      <c r="QM718" s="150"/>
      <c r="QN718" s="150"/>
      <c r="QO718" s="150"/>
      <c r="QP718" s="150"/>
      <c r="QQ718" s="150"/>
      <c r="QR718" s="150"/>
      <c r="QS718" s="150"/>
      <c r="QT718" s="150"/>
      <c r="QU718" s="150"/>
      <c r="QV718" s="150"/>
      <c r="QW718" s="150"/>
      <c r="QX718" s="150"/>
      <c r="QY718" s="150"/>
      <c r="QZ718" s="150"/>
      <c r="RA718" s="150"/>
      <c r="RB718" s="150"/>
      <c r="RC718" s="150"/>
      <c r="RD718" s="150"/>
      <c r="RE718" s="150"/>
      <c r="RF718" s="150"/>
      <c r="RG718" s="150"/>
      <c r="RH718" s="150"/>
      <c r="RI718" s="150"/>
      <c r="RJ718" s="150"/>
      <c r="RK718" s="150"/>
      <c r="RL718" s="150"/>
      <c r="RM718" s="150"/>
      <c r="RN718" s="150"/>
      <c r="RO718" s="150"/>
      <c r="RP718" s="150"/>
      <c r="RQ718" s="150"/>
      <c r="RR718" s="150"/>
      <c r="RS718" s="150"/>
      <c r="RT718" s="150"/>
      <c r="RU718" s="150"/>
      <c r="RV718" s="150"/>
      <c r="RW718" s="150"/>
      <c r="RX718" s="150"/>
      <c r="RY718" s="150"/>
      <c r="RZ718" s="150"/>
      <c r="SA718" s="150"/>
      <c r="SB718" s="150"/>
      <c r="SC718" s="150"/>
      <c r="SD718" s="150"/>
      <c r="SE718" s="150"/>
      <c r="SF718" s="150"/>
      <c r="SG718" s="150"/>
      <c r="SH718" s="150"/>
      <c r="SI718" s="150"/>
      <c r="SJ718" s="150"/>
      <c r="SK718" s="150"/>
      <c r="SL718" s="150"/>
      <c r="SM718" s="150"/>
      <c r="SN718" s="150"/>
      <c r="SO718" s="150"/>
      <c r="SP718" s="150"/>
      <c r="SQ718" s="150"/>
      <c r="SR718" s="150"/>
      <c r="SS718" s="150"/>
      <c r="ST718" s="150"/>
      <c r="SU718" s="150"/>
      <c r="SV718" s="150"/>
      <c r="SW718" s="150"/>
      <c r="SX718" s="150"/>
      <c r="SY718" s="150"/>
      <c r="SZ718" s="150"/>
      <c r="TA718" s="150"/>
      <c r="TB718" s="150"/>
      <c r="TC718" s="150"/>
      <c r="TD718" s="150"/>
      <c r="TE718" s="150"/>
      <c r="TF718" s="150"/>
      <c r="TG718" s="150"/>
      <c r="TH718" s="150"/>
      <c r="TI718" s="150"/>
      <c r="TJ718" s="150"/>
      <c r="TK718" s="150"/>
      <c r="TL718" s="150"/>
      <c r="TM718" s="150"/>
      <c r="TN718" s="150"/>
      <c r="TO718" s="150"/>
      <c r="TP718" s="150"/>
      <c r="TQ718" s="150"/>
      <c r="TR718" s="150"/>
      <c r="TS718" s="150"/>
      <c r="TT718" s="150"/>
      <c r="TU718" s="150"/>
      <c r="TV718" s="150"/>
      <c r="TW718" s="150"/>
      <c r="TX718" s="150"/>
      <c r="TY718" s="150"/>
      <c r="TZ718" s="150"/>
      <c r="UA718" s="150"/>
      <c r="UB718" s="150"/>
      <c r="UC718" s="150"/>
      <c r="UD718" s="150"/>
      <c r="UE718" s="150"/>
      <c r="UF718" s="150"/>
      <c r="UG718" s="150"/>
      <c r="UH718" s="150"/>
      <c r="UI718" s="150"/>
      <c r="UJ718" s="150"/>
      <c r="UK718" s="150"/>
      <c r="UL718" s="150"/>
      <c r="UM718" s="150"/>
      <c r="UN718" s="150"/>
      <c r="UO718" s="150"/>
      <c r="UP718" s="150"/>
      <c r="UQ718" s="150"/>
      <c r="UR718" s="150"/>
      <c r="US718" s="150"/>
      <c r="UT718" s="150"/>
      <c r="UU718" s="150"/>
      <c r="UV718" s="150"/>
      <c r="UW718" s="150"/>
      <c r="UX718" s="150"/>
      <c r="UY718" s="150"/>
      <c r="UZ718" s="150"/>
      <c r="VA718" s="150"/>
      <c r="VB718" s="150"/>
      <c r="VC718" s="150"/>
      <c r="VD718" s="150"/>
      <c r="VE718" s="150"/>
      <c r="VF718" s="150"/>
      <c r="VG718" s="150"/>
      <c r="VH718" s="150"/>
      <c r="VI718" s="150"/>
      <c r="VJ718" s="150"/>
      <c r="VK718" s="150"/>
      <c r="VL718" s="150"/>
      <c r="VM718" s="150"/>
      <c r="VN718" s="150"/>
      <c r="VO718" s="150"/>
      <c r="VP718" s="150"/>
      <c r="VQ718" s="150"/>
      <c r="VR718" s="150"/>
      <c r="VS718" s="150"/>
      <c r="VT718" s="150"/>
      <c r="VU718" s="150"/>
      <c r="VV718" s="150"/>
      <c r="VW718" s="150"/>
      <c r="VX718" s="150"/>
      <c r="VY718" s="150"/>
      <c r="VZ718" s="150"/>
      <c r="WA718" s="150"/>
      <c r="WB718" s="150"/>
      <c r="WC718" s="150"/>
      <c r="WD718" s="150"/>
      <c r="WE718" s="150"/>
      <c r="WF718" s="150"/>
      <c r="WG718" s="150"/>
      <c r="WH718" s="150"/>
      <c r="WI718" s="150"/>
      <c r="WJ718" s="150"/>
      <c r="WK718" s="150"/>
      <c r="WL718" s="150"/>
      <c r="WM718" s="150"/>
      <c r="WN718" s="150"/>
      <c r="WO718" s="150"/>
      <c r="WP718" s="150"/>
      <c r="WQ718" s="150"/>
      <c r="WR718" s="150"/>
      <c r="WS718" s="150"/>
      <c r="WT718" s="150"/>
      <c r="WU718" s="150"/>
      <c r="WV718" s="150"/>
      <c r="WW718" s="150"/>
      <c r="WX718" s="150"/>
      <c r="WY718" s="150"/>
      <c r="WZ718" s="150"/>
      <c r="XA718" s="150"/>
      <c r="XB718" s="150"/>
      <c r="XC718" s="150"/>
      <c r="XD718" s="150"/>
      <c r="XE718" s="150"/>
      <c r="XF718" s="150"/>
      <c r="XG718" s="150"/>
      <c r="XH718" s="150"/>
      <c r="XI718" s="150"/>
      <c r="XJ718" s="150"/>
      <c r="XK718" s="150"/>
      <c r="XL718" s="150"/>
      <c r="XM718" s="150"/>
      <c r="XN718" s="150"/>
      <c r="XO718" s="150"/>
      <c r="XP718" s="150"/>
      <c r="XQ718" s="150"/>
      <c r="XR718" s="150"/>
      <c r="XS718" s="150"/>
      <c r="XT718" s="150"/>
      <c r="XU718" s="150"/>
      <c r="XV718" s="150"/>
      <c r="XW718" s="150"/>
      <c r="XX718" s="150"/>
      <c r="XY718" s="150"/>
      <c r="XZ718" s="150"/>
      <c r="YA718" s="150"/>
      <c r="YB718" s="150"/>
      <c r="YC718" s="150"/>
      <c r="YD718" s="150"/>
      <c r="YE718" s="150"/>
      <c r="YF718" s="150"/>
      <c r="YG718" s="150"/>
      <c r="YH718" s="150"/>
      <c r="YI718" s="150"/>
      <c r="YJ718" s="150"/>
      <c r="YK718" s="150"/>
      <c r="YL718" s="150"/>
      <c r="YM718" s="150"/>
      <c r="YN718" s="150"/>
      <c r="YO718" s="150"/>
      <c r="YP718" s="150"/>
      <c r="YQ718" s="150"/>
      <c r="YR718" s="150"/>
      <c r="YS718" s="150"/>
      <c r="YT718" s="150"/>
      <c r="YU718" s="150"/>
      <c r="YV718" s="150"/>
      <c r="YW718" s="150"/>
      <c r="YX718" s="150"/>
      <c r="YY718" s="150"/>
      <c r="YZ718" s="150"/>
      <c r="ZA718" s="150"/>
      <c r="ZB718" s="150"/>
      <c r="ZC718" s="150"/>
      <c r="ZD718" s="150"/>
      <c r="ZE718" s="150"/>
      <c r="ZF718" s="150"/>
      <c r="ZG718" s="150"/>
      <c r="ZH718" s="150"/>
      <c r="ZI718" s="150"/>
      <c r="ZJ718" s="150"/>
      <c r="ZK718" s="150"/>
      <c r="ZL718" s="150"/>
      <c r="ZM718" s="150"/>
      <c r="ZN718" s="150"/>
      <c r="ZO718" s="150"/>
      <c r="ZP718" s="150"/>
      <c r="ZQ718" s="150"/>
      <c r="ZR718" s="150"/>
      <c r="ZS718" s="150"/>
      <c r="ZT718" s="150"/>
      <c r="ZU718" s="150"/>
      <c r="ZV718" s="150"/>
      <c r="ZW718" s="150"/>
      <c r="ZX718" s="150"/>
      <c r="ZY718" s="150"/>
      <c r="ZZ718" s="150"/>
      <c r="AAA718" s="150"/>
      <c r="AAB718" s="150"/>
      <c r="AAC718" s="150"/>
      <c r="AAD718" s="150"/>
      <c r="AAE718" s="150"/>
      <c r="AAF718" s="150"/>
      <c r="AAG718" s="150"/>
      <c r="AAH718" s="150"/>
      <c r="AAI718" s="150"/>
      <c r="AAJ718" s="150"/>
      <c r="AAK718" s="150"/>
      <c r="AAL718" s="150"/>
      <c r="AAM718" s="150"/>
      <c r="AAN718" s="150"/>
      <c r="AAO718" s="150"/>
      <c r="AAP718" s="150"/>
      <c r="AAQ718" s="150"/>
      <c r="AAR718" s="150"/>
      <c r="AAS718" s="150"/>
      <c r="AAT718" s="150"/>
      <c r="AAU718" s="150"/>
      <c r="AAV718" s="150"/>
      <c r="AAW718" s="150"/>
      <c r="AAX718" s="150"/>
      <c r="AAY718" s="150"/>
      <c r="AAZ718" s="150"/>
      <c r="ABA718" s="150"/>
      <c r="ABB718" s="150"/>
      <c r="ABC718" s="150"/>
      <c r="ABD718" s="150"/>
      <c r="ABE718" s="150"/>
      <c r="ABF718" s="150"/>
      <c r="ABG718" s="150"/>
      <c r="ABH718" s="150"/>
      <c r="ABI718" s="150"/>
      <c r="ABJ718" s="150"/>
      <c r="ABK718" s="150"/>
      <c r="ABL718" s="150"/>
      <c r="ABM718" s="150"/>
      <c r="ABN718" s="150"/>
      <c r="ABO718" s="150"/>
      <c r="ABP718" s="150"/>
      <c r="ABQ718" s="150"/>
      <c r="ABR718" s="150"/>
      <c r="ABS718" s="150"/>
      <c r="ABT718" s="150"/>
      <c r="ABU718" s="150"/>
      <c r="ABV718" s="150"/>
      <c r="ABW718" s="150"/>
      <c r="ABX718" s="150"/>
      <c r="ABY718" s="150"/>
      <c r="ABZ718" s="150"/>
      <c r="ACA718" s="150"/>
      <c r="ACB718" s="150"/>
      <c r="ACC718" s="150"/>
      <c r="ACD718" s="150"/>
      <c r="ACE718" s="150"/>
      <c r="ACF718" s="150"/>
      <c r="ACG718" s="150"/>
      <c r="ACH718" s="150"/>
      <c r="ACI718" s="150"/>
      <c r="ACJ718" s="150"/>
      <c r="ACK718" s="150"/>
      <c r="ACL718" s="150"/>
      <c r="ACM718" s="150"/>
      <c r="ACN718" s="150"/>
      <c r="ACO718" s="150"/>
      <c r="ACP718" s="150"/>
      <c r="ACQ718" s="150"/>
      <c r="ACR718" s="150"/>
      <c r="ACS718" s="150"/>
      <c r="ACT718" s="150"/>
      <c r="ACU718" s="150"/>
      <c r="ACV718" s="150"/>
      <c r="ACW718" s="150"/>
      <c r="ACX718" s="150"/>
      <c r="ACY718" s="150"/>
      <c r="ACZ718" s="150"/>
      <c r="ADA718" s="150"/>
      <c r="ADB718" s="150"/>
      <c r="ADC718" s="150"/>
      <c r="ADD718" s="150"/>
      <c r="ADE718" s="150"/>
      <c r="ADF718" s="150"/>
      <c r="ADG718" s="150"/>
      <c r="ADH718" s="150"/>
      <c r="ADI718" s="150"/>
      <c r="ADJ718" s="150"/>
      <c r="ADK718" s="150"/>
      <c r="ADL718" s="150"/>
      <c r="ADM718" s="150"/>
      <c r="ADN718" s="150"/>
      <c r="ADO718" s="150"/>
      <c r="ADP718" s="150"/>
      <c r="ADQ718" s="150"/>
      <c r="ADR718" s="150"/>
      <c r="ADS718" s="150"/>
      <c r="ADT718" s="150"/>
      <c r="ADU718" s="150"/>
      <c r="ADV718" s="150"/>
      <c r="ADW718" s="150"/>
      <c r="ADX718" s="150"/>
      <c r="ADY718" s="150"/>
      <c r="ADZ718" s="150"/>
      <c r="AEA718" s="150"/>
      <c r="AEB718" s="150"/>
      <c r="AEC718" s="150"/>
      <c r="AED718" s="150"/>
      <c r="AEE718" s="150"/>
      <c r="AEF718" s="150"/>
      <c r="AEG718" s="150"/>
      <c r="AEH718" s="150"/>
      <c r="AEI718" s="150"/>
      <c r="AEJ718" s="150"/>
      <c r="AEK718" s="150"/>
      <c r="AEL718" s="150"/>
      <c r="AEM718" s="150"/>
      <c r="AEN718" s="150"/>
      <c r="AEO718" s="150"/>
      <c r="AEP718" s="150"/>
      <c r="AEQ718" s="150"/>
      <c r="AER718" s="150"/>
      <c r="AES718" s="150"/>
      <c r="AET718" s="150"/>
      <c r="AEU718" s="150"/>
      <c r="AEV718" s="150"/>
      <c r="AEW718" s="150"/>
      <c r="AEX718" s="150"/>
      <c r="AEY718" s="150"/>
      <c r="AEZ718" s="150"/>
      <c r="AFA718" s="150"/>
      <c r="AFB718" s="150"/>
      <c r="AFC718" s="150"/>
      <c r="AFD718" s="150"/>
      <c r="AFE718" s="150"/>
      <c r="AFF718" s="150"/>
      <c r="AFG718" s="150"/>
      <c r="AFH718" s="150"/>
      <c r="AFI718" s="150"/>
      <c r="AFJ718" s="150"/>
      <c r="AFK718" s="150"/>
      <c r="AFL718" s="150"/>
      <c r="AFM718" s="150"/>
      <c r="AFN718" s="150"/>
      <c r="AFO718" s="150"/>
      <c r="AFP718" s="150"/>
      <c r="AFQ718" s="150"/>
      <c r="AFR718" s="150"/>
      <c r="AFS718" s="150"/>
      <c r="AFT718" s="150"/>
      <c r="AFU718" s="150"/>
      <c r="AFV718" s="150"/>
      <c r="AFW718" s="150"/>
      <c r="AFX718" s="150"/>
      <c r="AFY718" s="150"/>
      <c r="AFZ718" s="150"/>
      <c r="AGA718" s="150"/>
      <c r="AGB718" s="150"/>
      <c r="AGC718" s="150"/>
      <c r="AGD718" s="150"/>
      <c r="AGE718" s="150"/>
      <c r="AGF718" s="150"/>
      <c r="AGG718" s="150"/>
      <c r="AGH718" s="150"/>
      <c r="AGI718" s="150"/>
      <c r="AGJ718" s="150"/>
      <c r="AGK718" s="150"/>
      <c r="AGL718" s="150"/>
      <c r="AGM718" s="150"/>
      <c r="AGN718" s="150"/>
      <c r="AGO718" s="150"/>
      <c r="AGP718" s="150"/>
      <c r="AGQ718" s="150"/>
      <c r="AGR718" s="150"/>
      <c r="AGS718" s="150"/>
      <c r="AGT718" s="150"/>
      <c r="AGU718" s="150"/>
      <c r="AGV718" s="150"/>
      <c r="AGW718" s="150"/>
      <c r="AGX718" s="150"/>
      <c r="AGY718" s="150"/>
      <c r="AGZ718" s="150"/>
      <c r="AHA718" s="150"/>
      <c r="AHB718" s="150"/>
      <c r="AHC718" s="150"/>
      <c r="AHD718" s="150"/>
      <c r="AHE718" s="150"/>
      <c r="AHF718" s="150"/>
      <c r="AHG718" s="150"/>
      <c r="AHH718" s="150"/>
      <c r="AHI718" s="150"/>
      <c r="AHJ718" s="150"/>
      <c r="AHK718" s="150"/>
      <c r="AHL718" s="150"/>
      <c r="AHM718" s="150"/>
      <c r="AHN718" s="150"/>
      <c r="AHO718" s="150"/>
      <c r="AHP718" s="150"/>
      <c r="AHQ718" s="150"/>
      <c r="AHR718" s="150"/>
      <c r="AHS718" s="150"/>
      <c r="AHT718" s="150"/>
      <c r="AHU718" s="150"/>
      <c r="AHV718" s="150"/>
      <c r="AHW718" s="150"/>
      <c r="AHX718" s="150"/>
      <c r="AHY718" s="150"/>
      <c r="AHZ718" s="150"/>
      <c r="AIA718" s="150"/>
      <c r="AIB718" s="150"/>
      <c r="AIC718" s="150"/>
      <c r="AID718" s="150"/>
      <c r="AIE718" s="150"/>
      <c r="AIF718" s="150"/>
      <c r="AIG718" s="150"/>
      <c r="AIH718" s="150"/>
      <c r="AII718" s="150"/>
      <c r="AIJ718" s="150"/>
      <c r="AIK718" s="150"/>
      <c r="AIL718" s="150"/>
      <c r="AIM718" s="150"/>
      <c r="AIN718" s="150"/>
      <c r="AIO718" s="150"/>
      <c r="AIP718" s="150"/>
      <c r="AIQ718" s="150"/>
      <c r="AIR718" s="150"/>
      <c r="AIS718" s="150"/>
      <c r="AIT718" s="150"/>
      <c r="AIU718" s="150"/>
      <c r="AIV718" s="150"/>
      <c r="AIW718" s="150"/>
      <c r="AIX718" s="150"/>
      <c r="AIY718" s="150"/>
      <c r="AIZ718" s="150"/>
      <c r="AJA718" s="150"/>
      <c r="AJB718" s="150"/>
      <c r="AJC718" s="150"/>
      <c r="AJD718" s="150"/>
      <c r="AJE718" s="150"/>
      <c r="AJF718" s="150"/>
      <c r="AJG718" s="150"/>
      <c r="AJH718" s="150"/>
      <c r="AJI718" s="150"/>
      <c r="AJJ718" s="150"/>
      <c r="AJK718" s="150"/>
      <c r="AJL718" s="150"/>
      <c r="AJM718" s="150"/>
      <c r="AJN718" s="150"/>
      <c r="AJO718" s="150"/>
      <c r="AJP718" s="150"/>
      <c r="AJQ718" s="150"/>
      <c r="AJR718" s="150"/>
      <c r="AJS718" s="150"/>
      <c r="AJT718" s="150"/>
      <c r="AJU718" s="150"/>
      <c r="AJV718" s="150"/>
      <c r="AJW718" s="150"/>
      <c r="AJX718" s="150"/>
      <c r="AJY718" s="150"/>
      <c r="AJZ718" s="150"/>
      <c r="AKA718" s="150"/>
      <c r="AKB718" s="150"/>
      <c r="AKC718" s="150"/>
      <c r="AKD718" s="150"/>
      <c r="AKE718" s="150"/>
      <c r="AKF718" s="150"/>
      <c r="AKG718" s="150"/>
      <c r="AKH718" s="150"/>
      <c r="AKI718" s="150"/>
      <c r="AKJ718" s="150"/>
      <c r="AKK718" s="150"/>
      <c r="AKL718" s="150"/>
      <c r="AKM718" s="150"/>
      <c r="AKN718" s="150"/>
      <c r="AKO718" s="150"/>
      <c r="AKP718" s="150"/>
      <c r="AKQ718" s="150"/>
      <c r="AKR718" s="150"/>
      <c r="AKS718" s="150"/>
      <c r="AKT718" s="150"/>
      <c r="AKU718" s="150"/>
      <c r="AKV718" s="150"/>
      <c r="AKW718" s="150"/>
      <c r="AKX718" s="150"/>
      <c r="AKY718" s="150"/>
      <c r="AKZ718" s="150"/>
      <c r="ALA718" s="150"/>
      <c r="ALB718" s="150"/>
      <c r="ALC718" s="150"/>
      <c r="ALD718" s="150"/>
      <c r="ALE718" s="150"/>
      <c r="ALF718" s="150"/>
      <c r="ALG718" s="150"/>
      <c r="ALH718" s="150"/>
      <c r="ALI718" s="150"/>
      <c r="ALJ718" s="150"/>
      <c r="ALK718" s="150"/>
      <c r="ALL718" s="150"/>
      <c r="ALM718" s="150"/>
      <c r="ALN718" s="150"/>
      <c r="ALO718" s="150"/>
      <c r="ALP718" s="150"/>
      <c r="ALQ718" s="150"/>
      <c r="ALR718" s="150"/>
      <c r="ALS718" s="150"/>
      <c r="ALT718" s="150"/>
      <c r="ALU718" s="150"/>
      <c r="ALV718" s="150"/>
      <c r="ALW718" s="150"/>
      <c r="ALX718" s="150"/>
      <c r="ALY718" s="150"/>
      <c r="ALZ718" s="150"/>
      <c r="AMA718" s="150"/>
      <c r="AMB718" s="150"/>
      <c r="AMC718" s="150"/>
      <c r="AMD718" s="150"/>
      <c r="AME718" s="150"/>
      <c r="AMF718" s="150"/>
      <c r="AMG718" s="150"/>
      <c r="AMH718" s="150"/>
      <c r="AMI718" s="150"/>
      <c r="AMJ718" s="150"/>
      <c r="AMK718" s="150"/>
      <c r="AML718" s="559"/>
    </row>
    <row r="719" spans="1:1026" s="155" customFormat="1" x14ac:dyDescent="0.25">
      <c r="A719" s="295" t="s">
        <v>1821</v>
      </c>
      <c r="B719" s="257">
        <v>719</v>
      </c>
      <c r="C719" s="295" t="s">
        <v>27546</v>
      </c>
      <c r="D719" s="295" t="s">
        <v>3887</v>
      </c>
      <c r="E719" s="295"/>
      <c r="F719" s="299">
        <v>4</v>
      </c>
      <c r="G719" s="299">
        <v>4</v>
      </c>
      <c r="H719" s="299">
        <v>4</v>
      </c>
      <c r="I719" s="489" t="s">
        <v>750</v>
      </c>
      <c r="J719" s="296"/>
      <c r="K719" s="296"/>
      <c r="L719" s="296"/>
      <c r="M719" s="296"/>
      <c r="N719" s="296"/>
      <c r="O719" s="296"/>
      <c r="P719" s="296"/>
      <c r="Q719" s="296"/>
      <c r="R719" s="296"/>
      <c r="S719" s="296"/>
      <c r="T719" s="296"/>
      <c r="U719" s="296"/>
      <c r="V719" s="296"/>
      <c r="W719" s="283">
        <f t="shared" si="323"/>
        <v>100</v>
      </c>
      <c r="X719" s="283">
        <f t="shared" si="324"/>
        <v>100</v>
      </c>
      <c r="Y719" s="283">
        <f t="shared" si="318"/>
        <v>100</v>
      </c>
      <c r="Z719" s="283">
        <f t="shared" si="325"/>
        <v>100</v>
      </c>
      <c r="AA719" s="283">
        <f t="shared" si="326"/>
        <v>100</v>
      </c>
      <c r="AB719" s="287">
        <f t="shared" si="327"/>
        <v>100</v>
      </c>
      <c r="AC719" s="287">
        <f t="shared" si="328"/>
        <v>100</v>
      </c>
      <c r="AD719" s="287">
        <f t="shared" si="329"/>
        <v>100</v>
      </c>
      <c r="AE719" s="284">
        <f t="shared" si="322"/>
        <v>100</v>
      </c>
      <c r="AF719" s="284">
        <f t="shared" si="321"/>
        <v>100</v>
      </c>
      <c r="AG719" s="268">
        <f t="shared" si="316"/>
        <v>100</v>
      </c>
      <c r="AH719" s="268">
        <f t="shared" si="319"/>
        <v>100</v>
      </c>
      <c r="AI719" s="268">
        <f t="shared" si="317"/>
        <v>100</v>
      </c>
      <c r="AJ719" s="268">
        <f t="shared" si="320"/>
        <v>100</v>
      </c>
      <c r="AK719" s="489" t="s">
        <v>750</v>
      </c>
      <c r="AL719" s="299"/>
      <c r="AM719" s="299"/>
      <c r="AN719" s="499"/>
      <c r="AO719" s="296"/>
      <c r="AP719" s="296"/>
      <c r="AQ719" s="295"/>
      <c r="AR719" s="356" t="s">
        <v>6231</v>
      </c>
      <c r="AS719" s="356"/>
      <c r="AT719" s="295"/>
      <c r="AU719" s="295"/>
      <c r="AW719" s="150"/>
      <c r="AX719" s="150"/>
      <c r="AY719" s="150"/>
      <c r="AZ719" s="150"/>
      <c r="BA719" s="150"/>
      <c r="BB719" s="150"/>
      <c r="BC719" s="150"/>
      <c r="BD719" s="150"/>
      <c r="BE719" s="150"/>
      <c r="BF719" s="150"/>
      <c r="BG719" s="150"/>
      <c r="BH719" s="150"/>
      <c r="BI719" s="150"/>
      <c r="BJ719" s="150"/>
      <c r="BK719" s="150"/>
      <c r="BL719" s="150"/>
      <c r="BM719" s="150"/>
      <c r="BN719" s="150"/>
      <c r="BO719" s="150"/>
      <c r="BP719" s="150"/>
      <c r="BQ719" s="150"/>
      <c r="BR719" s="150"/>
      <c r="BS719" s="150"/>
      <c r="BT719" s="150"/>
      <c r="BU719" s="150"/>
      <c r="BV719" s="150"/>
      <c r="BW719" s="150"/>
      <c r="BX719" s="150"/>
      <c r="BY719" s="150"/>
      <c r="BZ719" s="150"/>
      <c r="CA719" s="150"/>
      <c r="CB719" s="150"/>
      <c r="CC719" s="150"/>
      <c r="CD719" s="150"/>
      <c r="CE719" s="150"/>
      <c r="CF719" s="150"/>
      <c r="CG719" s="150"/>
      <c r="CH719" s="150"/>
      <c r="CI719" s="150"/>
      <c r="CJ719" s="150"/>
      <c r="CK719" s="150"/>
      <c r="CL719" s="150"/>
      <c r="CM719" s="150"/>
      <c r="CN719" s="150"/>
      <c r="CO719" s="150"/>
      <c r="CP719" s="150"/>
      <c r="CQ719" s="150"/>
      <c r="CR719" s="150"/>
      <c r="CS719" s="150"/>
      <c r="CT719" s="150"/>
      <c r="CU719" s="150"/>
      <c r="CV719" s="150"/>
      <c r="CW719" s="150"/>
      <c r="CX719" s="150"/>
      <c r="CY719" s="150"/>
      <c r="CZ719" s="150"/>
      <c r="DA719" s="150"/>
      <c r="DB719" s="150"/>
      <c r="DC719" s="150"/>
      <c r="DD719" s="150"/>
      <c r="DE719" s="150"/>
      <c r="DF719" s="150"/>
      <c r="DG719" s="150"/>
      <c r="DH719" s="150"/>
      <c r="DI719" s="150"/>
      <c r="DJ719" s="150"/>
      <c r="DK719" s="150"/>
      <c r="DL719" s="150"/>
      <c r="DM719" s="150"/>
      <c r="DN719" s="150"/>
      <c r="DO719" s="150"/>
      <c r="DP719" s="150"/>
      <c r="DQ719" s="150"/>
      <c r="DR719" s="150"/>
      <c r="DS719" s="150"/>
      <c r="DT719" s="150"/>
      <c r="DU719" s="150"/>
      <c r="DV719" s="150"/>
      <c r="DW719" s="150"/>
      <c r="DX719" s="150"/>
      <c r="DY719" s="150"/>
      <c r="DZ719" s="150"/>
      <c r="EA719" s="150"/>
      <c r="EB719" s="150"/>
      <c r="EC719" s="150"/>
      <c r="ED719" s="150"/>
      <c r="EE719" s="150"/>
      <c r="EF719" s="150"/>
      <c r="EG719" s="150"/>
      <c r="EH719" s="150"/>
      <c r="EI719" s="150"/>
      <c r="EJ719" s="150"/>
      <c r="EK719" s="150"/>
      <c r="EL719" s="150"/>
      <c r="EM719" s="150"/>
      <c r="EN719" s="150"/>
      <c r="EO719" s="150"/>
      <c r="EP719" s="150"/>
      <c r="EQ719" s="150"/>
      <c r="ER719" s="150"/>
      <c r="ES719" s="150"/>
      <c r="ET719" s="150"/>
      <c r="EU719" s="150"/>
      <c r="EV719" s="150"/>
      <c r="EW719" s="150"/>
      <c r="EX719" s="150"/>
      <c r="EY719" s="150"/>
      <c r="EZ719" s="150"/>
      <c r="FA719" s="150"/>
      <c r="FB719" s="150"/>
      <c r="FC719" s="150"/>
      <c r="FD719" s="150"/>
      <c r="FE719" s="150"/>
      <c r="FF719" s="150"/>
      <c r="FG719" s="150"/>
      <c r="FH719" s="150"/>
      <c r="FI719" s="150"/>
      <c r="FJ719" s="150"/>
      <c r="FK719" s="150"/>
      <c r="FL719" s="150"/>
      <c r="FM719" s="150"/>
      <c r="FN719" s="150"/>
      <c r="FO719" s="150"/>
      <c r="FP719" s="150"/>
      <c r="FQ719" s="150"/>
      <c r="FR719" s="150"/>
      <c r="FS719" s="150"/>
      <c r="FT719" s="150"/>
      <c r="FU719" s="150"/>
      <c r="FV719" s="150"/>
      <c r="FW719" s="150"/>
      <c r="FX719" s="150"/>
      <c r="FY719" s="150"/>
      <c r="FZ719" s="150"/>
      <c r="GA719" s="150"/>
      <c r="GB719" s="150"/>
      <c r="GC719" s="150"/>
      <c r="GD719" s="150"/>
      <c r="GE719" s="150"/>
      <c r="GF719" s="150"/>
      <c r="GG719" s="150"/>
      <c r="GH719" s="150"/>
      <c r="GI719" s="150"/>
      <c r="GJ719" s="150"/>
      <c r="GK719" s="150"/>
      <c r="GL719" s="150"/>
      <c r="GM719" s="150"/>
      <c r="GN719" s="150"/>
      <c r="GO719" s="150"/>
      <c r="GP719" s="150"/>
      <c r="GQ719" s="150"/>
      <c r="GR719" s="150"/>
      <c r="GS719" s="150"/>
      <c r="GT719" s="150"/>
      <c r="GU719" s="150"/>
      <c r="GV719" s="150"/>
      <c r="GW719" s="150"/>
      <c r="GX719" s="150"/>
      <c r="GY719" s="150"/>
      <c r="GZ719" s="150"/>
      <c r="HA719" s="150"/>
      <c r="HB719" s="150"/>
      <c r="HC719" s="150"/>
      <c r="HD719" s="150"/>
      <c r="HE719" s="150"/>
      <c r="HF719" s="150"/>
      <c r="HG719" s="150"/>
      <c r="HH719" s="150"/>
      <c r="HI719" s="150"/>
      <c r="HJ719" s="150"/>
      <c r="HK719" s="150"/>
      <c r="HL719" s="150"/>
      <c r="HM719" s="150"/>
      <c r="HN719" s="150"/>
      <c r="HO719" s="150"/>
      <c r="HP719" s="150"/>
      <c r="HQ719" s="150"/>
      <c r="HR719" s="150"/>
      <c r="HS719" s="150"/>
      <c r="HT719" s="150"/>
      <c r="HU719" s="150"/>
      <c r="HV719" s="150"/>
      <c r="HW719" s="150"/>
      <c r="HX719" s="150"/>
      <c r="HY719" s="150"/>
      <c r="HZ719" s="150"/>
      <c r="IA719" s="150"/>
      <c r="IB719" s="150"/>
      <c r="IC719" s="150"/>
      <c r="ID719" s="150"/>
      <c r="IE719" s="150"/>
      <c r="IF719" s="150"/>
      <c r="IG719" s="150"/>
      <c r="IH719" s="150"/>
      <c r="II719" s="150"/>
      <c r="IJ719" s="150"/>
      <c r="IK719" s="150"/>
      <c r="IL719" s="150"/>
      <c r="IM719" s="150"/>
      <c r="IN719" s="150"/>
      <c r="IO719" s="150"/>
      <c r="IP719" s="150"/>
      <c r="IQ719" s="150"/>
      <c r="IR719" s="150"/>
      <c r="IS719" s="150"/>
      <c r="IT719" s="150"/>
      <c r="IU719" s="150"/>
      <c r="IV719" s="150"/>
      <c r="IW719" s="150"/>
      <c r="IX719" s="150"/>
      <c r="IY719" s="150"/>
      <c r="IZ719" s="150"/>
      <c r="JA719" s="150"/>
      <c r="JB719" s="150"/>
      <c r="JC719" s="150"/>
      <c r="JD719" s="150"/>
      <c r="JE719" s="150"/>
      <c r="JF719" s="150"/>
      <c r="JG719" s="150"/>
      <c r="JH719" s="150"/>
      <c r="JI719" s="150"/>
      <c r="JJ719" s="150"/>
      <c r="JK719" s="150"/>
      <c r="JL719" s="150"/>
      <c r="JM719" s="150"/>
      <c r="JN719" s="150"/>
      <c r="JO719" s="150"/>
      <c r="JP719" s="150"/>
      <c r="JQ719" s="150"/>
      <c r="JR719" s="150"/>
      <c r="JS719" s="150"/>
      <c r="JT719" s="150"/>
      <c r="JU719" s="150"/>
      <c r="JV719" s="150"/>
      <c r="JW719" s="150"/>
      <c r="JX719" s="150"/>
      <c r="JY719" s="150"/>
      <c r="JZ719" s="150"/>
      <c r="KA719" s="150"/>
      <c r="KB719" s="150"/>
      <c r="KC719" s="150"/>
      <c r="KD719" s="150"/>
      <c r="KE719" s="150"/>
      <c r="KF719" s="150"/>
      <c r="KG719" s="150"/>
      <c r="KH719" s="150"/>
      <c r="KI719" s="150"/>
      <c r="KJ719" s="150"/>
      <c r="KK719" s="150"/>
      <c r="KL719" s="150"/>
      <c r="KM719" s="150"/>
      <c r="KN719" s="150"/>
      <c r="KO719" s="150"/>
      <c r="KP719" s="150"/>
      <c r="KQ719" s="150"/>
      <c r="KR719" s="150"/>
      <c r="KS719" s="150"/>
      <c r="KT719" s="150"/>
      <c r="KU719" s="150"/>
      <c r="KV719" s="150"/>
      <c r="KW719" s="150"/>
      <c r="KX719" s="150"/>
      <c r="KY719" s="150"/>
      <c r="KZ719" s="150"/>
      <c r="LA719" s="150"/>
      <c r="LB719" s="150"/>
      <c r="LC719" s="150"/>
      <c r="LD719" s="150"/>
      <c r="LE719" s="150"/>
      <c r="LF719" s="150"/>
      <c r="LG719" s="150"/>
      <c r="LH719" s="150"/>
      <c r="LI719" s="150"/>
      <c r="LJ719" s="150"/>
      <c r="LK719" s="150"/>
      <c r="LL719" s="150"/>
      <c r="LM719" s="150"/>
      <c r="LN719" s="150"/>
      <c r="LO719" s="150"/>
      <c r="LP719" s="150"/>
      <c r="LQ719" s="150"/>
      <c r="LR719" s="150"/>
      <c r="LS719" s="150"/>
      <c r="LT719" s="150"/>
      <c r="LU719" s="150"/>
      <c r="LV719" s="150"/>
      <c r="LW719" s="150"/>
      <c r="LX719" s="150"/>
      <c r="LY719" s="150"/>
      <c r="LZ719" s="150"/>
      <c r="MA719" s="150"/>
      <c r="MB719" s="150"/>
      <c r="MC719" s="150"/>
      <c r="MD719" s="150"/>
      <c r="ME719" s="150"/>
      <c r="MF719" s="150"/>
      <c r="MG719" s="150"/>
      <c r="MH719" s="150"/>
      <c r="MI719" s="150"/>
      <c r="MJ719" s="150"/>
      <c r="MK719" s="150"/>
      <c r="ML719" s="150"/>
      <c r="MM719" s="150"/>
      <c r="MN719" s="150"/>
      <c r="MO719" s="150"/>
      <c r="MP719" s="150"/>
      <c r="MQ719" s="150"/>
      <c r="MR719" s="150"/>
      <c r="MS719" s="150"/>
      <c r="MT719" s="150"/>
      <c r="MU719" s="150"/>
      <c r="MV719" s="150"/>
      <c r="MW719" s="150"/>
      <c r="MX719" s="150"/>
      <c r="MY719" s="150"/>
      <c r="MZ719" s="150"/>
      <c r="NA719" s="150"/>
      <c r="NB719" s="150"/>
      <c r="NC719" s="150"/>
      <c r="ND719" s="150"/>
      <c r="NE719" s="150"/>
      <c r="NF719" s="150"/>
      <c r="NG719" s="150"/>
      <c r="NH719" s="150"/>
      <c r="NI719" s="150"/>
      <c r="NJ719" s="150"/>
      <c r="NK719" s="150"/>
      <c r="NL719" s="150"/>
      <c r="NM719" s="150"/>
      <c r="NN719" s="150"/>
      <c r="NO719" s="150"/>
      <c r="NP719" s="150"/>
      <c r="NQ719" s="150"/>
      <c r="NR719" s="150"/>
      <c r="NS719" s="150"/>
      <c r="NT719" s="150"/>
      <c r="NU719" s="150"/>
      <c r="NV719" s="150"/>
      <c r="NW719" s="150"/>
      <c r="NX719" s="150"/>
      <c r="NY719" s="150"/>
      <c r="NZ719" s="150"/>
      <c r="OA719" s="150"/>
      <c r="OB719" s="150"/>
      <c r="OC719" s="150"/>
      <c r="OD719" s="150"/>
      <c r="OE719" s="150"/>
      <c r="OF719" s="150"/>
      <c r="OG719" s="150"/>
      <c r="OH719" s="150"/>
      <c r="OI719" s="150"/>
      <c r="OJ719" s="150"/>
      <c r="OK719" s="150"/>
      <c r="OL719" s="150"/>
      <c r="OM719" s="150"/>
      <c r="ON719" s="150"/>
      <c r="OO719" s="150"/>
      <c r="OP719" s="150"/>
      <c r="OQ719" s="150"/>
      <c r="OR719" s="150"/>
      <c r="OS719" s="150"/>
      <c r="OT719" s="150"/>
      <c r="OU719" s="150"/>
      <c r="OV719" s="150"/>
      <c r="OW719" s="150"/>
      <c r="OX719" s="150"/>
      <c r="OY719" s="150"/>
      <c r="OZ719" s="150"/>
      <c r="PA719" s="150"/>
      <c r="PB719" s="150"/>
      <c r="PC719" s="150"/>
      <c r="PD719" s="150"/>
      <c r="PE719" s="150"/>
      <c r="PF719" s="150"/>
      <c r="PG719" s="150"/>
      <c r="PH719" s="150"/>
      <c r="PI719" s="150"/>
      <c r="PJ719" s="150"/>
      <c r="PK719" s="150"/>
      <c r="PL719" s="150"/>
      <c r="PM719" s="150"/>
      <c r="PN719" s="150"/>
      <c r="PO719" s="150"/>
      <c r="PP719" s="150"/>
      <c r="PQ719" s="150"/>
      <c r="PR719" s="150"/>
      <c r="PS719" s="150"/>
      <c r="PT719" s="150"/>
      <c r="PU719" s="150"/>
      <c r="PV719" s="150"/>
      <c r="PW719" s="150"/>
      <c r="PX719" s="150"/>
      <c r="PY719" s="150"/>
      <c r="PZ719" s="150"/>
      <c r="QA719" s="150"/>
      <c r="QB719" s="150"/>
      <c r="QC719" s="150"/>
      <c r="QD719" s="150"/>
      <c r="QE719" s="150"/>
      <c r="QF719" s="150"/>
      <c r="QG719" s="150"/>
      <c r="QH719" s="150"/>
      <c r="QI719" s="150"/>
      <c r="QJ719" s="150"/>
      <c r="QK719" s="150"/>
      <c r="QL719" s="150"/>
      <c r="QM719" s="150"/>
      <c r="QN719" s="150"/>
      <c r="QO719" s="150"/>
      <c r="QP719" s="150"/>
      <c r="QQ719" s="150"/>
      <c r="QR719" s="150"/>
      <c r="QS719" s="150"/>
      <c r="QT719" s="150"/>
      <c r="QU719" s="150"/>
      <c r="QV719" s="150"/>
      <c r="QW719" s="150"/>
      <c r="QX719" s="150"/>
      <c r="QY719" s="150"/>
      <c r="QZ719" s="150"/>
      <c r="RA719" s="150"/>
      <c r="RB719" s="150"/>
      <c r="RC719" s="150"/>
      <c r="RD719" s="150"/>
      <c r="RE719" s="150"/>
      <c r="RF719" s="150"/>
      <c r="RG719" s="150"/>
      <c r="RH719" s="150"/>
      <c r="RI719" s="150"/>
      <c r="RJ719" s="150"/>
      <c r="RK719" s="150"/>
      <c r="RL719" s="150"/>
      <c r="RM719" s="150"/>
      <c r="RN719" s="150"/>
      <c r="RO719" s="150"/>
      <c r="RP719" s="150"/>
      <c r="RQ719" s="150"/>
      <c r="RR719" s="150"/>
      <c r="RS719" s="150"/>
      <c r="RT719" s="150"/>
      <c r="RU719" s="150"/>
      <c r="RV719" s="150"/>
      <c r="RW719" s="150"/>
      <c r="RX719" s="150"/>
      <c r="RY719" s="150"/>
      <c r="RZ719" s="150"/>
      <c r="SA719" s="150"/>
      <c r="SB719" s="150"/>
      <c r="SC719" s="150"/>
      <c r="SD719" s="150"/>
      <c r="SE719" s="150"/>
      <c r="SF719" s="150"/>
      <c r="SG719" s="150"/>
      <c r="SH719" s="150"/>
      <c r="SI719" s="150"/>
      <c r="SJ719" s="150"/>
      <c r="SK719" s="150"/>
      <c r="SL719" s="150"/>
      <c r="SM719" s="150"/>
      <c r="SN719" s="150"/>
      <c r="SO719" s="150"/>
      <c r="SP719" s="150"/>
      <c r="SQ719" s="150"/>
      <c r="SR719" s="150"/>
      <c r="SS719" s="150"/>
      <c r="ST719" s="150"/>
      <c r="SU719" s="150"/>
      <c r="SV719" s="150"/>
      <c r="SW719" s="150"/>
      <c r="SX719" s="150"/>
      <c r="SY719" s="150"/>
      <c r="SZ719" s="150"/>
      <c r="TA719" s="150"/>
      <c r="TB719" s="150"/>
      <c r="TC719" s="150"/>
      <c r="TD719" s="150"/>
      <c r="TE719" s="150"/>
      <c r="TF719" s="150"/>
      <c r="TG719" s="150"/>
      <c r="TH719" s="150"/>
      <c r="TI719" s="150"/>
      <c r="TJ719" s="150"/>
      <c r="TK719" s="150"/>
      <c r="TL719" s="150"/>
      <c r="TM719" s="150"/>
      <c r="TN719" s="150"/>
      <c r="TO719" s="150"/>
      <c r="TP719" s="150"/>
      <c r="TQ719" s="150"/>
      <c r="TR719" s="150"/>
      <c r="TS719" s="150"/>
      <c r="TT719" s="150"/>
      <c r="TU719" s="150"/>
      <c r="TV719" s="150"/>
      <c r="TW719" s="150"/>
      <c r="TX719" s="150"/>
      <c r="TY719" s="150"/>
      <c r="TZ719" s="150"/>
      <c r="UA719" s="150"/>
      <c r="UB719" s="150"/>
      <c r="UC719" s="150"/>
      <c r="UD719" s="150"/>
      <c r="UE719" s="150"/>
      <c r="UF719" s="150"/>
      <c r="UG719" s="150"/>
      <c r="UH719" s="150"/>
      <c r="UI719" s="150"/>
      <c r="UJ719" s="150"/>
      <c r="UK719" s="150"/>
      <c r="UL719" s="150"/>
      <c r="UM719" s="150"/>
      <c r="UN719" s="150"/>
      <c r="UO719" s="150"/>
      <c r="UP719" s="150"/>
      <c r="UQ719" s="150"/>
      <c r="UR719" s="150"/>
      <c r="US719" s="150"/>
      <c r="UT719" s="150"/>
      <c r="UU719" s="150"/>
      <c r="UV719" s="150"/>
      <c r="UW719" s="150"/>
      <c r="UX719" s="150"/>
      <c r="UY719" s="150"/>
      <c r="UZ719" s="150"/>
      <c r="VA719" s="150"/>
      <c r="VB719" s="150"/>
      <c r="VC719" s="150"/>
      <c r="VD719" s="150"/>
      <c r="VE719" s="150"/>
      <c r="VF719" s="150"/>
      <c r="VG719" s="150"/>
      <c r="VH719" s="150"/>
      <c r="VI719" s="150"/>
      <c r="VJ719" s="150"/>
      <c r="VK719" s="150"/>
      <c r="VL719" s="150"/>
      <c r="VM719" s="150"/>
      <c r="VN719" s="150"/>
      <c r="VO719" s="150"/>
      <c r="VP719" s="150"/>
      <c r="VQ719" s="150"/>
      <c r="VR719" s="150"/>
      <c r="VS719" s="150"/>
      <c r="VT719" s="150"/>
      <c r="VU719" s="150"/>
      <c r="VV719" s="150"/>
      <c r="VW719" s="150"/>
      <c r="VX719" s="150"/>
      <c r="VY719" s="150"/>
      <c r="VZ719" s="150"/>
      <c r="WA719" s="150"/>
      <c r="WB719" s="150"/>
      <c r="WC719" s="150"/>
      <c r="WD719" s="150"/>
      <c r="WE719" s="150"/>
      <c r="WF719" s="150"/>
      <c r="WG719" s="150"/>
      <c r="WH719" s="150"/>
      <c r="WI719" s="150"/>
      <c r="WJ719" s="150"/>
      <c r="WK719" s="150"/>
      <c r="WL719" s="150"/>
      <c r="WM719" s="150"/>
      <c r="WN719" s="150"/>
      <c r="WO719" s="150"/>
      <c r="WP719" s="150"/>
      <c r="WQ719" s="150"/>
      <c r="WR719" s="150"/>
      <c r="WS719" s="150"/>
      <c r="WT719" s="150"/>
      <c r="WU719" s="150"/>
      <c r="WV719" s="150"/>
      <c r="WW719" s="150"/>
      <c r="WX719" s="150"/>
      <c r="WY719" s="150"/>
      <c r="WZ719" s="150"/>
      <c r="XA719" s="150"/>
      <c r="XB719" s="150"/>
      <c r="XC719" s="150"/>
      <c r="XD719" s="150"/>
      <c r="XE719" s="150"/>
      <c r="XF719" s="150"/>
      <c r="XG719" s="150"/>
      <c r="XH719" s="150"/>
      <c r="XI719" s="150"/>
      <c r="XJ719" s="150"/>
      <c r="XK719" s="150"/>
      <c r="XL719" s="150"/>
      <c r="XM719" s="150"/>
      <c r="XN719" s="150"/>
      <c r="XO719" s="150"/>
      <c r="XP719" s="150"/>
      <c r="XQ719" s="150"/>
      <c r="XR719" s="150"/>
      <c r="XS719" s="150"/>
      <c r="XT719" s="150"/>
      <c r="XU719" s="150"/>
      <c r="XV719" s="150"/>
      <c r="XW719" s="150"/>
      <c r="XX719" s="150"/>
      <c r="XY719" s="150"/>
      <c r="XZ719" s="150"/>
      <c r="YA719" s="150"/>
      <c r="YB719" s="150"/>
      <c r="YC719" s="150"/>
      <c r="YD719" s="150"/>
      <c r="YE719" s="150"/>
      <c r="YF719" s="150"/>
      <c r="YG719" s="150"/>
      <c r="YH719" s="150"/>
      <c r="YI719" s="150"/>
      <c r="YJ719" s="150"/>
      <c r="YK719" s="150"/>
      <c r="YL719" s="150"/>
      <c r="YM719" s="150"/>
      <c r="YN719" s="150"/>
      <c r="YO719" s="150"/>
      <c r="YP719" s="150"/>
      <c r="YQ719" s="150"/>
      <c r="YR719" s="150"/>
      <c r="YS719" s="150"/>
      <c r="YT719" s="150"/>
      <c r="YU719" s="150"/>
      <c r="YV719" s="150"/>
      <c r="YW719" s="150"/>
      <c r="YX719" s="150"/>
      <c r="YY719" s="150"/>
      <c r="YZ719" s="150"/>
      <c r="ZA719" s="150"/>
      <c r="ZB719" s="150"/>
      <c r="ZC719" s="150"/>
      <c r="ZD719" s="150"/>
      <c r="ZE719" s="150"/>
      <c r="ZF719" s="150"/>
      <c r="ZG719" s="150"/>
      <c r="ZH719" s="150"/>
      <c r="ZI719" s="150"/>
      <c r="ZJ719" s="150"/>
      <c r="ZK719" s="150"/>
      <c r="ZL719" s="150"/>
      <c r="ZM719" s="150"/>
      <c r="ZN719" s="150"/>
      <c r="ZO719" s="150"/>
      <c r="ZP719" s="150"/>
      <c r="ZQ719" s="150"/>
      <c r="ZR719" s="150"/>
      <c r="ZS719" s="150"/>
      <c r="ZT719" s="150"/>
      <c r="ZU719" s="150"/>
      <c r="ZV719" s="150"/>
      <c r="ZW719" s="150"/>
      <c r="ZX719" s="150"/>
      <c r="ZY719" s="150"/>
      <c r="ZZ719" s="150"/>
      <c r="AAA719" s="150"/>
      <c r="AAB719" s="150"/>
      <c r="AAC719" s="150"/>
      <c r="AAD719" s="150"/>
      <c r="AAE719" s="150"/>
      <c r="AAF719" s="150"/>
      <c r="AAG719" s="150"/>
      <c r="AAH719" s="150"/>
      <c r="AAI719" s="150"/>
      <c r="AAJ719" s="150"/>
      <c r="AAK719" s="150"/>
      <c r="AAL719" s="150"/>
      <c r="AAM719" s="150"/>
      <c r="AAN719" s="150"/>
      <c r="AAO719" s="150"/>
      <c r="AAP719" s="150"/>
      <c r="AAQ719" s="150"/>
      <c r="AAR719" s="150"/>
      <c r="AAS719" s="150"/>
      <c r="AAT719" s="150"/>
      <c r="AAU719" s="150"/>
      <c r="AAV719" s="150"/>
      <c r="AAW719" s="150"/>
      <c r="AAX719" s="150"/>
      <c r="AAY719" s="150"/>
      <c r="AAZ719" s="150"/>
      <c r="ABA719" s="150"/>
      <c r="ABB719" s="150"/>
      <c r="ABC719" s="150"/>
      <c r="ABD719" s="150"/>
      <c r="ABE719" s="150"/>
      <c r="ABF719" s="150"/>
      <c r="ABG719" s="150"/>
      <c r="ABH719" s="150"/>
      <c r="ABI719" s="150"/>
      <c r="ABJ719" s="150"/>
      <c r="ABK719" s="150"/>
      <c r="ABL719" s="150"/>
      <c r="ABM719" s="150"/>
      <c r="ABN719" s="150"/>
      <c r="ABO719" s="150"/>
      <c r="ABP719" s="150"/>
      <c r="ABQ719" s="150"/>
      <c r="ABR719" s="150"/>
      <c r="ABS719" s="150"/>
      <c r="ABT719" s="150"/>
      <c r="ABU719" s="150"/>
      <c r="ABV719" s="150"/>
      <c r="ABW719" s="150"/>
      <c r="ABX719" s="150"/>
      <c r="ABY719" s="150"/>
      <c r="ABZ719" s="150"/>
      <c r="ACA719" s="150"/>
      <c r="ACB719" s="150"/>
      <c r="ACC719" s="150"/>
      <c r="ACD719" s="150"/>
      <c r="ACE719" s="150"/>
      <c r="ACF719" s="150"/>
      <c r="ACG719" s="150"/>
      <c r="ACH719" s="150"/>
      <c r="ACI719" s="150"/>
      <c r="ACJ719" s="150"/>
      <c r="ACK719" s="150"/>
      <c r="ACL719" s="150"/>
      <c r="ACM719" s="150"/>
      <c r="ACN719" s="150"/>
      <c r="ACO719" s="150"/>
      <c r="ACP719" s="150"/>
      <c r="ACQ719" s="150"/>
      <c r="ACR719" s="150"/>
      <c r="ACS719" s="150"/>
      <c r="ACT719" s="150"/>
      <c r="ACU719" s="150"/>
      <c r="ACV719" s="150"/>
      <c r="ACW719" s="150"/>
      <c r="ACX719" s="150"/>
      <c r="ACY719" s="150"/>
      <c r="ACZ719" s="150"/>
      <c r="ADA719" s="150"/>
      <c r="ADB719" s="150"/>
      <c r="ADC719" s="150"/>
      <c r="ADD719" s="150"/>
      <c r="ADE719" s="150"/>
      <c r="ADF719" s="150"/>
      <c r="ADG719" s="150"/>
      <c r="ADH719" s="150"/>
      <c r="ADI719" s="150"/>
      <c r="ADJ719" s="150"/>
      <c r="ADK719" s="150"/>
      <c r="ADL719" s="150"/>
      <c r="ADM719" s="150"/>
      <c r="ADN719" s="150"/>
      <c r="ADO719" s="150"/>
      <c r="ADP719" s="150"/>
      <c r="ADQ719" s="150"/>
      <c r="ADR719" s="150"/>
      <c r="ADS719" s="150"/>
      <c r="ADT719" s="150"/>
      <c r="ADU719" s="150"/>
      <c r="ADV719" s="150"/>
      <c r="ADW719" s="150"/>
      <c r="ADX719" s="150"/>
      <c r="ADY719" s="150"/>
      <c r="ADZ719" s="150"/>
      <c r="AEA719" s="150"/>
      <c r="AEB719" s="150"/>
      <c r="AEC719" s="150"/>
      <c r="AED719" s="150"/>
      <c r="AEE719" s="150"/>
      <c r="AEF719" s="150"/>
      <c r="AEG719" s="150"/>
      <c r="AEH719" s="150"/>
      <c r="AEI719" s="150"/>
      <c r="AEJ719" s="150"/>
      <c r="AEK719" s="150"/>
      <c r="AEL719" s="150"/>
      <c r="AEM719" s="150"/>
      <c r="AEN719" s="150"/>
      <c r="AEO719" s="150"/>
      <c r="AEP719" s="150"/>
      <c r="AEQ719" s="150"/>
      <c r="AER719" s="150"/>
      <c r="AES719" s="150"/>
      <c r="AET719" s="150"/>
      <c r="AEU719" s="150"/>
      <c r="AEV719" s="150"/>
      <c r="AEW719" s="150"/>
      <c r="AEX719" s="150"/>
      <c r="AEY719" s="150"/>
      <c r="AEZ719" s="150"/>
      <c r="AFA719" s="150"/>
      <c r="AFB719" s="150"/>
      <c r="AFC719" s="150"/>
      <c r="AFD719" s="150"/>
      <c r="AFE719" s="150"/>
      <c r="AFF719" s="150"/>
      <c r="AFG719" s="150"/>
      <c r="AFH719" s="150"/>
      <c r="AFI719" s="150"/>
      <c r="AFJ719" s="150"/>
      <c r="AFK719" s="150"/>
      <c r="AFL719" s="150"/>
      <c r="AFM719" s="150"/>
      <c r="AFN719" s="150"/>
      <c r="AFO719" s="150"/>
      <c r="AFP719" s="150"/>
      <c r="AFQ719" s="150"/>
      <c r="AFR719" s="150"/>
      <c r="AFS719" s="150"/>
      <c r="AFT719" s="150"/>
      <c r="AFU719" s="150"/>
      <c r="AFV719" s="150"/>
      <c r="AFW719" s="150"/>
      <c r="AFX719" s="150"/>
      <c r="AFY719" s="150"/>
      <c r="AFZ719" s="150"/>
      <c r="AGA719" s="150"/>
      <c r="AGB719" s="150"/>
      <c r="AGC719" s="150"/>
      <c r="AGD719" s="150"/>
      <c r="AGE719" s="150"/>
      <c r="AGF719" s="150"/>
      <c r="AGG719" s="150"/>
      <c r="AGH719" s="150"/>
      <c r="AGI719" s="150"/>
      <c r="AGJ719" s="150"/>
      <c r="AGK719" s="150"/>
      <c r="AGL719" s="150"/>
      <c r="AGM719" s="150"/>
      <c r="AGN719" s="150"/>
      <c r="AGO719" s="150"/>
      <c r="AGP719" s="150"/>
      <c r="AGQ719" s="150"/>
      <c r="AGR719" s="150"/>
      <c r="AGS719" s="150"/>
      <c r="AGT719" s="150"/>
      <c r="AGU719" s="150"/>
      <c r="AGV719" s="150"/>
      <c r="AGW719" s="150"/>
      <c r="AGX719" s="150"/>
      <c r="AGY719" s="150"/>
      <c r="AGZ719" s="150"/>
      <c r="AHA719" s="150"/>
      <c r="AHB719" s="150"/>
      <c r="AHC719" s="150"/>
      <c r="AHD719" s="150"/>
      <c r="AHE719" s="150"/>
      <c r="AHF719" s="150"/>
      <c r="AHG719" s="150"/>
      <c r="AHH719" s="150"/>
      <c r="AHI719" s="150"/>
      <c r="AHJ719" s="150"/>
      <c r="AHK719" s="150"/>
      <c r="AHL719" s="150"/>
      <c r="AHM719" s="150"/>
      <c r="AHN719" s="150"/>
      <c r="AHO719" s="150"/>
      <c r="AHP719" s="150"/>
      <c r="AHQ719" s="150"/>
      <c r="AHR719" s="150"/>
      <c r="AHS719" s="150"/>
      <c r="AHT719" s="150"/>
      <c r="AHU719" s="150"/>
      <c r="AHV719" s="150"/>
      <c r="AHW719" s="150"/>
      <c r="AHX719" s="150"/>
      <c r="AHY719" s="150"/>
      <c r="AHZ719" s="150"/>
      <c r="AIA719" s="150"/>
      <c r="AIB719" s="150"/>
      <c r="AIC719" s="150"/>
      <c r="AID719" s="150"/>
      <c r="AIE719" s="150"/>
      <c r="AIF719" s="150"/>
      <c r="AIG719" s="150"/>
      <c r="AIH719" s="150"/>
      <c r="AII719" s="150"/>
      <c r="AIJ719" s="150"/>
      <c r="AIK719" s="150"/>
      <c r="AIL719" s="150"/>
      <c r="AIM719" s="150"/>
      <c r="AIN719" s="150"/>
      <c r="AIO719" s="150"/>
      <c r="AIP719" s="150"/>
      <c r="AIQ719" s="150"/>
      <c r="AIR719" s="150"/>
      <c r="AIS719" s="150"/>
      <c r="AIT719" s="150"/>
      <c r="AIU719" s="150"/>
      <c r="AIV719" s="150"/>
      <c r="AIW719" s="150"/>
      <c r="AIX719" s="150"/>
      <c r="AIY719" s="150"/>
      <c r="AIZ719" s="150"/>
      <c r="AJA719" s="150"/>
      <c r="AJB719" s="150"/>
      <c r="AJC719" s="150"/>
      <c r="AJD719" s="150"/>
      <c r="AJE719" s="150"/>
      <c r="AJF719" s="150"/>
      <c r="AJG719" s="150"/>
      <c r="AJH719" s="150"/>
      <c r="AJI719" s="150"/>
      <c r="AJJ719" s="150"/>
      <c r="AJK719" s="150"/>
      <c r="AJL719" s="150"/>
      <c r="AJM719" s="150"/>
      <c r="AJN719" s="150"/>
      <c r="AJO719" s="150"/>
      <c r="AJP719" s="150"/>
      <c r="AJQ719" s="150"/>
      <c r="AJR719" s="150"/>
      <c r="AJS719" s="150"/>
      <c r="AJT719" s="150"/>
      <c r="AJU719" s="150"/>
      <c r="AJV719" s="150"/>
      <c r="AJW719" s="150"/>
      <c r="AJX719" s="150"/>
      <c r="AJY719" s="150"/>
      <c r="AJZ719" s="150"/>
      <c r="AKA719" s="150"/>
      <c r="AKB719" s="150"/>
      <c r="AKC719" s="150"/>
      <c r="AKD719" s="150"/>
      <c r="AKE719" s="150"/>
      <c r="AKF719" s="150"/>
      <c r="AKG719" s="150"/>
      <c r="AKH719" s="150"/>
      <c r="AKI719" s="150"/>
      <c r="AKJ719" s="150"/>
      <c r="AKK719" s="150"/>
      <c r="AKL719" s="150"/>
      <c r="AKM719" s="150"/>
      <c r="AKN719" s="150"/>
      <c r="AKO719" s="150"/>
      <c r="AKP719" s="150"/>
      <c r="AKQ719" s="150"/>
      <c r="AKR719" s="150"/>
      <c r="AKS719" s="150"/>
      <c r="AKT719" s="150"/>
      <c r="AKU719" s="150"/>
      <c r="AKV719" s="150"/>
      <c r="AKW719" s="150"/>
      <c r="AKX719" s="150"/>
      <c r="AKY719" s="150"/>
      <c r="AKZ719" s="150"/>
      <c r="ALA719" s="150"/>
      <c r="ALB719" s="150"/>
      <c r="ALC719" s="150"/>
      <c r="ALD719" s="150"/>
      <c r="ALE719" s="150"/>
      <c r="ALF719" s="150"/>
      <c r="ALG719" s="150"/>
      <c r="ALH719" s="150"/>
      <c r="ALI719" s="150"/>
      <c r="ALJ719" s="150"/>
      <c r="ALK719" s="150"/>
      <c r="ALL719" s="150"/>
      <c r="ALM719" s="150"/>
      <c r="ALN719" s="150"/>
      <c r="ALO719" s="150"/>
      <c r="ALP719" s="150"/>
      <c r="ALQ719" s="150"/>
      <c r="ALR719" s="150"/>
      <c r="ALS719" s="150"/>
      <c r="ALT719" s="150"/>
      <c r="ALU719" s="150"/>
      <c r="ALV719" s="150"/>
      <c r="ALW719" s="150"/>
      <c r="ALX719" s="150"/>
      <c r="ALY719" s="150"/>
      <c r="ALZ719" s="150"/>
      <c r="AMA719" s="150"/>
      <c r="AMB719" s="150"/>
      <c r="AMC719" s="150"/>
      <c r="AMD719" s="150"/>
      <c r="AME719" s="150"/>
      <c r="AMF719" s="150"/>
      <c r="AMG719" s="150"/>
      <c r="AMH719" s="150"/>
      <c r="AMI719" s="150"/>
      <c r="AMJ719" s="150"/>
      <c r="AMK719" s="150"/>
      <c r="AML719" s="559"/>
    </row>
    <row r="720" spans="1:1026" s="155" customFormat="1" x14ac:dyDescent="0.25">
      <c r="A720" s="295" t="s">
        <v>4824</v>
      </c>
      <c r="B720" s="257">
        <v>720</v>
      </c>
      <c r="C720" s="295" t="s">
        <v>10205</v>
      </c>
      <c r="D720" s="295" t="s">
        <v>4826</v>
      </c>
      <c r="E720" s="295"/>
      <c r="F720" s="299">
        <v>3</v>
      </c>
      <c r="G720" s="299"/>
      <c r="H720" s="299">
        <v>3</v>
      </c>
      <c r="I720" s="489" t="s">
        <v>750</v>
      </c>
      <c r="J720" s="296"/>
      <c r="K720" s="296"/>
      <c r="L720" s="296"/>
      <c r="M720" s="296"/>
      <c r="N720" s="296"/>
      <c r="O720" s="296"/>
      <c r="P720" s="296"/>
      <c r="Q720" s="296">
        <v>2</v>
      </c>
      <c r="R720" s="296" t="s">
        <v>749</v>
      </c>
      <c r="S720" s="296"/>
      <c r="T720" s="296" t="s">
        <v>749</v>
      </c>
      <c r="U720" s="296"/>
      <c r="V720" s="296"/>
      <c r="W720" s="283">
        <f t="shared" si="323"/>
        <v>100</v>
      </c>
      <c r="X720" s="283">
        <f t="shared" si="324"/>
        <v>100</v>
      </c>
      <c r="Y720" s="283">
        <f t="shared" si="318"/>
        <v>100</v>
      </c>
      <c r="Z720" s="283">
        <f t="shared" si="325"/>
        <v>100</v>
      </c>
      <c r="AA720" s="283">
        <f t="shared" si="326"/>
        <v>10</v>
      </c>
      <c r="AB720" s="287">
        <f t="shared" si="327"/>
        <v>0.1</v>
      </c>
      <c r="AC720" s="287">
        <f t="shared" si="328"/>
        <v>100</v>
      </c>
      <c r="AD720" s="287">
        <f t="shared" si="329"/>
        <v>0.3</v>
      </c>
      <c r="AE720" s="284">
        <f t="shared" si="322"/>
        <v>100</v>
      </c>
      <c r="AF720" s="284">
        <f t="shared" si="321"/>
        <v>100</v>
      </c>
      <c r="AG720" s="268">
        <f t="shared" si="316"/>
        <v>100</v>
      </c>
      <c r="AH720" s="268">
        <f t="shared" si="319"/>
        <v>100</v>
      </c>
      <c r="AI720" s="268">
        <f t="shared" si="317"/>
        <v>100</v>
      </c>
      <c r="AJ720" s="268">
        <f t="shared" si="320"/>
        <v>100</v>
      </c>
      <c r="AK720" s="489" t="s">
        <v>750</v>
      </c>
      <c r="AL720" s="299">
        <v>1</v>
      </c>
      <c r="AM720" s="299">
        <v>1</v>
      </c>
      <c r="AN720" s="499"/>
      <c r="AO720" s="296"/>
      <c r="AP720" s="296"/>
      <c r="AQ720" s="295"/>
      <c r="AR720" s="356" t="s">
        <v>6231</v>
      </c>
      <c r="AS720" s="356"/>
      <c r="AT720" s="295"/>
      <c r="AU720" s="295"/>
    </row>
    <row r="721" spans="1:1026" s="155" customFormat="1" x14ac:dyDescent="0.25">
      <c r="A721" s="295" t="s">
        <v>13530</v>
      </c>
      <c r="B721" s="257">
        <v>721</v>
      </c>
      <c r="C721" s="295" t="s">
        <v>27547</v>
      </c>
      <c r="D721" s="295" t="s">
        <v>13529</v>
      </c>
      <c r="E721" s="295"/>
      <c r="F721" s="299">
        <v>4</v>
      </c>
      <c r="G721" s="299"/>
      <c r="H721" s="299"/>
      <c r="I721" s="489" t="s">
        <v>750</v>
      </c>
      <c r="J721" s="296">
        <v>2</v>
      </c>
      <c r="K721" s="296"/>
      <c r="L721" s="296"/>
      <c r="M721" s="296"/>
      <c r="N721" s="296"/>
      <c r="O721" s="296"/>
      <c r="P721" s="296"/>
      <c r="Q721" s="296"/>
      <c r="R721" s="296"/>
      <c r="S721" s="296"/>
      <c r="T721" s="296"/>
      <c r="U721" s="296"/>
      <c r="V721" s="296"/>
      <c r="W721" s="283">
        <f t="shared" si="323"/>
        <v>100</v>
      </c>
      <c r="X721" s="283">
        <f t="shared" si="324"/>
        <v>100</v>
      </c>
      <c r="Y721" s="283">
        <f t="shared" si="318"/>
        <v>100</v>
      </c>
      <c r="Z721" s="283">
        <f t="shared" si="325"/>
        <v>100</v>
      </c>
      <c r="AA721" s="283">
        <f t="shared" si="326"/>
        <v>100</v>
      </c>
      <c r="AB721" s="287">
        <f t="shared" si="327"/>
        <v>100</v>
      </c>
      <c r="AC721" s="287">
        <f t="shared" si="328"/>
        <v>100</v>
      </c>
      <c r="AD721" s="287">
        <f t="shared" si="329"/>
        <v>100</v>
      </c>
      <c r="AE721" s="284">
        <f t="shared" si="322"/>
        <v>100</v>
      </c>
      <c r="AF721" s="284">
        <f t="shared" si="321"/>
        <v>100</v>
      </c>
      <c r="AG721" s="268">
        <f t="shared" si="316"/>
        <v>100</v>
      </c>
      <c r="AH721" s="268">
        <f t="shared" si="319"/>
        <v>10</v>
      </c>
      <c r="AI721" s="268">
        <f t="shared" si="317"/>
        <v>100</v>
      </c>
      <c r="AJ721" s="268">
        <f t="shared" si="320"/>
        <v>100</v>
      </c>
      <c r="AK721" s="489" t="s">
        <v>750</v>
      </c>
      <c r="AL721" s="299">
        <v>1</v>
      </c>
      <c r="AM721" s="299">
        <v>1</v>
      </c>
      <c r="AN721" s="499"/>
      <c r="AO721" s="296"/>
      <c r="AP721" s="296"/>
      <c r="AQ721" s="295"/>
      <c r="AR721" s="356" t="s">
        <v>6231</v>
      </c>
      <c r="AS721" s="356"/>
      <c r="AT721" s="295"/>
      <c r="AU721" s="295"/>
      <c r="AW721" s="150"/>
      <c r="AX721" s="150"/>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50"/>
      <c r="BT721" s="150"/>
      <c r="BU721" s="150"/>
      <c r="BV721" s="150"/>
      <c r="BW721" s="150"/>
      <c r="BX721" s="150"/>
      <c r="BY721" s="150"/>
      <c r="BZ721" s="150"/>
      <c r="CA721" s="150"/>
      <c r="CB721" s="150"/>
      <c r="CC721" s="150"/>
      <c r="CD721" s="150"/>
      <c r="CE721" s="150"/>
      <c r="CF721" s="150"/>
      <c r="CG721" s="150"/>
      <c r="CH721" s="150"/>
      <c r="CI721" s="150"/>
      <c r="CJ721" s="150"/>
      <c r="CK721" s="150"/>
      <c r="CL721" s="150"/>
      <c r="CM721" s="150"/>
      <c r="CN721" s="150"/>
      <c r="CO721" s="150"/>
      <c r="CP721" s="150"/>
      <c r="CQ721" s="150"/>
      <c r="CR721" s="150"/>
      <c r="CS721" s="150"/>
      <c r="CT721" s="150"/>
      <c r="CU721" s="150"/>
      <c r="CV721" s="150"/>
      <c r="CW721" s="150"/>
      <c r="CX721" s="150"/>
      <c r="CY721" s="150"/>
      <c r="CZ721" s="150"/>
      <c r="DA721" s="150"/>
      <c r="DB721" s="150"/>
      <c r="DC721" s="150"/>
      <c r="DD721" s="150"/>
      <c r="DE721" s="150"/>
      <c r="DF721" s="150"/>
      <c r="DG721" s="150"/>
      <c r="DH721" s="150"/>
      <c r="DI721" s="150"/>
      <c r="DJ721" s="150"/>
      <c r="DK721" s="150"/>
      <c r="DL721" s="150"/>
      <c r="DM721" s="150"/>
      <c r="DN721" s="150"/>
      <c r="DO721" s="150"/>
      <c r="DP721" s="150"/>
      <c r="DQ721" s="150"/>
      <c r="DR721" s="150"/>
      <c r="DS721" s="150"/>
      <c r="DT721" s="150"/>
      <c r="DU721" s="150"/>
      <c r="DV721" s="150"/>
      <c r="DW721" s="150"/>
      <c r="DX721" s="150"/>
      <c r="DY721" s="150"/>
      <c r="DZ721" s="150"/>
      <c r="EA721" s="150"/>
      <c r="EB721" s="150"/>
      <c r="EC721" s="150"/>
      <c r="ED721" s="150"/>
      <c r="EE721" s="150"/>
      <c r="EF721" s="150"/>
      <c r="EG721" s="150"/>
      <c r="EH721" s="150"/>
      <c r="EI721" s="150"/>
      <c r="EJ721" s="150"/>
      <c r="EK721" s="150"/>
      <c r="EL721" s="150"/>
      <c r="EM721" s="150"/>
      <c r="EN721" s="150"/>
      <c r="EO721" s="150"/>
      <c r="EP721" s="150"/>
      <c r="EQ721" s="150"/>
      <c r="ER721" s="150"/>
      <c r="ES721" s="150"/>
      <c r="ET721" s="150"/>
      <c r="EU721" s="150"/>
      <c r="EV721" s="150"/>
      <c r="EW721" s="150"/>
      <c r="EX721" s="150"/>
      <c r="EY721" s="150"/>
      <c r="EZ721" s="150"/>
      <c r="FA721" s="150"/>
      <c r="FB721" s="150"/>
      <c r="FC721" s="150"/>
      <c r="FD721" s="150"/>
      <c r="FE721" s="150"/>
      <c r="FF721" s="150"/>
      <c r="FG721" s="150"/>
      <c r="FH721" s="150"/>
      <c r="FI721" s="150"/>
      <c r="FJ721" s="150"/>
      <c r="FK721" s="150"/>
      <c r="FL721" s="150"/>
      <c r="FM721" s="150"/>
      <c r="FN721" s="150"/>
      <c r="FO721" s="150"/>
      <c r="FP721" s="150"/>
      <c r="FQ721" s="150"/>
      <c r="FR721" s="150"/>
      <c r="FS721" s="150"/>
      <c r="FT721" s="150"/>
      <c r="FU721" s="150"/>
      <c r="FV721" s="150"/>
      <c r="FW721" s="150"/>
      <c r="FX721" s="150"/>
      <c r="FY721" s="150"/>
      <c r="FZ721" s="150"/>
      <c r="GA721" s="150"/>
      <c r="GB721" s="150"/>
      <c r="GC721" s="150"/>
      <c r="GD721" s="150"/>
      <c r="GE721" s="150"/>
      <c r="GF721" s="150"/>
      <c r="GG721" s="150"/>
      <c r="GH721" s="150"/>
      <c r="GI721" s="150"/>
      <c r="GJ721" s="150"/>
      <c r="GK721" s="150"/>
      <c r="GL721" s="150"/>
      <c r="GM721" s="150"/>
      <c r="GN721" s="150"/>
      <c r="GO721" s="150"/>
      <c r="GP721" s="150"/>
      <c r="GQ721" s="150"/>
      <c r="GR721" s="150"/>
      <c r="GS721" s="150"/>
      <c r="GT721" s="150"/>
      <c r="GU721" s="150"/>
      <c r="GV721" s="150"/>
      <c r="GW721" s="150"/>
      <c r="GX721" s="150"/>
      <c r="GY721" s="150"/>
      <c r="GZ721" s="150"/>
      <c r="HA721" s="150"/>
      <c r="HB721" s="150"/>
      <c r="HC721" s="150"/>
      <c r="HD721" s="150"/>
      <c r="HE721" s="150"/>
      <c r="HF721" s="150"/>
      <c r="HG721" s="150"/>
      <c r="HH721" s="150"/>
      <c r="HI721" s="150"/>
      <c r="HJ721" s="150"/>
      <c r="HK721" s="150"/>
      <c r="HL721" s="150"/>
      <c r="HM721" s="150"/>
      <c r="HN721" s="150"/>
      <c r="HO721" s="150"/>
      <c r="HP721" s="150"/>
      <c r="HQ721" s="150"/>
      <c r="HR721" s="150"/>
      <c r="HS721" s="150"/>
      <c r="HT721" s="150"/>
      <c r="HU721" s="150"/>
      <c r="HV721" s="150"/>
      <c r="HW721" s="150"/>
      <c r="HX721" s="150"/>
      <c r="HY721" s="150"/>
      <c r="HZ721" s="150"/>
      <c r="IA721" s="150"/>
      <c r="IB721" s="150"/>
      <c r="IC721" s="150"/>
      <c r="ID721" s="150"/>
      <c r="IE721" s="150"/>
      <c r="IF721" s="150"/>
      <c r="IG721" s="150"/>
      <c r="IH721" s="150"/>
      <c r="II721" s="150"/>
      <c r="IJ721" s="150"/>
      <c r="IK721" s="150"/>
      <c r="IL721" s="150"/>
      <c r="IM721" s="150"/>
      <c r="IN721" s="150"/>
      <c r="IO721" s="150"/>
      <c r="IP721" s="150"/>
      <c r="IQ721" s="150"/>
      <c r="IR721" s="150"/>
      <c r="IS721" s="150"/>
      <c r="IT721" s="150"/>
      <c r="IU721" s="150"/>
      <c r="IV721" s="150"/>
      <c r="IW721" s="150"/>
      <c r="IX721" s="150"/>
      <c r="IY721" s="150"/>
      <c r="IZ721" s="150"/>
      <c r="JA721" s="150"/>
      <c r="JB721" s="150"/>
      <c r="JC721" s="150"/>
      <c r="JD721" s="150"/>
      <c r="JE721" s="150"/>
      <c r="JF721" s="150"/>
      <c r="JG721" s="150"/>
      <c r="JH721" s="150"/>
      <c r="JI721" s="150"/>
      <c r="JJ721" s="150"/>
      <c r="JK721" s="150"/>
      <c r="JL721" s="150"/>
      <c r="JM721" s="150"/>
      <c r="JN721" s="150"/>
      <c r="JO721" s="150"/>
      <c r="JP721" s="150"/>
      <c r="JQ721" s="150"/>
      <c r="JR721" s="150"/>
      <c r="JS721" s="150"/>
      <c r="JT721" s="150"/>
      <c r="JU721" s="150"/>
      <c r="JV721" s="150"/>
      <c r="JW721" s="150"/>
      <c r="JX721" s="150"/>
      <c r="JY721" s="150"/>
      <c r="JZ721" s="150"/>
      <c r="KA721" s="150"/>
      <c r="KB721" s="150"/>
      <c r="KC721" s="150"/>
      <c r="KD721" s="150"/>
      <c r="KE721" s="150"/>
      <c r="KF721" s="150"/>
      <c r="KG721" s="150"/>
      <c r="KH721" s="150"/>
      <c r="KI721" s="150"/>
      <c r="KJ721" s="150"/>
      <c r="KK721" s="150"/>
      <c r="KL721" s="150"/>
      <c r="KM721" s="150"/>
      <c r="KN721" s="150"/>
      <c r="KO721" s="150"/>
      <c r="KP721" s="150"/>
      <c r="KQ721" s="150"/>
      <c r="KR721" s="150"/>
      <c r="KS721" s="150"/>
      <c r="KT721" s="150"/>
      <c r="KU721" s="150"/>
      <c r="KV721" s="150"/>
      <c r="KW721" s="150"/>
      <c r="KX721" s="150"/>
      <c r="KY721" s="150"/>
      <c r="KZ721" s="150"/>
      <c r="LA721" s="150"/>
      <c r="LB721" s="150"/>
      <c r="LC721" s="150"/>
      <c r="LD721" s="150"/>
      <c r="LE721" s="150"/>
      <c r="LF721" s="150"/>
      <c r="LG721" s="150"/>
      <c r="LH721" s="150"/>
      <c r="LI721" s="150"/>
      <c r="LJ721" s="150"/>
      <c r="LK721" s="150"/>
      <c r="LL721" s="150"/>
      <c r="LM721" s="150"/>
      <c r="LN721" s="150"/>
      <c r="LO721" s="150"/>
      <c r="LP721" s="150"/>
      <c r="LQ721" s="150"/>
      <c r="LR721" s="150"/>
      <c r="LS721" s="150"/>
      <c r="LT721" s="150"/>
      <c r="LU721" s="150"/>
      <c r="LV721" s="150"/>
      <c r="LW721" s="150"/>
      <c r="LX721" s="150"/>
      <c r="LY721" s="150"/>
      <c r="LZ721" s="150"/>
      <c r="MA721" s="150"/>
      <c r="MB721" s="150"/>
      <c r="MC721" s="150"/>
      <c r="MD721" s="150"/>
      <c r="ME721" s="150"/>
      <c r="MF721" s="150"/>
      <c r="MG721" s="150"/>
      <c r="MH721" s="150"/>
      <c r="MI721" s="150"/>
      <c r="MJ721" s="150"/>
      <c r="MK721" s="150"/>
      <c r="ML721" s="150"/>
      <c r="MM721" s="150"/>
      <c r="MN721" s="150"/>
      <c r="MO721" s="150"/>
      <c r="MP721" s="150"/>
      <c r="MQ721" s="150"/>
      <c r="MR721" s="150"/>
      <c r="MS721" s="150"/>
      <c r="MT721" s="150"/>
      <c r="MU721" s="150"/>
      <c r="MV721" s="150"/>
      <c r="MW721" s="150"/>
      <c r="MX721" s="150"/>
      <c r="MY721" s="150"/>
      <c r="MZ721" s="150"/>
      <c r="NA721" s="150"/>
      <c r="NB721" s="150"/>
      <c r="NC721" s="150"/>
      <c r="ND721" s="150"/>
      <c r="NE721" s="150"/>
      <c r="NF721" s="150"/>
      <c r="NG721" s="150"/>
      <c r="NH721" s="150"/>
      <c r="NI721" s="150"/>
      <c r="NJ721" s="150"/>
      <c r="NK721" s="150"/>
      <c r="NL721" s="150"/>
      <c r="NM721" s="150"/>
      <c r="NN721" s="150"/>
      <c r="NO721" s="150"/>
      <c r="NP721" s="150"/>
      <c r="NQ721" s="150"/>
      <c r="NR721" s="150"/>
      <c r="NS721" s="150"/>
      <c r="NT721" s="150"/>
      <c r="NU721" s="150"/>
      <c r="NV721" s="150"/>
      <c r="NW721" s="150"/>
      <c r="NX721" s="150"/>
      <c r="NY721" s="150"/>
      <c r="NZ721" s="150"/>
      <c r="OA721" s="150"/>
      <c r="OB721" s="150"/>
      <c r="OC721" s="150"/>
      <c r="OD721" s="150"/>
      <c r="OE721" s="150"/>
      <c r="OF721" s="150"/>
      <c r="OG721" s="150"/>
      <c r="OH721" s="150"/>
      <c r="OI721" s="150"/>
      <c r="OJ721" s="150"/>
      <c r="OK721" s="150"/>
      <c r="OL721" s="150"/>
      <c r="OM721" s="150"/>
      <c r="ON721" s="150"/>
      <c r="OO721" s="150"/>
      <c r="OP721" s="150"/>
      <c r="OQ721" s="150"/>
      <c r="OR721" s="150"/>
      <c r="OS721" s="150"/>
      <c r="OT721" s="150"/>
      <c r="OU721" s="150"/>
      <c r="OV721" s="150"/>
      <c r="OW721" s="150"/>
      <c r="OX721" s="150"/>
      <c r="OY721" s="150"/>
      <c r="OZ721" s="150"/>
      <c r="PA721" s="150"/>
      <c r="PB721" s="150"/>
      <c r="PC721" s="150"/>
      <c r="PD721" s="150"/>
      <c r="PE721" s="150"/>
      <c r="PF721" s="150"/>
      <c r="PG721" s="150"/>
      <c r="PH721" s="150"/>
      <c r="PI721" s="150"/>
      <c r="PJ721" s="150"/>
      <c r="PK721" s="150"/>
      <c r="PL721" s="150"/>
      <c r="PM721" s="150"/>
      <c r="PN721" s="150"/>
      <c r="PO721" s="150"/>
      <c r="PP721" s="150"/>
      <c r="PQ721" s="150"/>
      <c r="PR721" s="150"/>
      <c r="PS721" s="150"/>
      <c r="PT721" s="150"/>
      <c r="PU721" s="150"/>
      <c r="PV721" s="150"/>
      <c r="PW721" s="150"/>
      <c r="PX721" s="150"/>
      <c r="PY721" s="150"/>
      <c r="PZ721" s="150"/>
      <c r="QA721" s="150"/>
      <c r="QB721" s="150"/>
      <c r="QC721" s="150"/>
      <c r="QD721" s="150"/>
      <c r="QE721" s="150"/>
      <c r="QF721" s="150"/>
      <c r="QG721" s="150"/>
      <c r="QH721" s="150"/>
      <c r="QI721" s="150"/>
      <c r="QJ721" s="150"/>
      <c r="QK721" s="150"/>
      <c r="QL721" s="150"/>
      <c r="QM721" s="150"/>
      <c r="QN721" s="150"/>
      <c r="QO721" s="150"/>
      <c r="QP721" s="150"/>
      <c r="QQ721" s="150"/>
      <c r="QR721" s="150"/>
      <c r="QS721" s="150"/>
      <c r="QT721" s="150"/>
      <c r="QU721" s="150"/>
      <c r="QV721" s="150"/>
      <c r="QW721" s="150"/>
      <c r="QX721" s="150"/>
      <c r="QY721" s="150"/>
      <c r="QZ721" s="150"/>
      <c r="RA721" s="150"/>
      <c r="RB721" s="150"/>
      <c r="RC721" s="150"/>
      <c r="RD721" s="150"/>
      <c r="RE721" s="150"/>
      <c r="RF721" s="150"/>
      <c r="RG721" s="150"/>
      <c r="RH721" s="150"/>
      <c r="RI721" s="150"/>
      <c r="RJ721" s="150"/>
      <c r="RK721" s="150"/>
      <c r="RL721" s="150"/>
      <c r="RM721" s="150"/>
      <c r="RN721" s="150"/>
      <c r="RO721" s="150"/>
      <c r="RP721" s="150"/>
      <c r="RQ721" s="150"/>
      <c r="RR721" s="150"/>
      <c r="RS721" s="150"/>
      <c r="RT721" s="150"/>
      <c r="RU721" s="150"/>
      <c r="RV721" s="150"/>
      <c r="RW721" s="150"/>
      <c r="RX721" s="150"/>
      <c r="RY721" s="150"/>
      <c r="RZ721" s="150"/>
      <c r="SA721" s="150"/>
      <c r="SB721" s="150"/>
      <c r="SC721" s="150"/>
      <c r="SD721" s="150"/>
      <c r="SE721" s="150"/>
      <c r="SF721" s="150"/>
      <c r="SG721" s="150"/>
      <c r="SH721" s="150"/>
      <c r="SI721" s="150"/>
      <c r="SJ721" s="150"/>
      <c r="SK721" s="150"/>
      <c r="SL721" s="150"/>
      <c r="SM721" s="150"/>
      <c r="SN721" s="150"/>
      <c r="SO721" s="150"/>
      <c r="SP721" s="150"/>
      <c r="SQ721" s="150"/>
      <c r="SR721" s="150"/>
      <c r="SS721" s="150"/>
      <c r="ST721" s="150"/>
      <c r="SU721" s="150"/>
      <c r="SV721" s="150"/>
      <c r="SW721" s="150"/>
      <c r="SX721" s="150"/>
      <c r="SY721" s="150"/>
      <c r="SZ721" s="150"/>
      <c r="TA721" s="150"/>
      <c r="TB721" s="150"/>
      <c r="TC721" s="150"/>
      <c r="TD721" s="150"/>
      <c r="TE721" s="150"/>
      <c r="TF721" s="150"/>
      <c r="TG721" s="150"/>
      <c r="TH721" s="150"/>
      <c r="TI721" s="150"/>
      <c r="TJ721" s="150"/>
      <c r="TK721" s="150"/>
      <c r="TL721" s="150"/>
      <c r="TM721" s="150"/>
      <c r="TN721" s="150"/>
      <c r="TO721" s="150"/>
      <c r="TP721" s="150"/>
      <c r="TQ721" s="150"/>
      <c r="TR721" s="150"/>
      <c r="TS721" s="150"/>
      <c r="TT721" s="150"/>
      <c r="TU721" s="150"/>
      <c r="TV721" s="150"/>
      <c r="TW721" s="150"/>
      <c r="TX721" s="150"/>
      <c r="TY721" s="150"/>
      <c r="TZ721" s="150"/>
      <c r="UA721" s="150"/>
      <c r="UB721" s="150"/>
      <c r="UC721" s="150"/>
      <c r="UD721" s="150"/>
      <c r="UE721" s="150"/>
      <c r="UF721" s="150"/>
      <c r="UG721" s="150"/>
      <c r="UH721" s="150"/>
      <c r="UI721" s="150"/>
      <c r="UJ721" s="150"/>
      <c r="UK721" s="150"/>
      <c r="UL721" s="150"/>
      <c r="UM721" s="150"/>
      <c r="UN721" s="150"/>
      <c r="UO721" s="150"/>
      <c r="UP721" s="150"/>
      <c r="UQ721" s="150"/>
      <c r="UR721" s="150"/>
      <c r="US721" s="150"/>
      <c r="UT721" s="150"/>
      <c r="UU721" s="150"/>
      <c r="UV721" s="150"/>
      <c r="UW721" s="150"/>
      <c r="UX721" s="150"/>
      <c r="UY721" s="150"/>
      <c r="UZ721" s="150"/>
      <c r="VA721" s="150"/>
      <c r="VB721" s="150"/>
      <c r="VC721" s="150"/>
      <c r="VD721" s="150"/>
      <c r="VE721" s="150"/>
      <c r="VF721" s="150"/>
      <c r="VG721" s="150"/>
      <c r="VH721" s="150"/>
      <c r="VI721" s="150"/>
      <c r="VJ721" s="150"/>
      <c r="VK721" s="150"/>
      <c r="VL721" s="150"/>
      <c r="VM721" s="150"/>
      <c r="VN721" s="150"/>
      <c r="VO721" s="150"/>
      <c r="VP721" s="150"/>
      <c r="VQ721" s="150"/>
      <c r="VR721" s="150"/>
      <c r="VS721" s="150"/>
      <c r="VT721" s="150"/>
      <c r="VU721" s="150"/>
      <c r="VV721" s="150"/>
      <c r="VW721" s="150"/>
      <c r="VX721" s="150"/>
      <c r="VY721" s="150"/>
      <c r="VZ721" s="150"/>
      <c r="WA721" s="150"/>
      <c r="WB721" s="150"/>
      <c r="WC721" s="150"/>
      <c r="WD721" s="150"/>
      <c r="WE721" s="150"/>
      <c r="WF721" s="150"/>
      <c r="WG721" s="150"/>
      <c r="WH721" s="150"/>
      <c r="WI721" s="150"/>
      <c r="WJ721" s="150"/>
      <c r="WK721" s="150"/>
      <c r="WL721" s="150"/>
      <c r="WM721" s="150"/>
      <c r="WN721" s="150"/>
      <c r="WO721" s="150"/>
      <c r="WP721" s="150"/>
      <c r="WQ721" s="150"/>
      <c r="WR721" s="150"/>
      <c r="WS721" s="150"/>
      <c r="WT721" s="150"/>
      <c r="WU721" s="150"/>
      <c r="WV721" s="150"/>
      <c r="WW721" s="150"/>
      <c r="WX721" s="150"/>
      <c r="WY721" s="150"/>
      <c r="WZ721" s="150"/>
      <c r="XA721" s="150"/>
      <c r="XB721" s="150"/>
      <c r="XC721" s="150"/>
      <c r="XD721" s="150"/>
      <c r="XE721" s="150"/>
      <c r="XF721" s="150"/>
      <c r="XG721" s="150"/>
      <c r="XH721" s="150"/>
      <c r="XI721" s="150"/>
      <c r="XJ721" s="150"/>
      <c r="XK721" s="150"/>
      <c r="XL721" s="150"/>
      <c r="XM721" s="150"/>
      <c r="XN721" s="150"/>
      <c r="XO721" s="150"/>
      <c r="XP721" s="150"/>
      <c r="XQ721" s="150"/>
      <c r="XR721" s="150"/>
      <c r="XS721" s="150"/>
      <c r="XT721" s="150"/>
      <c r="XU721" s="150"/>
      <c r="XV721" s="150"/>
      <c r="XW721" s="150"/>
      <c r="XX721" s="150"/>
      <c r="XY721" s="150"/>
      <c r="XZ721" s="150"/>
      <c r="YA721" s="150"/>
      <c r="YB721" s="150"/>
      <c r="YC721" s="150"/>
      <c r="YD721" s="150"/>
      <c r="YE721" s="150"/>
      <c r="YF721" s="150"/>
      <c r="YG721" s="150"/>
      <c r="YH721" s="150"/>
      <c r="YI721" s="150"/>
      <c r="YJ721" s="150"/>
      <c r="YK721" s="150"/>
      <c r="YL721" s="150"/>
      <c r="YM721" s="150"/>
      <c r="YN721" s="150"/>
      <c r="YO721" s="150"/>
      <c r="YP721" s="150"/>
      <c r="YQ721" s="150"/>
      <c r="YR721" s="150"/>
      <c r="YS721" s="150"/>
      <c r="YT721" s="150"/>
      <c r="YU721" s="150"/>
      <c r="YV721" s="150"/>
      <c r="YW721" s="150"/>
      <c r="YX721" s="150"/>
      <c r="YY721" s="150"/>
      <c r="YZ721" s="150"/>
      <c r="ZA721" s="150"/>
      <c r="ZB721" s="150"/>
      <c r="ZC721" s="150"/>
      <c r="ZD721" s="150"/>
      <c r="ZE721" s="150"/>
      <c r="ZF721" s="150"/>
      <c r="ZG721" s="150"/>
      <c r="ZH721" s="150"/>
      <c r="ZI721" s="150"/>
      <c r="ZJ721" s="150"/>
      <c r="ZK721" s="150"/>
      <c r="ZL721" s="150"/>
      <c r="ZM721" s="150"/>
      <c r="ZN721" s="150"/>
      <c r="ZO721" s="150"/>
      <c r="ZP721" s="150"/>
      <c r="ZQ721" s="150"/>
      <c r="ZR721" s="150"/>
      <c r="ZS721" s="150"/>
      <c r="ZT721" s="150"/>
      <c r="ZU721" s="150"/>
      <c r="ZV721" s="150"/>
      <c r="ZW721" s="150"/>
      <c r="ZX721" s="150"/>
      <c r="ZY721" s="150"/>
      <c r="ZZ721" s="150"/>
      <c r="AAA721" s="150"/>
      <c r="AAB721" s="150"/>
      <c r="AAC721" s="150"/>
      <c r="AAD721" s="150"/>
      <c r="AAE721" s="150"/>
      <c r="AAF721" s="150"/>
      <c r="AAG721" s="150"/>
      <c r="AAH721" s="150"/>
      <c r="AAI721" s="150"/>
      <c r="AAJ721" s="150"/>
      <c r="AAK721" s="150"/>
      <c r="AAL721" s="150"/>
      <c r="AAM721" s="150"/>
      <c r="AAN721" s="150"/>
      <c r="AAO721" s="150"/>
      <c r="AAP721" s="150"/>
      <c r="AAQ721" s="150"/>
      <c r="AAR721" s="150"/>
      <c r="AAS721" s="150"/>
      <c r="AAT721" s="150"/>
      <c r="AAU721" s="150"/>
      <c r="AAV721" s="150"/>
      <c r="AAW721" s="150"/>
      <c r="AAX721" s="150"/>
      <c r="AAY721" s="150"/>
      <c r="AAZ721" s="150"/>
      <c r="ABA721" s="150"/>
      <c r="ABB721" s="150"/>
      <c r="ABC721" s="150"/>
      <c r="ABD721" s="150"/>
      <c r="ABE721" s="150"/>
      <c r="ABF721" s="150"/>
      <c r="ABG721" s="150"/>
      <c r="ABH721" s="150"/>
      <c r="ABI721" s="150"/>
      <c r="ABJ721" s="150"/>
      <c r="ABK721" s="150"/>
      <c r="ABL721" s="150"/>
      <c r="ABM721" s="150"/>
      <c r="ABN721" s="150"/>
      <c r="ABO721" s="150"/>
      <c r="ABP721" s="150"/>
      <c r="ABQ721" s="150"/>
      <c r="ABR721" s="150"/>
      <c r="ABS721" s="150"/>
      <c r="ABT721" s="150"/>
      <c r="ABU721" s="150"/>
      <c r="ABV721" s="150"/>
      <c r="ABW721" s="150"/>
      <c r="ABX721" s="150"/>
      <c r="ABY721" s="150"/>
      <c r="ABZ721" s="150"/>
      <c r="ACA721" s="150"/>
      <c r="ACB721" s="150"/>
      <c r="ACC721" s="150"/>
      <c r="ACD721" s="150"/>
      <c r="ACE721" s="150"/>
      <c r="ACF721" s="150"/>
      <c r="ACG721" s="150"/>
      <c r="ACH721" s="150"/>
      <c r="ACI721" s="150"/>
      <c r="ACJ721" s="150"/>
      <c r="ACK721" s="150"/>
      <c r="ACL721" s="150"/>
      <c r="ACM721" s="150"/>
      <c r="ACN721" s="150"/>
      <c r="ACO721" s="150"/>
      <c r="ACP721" s="150"/>
      <c r="ACQ721" s="150"/>
      <c r="ACR721" s="150"/>
      <c r="ACS721" s="150"/>
      <c r="ACT721" s="150"/>
      <c r="ACU721" s="150"/>
      <c r="ACV721" s="150"/>
      <c r="ACW721" s="150"/>
      <c r="ACX721" s="150"/>
      <c r="ACY721" s="150"/>
      <c r="ACZ721" s="150"/>
      <c r="ADA721" s="150"/>
      <c r="ADB721" s="150"/>
      <c r="ADC721" s="150"/>
      <c r="ADD721" s="150"/>
      <c r="ADE721" s="150"/>
      <c r="ADF721" s="150"/>
      <c r="ADG721" s="150"/>
      <c r="ADH721" s="150"/>
      <c r="ADI721" s="150"/>
      <c r="ADJ721" s="150"/>
      <c r="ADK721" s="150"/>
      <c r="ADL721" s="150"/>
      <c r="ADM721" s="150"/>
      <c r="ADN721" s="150"/>
      <c r="ADO721" s="150"/>
      <c r="ADP721" s="150"/>
      <c r="ADQ721" s="150"/>
      <c r="ADR721" s="150"/>
      <c r="ADS721" s="150"/>
      <c r="ADT721" s="150"/>
      <c r="ADU721" s="150"/>
      <c r="ADV721" s="150"/>
      <c r="ADW721" s="150"/>
      <c r="ADX721" s="150"/>
      <c r="ADY721" s="150"/>
      <c r="ADZ721" s="150"/>
      <c r="AEA721" s="150"/>
      <c r="AEB721" s="150"/>
      <c r="AEC721" s="150"/>
      <c r="AED721" s="150"/>
      <c r="AEE721" s="150"/>
      <c r="AEF721" s="150"/>
      <c r="AEG721" s="150"/>
      <c r="AEH721" s="150"/>
      <c r="AEI721" s="150"/>
      <c r="AEJ721" s="150"/>
      <c r="AEK721" s="150"/>
      <c r="AEL721" s="150"/>
      <c r="AEM721" s="150"/>
      <c r="AEN721" s="150"/>
      <c r="AEO721" s="150"/>
      <c r="AEP721" s="150"/>
      <c r="AEQ721" s="150"/>
      <c r="AER721" s="150"/>
      <c r="AES721" s="150"/>
      <c r="AET721" s="150"/>
      <c r="AEU721" s="150"/>
      <c r="AEV721" s="150"/>
      <c r="AEW721" s="150"/>
      <c r="AEX721" s="150"/>
      <c r="AEY721" s="150"/>
      <c r="AEZ721" s="150"/>
      <c r="AFA721" s="150"/>
      <c r="AFB721" s="150"/>
      <c r="AFC721" s="150"/>
      <c r="AFD721" s="150"/>
      <c r="AFE721" s="150"/>
      <c r="AFF721" s="150"/>
      <c r="AFG721" s="150"/>
      <c r="AFH721" s="150"/>
      <c r="AFI721" s="150"/>
      <c r="AFJ721" s="150"/>
      <c r="AFK721" s="150"/>
      <c r="AFL721" s="150"/>
      <c r="AFM721" s="150"/>
      <c r="AFN721" s="150"/>
      <c r="AFO721" s="150"/>
      <c r="AFP721" s="150"/>
      <c r="AFQ721" s="150"/>
      <c r="AFR721" s="150"/>
      <c r="AFS721" s="150"/>
      <c r="AFT721" s="150"/>
      <c r="AFU721" s="150"/>
      <c r="AFV721" s="150"/>
      <c r="AFW721" s="150"/>
      <c r="AFX721" s="150"/>
      <c r="AFY721" s="150"/>
      <c r="AFZ721" s="150"/>
      <c r="AGA721" s="150"/>
      <c r="AGB721" s="150"/>
      <c r="AGC721" s="150"/>
      <c r="AGD721" s="150"/>
      <c r="AGE721" s="150"/>
      <c r="AGF721" s="150"/>
      <c r="AGG721" s="150"/>
      <c r="AGH721" s="150"/>
      <c r="AGI721" s="150"/>
      <c r="AGJ721" s="150"/>
      <c r="AGK721" s="150"/>
      <c r="AGL721" s="150"/>
      <c r="AGM721" s="150"/>
      <c r="AGN721" s="150"/>
      <c r="AGO721" s="150"/>
      <c r="AGP721" s="150"/>
      <c r="AGQ721" s="150"/>
      <c r="AGR721" s="150"/>
      <c r="AGS721" s="150"/>
      <c r="AGT721" s="150"/>
      <c r="AGU721" s="150"/>
      <c r="AGV721" s="150"/>
      <c r="AGW721" s="150"/>
      <c r="AGX721" s="150"/>
      <c r="AGY721" s="150"/>
      <c r="AGZ721" s="150"/>
      <c r="AHA721" s="150"/>
      <c r="AHB721" s="150"/>
      <c r="AHC721" s="150"/>
      <c r="AHD721" s="150"/>
      <c r="AHE721" s="150"/>
      <c r="AHF721" s="150"/>
      <c r="AHG721" s="150"/>
      <c r="AHH721" s="150"/>
      <c r="AHI721" s="150"/>
      <c r="AHJ721" s="150"/>
      <c r="AHK721" s="150"/>
      <c r="AHL721" s="150"/>
      <c r="AHM721" s="150"/>
      <c r="AHN721" s="150"/>
      <c r="AHO721" s="150"/>
      <c r="AHP721" s="150"/>
      <c r="AHQ721" s="150"/>
      <c r="AHR721" s="150"/>
      <c r="AHS721" s="150"/>
      <c r="AHT721" s="150"/>
      <c r="AHU721" s="150"/>
      <c r="AHV721" s="150"/>
      <c r="AHW721" s="150"/>
      <c r="AHX721" s="150"/>
      <c r="AHY721" s="150"/>
      <c r="AHZ721" s="150"/>
      <c r="AIA721" s="150"/>
      <c r="AIB721" s="150"/>
      <c r="AIC721" s="150"/>
      <c r="AID721" s="150"/>
      <c r="AIE721" s="150"/>
      <c r="AIF721" s="150"/>
      <c r="AIG721" s="150"/>
      <c r="AIH721" s="150"/>
      <c r="AII721" s="150"/>
      <c r="AIJ721" s="150"/>
      <c r="AIK721" s="150"/>
      <c r="AIL721" s="150"/>
      <c r="AIM721" s="150"/>
      <c r="AIN721" s="150"/>
      <c r="AIO721" s="150"/>
      <c r="AIP721" s="150"/>
      <c r="AIQ721" s="150"/>
      <c r="AIR721" s="150"/>
      <c r="AIS721" s="150"/>
      <c r="AIT721" s="150"/>
      <c r="AIU721" s="150"/>
      <c r="AIV721" s="150"/>
      <c r="AIW721" s="150"/>
      <c r="AIX721" s="150"/>
      <c r="AIY721" s="150"/>
      <c r="AIZ721" s="150"/>
      <c r="AJA721" s="150"/>
      <c r="AJB721" s="150"/>
      <c r="AJC721" s="150"/>
      <c r="AJD721" s="150"/>
      <c r="AJE721" s="150"/>
      <c r="AJF721" s="150"/>
      <c r="AJG721" s="150"/>
      <c r="AJH721" s="150"/>
      <c r="AJI721" s="150"/>
      <c r="AJJ721" s="150"/>
      <c r="AJK721" s="150"/>
      <c r="AJL721" s="150"/>
      <c r="AJM721" s="150"/>
      <c r="AJN721" s="150"/>
      <c r="AJO721" s="150"/>
      <c r="AJP721" s="150"/>
      <c r="AJQ721" s="150"/>
      <c r="AJR721" s="150"/>
      <c r="AJS721" s="150"/>
      <c r="AJT721" s="150"/>
      <c r="AJU721" s="150"/>
      <c r="AJV721" s="150"/>
      <c r="AJW721" s="150"/>
      <c r="AJX721" s="150"/>
      <c r="AJY721" s="150"/>
      <c r="AJZ721" s="150"/>
      <c r="AKA721" s="150"/>
      <c r="AKB721" s="150"/>
      <c r="AKC721" s="150"/>
      <c r="AKD721" s="150"/>
      <c r="AKE721" s="150"/>
      <c r="AKF721" s="150"/>
      <c r="AKG721" s="150"/>
      <c r="AKH721" s="150"/>
      <c r="AKI721" s="150"/>
      <c r="AKJ721" s="150"/>
      <c r="AKK721" s="150"/>
      <c r="AKL721" s="150"/>
      <c r="AKM721" s="150"/>
      <c r="AKN721" s="150"/>
      <c r="AKO721" s="150"/>
      <c r="AKP721" s="150"/>
      <c r="AKQ721" s="150"/>
      <c r="AKR721" s="150"/>
      <c r="AKS721" s="150"/>
      <c r="AKT721" s="150"/>
      <c r="AKU721" s="150"/>
      <c r="AKV721" s="150"/>
      <c r="AKW721" s="150"/>
      <c r="AKX721" s="150"/>
      <c r="AKY721" s="150"/>
      <c r="AKZ721" s="150"/>
      <c r="ALA721" s="150"/>
      <c r="ALB721" s="150"/>
      <c r="ALC721" s="150"/>
      <c r="ALD721" s="150"/>
      <c r="ALE721" s="150"/>
      <c r="ALF721" s="150"/>
      <c r="ALG721" s="150"/>
      <c r="ALH721" s="150"/>
      <c r="ALI721" s="150"/>
      <c r="ALJ721" s="150"/>
      <c r="ALK721" s="150"/>
      <c r="ALL721" s="150"/>
      <c r="ALM721" s="150"/>
      <c r="ALN721" s="150"/>
      <c r="ALO721" s="150"/>
      <c r="ALP721" s="150"/>
      <c r="ALQ721" s="150"/>
      <c r="ALR721" s="150"/>
      <c r="ALS721" s="150"/>
      <c r="ALT721" s="150"/>
      <c r="ALU721" s="150"/>
      <c r="ALV721" s="150"/>
      <c r="ALW721" s="150"/>
      <c r="ALX721" s="150"/>
      <c r="ALY721" s="150"/>
      <c r="ALZ721" s="150"/>
      <c r="AMA721" s="150"/>
      <c r="AMB721" s="150"/>
      <c r="AMC721" s="150"/>
      <c r="AMD721" s="150"/>
      <c r="AME721" s="150"/>
      <c r="AMF721" s="150"/>
      <c r="AMG721" s="150"/>
      <c r="AMH721" s="150"/>
      <c r="AMI721" s="150"/>
      <c r="AMJ721" s="150"/>
      <c r="AMK721" s="150"/>
      <c r="AML721" s="559"/>
    </row>
    <row r="722" spans="1:1026" s="155" customFormat="1" x14ac:dyDescent="0.25">
      <c r="A722" s="295" t="s">
        <v>27548</v>
      </c>
      <c r="B722" s="257">
        <v>722</v>
      </c>
      <c r="C722" s="295" t="s">
        <v>27553</v>
      </c>
      <c r="D722" s="295" t="s">
        <v>27549</v>
      </c>
      <c r="E722" s="295"/>
      <c r="F722" s="299">
        <v>4</v>
      </c>
      <c r="G722" s="299"/>
      <c r="H722" s="299"/>
      <c r="I722" s="489" t="s">
        <v>750</v>
      </c>
      <c r="J722" s="296">
        <v>2</v>
      </c>
      <c r="K722" s="296">
        <v>1</v>
      </c>
      <c r="L722" s="296"/>
      <c r="M722" s="296"/>
      <c r="N722" s="296"/>
      <c r="O722" s="296"/>
      <c r="P722" s="296"/>
      <c r="Q722" s="296"/>
      <c r="R722" s="296"/>
      <c r="S722" s="296"/>
      <c r="T722" s="296"/>
      <c r="U722" s="296"/>
      <c r="V722" s="296"/>
      <c r="W722" s="283">
        <f t="shared" si="323"/>
        <v>100</v>
      </c>
      <c r="X722" s="283">
        <f t="shared" si="324"/>
        <v>100</v>
      </c>
      <c r="Y722" s="283">
        <f t="shared" si="318"/>
        <v>100</v>
      </c>
      <c r="Z722" s="283">
        <f t="shared" si="325"/>
        <v>100</v>
      </c>
      <c r="AA722" s="283">
        <f t="shared" si="326"/>
        <v>100</v>
      </c>
      <c r="AB722" s="287">
        <f t="shared" si="327"/>
        <v>100</v>
      </c>
      <c r="AC722" s="287">
        <f t="shared" si="328"/>
        <v>100</v>
      </c>
      <c r="AD722" s="287">
        <f t="shared" si="329"/>
        <v>100</v>
      </c>
      <c r="AE722" s="284">
        <f t="shared" si="322"/>
        <v>100</v>
      </c>
      <c r="AF722" s="284">
        <f t="shared" si="321"/>
        <v>100</v>
      </c>
      <c r="AG722" s="268">
        <f t="shared" ref="AG722:AG753" si="330">IF(OR(OR(EXACT(J722,"1A"),EXACT(J722,"1B"),EXACT(J722,"1C")),K722=1),1,IF(K722=2,10,100))</f>
        <v>1</v>
      </c>
      <c r="AH722" s="268">
        <f t="shared" si="319"/>
        <v>10</v>
      </c>
      <c r="AI722" s="268">
        <f t="shared" si="317"/>
        <v>3</v>
      </c>
      <c r="AJ722" s="268">
        <f t="shared" si="320"/>
        <v>100</v>
      </c>
      <c r="AK722" s="489" t="s">
        <v>750</v>
      </c>
      <c r="AL722" s="299">
        <v>1</v>
      </c>
      <c r="AM722" s="299">
        <v>1</v>
      </c>
      <c r="AN722" s="499"/>
      <c r="AO722" s="296"/>
      <c r="AP722" s="296"/>
      <c r="AQ722" s="295"/>
      <c r="AR722" s="356" t="s">
        <v>756</v>
      </c>
      <c r="AS722" s="356"/>
      <c r="AT722" s="295"/>
      <c r="AU722" s="295"/>
      <c r="AW722" s="150"/>
      <c r="AX722" s="150"/>
      <c r="AY722" s="150"/>
      <c r="AZ722" s="150"/>
      <c r="BA722" s="150"/>
      <c r="BB722" s="150"/>
      <c r="BC722" s="150"/>
      <c r="BD722" s="150"/>
      <c r="BE722" s="150"/>
      <c r="BF722" s="150"/>
      <c r="BG722" s="150"/>
      <c r="BH722" s="150"/>
      <c r="BI722" s="150"/>
      <c r="BJ722" s="150"/>
      <c r="BK722" s="150"/>
      <c r="BL722" s="150"/>
      <c r="BM722" s="150"/>
      <c r="BN722" s="150"/>
      <c r="BO722" s="150"/>
      <c r="BP722" s="150"/>
      <c r="BQ722" s="150"/>
      <c r="BR722" s="150"/>
      <c r="BS722" s="150"/>
      <c r="BT722" s="150"/>
      <c r="BU722" s="150"/>
      <c r="BV722" s="150"/>
      <c r="BW722" s="150"/>
      <c r="BX722" s="150"/>
      <c r="BY722" s="150"/>
      <c r="BZ722" s="150"/>
      <c r="CA722" s="150"/>
      <c r="CB722" s="150"/>
      <c r="CC722" s="150"/>
      <c r="CD722" s="150"/>
      <c r="CE722" s="150"/>
      <c r="CF722" s="150"/>
      <c r="CG722" s="150"/>
      <c r="CH722" s="150"/>
      <c r="CI722" s="150"/>
      <c r="CJ722" s="150"/>
      <c r="CK722" s="150"/>
      <c r="CL722" s="150"/>
      <c r="CM722" s="150"/>
      <c r="CN722" s="150"/>
      <c r="CO722" s="150"/>
      <c r="CP722" s="150"/>
      <c r="CQ722" s="150"/>
      <c r="CR722" s="150"/>
      <c r="CS722" s="150"/>
      <c r="CT722" s="150"/>
      <c r="CU722" s="150"/>
      <c r="CV722" s="150"/>
      <c r="CW722" s="150"/>
      <c r="CX722" s="150"/>
      <c r="CY722" s="150"/>
      <c r="CZ722" s="150"/>
      <c r="DA722" s="150"/>
      <c r="DB722" s="150"/>
      <c r="DC722" s="150"/>
      <c r="DD722" s="150"/>
      <c r="DE722" s="150"/>
      <c r="DF722" s="150"/>
      <c r="DG722" s="150"/>
      <c r="DH722" s="150"/>
      <c r="DI722" s="150"/>
      <c r="DJ722" s="150"/>
      <c r="DK722" s="150"/>
      <c r="DL722" s="150"/>
      <c r="DM722" s="150"/>
      <c r="DN722" s="150"/>
      <c r="DO722" s="150"/>
      <c r="DP722" s="150"/>
      <c r="DQ722" s="150"/>
      <c r="DR722" s="150"/>
      <c r="DS722" s="150"/>
      <c r="DT722" s="150"/>
      <c r="DU722" s="150"/>
      <c r="DV722" s="150"/>
      <c r="DW722" s="150"/>
      <c r="DX722" s="150"/>
      <c r="DY722" s="150"/>
      <c r="DZ722" s="150"/>
      <c r="EA722" s="150"/>
      <c r="EB722" s="150"/>
      <c r="EC722" s="150"/>
      <c r="ED722" s="150"/>
      <c r="EE722" s="150"/>
      <c r="EF722" s="150"/>
      <c r="EG722" s="150"/>
      <c r="EH722" s="150"/>
      <c r="EI722" s="150"/>
      <c r="EJ722" s="150"/>
      <c r="EK722" s="150"/>
      <c r="EL722" s="150"/>
      <c r="EM722" s="150"/>
      <c r="EN722" s="150"/>
      <c r="EO722" s="150"/>
      <c r="EP722" s="150"/>
      <c r="EQ722" s="150"/>
      <c r="ER722" s="150"/>
      <c r="ES722" s="150"/>
      <c r="ET722" s="150"/>
      <c r="EU722" s="150"/>
      <c r="EV722" s="150"/>
      <c r="EW722" s="150"/>
      <c r="EX722" s="150"/>
      <c r="EY722" s="150"/>
      <c r="EZ722" s="150"/>
      <c r="FA722" s="150"/>
      <c r="FB722" s="150"/>
      <c r="FC722" s="150"/>
      <c r="FD722" s="150"/>
      <c r="FE722" s="150"/>
      <c r="FF722" s="150"/>
      <c r="FG722" s="150"/>
      <c r="FH722" s="150"/>
      <c r="FI722" s="150"/>
      <c r="FJ722" s="150"/>
      <c r="FK722" s="150"/>
      <c r="FL722" s="150"/>
      <c r="FM722" s="150"/>
      <c r="FN722" s="150"/>
      <c r="FO722" s="150"/>
      <c r="FP722" s="150"/>
      <c r="FQ722" s="150"/>
      <c r="FR722" s="150"/>
      <c r="FS722" s="150"/>
      <c r="FT722" s="150"/>
      <c r="FU722" s="150"/>
      <c r="FV722" s="150"/>
      <c r="FW722" s="150"/>
      <c r="FX722" s="150"/>
      <c r="FY722" s="150"/>
      <c r="FZ722" s="150"/>
      <c r="GA722" s="150"/>
      <c r="GB722" s="150"/>
      <c r="GC722" s="150"/>
      <c r="GD722" s="150"/>
      <c r="GE722" s="150"/>
      <c r="GF722" s="150"/>
      <c r="GG722" s="150"/>
      <c r="GH722" s="150"/>
      <c r="GI722" s="150"/>
      <c r="GJ722" s="150"/>
      <c r="GK722" s="150"/>
      <c r="GL722" s="150"/>
      <c r="GM722" s="150"/>
      <c r="GN722" s="150"/>
      <c r="GO722" s="150"/>
      <c r="GP722" s="150"/>
      <c r="GQ722" s="150"/>
      <c r="GR722" s="150"/>
      <c r="GS722" s="150"/>
      <c r="GT722" s="150"/>
      <c r="GU722" s="150"/>
      <c r="GV722" s="150"/>
      <c r="GW722" s="150"/>
      <c r="GX722" s="150"/>
      <c r="GY722" s="150"/>
      <c r="GZ722" s="150"/>
      <c r="HA722" s="150"/>
      <c r="HB722" s="150"/>
      <c r="HC722" s="150"/>
      <c r="HD722" s="150"/>
      <c r="HE722" s="150"/>
      <c r="HF722" s="150"/>
      <c r="HG722" s="150"/>
      <c r="HH722" s="150"/>
      <c r="HI722" s="150"/>
      <c r="HJ722" s="150"/>
      <c r="HK722" s="150"/>
      <c r="HL722" s="150"/>
      <c r="HM722" s="150"/>
      <c r="HN722" s="150"/>
      <c r="HO722" s="150"/>
      <c r="HP722" s="150"/>
      <c r="HQ722" s="150"/>
      <c r="HR722" s="150"/>
      <c r="HS722" s="150"/>
      <c r="HT722" s="150"/>
      <c r="HU722" s="150"/>
      <c r="HV722" s="150"/>
      <c r="HW722" s="150"/>
      <c r="HX722" s="150"/>
      <c r="HY722" s="150"/>
      <c r="HZ722" s="150"/>
      <c r="IA722" s="150"/>
      <c r="IB722" s="150"/>
      <c r="IC722" s="150"/>
      <c r="ID722" s="150"/>
      <c r="IE722" s="150"/>
      <c r="IF722" s="150"/>
      <c r="IG722" s="150"/>
      <c r="IH722" s="150"/>
      <c r="II722" s="150"/>
      <c r="IJ722" s="150"/>
      <c r="IK722" s="150"/>
      <c r="IL722" s="150"/>
      <c r="IM722" s="150"/>
      <c r="IN722" s="150"/>
      <c r="IO722" s="150"/>
      <c r="IP722" s="150"/>
      <c r="IQ722" s="150"/>
      <c r="IR722" s="150"/>
      <c r="IS722" s="150"/>
      <c r="IT722" s="150"/>
      <c r="IU722" s="150"/>
      <c r="IV722" s="150"/>
      <c r="IW722" s="150"/>
      <c r="IX722" s="150"/>
      <c r="IY722" s="150"/>
      <c r="IZ722" s="150"/>
      <c r="JA722" s="150"/>
      <c r="JB722" s="150"/>
      <c r="JC722" s="150"/>
      <c r="JD722" s="150"/>
      <c r="JE722" s="150"/>
      <c r="JF722" s="150"/>
      <c r="JG722" s="150"/>
      <c r="JH722" s="150"/>
      <c r="JI722" s="150"/>
      <c r="JJ722" s="150"/>
      <c r="JK722" s="150"/>
      <c r="JL722" s="150"/>
      <c r="JM722" s="150"/>
      <c r="JN722" s="150"/>
      <c r="JO722" s="150"/>
      <c r="JP722" s="150"/>
      <c r="JQ722" s="150"/>
      <c r="JR722" s="150"/>
      <c r="JS722" s="150"/>
      <c r="JT722" s="150"/>
      <c r="JU722" s="150"/>
      <c r="JV722" s="150"/>
      <c r="JW722" s="150"/>
      <c r="JX722" s="150"/>
      <c r="JY722" s="150"/>
      <c r="JZ722" s="150"/>
      <c r="KA722" s="150"/>
      <c r="KB722" s="150"/>
      <c r="KC722" s="150"/>
      <c r="KD722" s="150"/>
      <c r="KE722" s="150"/>
      <c r="KF722" s="150"/>
      <c r="KG722" s="150"/>
      <c r="KH722" s="150"/>
      <c r="KI722" s="150"/>
      <c r="KJ722" s="150"/>
      <c r="KK722" s="150"/>
      <c r="KL722" s="150"/>
      <c r="KM722" s="150"/>
      <c r="KN722" s="150"/>
      <c r="KO722" s="150"/>
      <c r="KP722" s="150"/>
      <c r="KQ722" s="150"/>
      <c r="KR722" s="150"/>
      <c r="KS722" s="150"/>
      <c r="KT722" s="150"/>
      <c r="KU722" s="150"/>
      <c r="KV722" s="150"/>
      <c r="KW722" s="150"/>
      <c r="KX722" s="150"/>
      <c r="KY722" s="150"/>
      <c r="KZ722" s="150"/>
      <c r="LA722" s="150"/>
      <c r="LB722" s="150"/>
      <c r="LC722" s="150"/>
      <c r="LD722" s="150"/>
      <c r="LE722" s="150"/>
      <c r="LF722" s="150"/>
      <c r="LG722" s="150"/>
      <c r="LH722" s="150"/>
      <c r="LI722" s="150"/>
      <c r="LJ722" s="150"/>
      <c r="LK722" s="150"/>
      <c r="LL722" s="150"/>
      <c r="LM722" s="150"/>
      <c r="LN722" s="150"/>
      <c r="LO722" s="150"/>
      <c r="LP722" s="150"/>
      <c r="LQ722" s="150"/>
      <c r="LR722" s="150"/>
      <c r="LS722" s="150"/>
      <c r="LT722" s="150"/>
      <c r="LU722" s="150"/>
      <c r="LV722" s="150"/>
      <c r="LW722" s="150"/>
      <c r="LX722" s="150"/>
      <c r="LY722" s="150"/>
      <c r="LZ722" s="150"/>
      <c r="MA722" s="150"/>
      <c r="MB722" s="150"/>
      <c r="MC722" s="150"/>
      <c r="MD722" s="150"/>
      <c r="ME722" s="150"/>
      <c r="MF722" s="150"/>
      <c r="MG722" s="150"/>
      <c r="MH722" s="150"/>
      <c r="MI722" s="150"/>
      <c r="MJ722" s="150"/>
      <c r="MK722" s="150"/>
      <c r="ML722" s="150"/>
      <c r="MM722" s="150"/>
      <c r="MN722" s="150"/>
      <c r="MO722" s="150"/>
      <c r="MP722" s="150"/>
      <c r="MQ722" s="150"/>
      <c r="MR722" s="150"/>
      <c r="MS722" s="150"/>
      <c r="MT722" s="150"/>
      <c r="MU722" s="150"/>
      <c r="MV722" s="150"/>
      <c r="MW722" s="150"/>
      <c r="MX722" s="150"/>
      <c r="MY722" s="150"/>
      <c r="MZ722" s="150"/>
      <c r="NA722" s="150"/>
      <c r="NB722" s="150"/>
      <c r="NC722" s="150"/>
      <c r="ND722" s="150"/>
      <c r="NE722" s="150"/>
      <c r="NF722" s="150"/>
      <c r="NG722" s="150"/>
      <c r="NH722" s="150"/>
      <c r="NI722" s="150"/>
      <c r="NJ722" s="150"/>
      <c r="NK722" s="150"/>
      <c r="NL722" s="150"/>
      <c r="NM722" s="150"/>
      <c r="NN722" s="150"/>
      <c r="NO722" s="150"/>
      <c r="NP722" s="150"/>
      <c r="NQ722" s="150"/>
      <c r="NR722" s="150"/>
      <c r="NS722" s="150"/>
      <c r="NT722" s="150"/>
      <c r="NU722" s="150"/>
      <c r="NV722" s="150"/>
      <c r="NW722" s="150"/>
      <c r="NX722" s="150"/>
      <c r="NY722" s="150"/>
      <c r="NZ722" s="150"/>
      <c r="OA722" s="150"/>
      <c r="OB722" s="150"/>
      <c r="OC722" s="150"/>
      <c r="OD722" s="150"/>
      <c r="OE722" s="150"/>
      <c r="OF722" s="150"/>
      <c r="OG722" s="150"/>
      <c r="OH722" s="150"/>
      <c r="OI722" s="150"/>
      <c r="OJ722" s="150"/>
      <c r="OK722" s="150"/>
      <c r="OL722" s="150"/>
      <c r="OM722" s="150"/>
      <c r="ON722" s="150"/>
      <c r="OO722" s="150"/>
      <c r="OP722" s="150"/>
      <c r="OQ722" s="150"/>
      <c r="OR722" s="150"/>
      <c r="OS722" s="150"/>
      <c r="OT722" s="150"/>
      <c r="OU722" s="150"/>
      <c r="OV722" s="150"/>
      <c r="OW722" s="150"/>
      <c r="OX722" s="150"/>
      <c r="OY722" s="150"/>
      <c r="OZ722" s="150"/>
      <c r="PA722" s="150"/>
      <c r="PB722" s="150"/>
      <c r="PC722" s="150"/>
      <c r="PD722" s="150"/>
      <c r="PE722" s="150"/>
      <c r="PF722" s="150"/>
      <c r="PG722" s="150"/>
      <c r="PH722" s="150"/>
      <c r="PI722" s="150"/>
      <c r="PJ722" s="150"/>
      <c r="PK722" s="150"/>
      <c r="PL722" s="150"/>
      <c r="PM722" s="150"/>
      <c r="PN722" s="150"/>
      <c r="PO722" s="150"/>
      <c r="PP722" s="150"/>
      <c r="PQ722" s="150"/>
      <c r="PR722" s="150"/>
      <c r="PS722" s="150"/>
      <c r="PT722" s="150"/>
      <c r="PU722" s="150"/>
      <c r="PV722" s="150"/>
      <c r="PW722" s="150"/>
      <c r="PX722" s="150"/>
      <c r="PY722" s="150"/>
      <c r="PZ722" s="150"/>
      <c r="QA722" s="150"/>
      <c r="QB722" s="150"/>
      <c r="QC722" s="150"/>
      <c r="QD722" s="150"/>
      <c r="QE722" s="150"/>
      <c r="QF722" s="150"/>
      <c r="QG722" s="150"/>
      <c r="QH722" s="150"/>
      <c r="QI722" s="150"/>
      <c r="QJ722" s="150"/>
      <c r="QK722" s="150"/>
      <c r="QL722" s="150"/>
      <c r="QM722" s="150"/>
      <c r="QN722" s="150"/>
      <c r="QO722" s="150"/>
      <c r="QP722" s="150"/>
      <c r="QQ722" s="150"/>
      <c r="QR722" s="150"/>
      <c r="QS722" s="150"/>
      <c r="QT722" s="150"/>
      <c r="QU722" s="150"/>
      <c r="QV722" s="150"/>
      <c r="QW722" s="150"/>
      <c r="QX722" s="150"/>
      <c r="QY722" s="150"/>
      <c r="QZ722" s="150"/>
      <c r="RA722" s="150"/>
      <c r="RB722" s="150"/>
      <c r="RC722" s="150"/>
      <c r="RD722" s="150"/>
      <c r="RE722" s="150"/>
      <c r="RF722" s="150"/>
      <c r="RG722" s="150"/>
      <c r="RH722" s="150"/>
      <c r="RI722" s="150"/>
      <c r="RJ722" s="150"/>
      <c r="RK722" s="150"/>
      <c r="RL722" s="150"/>
      <c r="RM722" s="150"/>
      <c r="RN722" s="150"/>
      <c r="RO722" s="150"/>
      <c r="RP722" s="150"/>
      <c r="RQ722" s="150"/>
      <c r="RR722" s="150"/>
      <c r="RS722" s="150"/>
      <c r="RT722" s="150"/>
      <c r="RU722" s="150"/>
      <c r="RV722" s="150"/>
      <c r="RW722" s="150"/>
      <c r="RX722" s="150"/>
      <c r="RY722" s="150"/>
      <c r="RZ722" s="150"/>
      <c r="SA722" s="150"/>
      <c r="SB722" s="150"/>
      <c r="SC722" s="150"/>
      <c r="SD722" s="150"/>
      <c r="SE722" s="150"/>
      <c r="SF722" s="150"/>
      <c r="SG722" s="150"/>
      <c r="SH722" s="150"/>
      <c r="SI722" s="150"/>
      <c r="SJ722" s="150"/>
      <c r="SK722" s="150"/>
      <c r="SL722" s="150"/>
      <c r="SM722" s="150"/>
      <c r="SN722" s="150"/>
      <c r="SO722" s="150"/>
      <c r="SP722" s="150"/>
      <c r="SQ722" s="150"/>
      <c r="SR722" s="150"/>
      <c r="SS722" s="150"/>
      <c r="ST722" s="150"/>
      <c r="SU722" s="150"/>
      <c r="SV722" s="150"/>
      <c r="SW722" s="150"/>
      <c r="SX722" s="150"/>
      <c r="SY722" s="150"/>
      <c r="SZ722" s="150"/>
      <c r="TA722" s="150"/>
      <c r="TB722" s="150"/>
      <c r="TC722" s="150"/>
      <c r="TD722" s="150"/>
      <c r="TE722" s="150"/>
      <c r="TF722" s="150"/>
      <c r="TG722" s="150"/>
      <c r="TH722" s="150"/>
      <c r="TI722" s="150"/>
      <c r="TJ722" s="150"/>
      <c r="TK722" s="150"/>
      <c r="TL722" s="150"/>
      <c r="TM722" s="150"/>
      <c r="TN722" s="150"/>
      <c r="TO722" s="150"/>
      <c r="TP722" s="150"/>
      <c r="TQ722" s="150"/>
      <c r="TR722" s="150"/>
      <c r="TS722" s="150"/>
      <c r="TT722" s="150"/>
      <c r="TU722" s="150"/>
      <c r="TV722" s="150"/>
      <c r="TW722" s="150"/>
      <c r="TX722" s="150"/>
      <c r="TY722" s="150"/>
      <c r="TZ722" s="150"/>
      <c r="UA722" s="150"/>
      <c r="UB722" s="150"/>
      <c r="UC722" s="150"/>
      <c r="UD722" s="150"/>
      <c r="UE722" s="150"/>
      <c r="UF722" s="150"/>
      <c r="UG722" s="150"/>
      <c r="UH722" s="150"/>
      <c r="UI722" s="150"/>
      <c r="UJ722" s="150"/>
      <c r="UK722" s="150"/>
      <c r="UL722" s="150"/>
      <c r="UM722" s="150"/>
      <c r="UN722" s="150"/>
      <c r="UO722" s="150"/>
      <c r="UP722" s="150"/>
      <c r="UQ722" s="150"/>
      <c r="UR722" s="150"/>
      <c r="US722" s="150"/>
      <c r="UT722" s="150"/>
      <c r="UU722" s="150"/>
      <c r="UV722" s="150"/>
      <c r="UW722" s="150"/>
      <c r="UX722" s="150"/>
      <c r="UY722" s="150"/>
      <c r="UZ722" s="150"/>
      <c r="VA722" s="150"/>
      <c r="VB722" s="150"/>
      <c r="VC722" s="150"/>
      <c r="VD722" s="150"/>
      <c r="VE722" s="150"/>
      <c r="VF722" s="150"/>
      <c r="VG722" s="150"/>
      <c r="VH722" s="150"/>
      <c r="VI722" s="150"/>
      <c r="VJ722" s="150"/>
      <c r="VK722" s="150"/>
      <c r="VL722" s="150"/>
      <c r="VM722" s="150"/>
      <c r="VN722" s="150"/>
      <c r="VO722" s="150"/>
      <c r="VP722" s="150"/>
      <c r="VQ722" s="150"/>
      <c r="VR722" s="150"/>
      <c r="VS722" s="150"/>
      <c r="VT722" s="150"/>
      <c r="VU722" s="150"/>
      <c r="VV722" s="150"/>
      <c r="VW722" s="150"/>
      <c r="VX722" s="150"/>
      <c r="VY722" s="150"/>
      <c r="VZ722" s="150"/>
      <c r="WA722" s="150"/>
      <c r="WB722" s="150"/>
      <c r="WC722" s="150"/>
      <c r="WD722" s="150"/>
      <c r="WE722" s="150"/>
      <c r="WF722" s="150"/>
      <c r="WG722" s="150"/>
      <c r="WH722" s="150"/>
      <c r="WI722" s="150"/>
      <c r="WJ722" s="150"/>
      <c r="WK722" s="150"/>
      <c r="WL722" s="150"/>
      <c r="WM722" s="150"/>
      <c r="WN722" s="150"/>
      <c r="WO722" s="150"/>
      <c r="WP722" s="150"/>
      <c r="WQ722" s="150"/>
      <c r="WR722" s="150"/>
      <c r="WS722" s="150"/>
      <c r="WT722" s="150"/>
      <c r="WU722" s="150"/>
      <c r="WV722" s="150"/>
      <c r="WW722" s="150"/>
      <c r="WX722" s="150"/>
      <c r="WY722" s="150"/>
      <c r="WZ722" s="150"/>
      <c r="XA722" s="150"/>
      <c r="XB722" s="150"/>
      <c r="XC722" s="150"/>
      <c r="XD722" s="150"/>
      <c r="XE722" s="150"/>
      <c r="XF722" s="150"/>
      <c r="XG722" s="150"/>
      <c r="XH722" s="150"/>
      <c r="XI722" s="150"/>
      <c r="XJ722" s="150"/>
      <c r="XK722" s="150"/>
      <c r="XL722" s="150"/>
      <c r="XM722" s="150"/>
      <c r="XN722" s="150"/>
      <c r="XO722" s="150"/>
      <c r="XP722" s="150"/>
      <c r="XQ722" s="150"/>
      <c r="XR722" s="150"/>
      <c r="XS722" s="150"/>
      <c r="XT722" s="150"/>
      <c r="XU722" s="150"/>
      <c r="XV722" s="150"/>
      <c r="XW722" s="150"/>
      <c r="XX722" s="150"/>
      <c r="XY722" s="150"/>
      <c r="XZ722" s="150"/>
      <c r="YA722" s="150"/>
      <c r="YB722" s="150"/>
      <c r="YC722" s="150"/>
      <c r="YD722" s="150"/>
      <c r="YE722" s="150"/>
      <c r="YF722" s="150"/>
      <c r="YG722" s="150"/>
      <c r="YH722" s="150"/>
      <c r="YI722" s="150"/>
      <c r="YJ722" s="150"/>
      <c r="YK722" s="150"/>
      <c r="YL722" s="150"/>
      <c r="YM722" s="150"/>
      <c r="YN722" s="150"/>
      <c r="YO722" s="150"/>
      <c r="YP722" s="150"/>
      <c r="YQ722" s="150"/>
      <c r="YR722" s="150"/>
      <c r="YS722" s="150"/>
      <c r="YT722" s="150"/>
      <c r="YU722" s="150"/>
      <c r="YV722" s="150"/>
      <c r="YW722" s="150"/>
      <c r="YX722" s="150"/>
      <c r="YY722" s="150"/>
      <c r="YZ722" s="150"/>
      <c r="ZA722" s="150"/>
      <c r="ZB722" s="150"/>
      <c r="ZC722" s="150"/>
      <c r="ZD722" s="150"/>
      <c r="ZE722" s="150"/>
      <c r="ZF722" s="150"/>
      <c r="ZG722" s="150"/>
      <c r="ZH722" s="150"/>
      <c r="ZI722" s="150"/>
      <c r="ZJ722" s="150"/>
      <c r="ZK722" s="150"/>
      <c r="ZL722" s="150"/>
      <c r="ZM722" s="150"/>
      <c r="ZN722" s="150"/>
      <c r="ZO722" s="150"/>
      <c r="ZP722" s="150"/>
      <c r="ZQ722" s="150"/>
      <c r="ZR722" s="150"/>
      <c r="ZS722" s="150"/>
      <c r="ZT722" s="150"/>
      <c r="ZU722" s="150"/>
      <c r="ZV722" s="150"/>
      <c r="ZW722" s="150"/>
      <c r="ZX722" s="150"/>
      <c r="ZY722" s="150"/>
      <c r="ZZ722" s="150"/>
      <c r="AAA722" s="150"/>
      <c r="AAB722" s="150"/>
      <c r="AAC722" s="150"/>
      <c r="AAD722" s="150"/>
      <c r="AAE722" s="150"/>
      <c r="AAF722" s="150"/>
      <c r="AAG722" s="150"/>
      <c r="AAH722" s="150"/>
      <c r="AAI722" s="150"/>
      <c r="AAJ722" s="150"/>
      <c r="AAK722" s="150"/>
      <c r="AAL722" s="150"/>
      <c r="AAM722" s="150"/>
      <c r="AAN722" s="150"/>
      <c r="AAO722" s="150"/>
      <c r="AAP722" s="150"/>
      <c r="AAQ722" s="150"/>
      <c r="AAR722" s="150"/>
      <c r="AAS722" s="150"/>
      <c r="AAT722" s="150"/>
      <c r="AAU722" s="150"/>
      <c r="AAV722" s="150"/>
      <c r="AAW722" s="150"/>
      <c r="AAX722" s="150"/>
      <c r="AAY722" s="150"/>
      <c r="AAZ722" s="150"/>
      <c r="ABA722" s="150"/>
      <c r="ABB722" s="150"/>
      <c r="ABC722" s="150"/>
      <c r="ABD722" s="150"/>
      <c r="ABE722" s="150"/>
      <c r="ABF722" s="150"/>
      <c r="ABG722" s="150"/>
      <c r="ABH722" s="150"/>
      <c r="ABI722" s="150"/>
      <c r="ABJ722" s="150"/>
      <c r="ABK722" s="150"/>
      <c r="ABL722" s="150"/>
      <c r="ABM722" s="150"/>
      <c r="ABN722" s="150"/>
      <c r="ABO722" s="150"/>
      <c r="ABP722" s="150"/>
      <c r="ABQ722" s="150"/>
      <c r="ABR722" s="150"/>
      <c r="ABS722" s="150"/>
      <c r="ABT722" s="150"/>
      <c r="ABU722" s="150"/>
      <c r="ABV722" s="150"/>
      <c r="ABW722" s="150"/>
      <c r="ABX722" s="150"/>
      <c r="ABY722" s="150"/>
      <c r="ABZ722" s="150"/>
      <c r="ACA722" s="150"/>
      <c r="ACB722" s="150"/>
      <c r="ACC722" s="150"/>
      <c r="ACD722" s="150"/>
      <c r="ACE722" s="150"/>
      <c r="ACF722" s="150"/>
      <c r="ACG722" s="150"/>
      <c r="ACH722" s="150"/>
      <c r="ACI722" s="150"/>
      <c r="ACJ722" s="150"/>
      <c r="ACK722" s="150"/>
      <c r="ACL722" s="150"/>
      <c r="ACM722" s="150"/>
      <c r="ACN722" s="150"/>
      <c r="ACO722" s="150"/>
      <c r="ACP722" s="150"/>
      <c r="ACQ722" s="150"/>
      <c r="ACR722" s="150"/>
      <c r="ACS722" s="150"/>
      <c r="ACT722" s="150"/>
      <c r="ACU722" s="150"/>
      <c r="ACV722" s="150"/>
      <c r="ACW722" s="150"/>
      <c r="ACX722" s="150"/>
      <c r="ACY722" s="150"/>
      <c r="ACZ722" s="150"/>
      <c r="ADA722" s="150"/>
      <c r="ADB722" s="150"/>
      <c r="ADC722" s="150"/>
      <c r="ADD722" s="150"/>
      <c r="ADE722" s="150"/>
      <c r="ADF722" s="150"/>
      <c r="ADG722" s="150"/>
      <c r="ADH722" s="150"/>
      <c r="ADI722" s="150"/>
      <c r="ADJ722" s="150"/>
      <c r="ADK722" s="150"/>
      <c r="ADL722" s="150"/>
      <c r="ADM722" s="150"/>
      <c r="ADN722" s="150"/>
      <c r="ADO722" s="150"/>
      <c r="ADP722" s="150"/>
      <c r="ADQ722" s="150"/>
      <c r="ADR722" s="150"/>
      <c r="ADS722" s="150"/>
      <c r="ADT722" s="150"/>
      <c r="ADU722" s="150"/>
      <c r="ADV722" s="150"/>
      <c r="ADW722" s="150"/>
      <c r="ADX722" s="150"/>
      <c r="ADY722" s="150"/>
      <c r="ADZ722" s="150"/>
      <c r="AEA722" s="150"/>
      <c r="AEB722" s="150"/>
      <c r="AEC722" s="150"/>
      <c r="AED722" s="150"/>
      <c r="AEE722" s="150"/>
      <c r="AEF722" s="150"/>
      <c r="AEG722" s="150"/>
      <c r="AEH722" s="150"/>
      <c r="AEI722" s="150"/>
      <c r="AEJ722" s="150"/>
      <c r="AEK722" s="150"/>
      <c r="AEL722" s="150"/>
      <c r="AEM722" s="150"/>
      <c r="AEN722" s="150"/>
      <c r="AEO722" s="150"/>
      <c r="AEP722" s="150"/>
      <c r="AEQ722" s="150"/>
      <c r="AER722" s="150"/>
      <c r="AES722" s="150"/>
      <c r="AET722" s="150"/>
      <c r="AEU722" s="150"/>
      <c r="AEV722" s="150"/>
      <c r="AEW722" s="150"/>
      <c r="AEX722" s="150"/>
      <c r="AEY722" s="150"/>
      <c r="AEZ722" s="150"/>
      <c r="AFA722" s="150"/>
      <c r="AFB722" s="150"/>
      <c r="AFC722" s="150"/>
      <c r="AFD722" s="150"/>
      <c r="AFE722" s="150"/>
      <c r="AFF722" s="150"/>
      <c r="AFG722" s="150"/>
      <c r="AFH722" s="150"/>
      <c r="AFI722" s="150"/>
      <c r="AFJ722" s="150"/>
      <c r="AFK722" s="150"/>
      <c r="AFL722" s="150"/>
      <c r="AFM722" s="150"/>
      <c r="AFN722" s="150"/>
      <c r="AFO722" s="150"/>
      <c r="AFP722" s="150"/>
      <c r="AFQ722" s="150"/>
      <c r="AFR722" s="150"/>
      <c r="AFS722" s="150"/>
      <c r="AFT722" s="150"/>
      <c r="AFU722" s="150"/>
      <c r="AFV722" s="150"/>
      <c r="AFW722" s="150"/>
      <c r="AFX722" s="150"/>
      <c r="AFY722" s="150"/>
      <c r="AFZ722" s="150"/>
      <c r="AGA722" s="150"/>
      <c r="AGB722" s="150"/>
      <c r="AGC722" s="150"/>
      <c r="AGD722" s="150"/>
      <c r="AGE722" s="150"/>
      <c r="AGF722" s="150"/>
      <c r="AGG722" s="150"/>
      <c r="AGH722" s="150"/>
      <c r="AGI722" s="150"/>
      <c r="AGJ722" s="150"/>
      <c r="AGK722" s="150"/>
      <c r="AGL722" s="150"/>
      <c r="AGM722" s="150"/>
      <c r="AGN722" s="150"/>
      <c r="AGO722" s="150"/>
      <c r="AGP722" s="150"/>
      <c r="AGQ722" s="150"/>
      <c r="AGR722" s="150"/>
      <c r="AGS722" s="150"/>
      <c r="AGT722" s="150"/>
      <c r="AGU722" s="150"/>
      <c r="AGV722" s="150"/>
      <c r="AGW722" s="150"/>
      <c r="AGX722" s="150"/>
      <c r="AGY722" s="150"/>
      <c r="AGZ722" s="150"/>
      <c r="AHA722" s="150"/>
      <c r="AHB722" s="150"/>
      <c r="AHC722" s="150"/>
      <c r="AHD722" s="150"/>
      <c r="AHE722" s="150"/>
      <c r="AHF722" s="150"/>
      <c r="AHG722" s="150"/>
      <c r="AHH722" s="150"/>
      <c r="AHI722" s="150"/>
      <c r="AHJ722" s="150"/>
      <c r="AHK722" s="150"/>
      <c r="AHL722" s="150"/>
      <c r="AHM722" s="150"/>
      <c r="AHN722" s="150"/>
      <c r="AHO722" s="150"/>
      <c r="AHP722" s="150"/>
      <c r="AHQ722" s="150"/>
      <c r="AHR722" s="150"/>
      <c r="AHS722" s="150"/>
      <c r="AHT722" s="150"/>
      <c r="AHU722" s="150"/>
      <c r="AHV722" s="150"/>
      <c r="AHW722" s="150"/>
      <c r="AHX722" s="150"/>
      <c r="AHY722" s="150"/>
      <c r="AHZ722" s="150"/>
      <c r="AIA722" s="150"/>
      <c r="AIB722" s="150"/>
      <c r="AIC722" s="150"/>
      <c r="AID722" s="150"/>
      <c r="AIE722" s="150"/>
      <c r="AIF722" s="150"/>
      <c r="AIG722" s="150"/>
      <c r="AIH722" s="150"/>
      <c r="AII722" s="150"/>
      <c r="AIJ722" s="150"/>
      <c r="AIK722" s="150"/>
      <c r="AIL722" s="150"/>
      <c r="AIM722" s="150"/>
      <c r="AIN722" s="150"/>
      <c r="AIO722" s="150"/>
      <c r="AIP722" s="150"/>
      <c r="AIQ722" s="150"/>
      <c r="AIR722" s="150"/>
      <c r="AIS722" s="150"/>
      <c r="AIT722" s="150"/>
      <c r="AIU722" s="150"/>
      <c r="AIV722" s="150"/>
      <c r="AIW722" s="150"/>
      <c r="AIX722" s="150"/>
      <c r="AIY722" s="150"/>
      <c r="AIZ722" s="150"/>
      <c r="AJA722" s="150"/>
      <c r="AJB722" s="150"/>
      <c r="AJC722" s="150"/>
      <c r="AJD722" s="150"/>
      <c r="AJE722" s="150"/>
      <c r="AJF722" s="150"/>
      <c r="AJG722" s="150"/>
      <c r="AJH722" s="150"/>
      <c r="AJI722" s="150"/>
      <c r="AJJ722" s="150"/>
      <c r="AJK722" s="150"/>
      <c r="AJL722" s="150"/>
      <c r="AJM722" s="150"/>
      <c r="AJN722" s="150"/>
      <c r="AJO722" s="150"/>
      <c r="AJP722" s="150"/>
      <c r="AJQ722" s="150"/>
      <c r="AJR722" s="150"/>
      <c r="AJS722" s="150"/>
      <c r="AJT722" s="150"/>
      <c r="AJU722" s="150"/>
      <c r="AJV722" s="150"/>
      <c r="AJW722" s="150"/>
      <c r="AJX722" s="150"/>
      <c r="AJY722" s="150"/>
      <c r="AJZ722" s="150"/>
      <c r="AKA722" s="150"/>
      <c r="AKB722" s="150"/>
      <c r="AKC722" s="150"/>
      <c r="AKD722" s="150"/>
      <c r="AKE722" s="150"/>
      <c r="AKF722" s="150"/>
      <c r="AKG722" s="150"/>
      <c r="AKH722" s="150"/>
      <c r="AKI722" s="150"/>
      <c r="AKJ722" s="150"/>
      <c r="AKK722" s="150"/>
      <c r="AKL722" s="150"/>
      <c r="AKM722" s="150"/>
      <c r="AKN722" s="150"/>
      <c r="AKO722" s="150"/>
      <c r="AKP722" s="150"/>
      <c r="AKQ722" s="150"/>
      <c r="AKR722" s="150"/>
      <c r="AKS722" s="150"/>
      <c r="AKT722" s="150"/>
      <c r="AKU722" s="150"/>
      <c r="AKV722" s="150"/>
      <c r="AKW722" s="150"/>
      <c r="AKX722" s="150"/>
      <c r="AKY722" s="150"/>
      <c r="AKZ722" s="150"/>
      <c r="ALA722" s="150"/>
      <c r="ALB722" s="150"/>
      <c r="ALC722" s="150"/>
      <c r="ALD722" s="150"/>
      <c r="ALE722" s="150"/>
      <c r="ALF722" s="150"/>
      <c r="ALG722" s="150"/>
      <c r="ALH722" s="150"/>
      <c r="ALI722" s="150"/>
      <c r="ALJ722" s="150"/>
      <c r="ALK722" s="150"/>
      <c r="ALL722" s="150"/>
      <c r="ALM722" s="150"/>
      <c r="ALN722" s="150"/>
      <c r="ALO722" s="150"/>
      <c r="ALP722" s="150"/>
      <c r="ALQ722" s="150"/>
      <c r="ALR722" s="150"/>
      <c r="ALS722" s="150"/>
      <c r="ALT722" s="150"/>
      <c r="ALU722" s="150"/>
      <c r="ALV722" s="150"/>
      <c r="ALW722" s="150"/>
      <c r="ALX722" s="150"/>
      <c r="ALY722" s="150"/>
      <c r="ALZ722" s="150"/>
      <c r="AMA722" s="150"/>
      <c r="AMB722" s="150"/>
      <c r="AMC722" s="150"/>
      <c r="AMD722" s="150"/>
      <c r="AME722" s="150"/>
      <c r="AMF722" s="150"/>
      <c r="AMG722" s="150"/>
      <c r="AMH722" s="150"/>
      <c r="AMI722" s="150"/>
      <c r="AMJ722" s="150"/>
      <c r="AMK722" s="150"/>
      <c r="AML722" s="559"/>
    </row>
    <row r="723" spans="1:1026" s="155" customFormat="1" x14ac:dyDescent="0.25">
      <c r="A723" s="295" t="s">
        <v>1501</v>
      </c>
      <c r="B723" s="257">
        <v>723</v>
      </c>
      <c r="C723" s="295" t="s">
        <v>27551</v>
      </c>
      <c r="D723" s="295" t="s">
        <v>2569</v>
      </c>
      <c r="E723" s="295"/>
      <c r="F723" s="299">
        <v>2</v>
      </c>
      <c r="G723" s="299">
        <v>2</v>
      </c>
      <c r="H723" s="299">
        <v>2</v>
      </c>
      <c r="I723" s="489" t="s">
        <v>750</v>
      </c>
      <c r="J723" s="296"/>
      <c r="K723" s="296"/>
      <c r="L723" s="296"/>
      <c r="M723" s="296"/>
      <c r="N723" s="296"/>
      <c r="O723" s="296"/>
      <c r="P723" s="296"/>
      <c r="Q723" s="296"/>
      <c r="R723" s="296"/>
      <c r="S723" s="296"/>
      <c r="T723" s="296"/>
      <c r="U723" s="296"/>
      <c r="V723" s="296"/>
      <c r="W723" s="283">
        <f t="shared" si="323"/>
        <v>100</v>
      </c>
      <c r="X723" s="283">
        <f t="shared" si="324"/>
        <v>100</v>
      </c>
      <c r="Y723" s="283">
        <f t="shared" ref="Y723:Y754" si="331">IF(OR(P723=335,P723=336),20,100)</f>
        <v>100</v>
      </c>
      <c r="Z723" s="283">
        <f t="shared" si="325"/>
        <v>100</v>
      </c>
      <c r="AA723" s="283">
        <f t="shared" si="326"/>
        <v>100</v>
      </c>
      <c r="AB723" s="287">
        <f t="shared" si="327"/>
        <v>100</v>
      </c>
      <c r="AC723" s="287">
        <f t="shared" si="328"/>
        <v>100</v>
      </c>
      <c r="AD723" s="287">
        <f t="shared" si="329"/>
        <v>100</v>
      </c>
      <c r="AE723" s="284">
        <f t="shared" si="322"/>
        <v>100</v>
      </c>
      <c r="AF723" s="284">
        <f t="shared" si="321"/>
        <v>100</v>
      </c>
      <c r="AG723" s="268">
        <f t="shared" si="330"/>
        <v>100</v>
      </c>
      <c r="AH723" s="268">
        <f t="shared" si="319"/>
        <v>100</v>
      </c>
      <c r="AI723" s="268">
        <f t="shared" si="317"/>
        <v>100</v>
      </c>
      <c r="AJ723" s="268">
        <f t="shared" si="320"/>
        <v>100</v>
      </c>
      <c r="AK723" s="489" t="s">
        <v>750</v>
      </c>
      <c r="AL723" s="299">
        <v>1</v>
      </c>
      <c r="AM723" s="299"/>
      <c r="AN723" s="499"/>
      <c r="AO723" s="296"/>
      <c r="AP723" s="296"/>
      <c r="AQ723" s="295"/>
      <c r="AR723" s="356" t="s">
        <v>6231</v>
      </c>
      <c r="AS723" s="356"/>
      <c r="AT723" s="295"/>
      <c r="AU723" s="295"/>
      <c r="AW723" s="150"/>
      <c r="AX723" s="150"/>
      <c r="AY723" s="150"/>
      <c r="AZ723" s="150"/>
      <c r="BA723" s="150"/>
      <c r="BB723" s="150"/>
      <c r="BC723" s="150"/>
      <c r="BD723" s="150"/>
      <c r="BE723" s="150"/>
      <c r="BF723" s="150"/>
      <c r="BG723" s="150"/>
      <c r="BH723" s="150"/>
      <c r="BI723" s="150"/>
      <c r="BJ723" s="150"/>
      <c r="BK723" s="150"/>
      <c r="BL723" s="150"/>
      <c r="BM723" s="150"/>
      <c r="BN723" s="150"/>
      <c r="BO723" s="150"/>
      <c r="BP723" s="150"/>
      <c r="BQ723" s="150"/>
      <c r="BR723" s="150"/>
      <c r="BS723" s="150"/>
      <c r="BT723" s="150"/>
      <c r="BU723" s="150"/>
      <c r="BV723" s="150"/>
      <c r="BW723" s="150"/>
      <c r="BX723" s="150"/>
      <c r="BY723" s="150"/>
      <c r="BZ723" s="150"/>
      <c r="CA723" s="150"/>
      <c r="CB723" s="150"/>
      <c r="CC723" s="150"/>
      <c r="CD723" s="150"/>
      <c r="CE723" s="150"/>
      <c r="CF723" s="150"/>
      <c r="CG723" s="150"/>
      <c r="CH723" s="150"/>
      <c r="CI723" s="150"/>
      <c r="CJ723" s="150"/>
      <c r="CK723" s="150"/>
      <c r="CL723" s="150"/>
      <c r="CM723" s="150"/>
      <c r="CN723" s="150"/>
      <c r="CO723" s="150"/>
      <c r="CP723" s="150"/>
      <c r="CQ723" s="150"/>
      <c r="CR723" s="150"/>
      <c r="CS723" s="150"/>
      <c r="CT723" s="150"/>
      <c r="CU723" s="150"/>
      <c r="CV723" s="150"/>
      <c r="CW723" s="150"/>
      <c r="CX723" s="150"/>
      <c r="CY723" s="150"/>
      <c r="CZ723" s="150"/>
      <c r="DA723" s="150"/>
      <c r="DB723" s="150"/>
      <c r="DC723" s="150"/>
      <c r="DD723" s="150"/>
      <c r="DE723" s="150"/>
      <c r="DF723" s="150"/>
      <c r="DG723" s="150"/>
      <c r="DH723" s="150"/>
      <c r="DI723" s="150"/>
      <c r="DJ723" s="150"/>
      <c r="DK723" s="150"/>
      <c r="DL723" s="150"/>
      <c r="DM723" s="150"/>
      <c r="DN723" s="150"/>
      <c r="DO723" s="150"/>
      <c r="DP723" s="150"/>
      <c r="DQ723" s="150"/>
      <c r="DR723" s="150"/>
      <c r="DS723" s="150"/>
      <c r="DT723" s="150"/>
      <c r="DU723" s="150"/>
      <c r="DV723" s="150"/>
      <c r="DW723" s="150"/>
      <c r="DX723" s="150"/>
      <c r="DY723" s="150"/>
      <c r="DZ723" s="150"/>
      <c r="EA723" s="150"/>
      <c r="EB723" s="150"/>
      <c r="EC723" s="150"/>
      <c r="ED723" s="150"/>
      <c r="EE723" s="150"/>
      <c r="EF723" s="150"/>
      <c r="EG723" s="150"/>
      <c r="EH723" s="150"/>
      <c r="EI723" s="150"/>
      <c r="EJ723" s="150"/>
      <c r="EK723" s="150"/>
      <c r="EL723" s="150"/>
      <c r="EM723" s="150"/>
      <c r="EN723" s="150"/>
      <c r="EO723" s="150"/>
      <c r="EP723" s="150"/>
      <c r="EQ723" s="150"/>
      <c r="ER723" s="150"/>
      <c r="ES723" s="150"/>
      <c r="ET723" s="150"/>
      <c r="EU723" s="150"/>
      <c r="EV723" s="150"/>
      <c r="EW723" s="150"/>
      <c r="EX723" s="150"/>
      <c r="EY723" s="150"/>
      <c r="EZ723" s="150"/>
      <c r="FA723" s="150"/>
      <c r="FB723" s="150"/>
      <c r="FC723" s="150"/>
      <c r="FD723" s="150"/>
      <c r="FE723" s="150"/>
      <c r="FF723" s="150"/>
      <c r="FG723" s="150"/>
      <c r="FH723" s="150"/>
      <c r="FI723" s="150"/>
      <c r="FJ723" s="150"/>
      <c r="FK723" s="150"/>
      <c r="FL723" s="150"/>
      <c r="FM723" s="150"/>
      <c r="FN723" s="150"/>
      <c r="FO723" s="150"/>
      <c r="FP723" s="150"/>
      <c r="FQ723" s="150"/>
      <c r="FR723" s="150"/>
      <c r="FS723" s="150"/>
      <c r="FT723" s="150"/>
      <c r="FU723" s="150"/>
      <c r="FV723" s="150"/>
      <c r="FW723" s="150"/>
      <c r="FX723" s="150"/>
      <c r="FY723" s="150"/>
      <c r="FZ723" s="150"/>
      <c r="GA723" s="150"/>
      <c r="GB723" s="150"/>
      <c r="GC723" s="150"/>
      <c r="GD723" s="150"/>
      <c r="GE723" s="150"/>
      <c r="GF723" s="150"/>
      <c r="GG723" s="150"/>
      <c r="GH723" s="150"/>
      <c r="GI723" s="150"/>
      <c r="GJ723" s="150"/>
      <c r="GK723" s="150"/>
      <c r="GL723" s="150"/>
      <c r="GM723" s="150"/>
      <c r="GN723" s="150"/>
      <c r="GO723" s="150"/>
      <c r="GP723" s="150"/>
      <c r="GQ723" s="150"/>
      <c r="GR723" s="150"/>
      <c r="GS723" s="150"/>
      <c r="GT723" s="150"/>
      <c r="GU723" s="150"/>
      <c r="GV723" s="150"/>
      <c r="GW723" s="150"/>
      <c r="GX723" s="150"/>
      <c r="GY723" s="150"/>
      <c r="GZ723" s="150"/>
      <c r="HA723" s="150"/>
      <c r="HB723" s="150"/>
      <c r="HC723" s="150"/>
      <c r="HD723" s="150"/>
      <c r="HE723" s="150"/>
      <c r="HF723" s="150"/>
      <c r="HG723" s="150"/>
      <c r="HH723" s="150"/>
      <c r="HI723" s="150"/>
      <c r="HJ723" s="150"/>
      <c r="HK723" s="150"/>
      <c r="HL723" s="150"/>
      <c r="HM723" s="150"/>
      <c r="HN723" s="150"/>
      <c r="HO723" s="150"/>
      <c r="HP723" s="150"/>
      <c r="HQ723" s="150"/>
      <c r="HR723" s="150"/>
      <c r="HS723" s="150"/>
      <c r="HT723" s="150"/>
      <c r="HU723" s="150"/>
      <c r="HV723" s="150"/>
      <c r="HW723" s="150"/>
      <c r="HX723" s="150"/>
      <c r="HY723" s="150"/>
      <c r="HZ723" s="150"/>
      <c r="IA723" s="150"/>
      <c r="IB723" s="150"/>
      <c r="IC723" s="150"/>
      <c r="ID723" s="150"/>
      <c r="IE723" s="150"/>
      <c r="IF723" s="150"/>
      <c r="IG723" s="150"/>
      <c r="IH723" s="150"/>
      <c r="II723" s="150"/>
      <c r="IJ723" s="150"/>
      <c r="IK723" s="150"/>
      <c r="IL723" s="150"/>
      <c r="IM723" s="150"/>
      <c r="IN723" s="150"/>
      <c r="IO723" s="150"/>
      <c r="IP723" s="150"/>
      <c r="IQ723" s="150"/>
      <c r="IR723" s="150"/>
      <c r="IS723" s="150"/>
      <c r="IT723" s="150"/>
      <c r="IU723" s="150"/>
      <c r="IV723" s="150"/>
      <c r="IW723" s="150"/>
      <c r="IX723" s="150"/>
      <c r="IY723" s="150"/>
      <c r="IZ723" s="150"/>
      <c r="JA723" s="150"/>
      <c r="JB723" s="150"/>
      <c r="JC723" s="150"/>
      <c r="JD723" s="150"/>
      <c r="JE723" s="150"/>
      <c r="JF723" s="150"/>
      <c r="JG723" s="150"/>
      <c r="JH723" s="150"/>
      <c r="JI723" s="150"/>
      <c r="JJ723" s="150"/>
      <c r="JK723" s="150"/>
      <c r="JL723" s="150"/>
      <c r="JM723" s="150"/>
      <c r="JN723" s="150"/>
      <c r="JO723" s="150"/>
      <c r="JP723" s="150"/>
      <c r="JQ723" s="150"/>
      <c r="JR723" s="150"/>
      <c r="JS723" s="150"/>
      <c r="JT723" s="150"/>
      <c r="JU723" s="150"/>
      <c r="JV723" s="150"/>
      <c r="JW723" s="150"/>
      <c r="JX723" s="150"/>
      <c r="JY723" s="150"/>
      <c r="JZ723" s="150"/>
      <c r="KA723" s="150"/>
      <c r="KB723" s="150"/>
      <c r="KC723" s="150"/>
      <c r="KD723" s="150"/>
      <c r="KE723" s="150"/>
      <c r="KF723" s="150"/>
      <c r="KG723" s="150"/>
      <c r="KH723" s="150"/>
      <c r="KI723" s="150"/>
      <c r="KJ723" s="150"/>
      <c r="KK723" s="150"/>
      <c r="KL723" s="150"/>
      <c r="KM723" s="150"/>
      <c r="KN723" s="150"/>
      <c r="KO723" s="150"/>
      <c r="KP723" s="150"/>
      <c r="KQ723" s="150"/>
      <c r="KR723" s="150"/>
      <c r="KS723" s="150"/>
      <c r="KT723" s="150"/>
      <c r="KU723" s="150"/>
      <c r="KV723" s="150"/>
      <c r="KW723" s="150"/>
      <c r="KX723" s="150"/>
      <c r="KY723" s="150"/>
      <c r="KZ723" s="150"/>
      <c r="LA723" s="150"/>
      <c r="LB723" s="150"/>
      <c r="LC723" s="150"/>
      <c r="LD723" s="150"/>
      <c r="LE723" s="150"/>
      <c r="LF723" s="150"/>
      <c r="LG723" s="150"/>
      <c r="LH723" s="150"/>
      <c r="LI723" s="150"/>
      <c r="LJ723" s="150"/>
      <c r="LK723" s="150"/>
      <c r="LL723" s="150"/>
      <c r="LM723" s="150"/>
      <c r="LN723" s="150"/>
      <c r="LO723" s="150"/>
      <c r="LP723" s="150"/>
      <c r="LQ723" s="150"/>
      <c r="LR723" s="150"/>
      <c r="LS723" s="150"/>
      <c r="LT723" s="150"/>
      <c r="LU723" s="150"/>
      <c r="LV723" s="150"/>
      <c r="LW723" s="150"/>
      <c r="LX723" s="150"/>
      <c r="LY723" s="150"/>
      <c r="LZ723" s="150"/>
      <c r="MA723" s="150"/>
      <c r="MB723" s="150"/>
      <c r="MC723" s="150"/>
      <c r="MD723" s="150"/>
      <c r="ME723" s="150"/>
      <c r="MF723" s="150"/>
      <c r="MG723" s="150"/>
      <c r="MH723" s="150"/>
      <c r="MI723" s="150"/>
      <c r="MJ723" s="150"/>
      <c r="MK723" s="150"/>
      <c r="ML723" s="150"/>
      <c r="MM723" s="150"/>
      <c r="MN723" s="150"/>
      <c r="MO723" s="150"/>
      <c r="MP723" s="150"/>
      <c r="MQ723" s="150"/>
      <c r="MR723" s="150"/>
      <c r="MS723" s="150"/>
      <c r="MT723" s="150"/>
      <c r="MU723" s="150"/>
      <c r="MV723" s="150"/>
      <c r="MW723" s="150"/>
      <c r="MX723" s="150"/>
      <c r="MY723" s="150"/>
      <c r="MZ723" s="150"/>
      <c r="NA723" s="150"/>
      <c r="NB723" s="150"/>
      <c r="NC723" s="150"/>
      <c r="ND723" s="150"/>
      <c r="NE723" s="150"/>
      <c r="NF723" s="150"/>
      <c r="NG723" s="150"/>
      <c r="NH723" s="150"/>
      <c r="NI723" s="150"/>
      <c r="NJ723" s="150"/>
      <c r="NK723" s="150"/>
      <c r="NL723" s="150"/>
      <c r="NM723" s="150"/>
      <c r="NN723" s="150"/>
      <c r="NO723" s="150"/>
      <c r="NP723" s="150"/>
      <c r="NQ723" s="150"/>
      <c r="NR723" s="150"/>
      <c r="NS723" s="150"/>
      <c r="NT723" s="150"/>
      <c r="NU723" s="150"/>
      <c r="NV723" s="150"/>
      <c r="NW723" s="150"/>
      <c r="NX723" s="150"/>
      <c r="NY723" s="150"/>
      <c r="NZ723" s="150"/>
      <c r="OA723" s="150"/>
      <c r="OB723" s="150"/>
      <c r="OC723" s="150"/>
      <c r="OD723" s="150"/>
      <c r="OE723" s="150"/>
      <c r="OF723" s="150"/>
      <c r="OG723" s="150"/>
      <c r="OH723" s="150"/>
      <c r="OI723" s="150"/>
      <c r="OJ723" s="150"/>
      <c r="OK723" s="150"/>
      <c r="OL723" s="150"/>
      <c r="OM723" s="150"/>
      <c r="ON723" s="150"/>
      <c r="OO723" s="150"/>
      <c r="OP723" s="150"/>
      <c r="OQ723" s="150"/>
      <c r="OR723" s="150"/>
      <c r="OS723" s="150"/>
      <c r="OT723" s="150"/>
      <c r="OU723" s="150"/>
      <c r="OV723" s="150"/>
      <c r="OW723" s="150"/>
      <c r="OX723" s="150"/>
      <c r="OY723" s="150"/>
      <c r="OZ723" s="150"/>
      <c r="PA723" s="150"/>
      <c r="PB723" s="150"/>
      <c r="PC723" s="150"/>
      <c r="PD723" s="150"/>
      <c r="PE723" s="150"/>
      <c r="PF723" s="150"/>
      <c r="PG723" s="150"/>
      <c r="PH723" s="150"/>
      <c r="PI723" s="150"/>
      <c r="PJ723" s="150"/>
      <c r="PK723" s="150"/>
      <c r="PL723" s="150"/>
      <c r="PM723" s="150"/>
      <c r="PN723" s="150"/>
      <c r="PO723" s="150"/>
      <c r="PP723" s="150"/>
      <c r="PQ723" s="150"/>
      <c r="PR723" s="150"/>
      <c r="PS723" s="150"/>
      <c r="PT723" s="150"/>
      <c r="PU723" s="150"/>
      <c r="PV723" s="150"/>
      <c r="PW723" s="150"/>
      <c r="PX723" s="150"/>
      <c r="PY723" s="150"/>
      <c r="PZ723" s="150"/>
      <c r="QA723" s="150"/>
      <c r="QB723" s="150"/>
      <c r="QC723" s="150"/>
      <c r="QD723" s="150"/>
      <c r="QE723" s="150"/>
      <c r="QF723" s="150"/>
      <c r="QG723" s="150"/>
      <c r="QH723" s="150"/>
      <c r="QI723" s="150"/>
      <c r="QJ723" s="150"/>
      <c r="QK723" s="150"/>
      <c r="QL723" s="150"/>
      <c r="QM723" s="150"/>
      <c r="QN723" s="150"/>
      <c r="QO723" s="150"/>
      <c r="QP723" s="150"/>
      <c r="QQ723" s="150"/>
      <c r="QR723" s="150"/>
      <c r="QS723" s="150"/>
      <c r="QT723" s="150"/>
      <c r="QU723" s="150"/>
      <c r="QV723" s="150"/>
      <c r="QW723" s="150"/>
      <c r="QX723" s="150"/>
      <c r="QY723" s="150"/>
      <c r="QZ723" s="150"/>
      <c r="RA723" s="150"/>
      <c r="RB723" s="150"/>
      <c r="RC723" s="150"/>
      <c r="RD723" s="150"/>
      <c r="RE723" s="150"/>
      <c r="RF723" s="150"/>
      <c r="RG723" s="150"/>
      <c r="RH723" s="150"/>
      <c r="RI723" s="150"/>
      <c r="RJ723" s="150"/>
      <c r="RK723" s="150"/>
      <c r="RL723" s="150"/>
      <c r="RM723" s="150"/>
      <c r="RN723" s="150"/>
      <c r="RO723" s="150"/>
      <c r="RP723" s="150"/>
      <c r="RQ723" s="150"/>
      <c r="RR723" s="150"/>
      <c r="RS723" s="150"/>
      <c r="RT723" s="150"/>
      <c r="RU723" s="150"/>
      <c r="RV723" s="150"/>
      <c r="RW723" s="150"/>
      <c r="RX723" s="150"/>
      <c r="RY723" s="150"/>
      <c r="RZ723" s="150"/>
      <c r="SA723" s="150"/>
      <c r="SB723" s="150"/>
      <c r="SC723" s="150"/>
      <c r="SD723" s="150"/>
      <c r="SE723" s="150"/>
      <c r="SF723" s="150"/>
      <c r="SG723" s="150"/>
      <c r="SH723" s="150"/>
      <c r="SI723" s="150"/>
      <c r="SJ723" s="150"/>
      <c r="SK723" s="150"/>
      <c r="SL723" s="150"/>
      <c r="SM723" s="150"/>
      <c r="SN723" s="150"/>
      <c r="SO723" s="150"/>
      <c r="SP723" s="150"/>
      <c r="SQ723" s="150"/>
      <c r="SR723" s="150"/>
      <c r="SS723" s="150"/>
      <c r="ST723" s="150"/>
      <c r="SU723" s="150"/>
      <c r="SV723" s="150"/>
      <c r="SW723" s="150"/>
      <c r="SX723" s="150"/>
      <c r="SY723" s="150"/>
      <c r="SZ723" s="150"/>
      <c r="TA723" s="150"/>
      <c r="TB723" s="150"/>
      <c r="TC723" s="150"/>
      <c r="TD723" s="150"/>
      <c r="TE723" s="150"/>
      <c r="TF723" s="150"/>
      <c r="TG723" s="150"/>
      <c r="TH723" s="150"/>
      <c r="TI723" s="150"/>
      <c r="TJ723" s="150"/>
      <c r="TK723" s="150"/>
      <c r="TL723" s="150"/>
      <c r="TM723" s="150"/>
      <c r="TN723" s="150"/>
      <c r="TO723" s="150"/>
      <c r="TP723" s="150"/>
      <c r="TQ723" s="150"/>
      <c r="TR723" s="150"/>
      <c r="TS723" s="150"/>
      <c r="TT723" s="150"/>
      <c r="TU723" s="150"/>
      <c r="TV723" s="150"/>
      <c r="TW723" s="150"/>
      <c r="TX723" s="150"/>
      <c r="TY723" s="150"/>
      <c r="TZ723" s="150"/>
      <c r="UA723" s="150"/>
      <c r="UB723" s="150"/>
      <c r="UC723" s="150"/>
      <c r="UD723" s="150"/>
      <c r="UE723" s="150"/>
      <c r="UF723" s="150"/>
      <c r="UG723" s="150"/>
      <c r="UH723" s="150"/>
      <c r="UI723" s="150"/>
      <c r="UJ723" s="150"/>
      <c r="UK723" s="150"/>
      <c r="UL723" s="150"/>
      <c r="UM723" s="150"/>
      <c r="UN723" s="150"/>
      <c r="UO723" s="150"/>
      <c r="UP723" s="150"/>
      <c r="UQ723" s="150"/>
      <c r="UR723" s="150"/>
      <c r="US723" s="150"/>
      <c r="UT723" s="150"/>
      <c r="UU723" s="150"/>
      <c r="UV723" s="150"/>
      <c r="UW723" s="150"/>
      <c r="UX723" s="150"/>
      <c r="UY723" s="150"/>
      <c r="UZ723" s="150"/>
      <c r="VA723" s="150"/>
      <c r="VB723" s="150"/>
      <c r="VC723" s="150"/>
      <c r="VD723" s="150"/>
      <c r="VE723" s="150"/>
      <c r="VF723" s="150"/>
      <c r="VG723" s="150"/>
      <c r="VH723" s="150"/>
      <c r="VI723" s="150"/>
      <c r="VJ723" s="150"/>
      <c r="VK723" s="150"/>
      <c r="VL723" s="150"/>
      <c r="VM723" s="150"/>
      <c r="VN723" s="150"/>
      <c r="VO723" s="150"/>
      <c r="VP723" s="150"/>
      <c r="VQ723" s="150"/>
      <c r="VR723" s="150"/>
      <c r="VS723" s="150"/>
      <c r="VT723" s="150"/>
      <c r="VU723" s="150"/>
      <c r="VV723" s="150"/>
      <c r="VW723" s="150"/>
      <c r="VX723" s="150"/>
      <c r="VY723" s="150"/>
      <c r="VZ723" s="150"/>
      <c r="WA723" s="150"/>
      <c r="WB723" s="150"/>
      <c r="WC723" s="150"/>
      <c r="WD723" s="150"/>
      <c r="WE723" s="150"/>
      <c r="WF723" s="150"/>
      <c r="WG723" s="150"/>
      <c r="WH723" s="150"/>
      <c r="WI723" s="150"/>
      <c r="WJ723" s="150"/>
      <c r="WK723" s="150"/>
      <c r="WL723" s="150"/>
      <c r="WM723" s="150"/>
      <c r="WN723" s="150"/>
      <c r="WO723" s="150"/>
      <c r="WP723" s="150"/>
      <c r="WQ723" s="150"/>
      <c r="WR723" s="150"/>
      <c r="WS723" s="150"/>
      <c r="WT723" s="150"/>
      <c r="WU723" s="150"/>
      <c r="WV723" s="150"/>
      <c r="WW723" s="150"/>
      <c r="WX723" s="150"/>
      <c r="WY723" s="150"/>
      <c r="WZ723" s="150"/>
      <c r="XA723" s="150"/>
      <c r="XB723" s="150"/>
      <c r="XC723" s="150"/>
      <c r="XD723" s="150"/>
      <c r="XE723" s="150"/>
      <c r="XF723" s="150"/>
      <c r="XG723" s="150"/>
      <c r="XH723" s="150"/>
      <c r="XI723" s="150"/>
      <c r="XJ723" s="150"/>
      <c r="XK723" s="150"/>
      <c r="XL723" s="150"/>
      <c r="XM723" s="150"/>
      <c r="XN723" s="150"/>
      <c r="XO723" s="150"/>
      <c r="XP723" s="150"/>
      <c r="XQ723" s="150"/>
      <c r="XR723" s="150"/>
      <c r="XS723" s="150"/>
      <c r="XT723" s="150"/>
      <c r="XU723" s="150"/>
      <c r="XV723" s="150"/>
      <c r="XW723" s="150"/>
      <c r="XX723" s="150"/>
      <c r="XY723" s="150"/>
      <c r="XZ723" s="150"/>
      <c r="YA723" s="150"/>
      <c r="YB723" s="150"/>
      <c r="YC723" s="150"/>
      <c r="YD723" s="150"/>
      <c r="YE723" s="150"/>
      <c r="YF723" s="150"/>
      <c r="YG723" s="150"/>
      <c r="YH723" s="150"/>
      <c r="YI723" s="150"/>
      <c r="YJ723" s="150"/>
      <c r="YK723" s="150"/>
      <c r="YL723" s="150"/>
      <c r="YM723" s="150"/>
      <c r="YN723" s="150"/>
      <c r="YO723" s="150"/>
      <c r="YP723" s="150"/>
      <c r="YQ723" s="150"/>
      <c r="YR723" s="150"/>
      <c r="YS723" s="150"/>
      <c r="YT723" s="150"/>
      <c r="YU723" s="150"/>
      <c r="YV723" s="150"/>
      <c r="YW723" s="150"/>
      <c r="YX723" s="150"/>
      <c r="YY723" s="150"/>
      <c r="YZ723" s="150"/>
      <c r="ZA723" s="150"/>
      <c r="ZB723" s="150"/>
      <c r="ZC723" s="150"/>
      <c r="ZD723" s="150"/>
      <c r="ZE723" s="150"/>
      <c r="ZF723" s="150"/>
      <c r="ZG723" s="150"/>
      <c r="ZH723" s="150"/>
      <c r="ZI723" s="150"/>
      <c r="ZJ723" s="150"/>
      <c r="ZK723" s="150"/>
      <c r="ZL723" s="150"/>
      <c r="ZM723" s="150"/>
      <c r="ZN723" s="150"/>
      <c r="ZO723" s="150"/>
      <c r="ZP723" s="150"/>
      <c r="ZQ723" s="150"/>
      <c r="ZR723" s="150"/>
      <c r="ZS723" s="150"/>
      <c r="ZT723" s="150"/>
      <c r="ZU723" s="150"/>
      <c r="ZV723" s="150"/>
      <c r="ZW723" s="150"/>
      <c r="ZX723" s="150"/>
      <c r="ZY723" s="150"/>
      <c r="ZZ723" s="150"/>
      <c r="AAA723" s="150"/>
      <c r="AAB723" s="150"/>
      <c r="AAC723" s="150"/>
      <c r="AAD723" s="150"/>
      <c r="AAE723" s="150"/>
      <c r="AAF723" s="150"/>
      <c r="AAG723" s="150"/>
      <c r="AAH723" s="150"/>
      <c r="AAI723" s="150"/>
      <c r="AAJ723" s="150"/>
      <c r="AAK723" s="150"/>
      <c r="AAL723" s="150"/>
      <c r="AAM723" s="150"/>
      <c r="AAN723" s="150"/>
      <c r="AAO723" s="150"/>
      <c r="AAP723" s="150"/>
      <c r="AAQ723" s="150"/>
      <c r="AAR723" s="150"/>
      <c r="AAS723" s="150"/>
      <c r="AAT723" s="150"/>
      <c r="AAU723" s="150"/>
      <c r="AAV723" s="150"/>
      <c r="AAW723" s="150"/>
      <c r="AAX723" s="150"/>
      <c r="AAY723" s="150"/>
      <c r="AAZ723" s="150"/>
      <c r="ABA723" s="150"/>
      <c r="ABB723" s="150"/>
      <c r="ABC723" s="150"/>
      <c r="ABD723" s="150"/>
      <c r="ABE723" s="150"/>
      <c r="ABF723" s="150"/>
      <c r="ABG723" s="150"/>
      <c r="ABH723" s="150"/>
      <c r="ABI723" s="150"/>
      <c r="ABJ723" s="150"/>
      <c r="ABK723" s="150"/>
      <c r="ABL723" s="150"/>
      <c r="ABM723" s="150"/>
      <c r="ABN723" s="150"/>
      <c r="ABO723" s="150"/>
      <c r="ABP723" s="150"/>
      <c r="ABQ723" s="150"/>
      <c r="ABR723" s="150"/>
      <c r="ABS723" s="150"/>
      <c r="ABT723" s="150"/>
      <c r="ABU723" s="150"/>
      <c r="ABV723" s="150"/>
      <c r="ABW723" s="150"/>
      <c r="ABX723" s="150"/>
      <c r="ABY723" s="150"/>
      <c r="ABZ723" s="150"/>
      <c r="ACA723" s="150"/>
      <c r="ACB723" s="150"/>
      <c r="ACC723" s="150"/>
      <c r="ACD723" s="150"/>
      <c r="ACE723" s="150"/>
      <c r="ACF723" s="150"/>
      <c r="ACG723" s="150"/>
      <c r="ACH723" s="150"/>
      <c r="ACI723" s="150"/>
      <c r="ACJ723" s="150"/>
      <c r="ACK723" s="150"/>
      <c r="ACL723" s="150"/>
      <c r="ACM723" s="150"/>
      <c r="ACN723" s="150"/>
      <c r="ACO723" s="150"/>
      <c r="ACP723" s="150"/>
      <c r="ACQ723" s="150"/>
      <c r="ACR723" s="150"/>
      <c r="ACS723" s="150"/>
      <c r="ACT723" s="150"/>
      <c r="ACU723" s="150"/>
      <c r="ACV723" s="150"/>
      <c r="ACW723" s="150"/>
      <c r="ACX723" s="150"/>
      <c r="ACY723" s="150"/>
      <c r="ACZ723" s="150"/>
      <c r="ADA723" s="150"/>
      <c r="ADB723" s="150"/>
      <c r="ADC723" s="150"/>
      <c r="ADD723" s="150"/>
      <c r="ADE723" s="150"/>
      <c r="ADF723" s="150"/>
      <c r="ADG723" s="150"/>
      <c r="ADH723" s="150"/>
      <c r="ADI723" s="150"/>
      <c r="ADJ723" s="150"/>
      <c r="ADK723" s="150"/>
      <c r="ADL723" s="150"/>
      <c r="ADM723" s="150"/>
      <c r="ADN723" s="150"/>
      <c r="ADO723" s="150"/>
      <c r="ADP723" s="150"/>
      <c r="ADQ723" s="150"/>
      <c r="ADR723" s="150"/>
      <c r="ADS723" s="150"/>
      <c r="ADT723" s="150"/>
      <c r="ADU723" s="150"/>
      <c r="ADV723" s="150"/>
      <c r="ADW723" s="150"/>
      <c r="ADX723" s="150"/>
      <c r="ADY723" s="150"/>
      <c r="ADZ723" s="150"/>
      <c r="AEA723" s="150"/>
      <c r="AEB723" s="150"/>
      <c r="AEC723" s="150"/>
      <c r="AED723" s="150"/>
      <c r="AEE723" s="150"/>
      <c r="AEF723" s="150"/>
      <c r="AEG723" s="150"/>
      <c r="AEH723" s="150"/>
      <c r="AEI723" s="150"/>
      <c r="AEJ723" s="150"/>
      <c r="AEK723" s="150"/>
      <c r="AEL723" s="150"/>
      <c r="AEM723" s="150"/>
      <c r="AEN723" s="150"/>
      <c r="AEO723" s="150"/>
      <c r="AEP723" s="150"/>
      <c r="AEQ723" s="150"/>
      <c r="AER723" s="150"/>
      <c r="AES723" s="150"/>
      <c r="AET723" s="150"/>
      <c r="AEU723" s="150"/>
      <c r="AEV723" s="150"/>
      <c r="AEW723" s="150"/>
      <c r="AEX723" s="150"/>
      <c r="AEY723" s="150"/>
      <c r="AEZ723" s="150"/>
      <c r="AFA723" s="150"/>
      <c r="AFB723" s="150"/>
      <c r="AFC723" s="150"/>
      <c r="AFD723" s="150"/>
      <c r="AFE723" s="150"/>
      <c r="AFF723" s="150"/>
      <c r="AFG723" s="150"/>
      <c r="AFH723" s="150"/>
      <c r="AFI723" s="150"/>
      <c r="AFJ723" s="150"/>
      <c r="AFK723" s="150"/>
      <c r="AFL723" s="150"/>
      <c r="AFM723" s="150"/>
      <c r="AFN723" s="150"/>
      <c r="AFO723" s="150"/>
      <c r="AFP723" s="150"/>
      <c r="AFQ723" s="150"/>
      <c r="AFR723" s="150"/>
      <c r="AFS723" s="150"/>
      <c r="AFT723" s="150"/>
      <c r="AFU723" s="150"/>
      <c r="AFV723" s="150"/>
      <c r="AFW723" s="150"/>
      <c r="AFX723" s="150"/>
      <c r="AFY723" s="150"/>
      <c r="AFZ723" s="150"/>
      <c r="AGA723" s="150"/>
      <c r="AGB723" s="150"/>
      <c r="AGC723" s="150"/>
      <c r="AGD723" s="150"/>
      <c r="AGE723" s="150"/>
      <c r="AGF723" s="150"/>
      <c r="AGG723" s="150"/>
      <c r="AGH723" s="150"/>
      <c r="AGI723" s="150"/>
      <c r="AGJ723" s="150"/>
      <c r="AGK723" s="150"/>
      <c r="AGL723" s="150"/>
      <c r="AGM723" s="150"/>
      <c r="AGN723" s="150"/>
      <c r="AGO723" s="150"/>
      <c r="AGP723" s="150"/>
      <c r="AGQ723" s="150"/>
      <c r="AGR723" s="150"/>
      <c r="AGS723" s="150"/>
      <c r="AGT723" s="150"/>
      <c r="AGU723" s="150"/>
      <c r="AGV723" s="150"/>
      <c r="AGW723" s="150"/>
      <c r="AGX723" s="150"/>
      <c r="AGY723" s="150"/>
      <c r="AGZ723" s="150"/>
      <c r="AHA723" s="150"/>
      <c r="AHB723" s="150"/>
      <c r="AHC723" s="150"/>
      <c r="AHD723" s="150"/>
      <c r="AHE723" s="150"/>
      <c r="AHF723" s="150"/>
      <c r="AHG723" s="150"/>
      <c r="AHH723" s="150"/>
      <c r="AHI723" s="150"/>
      <c r="AHJ723" s="150"/>
      <c r="AHK723" s="150"/>
      <c r="AHL723" s="150"/>
      <c r="AHM723" s="150"/>
      <c r="AHN723" s="150"/>
      <c r="AHO723" s="150"/>
      <c r="AHP723" s="150"/>
      <c r="AHQ723" s="150"/>
      <c r="AHR723" s="150"/>
      <c r="AHS723" s="150"/>
      <c r="AHT723" s="150"/>
      <c r="AHU723" s="150"/>
      <c r="AHV723" s="150"/>
      <c r="AHW723" s="150"/>
      <c r="AHX723" s="150"/>
      <c r="AHY723" s="150"/>
      <c r="AHZ723" s="150"/>
      <c r="AIA723" s="150"/>
      <c r="AIB723" s="150"/>
      <c r="AIC723" s="150"/>
      <c r="AID723" s="150"/>
      <c r="AIE723" s="150"/>
      <c r="AIF723" s="150"/>
      <c r="AIG723" s="150"/>
      <c r="AIH723" s="150"/>
      <c r="AII723" s="150"/>
      <c r="AIJ723" s="150"/>
      <c r="AIK723" s="150"/>
      <c r="AIL723" s="150"/>
      <c r="AIM723" s="150"/>
      <c r="AIN723" s="150"/>
      <c r="AIO723" s="150"/>
      <c r="AIP723" s="150"/>
      <c r="AIQ723" s="150"/>
      <c r="AIR723" s="150"/>
      <c r="AIS723" s="150"/>
      <c r="AIT723" s="150"/>
      <c r="AIU723" s="150"/>
      <c r="AIV723" s="150"/>
      <c r="AIW723" s="150"/>
      <c r="AIX723" s="150"/>
      <c r="AIY723" s="150"/>
      <c r="AIZ723" s="150"/>
      <c r="AJA723" s="150"/>
      <c r="AJB723" s="150"/>
      <c r="AJC723" s="150"/>
      <c r="AJD723" s="150"/>
      <c r="AJE723" s="150"/>
      <c r="AJF723" s="150"/>
      <c r="AJG723" s="150"/>
      <c r="AJH723" s="150"/>
      <c r="AJI723" s="150"/>
      <c r="AJJ723" s="150"/>
      <c r="AJK723" s="150"/>
      <c r="AJL723" s="150"/>
      <c r="AJM723" s="150"/>
      <c r="AJN723" s="150"/>
      <c r="AJO723" s="150"/>
      <c r="AJP723" s="150"/>
      <c r="AJQ723" s="150"/>
      <c r="AJR723" s="150"/>
      <c r="AJS723" s="150"/>
      <c r="AJT723" s="150"/>
      <c r="AJU723" s="150"/>
      <c r="AJV723" s="150"/>
      <c r="AJW723" s="150"/>
      <c r="AJX723" s="150"/>
      <c r="AJY723" s="150"/>
      <c r="AJZ723" s="150"/>
      <c r="AKA723" s="150"/>
      <c r="AKB723" s="150"/>
      <c r="AKC723" s="150"/>
      <c r="AKD723" s="150"/>
      <c r="AKE723" s="150"/>
      <c r="AKF723" s="150"/>
      <c r="AKG723" s="150"/>
      <c r="AKH723" s="150"/>
      <c r="AKI723" s="150"/>
      <c r="AKJ723" s="150"/>
      <c r="AKK723" s="150"/>
      <c r="AKL723" s="150"/>
      <c r="AKM723" s="150"/>
      <c r="AKN723" s="150"/>
      <c r="AKO723" s="150"/>
      <c r="AKP723" s="150"/>
      <c r="AKQ723" s="150"/>
      <c r="AKR723" s="150"/>
      <c r="AKS723" s="150"/>
      <c r="AKT723" s="150"/>
      <c r="AKU723" s="150"/>
      <c r="AKV723" s="150"/>
      <c r="AKW723" s="150"/>
      <c r="AKX723" s="150"/>
      <c r="AKY723" s="150"/>
      <c r="AKZ723" s="150"/>
      <c r="ALA723" s="150"/>
      <c r="ALB723" s="150"/>
      <c r="ALC723" s="150"/>
      <c r="ALD723" s="150"/>
      <c r="ALE723" s="150"/>
      <c r="ALF723" s="150"/>
      <c r="ALG723" s="150"/>
      <c r="ALH723" s="150"/>
      <c r="ALI723" s="150"/>
      <c r="ALJ723" s="150"/>
      <c r="ALK723" s="150"/>
      <c r="ALL723" s="150"/>
      <c r="ALM723" s="150"/>
      <c r="ALN723" s="150"/>
      <c r="ALO723" s="150"/>
      <c r="ALP723" s="150"/>
      <c r="ALQ723" s="150"/>
      <c r="ALR723" s="150"/>
      <c r="ALS723" s="150"/>
      <c r="ALT723" s="150"/>
      <c r="ALU723" s="150"/>
      <c r="ALV723" s="150"/>
      <c r="ALW723" s="150"/>
      <c r="ALX723" s="150"/>
      <c r="ALY723" s="150"/>
      <c r="ALZ723" s="150"/>
      <c r="AMA723" s="150"/>
      <c r="AMB723" s="150"/>
      <c r="AMC723" s="150"/>
      <c r="AMD723" s="150"/>
      <c r="AME723" s="150"/>
      <c r="AMF723" s="150"/>
      <c r="AMG723" s="150"/>
      <c r="AMH723" s="150"/>
      <c r="AMI723" s="150"/>
      <c r="AMJ723" s="150"/>
      <c r="AMK723" s="150"/>
      <c r="AML723" s="559"/>
    </row>
    <row r="724" spans="1:1026" s="155" customFormat="1" x14ac:dyDescent="0.25">
      <c r="A724" s="295" t="s">
        <v>1966</v>
      </c>
      <c r="B724" s="257">
        <v>724</v>
      </c>
      <c r="C724" s="295" t="s">
        <v>27550</v>
      </c>
      <c r="D724" s="295" t="s">
        <v>4621</v>
      </c>
      <c r="E724" s="295"/>
      <c r="F724" s="299">
        <v>2</v>
      </c>
      <c r="G724" s="299">
        <v>3</v>
      </c>
      <c r="H724" s="299">
        <v>2</v>
      </c>
      <c r="I724" s="489" t="s">
        <v>750</v>
      </c>
      <c r="J724" s="296"/>
      <c r="K724" s="296"/>
      <c r="L724" s="296"/>
      <c r="M724" s="296"/>
      <c r="N724" s="296"/>
      <c r="O724" s="296"/>
      <c r="P724" s="296"/>
      <c r="Q724" s="296"/>
      <c r="R724" s="296"/>
      <c r="S724" s="296">
        <v>2</v>
      </c>
      <c r="T724" s="296"/>
      <c r="U724" s="296"/>
      <c r="V724" s="296"/>
      <c r="W724" s="283">
        <f t="shared" si="323"/>
        <v>100</v>
      </c>
      <c r="X724" s="283">
        <f t="shared" si="324"/>
        <v>100</v>
      </c>
      <c r="Y724" s="283">
        <f t="shared" si="331"/>
        <v>100</v>
      </c>
      <c r="Z724" s="283">
        <f t="shared" si="325"/>
        <v>100</v>
      </c>
      <c r="AA724" s="283">
        <f t="shared" si="326"/>
        <v>100</v>
      </c>
      <c r="AB724" s="287">
        <f t="shared" si="327"/>
        <v>100</v>
      </c>
      <c r="AC724" s="287">
        <f t="shared" si="328"/>
        <v>1</v>
      </c>
      <c r="AD724" s="287">
        <f t="shared" si="329"/>
        <v>100</v>
      </c>
      <c r="AE724" s="284">
        <f t="shared" si="322"/>
        <v>100</v>
      </c>
      <c r="AF724" s="284">
        <f t="shared" si="321"/>
        <v>100</v>
      </c>
      <c r="AG724" s="268">
        <f t="shared" si="330"/>
        <v>100</v>
      </c>
      <c r="AH724" s="268">
        <f t="shared" si="319"/>
        <v>100</v>
      </c>
      <c r="AI724" s="268">
        <f t="shared" si="317"/>
        <v>100</v>
      </c>
      <c r="AJ724" s="268">
        <f t="shared" si="320"/>
        <v>100</v>
      </c>
      <c r="AK724" s="489" t="s">
        <v>750</v>
      </c>
      <c r="AL724" s="299">
        <v>1</v>
      </c>
      <c r="AM724" s="299">
        <v>1</v>
      </c>
      <c r="AN724" s="499"/>
      <c r="AO724" s="296"/>
      <c r="AP724" s="296"/>
      <c r="AQ724" s="295"/>
      <c r="AR724" s="356" t="s">
        <v>6231</v>
      </c>
      <c r="AS724" s="356"/>
      <c r="AT724" s="295"/>
      <c r="AU724" s="295"/>
      <c r="AW724" s="559"/>
      <c r="AX724" s="559"/>
      <c r="AY724" s="559"/>
      <c r="AZ724" s="559"/>
      <c r="BA724" s="559"/>
      <c r="BB724" s="559"/>
      <c r="BC724" s="559"/>
      <c r="BD724" s="559"/>
      <c r="BE724" s="559"/>
      <c r="BF724" s="559"/>
      <c r="BG724" s="559"/>
      <c r="BH724" s="559"/>
      <c r="BI724" s="559"/>
      <c r="BJ724" s="559"/>
      <c r="BK724" s="559"/>
      <c r="BL724" s="150"/>
      <c r="BM724" s="150"/>
      <c r="BN724" s="150"/>
      <c r="BO724" s="150"/>
      <c r="BP724" s="150"/>
      <c r="BQ724" s="150"/>
      <c r="BR724" s="150"/>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c r="CN724" s="150"/>
      <c r="CO724" s="150"/>
      <c r="CP724" s="150"/>
      <c r="CQ724" s="150"/>
      <c r="CR724" s="150"/>
      <c r="CS724" s="150"/>
      <c r="CT724" s="150"/>
      <c r="CU724" s="150"/>
      <c r="CV724" s="150"/>
      <c r="CW724" s="150"/>
      <c r="CX724" s="150"/>
      <c r="CY724" s="150"/>
      <c r="CZ724" s="150"/>
      <c r="DA724" s="150"/>
      <c r="DB724" s="150"/>
      <c r="DC724" s="150"/>
      <c r="DD724" s="150"/>
      <c r="DE724" s="150"/>
      <c r="DF724" s="150"/>
      <c r="DG724" s="150"/>
      <c r="DH724" s="150"/>
      <c r="DI724" s="150"/>
      <c r="DJ724" s="150"/>
      <c r="DK724" s="150"/>
      <c r="DL724" s="150"/>
      <c r="DM724" s="150"/>
      <c r="DN724" s="150"/>
      <c r="DO724" s="150"/>
      <c r="DP724" s="150"/>
      <c r="DQ724" s="150"/>
      <c r="DR724" s="150"/>
      <c r="DS724" s="150"/>
      <c r="DT724" s="150"/>
      <c r="DU724" s="150"/>
      <c r="DV724" s="150"/>
      <c r="DW724" s="150"/>
      <c r="DX724" s="150"/>
      <c r="DY724" s="150"/>
      <c r="DZ724" s="150"/>
      <c r="EA724" s="150"/>
      <c r="EB724" s="150"/>
      <c r="EC724" s="150"/>
      <c r="ED724" s="150"/>
      <c r="EE724" s="150"/>
      <c r="EF724" s="150"/>
      <c r="EG724" s="150"/>
      <c r="EH724" s="150"/>
      <c r="EI724" s="150"/>
      <c r="EJ724" s="150"/>
      <c r="EK724" s="150"/>
      <c r="EL724" s="150"/>
      <c r="EM724" s="150"/>
      <c r="EN724" s="150"/>
      <c r="EO724" s="150"/>
      <c r="EP724" s="150"/>
      <c r="EQ724" s="150"/>
      <c r="ER724" s="150"/>
      <c r="ES724" s="150"/>
      <c r="ET724" s="150"/>
      <c r="EU724" s="150"/>
      <c r="EV724" s="150"/>
      <c r="EW724" s="150"/>
      <c r="EX724" s="150"/>
      <c r="EY724" s="150"/>
      <c r="EZ724" s="150"/>
      <c r="FA724" s="150"/>
      <c r="FB724" s="150"/>
      <c r="FC724" s="150"/>
      <c r="FD724" s="150"/>
      <c r="FE724" s="150"/>
      <c r="FF724" s="150"/>
      <c r="FG724" s="150"/>
      <c r="FH724" s="150"/>
      <c r="FI724" s="150"/>
      <c r="FJ724" s="150"/>
      <c r="FK724" s="150"/>
      <c r="FL724" s="150"/>
      <c r="FM724" s="150"/>
      <c r="FN724" s="150"/>
      <c r="FO724" s="150"/>
      <c r="FP724" s="150"/>
      <c r="FQ724" s="150"/>
      <c r="FR724" s="150"/>
      <c r="FS724" s="150"/>
      <c r="FT724" s="150"/>
      <c r="FU724" s="150"/>
      <c r="FV724" s="150"/>
      <c r="FW724" s="150"/>
      <c r="FX724" s="150"/>
      <c r="FY724" s="150"/>
      <c r="FZ724" s="150"/>
      <c r="GA724" s="150"/>
      <c r="GB724" s="150"/>
      <c r="GC724" s="150"/>
      <c r="GD724" s="150"/>
      <c r="GE724" s="150"/>
      <c r="GF724" s="150"/>
      <c r="GG724" s="150"/>
      <c r="GH724" s="150"/>
      <c r="GI724" s="150"/>
      <c r="GJ724" s="150"/>
      <c r="GK724" s="150"/>
      <c r="GL724" s="150"/>
      <c r="GM724" s="150"/>
      <c r="GN724" s="150"/>
      <c r="GO724" s="150"/>
      <c r="GP724" s="150"/>
      <c r="GQ724" s="150"/>
      <c r="GR724" s="150"/>
      <c r="GS724" s="150"/>
      <c r="GT724" s="150"/>
      <c r="GU724" s="150"/>
      <c r="GV724" s="150"/>
      <c r="GW724" s="150"/>
      <c r="GX724" s="150"/>
      <c r="GY724" s="150"/>
      <c r="GZ724" s="150"/>
      <c r="HA724" s="150"/>
      <c r="HB724" s="150"/>
      <c r="HC724" s="150"/>
      <c r="HD724" s="150"/>
      <c r="HE724" s="150"/>
      <c r="HF724" s="150"/>
      <c r="HG724" s="150"/>
      <c r="HH724" s="150"/>
      <c r="HI724" s="150"/>
      <c r="HJ724" s="150"/>
      <c r="HK724" s="150"/>
      <c r="HL724" s="150"/>
      <c r="HM724" s="150"/>
      <c r="HN724" s="150"/>
      <c r="HO724" s="150"/>
      <c r="HP724" s="150"/>
      <c r="HQ724" s="150"/>
      <c r="HR724" s="150"/>
      <c r="HS724" s="150"/>
      <c r="HT724" s="150"/>
      <c r="HU724" s="150"/>
      <c r="HV724" s="150"/>
      <c r="HW724" s="150"/>
      <c r="HX724" s="150"/>
      <c r="HY724" s="150"/>
      <c r="HZ724" s="150"/>
      <c r="IA724" s="150"/>
      <c r="IB724" s="150"/>
      <c r="IC724" s="150"/>
      <c r="ID724" s="150"/>
      <c r="IE724" s="150"/>
      <c r="IF724" s="150"/>
      <c r="IG724" s="150"/>
      <c r="IH724" s="150"/>
      <c r="II724" s="150"/>
      <c r="IJ724" s="150"/>
      <c r="IK724" s="150"/>
      <c r="IL724" s="150"/>
      <c r="IM724" s="150"/>
      <c r="IN724" s="150"/>
      <c r="IO724" s="150"/>
      <c r="IP724" s="150"/>
      <c r="IQ724" s="150"/>
      <c r="IR724" s="150"/>
      <c r="IS724" s="150"/>
      <c r="IT724" s="150"/>
      <c r="IU724" s="150"/>
      <c r="IV724" s="150"/>
      <c r="IW724" s="150"/>
      <c r="IX724" s="150"/>
      <c r="IY724" s="150"/>
      <c r="IZ724" s="150"/>
      <c r="JA724" s="150"/>
      <c r="JB724" s="150"/>
      <c r="JC724" s="150"/>
      <c r="JD724" s="150"/>
      <c r="JE724" s="150"/>
      <c r="JF724" s="150"/>
      <c r="JG724" s="150"/>
      <c r="JH724" s="150"/>
      <c r="JI724" s="150"/>
      <c r="JJ724" s="150"/>
      <c r="JK724" s="150"/>
      <c r="JL724" s="150"/>
      <c r="JM724" s="150"/>
      <c r="JN724" s="150"/>
      <c r="JO724" s="150"/>
      <c r="JP724" s="150"/>
      <c r="JQ724" s="150"/>
      <c r="JR724" s="150"/>
      <c r="JS724" s="150"/>
      <c r="JT724" s="150"/>
      <c r="JU724" s="150"/>
      <c r="JV724" s="150"/>
      <c r="JW724" s="150"/>
      <c r="JX724" s="150"/>
      <c r="JY724" s="150"/>
      <c r="JZ724" s="150"/>
      <c r="KA724" s="150"/>
      <c r="KB724" s="150"/>
      <c r="KC724" s="150"/>
      <c r="KD724" s="150"/>
      <c r="KE724" s="150"/>
      <c r="KF724" s="150"/>
      <c r="KG724" s="150"/>
      <c r="KH724" s="150"/>
      <c r="KI724" s="150"/>
      <c r="KJ724" s="150"/>
      <c r="KK724" s="150"/>
      <c r="KL724" s="150"/>
      <c r="KM724" s="150"/>
      <c r="KN724" s="150"/>
      <c r="KO724" s="150"/>
      <c r="KP724" s="150"/>
      <c r="KQ724" s="150"/>
      <c r="KR724" s="150"/>
      <c r="KS724" s="150"/>
      <c r="KT724" s="150"/>
      <c r="KU724" s="150"/>
      <c r="KV724" s="150"/>
      <c r="KW724" s="150"/>
      <c r="KX724" s="150"/>
      <c r="KY724" s="150"/>
      <c r="KZ724" s="150"/>
      <c r="LA724" s="150"/>
      <c r="LB724" s="150"/>
      <c r="LC724" s="150"/>
      <c r="LD724" s="150"/>
      <c r="LE724" s="150"/>
      <c r="LF724" s="150"/>
      <c r="LG724" s="150"/>
      <c r="LH724" s="150"/>
      <c r="LI724" s="150"/>
      <c r="LJ724" s="150"/>
      <c r="LK724" s="150"/>
      <c r="LL724" s="150"/>
      <c r="LM724" s="150"/>
      <c r="LN724" s="150"/>
      <c r="LO724" s="150"/>
      <c r="LP724" s="150"/>
      <c r="LQ724" s="150"/>
      <c r="LR724" s="150"/>
      <c r="LS724" s="150"/>
      <c r="LT724" s="150"/>
      <c r="LU724" s="150"/>
      <c r="LV724" s="150"/>
      <c r="LW724" s="150"/>
      <c r="LX724" s="150"/>
      <c r="LY724" s="150"/>
      <c r="LZ724" s="150"/>
      <c r="MA724" s="150"/>
      <c r="MB724" s="150"/>
      <c r="MC724" s="150"/>
      <c r="MD724" s="150"/>
      <c r="ME724" s="150"/>
      <c r="MF724" s="150"/>
      <c r="MG724" s="150"/>
      <c r="MH724" s="150"/>
      <c r="MI724" s="150"/>
      <c r="MJ724" s="150"/>
      <c r="MK724" s="150"/>
      <c r="ML724" s="150"/>
      <c r="MM724" s="150"/>
      <c r="MN724" s="150"/>
      <c r="MO724" s="150"/>
      <c r="MP724" s="150"/>
      <c r="MQ724" s="150"/>
      <c r="MR724" s="150"/>
      <c r="MS724" s="150"/>
      <c r="MT724" s="150"/>
      <c r="MU724" s="150"/>
      <c r="MV724" s="150"/>
      <c r="MW724" s="150"/>
      <c r="MX724" s="150"/>
      <c r="MY724" s="150"/>
      <c r="MZ724" s="150"/>
      <c r="NA724" s="150"/>
      <c r="NB724" s="150"/>
      <c r="NC724" s="150"/>
      <c r="ND724" s="150"/>
      <c r="NE724" s="150"/>
      <c r="NF724" s="150"/>
      <c r="NG724" s="150"/>
      <c r="NH724" s="150"/>
      <c r="NI724" s="150"/>
      <c r="NJ724" s="150"/>
      <c r="NK724" s="150"/>
      <c r="NL724" s="150"/>
      <c r="NM724" s="150"/>
      <c r="NN724" s="150"/>
      <c r="NO724" s="150"/>
      <c r="NP724" s="150"/>
      <c r="NQ724" s="150"/>
      <c r="NR724" s="150"/>
      <c r="NS724" s="150"/>
      <c r="NT724" s="150"/>
      <c r="NU724" s="150"/>
      <c r="NV724" s="150"/>
      <c r="NW724" s="150"/>
      <c r="NX724" s="150"/>
      <c r="NY724" s="150"/>
      <c r="NZ724" s="150"/>
      <c r="OA724" s="150"/>
      <c r="OB724" s="150"/>
      <c r="OC724" s="150"/>
      <c r="OD724" s="150"/>
      <c r="OE724" s="150"/>
      <c r="OF724" s="150"/>
      <c r="OG724" s="150"/>
      <c r="OH724" s="150"/>
      <c r="OI724" s="150"/>
      <c r="OJ724" s="150"/>
      <c r="OK724" s="150"/>
      <c r="OL724" s="150"/>
      <c r="OM724" s="150"/>
      <c r="ON724" s="150"/>
      <c r="OO724" s="150"/>
      <c r="OP724" s="150"/>
      <c r="OQ724" s="150"/>
      <c r="OR724" s="150"/>
      <c r="OS724" s="150"/>
      <c r="OT724" s="150"/>
      <c r="OU724" s="150"/>
      <c r="OV724" s="150"/>
      <c r="OW724" s="150"/>
      <c r="OX724" s="150"/>
      <c r="OY724" s="150"/>
      <c r="OZ724" s="150"/>
      <c r="PA724" s="150"/>
      <c r="PB724" s="150"/>
      <c r="PC724" s="150"/>
      <c r="PD724" s="150"/>
      <c r="PE724" s="150"/>
      <c r="PF724" s="150"/>
      <c r="PG724" s="150"/>
      <c r="PH724" s="150"/>
      <c r="PI724" s="150"/>
      <c r="PJ724" s="150"/>
      <c r="PK724" s="150"/>
      <c r="PL724" s="150"/>
      <c r="PM724" s="150"/>
      <c r="PN724" s="150"/>
      <c r="PO724" s="150"/>
      <c r="PP724" s="150"/>
      <c r="PQ724" s="150"/>
      <c r="PR724" s="150"/>
      <c r="PS724" s="150"/>
      <c r="PT724" s="150"/>
      <c r="PU724" s="150"/>
      <c r="PV724" s="150"/>
      <c r="PW724" s="150"/>
      <c r="PX724" s="150"/>
      <c r="PY724" s="150"/>
      <c r="PZ724" s="150"/>
      <c r="QA724" s="150"/>
      <c r="QB724" s="150"/>
      <c r="QC724" s="150"/>
      <c r="QD724" s="150"/>
      <c r="QE724" s="150"/>
      <c r="QF724" s="150"/>
      <c r="QG724" s="150"/>
      <c r="QH724" s="150"/>
      <c r="QI724" s="150"/>
      <c r="QJ724" s="150"/>
      <c r="QK724" s="150"/>
      <c r="QL724" s="150"/>
      <c r="QM724" s="150"/>
      <c r="QN724" s="150"/>
      <c r="QO724" s="150"/>
      <c r="QP724" s="150"/>
      <c r="QQ724" s="150"/>
      <c r="QR724" s="150"/>
      <c r="QS724" s="150"/>
      <c r="QT724" s="150"/>
      <c r="QU724" s="150"/>
      <c r="QV724" s="150"/>
      <c r="QW724" s="150"/>
      <c r="QX724" s="150"/>
      <c r="QY724" s="150"/>
      <c r="QZ724" s="150"/>
      <c r="RA724" s="150"/>
      <c r="RB724" s="150"/>
      <c r="RC724" s="150"/>
      <c r="RD724" s="150"/>
      <c r="RE724" s="150"/>
      <c r="RF724" s="150"/>
      <c r="RG724" s="150"/>
      <c r="RH724" s="150"/>
      <c r="RI724" s="150"/>
      <c r="RJ724" s="150"/>
      <c r="RK724" s="150"/>
      <c r="RL724" s="150"/>
      <c r="RM724" s="150"/>
      <c r="RN724" s="150"/>
      <c r="RO724" s="150"/>
      <c r="RP724" s="150"/>
      <c r="RQ724" s="150"/>
      <c r="RR724" s="150"/>
      <c r="RS724" s="150"/>
      <c r="RT724" s="150"/>
      <c r="RU724" s="150"/>
      <c r="RV724" s="150"/>
      <c r="RW724" s="150"/>
      <c r="RX724" s="150"/>
      <c r="RY724" s="150"/>
      <c r="RZ724" s="150"/>
      <c r="SA724" s="150"/>
      <c r="SB724" s="150"/>
      <c r="SC724" s="150"/>
      <c r="SD724" s="150"/>
      <c r="SE724" s="150"/>
      <c r="SF724" s="150"/>
      <c r="SG724" s="150"/>
      <c r="SH724" s="150"/>
      <c r="SI724" s="150"/>
      <c r="SJ724" s="150"/>
      <c r="SK724" s="150"/>
      <c r="SL724" s="150"/>
      <c r="SM724" s="150"/>
      <c r="SN724" s="150"/>
      <c r="SO724" s="150"/>
      <c r="SP724" s="150"/>
      <c r="SQ724" s="150"/>
      <c r="SR724" s="150"/>
      <c r="SS724" s="150"/>
      <c r="ST724" s="150"/>
      <c r="SU724" s="150"/>
      <c r="SV724" s="150"/>
      <c r="SW724" s="150"/>
      <c r="SX724" s="150"/>
      <c r="SY724" s="150"/>
      <c r="SZ724" s="150"/>
      <c r="TA724" s="150"/>
      <c r="TB724" s="150"/>
      <c r="TC724" s="150"/>
      <c r="TD724" s="150"/>
      <c r="TE724" s="150"/>
      <c r="TF724" s="150"/>
      <c r="TG724" s="150"/>
      <c r="TH724" s="150"/>
      <c r="TI724" s="150"/>
      <c r="TJ724" s="150"/>
      <c r="TK724" s="150"/>
      <c r="TL724" s="150"/>
      <c r="TM724" s="150"/>
      <c r="TN724" s="150"/>
      <c r="TO724" s="150"/>
      <c r="TP724" s="150"/>
      <c r="TQ724" s="150"/>
      <c r="TR724" s="150"/>
      <c r="TS724" s="150"/>
      <c r="TT724" s="150"/>
      <c r="TU724" s="150"/>
      <c r="TV724" s="150"/>
      <c r="TW724" s="150"/>
      <c r="TX724" s="150"/>
      <c r="TY724" s="150"/>
      <c r="TZ724" s="150"/>
      <c r="UA724" s="150"/>
      <c r="UB724" s="150"/>
      <c r="UC724" s="150"/>
      <c r="UD724" s="150"/>
      <c r="UE724" s="150"/>
      <c r="UF724" s="150"/>
      <c r="UG724" s="150"/>
      <c r="UH724" s="150"/>
      <c r="UI724" s="150"/>
      <c r="UJ724" s="150"/>
      <c r="UK724" s="150"/>
      <c r="UL724" s="150"/>
      <c r="UM724" s="150"/>
      <c r="UN724" s="150"/>
      <c r="UO724" s="150"/>
      <c r="UP724" s="150"/>
      <c r="UQ724" s="150"/>
      <c r="UR724" s="150"/>
      <c r="US724" s="150"/>
      <c r="UT724" s="150"/>
      <c r="UU724" s="150"/>
      <c r="UV724" s="150"/>
      <c r="UW724" s="150"/>
      <c r="UX724" s="150"/>
      <c r="UY724" s="150"/>
      <c r="UZ724" s="150"/>
      <c r="VA724" s="150"/>
      <c r="VB724" s="150"/>
      <c r="VC724" s="150"/>
      <c r="VD724" s="150"/>
      <c r="VE724" s="150"/>
      <c r="VF724" s="150"/>
      <c r="VG724" s="150"/>
      <c r="VH724" s="150"/>
      <c r="VI724" s="150"/>
      <c r="VJ724" s="150"/>
      <c r="VK724" s="150"/>
      <c r="VL724" s="150"/>
      <c r="VM724" s="150"/>
      <c r="VN724" s="150"/>
      <c r="VO724" s="150"/>
      <c r="VP724" s="150"/>
      <c r="VQ724" s="150"/>
      <c r="VR724" s="150"/>
      <c r="VS724" s="150"/>
      <c r="VT724" s="150"/>
      <c r="VU724" s="150"/>
      <c r="VV724" s="150"/>
      <c r="VW724" s="150"/>
      <c r="VX724" s="150"/>
      <c r="VY724" s="150"/>
      <c r="VZ724" s="150"/>
      <c r="WA724" s="150"/>
      <c r="WB724" s="150"/>
      <c r="WC724" s="150"/>
      <c r="WD724" s="150"/>
      <c r="WE724" s="150"/>
      <c r="WF724" s="150"/>
      <c r="WG724" s="150"/>
      <c r="WH724" s="150"/>
      <c r="WI724" s="150"/>
      <c r="WJ724" s="150"/>
      <c r="WK724" s="150"/>
      <c r="WL724" s="150"/>
      <c r="WM724" s="150"/>
      <c r="WN724" s="150"/>
      <c r="WO724" s="150"/>
      <c r="WP724" s="150"/>
      <c r="WQ724" s="150"/>
      <c r="WR724" s="150"/>
      <c r="WS724" s="150"/>
      <c r="WT724" s="150"/>
      <c r="WU724" s="150"/>
      <c r="WV724" s="150"/>
      <c r="WW724" s="150"/>
      <c r="WX724" s="150"/>
      <c r="WY724" s="150"/>
      <c r="WZ724" s="150"/>
      <c r="XA724" s="150"/>
      <c r="XB724" s="150"/>
      <c r="XC724" s="150"/>
      <c r="XD724" s="150"/>
      <c r="XE724" s="150"/>
      <c r="XF724" s="150"/>
      <c r="XG724" s="150"/>
      <c r="XH724" s="150"/>
      <c r="XI724" s="150"/>
      <c r="XJ724" s="150"/>
      <c r="XK724" s="150"/>
      <c r="XL724" s="150"/>
      <c r="XM724" s="150"/>
      <c r="XN724" s="150"/>
      <c r="XO724" s="150"/>
      <c r="XP724" s="150"/>
      <c r="XQ724" s="150"/>
      <c r="XR724" s="150"/>
      <c r="XS724" s="150"/>
      <c r="XT724" s="150"/>
      <c r="XU724" s="150"/>
      <c r="XV724" s="150"/>
      <c r="XW724" s="150"/>
      <c r="XX724" s="150"/>
      <c r="XY724" s="150"/>
      <c r="XZ724" s="150"/>
      <c r="YA724" s="150"/>
      <c r="YB724" s="150"/>
      <c r="YC724" s="150"/>
      <c r="YD724" s="150"/>
      <c r="YE724" s="150"/>
      <c r="YF724" s="150"/>
      <c r="YG724" s="150"/>
      <c r="YH724" s="150"/>
      <c r="YI724" s="150"/>
      <c r="YJ724" s="150"/>
      <c r="YK724" s="150"/>
      <c r="YL724" s="150"/>
      <c r="YM724" s="150"/>
      <c r="YN724" s="150"/>
      <c r="YO724" s="150"/>
      <c r="YP724" s="150"/>
      <c r="YQ724" s="150"/>
      <c r="YR724" s="150"/>
      <c r="YS724" s="150"/>
      <c r="YT724" s="150"/>
      <c r="YU724" s="150"/>
      <c r="YV724" s="150"/>
      <c r="YW724" s="150"/>
      <c r="YX724" s="150"/>
      <c r="YY724" s="150"/>
      <c r="YZ724" s="150"/>
      <c r="ZA724" s="150"/>
      <c r="ZB724" s="150"/>
      <c r="ZC724" s="150"/>
      <c r="ZD724" s="150"/>
      <c r="ZE724" s="150"/>
      <c r="ZF724" s="150"/>
      <c r="ZG724" s="150"/>
      <c r="ZH724" s="150"/>
      <c r="ZI724" s="150"/>
      <c r="ZJ724" s="150"/>
      <c r="ZK724" s="150"/>
      <c r="ZL724" s="150"/>
      <c r="ZM724" s="150"/>
      <c r="ZN724" s="150"/>
      <c r="ZO724" s="150"/>
      <c r="ZP724" s="150"/>
      <c r="ZQ724" s="150"/>
      <c r="ZR724" s="150"/>
      <c r="ZS724" s="150"/>
      <c r="ZT724" s="150"/>
      <c r="ZU724" s="150"/>
      <c r="ZV724" s="150"/>
      <c r="ZW724" s="150"/>
      <c r="ZX724" s="150"/>
      <c r="ZY724" s="150"/>
      <c r="ZZ724" s="150"/>
      <c r="AAA724" s="150"/>
      <c r="AAB724" s="150"/>
      <c r="AAC724" s="150"/>
      <c r="AAD724" s="150"/>
      <c r="AAE724" s="150"/>
      <c r="AAF724" s="150"/>
      <c r="AAG724" s="150"/>
      <c r="AAH724" s="150"/>
      <c r="AAI724" s="150"/>
      <c r="AAJ724" s="150"/>
      <c r="AAK724" s="150"/>
      <c r="AAL724" s="150"/>
      <c r="AAM724" s="150"/>
      <c r="AAN724" s="150"/>
      <c r="AAO724" s="150"/>
      <c r="AAP724" s="150"/>
      <c r="AAQ724" s="150"/>
      <c r="AAR724" s="150"/>
      <c r="AAS724" s="150"/>
      <c r="AAT724" s="150"/>
      <c r="AAU724" s="150"/>
      <c r="AAV724" s="150"/>
      <c r="AAW724" s="150"/>
      <c r="AAX724" s="150"/>
      <c r="AAY724" s="150"/>
      <c r="AAZ724" s="150"/>
      <c r="ABA724" s="150"/>
      <c r="ABB724" s="150"/>
      <c r="ABC724" s="150"/>
      <c r="ABD724" s="150"/>
      <c r="ABE724" s="150"/>
      <c r="ABF724" s="150"/>
      <c r="ABG724" s="150"/>
      <c r="ABH724" s="150"/>
      <c r="ABI724" s="150"/>
      <c r="ABJ724" s="150"/>
      <c r="ABK724" s="150"/>
      <c r="ABL724" s="150"/>
      <c r="ABM724" s="150"/>
      <c r="ABN724" s="150"/>
      <c r="ABO724" s="150"/>
      <c r="ABP724" s="150"/>
      <c r="ABQ724" s="150"/>
      <c r="ABR724" s="150"/>
      <c r="ABS724" s="150"/>
      <c r="ABT724" s="150"/>
      <c r="ABU724" s="150"/>
      <c r="ABV724" s="150"/>
      <c r="ABW724" s="150"/>
      <c r="ABX724" s="150"/>
      <c r="ABY724" s="150"/>
      <c r="ABZ724" s="150"/>
      <c r="ACA724" s="150"/>
      <c r="ACB724" s="150"/>
      <c r="ACC724" s="150"/>
      <c r="ACD724" s="150"/>
      <c r="ACE724" s="150"/>
      <c r="ACF724" s="150"/>
      <c r="ACG724" s="150"/>
      <c r="ACH724" s="150"/>
      <c r="ACI724" s="150"/>
      <c r="ACJ724" s="150"/>
      <c r="ACK724" s="150"/>
      <c r="ACL724" s="150"/>
      <c r="ACM724" s="150"/>
      <c r="ACN724" s="150"/>
      <c r="ACO724" s="150"/>
      <c r="ACP724" s="150"/>
      <c r="ACQ724" s="150"/>
      <c r="ACR724" s="150"/>
      <c r="ACS724" s="150"/>
      <c r="ACT724" s="150"/>
      <c r="ACU724" s="150"/>
      <c r="ACV724" s="150"/>
      <c r="ACW724" s="150"/>
      <c r="ACX724" s="150"/>
      <c r="ACY724" s="150"/>
      <c r="ACZ724" s="150"/>
      <c r="ADA724" s="150"/>
      <c r="ADB724" s="150"/>
      <c r="ADC724" s="150"/>
      <c r="ADD724" s="150"/>
      <c r="ADE724" s="150"/>
      <c r="ADF724" s="150"/>
      <c r="ADG724" s="150"/>
      <c r="ADH724" s="150"/>
      <c r="ADI724" s="150"/>
      <c r="ADJ724" s="150"/>
      <c r="ADK724" s="150"/>
      <c r="ADL724" s="150"/>
      <c r="ADM724" s="150"/>
      <c r="ADN724" s="150"/>
      <c r="ADO724" s="150"/>
      <c r="ADP724" s="150"/>
      <c r="ADQ724" s="150"/>
      <c r="ADR724" s="150"/>
      <c r="ADS724" s="150"/>
      <c r="ADT724" s="150"/>
      <c r="ADU724" s="150"/>
      <c r="ADV724" s="150"/>
      <c r="ADW724" s="150"/>
      <c r="ADX724" s="150"/>
      <c r="ADY724" s="150"/>
      <c r="ADZ724" s="150"/>
      <c r="AEA724" s="150"/>
      <c r="AEB724" s="150"/>
      <c r="AEC724" s="150"/>
      <c r="AED724" s="150"/>
      <c r="AEE724" s="150"/>
      <c r="AEF724" s="150"/>
      <c r="AEG724" s="150"/>
      <c r="AEH724" s="150"/>
      <c r="AEI724" s="150"/>
      <c r="AEJ724" s="150"/>
      <c r="AEK724" s="150"/>
      <c r="AEL724" s="150"/>
      <c r="AEM724" s="150"/>
      <c r="AEN724" s="150"/>
      <c r="AEO724" s="150"/>
      <c r="AEP724" s="150"/>
      <c r="AEQ724" s="150"/>
      <c r="AER724" s="150"/>
      <c r="AES724" s="150"/>
      <c r="AET724" s="150"/>
      <c r="AEU724" s="150"/>
      <c r="AEV724" s="150"/>
      <c r="AEW724" s="150"/>
      <c r="AEX724" s="150"/>
      <c r="AEY724" s="150"/>
      <c r="AEZ724" s="150"/>
      <c r="AFA724" s="150"/>
      <c r="AFB724" s="150"/>
      <c r="AFC724" s="150"/>
      <c r="AFD724" s="150"/>
      <c r="AFE724" s="150"/>
      <c r="AFF724" s="150"/>
      <c r="AFG724" s="150"/>
      <c r="AFH724" s="150"/>
      <c r="AFI724" s="150"/>
      <c r="AFJ724" s="150"/>
      <c r="AFK724" s="150"/>
      <c r="AFL724" s="150"/>
      <c r="AFM724" s="150"/>
      <c r="AFN724" s="150"/>
      <c r="AFO724" s="150"/>
      <c r="AFP724" s="150"/>
      <c r="AFQ724" s="150"/>
      <c r="AFR724" s="150"/>
      <c r="AFS724" s="150"/>
      <c r="AFT724" s="150"/>
      <c r="AFU724" s="150"/>
      <c r="AFV724" s="150"/>
      <c r="AFW724" s="150"/>
      <c r="AFX724" s="150"/>
      <c r="AFY724" s="150"/>
      <c r="AFZ724" s="150"/>
      <c r="AGA724" s="150"/>
      <c r="AGB724" s="150"/>
      <c r="AGC724" s="150"/>
      <c r="AGD724" s="150"/>
      <c r="AGE724" s="150"/>
      <c r="AGF724" s="150"/>
      <c r="AGG724" s="150"/>
      <c r="AGH724" s="150"/>
      <c r="AGI724" s="150"/>
      <c r="AGJ724" s="150"/>
      <c r="AGK724" s="150"/>
      <c r="AGL724" s="150"/>
      <c r="AGM724" s="150"/>
      <c r="AGN724" s="150"/>
      <c r="AGO724" s="150"/>
      <c r="AGP724" s="150"/>
      <c r="AGQ724" s="150"/>
      <c r="AGR724" s="150"/>
      <c r="AGS724" s="150"/>
      <c r="AGT724" s="150"/>
      <c r="AGU724" s="150"/>
      <c r="AGV724" s="150"/>
      <c r="AGW724" s="150"/>
      <c r="AGX724" s="150"/>
      <c r="AGY724" s="150"/>
      <c r="AGZ724" s="150"/>
      <c r="AHA724" s="150"/>
      <c r="AHB724" s="150"/>
      <c r="AHC724" s="150"/>
      <c r="AHD724" s="150"/>
      <c r="AHE724" s="150"/>
      <c r="AHF724" s="150"/>
      <c r="AHG724" s="150"/>
      <c r="AHH724" s="150"/>
      <c r="AHI724" s="150"/>
      <c r="AHJ724" s="150"/>
      <c r="AHK724" s="150"/>
      <c r="AHL724" s="150"/>
      <c r="AHM724" s="150"/>
      <c r="AHN724" s="150"/>
      <c r="AHO724" s="150"/>
      <c r="AHP724" s="150"/>
      <c r="AHQ724" s="150"/>
      <c r="AHR724" s="150"/>
      <c r="AHS724" s="150"/>
      <c r="AHT724" s="150"/>
      <c r="AHU724" s="150"/>
      <c r="AHV724" s="150"/>
      <c r="AHW724" s="150"/>
      <c r="AHX724" s="150"/>
      <c r="AHY724" s="150"/>
      <c r="AHZ724" s="150"/>
      <c r="AIA724" s="150"/>
      <c r="AIB724" s="150"/>
      <c r="AIC724" s="150"/>
      <c r="AID724" s="150"/>
      <c r="AIE724" s="150"/>
      <c r="AIF724" s="150"/>
      <c r="AIG724" s="150"/>
      <c r="AIH724" s="150"/>
      <c r="AII724" s="150"/>
      <c r="AIJ724" s="150"/>
      <c r="AIK724" s="150"/>
      <c r="AIL724" s="150"/>
      <c r="AIM724" s="150"/>
      <c r="AIN724" s="150"/>
      <c r="AIO724" s="150"/>
      <c r="AIP724" s="150"/>
      <c r="AIQ724" s="150"/>
      <c r="AIR724" s="150"/>
      <c r="AIS724" s="150"/>
      <c r="AIT724" s="150"/>
      <c r="AIU724" s="150"/>
      <c r="AIV724" s="150"/>
      <c r="AIW724" s="150"/>
      <c r="AIX724" s="150"/>
      <c r="AIY724" s="150"/>
      <c r="AIZ724" s="150"/>
      <c r="AJA724" s="150"/>
      <c r="AJB724" s="150"/>
      <c r="AJC724" s="150"/>
      <c r="AJD724" s="150"/>
      <c r="AJE724" s="150"/>
      <c r="AJF724" s="150"/>
      <c r="AJG724" s="150"/>
      <c r="AJH724" s="150"/>
      <c r="AJI724" s="150"/>
      <c r="AJJ724" s="150"/>
      <c r="AJK724" s="150"/>
      <c r="AJL724" s="150"/>
      <c r="AJM724" s="150"/>
      <c r="AJN724" s="150"/>
      <c r="AJO724" s="150"/>
      <c r="AJP724" s="150"/>
      <c r="AJQ724" s="150"/>
      <c r="AJR724" s="150"/>
      <c r="AJS724" s="150"/>
      <c r="AJT724" s="150"/>
      <c r="AJU724" s="150"/>
      <c r="AJV724" s="150"/>
      <c r="AJW724" s="150"/>
      <c r="AJX724" s="150"/>
      <c r="AJY724" s="150"/>
      <c r="AJZ724" s="150"/>
      <c r="AKA724" s="150"/>
      <c r="AKB724" s="150"/>
      <c r="AKC724" s="150"/>
      <c r="AKD724" s="150"/>
      <c r="AKE724" s="150"/>
      <c r="AKF724" s="150"/>
      <c r="AKG724" s="150"/>
      <c r="AKH724" s="150"/>
      <c r="AKI724" s="150"/>
      <c r="AKJ724" s="150"/>
      <c r="AKK724" s="150"/>
      <c r="AKL724" s="150"/>
      <c r="AKM724" s="150"/>
      <c r="AKN724" s="150"/>
      <c r="AKO724" s="150"/>
      <c r="AKP724" s="150"/>
      <c r="AKQ724" s="150"/>
      <c r="AKR724" s="150"/>
      <c r="AKS724" s="150"/>
      <c r="AKT724" s="150"/>
      <c r="AKU724" s="150"/>
      <c r="AKV724" s="150"/>
      <c r="AKW724" s="150"/>
      <c r="AKX724" s="150"/>
      <c r="AKY724" s="150"/>
      <c r="AKZ724" s="150"/>
      <c r="ALA724" s="150"/>
      <c r="ALB724" s="150"/>
      <c r="ALC724" s="150"/>
      <c r="ALD724" s="150"/>
      <c r="ALE724" s="150"/>
      <c r="ALF724" s="150"/>
      <c r="ALG724" s="150"/>
      <c r="ALH724" s="150"/>
      <c r="ALI724" s="150"/>
      <c r="ALJ724" s="150"/>
      <c r="ALK724" s="150"/>
      <c r="ALL724" s="150"/>
      <c r="ALM724" s="150"/>
      <c r="ALN724" s="150"/>
      <c r="ALO724" s="150"/>
      <c r="ALP724" s="150"/>
      <c r="ALQ724" s="150"/>
      <c r="ALR724" s="150"/>
      <c r="ALS724" s="150"/>
      <c r="ALT724" s="150"/>
      <c r="ALU724" s="150"/>
      <c r="ALV724" s="150"/>
      <c r="ALW724" s="150"/>
      <c r="ALX724" s="150"/>
      <c r="ALY724" s="150"/>
      <c r="ALZ724" s="150"/>
      <c r="AMA724" s="150"/>
      <c r="AMB724" s="150"/>
      <c r="AMC724" s="150"/>
      <c r="AMD724" s="150"/>
      <c r="AME724" s="150"/>
      <c r="AMF724" s="150"/>
      <c r="AMG724" s="150"/>
      <c r="AMH724" s="150"/>
      <c r="AMI724" s="150"/>
      <c r="AMJ724" s="150"/>
      <c r="AMK724" s="150"/>
      <c r="AML724" s="559"/>
    </row>
    <row r="725" spans="1:1026" s="155" customFormat="1" x14ac:dyDescent="0.25">
      <c r="A725" s="295" t="s">
        <v>7720</v>
      </c>
      <c r="B725" s="257">
        <v>725</v>
      </c>
      <c r="C725" s="295" t="s">
        <v>27605</v>
      </c>
      <c r="D725" s="295" t="s">
        <v>7719</v>
      </c>
      <c r="E725" s="295"/>
      <c r="F725" s="299">
        <v>2</v>
      </c>
      <c r="G725" s="299">
        <v>1</v>
      </c>
      <c r="H725" s="299"/>
      <c r="I725" s="489" t="s">
        <v>750</v>
      </c>
      <c r="J725" s="296"/>
      <c r="K725" s="296"/>
      <c r="L725" s="296"/>
      <c r="M725" s="296"/>
      <c r="N725" s="296"/>
      <c r="O725" s="296"/>
      <c r="P725" s="296"/>
      <c r="Q725" s="296"/>
      <c r="R725" s="296"/>
      <c r="S725" s="296"/>
      <c r="T725" s="296"/>
      <c r="U725" s="296"/>
      <c r="V725" s="296"/>
      <c r="W725" s="283">
        <f t="shared" si="323"/>
        <v>100</v>
      </c>
      <c r="X725" s="283">
        <f t="shared" si="324"/>
        <v>100</v>
      </c>
      <c r="Y725" s="283">
        <f t="shared" si="331"/>
        <v>100</v>
      </c>
      <c r="Z725" s="283">
        <f t="shared" si="325"/>
        <v>100</v>
      </c>
      <c r="AA725" s="283">
        <f t="shared" si="326"/>
        <v>100</v>
      </c>
      <c r="AB725" s="287">
        <f t="shared" si="327"/>
        <v>100</v>
      </c>
      <c r="AC725" s="287">
        <f t="shared" si="328"/>
        <v>100</v>
      </c>
      <c r="AD725" s="287">
        <f t="shared" si="329"/>
        <v>100</v>
      </c>
      <c r="AE725" s="284">
        <f t="shared" si="322"/>
        <v>100</v>
      </c>
      <c r="AF725" s="284">
        <f t="shared" si="321"/>
        <v>100</v>
      </c>
      <c r="AG725" s="268">
        <f t="shared" si="330"/>
        <v>100</v>
      </c>
      <c r="AH725" s="268">
        <f t="shared" si="319"/>
        <v>100</v>
      </c>
      <c r="AI725" s="268">
        <f t="shared" si="317"/>
        <v>100</v>
      </c>
      <c r="AJ725" s="268">
        <f t="shared" si="320"/>
        <v>100</v>
      </c>
      <c r="AK725" s="489" t="s">
        <v>750</v>
      </c>
      <c r="AL725" s="299">
        <v>1</v>
      </c>
      <c r="AM725" s="299">
        <v>1</v>
      </c>
      <c r="AN725" s="499"/>
      <c r="AO725" s="296">
        <v>10000</v>
      </c>
      <c r="AP725" s="296">
        <v>10000</v>
      </c>
      <c r="AQ725" s="295"/>
      <c r="AR725" s="356" t="s">
        <v>6231</v>
      </c>
      <c r="AS725" s="356"/>
      <c r="AT725" s="295"/>
      <c r="AU725" s="295"/>
      <c r="AW725" s="559"/>
      <c r="AX725" s="559"/>
      <c r="AY725" s="559"/>
      <c r="AZ725" s="559"/>
      <c r="BA725" s="559"/>
      <c r="BB725" s="150"/>
      <c r="BC725" s="150"/>
      <c r="BD725" s="150"/>
      <c r="BE725" s="150"/>
      <c r="BF725" s="150"/>
      <c r="BG725" s="150"/>
      <c r="BH725" s="150"/>
      <c r="BI725" s="150"/>
      <c r="BJ725" s="150"/>
      <c r="BK725" s="150"/>
      <c r="BL725" s="150"/>
      <c r="BM725" s="150"/>
      <c r="BN725" s="150"/>
      <c r="BO725" s="150"/>
      <c r="BP725" s="150"/>
      <c r="BQ725" s="150"/>
      <c r="BR725" s="150"/>
      <c r="BS725" s="150"/>
      <c r="BT725" s="150"/>
      <c r="BU725" s="150"/>
      <c r="BV725" s="150"/>
      <c r="BW725" s="150"/>
      <c r="BX725" s="150"/>
      <c r="BY725" s="150"/>
      <c r="BZ725" s="150"/>
      <c r="CA725" s="150"/>
      <c r="CB725" s="150"/>
      <c r="CC725" s="150"/>
      <c r="CD725" s="150"/>
      <c r="CE725" s="150"/>
      <c r="CF725" s="150"/>
      <c r="CG725" s="150"/>
      <c r="CH725" s="150"/>
      <c r="CI725" s="150"/>
      <c r="CJ725" s="150"/>
      <c r="CK725" s="150"/>
      <c r="CL725" s="150"/>
      <c r="CM725" s="150"/>
      <c r="CN725" s="150"/>
      <c r="CO725" s="150"/>
      <c r="CP725" s="150"/>
      <c r="CQ725" s="150"/>
      <c r="CR725" s="150"/>
      <c r="CS725" s="150"/>
      <c r="CT725" s="150"/>
      <c r="CU725" s="150"/>
      <c r="CV725" s="150"/>
      <c r="CW725" s="150"/>
      <c r="CX725" s="150"/>
      <c r="CY725" s="150"/>
      <c r="CZ725" s="150"/>
      <c r="DA725" s="150"/>
      <c r="DB725" s="150"/>
      <c r="DC725" s="150"/>
      <c r="DD725" s="150"/>
      <c r="DE725" s="150"/>
      <c r="DF725" s="150"/>
      <c r="DG725" s="150"/>
      <c r="DH725" s="150"/>
      <c r="DI725" s="150"/>
      <c r="DJ725" s="150"/>
      <c r="DK725" s="150"/>
      <c r="DL725" s="150"/>
      <c r="DM725" s="150"/>
      <c r="DN725" s="150"/>
      <c r="DO725" s="150"/>
      <c r="DP725" s="150"/>
      <c r="DQ725" s="150"/>
      <c r="DR725" s="150"/>
      <c r="DS725" s="150"/>
      <c r="DT725" s="150"/>
      <c r="DU725" s="150"/>
      <c r="DV725" s="150"/>
      <c r="DW725" s="150"/>
      <c r="DX725" s="150"/>
      <c r="DY725" s="150"/>
      <c r="DZ725" s="150"/>
      <c r="EA725" s="150"/>
      <c r="EB725" s="150"/>
      <c r="EC725" s="150"/>
      <c r="ED725" s="150"/>
      <c r="EE725" s="150"/>
      <c r="EF725" s="150"/>
      <c r="EG725" s="150"/>
      <c r="EH725" s="150"/>
      <c r="EI725" s="150"/>
      <c r="EJ725" s="150"/>
      <c r="EK725" s="150"/>
      <c r="EL725" s="150"/>
      <c r="EM725" s="150"/>
      <c r="EN725" s="150"/>
      <c r="EO725" s="150"/>
      <c r="EP725" s="150"/>
      <c r="EQ725" s="150"/>
      <c r="ER725" s="150"/>
      <c r="ES725" s="150"/>
      <c r="ET725" s="150"/>
      <c r="EU725" s="150"/>
      <c r="EV725" s="150"/>
      <c r="EW725" s="150"/>
      <c r="EX725" s="150"/>
      <c r="EY725" s="150"/>
      <c r="EZ725" s="150"/>
      <c r="FA725" s="150"/>
      <c r="FB725" s="150"/>
      <c r="FC725" s="150"/>
      <c r="FD725" s="150"/>
      <c r="FE725" s="150"/>
      <c r="FF725" s="150"/>
      <c r="FG725" s="150"/>
      <c r="FH725" s="150"/>
      <c r="FI725" s="150"/>
      <c r="FJ725" s="150"/>
      <c r="FK725" s="150"/>
      <c r="FL725" s="150"/>
      <c r="FM725" s="150"/>
      <c r="FN725" s="150"/>
      <c r="FO725" s="150"/>
      <c r="FP725" s="150"/>
      <c r="FQ725" s="150"/>
      <c r="FR725" s="150"/>
      <c r="FS725" s="150"/>
      <c r="FT725" s="150"/>
      <c r="FU725" s="150"/>
      <c r="FV725" s="150"/>
      <c r="FW725" s="150"/>
      <c r="FX725" s="150"/>
      <c r="FY725" s="150"/>
      <c r="FZ725" s="150"/>
      <c r="GA725" s="150"/>
      <c r="GB725" s="150"/>
      <c r="GC725" s="150"/>
      <c r="GD725" s="150"/>
      <c r="GE725" s="150"/>
      <c r="GF725" s="150"/>
      <c r="GG725" s="150"/>
      <c r="GH725" s="150"/>
      <c r="GI725" s="150"/>
      <c r="GJ725" s="150"/>
      <c r="GK725" s="150"/>
      <c r="GL725" s="150"/>
      <c r="GM725" s="150"/>
      <c r="GN725" s="150"/>
      <c r="GO725" s="150"/>
      <c r="GP725" s="150"/>
      <c r="GQ725" s="150"/>
      <c r="GR725" s="150"/>
      <c r="GS725" s="150"/>
      <c r="GT725" s="150"/>
      <c r="GU725" s="150"/>
      <c r="GV725" s="150"/>
      <c r="GW725" s="150"/>
      <c r="GX725" s="150"/>
      <c r="GY725" s="150"/>
      <c r="GZ725" s="150"/>
      <c r="HA725" s="150"/>
      <c r="HB725" s="150"/>
      <c r="HC725" s="150"/>
      <c r="HD725" s="150"/>
      <c r="HE725" s="150"/>
      <c r="HF725" s="150"/>
      <c r="HG725" s="150"/>
      <c r="HH725" s="150"/>
      <c r="HI725" s="150"/>
      <c r="HJ725" s="150"/>
      <c r="HK725" s="150"/>
      <c r="HL725" s="150"/>
      <c r="HM725" s="150"/>
      <c r="HN725" s="150"/>
      <c r="HO725" s="150"/>
      <c r="HP725" s="150"/>
      <c r="HQ725" s="150"/>
      <c r="HR725" s="150"/>
      <c r="HS725" s="150"/>
      <c r="HT725" s="150"/>
      <c r="HU725" s="150"/>
      <c r="HV725" s="150"/>
      <c r="HW725" s="150"/>
      <c r="HX725" s="150"/>
      <c r="HY725" s="150"/>
      <c r="HZ725" s="150"/>
      <c r="IA725" s="150"/>
      <c r="IB725" s="150"/>
      <c r="IC725" s="150"/>
      <c r="ID725" s="150"/>
      <c r="IE725" s="150"/>
      <c r="IF725" s="150"/>
      <c r="IG725" s="150"/>
      <c r="IH725" s="150"/>
      <c r="II725" s="150"/>
      <c r="IJ725" s="150"/>
      <c r="IK725" s="150"/>
      <c r="IL725" s="150"/>
      <c r="IM725" s="150"/>
      <c r="IN725" s="150"/>
      <c r="IO725" s="150"/>
      <c r="IP725" s="150"/>
      <c r="IQ725" s="150"/>
      <c r="IR725" s="150"/>
      <c r="IS725" s="150"/>
      <c r="IT725" s="150"/>
      <c r="IU725" s="150"/>
      <c r="IV725" s="150"/>
      <c r="IW725" s="150"/>
      <c r="IX725" s="150"/>
      <c r="IY725" s="150"/>
      <c r="IZ725" s="150"/>
      <c r="JA725" s="150"/>
      <c r="JB725" s="150"/>
      <c r="JC725" s="150"/>
      <c r="JD725" s="150"/>
      <c r="JE725" s="150"/>
      <c r="JF725" s="150"/>
      <c r="JG725" s="150"/>
      <c r="JH725" s="150"/>
      <c r="JI725" s="150"/>
      <c r="JJ725" s="150"/>
      <c r="JK725" s="150"/>
      <c r="JL725" s="150"/>
      <c r="JM725" s="150"/>
      <c r="JN725" s="150"/>
      <c r="JO725" s="150"/>
      <c r="JP725" s="150"/>
      <c r="JQ725" s="150"/>
      <c r="JR725" s="150"/>
      <c r="JS725" s="150"/>
      <c r="JT725" s="150"/>
      <c r="JU725" s="150"/>
      <c r="JV725" s="150"/>
      <c r="JW725" s="150"/>
      <c r="JX725" s="150"/>
      <c r="JY725" s="150"/>
      <c r="JZ725" s="150"/>
      <c r="KA725" s="150"/>
      <c r="KB725" s="150"/>
      <c r="KC725" s="150"/>
      <c r="KD725" s="150"/>
      <c r="KE725" s="150"/>
      <c r="KF725" s="150"/>
      <c r="KG725" s="150"/>
      <c r="KH725" s="150"/>
      <c r="KI725" s="150"/>
      <c r="KJ725" s="150"/>
      <c r="KK725" s="150"/>
      <c r="KL725" s="150"/>
      <c r="KM725" s="150"/>
      <c r="KN725" s="150"/>
      <c r="KO725" s="150"/>
      <c r="KP725" s="150"/>
      <c r="KQ725" s="150"/>
      <c r="KR725" s="150"/>
      <c r="KS725" s="150"/>
      <c r="KT725" s="150"/>
      <c r="KU725" s="150"/>
      <c r="KV725" s="150"/>
      <c r="KW725" s="150"/>
      <c r="KX725" s="150"/>
      <c r="KY725" s="150"/>
      <c r="KZ725" s="150"/>
      <c r="LA725" s="150"/>
      <c r="LB725" s="150"/>
      <c r="LC725" s="150"/>
      <c r="LD725" s="150"/>
      <c r="LE725" s="150"/>
      <c r="LF725" s="150"/>
      <c r="LG725" s="150"/>
      <c r="LH725" s="150"/>
      <c r="LI725" s="150"/>
      <c r="LJ725" s="150"/>
      <c r="LK725" s="150"/>
      <c r="LL725" s="150"/>
      <c r="LM725" s="150"/>
      <c r="LN725" s="150"/>
      <c r="LO725" s="150"/>
      <c r="LP725" s="150"/>
      <c r="LQ725" s="150"/>
      <c r="LR725" s="150"/>
      <c r="LS725" s="150"/>
      <c r="LT725" s="150"/>
      <c r="LU725" s="150"/>
      <c r="LV725" s="150"/>
      <c r="LW725" s="150"/>
      <c r="LX725" s="150"/>
      <c r="LY725" s="150"/>
      <c r="LZ725" s="150"/>
      <c r="MA725" s="150"/>
      <c r="MB725" s="150"/>
      <c r="MC725" s="150"/>
      <c r="MD725" s="150"/>
      <c r="ME725" s="150"/>
      <c r="MF725" s="150"/>
      <c r="MG725" s="150"/>
      <c r="MH725" s="150"/>
      <c r="MI725" s="150"/>
      <c r="MJ725" s="150"/>
      <c r="MK725" s="150"/>
      <c r="ML725" s="150"/>
      <c r="MM725" s="150"/>
      <c r="MN725" s="150"/>
      <c r="MO725" s="150"/>
      <c r="MP725" s="150"/>
      <c r="MQ725" s="150"/>
      <c r="MR725" s="150"/>
      <c r="MS725" s="150"/>
      <c r="MT725" s="150"/>
      <c r="MU725" s="150"/>
      <c r="MV725" s="150"/>
      <c r="MW725" s="150"/>
      <c r="MX725" s="150"/>
      <c r="MY725" s="150"/>
      <c r="MZ725" s="150"/>
      <c r="NA725" s="150"/>
      <c r="NB725" s="150"/>
      <c r="NC725" s="150"/>
      <c r="ND725" s="150"/>
      <c r="NE725" s="150"/>
      <c r="NF725" s="150"/>
      <c r="NG725" s="150"/>
      <c r="NH725" s="150"/>
      <c r="NI725" s="150"/>
      <c r="NJ725" s="150"/>
      <c r="NK725" s="150"/>
      <c r="NL725" s="150"/>
      <c r="NM725" s="150"/>
      <c r="NN725" s="150"/>
      <c r="NO725" s="150"/>
      <c r="NP725" s="150"/>
      <c r="NQ725" s="150"/>
      <c r="NR725" s="150"/>
      <c r="NS725" s="150"/>
      <c r="NT725" s="150"/>
      <c r="NU725" s="150"/>
      <c r="NV725" s="150"/>
      <c r="NW725" s="150"/>
      <c r="NX725" s="150"/>
      <c r="NY725" s="150"/>
      <c r="NZ725" s="150"/>
      <c r="OA725" s="150"/>
      <c r="OB725" s="150"/>
      <c r="OC725" s="150"/>
      <c r="OD725" s="150"/>
      <c r="OE725" s="150"/>
      <c r="OF725" s="150"/>
      <c r="OG725" s="150"/>
      <c r="OH725" s="150"/>
      <c r="OI725" s="150"/>
      <c r="OJ725" s="150"/>
      <c r="OK725" s="150"/>
      <c r="OL725" s="150"/>
      <c r="OM725" s="150"/>
      <c r="ON725" s="150"/>
      <c r="OO725" s="150"/>
      <c r="OP725" s="150"/>
      <c r="OQ725" s="150"/>
      <c r="OR725" s="150"/>
      <c r="OS725" s="150"/>
      <c r="OT725" s="150"/>
      <c r="OU725" s="150"/>
      <c r="OV725" s="150"/>
      <c r="OW725" s="150"/>
      <c r="OX725" s="150"/>
      <c r="OY725" s="150"/>
      <c r="OZ725" s="150"/>
      <c r="PA725" s="150"/>
      <c r="PB725" s="150"/>
      <c r="PC725" s="150"/>
      <c r="PD725" s="150"/>
      <c r="PE725" s="150"/>
      <c r="PF725" s="150"/>
      <c r="PG725" s="150"/>
      <c r="PH725" s="150"/>
      <c r="PI725" s="150"/>
      <c r="PJ725" s="150"/>
      <c r="PK725" s="150"/>
      <c r="PL725" s="150"/>
      <c r="PM725" s="150"/>
      <c r="PN725" s="150"/>
      <c r="PO725" s="150"/>
      <c r="PP725" s="150"/>
      <c r="PQ725" s="150"/>
      <c r="PR725" s="150"/>
      <c r="PS725" s="150"/>
      <c r="PT725" s="150"/>
      <c r="PU725" s="150"/>
      <c r="PV725" s="150"/>
      <c r="PW725" s="150"/>
      <c r="PX725" s="150"/>
      <c r="PY725" s="150"/>
      <c r="PZ725" s="150"/>
      <c r="QA725" s="150"/>
      <c r="QB725" s="150"/>
      <c r="QC725" s="150"/>
      <c r="QD725" s="150"/>
      <c r="QE725" s="150"/>
      <c r="QF725" s="150"/>
      <c r="QG725" s="150"/>
      <c r="QH725" s="150"/>
      <c r="QI725" s="150"/>
      <c r="QJ725" s="150"/>
      <c r="QK725" s="150"/>
      <c r="QL725" s="150"/>
      <c r="QM725" s="150"/>
      <c r="QN725" s="150"/>
      <c r="QO725" s="150"/>
      <c r="QP725" s="150"/>
      <c r="QQ725" s="150"/>
      <c r="QR725" s="150"/>
      <c r="QS725" s="150"/>
      <c r="QT725" s="150"/>
      <c r="QU725" s="150"/>
      <c r="QV725" s="150"/>
      <c r="QW725" s="150"/>
      <c r="QX725" s="150"/>
      <c r="QY725" s="150"/>
      <c r="QZ725" s="150"/>
      <c r="RA725" s="150"/>
      <c r="RB725" s="150"/>
      <c r="RC725" s="150"/>
      <c r="RD725" s="150"/>
      <c r="RE725" s="150"/>
      <c r="RF725" s="150"/>
      <c r="RG725" s="150"/>
      <c r="RH725" s="150"/>
      <c r="RI725" s="150"/>
      <c r="RJ725" s="150"/>
      <c r="RK725" s="150"/>
      <c r="RL725" s="150"/>
      <c r="RM725" s="150"/>
      <c r="RN725" s="150"/>
      <c r="RO725" s="150"/>
      <c r="RP725" s="150"/>
      <c r="RQ725" s="150"/>
      <c r="RR725" s="150"/>
      <c r="RS725" s="150"/>
      <c r="RT725" s="150"/>
      <c r="RU725" s="150"/>
      <c r="RV725" s="150"/>
      <c r="RW725" s="150"/>
      <c r="RX725" s="150"/>
      <c r="RY725" s="150"/>
      <c r="RZ725" s="150"/>
      <c r="SA725" s="150"/>
      <c r="SB725" s="150"/>
      <c r="SC725" s="150"/>
      <c r="SD725" s="150"/>
      <c r="SE725" s="150"/>
      <c r="SF725" s="150"/>
      <c r="SG725" s="150"/>
      <c r="SH725" s="150"/>
      <c r="SI725" s="150"/>
      <c r="SJ725" s="150"/>
      <c r="SK725" s="150"/>
      <c r="SL725" s="150"/>
      <c r="SM725" s="150"/>
      <c r="SN725" s="150"/>
      <c r="SO725" s="150"/>
      <c r="SP725" s="150"/>
      <c r="SQ725" s="150"/>
      <c r="SR725" s="150"/>
      <c r="SS725" s="150"/>
      <c r="ST725" s="150"/>
      <c r="SU725" s="150"/>
      <c r="SV725" s="150"/>
      <c r="SW725" s="150"/>
      <c r="SX725" s="150"/>
      <c r="SY725" s="150"/>
      <c r="SZ725" s="150"/>
      <c r="TA725" s="150"/>
      <c r="TB725" s="150"/>
      <c r="TC725" s="150"/>
      <c r="TD725" s="150"/>
      <c r="TE725" s="150"/>
      <c r="TF725" s="150"/>
      <c r="TG725" s="150"/>
      <c r="TH725" s="150"/>
      <c r="TI725" s="150"/>
      <c r="TJ725" s="150"/>
      <c r="TK725" s="150"/>
      <c r="TL725" s="150"/>
      <c r="TM725" s="150"/>
      <c r="TN725" s="150"/>
      <c r="TO725" s="150"/>
      <c r="TP725" s="150"/>
      <c r="TQ725" s="150"/>
      <c r="TR725" s="150"/>
      <c r="TS725" s="150"/>
      <c r="TT725" s="150"/>
      <c r="TU725" s="150"/>
      <c r="TV725" s="150"/>
      <c r="TW725" s="150"/>
      <c r="TX725" s="150"/>
      <c r="TY725" s="150"/>
      <c r="TZ725" s="150"/>
      <c r="UA725" s="150"/>
      <c r="UB725" s="150"/>
      <c r="UC725" s="150"/>
      <c r="UD725" s="150"/>
      <c r="UE725" s="150"/>
      <c r="UF725" s="150"/>
      <c r="UG725" s="150"/>
      <c r="UH725" s="150"/>
      <c r="UI725" s="150"/>
      <c r="UJ725" s="150"/>
      <c r="UK725" s="150"/>
      <c r="UL725" s="150"/>
      <c r="UM725" s="150"/>
      <c r="UN725" s="150"/>
      <c r="UO725" s="150"/>
      <c r="UP725" s="150"/>
      <c r="UQ725" s="150"/>
      <c r="UR725" s="150"/>
      <c r="US725" s="150"/>
      <c r="UT725" s="150"/>
      <c r="UU725" s="150"/>
      <c r="UV725" s="150"/>
      <c r="UW725" s="150"/>
      <c r="UX725" s="150"/>
      <c r="UY725" s="150"/>
      <c r="UZ725" s="150"/>
      <c r="VA725" s="150"/>
      <c r="VB725" s="150"/>
      <c r="VC725" s="150"/>
      <c r="VD725" s="150"/>
      <c r="VE725" s="150"/>
      <c r="VF725" s="150"/>
      <c r="VG725" s="150"/>
      <c r="VH725" s="150"/>
      <c r="VI725" s="150"/>
      <c r="VJ725" s="150"/>
      <c r="VK725" s="150"/>
      <c r="VL725" s="150"/>
      <c r="VM725" s="150"/>
      <c r="VN725" s="150"/>
      <c r="VO725" s="150"/>
      <c r="VP725" s="150"/>
      <c r="VQ725" s="150"/>
      <c r="VR725" s="150"/>
      <c r="VS725" s="150"/>
      <c r="VT725" s="150"/>
      <c r="VU725" s="150"/>
      <c r="VV725" s="150"/>
      <c r="VW725" s="150"/>
      <c r="VX725" s="150"/>
      <c r="VY725" s="150"/>
      <c r="VZ725" s="150"/>
      <c r="WA725" s="150"/>
      <c r="WB725" s="150"/>
      <c r="WC725" s="150"/>
      <c r="WD725" s="150"/>
      <c r="WE725" s="150"/>
      <c r="WF725" s="150"/>
      <c r="WG725" s="150"/>
      <c r="WH725" s="150"/>
      <c r="WI725" s="150"/>
      <c r="WJ725" s="150"/>
      <c r="WK725" s="150"/>
      <c r="WL725" s="150"/>
      <c r="WM725" s="150"/>
      <c r="WN725" s="150"/>
      <c r="WO725" s="150"/>
      <c r="WP725" s="150"/>
      <c r="WQ725" s="150"/>
      <c r="WR725" s="150"/>
      <c r="WS725" s="150"/>
      <c r="WT725" s="150"/>
      <c r="WU725" s="150"/>
      <c r="WV725" s="150"/>
      <c r="WW725" s="150"/>
      <c r="WX725" s="150"/>
      <c r="WY725" s="150"/>
      <c r="WZ725" s="150"/>
      <c r="XA725" s="150"/>
      <c r="XB725" s="150"/>
      <c r="XC725" s="150"/>
      <c r="XD725" s="150"/>
      <c r="XE725" s="150"/>
      <c r="XF725" s="150"/>
      <c r="XG725" s="150"/>
      <c r="XH725" s="150"/>
      <c r="XI725" s="150"/>
      <c r="XJ725" s="150"/>
      <c r="XK725" s="150"/>
      <c r="XL725" s="150"/>
      <c r="XM725" s="150"/>
      <c r="XN725" s="150"/>
      <c r="XO725" s="150"/>
      <c r="XP725" s="150"/>
      <c r="XQ725" s="150"/>
      <c r="XR725" s="150"/>
      <c r="XS725" s="150"/>
      <c r="XT725" s="150"/>
      <c r="XU725" s="150"/>
      <c r="XV725" s="150"/>
      <c r="XW725" s="150"/>
      <c r="XX725" s="150"/>
      <c r="XY725" s="150"/>
      <c r="XZ725" s="150"/>
      <c r="YA725" s="150"/>
      <c r="YB725" s="150"/>
      <c r="YC725" s="150"/>
      <c r="YD725" s="150"/>
      <c r="YE725" s="150"/>
      <c r="YF725" s="150"/>
      <c r="YG725" s="150"/>
      <c r="YH725" s="150"/>
      <c r="YI725" s="150"/>
      <c r="YJ725" s="150"/>
      <c r="YK725" s="150"/>
      <c r="YL725" s="150"/>
      <c r="YM725" s="150"/>
      <c r="YN725" s="150"/>
      <c r="YO725" s="150"/>
      <c r="YP725" s="150"/>
      <c r="YQ725" s="150"/>
      <c r="YR725" s="150"/>
      <c r="YS725" s="150"/>
      <c r="YT725" s="150"/>
      <c r="YU725" s="150"/>
      <c r="YV725" s="150"/>
      <c r="YW725" s="150"/>
      <c r="YX725" s="150"/>
      <c r="YY725" s="150"/>
      <c r="YZ725" s="150"/>
      <c r="ZA725" s="150"/>
      <c r="ZB725" s="150"/>
      <c r="ZC725" s="150"/>
      <c r="ZD725" s="150"/>
      <c r="ZE725" s="150"/>
      <c r="ZF725" s="150"/>
      <c r="ZG725" s="150"/>
      <c r="ZH725" s="150"/>
      <c r="ZI725" s="150"/>
      <c r="ZJ725" s="150"/>
      <c r="ZK725" s="150"/>
      <c r="ZL725" s="150"/>
      <c r="ZM725" s="150"/>
      <c r="ZN725" s="150"/>
      <c r="ZO725" s="150"/>
      <c r="ZP725" s="150"/>
      <c r="ZQ725" s="150"/>
      <c r="ZR725" s="150"/>
      <c r="ZS725" s="150"/>
      <c r="ZT725" s="150"/>
      <c r="ZU725" s="150"/>
      <c r="ZV725" s="150"/>
      <c r="ZW725" s="150"/>
      <c r="ZX725" s="150"/>
      <c r="ZY725" s="150"/>
      <c r="ZZ725" s="150"/>
      <c r="AAA725" s="150"/>
      <c r="AAB725" s="150"/>
      <c r="AAC725" s="150"/>
      <c r="AAD725" s="150"/>
      <c r="AAE725" s="150"/>
      <c r="AAF725" s="150"/>
      <c r="AAG725" s="150"/>
      <c r="AAH725" s="150"/>
      <c r="AAI725" s="150"/>
      <c r="AAJ725" s="150"/>
      <c r="AAK725" s="150"/>
      <c r="AAL725" s="150"/>
      <c r="AAM725" s="150"/>
      <c r="AAN725" s="150"/>
      <c r="AAO725" s="150"/>
      <c r="AAP725" s="150"/>
      <c r="AAQ725" s="150"/>
      <c r="AAR725" s="150"/>
      <c r="AAS725" s="150"/>
      <c r="AAT725" s="150"/>
      <c r="AAU725" s="150"/>
      <c r="AAV725" s="150"/>
      <c r="AAW725" s="150"/>
      <c r="AAX725" s="150"/>
      <c r="AAY725" s="150"/>
      <c r="AAZ725" s="150"/>
      <c r="ABA725" s="150"/>
      <c r="ABB725" s="150"/>
      <c r="ABC725" s="150"/>
      <c r="ABD725" s="150"/>
      <c r="ABE725" s="150"/>
      <c r="ABF725" s="150"/>
      <c r="ABG725" s="150"/>
      <c r="ABH725" s="150"/>
      <c r="ABI725" s="150"/>
      <c r="ABJ725" s="150"/>
      <c r="ABK725" s="150"/>
      <c r="ABL725" s="150"/>
      <c r="ABM725" s="150"/>
      <c r="ABN725" s="150"/>
      <c r="ABO725" s="150"/>
      <c r="ABP725" s="150"/>
      <c r="ABQ725" s="150"/>
      <c r="ABR725" s="150"/>
      <c r="ABS725" s="150"/>
      <c r="ABT725" s="150"/>
      <c r="ABU725" s="150"/>
      <c r="ABV725" s="150"/>
      <c r="ABW725" s="150"/>
      <c r="ABX725" s="150"/>
      <c r="ABY725" s="150"/>
      <c r="ABZ725" s="150"/>
      <c r="ACA725" s="150"/>
      <c r="ACB725" s="150"/>
      <c r="ACC725" s="150"/>
      <c r="ACD725" s="150"/>
      <c r="ACE725" s="150"/>
      <c r="ACF725" s="150"/>
      <c r="ACG725" s="150"/>
      <c r="ACH725" s="150"/>
      <c r="ACI725" s="150"/>
      <c r="ACJ725" s="150"/>
      <c r="ACK725" s="150"/>
      <c r="ACL725" s="150"/>
      <c r="ACM725" s="150"/>
      <c r="ACN725" s="150"/>
      <c r="ACO725" s="150"/>
      <c r="ACP725" s="150"/>
      <c r="ACQ725" s="150"/>
      <c r="ACR725" s="150"/>
      <c r="ACS725" s="150"/>
      <c r="ACT725" s="150"/>
      <c r="ACU725" s="150"/>
      <c r="ACV725" s="150"/>
      <c r="ACW725" s="150"/>
      <c r="ACX725" s="150"/>
      <c r="ACY725" s="150"/>
      <c r="ACZ725" s="150"/>
      <c r="ADA725" s="150"/>
      <c r="ADB725" s="150"/>
      <c r="ADC725" s="150"/>
      <c r="ADD725" s="150"/>
      <c r="ADE725" s="150"/>
      <c r="ADF725" s="150"/>
      <c r="ADG725" s="150"/>
      <c r="ADH725" s="150"/>
      <c r="ADI725" s="150"/>
      <c r="ADJ725" s="150"/>
      <c r="ADK725" s="150"/>
      <c r="ADL725" s="150"/>
      <c r="ADM725" s="150"/>
      <c r="ADN725" s="150"/>
      <c r="ADO725" s="150"/>
      <c r="ADP725" s="150"/>
      <c r="ADQ725" s="150"/>
      <c r="ADR725" s="150"/>
      <c r="ADS725" s="150"/>
      <c r="ADT725" s="150"/>
      <c r="ADU725" s="150"/>
      <c r="ADV725" s="150"/>
      <c r="ADW725" s="150"/>
      <c r="ADX725" s="150"/>
      <c r="ADY725" s="150"/>
      <c r="ADZ725" s="150"/>
      <c r="AEA725" s="150"/>
      <c r="AEB725" s="150"/>
      <c r="AEC725" s="150"/>
      <c r="AED725" s="150"/>
      <c r="AEE725" s="150"/>
      <c r="AEF725" s="150"/>
      <c r="AEG725" s="150"/>
      <c r="AEH725" s="150"/>
      <c r="AEI725" s="150"/>
      <c r="AEJ725" s="150"/>
      <c r="AEK725" s="150"/>
      <c r="AEL725" s="150"/>
      <c r="AEM725" s="150"/>
      <c r="AEN725" s="150"/>
      <c r="AEO725" s="150"/>
      <c r="AEP725" s="150"/>
      <c r="AEQ725" s="150"/>
      <c r="AER725" s="150"/>
      <c r="AES725" s="150"/>
      <c r="AET725" s="150"/>
      <c r="AEU725" s="150"/>
      <c r="AEV725" s="150"/>
      <c r="AEW725" s="150"/>
      <c r="AEX725" s="150"/>
      <c r="AEY725" s="150"/>
      <c r="AEZ725" s="150"/>
      <c r="AFA725" s="150"/>
      <c r="AFB725" s="150"/>
      <c r="AFC725" s="150"/>
      <c r="AFD725" s="150"/>
      <c r="AFE725" s="150"/>
      <c r="AFF725" s="150"/>
      <c r="AFG725" s="150"/>
      <c r="AFH725" s="150"/>
      <c r="AFI725" s="150"/>
      <c r="AFJ725" s="150"/>
      <c r="AFK725" s="150"/>
      <c r="AFL725" s="150"/>
      <c r="AFM725" s="150"/>
      <c r="AFN725" s="150"/>
      <c r="AFO725" s="150"/>
      <c r="AFP725" s="150"/>
      <c r="AFQ725" s="150"/>
      <c r="AFR725" s="150"/>
      <c r="AFS725" s="150"/>
      <c r="AFT725" s="150"/>
      <c r="AFU725" s="150"/>
      <c r="AFV725" s="150"/>
      <c r="AFW725" s="150"/>
      <c r="AFX725" s="150"/>
      <c r="AFY725" s="150"/>
      <c r="AFZ725" s="150"/>
      <c r="AGA725" s="150"/>
      <c r="AGB725" s="150"/>
      <c r="AGC725" s="150"/>
      <c r="AGD725" s="150"/>
      <c r="AGE725" s="150"/>
      <c r="AGF725" s="150"/>
      <c r="AGG725" s="150"/>
      <c r="AGH725" s="150"/>
      <c r="AGI725" s="150"/>
      <c r="AGJ725" s="150"/>
      <c r="AGK725" s="150"/>
      <c r="AGL725" s="150"/>
      <c r="AGM725" s="150"/>
      <c r="AGN725" s="150"/>
      <c r="AGO725" s="150"/>
      <c r="AGP725" s="150"/>
      <c r="AGQ725" s="150"/>
      <c r="AGR725" s="150"/>
      <c r="AGS725" s="150"/>
      <c r="AGT725" s="150"/>
      <c r="AGU725" s="150"/>
      <c r="AGV725" s="150"/>
      <c r="AGW725" s="150"/>
      <c r="AGX725" s="150"/>
      <c r="AGY725" s="150"/>
      <c r="AGZ725" s="150"/>
      <c r="AHA725" s="150"/>
      <c r="AHB725" s="150"/>
      <c r="AHC725" s="150"/>
      <c r="AHD725" s="150"/>
      <c r="AHE725" s="150"/>
      <c r="AHF725" s="150"/>
      <c r="AHG725" s="150"/>
      <c r="AHH725" s="150"/>
      <c r="AHI725" s="150"/>
      <c r="AHJ725" s="150"/>
      <c r="AHK725" s="150"/>
      <c r="AHL725" s="150"/>
      <c r="AHM725" s="150"/>
      <c r="AHN725" s="150"/>
      <c r="AHO725" s="150"/>
      <c r="AHP725" s="150"/>
      <c r="AHQ725" s="150"/>
      <c r="AHR725" s="150"/>
      <c r="AHS725" s="150"/>
      <c r="AHT725" s="150"/>
      <c r="AHU725" s="150"/>
      <c r="AHV725" s="150"/>
      <c r="AHW725" s="150"/>
      <c r="AHX725" s="150"/>
      <c r="AHY725" s="150"/>
      <c r="AHZ725" s="150"/>
      <c r="AIA725" s="150"/>
      <c r="AIB725" s="150"/>
      <c r="AIC725" s="150"/>
      <c r="AID725" s="150"/>
      <c r="AIE725" s="150"/>
      <c r="AIF725" s="150"/>
      <c r="AIG725" s="150"/>
      <c r="AIH725" s="150"/>
      <c r="AII725" s="150"/>
      <c r="AIJ725" s="150"/>
      <c r="AIK725" s="150"/>
      <c r="AIL725" s="150"/>
      <c r="AIM725" s="150"/>
      <c r="AIN725" s="150"/>
      <c r="AIO725" s="150"/>
      <c r="AIP725" s="150"/>
      <c r="AIQ725" s="150"/>
      <c r="AIR725" s="150"/>
      <c r="AIS725" s="150"/>
      <c r="AIT725" s="150"/>
      <c r="AIU725" s="150"/>
      <c r="AIV725" s="150"/>
      <c r="AIW725" s="150"/>
      <c r="AIX725" s="150"/>
      <c r="AIY725" s="150"/>
      <c r="AIZ725" s="150"/>
      <c r="AJA725" s="150"/>
      <c r="AJB725" s="150"/>
      <c r="AJC725" s="150"/>
      <c r="AJD725" s="150"/>
      <c r="AJE725" s="150"/>
      <c r="AJF725" s="150"/>
      <c r="AJG725" s="150"/>
      <c r="AJH725" s="150"/>
      <c r="AJI725" s="150"/>
      <c r="AJJ725" s="150"/>
      <c r="AJK725" s="150"/>
      <c r="AJL725" s="150"/>
      <c r="AJM725" s="150"/>
      <c r="AJN725" s="150"/>
      <c r="AJO725" s="150"/>
      <c r="AJP725" s="150"/>
      <c r="AJQ725" s="150"/>
      <c r="AJR725" s="150"/>
      <c r="AJS725" s="150"/>
      <c r="AJT725" s="150"/>
      <c r="AJU725" s="150"/>
      <c r="AJV725" s="150"/>
      <c r="AJW725" s="150"/>
      <c r="AJX725" s="150"/>
      <c r="AJY725" s="150"/>
      <c r="AJZ725" s="150"/>
      <c r="AKA725" s="150"/>
      <c r="AKB725" s="150"/>
      <c r="AKC725" s="150"/>
      <c r="AKD725" s="150"/>
      <c r="AKE725" s="150"/>
      <c r="AKF725" s="150"/>
      <c r="AKG725" s="150"/>
      <c r="AKH725" s="150"/>
      <c r="AKI725" s="150"/>
      <c r="AKJ725" s="150"/>
      <c r="AKK725" s="150"/>
      <c r="AKL725" s="150"/>
      <c r="AKM725" s="150"/>
      <c r="AKN725" s="150"/>
      <c r="AKO725" s="150"/>
      <c r="AKP725" s="150"/>
      <c r="AKQ725" s="150"/>
      <c r="AKR725" s="150"/>
      <c r="AKS725" s="150"/>
      <c r="AKT725" s="150"/>
      <c r="AKU725" s="150"/>
      <c r="AKV725" s="150"/>
      <c r="AKW725" s="150"/>
      <c r="AKX725" s="150"/>
      <c r="AKY725" s="150"/>
      <c r="AKZ725" s="150"/>
      <c r="ALA725" s="150"/>
      <c r="ALB725" s="150"/>
      <c r="ALC725" s="150"/>
      <c r="ALD725" s="150"/>
      <c r="ALE725" s="150"/>
      <c r="ALF725" s="150"/>
      <c r="ALG725" s="150"/>
      <c r="ALH725" s="150"/>
      <c r="ALI725" s="150"/>
      <c r="ALJ725" s="150"/>
      <c r="ALK725" s="150"/>
      <c r="ALL725" s="150"/>
      <c r="ALM725" s="150"/>
      <c r="ALN725" s="150"/>
      <c r="ALO725" s="150"/>
      <c r="ALP725" s="150"/>
      <c r="ALQ725" s="150"/>
      <c r="ALR725" s="150"/>
      <c r="ALS725" s="150"/>
      <c r="ALT725" s="150"/>
      <c r="ALU725" s="150"/>
      <c r="ALV725" s="150"/>
      <c r="ALW725" s="150"/>
      <c r="ALX725" s="150"/>
      <c r="ALY725" s="150"/>
      <c r="ALZ725" s="150"/>
      <c r="AMA725" s="150"/>
      <c r="AMB725" s="150"/>
      <c r="AMC725" s="150"/>
      <c r="AMD725" s="150"/>
      <c r="AME725" s="150"/>
      <c r="AMF725" s="150"/>
      <c r="AMG725" s="150"/>
      <c r="AMH725" s="150"/>
      <c r="AMI725" s="150"/>
      <c r="AMJ725" s="150"/>
      <c r="AMK725" s="150"/>
      <c r="AML725" s="559"/>
    </row>
    <row r="726" spans="1:1026" s="155" customFormat="1" x14ac:dyDescent="0.25">
      <c r="A726" s="295" t="s">
        <v>8223</v>
      </c>
      <c r="B726" s="257">
        <v>726</v>
      </c>
      <c r="C726" s="295" t="s">
        <v>27523</v>
      </c>
      <c r="D726" s="295" t="s">
        <v>8222</v>
      </c>
      <c r="E726" s="295"/>
      <c r="F726" s="299">
        <v>3</v>
      </c>
      <c r="G726" s="299"/>
      <c r="H726" s="299"/>
      <c r="I726" s="489" t="s">
        <v>750</v>
      </c>
      <c r="J726" s="296"/>
      <c r="K726" s="296"/>
      <c r="L726" s="296"/>
      <c r="M726" s="296"/>
      <c r="N726" s="296"/>
      <c r="O726" s="296"/>
      <c r="P726" s="296"/>
      <c r="Q726" s="296"/>
      <c r="R726" s="296"/>
      <c r="S726" s="296"/>
      <c r="T726" s="296"/>
      <c r="U726" s="296"/>
      <c r="V726" s="296"/>
      <c r="W726" s="283">
        <f t="shared" si="323"/>
        <v>100</v>
      </c>
      <c r="X726" s="283">
        <f t="shared" si="324"/>
        <v>100</v>
      </c>
      <c r="Y726" s="283">
        <f t="shared" si="331"/>
        <v>100</v>
      </c>
      <c r="Z726" s="283">
        <f t="shared" si="325"/>
        <v>100</v>
      </c>
      <c r="AA726" s="283">
        <f t="shared" si="326"/>
        <v>100</v>
      </c>
      <c r="AB726" s="287">
        <f t="shared" si="327"/>
        <v>100</v>
      </c>
      <c r="AC726" s="287">
        <f t="shared" si="328"/>
        <v>100</v>
      </c>
      <c r="AD726" s="287">
        <f t="shared" si="329"/>
        <v>100</v>
      </c>
      <c r="AE726" s="284">
        <f t="shared" si="322"/>
        <v>100</v>
      </c>
      <c r="AF726" s="284">
        <f t="shared" si="321"/>
        <v>100</v>
      </c>
      <c r="AG726" s="268">
        <f t="shared" si="330"/>
        <v>100</v>
      </c>
      <c r="AH726" s="268">
        <f t="shared" si="319"/>
        <v>100</v>
      </c>
      <c r="AI726" s="268">
        <f t="shared" si="317"/>
        <v>100</v>
      </c>
      <c r="AJ726" s="268">
        <f t="shared" si="320"/>
        <v>100</v>
      </c>
      <c r="AK726" s="489" t="s">
        <v>750</v>
      </c>
      <c r="AL726" s="299">
        <v>1</v>
      </c>
      <c r="AM726" s="299">
        <v>1</v>
      </c>
      <c r="AN726" s="499"/>
      <c r="AO726" s="296">
        <v>100</v>
      </c>
      <c r="AP726" s="296">
        <v>100</v>
      </c>
      <c r="AQ726" s="295"/>
      <c r="AR726" s="356" t="s">
        <v>6231</v>
      </c>
      <c r="AS726" s="295"/>
      <c r="AT726" s="295"/>
      <c r="AU726" s="295"/>
      <c r="AW726" s="150"/>
      <c r="AX726" s="150"/>
      <c r="AY726" s="150"/>
      <c r="AZ726" s="150"/>
      <c r="BA726" s="150"/>
      <c r="BB726" s="150"/>
      <c r="BC726" s="150"/>
      <c r="BD726" s="150"/>
      <c r="BE726" s="150"/>
      <c r="BF726" s="150"/>
      <c r="BG726" s="150"/>
      <c r="BH726" s="150"/>
      <c r="BI726" s="150"/>
      <c r="BJ726" s="150"/>
      <c r="BK726" s="150"/>
      <c r="BL726" s="150"/>
      <c r="BM726" s="150"/>
      <c r="BN726" s="150"/>
      <c r="BO726" s="150"/>
      <c r="BP726" s="150"/>
      <c r="BQ726" s="150"/>
      <c r="BR726" s="150"/>
      <c r="BS726" s="150"/>
      <c r="BT726" s="150"/>
      <c r="BU726" s="150"/>
      <c r="BV726" s="150"/>
      <c r="BW726" s="150"/>
      <c r="BX726" s="150"/>
      <c r="BY726" s="150"/>
      <c r="BZ726" s="150"/>
      <c r="CA726" s="150"/>
      <c r="CB726" s="150"/>
      <c r="CC726" s="150"/>
      <c r="CD726" s="150"/>
      <c r="CE726" s="150"/>
      <c r="CF726" s="150"/>
      <c r="CG726" s="150"/>
      <c r="CH726" s="150"/>
      <c r="CI726" s="150"/>
      <c r="CJ726" s="150"/>
      <c r="CK726" s="150"/>
      <c r="CL726" s="150"/>
      <c r="CM726" s="150"/>
      <c r="CN726" s="150"/>
      <c r="CO726" s="150"/>
      <c r="CP726" s="150"/>
      <c r="CQ726" s="150"/>
      <c r="CR726" s="150"/>
      <c r="CS726" s="150"/>
      <c r="CT726" s="150"/>
      <c r="CU726" s="150"/>
      <c r="CV726" s="150"/>
      <c r="CW726" s="150"/>
      <c r="CX726" s="150"/>
      <c r="CY726" s="150"/>
      <c r="CZ726" s="150"/>
      <c r="DA726" s="150"/>
      <c r="DB726" s="150"/>
      <c r="DC726" s="150"/>
      <c r="DD726" s="150"/>
      <c r="DE726" s="150"/>
      <c r="DF726" s="150"/>
      <c r="DG726" s="150"/>
      <c r="DH726" s="150"/>
      <c r="DI726" s="150"/>
      <c r="DJ726" s="150"/>
      <c r="DK726" s="150"/>
      <c r="DL726" s="150"/>
      <c r="DM726" s="150"/>
      <c r="DN726" s="150"/>
      <c r="DO726" s="150"/>
      <c r="DP726" s="150"/>
      <c r="DQ726" s="150"/>
      <c r="DR726" s="150"/>
      <c r="DS726" s="150"/>
      <c r="DT726" s="150"/>
      <c r="DU726" s="150"/>
      <c r="DV726" s="150"/>
      <c r="DW726" s="150"/>
      <c r="DX726" s="150"/>
      <c r="DY726" s="150"/>
      <c r="DZ726" s="150"/>
      <c r="EA726" s="150"/>
      <c r="EB726" s="150"/>
      <c r="EC726" s="150"/>
      <c r="ED726" s="150"/>
      <c r="EE726" s="150"/>
      <c r="EF726" s="150"/>
      <c r="EG726" s="150"/>
      <c r="EH726" s="150"/>
      <c r="EI726" s="150"/>
      <c r="EJ726" s="150"/>
      <c r="EK726" s="150"/>
      <c r="EL726" s="150"/>
      <c r="EM726" s="150"/>
      <c r="EN726" s="150"/>
      <c r="EO726" s="150"/>
      <c r="EP726" s="150"/>
      <c r="EQ726" s="150"/>
      <c r="ER726" s="150"/>
      <c r="ES726" s="150"/>
      <c r="ET726" s="150"/>
      <c r="EU726" s="150"/>
      <c r="EV726" s="150"/>
      <c r="EW726" s="150"/>
      <c r="EX726" s="150"/>
      <c r="EY726" s="150"/>
      <c r="EZ726" s="150"/>
      <c r="FA726" s="150"/>
      <c r="FB726" s="150"/>
      <c r="FC726" s="150"/>
      <c r="FD726" s="150"/>
      <c r="FE726" s="150"/>
      <c r="FF726" s="150"/>
      <c r="FG726" s="150"/>
      <c r="FH726" s="150"/>
      <c r="FI726" s="150"/>
      <c r="FJ726" s="150"/>
      <c r="FK726" s="150"/>
      <c r="FL726" s="150"/>
      <c r="FM726" s="150"/>
      <c r="FN726" s="150"/>
      <c r="FO726" s="150"/>
      <c r="FP726" s="150"/>
      <c r="FQ726" s="150"/>
      <c r="FR726" s="150"/>
      <c r="FS726" s="150"/>
      <c r="FT726" s="150"/>
      <c r="FU726" s="150"/>
      <c r="FV726" s="150"/>
      <c r="FW726" s="150"/>
      <c r="FX726" s="150"/>
      <c r="FY726" s="150"/>
      <c r="FZ726" s="150"/>
      <c r="GA726" s="150"/>
      <c r="GB726" s="150"/>
      <c r="GC726" s="150"/>
      <c r="GD726" s="150"/>
      <c r="GE726" s="150"/>
      <c r="GF726" s="150"/>
      <c r="GG726" s="150"/>
      <c r="GH726" s="150"/>
      <c r="GI726" s="150"/>
      <c r="GJ726" s="150"/>
      <c r="GK726" s="150"/>
      <c r="GL726" s="150"/>
      <c r="GM726" s="150"/>
      <c r="GN726" s="150"/>
      <c r="GO726" s="150"/>
      <c r="GP726" s="150"/>
      <c r="GQ726" s="150"/>
      <c r="GR726" s="150"/>
      <c r="GS726" s="150"/>
      <c r="GT726" s="150"/>
      <c r="GU726" s="150"/>
      <c r="GV726" s="150"/>
      <c r="GW726" s="150"/>
      <c r="GX726" s="150"/>
      <c r="GY726" s="150"/>
      <c r="GZ726" s="150"/>
      <c r="HA726" s="150"/>
      <c r="HB726" s="150"/>
      <c r="HC726" s="150"/>
      <c r="HD726" s="150"/>
      <c r="HE726" s="150"/>
      <c r="HF726" s="150"/>
      <c r="HG726" s="150"/>
      <c r="HH726" s="150"/>
      <c r="HI726" s="150"/>
      <c r="HJ726" s="150"/>
      <c r="HK726" s="150"/>
      <c r="HL726" s="150"/>
      <c r="HM726" s="150"/>
      <c r="HN726" s="150"/>
      <c r="HO726" s="150"/>
      <c r="HP726" s="150"/>
      <c r="HQ726" s="150"/>
      <c r="HR726" s="150"/>
      <c r="HS726" s="150"/>
      <c r="HT726" s="150"/>
      <c r="HU726" s="150"/>
      <c r="HV726" s="150"/>
      <c r="HW726" s="150"/>
      <c r="HX726" s="150"/>
      <c r="HY726" s="150"/>
      <c r="HZ726" s="150"/>
      <c r="IA726" s="150"/>
      <c r="IB726" s="150"/>
      <c r="IC726" s="150"/>
      <c r="ID726" s="150"/>
      <c r="IE726" s="150"/>
      <c r="IF726" s="150"/>
      <c r="IG726" s="150"/>
      <c r="IH726" s="150"/>
      <c r="II726" s="150"/>
      <c r="IJ726" s="150"/>
      <c r="IK726" s="150"/>
      <c r="IL726" s="150"/>
      <c r="IM726" s="150"/>
      <c r="IN726" s="150"/>
      <c r="IO726" s="150"/>
      <c r="IP726" s="150"/>
      <c r="IQ726" s="150"/>
      <c r="IR726" s="150"/>
      <c r="IS726" s="150"/>
      <c r="IT726" s="150"/>
      <c r="IU726" s="150"/>
      <c r="IV726" s="150"/>
      <c r="IW726" s="150"/>
      <c r="IX726" s="150"/>
      <c r="IY726" s="150"/>
      <c r="IZ726" s="150"/>
      <c r="JA726" s="150"/>
      <c r="JB726" s="150"/>
      <c r="JC726" s="150"/>
      <c r="JD726" s="150"/>
      <c r="JE726" s="150"/>
      <c r="JF726" s="150"/>
      <c r="JG726" s="150"/>
      <c r="JH726" s="150"/>
      <c r="JI726" s="150"/>
      <c r="JJ726" s="150"/>
      <c r="JK726" s="150"/>
      <c r="JL726" s="150"/>
      <c r="JM726" s="150"/>
      <c r="JN726" s="150"/>
      <c r="JO726" s="150"/>
      <c r="JP726" s="150"/>
      <c r="JQ726" s="150"/>
      <c r="JR726" s="150"/>
      <c r="JS726" s="150"/>
      <c r="JT726" s="150"/>
      <c r="JU726" s="150"/>
      <c r="JV726" s="150"/>
      <c r="JW726" s="150"/>
      <c r="JX726" s="150"/>
      <c r="JY726" s="150"/>
      <c r="JZ726" s="150"/>
      <c r="KA726" s="150"/>
      <c r="KB726" s="150"/>
      <c r="KC726" s="150"/>
      <c r="KD726" s="150"/>
      <c r="KE726" s="150"/>
      <c r="KF726" s="150"/>
      <c r="KG726" s="150"/>
      <c r="KH726" s="150"/>
      <c r="KI726" s="150"/>
      <c r="KJ726" s="150"/>
      <c r="KK726" s="150"/>
      <c r="KL726" s="150"/>
      <c r="KM726" s="150"/>
      <c r="KN726" s="150"/>
      <c r="KO726" s="150"/>
      <c r="KP726" s="150"/>
      <c r="KQ726" s="150"/>
      <c r="KR726" s="150"/>
      <c r="KS726" s="150"/>
      <c r="KT726" s="150"/>
      <c r="KU726" s="150"/>
      <c r="KV726" s="150"/>
      <c r="KW726" s="150"/>
      <c r="KX726" s="150"/>
      <c r="KY726" s="150"/>
      <c r="KZ726" s="150"/>
      <c r="LA726" s="150"/>
      <c r="LB726" s="150"/>
      <c r="LC726" s="150"/>
      <c r="LD726" s="150"/>
      <c r="LE726" s="150"/>
      <c r="LF726" s="150"/>
      <c r="LG726" s="150"/>
      <c r="LH726" s="150"/>
      <c r="LI726" s="150"/>
      <c r="LJ726" s="150"/>
      <c r="LK726" s="150"/>
      <c r="LL726" s="150"/>
      <c r="LM726" s="150"/>
      <c r="LN726" s="150"/>
      <c r="LO726" s="150"/>
      <c r="LP726" s="150"/>
      <c r="LQ726" s="150"/>
      <c r="LR726" s="150"/>
      <c r="LS726" s="150"/>
      <c r="LT726" s="150"/>
      <c r="LU726" s="150"/>
      <c r="LV726" s="150"/>
      <c r="LW726" s="150"/>
      <c r="LX726" s="150"/>
      <c r="LY726" s="150"/>
      <c r="LZ726" s="150"/>
      <c r="MA726" s="150"/>
      <c r="MB726" s="150"/>
      <c r="MC726" s="150"/>
      <c r="MD726" s="150"/>
      <c r="ME726" s="150"/>
      <c r="MF726" s="150"/>
      <c r="MG726" s="150"/>
      <c r="MH726" s="150"/>
      <c r="MI726" s="150"/>
      <c r="MJ726" s="150"/>
      <c r="MK726" s="150"/>
      <c r="ML726" s="150"/>
      <c r="MM726" s="150"/>
      <c r="MN726" s="150"/>
      <c r="MO726" s="150"/>
      <c r="MP726" s="150"/>
      <c r="MQ726" s="150"/>
      <c r="MR726" s="150"/>
      <c r="MS726" s="150"/>
      <c r="MT726" s="150"/>
      <c r="MU726" s="150"/>
      <c r="MV726" s="150"/>
      <c r="MW726" s="150"/>
      <c r="MX726" s="150"/>
      <c r="MY726" s="150"/>
      <c r="MZ726" s="150"/>
      <c r="NA726" s="150"/>
      <c r="NB726" s="150"/>
      <c r="NC726" s="150"/>
      <c r="ND726" s="150"/>
      <c r="NE726" s="150"/>
      <c r="NF726" s="150"/>
      <c r="NG726" s="150"/>
      <c r="NH726" s="150"/>
      <c r="NI726" s="150"/>
      <c r="NJ726" s="150"/>
      <c r="NK726" s="150"/>
      <c r="NL726" s="150"/>
      <c r="NM726" s="150"/>
      <c r="NN726" s="150"/>
      <c r="NO726" s="150"/>
      <c r="NP726" s="150"/>
      <c r="NQ726" s="150"/>
      <c r="NR726" s="150"/>
      <c r="NS726" s="150"/>
      <c r="NT726" s="150"/>
      <c r="NU726" s="150"/>
      <c r="NV726" s="150"/>
      <c r="NW726" s="150"/>
      <c r="NX726" s="150"/>
      <c r="NY726" s="150"/>
      <c r="NZ726" s="150"/>
      <c r="OA726" s="150"/>
      <c r="OB726" s="150"/>
      <c r="OC726" s="150"/>
      <c r="OD726" s="150"/>
      <c r="OE726" s="150"/>
      <c r="OF726" s="150"/>
      <c r="OG726" s="150"/>
      <c r="OH726" s="150"/>
      <c r="OI726" s="150"/>
      <c r="OJ726" s="150"/>
      <c r="OK726" s="150"/>
      <c r="OL726" s="150"/>
      <c r="OM726" s="150"/>
      <c r="ON726" s="150"/>
      <c r="OO726" s="150"/>
      <c r="OP726" s="150"/>
      <c r="OQ726" s="150"/>
      <c r="OR726" s="150"/>
      <c r="OS726" s="150"/>
      <c r="OT726" s="150"/>
      <c r="OU726" s="150"/>
      <c r="OV726" s="150"/>
      <c r="OW726" s="150"/>
      <c r="OX726" s="150"/>
      <c r="OY726" s="150"/>
      <c r="OZ726" s="150"/>
      <c r="PA726" s="150"/>
      <c r="PB726" s="150"/>
      <c r="PC726" s="150"/>
      <c r="PD726" s="150"/>
      <c r="PE726" s="150"/>
      <c r="PF726" s="150"/>
      <c r="PG726" s="150"/>
      <c r="PH726" s="150"/>
      <c r="PI726" s="150"/>
      <c r="PJ726" s="150"/>
      <c r="PK726" s="150"/>
      <c r="PL726" s="150"/>
      <c r="PM726" s="150"/>
      <c r="PN726" s="150"/>
      <c r="PO726" s="150"/>
      <c r="PP726" s="150"/>
      <c r="PQ726" s="150"/>
      <c r="PR726" s="150"/>
      <c r="PS726" s="150"/>
      <c r="PT726" s="150"/>
      <c r="PU726" s="150"/>
      <c r="PV726" s="150"/>
      <c r="PW726" s="150"/>
      <c r="PX726" s="150"/>
      <c r="PY726" s="150"/>
      <c r="PZ726" s="150"/>
      <c r="QA726" s="150"/>
      <c r="QB726" s="150"/>
      <c r="QC726" s="150"/>
      <c r="QD726" s="150"/>
      <c r="QE726" s="150"/>
      <c r="QF726" s="150"/>
      <c r="QG726" s="150"/>
      <c r="QH726" s="150"/>
      <c r="QI726" s="150"/>
      <c r="QJ726" s="150"/>
      <c r="QK726" s="150"/>
      <c r="QL726" s="150"/>
      <c r="QM726" s="150"/>
      <c r="QN726" s="150"/>
      <c r="QO726" s="150"/>
      <c r="QP726" s="150"/>
      <c r="QQ726" s="150"/>
      <c r="QR726" s="150"/>
      <c r="QS726" s="150"/>
      <c r="QT726" s="150"/>
      <c r="QU726" s="150"/>
      <c r="QV726" s="150"/>
      <c r="QW726" s="150"/>
      <c r="QX726" s="150"/>
      <c r="QY726" s="150"/>
      <c r="QZ726" s="150"/>
      <c r="RA726" s="150"/>
      <c r="RB726" s="150"/>
      <c r="RC726" s="150"/>
      <c r="RD726" s="150"/>
      <c r="RE726" s="150"/>
      <c r="RF726" s="150"/>
      <c r="RG726" s="150"/>
      <c r="RH726" s="150"/>
      <c r="RI726" s="150"/>
      <c r="RJ726" s="150"/>
      <c r="RK726" s="150"/>
      <c r="RL726" s="150"/>
      <c r="RM726" s="150"/>
      <c r="RN726" s="150"/>
      <c r="RO726" s="150"/>
      <c r="RP726" s="150"/>
      <c r="RQ726" s="150"/>
      <c r="RR726" s="150"/>
      <c r="RS726" s="150"/>
      <c r="RT726" s="150"/>
      <c r="RU726" s="150"/>
      <c r="RV726" s="150"/>
      <c r="RW726" s="150"/>
      <c r="RX726" s="150"/>
      <c r="RY726" s="150"/>
      <c r="RZ726" s="150"/>
      <c r="SA726" s="150"/>
      <c r="SB726" s="150"/>
      <c r="SC726" s="150"/>
      <c r="SD726" s="150"/>
      <c r="SE726" s="150"/>
      <c r="SF726" s="150"/>
      <c r="SG726" s="150"/>
      <c r="SH726" s="150"/>
      <c r="SI726" s="150"/>
      <c r="SJ726" s="150"/>
      <c r="SK726" s="150"/>
      <c r="SL726" s="150"/>
      <c r="SM726" s="150"/>
      <c r="SN726" s="150"/>
      <c r="SO726" s="150"/>
      <c r="SP726" s="150"/>
      <c r="SQ726" s="150"/>
      <c r="SR726" s="150"/>
      <c r="SS726" s="150"/>
      <c r="ST726" s="150"/>
      <c r="SU726" s="150"/>
      <c r="SV726" s="150"/>
      <c r="SW726" s="150"/>
      <c r="SX726" s="150"/>
      <c r="SY726" s="150"/>
      <c r="SZ726" s="150"/>
      <c r="TA726" s="150"/>
      <c r="TB726" s="150"/>
      <c r="TC726" s="150"/>
      <c r="TD726" s="150"/>
      <c r="TE726" s="150"/>
      <c r="TF726" s="150"/>
      <c r="TG726" s="150"/>
      <c r="TH726" s="150"/>
      <c r="TI726" s="150"/>
      <c r="TJ726" s="150"/>
      <c r="TK726" s="150"/>
      <c r="TL726" s="150"/>
      <c r="TM726" s="150"/>
      <c r="TN726" s="150"/>
      <c r="TO726" s="150"/>
      <c r="TP726" s="150"/>
      <c r="TQ726" s="150"/>
      <c r="TR726" s="150"/>
      <c r="TS726" s="150"/>
      <c r="TT726" s="150"/>
      <c r="TU726" s="150"/>
      <c r="TV726" s="150"/>
      <c r="TW726" s="150"/>
      <c r="TX726" s="150"/>
      <c r="TY726" s="150"/>
      <c r="TZ726" s="150"/>
      <c r="UA726" s="150"/>
      <c r="UB726" s="150"/>
      <c r="UC726" s="150"/>
      <c r="UD726" s="150"/>
      <c r="UE726" s="150"/>
      <c r="UF726" s="150"/>
      <c r="UG726" s="150"/>
      <c r="UH726" s="150"/>
      <c r="UI726" s="150"/>
      <c r="UJ726" s="150"/>
      <c r="UK726" s="150"/>
      <c r="UL726" s="150"/>
      <c r="UM726" s="150"/>
      <c r="UN726" s="150"/>
      <c r="UO726" s="150"/>
      <c r="UP726" s="150"/>
      <c r="UQ726" s="150"/>
      <c r="UR726" s="150"/>
      <c r="US726" s="150"/>
      <c r="UT726" s="150"/>
      <c r="UU726" s="150"/>
      <c r="UV726" s="150"/>
      <c r="UW726" s="150"/>
      <c r="UX726" s="150"/>
      <c r="UY726" s="150"/>
      <c r="UZ726" s="150"/>
      <c r="VA726" s="150"/>
      <c r="VB726" s="150"/>
      <c r="VC726" s="150"/>
      <c r="VD726" s="150"/>
      <c r="VE726" s="150"/>
      <c r="VF726" s="150"/>
      <c r="VG726" s="150"/>
      <c r="VH726" s="150"/>
      <c r="VI726" s="150"/>
      <c r="VJ726" s="150"/>
      <c r="VK726" s="150"/>
      <c r="VL726" s="150"/>
      <c r="VM726" s="150"/>
      <c r="VN726" s="150"/>
      <c r="VO726" s="150"/>
      <c r="VP726" s="150"/>
      <c r="VQ726" s="150"/>
      <c r="VR726" s="150"/>
      <c r="VS726" s="150"/>
      <c r="VT726" s="150"/>
      <c r="VU726" s="150"/>
      <c r="VV726" s="150"/>
      <c r="VW726" s="150"/>
      <c r="VX726" s="150"/>
      <c r="VY726" s="150"/>
      <c r="VZ726" s="150"/>
      <c r="WA726" s="150"/>
      <c r="WB726" s="150"/>
      <c r="WC726" s="150"/>
      <c r="WD726" s="150"/>
      <c r="WE726" s="150"/>
      <c r="WF726" s="150"/>
      <c r="WG726" s="150"/>
      <c r="WH726" s="150"/>
      <c r="WI726" s="150"/>
      <c r="WJ726" s="150"/>
      <c r="WK726" s="150"/>
      <c r="WL726" s="150"/>
      <c r="WM726" s="150"/>
      <c r="WN726" s="150"/>
      <c r="WO726" s="150"/>
      <c r="WP726" s="150"/>
      <c r="WQ726" s="150"/>
      <c r="WR726" s="150"/>
      <c r="WS726" s="150"/>
      <c r="WT726" s="150"/>
      <c r="WU726" s="150"/>
      <c r="WV726" s="150"/>
      <c r="WW726" s="150"/>
      <c r="WX726" s="150"/>
      <c r="WY726" s="150"/>
      <c r="WZ726" s="150"/>
      <c r="XA726" s="150"/>
      <c r="XB726" s="150"/>
      <c r="XC726" s="150"/>
      <c r="XD726" s="150"/>
      <c r="XE726" s="150"/>
      <c r="XF726" s="150"/>
      <c r="XG726" s="150"/>
      <c r="XH726" s="150"/>
      <c r="XI726" s="150"/>
      <c r="XJ726" s="150"/>
      <c r="XK726" s="150"/>
      <c r="XL726" s="150"/>
      <c r="XM726" s="150"/>
      <c r="XN726" s="150"/>
      <c r="XO726" s="150"/>
      <c r="XP726" s="150"/>
      <c r="XQ726" s="150"/>
      <c r="XR726" s="150"/>
      <c r="XS726" s="150"/>
      <c r="XT726" s="150"/>
      <c r="XU726" s="150"/>
      <c r="XV726" s="150"/>
      <c r="XW726" s="150"/>
      <c r="XX726" s="150"/>
      <c r="XY726" s="150"/>
      <c r="XZ726" s="150"/>
      <c r="YA726" s="150"/>
      <c r="YB726" s="150"/>
      <c r="YC726" s="150"/>
      <c r="YD726" s="150"/>
      <c r="YE726" s="150"/>
      <c r="YF726" s="150"/>
      <c r="YG726" s="150"/>
      <c r="YH726" s="150"/>
      <c r="YI726" s="150"/>
      <c r="YJ726" s="150"/>
      <c r="YK726" s="150"/>
      <c r="YL726" s="150"/>
      <c r="YM726" s="150"/>
      <c r="YN726" s="150"/>
      <c r="YO726" s="150"/>
      <c r="YP726" s="150"/>
      <c r="YQ726" s="150"/>
      <c r="YR726" s="150"/>
      <c r="YS726" s="150"/>
      <c r="YT726" s="150"/>
      <c r="YU726" s="150"/>
      <c r="YV726" s="150"/>
      <c r="YW726" s="150"/>
      <c r="YX726" s="150"/>
      <c r="YY726" s="150"/>
      <c r="YZ726" s="150"/>
      <c r="ZA726" s="150"/>
      <c r="ZB726" s="150"/>
      <c r="ZC726" s="150"/>
      <c r="ZD726" s="150"/>
      <c r="ZE726" s="150"/>
      <c r="ZF726" s="150"/>
      <c r="ZG726" s="150"/>
      <c r="ZH726" s="150"/>
      <c r="ZI726" s="150"/>
      <c r="ZJ726" s="150"/>
      <c r="ZK726" s="150"/>
      <c r="ZL726" s="150"/>
      <c r="ZM726" s="150"/>
      <c r="ZN726" s="150"/>
      <c r="ZO726" s="150"/>
      <c r="ZP726" s="150"/>
      <c r="ZQ726" s="150"/>
      <c r="ZR726" s="150"/>
      <c r="ZS726" s="150"/>
      <c r="ZT726" s="150"/>
      <c r="ZU726" s="150"/>
      <c r="ZV726" s="150"/>
      <c r="ZW726" s="150"/>
      <c r="ZX726" s="150"/>
      <c r="ZY726" s="150"/>
      <c r="ZZ726" s="150"/>
      <c r="AAA726" s="150"/>
      <c r="AAB726" s="150"/>
      <c r="AAC726" s="150"/>
      <c r="AAD726" s="150"/>
      <c r="AAE726" s="150"/>
      <c r="AAF726" s="150"/>
      <c r="AAG726" s="150"/>
      <c r="AAH726" s="150"/>
      <c r="AAI726" s="150"/>
      <c r="AAJ726" s="150"/>
      <c r="AAK726" s="150"/>
      <c r="AAL726" s="150"/>
      <c r="AAM726" s="150"/>
      <c r="AAN726" s="150"/>
      <c r="AAO726" s="150"/>
      <c r="AAP726" s="150"/>
      <c r="AAQ726" s="150"/>
      <c r="AAR726" s="150"/>
      <c r="AAS726" s="150"/>
      <c r="AAT726" s="150"/>
      <c r="AAU726" s="150"/>
      <c r="AAV726" s="150"/>
      <c r="AAW726" s="150"/>
      <c r="AAX726" s="150"/>
      <c r="AAY726" s="150"/>
      <c r="AAZ726" s="150"/>
      <c r="ABA726" s="150"/>
      <c r="ABB726" s="150"/>
      <c r="ABC726" s="150"/>
      <c r="ABD726" s="150"/>
      <c r="ABE726" s="150"/>
      <c r="ABF726" s="150"/>
      <c r="ABG726" s="150"/>
      <c r="ABH726" s="150"/>
      <c r="ABI726" s="150"/>
      <c r="ABJ726" s="150"/>
      <c r="ABK726" s="150"/>
      <c r="ABL726" s="150"/>
      <c r="ABM726" s="150"/>
      <c r="ABN726" s="150"/>
      <c r="ABO726" s="150"/>
      <c r="ABP726" s="150"/>
      <c r="ABQ726" s="150"/>
      <c r="ABR726" s="150"/>
      <c r="ABS726" s="150"/>
      <c r="ABT726" s="150"/>
      <c r="ABU726" s="150"/>
      <c r="ABV726" s="150"/>
      <c r="ABW726" s="150"/>
      <c r="ABX726" s="150"/>
      <c r="ABY726" s="150"/>
      <c r="ABZ726" s="150"/>
      <c r="ACA726" s="150"/>
      <c r="ACB726" s="150"/>
      <c r="ACC726" s="150"/>
      <c r="ACD726" s="150"/>
      <c r="ACE726" s="150"/>
      <c r="ACF726" s="150"/>
      <c r="ACG726" s="150"/>
      <c r="ACH726" s="150"/>
      <c r="ACI726" s="150"/>
      <c r="ACJ726" s="150"/>
      <c r="ACK726" s="150"/>
      <c r="ACL726" s="150"/>
      <c r="ACM726" s="150"/>
      <c r="ACN726" s="150"/>
      <c r="ACO726" s="150"/>
      <c r="ACP726" s="150"/>
      <c r="ACQ726" s="150"/>
      <c r="ACR726" s="150"/>
      <c r="ACS726" s="150"/>
      <c r="ACT726" s="150"/>
      <c r="ACU726" s="150"/>
      <c r="ACV726" s="150"/>
      <c r="ACW726" s="150"/>
      <c r="ACX726" s="150"/>
      <c r="ACY726" s="150"/>
      <c r="ACZ726" s="150"/>
      <c r="ADA726" s="150"/>
      <c r="ADB726" s="150"/>
      <c r="ADC726" s="150"/>
      <c r="ADD726" s="150"/>
      <c r="ADE726" s="150"/>
      <c r="ADF726" s="150"/>
      <c r="ADG726" s="150"/>
      <c r="ADH726" s="150"/>
      <c r="ADI726" s="150"/>
      <c r="ADJ726" s="150"/>
      <c r="ADK726" s="150"/>
      <c r="ADL726" s="150"/>
      <c r="ADM726" s="150"/>
      <c r="ADN726" s="150"/>
      <c r="ADO726" s="150"/>
      <c r="ADP726" s="150"/>
      <c r="ADQ726" s="150"/>
      <c r="ADR726" s="150"/>
      <c r="ADS726" s="150"/>
      <c r="ADT726" s="150"/>
      <c r="ADU726" s="150"/>
      <c r="ADV726" s="150"/>
      <c r="ADW726" s="150"/>
      <c r="ADX726" s="150"/>
      <c r="ADY726" s="150"/>
      <c r="ADZ726" s="150"/>
      <c r="AEA726" s="150"/>
      <c r="AEB726" s="150"/>
      <c r="AEC726" s="150"/>
      <c r="AED726" s="150"/>
      <c r="AEE726" s="150"/>
      <c r="AEF726" s="150"/>
      <c r="AEG726" s="150"/>
      <c r="AEH726" s="150"/>
      <c r="AEI726" s="150"/>
      <c r="AEJ726" s="150"/>
      <c r="AEK726" s="150"/>
      <c r="AEL726" s="150"/>
      <c r="AEM726" s="150"/>
      <c r="AEN726" s="150"/>
      <c r="AEO726" s="150"/>
      <c r="AEP726" s="150"/>
      <c r="AEQ726" s="150"/>
      <c r="AER726" s="150"/>
      <c r="AES726" s="150"/>
      <c r="AET726" s="150"/>
      <c r="AEU726" s="150"/>
      <c r="AEV726" s="150"/>
      <c r="AEW726" s="150"/>
      <c r="AEX726" s="150"/>
      <c r="AEY726" s="150"/>
      <c r="AEZ726" s="150"/>
      <c r="AFA726" s="150"/>
      <c r="AFB726" s="150"/>
      <c r="AFC726" s="150"/>
      <c r="AFD726" s="150"/>
      <c r="AFE726" s="150"/>
      <c r="AFF726" s="150"/>
      <c r="AFG726" s="150"/>
      <c r="AFH726" s="150"/>
      <c r="AFI726" s="150"/>
      <c r="AFJ726" s="150"/>
      <c r="AFK726" s="150"/>
      <c r="AFL726" s="150"/>
      <c r="AFM726" s="150"/>
      <c r="AFN726" s="150"/>
      <c r="AFO726" s="150"/>
      <c r="AFP726" s="150"/>
      <c r="AFQ726" s="150"/>
      <c r="AFR726" s="150"/>
      <c r="AFS726" s="150"/>
      <c r="AFT726" s="150"/>
      <c r="AFU726" s="150"/>
      <c r="AFV726" s="150"/>
      <c r="AFW726" s="150"/>
      <c r="AFX726" s="150"/>
      <c r="AFY726" s="150"/>
      <c r="AFZ726" s="150"/>
      <c r="AGA726" s="150"/>
      <c r="AGB726" s="150"/>
      <c r="AGC726" s="150"/>
      <c r="AGD726" s="150"/>
      <c r="AGE726" s="150"/>
      <c r="AGF726" s="150"/>
      <c r="AGG726" s="150"/>
      <c r="AGH726" s="150"/>
      <c r="AGI726" s="150"/>
      <c r="AGJ726" s="150"/>
      <c r="AGK726" s="150"/>
      <c r="AGL726" s="150"/>
      <c r="AGM726" s="150"/>
      <c r="AGN726" s="150"/>
      <c r="AGO726" s="150"/>
      <c r="AGP726" s="150"/>
      <c r="AGQ726" s="150"/>
      <c r="AGR726" s="150"/>
      <c r="AGS726" s="150"/>
      <c r="AGT726" s="150"/>
      <c r="AGU726" s="150"/>
      <c r="AGV726" s="150"/>
      <c r="AGW726" s="150"/>
      <c r="AGX726" s="150"/>
      <c r="AGY726" s="150"/>
      <c r="AGZ726" s="150"/>
      <c r="AHA726" s="150"/>
      <c r="AHB726" s="150"/>
      <c r="AHC726" s="150"/>
      <c r="AHD726" s="150"/>
      <c r="AHE726" s="150"/>
      <c r="AHF726" s="150"/>
      <c r="AHG726" s="150"/>
      <c r="AHH726" s="150"/>
      <c r="AHI726" s="150"/>
      <c r="AHJ726" s="150"/>
      <c r="AHK726" s="150"/>
      <c r="AHL726" s="150"/>
      <c r="AHM726" s="150"/>
      <c r="AHN726" s="150"/>
      <c r="AHO726" s="150"/>
      <c r="AHP726" s="150"/>
      <c r="AHQ726" s="150"/>
      <c r="AHR726" s="150"/>
      <c r="AHS726" s="150"/>
      <c r="AHT726" s="150"/>
      <c r="AHU726" s="150"/>
      <c r="AHV726" s="150"/>
      <c r="AHW726" s="150"/>
      <c r="AHX726" s="150"/>
      <c r="AHY726" s="150"/>
      <c r="AHZ726" s="150"/>
      <c r="AIA726" s="150"/>
      <c r="AIB726" s="150"/>
      <c r="AIC726" s="150"/>
      <c r="AID726" s="150"/>
      <c r="AIE726" s="150"/>
      <c r="AIF726" s="150"/>
      <c r="AIG726" s="150"/>
      <c r="AIH726" s="150"/>
      <c r="AII726" s="150"/>
      <c r="AIJ726" s="150"/>
      <c r="AIK726" s="150"/>
      <c r="AIL726" s="150"/>
      <c r="AIM726" s="150"/>
      <c r="AIN726" s="150"/>
      <c r="AIO726" s="150"/>
      <c r="AIP726" s="150"/>
      <c r="AIQ726" s="150"/>
      <c r="AIR726" s="150"/>
      <c r="AIS726" s="150"/>
      <c r="AIT726" s="150"/>
      <c r="AIU726" s="150"/>
      <c r="AIV726" s="150"/>
      <c r="AIW726" s="150"/>
      <c r="AIX726" s="150"/>
      <c r="AIY726" s="150"/>
      <c r="AIZ726" s="150"/>
      <c r="AJA726" s="150"/>
      <c r="AJB726" s="150"/>
      <c r="AJC726" s="150"/>
      <c r="AJD726" s="150"/>
      <c r="AJE726" s="150"/>
      <c r="AJF726" s="150"/>
      <c r="AJG726" s="150"/>
      <c r="AJH726" s="150"/>
      <c r="AJI726" s="150"/>
      <c r="AJJ726" s="150"/>
      <c r="AJK726" s="150"/>
      <c r="AJL726" s="150"/>
      <c r="AJM726" s="150"/>
      <c r="AJN726" s="150"/>
      <c r="AJO726" s="150"/>
      <c r="AJP726" s="150"/>
      <c r="AJQ726" s="150"/>
      <c r="AJR726" s="150"/>
      <c r="AJS726" s="150"/>
      <c r="AJT726" s="150"/>
      <c r="AJU726" s="150"/>
      <c r="AJV726" s="150"/>
      <c r="AJW726" s="150"/>
      <c r="AJX726" s="150"/>
      <c r="AJY726" s="150"/>
      <c r="AJZ726" s="150"/>
      <c r="AKA726" s="150"/>
      <c r="AKB726" s="150"/>
      <c r="AKC726" s="150"/>
      <c r="AKD726" s="150"/>
      <c r="AKE726" s="150"/>
      <c r="AKF726" s="150"/>
      <c r="AKG726" s="150"/>
      <c r="AKH726" s="150"/>
      <c r="AKI726" s="150"/>
      <c r="AKJ726" s="150"/>
      <c r="AKK726" s="150"/>
      <c r="AKL726" s="150"/>
      <c r="AKM726" s="150"/>
      <c r="AKN726" s="150"/>
      <c r="AKO726" s="150"/>
      <c r="AKP726" s="150"/>
      <c r="AKQ726" s="150"/>
      <c r="AKR726" s="150"/>
      <c r="AKS726" s="150"/>
      <c r="AKT726" s="150"/>
      <c r="AKU726" s="150"/>
      <c r="AKV726" s="150"/>
      <c r="AKW726" s="150"/>
      <c r="AKX726" s="150"/>
      <c r="AKY726" s="150"/>
      <c r="AKZ726" s="150"/>
      <c r="ALA726" s="150"/>
      <c r="ALB726" s="150"/>
      <c r="ALC726" s="150"/>
      <c r="ALD726" s="150"/>
      <c r="ALE726" s="150"/>
      <c r="ALF726" s="150"/>
      <c r="ALG726" s="150"/>
      <c r="ALH726" s="150"/>
      <c r="ALI726" s="150"/>
      <c r="ALJ726" s="150"/>
      <c r="ALK726" s="150"/>
      <c r="ALL726" s="150"/>
      <c r="ALM726" s="150"/>
      <c r="ALN726" s="150"/>
      <c r="ALO726" s="150"/>
      <c r="ALP726" s="150"/>
      <c r="ALQ726" s="150"/>
      <c r="ALR726" s="150"/>
      <c r="ALS726" s="150"/>
      <c r="ALT726" s="150"/>
      <c r="ALU726" s="150"/>
      <c r="ALV726" s="150"/>
      <c r="ALW726" s="150"/>
      <c r="ALX726" s="150"/>
      <c r="ALY726" s="150"/>
      <c r="ALZ726" s="150"/>
      <c r="AMA726" s="150"/>
      <c r="AMB726" s="150"/>
      <c r="AMC726" s="150"/>
      <c r="AMD726" s="150"/>
      <c r="AME726" s="150"/>
      <c r="AMF726" s="150"/>
      <c r="AMG726" s="150"/>
      <c r="AMH726" s="150"/>
      <c r="AMI726" s="150"/>
      <c r="AMJ726" s="150"/>
      <c r="AMK726" s="150"/>
      <c r="AML726" s="559"/>
    </row>
    <row r="727" spans="1:1026" s="155" customFormat="1" x14ac:dyDescent="0.25">
      <c r="A727" s="295" t="s">
        <v>8219</v>
      </c>
      <c r="B727" s="257">
        <v>727</v>
      </c>
      <c r="C727" s="295" t="s">
        <v>27524</v>
      </c>
      <c r="D727" s="295" t="s">
        <v>8218</v>
      </c>
      <c r="E727" s="295"/>
      <c r="F727" s="299">
        <v>4</v>
      </c>
      <c r="G727" s="299">
        <v>4</v>
      </c>
      <c r="H727" s="299">
        <v>4</v>
      </c>
      <c r="I727" s="489" t="s">
        <v>750</v>
      </c>
      <c r="J727" s="296"/>
      <c r="K727" s="296"/>
      <c r="L727" s="296"/>
      <c r="M727" s="296"/>
      <c r="N727" s="296"/>
      <c r="O727" s="296"/>
      <c r="P727" s="296"/>
      <c r="Q727" s="296"/>
      <c r="R727" s="296"/>
      <c r="S727" s="296"/>
      <c r="T727" s="296"/>
      <c r="U727" s="296"/>
      <c r="V727" s="296"/>
      <c r="W727" s="283">
        <f t="shared" si="323"/>
        <v>100</v>
      </c>
      <c r="X727" s="283">
        <f t="shared" si="324"/>
        <v>100</v>
      </c>
      <c r="Y727" s="283">
        <f t="shared" si="331"/>
        <v>100</v>
      </c>
      <c r="Z727" s="283">
        <f t="shared" si="325"/>
        <v>100</v>
      </c>
      <c r="AA727" s="283">
        <f t="shared" si="326"/>
        <v>100</v>
      </c>
      <c r="AB727" s="287">
        <f t="shared" si="327"/>
        <v>100</v>
      </c>
      <c r="AC727" s="287">
        <f t="shared" si="328"/>
        <v>100</v>
      </c>
      <c r="AD727" s="287">
        <f t="shared" si="329"/>
        <v>100</v>
      </c>
      <c r="AE727" s="284">
        <f t="shared" si="322"/>
        <v>100</v>
      </c>
      <c r="AF727" s="284">
        <f t="shared" si="321"/>
        <v>100</v>
      </c>
      <c r="AG727" s="268">
        <f t="shared" si="330"/>
        <v>100</v>
      </c>
      <c r="AH727" s="268">
        <f t="shared" si="319"/>
        <v>100</v>
      </c>
      <c r="AI727" s="268">
        <f t="shared" si="317"/>
        <v>100</v>
      </c>
      <c r="AJ727" s="268">
        <f t="shared" si="320"/>
        <v>100</v>
      </c>
      <c r="AK727" s="489" t="s">
        <v>750</v>
      </c>
      <c r="AL727" s="299">
        <v>1</v>
      </c>
      <c r="AM727" s="299">
        <v>1</v>
      </c>
      <c r="AN727" s="499"/>
      <c r="AO727" s="296">
        <v>1000</v>
      </c>
      <c r="AP727" s="296">
        <v>1000</v>
      </c>
      <c r="AQ727" s="295"/>
      <c r="AR727" s="356" t="s">
        <v>6231</v>
      </c>
      <c r="AS727" s="563"/>
      <c r="AT727" s="517"/>
      <c r="AU727" s="517"/>
      <c r="AW727" s="150"/>
      <c r="AX727" s="150"/>
      <c r="AY727" s="150"/>
      <c r="AZ727" s="150"/>
      <c r="BA727" s="150"/>
      <c r="BB727" s="150"/>
      <c r="BC727" s="150"/>
      <c r="BD727" s="150"/>
      <c r="BE727" s="150"/>
      <c r="BF727" s="150"/>
      <c r="BG727" s="150"/>
      <c r="BH727" s="150"/>
      <c r="BI727" s="150"/>
      <c r="BJ727" s="150"/>
      <c r="BK727" s="150"/>
      <c r="BL727" s="150"/>
      <c r="BM727" s="150"/>
      <c r="BN727" s="150"/>
      <c r="BO727" s="150"/>
      <c r="BP727" s="150"/>
      <c r="BQ727" s="150"/>
      <c r="BR727" s="150"/>
      <c r="BS727" s="150"/>
      <c r="BT727" s="150"/>
      <c r="BU727" s="150"/>
      <c r="BV727" s="150"/>
      <c r="BW727" s="150"/>
      <c r="BX727" s="150"/>
      <c r="BY727" s="150"/>
      <c r="BZ727" s="150"/>
      <c r="CA727" s="150"/>
      <c r="CB727" s="150"/>
      <c r="CC727" s="150"/>
      <c r="CD727" s="150"/>
      <c r="CE727" s="150"/>
      <c r="CF727" s="150"/>
      <c r="CG727" s="150"/>
      <c r="CH727" s="150"/>
      <c r="CI727" s="150"/>
      <c r="CJ727" s="150"/>
      <c r="CK727" s="150"/>
      <c r="CL727" s="150"/>
      <c r="CM727" s="150"/>
      <c r="CN727" s="150"/>
      <c r="CO727" s="150"/>
      <c r="CP727" s="150"/>
      <c r="CQ727" s="150"/>
      <c r="CR727" s="150"/>
      <c r="CS727" s="150"/>
      <c r="CT727" s="150"/>
      <c r="CU727" s="150"/>
      <c r="CV727" s="150"/>
      <c r="CW727" s="150"/>
      <c r="CX727" s="150"/>
      <c r="CY727" s="150"/>
      <c r="CZ727" s="150"/>
      <c r="DA727" s="150"/>
      <c r="DB727" s="150"/>
      <c r="DC727" s="150"/>
      <c r="DD727" s="150"/>
      <c r="DE727" s="150"/>
      <c r="DF727" s="150"/>
      <c r="DG727" s="150"/>
      <c r="DH727" s="150"/>
      <c r="DI727" s="150"/>
      <c r="DJ727" s="150"/>
      <c r="DK727" s="150"/>
      <c r="DL727" s="150"/>
      <c r="DM727" s="150"/>
      <c r="DN727" s="150"/>
      <c r="DO727" s="150"/>
      <c r="DP727" s="150"/>
      <c r="DQ727" s="150"/>
      <c r="DR727" s="150"/>
      <c r="DS727" s="150"/>
      <c r="DT727" s="150"/>
      <c r="DU727" s="150"/>
      <c r="DV727" s="150"/>
      <c r="DW727" s="150"/>
      <c r="DX727" s="150"/>
      <c r="DY727" s="150"/>
      <c r="DZ727" s="150"/>
      <c r="EA727" s="150"/>
      <c r="EB727" s="150"/>
      <c r="EC727" s="150"/>
      <c r="ED727" s="150"/>
      <c r="EE727" s="150"/>
      <c r="EF727" s="150"/>
      <c r="EG727" s="150"/>
      <c r="EH727" s="150"/>
      <c r="EI727" s="150"/>
      <c r="EJ727" s="150"/>
      <c r="EK727" s="150"/>
      <c r="EL727" s="150"/>
      <c r="EM727" s="150"/>
      <c r="EN727" s="150"/>
      <c r="EO727" s="150"/>
      <c r="EP727" s="150"/>
      <c r="EQ727" s="150"/>
      <c r="ER727" s="150"/>
      <c r="ES727" s="150"/>
      <c r="ET727" s="150"/>
      <c r="EU727" s="150"/>
      <c r="EV727" s="150"/>
      <c r="EW727" s="150"/>
      <c r="EX727" s="150"/>
      <c r="EY727" s="150"/>
      <c r="EZ727" s="150"/>
      <c r="FA727" s="150"/>
      <c r="FB727" s="150"/>
      <c r="FC727" s="150"/>
      <c r="FD727" s="150"/>
      <c r="FE727" s="150"/>
      <c r="FF727" s="150"/>
      <c r="FG727" s="150"/>
      <c r="FH727" s="150"/>
      <c r="FI727" s="150"/>
      <c r="FJ727" s="150"/>
      <c r="FK727" s="150"/>
      <c r="FL727" s="150"/>
      <c r="FM727" s="150"/>
      <c r="FN727" s="150"/>
      <c r="FO727" s="150"/>
      <c r="FP727" s="150"/>
      <c r="FQ727" s="150"/>
      <c r="FR727" s="150"/>
      <c r="FS727" s="150"/>
      <c r="FT727" s="150"/>
      <c r="FU727" s="150"/>
      <c r="FV727" s="150"/>
      <c r="FW727" s="150"/>
      <c r="FX727" s="150"/>
      <c r="FY727" s="150"/>
      <c r="FZ727" s="150"/>
      <c r="GA727" s="150"/>
      <c r="GB727" s="150"/>
      <c r="GC727" s="150"/>
      <c r="GD727" s="150"/>
      <c r="GE727" s="150"/>
      <c r="GF727" s="150"/>
      <c r="GG727" s="150"/>
      <c r="GH727" s="150"/>
      <c r="GI727" s="150"/>
      <c r="GJ727" s="150"/>
      <c r="GK727" s="150"/>
      <c r="GL727" s="150"/>
      <c r="GM727" s="150"/>
      <c r="GN727" s="150"/>
      <c r="GO727" s="150"/>
      <c r="GP727" s="150"/>
      <c r="GQ727" s="150"/>
      <c r="GR727" s="150"/>
      <c r="GS727" s="150"/>
      <c r="GT727" s="150"/>
      <c r="GU727" s="150"/>
      <c r="GV727" s="150"/>
      <c r="GW727" s="150"/>
      <c r="GX727" s="150"/>
      <c r="GY727" s="150"/>
      <c r="GZ727" s="150"/>
      <c r="HA727" s="150"/>
      <c r="HB727" s="150"/>
      <c r="HC727" s="150"/>
      <c r="HD727" s="150"/>
      <c r="HE727" s="150"/>
      <c r="HF727" s="150"/>
      <c r="HG727" s="150"/>
      <c r="HH727" s="150"/>
      <c r="HI727" s="150"/>
      <c r="HJ727" s="150"/>
      <c r="HK727" s="150"/>
      <c r="HL727" s="150"/>
      <c r="HM727" s="150"/>
      <c r="HN727" s="150"/>
      <c r="HO727" s="150"/>
      <c r="HP727" s="150"/>
      <c r="HQ727" s="150"/>
      <c r="HR727" s="150"/>
      <c r="HS727" s="150"/>
      <c r="HT727" s="150"/>
      <c r="HU727" s="150"/>
      <c r="HV727" s="150"/>
      <c r="HW727" s="150"/>
      <c r="HX727" s="150"/>
      <c r="HY727" s="150"/>
      <c r="HZ727" s="150"/>
      <c r="IA727" s="150"/>
      <c r="IB727" s="150"/>
      <c r="IC727" s="150"/>
      <c r="ID727" s="150"/>
      <c r="IE727" s="150"/>
      <c r="IF727" s="150"/>
      <c r="IG727" s="150"/>
      <c r="IH727" s="150"/>
      <c r="II727" s="150"/>
      <c r="IJ727" s="150"/>
      <c r="IK727" s="150"/>
      <c r="IL727" s="150"/>
      <c r="IM727" s="150"/>
      <c r="IN727" s="150"/>
      <c r="IO727" s="150"/>
      <c r="IP727" s="150"/>
      <c r="IQ727" s="150"/>
      <c r="IR727" s="150"/>
      <c r="IS727" s="150"/>
      <c r="IT727" s="150"/>
      <c r="IU727" s="150"/>
      <c r="IV727" s="150"/>
      <c r="IW727" s="150"/>
      <c r="IX727" s="150"/>
      <c r="IY727" s="150"/>
      <c r="IZ727" s="150"/>
      <c r="JA727" s="150"/>
      <c r="JB727" s="150"/>
      <c r="JC727" s="150"/>
      <c r="JD727" s="150"/>
      <c r="JE727" s="150"/>
      <c r="JF727" s="150"/>
      <c r="JG727" s="150"/>
      <c r="JH727" s="150"/>
      <c r="JI727" s="150"/>
      <c r="JJ727" s="150"/>
      <c r="JK727" s="150"/>
      <c r="JL727" s="150"/>
      <c r="JM727" s="150"/>
      <c r="JN727" s="150"/>
      <c r="JO727" s="150"/>
      <c r="JP727" s="150"/>
      <c r="JQ727" s="150"/>
      <c r="JR727" s="150"/>
      <c r="JS727" s="150"/>
      <c r="JT727" s="150"/>
      <c r="JU727" s="150"/>
      <c r="JV727" s="150"/>
      <c r="JW727" s="150"/>
      <c r="JX727" s="150"/>
      <c r="JY727" s="150"/>
      <c r="JZ727" s="150"/>
      <c r="KA727" s="150"/>
      <c r="KB727" s="150"/>
      <c r="KC727" s="150"/>
      <c r="KD727" s="150"/>
      <c r="KE727" s="150"/>
      <c r="KF727" s="150"/>
      <c r="KG727" s="150"/>
      <c r="KH727" s="150"/>
      <c r="KI727" s="150"/>
      <c r="KJ727" s="150"/>
      <c r="KK727" s="150"/>
      <c r="KL727" s="150"/>
      <c r="KM727" s="150"/>
      <c r="KN727" s="150"/>
      <c r="KO727" s="150"/>
      <c r="KP727" s="150"/>
      <c r="KQ727" s="150"/>
      <c r="KR727" s="150"/>
      <c r="KS727" s="150"/>
      <c r="KT727" s="150"/>
      <c r="KU727" s="150"/>
      <c r="KV727" s="150"/>
      <c r="KW727" s="150"/>
      <c r="KX727" s="150"/>
      <c r="KY727" s="150"/>
      <c r="KZ727" s="150"/>
      <c r="LA727" s="150"/>
      <c r="LB727" s="150"/>
      <c r="LC727" s="150"/>
      <c r="LD727" s="150"/>
      <c r="LE727" s="150"/>
      <c r="LF727" s="150"/>
      <c r="LG727" s="150"/>
      <c r="LH727" s="150"/>
      <c r="LI727" s="150"/>
      <c r="LJ727" s="150"/>
      <c r="LK727" s="150"/>
      <c r="LL727" s="150"/>
      <c r="LM727" s="150"/>
      <c r="LN727" s="150"/>
      <c r="LO727" s="150"/>
      <c r="LP727" s="150"/>
      <c r="LQ727" s="150"/>
      <c r="LR727" s="150"/>
      <c r="LS727" s="150"/>
      <c r="LT727" s="150"/>
      <c r="LU727" s="150"/>
      <c r="LV727" s="150"/>
      <c r="LW727" s="150"/>
      <c r="LX727" s="150"/>
      <c r="LY727" s="150"/>
      <c r="LZ727" s="150"/>
      <c r="MA727" s="150"/>
      <c r="MB727" s="150"/>
      <c r="MC727" s="150"/>
      <c r="MD727" s="150"/>
      <c r="ME727" s="150"/>
      <c r="MF727" s="150"/>
      <c r="MG727" s="150"/>
      <c r="MH727" s="150"/>
      <c r="MI727" s="150"/>
      <c r="MJ727" s="150"/>
      <c r="MK727" s="150"/>
      <c r="ML727" s="150"/>
      <c r="MM727" s="150"/>
      <c r="MN727" s="150"/>
      <c r="MO727" s="150"/>
      <c r="MP727" s="150"/>
      <c r="MQ727" s="150"/>
      <c r="MR727" s="150"/>
      <c r="MS727" s="150"/>
      <c r="MT727" s="150"/>
      <c r="MU727" s="150"/>
      <c r="MV727" s="150"/>
      <c r="MW727" s="150"/>
      <c r="MX727" s="150"/>
      <c r="MY727" s="150"/>
      <c r="MZ727" s="150"/>
      <c r="NA727" s="150"/>
      <c r="NB727" s="150"/>
      <c r="NC727" s="150"/>
      <c r="ND727" s="150"/>
      <c r="NE727" s="150"/>
      <c r="NF727" s="150"/>
      <c r="NG727" s="150"/>
      <c r="NH727" s="150"/>
      <c r="NI727" s="150"/>
      <c r="NJ727" s="150"/>
      <c r="NK727" s="150"/>
      <c r="NL727" s="150"/>
      <c r="NM727" s="150"/>
      <c r="NN727" s="150"/>
      <c r="NO727" s="150"/>
      <c r="NP727" s="150"/>
      <c r="NQ727" s="150"/>
      <c r="NR727" s="150"/>
      <c r="NS727" s="150"/>
      <c r="NT727" s="150"/>
      <c r="NU727" s="150"/>
      <c r="NV727" s="150"/>
      <c r="NW727" s="150"/>
      <c r="NX727" s="150"/>
      <c r="NY727" s="150"/>
      <c r="NZ727" s="150"/>
      <c r="OA727" s="150"/>
      <c r="OB727" s="150"/>
      <c r="OC727" s="150"/>
      <c r="OD727" s="150"/>
      <c r="OE727" s="150"/>
      <c r="OF727" s="150"/>
      <c r="OG727" s="150"/>
      <c r="OH727" s="150"/>
      <c r="OI727" s="150"/>
      <c r="OJ727" s="150"/>
      <c r="OK727" s="150"/>
      <c r="OL727" s="150"/>
      <c r="OM727" s="150"/>
      <c r="ON727" s="150"/>
      <c r="OO727" s="150"/>
      <c r="OP727" s="150"/>
      <c r="OQ727" s="150"/>
      <c r="OR727" s="150"/>
      <c r="OS727" s="150"/>
      <c r="OT727" s="150"/>
      <c r="OU727" s="150"/>
      <c r="OV727" s="150"/>
      <c r="OW727" s="150"/>
      <c r="OX727" s="150"/>
      <c r="OY727" s="150"/>
      <c r="OZ727" s="150"/>
      <c r="PA727" s="150"/>
      <c r="PB727" s="150"/>
      <c r="PC727" s="150"/>
      <c r="PD727" s="150"/>
      <c r="PE727" s="150"/>
      <c r="PF727" s="150"/>
      <c r="PG727" s="150"/>
      <c r="PH727" s="150"/>
      <c r="PI727" s="150"/>
      <c r="PJ727" s="150"/>
      <c r="PK727" s="150"/>
      <c r="PL727" s="150"/>
      <c r="PM727" s="150"/>
      <c r="PN727" s="150"/>
      <c r="PO727" s="150"/>
      <c r="PP727" s="150"/>
      <c r="PQ727" s="150"/>
      <c r="PR727" s="150"/>
      <c r="PS727" s="150"/>
      <c r="PT727" s="150"/>
      <c r="PU727" s="150"/>
      <c r="PV727" s="150"/>
      <c r="PW727" s="150"/>
      <c r="PX727" s="150"/>
      <c r="PY727" s="150"/>
      <c r="PZ727" s="150"/>
      <c r="QA727" s="150"/>
      <c r="QB727" s="150"/>
      <c r="QC727" s="150"/>
      <c r="QD727" s="150"/>
      <c r="QE727" s="150"/>
      <c r="QF727" s="150"/>
      <c r="QG727" s="150"/>
      <c r="QH727" s="150"/>
      <c r="QI727" s="150"/>
      <c r="QJ727" s="150"/>
      <c r="QK727" s="150"/>
      <c r="QL727" s="150"/>
      <c r="QM727" s="150"/>
      <c r="QN727" s="150"/>
      <c r="QO727" s="150"/>
      <c r="QP727" s="150"/>
      <c r="QQ727" s="150"/>
      <c r="QR727" s="150"/>
      <c r="QS727" s="150"/>
      <c r="QT727" s="150"/>
      <c r="QU727" s="150"/>
      <c r="QV727" s="150"/>
      <c r="QW727" s="150"/>
      <c r="QX727" s="150"/>
      <c r="QY727" s="150"/>
      <c r="QZ727" s="150"/>
      <c r="RA727" s="150"/>
      <c r="RB727" s="150"/>
      <c r="RC727" s="150"/>
      <c r="RD727" s="150"/>
      <c r="RE727" s="150"/>
      <c r="RF727" s="150"/>
      <c r="RG727" s="150"/>
      <c r="RH727" s="150"/>
      <c r="RI727" s="150"/>
      <c r="RJ727" s="150"/>
      <c r="RK727" s="150"/>
      <c r="RL727" s="150"/>
      <c r="RM727" s="150"/>
      <c r="RN727" s="150"/>
      <c r="RO727" s="150"/>
      <c r="RP727" s="150"/>
      <c r="RQ727" s="150"/>
      <c r="RR727" s="150"/>
      <c r="RS727" s="150"/>
      <c r="RT727" s="150"/>
      <c r="RU727" s="150"/>
      <c r="RV727" s="150"/>
      <c r="RW727" s="150"/>
      <c r="RX727" s="150"/>
      <c r="RY727" s="150"/>
      <c r="RZ727" s="150"/>
      <c r="SA727" s="150"/>
      <c r="SB727" s="150"/>
      <c r="SC727" s="150"/>
      <c r="SD727" s="150"/>
      <c r="SE727" s="150"/>
      <c r="SF727" s="150"/>
      <c r="SG727" s="150"/>
      <c r="SH727" s="150"/>
      <c r="SI727" s="150"/>
      <c r="SJ727" s="150"/>
      <c r="SK727" s="150"/>
      <c r="SL727" s="150"/>
      <c r="SM727" s="150"/>
      <c r="SN727" s="150"/>
      <c r="SO727" s="150"/>
      <c r="SP727" s="150"/>
      <c r="SQ727" s="150"/>
      <c r="SR727" s="150"/>
      <c r="SS727" s="150"/>
      <c r="ST727" s="150"/>
      <c r="SU727" s="150"/>
      <c r="SV727" s="150"/>
      <c r="SW727" s="150"/>
      <c r="SX727" s="150"/>
      <c r="SY727" s="150"/>
      <c r="SZ727" s="150"/>
      <c r="TA727" s="150"/>
      <c r="TB727" s="150"/>
      <c r="TC727" s="150"/>
      <c r="TD727" s="150"/>
      <c r="TE727" s="150"/>
      <c r="TF727" s="150"/>
      <c r="TG727" s="150"/>
      <c r="TH727" s="150"/>
      <c r="TI727" s="150"/>
      <c r="TJ727" s="150"/>
      <c r="TK727" s="150"/>
      <c r="TL727" s="150"/>
      <c r="TM727" s="150"/>
      <c r="TN727" s="150"/>
      <c r="TO727" s="150"/>
      <c r="TP727" s="150"/>
      <c r="TQ727" s="150"/>
      <c r="TR727" s="150"/>
      <c r="TS727" s="150"/>
      <c r="TT727" s="150"/>
      <c r="TU727" s="150"/>
      <c r="TV727" s="150"/>
      <c r="TW727" s="150"/>
      <c r="TX727" s="150"/>
      <c r="TY727" s="150"/>
      <c r="TZ727" s="150"/>
      <c r="UA727" s="150"/>
      <c r="UB727" s="150"/>
      <c r="UC727" s="150"/>
      <c r="UD727" s="150"/>
      <c r="UE727" s="150"/>
      <c r="UF727" s="150"/>
      <c r="UG727" s="150"/>
      <c r="UH727" s="150"/>
      <c r="UI727" s="150"/>
      <c r="UJ727" s="150"/>
      <c r="UK727" s="150"/>
      <c r="UL727" s="150"/>
      <c r="UM727" s="150"/>
      <c r="UN727" s="150"/>
      <c r="UO727" s="150"/>
      <c r="UP727" s="150"/>
      <c r="UQ727" s="150"/>
      <c r="UR727" s="150"/>
      <c r="US727" s="150"/>
      <c r="UT727" s="150"/>
      <c r="UU727" s="150"/>
      <c r="UV727" s="150"/>
      <c r="UW727" s="150"/>
      <c r="UX727" s="150"/>
      <c r="UY727" s="150"/>
      <c r="UZ727" s="150"/>
      <c r="VA727" s="150"/>
      <c r="VB727" s="150"/>
      <c r="VC727" s="150"/>
      <c r="VD727" s="150"/>
      <c r="VE727" s="150"/>
      <c r="VF727" s="150"/>
      <c r="VG727" s="150"/>
      <c r="VH727" s="150"/>
      <c r="VI727" s="150"/>
      <c r="VJ727" s="150"/>
      <c r="VK727" s="150"/>
      <c r="VL727" s="150"/>
      <c r="VM727" s="150"/>
      <c r="VN727" s="150"/>
      <c r="VO727" s="150"/>
      <c r="VP727" s="150"/>
      <c r="VQ727" s="150"/>
      <c r="VR727" s="150"/>
      <c r="VS727" s="150"/>
      <c r="VT727" s="150"/>
      <c r="VU727" s="150"/>
      <c r="VV727" s="150"/>
      <c r="VW727" s="150"/>
      <c r="VX727" s="150"/>
      <c r="VY727" s="150"/>
      <c r="VZ727" s="150"/>
      <c r="WA727" s="150"/>
      <c r="WB727" s="150"/>
      <c r="WC727" s="150"/>
      <c r="WD727" s="150"/>
      <c r="WE727" s="150"/>
      <c r="WF727" s="150"/>
      <c r="WG727" s="150"/>
      <c r="WH727" s="150"/>
      <c r="WI727" s="150"/>
      <c r="WJ727" s="150"/>
      <c r="WK727" s="150"/>
      <c r="WL727" s="150"/>
      <c r="WM727" s="150"/>
      <c r="WN727" s="150"/>
      <c r="WO727" s="150"/>
      <c r="WP727" s="150"/>
      <c r="WQ727" s="150"/>
      <c r="WR727" s="150"/>
      <c r="WS727" s="150"/>
      <c r="WT727" s="150"/>
      <c r="WU727" s="150"/>
      <c r="WV727" s="150"/>
      <c r="WW727" s="150"/>
      <c r="WX727" s="150"/>
      <c r="WY727" s="150"/>
      <c r="WZ727" s="150"/>
      <c r="XA727" s="150"/>
      <c r="XB727" s="150"/>
      <c r="XC727" s="150"/>
      <c r="XD727" s="150"/>
      <c r="XE727" s="150"/>
      <c r="XF727" s="150"/>
      <c r="XG727" s="150"/>
      <c r="XH727" s="150"/>
      <c r="XI727" s="150"/>
      <c r="XJ727" s="150"/>
      <c r="XK727" s="150"/>
      <c r="XL727" s="150"/>
      <c r="XM727" s="150"/>
      <c r="XN727" s="150"/>
      <c r="XO727" s="150"/>
      <c r="XP727" s="150"/>
      <c r="XQ727" s="150"/>
      <c r="XR727" s="150"/>
      <c r="XS727" s="150"/>
      <c r="XT727" s="150"/>
      <c r="XU727" s="150"/>
      <c r="XV727" s="150"/>
      <c r="XW727" s="150"/>
      <c r="XX727" s="150"/>
      <c r="XY727" s="150"/>
      <c r="XZ727" s="150"/>
      <c r="YA727" s="150"/>
      <c r="YB727" s="150"/>
      <c r="YC727" s="150"/>
      <c r="YD727" s="150"/>
      <c r="YE727" s="150"/>
      <c r="YF727" s="150"/>
      <c r="YG727" s="150"/>
      <c r="YH727" s="150"/>
      <c r="YI727" s="150"/>
      <c r="YJ727" s="150"/>
      <c r="YK727" s="150"/>
      <c r="YL727" s="150"/>
      <c r="YM727" s="150"/>
      <c r="YN727" s="150"/>
      <c r="YO727" s="150"/>
      <c r="YP727" s="150"/>
      <c r="YQ727" s="150"/>
      <c r="YR727" s="150"/>
      <c r="YS727" s="150"/>
      <c r="YT727" s="150"/>
      <c r="YU727" s="150"/>
      <c r="YV727" s="150"/>
      <c r="YW727" s="150"/>
      <c r="YX727" s="150"/>
      <c r="YY727" s="150"/>
      <c r="YZ727" s="150"/>
      <c r="ZA727" s="150"/>
      <c r="ZB727" s="150"/>
      <c r="ZC727" s="150"/>
      <c r="ZD727" s="150"/>
      <c r="ZE727" s="150"/>
      <c r="ZF727" s="150"/>
      <c r="ZG727" s="150"/>
      <c r="ZH727" s="150"/>
      <c r="ZI727" s="150"/>
      <c r="ZJ727" s="150"/>
      <c r="ZK727" s="150"/>
      <c r="ZL727" s="150"/>
      <c r="ZM727" s="150"/>
      <c r="ZN727" s="150"/>
      <c r="ZO727" s="150"/>
      <c r="ZP727" s="150"/>
      <c r="ZQ727" s="150"/>
      <c r="ZR727" s="150"/>
      <c r="ZS727" s="150"/>
      <c r="ZT727" s="150"/>
      <c r="ZU727" s="150"/>
      <c r="ZV727" s="150"/>
      <c r="ZW727" s="150"/>
      <c r="ZX727" s="150"/>
      <c r="ZY727" s="150"/>
      <c r="ZZ727" s="150"/>
      <c r="AAA727" s="150"/>
      <c r="AAB727" s="150"/>
      <c r="AAC727" s="150"/>
      <c r="AAD727" s="150"/>
      <c r="AAE727" s="150"/>
      <c r="AAF727" s="150"/>
      <c r="AAG727" s="150"/>
      <c r="AAH727" s="150"/>
      <c r="AAI727" s="150"/>
      <c r="AAJ727" s="150"/>
      <c r="AAK727" s="150"/>
      <c r="AAL727" s="150"/>
      <c r="AAM727" s="150"/>
      <c r="AAN727" s="150"/>
      <c r="AAO727" s="150"/>
      <c r="AAP727" s="150"/>
      <c r="AAQ727" s="150"/>
      <c r="AAR727" s="150"/>
      <c r="AAS727" s="150"/>
      <c r="AAT727" s="150"/>
      <c r="AAU727" s="150"/>
      <c r="AAV727" s="150"/>
      <c r="AAW727" s="150"/>
      <c r="AAX727" s="150"/>
      <c r="AAY727" s="150"/>
      <c r="AAZ727" s="150"/>
      <c r="ABA727" s="150"/>
      <c r="ABB727" s="150"/>
      <c r="ABC727" s="150"/>
      <c r="ABD727" s="150"/>
      <c r="ABE727" s="150"/>
      <c r="ABF727" s="150"/>
      <c r="ABG727" s="150"/>
      <c r="ABH727" s="150"/>
      <c r="ABI727" s="150"/>
      <c r="ABJ727" s="150"/>
      <c r="ABK727" s="150"/>
      <c r="ABL727" s="150"/>
      <c r="ABM727" s="150"/>
      <c r="ABN727" s="150"/>
      <c r="ABO727" s="150"/>
      <c r="ABP727" s="150"/>
      <c r="ABQ727" s="150"/>
      <c r="ABR727" s="150"/>
      <c r="ABS727" s="150"/>
      <c r="ABT727" s="150"/>
      <c r="ABU727" s="150"/>
      <c r="ABV727" s="150"/>
      <c r="ABW727" s="150"/>
      <c r="ABX727" s="150"/>
      <c r="ABY727" s="150"/>
      <c r="ABZ727" s="150"/>
      <c r="ACA727" s="150"/>
      <c r="ACB727" s="150"/>
      <c r="ACC727" s="150"/>
      <c r="ACD727" s="150"/>
      <c r="ACE727" s="150"/>
      <c r="ACF727" s="150"/>
      <c r="ACG727" s="150"/>
      <c r="ACH727" s="150"/>
      <c r="ACI727" s="150"/>
      <c r="ACJ727" s="150"/>
      <c r="ACK727" s="150"/>
      <c r="ACL727" s="150"/>
      <c r="ACM727" s="150"/>
      <c r="ACN727" s="150"/>
      <c r="ACO727" s="150"/>
      <c r="ACP727" s="150"/>
      <c r="ACQ727" s="150"/>
      <c r="ACR727" s="150"/>
      <c r="ACS727" s="150"/>
      <c r="ACT727" s="150"/>
      <c r="ACU727" s="150"/>
      <c r="ACV727" s="150"/>
      <c r="ACW727" s="150"/>
      <c r="ACX727" s="150"/>
      <c r="ACY727" s="150"/>
      <c r="ACZ727" s="150"/>
      <c r="ADA727" s="150"/>
      <c r="ADB727" s="150"/>
      <c r="ADC727" s="150"/>
      <c r="ADD727" s="150"/>
      <c r="ADE727" s="150"/>
      <c r="ADF727" s="150"/>
      <c r="ADG727" s="150"/>
      <c r="ADH727" s="150"/>
      <c r="ADI727" s="150"/>
      <c r="ADJ727" s="150"/>
      <c r="ADK727" s="150"/>
      <c r="ADL727" s="150"/>
      <c r="ADM727" s="150"/>
      <c r="ADN727" s="150"/>
      <c r="ADO727" s="150"/>
      <c r="ADP727" s="150"/>
      <c r="ADQ727" s="150"/>
      <c r="ADR727" s="150"/>
      <c r="ADS727" s="150"/>
      <c r="ADT727" s="150"/>
      <c r="ADU727" s="150"/>
      <c r="ADV727" s="150"/>
      <c r="ADW727" s="150"/>
      <c r="ADX727" s="150"/>
      <c r="ADY727" s="150"/>
      <c r="ADZ727" s="150"/>
      <c r="AEA727" s="150"/>
      <c r="AEB727" s="150"/>
      <c r="AEC727" s="150"/>
      <c r="AED727" s="150"/>
      <c r="AEE727" s="150"/>
      <c r="AEF727" s="150"/>
      <c r="AEG727" s="150"/>
      <c r="AEH727" s="150"/>
      <c r="AEI727" s="150"/>
      <c r="AEJ727" s="150"/>
      <c r="AEK727" s="150"/>
      <c r="AEL727" s="150"/>
      <c r="AEM727" s="150"/>
      <c r="AEN727" s="150"/>
      <c r="AEO727" s="150"/>
      <c r="AEP727" s="150"/>
      <c r="AEQ727" s="150"/>
      <c r="AER727" s="150"/>
      <c r="AES727" s="150"/>
      <c r="AET727" s="150"/>
      <c r="AEU727" s="150"/>
      <c r="AEV727" s="150"/>
      <c r="AEW727" s="150"/>
      <c r="AEX727" s="150"/>
      <c r="AEY727" s="150"/>
      <c r="AEZ727" s="150"/>
      <c r="AFA727" s="150"/>
      <c r="AFB727" s="150"/>
      <c r="AFC727" s="150"/>
      <c r="AFD727" s="150"/>
      <c r="AFE727" s="150"/>
      <c r="AFF727" s="150"/>
      <c r="AFG727" s="150"/>
      <c r="AFH727" s="150"/>
      <c r="AFI727" s="150"/>
      <c r="AFJ727" s="150"/>
      <c r="AFK727" s="150"/>
      <c r="AFL727" s="150"/>
      <c r="AFM727" s="150"/>
      <c r="AFN727" s="150"/>
      <c r="AFO727" s="150"/>
      <c r="AFP727" s="150"/>
      <c r="AFQ727" s="150"/>
      <c r="AFR727" s="150"/>
      <c r="AFS727" s="150"/>
      <c r="AFT727" s="150"/>
      <c r="AFU727" s="150"/>
      <c r="AFV727" s="150"/>
      <c r="AFW727" s="150"/>
      <c r="AFX727" s="150"/>
      <c r="AFY727" s="150"/>
      <c r="AFZ727" s="150"/>
      <c r="AGA727" s="150"/>
      <c r="AGB727" s="150"/>
      <c r="AGC727" s="150"/>
      <c r="AGD727" s="150"/>
      <c r="AGE727" s="150"/>
      <c r="AGF727" s="150"/>
      <c r="AGG727" s="150"/>
      <c r="AGH727" s="150"/>
      <c r="AGI727" s="150"/>
      <c r="AGJ727" s="150"/>
      <c r="AGK727" s="150"/>
      <c r="AGL727" s="150"/>
      <c r="AGM727" s="150"/>
      <c r="AGN727" s="150"/>
      <c r="AGO727" s="150"/>
      <c r="AGP727" s="150"/>
      <c r="AGQ727" s="150"/>
      <c r="AGR727" s="150"/>
      <c r="AGS727" s="150"/>
      <c r="AGT727" s="150"/>
      <c r="AGU727" s="150"/>
      <c r="AGV727" s="150"/>
      <c r="AGW727" s="150"/>
      <c r="AGX727" s="150"/>
      <c r="AGY727" s="150"/>
      <c r="AGZ727" s="150"/>
      <c r="AHA727" s="150"/>
      <c r="AHB727" s="150"/>
      <c r="AHC727" s="150"/>
      <c r="AHD727" s="150"/>
      <c r="AHE727" s="150"/>
      <c r="AHF727" s="150"/>
      <c r="AHG727" s="150"/>
      <c r="AHH727" s="150"/>
      <c r="AHI727" s="150"/>
      <c r="AHJ727" s="150"/>
      <c r="AHK727" s="150"/>
      <c r="AHL727" s="150"/>
      <c r="AHM727" s="150"/>
      <c r="AHN727" s="150"/>
      <c r="AHO727" s="150"/>
      <c r="AHP727" s="150"/>
      <c r="AHQ727" s="150"/>
      <c r="AHR727" s="150"/>
      <c r="AHS727" s="150"/>
      <c r="AHT727" s="150"/>
      <c r="AHU727" s="150"/>
      <c r="AHV727" s="150"/>
      <c r="AHW727" s="150"/>
      <c r="AHX727" s="150"/>
      <c r="AHY727" s="150"/>
      <c r="AHZ727" s="150"/>
      <c r="AIA727" s="150"/>
      <c r="AIB727" s="150"/>
      <c r="AIC727" s="150"/>
      <c r="AID727" s="150"/>
      <c r="AIE727" s="150"/>
      <c r="AIF727" s="150"/>
      <c r="AIG727" s="150"/>
      <c r="AIH727" s="150"/>
      <c r="AII727" s="150"/>
      <c r="AIJ727" s="150"/>
      <c r="AIK727" s="150"/>
      <c r="AIL727" s="150"/>
      <c r="AIM727" s="150"/>
      <c r="AIN727" s="150"/>
      <c r="AIO727" s="150"/>
      <c r="AIP727" s="150"/>
      <c r="AIQ727" s="150"/>
      <c r="AIR727" s="150"/>
      <c r="AIS727" s="150"/>
      <c r="AIT727" s="150"/>
      <c r="AIU727" s="150"/>
      <c r="AIV727" s="150"/>
      <c r="AIW727" s="150"/>
      <c r="AIX727" s="150"/>
      <c r="AIY727" s="150"/>
      <c r="AIZ727" s="150"/>
      <c r="AJA727" s="150"/>
      <c r="AJB727" s="150"/>
      <c r="AJC727" s="150"/>
      <c r="AJD727" s="150"/>
      <c r="AJE727" s="150"/>
      <c r="AJF727" s="150"/>
      <c r="AJG727" s="150"/>
      <c r="AJH727" s="150"/>
      <c r="AJI727" s="150"/>
      <c r="AJJ727" s="150"/>
      <c r="AJK727" s="150"/>
      <c r="AJL727" s="150"/>
      <c r="AJM727" s="150"/>
      <c r="AJN727" s="150"/>
      <c r="AJO727" s="150"/>
      <c r="AJP727" s="150"/>
      <c r="AJQ727" s="150"/>
      <c r="AJR727" s="150"/>
      <c r="AJS727" s="150"/>
      <c r="AJT727" s="150"/>
      <c r="AJU727" s="150"/>
      <c r="AJV727" s="150"/>
      <c r="AJW727" s="150"/>
      <c r="AJX727" s="150"/>
      <c r="AJY727" s="150"/>
      <c r="AJZ727" s="150"/>
      <c r="AKA727" s="150"/>
      <c r="AKB727" s="150"/>
      <c r="AKC727" s="150"/>
      <c r="AKD727" s="150"/>
      <c r="AKE727" s="150"/>
      <c r="AKF727" s="150"/>
      <c r="AKG727" s="150"/>
      <c r="AKH727" s="150"/>
      <c r="AKI727" s="150"/>
      <c r="AKJ727" s="150"/>
      <c r="AKK727" s="150"/>
      <c r="AKL727" s="150"/>
      <c r="AKM727" s="150"/>
      <c r="AKN727" s="150"/>
      <c r="AKO727" s="150"/>
      <c r="AKP727" s="150"/>
      <c r="AKQ727" s="150"/>
      <c r="AKR727" s="150"/>
      <c r="AKS727" s="150"/>
      <c r="AKT727" s="150"/>
      <c r="AKU727" s="150"/>
      <c r="AKV727" s="150"/>
      <c r="AKW727" s="150"/>
      <c r="AKX727" s="150"/>
      <c r="AKY727" s="150"/>
      <c r="AKZ727" s="150"/>
      <c r="ALA727" s="150"/>
      <c r="ALB727" s="150"/>
      <c r="ALC727" s="150"/>
      <c r="ALD727" s="150"/>
      <c r="ALE727" s="150"/>
      <c r="ALF727" s="150"/>
      <c r="ALG727" s="150"/>
      <c r="ALH727" s="150"/>
      <c r="ALI727" s="150"/>
      <c r="ALJ727" s="150"/>
      <c r="ALK727" s="150"/>
      <c r="ALL727" s="150"/>
      <c r="ALM727" s="150"/>
      <c r="ALN727" s="150"/>
      <c r="ALO727" s="150"/>
      <c r="ALP727" s="150"/>
      <c r="ALQ727" s="150"/>
      <c r="ALR727" s="150"/>
      <c r="ALS727" s="150"/>
      <c r="ALT727" s="150"/>
      <c r="ALU727" s="150"/>
      <c r="ALV727" s="150"/>
      <c r="ALW727" s="150"/>
      <c r="ALX727" s="150"/>
      <c r="ALY727" s="150"/>
      <c r="ALZ727" s="150"/>
      <c r="AMA727" s="150"/>
      <c r="AMB727" s="150"/>
      <c r="AMC727" s="150"/>
      <c r="AMD727" s="150"/>
      <c r="AME727" s="150"/>
      <c r="AMF727" s="150"/>
      <c r="AMG727" s="150"/>
      <c r="AMH727" s="150"/>
      <c r="AMI727" s="150"/>
      <c r="AMJ727" s="150"/>
      <c r="AMK727" s="150"/>
      <c r="AML727" s="559"/>
    </row>
    <row r="728" spans="1:1026" s="155" customFormat="1" x14ac:dyDescent="0.25">
      <c r="A728" s="295" t="s">
        <v>8229</v>
      </c>
      <c r="B728" s="257">
        <v>728</v>
      </c>
      <c r="C728" s="295" t="s">
        <v>27525</v>
      </c>
      <c r="D728" s="295" t="s">
        <v>8228</v>
      </c>
      <c r="E728" s="295"/>
      <c r="F728" s="299">
        <v>3</v>
      </c>
      <c r="G728" s="299">
        <v>4</v>
      </c>
      <c r="H728" s="299"/>
      <c r="I728" s="489" t="s">
        <v>750</v>
      </c>
      <c r="J728" s="296"/>
      <c r="K728" s="296"/>
      <c r="L728" s="296"/>
      <c r="M728" s="296"/>
      <c r="N728" s="296"/>
      <c r="O728" s="296"/>
      <c r="P728" s="296"/>
      <c r="Q728" s="296"/>
      <c r="R728" s="296"/>
      <c r="S728" s="296"/>
      <c r="T728" s="296"/>
      <c r="U728" s="296"/>
      <c r="V728" s="296"/>
      <c r="W728" s="283">
        <f t="shared" si="323"/>
        <v>100</v>
      </c>
      <c r="X728" s="283">
        <f t="shared" si="324"/>
        <v>100</v>
      </c>
      <c r="Y728" s="283">
        <f t="shared" si="331"/>
        <v>100</v>
      </c>
      <c r="Z728" s="283">
        <f t="shared" si="325"/>
        <v>100</v>
      </c>
      <c r="AA728" s="283">
        <f t="shared" si="326"/>
        <v>100</v>
      </c>
      <c r="AB728" s="287">
        <f t="shared" si="327"/>
        <v>100</v>
      </c>
      <c r="AC728" s="287">
        <f t="shared" si="328"/>
        <v>100</v>
      </c>
      <c r="AD728" s="287">
        <f t="shared" si="329"/>
        <v>100</v>
      </c>
      <c r="AE728" s="284">
        <f t="shared" si="322"/>
        <v>100</v>
      </c>
      <c r="AF728" s="284">
        <f t="shared" si="321"/>
        <v>100</v>
      </c>
      <c r="AG728" s="268">
        <f t="shared" si="330"/>
        <v>100</v>
      </c>
      <c r="AH728" s="268">
        <f t="shared" si="319"/>
        <v>100</v>
      </c>
      <c r="AI728" s="268">
        <f t="shared" si="317"/>
        <v>100</v>
      </c>
      <c r="AJ728" s="268">
        <f t="shared" si="320"/>
        <v>100</v>
      </c>
      <c r="AK728" s="489" t="s">
        <v>750</v>
      </c>
      <c r="AL728" s="299">
        <v>1</v>
      </c>
      <c r="AM728" s="299">
        <v>1</v>
      </c>
      <c r="AN728" s="499"/>
      <c r="AO728" s="296">
        <v>1000</v>
      </c>
      <c r="AP728" s="296">
        <v>1000</v>
      </c>
      <c r="AQ728" s="295"/>
      <c r="AR728" s="356" t="s">
        <v>6231</v>
      </c>
      <c r="AS728" s="356"/>
      <c r="AT728" s="295"/>
      <c r="AU728" s="295"/>
      <c r="AW728" s="150"/>
      <c r="AX728" s="150"/>
      <c r="AY728" s="150"/>
      <c r="AZ728" s="150"/>
      <c r="BA728" s="150"/>
      <c r="BB728" s="150"/>
      <c r="BC728" s="150"/>
      <c r="BD728" s="150"/>
      <c r="BE728" s="150"/>
      <c r="BF728" s="150"/>
      <c r="BG728" s="150"/>
      <c r="BH728" s="150"/>
      <c r="BI728" s="150"/>
      <c r="BJ728" s="150"/>
      <c r="BK728" s="150"/>
      <c r="BL728" s="150"/>
      <c r="BM728" s="150"/>
      <c r="BN728" s="150"/>
      <c r="BO728" s="150"/>
      <c r="BP728" s="150"/>
      <c r="BQ728" s="150"/>
      <c r="BR728" s="150"/>
      <c r="BS728" s="150"/>
      <c r="BT728" s="150"/>
      <c r="BU728" s="150"/>
      <c r="BV728" s="150"/>
      <c r="BW728" s="150"/>
      <c r="BX728" s="150"/>
      <c r="BY728" s="150"/>
      <c r="BZ728" s="150"/>
      <c r="CA728" s="150"/>
      <c r="CB728" s="150"/>
      <c r="CC728" s="150"/>
      <c r="CD728" s="150"/>
      <c r="CE728" s="150"/>
      <c r="CF728" s="150"/>
      <c r="CG728" s="150"/>
      <c r="CH728" s="150"/>
      <c r="CI728" s="150"/>
      <c r="CJ728" s="150"/>
      <c r="CK728" s="150"/>
      <c r="CL728" s="150"/>
      <c r="CM728" s="150"/>
      <c r="CN728" s="150"/>
      <c r="CO728" s="150"/>
      <c r="CP728" s="150"/>
      <c r="CQ728" s="150"/>
      <c r="CR728" s="150"/>
      <c r="CS728" s="150"/>
      <c r="CT728" s="150"/>
      <c r="CU728" s="150"/>
      <c r="CV728" s="150"/>
      <c r="CW728" s="150"/>
      <c r="CX728" s="150"/>
      <c r="CY728" s="150"/>
      <c r="CZ728" s="150"/>
      <c r="DA728" s="150"/>
      <c r="DB728" s="150"/>
      <c r="DC728" s="150"/>
      <c r="DD728" s="150"/>
      <c r="DE728" s="150"/>
      <c r="DF728" s="150"/>
      <c r="DG728" s="150"/>
      <c r="DH728" s="150"/>
      <c r="DI728" s="150"/>
      <c r="DJ728" s="150"/>
      <c r="DK728" s="150"/>
      <c r="DL728" s="150"/>
      <c r="DM728" s="150"/>
      <c r="DN728" s="150"/>
      <c r="DO728" s="150"/>
      <c r="DP728" s="150"/>
      <c r="DQ728" s="150"/>
      <c r="DR728" s="150"/>
      <c r="DS728" s="150"/>
      <c r="DT728" s="150"/>
      <c r="DU728" s="150"/>
      <c r="DV728" s="150"/>
      <c r="DW728" s="150"/>
      <c r="DX728" s="150"/>
      <c r="DY728" s="150"/>
      <c r="DZ728" s="150"/>
      <c r="EA728" s="150"/>
      <c r="EB728" s="150"/>
      <c r="EC728" s="150"/>
      <c r="ED728" s="150"/>
      <c r="EE728" s="150"/>
      <c r="EF728" s="150"/>
      <c r="EG728" s="150"/>
      <c r="EH728" s="150"/>
      <c r="EI728" s="150"/>
      <c r="EJ728" s="150"/>
      <c r="EK728" s="150"/>
      <c r="EL728" s="150"/>
      <c r="EM728" s="150"/>
      <c r="EN728" s="150"/>
      <c r="EO728" s="150"/>
      <c r="EP728" s="150"/>
      <c r="EQ728" s="150"/>
      <c r="ER728" s="150"/>
      <c r="ES728" s="150"/>
      <c r="ET728" s="150"/>
      <c r="EU728" s="150"/>
      <c r="EV728" s="150"/>
      <c r="EW728" s="150"/>
      <c r="EX728" s="150"/>
      <c r="EY728" s="150"/>
      <c r="EZ728" s="150"/>
      <c r="FA728" s="150"/>
      <c r="FB728" s="150"/>
      <c r="FC728" s="150"/>
      <c r="FD728" s="150"/>
      <c r="FE728" s="150"/>
      <c r="FF728" s="150"/>
      <c r="FG728" s="150"/>
      <c r="FH728" s="150"/>
      <c r="FI728" s="150"/>
      <c r="FJ728" s="150"/>
      <c r="FK728" s="150"/>
      <c r="FL728" s="150"/>
      <c r="FM728" s="150"/>
      <c r="FN728" s="150"/>
      <c r="FO728" s="150"/>
      <c r="FP728" s="150"/>
      <c r="FQ728" s="150"/>
      <c r="FR728" s="150"/>
      <c r="FS728" s="150"/>
      <c r="FT728" s="150"/>
      <c r="FU728" s="150"/>
      <c r="FV728" s="150"/>
      <c r="FW728" s="150"/>
      <c r="FX728" s="150"/>
      <c r="FY728" s="150"/>
      <c r="FZ728" s="150"/>
      <c r="GA728" s="150"/>
      <c r="GB728" s="150"/>
      <c r="GC728" s="150"/>
      <c r="GD728" s="150"/>
      <c r="GE728" s="150"/>
      <c r="GF728" s="150"/>
      <c r="GG728" s="150"/>
      <c r="GH728" s="150"/>
      <c r="GI728" s="150"/>
      <c r="GJ728" s="150"/>
      <c r="GK728" s="150"/>
      <c r="GL728" s="150"/>
      <c r="GM728" s="150"/>
      <c r="GN728" s="150"/>
      <c r="GO728" s="150"/>
      <c r="GP728" s="150"/>
      <c r="GQ728" s="150"/>
      <c r="GR728" s="150"/>
      <c r="GS728" s="150"/>
      <c r="GT728" s="150"/>
      <c r="GU728" s="150"/>
      <c r="GV728" s="150"/>
      <c r="GW728" s="150"/>
      <c r="GX728" s="150"/>
      <c r="GY728" s="150"/>
      <c r="GZ728" s="150"/>
      <c r="HA728" s="150"/>
      <c r="HB728" s="150"/>
      <c r="HC728" s="150"/>
      <c r="HD728" s="150"/>
      <c r="HE728" s="150"/>
      <c r="HF728" s="150"/>
      <c r="HG728" s="150"/>
      <c r="HH728" s="150"/>
      <c r="HI728" s="150"/>
      <c r="HJ728" s="150"/>
      <c r="HK728" s="150"/>
      <c r="HL728" s="150"/>
      <c r="HM728" s="150"/>
      <c r="HN728" s="150"/>
      <c r="HO728" s="150"/>
      <c r="HP728" s="150"/>
      <c r="HQ728" s="150"/>
      <c r="HR728" s="150"/>
      <c r="HS728" s="150"/>
      <c r="HT728" s="150"/>
      <c r="HU728" s="150"/>
      <c r="HV728" s="150"/>
      <c r="HW728" s="150"/>
      <c r="HX728" s="150"/>
      <c r="HY728" s="150"/>
      <c r="HZ728" s="150"/>
      <c r="IA728" s="150"/>
      <c r="IB728" s="150"/>
      <c r="IC728" s="150"/>
      <c r="ID728" s="150"/>
      <c r="IE728" s="150"/>
      <c r="IF728" s="150"/>
      <c r="IG728" s="150"/>
      <c r="IH728" s="150"/>
      <c r="II728" s="150"/>
      <c r="IJ728" s="150"/>
      <c r="IK728" s="150"/>
      <c r="IL728" s="150"/>
      <c r="IM728" s="150"/>
      <c r="IN728" s="150"/>
      <c r="IO728" s="150"/>
      <c r="IP728" s="150"/>
      <c r="IQ728" s="150"/>
      <c r="IR728" s="150"/>
      <c r="IS728" s="150"/>
      <c r="IT728" s="150"/>
      <c r="IU728" s="150"/>
      <c r="IV728" s="150"/>
      <c r="IW728" s="150"/>
      <c r="IX728" s="150"/>
      <c r="IY728" s="150"/>
      <c r="IZ728" s="150"/>
      <c r="JA728" s="150"/>
      <c r="JB728" s="150"/>
      <c r="JC728" s="150"/>
      <c r="JD728" s="150"/>
      <c r="JE728" s="150"/>
      <c r="JF728" s="150"/>
      <c r="JG728" s="150"/>
      <c r="JH728" s="150"/>
      <c r="JI728" s="150"/>
      <c r="JJ728" s="150"/>
      <c r="JK728" s="150"/>
      <c r="JL728" s="150"/>
      <c r="JM728" s="150"/>
      <c r="JN728" s="150"/>
      <c r="JO728" s="150"/>
      <c r="JP728" s="150"/>
      <c r="JQ728" s="150"/>
      <c r="JR728" s="150"/>
      <c r="JS728" s="150"/>
      <c r="JT728" s="150"/>
      <c r="JU728" s="150"/>
      <c r="JV728" s="150"/>
      <c r="JW728" s="150"/>
      <c r="JX728" s="150"/>
      <c r="JY728" s="150"/>
      <c r="JZ728" s="150"/>
      <c r="KA728" s="150"/>
      <c r="KB728" s="150"/>
      <c r="KC728" s="150"/>
      <c r="KD728" s="150"/>
      <c r="KE728" s="150"/>
      <c r="KF728" s="150"/>
      <c r="KG728" s="150"/>
      <c r="KH728" s="150"/>
      <c r="KI728" s="150"/>
      <c r="KJ728" s="150"/>
      <c r="KK728" s="150"/>
      <c r="KL728" s="150"/>
      <c r="KM728" s="150"/>
      <c r="KN728" s="150"/>
      <c r="KO728" s="150"/>
      <c r="KP728" s="150"/>
      <c r="KQ728" s="150"/>
      <c r="KR728" s="150"/>
      <c r="KS728" s="150"/>
      <c r="KT728" s="150"/>
      <c r="KU728" s="150"/>
      <c r="KV728" s="150"/>
      <c r="KW728" s="150"/>
      <c r="KX728" s="150"/>
      <c r="KY728" s="150"/>
      <c r="KZ728" s="150"/>
      <c r="LA728" s="150"/>
      <c r="LB728" s="150"/>
      <c r="LC728" s="150"/>
      <c r="LD728" s="150"/>
      <c r="LE728" s="150"/>
      <c r="LF728" s="150"/>
      <c r="LG728" s="150"/>
      <c r="LH728" s="150"/>
      <c r="LI728" s="150"/>
      <c r="LJ728" s="150"/>
      <c r="LK728" s="150"/>
      <c r="LL728" s="150"/>
      <c r="LM728" s="150"/>
      <c r="LN728" s="150"/>
      <c r="LO728" s="150"/>
      <c r="LP728" s="150"/>
      <c r="LQ728" s="150"/>
      <c r="LR728" s="150"/>
      <c r="LS728" s="150"/>
      <c r="LT728" s="150"/>
      <c r="LU728" s="150"/>
      <c r="LV728" s="150"/>
      <c r="LW728" s="150"/>
      <c r="LX728" s="150"/>
      <c r="LY728" s="150"/>
      <c r="LZ728" s="150"/>
      <c r="MA728" s="150"/>
      <c r="MB728" s="150"/>
      <c r="MC728" s="150"/>
      <c r="MD728" s="150"/>
      <c r="ME728" s="150"/>
      <c r="MF728" s="150"/>
      <c r="MG728" s="150"/>
      <c r="MH728" s="150"/>
      <c r="MI728" s="150"/>
      <c r="MJ728" s="150"/>
      <c r="MK728" s="150"/>
      <c r="ML728" s="150"/>
      <c r="MM728" s="150"/>
      <c r="MN728" s="150"/>
      <c r="MO728" s="150"/>
      <c r="MP728" s="150"/>
      <c r="MQ728" s="150"/>
      <c r="MR728" s="150"/>
      <c r="MS728" s="150"/>
      <c r="MT728" s="150"/>
      <c r="MU728" s="150"/>
      <c r="MV728" s="150"/>
      <c r="MW728" s="150"/>
      <c r="MX728" s="150"/>
      <c r="MY728" s="150"/>
      <c r="MZ728" s="150"/>
      <c r="NA728" s="150"/>
      <c r="NB728" s="150"/>
      <c r="NC728" s="150"/>
      <c r="ND728" s="150"/>
      <c r="NE728" s="150"/>
      <c r="NF728" s="150"/>
      <c r="NG728" s="150"/>
      <c r="NH728" s="150"/>
      <c r="NI728" s="150"/>
      <c r="NJ728" s="150"/>
      <c r="NK728" s="150"/>
      <c r="NL728" s="150"/>
      <c r="NM728" s="150"/>
      <c r="NN728" s="150"/>
      <c r="NO728" s="150"/>
      <c r="NP728" s="150"/>
      <c r="NQ728" s="150"/>
      <c r="NR728" s="150"/>
      <c r="NS728" s="150"/>
      <c r="NT728" s="150"/>
      <c r="NU728" s="150"/>
      <c r="NV728" s="150"/>
      <c r="NW728" s="150"/>
      <c r="NX728" s="150"/>
      <c r="NY728" s="150"/>
      <c r="NZ728" s="150"/>
      <c r="OA728" s="150"/>
      <c r="OB728" s="150"/>
      <c r="OC728" s="150"/>
      <c r="OD728" s="150"/>
      <c r="OE728" s="150"/>
      <c r="OF728" s="150"/>
      <c r="OG728" s="150"/>
      <c r="OH728" s="150"/>
      <c r="OI728" s="150"/>
      <c r="OJ728" s="150"/>
      <c r="OK728" s="150"/>
      <c r="OL728" s="150"/>
      <c r="OM728" s="150"/>
      <c r="ON728" s="150"/>
      <c r="OO728" s="150"/>
      <c r="OP728" s="150"/>
      <c r="OQ728" s="150"/>
      <c r="OR728" s="150"/>
      <c r="OS728" s="150"/>
      <c r="OT728" s="150"/>
      <c r="OU728" s="150"/>
      <c r="OV728" s="150"/>
      <c r="OW728" s="150"/>
      <c r="OX728" s="150"/>
      <c r="OY728" s="150"/>
      <c r="OZ728" s="150"/>
      <c r="PA728" s="150"/>
      <c r="PB728" s="150"/>
      <c r="PC728" s="150"/>
      <c r="PD728" s="150"/>
      <c r="PE728" s="150"/>
      <c r="PF728" s="150"/>
      <c r="PG728" s="150"/>
      <c r="PH728" s="150"/>
      <c r="PI728" s="150"/>
      <c r="PJ728" s="150"/>
      <c r="PK728" s="150"/>
      <c r="PL728" s="150"/>
      <c r="PM728" s="150"/>
      <c r="PN728" s="150"/>
      <c r="PO728" s="150"/>
      <c r="PP728" s="150"/>
      <c r="PQ728" s="150"/>
      <c r="PR728" s="150"/>
      <c r="PS728" s="150"/>
      <c r="PT728" s="150"/>
      <c r="PU728" s="150"/>
      <c r="PV728" s="150"/>
      <c r="PW728" s="150"/>
      <c r="PX728" s="150"/>
      <c r="PY728" s="150"/>
      <c r="PZ728" s="150"/>
      <c r="QA728" s="150"/>
      <c r="QB728" s="150"/>
      <c r="QC728" s="150"/>
      <c r="QD728" s="150"/>
      <c r="QE728" s="150"/>
      <c r="QF728" s="150"/>
      <c r="QG728" s="150"/>
      <c r="QH728" s="150"/>
      <c r="QI728" s="150"/>
      <c r="QJ728" s="150"/>
      <c r="QK728" s="150"/>
      <c r="QL728" s="150"/>
      <c r="QM728" s="150"/>
      <c r="QN728" s="150"/>
      <c r="QO728" s="150"/>
      <c r="QP728" s="150"/>
      <c r="QQ728" s="150"/>
      <c r="QR728" s="150"/>
      <c r="QS728" s="150"/>
      <c r="QT728" s="150"/>
      <c r="QU728" s="150"/>
      <c r="QV728" s="150"/>
      <c r="QW728" s="150"/>
      <c r="QX728" s="150"/>
      <c r="QY728" s="150"/>
      <c r="QZ728" s="150"/>
      <c r="RA728" s="150"/>
      <c r="RB728" s="150"/>
      <c r="RC728" s="150"/>
      <c r="RD728" s="150"/>
      <c r="RE728" s="150"/>
      <c r="RF728" s="150"/>
      <c r="RG728" s="150"/>
      <c r="RH728" s="150"/>
      <c r="RI728" s="150"/>
      <c r="RJ728" s="150"/>
      <c r="RK728" s="150"/>
      <c r="RL728" s="150"/>
      <c r="RM728" s="150"/>
      <c r="RN728" s="150"/>
      <c r="RO728" s="150"/>
      <c r="RP728" s="150"/>
      <c r="RQ728" s="150"/>
      <c r="RR728" s="150"/>
      <c r="RS728" s="150"/>
      <c r="RT728" s="150"/>
      <c r="RU728" s="150"/>
      <c r="RV728" s="150"/>
      <c r="RW728" s="150"/>
      <c r="RX728" s="150"/>
      <c r="RY728" s="150"/>
      <c r="RZ728" s="150"/>
      <c r="SA728" s="150"/>
      <c r="SB728" s="150"/>
      <c r="SC728" s="150"/>
      <c r="SD728" s="150"/>
      <c r="SE728" s="150"/>
      <c r="SF728" s="150"/>
      <c r="SG728" s="150"/>
      <c r="SH728" s="150"/>
      <c r="SI728" s="150"/>
      <c r="SJ728" s="150"/>
      <c r="SK728" s="150"/>
      <c r="SL728" s="150"/>
      <c r="SM728" s="150"/>
      <c r="SN728" s="150"/>
      <c r="SO728" s="150"/>
      <c r="SP728" s="150"/>
      <c r="SQ728" s="150"/>
      <c r="SR728" s="150"/>
      <c r="SS728" s="150"/>
      <c r="ST728" s="150"/>
      <c r="SU728" s="150"/>
      <c r="SV728" s="150"/>
      <c r="SW728" s="150"/>
      <c r="SX728" s="150"/>
      <c r="SY728" s="150"/>
      <c r="SZ728" s="150"/>
      <c r="TA728" s="150"/>
      <c r="TB728" s="150"/>
      <c r="TC728" s="150"/>
      <c r="TD728" s="150"/>
      <c r="TE728" s="150"/>
      <c r="TF728" s="150"/>
      <c r="TG728" s="150"/>
      <c r="TH728" s="150"/>
      <c r="TI728" s="150"/>
      <c r="TJ728" s="150"/>
      <c r="TK728" s="150"/>
      <c r="TL728" s="150"/>
      <c r="TM728" s="150"/>
      <c r="TN728" s="150"/>
      <c r="TO728" s="150"/>
      <c r="TP728" s="150"/>
      <c r="TQ728" s="150"/>
      <c r="TR728" s="150"/>
      <c r="TS728" s="150"/>
      <c r="TT728" s="150"/>
      <c r="TU728" s="150"/>
      <c r="TV728" s="150"/>
      <c r="TW728" s="150"/>
      <c r="TX728" s="150"/>
      <c r="TY728" s="150"/>
      <c r="TZ728" s="150"/>
      <c r="UA728" s="150"/>
      <c r="UB728" s="150"/>
      <c r="UC728" s="150"/>
      <c r="UD728" s="150"/>
      <c r="UE728" s="150"/>
      <c r="UF728" s="150"/>
      <c r="UG728" s="150"/>
      <c r="UH728" s="150"/>
      <c r="UI728" s="150"/>
      <c r="UJ728" s="150"/>
      <c r="UK728" s="150"/>
      <c r="UL728" s="150"/>
      <c r="UM728" s="150"/>
      <c r="UN728" s="150"/>
      <c r="UO728" s="150"/>
      <c r="UP728" s="150"/>
      <c r="UQ728" s="150"/>
      <c r="UR728" s="150"/>
      <c r="US728" s="150"/>
      <c r="UT728" s="150"/>
      <c r="UU728" s="150"/>
      <c r="UV728" s="150"/>
      <c r="UW728" s="150"/>
      <c r="UX728" s="150"/>
      <c r="UY728" s="150"/>
      <c r="UZ728" s="150"/>
      <c r="VA728" s="150"/>
      <c r="VB728" s="150"/>
      <c r="VC728" s="150"/>
      <c r="VD728" s="150"/>
      <c r="VE728" s="150"/>
      <c r="VF728" s="150"/>
      <c r="VG728" s="150"/>
      <c r="VH728" s="150"/>
      <c r="VI728" s="150"/>
      <c r="VJ728" s="150"/>
      <c r="VK728" s="150"/>
      <c r="VL728" s="150"/>
      <c r="VM728" s="150"/>
      <c r="VN728" s="150"/>
      <c r="VO728" s="150"/>
      <c r="VP728" s="150"/>
      <c r="VQ728" s="150"/>
      <c r="VR728" s="150"/>
      <c r="VS728" s="150"/>
      <c r="VT728" s="150"/>
      <c r="VU728" s="150"/>
      <c r="VV728" s="150"/>
      <c r="VW728" s="150"/>
      <c r="VX728" s="150"/>
      <c r="VY728" s="150"/>
      <c r="VZ728" s="150"/>
      <c r="WA728" s="150"/>
      <c r="WB728" s="150"/>
      <c r="WC728" s="150"/>
      <c r="WD728" s="150"/>
      <c r="WE728" s="150"/>
      <c r="WF728" s="150"/>
      <c r="WG728" s="150"/>
      <c r="WH728" s="150"/>
      <c r="WI728" s="150"/>
      <c r="WJ728" s="150"/>
      <c r="WK728" s="150"/>
      <c r="WL728" s="150"/>
      <c r="WM728" s="150"/>
      <c r="WN728" s="150"/>
      <c r="WO728" s="150"/>
      <c r="WP728" s="150"/>
      <c r="WQ728" s="150"/>
      <c r="WR728" s="150"/>
      <c r="WS728" s="150"/>
      <c r="WT728" s="150"/>
      <c r="WU728" s="150"/>
      <c r="WV728" s="150"/>
      <c r="WW728" s="150"/>
      <c r="WX728" s="150"/>
      <c r="WY728" s="150"/>
      <c r="WZ728" s="150"/>
      <c r="XA728" s="150"/>
      <c r="XB728" s="150"/>
      <c r="XC728" s="150"/>
      <c r="XD728" s="150"/>
      <c r="XE728" s="150"/>
      <c r="XF728" s="150"/>
      <c r="XG728" s="150"/>
      <c r="XH728" s="150"/>
      <c r="XI728" s="150"/>
      <c r="XJ728" s="150"/>
      <c r="XK728" s="150"/>
      <c r="XL728" s="150"/>
      <c r="XM728" s="150"/>
      <c r="XN728" s="150"/>
      <c r="XO728" s="150"/>
      <c r="XP728" s="150"/>
      <c r="XQ728" s="150"/>
      <c r="XR728" s="150"/>
      <c r="XS728" s="150"/>
      <c r="XT728" s="150"/>
      <c r="XU728" s="150"/>
      <c r="XV728" s="150"/>
      <c r="XW728" s="150"/>
      <c r="XX728" s="150"/>
      <c r="XY728" s="150"/>
      <c r="XZ728" s="150"/>
      <c r="YA728" s="150"/>
      <c r="YB728" s="150"/>
      <c r="YC728" s="150"/>
      <c r="YD728" s="150"/>
      <c r="YE728" s="150"/>
      <c r="YF728" s="150"/>
      <c r="YG728" s="150"/>
      <c r="YH728" s="150"/>
      <c r="YI728" s="150"/>
      <c r="YJ728" s="150"/>
      <c r="YK728" s="150"/>
      <c r="YL728" s="150"/>
      <c r="YM728" s="150"/>
      <c r="YN728" s="150"/>
      <c r="YO728" s="150"/>
      <c r="YP728" s="150"/>
      <c r="YQ728" s="150"/>
      <c r="YR728" s="150"/>
      <c r="YS728" s="150"/>
      <c r="YT728" s="150"/>
      <c r="YU728" s="150"/>
      <c r="YV728" s="150"/>
      <c r="YW728" s="150"/>
      <c r="YX728" s="150"/>
      <c r="YY728" s="150"/>
      <c r="YZ728" s="150"/>
      <c r="ZA728" s="150"/>
      <c r="ZB728" s="150"/>
      <c r="ZC728" s="150"/>
      <c r="ZD728" s="150"/>
      <c r="ZE728" s="150"/>
      <c r="ZF728" s="150"/>
      <c r="ZG728" s="150"/>
      <c r="ZH728" s="150"/>
      <c r="ZI728" s="150"/>
      <c r="ZJ728" s="150"/>
      <c r="ZK728" s="150"/>
      <c r="ZL728" s="150"/>
      <c r="ZM728" s="150"/>
      <c r="ZN728" s="150"/>
      <c r="ZO728" s="150"/>
      <c r="ZP728" s="150"/>
      <c r="ZQ728" s="150"/>
      <c r="ZR728" s="150"/>
      <c r="ZS728" s="150"/>
      <c r="ZT728" s="150"/>
      <c r="ZU728" s="150"/>
      <c r="ZV728" s="150"/>
      <c r="ZW728" s="150"/>
      <c r="ZX728" s="150"/>
      <c r="ZY728" s="150"/>
      <c r="ZZ728" s="150"/>
      <c r="AAA728" s="150"/>
      <c r="AAB728" s="150"/>
      <c r="AAC728" s="150"/>
      <c r="AAD728" s="150"/>
      <c r="AAE728" s="150"/>
      <c r="AAF728" s="150"/>
      <c r="AAG728" s="150"/>
      <c r="AAH728" s="150"/>
      <c r="AAI728" s="150"/>
      <c r="AAJ728" s="150"/>
      <c r="AAK728" s="150"/>
      <c r="AAL728" s="150"/>
      <c r="AAM728" s="150"/>
      <c r="AAN728" s="150"/>
      <c r="AAO728" s="150"/>
      <c r="AAP728" s="150"/>
      <c r="AAQ728" s="150"/>
      <c r="AAR728" s="150"/>
      <c r="AAS728" s="150"/>
      <c r="AAT728" s="150"/>
      <c r="AAU728" s="150"/>
      <c r="AAV728" s="150"/>
      <c r="AAW728" s="150"/>
      <c r="AAX728" s="150"/>
      <c r="AAY728" s="150"/>
      <c r="AAZ728" s="150"/>
      <c r="ABA728" s="150"/>
      <c r="ABB728" s="150"/>
      <c r="ABC728" s="150"/>
      <c r="ABD728" s="150"/>
      <c r="ABE728" s="150"/>
      <c r="ABF728" s="150"/>
      <c r="ABG728" s="150"/>
      <c r="ABH728" s="150"/>
      <c r="ABI728" s="150"/>
      <c r="ABJ728" s="150"/>
      <c r="ABK728" s="150"/>
      <c r="ABL728" s="150"/>
      <c r="ABM728" s="150"/>
      <c r="ABN728" s="150"/>
      <c r="ABO728" s="150"/>
      <c r="ABP728" s="150"/>
      <c r="ABQ728" s="150"/>
      <c r="ABR728" s="150"/>
      <c r="ABS728" s="150"/>
      <c r="ABT728" s="150"/>
      <c r="ABU728" s="150"/>
      <c r="ABV728" s="150"/>
      <c r="ABW728" s="150"/>
      <c r="ABX728" s="150"/>
      <c r="ABY728" s="150"/>
      <c r="ABZ728" s="150"/>
      <c r="ACA728" s="150"/>
      <c r="ACB728" s="150"/>
      <c r="ACC728" s="150"/>
      <c r="ACD728" s="150"/>
      <c r="ACE728" s="150"/>
      <c r="ACF728" s="150"/>
      <c r="ACG728" s="150"/>
      <c r="ACH728" s="150"/>
      <c r="ACI728" s="150"/>
      <c r="ACJ728" s="150"/>
      <c r="ACK728" s="150"/>
      <c r="ACL728" s="150"/>
      <c r="ACM728" s="150"/>
      <c r="ACN728" s="150"/>
      <c r="ACO728" s="150"/>
      <c r="ACP728" s="150"/>
      <c r="ACQ728" s="150"/>
      <c r="ACR728" s="150"/>
      <c r="ACS728" s="150"/>
      <c r="ACT728" s="150"/>
      <c r="ACU728" s="150"/>
      <c r="ACV728" s="150"/>
      <c r="ACW728" s="150"/>
      <c r="ACX728" s="150"/>
      <c r="ACY728" s="150"/>
      <c r="ACZ728" s="150"/>
      <c r="ADA728" s="150"/>
      <c r="ADB728" s="150"/>
      <c r="ADC728" s="150"/>
      <c r="ADD728" s="150"/>
      <c r="ADE728" s="150"/>
      <c r="ADF728" s="150"/>
      <c r="ADG728" s="150"/>
      <c r="ADH728" s="150"/>
      <c r="ADI728" s="150"/>
      <c r="ADJ728" s="150"/>
      <c r="ADK728" s="150"/>
      <c r="ADL728" s="150"/>
      <c r="ADM728" s="150"/>
      <c r="ADN728" s="150"/>
      <c r="ADO728" s="150"/>
      <c r="ADP728" s="150"/>
      <c r="ADQ728" s="150"/>
      <c r="ADR728" s="150"/>
      <c r="ADS728" s="150"/>
      <c r="ADT728" s="150"/>
      <c r="ADU728" s="150"/>
      <c r="ADV728" s="150"/>
      <c r="ADW728" s="150"/>
      <c r="ADX728" s="150"/>
      <c r="ADY728" s="150"/>
      <c r="ADZ728" s="150"/>
      <c r="AEA728" s="150"/>
      <c r="AEB728" s="150"/>
      <c r="AEC728" s="150"/>
      <c r="AED728" s="150"/>
      <c r="AEE728" s="150"/>
      <c r="AEF728" s="150"/>
      <c r="AEG728" s="150"/>
      <c r="AEH728" s="150"/>
      <c r="AEI728" s="150"/>
      <c r="AEJ728" s="150"/>
      <c r="AEK728" s="150"/>
      <c r="AEL728" s="150"/>
      <c r="AEM728" s="150"/>
      <c r="AEN728" s="150"/>
      <c r="AEO728" s="150"/>
      <c r="AEP728" s="150"/>
      <c r="AEQ728" s="150"/>
      <c r="AER728" s="150"/>
      <c r="AES728" s="150"/>
      <c r="AET728" s="150"/>
      <c r="AEU728" s="150"/>
      <c r="AEV728" s="150"/>
      <c r="AEW728" s="150"/>
      <c r="AEX728" s="150"/>
      <c r="AEY728" s="150"/>
      <c r="AEZ728" s="150"/>
      <c r="AFA728" s="150"/>
      <c r="AFB728" s="150"/>
      <c r="AFC728" s="150"/>
      <c r="AFD728" s="150"/>
      <c r="AFE728" s="150"/>
      <c r="AFF728" s="150"/>
      <c r="AFG728" s="150"/>
      <c r="AFH728" s="150"/>
      <c r="AFI728" s="150"/>
      <c r="AFJ728" s="150"/>
      <c r="AFK728" s="150"/>
      <c r="AFL728" s="150"/>
      <c r="AFM728" s="150"/>
      <c r="AFN728" s="150"/>
      <c r="AFO728" s="150"/>
      <c r="AFP728" s="150"/>
      <c r="AFQ728" s="150"/>
      <c r="AFR728" s="150"/>
      <c r="AFS728" s="150"/>
      <c r="AFT728" s="150"/>
      <c r="AFU728" s="150"/>
      <c r="AFV728" s="150"/>
      <c r="AFW728" s="150"/>
      <c r="AFX728" s="150"/>
      <c r="AFY728" s="150"/>
      <c r="AFZ728" s="150"/>
      <c r="AGA728" s="150"/>
      <c r="AGB728" s="150"/>
      <c r="AGC728" s="150"/>
      <c r="AGD728" s="150"/>
      <c r="AGE728" s="150"/>
      <c r="AGF728" s="150"/>
      <c r="AGG728" s="150"/>
      <c r="AGH728" s="150"/>
      <c r="AGI728" s="150"/>
      <c r="AGJ728" s="150"/>
      <c r="AGK728" s="150"/>
      <c r="AGL728" s="150"/>
      <c r="AGM728" s="150"/>
      <c r="AGN728" s="150"/>
      <c r="AGO728" s="150"/>
      <c r="AGP728" s="150"/>
      <c r="AGQ728" s="150"/>
      <c r="AGR728" s="150"/>
      <c r="AGS728" s="150"/>
      <c r="AGT728" s="150"/>
      <c r="AGU728" s="150"/>
      <c r="AGV728" s="150"/>
      <c r="AGW728" s="150"/>
      <c r="AGX728" s="150"/>
      <c r="AGY728" s="150"/>
      <c r="AGZ728" s="150"/>
      <c r="AHA728" s="150"/>
      <c r="AHB728" s="150"/>
      <c r="AHC728" s="150"/>
      <c r="AHD728" s="150"/>
      <c r="AHE728" s="150"/>
      <c r="AHF728" s="150"/>
      <c r="AHG728" s="150"/>
      <c r="AHH728" s="150"/>
      <c r="AHI728" s="150"/>
      <c r="AHJ728" s="150"/>
      <c r="AHK728" s="150"/>
      <c r="AHL728" s="150"/>
      <c r="AHM728" s="150"/>
      <c r="AHN728" s="150"/>
      <c r="AHO728" s="150"/>
      <c r="AHP728" s="150"/>
      <c r="AHQ728" s="150"/>
      <c r="AHR728" s="150"/>
      <c r="AHS728" s="150"/>
      <c r="AHT728" s="150"/>
      <c r="AHU728" s="150"/>
      <c r="AHV728" s="150"/>
      <c r="AHW728" s="150"/>
      <c r="AHX728" s="150"/>
      <c r="AHY728" s="150"/>
      <c r="AHZ728" s="150"/>
      <c r="AIA728" s="150"/>
      <c r="AIB728" s="150"/>
      <c r="AIC728" s="150"/>
      <c r="AID728" s="150"/>
      <c r="AIE728" s="150"/>
      <c r="AIF728" s="150"/>
      <c r="AIG728" s="150"/>
      <c r="AIH728" s="150"/>
      <c r="AII728" s="150"/>
      <c r="AIJ728" s="150"/>
      <c r="AIK728" s="150"/>
      <c r="AIL728" s="150"/>
      <c r="AIM728" s="150"/>
      <c r="AIN728" s="150"/>
      <c r="AIO728" s="150"/>
      <c r="AIP728" s="150"/>
      <c r="AIQ728" s="150"/>
      <c r="AIR728" s="150"/>
      <c r="AIS728" s="150"/>
      <c r="AIT728" s="150"/>
      <c r="AIU728" s="150"/>
      <c r="AIV728" s="150"/>
      <c r="AIW728" s="150"/>
      <c r="AIX728" s="150"/>
      <c r="AIY728" s="150"/>
      <c r="AIZ728" s="150"/>
      <c r="AJA728" s="150"/>
      <c r="AJB728" s="150"/>
      <c r="AJC728" s="150"/>
      <c r="AJD728" s="150"/>
      <c r="AJE728" s="150"/>
      <c r="AJF728" s="150"/>
      <c r="AJG728" s="150"/>
      <c r="AJH728" s="150"/>
      <c r="AJI728" s="150"/>
      <c r="AJJ728" s="150"/>
      <c r="AJK728" s="150"/>
      <c r="AJL728" s="150"/>
      <c r="AJM728" s="150"/>
      <c r="AJN728" s="150"/>
      <c r="AJO728" s="150"/>
      <c r="AJP728" s="150"/>
      <c r="AJQ728" s="150"/>
      <c r="AJR728" s="150"/>
      <c r="AJS728" s="150"/>
      <c r="AJT728" s="150"/>
      <c r="AJU728" s="150"/>
      <c r="AJV728" s="150"/>
      <c r="AJW728" s="150"/>
      <c r="AJX728" s="150"/>
      <c r="AJY728" s="150"/>
      <c r="AJZ728" s="150"/>
      <c r="AKA728" s="150"/>
      <c r="AKB728" s="150"/>
      <c r="AKC728" s="150"/>
      <c r="AKD728" s="150"/>
      <c r="AKE728" s="150"/>
      <c r="AKF728" s="150"/>
      <c r="AKG728" s="150"/>
      <c r="AKH728" s="150"/>
      <c r="AKI728" s="150"/>
      <c r="AKJ728" s="150"/>
      <c r="AKK728" s="150"/>
      <c r="AKL728" s="150"/>
      <c r="AKM728" s="150"/>
      <c r="AKN728" s="150"/>
      <c r="AKO728" s="150"/>
      <c r="AKP728" s="150"/>
      <c r="AKQ728" s="150"/>
      <c r="AKR728" s="150"/>
      <c r="AKS728" s="150"/>
      <c r="AKT728" s="150"/>
      <c r="AKU728" s="150"/>
      <c r="AKV728" s="150"/>
      <c r="AKW728" s="150"/>
      <c r="AKX728" s="150"/>
      <c r="AKY728" s="150"/>
      <c r="AKZ728" s="150"/>
      <c r="ALA728" s="150"/>
      <c r="ALB728" s="150"/>
      <c r="ALC728" s="150"/>
      <c r="ALD728" s="150"/>
      <c r="ALE728" s="150"/>
      <c r="ALF728" s="150"/>
      <c r="ALG728" s="150"/>
      <c r="ALH728" s="150"/>
      <c r="ALI728" s="150"/>
      <c r="ALJ728" s="150"/>
      <c r="ALK728" s="150"/>
      <c r="ALL728" s="150"/>
      <c r="ALM728" s="150"/>
      <c r="ALN728" s="150"/>
      <c r="ALO728" s="150"/>
      <c r="ALP728" s="150"/>
      <c r="ALQ728" s="150"/>
      <c r="ALR728" s="150"/>
      <c r="ALS728" s="150"/>
      <c r="ALT728" s="150"/>
      <c r="ALU728" s="150"/>
      <c r="ALV728" s="150"/>
      <c r="ALW728" s="150"/>
      <c r="ALX728" s="150"/>
      <c r="ALY728" s="150"/>
      <c r="ALZ728" s="150"/>
      <c r="AMA728" s="150"/>
      <c r="AMB728" s="150"/>
      <c r="AMC728" s="150"/>
      <c r="AMD728" s="150"/>
      <c r="AME728" s="150"/>
      <c r="AMF728" s="150"/>
      <c r="AMG728" s="150"/>
      <c r="AMH728" s="150"/>
      <c r="AMI728" s="150"/>
      <c r="AMJ728" s="150"/>
      <c r="AMK728" s="150"/>
      <c r="AML728" s="559"/>
    </row>
    <row r="729" spans="1:1026" x14ac:dyDescent="0.25">
      <c r="A729" s="258" t="s">
        <v>3271</v>
      </c>
      <c r="B729" s="257">
        <v>729</v>
      </c>
      <c r="C729" s="258" t="s">
        <v>27607</v>
      </c>
      <c r="D729" s="308" t="s">
        <v>3273</v>
      </c>
      <c r="E729" s="277"/>
      <c r="F729" s="278"/>
      <c r="G729" s="280"/>
      <c r="H729" s="280"/>
      <c r="I729" s="489" t="s">
        <v>750</v>
      </c>
      <c r="J729" s="296"/>
      <c r="K729" s="296"/>
      <c r="L729" s="296">
        <v>1</v>
      </c>
      <c r="M729" s="296"/>
      <c r="N729" s="296"/>
      <c r="O729" s="296"/>
      <c r="P729" s="296"/>
      <c r="Q729" s="296"/>
      <c r="R729" s="296">
        <v>2</v>
      </c>
      <c r="S729" s="296"/>
      <c r="T729" s="296"/>
      <c r="U729" s="296"/>
      <c r="V729" s="296"/>
      <c r="W729" s="283">
        <f t="shared" si="323"/>
        <v>100</v>
      </c>
      <c r="X729" s="283">
        <f t="shared" si="324"/>
        <v>100</v>
      </c>
      <c r="Y729" s="283">
        <f t="shared" si="331"/>
        <v>100</v>
      </c>
      <c r="Z729" s="283">
        <f t="shared" si="325"/>
        <v>100</v>
      </c>
      <c r="AA729" s="283">
        <f t="shared" si="326"/>
        <v>100</v>
      </c>
      <c r="AB729" s="287">
        <f t="shared" si="327"/>
        <v>1</v>
      </c>
      <c r="AC729" s="287">
        <f t="shared" si="328"/>
        <v>100</v>
      </c>
      <c r="AD729" s="287">
        <f t="shared" si="329"/>
        <v>100</v>
      </c>
      <c r="AE729" s="284">
        <f t="shared" si="322"/>
        <v>1</v>
      </c>
      <c r="AF729" s="284">
        <f t="shared" si="321"/>
        <v>100</v>
      </c>
      <c r="AG729" s="268">
        <f t="shared" si="330"/>
        <v>100</v>
      </c>
      <c r="AH729" s="268">
        <f t="shared" si="319"/>
        <v>100</v>
      </c>
      <c r="AI729" s="268">
        <f t="shared" si="317"/>
        <v>100</v>
      </c>
      <c r="AJ729" s="268">
        <f t="shared" si="320"/>
        <v>100</v>
      </c>
      <c r="AK729" s="489" t="s">
        <v>750</v>
      </c>
      <c r="AL729" s="278">
        <v>1</v>
      </c>
      <c r="AM729" s="278">
        <v>1</v>
      </c>
      <c r="AN729" s="490"/>
      <c r="AO729" s="277">
        <v>10</v>
      </c>
      <c r="AP729" s="277">
        <v>10</v>
      </c>
      <c r="AQ729" s="277"/>
      <c r="AR729" s="356" t="s">
        <v>6231</v>
      </c>
      <c r="AS729" s="356"/>
      <c r="AT729" s="277"/>
      <c r="AU729" s="277"/>
    </row>
    <row r="730" spans="1:1026" x14ac:dyDescent="0.25">
      <c r="A730" s="258" t="s">
        <v>2202</v>
      </c>
      <c r="B730" s="257">
        <v>730</v>
      </c>
      <c r="C730" s="258" t="s">
        <v>12146</v>
      </c>
      <c r="D730" s="411" t="s">
        <v>4999</v>
      </c>
      <c r="E730" s="277"/>
      <c r="F730" s="278">
        <v>3</v>
      </c>
      <c r="G730" s="280">
        <v>3</v>
      </c>
      <c r="H730" s="280"/>
      <c r="I730" s="489" t="s">
        <v>750</v>
      </c>
      <c r="J730" s="296">
        <v>2</v>
      </c>
      <c r="K730" s="296"/>
      <c r="L730" s="296"/>
      <c r="M730" s="296"/>
      <c r="N730" s="296"/>
      <c r="O730" s="296"/>
      <c r="P730" s="293">
        <v>335</v>
      </c>
      <c r="Q730" s="296"/>
      <c r="R730" s="296"/>
      <c r="S730" s="296"/>
      <c r="T730" s="296"/>
      <c r="U730" s="296"/>
      <c r="V730" s="296"/>
      <c r="W730" s="283">
        <f t="shared" si="323"/>
        <v>100</v>
      </c>
      <c r="X730" s="283">
        <f t="shared" si="324"/>
        <v>100</v>
      </c>
      <c r="Y730" s="283">
        <f t="shared" si="331"/>
        <v>20</v>
      </c>
      <c r="Z730" s="283">
        <f t="shared" si="325"/>
        <v>100</v>
      </c>
      <c r="AA730" s="283">
        <f t="shared" si="326"/>
        <v>100</v>
      </c>
      <c r="AB730" s="287">
        <f t="shared" si="327"/>
        <v>100</v>
      </c>
      <c r="AC730" s="287">
        <f t="shared" si="328"/>
        <v>100</v>
      </c>
      <c r="AD730" s="287">
        <f t="shared" si="329"/>
        <v>100</v>
      </c>
      <c r="AE730" s="284">
        <f t="shared" si="322"/>
        <v>100</v>
      </c>
      <c r="AF730" s="284">
        <f t="shared" si="321"/>
        <v>100</v>
      </c>
      <c r="AG730" s="268">
        <f t="shared" si="330"/>
        <v>100</v>
      </c>
      <c r="AH730" s="268">
        <f t="shared" si="319"/>
        <v>10</v>
      </c>
      <c r="AI730" s="268">
        <f t="shared" si="317"/>
        <v>100</v>
      </c>
      <c r="AJ730" s="268">
        <f t="shared" si="320"/>
        <v>100</v>
      </c>
      <c r="AK730" s="489" t="s">
        <v>750</v>
      </c>
      <c r="AL730" s="278">
        <v>1</v>
      </c>
      <c r="AM730" s="278">
        <v>1</v>
      </c>
      <c r="AN730" s="490"/>
      <c r="AO730" s="277"/>
      <c r="AP730" s="277"/>
      <c r="AQ730" s="277"/>
      <c r="AR730" s="356" t="s">
        <v>6231</v>
      </c>
      <c r="AS730" s="356"/>
      <c r="AT730" s="277"/>
      <c r="AU730" s="277"/>
    </row>
    <row r="731" spans="1:1026" x14ac:dyDescent="0.25">
      <c r="A731" s="258" t="s">
        <v>12204</v>
      </c>
      <c r="B731" s="257">
        <v>731</v>
      </c>
      <c r="C731" s="258" t="s">
        <v>27613</v>
      </c>
      <c r="D731" s="411" t="s">
        <v>12203</v>
      </c>
      <c r="E731" s="277"/>
      <c r="F731" s="278">
        <v>4</v>
      </c>
      <c r="G731" s="280">
        <v>4</v>
      </c>
      <c r="H731" s="280"/>
      <c r="I731" s="489">
        <v>6.2889999999999997</v>
      </c>
      <c r="J731" s="278" t="s">
        <v>748</v>
      </c>
      <c r="K731" s="278">
        <v>1</v>
      </c>
      <c r="L731" s="278" t="s">
        <v>748</v>
      </c>
      <c r="M731" s="278"/>
      <c r="N731" s="278"/>
      <c r="O731" s="278"/>
      <c r="P731" s="293">
        <v>335</v>
      </c>
      <c r="Q731" s="278"/>
      <c r="R731" s="278"/>
      <c r="S731" s="278"/>
      <c r="T731" s="278"/>
      <c r="U731" s="278"/>
      <c r="V731" s="278"/>
      <c r="W731" s="283">
        <f t="shared" si="323"/>
        <v>100</v>
      </c>
      <c r="X731" s="283">
        <f t="shared" si="324"/>
        <v>100</v>
      </c>
      <c r="Y731" s="283">
        <f t="shared" si="331"/>
        <v>20</v>
      </c>
      <c r="Z731" s="283">
        <f t="shared" si="325"/>
        <v>100</v>
      </c>
      <c r="AA731" s="283">
        <f t="shared" si="326"/>
        <v>100</v>
      </c>
      <c r="AB731" s="287">
        <f t="shared" si="327"/>
        <v>100</v>
      </c>
      <c r="AC731" s="287">
        <f t="shared" si="328"/>
        <v>100</v>
      </c>
      <c r="AD731" s="287">
        <f t="shared" si="329"/>
        <v>100</v>
      </c>
      <c r="AE731" s="284">
        <f t="shared" si="322"/>
        <v>1</v>
      </c>
      <c r="AF731" s="284">
        <f t="shared" si="321"/>
        <v>100</v>
      </c>
      <c r="AG731" s="268">
        <f t="shared" si="330"/>
        <v>1</v>
      </c>
      <c r="AH731" s="268">
        <f t="shared" si="319"/>
        <v>1</v>
      </c>
      <c r="AI731" s="268">
        <f t="shared" si="317"/>
        <v>3</v>
      </c>
      <c r="AJ731" s="268">
        <f t="shared" si="320"/>
        <v>5</v>
      </c>
      <c r="AK731" s="490">
        <v>1.4999999999999999E-2</v>
      </c>
      <c r="AL731" s="278">
        <v>1</v>
      </c>
      <c r="AM731" s="278">
        <v>3</v>
      </c>
      <c r="AN731" s="490"/>
      <c r="AO731" s="277"/>
      <c r="AP731" s="277"/>
      <c r="AQ731" s="277"/>
      <c r="AR731" s="356" t="s">
        <v>756</v>
      </c>
      <c r="AS731" s="356"/>
      <c r="AT731" s="277"/>
      <c r="AU731" s="277"/>
    </row>
    <row r="732" spans="1:1026" x14ac:dyDescent="0.25">
      <c r="A732" s="258" t="s">
        <v>12435</v>
      </c>
      <c r="B732" s="257">
        <v>732</v>
      </c>
      <c r="C732" s="258" t="s">
        <v>27614</v>
      </c>
      <c r="D732" s="411" t="s">
        <v>12434</v>
      </c>
      <c r="E732" s="277"/>
      <c r="F732" s="278"/>
      <c r="G732" s="280"/>
      <c r="H732" s="280"/>
      <c r="I732" s="489">
        <v>3</v>
      </c>
      <c r="J732" s="278">
        <v>2</v>
      </c>
      <c r="K732" s="278">
        <v>2</v>
      </c>
      <c r="L732" s="278"/>
      <c r="M732" s="278"/>
      <c r="N732" s="278"/>
      <c r="O732" s="278"/>
      <c r="P732" s="278"/>
      <c r="Q732" s="278"/>
      <c r="R732" s="278"/>
      <c r="S732" s="278"/>
      <c r="T732" s="278"/>
      <c r="U732" s="278"/>
      <c r="V732" s="278"/>
      <c r="W732" s="283">
        <f t="shared" si="323"/>
        <v>100</v>
      </c>
      <c r="X732" s="283">
        <f t="shared" si="324"/>
        <v>100</v>
      </c>
      <c r="Y732" s="283">
        <f t="shared" si="331"/>
        <v>100</v>
      </c>
      <c r="Z732" s="283">
        <f t="shared" si="325"/>
        <v>100</v>
      </c>
      <c r="AA732" s="283">
        <f t="shared" si="326"/>
        <v>100</v>
      </c>
      <c r="AB732" s="287">
        <f t="shared" si="327"/>
        <v>100</v>
      </c>
      <c r="AC732" s="287">
        <f t="shared" si="328"/>
        <v>100</v>
      </c>
      <c r="AD732" s="287">
        <f t="shared" si="329"/>
        <v>100</v>
      </c>
      <c r="AE732" s="284">
        <f t="shared" si="322"/>
        <v>100</v>
      </c>
      <c r="AF732" s="284">
        <f t="shared" si="321"/>
        <v>100</v>
      </c>
      <c r="AG732" s="268">
        <f t="shared" si="330"/>
        <v>10</v>
      </c>
      <c r="AH732" s="268">
        <f t="shared" si="319"/>
        <v>10</v>
      </c>
      <c r="AI732" s="268">
        <f t="shared" si="317"/>
        <v>100</v>
      </c>
      <c r="AJ732" s="268">
        <f t="shared" si="320"/>
        <v>100</v>
      </c>
      <c r="AK732" s="501">
        <v>8.4199999999999998E-4</v>
      </c>
      <c r="AL732" s="277">
        <v>1</v>
      </c>
      <c r="AM732" s="277">
        <v>1</v>
      </c>
      <c r="AN732" s="490"/>
      <c r="AO732" s="277">
        <v>100</v>
      </c>
      <c r="AP732" s="277">
        <v>1</v>
      </c>
      <c r="AQ732" s="277"/>
      <c r="AR732" s="356" t="s">
        <v>756</v>
      </c>
      <c r="AS732" s="356"/>
      <c r="AT732" s="277"/>
      <c r="AU732" s="277"/>
    </row>
    <row r="733" spans="1:1026" x14ac:dyDescent="0.25">
      <c r="A733" s="258" t="s">
        <v>26455</v>
      </c>
      <c r="B733" s="257">
        <v>733</v>
      </c>
      <c r="C733" s="258" t="s">
        <v>27615</v>
      </c>
      <c r="D733" s="411" t="s">
        <v>26676</v>
      </c>
      <c r="E733" s="277"/>
      <c r="F733" s="278">
        <v>4</v>
      </c>
      <c r="G733" s="280"/>
      <c r="H733" s="280"/>
      <c r="I733" s="489" t="s">
        <v>750</v>
      </c>
      <c r="J733" s="278">
        <v>2</v>
      </c>
      <c r="K733" s="278">
        <v>2</v>
      </c>
      <c r="L733" s="278">
        <v>1</v>
      </c>
      <c r="M733" s="278"/>
      <c r="N733" s="278"/>
      <c r="O733" s="278"/>
      <c r="P733" s="278"/>
      <c r="Q733" s="278"/>
      <c r="R733" s="278"/>
      <c r="S733" s="278"/>
      <c r="T733" s="278"/>
      <c r="U733" s="278"/>
      <c r="V733" s="278"/>
      <c r="W733" s="283">
        <f t="shared" si="323"/>
        <v>100</v>
      </c>
      <c r="X733" s="283">
        <f t="shared" si="324"/>
        <v>100</v>
      </c>
      <c r="Y733" s="283">
        <f t="shared" si="331"/>
        <v>100</v>
      </c>
      <c r="Z733" s="283">
        <f t="shared" si="325"/>
        <v>100</v>
      </c>
      <c r="AA733" s="283">
        <f t="shared" si="326"/>
        <v>100</v>
      </c>
      <c r="AB733" s="287">
        <f t="shared" si="327"/>
        <v>100</v>
      </c>
      <c r="AC733" s="287">
        <f t="shared" si="328"/>
        <v>100</v>
      </c>
      <c r="AD733" s="287">
        <f t="shared" si="329"/>
        <v>100</v>
      </c>
      <c r="AE733" s="284">
        <f t="shared" si="322"/>
        <v>1</v>
      </c>
      <c r="AF733" s="284">
        <f t="shared" si="321"/>
        <v>100</v>
      </c>
      <c r="AG733" s="268">
        <f t="shared" si="330"/>
        <v>10</v>
      </c>
      <c r="AH733" s="268">
        <f t="shared" si="319"/>
        <v>10</v>
      </c>
      <c r="AI733" s="268">
        <f t="shared" si="317"/>
        <v>100</v>
      </c>
      <c r="AJ733" s="268">
        <f t="shared" si="320"/>
        <v>100</v>
      </c>
      <c r="AK733" s="501" t="s">
        <v>750</v>
      </c>
      <c r="AL733" s="277"/>
      <c r="AM733" s="277"/>
      <c r="AN733" s="490"/>
      <c r="AO733" s="277"/>
      <c r="AP733" s="277"/>
      <c r="AQ733" s="277"/>
      <c r="AR733" s="356" t="s">
        <v>779</v>
      </c>
      <c r="AS733" s="356"/>
      <c r="AT733" s="277"/>
      <c r="AU733" s="277"/>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c r="DV733" s="188"/>
      <c r="DW733" s="188"/>
      <c r="DX733" s="188"/>
      <c r="DY733" s="188"/>
      <c r="DZ733" s="188"/>
      <c r="EA733" s="188"/>
      <c r="EB733" s="188"/>
      <c r="EC733" s="188"/>
      <c r="ED733" s="188"/>
      <c r="EE733" s="188"/>
      <c r="EF733" s="188"/>
      <c r="EG733" s="188"/>
      <c r="EH733" s="188"/>
      <c r="EI733" s="188"/>
      <c r="EJ733" s="188"/>
      <c r="EK733" s="188"/>
      <c r="EL733" s="188"/>
      <c r="EM733" s="188"/>
      <c r="EN733" s="188"/>
      <c r="EO733" s="188"/>
      <c r="EP733" s="188"/>
      <c r="EQ733" s="188"/>
      <c r="ER733" s="188"/>
      <c r="ES733" s="188"/>
      <c r="ET733" s="188"/>
      <c r="EU733" s="188"/>
      <c r="EV733" s="188"/>
      <c r="EW733" s="188"/>
      <c r="EX733" s="188"/>
      <c r="EY733" s="188"/>
      <c r="EZ733" s="188"/>
      <c r="FA733" s="188"/>
      <c r="FB733" s="188"/>
      <c r="FC733" s="188"/>
      <c r="FD733" s="188"/>
      <c r="FE733" s="188"/>
      <c r="FF733" s="188"/>
      <c r="FG733" s="188"/>
      <c r="FH733" s="188"/>
      <c r="FI733" s="188"/>
      <c r="FJ733" s="188"/>
      <c r="FK733" s="188"/>
      <c r="FL733" s="188"/>
      <c r="FM733" s="188"/>
      <c r="FN733" s="188"/>
      <c r="FO733" s="188"/>
      <c r="FP733" s="188"/>
      <c r="FQ733" s="188"/>
      <c r="FR733" s="188"/>
      <c r="FS733" s="188"/>
      <c r="FT733" s="188"/>
      <c r="FU733" s="188"/>
      <c r="FV733" s="188"/>
      <c r="FW733" s="188"/>
      <c r="FX733" s="188"/>
      <c r="FY733" s="188"/>
      <c r="FZ733" s="188"/>
      <c r="GA733" s="188"/>
      <c r="GB733" s="188"/>
      <c r="GC733" s="188"/>
      <c r="GD733" s="188"/>
      <c r="GE733" s="188"/>
      <c r="GF733" s="188"/>
      <c r="GG733" s="188"/>
      <c r="GH733" s="188"/>
      <c r="GI733" s="188"/>
      <c r="GJ733" s="188"/>
      <c r="GK733" s="188"/>
      <c r="GL733" s="188"/>
      <c r="GM733" s="188"/>
      <c r="GN733" s="188"/>
      <c r="GO733" s="188"/>
      <c r="GP733" s="188"/>
      <c r="GQ733" s="188"/>
      <c r="GR733" s="188"/>
      <c r="GS733" s="188"/>
      <c r="GT733" s="188"/>
      <c r="GU733" s="188"/>
      <c r="GV733" s="188"/>
      <c r="GW733" s="188"/>
      <c r="GX733" s="188"/>
      <c r="GY733" s="188"/>
      <c r="GZ733" s="188"/>
      <c r="HA733" s="188"/>
      <c r="HB733" s="188"/>
      <c r="HC733" s="188"/>
      <c r="HD733" s="188"/>
      <c r="HE733" s="188"/>
      <c r="HF733" s="188"/>
      <c r="HG733" s="188"/>
      <c r="HH733" s="188"/>
      <c r="HI733" s="188"/>
      <c r="HJ733" s="188"/>
      <c r="HK733" s="188"/>
      <c r="HL733" s="188"/>
      <c r="HM733" s="188"/>
      <c r="HN733" s="188"/>
      <c r="HO733" s="188"/>
      <c r="HP733" s="188"/>
      <c r="HQ733" s="188"/>
      <c r="HR733" s="188"/>
      <c r="HS733" s="188"/>
      <c r="HT733" s="188"/>
      <c r="HU733" s="188"/>
      <c r="HV733" s="188"/>
      <c r="HW733" s="188"/>
      <c r="HX733" s="188"/>
      <c r="HY733" s="188"/>
      <c r="HZ733" s="188"/>
      <c r="IA733" s="188"/>
      <c r="IB733" s="188"/>
      <c r="IC733" s="188"/>
      <c r="ID733" s="188"/>
      <c r="IE733" s="188"/>
      <c r="IF733" s="188"/>
      <c r="IG733" s="188"/>
      <c r="IH733" s="188"/>
      <c r="II733" s="188"/>
      <c r="IJ733" s="188"/>
      <c r="IK733" s="188"/>
      <c r="IL733" s="188"/>
      <c r="IM733" s="188"/>
      <c r="IN733" s="188"/>
      <c r="IO733" s="188"/>
      <c r="IP733" s="188"/>
      <c r="IQ733" s="188"/>
      <c r="IR733" s="188"/>
      <c r="IS733" s="188"/>
      <c r="IT733" s="188"/>
      <c r="IU733" s="188"/>
      <c r="IV733" s="188"/>
      <c r="IW733" s="188"/>
      <c r="IX733" s="188"/>
      <c r="IY733" s="188"/>
      <c r="IZ733" s="188"/>
      <c r="JA733" s="188"/>
      <c r="JB733" s="188"/>
      <c r="JC733" s="188"/>
      <c r="JD733" s="188"/>
      <c r="JE733" s="188"/>
      <c r="JF733" s="188"/>
      <c r="JG733" s="188"/>
      <c r="JH733" s="188"/>
      <c r="JI733" s="188"/>
      <c r="JJ733" s="188"/>
      <c r="JK733" s="188"/>
      <c r="JL733" s="188"/>
      <c r="JM733" s="188"/>
      <c r="JN733" s="188"/>
      <c r="JO733" s="188"/>
      <c r="JP733" s="188"/>
      <c r="JQ733" s="188"/>
      <c r="JR733" s="188"/>
      <c r="JS733" s="188"/>
      <c r="JT733" s="188"/>
      <c r="JU733" s="188"/>
      <c r="JV733" s="188"/>
      <c r="JW733" s="188"/>
      <c r="JX733" s="188"/>
      <c r="JY733" s="188"/>
      <c r="JZ733" s="188"/>
      <c r="KA733" s="188"/>
      <c r="KB733" s="188"/>
      <c r="KC733" s="188"/>
      <c r="KD733" s="188"/>
      <c r="KE733" s="188"/>
      <c r="KF733" s="188"/>
      <c r="KG733" s="188"/>
      <c r="KH733" s="188"/>
      <c r="KI733" s="188"/>
      <c r="KJ733" s="188"/>
      <c r="KK733" s="188"/>
      <c r="KL733" s="188"/>
      <c r="KM733" s="188"/>
      <c r="KN733" s="188"/>
      <c r="KO733" s="188"/>
      <c r="KP733" s="188"/>
      <c r="KQ733" s="188"/>
      <c r="KR733" s="188"/>
      <c r="KS733" s="188"/>
      <c r="KT733" s="188"/>
      <c r="KU733" s="188"/>
      <c r="KV733" s="188"/>
      <c r="KW733" s="188"/>
      <c r="KX733" s="188"/>
      <c r="KY733" s="188"/>
      <c r="KZ733" s="188"/>
      <c r="LA733" s="188"/>
      <c r="LB733" s="188"/>
      <c r="LC733" s="188"/>
      <c r="LD733" s="188"/>
      <c r="LE733" s="188"/>
      <c r="LF733" s="188"/>
      <c r="LG733" s="188"/>
      <c r="LH733" s="188"/>
      <c r="LI733" s="188"/>
      <c r="LJ733" s="188"/>
      <c r="LK733" s="188"/>
      <c r="LL733" s="188"/>
      <c r="LM733" s="188"/>
      <c r="LN733" s="188"/>
      <c r="LO733" s="188"/>
      <c r="LP733" s="188"/>
      <c r="LQ733" s="188"/>
      <c r="LR733" s="188"/>
      <c r="LS733" s="188"/>
      <c r="LT733" s="188"/>
      <c r="LU733" s="188"/>
      <c r="LV733" s="188"/>
      <c r="LW733" s="188"/>
      <c r="LX733" s="188"/>
      <c r="LY733" s="188"/>
      <c r="LZ733" s="188"/>
      <c r="MA733" s="188"/>
      <c r="MB733" s="188"/>
      <c r="MC733" s="188"/>
      <c r="MD733" s="188"/>
      <c r="ME733" s="188"/>
      <c r="MF733" s="188"/>
      <c r="MG733" s="188"/>
      <c r="MH733" s="188"/>
      <c r="MI733" s="188"/>
      <c r="MJ733" s="188"/>
      <c r="MK733" s="188"/>
      <c r="ML733" s="188"/>
      <c r="MM733" s="188"/>
      <c r="MN733" s="188"/>
      <c r="MO733" s="188"/>
      <c r="MP733" s="188"/>
      <c r="MQ733" s="188"/>
      <c r="MR733" s="188"/>
      <c r="MS733" s="188"/>
      <c r="MT733" s="188"/>
      <c r="MU733" s="188"/>
      <c r="MV733" s="188"/>
      <c r="MW733" s="188"/>
      <c r="MX733" s="188"/>
      <c r="MY733" s="188"/>
      <c r="MZ733" s="188"/>
      <c r="NA733" s="188"/>
      <c r="NB733" s="188"/>
      <c r="NC733" s="188"/>
      <c r="ND733" s="188"/>
      <c r="NE733" s="188"/>
      <c r="NF733" s="188"/>
      <c r="NG733" s="188"/>
      <c r="NH733" s="188"/>
      <c r="NI733" s="188"/>
      <c r="NJ733" s="188"/>
      <c r="NK733" s="188"/>
      <c r="NL733" s="188"/>
      <c r="NM733" s="188"/>
      <c r="NN733" s="188"/>
      <c r="NO733" s="188"/>
      <c r="NP733" s="188"/>
      <c r="NQ733" s="188"/>
      <c r="NR733" s="188"/>
      <c r="NS733" s="188"/>
      <c r="NT733" s="188"/>
      <c r="NU733" s="188"/>
      <c r="NV733" s="188"/>
      <c r="NW733" s="188"/>
      <c r="NX733" s="188"/>
      <c r="NY733" s="188"/>
      <c r="NZ733" s="188"/>
      <c r="OA733" s="188"/>
      <c r="OB733" s="188"/>
      <c r="OC733" s="188"/>
      <c r="OD733" s="188"/>
      <c r="OE733" s="188"/>
      <c r="OF733" s="188"/>
      <c r="OG733" s="188"/>
      <c r="OH733" s="188"/>
      <c r="OI733" s="188"/>
      <c r="OJ733" s="188"/>
      <c r="OK733" s="188"/>
      <c r="OL733" s="188"/>
      <c r="OM733" s="188"/>
      <c r="ON733" s="188"/>
      <c r="OO733" s="188"/>
      <c r="OP733" s="188"/>
      <c r="OQ733" s="188"/>
      <c r="OR733" s="188"/>
      <c r="OS733" s="188"/>
      <c r="OT733" s="188"/>
      <c r="OU733" s="188"/>
      <c r="OV733" s="188"/>
      <c r="OW733" s="188"/>
      <c r="OX733" s="188"/>
      <c r="OY733" s="188"/>
      <c r="OZ733" s="188"/>
      <c r="PA733" s="188"/>
      <c r="PB733" s="188"/>
      <c r="PC733" s="188"/>
      <c r="PD733" s="188"/>
      <c r="PE733" s="188"/>
      <c r="PF733" s="188"/>
      <c r="PG733" s="188"/>
      <c r="PH733" s="188"/>
      <c r="PI733" s="188"/>
      <c r="PJ733" s="188"/>
      <c r="PK733" s="188"/>
      <c r="PL733" s="188"/>
      <c r="PM733" s="188"/>
      <c r="PN733" s="188"/>
      <c r="PO733" s="188"/>
      <c r="PP733" s="188"/>
      <c r="PQ733" s="188"/>
      <c r="PR733" s="188"/>
      <c r="PS733" s="188"/>
      <c r="PT733" s="188"/>
      <c r="PU733" s="188"/>
      <c r="PV733" s="188"/>
      <c r="PW733" s="188"/>
      <c r="PX733" s="188"/>
      <c r="PY733" s="188"/>
      <c r="PZ733" s="188"/>
      <c r="QA733" s="188"/>
      <c r="QB733" s="188"/>
      <c r="QC733" s="188"/>
      <c r="QD733" s="188"/>
      <c r="QE733" s="188"/>
      <c r="QF733" s="188"/>
      <c r="QG733" s="188"/>
      <c r="QH733" s="188"/>
      <c r="QI733" s="188"/>
      <c r="QJ733" s="188"/>
      <c r="QK733" s="188"/>
      <c r="QL733" s="188"/>
      <c r="QM733" s="188"/>
      <c r="QN733" s="188"/>
      <c r="QO733" s="188"/>
      <c r="QP733" s="188"/>
      <c r="QQ733" s="188"/>
      <c r="QR733" s="188"/>
      <c r="QS733" s="188"/>
      <c r="QT733" s="188"/>
      <c r="QU733" s="188"/>
      <c r="QV733" s="188"/>
      <c r="QW733" s="188"/>
      <c r="QX733" s="188"/>
      <c r="QY733" s="188"/>
      <c r="QZ733" s="188"/>
      <c r="RA733" s="188"/>
      <c r="RB733" s="188"/>
      <c r="RC733" s="188"/>
      <c r="RD733" s="188"/>
      <c r="RE733" s="188"/>
      <c r="RF733" s="188"/>
      <c r="RG733" s="188"/>
      <c r="RH733" s="188"/>
      <c r="RI733" s="188"/>
      <c r="RJ733" s="188"/>
      <c r="RK733" s="188"/>
      <c r="RL733" s="188"/>
      <c r="RM733" s="188"/>
      <c r="RN733" s="188"/>
      <c r="RO733" s="188"/>
      <c r="RP733" s="188"/>
      <c r="RQ733" s="188"/>
      <c r="RR733" s="188"/>
      <c r="RS733" s="188"/>
      <c r="RT733" s="188"/>
      <c r="RU733" s="188"/>
      <c r="RV733" s="188"/>
      <c r="RW733" s="188"/>
      <c r="RX733" s="188"/>
      <c r="RY733" s="188"/>
      <c r="RZ733" s="188"/>
      <c r="SA733" s="188"/>
      <c r="SB733" s="188"/>
      <c r="SC733" s="188"/>
      <c r="SD733" s="188"/>
      <c r="SE733" s="188"/>
      <c r="SF733" s="188"/>
      <c r="SG733" s="188"/>
      <c r="SH733" s="188"/>
      <c r="SI733" s="188"/>
      <c r="SJ733" s="188"/>
      <c r="SK733" s="188"/>
      <c r="SL733" s="188"/>
      <c r="SM733" s="188"/>
      <c r="SN733" s="188"/>
      <c r="SO733" s="188"/>
      <c r="SP733" s="188"/>
      <c r="SQ733" s="188"/>
      <c r="SR733" s="188"/>
      <c r="SS733" s="188"/>
      <c r="ST733" s="188"/>
      <c r="SU733" s="188"/>
      <c r="SV733" s="188"/>
      <c r="SW733" s="188"/>
      <c r="SX733" s="188"/>
      <c r="SY733" s="188"/>
      <c r="SZ733" s="188"/>
      <c r="TA733" s="188"/>
      <c r="TB733" s="188"/>
      <c r="TC733" s="188"/>
      <c r="TD733" s="188"/>
      <c r="TE733" s="188"/>
      <c r="TF733" s="188"/>
      <c r="TG733" s="188"/>
      <c r="TH733" s="188"/>
      <c r="TI733" s="188"/>
      <c r="TJ733" s="188"/>
      <c r="TK733" s="188"/>
      <c r="TL733" s="188"/>
      <c r="TM733" s="188"/>
      <c r="TN733" s="188"/>
      <c r="TO733" s="188"/>
      <c r="TP733" s="188"/>
      <c r="TQ733" s="188"/>
      <c r="TR733" s="188"/>
      <c r="TS733" s="188"/>
      <c r="TT733" s="188"/>
      <c r="TU733" s="188"/>
      <c r="TV733" s="188"/>
      <c r="TW733" s="188"/>
      <c r="TX733" s="188"/>
      <c r="TY733" s="188"/>
      <c r="TZ733" s="188"/>
      <c r="UA733" s="188"/>
      <c r="UB733" s="188"/>
      <c r="UC733" s="188"/>
      <c r="UD733" s="188"/>
      <c r="UE733" s="188"/>
      <c r="UF733" s="188"/>
      <c r="UG733" s="188"/>
      <c r="UH733" s="188"/>
      <c r="UI733" s="188"/>
      <c r="UJ733" s="188"/>
      <c r="UK733" s="188"/>
      <c r="UL733" s="188"/>
      <c r="UM733" s="188"/>
      <c r="UN733" s="188"/>
      <c r="UO733" s="188"/>
      <c r="UP733" s="188"/>
      <c r="UQ733" s="188"/>
      <c r="UR733" s="188"/>
      <c r="US733" s="188"/>
      <c r="UT733" s="188"/>
      <c r="UU733" s="188"/>
      <c r="UV733" s="188"/>
      <c r="UW733" s="188"/>
      <c r="UX733" s="188"/>
      <c r="UY733" s="188"/>
      <c r="UZ733" s="188"/>
      <c r="VA733" s="188"/>
      <c r="VB733" s="188"/>
      <c r="VC733" s="188"/>
      <c r="VD733" s="188"/>
      <c r="VE733" s="188"/>
      <c r="VF733" s="188"/>
      <c r="VG733" s="188"/>
      <c r="VH733" s="188"/>
      <c r="VI733" s="188"/>
      <c r="VJ733" s="188"/>
      <c r="VK733" s="188"/>
      <c r="VL733" s="188"/>
      <c r="VM733" s="188"/>
      <c r="VN733" s="188"/>
      <c r="VO733" s="188"/>
      <c r="VP733" s="188"/>
      <c r="VQ733" s="188"/>
      <c r="VR733" s="188"/>
      <c r="VS733" s="188"/>
      <c r="VT733" s="188"/>
      <c r="VU733" s="188"/>
      <c r="VV733" s="188"/>
      <c r="VW733" s="188"/>
      <c r="VX733" s="188"/>
      <c r="VY733" s="188"/>
      <c r="VZ733" s="188"/>
      <c r="WA733" s="188"/>
      <c r="WB733" s="188"/>
      <c r="WC733" s="188"/>
      <c r="WD733" s="188"/>
      <c r="WE733" s="188"/>
      <c r="WF733" s="188"/>
      <c r="WG733" s="188"/>
      <c r="WH733" s="188"/>
      <c r="WI733" s="188"/>
      <c r="WJ733" s="188"/>
      <c r="WK733" s="188"/>
      <c r="WL733" s="188"/>
      <c r="WM733" s="188"/>
      <c r="WN733" s="188"/>
      <c r="WO733" s="188"/>
      <c r="WP733" s="188"/>
      <c r="WQ733" s="188"/>
      <c r="WR733" s="188"/>
      <c r="WS733" s="188"/>
      <c r="WT733" s="188"/>
      <c r="WU733" s="188"/>
      <c r="WV733" s="188"/>
      <c r="WW733" s="188"/>
      <c r="WX733" s="188"/>
      <c r="WY733" s="188"/>
      <c r="WZ733" s="188"/>
      <c r="XA733" s="188"/>
      <c r="XB733" s="188"/>
      <c r="XC733" s="188"/>
      <c r="XD733" s="188"/>
      <c r="XE733" s="188"/>
      <c r="XF733" s="188"/>
      <c r="XG733" s="188"/>
      <c r="XH733" s="188"/>
      <c r="XI733" s="188"/>
      <c r="XJ733" s="188"/>
      <c r="XK733" s="188"/>
      <c r="XL733" s="188"/>
      <c r="XM733" s="188"/>
      <c r="XN733" s="188"/>
      <c r="XO733" s="188"/>
      <c r="XP733" s="188"/>
      <c r="XQ733" s="188"/>
      <c r="XR733" s="188"/>
      <c r="XS733" s="188"/>
      <c r="XT733" s="188"/>
      <c r="XU733" s="188"/>
      <c r="XV733" s="188"/>
      <c r="XW733" s="188"/>
      <c r="XX733" s="188"/>
      <c r="XY733" s="188"/>
      <c r="XZ733" s="188"/>
      <c r="YA733" s="188"/>
      <c r="YB733" s="188"/>
      <c r="YC733" s="188"/>
      <c r="YD733" s="188"/>
      <c r="YE733" s="188"/>
      <c r="YF733" s="188"/>
      <c r="YG733" s="188"/>
      <c r="YH733" s="188"/>
      <c r="YI733" s="188"/>
      <c r="YJ733" s="188"/>
      <c r="YK733" s="188"/>
      <c r="YL733" s="188"/>
      <c r="YM733" s="188"/>
      <c r="YN733" s="188"/>
      <c r="YO733" s="188"/>
      <c r="YP733" s="188"/>
      <c r="YQ733" s="188"/>
      <c r="YR733" s="188"/>
      <c r="YS733" s="188"/>
      <c r="YT733" s="188"/>
      <c r="YU733" s="188"/>
      <c r="YV733" s="188"/>
      <c r="YW733" s="188"/>
      <c r="YX733" s="188"/>
      <c r="YY733" s="188"/>
      <c r="YZ733" s="188"/>
      <c r="ZA733" s="188"/>
      <c r="ZB733" s="188"/>
      <c r="ZC733" s="188"/>
      <c r="ZD733" s="188"/>
      <c r="ZE733" s="188"/>
      <c r="ZF733" s="188"/>
      <c r="ZG733" s="188"/>
      <c r="ZH733" s="188"/>
      <c r="ZI733" s="188"/>
      <c r="ZJ733" s="188"/>
      <c r="ZK733" s="188"/>
      <c r="ZL733" s="188"/>
      <c r="ZM733" s="188"/>
      <c r="ZN733" s="188"/>
      <c r="ZO733" s="188"/>
      <c r="ZP733" s="188"/>
      <c r="ZQ733" s="188"/>
      <c r="ZR733" s="188"/>
      <c r="ZS733" s="188"/>
      <c r="ZT733" s="188"/>
      <c r="ZU733" s="188"/>
      <c r="ZV733" s="188"/>
      <c r="ZW733" s="188"/>
      <c r="ZX733" s="188"/>
      <c r="ZY733" s="188"/>
      <c r="ZZ733" s="188"/>
      <c r="AAA733" s="188"/>
      <c r="AAB733" s="188"/>
      <c r="AAC733" s="188"/>
      <c r="AAD733" s="188"/>
      <c r="AAE733" s="188"/>
      <c r="AAF733" s="188"/>
      <c r="AAG733" s="188"/>
      <c r="AAH733" s="188"/>
      <c r="AAI733" s="188"/>
      <c r="AAJ733" s="188"/>
      <c r="AAK733" s="188"/>
      <c r="AAL733" s="188"/>
      <c r="AAM733" s="188"/>
      <c r="AAN733" s="188"/>
      <c r="AAO733" s="188"/>
      <c r="AAP733" s="188"/>
      <c r="AAQ733" s="188"/>
      <c r="AAR733" s="188"/>
      <c r="AAS733" s="188"/>
      <c r="AAT733" s="188"/>
      <c r="AAU733" s="188"/>
      <c r="AAV733" s="188"/>
      <c r="AAW733" s="188"/>
      <c r="AAX733" s="188"/>
      <c r="AAY733" s="188"/>
      <c r="AAZ733" s="188"/>
      <c r="ABA733" s="188"/>
      <c r="ABB733" s="188"/>
      <c r="ABC733" s="188"/>
      <c r="ABD733" s="188"/>
      <c r="ABE733" s="188"/>
      <c r="ABF733" s="188"/>
      <c r="ABG733" s="188"/>
      <c r="ABH733" s="188"/>
      <c r="ABI733" s="188"/>
      <c r="ABJ733" s="188"/>
      <c r="ABK733" s="188"/>
      <c r="ABL733" s="188"/>
      <c r="ABM733" s="188"/>
      <c r="ABN733" s="188"/>
      <c r="ABO733" s="188"/>
      <c r="ABP733" s="188"/>
      <c r="ABQ733" s="188"/>
      <c r="ABR733" s="188"/>
      <c r="ABS733" s="188"/>
      <c r="ABT733" s="188"/>
      <c r="ABU733" s="188"/>
      <c r="ABV733" s="188"/>
      <c r="ABW733" s="188"/>
      <c r="ABX733" s="188"/>
      <c r="ABY733" s="188"/>
      <c r="ABZ733" s="188"/>
      <c r="ACA733" s="188"/>
      <c r="ACB733" s="188"/>
      <c r="ACC733" s="188"/>
      <c r="ACD733" s="188"/>
      <c r="ACE733" s="188"/>
      <c r="ACF733" s="188"/>
      <c r="ACG733" s="188"/>
      <c r="ACH733" s="188"/>
      <c r="ACI733" s="188"/>
      <c r="ACJ733" s="188"/>
      <c r="ACK733" s="188"/>
      <c r="ACL733" s="188"/>
      <c r="ACM733" s="188"/>
      <c r="ACN733" s="188"/>
      <c r="ACO733" s="188"/>
      <c r="ACP733" s="188"/>
      <c r="ACQ733" s="188"/>
      <c r="ACR733" s="188"/>
      <c r="ACS733" s="188"/>
      <c r="ACT733" s="188"/>
      <c r="ACU733" s="188"/>
      <c r="ACV733" s="188"/>
      <c r="ACW733" s="188"/>
      <c r="ACX733" s="188"/>
      <c r="ACY733" s="188"/>
      <c r="ACZ733" s="188"/>
      <c r="ADA733" s="188"/>
      <c r="ADB733" s="188"/>
      <c r="ADC733" s="188"/>
      <c r="ADD733" s="188"/>
      <c r="ADE733" s="188"/>
      <c r="ADF733" s="188"/>
      <c r="ADG733" s="188"/>
      <c r="ADH733" s="188"/>
      <c r="ADI733" s="188"/>
      <c r="ADJ733" s="188"/>
      <c r="ADK733" s="188"/>
      <c r="ADL733" s="188"/>
      <c r="ADM733" s="188"/>
      <c r="ADN733" s="188"/>
      <c r="ADO733" s="188"/>
      <c r="ADP733" s="188"/>
      <c r="ADQ733" s="188"/>
      <c r="ADR733" s="188"/>
      <c r="ADS733" s="188"/>
      <c r="ADT733" s="188"/>
      <c r="ADU733" s="188"/>
      <c r="ADV733" s="188"/>
      <c r="ADW733" s="188"/>
      <c r="ADX733" s="188"/>
      <c r="ADY733" s="188"/>
      <c r="ADZ733" s="188"/>
      <c r="AEA733" s="188"/>
      <c r="AEB733" s="188"/>
      <c r="AEC733" s="188"/>
      <c r="AED733" s="188"/>
      <c r="AEE733" s="188"/>
      <c r="AEF733" s="188"/>
      <c r="AEG733" s="188"/>
      <c r="AEH733" s="188"/>
      <c r="AEI733" s="188"/>
      <c r="AEJ733" s="188"/>
      <c r="AEK733" s="188"/>
      <c r="AEL733" s="188"/>
      <c r="AEM733" s="188"/>
      <c r="AEN733" s="188"/>
      <c r="AEO733" s="188"/>
      <c r="AEP733" s="188"/>
      <c r="AEQ733" s="188"/>
      <c r="AER733" s="188"/>
      <c r="AES733" s="188"/>
      <c r="AET733" s="188"/>
      <c r="AEU733" s="188"/>
      <c r="AEV733" s="188"/>
      <c r="AEW733" s="188"/>
      <c r="AEX733" s="188"/>
      <c r="AEY733" s="188"/>
      <c r="AEZ733" s="188"/>
      <c r="AFA733" s="188"/>
      <c r="AFB733" s="188"/>
      <c r="AFC733" s="188"/>
      <c r="AFD733" s="188"/>
      <c r="AFE733" s="188"/>
      <c r="AFF733" s="188"/>
      <c r="AFG733" s="188"/>
      <c r="AFH733" s="188"/>
      <c r="AFI733" s="188"/>
      <c r="AFJ733" s="188"/>
      <c r="AFK733" s="188"/>
      <c r="AFL733" s="188"/>
      <c r="AFM733" s="188"/>
      <c r="AFN733" s="188"/>
      <c r="AFO733" s="188"/>
      <c r="AFP733" s="188"/>
      <c r="AFQ733" s="188"/>
      <c r="AFR733" s="188"/>
      <c r="AFS733" s="188"/>
      <c r="AFT733" s="188"/>
      <c r="AFU733" s="188"/>
      <c r="AFV733" s="188"/>
      <c r="AFW733" s="188"/>
      <c r="AFX733" s="188"/>
      <c r="AFY733" s="188"/>
      <c r="AFZ733" s="188"/>
      <c r="AGA733" s="188"/>
      <c r="AGB733" s="188"/>
      <c r="AGC733" s="188"/>
      <c r="AGD733" s="188"/>
      <c r="AGE733" s="188"/>
      <c r="AGF733" s="188"/>
      <c r="AGG733" s="188"/>
      <c r="AGH733" s="188"/>
      <c r="AGI733" s="188"/>
      <c r="AGJ733" s="188"/>
      <c r="AGK733" s="188"/>
      <c r="AGL733" s="188"/>
      <c r="AGM733" s="188"/>
      <c r="AGN733" s="188"/>
      <c r="AGO733" s="188"/>
      <c r="AGP733" s="188"/>
      <c r="AGQ733" s="188"/>
      <c r="AGR733" s="188"/>
      <c r="AGS733" s="188"/>
      <c r="AGT733" s="188"/>
      <c r="AGU733" s="188"/>
      <c r="AGV733" s="188"/>
      <c r="AGW733" s="188"/>
      <c r="AGX733" s="188"/>
      <c r="AGY733" s="188"/>
      <c r="AGZ733" s="188"/>
      <c r="AHA733" s="188"/>
      <c r="AHB733" s="188"/>
      <c r="AHC733" s="188"/>
      <c r="AHD733" s="188"/>
      <c r="AHE733" s="188"/>
      <c r="AHF733" s="188"/>
      <c r="AHG733" s="188"/>
      <c r="AHH733" s="188"/>
      <c r="AHI733" s="188"/>
      <c r="AHJ733" s="188"/>
      <c r="AHK733" s="188"/>
      <c r="AHL733" s="188"/>
      <c r="AHM733" s="188"/>
      <c r="AHN733" s="188"/>
      <c r="AHO733" s="188"/>
      <c r="AHP733" s="188"/>
      <c r="AHQ733" s="188"/>
      <c r="AHR733" s="188"/>
      <c r="AHS733" s="188"/>
      <c r="AHT733" s="188"/>
      <c r="AHU733" s="188"/>
      <c r="AHV733" s="188"/>
      <c r="AHW733" s="188"/>
      <c r="AHX733" s="188"/>
      <c r="AHY733" s="188"/>
      <c r="AHZ733" s="188"/>
      <c r="AIA733" s="188"/>
      <c r="AIB733" s="188"/>
      <c r="AIC733" s="188"/>
      <c r="AID733" s="188"/>
      <c r="AIE733" s="188"/>
      <c r="AIF733" s="188"/>
      <c r="AIG733" s="188"/>
      <c r="AIH733" s="188"/>
      <c r="AII733" s="188"/>
      <c r="AIJ733" s="188"/>
      <c r="AIK733" s="188"/>
      <c r="AIL733" s="188"/>
      <c r="AIM733" s="188"/>
      <c r="AIN733" s="188"/>
      <c r="AIO733" s="188"/>
      <c r="AIP733" s="188"/>
      <c r="AIQ733" s="188"/>
      <c r="AIR733" s="188"/>
      <c r="AIS733" s="188"/>
      <c r="AIT733" s="188"/>
      <c r="AIU733" s="188"/>
      <c r="AIV733" s="188"/>
      <c r="AIW733" s="188"/>
      <c r="AIX733" s="188"/>
      <c r="AIY733" s="188"/>
      <c r="AIZ733" s="188"/>
      <c r="AJA733" s="188"/>
      <c r="AJB733" s="188"/>
      <c r="AJC733" s="188"/>
      <c r="AJD733" s="188"/>
      <c r="AJE733" s="188"/>
      <c r="AJF733" s="188"/>
      <c r="AJG733" s="188"/>
      <c r="AJH733" s="188"/>
      <c r="AJI733" s="188"/>
      <c r="AJJ733" s="188"/>
      <c r="AJK733" s="188"/>
      <c r="AJL733" s="188"/>
      <c r="AJM733" s="188"/>
      <c r="AJN733" s="188"/>
      <c r="AJO733" s="188"/>
      <c r="AJP733" s="188"/>
      <c r="AJQ733" s="188"/>
      <c r="AJR733" s="188"/>
      <c r="AJS733" s="188"/>
      <c r="AJT733" s="188"/>
      <c r="AJU733" s="188"/>
      <c r="AJV733" s="188"/>
      <c r="AJW733" s="188"/>
      <c r="AJX733" s="188"/>
      <c r="AJY733" s="188"/>
      <c r="AJZ733" s="188"/>
      <c r="AKA733" s="188"/>
      <c r="AKB733" s="188"/>
      <c r="AKC733" s="188"/>
      <c r="AKD733" s="188"/>
      <c r="AKE733" s="188"/>
      <c r="AKF733" s="188"/>
      <c r="AKG733" s="188"/>
      <c r="AKH733" s="188"/>
      <c r="AKI733" s="188"/>
      <c r="AKJ733" s="188"/>
      <c r="AKK733" s="188"/>
      <c r="AKL733" s="188"/>
      <c r="AKM733" s="188"/>
      <c r="AKN733" s="188"/>
      <c r="AKO733" s="188"/>
      <c r="AKP733" s="188"/>
      <c r="AKQ733" s="188"/>
      <c r="AKR733" s="188"/>
      <c r="AKS733" s="188"/>
      <c r="AKT733" s="188"/>
      <c r="AKU733" s="188"/>
      <c r="AKV733" s="188"/>
      <c r="AKW733" s="188"/>
      <c r="AKX733" s="188"/>
      <c r="AKY733" s="188"/>
      <c r="AKZ733" s="188"/>
      <c r="ALA733" s="188"/>
      <c r="ALB733" s="188"/>
      <c r="ALC733" s="188"/>
      <c r="ALD733" s="188"/>
      <c r="ALE733" s="188"/>
      <c r="ALF733" s="188"/>
      <c r="ALG733" s="188"/>
      <c r="ALH733" s="188"/>
      <c r="ALI733" s="188"/>
      <c r="ALJ733" s="188"/>
      <c r="ALK733" s="188"/>
      <c r="ALL733" s="188"/>
      <c r="ALM733" s="188"/>
      <c r="ALN733" s="188"/>
      <c r="ALO733" s="188"/>
      <c r="ALP733" s="188"/>
      <c r="ALQ733" s="188"/>
      <c r="ALR733" s="188"/>
      <c r="ALS733" s="188"/>
      <c r="ALT733" s="188"/>
      <c r="ALU733" s="188"/>
      <c r="ALV733" s="188"/>
      <c r="ALW733" s="188"/>
      <c r="ALX733" s="188"/>
      <c r="ALY733" s="188"/>
      <c r="ALZ733" s="188"/>
      <c r="AMA733" s="188"/>
      <c r="AMB733" s="188"/>
      <c r="AMC733" s="188"/>
      <c r="AMD733" s="188"/>
      <c r="AME733" s="188"/>
      <c r="AMF733" s="188"/>
      <c r="AMG733" s="188"/>
      <c r="AMH733" s="188"/>
      <c r="AMI733" s="188"/>
      <c r="AMJ733" s="188"/>
      <c r="AMK733" s="188"/>
      <c r="AML733" s="561"/>
    </row>
    <row r="734" spans="1:1026" s="155" customFormat="1" x14ac:dyDescent="0.25">
      <c r="A734" s="295" t="s">
        <v>12233</v>
      </c>
      <c r="B734" s="257">
        <v>734</v>
      </c>
      <c r="C734" s="295" t="s">
        <v>27616</v>
      </c>
      <c r="D734" s="411" t="s">
        <v>12232</v>
      </c>
      <c r="E734" s="295"/>
      <c r="F734" s="299"/>
      <c r="G734" s="299"/>
      <c r="H734" s="299"/>
      <c r="I734" s="489">
        <v>19.25</v>
      </c>
      <c r="J734" s="296">
        <v>2</v>
      </c>
      <c r="K734" s="296">
        <v>2</v>
      </c>
      <c r="L734" s="296"/>
      <c r="M734" s="296"/>
      <c r="N734" s="296"/>
      <c r="O734" s="296"/>
      <c r="P734" s="293">
        <v>335</v>
      </c>
      <c r="Q734" s="296"/>
      <c r="R734" s="296"/>
      <c r="S734" s="296"/>
      <c r="T734" s="296"/>
      <c r="U734" s="296"/>
      <c r="V734" s="296"/>
      <c r="W734" s="283">
        <f t="shared" si="323"/>
        <v>100</v>
      </c>
      <c r="X734" s="283">
        <f t="shared" si="324"/>
        <v>100</v>
      </c>
      <c r="Y734" s="283">
        <f t="shared" si="331"/>
        <v>20</v>
      </c>
      <c r="Z734" s="283">
        <f t="shared" si="325"/>
        <v>100</v>
      </c>
      <c r="AA734" s="283">
        <f t="shared" si="326"/>
        <v>100</v>
      </c>
      <c r="AB734" s="287">
        <f t="shared" si="327"/>
        <v>100</v>
      </c>
      <c r="AC734" s="287">
        <f t="shared" si="328"/>
        <v>100</v>
      </c>
      <c r="AD734" s="287">
        <f t="shared" si="329"/>
        <v>100</v>
      </c>
      <c r="AE734" s="284">
        <f t="shared" si="322"/>
        <v>100</v>
      </c>
      <c r="AF734" s="284">
        <f t="shared" si="321"/>
        <v>100</v>
      </c>
      <c r="AG734" s="268">
        <f t="shared" si="330"/>
        <v>10</v>
      </c>
      <c r="AH734" s="268">
        <f t="shared" si="319"/>
        <v>10</v>
      </c>
      <c r="AI734" s="268">
        <f t="shared" si="317"/>
        <v>100</v>
      </c>
      <c r="AJ734" s="268">
        <f t="shared" si="320"/>
        <v>100</v>
      </c>
      <c r="AK734" s="501">
        <v>1E-3</v>
      </c>
      <c r="AL734" s="299">
        <v>1</v>
      </c>
      <c r="AM734" s="299">
        <v>1</v>
      </c>
      <c r="AN734" s="499"/>
      <c r="AO734" s="296"/>
      <c r="AP734" s="296"/>
      <c r="AQ734" s="295"/>
      <c r="AR734" s="356" t="s">
        <v>27623</v>
      </c>
      <c r="AS734" s="356"/>
      <c r="AT734" s="295"/>
      <c r="AU734" s="295"/>
      <c r="AW734" s="150"/>
      <c r="AX734" s="150"/>
      <c r="AY734" s="150"/>
      <c r="AZ734" s="150"/>
      <c r="BA734" s="150"/>
      <c r="BB734" s="150"/>
      <c r="BC734" s="150"/>
      <c r="BD734" s="150"/>
      <c r="BE734" s="150"/>
      <c r="BF734" s="150"/>
      <c r="BG734" s="150"/>
      <c r="BH734" s="150"/>
      <c r="BI734" s="150"/>
      <c r="BJ734" s="150"/>
      <c r="BK734" s="150"/>
      <c r="BL734" s="150"/>
      <c r="BM734" s="150"/>
      <c r="BN734" s="150"/>
      <c r="BO734" s="150"/>
      <c r="BP734" s="150"/>
      <c r="BQ734" s="150"/>
      <c r="BR734" s="150"/>
      <c r="BS734" s="150"/>
      <c r="BT734" s="150"/>
      <c r="BU734" s="150"/>
      <c r="BV734" s="150"/>
      <c r="BW734" s="150"/>
      <c r="BX734" s="150"/>
      <c r="BY734" s="150"/>
      <c r="BZ734" s="150"/>
      <c r="CA734" s="150"/>
      <c r="CB734" s="150"/>
      <c r="CC734" s="150"/>
      <c r="CD734" s="150"/>
      <c r="CE734" s="150"/>
      <c r="CF734" s="150"/>
      <c r="CG734" s="150"/>
      <c r="CH734" s="150"/>
      <c r="CI734" s="150"/>
      <c r="CJ734" s="150"/>
      <c r="CK734" s="150"/>
      <c r="CL734" s="150"/>
      <c r="CM734" s="150"/>
      <c r="CN734" s="150"/>
      <c r="CO734" s="150"/>
      <c r="CP734" s="150"/>
      <c r="CQ734" s="150"/>
      <c r="CR734" s="150"/>
      <c r="CS734" s="150"/>
      <c r="CT734" s="150"/>
      <c r="CU734" s="150"/>
      <c r="CV734" s="150"/>
      <c r="CW734" s="150"/>
      <c r="CX734" s="150"/>
      <c r="CY734" s="150"/>
      <c r="CZ734" s="150"/>
      <c r="DA734" s="150"/>
      <c r="DB734" s="150"/>
      <c r="DC734" s="150"/>
      <c r="DD734" s="150"/>
      <c r="DE734" s="150"/>
      <c r="DF734" s="150"/>
      <c r="DG734" s="150"/>
      <c r="DH734" s="150"/>
      <c r="DI734" s="150"/>
      <c r="DJ734" s="150"/>
      <c r="DK734" s="150"/>
      <c r="DL734" s="150"/>
      <c r="DM734" s="150"/>
      <c r="DN734" s="150"/>
      <c r="DO734" s="150"/>
      <c r="DP734" s="150"/>
      <c r="DQ734" s="150"/>
      <c r="DR734" s="150"/>
      <c r="DS734" s="150"/>
      <c r="DT734" s="150"/>
      <c r="DU734" s="150"/>
      <c r="DV734" s="150"/>
      <c r="DW734" s="150"/>
      <c r="DX734" s="150"/>
      <c r="DY734" s="150"/>
      <c r="DZ734" s="150"/>
      <c r="EA734" s="150"/>
      <c r="EB734" s="150"/>
      <c r="EC734" s="150"/>
      <c r="ED734" s="150"/>
      <c r="EE734" s="150"/>
      <c r="EF734" s="150"/>
      <c r="EG734" s="150"/>
      <c r="EH734" s="150"/>
      <c r="EI734" s="150"/>
      <c r="EJ734" s="150"/>
      <c r="EK734" s="150"/>
      <c r="EL734" s="150"/>
      <c r="EM734" s="150"/>
      <c r="EN734" s="150"/>
      <c r="EO734" s="150"/>
      <c r="EP734" s="150"/>
      <c r="EQ734" s="150"/>
      <c r="ER734" s="150"/>
      <c r="ES734" s="150"/>
      <c r="ET734" s="150"/>
      <c r="EU734" s="150"/>
      <c r="EV734" s="150"/>
      <c r="EW734" s="150"/>
      <c r="EX734" s="150"/>
      <c r="EY734" s="150"/>
      <c r="EZ734" s="150"/>
      <c r="FA734" s="150"/>
      <c r="FB734" s="150"/>
      <c r="FC734" s="150"/>
      <c r="FD734" s="150"/>
      <c r="FE734" s="150"/>
      <c r="FF734" s="150"/>
      <c r="FG734" s="150"/>
      <c r="FH734" s="150"/>
      <c r="FI734" s="150"/>
      <c r="FJ734" s="150"/>
      <c r="FK734" s="150"/>
      <c r="FL734" s="150"/>
      <c r="FM734" s="150"/>
      <c r="FN734" s="150"/>
      <c r="FO734" s="150"/>
      <c r="FP734" s="150"/>
      <c r="FQ734" s="150"/>
      <c r="FR734" s="150"/>
      <c r="FS734" s="150"/>
      <c r="FT734" s="150"/>
      <c r="FU734" s="150"/>
      <c r="FV734" s="150"/>
      <c r="FW734" s="150"/>
      <c r="FX734" s="150"/>
      <c r="FY734" s="150"/>
      <c r="FZ734" s="150"/>
      <c r="GA734" s="150"/>
      <c r="GB734" s="150"/>
      <c r="GC734" s="150"/>
      <c r="GD734" s="150"/>
      <c r="GE734" s="150"/>
      <c r="GF734" s="150"/>
      <c r="GG734" s="150"/>
      <c r="GH734" s="150"/>
      <c r="GI734" s="150"/>
      <c r="GJ734" s="150"/>
      <c r="GK734" s="150"/>
      <c r="GL734" s="150"/>
      <c r="GM734" s="150"/>
      <c r="GN734" s="150"/>
      <c r="GO734" s="150"/>
      <c r="GP734" s="150"/>
      <c r="GQ734" s="150"/>
      <c r="GR734" s="150"/>
      <c r="GS734" s="150"/>
      <c r="GT734" s="150"/>
      <c r="GU734" s="150"/>
      <c r="GV734" s="150"/>
      <c r="GW734" s="150"/>
      <c r="GX734" s="150"/>
      <c r="GY734" s="150"/>
      <c r="GZ734" s="150"/>
      <c r="HA734" s="150"/>
      <c r="HB734" s="150"/>
      <c r="HC734" s="150"/>
      <c r="HD734" s="150"/>
      <c r="HE734" s="150"/>
      <c r="HF734" s="150"/>
      <c r="HG734" s="150"/>
      <c r="HH734" s="150"/>
      <c r="HI734" s="150"/>
      <c r="HJ734" s="150"/>
      <c r="HK734" s="150"/>
      <c r="HL734" s="150"/>
      <c r="HM734" s="150"/>
      <c r="HN734" s="150"/>
      <c r="HO734" s="150"/>
      <c r="HP734" s="150"/>
      <c r="HQ734" s="150"/>
      <c r="HR734" s="150"/>
      <c r="HS734" s="150"/>
      <c r="HT734" s="150"/>
      <c r="HU734" s="150"/>
      <c r="HV734" s="150"/>
      <c r="HW734" s="150"/>
      <c r="HX734" s="150"/>
      <c r="HY734" s="150"/>
      <c r="HZ734" s="150"/>
      <c r="IA734" s="150"/>
      <c r="IB734" s="150"/>
      <c r="IC734" s="150"/>
      <c r="ID734" s="150"/>
      <c r="IE734" s="150"/>
      <c r="IF734" s="150"/>
      <c r="IG734" s="150"/>
      <c r="IH734" s="150"/>
      <c r="II734" s="150"/>
      <c r="IJ734" s="150"/>
      <c r="IK734" s="150"/>
      <c r="IL734" s="150"/>
      <c r="IM734" s="150"/>
      <c r="IN734" s="150"/>
      <c r="IO734" s="150"/>
      <c r="IP734" s="150"/>
      <c r="IQ734" s="150"/>
      <c r="IR734" s="150"/>
      <c r="IS734" s="150"/>
      <c r="IT734" s="150"/>
      <c r="IU734" s="150"/>
      <c r="IV734" s="150"/>
      <c r="IW734" s="150"/>
      <c r="IX734" s="150"/>
      <c r="IY734" s="150"/>
      <c r="IZ734" s="150"/>
      <c r="JA734" s="150"/>
      <c r="JB734" s="150"/>
      <c r="JC734" s="150"/>
      <c r="JD734" s="150"/>
      <c r="JE734" s="150"/>
      <c r="JF734" s="150"/>
      <c r="JG734" s="150"/>
      <c r="JH734" s="150"/>
      <c r="JI734" s="150"/>
      <c r="JJ734" s="150"/>
      <c r="JK734" s="150"/>
      <c r="JL734" s="150"/>
      <c r="JM734" s="150"/>
      <c r="JN734" s="150"/>
      <c r="JO734" s="150"/>
      <c r="JP734" s="150"/>
      <c r="JQ734" s="150"/>
      <c r="JR734" s="150"/>
      <c r="JS734" s="150"/>
      <c r="JT734" s="150"/>
      <c r="JU734" s="150"/>
      <c r="JV734" s="150"/>
      <c r="JW734" s="150"/>
      <c r="JX734" s="150"/>
      <c r="JY734" s="150"/>
      <c r="JZ734" s="150"/>
      <c r="KA734" s="150"/>
      <c r="KB734" s="150"/>
      <c r="KC734" s="150"/>
      <c r="KD734" s="150"/>
      <c r="KE734" s="150"/>
      <c r="KF734" s="150"/>
      <c r="KG734" s="150"/>
      <c r="KH734" s="150"/>
      <c r="KI734" s="150"/>
      <c r="KJ734" s="150"/>
      <c r="KK734" s="150"/>
      <c r="KL734" s="150"/>
      <c r="KM734" s="150"/>
      <c r="KN734" s="150"/>
      <c r="KO734" s="150"/>
      <c r="KP734" s="150"/>
      <c r="KQ734" s="150"/>
      <c r="KR734" s="150"/>
      <c r="KS734" s="150"/>
      <c r="KT734" s="150"/>
      <c r="KU734" s="150"/>
      <c r="KV734" s="150"/>
      <c r="KW734" s="150"/>
      <c r="KX734" s="150"/>
      <c r="KY734" s="150"/>
      <c r="KZ734" s="150"/>
      <c r="LA734" s="150"/>
      <c r="LB734" s="150"/>
      <c r="LC734" s="150"/>
      <c r="LD734" s="150"/>
      <c r="LE734" s="150"/>
      <c r="LF734" s="150"/>
      <c r="LG734" s="150"/>
      <c r="LH734" s="150"/>
      <c r="LI734" s="150"/>
      <c r="LJ734" s="150"/>
      <c r="LK734" s="150"/>
      <c r="LL734" s="150"/>
      <c r="LM734" s="150"/>
      <c r="LN734" s="150"/>
      <c r="LO734" s="150"/>
      <c r="LP734" s="150"/>
      <c r="LQ734" s="150"/>
      <c r="LR734" s="150"/>
      <c r="LS734" s="150"/>
      <c r="LT734" s="150"/>
      <c r="LU734" s="150"/>
      <c r="LV734" s="150"/>
      <c r="LW734" s="150"/>
      <c r="LX734" s="150"/>
      <c r="LY734" s="150"/>
      <c r="LZ734" s="150"/>
      <c r="MA734" s="150"/>
      <c r="MB734" s="150"/>
      <c r="MC734" s="150"/>
      <c r="MD734" s="150"/>
      <c r="ME734" s="150"/>
      <c r="MF734" s="150"/>
      <c r="MG734" s="150"/>
      <c r="MH734" s="150"/>
      <c r="MI734" s="150"/>
      <c r="MJ734" s="150"/>
      <c r="MK734" s="150"/>
      <c r="ML734" s="150"/>
      <c r="MM734" s="150"/>
      <c r="MN734" s="150"/>
      <c r="MO734" s="150"/>
      <c r="MP734" s="150"/>
      <c r="MQ734" s="150"/>
      <c r="MR734" s="150"/>
      <c r="MS734" s="150"/>
      <c r="MT734" s="150"/>
      <c r="MU734" s="150"/>
      <c r="MV734" s="150"/>
      <c r="MW734" s="150"/>
      <c r="MX734" s="150"/>
      <c r="MY734" s="150"/>
      <c r="MZ734" s="150"/>
      <c r="NA734" s="150"/>
      <c r="NB734" s="150"/>
      <c r="NC734" s="150"/>
      <c r="ND734" s="150"/>
      <c r="NE734" s="150"/>
      <c r="NF734" s="150"/>
      <c r="NG734" s="150"/>
      <c r="NH734" s="150"/>
      <c r="NI734" s="150"/>
      <c r="NJ734" s="150"/>
      <c r="NK734" s="150"/>
      <c r="NL734" s="150"/>
      <c r="NM734" s="150"/>
      <c r="NN734" s="150"/>
      <c r="NO734" s="150"/>
      <c r="NP734" s="150"/>
      <c r="NQ734" s="150"/>
      <c r="NR734" s="150"/>
      <c r="NS734" s="150"/>
      <c r="NT734" s="150"/>
      <c r="NU734" s="150"/>
      <c r="NV734" s="150"/>
      <c r="NW734" s="150"/>
      <c r="NX734" s="150"/>
      <c r="NY734" s="150"/>
      <c r="NZ734" s="150"/>
      <c r="OA734" s="150"/>
      <c r="OB734" s="150"/>
      <c r="OC734" s="150"/>
      <c r="OD734" s="150"/>
      <c r="OE734" s="150"/>
      <c r="OF734" s="150"/>
      <c r="OG734" s="150"/>
      <c r="OH734" s="150"/>
      <c r="OI734" s="150"/>
      <c r="OJ734" s="150"/>
      <c r="OK734" s="150"/>
      <c r="OL734" s="150"/>
      <c r="OM734" s="150"/>
      <c r="ON734" s="150"/>
      <c r="OO734" s="150"/>
      <c r="OP734" s="150"/>
      <c r="OQ734" s="150"/>
      <c r="OR734" s="150"/>
      <c r="OS734" s="150"/>
      <c r="OT734" s="150"/>
      <c r="OU734" s="150"/>
      <c r="OV734" s="150"/>
      <c r="OW734" s="150"/>
      <c r="OX734" s="150"/>
      <c r="OY734" s="150"/>
      <c r="OZ734" s="150"/>
      <c r="PA734" s="150"/>
      <c r="PB734" s="150"/>
      <c r="PC734" s="150"/>
      <c r="PD734" s="150"/>
      <c r="PE734" s="150"/>
      <c r="PF734" s="150"/>
      <c r="PG734" s="150"/>
      <c r="PH734" s="150"/>
      <c r="PI734" s="150"/>
      <c r="PJ734" s="150"/>
      <c r="PK734" s="150"/>
      <c r="PL734" s="150"/>
      <c r="PM734" s="150"/>
      <c r="PN734" s="150"/>
      <c r="PO734" s="150"/>
      <c r="PP734" s="150"/>
      <c r="PQ734" s="150"/>
      <c r="PR734" s="150"/>
      <c r="PS734" s="150"/>
      <c r="PT734" s="150"/>
      <c r="PU734" s="150"/>
      <c r="PV734" s="150"/>
      <c r="PW734" s="150"/>
      <c r="PX734" s="150"/>
      <c r="PY734" s="150"/>
      <c r="PZ734" s="150"/>
      <c r="QA734" s="150"/>
      <c r="QB734" s="150"/>
      <c r="QC734" s="150"/>
      <c r="QD734" s="150"/>
      <c r="QE734" s="150"/>
      <c r="QF734" s="150"/>
      <c r="QG734" s="150"/>
      <c r="QH734" s="150"/>
      <c r="QI734" s="150"/>
      <c r="QJ734" s="150"/>
      <c r="QK734" s="150"/>
      <c r="QL734" s="150"/>
      <c r="QM734" s="150"/>
      <c r="QN734" s="150"/>
      <c r="QO734" s="150"/>
      <c r="QP734" s="150"/>
      <c r="QQ734" s="150"/>
      <c r="QR734" s="150"/>
      <c r="QS734" s="150"/>
      <c r="QT734" s="150"/>
      <c r="QU734" s="150"/>
      <c r="QV734" s="150"/>
      <c r="QW734" s="150"/>
      <c r="QX734" s="150"/>
      <c r="QY734" s="150"/>
      <c r="QZ734" s="150"/>
      <c r="RA734" s="150"/>
      <c r="RB734" s="150"/>
      <c r="RC734" s="150"/>
      <c r="RD734" s="150"/>
      <c r="RE734" s="150"/>
      <c r="RF734" s="150"/>
      <c r="RG734" s="150"/>
      <c r="RH734" s="150"/>
      <c r="RI734" s="150"/>
      <c r="RJ734" s="150"/>
      <c r="RK734" s="150"/>
      <c r="RL734" s="150"/>
      <c r="RM734" s="150"/>
      <c r="RN734" s="150"/>
      <c r="RO734" s="150"/>
      <c r="RP734" s="150"/>
      <c r="RQ734" s="150"/>
      <c r="RR734" s="150"/>
      <c r="RS734" s="150"/>
      <c r="RT734" s="150"/>
      <c r="RU734" s="150"/>
      <c r="RV734" s="150"/>
      <c r="RW734" s="150"/>
      <c r="RX734" s="150"/>
      <c r="RY734" s="150"/>
      <c r="RZ734" s="150"/>
      <c r="SA734" s="150"/>
      <c r="SB734" s="150"/>
      <c r="SC734" s="150"/>
      <c r="SD734" s="150"/>
      <c r="SE734" s="150"/>
      <c r="SF734" s="150"/>
      <c r="SG734" s="150"/>
      <c r="SH734" s="150"/>
      <c r="SI734" s="150"/>
      <c r="SJ734" s="150"/>
      <c r="SK734" s="150"/>
      <c r="SL734" s="150"/>
      <c r="SM734" s="150"/>
      <c r="SN734" s="150"/>
      <c r="SO734" s="150"/>
      <c r="SP734" s="150"/>
      <c r="SQ734" s="150"/>
      <c r="SR734" s="150"/>
      <c r="SS734" s="150"/>
      <c r="ST734" s="150"/>
      <c r="SU734" s="150"/>
      <c r="SV734" s="150"/>
      <c r="SW734" s="150"/>
      <c r="SX734" s="150"/>
      <c r="SY734" s="150"/>
      <c r="SZ734" s="150"/>
      <c r="TA734" s="150"/>
      <c r="TB734" s="150"/>
      <c r="TC734" s="150"/>
      <c r="TD734" s="150"/>
      <c r="TE734" s="150"/>
      <c r="TF734" s="150"/>
      <c r="TG734" s="150"/>
      <c r="TH734" s="150"/>
      <c r="TI734" s="150"/>
      <c r="TJ734" s="150"/>
      <c r="TK734" s="150"/>
      <c r="TL734" s="150"/>
      <c r="TM734" s="150"/>
      <c r="TN734" s="150"/>
      <c r="TO734" s="150"/>
      <c r="TP734" s="150"/>
      <c r="TQ734" s="150"/>
      <c r="TR734" s="150"/>
      <c r="TS734" s="150"/>
      <c r="TT734" s="150"/>
      <c r="TU734" s="150"/>
      <c r="TV734" s="150"/>
      <c r="TW734" s="150"/>
      <c r="TX734" s="150"/>
      <c r="TY734" s="150"/>
      <c r="TZ734" s="150"/>
      <c r="UA734" s="150"/>
      <c r="UB734" s="150"/>
      <c r="UC734" s="150"/>
      <c r="UD734" s="150"/>
      <c r="UE734" s="150"/>
      <c r="UF734" s="150"/>
      <c r="UG734" s="150"/>
      <c r="UH734" s="150"/>
      <c r="UI734" s="150"/>
      <c r="UJ734" s="150"/>
      <c r="UK734" s="150"/>
      <c r="UL734" s="150"/>
      <c r="UM734" s="150"/>
      <c r="UN734" s="150"/>
      <c r="UO734" s="150"/>
      <c r="UP734" s="150"/>
      <c r="UQ734" s="150"/>
      <c r="UR734" s="150"/>
      <c r="US734" s="150"/>
      <c r="UT734" s="150"/>
      <c r="UU734" s="150"/>
      <c r="UV734" s="150"/>
      <c r="UW734" s="150"/>
      <c r="UX734" s="150"/>
      <c r="UY734" s="150"/>
      <c r="UZ734" s="150"/>
      <c r="VA734" s="150"/>
      <c r="VB734" s="150"/>
      <c r="VC734" s="150"/>
      <c r="VD734" s="150"/>
      <c r="VE734" s="150"/>
      <c r="VF734" s="150"/>
      <c r="VG734" s="150"/>
      <c r="VH734" s="150"/>
      <c r="VI734" s="150"/>
      <c r="VJ734" s="150"/>
      <c r="VK734" s="150"/>
      <c r="VL734" s="150"/>
      <c r="VM734" s="150"/>
      <c r="VN734" s="150"/>
      <c r="VO734" s="150"/>
      <c r="VP734" s="150"/>
      <c r="VQ734" s="150"/>
      <c r="VR734" s="150"/>
      <c r="VS734" s="150"/>
      <c r="VT734" s="150"/>
      <c r="VU734" s="150"/>
      <c r="VV734" s="150"/>
      <c r="VW734" s="150"/>
      <c r="VX734" s="150"/>
      <c r="VY734" s="150"/>
      <c r="VZ734" s="150"/>
      <c r="WA734" s="150"/>
      <c r="WB734" s="150"/>
      <c r="WC734" s="150"/>
      <c r="WD734" s="150"/>
      <c r="WE734" s="150"/>
      <c r="WF734" s="150"/>
      <c r="WG734" s="150"/>
      <c r="WH734" s="150"/>
      <c r="WI734" s="150"/>
      <c r="WJ734" s="150"/>
      <c r="WK734" s="150"/>
      <c r="WL734" s="150"/>
      <c r="WM734" s="150"/>
      <c r="WN734" s="150"/>
      <c r="WO734" s="150"/>
      <c r="WP734" s="150"/>
      <c r="WQ734" s="150"/>
      <c r="WR734" s="150"/>
      <c r="WS734" s="150"/>
      <c r="WT734" s="150"/>
      <c r="WU734" s="150"/>
      <c r="WV734" s="150"/>
      <c r="WW734" s="150"/>
      <c r="WX734" s="150"/>
      <c r="WY734" s="150"/>
      <c r="WZ734" s="150"/>
      <c r="XA734" s="150"/>
      <c r="XB734" s="150"/>
      <c r="XC734" s="150"/>
      <c r="XD734" s="150"/>
      <c r="XE734" s="150"/>
      <c r="XF734" s="150"/>
      <c r="XG734" s="150"/>
      <c r="XH734" s="150"/>
      <c r="XI734" s="150"/>
      <c r="XJ734" s="150"/>
      <c r="XK734" s="150"/>
      <c r="XL734" s="150"/>
      <c r="XM734" s="150"/>
      <c r="XN734" s="150"/>
      <c r="XO734" s="150"/>
      <c r="XP734" s="150"/>
      <c r="XQ734" s="150"/>
      <c r="XR734" s="150"/>
      <c r="XS734" s="150"/>
      <c r="XT734" s="150"/>
      <c r="XU734" s="150"/>
      <c r="XV734" s="150"/>
      <c r="XW734" s="150"/>
      <c r="XX734" s="150"/>
      <c r="XY734" s="150"/>
      <c r="XZ734" s="150"/>
      <c r="YA734" s="150"/>
      <c r="YB734" s="150"/>
      <c r="YC734" s="150"/>
      <c r="YD734" s="150"/>
      <c r="YE734" s="150"/>
      <c r="YF734" s="150"/>
      <c r="YG734" s="150"/>
      <c r="YH734" s="150"/>
      <c r="YI734" s="150"/>
      <c r="YJ734" s="150"/>
      <c r="YK734" s="150"/>
      <c r="YL734" s="150"/>
      <c r="YM734" s="150"/>
      <c r="YN734" s="150"/>
      <c r="YO734" s="150"/>
      <c r="YP734" s="150"/>
      <c r="YQ734" s="150"/>
      <c r="YR734" s="150"/>
      <c r="YS734" s="150"/>
      <c r="YT734" s="150"/>
      <c r="YU734" s="150"/>
      <c r="YV734" s="150"/>
      <c r="YW734" s="150"/>
      <c r="YX734" s="150"/>
      <c r="YY734" s="150"/>
      <c r="YZ734" s="150"/>
      <c r="ZA734" s="150"/>
      <c r="ZB734" s="150"/>
      <c r="ZC734" s="150"/>
      <c r="ZD734" s="150"/>
      <c r="ZE734" s="150"/>
      <c r="ZF734" s="150"/>
      <c r="ZG734" s="150"/>
      <c r="ZH734" s="150"/>
      <c r="ZI734" s="150"/>
      <c r="ZJ734" s="150"/>
      <c r="ZK734" s="150"/>
      <c r="ZL734" s="150"/>
      <c r="ZM734" s="150"/>
      <c r="ZN734" s="150"/>
      <c r="ZO734" s="150"/>
      <c r="ZP734" s="150"/>
      <c r="ZQ734" s="150"/>
      <c r="ZR734" s="150"/>
      <c r="ZS734" s="150"/>
      <c r="ZT734" s="150"/>
      <c r="ZU734" s="150"/>
      <c r="ZV734" s="150"/>
      <c r="ZW734" s="150"/>
      <c r="ZX734" s="150"/>
      <c r="ZY734" s="150"/>
      <c r="ZZ734" s="150"/>
      <c r="AAA734" s="150"/>
      <c r="AAB734" s="150"/>
      <c r="AAC734" s="150"/>
      <c r="AAD734" s="150"/>
      <c r="AAE734" s="150"/>
      <c r="AAF734" s="150"/>
      <c r="AAG734" s="150"/>
      <c r="AAH734" s="150"/>
      <c r="AAI734" s="150"/>
      <c r="AAJ734" s="150"/>
      <c r="AAK734" s="150"/>
      <c r="AAL734" s="150"/>
      <c r="AAM734" s="150"/>
      <c r="AAN734" s="150"/>
      <c r="AAO734" s="150"/>
      <c r="AAP734" s="150"/>
      <c r="AAQ734" s="150"/>
      <c r="AAR734" s="150"/>
      <c r="AAS734" s="150"/>
      <c r="AAT734" s="150"/>
      <c r="AAU734" s="150"/>
      <c r="AAV734" s="150"/>
      <c r="AAW734" s="150"/>
      <c r="AAX734" s="150"/>
      <c r="AAY734" s="150"/>
      <c r="AAZ734" s="150"/>
      <c r="ABA734" s="150"/>
      <c r="ABB734" s="150"/>
      <c r="ABC734" s="150"/>
      <c r="ABD734" s="150"/>
      <c r="ABE734" s="150"/>
      <c r="ABF734" s="150"/>
      <c r="ABG734" s="150"/>
      <c r="ABH734" s="150"/>
      <c r="ABI734" s="150"/>
      <c r="ABJ734" s="150"/>
      <c r="ABK734" s="150"/>
      <c r="ABL734" s="150"/>
      <c r="ABM734" s="150"/>
      <c r="ABN734" s="150"/>
      <c r="ABO734" s="150"/>
      <c r="ABP734" s="150"/>
      <c r="ABQ734" s="150"/>
      <c r="ABR734" s="150"/>
      <c r="ABS734" s="150"/>
      <c r="ABT734" s="150"/>
      <c r="ABU734" s="150"/>
      <c r="ABV734" s="150"/>
      <c r="ABW734" s="150"/>
      <c r="ABX734" s="150"/>
      <c r="ABY734" s="150"/>
      <c r="ABZ734" s="150"/>
      <c r="ACA734" s="150"/>
      <c r="ACB734" s="150"/>
      <c r="ACC734" s="150"/>
      <c r="ACD734" s="150"/>
      <c r="ACE734" s="150"/>
      <c r="ACF734" s="150"/>
      <c r="ACG734" s="150"/>
      <c r="ACH734" s="150"/>
      <c r="ACI734" s="150"/>
      <c r="ACJ734" s="150"/>
      <c r="ACK734" s="150"/>
      <c r="ACL734" s="150"/>
      <c r="ACM734" s="150"/>
      <c r="ACN734" s="150"/>
      <c r="ACO734" s="150"/>
      <c r="ACP734" s="150"/>
      <c r="ACQ734" s="150"/>
      <c r="ACR734" s="150"/>
      <c r="ACS734" s="150"/>
      <c r="ACT734" s="150"/>
      <c r="ACU734" s="150"/>
      <c r="ACV734" s="150"/>
      <c r="ACW734" s="150"/>
      <c r="ACX734" s="150"/>
      <c r="ACY734" s="150"/>
      <c r="ACZ734" s="150"/>
      <c r="ADA734" s="150"/>
      <c r="ADB734" s="150"/>
      <c r="ADC734" s="150"/>
      <c r="ADD734" s="150"/>
      <c r="ADE734" s="150"/>
      <c r="ADF734" s="150"/>
      <c r="ADG734" s="150"/>
      <c r="ADH734" s="150"/>
      <c r="ADI734" s="150"/>
      <c r="ADJ734" s="150"/>
      <c r="ADK734" s="150"/>
      <c r="ADL734" s="150"/>
      <c r="ADM734" s="150"/>
      <c r="ADN734" s="150"/>
      <c r="ADO734" s="150"/>
      <c r="ADP734" s="150"/>
      <c r="ADQ734" s="150"/>
      <c r="ADR734" s="150"/>
      <c r="ADS734" s="150"/>
      <c r="ADT734" s="150"/>
      <c r="ADU734" s="150"/>
      <c r="ADV734" s="150"/>
      <c r="ADW734" s="150"/>
      <c r="ADX734" s="150"/>
      <c r="ADY734" s="150"/>
      <c r="ADZ734" s="150"/>
      <c r="AEA734" s="150"/>
      <c r="AEB734" s="150"/>
      <c r="AEC734" s="150"/>
      <c r="AED734" s="150"/>
      <c r="AEE734" s="150"/>
      <c r="AEF734" s="150"/>
      <c r="AEG734" s="150"/>
      <c r="AEH734" s="150"/>
      <c r="AEI734" s="150"/>
      <c r="AEJ734" s="150"/>
      <c r="AEK734" s="150"/>
      <c r="AEL734" s="150"/>
      <c r="AEM734" s="150"/>
      <c r="AEN734" s="150"/>
      <c r="AEO734" s="150"/>
      <c r="AEP734" s="150"/>
      <c r="AEQ734" s="150"/>
      <c r="AER734" s="150"/>
      <c r="AES734" s="150"/>
      <c r="AET734" s="150"/>
      <c r="AEU734" s="150"/>
      <c r="AEV734" s="150"/>
      <c r="AEW734" s="150"/>
      <c r="AEX734" s="150"/>
      <c r="AEY734" s="150"/>
      <c r="AEZ734" s="150"/>
      <c r="AFA734" s="150"/>
      <c r="AFB734" s="150"/>
      <c r="AFC734" s="150"/>
      <c r="AFD734" s="150"/>
      <c r="AFE734" s="150"/>
      <c r="AFF734" s="150"/>
      <c r="AFG734" s="150"/>
      <c r="AFH734" s="150"/>
      <c r="AFI734" s="150"/>
      <c r="AFJ734" s="150"/>
      <c r="AFK734" s="150"/>
      <c r="AFL734" s="150"/>
      <c r="AFM734" s="150"/>
      <c r="AFN734" s="150"/>
      <c r="AFO734" s="150"/>
      <c r="AFP734" s="150"/>
      <c r="AFQ734" s="150"/>
      <c r="AFR734" s="150"/>
      <c r="AFS734" s="150"/>
      <c r="AFT734" s="150"/>
      <c r="AFU734" s="150"/>
      <c r="AFV734" s="150"/>
      <c r="AFW734" s="150"/>
      <c r="AFX734" s="150"/>
      <c r="AFY734" s="150"/>
      <c r="AFZ734" s="150"/>
      <c r="AGA734" s="150"/>
      <c r="AGB734" s="150"/>
      <c r="AGC734" s="150"/>
      <c r="AGD734" s="150"/>
      <c r="AGE734" s="150"/>
      <c r="AGF734" s="150"/>
      <c r="AGG734" s="150"/>
      <c r="AGH734" s="150"/>
      <c r="AGI734" s="150"/>
      <c r="AGJ734" s="150"/>
      <c r="AGK734" s="150"/>
      <c r="AGL734" s="150"/>
      <c r="AGM734" s="150"/>
      <c r="AGN734" s="150"/>
      <c r="AGO734" s="150"/>
      <c r="AGP734" s="150"/>
      <c r="AGQ734" s="150"/>
      <c r="AGR734" s="150"/>
      <c r="AGS734" s="150"/>
      <c r="AGT734" s="150"/>
      <c r="AGU734" s="150"/>
      <c r="AGV734" s="150"/>
      <c r="AGW734" s="150"/>
      <c r="AGX734" s="150"/>
      <c r="AGY734" s="150"/>
      <c r="AGZ734" s="150"/>
      <c r="AHA734" s="150"/>
      <c r="AHB734" s="150"/>
      <c r="AHC734" s="150"/>
      <c r="AHD734" s="150"/>
      <c r="AHE734" s="150"/>
      <c r="AHF734" s="150"/>
      <c r="AHG734" s="150"/>
      <c r="AHH734" s="150"/>
      <c r="AHI734" s="150"/>
      <c r="AHJ734" s="150"/>
      <c r="AHK734" s="150"/>
      <c r="AHL734" s="150"/>
      <c r="AHM734" s="150"/>
      <c r="AHN734" s="150"/>
      <c r="AHO734" s="150"/>
      <c r="AHP734" s="150"/>
      <c r="AHQ734" s="150"/>
      <c r="AHR734" s="150"/>
      <c r="AHS734" s="150"/>
      <c r="AHT734" s="150"/>
      <c r="AHU734" s="150"/>
      <c r="AHV734" s="150"/>
      <c r="AHW734" s="150"/>
      <c r="AHX734" s="150"/>
      <c r="AHY734" s="150"/>
      <c r="AHZ734" s="150"/>
      <c r="AIA734" s="150"/>
      <c r="AIB734" s="150"/>
      <c r="AIC734" s="150"/>
      <c r="AID734" s="150"/>
      <c r="AIE734" s="150"/>
      <c r="AIF734" s="150"/>
      <c r="AIG734" s="150"/>
      <c r="AIH734" s="150"/>
      <c r="AII734" s="150"/>
      <c r="AIJ734" s="150"/>
      <c r="AIK734" s="150"/>
      <c r="AIL734" s="150"/>
      <c r="AIM734" s="150"/>
      <c r="AIN734" s="150"/>
      <c r="AIO734" s="150"/>
      <c r="AIP734" s="150"/>
      <c r="AIQ734" s="150"/>
      <c r="AIR734" s="150"/>
      <c r="AIS734" s="150"/>
      <c r="AIT734" s="150"/>
      <c r="AIU734" s="150"/>
      <c r="AIV734" s="150"/>
      <c r="AIW734" s="150"/>
      <c r="AIX734" s="150"/>
      <c r="AIY734" s="150"/>
      <c r="AIZ734" s="150"/>
      <c r="AJA734" s="150"/>
      <c r="AJB734" s="150"/>
      <c r="AJC734" s="150"/>
      <c r="AJD734" s="150"/>
      <c r="AJE734" s="150"/>
      <c r="AJF734" s="150"/>
      <c r="AJG734" s="150"/>
      <c r="AJH734" s="150"/>
      <c r="AJI734" s="150"/>
      <c r="AJJ734" s="150"/>
      <c r="AJK734" s="150"/>
      <c r="AJL734" s="150"/>
      <c r="AJM734" s="150"/>
      <c r="AJN734" s="150"/>
      <c r="AJO734" s="150"/>
      <c r="AJP734" s="150"/>
      <c r="AJQ734" s="150"/>
      <c r="AJR734" s="150"/>
      <c r="AJS734" s="150"/>
      <c r="AJT734" s="150"/>
      <c r="AJU734" s="150"/>
      <c r="AJV734" s="150"/>
      <c r="AJW734" s="150"/>
      <c r="AJX734" s="150"/>
      <c r="AJY734" s="150"/>
      <c r="AJZ734" s="150"/>
      <c r="AKA734" s="150"/>
      <c r="AKB734" s="150"/>
      <c r="AKC734" s="150"/>
      <c r="AKD734" s="150"/>
      <c r="AKE734" s="150"/>
      <c r="AKF734" s="150"/>
      <c r="AKG734" s="150"/>
      <c r="AKH734" s="150"/>
      <c r="AKI734" s="150"/>
      <c r="AKJ734" s="150"/>
      <c r="AKK734" s="150"/>
      <c r="AKL734" s="150"/>
      <c r="AKM734" s="150"/>
      <c r="AKN734" s="150"/>
      <c r="AKO734" s="150"/>
      <c r="AKP734" s="150"/>
      <c r="AKQ734" s="150"/>
      <c r="AKR734" s="150"/>
      <c r="AKS734" s="150"/>
      <c r="AKT734" s="150"/>
      <c r="AKU734" s="150"/>
      <c r="AKV734" s="150"/>
      <c r="AKW734" s="150"/>
      <c r="AKX734" s="150"/>
      <c r="AKY734" s="150"/>
      <c r="AKZ734" s="150"/>
      <c r="ALA734" s="150"/>
      <c r="ALB734" s="150"/>
      <c r="ALC734" s="150"/>
      <c r="ALD734" s="150"/>
      <c r="ALE734" s="150"/>
      <c r="ALF734" s="150"/>
      <c r="ALG734" s="150"/>
      <c r="ALH734" s="150"/>
      <c r="ALI734" s="150"/>
      <c r="ALJ734" s="150"/>
      <c r="ALK734" s="150"/>
      <c r="ALL734" s="150"/>
      <c r="ALM734" s="150"/>
      <c r="ALN734" s="150"/>
      <c r="ALO734" s="150"/>
      <c r="ALP734" s="150"/>
      <c r="ALQ734" s="150"/>
      <c r="ALR734" s="150"/>
      <c r="ALS734" s="150"/>
      <c r="ALT734" s="150"/>
      <c r="ALU734" s="150"/>
      <c r="ALV734" s="150"/>
      <c r="ALW734" s="150"/>
      <c r="ALX734" s="150"/>
      <c r="ALY734" s="150"/>
      <c r="ALZ734" s="150"/>
      <c r="AMA734" s="150"/>
      <c r="AMB734" s="150"/>
      <c r="AMC734" s="150"/>
      <c r="AMD734" s="150"/>
      <c r="AME734" s="150"/>
      <c r="AMF734" s="150"/>
      <c r="AMG734" s="150"/>
      <c r="AMH734" s="150"/>
      <c r="AMI734" s="150"/>
      <c r="AMJ734" s="150"/>
      <c r="AMK734" s="150"/>
      <c r="AML734" s="559"/>
    </row>
    <row r="735" spans="1:1026" x14ac:dyDescent="0.25">
      <c r="A735" s="258" t="s">
        <v>19161</v>
      </c>
      <c r="B735" s="257">
        <v>735</v>
      </c>
      <c r="C735" s="258" t="s">
        <v>27617</v>
      </c>
      <c r="D735" s="411" t="s">
        <v>19160</v>
      </c>
      <c r="E735" s="277"/>
      <c r="F735" s="278">
        <v>4</v>
      </c>
      <c r="G735" s="280">
        <v>3</v>
      </c>
      <c r="H735" s="280">
        <v>3</v>
      </c>
      <c r="I735" s="489" t="s">
        <v>750</v>
      </c>
      <c r="J735" s="278" t="s">
        <v>748</v>
      </c>
      <c r="K735" s="278">
        <v>1</v>
      </c>
      <c r="L735" s="278">
        <v>1</v>
      </c>
      <c r="M735" s="278"/>
      <c r="N735" s="278"/>
      <c r="O735" s="278"/>
      <c r="P735" s="278"/>
      <c r="Q735" s="278"/>
      <c r="R735" s="278"/>
      <c r="S735" s="278"/>
      <c r="T735" s="278"/>
      <c r="U735" s="278"/>
      <c r="V735" s="278"/>
      <c r="W735" s="283">
        <f t="shared" si="323"/>
        <v>100</v>
      </c>
      <c r="X735" s="283">
        <f t="shared" si="324"/>
        <v>100</v>
      </c>
      <c r="Y735" s="283">
        <f t="shared" si="331"/>
        <v>100</v>
      </c>
      <c r="Z735" s="283">
        <f t="shared" si="325"/>
        <v>100</v>
      </c>
      <c r="AA735" s="283">
        <f t="shared" si="326"/>
        <v>100</v>
      </c>
      <c r="AB735" s="287">
        <f t="shared" si="327"/>
        <v>100</v>
      </c>
      <c r="AC735" s="287">
        <f t="shared" si="328"/>
        <v>100</v>
      </c>
      <c r="AD735" s="287">
        <f t="shared" si="329"/>
        <v>100</v>
      </c>
      <c r="AE735" s="358">
        <v>0.05</v>
      </c>
      <c r="AF735" s="284">
        <f t="shared" si="321"/>
        <v>100</v>
      </c>
      <c r="AG735" s="268">
        <f t="shared" si="330"/>
        <v>1</v>
      </c>
      <c r="AH735" s="268">
        <f t="shared" si="319"/>
        <v>1</v>
      </c>
      <c r="AI735" s="268">
        <f t="shared" si="317"/>
        <v>3</v>
      </c>
      <c r="AJ735" s="268">
        <f t="shared" si="320"/>
        <v>5</v>
      </c>
      <c r="AK735" s="501">
        <v>2.2000000000000001E-3</v>
      </c>
      <c r="AL735" s="277">
        <v>1</v>
      </c>
      <c r="AM735" s="277">
        <v>1</v>
      </c>
      <c r="AN735" s="490"/>
      <c r="AO735" s="277">
        <v>1</v>
      </c>
      <c r="AP735" s="277">
        <v>1</v>
      </c>
      <c r="AQ735" s="277"/>
      <c r="AR735" s="356" t="s">
        <v>756</v>
      </c>
      <c r="AS735" s="356"/>
      <c r="AT735" s="277"/>
      <c r="AU735" s="277"/>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c r="DV735" s="188"/>
      <c r="DW735" s="188"/>
      <c r="DX735" s="188"/>
      <c r="DY735" s="188"/>
      <c r="DZ735" s="188"/>
      <c r="EA735" s="188"/>
      <c r="EB735" s="188"/>
      <c r="EC735" s="188"/>
      <c r="ED735" s="188"/>
      <c r="EE735" s="188"/>
      <c r="EF735" s="188"/>
      <c r="EG735" s="188"/>
      <c r="EH735" s="188"/>
      <c r="EI735" s="188"/>
      <c r="EJ735" s="188"/>
      <c r="EK735" s="188"/>
      <c r="EL735" s="188"/>
      <c r="EM735" s="188"/>
      <c r="EN735" s="188"/>
      <c r="EO735" s="188"/>
      <c r="EP735" s="188"/>
      <c r="EQ735" s="188"/>
      <c r="ER735" s="188"/>
      <c r="ES735" s="188"/>
      <c r="ET735" s="188"/>
      <c r="EU735" s="188"/>
      <c r="EV735" s="188"/>
      <c r="EW735" s="188"/>
      <c r="EX735" s="188"/>
      <c r="EY735" s="188"/>
      <c r="EZ735" s="188"/>
      <c r="FA735" s="188"/>
      <c r="FB735" s="188"/>
      <c r="FC735" s="188"/>
      <c r="FD735" s="188"/>
      <c r="FE735" s="188"/>
      <c r="FF735" s="188"/>
      <c r="FG735" s="188"/>
      <c r="FH735" s="188"/>
      <c r="FI735" s="188"/>
      <c r="FJ735" s="188"/>
      <c r="FK735" s="188"/>
      <c r="FL735" s="188"/>
      <c r="FM735" s="188"/>
      <c r="FN735" s="188"/>
      <c r="FO735" s="188"/>
      <c r="FP735" s="188"/>
      <c r="FQ735" s="188"/>
      <c r="FR735" s="188"/>
      <c r="FS735" s="188"/>
      <c r="FT735" s="188"/>
      <c r="FU735" s="188"/>
      <c r="FV735" s="188"/>
      <c r="FW735" s="188"/>
      <c r="FX735" s="188"/>
      <c r="FY735" s="188"/>
      <c r="FZ735" s="188"/>
      <c r="GA735" s="188"/>
      <c r="GB735" s="188"/>
      <c r="GC735" s="188"/>
      <c r="GD735" s="188"/>
      <c r="GE735" s="188"/>
      <c r="GF735" s="188"/>
      <c r="GG735" s="188"/>
      <c r="GH735" s="188"/>
      <c r="GI735" s="188"/>
      <c r="GJ735" s="188"/>
      <c r="GK735" s="188"/>
      <c r="GL735" s="188"/>
      <c r="GM735" s="188"/>
      <c r="GN735" s="188"/>
      <c r="GO735" s="188"/>
      <c r="GP735" s="188"/>
      <c r="GQ735" s="188"/>
      <c r="GR735" s="188"/>
      <c r="GS735" s="188"/>
      <c r="GT735" s="188"/>
      <c r="GU735" s="188"/>
      <c r="GV735" s="188"/>
      <c r="GW735" s="188"/>
      <c r="GX735" s="188"/>
      <c r="GY735" s="188"/>
      <c r="GZ735" s="188"/>
      <c r="HA735" s="188"/>
      <c r="HB735" s="188"/>
      <c r="HC735" s="188"/>
      <c r="HD735" s="188"/>
      <c r="HE735" s="188"/>
      <c r="HF735" s="188"/>
      <c r="HG735" s="188"/>
      <c r="HH735" s="188"/>
      <c r="HI735" s="188"/>
      <c r="HJ735" s="188"/>
      <c r="HK735" s="188"/>
      <c r="HL735" s="188"/>
      <c r="HM735" s="188"/>
      <c r="HN735" s="188"/>
      <c r="HO735" s="188"/>
      <c r="HP735" s="188"/>
      <c r="HQ735" s="188"/>
      <c r="HR735" s="188"/>
      <c r="HS735" s="188"/>
      <c r="HT735" s="188"/>
      <c r="HU735" s="188"/>
      <c r="HV735" s="188"/>
      <c r="HW735" s="188"/>
      <c r="HX735" s="188"/>
      <c r="HY735" s="188"/>
      <c r="HZ735" s="188"/>
      <c r="IA735" s="188"/>
      <c r="IB735" s="188"/>
      <c r="IC735" s="188"/>
      <c r="ID735" s="188"/>
      <c r="IE735" s="188"/>
      <c r="IF735" s="188"/>
      <c r="IG735" s="188"/>
      <c r="IH735" s="188"/>
      <c r="II735" s="188"/>
      <c r="IJ735" s="188"/>
      <c r="IK735" s="188"/>
      <c r="IL735" s="188"/>
      <c r="IM735" s="188"/>
      <c r="IN735" s="188"/>
      <c r="IO735" s="188"/>
      <c r="IP735" s="188"/>
      <c r="IQ735" s="188"/>
      <c r="IR735" s="188"/>
      <c r="IS735" s="188"/>
      <c r="IT735" s="188"/>
      <c r="IU735" s="188"/>
      <c r="IV735" s="188"/>
      <c r="IW735" s="188"/>
      <c r="IX735" s="188"/>
      <c r="IY735" s="188"/>
      <c r="IZ735" s="188"/>
      <c r="JA735" s="188"/>
      <c r="JB735" s="188"/>
      <c r="JC735" s="188"/>
      <c r="JD735" s="188"/>
      <c r="JE735" s="188"/>
      <c r="JF735" s="188"/>
      <c r="JG735" s="188"/>
      <c r="JH735" s="188"/>
      <c r="JI735" s="188"/>
      <c r="JJ735" s="188"/>
      <c r="JK735" s="188"/>
      <c r="JL735" s="188"/>
      <c r="JM735" s="188"/>
      <c r="JN735" s="188"/>
      <c r="JO735" s="188"/>
      <c r="JP735" s="188"/>
      <c r="JQ735" s="188"/>
      <c r="JR735" s="188"/>
      <c r="JS735" s="188"/>
      <c r="JT735" s="188"/>
      <c r="JU735" s="188"/>
      <c r="JV735" s="188"/>
      <c r="JW735" s="188"/>
      <c r="JX735" s="188"/>
      <c r="JY735" s="188"/>
      <c r="JZ735" s="188"/>
      <c r="KA735" s="188"/>
      <c r="KB735" s="188"/>
      <c r="KC735" s="188"/>
      <c r="KD735" s="188"/>
      <c r="KE735" s="188"/>
      <c r="KF735" s="188"/>
      <c r="KG735" s="188"/>
      <c r="KH735" s="188"/>
      <c r="KI735" s="188"/>
      <c r="KJ735" s="188"/>
      <c r="KK735" s="188"/>
      <c r="KL735" s="188"/>
      <c r="KM735" s="188"/>
      <c r="KN735" s="188"/>
      <c r="KO735" s="188"/>
      <c r="KP735" s="188"/>
      <c r="KQ735" s="188"/>
      <c r="KR735" s="188"/>
      <c r="KS735" s="188"/>
      <c r="KT735" s="188"/>
      <c r="KU735" s="188"/>
      <c r="KV735" s="188"/>
      <c r="KW735" s="188"/>
      <c r="KX735" s="188"/>
      <c r="KY735" s="188"/>
      <c r="KZ735" s="188"/>
      <c r="LA735" s="188"/>
      <c r="LB735" s="188"/>
      <c r="LC735" s="188"/>
      <c r="LD735" s="188"/>
      <c r="LE735" s="188"/>
      <c r="LF735" s="188"/>
      <c r="LG735" s="188"/>
      <c r="LH735" s="188"/>
      <c r="LI735" s="188"/>
      <c r="LJ735" s="188"/>
      <c r="LK735" s="188"/>
      <c r="LL735" s="188"/>
      <c r="LM735" s="188"/>
      <c r="LN735" s="188"/>
      <c r="LO735" s="188"/>
      <c r="LP735" s="188"/>
      <c r="LQ735" s="188"/>
      <c r="LR735" s="188"/>
      <c r="LS735" s="188"/>
      <c r="LT735" s="188"/>
      <c r="LU735" s="188"/>
      <c r="LV735" s="188"/>
      <c r="LW735" s="188"/>
      <c r="LX735" s="188"/>
      <c r="LY735" s="188"/>
      <c r="LZ735" s="188"/>
      <c r="MA735" s="188"/>
      <c r="MB735" s="188"/>
      <c r="MC735" s="188"/>
      <c r="MD735" s="188"/>
      <c r="ME735" s="188"/>
      <c r="MF735" s="188"/>
      <c r="MG735" s="188"/>
      <c r="MH735" s="188"/>
      <c r="MI735" s="188"/>
      <c r="MJ735" s="188"/>
      <c r="MK735" s="188"/>
      <c r="ML735" s="188"/>
      <c r="MM735" s="188"/>
      <c r="MN735" s="188"/>
      <c r="MO735" s="188"/>
      <c r="MP735" s="188"/>
      <c r="MQ735" s="188"/>
      <c r="MR735" s="188"/>
      <c r="MS735" s="188"/>
      <c r="MT735" s="188"/>
      <c r="MU735" s="188"/>
      <c r="MV735" s="188"/>
      <c r="MW735" s="188"/>
      <c r="MX735" s="188"/>
      <c r="MY735" s="188"/>
      <c r="MZ735" s="188"/>
      <c r="NA735" s="188"/>
      <c r="NB735" s="188"/>
      <c r="NC735" s="188"/>
      <c r="ND735" s="188"/>
      <c r="NE735" s="188"/>
      <c r="NF735" s="188"/>
      <c r="NG735" s="188"/>
      <c r="NH735" s="188"/>
      <c r="NI735" s="188"/>
      <c r="NJ735" s="188"/>
      <c r="NK735" s="188"/>
      <c r="NL735" s="188"/>
      <c r="NM735" s="188"/>
      <c r="NN735" s="188"/>
      <c r="NO735" s="188"/>
      <c r="NP735" s="188"/>
      <c r="NQ735" s="188"/>
      <c r="NR735" s="188"/>
      <c r="NS735" s="188"/>
      <c r="NT735" s="188"/>
      <c r="NU735" s="188"/>
      <c r="NV735" s="188"/>
      <c r="NW735" s="188"/>
      <c r="NX735" s="188"/>
      <c r="NY735" s="188"/>
      <c r="NZ735" s="188"/>
      <c r="OA735" s="188"/>
      <c r="OB735" s="188"/>
      <c r="OC735" s="188"/>
      <c r="OD735" s="188"/>
      <c r="OE735" s="188"/>
      <c r="OF735" s="188"/>
      <c r="OG735" s="188"/>
      <c r="OH735" s="188"/>
      <c r="OI735" s="188"/>
      <c r="OJ735" s="188"/>
      <c r="OK735" s="188"/>
      <c r="OL735" s="188"/>
      <c r="OM735" s="188"/>
      <c r="ON735" s="188"/>
      <c r="OO735" s="188"/>
      <c r="OP735" s="188"/>
      <c r="OQ735" s="188"/>
      <c r="OR735" s="188"/>
      <c r="OS735" s="188"/>
      <c r="OT735" s="188"/>
      <c r="OU735" s="188"/>
      <c r="OV735" s="188"/>
      <c r="OW735" s="188"/>
      <c r="OX735" s="188"/>
      <c r="OY735" s="188"/>
      <c r="OZ735" s="188"/>
      <c r="PA735" s="188"/>
      <c r="PB735" s="188"/>
      <c r="PC735" s="188"/>
      <c r="PD735" s="188"/>
      <c r="PE735" s="188"/>
      <c r="PF735" s="188"/>
      <c r="PG735" s="188"/>
      <c r="PH735" s="188"/>
      <c r="PI735" s="188"/>
      <c r="PJ735" s="188"/>
      <c r="PK735" s="188"/>
      <c r="PL735" s="188"/>
      <c r="PM735" s="188"/>
      <c r="PN735" s="188"/>
      <c r="PO735" s="188"/>
      <c r="PP735" s="188"/>
      <c r="PQ735" s="188"/>
      <c r="PR735" s="188"/>
      <c r="PS735" s="188"/>
      <c r="PT735" s="188"/>
      <c r="PU735" s="188"/>
      <c r="PV735" s="188"/>
      <c r="PW735" s="188"/>
      <c r="PX735" s="188"/>
      <c r="PY735" s="188"/>
      <c r="PZ735" s="188"/>
      <c r="QA735" s="188"/>
      <c r="QB735" s="188"/>
      <c r="QC735" s="188"/>
      <c r="QD735" s="188"/>
      <c r="QE735" s="188"/>
      <c r="QF735" s="188"/>
      <c r="QG735" s="188"/>
      <c r="QH735" s="188"/>
      <c r="QI735" s="188"/>
      <c r="QJ735" s="188"/>
      <c r="QK735" s="188"/>
      <c r="QL735" s="188"/>
      <c r="QM735" s="188"/>
      <c r="QN735" s="188"/>
      <c r="QO735" s="188"/>
      <c r="QP735" s="188"/>
      <c r="QQ735" s="188"/>
      <c r="QR735" s="188"/>
      <c r="QS735" s="188"/>
      <c r="QT735" s="188"/>
      <c r="QU735" s="188"/>
      <c r="QV735" s="188"/>
      <c r="QW735" s="188"/>
      <c r="QX735" s="188"/>
      <c r="QY735" s="188"/>
      <c r="QZ735" s="188"/>
      <c r="RA735" s="188"/>
      <c r="RB735" s="188"/>
      <c r="RC735" s="188"/>
      <c r="RD735" s="188"/>
      <c r="RE735" s="188"/>
      <c r="RF735" s="188"/>
      <c r="RG735" s="188"/>
      <c r="RH735" s="188"/>
      <c r="RI735" s="188"/>
      <c r="RJ735" s="188"/>
      <c r="RK735" s="188"/>
      <c r="RL735" s="188"/>
      <c r="RM735" s="188"/>
      <c r="RN735" s="188"/>
      <c r="RO735" s="188"/>
      <c r="RP735" s="188"/>
      <c r="RQ735" s="188"/>
      <c r="RR735" s="188"/>
      <c r="RS735" s="188"/>
      <c r="RT735" s="188"/>
      <c r="RU735" s="188"/>
      <c r="RV735" s="188"/>
      <c r="RW735" s="188"/>
      <c r="RX735" s="188"/>
      <c r="RY735" s="188"/>
      <c r="RZ735" s="188"/>
      <c r="SA735" s="188"/>
      <c r="SB735" s="188"/>
      <c r="SC735" s="188"/>
      <c r="SD735" s="188"/>
      <c r="SE735" s="188"/>
      <c r="SF735" s="188"/>
      <c r="SG735" s="188"/>
      <c r="SH735" s="188"/>
      <c r="SI735" s="188"/>
      <c r="SJ735" s="188"/>
      <c r="SK735" s="188"/>
      <c r="SL735" s="188"/>
      <c r="SM735" s="188"/>
      <c r="SN735" s="188"/>
      <c r="SO735" s="188"/>
      <c r="SP735" s="188"/>
      <c r="SQ735" s="188"/>
      <c r="SR735" s="188"/>
      <c r="SS735" s="188"/>
      <c r="ST735" s="188"/>
      <c r="SU735" s="188"/>
      <c r="SV735" s="188"/>
      <c r="SW735" s="188"/>
      <c r="SX735" s="188"/>
      <c r="SY735" s="188"/>
      <c r="SZ735" s="188"/>
      <c r="TA735" s="188"/>
      <c r="TB735" s="188"/>
      <c r="TC735" s="188"/>
      <c r="TD735" s="188"/>
      <c r="TE735" s="188"/>
      <c r="TF735" s="188"/>
      <c r="TG735" s="188"/>
      <c r="TH735" s="188"/>
      <c r="TI735" s="188"/>
      <c r="TJ735" s="188"/>
      <c r="TK735" s="188"/>
      <c r="TL735" s="188"/>
      <c r="TM735" s="188"/>
      <c r="TN735" s="188"/>
      <c r="TO735" s="188"/>
      <c r="TP735" s="188"/>
      <c r="TQ735" s="188"/>
      <c r="TR735" s="188"/>
      <c r="TS735" s="188"/>
      <c r="TT735" s="188"/>
      <c r="TU735" s="188"/>
      <c r="TV735" s="188"/>
      <c r="TW735" s="188"/>
      <c r="TX735" s="188"/>
      <c r="TY735" s="188"/>
      <c r="TZ735" s="188"/>
      <c r="UA735" s="188"/>
      <c r="UB735" s="188"/>
      <c r="UC735" s="188"/>
      <c r="UD735" s="188"/>
      <c r="UE735" s="188"/>
      <c r="UF735" s="188"/>
      <c r="UG735" s="188"/>
      <c r="UH735" s="188"/>
      <c r="UI735" s="188"/>
      <c r="UJ735" s="188"/>
      <c r="UK735" s="188"/>
      <c r="UL735" s="188"/>
      <c r="UM735" s="188"/>
      <c r="UN735" s="188"/>
      <c r="UO735" s="188"/>
      <c r="UP735" s="188"/>
      <c r="UQ735" s="188"/>
      <c r="UR735" s="188"/>
      <c r="US735" s="188"/>
      <c r="UT735" s="188"/>
      <c r="UU735" s="188"/>
      <c r="UV735" s="188"/>
      <c r="UW735" s="188"/>
      <c r="UX735" s="188"/>
      <c r="UY735" s="188"/>
      <c r="UZ735" s="188"/>
      <c r="VA735" s="188"/>
      <c r="VB735" s="188"/>
      <c r="VC735" s="188"/>
      <c r="VD735" s="188"/>
      <c r="VE735" s="188"/>
      <c r="VF735" s="188"/>
      <c r="VG735" s="188"/>
      <c r="VH735" s="188"/>
      <c r="VI735" s="188"/>
      <c r="VJ735" s="188"/>
      <c r="VK735" s="188"/>
      <c r="VL735" s="188"/>
      <c r="VM735" s="188"/>
      <c r="VN735" s="188"/>
      <c r="VO735" s="188"/>
      <c r="VP735" s="188"/>
      <c r="VQ735" s="188"/>
      <c r="VR735" s="188"/>
      <c r="VS735" s="188"/>
      <c r="VT735" s="188"/>
      <c r="VU735" s="188"/>
      <c r="VV735" s="188"/>
      <c r="VW735" s="188"/>
      <c r="VX735" s="188"/>
      <c r="VY735" s="188"/>
      <c r="VZ735" s="188"/>
      <c r="WA735" s="188"/>
      <c r="WB735" s="188"/>
      <c r="WC735" s="188"/>
      <c r="WD735" s="188"/>
      <c r="WE735" s="188"/>
      <c r="WF735" s="188"/>
      <c r="WG735" s="188"/>
      <c r="WH735" s="188"/>
      <c r="WI735" s="188"/>
      <c r="WJ735" s="188"/>
      <c r="WK735" s="188"/>
      <c r="WL735" s="188"/>
      <c r="WM735" s="188"/>
      <c r="WN735" s="188"/>
      <c r="WO735" s="188"/>
      <c r="WP735" s="188"/>
      <c r="WQ735" s="188"/>
      <c r="WR735" s="188"/>
      <c r="WS735" s="188"/>
      <c r="WT735" s="188"/>
      <c r="WU735" s="188"/>
      <c r="WV735" s="188"/>
      <c r="WW735" s="188"/>
      <c r="WX735" s="188"/>
      <c r="WY735" s="188"/>
      <c r="WZ735" s="188"/>
      <c r="XA735" s="188"/>
      <c r="XB735" s="188"/>
      <c r="XC735" s="188"/>
      <c r="XD735" s="188"/>
      <c r="XE735" s="188"/>
      <c r="XF735" s="188"/>
      <c r="XG735" s="188"/>
      <c r="XH735" s="188"/>
      <c r="XI735" s="188"/>
      <c r="XJ735" s="188"/>
      <c r="XK735" s="188"/>
      <c r="XL735" s="188"/>
      <c r="XM735" s="188"/>
      <c r="XN735" s="188"/>
      <c r="XO735" s="188"/>
      <c r="XP735" s="188"/>
      <c r="XQ735" s="188"/>
      <c r="XR735" s="188"/>
      <c r="XS735" s="188"/>
      <c r="XT735" s="188"/>
      <c r="XU735" s="188"/>
      <c r="XV735" s="188"/>
      <c r="XW735" s="188"/>
      <c r="XX735" s="188"/>
      <c r="XY735" s="188"/>
      <c r="XZ735" s="188"/>
      <c r="YA735" s="188"/>
      <c r="YB735" s="188"/>
      <c r="YC735" s="188"/>
      <c r="YD735" s="188"/>
      <c r="YE735" s="188"/>
      <c r="YF735" s="188"/>
      <c r="YG735" s="188"/>
      <c r="YH735" s="188"/>
      <c r="YI735" s="188"/>
      <c r="YJ735" s="188"/>
      <c r="YK735" s="188"/>
      <c r="YL735" s="188"/>
      <c r="YM735" s="188"/>
      <c r="YN735" s="188"/>
      <c r="YO735" s="188"/>
      <c r="YP735" s="188"/>
      <c r="YQ735" s="188"/>
      <c r="YR735" s="188"/>
      <c r="YS735" s="188"/>
      <c r="YT735" s="188"/>
      <c r="YU735" s="188"/>
      <c r="YV735" s="188"/>
      <c r="YW735" s="188"/>
      <c r="YX735" s="188"/>
      <c r="YY735" s="188"/>
      <c r="YZ735" s="188"/>
      <c r="ZA735" s="188"/>
      <c r="ZB735" s="188"/>
      <c r="ZC735" s="188"/>
      <c r="ZD735" s="188"/>
      <c r="ZE735" s="188"/>
      <c r="ZF735" s="188"/>
      <c r="ZG735" s="188"/>
      <c r="ZH735" s="188"/>
      <c r="ZI735" s="188"/>
      <c r="ZJ735" s="188"/>
      <c r="ZK735" s="188"/>
      <c r="ZL735" s="188"/>
      <c r="ZM735" s="188"/>
      <c r="ZN735" s="188"/>
      <c r="ZO735" s="188"/>
      <c r="ZP735" s="188"/>
      <c r="ZQ735" s="188"/>
      <c r="ZR735" s="188"/>
      <c r="ZS735" s="188"/>
      <c r="ZT735" s="188"/>
      <c r="ZU735" s="188"/>
      <c r="ZV735" s="188"/>
      <c r="ZW735" s="188"/>
      <c r="ZX735" s="188"/>
      <c r="ZY735" s="188"/>
      <c r="ZZ735" s="188"/>
      <c r="AAA735" s="188"/>
      <c r="AAB735" s="188"/>
      <c r="AAC735" s="188"/>
      <c r="AAD735" s="188"/>
      <c r="AAE735" s="188"/>
      <c r="AAF735" s="188"/>
      <c r="AAG735" s="188"/>
      <c r="AAH735" s="188"/>
      <c r="AAI735" s="188"/>
      <c r="AAJ735" s="188"/>
      <c r="AAK735" s="188"/>
      <c r="AAL735" s="188"/>
      <c r="AAM735" s="188"/>
      <c r="AAN735" s="188"/>
      <c r="AAO735" s="188"/>
      <c r="AAP735" s="188"/>
      <c r="AAQ735" s="188"/>
      <c r="AAR735" s="188"/>
      <c r="AAS735" s="188"/>
      <c r="AAT735" s="188"/>
      <c r="AAU735" s="188"/>
      <c r="AAV735" s="188"/>
      <c r="AAW735" s="188"/>
      <c r="AAX735" s="188"/>
      <c r="AAY735" s="188"/>
      <c r="AAZ735" s="188"/>
      <c r="ABA735" s="188"/>
      <c r="ABB735" s="188"/>
      <c r="ABC735" s="188"/>
      <c r="ABD735" s="188"/>
      <c r="ABE735" s="188"/>
      <c r="ABF735" s="188"/>
      <c r="ABG735" s="188"/>
      <c r="ABH735" s="188"/>
      <c r="ABI735" s="188"/>
      <c r="ABJ735" s="188"/>
      <c r="ABK735" s="188"/>
      <c r="ABL735" s="188"/>
      <c r="ABM735" s="188"/>
      <c r="ABN735" s="188"/>
      <c r="ABO735" s="188"/>
      <c r="ABP735" s="188"/>
      <c r="ABQ735" s="188"/>
      <c r="ABR735" s="188"/>
      <c r="ABS735" s="188"/>
      <c r="ABT735" s="188"/>
      <c r="ABU735" s="188"/>
      <c r="ABV735" s="188"/>
      <c r="ABW735" s="188"/>
      <c r="ABX735" s="188"/>
      <c r="ABY735" s="188"/>
      <c r="ABZ735" s="188"/>
      <c r="ACA735" s="188"/>
      <c r="ACB735" s="188"/>
      <c r="ACC735" s="188"/>
      <c r="ACD735" s="188"/>
      <c r="ACE735" s="188"/>
      <c r="ACF735" s="188"/>
      <c r="ACG735" s="188"/>
      <c r="ACH735" s="188"/>
      <c r="ACI735" s="188"/>
      <c r="ACJ735" s="188"/>
      <c r="ACK735" s="188"/>
      <c r="ACL735" s="188"/>
      <c r="ACM735" s="188"/>
      <c r="ACN735" s="188"/>
      <c r="ACO735" s="188"/>
      <c r="ACP735" s="188"/>
      <c r="ACQ735" s="188"/>
      <c r="ACR735" s="188"/>
      <c r="ACS735" s="188"/>
      <c r="ACT735" s="188"/>
      <c r="ACU735" s="188"/>
      <c r="ACV735" s="188"/>
      <c r="ACW735" s="188"/>
      <c r="ACX735" s="188"/>
      <c r="ACY735" s="188"/>
      <c r="ACZ735" s="188"/>
      <c r="ADA735" s="188"/>
      <c r="ADB735" s="188"/>
      <c r="ADC735" s="188"/>
      <c r="ADD735" s="188"/>
      <c r="ADE735" s="188"/>
      <c r="ADF735" s="188"/>
      <c r="ADG735" s="188"/>
      <c r="ADH735" s="188"/>
      <c r="ADI735" s="188"/>
      <c r="ADJ735" s="188"/>
      <c r="ADK735" s="188"/>
      <c r="ADL735" s="188"/>
      <c r="ADM735" s="188"/>
      <c r="ADN735" s="188"/>
      <c r="ADO735" s="188"/>
      <c r="ADP735" s="188"/>
      <c r="ADQ735" s="188"/>
      <c r="ADR735" s="188"/>
      <c r="ADS735" s="188"/>
      <c r="ADT735" s="188"/>
      <c r="ADU735" s="188"/>
      <c r="ADV735" s="188"/>
      <c r="ADW735" s="188"/>
      <c r="ADX735" s="188"/>
      <c r="ADY735" s="188"/>
      <c r="ADZ735" s="188"/>
      <c r="AEA735" s="188"/>
      <c r="AEB735" s="188"/>
      <c r="AEC735" s="188"/>
      <c r="AED735" s="188"/>
      <c r="AEE735" s="188"/>
      <c r="AEF735" s="188"/>
      <c r="AEG735" s="188"/>
      <c r="AEH735" s="188"/>
      <c r="AEI735" s="188"/>
      <c r="AEJ735" s="188"/>
      <c r="AEK735" s="188"/>
      <c r="AEL735" s="188"/>
      <c r="AEM735" s="188"/>
      <c r="AEN735" s="188"/>
      <c r="AEO735" s="188"/>
      <c r="AEP735" s="188"/>
      <c r="AEQ735" s="188"/>
      <c r="AER735" s="188"/>
      <c r="AES735" s="188"/>
      <c r="AET735" s="188"/>
      <c r="AEU735" s="188"/>
      <c r="AEV735" s="188"/>
      <c r="AEW735" s="188"/>
      <c r="AEX735" s="188"/>
      <c r="AEY735" s="188"/>
      <c r="AEZ735" s="188"/>
      <c r="AFA735" s="188"/>
      <c r="AFB735" s="188"/>
      <c r="AFC735" s="188"/>
      <c r="AFD735" s="188"/>
      <c r="AFE735" s="188"/>
      <c r="AFF735" s="188"/>
      <c r="AFG735" s="188"/>
      <c r="AFH735" s="188"/>
      <c r="AFI735" s="188"/>
      <c r="AFJ735" s="188"/>
      <c r="AFK735" s="188"/>
      <c r="AFL735" s="188"/>
      <c r="AFM735" s="188"/>
      <c r="AFN735" s="188"/>
      <c r="AFO735" s="188"/>
      <c r="AFP735" s="188"/>
      <c r="AFQ735" s="188"/>
      <c r="AFR735" s="188"/>
      <c r="AFS735" s="188"/>
      <c r="AFT735" s="188"/>
      <c r="AFU735" s="188"/>
      <c r="AFV735" s="188"/>
      <c r="AFW735" s="188"/>
      <c r="AFX735" s="188"/>
      <c r="AFY735" s="188"/>
      <c r="AFZ735" s="188"/>
      <c r="AGA735" s="188"/>
      <c r="AGB735" s="188"/>
      <c r="AGC735" s="188"/>
      <c r="AGD735" s="188"/>
      <c r="AGE735" s="188"/>
      <c r="AGF735" s="188"/>
      <c r="AGG735" s="188"/>
      <c r="AGH735" s="188"/>
      <c r="AGI735" s="188"/>
      <c r="AGJ735" s="188"/>
      <c r="AGK735" s="188"/>
      <c r="AGL735" s="188"/>
      <c r="AGM735" s="188"/>
      <c r="AGN735" s="188"/>
      <c r="AGO735" s="188"/>
      <c r="AGP735" s="188"/>
      <c r="AGQ735" s="188"/>
      <c r="AGR735" s="188"/>
      <c r="AGS735" s="188"/>
      <c r="AGT735" s="188"/>
      <c r="AGU735" s="188"/>
      <c r="AGV735" s="188"/>
      <c r="AGW735" s="188"/>
      <c r="AGX735" s="188"/>
      <c r="AGY735" s="188"/>
      <c r="AGZ735" s="188"/>
      <c r="AHA735" s="188"/>
      <c r="AHB735" s="188"/>
      <c r="AHC735" s="188"/>
      <c r="AHD735" s="188"/>
      <c r="AHE735" s="188"/>
      <c r="AHF735" s="188"/>
      <c r="AHG735" s="188"/>
      <c r="AHH735" s="188"/>
      <c r="AHI735" s="188"/>
      <c r="AHJ735" s="188"/>
      <c r="AHK735" s="188"/>
      <c r="AHL735" s="188"/>
      <c r="AHM735" s="188"/>
      <c r="AHN735" s="188"/>
      <c r="AHO735" s="188"/>
      <c r="AHP735" s="188"/>
      <c r="AHQ735" s="188"/>
      <c r="AHR735" s="188"/>
      <c r="AHS735" s="188"/>
      <c r="AHT735" s="188"/>
      <c r="AHU735" s="188"/>
      <c r="AHV735" s="188"/>
      <c r="AHW735" s="188"/>
      <c r="AHX735" s="188"/>
      <c r="AHY735" s="188"/>
      <c r="AHZ735" s="188"/>
      <c r="AIA735" s="188"/>
      <c r="AIB735" s="188"/>
      <c r="AIC735" s="188"/>
      <c r="AID735" s="188"/>
      <c r="AIE735" s="188"/>
      <c r="AIF735" s="188"/>
      <c r="AIG735" s="188"/>
      <c r="AIH735" s="188"/>
      <c r="AII735" s="188"/>
      <c r="AIJ735" s="188"/>
      <c r="AIK735" s="188"/>
      <c r="AIL735" s="188"/>
      <c r="AIM735" s="188"/>
      <c r="AIN735" s="188"/>
      <c r="AIO735" s="188"/>
      <c r="AIP735" s="188"/>
      <c r="AIQ735" s="188"/>
      <c r="AIR735" s="188"/>
      <c r="AIS735" s="188"/>
      <c r="AIT735" s="188"/>
      <c r="AIU735" s="188"/>
      <c r="AIV735" s="188"/>
      <c r="AIW735" s="188"/>
      <c r="AIX735" s="188"/>
      <c r="AIY735" s="188"/>
      <c r="AIZ735" s="188"/>
      <c r="AJA735" s="188"/>
      <c r="AJB735" s="188"/>
      <c r="AJC735" s="188"/>
      <c r="AJD735" s="188"/>
      <c r="AJE735" s="188"/>
      <c r="AJF735" s="188"/>
      <c r="AJG735" s="188"/>
      <c r="AJH735" s="188"/>
      <c r="AJI735" s="188"/>
      <c r="AJJ735" s="188"/>
      <c r="AJK735" s="188"/>
      <c r="AJL735" s="188"/>
      <c r="AJM735" s="188"/>
      <c r="AJN735" s="188"/>
      <c r="AJO735" s="188"/>
      <c r="AJP735" s="188"/>
      <c r="AJQ735" s="188"/>
      <c r="AJR735" s="188"/>
      <c r="AJS735" s="188"/>
      <c r="AJT735" s="188"/>
      <c r="AJU735" s="188"/>
      <c r="AJV735" s="188"/>
      <c r="AJW735" s="188"/>
      <c r="AJX735" s="188"/>
      <c r="AJY735" s="188"/>
      <c r="AJZ735" s="188"/>
      <c r="AKA735" s="188"/>
      <c r="AKB735" s="188"/>
      <c r="AKC735" s="188"/>
      <c r="AKD735" s="188"/>
      <c r="AKE735" s="188"/>
      <c r="AKF735" s="188"/>
      <c r="AKG735" s="188"/>
      <c r="AKH735" s="188"/>
      <c r="AKI735" s="188"/>
      <c r="AKJ735" s="188"/>
      <c r="AKK735" s="188"/>
      <c r="AKL735" s="188"/>
      <c r="AKM735" s="188"/>
      <c r="AKN735" s="188"/>
      <c r="AKO735" s="188"/>
      <c r="AKP735" s="188"/>
      <c r="AKQ735" s="188"/>
      <c r="AKR735" s="188"/>
      <c r="AKS735" s="188"/>
      <c r="AKT735" s="188"/>
      <c r="AKU735" s="188"/>
      <c r="AKV735" s="188"/>
      <c r="AKW735" s="188"/>
      <c r="AKX735" s="188"/>
      <c r="AKY735" s="188"/>
      <c r="AKZ735" s="188"/>
      <c r="ALA735" s="188"/>
      <c r="ALB735" s="188"/>
      <c r="ALC735" s="188"/>
      <c r="ALD735" s="188"/>
      <c r="ALE735" s="188"/>
      <c r="ALF735" s="188"/>
      <c r="ALG735" s="188"/>
      <c r="ALH735" s="188"/>
      <c r="ALI735" s="188"/>
      <c r="ALJ735" s="188"/>
      <c r="ALK735" s="188"/>
      <c r="ALL735" s="188"/>
      <c r="ALM735" s="188"/>
      <c r="ALN735" s="188"/>
      <c r="ALO735" s="188"/>
      <c r="ALP735" s="188"/>
      <c r="ALQ735" s="188"/>
      <c r="ALR735" s="188"/>
      <c r="ALS735" s="188"/>
      <c r="ALT735" s="188"/>
      <c r="ALU735" s="188"/>
      <c r="ALV735" s="188"/>
      <c r="ALW735" s="188"/>
      <c r="ALX735" s="188"/>
      <c r="ALY735" s="188"/>
      <c r="ALZ735" s="188"/>
      <c r="AMA735" s="188"/>
      <c r="AMB735" s="188"/>
      <c r="AMC735" s="188"/>
      <c r="AMD735" s="188"/>
      <c r="AME735" s="188"/>
      <c r="AMF735" s="188"/>
      <c r="AMG735" s="188"/>
      <c r="AMH735" s="188"/>
      <c r="AMI735" s="188"/>
      <c r="AMJ735" s="188"/>
      <c r="AMK735" s="188"/>
      <c r="AML735" s="561"/>
    </row>
    <row r="736" spans="1:1026" x14ac:dyDescent="0.25">
      <c r="A736" s="258" t="s">
        <v>19192</v>
      </c>
      <c r="B736" s="257">
        <v>736</v>
      </c>
      <c r="C736" s="258" t="s">
        <v>27618</v>
      </c>
      <c r="D736" s="411" t="s">
        <v>19191</v>
      </c>
      <c r="E736" s="277"/>
      <c r="F736" s="278">
        <v>4</v>
      </c>
      <c r="G736" s="280"/>
      <c r="H736" s="280">
        <v>2</v>
      </c>
      <c r="I736" s="489" t="s">
        <v>750</v>
      </c>
      <c r="J736" s="278">
        <v>2</v>
      </c>
      <c r="K736" s="278">
        <v>2</v>
      </c>
      <c r="L736" s="278">
        <v>1</v>
      </c>
      <c r="M736" s="278"/>
      <c r="N736" s="278"/>
      <c r="O736" s="278"/>
      <c r="P736" s="278"/>
      <c r="Q736" s="278"/>
      <c r="R736" s="278"/>
      <c r="S736" s="278"/>
      <c r="T736" s="278"/>
      <c r="U736" s="278"/>
      <c r="V736" s="278"/>
      <c r="W736" s="283">
        <f t="shared" si="323"/>
        <v>100</v>
      </c>
      <c r="X736" s="283">
        <f t="shared" si="324"/>
        <v>100</v>
      </c>
      <c r="Y736" s="283">
        <f t="shared" si="331"/>
        <v>100</v>
      </c>
      <c r="Z736" s="283">
        <f t="shared" si="325"/>
        <v>100</v>
      </c>
      <c r="AA736" s="283">
        <f t="shared" si="326"/>
        <v>100</v>
      </c>
      <c r="AB736" s="287">
        <f t="shared" si="327"/>
        <v>100</v>
      </c>
      <c r="AC736" s="287">
        <f t="shared" si="328"/>
        <v>100</v>
      </c>
      <c r="AD736" s="287">
        <f t="shared" si="329"/>
        <v>100</v>
      </c>
      <c r="AE736" s="284">
        <f>IF(L736=0,100,IF(L736=1,1,IF(L736="1B",1,IF(L736="1A",0.1,100))))</f>
        <v>1</v>
      </c>
      <c r="AF736" s="284">
        <f t="shared" si="321"/>
        <v>100</v>
      </c>
      <c r="AG736" s="268">
        <f t="shared" si="330"/>
        <v>10</v>
      </c>
      <c r="AH736" s="268">
        <f t="shared" si="319"/>
        <v>10</v>
      </c>
      <c r="AI736" s="268">
        <f t="shared" si="317"/>
        <v>100</v>
      </c>
      <c r="AJ736" s="268">
        <f t="shared" si="320"/>
        <v>100</v>
      </c>
      <c r="AK736" s="501" t="s">
        <v>750</v>
      </c>
      <c r="AL736" s="277">
        <v>1</v>
      </c>
      <c r="AM736" s="277">
        <v>1</v>
      </c>
      <c r="AN736" s="490"/>
      <c r="AO736" s="277"/>
      <c r="AP736" s="277"/>
      <c r="AQ736" s="277"/>
      <c r="AR736" s="356" t="s">
        <v>6231</v>
      </c>
      <c r="AS736" s="356"/>
      <c r="AT736" s="277"/>
      <c r="AU736" s="277"/>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c r="DV736" s="188"/>
      <c r="DW736" s="188"/>
      <c r="DX736" s="188"/>
      <c r="DY736" s="188"/>
      <c r="DZ736" s="188"/>
      <c r="EA736" s="188"/>
      <c r="EB736" s="188"/>
      <c r="EC736" s="188"/>
      <c r="ED736" s="188"/>
      <c r="EE736" s="188"/>
      <c r="EF736" s="188"/>
      <c r="EG736" s="188"/>
      <c r="EH736" s="188"/>
      <c r="EI736" s="188"/>
      <c r="EJ736" s="188"/>
      <c r="EK736" s="188"/>
      <c r="EL736" s="188"/>
      <c r="EM736" s="188"/>
      <c r="EN736" s="188"/>
      <c r="EO736" s="188"/>
      <c r="EP736" s="188"/>
      <c r="EQ736" s="188"/>
      <c r="ER736" s="188"/>
      <c r="ES736" s="188"/>
      <c r="ET736" s="188"/>
      <c r="EU736" s="188"/>
      <c r="EV736" s="188"/>
      <c r="EW736" s="188"/>
      <c r="EX736" s="188"/>
      <c r="EY736" s="188"/>
      <c r="EZ736" s="188"/>
      <c r="FA736" s="188"/>
      <c r="FB736" s="188"/>
      <c r="FC736" s="188"/>
      <c r="FD736" s="188"/>
      <c r="FE736" s="188"/>
      <c r="FF736" s="188"/>
      <c r="FG736" s="188"/>
      <c r="FH736" s="188"/>
      <c r="FI736" s="188"/>
      <c r="FJ736" s="188"/>
      <c r="FK736" s="188"/>
      <c r="FL736" s="188"/>
      <c r="FM736" s="188"/>
      <c r="FN736" s="188"/>
      <c r="FO736" s="188"/>
      <c r="FP736" s="188"/>
      <c r="FQ736" s="188"/>
      <c r="FR736" s="188"/>
      <c r="FS736" s="188"/>
      <c r="FT736" s="188"/>
      <c r="FU736" s="188"/>
      <c r="FV736" s="188"/>
      <c r="FW736" s="188"/>
      <c r="FX736" s="188"/>
      <c r="FY736" s="188"/>
      <c r="FZ736" s="188"/>
      <c r="GA736" s="188"/>
      <c r="GB736" s="188"/>
      <c r="GC736" s="188"/>
      <c r="GD736" s="188"/>
      <c r="GE736" s="188"/>
      <c r="GF736" s="188"/>
      <c r="GG736" s="188"/>
      <c r="GH736" s="188"/>
      <c r="GI736" s="188"/>
      <c r="GJ736" s="188"/>
      <c r="GK736" s="188"/>
      <c r="GL736" s="188"/>
      <c r="GM736" s="188"/>
      <c r="GN736" s="188"/>
      <c r="GO736" s="188"/>
      <c r="GP736" s="188"/>
      <c r="GQ736" s="188"/>
      <c r="GR736" s="188"/>
      <c r="GS736" s="188"/>
      <c r="GT736" s="188"/>
      <c r="GU736" s="188"/>
      <c r="GV736" s="188"/>
      <c r="GW736" s="188"/>
      <c r="GX736" s="188"/>
      <c r="GY736" s="188"/>
      <c r="GZ736" s="188"/>
      <c r="HA736" s="188"/>
      <c r="HB736" s="188"/>
      <c r="HC736" s="188"/>
      <c r="HD736" s="188"/>
      <c r="HE736" s="188"/>
      <c r="HF736" s="188"/>
      <c r="HG736" s="188"/>
      <c r="HH736" s="188"/>
      <c r="HI736" s="188"/>
      <c r="HJ736" s="188"/>
      <c r="HK736" s="188"/>
      <c r="HL736" s="188"/>
      <c r="HM736" s="188"/>
      <c r="HN736" s="188"/>
      <c r="HO736" s="188"/>
      <c r="HP736" s="188"/>
      <c r="HQ736" s="188"/>
      <c r="HR736" s="188"/>
      <c r="HS736" s="188"/>
      <c r="HT736" s="188"/>
      <c r="HU736" s="188"/>
      <c r="HV736" s="188"/>
      <c r="HW736" s="188"/>
      <c r="HX736" s="188"/>
      <c r="HY736" s="188"/>
      <c r="HZ736" s="188"/>
      <c r="IA736" s="188"/>
      <c r="IB736" s="188"/>
      <c r="IC736" s="188"/>
      <c r="ID736" s="188"/>
      <c r="IE736" s="188"/>
      <c r="IF736" s="188"/>
      <c r="IG736" s="188"/>
      <c r="IH736" s="188"/>
      <c r="II736" s="188"/>
      <c r="IJ736" s="188"/>
      <c r="IK736" s="188"/>
      <c r="IL736" s="188"/>
      <c r="IM736" s="188"/>
      <c r="IN736" s="188"/>
      <c r="IO736" s="188"/>
      <c r="IP736" s="188"/>
      <c r="IQ736" s="188"/>
      <c r="IR736" s="188"/>
      <c r="IS736" s="188"/>
      <c r="IT736" s="188"/>
      <c r="IU736" s="188"/>
      <c r="IV736" s="188"/>
      <c r="IW736" s="188"/>
      <c r="IX736" s="188"/>
      <c r="IY736" s="188"/>
      <c r="IZ736" s="188"/>
      <c r="JA736" s="188"/>
      <c r="JB736" s="188"/>
      <c r="JC736" s="188"/>
      <c r="JD736" s="188"/>
      <c r="JE736" s="188"/>
      <c r="JF736" s="188"/>
      <c r="JG736" s="188"/>
      <c r="JH736" s="188"/>
      <c r="JI736" s="188"/>
      <c r="JJ736" s="188"/>
      <c r="JK736" s="188"/>
      <c r="JL736" s="188"/>
      <c r="JM736" s="188"/>
      <c r="JN736" s="188"/>
      <c r="JO736" s="188"/>
      <c r="JP736" s="188"/>
      <c r="JQ736" s="188"/>
      <c r="JR736" s="188"/>
      <c r="JS736" s="188"/>
      <c r="JT736" s="188"/>
      <c r="JU736" s="188"/>
      <c r="JV736" s="188"/>
      <c r="JW736" s="188"/>
      <c r="JX736" s="188"/>
      <c r="JY736" s="188"/>
      <c r="JZ736" s="188"/>
      <c r="KA736" s="188"/>
      <c r="KB736" s="188"/>
      <c r="KC736" s="188"/>
      <c r="KD736" s="188"/>
      <c r="KE736" s="188"/>
      <c r="KF736" s="188"/>
      <c r="KG736" s="188"/>
      <c r="KH736" s="188"/>
      <c r="KI736" s="188"/>
      <c r="KJ736" s="188"/>
      <c r="KK736" s="188"/>
      <c r="KL736" s="188"/>
      <c r="KM736" s="188"/>
      <c r="KN736" s="188"/>
      <c r="KO736" s="188"/>
      <c r="KP736" s="188"/>
      <c r="KQ736" s="188"/>
      <c r="KR736" s="188"/>
      <c r="KS736" s="188"/>
      <c r="KT736" s="188"/>
      <c r="KU736" s="188"/>
      <c r="KV736" s="188"/>
      <c r="KW736" s="188"/>
      <c r="KX736" s="188"/>
      <c r="KY736" s="188"/>
      <c r="KZ736" s="188"/>
      <c r="LA736" s="188"/>
      <c r="LB736" s="188"/>
      <c r="LC736" s="188"/>
      <c r="LD736" s="188"/>
      <c r="LE736" s="188"/>
      <c r="LF736" s="188"/>
      <c r="LG736" s="188"/>
      <c r="LH736" s="188"/>
      <c r="LI736" s="188"/>
      <c r="LJ736" s="188"/>
      <c r="LK736" s="188"/>
      <c r="LL736" s="188"/>
      <c r="LM736" s="188"/>
      <c r="LN736" s="188"/>
      <c r="LO736" s="188"/>
      <c r="LP736" s="188"/>
      <c r="LQ736" s="188"/>
      <c r="LR736" s="188"/>
      <c r="LS736" s="188"/>
      <c r="LT736" s="188"/>
      <c r="LU736" s="188"/>
      <c r="LV736" s="188"/>
      <c r="LW736" s="188"/>
      <c r="LX736" s="188"/>
      <c r="LY736" s="188"/>
      <c r="LZ736" s="188"/>
      <c r="MA736" s="188"/>
      <c r="MB736" s="188"/>
      <c r="MC736" s="188"/>
      <c r="MD736" s="188"/>
      <c r="ME736" s="188"/>
      <c r="MF736" s="188"/>
      <c r="MG736" s="188"/>
      <c r="MH736" s="188"/>
      <c r="MI736" s="188"/>
      <c r="MJ736" s="188"/>
      <c r="MK736" s="188"/>
      <c r="ML736" s="188"/>
      <c r="MM736" s="188"/>
      <c r="MN736" s="188"/>
      <c r="MO736" s="188"/>
      <c r="MP736" s="188"/>
      <c r="MQ736" s="188"/>
      <c r="MR736" s="188"/>
      <c r="MS736" s="188"/>
      <c r="MT736" s="188"/>
      <c r="MU736" s="188"/>
      <c r="MV736" s="188"/>
      <c r="MW736" s="188"/>
      <c r="MX736" s="188"/>
      <c r="MY736" s="188"/>
      <c r="MZ736" s="188"/>
      <c r="NA736" s="188"/>
      <c r="NB736" s="188"/>
      <c r="NC736" s="188"/>
      <c r="ND736" s="188"/>
      <c r="NE736" s="188"/>
      <c r="NF736" s="188"/>
      <c r="NG736" s="188"/>
      <c r="NH736" s="188"/>
      <c r="NI736" s="188"/>
      <c r="NJ736" s="188"/>
      <c r="NK736" s="188"/>
      <c r="NL736" s="188"/>
      <c r="NM736" s="188"/>
      <c r="NN736" s="188"/>
      <c r="NO736" s="188"/>
      <c r="NP736" s="188"/>
      <c r="NQ736" s="188"/>
      <c r="NR736" s="188"/>
      <c r="NS736" s="188"/>
      <c r="NT736" s="188"/>
      <c r="NU736" s="188"/>
      <c r="NV736" s="188"/>
      <c r="NW736" s="188"/>
      <c r="NX736" s="188"/>
      <c r="NY736" s="188"/>
      <c r="NZ736" s="188"/>
      <c r="OA736" s="188"/>
      <c r="OB736" s="188"/>
      <c r="OC736" s="188"/>
      <c r="OD736" s="188"/>
      <c r="OE736" s="188"/>
      <c r="OF736" s="188"/>
      <c r="OG736" s="188"/>
      <c r="OH736" s="188"/>
      <c r="OI736" s="188"/>
      <c r="OJ736" s="188"/>
      <c r="OK736" s="188"/>
      <c r="OL736" s="188"/>
      <c r="OM736" s="188"/>
      <c r="ON736" s="188"/>
      <c r="OO736" s="188"/>
      <c r="OP736" s="188"/>
      <c r="OQ736" s="188"/>
      <c r="OR736" s="188"/>
      <c r="OS736" s="188"/>
      <c r="OT736" s="188"/>
      <c r="OU736" s="188"/>
      <c r="OV736" s="188"/>
      <c r="OW736" s="188"/>
      <c r="OX736" s="188"/>
      <c r="OY736" s="188"/>
      <c r="OZ736" s="188"/>
      <c r="PA736" s="188"/>
      <c r="PB736" s="188"/>
      <c r="PC736" s="188"/>
      <c r="PD736" s="188"/>
      <c r="PE736" s="188"/>
      <c r="PF736" s="188"/>
      <c r="PG736" s="188"/>
      <c r="PH736" s="188"/>
      <c r="PI736" s="188"/>
      <c r="PJ736" s="188"/>
      <c r="PK736" s="188"/>
      <c r="PL736" s="188"/>
      <c r="PM736" s="188"/>
      <c r="PN736" s="188"/>
      <c r="PO736" s="188"/>
      <c r="PP736" s="188"/>
      <c r="PQ736" s="188"/>
      <c r="PR736" s="188"/>
      <c r="PS736" s="188"/>
      <c r="PT736" s="188"/>
      <c r="PU736" s="188"/>
      <c r="PV736" s="188"/>
      <c r="PW736" s="188"/>
      <c r="PX736" s="188"/>
      <c r="PY736" s="188"/>
      <c r="PZ736" s="188"/>
      <c r="QA736" s="188"/>
      <c r="QB736" s="188"/>
      <c r="QC736" s="188"/>
      <c r="QD736" s="188"/>
      <c r="QE736" s="188"/>
      <c r="QF736" s="188"/>
      <c r="QG736" s="188"/>
      <c r="QH736" s="188"/>
      <c r="QI736" s="188"/>
      <c r="QJ736" s="188"/>
      <c r="QK736" s="188"/>
      <c r="QL736" s="188"/>
      <c r="QM736" s="188"/>
      <c r="QN736" s="188"/>
      <c r="QO736" s="188"/>
      <c r="QP736" s="188"/>
      <c r="QQ736" s="188"/>
      <c r="QR736" s="188"/>
      <c r="QS736" s="188"/>
      <c r="QT736" s="188"/>
      <c r="QU736" s="188"/>
      <c r="QV736" s="188"/>
      <c r="QW736" s="188"/>
      <c r="QX736" s="188"/>
      <c r="QY736" s="188"/>
      <c r="QZ736" s="188"/>
      <c r="RA736" s="188"/>
      <c r="RB736" s="188"/>
      <c r="RC736" s="188"/>
      <c r="RD736" s="188"/>
      <c r="RE736" s="188"/>
      <c r="RF736" s="188"/>
      <c r="RG736" s="188"/>
      <c r="RH736" s="188"/>
      <c r="RI736" s="188"/>
      <c r="RJ736" s="188"/>
      <c r="RK736" s="188"/>
      <c r="RL736" s="188"/>
      <c r="RM736" s="188"/>
      <c r="RN736" s="188"/>
      <c r="RO736" s="188"/>
      <c r="RP736" s="188"/>
      <c r="RQ736" s="188"/>
      <c r="RR736" s="188"/>
      <c r="RS736" s="188"/>
      <c r="RT736" s="188"/>
      <c r="RU736" s="188"/>
      <c r="RV736" s="188"/>
      <c r="RW736" s="188"/>
      <c r="RX736" s="188"/>
      <c r="RY736" s="188"/>
      <c r="RZ736" s="188"/>
      <c r="SA736" s="188"/>
      <c r="SB736" s="188"/>
      <c r="SC736" s="188"/>
      <c r="SD736" s="188"/>
      <c r="SE736" s="188"/>
      <c r="SF736" s="188"/>
      <c r="SG736" s="188"/>
      <c r="SH736" s="188"/>
      <c r="SI736" s="188"/>
      <c r="SJ736" s="188"/>
      <c r="SK736" s="188"/>
      <c r="SL736" s="188"/>
      <c r="SM736" s="188"/>
      <c r="SN736" s="188"/>
      <c r="SO736" s="188"/>
      <c r="SP736" s="188"/>
      <c r="SQ736" s="188"/>
      <c r="SR736" s="188"/>
      <c r="SS736" s="188"/>
      <c r="ST736" s="188"/>
      <c r="SU736" s="188"/>
      <c r="SV736" s="188"/>
      <c r="SW736" s="188"/>
      <c r="SX736" s="188"/>
      <c r="SY736" s="188"/>
      <c r="SZ736" s="188"/>
      <c r="TA736" s="188"/>
      <c r="TB736" s="188"/>
      <c r="TC736" s="188"/>
      <c r="TD736" s="188"/>
      <c r="TE736" s="188"/>
      <c r="TF736" s="188"/>
      <c r="TG736" s="188"/>
      <c r="TH736" s="188"/>
      <c r="TI736" s="188"/>
      <c r="TJ736" s="188"/>
      <c r="TK736" s="188"/>
      <c r="TL736" s="188"/>
      <c r="TM736" s="188"/>
      <c r="TN736" s="188"/>
      <c r="TO736" s="188"/>
      <c r="TP736" s="188"/>
      <c r="TQ736" s="188"/>
      <c r="TR736" s="188"/>
      <c r="TS736" s="188"/>
      <c r="TT736" s="188"/>
      <c r="TU736" s="188"/>
      <c r="TV736" s="188"/>
      <c r="TW736" s="188"/>
      <c r="TX736" s="188"/>
      <c r="TY736" s="188"/>
      <c r="TZ736" s="188"/>
      <c r="UA736" s="188"/>
      <c r="UB736" s="188"/>
      <c r="UC736" s="188"/>
      <c r="UD736" s="188"/>
      <c r="UE736" s="188"/>
      <c r="UF736" s="188"/>
      <c r="UG736" s="188"/>
      <c r="UH736" s="188"/>
      <c r="UI736" s="188"/>
      <c r="UJ736" s="188"/>
      <c r="UK736" s="188"/>
      <c r="UL736" s="188"/>
      <c r="UM736" s="188"/>
      <c r="UN736" s="188"/>
      <c r="UO736" s="188"/>
      <c r="UP736" s="188"/>
      <c r="UQ736" s="188"/>
      <c r="UR736" s="188"/>
      <c r="US736" s="188"/>
      <c r="UT736" s="188"/>
      <c r="UU736" s="188"/>
      <c r="UV736" s="188"/>
      <c r="UW736" s="188"/>
      <c r="UX736" s="188"/>
      <c r="UY736" s="188"/>
      <c r="UZ736" s="188"/>
      <c r="VA736" s="188"/>
      <c r="VB736" s="188"/>
      <c r="VC736" s="188"/>
      <c r="VD736" s="188"/>
      <c r="VE736" s="188"/>
      <c r="VF736" s="188"/>
      <c r="VG736" s="188"/>
      <c r="VH736" s="188"/>
      <c r="VI736" s="188"/>
      <c r="VJ736" s="188"/>
      <c r="VK736" s="188"/>
      <c r="VL736" s="188"/>
      <c r="VM736" s="188"/>
      <c r="VN736" s="188"/>
      <c r="VO736" s="188"/>
      <c r="VP736" s="188"/>
      <c r="VQ736" s="188"/>
      <c r="VR736" s="188"/>
      <c r="VS736" s="188"/>
      <c r="VT736" s="188"/>
      <c r="VU736" s="188"/>
      <c r="VV736" s="188"/>
      <c r="VW736" s="188"/>
      <c r="VX736" s="188"/>
      <c r="VY736" s="188"/>
      <c r="VZ736" s="188"/>
      <c r="WA736" s="188"/>
      <c r="WB736" s="188"/>
      <c r="WC736" s="188"/>
      <c r="WD736" s="188"/>
      <c r="WE736" s="188"/>
      <c r="WF736" s="188"/>
      <c r="WG736" s="188"/>
      <c r="WH736" s="188"/>
      <c r="WI736" s="188"/>
      <c r="WJ736" s="188"/>
      <c r="WK736" s="188"/>
      <c r="WL736" s="188"/>
      <c r="WM736" s="188"/>
      <c r="WN736" s="188"/>
      <c r="WO736" s="188"/>
      <c r="WP736" s="188"/>
      <c r="WQ736" s="188"/>
      <c r="WR736" s="188"/>
      <c r="WS736" s="188"/>
      <c r="WT736" s="188"/>
      <c r="WU736" s="188"/>
      <c r="WV736" s="188"/>
      <c r="WW736" s="188"/>
      <c r="WX736" s="188"/>
      <c r="WY736" s="188"/>
      <c r="WZ736" s="188"/>
      <c r="XA736" s="188"/>
      <c r="XB736" s="188"/>
      <c r="XC736" s="188"/>
      <c r="XD736" s="188"/>
      <c r="XE736" s="188"/>
      <c r="XF736" s="188"/>
      <c r="XG736" s="188"/>
      <c r="XH736" s="188"/>
      <c r="XI736" s="188"/>
      <c r="XJ736" s="188"/>
      <c r="XK736" s="188"/>
      <c r="XL736" s="188"/>
      <c r="XM736" s="188"/>
      <c r="XN736" s="188"/>
      <c r="XO736" s="188"/>
      <c r="XP736" s="188"/>
      <c r="XQ736" s="188"/>
      <c r="XR736" s="188"/>
      <c r="XS736" s="188"/>
      <c r="XT736" s="188"/>
      <c r="XU736" s="188"/>
      <c r="XV736" s="188"/>
      <c r="XW736" s="188"/>
      <c r="XX736" s="188"/>
      <c r="XY736" s="188"/>
      <c r="XZ736" s="188"/>
      <c r="YA736" s="188"/>
      <c r="YB736" s="188"/>
      <c r="YC736" s="188"/>
      <c r="YD736" s="188"/>
      <c r="YE736" s="188"/>
      <c r="YF736" s="188"/>
      <c r="YG736" s="188"/>
      <c r="YH736" s="188"/>
      <c r="YI736" s="188"/>
      <c r="YJ736" s="188"/>
      <c r="YK736" s="188"/>
      <c r="YL736" s="188"/>
      <c r="YM736" s="188"/>
      <c r="YN736" s="188"/>
      <c r="YO736" s="188"/>
      <c r="YP736" s="188"/>
      <c r="YQ736" s="188"/>
      <c r="YR736" s="188"/>
      <c r="YS736" s="188"/>
      <c r="YT736" s="188"/>
      <c r="YU736" s="188"/>
      <c r="YV736" s="188"/>
      <c r="YW736" s="188"/>
      <c r="YX736" s="188"/>
      <c r="YY736" s="188"/>
      <c r="YZ736" s="188"/>
      <c r="ZA736" s="188"/>
      <c r="ZB736" s="188"/>
      <c r="ZC736" s="188"/>
      <c r="ZD736" s="188"/>
      <c r="ZE736" s="188"/>
      <c r="ZF736" s="188"/>
      <c r="ZG736" s="188"/>
      <c r="ZH736" s="188"/>
      <c r="ZI736" s="188"/>
      <c r="ZJ736" s="188"/>
      <c r="ZK736" s="188"/>
      <c r="ZL736" s="188"/>
      <c r="ZM736" s="188"/>
      <c r="ZN736" s="188"/>
      <c r="ZO736" s="188"/>
      <c r="ZP736" s="188"/>
      <c r="ZQ736" s="188"/>
      <c r="ZR736" s="188"/>
      <c r="ZS736" s="188"/>
      <c r="ZT736" s="188"/>
      <c r="ZU736" s="188"/>
      <c r="ZV736" s="188"/>
      <c r="ZW736" s="188"/>
      <c r="ZX736" s="188"/>
      <c r="ZY736" s="188"/>
      <c r="ZZ736" s="188"/>
      <c r="AAA736" s="188"/>
      <c r="AAB736" s="188"/>
      <c r="AAC736" s="188"/>
      <c r="AAD736" s="188"/>
      <c r="AAE736" s="188"/>
      <c r="AAF736" s="188"/>
      <c r="AAG736" s="188"/>
      <c r="AAH736" s="188"/>
      <c r="AAI736" s="188"/>
      <c r="AAJ736" s="188"/>
      <c r="AAK736" s="188"/>
      <c r="AAL736" s="188"/>
      <c r="AAM736" s="188"/>
      <c r="AAN736" s="188"/>
      <c r="AAO736" s="188"/>
      <c r="AAP736" s="188"/>
      <c r="AAQ736" s="188"/>
      <c r="AAR736" s="188"/>
      <c r="AAS736" s="188"/>
      <c r="AAT736" s="188"/>
      <c r="AAU736" s="188"/>
      <c r="AAV736" s="188"/>
      <c r="AAW736" s="188"/>
      <c r="AAX736" s="188"/>
      <c r="AAY736" s="188"/>
      <c r="AAZ736" s="188"/>
      <c r="ABA736" s="188"/>
      <c r="ABB736" s="188"/>
      <c r="ABC736" s="188"/>
      <c r="ABD736" s="188"/>
      <c r="ABE736" s="188"/>
      <c r="ABF736" s="188"/>
      <c r="ABG736" s="188"/>
      <c r="ABH736" s="188"/>
      <c r="ABI736" s="188"/>
      <c r="ABJ736" s="188"/>
      <c r="ABK736" s="188"/>
      <c r="ABL736" s="188"/>
      <c r="ABM736" s="188"/>
      <c r="ABN736" s="188"/>
      <c r="ABO736" s="188"/>
      <c r="ABP736" s="188"/>
      <c r="ABQ736" s="188"/>
      <c r="ABR736" s="188"/>
      <c r="ABS736" s="188"/>
      <c r="ABT736" s="188"/>
      <c r="ABU736" s="188"/>
      <c r="ABV736" s="188"/>
      <c r="ABW736" s="188"/>
      <c r="ABX736" s="188"/>
      <c r="ABY736" s="188"/>
      <c r="ABZ736" s="188"/>
      <c r="ACA736" s="188"/>
      <c r="ACB736" s="188"/>
      <c r="ACC736" s="188"/>
      <c r="ACD736" s="188"/>
      <c r="ACE736" s="188"/>
      <c r="ACF736" s="188"/>
      <c r="ACG736" s="188"/>
      <c r="ACH736" s="188"/>
      <c r="ACI736" s="188"/>
      <c r="ACJ736" s="188"/>
      <c r="ACK736" s="188"/>
      <c r="ACL736" s="188"/>
      <c r="ACM736" s="188"/>
      <c r="ACN736" s="188"/>
      <c r="ACO736" s="188"/>
      <c r="ACP736" s="188"/>
      <c r="ACQ736" s="188"/>
      <c r="ACR736" s="188"/>
      <c r="ACS736" s="188"/>
      <c r="ACT736" s="188"/>
      <c r="ACU736" s="188"/>
      <c r="ACV736" s="188"/>
      <c r="ACW736" s="188"/>
      <c r="ACX736" s="188"/>
      <c r="ACY736" s="188"/>
      <c r="ACZ736" s="188"/>
      <c r="ADA736" s="188"/>
      <c r="ADB736" s="188"/>
      <c r="ADC736" s="188"/>
      <c r="ADD736" s="188"/>
      <c r="ADE736" s="188"/>
      <c r="ADF736" s="188"/>
      <c r="ADG736" s="188"/>
      <c r="ADH736" s="188"/>
      <c r="ADI736" s="188"/>
      <c r="ADJ736" s="188"/>
      <c r="ADK736" s="188"/>
      <c r="ADL736" s="188"/>
      <c r="ADM736" s="188"/>
      <c r="ADN736" s="188"/>
      <c r="ADO736" s="188"/>
      <c r="ADP736" s="188"/>
      <c r="ADQ736" s="188"/>
      <c r="ADR736" s="188"/>
      <c r="ADS736" s="188"/>
      <c r="ADT736" s="188"/>
      <c r="ADU736" s="188"/>
      <c r="ADV736" s="188"/>
      <c r="ADW736" s="188"/>
      <c r="ADX736" s="188"/>
      <c r="ADY736" s="188"/>
      <c r="ADZ736" s="188"/>
      <c r="AEA736" s="188"/>
      <c r="AEB736" s="188"/>
      <c r="AEC736" s="188"/>
      <c r="AED736" s="188"/>
      <c r="AEE736" s="188"/>
      <c r="AEF736" s="188"/>
      <c r="AEG736" s="188"/>
      <c r="AEH736" s="188"/>
      <c r="AEI736" s="188"/>
      <c r="AEJ736" s="188"/>
      <c r="AEK736" s="188"/>
      <c r="AEL736" s="188"/>
      <c r="AEM736" s="188"/>
      <c r="AEN736" s="188"/>
      <c r="AEO736" s="188"/>
      <c r="AEP736" s="188"/>
      <c r="AEQ736" s="188"/>
      <c r="AER736" s="188"/>
      <c r="AES736" s="188"/>
      <c r="AET736" s="188"/>
      <c r="AEU736" s="188"/>
      <c r="AEV736" s="188"/>
      <c r="AEW736" s="188"/>
      <c r="AEX736" s="188"/>
      <c r="AEY736" s="188"/>
      <c r="AEZ736" s="188"/>
      <c r="AFA736" s="188"/>
      <c r="AFB736" s="188"/>
      <c r="AFC736" s="188"/>
      <c r="AFD736" s="188"/>
      <c r="AFE736" s="188"/>
      <c r="AFF736" s="188"/>
      <c r="AFG736" s="188"/>
      <c r="AFH736" s="188"/>
      <c r="AFI736" s="188"/>
      <c r="AFJ736" s="188"/>
      <c r="AFK736" s="188"/>
      <c r="AFL736" s="188"/>
      <c r="AFM736" s="188"/>
      <c r="AFN736" s="188"/>
      <c r="AFO736" s="188"/>
      <c r="AFP736" s="188"/>
      <c r="AFQ736" s="188"/>
      <c r="AFR736" s="188"/>
      <c r="AFS736" s="188"/>
      <c r="AFT736" s="188"/>
      <c r="AFU736" s="188"/>
      <c r="AFV736" s="188"/>
      <c r="AFW736" s="188"/>
      <c r="AFX736" s="188"/>
      <c r="AFY736" s="188"/>
      <c r="AFZ736" s="188"/>
      <c r="AGA736" s="188"/>
      <c r="AGB736" s="188"/>
      <c r="AGC736" s="188"/>
      <c r="AGD736" s="188"/>
      <c r="AGE736" s="188"/>
      <c r="AGF736" s="188"/>
      <c r="AGG736" s="188"/>
      <c r="AGH736" s="188"/>
      <c r="AGI736" s="188"/>
      <c r="AGJ736" s="188"/>
      <c r="AGK736" s="188"/>
      <c r="AGL736" s="188"/>
      <c r="AGM736" s="188"/>
      <c r="AGN736" s="188"/>
      <c r="AGO736" s="188"/>
      <c r="AGP736" s="188"/>
      <c r="AGQ736" s="188"/>
      <c r="AGR736" s="188"/>
      <c r="AGS736" s="188"/>
      <c r="AGT736" s="188"/>
      <c r="AGU736" s="188"/>
      <c r="AGV736" s="188"/>
      <c r="AGW736" s="188"/>
      <c r="AGX736" s="188"/>
      <c r="AGY736" s="188"/>
      <c r="AGZ736" s="188"/>
      <c r="AHA736" s="188"/>
      <c r="AHB736" s="188"/>
      <c r="AHC736" s="188"/>
      <c r="AHD736" s="188"/>
      <c r="AHE736" s="188"/>
      <c r="AHF736" s="188"/>
      <c r="AHG736" s="188"/>
      <c r="AHH736" s="188"/>
      <c r="AHI736" s="188"/>
      <c r="AHJ736" s="188"/>
      <c r="AHK736" s="188"/>
      <c r="AHL736" s="188"/>
      <c r="AHM736" s="188"/>
      <c r="AHN736" s="188"/>
      <c r="AHO736" s="188"/>
      <c r="AHP736" s="188"/>
      <c r="AHQ736" s="188"/>
      <c r="AHR736" s="188"/>
      <c r="AHS736" s="188"/>
      <c r="AHT736" s="188"/>
      <c r="AHU736" s="188"/>
      <c r="AHV736" s="188"/>
      <c r="AHW736" s="188"/>
      <c r="AHX736" s="188"/>
      <c r="AHY736" s="188"/>
      <c r="AHZ736" s="188"/>
      <c r="AIA736" s="188"/>
      <c r="AIB736" s="188"/>
      <c r="AIC736" s="188"/>
      <c r="AID736" s="188"/>
      <c r="AIE736" s="188"/>
      <c r="AIF736" s="188"/>
      <c r="AIG736" s="188"/>
      <c r="AIH736" s="188"/>
      <c r="AII736" s="188"/>
      <c r="AIJ736" s="188"/>
      <c r="AIK736" s="188"/>
      <c r="AIL736" s="188"/>
      <c r="AIM736" s="188"/>
      <c r="AIN736" s="188"/>
      <c r="AIO736" s="188"/>
      <c r="AIP736" s="188"/>
      <c r="AIQ736" s="188"/>
      <c r="AIR736" s="188"/>
      <c r="AIS736" s="188"/>
      <c r="AIT736" s="188"/>
      <c r="AIU736" s="188"/>
      <c r="AIV736" s="188"/>
      <c r="AIW736" s="188"/>
      <c r="AIX736" s="188"/>
      <c r="AIY736" s="188"/>
      <c r="AIZ736" s="188"/>
      <c r="AJA736" s="188"/>
      <c r="AJB736" s="188"/>
      <c r="AJC736" s="188"/>
      <c r="AJD736" s="188"/>
      <c r="AJE736" s="188"/>
      <c r="AJF736" s="188"/>
      <c r="AJG736" s="188"/>
      <c r="AJH736" s="188"/>
      <c r="AJI736" s="188"/>
      <c r="AJJ736" s="188"/>
      <c r="AJK736" s="188"/>
      <c r="AJL736" s="188"/>
      <c r="AJM736" s="188"/>
      <c r="AJN736" s="188"/>
      <c r="AJO736" s="188"/>
      <c r="AJP736" s="188"/>
      <c r="AJQ736" s="188"/>
      <c r="AJR736" s="188"/>
      <c r="AJS736" s="188"/>
      <c r="AJT736" s="188"/>
      <c r="AJU736" s="188"/>
      <c r="AJV736" s="188"/>
      <c r="AJW736" s="188"/>
      <c r="AJX736" s="188"/>
      <c r="AJY736" s="188"/>
      <c r="AJZ736" s="188"/>
      <c r="AKA736" s="188"/>
      <c r="AKB736" s="188"/>
      <c r="AKC736" s="188"/>
      <c r="AKD736" s="188"/>
      <c r="AKE736" s="188"/>
      <c r="AKF736" s="188"/>
      <c r="AKG736" s="188"/>
      <c r="AKH736" s="188"/>
      <c r="AKI736" s="188"/>
      <c r="AKJ736" s="188"/>
      <c r="AKK736" s="188"/>
      <c r="AKL736" s="188"/>
      <c r="AKM736" s="188"/>
      <c r="AKN736" s="188"/>
      <c r="AKO736" s="188"/>
      <c r="AKP736" s="188"/>
      <c r="AKQ736" s="188"/>
      <c r="AKR736" s="188"/>
      <c r="AKS736" s="188"/>
      <c r="AKT736" s="188"/>
      <c r="AKU736" s="188"/>
      <c r="AKV736" s="188"/>
      <c r="AKW736" s="188"/>
      <c r="AKX736" s="188"/>
      <c r="AKY736" s="188"/>
      <c r="AKZ736" s="188"/>
      <c r="ALA736" s="188"/>
      <c r="ALB736" s="188"/>
      <c r="ALC736" s="188"/>
      <c r="ALD736" s="188"/>
      <c r="ALE736" s="188"/>
      <c r="ALF736" s="188"/>
      <c r="ALG736" s="188"/>
      <c r="ALH736" s="188"/>
      <c r="ALI736" s="188"/>
      <c r="ALJ736" s="188"/>
      <c r="ALK736" s="188"/>
      <c r="ALL736" s="188"/>
      <c r="ALM736" s="188"/>
      <c r="ALN736" s="188"/>
      <c r="ALO736" s="188"/>
      <c r="ALP736" s="188"/>
      <c r="ALQ736" s="188"/>
      <c r="ALR736" s="188"/>
      <c r="ALS736" s="188"/>
      <c r="ALT736" s="188"/>
      <c r="ALU736" s="188"/>
      <c r="ALV736" s="188"/>
      <c r="ALW736" s="188"/>
      <c r="ALX736" s="188"/>
      <c r="ALY736" s="188"/>
      <c r="ALZ736" s="188"/>
      <c r="AMA736" s="188"/>
      <c r="AMB736" s="188"/>
      <c r="AMC736" s="188"/>
      <c r="AMD736" s="188"/>
      <c r="AME736" s="188"/>
      <c r="AMF736" s="188"/>
      <c r="AMG736" s="188"/>
      <c r="AMH736" s="188"/>
      <c r="AMI736" s="188"/>
      <c r="AMJ736" s="188"/>
      <c r="AMK736" s="188"/>
      <c r="AML736" s="561"/>
    </row>
    <row r="737" spans="1:1026" x14ac:dyDescent="0.25">
      <c r="A737" s="258" t="s">
        <v>27619</v>
      </c>
      <c r="B737" s="257">
        <v>737</v>
      </c>
      <c r="C737" s="258" t="s">
        <v>27620</v>
      </c>
      <c r="D737" s="411" t="s">
        <v>27622</v>
      </c>
      <c r="E737" s="277"/>
      <c r="F737" s="278">
        <v>3</v>
      </c>
      <c r="G737" s="280">
        <v>3</v>
      </c>
      <c r="H737" s="280">
        <v>2</v>
      </c>
      <c r="I737" s="493" t="s">
        <v>25407</v>
      </c>
      <c r="J737" s="278" t="s">
        <v>748</v>
      </c>
      <c r="K737" s="278">
        <v>1</v>
      </c>
      <c r="L737" s="278" t="s">
        <v>749</v>
      </c>
      <c r="M737" s="278"/>
      <c r="N737" s="278"/>
      <c r="O737" s="278"/>
      <c r="P737" s="293">
        <v>335</v>
      </c>
      <c r="Q737" s="278"/>
      <c r="R737" s="278"/>
      <c r="S737" s="278"/>
      <c r="T737" s="278"/>
      <c r="U737" s="278"/>
      <c r="V737" s="278"/>
      <c r="W737" s="283">
        <f t="shared" si="323"/>
        <v>100</v>
      </c>
      <c r="X737" s="283">
        <f t="shared" si="324"/>
        <v>100</v>
      </c>
      <c r="Y737" s="283">
        <f t="shared" si="331"/>
        <v>20</v>
      </c>
      <c r="Z737" s="283">
        <f t="shared" si="325"/>
        <v>100</v>
      </c>
      <c r="AA737" s="283">
        <f t="shared" si="326"/>
        <v>100</v>
      </c>
      <c r="AB737" s="287">
        <f t="shared" si="327"/>
        <v>100</v>
      </c>
      <c r="AC737" s="287">
        <f t="shared" si="328"/>
        <v>100</v>
      </c>
      <c r="AD737" s="287">
        <f t="shared" si="329"/>
        <v>100</v>
      </c>
      <c r="AE737" s="479">
        <v>1.5E-3</v>
      </c>
      <c r="AF737" s="284">
        <f t="shared" si="321"/>
        <v>100</v>
      </c>
      <c r="AG737" s="268">
        <f t="shared" si="330"/>
        <v>1</v>
      </c>
      <c r="AH737" s="268">
        <f t="shared" si="319"/>
        <v>1</v>
      </c>
      <c r="AI737" s="268">
        <f t="shared" si="317"/>
        <v>3</v>
      </c>
      <c r="AJ737" s="268">
        <f t="shared" si="320"/>
        <v>5</v>
      </c>
      <c r="AK737" s="501" t="s">
        <v>25408</v>
      </c>
      <c r="AL737" s="278">
        <v>1</v>
      </c>
      <c r="AM737" s="278">
        <v>1</v>
      </c>
      <c r="AN737" s="490"/>
      <c r="AO737" s="277">
        <v>10</v>
      </c>
      <c r="AP737" s="297">
        <v>1</v>
      </c>
      <c r="AQ737" s="297"/>
      <c r="AR737" s="356" t="s">
        <v>6231</v>
      </c>
      <c r="AS737" s="356"/>
      <c r="AT737" s="277"/>
      <c r="AU737" s="277"/>
      <c r="AW737" s="559"/>
      <c r="AX737" s="559"/>
      <c r="AY737" s="559"/>
      <c r="AZ737" s="559"/>
      <c r="BA737" s="559"/>
      <c r="BB737" s="559"/>
      <c r="BC737" s="559"/>
      <c r="BD737" s="559"/>
      <c r="BE737" s="559"/>
      <c r="BF737" s="559"/>
      <c r="BG737" s="559"/>
      <c r="BH737" s="559"/>
      <c r="BI737" s="559"/>
      <c r="BJ737" s="559"/>
      <c r="BK737" s="559"/>
      <c r="BL737" s="559"/>
      <c r="BM737" s="559"/>
      <c r="BN737" s="559"/>
      <c r="BO737" s="559"/>
      <c r="BP737" s="559"/>
      <c r="BQ737" s="559"/>
      <c r="BR737" s="559"/>
      <c r="BS737" s="559"/>
      <c r="BT737" s="559"/>
      <c r="BU737" s="559"/>
      <c r="BV737" s="559"/>
      <c r="BW737" s="559"/>
      <c r="BX737" s="559"/>
      <c r="BY737" s="559"/>
      <c r="BZ737" s="559"/>
      <c r="CA737" s="559"/>
      <c r="CB737" s="559"/>
      <c r="CC737" s="559"/>
      <c r="CD737" s="559"/>
      <c r="CE737" s="559"/>
      <c r="CF737" s="559"/>
      <c r="CG737" s="559"/>
      <c r="CH737" s="559"/>
      <c r="CI737" s="559"/>
      <c r="CJ737" s="559"/>
      <c r="CK737" s="559"/>
      <c r="CL737" s="559"/>
      <c r="CM737" s="559"/>
      <c r="CN737" s="559"/>
      <c r="CO737" s="559"/>
      <c r="CP737" s="559"/>
      <c r="CQ737" s="559"/>
      <c r="CR737" s="559"/>
      <c r="CS737" s="559"/>
      <c r="CT737" s="559"/>
      <c r="CU737" s="559"/>
      <c r="CV737" s="559"/>
      <c r="CW737" s="559"/>
      <c r="CX737" s="559"/>
      <c r="CY737" s="559"/>
      <c r="CZ737" s="559"/>
      <c r="DA737" s="559"/>
      <c r="DB737" s="559"/>
      <c r="DC737" s="559"/>
      <c r="DD737" s="559"/>
      <c r="DE737" s="559"/>
      <c r="DF737" s="559"/>
      <c r="DG737" s="559"/>
      <c r="DH737" s="559"/>
      <c r="DI737" s="559"/>
      <c r="DJ737" s="559"/>
      <c r="DK737" s="559"/>
      <c r="DL737" s="559"/>
      <c r="DM737" s="559"/>
      <c r="DN737" s="559"/>
      <c r="DO737" s="559"/>
      <c r="DP737" s="559"/>
      <c r="DQ737" s="559"/>
      <c r="DR737" s="559"/>
      <c r="DS737" s="559"/>
      <c r="DT737" s="559"/>
      <c r="DU737" s="559"/>
      <c r="DV737" s="559"/>
      <c r="DW737" s="559"/>
      <c r="DX737" s="559"/>
      <c r="DY737" s="559"/>
      <c r="DZ737" s="559"/>
      <c r="EA737" s="559"/>
      <c r="EB737" s="559"/>
      <c r="EC737" s="559"/>
      <c r="ED737" s="559"/>
      <c r="EE737" s="559"/>
      <c r="EF737" s="559"/>
      <c r="EG737" s="559"/>
      <c r="EH737" s="559"/>
      <c r="EI737" s="559"/>
      <c r="EJ737" s="559"/>
      <c r="EK737" s="559"/>
      <c r="EL737" s="559"/>
      <c r="EM737" s="559"/>
      <c r="EN737" s="559"/>
      <c r="EO737" s="559"/>
      <c r="EP737" s="559"/>
      <c r="EQ737" s="559"/>
      <c r="ER737" s="559"/>
      <c r="ES737" s="559"/>
      <c r="ET737" s="559"/>
      <c r="EU737" s="559"/>
      <c r="EV737" s="559"/>
      <c r="EW737" s="559"/>
      <c r="EX737" s="559"/>
      <c r="EY737" s="559"/>
      <c r="EZ737" s="559"/>
      <c r="FA737" s="559"/>
      <c r="FB737" s="559"/>
      <c r="FC737" s="559"/>
      <c r="FD737" s="559"/>
      <c r="FE737" s="559"/>
      <c r="FF737" s="559"/>
      <c r="FG737" s="559"/>
      <c r="FH737" s="559"/>
      <c r="FI737" s="559"/>
      <c r="FJ737" s="559"/>
      <c r="FK737" s="559"/>
      <c r="FL737" s="559"/>
      <c r="FM737" s="559"/>
      <c r="FN737" s="559"/>
      <c r="FO737" s="559"/>
      <c r="FP737" s="559"/>
      <c r="FQ737" s="559"/>
      <c r="FR737" s="559"/>
      <c r="FS737" s="559"/>
      <c r="FT737" s="559"/>
      <c r="FU737" s="559"/>
      <c r="FV737" s="559"/>
      <c r="FW737" s="559"/>
      <c r="FX737" s="559"/>
      <c r="FY737" s="559"/>
      <c r="FZ737" s="559"/>
      <c r="GA737" s="559"/>
      <c r="GB737" s="559"/>
      <c r="GC737" s="559"/>
      <c r="GD737" s="559"/>
      <c r="GE737" s="559"/>
      <c r="GF737" s="559"/>
      <c r="GG737" s="559"/>
      <c r="GH737" s="559"/>
      <c r="GI737" s="559"/>
      <c r="GJ737" s="559"/>
      <c r="GK737" s="559"/>
      <c r="GL737" s="559"/>
      <c r="GM737" s="559"/>
      <c r="GN737" s="559"/>
      <c r="GO737" s="559"/>
      <c r="GP737" s="559"/>
      <c r="GQ737" s="559"/>
      <c r="GR737" s="559"/>
      <c r="GS737" s="559"/>
      <c r="GT737" s="559"/>
      <c r="GU737" s="559"/>
      <c r="GV737" s="559"/>
      <c r="GW737" s="559"/>
      <c r="GX737" s="559"/>
      <c r="GY737" s="559"/>
      <c r="GZ737" s="559"/>
      <c r="HA737" s="559"/>
      <c r="HB737" s="559"/>
      <c r="HC737" s="559"/>
      <c r="HD737" s="559"/>
      <c r="HE737" s="559"/>
      <c r="HF737" s="559"/>
      <c r="HG737" s="559"/>
      <c r="HH737" s="559"/>
      <c r="HI737" s="559"/>
      <c r="HJ737" s="559"/>
      <c r="HK737" s="559"/>
      <c r="HL737" s="559"/>
      <c r="HM737" s="559"/>
      <c r="HN737" s="559"/>
      <c r="HO737" s="559"/>
      <c r="HP737" s="559"/>
      <c r="HQ737" s="559"/>
      <c r="HR737" s="559"/>
      <c r="HS737" s="559"/>
      <c r="HT737" s="559"/>
      <c r="HU737" s="559"/>
      <c r="HV737" s="559"/>
      <c r="HW737" s="559"/>
      <c r="HX737" s="559"/>
      <c r="HY737" s="559"/>
      <c r="HZ737" s="559"/>
      <c r="IA737" s="559"/>
      <c r="IB737" s="559"/>
      <c r="IC737" s="559"/>
      <c r="ID737" s="559"/>
      <c r="IE737" s="559"/>
      <c r="IF737" s="559"/>
      <c r="IG737" s="559"/>
      <c r="IH737" s="559"/>
      <c r="II737" s="559"/>
      <c r="IJ737" s="559"/>
      <c r="IK737" s="559"/>
      <c r="IL737" s="559"/>
      <c r="IM737" s="559"/>
      <c r="IN737" s="559"/>
      <c r="IO737" s="559"/>
      <c r="IP737" s="559"/>
      <c r="IQ737" s="559"/>
      <c r="IR737" s="559"/>
      <c r="IS737" s="559"/>
      <c r="IT737" s="559"/>
      <c r="IU737" s="559"/>
      <c r="IV737" s="559"/>
      <c r="IW737" s="559"/>
      <c r="IX737" s="559"/>
      <c r="IY737" s="559"/>
      <c r="IZ737" s="559"/>
      <c r="JA737" s="559"/>
      <c r="JB737" s="559"/>
      <c r="JC737" s="559"/>
      <c r="JD737" s="559"/>
      <c r="JE737" s="559"/>
      <c r="JF737" s="559"/>
      <c r="JG737" s="559"/>
      <c r="JH737" s="559"/>
      <c r="JI737" s="559"/>
      <c r="JJ737" s="559"/>
      <c r="JK737" s="559"/>
      <c r="JL737" s="559"/>
      <c r="JM737" s="559"/>
      <c r="JN737" s="559"/>
      <c r="JO737" s="559"/>
      <c r="JP737" s="559"/>
      <c r="JQ737" s="559"/>
      <c r="JR737" s="559"/>
      <c r="JS737" s="559"/>
      <c r="JT737" s="559"/>
      <c r="JU737" s="559"/>
      <c r="JV737" s="559"/>
      <c r="JW737" s="559"/>
      <c r="JX737" s="559"/>
      <c r="JY737" s="559"/>
      <c r="JZ737" s="559"/>
      <c r="KA737" s="559"/>
      <c r="KB737" s="559"/>
      <c r="KC737" s="559"/>
      <c r="KD737" s="559"/>
      <c r="KE737" s="559"/>
      <c r="KF737" s="559"/>
      <c r="KG737" s="559"/>
      <c r="KH737" s="559"/>
      <c r="KI737" s="559"/>
      <c r="KJ737" s="559"/>
      <c r="KK737" s="559"/>
      <c r="KL737" s="559"/>
      <c r="KM737" s="559"/>
      <c r="KN737" s="559"/>
      <c r="KO737" s="559"/>
      <c r="KP737" s="559"/>
      <c r="KQ737" s="559"/>
      <c r="KR737" s="559"/>
      <c r="KS737" s="559"/>
      <c r="KT737" s="559"/>
      <c r="KU737" s="559"/>
      <c r="KV737" s="559"/>
      <c r="KW737" s="559"/>
      <c r="KX737" s="559"/>
      <c r="KY737" s="559"/>
      <c r="KZ737" s="559"/>
      <c r="LA737" s="559"/>
      <c r="LB737" s="559"/>
      <c r="LC737" s="559"/>
      <c r="LD737" s="559"/>
      <c r="LE737" s="559"/>
      <c r="LF737" s="559"/>
      <c r="LG737" s="559"/>
      <c r="LH737" s="559"/>
      <c r="LI737" s="559"/>
      <c r="LJ737" s="559"/>
      <c r="LK737" s="559"/>
      <c r="LL737" s="559"/>
      <c r="LM737" s="559"/>
      <c r="LN737" s="559"/>
      <c r="LO737" s="559"/>
      <c r="LP737" s="559"/>
      <c r="LQ737" s="559"/>
      <c r="LR737" s="559"/>
      <c r="LS737" s="559"/>
      <c r="LT737" s="559"/>
      <c r="LU737" s="559"/>
      <c r="LV737" s="559"/>
      <c r="LW737" s="559"/>
      <c r="LX737" s="559"/>
      <c r="LY737" s="559"/>
      <c r="LZ737" s="559"/>
      <c r="MA737" s="559"/>
      <c r="MB737" s="559"/>
      <c r="MC737" s="559"/>
      <c r="MD737" s="559"/>
      <c r="ME737" s="559"/>
      <c r="MF737" s="559"/>
      <c r="MG737" s="559"/>
      <c r="MH737" s="559"/>
      <c r="MI737" s="559"/>
      <c r="MJ737" s="559"/>
      <c r="MK737" s="559"/>
      <c r="ML737" s="559"/>
      <c r="MM737" s="559"/>
      <c r="MN737" s="559"/>
      <c r="MO737" s="559"/>
      <c r="MP737" s="559"/>
      <c r="MQ737" s="559"/>
      <c r="MR737" s="559"/>
      <c r="MS737" s="559"/>
      <c r="MT737" s="559"/>
      <c r="MU737" s="559"/>
      <c r="MV737" s="559"/>
      <c r="MW737" s="559"/>
      <c r="MX737" s="559"/>
      <c r="MY737" s="559"/>
      <c r="MZ737" s="559"/>
      <c r="NA737" s="559"/>
      <c r="NB737" s="559"/>
      <c r="NC737" s="559"/>
      <c r="ND737" s="559"/>
      <c r="NE737" s="559"/>
      <c r="NF737" s="559"/>
      <c r="NG737" s="559"/>
      <c r="NH737" s="559"/>
      <c r="NI737" s="559"/>
      <c r="NJ737" s="559"/>
      <c r="NK737" s="559"/>
      <c r="NL737" s="559"/>
      <c r="NM737" s="559"/>
      <c r="NN737" s="559"/>
      <c r="NO737" s="559"/>
      <c r="NP737" s="559"/>
      <c r="NQ737" s="559"/>
      <c r="NR737" s="559"/>
      <c r="NS737" s="559"/>
      <c r="NT737" s="559"/>
      <c r="NU737" s="559"/>
      <c r="NV737" s="559"/>
      <c r="NW737" s="559"/>
      <c r="NX737" s="559"/>
      <c r="NY737" s="559"/>
      <c r="NZ737" s="559"/>
      <c r="OA737" s="559"/>
      <c r="OB737" s="559"/>
      <c r="OC737" s="559"/>
      <c r="OD737" s="559"/>
      <c r="OE737" s="559"/>
      <c r="OF737" s="559"/>
      <c r="OG737" s="559"/>
      <c r="OH737" s="559"/>
      <c r="OI737" s="559"/>
      <c r="OJ737" s="559"/>
      <c r="OK737" s="559"/>
      <c r="OL737" s="559"/>
      <c r="OM737" s="559"/>
      <c r="ON737" s="559"/>
      <c r="OO737" s="559"/>
      <c r="OP737" s="559"/>
      <c r="OQ737" s="559"/>
      <c r="OR737" s="559"/>
      <c r="OS737" s="559"/>
      <c r="OT737" s="559"/>
      <c r="OU737" s="559"/>
      <c r="OV737" s="559"/>
      <c r="OW737" s="559"/>
      <c r="OX737" s="559"/>
      <c r="OY737" s="559"/>
      <c r="OZ737" s="559"/>
      <c r="PA737" s="559"/>
      <c r="PB737" s="559"/>
      <c r="PC737" s="559"/>
      <c r="PD737" s="559"/>
      <c r="PE737" s="559"/>
      <c r="PF737" s="559"/>
      <c r="PG737" s="559"/>
      <c r="PH737" s="559"/>
      <c r="PI737" s="559"/>
      <c r="PJ737" s="559"/>
      <c r="PK737" s="559"/>
      <c r="PL737" s="559"/>
      <c r="PM737" s="559"/>
      <c r="PN737" s="559"/>
      <c r="PO737" s="559"/>
      <c r="PP737" s="559"/>
      <c r="PQ737" s="559"/>
      <c r="PR737" s="559"/>
      <c r="PS737" s="559"/>
      <c r="PT737" s="559"/>
      <c r="PU737" s="559"/>
      <c r="PV737" s="559"/>
      <c r="PW737" s="559"/>
      <c r="PX737" s="559"/>
      <c r="PY737" s="559"/>
      <c r="PZ737" s="559"/>
      <c r="QA737" s="559"/>
      <c r="QB737" s="559"/>
      <c r="QC737" s="559"/>
      <c r="QD737" s="559"/>
      <c r="QE737" s="559"/>
      <c r="QF737" s="559"/>
      <c r="QG737" s="559"/>
      <c r="QH737" s="559"/>
      <c r="QI737" s="559"/>
      <c r="QJ737" s="559"/>
      <c r="QK737" s="559"/>
      <c r="QL737" s="559"/>
      <c r="QM737" s="559"/>
      <c r="QN737" s="559"/>
      <c r="QO737" s="559"/>
      <c r="QP737" s="559"/>
      <c r="QQ737" s="559"/>
      <c r="QR737" s="559"/>
      <c r="QS737" s="559"/>
      <c r="QT737" s="559"/>
      <c r="QU737" s="559"/>
      <c r="QV737" s="559"/>
      <c r="QW737" s="559"/>
      <c r="QX737" s="559"/>
      <c r="QY737" s="559"/>
      <c r="QZ737" s="559"/>
      <c r="RA737" s="559"/>
      <c r="RB737" s="559"/>
      <c r="RC737" s="559"/>
      <c r="RD737" s="559"/>
      <c r="RE737" s="559"/>
      <c r="RF737" s="559"/>
      <c r="RG737" s="559"/>
      <c r="RH737" s="559"/>
      <c r="RI737" s="559"/>
      <c r="RJ737" s="559"/>
      <c r="RK737" s="559"/>
      <c r="RL737" s="559"/>
      <c r="RM737" s="559"/>
      <c r="RN737" s="559"/>
      <c r="RO737" s="559"/>
      <c r="RP737" s="559"/>
      <c r="RQ737" s="559"/>
      <c r="RR737" s="559"/>
      <c r="RS737" s="559"/>
      <c r="RT737" s="559"/>
      <c r="RU737" s="559"/>
      <c r="RV737" s="559"/>
      <c r="RW737" s="559"/>
      <c r="RX737" s="559"/>
      <c r="RY737" s="559"/>
      <c r="RZ737" s="559"/>
      <c r="SA737" s="559"/>
      <c r="SB737" s="559"/>
      <c r="SC737" s="559"/>
      <c r="SD737" s="559"/>
      <c r="SE737" s="559"/>
      <c r="SF737" s="559"/>
      <c r="SG737" s="559"/>
      <c r="SH737" s="559"/>
      <c r="SI737" s="559"/>
      <c r="SJ737" s="559"/>
      <c r="SK737" s="559"/>
      <c r="SL737" s="559"/>
      <c r="SM737" s="559"/>
      <c r="SN737" s="559"/>
      <c r="SO737" s="559"/>
      <c r="SP737" s="559"/>
      <c r="SQ737" s="559"/>
      <c r="SR737" s="559"/>
      <c r="SS737" s="559"/>
      <c r="ST737" s="559"/>
      <c r="SU737" s="559"/>
      <c r="SV737" s="559"/>
      <c r="SW737" s="559"/>
      <c r="SX737" s="559"/>
      <c r="SY737" s="559"/>
      <c r="SZ737" s="559"/>
      <c r="TA737" s="559"/>
      <c r="TB737" s="559"/>
      <c r="TC737" s="559"/>
      <c r="TD737" s="559"/>
      <c r="TE737" s="559"/>
      <c r="TF737" s="559"/>
      <c r="TG737" s="559"/>
      <c r="TH737" s="559"/>
      <c r="TI737" s="559"/>
      <c r="TJ737" s="559"/>
      <c r="TK737" s="559"/>
      <c r="TL737" s="559"/>
      <c r="TM737" s="559"/>
      <c r="TN737" s="559"/>
      <c r="TO737" s="559"/>
      <c r="TP737" s="559"/>
      <c r="TQ737" s="559"/>
      <c r="TR737" s="559"/>
      <c r="TS737" s="559"/>
      <c r="TT737" s="559"/>
      <c r="TU737" s="559"/>
      <c r="TV737" s="559"/>
      <c r="TW737" s="559"/>
      <c r="TX737" s="559"/>
      <c r="TY737" s="559"/>
      <c r="TZ737" s="559"/>
      <c r="UA737" s="559"/>
      <c r="UB737" s="559"/>
      <c r="UC737" s="559"/>
      <c r="UD737" s="559"/>
      <c r="UE737" s="559"/>
      <c r="UF737" s="559"/>
      <c r="UG737" s="559"/>
      <c r="UH737" s="559"/>
      <c r="UI737" s="559"/>
      <c r="UJ737" s="559"/>
      <c r="UK737" s="559"/>
      <c r="UL737" s="559"/>
      <c r="UM737" s="559"/>
      <c r="UN737" s="559"/>
      <c r="UO737" s="559"/>
      <c r="UP737" s="559"/>
      <c r="UQ737" s="559"/>
      <c r="UR737" s="559"/>
      <c r="US737" s="559"/>
      <c r="UT737" s="559"/>
      <c r="UU737" s="559"/>
      <c r="UV737" s="559"/>
      <c r="UW737" s="559"/>
      <c r="UX737" s="559"/>
      <c r="UY737" s="559"/>
      <c r="UZ737" s="559"/>
      <c r="VA737" s="559"/>
      <c r="VB737" s="559"/>
      <c r="VC737" s="559"/>
      <c r="VD737" s="559"/>
      <c r="VE737" s="559"/>
      <c r="VF737" s="559"/>
      <c r="VG737" s="559"/>
      <c r="VH737" s="559"/>
      <c r="VI737" s="559"/>
      <c r="VJ737" s="559"/>
      <c r="VK737" s="559"/>
      <c r="VL737" s="559"/>
      <c r="VM737" s="559"/>
      <c r="VN737" s="559"/>
      <c r="VO737" s="559"/>
      <c r="VP737" s="559"/>
      <c r="VQ737" s="559"/>
      <c r="VR737" s="559"/>
      <c r="VS737" s="559"/>
      <c r="VT737" s="559"/>
      <c r="VU737" s="559"/>
      <c r="VV737" s="559"/>
      <c r="VW737" s="559"/>
      <c r="VX737" s="559"/>
      <c r="VY737" s="559"/>
      <c r="VZ737" s="559"/>
      <c r="WA737" s="559"/>
      <c r="WB737" s="559"/>
      <c r="WC737" s="559"/>
      <c r="WD737" s="559"/>
      <c r="WE737" s="559"/>
      <c r="WF737" s="559"/>
      <c r="WG737" s="559"/>
      <c r="WH737" s="559"/>
      <c r="WI737" s="559"/>
      <c r="WJ737" s="559"/>
      <c r="WK737" s="559"/>
      <c r="WL737" s="559"/>
      <c r="WM737" s="559"/>
      <c r="WN737" s="559"/>
      <c r="WO737" s="559"/>
      <c r="WP737" s="559"/>
      <c r="WQ737" s="559"/>
      <c r="WR737" s="559"/>
      <c r="WS737" s="559"/>
      <c r="WT737" s="559"/>
      <c r="WU737" s="559"/>
      <c r="WV737" s="559"/>
      <c r="WW737" s="559"/>
      <c r="WX737" s="559"/>
      <c r="WY737" s="559"/>
      <c r="WZ737" s="559"/>
      <c r="XA737" s="559"/>
      <c r="XB737" s="559"/>
      <c r="XC737" s="559"/>
      <c r="XD737" s="559"/>
      <c r="XE737" s="559"/>
      <c r="XF737" s="559"/>
      <c r="XG737" s="559"/>
      <c r="XH737" s="559"/>
      <c r="XI737" s="559"/>
      <c r="XJ737" s="559"/>
      <c r="XK737" s="559"/>
      <c r="XL737" s="559"/>
      <c r="XM737" s="559"/>
      <c r="XN737" s="559"/>
      <c r="XO737" s="559"/>
      <c r="XP737" s="559"/>
      <c r="XQ737" s="559"/>
      <c r="XR737" s="559"/>
      <c r="XS737" s="559"/>
      <c r="XT737" s="559"/>
      <c r="XU737" s="559"/>
      <c r="XV737" s="559"/>
      <c r="XW737" s="559"/>
      <c r="XX737" s="559"/>
      <c r="XY737" s="559"/>
      <c r="XZ737" s="559"/>
      <c r="YA737" s="559"/>
      <c r="YB737" s="559"/>
      <c r="YC737" s="559"/>
      <c r="YD737" s="559"/>
      <c r="YE737" s="559"/>
      <c r="YF737" s="559"/>
      <c r="YG737" s="559"/>
      <c r="YH737" s="559"/>
      <c r="YI737" s="559"/>
      <c r="YJ737" s="559"/>
      <c r="YK737" s="559"/>
      <c r="YL737" s="559"/>
      <c r="YM737" s="559"/>
      <c r="YN737" s="559"/>
      <c r="YO737" s="559"/>
      <c r="YP737" s="559"/>
      <c r="YQ737" s="559"/>
      <c r="YR737" s="559"/>
      <c r="YS737" s="559"/>
      <c r="YT737" s="559"/>
      <c r="YU737" s="559"/>
      <c r="YV737" s="559"/>
      <c r="YW737" s="559"/>
      <c r="YX737" s="559"/>
      <c r="YY737" s="559"/>
      <c r="YZ737" s="559"/>
      <c r="ZA737" s="559"/>
      <c r="ZB737" s="559"/>
      <c r="ZC737" s="559"/>
      <c r="ZD737" s="559"/>
      <c r="ZE737" s="559"/>
      <c r="ZF737" s="559"/>
      <c r="ZG737" s="559"/>
      <c r="ZH737" s="559"/>
      <c r="ZI737" s="559"/>
      <c r="ZJ737" s="559"/>
      <c r="ZK737" s="559"/>
      <c r="ZL737" s="559"/>
      <c r="ZM737" s="559"/>
      <c r="ZN737" s="559"/>
      <c r="ZO737" s="559"/>
      <c r="ZP737" s="559"/>
      <c r="ZQ737" s="559"/>
      <c r="ZR737" s="559"/>
      <c r="ZS737" s="559"/>
      <c r="ZT737" s="559"/>
      <c r="ZU737" s="559"/>
      <c r="ZV737" s="559"/>
      <c r="ZW737" s="559"/>
      <c r="ZX737" s="559"/>
      <c r="ZY737" s="559"/>
      <c r="ZZ737" s="559"/>
      <c r="AAA737" s="559"/>
      <c r="AAB737" s="559"/>
      <c r="AAC737" s="559"/>
      <c r="AAD737" s="559"/>
      <c r="AAE737" s="559"/>
      <c r="AAF737" s="559"/>
      <c r="AAG737" s="559"/>
      <c r="AAH737" s="559"/>
      <c r="AAI737" s="559"/>
      <c r="AAJ737" s="559"/>
      <c r="AAK737" s="559"/>
      <c r="AAL737" s="559"/>
      <c r="AAM737" s="559"/>
      <c r="AAN737" s="559"/>
      <c r="AAO737" s="559"/>
      <c r="AAP737" s="559"/>
      <c r="AAQ737" s="559"/>
      <c r="AAR737" s="559"/>
      <c r="AAS737" s="559"/>
      <c r="AAT737" s="559"/>
      <c r="AAU737" s="559"/>
      <c r="AAV737" s="559"/>
      <c r="AAW737" s="559"/>
      <c r="AAX737" s="559"/>
      <c r="AAY737" s="559"/>
      <c r="AAZ737" s="559"/>
      <c r="ABA737" s="559"/>
      <c r="ABB737" s="559"/>
      <c r="ABC737" s="559"/>
      <c r="ABD737" s="559"/>
      <c r="ABE737" s="559"/>
      <c r="ABF737" s="559"/>
      <c r="ABG737" s="559"/>
      <c r="ABH737" s="559"/>
      <c r="ABI737" s="559"/>
      <c r="ABJ737" s="559"/>
      <c r="ABK737" s="559"/>
      <c r="ABL737" s="559"/>
      <c r="ABM737" s="559"/>
      <c r="ABN737" s="559"/>
      <c r="ABO737" s="559"/>
      <c r="ABP737" s="559"/>
      <c r="ABQ737" s="559"/>
      <c r="ABR737" s="559"/>
      <c r="ABS737" s="559"/>
      <c r="ABT737" s="559"/>
      <c r="ABU737" s="559"/>
      <c r="ABV737" s="559"/>
      <c r="ABW737" s="559"/>
      <c r="ABX737" s="559"/>
      <c r="ABY737" s="559"/>
      <c r="ABZ737" s="559"/>
      <c r="ACA737" s="559"/>
      <c r="ACB737" s="559"/>
      <c r="ACC737" s="559"/>
      <c r="ACD737" s="559"/>
      <c r="ACE737" s="559"/>
      <c r="ACF737" s="559"/>
      <c r="ACG737" s="559"/>
      <c r="ACH737" s="559"/>
      <c r="ACI737" s="559"/>
      <c r="ACJ737" s="559"/>
      <c r="ACK737" s="559"/>
      <c r="ACL737" s="559"/>
      <c r="ACM737" s="559"/>
      <c r="ACN737" s="559"/>
      <c r="ACO737" s="559"/>
      <c r="ACP737" s="559"/>
      <c r="ACQ737" s="559"/>
      <c r="ACR737" s="559"/>
      <c r="ACS737" s="559"/>
      <c r="ACT737" s="559"/>
      <c r="ACU737" s="559"/>
      <c r="ACV737" s="559"/>
      <c r="ACW737" s="559"/>
      <c r="ACX737" s="559"/>
      <c r="ACY737" s="559"/>
      <c r="ACZ737" s="559"/>
      <c r="ADA737" s="559"/>
      <c r="ADB737" s="559"/>
      <c r="ADC737" s="559"/>
      <c r="ADD737" s="559"/>
      <c r="ADE737" s="559"/>
      <c r="ADF737" s="559"/>
      <c r="ADG737" s="559"/>
      <c r="ADH737" s="559"/>
      <c r="ADI737" s="559"/>
      <c r="ADJ737" s="559"/>
      <c r="ADK737" s="559"/>
      <c r="ADL737" s="559"/>
      <c r="ADM737" s="559"/>
      <c r="ADN737" s="559"/>
      <c r="ADO737" s="559"/>
      <c r="ADP737" s="559"/>
      <c r="ADQ737" s="559"/>
      <c r="ADR737" s="559"/>
      <c r="ADS737" s="559"/>
      <c r="ADT737" s="559"/>
      <c r="ADU737" s="559"/>
      <c r="ADV737" s="559"/>
      <c r="ADW737" s="559"/>
      <c r="ADX737" s="559"/>
      <c r="ADY737" s="559"/>
      <c r="ADZ737" s="559"/>
      <c r="AEA737" s="559"/>
      <c r="AEB737" s="559"/>
      <c r="AEC737" s="559"/>
      <c r="AED737" s="559"/>
      <c r="AEE737" s="559"/>
      <c r="AEF737" s="559"/>
      <c r="AEG737" s="559"/>
      <c r="AEH737" s="559"/>
      <c r="AEI737" s="559"/>
      <c r="AEJ737" s="559"/>
      <c r="AEK737" s="559"/>
      <c r="AEL737" s="559"/>
      <c r="AEM737" s="559"/>
      <c r="AEN737" s="559"/>
      <c r="AEO737" s="559"/>
      <c r="AEP737" s="559"/>
      <c r="AEQ737" s="559"/>
      <c r="AER737" s="559"/>
      <c r="AES737" s="559"/>
      <c r="AET737" s="559"/>
      <c r="AEU737" s="559"/>
      <c r="AEV737" s="559"/>
      <c r="AEW737" s="559"/>
      <c r="AEX737" s="559"/>
      <c r="AEY737" s="559"/>
      <c r="AEZ737" s="559"/>
      <c r="AFA737" s="559"/>
      <c r="AFB737" s="559"/>
      <c r="AFC737" s="559"/>
      <c r="AFD737" s="559"/>
      <c r="AFE737" s="559"/>
      <c r="AFF737" s="559"/>
      <c r="AFG737" s="559"/>
      <c r="AFH737" s="559"/>
      <c r="AFI737" s="559"/>
      <c r="AFJ737" s="559"/>
      <c r="AFK737" s="559"/>
      <c r="AFL737" s="559"/>
      <c r="AFM737" s="559"/>
      <c r="AFN737" s="559"/>
      <c r="AFO737" s="559"/>
      <c r="AFP737" s="559"/>
      <c r="AFQ737" s="559"/>
      <c r="AFR737" s="559"/>
      <c r="AFS737" s="559"/>
      <c r="AFT737" s="559"/>
      <c r="AFU737" s="559"/>
      <c r="AFV737" s="559"/>
      <c r="AFW737" s="559"/>
      <c r="AFX737" s="559"/>
      <c r="AFY737" s="559"/>
      <c r="AFZ737" s="559"/>
      <c r="AGA737" s="559"/>
      <c r="AGB737" s="559"/>
      <c r="AGC737" s="559"/>
      <c r="AGD737" s="559"/>
      <c r="AGE737" s="559"/>
      <c r="AGF737" s="559"/>
      <c r="AGG737" s="559"/>
      <c r="AGH737" s="559"/>
      <c r="AGI737" s="559"/>
      <c r="AGJ737" s="559"/>
      <c r="AGK737" s="559"/>
      <c r="AGL737" s="559"/>
      <c r="AGM737" s="559"/>
      <c r="AGN737" s="559"/>
      <c r="AGO737" s="559"/>
      <c r="AGP737" s="559"/>
      <c r="AGQ737" s="559"/>
      <c r="AGR737" s="559"/>
      <c r="AGS737" s="559"/>
      <c r="AGT737" s="559"/>
      <c r="AGU737" s="559"/>
      <c r="AGV737" s="559"/>
      <c r="AGW737" s="559"/>
      <c r="AGX737" s="559"/>
      <c r="AGY737" s="559"/>
      <c r="AGZ737" s="559"/>
      <c r="AHA737" s="559"/>
      <c r="AHB737" s="559"/>
      <c r="AHC737" s="559"/>
      <c r="AHD737" s="559"/>
      <c r="AHE737" s="559"/>
      <c r="AHF737" s="559"/>
      <c r="AHG737" s="559"/>
      <c r="AHH737" s="559"/>
      <c r="AHI737" s="559"/>
      <c r="AHJ737" s="559"/>
      <c r="AHK737" s="559"/>
      <c r="AHL737" s="559"/>
      <c r="AHM737" s="559"/>
      <c r="AHN737" s="559"/>
      <c r="AHO737" s="559"/>
      <c r="AHP737" s="559"/>
      <c r="AHQ737" s="559"/>
      <c r="AHR737" s="559"/>
      <c r="AHS737" s="559"/>
      <c r="AHT737" s="559"/>
      <c r="AHU737" s="559"/>
      <c r="AHV737" s="559"/>
      <c r="AHW737" s="559"/>
      <c r="AHX737" s="559"/>
      <c r="AHY737" s="559"/>
      <c r="AHZ737" s="559"/>
      <c r="AIA737" s="559"/>
      <c r="AIB737" s="559"/>
      <c r="AIC737" s="559"/>
      <c r="AID737" s="559"/>
      <c r="AIE737" s="559"/>
      <c r="AIF737" s="559"/>
      <c r="AIG737" s="559"/>
      <c r="AIH737" s="559"/>
      <c r="AII737" s="559"/>
      <c r="AIJ737" s="559"/>
      <c r="AIK737" s="559"/>
      <c r="AIL737" s="559"/>
      <c r="AIM737" s="559"/>
      <c r="AIN737" s="559"/>
      <c r="AIO737" s="559"/>
      <c r="AIP737" s="559"/>
      <c r="AIQ737" s="559"/>
      <c r="AIR737" s="559"/>
      <c r="AIS737" s="559"/>
      <c r="AIT737" s="559"/>
      <c r="AIU737" s="559"/>
      <c r="AIV737" s="559"/>
      <c r="AIW737" s="559"/>
      <c r="AIX737" s="559"/>
      <c r="AIY737" s="559"/>
      <c r="AIZ737" s="559"/>
      <c r="AJA737" s="559"/>
      <c r="AJB737" s="559"/>
      <c r="AJC737" s="559"/>
      <c r="AJD737" s="559"/>
      <c r="AJE737" s="559"/>
      <c r="AJF737" s="559"/>
      <c r="AJG737" s="559"/>
      <c r="AJH737" s="559"/>
      <c r="AJI737" s="559"/>
      <c r="AJJ737" s="559"/>
      <c r="AJK737" s="559"/>
      <c r="AJL737" s="559"/>
      <c r="AJM737" s="559"/>
      <c r="AJN737" s="559"/>
      <c r="AJO737" s="559"/>
      <c r="AJP737" s="559"/>
      <c r="AJQ737" s="559"/>
      <c r="AJR737" s="559"/>
      <c r="AJS737" s="559"/>
      <c r="AJT737" s="559"/>
      <c r="AJU737" s="559"/>
      <c r="AJV737" s="559"/>
      <c r="AJW737" s="559"/>
      <c r="AJX737" s="559"/>
      <c r="AJY737" s="559"/>
      <c r="AJZ737" s="559"/>
      <c r="AKA737" s="559"/>
      <c r="AKB737" s="559"/>
      <c r="AKC737" s="559"/>
      <c r="AKD737" s="559"/>
      <c r="AKE737" s="559"/>
      <c r="AKF737" s="559"/>
      <c r="AKG737" s="559"/>
      <c r="AKH737" s="559"/>
      <c r="AKI737" s="559"/>
      <c r="AKJ737" s="559"/>
      <c r="AKK737" s="559"/>
      <c r="AKL737" s="559"/>
      <c r="AKM737" s="559"/>
      <c r="AKN737" s="559"/>
      <c r="AKO737" s="559"/>
      <c r="AKP737" s="559"/>
      <c r="AKQ737" s="559"/>
      <c r="AKR737" s="559"/>
      <c r="AKS737" s="559"/>
      <c r="AKT737" s="559"/>
      <c r="AKU737" s="559"/>
      <c r="AKV737" s="559"/>
      <c r="AKW737" s="559"/>
      <c r="AKX737" s="559"/>
      <c r="AKY737" s="559"/>
      <c r="AKZ737" s="559"/>
      <c r="ALA737" s="559"/>
      <c r="ALB737" s="559"/>
      <c r="ALC737" s="559"/>
      <c r="ALD737" s="559"/>
      <c r="ALE737" s="559"/>
      <c r="ALF737" s="559"/>
      <c r="ALG737" s="559"/>
      <c r="ALH737" s="559"/>
      <c r="ALI737" s="559"/>
      <c r="ALJ737" s="559"/>
      <c r="ALK737" s="559"/>
      <c r="ALL737" s="559"/>
      <c r="ALM737" s="559"/>
      <c r="ALN737" s="559"/>
      <c r="ALO737" s="559"/>
      <c r="ALP737" s="559"/>
      <c r="ALQ737" s="559"/>
      <c r="ALR737" s="559"/>
      <c r="ALS737" s="559"/>
      <c r="ALT737" s="559"/>
      <c r="ALU737" s="559"/>
      <c r="ALV737" s="559"/>
      <c r="ALW737" s="559"/>
      <c r="ALX737" s="559"/>
      <c r="ALY737" s="559"/>
      <c r="ALZ737" s="559"/>
      <c r="AMA737" s="559"/>
      <c r="AMB737" s="559"/>
      <c r="AMC737" s="559"/>
      <c r="AMD737" s="559"/>
      <c r="AME737" s="559"/>
      <c r="AMF737" s="559"/>
      <c r="AMG737" s="559"/>
      <c r="AMH737" s="559"/>
      <c r="AMI737" s="559"/>
      <c r="AMJ737" s="559"/>
    </row>
    <row r="738" spans="1:1026" x14ac:dyDescent="0.25">
      <c r="A738" s="258" t="s">
        <v>745</v>
      </c>
      <c r="B738" s="257">
        <v>738</v>
      </c>
      <c r="C738" s="258" t="s">
        <v>27621</v>
      </c>
      <c r="D738" s="320" t="s">
        <v>746</v>
      </c>
      <c r="E738" s="311"/>
      <c r="F738" s="312">
        <v>3</v>
      </c>
      <c r="G738" s="313">
        <v>3</v>
      </c>
      <c r="H738" s="313">
        <v>2</v>
      </c>
      <c r="I738" s="493" t="s">
        <v>25407</v>
      </c>
      <c r="J738" s="314" t="s">
        <v>748</v>
      </c>
      <c r="K738" s="315">
        <v>1</v>
      </c>
      <c r="L738" s="315" t="s">
        <v>749</v>
      </c>
      <c r="M738" s="316"/>
      <c r="N738" s="316"/>
      <c r="O738" s="315"/>
      <c r="P738" s="293">
        <v>335</v>
      </c>
      <c r="Q738" s="316"/>
      <c r="R738" s="316"/>
      <c r="S738" s="316"/>
      <c r="T738" s="316"/>
      <c r="U738" s="316"/>
      <c r="V738" s="317"/>
      <c r="W738" s="283">
        <f t="shared" si="323"/>
        <v>100</v>
      </c>
      <c r="X738" s="283">
        <f t="shared" si="324"/>
        <v>100</v>
      </c>
      <c r="Y738" s="283">
        <f t="shared" si="331"/>
        <v>20</v>
      </c>
      <c r="Z738" s="283">
        <f t="shared" si="325"/>
        <v>100</v>
      </c>
      <c r="AA738" s="283">
        <f t="shared" si="326"/>
        <v>100</v>
      </c>
      <c r="AB738" s="287">
        <f t="shared" si="327"/>
        <v>100</v>
      </c>
      <c r="AC738" s="287">
        <f t="shared" si="328"/>
        <v>100</v>
      </c>
      <c r="AD738" s="287">
        <f t="shared" si="329"/>
        <v>100</v>
      </c>
      <c r="AE738" s="479">
        <v>1.5E-3</v>
      </c>
      <c r="AF738" s="284">
        <f t="shared" si="321"/>
        <v>100</v>
      </c>
      <c r="AG738" s="268">
        <f t="shared" si="330"/>
        <v>1</v>
      </c>
      <c r="AH738" s="268">
        <f t="shared" si="319"/>
        <v>1</v>
      </c>
      <c r="AI738" s="268">
        <f t="shared" si="317"/>
        <v>3</v>
      </c>
      <c r="AJ738" s="268">
        <f t="shared" si="320"/>
        <v>5</v>
      </c>
      <c r="AK738" s="501" t="s">
        <v>25408</v>
      </c>
      <c r="AL738" s="541">
        <v>1</v>
      </c>
      <c r="AM738" s="549">
        <v>1</v>
      </c>
      <c r="AN738" s="511" t="s">
        <v>750</v>
      </c>
      <c r="AO738" s="277">
        <v>10</v>
      </c>
      <c r="AP738" s="277">
        <v>1</v>
      </c>
      <c r="AQ738" s="286"/>
      <c r="AR738" s="356" t="s">
        <v>25404</v>
      </c>
      <c r="AS738" s="356"/>
      <c r="AT738" s="286"/>
      <c r="AU738" s="286"/>
      <c r="AV738" s="559"/>
    </row>
    <row r="739" spans="1:1026" x14ac:dyDescent="0.25">
      <c r="A739" s="258" t="s">
        <v>775</v>
      </c>
      <c r="B739" s="257">
        <v>739</v>
      </c>
      <c r="C739" s="258" t="s">
        <v>24499</v>
      </c>
      <c r="D739" s="320" t="s">
        <v>25370</v>
      </c>
      <c r="E739" s="286"/>
      <c r="F739" s="312">
        <v>4</v>
      </c>
      <c r="G739" s="313"/>
      <c r="H739" s="313"/>
      <c r="I739" s="493" t="s">
        <v>25409</v>
      </c>
      <c r="J739" s="314">
        <v>2</v>
      </c>
      <c r="K739" s="315">
        <v>1</v>
      </c>
      <c r="L739" s="315">
        <v>1</v>
      </c>
      <c r="M739" s="316"/>
      <c r="N739" s="316"/>
      <c r="O739" s="315"/>
      <c r="P739" s="315"/>
      <c r="Q739" s="316"/>
      <c r="R739" s="316"/>
      <c r="S739" s="316"/>
      <c r="T739" s="316"/>
      <c r="U739" s="316"/>
      <c r="V739" s="317"/>
      <c r="W739" s="283">
        <f t="shared" si="323"/>
        <v>100</v>
      </c>
      <c r="X739" s="283">
        <f t="shared" si="324"/>
        <v>100</v>
      </c>
      <c r="Y739" s="283">
        <f t="shared" si="331"/>
        <v>100</v>
      </c>
      <c r="Z739" s="283">
        <f t="shared" si="325"/>
        <v>100</v>
      </c>
      <c r="AA739" s="283">
        <f t="shared" si="326"/>
        <v>100</v>
      </c>
      <c r="AB739" s="287">
        <f t="shared" si="327"/>
        <v>100</v>
      </c>
      <c r="AC739" s="287">
        <f t="shared" si="328"/>
        <v>100</v>
      </c>
      <c r="AD739" s="287">
        <f t="shared" si="329"/>
        <v>100</v>
      </c>
      <c r="AE739" s="479">
        <v>0.05</v>
      </c>
      <c r="AF739" s="284">
        <f t="shared" si="321"/>
        <v>100</v>
      </c>
      <c r="AG739" s="268">
        <f t="shared" si="330"/>
        <v>1</v>
      </c>
      <c r="AH739" s="268">
        <f t="shared" si="319"/>
        <v>10</v>
      </c>
      <c r="AI739" s="268">
        <f t="shared" si="317"/>
        <v>3</v>
      </c>
      <c r="AJ739" s="268">
        <f t="shared" si="320"/>
        <v>100</v>
      </c>
      <c r="AK739" s="501" t="s">
        <v>25410</v>
      </c>
      <c r="AL739" s="458">
        <v>1</v>
      </c>
      <c r="AM739" s="319" t="s">
        <v>24103</v>
      </c>
      <c r="AN739" s="511"/>
      <c r="AO739" s="357">
        <v>1</v>
      </c>
      <c r="AP739" s="357"/>
      <c r="AQ739" s="286"/>
      <c r="AR739" s="356" t="s">
        <v>25405</v>
      </c>
      <c r="AS739" s="356"/>
      <c r="AT739" s="286"/>
      <c r="AU739" s="286"/>
      <c r="AV739" s="559"/>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c r="DV739" s="188"/>
      <c r="DW739" s="188"/>
      <c r="DX739" s="188"/>
      <c r="DY739" s="188"/>
      <c r="DZ739" s="188"/>
      <c r="EA739" s="188"/>
      <c r="EB739" s="188"/>
      <c r="EC739" s="188"/>
      <c r="ED739" s="188"/>
      <c r="EE739" s="188"/>
      <c r="EF739" s="188"/>
      <c r="EG739" s="188"/>
      <c r="EH739" s="188"/>
      <c r="EI739" s="188"/>
      <c r="EJ739" s="188"/>
      <c r="EK739" s="188"/>
      <c r="EL739" s="188"/>
      <c r="EM739" s="188"/>
      <c r="EN739" s="188"/>
      <c r="EO739" s="188"/>
      <c r="EP739" s="188"/>
      <c r="EQ739" s="188"/>
      <c r="ER739" s="188"/>
      <c r="ES739" s="188"/>
      <c r="ET739" s="188"/>
      <c r="EU739" s="188"/>
      <c r="EV739" s="188"/>
      <c r="EW739" s="188"/>
      <c r="EX739" s="188"/>
      <c r="EY739" s="188"/>
      <c r="EZ739" s="188"/>
      <c r="FA739" s="188"/>
      <c r="FB739" s="188"/>
      <c r="FC739" s="188"/>
      <c r="FD739" s="188"/>
      <c r="FE739" s="188"/>
      <c r="FF739" s="188"/>
      <c r="FG739" s="188"/>
      <c r="FH739" s="188"/>
      <c r="FI739" s="188"/>
      <c r="FJ739" s="188"/>
      <c r="FK739" s="188"/>
      <c r="FL739" s="188"/>
      <c r="FM739" s="188"/>
      <c r="FN739" s="188"/>
      <c r="FO739" s="188"/>
      <c r="FP739" s="188"/>
      <c r="FQ739" s="188"/>
      <c r="FR739" s="188"/>
      <c r="FS739" s="188"/>
      <c r="FT739" s="188"/>
      <c r="FU739" s="188"/>
      <c r="FV739" s="188"/>
      <c r="FW739" s="188"/>
      <c r="FX739" s="188"/>
      <c r="FY739" s="188"/>
      <c r="FZ739" s="188"/>
      <c r="GA739" s="188"/>
      <c r="GB739" s="188"/>
      <c r="GC739" s="188"/>
      <c r="GD739" s="188"/>
      <c r="GE739" s="188"/>
      <c r="GF739" s="188"/>
      <c r="GG739" s="188"/>
      <c r="GH739" s="188"/>
      <c r="GI739" s="188"/>
      <c r="GJ739" s="188"/>
      <c r="GK739" s="188"/>
      <c r="GL739" s="188"/>
      <c r="GM739" s="188"/>
      <c r="GN739" s="188"/>
      <c r="GO739" s="188"/>
      <c r="GP739" s="188"/>
      <c r="GQ739" s="188"/>
      <c r="GR739" s="188"/>
      <c r="GS739" s="188"/>
      <c r="GT739" s="188"/>
      <c r="GU739" s="188"/>
      <c r="GV739" s="188"/>
      <c r="GW739" s="188"/>
      <c r="GX739" s="188"/>
      <c r="GY739" s="188"/>
      <c r="GZ739" s="188"/>
      <c r="HA739" s="188"/>
      <c r="HB739" s="188"/>
      <c r="HC739" s="188"/>
      <c r="HD739" s="188"/>
      <c r="HE739" s="188"/>
      <c r="HF739" s="188"/>
      <c r="HG739" s="188"/>
      <c r="HH739" s="188"/>
      <c r="HI739" s="188"/>
      <c r="HJ739" s="188"/>
      <c r="HK739" s="188"/>
      <c r="HL739" s="188"/>
      <c r="HM739" s="188"/>
      <c r="HN739" s="188"/>
      <c r="HO739" s="188"/>
      <c r="HP739" s="188"/>
      <c r="HQ739" s="188"/>
      <c r="HR739" s="188"/>
      <c r="HS739" s="188"/>
      <c r="HT739" s="188"/>
      <c r="HU739" s="188"/>
      <c r="HV739" s="188"/>
      <c r="HW739" s="188"/>
      <c r="HX739" s="188"/>
      <c r="HY739" s="188"/>
      <c r="HZ739" s="188"/>
      <c r="IA739" s="188"/>
      <c r="IB739" s="188"/>
      <c r="IC739" s="188"/>
      <c r="ID739" s="188"/>
      <c r="IE739" s="188"/>
      <c r="IF739" s="188"/>
      <c r="IG739" s="188"/>
      <c r="IH739" s="188"/>
      <c r="II739" s="188"/>
      <c r="IJ739" s="188"/>
      <c r="IK739" s="188"/>
      <c r="IL739" s="188"/>
      <c r="IM739" s="188"/>
      <c r="IN739" s="188"/>
      <c r="IO739" s="188"/>
      <c r="IP739" s="188"/>
      <c r="IQ739" s="188"/>
      <c r="IR739" s="188"/>
      <c r="IS739" s="188"/>
      <c r="IT739" s="188"/>
      <c r="IU739" s="188"/>
      <c r="IV739" s="188"/>
      <c r="IW739" s="188"/>
      <c r="IX739" s="188"/>
      <c r="IY739" s="188"/>
      <c r="IZ739" s="188"/>
      <c r="JA739" s="188"/>
      <c r="JB739" s="188"/>
      <c r="JC739" s="188"/>
      <c r="JD739" s="188"/>
      <c r="JE739" s="188"/>
      <c r="JF739" s="188"/>
      <c r="JG739" s="188"/>
      <c r="JH739" s="188"/>
      <c r="JI739" s="188"/>
      <c r="JJ739" s="188"/>
      <c r="JK739" s="188"/>
      <c r="JL739" s="188"/>
      <c r="JM739" s="188"/>
      <c r="JN739" s="188"/>
      <c r="JO739" s="188"/>
      <c r="JP739" s="188"/>
      <c r="JQ739" s="188"/>
      <c r="JR739" s="188"/>
      <c r="JS739" s="188"/>
      <c r="JT739" s="188"/>
      <c r="JU739" s="188"/>
      <c r="JV739" s="188"/>
      <c r="JW739" s="188"/>
      <c r="JX739" s="188"/>
      <c r="JY739" s="188"/>
      <c r="JZ739" s="188"/>
      <c r="KA739" s="188"/>
      <c r="KB739" s="188"/>
      <c r="KC739" s="188"/>
      <c r="KD739" s="188"/>
      <c r="KE739" s="188"/>
      <c r="KF739" s="188"/>
      <c r="KG739" s="188"/>
      <c r="KH739" s="188"/>
      <c r="KI739" s="188"/>
      <c r="KJ739" s="188"/>
      <c r="KK739" s="188"/>
      <c r="KL739" s="188"/>
      <c r="KM739" s="188"/>
      <c r="KN739" s="188"/>
      <c r="KO739" s="188"/>
      <c r="KP739" s="188"/>
      <c r="KQ739" s="188"/>
      <c r="KR739" s="188"/>
      <c r="KS739" s="188"/>
      <c r="KT739" s="188"/>
      <c r="KU739" s="188"/>
      <c r="KV739" s="188"/>
      <c r="KW739" s="188"/>
      <c r="KX739" s="188"/>
      <c r="KY739" s="188"/>
      <c r="KZ739" s="188"/>
      <c r="LA739" s="188"/>
      <c r="LB739" s="188"/>
      <c r="LC739" s="188"/>
      <c r="LD739" s="188"/>
      <c r="LE739" s="188"/>
      <c r="LF739" s="188"/>
      <c r="LG739" s="188"/>
      <c r="LH739" s="188"/>
      <c r="LI739" s="188"/>
      <c r="LJ739" s="188"/>
      <c r="LK739" s="188"/>
      <c r="LL739" s="188"/>
      <c r="LM739" s="188"/>
      <c r="LN739" s="188"/>
      <c r="LO739" s="188"/>
      <c r="LP739" s="188"/>
      <c r="LQ739" s="188"/>
      <c r="LR739" s="188"/>
      <c r="LS739" s="188"/>
      <c r="LT739" s="188"/>
      <c r="LU739" s="188"/>
      <c r="LV739" s="188"/>
      <c r="LW739" s="188"/>
      <c r="LX739" s="188"/>
      <c r="LY739" s="188"/>
      <c r="LZ739" s="188"/>
      <c r="MA739" s="188"/>
      <c r="MB739" s="188"/>
      <c r="MC739" s="188"/>
      <c r="MD739" s="188"/>
      <c r="ME739" s="188"/>
      <c r="MF739" s="188"/>
      <c r="MG739" s="188"/>
      <c r="MH739" s="188"/>
      <c r="MI739" s="188"/>
      <c r="MJ739" s="188"/>
      <c r="MK739" s="188"/>
      <c r="ML739" s="188"/>
      <c r="MM739" s="188"/>
      <c r="MN739" s="188"/>
      <c r="MO739" s="188"/>
      <c r="MP739" s="188"/>
      <c r="MQ739" s="188"/>
      <c r="MR739" s="188"/>
      <c r="MS739" s="188"/>
      <c r="MT739" s="188"/>
      <c r="MU739" s="188"/>
      <c r="MV739" s="188"/>
      <c r="MW739" s="188"/>
      <c r="MX739" s="188"/>
      <c r="MY739" s="188"/>
      <c r="MZ739" s="188"/>
      <c r="NA739" s="188"/>
      <c r="NB739" s="188"/>
      <c r="NC739" s="188"/>
      <c r="ND739" s="188"/>
      <c r="NE739" s="188"/>
      <c r="NF739" s="188"/>
      <c r="NG739" s="188"/>
      <c r="NH739" s="188"/>
      <c r="NI739" s="188"/>
      <c r="NJ739" s="188"/>
      <c r="NK739" s="188"/>
      <c r="NL739" s="188"/>
      <c r="NM739" s="188"/>
      <c r="NN739" s="188"/>
      <c r="NO739" s="188"/>
      <c r="NP739" s="188"/>
      <c r="NQ739" s="188"/>
      <c r="NR739" s="188"/>
      <c r="NS739" s="188"/>
      <c r="NT739" s="188"/>
      <c r="NU739" s="188"/>
      <c r="NV739" s="188"/>
      <c r="NW739" s="188"/>
      <c r="NX739" s="188"/>
      <c r="NY739" s="188"/>
      <c r="NZ739" s="188"/>
      <c r="OA739" s="188"/>
      <c r="OB739" s="188"/>
      <c r="OC739" s="188"/>
      <c r="OD739" s="188"/>
      <c r="OE739" s="188"/>
      <c r="OF739" s="188"/>
      <c r="OG739" s="188"/>
      <c r="OH739" s="188"/>
      <c r="OI739" s="188"/>
      <c r="OJ739" s="188"/>
      <c r="OK739" s="188"/>
      <c r="OL739" s="188"/>
      <c r="OM739" s="188"/>
      <c r="ON739" s="188"/>
      <c r="OO739" s="188"/>
      <c r="OP739" s="188"/>
      <c r="OQ739" s="188"/>
      <c r="OR739" s="188"/>
      <c r="OS739" s="188"/>
      <c r="OT739" s="188"/>
      <c r="OU739" s="188"/>
      <c r="OV739" s="188"/>
      <c r="OW739" s="188"/>
      <c r="OX739" s="188"/>
      <c r="OY739" s="188"/>
      <c r="OZ739" s="188"/>
      <c r="PA739" s="188"/>
      <c r="PB739" s="188"/>
      <c r="PC739" s="188"/>
      <c r="PD739" s="188"/>
      <c r="PE739" s="188"/>
      <c r="PF739" s="188"/>
      <c r="PG739" s="188"/>
      <c r="PH739" s="188"/>
      <c r="PI739" s="188"/>
      <c r="PJ739" s="188"/>
      <c r="PK739" s="188"/>
      <c r="PL739" s="188"/>
      <c r="PM739" s="188"/>
      <c r="PN739" s="188"/>
      <c r="PO739" s="188"/>
      <c r="PP739" s="188"/>
      <c r="PQ739" s="188"/>
      <c r="PR739" s="188"/>
      <c r="PS739" s="188"/>
      <c r="PT739" s="188"/>
      <c r="PU739" s="188"/>
      <c r="PV739" s="188"/>
      <c r="PW739" s="188"/>
      <c r="PX739" s="188"/>
      <c r="PY739" s="188"/>
      <c r="PZ739" s="188"/>
      <c r="QA739" s="188"/>
      <c r="QB739" s="188"/>
      <c r="QC739" s="188"/>
      <c r="QD739" s="188"/>
      <c r="QE739" s="188"/>
      <c r="QF739" s="188"/>
      <c r="QG739" s="188"/>
      <c r="QH739" s="188"/>
      <c r="QI739" s="188"/>
      <c r="QJ739" s="188"/>
      <c r="QK739" s="188"/>
      <c r="QL739" s="188"/>
      <c r="QM739" s="188"/>
      <c r="QN739" s="188"/>
      <c r="QO739" s="188"/>
      <c r="QP739" s="188"/>
      <c r="QQ739" s="188"/>
      <c r="QR739" s="188"/>
      <c r="QS739" s="188"/>
      <c r="QT739" s="188"/>
      <c r="QU739" s="188"/>
      <c r="QV739" s="188"/>
      <c r="QW739" s="188"/>
      <c r="QX739" s="188"/>
      <c r="QY739" s="188"/>
      <c r="QZ739" s="188"/>
      <c r="RA739" s="188"/>
      <c r="RB739" s="188"/>
      <c r="RC739" s="188"/>
      <c r="RD739" s="188"/>
      <c r="RE739" s="188"/>
      <c r="RF739" s="188"/>
      <c r="RG739" s="188"/>
      <c r="RH739" s="188"/>
      <c r="RI739" s="188"/>
      <c r="RJ739" s="188"/>
      <c r="RK739" s="188"/>
      <c r="RL739" s="188"/>
      <c r="RM739" s="188"/>
      <c r="RN739" s="188"/>
      <c r="RO739" s="188"/>
      <c r="RP739" s="188"/>
      <c r="RQ739" s="188"/>
      <c r="RR739" s="188"/>
      <c r="RS739" s="188"/>
      <c r="RT739" s="188"/>
      <c r="RU739" s="188"/>
      <c r="RV739" s="188"/>
      <c r="RW739" s="188"/>
      <c r="RX739" s="188"/>
      <c r="RY739" s="188"/>
      <c r="RZ739" s="188"/>
      <c r="SA739" s="188"/>
      <c r="SB739" s="188"/>
      <c r="SC739" s="188"/>
      <c r="SD739" s="188"/>
      <c r="SE739" s="188"/>
      <c r="SF739" s="188"/>
      <c r="SG739" s="188"/>
      <c r="SH739" s="188"/>
      <c r="SI739" s="188"/>
      <c r="SJ739" s="188"/>
      <c r="SK739" s="188"/>
      <c r="SL739" s="188"/>
      <c r="SM739" s="188"/>
      <c r="SN739" s="188"/>
      <c r="SO739" s="188"/>
      <c r="SP739" s="188"/>
      <c r="SQ739" s="188"/>
      <c r="SR739" s="188"/>
      <c r="SS739" s="188"/>
      <c r="ST739" s="188"/>
      <c r="SU739" s="188"/>
      <c r="SV739" s="188"/>
      <c r="SW739" s="188"/>
      <c r="SX739" s="188"/>
      <c r="SY739" s="188"/>
      <c r="SZ739" s="188"/>
      <c r="TA739" s="188"/>
      <c r="TB739" s="188"/>
      <c r="TC739" s="188"/>
      <c r="TD739" s="188"/>
      <c r="TE739" s="188"/>
      <c r="TF739" s="188"/>
      <c r="TG739" s="188"/>
      <c r="TH739" s="188"/>
      <c r="TI739" s="188"/>
      <c r="TJ739" s="188"/>
      <c r="TK739" s="188"/>
      <c r="TL739" s="188"/>
      <c r="TM739" s="188"/>
      <c r="TN739" s="188"/>
      <c r="TO739" s="188"/>
      <c r="TP739" s="188"/>
      <c r="TQ739" s="188"/>
      <c r="TR739" s="188"/>
      <c r="TS739" s="188"/>
      <c r="TT739" s="188"/>
      <c r="TU739" s="188"/>
      <c r="TV739" s="188"/>
      <c r="TW739" s="188"/>
      <c r="TX739" s="188"/>
      <c r="TY739" s="188"/>
      <c r="TZ739" s="188"/>
      <c r="UA739" s="188"/>
      <c r="UB739" s="188"/>
      <c r="UC739" s="188"/>
      <c r="UD739" s="188"/>
      <c r="UE739" s="188"/>
      <c r="UF739" s="188"/>
      <c r="UG739" s="188"/>
      <c r="UH739" s="188"/>
      <c r="UI739" s="188"/>
      <c r="UJ739" s="188"/>
      <c r="UK739" s="188"/>
      <c r="UL739" s="188"/>
      <c r="UM739" s="188"/>
      <c r="UN739" s="188"/>
      <c r="UO739" s="188"/>
      <c r="UP739" s="188"/>
      <c r="UQ739" s="188"/>
      <c r="UR739" s="188"/>
      <c r="US739" s="188"/>
      <c r="UT739" s="188"/>
      <c r="UU739" s="188"/>
      <c r="UV739" s="188"/>
      <c r="UW739" s="188"/>
      <c r="UX739" s="188"/>
      <c r="UY739" s="188"/>
      <c r="UZ739" s="188"/>
      <c r="VA739" s="188"/>
      <c r="VB739" s="188"/>
      <c r="VC739" s="188"/>
      <c r="VD739" s="188"/>
      <c r="VE739" s="188"/>
      <c r="VF739" s="188"/>
      <c r="VG739" s="188"/>
      <c r="VH739" s="188"/>
      <c r="VI739" s="188"/>
      <c r="VJ739" s="188"/>
      <c r="VK739" s="188"/>
      <c r="VL739" s="188"/>
      <c r="VM739" s="188"/>
      <c r="VN739" s="188"/>
      <c r="VO739" s="188"/>
      <c r="VP739" s="188"/>
      <c r="VQ739" s="188"/>
      <c r="VR739" s="188"/>
      <c r="VS739" s="188"/>
      <c r="VT739" s="188"/>
      <c r="VU739" s="188"/>
      <c r="VV739" s="188"/>
      <c r="VW739" s="188"/>
      <c r="VX739" s="188"/>
      <c r="VY739" s="188"/>
      <c r="VZ739" s="188"/>
      <c r="WA739" s="188"/>
      <c r="WB739" s="188"/>
      <c r="WC739" s="188"/>
      <c r="WD739" s="188"/>
      <c r="WE739" s="188"/>
      <c r="WF739" s="188"/>
      <c r="WG739" s="188"/>
      <c r="WH739" s="188"/>
      <c r="WI739" s="188"/>
      <c r="WJ739" s="188"/>
      <c r="WK739" s="188"/>
      <c r="WL739" s="188"/>
      <c r="WM739" s="188"/>
      <c r="WN739" s="188"/>
      <c r="WO739" s="188"/>
      <c r="WP739" s="188"/>
      <c r="WQ739" s="188"/>
      <c r="WR739" s="188"/>
      <c r="WS739" s="188"/>
      <c r="WT739" s="188"/>
      <c r="WU739" s="188"/>
      <c r="WV739" s="188"/>
      <c r="WW739" s="188"/>
      <c r="WX739" s="188"/>
      <c r="WY739" s="188"/>
      <c r="WZ739" s="188"/>
      <c r="XA739" s="188"/>
      <c r="XB739" s="188"/>
      <c r="XC739" s="188"/>
      <c r="XD739" s="188"/>
      <c r="XE739" s="188"/>
      <c r="XF739" s="188"/>
      <c r="XG739" s="188"/>
      <c r="XH739" s="188"/>
      <c r="XI739" s="188"/>
      <c r="XJ739" s="188"/>
      <c r="XK739" s="188"/>
      <c r="XL739" s="188"/>
      <c r="XM739" s="188"/>
      <c r="XN739" s="188"/>
      <c r="XO739" s="188"/>
      <c r="XP739" s="188"/>
      <c r="XQ739" s="188"/>
      <c r="XR739" s="188"/>
      <c r="XS739" s="188"/>
      <c r="XT739" s="188"/>
      <c r="XU739" s="188"/>
      <c r="XV739" s="188"/>
      <c r="XW739" s="188"/>
      <c r="XX739" s="188"/>
      <c r="XY739" s="188"/>
      <c r="XZ739" s="188"/>
      <c r="YA739" s="188"/>
      <c r="YB739" s="188"/>
      <c r="YC739" s="188"/>
      <c r="YD739" s="188"/>
      <c r="YE739" s="188"/>
      <c r="YF739" s="188"/>
      <c r="YG739" s="188"/>
      <c r="YH739" s="188"/>
      <c r="YI739" s="188"/>
      <c r="YJ739" s="188"/>
      <c r="YK739" s="188"/>
      <c r="YL739" s="188"/>
      <c r="YM739" s="188"/>
      <c r="YN739" s="188"/>
      <c r="YO739" s="188"/>
      <c r="YP739" s="188"/>
      <c r="YQ739" s="188"/>
      <c r="YR739" s="188"/>
      <c r="YS739" s="188"/>
      <c r="YT739" s="188"/>
      <c r="YU739" s="188"/>
      <c r="YV739" s="188"/>
      <c r="YW739" s="188"/>
      <c r="YX739" s="188"/>
      <c r="YY739" s="188"/>
      <c r="YZ739" s="188"/>
      <c r="ZA739" s="188"/>
      <c r="ZB739" s="188"/>
      <c r="ZC739" s="188"/>
      <c r="ZD739" s="188"/>
      <c r="ZE739" s="188"/>
      <c r="ZF739" s="188"/>
      <c r="ZG739" s="188"/>
      <c r="ZH739" s="188"/>
      <c r="ZI739" s="188"/>
      <c r="ZJ739" s="188"/>
      <c r="ZK739" s="188"/>
      <c r="ZL739" s="188"/>
      <c r="ZM739" s="188"/>
      <c r="ZN739" s="188"/>
      <c r="ZO739" s="188"/>
      <c r="ZP739" s="188"/>
      <c r="ZQ739" s="188"/>
      <c r="ZR739" s="188"/>
      <c r="ZS739" s="188"/>
      <c r="ZT739" s="188"/>
      <c r="ZU739" s="188"/>
      <c r="ZV739" s="188"/>
      <c r="ZW739" s="188"/>
      <c r="ZX739" s="188"/>
      <c r="ZY739" s="188"/>
      <c r="ZZ739" s="188"/>
      <c r="AAA739" s="188"/>
      <c r="AAB739" s="188"/>
      <c r="AAC739" s="188"/>
      <c r="AAD739" s="188"/>
      <c r="AAE739" s="188"/>
      <c r="AAF739" s="188"/>
      <c r="AAG739" s="188"/>
      <c r="AAH739" s="188"/>
      <c r="AAI739" s="188"/>
      <c r="AAJ739" s="188"/>
      <c r="AAK739" s="188"/>
      <c r="AAL739" s="188"/>
      <c r="AAM739" s="188"/>
      <c r="AAN739" s="188"/>
      <c r="AAO739" s="188"/>
      <c r="AAP739" s="188"/>
      <c r="AAQ739" s="188"/>
      <c r="AAR739" s="188"/>
      <c r="AAS739" s="188"/>
      <c r="AAT739" s="188"/>
      <c r="AAU739" s="188"/>
      <c r="AAV739" s="188"/>
      <c r="AAW739" s="188"/>
      <c r="AAX739" s="188"/>
      <c r="AAY739" s="188"/>
      <c r="AAZ739" s="188"/>
      <c r="ABA739" s="188"/>
      <c r="ABB739" s="188"/>
      <c r="ABC739" s="188"/>
      <c r="ABD739" s="188"/>
      <c r="ABE739" s="188"/>
      <c r="ABF739" s="188"/>
      <c r="ABG739" s="188"/>
      <c r="ABH739" s="188"/>
      <c r="ABI739" s="188"/>
      <c r="ABJ739" s="188"/>
      <c r="ABK739" s="188"/>
      <c r="ABL739" s="188"/>
      <c r="ABM739" s="188"/>
      <c r="ABN739" s="188"/>
      <c r="ABO739" s="188"/>
      <c r="ABP739" s="188"/>
      <c r="ABQ739" s="188"/>
      <c r="ABR739" s="188"/>
      <c r="ABS739" s="188"/>
      <c r="ABT739" s="188"/>
      <c r="ABU739" s="188"/>
      <c r="ABV739" s="188"/>
      <c r="ABW739" s="188"/>
      <c r="ABX739" s="188"/>
      <c r="ABY739" s="188"/>
      <c r="ABZ739" s="188"/>
      <c r="ACA739" s="188"/>
      <c r="ACB739" s="188"/>
      <c r="ACC739" s="188"/>
      <c r="ACD739" s="188"/>
      <c r="ACE739" s="188"/>
      <c r="ACF739" s="188"/>
      <c r="ACG739" s="188"/>
      <c r="ACH739" s="188"/>
      <c r="ACI739" s="188"/>
      <c r="ACJ739" s="188"/>
      <c r="ACK739" s="188"/>
      <c r="ACL739" s="188"/>
      <c r="ACM739" s="188"/>
      <c r="ACN739" s="188"/>
      <c r="ACO739" s="188"/>
      <c r="ACP739" s="188"/>
      <c r="ACQ739" s="188"/>
      <c r="ACR739" s="188"/>
      <c r="ACS739" s="188"/>
      <c r="ACT739" s="188"/>
      <c r="ACU739" s="188"/>
      <c r="ACV739" s="188"/>
      <c r="ACW739" s="188"/>
      <c r="ACX739" s="188"/>
      <c r="ACY739" s="188"/>
      <c r="ACZ739" s="188"/>
      <c r="ADA739" s="188"/>
      <c r="ADB739" s="188"/>
      <c r="ADC739" s="188"/>
      <c r="ADD739" s="188"/>
      <c r="ADE739" s="188"/>
      <c r="ADF739" s="188"/>
      <c r="ADG739" s="188"/>
      <c r="ADH739" s="188"/>
      <c r="ADI739" s="188"/>
      <c r="ADJ739" s="188"/>
      <c r="ADK739" s="188"/>
      <c r="ADL739" s="188"/>
      <c r="ADM739" s="188"/>
      <c r="ADN739" s="188"/>
      <c r="ADO739" s="188"/>
      <c r="ADP739" s="188"/>
      <c r="ADQ739" s="188"/>
      <c r="ADR739" s="188"/>
      <c r="ADS739" s="188"/>
      <c r="ADT739" s="188"/>
      <c r="ADU739" s="188"/>
      <c r="ADV739" s="188"/>
      <c r="ADW739" s="188"/>
      <c r="ADX739" s="188"/>
      <c r="ADY739" s="188"/>
      <c r="ADZ739" s="188"/>
      <c r="AEA739" s="188"/>
      <c r="AEB739" s="188"/>
      <c r="AEC739" s="188"/>
      <c r="AED739" s="188"/>
      <c r="AEE739" s="188"/>
      <c r="AEF739" s="188"/>
      <c r="AEG739" s="188"/>
      <c r="AEH739" s="188"/>
      <c r="AEI739" s="188"/>
      <c r="AEJ739" s="188"/>
      <c r="AEK739" s="188"/>
      <c r="AEL739" s="188"/>
      <c r="AEM739" s="188"/>
      <c r="AEN739" s="188"/>
      <c r="AEO739" s="188"/>
      <c r="AEP739" s="188"/>
      <c r="AEQ739" s="188"/>
      <c r="AER739" s="188"/>
      <c r="AES739" s="188"/>
      <c r="AET739" s="188"/>
      <c r="AEU739" s="188"/>
      <c r="AEV739" s="188"/>
      <c r="AEW739" s="188"/>
      <c r="AEX739" s="188"/>
      <c r="AEY739" s="188"/>
      <c r="AEZ739" s="188"/>
      <c r="AFA739" s="188"/>
      <c r="AFB739" s="188"/>
      <c r="AFC739" s="188"/>
      <c r="AFD739" s="188"/>
      <c r="AFE739" s="188"/>
      <c r="AFF739" s="188"/>
      <c r="AFG739" s="188"/>
      <c r="AFH739" s="188"/>
      <c r="AFI739" s="188"/>
      <c r="AFJ739" s="188"/>
      <c r="AFK739" s="188"/>
      <c r="AFL739" s="188"/>
      <c r="AFM739" s="188"/>
      <c r="AFN739" s="188"/>
      <c r="AFO739" s="188"/>
      <c r="AFP739" s="188"/>
      <c r="AFQ739" s="188"/>
      <c r="AFR739" s="188"/>
      <c r="AFS739" s="188"/>
      <c r="AFT739" s="188"/>
      <c r="AFU739" s="188"/>
      <c r="AFV739" s="188"/>
      <c r="AFW739" s="188"/>
      <c r="AFX739" s="188"/>
      <c r="AFY739" s="188"/>
      <c r="AFZ739" s="188"/>
      <c r="AGA739" s="188"/>
      <c r="AGB739" s="188"/>
      <c r="AGC739" s="188"/>
      <c r="AGD739" s="188"/>
      <c r="AGE739" s="188"/>
      <c r="AGF739" s="188"/>
      <c r="AGG739" s="188"/>
      <c r="AGH739" s="188"/>
      <c r="AGI739" s="188"/>
      <c r="AGJ739" s="188"/>
      <c r="AGK739" s="188"/>
      <c r="AGL739" s="188"/>
      <c r="AGM739" s="188"/>
      <c r="AGN739" s="188"/>
      <c r="AGO739" s="188"/>
      <c r="AGP739" s="188"/>
      <c r="AGQ739" s="188"/>
      <c r="AGR739" s="188"/>
      <c r="AGS739" s="188"/>
      <c r="AGT739" s="188"/>
      <c r="AGU739" s="188"/>
      <c r="AGV739" s="188"/>
      <c r="AGW739" s="188"/>
      <c r="AGX739" s="188"/>
      <c r="AGY739" s="188"/>
      <c r="AGZ739" s="188"/>
      <c r="AHA739" s="188"/>
      <c r="AHB739" s="188"/>
      <c r="AHC739" s="188"/>
      <c r="AHD739" s="188"/>
      <c r="AHE739" s="188"/>
      <c r="AHF739" s="188"/>
      <c r="AHG739" s="188"/>
      <c r="AHH739" s="188"/>
      <c r="AHI739" s="188"/>
      <c r="AHJ739" s="188"/>
      <c r="AHK739" s="188"/>
      <c r="AHL739" s="188"/>
      <c r="AHM739" s="188"/>
      <c r="AHN739" s="188"/>
      <c r="AHO739" s="188"/>
      <c r="AHP739" s="188"/>
      <c r="AHQ739" s="188"/>
      <c r="AHR739" s="188"/>
      <c r="AHS739" s="188"/>
      <c r="AHT739" s="188"/>
      <c r="AHU739" s="188"/>
      <c r="AHV739" s="188"/>
      <c r="AHW739" s="188"/>
      <c r="AHX739" s="188"/>
      <c r="AHY739" s="188"/>
      <c r="AHZ739" s="188"/>
      <c r="AIA739" s="188"/>
      <c r="AIB739" s="188"/>
      <c r="AIC739" s="188"/>
      <c r="AID739" s="188"/>
      <c r="AIE739" s="188"/>
      <c r="AIF739" s="188"/>
      <c r="AIG739" s="188"/>
      <c r="AIH739" s="188"/>
      <c r="AII739" s="188"/>
      <c r="AIJ739" s="188"/>
      <c r="AIK739" s="188"/>
      <c r="AIL739" s="188"/>
      <c r="AIM739" s="188"/>
      <c r="AIN739" s="188"/>
      <c r="AIO739" s="188"/>
      <c r="AIP739" s="188"/>
      <c r="AIQ739" s="188"/>
      <c r="AIR739" s="188"/>
      <c r="AIS739" s="188"/>
      <c r="AIT739" s="188"/>
      <c r="AIU739" s="188"/>
      <c r="AIV739" s="188"/>
      <c r="AIW739" s="188"/>
      <c r="AIX739" s="188"/>
      <c r="AIY739" s="188"/>
      <c r="AIZ739" s="188"/>
      <c r="AJA739" s="188"/>
      <c r="AJB739" s="188"/>
      <c r="AJC739" s="188"/>
      <c r="AJD739" s="188"/>
      <c r="AJE739" s="188"/>
      <c r="AJF739" s="188"/>
      <c r="AJG739" s="188"/>
      <c r="AJH739" s="188"/>
      <c r="AJI739" s="188"/>
      <c r="AJJ739" s="188"/>
      <c r="AJK739" s="188"/>
      <c r="AJL739" s="188"/>
      <c r="AJM739" s="188"/>
      <c r="AJN739" s="188"/>
      <c r="AJO739" s="188"/>
      <c r="AJP739" s="188"/>
      <c r="AJQ739" s="188"/>
      <c r="AJR739" s="188"/>
      <c r="AJS739" s="188"/>
      <c r="AJT739" s="188"/>
      <c r="AJU739" s="188"/>
      <c r="AJV739" s="188"/>
      <c r="AJW739" s="188"/>
      <c r="AJX739" s="188"/>
      <c r="AJY739" s="188"/>
      <c r="AJZ739" s="188"/>
      <c r="AKA739" s="188"/>
      <c r="AKB739" s="188"/>
      <c r="AKC739" s="188"/>
      <c r="AKD739" s="188"/>
      <c r="AKE739" s="188"/>
      <c r="AKF739" s="188"/>
      <c r="AKG739" s="188"/>
      <c r="AKH739" s="188"/>
      <c r="AKI739" s="188"/>
      <c r="AKJ739" s="188"/>
      <c r="AKK739" s="188"/>
      <c r="AKL739" s="188"/>
      <c r="AKM739" s="188"/>
      <c r="AKN739" s="188"/>
      <c r="AKO739" s="188"/>
      <c r="AKP739" s="188"/>
      <c r="AKQ739" s="188"/>
      <c r="AKR739" s="188"/>
      <c r="AKS739" s="188"/>
      <c r="AKT739" s="188"/>
      <c r="AKU739" s="188"/>
      <c r="AKV739" s="188"/>
      <c r="AKW739" s="188"/>
      <c r="AKX739" s="188"/>
      <c r="AKY739" s="188"/>
      <c r="AKZ739" s="188"/>
      <c r="ALA739" s="188"/>
      <c r="ALB739" s="188"/>
      <c r="ALC739" s="188"/>
      <c r="ALD739" s="188"/>
      <c r="ALE739" s="188"/>
      <c r="ALF739" s="188"/>
      <c r="ALG739" s="188"/>
      <c r="ALH739" s="188"/>
      <c r="ALI739" s="188"/>
      <c r="ALJ739" s="188"/>
      <c r="ALK739" s="188"/>
      <c r="ALL739" s="188"/>
      <c r="ALM739" s="188"/>
      <c r="ALN739" s="188"/>
      <c r="ALO739" s="188"/>
      <c r="ALP739" s="188"/>
      <c r="ALQ739" s="188"/>
      <c r="ALR739" s="188"/>
      <c r="ALS739" s="188"/>
      <c r="ALT739" s="188"/>
      <c r="ALU739" s="188"/>
      <c r="ALV739" s="188"/>
      <c r="ALW739" s="188"/>
      <c r="ALX739" s="188"/>
      <c r="ALY739" s="188"/>
      <c r="ALZ739" s="188"/>
      <c r="AMA739" s="188"/>
      <c r="AMB739" s="188"/>
      <c r="AMC739" s="188"/>
      <c r="AMD739" s="188"/>
      <c r="AME739" s="188"/>
      <c r="AMF739" s="188"/>
      <c r="AMG739" s="188"/>
      <c r="AMH739" s="188"/>
      <c r="AMI739" s="188"/>
      <c r="AMJ739" s="188"/>
      <c r="AMK739" s="188"/>
      <c r="AML739" s="561"/>
    </row>
    <row r="740" spans="1:1026" x14ac:dyDescent="0.25">
      <c r="A740" s="258" t="s">
        <v>27625</v>
      </c>
      <c r="B740" s="257">
        <v>740</v>
      </c>
      <c r="C740" s="171" t="s">
        <v>27626</v>
      </c>
      <c r="D740" s="308" t="s">
        <v>27628</v>
      </c>
      <c r="E740" s="277"/>
      <c r="F740" s="278"/>
      <c r="G740" s="280"/>
      <c r="H740" s="280"/>
      <c r="I740" s="489">
        <v>420</v>
      </c>
      <c r="J740" s="278"/>
      <c r="K740" s="278">
        <v>1</v>
      </c>
      <c r="L740" s="278"/>
      <c r="M740" s="278"/>
      <c r="N740" s="278"/>
      <c r="O740" s="278"/>
      <c r="P740" s="278"/>
      <c r="Q740" s="278"/>
      <c r="R740" s="278"/>
      <c r="S740" s="278"/>
      <c r="T740" s="278"/>
      <c r="U740" s="278"/>
      <c r="V740" s="278"/>
      <c r="W740" s="283">
        <f t="shared" si="323"/>
        <v>100</v>
      </c>
      <c r="X740" s="283">
        <f t="shared" si="324"/>
        <v>100</v>
      </c>
      <c r="Y740" s="283">
        <f t="shared" si="331"/>
        <v>100</v>
      </c>
      <c r="Z740" s="283">
        <f t="shared" si="325"/>
        <v>100</v>
      </c>
      <c r="AA740" s="283">
        <f t="shared" si="326"/>
        <v>100</v>
      </c>
      <c r="AB740" s="287">
        <f t="shared" si="327"/>
        <v>100</v>
      </c>
      <c r="AC740" s="287">
        <f t="shared" si="328"/>
        <v>100</v>
      </c>
      <c r="AD740" s="287">
        <f t="shared" si="329"/>
        <v>100</v>
      </c>
      <c r="AE740" s="284">
        <f t="shared" ref="AE740:AE771" si="332">IF(L740=0,100,IF(L740=1,1,IF(L740="1B",1,IF(L740="1A",0.1,100))))</f>
        <v>100</v>
      </c>
      <c r="AF740" s="284">
        <f t="shared" si="321"/>
        <v>100</v>
      </c>
      <c r="AG740" s="268">
        <f t="shared" si="330"/>
        <v>1</v>
      </c>
      <c r="AH740" s="268">
        <f t="shared" si="319"/>
        <v>100</v>
      </c>
      <c r="AI740" s="268">
        <f t="shared" si="317"/>
        <v>3</v>
      </c>
      <c r="AJ740" s="268">
        <f t="shared" si="320"/>
        <v>100</v>
      </c>
      <c r="AK740" s="490">
        <v>0.17599999999999999</v>
      </c>
      <c r="AL740" s="277"/>
      <c r="AM740" s="277"/>
      <c r="AN740" s="490"/>
      <c r="AO740" s="277"/>
      <c r="AP740" s="277"/>
      <c r="AQ740" s="277"/>
      <c r="AR740" s="356" t="s">
        <v>756</v>
      </c>
      <c r="AS740" s="356"/>
      <c r="AT740" s="277"/>
      <c r="AU740" s="277"/>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c r="DV740" s="188"/>
      <c r="DW740" s="188"/>
      <c r="DX740" s="188"/>
      <c r="DY740" s="188"/>
      <c r="DZ740" s="188"/>
      <c r="EA740" s="188"/>
      <c r="EB740" s="188"/>
      <c r="EC740" s="188"/>
      <c r="ED740" s="188"/>
      <c r="EE740" s="188"/>
      <c r="EF740" s="188"/>
      <c r="EG740" s="188"/>
      <c r="EH740" s="188"/>
      <c r="EI740" s="188"/>
      <c r="EJ740" s="188"/>
      <c r="EK740" s="188"/>
      <c r="EL740" s="188"/>
      <c r="EM740" s="188"/>
      <c r="EN740" s="188"/>
      <c r="EO740" s="188"/>
      <c r="EP740" s="188"/>
      <c r="EQ740" s="188"/>
      <c r="ER740" s="188"/>
      <c r="ES740" s="188"/>
      <c r="ET740" s="188"/>
      <c r="EU740" s="188"/>
      <c r="EV740" s="188"/>
      <c r="EW740" s="188"/>
      <c r="EX740" s="188"/>
      <c r="EY740" s="188"/>
      <c r="EZ740" s="188"/>
      <c r="FA740" s="188"/>
      <c r="FB740" s="188"/>
      <c r="FC740" s="188"/>
      <c r="FD740" s="188"/>
      <c r="FE740" s="188"/>
      <c r="FF740" s="188"/>
      <c r="FG740" s="188"/>
      <c r="FH740" s="188"/>
      <c r="FI740" s="188"/>
      <c r="FJ740" s="188"/>
      <c r="FK740" s="188"/>
      <c r="FL740" s="188"/>
      <c r="FM740" s="188"/>
      <c r="FN740" s="188"/>
      <c r="FO740" s="188"/>
      <c r="FP740" s="188"/>
      <c r="FQ740" s="188"/>
      <c r="FR740" s="188"/>
      <c r="FS740" s="188"/>
      <c r="FT740" s="188"/>
      <c r="FU740" s="188"/>
      <c r="FV740" s="188"/>
      <c r="FW740" s="188"/>
      <c r="FX740" s="188"/>
      <c r="FY740" s="188"/>
      <c r="FZ740" s="188"/>
      <c r="GA740" s="188"/>
      <c r="GB740" s="188"/>
      <c r="GC740" s="188"/>
      <c r="GD740" s="188"/>
      <c r="GE740" s="188"/>
      <c r="GF740" s="188"/>
      <c r="GG740" s="188"/>
      <c r="GH740" s="188"/>
      <c r="GI740" s="188"/>
      <c r="GJ740" s="188"/>
      <c r="GK740" s="188"/>
      <c r="GL740" s="188"/>
      <c r="GM740" s="188"/>
      <c r="GN740" s="188"/>
      <c r="GO740" s="188"/>
      <c r="GP740" s="188"/>
      <c r="GQ740" s="188"/>
      <c r="GR740" s="188"/>
      <c r="GS740" s="188"/>
      <c r="GT740" s="188"/>
      <c r="GU740" s="188"/>
      <c r="GV740" s="188"/>
      <c r="GW740" s="188"/>
      <c r="GX740" s="188"/>
      <c r="GY740" s="188"/>
      <c r="GZ740" s="188"/>
      <c r="HA740" s="188"/>
      <c r="HB740" s="188"/>
      <c r="HC740" s="188"/>
      <c r="HD740" s="188"/>
      <c r="HE740" s="188"/>
      <c r="HF740" s="188"/>
      <c r="HG740" s="188"/>
      <c r="HH740" s="188"/>
      <c r="HI740" s="188"/>
      <c r="HJ740" s="188"/>
      <c r="HK740" s="188"/>
      <c r="HL740" s="188"/>
      <c r="HM740" s="188"/>
      <c r="HN740" s="188"/>
      <c r="HO740" s="188"/>
      <c r="HP740" s="188"/>
      <c r="HQ740" s="188"/>
      <c r="HR740" s="188"/>
      <c r="HS740" s="188"/>
      <c r="HT740" s="188"/>
      <c r="HU740" s="188"/>
      <c r="HV740" s="188"/>
      <c r="HW740" s="188"/>
      <c r="HX740" s="188"/>
      <c r="HY740" s="188"/>
      <c r="HZ740" s="188"/>
      <c r="IA740" s="188"/>
      <c r="IB740" s="188"/>
      <c r="IC740" s="188"/>
      <c r="ID740" s="188"/>
      <c r="IE740" s="188"/>
      <c r="IF740" s="188"/>
      <c r="IG740" s="188"/>
      <c r="IH740" s="188"/>
      <c r="II740" s="188"/>
      <c r="IJ740" s="188"/>
      <c r="IK740" s="188"/>
      <c r="IL740" s="188"/>
      <c r="IM740" s="188"/>
      <c r="IN740" s="188"/>
      <c r="IO740" s="188"/>
      <c r="IP740" s="188"/>
      <c r="IQ740" s="188"/>
      <c r="IR740" s="188"/>
      <c r="IS740" s="188"/>
      <c r="IT740" s="188"/>
      <c r="IU740" s="188"/>
      <c r="IV740" s="188"/>
      <c r="IW740" s="188"/>
      <c r="IX740" s="188"/>
      <c r="IY740" s="188"/>
      <c r="IZ740" s="188"/>
      <c r="JA740" s="188"/>
      <c r="JB740" s="188"/>
      <c r="JC740" s="188"/>
      <c r="JD740" s="188"/>
      <c r="JE740" s="188"/>
      <c r="JF740" s="188"/>
      <c r="JG740" s="188"/>
      <c r="JH740" s="188"/>
      <c r="JI740" s="188"/>
      <c r="JJ740" s="188"/>
      <c r="JK740" s="188"/>
      <c r="JL740" s="188"/>
      <c r="JM740" s="188"/>
      <c r="JN740" s="188"/>
      <c r="JO740" s="188"/>
      <c r="JP740" s="188"/>
      <c r="JQ740" s="188"/>
      <c r="JR740" s="188"/>
      <c r="JS740" s="188"/>
      <c r="JT740" s="188"/>
      <c r="JU740" s="188"/>
      <c r="JV740" s="188"/>
      <c r="JW740" s="188"/>
      <c r="JX740" s="188"/>
      <c r="JY740" s="188"/>
      <c r="JZ740" s="188"/>
      <c r="KA740" s="188"/>
      <c r="KB740" s="188"/>
      <c r="KC740" s="188"/>
      <c r="KD740" s="188"/>
      <c r="KE740" s="188"/>
      <c r="KF740" s="188"/>
      <c r="KG740" s="188"/>
      <c r="KH740" s="188"/>
      <c r="KI740" s="188"/>
      <c r="KJ740" s="188"/>
      <c r="KK740" s="188"/>
      <c r="KL740" s="188"/>
      <c r="KM740" s="188"/>
      <c r="KN740" s="188"/>
      <c r="KO740" s="188"/>
      <c r="KP740" s="188"/>
      <c r="KQ740" s="188"/>
      <c r="KR740" s="188"/>
      <c r="KS740" s="188"/>
      <c r="KT740" s="188"/>
      <c r="KU740" s="188"/>
      <c r="KV740" s="188"/>
      <c r="KW740" s="188"/>
      <c r="KX740" s="188"/>
      <c r="KY740" s="188"/>
      <c r="KZ740" s="188"/>
      <c r="LA740" s="188"/>
      <c r="LB740" s="188"/>
      <c r="LC740" s="188"/>
      <c r="LD740" s="188"/>
      <c r="LE740" s="188"/>
      <c r="LF740" s="188"/>
      <c r="LG740" s="188"/>
      <c r="LH740" s="188"/>
      <c r="LI740" s="188"/>
      <c r="LJ740" s="188"/>
      <c r="LK740" s="188"/>
      <c r="LL740" s="188"/>
      <c r="LM740" s="188"/>
      <c r="LN740" s="188"/>
      <c r="LO740" s="188"/>
      <c r="LP740" s="188"/>
      <c r="LQ740" s="188"/>
      <c r="LR740" s="188"/>
      <c r="LS740" s="188"/>
      <c r="LT740" s="188"/>
      <c r="LU740" s="188"/>
      <c r="LV740" s="188"/>
      <c r="LW740" s="188"/>
      <c r="LX740" s="188"/>
      <c r="LY740" s="188"/>
      <c r="LZ740" s="188"/>
      <c r="MA740" s="188"/>
      <c r="MB740" s="188"/>
      <c r="MC740" s="188"/>
      <c r="MD740" s="188"/>
      <c r="ME740" s="188"/>
      <c r="MF740" s="188"/>
      <c r="MG740" s="188"/>
      <c r="MH740" s="188"/>
      <c r="MI740" s="188"/>
      <c r="MJ740" s="188"/>
      <c r="MK740" s="188"/>
      <c r="ML740" s="188"/>
      <c r="MM740" s="188"/>
      <c r="MN740" s="188"/>
      <c r="MO740" s="188"/>
      <c r="MP740" s="188"/>
      <c r="MQ740" s="188"/>
      <c r="MR740" s="188"/>
      <c r="MS740" s="188"/>
      <c r="MT740" s="188"/>
      <c r="MU740" s="188"/>
      <c r="MV740" s="188"/>
      <c r="MW740" s="188"/>
      <c r="MX740" s="188"/>
      <c r="MY740" s="188"/>
      <c r="MZ740" s="188"/>
      <c r="NA740" s="188"/>
      <c r="NB740" s="188"/>
      <c r="NC740" s="188"/>
      <c r="ND740" s="188"/>
      <c r="NE740" s="188"/>
      <c r="NF740" s="188"/>
      <c r="NG740" s="188"/>
      <c r="NH740" s="188"/>
      <c r="NI740" s="188"/>
      <c r="NJ740" s="188"/>
      <c r="NK740" s="188"/>
      <c r="NL740" s="188"/>
      <c r="NM740" s="188"/>
      <c r="NN740" s="188"/>
      <c r="NO740" s="188"/>
      <c r="NP740" s="188"/>
      <c r="NQ740" s="188"/>
      <c r="NR740" s="188"/>
      <c r="NS740" s="188"/>
      <c r="NT740" s="188"/>
      <c r="NU740" s="188"/>
      <c r="NV740" s="188"/>
      <c r="NW740" s="188"/>
      <c r="NX740" s="188"/>
      <c r="NY740" s="188"/>
      <c r="NZ740" s="188"/>
      <c r="OA740" s="188"/>
      <c r="OB740" s="188"/>
      <c r="OC740" s="188"/>
      <c r="OD740" s="188"/>
      <c r="OE740" s="188"/>
      <c r="OF740" s="188"/>
      <c r="OG740" s="188"/>
      <c r="OH740" s="188"/>
      <c r="OI740" s="188"/>
      <c r="OJ740" s="188"/>
      <c r="OK740" s="188"/>
      <c r="OL740" s="188"/>
      <c r="OM740" s="188"/>
      <c r="ON740" s="188"/>
      <c r="OO740" s="188"/>
      <c r="OP740" s="188"/>
      <c r="OQ740" s="188"/>
      <c r="OR740" s="188"/>
      <c r="OS740" s="188"/>
      <c r="OT740" s="188"/>
      <c r="OU740" s="188"/>
      <c r="OV740" s="188"/>
      <c r="OW740" s="188"/>
      <c r="OX740" s="188"/>
      <c r="OY740" s="188"/>
      <c r="OZ740" s="188"/>
      <c r="PA740" s="188"/>
      <c r="PB740" s="188"/>
      <c r="PC740" s="188"/>
      <c r="PD740" s="188"/>
      <c r="PE740" s="188"/>
      <c r="PF740" s="188"/>
      <c r="PG740" s="188"/>
      <c r="PH740" s="188"/>
      <c r="PI740" s="188"/>
      <c r="PJ740" s="188"/>
      <c r="PK740" s="188"/>
      <c r="PL740" s="188"/>
      <c r="PM740" s="188"/>
      <c r="PN740" s="188"/>
      <c r="PO740" s="188"/>
      <c r="PP740" s="188"/>
      <c r="PQ740" s="188"/>
      <c r="PR740" s="188"/>
      <c r="PS740" s="188"/>
      <c r="PT740" s="188"/>
      <c r="PU740" s="188"/>
      <c r="PV740" s="188"/>
      <c r="PW740" s="188"/>
      <c r="PX740" s="188"/>
      <c r="PY740" s="188"/>
      <c r="PZ740" s="188"/>
      <c r="QA740" s="188"/>
      <c r="QB740" s="188"/>
      <c r="QC740" s="188"/>
      <c r="QD740" s="188"/>
      <c r="QE740" s="188"/>
      <c r="QF740" s="188"/>
      <c r="QG740" s="188"/>
      <c r="QH740" s="188"/>
      <c r="QI740" s="188"/>
      <c r="QJ740" s="188"/>
      <c r="QK740" s="188"/>
      <c r="QL740" s="188"/>
      <c r="QM740" s="188"/>
      <c r="QN740" s="188"/>
      <c r="QO740" s="188"/>
      <c r="QP740" s="188"/>
      <c r="QQ740" s="188"/>
      <c r="QR740" s="188"/>
      <c r="QS740" s="188"/>
      <c r="QT740" s="188"/>
      <c r="QU740" s="188"/>
      <c r="QV740" s="188"/>
      <c r="QW740" s="188"/>
      <c r="QX740" s="188"/>
      <c r="QY740" s="188"/>
      <c r="QZ740" s="188"/>
      <c r="RA740" s="188"/>
      <c r="RB740" s="188"/>
      <c r="RC740" s="188"/>
      <c r="RD740" s="188"/>
      <c r="RE740" s="188"/>
      <c r="RF740" s="188"/>
      <c r="RG740" s="188"/>
      <c r="RH740" s="188"/>
      <c r="RI740" s="188"/>
      <c r="RJ740" s="188"/>
      <c r="RK740" s="188"/>
      <c r="RL740" s="188"/>
      <c r="RM740" s="188"/>
      <c r="RN740" s="188"/>
      <c r="RO740" s="188"/>
      <c r="RP740" s="188"/>
      <c r="RQ740" s="188"/>
      <c r="RR740" s="188"/>
      <c r="RS740" s="188"/>
      <c r="RT740" s="188"/>
      <c r="RU740" s="188"/>
      <c r="RV740" s="188"/>
      <c r="RW740" s="188"/>
      <c r="RX740" s="188"/>
      <c r="RY740" s="188"/>
      <c r="RZ740" s="188"/>
      <c r="SA740" s="188"/>
      <c r="SB740" s="188"/>
      <c r="SC740" s="188"/>
      <c r="SD740" s="188"/>
      <c r="SE740" s="188"/>
      <c r="SF740" s="188"/>
      <c r="SG740" s="188"/>
      <c r="SH740" s="188"/>
      <c r="SI740" s="188"/>
      <c r="SJ740" s="188"/>
      <c r="SK740" s="188"/>
      <c r="SL740" s="188"/>
      <c r="SM740" s="188"/>
      <c r="SN740" s="188"/>
      <c r="SO740" s="188"/>
      <c r="SP740" s="188"/>
      <c r="SQ740" s="188"/>
      <c r="SR740" s="188"/>
      <c r="SS740" s="188"/>
      <c r="ST740" s="188"/>
      <c r="SU740" s="188"/>
      <c r="SV740" s="188"/>
      <c r="SW740" s="188"/>
      <c r="SX740" s="188"/>
      <c r="SY740" s="188"/>
      <c r="SZ740" s="188"/>
      <c r="TA740" s="188"/>
      <c r="TB740" s="188"/>
      <c r="TC740" s="188"/>
      <c r="TD740" s="188"/>
      <c r="TE740" s="188"/>
      <c r="TF740" s="188"/>
      <c r="TG740" s="188"/>
      <c r="TH740" s="188"/>
      <c r="TI740" s="188"/>
      <c r="TJ740" s="188"/>
      <c r="TK740" s="188"/>
      <c r="TL740" s="188"/>
      <c r="TM740" s="188"/>
      <c r="TN740" s="188"/>
      <c r="TO740" s="188"/>
      <c r="TP740" s="188"/>
      <c r="TQ740" s="188"/>
      <c r="TR740" s="188"/>
      <c r="TS740" s="188"/>
      <c r="TT740" s="188"/>
      <c r="TU740" s="188"/>
      <c r="TV740" s="188"/>
      <c r="TW740" s="188"/>
      <c r="TX740" s="188"/>
      <c r="TY740" s="188"/>
      <c r="TZ740" s="188"/>
      <c r="UA740" s="188"/>
      <c r="UB740" s="188"/>
      <c r="UC740" s="188"/>
      <c r="UD740" s="188"/>
      <c r="UE740" s="188"/>
      <c r="UF740" s="188"/>
      <c r="UG740" s="188"/>
      <c r="UH740" s="188"/>
      <c r="UI740" s="188"/>
      <c r="UJ740" s="188"/>
      <c r="UK740" s="188"/>
      <c r="UL740" s="188"/>
      <c r="UM740" s="188"/>
      <c r="UN740" s="188"/>
      <c r="UO740" s="188"/>
      <c r="UP740" s="188"/>
      <c r="UQ740" s="188"/>
      <c r="UR740" s="188"/>
      <c r="US740" s="188"/>
      <c r="UT740" s="188"/>
      <c r="UU740" s="188"/>
      <c r="UV740" s="188"/>
      <c r="UW740" s="188"/>
      <c r="UX740" s="188"/>
      <c r="UY740" s="188"/>
      <c r="UZ740" s="188"/>
      <c r="VA740" s="188"/>
      <c r="VB740" s="188"/>
      <c r="VC740" s="188"/>
      <c r="VD740" s="188"/>
      <c r="VE740" s="188"/>
      <c r="VF740" s="188"/>
      <c r="VG740" s="188"/>
      <c r="VH740" s="188"/>
      <c r="VI740" s="188"/>
      <c r="VJ740" s="188"/>
      <c r="VK740" s="188"/>
      <c r="VL740" s="188"/>
      <c r="VM740" s="188"/>
      <c r="VN740" s="188"/>
      <c r="VO740" s="188"/>
      <c r="VP740" s="188"/>
      <c r="VQ740" s="188"/>
      <c r="VR740" s="188"/>
      <c r="VS740" s="188"/>
      <c r="VT740" s="188"/>
      <c r="VU740" s="188"/>
      <c r="VV740" s="188"/>
      <c r="VW740" s="188"/>
      <c r="VX740" s="188"/>
      <c r="VY740" s="188"/>
      <c r="VZ740" s="188"/>
      <c r="WA740" s="188"/>
      <c r="WB740" s="188"/>
      <c r="WC740" s="188"/>
      <c r="WD740" s="188"/>
      <c r="WE740" s="188"/>
      <c r="WF740" s="188"/>
      <c r="WG740" s="188"/>
      <c r="WH740" s="188"/>
      <c r="WI740" s="188"/>
      <c r="WJ740" s="188"/>
      <c r="WK740" s="188"/>
      <c r="WL740" s="188"/>
      <c r="WM740" s="188"/>
      <c r="WN740" s="188"/>
      <c r="WO740" s="188"/>
      <c r="WP740" s="188"/>
      <c r="WQ740" s="188"/>
      <c r="WR740" s="188"/>
      <c r="WS740" s="188"/>
      <c r="WT740" s="188"/>
      <c r="WU740" s="188"/>
      <c r="WV740" s="188"/>
      <c r="WW740" s="188"/>
      <c r="WX740" s="188"/>
      <c r="WY740" s="188"/>
      <c r="WZ740" s="188"/>
      <c r="XA740" s="188"/>
      <c r="XB740" s="188"/>
      <c r="XC740" s="188"/>
      <c r="XD740" s="188"/>
      <c r="XE740" s="188"/>
      <c r="XF740" s="188"/>
      <c r="XG740" s="188"/>
      <c r="XH740" s="188"/>
      <c r="XI740" s="188"/>
      <c r="XJ740" s="188"/>
      <c r="XK740" s="188"/>
      <c r="XL740" s="188"/>
      <c r="XM740" s="188"/>
      <c r="XN740" s="188"/>
      <c r="XO740" s="188"/>
      <c r="XP740" s="188"/>
      <c r="XQ740" s="188"/>
      <c r="XR740" s="188"/>
      <c r="XS740" s="188"/>
      <c r="XT740" s="188"/>
      <c r="XU740" s="188"/>
      <c r="XV740" s="188"/>
      <c r="XW740" s="188"/>
      <c r="XX740" s="188"/>
      <c r="XY740" s="188"/>
      <c r="XZ740" s="188"/>
      <c r="YA740" s="188"/>
      <c r="YB740" s="188"/>
      <c r="YC740" s="188"/>
      <c r="YD740" s="188"/>
      <c r="YE740" s="188"/>
      <c r="YF740" s="188"/>
      <c r="YG740" s="188"/>
      <c r="YH740" s="188"/>
      <c r="YI740" s="188"/>
      <c r="YJ740" s="188"/>
      <c r="YK740" s="188"/>
      <c r="YL740" s="188"/>
      <c r="YM740" s="188"/>
      <c r="YN740" s="188"/>
      <c r="YO740" s="188"/>
      <c r="YP740" s="188"/>
      <c r="YQ740" s="188"/>
      <c r="YR740" s="188"/>
      <c r="YS740" s="188"/>
      <c r="YT740" s="188"/>
      <c r="YU740" s="188"/>
      <c r="YV740" s="188"/>
      <c r="YW740" s="188"/>
      <c r="YX740" s="188"/>
      <c r="YY740" s="188"/>
      <c r="YZ740" s="188"/>
      <c r="ZA740" s="188"/>
      <c r="ZB740" s="188"/>
      <c r="ZC740" s="188"/>
      <c r="ZD740" s="188"/>
      <c r="ZE740" s="188"/>
      <c r="ZF740" s="188"/>
      <c r="ZG740" s="188"/>
      <c r="ZH740" s="188"/>
      <c r="ZI740" s="188"/>
      <c r="ZJ740" s="188"/>
      <c r="ZK740" s="188"/>
      <c r="ZL740" s="188"/>
      <c r="ZM740" s="188"/>
      <c r="ZN740" s="188"/>
      <c r="ZO740" s="188"/>
      <c r="ZP740" s="188"/>
      <c r="ZQ740" s="188"/>
      <c r="ZR740" s="188"/>
      <c r="ZS740" s="188"/>
      <c r="ZT740" s="188"/>
      <c r="ZU740" s="188"/>
      <c r="ZV740" s="188"/>
      <c r="ZW740" s="188"/>
      <c r="ZX740" s="188"/>
      <c r="ZY740" s="188"/>
      <c r="ZZ740" s="188"/>
      <c r="AAA740" s="188"/>
      <c r="AAB740" s="188"/>
      <c r="AAC740" s="188"/>
      <c r="AAD740" s="188"/>
      <c r="AAE740" s="188"/>
      <c r="AAF740" s="188"/>
      <c r="AAG740" s="188"/>
      <c r="AAH740" s="188"/>
      <c r="AAI740" s="188"/>
      <c r="AAJ740" s="188"/>
      <c r="AAK740" s="188"/>
      <c r="AAL740" s="188"/>
      <c r="AAM740" s="188"/>
      <c r="AAN740" s="188"/>
      <c r="AAO740" s="188"/>
      <c r="AAP740" s="188"/>
      <c r="AAQ740" s="188"/>
      <c r="AAR740" s="188"/>
      <c r="AAS740" s="188"/>
      <c r="AAT740" s="188"/>
      <c r="AAU740" s="188"/>
      <c r="AAV740" s="188"/>
      <c r="AAW740" s="188"/>
      <c r="AAX740" s="188"/>
      <c r="AAY740" s="188"/>
      <c r="AAZ740" s="188"/>
      <c r="ABA740" s="188"/>
      <c r="ABB740" s="188"/>
      <c r="ABC740" s="188"/>
      <c r="ABD740" s="188"/>
      <c r="ABE740" s="188"/>
      <c r="ABF740" s="188"/>
      <c r="ABG740" s="188"/>
      <c r="ABH740" s="188"/>
      <c r="ABI740" s="188"/>
      <c r="ABJ740" s="188"/>
      <c r="ABK740" s="188"/>
      <c r="ABL740" s="188"/>
      <c r="ABM740" s="188"/>
      <c r="ABN740" s="188"/>
      <c r="ABO740" s="188"/>
      <c r="ABP740" s="188"/>
      <c r="ABQ740" s="188"/>
      <c r="ABR740" s="188"/>
      <c r="ABS740" s="188"/>
      <c r="ABT740" s="188"/>
      <c r="ABU740" s="188"/>
      <c r="ABV740" s="188"/>
      <c r="ABW740" s="188"/>
      <c r="ABX740" s="188"/>
      <c r="ABY740" s="188"/>
      <c r="ABZ740" s="188"/>
      <c r="ACA740" s="188"/>
      <c r="ACB740" s="188"/>
      <c r="ACC740" s="188"/>
      <c r="ACD740" s="188"/>
      <c r="ACE740" s="188"/>
      <c r="ACF740" s="188"/>
      <c r="ACG740" s="188"/>
      <c r="ACH740" s="188"/>
      <c r="ACI740" s="188"/>
      <c r="ACJ740" s="188"/>
      <c r="ACK740" s="188"/>
      <c r="ACL740" s="188"/>
      <c r="ACM740" s="188"/>
      <c r="ACN740" s="188"/>
      <c r="ACO740" s="188"/>
      <c r="ACP740" s="188"/>
      <c r="ACQ740" s="188"/>
      <c r="ACR740" s="188"/>
      <c r="ACS740" s="188"/>
      <c r="ACT740" s="188"/>
      <c r="ACU740" s="188"/>
      <c r="ACV740" s="188"/>
      <c r="ACW740" s="188"/>
      <c r="ACX740" s="188"/>
      <c r="ACY740" s="188"/>
      <c r="ACZ740" s="188"/>
      <c r="ADA740" s="188"/>
      <c r="ADB740" s="188"/>
      <c r="ADC740" s="188"/>
      <c r="ADD740" s="188"/>
      <c r="ADE740" s="188"/>
      <c r="ADF740" s="188"/>
      <c r="ADG740" s="188"/>
      <c r="ADH740" s="188"/>
      <c r="ADI740" s="188"/>
      <c r="ADJ740" s="188"/>
      <c r="ADK740" s="188"/>
      <c r="ADL740" s="188"/>
      <c r="ADM740" s="188"/>
      <c r="ADN740" s="188"/>
      <c r="ADO740" s="188"/>
      <c r="ADP740" s="188"/>
      <c r="ADQ740" s="188"/>
      <c r="ADR740" s="188"/>
      <c r="ADS740" s="188"/>
      <c r="ADT740" s="188"/>
      <c r="ADU740" s="188"/>
      <c r="ADV740" s="188"/>
      <c r="ADW740" s="188"/>
      <c r="ADX740" s="188"/>
      <c r="ADY740" s="188"/>
      <c r="ADZ740" s="188"/>
      <c r="AEA740" s="188"/>
      <c r="AEB740" s="188"/>
      <c r="AEC740" s="188"/>
      <c r="AED740" s="188"/>
      <c r="AEE740" s="188"/>
      <c r="AEF740" s="188"/>
      <c r="AEG740" s="188"/>
      <c r="AEH740" s="188"/>
      <c r="AEI740" s="188"/>
      <c r="AEJ740" s="188"/>
      <c r="AEK740" s="188"/>
      <c r="AEL740" s="188"/>
      <c r="AEM740" s="188"/>
      <c r="AEN740" s="188"/>
      <c r="AEO740" s="188"/>
      <c r="AEP740" s="188"/>
      <c r="AEQ740" s="188"/>
      <c r="AER740" s="188"/>
      <c r="AES740" s="188"/>
      <c r="AET740" s="188"/>
      <c r="AEU740" s="188"/>
      <c r="AEV740" s="188"/>
      <c r="AEW740" s="188"/>
      <c r="AEX740" s="188"/>
      <c r="AEY740" s="188"/>
      <c r="AEZ740" s="188"/>
      <c r="AFA740" s="188"/>
      <c r="AFB740" s="188"/>
      <c r="AFC740" s="188"/>
      <c r="AFD740" s="188"/>
      <c r="AFE740" s="188"/>
      <c r="AFF740" s="188"/>
      <c r="AFG740" s="188"/>
      <c r="AFH740" s="188"/>
      <c r="AFI740" s="188"/>
      <c r="AFJ740" s="188"/>
      <c r="AFK740" s="188"/>
      <c r="AFL740" s="188"/>
      <c r="AFM740" s="188"/>
      <c r="AFN740" s="188"/>
      <c r="AFO740" s="188"/>
      <c r="AFP740" s="188"/>
      <c r="AFQ740" s="188"/>
      <c r="AFR740" s="188"/>
      <c r="AFS740" s="188"/>
      <c r="AFT740" s="188"/>
      <c r="AFU740" s="188"/>
      <c r="AFV740" s="188"/>
      <c r="AFW740" s="188"/>
      <c r="AFX740" s="188"/>
      <c r="AFY740" s="188"/>
      <c r="AFZ740" s="188"/>
      <c r="AGA740" s="188"/>
      <c r="AGB740" s="188"/>
      <c r="AGC740" s="188"/>
      <c r="AGD740" s="188"/>
      <c r="AGE740" s="188"/>
      <c r="AGF740" s="188"/>
      <c r="AGG740" s="188"/>
      <c r="AGH740" s="188"/>
      <c r="AGI740" s="188"/>
      <c r="AGJ740" s="188"/>
      <c r="AGK740" s="188"/>
      <c r="AGL740" s="188"/>
      <c r="AGM740" s="188"/>
      <c r="AGN740" s="188"/>
      <c r="AGO740" s="188"/>
      <c r="AGP740" s="188"/>
      <c r="AGQ740" s="188"/>
      <c r="AGR740" s="188"/>
      <c r="AGS740" s="188"/>
      <c r="AGT740" s="188"/>
      <c r="AGU740" s="188"/>
      <c r="AGV740" s="188"/>
      <c r="AGW740" s="188"/>
      <c r="AGX740" s="188"/>
      <c r="AGY740" s="188"/>
      <c r="AGZ740" s="188"/>
      <c r="AHA740" s="188"/>
      <c r="AHB740" s="188"/>
      <c r="AHC740" s="188"/>
      <c r="AHD740" s="188"/>
      <c r="AHE740" s="188"/>
      <c r="AHF740" s="188"/>
      <c r="AHG740" s="188"/>
      <c r="AHH740" s="188"/>
      <c r="AHI740" s="188"/>
      <c r="AHJ740" s="188"/>
      <c r="AHK740" s="188"/>
      <c r="AHL740" s="188"/>
      <c r="AHM740" s="188"/>
      <c r="AHN740" s="188"/>
      <c r="AHO740" s="188"/>
      <c r="AHP740" s="188"/>
      <c r="AHQ740" s="188"/>
      <c r="AHR740" s="188"/>
      <c r="AHS740" s="188"/>
      <c r="AHT740" s="188"/>
      <c r="AHU740" s="188"/>
      <c r="AHV740" s="188"/>
      <c r="AHW740" s="188"/>
      <c r="AHX740" s="188"/>
      <c r="AHY740" s="188"/>
      <c r="AHZ740" s="188"/>
      <c r="AIA740" s="188"/>
      <c r="AIB740" s="188"/>
      <c r="AIC740" s="188"/>
      <c r="AID740" s="188"/>
      <c r="AIE740" s="188"/>
      <c r="AIF740" s="188"/>
      <c r="AIG740" s="188"/>
      <c r="AIH740" s="188"/>
      <c r="AII740" s="188"/>
      <c r="AIJ740" s="188"/>
      <c r="AIK740" s="188"/>
      <c r="AIL740" s="188"/>
      <c r="AIM740" s="188"/>
      <c r="AIN740" s="188"/>
      <c r="AIO740" s="188"/>
      <c r="AIP740" s="188"/>
      <c r="AIQ740" s="188"/>
      <c r="AIR740" s="188"/>
      <c r="AIS740" s="188"/>
      <c r="AIT740" s="188"/>
      <c r="AIU740" s="188"/>
      <c r="AIV740" s="188"/>
      <c r="AIW740" s="188"/>
      <c r="AIX740" s="188"/>
      <c r="AIY740" s="188"/>
      <c r="AIZ740" s="188"/>
      <c r="AJA740" s="188"/>
      <c r="AJB740" s="188"/>
      <c r="AJC740" s="188"/>
      <c r="AJD740" s="188"/>
      <c r="AJE740" s="188"/>
      <c r="AJF740" s="188"/>
      <c r="AJG740" s="188"/>
      <c r="AJH740" s="188"/>
      <c r="AJI740" s="188"/>
      <c r="AJJ740" s="188"/>
      <c r="AJK740" s="188"/>
      <c r="AJL740" s="188"/>
      <c r="AJM740" s="188"/>
      <c r="AJN740" s="188"/>
      <c r="AJO740" s="188"/>
      <c r="AJP740" s="188"/>
      <c r="AJQ740" s="188"/>
      <c r="AJR740" s="188"/>
      <c r="AJS740" s="188"/>
      <c r="AJT740" s="188"/>
      <c r="AJU740" s="188"/>
      <c r="AJV740" s="188"/>
      <c r="AJW740" s="188"/>
      <c r="AJX740" s="188"/>
      <c r="AJY740" s="188"/>
      <c r="AJZ740" s="188"/>
      <c r="AKA740" s="188"/>
      <c r="AKB740" s="188"/>
      <c r="AKC740" s="188"/>
      <c r="AKD740" s="188"/>
      <c r="AKE740" s="188"/>
      <c r="AKF740" s="188"/>
      <c r="AKG740" s="188"/>
      <c r="AKH740" s="188"/>
      <c r="AKI740" s="188"/>
      <c r="AKJ740" s="188"/>
      <c r="AKK740" s="188"/>
      <c r="AKL740" s="188"/>
      <c r="AKM740" s="188"/>
      <c r="AKN740" s="188"/>
      <c r="AKO740" s="188"/>
      <c r="AKP740" s="188"/>
      <c r="AKQ740" s="188"/>
      <c r="AKR740" s="188"/>
      <c r="AKS740" s="188"/>
      <c r="AKT740" s="188"/>
      <c r="AKU740" s="188"/>
      <c r="AKV740" s="188"/>
      <c r="AKW740" s="188"/>
      <c r="AKX740" s="188"/>
      <c r="AKY740" s="188"/>
      <c r="AKZ740" s="188"/>
      <c r="ALA740" s="188"/>
      <c r="ALB740" s="188"/>
      <c r="ALC740" s="188"/>
      <c r="ALD740" s="188"/>
      <c r="ALE740" s="188"/>
      <c r="ALF740" s="188"/>
      <c r="ALG740" s="188"/>
      <c r="ALH740" s="188"/>
      <c r="ALI740" s="188"/>
      <c r="ALJ740" s="188"/>
      <c r="ALK740" s="188"/>
      <c r="ALL740" s="188"/>
      <c r="ALM740" s="188"/>
      <c r="ALN740" s="188"/>
      <c r="ALO740" s="188"/>
      <c r="ALP740" s="188"/>
      <c r="ALQ740" s="188"/>
      <c r="ALR740" s="188"/>
      <c r="ALS740" s="188"/>
      <c r="ALT740" s="188"/>
      <c r="ALU740" s="188"/>
      <c r="ALV740" s="188"/>
      <c r="ALW740" s="188"/>
      <c r="ALX740" s="188"/>
      <c r="ALY740" s="188"/>
      <c r="ALZ740" s="188"/>
      <c r="AMA740" s="188"/>
      <c r="AMB740" s="188"/>
      <c r="AMC740" s="188"/>
      <c r="AMD740" s="188"/>
      <c r="AME740" s="188"/>
      <c r="AMF740" s="188"/>
      <c r="AMG740" s="188"/>
      <c r="AMH740" s="188"/>
      <c r="AMI740" s="188"/>
      <c r="AMJ740" s="188"/>
      <c r="AMK740" s="188"/>
      <c r="AML740" s="561"/>
    </row>
    <row r="741" spans="1:1026" x14ac:dyDescent="0.25">
      <c r="A741" s="258" t="s">
        <v>27624</v>
      </c>
      <c r="B741" s="257">
        <v>741</v>
      </c>
      <c r="C741" s="258" t="s">
        <v>27627</v>
      </c>
      <c r="D741" s="308"/>
      <c r="E741" s="277"/>
      <c r="F741" s="278"/>
      <c r="G741" s="280"/>
      <c r="H741" s="280"/>
      <c r="I741" s="489" t="s">
        <v>750</v>
      </c>
      <c r="J741" s="278"/>
      <c r="K741" s="278"/>
      <c r="L741" s="278"/>
      <c r="M741" s="278"/>
      <c r="N741" s="278"/>
      <c r="O741" s="278"/>
      <c r="P741" s="278"/>
      <c r="Q741" s="278"/>
      <c r="R741" s="278"/>
      <c r="S741" s="278"/>
      <c r="T741" s="278"/>
      <c r="U741" s="278"/>
      <c r="V741" s="278"/>
      <c r="W741" s="283">
        <f t="shared" si="323"/>
        <v>100</v>
      </c>
      <c r="X741" s="283">
        <f t="shared" si="324"/>
        <v>100</v>
      </c>
      <c r="Y741" s="283">
        <f t="shared" si="331"/>
        <v>100</v>
      </c>
      <c r="Z741" s="283">
        <f t="shared" si="325"/>
        <v>100</v>
      </c>
      <c r="AA741" s="283">
        <f t="shared" si="326"/>
        <v>100</v>
      </c>
      <c r="AB741" s="287">
        <f t="shared" ref="AB741:AB772" si="333">IF(OR(EXACT(R741,"1A"),EXACT(R741,"1B")),0.1,IF(R741=2,1,100))</f>
        <v>100</v>
      </c>
      <c r="AC741" s="287">
        <f t="shared" ref="AC741:AC772" si="334">IF(OR(EXACT(S741,"1A"),EXACT(S741,"1B")),0.1,IF(S741=2,1,100))</f>
        <v>100</v>
      </c>
      <c r="AD741" s="287">
        <f t="shared" si="329"/>
        <v>100</v>
      </c>
      <c r="AE741" s="284">
        <f t="shared" si="332"/>
        <v>100</v>
      </c>
      <c r="AF741" s="284">
        <f t="shared" si="321"/>
        <v>100</v>
      </c>
      <c r="AG741" s="268">
        <f t="shared" si="330"/>
        <v>100</v>
      </c>
      <c r="AH741" s="268">
        <f t="shared" si="319"/>
        <v>100</v>
      </c>
      <c r="AI741" s="268">
        <f t="shared" si="317"/>
        <v>100</v>
      </c>
      <c r="AJ741" s="268">
        <f t="shared" si="320"/>
        <v>100</v>
      </c>
      <c r="AK741" s="490" t="s">
        <v>750</v>
      </c>
      <c r="AL741" s="277"/>
      <c r="AM741" s="277"/>
      <c r="AN741" s="490"/>
      <c r="AO741" s="277"/>
      <c r="AP741" s="277"/>
      <c r="AQ741" s="277"/>
      <c r="AR741" s="367" t="s">
        <v>27632</v>
      </c>
      <c r="AS741" s="367"/>
      <c r="AT741" s="277"/>
      <c r="AU741" s="277"/>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c r="DV741" s="188"/>
      <c r="DW741" s="188"/>
      <c r="DX741" s="188"/>
      <c r="DY741" s="188"/>
      <c r="DZ741" s="188"/>
      <c r="EA741" s="188"/>
      <c r="EB741" s="188"/>
      <c r="EC741" s="188"/>
      <c r="ED741" s="188"/>
      <c r="EE741" s="188"/>
      <c r="EF741" s="188"/>
      <c r="EG741" s="188"/>
      <c r="EH741" s="188"/>
      <c r="EI741" s="188"/>
      <c r="EJ741" s="188"/>
      <c r="EK741" s="188"/>
      <c r="EL741" s="188"/>
      <c r="EM741" s="188"/>
      <c r="EN741" s="188"/>
      <c r="EO741" s="188"/>
      <c r="EP741" s="188"/>
      <c r="EQ741" s="188"/>
      <c r="ER741" s="188"/>
      <c r="ES741" s="188"/>
      <c r="ET741" s="188"/>
      <c r="EU741" s="188"/>
      <c r="EV741" s="188"/>
      <c r="EW741" s="188"/>
      <c r="EX741" s="188"/>
      <c r="EY741" s="188"/>
      <c r="EZ741" s="188"/>
      <c r="FA741" s="188"/>
      <c r="FB741" s="188"/>
      <c r="FC741" s="188"/>
      <c r="FD741" s="188"/>
      <c r="FE741" s="188"/>
      <c r="FF741" s="188"/>
      <c r="FG741" s="188"/>
      <c r="FH741" s="188"/>
      <c r="FI741" s="188"/>
      <c r="FJ741" s="188"/>
      <c r="FK741" s="188"/>
      <c r="FL741" s="188"/>
      <c r="FM741" s="188"/>
      <c r="FN741" s="188"/>
      <c r="FO741" s="188"/>
      <c r="FP741" s="188"/>
      <c r="FQ741" s="188"/>
      <c r="FR741" s="188"/>
      <c r="FS741" s="188"/>
      <c r="FT741" s="188"/>
      <c r="FU741" s="188"/>
      <c r="FV741" s="188"/>
      <c r="FW741" s="188"/>
      <c r="FX741" s="188"/>
      <c r="FY741" s="188"/>
      <c r="FZ741" s="188"/>
      <c r="GA741" s="188"/>
      <c r="GB741" s="188"/>
      <c r="GC741" s="188"/>
      <c r="GD741" s="188"/>
      <c r="GE741" s="188"/>
      <c r="GF741" s="188"/>
      <c r="GG741" s="188"/>
      <c r="GH741" s="188"/>
      <c r="GI741" s="188"/>
      <c r="GJ741" s="188"/>
      <c r="GK741" s="188"/>
      <c r="GL741" s="188"/>
      <c r="GM741" s="188"/>
      <c r="GN741" s="188"/>
      <c r="GO741" s="188"/>
      <c r="GP741" s="188"/>
      <c r="GQ741" s="188"/>
      <c r="GR741" s="188"/>
      <c r="GS741" s="188"/>
      <c r="GT741" s="188"/>
      <c r="GU741" s="188"/>
      <c r="GV741" s="188"/>
      <c r="GW741" s="188"/>
      <c r="GX741" s="188"/>
      <c r="GY741" s="188"/>
      <c r="GZ741" s="188"/>
      <c r="HA741" s="188"/>
      <c r="HB741" s="188"/>
      <c r="HC741" s="188"/>
      <c r="HD741" s="188"/>
      <c r="HE741" s="188"/>
      <c r="HF741" s="188"/>
      <c r="HG741" s="188"/>
      <c r="HH741" s="188"/>
      <c r="HI741" s="188"/>
      <c r="HJ741" s="188"/>
      <c r="HK741" s="188"/>
      <c r="HL741" s="188"/>
      <c r="HM741" s="188"/>
      <c r="HN741" s="188"/>
      <c r="HO741" s="188"/>
      <c r="HP741" s="188"/>
      <c r="HQ741" s="188"/>
      <c r="HR741" s="188"/>
      <c r="HS741" s="188"/>
      <c r="HT741" s="188"/>
      <c r="HU741" s="188"/>
      <c r="HV741" s="188"/>
      <c r="HW741" s="188"/>
      <c r="HX741" s="188"/>
      <c r="HY741" s="188"/>
      <c r="HZ741" s="188"/>
      <c r="IA741" s="188"/>
      <c r="IB741" s="188"/>
      <c r="IC741" s="188"/>
      <c r="ID741" s="188"/>
      <c r="IE741" s="188"/>
      <c r="IF741" s="188"/>
      <c r="IG741" s="188"/>
      <c r="IH741" s="188"/>
      <c r="II741" s="188"/>
      <c r="IJ741" s="188"/>
      <c r="IK741" s="188"/>
      <c r="IL741" s="188"/>
      <c r="IM741" s="188"/>
      <c r="IN741" s="188"/>
      <c r="IO741" s="188"/>
      <c r="IP741" s="188"/>
      <c r="IQ741" s="188"/>
      <c r="IR741" s="188"/>
      <c r="IS741" s="188"/>
      <c r="IT741" s="188"/>
      <c r="IU741" s="188"/>
      <c r="IV741" s="188"/>
      <c r="IW741" s="188"/>
      <c r="IX741" s="188"/>
      <c r="IY741" s="188"/>
      <c r="IZ741" s="188"/>
      <c r="JA741" s="188"/>
      <c r="JB741" s="188"/>
      <c r="JC741" s="188"/>
      <c r="JD741" s="188"/>
      <c r="JE741" s="188"/>
      <c r="JF741" s="188"/>
      <c r="JG741" s="188"/>
      <c r="JH741" s="188"/>
      <c r="JI741" s="188"/>
      <c r="JJ741" s="188"/>
      <c r="JK741" s="188"/>
      <c r="JL741" s="188"/>
      <c r="JM741" s="188"/>
      <c r="JN741" s="188"/>
      <c r="JO741" s="188"/>
      <c r="JP741" s="188"/>
      <c r="JQ741" s="188"/>
      <c r="JR741" s="188"/>
      <c r="JS741" s="188"/>
      <c r="JT741" s="188"/>
      <c r="JU741" s="188"/>
      <c r="JV741" s="188"/>
      <c r="JW741" s="188"/>
      <c r="JX741" s="188"/>
      <c r="JY741" s="188"/>
      <c r="JZ741" s="188"/>
      <c r="KA741" s="188"/>
      <c r="KB741" s="188"/>
      <c r="KC741" s="188"/>
      <c r="KD741" s="188"/>
      <c r="KE741" s="188"/>
      <c r="KF741" s="188"/>
      <c r="KG741" s="188"/>
      <c r="KH741" s="188"/>
      <c r="KI741" s="188"/>
      <c r="KJ741" s="188"/>
      <c r="KK741" s="188"/>
      <c r="KL741" s="188"/>
      <c r="KM741" s="188"/>
      <c r="KN741" s="188"/>
      <c r="KO741" s="188"/>
      <c r="KP741" s="188"/>
      <c r="KQ741" s="188"/>
      <c r="KR741" s="188"/>
      <c r="KS741" s="188"/>
      <c r="KT741" s="188"/>
      <c r="KU741" s="188"/>
      <c r="KV741" s="188"/>
      <c r="KW741" s="188"/>
      <c r="KX741" s="188"/>
      <c r="KY741" s="188"/>
      <c r="KZ741" s="188"/>
      <c r="LA741" s="188"/>
      <c r="LB741" s="188"/>
      <c r="LC741" s="188"/>
      <c r="LD741" s="188"/>
      <c r="LE741" s="188"/>
      <c r="LF741" s="188"/>
      <c r="LG741" s="188"/>
      <c r="LH741" s="188"/>
      <c r="LI741" s="188"/>
      <c r="LJ741" s="188"/>
      <c r="LK741" s="188"/>
      <c r="LL741" s="188"/>
      <c r="LM741" s="188"/>
      <c r="LN741" s="188"/>
      <c r="LO741" s="188"/>
      <c r="LP741" s="188"/>
      <c r="LQ741" s="188"/>
      <c r="LR741" s="188"/>
      <c r="LS741" s="188"/>
      <c r="LT741" s="188"/>
      <c r="LU741" s="188"/>
      <c r="LV741" s="188"/>
      <c r="LW741" s="188"/>
      <c r="LX741" s="188"/>
      <c r="LY741" s="188"/>
      <c r="LZ741" s="188"/>
      <c r="MA741" s="188"/>
      <c r="MB741" s="188"/>
      <c r="MC741" s="188"/>
      <c r="MD741" s="188"/>
      <c r="ME741" s="188"/>
      <c r="MF741" s="188"/>
      <c r="MG741" s="188"/>
      <c r="MH741" s="188"/>
      <c r="MI741" s="188"/>
      <c r="MJ741" s="188"/>
      <c r="MK741" s="188"/>
      <c r="ML741" s="188"/>
      <c r="MM741" s="188"/>
      <c r="MN741" s="188"/>
      <c r="MO741" s="188"/>
      <c r="MP741" s="188"/>
      <c r="MQ741" s="188"/>
      <c r="MR741" s="188"/>
      <c r="MS741" s="188"/>
      <c r="MT741" s="188"/>
      <c r="MU741" s="188"/>
      <c r="MV741" s="188"/>
      <c r="MW741" s="188"/>
      <c r="MX741" s="188"/>
      <c r="MY741" s="188"/>
      <c r="MZ741" s="188"/>
      <c r="NA741" s="188"/>
      <c r="NB741" s="188"/>
      <c r="NC741" s="188"/>
      <c r="ND741" s="188"/>
      <c r="NE741" s="188"/>
      <c r="NF741" s="188"/>
      <c r="NG741" s="188"/>
      <c r="NH741" s="188"/>
      <c r="NI741" s="188"/>
      <c r="NJ741" s="188"/>
      <c r="NK741" s="188"/>
      <c r="NL741" s="188"/>
      <c r="NM741" s="188"/>
      <c r="NN741" s="188"/>
      <c r="NO741" s="188"/>
      <c r="NP741" s="188"/>
      <c r="NQ741" s="188"/>
      <c r="NR741" s="188"/>
      <c r="NS741" s="188"/>
      <c r="NT741" s="188"/>
      <c r="NU741" s="188"/>
      <c r="NV741" s="188"/>
      <c r="NW741" s="188"/>
      <c r="NX741" s="188"/>
      <c r="NY741" s="188"/>
      <c r="NZ741" s="188"/>
      <c r="OA741" s="188"/>
      <c r="OB741" s="188"/>
      <c r="OC741" s="188"/>
      <c r="OD741" s="188"/>
      <c r="OE741" s="188"/>
      <c r="OF741" s="188"/>
      <c r="OG741" s="188"/>
      <c r="OH741" s="188"/>
      <c r="OI741" s="188"/>
      <c r="OJ741" s="188"/>
      <c r="OK741" s="188"/>
      <c r="OL741" s="188"/>
      <c r="OM741" s="188"/>
      <c r="ON741" s="188"/>
      <c r="OO741" s="188"/>
      <c r="OP741" s="188"/>
      <c r="OQ741" s="188"/>
      <c r="OR741" s="188"/>
      <c r="OS741" s="188"/>
      <c r="OT741" s="188"/>
      <c r="OU741" s="188"/>
      <c r="OV741" s="188"/>
      <c r="OW741" s="188"/>
      <c r="OX741" s="188"/>
      <c r="OY741" s="188"/>
      <c r="OZ741" s="188"/>
      <c r="PA741" s="188"/>
      <c r="PB741" s="188"/>
      <c r="PC741" s="188"/>
      <c r="PD741" s="188"/>
      <c r="PE741" s="188"/>
      <c r="PF741" s="188"/>
      <c r="PG741" s="188"/>
      <c r="PH741" s="188"/>
      <c r="PI741" s="188"/>
      <c r="PJ741" s="188"/>
      <c r="PK741" s="188"/>
      <c r="PL741" s="188"/>
      <c r="PM741" s="188"/>
      <c r="PN741" s="188"/>
      <c r="PO741" s="188"/>
      <c r="PP741" s="188"/>
      <c r="PQ741" s="188"/>
      <c r="PR741" s="188"/>
      <c r="PS741" s="188"/>
      <c r="PT741" s="188"/>
      <c r="PU741" s="188"/>
      <c r="PV741" s="188"/>
      <c r="PW741" s="188"/>
      <c r="PX741" s="188"/>
      <c r="PY741" s="188"/>
      <c r="PZ741" s="188"/>
      <c r="QA741" s="188"/>
      <c r="QB741" s="188"/>
      <c r="QC741" s="188"/>
      <c r="QD741" s="188"/>
      <c r="QE741" s="188"/>
      <c r="QF741" s="188"/>
      <c r="QG741" s="188"/>
      <c r="QH741" s="188"/>
      <c r="QI741" s="188"/>
      <c r="QJ741" s="188"/>
      <c r="QK741" s="188"/>
      <c r="QL741" s="188"/>
      <c r="QM741" s="188"/>
      <c r="QN741" s="188"/>
      <c r="QO741" s="188"/>
      <c r="QP741" s="188"/>
      <c r="QQ741" s="188"/>
      <c r="QR741" s="188"/>
      <c r="QS741" s="188"/>
      <c r="QT741" s="188"/>
      <c r="QU741" s="188"/>
      <c r="QV741" s="188"/>
      <c r="QW741" s="188"/>
      <c r="QX741" s="188"/>
      <c r="QY741" s="188"/>
      <c r="QZ741" s="188"/>
      <c r="RA741" s="188"/>
      <c r="RB741" s="188"/>
      <c r="RC741" s="188"/>
      <c r="RD741" s="188"/>
      <c r="RE741" s="188"/>
      <c r="RF741" s="188"/>
      <c r="RG741" s="188"/>
      <c r="RH741" s="188"/>
      <c r="RI741" s="188"/>
      <c r="RJ741" s="188"/>
      <c r="RK741" s="188"/>
      <c r="RL741" s="188"/>
      <c r="RM741" s="188"/>
      <c r="RN741" s="188"/>
      <c r="RO741" s="188"/>
      <c r="RP741" s="188"/>
      <c r="RQ741" s="188"/>
      <c r="RR741" s="188"/>
      <c r="RS741" s="188"/>
      <c r="RT741" s="188"/>
      <c r="RU741" s="188"/>
      <c r="RV741" s="188"/>
      <c r="RW741" s="188"/>
      <c r="RX741" s="188"/>
      <c r="RY741" s="188"/>
      <c r="RZ741" s="188"/>
      <c r="SA741" s="188"/>
      <c r="SB741" s="188"/>
      <c r="SC741" s="188"/>
      <c r="SD741" s="188"/>
      <c r="SE741" s="188"/>
      <c r="SF741" s="188"/>
      <c r="SG741" s="188"/>
      <c r="SH741" s="188"/>
      <c r="SI741" s="188"/>
      <c r="SJ741" s="188"/>
      <c r="SK741" s="188"/>
      <c r="SL741" s="188"/>
      <c r="SM741" s="188"/>
      <c r="SN741" s="188"/>
      <c r="SO741" s="188"/>
      <c r="SP741" s="188"/>
      <c r="SQ741" s="188"/>
      <c r="SR741" s="188"/>
      <c r="SS741" s="188"/>
      <c r="ST741" s="188"/>
      <c r="SU741" s="188"/>
      <c r="SV741" s="188"/>
      <c r="SW741" s="188"/>
      <c r="SX741" s="188"/>
      <c r="SY741" s="188"/>
      <c r="SZ741" s="188"/>
      <c r="TA741" s="188"/>
      <c r="TB741" s="188"/>
      <c r="TC741" s="188"/>
      <c r="TD741" s="188"/>
      <c r="TE741" s="188"/>
      <c r="TF741" s="188"/>
      <c r="TG741" s="188"/>
      <c r="TH741" s="188"/>
      <c r="TI741" s="188"/>
      <c r="TJ741" s="188"/>
      <c r="TK741" s="188"/>
      <c r="TL741" s="188"/>
      <c r="TM741" s="188"/>
      <c r="TN741" s="188"/>
      <c r="TO741" s="188"/>
      <c r="TP741" s="188"/>
      <c r="TQ741" s="188"/>
      <c r="TR741" s="188"/>
      <c r="TS741" s="188"/>
      <c r="TT741" s="188"/>
      <c r="TU741" s="188"/>
      <c r="TV741" s="188"/>
      <c r="TW741" s="188"/>
      <c r="TX741" s="188"/>
      <c r="TY741" s="188"/>
      <c r="TZ741" s="188"/>
      <c r="UA741" s="188"/>
      <c r="UB741" s="188"/>
      <c r="UC741" s="188"/>
      <c r="UD741" s="188"/>
      <c r="UE741" s="188"/>
      <c r="UF741" s="188"/>
      <c r="UG741" s="188"/>
      <c r="UH741" s="188"/>
      <c r="UI741" s="188"/>
      <c r="UJ741" s="188"/>
      <c r="UK741" s="188"/>
      <c r="UL741" s="188"/>
      <c r="UM741" s="188"/>
      <c r="UN741" s="188"/>
      <c r="UO741" s="188"/>
      <c r="UP741" s="188"/>
      <c r="UQ741" s="188"/>
      <c r="UR741" s="188"/>
      <c r="US741" s="188"/>
      <c r="UT741" s="188"/>
      <c r="UU741" s="188"/>
      <c r="UV741" s="188"/>
      <c r="UW741" s="188"/>
      <c r="UX741" s="188"/>
      <c r="UY741" s="188"/>
      <c r="UZ741" s="188"/>
      <c r="VA741" s="188"/>
      <c r="VB741" s="188"/>
      <c r="VC741" s="188"/>
      <c r="VD741" s="188"/>
      <c r="VE741" s="188"/>
      <c r="VF741" s="188"/>
      <c r="VG741" s="188"/>
      <c r="VH741" s="188"/>
      <c r="VI741" s="188"/>
      <c r="VJ741" s="188"/>
      <c r="VK741" s="188"/>
      <c r="VL741" s="188"/>
      <c r="VM741" s="188"/>
      <c r="VN741" s="188"/>
      <c r="VO741" s="188"/>
      <c r="VP741" s="188"/>
      <c r="VQ741" s="188"/>
      <c r="VR741" s="188"/>
      <c r="VS741" s="188"/>
      <c r="VT741" s="188"/>
      <c r="VU741" s="188"/>
      <c r="VV741" s="188"/>
      <c r="VW741" s="188"/>
      <c r="VX741" s="188"/>
      <c r="VY741" s="188"/>
      <c r="VZ741" s="188"/>
      <c r="WA741" s="188"/>
      <c r="WB741" s="188"/>
      <c r="WC741" s="188"/>
      <c r="WD741" s="188"/>
      <c r="WE741" s="188"/>
      <c r="WF741" s="188"/>
      <c r="WG741" s="188"/>
      <c r="WH741" s="188"/>
      <c r="WI741" s="188"/>
      <c r="WJ741" s="188"/>
      <c r="WK741" s="188"/>
      <c r="WL741" s="188"/>
      <c r="WM741" s="188"/>
      <c r="WN741" s="188"/>
      <c r="WO741" s="188"/>
      <c r="WP741" s="188"/>
      <c r="WQ741" s="188"/>
      <c r="WR741" s="188"/>
      <c r="WS741" s="188"/>
      <c r="WT741" s="188"/>
      <c r="WU741" s="188"/>
      <c r="WV741" s="188"/>
      <c r="WW741" s="188"/>
      <c r="WX741" s="188"/>
      <c r="WY741" s="188"/>
      <c r="WZ741" s="188"/>
      <c r="XA741" s="188"/>
      <c r="XB741" s="188"/>
      <c r="XC741" s="188"/>
      <c r="XD741" s="188"/>
      <c r="XE741" s="188"/>
      <c r="XF741" s="188"/>
      <c r="XG741" s="188"/>
      <c r="XH741" s="188"/>
      <c r="XI741" s="188"/>
      <c r="XJ741" s="188"/>
      <c r="XK741" s="188"/>
      <c r="XL741" s="188"/>
      <c r="XM741" s="188"/>
      <c r="XN741" s="188"/>
      <c r="XO741" s="188"/>
      <c r="XP741" s="188"/>
      <c r="XQ741" s="188"/>
      <c r="XR741" s="188"/>
      <c r="XS741" s="188"/>
      <c r="XT741" s="188"/>
      <c r="XU741" s="188"/>
      <c r="XV741" s="188"/>
      <c r="XW741" s="188"/>
      <c r="XX741" s="188"/>
      <c r="XY741" s="188"/>
      <c r="XZ741" s="188"/>
      <c r="YA741" s="188"/>
      <c r="YB741" s="188"/>
      <c r="YC741" s="188"/>
      <c r="YD741" s="188"/>
      <c r="YE741" s="188"/>
      <c r="YF741" s="188"/>
      <c r="YG741" s="188"/>
      <c r="YH741" s="188"/>
      <c r="YI741" s="188"/>
      <c r="YJ741" s="188"/>
      <c r="YK741" s="188"/>
      <c r="YL741" s="188"/>
      <c r="YM741" s="188"/>
      <c r="YN741" s="188"/>
      <c r="YO741" s="188"/>
      <c r="YP741" s="188"/>
      <c r="YQ741" s="188"/>
      <c r="YR741" s="188"/>
      <c r="YS741" s="188"/>
      <c r="YT741" s="188"/>
      <c r="YU741" s="188"/>
      <c r="YV741" s="188"/>
      <c r="YW741" s="188"/>
      <c r="YX741" s="188"/>
      <c r="YY741" s="188"/>
      <c r="YZ741" s="188"/>
      <c r="ZA741" s="188"/>
      <c r="ZB741" s="188"/>
      <c r="ZC741" s="188"/>
      <c r="ZD741" s="188"/>
      <c r="ZE741" s="188"/>
      <c r="ZF741" s="188"/>
      <c r="ZG741" s="188"/>
      <c r="ZH741" s="188"/>
      <c r="ZI741" s="188"/>
      <c r="ZJ741" s="188"/>
      <c r="ZK741" s="188"/>
      <c r="ZL741" s="188"/>
      <c r="ZM741" s="188"/>
      <c r="ZN741" s="188"/>
      <c r="ZO741" s="188"/>
      <c r="ZP741" s="188"/>
      <c r="ZQ741" s="188"/>
      <c r="ZR741" s="188"/>
      <c r="ZS741" s="188"/>
      <c r="ZT741" s="188"/>
      <c r="ZU741" s="188"/>
      <c r="ZV741" s="188"/>
      <c r="ZW741" s="188"/>
      <c r="ZX741" s="188"/>
      <c r="ZY741" s="188"/>
      <c r="ZZ741" s="188"/>
      <c r="AAA741" s="188"/>
      <c r="AAB741" s="188"/>
      <c r="AAC741" s="188"/>
      <c r="AAD741" s="188"/>
      <c r="AAE741" s="188"/>
      <c r="AAF741" s="188"/>
      <c r="AAG741" s="188"/>
      <c r="AAH741" s="188"/>
      <c r="AAI741" s="188"/>
      <c r="AAJ741" s="188"/>
      <c r="AAK741" s="188"/>
      <c r="AAL741" s="188"/>
      <c r="AAM741" s="188"/>
      <c r="AAN741" s="188"/>
      <c r="AAO741" s="188"/>
      <c r="AAP741" s="188"/>
      <c r="AAQ741" s="188"/>
      <c r="AAR741" s="188"/>
      <c r="AAS741" s="188"/>
      <c r="AAT741" s="188"/>
      <c r="AAU741" s="188"/>
      <c r="AAV741" s="188"/>
      <c r="AAW741" s="188"/>
      <c r="AAX741" s="188"/>
      <c r="AAY741" s="188"/>
      <c r="AAZ741" s="188"/>
      <c r="ABA741" s="188"/>
      <c r="ABB741" s="188"/>
      <c r="ABC741" s="188"/>
      <c r="ABD741" s="188"/>
      <c r="ABE741" s="188"/>
      <c r="ABF741" s="188"/>
      <c r="ABG741" s="188"/>
      <c r="ABH741" s="188"/>
      <c r="ABI741" s="188"/>
      <c r="ABJ741" s="188"/>
      <c r="ABK741" s="188"/>
      <c r="ABL741" s="188"/>
      <c r="ABM741" s="188"/>
      <c r="ABN741" s="188"/>
      <c r="ABO741" s="188"/>
      <c r="ABP741" s="188"/>
      <c r="ABQ741" s="188"/>
      <c r="ABR741" s="188"/>
      <c r="ABS741" s="188"/>
      <c r="ABT741" s="188"/>
      <c r="ABU741" s="188"/>
      <c r="ABV741" s="188"/>
      <c r="ABW741" s="188"/>
      <c r="ABX741" s="188"/>
      <c r="ABY741" s="188"/>
      <c r="ABZ741" s="188"/>
      <c r="ACA741" s="188"/>
      <c r="ACB741" s="188"/>
      <c r="ACC741" s="188"/>
      <c r="ACD741" s="188"/>
      <c r="ACE741" s="188"/>
      <c r="ACF741" s="188"/>
      <c r="ACG741" s="188"/>
      <c r="ACH741" s="188"/>
      <c r="ACI741" s="188"/>
      <c r="ACJ741" s="188"/>
      <c r="ACK741" s="188"/>
      <c r="ACL741" s="188"/>
      <c r="ACM741" s="188"/>
      <c r="ACN741" s="188"/>
      <c r="ACO741" s="188"/>
      <c r="ACP741" s="188"/>
      <c r="ACQ741" s="188"/>
      <c r="ACR741" s="188"/>
      <c r="ACS741" s="188"/>
      <c r="ACT741" s="188"/>
      <c r="ACU741" s="188"/>
      <c r="ACV741" s="188"/>
      <c r="ACW741" s="188"/>
      <c r="ACX741" s="188"/>
      <c r="ACY741" s="188"/>
      <c r="ACZ741" s="188"/>
      <c r="ADA741" s="188"/>
      <c r="ADB741" s="188"/>
      <c r="ADC741" s="188"/>
      <c r="ADD741" s="188"/>
      <c r="ADE741" s="188"/>
      <c r="ADF741" s="188"/>
      <c r="ADG741" s="188"/>
      <c r="ADH741" s="188"/>
      <c r="ADI741" s="188"/>
      <c r="ADJ741" s="188"/>
      <c r="ADK741" s="188"/>
      <c r="ADL741" s="188"/>
      <c r="ADM741" s="188"/>
      <c r="ADN741" s="188"/>
      <c r="ADO741" s="188"/>
      <c r="ADP741" s="188"/>
      <c r="ADQ741" s="188"/>
      <c r="ADR741" s="188"/>
      <c r="ADS741" s="188"/>
      <c r="ADT741" s="188"/>
      <c r="ADU741" s="188"/>
      <c r="ADV741" s="188"/>
      <c r="ADW741" s="188"/>
      <c r="ADX741" s="188"/>
      <c r="ADY741" s="188"/>
      <c r="ADZ741" s="188"/>
      <c r="AEA741" s="188"/>
      <c r="AEB741" s="188"/>
      <c r="AEC741" s="188"/>
      <c r="AED741" s="188"/>
      <c r="AEE741" s="188"/>
      <c r="AEF741" s="188"/>
      <c r="AEG741" s="188"/>
      <c r="AEH741" s="188"/>
      <c r="AEI741" s="188"/>
      <c r="AEJ741" s="188"/>
      <c r="AEK741" s="188"/>
      <c r="AEL741" s="188"/>
      <c r="AEM741" s="188"/>
      <c r="AEN741" s="188"/>
      <c r="AEO741" s="188"/>
      <c r="AEP741" s="188"/>
      <c r="AEQ741" s="188"/>
      <c r="AER741" s="188"/>
      <c r="AES741" s="188"/>
      <c r="AET741" s="188"/>
      <c r="AEU741" s="188"/>
      <c r="AEV741" s="188"/>
      <c r="AEW741" s="188"/>
      <c r="AEX741" s="188"/>
      <c r="AEY741" s="188"/>
      <c r="AEZ741" s="188"/>
      <c r="AFA741" s="188"/>
      <c r="AFB741" s="188"/>
      <c r="AFC741" s="188"/>
      <c r="AFD741" s="188"/>
      <c r="AFE741" s="188"/>
      <c r="AFF741" s="188"/>
      <c r="AFG741" s="188"/>
      <c r="AFH741" s="188"/>
      <c r="AFI741" s="188"/>
      <c r="AFJ741" s="188"/>
      <c r="AFK741" s="188"/>
      <c r="AFL741" s="188"/>
      <c r="AFM741" s="188"/>
      <c r="AFN741" s="188"/>
      <c r="AFO741" s="188"/>
      <c r="AFP741" s="188"/>
      <c r="AFQ741" s="188"/>
      <c r="AFR741" s="188"/>
      <c r="AFS741" s="188"/>
      <c r="AFT741" s="188"/>
      <c r="AFU741" s="188"/>
      <c r="AFV741" s="188"/>
      <c r="AFW741" s="188"/>
      <c r="AFX741" s="188"/>
      <c r="AFY741" s="188"/>
      <c r="AFZ741" s="188"/>
      <c r="AGA741" s="188"/>
      <c r="AGB741" s="188"/>
      <c r="AGC741" s="188"/>
      <c r="AGD741" s="188"/>
      <c r="AGE741" s="188"/>
      <c r="AGF741" s="188"/>
      <c r="AGG741" s="188"/>
      <c r="AGH741" s="188"/>
      <c r="AGI741" s="188"/>
      <c r="AGJ741" s="188"/>
      <c r="AGK741" s="188"/>
      <c r="AGL741" s="188"/>
      <c r="AGM741" s="188"/>
      <c r="AGN741" s="188"/>
      <c r="AGO741" s="188"/>
      <c r="AGP741" s="188"/>
      <c r="AGQ741" s="188"/>
      <c r="AGR741" s="188"/>
      <c r="AGS741" s="188"/>
      <c r="AGT741" s="188"/>
      <c r="AGU741" s="188"/>
      <c r="AGV741" s="188"/>
      <c r="AGW741" s="188"/>
      <c r="AGX741" s="188"/>
      <c r="AGY741" s="188"/>
      <c r="AGZ741" s="188"/>
      <c r="AHA741" s="188"/>
      <c r="AHB741" s="188"/>
      <c r="AHC741" s="188"/>
      <c r="AHD741" s="188"/>
      <c r="AHE741" s="188"/>
      <c r="AHF741" s="188"/>
      <c r="AHG741" s="188"/>
      <c r="AHH741" s="188"/>
      <c r="AHI741" s="188"/>
      <c r="AHJ741" s="188"/>
      <c r="AHK741" s="188"/>
      <c r="AHL741" s="188"/>
      <c r="AHM741" s="188"/>
      <c r="AHN741" s="188"/>
      <c r="AHO741" s="188"/>
      <c r="AHP741" s="188"/>
      <c r="AHQ741" s="188"/>
      <c r="AHR741" s="188"/>
      <c r="AHS741" s="188"/>
      <c r="AHT741" s="188"/>
      <c r="AHU741" s="188"/>
      <c r="AHV741" s="188"/>
      <c r="AHW741" s="188"/>
      <c r="AHX741" s="188"/>
      <c r="AHY741" s="188"/>
      <c r="AHZ741" s="188"/>
      <c r="AIA741" s="188"/>
      <c r="AIB741" s="188"/>
      <c r="AIC741" s="188"/>
      <c r="AID741" s="188"/>
      <c r="AIE741" s="188"/>
      <c r="AIF741" s="188"/>
      <c r="AIG741" s="188"/>
      <c r="AIH741" s="188"/>
      <c r="AII741" s="188"/>
      <c r="AIJ741" s="188"/>
      <c r="AIK741" s="188"/>
      <c r="AIL741" s="188"/>
      <c r="AIM741" s="188"/>
      <c r="AIN741" s="188"/>
      <c r="AIO741" s="188"/>
      <c r="AIP741" s="188"/>
      <c r="AIQ741" s="188"/>
      <c r="AIR741" s="188"/>
      <c r="AIS741" s="188"/>
      <c r="AIT741" s="188"/>
      <c r="AIU741" s="188"/>
      <c r="AIV741" s="188"/>
      <c r="AIW741" s="188"/>
      <c r="AIX741" s="188"/>
      <c r="AIY741" s="188"/>
      <c r="AIZ741" s="188"/>
      <c r="AJA741" s="188"/>
      <c r="AJB741" s="188"/>
      <c r="AJC741" s="188"/>
      <c r="AJD741" s="188"/>
      <c r="AJE741" s="188"/>
      <c r="AJF741" s="188"/>
      <c r="AJG741" s="188"/>
      <c r="AJH741" s="188"/>
      <c r="AJI741" s="188"/>
      <c r="AJJ741" s="188"/>
      <c r="AJK741" s="188"/>
      <c r="AJL741" s="188"/>
      <c r="AJM741" s="188"/>
      <c r="AJN741" s="188"/>
      <c r="AJO741" s="188"/>
      <c r="AJP741" s="188"/>
      <c r="AJQ741" s="188"/>
      <c r="AJR741" s="188"/>
      <c r="AJS741" s="188"/>
      <c r="AJT741" s="188"/>
      <c r="AJU741" s="188"/>
      <c r="AJV741" s="188"/>
      <c r="AJW741" s="188"/>
      <c r="AJX741" s="188"/>
      <c r="AJY741" s="188"/>
      <c r="AJZ741" s="188"/>
      <c r="AKA741" s="188"/>
      <c r="AKB741" s="188"/>
      <c r="AKC741" s="188"/>
      <c r="AKD741" s="188"/>
      <c r="AKE741" s="188"/>
      <c r="AKF741" s="188"/>
      <c r="AKG741" s="188"/>
      <c r="AKH741" s="188"/>
      <c r="AKI741" s="188"/>
      <c r="AKJ741" s="188"/>
      <c r="AKK741" s="188"/>
      <c r="AKL741" s="188"/>
      <c r="AKM741" s="188"/>
      <c r="AKN741" s="188"/>
      <c r="AKO741" s="188"/>
      <c r="AKP741" s="188"/>
      <c r="AKQ741" s="188"/>
      <c r="AKR741" s="188"/>
      <c r="AKS741" s="188"/>
      <c r="AKT741" s="188"/>
      <c r="AKU741" s="188"/>
      <c r="AKV741" s="188"/>
      <c r="AKW741" s="188"/>
      <c r="AKX741" s="188"/>
      <c r="AKY741" s="188"/>
      <c r="AKZ741" s="188"/>
      <c r="ALA741" s="188"/>
      <c r="ALB741" s="188"/>
      <c r="ALC741" s="188"/>
      <c r="ALD741" s="188"/>
      <c r="ALE741" s="188"/>
      <c r="ALF741" s="188"/>
      <c r="ALG741" s="188"/>
      <c r="ALH741" s="188"/>
      <c r="ALI741" s="188"/>
      <c r="ALJ741" s="188"/>
      <c r="ALK741" s="188"/>
      <c r="ALL741" s="188"/>
      <c r="ALM741" s="188"/>
      <c r="ALN741" s="188"/>
      <c r="ALO741" s="188"/>
      <c r="ALP741" s="188"/>
      <c r="ALQ741" s="188"/>
      <c r="ALR741" s="188"/>
      <c r="ALS741" s="188"/>
      <c r="ALT741" s="188"/>
      <c r="ALU741" s="188"/>
      <c r="ALV741" s="188"/>
      <c r="ALW741" s="188"/>
      <c r="ALX741" s="188"/>
      <c r="ALY741" s="188"/>
      <c r="ALZ741" s="188"/>
      <c r="AMA741" s="188"/>
      <c r="AMB741" s="188"/>
      <c r="AMC741" s="188"/>
      <c r="AMD741" s="188"/>
      <c r="AME741" s="188"/>
      <c r="AMF741" s="188"/>
      <c r="AMG741" s="188"/>
      <c r="AMH741" s="188"/>
      <c r="AMI741" s="188"/>
      <c r="AMJ741" s="188"/>
      <c r="AMK741" s="188"/>
      <c r="AML741" s="561"/>
    </row>
    <row r="742" spans="1:1026" x14ac:dyDescent="0.25">
      <c r="A742" s="258" t="s">
        <v>27630</v>
      </c>
      <c r="B742" s="257">
        <v>742</v>
      </c>
      <c r="C742" s="258" t="s">
        <v>27629</v>
      </c>
      <c r="D742" s="308" t="s">
        <v>27631</v>
      </c>
      <c r="E742" s="277"/>
      <c r="F742" s="278"/>
      <c r="G742" s="280"/>
      <c r="H742" s="280"/>
      <c r="I742" s="489" t="s">
        <v>750</v>
      </c>
      <c r="J742" s="278"/>
      <c r="K742" s="278"/>
      <c r="L742" s="278"/>
      <c r="M742" s="278"/>
      <c r="N742" s="278"/>
      <c r="O742" s="278"/>
      <c r="P742" s="278"/>
      <c r="Q742" s="278"/>
      <c r="R742" s="278"/>
      <c r="S742" s="278"/>
      <c r="T742" s="278"/>
      <c r="U742" s="278"/>
      <c r="V742" s="278"/>
      <c r="W742" s="283">
        <f t="shared" si="323"/>
        <v>100</v>
      </c>
      <c r="X742" s="283">
        <f t="shared" si="324"/>
        <v>100</v>
      </c>
      <c r="Y742" s="283">
        <f t="shared" si="331"/>
        <v>100</v>
      </c>
      <c r="Z742" s="283">
        <f t="shared" si="325"/>
        <v>100</v>
      </c>
      <c r="AA742" s="283">
        <f t="shared" si="326"/>
        <v>100</v>
      </c>
      <c r="AB742" s="287">
        <f t="shared" si="333"/>
        <v>100</v>
      </c>
      <c r="AC742" s="287">
        <f t="shared" si="334"/>
        <v>100</v>
      </c>
      <c r="AD742" s="287">
        <f t="shared" si="329"/>
        <v>100</v>
      </c>
      <c r="AE742" s="284">
        <f t="shared" si="332"/>
        <v>100</v>
      </c>
      <c r="AF742" s="284">
        <f t="shared" si="321"/>
        <v>100</v>
      </c>
      <c r="AG742" s="268">
        <f t="shared" si="330"/>
        <v>100</v>
      </c>
      <c r="AH742" s="268">
        <f t="shared" si="319"/>
        <v>100</v>
      </c>
      <c r="AI742" s="268">
        <f t="shared" si="317"/>
        <v>100</v>
      </c>
      <c r="AJ742" s="268">
        <f t="shared" si="320"/>
        <v>100</v>
      </c>
      <c r="AK742" s="490" t="s">
        <v>750</v>
      </c>
      <c r="AL742" s="277"/>
      <c r="AM742" s="277"/>
      <c r="AN742" s="490"/>
      <c r="AO742" s="277"/>
      <c r="AP742" s="277"/>
      <c r="AQ742" s="277"/>
      <c r="AR742" s="367" t="s">
        <v>27633</v>
      </c>
      <c r="AS742" s="356" t="s">
        <v>31794</v>
      </c>
      <c r="AT742" s="277"/>
      <c r="AU742" s="277"/>
      <c r="AW742" s="190"/>
      <c r="AX742" s="190"/>
      <c r="AY742" s="190"/>
      <c r="AZ742" s="190"/>
      <c r="BA742" s="190"/>
      <c r="BB742" s="190"/>
      <c r="BC742" s="190"/>
      <c r="BD742" s="190"/>
      <c r="BE742" s="190"/>
      <c r="BF742" s="190"/>
      <c r="BG742" s="190"/>
      <c r="BH742" s="190"/>
      <c r="BI742" s="190"/>
      <c r="BJ742" s="190"/>
      <c r="BK742" s="190"/>
      <c r="BL742" s="190"/>
      <c r="BM742" s="190"/>
      <c r="BN742" s="190"/>
      <c r="BO742" s="190"/>
      <c r="BP742" s="190"/>
      <c r="BQ742" s="190"/>
      <c r="BR742" s="190"/>
      <c r="BS742" s="190"/>
      <c r="BT742" s="190"/>
      <c r="BU742" s="190"/>
      <c r="BV742" s="190"/>
      <c r="BW742" s="190"/>
      <c r="BX742" s="190"/>
      <c r="BY742" s="190"/>
      <c r="BZ742" s="190"/>
      <c r="CA742" s="190"/>
      <c r="CB742" s="190"/>
      <c r="CC742" s="190"/>
      <c r="CD742" s="190"/>
      <c r="CE742" s="190"/>
      <c r="CF742" s="190"/>
      <c r="CG742" s="190"/>
      <c r="CH742" s="190"/>
      <c r="CI742" s="190"/>
      <c r="CJ742" s="190"/>
      <c r="CK742" s="190"/>
      <c r="CL742" s="190"/>
      <c r="CM742" s="190"/>
      <c r="CN742" s="190"/>
      <c r="CO742" s="190"/>
      <c r="CP742" s="190"/>
      <c r="CQ742" s="190"/>
      <c r="CR742" s="190"/>
      <c r="CS742" s="190"/>
      <c r="CT742" s="190"/>
      <c r="CU742" s="190"/>
      <c r="CV742" s="190"/>
      <c r="CW742" s="190"/>
      <c r="CX742" s="190"/>
      <c r="CY742" s="190"/>
      <c r="CZ742" s="190"/>
      <c r="DA742" s="190"/>
      <c r="DB742" s="190"/>
      <c r="DC742" s="190"/>
      <c r="DD742" s="190"/>
      <c r="DE742" s="190"/>
      <c r="DF742" s="190"/>
      <c r="DG742" s="190"/>
      <c r="DH742" s="190"/>
      <c r="DI742" s="190"/>
      <c r="DJ742" s="190"/>
      <c r="DK742" s="190"/>
      <c r="DL742" s="190"/>
      <c r="DM742" s="190"/>
      <c r="DN742" s="190"/>
      <c r="DO742" s="190"/>
      <c r="DP742" s="190"/>
      <c r="DQ742" s="190"/>
      <c r="DR742" s="190"/>
      <c r="DS742" s="190"/>
      <c r="DT742" s="190"/>
      <c r="DU742" s="190"/>
      <c r="DV742" s="190"/>
      <c r="DW742" s="190"/>
      <c r="DX742" s="190"/>
      <c r="DY742" s="190"/>
      <c r="DZ742" s="190"/>
      <c r="EA742" s="190"/>
      <c r="EB742" s="190"/>
      <c r="EC742" s="190"/>
      <c r="ED742" s="190"/>
      <c r="EE742" s="190"/>
      <c r="EF742" s="190"/>
      <c r="EG742" s="190"/>
      <c r="EH742" s="190"/>
      <c r="EI742" s="190"/>
      <c r="EJ742" s="190"/>
      <c r="EK742" s="190"/>
      <c r="EL742" s="190"/>
      <c r="EM742" s="190"/>
      <c r="EN742" s="190"/>
      <c r="EO742" s="190"/>
      <c r="EP742" s="190"/>
      <c r="EQ742" s="190"/>
      <c r="ER742" s="190"/>
      <c r="ES742" s="190"/>
      <c r="ET742" s="190"/>
      <c r="EU742" s="190"/>
      <c r="EV742" s="190"/>
      <c r="EW742" s="190"/>
      <c r="EX742" s="190"/>
      <c r="EY742" s="190"/>
      <c r="EZ742" s="190"/>
      <c r="FA742" s="190"/>
      <c r="FB742" s="190"/>
      <c r="FC742" s="190"/>
      <c r="FD742" s="190"/>
      <c r="FE742" s="190"/>
      <c r="FF742" s="190"/>
      <c r="FG742" s="190"/>
      <c r="FH742" s="190"/>
      <c r="FI742" s="190"/>
      <c r="FJ742" s="190"/>
      <c r="FK742" s="190"/>
      <c r="FL742" s="190"/>
      <c r="FM742" s="190"/>
      <c r="FN742" s="190"/>
      <c r="FO742" s="190"/>
      <c r="FP742" s="190"/>
      <c r="FQ742" s="190"/>
      <c r="FR742" s="190"/>
      <c r="FS742" s="190"/>
      <c r="FT742" s="190"/>
      <c r="FU742" s="190"/>
      <c r="FV742" s="190"/>
      <c r="FW742" s="190"/>
      <c r="FX742" s="190"/>
      <c r="FY742" s="190"/>
      <c r="FZ742" s="190"/>
      <c r="GA742" s="190"/>
      <c r="GB742" s="190"/>
      <c r="GC742" s="190"/>
      <c r="GD742" s="190"/>
      <c r="GE742" s="190"/>
      <c r="GF742" s="190"/>
      <c r="GG742" s="190"/>
      <c r="GH742" s="190"/>
      <c r="GI742" s="190"/>
      <c r="GJ742" s="190"/>
      <c r="GK742" s="190"/>
      <c r="GL742" s="190"/>
      <c r="GM742" s="190"/>
      <c r="GN742" s="190"/>
      <c r="GO742" s="190"/>
      <c r="GP742" s="190"/>
      <c r="GQ742" s="190"/>
      <c r="GR742" s="190"/>
      <c r="GS742" s="190"/>
      <c r="GT742" s="190"/>
      <c r="GU742" s="190"/>
      <c r="GV742" s="190"/>
      <c r="GW742" s="190"/>
      <c r="GX742" s="190"/>
      <c r="GY742" s="190"/>
      <c r="GZ742" s="190"/>
      <c r="HA742" s="190"/>
      <c r="HB742" s="190"/>
      <c r="HC742" s="190"/>
      <c r="HD742" s="190"/>
      <c r="HE742" s="190"/>
      <c r="HF742" s="190"/>
      <c r="HG742" s="190"/>
      <c r="HH742" s="190"/>
      <c r="HI742" s="190"/>
      <c r="HJ742" s="190"/>
      <c r="HK742" s="190"/>
      <c r="HL742" s="190"/>
      <c r="HM742" s="190"/>
      <c r="HN742" s="190"/>
      <c r="HO742" s="190"/>
      <c r="HP742" s="190"/>
      <c r="HQ742" s="190"/>
      <c r="HR742" s="190"/>
      <c r="HS742" s="190"/>
      <c r="HT742" s="190"/>
      <c r="HU742" s="190"/>
      <c r="HV742" s="190"/>
      <c r="HW742" s="190"/>
      <c r="HX742" s="190"/>
      <c r="HY742" s="190"/>
      <c r="HZ742" s="190"/>
      <c r="IA742" s="190"/>
      <c r="IB742" s="190"/>
      <c r="IC742" s="190"/>
      <c r="ID742" s="190"/>
      <c r="IE742" s="190"/>
      <c r="IF742" s="190"/>
      <c r="IG742" s="190"/>
      <c r="IH742" s="190"/>
      <c r="II742" s="190"/>
      <c r="IJ742" s="190"/>
      <c r="IK742" s="190"/>
      <c r="IL742" s="190"/>
      <c r="IM742" s="190"/>
      <c r="IN742" s="190"/>
      <c r="IO742" s="190"/>
      <c r="IP742" s="190"/>
      <c r="IQ742" s="190"/>
      <c r="IR742" s="190"/>
      <c r="IS742" s="190"/>
      <c r="IT742" s="190"/>
      <c r="IU742" s="190"/>
      <c r="IV742" s="190"/>
      <c r="IW742" s="190"/>
      <c r="IX742" s="190"/>
      <c r="IY742" s="190"/>
      <c r="IZ742" s="190"/>
      <c r="JA742" s="190"/>
      <c r="JB742" s="190"/>
      <c r="JC742" s="190"/>
      <c r="JD742" s="190"/>
      <c r="JE742" s="190"/>
      <c r="JF742" s="190"/>
      <c r="JG742" s="190"/>
      <c r="JH742" s="190"/>
      <c r="JI742" s="190"/>
      <c r="JJ742" s="190"/>
      <c r="JK742" s="190"/>
      <c r="JL742" s="190"/>
      <c r="JM742" s="190"/>
      <c r="JN742" s="190"/>
      <c r="JO742" s="190"/>
      <c r="JP742" s="190"/>
      <c r="JQ742" s="190"/>
      <c r="JR742" s="190"/>
      <c r="JS742" s="190"/>
      <c r="JT742" s="190"/>
      <c r="JU742" s="190"/>
      <c r="JV742" s="190"/>
      <c r="JW742" s="190"/>
      <c r="JX742" s="190"/>
      <c r="JY742" s="190"/>
      <c r="JZ742" s="190"/>
      <c r="KA742" s="190"/>
      <c r="KB742" s="190"/>
      <c r="KC742" s="190"/>
      <c r="KD742" s="190"/>
      <c r="KE742" s="190"/>
      <c r="KF742" s="190"/>
      <c r="KG742" s="190"/>
      <c r="KH742" s="190"/>
      <c r="KI742" s="190"/>
      <c r="KJ742" s="190"/>
      <c r="KK742" s="190"/>
      <c r="KL742" s="190"/>
      <c r="KM742" s="190"/>
      <c r="KN742" s="190"/>
      <c r="KO742" s="190"/>
      <c r="KP742" s="190"/>
      <c r="KQ742" s="190"/>
      <c r="KR742" s="190"/>
      <c r="KS742" s="190"/>
      <c r="KT742" s="190"/>
      <c r="KU742" s="190"/>
      <c r="KV742" s="190"/>
      <c r="KW742" s="190"/>
      <c r="KX742" s="190"/>
      <c r="KY742" s="190"/>
      <c r="KZ742" s="190"/>
      <c r="LA742" s="190"/>
      <c r="LB742" s="190"/>
      <c r="LC742" s="190"/>
      <c r="LD742" s="190"/>
      <c r="LE742" s="190"/>
      <c r="LF742" s="190"/>
      <c r="LG742" s="190"/>
      <c r="LH742" s="190"/>
      <c r="LI742" s="190"/>
      <c r="LJ742" s="190"/>
      <c r="LK742" s="190"/>
      <c r="LL742" s="190"/>
      <c r="LM742" s="190"/>
      <c r="LN742" s="190"/>
      <c r="LO742" s="190"/>
      <c r="LP742" s="190"/>
      <c r="LQ742" s="190"/>
      <c r="LR742" s="190"/>
      <c r="LS742" s="190"/>
      <c r="LT742" s="190"/>
      <c r="LU742" s="190"/>
      <c r="LV742" s="190"/>
      <c r="LW742" s="190"/>
      <c r="LX742" s="190"/>
      <c r="LY742" s="190"/>
      <c r="LZ742" s="190"/>
      <c r="MA742" s="190"/>
      <c r="MB742" s="190"/>
      <c r="MC742" s="190"/>
      <c r="MD742" s="190"/>
      <c r="ME742" s="190"/>
      <c r="MF742" s="190"/>
      <c r="MG742" s="190"/>
      <c r="MH742" s="190"/>
      <c r="MI742" s="190"/>
      <c r="MJ742" s="190"/>
      <c r="MK742" s="190"/>
      <c r="ML742" s="190"/>
      <c r="MM742" s="190"/>
      <c r="MN742" s="190"/>
      <c r="MO742" s="190"/>
      <c r="MP742" s="190"/>
      <c r="MQ742" s="190"/>
      <c r="MR742" s="190"/>
      <c r="MS742" s="190"/>
      <c r="MT742" s="190"/>
      <c r="MU742" s="190"/>
      <c r="MV742" s="190"/>
      <c r="MW742" s="190"/>
      <c r="MX742" s="190"/>
      <c r="MY742" s="190"/>
      <c r="MZ742" s="190"/>
      <c r="NA742" s="190"/>
      <c r="NB742" s="190"/>
      <c r="NC742" s="190"/>
      <c r="ND742" s="190"/>
      <c r="NE742" s="190"/>
      <c r="NF742" s="190"/>
      <c r="NG742" s="190"/>
      <c r="NH742" s="190"/>
      <c r="NI742" s="190"/>
      <c r="NJ742" s="190"/>
      <c r="NK742" s="190"/>
      <c r="NL742" s="190"/>
      <c r="NM742" s="190"/>
      <c r="NN742" s="190"/>
      <c r="NO742" s="190"/>
      <c r="NP742" s="190"/>
      <c r="NQ742" s="190"/>
      <c r="NR742" s="190"/>
      <c r="NS742" s="190"/>
      <c r="NT742" s="190"/>
      <c r="NU742" s="190"/>
      <c r="NV742" s="190"/>
      <c r="NW742" s="190"/>
      <c r="NX742" s="190"/>
      <c r="NY742" s="190"/>
      <c r="NZ742" s="190"/>
      <c r="OA742" s="190"/>
      <c r="OB742" s="190"/>
      <c r="OC742" s="190"/>
      <c r="OD742" s="190"/>
      <c r="OE742" s="190"/>
      <c r="OF742" s="190"/>
      <c r="OG742" s="190"/>
      <c r="OH742" s="190"/>
      <c r="OI742" s="190"/>
      <c r="OJ742" s="190"/>
      <c r="OK742" s="190"/>
      <c r="OL742" s="190"/>
      <c r="OM742" s="190"/>
      <c r="ON742" s="190"/>
      <c r="OO742" s="190"/>
      <c r="OP742" s="190"/>
      <c r="OQ742" s="190"/>
      <c r="OR742" s="190"/>
      <c r="OS742" s="190"/>
      <c r="OT742" s="190"/>
      <c r="OU742" s="190"/>
      <c r="OV742" s="190"/>
      <c r="OW742" s="190"/>
      <c r="OX742" s="190"/>
      <c r="OY742" s="190"/>
      <c r="OZ742" s="190"/>
      <c r="PA742" s="190"/>
      <c r="PB742" s="190"/>
      <c r="PC742" s="190"/>
      <c r="PD742" s="190"/>
      <c r="PE742" s="190"/>
      <c r="PF742" s="190"/>
      <c r="PG742" s="190"/>
      <c r="PH742" s="190"/>
      <c r="PI742" s="190"/>
      <c r="PJ742" s="190"/>
      <c r="PK742" s="190"/>
      <c r="PL742" s="190"/>
      <c r="PM742" s="190"/>
      <c r="PN742" s="190"/>
      <c r="PO742" s="190"/>
      <c r="PP742" s="190"/>
      <c r="PQ742" s="190"/>
      <c r="PR742" s="190"/>
      <c r="PS742" s="190"/>
      <c r="PT742" s="190"/>
      <c r="PU742" s="190"/>
      <c r="PV742" s="190"/>
      <c r="PW742" s="190"/>
      <c r="PX742" s="190"/>
      <c r="PY742" s="190"/>
      <c r="PZ742" s="190"/>
      <c r="QA742" s="190"/>
      <c r="QB742" s="190"/>
      <c r="QC742" s="190"/>
      <c r="QD742" s="190"/>
      <c r="QE742" s="190"/>
      <c r="QF742" s="190"/>
      <c r="QG742" s="190"/>
      <c r="QH742" s="190"/>
      <c r="QI742" s="190"/>
      <c r="QJ742" s="190"/>
      <c r="QK742" s="190"/>
      <c r="QL742" s="190"/>
      <c r="QM742" s="190"/>
      <c r="QN742" s="190"/>
      <c r="QO742" s="190"/>
      <c r="QP742" s="190"/>
      <c r="QQ742" s="190"/>
      <c r="QR742" s="190"/>
      <c r="QS742" s="190"/>
      <c r="QT742" s="190"/>
      <c r="QU742" s="190"/>
      <c r="QV742" s="190"/>
      <c r="QW742" s="190"/>
      <c r="QX742" s="190"/>
      <c r="QY742" s="190"/>
      <c r="QZ742" s="190"/>
      <c r="RA742" s="190"/>
      <c r="RB742" s="190"/>
      <c r="RC742" s="190"/>
      <c r="RD742" s="190"/>
      <c r="RE742" s="190"/>
      <c r="RF742" s="190"/>
      <c r="RG742" s="190"/>
      <c r="RH742" s="190"/>
      <c r="RI742" s="190"/>
      <c r="RJ742" s="190"/>
      <c r="RK742" s="190"/>
      <c r="RL742" s="190"/>
      <c r="RM742" s="190"/>
      <c r="RN742" s="190"/>
      <c r="RO742" s="190"/>
      <c r="RP742" s="190"/>
      <c r="RQ742" s="190"/>
      <c r="RR742" s="190"/>
      <c r="RS742" s="190"/>
      <c r="RT742" s="190"/>
      <c r="RU742" s="190"/>
      <c r="RV742" s="190"/>
      <c r="RW742" s="190"/>
      <c r="RX742" s="190"/>
      <c r="RY742" s="190"/>
      <c r="RZ742" s="190"/>
      <c r="SA742" s="190"/>
      <c r="SB742" s="190"/>
      <c r="SC742" s="190"/>
      <c r="SD742" s="190"/>
      <c r="SE742" s="190"/>
      <c r="SF742" s="190"/>
      <c r="SG742" s="190"/>
      <c r="SH742" s="190"/>
      <c r="SI742" s="190"/>
      <c r="SJ742" s="190"/>
      <c r="SK742" s="190"/>
      <c r="SL742" s="190"/>
      <c r="SM742" s="190"/>
      <c r="SN742" s="190"/>
      <c r="SO742" s="190"/>
      <c r="SP742" s="190"/>
      <c r="SQ742" s="190"/>
      <c r="SR742" s="190"/>
      <c r="SS742" s="190"/>
      <c r="ST742" s="190"/>
      <c r="SU742" s="190"/>
      <c r="SV742" s="190"/>
      <c r="SW742" s="190"/>
      <c r="SX742" s="190"/>
      <c r="SY742" s="190"/>
      <c r="SZ742" s="190"/>
      <c r="TA742" s="190"/>
      <c r="TB742" s="190"/>
      <c r="TC742" s="190"/>
      <c r="TD742" s="190"/>
      <c r="TE742" s="190"/>
      <c r="TF742" s="190"/>
      <c r="TG742" s="190"/>
      <c r="TH742" s="190"/>
      <c r="TI742" s="190"/>
      <c r="TJ742" s="190"/>
      <c r="TK742" s="190"/>
      <c r="TL742" s="190"/>
      <c r="TM742" s="190"/>
      <c r="TN742" s="190"/>
      <c r="TO742" s="190"/>
      <c r="TP742" s="190"/>
      <c r="TQ742" s="190"/>
      <c r="TR742" s="190"/>
      <c r="TS742" s="190"/>
      <c r="TT742" s="190"/>
      <c r="TU742" s="190"/>
      <c r="TV742" s="190"/>
      <c r="TW742" s="190"/>
      <c r="TX742" s="190"/>
      <c r="TY742" s="190"/>
      <c r="TZ742" s="190"/>
      <c r="UA742" s="190"/>
      <c r="UB742" s="190"/>
      <c r="UC742" s="190"/>
      <c r="UD742" s="190"/>
      <c r="UE742" s="190"/>
      <c r="UF742" s="190"/>
      <c r="UG742" s="190"/>
      <c r="UH742" s="190"/>
      <c r="UI742" s="190"/>
      <c r="UJ742" s="190"/>
      <c r="UK742" s="190"/>
      <c r="UL742" s="190"/>
      <c r="UM742" s="190"/>
      <c r="UN742" s="190"/>
      <c r="UO742" s="190"/>
      <c r="UP742" s="190"/>
      <c r="UQ742" s="190"/>
      <c r="UR742" s="190"/>
      <c r="US742" s="190"/>
      <c r="UT742" s="190"/>
      <c r="UU742" s="190"/>
      <c r="UV742" s="190"/>
      <c r="UW742" s="190"/>
      <c r="UX742" s="190"/>
      <c r="UY742" s="190"/>
      <c r="UZ742" s="190"/>
      <c r="VA742" s="190"/>
      <c r="VB742" s="190"/>
      <c r="VC742" s="190"/>
      <c r="VD742" s="190"/>
      <c r="VE742" s="190"/>
      <c r="VF742" s="190"/>
      <c r="VG742" s="190"/>
      <c r="VH742" s="190"/>
      <c r="VI742" s="190"/>
      <c r="VJ742" s="190"/>
      <c r="VK742" s="190"/>
      <c r="VL742" s="190"/>
      <c r="VM742" s="190"/>
      <c r="VN742" s="190"/>
      <c r="VO742" s="190"/>
      <c r="VP742" s="190"/>
      <c r="VQ742" s="190"/>
      <c r="VR742" s="190"/>
      <c r="VS742" s="190"/>
      <c r="VT742" s="190"/>
      <c r="VU742" s="190"/>
      <c r="VV742" s="190"/>
      <c r="VW742" s="190"/>
      <c r="VX742" s="190"/>
      <c r="VY742" s="190"/>
      <c r="VZ742" s="190"/>
      <c r="WA742" s="190"/>
      <c r="WB742" s="190"/>
      <c r="WC742" s="190"/>
      <c r="WD742" s="190"/>
      <c r="WE742" s="190"/>
      <c r="WF742" s="190"/>
      <c r="WG742" s="190"/>
      <c r="WH742" s="190"/>
      <c r="WI742" s="190"/>
      <c r="WJ742" s="190"/>
      <c r="WK742" s="190"/>
      <c r="WL742" s="190"/>
      <c r="WM742" s="190"/>
      <c r="WN742" s="190"/>
      <c r="WO742" s="190"/>
      <c r="WP742" s="190"/>
      <c r="WQ742" s="190"/>
      <c r="WR742" s="190"/>
      <c r="WS742" s="190"/>
      <c r="WT742" s="190"/>
      <c r="WU742" s="190"/>
      <c r="WV742" s="190"/>
      <c r="WW742" s="190"/>
      <c r="WX742" s="190"/>
      <c r="WY742" s="190"/>
      <c r="WZ742" s="190"/>
      <c r="XA742" s="190"/>
      <c r="XB742" s="190"/>
      <c r="XC742" s="190"/>
      <c r="XD742" s="190"/>
      <c r="XE742" s="190"/>
      <c r="XF742" s="190"/>
      <c r="XG742" s="190"/>
      <c r="XH742" s="190"/>
      <c r="XI742" s="190"/>
      <c r="XJ742" s="190"/>
      <c r="XK742" s="190"/>
      <c r="XL742" s="190"/>
      <c r="XM742" s="190"/>
      <c r="XN742" s="190"/>
      <c r="XO742" s="190"/>
      <c r="XP742" s="190"/>
      <c r="XQ742" s="190"/>
      <c r="XR742" s="190"/>
      <c r="XS742" s="190"/>
      <c r="XT742" s="190"/>
      <c r="XU742" s="190"/>
      <c r="XV742" s="190"/>
      <c r="XW742" s="190"/>
      <c r="XX742" s="190"/>
      <c r="XY742" s="190"/>
      <c r="XZ742" s="190"/>
      <c r="YA742" s="190"/>
      <c r="YB742" s="190"/>
      <c r="YC742" s="190"/>
      <c r="YD742" s="190"/>
      <c r="YE742" s="190"/>
      <c r="YF742" s="190"/>
      <c r="YG742" s="190"/>
      <c r="YH742" s="190"/>
      <c r="YI742" s="190"/>
      <c r="YJ742" s="190"/>
      <c r="YK742" s="190"/>
      <c r="YL742" s="190"/>
      <c r="YM742" s="190"/>
      <c r="YN742" s="190"/>
      <c r="YO742" s="190"/>
      <c r="YP742" s="190"/>
      <c r="YQ742" s="190"/>
      <c r="YR742" s="190"/>
      <c r="YS742" s="190"/>
      <c r="YT742" s="190"/>
      <c r="YU742" s="190"/>
      <c r="YV742" s="190"/>
      <c r="YW742" s="190"/>
      <c r="YX742" s="190"/>
      <c r="YY742" s="190"/>
      <c r="YZ742" s="190"/>
      <c r="ZA742" s="190"/>
      <c r="ZB742" s="190"/>
      <c r="ZC742" s="190"/>
      <c r="ZD742" s="190"/>
      <c r="ZE742" s="190"/>
      <c r="ZF742" s="190"/>
      <c r="ZG742" s="190"/>
      <c r="ZH742" s="190"/>
      <c r="ZI742" s="190"/>
      <c r="ZJ742" s="190"/>
      <c r="ZK742" s="190"/>
      <c r="ZL742" s="190"/>
      <c r="ZM742" s="190"/>
      <c r="ZN742" s="190"/>
      <c r="ZO742" s="190"/>
      <c r="ZP742" s="190"/>
      <c r="ZQ742" s="190"/>
      <c r="ZR742" s="190"/>
      <c r="ZS742" s="190"/>
      <c r="ZT742" s="190"/>
      <c r="ZU742" s="190"/>
      <c r="ZV742" s="190"/>
      <c r="ZW742" s="190"/>
      <c r="ZX742" s="190"/>
      <c r="ZY742" s="190"/>
      <c r="ZZ742" s="190"/>
      <c r="AAA742" s="190"/>
      <c r="AAB742" s="190"/>
      <c r="AAC742" s="190"/>
      <c r="AAD742" s="190"/>
      <c r="AAE742" s="190"/>
      <c r="AAF742" s="190"/>
      <c r="AAG742" s="190"/>
      <c r="AAH742" s="190"/>
      <c r="AAI742" s="190"/>
      <c r="AAJ742" s="190"/>
      <c r="AAK742" s="190"/>
      <c r="AAL742" s="190"/>
      <c r="AAM742" s="190"/>
      <c r="AAN742" s="190"/>
      <c r="AAO742" s="190"/>
      <c r="AAP742" s="190"/>
      <c r="AAQ742" s="190"/>
      <c r="AAR742" s="190"/>
      <c r="AAS742" s="190"/>
      <c r="AAT742" s="190"/>
      <c r="AAU742" s="190"/>
      <c r="AAV742" s="190"/>
      <c r="AAW742" s="190"/>
      <c r="AAX742" s="190"/>
      <c r="AAY742" s="190"/>
      <c r="AAZ742" s="190"/>
      <c r="ABA742" s="190"/>
      <c r="ABB742" s="190"/>
      <c r="ABC742" s="190"/>
      <c r="ABD742" s="190"/>
      <c r="ABE742" s="190"/>
      <c r="ABF742" s="190"/>
      <c r="ABG742" s="190"/>
      <c r="ABH742" s="190"/>
      <c r="ABI742" s="190"/>
      <c r="ABJ742" s="190"/>
      <c r="ABK742" s="190"/>
      <c r="ABL742" s="190"/>
      <c r="ABM742" s="190"/>
      <c r="ABN742" s="190"/>
      <c r="ABO742" s="190"/>
      <c r="ABP742" s="190"/>
      <c r="ABQ742" s="190"/>
      <c r="ABR742" s="190"/>
      <c r="ABS742" s="190"/>
      <c r="ABT742" s="190"/>
      <c r="ABU742" s="190"/>
      <c r="ABV742" s="190"/>
      <c r="ABW742" s="190"/>
      <c r="ABX742" s="190"/>
      <c r="ABY742" s="190"/>
      <c r="ABZ742" s="190"/>
      <c r="ACA742" s="190"/>
      <c r="ACB742" s="190"/>
      <c r="ACC742" s="190"/>
      <c r="ACD742" s="190"/>
      <c r="ACE742" s="190"/>
      <c r="ACF742" s="190"/>
      <c r="ACG742" s="190"/>
      <c r="ACH742" s="190"/>
      <c r="ACI742" s="190"/>
      <c r="ACJ742" s="190"/>
      <c r="ACK742" s="190"/>
      <c r="ACL742" s="190"/>
      <c r="ACM742" s="190"/>
      <c r="ACN742" s="190"/>
      <c r="ACO742" s="190"/>
      <c r="ACP742" s="190"/>
      <c r="ACQ742" s="190"/>
      <c r="ACR742" s="190"/>
      <c r="ACS742" s="190"/>
      <c r="ACT742" s="190"/>
      <c r="ACU742" s="190"/>
      <c r="ACV742" s="190"/>
      <c r="ACW742" s="190"/>
      <c r="ACX742" s="190"/>
      <c r="ACY742" s="190"/>
      <c r="ACZ742" s="190"/>
      <c r="ADA742" s="190"/>
      <c r="ADB742" s="190"/>
      <c r="ADC742" s="190"/>
      <c r="ADD742" s="190"/>
      <c r="ADE742" s="190"/>
      <c r="ADF742" s="190"/>
      <c r="ADG742" s="190"/>
      <c r="ADH742" s="190"/>
      <c r="ADI742" s="190"/>
      <c r="ADJ742" s="190"/>
      <c r="ADK742" s="190"/>
      <c r="ADL742" s="190"/>
      <c r="ADM742" s="190"/>
      <c r="ADN742" s="190"/>
      <c r="ADO742" s="190"/>
      <c r="ADP742" s="190"/>
      <c r="ADQ742" s="190"/>
      <c r="ADR742" s="190"/>
      <c r="ADS742" s="190"/>
      <c r="ADT742" s="190"/>
      <c r="ADU742" s="190"/>
      <c r="ADV742" s="190"/>
      <c r="ADW742" s="190"/>
      <c r="ADX742" s="190"/>
      <c r="ADY742" s="190"/>
      <c r="ADZ742" s="190"/>
      <c r="AEA742" s="190"/>
      <c r="AEB742" s="190"/>
      <c r="AEC742" s="190"/>
      <c r="AED742" s="190"/>
      <c r="AEE742" s="190"/>
      <c r="AEF742" s="190"/>
      <c r="AEG742" s="190"/>
      <c r="AEH742" s="190"/>
      <c r="AEI742" s="190"/>
      <c r="AEJ742" s="190"/>
      <c r="AEK742" s="190"/>
      <c r="AEL742" s="190"/>
      <c r="AEM742" s="190"/>
      <c r="AEN742" s="190"/>
      <c r="AEO742" s="190"/>
      <c r="AEP742" s="190"/>
      <c r="AEQ742" s="190"/>
      <c r="AER742" s="190"/>
      <c r="AES742" s="190"/>
      <c r="AET742" s="190"/>
      <c r="AEU742" s="190"/>
      <c r="AEV742" s="190"/>
      <c r="AEW742" s="190"/>
      <c r="AEX742" s="190"/>
      <c r="AEY742" s="190"/>
      <c r="AEZ742" s="190"/>
      <c r="AFA742" s="190"/>
      <c r="AFB742" s="190"/>
      <c r="AFC742" s="190"/>
      <c r="AFD742" s="190"/>
      <c r="AFE742" s="190"/>
      <c r="AFF742" s="190"/>
      <c r="AFG742" s="190"/>
      <c r="AFH742" s="190"/>
      <c r="AFI742" s="190"/>
      <c r="AFJ742" s="190"/>
      <c r="AFK742" s="190"/>
      <c r="AFL742" s="190"/>
      <c r="AFM742" s="190"/>
      <c r="AFN742" s="190"/>
      <c r="AFO742" s="190"/>
      <c r="AFP742" s="190"/>
      <c r="AFQ742" s="190"/>
      <c r="AFR742" s="190"/>
      <c r="AFS742" s="190"/>
      <c r="AFT742" s="190"/>
      <c r="AFU742" s="190"/>
      <c r="AFV742" s="190"/>
      <c r="AFW742" s="190"/>
      <c r="AFX742" s="190"/>
      <c r="AFY742" s="190"/>
      <c r="AFZ742" s="190"/>
      <c r="AGA742" s="190"/>
      <c r="AGB742" s="190"/>
      <c r="AGC742" s="190"/>
      <c r="AGD742" s="190"/>
      <c r="AGE742" s="190"/>
      <c r="AGF742" s="190"/>
      <c r="AGG742" s="190"/>
      <c r="AGH742" s="190"/>
      <c r="AGI742" s="190"/>
      <c r="AGJ742" s="190"/>
      <c r="AGK742" s="190"/>
      <c r="AGL742" s="190"/>
      <c r="AGM742" s="190"/>
      <c r="AGN742" s="190"/>
      <c r="AGO742" s="190"/>
      <c r="AGP742" s="190"/>
      <c r="AGQ742" s="190"/>
      <c r="AGR742" s="190"/>
      <c r="AGS742" s="190"/>
      <c r="AGT742" s="190"/>
      <c r="AGU742" s="190"/>
      <c r="AGV742" s="190"/>
      <c r="AGW742" s="190"/>
      <c r="AGX742" s="190"/>
      <c r="AGY742" s="190"/>
      <c r="AGZ742" s="190"/>
      <c r="AHA742" s="190"/>
      <c r="AHB742" s="190"/>
      <c r="AHC742" s="190"/>
      <c r="AHD742" s="190"/>
      <c r="AHE742" s="190"/>
      <c r="AHF742" s="190"/>
      <c r="AHG742" s="190"/>
      <c r="AHH742" s="190"/>
      <c r="AHI742" s="190"/>
      <c r="AHJ742" s="190"/>
      <c r="AHK742" s="190"/>
      <c r="AHL742" s="190"/>
      <c r="AHM742" s="190"/>
      <c r="AHN742" s="190"/>
      <c r="AHO742" s="190"/>
      <c r="AHP742" s="190"/>
      <c r="AHQ742" s="190"/>
      <c r="AHR742" s="190"/>
      <c r="AHS742" s="190"/>
      <c r="AHT742" s="190"/>
      <c r="AHU742" s="190"/>
      <c r="AHV742" s="190"/>
      <c r="AHW742" s="190"/>
      <c r="AHX742" s="190"/>
      <c r="AHY742" s="190"/>
      <c r="AHZ742" s="190"/>
      <c r="AIA742" s="190"/>
      <c r="AIB742" s="190"/>
      <c r="AIC742" s="190"/>
      <c r="AID742" s="190"/>
      <c r="AIE742" s="190"/>
      <c r="AIF742" s="190"/>
      <c r="AIG742" s="190"/>
      <c r="AIH742" s="190"/>
      <c r="AII742" s="190"/>
      <c r="AIJ742" s="190"/>
      <c r="AIK742" s="190"/>
      <c r="AIL742" s="190"/>
      <c r="AIM742" s="190"/>
      <c r="AIN742" s="190"/>
      <c r="AIO742" s="190"/>
      <c r="AIP742" s="190"/>
      <c r="AIQ742" s="190"/>
      <c r="AIR742" s="190"/>
      <c r="AIS742" s="190"/>
      <c r="AIT742" s="190"/>
      <c r="AIU742" s="190"/>
      <c r="AIV742" s="190"/>
      <c r="AIW742" s="190"/>
      <c r="AIX742" s="190"/>
      <c r="AIY742" s="190"/>
      <c r="AIZ742" s="190"/>
      <c r="AJA742" s="190"/>
      <c r="AJB742" s="190"/>
      <c r="AJC742" s="190"/>
      <c r="AJD742" s="190"/>
      <c r="AJE742" s="190"/>
      <c r="AJF742" s="190"/>
      <c r="AJG742" s="190"/>
      <c r="AJH742" s="190"/>
      <c r="AJI742" s="190"/>
      <c r="AJJ742" s="190"/>
      <c r="AJK742" s="190"/>
      <c r="AJL742" s="190"/>
      <c r="AJM742" s="190"/>
      <c r="AJN742" s="190"/>
      <c r="AJO742" s="190"/>
      <c r="AJP742" s="190"/>
      <c r="AJQ742" s="190"/>
      <c r="AJR742" s="190"/>
      <c r="AJS742" s="190"/>
      <c r="AJT742" s="190"/>
      <c r="AJU742" s="190"/>
      <c r="AJV742" s="190"/>
      <c r="AJW742" s="190"/>
      <c r="AJX742" s="190"/>
      <c r="AJY742" s="190"/>
      <c r="AJZ742" s="190"/>
      <c r="AKA742" s="190"/>
      <c r="AKB742" s="190"/>
      <c r="AKC742" s="190"/>
      <c r="AKD742" s="190"/>
      <c r="AKE742" s="190"/>
      <c r="AKF742" s="190"/>
      <c r="AKG742" s="190"/>
      <c r="AKH742" s="190"/>
      <c r="AKI742" s="190"/>
      <c r="AKJ742" s="190"/>
      <c r="AKK742" s="190"/>
      <c r="AKL742" s="190"/>
      <c r="AKM742" s="190"/>
      <c r="AKN742" s="190"/>
      <c r="AKO742" s="190"/>
      <c r="AKP742" s="190"/>
      <c r="AKQ742" s="190"/>
      <c r="AKR742" s="190"/>
      <c r="AKS742" s="190"/>
      <c r="AKT742" s="190"/>
      <c r="AKU742" s="190"/>
      <c r="AKV742" s="190"/>
      <c r="AKW742" s="190"/>
      <c r="AKX742" s="190"/>
      <c r="AKY742" s="190"/>
      <c r="AKZ742" s="190"/>
      <c r="ALA742" s="190"/>
      <c r="ALB742" s="190"/>
      <c r="ALC742" s="190"/>
      <c r="ALD742" s="190"/>
      <c r="ALE742" s="190"/>
      <c r="ALF742" s="190"/>
      <c r="ALG742" s="190"/>
      <c r="ALH742" s="190"/>
      <c r="ALI742" s="190"/>
      <c r="ALJ742" s="190"/>
      <c r="ALK742" s="190"/>
      <c r="ALL742" s="190"/>
      <c r="ALM742" s="190"/>
      <c r="ALN742" s="190"/>
      <c r="ALO742" s="190"/>
      <c r="ALP742" s="190"/>
      <c r="ALQ742" s="190"/>
      <c r="ALR742" s="190"/>
      <c r="ALS742" s="190"/>
      <c r="ALT742" s="190"/>
      <c r="ALU742" s="190"/>
      <c r="ALV742" s="190"/>
      <c r="ALW742" s="190"/>
      <c r="ALX742" s="190"/>
      <c r="ALY742" s="190"/>
      <c r="ALZ742" s="190"/>
      <c r="AMA742" s="190"/>
      <c r="AMB742" s="190"/>
      <c r="AMC742" s="190"/>
      <c r="AMD742" s="190"/>
      <c r="AME742" s="190"/>
      <c r="AMF742" s="190"/>
      <c r="AMG742" s="190"/>
      <c r="AMH742" s="190"/>
      <c r="AMI742" s="190"/>
      <c r="AMJ742" s="190"/>
      <c r="AMK742" s="190"/>
      <c r="AML742" s="191"/>
    </row>
    <row r="743" spans="1:1026" x14ac:dyDescent="0.25">
      <c r="A743" s="258" t="s">
        <v>27636</v>
      </c>
      <c r="B743" s="257">
        <v>743</v>
      </c>
      <c r="C743" s="258" t="s">
        <v>27637</v>
      </c>
      <c r="D743" s="308"/>
      <c r="E743" s="277"/>
      <c r="F743" s="278"/>
      <c r="G743" s="280"/>
      <c r="H743" s="280"/>
      <c r="I743" s="489">
        <v>420</v>
      </c>
      <c r="J743" s="278">
        <v>2</v>
      </c>
      <c r="K743" s="278">
        <v>1</v>
      </c>
      <c r="L743" s="278"/>
      <c r="M743" s="278"/>
      <c r="N743" s="278"/>
      <c r="O743" s="278"/>
      <c r="P743" s="278"/>
      <c r="Q743" s="278"/>
      <c r="R743" s="278"/>
      <c r="S743" s="278"/>
      <c r="T743" s="278"/>
      <c r="U743" s="278"/>
      <c r="V743" s="278"/>
      <c r="W743" s="283">
        <f t="shared" si="323"/>
        <v>100</v>
      </c>
      <c r="X743" s="283">
        <f t="shared" si="324"/>
        <v>100</v>
      </c>
      <c r="Y743" s="283">
        <f t="shared" si="331"/>
        <v>100</v>
      </c>
      <c r="Z743" s="283">
        <f t="shared" si="325"/>
        <v>100</v>
      </c>
      <c r="AA743" s="283">
        <f t="shared" si="326"/>
        <v>100</v>
      </c>
      <c r="AB743" s="287">
        <f t="shared" si="333"/>
        <v>100</v>
      </c>
      <c r="AC743" s="287">
        <f t="shared" si="334"/>
        <v>100</v>
      </c>
      <c r="AD743" s="287">
        <f t="shared" si="329"/>
        <v>100</v>
      </c>
      <c r="AE743" s="284">
        <f t="shared" si="332"/>
        <v>100</v>
      </c>
      <c r="AF743" s="284">
        <f t="shared" si="321"/>
        <v>100</v>
      </c>
      <c r="AG743" s="268">
        <f t="shared" si="330"/>
        <v>1</v>
      </c>
      <c r="AH743" s="268">
        <f t="shared" si="319"/>
        <v>10</v>
      </c>
      <c r="AI743" s="268">
        <f t="shared" si="317"/>
        <v>3</v>
      </c>
      <c r="AJ743" s="268">
        <f t="shared" si="320"/>
        <v>100</v>
      </c>
      <c r="AK743" s="490">
        <v>0.17599999999999999</v>
      </c>
      <c r="AL743" s="277"/>
      <c r="AM743" s="277"/>
      <c r="AN743" s="490"/>
      <c r="AO743" s="277"/>
      <c r="AP743" s="277"/>
      <c r="AQ743" s="277"/>
      <c r="AR743" s="356" t="s">
        <v>31795</v>
      </c>
      <c r="AS743" s="367"/>
      <c r="AT743" s="277"/>
      <c r="AU743" s="277"/>
      <c r="AW743" s="190"/>
      <c r="AX743" s="190"/>
      <c r="AY743" s="190"/>
      <c r="AZ743" s="190"/>
      <c r="BA743" s="190"/>
      <c r="BB743" s="190"/>
      <c r="BC743" s="190"/>
      <c r="BD743" s="190"/>
      <c r="BE743" s="190"/>
      <c r="BF743" s="190"/>
      <c r="BG743" s="190"/>
      <c r="BH743" s="190"/>
      <c r="BI743" s="190"/>
      <c r="BJ743" s="190"/>
      <c r="BK743" s="190"/>
      <c r="BL743" s="190"/>
      <c r="BM743" s="190"/>
      <c r="BN743" s="190"/>
      <c r="BO743" s="190"/>
      <c r="BP743" s="190"/>
      <c r="BQ743" s="190"/>
      <c r="BR743" s="190"/>
      <c r="BS743" s="190"/>
      <c r="BT743" s="190"/>
      <c r="BU743" s="190"/>
      <c r="BV743" s="190"/>
      <c r="BW743" s="190"/>
      <c r="BX743" s="190"/>
      <c r="BY743" s="190"/>
      <c r="BZ743" s="190"/>
      <c r="CA743" s="190"/>
      <c r="CB743" s="190"/>
      <c r="CC743" s="190"/>
      <c r="CD743" s="190"/>
      <c r="CE743" s="190"/>
      <c r="CF743" s="190"/>
      <c r="CG743" s="190"/>
      <c r="CH743" s="190"/>
      <c r="CI743" s="190"/>
      <c r="CJ743" s="190"/>
      <c r="CK743" s="190"/>
      <c r="CL743" s="190"/>
      <c r="CM743" s="190"/>
      <c r="CN743" s="190"/>
      <c r="CO743" s="190"/>
      <c r="CP743" s="190"/>
      <c r="CQ743" s="190"/>
      <c r="CR743" s="190"/>
      <c r="CS743" s="190"/>
      <c r="CT743" s="190"/>
      <c r="CU743" s="190"/>
      <c r="CV743" s="190"/>
      <c r="CW743" s="190"/>
      <c r="CX743" s="190"/>
      <c r="CY743" s="190"/>
      <c r="CZ743" s="190"/>
      <c r="DA743" s="190"/>
      <c r="DB743" s="190"/>
      <c r="DC743" s="190"/>
      <c r="DD743" s="190"/>
      <c r="DE743" s="190"/>
      <c r="DF743" s="190"/>
      <c r="DG743" s="190"/>
      <c r="DH743" s="190"/>
      <c r="DI743" s="190"/>
      <c r="DJ743" s="190"/>
      <c r="DK743" s="190"/>
      <c r="DL743" s="190"/>
      <c r="DM743" s="190"/>
      <c r="DN743" s="190"/>
      <c r="DO743" s="190"/>
      <c r="DP743" s="190"/>
      <c r="DQ743" s="190"/>
      <c r="DR743" s="190"/>
      <c r="DS743" s="190"/>
      <c r="DT743" s="190"/>
      <c r="DU743" s="190"/>
      <c r="DV743" s="190"/>
      <c r="DW743" s="190"/>
      <c r="DX743" s="190"/>
      <c r="DY743" s="190"/>
      <c r="DZ743" s="190"/>
      <c r="EA743" s="190"/>
      <c r="EB743" s="190"/>
      <c r="EC743" s="190"/>
      <c r="ED743" s="190"/>
      <c r="EE743" s="190"/>
      <c r="EF743" s="190"/>
      <c r="EG743" s="190"/>
      <c r="EH743" s="190"/>
      <c r="EI743" s="190"/>
      <c r="EJ743" s="190"/>
      <c r="EK743" s="190"/>
      <c r="EL743" s="190"/>
      <c r="EM743" s="190"/>
      <c r="EN743" s="190"/>
      <c r="EO743" s="190"/>
      <c r="EP743" s="190"/>
      <c r="EQ743" s="190"/>
      <c r="ER743" s="190"/>
      <c r="ES743" s="190"/>
      <c r="ET743" s="190"/>
      <c r="EU743" s="190"/>
      <c r="EV743" s="190"/>
      <c r="EW743" s="190"/>
      <c r="EX743" s="190"/>
      <c r="EY743" s="190"/>
      <c r="EZ743" s="190"/>
      <c r="FA743" s="190"/>
      <c r="FB743" s="190"/>
      <c r="FC743" s="190"/>
      <c r="FD743" s="190"/>
      <c r="FE743" s="190"/>
      <c r="FF743" s="190"/>
      <c r="FG743" s="190"/>
      <c r="FH743" s="190"/>
      <c r="FI743" s="190"/>
      <c r="FJ743" s="190"/>
      <c r="FK743" s="190"/>
      <c r="FL743" s="190"/>
      <c r="FM743" s="190"/>
      <c r="FN743" s="190"/>
      <c r="FO743" s="190"/>
      <c r="FP743" s="190"/>
      <c r="FQ743" s="190"/>
      <c r="FR743" s="190"/>
      <c r="FS743" s="190"/>
      <c r="FT743" s="190"/>
      <c r="FU743" s="190"/>
      <c r="FV743" s="190"/>
      <c r="FW743" s="190"/>
      <c r="FX743" s="190"/>
      <c r="FY743" s="190"/>
      <c r="FZ743" s="190"/>
      <c r="GA743" s="190"/>
      <c r="GB743" s="190"/>
      <c r="GC743" s="190"/>
      <c r="GD743" s="190"/>
      <c r="GE743" s="190"/>
      <c r="GF743" s="190"/>
      <c r="GG743" s="190"/>
      <c r="GH743" s="190"/>
      <c r="GI743" s="190"/>
      <c r="GJ743" s="190"/>
      <c r="GK743" s="190"/>
      <c r="GL743" s="190"/>
      <c r="GM743" s="190"/>
      <c r="GN743" s="190"/>
      <c r="GO743" s="190"/>
      <c r="GP743" s="190"/>
      <c r="GQ743" s="190"/>
      <c r="GR743" s="190"/>
      <c r="GS743" s="190"/>
      <c r="GT743" s="190"/>
      <c r="GU743" s="190"/>
      <c r="GV743" s="190"/>
      <c r="GW743" s="190"/>
      <c r="GX743" s="190"/>
      <c r="GY743" s="190"/>
      <c r="GZ743" s="190"/>
      <c r="HA743" s="190"/>
      <c r="HB743" s="190"/>
      <c r="HC743" s="190"/>
      <c r="HD743" s="190"/>
      <c r="HE743" s="190"/>
      <c r="HF743" s="190"/>
      <c r="HG743" s="190"/>
      <c r="HH743" s="190"/>
      <c r="HI743" s="190"/>
      <c r="HJ743" s="190"/>
      <c r="HK743" s="190"/>
      <c r="HL743" s="190"/>
      <c r="HM743" s="190"/>
      <c r="HN743" s="190"/>
      <c r="HO743" s="190"/>
      <c r="HP743" s="190"/>
      <c r="HQ743" s="190"/>
      <c r="HR743" s="190"/>
      <c r="HS743" s="190"/>
      <c r="HT743" s="190"/>
      <c r="HU743" s="190"/>
      <c r="HV743" s="190"/>
      <c r="HW743" s="190"/>
      <c r="HX743" s="190"/>
      <c r="HY743" s="190"/>
      <c r="HZ743" s="190"/>
      <c r="IA743" s="190"/>
      <c r="IB743" s="190"/>
      <c r="IC743" s="190"/>
      <c r="ID743" s="190"/>
      <c r="IE743" s="190"/>
      <c r="IF743" s="190"/>
      <c r="IG743" s="190"/>
      <c r="IH743" s="190"/>
      <c r="II743" s="190"/>
      <c r="IJ743" s="190"/>
      <c r="IK743" s="190"/>
      <c r="IL743" s="190"/>
      <c r="IM743" s="190"/>
      <c r="IN743" s="190"/>
      <c r="IO743" s="190"/>
      <c r="IP743" s="190"/>
      <c r="IQ743" s="190"/>
      <c r="IR743" s="190"/>
      <c r="IS743" s="190"/>
      <c r="IT743" s="190"/>
      <c r="IU743" s="190"/>
      <c r="IV743" s="190"/>
      <c r="IW743" s="190"/>
      <c r="IX743" s="190"/>
      <c r="IY743" s="190"/>
      <c r="IZ743" s="190"/>
      <c r="JA743" s="190"/>
      <c r="JB743" s="190"/>
      <c r="JC743" s="190"/>
      <c r="JD743" s="190"/>
      <c r="JE743" s="190"/>
      <c r="JF743" s="190"/>
      <c r="JG743" s="190"/>
      <c r="JH743" s="190"/>
      <c r="JI743" s="190"/>
      <c r="JJ743" s="190"/>
      <c r="JK743" s="190"/>
      <c r="JL743" s="190"/>
      <c r="JM743" s="190"/>
      <c r="JN743" s="190"/>
      <c r="JO743" s="190"/>
      <c r="JP743" s="190"/>
      <c r="JQ743" s="190"/>
      <c r="JR743" s="190"/>
      <c r="JS743" s="190"/>
      <c r="JT743" s="190"/>
      <c r="JU743" s="190"/>
      <c r="JV743" s="190"/>
      <c r="JW743" s="190"/>
      <c r="JX743" s="190"/>
      <c r="JY743" s="190"/>
      <c r="JZ743" s="190"/>
      <c r="KA743" s="190"/>
      <c r="KB743" s="190"/>
      <c r="KC743" s="190"/>
      <c r="KD743" s="190"/>
      <c r="KE743" s="190"/>
      <c r="KF743" s="190"/>
      <c r="KG743" s="190"/>
      <c r="KH743" s="190"/>
      <c r="KI743" s="190"/>
      <c r="KJ743" s="190"/>
      <c r="KK743" s="190"/>
      <c r="KL743" s="190"/>
      <c r="KM743" s="190"/>
      <c r="KN743" s="190"/>
      <c r="KO743" s="190"/>
      <c r="KP743" s="190"/>
      <c r="KQ743" s="190"/>
      <c r="KR743" s="190"/>
      <c r="KS743" s="190"/>
      <c r="KT743" s="190"/>
      <c r="KU743" s="190"/>
      <c r="KV743" s="190"/>
      <c r="KW743" s="190"/>
      <c r="KX743" s="190"/>
      <c r="KY743" s="190"/>
      <c r="KZ743" s="190"/>
      <c r="LA743" s="190"/>
      <c r="LB743" s="190"/>
      <c r="LC743" s="190"/>
      <c r="LD743" s="190"/>
      <c r="LE743" s="190"/>
      <c r="LF743" s="190"/>
      <c r="LG743" s="190"/>
      <c r="LH743" s="190"/>
      <c r="LI743" s="190"/>
      <c r="LJ743" s="190"/>
      <c r="LK743" s="190"/>
      <c r="LL743" s="190"/>
      <c r="LM743" s="190"/>
      <c r="LN743" s="190"/>
      <c r="LO743" s="190"/>
      <c r="LP743" s="190"/>
      <c r="LQ743" s="190"/>
      <c r="LR743" s="190"/>
      <c r="LS743" s="190"/>
      <c r="LT743" s="190"/>
      <c r="LU743" s="190"/>
      <c r="LV743" s="190"/>
      <c r="LW743" s="190"/>
      <c r="LX743" s="190"/>
      <c r="LY743" s="190"/>
      <c r="LZ743" s="190"/>
      <c r="MA743" s="190"/>
      <c r="MB743" s="190"/>
      <c r="MC743" s="190"/>
      <c r="MD743" s="190"/>
      <c r="ME743" s="190"/>
      <c r="MF743" s="190"/>
      <c r="MG743" s="190"/>
      <c r="MH743" s="190"/>
      <c r="MI743" s="190"/>
      <c r="MJ743" s="190"/>
      <c r="MK743" s="190"/>
      <c r="ML743" s="190"/>
      <c r="MM743" s="190"/>
      <c r="MN743" s="190"/>
      <c r="MO743" s="190"/>
      <c r="MP743" s="190"/>
      <c r="MQ743" s="190"/>
      <c r="MR743" s="190"/>
      <c r="MS743" s="190"/>
      <c r="MT743" s="190"/>
      <c r="MU743" s="190"/>
      <c r="MV743" s="190"/>
      <c r="MW743" s="190"/>
      <c r="MX743" s="190"/>
      <c r="MY743" s="190"/>
      <c r="MZ743" s="190"/>
      <c r="NA743" s="190"/>
      <c r="NB743" s="190"/>
      <c r="NC743" s="190"/>
      <c r="ND743" s="190"/>
      <c r="NE743" s="190"/>
      <c r="NF743" s="190"/>
      <c r="NG743" s="190"/>
      <c r="NH743" s="190"/>
      <c r="NI743" s="190"/>
      <c r="NJ743" s="190"/>
      <c r="NK743" s="190"/>
      <c r="NL743" s="190"/>
      <c r="NM743" s="190"/>
      <c r="NN743" s="190"/>
      <c r="NO743" s="190"/>
      <c r="NP743" s="190"/>
      <c r="NQ743" s="190"/>
      <c r="NR743" s="190"/>
      <c r="NS743" s="190"/>
      <c r="NT743" s="190"/>
      <c r="NU743" s="190"/>
      <c r="NV743" s="190"/>
      <c r="NW743" s="190"/>
      <c r="NX743" s="190"/>
      <c r="NY743" s="190"/>
      <c r="NZ743" s="190"/>
      <c r="OA743" s="190"/>
      <c r="OB743" s="190"/>
      <c r="OC743" s="190"/>
      <c r="OD743" s="190"/>
      <c r="OE743" s="190"/>
      <c r="OF743" s="190"/>
      <c r="OG743" s="190"/>
      <c r="OH743" s="190"/>
      <c r="OI743" s="190"/>
      <c r="OJ743" s="190"/>
      <c r="OK743" s="190"/>
      <c r="OL743" s="190"/>
      <c r="OM743" s="190"/>
      <c r="ON743" s="190"/>
      <c r="OO743" s="190"/>
      <c r="OP743" s="190"/>
      <c r="OQ743" s="190"/>
      <c r="OR743" s="190"/>
      <c r="OS743" s="190"/>
      <c r="OT743" s="190"/>
      <c r="OU743" s="190"/>
      <c r="OV743" s="190"/>
      <c r="OW743" s="190"/>
      <c r="OX743" s="190"/>
      <c r="OY743" s="190"/>
      <c r="OZ743" s="190"/>
      <c r="PA743" s="190"/>
      <c r="PB743" s="190"/>
      <c r="PC743" s="190"/>
      <c r="PD743" s="190"/>
      <c r="PE743" s="190"/>
      <c r="PF743" s="190"/>
      <c r="PG743" s="190"/>
      <c r="PH743" s="190"/>
      <c r="PI743" s="190"/>
      <c r="PJ743" s="190"/>
      <c r="PK743" s="190"/>
      <c r="PL743" s="190"/>
      <c r="PM743" s="190"/>
      <c r="PN743" s="190"/>
      <c r="PO743" s="190"/>
      <c r="PP743" s="190"/>
      <c r="PQ743" s="190"/>
      <c r="PR743" s="190"/>
      <c r="PS743" s="190"/>
      <c r="PT743" s="190"/>
      <c r="PU743" s="190"/>
      <c r="PV743" s="190"/>
      <c r="PW743" s="190"/>
      <c r="PX743" s="190"/>
      <c r="PY743" s="190"/>
      <c r="PZ743" s="190"/>
      <c r="QA743" s="190"/>
      <c r="QB743" s="190"/>
      <c r="QC743" s="190"/>
      <c r="QD743" s="190"/>
      <c r="QE743" s="190"/>
      <c r="QF743" s="190"/>
      <c r="QG743" s="190"/>
      <c r="QH743" s="190"/>
      <c r="QI743" s="190"/>
      <c r="QJ743" s="190"/>
      <c r="QK743" s="190"/>
      <c r="QL743" s="190"/>
      <c r="QM743" s="190"/>
      <c r="QN743" s="190"/>
      <c r="QO743" s="190"/>
      <c r="QP743" s="190"/>
      <c r="QQ743" s="190"/>
      <c r="QR743" s="190"/>
      <c r="QS743" s="190"/>
      <c r="QT743" s="190"/>
      <c r="QU743" s="190"/>
      <c r="QV743" s="190"/>
      <c r="QW743" s="190"/>
      <c r="QX743" s="190"/>
      <c r="QY743" s="190"/>
      <c r="QZ743" s="190"/>
      <c r="RA743" s="190"/>
      <c r="RB743" s="190"/>
      <c r="RC743" s="190"/>
      <c r="RD743" s="190"/>
      <c r="RE743" s="190"/>
      <c r="RF743" s="190"/>
      <c r="RG743" s="190"/>
      <c r="RH743" s="190"/>
      <c r="RI743" s="190"/>
      <c r="RJ743" s="190"/>
      <c r="RK743" s="190"/>
      <c r="RL743" s="190"/>
      <c r="RM743" s="190"/>
      <c r="RN743" s="190"/>
      <c r="RO743" s="190"/>
      <c r="RP743" s="190"/>
      <c r="RQ743" s="190"/>
      <c r="RR743" s="190"/>
      <c r="RS743" s="190"/>
      <c r="RT743" s="190"/>
      <c r="RU743" s="190"/>
      <c r="RV743" s="190"/>
      <c r="RW743" s="190"/>
      <c r="RX743" s="190"/>
      <c r="RY743" s="190"/>
      <c r="RZ743" s="190"/>
      <c r="SA743" s="190"/>
      <c r="SB743" s="190"/>
      <c r="SC743" s="190"/>
      <c r="SD743" s="190"/>
      <c r="SE743" s="190"/>
      <c r="SF743" s="190"/>
      <c r="SG743" s="190"/>
      <c r="SH743" s="190"/>
      <c r="SI743" s="190"/>
      <c r="SJ743" s="190"/>
      <c r="SK743" s="190"/>
      <c r="SL743" s="190"/>
      <c r="SM743" s="190"/>
      <c r="SN743" s="190"/>
      <c r="SO743" s="190"/>
      <c r="SP743" s="190"/>
      <c r="SQ743" s="190"/>
      <c r="SR743" s="190"/>
      <c r="SS743" s="190"/>
      <c r="ST743" s="190"/>
      <c r="SU743" s="190"/>
      <c r="SV743" s="190"/>
      <c r="SW743" s="190"/>
      <c r="SX743" s="190"/>
      <c r="SY743" s="190"/>
      <c r="SZ743" s="190"/>
      <c r="TA743" s="190"/>
      <c r="TB743" s="190"/>
      <c r="TC743" s="190"/>
      <c r="TD743" s="190"/>
      <c r="TE743" s="190"/>
      <c r="TF743" s="190"/>
      <c r="TG743" s="190"/>
      <c r="TH743" s="190"/>
      <c r="TI743" s="190"/>
      <c r="TJ743" s="190"/>
      <c r="TK743" s="190"/>
      <c r="TL743" s="190"/>
      <c r="TM743" s="190"/>
      <c r="TN743" s="190"/>
      <c r="TO743" s="190"/>
      <c r="TP743" s="190"/>
      <c r="TQ743" s="190"/>
      <c r="TR743" s="190"/>
      <c r="TS743" s="190"/>
      <c r="TT743" s="190"/>
      <c r="TU743" s="190"/>
      <c r="TV743" s="190"/>
      <c r="TW743" s="190"/>
      <c r="TX743" s="190"/>
      <c r="TY743" s="190"/>
      <c r="TZ743" s="190"/>
      <c r="UA743" s="190"/>
      <c r="UB743" s="190"/>
      <c r="UC743" s="190"/>
      <c r="UD743" s="190"/>
      <c r="UE743" s="190"/>
      <c r="UF743" s="190"/>
      <c r="UG743" s="190"/>
      <c r="UH743" s="190"/>
      <c r="UI743" s="190"/>
      <c r="UJ743" s="190"/>
      <c r="UK743" s="190"/>
      <c r="UL743" s="190"/>
      <c r="UM743" s="190"/>
      <c r="UN743" s="190"/>
      <c r="UO743" s="190"/>
      <c r="UP743" s="190"/>
      <c r="UQ743" s="190"/>
      <c r="UR743" s="190"/>
      <c r="US743" s="190"/>
      <c r="UT743" s="190"/>
      <c r="UU743" s="190"/>
      <c r="UV743" s="190"/>
      <c r="UW743" s="190"/>
      <c r="UX743" s="190"/>
      <c r="UY743" s="190"/>
      <c r="UZ743" s="190"/>
      <c r="VA743" s="190"/>
      <c r="VB743" s="190"/>
      <c r="VC743" s="190"/>
      <c r="VD743" s="190"/>
      <c r="VE743" s="190"/>
      <c r="VF743" s="190"/>
      <c r="VG743" s="190"/>
      <c r="VH743" s="190"/>
      <c r="VI743" s="190"/>
      <c r="VJ743" s="190"/>
      <c r="VK743" s="190"/>
      <c r="VL743" s="190"/>
      <c r="VM743" s="190"/>
      <c r="VN743" s="190"/>
      <c r="VO743" s="190"/>
      <c r="VP743" s="190"/>
      <c r="VQ743" s="190"/>
      <c r="VR743" s="190"/>
      <c r="VS743" s="190"/>
      <c r="VT743" s="190"/>
      <c r="VU743" s="190"/>
      <c r="VV743" s="190"/>
      <c r="VW743" s="190"/>
      <c r="VX743" s="190"/>
      <c r="VY743" s="190"/>
      <c r="VZ743" s="190"/>
      <c r="WA743" s="190"/>
      <c r="WB743" s="190"/>
      <c r="WC743" s="190"/>
      <c r="WD743" s="190"/>
      <c r="WE743" s="190"/>
      <c r="WF743" s="190"/>
      <c r="WG743" s="190"/>
      <c r="WH743" s="190"/>
      <c r="WI743" s="190"/>
      <c r="WJ743" s="190"/>
      <c r="WK743" s="190"/>
      <c r="WL743" s="190"/>
      <c r="WM743" s="190"/>
      <c r="WN743" s="190"/>
      <c r="WO743" s="190"/>
      <c r="WP743" s="190"/>
      <c r="WQ743" s="190"/>
      <c r="WR743" s="190"/>
      <c r="WS743" s="190"/>
      <c r="WT743" s="190"/>
      <c r="WU743" s="190"/>
      <c r="WV743" s="190"/>
      <c r="WW743" s="190"/>
      <c r="WX743" s="190"/>
      <c r="WY743" s="190"/>
      <c r="WZ743" s="190"/>
      <c r="XA743" s="190"/>
      <c r="XB743" s="190"/>
      <c r="XC743" s="190"/>
      <c r="XD743" s="190"/>
      <c r="XE743" s="190"/>
      <c r="XF743" s="190"/>
      <c r="XG743" s="190"/>
      <c r="XH743" s="190"/>
      <c r="XI743" s="190"/>
      <c r="XJ743" s="190"/>
      <c r="XK743" s="190"/>
      <c r="XL743" s="190"/>
      <c r="XM743" s="190"/>
      <c r="XN743" s="190"/>
      <c r="XO743" s="190"/>
      <c r="XP743" s="190"/>
      <c r="XQ743" s="190"/>
      <c r="XR743" s="190"/>
      <c r="XS743" s="190"/>
      <c r="XT743" s="190"/>
      <c r="XU743" s="190"/>
      <c r="XV743" s="190"/>
      <c r="XW743" s="190"/>
      <c r="XX743" s="190"/>
      <c r="XY743" s="190"/>
      <c r="XZ743" s="190"/>
      <c r="YA743" s="190"/>
      <c r="YB743" s="190"/>
      <c r="YC743" s="190"/>
      <c r="YD743" s="190"/>
      <c r="YE743" s="190"/>
      <c r="YF743" s="190"/>
      <c r="YG743" s="190"/>
      <c r="YH743" s="190"/>
      <c r="YI743" s="190"/>
      <c r="YJ743" s="190"/>
      <c r="YK743" s="190"/>
      <c r="YL743" s="190"/>
      <c r="YM743" s="190"/>
      <c r="YN743" s="190"/>
      <c r="YO743" s="190"/>
      <c r="YP743" s="190"/>
      <c r="YQ743" s="190"/>
      <c r="YR743" s="190"/>
      <c r="YS743" s="190"/>
      <c r="YT743" s="190"/>
      <c r="YU743" s="190"/>
      <c r="YV743" s="190"/>
      <c r="YW743" s="190"/>
      <c r="YX743" s="190"/>
      <c r="YY743" s="190"/>
      <c r="YZ743" s="190"/>
      <c r="ZA743" s="190"/>
      <c r="ZB743" s="190"/>
      <c r="ZC743" s="190"/>
      <c r="ZD743" s="190"/>
      <c r="ZE743" s="190"/>
      <c r="ZF743" s="190"/>
      <c r="ZG743" s="190"/>
      <c r="ZH743" s="190"/>
      <c r="ZI743" s="190"/>
      <c r="ZJ743" s="190"/>
      <c r="ZK743" s="190"/>
      <c r="ZL743" s="190"/>
      <c r="ZM743" s="190"/>
      <c r="ZN743" s="190"/>
      <c r="ZO743" s="190"/>
      <c r="ZP743" s="190"/>
      <c r="ZQ743" s="190"/>
      <c r="ZR743" s="190"/>
      <c r="ZS743" s="190"/>
      <c r="ZT743" s="190"/>
      <c r="ZU743" s="190"/>
      <c r="ZV743" s="190"/>
      <c r="ZW743" s="190"/>
      <c r="ZX743" s="190"/>
      <c r="ZY743" s="190"/>
      <c r="ZZ743" s="190"/>
      <c r="AAA743" s="190"/>
      <c r="AAB743" s="190"/>
      <c r="AAC743" s="190"/>
      <c r="AAD743" s="190"/>
      <c r="AAE743" s="190"/>
      <c r="AAF743" s="190"/>
      <c r="AAG743" s="190"/>
      <c r="AAH743" s="190"/>
      <c r="AAI743" s="190"/>
      <c r="AAJ743" s="190"/>
      <c r="AAK743" s="190"/>
      <c r="AAL743" s="190"/>
      <c r="AAM743" s="190"/>
      <c r="AAN743" s="190"/>
      <c r="AAO743" s="190"/>
      <c r="AAP743" s="190"/>
      <c r="AAQ743" s="190"/>
      <c r="AAR743" s="190"/>
      <c r="AAS743" s="190"/>
      <c r="AAT743" s="190"/>
      <c r="AAU743" s="190"/>
      <c r="AAV743" s="190"/>
      <c r="AAW743" s="190"/>
      <c r="AAX743" s="190"/>
      <c r="AAY743" s="190"/>
      <c r="AAZ743" s="190"/>
      <c r="ABA743" s="190"/>
      <c r="ABB743" s="190"/>
      <c r="ABC743" s="190"/>
      <c r="ABD743" s="190"/>
      <c r="ABE743" s="190"/>
      <c r="ABF743" s="190"/>
      <c r="ABG743" s="190"/>
      <c r="ABH743" s="190"/>
      <c r="ABI743" s="190"/>
      <c r="ABJ743" s="190"/>
      <c r="ABK743" s="190"/>
      <c r="ABL743" s="190"/>
      <c r="ABM743" s="190"/>
      <c r="ABN743" s="190"/>
      <c r="ABO743" s="190"/>
      <c r="ABP743" s="190"/>
      <c r="ABQ743" s="190"/>
      <c r="ABR743" s="190"/>
      <c r="ABS743" s="190"/>
      <c r="ABT743" s="190"/>
      <c r="ABU743" s="190"/>
      <c r="ABV743" s="190"/>
      <c r="ABW743" s="190"/>
      <c r="ABX743" s="190"/>
      <c r="ABY743" s="190"/>
      <c r="ABZ743" s="190"/>
      <c r="ACA743" s="190"/>
      <c r="ACB743" s="190"/>
      <c r="ACC743" s="190"/>
      <c r="ACD743" s="190"/>
      <c r="ACE743" s="190"/>
      <c r="ACF743" s="190"/>
      <c r="ACG743" s="190"/>
      <c r="ACH743" s="190"/>
      <c r="ACI743" s="190"/>
      <c r="ACJ743" s="190"/>
      <c r="ACK743" s="190"/>
      <c r="ACL743" s="190"/>
      <c r="ACM743" s="190"/>
      <c r="ACN743" s="190"/>
      <c r="ACO743" s="190"/>
      <c r="ACP743" s="190"/>
      <c r="ACQ743" s="190"/>
      <c r="ACR743" s="190"/>
      <c r="ACS743" s="190"/>
      <c r="ACT743" s="190"/>
      <c r="ACU743" s="190"/>
      <c r="ACV743" s="190"/>
      <c r="ACW743" s="190"/>
      <c r="ACX743" s="190"/>
      <c r="ACY743" s="190"/>
      <c r="ACZ743" s="190"/>
      <c r="ADA743" s="190"/>
      <c r="ADB743" s="190"/>
      <c r="ADC743" s="190"/>
      <c r="ADD743" s="190"/>
      <c r="ADE743" s="190"/>
      <c r="ADF743" s="190"/>
      <c r="ADG743" s="190"/>
      <c r="ADH743" s="190"/>
      <c r="ADI743" s="190"/>
      <c r="ADJ743" s="190"/>
      <c r="ADK743" s="190"/>
      <c r="ADL743" s="190"/>
      <c r="ADM743" s="190"/>
      <c r="ADN743" s="190"/>
      <c r="ADO743" s="190"/>
      <c r="ADP743" s="190"/>
      <c r="ADQ743" s="190"/>
      <c r="ADR743" s="190"/>
      <c r="ADS743" s="190"/>
      <c r="ADT743" s="190"/>
      <c r="ADU743" s="190"/>
      <c r="ADV743" s="190"/>
      <c r="ADW743" s="190"/>
      <c r="ADX743" s="190"/>
      <c r="ADY743" s="190"/>
      <c r="ADZ743" s="190"/>
      <c r="AEA743" s="190"/>
      <c r="AEB743" s="190"/>
      <c r="AEC743" s="190"/>
      <c r="AED743" s="190"/>
      <c r="AEE743" s="190"/>
      <c r="AEF743" s="190"/>
      <c r="AEG743" s="190"/>
      <c r="AEH743" s="190"/>
      <c r="AEI743" s="190"/>
      <c r="AEJ743" s="190"/>
      <c r="AEK743" s="190"/>
      <c r="AEL743" s="190"/>
      <c r="AEM743" s="190"/>
      <c r="AEN743" s="190"/>
      <c r="AEO743" s="190"/>
      <c r="AEP743" s="190"/>
      <c r="AEQ743" s="190"/>
      <c r="AER743" s="190"/>
      <c r="AES743" s="190"/>
      <c r="AET743" s="190"/>
      <c r="AEU743" s="190"/>
      <c r="AEV743" s="190"/>
      <c r="AEW743" s="190"/>
      <c r="AEX743" s="190"/>
      <c r="AEY743" s="190"/>
      <c r="AEZ743" s="190"/>
      <c r="AFA743" s="190"/>
      <c r="AFB743" s="190"/>
      <c r="AFC743" s="190"/>
      <c r="AFD743" s="190"/>
      <c r="AFE743" s="190"/>
      <c r="AFF743" s="190"/>
      <c r="AFG743" s="190"/>
      <c r="AFH743" s="190"/>
      <c r="AFI743" s="190"/>
      <c r="AFJ743" s="190"/>
      <c r="AFK743" s="190"/>
      <c r="AFL743" s="190"/>
      <c r="AFM743" s="190"/>
      <c r="AFN743" s="190"/>
      <c r="AFO743" s="190"/>
      <c r="AFP743" s="190"/>
      <c r="AFQ743" s="190"/>
      <c r="AFR743" s="190"/>
      <c r="AFS743" s="190"/>
      <c r="AFT743" s="190"/>
      <c r="AFU743" s="190"/>
      <c r="AFV743" s="190"/>
      <c r="AFW743" s="190"/>
      <c r="AFX743" s="190"/>
      <c r="AFY743" s="190"/>
      <c r="AFZ743" s="190"/>
      <c r="AGA743" s="190"/>
      <c r="AGB743" s="190"/>
      <c r="AGC743" s="190"/>
      <c r="AGD743" s="190"/>
      <c r="AGE743" s="190"/>
      <c r="AGF743" s="190"/>
      <c r="AGG743" s="190"/>
      <c r="AGH743" s="190"/>
      <c r="AGI743" s="190"/>
      <c r="AGJ743" s="190"/>
      <c r="AGK743" s="190"/>
      <c r="AGL743" s="190"/>
      <c r="AGM743" s="190"/>
      <c r="AGN743" s="190"/>
      <c r="AGO743" s="190"/>
      <c r="AGP743" s="190"/>
      <c r="AGQ743" s="190"/>
      <c r="AGR743" s="190"/>
      <c r="AGS743" s="190"/>
      <c r="AGT743" s="190"/>
      <c r="AGU743" s="190"/>
      <c r="AGV743" s="190"/>
      <c r="AGW743" s="190"/>
      <c r="AGX743" s="190"/>
      <c r="AGY743" s="190"/>
      <c r="AGZ743" s="190"/>
      <c r="AHA743" s="190"/>
      <c r="AHB743" s="190"/>
      <c r="AHC743" s="190"/>
      <c r="AHD743" s="190"/>
      <c r="AHE743" s="190"/>
      <c r="AHF743" s="190"/>
      <c r="AHG743" s="190"/>
      <c r="AHH743" s="190"/>
      <c r="AHI743" s="190"/>
      <c r="AHJ743" s="190"/>
      <c r="AHK743" s="190"/>
      <c r="AHL743" s="190"/>
      <c r="AHM743" s="190"/>
      <c r="AHN743" s="190"/>
      <c r="AHO743" s="190"/>
      <c r="AHP743" s="190"/>
      <c r="AHQ743" s="190"/>
      <c r="AHR743" s="190"/>
      <c r="AHS743" s="190"/>
      <c r="AHT743" s="190"/>
      <c r="AHU743" s="190"/>
      <c r="AHV743" s="190"/>
      <c r="AHW743" s="190"/>
      <c r="AHX743" s="190"/>
      <c r="AHY743" s="190"/>
      <c r="AHZ743" s="190"/>
      <c r="AIA743" s="190"/>
      <c r="AIB743" s="190"/>
      <c r="AIC743" s="190"/>
      <c r="AID743" s="190"/>
      <c r="AIE743" s="190"/>
      <c r="AIF743" s="190"/>
      <c r="AIG743" s="190"/>
      <c r="AIH743" s="190"/>
      <c r="AII743" s="190"/>
      <c r="AIJ743" s="190"/>
      <c r="AIK743" s="190"/>
      <c r="AIL743" s="190"/>
      <c r="AIM743" s="190"/>
      <c r="AIN743" s="190"/>
      <c r="AIO743" s="190"/>
      <c r="AIP743" s="190"/>
      <c r="AIQ743" s="190"/>
      <c r="AIR743" s="190"/>
      <c r="AIS743" s="190"/>
      <c r="AIT743" s="190"/>
      <c r="AIU743" s="190"/>
      <c r="AIV743" s="190"/>
      <c r="AIW743" s="190"/>
      <c r="AIX743" s="190"/>
      <c r="AIY743" s="190"/>
      <c r="AIZ743" s="190"/>
      <c r="AJA743" s="190"/>
      <c r="AJB743" s="190"/>
      <c r="AJC743" s="190"/>
      <c r="AJD743" s="190"/>
      <c r="AJE743" s="190"/>
      <c r="AJF743" s="190"/>
      <c r="AJG743" s="190"/>
      <c r="AJH743" s="190"/>
      <c r="AJI743" s="190"/>
      <c r="AJJ743" s="190"/>
      <c r="AJK743" s="190"/>
      <c r="AJL743" s="190"/>
      <c r="AJM743" s="190"/>
      <c r="AJN743" s="190"/>
      <c r="AJO743" s="190"/>
      <c r="AJP743" s="190"/>
      <c r="AJQ743" s="190"/>
      <c r="AJR743" s="190"/>
      <c r="AJS743" s="190"/>
      <c r="AJT743" s="190"/>
      <c r="AJU743" s="190"/>
      <c r="AJV743" s="190"/>
      <c r="AJW743" s="190"/>
      <c r="AJX743" s="190"/>
      <c r="AJY743" s="190"/>
      <c r="AJZ743" s="190"/>
      <c r="AKA743" s="190"/>
      <c r="AKB743" s="190"/>
      <c r="AKC743" s="190"/>
      <c r="AKD743" s="190"/>
      <c r="AKE743" s="190"/>
      <c r="AKF743" s="190"/>
      <c r="AKG743" s="190"/>
      <c r="AKH743" s="190"/>
      <c r="AKI743" s="190"/>
      <c r="AKJ743" s="190"/>
      <c r="AKK743" s="190"/>
      <c r="AKL743" s="190"/>
      <c r="AKM743" s="190"/>
      <c r="AKN743" s="190"/>
      <c r="AKO743" s="190"/>
      <c r="AKP743" s="190"/>
      <c r="AKQ743" s="190"/>
      <c r="AKR743" s="190"/>
      <c r="AKS743" s="190"/>
      <c r="AKT743" s="190"/>
      <c r="AKU743" s="190"/>
      <c r="AKV743" s="190"/>
      <c r="AKW743" s="190"/>
      <c r="AKX743" s="190"/>
      <c r="AKY743" s="190"/>
      <c r="AKZ743" s="190"/>
      <c r="ALA743" s="190"/>
      <c r="ALB743" s="190"/>
      <c r="ALC743" s="190"/>
      <c r="ALD743" s="190"/>
      <c r="ALE743" s="190"/>
      <c r="ALF743" s="190"/>
      <c r="ALG743" s="190"/>
      <c r="ALH743" s="190"/>
      <c r="ALI743" s="190"/>
      <c r="ALJ743" s="190"/>
      <c r="ALK743" s="190"/>
      <c r="ALL743" s="190"/>
      <c r="ALM743" s="190"/>
      <c r="ALN743" s="190"/>
      <c r="ALO743" s="190"/>
      <c r="ALP743" s="190"/>
      <c r="ALQ743" s="190"/>
      <c r="ALR743" s="190"/>
      <c r="ALS743" s="190"/>
      <c r="ALT743" s="190"/>
      <c r="ALU743" s="190"/>
      <c r="ALV743" s="190"/>
      <c r="ALW743" s="190"/>
      <c r="ALX743" s="190"/>
      <c r="ALY743" s="190"/>
      <c r="ALZ743" s="190"/>
      <c r="AMA743" s="190"/>
      <c r="AMB743" s="190"/>
      <c r="AMC743" s="190"/>
      <c r="AMD743" s="190"/>
      <c r="AME743" s="190"/>
      <c r="AMF743" s="190"/>
      <c r="AMG743" s="190"/>
      <c r="AMH743" s="190"/>
      <c r="AMI743" s="190"/>
      <c r="AMJ743" s="190"/>
      <c r="AMK743" s="190"/>
      <c r="AML743" s="191"/>
    </row>
    <row r="744" spans="1:1026" x14ac:dyDescent="0.25">
      <c r="A744" s="258" t="s">
        <v>27638</v>
      </c>
      <c r="B744" s="257">
        <v>744</v>
      </c>
      <c r="C744" s="171" t="s">
        <v>27639</v>
      </c>
      <c r="D744" s="308" t="s">
        <v>27640</v>
      </c>
      <c r="E744" s="277" t="s">
        <v>766</v>
      </c>
      <c r="F744" s="278"/>
      <c r="G744" s="280"/>
      <c r="H744" s="280"/>
      <c r="I744" s="489">
        <v>263</v>
      </c>
      <c r="J744" s="278"/>
      <c r="K744" s="278">
        <v>2</v>
      </c>
      <c r="L744" s="278"/>
      <c r="M744" s="278"/>
      <c r="N744" s="278"/>
      <c r="O744" s="278"/>
      <c r="P744" s="278"/>
      <c r="Q744" s="278"/>
      <c r="R744" s="278"/>
      <c r="S744" s="278"/>
      <c r="T744" s="278"/>
      <c r="U744" s="278"/>
      <c r="V744" s="278"/>
      <c r="W744" s="283">
        <f t="shared" si="323"/>
        <v>100</v>
      </c>
      <c r="X744" s="283">
        <f t="shared" si="324"/>
        <v>100</v>
      </c>
      <c r="Y744" s="283">
        <f t="shared" si="331"/>
        <v>100</v>
      </c>
      <c r="Z744" s="283">
        <f t="shared" si="325"/>
        <v>100</v>
      </c>
      <c r="AA744" s="283">
        <f t="shared" si="326"/>
        <v>100</v>
      </c>
      <c r="AB744" s="287">
        <f t="shared" si="333"/>
        <v>100</v>
      </c>
      <c r="AC744" s="287">
        <f t="shared" si="334"/>
        <v>100</v>
      </c>
      <c r="AD744" s="287">
        <f t="shared" si="329"/>
        <v>100</v>
      </c>
      <c r="AE744" s="284">
        <f t="shared" si="332"/>
        <v>100</v>
      </c>
      <c r="AF744" s="284">
        <f t="shared" si="321"/>
        <v>100</v>
      </c>
      <c r="AG744" s="268">
        <f t="shared" si="330"/>
        <v>10</v>
      </c>
      <c r="AH744" s="268">
        <f t="shared" si="319"/>
        <v>100</v>
      </c>
      <c r="AI744" s="268">
        <f t="shared" si="317"/>
        <v>100</v>
      </c>
      <c r="AJ744" s="268">
        <f t="shared" si="320"/>
        <v>100</v>
      </c>
      <c r="AK744" s="490">
        <v>0.1</v>
      </c>
      <c r="AL744" s="277"/>
      <c r="AM744" s="277"/>
      <c r="AN744" s="490"/>
      <c r="AO744" s="277"/>
      <c r="AP744" s="277"/>
      <c r="AQ744" s="277"/>
      <c r="AR744" s="356" t="s">
        <v>756</v>
      </c>
      <c r="AS744" s="356"/>
      <c r="AT744" s="277"/>
      <c r="AU744" s="277"/>
      <c r="AW744" s="190"/>
      <c r="AX744" s="190"/>
      <c r="AY744" s="190"/>
      <c r="AZ744" s="190"/>
      <c r="BA744" s="190"/>
      <c r="BB744" s="190"/>
      <c r="BC744" s="190"/>
      <c r="BD744" s="190"/>
      <c r="BE744" s="190"/>
      <c r="BF744" s="190"/>
      <c r="BG744" s="190"/>
      <c r="BH744" s="190"/>
      <c r="BI744" s="190"/>
      <c r="BJ744" s="190"/>
      <c r="BK744" s="190"/>
      <c r="BL744" s="190"/>
      <c r="BM744" s="190"/>
      <c r="BN744" s="190"/>
      <c r="BO744" s="190"/>
      <c r="BP744" s="190"/>
      <c r="BQ744" s="190"/>
      <c r="BR744" s="190"/>
      <c r="BS744" s="190"/>
      <c r="BT744" s="190"/>
      <c r="BU744" s="190"/>
      <c r="BV744" s="190"/>
      <c r="BW744" s="190"/>
      <c r="BX744" s="190"/>
      <c r="BY744" s="190"/>
      <c r="BZ744" s="190"/>
      <c r="CA744" s="190"/>
      <c r="CB744" s="190"/>
      <c r="CC744" s="190"/>
      <c r="CD744" s="190"/>
      <c r="CE744" s="190"/>
      <c r="CF744" s="190"/>
      <c r="CG744" s="190"/>
      <c r="CH744" s="190"/>
      <c r="CI744" s="190"/>
      <c r="CJ744" s="190"/>
      <c r="CK744" s="190"/>
      <c r="CL744" s="190"/>
      <c r="CM744" s="190"/>
      <c r="CN744" s="190"/>
      <c r="CO744" s="190"/>
      <c r="CP744" s="190"/>
      <c r="CQ744" s="190"/>
      <c r="CR744" s="190"/>
      <c r="CS744" s="190"/>
      <c r="CT744" s="190"/>
      <c r="CU744" s="190"/>
      <c r="CV744" s="190"/>
      <c r="CW744" s="190"/>
      <c r="CX744" s="190"/>
      <c r="CY744" s="190"/>
      <c r="CZ744" s="190"/>
      <c r="DA744" s="190"/>
      <c r="DB744" s="190"/>
      <c r="DC744" s="190"/>
      <c r="DD744" s="190"/>
      <c r="DE744" s="190"/>
      <c r="DF744" s="190"/>
      <c r="DG744" s="190"/>
      <c r="DH744" s="190"/>
      <c r="DI744" s="190"/>
      <c r="DJ744" s="190"/>
      <c r="DK744" s="190"/>
      <c r="DL744" s="190"/>
      <c r="DM744" s="190"/>
      <c r="DN744" s="190"/>
      <c r="DO744" s="190"/>
      <c r="DP744" s="190"/>
      <c r="DQ744" s="190"/>
      <c r="DR744" s="190"/>
      <c r="DS744" s="190"/>
      <c r="DT744" s="190"/>
      <c r="DU744" s="190"/>
      <c r="DV744" s="190"/>
      <c r="DW744" s="190"/>
      <c r="DX744" s="190"/>
      <c r="DY744" s="190"/>
      <c r="DZ744" s="190"/>
      <c r="EA744" s="190"/>
      <c r="EB744" s="190"/>
      <c r="EC744" s="190"/>
      <c r="ED744" s="190"/>
      <c r="EE744" s="190"/>
      <c r="EF744" s="190"/>
      <c r="EG744" s="190"/>
      <c r="EH744" s="190"/>
      <c r="EI744" s="190"/>
      <c r="EJ744" s="190"/>
      <c r="EK744" s="190"/>
      <c r="EL744" s="190"/>
      <c r="EM744" s="190"/>
      <c r="EN744" s="190"/>
      <c r="EO744" s="190"/>
      <c r="EP744" s="190"/>
      <c r="EQ744" s="190"/>
      <c r="ER744" s="190"/>
      <c r="ES744" s="190"/>
      <c r="ET744" s="190"/>
      <c r="EU744" s="190"/>
      <c r="EV744" s="190"/>
      <c r="EW744" s="190"/>
      <c r="EX744" s="190"/>
      <c r="EY744" s="190"/>
      <c r="EZ744" s="190"/>
      <c r="FA744" s="190"/>
      <c r="FB744" s="190"/>
      <c r="FC744" s="190"/>
      <c r="FD744" s="190"/>
      <c r="FE744" s="190"/>
      <c r="FF744" s="190"/>
      <c r="FG744" s="190"/>
      <c r="FH744" s="190"/>
      <c r="FI744" s="190"/>
      <c r="FJ744" s="190"/>
      <c r="FK744" s="190"/>
      <c r="FL744" s="190"/>
      <c r="FM744" s="190"/>
      <c r="FN744" s="190"/>
      <c r="FO744" s="190"/>
      <c r="FP744" s="190"/>
      <c r="FQ744" s="190"/>
      <c r="FR744" s="190"/>
      <c r="FS744" s="190"/>
      <c r="FT744" s="190"/>
      <c r="FU744" s="190"/>
      <c r="FV744" s="190"/>
      <c r="FW744" s="190"/>
      <c r="FX744" s="190"/>
      <c r="FY744" s="190"/>
      <c r="FZ744" s="190"/>
      <c r="GA744" s="190"/>
      <c r="GB744" s="190"/>
      <c r="GC744" s="190"/>
      <c r="GD744" s="190"/>
      <c r="GE744" s="190"/>
      <c r="GF744" s="190"/>
      <c r="GG744" s="190"/>
      <c r="GH744" s="190"/>
      <c r="GI744" s="190"/>
      <c r="GJ744" s="190"/>
      <c r="GK744" s="190"/>
      <c r="GL744" s="190"/>
      <c r="GM744" s="190"/>
      <c r="GN744" s="190"/>
      <c r="GO744" s="190"/>
      <c r="GP744" s="190"/>
      <c r="GQ744" s="190"/>
      <c r="GR744" s="190"/>
      <c r="GS744" s="190"/>
      <c r="GT744" s="190"/>
      <c r="GU744" s="190"/>
      <c r="GV744" s="190"/>
      <c r="GW744" s="190"/>
      <c r="GX744" s="190"/>
      <c r="GY744" s="190"/>
      <c r="GZ744" s="190"/>
      <c r="HA744" s="190"/>
      <c r="HB744" s="190"/>
      <c r="HC744" s="190"/>
      <c r="HD744" s="190"/>
      <c r="HE744" s="190"/>
      <c r="HF744" s="190"/>
      <c r="HG744" s="190"/>
      <c r="HH744" s="190"/>
      <c r="HI744" s="190"/>
      <c r="HJ744" s="190"/>
      <c r="HK744" s="190"/>
      <c r="HL744" s="190"/>
      <c r="HM744" s="190"/>
      <c r="HN744" s="190"/>
      <c r="HO744" s="190"/>
      <c r="HP744" s="190"/>
      <c r="HQ744" s="190"/>
      <c r="HR744" s="190"/>
      <c r="HS744" s="190"/>
      <c r="HT744" s="190"/>
      <c r="HU744" s="190"/>
      <c r="HV744" s="190"/>
      <c r="HW744" s="190"/>
      <c r="HX744" s="190"/>
      <c r="HY744" s="190"/>
      <c r="HZ744" s="190"/>
      <c r="IA744" s="190"/>
      <c r="IB744" s="190"/>
      <c r="IC744" s="190"/>
      <c r="ID744" s="190"/>
      <c r="IE744" s="190"/>
      <c r="IF744" s="190"/>
      <c r="IG744" s="190"/>
      <c r="IH744" s="190"/>
      <c r="II744" s="190"/>
      <c r="IJ744" s="190"/>
      <c r="IK744" s="190"/>
      <c r="IL744" s="190"/>
      <c r="IM744" s="190"/>
      <c r="IN744" s="190"/>
      <c r="IO744" s="190"/>
      <c r="IP744" s="190"/>
      <c r="IQ744" s="190"/>
      <c r="IR744" s="190"/>
      <c r="IS744" s="190"/>
      <c r="IT744" s="190"/>
      <c r="IU744" s="190"/>
      <c r="IV744" s="190"/>
      <c r="IW744" s="190"/>
      <c r="IX744" s="190"/>
      <c r="IY744" s="190"/>
      <c r="IZ744" s="190"/>
      <c r="JA744" s="190"/>
      <c r="JB744" s="190"/>
      <c r="JC744" s="190"/>
      <c r="JD744" s="190"/>
      <c r="JE744" s="190"/>
      <c r="JF744" s="190"/>
      <c r="JG744" s="190"/>
      <c r="JH744" s="190"/>
      <c r="JI744" s="190"/>
      <c r="JJ744" s="190"/>
      <c r="JK744" s="190"/>
      <c r="JL744" s="190"/>
      <c r="JM744" s="190"/>
      <c r="JN744" s="190"/>
      <c r="JO744" s="190"/>
      <c r="JP744" s="190"/>
      <c r="JQ744" s="190"/>
      <c r="JR744" s="190"/>
      <c r="JS744" s="190"/>
      <c r="JT744" s="190"/>
      <c r="JU744" s="190"/>
      <c r="JV744" s="190"/>
      <c r="JW744" s="190"/>
      <c r="JX744" s="190"/>
      <c r="JY744" s="190"/>
      <c r="JZ744" s="190"/>
      <c r="KA744" s="190"/>
      <c r="KB744" s="190"/>
      <c r="KC744" s="190"/>
      <c r="KD744" s="190"/>
      <c r="KE744" s="190"/>
      <c r="KF744" s="190"/>
      <c r="KG744" s="190"/>
      <c r="KH744" s="190"/>
      <c r="KI744" s="190"/>
      <c r="KJ744" s="190"/>
      <c r="KK744" s="190"/>
      <c r="KL744" s="190"/>
      <c r="KM744" s="190"/>
      <c r="KN744" s="190"/>
      <c r="KO744" s="190"/>
      <c r="KP744" s="190"/>
      <c r="KQ744" s="190"/>
      <c r="KR744" s="190"/>
      <c r="KS744" s="190"/>
      <c r="KT744" s="190"/>
      <c r="KU744" s="190"/>
      <c r="KV744" s="190"/>
      <c r="KW744" s="190"/>
      <c r="KX744" s="190"/>
      <c r="KY744" s="190"/>
      <c r="KZ744" s="190"/>
      <c r="LA744" s="190"/>
      <c r="LB744" s="190"/>
      <c r="LC744" s="190"/>
      <c r="LD744" s="190"/>
      <c r="LE744" s="190"/>
      <c r="LF744" s="190"/>
      <c r="LG744" s="190"/>
      <c r="LH744" s="190"/>
      <c r="LI744" s="190"/>
      <c r="LJ744" s="190"/>
      <c r="LK744" s="190"/>
      <c r="LL744" s="190"/>
      <c r="LM744" s="190"/>
      <c r="LN744" s="190"/>
      <c r="LO744" s="190"/>
      <c r="LP744" s="190"/>
      <c r="LQ744" s="190"/>
      <c r="LR744" s="190"/>
      <c r="LS744" s="190"/>
      <c r="LT744" s="190"/>
      <c r="LU744" s="190"/>
      <c r="LV744" s="190"/>
      <c r="LW744" s="190"/>
      <c r="LX744" s="190"/>
      <c r="LY744" s="190"/>
      <c r="LZ744" s="190"/>
      <c r="MA744" s="190"/>
      <c r="MB744" s="190"/>
      <c r="MC744" s="190"/>
      <c r="MD744" s="190"/>
      <c r="ME744" s="190"/>
      <c r="MF744" s="190"/>
      <c r="MG744" s="190"/>
      <c r="MH744" s="190"/>
      <c r="MI744" s="190"/>
      <c r="MJ744" s="190"/>
      <c r="MK744" s="190"/>
      <c r="ML744" s="190"/>
      <c r="MM744" s="190"/>
      <c r="MN744" s="190"/>
      <c r="MO744" s="190"/>
      <c r="MP744" s="190"/>
      <c r="MQ744" s="190"/>
      <c r="MR744" s="190"/>
      <c r="MS744" s="190"/>
      <c r="MT744" s="190"/>
      <c r="MU744" s="190"/>
      <c r="MV744" s="190"/>
      <c r="MW744" s="190"/>
      <c r="MX744" s="190"/>
      <c r="MY744" s="190"/>
      <c r="MZ744" s="190"/>
      <c r="NA744" s="190"/>
      <c r="NB744" s="190"/>
      <c r="NC744" s="190"/>
      <c r="ND744" s="190"/>
      <c r="NE744" s="190"/>
      <c r="NF744" s="190"/>
      <c r="NG744" s="190"/>
      <c r="NH744" s="190"/>
      <c r="NI744" s="190"/>
      <c r="NJ744" s="190"/>
      <c r="NK744" s="190"/>
      <c r="NL744" s="190"/>
      <c r="NM744" s="190"/>
      <c r="NN744" s="190"/>
      <c r="NO744" s="190"/>
      <c r="NP744" s="190"/>
      <c r="NQ744" s="190"/>
      <c r="NR744" s="190"/>
      <c r="NS744" s="190"/>
      <c r="NT744" s="190"/>
      <c r="NU744" s="190"/>
      <c r="NV744" s="190"/>
      <c r="NW744" s="190"/>
      <c r="NX744" s="190"/>
      <c r="NY744" s="190"/>
      <c r="NZ744" s="190"/>
      <c r="OA744" s="190"/>
      <c r="OB744" s="190"/>
      <c r="OC744" s="190"/>
      <c r="OD744" s="190"/>
      <c r="OE744" s="190"/>
      <c r="OF744" s="190"/>
      <c r="OG744" s="190"/>
      <c r="OH744" s="190"/>
      <c r="OI744" s="190"/>
      <c r="OJ744" s="190"/>
      <c r="OK744" s="190"/>
      <c r="OL744" s="190"/>
      <c r="OM744" s="190"/>
      <c r="ON744" s="190"/>
      <c r="OO744" s="190"/>
      <c r="OP744" s="190"/>
      <c r="OQ744" s="190"/>
      <c r="OR744" s="190"/>
      <c r="OS744" s="190"/>
      <c r="OT744" s="190"/>
      <c r="OU744" s="190"/>
      <c r="OV744" s="190"/>
      <c r="OW744" s="190"/>
      <c r="OX744" s="190"/>
      <c r="OY744" s="190"/>
      <c r="OZ744" s="190"/>
      <c r="PA744" s="190"/>
      <c r="PB744" s="190"/>
      <c r="PC744" s="190"/>
      <c r="PD744" s="190"/>
      <c r="PE744" s="190"/>
      <c r="PF744" s="190"/>
      <c r="PG744" s="190"/>
      <c r="PH744" s="190"/>
      <c r="PI744" s="190"/>
      <c r="PJ744" s="190"/>
      <c r="PK744" s="190"/>
      <c r="PL744" s="190"/>
      <c r="PM744" s="190"/>
      <c r="PN744" s="190"/>
      <c r="PO744" s="190"/>
      <c r="PP744" s="190"/>
      <c r="PQ744" s="190"/>
      <c r="PR744" s="190"/>
      <c r="PS744" s="190"/>
      <c r="PT744" s="190"/>
      <c r="PU744" s="190"/>
      <c r="PV744" s="190"/>
      <c r="PW744" s="190"/>
      <c r="PX744" s="190"/>
      <c r="PY744" s="190"/>
      <c r="PZ744" s="190"/>
      <c r="QA744" s="190"/>
      <c r="QB744" s="190"/>
      <c r="QC744" s="190"/>
      <c r="QD744" s="190"/>
      <c r="QE744" s="190"/>
      <c r="QF744" s="190"/>
      <c r="QG744" s="190"/>
      <c r="QH744" s="190"/>
      <c r="QI744" s="190"/>
      <c r="QJ744" s="190"/>
      <c r="QK744" s="190"/>
      <c r="QL744" s="190"/>
      <c r="QM744" s="190"/>
      <c r="QN744" s="190"/>
      <c r="QO744" s="190"/>
      <c r="QP744" s="190"/>
      <c r="QQ744" s="190"/>
      <c r="QR744" s="190"/>
      <c r="QS744" s="190"/>
      <c r="QT744" s="190"/>
      <c r="QU744" s="190"/>
      <c r="QV744" s="190"/>
      <c r="QW744" s="190"/>
      <c r="QX744" s="190"/>
      <c r="QY744" s="190"/>
      <c r="QZ744" s="190"/>
      <c r="RA744" s="190"/>
      <c r="RB744" s="190"/>
      <c r="RC744" s="190"/>
      <c r="RD744" s="190"/>
      <c r="RE744" s="190"/>
      <c r="RF744" s="190"/>
      <c r="RG744" s="190"/>
      <c r="RH744" s="190"/>
      <c r="RI744" s="190"/>
      <c r="RJ744" s="190"/>
      <c r="RK744" s="190"/>
      <c r="RL744" s="190"/>
      <c r="RM744" s="190"/>
      <c r="RN744" s="190"/>
      <c r="RO744" s="190"/>
      <c r="RP744" s="190"/>
      <c r="RQ744" s="190"/>
      <c r="RR744" s="190"/>
      <c r="RS744" s="190"/>
      <c r="RT744" s="190"/>
      <c r="RU744" s="190"/>
      <c r="RV744" s="190"/>
      <c r="RW744" s="190"/>
      <c r="RX744" s="190"/>
      <c r="RY744" s="190"/>
      <c r="RZ744" s="190"/>
      <c r="SA744" s="190"/>
      <c r="SB744" s="190"/>
      <c r="SC744" s="190"/>
      <c r="SD744" s="190"/>
      <c r="SE744" s="190"/>
      <c r="SF744" s="190"/>
      <c r="SG744" s="190"/>
      <c r="SH744" s="190"/>
      <c r="SI744" s="190"/>
      <c r="SJ744" s="190"/>
      <c r="SK744" s="190"/>
      <c r="SL744" s="190"/>
      <c r="SM744" s="190"/>
      <c r="SN744" s="190"/>
      <c r="SO744" s="190"/>
      <c r="SP744" s="190"/>
      <c r="SQ744" s="190"/>
      <c r="SR744" s="190"/>
      <c r="SS744" s="190"/>
      <c r="ST744" s="190"/>
      <c r="SU744" s="190"/>
      <c r="SV744" s="190"/>
      <c r="SW744" s="190"/>
      <c r="SX744" s="190"/>
      <c r="SY744" s="190"/>
      <c r="SZ744" s="190"/>
      <c r="TA744" s="190"/>
      <c r="TB744" s="190"/>
      <c r="TC744" s="190"/>
      <c r="TD744" s="190"/>
      <c r="TE744" s="190"/>
      <c r="TF744" s="190"/>
      <c r="TG744" s="190"/>
      <c r="TH744" s="190"/>
      <c r="TI744" s="190"/>
      <c r="TJ744" s="190"/>
      <c r="TK744" s="190"/>
      <c r="TL744" s="190"/>
      <c r="TM744" s="190"/>
      <c r="TN744" s="190"/>
      <c r="TO744" s="190"/>
      <c r="TP744" s="190"/>
      <c r="TQ744" s="190"/>
      <c r="TR744" s="190"/>
      <c r="TS744" s="190"/>
      <c r="TT744" s="190"/>
      <c r="TU744" s="190"/>
      <c r="TV744" s="190"/>
      <c r="TW744" s="190"/>
      <c r="TX744" s="190"/>
      <c r="TY744" s="190"/>
      <c r="TZ744" s="190"/>
      <c r="UA744" s="190"/>
      <c r="UB744" s="190"/>
      <c r="UC744" s="190"/>
      <c r="UD744" s="190"/>
      <c r="UE744" s="190"/>
      <c r="UF744" s="190"/>
      <c r="UG744" s="190"/>
      <c r="UH744" s="190"/>
      <c r="UI744" s="190"/>
      <c r="UJ744" s="190"/>
      <c r="UK744" s="190"/>
      <c r="UL744" s="190"/>
      <c r="UM744" s="190"/>
      <c r="UN744" s="190"/>
      <c r="UO744" s="190"/>
      <c r="UP744" s="190"/>
      <c r="UQ744" s="190"/>
      <c r="UR744" s="190"/>
      <c r="US744" s="190"/>
      <c r="UT744" s="190"/>
      <c r="UU744" s="190"/>
      <c r="UV744" s="190"/>
      <c r="UW744" s="190"/>
      <c r="UX744" s="190"/>
      <c r="UY744" s="190"/>
      <c r="UZ744" s="190"/>
      <c r="VA744" s="190"/>
      <c r="VB744" s="190"/>
      <c r="VC744" s="190"/>
      <c r="VD744" s="190"/>
      <c r="VE744" s="190"/>
      <c r="VF744" s="190"/>
      <c r="VG744" s="190"/>
      <c r="VH744" s="190"/>
      <c r="VI744" s="190"/>
      <c r="VJ744" s="190"/>
      <c r="VK744" s="190"/>
      <c r="VL744" s="190"/>
      <c r="VM744" s="190"/>
      <c r="VN744" s="190"/>
      <c r="VO744" s="190"/>
      <c r="VP744" s="190"/>
      <c r="VQ744" s="190"/>
      <c r="VR744" s="190"/>
      <c r="VS744" s="190"/>
      <c r="VT744" s="190"/>
      <c r="VU744" s="190"/>
      <c r="VV744" s="190"/>
      <c r="VW744" s="190"/>
      <c r="VX744" s="190"/>
      <c r="VY744" s="190"/>
      <c r="VZ744" s="190"/>
      <c r="WA744" s="190"/>
      <c r="WB744" s="190"/>
      <c r="WC744" s="190"/>
      <c r="WD744" s="190"/>
      <c r="WE744" s="190"/>
      <c r="WF744" s="190"/>
      <c r="WG744" s="190"/>
      <c r="WH744" s="190"/>
      <c r="WI744" s="190"/>
      <c r="WJ744" s="190"/>
      <c r="WK744" s="190"/>
      <c r="WL744" s="190"/>
      <c r="WM744" s="190"/>
      <c r="WN744" s="190"/>
      <c r="WO744" s="190"/>
      <c r="WP744" s="190"/>
      <c r="WQ744" s="190"/>
      <c r="WR744" s="190"/>
      <c r="WS744" s="190"/>
      <c r="WT744" s="190"/>
      <c r="WU744" s="190"/>
      <c r="WV744" s="190"/>
      <c r="WW744" s="190"/>
      <c r="WX744" s="190"/>
      <c r="WY744" s="190"/>
      <c r="WZ744" s="190"/>
      <c r="XA744" s="190"/>
      <c r="XB744" s="190"/>
      <c r="XC744" s="190"/>
      <c r="XD744" s="190"/>
      <c r="XE744" s="190"/>
      <c r="XF744" s="190"/>
      <c r="XG744" s="190"/>
      <c r="XH744" s="190"/>
      <c r="XI744" s="190"/>
      <c r="XJ744" s="190"/>
      <c r="XK744" s="190"/>
      <c r="XL744" s="190"/>
      <c r="XM744" s="190"/>
      <c r="XN744" s="190"/>
      <c r="XO744" s="190"/>
      <c r="XP744" s="190"/>
      <c r="XQ744" s="190"/>
      <c r="XR744" s="190"/>
      <c r="XS744" s="190"/>
      <c r="XT744" s="190"/>
      <c r="XU744" s="190"/>
      <c r="XV744" s="190"/>
      <c r="XW744" s="190"/>
      <c r="XX744" s="190"/>
      <c r="XY744" s="190"/>
      <c r="XZ744" s="190"/>
      <c r="YA744" s="190"/>
      <c r="YB744" s="190"/>
      <c r="YC744" s="190"/>
      <c r="YD744" s="190"/>
      <c r="YE744" s="190"/>
      <c r="YF744" s="190"/>
      <c r="YG744" s="190"/>
      <c r="YH744" s="190"/>
      <c r="YI744" s="190"/>
      <c r="YJ744" s="190"/>
      <c r="YK744" s="190"/>
      <c r="YL744" s="190"/>
      <c r="YM744" s="190"/>
      <c r="YN744" s="190"/>
      <c r="YO744" s="190"/>
      <c r="YP744" s="190"/>
      <c r="YQ744" s="190"/>
      <c r="YR744" s="190"/>
      <c r="YS744" s="190"/>
      <c r="YT744" s="190"/>
      <c r="YU744" s="190"/>
      <c r="YV744" s="190"/>
      <c r="YW744" s="190"/>
      <c r="YX744" s="190"/>
      <c r="YY744" s="190"/>
      <c r="YZ744" s="190"/>
      <c r="ZA744" s="190"/>
      <c r="ZB744" s="190"/>
      <c r="ZC744" s="190"/>
      <c r="ZD744" s="190"/>
      <c r="ZE744" s="190"/>
      <c r="ZF744" s="190"/>
      <c r="ZG744" s="190"/>
      <c r="ZH744" s="190"/>
      <c r="ZI744" s="190"/>
      <c r="ZJ744" s="190"/>
      <c r="ZK744" s="190"/>
      <c r="ZL744" s="190"/>
      <c r="ZM744" s="190"/>
      <c r="ZN744" s="190"/>
      <c r="ZO744" s="190"/>
      <c r="ZP744" s="190"/>
      <c r="ZQ744" s="190"/>
      <c r="ZR744" s="190"/>
      <c r="ZS744" s="190"/>
      <c r="ZT744" s="190"/>
      <c r="ZU744" s="190"/>
      <c r="ZV744" s="190"/>
      <c r="ZW744" s="190"/>
      <c r="ZX744" s="190"/>
      <c r="ZY744" s="190"/>
      <c r="ZZ744" s="190"/>
      <c r="AAA744" s="190"/>
      <c r="AAB744" s="190"/>
      <c r="AAC744" s="190"/>
      <c r="AAD744" s="190"/>
      <c r="AAE744" s="190"/>
      <c r="AAF744" s="190"/>
      <c r="AAG744" s="190"/>
      <c r="AAH744" s="190"/>
      <c r="AAI744" s="190"/>
      <c r="AAJ744" s="190"/>
      <c r="AAK744" s="190"/>
      <c r="AAL744" s="190"/>
      <c r="AAM744" s="190"/>
      <c r="AAN744" s="190"/>
      <c r="AAO744" s="190"/>
      <c r="AAP744" s="190"/>
      <c r="AAQ744" s="190"/>
      <c r="AAR744" s="190"/>
      <c r="AAS744" s="190"/>
      <c r="AAT744" s="190"/>
      <c r="AAU744" s="190"/>
      <c r="AAV744" s="190"/>
      <c r="AAW744" s="190"/>
      <c r="AAX744" s="190"/>
      <c r="AAY744" s="190"/>
      <c r="AAZ744" s="190"/>
      <c r="ABA744" s="190"/>
      <c r="ABB744" s="190"/>
      <c r="ABC744" s="190"/>
      <c r="ABD744" s="190"/>
      <c r="ABE744" s="190"/>
      <c r="ABF744" s="190"/>
      <c r="ABG744" s="190"/>
      <c r="ABH744" s="190"/>
      <c r="ABI744" s="190"/>
      <c r="ABJ744" s="190"/>
      <c r="ABK744" s="190"/>
      <c r="ABL744" s="190"/>
      <c r="ABM744" s="190"/>
      <c r="ABN744" s="190"/>
      <c r="ABO744" s="190"/>
      <c r="ABP744" s="190"/>
      <c r="ABQ744" s="190"/>
      <c r="ABR744" s="190"/>
      <c r="ABS744" s="190"/>
      <c r="ABT744" s="190"/>
      <c r="ABU744" s="190"/>
      <c r="ABV744" s="190"/>
      <c r="ABW744" s="190"/>
      <c r="ABX744" s="190"/>
      <c r="ABY744" s="190"/>
      <c r="ABZ744" s="190"/>
      <c r="ACA744" s="190"/>
      <c r="ACB744" s="190"/>
      <c r="ACC744" s="190"/>
      <c r="ACD744" s="190"/>
      <c r="ACE744" s="190"/>
      <c r="ACF744" s="190"/>
      <c r="ACG744" s="190"/>
      <c r="ACH744" s="190"/>
      <c r="ACI744" s="190"/>
      <c r="ACJ744" s="190"/>
      <c r="ACK744" s="190"/>
      <c r="ACL744" s="190"/>
      <c r="ACM744" s="190"/>
      <c r="ACN744" s="190"/>
      <c r="ACO744" s="190"/>
      <c r="ACP744" s="190"/>
      <c r="ACQ744" s="190"/>
      <c r="ACR744" s="190"/>
      <c r="ACS744" s="190"/>
      <c r="ACT744" s="190"/>
      <c r="ACU744" s="190"/>
      <c r="ACV744" s="190"/>
      <c r="ACW744" s="190"/>
      <c r="ACX744" s="190"/>
      <c r="ACY744" s="190"/>
      <c r="ACZ744" s="190"/>
      <c r="ADA744" s="190"/>
      <c r="ADB744" s="190"/>
      <c r="ADC744" s="190"/>
      <c r="ADD744" s="190"/>
      <c r="ADE744" s="190"/>
      <c r="ADF744" s="190"/>
      <c r="ADG744" s="190"/>
      <c r="ADH744" s="190"/>
      <c r="ADI744" s="190"/>
      <c r="ADJ744" s="190"/>
      <c r="ADK744" s="190"/>
      <c r="ADL744" s="190"/>
      <c r="ADM744" s="190"/>
      <c r="ADN744" s="190"/>
      <c r="ADO744" s="190"/>
      <c r="ADP744" s="190"/>
      <c r="ADQ744" s="190"/>
      <c r="ADR744" s="190"/>
      <c r="ADS744" s="190"/>
      <c r="ADT744" s="190"/>
      <c r="ADU744" s="190"/>
      <c r="ADV744" s="190"/>
      <c r="ADW744" s="190"/>
      <c r="ADX744" s="190"/>
      <c r="ADY744" s="190"/>
      <c r="ADZ744" s="190"/>
      <c r="AEA744" s="190"/>
      <c r="AEB744" s="190"/>
      <c r="AEC744" s="190"/>
      <c r="AED744" s="190"/>
      <c r="AEE744" s="190"/>
      <c r="AEF744" s="190"/>
      <c r="AEG744" s="190"/>
      <c r="AEH744" s="190"/>
      <c r="AEI744" s="190"/>
      <c r="AEJ744" s="190"/>
      <c r="AEK744" s="190"/>
      <c r="AEL744" s="190"/>
      <c r="AEM744" s="190"/>
      <c r="AEN744" s="190"/>
      <c r="AEO744" s="190"/>
      <c r="AEP744" s="190"/>
      <c r="AEQ744" s="190"/>
      <c r="AER744" s="190"/>
      <c r="AES744" s="190"/>
      <c r="AET744" s="190"/>
      <c r="AEU744" s="190"/>
      <c r="AEV744" s="190"/>
      <c r="AEW744" s="190"/>
      <c r="AEX744" s="190"/>
      <c r="AEY744" s="190"/>
      <c r="AEZ744" s="190"/>
      <c r="AFA744" s="190"/>
      <c r="AFB744" s="190"/>
      <c r="AFC744" s="190"/>
      <c r="AFD744" s="190"/>
      <c r="AFE744" s="190"/>
      <c r="AFF744" s="190"/>
      <c r="AFG744" s="190"/>
      <c r="AFH744" s="190"/>
      <c r="AFI744" s="190"/>
      <c r="AFJ744" s="190"/>
      <c r="AFK744" s="190"/>
      <c r="AFL744" s="190"/>
      <c r="AFM744" s="190"/>
      <c r="AFN744" s="190"/>
      <c r="AFO744" s="190"/>
      <c r="AFP744" s="190"/>
      <c r="AFQ744" s="190"/>
      <c r="AFR744" s="190"/>
      <c r="AFS744" s="190"/>
      <c r="AFT744" s="190"/>
      <c r="AFU744" s="190"/>
      <c r="AFV744" s="190"/>
      <c r="AFW744" s="190"/>
      <c r="AFX744" s="190"/>
      <c r="AFY744" s="190"/>
      <c r="AFZ744" s="190"/>
      <c r="AGA744" s="190"/>
      <c r="AGB744" s="190"/>
      <c r="AGC744" s="190"/>
      <c r="AGD744" s="190"/>
      <c r="AGE744" s="190"/>
      <c r="AGF744" s="190"/>
      <c r="AGG744" s="190"/>
      <c r="AGH744" s="190"/>
      <c r="AGI744" s="190"/>
      <c r="AGJ744" s="190"/>
      <c r="AGK744" s="190"/>
      <c r="AGL744" s="190"/>
      <c r="AGM744" s="190"/>
      <c r="AGN744" s="190"/>
      <c r="AGO744" s="190"/>
      <c r="AGP744" s="190"/>
      <c r="AGQ744" s="190"/>
      <c r="AGR744" s="190"/>
      <c r="AGS744" s="190"/>
      <c r="AGT744" s="190"/>
      <c r="AGU744" s="190"/>
      <c r="AGV744" s="190"/>
      <c r="AGW744" s="190"/>
      <c r="AGX744" s="190"/>
      <c r="AGY744" s="190"/>
      <c r="AGZ744" s="190"/>
      <c r="AHA744" s="190"/>
      <c r="AHB744" s="190"/>
      <c r="AHC744" s="190"/>
      <c r="AHD744" s="190"/>
      <c r="AHE744" s="190"/>
      <c r="AHF744" s="190"/>
      <c r="AHG744" s="190"/>
      <c r="AHH744" s="190"/>
      <c r="AHI744" s="190"/>
      <c r="AHJ744" s="190"/>
      <c r="AHK744" s="190"/>
      <c r="AHL744" s="190"/>
      <c r="AHM744" s="190"/>
      <c r="AHN744" s="190"/>
      <c r="AHO744" s="190"/>
      <c r="AHP744" s="190"/>
      <c r="AHQ744" s="190"/>
      <c r="AHR744" s="190"/>
      <c r="AHS744" s="190"/>
      <c r="AHT744" s="190"/>
      <c r="AHU744" s="190"/>
      <c r="AHV744" s="190"/>
      <c r="AHW744" s="190"/>
      <c r="AHX744" s="190"/>
      <c r="AHY744" s="190"/>
      <c r="AHZ744" s="190"/>
      <c r="AIA744" s="190"/>
      <c r="AIB744" s="190"/>
      <c r="AIC744" s="190"/>
      <c r="AID744" s="190"/>
      <c r="AIE744" s="190"/>
      <c r="AIF744" s="190"/>
      <c r="AIG744" s="190"/>
      <c r="AIH744" s="190"/>
      <c r="AII744" s="190"/>
      <c r="AIJ744" s="190"/>
      <c r="AIK744" s="190"/>
      <c r="AIL744" s="190"/>
      <c r="AIM744" s="190"/>
      <c r="AIN744" s="190"/>
      <c r="AIO744" s="190"/>
      <c r="AIP744" s="190"/>
      <c r="AIQ744" s="190"/>
      <c r="AIR744" s="190"/>
      <c r="AIS744" s="190"/>
      <c r="AIT744" s="190"/>
      <c r="AIU744" s="190"/>
      <c r="AIV744" s="190"/>
      <c r="AIW744" s="190"/>
      <c r="AIX744" s="190"/>
      <c r="AIY744" s="190"/>
      <c r="AIZ744" s="190"/>
      <c r="AJA744" s="190"/>
      <c r="AJB744" s="190"/>
      <c r="AJC744" s="190"/>
      <c r="AJD744" s="190"/>
      <c r="AJE744" s="190"/>
      <c r="AJF744" s="190"/>
      <c r="AJG744" s="190"/>
      <c r="AJH744" s="190"/>
      <c r="AJI744" s="190"/>
      <c r="AJJ744" s="190"/>
      <c r="AJK744" s="190"/>
      <c r="AJL744" s="190"/>
      <c r="AJM744" s="190"/>
      <c r="AJN744" s="190"/>
      <c r="AJO744" s="190"/>
      <c r="AJP744" s="190"/>
      <c r="AJQ744" s="190"/>
      <c r="AJR744" s="190"/>
      <c r="AJS744" s="190"/>
      <c r="AJT744" s="190"/>
      <c r="AJU744" s="190"/>
      <c r="AJV744" s="190"/>
      <c r="AJW744" s="190"/>
      <c r="AJX744" s="190"/>
      <c r="AJY744" s="190"/>
      <c r="AJZ744" s="190"/>
      <c r="AKA744" s="190"/>
      <c r="AKB744" s="190"/>
      <c r="AKC744" s="190"/>
      <c r="AKD744" s="190"/>
      <c r="AKE744" s="190"/>
      <c r="AKF744" s="190"/>
      <c r="AKG744" s="190"/>
      <c r="AKH744" s="190"/>
      <c r="AKI744" s="190"/>
      <c r="AKJ744" s="190"/>
      <c r="AKK744" s="190"/>
      <c r="AKL744" s="190"/>
      <c r="AKM744" s="190"/>
      <c r="AKN744" s="190"/>
      <c r="AKO744" s="190"/>
      <c r="AKP744" s="190"/>
      <c r="AKQ744" s="190"/>
      <c r="AKR744" s="190"/>
      <c r="AKS744" s="190"/>
      <c r="AKT744" s="190"/>
      <c r="AKU744" s="190"/>
      <c r="AKV744" s="190"/>
      <c r="AKW744" s="190"/>
      <c r="AKX744" s="190"/>
      <c r="AKY744" s="190"/>
      <c r="AKZ744" s="190"/>
      <c r="ALA744" s="190"/>
      <c r="ALB744" s="190"/>
      <c r="ALC744" s="190"/>
      <c r="ALD744" s="190"/>
      <c r="ALE744" s="190"/>
      <c r="ALF744" s="190"/>
      <c r="ALG744" s="190"/>
      <c r="ALH744" s="190"/>
      <c r="ALI744" s="190"/>
      <c r="ALJ744" s="190"/>
      <c r="ALK744" s="190"/>
      <c r="ALL744" s="190"/>
      <c r="ALM744" s="190"/>
      <c r="ALN744" s="190"/>
      <c r="ALO744" s="190"/>
      <c r="ALP744" s="190"/>
      <c r="ALQ744" s="190"/>
      <c r="ALR744" s="190"/>
      <c r="ALS744" s="190"/>
      <c r="ALT744" s="190"/>
      <c r="ALU744" s="190"/>
      <c r="ALV744" s="190"/>
      <c r="ALW744" s="190"/>
      <c r="ALX744" s="190"/>
      <c r="ALY744" s="190"/>
      <c r="ALZ744" s="190"/>
      <c r="AMA744" s="190"/>
      <c r="AMB744" s="190"/>
      <c r="AMC744" s="190"/>
      <c r="AMD744" s="190"/>
      <c r="AME744" s="190"/>
      <c r="AMF744" s="190"/>
      <c r="AMG744" s="190"/>
      <c r="AMH744" s="190"/>
      <c r="AMI744" s="190"/>
      <c r="AMJ744" s="190"/>
      <c r="AMK744" s="190"/>
      <c r="AML744" s="191"/>
    </row>
    <row r="745" spans="1:1026" customFormat="1" x14ac:dyDescent="0.25">
      <c r="A745" s="258" t="s">
        <v>27647</v>
      </c>
      <c r="B745" s="257">
        <v>745</v>
      </c>
      <c r="C745" s="480" t="s">
        <v>27648</v>
      </c>
      <c r="D745" s="308" t="s">
        <v>27649</v>
      </c>
      <c r="E745" s="273"/>
      <c r="F745" s="278">
        <v>4</v>
      </c>
      <c r="G745" s="280"/>
      <c r="H745" s="280"/>
      <c r="I745" s="489" t="s">
        <v>750</v>
      </c>
      <c r="J745" s="278"/>
      <c r="K745" s="278"/>
      <c r="L745" s="278"/>
      <c r="M745" s="278"/>
      <c r="N745" s="278"/>
      <c r="O745" s="278"/>
      <c r="P745" s="278"/>
      <c r="Q745" s="278"/>
      <c r="R745" s="278"/>
      <c r="S745" s="278"/>
      <c r="T745" s="278"/>
      <c r="U745" s="278"/>
      <c r="V745" s="278"/>
      <c r="W745" s="283">
        <f t="shared" si="323"/>
        <v>100</v>
      </c>
      <c r="X745" s="283">
        <f t="shared" si="324"/>
        <v>100</v>
      </c>
      <c r="Y745" s="283">
        <f t="shared" si="331"/>
        <v>100</v>
      </c>
      <c r="Z745" s="283">
        <f t="shared" si="325"/>
        <v>100</v>
      </c>
      <c r="AA745" s="283">
        <f t="shared" si="326"/>
        <v>100</v>
      </c>
      <c r="AB745" s="287">
        <f t="shared" si="333"/>
        <v>100</v>
      </c>
      <c r="AC745" s="287">
        <f t="shared" si="334"/>
        <v>100</v>
      </c>
      <c r="AD745" s="287">
        <f t="shared" si="329"/>
        <v>100</v>
      </c>
      <c r="AE745" s="284">
        <f t="shared" si="332"/>
        <v>100</v>
      </c>
      <c r="AF745" s="284">
        <f t="shared" si="321"/>
        <v>100</v>
      </c>
      <c r="AG745" s="268">
        <f t="shared" si="330"/>
        <v>100</v>
      </c>
      <c r="AH745" s="268">
        <f t="shared" si="319"/>
        <v>100</v>
      </c>
      <c r="AI745" s="268">
        <f t="shared" si="317"/>
        <v>100</v>
      </c>
      <c r="AJ745" s="268">
        <f t="shared" si="320"/>
        <v>100</v>
      </c>
      <c r="AK745" s="490" t="s">
        <v>750</v>
      </c>
      <c r="AL745" s="277"/>
      <c r="AM745" s="277">
        <v>3</v>
      </c>
      <c r="AN745" s="490"/>
      <c r="AO745" s="277"/>
      <c r="AP745" s="277"/>
      <c r="AQ745" s="277"/>
      <c r="AR745" s="356" t="s">
        <v>756</v>
      </c>
      <c r="AS745" s="356"/>
      <c r="AT745" s="277"/>
      <c r="AU745" s="277"/>
      <c r="AV745" s="188"/>
      <c r="AW745" s="190"/>
      <c r="AX745" s="190"/>
      <c r="AY745" s="190"/>
      <c r="AZ745" s="190"/>
      <c r="BA745" s="190"/>
      <c r="BB745" s="190"/>
      <c r="BC745" s="190"/>
      <c r="BD745" s="190"/>
      <c r="BE745" s="190"/>
      <c r="BF745" s="190"/>
      <c r="BG745" s="190"/>
      <c r="BH745" s="190"/>
      <c r="BI745" s="190"/>
      <c r="BJ745" s="190"/>
      <c r="BK745" s="190"/>
      <c r="BL745" s="190"/>
      <c r="BM745" s="190"/>
      <c r="BN745" s="190"/>
      <c r="BO745" s="190"/>
      <c r="BP745" s="190"/>
      <c r="BQ745" s="190"/>
      <c r="BR745" s="190"/>
      <c r="BS745" s="190"/>
      <c r="BT745" s="190"/>
      <c r="BU745" s="190"/>
      <c r="BV745" s="190"/>
      <c r="BW745" s="190"/>
      <c r="BX745" s="190"/>
      <c r="BY745" s="190"/>
      <c r="BZ745" s="190"/>
      <c r="CA745" s="190"/>
      <c r="CB745" s="190"/>
      <c r="CC745" s="190"/>
      <c r="CD745" s="190"/>
      <c r="CE745" s="190"/>
      <c r="CF745" s="190"/>
      <c r="CG745" s="190"/>
      <c r="CH745" s="190"/>
      <c r="CI745" s="190"/>
      <c r="CJ745" s="190"/>
      <c r="CK745" s="190"/>
      <c r="CL745" s="190"/>
      <c r="CM745" s="190"/>
      <c r="CN745" s="190"/>
      <c r="CO745" s="190"/>
      <c r="CP745" s="190"/>
      <c r="CQ745" s="190"/>
      <c r="CR745" s="190"/>
      <c r="CS745" s="190"/>
      <c r="CT745" s="190"/>
      <c r="CU745" s="190"/>
      <c r="CV745" s="190"/>
      <c r="CW745" s="190"/>
      <c r="CX745" s="190"/>
      <c r="CY745" s="190"/>
      <c r="CZ745" s="190"/>
      <c r="DA745" s="190"/>
      <c r="DB745" s="190"/>
      <c r="DC745" s="190"/>
      <c r="DD745" s="190"/>
      <c r="DE745" s="190"/>
      <c r="DF745" s="190"/>
      <c r="DG745" s="190"/>
      <c r="DH745" s="190"/>
      <c r="DI745" s="190"/>
      <c r="DJ745" s="190"/>
      <c r="DK745" s="190"/>
      <c r="DL745" s="190"/>
      <c r="DM745" s="190"/>
      <c r="DN745" s="190"/>
      <c r="DO745" s="190"/>
      <c r="DP745" s="190"/>
      <c r="DQ745" s="190"/>
      <c r="DR745" s="190"/>
      <c r="DS745" s="190"/>
      <c r="DT745" s="190"/>
      <c r="DU745" s="190"/>
      <c r="DV745" s="190"/>
      <c r="DW745" s="190"/>
      <c r="DX745" s="190"/>
      <c r="DY745" s="190"/>
      <c r="DZ745" s="190"/>
      <c r="EA745" s="190"/>
      <c r="EB745" s="190"/>
      <c r="EC745" s="190"/>
      <c r="ED745" s="190"/>
      <c r="EE745" s="190"/>
      <c r="EF745" s="190"/>
      <c r="EG745" s="190"/>
      <c r="EH745" s="190"/>
      <c r="EI745" s="190"/>
      <c r="EJ745" s="190"/>
      <c r="EK745" s="190"/>
      <c r="EL745" s="190"/>
      <c r="EM745" s="190"/>
      <c r="EN745" s="190"/>
      <c r="EO745" s="190"/>
      <c r="EP745" s="190"/>
      <c r="EQ745" s="190"/>
      <c r="ER745" s="190"/>
      <c r="ES745" s="190"/>
      <c r="ET745" s="190"/>
      <c r="EU745" s="190"/>
      <c r="EV745" s="190"/>
      <c r="EW745" s="190"/>
      <c r="EX745" s="190"/>
      <c r="EY745" s="190"/>
      <c r="EZ745" s="190"/>
      <c r="FA745" s="190"/>
      <c r="FB745" s="190"/>
      <c r="FC745" s="190"/>
      <c r="FD745" s="190"/>
      <c r="FE745" s="190"/>
      <c r="FF745" s="190"/>
      <c r="FG745" s="190"/>
      <c r="FH745" s="190"/>
      <c r="FI745" s="190"/>
      <c r="FJ745" s="190"/>
      <c r="FK745" s="190"/>
      <c r="FL745" s="190"/>
      <c r="FM745" s="190"/>
      <c r="FN745" s="190"/>
      <c r="FO745" s="190"/>
      <c r="FP745" s="190"/>
      <c r="FQ745" s="190"/>
      <c r="FR745" s="190"/>
      <c r="FS745" s="190"/>
      <c r="FT745" s="190"/>
      <c r="FU745" s="190"/>
      <c r="FV745" s="190"/>
      <c r="FW745" s="190"/>
      <c r="FX745" s="190"/>
      <c r="FY745" s="190"/>
      <c r="FZ745" s="190"/>
      <c r="GA745" s="190"/>
      <c r="GB745" s="190"/>
      <c r="GC745" s="190"/>
      <c r="GD745" s="190"/>
      <c r="GE745" s="190"/>
      <c r="GF745" s="190"/>
      <c r="GG745" s="190"/>
      <c r="GH745" s="190"/>
      <c r="GI745" s="190"/>
      <c r="GJ745" s="190"/>
      <c r="GK745" s="190"/>
      <c r="GL745" s="190"/>
      <c r="GM745" s="190"/>
      <c r="GN745" s="190"/>
      <c r="GO745" s="190"/>
      <c r="GP745" s="190"/>
      <c r="GQ745" s="190"/>
      <c r="GR745" s="190"/>
      <c r="GS745" s="190"/>
      <c r="GT745" s="190"/>
      <c r="GU745" s="190"/>
      <c r="GV745" s="190"/>
      <c r="GW745" s="190"/>
      <c r="GX745" s="190"/>
      <c r="GY745" s="190"/>
      <c r="GZ745" s="190"/>
      <c r="HA745" s="190"/>
      <c r="HB745" s="190"/>
      <c r="HC745" s="190"/>
      <c r="HD745" s="190"/>
      <c r="HE745" s="190"/>
      <c r="HF745" s="190"/>
      <c r="HG745" s="190"/>
      <c r="HH745" s="190"/>
      <c r="HI745" s="190"/>
      <c r="HJ745" s="190"/>
      <c r="HK745" s="190"/>
      <c r="HL745" s="190"/>
      <c r="HM745" s="190"/>
      <c r="HN745" s="190"/>
      <c r="HO745" s="190"/>
      <c r="HP745" s="190"/>
      <c r="HQ745" s="190"/>
      <c r="HR745" s="190"/>
      <c r="HS745" s="190"/>
      <c r="HT745" s="190"/>
      <c r="HU745" s="190"/>
      <c r="HV745" s="190"/>
      <c r="HW745" s="190"/>
      <c r="HX745" s="190"/>
      <c r="HY745" s="190"/>
      <c r="HZ745" s="190"/>
      <c r="IA745" s="190"/>
      <c r="IB745" s="190"/>
      <c r="IC745" s="190"/>
      <c r="ID745" s="190"/>
      <c r="IE745" s="190"/>
      <c r="IF745" s="190"/>
      <c r="IG745" s="190"/>
      <c r="IH745" s="190"/>
      <c r="II745" s="190"/>
      <c r="IJ745" s="190"/>
      <c r="IK745" s="190"/>
      <c r="IL745" s="190"/>
      <c r="IM745" s="190"/>
      <c r="IN745" s="190"/>
      <c r="IO745" s="190"/>
      <c r="IP745" s="190"/>
      <c r="IQ745" s="190"/>
      <c r="IR745" s="190"/>
      <c r="IS745" s="190"/>
      <c r="IT745" s="190"/>
      <c r="IU745" s="190"/>
      <c r="IV745" s="190"/>
      <c r="IW745" s="190"/>
      <c r="IX745" s="190"/>
      <c r="IY745" s="190"/>
      <c r="IZ745" s="190"/>
      <c r="JA745" s="190"/>
      <c r="JB745" s="190"/>
      <c r="JC745" s="190"/>
      <c r="JD745" s="190"/>
      <c r="JE745" s="190"/>
      <c r="JF745" s="190"/>
      <c r="JG745" s="190"/>
      <c r="JH745" s="190"/>
      <c r="JI745" s="190"/>
      <c r="JJ745" s="190"/>
      <c r="JK745" s="190"/>
      <c r="JL745" s="190"/>
      <c r="JM745" s="190"/>
      <c r="JN745" s="190"/>
      <c r="JO745" s="190"/>
      <c r="JP745" s="190"/>
      <c r="JQ745" s="190"/>
      <c r="JR745" s="190"/>
      <c r="JS745" s="190"/>
      <c r="JT745" s="190"/>
      <c r="JU745" s="190"/>
      <c r="JV745" s="190"/>
      <c r="JW745" s="190"/>
      <c r="JX745" s="190"/>
      <c r="JY745" s="190"/>
      <c r="JZ745" s="190"/>
      <c r="KA745" s="190"/>
      <c r="KB745" s="190"/>
      <c r="KC745" s="190"/>
      <c r="KD745" s="190"/>
      <c r="KE745" s="190"/>
      <c r="KF745" s="190"/>
      <c r="KG745" s="190"/>
      <c r="KH745" s="190"/>
      <c r="KI745" s="190"/>
      <c r="KJ745" s="190"/>
      <c r="KK745" s="190"/>
      <c r="KL745" s="190"/>
      <c r="KM745" s="190"/>
      <c r="KN745" s="190"/>
      <c r="KO745" s="190"/>
      <c r="KP745" s="190"/>
      <c r="KQ745" s="190"/>
      <c r="KR745" s="190"/>
      <c r="KS745" s="190"/>
      <c r="KT745" s="190"/>
      <c r="KU745" s="190"/>
      <c r="KV745" s="190"/>
      <c r="KW745" s="190"/>
      <c r="KX745" s="190"/>
      <c r="KY745" s="190"/>
      <c r="KZ745" s="190"/>
      <c r="LA745" s="190"/>
      <c r="LB745" s="190"/>
      <c r="LC745" s="190"/>
      <c r="LD745" s="190"/>
      <c r="LE745" s="190"/>
      <c r="LF745" s="190"/>
      <c r="LG745" s="190"/>
      <c r="LH745" s="190"/>
      <c r="LI745" s="190"/>
      <c r="LJ745" s="190"/>
      <c r="LK745" s="190"/>
      <c r="LL745" s="190"/>
      <c r="LM745" s="190"/>
      <c r="LN745" s="190"/>
      <c r="LO745" s="190"/>
      <c r="LP745" s="190"/>
      <c r="LQ745" s="190"/>
      <c r="LR745" s="190"/>
      <c r="LS745" s="190"/>
      <c r="LT745" s="190"/>
      <c r="LU745" s="190"/>
      <c r="LV745" s="190"/>
      <c r="LW745" s="190"/>
      <c r="LX745" s="190"/>
      <c r="LY745" s="190"/>
      <c r="LZ745" s="190"/>
      <c r="MA745" s="190"/>
      <c r="MB745" s="190"/>
      <c r="MC745" s="190"/>
      <c r="MD745" s="190"/>
      <c r="ME745" s="190"/>
      <c r="MF745" s="190"/>
      <c r="MG745" s="190"/>
      <c r="MH745" s="190"/>
      <c r="MI745" s="190"/>
      <c r="MJ745" s="190"/>
      <c r="MK745" s="190"/>
      <c r="ML745" s="190"/>
      <c r="MM745" s="190"/>
      <c r="MN745" s="190"/>
      <c r="MO745" s="190"/>
      <c r="MP745" s="190"/>
      <c r="MQ745" s="190"/>
      <c r="MR745" s="190"/>
      <c r="MS745" s="190"/>
      <c r="MT745" s="190"/>
      <c r="MU745" s="190"/>
      <c r="MV745" s="190"/>
      <c r="MW745" s="190"/>
      <c r="MX745" s="190"/>
      <c r="MY745" s="190"/>
      <c r="MZ745" s="190"/>
      <c r="NA745" s="190"/>
      <c r="NB745" s="190"/>
      <c r="NC745" s="190"/>
      <c r="ND745" s="190"/>
      <c r="NE745" s="190"/>
      <c r="NF745" s="190"/>
      <c r="NG745" s="190"/>
      <c r="NH745" s="190"/>
      <c r="NI745" s="190"/>
      <c r="NJ745" s="190"/>
      <c r="NK745" s="190"/>
      <c r="NL745" s="190"/>
      <c r="NM745" s="190"/>
      <c r="NN745" s="190"/>
      <c r="NO745" s="190"/>
      <c r="NP745" s="190"/>
      <c r="NQ745" s="190"/>
      <c r="NR745" s="190"/>
      <c r="NS745" s="190"/>
      <c r="NT745" s="190"/>
      <c r="NU745" s="190"/>
      <c r="NV745" s="190"/>
      <c r="NW745" s="190"/>
      <c r="NX745" s="190"/>
      <c r="NY745" s="190"/>
      <c r="NZ745" s="190"/>
      <c r="OA745" s="190"/>
      <c r="OB745" s="190"/>
      <c r="OC745" s="190"/>
      <c r="OD745" s="190"/>
      <c r="OE745" s="190"/>
      <c r="OF745" s="190"/>
      <c r="OG745" s="190"/>
      <c r="OH745" s="190"/>
      <c r="OI745" s="190"/>
      <c r="OJ745" s="190"/>
      <c r="OK745" s="190"/>
      <c r="OL745" s="190"/>
      <c r="OM745" s="190"/>
      <c r="ON745" s="190"/>
      <c r="OO745" s="190"/>
      <c r="OP745" s="190"/>
      <c r="OQ745" s="190"/>
      <c r="OR745" s="190"/>
      <c r="OS745" s="190"/>
      <c r="OT745" s="190"/>
      <c r="OU745" s="190"/>
      <c r="OV745" s="190"/>
      <c r="OW745" s="190"/>
      <c r="OX745" s="190"/>
      <c r="OY745" s="190"/>
      <c r="OZ745" s="190"/>
      <c r="PA745" s="190"/>
      <c r="PB745" s="190"/>
      <c r="PC745" s="190"/>
      <c r="PD745" s="190"/>
      <c r="PE745" s="190"/>
      <c r="PF745" s="190"/>
      <c r="PG745" s="190"/>
      <c r="PH745" s="190"/>
      <c r="PI745" s="190"/>
      <c r="PJ745" s="190"/>
      <c r="PK745" s="190"/>
      <c r="PL745" s="190"/>
      <c r="PM745" s="190"/>
      <c r="PN745" s="190"/>
      <c r="PO745" s="190"/>
      <c r="PP745" s="190"/>
      <c r="PQ745" s="190"/>
      <c r="PR745" s="190"/>
      <c r="PS745" s="190"/>
      <c r="PT745" s="190"/>
      <c r="PU745" s="190"/>
      <c r="PV745" s="190"/>
      <c r="PW745" s="190"/>
      <c r="PX745" s="190"/>
      <c r="PY745" s="190"/>
      <c r="PZ745" s="190"/>
      <c r="QA745" s="190"/>
      <c r="QB745" s="190"/>
      <c r="QC745" s="190"/>
      <c r="QD745" s="190"/>
      <c r="QE745" s="190"/>
      <c r="QF745" s="190"/>
      <c r="QG745" s="190"/>
      <c r="QH745" s="190"/>
      <c r="QI745" s="190"/>
      <c r="QJ745" s="190"/>
      <c r="QK745" s="190"/>
      <c r="QL745" s="190"/>
      <c r="QM745" s="190"/>
      <c r="QN745" s="190"/>
      <c r="QO745" s="190"/>
      <c r="QP745" s="190"/>
      <c r="QQ745" s="190"/>
      <c r="QR745" s="190"/>
      <c r="QS745" s="190"/>
      <c r="QT745" s="190"/>
      <c r="QU745" s="190"/>
      <c r="QV745" s="190"/>
      <c r="QW745" s="190"/>
      <c r="QX745" s="190"/>
      <c r="QY745" s="190"/>
      <c r="QZ745" s="190"/>
      <c r="RA745" s="190"/>
      <c r="RB745" s="190"/>
      <c r="RC745" s="190"/>
      <c r="RD745" s="190"/>
      <c r="RE745" s="190"/>
      <c r="RF745" s="190"/>
      <c r="RG745" s="190"/>
      <c r="RH745" s="190"/>
      <c r="RI745" s="190"/>
      <c r="RJ745" s="190"/>
      <c r="RK745" s="190"/>
      <c r="RL745" s="190"/>
      <c r="RM745" s="190"/>
      <c r="RN745" s="190"/>
      <c r="RO745" s="190"/>
      <c r="RP745" s="190"/>
      <c r="RQ745" s="190"/>
      <c r="RR745" s="190"/>
      <c r="RS745" s="190"/>
      <c r="RT745" s="190"/>
      <c r="RU745" s="190"/>
      <c r="RV745" s="190"/>
      <c r="RW745" s="190"/>
      <c r="RX745" s="190"/>
      <c r="RY745" s="190"/>
      <c r="RZ745" s="190"/>
      <c r="SA745" s="190"/>
      <c r="SB745" s="190"/>
      <c r="SC745" s="190"/>
      <c r="SD745" s="190"/>
      <c r="SE745" s="190"/>
      <c r="SF745" s="190"/>
      <c r="SG745" s="190"/>
      <c r="SH745" s="190"/>
      <c r="SI745" s="190"/>
      <c r="SJ745" s="190"/>
      <c r="SK745" s="190"/>
      <c r="SL745" s="190"/>
      <c r="SM745" s="190"/>
      <c r="SN745" s="190"/>
      <c r="SO745" s="190"/>
      <c r="SP745" s="190"/>
      <c r="SQ745" s="190"/>
      <c r="SR745" s="190"/>
      <c r="SS745" s="190"/>
      <c r="ST745" s="190"/>
      <c r="SU745" s="190"/>
      <c r="SV745" s="190"/>
      <c r="SW745" s="190"/>
      <c r="SX745" s="190"/>
      <c r="SY745" s="190"/>
      <c r="SZ745" s="190"/>
      <c r="TA745" s="190"/>
      <c r="TB745" s="190"/>
      <c r="TC745" s="190"/>
      <c r="TD745" s="190"/>
      <c r="TE745" s="190"/>
      <c r="TF745" s="190"/>
      <c r="TG745" s="190"/>
      <c r="TH745" s="190"/>
      <c r="TI745" s="190"/>
      <c r="TJ745" s="190"/>
      <c r="TK745" s="190"/>
      <c r="TL745" s="190"/>
      <c r="TM745" s="190"/>
      <c r="TN745" s="190"/>
      <c r="TO745" s="190"/>
      <c r="TP745" s="190"/>
      <c r="TQ745" s="190"/>
      <c r="TR745" s="190"/>
      <c r="TS745" s="190"/>
      <c r="TT745" s="190"/>
      <c r="TU745" s="190"/>
      <c r="TV745" s="190"/>
      <c r="TW745" s="190"/>
      <c r="TX745" s="190"/>
      <c r="TY745" s="190"/>
      <c r="TZ745" s="190"/>
      <c r="UA745" s="190"/>
      <c r="UB745" s="190"/>
      <c r="UC745" s="190"/>
      <c r="UD745" s="190"/>
      <c r="UE745" s="190"/>
      <c r="UF745" s="190"/>
      <c r="UG745" s="190"/>
      <c r="UH745" s="190"/>
      <c r="UI745" s="190"/>
      <c r="UJ745" s="190"/>
      <c r="UK745" s="190"/>
      <c r="UL745" s="190"/>
      <c r="UM745" s="190"/>
      <c r="UN745" s="190"/>
      <c r="UO745" s="190"/>
      <c r="UP745" s="190"/>
      <c r="UQ745" s="190"/>
      <c r="UR745" s="190"/>
      <c r="US745" s="190"/>
      <c r="UT745" s="190"/>
      <c r="UU745" s="190"/>
      <c r="UV745" s="190"/>
      <c r="UW745" s="190"/>
      <c r="UX745" s="190"/>
      <c r="UY745" s="190"/>
      <c r="UZ745" s="190"/>
      <c r="VA745" s="190"/>
      <c r="VB745" s="190"/>
      <c r="VC745" s="190"/>
      <c r="VD745" s="190"/>
      <c r="VE745" s="190"/>
      <c r="VF745" s="190"/>
      <c r="VG745" s="190"/>
      <c r="VH745" s="190"/>
      <c r="VI745" s="190"/>
      <c r="VJ745" s="190"/>
      <c r="VK745" s="190"/>
      <c r="VL745" s="190"/>
      <c r="VM745" s="190"/>
      <c r="VN745" s="190"/>
      <c r="VO745" s="190"/>
      <c r="VP745" s="190"/>
      <c r="VQ745" s="190"/>
      <c r="VR745" s="190"/>
      <c r="VS745" s="190"/>
      <c r="VT745" s="190"/>
      <c r="VU745" s="190"/>
      <c r="VV745" s="190"/>
      <c r="VW745" s="190"/>
      <c r="VX745" s="190"/>
      <c r="VY745" s="190"/>
      <c r="VZ745" s="190"/>
      <c r="WA745" s="190"/>
      <c r="WB745" s="190"/>
      <c r="WC745" s="190"/>
      <c r="WD745" s="190"/>
      <c r="WE745" s="190"/>
      <c r="WF745" s="190"/>
      <c r="WG745" s="190"/>
      <c r="WH745" s="190"/>
      <c r="WI745" s="190"/>
      <c r="WJ745" s="190"/>
      <c r="WK745" s="190"/>
      <c r="WL745" s="190"/>
      <c r="WM745" s="190"/>
      <c r="WN745" s="190"/>
      <c r="WO745" s="190"/>
      <c r="WP745" s="190"/>
      <c r="WQ745" s="190"/>
      <c r="WR745" s="190"/>
      <c r="WS745" s="190"/>
      <c r="WT745" s="190"/>
      <c r="WU745" s="190"/>
      <c r="WV745" s="190"/>
      <c r="WW745" s="190"/>
      <c r="WX745" s="190"/>
      <c r="WY745" s="190"/>
      <c r="WZ745" s="190"/>
      <c r="XA745" s="190"/>
      <c r="XB745" s="190"/>
      <c r="XC745" s="190"/>
      <c r="XD745" s="190"/>
      <c r="XE745" s="190"/>
      <c r="XF745" s="190"/>
      <c r="XG745" s="190"/>
      <c r="XH745" s="190"/>
      <c r="XI745" s="190"/>
      <c r="XJ745" s="190"/>
      <c r="XK745" s="190"/>
      <c r="XL745" s="190"/>
      <c r="XM745" s="190"/>
      <c r="XN745" s="190"/>
      <c r="XO745" s="190"/>
      <c r="XP745" s="190"/>
      <c r="XQ745" s="190"/>
      <c r="XR745" s="190"/>
      <c r="XS745" s="190"/>
      <c r="XT745" s="190"/>
      <c r="XU745" s="190"/>
      <c r="XV745" s="190"/>
      <c r="XW745" s="190"/>
      <c r="XX745" s="190"/>
      <c r="XY745" s="190"/>
      <c r="XZ745" s="190"/>
      <c r="YA745" s="190"/>
      <c r="YB745" s="190"/>
      <c r="YC745" s="190"/>
      <c r="YD745" s="190"/>
      <c r="YE745" s="190"/>
      <c r="YF745" s="190"/>
      <c r="YG745" s="190"/>
      <c r="YH745" s="190"/>
      <c r="YI745" s="190"/>
      <c r="YJ745" s="190"/>
      <c r="YK745" s="190"/>
      <c r="YL745" s="190"/>
      <c r="YM745" s="190"/>
      <c r="YN745" s="190"/>
      <c r="YO745" s="190"/>
      <c r="YP745" s="190"/>
      <c r="YQ745" s="190"/>
      <c r="YR745" s="190"/>
      <c r="YS745" s="190"/>
      <c r="YT745" s="190"/>
      <c r="YU745" s="190"/>
      <c r="YV745" s="190"/>
      <c r="YW745" s="190"/>
      <c r="YX745" s="190"/>
      <c r="YY745" s="190"/>
      <c r="YZ745" s="190"/>
      <c r="ZA745" s="190"/>
      <c r="ZB745" s="190"/>
      <c r="ZC745" s="190"/>
      <c r="ZD745" s="190"/>
      <c r="ZE745" s="190"/>
      <c r="ZF745" s="190"/>
      <c r="ZG745" s="190"/>
      <c r="ZH745" s="190"/>
      <c r="ZI745" s="190"/>
      <c r="ZJ745" s="190"/>
      <c r="ZK745" s="190"/>
      <c r="ZL745" s="190"/>
      <c r="ZM745" s="190"/>
      <c r="ZN745" s="190"/>
      <c r="ZO745" s="190"/>
      <c r="ZP745" s="190"/>
      <c r="ZQ745" s="190"/>
      <c r="ZR745" s="190"/>
      <c r="ZS745" s="190"/>
      <c r="ZT745" s="190"/>
      <c r="ZU745" s="190"/>
      <c r="ZV745" s="190"/>
      <c r="ZW745" s="190"/>
      <c r="ZX745" s="190"/>
      <c r="ZY745" s="190"/>
      <c r="ZZ745" s="190"/>
      <c r="AAA745" s="190"/>
      <c r="AAB745" s="190"/>
      <c r="AAC745" s="190"/>
      <c r="AAD745" s="190"/>
      <c r="AAE745" s="190"/>
      <c r="AAF745" s="190"/>
      <c r="AAG745" s="190"/>
      <c r="AAH745" s="190"/>
      <c r="AAI745" s="190"/>
      <c r="AAJ745" s="190"/>
      <c r="AAK745" s="190"/>
      <c r="AAL745" s="190"/>
      <c r="AAM745" s="190"/>
      <c r="AAN745" s="190"/>
      <c r="AAO745" s="190"/>
      <c r="AAP745" s="190"/>
      <c r="AAQ745" s="190"/>
      <c r="AAR745" s="190"/>
      <c r="AAS745" s="190"/>
      <c r="AAT745" s="190"/>
      <c r="AAU745" s="190"/>
      <c r="AAV745" s="190"/>
      <c r="AAW745" s="190"/>
      <c r="AAX745" s="190"/>
      <c r="AAY745" s="190"/>
      <c r="AAZ745" s="190"/>
      <c r="ABA745" s="190"/>
      <c r="ABB745" s="190"/>
      <c r="ABC745" s="190"/>
      <c r="ABD745" s="190"/>
      <c r="ABE745" s="190"/>
      <c r="ABF745" s="190"/>
      <c r="ABG745" s="190"/>
      <c r="ABH745" s="190"/>
      <c r="ABI745" s="190"/>
      <c r="ABJ745" s="190"/>
      <c r="ABK745" s="190"/>
      <c r="ABL745" s="190"/>
      <c r="ABM745" s="190"/>
      <c r="ABN745" s="190"/>
      <c r="ABO745" s="190"/>
      <c r="ABP745" s="190"/>
      <c r="ABQ745" s="190"/>
      <c r="ABR745" s="190"/>
      <c r="ABS745" s="190"/>
      <c r="ABT745" s="190"/>
      <c r="ABU745" s="190"/>
      <c r="ABV745" s="190"/>
      <c r="ABW745" s="190"/>
      <c r="ABX745" s="190"/>
      <c r="ABY745" s="190"/>
      <c r="ABZ745" s="190"/>
      <c r="ACA745" s="190"/>
      <c r="ACB745" s="190"/>
      <c r="ACC745" s="190"/>
      <c r="ACD745" s="190"/>
      <c r="ACE745" s="190"/>
      <c r="ACF745" s="190"/>
      <c r="ACG745" s="190"/>
      <c r="ACH745" s="190"/>
      <c r="ACI745" s="190"/>
      <c r="ACJ745" s="190"/>
      <c r="ACK745" s="190"/>
      <c r="ACL745" s="190"/>
      <c r="ACM745" s="190"/>
      <c r="ACN745" s="190"/>
      <c r="ACO745" s="190"/>
      <c r="ACP745" s="190"/>
      <c r="ACQ745" s="190"/>
      <c r="ACR745" s="190"/>
      <c r="ACS745" s="190"/>
      <c r="ACT745" s="190"/>
      <c r="ACU745" s="190"/>
      <c r="ACV745" s="190"/>
      <c r="ACW745" s="190"/>
      <c r="ACX745" s="190"/>
      <c r="ACY745" s="190"/>
      <c r="ACZ745" s="190"/>
      <c r="ADA745" s="190"/>
      <c r="ADB745" s="190"/>
      <c r="ADC745" s="190"/>
      <c r="ADD745" s="190"/>
      <c r="ADE745" s="190"/>
      <c r="ADF745" s="190"/>
      <c r="ADG745" s="190"/>
      <c r="ADH745" s="190"/>
      <c r="ADI745" s="190"/>
      <c r="ADJ745" s="190"/>
      <c r="ADK745" s="190"/>
      <c r="ADL745" s="190"/>
      <c r="ADM745" s="190"/>
      <c r="ADN745" s="190"/>
      <c r="ADO745" s="190"/>
      <c r="ADP745" s="190"/>
      <c r="ADQ745" s="190"/>
      <c r="ADR745" s="190"/>
      <c r="ADS745" s="190"/>
      <c r="ADT745" s="190"/>
      <c r="ADU745" s="190"/>
      <c r="ADV745" s="190"/>
      <c r="ADW745" s="190"/>
      <c r="ADX745" s="190"/>
      <c r="ADY745" s="190"/>
      <c r="ADZ745" s="190"/>
      <c r="AEA745" s="190"/>
      <c r="AEB745" s="190"/>
      <c r="AEC745" s="190"/>
      <c r="AED745" s="190"/>
      <c r="AEE745" s="190"/>
      <c r="AEF745" s="190"/>
      <c r="AEG745" s="190"/>
      <c r="AEH745" s="190"/>
      <c r="AEI745" s="190"/>
      <c r="AEJ745" s="190"/>
      <c r="AEK745" s="190"/>
      <c r="AEL745" s="190"/>
      <c r="AEM745" s="190"/>
      <c r="AEN745" s="190"/>
      <c r="AEO745" s="190"/>
      <c r="AEP745" s="190"/>
      <c r="AEQ745" s="190"/>
      <c r="AER745" s="190"/>
      <c r="AES745" s="190"/>
      <c r="AET745" s="190"/>
      <c r="AEU745" s="190"/>
      <c r="AEV745" s="190"/>
      <c r="AEW745" s="190"/>
      <c r="AEX745" s="190"/>
      <c r="AEY745" s="190"/>
      <c r="AEZ745" s="190"/>
      <c r="AFA745" s="190"/>
      <c r="AFB745" s="190"/>
      <c r="AFC745" s="190"/>
      <c r="AFD745" s="190"/>
      <c r="AFE745" s="190"/>
      <c r="AFF745" s="190"/>
      <c r="AFG745" s="190"/>
      <c r="AFH745" s="190"/>
      <c r="AFI745" s="190"/>
      <c r="AFJ745" s="190"/>
      <c r="AFK745" s="190"/>
      <c r="AFL745" s="190"/>
      <c r="AFM745" s="190"/>
      <c r="AFN745" s="190"/>
      <c r="AFO745" s="190"/>
      <c r="AFP745" s="190"/>
      <c r="AFQ745" s="190"/>
      <c r="AFR745" s="190"/>
      <c r="AFS745" s="190"/>
      <c r="AFT745" s="190"/>
      <c r="AFU745" s="190"/>
      <c r="AFV745" s="190"/>
      <c r="AFW745" s="190"/>
      <c r="AFX745" s="190"/>
      <c r="AFY745" s="190"/>
      <c r="AFZ745" s="190"/>
      <c r="AGA745" s="190"/>
      <c r="AGB745" s="190"/>
      <c r="AGC745" s="190"/>
      <c r="AGD745" s="190"/>
      <c r="AGE745" s="190"/>
      <c r="AGF745" s="190"/>
      <c r="AGG745" s="190"/>
      <c r="AGH745" s="190"/>
      <c r="AGI745" s="190"/>
      <c r="AGJ745" s="190"/>
      <c r="AGK745" s="190"/>
      <c r="AGL745" s="190"/>
      <c r="AGM745" s="190"/>
      <c r="AGN745" s="190"/>
      <c r="AGO745" s="190"/>
      <c r="AGP745" s="190"/>
      <c r="AGQ745" s="190"/>
      <c r="AGR745" s="190"/>
      <c r="AGS745" s="190"/>
      <c r="AGT745" s="190"/>
      <c r="AGU745" s="190"/>
      <c r="AGV745" s="190"/>
      <c r="AGW745" s="190"/>
      <c r="AGX745" s="190"/>
      <c r="AGY745" s="190"/>
      <c r="AGZ745" s="190"/>
      <c r="AHA745" s="190"/>
      <c r="AHB745" s="190"/>
      <c r="AHC745" s="190"/>
      <c r="AHD745" s="190"/>
      <c r="AHE745" s="190"/>
      <c r="AHF745" s="190"/>
      <c r="AHG745" s="190"/>
      <c r="AHH745" s="190"/>
      <c r="AHI745" s="190"/>
      <c r="AHJ745" s="190"/>
      <c r="AHK745" s="190"/>
      <c r="AHL745" s="190"/>
      <c r="AHM745" s="190"/>
      <c r="AHN745" s="190"/>
      <c r="AHO745" s="190"/>
      <c r="AHP745" s="190"/>
      <c r="AHQ745" s="190"/>
      <c r="AHR745" s="190"/>
      <c r="AHS745" s="190"/>
      <c r="AHT745" s="190"/>
      <c r="AHU745" s="190"/>
      <c r="AHV745" s="190"/>
      <c r="AHW745" s="190"/>
      <c r="AHX745" s="190"/>
      <c r="AHY745" s="190"/>
      <c r="AHZ745" s="190"/>
      <c r="AIA745" s="190"/>
      <c r="AIB745" s="190"/>
      <c r="AIC745" s="190"/>
      <c r="AID745" s="190"/>
      <c r="AIE745" s="190"/>
      <c r="AIF745" s="190"/>
      <c r="AIG745" s="190"/>
      <c r="AIH745" s="190"/>
      <c r="AII745" s="190"/>
      <c r="AIJ745" s="190"/>
      <c r="AIK745" s="190"/>
      <c r="AIL745" s="190"/>
      <c r="AIM745" s="190"/>
      <c r="AIN745" s="190"/>
      <c r="AIO745" s="190"/>
      <c r="AIP745" s="190"/>
      <c r="AIQ745" s="190"/>
      <c r="AIR745" s="190"/>
      <c r="AIS745" s="190"/>
      <c r="AIT745" s="190"/>
      <c r="AIU745" s="190"/>
      <c r="AIV745" s="190"/>
      <c r="AIW745" s="190"/>
      <c r="AIX745" s="190"/>
      <c r="AIY745" s="190"/>
      <c r="AIZ745" s="190"/>
      <c r="AJA745" s="190"/>
      <c r="AJB745" s="190"/>
      <c r="AJC745" s="190"/>
      <c r="AJD745" s="190"/>
      <c r="AJE745" s="190"/>
      <c r="AJF745" s="190"/>
      <c r="AJG745" s="190"/>
      <c r="AJH745" s="190"/>
      <c r="AJI745" s="190"/>
      <c r="AJJ745" s="190"/>
      <c r="AJK745" s="190"/>
      <c r="AJL745" s="190"/>
      <c r="AJM745" s="190"/>
      <c r="AJN745" s="190"/>
      <c r="AJO745" s="190"/>
      <c r="AJP745" s="190"/>
      <c r="AJQ745" s="190"/>
      <c r="AJR745" s="190"/>
      <c r="AJS745" s="190"/>
      <c r="AJT745" s="190"/>
      <c r="AJU745" s="190"/>
      <c r="AJV745" s="190"/>
      <c r="AJW745" s="190"/>
      <c r="AJX745" s="190"/>
      <c r="AJY745" s="190"/>
      <c r="AJZ745" s="190"/>
      <c r="AKA745" s="190"/>
      <c r="AKB745" s="190"/>
      <c r="AKC745" s="190"/>
      <c r="AKD745" s="190"/>
      <c r="AKE745" s="190"/>
      <c r="AKF745" s="190"/>
      <c r="AKG745" s="190"/>
      <c r="AKH745" s="190"/>
      <c r="AKI745" s="190"/>
      <c r="AKJ745" s="190"/>
      <c r="AKK745" s="190"/>
      <c r="AKL745" s="190"/>
      <c r="AKM745" s="190"/>
      <c r="AKN745" s="190"/>
      <c r="AKO745" s="190"/>
      <c r="AKP745" s="190"/>
      <c r="AKQ745" s="190"/>
      <c r="AKR745" s="190"/>
      <c r="AKS745" s="190"/>
      <c r="AKT745" s="190"/>
      <c r="AKU745" s="190"/>
      <c r="AKV745" s="190"/>
      <c r="AKW745" s="190"/>
      <c r="AKX745" s="190"/>
      <c r="AKY745" s="190"/>
      <c r="AKZ745" s="190"/>
      <c r="ALA745" s="190"/>
      <c r="ALB745" s="190"/>
      <c r="ALC745" s="190"/>
      <c r="ALD745" s="190"/>
      <c r="ALE745" s="190"/>
      <c r="ALF745" s="190"/>
      <c r="ALG745" s="190"/>
      <c r="ALH745" s="190"/>
      <c r="ALI745" s="190"/>
      <c r="ALJ745" s="190"/>
      <c r="ALK745" s="190"/>
      <c r="ALL745" s="190"/>
      <c r="ALM745" s="190"/>
      <c r="ALN745" s="190"/>
      <c r="ALO745" s="190"/>
      <c r="ALP745" s="190"/>
      <c r="ALQ745" s="190"/>
      <c r="ALR745" s="190"/>
      <c r="ALS745" s="190"/>
      <c r="ALT745" s="190"/>
      <c r="ALU745" s="190"/>
      <c r="ALV745" s="190"/>
      <c r="ALW745" s="190"/>
      <c r="ALX745" s="190"/>
      <c r="ALY745" s="190"/>
      <c r="ALZ745" s="190"/>
      <c r="AMA745" s="190"/>
      <c r="AMB745" s="190"/>
      <c r="AMC745" s="190"/>
      <c r="AMD745" s="190"/>
      <c r="AME745" s="190"/>
      <c r="AMF745" s="190"/>
      <c r="AMG745" s="190"/>
      <c r="AMH745" s="190"/>
      <c r="AMI745" s="190"/>
      <c r="AMJ745" s="190"/>
      <c r="AMK745" s="190"/>
      <c r="AML745" s="191"/>
    </row>
    <row r="746" spans="1:1026" customFormat="1" x14ac:dyDescent="0.25">
      <c r="A746" s="258" t="s">
        <v>27650</v>
      </c>
      <c r="B746" s="257">
        <v>746</v>
      </c>
      <c r="C746" s="481" t="s">
        <v>27651</v>
      </c>
      <c r="D746" s="308" t="s">
        <v>27652</v>
      </c>
      <c r="E746" s="273"/>
      <c r="F746" s="278">
        <v>4</v>
      </c>
      <c r="G746" s="280"/>
      <c r="H746" s="280"/>
      <c r="I746" s="489" t="s">
        <v>750</v>
      </c>
      <c r="J746" s="278"/>
      <c r="K746" s="278"/>
      <c r="L746" s="278"/>
      <c r="M746" s="278"/>
      <c r="N746" s="278"/>
      <c r="O746" s="278"/>
      <c r="P746" s="278"/>
      <c r="Q746" s="278"/>
      <c r="R746" s="278"/>
      <c r="S746" s="278"/>
      <c r="T746" s="278"/>
      <c r="U746" s="278"/>
      <c r="V746" s="278"/>
      <c r="W746" s="283">
        <f t="shared" si="323"/>
        <v>100</v>
      </c>
      <c r="X746" s="283">
        <f t="shared" si="324"/>
        <v>100</v>
      </c>
      <c r="Y746" s="283">
        <f t="shared" si="331"/>
        <v>100</v>
      </c>
      <c r="Z746" s="283">
        <f t="shared" si="325"/>
        <v>100</v>
      </c>
      <c r="AA746" s="283">
        <f t="shared" si="326"/>
        <v>100</v>
      </c>
      <c r="AB746" s="287">
        <f t="shared" si="333"/>
        <v>100</v>
      </c>
      <c r="AC746" s="287">
        <f t="shared" si="334"/>
        <v>100</v>
      </c>
      <c r="AD746" s="287">
        <f t="shared" si="329"/>
        <v>100</v>
      </c>
      <c r="AE746" s="284">
        <f t="shared" si="332"/>
        <v>100</v>
      </c>
      <c r="AF746" s="284">
        <f t="shared" si="321"/>
        <v>100</v>
      </c>
      <c r="AG746" s="268">
        <f t="shared" si="330"/>
        <v>100</v>
      </c>
      <c r="AH746" s="268">
        <f t="shared" si="319"/>
        <v>100</v>
      </c>
      <c r="AI746" s="268">
        <f t="shared" si="317"/>
        <v>100</v>
      </c>
      <c r="AJ746" s="268">
        <f t="shared" si="320"/>
        <v>100</v>
      </c>
      <c r="AK746" s="490" t="s">
        <v>750</v>
      </c>
      <c r="AL746" s="277"/>
      <c r="AM746" s="277"/>
      <c r="AN746" s="490"/>
      <c r="AO746" s="277"/>
      <c r="AP746" s="277"/>
      <c r="AQ746" s="277"/>
      <c r="AR746" s="356" t="s">
        <v>756</v>
      </c>
      <c r="AS746" s="356"/>
      <c r="AT746" s="277"/>
      <c r="AU746" s="277"/>
      <c r="AV746" s="188"/>
      <c r="AW746" s="190"/>
      <c r="AX746" s="190"/>
      <c r="AY746" s="190"/>
      <c r="AZ746" s="190"/>
      <c r="BA746" s="190"/>
      <c r="BB746" s="190"/>
      <c r="BC746" s="190"/>
      <c r="BD746" s="190"/>
      <c r="BE746" s="190"/>
      <c r="BF746" s="190"/>
      <c r="BG746" s="190"/>
      <c r="BH746" s="190"/>
      <c r="BI746" s="190"/>
      <c r="BJ746" s="190"/>
      <c r="BK746" s="190"/>
      <c r="BL746" s="190"/>
      <c r="BM746" s="190"/>
      <c r="BN746" s="190"/>
      <c r="BO746" s="190"/>
      <c r="BP746" s="190"/>
      <c r="BQ746" s="190"/>
      <c r="BR746" s="190"/>
      <c r="BS746" s="190"/>
      <c r="BT746" s="190"/>
      <c r="BU746" s="190"/>
      <c r="BV746" s="190"/>
      <c r="BW746" s="190"/>
      <c r="BX746" s="190"/>
      <c r="BY746" s="190"/>
      <c r="BZ746" s="190"/>
      <c r="CA746" s="190"/>
      <c r="CB746" s="190"/>
      <c r="CC746" s="190"/>
      <c r="CD746" s="190"/>
      <c r="CE746" s="190"/>
      <c r="CF746" s="190"/>
      <c r="CG746" s="190"/>
      <c r="CH746" s="190"/>
      <c r="CI746" s="190"/>
      <c r="CJ746" s="190"/>
      <c r="CK746" s="190"/>
      <c r="CL746" s="190"/>
      <c r="CM746" s="190"/>
      <c r="CN746" s="190"/>
      <c r="CO746" s="190"/>
      <c r="CP746" s="190"/>
      <c r="CQ746" s="190"/>
      <c r="CR746" s="190"/>
      <c r="CS746" s="190"/>
      <c r="CT746" s="190"/>
      <c r="CU746" s="190"/>
      <c r="CV746" s="190"/>
      <c r="CW746" s="190"/>
      <c r="CX746" s="190"/>
      <c r="CY746" s="190"/>
      <c r="CZ746" s="190"/>
      <c r="DA746" s="190"/>
      <c r="DB746" s="190"/>
      <c r="DC746" s="190"/>
      <c r="DD746" s="190"/>
      <c r="DE746" s="190"/>
      <c r="DF746" s="190"/>
      <c r="DG746" s="190"/>
      <c r="DH746" s="190"/>
      <c r="DI746" s="190"/>
      <c r="DJ746" s="190"/>
      <c r="DK746" s="190"/>
      <c r="DL746" s="190"/>
      <c r="DM746" s="190"/>
      <c r="DN746" s="190"/>
      <c r="DO746" s="190"/>
      <c r="DP746" s="190"/>
      <c r="DQ746" s="190"/>
      <c r="DR746" s="190"/>
      <c r="DS746" s="190"/>
      <c r="DT746" s="190"/>
      <c r="DU746" s="190"/>
      <c r="DV746" s="190"/>
      <c r="DW746" s="190"/>
      <c r="DX746" s="190"/>
      <c r="DY746" s="190"/>
      <c r="DZ746" s="190"/>
      <c r="EA746" s="190"/>
      <c r="EB746" s="190"/>
      <c r="EC746" s="190"/>
      <c r="ED746" s="190"/>
      <c r="EE746" s="190"/>
      <c r="EF746" s="190"/>
      <c r="EG746" s="190"/>
      <c r="EH746" s="190"/>
      <c r="EI746" s="190"/>
      <c r="EJ746" s="190"/>
      <c r="EK746" s="190"/>
      <c r="EL746" s="190"/>
      <c r="EM746" s="190"/>
      <c r="EN746" s="190"/>
      <c r="EO746" s="190"/>
      <c r="EP746" s="190"/>
      <c r="EQ746" s="190"/>
      <c r="ER746" s="190"/>
      <c r="ES746" s="190"/>
      <c r="ET746" s="190"/>
      <c r="EU746" s="190"/>
      <c r="EV746" s="190"/>
      <c r="EW746" s="190"/>
      <c r="EX746" s="190"/>
      <c r="EY746" s="190"/>
      <c r="EZ746" s="190"/>
      <c r="FA746" s="190"/>
      <c r="FB746" s="190"/>
      <c r="FC746" s="190"/>
      <c r="FD746" s="190"/>
      <c r="FE746" s="190"/>
      <c r="FF746" s="190"/>
      <c r="FG746" s="190"/>
      <c r="FH746" s="190"/>
      <c r="FI746" s="190"/>
      <c r="FJ746" s="190"/>
      <c r="FK746" s="190"/>
      <c r="FL746" s="190"/>
      <c r="FM746" s="190"/>
      <c r="FN746" s="190"/>
      <c r="FO746" s="190"/>
      <c r="FP746" s="190"/>
      <c r="FQ746" s="190"/>
      <c r="FR746" s="190"/>
      <c r="FS746" s="190"/>
      <c r="FT746" s="190"/>
      <c r="FU746" s="190"/>
      <c r="FV746" s="190"/>
      <c r="FW746" s="190"/>
      <c r="FX746" s="190"/>
      <c r="FY746" s="190"/>
      <c r="FZ746" s="190"/>
      <c r="GA746" s="190"/>
      <c r="GB746" s="190"/>
      <c r="GC746" s="190"/>
      <c r="GD746" s="190"/>
      <c r="GE746" s="190"/>
      <c r="GF746" s="190"/>
      <c r="GG746" s="190"/>
      <c r="GH746" s="190"/>
      <c r="GI746" s="190"/>
      <c r="GJ746" s="190"/>
      <c r="GK746" s="190"/>
      <c r="GL746" s="190"/>
      <c r="GM746" s="190"/>
      <c r="GN746" s="190"/>
      <c r="GO746" s="190"/>
      <c r="GP746" s="190"/>
      <c r="GQ746" s="190"/>
      <c r="GR746" s="190"/>
      <c r="GS746" s="190"/>
      <c r="GT746" s="190"/>
      <c r="GU746" s="190"/>
      <c r="GV746" s="190"/>
      <c r="GW746" s="190"/>
      <c r="GX746" s="190"/>
      <c r="GY746" s="190"/>
      <c r="GZ746" s="190"/>
      <c r="HA746" s="190"/>
      <c r="HB746" s="190"/>
      <c r="HC746" s="190"/>
      <c r="HD746" s="190"/>
      <c r="HE746" s="190"/>
      <c r="HF746" s="190"/>
      <c r="HG746" s="190"/>
      <c r="HH746" s="190"/>
      <c r="HI746" s="190"/>
      <c r="HJ746" s="190"/>
      <c r="HK746" s="190"/>
      <c r="HL746" s="190"/>
      <c r="HM746" s="190"/>
      <c r="HN746" s="190"/>
      <c r="HO746" s="190"/>
      <c r="HP746" s="190"/>
      <c r="HQ746" s="190"/>
      <c r="HR746" s="190"/>
      <c r="HS746" s="190"/>
      <c r="HT746" s="190"/>
      <c r="HU746" s="190"/>
      <c r="HV746" s="190"/>
      <c r="HW746" s="190"/>
      <c r="HX746" s="190"/>
      <c r="HY746" s="190"/>
      <c r="HZ746" s="190"/>
      <c r="IA746" s="190"/>
      <c r="IB746" s="190"/>
      <c r="IC746" s="190"/>
      <c r="ID746" s="190"/>
      <c r="IE746" s="190"/>
      <c r="IF746" s="190"/>
      <c r="IG746" s="190"/>
      <c r="IH746" s="190"/>
      <c r="II746" s="190"/>
      <c r="IJ746" s="190"/>
      <c r="IK746" s="190"/>
      <c r="IL746" s="190"/>
      <c r="IM746" s="190"/>
      <c r="IN746" s="190"/>
      <c r="IO746" s="190"/>
      <c r="IP746" s="190"/>
      <c r="IQ746" s="190"/>
      <c r="IR746" s="190"/>
      <c r="IS746" s="190"/>
      <c r="IT746" s="190"/>
      <c r="IU746" s="190"/>
      <c r="IV746" s="190"/>
      <c r="IW746" s="190"/>
      <c r="IX746" s="190"/>
      <c r="IY746" s="190"/>
      <c r="IZ746" s="190"/>
      <c r="JA746" s="190"/>
      <c r="JB746" s="190"/>
      <c r="JC746" s="190"/>
      <c r="JD746" s="190"/>
      <c r="JE746" s="190"/>
      <c r="JF746" s="190"/>
      <c r="JG746" s="190"/>
      <c r="JH746" s="190"/>
      <c r="JI746" s="190"/>
      <c r="JJ746" s="190"/>
      <c r="JK746" s="190"/>
      <c r="JL746" s="190"/>
      <c r="JM746" s="190"/>
      <c r="JN746" s="190"/>
      <c r="JO746" s="190"/>
      <c r="JP746" s="190"/>
      <c r="JQ746" s="190"/>
      <c r="JR746" s="190"/>
      <c r="JS746" s="190"/>
      <c r="JT746" s="190"/>
      <c r="JU746" s="190"/>
      <c r="JV746" s="190"/>
      <c r="JW746" s="190"/>
      <c r="JX746" s="190"/>
      <c r="JY746" s="190"/>
      <c r="JZ746" s="190"/>
      <c r="KA746" s="190"/>
      <c r="KB746" s="190"/>
      <c r="KC746" s="190"/>
      <c r="KD746" s="190"/>
      <c r="KE746" s="190"/>
      <c r="KF746" s="190"/>
      <c r="KG746" s="190"/>
      <c r="KH746" s="190"/>
      <c r="KI746" s="190"/>
      <c r="KJ746" s="190"/>
      <c r="KK746" s="190"/>
      <c r="KL746" s="190"/>
      <c r="KM746" s="190"/>
      <c r="KN746" s="190"/>
      <c r="KO746" s="190"/>
      <c r="KP746" s="190"/>
      <c r="KQ746" s="190"/>
      <c r="KR746" s="190"/>
      <c r="KS746" s="190"/>
      <c r="KT746" s="190"/>
      <c r="KU746" s="190"/>
      <c r="KV746" s="190"/>
      <c r="KW746" s="190"/>
      <c r="KX746" s="190"/>
      <c r="KY746" s="190"/>
      <c r="KZ746" s="190"/>
      <c r="LA746" s="190"/>
      <c r="LB746" s="190"/>
      <c r="LC746" s="190"/>
      <c r="LD746" s="190"/>
      <c r="LE746" s="190"/>
      <c r="LF746" s="190"/>
      <c r="LG746" s="190"/>
      <c r="LH746" s="190"/>
      <c r="LI746" s="190"/>
      <c r="LJ746" s="190"/>
      <c r="LK746" s="190"/>
      <c r="LL746" s="190"/>
      <c r="LM746" s="190"/>
      <c r="LN746" s="190"/>
      <c r="LO746" s="190"/>
      <c r="LP746" s="190"/>
      <c r="LQ746" s="190"/>
      <c r="LR746" s="190"/>
      <c r="LS746" s="190"/>
      <c r="LT746" s="190"/>
      <c r="LU746" s="190"/>
      <c r="LV746" s="190"/>
      <c r="LW746" s="190"/>
      <c r="LX746" s="190"/>
      <c r="LY746" s="190"/>
      <c r="LZ746" s="190"/>
      <c r="MA746" s="190"/>
      <c r="MB746" s="190"/>
      <c r="MC746" s="190"/>
      <c r="MD746" s="190"/>
      <c r="ME746" s="190"/>
      <c r="MF746" s="190"/>
      <c r="MG746" s="190"/>
      <c r="MH746" s="190"/>
      <c r="MI746" s="190"/>
      <c r="MJ746" s="190"/>
      <c r="MK746" s="190"/>
      <c r="ML746" s="190"/>
      <c r="MM746" s="190"/>
      <c r="MN746" s="190"/>
      <c r="MO746" s="190"/>
      <c r="MP746" s="190"/>
      <c r="MQ746" s="190"/>
      <c r="MR746" s="190"/>
      <c r="MS746" s="190"/>
      <c r="MT746" s="190"/>
      <c r="MU746" s="190"/>
      <c r="MV746" s="190"/>
      <c r="MW746" s="190"/>
      <c r="MX746" s="190"/>
      <c r="MY746" s="190"/>
      <c r="MZ746" s="190"/>
      <c r="NA746" s="190"/>
      <c r="NB746" s="190"/>
      <c r="NC746" s="190"/>
      <c r="ND746" s="190"/>
      <c r="NE746" s="190"/>
      <c r="NF746" s="190"/>
      <c r="NG746" s="190"/>
      <c r="NH746" s="190"/>
      <c r="NI746" s="190"/>
      <c r="NJ746" s="190"/>
      <c r="NK746" s="190"/>
      <c r="NL746" s="190"/>
      <c r="NM746" s="190"/>
      <c r="NN746" s="190"/>
      <c r="NO746" s="190"/>
      <c r="NP746" s="190"/>
      <c r="NQ746" s="190"/>
      <c r="NR746" s="190"/>
      <c r="NS746" s="190"/>
      <c r="NT746" s="190"/>
      <c r="NU746" s="190"/>
      <c r="NV746" s="190"/>
      <c r="NW746" s="190"/>
      <c r="NX746" s="190"/>
      <c r="NY746" s="190"/>
      <c r="NZ746" s="190"/>
      <c r="OA746" s="190"/>
      <c r="OB746" s="190"/>
      <c r="OC746" s="190"/>
      <c r="OD746" s="190"/>
      <c r="OE746" s="190"/>
      <c r="OF746" s="190"/>
      <c r="OG746" s="190"/>
      <c r="OH746" s="190"/>
      <c r="OI746" s="190"/>
      <c r="OJ746" s="190"/>
      <c r="OK746" s="190"/>
      <c r="OL746" s="190"/>
      <c r="OM746" s="190"/>
      <c r="ON746" s="190"/>
      <c r="OO746" s="190"/>
      <c r="OP746" s="190"/>
      <c r="OQ746" s="190"/>
      <c r="OR746" s="190"/>
      <c r="OS746" s="190"/>
      <c r="OT746" s="190"/>
      <c r="OU746" s="190"/>
      <c r="OV746" s="190"/>
      <c r="OW746" s="190"/>
      <c r="OX746" s="190"/>
      <c r="OY746" s="190"/>
      <c r="OZ746" s="190"/>
      <c r="PA746" s="190"/>
      <c r="PB746" s="190"/>
      <c r="PC746" s="190"/>
      <c r="PD746" s="190"/>
      <c r="PE746" s="190"/>
      <c r="PF746" s="190"/>
      <c r="PG746" s="190"/>
      <c r="PH746" s="190"/>
      <c r="PI746" s="190"/>
      <c r="PJ746" s="190"/>
      <c r="PK746" s="190"/>
      <c r="PL746" s="190"/>
      <c r="PM746" s="190"/>
      <c r="PN746" s="190"/>
      <c r="PO746" s="190"/>
      <c r="PP746" s="190"/>
      <c r="PQ746" s="190"/>
      <c r="PR746" s="190"/>
      <c r="PS746" s="190"/>
      <c r="PT746" s="190"/>
      <c r="PU746" s="190"/>
      <c r="PV746" s="190"/>
      <c r="PW746" s="190"/>
      <c r="PX746" s="190"/>
      <c r="PY746" s="190"/>
      <c r="PZ746" s="190"/>
      <c r="QA746" s="190"/>
      <c r="QB746" s="190"/>
      <c r="QC746" s="190"/>
      <c r="QD746" s="190"/>
      <c r="QE746" s="190"/>
      <c r="QF746" s="190"/>
      <c r="QG746" s="190"/>
      <c r="QH746" s="190"/>
      <c r="QI746" s="190"/>
      <c r="QJ746" s="190"/>
      <c r="QK746" s="190"/>
      <c r="QL746" s="190"/>
      <c r="QM746" s="190"/>
      <c r="QN746" s="190"/>
      <c r="QO746" s="190"/>
      <c r="QP746" s="190"/>
      <c r="QQ746" s="190"/>
      <c r="QR746" s="190"/>
      <c r="QS746" s="190"/>
      <c r="QT746" s="190"/>
      <c r="QU746" s="190"/>
      <c r="QV746" s="190"/>
      <c r="QW746" s="190"/>
      <c r="QX746" s="190"/>
      <c r="QY746" s="190"/>
      <c r="QZ746" s="190"/>
      <c r="RA746" s="190"/>
      <c r="RB746" s="190"/>
      <c r="RC746" s="190"/>
      <c r="RD746" s="190"/>
      <c r="RE746" s="190"/>
      <c r="RF746" s="190"/>
      <c r="RG746" s="190"/>
      <c r="RH746" s="190"/>
      <c r="RI746" s="190"/>
      <c r="RJ746" s="190"/>
      <c r="RK746" s="190"/>
      <c r="RL746" s="190"/>
      <c r="RM746" s="190"/>
      <c r="RN746" s="190"/>
      <c r="RO746" s="190"/>
      <c r="RP746" s="190"/>
      <c r="RQ746" s="190"/>
      <c r="RR746" s="190"/>
      <c r="RS746" s="190"/>
      <c r="RT746" s="190"/>
      <c r="RU746" s="190"/>
      <c r="RV746" s="190"/>
      <c r="RW746" s="190"/>
      <c r="RX746" s="190"/>
      <c r="RY746" s="190"/>
      <c r="RZ746" s="190"/>
      <c r="SA746" s="190"/>
      <c r="SB746" s="190"/>
      <c r="SC746" s="190"/>
      <c r="SD746" s="190"/>
      <c r="SE746" s="190"/>
      <c r="SF746" s="190"/>
      <c r="SG746" s="190"/>
      <c r="SH746" s="190"/>
      <c r="SI746" s="190"/>
      <c r="SJ746" s="190"/>
      <c r="SK746" s="190"/>
      <c r="SL746" s="190"/>
      <c r="SM746" s="190"/>
      <c r="SN746" s="190"/>
      <c r="SO746" s="190"/>
      <c r="SP746" s="190"/>
      <c r="SQ746" s="190"/>
      <c r="SR746" s="190"/>
      <c r="SS746" s="190"/>
      <c r="ST746" s="190"/>
      <c r="SU746" s="190"/>
      <c r="SV746" s="190"/>
      <c r="SW746" s="190"/>
      <c r="SX746" s="190"/>
      <c r="SY746" s="190"/>
      <c r="SZ746" s="190"/>
      <c r="TA746" s="190"/>
      <c r="TB746" s="190"/>
      <c r="TC746" s="190"/>
      <c r="TD746" s="190"/>
      <c r="TE746" s="190"/>
      <c r="TF746" s="190"/>
      <c r="TG746" s="190"/>
      <c r="TH746" s="190"/>
      <c r="TI746" s="190"/>
      <c r="TJ746" s="190"/>
      <c r="TK746" s="190"/>
      <c r="TL746" s="190"/>
      <c r="TM746" s="190"/>
      <c r="TN746" s="190"/>
      <c r="TO746" s="190"/>
      <c r="TP746" s="190"/>
      <c r="TQ746" s="190"/>
      <c r="TR746" s="190"/>
      <c r="TS746" s="190"/>
      <c r="TT746" s="190"/>
      <c r="TU746" s="190"/>
      <c r="TV746" s="190"/>
      <c r="TW746" s="190"/>
      <c r="TX746" s="190"/>
      <c r="TY746" s="190"/>
      <c r="TZ746" s="190"/>
      <c r="UA746" s="190"/>
      <c r="UB746" s="190"/>
      <c r="UC746" s="190"/>
      <c r="UD746" s="190"/>
      <c r="UE746" s="190"/>
      <c r="UF746" s="190"/>
      <c r="UG746" s="190"/>
      <c r="UH746" s="190"/>
      <c r="UI746" s="190"/>
      <c r="UJ746" s="190"/>
      <c r="UK746" s="190"/>
      <c r="UL746" s="190"/>
      <c r="UM746" s="190"/>
      <c r="UN746" s="190"/>
      <c r="UO746" s="190"/>
      <c r="UP746" s="190"/>
      <c r="UQ746" s="190"/>
      <c r="UR746" s="190"/>
      <c r="US746" s="190"/>
      <c r="UT746" s="190"/>
      <c r="UU746" s="190"/>
      <c r="UV746" s="190"/>
      <c r="UW746" s="190"/>
      <c r="UX746" s="190"/>
      <c r="UY746" s="190"/>
      <c r="UZ746" s="190"/>
      <c r="VA746" s="190"/>
      <c r="VB746" s="190"/>
      <c r="VC746" s="190"/>
      <c r="VD746" s="190"/>
      <c r="VE746" s="190"/>
      <c r="VF746" s="190"/>
      <c r="VG746" s="190"/>
      <c r="VH746" s="190"/>
      <c r="VI746" s="190"/>
      <c r="VJ746" s="190"/>
      <c r="VK746" s="190"/>
      <c r="VL746" s="190"/>
      <c r="VM746" s="190"/>
      <c r="VN746" s="190"/>
      <c r="VO746" s="190"/>
      <c r="VP746" s="190"/>
      <c r="VQ746" s="190"/>
      <c r="VR746" s="190"/>
      <c r="VS746" s="190"/>
      <c r="VT746" s="190"/>
      <c r="VU746" s="190"/>
      <c r="VV746" s="190"/>
      <c r="VW746" s="190"/>
      <c r="VX746" s="190"/>
      <c r="VY746" s="190"/>
      <c r="VZ746" s="190"/>
      <c r="WA746" s="190"/>
      <c r="WB746" s="190"/>
      <c r="WC746" s="190"/>
      <c r="WD746" s="190"/>
      <c r="WE746" s="190"/>
      <c r="WF746" s="190"/>
      <c r="WG746" s="190"/>
      <c r="WH746" s="190"/>
      <c r="WI746" s="190"/>
      <c r="WJ746" s="190"/>
      <c r="WK746" s="190"/>
      <c r="WL746" s="190"/>
      <c r="WM746" s="190"/>
      <c r="WN746" s="190"/>
      <c r="WO746" s="190"/>
      <c r="WP746" s="190"/>
      <c r="WQ746" s="190"/>
      <c r="WR746" s="190"/>
      <c r="WS746" s="190"/>
      <c r="WT746" s="190"/>
      <c r="WU746" s="190"/>
      <c r="WV746" s="190"/>
      <c r="WW746" s="190"/>
      <c r="WX746" s="190"/>
      <c r="WY746" s="190"/>
      <c r="WZ746" s="190"/>
      <c r="XA746" s="190"/>
      <c r="XB746" s="190"/>
      <c r="XC746" s="190"/>
      <c r="XD746" s="190"/>
      <c r="XE746" s="190"/>
      <c r="XF746" s="190"/>
      <c r="XG746" s="190"/>
      <c r="XH746" s="190"/>
      <c r="XI746" s="190"/>
      <c r="XJ746" s="190"/>
      <c r="XK746" s="190"/>
      <c r="XL746" s="190"/>
      <c r="XM746" s="190"/>
      <c r="XN746" s="190"/>
      <c r="XO746" s="190"/>
      <c r="XP746" s="190"/>
      <c r="XQ746" s="190"/>
      <c r="XR746" s="190"/>
      <c r="XS746" s="190"/>
      <c r="XT746" s="190"/>
      <c r="XU746" s="190"/>
      <c r="XV746" s="190"/>
      <c r="XW746" s="190"/>
      <c r="XX746" s="190"/>
      <c r="XY746" s="190"/>
      <c r="XZ746" s="190"/>
      <c r="YA746" s="190"/>
      <c r="YB746" s="190"/>
      <c r="YC746" s="190"/>
      <c r="YD746" s="190"/>
      <c r="YE746" s="190"/>
      <c r="YF746" s="190"/>
      <c r="YG746" s="190"/>
      <c r="YH746" s="190"/>
      <c r="YI746" s="190"/>
      <c r="YJ746" s="190"/>
      <c r="YK746" s="190"/>
      <c r="YL746" s="190"/>
      <c r="YM746" s="190"/>
      <c r="YN746" s="190"/>
      <c r="YO746" s="190"/>
      <c r="YP746" s="190"/>
      <c r="YQ746" s="190"/>
      <c r="YR746" s="190"/>
      <c r="YS746" s="190"/>
      <c r="YT746" s="190"/>
      <c r="YU746" s="190"/>
      <c r="YV746" s="190"/>
      <c r="YW746" s="190"/>
      <c r="YX746" s="190"/>
      <c r="YY746" s="190"/>
      <c r="YZ746" s="190"/>
      <c r="ZA746" s="190"/>
      <c r="ZB746" s="190"/>
      <c r="ZC746" s="190"/>
      <c r="ZD746" s="190"/>
      <c r="ZE746" s="190"/>
      <c r="ZF746" s="190"/>
      <c r="ZG746" s="190"/>
      <c r="ZH746" s="190"/>
      <c r="ZI746" s="190"/>
      <c r="ZJ746" s="190"/>
      <c r="ZK746" s="190"/>
      <c r="ZL746" s="190"/>
      <c r="ZM746" s="190"/>
      <c r="ZN746" s="190"/>
      <c r="ZO746" s="190"/>
      <c r="ZP746" s="190"/>
      <c r="ZQ746" s="190"/>
      <c r="ZR746" s="190"/>
      <c r="ZS746" s="190"/>
      <c r="ZT746" s="190"/>
      <c r="ZU746" s="190"/>
      <c r="ZV746" s="190"/>
      <c r="ZW746" s="190"/>
      <c r="ZX746" s="190"/>
      <c r="ZY746" s="190"/>
      <c r="ZZ746" s="190"/>
      <c r="AAA746" s="190"/>
      <c r="AAB746" s="190"/>
      <c r="AAC746" s="190"/>
      <c r="AAD746" s="190"/>
      <c r="AAE746" s="190"/>
      <c r="AAF746" s="190"/>
      <c r="AAG746" s="190"/>
      <c r="AAH746" s="190"/>
      <c r="AAI746" s="190"/>
      <c r="AAJ746" s="190"/>
      <c r="AAK746" s="190"/>
      <c r="AAL746" s="190"/>
      <c r="AAM746" s="190"/>
      <c r="AAN746" s="190"/>
      <c r="AAO746" s="190"/>
      <c r="AAP746" s="190"/>
      <c r="AAQ746" s="190"/>
      <c r="AAR746" s="190"/>
      <c r="AAS746" s="190"/>
      <c r="AAT746" s="190"/>
      <c r="AAU746" s="190"/>
      <c r="AAV746" s="190"/>
      <c r="AAW746" s="190"/>
      <c r="AAX746" s="190"/>
      <c r="AAY746" s="190"/>
      <c r="AAZ746" s="190"/>
      <c r="ABA746" s="190"/>
      <c r="ABB746" s="190"/>
      <c r="ABC746" s="190"/>
      <c r="ABD746" s="190"/>
      <c r="ABE746" s="190"/>
      <c r="ABF746" s="190"/>
      <c r="ABG746" s="190"/>
      <c r="ABH746" s="190"/>
      <c r="ABI746" s="190"/>
      <c r="ABJ746" s="190"/>
      <c r="ABK746" s="190"/>
      <c r="ABL746" s="190"/>
      <c r="ABM746" s="190"/>
      <c r="ABN746" s="190"/>
      <c r="ABO746" s="190"/>
      <c r="ABP746" s="190"/>
      <c r="ABQ746" s="190"/>
      <c r="ABR746" s="190"/>
      <c r="ABS746" s="190"/>
      <c r="ABT746" s="190"/>
      <c r="ABU746" s="190"/>
      <c r="ABV746" s="190"/>
      <c r="ABW746" s="190"/>
      <c r="ABX746" s="190"/>
      <c r="ABY746" s="190"/>
      <c r="ABZ746" s="190"/>
      <c r="ACA746" s="190"/>
      <c r="ACB746" s="190"/>
      <c r="ACC746" s="190"/>
      <c r="ACD746" s="190"/>
      <c r="ACE746" s="190"/>
      <c r="ACF746" s="190"/>
      <c r="ACG746" s="190"/>
      <c r="ACH746" s="190"/>
      <c r="ACI746" s="190"/>
      <c r="ACJ746" s="190"/>
      <c r="ACK746" s="190"/>
      <c r="ACL746" s="190"/>
      <c r="ACM746" s="190"/>
      <c r="ACN746" s="190"/>
      <c r="ACO746" s="190"/>
      <c r="ACP746" s="190"/>
      <c r="ACQ746" s="190"/>
      <c r="ACR746" s="190"/>
      <c r="ACS746" s="190"/>
      <c r="ACT746" s="190"/>
      <c r="ACU746" s="190"/>
      <c r="ACV746" s="190"/>
      <c r="ACW746" s="190"/>
      <c r="ACX746" s="190"/>
      <c r="ACY746" s="190"/>
      <c r="ACZ746" s="190"/>
      <c r="ADA746" s="190"/>
      <c r="ADB746" s="190"/>
      <c r="ADC746" s="190"/>
      <c r="ADD746" s="190"/>
      <c r="ADE746" s="190"/>
      <c r="ADF746" s="190"/>
      <c r="ADG746" s="190"/>
      <c r="ADH746" s="190"/>
      <c r="ADI746" s="190"/>
      <c r="ADJ746" s="190"/>
      <c r="ADK746" s="190"/>
      <c r="ADL746" s="190"/>
      <c r="ADM746" s="190"/>
      <c r="ADN746" s="190"/>
      <c r="ADO746" s="190"/>
      <c r="ADP746" s="190"/>
      <c r="ADQ746" s="190"/>
      <c r="ADR746" s="190"/>
      <c r="ADS746" s="190"/>
      <c r="ADT746" s="190"/>
      <c r="ADU746" s="190"/>
      <c r="ADV746" s="190"/>
      <c r="ADW746" s="190"/>
      <c r="ADX746" s="190"/>
      <c r="ADY746" s="190"/>
      <c r="ADZ746" s="190"/>
      <c r="AEA746" s="190"/>
      <c r="AEB746" s="190"/>
      <c r="AEC746" s="190"/>
      <c r="AED746" s="190"/>
      <c r="AEE746" s="190"/>
      <c r="AEF746" s="190"/>
      <c r="AEG746" s="190"/>
      <c r="AEH746" s="190"/>
      <c r="AEI746" s="190"/>
      <c r="AEJ746" s="190"/>
      <c r="AEK746" s="190"/>
      <c r="AEL746" s="190"/>
      <c r="AEM746" s="190"/>
      <c r="AEN746" s="190"/>
      <c r="AEO746" s="190"/>
      <c r="AEP746" s="190"/>
      <c r="AEQ746" s="190"/>
      <c r="AER746" s="190"/>
      <c r="AES746" s="190"/>
      <c r="AET746" s="190"/>
      <c r="AEU746" s="190"/>
      <c r="AEV746" s="190"/>
      <c r="AEW746" s="190"/>
      <c r="AEX746" s="190"/>
      <c r="AEY746" s="190"/>
      <c r="AEZ746" s="190"/>
      <c r="AFA746" s="190"/>
      <c r="AFB746" s="190"/>
      <c r="AFC746" s="190"/>
      <c r="AFD746" s="190"/>
      <c r="AFE746" s="190"/>
      <c r="AFF746" s="190"/>
      <c r="AFG746" s="190"/>
      <c r="AFH746" s="190"/>
      <c r="AFI746" s="190"/>
      <c r="AFJ746" s="190"/>
      <c r="AFK746" s="190"/>
      <c r="AFL746" s="190"/>
      <c r="AFM746" s="190"/>
      <c r="AFN746" s="190"/>
      <c r="AFO746" s="190"/>
      <c r="AFP746" s="190"/>
      <c r="AFQ746" s="190"/>
      <c r="AFR746" s="190"/>
      <c r="AFS746" s="190"/>
      <c r="AFT746" s="190"/>
      <c r="AFU746" s="190"/>
      <c r="AFV746" s="190"/>
      <c r="AFW746" s="190"/>
      <c r="AFX746" s="190"/>
      <c r="AFY746" s="190"/>
      <c r="AFZ746" s="190"/>
      <c r="AGA746" s="190"/>
      <c r="AGB746" s="190"/>
      <c r="AGC746" s="190"/>
      <c r="AGD746" s="190"/>
      <c r="AGE746" s="190"/>
      <c r="AGF746" s="190"/>
      <c r="AGG746" s="190"/>
      <c r="AGH746" s="190"/>
      <c r="AGI746" s="190"/>
      <c r="AGJ746" s="190"/>
      <c r="AGK746" s="190"/>
      <c r="AGL746" s="190"/>
      <c r="AGM746" s="190"/>
      <c r="AGN746" s="190"/>
      <c r="AGO746" s="190"/>
      <c r="AGP746" s="190"/>
      <c r="AGQ746" s="190"/>
      <c r="AGR746" s="190"/>
      <c r="AGS746" s="190"/>
      <c r="AGT746" s="190"/>
      <c r="AGU746" s="190"/>
      <c r="AGV746" s="190"/>
      <c r="AGW746" s="190"/>
      <c r="AGX746" s="190"/>
      <c r="AGY746" s="190"/>
      <c r="AGZ746" s="190"/>
      <c r="AHA746" s="190"/>
      <c r="AHB746" s="190"/>
      <c r="AHC746" s="190"/>
      <c r="AHD746" s="190"/>
      <c r="AHE746" s="190"/>
      <c r="AHF746" s="190"/>
      <c r="AHG746" s="190"/>
      <c r="AHH746" s="190"/>
      <c r="AHI746" s="190"/>
      <c r="AHJ746" s="190"/>
      <c r="AHK746" s="190"/>
      <c r="AHL746" s="190"/>
      <c r="AHM746" s="190"/>
      <c r="AHN746" s="190"/>
      <c r="AHO746" s="190"/>
      <c r="AHP746" s="190"/>
      <c r="AHQ746" s="190"/>
      <c r="AHR746" s="190"/>
      <c r="AHS746" s="190"/>
      <c r="AHT746" s="190"/>
      <c r="AHU746" s="190"/>
      <c r="AHV746" s="190"/>
      <c r="AHW746" s="190"/>
      <c r="AHX746" s="190"/>
      <c r="AHY746" s="190"/>
      <c r="AHZ746" s="190"/>
      <c r="AIA746" s="190"/>
      <c r="AIB746" s="190"/>
      <c r="AIC746" s="190"/>
      <c r="AID746" s="190"/>
      <c r="AIE746" s="190"/>
      <c r="AIF746" s="190"/>
      <c r="AIG746" s="190"/>
      <c r="AIH746" s="190"/>
      <c r="AII746" s="190"/>
      <c r="AIJ746" s="190"/>
      <c r="AIK746" s="190"/>
      <c r="AIL746" s="190"/>
      <c r="AIM746" s="190"/>
      <c r="AIN746" s="190"/>
      <c r="AIO746" s="190"/>
      <c r="AIP746" s="190"/>
      <c r="AIQ746" s="190"/>
      <c r="AIR746" s="190"/>
      <c r="AIS746" s="190"/>
      <c r="AIT746" s="190"/>
      <c r="AIU746" s="190"/>
      <c r="AIV746" s="190"/>
      <c r="AIW746" s="190"/>
      <c r="AIX746" s="190"/>
      <c r="AIY746" s="190"/>
      <c r="AIZ746" s="190"/>
      <c r="AJA746" s="190"/>
      <c r="AJB746" s="190"/>
      <c r="AJC746" s="190"/>
      <c r="AJD746" s="190"/>
      <c r="AJE746" s="190"/>
      <c r="AJF746" s="190"/>
      <c r="AJG746" s="190"/>
      <c r="AJH746" s="190"/>
      <c r="AJI746" s="190"/>
      <c r="AJJ746" s="190"/>
      <c r="AJK746" s="190"/>
      <c r="AJL746" s="190"/>
      <c r="AJM746" s="190"/>
      <c r="AJN746" s="190"/>
      <c r="AJO746" s="190"/>
      <c r="AJP746" s="190"/>
      <c r="AJQ746" s="190"/>
      <c r="AJR746" s="190"/>
      <c r="AJS746" s="190"/>
      <c r="AJT746" s="190"/>
      <c r="AJU746" s="190"/>
      <c r="AJV746" s="190"/>
      <c r="AJW746" s="190"/>
      <c r="AJX746" s="190"/>
      <c r="AJY746" s="190"/>
      <c r="AJZ746" s="190"/>
      <c r="AKA746" s="190"/>
      <c r="AKB746" s="190"/>
      <c r="AKC746" s="190"/>
      <c r="AKD746" s="190"/>
      <c r="AKE746" s="190"/>
      <c r="AKF746" s="190"/>
      <c r="AKG746" s="190"/>
      <c r="AKH746" s="190"/>
      <c r="AKI746" s="190"/>
      <c r="AKJ746" s="190"/>
      <c r="AKK746" s="190"/>
      <c r="AKL746" s="190"/>
      <c r="AKM746" s="190"/>
      <c r="AKN746" s="190"/>
      <c r="AKO746" s="190"/>
      <c r="AKP746" s="190"/>
      <c r="AKQ746" s="190"/>
      <c r="AKR746" s="190"/>
      <c r="AKS746" s="190"/>
      <c r="AKT746" s="190"/>
      <c r="AKU746" s="190"/>
      <c r="AKV746" s="190"/>
      <c r="AKW746" s="190"/>
      <c r="AKX746" s="190"/>
      <c r="AKY746" s="190"/>
      <c r="AKZ746" s="190"/>
      <c r="ALA746" s="190"/>
      <c r="ALB746" s="190"/>
      <c r="ALC746" s="190"/>
      <c r="ALD746" s="190"/>
      <c r="ALE746" s="190"/>
      <c r="ALF746" s="190"/>
      <c r="ALG746" s="190"/>
      <c r="ALH746" s="190"/>
      <c r="ALI746" s="190"/>
      <c r="ALJ746" s="190"/>
      <c r="ALK746" s="190"/>
      <c r="ALL746" s="190"/>
      <c r="ALM746" s="190"/>
      <c r="ALN746" s="190"/>
      <c r="ALO746" s="190"/>
      <c r="ALP746" s="190"/>
      <c r="ALQ746" s="190"/>
      <c r="ALR746" s="190"/>
      <c r="ALS746" s="190"/>
      <c r="ALT746" s="190"/>
      <c r="ALU746" s="190"/>
      <c r="ALV746" s="190"/>
      <c r="ALW746" s="190"/>
      <c r="ALX746" s="190"/>
      <c r="ALY746" s="190"/>
      <c r="ALZ746" s="190"/>
      <c r="AMA746" s="190"/>
      <c r="AMB746" s="190"/>
      <c r="AMC746" s="190"/>
      <c r="AMD746" s="190"/>
      <c r="AME746" s="190"/>
      <c r="AMF746" s="190"/>
      <c r="AMG746" s="190"/>
      <c r="AMH746" s="190"/>
      <c r="AMI746" s="190"/>
      <c r="AMJ746" s="190"/>
      <c r="AMK746" s="190"/>
      <c r="AML746" s="191"/>
    </row>
    <row r="747" spans="1:1026" customFormat="1" x14ac:dyDescent="0.25">
      <c r="A747" s="258" t="s">
        <v>27653</v>
      </c>
      <c r="B747" s="257">
        <v>747</v>
      </c>
      <c r="C747" s="481" t="s">
        <v>27654</v>
      </c>
      <c r="D747" s="308" t="s">
        <v>27655</v>
      </c>
      <c r="E747" s="273"/>
      <c r="F747" s="278"/>
      <c r="G747" s="280"/>
      <c r="H747" s="280"/>
      <c r="I747" s="489">
        <v>5.9</v>
      </c>
      <c r="J747" s="278"/>
      <c r="K747" s="278"/>
      <c r="L747" s="278"/>
      <c r="M747" s="278"/>
      <c r="N747" s="278"/>
      <c r="O747" s="278"/>
      <c r="P747" s="278"/>
      <c r="Q747" s="278"/>
      <c r="R747" s="278"/>
      <c r="S747" s="278"/>
      <c r="T747" s="278"/>
      <c r="U747" s="278"/>
      <c r="V747" s="278"/>
      <c r="W747" s="283">
        <f t="shared" si="323"/>
        <v>100</v>
      </c>
      <c r="X747" s="283">
        <f t="shared" si="324"/>
        <v>100</v>
      </c>
      <c r="Y747" s="283">
        <f t="shared" si="331"/>
        <v>100</v>
      </c>
      <c r="Z747" s="283">
        <f t="shared" si="325"/>
        <v>100</v>
      </c>
      <c r="AA747" s="283">
        <f t="shared" si="326"/>
        <v>100</v>
      </c>
      <c r="AB747" s="287">
        <f t="shared" si="333"/>
        <v>100</v>
      </c>
      <c r="AC747" s="287">
        <f t="shared" si="334"/>
        <v>100</v>
      </c>
      <c r="AD747" s="287">
        <f t="shared" si="329"/>
        <v>100</v>
      </c>
      <c r="AE747" s="284">
        <f t="shared" si="332"/>
        <v>100</v>
      </c>
      <c r="AF747" s="284">
        <f t="shared" si="321"/>
        <v>100</v>
      </c>
      <c r="AG747" s="268">
        <f t="shared" si="330"/>
        <v>100</v>
      </c>
      <c r="AH747" s="268">
        <f t="shared" si="319"/>
        <v>100</v>
      </c>
      <c r="AI747" s="268">
        <f t="shared" si="317"/>
        <v>100</v>
      </c>
      <c r="AJ747" s="268">
        <f t="shared" si="320"/>
        <v>100</v>
      </c>
      <c r="AK747" s="490">
        <v>0.15</v>
      </c>
      <c r="AL747" s="277"/>
      <c r="AM747" s="277"/>
      <c r="AN747" s="490"/>
      <c r="AO747" s="277"/>
      <c r="AP747" s="277"/>
      <c r="AQ747" s="277"/>
      <c r="AR747" s="356" t="s">
        <v>756</v>
      </c>
      <c r="AS747" s="356"/>
      <c r="AT747" s="277"/>
      <c r="AU747" s="277"/>
      <c r="AV747" s="188"/>
      <c r="AW747" s="190"/>
      <c r="AX747" s="190"/>
      <c r="AY747" s="190"/>
      <c r="AZ747" s="190"/>
      <c r="BA747" s="190"/>
      <c r="BB747" s="190"/>
      <c r="BC747" s="190"/>
      <c r="BD747" s="190"/>
      <c r="BE747" s="190"/>
      <c r="BF747" s="190"/>
      <c r="BG747" s="190"/>
      <c r="BH747" s="190"/>
      <c r="BI747" s="190"/>
      <c r="BJ747" s="190"/>
      <c r="BK747" s="190"/>
      <c r="BL747" s="190"/>
      <c r="BM747" s="190"/>
      <c r="BN747" s="190"/>
      <c r="BO747" s="190"/>
      <c r="BP747" s="190"/>
      <c r="BQ747" s="190"/>
      <c r="BR747" s="190"/>
      <c r="BS747" s="190"/>
      <c r="BT747" s="190"/>
      <c r="BU747" s="190"/>
      <c r="BV747" s="190"/>
      <c r="BW747" s="190"/>
      <c r="BX747" s="190"/>
      <c r="BY747" s="190"/>
      <c r="BZ747" s="190"/>
      <c r="CA747" s="190"/>
      <c r="CB747" s="190"/>
      <c r="CC747" s="190"/>
      <c r="CD747" s="190"/>
      <c r="CE747" s="190"/>
      <c r="CF747" s="190"/>
      <c r="CG747" s="190"/>
      <c r="CH747" s="190"/>
      <c r="CI747" s="190"/>
      <c r="CJ747" s="190"/>
      <c r="CK747" s="190"/>
      <c r="CL747" s="190"/>
      <c r="CM747" s="190"/>
      <c r="CN747" s="190"/>
      <c r="CO747" s="190"/>
      <c r="CP747" s="190"/>
      <c r="CQ747" s="190"/>
      <c r="CR747" s="190"/>
      <c r="CS747" s="190"/>
      <c r="CT747" s="190"/>
      <c r="CU747" s="190"/>
      <c r="CV747" s="190"/>
      <c r="CW747" s="190"/>
      <c r="CX747" s="190"/>
      <c r="CY747" s="190"/>
      <c r="CZ747" s="190"/>
      <c r="DA747" s="190"/>
      <c r="DB747" s="190"/>
      <c r="DC747" s="190"/>
      <c r="DD747" s="190"/>
      <c r="DE747" s="190"/>
      <c r="DF747" s="190"/>
      <c r="DG747" s="190"/>
      <c r="DH747" s="190"/>
      <c r="DI747" s="190"/>
      <c r="DJ747" s="190"/>
      <c r="DK747" s="190"/>
      <c r="DL747" s="190"/>
      <c r="DM747" s="190"/>
      <c r="DN747" s="190"/>
      <c r="DO747" s="190"/>
      <c r="DP747" s="190"/>
      <c r="DQ747" s="190"/>
      <c r="DR747" s="190"/>
      <c r="DS747" s="190"/>
      <c r="DT747" s="190"/>
      <c r="DU747" s="190"/>
      <c r="DV747" s="190"/>
      <c r="DW747" s="190"/>
      <c r="DX747" s="190"/>
      <c r="DY747" s="190"/>
      <c r="DZ747" s="190"/>
      <c r="EA747" s="190"/>
      <c r="EB747" s="190"/>
      <c r="EC747" s="190"/>
      <c r="ED747" s="190"/>
      <c r="EE747" s="190"/>
      <c r="EF747" s="190"/>
      <c r="EG747" s="190"/>
      <c r="EH747" s="190"/>
      <c r="EI747" s="190"/>
      <c r="EJ747" s="190"/>
      <c r="EK747" s="190"/>
      <c r="EL747" s="190"/>
      <c r="EM747" s="190"/>
      <c r="EN747" s="190"/>
      <c r="EO747" s="190"/>
      <c r="EP747" s="190"/>
      <c r="EQ747" s="190"/>
      <c r="ER747" s="190"/>
      <c r="ES747" s="190"/>
      <c r="ET747" s="190"/>
      <c r="EU747" s="190"/>
      <c r="EV747" s="190"/>
      <c r="EW747" s="190"/>
      <c r="EX747" s="190"/>
      <c r="EY747" s="190"/>
      <c r="EZ747" s="190"/>
      <c r="FA747" s="190"/>
      <c r="FB747" s="190"/>
      <c r="FC747" s="190"/>
      <c r="FD747" s="190"/>
      <c r="FE747" s="190"/>
      <c r="FF747" s="190"/>
      <c r="FG747" s="190"/>
      <c r="FH747" s="190"/>
      <c r="FI747" s="190"/>
      <c r="FJ747" s="190"/>
      <c r="FK747" s="190"/>
      <c r="FL747" s="190"/>
      <c r="FM747" s="190"/>
      <c r="FN747" s="190"/>
      <c r="FO747" s="190"/>
      <c r="FP747" s="190"/>
      <c r="FQ747" s="190"/>
      <c r="FR747" s="190"/>
      <c r="FS747" s="190"/>
      <c r="FT747" s="190"/>
      <c r="FU747" s="190"/>
      <c r="FV747" s="190"/>
      <c r="FW747" s="190"/>
      <c r="FX747" s="190"/>
      <c r="FY747" s="190"/>
      <c r="FZ747" s="190"/>
      <c r="GA747" s="190"/>
      <c r="GB747" s="190"/>
      <c r="GC747" s="190"/>
      <c r="GD747" s="190"/>
      <c r="GE747" s="190"/>
      <c r="GF747" s="190"/>
      <c r="GG747" s="190"/>
      <c r="GH747" s="190"/>
      <c r="GI747" s="190"/>
      <c r="GJ747" s="190"/>
      <c r="GK747" s="190"/>
      <c r="GL747" s="190"/>
      <c r="GM747" s="190"/>
      <c r="GN747" s="190"/>
      <c r="GO747" s="190"/>
      <c r="GP747" s="190"/>
      <c r="GQ747" s="190"/>
      <c r="GR747" s="190"/>
      <c r="GS747" s="190"/>
      <c r="GT747" s="190"/>
      <c r="GU747" s="190"/>
      <c r="GV747" s="190"/>
      <c r="GW747" s="190"/>
      <c r="GX747" s="190"/>
      <c r="GY747" s="190"/>
      <c r="GZ747" s="190"/>
      <c r="HA747" s="190"/>
      <c r="HB747" s="190"/>
      <c r="HC747" s="190"/>
      <c r="HD747" s="190"/>
      <c r="HE747" s="190"/>
      <c r="HF747" s="190"/>
      <c r="HG747" s="190"/>
      <c r="HH747" s="190"/>
      <c r="HI747" s="190"/>
      <c r="HJ747" s="190"/>
      <c r="HK747" s="190"/>
      <c r="HL747" s="190"/>
      <c r="HM747" s="190"/>
      <c r="HN747" s="190"/>
      <c r="HO747" s="190"/>
      <c r="HP747" s="190"/>
      <c r="HQ747" s="190"/>
      <c r="HR747" s="190"/>
      <c r="HS747" s="190"/>
      <c r="HT747" s="190"/>
      <c r="HU747" s="190"/>
      <c r="HV747" s="190"/>
      <c r="HW747" s="190"/>
      <c r="HX747" s="190"/>
      <c r="HY747" s="190"/>
      <c r="HZ747" s="190"/>
      <c r="IA747" s="190"/>
      <c r="IB747" s="190"/>
      <c r="IC747" s="190"/>
      <c r="ID747" s="190"/>
      <c r="IE747" s="190"/>
      <c r="IF747" s="190"/>
      <c r="IG747" s="190"/>
      <c r="IH747" s="190"/>
      <c r="II747" s="190"/>
      <c r="IJ747" s="190"/>
      <c r="IK747" s="190"/>
      <c r="IL747" s="190"/>
      <c r="IM747" s="190"/>
      <c r="IN747" s="190"/>
      <c r="IO747" s="190"/>
      <c r="IP747" s="190"/>
      <c r="IQ747" s="190"/>
      <c r="IR747" s="190"/>
      <c r="IS747" s="190"/>
      <c r="IT747" s="190"/>
      <c r="IU747" s="190"/>
      <c r="IV747" s="190"/>
      <c r="IW747" s="190"/>
      <c r="IX747" s="190"/>
      <c r="IY747" s="190"/>
      <c r="IZ747" s="190"/>
      <c r="JA747" s="190"/>
      <c r="JB747" s="190"/>
      <c r="JC747" s="190"/>
      <c r="JD747" s="190"/>
      <c r="JE747" s="190"/>
      <c r="JF747" s="190"/>
      <c r="JG747" s="190"/>
      <c r="JH747" s="190"/>
      <c r="JI747" s="190"/>
      <c r="JJ747" s="190"/>
      <c r="JK747" s="190"/>
      <c r="JL747" s="190"/>
      <c r="JM747" s="190"/>
      <c r="JN747" s="190"/>
      <c r="JO747" s="190"/>
      <c r="JP747" s="190"/>
      <c r="JQ747" s="190"/>
      <c r="JR747" s="190"/>
      <c r="JS747" s="190"/>
      <c r="JT747" s="190"/>
      <c r="JU747" s="190"/>
      <c r="JV747" s="190"/>
      <c r="JW747" s="190"/>
      <c r="JX747" s="190"/>
      <c r="JY747" s="190"/>
      <c r="JZ747" s="190"/>
      <c r="KA747" s="190"/>
      <c r="KB747" s="190"/>
      <c r="KC747" s="190"/>
      <c r="KD747" s="190"/>
      <c r="KE747" s="190"/>
      <c r="KF747" s="190"/>
      <c r="KG747" s="190"/>
      <c r="KH747" s="190"/>
      <c r="KI747" s="190"/>
      <c r="KJ747" s="190"/>
      <c r="KK747" s="190"/>
      <c r="KL747" s="190"/>
      <c r="KM747" s="190"/>
      <c r="KN747" s="190"/>
      <c r="KO747" s="190"/>
      <c r="KP747" s="190"/>
      <c r="KQ747" s="190"/>
      <c r="KR747" s="190"/>
      <c r="KS747" s="190"/>
      <c r="KT747" s="190"/>
      <c r="KU747" s="190"/>
      <c r="KV747" s="190"/>
      <c r="KW747" s="190"/>
      <c r="KX747" s="190"/>
      <c r="KY747" s="190"/>
      <c r="KZ747" s="190"/>
      <c r="LA747" s="190"/>
      <c r="LB747" s="190"/>
      <c r="LC747" s="190"/>
      <c r="LD747" s="190"/>
      <c r="LE747" s="190"/>
      <c r="LF747" s="190"/>
      <c r="LG747" s="190"/>
      <c r="LH747" s="190"/>
      <c r="LI747" s="190"/>
      <c r="LJ747" s="190"/>
      <c r="LK747" s="190"/>
      <c r="LL747" s="190"/>
      <c r="LM747" s="190"/>
      <c r="LN747" s="190"/>
      <c r="LO747" s="190"/>
      <c r="LP747" s="190"/>
      <c r="LQ747" s="190"/>
      <c r="LR747" s="190"/>
      <c r="LS747" s="190"/>
      <c r="LT747" s="190"/>
      <c r="LU747" s="190"/>
      <c r="LV747" s="190"/>
      <c r="LW747" s="190"/>
      <c r="LX747" s="190"/>
      <c r="LY747" s="190"/>
      <c r="LZ747" s="190"/>
      <c r="MA747" s="190"/>
      <c r="MB747" s="190"/>
      <c r="MC747" s="190"/>
      <c r="MD747" s="190"/>
      <c r="ME747" s="190"/>
      <c r="MF747" s="190"/>
      <c r="MG747" s="190"/>
      <c r="MH747" s="190"/>
      <c r="MI747" s="190"/>
      <c r="MJ747" s="190"/>
      <c r="MK747" s="190"/>
      <c r="ML747" s="190"/>
      <c r="MM747" s="190"/>
      <c r="MN747" s="190"/>
      <c r="MO747" s="190"/>
      <c r="MP747" s="190"/>
      <c r="MQ747" s="190"/>
      <c r="MR747" s="190"/>
      <c r="MS747" s="190"/>
      <c r="MT747" s="190"/>
      <c r="MU747" s="190"/>
      <c r="MV747" s="190"/>
      <c r="MW747" s="190"/>
      <c r="MX747" s="190"/>
      <c r="MY747" s="190"/>
      <c r="MZ747" s="190"/>
      <c r="NA747" s="190"/>
      <c r="NB747" s="190"/>
      <c r="NC747" s="190"/>
      <c r="ND747" s="190"/>
      <c r="NE747" s="190"/>
      <c r="NF747" s="190"/>
      <c r="NG747" s="190"/>
      <c r="NH747" s="190"/>
      <c r="NI747" s="190"/>
      <c r="NJ747" s="190"/>
      <c r="NK747" s="190"/>
      <c r="NL747" s="190"/>
      <c r="NM747" s="190"/>
      <c r="NN747" s="190"/>
      <c r="NO747" s="190"/>
      <c r="NP747" s="190"/>
      <c r="NQ747" s="190"/>
      <c r="NR747" s="190"/>
      <c r="NS747" s="190"/>
      <c r="NT747" s="190"/>
      <c r="NU747" s="190"/>
      <c r="NV747" s="190"/>
      <c r="NW747" s="190"/>
      <c r="NX747" s="190"/>
      <c r="NY747" s="190"/>
      <c r="NZ747" s="190"/>
      <c r="OA747" s="190"/>
      <c r="OB747" s="190"/>
      <c r="OC747" s="190"/>
      <c r="OD747" s="190"/>
      <c r="OE747" s="190"/>
      <c r="OF747" s="190"/>
      <c r="OG747" s="190"/>
      <c r="OH747" s="190"/>
      <c r="OI747" s="190"/>
      <c r="OJ747" s="190"/>
      <c r="OK747" s="190"/>
      <c r="OL747" s="190"/>
      <c r="OM747" s="190"/>
      <c r="ON747" s="190"/>
      <c r="OO747" s="190"/>
      <c r="OP747" s="190"/>
      <c r="OQ747" s="190"/>
      <c r="OR747" s="190"/>
      <c r="OS747" s="190"/>
      <c r="OT747" s="190"/>
      <c r="OU747" s="190"/>
      <c r="OV747" s="190"/>
      <c r="OW747" s="190"/>
      <c r="OX747" s="190"/>
      <c r="OY747" s="190"/>
      <c r="OZ747" s="190"/>
      <c r="PA747" s="190"/>
      <c r="PB747" s="190"/>
      <c r="PC747" s="190"/>
      <c r="PD747" s="190"/>
      <c r="PE747" s="190"/>
      <c r="PF747" s="190"/>
      <c r="PG747" s="190"/>
      <c r="PH747" s="190"/>
      <c r="PI747" s="190"/>
      <c r="PJ747" s="190"/>
      <c r="PK747" s="190"/>
      <c r="PL747" s="190"/>
      <c r="PM747" s="190"/>
      <c r="PN747" s="190"/>
      <c r="PO747" s="190"/>
      <c r="PP747" s="190"/>
      <c r="PQ747" s="190"/>
      <c r="PR747" s="190"/>
      <c r="PS747" s="190"/>
      <c r="PT747" s="190"/>
      <c r="PU747" s="190"/>
      <c r="PV747" s="190"/>
      <c r="PW747" s="190"/>
      <c r="PX747" s="190"/>
      <c r="PY747" s="190"/>
      <c r="PZ747" s="190"/>
      <c r="QA747" s="190"/>
      <c r="QB747" s="190"/>
      <c r="QC747" s="190"/>
      <c r="QD747" s="190"/>
      <c r="QE747" s="190"/>
      <c r="QF747" s="190"/>
      <c r="QG747" s="190"/>
      <c r="QH747" s="190"/>
      <c r="QI747" s="190"/>
      <c r="QJ747" s="190"/>
      <c r="QK747" s="190"/>
      <c r="QL747" s="190"/>
      <c r="QM747" s="190"/>
      <c r="QN747" s="190"/>
      <c r="QO747" s="190"/>
      <c r="QP747" s="190"/>
      <c r="QQ747" s="190"/>
      <c r="QR747" s="190"/>
      <c r="QS747" s="190"/>
      <c r="QT747" s="190"/>
      <c r="QU747" s="190"/>
      <c r="QV747" s="190"/>
      <c r="QW747" s="190"/>
      <c r="QX747" s="190"/>
      <c r="QY747" s="190"/>
      <c r="QZ747" s="190"/>
      <c r="RA747" s="190"/>
      <c r="RB747" s="190"/>
      <c r="RC747" s="190"/>
      <c r="RD747" s="190"/>
      <c r="RE747" s="190"/>
      <c r="RF747" s="190"/>
      <c r="RG747" s="190"/>
      <c r="RH747" s="190"/>
      <c r="RI747" s="190"/>
      <c r="RJ747" s="190"/>
      <c r="RK747" s="190"/>
      <c r="RL747" s="190"/>
      <c r="RM747" s="190"/>
      <c r="RN747" s="190"/>
      <c r="RO747" s="190"/>
      <c r="RP747" s="190"/>
      <c r="RQ747" s="190"/>
      <c r="RR747" s="190"/>
      <c r="RS747" s="190"/>
      <c r="RT747" s="190"/>
      <c r="RU747" s="190"/>
      <c r="RV747" s="190"/>
      <c r="RW747" s="190"/>
      <c r="RX747" s="190"/>
      <c r="RY747" s="190"/>
      <c r="RZ747" s="190"/>
      <c r="SA747" s="190"/>
      <c r="SB747" s="190"/>
      <c r="SC747" s="190"/>
      <c r="SD747" s="190"/>
      <c r="SE747" s="190"/>
      <c r="SF747" s="190"/>
      <c r="SG747" s="190"/>
      <c r="SH747" s="190"/>
      <c r="SI747" s="190"/>
      <c r="SJ747" s="190"/>
      <c r="SK747" s="190"/>
      <c r="SL747" s="190"/>
      <c r="SM747" s="190"/>
      <c r="SN747" s="190"/>
      <c r="SO747" s="190"/>
      <c r="SP747" s="190"/>
      <c r="SQ747" s="190"/>
      <c r="SR747" s="190"/>
      <c r="SS747" s="190"/>
      <c r="ST747" s="190"/>
      <c r="SU747" s="190"/>
      <c r="SV747" s="190"/>
      <c r="SW747" s="190"/>
      <c r="SX747" s="190"/>
      <c r="SY747" s="190"/>
      <c r="SZ747" s="190"/>
      <c r="TA747" s="190"/>
      <c r="TB747" s="190"/>
      <c r="TC747" s="190"/>
      <c r="TD747" s="190"/>
      <c r="TE747" s="190"/>
      <c r="TF747" s="190"/>
      <c r="TG747" s="190"/>
      <c r="TH747" s="190"/>
      <c r="TI747" s="190"/>
      <c r="TJ747" s="190"/>
      <c r="TK747" s="190"/>
      <c r="TL747" s="190"/>
      <c r="TM747" s="190"/>
      <c r="TN747" s="190"/>
      <c r="TO747" s="190"/>
      <c r="TP747" s="190"/>
      <c r="TQ747" s="190"/>
      <c r="TR747" s="190"/>
      <c r="TS747" s="190"/>
      <c r="TT747" s="190"/>
      <c r="TU747" s="190"/>
      <c r="TV747" s="190"/>
      <c r="TW747" s="190"/>
      <c r="TX747" s="190"/>
      <c r="TY747" s="190"/>
      <c r="TZ747" s="190"/>
      <c r="UA747" s="190"/>
      <c r="UB747" s="190"/>
      <c r="UC747" s="190"/>
      <c r="UD747" s="190"/>
      <c r="UE747" s="190"/>
      <c r="UF747" s="190"/>
      <c r="UG747" s="190"/>
      <c r="UH747" s="190"/>
      <c r="UI747" s="190"/>
      <c r="UJ747" s="190"/>
      <c r="UK747" s="190"/>
      <c r="UL747" s="190"/>
      <c r="UM747" s="190"/>
      <c r="UN747" s="190"/>
      <c r="UO747" s="190"/>
      <c r="UP747" s="190"/>
      <c r="UQ747" s="190"/>
      <c r="UR747" s="190"/>
      <c r="US747" s="190"/>
      <c r="UT747" s="190"/>
      <c r="UU747" s="190"/>
      <c r="UV747" s="190"/>
      <c r="UW747" s="190"/>
      <c r="UX747" s="190"/>
      <c r="UY747" s="190"/>
      <c r="UZ747" s="190"/>
      <c r="VA747" s="190"/>
      <c r="VB747" s="190"/>
      <c r="VC747" s="190"/>
      <c r="VD747" s="190"/>
      <c r="VE747" s="190"/>
      <c r="VF747" s="190"/>
      <c r="VG747" s="190"/>
      <c r="VH747" s="190"/>
      <c r="VI747" s="190"/>
      <c r="VJ747" s="190"/>
      <c r="VK747" s="190"/>
      <c r="VL747" s="190"/>
      <c r="VM747" s="190"/>
      <c r="VN747" s="190"/>
      <c r="VO747" s="190"/>
      <c r="VP747" s="190"/>
      <c r="VQ747" s="190"/>
      <c r="VR747" s="190"/>
      <c r="VS747" s="190"/>
      <c r="VT747" s="190"/>
      <c r="VU747" s="190"/>
      <c r="VV747" s="190"/>
      <c r="VW747" s="190"/>
      <c r="VX747" s="190"/>
      <c r="VY747" s="190"/>
      <c r="VZ747" s="190"/>
      <c r="WA747" s="190"/>
      <c r="WB747" s="190"/>
      <c r="WC747" s="190"/>
      <c r="WD747" s="190"/>
      <c r="WE747" s="190"/>
      <c r="WF747" s="190"/>
      <c r="WG747" s="190"/>
      <c r="WH747" s="190"/>
      <c r="WI747" s="190"/>
      <c r="WJ747" s="190"/>
      <c r="WK747" s="190"/>
      <c r="WL747" s="190"/>
      <c r="WM747" s="190"/>
      <c r="WN747" s="190"/>
      <c r="WO747" s="190"/>
      <c r="WP747" s="190"/>
      <c r="WQ747" s="190"/>
      <c r="WR747" s="190"/>
      <c r="WS747" s="190"/>
      <c r="WT747" s="190"/>
      <c r="WU747" s="190"/>
      <c r="WV747" s="190"/>
      <c r="WW747" s="190"/>
      <c r="WX747" s="190"/>
      <c r="WY747" s="190"/>
      <c r="WZ747" s="190"/>
      <c r="XA747" s="190"/>
      <c r="XB747" s="190"/>
      <c r="XC747" s="190"/>
      <c r="XD747" s="190"/>
      <c r="XE747" s="190"/>
      <c r="XF747" s="190"/>
      <c r="XG747" s="190"/>
      <c r="XH747" s="190"/>
      <c r="XI747" s="190"/>
      <c r="XJ747" s="190"/>
      <c r="XK747" s="190"/>
      <c r="XL747" s="190"/>
      <c r="XM747" s="190"/>
      <c r="XN747" s="190"/>
      <c r="XO747" s="190"/>
      <c r="XP747" s="190"/>
      <c r="XQ747" s="190"/>
      <c r="XR747" s="190"/>
      <c r="XS747" s="190"/>
      <c r="XT747" s="190"/>
      <c r="XU747" s="190"/>
      <c r="XV747" s="190"/>
      <c r="XW747" s="190"/>
      <c r="XX747" s="190"/>
      <c r="XY747" s="190"/>
      <c r="XZ747" s="190"/>
      <c r="YA747" s="190"/>
      <c r="YB747" s="190"/>
      <c r="YC747" s="190"/>
      <c r="YD747" s="190"/>
      <c r="YE747" s="190"/>
      <c r="YF747" s="190"/>
      <c r="YG747" s="190"/>
      <c r="YH747" s="190"/>
      <c r="YI747" s="190"/>
      <c r="YJ747" s="190"/>
      <c r="YK747" s="190"/>
      <c r="YL747" s="190"/>
      <c r="YM747" s="190"/>
      <c r="YN747" s="190"/>
      <c r="YO747" s="190"/>
      <c r="YP747" s="190"/>
      <c r="YQ747" s="190"/>
      <c r="YR747" s="190"/>
      <c r="YS747" s="190"/>
      <c r="YT747" s="190"/>
      <c r="YU747" s="190"/>
      <c r="YV747" s="190"/>
      <c r="YW747" s="190"/>
      <c r="YX747" s="190"/>
      <c r="YY747" s="190"/>
      <c r="YZ747" s="190"/>
      <c r="ZA747" s="190"/>
      <c r="ZB747" s="190"/>
      <c r="ZC747" s="190"/>
      <c r="ZD747" s="190"/>
      <c r="ZE747" s="190"/>
      <c r="ZF747" s="190"/>
      <c r="ZG747" s="190"/>
      <c r="ZH747" s="190"/>
      <c r="ZI747" s="190"/>
      <c r="ZJ747" s="190"/>
      <c r="ZK747" s="190"/>
      <c r="ZL747" s="190"/>
      <c r="ZM747" s="190"/>
      <c r="ZN747" s="190"/>
      <c r="ZO747" s="190"/>
      <c r="ZP747" s="190"/>
      <c r="ZQ747" s="190"/>
      <c r="ZR747" s="190"/>
      <c r="ZS747" s="190"/>
      <c r="ZT747" s="190"/>
      <c r="ZU747" s="190"/>
      <c r="ZV747" s="190"/>
      <c r="ZW747" s="190"/>
      <c r="ZX747" s="190"/>
      <c r="ZY747" s="190"/>
      <c r="ZZ747" s="190"/>
      <c r="AAA747" s="190"/>
      <c r="AAB747" s="190"/>
      <c r="AAC747" s="190"/>
      <c r="AAD747" s="190"/>
      <c r="AAE747" s="190"/>
      <c r="AAF747" s="190"/>
      <c r="AAG747" s="190"/>
      <c r="AAH747" s="190"/>
      <c r="AAI747" s="190"/>
      <c r="AAJ747" s="190"/>
      <c r="AAK747" s="190"/>
      <c r="AAL747" s="190"/>
      <c r="AAM747" s="190"/>
      <c r="AAN747" s="190"/>
      <c r="AAO747" s="190"/>
      <c r="AAP747" s="190"/>
      <c r="AAQ747" s="190"/>
      <c r="AAR747" s="190"/>
      <c r="AAS747" s="190"/>
      <c r="AAT747" s="190"/>
      <c r="AAU747" s="190"/>
      <c r="AAV747" s="190"/>
      <c r="AAW747" s="190"/>
      <c r="AAX747" s="190"/>
      <c r="AAY747" s="190"/>
      <c r="AAZ747" s="190"/>
      <c r="ABA747" s="190"/>
      <c r="ABB747" s="190"/>
      <c r="ABC747" s="190"/>
      <c r="ABD747" s="190"/>
      <c r="ABE747" s="190"/>
      <c r="ABF747" s="190"/>
      <c r="ABG747" s="190"/>
      <c r="ABH747" s="190"/>
      <c r="ABI747" s="190"/>
      <c r="ABJ747" s="190"/>
      <c r="ABK747" s="190"/>
      <c r="ABL747" s="190"/>
      <c r="ABM747" s="190"/>
      <c r="ABN747" s="190"/>
      <c r="ABO747" s="190"/>
      <c r="ABP747" s="190"/>
      <c r="ABQ747" s="190"/>
      <c r="ABR747" s="190"/>
      <c r="ABS747" s="190"/>
      <c r="ABT747" s="190"/>
      <c r="ABU747" s="190"/>
      <c r="ABV747" s="190"/>
      <c r="ABW747" s="190"/>
      <c r="ABX747" s="190"/>
      <c r="ABY747" s="190"/>
      <c r="ABZ747" s="190"/>
      <c r="ACA747" s="190"/>
      <c r="ACB747" s="190"/>
      <c r="ACC747" s="190"/>
      <c r="ACD747" s="190"/>
      <c r="ACE747" s="190"/>
      <c r="ACF747" s="190"/>
      <c r="ACG747" s="190"/>
      <c r="ACH747" s="190"/>
      <c r="ACI747" s="190"/>
      <c r="ACJ747" s="190"/>
      <c r="ACK747" s="190"/>
      <c r="ACL747" s="190"/>
      <c r="ACM747" s="190"/>
      <c r="ACN747" s="190"/>
      <c r="ACO747" s="190"/>
      <c r="ACP747" s="190"/>
      <c r="ACQ747" s="190"/>
      <c r="ACR747" s="190"/>
      <c r="ACS747" s="190"/>
      <c r="ACT747" s="190"/>
      <c r="ACU747" s="190"/>
      <c r="ACV747" s="190"/>
      <c r="ACW747" s="190"/>
      <c r="ACX747" s="190"/>
      <c r="ACY747" s="190"/>
      <c r="ACZ747" s="190"/>
      <c r="ADA747" s="190"/>
      <c r="ADB747" s="190"/>
      <c r="ADC747" s="190"/>
      <c r="ADD747" s="190"/>
      <c r="ADE747" s="190"/>
      <c r="ADF747" s="190"/>
      <c r="ADG747" s="190"/>
      <c r="ADH747" s="190"/>
      <c r="ADI747" s="190"/>
      <c r="ADJ747" s="190"/>
      <c r="ADK747" s="190"/>
      <c r="ADL747" s="190"/>
      <c r="ADM747" s="190"/>
      <c r="ADN747" s="190"/>
      <c r="ADO747" s="190"/>
      <c r="ADP747" s="190"/>
      <c r="ADQ747" s="190"/>
      <c r="ADR747" s="190"/>
      <c r="ADS747" s="190"/>
      <c r="ADT747" s="190"/>
      <c r="ADU747" s="190"/>
      <c r="ADV747" s="190"/>
      <c r="ADW747" s="190"/>
      <c r="ADX747" s="190"/>
      <c r="ADY747" s="190"/>
      <c r="ADZ747" s="190"/>
      <c r="AEA747" s="190"/>
      <c r="AEB747" s="190"/>
      <c r="AEC747" s="190"/>
      <c r="AED747" s="190"/>
      <c r="AEE747" s="190"/>
      <c r="AEF747" s="190"/>
      <c r="AEG747" s="190"/>
      <c r="AEH747" s="190"/>
      <c r="AEI747" s="190"/>
      <c r="AEJ747" s="190"/>
      <c r="AEK747" s="190"/>
      <c r="AEL747" s="190"/>
      <c r="AEM747" s="190"/>
      <c r="AEN747" s="190"/>
      <c r="AEO747" s="190"/>
      <c r="AEP747" s="190"/>
      <c r="AEQ747" s="190"/>
      <c r="AER747" s="190"/>
      <c r="AES747" s="190"/>
      <c r="AET747" s="190"/>
      <c r="AEU747" s="190"/>
      <c r="AEV747" s="190"/>
      <c r="AEW747" s="190"/>
      <c r="AEX747" s="190"/>
      <c r="AEY747" s="190"/>
      <c r="AEZ747" s="190"/>
      <c r="AFA747" s="190"/>
      <c r="AFB747" s="190"/>
      <c r="AFC747" s="190"/>
      <c r="AFD747" s="190"/>
      <c r="AFE747" s="190"/>
      <c r="AFF747" s="190"/>
      <c r="AFG747" s="190"/>
      <c r="AFH747" s="190"/>
      <c r="AFI747" s="190"/>
      <c r="AFJ747" s="190"/>
      <c r="AFK747" s="190"/>
      <c r="AFL747" s="190"/>
      <c r="AFM747" s="190"/>
      <c r="AFN747" s="190"/>
      <c r="AFO747" s="190"/>
      <c r="AFP747" s="190"/>
      <c r="AFQ747" s="190"/>
      <c r="AFR747" s="190"/>
      <c r="AFS747" s="190"/>
      <c r="AFT747" s="190"/>
      <c r="AFU747" s="190"/>
      <c r="AFV747" s="190"/>
      <c r="AFW747" s="190"/>
      <c r="AFX747" s="190"/>
      <c r="AFY747" s="190"/>
      <c r="AFZ747" s="190"/>
      <c r="AGA747" s="190"/>
      <c r="AGB747" s="190"/>
      <c r="AGC747" s="190"/>
      <c r="AGD747" s="190"/>
      <c r="AGE747" s="190"/>
      <c r="AGF747" s="190"/>
      <c r="AGG747" s="190"/>
      <c r="AGH747" s="190"/>
      <c r="AGI747" s="190"/>
      <c r="AGJ747" s="190"/>
      <c r="AGK747" s="190"/>
      <c r="AGL747" s="190"/>
      <c r="AGM747" s="190"/>
      <c r="AGN747" s="190"/>
      <c r="AGO747" s="190"/>
      <c r="AGP747" s="190"/>
      <c r="AGQ747" s="190"/>
      <c r="AGR747" s="190"/>
      <c r="AGS747" s="190"/>
      <c r="AGT747" s="190"/>
      <c r="AGU747" s="190"/>
      <c r="AGV747" s="190"/>
      <c r="AGW747" s="190"/>
      <c r="AGX747" s="190"/>
      <c r="AGY747" s="190"/>
      <c r="AGZ747" s="190"/>
      <c r="AHA747" s="190"/>
      <c r="AHB747" s="190"/>
      <c r="AHC747" s="190"/>
      <c r="AHD747" s="190"/>
      <c r="AHE747" s="190"/>
      <c r="AHF747" s="190"/>
      <c r="AHG747" s="190"/>
      <c r="AHH747" s="190"/>
      <c r="AHI747" s="190"/>
      <c r="AHJ747" s="190"/>
      <c r="AHK747" s="190"/>
      <c r="AHL747" s="190"/>
      <c r="AHM747" s="190"/>
      <c r="AHN747" s="190"/>
      <c r="AHO747" s="190"/>
      <c r="AHP747" s="190"/>
      <c r="AHQ747" s="190"/>
      <c r="AHR747" s="190"/>
      <c r="AHS747" s="190"/>
      <c r="AHT747" s="190"/>
      <c r="AHU747" s="190"/>
      <c r="AHV747" s="190"/>
      <c r="AHW747" s="190"/>
      <c r="AHX747" s="190"/>
      <c r="AHY747" s="190"/>
      <c r="AHZ747" s="190"/>
      <c r="AIA747" s="190"/>
      <c r="AIB747" s="190"/>
      <c r="AIC747" s="190"/>
      <c r="AID747" s="190"/>
      <c r="AIE747" s="190"/>
      <c r="AIF747" s="190"/>
      <c r="AIG747" s="190"/>
      <c r="AIH747" s="190"/>
      <c r="AII747" s="190"/>
      <c r="AIJ747" s="190"/>
      <c r="AIK747" s="190"/>
      <c r="AIL747" s="190"/>
      <c r="AIM747" s="190"/>
      <c r="AIN747" s="190"/>
      <c r="AIO747" s="190"/>
      <c r="AIP747" s="190"/>
      <c r="AIQ747" s="190"/>
      <c r="AIR747" s="190"/>
      <c r="AIS747" s="190"/>
      <c r="AIT747" s="190"/>
      <c r="AIU747" s="190"/>
      <c r="AIV747" s="190"/>
      <c r="AIW747" s="190"/>
      <c r="AIX747" s="190"/>
      <c r="AIY747" s="190"/>
      <c r="AIZ747" s="190"/>
      <c r="AJA747" s="190"/>
      <c r="AJB747" s="190"/>
      <c r="AJC747" s="190"/>
      <c r="AJD747" s="190"/>
      <c r="AJE747" s="190"/>
      <c r="AJF747" s="190"/>
      <c r="AJG747" s="190"/>
      <c r="AJH747" s="190"/>
      <c r="AJI747" s="190"/>
      <c r="AJJ747" s="190"/>
      <c r="AJK747" s="190"/>
      <c r="AJL747" s="190"/>
      <c r="AJM747" s="190"/>
      <c r="AJN747" s="190"/>
      <c r="AJO747" s="190"/>
      <c r="AJP747" s="190"/>
      <c r="AJQ747" s="190"/>
      <c r="AJR747" s="190"/>
      <c r="AJS747" s="190"/>
      <c r="AJT747" s="190"/>
      <c r="AJU747" s="190"/>
      <c r="AJV747" s="190"/>
      <c r="AJW747" s="190"/>
      <c r="AJX747" s="190"/>
      <c r="AJY747" s="190"/>
      <c r="AJZ747" s="190"/>
      <c r="AKA747" s="190"/>
      <c r="AKB747" s="190"/>
      <c r="AKC747" s="190"/>
      <c r="AKD747" s="190"/>
      <c r="AKE747" s="190"/>
      <c r="AKF747" s="190"/>
      <c r="AKG747" s="190"/>
      <c r="AKH747" s="190"/>
      <c r="AKI747" s="190"/>
      <c r="AKJ747" s="190"/>
      <c r="AKK747" s="190"/>
      <c r="AKL747" s="190"/>
      <c r="AKM747" s="190"/>
      <c r="AKN747" s="190"/>
      <c r="AKO747" s="190"/>
      <c r="AKP747" s="190"/>
      <c r="AKQ747" s="190"/>
      <c r="AKR747" s="190"/>
      <c r="AKS747" s="190"/>
      <c r="AKT747" s="190"/>
      <c r="AKU747" s="190"/>
      <c r="AKV747" s="190"/>
      <c r="AKW747" s="190"/>
      <c r="AKX747" s="190"/>
      <c r="AKY747" s="190"/>
      <c r="AKZ747" s="190"/>
      <c r="ALA747" s="190"/>
      <c r="ALB747" s="190"/>
      <c r="ALC747" s="190"/>
      <c r="ALD747" s="190"/>
      <c r="ALE747" s="190"/>
      <c r="ALF747" s="190"/>
      <c r="ALG747" s="190"/>
      <c r="ALH747" s="190"/>
      <c r="ALI747" s="190"/>
      <c r="ALJ747" s="190"/>
      <c r="ALK747" s="190"/>
      <c r="ALL747" s="190"/>
      <c r="ALM747" s="190"/>
      <c r="ALN747" s="190"/>
      <c r="ALO747" s="190"/>
      <c r="ALP747" s="190"/>
      <c r="ALQ747" s="190"/>
      <c r="ALR747" s="190"/>
      <c r="ALS747" s="190"/>
      <c r="ALT747" s="190"/>
      <c r="ALU747" s="190"/>
      <c r="ALV747" s="190"/>
      <c r="ALW747" s="190"/>
      <c r="ALX747" s="190"/>
      <c r="ALY747" s="190"/>
      <c r="ALZ747" s="190"/>
      <c r="AMA747" s="190"/>
      <c r="AMB747" s="190"/>
      <c r="AMC747" s="190"/>
      <c r="AMD747" s="190"/>
      <c r="AME747" s="190"/>
      <c r="AMF747" s="190"/>
      <c r="AMG747" s="190"/>
      <c r="AMH747" s="190"/>
      <c r="AMI747" s="190"/>
      <c r="AMJ747" s="190"/>
      <c r="AMK747" s="190"/>
      <c r="AML747" s="191"/>
    </row>
    <row r="748" spans="1:1026" customFormat="1" x14ac:dyDescent="0.25">
      <c r="A748" s="258" t="s">
        <v>27656</v>
      </c>
      <c r="B748" s="257">
        <v>748</v>
      </c>
      <c r="C748" s="481" t="s">
        <v>27657</v>
      </c>
      <c r="D748" s="308" t="s">
        <v>27658</v>
      </c>
      <c r="E748" s="273"/>
      <c r="F748" s="278"/>
      <c r="G748" s="280"/>
      <c r="H748" s="280"/>
      <c r="I748" s="489">
        <v>19.100000000000001</v>
      </c>
      <c r="J748" s="278"/>
      <c r="K748" s="278"/>
      <c r="L748" s="278"/>
      <c r="M748" s="278"/>
      <c r="N748" s="278"/>
      <c r="O748" s="278"/>
      <c r="P748" s="278"/>
      <c r="Q748" s="278"/>
      <c r="R748" s="278"/>
      <c r="S748" s="278"/>
      <c r="T748" s="278"/>
      <c r="U748" s="278"/>
      <c r="V748" s="278"/>
      <c r="W748" s="283">
        <f t="shared" si="323"/>
        <v>100</v>
      </c>
      <c r="X748" s="283">
        <f t="shared" si="324"/>
        <v>100</v>
      </c>
      <c r="Y748" s="283">
        <f t="shared" si="331"/>
        <v>100</v>
      </c>
      <c r="Z748" s="283">
        <f t="shared" si="325"/>
        <v>100</v>
      </c>
      <c r="AA748" s="283">
        <f t="shared" si="326"/>
        <v>100</v>
      </c>
      <c r="AB748" s="287">
        <f t="shared" si="333"/>
        <v>100</v>
      </c>
      <c r="AC748" s="287">
        <f t="shared" si="334"/>
        <v>100</v>
      </c>
      <c r="AD748" s="287">
        <f t="shared" si="329"/>
        <v>100</v>
      </c>
      <c r="AE748" s="284">
        <f t="shared" si="332"/>
        <v>100</v>
      </c>
      <c r="AF748" s="284">
        <f t="shared" si="321"/>
        <v>100</v>
      </c>
      <c r="AG748" s="268">
        <f t="shared" si="330"/>
        <v>100</v>
      </c>
      <c r="AH748" s="268">
        <f t="shared" si="319"/>
        <v>100</v>
      </c>
      <c r="AI748" s="268">
        <f t="shared" si="317"/>
        <v>100</v>
      </c>
      <c r="AJ748" s="268">
        <f t="shared" si="320"/>
        <v>100</v>
      </c>
      <c r="AK748" s="490">
        <v>0.15</v>
      </c>
      <c r="AL748" s="277"/>
      <c r="AM748" s="277"/>
      <c r="AN748" s="490"/>
      <c r="AO748" s="277"/>
      <c r="AP748" s="277"/>
      <c r="AQ748" s="277"/>
      <c r="AR748" s="356" t="s">
        <v>756</v>
      </c>
      <c r="AS748" s="356"/>
      <c r="AT748" s="277"/>
      <c r="AU748" s="277"/>
      <c r="AV748" s="188"/>
      <c r="AW748" s="190"/>
      <c r="AX748" s="190"/>
      <c r="AY748" s="190"/>
      <c r="AZ748" s="190"/>
      <c r="BA748" s="190"/>
      <c r="BB748" s="190"/>
      <c r="BC748" s="190"/>
      <c r="BD748" s="190"/>
      <c r="BE748" s="190"/>
      <c r="BF748" s="190"/>
      <c r="BG748" s="190"/>
      <c r="BH748" s="190"/>
      <c r="BI748" s="190"/>
      <c r="BJ748" s="190"/>
      <c r="BK748" s="190"/>
      <c r="BL748" s="190"/>
      <c r="BM748" s="190"/>
      <c r="BN748" s="190"/>
      <c r="BO748" s="190"/>
      <c r="BP748" s="190"/>
      <c r="BQ748" s="190"/>
      <c r="BR748" s="190"/>
      <c r="BS748" s="190"/>
      <c r="BT748" s="190"/>
      <c r="BU748" s="190"/>
      <c r="BV748" s="190"/>
      <c r="BW748" s="190"/>
      <c r="BX748" s="190"/>
      <c r="BY748" s="190"/>
      <c r="BZ748" s="190"/>
      <c r="CA748" s="190"/>
      <c r="CB748" s="190"/>
      <c r="CC748" s="190"/>
      <c r="CD748" s="190"/>
      <c r="CE748" s="190"/>
      <c r="CF748" s="190"/>
      <c r="CG748" s="190"/>
      <c r="CH748" s="190"/>
      <c r="CI748" s="190"/>
      <c r="CJ748" s="190"/>
      <c r="CK748" s="190"/>
      <c r="CL748" s="190"/>
      <c r="CM748" s="190"/>
      <c r="CN748" s="190"/>
      <c r="CO748" s="190"/>
      <c r="CP748" s="190"/>
      <c r="CQ748" s="190"/>
      <c r="CR748" s="190"/>
      <c r="CS748" s="190"/>
      <c r="CT748" s="190"/>
      <c r="CU748" s="190"/>
      <c r="CV748" s="190"/>
      <c r="CW748" s="190"/>
      <c r="CX748" s="190"/>
      <c r="CY748" s="190"/>
      <c r="CZ748" s="190"/>
      <c r="DA748" s="190"/>
      <c r="DB748" s="190"/>
      <c r="DC748" s="190"/>
      <c r="DD748" s="190"/>
      <c r="DE748" s="190"/>
      <c r="DF748" s="190"/>
      <c r="DG748" s="190"/>
      <c r="DH748" s="190"/>
      <c r="DI748" s="190"/>
      <c r="DJ748" s="190"/>
      <c r="DK748" s="190"/>
      <c r="DL748" s="190"/>
      <c r="DM748" s="190"/>
      <c r="DN748" s="190"/>
      <c r="DO748" s="190"/>
      <c r="DP748" s="190"/>
      <c r="DQ748" s="190"/>
      <c r="DR748" s="190"/>
      <c r="DS748" s="190"/>
      <c r="DT748" s="190"/>
      <c r="DU748" s="190"/>
      <c r="DV748" s="190"/>
      <c r="DW748" s="190"/>
      <c r="DX748" s="190"/>
      <c r="DY748" s="190"/>
      <c r="DZ748" s="190"/>
      <c r="EA748" s="190"/>
      <c r="EB748" s="190"/>
      <c r="EC748" s="190"/>
      <c r="ED748" s="190"/>
      <c r="EE748" s="190"/>
      <c r="EF748" s="190"/>
      <c r="EG748" s="190"/>
      <c r="EH748" s="190"/>
      <c r="EI748" s="190"/>
      <c r="EJ748" s="190"/>
      <c r="EK748" s="190"/>
      <c r="EL748" s="190"/>
      <c r="EM748" s="190"/>
      <c r="EN748" s="190"/>
      <c r="EO748" s="190"/>
      <c r="EP748" s="190"/>
      <c r="EQ748" s="190"/>
      <c r="ER748" s="190"/>
      <c r="ES748" s="190"/>
      <c r="ET748" s="190"/>
      <c r="EU748" s="190"/>
      <c r="EV748" s="190"/>
      <c r="EW748" s="190"/>
      <c r="EX748" s="190"/>
      <c r="EY748" s="190"/>
      <c r="EZ748" s="190"/>
      <c r="FA748" s="190"/>
      <c r="FB748" s="190"/>
      <c r="FC748" s="190"/>
      <c r="FD748" s="190"/>
      <c r="FE748" s="190"/>
      <c r="FF748" s="190"/>
      <c r="FG748" s="190"/>
      <c r="FH748" s="190"/>
      <c r="FI748" s="190"/>
      <c r="FJ748" s="190"/>
      <c r="FK748" s="190"/>
      <c r="FL748" s="190"/>
      <c r="FM748" s="190"/>
      <c r="FN748" s="190"/>
      <c r="FO748" s="190"/>
      <c r="FP748" s="190"/>
      <c r="FQ748" s="190"/>
      <c r="FR748" s="190"/>
      <c r="FS748" s="190"/>
      <c r="FT748" s="190"/>
      <c r="FU748" s="190"/>
      <c r="FV748" s="190"/>
      <c r="FW748" s="190"/>
      <c r="FX748" s="190"/>
      <c r="FY748" s="190"/>
      <c r="FZ748" s="190"/>
      <c r="GA748" s="190"/>
      <c r="GB748" s="190"/>
      <c r="GC748" s="190"/>
      <c r="GD748" s="190"/>
      <c r="GE748" s="190"/>
      <c r="GF748" s="190"/>
      <c r="GG748" s="190"/>
      <c r="GH748" s="190"/>
      <c r="GI748" s="190"/>
      <c r="GJ748" s="190"/>
      <c r="GK748" s="190"/>
      <c r="GL748" s="190"/>
      <c r="GM748" s="190"/>
      <c r="GN748" s="190"/>
      <c r="GO748" s="190"/>
      <c r="GP748" s="190"/>
      <c r="GQ748" s="190"/>
      <c r="GR748" s="190"/>
      <c r="GS748" s="190"/>
      <c r="GT748" s="190"/>
      <c r="GU748" s="190"/>
      <c r="GV748" s="190"/>
      <c r="GW748" s="190"/>
      <c r="GX748" s="190"/>
      <c r="GY748" s="190"/>
      <c r="GZ748" s="190"/>
      <c r="HA748" s="190"/>
      <c r="HB748" s="190"/>
      <c r="HC748" s="190"/>
      <c r="HD748" s="190"/>
      <c r="HE748" s="190"/>
      <c r="HF748" s="190"/>
      <c r="HG748" s="190"/>
      <c r="HH748" s="190"/>
      <c r="HI748" s="190"/>
      <c r="HJ748" s="190"/>
      <c r="HK748" s="190"/>
      <c r="HL748" s="190"/>
      <c r="HM748" s="190"/>
      <c r="HN748" s="190"/>
      <c r="HO748" s="190"/>
      <c r="HP748" s="190"/>
      <c r="HQ748" s="190"/>
      <c r="HR748" s="190"/>
      <c r="HS748" s="190"/>
      <c r="HT748" s="190"/>
      <c r="HU748" s="190"/>
      <c r="HV748" s="190"/>
      <c r="HW748" s="190"/>
      <c r="HX748" s="190"/>
      <c r="HY748" s="190"/>
      <c r="HZ748" s="190"/>
      <c r="IA748" s="190"/>
      <c r="IB748" s="190"/>
      <c r="IC748" s="190"/>
      <c r="ID748" s="190"/>
      <c r="IE748" s="190"/>
      <c r="IF748" s="190"/>
      <c r="IG748" s="190"/>
      <c r="IH748" s="190"/>
      <c r="II748" s="190"/>
      <c r="IJ748" s="190"/>
      <c r="IK748" s="190"/>
      <c r="IL748" s="190"/>
      <c r="IM748" s="190"/>
      <c r="IN748" s="190"/>
      <c r="IO748" s="190"/>
      <c r="IP748" s="190"/>
      <c r="IQ748" s="190"/>
      <c r="IR748" s="190"/>
      <c r="IS748" s="190"/>
      <c r="IT748" s="190"/>
      <c r="IU748" s="190"/>
      <c r="IV748" s="190"/>
      <c r="IW748" s="190"/>
      <c r="IX748" s="190"/>
      <c r="IY748" s="190"/>
      <c r="IZ748" s="190"/>
      <c r="JA748" s="190"/>
      <c r="JB748" s="190"/>
      <c r="JC748" s="190"/>
      <c r="JD748" s="190"/>
      <c r="JE748" s="190"/>
      <c r="JF748" s="190"/>
      <c r="JG748" s="190"/>
      <c r="JH748" s="190"/>
      <c r="JI748" s="190"/>
      <c r="JJ748" s="190"/>
      <c r="JK748" s="190"/>
      <c r="JL748" s="190"/>
      <c r="JM748" s="190"/>
      <c r="JN748" s="190"/>
      <c r="JO748" s="190"/>
      <c r="JP748" s="190"/>
      <c r="JQ748" s="190"/>
      <c r="JR748" s="190"/>
      <c r="JS748" s="190"/>
      <c r="JT748" s="190"/>
      <c r="JU748" s="190"/>
      <c r="JV748" s="190"/>
      <c r="JW748" s="190"/>
      <c r="JX748" s="190"/>
      <c r="JY748" s="190"/>
      <c r="JZ748" s="190"/>
      <c r="KA748" s="190"/>
      <c r="KB748" s="190"/>
      <c r="KC748" s="190"/>
      <c r="KD748" s="190"/>
      <c r="KE748" s="190"/>
      <c r="KF748" s="190"/>
      <c r="KG748" s="190"/>
      <c r="KH748" s="190"/>
      <c r="KI748" s="190"/>
      <c r="KJ748" s="190"/>
      <c r="KK748" s="190"/>
      <c r="KL748" s="190"/>
      <c r="KM748" s="190"/>
      <c r="KN748" s="190"/>
      <c r="KO748" s="190"/>
      <c r="KP748" s="190"/>
      <c r="KQ748" s="190"/>
      <c r="KR748" s="190"/>
      <c r="KS748" s="190"/>
      <c r="KT748" s="190"/>
      <c r="KU748" s="190"/>
      <c r="KV748" s="190"/>
      <c r="KW748" s="190"/>
      <c r="KX748" s="190"/>
      <c r="KY748" s="190"/>
      <c r="KZ748" s="190"/>
      <c r="LA748" s="190"/>
      <c r="LB748" s="190"/>
      <c r="LC748" s="190"/>
      <c r="LD748" s="190"/>
      <c r="LE748" s="190"/>
      <c r="LF748" s="190"/>
      <c r="LG748" s="190"/>
      <c r="LH748" s="190"/>
      <c r="LI748" s="190"/>
      <c r="LJ748" s="190"/>
      <c r="LK748" s="190"/>
      <c r="LL748" s="190"/>
      <c r="LM748" s="190"/>
      <c r="LN748" s="190"/>
      <c r="LO748" s="190"/>
      <c r="LP748" s="190"/>
      <c r="LQ748" s="190"/>
      <c r="LR748" s="190"/>
      <c r="LS748" s="190"/>
      <c r="LT748" s="190"/>
      <c r="LU748" s="190"/>
      <c r="LV748" s="190"/>
      <c r="LW748" s="190"/>
      <c r="LX748" s="190"/>
      <c r="LY748" s="190"/>
      <c r="LZ748" s="190"/>
      <c r="MA748" s="190"/>
      <c r="MB748" s="190"/>
      <c r="MC748" s="190"/>
      <c r="MD748" s="190"/>
      <c r="ME748" s="190"/>
      <c r="MF748" s="190"/>
      <c r="MG748" s="190"/>
      <c r="MH748" s="190"/>
      <c r="MI748" s="190"/>
      <c r="MJ748" s="190"/>
      <c r="MK748" s="190"/>
      <c r="ML748" s="190"/>
      <c r="MM748" s="190"/>
      <c r="MN748" s="190"/>
      <c r="MO748" s="190"/>
      <c r="MP748" s="190"/>
      <c r="MQ748" s="190"/>
      <c r="MR748" s="190"/>
      <c r="MS748" s="190"/>
      <c r="MT748" s="190"/>
      <c r="MU748" s="190"/>
      <c r="MV748" s="190"/>
      <c r="MW748" s="190"/>
      <c r="MX748" s="190"/>
      <c r="MY748" s="190"/>
      <c r="MZ748" s="190"/>
      <c r="NA748" s="190"/>
      <c r="NB748" s="190"/>
      <c r="NC748" s="190"/>
      <c r="ND748" s="190"/>
      <c r="NE748" s="190"/>
      <c r="NF748" s="190"/>
      <c r="NG748" s="190"/>
      <c r="NH748" s="190"/>
      <c r="NI748" s="190"/>
      <c r="NJ748" s="190"/>
      <c r="NK748" s="190"/>
      <c r="NL748" s="190"/>
      <c r="NM748" s="190"/>
      <c r="NN748" s="190"/>
      <c r="NO748" s="190"/>
      <c r="NP748" s="190"/>
      <c r="NQ748" s="190"/>
      <c r="NR748" s="190"/>
      <c r="NS748" s="190"/>
      <c r="NT748" s="190"/>
      <c r="NU748" s="190"/>
      <c r="NV748" s="190"/>
      <c r="NW748" s="190"/>
      <c r="NX748" s="190"/>
      <c r="NY748" s="190"/>
      <c r="NZ748" s="190"/>
      <c r="OA748" s="190"/>
      <c r="OB748" s="190"/>
      <c r="OC748" s="190"/>
      <c r="OD748" s="190"/>
      <c r="OE748" s="190"/>
      <c r="OF748" s="190"/>
      <c r="OG748" s="190"/>
      <c r="OH748" s="190"/>
      <c r="OI748" s="190"/>
      <c r="OJ748" s="190"/>
      <c r="OK748" s="190"/>
      <c r="OL748" s="190"/>
      <c r="OM748" s="190"/>
      <c r="ON748" s="190"/>
      <c r="OO748" s="190"/>
      <c r="OP748" s="190"/>
      <c r="OQ748" s="190"/>
      <c r="OR748" s="190"/>
      <c r="OS748" s="190"/>
      <c r="OT748" s="190"/>
      <c r="OU748" s="190"/>
      <c r="OV748" s="190"/>
      <c r="OW748" s="190"/>
      <c r="OX748" s="190"/>
      <c r="OY748" s="190"/>
      <c r="OZ748" s="190"/>
      <c r="PA748" s="190"/>
      <c r="PB748" s="190"/>
      <c r="PC748" s="190"/>
      <c r="PD748" s="190"/>
      <c r="PE748" s="190"/>
      <c r="PF748" s="190"/>
      <c r="PG748" s="190"/>
      <c r="PH748" s="190"/>
      <c r="PI748" s="190"/>
      <c r="PJ748" s="190"/>
      <c r="PK748" s="190"/>
      <c r="PL748" s="190"/>
      <c r="PM748" s="190"/>
      <c r="PN748" s="190"/>
      <c r="PO748" s="190"/>
      <c r="PP748" s="190"/>
      <c r="PQ748" s="190"/>
      <c r="PR748" s="190"/>
      <c r="PS748" s="190"/>
      <c r="PT748" s="190"/>
      <c r="PU748" s="190"/>
      <c r="PV748" s="190"/>
      <c r="PW748" s="190"/>
      <c r="PX748" s="190"/>
      <c r="PY748" s="190"/>
      <c r="PZ748" s="190"/>
      <c r="QA748" s="190"/>
      <c r="QB748" s="190"/>
      <c r="QC748" s="190"/>
      <c r="QD748" s="190"/>
      <c r="QE748" s="190"/>
      <c r="QF748" s="190"/>
      <c r="QG748" s="190"/>
      <c r="QH748" s="190"/>
      <c r="QI748" s="190"/>
      <c r="QJ748" s="190"/>
      <c r="QK748" s="190"/>
      <c r="QL748" s="190"/>
      <c r="QM748" s="190"/>
      <c r="QN748" s="190"/>
      <c r="QO748" s="190"/>
      <c r="QP748" s="190"/>
      <c r="QQ748" s="190"/>
      <c r="QR748" s="190"/>
      <c r="QS748" s="190"/>
      <c r="QT748" s="190"/>
      <c r="QU748" s="190"/>
      <c r="QV748" s="190"/>
      <c r="QW748" s="190"/>
      <c r="QX748" s="190"/>
      <c r="QY748" s="190"/>
      <c r="QZ748" s="190"/>
      <c r="RA748" s="190"/>
      <c r="RB748" s="190"/>
      <c r="RC748" s="190"/>
      <c r="RD748" s="190"/>
      <c r="RE748" s="190"/>
      <c r="RF748" s="190"/>
      <c r="RG748" s="190"/>
      <c r="RH748" s="190"/>
      <c r="RI748" s="190"/>
      <c r="RJ748" s="190"/>
      <c r="RK748" s="190"/>
      <c r="RL748" s="190"/>
      <c r="RM748" s="190"/>
      <c r="RN748" s="190"/>
      <c r="RO748" s="190"/>
      <c r="RP748" s="190"/>
      <c r="RQ748" s="190"/>
      <c r="RR748" s="190"/>
      <c r="RS748" s="190"/>
      <c r="RT748" s="190"/>
      <c r="RU748" s="190"/>
      <c r="RV748" s="190"/>
      <c r="RW748" s="190"/>
      <c r="RX748" s="190"/>
      <c r="RY748" s="190"/>
      <c r="RZ748" s="190"/>
      <c r="SA748" s="190"/>
      <c r="SB748" s="190"/>
      <c r="SC748" s="190"/>
      <c r="SD748" s="190"/>
      <c r="SE748" s="190"/>
      <c r="SF748" s="190"/>
      <c r="SG748" s="190"/>
      <c r="SH748" s="190"/>
      <c r="SI748" s="190"/>
      <c r="SJ748" s="190"/>
      <c r="SK748" s="190"/>
      <c r="SL748" s="190"/>
      <c r="SM748" s="190"/>
      <c r="SN748" s="190"/>
      <c r="SO748" s="190"/>
      <c r="SP748" s="190"/>
      <c r="SQ748" s="190"/>
      <c r="SR748" s="190"/>
      <c r="SS748" s="190"/>
      <c r="ST748" s="190"/>
      <c r="SU748" s="190"/>
      <c r="SV748" s="190"/>
      <c r="SW748" s="190"/>
      <c r="SX748" s="190"/>
      <c r="SY748" s="190"/>
      <c r="SZ748" s="190"/>
      <c r="TA748" s="190"/>
      <c r="TB748" s="190"/>
      <c r="TC748" s="190"/>
      <c r="TD748" s="190"/>
      <c r="TE748" s="190"/>
      <c r="TF748" s="190"/>
      <c r="TG748" s="190"/>
      <c r="TH748" s="190"/>
      <c r="TI748" s="190"/>
      <c r="TJ748" s="190"/>
      <c r="TK748" s="190"/>
      <c r="TL748" s="190"/>
      <c r="TM748" s="190"/>
      <c r="TN748" s="190"/>
      <c r="TO748" s="190"/>
      <c r="TP748" s="190"/>
      <c r="TQ748" s="190"/>
      <c r="TR748" s="190"/>
      <c r="TS748" s="190"/>
      <c r="TT748" s="190"/>
      <c r="TU748" s="190"/>
      <c r="TV748" s="190"/>
      <c r="TW748" s="190"/>
      <c r="TX748" s="190"/>
      <c r="TY748" s="190"/>
      <c r="TZ748" s="190"/>
      <c r="UA748" s="190"/>
      <c r="UB748" s="190"/>
      <c r="UC748" s="190"/>
      <c r="UD748" s="190"/>
      <c r="UE748" s="190"/>
      <c r="UF748" s="190"/>
      <c r="UG748" s="190"/>
      <c r="UH748" s="190"/>
      <c r="UI748" s="190"/>
      <c r="UJ748" s="190"/>
      <c r="UK748" s="190"/>
      <c r="UL748" s="190"/>
      <c r="UM748" s="190"/>
      <c r="UN748" s="190"/>
      <c r="UO748" s="190"/>
      <c r="UP748" s="190"/>
      <c r="UQ748" s="190"/>
      <c r="UR748" s="190"/>
      <c r="US748" s="190"/>
      <c r="UT748" s="190"/>
      <c r="UU748" s="190"/>
      <c r="UV748" s="190"/>
      <c r="UW748" s="190"/>
      <c r="UX748" s="190"/>
      <c r="UY748" s="190"/>
      <c r="UZ748" s="190"/>
      <c r="VA748" s="190"/>
      <c r="VB748" s="190"/>
      <c r="VC748" s="190"/>
      <c r="VD748" s="190"/>
      <c r="VE748" s="190"/>
      <c r="VF748" s="190"/>
      <c r="VG748" s="190"/>
      <c r="VH748" s="190"/>
      <c r="VI748" s="190"/>
      <c r="VJ748" s="190"/>
      <c r="VK748" s="190"/>
      <c r="VL748" s="190"/>
      <c r="VM748" s="190"/>
      <c r="VN748" s="190"/>
      <c r="VO748" s="190"/>
      <c r="VP748" s="190"/>
      <c r="VQ748" s="190"/>
      <c r="VR748" s="190"/>
      <c r="VS748" s="190"/>
      <c r="VT748" s="190"/>
      <c r="VU748" s="190"/>
      <c r="VV748" s="190"/>
      <c r="VW748" s="190"/>
      <c r="VX748" s="190"/>
      <c r="VY748" s="190"/>
      <c r="VZ748" s="190"/>
      <c r="WA748" s="190"/>
      <c r="WB748" s="190"/>
      <c r="WC748" s="190"/>
      <c r="WD748" s="190"/>
      <c r="WE748" s="190"/>
      <c r="WF748" s="190"/>
      <c r="WG748" s="190"/>
      <c r="WH748" s="190"/>
      <c r="WI748" s="190"/>
      <c r="WJ748" s="190"/>
      <c r="WK748" s="190"/>
      <c r="WL748" s="190"/>
      <c r="WM748" s="190"/>
      <c r="WN748" s="190"/>
      <c r="WO748" s="190"/>
      <c r="WP748" s="190"/>
      <c r="WQ748" s="190"/>
      <c r="WR748" s="190"/>
      <c r="WS748" s="190"/>
      <c r="WT748" s="190"/>
      <c r="WU748" s="190"/>
      <c r="WV748" s="190"/>
      <c r="WW748" s="190"/>
      <c r="WX748" s="190"/>
      <c r="WY748" s="190"/>
      <c r="WZ748" s="190"/>
      <c r="XA748" s="190"/>
      <c r="XB748" s="190"/>
      <c r="XC748" s="190"/>
      <c r="XD748" s="190"/>
      <c r="XE748" s="190"/>
      <c r="XF748" s="190"/>
      <c r="XG748" s="190"/>
      <c r="XH748" s="190"/>
      <c r="XI748" s="190"/>
      <c r="XJ748" s="190"/>
      <c r="XK748" s="190"/>
      <c r="XL748" s="190"/>
      <c r="XM748" s="190"/>
      <c r="XN748" s="190"/>
      <c r="XO748" s="190"/>
      <c r="XP748" s="190"/>
      <c r="XQ748" s="190"/>
      <c r="XR748" s="190"/>
      <c r="XS748" s="190"/>
      <c r="XT748" s="190"/>
      <c r="XU748" s="190"/>
      <c r="XV748" s="190"/>
      <c r="XW748" s="190"/>
      <c r="XX748" s="190"/>
      <c r="XY748" s="190"/>
      <c r="XZ748" s="190"/>
      <c r="YA748" s="190"/>
      <c r="YB748" s="190"/>
      <c r="YC748" s="190"/>
      <c r="YD748" s="190"/>
      <c r="YE748" s="190"/>
      <c r="YF748" s="190"/>
      <c r="YG748" s="190"/>
      <c r="YH748" s="190"/>
      <c r="YI748" s="190"/>
      <c r="YJ748" s="190"/>
      <c r="YK748" s="190"/>
      <c r="YL748" s="190"/>
      <c r="YM748" s="190"/>
      <c r="YN748" s="190"/>
      <c r="YO748" s="190"/>
      <c r="YP748" s="190"/>
      <c r="YQ748" s="190"/>
      <c r="YR748" s="190"/>
      <c r="YS748" s="190"/>
      <c r="YT748" s="190"/>
      <c r="YU748" s="190"/>
      <c r="YV748" s="190"/>
      <c r="YW748" s="190"/>
      <c r="YX748" s="190"/>
      <c r="YY748" s="190"/>
      <c r="YZ748" s="190"/>
      <c r="ZA748" s="190"/>
      <c r="ZB748" s="190"/>
      <c r="ZC748" s="190"/>
      <c r="ZD748" s="190"/>
      <c r="ZE748" s="190"/>
      <c r="ZF748" s="190"/>
      <c r="ZG748" s="190"/>
      <c r="ZH748" s="190"/>
      <c r="ZI748" s="190"/>
      <c r="ZJ748" s="190"/>
      <c r="ZK748" s="190"/>
      <c r="ZL748" s="190"/>
      <c r="ZM748" s="190"/>
      <c r="ZN748" s="190"/>
      <c r="ZO748" s="190"/>
      <c r="ZP748" s="190"/>
      <c r="ZQ748" s="190"/>
      <c r="ZR748" s="190"/>
      <c r="ZS748" s="190"/>
      <c r="ZT748" s="190"/>
      <c r="ZU748" s="190"/>
      <c r="ZV748" s="190"/>
      <c r="ZW748" s="190"/>
      <c r="ZX748" s="190"/>
      <c r="ZY748" s="190"/>
      <c r="ZZ748" s="190"/>
      <c r="AAA748" s="190"/>
      <c r="AAB748" s="190"/>
      <c r="AAC748" s="190"/>
      <c r="AAD748" s="190"/>
      <c r="AAE748" s="190"/>
      <c r="AAF748" s="190"/>
      <c r="AAG748" s="190"/>
      <c r="AAH748" s="190"/>
      <c r="AAI748" s="190"/>
      <c r="AAJ748" s="190"/>
      <c r="AAK748" s="190"/>
      <c r="AAL748" s="190"/>
      <c r="AAM748" s="190"/>
      <c r="AAN748" s="190"/>
      <c r="AAO748" s="190"/>
      <c r="AAP748" s="190"/>
      <c r="AAQ748" s="190"/>
      <c r="AAR748" s="190"/>
      <c r="AAS748" s="190"/>
      <c r="AAT748" s="190"/>
      <c r="AAU748" s="190"/>
      <c r="AAV748" s="190"/>
      <c r="AAW748" s="190"/>
      <c r="AAX748" s="190"/>
      <c r="AAY748" s="190"/>
      <c r="AAZ748" s="190"/>
      <c r="ABA748" s="190"/>
      <c r="ABB748" s="190"/>
      <c r="ABC748" s="190"/>
      <c r="ABD748" s="190"/>
      <c r="ABE748" s="190"/>
      <c r="ABF748" s="190"/>
      <c r="ABG748" s="190"/>
      <c r="ABH748" s="190"/>
      <c r="ABI748" s="190"/>
      <c r="ABJ748" s="190"/>
      <c r="ABK748" s="190"/>
      <c r="ABL748" s="190"/>
      <c r="ABM748" s="190"/>
      <c r="ABN748" s="190"/>
      <c r="ABO748" s="190"/>
      <c r="ABP748" s="190"/>
      <c r="ABQ748" s="190"/>
      <c r="ABR748" s="190"/>
      <c r="ABS748" s="190"/>
      <c r="ABT748" s="190"/>
      <c r="ABU748" s="190"/>
      <c r="ABV748" s="190"/>
      <c r="ABW748" s="190"/>
      <c r="ABX748" s="190"/>
      <c r="ABY748" s="190"/>
      <c r="ABZ748" s="190"/>
      <c r="ACA748" s="190"/>
      <c r="ACB748" s="190"/>
      <c r="ACC748" s="190"/>
      <c r="ACD748" s="190"/>
      <c r="ACE748" s="190"/>
      <c r="ACF748" s="190"/>
      <c r="ACG748" s="190"/>
      <c r="ACH748" s="190"/>
      <c r="ACI748" s="190"/>
      <c r="ACJ748" s="190"/>
      <c r="ACK748" s="190"/>
      <c r="ACL748" s="190"/>
      <c r="ACM748" s="190"/>
      <c r="ACN748" s="190"/>
      <c r="ACO748" s="190"/>
      <c r="ACP748" s="190"/>
      <c r="ACQ748" s="190"/>
      <c r="ACR748" s="190"/>
      <c r="ACS748" s="190"/>
      <c r="ACT748" s="190"/>
      <c r="ACU748" s="190"/>
      <c r="ACV748" s="190"/>
      <c r="ACW748" s="190"/>
      <c r="ACX748" s="190"/>
      <c r="ACY748" s="190"/>
      <c r="ACZ748" s="190"/>
      <c r="ADA748" s="190"/>
      <c r="ADB748" s="190"/>
      <c r="ADC748" s="190"/>
      <c r="ADD748" s="190"/>
      <c r="ADE748" s="190"/>
      <c r="ADF748" s="190"/>
      <c r="ADG748" s="190"/>
      <c r="ADH748" s="190"/>
      <c r="ADI748" s="190"/>
      <c r="ADJ748" s="190"/>
      <c r="ADK748" s="190"/>
      <c r="ADL748" s="190"/>
      <c r="ADM748" s="190"/>
      <c r="ADN748" s="190"/>
      <c r="ADO748" s="190"/>
      <c r="ADP748" s="190"/>
      <c r="ADQ748" s="190"/>
      <c r="ADR748" s="190"/>
      <c r="ADS748" s="190"/>
      <c r="ADT748" s="190"/>
      <c r="ADU748" s="190"/>
      <c r="ADV748" s="190"/>
      <c r="ADW748" s="190"/>
      <c r="ADX748" s="190"/>
      <c r="ADY748" s="190"/>
      <c r="ADZ748" s="190"/>
      <c r="AEA748" s="190"/>
      <c r="AEB748" s="190"/>
      <c r="AEC748" s="190"/>
      <c r="AED748" s="190"/>
      <c r="AEE748" s="190"/>
      <c r="AEF748" s="190"/>
      <c r="AEG748" s="190"/>
      <c r="AEH748" s="190"/>
      <c r="AEI748" s="190"/>
      <c r="AEJ748" s="190"/>
      <c r="AEK748" s="190"/>
      <c r="AEL748" s="190"/>
      <c r="AEM748" s="190"/>
      <c r="AEN748" s="190"/>
      <c r="AEO748" s="190"/>
      <c r="AEP748" s="190"/>
      <c r="AEQ748" s="190"/>
      <c r="AER748" s="190"/>
      <c r="AES748" s="190"/>
      <c r="AET748" s="190"/>
      <c r="AEU748" s="190"/>
      <c r="AEV748" s="190"/>
      <c r="AEW748" s="190"/>
      <c r="AEX748" s="190"/>
      <c r="AEY748" s="190"/>
      <c r="AEZ748" s="190"/>
      <c r="AFA748" s="190"/>
      <c r="AFB748" s="190"/>
      <c r="AFC748" s="190"/>
      <c r="AFD748" s="190"/>
      <c r="AFE748" s="190"/>
      <c r="AFF748" s="190"/>
      <c r="AFG748" s="190"/>
      <c r="AFH748" s="190"/>
      <c r="AFI748" s="190"/>
      <c r="AFJ748" s="190"/>
      <c r="AFK748" s="190"/>
      <c r="AFL748" s="190"/>
      <c r="AFM748" s="190"/>
      <c r="AFN748" s="190"/>
      <c r="AFO748" s="190"/>
      <c r="AFP748" s="190"/>
      <c r="AFQ748" s="190"/>
      <c r="AFR748" s="190"/>
      <c r="AFS748" s="190"/>
      <c r="AFT748" s="190"/>
      <c r="AFU748" s="190"/>
      <c r="AFV748" s="190"/>
      <c r="AFW748" s="190"/>
      <c r="AFX748" s="190"/>
      <c r="AFY748" s="190"/>
      <c r="AFZ748" s="190"/>
      <c r="AGA748" s="190"/>
      <c r="AGB748" s="190"/>
      <c r="AGC748" s="190"/>
      <c r="AGD748" s="190"/>
      <c r="AGE748" s="190"/>
      <c r="AGF748" s="190"/>
      <c r="AGG748" s="190"/>
      <c r="AGH748" s="190"/>
      <c r="AGI748" s="190"/>
      <c r="AGJ748" s="190"/>
      <c r="AGK748" s="190"/>
      <c r="AGL748" s="190"/>
      <c r="AGM748" s="190"/>
      <c r="AGN748" s="190"/>
      <c r="AGO748" s="190"/>
      <c r="AGP748" s="190"/>
      <c r="AGQ748" s="190"/>
      <c r="AGR748" s="190"/>
      <c r="AGS748" s="190"/>
      <c r="AGT748" s="190"/>
      <c r="AGU748" s="190"/>
      <c r="AGV748" s="190"/>
      <c r="AGW748" s="190"/>
      <c r="AGX748" s="190"/>
      <c r="AGY748" s="190"/>
      <c r="AGZ748" s="190"/>
      <c r="AHA748" s="190"/>
      <c r="AHB748" s="190"/>
      <c r="AHC748" s="190"/>
      <c r="AHD748" s="190"/>
      <c r="AHE748" s="190"/>
      <c r="AHF748" s="190"/>
      <c r="AHG748" s="190"/>
      <c r="AHH748" s="190"/>
      <c r="AHI748" s="190"/>
      <c r="AHJ748" s="190"/>
      <c r="AHK748" s="190"/>
      <c r="AHL748" s="190"/>
      <c r="AHM748" s="190"/>
      <c r="AHN748" s="190"/>
      <c r="AHO748" s="190"/>
      <c r="AHP748" s="190"/>
      <c r="AHQ748" s="190"/>
      <c r="AHR748" s="190"/>
      <c r="AHS748" s="190"/>
      <c r="AHT748" s="190"/>
      <c r="AHU748" s="190"/>
      <c r="AHV748" s="190"/>
      <c r="AHW748" s="190"/>
      <c r="AHX748" s="190"/>
      <c r="AHY748" s="190"/>
      <c r="AHZ748" s="190"/>
      <c r="AIA748" s="190"/>
      <c r="AIB748" s="190"/>
      <c r="AIC748" s="190"/>
      <c r="AID748" s="190"/>
      <c r="AIE748" s="190"/>
      <c r="AIF748" s="190"/>
      <c r="AIG748" s="190"/>
      <c r="AIH748" s="190"/>
      <c r="AII748" s="190"/>
      <c r="AIJ748" s="190"/>
      <c r="AIK748" s="190"/>
      <c r="AIL748" s="190"/>
      <c r="AIM748" s="190"/>
      <c r="AIN748" s="190"/>
      <c r="AIO748" s="190"/>
      <c r="AIP748" s="190"/>
      <c r="AIQ748" s="190"/>
      <c r="AIR748" s="190"/>
      <c r="AIS748" s="190"/>
      <c r="AIT748" s="190"/>
      <c r="AIU748" s="190"/>
      <c r="AIV748" s="190"/>
      <c r="AIW748" s="190"/>
      <c r="AIX748" s="190"/>
      <c r="AIY748" s="190"/>
      <c r="AIZ748" s="190"/>
      <c r="AJA748" s="190"/>
      <c r="AJB748" s="190"/>
      <c r="AJC748" s="190"/>
      <c r="AJD748" s="190"/>
      <c r="AJE748" s="190"/>
      <c r="AJF748" s="190"/>
      <c r="AJG748" s="190"/>
      <c r="AJH748" s="190"/>
      <c r="AJI748" s="190"/>
      <c r="AJJ748" s="190"/>
      <c r="AJK748" s="190"/>
      <c r="AJL748" s="190"/>
      <c r="AJM748" s="190"/>
      <c r="AJN748" s="190"/>
      <c r="AJO748" s="190"/>
      <c r="AJP748" s="190"/>
      <c r="AJQ748" s="190"/>
      <c r="AJR748" s="190"/>
      <c r="AJS748" s="190"/>
      <c r="AJT748" s="190"/>
      <c r="AJU748" s="190"/>
      <c r="AJV748" s="190"/>
      <c r="AJW748" s="190"/>
      <c r="AJX748" s="190"/>
      <c r="AJY748" s="190"/>
      <c r="AJZ748" s="190"/>
      <c r="AKA748" s="190"/>
      <c r="AKB748" s="190"/>
      <c r="AKC748" s="190"/>
      <c r="AKD748" s="190"/>
      <c r="AKE748" s="190"/>
      <c r="AKF748" s="190"/>
      <c r="AKG748" s="190"/>
      <c r="AKH748" s="190"/>
      <c r="AKI748" s="190"/>
      <c r="AKJ748" s="190"/>
      <c r="AKK748" s="190"/>
      <c r="AKL748" s="190"/>
      <c r="AKM748" s="190"/>
      <c r="AKN748" s="190"/>
      <c r="AKO748" s="190"/>
      <c r="AKP748" s="190"/>
      <c r="AKQ748" s="190"/>
      <c r="AKR748" s="190"/>
      <c r="AKS748" s="190"/>
      <c r="AKT748" s="190"/>
      <c r="AKU748" s="190"/>
      <c r="AKV748" s="190"/>
      <c r="AKW748" s="190"/>
      <c r="AKX748" s="190"/>
      <c r="AKY748" s="190"/>
      <c r="AKZ748" s="190"/>
      <c r="ALA748" s="190"/>
      <c r="ALB748" s="190"/>
      <c r="ALC748" s="190"/>
      <c r="ALD748" s="190"/>
      <c r="ALE748" s="190"/>
      <c r="ALF748" s="190"/>
      <c r="ALG748" s="190"/>
      <c r="ALH748" s="190"/>
      <c r="ALI748" s="190"/>
      <c r="ALJ748" s="190"/>
      <c r="ALK748" s="190"/>
      <c r="ALL748" s="190"/>
      <c r="ALM748" s="190"/>
      <c r="ALN748" s="190"/>
      <c r="ALO748" s="190"/>
      <c r="ALP748" s="190"/>
      <c r="ALQ748" s="190"/>
      <c r="ALR748" s="190"/>
      <c r="ALS748" s="190"/>
      <c r="ALT748" s="190"/>
      <c r="ALU748" s="190"/>
      <c r="ALV748" s="190"/>
      <c r="ALW748" s="190"/>
      <c r="ALX748" s="190"/>
      <c r="ALY748" s="190"/>
      <c r="ALZ748" s="190"/>
      <c r="AMA748" s="190"/>
      <c r="AMB748" s="190"/>
      <c r="AMC748" s="190"/>
      <c r="AMD748" s="190"/>
      <c r="AME748" s="190"/>
      <c r="AMF748" s="190"/>
      <c r="AMG748" s="190"/>
      <c r="AMH748" s="190"/>
      <c r="AMI748" s="190"/>
      <c r="AMJ748" s="190"/>
      <c r="AMK748" s="190"/>
      <c r="AML748" s="191"/>
    </row>
    <row r="749" spans="1:1026" customFormat="1" x14ac:dyDescent="0.25">
      <c r="A749" s="258" t="s">
        <v>27659</v>
      </c>
      <c r="B749" s="257">
        <v>749</v>
      </c>
      <c r="C749" s="481" t="s">
        <v>27660</v>
      </c>
      <c r="D749" s="308" t="s">
        <v>27661</v>
      </c>
      <c r="E749" s="273"/>
      <c r="F749" s="278"/>
      <c r="G749" s="280"/>
      <c r="H749" s="280"/>
      <c r="I749" s="489">
        <v>5.9</v>
      </c>
      <c r="J749" s="278"/>
      <c r="K749" s="278"/>
      <c r="L749" s="278"/>
      <c r="M749" s="278"/>
      <c r="N749" s="278"/>
      <c r="O749" s="278"/>
      <c r="P749" s="278"/>
      <c r="Q749" s="278"/>
      <c r="R749" s="278"/>
      <c r="S749" s="278"/>
      <c r="T749" s="278"/>
      <c r="U749" s="278"/>
      <c r="V749" s="278"/>
      <c r="W749" s="283">
        <f t="shared" si="323"/>
        <v>100</v>
      </c>
      <c r="X749" s="283">
        <f t="shared" si="324"/>
        <v>100</v>
      </c>
      <c r="Y749" s="283">
        <f t="shared" si="331"/>
        <v>100</v>
      </c>
      <c r="Z749" s="283">
        <f t="shared" si="325"/>
        <v>100</v>
      </c>
      <c r="AA749" s="283">
        <f t="shared" si="326"/>
        <v>100</v>
      </c>
      <c r="AB749" s="287">
        <f t="shared" si="333"/>
        <v>100</v>
      </c>
      <c r="AC749" s="287">
        <f t="shared" si="334"/>
        <v>100</v>
      </c>
      <c r="AD749" s="287">
        <f t="shared" si="329"/>
        <v>100</v>
      </c>
      <c r="AE749" s="284">
        <f t="shared" si="332"/>
        <v>100</v>
      </c>
      <c r="AF749" s="284">
        <f t="shared" si="321"/>
        <v>100</v>
      </c>
      <c r="AG749" s="268">
        <f t="shared" si="330"/>
        <v>100</v>
      </c>
      <c r="AH749" s="268">
        <f t="shared" si="319"/>
        <v>100</v>
      </c>
      <c r="AI749" s="268">
        <f t="shared" si="317"/>
        <v>100</v>
      </c>
      <c r="AJ749" s="268">
        <f t="shared" si="320"/>
        <v>100</v>
      </c>
      <c r="AK749" s="490">
        <v>0.15</v>
      </c>
      <c r="AL749" s="277"/>
      <c r="AM749" s="277"/>
      <c r="AN749" s="490"/>
      <c r="AO749" s="277"/>
      <c r="AP749" s="277"/>
      <c r="AQ749" s="277"/>
      <c r="AR749" s="356" t="s">
        <v>756</v>
      </c>
      <c r="AS749" s="356"/>
      <c r="AT749" s="277"/>
      <c r="AU749" s="277"/>
      <c r="AV749" s="188"/>
      <c r="AW749" s="190"/>
      <c r="AX749" s="190"/>
      <c r="AY749" s="190"/>
      <c r="AZ749" s="190"/>
      <c r="BA749" s="190"/>
      <c r="BB749" s="190"/>
      <c r="BC749" s="190"/>
      <c r="BD749" s="190"/>
      <c r="BE749" s="190"/>
      <c r="BF749" s="190"/>
      <c r="BG749" s="190"/>
      <c r="BH749" s="190"/>
      <c r="BI749" s="190"/>
      <c r="BJ749" s="190"/>
      <c r="BK749" s="190"/>
      <c r="BL749" s="190"/>
      <c r="BM749" s="190"/>
      <c r="BN749" s="190"/>
      <c r="BO749" s="190"/>
      <c r="BP749" s="190"/>
      <c r="BQ749" s="190"/>
      <c r="BR749" s="190"/>
      <c r="BS749" s="190"/>
      <c r="BT749" s="190"/>
      <c r="BU749" s="190"/>
      <c r="BV749" s="190"/>
      <c r="BW749" s="190"/>
      <c r="BX749" s="190"/>
      <c r="BY749" s="190"/>
      <c r="BZ749" s="190"/>
      <c r="CA749" s="190"/>
      <c r="CB749" s="190"/>
      <c r="CC749" s="190"/>
      <c r="CD749" s="190"/>
      <c r="CE749" s="190"/>
      <c r="CF749" s="190"/>
      <c r="CG749" s="190"/>
      <c r="CH749" s="190"/>
      <c r="CI749" s="190"/>
      <c r="CJ749" s="190"/>
      <c r="CK749" s="190"/>
      <c r="CL749" s="190"/>
      <c r="CM749" s="190"/>
      <c r="CN749" s="190"/>
      <c r="CO749" s="190"/>
      <c r="CP749" s="190"/>
      <c r="CQ749" s="190"/>
      <c r="CR749" s="190"/>
      <c r="CS749" s="190"/>
      <c r="CT749" s="190"/>
      <c r="CU749" s="190"/>
      <c r="CV749" s="190"/>
      <c r="CW749" s="190"/>
      <c r="CX749" s="190"/>
      <c r="CY749" s="190"/>
      <c r="CZ749" s="190"/>
      <c r="DA749" s="190"/>
      <c r="DB749" s="190"/>
      <c r="DC749" s="190"/>
      <c r="DD749" s="190"/>
      <c r="DE749" s="190"/>
      <c r="DF749" s="190"/>
      <c r="DG749" s="190"/>
      <c r="DH749" s="190"/>
      <c r="DI749" s="190"/>
      <c r="DJ749" s="190"/>
      <c r="DK749" s="190"/>
      <c r="DL749" s="190"/>
      <c r="DM749" s="190"/>
      <c r="DN749" s="190"/>
      <c r="DO749" s="190"/>
      <c r="DP749" s="190"/>
      <c r="DQ749" s="190"/>
      <c r="DR749" s="190"/>
      <c r="DS749" s="190"/>
      <c r="DT749" s="190"/>
      <c r="DU749" s="190"/>
      <c r="DV749" s="190"/>
      <c r="DW749" s="190"/>
      <c r="DX749" s="190"/>
      <c r="DY749" s="190"/>
      <c r="DZ749" s="190"/>
      <c r="EA749" s="190"/>
      <c r="EB749" s="190"/>
      <c r="EC749" s="190"/>
      <c r="ED749" s="190"/>
      <c r="EE749" s="190"/>
      <c r="EF749" s="190"/>
      <c r="EG749" s="190"/>
      <c r="EH749" s="190"/>
      <c r="EI749" s="190"/>
      <c r="EJ749" s="190"/>
      <c r="EK749" s="190"/>
      <c r="EL749" s="190"/>
      <c r="EM749" s="190"/>
      <c r="EN749" s="190"/>
      <c r="EO749" s="190"/>
      <c r="EP749" s="190"/>
      <c r="EQ749" s="190"/>
      <c r="ER749" s="190"/>
      <c r="ES749" s="190"/>
      <c r="ET749" s="190"/>
      <c r="EU749" s="190"/>
      <c r="EV749" s="190"/>
      <c r="EW749" s="190"/>
      <c r="EX749" s="190"/>
      <c r="EY749" s="190"/>
      <c r="EZ749" s="190"/>
      <c r="FA749" s="190"/>
      <c r="FB749" s="190"/>
      <c r="FC749" s="190"/>
      <c r="FD749" s="190"/>
      <c r="FE749" s="190"/>
      <c r="FF749" s="190"/>
      <c r="FG749" s="190"/>
      <c r="FH749" s="190"/>
      <c r="FI749" s="190"/>
      <c r="FJ749" s="190"/>
      <c r="FK749" s="190"/>
      <c r="FL749" s="190"/>
      <c r="FM749" s="190"/>
      <c r="FN749" s="190"/>
      <c r="FO749" s="190"/>
      <c r="FP749" s="190"/>
      <c r="FQ749" s="190"/>
      <c r="FR749" s="190"/>
      <c r="FS749" s="190"/>
      <c r="FT749" s="190"/>
      <c r="FU749" s="190"/>
      <c r="FV749" s="190"/>
      <c r="FW749" s="190"/>
      <c r="FX749" s="190"/>
      <c r="FY749" s="190"/>
      <c r="FZ749" s="190"/>
      <c r="GA749" s="190"/>
      <c r="GB749" s="190"/>
      <c r="GC749" s="190"/>
      <c r="GD749" s="190"/>
      <c r="GE749" s="190"/>
      <c r="GF749" s="190"/>
      <c r="GG749" s="190"/>
      <c r="GH749" s="190"/>
      <c r="GI749" s="190"/>
      <c r="GJ749" s="190"/>
      <c r="GK749" s="190"/>
      <c r="GL749" s="190"/>
      <c r="GM749" s="190"/>
      <c r="GN749" s="190"/>
      <c r="GO749" s="190"/>
      <c r="GP749" s="190"/>
      <c r="GQ749" s="190"/>
      <c r="GR749" s="190"/>
      <c r="GS749" s="190"/>
      <c r="GT749" s="190"/>
      <c r="GU749" s="190"/>
      <c r="GV749" s="190"/>
      <c r="GW749" s="190"/>
      <c r="GX749" s="190"/>
      <c r="GY749" s="190"/>
      <c r="GZ749" s="190"/>
      <c r="HA749" s="190"/>
      <c r="HB749" s="190"/>
      <c r="HC749" s="190"/>
      <c r="HD749" s="190"/>
      <c r="HE749" s="190"/>
      <c r="HF749" s="190"/>
      <c r="HG749" s="190"/>
      <c r="HH749" s="190"/>
      <c r="HI749" s="190"/>
      <c r="HJ749" s="190"/>
      <c r="HK749" s="190"/>
      <c r="HL749" s="190"/>
      <c r="HM749" s="190"/>
      <c r="HN749" s="190"/>
      <c r="HO749" s="190"/>
      <c r="HP749" s="190"/>
      <c r="HQ749" s="190"/>
      <c r="HR749" s="190"/>
      <c r="HS749" s="190"/>
      <c r="HT749" s="190"/>
      <c r="HU749" s="190"/>
      <c r="HV749" s="190"/>
      <c r="HW749" s="190"/>
      <c r="HX749" s="190"/>
      <c r="HY749" s="190"/>
      <c r="HZ749" s="190"/>
      <c r="IA749" s="190"/>
      <c r="IB749" s="190"/>
      <c r="IC749" s="190"/>
      <c r="ID749" s="190"/>
      <c r="IE749" s="190"/>
      <c r="IF749" s="190"/>
      <c r="IG749" s="190"/>
      <c r="IH749" s="190"/>
      <c r="II749" s="190"/>
      <c r="IJ749" s="190"/>
      <c r="IK749" s="190"/>
      <c r="IL749" s="190"/>
      <c r="IM749" s="190"/>
      <c r="IN749" s="190"/>
      <c r="IO749" s="190"/>
      <c r="IP749" s="190"/>
      <c r="IQ749" s="190"/>
      <c r="IR749" s="190"/>
      <c r="IS749" s="190"/>
      <c r="IT749" s="190"/>
      <c r="IU749" s="190"/>
      <c r="IV749" s="190"/>
      <c r="IW749" s="190"/>
      <c r="IX749" s="190"/>
      <c r="IY749" s="190"/>
      <c r="IZ749" s="190"/>
      <c r="JA749" s="190"/>
      <c r="JB749" s="190"/>
      <c r="JC749" s="190"/>
      <c r="JD749" s="190"/>
      <c r="JE749" s="190"/>
      <c r="JF749" s="190"/>
      <c r="JG749" s="190"/>
      <c r="JH749" s="190"/>
      <c r="JI749" s="190"/>
      <c r="JJ749" s="190"/>
      <c r="JK749" s="190"/>
      <c r="JL749" s="190"/>
      <c r="JM749" s="190"/>
      <c r="JN749" s="190"/>
      <c r="JO749" s="190"/>
      <c r="JP749" s="190"/>
      <c r="JQ749" s="190"/>
      <c r="JR749" s="190"/>
      <c r="JS749" s="190"/>
      <c r="JT749" s="190"/>
      <c r="JU749" s="190"/>
      <c r="JV749" s="190"/>
      <c r="JW749" s="190"/>
      <c r="JX749" s="190"/>
      <c r="JY749" s="190"/>
      <c r="JZ749" s="190"/>
      <c r="KA749" s="190"/>
      <c r="KB749" s="190"/>
      <c r="KC749" s="190"/>
      <c r="KD749" s="190"/>
      <c r="KE749" s="190"/>
      <c r="KF749" s="190"/>
      <c r="KG749" s="190"/>
      <c r="KH749" s="190"/>
      <c r="KI749" s="190"/>
      <c r="KJ749" s="190"/>
      <c r="KK749" s="190"/>
      <c r="KL749" s="190"/>
      <c r="KM749" s="190"/>
      <c r="KN749" s="190"/>
      <c r="KO749" s="190"/>
      <c r="KP749" s="190"/>
      <c r="KQ749" s="190"/>
      <c r="KR749" s="190"/>
      <c r="KS749" s="190"/>
      <c r="KT749" s="190"/>
      <c r="KU749" s="190"/>
      <c r="KV749" s="190"/>
      <c r="KW749" s="190"/>
      <c r="KX749" s="190"/>
      <c r="KY749" s="190"/>
      <c r="KZ749" s="190"/>
      <c r="LA749" s="190"/>
      <c r="LB749" s="190"/>
      <c r="LC749" s="190"/>
      <c r="LD749" s="190"/>
      <c r="LE749" s="190"/>
      <c r="LF749" s="190"/>
      <c r="LG749" s="190"/>
      <c r="LH749" s="190"/>
      <c r="LI749" s="190"/>
      <c r="LJ749" s="190"/>
      <c r="LK749" s="190"/>
      <c r="LL749" s="190"/>
      <c r="LM749" s="190"/>
      <c r="LN749" s="190"/>
      <c r="LO749" s="190"/>
      <c r="LP749" s="190"/>
      <c r="LQ749" s="190"/>
      <c r="LR749" s="190"/>
      <c r="LS749" s="190"/>
      <c r="LT749" s="190"/>
      <c r="LU749" s="190"/>
      <c r="LV749" s="190"/>
      <c r="LW749" s="190"/>
      <c r="LX749" s="190"/>
      <c r="LY749" s="190"/>
      <c r="LZ749" s="190"/>
      <c r="MA749" s="190"/>
      <c r="MB749" s="190"/>
      <c r="MC749" s="190"/>
      <c r="MD749" s="190"/>
      <c r="ME749" s="190"/>
      <c r="MF749" s="190"/>
      <c r="MG749" s="190"/>
      <c r="MH749" s="190"/>
      <c r="MI749" s="190"/>
      <c r="MJ749" s="190"/>
      <c r="MK749" s="190"/>
      <c r="ML749" s="190"/>
      <c r="MM749" s="190"/>
      <c r="MN749" s="190"/>
      <c r="MO749" s="190"/>
      <c r="MP749" s="190"/>
      <c r="MQ749" s="190"/>
      <c r="MR749" s="190"/>
      <c r="MS749" s="190"/>
      <c r="MT749" s="190"/>
      <c r="MU749" s="190"/>
      <c r="MV749" s="190"/>
      <c r="MW749" s="190"/>
      <c r="MX749" s="190"/>
      <c r="MY749" s="190"/>
      <c r="MZ749" s="190"/>
      <c r="NA749" s="190"/>
      <c r="NB749" s="190"/>
      <c r="NC749" s="190"/>
      <c r="ND749" s="190"/>
      <c r="NE749" s="190"/>
      <c r="NF749" s="190"/>
      <c r="NG749" s="190"/>
      <c r="NH749" s="190"/>
      <c r="NI749" s="190"/>
      <c r="NJ749" s="190"/>
      <c r="NK749" s="190"/>
      <c r="NL749" s="190"/>
      <c r="NM749" s="190"/>
      <c r="NN749" s="190"/>
      <c r="NO749" s="190"/>
      <c r="NP749" s="190"/>
      <c r="NQ749" s="190"/>
      <c r="NR749" s="190"/>
      <c r="NS749" s="190"/>
      <c r="NT749" s="190"/>
      <c r="NU749" s="190"/>
      <c r="NV749" s="190"/>
      <c r="NW749" s="190"/>
      <c r="NX749" s="190"/>
      <c r="NY749" s="190"/>
      <c r="NZ749" s="190"/>
      <c r="OA749" s="190"/>
      <c r="OB749" s="190"/>
      <c r="OC749" s="190"/>
      <c r="OD749" s="190"/>
      <c r="OE749" s="190"/>
      <c r="OF749" s="190"/>
      <c r="OG749" s="190"/>
      <c r="OH749" s="190"/>
      <c r="OI749" s="190"/>
      <c r="OJ749" s="190"/>
      <c r="OK749" s="190"/>
      <c r="OL749" s="190"/>
      <c r="OM749" s="190"/>
      <c r="ON749" s="190"/>
      <c r="OO749" s="190"/>
      <c r="OP749" s="190"/>
      <c r="OQ749" s="190"/>
      <c r="OR749" s="190"/>
      <c r="OS749" s="190"/>
      <c r="OT749" s="190"/>
      <c r="OU749" s="190"/>
      <c r="OV749" s="190"/>
      <c r="OW749" s="190"/>
      <c r="OX749" s="190"/>
      <c r="OY749" s="190"/>
      <c r="OZ749" s="190"/>
      <c r="PA749" s="190"/>
      <c r="PB749" s="190"/>
      <c r="PC749" s="190"/>
      <c r="PD749" s="190"/>
      <c r="PE749" s="190"/>
      <c r="PF749" s="190"/>
      <c r="PG749" s="190"/>
      <c r="PH749" s="190"/>
      <c r="PI749" s="190"/>
      <c r="PJ749" s="190"/>
      <c r="PK749" s="190"/>
      <c r="PL749" s="190"/>
      <c r="PM749" s="190"/>
      <c r="PN749" s="190"/>
      <c r="PO749" s="190"/>
      <c r="PP749" s="190"/>
      <c r="PQ749" s="190"/>
      <c r="PR749" s="190"/>
      <c r="PS749" s="190"/>
      <c r="PT749" s="190"/>
      <c r="PU749" s="190"/>
      <c r="PV749" s="190"/>
      <c r="PW749" s="190"/>
      <c r="PX749" s="190"/>
      <c r="PY749" s="190"/>
      <c r="PZ749" s="190"/>
      <c r="QA749" s="190"/>
      <c r="QB749" s="190"/>
      <c r="QC749" s="190"/>
      <c r="QD749" s="190"/>
      <c r="QE749" s="190"/>
      <c r="QF749" s="190"/>
      <c r="QG749" s="190"/>
      <c r="QH749" s="190"/>
      <c r="QI749" s="190"/>
      <c r="QJ749" s="190"/>
      <c r="QK749" s="190"/>
      <c r="QL749" s="190"/>
      <c r="QM749" s="190"/>
      <c r="QN749" s="190"/>
      <c r="QO749" s="190"/>
      <c r="QP749" s="190"/>
      <c r="QQ749" s="190"/>
      <c r="QR749" s="190"/>
      <c r="QS749" s="190"/>
      <c r="QT749" s="190"/>
      <c r="QU749" s="190"/>
      <c r="QV749" s="190"/>
      <c r="QW749" s="190"/>
      <c r="QX749" s="190"/>
      <c r="QY749" s="190"/>
      <c r="QZ749" s="190"/>
      <c r="RA749" s="190"/>
      <c r="RB749" s="190"/>
      <c r="RC749" s="190"/>
      <c r="RD749" s="190"/>
      <c r="RE749" s="190"/>
      <c r="RF749" s="190"/>
      <c r="RG749" s="190"/>
      <c r="RH749" s="190"/>
      <c r="RI749" s="190"/>
      <c r="RJ749" s="190"/>
      <c r="RK749" s="190"/>
      <c r="RL749" s="190"/>
      <c r="RM749" s="190"/>
      <c r="RN749" s="190"/>
      <c r="RO749" s="190"/>
      <c r="RP749" s="190"/>
      <c r="RQ749" s="190"/>
      <c r="RR749" s="190"/>
      <c r="RS749" s="190"/>
      <c r="RT749" s="190"/>
      <c r="RU749" s="190"/>
      <c r="RV749" s="190"/>
      <c r="RW749" s="190"/>
      <c r="RX749" s="190"/>
      <c r="RY749" s="190"/>
      <c r="RZ749" s="190"/>
      <c r="SA749" s="190"/>
      <c r="SB749" s="190"/>
      <c r="SC749" s="190"/>
      <c r="SD749" s="190"/>
      <c r="SE749" s="190"/>
      <c r="SF749" s="190"/>
      <c r="SG749" s="190"/>
      <c r="SH749" s="190"/>
      <c r="SI749" s="190"/>
      <c r="SJ749" s="190"/>
      <c r="SK749" s="190"/>
      <c r="SL749" s="190"/>
      <c r="SM749" s="190"/>
      <c r="SN749" s="190"/>
      <c r="SO749" s="190"/>
      <c r="SP749" s="190"/>
      <c r="SQ749" s="190"/>
      <c r="SR749" s="190"/>
      <c r="SS749" s="190"/>
      <c r="ST749" s="190"/>
      <c r="SU749" s="190"/>
      <c r="SV749" s="190"/>
      <c r="SW749" s="190"/>
      <c r="SX749" s="190"/>
      <c r="SY749" s="190"/>
      <c r="SZ749" s="190"/>
      <c r="TA749" s="190"/>
      <c r="TB749" s="190"/>
      <c r="TC749" s="190"/>
      <c r="TD749" s="190"/>
      <c r="TE749" s="190"/>
      <c r="TF749" s="190"/>
      <c r="TG749" s="190"/>
      <c r="TH749" s="190"/>
      <c r="TI749" s="190"/>
      <c r="TJ749" s="190"/>
      <c r="TK749" s="190"/>
      <c r="TL749" s="190"/>
      <c r="TM749" s="190"/>
      <c r="TN749" s="190"/>
      <c r="TO749" s="190"/>
      <c r="TP749" s="190"/>
      <c r="TQ749" s="190"/>
      <c r="TR749" s="190"/>
      <c r="TS749" s="190"/>
      <c r="TT749" s="190"/>
      <c r="TU749" s="190"/>
      <c r="TV749" s="190"/>
      <c r="TW749" s="190"/>
      <c r="TX749" s="190"/>
      <c r="TY749" s="190"/>
      <c r="TZ749" s="190"/>
      <c r="UA749" s="190"/>
      <c r="UB749" s="190"/>
      <c r="UC749" s="190"/>
      <c r="UD749" s="190"/>
      <c r="UE749" s="190"/>
      <c r="UF749" s="190"/>
      <c r="UG749" s="190"/>
      <c r="UH749" s="190"/>
      <c r="UI749" s="190"/>
      <c r="UJ749" s="190"/>
      <c r="UK749" s="190"/>
      <c r="UL749" s="190"/>
      <c r="UM749" s="190"/>
      <c r="UN749" s="190"/>
      <c r="UO749" s="190"/>
      <c r="UP749" s="190"/>
      <c r="UQ749" s="190"/>
      <c r="UR749" s="190"/>
      <c r="US749" s="190"/>
      <c r="UT749" s="190"/>
      <c r="UU749" s="190"/>
      <c r="UV749" s="190"/>
      <c r="UW749" s="190"/>
      <c r="UX749" s="190"/>
      <c r="UY749" s="190"/>
      <c r="UZ749" s="190"/>
      <c r="VA749" s="190"/>
      <c r="VB749" s="190"/>
      <c r="VC749" s="190"/>
      <c r="VD749" s="190"/>
      <c r="VE749" s="190"/>
      <c r="VF749" s="190"/>
      <c r="VG749" s="190"/>
      <c r="VH749" s="190"/>
      <c r="VI749" s="190"/>
      <c r="VJ749" s="190"/>
      <c r="VK749" s="190"/>
      <c r="VL749" s="190"/>
      <c r="VM749" s="190"/>
      <c r="VN749" s="190"/>
      <c r="VO749" s="190"/>
      <c r="VP749" s="190"/>
      <c r="VQ749" s="190"/>
      <c r="VR749" s="190"/>
      <c r="VS749" s="190"/>
      <c r="VT749" s="190"/>
      <c r="VU749" s="190"/>
      <c r="VV749" s="190"/>
      <c r="VW749" s="190"/>
      <c r="VX749" s="190"/>
      <c r="VY749" s="190"/>
      <c r="VZ749" s="190"/>
      <c r="WA749" s="190"/>
      <c r="WB749" s="190"/>
      <c r="WC749" s="190"/>
      <c r="WD749" s="190"/>
      <c r="WE749" s="190"/>
      <c r="WF749" s="190"/>
      <c r="WG749" s="190"/>
      <c r="WH749" s="190"/>
      <c r="WI749" s="190"/>
      <c r="WJ749" s="190"/>
      <c r="WK749" s="190"/>
      <c r="WL749" s="190"/>
      <c r="WM749" s="190"/>
      <c r="WN749" s="190"/>
      <c r="WO749" s="190"/>
      <c r="WP749" s="190"/>
      <c r="WQ749" s="190"/>
      <c r="WR749" s="190"/>
      <c r="WS749" s="190"/>
      <c r="WT749" s="190"/>
      <c r="WU749" s="190"/>
      <c r="WV749" s="190"/>
      <c r="WW749" s="190"/>
      <c r="WX749" s="190"/>
      <c r="WY749" s="190"/>
      <c r="WZ749" s="190"/>
      <c r="XA749" s="190"/>
      <c r="XB749" s="190"/>
      <c r="XC749" s="190"/>
      <c r="XD749" s="190"/>
      <c r="XE749" s="190"/>
      <c r="XF749" s="190"/>
      <c r="XG749" s="190"/>
      <c r="XH749" s="190"/>
      <c r="XI749" s="190"/>
      <c r="XJ749" s="190"/>
      <c r="XK749" s="190"/>
      <c r="XL749" s="190"/>
      <c r="XM749" s="190"/>
      <c r="XN749" s="190"/>
      <c r="XO749" s="190"/>
      <c r="XP749" s="190"/>
      <c r="XQ749" s="190"/>
      <c r="XR749" s="190"/>
      <c r="XS749" s="190"/>
      <c r="XT749" s="190"/>
      <c r="XU749" s="190"/>
      <c r="XV749" s="190"/>
      <c r="XW749" s="190"/>
      <c r="XX749" s="190"/>
      <c r="XY749" s="190"/>
      <c r="XZ749" s="190"/>
      <c r="YA749" s="190"/>
      <c r="YB749" s="190"/>
      <c r="YC749" s="190"/>
      <c r="YD749" s="190"/>
      <c r="YE749" s="190"/>
      <c r="YF749" s="190"/>
      <c r="YG749" s="190"/>
      <c r="YH749" s="190"/>
      <c r="YI749" s="190"/>
      <c r="YJ749" s="190"/>
      <c r="YK749" s="190"/>
      <c r="YL749" s="190"/>
      <c r="YM749" s="190"/>
      <c r="YN749" s="190"/>
      <c r="YO749" s="190"/>
      <c r="YP749" s="190"/>
      <c r="YQ749" s="190"/>
      <c r="YR749" s="190"/>
      <c r="YS749" s="190"/>
      <c r="YT749" s="190"/>
      <c r="YU749" s="190"/>
      <c r="YV749" s="190"/>
      <c r="YW749" s="190"/>
      <c r="YX749" s="190"/>
      <c r="YY749" s="190"/>
      <c r="YZ749" s="190"/>
      <c r="ZA749" s="190"/>
      <c r="ZB749" s="190"/>
      <c r="ZC749" s="190"/>
      <c r="ZD749" s="190"/>
      <c r="ZE749" s="190"/>
      <c r="ZF749" s="190"/>
      <c r="ZG749" s="190"/>
      <c r="ZH749" s="190"/>
      <c r="ZI749" s="190"/>
      <c r="ZJ749" s="190"/>
      <c r="ZK749" s="190"/>
      <c r="ZL749" s="190"/>
      <c r="ZM749" s="190"/>
      <c r="ZN749" s="190"/>
      <c r="ZO749" s="190"/>
      <c r="ZP749" s="190"/>
      <c r="ZQ749" s="190"/>
      <c r="ZR749" s="190"/>
      <c r="ZS749" s="190"/>
      <c r="ZT749" s="190"/>
      <c r="ZU749" s="190"/>
      <c r="ZV749" s="190"/>
      <c r="ZW749" s="190"/>
      <c r="ZX749" s="190"/>
      <c r="ZY749" s="190"/>
      <c r="ZZ749" s="190"/>
      <c r="AAA749" s="190"/>
      <c r="AAB749" s="190"/>
      <c r="AAC749" s="190"/>
      <c r="AAD749" s="190"/>
      <c r="AAE749" s="190"/>
      <c r="AAF749" s="190"/>
      <c r="AAG749" s="190"/>
      <c r="AAH749" s="190"/>
      <c r="AAI749" s="190"/>
      <c r="AAJ749" s="190"/>
      <c r="AAK749" s="190"/>
      <c r="AAL749" s="190"/>
      <c r="AAM749" s="190"/>
      <c r="AAN749" s="190"/>
      <c r="AAO749" s="190"/>
      <c r="AAP749" s="190"/>
      <c r="AAQ749" s="190"/>
      <c r="AAR749" s="190"/>
      <c r="AAS749" s="190"/>
      <c r="AAT749" s="190"/>
      <c r="AAU749" s="190"/>
      <c r="AAV749" s="190"/>
      <c r="AAW749" s="190"/>
      <c r="AAX749" s="190"/>
      <c r="AAY749" s="190"/>
      <c r="AAZ749" s="190"/>
      <c r="ABA749" s="190"/>
      <c r="ABB749" s="190"/>
      <c r="ABC749" s="190"/>
      <c r="ABD749" s="190"/>
      <c r="ABE749" s="190"/>
      <c r="ABF749" s="190"/>
      <c r="ABG749" s="190"/>
      <c r="ABH749" s="190"/>
      <c r="ABI749" s="190"/>
      <c r="ABJ749" s="190"/>
      <c r="ABK749" s="190"/>
      <c r="ABL749" s="190"/>
      <c r="ABM749" s="190"/>
      <c r="ABN749" s="190"/>
      <c r="ABO749" s="190"/>
      <c r="ABP749" s="190"/>
      <c r="ABQ749" s="190"/>
      <c r="ABR749" s="190"/>
      <c r="ABS749" s="190"/>
      <c r="ABT749" s="190"/>
      <c r="ABU749" s="190"/>
      <c r="ABV749" s="190"/>
      <c r="ABW749" s="190"/>
      <c r="ABX749" s="190"/>
      <c r="ABY749" s="190"/>
      <c r="ABZ749" s="190"/>
      <c r="ACA749" s="190"/>
      <c r="ACB749" s="190"/>
      <c r="ACC749" s="190"/>
      <c r="ACD749" s="190"/>
      <c r="ACE749" s="190"/>
      <c r="ACF749" s="190"/>
      <c r="ACG749" s="190"/>
      <c r="ACH749" s="190"/>
      <c r="ACI749" s="190"/>
      <c r="ACJ749" s="190"/>
      <c r="ACK749" s="190"/>
      <c r="ACL749" s="190"/>
      <c r="ACM749" s="190"/>
      <c r="ACN749" s="190"/>
      <c r="ACO749" s="190"/>
      <c r="ACP749" s="190"/>
      <c r="ACQ749" s="190"/>
      <c r="ACR749" s="190"/>
      <c r="ACS749" s="190"/>
      <c r="ACT749" s="190"/>
      <c r="ACU749" s="190"/>
      <c r="ACV749" s="190"/>
      <c r="ACW749" s="190"/>
      <c r="ACX749" s="190"/>
      <c r="ACY749" s="190"/>
      <c r="ACZ749" s="190"/>
      <c r="ADA749" s="190"/>
      <c r="ADB749" s="190"/>
      <c r="ADC749" s="190"/>
      <c r="ADD749" s="190"/>
      <c r="ADE749" s="190"/>
      <c r="ADF749" s="190"/>
      <c r="ADG749" s="190"/>
      <c r="ADH749" s="190"/>
      <c r="ADI749" s="190"/>
      <c r="ADJ749" s="190"/>
      <c r="ADK749" s="190"/>
      <c r="ADL749" s="190"/>
      <c r="ADM749" s="190"/>
      <c r="ADN749" s="190"/>
      <c r="ADO749" s="190"/>
      <c r="ADP749" s="190"/>
      <c r="ADQ749" s="190"/>
      <c r="ADR749" s="190"/>
      <c r="ADS749" s="190"/>
      <c r="ADT749" s="190"/>
      <c r="ADU749" s="190"/>
      <c r="ADV749" s="190"/>
      <c r="ADW749" s="190"/>
      <c r="ADX749" s="190"/>
      <c r="ADY749" s="190"/>
      <c r="ADZ749" s="190"/>
      <c r="AEA749" s="190"/>
      <c r="AEB749" s="190"/>
      <c r="AEC749" s="190"/>
      <c r="AED749" s="190"/>
      <c r="AEE749" s="190"/>
      <c r="AEF749" s="190"/>
      <c r="AEG749" s="190"/>
      <c r="AEH749" s="190"/>
      <c r="AEI749" s="190"/>
      <c r="AEJ749" s="190"/>
      <c r="AEK749" s="190"/>
      <c r="AEL749" s="190"/>
      <c r="AEM749" s="190"/>
      <c r="AEN749" s="190"/>
      <c r="AEO749" s="190"/>
      <c r="AEP749" s="190"/>
      <c r="AEQ749" s="190"/>
      <c r="AER749" s="190"/>
      <c r="AES749" s="190"/>
      <c r="AET749" s="190"/>
      <c r="AEU749" s="190"/>
      <c r="AEV749" s="190"/>
      <c r="AEW749" s="190"/>
      <c r="AEX749" s="190"/>
      <c r="AEY749" s="190"/>
      <c r="AEZ749" s="190"/>
      <c r="AFA749" s="190"/>
      <c r="AFB749" s="190"/>
      <c r="AFC749" s="190"/>
      <c r="AFD749" s="190"/>
      <c r="AFE749" s="190"/>
      <c r="AFF749" s="190"/>
      <c r="AFG749" s="190"/>
      <c r="AFH749" s="190"/>
      <c r="AFI749" s="190"/>
      <c r="AFJ749" s="190"/>
      <c r="AFK749" s="190"/>
      <c r="AFL749" s="190"/>
      <c r="AFM749" s="190"/>
      <c r="AFN749" s="190"/>
      <c r="AFO749" s="190"/>
      <c r="AFP749" s="190"/>
      <c r="AFQ749" s="190"/>
      <c r="AFR749" s="190"/>
      <c r="AFS749" s="190"/>
      <c r="AFT749" s="190"/>
      <c r="AFU749" s="190"/>
      <c r="AFV749" s="190"/>
      <c r="AFW749" s="190"/>
      <c r="AFX749" s="190"/>
      <c r="AFY749" s="190"/>
      <c r="AFZ749" s="190"/>
      <c r="AGA749" s="190"/>
      <c r="AGB749" s="190"/>
      <c r="AGC749" s="190"/>
      <c r="AGD749" s="190"/>
      <c r="AGE749" s="190"/>
      <c r="AGF749" s="190"/>
      <c r="AGG749" s="190"/>
      <c r="AGH749" s="190"/>
      <c r="AGI749" s="190"/>
      <c r="AGJ749" s="190"/>
      <c r="AGK749" s="190"/>
      <c r="AGL749" s="190"/>
      <c r="AGM749" s="190"/>
      <c r="AGN749" s="190"/>
      <c r="AGO749" s="190"/>
      <c r="AGP749" s="190"/>
      <c r="AGQ749" s="190"/>
      <c r="AGR749" s="190"/>
      <c r="AGS749" s="190"/>
      <c r="AGT749" s="190"/>
      <c r="AGU749" s="190"/>
      <c r="AGV749" s="190"/>
      <c r="AGW749" s="190"/>
      <c r="AGX749" s="190"/>
      <c r="AGY749" s="190"/>
      <c r="AGZ749" s="190"/>
      <c r="AHA749" s="190"/>
      <c r="AHB749" s="190"/>
      <c r="AHC749" s="190"/>
      <c r="AHD749" s="190"/>
      <c r="AHE749" s="190"/>
      <c r="AHF749" s="190"/>
      <c r="AHG749" s="190"/>
      <c r="AHH749" s="190"/>
      <c r="AHI749" s="190"/>
      <c r="AHJ749" s="190"/>
      <c r="AHK749" s="190"/>
      <c r="AHL749" s="190"/>
      <c r="AHM749" s="190"/>
      <c r="AHN749" s="190"/>
      <c r="AHO749" s="190"/>
      <c r="AHP749" s="190"/>
      <c r="AHQ749" s="190"/>
      <c r="AHR749" s="190"/>
      <c r="AHS749" s="190"/>
      <c r="AHT749" s="190"/>
      <c r="AHU749" s="190"/>
      <c r="AHV749" s="190"/>
      <c r="AHW749" s="190"/>
      <c r="AHX749" s="190"/>
      <c r="AHY749" s="190"/>
      <c r="AHZ749" s="190"/>
      <c r="AIA749" s="190"/>
      <c r="AIB749" s="190"/>
      <c r="AIC749" s="190"/>
      <c r="AID749" s="190"/>
      <c r="AIE749" s="190"/>
      <c r="AIF749" s="190"/>
      <c r="AIG749" s="190"/>
      <c r="AIH749" s="190"/>
      <c r="AII749" s="190"/>
      <c r="AIJ749" s="190"/>
      <c r="AIK749" s="190"/>
      <c r="AIL749" s="190"/>
      <c r="AIM749" s="190"/>
      <c r="AIN749" s="190"/>
      <c r="AIO749" s="190"/>
      <c r="AIP749" s="190"/>
      <c r="AIQ749" s="190"/>
      <c r="AIR749" s="190"/>
      <c r="AIS749" s="190"/>
      <c r="AIT749" s="190"/>
      <c r="AIU749" s="190"/>
      <c r="AIV749" s="190"/>
      <c r="AIW749" s="190"/>
      <c r="AIX749" s="190"/>
      <c r="AIY749" s="190"/>
      <c r="AIZ749" s="190"/>
      <c r="AJA749" s="190"/>
      <c r="AJB749" s="190"/>
      <c r="AJC749" s="190"/>
      <c r="AJD749" s="190"/>
      <c r="AJE749" s="190"/>
      <c r="AJF749" s="190"/>
      <c r="AJG749" s="190"/>
      <c r="AJH749" s="190"/>
      <c r="AJI749" s="190"/>
      <c r="AJJ749" s="190"/>
      <c r="AJK749" s="190"/>
      <c r="AJL749" s="190"/>
      <c r="AJM749" s="190"/>
      <c r="AJN749" s="190"/>
      <c r="AJO749" s="190"/>
      <c r="AJP749" s="190"/>
      <c r="AJQ749" s="190"/>
      <c r="AJR749" s="190"/>
      <c r="AJS749" s="190"/>
      <c r="AJT749" s="190"/>
      <c r="AJU749" s="190"/>
      <c r="AJV749" s="190"/>
      <c r="AJW749" s="190"/>
      <c r="AJX749" s="190"/>
      <c r="AJY749" s="190"/>
      <c r="AJZ749" s="190"/>
      <c r="AKA749" s="190"/>
      <c r="AKB749" s="190"/>
      <c r="AKC749" s="190"/>
      <c r="AKD749" s="190"/>
      <c r="AKE749" s="190"/>
      <c r="AKF749" s="190"/>
      <c r="AKG749" s="190"/>
      <c r="AKH749" s="190"/>
      <c r="AKI749" s="190"/>
      <c r="AKJ749" s="190"/>
      <c r="AKK749" s="190"/>
      <c r="AKL749" s="190"/>
      <c r="AKM749" s="190"/>
      <c r="AKN749" s="190"/>
      <c r="AKO749" s="190"/>
      <c r="AKP749" s="190"/>
      <c r="AKQ749" s="190"/>
      <c r="AKR749" s="190"/>
      <c r="AKS749" s="190"/>
      <c r="AKT749" s="190"/>
      <c r="AKU749" s="190"/>
      <c r="AKV749" s="190"/>
      <c r="AKW749" s="190"/>
      <c r="AKX749" s="190"/>
      <c r="AKY749" s="190"/>
      <c r="AKZ749" s="190"/>
      <c r="ALA749" s="190"/>
      <c r="ALB749" s="190"/>
      <c r="ALC749" s="190"/>
      <c r="ALD749" s="190"/>
      <c r="ALE749" s="190"/>
      <c r="ALF749" s="190"/>
      <c r="ALG749" s="190"/>
      <c r="ALH749" s="190"/>
      <c r="ALI749" s="190"/>
      <c r="ALJ749" s="190"/>
      <c r="ALK749" s="190"/>
      <c r="ALL749" s="190"/>
      <c r="ALM749" s="190"/>
      <c r="ALN749" s="190"/>
      <c r="ALO749" s="190"/>
      <c r="ALP749" s="190"/>
      <c r="ALQ749" s="190"/>
      <c r="ALR749" s="190"/>
      <c r="ALS749" s="190"/>
      <c r="ALT749" s="190"/>
      <c r="ALU749" s="190"/>
      <c r="ALV749" s="190"/>
      <c r="ALW749" s="190"/>
      <c r="ALX749" s="190"/>
      <c r="ALY749" s="190"/>
      <c r="ALZ749" s="190"/>
      <c r="AMA749" s="190"/>
      <c r="AMB749" s="190"/>
      <c r="AMC749" s="190"/>
      <c r="AMD749" s="190"/>
      <c r="AME749" s="190"/>
      <c r="AMF749" s="190"/>
      <c r="AMG749" s="190"/>
      <c r="AMH749" s="190"/>
      <c r="AMI749" s="190"/>
      <c r="AMJ749" s="190"/>
      <c r="AMK749" s="190"/>
      <c r="AML749" s="191"/>
    </row>
    <row r="750" spans="1:1026" customFormat="1" x14ac:dyDescent="0.25">
      <c r="A750" s="258" t="s">
        <v>27662</v>
      </c>
      <c r="B750" s="257">
        <v>750</v>
      </c>
      <c r="C750" s="356" t="s">
        <v>27663</v>
      </c>
      <c r="D750" s="308" t="s">
        <v>27664</v>
      </c>
      <c r="E750" s="273"/>
      <c r="F750" s="278"/>
      <c r="G750" s="280"/>
      <c r="H750" s="280"/>
      <c r="I750" s="489" t="s">
        <v>750</v>
      </c>
      <c r="J750" s="278"/>
      <c r="K750" s="278"/>
      <c r="L750" s="278" t="s">
        <v>748</v>
      </c>
      <c r="M750" s="278"/>
      <c r="N750" s="278"/>
      <c r="O750" s="278"/>
      <c r="P750" s="278"/>
      <c r="Q750" s="278"/>
      <c r="R750" s="278"/>
      <c r="S750" s="278"/>
      <c r="T750" s="278"/>
      <c r="U750" s="278"/>
      <c r="V750" s="278"/>
      <c r="W750" s="283">
        <f t="shared" si="323"/>
        <v>100</v>
      </c>
      <c r="X750" s="283">
        <f t="shared" si="324"/>
        <v>100</v>
      </c>
      <c r="Y750" s="283">
        <f t="shared" si="331"/>
        <v>100</v>
      </c>
      <c r="Z750" s="283">
        <f t="shared" si="325"/>
        <v>100</v>
      </c>
      <c r="AA750" s="283">
        <f t="shared" si="326"/>
        <v>100</v>
      </c>
      <c r="AB750" s="287">
        <f t="shared" si="333"/>
        <v>100</v>
      </c>
      <c r="AC750" s="287">
        <f t="shared" si="334"/>
        <v>100</v>
      </c>
      <c r="AD750" s="287">
        <f t="shared" si="329"/>
        <v>100</v>
      </c>
      <c r="AE750" s="284">
        <f t="shared" si="332"/>
        <v>1</v>
      </c>
      <c r="AF750" s="284">
        <f t="shared" si="321"/>
        <v>100</v>
      </c>
      <c r="AG750" s="268">
        <f t="shared" si="330"/>
        <v>100</v>
      </c>
      <c r="AH750" s="268">
        <f t="shared" si="319"/>
        <v>100</v>
      </c>
      <c r="AI750" s="268">
        <f t="shared" si="317"/>
        <v>100</v>
      </c>
      <c r="AJ750" s="268">
        <f t="shared" si="320"/>
        <v>100</v>
      </c>
      <c r="AK750" s="490" t="s">
        <v>750</v>
      </c>
      <c r="AL750" s="277"/>
      <c r="AM750" s="277">
        <v>3</v>
      </c>
      <c r="AN750" s="490"/>
      <c r="AO750" s="277"/>
      <c r="AP750" s="277"/>
      <c r="AQ750" s="277"/>
      <c r="AR750" s="356" t="s">
        <v>779</v>
      </c>
      <c r="AS750" s="356"/>
      <c r="AT750" s="277"/>
      <c r="AU750" s="277"/>
      <c r="AV750" s="188"/>
      <c r="AW750" s="191"/>
      <c r="AX750" s="191"/>
      <c r="AY750" s="191"/>
      <c r="AZ750" s="191"/>
      <c r="BA750" s="191"/>
      <c r="BB750" s="191"/>
      <c r="BC750" s="191"/>
      <c r="BD750" s="191"/>
      <c r="BE750" s="191"/>
      <c r="BF750" s="191"/>
      <c r="BG750" s="191"/>
      <c r="BH750" s="191"/>
      <c r="BI750" s="191"/>
      <c r="BJ750" s="191"/>
      <c r="BK750" s="191"/>
      <c r="BL750" s="191"/>
      <c r="BM750" s="191"/>
      <c r="BN750" s="191"/>
      <c r="BO750" s="191"/>
      <c r="BP750" s="191"/>
      <c r="BQ750" s="191"/>
      <c r="BR750" s="191"/>
      <c r="BS750" s="191"/>
      <c r="BT750" s="191"/>
      <c r="BU750" s="191"/>
      <c r="BV750" s="191"/>
      <c r="BW750" s="191"/>
      <c r="BX750" s="191"/>
      <c r="BY750" s="191"/>
      <c r="BZ750" s="191"/>
      <c r="CA750" s="191"/>
      <c r="CB750" s="191"/>
      <c r="CC750" s="191"/>
      <c r="CD750" s="191"/>
      <c r="CE750" s="191"/>
      <c r="CF750" s="191"/>
      <c r="CG750" s="191"/>
      <c r="CH750" s="191"/>
      <c r="CI750" s="191"/>
      <c r="CJ750" s="191"/>
      <c r="CK750" s="191"/>
      <c r="CL750" s="191"/>
      <c r="CM750" s="191"/>
      <c r="CN750" s="191"/>
      <c r="CO750" s="191"/>
      <c r="CP750" s="191"/>
      <c r="CQ750" s="191"/>
      <c r="CR750" s="191"/>
      <c r="CS750" s="191"/>
      <c r="CT750" s="191"/>
      <c r="CU750" s="191"/>
      <c r="CV750" s="191"/>
      <c r="CW750" s="191"/>
      <c r="CX750" s="191"/>
      <c r="CY750" s="191"/>
      <c r="CZ750" s="191"/>
      <c r="DA750" s="191"/>
      <c r="DB750" s="191"/>
      <c r="DC750" s="191"/>
      <c r="DD750" s="191"/>
      <c r="DE750" s="191"/>
      <c r="DF750" s="191"/>
      <c r="DG750" s="191"/>
      <c r="DH750" s="191"/>
      <c r="DI750" s="191"/>
      <c r="DJ750" s="191"/>
      <c r="DK750" s="191"/>
      <c r="DL750" s="191"/>
      <c r="DM750" s="191"/>
      <c r="DN750" s="191"/>
      <c r="DO750" s="191"/>
      <c r="DP750" s="191"/>
      <c r="DQ750" s="191"/>
      <c r="DR750" s="191"/>
      <c r="DS750" s="191"/>
      <c r="DT750" s="191"/>
      <c r="DU750" s="191"/>
      <c r="DV750" s="191"/>
      <c r="DW750" s="191"/>
      <c r="DX750" s="191"/>
      <c r="DY750" s="191"/>
      <c r="DZ750" s="191"/>
      <c r="EA750" s="191"/>
      <c r="EB750" s="191"/>
      <c r="EC750" s="191"/>
      <c r="ED750" s="191"/>
      <c r="EE750" s="191"/>
      <c r="EF750" s="191"/>
      <c r="EG750" s="191"/>
      <c r="EH750" s="191"/>
      <c r="EI750" s="191"/>
      <c r="EJ750" s="191"/>
      <c r="EK750" s="191"/>
      <c r="EL750" s="191"/>
      <c r="EM750" s="191"/>
      <c r="EN750" s="191"/>
      <c r="EO750" s="191"/>
      <c r="EP750" s="191"/>
      <c r="EQ750" s="191"/>
      <c r="ER750" s="191"/>
      <c r="ES750" s="191"/>
      <c r="ET750" s="191"/>
      <c r="EU750" s="191"/>
      <c r="EV750" s="191"/>
      <c r="EW750" s="191"/>
      <c r="EX750" s="191"/>
      <c r="EY750" s="191"/>
      <c r="EZ750" s="191"/>
      <c r="FA750" s="191"/>
      <c r="FB750" s="191"/>
      <c r="FC750" s="191"/>
      <c r="FD750" s="191"/>
      <c r="FE750" s="191"/>
      <c r="FF750" s="191"/>
      <c r="FG750" s="191"/>
      <c r="FH750" s="191"/>
      <c r="FI750" s="191"/>
      <c r="FJ750" s="191"/>
      <c r="FK750" s="191"/>
      <c r="FL750" s="191"/>
      <c r="FM750" s="191"/>
      <c r="FN750" s="191"/>
      <c r="FO750" s="191"/>
      <c r="FP750" s="191"/>
      <c r="FQ750" s="191"/>
      <c r="FR750" s="191"/>
      <c r="FS750" s="191"/>
      <c r="FT750" s="191"/>
      <c r="FU750" s="191"/>
      <c r="FV750" s="191"/>
      <c r="FW750" s="191"/>
      <c r="FX750" s="191"/>
      <c r="FY750" s="191"/>
      <c r="FZ750" s="191"/>
      <c r="GA750" s="191"/>
      <c r="GB750" s="191"/>
      <c r="GC750" s="191"/>
      <c r="GD750" s="191"/>
      <c r="GE750" s="191"/>
      <c r="GF750" s="191"/>
      <c r="GG750" s="191"/>
      <c r="GH750" s="191"/>
      <c r="GI750" s="191"/>
      <c r="GJ750" s="191"/>
      <c r="GK750" s="191"/>
      <c r="GL750" s="191"/>
      <c r="GM750" s="191"/>
      <c r="GN750" s="191"/>
      <c r="GO750" s="191"/>
      <c r="GP750" s="191"/>
      <c r="GQ750" s="191"/>
      <c r="GR750" s="191"/>
      <c r="GS750" s="191"/>
      <c r="GT750" s="191"/>
      <c r="GU750" s="191"/>
      <c r="GV750" s="191"/>
      <c r="GW750" s="191"/>
      <c r="GX750" s="191"/>
      <c r="GY750" s="191"/>
      <c r="GZ750" s="191"/>
      <c r="HA750" s="191"/>
      <c r="HB750" s="191"/>
      <c r="HC750" s="191"/>
      <c r="HD750" s="191"/>
      <c r="HE750" s="191"/>
      <c r="HF750" s="191"/>
      <c r="HG750" s="191"/>
      <c r="HH750" s="191"/>
      <c r="HI750" s="191"/>
      <c r="HJ750" s="191"/>
      <c r="HK750" s="191"/>
      <c r="HL750" s="191"/>
      <c r="HM750" s="191"/>
      <c r="HN750" s="191"/>
      <c r="HO750" s="191"/>
      <c r="HP750" s="191"/>
      <c r="HQ750" s="191"/>
      <c r="HR750" s="191"/>
      <c r="HS750" s="191"/>
      <c r="HT750" s="191"/>
      <c r="HU750" s="191"/>
      <c r="HV750" s="191"/>
      <c r="HW750" s="191"/>
      <c r="HX750" s="191"/>
      <c r="HY750" s="191"/>
      <c r="HZ750" s="191"/>
      <c r="IA750" s="191"/>
      <c r="IB750" s="191"/>
      <c r="IC750" s="191"/>
      <c r="ID750" s="191"/>
      <c r="IE750" s="191"/>
      <c r="IF750" s="191"/>
      <c r="IG750" s="191"/>
      <c r="IH750" s="191"/>
      <c r="II750" s="191"/>
      <c r="IJ750" s="191"/>
      <c r="IK750" s="191"/>
      <c r="IL750" s="191"/>
      <c r="IM750" s="191"/>
      <c r="IN750" s="191"/>
      <c r="IO750" s="191"/>
      <c r="IP750" s="191"/>
      <c r="IQ750" s="191"/>
      <c r="IR750" s="191"/>
      <c r="IS750" s="191"/>
      <c r="IT750" s="191"/>
      <c r="IU750" s="191"/>
      <c r="IV750" s="191"/>
      <c r="IW750" s="191"/>
      <c r="IX750" s="191"/>
      <c r="IY750" s="191"/>
      <c r="IZ750" s="191"/>
      <c r="JA750" s="191"/>
      <c r="JB750" s="191"/>
      <c r="JC750" s="191"/>
      <c r="JD750" s="191"/>
      <c r="JE750" s="191"/>
      <c r="JF750" s="191"/>
      <c r="JG750" s="191"/>
      <c r="JH750" s="191"/>
      <c r="JI750" s="191"/>
      <c r="JJ750" s="191"/>
      <c r="JK750" s="191"/>
      <c r="JL750" s="191"/>
      <c r="JM750" s="191"/>
      <c r="JN750" s="191"/>
      <c r="JO750" s="191"/>
      <c r="JP750" s="191"/>
      <c r="JQ750" s="191"/>
      <c r="JR750" s="191"/>
      <c r="JS750" s="191"/>
      <c r="JT750" s="191"/>
      <c r="JU750" s="191"/>
      <c r="JV750" s="191"/>
      <c r="JW750" s="191"/>
      <c r="JX750" s="191"/>
      <c r="JY750" s="191"/>
      <c r="JZ750" s="191"/>
      <c r="KA750" s="191"/>
      <c r="KB750" s="191"/>
      <c r="KC750" s="191"/>
      <c r="KD750" s="191"/>
      <c r="KE750" s="191"/>
      <c r="KF750" s="191"/>
      <c r="KG750" s="191"/>
      <c r="KH750" s="191"/>
      <c r="KI750" s="191"/>
      <c r="KJ750" s="191"/>
      <c r="KK750" s="191"/>
      <c r="KL750" s="191"/>
      <c r="KM750" s="191"/>
      <c r="KN750" s="191"/>
      <c r="KO750" s="191"/>
      <c r="KP750" s="191"/>
      <c r="KQ750" s="191"/>
      <c r="KR750" s="191"/>
      <c r="KS750" s="191"/>
      <c r="KT750" s="191"/>
      <c r="KU750" s="191"/>
      <c r="KV750" s="191"/>
      <c r="KW750" s="191"/>
      <c r="KX750" s="191"/>
      <c r="KY750" s="191"/>
      <c r="KZ750" s="191"/>
      <c r="LA750" s="191"/>
      <c r="LB750" s="191"/>
      <c r="LC750" s="191"/>
      <c r="LD750" s="191"/>
      <c r="LE750" s="191"/>
      <c r="LF750" s="191"/>
      <c r="LG750" s="191"/>
      <c r="LH750" s="191"/>
      <c r="LI750" s="191"/>
      <c r="LJ750" s="191"/>
      <c r="LK750" s="191"/>
      <c r="LL750" s="191"/>
      <c r="LM750" s="191"/>
      <c r="LN750" s="191"/>
      <c r="LO750" s="191"/>
      <c r="LP750" s="191"/>
      <c r="LQ750" s="191"/>
      <c r="LR750" s="191"/>
      <c r="LS750" s="191"/>
      <c r="LT750" s="191"/>
      <c r="LU750" s="191"/>
      <c r="LV750" s="191"/>
      <c r="LW750" s="191"/>
      <c r="LX750" s="191"/>
      <c r="LY750" s="191"/>
      <c r="LZ750" s="191"/>
      <c r="MA750" s="191"/>
      <c r="MB750" s="191"/>
      <c r="MC750" s="191"/>
      <c r="MD750" s="191"/>
      <c r="ME750" s="191"/>
      <c r="MF750" s="191"/>
      <c r="MG750" s="191"/>
      <c r="MH750" s="191"/>
      <c r="MI750" s="191"/>
      <c r="MJ750" s="191"/>
      <c r="MK750" s="191"/>
      <c r="ML750" s="191"/>
      <c r="MM750" s="191"/>
      <c r="MN750" s="191"/>
      <c r="MO750" s="191"/>
      <c r="MP750" s="191"/>
      <c r="MQ750" s="191"/>
      <c r="MR750" s="191"/>
      <c r="MS750" s="191"/>
      <c r="MT750" s="191"/>
      <c r="MU750" s="191"/>
      <c r="MV750" s="191"/>
      <c r="MW750" s="191"/>
      <c r="MX750" s="191"/>
      <c r="MY750" s="191"/>
      <c r="MZ750" s="191"/>
      <c r="NA750" s="191"/>
      <c r="NB750" s="191"/>
      <c r="NC750" s="191"/>
      <c r="ND750" s="191"/>
      <c r="NE750" s="191"/>
      <c r="NF750" s="191"/>
      <c r="NG750" s="191"/>
      <c r="NH750" s="191"/>
      <c r="NI750" s="191"/>
      <c r="NJ750" s="191"/>
      <c r="NK750" s="191"/>
      <c r="NL750" s="191"/>
      <c r="NM750" s="191"/>
      <c r="NN750" s="191"/>
      <c r="NO750" s="191"/>
      <c r="NP750" s="191"/>
      <c r="NQ750" s="191"/>
      <c r="NR750" s="191"/>
      <c r="NS750" s="191"/>
      <c r="NT750" s="191"/>
      <c r="NU750" s="191"/>
      <c r="NV750" s="191"/>
      <c r="NW750" s="191"/>
      <c r="NX750" s="191"/>
      <c r="NY750" s="191"/>
      <c r="NZ750" s="191"/>
      <c r="OA750" s="191"/>
      <c r="OB750" s="191"/>
      <c r="OC750" s="191"/>
      <c r="OD750" s="191"/>
      <c r="OE750" s="191"/>
      <c r="OF750" s="191"/>
      <c r="OG750" s="191"/>
      <c r="OH750" s="191"/>
      <c r="OI750" s="191"/>
      <c r="OJ750" s="191"/>
      <c r="OK750" s="191"/>
      <c r="OL750" s="191"/>
      <c r="OM750" s="191"/>
      <c r="ON750" s="191"/>
      <c r="OO750" s="191"/>
      <c r="OP750" s="191"/>
      <c r="OQ750" s="191"/>
      <c r="OR750" s="191"/>
      <c r="OS750" s="191"/>
      <c r="OT750" s="191"/>
      <c r="OU750" s="191"/>
      <c r="OV750" s="191"/>
      <c r="OW750" s="191"/>
      <c r="OX750" s="191"/>
      <c r="OY750" s="191"/>
      <c r="OZ750" s="191"/>
      <c r="PA750" s="191"/>
      <c r="PB750" s="191"/>
      <c r="PC750" s="191"/>
      <c r="PD750" s="191"/>
      <c r="PE750" s="191"/>
      <c r="PF750" s="191"/>
      <c r="PG750" s="191"/>
      <c r="PH750" s="191"/>
      <c r="PI750" s="191"/>
      <c r="PJ750" s="191"/>
      <c r="PK750" s="191"/>
      <c r="PL750" s="191"/>
      <c r="PM750" s="191"/>
      <c r="PN750" s="191"/>
      <c r="PO750" s="191"/>
      <c r="PP750" s="191"/>
      <c r="PQ750" s="191"/>
      <c r="PR750" s="191"/>
      <c r="PS750" s="191"/>
      <c r="PT750" s="191"/>
      <c r="PU750" s="191"/>
      <c r="PV750" s="191"/>
      <c r="PW750" s="191"/>
      <c r="PX750" s="191"/>
      <c r="PY750" s="191"/>
      <c r="PZ750" s="191"/>
      <c r="QA750" s="191"/>
      <c r="QB750" s="191"/>
      <c r="QC750" s="191"/>
      <c r="QD750" s="191"/>
      <c r="QE750" s="191"/>
      <c r="QF750" s="191"/>
      <c r="QG750" s="191"/>
      <c r="QH750" s="191"/>
      <c r="QI750" s="191"/>
      <c r="QJ750" s="191"/>
      <c r="QK750" s="191"/>
      <c r="QL750" s="191"/>
      <c r="QM750" s="191"/>
      <c r="QN750" s="191"/>
      <c r="QO750" s="191"/>
      <c r="QP750" s="191"/>
      <c r="QQ750" s="191"/>
      <c r="QR750" s="191"/>
      <c r="QS750" s="191"/>
      <c r="QT750" s="191"/>
      <c r="QU750" s="191"/>
      <c r="QV750" s="191"/>
      <c r="QW750" s="191"/>
      <c r="QX750" s="191"/>
      <c r="QY750" s="191"/>
      <c r="QZ750" s="191"/>
      <c r="RA750" s="191"/>
      <c r="RB750" s="191"/>
      <c r="RC750" s="191"/>
      <c r="RD750" s="191"/>
      <c r="RE750" s="191"/>
      <c r="RF750" s="191"/>
      <c r="RG750" s="191"/>
      <c r="RH750" s="191"/>
      <c r="RI750" s="191"/>
      <c r="RJ750" s="191"/>
      <c r="RK750" s="191"/>
      <c r="RL750" s="191"/>
      <c r="RM750" s="191"/>
      <c r="RN750" s="191"/>
      <c r="RO750" s="191"/>
      <c r="RP750" s="191"/>
      <c r="RQ750" s="191"/>
      <c r="RR750" s="191"/>
      <c r="RS750" s="191"/>
      <c r="RT750" s="191"/>
      <c r="RU750" s="191"/>
      <c r="RV750" s="191"/>
      <c r="RW750" s="191"/>
      <c r="RX750" s="191"/>
      <c r="RY750" s="191"/>
      <c r="RZ750" s="191"/>
      <c r="SA750" s="191"/>
      <c r="SB750" s="191"/>
      <c r="SC750" s="191"/>
      <c r="SD750" s="191"/>
      <c r="SE750" s="191"/>
      <c r="SF750" s="191"/>
      <c r="SG750" s="191"/>
      <c r="SH750" s="191"/>
      <c r="SI750" s="191"/>
      <c r="SJ750" s="191"/>
      <c r="SK750" s="191"/>
      <c r="SL750" s="191"/>
      <c r="SM750" s="191"/>
      <c r="SN750" s="191"/>
      <c r="SO750" s="191"/>
      <c r="SP750" s="191"/>
      <c r="SQ750" s="191"/>
      <c r="SR750" s="191"/>
      <c r="SS750" s="191"/>
      <c r="ST750" s="191"/>
      <c r="SU750" s="191"/>
      <c r="SV750" s="191"/>
      <c r="SW750" s="191"/>
      <c r="SX750" s="191"/>
      <c r="SY750" s="191"/>
      <c r="SZ750" s="191"/>
      <c r="TA750" s="191"/>
      <c r="TB750" s="191"/>
      <c r="TC750" s="191"/>
      <c r="TD750" s="191"/>
      <c r="TE750" s="191"/>
      <c r="TF750" s="191"/>
      <c r="TG750" s="191"/>
      <c r="TH750" s="191"/>
      <c r="TI750" s="191"/>
      <c r="TJ750" s="191"/>
      <c r="TK750" s="191"/>
      <c r="TL750" s="191"/>
      <c r="TM750" s="191"/>
      <c r="TN750" s="191"/>
      <c r="TO750" s="191"/>
      <c r="TP750" s="191"/>
      <c r="TQ750" s="191"/>
      <c r="TR750" s="191"/>
      <c r="TS750" s="191"/>
      <c r="TT750" s="191"/>
      <c r="TU750" s="191"/>
      <c r="TV750" s="191"/>
      <c r="TW750" s="191"/>
      <c r="TX750" s="191"/>
      <c r="TY750" s="191"/>
      <c r="TZ750" s="191"/>
      <c r="UA750" s="191"/>
      <c r="UB750" s="191"/>
      <c r="UC750" s="191"/>
      <c r="UD750" s="191"/>
      <c r="UE750" s="191"/>
      <c r="UF750" s="191"/>
      <c r="UG750" s="191"/>
      <c r="UH750" s="191"/>
      <c r="UI750" s="191"/>
      <c r="UJ750" s="191"/>
      <c r="UK750" s="191"/>
      <c r="UL750" s="191"/>
      <c r="UM750" s="191"/>
      <c r="UN750" s="191"/>
      <c r="UO750" s="191"/>
      <c r="UP750" s="191"/>
      <c r="UQ750" s="191"/>
      <c r="UR750" s="191"/>
      <c r="US750" s="191"/>
      <c r="UT750" s="191"/>
      <c r="UU750" s="191"/>
      <c r="UV750" s="191"/>
      <c r="UW750" s="191"/>
      <c r="UX750" s="191"/>
      <c r="UY750" s="191"/>
      <c r="UZ750" s="191"/>
      <c r="VA750" s="191"/>
      <c r="VB750" s="191"/>
      <c r="VC750" s="191"/>
      <c r="VD750" s="191"/>
      <c r="VE750" s="191"/>
      <c r="VF750" s="191"/>
      <c r="VG750" s="191"/>
      <c r="VH750" s="191"/>
      <c r="VI750" s="191"/>
      <c r="VJ750" s="191"/>
      <c r="VK750" s="191"/>
      <c r="VL750" s="191"/>
      <c r="VM750" s="191"/>
      <c r="VN750" s="191"/>
      <c r="VO750" s="191"/>
      <c r="VP750" s="191"/>
      <c r="VQ750" s="191"/>
      <c r="VR750" s="191"/>
      <c r="VS750" s="191"/>
      <c r="VT750" s="191"/>
      <c r="VU750" s="191"/>
      <c r="VV750" s="191"/>
      <c r="VW750" s="191"/>
      <c r="VX750" s="191"/>
      <c r="VY750" s="191"/>
      <c r="VZ750" s="191"/>
      <c r="WA750" s="191"/>
      <c r="WB750" s="191"/>
      <c r="WC750" s="191"/>
      <c r="WD750" s="191"/>
      <c r="WE750" s="191"/>
      <c r="WF750" s="191"/>
      <c r="WG750" s="191"/>
      <c r="WH750" s="191"/>
      <c r="WI750" s="191"/>
      <c r="WJ750" s="191"/>
      <c r="WK750" s="191"/>
      <c r="WL750" s="191"/>
      <c r="WM750" s="191"/>
      <c r="WN750" s="191"/>
      <c r="WO750" s="191"/>
      <c r="WP750" s="191"/>
      <c r="WQ750" s="191"/>
      <c r="WR750" s="191"/>
      <c r="WS750" s="191"/>
      <c r="WT750" s="191"/>
      <c r="WU750" s="191"/>
      <c r="WV750" s="191"/>
      <c r="WW750" s="191"/>
      <c r="WX750" s="191"/>
      <c r="WY750" s="191"/>
      <c r="WZ750" s="191"/>
      <c r="XA750" s="191"/>
      <c r="XB750" s="191"/>
      <c r="XC750" s="191"/>
      <c r="XD750" s="191"/>
      <c r="XE750" s="191"/>
      <c r="XF750" s="191"/>
      <c r="XG750" s="191"/>
      <c r="XH750" s="191"/>
      <c r="XI750" s="191"/>
      <c r="XJ750" s="191"/>
      <c r="XK750" s="191"/>
      <c r="XL750" s="191"/>
      <c r="XM750" s="191"/>
      <c r="XN750" s="191"/>
      <c r="XO750" s="191"/>
      <c r="XP750" s="191"/>
      <c r="XQ750" s="191"/>
      <c r="XR750" s="191"/>
      <c r="XS750" s="191"/>
      <c r="XT750" s="191"/>
      <c r="XU750" s="191"/>
      <c r="XV750" s="191"/>
      <c r="XW750" s="191"/>
      <c r="XX750" s="191"/>
      <c r="XY750" s="191"/>
      <c r="XZ750" s="191"/>
      <c r="YA750" s="191"/>
      <c r="YB750" s="191"/>
      <c r="YC750" s="191"/>
      <c r="YD750" s="191"/>
      <c r="YE750" s="191"/>
      <c r="YF750" s="191"/>
      <c r="YG750" s="191"/>
      <c r="YH750" s="191"/>
      <c r="YI750" s="191"/>
      <c r="YJ750" s="191"/>
      <c r="YK750" s="191"/>
      <c r="YL750" s="191"/>
      <c r="YM750" s="191"/>
      <c r="YN750" s="191"/>
      <c r="YO750" s="191"/>
      <c r="YP750" s="191"/>
      <c r="YQ750" s="191"/>
      <c r="YR750" s="191"/>
      <c r="YS750" s="191"/>
      <c r="YT750" s="191"/>
      <c r="YU750" s="191"/>
      <c r="YV750" s="191"/>
      <c r="YW750" s="191"/>
      <c r="YX750" s="191"/>
      <c r="YY750" s="191"/>
      <c r="YZ750" s="191"/>
      <c r="ZA750" s="191"/>
      <c r="ZB750" s="191"/>
      <c r="ZC750" s="191"/>
      <c r="ZD750" s="191"/>
      <c r="ZE750" s="191"/>
      <c r="ZF750" s="191"/>
      <c r="ZG750" s="191"/>
      <c r="ZH750" s="191"/>
      <c r="ZI750" s="191"/>
      <c r="ZJ750" s="191"/>
      <c r="ZK750" s="191"/>
      <c r="ZL750" s="191"/>
      <c r="ZM750" s="191"/>
      <c r="ZN750" s="191"/>
      <c r="ZO750" s="191"/>
      <c r="ZP750" s="191"/>
      <c r="ZQ750" s="191"/>
      <c r="ZR750" s="191"/>
      <c r="ZS750" s="191"/>
      <c r="ZT750" s="191"/>
      <c r="ZU750" s="191"/>
      <c r="ZV750" s="191"/>
      <c r="ZW750" s="191"/>
      <c r="ZX750" s="191"/>
      <c r="ZY750" s="191"/>
      <c r="ZZ750" s="191"/>
      <c r="AAA750" s="191"/>
      <c r="AAB750" s="191"/>
      <c r="AAC750" s="191"/>
      <c r="AAD750" s="191"/>
      <c r="AAE750" s="191"/>
      <c r="AAF750" s="191"/>
      <c r="AAG750" s="191"/>
      <c r="AAH750" s="191"/>
      <c r="AAI750" s="191"/>
      <c r="AAJ750" s="191"/>
      <c r="AAK750" s="191"/>
      <c r="AAL750" s="191"/>
      <c r="AAM750" s="191"/>
      <c r="AAN750" s="191"/>
      <c r="AAO750" s="191"/>
      <c r="AAP750" s="191"/>
      <c r="AAQ750" s="191"/>
      <c r="AAR750" s="191"/>
      <c r="AAS750" s="191"/>
      <c r="AAT750" s="191"/>
      <c r="AAU750" s="191"/>
      <c r="AAV750" s="191"/>
      <c r="AAW750" s="191"/>
      <c r="AAX750" s="191"/>
      <c r="AAY750" s="191"/>
      <c r="AAZ750" s="191"/>
      <c r="ABA750" s="191"/>
      <c r="ABB750" s="191"/>
      <c r="ABC750" s="191"/>
      <c r="ABD750" s="191"/>
      <c r="ABE750" s="191"/>
      <c r="ABF750" s="191"/>
      <c r="ABG750" s="191"/>
      <c r="ABH750" s="191"/>
      <c r="ABI750" s="191"/>
      <c r="ABJ750" s="191"/>
      <c r="ABK750" s="191"/>
      <c r="ABL750" s="191"/>
      <c r="ABM750" s="191"/>
      <c r="ABN750" s="191"/>
      <c r="ABO750" s="191"/>
      <c r="ABP750" s="191"/>
      <c r="ABQ750" s="191"/>
      <c r="ABR750" s="191"/>
      <c r="ABS750" s="191"/>
      <c r="ABT750" s="191"/>
      <c r="ABU750" s="191"/>
      <c r="ABV750" s="191"/>
      <c r="ABW750" s="191"/>
      <c r="ABX750" s="191"/>
      <c r="ABY750" s="191"/>
      <c r="ABZ750" s="191"/>
      <c r="ACA750" s="191"/>
      <c r="ACB750" s="191"/>
      <c r="ACC750" s="191"/>
      <c r="ACD750" s="191"/>
      <c r="ACE750" s="191"/>
      <c r="ACF750" s="191"/>
      <c r="ACG750" s="191"/>
      <c r="ACH750" s="191"/>
      <c r="ACI750" s="191"/>
      <c r="ACJ750" s="191"/>
      <c r="ACK750" s="191"/>
      <c r="ACL750" s="191"/>
      <c r="ACM750" s="191"/>
      <c r="ACN750" s="191"/>
      <c r="ACO750" s="191"/>
      <c r="ACP750" s="191"/>
      <c r="ACQ750" s="191"/>
      <c r="ACR750" s="191"/>
      <c r="ACS750" s="191"/>
      <c r="ACT750" s="191"/>
      <c r="ACU750" s="191"/>
      <c r="ACV750" s="191"/>
      <c r="ACW750" s="191"/>
      <c r="ACX750" s="191"/>
      <c r="ACY750" s="191"/>
      <c r="ACZ750" s="191"/>
      <c r="ADA750" s="191"/>
      <c r="ADB750" s="191"/>
      <c r="ADC750" s="191"/>
      <c r="ADD750" s="191"/>
      <c r="ADE750" s="191"/>
      <c r="ADF750" s="191"/>
      <c r="ADG750" s="191"/>
      <c r="ADH750" s="191"/>
      <c r="ADI750" s="191"/>
      <c r="ADJ750" s="191"/>
      <c r="ADK750" s="191"/>
      <c r="ADL750" s="191"/>
      <c r="ADM750" s="191"/>
      <c r="ADN750" s="191"/>
      <c r="ADO750" s="191"/>
      <c r="ADP750" s="191"/>
      <c r="ADQ750" s="191"/>
      <c r="ADR750" s="191"/>
      <c r="ADS750" s="191"/>
      <c r="ADT750" s="191"/>
      <c r="ADU750" s="191"/>
      <c r="ADV750" s="191"/>
      <c r="ADW750" s="191"/>
      <c r="ADX750" s="191"/>
      <c r="ADY750" s="191"/>
      <c r="ADZ750" s="191"/>
      <c r="AEA750" s="191"/>
      <c r="AEB750" s="191"/>
      <c r="AEC750" s="191"/>
      <c r="AED750" s="191"/>
      <c r="AEE750" s="191"/>
      <c r="AEF750" s="191"/>
      <c r="AEG750" s="191"/>
      <c r="AEH750" s="191"/>
      <c r="AEI750" s="191"/>
      <c r="AEJ750" s="191"/>
      <c r="AEK750" s="191"/>
      <c r="AEL750" s="191"/>
      <c r="AEM750" s="191"/>
      <c r="AEN750" s="191"/>
      <c r="AEO750" s="191"/>
      <c r="AEP750" s="191"/>
      <c r="AEQ750" s="191"/>
      <c r="AER750" s="191"/>
      <c r="AES750" s="191"/>
      <c r="AET750" s="191"/>
      <c r="AEU750" s="191"/>
      <c r="AEV750" s="191"/>
      <c r="AEW750" s="191"/>
      <c r="AEX750" s="191"/>
      <c r="AEY750" s="191"/>
      <c r="AEZ750" s="191"/>
      <c r="AFA750" s="191"/>
      <c r="AFB750" s="191"/>
      <c r="AFC750" s="191"/>
      <c r="AFD750" s="191"/>
      <c r="AFE750" s="191"/>
      <c r="AFF750" s="191"/>
      <c r="AFG750" s="191"/>
      <c r="AFH750" s="191"/>
      <c r="AFI750" s="191"/>
      <c r="AFJ750" s="191"/>
      <c r="AFK750" s="191"/>
      <c r="AFL750" s="191"/>
      <c r="AFM750" s="191"/>
      <c r="AFN750" s="191"/>
      <c r="AFO750" s="191"/>
      <c r="AFP750" s="191"/>
      <c r="AFQ750" s="191"/>
      <c r="AFR750" s="191"/>
      <c r="AFS750" s="191"/>
      <c r="AFT750" s="191"/>
      <c r="AFU750" s="191"/>
      <c r="AFV750" s="191"/>
      <c r="AFW750" s="191"/>
      <c r="AFX750" s="191"/>
      <c r="AFY750" s="191"/>
      <c r="AFZ750" s="191"/>
      <c r="AGA750" s="191"/>
      <c r="AGB750" s="191"/>
      <c r="AGC750" s="191"/>
      <c r="AGD750" s="191"/>
      <c r="AGE750" s="191"/>
      <c r="AGF750" s="191"/>
      <c r="AGG750" s="191"/>
      <c r="AGH750" s="191"/>
      <c r="AGI750" s="191"/>
      <c r="AGJ750" s="191"/>
      <c r="AGK750" s="191"/>
      <c r="AGL750" s="191"/>
      <c r="AGM750" s="191"/>
      <c r="AGN750" s="191"/>
      <c r="AGO750" s="191"/>
      <c r="AGP750" s="191"/>
      <c r="AGQ750" s="191"/>
      <c r="AGR750" s="191"/>
      <c r="AGS750" s="191"/>
      <c r="AGT750" s="191"/>
      <c r="AGU750" s="191"/>
      <c r="AGV750" s="191"/>
      <c r="AGW750" s="191"/>
      <c r="AGX750" s="191"/>
      <c r="AGY750" s="191"/>
      <c r="AGZ750" s="191"/>
      <c r="AHA750" s="191"/>
      <c r="AHB750" s="191"/>
      <c r="AHC750" s="191"/>
      <c r="AHD750" s="191"/>
      <c r="AHE750" s="191"/>
      <c r="AHF750" s="191"/>
      <c r="AHG750" s="191"/>
      <c r="AHH750" s="191"/>
      <c r="AHI750" s="191"/>
      <c r="AHJ750" s="191"/>
      <c r="AHK750" s="191"/>
      <c r="AHL750" s="191"/>
      <c r="AHM750" s="191"/>
      <c r="AHN750" s="191"/>
      <c r="AHO750" s="191"/>
      <c r="AHP750" s="191"/>
      <c r="AHQ750" s="191"/>
      <c r="AHR750" s="191"/>
      <c r="AHS750" s="191"/>
      <c r="AHT750" s="191"/>
      <c r="AHU750" s="191"/>
      <c r="AHV750" s="191"/>
      <c r="AHW750" s="191"/>
      <c r="AHX750" s="191"/>
      <c r="AHY750" s="191"/>
      <c r="AHZ750" s="191"/>
      <c r="AIA750" s="191"/>
      <c r="AIB750" s="191"/>
      <c r="AIC750" s="191"/>
      <c r="AID750" s="191"/>
      <c r="AIE750" s="191"/>
      <c r="AIF750" s="191"/>
      <c r="AIG750" s="191"/>
      <c r="AIH750" s="191"/>
      <c r="AII750" s="191"/>
      <c r="AIJ750" s="191"/>
      <c r="AIK750" s="191"/>
      <c r="AIL750" s="191"/>
      <c r="AIM750" s="191"/>
      <c r="AIN750" s="191"/>
      <c r="AIO750" s="191"/>
      <c r="AIP750" s="191"/>
      <c r="AIQ750" s="191"/>
      <c r="AIR750" s="191"/>
      <c r="AIS750" s="191"/>
      <c r="AIT750" s="191"/>
      <c r="AIU750" s="191"/>
      <c r="AIV750" s="191"/>
      <c r="AIW750" s="191"/>
      <c r="AIX750" s="191"/>
      <c r="AIY750" s="191"/>
      <c r="AIZ750" s="191"/>
      <c r="AJA750" s="191"/>
      <c r="AJB750" s="191"/>
      <c r="AJC750" s="191"/>
      <c r="AJD750" s="191"/>
      <c r="AJE750" s="191"/>
      <c r="AJF750" s="191"/>
      <c r="AJG750" s="191"/>
      <c r="AJH750" s="191"/>
      <c r="AJI750" s="191"/>
      <c r="AJJ750" s="191"/>
      <c r="AJK750" s="191"/>
      <c r="AJL750" s="191"/>
      <c r="AJM750" s="191"/>
      <c r="AJN750" s="191"/>
      <c r="AJO750" s="191"/>
      <c r="AJP750" s="191"/>
      <c r="AJQ750" s="191"/>
      <c r="AJR750" s="191"/>
      <c r="AJS750" s="191"/>
      <c r="AJT750" s="191"/>
      <c r="AJU750" s="191"/>
      <c r="AJV750" s="191"/>
      <c r="AJW750" s="191"/>
      <c r="AJX750" s="191"/>
      <c r="AJY750" s="191"/>
      <c r="AJZ750" s="191"/>
      <c r="AKA750" s="191"/>
      <c r="AKB750" s="191"/>
      <c r="AKC750" s="191"/>
      <c r="AKD750" s="191"/>
      <c r="AKE750" s="191"/>
      <c r="AKF750" s="191"/>
      <c r="AKG750" s="191"/>
      <c r="AKH750" s="191"/>
      <c r="AKI750" s="191"/>
      <c r="AKJ750" s="191"/>
      <c r="AKK750" s="191"/>
      <c r="AKL750" s="191"/>
      <c r="AKM750" s="191"/>
      <c r="AKN750" s="191"/>
      <c r="AKO750" s="191"/>
      <c r="AKP750" s="191"/>
      <c r="AKQ750" s="191"/>
      <c r="AKR750" s="191"/>
      <c r="AKS750" s="191"/>
      <c r="AKT750" s="191"/>
      <c r="AKU750" s="191"/>
      <c r="AKV750" s="191"/>
      <c r="AKW750" s="191"/>
      <c r="AKX750" s="191"/>
      <c r="AKY750" s="191"/>
      <c r="AKZ750" s="191"/>
      <c r="ALA750" s="191"/>
      <c r="ALB750" s="191"/>
      <c r="ALC750" s="191"/>
      <c r="ALD750" s="191"/>
      <c r="ALE750" s="191"/>
      <c r="ALF750" s="191"/>
      <c r="ALG750" s="191"/>
      <c r="ALH750" s="191"/>
      <c r="ALI750" s="191"/>
      <c r="ALJ750" s="191"/>
      <c r="ALK750" s="191"/>
      <c r="ALL750" s="191"/>
      <c r="ALM750" s="191"/>
      <c r="ALN750" s="191"/>
      <c r="ALO750" s="191"/>
      <c r="ALP750" s="191"/>
      <c r="ALQ750" s="191"/>
      <c r="ALR750" s="191"/>
      <c r="ALS750" s="191"/>
      <c r="ALT750" s="191"/>
      <c r="ALU750" s="191"/>
      <c r="ALV750" s="191"/>
      <c r="ALW750" s="191"/>
      <c r="ALX750" s="191"/>
      <c r="ALY750" s="191"/>
      <c r="ALZ750" s="191"/>
      <c r="AMA750" s="191"/>
      <c r="AMB750" s="191"/>
      <c r="AMC750" s="191"/>
      <c r="AMD750" s="191"/>
      <c r="AME750" s="191"/>
      <c r="AMF750" s="191"/>
      <c r="AMG750" s="191"/>
      <c r="AMH750" s="191"/>
      <c r="AMI750" s="191"/>
      <c r="AMJ750" s="191"/>
      <c r="AMK750" s="190"/>
      <c r="AML750" s="191"/>
    </row>
    <row r="751" spans="1:1026" s="191" customFormat="1" ht="15" customHeight="1" x14ac:dyDescent="0.25">
      <c r="A751" s="518" t="s">
        <v>27665</v>
      </c>
      <c r="B751" s="257">
        <v>751</v>
      </c>
      <c r="C751" s="482" t="s">
        <v>27666</v>
      </c>
      <c r="D751" s="280" t="s">
        <v>27667</v>
      </c>
      <c r="E751" s="313"/>
      <c r="F751" s="280">
        <v>4</v>
      </c>
      <c r="G751" s="280"/>
      <c r="H751" s="280"/>
      <c r="I751" s="500">
        <v>8.1999999999999993</v>
      </c>
      <c r="J751" s="280"/>
      <c r="K751" s="280"/>
      <c r="L751" s="280"/>
      <c r="M751" s="280"/>
      <c r="N751" s="280"/>
      <c r="O751" s="280"/>
      <c r="P751" s="280"/>
      <c r="Q751" s="280"/>
      <c r="R751" s="280"/>
      <c r="S751" s="280"/>
      <c r="T751" s="280"/>
      <c r="U751" s="280"/>
      <c r="V751" s="280"/>
      <c r="W751" s="283">
        <f t="shared" si="323"/>
        <v>100</v>
      </c>
      <c r="X751" s="283">
        <f t="shared" si="324"/>
        <v>100</v>
      </c>
      <c r="Y751" s="283">
        <f t="shared" si="331"/>
        <v>100</v>
      </c>
      <c r="Z751" s="283">
        <f t="shared" si="325"/>
        <v>100</v>
      </c>
      <c r="AA751" s="283">
        <f t="shared" si="326"/>
        <v>100</v>
      </c>
      <c r="AB751" s="287">
        <f t="shared" si="333"/>
        <v>100</v>
      </c>
      <c r="AC751" s="287">
        <f t="shared" si="334"/>
        <v>100</v>
      </c>
      <c r="AD751" s="287">
        <f t="shared" si="329"/>
        <v>100</v>
      </c>
      <c r="AE751" s="284">
        <f t="shared" si="332"/>
        <v>100</v>
      </c>
      <c r="AF751" s="284">
        <f t="shared" si="321"/>
        <v>100</v>
      </c>
      <c r="AG751" s="268">
        <f t="shared" si="330"/>
        <v>100</v>
      </c>
      <c r="AH751" s="268">
        <f t="shared" si="319"/>
        <v>100</v>
      </c>
      <c r="AI751" s="268">
        <f t="shared" si="317"/>
        <v>100</v>
      </c>
      <c r="AJ751" s="268">
        <f t="shared" si="320"/>
        <v>100</v>
      </c>
      <c r="AK751" s="500">
        <v>0.32</v>
      </c>
      <c r="AL751" s="280"/>
      <c r="AM751" s="280"/>
      <c r="AN751" s="500"/>
      <c r="AO751" s="280"/>
      <c r="AP751" s="280"/>
      <c r="AQ751" s="280"/>
      <c r="AR751" s="356" t="s">
        <v>31796</v>
      </c>
      <c r="AS751" s="483"/>
      <c r="AT751" s="280"/>
      <c r="AU751" s="280"/>
      <c r="AV751" s="190"/>
      <c r="AW751" s="190"/>
      <c r="AX751" s="190"/>
      <c r="AY751" s="190"/>
      <c r="AZ751" s="190"/>
      <c r="BA751" s="190"/>
      <c r="BB751" s="190"/>
      <c r="BC751" s="190"/>
      <c r="BD751" s="190"/>
      <c r="BE751" s="190"/>
      <c r="BF751" s="190"/>
      <c r="BG751" s="190"/>
      <c r="BH751" s="190"/>
      <c r="BI751" s="190"/>
      <c r="BJ751" s="190"/>
      <c r="BK751" s="190"/>
      <c r="BL751" s="190"/>
      <c r="BM751" s="190"/>
      <c r="BN751" s="190"/>
      <c r="BO751" s="190"/>
      <c r="BP751" s="190"/>
      <c r="BQ751" s="190"/>
      <c r="BR751" s="190"/>
      <c r="BS751" s="190"/>
      <c r="BT751" s="190"/>
      <c r="BU751" s="190"/>
      <c r="BV751" s="190"/>
      <c r="BW751" s="190"/>
      <c r="BX751" s="190"/>
      <c r="BY751" s="190"/>
      <c r="BZ751" s="190"/>
      <c r="CA751" s="190"/>
      <c r="CB751" s="190"/>
      <c r="CC751" s="190"/>
      <c r="CD751" s="190"/>
      <c r="CE751" s="190"/>
      <c r="CF751" s="190"/>
      <c r="CG751" s="190"/>
      <c r="CH751" s="190"/>
      <c r="CI751" s="190"/>
      <c r="CJ751" s="190"/>
      <c r="CK751" s="190"/>
      <c r="CL751" s="190"/>
      <c r="CM751" s="190"/>
      <c r="CN751" s="190"/>
      <c r="CO751" s="190"/>
      <c r="CP751" s="190"/>
      <c r="CQ751" s="190"/>
      <c r="CR751" s="190"/>
      <c r="CS751" s="190"/>
      <c r="CT751" s="190"/>
      <c r="CU751" s="190"/>
      <c r="CV751" s="190"/>
      <c r="CW751" s="190"/>
      <c r="CX751" s="190"/>
      <c r="CY751" s="190"/>
      <c r="CZ751" s="190"/>
      <c r="DA751" s="190"/>
      <c r="DB751" s="190"/>
      <c r="DC751" s="190"/>
      <c r="DD751" s="190"/>
      <c r="DE751" s="190"/>
      <c r="DF751" s="190"/>
      <c r="DG751" s="190"/>
      <c r="DH751" s="190"/>
      <c r="DI751" s="190"/>
      <c r="DJ751" s="190"/>
      <c r="DK751" s="190"/>
      <c r="DL751" s="190"/>
      <c r="DM751" s="190"/>
      <c r="DN751" s="190"/>
      <c r="DO751" s="190"/>
      <c r="DP751" s="190"/>
      <c r="DQ751" s="190"/>
      <c r="DR751" s="190"/>
      <c r="DS751" s="190"/>
      <c r="DT751" s="190"/>
      <c r="DU751" s="190"/>
      <c r="DV751" s="190"/>
      <c r="DW751" s="190"/>
      <c r="DX751" s="190"/>
      <c r="DY751" s="190"/>
      <c r="DZ751" s="190"/>
      <c r="EA751" s="190"/>
      <c r="EB751" s="190"/>
      <c r="EC751" s="190"/>
      <c r="ED751" s="190"/>
      <c r="EE751" s="190"/>
      <c r="EF751" s="190"/>
      <c r="EG751" s="190"/>
      <c r="EH751" s="190"/>
      <c r="EI751" s="190"/>
      <c r="EJ751" s="190"/>
      <c r="EK751" s="190"/>
      <c r="EL751" s="190"/>
      <c r="EM751" s="190"/>
      <c r="EN751" s="190"/>
      <c r="EO751" s="190"/>
      <c r="EP751" s="190"/>
      <c r="EQ751" s="190"/>
      <c r="ER751" s="190"/>
      <c r="ES751" s="190"/>
      <c r="ET751" s="190"/>
      <c r="EU751" s="190"/>
      <c r="EV751" s="190"/>
      <c r="EW751" s="190"/>
      <c r="EX751" s="190"/>
      <c r="EY751" s="190"/>
      <c r="EZ751" s="190"/>
      <c r="FA751" s="190"/>
      <c r="FB751" s="190"/>
      <c r="FC751" s="190"/>
      <c r="FD751" s="190"/>
      <c r="FE751" s="190"/>
      <c r="FF751" s="190"/>
      <c r="FG751" s="190"/>
      <c r="FH751" s="190"/>
      <c r="FI751" s="190"/>
      <c r="FJ751" s="190"/>
      <c r="FK751" s="190"/>
      <c r="FL751" s="190"/>
      <c r="FM751" s="190"/>
      <c r="FN751" s="190"/>
      <c r="FO751" s="190"/>
      <c r="FP751" s="190"/>
      <c r="FQ751" s="190"/>
      <c r="FR751" s="190"/>
      <c r="FS751" s="190"/>
      <c r="FT751" s="190"/>
      <c r="FU751" s="190"/>
      <c r="FV751" s="190"/>
      <c r="FW751" s="190"/>
      <c r="FX751" s="190"/>
      <c r="FY751" s="190"/>
      <c r="FZ751" s="190"/>
      <c r="GA751" s="190"/>
      <c r="GB751" s="190"/>
      <c r="GC751" s="190"/>
      <c r="GD751" s="190"/>
      <c r="GE751" s="190"/>
      <c r="GF751" s="190"/>
      <c r="GG751" s="190"/>
      <c r="GH751" s="190"/>
      <c r="GI751" s="190"/>
      <c r="GJ751" s="190"/>
      <c r="GK751" s="190"/>
      <c r="GL751" s="190"/>
      <c r="GM751" s="190"/>
      <c r="GN751" s="190"/>
      <c r="GO751" s="190"/>
      <c r="GP751" s="190"/>
      <c r="GQ751" s="190"/>
      <c r="GR751" s="190"/>
      <c r="GS751" s="190"/>
      <c r="GT751" s="190"/>
      <c r="GU751" s="190"/>
      <c r="GV751" s="190"/>
      <c r="GW751" s="190"/>
      <c r="GX751" s="190"/>
      <c r="GY751" s="190"/>
      <c r="GZ751" s="190"/>
      <c r="HA751" s="190"/>
      <c r="HB751" s="190"/>
      <c r="HC751" s="190"/>
      <c r="HD751" s="190"/>
      <c r="HE751" s="190"/>
      <c r="HF751" s="190"/>
      <c r="HG751" s="190"/>
      <c r="HH751" s="190"/>
      <c r="HI751" s="190"/>
      <c r="HJ751" s="190"/>
      <c r="HK751" s="190"/>
      <c r="HL751" s="190"/>
      <c r="HM751" s="190"/>
      <c r="HN751" s="190"/>
      <c r="HO751" s="190"/>
      <c r="HP751" s="190"/>
      <c r="HQ751" s="190"/>
      <c r="HR751" s="190"/>
      <c r="HS751" s="190"/>
      <c r="HT751" s="190"/>
      <c r="HU751" s="190"/>
      <c r="HV751" s="190"/>
      <c r="HW751" s="190"/>
      <c r="HX751" s="190"/>
      <c r="HY751" s="190"/>
      <c r="HZ751" s="190"/>
      <c r="IA751" s="190"/>
      <c r="IB751" s="190"/>
      <c r="IC751" s="190"/>
      <c r="ID751" s="190"/>
      <c r="IE751" s="190"/>
      <c r="IF751" s="190"/>
      <c r="IG751" s="190"/>
      <c r="IH751" s="190"/>
      <c r="II751" s="190"/>
      <c r="IJ751" s="190"/>
      <c r="IK751" s="190"/>
      <c r="IL751" s="190"/>
      <c r="IM751" s="190"/>
      <c r="IN751" s="190"/>
      <c r="IO751" s="190"/>
      <c r="IP751" s="190"/>
      <c r="IQ751" s="190"/>
      <c r="IR751" s="190"/>
      <c r="IS751" s="190"/>
      <c r="IT751" s="190"/>
      <c r="IU751" s="190"/>
      <c r="IV751" s="190"/>
      <c r="IW751" s="190"/>
      <c r="IX751" s="190"/>
      <c r="IY751" s="190"/>
      <c r="IZ751" s="190"/>
      <c r="JA751" s="190"/>
      <c r="JB751" s="190"/>
      <c r="JC751" s="190"/>
      <c r="JD751" s="190"/>
      <c r="JE751" s="190"/>
      <c r="JF751" s="190"/>
      <c r="JG751" s="190"/>
      <c r="JH751" s="190"/>
      <c r="JI751" s="190"/>
      <c r="JJ751" s="190"/>
      <c r="JK751" s="190"/>
      <c r="JL751" s="190"/>
      <c r="JM751" s="190"/>
      <c r="JN751" s="190"/>
      <c r="JO751" s="190"/>
      <c r="JP751" s="190"/>
      <c r="JQ751" s="190"/>
      <c r="JR751" s="190"/>
      <c r="JS751" s="190"/>
      <c r="JT751" s="190"/>
      <c r="JU751" s="190"/>
      <c r="JV751" s="190"/>
      <c r="JW751" s="190"/>
      <c r="JX751" s="190"/>
      <c r="JY751" s="190"/>
      <c r="JZ751" s="190"/>
      <c r="KA751" s="190"/>
      <c r="KB751" s="190"/>
      <c r="KC751" s="190"/>
      <c r="KD751" s="190"/>
      <c r="KE751" s="190"/>
      <c r="KF751" s="190"/>
      <c r="KG751" s="190"/>
      <c r="KH751" s="190"/>
      <c r="KI751" s="190"/>
      <c r="KJ751" s="190"/>
      <c r="KK751" s="190"/>
      <c r="KL751" s="190"/>
      <c r="KM751" s="190"/>
      <c r="KN751" s="190"/>
      <c r="KO751" s="190"/>
      <c r="KP751" s="190"/>
      <c r="KQ751" s="190"/>
      <c r="KR751" s="190"/>
      <c r="KS751" s="190"/>
      <c r="KT751" s="190"/>
      <c r="KU751" s="190"/>
      <c r="KV751" s="190"/>
      <c r="KW751" s="190"/>
      <c r="KX751" s="190"/>
      <c r="KY751" s="190"/>
      <c r="KZ751" s="190"/>
      <c r="LA751" s="190"/>
      <c r="LB751" s="190"/>
      <c r="LC751" s="190"/>
      <c r="LD751" s="190"/>
      <c r="LE751" s="190"/>
      <c r="LF751" s="190"/>
      <c r="LG751" s="190"/>
      <c r="LH751" s="190"/>
      <c r="LI751" s="190"/>
      <c r="LJ751" s="190"/>
      <c r="LK751" s="190"/>
      <c r="LL751" s="190"/>
      <c r="LM751" s="190"/>
      <c r="LN751" s="190"/>
      <c r="LO751" s="190"/>
      <c r="LP751" s="190"/>
      <c r="LQ751" s="190"/>
      <c r="LR751" s="190"/>
      <c r="LS751" s="190"/>
      <c r="LT751" s="190"/>
      <c r="LU751" s="190"/>
      <c r="LV751" s="190"/>
      <c r="LW751" s="190"/>
      <c r="LX751" s="190"/>
      <c r="LY751" s="190"/>
      <c r="LZ751" s="190"/>
      <c r="MA751" s="190"/>
      <c r="MB751" s="190"/>
      <c r="MC751" s="190"/>
      <c r="MD751" s="190"/>
      <c r="ME751" s="190"/>
      <c r="MF751" s="190"/>
      <c r="MG751" s="190"/>
      <c r="MH751" s="190"/>
      <c r="MI751" s="190"/>
      <c r="MJ751" s="190"/>
      <c r="MK751" s="190"/>
      <c r="ML751" s="190"/>
      <c r="MM751" s="190"/>
      <c r="MN751" s="190"/>
      <c r="MO751" s="190"/>
      <c r="MP751" s="190"/>
      <c r="MQ751" s="190"/>
      <c r="MR751" s="190"/>
      <c r="MS751" s="190"/>
      <c r="MT751" s="190"/>
      <c r="MU751" s="190"/>
      <c r="MV751" s="190"/>
      <c r="MW751" s="190"/>
      <c r="MX751" s="190"/>
      <c r="MY751" s="190"/>
      <c r="MZ751" s="190"/>
      <c r="NA751" s="190"/>
      <c r="NB751" s="190"/>
      <c r="NC751" s="190"/>
      <c r="ND751" s="190"/>
      <c r="NE751" s="190"/>
      <c r="NF751" s="190"/>
      <c r="NG751" s="190"/>
      <c r="NH751" s="190"/>
      <c r="NI751" s="190"/>
      <c r="NJ751" s="190"/>
      <c r="NK751" s="190"/>
      <c r="NL751" s="190"/>
      <c r="NM751" s="190"/>
      <c r="NN751" s="190"/>
      <c r="NO751" s="190"/>
      <c r="NP751" s="190"/>
      <c r="NQ751" s="190"/>
      <c r="NR751" s="190"/>
      <c r="NS751" s="190"/>
      <c r="NT751" s="190"/>
      <c r="NU751" s="190"/>
      <c r="NV751" s="190"/>
      <c r="NW751" s="190"/>
      <c r="NX751" s="190"/>
      <c r="NY751" s="190"/>
      <c r="NZ751" s="190"/>
      <c r="OA751" s="190"/>
      <c r="OB751" s="190"/>
      <c r="OC751" s="190"/>
      <c r="OD751" s="190"/>
      <c r="OE751" s="190"/>
      <c r="OF751" s="190"/>
      <c r="OG751" s="190"/>
      <c r="OH751" s="190"/>
      <c r="OI751" s="190"/>
      <c r="OJ751" s="190"/>
      <c r="OK751" s="190"/>
      <c r="OL751" s="190"/>
      <c r="OM751" s="190"/>
      <c r="ON751" s="190"/>
      <c r="OO751" s="190"/>
      <c r="OP751" s="190"/>
      <c r="OQ751" s="190"/>
      <c r="OR751" s="190"/>
      <c r="OS751" s="190"/>
      <c r="OT751" s="190"/>
      <c r="OU751" s="190"/>
      <c r="OV751" s="190"/>
      <c r="OW751" s="190"/>
      <c r="OX751" s="190"/>
      <c r="OY751" s="190"/>
      <c r="OZ751" s="190"/>
      <c r="PA751" s="190"/>
      <c r="PB751" s="190"/>
      <c r="PC751" s="190"/>
      <c r="PD751" s="190"/>
      <c r="PE751" s="190"/>
      <c r="PF751" s="190"/>
      <c r="PG751" s="190"/>
      <c r="PH751" s="190"/>
      <c r="PI751" s="190"/>
      <c r="PJ751" s="190"/>
      <c r="PK751" s="190"/>
      <c r="PL751" s="190"/>
      <c r="PM751" s="190"/>
      <c r="PN751" s="190"/>
      <c r="PO751" s="190"/>
      <c r="PP751" s="190"/>
      <c r="PQ751" s="190"/>
      <c r="PR751" s="190"/>
      <c r="PS751" s="190"/>
      <c r="PT751" s="190"/>
      <c r="PU751" s="190"/>
      <c r="PV751" s="190"/>
      <c r="PW751" s="190"/>
      <c r="PX751" s="190"/>
      <c r="PY751" s="190"/>
      <c r="PZ751" s="190"/>
      <c r="QA751" s="190"/>
      <c r="QB751" s="190"/>
      <c r="QC751" s="190"/>
      <c r="QD751" s="190"/>
      <c r="QE751" s="190"/>
      <c r="QF751" s="190"/>
      <c r="QG751" s="190"/>
      <c r="QH751" s="190"/>
      <c r="QI751" s="190"/>
      <c r="QJ751" s="190"/>
      <c r="QK751" s="190"/>
      <c r="QL751" s="190"/>
      <c r="QM751" s="190"/>
      <c r="QN751" s="190"/>
      <c r="QO751" s="190"/>
      <c r="QP751" s="190"/>
      <c r="QQ751" s="190"/>
      <c r="QR751" s="190"/>
      <c r="QS751" s="190"/>
      <c r="QT751" s="190"/>
      <c r="QU751" s="190"/>
      <c r="QV751" s="190"/>
      <c r="QW751" s="190"/>
      <c r="QX751" s="190"/>
      <c r="QY751" s="190"/>
      <c r="QZ751" s="190"/>
      <c r="RA751" s="190"/>
      <c r="RB751" s="190"/>
      <c r="RC751" s="190"/>
      <c r="RD751" s="190"/>
      <c r="RE751" s="190"/>
      <c r="RF751" s="190"/>
      <c r="RG751" s="190"/>
      <c r="RH751" s="190"/>
      <c r="RI751" s="190"/>
      <c r="RJ751" s="190"/>
      <c r="RK751" s="190"/>
      <c r="RL751" s="190"/>
      <c r="RM751" s="190"/>
      <c r="RN751" s="190"/>
      <c r="RO751" s="190"/>
      <c r="RP751" s="190"/>
      <c r="RQ751" s="190"/>
      <c r="RR751" s="190"/>
      <c r="RS751" s="190"/>
      <c r="RT751" s="190"/>
      <c r="RU751" s="190"/>
      <c r="RV751" s="190"/>
      <c r="RW751" s="190"/>
      <c r="RX751" s="190"/>
      <c r="RY751" s="190"/>
      <c r="RZ751" s="190"/>
      <c r="SA751" s="190"/>
      <c r="SB751" s="190"/>
      <c r="SC751" s="190"/>
      <c r="SD751" s="190"/>
      <c r="SE751" s="190"/>
      <c r="SF751" s="190"/>
      <c r="SG751" s="190"/>
      <c r="SH751" s="190"/>
      <c r="SI751" s="190"/>
      <c r="SJ751" s="190"/>
      <c r="SK751" s="190"/>
      <c r="SL751" s="190"/>
      <c r="SM751" s="190"/>
      <c r="SN751" s="190"/>
      <c r="SO751" s="190"/>
      <c r="SP751" s="190"/>
      <c r="SQ751" s="190"/>
      <c r="SR751" s="190"/>
      <c r="SS751" s="190"/>
      <c r="ST751" s="190"/>
      <c r="SU751" s="190"/>
      <c r="SV751" s="190"/>
      <c r="SW751" s="190"/>
      <c r="SX751" s="190"/>
      <c r="SY751" s="190"/>
      <c r="SZ751" s="190"/>
      <c r="TA751" s="190"/>
      <c r="TB751" s="190"/>
      <c r="TC751" s="190"/>
      <c r="TD751" s="190"/>
      <c r="TE751" s="190"/>
      <c r="TF751" s="190"/>
      <c r="TG751" s="190"/>
      <c r="TH751" s="190"/>
      <c r="TI751" s="190"/>
      <c r="TJ751" s="190"/>
      <c r="TK751" s="190"/>
      <c r="TL751" s="190"/>
      <c r="TM751" s="190"/>
      <c r="TN751" s="190"/>
      <c r="TO751" s="190"/>
      <c r="TP751" s="190"/>
      <c r="TQ751" s="190"/>
      <c r="TR751" s="190"/>
      <c r="TS751" s="190"/>
      <c r="TT751" s="190"/>
      <c r="TU751" s="190"/>
      <c r="TV751" s="190"/>
      <c r="TW751" s="190"/>
      <c r="TX751" s="190"/>
      <c r="TY751" s="190"/>
      <c r="TZ751" s="190"/>
      <c r="UA751" s="190"/>
      <c r="UB751" s="190"/>
      <c r="UC751" s="190"/>
      <c r="UD751" s="190"/>
      <c r="UE751" s="190"/>
      <c r="UF751" s="190"/>
      <c r="UG751" s="190"/>
      <c r="UH751" s="190"/>
      <c r="UI751" s="190"/>
      <c r="UJ751" s="190"/>
      <c r="UK751" s="190"/>
      <c r="UL751" s="190"/>
      <c r="UM751" s="190"/>
      <c r="UN751" s="190"/>
      <c r="UO751" s="190"/>
      <c r="UP751" s="190"/>
      <c r="UQ751" s="190"/>
      <c r="UR751" s="190"/>
      <c r="US751" s="190"/>
      <c r="UT751" s="190"/>
      <c r="UU751" s="190"/>
      <c r="UV751" s="190"/>
      <c r="UW751" s="190"/>
      <c r="UX751" s="190"/>
      <c r="UY751" s="190"/>
      <c r="UZ751" s="190"/>
      <c r="VA751" s="190"/>
      <c r="VB751" s="190"/>
      <c r="VC751" s="190"/>
      <c r="VD751" s="190"/>
      <c r="VE751" s="190"/>
      <c r="VF751" s="190"/>
      <c r="VG751" s="190"/>
      <c r="VH751" s="190"/>
      <c r="VI751" s="190"/>
      <c r="VJ751" s="190"/>
      <c r="VK751" s="190"/>
      <c r="VL751" s="190"/>
      <c r="VM751" s="190"/>
      <c r="VN751" s="190"/>
      <c r="VO751" s="190"/>
      <c r="VP751" s="190"/>
      <c r="VQ751" s="190"/>
      <c r="VR751" s="190"/>
      <c r="VS751" s="190"/>
      <c r="VT751" s="190"/>
      <c r="VU751" s="190"/>
      <c r="VV751" s="190"/>
      <c r="VW751" s="190"/>
      <c r="VX751" s="190"/>
      <c r="VY751" s="190"/>
      <c r="VZ751" s="190"/>
      <c r="WA751" s="190"/>
      <c r="WB751" s="190"/>
      <c r="WC751" s="190"/>
      <c r="WD751" s="190"/>
      <c r="WE751" s="190"/>
      <c r="WF751" s="190"/>
      <c r="WG751" s="190"/>
      <c r="WH751" s="190"/>
      <c r="WI751" s="190"/>
      <c r="WJ751" s="190"/>
      <c r="WK751" s="190"/>
      <c r="WL751" s="190"/>
      <c r="WM751" s="190"/>
      <c r="WN751" s="190"/>
      <c r="WO751" s="190"/>
      <c r="WP751" s="190"/>
      <c r="WQ751" s="190"/>
      <c r="WR751" s="190"/>
      <c r="WS751" s="190"/>
      <c r="WT751" s="190"/>
      <c r="WU751" s="190"/>
      <c r="WV751" s="190"/>
      <c r="WW751" s="190"/>
      <c r="WX751" s="190"/>
      <c r="WY751" s="190"/>
      <c r="WZ751" s="190"/>
      <c r="XA751" s="190"/>
      <c r="XB751" s="190"/>
      <c r="XC751" s="190"/>
      <c r="XD751" s="190"/>
      <c r="XE751" s="190"/>
      <c r="XF751" s="190"/>
      <c r="XG751" s="190"/>
      <c r="XH751" s="190"/>
      <c r="XI751" s="190"/>
      <c r="XJ751" s="190"/>
      <c r="XK751" s="190"/>
      <c r="XL751" s="190"/>
      <c r="XM751" s="190"/>
      <c r="XN751" s="190"/>
      <c r="XO751" s="190"/>
      <c r="XP751" s="190"/>
      <c r="XQ751" s="190"/>
      <c r="XR751" s="190"/>
      <c r="XS751" s="190"/>
      <c r="XT751" s="190"/>
      <c r="XU751" s="190"/>
      <c r="XV751" s="190"/>
      <c r="XW751" s="190"/>
      <c r="XX751" s="190"/>
      <c r="XY751" s="190"/>
      <c r="XZ751" s="190"/>
      <c r="YA751" s="190"/>
      <c r="YB751" s="190"/>
      <c r="YC751" s="190"/>
      <c r="YD751" s="190"/>
      <c r="YE751" s="190"/>
      <c r="YF751" s="190"/>
      <c r="YG751" s="190"/>
      <c r="YH751" s="190"/>
      <c r="YI751" s="190"/>
      <c r="YJ751" s="190"/>
      <c r="YK751" s="190"/>
      <c r="YL751" s="190"/>
      <c r="YM751" s="190"/>
      <c r="YN751" s="190"/>
      <c r="YO751" s="190"/>
      <c r="YP751" s="190"/>
      <c r="YQ751" s="190"/>
      <c r="YR751" s="190"/>
      <c r="YS751" s="190"/>
      <c r="YT751" s="190"/>
      <c r="YU751" s="190"/>
      <c r="YV751" s="190"/>
      <c r="YW751" s="190"/>
      <c r="YX751" s="190"/>
      <c r="YY751" s="190"/>
      <c r="YZ751" s="190"/>
      <c r="ZA751" s="190"/>
      <c r="ZB751" s="190"/>
      <c r="ZC751" s="190"/>
      <c r="ZD751" s="190"/>
      <c r="ZE751" s="190"/>
      <c r="ZF751" s="190"/>
      <c r="ZG751" s="190"/>
      <c r="ZH751" s="190"/>
      <c r="ZI751" s="190"/>
      <c r="ZJ751" s="190"/>
      <c r="ZK751" s="190"/>
      <c r="ZL751" s="190"/>
      <c r="ZM751" s="190"/>
      <c r="ZN751" s="190"/>
      <c r="ZO751" s="190"/>
      <c r="ZP751" s="190"/>
      <c r="ZQ751" s="190"/>
      <c r="ZR751" s="190"/>
      <c r="ZS751" s="190"/>
      <c r="ZT751" s="190"/>
      <c r="ZU751" s="190"/>
      <c r="ZV751" s="190"/>
      <c r="ZW751" s="190"/>
      <c r="ZX751" s="190"/>
      <c r="ZY751" s="190"/>
      <c r="ZZ751" s="190"/>
      <c r="AAA751" s="190"/>
      <c r="AAB751" s="190"/>
      <c r="AAC751" s="190"/>
      <c r="AAD751" s="190"/>
      <c r="AAE751" s="190"/>
      <c r="AAF751" s="190"/>
      <c r="AAG751" s="190"/>
      <c r="AAH751" s="190"/>
      <c r="AAI751" s="190"/>
      <c r="AAJ751" s="190"/>
      <c r="AAK751" s="190"/>
      <c r="AAL751" s="190"/>
      <c r="AAM751" s="190"/>
      <c r="AAN751" s="190"/>
      <c r="AAO751" s="190"/>
      <c r="AAP751" s="190"/>
      <c r="AAQ751" s="190"/>
      <c r="AAR751" s="190"/>
      <c r="AAS751" s="190"/>
      <c r="AAT751" s="190"/>
      <c r="AAU751" s="190"/>
      <c r="AAV751" s="190"/>
      <c r="AAW751" s="190"/>
      <c r="AAX751" s="190"/>
      <c r="AAY751" s="190"/>
      <c r="AAZ751" s="190"/>
      <c r="ABA751" s="190"/>
      <c r="ABB751" s="190"/>
      <c r="ABC751" s="190"/>
      <c r="ABD751" s="190"/>
      <c r="ABE751" s="190"/>
      <c r="ABF751" s="190"/>
      <c r="ABG751" s="190"/>
      <c r="ABH751" s="190"/>
      <c r="ABI751" s="190"/>
      <c r="ABJ751" s="190"/>
      <c r="ABK751" s="190"/>
      <c r="ABL751" s="190"/>
      <c r="ABM751" s="190"/>
      <c r="ABN751" s="190"/>
      <c r="ABO751" s="190"/>
      <c r="ABP751" s="190"/>
      <c r="ABQ751" s="190"/>
      <c r="ABR751" s="190"/>
      <c r="ABS751" s="190"/>
      <c r="ABT751" s="190"/>
      <c r="ABU751" s="190"/>
      <c r="ABV751" s="190"/>
      <c r="ABW751" s="190"/>
      <c r="ABX751" s="190"/>
      <c r="ABY751" s="190"/>
      <c r="ABZ751" s="190"/>
      <c r="ACA751" s="190"/>
      <c r="ACB751" s="190"/>
      <c r="ACC751" s="190"/>
      <c r="ACD751" s="190"/>
      <c r="ACE751" s="190"/>
      <c r="ACF751" s="190"/>
      <c r="ACG751" s="190"/>
      <c r="ACH751" s="190"/>
      <c r="ACI751" s="190"/>
      <c r="ACJ751" s="190"/>
      <c r="ACK751" s="190"/>
      <c r="ACL751" s="190"/>
      <c r="ACM751" s="190"/>
      <c r="ACN751" s="190"/>
      <c r="ACO751" s="190"/>
      <c r="ACP751" s="190"/>
      <c r="ACQ751" s="190"/>
      <c r="ACR751" s="190"/>
      <c r="ACS751" s="190"/>
      <c r="ACT751" s="190"/>
      <c r="ACU751" s="190"/>
      <c r="ACV751" s="190"/>
      <c r="ACW751" s="190"/>
      <c r="ACX751" s="190"/>
      <c r="ACY751" s="190"/>
      <c r="ACZ751" s="190"/>
      <c r="ADA751" s="190"/>
      <c r="ADB751" s="190"/>
      <c r="ADC751" s="190"/>
      <c r="ADD751" s="190"/>
      <c r="ADE751" s="190"/>
      <c r="ADF751" s="190"/>
      <c r="ADG751" s="190"/>
      <c r="ADH751" s="190"/>
      <c r="ADI751" s="190"/>
      <c r="ADJ751" s="190"/>
      <c r="ADK751" s="190"/>
      <c r="ADL751" s="190"/>
      <c r="ADM751" s="190"/>
      <c r="ADN751" s="190"/>
      <c r="ADO751" s="190"/>
      <c r="ADP751" s="190"/>
      <c r="ADQ751" s="190"/>
      <c r="ADR751" s="190"/>
      <c r="ADS751" s="190"/>
      <c r="ADT751" s="190"/>
      <c r="ADU751" s="190"/>
      <c r="ADV751" s="190"/>
      <c r="ADW751" s="190"/>
      <c r="ADX751" s="190"/>
      <c r="ADY751" s="190"/>
      <c r="ADZ751" s="190"/>
      <c r="AEA751" s="190"/>
      <c r="AEB751" s="190"/>
      <c r="AEC751" s="190"/>
      <c r="AED751" s="190"/>
      <c r="AEE751" s="190"/>
      <c r="AEF751" s="190"/>
      <c r="AEG751" s="190"/>
      <c r="AEH751" s="190"/>
      <c r="AEI751" s="190"/>
      <c r="AEJ751" s="190"/>
      <c r="AEK751" s="190"/>
      <c r="AEL751" s="190"/>
      <c r="AEM751" s="190"/>
      <c r="AEN751" s="190"/>
      <c r="AEO751" s="190"/>
      <c r="AEP751" s="190"/>
      <c r="AEQ751" s="190"/>
      <c r="AER751" s="190"/>
      <c r="AES751" s="190"/>
      <c r="AET751" s="190"/>
      <c r="AEU751" s="190"/>
      <c r="AEV751" s="190"/>
      <c r="AEW751" s="190"/>
      <c r="AEX751" s="190"/>
      <c r="AEY751" s="190"/>
      <c r="AEZ751" s="190"/>
      <c r="AFA751" s="190"/>
      <c r="AFB751" s="190"/>
      <c r="AFC751" s="190"/>
      <c r="AFD751" s="190"/>
      <c r="AFE751" s="190"/>
      <c r="AFF751" s="190"/>
      <c r="AFG751" s="190"/>
      <c r="AFH751" s="190"/>
      <c r="AFI751" s="190"/>
      <c r="AFJ751" s="190"/>
      <c r="AFK751" s="190"/>
      <c r="AFL751" s="190"/>
      <c r="AFM751" s="190"/>
      <c r="AFN751" s="190"/>
      <c r="AFO751" s="190"/>
      <c r="AFP751" s="190"/>
      <c r="AFQ751" s="190"/>
      <c r="AFR751" s="190"/>
      <c r="AFS751" s="190"/>
      <c r="AFT751" s="190"/>
      <c r="AFU751" s="190"/>
      <c r="AFV751" s="190"/>
      <c r="AFW751" s="190"/>
      <c r="AFX751" s="190"/>
      <c r="AFY751" s="190"/>
      <c r="AFZ751" s="190"/>
      <c r="AGA751" s="190"/>
      <c r="AGB751" s="190"/>
      <c r="AGC751" s="190"/>
      <c r="AGD751" s="190"/>
      <c r="AGE751" s="190"/>
      <c r="AGF751" s="190"/>
      <c r="AGG751" s="190"/>
      <c r="AGH751" s="190"/>
      <c r="AGI751" s="190"/>
      <c r="AGJ751" s="190"/>
      <c r="AGK751" s="190"/>
      <c r="AGL751" s="190"/>
      <c r="AGM751" s="190"/>
      <c r="AGN751" s="190"/>
      <c r="AGO751" s="190"/>
      <c r="AGP751" s="190"/>
      <c r="AGQ751" s="190"/>
      <c r="AGR751" s="190"/>
      <c r="AGS751" s="190"/>
      <c r="AGT751" s="190"/>
      <c r="AGU751" s="190"/>
      <c r="AGV751" s="190"/>
      <c r="AGW751" s="190"/>
      <c r="AGX751" s="190"/>
      <c r="AGY751" s="190"/>
      <c r="AGZ751" s="190"/>
      <c r="AHA751" s="190"/>
      <c r="AHB751" s="190"/>
      <c r="AHC751" s="190"/>
      <c r="AHD751" s="190"/>
      <c r="AHE751" s="190"/>
      <c r="AHF751" s="190"/>
      <c r="AHG751" s="190"/>
      <c r="AHH751" s="190"/>
      <c r="AHI751" s="190"/>
      <c r="AHJ751" s="190"/>
      <c r="AHK751" s="190"/>
      <c r="AHL751" s="190"/>
      <c r="AHM751" s="190"/>
      <c r="AHN751" s="190"/>
      <c r="AHO751" s="190"/>
      <c r="AHP751" s="190"/>
      <c r="AHQ751" s="190"/>
      <c r="AHR751" s="190"/>
      <c r="AHS751" s="190"/>
      <c r="AHT751" s="190"/>
      <c r="AHU751" s="190"/>
      <c r="AHV751" s="190"/>
      <c r="AHW751" s="190"/>
      <c r="AHX751" s="190"/>
      <c r="AHY751" s="190"/>
      <c r="AHZ751" s="190"/>
      <c r="AIA751" s="190"/>
      <c r="AIB751" s="190"/>
      <c r="AIC751" s="190"/>
      <c r="AID751" s="190"/>
      <c r="AIE751" s="190"/>
      <c r="AIF751" s="190"/>
      <c r="AIG751" s="190"/>
      <c r="AIH751" s="190"/>
      <c r="AII751" s="190"/>
      <c r="AIJ751" s="190"/>
      <c r="AIK751" s="190"/>
      <c r="AIL751" s="190"/>
      <c r="AIM751" s="190"/>
      <c r="AIN751" s="190"/>
      <c r="AIO751" s="190"/>
      <c r="AIP751" s="190"/>
      <c r="AIQ751" s="190"/>
      <c r="AIR751" s="190"/>
      <c r="AIS751" s="190"/>
      <c r="AIT751" s="190"/>
      <c r="AIU751" s="190"/>
      <c r="AIV751" s="190"/>
      <c r="AIW751" s="190"/>
      <c r="AIX751" s="190"/>
      <c r="AIY751" s="190"/>
      <c r="AIZ751" s="190"/>
      <c r="AJA751" s="190"/>
      <c r="AJB751" s="190"/>
      <c r="AJC751" s="190"/>
      <c r="AJD751" s="190"/>
      <c r="AJE751" s="190"/>
      <c r="AJF751" s="190"/>
      <c r="AJG751" s="190"/>
      <c r="AJH751" s="190"/>
      <c r="AJI751" s="190"/>
      <c r="AJJ751" s="190"/>
      <c r="AJK751" s="190"/>
      <c r="AJL751" s="190"/>
      <c r="AJM751" s="190"/>
      <c r="AJN751" s="190"/>
      <c r="AJO751" s="190"/>
      <c r="AJP751" s="190"/>
      <c r="AJQ751" s="190"/>
      <c r="AJR751" s="190"/>
      <c r="AJS751" s="190"/>
      <c r="AJT751" s="190"/>
      <c r="AJU751" s="190"/>
      <c r="AJV751" s="190"/>
      <c r="AJW751" s="190"/>
      <c r="AJX751" s="190"/>
      <c r="AJY751" s="190"/>
      <c r="AJZ751" s="190"/>
      <c r="AKA751" s="190"/>
      <c r="AKB751" s="190"/>
      <c r="AKC751" s="190"/>
      <c r="AKD751" s="190"/>
      <c r="AKE751" s="190"/>
      <c r="AKF751" s="190"/>
      <c r="AKG751" s="190"/>
      <c r="AKH751" s="190"/>
      <c r="AKI751" s="190"/>
      <c r="AKJ751" s="190"/>
      <c r="AKK751" s="190"/>
      <c r="AKL751" s="190"/>
      <c r="AKM751" s="190"/>
      <c r="AKN751" s="190"/>
      <c r="AKO751" s="190"/>
      <c r="AKP751" s="190"/>
      <c r="AKQ751" s="190"/>
      <c r="AKR751" s="190"/>
      <c r="AKS751" s="190"/>
      <c r="AKT751" s="190"/>
      <c r="AKU751" s="190"/>
      <c r="AKV751" s="190"/>
      <c r="AKW751" s="190"/>
      <c r="AKX751" s="190"/>
      <c r="AKY751" s="190"/>
      <c r="AKZ751" s="190"/>
      <c r="ALA751" s="190"/>
      <c r="ALB751" s="190"/>
      <c r="ALC751" s="190"/>
      <c r="ALD751" s="190"/>
      <c r="ALE751" s="190"/>
      <c r="ALF751" s="190"/>
      <c r="ALG751" s="190"/>
      <c r="ALH751" s="190"/>
      <c r="ALI751" s="190"/>
      <c r="ALJ751" s="190"/>
      <c r="ALK751" s="190"/>
      <c r="ALL751" s="190"/>
      <c r="ALM751" s="190"/>
      <c r="ALN751" s="190"/>
      <c r="ALO751" s="190"/>
      <c r="ALP751" s="190"/>
      <c r="ALQ751" s="190"/>
      <c r="ALR751" s="190"/>
      <c r="ALS751" s="190"/>
      <c r="ALT751" s="190"/>
      <c r="ALU751" s="190"/>
      <c r="ALV751" s="190"/>
      <c r="ALW751" s="190"/>
      <c r="ALX751" s="190"/>
      <c r="ALY751" s="190"/>
      <c r="ALZ751" s="190"/>
      <c r="AMA751" s="190"/>
      <c r="AMB751" s="190"/>
      <c r="AMC751" s="190"/>
      <c r="AMD751" s="190"/>
      <c r="AME751" s="190"/>
      <c r="AMF751" s="190"/>
      <c r="AMG751" s="190"/>
      <c r="AMH751" s="190"/>
      <c r="AMI751" s="190"/>
      <c r="AMJ751" s="190"/>
      <c r="AMK751" s="190"/>
    </row>
    <row r="752" spans="1:1026" s="191" customFormat="1" x14ac:dyDescent="0.25">
      <c r="A752" s="518" t="s">
        <v>27668</v>
      </c>
      <c r="B752" s="257">
        <v>752</v>
      </c>
      <c r="C752" s="483" t="s">
        <v>27669</v>
      </c>
      <c r="D752" s="280" t="s">
        <v>27670</v>
      </c>
      <c r="E752" s="313"/>
      <c r="F752" s="280"/>
      <c r="G752" s="280"/>
      <c r="H752" s="280"/>
      <c r="I752" s="500">
        <v>35</v>
      </c>
      <c r="J752" s="280"/>
      <c r="K752" s="280"/>
      <c r="L752" s="280"/>
      <c r="M752" s="280"/>
      <c r="N752" s="280"/>
      <c r="O752" s="280"/>
      <c r="P752" s="280"/>
      <c r="Q752" s="280"/>
      <c r="R752" s="280"/>
      <c r="S752" s="280"/>
      <c r="T752" s="280"/>
      <c r="U752" s="280"/>
      <c r="V752" s="280"/>
      <c r="W752" s="283">
        <f t="shared" si="323"/>
        <v>100</v>
      </c>
      <c r="X752" s="283">
        <f t="shared" si="324"/>
        <v>100</v>
      </c>
      <c r="Y752" s="283">
        <f t="shared" si="331"/>
        <v>100</v>
      </c>
      <c r="Z752" s="283">
        <f t="shared" si="325"/>
        <v>100</v>
      </c>
      <c r="AA752" s="283">
        <f t="shared" si="326"/>
        <v>100</v>
      </c>
      <c r="AB752" s="287">
        <f t="shared" si="333"/>
        <v>100</v>
      </c>
      <c r="AC752" s="287">
        <f t="shared" si="334"/>
        <v>100</v>
      </c>
      <c r="AD752" s="287">
        <f t="shared" si="329"/>
        <v>100</v>
      </c>
      <c r="AE752" s="284">
        <f t="shared" si="332"/>
        <v>100</v>
      </c>
      <c r="AF752" s="284">
        <f t="shared" si="321"/>
        <v>100</v>
      </c>
      <c r="AG752" s="268">
        <f t="shared" si="330"/>
        <v>100</v>
      </c>
      <c r="AH752" s="268">
        <f t="shared" si="319"/>
        <v>100</v>
      </c>
      <c r="AI752" s="268">
        <f t="shared" si="317"/>
        <v>100</v>
      </c>
      <c r="AJ752" s="268">
        <f t="shared" si="320"/>
        <v>100</v>
      </c>
      <c r="AK752" s="500" t="s">
        <v>31797</v>
      </c>
      <c r="AL752" s="280"/>
      <c r="AM752" s="280"/>
      <c r="AN752" s="500"/>
      <c r="AO752" s="280"/>
      <c r="AP752" s="280"/>
      <c r="AQ752" s="280"/>
      <c r="AR752" s="356" t="s">
        <v>31798</v>
      </c>
      <c r="AS752" s="483"/>
      <c r="AT752" s="280"/>
      <c r="AU752" s="280"/>
      <c r="AV752" s="190"/>
      <c r="AW752" s="190"/>
      <c r="AX752" s="190"/>
      <c r="AY752" s="190"/>
      <c r="AZ752" s="190"/>
      <c r="BA752" s="190"/>
      <c r="BB752" s="190"/>
      <c r="BC752" s="190"/>
      <c r="BD752" s="190"/>
      <c r="BE752" s="190"/>
      <c r="BF752" s="190"/>
      <c r="BG752" s="190"/>
      <c r="BH752" s="190"/>
      <c r="BI752" s="190"/>
      <c r="BJ752" s="190"/>
      <c r="BK752" s="190"/>
      <c r="BL752" s="190"/>
      <c r="BM752" s="190"/>
      <c r="BN752" s="190"/>
      <c r="BO752" s="190"/>
      <c r="BP752" s="190"/>
      <c r="BQ752" s="190"/>
      <c r="BR752" s="190"/>
      <c r="BS752" s="190"/>
      <c r="BT752" s="190"/>
      <c r="BU752" s="190"/>
      <c r="BV752" s="190"/>
      <c r="BW752" s="190"/>
      <c r="BX752" s="190"/>
      <c r="BY752" s="190"/>
      <c r="BZ752" s="190"/>
      <c r="CA752" s="190"/>
      <c r="CB752" s="190"/>
      <c r="CC752" s="190"/>
      <c r="CD752" s="190"/>
      <c r="CE752" s="190"/>
      <c r="CF752" s="190"/>
      <c r="CG752" s="190"/>
      <c r="CH752" s="190"/>
      <c r="CI752" s="190"/>
      <c r="CJ752" s="190"/>
      <c r="CK752" s="190"/>
      <c r="CL752" s="190"/>
      <c r="CM752" s="190"/>
      <c r="CN752" s="190"/>
      <c r="CO752" s="190"/>
      <c r="CP752" s="190"/>
      <c r="CQ752" s="190"/>
      <c r="CR752" s="190"/>
      <c r="CS752" s="190"/>
      <c r="CT752" s="190"/>
      <c r="CU752" s="190"/>
      <c r="CV752" s="190"/>
      <c r="CW752" s="190"/>
      <c r="CX752" s="190"/>
      <c r="CY752" s="190"/>
      <c r="CZ752" s="190"/>
      <c r="DA752" s="190"/>
      <c r="DB752" s="190"/>
      <c r="DC752" s="190"/>
      <c r="DD752" s="190"/>
      <c r="DE752" s="190"/>
      <c r="DF752" s="190"/>
      <c r="DG752" s="190"/>
      <c r="DH752" s="190"/>
      <c r="DI752" s="190"/>
      <c r="DJ752" s="190"/>
      <c r="DK752" s="190"/>
      <c r="DL752" s="190"/>
      <c r="DM752" s="190"/>
      <c r="DN752" s="190"/>
      <c r="DO752" s="190"/>
      <c r="DP752" s="190"/>
      <c r="DQ752" s="190"/>
      <c r="DR752" s="190"/>
      <c r="DS752" s="190"/>
      <c r="DT752" s="190"/>
      <c r="DU752" s="190"/>
      <c r="DV752" s="190"/>
      <c r="DW752" s="190"/>
      <c r="DX752" s="190"/>
      <c r="DY752" s="190"/>
      <c r="DZ752" s="190"/>
      <c r="EA752" s="190"/>
      <c r="EB752" s="190"/>
      <c r="EC752" s="190"/>
      <c r="ED752" s="190"/>
      <c r="EE752" s="190"/>
      <c r="EF752" s="190"/>
      <c r="EG752" s="190"/>
      <c r="EH752" s="190"/>
      <c r="EI752" s="190"/>
      <c r="EJ752" s="190"/>
      <c r="EK752" s="190"/>
      <c r="EL752" s="190"/>
      <c r="EM752" s="190"/>
      <c r="EN752" s="190"/>
      <c r="EO752" s="190"/>
      <c r="EP752" s="190"/>
      <c r="EQ752" s="190"/>
      <c r="ER752" s="190"/>
      <c r="ES752" s="190"/>
      <c r="ET752" s="190"/>
      <c r="EU752" s="190"/>
      <c r="EV752" s="190"/>
      <c r="EW752" s="190"/>
      <c r="EX752" s="190"/>
      <c r="EY752" s="190"/>
      <c r="EZ752" s="190"/>
      <c r="FA752" s="190"/>
      <c r="FB752" s="190"/>
      <c r="FC752" s="190"/>
      <c r="FD752" s="190"/>
      <c r="FE752" s="190"/>
      <c r="FF752" s="190"/>
      <c r="FG752" s="190"/>
      <c r="FH752" s="190"/>
      <c r="FI752" s="190"/>
      <c r="FJ752" s="190"/>
      <c r="FK752" s="190"/>
      <c r="FL752" s="190"/>
      <c r="FM752" s="190"/>
      <c r="FN752" s="190"/>
      <c r="FO752" s="190"/>
      <c r="FP752" s="190"/>
      <c r="FQ752" s="190"/>
      <c r="FR752" s="190"/>
      <c r="FS752" s="190"/>
      <c r="FT752" s="190"/>
      <c r="FU752" s="190"/>
      <c r="FV752" s="190"/>
      <c r="FW752" s="190"/>
      <c r="FX752" s="190"/>
      <c r="FY752" s="190"/>
      <c r="FZ752" s="190"/>
      <c r="GA752" s="190"/>
      <c r="GB752" s="190"/>
      <c r="GC752" s="190"/>
      <c r="GD752" s="190"/>
      <c r="GE752" s="190"/>
      <c r="GF752" s="190"/>
      <c r="GG752" s="190"/>
      <c r="GH752" s="190"/>
      <c r="GI752" s="190"/>
      <c r="GJ752" s="190"/>
      <c r="GK752" s="190"/>
      <c r="GL752" s="190"/>
      <c r="GM752" s="190"/>
      <c r="GN752" s="190"/>
      <c r="GO752" s="190"/>
      <c r="GP752" s="190"/>
      <c r="GQ752" s="190"/>
      <c r="GR752" s="190"/>
      <c r="GS752" s="190"/>
      <c r="GT752" s="190"/>
      <c r="GU752" s="190"/>
      <c r="GV752" s="190"/>
      <c r="GW752" s="190"/>
      <c r="GX752" s="190"/>
      <c r="GY752" s="190"/>
      <c r="GZ752" s="190"/>
      <c r="HA752" s="190"/>
      <c r="HB752" s="190"/>
      <c r="HC752" s="190"/>
      <c r="HD752" s="190"/>
      <c r="HE752" s="190"/>
      <c r="HF752" s="190"/>
      <c r="HG752" s="190"/>
      <c r="HH752" s="190"/>
      <c r="HI752" s="190"/>
      <c r="HJ752" s="190"/>
      <c r="HK752" s="190"/>
      <c r="HL752" s="190"/>
      <c r="HM752" s="190"/>
      <c r="HN752" s="190"/>
      <c r="HO752" s="190"/>
      <c r="HP752" s="190"/>
      <c r="HQ752" s="190"/>
      <c r="HR752" s="190"/>
      <c r="HS752" s="190"/>
      <c r="HT752" s="190"/>
      <c r="HU752" s="190"/>
      <c r="HV752" s="190"/>
      <c r="HW752" s="190"/>
      <c r="HX752" s="190"/>
      <c r="HY752" s="190"/>
      <c r="HZ752" s="190"/>
      <c r="IA752" s="190"/>
      <c r="IB752" s="190"/>
      <c r="IC752" s="190"/>
      <c r="ID752" s="190"/>
      <c r="IE752" s="190"/>
      <c r="IF752" s="190"/>
      <c r="IG752" s="190"/>
      <c r="IH752" s="190"/>
      <c r="II752" s="190"/>
      <c r="IJ752" s="190"/>
      <c r="IK752" s="190"/>
      <c r="IL752" s="190"/>
      <c r="IM752" s="190"/>
      <c r="IN752" s="190"/>
      <c r="IO752" s="190"/>
      <c r="IP752" s="190"/>
      <c r="IQ752" s="190"/>
      <c r="IR752" s="190"/>
      <c r="IS752" s="190"/>
      <c r="IT752" s="190"/>
      <c r="IU752" s="190"/>
      <c r="IV752" s="190"/>
      <c r="IW752" s="190"/>
      <c r="IX752" s="190"/>
      <c r="IY752" s="190"/>
      <c r="IZ752" s="190"/>
      <c r="JA752" s="190"/>
      <c r="JB752" s="190"/>
      <c r="JC752" s="190"/>
      <c r="JD752" s="190"/>
      <c r="JE752" s="190"/>
      <c r="JF752" s="190"/>
      <c r="JG752" s="190"/>
      <c r="JH752" s="190"/>
      <c r="JI752" s="190"/>
      <c r="JJ752" s="190"/>
      <c r="JK752" s="190"/>
      <c r="JL752" s="190"/>
      <c r="JM752" s="190"/>
      <c r="JN752" s="190"/>
      <c r="JO752" s="190"/>
      <c r="JP752" s="190"/>
      <c r="JQ752" s="190"/>
      <c r="JR752" s="190"/>
      <c r="JS752" s="190"/>
      <c r="JT752" s="190"/>
      <c r="JU752" s="190"/>
      <c r="JV752" s="190"/>
      <c r="JW752" s="190"/>
      <c r="JX752" s="190"/>
      <c r="JY752" s="190"/>
      <c r="JZ752" s="190"/>
      <c r="KA752" s="190"/>
      <c r="KB752" s="190"/>
      <c r="KC752" s="190"/>
      <c r="KD752" s="190"/>
      <c r="KE752" s="190"/>
      <c r="KF752" s="190"/>
      <c r="KG752" s="190"/>
      <c r="KH752" s="190"/>
      <c r="KI752" s="190"/>
      <c r="KJ752" s="190"/>
      <c r="KK752" s="190"/>
      <c r="KL752" s="190"/>
      <c r="KM752" s="190"/>
      <c r="KN752" s="190"/>
      <c r="KO752" s="190"/>
      <c r="KP752" s="190"/>
      <c r="KQ752" s="190"/>
      <c r="KR752" s="190"/>
      <c r="KS752" s="190"/>
      <c r="KT752" s="190"/>
      <c r="KU752" s="190"/>
      <c r="KV752" s="190"/>
      <c r="KW752" s="190"/>
      <c r="KX752" s="190"/>
      <c r="KY752" s="190"/>
      <c r="KZ752" s="190"/>
      <c r="LA752" s="190"/>
      <c r="LB752" s="190"/>
      <c r="LC752" s="190"/>
      <c r="LD752" s="190"/>
      <c r="LE752" s="190"/>
      <c r="LF752" s="190"/>
      <c r="LG752" s="190"/>
      <c r="LH752" s="190"/>
      <c r="LI752" s="190"/>
      <c r="LJ752" s="190"/>
      <c r="LK752" s="190"/>
      <c r="LL752" s="190"/>
      <c r="LM752" s="190"/>
      <c r="LN752" s="190"/>
      <c r="LO752" s="190"/>
      <c r="LP752" s="190"/>
      <c r="LQ752" s="190"/>
      <c r="LR752" s="190"/>
      <c r="LS752" s="190"/>
      <c r="LT752" s="190"/>
      <c r="LU752" s="190"/>
      <c r="LV752" s="190"/>
      <c r="LW752" s="190"/>
      <c r="LX752" s="190"/>
      <c r="LY752" s="190"/>
      <c r="LZ752" s="190"/>
      <c r="MA752" s="190"/>
      <c r="MB752" s="190"/>
      <c r="MC752" s="190"/>
      <c r="MD752" s="190"/>
      <c r="ME752" s="190"/>
      <c r="MF752" s="190"/>
      <c r="MG752" s="190"/>
      <c r="MH752" s="190"/>
      <c r="MI752" s="190"/>
      <c r="MJ752" s="190"/>
      <c r="MK752" s="190"/>
      <c r="ML752" s="190"/>
      <c r="MM752" s="190"/>
      <c r="MN752" s="190"/>
      <c r="MO752" s="190"/>
      <c r="MP752" s="190"/>
      <c r="MQ752" s="190"/>
      <c r="MR752" s="190"/>
      <c r="MS752" s="190"/>
      <c r="MT752" s="190"/>
      <c r="MU752" s="190"/>
      <c r="MV752" s="190"/>
      <c r="MW752" s="190"/>
      <c r="MX752" s="190"/>
      <c r="MY752" s="190"/>
      <c r="MZ752" s="190"/>
      <c r="NA752" s="190"/>
      <c r="NB752" s="190"/>
      <c r="NC752" s="190"/>
      <c r="ND752" s="190"/>
      <c r="NE752" s="190"/>
      <c r="NF752" s="190"/>
      <c r="NG752" s="190"/>
      <c r="NH752" s="190"/>
      <c r="NI752" s="190"/>
      <c r="NJ752" s="190"/>
      <c r="NK752" s="190"/>
      <c r="NL752" s="190"/>
      <c r="NM752" s="190"/>
      <c r="NN752" s="190"/>
      <c r="NO752" s="190"/>
      <c r="NP752" s="190"/>
      <c r="NQ752" s="190"/>
      <c r="NR752" s="190"/>
      <c r="NS752" s="190"/>
      <c r="NT752" s="190"/>
      <c r="NU752" s="190"/>
      <c r="NV752" s="190"/>
      <c r="NW752" s="190"/>
      <c r="NX752" s="190"/>
      <c r="NY752" s="190"/>
      <c r="NZ752" s="190"/>
      <c r="OA752" s="190"/>
      <c r="OB752" s="190"/>
      <c r="OC752" s="190"/>
      <c r="OD752" s="190"/>
      <c r="OE752" s="190"/>
      <c r="OF752" s="190"/>
      <c r="OG752" s="190"/>
      <c r="OH752" s="190"/>
      <c r="OI752" s="190"/>
      <c r="OJ752" s="190"/>
      <c r="OK752" s="190"/>
      <c r="OL752" s="190"/>
      <c r="OM752" s="190"/>
      <c r="ON752" s="190"/>
      <c r="OO752" s="190"/>
      <c r="OP752" s="190"/>
      <c r="OQ752" s="190"/>
      <c r="OR752" s="190"/>
      <c r="OS752" s="190"/>
      <c r="OT752" s="190"/>
      <c r="OU752" s="190"/>
      <c r="OV752" s="190"/>
      <c r="OW752" s="190"/>
      <c r="OX752" s="190"/>
      <c r="OY752" s="190"/>
      <c r="OZ752" s="190"/>
      <c r="PA752" s="190"/>
      <c r="PB752" s="190"/>
      <c r="PC752" s="190"/>
      <c r="PD752" s="190"/>
      <c r="PE752" s="190"/>
      <c r="PF752" s="190"/>
      <c r="PG752" s="190"/>
      <c r="PH752" s="190"/>
      <c r="PI752" s="190"/>
      <c r="PJ752" s="190"/>
      <c r="PK752" s="190"/>
      <c r="PL752" s="190"/>
      <c r="PM752" s="190"/>
      <c r="PN752" s="190"/>
      <c r="PO752" s="190"/>
      <c r="PP752" s="190"/>
      <c r="PQ752" s="190"/>
      <c r="PR752" s="190"/>
      <c r="PS752" s="190"/>
      <c r="PT752" s="190"/>
      <c r="PU752" s="190"/>
      <c r="PV752" s="190"/>
      <c r="PW752" s="190"/>
      <c r="PX752" s="190"/>
      <c r="PY752" s="190"/>
      <c r="PZ752" s="190"/>
      <c r="QA752" s="190"/>
      <c r="QB752" s="190"/>
      <c r="QC752" s="190"/>
      <c r="QD752" s="190"/>
      <c r="QE752" s="190"/>
      <c r="QF752" s="190"/>
      <c r="QG752" s="190"/>
      <c r="QH752" s="190"/>
      <c r="QI752" s="190"/>
      <c r="QJ752" s="190"/>
      <c r="QK752" s="190"/>
      <c r="QL752" s="190"/>
      <c r="QM752" s="190"/>
      <c r="QN752" s="190"/>
      <c r="QO752" s="190"/>
      <c r="QP752" s="190"/>
      <c r="QQ752" s="190"/>
      <c r="QR752" s="190"/>
      <c r="QS752" s="190"/>
      <c r="QT752" s="190"/>
      <c r="QU752" s="190"/>
      <c r="QV752" s="190"/>
      <c r="QW752" s="190"/>
      <c r="QX752" s="190"/>
      <c r="QY752" s="190"/>
      <c r="QZ752" s="190"/>
      <c r="RA752" s="190"/>
      <c r="RB752" s="190"/>
      <c r="RC752" s="190"/>
      <c r="RD752" s="190"/>
      <c r="RE752" s="190"/>
      <c r="RF752" s="190"/>
      <c r="RG752" s="190"/>
      <c r="RH752" s="190"/>
      <c r="RI752" s="190"/>
      <c r="RJ752" s="190"/>
      <c r="RK752" s="190"/>
      <c r="RL752" s="190"/>
      <c r="RM752" s="190"/>
      <c r="RN752" s="190"/>
      <c r="RO752" s="190"/>
      <c r="RP752" s="190"/>
      <c r="RQ752" s="190"/>
      <c r="RR752" s="190"/>
      <c r="RS752" s="190"/>
      <c r="RT752" s="190"/>
      <c r="RU752" s="190"/>
      <c r="RV752" s="190"/>
      <c r="RW752" s="190"/>
      <c r="RX752" s="190"/>
      <c r="RY752" s="190"/>
      <c r="RZ752" s="190"/>
      <c r="SA752" s="190"/>
      <c r="SB752" s="190"/>
      <c r="SC752" s="190"/>
      <c r="SD752" s="190"/>
      <c r="SE752" s="190"/>
      <c r="SF752" s="190"/>
      <c r="SG752" s="190"/>
      <c r="SH752" s="190"/>
      <c r="SI752" s="190"/>
      <c r="SJ752" s="190"/>
      <c r="SK752" s="190"/>
      <c r="SL752" s="190"/>
      <c r="SM752" s="190"/>
      <c r="SN752" s="190"/>
      <c r="SO752" s="190"/>
      <c r="SP752" s="190"/>
      <c r="SQ752" s="190"/>
      <c r="SR752" s="190"/>
      <c r="SS752" s="190"/>
      <c r="ST752" s="190"/>
      <c r="SU752" s="190"/>
      <c r="SV752" s="190"/>
      <c r="SW752" s="190"/>
      <c r="SX752" s="190"/>
      <c r="SY752" s="190"/>
      <c r="SZ752" s="190"/>
      <c r="TA752" s="190"/>
      <c r="TB752" s="190"/>
      <c r="TC752" s="190"/>
      <c r="TD752" s="190"/>
      <c r="TE752" s="190"/>
      <c r="TF752" s="190"/>
      <c r="TG752" s="190"/>
      <c r="TH752" s="190"/>
      <c r="TI752" s="190"/>
      <c r="TJ752" s="190"/>
      <c r="TK752" s="190"/>
      <c r="TL752" s="190"/>
      <c r="TM752" s="190"/>
      <c r="TN752" s="190"/>
      <c r="TO752" s="190"/>
      <c r="TP752" s="190"/>
      <c r="TQ752" s="190"/>
      <c r="TR752" s="190"/>
      <c r="TS752" s="190"/>
      <c r="TT752" s="190"/>
      <c r="TU752" s="190"/>
      <c r="TV752" s="190"/>
      <c r="TW752" s="190"/>
      <c r="TX752" s="190"/>
      <c r="TY752" s="190"/>
      <c r="TZ752" s="190"/>
      <c r="UA752" s="190"/>
      <c r="UB752" s="190"/>
      <c r="UC752" s="190"/>
      <c r="UD752" s="190"/>
      <c r="UE752" s="190"/>
      <c r="UF752" s="190"/>
      <c r="UG752" s="190"/>
      <c r="UH752" s="190"/>
      <c r="UI752" s="190"/>
      <c r="UJ752" s="190"/>
      <c r="UK752" s="190"/>
      <c r="UL752" s="190"/>
      <c r="UM752" s="190"/>
      <c r="UN752" s="190"/>
      <c r="UO752" s="190"/>
      <c r="UP752" s="190"/>
      <c r="UQ752" s="190"/>
      <c r="UR752" s="190"/>
      <c r="US752" s="190"/>
      <c r="UT752" s="190"/>
      <c r="UU752" s="190"/>
      <c r="UV752" s="190"/>
      <c r="UW752" s="190"/>
      <c r="UX752" s="190"/>
      <c r="UY752" s="190"/>
      <c r="UZ752" s="190"/>
      <c r="VA752" s="190"/>
      <c r="VB752" s="190"/>
      <c r="VC752" s="190"/>
      <c r="VD752" s="190"/>
      <c r="VE752" s="190"/>
      <c r="VF752" s="190"/>
      <c r="VG752" s="190"/>
      <c r="VH752" s="190"/>
      <c r="VI752" s="190"/>
      <c r="VJ752" s="190"/>
      <c r="VK752" s="190"/>
      <c r="VL752" s="190"/>
      <c r="VM752" s="190"/>
      <c r="VN752" s="190"/>
      <c r="VO752" s="190"/>
      <c r="VP752" s="190"/>
      <c r="VQ752" s="190"/>
      <c r="VR752" s="190"/>
      <c r="VS752" s="190"/>
      <c r="VT752" s="190"/>
      <c r="VU752" s="190"/>
      <c r="VV752" s="190"/>
      <c r="VW752" s="190"/>
      <c r="VX752" s="190"/>
      <c r="VY752" s="190"/>
      <c r="VZ752" s="190"/>
      <c r="WA752" s="190"/>
      <c r="WB752" s="190"/>
      <c r="WC752" s="190"/>
      <c r="WD752" s="190"/>
      <c r="WE752" s="190"/>
      <c r="WF752" s="190"/>
      <c r="WG752" s="190"/>
      <c r="WH752" s="190"/>
      <c r="WI752" s="190"/>
      <c r="WJ752" s="190"/>
      <c r="WK752" s="190"/>
      <c r="WL752" s="190"/>
      <c r="WM752" s="190"/>
      <c r="WN752" s="190"/>
      <c r="WO752" s="190"/>
      <c r="WP752" s="190"/>
      <c r="WQ752" s="190"/>
      <c r="WR752" s="190"/>
      <c r="WS752" s="190"/>
      <c r="WT752" s="190"/>
      <c r="WU752" s="190"/>
      <c r="WV752" s="190"/>
      <c r="WW752" s="190"/>
      <c r="WX752" s="190"/>
      <c r="WY752" s="190"/>
      <c r="WZ752" s="190"/>
      <c r="XA752" s="190"/>
      <c r="XB752" s="190"/>
      <c r="XC752" s="190"/>
      <c r="XD752" s="190"/>
      <c r="XE752" s="190"/>
      <c r="XF752" s="190"/>
      <c r="XG752" s="190"/>
      <c r="XH752" s="190"/>
      <c r="XI752" s="190"/>
      <c r="XJ752" s="190"/>
      <c r="XK752" s="190"/>
      <c r="XL752" s="190"/>
      <c r="XM752" s="190"/>
      <c r="XN752" s="190"/>
      <c r="XO752" s="190"/>
      <c r="XP752" s="190"/>
      <c r="XQ752" s="190"/>
      <c r="XR752" s="190"/>
      <c r="XS752" s="190"/>
      <c r="XT752" s="190"/>
      <c r="XU752" s="190"/>
      <c r="XV752" s="190"/>
      <c r="XW752" s="190"/>
      <c r="XX752" s="190"/>
      <c r="XY752" s="190"/>
      <c r="XZ752" s="190"/>
      <c r="YA752" s="190"/>
      <c r="YB752" s="190"/>
      <c r="YC752" s="190"/>
      <c r="YD752" s="190"/>
      <c r="YE752" s="190"/>
      <c r="YF752" s="190"/>
      <c r="YG752" s="190"/>
      <c r="YH752" s="190"/>
      <c r="YI752" s="190"/>
      <c r="YJ752" s="190"/>
      <c r="YK752" s="190"/>
      <c r="YL752" s="190"/>
      <c r="YM752" s="190"/>
      <c r="YN752" s="190"/>
      <c r="YO752" s="190"/>
      <c r="YP752" s="190"/>
      <c r="YQ752" s="190"/>
      <c r="YR752" s="190"/>
      <c r="YS752" s="190"/>
      <c r="YT752" s="190"/>
      <c r="YU752" s="190"/>
      <c r="YV752" s="190"/>
      <c r="YW752" s="190"/>
      <c r="YX752" s="190"/>
      <c r="YY752" s="190"/>
      <c r="YZ752" s="190"/>
      <c r="ZA752" s="190"/>
      <c r="ZB752" s="190"/>
      <c r="ZC752" s="190"/>
      <c r="ZD752" s="190"/>
      <c r="ZE752" s="190"/>
      <c r="ZF752" s="190"/>
      <c r="ZG752" s="190"/>
      <c r="ZH752" s="190"/>
      <c r="ZI752" s="190"/>
      <c r="ZJ752" s="190"/>
      <c r="ZK752" s="190"/>
      <c r="ZL752" s="190"/>
      <c r="ZM752" s="190"/>
      <c r="ZN752" s="190"/>
      <c r="ZO752" s="190"/>
      <c r="ZP752" s="190"/>
      <c r="ZQ752" s="190"/>
      <c r="ZR752" s="190"/>
      <c r="ZS752" s="190"/>
      <c r="ZT752" s="190"/>
      <c r="ZU752" s="190"/>
      <c r="ZV752" s="190"/>
      <c r="ZW752" s="190"/>
      <c r="ZX752" s="190"/>
      <c r="ZY752" s="190"/>
      <c r="ZZ752" s="190"/>
      <c r="AAA752" s="190"/>
      <c r="AAB752" s="190"/>
      <c r="AAC752" s="190"/>
      <c r="AAD752" s="190"/>
      <c r="AAE752" s="190"/>
      <c r="AAF752" s="190"/>
      <c r="AAG752" s="190"/>
      <c r="AAH752" s="190"/>
      <c r="AAI752" s="190"/>
      <c r="AAJ752" s="190"/>
      <c r="AAK752" s="190"/>
      <c r="AAL752" s="190"/>
      <c r="AAM752" s="190"/>
      <c r="AAN752" s="190"/>
      <c r="AAO752" s="190"/>
      <c r="AAP752" s="190"/>
      <c r="AAQ752" s="190"/>
      <c r="AAR752" s="190"/>
      <c r="AAS752" s="190"/>
      <c r="AAT752" s="190"/>
      <c r="AAU752" s="190"/>
      <c r="AAV752" s="190"/>
      <c r="AAW752" s="190"/>
      <c r="AAX752" s="190"/>
      <c r="AAY752" s="190"/>
      <c r="AAZ752" s="190"/>
      <c r="ABA752" s="190"/>
      <c r="ABB752" s="190"/>
      <c r="ABC752" s="190"/>
      <c r="ABD752" s="190"/>
      <c r="ABE752" s="190"/>
      <c r="ABF752" s="190"/>
      <c r="ABG752" s="190"/>
      <c r="ABH752" s="190"/>
      <c r="ABI752" s="190"/>
      <c r="ABJ752" s="190"/>
      <c r="ABK752" s="190"/>
      <c r="ABL752" s="190"/>
      <c r="ABM752" s="190"/>
      <c r="ABN752" s="190"/>
      <c r="ABO752" s="190"/>
      <c r="ABP752" s="190"/>
      <c r="ABQ752" s="190"/>
      <c r="ABR752" s="190"/>
      <c r="ABS752" s="190"/>
      <c r="ABT752" s="190"/>
      <c r="ABU752" s="190"/>
      <c r="ABV752" s="190"/>
      <c r="ABW752" s="190"/>
      <c r="ABX752" s="190"/>
      <c r="ABY752" s="190"/>
      <c r="ABZ752" s="190"/>
      <c r="ACA752" s="190"/>
      <c r="ACB752" s="190"/>
      <c r="ACC752" s="190"/>
      <c r="ACD752" s="190"/>
      <c r="ACE752" s="190"/>
      <c r="ACF752" s="190"/>
      <c r="ACG752" s="190"/>
      <c r="ACH752" s="190"/>
      <c r="ACI752" s="190"/>
      <c r="ACJ752" s="190"/>
      <c r="ACK752" s="190"/>
      <c r="ACL752" s="190"/>
      <c r="ACM752" s="190"/>
      <c r="ACN752" s="190"/>
      <c r="ACO752" s="190"/>
      <c r="ACP752" s="190"/>
      <c r="ACQ752" s="190"/>
      <c r="ACR752" s="190"/>
      <c r="ACS752" s="190"/>
      <c r="ACT752" s="190"/>
      <c r="ACU752" s="190"/>
      <c r="ACV752" s="190"/>
      <c r="ACW752" s="190"/>
      <c r="ACX752" s="190"/>
      <c r="ACY752" s="190"/>
      <c r="ACZ752" s="190"/>
      <c r="ADA752" s="190"/>
      <c r="ADB752" s="190"/>
      <c r="ADC752" s="190"/>
      <c r="ADD752" s="190"/>
      <c r="ADE752" s="190"/>
      <c r="ADF752" s="190"/>
      <c r="ADG752" s="190"/>
      <c r="ADH752" s="190"/>
      <c r="ADI752" s="190"/>
      <c r="ADJ752" s="190"/>
      <c r="ADK752" s="190"/>
      <c r="ADL752" s="190"/>
      <c r="ADM752" s="190"/>
      <c r="ADN752" s="190"/>
      <c r="ADO752" s="190"/>
      <c r="ADP752" s="190"/>
      <c r="ADQ752" s="190"/>
      <c r="ADR752" s="190"/>
      <c r="ADS752" s="190"/>
      <c r="ADT752" s="190"/>
      <c r="ADU752" s="190"/>
      <c r="ADV752" s="190"/>
      <c r="ADW752" s="190"/>
      <c r="ADX752" s="190"/>
      <c r="ADY752" s="190"/>
      <c r="ADZ752" s="190"/>
      <c r="AEA752" s="190"/>
      <c r="AEB752" s="190"/>
      <c r="AEC752" s="190"/>
      <c r="AED752" s="190"/>
      <c r="AEE752" s="190"/>
      <c r="AEF752" s="190"/>
      <c r="AEG752" s="190"/>
      <c r="AEH752" s="190"/>
      <c r="AEI752" s="190"/>
      <c r="AEJ752" s="190"/>
      <c r="AEK752" s="190"/>
      <c r="AEL752" s="190"/>
      <c r="AEM752" s="190"/>
      <c r="AEN752" s="190"/>
      <c r="AEO752" s="190"/>
      <c r="AEP752" s="190"/>
      <c r="AEQ752" s="190"/>
      <c r="AER752" s="190"/>
      <c r="AES752" s="190"/>
      <c r="AET752" s="190"/>
      <c r="AEU752" s="190"/>
      <c r="AEV752" s="190"/>
      <c r="AEW752" s="190"/>
      <c r="AEX752" s="190"/>
      <c r="AEY752" s="190"/>
      <c r="AEZ752" s="190"/>
      <c r="AFA752" s="190"/>
      <c r="AFB752" s="190"/>
      <c r="AFC752" s="190"/>
      <c r="AFD752" s="190"/>
      <c r="AFE752" s="190"/>
      <c r="AFF752" s="190"/>
      <c r="AFG752" s="190"/>
      <c r="AFH752" s="190"/>
      <c r="AFI752" s="190"/>
      <c r="AFJ752" s="190"/>
      <c r="AFK752" s="190"/>
      <c r="AFL752" s="190"/>
      <c r="AFM752" s="190"/>
      <c r="AFN752" s="190"/>
      <c r="AFO752" s="190"/>
      <c r="AFP752" s="190"/>
      <c r="AFQ752" s="190"/>
      <c r="AFR752" s="190"/>
      <c r="AFS752" s="190"/>
      <c r="AFT752" s="190"/>
      <c r="AFU752" s="190"/>
      <c r="AFV752" s="190"/>
      <c r="AFW752" s="190"/>
      <c r="AFX752" s="190"/>
      <c r="AFY752" s="190"/>
      <c r="AFZ752" s="190"/>
      <c r="AGA752" s="190"/>
      <c r="AGB752" s="190"/>
      <c r="AGC752" s="190"/>
      <c r="AGD752" s="190"/>
      <c r="AGE752" s="190"/>
      <c r="AGF752" s="190"/>
      <c r="AGG752" s="190"/>
      <c r="AGH752" s="190"/>
      <c r="AGI752" s="190"/>
      <c r="AGJ752" s="190"/>
      <c r="AGK752" s="190"/>
      <c r="AGL752" s="190"/>
      <c r="AGM752" s="190"/>
      <c r="AGN752" s="190"/>
      <c r="AGO752" s="190"/>
      <c r="AGP752" s="190"/>
      <c r="AGQ752" s="190"/>
      <c r="AGR752" s="190"/>
      <c r="AGS752" s="190"/>
      <c r="AGT752" s="190"/>
      <c r="AGU752" s="190"/>
      <c r="AGV752" s="190"/>
      <c r="AGW752" s="190"/>
      <c r="AGX752" s="190"/>
      <c r="AGY752" s="190"/>
      <c r="AGZ752" s="190"/>
      <c r="AHA752" s="190"/>
      <c r="AHB752" s="190"/>
      <c r="AHC752" s="190"/>
      <c r="AHD752" s="190"/>
      <c r="AHE752" s="190"/>
      <c r="AHF752" s="190"/>
      <c r="AHG752" s="190"/>
      <c r="AHH752" s="190"/>
      <c r="AHI752" s="190"/>
      <c r="AHJ752" s="190"/>
      <c r="AHK752" s="190"/>
      <c r="AHL752" s="190"/>
      <c r="AHM752" s="190"/>
      <c r="AHN752" s="190"/>
      <c r="AHO752" s="190"/>
      <c r="AHP752" s="190"/>
      <c r="AHQ752" s="190"/>
      <c r="AHR752" s="190"/>
      <c r="AHS752" s="190"/>
      <c r="AHT752" s="190"/>
      <c r="AHU752" s="190"/>
      <c r="AHV752" s="190"/>
      <c r="AHW752" s="190"/>
      <c r="AHX752" s="190"/>
      <c r="AHY752" s="190"/>
      <c r="AHZ752" s="190"/>
      <c r="AIA752" s="190"/>
      <c r="AIB752" s="190"/>
      <c r="AIC752" s="190"/>
      <c r="AID752" s="190"/>
      <c r="AIE752" s="190"/>
      <c r="AIF752" s="190"/>
      <c r="AIG752" s="190"/>
      <c r="AIH752" s="190"/>
      <c r="AII752" s="190"/>
      <c r="AIJ752" s="190"/>
      <c r="AIK752" s="190"/>
      <c r="AIL752" s="190"/>
      <c r="AIM752" s="190"/>
      <c r="AIN752" s="190"/>
      <c r="AIO752" s="190"/>
      <c r="AIP752" s="190"/>
      <c r="AIQ752" s="190"/>
      <c r="AIR752" s="190"/>
      <c r="AIS752" s="190"/>
      <c r="AIT752" s="190"/>
      <c r="AIU752" s="190"/>
      <c r="AIV752" s="190"/>
      <c r="AIW752" s="190"/>
      <c r="AIX752" s="190"/>
      <c r="AIY752" s="190"/>
      <c r="AIZ752" s="190"/>
      <c r="AJA752" s="190"/>
      <c r="AJB752" s="190"/>
      <c r="AJC752" s="190"/>
      <c r="AJD752" s="190"/>
      <c r="AJE752" s="190"/>
      <c r="AJF752" s="190"/>
      <c r="AJG752" s="190"/>
      <c r="AJH752" s="190"/>
      <c r="AJI752" s="190"/>
      <c r="AJJ752" s="190"/>
      <c r="AJK752" s="190"/>
      <c r="AJL752" s="190"/>
      <c r="AJM752" s="190"/>
      <c r="AJN752" s="190"/>
      <c r="AJO752" s="190"/>
      <c r="AJP752" s="190"/>
      <c r="AJQ752" s="190"/>
      <c r="AJR752" s="190"/>
      <c r="AJS752" s="190"/>
      <c r="AJT752" s="190"/>
      <c r="AJU752" s="190"/>
      <c r="AJV752" s="190"/>
      <c r="AJW752" s="190"/>
      <c r="AJX752" s="190"/>
      <c r="AJY752" s="190"/>
      <c r="AJZ752" s="190"/>
      <c r="AKA752" s="190"/>
      <c r="AKB752" s="190"/>
      <c r="AKC752" s="190"/>
      <c r="AKD752" s="190"/>
      <c r="AKE752" s="190"/>
      <c r="AKF752" s="190"/>
      <c r="AKG752" s="190"/>
      <c r="AKH752" s="190"/>
      <c r="AKI752" s="190"/>
      <c r="AKJ752" s="190"/>
      <c r="AKK752" s="190"/>
      <c r="AKL752" s="190"/>
      <c r="AKM752" s="190"/>
      <c r="AKN752" s="190"/>
      <c r="AKO752" s="190"/>
      <c r="AKP752" s="190"/>
      <c r="AKQ752" s="190"/>
      <c r="AKR752" s="190"/>
      <c r="AKS752" s="190"/>
      <c r="AKT752" s="190"/>
      <c r="AKU752" s="190"/>
      <c r="AKV752" s="190"/>
      <c r="AKW752" s="190"/>
      <c r="AKX752" s="190"/>
      <c r="AKY752" s="190"/>
      <c r="AKZ752" s="190"/>
      <c r="ALA752" s="190"/>
      <c r="ALB752" s="190"/>
      <c r="ALC752" s="190"/>
      <c r="ALD752" s="190"/>
      <c r="ALE752" s="190"/>
      <c r="ALF752" s="190"/>
      <c r="ALG752" s="190"/>
      <c r="ALH752" s="190"/>
      <c r="ALI752" s="190"/>
      <c r="ALJ752" s="190"/>
      <c r="ALK752" s="190"/>
      <c r="ALL752" s="190"/>
      <c r="ALM752" s="190"/>
      <c r="ALN752" s="190"/>
      <c r="ALO752" s="190"/>
      <c r="ALP752" s="190"/>
      <c r="ALQ752" s="190"/>
      <c r="ALR752" s="190"/>
      <c r="ALS752" s="190"/>
      <c r="ALT752" s="190"/>
      <c r="ALU752" s="190"/>
      <c r="ALV752" s="190"/>
      <c r="ALW752" s="190"/>
      <c r="ALX752" s="190"/>
      <c r="ALY752" s="190"/>
      <c r="ALZ752" s="190"/>
      <c r="AMA752" s="190"/>
      <c r="AMB752" s="190"/>
      <c r="AMC752" s="190"/>
      <c r="AMD752" s="190"/>
      <c r="AME752" s="190"/>
      <c r="AMF752" s="190"/>
      <c r="AMG752" s="190"/>
      <c r="AMH752" s="190"/>
      <c r="AMI752" s="190"/>
      <c r="AMJ752" s="190"/>
      <c r="AMK752" s="190"/>
    </row>
    <row r="753" spans="1:1026" s="191" customFormat="1" x14ac:dyDescent="0.25">
      <c r="A753" s="518" t="s">
        <v>27671</v>
      </c>
      <c r="B753" s="257">
        <v>753</v>
      </c>
      <c r="C753" s="483" t="s">
        <v>27672</v>
      </c>
      <c r="D753" s="280" t="s">
        <v>27673</v>
      </c>
      <c r="E753" s="313"/>
      <c r="F753" s="280">
        <v>4</v>
      </c>
      <c r="G753" s="280"/>
      <c r="H753" s="280"/>
      <c r="I753" s="500">
        <v>2.12</v>
      </c>
      <c r="J753" s="280"/>
      <c r="K753" s="280"/>
      <c r="L753" s="280"/>
      <c r="M753" s="280"/>
      <c r="N753" s="280"/>
      <c r="O753" s="280"/>
      <c r="P753" s="280"/>
      <c r="Q753" s="280"/>
      <c r="R753" s="280"/>
      <c r="S753" s="280"/>
      <c r="T753" s="280"/>
      <c r="U753" s="280"/>
      <c r="V753" s="280"/>
      <c r="W753" s="283">
        <f t="shared" si="323"/>
        <v>100</v>
      </c>
      <c r="X753" s="283">
        <f t="shared" si="324"/>
        <v>100</v>
      </c>
      <c r="Y753" s="283">
        <f t="shared" si="331"/>
        <v>100</v>
      </c>
      <c r="Z753" s="283">
        <f t="shared" si="325"/>
        <v>100</v>
      </c>
      <c r="AA753" s="283">
        <f t="shared" si="326"/>
        <v>100</v>
      </c>
      <c r="AB753" s="287">
        <f t="shared" si="333"/>
        <v>100</v>
      </c>
      <c r="AC753" s="287">
        <f t="shared" si="334"/>
        <v>100</v>
      </c>
      <c r="AD753" s="287">
        <f t="shared" si="329"/>
        <v>100</v>
      </c>
      <c r="AE753" s="284">
        <f t="shared" si="332"/>
        <v>100</v>
      </c>
      <c r="AF753" s="284">
        <f t="shared" si="321"/>
        <v>100</v>
      </c>
      <c r="AG753" s="268">
        <f t="shared" si="330"/>
        <v>100</v>
      </c>
      <c r="AH753" s="268">
        <f t="shared" si="319"/>
        <v>100</v>
      </c>
      <c r="AI753" s="268">
        <f t="shared" si="317"/>
        <v>100</v>
      </c>
      <c r="AJ753" s="268">
        <f t="shared" si="320"/>
        <v>100</v>
      </c>
      <c r="AK753" s="500">
        <v>7.0000000000000001E-3</v>
      </c>
      <c r="AL753" s="280"/>
      <c r="AM753" s="280">
        <v>4</v>
      </c>
      <c r="AN753" s="500"/>
      <c r="AO753" s="280"/>
      <c r="AP753" s="280"/>
      <c r="AQ753" s="280"/>
      <c r="AR753" s="356" t="s">
        <v>31799</v>
      </c>
      <c r="AS753" s="483"/>
      <c r="AT753" s="280"/>
      <c r="AU753" s="280"/>
      <c r="AV753" s="190"/>
      <c r="AW753" s="190"/>
      <c r="AX753" s="190"/>
      <c r="AY753" s="190"/>
      <c r="AZ753" s="190"/>
      <c r="BA753" s="190"/>
      <c r="BB753" s="190"/>
      <c r="BC753" s="190"/>
      <c r="BD753" s="190"/>
      <c r="BE753" s="190"/>
      <c r="BF753" s="190"/>
      <c r="BG753" s="190"/>
      <c r="BH753" s="190"/>
      <c r="BI753" s="190"/>
      <c r="BJ753" s="190"/>
      <c r="BK753" s="190"/>
      <c r="BL753" s="190"/>
      <c r="BM753" s="190"/>
      <c r="BN753" s="190"/>
      <c r="BO753" s="190"/>
      <c r="BP753" s="190"/>
      <c r="BQ753" s="190"/>
      <c r="BR753" s="190"/>
      <c r="BS753" s="190"/>
      <c r="BT753" s="190"/>
      <c r="BU753" s="190"/>
      <c r="BV753" s="190"/>
      <c r="BW753" s="190"/>
      <c r="BX753" s="190"/>
      <c r="BY753" s="190"/>
      <c r="BZ753" s="190"/>
      <c r="CA753" s="190"/>
      <c r="CB753" s="190"/>
      <c r="CC753" s="190"/>
      <c r="CD753" s="190"/>
      <c r="CE753" s="190"/>
      <c r="CF753" s="190"/>
      <c r="CG753" s="190"/>
      <c r="CH753" s="190"/>
      <c r="CI753" s="190"/>
      <c r="CJ753" s="190"/>
      <c r="CK753" s="190"/>
      <c r="CL753" s="190"/>
      <c r="CM753" s="190"/>
      <c r="CN753" s="190"/>
      <c r="CO753" s="190"/>
      <c r="CP753" s="190"/>
      <c r="CQ753" s="190"/>
      <c r="CR753" s="190"/>
      <c r="CS753" s="190"/>
      <c r="CT753" s="190"/>
      <c r="CU753" s="190"/>
      <c r="CV753" s="190"/>
      <c r="CW753" s="190"/>
      <c r="CX753" s="190"/>
      <c r="CY753" s="190"/>
      <c r="CZ753" s="190"/>
      <c r="DA753" s="190"/>
      <c r="DB753" s="190"/>
      <c r="DC753" s="190"/>
      <c r="DD753" s="190"/>
      <c r="DE753" s="190"/>
      <c r="DF753" s="190"/>
      <c r="DG753" s="190"/>
      <c r="DH753" s="190"/>
      <c r="DI753" s="190"/>
      <c r="DJ753" s="190"/>
      <c r="DK753" s="190"/>
      <c r="DL753" s="190"/>
      <c r="DM753" s="190"/>
      <c r="DN753" s="190"/>
      <c r="DO753" s="190"/>
      <c r="DP753" s="190"/>
      <c r="DQ753" s="190"/>
      <c r="DR753" s="190"/>
      <c r="DS753" s="190"/>
      <c r="DT753" s="190"/>
      <c r="DU753" s="190"/>
      <c r="DV753" s="190"/>
      <c r="DW753" s="190"/>
      <c r="DX753" s="190"/>
      <c r="DY753" s="190"/>
      <c r="DZ753" s="190"/>
      <c r="EA753" s="190"/>
      <c r="EB753" s="190"/>
      <c r="EC753" s="190"/>
      <c r="ED753" s="190"/>
      <c r="EE753" s="190"/>
      <c r="EF753" s="190"/>
      <c r="EG753" s="190"/>
      <c r="EH753" s="190"/>
      <c r="EI753" s="190"/>
      <c r="EJ753" s="190"/>
      <c r="EK753" s="190"/>
      <c r="EL753" s="190"/>
      <c r="EM753" s="190"/>
      <c r="EN753" s="190"/>
      <c r="EO753" s="190"/>
      <c r="EP753" s="190"/>
      <c r="EQ753" s="190"/>
      <c r="ER753" s="190"/>
      <c r="ES753" s="190"/>
      <c r="ET753" s="190"/>
      <c r="EU753" s="190"/>
      <c r="EV753" s="190"/>
      <c r="EW753" s="190"/>
      <c r="EX753" s="190"/>
      <c r="EY753" s="190"/>
      <c r="EZ753" s="190"/>
      <c r="FA753" s="190"/>
      <c r="FB753" s="190"/>
      <c r="FC753" s="190"/>
      <c r="FD753" s="190"/>
      <c r="FE753" s="190"/>
      <c r="FF753" s="190"/>
      <c r="FG753" s="190"/>
      <c r="FH753" s="190"/>
      <c r="FI753" s="190"/>
      <c r="FJ753" s="190"/>
      <c r="FK753" s="190"/>
      <c r="FL753" s="190"/>
      <c r="FM753" s="190"/>
      <c r="FN753" s="190"/>
      <c r="FO753" s="190"/>
      <c r="FP753" s="190"/>
      <c r="FQ753" s="190"/>
      <c r="FR753" s="190"/>
      <c r="FS753" s="190"/>
      <c r="FT753" s="190"/>
      <c r="FU753" s="190"/>
      <c r="FV753" s="190"/>
      <c r="FW753" s="190"/>
      <c r="FX753" s="190"/>
      <c r="FY753" s="190"/>
      <c r="FZ753" s="190"/>
      <c r="GA753" s="190"/>
      <c r="GB753" s="190"/>
      <c r="GC753" s="190"/>
      <c r="GD753" s="190"/>
      <c r="GE753" s="190"/>
      <c r="GF753" s="190"/>
      <c r="GG753" s="190"/>
      <c r="GH753" s="190"/>
      <c r="GI753" s="190"/>
      <c r="GJ753" s="190"/>
      <c r="GK753" s="190"/>
      <c r="GL753" s="190"/>
      <c r="GM753" s="190"/>
      <c r="GN753" s="190"/>
      <c r="GO753" s="190"/>
      <c r="GP753" s="190"/>
      <c r="GQ753" s="190"/>
      <c r="GR753" s="190"/>
      <c r="GS753" s="190"/>
      <c r="GT753" s="190"/>
      <c r="GU753" s="190"/>
      <c r="GV753" s="190"/>
      <c r="GW753" s="190"/>
      <c r="GX753" s="190"/>
      <c r="GY753" s="190"/>
      <c r="GZ753" s="190"/>
      <c r="HA753" s="190"/>
      <c r="HB753" s="190"/>
      <c r="HC753" s="190"/>
      <c r="HD753" s="190"/>
      <c r="HE753" s="190"/>
      <c r="HF753" s="190"/>
      <c r="HG753" s="190"/>
      <c r="HH753" s="190"/>
      <c r="HI753" s="190"/>
      <c r="HJ753" s="190"/>
      <c r="HK753" s="190"/>
      <c r="HL753" s="190"/>
      <c r="HM753" s="190"/>
      <c r="HN753" s="190"/>
      <c r="HO753" s="190"/>
      <c r="HP753" s="190"/>
      <c r="HQ753" s="190"/>
      <c r="HR753" s="190"/>
      <c r="HS753" s="190"/>
      <c r="HT753" s="190"/>
      <c r="HU753" s="190"/>
      <c r="HV753" s="190"/>
      <c r="HW753" s="190"/>
      <c r="HX753" s="190"/>
      <c r="HY753" s="190"/>
      <c r="HZ753" s="190"/>
      <c r="IA753" s="190"/>
      <c r="IB753" s="190"/>
      <c r="IC753" s="190"/>
      <c r="ID753" s="190"/>
      <c r="IE753" s="190"/>
      <c r="IF753" s="190"/>
      <c r="IG753" s="190"/>
      <c r="IH753" s="190"/>
      <c r="II753" s="190"/>
      <c r="IJ753" s="190"/>
      <c r="IK753" s="190"/>
      <c r="IL753" s="190"/>
      <c r="IM753" s="190"/>
      <c r="IN753" s="190"/>
      <c r="IO753" s="190"/>
      <c r="IP753" s="190"/>
      <c r="IQ753" s="190"/>
      <c r="IR753" s="190"/>
      <c r="IS753" s="190"/>
      <c r="IT753" s="190"/>
      <c r="IU753" s="190"/>
      <c r="IV753" s="190"/>
      <c r="IW753" s="190"/>
      <c r="IX753" s="190"/>
      <c r="IY753" s="190"/>
      <c r="IZ753" s="190"/>
      <c r="JA753" s="190"/>
      <c r="JB753" s="190"/>
      <c r="JC753" s="190"/>
      <c r="JD753" s="190"/>
      <c r="JE753" s="190"/>
      <c r="JF753" s="190"/>
      <c r="JG753" s="190"/>
      <c r="JH753" s="190"/>
      <c r="JI753" s="190"/>
      <c r="JJ753" s="190"/>
      <c r="JK753" s="190"/>
      <c r="JL753" s="190"/>
      <c r="JM753" s="190"/>
      <c r="JN753" s="190"/>
      <c r="JO753" s="190"/>
      <c r="JP753" s="190"/>
      <c r="JQ753" s="190"/>
      <c r="JR753" s="190"/>
      <c r="JS753" s="190"/>
      <c r="JT753" s="190"/>
      <c r="JU753" s="190"/>
      <c r="JV753" s="190"/>
      <c r="JW753" s="190"/>
      <c r="JX753" s="190"/>
      <c r="JY753" s="190"/>
      <c r="JZ753" s="190"/>
      <c r="KA753" s="190"/>
      <c r="KB753" s="190"/>
      <c r="KC753" s="190"/>
      <c r="KD753" s="190"/>
      <c r="KE753" s="190"/>
      <c r="KF753" s="190"/>
      <c r="KG753" s="190"/>
      <c r="KH753" s="190"/>
      <c r="KI753" s="190"/>
      <c r="KJ753" s="190"/>
      <c r="KK753" s="190"/>
      <c r="KL753" s="190"/>
      <c r="KM753" s="190"/>
      <c r="KN753" s="190"/>
      <c r="KO753" s="190"/>
      <c r="KP753" s="190"/>
      <c r="KQ753" s="190"/>
      <c r="KR753" s="190"/>
      <c r="KS753" s="190"/>
      <c r="KT753" s="190"/>
      <c r="KU753" s="190"/>
      <c r="KV753" s="190"/>
      <c r="KW753" s="190"/>
      <c r="KX753" s="190"/>
      <c r="KY753" s="190"/>
      <c r="KZ753" s="190"/>
      <c r="LA753" s="190"/>
      <c r="LB753" s="190"/>
      <c r="LC753" s="190"/>
      <c r="LD753" s="190"/>
      <c r="LE753" s="190"/>
      <c r="LF753" s="190"/>
      <c r="LG753" s="190"/>
      <c r="LH753" s="190"/>
      <c r="LI753" s="190"/>
      <c r="LJ753" s="190"/>
      <c r="LK753" s="190"/>
      <c r="LL753" s="190"/>
      <c r="LM753" s="190"/>
      <c r="LN753" s="190"/>
      <c r="LO753" s="190"/>
      <c r="LP753" s="190"/>
      <c r="LQ753" s="190"/>
      <c r="LR753" s="190"/>
      <c r="LS753" s="190"/>
      <c r="LT753" s="190"/>
      <c r="LU753" s="190"/>
      <c r="LV753" s="190"/>
      <c r="LW753" s="190"/>
      <c r="LX753" s="190"/>
      <c r="LY753" s="190"/>
      <c r="LZ753" s="190"/>
      <c r="MA753" s="190"/>
      <c r="MB753" s="190"/>
      <c r="MC753" s="190"/>
      <c r="MD753" s="190"/>
      <c r="ME753" s="190"/>
      <c r="MF753" s="190"/>
      <c r="MG753" s="190"/>
      <c r="MH753" s="190"/>
      <c r="MI753" s="190"/>
      <c r="MJ753" s="190"/>
      <c r="MK753" s="190"/>
      <c r="ML753" s="190"/>
      <c r="MM753" s="190"/>
      <c r="MN753" s="190"/>
      <c r="MO753" s="190"/>
      <c r="MP753" s="190"/>
      <c r="MQ753" s="190"/>
      <c r="MR753" s="190"/>
      <c r="MS753" s="190"/>
      <c r="MT753" s="190"/>
      <c r="MU753" s="190"/>
      <c r="MV753" s="190"/>
      <c r="MW753" s="190"/>
      <c r="MX753" s="190"/>
      <c r="MY753" s="190"/>
      <c r="MZ753" s="190"/>
      <c r="NA753" s="190"/>
      <c r="NB753" s="190"/>
      <c r="NC753" s="190"/>
      <c r="ND753" s="190"/>
      <c r="NE753" s="190"/>
      <c r="NF753" s="190"/>
      <c r="NG753" s="190"/>
      <c r="NH753" s="190"/>
      <c r="NI753" s="190"/>
      <c r="NJ753" s="190"/>
      <c r="NK753" s="190"/>
      <c r="NL753" s="190"/>
      <c r="NM753" s="190"/>
      <c r="NN753" s="190"/>
      <c r="NO753" s="190"/>
      <c r="NP753" s="190"/>
      <c r="NQ753" s="190"/>
      <c r="NR753" s="190"/>
      <c r="NS753" s="190"/>
      <c r="NT753" s="190"/>
      <c r="NU753" s="190"/>
      <c r="NV753" s="190"/>
      <c r="NW753" s="190"/>
      <c r="NX753" s="190"/>
      <c r="NY753" s="190"/>
      <c r="NZ753" s="190"/>
      <c r="OA753" s="190"/>
      <c r="OB753" s="190"/>
      <c r="OC753" s="190"/>
      <c r="OD753" s="190"/>
      <c r="OE753" s="190"/>
      <c r="OF753" s="190"/>
      <c r="OG753" s="190"/>
      <c r="OH753" s="190"/>
      <c r="OI753" s="190"/>
      <c r="OJ753" s="190"/>
      <c r="OK753" s="190"/>
      <c r="OL753" s="190"/>
      <c r="OM753" s="190"/>
      <c r="ON753" s="190"/>
      <c r="OO753" s="190"/>
      <c r="OP753" s="190"/>
      <c r="OQ753" s="190"/>
      <c r="OR753" s="190"/>
      <c r="OS753" s="190"/>
      <c r="OT753" s="190"/>
      <c r="OU753" s="190"/>
      <c r="OV753" s="190"/>
      <c r="OW753" s="190"/>
      <c r="OX753" s="190"/>
      <c r="OY753" s="190"/>
      <c r="OZ753" s="190"/>
      <c r="PA753" s="190"/>
      <c r="PB753" s="190"/>
      <c r="PC753" s="190"/>
      <c r="PD753" s="190"/>
      <c r="PE753" s="190"/>
      <c r="PF753" s="190"/>
      <c r="PG753" s="190"/>
      <c r="PH753" s="190"/>
      <c r="PI753" s="190"/>
      <c r="PJ753" s="190"/>
      <c r="PK753" s="190"/>
      <c r="PL753" s="190"/>
      <c r="PM753" s="190"/>
      <c r="PN753" s="190"/>
      <c r="PO753" s="190"/>
      <c r="PP753" s="190"/>
      <c r="PQ753" s="190"/>
      <c r="PR753" s="190"/>
      <c r="PS753" s="190"/>
      <c r="PT753" s="190"/>
      <c r="PU753" s="190"/>
      <c r="PV753" s="190"/>
      <c r="PW753" s="190"/>
      <c r="PX753" s="190"/>
      <c r="PY753" s="190"/>
      <c r="PZ753" s="190"/>
      <c r="QA753" s="190"/>
      <c r="QB753" s="190"/>
      <c r="QC753" s="190"/>
      <c r="QD753" s="190"/>
      <c r="QE753" s="190"/>
      <c r="QF753" s="190"/>
      <c r="QG753" s="190"/>
      <c r="QH753" s="190"/>
      <c r="QI753" s="190"/>
      <c r="QJ753" s="190"/>
      <c r="QK753" s="190"/>
      <c r="QL753" s="190"/>
      <c r="QM753" s="190"/>
      <c r="QN753" s="190"/>
      <c r="QO753" s="190"/>
      <c r="QP753" s="190"/>
      <c r="QQ753" s="190"/>
      <c r="QR753" s="190"/>
      <c r="QS753" s="190"/>
      <c r="QT753" s="190"/>
      <c r="QU753" s="190"/>
      <c r="QV753" s="190"/>
      <c r="QW753" s="190"/>
      <c r="QX753" s="190"/>
      <c r="QY753" s="190"/>
      <c r="QZ753" s="190"/>
      <c r="RA753" s="190"/>
      <c r="RB753" s="190"/>
      <c r="RC753" s="190"/>
      <c r="RD753" s="190"/>
      <c r="RE753" s="190"/>
      <c r="RF753" s="190"/>
      <c r="RG753" s="190"/>
      <c r="RH753" s="190"/>
      <c r="RI753" s="190"/>
      <c r="RJ753" s="190"/>
      <c r="RK753" s="190"/>
      <c r="RL753" s="190"/>
      <c r="RM753" s="190"/>
      <c r="RN753" s="190"/>
      <c r="RO753" s="190"/>
      <c r="RP753" s="190"/>
      <c r="RQ753" s="190"/>
      <c r="RR753" s="190"/>
      <c r="RS753" s="190"/>
      <c r="RT753" s="190"/>
      <c r="RU753" s="190"/>
      <c r="RV753" s="190"/>
      <c r="RW753" s="190"/>
      <c r="RX753" s="190"/>
      <c r="RY753" s="190"/>
      <c r="RZ753" s="190"/>
      <c r="SA753" s="190"/>
      <c r="SB753" s="190"/>
      <c r="SC753" s="190"/>
      <c r="SD753" s="190"/>
      <c r="SE753" s="190"/>
      <c r="SF753" s="190"/>
      <c r="SG753" s="190"/>
      <c r="SH753" s="190"/>
      <c r="SI753" s="190"/>
      <c r="SJ753" s="190"/>
      <c r="SK753" s="190"/>
      <c r="SL753" s="190"/>
      <c r="SM753" s="190"/>
      <c r="SN753" s="190"/>
      <c r="SO753" s="190"/>
      <c r="SP753" s="190"/>
      <c r="SQ753" s="190"/>
      <c r="SR753" s="190"/>
      <c r="SS753" s="190"/>
      <c r="ST753" s="190"/>
      <c r="SU753" s="190"/>
      <c r="SV753" s="190"/>
      <c r="SW753" s="190"/>
      <c r="SX753" s="190"/>
      <c r="SY753" s="190"/>
      <c r="SZ753" s="190"/>
      <c r="TA753" s="190"/>
      <c r="TB753" s="190"/>
      <c r="TC753" s="190"/>
      <c r="TD753" s="190"/>
      <c r="TE753" s="190"/>
      <c r="TF753" s="190"/>
      <c r="TG753" s="190"/>
      <c r="TH753" s="190"/>
      <c r="TI753" s="190"/>
      <c r="TJ753" s="190"/>
      <c r="TK753" s="190"/>
      <c r="TL753" s="190"/>
      <c r="TM753" s="190"/>
      <c r="TN753" s="190"/>
      <c r="TO753" s="190"/>
      <c r="TP753" s="190"/>
      <c r="TQ753" s="190"/>
      <c r="TR753" s="190"/>
      <c r="TS753" s="190"/>
      <c r="TT753" s="190"/>
      <c r="TU753" s="190"/>
      <c r="TV753" s="190"/>
      <c r="TW753" s="190"/>
      <c r="TX753" s="190"/>
      <c r="TY753" s="190"/>
      <c r="TZ753" s="190"/>
      <c r="UA753" s="190"/>
      <c r="UB753" s="190"/>
      <c r="UC753" s="190"/>
      <c r="UD753" s="190"/>
      <c r="UE753" s="190"/>
      <c r="UF753" s="190"/>
      <c r="UG753" s="190"/>
      <c r="UH753" s="190"/>
      <c r="UI753" s="190"/>
      <c r="UJ753" s="190"/>
      <c r="UK753" s="190"/>
      <c r="UL753" s="190"/>
      <c r="UM753" s="190"/>
      <c r="UN753" s="190"/>
      <c r="UO753" s="190"/>
      <c r="UP753" s="190"/>
      <c r="UQ753" s="190"/>
      <c r="UR753" s="190"/>
      <c r="US753" s="190"/>
      <c r="UT753" s="190"/>
      <c r="UU753" s="190"/>
      <c r="UV753" s="190"/>
      <c r="UW753" s="190"/>
      <c r="UX753" s="190"/>
      <c r="UY753" s="190"/>
      <c r="UZ753" s="190"/>
      <c r="VA753" s="190"/>
      <c r="VB753" s="190"/>
      <c r="VC753" s="190"/>
      <c r="VD753" s="190"/>
      <c r="VE753" s="190"/>
      <c r="VF753" s="190"/>
      <c r="VG753" s="190"/>
      <c r="VH753" s="190"/>
      <c r="VI753" s="190"/>
      <c r="VJ753" s="190"/>
      <c r="VK753" s="190"/>
      <c r="VL753" s="190"/>
      <c r="VM753" s="190"/>
      <c r="VN753" s="190"/>
      <c r="VO753" s="190"/>
      <c r="VP753" s="190"/>
      <c r="VQ753" s="190"/>
      <c r="VR753" s="190"/>
      <c r="VS753" s="190"/>
      <c r="VT753" s="190"/>
      <c r="VU753" s="190"/>
      <c r="VV753" s="190"/>
      <c r="VW753" s="190"/>
      <c r="VX753" s="190"/>
      <c r="VY753" s="190"/>
      <c r="VZ753" s="190"/>
      <c r="WA753" s="190"/>
      <c r="WB753" s="190"/>
      <c r="WC753" s="190"/>
      <c r="WD753" s="190"/>
      <c r="WE753" s="190"/>
      <c r="WF753" s="190"/>
      <c r="WG753" s="190"/>
      <c r="WH753" s="190"/>
      <c r="WI753" s="190"/>
      <c r="WJ753" s="190"/>
      <c r="WK753" s="190"/>
      <c r="WL753" s="190"/>
      <c r="WM753" s="190"/>
      <c r="WN753" s="190"/>
      <c r="WO753" s="190"/>
      <c r="WP753" s="190"/>
      <c r="WQ753" s="190"/>
      <c r="WR753" s="190"/>
      <c r="WS753" s="190"/>
      <c r="WT753" s="190"/>
      <c r="WU753" s="190"/>
      <c r="WV753" s="190"/>
      <c r="WW753" s="190"/>
      <c r="WX753" s="190"/>
      <c r="WY753" s="190"/>
      <c r="WZ753" s="190"/>
      <c r="XA753" s="190"/>
      <c r="XB753" s="190"/>
      <c r="XC753" s="190"/>
      <c r="XD753" s="190"/>
      <c r="XE753" s="190"/>
      <c r="XF753" s="190"/>
      <c r="XG753" s="190"/>
      <c r="XH753" s="190"/>
      <c r="XI753" s="190"/>
      <c r="XJ753" s="190"/>
      <c r="XK753" s="190"/>
      <c r="XL753" s="190"/>
      <c r="XM753" s="190"/>
      <c r="XN753" s="190"/>
      <c r="XO753" s="190"/>
      <c r="XP753" s="190"/>
      <c r="XQ753" s="190"/>
      <c r="XR753" s="190"/>
      <c r="XS753" s="190"/>
      <c r="XT753" s="190"/>
      <c r="XU753" s="190"/>
      <c r="XV753" s="190"/>
      <c r="XW753" s="190"/>
      <c r="XX753" s="190"/>
      <c r="XY753" s="190"/>
      <c r="XZ753" s="190"/>
      <c r="YA753" s="190"/>
      <c r="YB753" s="190"/>
      <c r="YC753" s="190"/>
      <c r="YD753" s="190"/>
      <c r="YE753" s="190"/>
      <c r="YF753" s="190"/>
      <c r="YG753" s="190"/>
      <c r="YH753" s="190"/>
      <c r="YI753" s="190"/>
      <c r="YJ753" s="190"/>
      <c r="YK753" s="190"/>
      <c r="YL753" s="190"/>
      <c r="YM753" s="190"/>
      <c r="YN753" s="190"/>
      <c r="YO753" s="190"/>
      <c r="YP753" s="190"/>
      <c r="YQ753" s="190"/>
      <c r="YR753" s="190"/>
      <c r="YS753" s="190"/>
      <c r="YT753" s="190"/>
      <c r="YU753" s="190"/>
      <c r="YV753" s="190"/>
      <c r="YW753" s="190"/>
      <c r="YX753" s="190"/>
      <c r="YY753" s="190"/>
      <c r="YZ753" s="190"/>
      <c r="ZA753" s="190"/>
      <c r="ZB753" s="190"/>
      <c r="ZC753" s="190"/>
      <c r="ZD753" s="190"/>
      <c r="ZE753" s="190"/>
      <c r="ZF753" s="190"/>
      <c r="ZG753" s="190"/>
      <c r="ZH753" s="190"/>
      <c r="ZI753" s="190"/>
      <c r="ZJ753" s="190"/>
      <c r="ZK753" s="190"/>
      <c r="ZL753" s="190"/>
      <c r="ZM753" s="190"/>
      <c r="ZN753" s="190"/>
      <c r="ZO753" s="190"/>
      <c r="ZP753" s="190"/>
      <c r="ZQ753" s="190"/>
      <c r="ZR753" s="190"/>
      <c r="ZS753" s="190"/>
      <c r="ZT753" s="190"/>
      <c r="ZU753" s="190"/>
      <c r="ZV753" s="190"/>
      <c r="ZW753" s="190"/>
      <c r="ZX753" s="190"/>
      <c r="ZY753" s="190"/>
      <c r="ZZ753" s="190"/>
      <c r="AAA753" s="190"/>
      <c r="AAB753" s="190"/>
      <c r="AAC753" s="190"/>
      <c r="AAD753" s="190"/>
      <c r="AAE753" s="190"/>
      <c r="AAF753" s="190"/>
      <c r="AAG753" s="190"/>
      <c r="AAH753" s="190"/>
      <c r="AAI753" s="190"/>
      <c r="AAJ753" s="190"/>
      <c r="AAK753" s="190"/>
      <c r="AAL753" s="190"/>
      <c r="AAM753" s="190"/>
      <c r="AAN753" s="190"/>
      <c r="AAO753" s="190"/>
      <c r="AAP753" s="190"/>
      <c r="AAQ753" s="190"/>
      <c r="AAR753" s="190"/>
      <c r="AAS753" s="190"/>
      <c r="AAT753" s="190"/>
      <c r="AAU753" s="190"/>
      <c r="AAV753" s="190"/>
      <c r="AAW753" s="190"/>
      <c r="AAX753" s="190"/>
      <c r="AAY753" s="190"/>
      <c r="AAZ753" s="190"/>
      <c r="ABA753" s="190"/>
      <c r="ABB753" s="190"/>
      <c r="ABC753" s="190"/>
      <c r="ABD753" s="190"/>
      <c r="ABE753" s="190"/>
      <c r="ABF753" s="190"/>
      <c r="ABG753" s="190"/>
      <c r="ABH753" s="190"/>
      <c r="ABI753" s="190"/>
      <c r="ABJ753" s="190"/>
      <c r="ABK753" s="190"/>
      <c r="ABL753" s="190"/>
      <c r="ABM753" s="190"/>
      <c r="ABN753" s="190"/>
      <c r="ABO753" s="190"/>
      <c r="ABP753" s="190"/>
      <c r="ABQ753" s="190"/>
      <c r="ABR753" s="190"/>
      <c r="ABS753" s="190"/>
      <c r="ABT753" s="190"/>
      <c r="ABU753" s="190"/>
      <c r="ABV753" s="190"/>
      <c r="ABW753" s="190"/>
      <c r="ABX753" s="190"/>
      <c r="ABY753" s="190"/>
      <c r="ABZ753" s="190"/>
      <c r="ACA753" s="190"/>
      <c r="ACB753" s="190"/>
      <c r="ACC753" s="190"/>
      <c r="ACD753" s="190"/>
      <c r="ACE753" s="190"/>
      <c r="ACF753" s="190"/>
      <c r="ACG753" s="190"/>
      <c r="ACH753" s="190"/>
      <c r="ACI753" s="190"/>
      <c r="ACJ753" s="190"/>
      <c r="ACK753" s="190"/>
      <c r="ACL753" s="190"/>
      <c r="ACM753" s="190"/>
      <c r="ACN753" s="190"/>
      <c r="ACO753" s="190"/>
      <c r="ACP753" s="190"/>
      <c r="ACQ753" s="190"/>
      <c r="ACR753" s="190"/>
      <c r="ACS753" s="190"/>
      <c r="ACT753" s="190"/>
      <c r="ACU753" s="190"/>
      <c r="ACV753" s="190"/>
      <c r="ACW753" s="190"/>
      <c r="ACX753" s="190"/>
      <c r="ACY753" s="190"/>
      <c r="ACZ753" s="190"/>
      <c r="ADA753" s="190"/>
      <c r="ADB753" s="190"/>
      <c r="ADC753" s="190"/>
      <c r="ADD753" s="190"/>
      <c r="ADE753" s="190"/>
      <c r="ADF753" s="190"/>
      <c r="ADG753" s="190"/>
      <c r="ADH753" s="190"/>
      <c r="ADI753" s="190"/>
      <c r="ADJ753" s="190"/>
      <c r="ADK753" s="190"/>
      <c r="ADL753" s="190"/>
      <c r="ADM753" s="190"/>
      <c r="ADN753" s="190"/>
      <c r="ADO753" s="190"/>
      <c r="ADP753" s="190"/>
      <c r="ADQ753" s="190"/>
      <c r="ADR753" s="190"/>
      <c r="ADS753" s="190"/>
      <c r="ADT753" s="190"/>
      <c r="ADU753" s="190"/>
      <c r="ADV753" s="190"/>
      <c r="ADW753" s="190"/>
      <c r="ADX753" s="190"/>
      <c r="ADY753" s="190"/>
      <c r="ADZ753" s="190"/>
      <c r="AEA753" s="190"/>
      <c r="AEB753" s="190"/>
      <c r="AEC753" s="190"/>
      <c r="AED753" s="190"/>
      <c r="AEE753" s="190"/>
      <c r="AEF753" s="190"/>
      <c r="AEG753" s="190"/>
      <c r="AEH753" s="190"/>
      <c r="AEI753" s="190"/>
      <c r="AEJ753" s="190"/>
      <c r="AEK753" s="190"/>
      <c r="AEL753" s="190"/>
      <c r="AEM753" s="190"/>
      <c r="AEN753" s="190"/>
      <c r="AEO753" s="190"/>
      <c r="AEP753" s="190"/>
      <c r="AEQ753" s="190"/>
      <c r="AER753" s="190"/>
      <c r="AES753" s="190"/>
      <c r="AET753" s="190"/>
      <c r="AEU753" s="190"/>
      <c r="AEV753" s="190"/>
      <c r="AEW753" s="190"/>
      <c r="AEX753" s="190"/>
      <c r="AEY753" s="190"/>
      <c r="AEZ753" s="190"/>
      <c r="AFA753" s="190"/>
      <c r="AFB753" s="190"/>
      <c r="AFC753" s="190"/>
      <c r="AFD753" s="190"/>
      <c r="AFE753" s="190"/>
      <c r="AFF753" s="190"/>
      <c r="AFG753" s="190"/>
      <c r="AFH753" s="190"/>
      <c r="AFI753" s="190"/>
      <c r="AFJ753" s="190"/>
      <c r="AFK753" s="190"/>
      <c r="AFL753" s="190"/>
      <c r="AFM753" s="190"/>
      <c r="AFN753" s="190"/>
      <c r="AFO753" s="190"/>
      <c r="AFP753" s="190"/>
      <c r="AFQ753" s="190"/>
      <c r="AFR753" s="190"/>
      <c r="AFS753" s="190"/>
      <c r="AFT753" s="190"/>
      <c r="AFU753" s="190"/>
      <c r="AFV753" s="190"/>
      <c r="AFW753" s="190"/>
      <c r="AFX753" s="190"/>
      <c r="AFY753" s="190"/>
      <c r="AFZ753" s="190"/>
      <c r="AGA753" s="190"/>
      <c r="AGB753" s="190"/>
      <c r="AGC753" s="190"/>
      <c r="AGD753" s="190"/>
      <c r="AGE753" s="190"/>
      <c r="AGF753" s="190"/>
      <c r="AGG753" s="190"/>
      <c r="AGH753" s="190"/>
      <c r="AGI753" s="190"/>
      <c r="AGJ753" s="190"/>
      <c r="AGK753" s="190"/>
      <c r="AGL753" s="190"/>
      <c r="AGM753" s="190"/>
      <c r="AGN753" s="190"/>
      <c r="AGO753" s="190"/>
      <c r="AGP753" s="190"/>
      <c r="AGQ753" s="190"/>
      <c r="AGR753" s="190"/>
      <c r="AGS753" s="190"/>
      <c r="AGT753" s="190"/>
      <c r="AGU753" s="190"/>
      <c r="AGV753" s="190"/>
      <c r="AGW753" s="190"/>
      <c r="AGX753" s="190"/>
      <c r="AGY753" s="190"/>
      <c r="AGZ753" s="190"/>
      <c r="AHA753" s="190"/>
      <c r="AHB753" s="190"/>
      <c r="AHC753" s="190"/>
      <c r="AHD753" s="190"/>
      <c r="AHE753" s="190"/>
      <c r="AHF753" s="190"/>
      <c r="AHG753" s="190"/>
      <c r="AHH753" s="190"/>
      <c r="AHI753" s="190"/>
      <c r="AHJ753" s="190"/>
      <c r="AHK753" s="190"/>
      <c r="AHL753" s="190"/>
      <c r="AHM753" s="190"/>
      <c r="AHN753" s="190"/>
      <c r="AHO753" s="190"/>
      <c r="AHP753" s="190"/>
      <c r="AHQ753" s="190"/>
      <c r="AHR753" s="190"/>
      <c r="AHS753" s="190"/>
      <c r="AHT753" s="190"/>
      <c r="AHU753" s="190"/>
      <c r="AHV753" s="190"/>
      <c r="AHW753" s="190"/>
      <c r="AHX753" s="190"/>
      <c r="AHY753" s="190"/>
      <c r="AHZ753" s="190"/>
      <c r="AIA753" s="190"/>
      <c r="AIB753" s="190"/>
      <c r="AIC753" s="190"/>
      <c r="AID753" s="190"/>
      <c r="AIE753" s="190"/>
      <c r="AIF753" s="190"/>
      <c r="AIG753" s="190"/>
      <c r="AIH753" s="190"/>
      <c r="AII753" s="190"/>
      <c r="AIJ753" s="190"/>
      <c r="AIK753" s="190"/>
      <c r="AIL753" s="190"/>
      <c r="AIM753" s="190"/>
      <c r="AIN753" s="190"/>
      <c r="AIO753" s="190"/>
      <c r="AIP753" s="190"/>
      <c r="AIQ753" s="190"/>
      <c r="AIR753" s="190"/>
      <c r="AIS753" s="190"/>
      <c r="AIT753" s="190"/>
      <c r="AIU753" s="190"/>
      <c r="AIV753" s="190"/>
      <c r="AIW753" s="190"/>
      <c r="AIX753" s="190"/>
      <c r="AIY753" s="190"/>
      <c r="AIZ753" s="190"/>
      <c r="AJA753" s="190"/>
      <c r="AJB753" s="190"/>
      <c r="AJC753" s="190"/>
      <c r="AJD753" s="190"/>
      <c r="AJE753" s="190"/>
      <c r="AJF753" s="190"/>
      <c r="AJG753" s="190"/>
      <c r="AJH753" s="190"/>
      <c r="AJI753" s="190"/>
      <c r="AJJ753" s="190"/>
      <c r="AJK753" s="190"/>
      <c r="AJL753" s="190"/>
      <c r="AJM753" s="190"/>
      <c r="AJN753" s="190"/>
      <c r="AJO753" s="190"/>
      <c r="AJP753" s="190"/>
      <c r="AJQ753" s="190"/>
      <c r="AJR753" s="190"/>
      <c r="AJS753" s="190"/>
      <c r="AJT753" s="190"/>
      <c r="AJU753" s="190"/>
      <c r="AJV753" s="190"/>
      <c r="AJW753" s="190"/>
      <c r="AJX753" s="190"/>
      <c r="AJY753" s="190"/>
      <c r="AJZ753" s="190"/>
      <c r="AKA753" s="190"/>
      <c r="AKB753" s="190"/>
      <c r="AKC753" s="190"/>
      <c r="AKD753" s="190"/>
      <c r="AKE753" s="190"/>
      <c r="AKF753" s="190"/>
      <c r="AKG753" s="190"/>
      <c r="AKH753" s="190"/>
      <c r="AKI753" s="190"/>
      <c r="AKJ753" s="190"/>
      <c r="AKK753" s="190"/>
      <c r="AKL753" s="190"/>
      <c r="AKM753" s="190"/>
      <c r="AKN753" s="190"/>
      <c r="AKO753" s="190"/>
      <c r="AKP753" s="190"/>
      <c r="AKQ753" s="190"/>
      <c r="AKR753" s="190"/>
      <c r="AKS753" s="190"/>
      <c r="AKT753" s="190"/>
      <c r="AKU753" s="190"/>
      <c r="AKV753" s="190"/>
      <c r="AKW753" s="190"/>
      <c r="AKX753" s="190"/>
      <c r="AKY753" s="190"/>
      <c r="AKZ753" s="190"/>
      <c r="ALA753" s="190"/>
      <c r="ALB753" s="190"/>
      <c r="ALC753" s="190"/>
      <c r="ALD753" s="190"/>
      <c r="ALE753" s="190"/>
      <c r="ALF753" s="190"/>
      <c r="ALG753" s="190"/>
      <c r="ALH753" s="190"/>
      <c r="ALI753" s="190"/>
      <c r="ALJ753" s="190"/>
      <c r="ALK753" s="190"/>
      <c r="ALL753" s="190"/>
      <c r="ALM753" s="190"/>
      <c r="ALN753" s="190"/>
      <c r="ALO753" s="190"/>
      <c r="ALP753" s="190"/>
      <c r="ALQ753" s="190"/>
      <c r="ALR753" s="190"/>
      <c r="ALS753" s="190"/>
      <c r="ALT753" s="190"/>
      <c r="ALU753" s="190"/>
      <c r="ALV753" s="190"/>
      <c r="ALW753" s="190"/>
      <c r="ALX753" s="190"/>
      <c r="ALY753" s="190"/>
      <c r="ALZ753" s="190"/>
      <c r="AMA753" s="190"/>
      <c r="AMB753" s="190"/>
      <c r="AMC753" s="190"/>
      <c r="AMD753" s="190"/>
      <c r="AME753" s="190"/>
      <c r="AMF753" s="190"/>
      <c r="AMG753" s="190"/>
      <c r="AMH753" s="190"/>
      <c r="AMI753" s="190"/>
      <c r="AMJ753" s="190"/>
      <c r="AMK753" s="190"/>
    </row>
    <row r="754" spans="1:1026" s="191" customFormat="1" x14ac:dyDescent="0.25">
      <c r="A754" s="518" t="s">
        <v>27674</v>
      </c>
      <c r="B754" s="257">
        <v>754</v>
      </c>
      <c r="C754" s="483" t="s">
        <v>27675</v>
      </c>
      <c r="D754" s="280" t="s">
        <v>27676</v>
      </c>
      <c r="E754" s="313"/>
      <c r="F754" s="280">
        <v>4</v>
      </c>
      <c r="G754" s="280"/>
      <c r="H754" s="280"/>
      <c r="I754" s="500" t="s">
        <v>750</v>
      </c>
      <c r="J754" s="280">
        <v>2</v>
      </c>
      <c r="K754" s="280">
        <v>2</v>
      </c>
      <c r="L754" s="280"/>
      <c r="M754" s="280"/>
      <c r="N754" s="280"/>
      <c r="O754" s="280"/>
      <c r="P754" s="280"/>
      <c r="Q754" s="280"/>
      <c r="R754" s="280"/>
      <c r="S754" s="280"/>
      <c r="T754" s="280"/>
      <c r="U754" s="280"/>
      <c r="V754" s="280"/>
      <c r="W754" s="283">
        <f t="shared" si="323"/>
        <v>100</v>
      </c>
      <c r="X754" s="283">
        <f t="shared" si="324"/>
        <v>100</v>
      </c>
      <c r="Y754" s="283">
        <f t="shared" si="331"/>
        <v>100</v>
      </c>
      <c r="Z754" s="283">
        <f t="shared" si="325"/>
        <v>100</v>
      </c>
      <c r="AA754" s="283">
        <f t="shared" si="326"/>
        <v>100</v>
      </c>
      <c r="AB754" s="287">
        <f t="shared" si="333"/>
        <v>100</v>
      </c>
      <c r="AC754" s="287">
        <f t="shared" si="334"/>
        <v>100</v>
      </c>
      <c r="AD754" s="287">
        <f t="shared" si="329"/>
        <v>100</v>
      </c>
      <c r="AE754" s="284">
        <f t="shared" si="332"/>
        <v>100</v>
      </c>
      <c r="AF754" s="284">
        <f t="shared" si="321"/>
        <v>100</v>
      </c>
      <c r="AG754" s="268">
        <f t="shared" ref="AG754:AG777" si="335">IF(OR(OR(EXACT(J754,"1A"),EXACT(J754,"1B"),EXACT(J754,"1C")),K754=1),1,IF(K754=2,10,100))</f>
        <v>10</v>
      </c>
      <c r="AH754" s="268">
        <f t="shared" si="319"/>
        <v>10</v>
      </c>
      <c r="AI754" s="268">
        <f t="shared" ref="AI754:AI790" si="336">IF(OR(EXACT(J754,"1A"),EXACT(J754,"1B"),EXACT(J754,"1C"),K754=1),3,100)</f>
        <v>100</v>
      </c>
      <c r="AJ754" s="268">
        <f t="shared" si="320"/>
        <v>100</v>
      </c>
      <c r="AK754" s="500" t="s">
        <v>750</v>
      </c>
      <c r="AL754" s="280"/>
      <c r="AM754" s="280"/>
      <c r="AN754" s="500"/>
      <c r="AO754" s="280"/>
      <c r="AP754" s="280"/>
      <c r="AQ754" s="280"/>
      <c r="AR754" s="356" t="s">
        <v>31800</v>
      </c>
      <c r="AS754" s="483"/>
      <c r="AT754" s="280"/>
      <c r="AU754" s="280"/>
      <c r="AV754" s="190"/>
      <c r="AW754" s="190"/>
      <c r="AX754" s="190"/>
      <c r="AY754" s="190"/>
      <c r="AZ754" s="190"/>
      <c r="BA754" s="190"/>
      <c r="BB754" s="190"/>
      <c r="BC754" s="190"/>
      <c r="BD754" s="190"/>
      <c r="BE754" s="190"/>
      <c r="BF754" s="190"/>
      <c r="BG754" s="190"/>
      <c r="BH754" s="190"/>
      <c r="BI754" s="190"/>
      <c r="BJ754" s="190"/>
      <c r="BK754" s="190"/>
      <c r="BL754" s="190"/>
      <c r="BM754" s="190"/>
      <c r="BN754" s="190"/>
      <c r="BO754" s="190"/>
      <c r="BP754" s="190"/>
      <c r="BQ754" s="190"/>
      <c r="BR754" s="190"/>
      <c r="BS754" s="190"/>
      <c r="BT754" s="190"/>
      <c r="BU754" s="190"/>
      <c r="BV754" s="190"/>
      <c r="BW754" s="190"/>
      <c r="BX754" s="190"/>
      <c r="BY754" s="190"/>
      <c r="BZ754" s="190"/>
      <c r="CA754" s="190"/>
      <c r="CB754" s="190"/>
      <c r="CC754" s="190"/>
      <c r="CD754" s="190"/>
      <c r="CE754" s="190"/>
      <c r="CF754" s="190"/>
      <c r="CG754" s="190"/>
      <c r="CH754" s="190"/>
      <c r="CI754" s="190"/>
      <c r="CJ754" s="190"/>
      <c r="CK754" s="190"/>
      <c r="CL754" s="190"/>
      <c r="CM754" s="190"/>
      <c r="CN754" s="190"/>
      <c r="CO754" s="190"/>
      <c r="CP754" s="190"/>
      <c r="CQ754" s="190"/>
      <c r="CR754" s="190"/>
      <c r="CS754" s="190"/>
      <c r="CT754" s="190"/>
      <c r="CU754" s="190"/>
      <c r="CV754" s="190"/>
      <c r="CW754" s="190"/>
      <c r="CX754" s="190"/>
      <c r="CY754" s="190"/>
      <c r="CZ754" s="190"/>
      <c r="DA754" s="190"/>
      <c r="DB754" s="190"/>
      <c r="DC754" s="190"/>
      <c r="DD754" s="190"/>
      <c r="DE754" s="190"/>
      <c r="DF754" s="190"/>
      <c r="DG754" s="190"/>
      <c r="DH754" s="190"/>
      <c r="DI754" s="190"/>
      <c r="DJ754" s="190"/>
      <c r="DK754" s="190"/>
      <c r="DL754" s="190"/>
      <c r="DM754" s="190"/>
      <c r="DN754" s="190"/>
      <c r="DO754" s="190"/>
      <c r="DP754" s="190"/>
      <c r="DQ754" s="190"/>
      <c r="DR754" s="190"/>
      <c r="DS754" s="190"/>
      <c r="DT754" s="190"/>
      <c r="DU754" s="190"/>
      <c r="DV754" s="190"/>
      <c r="DW754" s="190"/>
      <c r="DX754" s="190"/>
      <c r="DY754" s="190"/>
      <c r="DZ754" s="190"/>
      <c r="EA754" s="190"/>
      <c r="EB754" s="190"/>
      <c r="EC754" s="190"/>
      <c r="ED754" s="190"/>
      <c r="EE754" s="190"/>
      <c r="EF754" s="190"/>
      <c r="EG754" s="190"/>
      <c r="EH754" s="190"/>
      <c r="EI754" s="190"/>
      <c r="EJ754" s="190"/>
      <c r="EK754" s="190"/>
      <c r="EL754" s="190"/>
      <c r="EM754" s="190"/>
      <c r="EN754" s="190"/>
      <c r="EO754" s="190"/>
      <c r="EP754" s="190"/>
      <c r="EQ754" s="190"/>
      <c r="ER754" s="190"/>
      <c r="ES754" s="190"/>
      <c r="ET754" s="190"/>
      <c r="EU754" s="190"/>
      <c r="EV754" s="190"/>
      <c r="EW754" s="190"/>
      <c r="EX754" s="190"/>
      <c r="EY754" s="190"/>
      <c r="EZ754" s="190"/>
      <c r="FA754" s="190"/>
      <c r="FB754" s="190"/>
      <c r="FC754" s="190"/>
      <c r="FD754" s="190"/>
      <c r="FE754" s="190"/>
      <c r="FF754" s="190"/>
      <c r="FG754" s="190"/>
      <c r="FH754" s="190"/>
      <c r="FI754" s="190"/>
      <c r="FJ754" s="190"/>
      <c r="FK754" s="190"/>
      <c r="FL754" s="190"/>
      <c r="FM754" s="190"/>
      <c r="FN754" s="190"/>
      <c r="FO754" s="190"/>
      <c r="FP754" s="190"/>
      <c r="FQ754" s="190"/>
      <c r="FR754" s="190"/>
      <c r="FS754" s="190"/>
      <c r="FT754" s="190"/>
      <c r="FU754" s="190"/>
      <c r="FV754" s="190"/>
      <c r="FW754" s="190"/>
      <c r="FX754" s="190"/>
      <c r="FY754" s="190"/>
      <c r="FZ754" s="190"/>
      <c r="GA754" s="190"/>
      <c r="GB754" s="190"/>
      <c r="GC754" s="190"/>
      <c r="GD754" s="190"/>
      <c r="GE754" s="190"/>
      <c r="GF754" s="190"/>
      <c r="GG754" s="190"/>
      <c r="GH754" s="190"/>
      <c r="GI754" s="190"/>
      <c r="GJ754" s="190"/>
      <c r="GK754" s="190"/>
      <c r="GL754" s="190"/>
      <c r="GM754" s="190"/>
      <c r="GN754" s="190"/>
      <c r="GO754" s="190"/>
      <c r="GP754" s="190"/>
      <c r="GQ754" s="190"/>
      <c r="GR754" s="190"/>
      <c r="GS754" s="190"/>
      <c r="GT754" s="190"/>
      <c r="GU754" s="190"/>
      <c r="GV754" s="190"/>
      <c r="GW754" s="190"/>
      <c r="GX754" s="190"/>
      <c r="GY754" s="190"/>
      <c r="GZ754" s="190"/>
      <c r="HA754" s="190"/>
      <c r="HB754" s="190"/>
      <c r="HC754" s="190"/>
      <c r="HD754" s="190"/>
      <c r="HE754" s="190"/>
      <c r="HF754" s="190"/>
      <c r="HG754" s="190"/>
      <c r="HH754" s="190"/>
      <c r="HI754" s="190"/>
      <c r="HJ754" s="190"/>
      <c r="HK754" s="190"/>
      <c r="HL754" s="190"/>
      <c r="HM754" s="190"/>
      <c r="HN754" s="190"/>
      <c r="HO754" s="190"/>
      <c r="HP754" s="190"/>
      <c r="HQ754" s="190"/>
      <c r="HR754" s="190"/>
      <c r="HS754" s="190"/>
      <c r="HT754" s="190"/>
      <c r="HU754" s="190"/>
      <c r="HV754" s="190"/>
      <c r="HW754" s="190"/>
      <c r="HX754" s="190"/>
      <c r="HY754" s="190"/>
      <c r="HZ754" s="190"/>
      <c r="IA754" s="190"/>
      <c r="IB754" s="190"/>
      <c r="IC754" s="190"/>
      <c r="ID754" s="190"/>
      <c r="IE754" s="190"/>
      <c r="IF754" s="190"/>
      <c r="IG754" s="190"/>
      <c r="IH754" s="190"/>
      <c r="II754" s="190"/>
      <c r="IJ754" s="190"/>
      <c r="IK754" s="190"/>
      <c r="IL754" s="190"/>
      <c r="IM754" s="190"/>
      <c r="IN754" s="190"/>
      <c r="IO754" s="190"/>
      <c r="IP754" s="190"/>
      <c r="IQ754" s="190"/>
      <c r="IR754" s="190"/>
      <c r="IS754" s="190"/>
      <c r="IT754" s="190"/>
      <c r="IU754" s="190"/>
      <c r="IV754" s="190"/>
      <c r="IW754" s="190"/>
      <c r="IX754" s="190"/>
      <c r="IY754" s="190"/>
      <c r="IZ754" s="190"/>
      <c r="JA754" s="190"/>
      <c r="JB754" s="190"/>
      <c r="JC754" s="190"/>
      <c r="JD754" s="190"/>
      <c r="JE754" s="190"/>
      <c r="JF754" s="190"/>
      <c r="JG754" s="190"/>
      <c r="JH754" s="190"/>
      <c r="JI754" s="190"/>
      <c r="JJ754" s="190"/>
      <c r="JK754" s="190"/>
      <c r="JL754" s="190"/>
      <c r="JM754" s="190"/>
      <c r="JN754" s="190"/>
      <c r="JO754" s="190"/>
      <c r="JP754" s="190"/>
      <c r="JQ754" s="190"/>
      <c r="JR754" s="190"/>
      <c r="JS754" s="190"/>
      <c r="JT754" s="190"/>
      <c r="JU754" s="190"/>
      <c r="JV754" s="190"/>
      <c r="JW754" s="190"/>
      <c r="JX754" s="190"/>
      <c r="JY754" s="190"/>
      <c r="JZ754" s="190"/>
      <c r="KA754" s="190"/>
      <c r="KB754" s="190"/>
      <c r="KC754" s="190"/>
      <c r="KD754" s="190"/>
      <c r="KE754" s="190"/>
      <c r="KF754" s="190"/>
      <c r="KG754" s="190"/>
      <c r="KH754" s="190"/>
      <c r="KI754" s="190"/>
      <c r="KJ754" s="190"/>
      <c r="KK754" s="190"/>
      <c r="KL754" s="190"/>
      <c r="KM754" s="190"/>
      <c r="KN754" s="190"/>
      <c r="KO754" s="190"/>
      <c r="KP754" s="190"/>
      <c r="KQ754" s="190"/>
      <c r="KR754" s="190"/>
      <c r="KS754" s="190"/>
      <c r="KT754" s="190"/>
      <c r="KU754" s="190"/>
      <c r="KV754" s="190"/>
      <c r="KW754" s="190"/>
      <c r="KX754" s="190"/>
      <c r="KY754" s="190"/>
      <c r="KZ754" s="190"/>
      <c r="LA754" s="190"/>
      <c r="LB754" s="190"/>
      <c r="LC754" s="190"/>
      <c r="LD754" s="190"/>
      <c r="LE754" s="190"/>
      <c r="LF754" s="190"/>
      <c r="LG754" s="190"/>
      <c r="LH754" s="190"/>
      <c r="LI754" s="190"/>
      <c r="LJ754" s="190"/>
      <c r="LK754" s="190"/>
      <c r="LL754" s="190"/>
      <c r="LM754" s="190"/>
      <c r="LN754" s="190"/>
      <c r="LO754" s="190"/>
      <c r="LP754" s="190"/>
      <c r="LQ754" s="190"/>
      <c r="LR754" s="190"/>
      <c r="LS754" s="190"/>
      <c r="LT754" s="190"/>
      <c r="LU754" s="190"/>
      <c r="LV754" s="190"/>
      <c r="LW754" s="190"/>
      <c r="LX754" s="190"/>
      <c r="LY754" s="190"/>
      <c r="LZ754" s="190"/>
      <c r="MA754" s="190"/>
      <c r="MB754" s="190"/>
      <c r="MC754" s="190"/>
      <c r="MD754" s="190"/>
      <c r="ME754" s="190"/>
      <c r="MF754" s="190"/>
      <c r="MG754" s="190"/>
      <c r="MH754" s="190"/>
      <c r="MI754" s="190"/>
      <c r="MJ754" s="190"/>
      <c r="MK754" s="190"/>
      <c r="ML754" s="190"/>
      <c r="MM754" s="190"/>
      <c r="MN754" s="190"/>
      <c r="MO754" s="190"/>
      <c r="MP754" s="190"/>
      <c r="MQ754" s="190"/>
      <c r="MR754" s="190"/>
      <c r="MS754" s="190"/>
      <c r="MT754" s="190"/>
      <c r="MU754" s="190"/>
      <c r="MV754" s="190"/>
      <c r="MW754" s="190"/>
      <c r="MX754" s="190"/>
      <c r="MY754" s="190"/>
      <c r="MZ754" s="190"/>
      <c r="NA754" s="190"/>
      <c r="NB754" s="190"/>
      <c r="NC754" s="190"/>
      <c r="ND754" s="190"/>
      <c r="NE754" s="190"/>
      <c r="NF754" s="190"/>
      <c r="NG754" s="190"/>
      <c r="NH754" s="190"/>
      <c r="NI754" s="190"/>
      <c r="NJ754" s="190"/>
      <c r="NK754" s="190"/>
      <c r="NL754" s="190"/>
      <c r="NM754" s="190"/>
      <c r="NN754" s="190"/>
      <c r="NO754" s="190"/>
      <c r="NP754" s="190"/>
      <c r="NQ754" s="190"/>
      <c r="NR754" s="190"/>
      <c r="NS754" s="190"/>
      <c r="NT754" s="190"/>
      <c r="NU754" s="190"/>
      <c r="NV754" s="190"/>
      <c r="NW754" s="190"/>
      <c r="NX754" s="190"/>
      <c r="NY754" s="190"/>
      <c r="NZ754" s="190"/>
      <c r="OA754" s="190"/>
      <c r="OB754" s="190"/>
      <c r="OC754" s="190"/>
      <c r="OD754" s="190"/>
      <c r="OE754" s="190"/>
      <c r="OF754" s="190"/>
      <c r="OG754" s="190"/>
      <c r="OH754" s="190"/>
      <c r="OI754" s="190"/>
      <c r="OJ754" s="190"/>
      <c r="OK754" s="190"/>
      <c r="OL754" s="190"/>
      <c r="OM754" s="190"/>
      <c r="ON754" s="190"/>
      <c r="OO754" s="190"/>
      <c r="OP754" s="190"/>
      <c r="OQ754" s="190"/>
      <c r="OR754" s="190"/>
      <c r="OS754" s="190"/>
      <c r="OT754" s="190"/>
      <c r="OU754" s="190"/>
      <c r="OV754" s="190"/>
      <c r="OW754" s="190"/>
      <c r="OX754" s="190"/>
      <c r="OY754" s="190"/>
      <c r="OZ754" s="190"/>
      <c r="PA754" s="190"/>
      <c r="PB754" s="190"/>
      <c r="PC754" s="190"/>
      <c r="PD754" s="190"/>
      <c r="PE754" s="190"/>
      <c r="PF754" s="190"/>
      <c r="PG754" s="190"/>
      <c r="PH754" s="190"/>
      <c r="PI754" s="190"/>
      <c r="PJ754" s="190"/>
      <c r="PK754" s="190"/>
      <c r="PL754" s="190"/>
      <c r="PM754" s="190"/>
      <c r="PN754" s="190"/>
      <c r="PO754" s="190"/>
      <c r="PP754" s="190"/>
      <c r="PQ754" s="190"/>
      <c r="PR754" s="190"/>
      <c r="PS754" s="190"/>
      <c r="PT754" s="190"/>
      <c r="PU754" s="190"/>
      <c r="PV754" s="190"/>
      <c r="PW754" s="190"/>
      <c r="PX754" s="190"/>
      <c r="PY754" s="190"/>
      <c r="PZ754" s="190"/>
      <c r="QA754" s="190"/>
      <c r="QB754" s="190"/>
      <c r="QC754" s="190"/>
      <c r="QD754" s="190"/>
      <c r="QE754" s="190"/>
      <c r="QF754" s="190"/>
      <c r="QG754" s="190"/>
      <c r="QH754" s="190"/>
      <c r="QI754" s="190"/>
      <c r="QJ754" s="190"/>
      <c r="QK754" s="190"/>
      <c r="QL754" s="190"/>
      <c r="QM754" s="190"/>
      <c r="QN754" s="190"/>
      <c r="QO754" s="190"/>
      <c r="QP754" s="190"/>
      <c r="QQ754" s="190"/>
      <c r="QR754" s="190"/>
      <c r="QS754" s="190"/>
      <c r="QT754" s="190"/>
      <c r="QU754" s="190"/>
      <c r="QV754" s="190"/>
      <c r="QW754" s="190"/>
      <c r="QX754" s="190"/>
      <c r="QY754" s="190"/>
      <c r="QZ754" s="190"/>
      <c r="RA754" s="190"/>
      <c r="RB754" s="190"/>
      <c r="RC754" s="190"/>
      <c r="RD754" s="190"/>
      <c r="RE754" s="190"/>
      <c r="RF754" s="190"/>
      <c r="RG754" s="190"/>
      <c r="RH754" s="190"/>
      <c r="RI754" s="190"/>
      <c r="RJ754" s="190"/>
      <c r="RK754" s="190"/>
      <c r="RL754" s="190"/>
      <c r="RM754" s="190"/>
      <c r="RN754" s="190"/>
      <c r="RO754" s="190"/>
      <c r="RP754" s="190"/>
      <c r="RQ754" s="190"/>
      <c r="RR754" s="190"/>
      <c r="RS754" s="190"/>
      <c r="RT754" s="190"/>
      <c r="RU754" s="190"/>
      <c r="RV754" s="190"/>
      <c r="RW754" s="190"/>
      <c r="RX754" s="190"/>
      <c r="RY754" s="190"/>
      <c r="RZ754" s="190"/>
      <c r="SA754" s="190"/>
      <c r="SB754" s="190"/>
      <c r="SC754" s="190"/>
      <c r="SD754" s="190"/>
      <c r="SE754" s="190"/>
      <c r="SF754" s="190"/>
      <c r="SG754" s="190"/>
      <c r="SH754" s="190"/>
      <c r="SI754" s="190"/>
      <c r="SJ754" s="190"/>
      <c r="SK754" s="190"/>
      <c r="SL754" s="190"/>
      <c r="SM754" s="190"/>
      <c r="SN754" s="190"/>
      <c r="SO754" s="190"/>
      <c r="SP754" s="190"/>
      <c r="SQ754" s="190"/>
      <c r="SR754" s="190"/>
      <c r="SS754" s="190"/>
      <c r="ST754" s="190"/>
      <c r="SU754" s="190"/>
      <c r="SV754" s="190"/>
      <c r="SW754" s="190"/>
      <c r="SX754" s="190"/>
      <c r="SY754" s="190"/>
      <c r="SZ754" s="190"/>
      <c r="TA754" s="190"/>
      <c r="TB754" s="190"/>
      <c r="TC754" s="190"/>
      <c r="TD754" s="190"/>
      <c r="TE754" s="190"/>
      <c r="TF754" s="190"/>
      <c r="TG754" s="190"/>
      <c r="TH754" s="190"/>
      <c r="TI754" s="190"/>
      <c r="TJ754" s="190"/>
      <c r="TK754" s="190"/>
      <c r="TL754" s="190"/>
      <c r="TM754" s="190"/>
      <c r="TN754" s="190"/>
      <c r="TO754" s="190"/>
      <c r="TP754" s="190"/>
      <c r="TQ754" s="190"/>
      <c r="TR754" s="190"/>
      <c r="TS754" s="190"/>
      <c r="TT754" s="190"/>
      <c r="TU754" s="190"/>
      <c r="TV754" s="190"/>
      <c r="TW754" s="190"/>
      <c r="TX754" s="190"/>
      <c r="TY754" s="190"/>
      <c r="TZ754" s="190"/>
      <c r="UA754" s="190"/>
      <c r="UB754" s="190"/>
      <c r="UC754" s="190"/>
      <c r="UD754" s="190"/>
      <c r="UE754" s="190"/>
      <c r="UF754" s="190"/>
      <c r="UG754" s="190"/>
      <c r="UH754" s="190"/>
      <c r="UI754" s="190"/>
      <c r="UJ754" s="190"/>
      <c r="UK754" s="190"/>
      <c r="UL754" s="190"/>
      <c r="UM754" s="190"/>
      <c r="UN754" s="190"/>
      <c r="UO754" s="190"/>
      <c r="UP754" s="190"/>
      <c r="UQ754" s="190"/>
      <c r="UR754" s="190"/>
      <c r="US754" s="190"/>
      <c r="UT754" s="190"/>
      <c r="UU754" s="190"/>
      <c r="UV754" s="190"/>
      <c r="UW754" s="190"/>
      <c r="UX754" s="190"/>
      <c r="UY754" s="190"/>
      <c r="UZ754" s="190"/>
      <c r="VA754" s="190"/>
      <c r="VB754" s="190"/>
      <c r="VC754" s="190"/>
      <c r="VD754" s="190"/>
      <c r="VE754" s="190"/>
      <c r="VF754" s="190"/>
      <c r="VG754" s="190"/>
      <c r="VH754" s="190"/>
      <c r="VI754" s="190"/>
      <c r="VJ754" s="190"/>
      <c r="VK754" s="190"/>
      <c r="VL754" s="190"/>
      <c r="VM754" s="190"/>
      <c r="VN754" s="190"/>
      <c r="VO754" s="190"/>
      <c r="VP754" s="190"/>
      <c r="VQ754" s="190"/>
      <c r="VR754" s="190"/>
      <c r="VS754" s="190"/>
      <c r="VT754" s="190"/>
      <c r="VU754" s="190"/>
      <c r="VV754" s="190"/>
      <c r="VW754" s="190"/>
      <c r="VX754" s="190"/>
      <c r="VY754" s="190"/>
      <c r="VZ754" s="190"/>
      <c r="WA754" s="190"/>
      <c r="WB754" s="190"/>
      <c r="WC754" s="190"/>
      <c r="WD754" s="190"/>
      <c r="WE754" s="190"/>
      <c r="WF754" s="190"/>
      <c r="WG754" s="190"/>
      <c r="WH754" s="190"/>
      <c r="WI754" s="190"/>
      <c r="WJ754" s="190"/>
      <c r="WK754" s="190"/>
      <c r="WL754" s="190"/>
      <c r="WM754" s="190"/>
      <c r="WN754" s="190"/>
      <c r="WO754" s="190"/>
      <c r="WP754" s="190"/>
      <c r="WQ754" s="190"/>
      <c r="WR754" s="190"/>
      <c r="WS754" s="190"/>
      <c r="WT754" s="190"/>
      <c r="WU754" s="190"/>
      <c r="WV754" s="190"/>
      <c r="WW754" s="190"/>
      <c r="WX754" s="190"/>
      <c r="WY754" s="190"/>
      <c r="WZ754" s="190"/>
      <c r="XA754" s="190"/>
      <c r="XB754" s="190"/>
      <c r="XC754" s="190"/>
      <c r="XD754" s="190"/>
      <c r="XE754" s="190"/>
      <c r="XF754" s="190"/>
      <c r="XG754" s="190"/>
      <c r="XH754" s="190"/>
      <c r="XI754" s="190"/>
      <c r="XJ754" s="190"/>
      <c r="XK754" s="190"/>
      <c r="XL754" s="190"/>
      <c r="XM754" s="190"/>
      <c r="XN754" s="190"/>
      <c r="XO754" s="190"/>
      <c r="XP754" s="190"/>
      <c r="XQ754" s="190"/>
      <c r="XR754" s="190"/>
      <c r="XS754" s="190"/>
      <c r="XT754" s="190"/>
      <c r="XU754" s="190"/>
      <c r="XV754" s="190"/>
      <c r="XW754" s="190"/>
      <c r="XX754" s="190"/>
      <c r="XY754" s="190"/>
      <c r="XZ754" s="190"/>
      <c r="YA754" s="190"/>
      <c r="YB754" s="190"/>
      <c r="YC754" s="190"/>
      <c r="YD754" s="190"/>
      <c r="YE754" s="190"/>
      <c r="YF754" s="190"/>
      <c r="YG754" s="190"/>
      <c r="YH754" s="190"/>
      <c r="YI754" s="190"/>
      <c r="YJ754" s="190"/>
      <c r="YK754" s="190"/>
      <c r="YL754" s="190"/>
      <c r="YM754" s="190"/>
      <c r="YN754" s="190"/>
      <c r="YO754" s="190"/>
      <c r="YP754" s="190"/>
      <c r="YQ754" s="190"/>
      <c r="YR754" s="190"/>
      <c r="YS754" s="190"/>
      <c r="YT754" s="190"/>
      <c r="YU754" s="190"/>
      <c r="YV754" s="190"/>
      <c r="YW754" s="190"/>
      <c r="YX754" s="190"/>
      <c r="YY754" s="190"/>
      <c r="YZ754" s="190"/>
      <c r="ZA754" s="190"/>
      <c r="ZB754" s="190"/>
      <c r="ZC754" s="190"/>
      <c r="ZD754" s="190"/>
      <c r="ZE754" s="190"/>
      <c r="ZF754" s="190"/>
      <c r="ZG754" s="190"/>
      <c r="ZH754" s="190"/>
      <c r="ZI754" s="190"/>
      <c r="ZJ754" s="190"/>
      <c r="ZK754" s="190"/>
      <c r="ZL754" s="190"/>
      <c r="ZM754" s="190"/>
      <c r="ZN754" s="190"/>
      <c r="ZO754" s="190"/>
      <c r="ZP754" s="190"/>
      <c r="ZQ754" s="190"/>
      <c r="ZR754" s="190"/>
      <c r="ZS754" s="190"/>
      <c r="ZT754" s="190"/>
      <c r="ZU754" s="190"/>
      <c r="ZV754" s="190"/>
      <c r="ZW754" s="190"/>
      <c r="ZX754" s="190"/>
      <c r="ZY754" s="190"/>
      <c r="ZZ754" s="190"/>
      <c r="AAA754" s="190"/>
      <c r="AAB754" s="190"/>
      <c r="AAC754" s="190"/>
      <c r="AAD754" s="190"/>
      <c r="AAE754" s="190"/>
      <c r="AAF754" s="190"/>
      <c r="AAG754" s="190"/>
      <c r="AAH754" s="190"/>
      <c r="AAI754" s="190"/>
      <c r="AAJ754" s="190"/>
      <c r="AAK754" s="190"/>
      <c r="AAL754" s="190"/>
      <c r="AAM754" s="190"/>
      <c r="AAN754" s="190"/>
      <c r="AAO754" s="190"/>
      <c r="AAP754" s="190"/>
      <c r="AAQ754" s="190"/>
      <c r="AAR754" s="190"/>
      <c r="AAS754" s="190"/>
      <c r="AAT754" s="190"/>
      <c r="AAU754" s="190"/>
      <c r="AAV754" s="190"/>
      <c r="AAW754" s="190"/>
      <c r="AAX754" s="190"/>
      <c r="AAY754" s="190"/>
      <c r="AAZ754" s="190"/>
      <c r="ABA754" s="190"/>
      <c r="ABB754" s="190"/>
      <c r="ABC754" s="190"/>
      <c r="ABD754" s="190"/>
      <c r="ABE754" s="190"/>
      <c r="ABF754" s="190"/>
      <c r="ABG754" s="190"/>
      <c r="ABH754" s="190"/>
      <c r="ABI754" s="190"/>
      <c r="ABJ754" s="190"/>
      <c r="ABK754" s="190"/>
      <c r="ABL754" s="190"/>
      <c r="ABM754" s="190"/>
      <c r="ABN754" s="190"/>
      <c r="ABO754" s="190"/>
      <c r="ABP754" s="190"/>
      <c r="ABQ754" s="190"/>
      <c r="ABR754" s="190"/>
      <c r="ABS754" s="190"/>
      <c r="ABT754" s="190"/>
      <c r="ABU754" s="190"/>
      <c r="ABV754" s="190"/>
      <c r="ABW754" s="190"/>
      <c r="ABX754" s="190"/>
      <c r="ABY754" s="190"/>
      <c r="ABZ754" s="190"/>
      <c r="ACA754" s="190"/>
      <c r="ACB754" s="190"/>
      <c r="ACC754" s="190"/>
      <c r="ACD754" s="190"/>
      <c r="ACE754" s="190"/>
      <c r="ACF754" s="190"/>
      <c r="ACG754" s="190"/>
      <c r="ACH754" s="190"/>
      <c r="ACI754" s="190"/>
      <c r="ACJ754" s="190"/>
      <c r="ACK754" s="190"/>
      <c r="ACL754" s="190"/>
      <c r="ACM754" s="190"/>
      <c r="ACN754" s="190"/>
      <c r="ACO754" s="190"/>
      <c r="ACP754" s="190"/>
      <c r="ACQ754" s="190"/>
      <c r="ACR754" s="190"/>
      <c r="ACS754" s="190"/>
      <c r="ACT754" s="190"/>
      <c r="ACU754" s="190"/>
      <c r="ACV754" s="190"/>
      <c r="ACW754" s="190"/>
      <c r="ACX754" s="190"/>
      <c r="ACY754" s="190"/>
      <c r="ACZ754" s="190"/>
      <c r="ADA754" s="190"/>
      <c r="ADB754" s="190"/>
      <c r="ADC754" s="190"/>
      <c r="ADD754" s="190"/>
      <c r="ADE754" s="190"/>
      <c r="ADF754" s="190"/>
      <c r="ADG754" s="190"/>
      <c r="ADH754" s="190"/>
      <c r="ADI754" s="190"/>
      <c r="ADJ754" s="190"/>
      <c r="ADK754" s="190"/>
      <c r="ADL754" s="190"/>
      <c r="ADM754" s="190"/>
      <c r="ADN754" s="190"/>
      <c r="ADO754" s="190"/>
      <c r="ADP754" s="190"/>
      <c r="ADQ754" s="190"/>
      <c r="ADR754" s="190"/>
      <c r="ADS754" s="190"/>
      <c r="ADT754" s="190"/>
      <c r="ADU754" s="190"/>
      <c r="ADV754" s="190"/>
      <c r="ADW754" s="190"/>
      <c r="ADX754" s="190"/>
      <c r="ADY754" s="190"/>
      <c r="ADZ754" s="190"/>
      <c r="AEA754" s="190"/>
      <c r="AEB754" s="190"/>
      <c r="AEC754" s="190"/>
      <c r="AED754" s="190"/>
      <c r="AEE754" s="190"/>
      <c r="AEF754" s="190"/>
      <c r="AEG754" s="190"/>
      <c r="AEH754" s="190"/>
      <c r="AEI754" s="190"/>
      <c r="AEJ754" s="190"/>
      <c r="AEK754" s="190"/>
      <c r="AEL754" s="190"/>
      <c r="AEM754" s="190"/>
      <c r="AEN754" s="190"/>
      <c r="AEO754" s="190"/>
      <c r="AEP754" s="190"/>
      <c r="AEQ754" s="190"/>
      <c r="AER754" s="190"/>
      <c r="AES754" s="190"/>
      <c r="AET754" s="190"/>
      <c r="AEU754" s="190"/>
      <c r="AEV754" s="190"/>
      <c r="AEW754" s="190"/>
      <c r="AEX754" s="190"/>
      <c r="AEY754" s="190"/>
      <c r="AEZ754" s="190"/>
      <c r="AFA754" s="190"/>
      <c r="AFB754" s="190"/>
      <c r="AFC754" s="190"/>
      <c r="AFD754" s="190"/>
      <c r="AFE754" s="190"/>
      <c r="AFF754" s="190"/>
      <c r="AFG754" s="190"/>
      <c r="AFH754" s="190"/>
      <c r="AFI754" s="190"/>
      <c r="AFJ754" s="190"/>
      <c r="AFK754" s="190"/>
      <c r="AFL754" s="190"/>
      <c r="AFM754" s="190"/>
      <c r="AFN754" s="190"/>
      <c r="AFO754" s="190"/>
      <c r="AFP754" s="190"/>
      <c r="AFQ754" s="190"/>
      <c r="AFR754" s="190"/>
      <c r="AFS754" s="190"/>
      <c r="AFT754" s="190"/>
      <c r="AFU754" s="190"/>
      <c r="AFV754" s="190"/>
      <c r="AFW754" s="190"/>
      <c r="AFX754" s="190"/>
      <c r="AFY754" s="190"/>
      <c r="AFZ754" s="190"/>
      <c r="AGA754" s="190"/>
      <c r="AGB754" s="190"/>
      <c r="AGC754" s="190"/>
      <c r="AGD754" s="190"/>
      <c r="AGE754" s="190"/>
      <c r="AGF754" s="190"/>
      <c r="AGG754" s="190"/>
      <c r="AGH754" s="190"/>
      <c r="AGI754" s="190"/>
      <c r="AGJ754" s="190"/>
      <c r="AGK754" s="190"/>
      <c r="AGL754" s="190"/>
      <c r="AGM754" s="190"/>
      <c r="AGN754" s="190"/>
      <c r="AGO754" s="190"/>
      <c r="AGP754" s="190"/>
      <c r="AGQ754" s="190"/>
      <c r="AGR754" s="190"/>
      <c r="AGS754" s="190"/>
      <c r="AGT754" s="190"/>
      <c r="AGU754" s="190"/>
      <c r="AGV754" s="190"/>
      <c r="AGW754" s="190"/>
      <c r="AGX754" s="190"/>
      <c r="AGY754" s="190"/>
      <c r="AGZ754" s="190"/>
      <c r="AHA754" s="190"/>
      <c r="AHB754" s="190"/>
      <c r="AHC754" s="190"/>
      <c r="AHD754" s="190"/>
      <c r="AHE754" s="190"/>
      <c r="AHF754" s="190"/>
      <c r="AHG754" s="190"/>
      <c r="AHH754" s="190"/>
      <c r="AHI754" s="190"/>
      <c r="AHJ754" s="190"/>
      <c r="AHK754" s="190"/>
      <c r="AHL754" s="190"/>
      <c r="AHM754" s="190"/>
      <c r="AHN754" s="190"/>
      <c r="AHO754" s="190"/>
      <c r="AHP754" s="190"/>
      <c r="AHQ754" s="190"/>
      <c r="AHR754" s="190"/>
      <c r="AHS754" s="190"/>
      <c r="AHT754" s="190"/>
      <c r="AHU754" s="190"/>
      <c r="AHV754" s="190"/>
      <c r="AHW754" s="190"/>
      <c r="AHX754" s="190"/>
      <c r="AHY754" s="190"/>
      <c r="AHZ754" s="190"/>
      <c r="AIA754" s="190"/>
      <c r="AIB754" s="190"/>
      <c r="AIC754" s="190"/>
      <c r="AID754" s="190"/>
      <c r="AIE754" s="190"/>
      <c r="AIF754" s="190"/>
      <c r="AIG754" s="190"/>
      <c r="AIH754" s="190"/>
      <c r="AII754" s="190"/>
      <c r="AIJ754" s="190"/>
      <c r="AIK754" s="190"/>
      <c r="AIL754" s="190"/>
      <c r="AIM754" s="190"/>
      <c r="AIN754" s="190"/>
      <c r="AIO754" s="190"/>
      <c r="AIP754" s="190"/>
      <c r="AIQ754" s="190"/>
      <c r="AIR754" s="190"/>
      <c r="AIS754" s="190"/>
      <c r="AIT754" s="190"/>
      <c r="AIU754" s="190"/>
      <c r="AIV754" s="190"/>
      <c r="AIW754" s="190"/>
      <c r="AIX754" s="190"/>
      <c r="AIY754" s="190"/>
      <c r="AIZ754" s="190"/>
      <c r="AJA754" s="190"/>
      <c r="AJB754" s="190"/>
      <c r="AJC754" s="190"/>
      <c r="AJD754" s="190"/>
      <c r="AJE754" s="190"/>
      <c r="AJF754" s="190"/>
      <c r="AJG754" s="190"/>
      <c r="AJH754" s="190"/>
      <c r="AJI754" s="190"/>
      <c r="AJJ754" s="190"/>
      <c r="AJK754" s="190"/>
      <c r="AJL754" s="190"/>
      <c r="AJM754" s="190"/>
      <c r="AJN754" s="190"/>
      <c r="AJO754" s="190"/>
      <c r="AJP754" s="190"/>
      <c r="AJQ754" s="190"/>
      <c r="AJR754" s="190"/>
      <c r="AJS754" s="190"/>
      <c r="AJT754" s="190"/>
      <c r="AJU754" s="190"/>
      <c r="AJV754" s="190"/>
      <c r="AJW754" s="190"/>
      <c r="AJX754" s="190"/>
      <c r="AJY754" s="190"/>
      <c r="AJZ754" s="190"/>
      <c r="AKA754" s="190"/>
      <c r="AKB754" s="190"/>
      <c r="AKC754" s="190"/>
      <c r="AKD754" s="190"/>
      <c r="AKE754" s="190"/>
      <c r="AKF754" s="190"/>
      <c r="AKG754" s="190"/>
      <c r="AKH754" s="190"/>
      <c r="AKI754" s="190"/>
      <c r="AKJ754" s="190"/>
      <c r="AKK754" s="190"/>
      <c r="AKL754" s="190"/>
      <c r="AKM754" s="190"/>
      <c r="AKN754" s="190"/>
      <c r="AKO754" s="190"/>
      <c r="AKP754" s="190"/>
      <c r="AKQ754" s="190"/>
      <c r="AKR754" s="190"/>
      <c r="AKS754" s="190"/>
      <c r="AKT754" s="190"/>
      <c r="AKU754" s="190"/>
      <c r="AKV754" s="190"/>
      <c r="AKW754" s="190"/>
      <c r="AKX754" s="190"/>
      <c r="AKY754" s="190"/>
      <c r="AKZ754" s="190"/>
      <c r="ALA754" s="190"/>
      <c r="ALB754" s="190"/>
      <c r="ALC754" s="190"/>
      <c r="ALD754" s="190"/>
      <c r="ALE754" s="190"/>
      <c r="ALF754" s="190"/>
      <c r="ALG754" s="190"/>
      <c r="ALH754" s="190"/>
      <c r="ALI754" s="190"/>
      <c r="ALJ754" s="190"/>
      <c r="ALK754" s="190"/>
      <c r="ALL754" s="190"/>
      <c r="ALM754" s="190"/>
      <c r="ALN754" s="190"/>
      <c r="ALO754" s="190"/>
      <c r="ALP754" s="190"/>
      <c r="ALQ754" s="190"/>
      <c r="ALR754" s="190"/>
      <c r="ALS754" s="190"/>
      <c r="ALT754" s="190"/>
      <c r="ALU754" s="190"/>
      <c r="ALV754" s="190"/>
      <c r="ALW754" s="190"/>
      <c r="ALX754" s="190"/>
      <c r="ALY754" s="190"/>
      <c r="ALZ754" s="190"/>
      <c r="AMA754" s="190"/>
      <c r="AMB754" s="190"/>
      <c r="AMC754" s="190"/>
      <c r="AMD754" s="190"/>
      <c r="AME754" s="190"/>
      <c r="AMF754" s="190"/>
      <c r="AMG754" s="190"/>
      <c r="AMH754" s="190"/>
      <c r="AMI754" s="190"/>
      <c r="AMJ754" s="190"/>
      <c r="AMK754" s="190"/>
    </row>
    <row r="755" spans="1:1026" s="191" customFormat="1" x14ac:dyDescent="0.25">
      <c r="A755" s="518" t="s">
        <v>27677</v>
      </c>
      <c r="B755" s="257">
        <v>755</v>
      </c>
      <c r="C755" s="483" t="s">
        <v>27678</v>
      </c>
      <c r="D755" s="280" t="s">
        <v>27679</v>
      </c>
      <c r="E755" s="313"/>
      <c r="F755" s="280"/>
      <c r="G755" s="280"/>
      <c r="H755" s="280"/>
      <c r="I755" s="500" t="s">
        <v>31802</v>
      </c>
      <c r="J755" s="280"/>
      <c r="K755" s="280"/>
      <c r="L755" s="280">
        <v>1</v>
      </c>
      <c r="M755" s="280"/>
      <c r="N755" s="280"/>
      <c r="O755" s="280"/>
      <c r="P755" s="280"/>
      <c r="Q755" s="280"/>
      <c r="R755" s="280"/>
      <c r="S755" s="280"/>
      <c r="T755" s="280"/>
      <c r="U755" s="280"/>
      <c r="V755" s="280"/>
      <c r="W755" s="283">
        <f t="shared" si="323"/>
        <v>100</v>
      </c>
      <c r="X755" s="283">
        <f t="shared" si="324"/>
        <v>100</v>
      </c>
      <c r="Y755" s="283">
        <f t="shared" ref="Y755:Y778" si="337">IF(OR(P755=335,P755=336),20,100)</f>
        <v>100</v>
      </c>
      <c r="Z755" s="283">
        <f t="shared" si="325"/>
        <v>100</v>
      </c>
      <c r="AA755" s="283">
        <f t="shared" si="326"/>
        <v>100</v>
      </c>
      <c r="AB755" s="287">
        <f t="shared" si="333"/>
        <v>100</v>
      </c>
      <c r="AC755" s="287">
        <f t="shared" si="334"/>
        <v>100</v>
      </c>
      <c r="AD755" s="287">
        <f t="shared" si="329"/>
        <v>100</v>
      </c>
      <c r="AE755" s="284">
        <f t="shared" si="332"/>
        <v>1</v>
      </c>
      <c r="AF755" s="284">
        <f t="shared" si="321"/>
        <v>100</v>
      </c>
      <c r="AG755" s="268">
        <f t="shared" si="335"/>
        <v>100</v>
      </c>
      <c r="AH755" s="268">
        <f t="shared" si="319"/>
        <v>100</v>
      </c>
      <c r="AI755" s="268">
        <f t="shared" si="336"/>
        <v>100</v>
      </c>
      <c r="AJ755" s="268">
        <f t="shared" si="320"/>
        <v>100</v>
      </c>
      <c r="AK755" s="500">
        <v>0.1</v>
      </c>
      <c r="AL755" s="280"/>
      <c r="AM755" s="280">
        <v>3</v>
      </c>
      <c r="AN755" s="500"/>
      <c r="AO755" s="280"/>
      <c r="AP755" s="280"/>
      <c r="AQ755" s="280"/>
      <c r="AR755" s="356" t="s">
        <v>31801</v>
      </c>
      <c r="AS755" s="483"/>
      <c r="AT755" s="280"/>
      <c r="AU755" s="280"/>
      <c r="AV755" s="190"/>
      <c r="AW755" s="190"/>
      <c r="AX755" s="190"/>
      <c r="AY755" s="190"/>
      <c r="AZ755" s="190"/>
      <c r="BA755" s="190"/>
      <c r="BB755" s="190"/>
      <c r="BC755" s="190"/>
      <c r="BD755" s="190"/>
      <c r="BE755" s="190"/>
      <c r="BF755" s="190"/>
      <c r="BG755" s="190"/>
      <c r="BH755" s="190"/>
      <c r="BI755" s="190"/>
      <c r="BJ755" s="190"/>
      <c r="BK755" s="190"/>
      <c r="BL755" s="190"/>
      <c r="BM755" s="190"/>
      <c r="BN755" s="190"/>
      <c r="BO755" s="190"/>
      <c r="BP755" s="190"/>
      <c r="BQ755" s="190"/>
      <c r="BR755" s="190"/>
      <c r="BS755" s="190"/>
      <c r="BT755" s="190"/>
      <c r="BU755" s="190"/>
      <c r="BV755" s="190"/>
      <c r="BW755" s="190"/>
      <c r="BX755" s="190"/>
      <c r="BY755" s="190"/>
      <c r="BZ755" s="190"/>
      <c r="CA755" s="190"/>
      <c r="CB755" s="190"/>
      <c r="CC755" s="190"/>
      <c r="CD755" s="190"/>
      <c r="CE755" s="190"/>
      <c r="CF755" s="190"/>
      <c r="CG755" s="190"/>
      <c r="CH755" s="190"/>
      <c r="CI755" s="190"/>
      <c r="CJ755" s="190"/>
      <c r="CK755" s="190"/>
      <c r="CL755" s="190"/>
      <c r="CM755" s="190"/>
      <c r="CN755" s="190"/>
      <c r="CO755" s="190"/>
      <c r="CP755" s="190"/>
      <c r="CQ755" s="190"/>
      <c r="CR755" s="190"/>
      <c r="CS755" s="190"/>
      <c r="CT755" s="190"/>
      <c r="CU755" s="190"/>
      <c r="CV755" s="190"/>
      <c r="CW755" s="190"/>
      <c r="CX755" s="190"/>
      <c r="CY755" s="190"/>
      <c r="CZ755" s="190"/>
      <c r="DA755" s="190"/>
      <c r="DB755" s="190"/>
      <c r="DC755" s="190"/>
      <c r="DD755" s="190"/>
      <c r="DE755" s="190"/>
      <c r="DF755" s="190"/>
      <c r="DG755" s="190"/>
      <c r="DH755" s="190"/>
      <c r="DI755" s="190"/>
      <c r="DJ755" s="190"/>
      <c r="DK755" s="190"/>
      <c r="DL755" s="190"/>
      <c r="DM755" s="190"/>
      <c r="DN755" s="190"/>
      <c r="DO755" s="190"/>
      <c r="DP755" s="190"/>
      <c r="DQ755" s="190"/>
      <c r="DR755" s="190"/>
      <c r="DS755" s="190"/>
      <c r="DT755" s="190"/>
      <c r="DU755" s="190"/>
      <c r="DV755" s="190"/>
      <c r="DW755" s="190"/>
      <c r="DX755" s="190"/>
      <c r="DY755" s="190"/>
      <c r="DZ755" s="190"/>
      <c r="EA755" s="190"/>
      <c r="EB755" s="190"/>
      <c r="EC755" s="190"/>
      <c r="ED755" s="190"/>
      <c r="EE755" s="190"/>
      <c r="EF755" s="190"/>
      <c r="EG755" s="190"/>
      <c r="EH755" s="190"/>
      <c r="EI755" s="190"/>
      <c r="EJ755" s="190"/>
      <c r="EK755" s="190"/>
      <c r="EL755" s="190"/>
      <c r="EM755" s="190"/>
      <c r="EN755" s="190"/>
      <c r="EO755" s="190"/>
      <c r="EP755" s="190"/>
      <c r="EQ755" s="190"/>
      <c r="ER755" s="190"/>
      <c r="ES755" s="190"/>
      <c r="ET755" s="190"/>
      <c r="EU755" s="190"/>
      <c r="EV755" s="190"/>
      <c r="EW755" s="190"/>
      <c r="EX755" s="190"/>
      <c r="EY755" s="190"/>
      <c r="EZ755" s="190"/>
      <c r="FA755" s="190"/>
      <c r="FB755" s="190"/>
      <c r="FC755" s="190"/>
      <c r="FD755" s="190"/>
      <c r="FE755" s="190"/>
      <c r="FF755" s="190"/>
      <c r="FG755" s="190"/>
      <c r="FH755" s="190"/>
      <c r="FI755" s="190"/>
      <c r="FJ755" s="190"/>
      <c r="FK755" s="190"/>
      <c r="FL755" s="190"/>
      <c r="FM755" s="190"/>
      <c r="FN755" s="190"/>
      <c r="FO755" s="190"/>
      <c r="FP755" s="190"/>
      <c r="FQ755" s="190"/>
      <c r="FR755" s="190"/>
      <c r="FS755" s="190"/>
      <c r="FT755" s="190"/>
      <c r="FU755" s="190"/>
      <c r="FV755" s="190"/>
      <c r="FW755" s="190"/>
      <c r="FX755" s="190"/>
      <c r="FY755" s="190"/>
      <c r="FZ755" s="190"/>
      <c r="GA755" s="190"/>
      <c r="GB755" s="190"/>
      <c r="GC755" s="190"/>
      <c r="GD755" s="190"/>
      <c r="GE755" s="190"/>
      <c r="GF755" s="190"/>
      <c r="GG755" s="190"/>
      <c r="GH755" s="190"/>
      <c r="GI755" s="190"/>
      <c r="GJ755" s="190"/>
      <c r="GK755" s="190"/>
      <c r="GL755" s="190"/>
      <c r="GM755" s="190"/>
      <c r="GN755" s="190"/>
      <c r="GO755" s="190"/>
      <c r="GP755" s="190"/>
      <c r="GQ755" s="190"/>
      <c r="GR755" s="190"/>
      <c r="GS755" s="190"/>
      <c r="GT755" s="190"/>
      <c r="GU755" s="190"/>
      <c r="GV755" s="190"/>
      <c r="GW755" s="190"/>
      <c r="GX755" s="190"/>
      <c r="GY755" s="190"/>
      <c r="GZ755" s="190"/>
      <c r="HA755" s="190"/>
      <c r="HB755" s="190"/>
      <c r="HC755" s="190"/>
      <c r="HD755" s="190"/>
      <c r="HE755" s="190"/>
      <c r="HF755" s="190"/>
      <c r="HG755" s="190"/>
      <c r="HH755" s="190"/>
      <c r="HI755" s="190"/>
      <c r="HJ755" s="190"/>
      <c r="HK755" s="190"/>
      <c r="HL755" s="190"/>
      <c r="HM755" s="190"/>
      <c r="HN755" s="190"/>
      <c r="HO755" s="190"/>
      <c r="HP755" s="190"/>
      <c r="HQ755" s="190"/>
      <c r="HR755" s="190"/>
      <c r="HS755" s="190"/>
      <c r="HT755" s="190"/>
      <c r="HU755" s="190"/>
      <c r="HV755" s="190"/>
      <c r="HW755" s="190"/>
      <c r="HX755" s="190"/>
      <c r="HY755" s="190"/>
      <c r="HZ755" s="190"/>
      <c r="IA755" s="190"/>
      <c r="IB755" s="190"/>
      <c r="IC755" s="190"/>
      <c r="ID755" s="190"/>
      <c r="IE755" s="190"/>
      <c r="IF755" s="190"/>
      <c r="IG755" s="190"/>
      <c r="IH755" s="190"/>
      <c r="II755" s="190"/>
      <c r="IJ755" s="190"/>
      <c r="IK755" s="190"/>
      <c r="IL755" s="190"/>
      <c r="IM755" s="190"/>
      <c r="IN755" s="190"/>
      <c r="IO755" s="190"/>
      <c r="IP755" s="190"/>
      <c r="IQ755" s="190"/>
      <c r="IR755" s="190"/>
      <c r="IS755" s="190"/>
      <c r="IT755" s="190"/>
      <c r="IU755" s="190"/>
      <c r="IV755" s="190"/>
      <c r="IW755" s="190"/>
      <c r="IX755" s="190"/>
      <c r="IY755" s="190"/>
      <c r="IZ755" s="190"/>
      <c r="JA755" s="190"/>
      <c r="JB755" s="190"/>
      <c r="JC755" s="190"/>
      <c r="JD755" s="190"/>
      <c r="JE755" s="190"/>
      <c r="JF755" s="190"/>
      <c r="JG755" s="190"/>
      <c r="JH755" s="190"/>
      <c r="JI755" s="190"/>
      <c r="JJ755" s="190"/>
      <c r="JK755" s="190"/>
      <c r="JL755" s="190"/>
      <c r="JM755" s="190"/>
      <c r="JN755" s="190"/>
      <c r="JO755" s="190"/>
      <c r="JP755" s="190"/>
      <c r="JQ755" s="190"/>
      <c r="JR755" s="190"/>
      <c r="JS755" s="190"/>
      <c r="JT755" s="190"/>
      <c r="JU755" s="190"/>
      <c r="JV755" s="190"/>
      <c r="JW755" s="190"/>
      <c r="JX755" s="190"/>
      <c r="JY755" s="190"/>
      <c r="JZ755" s="190"/>
      <c r="KA755" s="190"/>
      <c r="KB755" s="190"/>
      <c r="KC755" s="190"/>
      <c r="KD755" s="190"/>
      <c r="KE755" s="190"/>
      <c r="KF755" s="190"/>
      <c r="KG755" s="190"/>
      <c r="KH755" s="190"/>
      <c r="KI755" s="190"/>
      <c r="KJ755" s="190"/>
      <c r="KK755" s="190"/>
      <c r="KL755" s="190"/>
      <c r="KM755" s="190"/>
      <c r="KN755" s="190"/>
      <c r="KO755" s="190"/>
      <c r="KP755" s="190"/>
      <c r="KQ755" s="190"/>
      <c r="KR755" s="190"/>
      <c r="KS755" s="190"/>
      <c r="KT755" s="190"/>
      <c r="KU755" s="190"/>
      <c r="KV755" s="190"/>
      <c r="KW755" s="190"/>
      <c r="KX755" s="190"/>
      <c r="KY755" s="190"/>
      <c r="KZ755" s="190"/>
      <c r="LA755" s="190"/>
      <c r="LB755" s="190"/>
      <c r="LC755" s="190"/>
      <c r="LD755" s="190"/>
      <c r="LE755" s="190"/>
      <c r="LF755" s="190"/>
      <c r="LG755" s="190"/>
      <c r="LH755" s="190"/>
      <c r="LI755" s="190"/>
      <c r="LJ755" s="190"/>
      <c r="LK755" s="190"/>
      <c r="LL755" s="190"/>
      <c r="LM755" s="190"/>
      <c r="LN755" s="190"/>
      <c r="LO755" s="190"/>
      <c r="LP755" s="190"/>
      <c r="LQ755" s="190"/>
      <c r="LR755" s="190"/>
      <c r="LS755" s="190"/>
      <c r="LT755" s="190"/>
      <c r="LU755" s="190"/>
      <c r="LV755" s="190"/>
      <c r="LW755" s="190"/>
      <c r="LX755" s="190"/>
      <c r="LY755" s="190"/>
      <c r="LZ755" s="190"/>
      <c r="MA755" s="190"/>
      <c r="MB755" s="190"/>
      <c r="MC755" s="190"/>
      <c r="MD755" s="190"/>
      <c r="ME755" s="190"/>
      <c r="MF755" s="190"/>
      <c r="MG755" s="190"/>
      <c r="MH755" s="190"/>
      <c r="MI755" s="190"/>
      <c r="MJ755" s="190"/>
      <c r="MK755" s="190"/>
      <c r="ML755" s="190"/>
      <c r="MM755" s="190"/>
      <c r="MN755" s="190"/>
      <c r="MO755" s="190"/>
      <c r="MP755" s="190"/>
      <c r="MQ755" s="190"/>
      <c r="MR755" s="190"/>
      <c r="MS755" s="190"/>
      <c r="MT755" s="190"/>
      <c r="MU755" s="190"/>
      <c r="MV755" s="190"/>
      <c r="MW755" s="190"/>
      <c r="MX755" s="190"/>
      <c r="MY755" s="190"/>
      <c r="MZ755" s="190"/>
      <c r="NA755" s="190"/>
      <c r="NB755" s="190"/>
      <c r="NC755" s="190"/>
      <c r="ND755" s="190"/>
      <c r="NE755" s="190"/>
      <c r="NF755" s="190"/>
      <c r="NG755" s="190"/>
      <c r="NH755" s="190"/>
      <c r="NI755" s="190"/>
      <c r="NJ755" s="190"/>
      <c r="NK755" s="190"/>
      <c r="NL755" s="190"/>
      <c r="NM755" s="190"/>
      <c r="NN755" s="190"/>
      <c r="NO755" s="190"/>
      <c r="NP755" s="190"/>
      <c r="NQ755" s="190"/>
      <c r="NR755" s="190"/>
      <c r="NS755" s="190"/>
      <c r="NT755" s="190"/>
      <c r="NU755" s="190"/>
      <c r="NV755" s="190"/>
      <c r="NW755" s="190"/>
      <c r="NX755" s="190"/>
      <c r="NY755" s="190"/>
      <c r="NZ755" s="190"/>
      <c r="OA755" s="190"/>
      <c r="OB755" s="190"/>
      <c r="OC755" s="190"/>
      <c r="OD755" s="190"/>
      <c r="OE755" s="190"/>
      <c r="OF755" s="190"/>
      <c r="OG755" s="190"/>
      <c r="OH755" s="190"/>
      <c r="OI755" s="190"/>
      <c r="OJ755" s="190"/>
      <c r="OK755" s="190"/>
      <c r="OL755" s="190"/>
      <c r="OM755" s="190"/>
      <c r="ON755" s="190"/>
      <c r="OO755" s="190"/>
      <c r="OP755" s="190"/>
      <c r="OQ755" s="190"/>
      <c r="OR755" s="190"/>
      <c r="OS755" s="190"/>
      <c r="OT755" s="190"/>
      <c r="OU755" s="190"/>
      <c r="OV755" s="190"/>
      <c r="OW755" s="190"/>
      <c r="OX755" s="190"/>
      <c r="OY755" s="190"/>
      <c r="OZ755" s="190"/>
      <c r="PA755" s="190"/>
      <c r="PB755" s="190"/>
      <c r="PC755" s="190"/>
      <c r="PD755" s="190"/>
      <c r="PE755" s="190"/>
      <c r="PF755" s="190"/>
      <c r="PG755" s="190"/>
      <c r="PH755" s="190"/>
      <c r="PI755" s="190"/>
      <c r="PJ755" s="190"/>
      <c r="PK755" s="190"/>
      <c r="PL755" s="190"/>
      <c r="PM755" s="190"/>
      <c r="PN755" s="190"/>
      <c r="PO755" s="190"/>
      <c r="PP755" s="190"/>
      <c r="PQ755" s="190"/>
      <c r="PR755" s="190"/>
      <c r="PS755" s="190"/>
      <c r="PT755" s="190"/>
      <c r="PU755" s="190"/>
      <c r="PV755" s="190"/>
      <c r="PW755" s="190"/>
      <c r="PX755" s="190"/>
      <c r="PY755" s="190"/>
      <c r="PZ755" s="190"/>
      <c r="QA755" s="190"/>
      <c r="QB755" s="190"/>
      <c r="QC755" s="190"/>
      <c r="QD755" s="190"/>
      <c r="QE755" s="190"/>
      <c r="QF755" s="190"/>
      <c r="QG755" s="190"/>
      <c r="QH755" s="190"/>
      <c r="QI755" s="190"/>
      <c r="QJ755" s="190"/>
      <c r="QK755" s="190"/>
      <c r="QL755" s="190"/>
      <c r="QM755" s="190"/>
      <c r="QN755" s="190"/>
      <c r="QO755" s="190"/>
      <c r="QP755" s="190"/>
      <c r="QQ755" s="190"/>
      <c r="QR755" s="190"/>
      <c r="QS755" s="190"/>
      <c r="QT755" s="190"/>
      <c r="QU755" s="190"/>
      <c r="QV755" s="190"/>
      <c r="QW755" s="190"/>
      <c r="QX755" s="190"/>
      <c r="QY755" s="190"/>
      <c r="QZ755" s="190"/>
      <c r="RA755" s="190"/>
      <c r="RB755" s="190"/>
      <c r="RC755" s="190"/>
      <c r="RD755" s="190"/>
      <c r="RE755" s="190"/>
      <c r="RF755" s="190"/>
      <c r="RG755" s="190"/>
      <c r="RH755" s="190"/>
      <c r="RI755" s="190"/>
      <c r="RJ755" s="190"/>
      <c r="RK755" s="190"/>
      <c r="RL755" s="190"/>
      <c r="RM755" s="190"/>
      <c r="RN755" s="190"/>
      <c r="RO755" s="190"/>
      <c r="RP755" s="190"/>
      <c r="RQ755" s="190"/>
      <c r="RR755" s="190"/>
      <c r="RS755" s="190"/>
      <c r="RT755" s="190"/>
      <c r="RU755" s="190"/>
      <c r="RV755" s="190"/>
      <c r="RW755" s="190"/>
      <c r="RX755" s="190"/>
      <c r="RY755" s="190"/>
      <c r="RZ755" s="190"/>
      <c r="SA755" s="190"/>
      <c r="SB755" s="190"/>
      <c r="SC755" s="190"/>
      <c r="SD755" s="190"/>
      <c r="SE755" s="190"/>
      <c r="SF755" s="190"/>
      <c r="SG755" s="190"/>
      <c r="SH755" s="190"/>
      <c r="SI755" s="190"/>
      <c r="SJ755" s="190"/>
      <c r="SK755" s="190"/>
      <c r="SL755" s="190"/>
      <c r="SM755" s="190"/>
      <c r="SN755" s="190"/>
      <c r="SO755" s="190"/>
      <c r="SP755" s="190"/>
      <c r="SQ755" s="190"/>
      <c r="SR755" s="190"/>
      <c r="SS755" s="190"/>
      <c r="ST755" s="190"/>
      <c r="SU755" s="190"/>
      <c r="SV755" s="190"/>
      <c r="SW755" s="190"/>
      <c r="SX755" s="190"/>
      <c r="SY755" s="190"/>
      <c r="SZ755" s="190"/>
      <c r="TA755" s="190"/>
      <c r="TB755" s="190"/>
      <c r="TC755" s="190"/>
      <c r="TD755" s="190"/>
      <c r="TE755" s="190"/>
      <c r="TF755" s="190"/>
      <c r="TG755" s="190"/>
      <c r="TH755" s="190"/>
      <c r="TI755" s="190"/>
      <c r="TJ755" s="190"/>
      <c r="TK755" s="190"/>
      <c r="TL755" s="190"/>
      <c r="TM755" s="190"/>
      <c r="TN755" s="190"/>
      <c r="TO755" s="190"/>
      <c r="TP755" s="190"/>
      <c r="TQ755" s="190"/>
      <c r="TR755" s="190"/>
      <c r="TS755" s="190"/>
      <c r="TT755" s="190"/>
      <c r="TU755" s="190"/>
      <c r="TV755" s="190"/>
      <c r="TW755" s="190"/>
      <c r="TX755" s="190"/>
      <c r="TY755" s="190"/>
      <c r="TZ755" s="190"/>
      <c r="UA755" s="190"/>
      <c r="UB755" s="190"/>
      <c r="UC755" s="190"/>
      <c r="UD755" s="190"/>
      <c r="UE755" s="190"/>
      <c r="UF755" s="190"/>
      <c r="UG755" s="190"/>
      <c r="UH755" s="190"/>
      <c r="UI755" s="190"/>
      <c r="UJ755" s="190"/>
      <c r="UK755" s="190"/>
      <c r="UL755" s="190"/>
      <c r="UM755" s="190"/>
      <c r="UN755" s="190"/>
      <c r="UO755" s="190"/>
      <c r="UP755" s="190"/>
      <c r="UQ755" s="190"/>
      <c r="UR755" s="190"/>
      <c r="US755" s="190"/>
      <c r="UT755" s="190"/>
      <c r="UU755" s="190"/>
      <c r="UV755" s="190"/>
      <c r="UW755" s="190"/>
      <c r="UX755" s="190"/>
      <c r="UY755" s="190"/>
      <c r="UZ755" s="190"/>
      <c r="VA755" s="190"/>
      <c r="VB755" s="190"/>
      <c r="VC755" s="190"/>
      <c r="VD755" s="190"/>
      <c r="VE755" s="190"/>
      <c r="VF755" s="190"/>
      <c r="VG755" s="190"/>
      <c r="VH755" s="190"/>
      <c r="VI755" s="190"/>
      <c r="VJ755" s="190"/>
      <c r="VK755" s="190"/>
      <c r="VL755" s="190"/>
      <c r="VM755" s="190"/>
      <c r="VN755" s="190"/>
      <c r="VO755" s="190"/>
      <c r="VP755" s="190"/>
      <c r="VQ755" s="190"/>
      <c r="VR755" s="190"/>
      <c r="VS755" s="190"/>
      <c r="VT755" s="190"/>
      <c r="VU755" s="190"/>
      <c r="VV755" s="190"/>
      <c r="VW755" s="190"/>
      <c r="VX755" s="190"/>
      <c r="VY755" s="190"/>
      <c r="VZ755" s="190"/>
      <c r="WA755" s="190"/>
      <c r="WB755" s="190"/>
      <c r="WC755" s="190"/>
      <c r="WD755" s="190"/>
      <c r="WE755" s="190"/>
      <c r="WF755" s="190"/>
      <c r="WG755" s="190"/>
      <c r="WH755" s="190"/>
      <c r="WI755" s="190"/>
      <c r="WJ755" s="190"/>
      <c r="WK755" s="190"/>
      <c r="WL755" s="190"/>
      <c r="WM755" s="190"/>
      <c r="WN755" s="190"/>
      <c r="WO755" s="190"/>
      <c r="WP755" s="190"/>
      <c r="WQ755" s="190"/>
      <c r="WR755" s="190"/>
      <c r="WS755" s="190"/>
      <c r="WT755" s="190"/>
      <c r="WU755" s="190"/>
      <c r="WV755" s="190"/>
      <c r="WW755" s="190"/>
      <c r="WX755" s="190"/>
      <c r="WY755" s="190"/>
      <c r="WZ755" s="190"/>
      <c r="XA755" s="190"/>
      <c r="XB755" s="190"/>
      <c r="XC755" s="190"/>
      <c r="XD755" s="190"/>
      <c r="XE755" s="190"/>
      <c r="XF755" s="190"/>
      <c r="XG755" s="190"/>
      <c r="XH755" s="190"/>
      <c r="XI755" s="190"/>
      <c r="XJ755" s="190"/>
      <c r="XK755" s="190"/>
      <c r="XL755" s="190"/>
      <c r="XM755" s="190"/>
      <c r="XN755" s="190"/>
      <c r="XO755" s="190"/>
      <c r="XP755" s="190"/>
      <c r="XQ755" s="190"/>
      <c r="XR755" s="190"/>
      <c r="XS755" s="190"/>
      <c r="XT755" s="190"/>
      <c r="XU755" s="190"/>
      <c r="XV755" s="190"/>
      <c r="XW755" s="190"/>
      <c r="XX755" s="190"/>
      <c r="XY755" s="190"/>
      <c r="XZ755" s="190"/>
      <c r="YA755" s="190"/>
      <c r="YB755" s="190"/>
      <c r="YC755" s="190"/>
      <c r="YD755" s="190"/>
      <c r="YE755" s="190"/>
      <c r="YF755" s="190"/>
      <c r="YG755" s="190"/>
      <c r="YH755" s="190"/>
      <c r="YI755" s="190"/>
      <c r="YJ755" s="190"/>
      <c r="YK755" s="190"/>
      <c r="YL755" s="190"/>
      <c r="YM755" s="190"/>
      <c r="YN755" s="190"/>
      <c r="YO755" s="190"/>
      <c r="YP755" s="190"/>
      <c r="YQ755" s="190"/>
      <c r="YR755" s="190"/>
      <c r="YS755" s="190"/>
      <c r="YT755" s="190"/>
      <c r="YU755" s="190"/>
      <c r="YV755" s="190"/>
      <c r="YW755" s="190"/>
      <c r="YX755" s="190"/>
      <c r="YY755" s="190"/>
      <c r="YZ755" s="190"/>
      <c r="ZA755" s="190"/>
      <c r="ZB755" s="190"/>
      <c r="ZC755" s="190"/>
      <c r="ZD755" s="190"/>
      <c r="ZE755" s="190"/>
      <c r="ZF755" s="190"/>
      <c r="ZG755" s="190"/>
      <c r="ZH755" s="190"/>
      <c r="ZI755" s="190"/>
      <c r="ZJ755" s="190"/>
      <c r="ZK755" s="190"/>
      <c r="ZL755" s="190"/>
      <c r="ZM755" s="190"/>
      <c r="ZN755" s="190"/>
      <c r="ZO755" s="190"/>
      <c r="ZP755" s="190"/>
      <c r="ZQ755" s="190"/>
      <c r="ZR755" s="190"/>
      <c r="ZS755" s="190"/>
      <c r="ZT755" s="190"/>
      <c r="ZU755" s="190"/>
      <c r="ZV755" s="190"/>
      <c r="ZW755" s="190"/>
      <c r="ZX755" s="190"/>
      <c r="ZY755" s="190"/>
      <c r="ZZ755" s="190"/>
      <c r="AAA755" s="190"/>
      <c r="AAB755" s="190"/>
      <c r="AAC755" s="190"/>
      <c r="AAD755" s="190"/>
      <c r="AAE755" s="190"/>
      <c r="AAF755" s="190"/>
      <c r="AAG755" s="190"/>
      <c r="AAH755" s="190"/>
      <c r="AAI755" s="190"/>
      <c r="AAJ755" s="190"/>
      <c r="AAK755" s="190"/>
      <c r="AAL755" s="190"/>
      <c r="AAM755" s="190"/>
      <c r="AAN755" s="190"/>
      <c r="AAO755" s="190"/>
      <c r="AAP755" s="190"/>
      <c r="AAQ755" s="190"/>
      <c r="AAR755" s="190"/>
      <c r="AAS755" s="190"/>
      <c r="AAT755" s="190"/>
      <c r="AAU755" s="190"/>
      <c r="AAV755" s="190"/>
      <c r="AAW755" s="190"/>
      <c r="AAX755" s="190"/>
      <c r="AAY755" s="190"/>
      <c r="AAZ755" s="190"/>
      <c r="ABA755" s="190"/>
      <c r="ABB755" s="190"/>
      <c r="ABC755" s="190"/>
      <c r="ABD755" s="190"/>
      <c r="ABE755" s="190"/>
      <c r="ABF755" s="190"/>
      <c r="ABG755" s="190"/>
      <c r="ABH755" s="190"/>
      <c r="ABI755" s="190"/>
      <c r="ABJ755" s="190"/>
      <c r="ABK755" s="190"/>
      <c r="ABL755" s="190"/>
      <c r="ABM755" s="190"/>
      <c r="ABN755" s="190"/>
      <c r="ABO755" s="190"/>
      <c r="ABP755" s="190"/>
      <c r="ABQ755" s="190"/>
      <c r="ABR755" s="190"/>
      <c r="ABS755" s="190"/>
      <c r="ABT755" s="190"/>
      <c r="ABU755" s="190"/>
      <c r="ABV755" s="190"/>
      <c r="ABW755" s="190"/>
      <c r="ABX755" s="190"/>
      <c r="ABY755" s="190"/>
      <c r="ABZ755" s="190"/>
      <c r="ACA755" s="190"/>
      <c r="ACB755" s="190"/>
      <c r="ACC755" s="190"/>
      <c r="ACD755" s="190"/>
      <c r="ACE755" s="190"/>
      <c r="ACF755" s="190"/>
      <c r="ACG755" s="190"/>
      <c r="ACH755" s="190"/>
      <c r="ACI755" s="190"/>
      <c r="ACJ755" s="190"/>
      <c r="ACK755" s="190"/>
      <c r="ACL755" s="190"/>
      <c r="ACM755" s="190"/>
      <c r="ACN755" s="190"/>
      <c r="ACO755" s="190"/>
      <c r="ACP755" s="190"/>
      <c r="ACQ755" s="190"/>
      <c r="ACR755" s="190"/>
      <c r="ACS755" s="190"/>
      <c r="ACT755" s="190"/>
      <c r="ACU755" s="190"/>
      <c r="ACV755" s="190"/>
      <c r="ACW755" s="190"/>
      <c r="ACX755" s="190"/>
      <c r="ACY755" s="190"/>
      <c r="ACZ755" s="190"/>
      <c r="ADA755" s="190"/>
      <c r="ADB755" s="190"/>
      <c r="ADC755" s="190"/>
      <c r="ADD755" s="190"/>
      <c r="ADE755" s="190"/>
      <c r="ADF755" s="190"/>
      <c r="ADG755" s="190"/>
      <c r="ADH755" s="190"/>
      <c r="ADI755" s="190"/>
      <c r="ADJ755" s="190"/>
      <c r="ADK755" s="190"/>
      <c r="ADL755" s="190"/>
      <c r="ADM755" s="190"/>
      <c r="ADN755" s="190"/>
      <c r="ADO755" s="190"/>
      <c r="ADP755" s="190"/>
      <c r="ADQ755" s="190"/>
      <c r="ADR755" s="190"/>
      <c r="ADS755" s="190"/>
      <c r="ADT755" s="190"/>
      <c r="ADU755" s="190"/>
      <c r="ADV755" s="190"/>
      <c r="ADW755" s="190"/>
      <c r="ADX755" s="190"/>
      <c r="ADY755" s="190"/>
      <c r="ADZ755" s="190"/>
      <c r="AEA755" s="190"/>
      <c r="AEB755" s="190"/>
      <c r="AEC755" s="190"/>
      <c r="AED755" s="190"/>
      <c r="AEE755" s="190"/>
      <c r="AEF755" s="190"/>
      <c r="AEG755" s="190"/>
      <c r="AEH755" s="190"/>
      <c r="AEI755" s="190"/>
      <c r="AEJ755" s="190"/>
      <c r="AEK755" s="190"/>
      <c r="AEL755" s="190"/>
      <c r="AEM755" s="190"/>
      <c r="AEN755" s="190"/>
      <c r="AEO755" s="190"/>
      <c r="AEP755" s="190"/>
      <c r="AEQ755" s="190"/>
      <c r="AER755" s="190"/>
      <c r="AES755" s="190"/>
      <c r="AET755" s="190"/>
      <c r="AEU755" s="190"/>
      <c r="AEV755" s="190"/>
      <c r="AEW755" s="190"/>
      <c r="AEX755" s="190"/>
      <c r="AEY755" s="190"/>
      <c r="AEZ755" s="190"/>
      <c r="AFA755" s="190"/>
      <c r="AFB755" s="190"/>
      <c r="AFC755" s="190"/>
      <c r="AFD755" s="190"/>
      <c r="AFE755" s="190"/>
      <c r="AFF755" s="190"/>
      <c r="AFG755" s="190"/>
      <c r="AFH755" s="190"/>
      <c r="AFI755" s="190"/>
      <c r="AFJ755" s="190"/>
      <c r="AFK755" s="190"/>
      <c r="AFL755" s="190"/>
      <c r="AFM755" s="190"/>
      <c r="AFN755" s="190"/>
      <c r="AFO755" s="190"/>
      <c r="AFP755" s="190"/>
      <c r="AFQ755" s="190"/>
      <c r="AFR755" s="190"/>
      <c r="AFS755" s="190"/>
      <c r="AFT755" s="190"/>
      <c r="AFU755" s="190"/>
      <c r="AFV755" s="190"/>
      <c r="AFW755" s="190"/>
      <c r="AFX755" s="190"/>
      <c r="AFY755" s="190"/>
      <c r="AFZ755" s="190"/>
      <c r="AGA755" s="190"/>
      <c r="AGB755" s="190"/>
      <c r="AGC755" s="190"/>
      <c r="AGD755" s="190"/>
      <c r="AGE755" s="190"/>
      <c r="AGF755" s="190"/>
      <c r="AGG755" s="190"/>
      <c r="AGH755" s="190"/>
      <c r="AGI755" s="190"/>
      <c r="AGJ755" s="190"/>
      <c r="AGK755" s="190"/>
      <c r="AGL755" s="190"/>
      <c r="AGM755" s="190"/>
      <c r="AGN755" s="190"/>
      <c r="AGO755" s="190"/>
      <c r="AGP755" s="190"/>
      <c r="AGQ755" s="190"/>
      <c r="AGR755" s="190"/>
      <c r="AGS755" s="190"/>
      <c r="AGT755" s="190"/>
      <c r="AGU755" s="190"/>
      <c r="AGV755" s="190"/>
      <c r="AGW755" s="190"/>
      <c r="AGX755" s="190"/>
      <c r="AGY755" s="190"/>
      <c r="AGZ755" s="190"/>
      <c r="AHA755" s="190"/>
      <c r="AHB755" s="190"/>
      <c r="AHC755" s="190"/>
      <c r="AHD755" s="190"/>
      <c r="AHE755" s="190"/>
      <c r="AHF755" s="190"/>
      <c r="AHG755" s="190"/>
      <c r="AHH755" s="190"/>
      <c r="AHI755" s="190"/>
      <c r="AHJ755" s="190"/>
      <c r="AHK755" s="190"/>
      <c r="AHL755" s="190"/>
      <c r="AHM755" s="190"/>
      <c r="AHN755" s="190"/>
      <c r="AHO755" s="190"/>
      <c r="AHP755" s="190"/>
      <c r="AHQ755" s="190"/>
      <c r="AHR755" s="190"/>
      <c r="AHS755" s="190"/>
      <c r="AHT755" s="190"/>
      <c r="AHU755" s="190"/>
      <c r="AHV755" s="190"/>
      <c r="AHW755" s="190"/>
      <c r="AHX755" s="190"/>
      <c r="AHY755" s="190"/>
      <c r="AHZ755" s="190"/>
      <c r="AIA755" s="190"/>
      <c r="AIB755" s="190"/>
      <c r="AIC755" s="190"/>
      <c r="AID755" s="190"/>
      <c r="AIE755" s="190"/>
      <c r="AIF755" s="190"/>
      <c r="AIG755" s="190"/>
      <c r="AIH755" s="190"/>
      <c r="AII755" s="190"/>
      <c r="AIJ755" s="190"/>
      <c r="AIK755" s="190"/>
      <c r="AIL755" s="190"/>
      <c r="AIM755" s="190"/>
      <c r="AIN755" s="190"/>
      <c r="AIO755" s="190"/>
      <c r="AIP755" s="190"/>
      <c r="AIQ755" s="190"/>
      <c r="AIR755" s="190"/>
      <c r="AIS755" s="190"/>
      <c r="AIT755" s="190"/>
      <c r="AIU755" s="190"/>
      <c r="AIV755" s="190"/>
      <c r="AIW755" s="190"/>
      <c r="AIX755" s="190"/>
      <c r="AIY755" s="190"/>
      <c r="AIZ755" s="190"/>
      <c r="AJA755" s="190"/>
      <c r="AJB755" s="190"/>
      <c r="AJC755" s="190"/>
      <c r="AJD755" s="190"/>
      <c r="AJE755" s="190"/>
      <c r="AJF755" s="190"/>
      <c r="AJG755" s="190"/>
      <c r="AJH755" s="190"/>
      <c r="AJI755" s="190"/>
      <c r="AJJ755" s="190"/>
      <c r="AJK755" s="190"/>
      <c r="AJL755" s="190"/>
      <c r="AJM755" s="190"/>
      <c r="AJN755" s="190"/>
      <c r="AJO755" s="190"/>
      <c r="AJP755" s="190"/>
      <c r="AJQ755" s="190"/>
      <c r="AJR755" s="190"/>
      <c r="AJS755" s="190"/>
      <c r="AJT755" s="190"/>
      <c r="AJU755" s="190"/>
      <c r="AJV755" s="190"/>
      <c r="AJW755" s="190"/>
      <c r="AJX755" s="190"/>
      <c r="AJY755" s="190"/>
      <c r="AJZ755" s="190"/>
      <c r="AKA755" s="190"/>
      <c r="AKB755" s="190"/>
      <c r="AKC755" s="190"/>
      <c r="AKD755" s="190"/>
      <c r="AKE755" s="190"/>
      <c r="AKF755" s="190"/>
      <c r="AKG755" s="190"/>
      <c r="AKH755" s="190"/>
      <c r="AKI755" s="190"/>
      <c r="AKJ755" s="190"/>
      <c r="AKK755" s="190"/>
      <c r="AKL755" s="190"/>
      <c r="AKM755" s="190"/>
      <c r="AKN755" s="190"/>
      <c r="AKO755" s="190"/>
      <c r="AKP755" s="190"/>
      <c r="AKQ755" s="190"/>
      <c r="AKR755" s="190"/>
      <c r="AKS755" s="190"/>
      <c r="AKT755" s="190"/>
      <c r="AKU755" s="190"/>
      <c r="AKV755" s="190"/>
      <c r="AKW755" s="190"/>
      <c r="AKX755" s="190"/>
      <c r="AKY755" s="190"/>
      <c r="AKZ755" s="190"/>
      <c r="ALA755" s="190"/>
      <c r="ALB755" s="190"/>
      <c r="ALC755" s="190"/>
      <c r="ALD755" s="190"/>
      <c r="ALE755" s="190"/>
      <c r="ALF755" s="190"/>
      <c r="ALG755" s="190"/>
      <c r="ALH755" s="190"/>
      <c r="ALI755" s="190"/>
      <c r="ALJ755" s="190"/>
      <c r="ALK755" s="190"/>
      <c r="ALL755" s="190"/>
      <c r="ALM755" s="190"/>
      <c r="ALN755" s="190"/>
      <c r="ALO755" s="190"/>
      <c r="ALP755" s="190"/>
      <c r="ALQ755" s="190"/>
      <c r="ALR755" s="190"/>
      <c r="ALS755" s="190"/>
      <c r="ALT755" s="190"/>
      <c r="ALU755" s="190"/>
      <c r="ALV755" s="190"/>
      <c r="ALW755" s="190"/>
      <c r="ALX755" s="190"/>
      <c r="ALY755" s="190"/>
      <c r="ALZ755" s="190"/>
      <c r="AMA755" s="190"/>
      <c r="AMB755" s="190"/>
      <c r="AMC755" s="190"/>
      <c r="AMD755" s="190"/>
      <c r="AME755" s="190"/>
      <c r="AMF755" s="190"/>
      <c r="AMG755" s="190"/>
      <c r="AMH755" s="190"/>
      <c r="AMI755" s="190"/>
      <c r="AMJ755" s="190"/>
      <c r="AMK755" s="190"/>
    </row>
    <row r="756" spans="1:1026" s="191" customFormat="1" x14ac:dyDescent="0.25">
      <c r="A756" s="518" t="s">
        <v>27680</v>
      </c>
      <c r="B756" s="257">
        <v>756</v>
      </c>
      <c r="C756" s="483" t="s">
        <v>27681</v>
      </c>
      <c r="D756" s="280"/>
      <c r="E756" s="313"/>
      <c r="F756" s="280"/>
      <c r="G756" s="280"/>
      <c r="H756" s="280"/>
      <c r="I756" s="500" t="s">
        <v>750</v>
      </c>
      <c r="J756" s="280"/>
      <c r="K756" s="280"/>
      <c r="L756" s="280"/>
      <c r="M756" s="280"/>
      <c r="N756" s="280"/>
      <c r="O756" s="280"/>
      <c r="P756" s="280"/>
      <c r="Q756" s="280"/>
      <c r="R756" s="280"/>
      <c r="S756" s="280"/>
      <c r="T756" s="280"/>
      <c r="U756" s="280"/>
      <c r="V756" s="280"/>
      <c r="W756" s="283">
        <f t="shared" si="323"/>
        <v>100</v>
      </c>
      <c r="X756" s="283">
        <f t="shared" si="324"/>
        <v>100</v>
      </c>
      <c r="Y756" s="283">
        <f t="shared" si="337"/>
        <v>100</v>
      </c>
      <c r="Z756" s="283">
        <f t="shared" si="325"/>
        <v>100</v>
      </c>
      <c r="AA756" s="283">
        <f t="shared" si="326"/>
        <v>100</v>
      </c>
      <c r="AB756" s="287">
        <f t="shared" si="333"/>
        <v>100</v>
      </c>
      <c r="AC756" s="287">
        <f t="shared" si="334"/>
        <v>100</v>
      </c>
      <c r="AD756" s="287">
        <f t="shared" si="329"/>
        <v>100</v>
      </c>
      <c r="AE756" s="284">
        <f t="shared" si="332"/>
        <v>100</v>
      </c>
      <c r="AF756" s="284">
        <f t="shared" si="321"/>
        <v>100</v>
      </c>
      <c r="AG756" s="268">
        <f t="shared" si="335"/>
        <v>100</v>
      </c>
      <c r="AH756" s="268">
        <f t="shared" si="319"/>
        <v>100</v>
      </c>
      <c r="AI756" s="268">
        <f t="shared" si="336"/>
        <v>100</v>
      </c>
      <c r="AJ756" s="268">
        <f t="shared" si="320"/>
        <v>100</v>
      </c>
      <c r="AK756" s="500" t="s">
        <v>750</v>
      </c>
      <c r="AL756" s="280"/>
      <c r="AM756" s="280"/>
      <c r="AN756" s="500"/>
      <c r="AO756" s="280"/>
      <c r="AP756" s="280"/>
      <c r="AQ756" s="280"/>
      <c r="AR756" s="356" t="s">
        <v>31803</v>
      </c>
      <c r="AS756" s="483"/>
      <c r="AT756" s="280"/>
      <c r="AU756" s="280"/>
      <c r="AV756" s="190"/>
      <c r="AW756" s="190"/>
      <c r="AX756" s="190"/>
      <c r="AY756" s="190"/>
      <c r="AZ756" s="190"/>
      <c r="BA756" s="190"/>
      <c r="BB756" s="190"/>
      <c r="BC756" s="190"/>
      <c r="BD756" s="190"/>
      <c r="BE756" s="190"/>
      <c r="BF756" s="190"/>
      <c r="BG756" s="190"/>
      <c r="BH756" s="190"/>
      <c r="BI756" s="190"/>
      <c r="BJ756" s="190"/>
      <c r="BK756" s="190"/>
      <c r="BL756" s="190"/>
      <c r="BM756" s="190"/>
      <c r="BN756" s="190"/>
      <c r="BO756" s="190"/>
      <c r="BP756" s="190"/>
      <c r="BQ756" s="190"/>
      <c r="BR756" s="190"/>
      <c r="BS756" s="190"/>
      <c r="BT756" s="190"/>
      <c r="BU756" s="190"/>
      <c r="BV756" s="190"/>
      <c r="BW756" s="190"/>
      <c r="BX756" s="190"/>
      <c r="BY756" s="190"/>
      <c r="BZ756" s="190"/>
      <c r="CA756" s="190"/>
      <c r="CB756" s="190"/>
      <c r="CC756" s="190"/>
      <c r="CD756" s="190"/>
      <c r="CE756" s="190"/>
      <c r="CF756" s="190"/>
      <c r="CG756" s="190"/>
      <c r="CH756" s="190"/>
      <c r="CI756" s="190"/>
      <c r="CJ756" s="190"/>
      <c r="CK756" s="190"/>
      <c r="CL756" s="190"/>
      <c r="CM756" s="190"/>
      <c r="CN756" s="190"/>
      <c r="CO756" s="190"/>
      <c r="CP756" s="190"/>
      <c r="CQ756" s="190"/>
      <c r="CR756" s="190"/>
      <c r="CS756" s="190"/>
      <c r="CT756" s="190"/>
      <c r="CU756" s="190"/>
      <c r="CV756" s="190"/>
      <c r="CW756" s="190"/>
      <c r="CX756" s="190"/>
      <c r="CY756" s="190"/>
      <c r="CZ756" s="190"/>
      <c r="DA756" s="190"/>
      <c r="DB756" s="190"/>
      <c r="DC756" s="190"/>
      <c r="DD756" s="190"/>
      <c r="DE756" s="190"/>
      <c r="DF756" s="190"/>
      <c r="DG756" s="190"/>
      <c r="DH756" s="190"/>
      <c r="DI756" s="190"/>
      <c r="DJ756" s="190"/>
      <c r="DK756" s="190"/>
      <c r="DL756" s="190"/>
      <c r="DM756" s="190"/>
      <c r="DN756" s="190"/>
      <c r="DO756" s="190"/>
      <c r="DP756" s="190"/>
      <c r="DQ756" s="190"/>
      <c r="DR756" s="190"/>
      <c r="DS756" s="190"/>
      <c r="DT756" s="190"/>
      <c r="DU756" s="190"/>
      <c r="DV756" s="190"/>
      <c r="DW756" s="190"/>
      <c r="DX756" s="190"/>
      <c r="DY756" s="190"/>
      <c r="DZ756" s="190"/>
      <c r="EA756" s="190"/>
      <c r="EB756" s="190"/>
      <c r="EC756" s="190"/>
      <c r="ED756" s="190"/>
      <c r="EE756" s="190"/>
      <c r="EF756" s="190"/>
      <c r="EG756" s="190"/>
      <c r="EH756" s="190"/>
      <c r="EI756" s="190"/>
      <c r="EJ756" s="190"/>
      <c r="EK756" s="190"/>
      <c r="EL756" s="190"/>
      <c r="EM756" s="190"/>
      <c r="EN756" s="190"/>
      <c r="EO756" s="190"/>
      <c r="EP756" s="190"/>
      <c r="EQ756" s="190"/>
      <c r="ER756" s="190"/>
      <c r="ES756" s="190"/>
      <c r="ET756" s="190"/>
      <c r="EU756" s="190"/>
      <c r="EV756" s="190"/>
      <c r="EW756" s="190"/>
      <c r="EX756" s="190"/>
      <c r="EY756" s="190"/>
      <c r="EZ756" s="190"/>
      <c r="FA756" s="190"/>
      <c r="FB756" s="190"/>
      <c r="FC756" s="190"/>
      <c r="FD756" s="190"/>
      <c r="FE756" s="190"/>
      <c r="FF756" s="190"/>
      <c r="FG756" s="190"/>
      <c r="FH756" s="190"/>
      <c r="FI756" s="190"/>
      <c r="FJ756" s="190"/>
      <c r="FK756" s="190"/>
      <c r="FL756" s="190"/>
      <c r="FM756" s="190"/>
      <c r="FN756" s="190"/>
      <c r="FO756" s="190"/>
      <c r="FP756" s="190"/>
      <c r="FQ756" s="190"/>
      <c r="FR756" s="190"/>
      <c r="FS756" s="190"/>
      <c r="FT756" s="190"/>
      <c r="FU756" s="190"/>
      <c r="FV756" s="190"/>
      <c r="FW756" s="190"/>
      <c r="FX756" s="190"/>
      <c r="FY756" s="190"/>
      <c r="FZ756" s="190"/>
      <c r="GA756" s="190"/>
      <c r="GB756" s="190"/>
      <c r="GC756" s="190"/>
      <c r="GD756" s="190"/>
      <c r="GE756" s="190"/>
      <c r="GF756" s="190"/>
      <c r="GG756" s="190"/>
      <c r="GH756" s="190"/>
      <c r="GI756" s="190"/>
      <c r="GJ756" s="190"/>
      <c r="GK756" s="190"/>
      <c r="GL756" s="190"/>
      <c r="GM756" s="190"/>
      <c r="GN756" s="190"/>
      <c r="GO756" s="190"/>
      <c r="GP756" s="190"/>
      <c r="GQ756" s="190"/>
      <c r="GR756" s="190"/>
      <c r="GS756" s="190"/>
      <c r="GT756" s="190"/>
      <c r="GU756" s="190"/>
      <c r="GV756" s="190"/>
      <c r="GW756" s="190"/>
      <c r="GX756" s="190"/>
      <c r="GY756" s="190"/>
      <c r="GZ756" s="190"/>
      <c r="HA756" s="190"/>
      <c r="HB756" s="190"/>
      <c r="HC756" s="190"/>
      <c r="HD756" s="190"/>
      <c r="HE756" s="190"/>
      <c r="HF756" s="190"/>
      <c r="HG756" s="190"/>
      <c r="HH756" s="190"/>
      <c r="HI756" s="190"/>
      <c r="HJ756" s="190"/>
      <c r="HK756" s="190"/>
      <c r="HL756" s="190"/>
      <c r="HM756" s="190"/>
      <c r="HN756" s="190"/>
      <c r="HO756" s="190"/>
      <c r="HP756" s="190"/>
      <c r="HQ756" s="190"/>
      <c r="HR756" s="190"/>
      <c r="HS756" s="190"/>
      <c r="HT756" s="190"/>
      <c r="HU756" s="190"/>
      <c r="HV756" s="190"/>
      <c r="HW756" s="190"/>
      <c r="HX756" s="190"/>
      <c r="HY756" s="190"/>
      <c r="HZ756" s="190"/>
      <c r="IA756" s="190"/>
      <c r="IB756" s="190"/>
      <c r="IC756" s="190"/>
      <c r="ID756" s="190"/>
      <c r="IE756" s="190"/>
      <c r="IF756" s="190"/>
      <c r="IG756" s="190"/>
      <c r="IH756" s="190"/>
      <c r="II756" s="190"/>
      <c r="IJ756" s="190"/>
      <c r="IK756" s="190"/>
      <c r="IL756" s="190"/>
      <c r="IM756" s="190"/>
      <c r="IN756" s="190"/>
      <c r="IO756" s="190"/>
      <c r="IP756" s="190"/>
      <c r="IQ756" s="190"/>
      <c r="IR756" s="190"/>
      <c r="IS756" s="190"/>
      <c r="IT756" s="190"/>
      <c r="IU756" s="190"/>
      <c r="IV756" s="190"/>
      <c r="IW756" s="190"/>
      <c r="IX756" s="190"/>
      <c r="IY756" s="190"/>
      <c r="IZ756" s="190"/>
      <c r="JA756" s="190"/>
      <c r="JB756" s="190"/>
      <c r="JC756" s="190"/>
      <c r="JD756" s="190"/>
      <c r="JE756" s="190"/>
      <c r="JF756" s="190"/>
      <c r="JG756" s="190"/>
      <c r="JH756" s="190"/>
      <c r="JI756" s="190"/>
      <c r="JJ756" s="190"/>
      <c r="JK756" s="190"/>
      <c r="JL756" s="190"/>
      <c r="JM756" s="190"/>
      <c r="JN756" s="190"/>
      <c r="JO756" s="190"/>
      <c r="JP756" s="190"/>
      <c r="JQ756" s="190"/>
      <c r="JR756" s="190"/>
      <c r="JS756" s="190"/>
      <c r="JT756" s="190"/>
      <c r="JU756" s="190"/>
      <c r="JV756" s="190"/>
      <c r="JW756" s="190"/>
      <c r="JX756" s="190"/>
      <c r="JY756" s="190"/>
      <c r="JZ756" s="190"/>
      <c r="KA756" s="190"/>
      <c r="KB756" s="190"/>
      <c r="KC756" s="190"/>
      <c r="KD756" s="190"/>
      <c r="KE756" s="190"/>
      <c r="KF756" s="190"/>
      <c r="KG756" s="190"/>
      <c r="KH756" s="190"/>
      <c r="KI756" s="190"/>
      <c r="KJ756" s="190"/>
      <c r="KK756" s="190"/>
      <c r="KL756" s="190"/>
      <c r="KM756" s="190"/>
      <c r="KN756" s="190"/>
      <c r="KO756" s="190"/>
      <c r="KP756" s="190"/>
      <c r="KQ756" s="190"/>
      <c r="KR756" s="190"/>
      <c r="KS756" s="190"/>
      <c r="KT756" s="190"/>
      <c r="KU756" s="190"/>
      <c r="KV756" s="190"/>
      <c r="KW756" s="190"/>
      <c r="KX756" s="190"/>
      <c r="KY756" s="190"/>
      <c r="KZ756" s="190"/>
      <c r="LA756" s="190"/>
      <c r="LB756" s="190"/>
      <c r="LC756" s="190"/>
      <c r="LD756" s="190"/>
      <c r="LE756" s="190"/>
      <c r="LF756" s="190"/>
      <c r="LG756" s="190"/>
      <c r="LH756" s="190"/>
      <c r="LI756" s="190"/>
      <c r="LJ756" s="190"/>
      <c r="LK756" s="190"/>
      <c r="LL756" s="190"/>
      <c r="LM756" s="190"/>
      <c r="LN756" s="190"/>
      <c r="LO756" s="190"/>
      <c r="LP756" s="190"/>
      <c r="LQ756" s="190"/>
      <c r="LR756" s="190"/>
      <c r="LS756" s="190"/>
      <c r="LT756" s="190"/>
      <c r="LU756" s="190"/>
      <c r="LV756" s="190"/>
      <c r="LW756" s="190"/>
      <c r="LX756" s="190"/>
      <c r="LY756" s="190"/>
      <c r="LZ756" s="190"/>
      <c r="MA756" s="190"/>
      <c r="MB756" s="190"/>
      <c r="MC756" s="190"/>
      <c r="MD756" s="190"/>
      <c r="ME756" s="190"/>
      <c r="MF756" s="190"/>
      <c r="MG756" s="190"/>
      <c r="MH756" s="190"/>
      <c r="MI756" s="190"/>
      <c r="MJ756" s="190"/>
      <c r="MK756" s="190"/>
      <c r="ML756" s="190"/>
      <c r="MM756" s="190"/>
      <c r="MN756" s="190"/>
      <c r="MO756" s="190"/>
      <c r="MP756" s="190"/>
      <c r="MQ756" s="190"/>
      <c r="MR756" s="190"/>
      <c r="MS756" s="190"/>
      <c r="MT756" s="190"/>
      <c r="MU756" s="190"/>
      <c r="MV756" s="190"/>
      <c r="MW756" s="190"/>
      <c r="MX756" s="190"/>
      <c r="MY756" s="190"/>
      <c r="MZ756" s="190"/>
      <c r="NA756" s="190"/>
      <c r="NB756" s="190"/>
      <c r="NC756" s="190"/>
      <c r="ND756" s="190"/>
      <c r="NE756" s="190"/>
      <c r="NF756" s="190"/>
      <c r="NG756" s="190"/>
      <c r="NH756" s="190"/>
      <c r="NI756" s="190"/>
      <c r="NJ756" s="190"/>
      <c r="NK756" s="190"/>
      <c r="NL756" s="190"/>
      <c r="NM756" s="190"/>
      <c r="NN756" s="190"/>
      <c r="NO756" s="190"/>
      <c r="NP756" s="190"/>
      <c r="NQ756" s="190"/>
      <c r="NR756" s="190"/>
      <c r="NS756" s="190"/>
      <c r="NT756" s="190"/>
      <c r="NU756" s="190"/>
      <c r="NV756" s="190"/>
      <c r="NW756" s="190"/>
      <c r="NX756" s="190"/>
      <c r="NY756" s="190"/>
      <c r="NZ756" s="190"/>
      <c r="OA756" s="190"/>
      <c r="OB756" s="190"/>
      <c r="OC756" s="190"/>
      <c r="OD756" s="190"/>
      <c r="OE756" s="190"/>
      <c r="OF756" s="190"/>
      <c r="OG756" s="190"/>
      <c r="OH756" s="190"/>
      <c r="OI756" s="190"/>
      <c r="OJ756" s="190"/>
      <c r="OK756" s="190"/>
      <c r="OL756" s="190"/>
      <c r="OM756" s="190"/>
      <c r="ON756" s="190"/>
      <c r="OO756" s="190"/>
      <c r="OP756" s="190"/>
      <c r="OQ756" s="190"/>
      <c r="OR756" s="190"/>
      <c r="OS756" s="190"/>
      <c r="OT756" s="190"/>
      <c r="OU756" s="190"/>
      <c r="OV756" s="190"/>
      <c r="OW756" s="190"/>
      <c r="OX756" s="190"/>
      <c r="OY756" s="190"/>
      <c r="OZ756" s="190"/>
      <c r="PA756" s="190"/>
      <c r="PB756" s="190"/>
      <c r="PC756" s="190"/>
      <c r="PD756" s="190"/>
      <c r="PE756" s="190"/>
      <c r="PF756" s="190"/>
      <c r="PG756" s="190"/>
      <c r="PH756" s="190"/>
      <c r="PI756" s="190"/>
      <c r="PJ756" s="190"/>
      <c r="PK756" s="190"/>
      <c r="PL756" s="190"/>
      <c r="PM756" s="190"/>
      <c r="PN756" s="190"/>
      <c r="PO756" s="190"/>
      <c r="PP756" s="190"/>
      <c r="PQ756" s="190"/>
      <c r="PR756" s="190"/>
      <c r="PS756" s="190"/>
      <c r="PT756" s="190"/>
      <c r="PU756" s="190"/>
      <c r="PV756" s="190"/>
      <c r="PW756" s="190"/>
      <c r="PX756" s="190"/>
      <c r="PY756" s="190"/>
      <c r="PZ756" s="190"/>
      <c r="QA756" s="190"/>
      <c r="QB756" s="190"/>
      <c r="QC756" s="190"/>
      <c r="QD756" s="190"/>
      <c r="QE756" s="190"/>
      <c r="QF756" s="190"/>
      <c r="QG756" s="190"/>
      <c r="QH756" s="190"/>
      <c r="QI756" s="190"/>
      <c r="QJ756" s="190"/>
      <c r="QK756" s="190"/>
      <c r="QL756" s="190"/>
      <c r="QM756" s="190"/>
      <c r="QN756" s="190"/>
      <c r="QO756" s="190"/>
      <c r="QP756" s="190"/>
      <c r="QQ756" s="190"/>
      <c r="QR756" s="190"/>
      <c r="QS756" s="190"/>
      <c r="QT756" s="190"/>
      <c r="QU756" s="190"/>
      <c r="QV756" s="190"/>
      <c r="QW756" s="190"/>
      <c r="QX756" s="190"/>
      <c r="QY756" s="190"/>
      <c r="QZ756" s="190"/>
      <c r="RA756" s="190"/>
      <c r="RB756" s="190"/>
      <c r="RC756" s="190"/>
      <c r="RD756" s="190"/>
      <c r="RE756" s="190"/>
      <c r="RF756" s="190"/>
      <c r="RG756" s="190"/>
      <c r="RH756" s="190"/>
      <c r="RI756" s="190"/>
      <c r="RJ756" s="190"/>
      <c r="RK756" s="190"/>
      <c r="RL756" s="190"/>
      <c r="RM756" s="190"/>
      <c r="RN756" s="190"/>
      <c r="RO756" s="190"/>
      <c r="RP756" s="190"/>
      <c r="RQ756" s="190"/>
      <c r="RR756" s="190"/>
      <c r="RS756" s="190"/>
      <c r="RT756" s="190"/>
      <c r="RU756" s="190"/>
      <c r="RV756" s="190"/>
      <c r="RW756" s="190"/>
      <c r="RX756" s="190"/>
      <c r="RY756" s="190"/>
      <c r="RZ756" s="190"/>
      <c r="SA756" s="190"/>
      <c r="SB756" s="190"/>
      <c r="SC756" s="190"/>
      <c r="SD756" s="190"/>
      <c r="SE756" s="190"/>
      <c r="SF756" s="190"/>
      <c r="SG756" s="190"/>
      <c r="SH756" s="190"/>
      <c r="SI756" s="190"/>
      <c r="SJ756" s="190"/>
      <c r="SK756" s="190"/>
      <c r="SL756" s="190"/>
      <c r="SM756" s="190"/>
      <c r="SN756" s="190"/>
      <c r="SO756" s="190"/>
      <c r="SP756" s="190"/>
      <c r="SQ756" s="190"/>
      <c r="SR756" s="190"/>
      <c r="SS756" s="190"/>
      <c r="ST756" s="190"/>
      <c r="SU756" s="190"/>
      <c r="SV756" s="190"/>
      <c r="SW756" s="190"/>
      <c r="SX756" s="190"/>
      <c r="SY756" s="190"/>
      <c r="SZ756" s="190"/>
      <c r="TA756" s="190"/>
      <c r="TB756" s="190"/>
      <c r="TC756" s="190"/>
      <c r="TD756" s="190"/>
      <c r="TE756" s="190"/>
      <c r="TF756" s="190"/>
      <c r="TG756" s="190"/>
      <c r="TH756" s="190"/>
      <c r="TI756" s="190"/>
      <c r="TJ756" s="190"/>
      <c r="TK756" s="190"/>
      <c r="TL756" s="190"/>
      <c r="TM756" s="190"/>
      <c r="TN756" s="190"/>
      <c r="TO756" s="190"/>
      <c r="TP756" s="190"/>
      <c r="TQ756" s="190"/>
      <c r="TR756" s="190"/>
      <c r="TS756" s="190"/>
      <c r="TT756" s="190"/>
      <c r="TU756" s="190"/>
      <c r="TV756" s="190"/>
      <c r="TW756" s="190"/>
      <c r="TX756" s="190"/>
      <c r="TY756" s="190"/>
      <c r="TZ756" s="190"/>
      <c r="UA756" s="190"/>
      <c r="UB756" s="190"/>
      <c r="UC756" s="190"/>
      <c r="UD756" s="190"/>
      <c r="UE756" s="190"/>
      <c r="UF756" s="190"/>
      <c r="UG756" s="190"/>
      <c r="UH756" s="190"/>
      <c r="UI756" s="190"/>
      <c r="UJ756" s="190"/>
      <c r="UK756" s="190"/>
      <c r="UL756" s="190"/>
      <c r="UM756" s="190"/>
      <c r="UN756" s="190"/>
      <c r="UO756" s="190"/>
      <c r="UP756" s="190"/>
      <c r="UQ756" s="190"/>
      <c r="UR756" s="190"/>
      <c r="US756" s="190"/>
      <c r="UT756" s="190"/>
      <c r="UU756" s="190"/>
      <c r="UV756" s="190"/>
      <c r="UW756" s="190"/>
      <c r="UX756" s="190"/>
      <c r="UY756" s="190"/>
      <c r="UZ756" s="190"/>
      <c r="VA756" s="190"/>
      <c r="VB756" s="190"/>
      <c r="VC756" s="190"/>
      <c r="VD756" s="190"/>
      <c r="VE756" s="190"/>
      <c r="VF756" s="190"/>
      <c r="VG756" s="190"/>
      <c r="VH756" s="190"/>
      <c r="VI756" s="190"/>
      <c r="VJ756" s="190"/>
      <c r="VK756" s="190"/>
      <c r="VL756" s="190"/>
      <c r="VM756" s="190"/>
      <c r="VN756" s="190"/>
      <c r="VO756" s="190"/>
      <c r="VP756" s="190"/>
      <c r="VQ756" s="190"/>
      <c r="VR756" s="190"/>
      <c r="VS756" s="190"/>
      <c r="VT756" s="190"/>
      <c r="VU756" s="190"/>
      <c r="VV756" s="190"/>
      <c r="VW756" s="190"/>
      <c r="VX756" s="190"/>
      <c r="VY756" s="190"/>
      <c r="VZ756" s="190"/>
      <c r="WA756" s="190"/>
      <c r="WB756" s="190"/>
      <c r="WC756" s="190"/>
      <c r="WD756" s="190"/>
      <c r="WE756" s="190"/>
      <c r="WF756" s="190"/>
      <c r="WG756" s="190"/>
      <c r="WH756" s="190"/>
      <c r="WI756" s="190"/>
      <c r="WJ756" s="190"/>
      <c r="WK756" s="190"/>
      <c r="WL756" s="190"/>
      <c r="WM756" s="190"/>
      <c r="WN756" s="190"/>
      <c r="WO756" s="190"/>
      <c r="WP756" s="190"/>
      <c r="WQ756" s="190"/>
      <c r="WR756" s="190"/>
      <c r="WS756" s="190"/>
      <c r="WT756" s="190"/>
      <c r="WU756" s="190"/>
      <c r="WV756" s="190"/>
      <c r="WW756" s="190"/>
      <c r="WX756" s="190"/>
      <c r="WY756" s="190"/>
      <c r="WZ756" s="190"/>
      <c r="XA756" s="190"/>
      <c r="XB756" s="190"/>
      <c r="XC756" s="190"/>
      <c r="XD756" s="190"/>
      <c r="XE756" s="190"/>
      <c r="XF756" s="190"/>
      <c r="XG756" s="190"/>
      <c r="XH756" s="190"/>
      <c r="XI756" s="190"/>
      <c r="XJ756" s="190"/>
      <c r="XK756" s="190"/>
      <c r="XL756" s="190"/>
      <c r="XM756" s="190"/>
      <c r="XN756" s="190"/>
      <c r="XO756" s="190"/>
      <c r="XP756" s="190"/>
      <c r="XQ756" s="190"/>
      <c r="XR756" s="190"/>
      <c r="XS756" s="190"/>
      <c r="XT756" s="190"/>
      <c r="XU756" s="190"/>
      <c r="XV756" s="190"/>
      <c r="XW756" s="190"/>
      <c r="XX756" s="190"/>
      <c r="XY756" s="190"/>
      <c r="XZ756" s="190"/>
      <c r="YA756" s="190"/>
      <c r="YB756" s="190"/>
      <c r="YC756" s="190"/>
      <c r="YD756" s="190"/>
      <c r="YE756" s="190"/>
      <c r="YF756" s="190"/>
      <c r="YG756" s="190"/>
      <c r="YH756" s="190"/>
      <c r="YI756" s="190"/>
      <c r="YJ756" s="190"/>
      <c r="YK756" s="190"/>
      <c r="YL756" s="190"/>
      <c r="YM756" s="190"/>
      <c r="YN756" s="190"/>
      <c r="YO756" s="190"/>
      <c r="YP756" s="190"/>
      <c r="YQ756" s="190"/>
      <c r="YR756" s="190"/>
      <c r="YS756" s="190"/>
      <c r="YT756" s="190"/>
      <c r="YU756" s="190"/>
      <c r="YV756" s="190"/>
      <c r="YW756" s="190"/>
      <c r="YX756" s="190"/>
      <c r="YY756" s="190"/>
      <c r="YZ756" s="190"/>
      <c r="ZA756" s="190"/>
      <c r="ZB756" s="190"/>
      <c r="ZC756" s="190"/>
      <c r="ZD756" s="190"/>
      <c r="ZE756" s="190"/>
      <c r="ZF756" s="190"/>
      <c r="ZG756" s="190"/>
      <c r="ZH756" s="190"/>
      <c r="ZI756" s="190"/>
      <c r="ZJ756" s="190"/>
      <c r="ZK756" s="190"/>
      <c r="ZL756" s="190"/>
      <c r="ZM756" s="190"/>
      <c r="ZN756" s="190"/>
      <c r="ZO756" s="190"/>
      <c r="ZP756" s="190"/>
      <c r="ZQ756" s="190"/>
      <c r="ZR756" s="190"/>
      <c r="ZS756" s="190"/>
      <c r="ZT756" s="190"/>
      <c r="ZU756" s="190"/>
      <c r="ZV756" s="190"/>
      <c r="ZW756" s="190"/>
      <c r="ZX756" s="190"/>
      <c r="ZY756" s="190"/>
      <c r="ZZ756" s="190"/>
      <c r="AAA756" s="190"/>
      <c r="AAB756" s="190"/>
      <c r="AAC756" s="190"/>
      <c r="AAD756" s="190"/>
      <c r="AAE756" s="190"/>
      <c r="AAF756" s="190"/>
      <c r="AAG756" s="190"/>
      <c r="AAH756" s="190"/>
      <c r="AAI756" s="190"/>
      <c r="AAJ756" s="190"/>
      <c r="AAK756" s="190"/>
      <c r="AAL756" s="190"/>
      <c r="AAM756" s="190"/>
      <c r="AAN756" s="190"/>
      <c r="AAO756" s="190"/>
      <c r="AAP756" s="190"/>
      <c r="AAQ756" s="190"/>
      <c r="AAR756" s="190"/>
      <c r="AAS756" s="190"/>
      <c r="AAT756" s="190"/>
      <c r="AAU756" s="190"/>
      <c r="AAV756" s="190"/>
      <c r="AAW756" s="190"/>
      <c r="AAX756" s="190"/>
      <c r="AAY756" s="190"/>
      <c r="AAZ756" s="190"/>
      <c r="ABA756" s="190"/>
      <c r="ABB756" s="190"/>
      <c r="ABC756" s="190"/>
      <c r="ABD756" s="190"/>
      <c r="ABE756" s="190"/>
      <c r="ABF756" s="190"/>
      <c r="ABG756" s="190"/>
      <c r="ABH756" s="190"/>
      <c r="ABI756" s="190"/>
      <c r="ABJ756" s="190"/>
      <c r="ABK756" s="190"/>
      <c r="ABL756" s="190"/>
      <c r="ABM756" s="190"/>
      <c r="ABN756" s="190"/>
      <c r="ABO756" s="190"/>
      <c r="ABP756" s="190"/>
      <c r="ABQ756" s="190"/>
      <c r="ABR756" s="190"/>
      <c r="ABS756" s="190"/>
      <c r="ABT756" s="190"/>
      <c r="ABU756" s="190"/>
      <c r="ABV756" s="190"/>
      <c r="ABW756" s="190"/>
      <c r="ABX756" s="190"/>
      <c r="ABY756" s="190"/>
      <c r="ABZ756" s="190"/>
      <c r="ACA756" s="190"/>
      <c r="ACB756" s="190"/>
      <c r="ACC756" s="190"/>
      <c r="ACD756" s="190"/>
      <c r="ACE756" s="190"/>
      <c r="ACF756" s="190"/>
      <c r="ACG756" s="190"/>
      <c r="ACH756" s="190"/>
      <c r="ACI756" s="190"/>
      <c r="ACJ756" s="190"/>
      <c r="ACK756" s="190"/>
      <c r="ACL756" s="190"/>
      <c r="ACM756" s="190"/>
      <c r="ACN756" s="190"/>
      <c r="ACO756" s="190"/>
      <c r="ACP756" s="190"/>
      <c r="ACQ756" s="190"/>
      <c r="ACR756" s="190"/>
      <c r="ACS756" s="190"/>
      <c r="ACT756" s="190"/>
      <c r="ACU756" s="190"/>
      <c r="ACV756" s="190"/>
      <c r="ACW756" s="190"/>
      <c r="ACX756" s="190"/>
      <c r="ACY756" s="190"/>
      <c r="ACZ756" s="190"/>
      <c r="ADA756" s="190"/>
      <c r="ADB756" s="190"/>
      <c r="ADC756" s="190"/>
      <c r="ADD756" s="190"/>
      <c r="ADE756" s="190"/>
      <c r="ADF756" s="190"/>
      <c r="ADG756" s="190"/>
      <c r="ADH756" s="190"/>
      <c r="ADI756" s="190"/>
      <c r="ADJ756" s="190"/>
      <c r="ADK756" s="190"/>
      <c r="ADL756" s="190"/>
      <c r="ADM756" s="190"/>
      <c r="ADN756" s="190"/>
      <c r="ADO756" s="190"/>
      <c r="ADP756" s="190"/>
      <c r="ADQ756" s="190"/>
      <c r="ADR756" s="190"/>
      <c r="ADS756" s="190"/>
      <c r="ADT756" s="190"/>
      <c r="ADU756" s="190"/>
      <c r="ADV756" s="190"/>
      <c r="ADW756" s="190"/>
      <c r="ADX756" s="190"/>
      <c r="ADY756" s="190"/>
      <c r="ADZ756" s="190"/>
      <c r="AEA756" s="190"/>
      <c r="AEB756" s="190"/>
      <c r="AEC756" s="190"/>
      <c r="AED756" s="190"/>
      <c r="AEE756" s="190"/>
      <c r="AEF756" s="190"/>
      <c r="AEG756" s="190"/>
      <c r="AEH756" s="190"/>
      <c r="AEI756" s="190"/>
      <c r="AEJ756" s="190"/>
      <c r="AEK756" s="190"/>
      <c r="AEL756" s="190"/>
      <c r="AEM756" s="190"/>
      <c r="AEN756" s="190"/>
      <c r="AEO756" s="190"/>
      <c r="AEP756" s="190"/>
      <c r="AEQ756" s="190"/>
      <c r="AER756" s="190"/>
      <c r="AES756" s="190"/>
      <c r="AET756" s="190"/>
      <c r="AEU756" s="190"/>
      <c r="AEV756" s="190"/>
      <c r="AEW756" s="190"/>
      <c r="AEX756" s="190"/>
      <c r="AEY756" s="190"/>
      <c r="AEZ756" s="190"/>
      <c r="AFA756" s="190"/>
      <c r="AFB756" s="190"/>
      <c r="AFC756" s="190"/>
      <c r="AFD756" s="190"/>
      <c r="AFE756" s="190"/>
      <c r="AFF756" s="190"/>
      <c r="AFG756" s="190"/>
      <c r="AFH756" s="190"/>
      <c r="AFI756" s="190"/>
      <c r="AFJ756" s="190"/>
      <c r="AFK756" s="190"/>
      <c r="AFL756" s="190"/>
      <c r="AFM756" s="190"/>
      <c r="AFN756" s="190"/>
      <c r="AFO756" s="190"/>
      <c r="AFP756" s="190"/>
      <c r="AFQ756" s="190"/>
      <c r="AFR756" s="190"/>
      <c r="AFS756" s="190"/>
      <c r="AFT756" s="190"/>
      <c r="AFU756" s="190"/>
      <c r="AFV756" s="190"/>
      <c r="AFW756" s="190"/>
      <c r="AFX756" s="190"/>
      <c r="AFY756" s="190"/>
      <c r="AFZ756" s="190"/>
      <c r="AGA756" s="190"/>
      <c r="AGB756" s="190"/>
      <c r="AGC756" s="190"/>
      <c r="AGD756" s="190"/>
      <c r="AGE756" s="190"/>
      <c r="AGF756" s="190"/>
      <c r="AGG756" s="190"/>
      <c r="AGH756" s="190"/>
      <c r="AGI756" s="190"/>
      <c r="AGJ756" s="190"/>
      <c r="AGK756" s="190"/>
      <c r="AGL756" s="190"/>
      <c r="AGM756" s="190"/>
      <c r="AGN756" s="190"/>
      <c r="AGO756" s="190"/>
      <c r="AGP756" s="190"/>
      <c r="AGQ756" s="190"/>
      <c r="AGR756" s="190"/>
      <c r="AGS756" s="190"/>
      <c r="AGT756" s="190"/>
      <c r="AGU756" s="190"/>
      <c r="AGV756" s="190"/>
      <c r="AGW756" s="190"/>
      <c r="AGX756" s="190"/>
      <c r="AGY756" s="190"/>
      <c r="AGZ756" s="190"/>
      <c r="AHA756" s="190"/>
      <c r="AHB756" s="190"/>
      <c r="AHC756" s="190"/>
      <c r="AHD756" s="190"/>
      <c r="AHE756" s="190"/>
      <c r="AHF756" s="190"/>
      <c r="AHG756" s="190"/>
      <c r="AHH756" s="190"/>
      <c r="AHI756" s="190"/>
      <c r="AHJ756" s="190"/>
      <c r="AHK756" s="190"/>
      <c r="AHL756" s="190"/>
      <c r="AHM756" s="190"/>
      <c r="AHN756" s="190"/>
      <c r="AHO756" s="190"/>
      <c r="AHP756" s="190"/>
      <c r="AHQ756" s="190"/>
      <c r="AHR756" s="190"/>
      <c r="AHS756" s="190"/>
      <c r="AHT756" s="190"/>
      <c r="AHU756" s="190"/>
      <c r="AHV756" s="190"/>
      <c r="AHW756" s="190"/>
      <c r="AHX756" s="190"/>
      <c r="AHY756" s="190"/>
      <c r="AHZ756" s="190"/>
      <c r="AIA756" s="190"/>
      <c r="AIB756" s="190"/>
      <c r="AIC756" s="190"/>
      <c r="AID756" s="190"/>
      <c r="AIE756" s="190"/>
      <c r="AIF756" s="190"/>
      <c r="AIG756" s="190"/>
      <c r="AIH756" s="190"/>
      <c r="AII756" s="190"/>
      <c r="AIJ756" s="190"/>
      <c r="AIK756" s="190"/>
      <c r="AIL756" s="190"/>
      <c r="AIM756" s="190"/>
      <c r="AIN756" s="190"/>
      <c r="AIO756" s="190"/>
      <c r="AIP756" s="190"/>
      <c r="AIQ756" s="190"/>
      <c r="AIR756" s="190"/>
      <c r="AIS756" s="190"/>
      <c r="AIT756" s="190"/>
      <c r="AIU756" s="190"/>
      <c r="AIV756" s="190"/>
      <c r="AIW756" s="190"/>
      <c r="AIX756" s="190"/>
      <c r="AIY756" s="190"/>
      <c r="AIZ756" s="190"/>
      <c r="AJA756" s="190"/>
      <c r="AJB756" s="190"/>
      <c r="AJC756" s="190"/>
      <c r="AJD756" s="190"/>
      <c r="AJE756" s="190"/>
      <c r="AJF756" s="190"/>
      <c r="AJG756" s="190"/>
      <c r="AJH756" s="190"/>
      <c r="AJI756" s="190"/>
      <c r="AJJ756" s="190"/>
      <c r="AJK756" s="190"/>
      <c r="AJL756" s="190"/>
      <c r="AJM756" s="190"/>
      <c r="AJN756" s="190"/>
      <c r="AJO756" s="190"/>
      <c r="AJP756" s="190"/>
      <c r="AJQ756" s="190"/>
      <c r="AJR756" s="190"/>
      <c r="AJS756" s="190"/>
      <c r="AJT756" s="190"/>
      <c r="AJU756" s="190"/>
      <c r="AJV756" s="190"/>
      <c r="AJW756" s="190"/>
      <c r="AJX756" s="190"/>
      <c r="AJY756" s="190"/>
      <c r="AJZ756" s="190"/>
      <c r="AKA756" s="190"/>
      <c r="AKB756" s="190"/>
      <c r="AKC756" s="190"/>
      <c r="AKD756" s="190"/>
      <c r="AKE756" s="190"/>
      <c r="AKF756" s="190"/>
      <c r="AKG756" s="190"/>
      <c r="AKH756" s="190"/>
      <c r="AKI756" s="190"/>
      <c r="AKJ756" s="190"/>
      <c r="AKK756" s="190"/>
      <c r="AKL756" s="190"/>
      <c r="AKM756" s="190"/>
      <c r="AKN756" s="190"/>
      <c r="AKO756" s="190"/>
      <c r="AKP756" s="190"/>
      <c r="AKQ756" s="190"/>
      <c r="AKR756" s="190"/>
      <c r="AKS756" s="190"/>
      <c r="AKT756" s="190"/>
      <c r="AKU756" s="190"/>
      <c r="AKV756" s="190"/>
      <c r="AKW756" s="190"/>
      <c r="AKX756" s="190"/>
      <c r="AKY756" s="190"/>
      <c r="AKZ756" s="190"/>
      <c r="ALA756" s="190"/>
      <c r="ALB756" s="190"/>
      <c r="ALC756" s="190"/>
      <c r="ALD756" s="190"/>
      <c r="ALE756" s="190"/>
      <c r="ALF756" s="190"/>
      <c r="ALG756" s="190"/>
      <c r="ALH756" s="190"/>
      <c r="ALI756" s="190"/>
      <c r="ALJ756" s="190"/>
      <c r="ALK756" s="190"/>
      <c r="ALL756" s="190"/>
      <c r="ALM756" s="190"/>
      <c r="ALN756" s="190"/>
      <c r="ALO756" s="190"/>
      <c r="ALP756" s="190"/>
      <c r="ALQ756" s="190"/>
      <c r="ALR756" s="190"/>
      <c r="ALS756" s="190"/>
      <c r="ALT756" s="190"/>
      <c r="ALU756" s="190"/>
      <c r="ALV756" s="190"/>
      <c r="ALW756" s="190"/>
      <c r="ALX756" s="190"/>
      <c r="ALY756" s="190"/>
      <c r="ALZ756" s="190"/>
      <c r="AMA756" s="190"/>
      <c r="AMB756" s="190"/>
      <c r="AMC756" s="190"/>
      <c r="AMD756" s="190"/>
      <c r="AME756" s="190"/>
      <c r="AMF756" s="190"/>
      <c r="AMG756" s="190"/>
      <c r="AMH756" s="190"/>
      <c r="AMI756" s="190"/>
      <c r="AMJ756" s="190"/>
      <c r="AMK756" s="190"/>
    </row>
    <row r="757" spans="1:1026" s="191" customFormat="1" x14ac:dyDescent="0.25">
      <c r="A757" s="518" t="s">
        <v>8464</v>
      </c>
      <c r="B757" s="257">
        <v>757</v>
      </c>
      <c r="C757" s="483" t="s">
        <v>27682</v>
      </c>
      <c r="D757" s="280" t="s">
        <v>8463</v>
      </c>
      <c r="E757" s="313"/>
      <c r="F757" s="280"/>
      <c r="G757" s="280"/>
      <c r="H757" s="280"/>
      <c r="I757" s="500">
        <v>21</v>
      </c>
      <c r="J757" s="280"/>
      <c r="K757" s="280"/>
      <c r="L757" s="280">
        <v>1</v>
      </c>
      <c r="M757" s="280"/>
      <c r="N757" s="280"/>
      <c r="O757" s="280"/>
      <c r="P757" s="280"/>
      <c r="Q757" s="280"/>
      <c r="R757" s="280"/>
      <c r="S757" s="280"/>
      <c r="T757" s="280"/>
      <c r="U757" s="280"/>
      <c r="V757" s="280"/>
      <c r="W757" s="283">
        <f t="shared" si="323"/>
        <v>100</v>
      </c>
      <c r="X757" s="283">
        <f t="shared" si="324"/>
        <v>100</v>
      </c>
      <c r="Y757" s="283">
        <f t="shared" si="337"/>
        <v>100</v>
      </c>
      <c r="Z757" s="283">
        <f t="shared" si="325"/>
        <v>100</v>
      </c>
      <c r="AA757" s="283">
        <f t="shared" si="326"/>
        <v>100</v>
      </c>
      <c r="AB757" s="287">
        <f t="shared" si="333"/>
        <v>100</v>
      </c>
      <c r="AC757" s="287">
        <f t="shared" si="334"/>
        <v>100</v>
      </c>
      <c r="AD757" s="287">
        <f t="shared" si="329"/>
        <v>100</v>
      </c>
      <c r="AE757" s="284">
        <f t="shared" si="332"/>
        <v>1</v>
      </c>
      <c r="AF757" s="284">
        <f t="shared" si="321"/>
        <v>100</v>
      </c>
      <c r="AG757" s="268">
        <f t="shared" si="335"/>
        <v>100</v>
      </c>
      <c r="AH757" s="268">
        <f t="shared" si="319"/>
        <v>100</v>
      </c>
      <c r="AI757" s="268">
        <f t="shared" si="336"/>
        <v>100</v>
      </c>
      <c r="AJ757" s="268">
        <f t="shared" si="320"/>
        <v>100</v>
      </c>
      <c r="AK757" s="500">
        <v>1E-3</v>
      </c>
      <c r="AL757" s="280"/>
      <c r="AM757" s="280">
        <v>4</v>
      </c>
      <c r="AN757" s="500"/>
      <c r="AO757" s="280"/>
      <c r="AP757" s="280"/>
      <c r="AQ757" s="280"/>
      <c r="AR757" s="356" t="s">
        <v>31804</v>
      </c>
      <c r="AS757" s="483"/>
      <c r="AT757" s="280"/>
      <c r="AU757" s="280"/>
      <c r="AV757" s="190"/>
      <c r="AW757" s="190"/>
      <c r="AX757" s="190"/>
      <c r="AY757" s="190"/>
      <c r="AZ757" s="190"/>
      <c r="BA757" s="190"/>
      <c r="BB757" s="190"/>
      <c r="BC757" s="190"/>
      <c r="BD757" s="190"/>
      <c r="BE757" s="190"/>
      <c r="BF757" s="190"/>
      <c r="BG757" s="190"/>
      <c r="BH757" s="190"/>
      <c r="BI757" s="190"/>
      <c r="BJ757" s="190"/>
      <c r="BK757" s="190"/>
      <c r="BL757" s="190"/>
      <c r="BM757" s="190"/>
      <c r="BN757" s="190"/>
      <c r="BO757" s="190"/>
      <c r="BP757" s="190"/>
      <c r="BQ757" s="190"/>
      <c r="BR757" s="190"/>
      <c r="BS757" s="190"/>
      <c r="BT757" s="190"/>
      <c r="BU757" s="190"/>
      <c r="BV757" s="190"/>
      <c r="BW757" s="190"/>
      <c r="BX757" s="190"/>
      <c r="BY757" s="190"/>
      <c r="BZ757" s="190"/>
      <c r="CA757" s="190"/>
      <c r="CB757" s="190"/>
      <c r="CC757" s="190"/>
      <c r="CD757" s="190"/>
      <c r="CE757" s="190"/>
      <c r="CF757" s="190"/>
      <c r="CG757" s="190"/>
      <c r="CH757" s="190"/>
      <c r="CI757" s="190"/>
      <c r="CJ757" s="190"/>
      <c r="CK757" s="190"/>
      <c r="CL757" s="190"/>
      <c r="CM757" s="190"/>
      <c r="CN757" s="190"/>
      <c r="CO757" s="190"/>
      <c r="CP757" s="190"/>
      <c r="CQ757" s="190"/>
      <c r="CR757" s="190"/>
      <c r="CS757" s="190"/>
      <c r="CT757" s="190"/>
      <c r="CU757" s="190"/>
      <c r="CV757" s="190"/>
      <c r="CW757" s="190"/>
      <c r="CX757" s="190"/>
      <c r="CY757" s="190"/>
      <c r="CZ757" s="190"/>
      <c r="DA757" s="190"/>
      <c r="DB757" s="190"/>
      <c r="DC757" s="190"/>
      <c r="DD757" s="190"/>
      <c r="DE757" s="190"/>
      <c r="DF757" s="190"/>
      <c r="DG757" s="190"/>
      <c r="DH757" s="190"/>
      <c r="DI757" s="190"/>
      <c r="DJ757" s="190"/>
      <c r="DK757" s="190"/>
      <c r="DL757" s="190"/>
      <c r="DM757" s="190"/>
      <c r="DN757" s="190"/>
      <c r="DO757" s="190"/>
      <c r="DP757" s="190"/>
      <c r="DQ757" s="190"/>
      <c r="DR757" s="190"/>
      <c r="DS757" s="190"/>
      <c r="DT757" s="190"/>
      <c r="DU757" s="190"/>
      <c r="DV757" s="190"/>
      <c r="DW757" s="190"/>
      <c r="DX757" s="190"/>
      <c r="DY757" s="190"/>
      <c r="DZ757" s="190"/>
      <c r="EA757" s="190"/>
      <c r="EB757" s="190"/>
      <c r="EC757" s="190"/>
      <c r="ED757" s="190"/>
      <c r="EE757" s="190"/>
      <c r="EF757" s="190"/>
      <c r="EG757" s="190"/>
      <c r="EH757" s="190"/>
      <c r="EI757" s="190"/>
      <c r="EJ757" s="190"/>
      <c r="EK757" s="190"/>
      <c r="EL757" s="190"/>
      <c r="EM757" s="190"/>
      <c r="EN757" s="190"/>
      <c r="EO757" s="190"/>
      <c r="EP757" s="190"/>
      <c r="EQ757" s="190"/>
      <c r="ER757" s="190"/>
      <c r="ES757" s="190"/>
      <c r="ET757" s="190"/>
      <c r="EU757" s="190"/>
      <c r="EV757" s="190"/>
      <c r="EW757" s="190"/>
      <c r="EX757" s="190"/>
      <c r="EY757" s="190"/>
      <c r="EZ757" s="190"/>
      <c r="FA757" s="190"/>
      <c r="FB757" s="190"/>
      <c r="FC757" s="190"/>
      <c r="FD757" s="190"/>
      <c r="FE757" s="190"/>
      <c r="FF757" s="190"/>
      <c r="FG757" s="190"/>
      <c r="FH757" s="190"/>
      <c r="FI757" s="190"/>
      <c r="FJ757" s="190"/>
      <c r="FK757" s="190"/>
      <c r="FL757" s="190"/>
      <c r="FM757" s="190"/>
      <c r="FN757" s="190"/>
      <c r="FO757" s="190"/>
      <c r="FP757" s="190"/>
      <c r="FQ757" s="190"/>
      <c r="FR757" s="190"/>
      <c r="FS757" s="190"/>
      <c r="FT757" s="190"/>
      <c r="FU757" s="190"/>
      <c r="FV757" s="190"/>
      <c r="FW757" s="190"/>
      <c r="FX757" s="190"/>
      <c r="FY757" s="190"/>
      <c r="FZ757" s="190"/>
      <c r="GA757" s="190"/>
      <c r="GB757" s="190"/>
      <c r="GC757" s="190"/>
      <c r="GD757" s="190"/>
      <c r="GE757" s="190"/>
      <c r="GF757" s="190"/>
      <c r="GG757" s="190"/>
      <c r="GH757" s="190"/>
      <c r="GI757" s="190"/>
      <c r="GJ757" s="190"/>
      <c r="GK757" s="190"/>
      <c r="GL757" s="190"/>
      <c r="GM757" s="190"/>
      <c r="GN757" s="190"/>
      <c r="GO757" s="190"/>
      <c r="GP757" s="190"/>
      <c r="GQ757" s="190"/>
      <c r="GR757" s="190"/>
      <c r="GS757" s="190"/>
      <c r="GT757" s="190"/>
      <c r="GU757" s="190"/>
      <c r="GV757" s="190"/>
      <c r="GW757" s="190"/>
      <c r="GX757" s="190"/>
      <c r="GY757" s="190"/>
      <c r="GZ757" s="190"/>
      <c r="HA757" s="190"/>
      <c r="HB757" s="190"/>
      <c r="HC757" s="190"/>
      <c r="HD757" s="190"/>
      <c r="HE757" s="190"/>
      <c r="HF757" s="190"/>
      <c r="HG757" s="190"/>
      <c r="HH757" s="190"/>
      <c r="HI757" s="190"/>
      <c r="HJ757" s="190"/>
      <c r="HK757" s="190"/>
      <c r="HL757" s="190"/>
      <c r="HM757" s="190"/>
      <c r="HN757" s="190"/>
      <c r="HO757" s="190"/>
      <c r="HP757" s="190"/>
      <c r="HQ757" s="190"/>
      <c r="HR757" s="190"/>
      <c r="HS757" s="190"/>
      <c r="HT757" s="190"/>
      <c r="HU757" s="190"/>
      <c r="HV757" s="190"/>
      <c r="HW757" s="190"/>
      <c r="HX757" s="190"/>
      <c r="HY757" s="190"/>
      <c r="HZ757" s="190"/>
      <c r="IA757" s="190"/>
      <c r="IB757" s="190"/>
      <c r="IC757" s="190"/>
      <c r="ID757" s="190"/>
      <c r="IE757" s="190"/>
      <c r="IF757" s="190"/>
      <c r="IG757" s="190"/>
      <c r="IH757" s="190"/>
      <c r="II757" s="190"/>
      <c r="IJ757" s="190"/>
      <c r="IK757" s="190"/>
      <c r="IL757" s="190"/>
      <c r="IM757" s="190"/>
      <c r="IN757" s="190"/>
      <c r="IO757" s="190"/>
      <c r="IP757" s="190"/>
      <c r="IQ757" s="190"/>
      <c r="IR757" s="190"/>
      <c r="IS757" s="190"/>
      <c r="IT757" s="190"/>
      <c r="IU757" s="190"/>
      <c r="IV757" s="190"/>
      <c r="IW757" s="190"/>
      <c r="IX757" s="190"/>
      <c r="IY757" s="190"/>
      <c r="IZ757" s="190"/>
      <c r="JA757" s="190"/>
      <c r="JB757" s="190"/>
      <c r="JC757" s="190"/>
      <c r="JD757" s="190"/>
      <c r="JE757" s="190"/>
      <c r="JF757" s="190"/>
      <c r="JG757" s="190"/>
      <c r="JH757" s="190"/>
      <c r="JI757" s="190"/>
      <c r="JJ757" s="190"/>
      <c r="JK757" s="190"/>
      <c r="JL757" s="190"/>
      <c r="JM757" s="190"/>
      <c r="JN757" s="190"/>
      <c r="JO757" s="190"/>
      <c r="JP757" s="190"/>
      <c r="JQ757" s="190"/>
      <c r="JR757" s="190"/>
      <c r="JS757" s="190"/>
      <c r="JT757" s="190"/>
      <c r="JU757" s="190"/>
      <c r="JV757" s="190"/>
      <c r="JW757" s="190"/>
      <c r="JX757" s="190"/>
      <c r="JY757" s="190"/>
      <c r="JZ757" s="190"/>
      <c r="KA757" s="190"/>
      <c r="KB757" s="190"/>
      <c r="KC757" s="190"/>
      <c r="KD757" s="190"/>
      <c r="KE757" s="190"/>
      <c r="KF757" s="190"/>
      <c r="KG757" s="190"/>
      <c r="KH757" s="190"/>
      <c r="KI757" s="190"/>
      <c r="KJ757" s="190"/>
      <c r="KK757" s="190"/>
      <c r="KL757" s="190"/>
      <c r="KM757" s="190"/>
      <c r="KN757" s="190"/>
      <c r="KO757" s="190"/>
      <c r="KP757" s="190"/>
      <c r="KQ757" s="190"/>
      <c r="KR757" s="190"/>
      <c r="KS757" s="190"/>
      <c r="KT757" s="190"/>
      <c r="KU757" s="190"/>
      <c r="KV757" s="190"/>
      <c r="KW757" s="190"/>
      <c r="KX757" s="190"/>
      <c r="KY757" s="190"/>
      <c r="KZ757" s="190"/>
      <c r="LA757" s="190"/>
      <c r="LB757" s="190"/>
      <c r="LC757" s="190"/>
      <c r="LD757" s="190"/>
      <c r="LE757" s="190"/>
      <c r="LF757" s="190"/>
      <c r="LG757" s="190"/>
      <c r="LH757" s="190"/>
      <c r="LI757" s="190"/>
      <c r="LJ757" s="190"/>
      <c r="LK757" s="190"/>
      <c r="LL757" s="190"/>
      <c r="LM757" s="190"/>
      <c r="LN757" s="190"/>
      <c r="LO757" s="190"/>
      <c r="LP757" s="190"/>
      <c r="LQ757" s="190"/>
      <c r="LR757" s="190"/>
      <c r="LS757" s="190"/>
      <c r="LT757" s="190"/>
      <c r="LU757" s="190"/>
      <c r="LV757" s="190"/>
      <c r="LW757" s="190"/>
      <c r="LX757" s="190"/>
      <c r="LY757" s="190"/>
      <c r="LZ757" s="190"/>
      <c r="MA757" s="190"/>
      <c r="MB757" s="190"/>
      <c r="MC757" s="190"/>
      <c r="MD757" s="190"/>
      <c r="ME757" s="190"/>
      <c r="MF757" s="190"/>
      <c r="MG757" s="190"/>
      <c r="MH757" s="190"/>
      <c r="MI757" s="190"/>
      <c r="MJ757" s="190"/>
      <c r="MK757" s="190"/>
      <c r="ML757" s="190"/>
      <c r="MM757" s="190"/>
      <c r="MN757" s="190"/>
      <c r="MO757" s="190"/>
      <c r="MP757" s="190"/>
      <c r="MQ757" s="190"/>
      <c r="MR757" s="190"/>
      <c r="MS757" s="190"/>
      <c r="MT757" s="190"/>
      <c r="MU757" s="190"/>
      <c r="MV757" s="190"/>
      <c r="MW757" s="190"/>
      <c r="MX757" s="190"/>
      <c r="MY757" s="190"/>
      <c r="MZ757" s="190"/>
      <c r="NA757" s="190"/>
      <c r="NB757" s="190"/>
      <c r="NC757" s="190"/>
      <c r="ND757" s="190"/>
      <c r="NE757" s="190"/>
      <c r="NF757" s="190"/>
      <c r="NG757" s="190"/>
      <c r="NH757" s="190"/>
      <c r="NI757" s="190"/>
      <c r="NJ757" s="190"/>
      <c r="NK757" s="190"/>
      <c r="NL757" s="190"/>
      <c r="NM757" s="190"/>
      <c r="NN757" s="190"/>
      <c r="NO757" s="190"/>
      <c r="NP757" s="190"/>
      <c r="NQ757" s="190"/>
      <c r="NR757" s="190"/>
      <c r="NS757" s="190"/>
      <c r="NT757" s="190"/>
      <c r="NU757" s="190"/>
      <c r="NV757" s="190"/>
      <c r="NW757" s="190"/>
      <c r="NX757" s="190"/>
      <c r="NY757" s="190"/>
      <c r="NZ757" s="190"/>
      <c r="OA757" s="190"/>
      <c r="OB757" s="190"/>
      <c r="OC757" s="190"/>
      <c r="OD757" s="190"/>
      <c r="OE757" s="190"/>
      <c r="OF757" s="190"/>
      <c r="OG757" s="190"/>
      <c r="OH757" s="190"/>
      <c r="OI757" s="190"/>
      <c r="OJ757" s="190"/>
      <c r="OK757" s="190"/>
      <c r="OL757" s="190"/>
      <c r="OM757" s="190"/>
      <c r="ON757" s="190"/>
      <c r="OO757" s="190"/>
      <c r="OP757" s="190"/>
      <c r="OQ757" s="190"/>
      <c r="OR757" s="190"/>
      <c r="OS757" s="190"/>
      <c r="OT757" s="190"/>
      <c r="OU757" s="190"/>
      <c r="OV757" s="190"/>
      <c r="OW757" s="190"/>
      <c r="OX757" s="190"/>
      <c r="OY757" s="190"/>
      <c r="OZ757" s="190"/>
      <c r="PA757" s="190"/>
      <c r="PB757" s="190"/>
      <c r="PC757" s="190"/>
      <c r="PD757" s="190"/>
      <c r="PE757" s="190"/>
      <c r="PF757" s="190"/>
      <c r="PG757" s="190"/>
      <c r="PH757" s="190"/>
      <c r="PI757" s="190"/>
      <c r="PJ757" s="190"/>
      <c r="PK757" s="190"/>
      <c r="PL757" s="190"/>
      <c r="PM757" s="190"/>
      <c r="PN757" s="190"/>
      <c r="PO757" s="190"/>
      <c r="PP757" s="190"/>
      <c r="PQ757" s="190"/>
      <c r="PR757" s="190"/>
      <c r="PS757" s="190"/>
      <c r="PT757" s="190"/>
      <c r="PU757" s="190"/>
      <c r="PV757" s="190"/>
      <c r="PW757" s="190"/>
      <c r="PX757" s="190"/>
      <c r="PY757" s="190"/>
      <c r="PZ757" s="190"/>
      <c r="QA757" s="190"/>
      <c r="QB757" s="190"/>
      <c r="QC757" s="190"/>
      <c r="QD757" s="190"/>
      <c r="QE757" s="190"/>
      <c r="QF757" s="190"/>
      <c r="QG757" s="190"/>
      <c r="QH757" s="190"/>
      <c r="QI757" s="190"/>
      <c r="QJ757" s="190"/>
      <c r="QK757" s="190"/>
      <c r="QL757" s="190"/>
      <c r="QM757" s="190"/>
      <c r="QN757" s="190"/>
      <c r="QO757" s="190"/>
      <c r="QP757" s="190"/>
      <c r="QQ757" s="190"/>
      <c r="QR757" s="190"/>
      <c r="QS757" s="190"/>
      <c r="QT757" s="190"/>
      <c r="QU757" s="190"/>
      <c r="QV757" s="190"/>
      <c r="QW757" s="190"/>
      <c r="QX757" s="190"/>
      <c r="QY757" s="190"/>
      <c r="QZ757" s="190"/>
      <c r="RA757" s="190"/>
      <c r="RB757" s="190"/>
      <c r="RC757" s="190"/>
      <c r="RD757" s="190"/>
      <c r="RE757" s="190"/>
      <c r="RF757" s="190"/>
      <c r="RG757" s="190"/>
      <c r="RH757" s="190"/>
      <c r="RI757" s="190"/>
      <c r="RJ757" s="190"/>
      <c r="RK757" s="190"/>
      <c r="RL757" s="190"/>
      <c r="RM757" s="190"/>
      <c r="RN757" s="190"/>
      <c r="RO757" s="190"/>
      <c r="RP757" s="190"/>
      <c r="RQ757" s="190"/>
      <c r="RR757" s="190"/>
      <c r="RS757" s="190"/>
      <c r="RT757" s="190"/>
      <c r="RU757" s="190"/>
      <c r="RV757" s="190"/>
      <c r="RW757" s="190"/>
      <c r="RX757" s="190"/>
      <c r="RY757" s="190"/>
      <c r="RZ757" s="190"/>
      <c r="SA757" s="190"/>
      <c r="SB757" s="190"/>
      <c r="SC757" s="190"/>
      <c r="SD757" s="190"/>
      <c r="SE757" s="190"/>
      <c r="SF757" s="190"/>
      <c r="SG757" s="190"/>
      <c r="SH757" s="190"/>
      <c r="SI757" s="190"/>
      <c r="SJ757" s="190"/>
      <c r="SK757" s="190"/>
      <c r="SL757" s="190"/>
      <c r="SM757" s="190"/>
      <c r="SN757" s="190"/>
      <c r="SO757" s="190"/>
      <c r="SP757" s="190"/>
      <c r="SQ757" s="190"/>
      <c r="SR757" s="190"/>
      <c r="SS757" s="190"/>
      <c r="ST757" s="190"/>
      <c r="SU757" s="190"/>
      <c r="SV757" s="190"/>
      <c r="SW757" s="190"/>
      <c r="SX757" s="190"/>
      <c r="SY757" s="190"/>
      <c r="SZ757" s="190"/>
      <c r="TA757" s="190"/>
      <c r="TB757" s="190"/>
      <c r="TC757" s="190"/>
      <c r="TD757" s="190"/>
      <c r="TE757" s="190"/>
      <c r="TF757" s="190"/>
      <c r="TG757" s="190"/>
      <c r="TH757" s="190"/>
      <c r="TI757" s="190"/>
      <c r="TJ757" s="190"/>
      <c r="TK757" s="190"/>
      <c r="TL757" s="190"/>
      <c r="TM757" s="190"/>
      <c r="TN757" s="190"/>
      <c r="TO757" s="190"/>
      <c r="TP757" s="190"/>
      <c r="TQ757" s="190"/>
      <c r="TR757" s="190"/>
      <c r="TS757" s="190"/>
      <c r="TT757" s="190"/>
      <c r="TU757" s="190"/>
      <c r="TV757" s="190"/>
      <c r="TW757" s="190"/>
      <c r="TX757" s="190"/>
      <c r="TY757" s="190"/>
      <c r="TZ757" s="190"/>
      <c r="UA757" s="190"/>
      <c r="UB757" s="190"/>
      <c r="UC757" s="190"/>
      <c r="UD757" s="190"/>
      <c r="UE757" s="190"/>
      <c r="UF757" s="190"/>
      <c r="UG757" s="190"/>
      <c r="UH757" s="190"/>
      <c r="UI757" s="190"/>
      <c r="UJ757" s="190"/>
      <c r="UK757" s="190"/>
      <c r="UL757" s="190"/>
      <c r="UM757" s="190"/>
      <c r="UN757" s="190"/>
      <c r="UO757" s="190"/>
      <c r="UP757" s="190"/>
      <c r="UQ757" s="190"/>
      <c r="UR757" s="190"/>
      <c r="US757" s="190"/>
      <c r="UT757" s="190"/>
      <c r="UU757" s="190"/>
      <c r="UV757" s="190"/>
      <c r="UW757" s="190"/>
      <c r="UX757" s="190"/>
      <c r="UY757" s="190"/>
      <c r="UZ757" s="190"/>
      <c r="VA757" s="190"/>
      <c r="VB757" s="190"/>
      <c r="VC757" s="190"/>
      <c r="VD757" s="190"/>
      <c r="VE757" s="190"/>
      <c r="VF757" s="190"/>
      <c r="VG757" s="190"/>
      <c r="VH757" s="190"/>
      <c r="VI757" s="190"/>
      <c r="VJ757" s="190"/>
      <c r="VK757" s="190"/>
      <c r="VL757" s="190"/>
      <c r="VM757" s="190"/>
      <c r="VN757" s="190"/>
      <c r="VO757" s="190"/>
      <c r="VP757" s="190"/>
      <c r="VQ757" s="190"/>
      <c r="VR757" s="190"/>
      <c r="VS757" s="190"/>
      <c r="VT757" s="190"/>
      <c r="VU757" s="190"/>
      <c r="VV757" s="190"/>
      <c r="VW757" s="190"/>
      <c r="VX757" s="190"/>
      <c r="VY757" s="190"/>
      <c r="VZ757" s="190"/>
      <c r="WA757" s="190"/>
      <c r="WB757" s="190"/>
      <c r="WC757" s="190"/>
      <c r="WD757" s="190"/>
      <c r="WE757" s="190"/>
      <c r="WF757" s="190"/>
      <c r="WG757" s="190"/>
      <c r="WH757" s="190"/>
      <c r="WI757" s="190"/>
      <c r="WJ757" s="190"/>
      <c r="WK757" s="190"/>
      <c r="WL757" s="190"/>
      <c r="WM757" s="190"/>
      <c r="WN757" s="190"/>
      <c r="WO757" s="190"/>
      <c r="WP757" s="190"/>
      <c r="WQ757" s="190"/>
      <c r="WR757" s="190"/>
      <c r="WS757" s="190"/>
      <c r="WT757" s="190"/>
      <c r="WU757" s="190"/>
      <c r="WV757" s="190"/>
      <c r="WW757" s="190"/>
      <c r="WX757" s="190"/>
      <c r="WY757" s="190"/>
      <c r="WZ757" s="190"/>
      <c r="XA757" s="190"/>
      <c r="XB757" s="190"/>
      <c r="XC757" s="190"/>
      <c r="XD757" s="190"/>
      <c r="XE757" s="190"/>
      <c r="XF757" s="190"/>
      <c r="XG757" s="190"/>
      <c r="XH757" s="190"/>
      <c r="XI757" s="190"/>
      <c r="XJ757" s="190"/>
      <c r="XK757" s="190"/>
      <c r="XL757" s="190"/>
      <c r="XM757" s="190"/>
      <c r="XN757" s="190"/>
      <c r="XO757" s="190"/>
      <c r="XP757" s="190"/>
      <c r="XQ757" s="190"/>
      <c r="XR757" s="190"/>
      <c r="XS757" s="190"/>
      <c r="XT757" s="190"/>
      <c r="XU757" s="190"/>
      <c r="XV757" s="190"/>
      <c r="XW757" s="190"/>
      <c r="XX757" s="190"/>
      <c r="XY757" s="190"/>
      <c r="XZ757" s="190"/>
      <c r="YA757" s="190"/>
      <c r="YB757" s="190"/>
      <c r="YC757" s="190"/>
      <c r="YD757" s="190"/>
      <c r="YE757" s="190"/>
      <c r="YF757" s="190"/>
      <c r="YG757" s="190"/>
      <c r="YH757" s="190"/>
      <c r="YI757" s="190"/>
      <c r="YJ757" s="190"/>
      <c r="YK757" s="190"/>
      <c r="YL757" s="190"/>
      <c r="YM757" s="190"/>
      <c r="YN757" s="190"/>
      <c r="YO757" s="190"/>
      <c r="YP757" s="190"/>
      <c r="YQ757" s="190"/>
      <c r="YR757" s="190"/>
      <c r="YS757" s="190"/>
      <c r="YT757" s="190"/>
      <c r="YU757" s="190"/>
      <c r="YV757" s="190"/>
      <c r="YW757" s="190"/>
      <c r="YX757" s="190"/>
      <c r="YY757" s="190"/>
      <c r="YZ757" s="190"/>
      <c r="ZA757" s="190"/>
      <c r="ZB757" s="190"/>
      <c r="ZC757" s="190"/>
      <c r="ZD757" s="190"/>
      <c r="ZE757" s="190"/>
      <c r="ZF757" s="190"/>
      <c r="ZG757" s="190"/>
      <c r="ZH757" s="190"/>
      <c r="ZI757" s="190"/>
      <c r="ZJ757" s="190"/>
      <c r="ZK757" s="190"/>
      <c r="ZL757" s="190"/>
      <c r="ZM757" s="190"/>
      <c r="ZN757" s="190"/>
      <c r="ZO757" s="190"/>
      <c r="ZP757" s="190"/>
      <c r="ZQ757" s="190"/>
      <c r="ZR757" s="190"/>
      <c r="ZS757" s="190"/>
      <c r="ZT757" s="190"/>
      <c r="ZU757" s="190"/>
      <c r="ZV757" s="190"/>
      <c r="ZW757" s="190"/>
      <c r="ZX757" s="190"/>
      <c r="ZY757" s="190"/>
      <c r="ZZ757" s="190"/>
      <c r="AAA757" s="190"/>
      <c r="AAB757" s="190"/>
      <c r="AAC757" s="190"/>
      <c r="AAD757" s="190"/>
      <c r="AAE757" s="190"/>
      <c r="AAF757" s="190"/>
      <c r="AAG757" s="190"/>
      <c r="AAH757" s="190"/>
      <c r="AAI757" s="190"/>
      <c r="AAJ757" s="190"/>
      <c r="AAK757" s="190"/>
      <c r="AAL757" s="190"/>
      <c r="AAM757" s="190"/>
      <c r="AAN757" s="190"/>
      <c r="AAO757" s="190"/>
      <c r="AAP757" s="190"/>
      <c r="AAQ757" s="190"/>
      <c r="AAR757" s="190"/>
      <c r="AAS757" s="190"/>
      <c r="AAT757" s="190"/>
      <c r="AAU757" s="190"/>
      <c r="AAV757" s="190"/>
      <c r="AAW757" s="190"/>
      <c r="AAX757" s="190"/>
      <c r="AAY757" s="190"/>
      <c r="AAZ757" s="190"/>
      <c r="ABA757" s="190"/>
      <c r="ABB757" s="190"/>
      <c r="ABC757" s="190"/>
      <c r="ABD757" s="190"/>
      <c r="ABE757" s="190"/>
      <c r="ABF757" s="190"/>
      <c r="ABG757" s="190"/>
      <c r="ABH757" s="190"/>
      <c r="ABI757" s="190"/>
      <c r="ABJ757" s="190"/>
      <c r="ABK757" s="190"/>
      <c r="ABL757" s="190"/>
      <c r="ABM757" s="190"/>
      <c r="ABN757" s="190"/>
      <c r="ABO757" s="190"/>
      <c r="ABP757" s="190"/>
      <c r="ABQ757" s="190"/>
      <c r="ABR757" s="190"/>
      <c r="ABS757" s="190"/>
      <c r="ABT757" s="190"/>
      <c r="ABU757" s="190"/>
      <c r="ABV757" s="190"/>
      <c r="ABW757" s="190"/>
      <c r="ABX757" s="190"/>
      <c r="ABY757" s="190"/>
      <c r="ABZ757" s="190"/>
      <c r="ACA757" s="190"/>
      <c r="ACB757" s="190"/>
      <c r="ACC757" s="190"/>
      <c r="ACD757" s="190"/>
      <c r="ACE757" s="190"/>
      <c r="ACF757" s="190"/>
      <c r="ACG757" s="190"/>
      <c r="ACH757" s="190"/>
      <c r="ACI757" s="190"/>
      <c r="ACJ757" s="190"/>
      <c r="ACK757" s="190"/>
      <c r="ACL757" s="190"/>
      <c r="ACM757" s="190"/>
      <c r="ACN757" s="190"/>
      <c r="ACO757" s="190"/>
      <c r="ACP757" s="190"/>
      <c r="ACQ757" s="190"/>
      <c r="ACR757" s="190"/>
      <c r="ACS757" s="190"/>
      <c r="ACT757" s="190"/>
      <c r="ACU757" s="190"/>
      <c r="ACV757" s="190"/>
      <c r="ACW757" s="190"/>
      <c r="ACX757" s="190"/>
      <c r="ACY757" s="190"/>
      <c r="ACZ757" s="190"/>
      <c r="ADA757" s="190"/>
      <c r="ADB757" s="190"/>
      <c r="ADC757" s="190"/>
      <c r="ADD757" s="190"/>
      <c r="ADE757" s="190"/>
      <c r="ADF757" s="190"/>
      <c r="ADG757" s="190"/>
      <c r="ADH757" s="190"/>
      <c r="ADI757" s="190"/>
      <c r="ADJ757" s="190"/>
      <c r="ADK757" s="190"/>
      <c r="ADL757" s="190"/>
      <c r="ADM757" s="190"/>
      <c r="ADN757" s="190"/>
      <c r="ADO757" s="190"/>
      <c r="ADP757" s="190"/>
      <c r="ADQ757" s="190"/>
      <c r="ADR757" s="190"/>
      <c r="ADS757" s="190"/>
      <c r="ADT757" s="190"/>
      <c r="ADU757" s="190"/>
      <c r="ADV757" s="190"/>
      <c r="ADW757" s="190"/>
      <c r="ADX757" s="190"/>
      <c r="ADY757" s="190"/>
      <c r="ADZ757" s="190"/>
      <c r="AEA757" s="190"/>
      <c r="AEB757" s="190"/>
      <c r="AEC757" s="190"/>
      <c r="AED757" s="190"/>
      <c r="AEE757" s="190"/>
      <c r="AEF757" s="190"/>
      <c r="AEG757" s="190"/>
      <c r="AEH757" s="190"/>
      <c r="AEI757" s="190"/>
      <c r="AEJ757" s="190"/>
      <c r="AEK757" s="190"/>
      <c r="AEL757" s="190"/>
      <c r="AEM757" s="190"/>
      <c r="AEN757" s="190"/>
      <c r="AEO757" s="190"/>
      <c r="AEP757" s="190"/>
      <c r="AEQ757" s="190"/>
      <c r="AER757" s="190"/>
      <c r="AES757" s="190"/>
      <c r="AET757" s="190"/>
      <c r="AEU757" s="190"/>
      <c r="AEV757" s="190"/>
      <c r="AEW757" s="190"/>
      <c r="AEX757" s="190"/>
      <c r="AEY757" s="190"/>
      <c r="AEZ757" s="190"/>
      <c r="AFA757" s="190"/>
      <c r="AFB757" s="190"/>
      <c r="AFC757" s="190"/>
      <c r="AFD757" s="190"/>
      <c r="AFE757" s="190"/>
      <c r="AFF757" s="190"/>
      <c r="AFG757" s="190"/>
      <c r="AFH757" s="190"/>
      <c r="AFI757" s="190"/>
      <c r="AFJ757" s="190"/>
      <c r="AFK757" s="190"/>
      <c r="AFL757" s="190"/>
      <c r="AFM757" s="190"/>
      <c r="AFN757" s="190"/>
      <c r="AFO757" s="190"/>
      <c r="AFP757" s="190"/>
      <c r="AFQ757" s="190"/>
      <c r="AFR757" s="190"/>
      <c r="AFS757" s="190"/>
      <c r="AFT757" s="190"/>
      <c r="AFU757" s="190"/>
      <c r="AFV757" s="190"/>
      <c r="AFW757" s="190"/>
      <c r="AFX757" s="190"/>
      <c r="AFY757" s="190"/>
      <c r="AFZ757" s="190"/>
      <c r="AGA757" s="190"/>
      <c r="AGB757" s="190"/>
      <c r="AGC757" s="190"/>
      <c r="AGD757" s="190"/>
      <c r="AGE757" s="190"/>
      <c r="AGF757" s="190"/>
      <c r="AGG757" s="190"/>
      <c r="AGH757" s="190"/>
      <c r="AGI757" s="190"/>
      <c r="AGJ757" s="190"/>
      <c r="AGK757" s="190"/>
      <c r="AGL757" s="190"/>
      <c r="AGM757" s="190"/>
      <c r="AGN757" s="190"/>
      <c r="AGO757" s="190"/>
      <c r="AGP757" s="190"/>
      <c r="AGQ757" s="190"/>
      <c r="AGR757" s="190"/>
      <c r="AGS757" s="190"/>
      <c r="AGT757" s="190"/>
      <c r="AGU757" s="190"/>
      <c r="AGV757" s="190"/>
      <c r="AGW757" s="190"/>
      <c r="AGX757" s="190"/>
      <c r="AGY757" s="190"/>
      <c r="AGZ757" s="190"/>
      <c r="AHA757" s="190"/>
      <c r="AHB757" s="190"/>
      <c r="AHC757" s="190"/>
      <c r="AHD757" s="190"/>
      <c r="AHE757" s="190"/>
      <c r="AHF757" s="190"/>
      <c r="AHG757" s="190"/>
      <c r="AHH757" s="190"/>
      <c r="AHI757" s="190"/>
      <c r="AHJ757" s="190"/>
      <c r="AHK757" s="190"/>
      <c r="AHL757" s="190"/>
      <c r="AHM757" s="190"/>
      <c r="AHN757" s="190"/>
      <c r="AHO757" s="190"/>
      <c r="AHP757" s="190"/>
      <c r="AHQ757" s="190"/>
      <c r="AHR757" s="190"/>
      <c r="AHS757" s="190"/>
      <c r="AHT757" s="190"/>
      <c r="AHU757" s="190"/>
      <c r="AHV757" s="190"/>
      <c r="AHW757" s="190"/>
      <c r="AHX757" s="190"/>
      <c r="AHY757" s="190"/>
      <c r="AHZ757" s="190"/>
      <c r="AIA757" s="190"/>
      <c r="AIB757" s="190"/>
      <c r="AIC757" s="190"/>
      <c r="AID757" s="190"/>
      <c r="AIE757" s="190"/>
      <c r="AIF757" s="190"/>
      <c r="AIG757" s="190"/>
      <c r="AIH757" s="190"/>
      <c r="AII757" s="190"/>
      <c r="AIJ757" s="190"/>
      <c r="AIK757" s="190"/>
      <c r="AIL757" s="190"/>
      <c r="AIM757" s="190"/>
      <c r="AIN757" s="190"/>
      <c r="AIO757" s="190"/>
      <c r="AIP757" s="190"/>
      <c r="AIQ757" s="190"/>
      <c r="AIR757" s="190"/>
      <c r="AIS757" s="190"/>
      <c r="AIT757" s="190"/>
      <c r="AIU757" s="190"/>
      <c r="AIV757" s="190"/>
      <c r="AIW757" s="190"/>
      <c r="AIX757" s="190"/>
      <c r="AIY757" s="190"/>
      <c r="AIZ757" s="190"/>
      <c r="AJA757" s="190"/>
      <c r="AJB757" s="190"/>
      <c r="AJC757" s="190"/>
      <c r="AJD757" s="190"/>
      <c r="AJE757" s="190"/>
      <c r="AJF757" s="190"/>
      <c r="AJG757" s="190"/>
      <c r="AJH757" s="190"/>
      <c r="AJI757" s="190"/>
      <c r="AJJ757" s="190"/>
      <c r="AJK757" s="190"/>
      <c r="AJL757" s="190"/>
      <c r="AJM757" s="190"/>
      <c r="AJN757" s="190"/>
      <c r="AJO757" s="190"/>
      <c r="AJP757" s="190"/>
      <c r="AJQ757" s="190"/>
      <c r="AJR757" s="190"/>
      <c r="AJS757" s="190"/>
      <c r="AJT757" s="190"/>
      <c r="AJU757" s="190"/>
      <c r="AJV757" s="190"/>
      <c r="AJW757" s="190"/>
      <c r="AJX757" s="190"/>
      <c r="AJY757" s="190"/>
      <c r="AJZ757" s="190"/>
      <c r="AKA757" s="190"/>
      <c r="AKB757" s="190"/>
      <c r="AKC757" s="190"/>
      <c r="AKD757" s="190"/>
      <c r="AKE757" s="190"/>
      <c r="AKF757" s="190"/>
      <c r="AKG757" s="190"/>
      <c r="AKH757" s="190"/>
      <c r="AKI757" s="190"/>
      <c r="AKJ757" s="190"/>
      <c r="AKK757" s="190"/>
      <c r="AKL757" s="190"/>
      <c r="AKM757" s="190"/>
      <c r="AKN757" s="190"/>
      <c r="AKO757" s="190"/>
      <c r="AKP757" s="190"/>
      <c r="AKQ757" s="190"/>
      <c r="AKR757" s="190"/>
      <c r="AKS757" s="190"/>
      <c r="AKT757" s="190"/>
      <c r="AKU757" s="190"/>
      <c r="AKV757" s="190"/>
      <c r="AKW757" s="190"/>
      <c r="AKX757" s="190"/>
      <c r="AKY757" s="190"/>
      <c r="AKZ757" s="190"/>
      <c r="ALA757" s="190"/>
      <c r="ALB757" s="190"/>
      <c r="ALC757" s="190"/>
      <c r="ALD757" s="190"/>
      <c r="ALE757" s="190"/>
      <c r="ALF757" s="190"/>
      <c r="ALG757" s="190"/>
      <c r="ALH757" s="190"/>
      <c r="ALI757" s="190"/>
      <c r="ALJ757" s="190"/>
      <c r="ALK757" s="190"/>
      <c r="ALL757" s="190"/>
      <c r="ALM757" s="190"/>
      <c r="ALN757" s="190"/>
      <c r="ALO757" s="190"/>
      <c r="ALP757" s="190"/>
      <c r="ALQ757" s="190"/>
      <c r="ALR757" s="190"/>
      <c r="ALS757" s="190"/>
      <c r="ALT757" s="190"/>
      <c r="ALU757" s="190"/>
      <c r="ALV757" s="190"/>
      <c r="ALW757" s="190"/>
      <c r="ALX757" s="190"/>
      <c r="ALY757" s="190"/>
      <c r="ALZ757" s="190"/>
      <c r="AMA757" s="190"/>
      <c r="AMB757" s="190"/>
      <c r="AMC757" s="190"/>
      <c r="AMD757" s="190"/>
      <c r="AME757" s="190"/>
      <c r="AMF757" s="190"/>
      <c r="AMG757" s="190"/>
      <c r="AMH757" s="190"/>
      <c r="AMI757" s="190"/>
      <c r="AMJ757" s="190"/>
      <c r="AMK757" s="190"/>
    </row>
    <row r="758" spans="1:1026" s="191" customFormat="1" x14ac:dyDescent="0.25">
      <c r="A758" s="518" t="s">
        <v>27683</v>
      </c>
      <c r="B758" s="257">
        <v>758</v>
      </c>
      <c r="C758" s="483" t="s">
        <v>27684</v>
      </c>
      <c r="D758" s="280" t="s">
        <v>27685</v>
      </c>
      <c r="E758" s="313"/>
      <c r="F758" s="280"/>
      <c r="G758" s="280"/>
      <c r="H758" s="280"/>
      <c r="I758" s="500" t="s">
        <v>750</v>
      </c>
      <c r="J758" s="280">
        <v>2</v>
      </c>
      <c r="K758" s="280">
        <v>2</v>
      </c>
      <c r="L758" s="280">
        <v>1</v>
      </c>
      <c r="M758" s="280"/>
      <c r="N758" s="280"/>
      <c r="O758" s="280"/>
      <c r="P758" s="293">
        <v>335</v>
      </c>
      <c r="Q758" s="280"/>
      <c r="R758" s="280"/>
      <c r="S758" s="280"/>
      <c r="T758" s="280"/>
      <c r="U758" s="280"/>
      <c r="V758" s="280"/>
      <c r="W758" s="283">
        <f t="shared" si="323"/>
        <v>100</v>
      </c>
      <c r="X758" s="283">
        <f t="shared" si="324"/>
        <v>100</v>
      </c>
      <c r="Y758" s="283">
        <f t="shared" si="337"/>
        <v>20</v>
      </c>
      <c r="Z758" s="283">
        <f t="shared" si="325"/>
        <v>100</v>
      </c>
      <c r="AA758" s="283">
        <f t="shared" si="326"/>
        <v>100</v>
      </c>
      <c r="AB758" s="287">
        <f t="shared" si="333"/>
        <v>100</v>
      </c>
      <c r="AC758" s="287">
        <f t="shared" si="334"/>
        <v>100</v>
      </c>
      <c r="AD758" s="287">
        <f t="shared" si="329"/>
        <v>100</v>
      </c>
      <c r="AE758" s="284">
        <f t="shared" si="332"/>
        <v>1</v>
      </c>
      <c r="AF758" s="284">
        <f t="shared" si="321"/>
        <v>100</v>
      </c>
      <c r="AG758" s="268">
        <f t="shared" si="335"/>
        <v>10</v>
      </c>
      <c r="AH758" s="268">
        <f t="shared" si="319"/>
        <v>10</v>
      </c>
      <c r="AI758" s="268">
        <f t="shared" si="336"/>
        <v>100</v>
      </c>
      <c r="AJ758" s="268">
        <f t="shared" si="320"/>
        <v>100</v>
      </c>
      <c r="AK758" s="500" t="s">
        <v>750</v>
      </c>
      <c r="AL758" s="280"/>
      <c r="AM758" s="280"/>
      <c r="AN758" s="500"/>
      <c r="AO758" s="280"/>
      <c r="AP758" s="280"/>
      <c r="AQ758" s="280"/>
      <c r="AR758" s="356" t="s">
        <v>31805</v>
      </c>
      <c r="AS758" s="483"/>
      <c r="AT758" s="280"/>
      <c r="AU758" s="280"/>
      <c r="AV758" s="190"/>
      <c r="AW758" s="150"/>
      <c r="AX758" s="150"/>
      <c r="AY758" s="150"/>
      <c r="AZ758" s="150"/>
      <c r="BA758" s="150"/>
      <c r="BB758" s="150"/>
      <c r="BC758" s="150"/>
      <c r="BD758" s="150"/>
      <c r="BE758" s="150"/>
      <c r="BF758" s="150"/>
      <c r="BG758" s="150"/>
      <c r="BH758" s="150"/>
      <c r="BI758" s="150"/>
      <c r="BJ758" s="150"/>
      <c r="BK758" s="150"/>
      <c r="BL758" s="150"/>
      <c r="BM758" s="150"/>
      <c r="BN758" s="150"/>
      <c r="BO758" s="150"/>
      <c r="BP758" s="150"/>
      <c r="BQ758" s="150"/>
      <c r="BR758" s="150"/>
      <c r="BS758" s="150"/>
      <c r="BT758" s="150"/>
      <c r="BU758" s="150"/>
      <c r="BV758" s="150"/>
      <c r="BW758" s="150"/>
      <c r="BX758" s="150"/>
      <c r="BY758" s="150"/>
      <c r="BZ758" s="150"/>
      <c r="CA758" s="150"/>
      <c r="CB758" s="150"/>
      <c r="CC758" s="150"/>
      <c r="CD758" s="150"/>
      <c r="CE758" s="150"/>
      <c r="CF758" s="150"/>
      <c r="CG758" s="150"/>
      <c r="CH758" s="150"/>
      <c r="CI758" s="150"/>
      <c r="CJ758" s="150"/>
      <c r="CK758" s="150"/>
      <c r="CL758" s="150"/>
      <c r="CM758" s="150"/>
      <c r="CN758" s="150"/>
      <c r="CO758" s="150"/>
      <c r="CP758" s="150"/>
      <c r="CQ758" s="150"/>
      <c r="CR758" s="150"/>
      <c r="CS758" s="150"/>
      <c r="CT758" s="150"/>
      <c r="CU758" s="150"/>
      <c r="CV758" s="150"/>
      <c r="CW758" s="150"/>
      <c r="CX758" s="150"/>
      <c r="CY758" s="150"/>
      <c r="CZ758" s="150"/>
      <c r="DA758" s="150"/>
      <c r="DB758" s="150"/>
      <c r="DC758" s="150"/>
      <c r="DD758" s="150"/>
      <c r="DE758" s="150"/>
      <c r="DF758" s="150"/>
      <c r="DG758" s="150"/>
      <c r="DH758" s="150"/>
      <c r="DI758" s="150"/>
      <c r="DJ758" s="150"/>
      <c r="DK758" s="150"/>
      <c r="DL758" s="150"/>
      <c r="DM758" s="150"/>
      <c r="DN758" s="150"/>
      <c r="DO758" s="150"/>
      <c r="DP758" s="150"/>
      <c r="DQ758" s="150"/>
      <c r="DR758" s="150"/>
      <c r="DS758" s="150"/>
      <c r="DT758" s="150"/>
      <c r="DU758" s="150"/>
      <c r="DV758" s="150"/>
      <c r="DW758" s="150"/>
      <c r="DX758" s="150"/>
      <c r="DY758" s="150"/>
      <c r="DZ758" s="150"/>
      <c r="EA758" s="150"/>
      <c r="EB758" s="150"/>
      <c r="EC758" s="150"/>
      <c r="ED758" s="150"/>
      <c r="EE758" s="150"/>
      <c r="EF758" s="150"/>
      <c r="EG758" s="150"/>
      <c r="EH758" s="150"/>
      <c r="EI758" s="150"/>
      <c r="EJ758" s="150"/>
      <c r="EK758" s="150"/>
      <c r="EL758" s="150"/>
      <c r="EM758" s="150"/>
      <c r="EN758" s="150"/>
      <c r="EO758" s="150"/>
      <c r="EP758" s="150"/>
      <c r="EQ758" s="150"/>
      <c r="ER758" s="150"/>
      <c r="ES758" s="150"/>
      <c r="ET758" s="150"/>
      <c r="EU758" s="150"/>
      <c r="EV758" s="150"/>
      <c r="EW758" s="150"/>
      <c r="EX758" s="150"/>
      <c r="EY758" s="150"/>
      <c r="EZ758" s="150"/>
      <c r="FA758" s="150"/>
      <c r="FB758" s="150"/>
      <c r="FC758" s="150"/>
      <c r="FD758" s="150"/>
      <c r="FE758" s="150"/>
      <c r="FF758" s="150"/>
      <c r="FG758" s="150"/>
      <c r="FH758" s="150"/>
      <c r="FI758" s="150"/>
      <c r="FJ758" s="150"/>
      <c r="FK758" s="150"/>
      <c r="FL758" s="150"/>
      <c r="FM758" s="150"/>
      <c r="FN758" s="150"/>
      <c r="FO758" s="150"/>
      <c r="FP758" s="150"/>
      <c r="FQ758" s="150"/>
      <c r="FR758" s="150"/>
      <c r="FS758" s="150"/>
      <c r="FT758" s="150"/>
      <c r="FU758" s="150"/>
      <c r="FV758" s="150"/>
      <c r="FW758" s="150"/>
      <c r="FX758" s="150"/>
      <c r="FY758" s="150"/>
      <c r="FZ758" s="150"/>
      <c r="GA758" s="150"/>
      <c r="GB758" s="150"/>
      <c r="GC758" s="150"/>
      <c r="GD758" s="150"/>
      <c r="GE758" s="150"/>
      <c r="GF758" s="150"/>
      <c r="GG758" s="150"/>
      <c r="GH758" s="150"/>
      <c r="GI758" s="150"/>
      <c r="GJ758" s="150"/>
      <c r="GK758" s="150"/>
      <c r="GL758" s="150"/>
      <c r="GM758" s="150"/>
      <c r="GN758" s="150"/>
      <c r="GO758" s="150"/>
      <c r="GP758" s="150"/>
      <c r="GQ758" s="150"/>
      <c r="GR758" s="150"/>
      <c r="GS758" s="150"/>
      <c r="GT758" s="150"/>
      <c r="GU758" s="150"/>
      <c r="GV758" s="150"/>
      <c r="GW758" s="150"/>
      <c r="GX758" s="150"/>
      <c r="GY758" s="150"/>
      <c r="GZ758" s="150"/>
      <c r="HA758" s="150"/>
      <c r="HB758" s="150"/>
      <c r="HC758" s="150"/>
      <c r="HD758" s="150"/>
      <c r="HE758" s="150"/>
      <c r="HF758" s="150"/>
      <c r="HG758" s="150"/>
      <c r="HH758" s="150"/>
      <c r="HI758" s="150"/>
      <c r="HJ758" s="150"/>
      <c r="HK758" s="150"/>
      <c r="HL758" s="150"/>
      <c r="HM758" s="150"/>
      <c r="HN758" s="150"/>
      <c r="HO758" s="150"/>
      <c r="HP758" s="150"/>
      <c r="HQ758" s="150"/>
      <c r="HR758" s="150"/>
      <c r="HS758" s="150"/>
      <c r="HT758" s="150"/>
      <c r="HU758" s="150"/>
      <c r="HV758" s="150"/>
      <c r="HW758" s="150"/>
      <c r="HX758" s="150"/>
      <c r="HY758" s="150"/>
      <c r="HZ758" s="150"/>
      <c r="IA758" s="150"/>
      <c r="IB758" s="150"/>
      <c r="IC758" s="150"/>
      <c r="ID758" s="150"/>
      <c r="IE758" s="150"/>
      <c r="IF758" s="150"/>
      <c r="IG758" s="150"/>
      <c r="IH758" s="150"/>
      <c r="II758" s="150"/>
      <c r="IJ758" s="150"/>
      <c r="IK758" s="150"/>
      <c r="IL758" s="150"/>
      <c r="IM758" s="150"/>
      <c r="IN758" s="150"/>
      <c r="IO758" s="150"/>
      <c r="IP758" s="150"/>
      <c r="IQ758" s="150"/>
      <c r="IR758" s="150"/>
      <c r="IS758" s="150"/>
      <c r="IT758" s="150"/>
      <c r="IU758" s="150"/>
      <c r="IV758" s="150"/>
      <c r="IW758" s="150"/>
      <c r="IX758" s="150"/>
      <c r="IY758" s="150"/>
      <c r="IZ758" s="150"/>
      <c r="JA758" s="150"/>
      <c r="JB758" s="150"/>
      <c r="JC758" s="150"/>
      <c r="JD758" s="150"/>
      <c r="JE758" s="150"/>
      <c r="JF758" s="150"/>
      <c r="JG758" s="150"/>
      <c r="JH758" s="150"/>
      <c r="JI758" s="150"/>
      <c r="JJ758" s="150"/>
      <c r="JK758" s="150"/>
      <c r="JL758" s="150"/>
      <c r="JM758" s="150"/>
      <c r="JN758" s="150"/>
      <c r="JO758" s="150"/>
      <c r="JP758" s="150"/>
      <c r="JQ758" s="150"/>
      <c r="JR758" s="150"/>
      <c r="JS758" s="150"/>
      <c r="JT758" s="150"/>
      <c r="JU758" s="150"/>
      <c r="JV758" s="150"/>
      <c r="JW758" s="150"/>
      <c r="JX758" s="150"/>
      <c r="JY758" s="150"/>
      <c r="JZ758" s="150"/>
      <c r="KA758" s="150"/>
      <c r="KB758" s="150"/>
      <c r="KC758" s="150"/>
      <c r="KD758" s="150"/>
      <c r="KE758" s="150"/>
      <c r="KF758" s="150"/>
      <c r="KG758" s="150"/>
      <c r="KH758" s="150"/>
      <c r="KI758" s="150"/>
      <c r="KJ758" s="150"/>
      <c r="KK758" s="150"/>
      <c r="KL758" s="150"/>
      <c r="KM758" s="150"/>
      <c r="KN758" s="150"/>
      <c r="KO758" s="150"/>
      <c r="KP758" s="150"/>
      <c r="KQ758" s="150"/>
      <c r="KR758" s="150"/>
      <c r="KS758" s="150"/>
      <c r="KT758" s="150"/>
      <c r="KU758" s="150"/>
      <c r="KV758" s="150"/>
      <c r="KW758" s="150"/>
      <c r="KX758" s="150"/>
      <c r="KY758" s="150"/>
      <c r="KZ758" s="150"/>
      <c r="LA758" s="150"/>
      <c r="LB758" s="150"/>
      <c r="LC758" s="150"/>
      <c r="LD758" s="150"/>
      <c r="LE758" s="150"/>
      <c r="LF758" s="150"/>
      <c r="LG758" s="150"/>
      <c r="LH758" s="150"/>
      <c r="LI758" s="150"/>
      <c r="LJ758" s="150"/>
      <c r="LK758" s="150"/>
      <c r="LL758" s="150"/>
      <c r="LM758" s="150"/>
      <c r="LN758" s="150"/>
      <c r="LO758" s="150"/>
      <c r="LP758" s="150"/>
      <c r="LQ758" s="150"/>
      <c r="LR758" s="150"/>
      <c r="LS758" s="150"/>
      <c r="LT758" s="150"/>
      <c r="LU758" s="150"/>
      <c r="LV758" s="150"/>
      <c r="LW758" s="150"/>
      <c r="LX758" s="150"/>
      <c r="LY758" s="150"/>
      <c r="LZ758" s="150"/>
      <c r="MA758" s="150"/>
      <c r="MB758" s="150"/>
      <c r="MC758" s="150"/>
      <c r="MD758" s="150"/>
      <c r="ME758" s="150"/>
      <c r="MF758" s="150"/>
      <c r="MG758" s="150"/>
      <c r="MH758" s="150"/>
      <c r="MI758" s="150"/>
      <c r="MJ758" s="150"/>
      <c r="MK758" s="150"/>
      <c r="ML758" s="150"/>
      <c r="MM758" s="150"/>
      <c r="MN758" s="150"/>
      <c r="MO758" s="150"/>
      <c r="MP758" s="150"/>
      <c r="MQ758" s="150"/>
      <c r="MR758" s="150"/>
      <c r="MS758" s="150"/>
      <c r="MT758" s="150"/>
      <c r="MU758" s="150"/>
      <c r="MV758" s="150"/>
      <c r="MW758" s="150"/>
      <c r="MX758" s="150"/>
      <c r="MY758" s="150"/>
      <c r="MZ758" s="150"/>
      <c r="NA758" s="150"/>
      <c r="NB758" s="150"/>
      <c r="NC758" s="150"/>
      <c r="ND758" s="150"/>
      <c r="NE758" s="150"/>
      <c r="NF758" s="150"/>
      <c r="NG758" s="150"/>
      <c r="NH758" s="150"/>
      <c r="NI758" s="150"/>
      <c r="NJ758" s="150"/>
      <c r="NK758" s="150"/>
      <c r="NL758" s="150"/>
      <c r="NM758" s="150"/>
      <c r="NN758" s="150"/>
      <c r="NO758" s="150"/>
      <c r="NP758" s="150"/>
      <c r="NQ758" s="150"/>
      <c r="NR758" s="150"/>
      <c r="NS758" s="150"/>
      <c r="NT758" s="150"/>
      <c r="NU758" s="150"/>
      <c r="NV758" s="150"/>
      <c r="NW758" s="150"/>
      <c r="NX758" s="150"/>
      <c r="NY758" s="150"/>
      <c r="NZ758" s="150"/>
      <c r="OA758" s="150"/>
      <c r="OB758" s="150"/>
      <c r="OC758" s="150"/>
      <c r="OD758" s="150"/>
      <c r="OE758" s="150"/>
      <c r="OF758" s="150"/>
      <c r="OG758" s="150"/>
      <c r="OH758" s="150"/>
      <c r="OI758" s="150"/>
      <c r="OJ758" s="150"/>
      <c r="OK758" s="150"/>
      <c r="OL758" s="150"/>
      <c r="OM758" s="150"/>
      <c r="ON758" s="150"/>
      <c r="OO758" s="150"/>
      <c r="OP758" s="150"/>
      <c r="OQ758" s="150"/>
      <c r="OR758" s="150"/>
      <c r="OS758" s="150"/>
      <c r="OT758" s="150"/>
      <c r="OU758" s="150"/>
      <c r="OV758" s="150"/>
      <c r="OW758" s="150"/>
      <c r="OX758" s="150"/>
      <c r="OY758" s="150"/>
      <c r="OZ758" s="150"/>
      <c r="PA758" s="150"/>
      <c r="PB758" s="150"/>
      <c r="PC758" s="150"/>
      <c r="PD758" s="150"/>
      <c r="PE758" s="150"/>
      <c r="PF758" s="150"/>
      <c r="PG758" s="150"/>
      <c r="PH758" s="150"/>
      <c r="PI758" s="150"/>
      <c r="PJ758" s="150"/>
      <c r="PK758" s="150"/>
      <c r="PL758" s="150"/>
      <c r="PM758" s="150"/>
      <c r="PN758" s="150"/>
      <c r="PO758" s="150"/>
      <c r="PP758" s="150"/>
      <c r="PQ758" s="150"/>
      <c r="PR758" s="150"/>
      <c r="PS758" s="150"/>
      <c r="PT758" s="150"/>
      <c r="PU758" s="150"/>
      <c r="PV758" s="150"/>
      <c r="PW758" s="150"/>
      <c r="PX758" s="150"/>
      <c r="PY758" s="150"/>
      <c r="PZ758" s="150"/>
      <c r="QA758" s="150"/>
      <c r="QB758" s="150"/>
      <c r="QC758" s="150"/>
      <c r="QD758" s="150"/>
      <c r="QE758" s="150"/>
      <c r="QF758" s="150"/>
      <c r="QG758" s="150"/>
      <c r="QH758" s="150"/>
      <c r="QI758" s="150"/>
      <c r="QJ758" s="150"/>
      <c r="QK758" s="150"/>
      <c r="QL758" s="150"/>
      <c r="QM758" s="150"/>
      <c r="QN758" s="150"/>
      <c r="QO758" s="150"/>
      <c r="QP758" s="150"/>
      <c r="QQ758" s="150"/>
      <c r="QR758" s="150"/>
      <c r="QS758" s="150"/>
      <c r="QT758" s="150"/>
      <c r="QU758" s="150"/>
      <c r="QV758" s="150"/>
      <c r="QW758" s="150"/>
      <c r="QX758" s="150"/>
      <c r="QY758" s="150"/>
      <c r="QZ758" s="150"/>
      <c r="RA758" s="150"/>
      <c r="RB758" s="150"/>
      <c r="RC758" s="150"/>
      <c r="RD758" s="150"/>
      <c r="RE758" s="150"/>
      <c r="RF758" s="150"/>
      <c r="RG758" s="150"/>
      <c r="RH758" s="150"/>
      <c r="RI758" s="150"/>
      <c r="RJ758" s="150"/>
      <c r="RK758" s="150"/>
      <c r="RL758" s="150"/>
      <c r="RM758" s="150"/>
      <c r="RN758" s="150"/>
      <c r="RO758" s="150"/>
      <c r="RP758" s="150"/>
      <c r="RQ758" s="150"/>
      <c r="RR758" s="150"/>
      <c r="RS758" s="150"/>
      <c r="RT758" s="150"/>
      <c r="RU758" s="150"/>
      <c r="RV758" s="150"/>
      <c r="RW758" s="150"/>
      <c r="RX758" s="150"/>
      <c r="RY758" s="150"/>
      <c r="RZ758" s="150"/>
      <c r="SA758" s="150"/>
      <c r="SB758" s="150"/>
      <c r="SC758" s="150"/>
      <c r="SD758" s="150"/>
      <c r="SE758" s="150"/>
      <c r="SF758" s="150"/>
      <c r="SG758" s="150"/>
      <c r="SH758" s="150"/>
      <c r="SI758" s="150"/>
      <c r="SJ758" s="150"/>
      <c r="SK758" s="150"/>
      <c r="SL758" s="150"/>
      <c r="SM758" s="150"/>
      <c r="SN758" s="150"/>
      <c r="SO758" s="150"/>
      <c r="SP758" s="150"/>
      <c r="SQ758" s="150"/>
      <c r="SR758" s="150"/>
      <c r="SS758" s="150"/>
      <c r="ST758" s="150"/>
      <c r="SU758" s="150"/>
      <c r="SV758" s="150"/>
      <c r="SW758" s="150"/>
      <c r="SX758" s="150"/>
      <c r="SY758" s="150"/>
      <c r="SZ758" s="150"/>
      <c r="TA758" s="150"/>
      <c r="TB758" s="150"/>
      <c r="TC758" s="150"/>
      <c r="TD758" s="150"/>
      <c r="TE758" s="150"/>
      <c r="TF758" s="150"/>
      <c r="TG758" s="150"/>
      <c r="TH758" s="150"/>
      <c r="TI758" s="150"/>
      <c r="TJ758" s="150"/>
      <c r="TK758" s="150"/>
      <c r="TL758" s="150"/>
      <c r="TM758" s="150"/>
      <c r="TN758" s="150"/>
      <c r="TO758" s="150"/>
      <c r="TP758" s="150"/>
      <c r="TQ758" s="150"/>
      <c r="TR758" s="150"/>
      <c r="TS758" s="150"/>
      <c r="TT758" s="150"/>
      <c r="TU758" s="150"/>
      <c r="TV758" s="150"/>
      <c r="TW758" s="150"/>
      <c r="TX758" s="150"/>
      <c r="TY758" s="150"/>
      <c r="TZ758" s="150"/>
      <c r="UA758" s="150"/>
      <c r="UB758" s="150"/>
      <c r="UC758" s="150"/>
      <c r="UD758" s="150"/>
      <c r="UE758" s="150"/>
      <c r="UF758" s="150"/>
      <c r="UG758" s="150"/>
      <c r="UH758" s="150"/>
      <c r="UI758" s="150"/>
      <c r="UJ758" s="150"/>
      <c r="UK758" s="150"/>
      <c r="UL758" s="150"/>
      <c r="UM758" s="150"/>
      <c r="UN758" s="150"/>
      <c r="UO758" s="150"/>
      <c r="UP758" s="150"/>
      <c r="UQ758" s="150"/>
      <c r="UR758" s="150"/>
      <c r="US758" s="150"/>
      <c r="UT758" s="150"/>
      <c r="UU758" s="150"/>
      <c r="UV758" s="150"/>
      <c r="UW758" s="150"/>
      <c r="UX758" s="150"/>
      <c r="UY758" s="150"/>
      <c r="UZ758" s="150"/>
      <c r="VA758" s="150"/>
      <c r="VB758" s="150"/>
      <c r="VC758" s="150"/>
      <c r="VD758" s="150"/>
      <c r="VE758" s="150"/>
      <c r="VF758" s="150"/>
      <c r="VG758" s="150"/>
      <c r="VH758" s="150"/>
      <c r="VI758" s="150"/>
      <c r="VJ758" s="150"/>
      <c r="VK758" s="150"/>
      <c r="VL758" s="150"/>
      <c r="VM758" s="150"/>
      <c r="VN758" s="150"/>
      <c r="VO758" s="150"/>
      <c r="VP758" s="150"/>
      <c r="VQ758" s="150"/>
      <c r="VR758" s="150"/>
      <c r="VS758" s="150"/>
      <c r="VT758" s="150"/>
      <c r="VU758" s="150"/>
      <c r="VV758" s="150"/>
      <c r="VW758" s="150"/>
      <c r="VX758" s="150"/>
      <c r="VY758" s="150"/>
      <c r="VZ758" s="150"/>
      <c r="WA758" s="150"/>
      <c r="WB758" s="150"/>
      <c r="WC758" s="150"/>
      <c r="WD758" s="150"/>
      <c r="WE758" s="150"/>
      <c r="WF758" s="150"/>
      <c r="WG758" s="150"/>
      <c r="WH758" s="150"/>
      <c r="WI758" s="150"/>
      <c r="WJ758" s="150"/>
      <c r="WK758" s="150"/>
      <c r="WL758" s="150"/>
      <c r="WM758" s="150"/>
      <c r="WN758" s="150"/>
      <c r="WO758" s="150"/>
      <c r="WP758" s="150"/>
      <c r="WQ758" s="150"/>
      <c r="WR758" s="150"/>
      <c r="WS758" s="150"/>
      <c r="WT758" s="150"/>
      <c r="WU758" s="150"/>
      <c r="WV758" s="150"/>
      <c r="WW758" s="150"/>
      <c r="WX758" s="150"/>
      <c r="WY758" s="150"/>
      <c r="WZ758" s="150"/>
      <c r="XA758" s="150"/>
      <c r="XB758" s="150"/>
      <c r="XC758" s="150"/>
      <c r="XD758" s="150"/>
      <c r="XE758" s="150"/>
      <c r="XF758" s="150"/>
      <c r="XG758" s="150"/>
      <c r="XH758" s="150"/>
      <c r="XI758" s="150"/>
      <c r="XJ758" s="150"/>
      <c r="XK758" s="150"/>
      <c r="XL758" s="150"/>
      <c r="XM758" s="150"/>
      <c r="XN758" s="150"/>
      <c r="XO758" s="150"/>
      <c r="XP758" s="150"/>
      <c r="XQ758" s="150"/>
      <c r="XR758" s="150"/>
      <c r="XS758" s="150"/>
      <c r="XT758" s="150"/>
      <c r="XU758" s="150"/>
      <c r="XV758" s="150"/>
      <c r="XW758" s="150"/>
      <c r="XX758" s="150"/>
      <c r="XY758" s="150"/>
      <c r="XZ758" s="150"/>
      <c r="YA758" s="150"/>
      <c r="YB758" s="150"/>
      <c r="YC758" s="150"/>
      <c r="YD758" s="150"/>
      <c r="YE758" s="150"/>
      <c r="YF758" s="150"/>
      <c r="YG758" s="150"/>
      <c r="YH758" s="150"/>
      <c r="YI758" s="150"/>
      <c r="YJ758" s="150"/>
      <c r="YK758" s="150"/>
      <c r="YL758" s="150"/>
      <c r="YM758" s="150"/>
      <c r="YN758" s="150"/>
      <c r="YO758" s="150"/>
      <c r="YP758" s="150"/>
      <c r="YQ758" s="150"/>
      <c r="YR758" s="150"/>
      <c r="YS758" s="150"/>
      <c r="YT758" s="150"/>
      <c r="YU758" s="150"/>
      <c r="YV758" s="150"/>
      <c r="YW758" s="150"/>
      <c r="YX758" s="150"/>
      <c r="YY758" s="150"/>
      <c r="YZ758" s="150"/>
      <c r="ZA758" s="150"/>
      <c r="ZB758" s="150"/>
      <c r="ZC758" s="150"/>
      <c r="ZD758" s="150"/>
      <c r="ZE758" s="150"/>
      <c r="ZF758" s="150"/>
      <c r="ZG758" s="150"/>
      <c r="ZH758" s="150"/>
      <c r="ZI758" s="150"/>
      <c r="ZJ758" s="150"/>
      <c r="ZK758" s="150"/>
      <c r="ZL758" s="150"/>
      <c r="ZM758" s="150"/>
      <c r="ZN758" s="150"/>
      <c r="ZO758" s="150"/>
      <c r="ZP758" s="150"/>
      <c r="ZQ758" s="150"/>
      <c r="ZR758" s="150"/>
      <c r="ZS758" s="150"/>
      <c r="ZT758" s="150"/>
      <c r="ZU758" s="150"/>
      <c r="ZV758" s="150"/>
      <c r="ZW758" s="150"/>
      <c r="ZX758" s="150"/>
      <c r="ZY758" s="150"/>
      <c r="ZZ758" s="150"/>
      <c r="AAA758" s="150"/>
      <c r="AAB758" s="150"/>
      <c r="AAC758" s="150"/>
      <c r="AAD758" s="150"/>
      <c r="AAE758" s="150"/>
      <c r="AAF758" s="150"/>
      <c r="AAG758" s="150"/>
      <c r="AAH758" s="150"/>
      <c r="AAI758" s="150"/>
      <c r="AAJ758" s="150"/>
      <c r="AAK758" s="150"/>
      <c r="AAL758" s="150"/>
      <c r="AAM758" s="150"/>
      <c r="AAN758" s="150"/>
      <c r="AAO758" s="150"/>
      <c r="AAP758" s="150"/>
      <c r="AAQ758" s="150"/>
      <c r="AAR758" s="150"/>
      <c r="AAS758" s="150"/>
      <c r="AAT758" s="150"/>
      <c r="AAU758" s="150"/>
      <c r="AAV758" s="150"/>
      <c r="AAW758" s="150"/>
      <c r="AAX758" s="150"/>
      <c r="AAY758" s="150"/>
      <c r="AAZ758" s="150"/>
      <c r="ABA758" s="150"/>
      <c r="ABB758" s="150"/>
      <c r="ABC758" s="150"/>
      <c r="ABD758" s="150"/>
      <c r="ABE758" s="150"/>
      <c r="ABF758" s="150"/>
      <c r="ABG758" s="150"/>
      <c r="ABH758" s="150"/>
      <c r="ABI758" s="150"/>
      <c r="ABJ758" s="150"/>
      <c r="ABK758" s="150"/>
      <c r="ABL758" s="150"/>
      <c r="ABM758" s="150"/>
      <c r="ABN758" s="150"/>
      <c r="ABO758" s="150"/>
      <c r="ABP758" s="150"/>
      <c r="ABQ758" s="150"/>
      <c r="ABR758" s="150"/>
      <c r="ABS758" s="150"/>
      <c r="ABT758" s="150"/>
      <c r="ABU758" s="150"/>
      <c r="ABV758" s="150"/>
      <c r="ABW758" s="150"/>
      <c r="ABX758" s="150"/>
      <c r="ABY758" s="150"/>
      <c r="ABZ758" s="150"/>
      <c r="ACA758" s="150"/>
      <c r="ACB758" s="150"/>
      <c r="ACC758" s="150"/>
      <c r="ACD758" s="150"/>
      <c r="ACE758" s="150"/>
      <c r="ACF758" s="150"/>
      <c r="ACG758" s="150"/>
      <c r="ACH758" s="150"/>
      <c r="ACI758" s="150"/>
      <c r="ACJ758" s="150"/>
      <c r="ACK758" s="150"/>
      <c r="ACL758" s="150"/>
      <c r="ACM758" s="150"/>
      <c r="ACN758" s="150"/>
      <c r="ACO758" s="150"/>
      <c r="ACP758" s="150"/>
      <c r="ACQ758" s="150"/>
      <c r="ACR758" s="150"/>
      <c r="ACS758" s="150"/>
      <c r="ACT758" s="150"/>
      <c r="ACU758" s="150"/>
      <c r="ACV758" s="150"/>
      <c r="ACW758" s="150"/>
      <c r="ACX758" s="150"/>
      <c r="ACY758" s="150"/>
      <c r="ACZ758" s="150"/>
      <c r="ADA758" s="150"/>
      <c r="ADB758" s="150"/>
      <c r="ADC758" s="150"/>
      <c r="ADD758" s="150"/>
      <c r="ADE758" s="150"/>
      <c r="ADF758" s="150"/>
      <c r="ADG758" s="150"/>
      <c r="ADH758" s="150"/>
      <c r="ADI758" s="150"/>
      <c r="ADJ758" s="150"/>
      <c r="ADK758" s="150"/>
      <c r="ADL758" s="150"/>
      <c r="ADM758" s="150"/>
      <c r="ADN758" s="150"/>
      <c r="ADO758" s="150"/>
      <c r="ADP758" s="150"/>
      <c r="ADQ758" s="150"/>
      <c r="ADR758" s="150"/>
      <c r="ADS758" s="150"/>
      <c r="ADT758" s="150"/>
      <c r="ADU758" s="150"/>
      <c r="ADV758" s="150"/>
      <c r="ADW758" s="150"/>
      <c r="ADX758" s="150"/>
      <c r="ADY758" s="150"/>
      <c r="ADZ758" s="150"/>
      <c r="AEA758" s="150"/>
      <c r="AEB758" s="150"/>
      <c r="AEC758" s="150"/>
      <c r="AED758" s="150"/>
      <c r="AEE758" s="150"/>
      <c r="AEF758" s="150"/>
      <c r="AEG758" s="150"/>
      <c r="AEH758" s="150"/>
      <c r="AEI758" s="150"/>
      <c r="AEJ758" s="150"/>
      <c r="AEK758" s="150"/>
      <c r="AEL758" s="150"/>
      <c r="AEM758" s="150"/>
      <c r="AEN758" s="150"/>
      <c r="AEO758" s="150"/>
      <c r="AEP758" s="150"/>
      <c r="AEQ758" s="150"/>
      <c r="AER758" s="150"/>
      <c r="AES758" s="150"/>
      <c r="AET758" s="150"/>
      <c r="AEU758" s="150"/>
      <c r="AEV758" s="150"/>
      <c r="AEW758" s="150"/>
      <c r="AEX758" s="150"/>
      <c r="AEY758" s="150"/>
      <c r="AEZ758" s="150"/>
      <c r="AFA758" s="150"/>
      <c r="AFB758" s="150"/>
      <c r="AFC758" s="150"/>
      <c r="AFD758" s="150"/>
      <c r="AFE758" s="150"/>
      <c r="AFF758" s="150"/>
      <c r="AFG758" s="150"/>
      <c r="AFH758" s="150"/>
      <c r="AFI758" s="150"/>
      <c r="AFJ758" s="150"/>
      <c r="AFK758" s="150"/>
      <c r="AFL758" s="150"/>
      <c r="AFM758" s="150"/>
      <c r="AFN758" s="150"/>
      <c r="AFO758" s="150"/>
      <c r="AFP758" s="150"/>
      <c r="AFQ758" s="150"/>
      <c r="AFR758" s="150"/>
      <c r="AFS758" s="150"/>
      <c r="AFT758" s="150"/>
      <c r="AFU758" s="150"/>
      <c r="AFV758" s="150"/>
      <c r="AFW758" s="150"/>
      <c r="AFX758" s="150"/>
      <c r="AFY758" s="150"/>
      <c r="AFZ758" s="150"/>
      <c r="AGA758" s="150"/>
      <c r="AGB758" s="150"/>
      <c r="AGC758" s="150"/>
      <c r="AGD758" s="150"/>
      <c r="AGE758" s="150"/>
      <c r="AGF758" s="150"/>
      <c r="AGG758" s="150"/>
      <c r="AGH758" s="150"/>
      <c r="AGI758" s="150"/>
      <c r="AGJ758" s="150"/>
      <c r="AGK758" s="150"/>
      <c r="AGL758" s="150"/>
      <c r="AGM758" s="150"/>
      <c r="AGN758" s="150"/>
      <c r="AGO758" s="150"/>
      <c r="AGP758" s="150"/>
      <c r="AGQ758" s="150"/>
      <c r="AGR758" s="150"/>
      <c r="AGS758" s="150"/>
      <c r="AGT758" s="150"/>
      <c r="AGU758" s="150"/>
      <c r="AGV758" s="150"/>
      <c r="AGW758" s="150"/>
      <c r="AGX758" s="150"/>
      <c r="AGY758" s="150"/>
      <c r="AGZ758" s="150"/>
      <c r="AHA758" s="150"/>
      <c r="AHB758" s="150"/>
      <c r="AHC758" s="150"/>
      <c r="AHD758" s="150"/>
      <c r="AHE758" s="150"/>
      <c r="AHF758" s="150"/>
      <c r="AHG758" s="150"/>
      <c r="AHH758" s="150"/>
      <c r="AHI758" s="150"/>
      <c r="AHJ758" s="150"/>
      <c r="AHK758" s="150"/>
      <c r="AHL758" s="150"/>
      <c r="AHM758" s="150"/>
      <c r="AHN758" s="150"/>
      <c r="AHO758" s="150"/>
      <c r="AHP758" s="150"/>
      <c r="AHQ758" s="150"/>
      <c r="AHR758" s="150"/>
      <c r="AHS758" s="150"/>
      <c r="AHT758" s="150"/>
      <c r="AHU758" s="150"/>
      <c r="AHV758" s="150"/>
      <c r="AHW758" s="150"/>
      <c r="AHX758" s="150"/>
      <c r="AHY758" s="150"/>
      <c r="AHZ758" s="150"/>
      <c r="AIA758" s="150"/>
      <c r="AIB758" s="150"/>
      <c r="AIC758" s="150"/>
      <c r="AID758" s="150"/>
      <c r="AIE758" s="150"/>
      <c r="AIF758" s="150"/>
      <c r="AIG758" s="150"/>
      <c r="AIH758" s="150"/>
      <c r="AII758" s="150"/>
      <c r="AIJ758" s="150"/>
      <c r="AIK758" s="150"/>
      <c r="AIL758" s="150"/>
      <c r="AIM758" s="150"/>
      <c r="AIN758" s="150"/>
      <c r="AIO758" s="150"/>
      <c r="AIP758" s="150"/>
      <c r="AIQ758" s="150"/>
      <c r="AIR758" s="150"/>
      <c r="AIS758" s="150"/>
      <c r="AIT758" s="150"/>
      <c r="AIU758" s="150"/>
      <c r="AIV758" s="150"/>
      <c r="AIW758" s="150"/>
      <c r="AIX758" s="150"/>
      <c r="AIY758" s="150"/>
      <c r="AIZ758" s="150"/>
      <c r="AJA758" s="150"/>
      <c r="AJB758" s="150"/>
      <c r="AJC758" s="150"/>
      <c r="AJD758" s="150"/>
      <c r="AJE758" s="150"/>
      <c r="AJF758" s="150"/>
      <c r="AJG758" s="150"/>
      <c r="AJH758" s="150"/>
      <c r="AJI758" s="150"/>
      <c r="AJJ758" s="150"/>
      <c r="AJK758" s="150"/>
      <c r="AJL758" s="150"/>
      <c r="AJM758" s="150"/>
      <c r="AJN758" s="150"/>
      <c r="AJO758" s="150"/>
      <c r="AJP758" s="150"/>
      <c r="AJQ758" s="150"/>
      <c r="AJR758" s="150"/>
      <c r="AJS758" s="150"/>
      <c r="AJT758" s="150"/>
      <c r="AJU758" s="150"/>
      <c r="AJV758" s="150"/>
      <c r="AJW758" s="150"/>
      <c r="AJX758" s="150"/>
      <c r="AJY758" s="150"/>
      <c r="AJZ758" s="150"/>
      <c r="AKA758" s="150"/>
      <c r="AKB758" s="150"/>
      <c r="AKC758" s="150"/>
      <c r="AKD758" s="150"/>
      <c r="AKE758" s="150"/>
      <c r="AKF758" s="150"/>
      <c r="AKG758" s="150"/>
      <c r="AKH758" s="150"/>
      <c r="AKI758" s="150"/>
      <c r="AKJ758" s="150"/>
      <c r="AKK758" s="150"/>
      <c r="AKL758" s="150"/>
      <c r="AKM758" s="150"/>
      <c r="AKN758" s="150"/>
      <c r="AKO758" s="150"/>
      <c r="AKP758" s="150"/>
      <c r="AKQ758" s="150"/>
      <c r="AKR758" s="150"/>
      <c r="AKS758" s="150"/>
      <c r="AKT758" s="150"/>
      <c r="AKU758" s="150"/>
      <c r="AKV758" s="150"/>
      <c r="AKW758" s="150"/>
      <c r="AKX758" s="150"/>
      <c r="AKY758" s="150"/>
      <c r="AKZ758" s="150"/>
      <c r="ALA758" s="150"/>
      <c r="ALB758" s="150"/>
      <c r="ALC758" s="150"/>
      <c r="ALD758" s="150"/>
      <c r="ALE758" s="150"/>
      <c r="ALF758" s="150"/>
      <c r="ALG758" s="150"/>
      <c r="ALH758" s="150"/>
      <c r="ALI758" s="150"/>
      <c r="ALJ758" s="150"/>
      <c r="ALK758" s="150"/>
      <c r="ALL758" s="150"/>
      <c r="ALM758" s="150"/>
      <c r="ALN758" s="150"/>
      <c r="ALO758" s="150"/>
      <c r="ALP758" s="150"/>
      <c r="ALQ758" s="150"/>
      <c r="ALR758" s="150"/>
      <c r="ALS758" s="150"/>
      <c r="ALT758" s="150"/>
      <c r="ALU758" s="150"/>
      <c r="ALV758" s="150"/>
      <c r="ALW758" s="150"/>
      <c r="ALX758" s="150"/>
      <c r="ALY758" s="150"/>
      <c r="ALZ758" s="150"/>
      <c r="AMA758" s="150"/>
      <c r="AMB758" s="150"/>
      <c r="AMC758" s="150"/>
      <c r="AMD758" s="150"/>
      <c r="AME758" s="150"/>
      <c r="AMF758" s="150"/>
      <c r="AMG758" s="150"/>
      <c r="AMH758" s="150"/>
      <c r="AMI758" s="150"/>
      <c r="AMJ758" s="150"/>
      <c r="AMK758" s="150"/>
      <c r="AML758" s="559"/>
    </row>
    <row r="759" spans="1:1026" s="191" customFormat="1" x14ac:dyDescent="0.25">
      <c r="A759" s="519" t="s">
        <v>27686</v>
      </c>
      <c r="B759" s="257">
        <v>759</v>
      </c>
      <c r="C759" s="483" t="s">
        <v>27687</v>
      </c>
      <c r="D759" s="484" t="s">
        <v>27688</v>
      </c>
      <c r="E759" s="313"/>
      <c r="F759" s="280"/>
      <c r="G759" s="280"/>
      <c r="H759" s="280">
        <v>4</v>
      </c>
      <c r="I759" s="500" t="s">
        <v>750</v>
      </c>
      <c r="J759" s="280">
        <v>2</v>
      </c>
      <c r="K759" s="280">
        <v>2</v>
      </c>
      <c r="L759" s="280">
        <v>1</v>
      </c>
      <c r="M759" s="280"/>
      <c r="N759" s="280"/>
      <c r="O759" s="280"/>
      <c r="P759" s="293">
        <v>335</v>
      </c>
      <c r="Q759" s="280"/>
      <c r="R759" s="280"/>
      <c r="S759" s="280"/>
      <c r="T759" s="280"/>
      <c r="U759" s="280"/>
      <c r="V759" s="280"/>
      <c r="W759" s="283">
        <f t="shared" si="323"/>
        <v>100</v>
      </c>
      <c r="X759" s="283">
        <f t="shared" si="324"/>
        <v>100</v>
      </c>
      <c r="Y759" s="283">
        <f t="shared" si="337"/>
        <v>20</v>
      </c>
      <c r="Z759" s="283">
        <f t="shared" si="325"/>
        <v>100</v>
      </c>
      <c r="AA759" s="283">
        <f t="shared" si="326"/>
        <v>100</v>
      </c>
      <c r="AB759" s="287">
        <f t="shared" si="333"/>
        <v>100</v>
      </c>
      <c r="AC759" s="287">
        <f t="shared" si="334"/>
        <v>100</v>
      </c>
      <c r="AD759" s="287">
        <f t="shared" si="329"/>
        <v>100</v>
      </c>
      <c r="AE759" s="284">
        <f t="shared" si="332"/>
        <v>1</v>
      </c>
      <c r="AF759" s="284">
        <f t="shared" si="321"/>
        <v>100</v>
      </c>
      <c r="AG759" s="268">
        <f t="shared" si="335"/>
        <v>10</v>
      </c>
      <c r="AH759" s="268">
        <f t="shared" si="319"/>
        <v>10</v>
      </c>
      <c r="AI759" s="268">
        <f t="shared" si="336"/>
        <v>100</v>
      </c>
      <c r="AJ759" s="268">
        <f t="shared" si="320"/>
        <v>100</v>
      </c>
      <c r="AK759" s="500" t="s">
        <v>750</v>
      </c>
      <c r="AL759" s="279"/>
      <c r="AM759" s="280"/>
      <c r="AN759" s="516"/>
      <c r="AO759" s="280"/>
      <c r="AP759" s="280"/>
      <c r="AQ759" s="280"/>
      <c r="AR759" s="356" t="s">
        <v>31806</v>
      </c>
      <c r="AS759" s="485"/>
      <c r="AT759" s="280"/>
      <c r="AU759" s="280"/>
      <c r="AV759" s="190"/>
      <c r="AW759" s="559"/>
      <c r="AX759" s="559"/>
      <c r="AY759" s="559"/>
      <c r="AZ759" s="559"/>
      <c r="BA759" s="559"/>
      <c r="BB759" s="559"/>
      <c r="BC759" s="559"/>
      <c r="BD759" s="559"/>
      <c r="BE759" s="559"/>
      <c r="BF759" s="559"/>
      <c r="BG759" s="559"/>
      <c r="BH759" s="559"/>
      <c r="BI759" s="559"/>
      <c r="BJ759" s="559"/>
      <c r="BK759" s="559"/>
      <c r="BL759" s="559"/>
      <c r="BM759" s="559"/>
      <c r="BN759" s="559"/>
      <c r="BO759" s="559"/>
      <c r="BP759" s="559"/>
      <c r="BQ759" s="559"/>
      <c r="BR759" s="559"/>
      <c r="BS759" s="559"/>
      <c r="BT759" s="559"/>
      <c r="BU759" s="559"/>
      <c r="BV759" s="559"/>
      <c r="BW759" s="559"/>
      <c r="BX759" s="559"/>
      <c r="BY759" s="559"/>
      <c r="BZ759" s="559"/>
      <c r="CA759" s="559"/>
      <c r="CB759" s="559"/>
      <c r="CC759" s="559"/>
      <c r="CD759" s="559"/>
      <c r="CE759" s="559"/>
      <c r="CF759" s="559"/>
      <c r="CG759" s="559"/>
      <c r="CH759" s="559"/>
      <c r="CI759" s="559"/>
      <c r="CJ759" s="559"/>
      <c r="CK759" s="559"/>
      <c r="CL759" s="559"/>
      <c r="CM759" s="559"/>
      <c r="CN759" s="559"/>
      <c r="CO759" s="559"/>
      <c r="CP759" s="559"/>
      <c r="CQ759" s="559"/>
      <c r="CR759" s="559"/>
      <c r="CS759" s="559"/>
      <c r="CT759" s="559"/>
      <c r="CU759" s="559"/>
      <c r="CV759" s="559"/>
      <c r="CW759" s="559"/>
      <c r="CX759" s="559"/>
      <c r="CY759" s="559"/>
      <c r="CZ759" s="559"/>
      <c r="DA759" s="559"/>
      <c r="DB759" s="559"/>
      <c r="DC759" s="559"/>
      <c r="DD759" s="559"/>
      <c r="DE759" s="559"/>
      <c r="DF759" s="559"/>
      <c r="DG759" s="559"/>
      <c r="DH759" s="559"/>
      <c r="DI759" s="559"/>
      <c r="DJ759" s="559"/>
      <c r="DK759" s="559"/>
      <c r="DL759" s="559"/>
      <c r="DM759" s="559"/>
      <c r="DN759" s="559"/>
      <c r="DO759" s="559"/>
      <c r="DP759" s="559"/>
      <c r="DQ759" s="559"/>
      <c r="DR759" s="559"/>
      <c r="DS759" s="559"/>
      <c r="DT759" s="559"/>
      <c r="DU759" s="559"/>
      <c r="DV759" s="559"/>
      <c r="DW759" s="559"/>
      <c r="DX759" s="559"/>
      <c r="DY759" s="559"/>
      <c r="DZ759" s="559"/>
      <c r="EA759" s="559"/>
      <c r="EB759" s="559"/>
      <c r="EC759" s="559"/>
      <c r="ED759" s="559"/>
      <c r="EE759" s="559"/>
      <c r="EF759" s="559"/>
      <c r="EG759" s="559"/>
      <c r="EH759" s="559"/>
      <c r="EI759" s="559"/>
      <c r="EJ759" s="559"/>
      <c r="EK759" s="559"/>
      <c r="EL759" s="559"/>
      <c r="EM759" s="559"/>
      <c r="EN759" s="559"/>
      <c r="EO759" s="559"/>
      <c r="EP759" s="559"/>
      <c r="EQ759" s="559"/>
      <c r="ER759" s="559"/>
      <c r="ES759" s="559"/>
      <c r="ET759" s="559"/>
      <c r="EU759" s="559"/>
      <c r="EV759" s="559"/>
      <c r="EW759" s="559"/>
      <c r="EX759" s="559"/>
      <c r="EY759" s="559"/>
      <c r="EZ759" s="559"/>
      <c r="FA759" s="559"/>
      <c r="FB759" s="559"/>
      <c r="FC759" s="559"/>
      <c r="FD759" s="559"/>
      <c r="FE759" s="559"/>
      <c r="FF759" s="559"/>
      <c r="FG759" s="559"/>
      <c r="FH759" s="559"/>
      <c r="FI759" s="559"/>
      <c r="FJ759" s="559"/>
      <c r="FK759" s="559"/>
      <c r="FL759" s="559"/>
      <c r="FM759" s="559"/>
      <c r="FN759" s="559"/>
      <c r="FO759" s="559"/>
      <c r="FP759" s="559"/>
      <c r="FQ759" s="559"/>
      <c r="FR759" s="559"/>
      <c r="FS759" s="559"/>
      <c r="FT759" s="559"/>
      <c r="FU759" s="559"/>
      <c r="FV759" s="559"/>
      <c r="FW759" s="559"/>
      <c r="FX759" s="559"/>
      <c r="FY759" s="559"/>
      <c r="FZ759" s="559"/>
      <c r="GA759" s="559"/>
      <c r="GB759" s="559"/>
      <c r="GC759" s="559"/>
      <c r="GD759" s="559"/>
      <c r="GE759" s="559"/>
      <c r="GF759" s="559"/>
      <c r="GG759" s="559"/>
      <c r="GH759" s="559"/>
      <c r="GI759" s="559"/>
      <c r="GJ759" s="559"/>
      <c r="GK759" s="559"/>
      <c r="GL759" s="559"/>
      <c r="GM759" s="559"/>
      <c r="GN759" s="559"/>
      <c r="GO759" s="559"/>
      <c r="GP759" s="559"/>
      <c r="GQ759" s="559"/>
      <c r="GR759" s="559"/>
      <c r="GS759" s="559"/>
      <c r="GT759" s="559"/>
      <c r="GU759" s="559"/>
      <c r="GV759" s="559"/>
      <c r="GW759" s="559"/>
      <c r="GX759" s="559"/>
      <c r="GY759" s="559"/>
      <c r="GZ759" s="559"/>
      <c r="HA759" s="559"/>
      <c r="HB759" s="559"/>
      <c r="HC759" s="559"/>
      <c r="HD759" s="559"/>
      <c r="HE759" s="559"/>
      <c r="HF759" s="559"/>
      <c r="HG759" s="559"/>
      <c r="HH759" s="559"/>
      <c r="HI759" s="559"/>
      <c r="HJ759" s="559"/>
      <c r="HK759" s="559"/>
      <c r="HL759" s="559"/>
      <c r="HM759" s="559"/>
      <c r="HN759" s="559"/>
      <c r="HO759" s="559"/>
      <c r="HP759" s="559"/>
      <c r="HQ759" s="559"/>
      <c r="HR759" s="559"/>
      <c r="HS759" s="559"/>
      <c r="HT759" s="559"/>
      <c r="HU759" s="559"/>
      <c r="HV759" s="559"/>
      <c r="HW759" s="559"/>
      <c r="HX759" s="559"/>
      <c r="HY759" s="559"/>
      <c r="HZ759" s="559"/>
      <c r="IA759" s="559"/>
      <c r="IB759" s="559"/>
      <c r="IC759" s="559"/>
      <c r="ID759" s="559"/>
      <c r="IE759" s="559"/>
      <c r="IF759" s="559"/>
      <c r="IG759" s="559"/>
      <c r="IH759" s="559"/>
      <c r="II759" s="559"/>
      <c r="IJ759" s="559"/>
      <c r="IK759" s="559"/>
      <c r="IL759" s="559"/>
      <c r="IM759" s="559"/>
      <c r="IN759" s="559"/>
      <c r="IO759" s="559"/>
      <c r="IP759" s="559"/>
      <c r="IQ759" s="559"/>
      <c r="IR759" s="559"/>
      <c r="IS759" s="559"/>
      <c r="IT759" s="559"/>
      <c r="IU759" s="559"/>
      <c r="IV759" s="559"/>
      <c r="IW759" s="559"/>
      <c r="IX759" s="559"/>
      <c r="IY759" s="559"/>
      <c r="IZ759" s="559"/>
      <c r="JA759" s="559"/>
      <c r="JB759" s="559"/>
      <c r="JC759" s="559"/>
      <c r="JD759" s="559"/>
      <c r="JE759" s="559"/>
      <c r="JF759" s="559"/>
      <c r="JG759" s="559"/>
      <c r="JH759" s="559"/>
      <c r="JI759" s="559"/>
      <c r="JJ759" s="559"/>
      <c r="JK759" s="559"/>
      <c r="JL759" s="559"/>
      <c r="JM759" s="559"/>
      <c r="JN759" s="559"/>
      <c r="JO759" s="559"/>
      <c r="JP759" s="559"/>
      <c r="JQ759" s="559"/>
      <c r="JR759" s="559"/>
      <c r="JS759" s="559"/>
      <c r="JT759" s="559"/>
      <c r="JU759" s="559"/>
      <c r="JV759" s="559"/>
      <c r="JW759" s="559"/>
      <c r="JX759" s="559"/>
      <c r="JY759" s="559"/>
      <c r="JZ759" s="559"/>
      <c r="KA759" s="559"/>
      <c r="KB759" s="559"/>
      <c r="KC759" s="559"/>
      <c r="KD759" s="559"/>
      <c r="KE759" s="559"/>
      <c r="KF759" s="559"/>
      <c r="KG759" s="559"/>
      <c r="KH759" s="559"/>
      <c r="KI759" s="559"/>
      <c r="KJ759" s="559"/>
      <c r="KK759" s="559"/>
      <c r="KL759" s="559"/>
      <c r="KM759" s="559"/>
      <c r="KN759" s="559"/>
      <c r="KO759" s="559"/>
      <c r="KP759" s="559"/>
      <c r="KQ759" s="559"/>
      <c r="KR759" s="559"/>
      <c r="KS759" s="559"/>
      <c r="KT759" s="559"/>
      <c r="KU759" s="559"/>
      <c r="KV759" s="559"/>
      <c r="KW759" s="559"/>
      <c r="KX759" s="559"/>
      <c r="KY759" s="559"/>
      <c r="KZ759" s="559"/>
      <c r="LA759" s="559"/>
      <c r="LB759" s="559"/>
      <c r="LC759" s="559"/>
      <c r="LD759" s="559"/>
      <c r="LE759" s="559"/>
      <c r="LF759" s="559"/>
      <c r="LG759" s="559"/>
      <c r="LH759" s="559"/>
      <c r="LI759" s="559"/>
      <c r="LJ759" s="559"/>
      <c r="LK759" s="559"/>
      <c r="LL759" s="559"/>
      <c r="LM759" s="559"/>
      <c r="LN759" s="559"/>
      <c r="LO759" s="559"/>
      <c r="LP759" s="559"/>
      <c r="LQ759" s="559"/>
      <c r="LR759" s="559"/>
      <c r="LS759" s="559"/>
      <c r="LT759" s="559"/>
      <c r="LU759" s="559"/>
      <c r="LV759" s="559"/>
      <c r="LW759" s="559"/>
      <c r="LX759" s="559"/>
      <c r="LY759" s="559"/>
      <c r="LZ759" s="559"/>
      <c r="MA759" s="559"/>
      <c r="MB759" s="559"/>
      <c r="MC759" s="559"/>
      <c r="MD759" s="559"/>
      <c r="ME759" s="559"/>
      <c r="MF759" s="559"/>
      <c r="MG759" s="559"/>
      <c r="MH759" s="559"/>
      <c r="MI759" s="559"/>
      <c r="MJ759" s="559"/>
      <c r="MK759" s="559"/>
      <c r="ML759" s="559"/>
      <c r="MM759" s="559"/>
      <c r="MN759" s="559"/>
      <c r="MO759" s="559"/>
      <c r="MP759" s="559"/>
      <c r="MQ759" s="559"/>
      <c r="MR759" s="559"/>
      <c r="MS759" s="559"/>
      <c r="MT759" s="559"/>
      <c r="MU759" s="559"/>
      <c r="MV759" s="559"/>
      <c r="MW759" s="559"/>
      <c r="MX759" s="559"/>
      <c r="MY759" s="559"/>
      <c r="MZ759" s="559"/>
      <c r="NA759" s="559"/>
      <c r="NB759" s="559"/>
      <c r="NC759" s="559"/>
      <c r="ND759" s="559"/>
      <c r="NE759" s="559"/>
      <c r="NF759" s="559"/>
      <c r="NG759" s="559"/>
      <c r="NH759" s="559"/>
      <c r="NI759" s="559"/>
      <c r="NJ759" s="559"/>
      <c r="NK759" s="559"/>
      <c r="NL759" s="559"/>
      <c r="NM759" s="559"/>
      <c r="NN759" s="559"/>
      <c r="NO759" s="559"/>
      <c r="NP759" s="559"/>
      <c r="NQ759" s="559"/>
      <c r="NR759" s="559"/>
      <c r="NS759" s="559"/>
      <c r="NT759" s="559"/>
      <c r="NU759" s="559"/>
      <c r="NV759" s="559"/>
      <c r="NW759" s="559"/>
      <c r="NX759" s="559"/>
      <c r="NY759" s="559"/>
      <c r="NZ759" s="559"/>
      <c r="OA759" s="559"/>
      <c r="OB759" s="559"/>
      <c r="OC759" s="559"/>
      <c r="OD759" s="559"/>
      <c r="OE759" s="559"/>
      <c r="OF759" s="559"/>
      <c r="OG759" s="559"/>
      <c r="OH759" s="559"/>
      <c r="OI759" s="559"/>
      <c r="OJ759" s="559"/>
      <c r="OK759" s="559"/>
      <c r="OL759" s="559"/>
      <c r="OM759" s="559"/>
      <c r="ON759" s="559"/>
      <c r="OO759" s="559"/>
      <c r="OP759" s="559"/>
      <c r="OQ759" s="559"/>
      <c r="OR759" s="559"/>
      <c r="OS759" s="559"/>
      <c r="OT759" s="559"/>
      <c r="OU759" s="559"/>
      <c r="OV759" s="559"/>
      <c r="OW759" s="559"/>
      <c r="OX759" s="559"/>
      <c r="OY759" s="559"/>
      <c r="OZ759" s="559"/>
      <c r="PA759" s="559"/>
      <c r="PB759" s="559"/>
      <c r="PC759" s="559"/>
      <c r="PD759" s="559"/>
      <c r="PE759" s="559"/>
      <c r="PF759" s="559"/>
      <c r="PG759" s="559"/>
      <c r="PH759" s="559"/>
      <c r="PI759" s="559"/>
      <c r="PJ759" s="559"/>
      <c r="PK759" s="559"/>
      <c r="PL759" s="559"/>
      <c r="PM759" s="559"/>
      <c r="PN759" s="559"/>
      <c r="PO759" s="559"/>
      <c r="PP759" s="559"/>
      <c r="PQ759" s="559"/>
      <c r="PR759" s="559"/>
      <c r="PS759" s="559"/>
      <c r="PT759" s="559"/>
      <c r="PU759" s="559"/>
      <c r="PV759" s="559"/>
      <c r="PW759" s="559"/>
      <c r="PX759" s="559"/>
      <c r="PY759" s="559"/>
      <c r="PZ759" s="559"/>
      <c r="QA759" s="559"/>
      <c r="QB759" s="559"/>
      <c r="QC759" s="559"/>
      <c r="QD759" s="559"/>
      <c r="QE759" s="559"/>
      <c r="QF759" s="559"/>
      <c r="QG759" s="559"/>
      <c r="QH759" s="559"/>
      <c r="QI759" s="559"/>
      <c r="QJ759" s="559"/>
      <c r="QK759" s="559"/>
      <c r="QL759" s="559"/>
      <c r="QM759" s="559"/>
      <c r="QN759" s="559"/>
      <c r="QO759" s="559"/>
      <c r="QP759" s="559"/>
      <c r="QQ759" s="559"/>
      <c r="QR759" s="559"/>
      <c r="QS759" s="559"/>
      <c r="QT759" s="559"/>
      <c r="QU759" s="559"/>
      <c r="QV759" s="559"/>
      <c r="QW759" s="559"/>
      <c r="QX759" s="559"/>
      <c r="QY759" s="559"/>
      <c r="QZ759" s="559"/>
      <c r="RA759" s="559"/>
      <c r="RB759" s="559"/>
      <c r="RC759" s="559"/>
      <c r="RD759" s="559"/>
      <c r="RE759" s="559"/>
      <c r="RF759" s="559"/>
      <c r="RG759" s="559"/>
      <c r="RH759" s="559"/>
      <c r="RI759" s="559"/>
      <c r="RJ759" s="559"/>
      <c r="RK759" s="559"/>
      <c r="RL759" s="559"/>
      <c r="RM759" s="559"/>
      <c r="RN759" s="559"/>
      <c r="RO759" s="559"/>
      <c r="RP759" s="559"/>
      <c r="RQ759" s="559"/>
      <c r="RR759" s="559"/>
      <c r="RS759" s="559"/>
      <c r="RT759" s="559"/>
      <c r="RU759" s="559"/>
      <c r="RV759" s="559"/>
      <c r="RW759" s="559"/>
      <c r="RX759" s="559"/>
      <c r="RY759" s="559"/>
      <c r="RZ759" s="559"/>
      <c r="SA759" s="559"/>
      <c r="SB759" s="559"/>
      <c r="SC759" s="559"/>
      <c r="SD759" s="559"/>
      <c r="SE759" s="559"/>
      <c r="SF759" s="559"/>
      <c r="SG759" s="559"/>
      <c r="SH759" s="559"/>
      <c r="SI759" s="559"/>
      <c r="SJ759" s="559"/>
      <c r="SK759" s="559"/>
      <c r="SL759" s="559"/>
      <c r="SM759" s="559"/>
      <c r="SN759" s="559"/>
      <c r="SO759" s="559"/>
      <c r="SP759" s="559"/>
      <c r="SQ759" s="559"/>
      <c r="SR759" s="559"/>
      <c r="SS759" s="559"/>
      <c r="ST759" s="559"/>
      <c r="SU759" s="559"/>
      <c r="SV759" s="559"/>
      <c r="SW759" s="559"/>
      <c r="SX759" s="559"/>
      <c r="SY759" s="559"/>
      <c r="SZ759" s="559"/>
      <c r="TA759" s="559"/>
      <c r="TB759" s="559"/>
      <c r="TC759" s="559"/>
      <c r="TD759" s="559"/>
      <c r="TE759" s="559"/>
      <c r="TF759" s="559"/>
      <c r="TG759" s="559"/>
      <c r="TH759" s="559"/>
      <c r="TI759" s="559"/>
      <c r="TJ759" s="559"/>
      <c r="TK759" s="559"/>
      <c r="TL759" s="559"/>
      <c r="TM759" s="559"/>
      <c r="TN759" s="559"/>
      <c r="TO759" s="559"/>
      <c r="TP759" s="559"/>
      <c r="TQ759" s="559"/>
      <c r="TR759" s="559"/>
      <c r="TS759" s="559"/>
      <c r="TT759" s="559"/>
      <c r="TU759" s="559"/>
      <c r="TV759" s="559"/>
      <c r="TW759" s="559"/>
      <c r="TX759" s="559"/>
      <c r="TY759" s="559"/>
      <c r="TZ759" s="559"/>
      <c r="UA759" s="559"/>
      <c r="UB759" s="559"/>
      <c r="UC759" s="559"/>
      <c r="UD759" s="559"/>
      <c r="UE759" s="559"/>
      <c r="UF759" s="559"/>
      <c r="UG759" s="559"/>
      <c r="UH759" s="559"/>
      <c r="UI759" s="559"/>
      <c r="UJ759" s="559"/>
      <c r="UK759" s="559"/>
      <c r="UL759" s="559"/>
      <c r="UM759" s="559"/>
      <c r="UN759" s="559"/>
      <c r="UO759" s="559"/>
      <c r="UP759" s="559"/>
      <c r="UQ759" s="559"/>
      <c r="UR759" s="559"/>
      <c r="US759" s="559"/>
      <c r="UT759" s="559"/>
      <c r="UU759" s="559"/>
      <c r="UV759" s="559"/>
      <c r="UW759" s="559"/>
      <c r="UX759" s="559"/>
      <c r="UY759" s="559"/>
      <c r="UZ759" s="559"/>
      <c r="VA759" s="559"/>
      <c r="VB759" s="559"/>
      <c r="VC759" s="559"/>
      <c r="VD759" s="559"/>
      <c r="VE759" s="559"/>
      <c r="VF759" s="559"/>
      <c r="VG759" s="559"/>
      <c r="VH759" s="559"/>
      <c r="VI759" s="559"/>
      <c r="VJ759" s="559"/>
      <c r="VK759" s="559"/>
      <c r="VL759" s="559"/>
      <c r="VM759" s="559"/>
      <c r="VN759" s="559"/>
      <c r="VO759" s="559"/>
      <c r="VP759" s="559"/>
      <c r="VQ759" s="559"/>
      <c r="VR759" s="559"/>
      <c r="VS759" s="559"/>
      <c r="VT759" s="559"/>
      <c r="VU759" s="559"/>
      <c r="VV759" s="559"/>
      <c r="VW759" s="559"/>
      <c r="VX759" s="559"/>
      <c r="VY759" s="559"/>
      <c r="VZ759" s="559"/>
      <c r="WA759" s="559"/>
      <c r="WB759" s="559"/>
      <c r="WC759" s="559"/>
      <c r="WD759" s="559"/>
      <c r="WE759" s="559"/>
      <c r="WF759" s="559"/>
      <c r="WG759" s="559"/>
      <c r="WH759" s="559"/>
      <c r="WI759" s="559"/>
      <c r="WJ759" s="559"/>
      <c r="WK759" s="559"/>
      <c r="WL759" s="559"/>
      <c r="WM759" s="559"/>
      <c r="WN759" s="559"/>
      <c r="WO759" s="559"/>
      <c r="WP759" s="559"/>
      <c r="WQ759" s="559"/>
      <c r="WR759" s="559"/>
      <c r="WS759" s="559"/>
      <c r="WT759" s="559"/>
      <c r="WU759" s="559"/>
      <c r="WV759" s="559"/>
      <c r="WW759" s="559"/>
      <c r="WX759" s="559"/>
      <c r="WY759" s="559"/>
      <c r="WZ759" s="559"/>
      <c r="XA759" s="559"/>
      <c r="XB759" s="559"/>
      <c r="XC759" s="559"/>
      <c r="XD759" s="559"/>
      <c r="XE759" s="559"/>
      <c r="XF759" s="559"/>
      <c r="XG759" s="559"/>
      <c r="XH759" s="559"/>
      <c r="XI759" s="559"/>
      <c r="XJ759" s="559"/>
      <c r="XK759" s="559"/>
      <c r="XL759" s="559"/>
      <c r="XM759" s="559"/>
      <c r="XN759" s="559"/>
      <c r="XO759" s="559"/>
      <c r="XP759" s="559"/>
      <c r="XQ759" s="559"/>
      <c r="XR759" s="559"/>
      <c r="XS759" s="559"/>
      <c r="XT759" s="559"/>
      <c r="XU759" s="559"/>
      <c r="XV759" s="559"/>
      <c r="XW759" s="559"/>
      <c r="XX759" s="559"/>
      <c r="XY759" s="559"/>
      <c r="XZ759" s="559"/>
      <c r="YA759" s="559"/>
      <c r="YB759" s="559"/>
      <c r="YC759" s="559"/>
      <c r="YD759" s="559"/>
      <c r="YE759" s="559"/>
      <c r="YF759" s="559"/>
      <c r="YG759" s="559"/>
      <c r="YH759" s="559"/>
      <c r="YI759" s="559"/>
      <c r="YJ759" s="559"/>
      <c r="YK759" s="559"/>
      <c r="YL759" s="559"/>
      <c r="YM759" s="559"/>
      <c r="YN759" s="559"/>
      <c r="YO759" s="559"/>
      <c r="YP759" s="559"/>
      <c r="YQ759" s="559"/>
      <c r="YR759" s="559"/>
      <c r="YS759" s="559"/>
      <c r="YT759" s="559"/>
      <c r="YU759" s="559"/>
      <c r="YV759" s="559"/>
      <c r="YW759" s="559"/>
      <c r="YX759" s="559"/>
      <c r="YY759" s="559"/>
      <c r="YZ759" s="559"/>
      <c r="ZA759" s="559"/>
      <c r="ZB759" s="559"/>
      <c r="ZC759" s="559"/>
      <c r="ZD759" s="559"/>
      <c r="ZE759" s="559"/>
      <c r="ZF759" s="559"/>
      <c r="ZG759" s="559"/>
      <c r="ZH759" s="559"/>
      <c r="ZI759" s="559"/>
      <c r="ZJ759" s="559"/>
      <c r="ZK759" s="559"/>
      <c r="ZL759" s="559"/>
      <c r="ZM759" s="559"/>
      <c r="ZN759" s="559"/>
      <c r="ZO759" s="559"/>
      <c r="ZP759" s="559"/>
      <c r="ZQ759" s="559"/>
      <c r="ZR759" s="559"/>
      <c r="ZS759" s="559"/>
      <c r="ZT759" s="559"/>
      <c r="ZU759" s="559"/>
      <c r="ZV759" s="559"/>
      <c r="ZW759" s="559"/>
      <c r="ZX759" s="559"/>
      <c r="ZY759" s="559"/>
      <c r="ZZ759" s="559"/>
      <c r="AAA759" s="559"/>
      <c r="AAB759" s="559"/>
      <c r="AAC759" s="559"/>
      <c r="AAD759" s="559"/>
      <c r="AAE759" s="559"/>
      <c r="AAF759" s="559"/>
      <c r="AAG759" s="559"/>
      <c r="AAH759" s="559"/>
      <c r="AAI759" s="559"/>
      <c r="AAJ759" s="559"/>
      <c r="AAK759" s="559"/>
      <c r="AAL759" s="559"/>
      <c r="AAM759" s="559"/>
      <c r="AAN759" s="559"/>
      <c r="AAO759" s="559"/>
      <c r="AAP759" s="559"/>
      <c r="AAQ759" s="559"/>
      <c r="AAR759" s="559"/>
      <c r="AAS759" s="559"/>
      <c r="AAT759" s="559"/>
      <c r="AAU759" s="559"/>
      <c r="AAV759" s="559"/>
      <c r="AAW759" s="559"/>
      <c r="AAX759" s="559"/>
      <c r="AAY759" s="559"/>
      <c r="AAZ759" s="559"/>
      <c r="ABA759" s="559"/>
      <c r="ABB759" s="559"/>
      <c r="ABC759" s="559"/>
      <c r="ABD759" s="559"/>
      <c r="ABE759" s="559"/>
      <c r="ABF759" s="559"/>
      <c r="ABG759" s="559"/>
      <c r="ABH759" s="559"/>
      <c r="ABI759" s="559"/>
      <c r="ABJ759" s="559"/>
      <c r="ABK759" s="559"/>
      <c r="ABL759" s="559"/>
      <c r="ABM759" s="559"/>
      <c r="ABN759" s="559"/>
      <c r="ABO759" s="559"/>
      <c r="ABP759" s="559"/>
      <c r="ABQ759" s="559"/>
      <c r="ABR759" s="559"/>
      <c r="ABS759" s="559"/>
      <c r="ABT759" s="559"/>
      <c r="ABU759" s="559"/>
      <c r="ABV759" s="559"/>
      <c r="ABW759" s="559"/>
      <c r="ABX759" s="559"/>
      <c r="ABY759" s="559"/>
      <c r="ABZ759" s="559"/>
      <c r="ACA759" s="559"/>
      <c r="ACB759" s="559"/>
      <c r="ACC759" s="559"/>
      <c r="ACD759" s="559"/>
      <c r="ACE759" s="559"/>
      <c r="ACF759" s="559"/>
      <c r="ACG759" s="559"/>
      <c r="ACH759" s="559"/>
      <c r="ACI759" s="559"/>
      <c r="ACJ759" s="559"/>
      <c r="ACK759" s="559"/>
      <c r="ACL759" s="559"/>
      <c r="ACM759" s="559"/>
      <c r="ACN759" s="559"/>
      <c r="ACO759" s="559"/>
      <c r="ACP759" s="559"/>
      <c r="ACQ759" s="559"/>
      <c r="ACR759" s="559"/>
      <c r="ACS759" s="559"/>
      <c r="ACT759" s="559"/>
      <c r="ACU759" s="559"/>
      <c r="ACV759" s="559"/>
      <c r="ACW759" s="559"/>
      <c r="ACX759" s="559"/>
      <c r="ACY759" s="559"/>
      <c r="ACZ759" s="559"/>
      <c r="ADA759" s="559"/>
      <c r="ADB759" s="559"/>
      <c r="ADC759" s="559"/>
      <c r="ADD759" s="559"/>
      <c r="ADE759" s="559"/>
      <c r="ADF759" s="559"/>
      <c r="ADG759" s="559"/>
      <c r="ADH759" s="559"/>
      <c r="ADI759" s="559"/>
      <c r="ADJ759" s="559"/>
      <c r="ADK759" s="559"/>
      <c r="ADL759" s="559"/>
      <c r="ADM759" s="559"/>
      <c r="ADN759" s="559"/>
      <c r="ADO759" s="559"/>
      <c r="ADP759" s="559"/>
      <c r="ADQ759" s="559"/>
      <c r="ADR759" s="559"/>
      <c r="ADS759" s="559"/>
      <c r="ADT759" s="559"/>
      <c r="ADU759" s="559"/>
      <c r="ADV759" s="559"/>
      <c r="ADW759" s="559"/>
      <c r="ADX759" s="559"/>
      <c r="ADY759" s="559"/>
      <c r="ADZ759" s="559"/>
      <c r="AEA759" s="559"/>
      <c r="AEB759" s="559"/>
      <c r="AEC759" s="559"/>
      <c r="AED759" s="559"/>
      <c r="AEE759" s="559"/>
      <c r="AEF759" s="559"/>
      <c r="AEG759" s="559"/>
      <c r="AEH759" s="559"/>
      <c r="AEI759" s="559"/>
      <c r="AEJ759" s="559"/>
      <c r="AEK759" s="559"/>
      <c r="AEL759" s="559"/>
      <c r="AEM759" s="559"/>
      <c r="AEN759" s="559"/>
      <c r="AEO759" s="559"/>
      <c r="AEP759" s="559"/>
      <c r="AEQ759" s="559"/>
      <c r="AER759" s="559"/>
      <c r="AES759" s="559"/>
      <c r="AET759" s="559"/>
      <c r="AEU759" s="559"/>
      <c r="AEV759" s="559"/>
      <c r="AEW759" s="559"/>
      <c r="AEX759" s="559"/>
      <c r="AEY759" s="559"/>
      <c r="AEZ759" s="559"/>
      <c r="AFA759" s="559"/>
      <c r="AFB759" s="559"/>
      <c r="AFC759" s="559"/>
      <c r="AFD759" s="559"/>
      <c r="AFE759" s="559"/>
      <c r="AFF759" s="559"/>
      <c r="AFG759" s="559"/>
      <c r="AFH759" s="559"/>
      <c r="AFI759" s="559"/>
      <c r="AFJ759" s="559"/>
      <c r="AFK759" s="559"/>
      <c r="AFL759" s="559"/>
      <c r="AFM759" s="559"/>
      <c r="AFN759" s="559"/>
      <c r="AFO759" s="559"/>
      <c r="AFP759" s="559"/>
      <c r="AFQ759" s="559"/>
      <c r="AFR759" s="559"/>
      <c r="AFS759" s="559"/>
      <c r="AFT759" s="559"/>
      <c r="AFU759" s="559"/>
      <c r="AFV759" s="559"/>
      <c r="AFW759" s="559"/>
      <c r="AFX759" s="559"/>
      <c r="AFY759" s="559"/>
      <c r="AFZ759" s="559"/>
      <c r="AGA759" s="559"/>
      <c r="AGB759" s="559"/>
      <c r="AGC759" s="559"/>
      <c r="AGD759" s="559"/>
      <c r="AGE759" s="559"/>
      <c r="AGF759" s="559"/>
      <c r="AGG759" s="559"/>
      <c r="AGH759" s="559"/>
      <c r="AGI759" s="559"/>
      <c r="AGJ759" s="559"/>
      <c r="AGK759" s="559"/>
      <c r="AGL759" s="559"/>
      <c r="AGM759" s="559"/>
      <c r="AGN759" s="559"/>
      <c r="AGO759" s="559"/>
      <c r="AGP759" s="559"/>
      <c r="AGQ759" s="559"/>
      <c r="AGR759" s="559"/>
      <c r="AGS759" s="559"/>
      <c r="AGT759" s="559"/>
      <c r="AGU759" s="559"/>
      <c r="AGV759" s="559"/>
      <c r="AGW759" s="559"/>
      <c r="AGX759" s="559"/>
      <c r="AGY759" s="559"/>
      <c r="AGZ759" s="559"/>
      <c r="AHA759" s="559"/>
      <c r="AHB759" s="559"/>
      <c r="AHC759" s="559"/>
      <c r="AHD759" s="559"/>
      <c r="AHE759" s="559"/>
      <c r="AHF759" s="559"/>
      <c r="AHG759" s="559"/>
      <c r="AHH759" s="559"/>
      <c r="AHI759" s="559"/>
      <c r="AHJ759" s="559"/>
      <c r="AHK759" s="559"/>
      <c r="AHL759" s="559"/>
      <c r="AHM759" s="559"/>
      <c r="AHN759" s="559"/>
      <c r="AHO759" s="559"/>
      <c r="AHP759" s="559"/>
      <c r="AHQ759" s="559"/>
      <c r="AHR759" s="559"/>
      <c r="AHS759" s="559"/>
      <c r="AHT759" s="559"/>
      <c r="AHU759" s="559"/>
      <c r="AHV759" s="559"/>
      <c r="AHW759" s="559"/>
      <c r="AHX759" s="559"/>
      <c r="AHY759" s="559"/>
      <c r="AHZ759" s="559"/>
      <c r="AIA759" s="559"/>
      <c r="AIB759" s="559"/>
      <c r="AIC759" s="559"/>
      <c r="AID759" s="559"/>
      <c r="AIE759" s="559"/>
      <c r="AIF759" s="559"/>
      <c r="AIG759" s="559"/>
      <c r="AIH759" s="559"/>
      <c r="AII759" s="559"/>
      <c r="AIJ759" s="559"/>
      <c r="AIK759" s="559"/>
      <c r="AIL759" s="559"/>
      <c r="AIM759" s="559"/>
      <c r="AIN759" s="559"/>
      <c r="AIO759" s="559"/>
      <c r="AIP759" s="559"/>
      <c r="AIQ759" s="559"/>
      <c r="AIR759" s="559"/>
      <c r="AIS759" s="559"/>
      <c r="AIT759" s="559"/>
      <c r="AIU759" s="559"/>
      <c r="AIV759" s="559"/>
      <c r="AIW759" s="559"/>
      <c r="AIX759" s="559"/>
      <c r="AIY759" s="559"/>
      <c r="AIZ759" s="559"/>
      <c r="AJA759" s="559"/>
      <c r="AJB759" s="559"/>
      <c r="AJC759" s="559"/>
      <c r="AJD759" s="559"/>
      <c r="AJE759" s="559"/>
      <c r="AJF759" s="559"/>
      <c r="AJG759" s="559"/>
      <c r="AJH759" s="559"/>
      <c r="AJI759" s="559"/>
      <c r="AJJ759" s="559"/>
      <c r="AJK759" s="559"/>
      <c r="AJL759" s="559"/>
      <c r="AJM759" s="559"/>
      <c r="AJN759" s="559"/>
      <c r="AJO759" s="559"/>
      <c r="AJP759" s="559"/>
      <c r="AJQ759" s="559"/>
      <c r="AJR759" s="559"/>
      <c r="AJS759" s="559"/>
      <c r="AJT759" s="559"/>
      <c r="AJU759" s="559"/>
      <c r="AJV759" s="559"/>
      <c r="AJW759" s="559"/>
      <c r="AJX759" s="559"/>
      <c r="AJY759" s="559"/>
      <c r="AJZ759" s="559"/>
      <c r="AKA759" s="559"/>
      <c r="AKB759" s="559"/>
      <c r="AKC759" s="559"/>
      <c r="AKD759" s="559"/>
      <c r="AKE759" s="559"/>
      <c r="AKF759" s="559"/>
      <c r="AKG759" s="559"/>
      <c r="AKH759" s="559"/>
      <c r="AKI759" s="559"/>
      <c r="AKJ759" s="559"/>
      <c r="AKK759" s="559"/>
      <c r="AKL759" s="559"/>
      <c r="AKM759" s="559"/>
      <c r="AKN759" s="559"/>
      <c r="AKO759" s="559"/>
      <c r="AKP759" s="559"/>
      <c r="AKQ759" s="559"/>
      <c r="AKR759" s="559"/>
      <c r="AKS759" s="559"/>
      <c r="AKT759" s="559"/>
      <c r="AKU759" s="559"/>
      <c r="AKV759" s="559"/>
      <c r="AKW759" s="559"/>
      <c r="AKX759" s="559"/>
      <c r="AKY759" s="559"/>
      <c r="AKZ759" s="559"/>
      <c r="ALA759" s="559"/>
      <c r="ALB759" s="559"/>
      <c r="ALC759" s="559"/>
      <c r="ALD759" s="559"/>
      <c r="ALE759" s="559"/>
      <c r="ALF759" s="559"/>
      <c r="ALG759" s="559"/>
      <c r="ALH759" s="559"/>
      <c r="ALI759" s="559"/>
      <c r="ALJ759" s="559"/>
      <c r="ALK759" s="559"/>
      <c r="ALL759" s="559"/>
      <c r="ALM759" s="559"/>
      <c r="ALN759" s="559"/>
      <c r="ALO759" s="559"/>
      <c r="ALP759" s="559"/>
      <c r="ALQ759" s="559"/>
      <c r="ALR759" s="559"/>
      <c r="ALS759" s="559"/>
      <c r="ALT759" s="559"/>
      <c r="ALU759" s="559"/>
      <c r="ALV759" s="559"/>
      <c r="ALW759" s="559"/>
      <c r="ALX759" s="559"/>
      <c r="ALY759" s="559"/>
      <c r="ALZ759" s="559"/>
      <c r="AMA759" s="559"/>
      <c r="AMB759" s="559"/>
      <c r="AMC759" s="559"/>
      <c r="AMD759" s="559"/>
      <c r="AME759" s="559"/>
      <c r="AMF759" s="559"/>
      <c r="AMG759" s="559"/>
      <c r="AMH759" s="559"/>
      <c r="AMI759" s="559"/>
      <c r="AMJ759" s="559"/>
      <c r="AMK759" s="150"/>
      <c r="AML759" s="559"/>
    </row>
    <row r="760" spans="1:1026" s="191" customFormat="1" x14ac:dyDescent="0.25">
      <c r="A760" s="518" t="s">
        <v>27689</v>
      </c>
      <c r="B760" s="257">
        <v>760</v>
      </c>
      <c r="C760" s="483" t="s">
        <v>27690</v>
      </c>
      <c r="D760" s="280" t="s">
        <v>27691</v>
      </c>
      <c r="E760" s="313"/>
      <c r="F760" s="280"/>
      <c r="G760" s="280"/>
      <c r="H760" s="280">
        <v>4</v>
      </c>
      <c r="I760" s="500" t="s">
        <v>750</v>
      </c>
      <c r="J760" s="280">
        <v>2</v>
      </c>
      <c r="K760" s="280">
        <v>2</v>
      </c>
      <c r="L760" s="280">
        <v>1</v>
      </c>
      <c r="M760" s="280"/>
      <c r="N760" s="280"/>
      <c r="O760" s="280"/>
      <c r="P760" s="293">
        <v>335</v>
      </c>
      <c r="Q760" s="280"/>
      <c r="R760" s="280"/>
      <c r="S760" s="280"/>
      <c r="T760" s="280"/>
      <c r="U760" s="280"/>
      <c r="V760" s="280"/>
      <c r="W760" s="283">
        <f t="shared" si="323"/>
        <v>100</v>
      </c>
      <c r="X760" s="283">
        <f t="shared" si="324"/>
        <v>100</v>
      </c>
      <c r="Y760" s="283">
        <f t="shared" si="337"/>
        <v>20</v>
      </c>
      <c r="Z760" s="283">
        <f t="shared" si="325"/>
        <v>100</v>
      </c>
      <c r="AA760" s="283">
        <f t="shared" si="326"/>
        <v>100</v>
      </c>
      <c r="AB760" s="287">
        <f t="shared" si="333"/>
        <v>100</v>
      </c>
      <c r="AC760" s="287">
        <f t="shared" si="334"/>
        <v>100</v>
      </c>
      <c r="AD760" s="287">
        <f t="shared" si="329"/>
        <v>100</v>
      </c>
      <c r="AE760" s="284">
        <f t="shared" si="332"/>
        <v>1</v>
      </c>
      <c r="AF760" s="284">
        <f t="shared" si="321"/>
        <v>100</v>
      </c>
      <c r="AG760" s="268">
        <f t="shared" si="335"/>
        <v>10</v>
      </c>
      <c r="AH760" s="268">
        <f t="shared" si="319"/>
        <v>10</v>
      </c>
      <c r="AI760" s="268">
        <f t="shared" si="336"/>
        <v>100</v>
      </c>
      <c r="AJ760" s="268">
        <f t="shared" si="320"/>
        <v>100</v>
      </c>
      <c r="AK760" s="500" t="s">
        <v>750</v>
      </c>
      <c r="AL760" s="280"/>
      <c r="AM760" s="280"/>
      <c r="AN760" s="500"/>
      <c r="AO760" s="280"/>
      <c r="AP760" s="280"/>
      <c r="AQ760" s="280"/>
      <c r="AR760" s="356" t="s">
        <v>31807</v>
      </c>
      <c r="AS760" s="483"/>
      <c r="AT760" s="280"/>
      <c r="AU760" s="280"/>
      <c r="AV760" s="190"/>
      <c r="AW760" s="150"/>
      <c r="AX760" s="150"/>
      <c r="AY760" s="150"/>
      <c r="AZ760" s="150"/>
      <c r="BA760" s="150"/>
      <c r="BB760" s="150"/>
      <c r="BC760" s="150"/>
      <c r="BD760" s="150"/>
      <c r="BE760" s="150"/>
      <c r="BF760" s="150"/>
      <c r="BG760" s="150"/>
      <c r="BH760" s="150"/>
      <c r="BI760" s="150"/>
      <c r="BJ760" s="150"/>
      <c r="BK760" s="150"/>
      <c r="BL760" s="150"/>
      <c r="BM760" s="150"/>
      <c r="BN760" s="150"/>
      <c r="BO760" s="150"/>
      <c r="BP760" s="150"/>
      <c r="BQ760" s="150"/>
      <c r="BR760" s="150"/>
      <c r="BS760" s="150"/>
      <c r="BT760" s="150"/>
      <c r="BU760" s="150"/>
      <c r="BV760" s="150"/>
      <c r="BW760" s="150"/>
      <c r="BX760" s="150"/>
      <c r="BY760" s="150"/>
      <c r="BZ760" s="150"/>
      <c r="CA760" s="150"/>
      <c r="CB760" s="150"/>
      <c r="CC760" s="150"/>
      <c r="CD760" s="150"/>
      <c r="CE760" s="150"/>
      <c r="CF760" s="150"/>
      <c r="CG760" s="150"/>
      <c r="CH760" s="150"/>
      <c r="CI760" s="150"/>
      <c r="CJ760" s="150"/>
      <c r="CK760" s="150"/>
      <c r="CL760" s="150"/>
      <c r="CM760" s="150"/>
      <c r="CN760" s="150"/>
      <c r="CO760" s="150"/>
      <c r="CP760" s="150"/>
      <c r="CQ760" s="150"/>
      <c r="CR760" s="150"/>
      <c r="CS760" s="150"/>
      <c r="CT760" s="150"/>
      <c r="CU760" s="150"/>
      <c r="CV760" s="150"/>
      <c r="CW760" s="150"/>
      <c r="CX760" s="150"/>
      <c r="CY760" s="150"/>
      <c r="CZ760" s="150"/>
      <c r="DA760" s="150"/>
      <c r="DB760" s="150"/>
      <c r="DC760" s="150"/>
      <c r="DD760" s="150"/>
      <c r="DE760" s="150"/>
      <c r="DF760" s="150"/>
      <c r="DG760" s="150"/>
      <c r="DH760" s="150"/>
      <c r="DI760" s="150"/>
      <c r="DJ760" s="150"/>
      <c r="DK760" s="150"/>
      <c r="DL760" s="150"/>
      <c r="DM760" s="150"/>
      <c r="DN760" s="150"/>
      <c r="DO760" s="150"/>
      <c r="DP760" s="150"/>
      <c r="DQ760" s="150"/>
      <c r="DR760" s="150"/>
      <c r="DS760" s="150"/>
      <c r="DT760" s="150"/>
      <c r="DU760" s="150"/>
      <c r="DV760" s="150"/>
      <c r="DW760" s="150"/>
      <c r="DX760" s="150"/>
      <c r="DY760" s="150"/>
      <c r="DZ760" s="150"/>
      <c r="EA760" s="150"/>
      <c r="EB760" s="150"/>
      <c r="EC760" s="150"/>
      <c r="ED760" s="150"/>
      <c r="EE760" s="150"/>
      <c r="EF760" s="150"/>
      <c r="EG760" s="150"/>
      <c r="EH760" s="150"/>
      <c r="EI760" s="150"/>
      <c r="EJ760" s="150"/>
      <c r="EK760" s="150"/>
      <c r="EL760" s="150"/>
      <c r="EM760" s="150"/>
      <c r="EN760" s="150"/>
      <c r="EO760" s="150"/>
      <c r="EP760" s="150"/>
      <c r="EQ760" s="150"/>
      <c r="ER760" s="150"/>
      <c r="ES760" s="150"/>
      <c r="ET760" s="150"/>
      <c r="EU760" s="150"/>
      <c r="EV760" s="150"/>
      <c r="EW760" s="150"/>
      <c r="EX760" s="150"/>
      <c r="EY760" s="150"/>
      <c r="EZ760" s="150"/>
      <c r="FA760" s="150"/>
      <c r="FB760" s="150"/>
      <c r="FC760" s="150"/>
      <c r="FD760" s="150"/>
      <c r="FE760" s="150"/>
      <c r="FF760" s="150"/>
      <c r="FG760" s="150"/>
      <c r="FH760" s="150"/>
      <c r="FI760" s="150"/>
      <c r="FJ760" s="150"/>
      <c r="FK760" s="150"/>
      <c r="FL760" s="150"/>
      <c r="FM760" s="150"/>
      <c r="FN760" s="150"/>
      <c r="FO760" s="150"/>
      <c r="FP760" s="150"/>
      <c r="FQ760" s="150"/>
      <c r="FR760" s="150"/>
      <c r="FS760" s="150"/>
      <c r="FT760" s="150"/>
      <c r="FU760" s="150"/>
      <c r="FV760" s="150"/>
      <c r="FW760" s="150"/>
      <c r="FX760" s="150"/>
      <c r="FY760" s="150"/>
      <c r="FZ760" s="150"/>
      <c r="GA760" s="150"/>
      <c r="GB760" s="150"/>
      <c r="GC760" s="150"/>
      <c r="GD760" s="150"/>
      <c r="GE760" s="150"/>
      <c r="GF760" s="150"/>
      <c r="GG760" s="150"/>
      <c r="GH760" s="150"/>
      <c r="GI760" s="150"/>
      <c r="GJ760" s="150"/>
      <c r="GK760" s="150"/>
      <c r="GL760" s="150"/>
      <c r="GM760" s="150"/>
      <c r="GN760" s="150"/>
      <c r="GO760" s="150"/>
      <c r="GP760" s="150"/>
      <c r="GQ760" s="150"/>
      <c r="GR760" s="150"/>
      <c r="GS760" s="150"/>
      <c r="GT760" s="150"/>
      <c r="GU760" s="150"/>
      <c r="GV760" s="150"/>
      <c r="GW760" s="150"/>
      <c r="GX760" s="150"/>
      <c r="GY760" s="150"/>
      <c r="GZ760" s="150"/>
      <c r="HA760" s="150"/>
      <c r="HB760" s="150"/>
      <c r="HC760" s="150"/>
      <c r="HD760" s="150"/>
      <c r="HE760" s="150"/>
      <c r="HF760" s="150"/>
      <c r="HG760" s="150"/>
      <c r="HH760" s="150"/>
      <c r="HI760" s="150"/>
      <c r="HJ760" s="150"/>
      <c r="HK760" s="150"/>
      <c r="HL760" s="150"/>
      <c r="HM760" s="150"/>
      <c r="HN760" s="150"/>
      <c r="HO760" s="150"/>
      <c r="HP760" s="150"/>
      <c r="HQ760" s="150"/>
      <c r="HR760" s="150"/>
      <c r="HS760" s="150"/>
      <c r="HT760" s="150"/>
      <c r="HU760" s="150"/>
      <c r="HV760" s="150"/>
      <c r="HW760" s="150"/>
      <c r="HX760" s="150"/>
      <c r="HY760" s="150"/>
      <c r="HZ760" s="150"/>
      <c r="IA760" s="150"/>
      <c r="IB760" s="150"/>
      <c r="IC760" s="150"/>
      <c r="ID760" s="150"/>
      <c r="IE760" s="150"/>
      <c r="IF760" s="150"/>
      <c r="IG760" s="150"/>
      <c r="IH760" s="150"/>
      <c r="II760" s="150"/>
      <c r="IJ760" s="150"/>
      <c r="IK760" s="150"/>
      <c r="IL760" s="150"/>
      <c r="IM760" s="150"/>
      <c r="IN760" s="150"/>
      <c r="IO760" s="150"/>
      <c r="IP760" s="150"/>
      <c r="IQ760" s="150"/>
      <c r="IR760" s="150"/>
      <c r="IS760" s="150"/>
      <c r="IT760" s="150"/>
      <c r="IU760" s="150"/>
      <c r="IV760" s="150"/>
      <c r="IW760" s="150"/>
      <c r="IX760" s="150"/>
      <c r="IY760" s="150"/>
      <c r="IZ760" s="150"/>
      <c r="JA760" s="150"/>
      <c r="JB760" s="150"/>
      <c r="JC760" s="150"/>
      <c r="JD760" s="150"/>
      <c r="JE760" s="150"/>
      <c r="JF760" s="150"/>
      <c r="JG760" s="150"/>
      <c r="JH760" s="150"/>
      <c r="JI760" s="150"/>
      <c r="JJ760" s="150"/>
      <c r="JK760" s="150"/>
      <c r="JL760" s="150"/>
      <c r="JM760" s="150"/>
      <c r="JN760" s="150"/>
      <c r="JO760" s="150"/>
      <c r="JP760" s="150"/>
      <c r="JQ760" s="150"/>
      <c r="JR760" s="150"/>
      <c r="JS760" s="150"/>
      <c r="JT760" s="150"/>
      <c r="JU760" s="150"/>
      <c r="JV760" s="150"/>
      <c r="JW760" s="150"/>
      <c r="JX760" s="150"/>
      <c r="JY760" s="150"/>
      <c r="JZ760" s="150"/>
      <c r="KA760" s="150"/>
      <c r="KB760" s="150"/>
      <c r="KC760" s="150"/>
      <c r="KD760" s="150"/>
      <c r="KE760" s="150"/>
      <c r="KF760" s="150"/>
      <c r="KG760" s="150"/>
      <c r="KH760" s="150"/>
      <c r="KI760" s="150"/>
      <c r="KJ760" s="150"/>
      <c r="KK760" s="150"/>
      <c r="KL760" s="150"/>
      <c r="KM760" s="150"/>
      <c r="KN760" s="150"/>
      <c r="KO760" s="150"/>
      <c r="KP760" s="150"/>
      <c r="KQ760" s="150"/>
      <c r="KR760" s="150"/>
      <c r="KS760" s="150"/>
      <c r="KT760" s="150"/>
      <c r="KU760" s="150"/>
      <c r="KV760" s="150"/>
      <c r="KW760" s="150"/>
      <c r="KX760" s="150"/>
      <c r="KY760" s="150"/>
      <c r="KZ760" s="150"/>
      <c r="LA760" s="150"/>
      <c r="LB760" s="150"/>
      <c r="LC760" s="150"/>
      <c r="LD760" s="150"/>
      <c r="LE760" s="150"/>
      <c r="LF760" s="150"/>
      <c r="LG760" s="150"/>
      <c r="LH760" s="150"/>
      <c r="LI760" s="150"/>
      <c r="LJ760" s="150"/>
      <c r="LK760" s="150"/>
      <c r="LL760" s="150"/>
      <c r="LM760" s="150"/>
      <c r="LN760" s="150"/>
      <c r="LO760" s="150"/>
      <c r="LP760" s="150"/>
      <c r="LQ760" s="150"/>
      <c r="LR760" s="150"/>
      <c r="LS760" s="150"/>
      <c r="LT760" s="150"/>
      <c r="LU760" s="150"/>
      <c r="LV760" s="150"/>
      <c r="LW760" s="150"/>
      <c r="LX760" s="150"/>
      <c r="LY760" s="150"/>
      <c r="LZ760" s="150"/>
      <c r="MA760" s="150"/>
      <c r="MB760" s="150"/>
      <c r="MC760" s="150"/>
      <c r="MD760" s="150"/>
      <c r="ME760" s="150"/>
      <c r="MF760" s="150"/>
      <c r="MG760" s="150"/>
      <c r="MH760" s="150"/>
      <c r="MI760" s="150"/>
      <c r="MJ760" s="150"/>
      <c r="MK760" s="150"/>
      <c r="ML760" s="150"/>
      <c r="MM760" s="150"/>
      <c r="MN760" s="150"/>
      <c r="MO760" s="150"/>
      <c r="MP760" s="150"/>
      <c r="MQ760" s="150"/>
      <c r="MR760" s="150"/>
      <c r="MS760" s="150"/>
      <c r="MT760" s="150"/>
      <c r="MU760" s="150"/>
      <c r="MV760" s="150"/>
      <c r="MW760" s="150"/>
      <c r="MX760" s="150"/>
      <c r="MY760" s="150"/>
      <c r="MZ760" s="150"/>
      <c r="NA760" s="150"/>
      <c r="NB760" s="150"/>
      <c r="NC760" s="150"/>
      <c r="ND760" s="150"/>
      <c r="NE760" s="150"/>
      <c r="NF760" s="150"/>
      <c r="NG760" s="150"/>
      <c r="NH760" s="150"/>
      <c r="NI760" s="150"/>
      <c r="NJ760" s="150"/>
      <c r="NK760" s="150"/>
      <c r="NL760" s="150"/>
      <c r="NM760" s="150"/>
      <c r="NN760" s="150"/>
      <c r="NO760" s="150"/>
      <c r="NP760" s="150"/>
      <c r="NQ760" s="150"/>
      <c r="NR760" s="150"/>
      <c r="NS760" s="150"/>
      <c r="NT760" s="150"/>
      <c r="NU760" s="150"/>
      <c r="NV760" s="150"/>
      <c r="NW760" s="150"/>
      <c r="NX760" s="150"/>
      <c r="NY760" s="150"/>
      <c r="NZ760" s="150"/>
      <c r="OA760" s="150"/>
      <c r="OB760" s="150"/>
      <c r="OC760" s="150"/>
      <c r="OD760" s="150"/>
      <c r="OE760" s="150"/>
      <c r="OF760" s="150"/>
      <c r="OG760" s="150"/>
      <c r="OH760" s="150"/>
      <c r="OI760" s="150"/>
      <c r="OJ760" s="150"/>
      <c r="OK760" s="150"/>
      <c r="OL760" s="150"/>
      <c r="OM760" s="150"/>
      <c r="ON760" s="150"/>
      <c r="OO760" s="150"/>
      <c r="OP760" s="150"/>
      <c r="OQ760" s="150"/>
      <c r="OR760" s="150"/>
      <c r="OS760" s="150"/>
      <c r="OT760" s="150"/>
      <c r="OU760" s="150"/>
      <c r="OV760" s="150"/>
      <c r="OW760" s="150"/>
      <c r="OX760" s="150"/>
      <c r="OY760" s="150"/>
      <c r="OZ760" s="150"/>
      <c r="PA760" s="150"/>
      <c r="PB760" s="150"/>
      <c r="PC760" s="150"/>
      <c r="PD760" s="150"/>
      <c r="PE760" s="150"/>
      <c r="PF760" s="150"/>
      <c r="PG760" s="150"/>
      <c r="PH760" s="150"/>
      <c r="PI760" s="150"/>
      <c r="PJ760" s="150"/>
      <c r="PK760" s="150"/>
      <c r="PL760" s="150"/>
      <c r="PM760" s="150"/>
      <c r="PN760" s="150"/>
      <c r="PO760" s="150"/>
      <c r="PP760" s="150"/>
      <c r="PQ760" s="150"/>
      <c r="PR760" s="150"/>
      <c r="PS760" s="150"/>
      <c r="PT760" s="150"/>
      <c r="PU760" s="150"/>
      <c r="PV760" s="150"/>
      <c r="PW760" s="150"/>
      <c r="PX760" s="150"/>
      <c r="PY760" s="150"/>
      <c r="PZ760" s="150"/>
      <c r="QA760" s="150"/>
      <c r="QB760" s="150"/>
      <c r="QC760" s="150"/>
      <c r="QD760" s="150"/>
      <c r="QE760" s="150"/>
      <c r="QF760" s="150"/>
      <c r="QG760" s="150"/>
      <c r="QH760" s="150"/>
      <c r="QI760" s="150"/>
      <c r="QJ760" s="150"/>
      <c r="QK760" s="150"/>
      <c r="QL760" s="150"/>
      <c r="QM760" s="150"/>
      <c r="QN760" s="150"/>
      <c r="QO760" s="150"/>
      <c r="QP760" s="150"/>
      <c r="QQ760" s="150"/>
      <c r="QR760" s="150"/>
      <c r="QS760" s="150"/>
      <c r="QT760" s="150"/>
      <c r="QU760" s="150"/>
      <c r="QV760" s="150"/>
      <c r="QW760" s="150"/>
      <c r="QX760" s="150"/>
      <c r="QY760" s="150"/>
      <c r="QZ760" s="150"/>
      <c r="RA760" s="150"/>
      <c r="RB760" s="150"/>
      <c r="RC760" s="150"/>
      <c r="RD760" s="150"/>
      <c r="RE760" s="150"/>
      <c r="RF760" s="150"/>
      <c r="RG760" s="150"/>
      <c r="RH760" s="150"/>
      <c r="RI760" s="150"/>
      <c r="RJ760" s="150"/>
      <c r="RK760" s="150"/>
      <c r="RL760" s="150"/>
      <c r="RM760" s="150"/>
      <c r="RN760" s="150"/>
      <c r="RO760" s="150"/>
      <c r="RP760" s="150"/>
      <c r="RQ760" s="150"/>
      <c r="RR760" s="150"/>
      <c r="RS760" s="150"/>
      <c r="RT760" s="150"/>
      <c r="RU760" s="150"/>
      <c r="RV760" s="150"/>
      <c r="RW760" s="150"/>
      <c r="RX760" s="150"/>
      <c r="RY760" s="150"/>
      <c r="RZ760" s="150"/>
      <c r="SA760" s="150"/>
      <c r="SB760" s="150"/>
      <c r="SC760" s="150"/>
      <c r="SD760" s="150"/>
      <c r="SE760" s="150"/>
      <c r="SF760" s="150"/>
      <c r="SG760" s="150"/>
      <c r="SH760" s="150"/>
      <c r="SI760" s="150"/>
      <c r="SJ760" s="150"/>
      <c r="SK760" s="150"/>
      <c r="SL760" s="150"/>
      <c r="SM760" s="150"/>
      <c r="SN760" s="150"/>
      <c r="SO760" s="150"/>
      <c r="SP760" s="150"/>
      <c r="SQ760" s="150"/>
      <c r="SR760" s="150"/>
      <c r="SS760" s="150"/>
      <c r="ST760" s="150"/>
      <c r="SU760" s="150"/>
      <c r="SV760" s="150"/>
      <c r="SW760" s="150"/>
      <c r="SX760" s="150"/>
      <c r="SY760" s="150"/>
      <c r="SZ760" s="150"/>
      <c r="TA760" s="150"/>
      <c r="TB760" s="150"/>
      <c r="TC760" s="150"/>
      <c r="TD760" s="150"/>
      <c r="TE760" s="150"/>
      <c r="TF760" s="150"/>
      <c r="TG760" s="150"/>
      <c r="TH760" s="150"/>
      <c r="TI760" s="150"/>
      <c r="TJ760" s="150"/>
      <c r="TK760" s="150"/>
      <c r="TL760" s="150"/>
      <c r="TM760" s="150"/>
      <c r="TN760" s="150"/>
      <c r="TO760" s="150"/>
      <c r="TP760" s="150"/>
      <c r="TQ760" s="150"/>
      <c r="TR760" s="150"/>
      <c r="TS760" s="150"/>
      <c r="TT760" s="150"/>
      <c r="TU760" s="150"/>
      <c r="TV760" s="150"/>
      <c r="TW760" s="150"/>
      <c r="TX760" s="150"/>
      <c r="TY760" s="150"/>
      <c r="TZ760" s="150"/>
      <c r="UA760" s="150"/>
      <c r="UB760" s="150"/>
      <c r="UC760" s="150"/>
      <c r="UD760" s="150"/>
      <c r="UE760" s="150"/>
      <c r="UF760" s="150"/>
      <c r="UG760" s="150"/>
      <c r="UH760" s="150"/>
      <c r="UI760" s="150"/>
      <c r="UJ760" s="150"/>
      <c r="UK760" s="150"/>
      <c r="UL760" s="150"/>
      <c r="UM760" s="150"/>
      <c r="UN760" s="150"/>
      <c r="UO760" s="150"/>
      <c r="UP760" s="150"/>
      <c r="UQ760" s="150"/>
      <c r="UR760" s="150"/>
      <c r="US760" s="150"/>
      <c r="UT760" s="150"/>
      <c r="UU760" s="150"/>
      <c r="UV760" s="150"/>
      <c r="UW760" s="150"/>
      <c r="UX760" s="150"/>
      <c r="UY760" s="150"/>
      <c r="UZ760" s="150"/>
      <c r="VA760" s="150"/>
      <c r="VB760" s="150"/>
      <c r="VC760" s="150"/>
      <c r="VD760" s="150"/>
      <c r="VE760" s="150"/>
      <c r="VF760" s="150"/>
      <c r="VG760" s="150"/>
      <c r="VH760" s="150"/>
      <c r="VI760" s="150"/>
      <c r="VJ760" s="150"/>
      <c r="VK760" s="150"/>
      <c r="VL760" s="150"/>
      <c r="VM760" s="150"/>
      <c r="VN760" s="150"/>
      <c r="VO760" s="150"/>
      <c r="VP760" s="150"/>
      <c r="VQ760" s="150"/>
      <c r="VR760" s="150"/>
      <c r="VS760" s="150"/>
      <c r="VT760" s="150"/>
      <c r="VU760" s="150"/>
      <c r="VV760" s="150"/>
      <c r="VW760" s="150"/>
      <c r="VX760" s="150"/>
      <c r="VY760" s="150"/>
      <c r="VZ760" s="150"/>
      <c r="WA760" s="150"/>
      <c r="WB760" s="150"/>
      <c r="WC760" s="150"/>
      <c r="WD760" s="150"/>
      <c r="WE760" s="150"/>
      <c r="WF760" s="150"/>
      <c r="WG760" s="150"/>
      <c r="WH760" s="150"/>
      <c r="WI760" s="150"/>
      <c r="WJ760" s="150"/>
      <c r="WK760" s="150"/>
      <c r="WL760" s="150"/>
      <c r="WM760" s="150"/>
      <c r="WN760" s="150"/>
      <c r="WO760" s="150"/>
      <c r="WP760" s="150"/>
      <c r="WQ760" s="150"/>
      <c r="WR760" s="150"/>
      <c r="WS760" s="150"/>
      <c r="WT760" s="150"/>
      <c r="WU760" s="150"/>
      <c r="WV760" s="150"/>
      <c r="WW760" s="150"/>
      <c r="WX760" s="150"/>
      <c r="WY760" s="150"/>
      <c r="WZ760" s="150"/>
      <c r="XA760" s="150"/>
      <c r="XB760" s="150"/>
      <c r="XC760" s="150"/>
      <c r="XD760" s="150"/>
      <c r="XE760" s="150"/>
      <c r="XF760" s="150"/>
      <c r="XG760" s="150"/>
      <c r="XH760" s="150"/>
      <c r="XI760" s="150"/>
      <c r="XJ760" s="150"/>
      <c r="XK760" s="150"/>
      <c r="XL760" s="150"/>
      <c r="XM760" s="150"/>
      <c r="XN760" s="150"/>
      <c r="XO760" s="150"/>
      <c r="XP760" s="150"/>
      <c r="XQ760" s="150"/>
      <c r="XR760" s="150"/>
      <c r="XS760" s="150"/>
      <c r="XT760" s="150"/>
      <c r="XU760" s="150"/>
      <c r="XV760" s="150"/>
      <c r="XW760" s="150"/>
      <c r="XX760" s="150"/>
      <c r="XY760" s="150"/>
      <c r="XZ760" s="150"/>
      <c r="YA760" s="150"/>
      <c r="YB760" s="150"/>
      <c r="YC760" s="150"/>
      <c r="YD760" s="150"/>
      <c r="YE760" s="150"/>
      <c r="YF760" s="150"/>
      <c r="YG760" s="150"/>
      <c r="YH760" s="150"/>
      <c r="YI760" s="150"/>
      <c r="YJ760" s="150"/>
      <c r="YK760" s="150"/>
      <c r="YL760" s="150"/>
      <c r="YM760" s="150"/>
      <c r="YN760" s="150"/>
      <c r="YO760" s="150"/>
      <c r="YP760" s="150"/>
      <c r="YQ760" s="150"/>
      <c r="YR760" s="150"/>
      <c r="YS760" s="150"/>
      <c r="YT760" s="150"/>
      <c r="YU760" s="150"/>
      <c r="YV760" s="150"/>
      <c r="YW760" s="150"/>
      <c r="YX760" s="150"/>
      <c r="YY760" s="150"/>
      <c r="YZ760" s="150"/>
      <c r="ZA760" s="150"/>
      <c r="ZB760" s="150"/>
      <c r="ZC760" s="150"/>
      <c r="ZD760" s="150"/>
      <c r="ZE760" s="150"/>
      <c r="ZF760" s="150"/>
      <c r="ZG760" s="150"/>
      <c r="ZH760" s="150"/>
      <c r="ZI760" s="150"/>
      <c r="ZJ760" s="150"/>
      <c r="ZK760" s="150"/>
      <c r="ZL760" s="150"/>
      <c r="ZM760" s="150"/>
      <c r="ZN760" s="150"/>
      <c r="ZO760" s="150"/>
      <c r="ZP760" s="150"/>
      <c r="ZQ760" s="150"/>
      <c r="ZR760" s="150"/>
      <c r="ZS760" s="150"/>
      <c r="ZT760" s="150"/>
      <c r="ZU760" s="150"/>
      <c r="ZV760" s="150"/>
      <c r="ZW760" s="150"/>
      <c r="ZX760" s="150"/>
      <c r="ZY760" s="150"/>
      <c r="ZZ760" s="150"/>
      <c r="AAA760" s="150"/>
      <c r="AAB760" s="150"/>
      <c r="AAC760" s="150"/>
      <c r="AAD760" s="150"/>
      <c r="AAE760" s="150"/>
      <c r="AAF760" s="150"/>
      <c r="AAG760" s="150"/>
      <c r="AAH760" s="150"/>
      <c r="AAI760" s="150"/>
      <c r="AAJ760" s="150"/>
      <c r="AAK760" s="150"/>
      <c r="AAL760" s="150"/>
      <c r="AAM760" s="150"/>
      <c r="AAN760" s="150"/>
      <c r="AAO760" s="150"/>
      <c r="AAP760" s="150"/>
      <c r="AAQ760" s="150"/>
      <c r="AAR760" s="150"/>
      <c r="AAS760" s="150"/>
      <c r="AAT760" s="150"/>
      <c r="AAU760" s="150"/>
      <c r="AAV760" s="150"/>
      <c r="AAW760" s="150"/>
      <c r="AAX760" s="150"/>
      <c r="AAY760" s="150"/>
      <c r="AAZ760" s="150"/>
      <c r="ABA760" s="150"/>
      <c r="ABB760" s="150"/>
      <c r="ABC760" s="150"/>
      <c r="ABD760" s="150"/>
      <c r="ABE760" s="150"/>
      <c r="ABF760" s="150"/>
      <c r="ABG760" s="150"/>
      <c r="ABH760" s="150"/>
      <c r="ABI760" s="150"/>
      <c r="ABJ760" s="150"/>
      <c r="ABK760" s="150"/>
      <c r="ABL760" s="150"/>
      <c r="ABM760" s="150"/>
      <c r="ABN760" s="150"/>
      <c r="ABO760" s="150"/>
      <c r="ABP760" s="150"/>
      <c r="ABQ760" s="150"/>
      <c r="ABR760" s="150"/>
      <c r="ABS760" s="150"/>
      <c r="ABT760" s="150"/>
      <c r="ABU760" s="150"/>
      <c r="ABV760" s="150"/>
      <c r="ABW760" s="150"/>
      <c r="ABX760" s="150"/>
      <c r="ABY760" s="150"/>
      <c r="ABZ760" s="150"/>
      <c r="ACA760" s="150"/>
      <c r="ACB760" s="150"/>
      <c r="ACC760" s="150"/>
      <c r="ACD760" s="150"/>
      <c r="ACE760" s="150"/>
      <c r="ACF760" s="150"/>
      <c r="ACG760" s="150"/>
      <c r="ACH760" s="150"/>
      <c r="ACI760" s="150"/>
      <c r="ACJ760" s="150"/>
      <c r="ACK760" s="150"/>
      <c r="ACL760" s="150"/>
      <c r="ACM760" s="150"/>
      <c r="ACN760" s="150"/>
      <c r="ACO760" s="150"/>
      <c r="ACP760" s="150"/>
      <c r="ACQ760" s="150"/>
      <c r="ACR760" s="150"/>
      <c r="ACS760" s="150"/>
      <c r="ACT760" s="150"/>
      <c r="ACU760" s="150"/>
      <c r="ACV760" s="150"/>
      <c r="ACW760" s="150"/>
      <c r="ACX760" s="150"/>
      <c r="ACY760" s="150"/>
      <c r="ACZ760" s="150"/>
      <c r="ADA760" s="150"/>
      <c r="ADB760" s="150"/>
      <c r="ADC760" s="150"/>
      <c r="ADD760" s="150"/>
      <c r="ADE760" s="150"/>
      <c r="ADF760" s="150"/>
      <c r="ADG760" s="150"/>
      <c r="ADH760" s="150"/>
      <c r="ADI760" s="150"/>
      <c r="ADJ760" s="150"/>
      <c r="ADK760" s="150"/>
      <c r="ADL760" s="150"/>
      <c r="ADM760" s="150"/>
      <c r="ADN760" s="150"/>
      <c r="ADO760" s="150"/>
      <c r="ADP760" s="150"/>
      <c r="ADQ760" s="150"/>
      <c r="ADR760" s="150"/>
      <c r="ADS760" s="150"/>
      <c r="ADT760" s="150"/>
      <c r="ADU760" s="150"/>
      <c r="ADV760" s="150"/>
      <c r="ADW760" s="150"/>
      <c r="ADX760" s="150"/>
      <c r="ADY760" s="150"/>
      <c r="ADZ760" s="150"/>
      <c r="AEA760" s="150"/>
      <c r="AEB760" s="150"/>
      <c r="AEC760" s="150"/>
      <c r="AED760" s="150"/>
      <c r="AEE760" s="150"/>
      <c r="AEF760" s="150"/>
      <c r="AEG760" s="150"/>
      <c r="AEH760" s="150"/>
      <c r="AEI760" s="150"/>
      <c r="AEJ760" s="150"/>
      <c r="AEK760" s="150"/>
      <c r="AEL760" s="150"/>
      <c r="AEM760" s="150"/>
      <c r="AEN760" s="150"/>
      <c r="AEO760" s="150"/>
      <c r="AEP760" s="150"/>
      <c r="AEQ760" s="150"/>
      <c r="AER760" s="150"/>
      <c r="AES760" s="150"/>
      <c r="AET760" s="150"/>
      <c r="AEU760" s="150"/>
      <c r="AEV760" s="150"/>
      <c r="AEW760" s="150"/>
      <c r="AEX760" s="150"/>
      <c r="AEY760" s="150"/>
      <c r="AEZ760" s="150"/>
      <c r="AFA760" s="150"/>
      <c r="AFB760" s="150"/>
      <c r="AFC760" s="150"/>
      <c r="AFD760" s="150"/>
      <c r="AFE760" s="150"/>
      <c r="AFF760" s="150"/>
      <c r="AFG760" s="150"/>
      <c r="AFH760" s="150"/>
      <c r="AFI760" s="150"/>
      <c r="AFJ760" s="150"/>
      <c r="AFK760" s="150"/>
      <c r="AFL760" s="150"/>
      <c r="AFM760" s="150"/>
      <c r="AFN760" s="150"/>
      <c r="AFO760" s="150"/>
      <c r="AFP760" s="150"/>
      <c r="AFQ760" s="150"/>
      <c r="AFR760" s="150"/>
      <c r="AFS760" s="150"/>
      <c r="AFT760" s="150"/>
      <c r="AFU760" s="150"/>
      <c r="AFV760" s="150"/>
      <c r="AFW760" s="150"/>
      <c r="AFX760" s="150"/>
      <c r="AFY760" s="150"/>
      <c r="AFZ760" s="150"/>
      <c r="AGA760" s="150"/>
      <c r="AGB760" s="150"/>
      <c r="AGC760" s="150"/>
      <c r="AGD760" s="150"/>
      <c r="AGE760" s="150"/>
      <c r="AGF760" s="150"/>
      <c r="AGG760" s="150"/>
      <c r="AGH760" s="150"/>
      <c r="AGI760" s="150"/>
      <c r="AGJ760" s="150"/>
      <c r="AGK760" s="150"/>
      <c r="AGL760" s="150"/>
      <c r="AGM760" s="150"/>
      <c r="AGN760" s="150"/>
      <c r="AGO760" s="150"/>
      <c r="AGP760" s="150"/>
      <c r="AGQ760" s="150"/>
      <c r="AGR760" s="150"/>
      <c r="AGS760" s="150"/>
      <c r="AGT760" s="150"/>
      <c r="AGU760" s="150"/>
      <c r="AGV760" s="150"/>
      <c r="AGW760" s="150"/>
      <c r="AGX760" s="150"/>
      <c r="AGY760" s="150"/>
      <c r="AGZ760" s="150"/>
      <c r="AHA760" s="150"/>
      <c r="AHB760" s="150"/>
      <c r="AHC760" s="150"/>
      <c r="AHD760" s="150"/>
      <c r="AHE760" s="150"/>
      <c r="AHF760" s="150"/>
      <c r="AHG760" s="150"/>
      <c r="AHH760" s="150"/>
      <c r="AHI760" s="150"/>
      <c r="AHJ760" s="150"/>
      <c r="AHK760" s="150"/>
      <c r="AHL760" s="150"/>
      <c r="AHM760" s="150"/>
      <c r="AHN760" s="150"/>
      <c r="AHO760" s="150"/>
      <c r="AHP760" s="150"/>
      <c r="AHQ760" s="150"/>
      <c r="AHR760" s="150"/>
      <c r="AHS760" s="150"/>
      <c r="AHT760" s="150"/>
      <c r="AHU760" s="150"/>
      <c r="AHV760" s="150"/>
      <c r="AHW760" s="150"/>
      <c r="AHX760" s="150"/>
      <c r="AHY760" s="150"/>
      <c r="AHZ760" s="150"/>
      <c r="AIA760" s="150"/>
      <c r="AIB760" s="150"/>
      <c r="AIC760" s="150"/>
      <c r="AID760" s="150"/>
      <c r="AIE760" s="150"/>
      <c r="AIF760" s="150"/>
      <c r="AIG760" s="150"/>
      <c r="AIH760" s="150"/>
      <c r="AII760" s="150"/>
      <c r="AIJ760" s="150"/>
      <c r="AIK760" s="150"/>
      <c r="AIL760" s="150"/>
      <c r="AIM760" s="150"/>
      <c r="AIN760" s="150"/>
      <c r="AIO760" s="150"/>
      <c r="AIP760" s="150"/>
      <c r="AIQ760" s="150"/>
      <c r="AIR760" s="150"/>
      <c r="AIS760" s="150"/>
      <c r="AIT760" s="150"/>
      <c r="AIU760" s="150"/>
      <c r="AIV760" s="150"/>
      <c r="AIW760" s="150"/>
      <c r="AIX760" s="150"/>
      <c r="AIY760" s="150"/>
      <c r="AIZ760" s="150"/>
      <c r="AJA760" s="150"/>
      <c r="AJB760" s="150"/>
      <c r="AJC760" s="150"/>
      <c r="AJD760" s="150"/>
      <c r="AJE760" s="150"/>
      <c r="AJF760" s="150"/>
      <c r="AJG760" s="150"/>
      <c r="AJH760" s="150"/>
      <c r="AJI760" s="150"/>
      <c r="AJJ760" s="150"/>
      <c r="AJK760" s="150"/>
      <c r="AJL760" s="150"/>
      <c r="AJM760" s="150"/>
      <c r="AJN760" s="150"/>
      <c r="AJO760" s="150"/>
      <c r="AJP760" s="150"/>
      <c r="AJQ760" s="150"/>
      <c r="AJR760" s="150"/>
      <c r="AJS760" s="150"/>
      <c r="AJT760" s="150"/>
      <c r="AJU760" s="150"/>
      <c r="AJV760" s="150"/>
      <c r="AJW760" s="150"/>
      <c r="AJX760" s="150"/>
      <c r="AJY760" s="150"/>
      <c r="AJZ760" s="150"/>
      <c r="AKA760" s="150"/>
      <c r="AKB760" s="150"/>
      <c r="AKC760" s="150"/>
      <c r="AKD760" s="150"/>
      <c r="AKE760" s="150"/>
      <c r="AKF760" s="150"/>
      <c r="AKG760" s="150"/>
      <c r="AKH760" s="150"/>
      <c r="AKI760" s="150"/>
      <c r="AKJ760" s="150"/>
      <c r="AKK760" s="150"/>
      <c r="AKL760" s="150"/>
      <c r="AKM760" s="150"/>
      <c r="AKN760" s="150"/>
      <c r="AKO760" s="150"/>
      <c r="AKP760" s="150"/>
      <c r="AKQ760" s="150"/>
      <c r="AKR760" s="150"/>
      <c r="AKS760" s="150"/>
      <c r="AKT760" s="150"/>
      <c r="AKU760" s="150"/>
      <c r="AKV760" s="150"/>
      <c r="AKW760" s="150"/>
      <c r="AKX760" s="150"/>
      <c r="AKY760" s="150"/>
      <c r="AKZ760" s="150"/>
      <c r="ALA760" s="150"/>
      <c r="ALB760" s="150"/>
      <c r="ALC760" s="150"/>
      <c r="ALD760" s="150"/>
      <c r="ALE760" s="150"/>
      <c r="ALF760" s="150"/>
      <c r="ALG760" s="150"/>
      <c r="ALH760" s="150"/>
      <c r="ALI760" s="150"/>
      <c r="ALJ760" s="150"/>
      <c r="ALK760" s="150"/>
      <c r="ALL760" s="150"/>
      <c r="ALM760" s="150"/>
      <c r="ALN760" s="150"/>
      <c r="ALO760" s="150"/>
      <c r="ALP760" s="150"/>
      <c r="ALQ760" s="150"/>
      <c r="ALR760" s="150"/>
      <c r="ALS760" s="150"/>
      <c r="ALT760" s="150"/>
      <c r="ALU760" s="150"/>
      <c r="ALV760" s="150"/>
      <c r="ALW760" s="150"/>
      <c r="ALX760" s="150"/>
      <c r="ALY760" s="150"/>
      <c r="ALZ760" s="150"/>
      <c r="AMA760" s="150"/>
      <c r="AMB760" s="150"/>
      <c r="AMC760" s="150"/>
      <c r="AMD760" s="150"/>
      <c r="AME760" s="150"/>
      <c r="AMF760" s="150"/>
      <c r="AMG760" s="150"/>
      <c r="AMH760" s="150"/>
      <c r="AMI760" s="150"/>
      <c r="AMJ760" s="150"/>
      <c r="AMK760" s="150"/>
      <c r="AML760" s="559"/>
    </row>
    <row r="761" spans="1:1026" s="191" customFormat="1" x14ac:dyDescent="0.25">
      <c r="A761" s="518" t="s">
        <v>27692</v>
      </c>
      <c r="B761" s="257">
        <v>761</v>
      </c>
      <c r="C761" s="483" t="s">
        <v>27693</v>
      </c>
      <c r="D761" s="280" t="s">
        <v>27694</v>
      </c>
      <c r="E761" s="313"/>
      <c r="F761" s="280">
        <v>2</v>
      </c>
      <c r="G761" s="280"/>
      <c r="H761" s="280"/>
      <c r="I761" s="500">
        <v>0.05</v>
      </c>
      <c r="J761" s="280"/>
      <c r="K761" s="280">
        <v>1</v>
      </c>
      <c r="L761" s="280" t="s">
        <v>748</v>
      </c>
      <c r="M761" s="280"/>
      <c r="N761" s="280"/>
      <c r="O761" s="280"/>
      <c r="P761" s="280"/>
      <c r="Q761" s="280">
        <v>2</v>
      </c>
      <c r="R761" s="280"/>
      <c r="S761" s="280"/>
      <c r="T761" s="280"/>
      <c r="U761" s="280"/>
      <c r="V761" s="280"/>
      <c r="W761" s="283">
        <f t="shared" si="323"/>
        <v>100</v>
      </c>
      <c r="X761" s="283">
        <f t="shared" si="324"/>
        <v>100</v>
      </c>
      <c r="Y761" s="283">
        <f t="shared" si="337"/>
        <v>100</v>
      </c>
      <c r="Z761" s="283">
        <f t="shared" si="325"/>
        <v>100</v>
      </c>
      <c r="AA761" s="283">
        <f t="shared" si="326"/>
        <v>10</v>
      </c>
      <c r="AB761" s="287">
        <f t="shared" si="333"/>
        <v>100</v>
      </c>
      <c r="AC761" s="287">
        <f t="shared" si="334"/>
        <v>100</v>
      </c>
      <c r="AD761" s="287">
        <f t="shared" si="329"/>
        <v>100</v>
      </c>
      <c r="AE761" s="284">
        <f t="shared" si="332"/>
        <v>1</v>
      </c>
      <c r="AF761" s="284">
        <f t="shared" si="321"/>
        <v>100</v>
      </c>
      <c r="AG761" s="268">
        <f t="shared" si="335"/>
        <v>1</v>
      </c>
      <c r="AH761" s="268">
        <f t="shared" si="319"/>
        <v>100</v>
      </c>
      <c r="AI761" s="268">
        <f t="shared" si="336"/>
        <v>3</v>
      </c>
      <c r="AJ761" s="268">
        <f t="shared" si="320"/>
        <v>100</v>
      </c>
      <c r="AK761" s="500">
        <v>1000000</v>
      </c>
      <c r="AL761" s="280"/>
      <c r="AM761" s="280"/>
      <c r="AN761" s="500"/>
      <c r="AO761" s="280"/>
      <c r="AP761" s="280"/>
      <c r="AQ761" s="280"/>
      <c r="AR761" s="356" t="s">
        <v>31808</v>
      </c>
      <c r="AS761" s="483"/>
      <c r="AT761" s="280"/>
      <c r="AU761" s="280"/>
      <c r="AV761" s="190"/>
      <c r="AW761" s="190"/>
      <c r="AX761" s="190"/>
      <c r="AY761" s="190"/>
      <c r="AZ761" s="190"/>
      <c r="BA761" s="190"/>
      <c r="BB761" s="190"/>
      <c r="BC761" s="190"/>
      <c r="BD761" s="190"/>
      <c r="BE761" s="190"/>
      <c r="BF761" s="190"/>
      <c r="BG761" s="190"/>
      <c r="BH761" s="190"/>
      <c r="BI761" s="190"/>
      <c r="BJ761" s="190"/>
      <c r="BK761" s="190"/>
      <c r="BL761" s="190"/>
      <c r="BM761" s="190"/>
      <c r="BN761" s="190"/>
      <c r="BO761" s="190"/>
      <c r="BP761" s="190"/>
      <c r="BQ761" s="190"/>
      <c r="BR761" s="190"/>
      <c r="BS761" s="190"/>
      <c r="BT761" s="190"/>
      <c r="BU761" s="190"/>
      <c r="BV761" s="190"/>
      <c r="BW761" s="190"/>
      <c r="BX761" s="190"/>
      <c r="BY761" s="190"/>
      <c r="BZ761" s="190"/>
      <c r="CA761" s="190"/>
      <c r="CB761" s="190"/>
      <c r="CC761" s="190"/>
      <c r="CD761" s="190"/>
      <c r="CE761" s="190"/>
      <c r="CF761" s="190"/>
      <c r="CG761" s="190"/>
      <c r="CH761" s="190"/>
      <c r="CI761" s="190"/>
      <c r="CJ761" s="190"/>
      <c r="CK761" s="190"/>
      <c r="CL761" s="190"/>
      <c r="CM761" s="190"/>
      <c r="CN761" s="190"/>
      <c r="CO761" s="190"/>
      <c r="CP761" s="190"/>
      <c r="CQ761" s="190"/>
      <c r="CR761" s="190"/>
      <c r="CS761" s="190"/>
      <c r="CT761" s="190"/>
      <c r="CU761" s="190"/>
      <c r="CV761" s="190"/>
      <c r="CW761" s="190"/>
      <c r="CX761" s="190"/>
      <c r="CY761" s="190"/>
      <c r="CZ761" s="190"/>
      <c r="DA761" s="190"/>
      <c r="DB761" s="190"/>
      <c r="DC761" s="190"/>
      <c r="DD761" s="190"/>
      <c r="DE761" s="190"/>
      <c r="DF761" s="190"/>
      <c r="DG761" s="190"/>
      <c r="DH761" s="190"/>
      <c r="DI761" s="190"/>
      <c r="DJ761" s="190"/>
      <c r="DK761" s="190"/>
      <c r="DL761" s="190"/>
      <c r="DM761" s="190"/>
      <c r="DN761" s="190"/>
      <c r="DO761" s="190"/>
      <c r="DP761" s="190"/>
      <c r="DQ761" s="190"/>
      <c r="DR761" s="190"/>
      <c r="DS761" s="190"/>
      <c r="DT761" s="190"/>
      <c r="DU761" s="190"/>
      <c r="DV761" s="190"/>
      <c r="DW761" s="190"/>
      <c r="DX761" s="190"/>
      <c r="DY761" s="190"/>
      <c r="DZ761" s="190"/>
      <c r="EA761" s="190"/>
      <c r="EB761" s="190"/>
      <c r="EC761" s="190"/>
      <c r="ED761" s="190"/>
      <c r="EE761" s="190"/>
      <c r="EF761" s="190"/>
      <c r="EG761" s="190"/>
      <c r="EH761" s="190"/>
      <c r="EI761" s="190"/>
      <c r="EJ761" s="190"/>
      <c r="EK761" s="190"/>
      <c r="EL761" s="190"/>
      <c r="EM761" s="190"/>
      <c r="EN761" s="190"/>
      <c r="EO761" s="190"/>
      <c r="EP761" s="190"/>
      <c r="EQ761" s="190"/>
      <c r="ER761" s="190"/>
      <c r="ES761" s="190"/>
      <c r="ET761" s="190"/>
      <c r="EU761" s="190"/>
      <c r="EV761" s="190"/>
      <c r="EW761" s="190"/>
      <c r="EX761" s="190"/>
      <c r="EY761" s="190"/>
      <c r="EZ761" s="190"/>
      <c r="FA761" s="190"/>
      <c r="FB761" s="190"/>
      <c r="FC761" s="190"/>
      <c r="FD761" s="190"/>
      <c r="FE761" s="190"/>
      <c r="FF761" s="190"/>
      <c r="FG761" s="190"/>
      <c r="FH761" s="190"/>
      <c r="FI761" s="190"/>
      <c r="FJ761" s="190"/>
      <c r="FK761" s="190"/>
      <c r="FL761" s="190"/>
      <c r="FM761" s="190"/>
      <c r="FN761" s="190"/>
      <c r="FO761" s="190"/>
      <c r="FP761" s="190"/>
      <c r="FQ761" s="190"/>
      <c r="FR761" s="190"/>
      <c r="FS761" s="190"/>
      <c r="FT761" s="190"/>
      <c r="FU761" s="190"/>
      <c r="FV761" s="190"/>
      <c r="FW761" s="190"/>
      <c r="FX761" s="190"/>
      <c r="FY761" s="190"/>
      <c r="FZ761" s="190"/>
      <c r="GA761" s="190"/>
      <c r="GB761" s="190"/>
      <c r="GC761" s="190"/>
      <c r="GD761" s="190"/>
      <c r="GE761" s="190"/>
      <c r="GF761" s="190"/>
      <c r="GG761" s="190"/>
      <c r="GH761" s="190"/>
      <c r="GI761" s="190"/>
      <c r="GJ761" s="190"/>
      <c r="GK761" s="190"/>
      <c r="GL761" s="190"/>
      <c r="GM761" s="190"/>
      <c r="GN761" s="190"/>
      <c r="GO761" s="190"/>
      <c r="GP761" s="190"/>
      <c r="GQ761" s="190"/>
      <c r="GR761" s="190"/>
      <c r="GS761" s="190"/>
      <c r="GT761" s="190"/>
      <c r="GU761" s="190"/>
      <c r="GV761" s="190"/>
      <c r="GW761" s="190"/>
      <c r="GX761" s="190"/>
      <c r="GY761" s="190"/>
      <c r="GZ761" s="190"/>
      <c r="HA761" s="190"/>
      <c r="HB761" s="190"/>
      <c r="HC761" s="190"/>
      <c r="HD761" s="190"/>
      <c r="HE761" s="190"/>
      <c r="HF761" s="190"/>
      <c r="HG761" s="190"/>
      <c r="HH761" s="190"/>
      <c r="HI761" s="190"/>
      <c r="HJ761" s="190"/>
      <c r="HK761" s="190"/>
      <c r="HL761" s="190"/>
      <c r="HM761" s="190"/>
      <c r="HN761" s="190"/>
      <c r="HO761" s="190"/>
      <c r="HP761" s="190"/>
      <c r="HQ761" s="190"/>
      <c r="HR761" s="190"/>
      <c r="HS761" s="190"/>
      <c r="HT761" s="190"/>
      <c r="HU761" s="190"/>
      <c r="HV761" s="190"/>
      <c r="HW761" s="190"/>
      <c r="HX761" s="190"/>
      <c r="HY761" s="190"/>
      <c r="HZ761" s="190"/>
      <c r="IA761" s="190"/>
      <c r="IB761" s="190"/>
      <c r="IC761" s="190"/>
      <c r="ID761" s="190"/>
      <c r="IE761" s="190"/>
      <c r="IF761" s="190"/>
      <c r="IG761" s="190"/>
      <c r="IH761" s="190"/>
      <c r="II761" s="190"/>
      <c r="IJ761" s="190"/>
      <c r="IK761" s="190"/>
      <c r="IL761" s="190"/>
      <c r="IM761" s="190"/>
      <c r="IN761" s="190"/>
      <c r="IO761" s="190"/>
      <c r="IP761" s="190"/>
      <c r="IQ761" s="190"/>
      <c r="IR761" s="190"/>
      <c r="IS761" s="190"/>
      <c r="IT761" s="190"/>
      <c r="IU761" s="190"/>
      <c r="IV761" s="190"/>
      <c r="IW761" s="190"/>
      <c r="IX761" s="190"/>
      <c r="IY761" s="190"/>
      <c r="IZ761" s="190"/>
      <c r="JA761" s="190"/>
      <c r="JB761" s="190"/>
      <c r="JC761" s="190"/>
      <c r="JD761" s="190"/>
      <c r="JE761" s="190"/>
      <c r="JF761" s="190"/>
      <c r="JG761" s="190"/>
      <c r="JH761" s="190"/>
      <c r="JI761" s="190"/>
      <c r="JJ761" s="190"/>
      <c r="JK761" s="190"/>
      <c r="JL761" s="190"/>
      <c r="JM761" s="190"/>
      <c r="JN761" s="190"/>
      <c r="JO761" s="190"/>
      <c r="JP761" s="190"/>
      <c r="JQ761" s="190"/>
      <c r="JR761" s="190"/>
      <c r="JS761" s="190"/>
      <c r="JT761" s="190"/>
      <c r="JU761" s="190"/>
      <c r="JV761" s="190"/>
      <c r="JW761" s="190"/>
      <c r="JX761" s="190"/>
      <c r="JY761" s="190"/>
      <c r="JZ761" s="190"/>
      <c r="KA761" s="190"/>
      <c r="KB761" s="190"/>
      <c r="KC761" s="190"/>
      <c r="KD761" s="190"/>
      <c r="KE761" s="190"/>
      <c r="KF761" s="190"/>
      <c r="KG761" s="190"/>
      <c r="KH761" s="190"/>
      <c r="KI761" s="190"/>
      <c r="KJ761" s="190"/>
      <c r="KK761" s="190"/>
      <c r="KL761" s="190"/>
      <c r="KM761" s="190"/>
      <c r="KN761" s="190"/>
      <c r="KO761" s="190"/>
      <c r="KP761" s="190"/>
      <c r="KQ761" s="190"/>
      <c r="KR761" s="190"/>
      <c r="KS761" s="190"/>
      <c r="KT761" s="190"/>
      <c r="KU761" s="190"/>
      <c r="KV761" s="190"/>
      <c r="KW761" s="190"/>
      <c r="KX761" s="190"/>
      <c r="KY761" s="190"/>
      <c r="KZ761" s="190"/>
      <c r="LA761" s="190"/>
      <c r="LB761" s="190"/>
      <c r="LC761" s="190"/>
      <c r="LD761" s="190"/>
      <c r="LE761" s="190"/>
      <c r="LF761" s="190"/>
      <c r="LG761" s="190"/>
      <c r="LH761" s="190"/>
      <c r="LI761" s="190"/>
      <c r="LJ761" s="190"/>
      <c r="LK761" s="190"/>
      <c r="LL761" s="190"/>
      <c r="LM761" s="190"/>
      <c r="LN761" s="190"/>
      <c r="LO761" s="190"/>
      <c r="LP761" s="190"/>
      <c r="LQ761" s="190"/>
      <c r="LR761" s="190"/>
      <c r="LS761" s="190"/>
      <c r="LT761" s="190"/>
      <c r="LU761" s="190"/>
      <c r="LV761" s="190"/>
      <c r="LW761" s="190"/>
      <c r="LX761" s="190"/>
      <c r="LY761" s="190"/>
      <c r="LZ761" s="190"/>
      <c r="MA761" s="190"/>
      <c r="MB761" s="190"/>
      <c r="MC761" s="190"/>
      <c r="MD761" s="190"/>
      <c r="ME761" s="190"/>
      <c r="MF761" s="190"/>
      <c r="MG761" s="190"/>
      <c r="MH761" s="190"/>
      <c r="MI761" s="190"/>
      <c r="MJ761" s="190"/>
      <c r="MK761" s="190"/>
      <c r="ML761" s="190"/>
      <c r="MM761" s="190"/>
      <c r="MN761" s="190"/>
      <c r="MO761" s="190"/>
      <c r="MP761" s="190"/>
      <c r="MQ761" s="190"/>
      <c r="MR761" s="190"/>
      <c r="MS761" s="190"/>
      <c r="MT761" s="190"/>
      <c r="MU761" s="190"/>
      <c r="MV761" s="190"/>
      <c r="MW761" s="190"/>
      <c r="MX761" s="190"/>
      <c r="MY761" s="190"/>
      <c r="MZ761" s="190"/>
      <c r="NA761" s="190"/>
      <c r="NB761" s="190"/>
      <c r="NC761" s="190"/>
      <c r="ND761" s="190"/>
      <c r="NE761" s="190"/>
      <c r="NF761" s="190"/>
      <c r="NG761" s="190"/>
      <c r="NH761" s="190"/>
      <c r="NI761" s="190"/>
      <c r="NJ761" s="190"/>
      <c r="NK761" s="190"/>
      <c r="NL761" s="190"/>
      <c r="NM761" s="190"/>
      <c r="NN761" s="190"/>
      <c r="NO761" s="190"/>
      <c r="NP761" s="190"/>
      <c r="NQ761" s="190"/>
      <c r="NR761" s="190"/>
      <c r="NS761" s="190"/>
      <c r="NT761" s="190"/>
      <c r="NU761" s="190"/>
      <c r="NV761" s="190"/>
      <c r="NW761" s="190"/>
      <c r="NX761" s="190"/>
      <c r="NY761" s="190"/>
      <c r="NZ761" s="190"/>
      <c r="OA761" s="190"/>
      <c r="OB761" s="190"/>
      <c r="OC761" s="190"/>
      <c r="OD761" s="190"/>
      <c r="OE761" s="190"/>
      <c r="OF761" s="190"/>
      <c r="OG761" s="190"/>
      <c r="OH761" s="190"/>
      <c r="OI761" s="190"/>
      <c r="OJ761" s="190"/>
      <c r="OK761" s="190"/>
      <c r="OL761" s="190"/>
      <c r="OM761" s="190"/>
      <c r="ON761" s="190"/>
      <c r="OO761" s="190"/>
      <c r="OP761" s="190"/>
      <c r="OQ761" s="190"/>
      <c r="OR761" s="190"/>
      <c r="OS761" s="190"/>
      <c r="OT761" s="190"/>
      <c r="OU761" s="190"/>
      <c r="OV761" s="190"/>
      <c r="OW761" s="190"/>
      <c r="OX761" s="190"/>
      <c r="OY761" s="190"/>
      <c r="OZ761" s="190"/>
      <c r="PA761" s="190"/>
      <c r="PB761" s="190"/>
      <c r="PC761" s="190"/>
      <c r="PD761" s="190"/>
      <c r="PE761" s="190"/>
      <c r="PF761" s="190"/>
      <c r="PG761" s="190"/>
      <c r="PH761" s="190"/>
      <c r="PI761" s="190"/>
      <c r="PJ761" s="190"/>
      <c r="PK761" s="190"/>
      <c r="PL761" s="190"/>
      <c r="PM761" s="190"/>
      <c r="PN761" s="190"/>
      <c r="PO761" s="190"/>
      <c r="PP761" s="190"/>
      <c r="PQ761" s="190"/>
      <c r="PR761" s="190"/>
      <c r="PS761" s="190"/>
      <c r="PT761" s="190"/>
      <c r="PU761" s="190"/>
      <c r="PV761" s="190"/>
      <c r="PW761" s="190"/>
      <c r="PX761" s="190"/>
      <c r="PY761" s="190"/>
      <c r="PZ761" s="190"/>
      <c r="QA761" s="190"/>
      <c r="QB761" s="190"/>
      <c r="QC761" s="190"/>
      <c r="QD761" s="190"/>
      <c r="QE761" s="190"/>
      <c r="QF761" s="190"/>
      <c r="QG761" s="190"/>
      <c r="QH761" s="190"/>
      <c r="QI761" s="190"/>
      <c r="QJ761" s="190"/>
      <c r="QK761" s="190"/>
      <c r="QL761" s="190"/>
      <c r="QM761" s="190"/>
      <c r="QN761" s="190"/>
      <c r="QO761" s="190"/>
      <c r="QP761" s="190"/>
      <c r="QQ761" s="190"/>
      <c r="QR761" s="190"/>
      <c r="QS761" s="190"/>
      <c r="QT761" s="190"/>
      <c r="QU761" s="190"/>
      <c r="QV761" s="190"/>
      <c r="QW761" s="190"/>
      <c r="QX761" s="190"/>
      <c r="QY761" s="190"/>
      <c r="QZ761" s="190"/>
      <c r="RA761" s="190"/>
      <c r="RB761" s="190"/>
      <c r="RC761" s="190"/>
      <c r="RD761" s="190"/>
      <c r="RE761" s="190"/>
      <c r="RF761" s="190"/>
      <c r="RG761" s="190"/>
      <c r="RH761" s="190"/>
      <c r="RI761" s="190"/>
      <c r="RJ761" s="190"/>
      <c r="RK761" s="190"/>
      <c r="RL761" s="190"/>
      <c r="RM761" s="190"/>
      <c r="RN761" s="190"/>
      <c r="RO761" s="190"/>
      <c r="RP761" s="190"/>
      <c r="RQ761" s="190"/>
      <c r="RR761" s="190"/>
      <c r="RS761" s="190"/>
      <c r="RT761" s="190"/>
      <c r="RU761" s="190"/>
      <c r="RV761" s="190"/>
      <c r="RW761" s="190"/>
      <c r="RX761" s="190"/>
      <c r="RY761" s="190"/>
      <c r="RZ761" s="190"/>
      <c r="SA761" s="190"/>
      <c r="SB761" s="190"/>
      <c r="SC761" s="190"/>
      <c r="SD761" s="190"/>
      <c r="SE761" s="190"/>
      <c r="SF761" s="190"/>
      <c r="SG761" s="190"/>
      <c r="SH761" s="190"/>
      <c r="SI761" s="190"/>
      <c r="SJ761" s="190"/>
      <c r="SK761" s="190"/>
      <c r="SL761" s="190"/>
      <c r="SM761" s="190"/>
      <c r="SN761" s="190"/>
      <c r="SO761" s="190"/>
      <c r="SP761" s="190"/>
      <c r="SQ761" s="190"/>
      <c r="SR761" s="190"/>
      <c r="SS761" s="190"/>
      <c r="ST761" s="190"/>
      <c r="SU761" s="190"/>
      <c r="SV761" s="190"/>
      <c r="SW761" s="190"/>
      <c r="SX761" s="190"/>
      <c r="SY761" s="190"/>
      <c r="SZ761" s="190"/>
      <c r="TA761" s="190"/>
      <c r="TB761" s="190"/>
      <c r="TC761" s="190"/>
      <c r="TD761" s="190"/>
      <c r="TE761" s="190"/>
      <c r="TF761" s="190"/>
      <c r="TG761" s="190"/>
      <c r="TH761" s="190"/>
      <c r="TI761" s="190"/>
      <c r="TJ761" s="190"/>
      <c r="TK761" s="190"/>
      <c r="TL761" s="190"/>
      <c r="TM761" s="190"/>
      <c r="TN761" s="190"/>
      <c r="TO761" s="190"/>
      <c r="TP761" s="190"/>
      <c r="TQ761" s="190"/>
      <c r="TR761" s="190"/>
      <c r="TS761" s="190"/>
      <c r="TT761" s="190"/>
      <c r="TU761" s="190"/>
      <c r="TV761" s="190"/>
      <c r="TW761" s="190"/>
      <c r="TX761" s="190"/>
      <c r="TY761" s="190"/>
      <c r="TZ761" s="190"/>
      <c r="UA761" s="190"/>
      <c r="UB761" s="190"/>
      <c r="UC761" s="190"/>
      <c r="UD761" s="190"/>
      <c r="UE761" s="190"/>
      <c r="UF761" s="190"/>
      <c r="UG761" s="190"/>
      <c r="UH761" s="190"/>
      <c r="UI761" s="190"/>
      <c r="UJ761" s="190"/>
      <c r="UK761" s="190"/>
      <c r="UL761" s="190"/>
      <c r="UM761" s="190"/>
      <c r="UN761" s="190"/>
      <c r="UO761" s="190"/>
      <c r="UP761" s="190"/>
      <c r="UQ761" s="190"/>
      <c r="UR761" s="190"/>
      <c r="US761" s="190"/>
      <c r="UT761" s="190"/>
      <c r="UU761" s="190"/>
      <c r="UV761" s="190"/>
      <c r="UW761" s="190"/>
      <c r="UX761" s="190"/>
      <c r="UY761" s="190"/>
      <c r="UZ761" s="190"/>
      <c r="VA761" s="190"/>
      <c r="VB761" s="190"/>
      <c r="VC761" s="190"/>
      <c r="VD761" s="190"/>
      <c r="VE761" s="190"/>
      <c r="VF761" s="190"/>
      <c r="VG761" s="190"/>
      <c r="VH761" s="190"/>
      <c r="VI761" s="190"/>
      <c r="VJ761" s="190"/>
      <c r="VK761" s="190"/>
      <c r="VL761" s="190"/>
      <c r="VM761" s="190"/>
      <c r="VN761" s="190"/>
      <c r="VO761" s="190"/>
      <c r="VP761" s="190"/>
      <c r="VQ761" s="190"/>
      <c r="VR761" s="190"/>
      <c r="VS761" s="190"/>
      <c r="VT761" s="190"/>
      <c r="VU761" s="190"/>
      <c r="VV761" s="190"/>
      <c r="VW761" s="190"/>
      <c r="VX761" s="190"/>
      <c r="VY761" s="190"/>
      <c r="VZ761" s="190"/>
      <c r="WA761" s="190"/>
      <c r="WB761" s="190"/>
      <c r="WC761" s="190"/>
      <c r="WD761" s="190"/>
      <c r="WE761" s="190"/>
      <c r="WF761" s="190"/>
      <c r="WG761" s="190"/>
      <c r="WH761" s="190"/>
      <c r="WI761" s="190"/>
      <c r="WJ761" s="190"/>
      <c r="WK761" s="190"/>
      <c r="WL761" s="190"/>
      <c r="WM761" s="190"/>
      <c r="WN761" s="190"/>
      <c r="WO761" s="190"/>
      <c r="WP761" s="190"/>
      <c r="WQ761" s="190"/>
      <c r="WR761" s="190"/>
      <c r="WS761" s="190"/>
      <c r="WT761" s="190"/>
      <c r="WU761" s="190"/>
      <c r="WV761" s="190"/>
      <c r="WW761" s="190"/>
      <c r="WX761" s="190"/>
      <c r="WY761" s="190"/>
      <c r="WZ761" s="190"/>
      <c r="XA761" s="190"/>
      <c r="XB761" s="190"/>
      <c r="XC761" s="190"/>
      <c r="XD761" s="190"/>
      <c r="XE761" s="190"/>
      <c r="XF761" s="190"/>
      <c r="XG761" s="190"/>
      <c r="XH761" s="190"/>
      <c r="XI761" s="190"/>
      <c r="XJ761" s="190"/>
      <c r="XK761" s="190"/>
      <c r="XL761" s="190"/>
      <c r="XM761" s="190"/>
      <c r="XN761" s="190"/>
      <c r="XO761" s="190"/>
      <c r="XP761" s="190"/>
      <c r="XQ761" s="190"/>
      <c r="XR761" s="190"/>
      <c r="XS761" s="190"/>
      <c r="XT761" s="190"/>
      <c r="XU761" s="190"/>
      <c r="XV761" s="190"/>
      <c r="XW761" s="190"/>
      <c r="XX761" s="190"/>
      <c r="XY761" s="190"/>
      <c r="XZ761" s="190"/>
      <c r="YA761" s="190"/>
      <c r="YB761" s="190"/>
      <c r="YC761" s="190"/>
      <c r="YD761" s="190"/>
      <c r="YE761" s="190"/>
      <c r="YF761" s="190"/>
      <c r="YG761" s="190"/>
      <c r="YH761" s="190"/>
      <c r="YI761" s="190"/>
      <c r="YJ761" s="190"/>
      <c r="YK761" s="190"/>
      <c r="YL761" s="190"/>
      <c r="YM761" s="190"/>
      <c r="YN761" s="190"/>
      <c r="YO761" s="190"/>
      <c r="YP761" s="190"/>
      <c r="YQ761" s="190"/>
      <c r="YR761" s="190"/>
      <c r="YS761" s="190"/>
      <c r="YT761" s="190"/>
      <c r="YU761" s="190"/>
      <c r="YV761" s="190"/>
      <c r="YW761" s="190"/>
      <c r="YX761" s="190"/>
      <c r="YY761" s="190"/>
      <c r="YZ761" s="190"/>
      <c r="ZA761" s="190"/>
      <c r="ZB761" s="190"/>
      <c r="ZC761" s="190"/>
      <c r="ZD761" s="190"/>
      <c r="ZE761" s="190"/>
      <c r="ZF761" s="190"/>
      <c r="ZG761" s="190"/>
      <c r="ZH761" s="190"/>
      <c r="ZI761" s="190"/>
      <c r="ZJ761" s="190"/>
      <c r="ZK761" s="190"/>
      <c r="ZL761" s="190"/>
      <c r="ZM761" s="190"/>
      <c r="ZN761" s="190"/>
      <c r="ZO761" s="190"/>
      <c r="ZP761" s="190"/>
      <c r="ZQ761" s="190"/>
      <c r="ZR761" s="190"/>
      <c r="ZS761" s="190"/>
      <c r="ZT761" s="190"/>
      <c r="ZU761" s="190"/>
      <c r="ZV761" s="190"/>
      <c r="ZW761" s="190"/>
      <c r="ZX761" s="190"/>
      <c r="ZY761" s="190"/>
      <c r="ZZ761" s="190"/>
      <c r="AAA761" s="190"/>
      <c r="AAB761" s="190"/>
      <c r="AAC761" s="190"/>
      <c r="AAD761" s="190"/>
      <c r="AAE761" s="190"/>
      <c r="AAF761" s="190"/>
      <c r="AAG761" s="190"/>
      <c r="AAH761" s="190"/>
      <c r="AAI761" s="190"/>
      <c r="AAJ761" s="190"/>
      <c r="AAK761" s="190"/>
      <c r="AAL761" s="190"/>
      <c r="AAM761" s="190"/>
      <c r="AAN761" s="190"/>
      <c r="AAO761" s="190"/>
      <c r="AAP761" s="190"/>
      <c r="AAQ761" s="190"/>
      <c r="AAR761" s="190"/>
      <c r="AAS761" s="190"/>
      <c r="AAT761" s="190"/>
      <c r="AAU761" s="190"/>
      <c r="AAV761" s="190"/>
      <c r="AAW761" s="190"/>
      <c r="AAX761" s="190"/>
      <c r="AAY761" s="190"/>
      <c r="AAZ761" s="190"/>
      <c r="ABA761" s="190"/>
      <c r="ABB761" s="190"/>
      <c r="ABC761" s="190"/>
      <c r="ABD761" s="190"/>
      <c r="ABE761" s="190"/>
      <c r="ABF761" s="190"/>
      <c r="ABG761" s="190"/>
      <c r="ABH761" s="190"/>
      <c r="ABI761" s="190"/>
      <c r="ABJ761" s="190"/>
      <c r="ABK761" s="190"/>
      <c r="ABL761" s="190"/>
      <c r="ABM761" s="190"/>
      <c r="ABN761" s="190"/>
      <c r="ABO761" s="190"/>
      <c r="ABP761" s="190"/>
      <c r="ABQ761" s="190"/>
      <c r="ABR761" s="190"/>
      <c r="ABS761" s="190"/>
      <c r="ABT761" s="190"/>
      <c r="ABU761" s="190"/>
      <c r="ABV761" s="190"/>
      <c r="ABW761" s="190"/>
      <c r="ABX761" s="190"/>
      <c r="ABY761" s="190"/>
      <c r="ABZ761" s="190"/>
      <c r="ACA761" s="190"/>
      <c r="ACB761" s="190"/>
      <c r="ACC761" s="190"/>
      <c r="ACD761" s="190"/>
      <c r="ACE761" s="190"/>
      <c r="ACF761" s="190"/>
      <c r="ACG761" s="190"/>
      <c r="ACH761" s="190"/>
      <c r="ACI761" s="190"/>
      <c r="ACJ761" s="190"/>
      <c r="ACK761" s="190"/>
      <c r="ACL761" s="190"/>
      <c r="ACM761" s="190"/>
      <c r="ACN761" s="190"/>
      <c r="ACO761" s="190"/>
      <c r="ACP761" s="190"/>
      <c r="ACQ761" s="190"/>
      <c r="ACR761" s="190"/>
      <c r="ACS761" s="190"/>
      <c r="ACT761" s="190"/>
      <c r="ACU761" s="190"/>
      <c r="ACV761" s="190"/>
      <c r="ACW761" s="190"/>
      <c r="ACX761" s="190"/>
      <c r="ACY761" s="190"/>
      <c r="ACZ761" s="190"/>
      <c r="ADA761" s="190"/>
      <c r="ADB761" s="190"/>
      <c r="ADC761" s="190"/>
      <c r="ADD761" s="190"/>
      <c r="ADE761" s="190"/>
      <c r="ADF761" s="190"/>
      <c r="ADG761" s="190"/>
      <c r="ADH761" s="190"/>
      <c r="ADI761" s="190"/>
      <c r="ADJ761" s="190"/>
      <c r="ADK761" s="190"/>
      <c r="ADL761" s="190"/>
      <c r="ADM761" s="190"/>
      <c r="ADN761" s="190"/>
      <c r="ADO761" s="190"/>
      <c r="ADP761" s="190"/>
      <c r="ADQ761" s="190"/>
      <c r="ADR761" s="190"/>
      <c r="ADS761" s="190"/>
      <c r="ADT761" s="190"/>
      <c r="ADU761" s="190"/>
      <c r="ADV761" s="190"/>
      <c r="ADW761" s="190"/>
      <c r="ADX761" s="190"/>
      <c r="ADY761" s="190"/>
      <c r="ADZ761" s="190"/>
      <c r="AEA761" s="190"/>
      <c r="AEB761" s="190"/>
      <c r="AEC761" s="190"/>
      <c r="AED761" s="190"/>
      <c r="AEE761" s="190"/>
      <c r="AEF761" s="190"/>
      <c r="AEG761" s="190"/>
      <c r="AEH761" s="190"/>
      <c r="AEI761" s="190"/>
      <c r="AEJ761" s="190"/>
      <c r="AEK761" s="190"/>
      <c r="AEL761" s="190"/>
      <c r="AEM761" s="190"/>
      <c r="AEN761" s="190"/>
      <c r="AEO761" s="190"/>
      <c r="AEP761" s="190"/>
      <c r="AEQ761" s="190"/>
      <c r="AER761" s="190"/>
      <c r="AES761" s="190"/>
      <c r="AET761" s="190"/>
      <c r="AEU761" s="190"/>
      <c r="AEV761" s="190"/>
      <c r="AEW761" s="190"/>
      <c r="AEX761" s="190"/>
      <c r="AEY761" s="190"/>
      <c r="AEZ761" s="190"/>
      <c r="AFA761" s="190"/>
      <c r="AFB761" s="190"/>
      <c r="AFC761" s="190"/>
      <c r="AFD761" s="190"/>
      <c r="AFE761" s="190"/>
      <c r="AFF761" s="190"/>
      <c r="AFG761" s="190"/>
      <c r="AFH761" s="190"/>
      <c r="AFI761" s="190"/>
      <c r="AFJ761" s="190"/>
      <c r="AFK761" s="190"/>
      <c r="AFL761" s="190"/>
      <c r="AFM761" s="190"/>
      <c r="AFN761" s="190"/>
      <c r="AFO761" s="190"/>
      <c r="AFP761" s="190"/>
      <c r="AFQ761" s="190"/>
      <c r="AFR761" s="190"/>
      <c r="AFS761" s="190"/>
      <c r="AFT761" s="190"/>
      <c r="AFU761" s="190"/>
      <c r="AFV761" s="190"/>
      <c r="AFW761" s="190"/>
      <c r="AFX761" s="190"/>
      <c r="AFY761" s="190"/>
      <c r="AFZ761" s="190"/>
      <c r="AGA761" s="190"/>
      <c r="AGB761" s="190"/>
      <c r="AGC761" s="190"/>
      <c r="AGD761" s="190"/>
      <c r="AGE761" s="190"/>
      <c r="AGF761" s="190"/>
      <c r="AGG761" s="190"/>
      <c r="AGH761" s="190"/>
      <c r="AGI761" s="190"/>
      <c r="AGJ761" s="190"/>
      <c r="AGK761" s="190"/>
      <c r="AGL761" s="190"/>
      <c r="AGM761" s="190"/>
      <c r="AGN761" s="190"/>
      <c r="AGO761" s="190"/>
      <c r="AGP761" s="190"/>
      <c r="AGQ761" s="190"/>
      <c r="AGR761" s="190"/>
      <c r="AGS761" s="190"/>
      <c r="AGT761" s="190"/>
      <c r="AGU761" s="190"/>
      <c r="AGV761" s="190"/>
      <c r="AGW761" s="190"/>
      <c r="AGX761" s="190"/>
      <c r="AGY761" s="190"/>
      <c r="AGZ761" s="190"/>
      <c r="AHA761" s="190"/>
      <c r="AHB761" s="190"/>
      <c r="AHC761" s="190"/>
      <c r="AHD761" s="190"/>
      <c r="AHE761" s="190"/>
      <c r="AHF761" s="190"/>
      <c r="AHG761" s="190"/>
      <c r="AHH761" s="190"/>
      <c r="AHI761" s="190"/>
      <c r="AHJ761" s="190"/>
      <c r="AHK761" s="190"/>
      <c r="AHL761" s="190"/>
      <c r="AHM761" s="190"/>
      <c r="AHN761" s="190"/>
      <c r="AHO761" s="190"/>
      <c r="AHP761" s="190"/>
      <c r="AHQ761" s="190"/>
      <c r="AHR761" s="190"/>
      <c r="AHS761" s="190"/>
      <c r="AHT761" s="190"/>
      <c r="AHU761" s="190"/>
      <c r="AHV761" s="190"/>
      <c r="AHW761" s="190"/>
      <c r="AHX761" s="190"/>
      <c r="AHY761" s="190"/>
      <c r="AHZ761" s="190"/>
      <c r="AIA761" s="190"/>
      <c r="AIB761" s="190"/>
      <c r="AIC761" s="190"/>
      <c r="AID761" s="190"/>
      <c r="AIE761" s="190"/>
      <c r="AIF761" s="190"/>
      <c r="AIG761" s="190"/>
      <c r="AIH761" s="190"/>
      <c r="AII761" s="190"/>
      <c r="AIJ761" s="190"/>
      <c r="AIK761" s="190"/>
      <c r="AIL761" s="190"/>
      <c r="AIM761" s="190"/>
      <c r="AIN761" s="190"/>
      <c r="AIO761" s="190"/>
      <c r="AIP761" s="190"/>
      <c r="AIQ761" s="190"/>
      <c r="AIR761" s="190"/>
      <c r="AIS761" s="190"/>
      <c r="AIT761" s="190"/>
      <c r="AIU761" s="190"/>
      <c r="AIV761" s="190"/>
      <c r="AIW761" s="190"/>
      <c r="AIX761" s="190"/>
      <c r="AIY761" s="190"/>
      <c r="AIZ761" s="190"/>
      <c r="AJA761" s="190"/>
      <c r="AJB761" s="190"/>
      <c r="AJC761" s="190"/>
      <c r="AJD761" s="190"/>
      <c r="AJE761" s="190"/>
      <c r="AJF761" s="190"/>
      <c r="AJG761" s="190"/>
      <c r="AJH761" s="190"/>
      <c r="AJI761" s="190"/>
      <c r="AJJ761" s="190"/>
      <c r="AJK761" s="190"/>
      <c r="AJL761" s="190"/>
      <c r="AJM761" s="190"/>
      <c r="AJN761" s="190"/>
      <c r="AJO761" s="190"/>
      <c r="AJP761" s="190"/>
      <c r="AJQ761" s="190"/>
      <c r="AJR761" s="190"/>
      <c r="AJS761" s="190"/>
      <c r="AJT761" s="190"/>
      <c r="AJU761" s="190"/>
      <c r="AJV761" s="190"/>
      <c r="AJW761" s="190"/>
      <c r="AJX761" s="190"/>
      <c r="AJY761" s="190"/>
      <c r="AJZ761" s="190"/>
      <c r="AKA761" s="190"/>
      <c r="AKB761" s="190"/>
      <c r="AKC761" s="190"/>
      <c r="AKD761" s="190"/>
      <c r="AKE761" s="190"/>
      <c r="AKF761" s="190"/>
      <c r="AKG761" s="190"/>
      <c r="AKH761" s="190"/>
      <c r="AKI761" s="190"/>
      <c r="AKJ761" s="190"/>
      <c r="AKK761" s="190"/>
      <c r="AKL761" s="190"/>
      <c r="AKM761" s="190"/>
      <c r="AKN761" s="190"/>
      <c r="AKO761" s="190"/>
      <c r="AKP761" s="190"/>
      <c r="AKQ761" s="190"/>
      <c r="AKR761" s="190"/>
      <c r="AKS761" s="190"/>
      <c r="AKT761" s="190"/>
      <c r="AKU761" s="190"/>
      <c r="AKV761" s="190"/>
      <c r="AKW761" s="190"/>
      <c r="AKX761" s="190"/>
      <c r="AKY761" s="190"/>
      <c r="AKZ761" s="190"/>
      <c r="ALA761" s="190"/>
      <c r="ALB761" s="190"/>
      <c r="ALC761" s="190"/>
      <c r="ALD761" s="190"/>
      <c r="ALE761" s="190"/>
      <c r="ALF761" s="190"/>
      <c r="ALG761" s="190"/>
      <c r="ALH761" s="190"/>
      <c r="ALI761" s="190"/>
      <c r="ALJ761" s="190"/>
      <c r="ALK761" s="190"/>
      <c r="ALL761" s="190"/>
      <c r="ALM761" s="190"/>
      <c r="ALN761" s="190"/>
      <c r="ALO761" s="190"/>
      <c r="ALP761" s="190"/>
      <c r="ALQ761" s="190"/>
      <c r="ALR761" s="190"/>
      <c r="ALS761" s="190"/>
      <c r="ALT761" s="190"/>
      <c r="ALU761" s="190"/>
      <c r="ALV761" s="190"/>
      <c r="ALW761" s="190"/>
      <c r="ALX761" s="190"/>
      <c r="ALY761" s="190"/>
      <c r="ALZ761" s="190"/>
      <c r="AMA761" s="190"/>
      <c r="AMB761" s="190"/>
      <c r="AMC761" s="190"/>
      <c r="AMD761" s="190"/>
      <c r="AME761" s="190"/>
      <c r="AMF761" s="190"/>
      <c r="AMG761" s="190"/>
      <c r="AMH761" s="190"/>
      <c r="AMI761" s="190"/>
      <c r="AMJ761" s="190"/>
      <c r="AMK761" s="190"/>
    </row>
    <row r="762" spans="1:1026" s="191" customFormat="1" x14ac:dyDescent="0.25">
      <c r="A762" s="518" t="s">
        <v>15395</v>
      </c>
      <c r="B762" s="257">
        <v>762</v>
      </c>
      <c r="C762" s="483" t="s">
        <v>15393</v>
      </c>
      <c r="D762" s="280" t="s">
        <v>15394</v>
      </c>
      <c r="E762" s="313"/>
      <c r="F762" s="280"/>
      <c r="G762" s="280"/>
      <c r="H762" s="280"/>
      <c r="I762" s="500">
        <v>28</v>
      </c>
      <c r="J762" s="280"/>
      <c r="K762" s="280"/>
      <c r="L762" s="280">
        <v>1</v>
      </c>
      <c r="M762" s="280"/>
      <c r="N762" s="280"/>
      <c r="O762" s="280"/>
      <c r="P762" s="280"/>
      <c r="Q762" s="280"/>
      <c r="R762" s="280"/>
      <c r="S762" s="280"/>
      <c r="T762" s="280"/>
      <c r="U762" s="280"/>
      <c r="V762" s="280"/>
      <c r="W762" s="283">
        <f t="shared" si="323"/>
        <v>100</v>
      </c>
      <c r="X762" s="283">
        <f t="shared" si="324"/>
        <v>100</v>
      </c>
      <c r="Y762" s="283">
        <f t="shared" si="337"/>
        <v>100</v>
      </c>
      <c r="Z762" s="283">
        <f t="shared" si="325"/>
        <v>100</v>
      </c>
      <c r="AA762" s="283">
        <f t="shared" si="326"/>
        <v>100</v>
      </c>
      <c r="AB762" s="287">
        <f t="shared" si="333"/>
        <v>100</v>
      </c>
      <c r="AC762" s="287">
        <f t="shared" si="334"/>
        <v>100</v>
      </c>
      <c r="AD762" s="287">
        <f t="shared" si="329"/>
        <v>100</v>
      </c>
      <c r="AE762" s="284">
        <f t="shared" si="332"/>
        <v>1</v>
      </c>
      <c r="AF762" s="284">
        <f t="shared" si="321"/>
        <v>100</v>
      </c>
      <c r="AG762" s="268">
        <f t="shared" si="335"/>
        <v>100</v>
      </c>
      <c r="AH762" s="268">
        <f t="shared" si="319"/>
        <v>100</v>
      </c>
      <c r="AI762" s="268">
        <f t="shared" si="336"/>
        <v>100</v>
      </c>
      <c r="AJ762" s="268">
        <f t="shared" si="320"/>
        <v>100</v>
      </c>
      <c r="AK762" s="500">
        <v>0.1</v>
      </c>
      <c r="AL762" s="280"/>
      <c r="AM762" s="280">
        <v>3</v>
      </c>
      <c r="AN762" s="500"/>
      <c r="AO762" s="280"/>
      <c r="AP762" s="280"/>
      <c r="AQ762" s="280"/>
      <c r="AR762" s="356" t="s">
        <v>31809</v>
      </c>
      <c r="AS762" s="483"/>
      <c r="AT762" s="280"/>
      <c r="AU762" s="280"/>
      <c r="AV762" s="190"/>
      <c r="AW762" s="190"/>
      <c r="AX762" s="190"/>
      <c r="AY762" s="190"/>
      <c r="AZ762" s="190"/>
      <c r="BA762" s="190"/>
      <c r="BB762" s="190"/>
      <c r="BC762" s="190"/>
      <c r="BD762" s="190"/>
      <c r="BE762" s="190"/>
      <c r="BF762" s="190"/>
      <c r="BG762" s="190"/>
      <c r="BH762" s="190"/>
      <c r="BI762" s="190"/>
      <c r="BJ762" s="190"/>
      <c r="BK762" s="190"/>
      <c r="BL762" s="190"/>
      <c r="BM762" s="190"/>
      <c r="BN762" s="190"/>
      <c r="BO762" s="190"/>
      <c r="BP762" s="190"/>
      <c r="BQ762" s="190"/>
      <c r="BR762" s="190"/>
      <c r="BS762" s="190"/>
      <c r="BT762" s="190"/>
      <c r="BU762" s="190"/>
      <c r="BV762" s="190"/>
      <c r="BW762" s="190"/>
      <c r="BX762" s="190"/>
      <c r="BY762" s="190"/>
      <c r="BZ762" s="190"/>
      <c r="CA762" s="190"/>
      <c r="CB762" s="190"/>
      <c r="CC762" s="190"/>
      <c r="CD762" s="190"/>
      <c r="CE762" s="190"/>
      <c r="CF762" s="190"/>
      <c r="CG762" s="190"/>
      <c r="CH762" s="190"/>
      <c r="CI762" s="190"/>
      <c r="CJ762" s="190"/>
      <c r="CK762" s="190"/>
      <c r="CL762" s="190"/>
      <c r="CM762" s="190"/>
      <c r="CN762" s="190"/>
      <c r="CO762" s="190"/>
      <c r="CP762" s="190"/>
      <c r="CQ762" s="190"/>
      <c r="CR762" s="190"/>
      <c r="CS762" s="190"/>
      <c r="CT762" s="190"/>
      <c r="CU762" s="190"/>
      <c r="CV762" s="190"/>
      <c r="CW762" s="190"/>
      <c r="CX762" s="190"/>
      <c r="CY762" s="190"/>
      <c r="CZ762" s="190"/>
      <c r="DA762" s="190"/>
      <c r="DB762" s="190"/>
      <c r="DC762" s="190"/>
      <c r="DD762" s="190"/>
      <c r="DE762" s="190"/>
      <c r="DF762" s="190"/>
      <c r="DG762" s="190"/>
      <c r="DH762" s="190"/>
      <c r="DI762" s="190"/>
      <c r="DJ762" s="190"/>
      <c r="DK762" s="190"/>
      <c r="DL762" s="190"/>
      <c r="DM762" s="190"/>
      <c r="DN762" s="190"/>
      <c r="DO762" s="190"/>
      <c r="DP762" s="190"/>
      <c r="DQ762" s="190"/>
      <c r="DR762" s="190"/>
      <c r="DS762" s="190"/>
      <c r="DT762" s="190"/>
      <c r="DU762" s="190"/>
      <c r="DV762" s="190"/>
      <c r="DW762" s="190"/>
      <c r="DX762" s="190"/>
      <c r="DY762" s="190"/>
      <c r="DZ762" s="190"/>
      <c r="EA762" s="190"/>
      <c r="EB762" s="190"/>
      <c r="EC762" s="190"/>
      <c r="ED762" s="190"/>
      <c r="EE762" s="190"/>
      <c r="EF762" s="190"/>
      <c r="EG762" s="190"/>
      <c r="EH762" s="190"/>
      <c r="EI762" s="190"/>
      <c r="EJ762" s="190"/>
      <c r="EK762" s="190"/>
      <c r="EL762" s="190"/>
      <c r="EM762" s="190"/>
      <c r="EN762" s="190"/>
      <c r="EO762" s="190"/>
      <c r="EP762" s="190"/>
      <c r="EQ762" s="190"/>
      <c r="ER762" s="190"/>
      <c r="ES762" s="190"/>
      <c r="ET762" s="190"/>
      <c r="EU762" s="190"/>
      <c r="EV762" s="190"/>
      <c r="EW762" s="190"/>
      <c r="EX762" s="190"/>
      <c r="EY762" s="190"/>
      <c r="EZ762" s="190"/>
      <c r="FA762" s="190"/>
      <c r="FB762" s="190"/>
      <c r="FC762" s="190"/>
      <c r="FD762" s="190"/>
      <c r="FE762" s="190"/>
      <c r="FF762" s="190"/>
      <c r="FG762" s="190"/>
      <c r="FH762" s="190"/>
      <c r="FI762" s="190"/>
      <c r="FJ762" s="190"/>
      <c r="FK762" s="190"/>
      <c r="FL762" s="190"/>
      <c r="FM762" s="190"/>
      <c r="FN762" s="190"/>
      <c r="FO762" s="190"/>
      <c r="FP762" s="190"/>
      <c r="FQ762" s="190"/>
      <c r="FR762" s="190"/>
      <c r="FS762" s="190"/>
      <c r="FT762" s="190"/>
      <c r="FU762" s="190"/>
      <c r="FV762" s="190"/>
      <c r="FW762" s="190"/>
      <c r="FX762" s="190"/>
      <c r="FY762" s="190"/>
      <c r="FZ762" s="190"/>
      <c r="GA762" s="190"/>
      <c r="GB762" s="190"/>
      <c r="GC762" s="190"/>
      <c r="GD762" s="190"/>
      <c r="GE762" s="190"/>
      <c r="GF762" s="190"/>
      <c r="GG762" s="190"/>
      <c r="GH762" s="190"/>
      <c r="GI762" s="190"/>
      <c r="GJ762" s="190"/>
      <c r="GK762" s="190"/>
      <c r="GL762" s="190"/>
      <c r="GM762" s="190"/>
      <c r="GN762" s="190"/>
      <c r="GO762" s="190"/>
      <c r="GP762" s="190"/>
      <c r="GQ762" s="190"/>
      <c r="GR762" s="190"/>
      <c r="GS762" s="190"/>
      <c r="GT762" s="190"/>
      <c r="GU762" s="190"/>
      <c r="GV762" s="190"/>
      <c r="GW762" s="190"/>
      <c r="GX762" s="190"/>
      <c r="GY762" s="190"/>
      <c r="GZ762" s="190"/>
      <c r="HA762" s="190"/>
      <c r="HB762" s="190"/>
      <c r="HC762" s="190"/>
      <c r="HD762" s="190"/>
      <c r="HE762" s="190"/>
      <c r="HF762" s="190"/>
      <c r="HG762" s="190"/>
      <c r="HH762" s="190"/>
      <c r="HI762" s="190"/>
      <c r="HJ762" s="190"/>
      <c r="HK762" s="190"/>
      <c r="HL762" s="190"/>
      <c r="HM762" s="190"/>
      <c r="HN762" s="190"/>
      <c r="HO762" s="190"/>
      <c r="HP762" s="190"/>
      <c r="HQ762" s="190"/>
      <c r="HR762" s="190"/>
      <c r="HS762" s="190"/>
      <c r="HT762" s="190"/>
      <c r="HU762" s="190"/>
      <c r="HV762" s="190"/>
      <c r="HW762" s="190"/>
      <c r="HX762" s="190"/>
      <c r="HY762" s="190"/>
      <c r="HZ762" s="190"/>
      <c r="IA762" s="190"/>
      <c r="IB762" s="190"/>
      <c r="IC762" s="190"/>
      <c r="ID762" s="190"/>
      <c r="IE762" s="190"/>
      <c r="IF762" s="190"/>
      <c r="IG762" s="190"/>
      <c r="IH762" s="190"/>
      <c r="II762" s="190"/>
      <c r="IJ762" s="190"/>
      <c r="IK762" s="190"/>
      <c r="IL762" s="190"/>
      <c r="IM762" s="190"/>
      <c r="IN762" s="190"/>
      <c r="IO762" s="190"/>
      <c r="IP762" s="190"/>
      <c r="IQ762" s="190"/>
      <c r="IR762" s="190"/>
      <c r="IS762" s="190"/>
      <c r="IT762" s="190"/>
      <c r="IU762" s="190"/>
      <c r="IV762" s="190"/>
      <c r="IW762" s="190"/>
      <c r="IX762" s="190"/>
      <c r="IY762" s="190"/>
      <c r="IZ762" s="190"/>
      <c r="JA762" s="190"/>
      <c r="JB762" s="190"/>
      <c r="JC762" s="190"/>
      <c r="JD762" s="190"/>
      <c r="JE762" s="190"/>
      <c r="JF762" s="190"/>
      <c r="JG762" s="190"/>
      <c r="JH762" s="190"/>
      <c r="JI762" s="190"/>
      <c r="JJ762" s="190"/>
      <c r="JK762" s="190"/>
      <c r="JL762" s="190"/>
      <c r="JM762" s="190"/>
      <c r="JN762" s="190"/>
      <c r="JO762" s="190"/>
      <c r="JP762" s="190"/>
      <c r="JQ762" s="190"/>
      <c r="JR762" s="190"/>
      <c r="JS762" s="190"/>
      <c r="JT762" s="190"/>
      <c r="JU762" s="190"/>
      <c r="JV762" s="190"/>
      <c r="JW762" s="190"/>
      <c r="JX762" s="190"/>
      <c r="JY762" s="190"/>
      <c r="JZ762" s="190"/>
      <c r="KA762" s="190"/>
      <c r="KB762" s="190"/>
      <c r="KC762" s="190"/>
      <c r="KD762" s="190"/>
      <c r="KE762" s="190"/>
      <c r="KF762" s="190"/>
      <c r="KG762" s="190"/>
      <c r="KH762" s="190"/>
      <c r="KI762" s="190"/>
      <c r="KJ762" s="190"/>
      <c r="KK762" s="190"/>
      <c r="KL762" s="190"/>
      <c r="KM762" s="190"/>
      <c r="KN762" s="190"/>
      <c r="KO762" s="190"/>
      <c r="KP762" s="190"/>
      <c r="KQ762" s="190"/>
      <c r="KR762" s="190"/>
      <c r="KS762" s="190"/>
      <c r="KT762" s="190"/>
      <c r="KU762" s="190"/>
      <c r="KV762" s="190"/>
      <c r="KW762" s="190"/>
      <c r="KX762" s="190"/>
      <c r="KY762" s="190"/>
      <c r="KZ762" s="190"/>
      <c r="LA762" s="190"/>
      <c r="LB762" s="190"/>
      <c r="LC762" s="190"/>
      <c r="LD762" s="190"/>
      <c r="LE762" s="190"/>
      <c r="LF762" s="190"/>
      <c r="LG762" s="190"/>
      <c r="LH762" s="190"/>
      <c r="LI762" s="190"/>
      <c r="LJ762" s="190"/>
      <c r="LK762" s="190"/>
      <c r="LL762" s="190"/>
      <c r="LM762" s="190"/>
      <c r="LN762" s="190"/>
      <c r="LO762" s="190"/>
      <c r="LP762" s="190"/>
      <c r="LQ762" s="190"/>
      <c r="LR762" s="190"/>
      <c r="LS762" s="190"/>
      <c r="LT762" s="190"/>
      <c r="LU762" s="190"/>
      <c r="LV762" s="190"/>
      <c r="LW762" s="190"/>
      <c r="LX762" s="190"/>
      <c r="LY762" s="190"/>
      <c r="LZ762" s="190"/>
      <c r="MA762" s="190"/>
      <c r="MB762" s="190"/>
      <c r="MC762" s="190"/>
      <c r="MD762" s="190"/>
      <c r="ME762" s="190"/>
      <c r="MF762" s="190"/>
      <c r="MG762" s="190"/>
      <c r="MH762" s="190"/>
      <c r="MI762" s="190"/>
      <c r="MJ762" s="190"/>
      <c r="MK762" s="190"/>
      <c r="ML762" s="190"/>
      <c r="MM762" s="190"/>
      <c r="MN762" s="190"/>
      <c r="MO762" s="190"/>
      <c r="MP762" s="190"/>
      <c r="MQ762" s="190"/>
      <c r="MR762" s="190"/>
      <c r="MS762" s="190"/>
      <c r="MT762" s="190"/>
      <c r="MU762" s="190"/>
      <c r="MV762" s="190"/>
      <c r="MW762" s="190"/>
      <c r="MX762" s="190"/>
      <c r="MY762" s="190"/>
      <c r="MZ762" s="190"/>
      <c r="NA762" s="190"/>
      <c r="NB762" s="190"/>
      <c r="NC762" s="190"/>
      <c r="ND762" s="190"/>
      <c r="NE762" s="190"/>
      <c r="NF762" s="190"/>
      <c r="NG762" s="190"/>
      <c r="NH762" s="190"/>
      <c r="NI762" s="190"/>
      <c r="NJ762" s="190"/>
      <c r="NK762" s="190"/>
      <c r="NL762" s="190"/>
      <c r="NM762" s="190"/>
      <c r="NN762" s="190"/>
      <c r="NO762" s="190"/>
      <c r="NP762" s="190"/>
      <c r="NQ762" s="190"/>
      <c r="NR762" s="190"/>
      <c r="NS762" s="190"/>
      <c r="NT762" s="190"/>
      <c r="NU762" s="190"/>
      <c r="NV762" s="190"/>
      <c r="NW762" s="190"/>
      <c r="NX762" s="190"/>
      <c r="NY762" s="190"/>
      <c r="NZ762" s="190"/>
      <c r="OA762" s="190"/>
      <c r="OB762" s="190"/>
      <c r="OC762" s="190"/>
      <c r="OD762" s="190"/>
      <c r="OE762" s="190"/>
      <c r="OF762" s="190"/>
      <c r="OG762" s="190"/>
      <c r="OH762" s="190"/>
      <c r="OI762" s="190"/>
      <c r="OJ762" s="190"/>
      <c r="OK762" s="190"/>
      <c r="OL762" s="190"/>
      <c r="OM762" s="190"/>
      <c r="ON762" s="190"/>
      <c r="OO762" s="190"/>
      <c r="OP762" s="190"/>
      <c r="OQ762" s="190"/>
      <c r="OR762" s="190"/>
      <c r="OS762" s="190"/>
      <c r="OT762" s="190"/>
      <c r="OU762" s="190"/>
      <c r="OV762" s="190"/>
      <c r="OW762" s="190"/>
      <c r="OX762" s="190"/>
      <c r="OY762" s="190"/>
      <c r="OZ762" s="190"/>
      <c r="PA762" s="190"/>
      <c r="PB762" s="190"/>
      <c r="PC762" s="190"/>
      <c r="PD762" s="190"/>
      <c r="PE762" s="190"/>
      <c r="PF762" s="190"/>
      <c r="PG762" s="190"/>
      <c r="PH762" s="190"/>
      <c r="PI762" s="190"/>
      <c r="PJ762" s="190"/>
      <c r="PK762" s="190"/>
      <c r="PL762" s="190"/>
      <c r="PM762" s="190"/>
      <c r="PN762" s="190"/>
      <c r="PO762" s="190"/>
      <c r="PP762" s="190"/>
      <c r="PQ762" s="190"/>
      <c r="PR762" s="190"/>
      <c r="PS762" s="190"/>
      <c r="PT762" s="190"/>
      <c r="PU762" s="190"/>
      <c r="PV762" s="190"/>
      <c r="PW762" s="190"/>
      <c r="PX762" s="190"/>
      <c r="PY762" s="190"/>
      <c r="PZ762" s="190"/>
      <c r="QA762" s="190"/>
      <c r="QB762" s="190"/>
      <c r="QC762" s="190"/>
      <c r="QD762" s="190"/>
      <c r="QE762" s="190"/>
      <c r="QF762" s="190"/>
      <c r="QG762" s="190"/>
      <c r="QH762" s="190"/>
      <c r="QI762" s="190"/>
      <c r="QJ762" s="190"/>
      <c r="QK762" s="190"/>
      <c r="QL762" s="190"/>
      <c r="QM762" s="190"/>
      <c r="QN762" s="190"/>
      <c r="QO762" s="190"/>
      <c r="QP762" s="190"/>
      <c r="QQ762" s="190"/>
      <c r="QR762" s="190"/>
      <c r="QS762" s="190"/>
      <c r="QT762" s="190"/>
      <c r="QU762" s="190"/>
      <c r="QV762" s="190"/>
      <c r="QW762" s="190"/>
      <c r="QX762" s="190"/>
      <c r="QY762" s="190"/>
      <c r="QZ762" s="190"/>
      <c r="RA762" s="190"/>
      <c r="RB762" s="190"/>
      <c r="RC762" s="190"/>
      <c r="RD762" s="190"/>
      <c r="RE762" s="190"/>
      <c r="RF762" s="190"/>
      <c r="RG762" s="190"/>
      <c r="RH762" s="190"/>
      <c r="RI762" s="190"/>
      <c r="RJ762" s="190"/>
      <c r="RK762" s="190"/>
      <c r="RL762" s="190"/>
      <c r="RM762" s="190"/>
      <c r="RN762" s="190"/>
      <c r="RO762" s="190"/>
      <c r="RP762" s="190"/>
      <c r="RQ762" s="190"/>
      <c r="RR762" s="190"/>
      <c r="RS762" s="190"/>
      <c r="RT762" s="190"/>
      <c r="RU762" s="190"/>
      <c r="RV762" s="190"/>
      <c r="RW762" s="190"/>
      <c r="RX762" s="190"/>
      <c r="RY762" s="190"/>
      <c r="RZ762" s="190"/>
      <c r="SA762" s="190"/>
      <c r="SB762" s="190"/>
      <c r="SC762" s="190"/>
      <c r="SD762" s="190"/>
      <c r="SE762" s="190"/>
      <c r="SF762" s="190"/>
      <c r="SG762" s="190"/>
      <c r="SH762" s="190"/>
      <c r="SI762" s="190"/>
      <c r="SJ762" s="190"/>
      <c r="SK762" s="190"/>
      <c r="SL762" s="190"/>
      <c r="SM762" s="190"/>
      <c r="SN762" s="190"/>
      <c r="SO762" s="190"/>
      <c r="SP762" s="190"/>
      <c r="SQ762" s="190"/>
      <c r="SR762" s="190"/>
      <c r="SS762" s="190"/>
      <c r="ST762" s="190"/>
      <c r="SU762" s="190"/>
      <c r="SV762" s="190"/>
      <c r="SW762" s="190"/>
      <c r="SX762" s="190"/>
      <c r="SY762" s="190"/>
      <c r="SZ762" s="190"/>
      <c r="TA762" s="190"/>
      <c r="TB762" s="190"/>
      <c r="TC762" s="190"/>
      <c r="TD762" s="190"/>
      <c r="TE762" s="190"/>
      <c r="TF762" s="190"/>
      <c r="TG762" s="190"/>
      <c r="TH762" s="190"/>
      <c r="TI762" s="190"/>
      <c r="TJ762" s="190"/>
      <c r="TK762" s="190"/>
      <c r="TL762" s="190"/>
      <c r="TM762" s="190"/>
      <c r="TN762" s="190"/>
      <c r="TO762" s="190"/>
      <c r="TP762" s="190"/>
      <c r="TQ762" s="190"/>
      <c r="TR762" s="190"/>
      <c r="TS762" s="190"/>
      <c r="TT762" s="190"/>
      <c r="TU762" s="190"/>
      <c r="TV762" s="190"/>
      <c r="TW762" s="190"/>
      <c r="TX762" s="190"/>
      <c r="TY762" s="190"/>
      <c r="TZ762" s="190"/>
      <c r="UA762" s="190"/>
      <c r="UB762" s="190"/>
      <c r="UC762" s="190"/>
      <c r="UD762" s="190"/>
      <c r="UE762" s="190"/>
      <c r="UF762" s="190"/>
      <c r="UG762" s="190"/>
      <c r="UH762" s="190"/>
      <c r="UI762" s="190"/>
      <c r="UJ762" s="190"/>
      <c r="UK762" s="190"/>
      <c r="UL762" s="190"/>
      <c r="UM762" s="190"/>
      <c r="UN762" s="190"/>
      <c r="UO762" s="190"/>
      <c r="UP762" s="190"/>
      <c r="UQ762" s="190"/>
      <c r="UR762" s="190"/>
      <c r="US762" s="190"/>
      <c r="UT762" s="190"/>
      <c r="UU762" s="190"/>
      <c r="UV762" s="190"/>
      <c r="UW762" s="190"/>
      <c r="UX762" s="190"/>
      <c r="UY762" s="190"/>
      <c r="UZ762" s="190"/>
      <c r="VA762" s="190"/>
      <c r="VB762" s="190"/>
      <c r="VC762" s="190"/>
      <c r="VD762" s="190"/>
      <c r="VE762" s="190"/>
      <c r="VF762" s="190"/>
      <c r="VG762" s="190"/>
      <c r="VH762" s="190"/>
      <c r="VI762" s="190"/>
      <c r="VJ762" s="190"/>
      <c r="VK762" s="190"/>
      <c r="VL762" s="190"/>
      <c r="VM762" s="190"/>
      <c r="VN762" s="190"/>
      <c r="VO762" s="190"/>
      <c r="VP762" s="190"/>
      <c r="VQ762" s="190"/>
      <c r="VR762" s="190"/>
      <c r="VS762" s="190"/>
      <c r="VT762" s="190"/>
      <c r="VU762" s="190"/>
      <c r="VV762" s="190"/>
      <c r="VW762" s="190"/>
      <c r="VX762" s="190"/>
      <c r="VY762" s="190"/>
      <c r="VZ762" s="190"/>
      <c r="WA762" s="190"/>
      <c r="WB762" s="190"/>
      <c r="WC762" s="190"/>
      <c r="WD762" s="190"/>
      <c r="WE762" s="190"/>
      <c r="WF762" s="190"/>
      <c r="WG762" s="190"/>
      <c r="WH762" s="190"/>
      <c r="WI762" s="190"/>
      <c r="WJ762" s="190"/>
      <c r="WK762" s="190"/>
      <c r="WL762" s="190"/>
      <c r="WM762" s="190"/>
      <c r="WN762" s="190"/>
      <c r="WO762" s="190"/>
      <c r="WP762" s="190"/>
      <c r="WQ762" s="190"/>
      <c r="WR762" s="190"/>
      <c r="WS762" s="190"/>
      <c r="WT762" s="190"/>
      <c r="WU762" s="190"/>
      <c r="WV762" s="190"/>
      <c r="WW762" s="190"/>
      <c r="WX762" s="190"/>
      <c r="WY762" s="190"/>
      <c r="WZ762" s="190"/>
      <c r="XA762" s="190"/>
      <c r="XB762" s="190"/>
      <c r="XC762" s="190"/>
      <c r="XD762" s="190"/>
      <c r="XE762" s="190"/>
      <c r="XF762" s="190"/>
      <c r="XG762" s="190"/>
      <c r="XH762" s="190"/>
      <c r="XI762" s="190"/>
      <c r="XJ762" s="190"/>
      <c r="XK762" s="190"/>
      <c r="XL762" s="190"/>
      <c r="XM762" s="190"/>
      <c r="XN762" s="190"/>
      <c r="XO762" s="190"/>
      <c r="XP762" s="190"/>
      <c r="XQ762" s="190"/>
      <c r="XR762" s="190"/>
      <c r="XS762" s="190"/>
      <c r="XT762" s="190"/>
      <c r="XU762" s="190"/>
      <c r="XV762" s="190"/>
      <c r="XW762" s="190"/>
      <c r="XX762" s="190"/>
      <c r="XY762" s="190"/>
      <c r="XZ762" s="190"/>
      <c r="YA762" s="190"/>
      <c r="YB762" s="190"/>
      <c r="YC762" s="190"/>
      <c r="YD762" s="190"/>
      <c r="YE762" s="190"/>
      <c r="YF762" s="190"/>
      <c r="YG762" s="190"/>
      <c r="YH762" s="190"/>
      <c r="YI762" s="190"/>
      <c r="YJ762" s="190"/>
      <c r="YK762" s="190"/>
      <c r="YL762" s="190"/>
      <c r="YM762" s="190"/>
      <c r="YN762" s="190"/>
      <c r="YO762" s="190"/>
      <c r="YP762" s="190"/>
      <c r="YQ762" s="190"/>
      <c r="YR762" s="190"/>
      <c r="YS762" s="190"/>
      <c r="YT762" s="190"/>
      <c r="YU762" s="190"/>
      <c r="YV762" s="190"/>
      <c r="YW762" s="190"/>
      <c r="YX762" s="190"/>
      <c r="YY762" s="190"/>
      <c r="YZ762" s="190"/>
      <c r="ZA762" s="190"/>
      <c r="ZB762" s="190"/>
      <c r="ZC762" s="190"/>
      <c r="ZD762" s="190"/>
      <c r="ZE762" s="190"/>
      <c r="ZF762" s="190"/>
      <c r="ZG762" s="190"/>
      <c r="ZH762" s="190"/>
      <c r="ZI762" s="190"/>
      <c r="ZJ762" s="190"/>
      <c r="ZK762" s="190"/>
      <c r="ZL762" s="190"/>
      <c r="ZM762" s="190"/>
      <c r="ZN762" s="190"/>
      <c r="ZO762" s="190"/>
      <c r="ZP762" s="190"/>
      <c r="ZQ762" s="190"/>
      <c r="ZR762" s="190"/>
      <c r="ZS762" s="190"/>
      <c r="ZT762" s="190"/>
      <c r="ZU762" s="190"/>
      <c r="ZV762" s="190"/>
      <c r="ZW762" s="190"/>
      <c r="ZX762" s="190"/>
      <c r="ZY762" s="190"/>
      <c r="ZZ762" s="190"/>
      <c r="AAA762" s="190"/>
      <c r="AAB762" s="190"/>
      <c r="AAC762" s="190"/>
      <c r="AAD762" s="190"/>
      <c r="AAE762" s="190"/>
      <c r="AAF762" s="190"/>
      <c r="AAG762" s="190"/>
      <c r="AAH762" s="190"/>
      <c r="AAI762" s="190"/>
      <c r="AAJ762" s="190"/>
      <c r="AAK762" s="190"/>
      <c r="AAL762" s="190"/>
      <c r="AAM762" s="190"/>
      <c r="AAN762" s="190"/>
      <c r="AAO762" s="190"/>
      <c r="AAP762" s="190"/>
      <c r="AAQ762" s="190"/>
      <c r="AAR762" s="190"/>
      <c r="AAS762" s="190"/>
      <c r="AAT762" s="190"/>
      <c r="AAU762" s="190"/>
      <c r="AAV762" s="190"/>
      <c r="AAW762" s="190"/>
      <c r="AAX762" s="190"/>
      <c r="AAY762" s="190"/>
      <c r="AAZ762" s="190"/>
      <c r="ABA762" s="190"/>
      <c r="ABB762" s="190"/>
      <c r="ABC762" s="190"/>
      <c r="ABD762" s="190"/>
      <c r="ABE762" s="190"/>
      <c r="ABF762" s="190"/>
      <c r="ABG762" s="190"/>
      <c r="ABH762" s="190"/>
      <c r="ABI762" s="190"/>
      <c r="ABJ762" s="190"/>
      <c r="ABK762" s="190"/>
      <c r="ABL762" s="190"/>
      <c r="ABM762" s="190"/>
      <c r="ABN762" s="190"/>
      <c r="ABO762" s="190"/>
      <c r="ABP762" s="190"/>
      <c r="ABQ762" s="190"/>
      <c r="ABR762" s="190"/>
      <c r="ABS762" s="190"/>
      <c r="ABT762" s="190"/>
      <c r="ABU762" s="190"/>
      <c r="ABV762" s="190"/>
      <c r="ABW762" s="190"/>
      <c r="ABX762" s="190"/>
      <c r="ABY762" s="190"/>
      <c r="ABZ762" s="190"/>
      <c r="ACA762" s="190"/>
      <c r="ACB762" s="190"/>
      <c r="ACC762" s="190"/>
      <c r="ACD762" s="190"/>
      <c r="ACE762" s="190"/>
      <c r="ACF762" s="190"/>
      <c r="ACG762" s="190"/>
      <c r="ACH762" s="190"/>
      <c r="ACI762" s="190"/>
      <c r="ACJ762" s="190"/>
      <c r="ACK762" s="190"/>
      <c r="ACL762" s="190"/>
      <c r="ACM762" s="190"/>
      <c r="ACN762" s="190"/>
      <c r="ACO762" s="190"/>
      <c r="ACP762" s="190"/>
      <c r="ACQ762" s="190"/>
      <c r="ACR762" s="190"/>
      <c r="ACS762" s="190"/>
      <c r="ACT762" s="190"/>
      <c r="ACU762" s="190"/>
      <c r="ACV762" s="190"/>
      <c r="ACW762" s="190"/>
      <c r="ACX762" s="190"/>
      <c r="ACY762" s="190"/>
      <c r="ACZ762" s="190"/>
      <c r="ADA762" s="190"/>
      <c r="ADB762" s="190"/>
      <c r="ADC762" s="190"/>
      <c r="ADD762" s="190"/>
      <c r="ADE762" s="190"/>
      <c r="ADF762" s="190"/>
      <c r="ADG762" s="190"/>
      <c r="ADH762" s="190"/>
      <c r="ADI762" s="190"/>
      <c r="ADJ762" s="190"/>
      <c r="ADK762" s="190"/>
      <c r="ADL762" s="190"/>
      <c r="ADM762" s="190"/>
      <c r="ADN762" s="190"/>
      <c r="ADO762" s="190"/>
      <c r="ADP762" s="190"/>
      <c r="ADQ762" s="190"/>
      <c r="ADR762" s="190"/>
      <c r="ADS762" s="190"/>
      <c r="ADT762" s="190"/>
      <c r="ADU762" s="190"/>
      <c r="ADV762" s="190"/>
      <c r="ADW762" s="190"/>
      <c r="ADX762" s="190"/>
      <c r="ADY762" s="190"/>
      <c r="ADZ762" s="190"/>
      <c r="AEA762" s="190"/>
      <c r="AEB762" s="190"/>
      <c r="AEC762" s="190"/>
      <c r="AED762" s="190"/>
      <c r="AEE762" s="190"/>
      <c r="AEF762" s="190"/>
      <c r="AEG762" s="190"/>
      <c r="AEH762" s="190"/>
      <c r="AEI762" s="190"/>
      <c r="AEJ762" s="190"/>
      <c r="AEK762" s="190"/>
      <c r="AEL762" s="190"/>
      <c r="AEM762" s="190"/>
      <c r="AEN762" s="190"/>
      <c r="AEO762" s="190"/>
      <c r="AEP762" s="190"/>
      <c r="AEQ762" s="190"/>
      <c r="AER762" s="190"/>
      <c r="AES762" s="190"/>
      <c r="AET762" s="190"/>
      <c r="AEU762" s="190"/>
      <c r="AEV762" s="190"/>
      <c r="AEW762" s="190"/>
      <c r="AEX762" s="190"/>
      <c r="AEY762" s="190"/>
      <c r="AEZ762" s="190"/>
      <c r="AFA762" s="190"/>
      <c r="AFB762" s="190"/>
      <c r="AFC762" s="190"/>
      <c r="AFD762" s="190"/>
      <c r="AFE762" s="190"/>
      <c r="AFF762" s="190"/>
      <c r="AFG762" s="190"/>
      <c r="AFH762" s="190"/>
      <c r="AFI762" s="190"/>
      <c r="AFJ762" s="190"/>
      <c r="AFK762" s="190"/>
      <c r="AFL762" s="190"/>
      <c r="AFM762" s="190"/>
      <c r="AFN762" s="190"/>
      <c r="AFO762" s="190"/>
      <c r="AFP762" s="190"/>
      <c r="AFQ762" s="190"/>
      <c r="AFR762" s="190"/>
      <c r="AFS762" s="190"/>
      <c r="AFT762" s="190"/>
      <c r="AFU762" s="190"/>
      <c r="AFV762" s="190"/>
      <c r="AFW762" s="190"/>
      <c r="AFX762" s="190"/>
      <c r="AFY762" s="190"/>
      <c r="AFZ762" s="190"/>
      <c r="AGA762" s="190"/>
      <c r="AGB762" s="190"/>
      <c r="AGC762" s="190"/>
      <c r="AGD762" s="190"/>
      <c r="AGE762" s="190"/>
      <c r="AGF762" s="190"/>
      <c r="AGG762" s="190"/>
      <c r="AGH762" s="190"/>
      <c r="AGI762" s="190"/>
      <c r="AGJ762" s="190"/>
      <c r="AGK762" s="190"/>
      <c r="AGL762" s="190"/>
      <c r="AGM762" s="190"/>
      <c r="AGN762" s="190"/>
      <c r="AGO762" s="190"/>
      <c r="AGP762" s="190"/>
      <c r="AGQ762" s="190"/>
      <c r="AGR762" s="190"/>
      <c r="AGS762" s="190"/>
      <c r="AGT762" s="190"/>
      <c r="AGU762" s="190"/>
      <c r="AGV762" s="190"/>
      <c r="AGW762" s="190"/>
      <c r="AGX762" s="190"/>
      <c r="AGY762" s="190"/>
      <c r="AGZ762" s="190"/>
      <c r="AHA762" s="190"/>
      <c r="AHB762" s="190"/>
      <c r="AHC762" s="190"/>
      <c r="AHD762" s="190"/>
      <c r="AHE762" s="190"/>
      <c r="AHF762" s="190"/>
      <c r="AHG762" s="190"/>
      <c r="AHH762" s="190"/>
      <c r="AHI762" s="190"/>
      <c r="AHJ762" s="190"/>
      <c r="AHK762" s="190"/>
      <c r="AHL762" s="190"/>
      <c r="AHM762" s="190"/>
      <c r="AHN762" s="190"/>
      <c r="AHO762" s="190"/>
      <c r="AHP762" s="190"/>
      <c r="AHQ762" s="190"/>
      <c r="AHR762" s="190"/>
      <c r="AHS762" s="190"/>
      <c r="AHT762" s="190"/>
      <c r="AHU762" s="190"/>
      <c r="AHV762" s="190"/>
      <c r="AHW762" s="190"/>
      <c r="AHX762" s="190"/>
      <c r="AHY762" s="190"/>
      <c r="AHZ762" s="190"/>
      <c r="AIA762" s="190"/>
      <c r="AIB762" s="190"/>
      <c r="AIC762" s="190"/>
      <c r="AID762" s="190"/>
      <c r="AIE762" s="190"/>
      <c r="AIF762" s="190"/>
      <c r="AIG762" s="190"/>
      <c r="AIH762" s="190"/>
      <c r="AII762" s="190"/>
      <c r="AIJ762" s="190"/>
      <c r="AIK762" s="190"/>
      <c r="AIL762" s="190"/>
      <c r="AIM762" s="190"/>
      <c r="AIN762" s="190"/>
      <c r="AIO762" s="190"/>
      <c r="AIP762" s="190"/>
      <c r="AIQ762" s="190"/>
      <c r="AIR762" s="190"/>
      <c r="AIS762" s="190"/>
      <c r="AIT762" s="190"/>
      <c r="AIU762" s="190"/>
      <c r="AIV762" s="190"/>
      <c r="AIW762" s="190"/>
      <c r="AIX762" s="190"/>
      <c r="AIY762" s="190"/>
      <c r="AIZ762" s="190"/>
      <c r="AJA762" s="190"/>
      <c r="AJB762" s="190"/>
      <c r="AJC762" s="190"/>
      <c r="AJD762" s="190"/>
      <c r="AJE762" s="190"/>
      <c r="AJF762" s="190"/>
      <c r="AJG762" s="190"/>
      <c r="AJH762" s="190"/>
      <c r="AJI762" s="190"/>
      <c r="AJJ762" s="190"/>
      <c r="AJK762" s="190"/>
      <c r="AJL762" s="190"/>
      <c r="AJM762" s="190"/>
      <c r="AJN762" s="190"/>
      <c r="AJO762" s="190"/>
      <c r="AJP762" s="190"/>
      <c r="AJQ762" s="190"/>
      <c r="AJR762" s="190"/>
      <c r="AJS762" s="190"/>
      <c r="AJT762" s="190"/>
      <c r="AJU762" s="190"/>
      <c r="AJV762" s="190"/>
      <c r="AJW762" s="190"/>
      <c r="AJX762" s="190"/>
      <c r="AJY762" s="190"/>
      <c r="AJZ762" s="190"/>
      <c r="AKA762" s="190"/>
      <c r="AKB762" s="190"/>
      <c r="AKC762" s="190"/>
      <c r="AKD762" s="190"/>
      <c r="AKE762" s="190"/>
      <c r="AKF762" s="190"/>
      <c r="AKG762" s="190"/>
      <c r="AKH762" s="190"/>
      <c r="AKI762" s="190"/>
      <c r="AKJ762" s="190"/>
      <c r="AKK762" s="190"/>
      <c r="AKL762" s="190"/>
      <c r="AKM762" s="190"/>
      <c r="AKN762" s="190"/>
      <c r="AKO762" s="190"/>
      <c r="AKP762" s="190"/>
      <c r="AKQ762" s="190"/>
      <c r="AKR762" s="190"/>
      <c r="AKS762" s="190"/>
      <c r="AKT762" s="190"/>
      <c r="AKU762" s="190"/>
      <c r="AKV762" s="190"/>
      <c r="AKW762" s="190"/>
      <c r="AKX762" s="190"/>
      <c r="AKY762" s="190"/>
      <c r="AKZ762" s="190"/>
      <c r="ALA762" s="190"/>
      <c r="ALB762" s="190"/>
      <c r="ALC762" s="190"/>
      <c r="ALD762" s="190"/>
      <c r="ALE762" s="190"/>
      <c r="ALF762" s="190"/>
      <c r="ALG762" s="190"/>
      <c r="ALH762" s="190"/>
      <c r="ALI762" s="190"/>
      <c r="ALJ762" s="190"/>
      <c r="ALK762" s="190"/>
      <c r="ALL762" s="190"/>
      <c r="ALM762" s="190"/>
      <c r="ALN762" s="190"/>
      <c r="ALO762" s="190"/>
      <c r="ALP762" s="190"/>
      <c r="ALQ762" s="190"/>
      <c r="ALR762" s="190"/>
      <c r="ALS762" s="190"/>
      <c r="ALT762" s="190"/>
      <c r="ALU762" s="190"/>
      <c r="ALV762" s="190"/>
      <c r="ALW762" s="190"/>
      <c r="ALX762" s="190"/>
      <c r="ALY762" s="190"/>
      <c r="ALZ762" s="190"/>
      <c r="AMA762" s="190"/>
      <c r="AMB762" s="190"/>
      <c r="AMC762" s="190"/>
      <c r="AMD762" s="190"/>
      <c r="AME762" s="190"/>
      <c r="AMF762" s="190"/>
      <c r="AMG762" s="190"/>
      <c r="AMH762" s="190"/>
      <c r="AMI762" s="190"/>
      <c r="AMJ762" s="190"/>
      <c r="AMK762" s="190"/>
    </row>
    <row r="763" spans="1:1026" s="191" customFormat="1" x14ac:dyDescent="0.25">
      <c r="A763" s="518" t="s">
        <v>27695</v>
      </c>
      <c r="B763" s="257">
        <v>763</v>
      </c>
      <c r="C763" s="483" t="s">
        <v>27696</v>
      </c>
      <c r="D763" s="280"/>
      <c r="E763" s="313"/>
      <c r="F763" s="280"/>
      <c r="G763" s="280"/>
      <c r="H763" s="280"/>
      <c r="I763" s="500" t="s">
        <v>31811</v>
      </c>
      <c r="J763" s="280"/>
      <c r="K763" s="280"/>
      <c r="L763" s="280">
        <v>1</v>
      </c>
      <c r="M763" s="280"/>
      <c r="N763" s="280"/>
      <c r="O763" s="280"/>
      <c r="P763" s="280"/>
      <c r="Q763" s="280"/>
      <c r="R763" s="280"/>
      <c r="S763" s="280"/>
      <c r="T763" s="280"/>
      <c r="U763" s="280"/>
      <c r="V763" s="280"/>
      <c r="W763" s="283">
        <f t="shared" si="323"/>
        <v>100</v>
      </c>
      <c r="X763" s="283">
        <f t="shared" si="324"/>
        <v>100</v>
      </c>
      <c r="Y763" s="283">
        <f t="shared" si="337"/>
        <v>100</v>
      </c>
      <c r="Z763" s="283">
        <f t="shared" si="325"/>
        <v>100</v>
      </c>
      <c r="AA763" s="283">
        <f t="shared" si="326"/>
        <v>100</v>
      </c>
      <c r="AB763" s="287">
        <f t="shared" si="333"/>
        <v>100</v>
      </c>
      <c r="AC763" s="287">
        <f t="shared" si="334"/>
        <v>100</v>
      </c>
      <c r="AD763" s="287">
        <f t="shared" si="329"/>
        <v>100</v>
      </c>
      <c r="AE763" s="284">
        <f t="shared" si="332"/>
        <v>1</v>
      </c>
      <c r="AF763" s="284">
        <f t="shared" si="321"/>
        <v>100</v>
      </c>
      <c r="AG763" s="268">
        <f t="shared" si="335"/>
        <v>100</v>
      </c>
      <c r="AH763" s="268">
        <f t="shared" si="319"/>
        <v>100</v>
      </c>
      <c r="AI763" s="268">
        <f t="shared" si="336"/>
        <v>100</v>
      </c>
      <c r="AJ763" s="268">
        <f t="shared" si="320"/>
        <v>100</v>
      </c>
      <c r="AK763" s="500" t="s">
        <v>750</v>
      </c>
      <c r="AL763" s="280"/>
      <c r="AM763" s="280">
        <v>3</v>
      </c>
      <c r="AN763" s="500"/>
      <c r="AO763" s="280"/>
      <c r="AP763" s="280"/>
      <c r="AQ763" s="280"/>
      <c r="AR763" s="356" t="s">
        <v>31810</v>
      </c>
      <c r="AS763" s="483"/>
      <c r="AT763" s="280"/>
      <c r="AU763" s="280"/>
      <c r="AV763" s="190"/>
      <c r="AW763" s="190"/>
      <c r="AX763" s="190"/>
      <c r="AY763" s="190"/>
      <c r="AZ763" s="190"/>
      <c r="BA763" s="190"/>
      <c r="BB763" s="190"/>
      <c r="BC763" s="190"/>
      <c r="BD763" s="190"/>
      <c r="BE763" s="190"/>
      <c r="BF763" s="190"/>
      <c r="BG763" s="190"/>
      <c r="BH763" s="190"/>
      <c r="BI763" s="190"/>
      <c r="BJ763" s="190"/>
      <c r="BK763" s="190"/>
      <c r="BL763" s="190"/>
      <c r="BM763" s="190"/>
      <c r="BN763" s="190"/>
      <c r="BO763" s="190"/>
      <c r="BP763" s="190"/>
      <c r="BQ763" s="190"/>
      <c r="BR763" s="190"/>
      <c r="BS763" s="190"/>
      <c r="BT763" s="190"/>
      <c r="BU763" s="190"/>
      <c r="BV763" s="190"/>
      <c r="BW763" s="190"/>
      <c r="BX763" s="190"/>
      <c r="BY763" s="190"/>
      <c r="BZ763" s="190"/>
      <c r="CA763" s="190"/>
      <c r="CB763" s="190"/>
      <c r="CC763" s="190"/>
      <c r="CD763" s="190"/>
      <c r="CE763" s="190"/>
      <c r="CF763" s="190"/>
      <c r="CG763" s="190"/>
      <c r="CH763" s="190"/>
      <c r="CI763" s="190"/>
      <c r="CJ763" s="190"/>
      <c r="CK763" s="190"/>
      <c r="CL763" s="190"/>
      <c r="CM763" s="190"/>
      <c r="CN763" s="190"/>
      <c r="CO763" s="190"/>
      <c r="CP763" s="190"/>
      <c r="CQ763" s="190"/>
      <c r="CR763" s="190"/>
      <c r="CS763" s="190"/>
      <c r="CT763" s="190"/>
      <c r="CU763" s="190"/>
      <c r="CV763" s="190"/>
      <c r="CW763" s="190"/>
      <c r="CX763" s="190"/>
      <c r="CY763" s="190"/>
      <c r="CZ763" s="190"/>
      <c r="DA763" s="190"/>
      <c r="DB763" s="190"/>
      <c r="DC763" s="190"/>
      <c r="DD763" s="190"/>
      <c r="DE763" s="190"/>
      <c r="DF763" s="190"/>
      <c r="DG763" s="190"/>
      <c r="DH763" s="190"/>
      <c r="DI763" s="190"/>
      <c r="DJ763" s="190"/>
      <c r="DK763" s="190"/>
      <c r="DL763" s="190"/>
      <c r="DM763" s="190"/>
      <c r="DN763" s="190"/>
      <c r="DO763" s="190"/>
      <c r="DP763" s="190"/>
      <c r="DQ763" s="190"/>
      <c r="DR763" s="190"/>
      <c r="DS763" s="190"/>
      <c r="DT763" s="190"/>
      <c r="DU763" s="190"/>
      <c r="DV763" s="190"/>
      <c r="DW763" s="190"/>
      <c r="DX763" s="190"/>
      <c r="DY763" s="190"/>
      <c r="DZ763" s="190"/>
      <c r="EA763" s="190"/>
      <c r="EB763" s="190"/>
      <c r="EC763" s="190"/>
      <c r="ED763" s="190"/>
      <c r="EE763" s="190"/>
      <c r="EF763" s="190"/>
      <c r="EG763" s="190"/>
      <c r="EH763" s="190"/>
      <c r="EI763" s="190"/>
      <c r="EJ763" s="190"/>
      <c r="EK763" s="190"/>
      <c r="EL763" s="190"/>
      <c r="EM763" s="190"/>
      <c r="EN763" s="190"/>
      <c r="EO763" s="190"/>
      <c r="EP763" s="190"/>
      <c r="EQ763" s="190"/>
      <c r="ER763" s="190"/>
      <c r="ES763" s="190"/>
      <c r="ET763" s="190"/>
      <c r="EU763" s="190"/>
      <c r="EV763" s="190"/>
      <c r="EW763" s="190"/>
      <c r="EX763" s="190"/>
      <c r="EY763" s="190"/>
      <c r="EZ763" s="190"/>
      <c r="FA763" s="190"/>
      <c r="FB763" s="190"/>
      <c r="FC763" s="190"/>
      <c r="FD763" s="190"/>
      <c r="FE763" s="190"/>
      <c r="FF763" s="190"/>
      <c r="FG763" s="190"/>
      <c r="FH763" s="190"/>
      <c r="FI763" s="190"/>
      <c r="FJ763" s="190"/>
      <c r="FK763" s="190"/>
      <c r="FL763" s="190"/>
      <c r="FM763" s="190"/>
      <c r="FN763" s="190"/>
      <c r="FO763" s="190"/>
      <c r="FP763" s="190"/>
      <c r="FQ763" s="190"/>
      <c r="FR763" s="190"/>
      <c r="FS763" s="190"/>
      <c r="FT763" s="190"/>
      <c r="FU763" s="190"/>
      <c r="FV763" s="190"/>
      <c r="FW763" s="190"/>
      <c r="FX763" s="190"/>
      <c r="FY763" s="190"/>
      <c r="FZ763" s="190"/>
      <c r="GA763" s="190"/>
      <c r="GB763" s="190"/>
      <c r="GC763" s="190"/>
      <c r="GD763" s="190"/>
      <c r="GE763" s="190"/>
      <c r="GF763" s="190"/>
      <c r="GG763" s="190"/>
      <c r="GH763" s="190"/>
      <c r="GI763" s="190"/>
      <c r="GJ763" s="190"/>
      <c r="GK763" s="190"/>
      <c r="GL763" s="190"/>
      <c r="GM763" s="190"/>
      <c r="GN763" s="190"/>
      <c r="GO763" s="190"/>
      <c r="GP763" s="190"/>
      <c r="GQ763" s="190"/>
      <c r="GR763" s="190"/>
      <c r="GS763" s="190"/>
      <c r="GT763" s="190"/>
      <c r="GU763" s="190"/>
      <c r="GV763" s="190"/>
      <c r="GW763" s="190"/>
      <c r="GX763" s="190"/>
      <c r="GY763" s="190"/>
      <c r="GZ763" s="190"/>
      <c r="HA763" s="190"/>
      <c r="HB763" s="190"/>
      <c r="HC763" s="190"/>
      <c r="HD763" s="190"/>
      <c r="HE763" s="190"/>
      <c r="HF763" s="190"/>
      <c r="HG763" s="190"/>
      <c r="HH763" s="190"/>
      <c r="HI763" s="190"/>
      <c r="HJ763" s="190"/>
      <c r="HK763" s="190"/>
      <c r="HL763" s="190"/>
      <c r="HM763" s="190"/>
      <c r="HN763" s="190"/>
      <c r="HO763" s="190"/>
      <c r="HP763" s="190"/>
      <c r="HQ763" s="190"/>
      <c r="HR763" s="190"/>
      <c r="HS763" s="190"/>
      <c r="HT763" s="190"/>
      <c r="HU763" s="190"/>
      <c r="HV763" s="190"/>
      <c r="HW763" s="190"/>
      <c r="HX763" s="190"/>
      <c r="HY763" s="190"/>
      <c r="HZ763" s="190"/>
      <c r="IA763" s="190"/>
      <c r="IB763" s="190"/>
      <c r="IC763" s="190"/>
      <c r="ID763" s="190"/>
      <c r="IE763" s="190"/>
      <c r="IF763" s="190"/>
      <c r="IG763" s="190"/>
      <c r="IH763" s="190"/>
      <c r="II763" s="190"/>
      <c r="IJ763" s="190"/>
      <c r="IK763" s="190"/>
      <c r="IL763" s="190"/>
      <c r="IM763" s="190"/>
      <c r="IN763" s="190"/>
      <c r="IO763" s="190"/>
      <c r="IP763" s="190"/>
      <c r="IQ763" s="190"/>
      <c r="IR763" s="190"/>
      <c r="IS763" s="190"/>
      <c r="IT763" s="190"/>
      <c r="IU763" s="190"/>
      <c r="IV763" s="190"/>
      <c r="IW763" s="190"/>
      <c r="IX763" s="190"/>
      <c r="IY763" s="190"/>
      <c r="IZ763" s="190"/>
      <c r="JA763" s="190"/>
      <c r="JB763" s="190"/>
      <c r="JC763" s="190"/>
      <c r="JD763" s="190"/>
      <c r="JE763" s="190"/>
      <c r="JF763" s="190"/>
      <c r="JG763" s="190"/>
      <c r="JH763" s="190"/>
      <c r="JI763" s="190"/>
      <c r="JJ763" s="190"/>
      <c r="JK763" s="190"/>
      <c r="JL763" s="190"/>
      <c r="JM763" s="190"/>
      <c r="JN763" s="190"/>
      <c r="JO763" s="190"/>
      <c r="JP763" s="190"/>
      <c r="JQ763" s="190"/>
      <c r="JR763" s="190"/>
      <c r="JS763" s="190"/>
      <c r="JT763" s="190"/>
      <c r="JU763" s="190"/>
      <c r="JV763" s="190"/>
      <c r="JW763" s="190"/>
      <c r="JX763" s="190"/>
      <c r="JY763" s="190"/>
      <c r="JZ763" s="190"/>
      <c r="KA763" s="190"/>
      <c r="KB763" s="190"/>
      <c r="KC763" s="190"/>
      <c r="KD763" s="190"/>
      <c r="KE763" s="190"/>
      <c r="KF763" s="190"/>
      <c r="KG763" s="190"/>
      <c r="KH763" s="190"/>
      <c r="KI763" s="190"/>
      <c r="KJ763" s="190"/>
      <c r="KK763" s="190"/>
      <c r="KL763" s="190"/>
      <c r="KM763" s="190"/>
      <c r="KN763" s="190"/>
      <c r="KO763" s="190"/>
      <c r="KP763" s="190"/>
      <c r="KQ763" s="190"/>
      <c r="KR763" s="190"/>
      <c r="KS763" s="190"/>
      <c r="KT763" s="190"/>
      <c r="KU763" s="190"/>
      <c r="KV763" s="190"/>
      <c r="KW763" s="190"/>
      <c r="KX763" s="190"/>
      <c r="KY763" s="190"/>
      <c r="KZ763" s="190"/>
      <c r="LA763" s="190"/>
      <c r="LB763" s="190"/>
      <c r="LC763" s="190"/>
      <c r="LD763" s="190"/>
      <c r="LE763" s="190"/>
      <c r="LF763" s="190"/>
      <c r="LG763" s="190"/>
      <c r="LH763" s="190"/>
      <c r="LI763" s="190"/>
      <c r="LJ763" s="190"/>
      <c r="LK763" s="190"/>
      <c r="LL763" s="190"/>
      <c r="LM763" s="190"/>
      <c r="LN763" s="190"/>
      <c r="LO763" s="190"/>
      <c r="LP763" s="190"/>
      <c r="LQ763" s="190"/>
      <c r="LR763" s="190"/>
      <c r="LS763" s="190"/>
      <c r="LT763" s="190"/>
      <c r="LU763" s="190"/>
      <c r="LV763" s="190"/>
      <c r="LW763" s="190"/>
      <c r="LX763" s="190"/>
      <c r="LY763" s="190"/>
      <c r="LZ763" s="190"/>
      <c r="MA763" s="190"/>
      <c r="MB763" s="190"/>
      <c r="MC763" s="190"/>
      <c r="MD763" s="190"/>
      <c r="ME763" s="190"/>
      <c r="MF763" s="190"/>
      <c r="MG763" s="190"/>
      <c r="MH763" s="190"/>
      <c r="MI763" s="190"/>
      <c r="MJ763" s="190"/>
      <c r="MK763" s="190"/>
      <c r="ML763" s="190"/>
      <c r="MM763" s="190"/>
      <c r="MN763" s="190"/>
      <c r="MO763" s="190"/>
      <c r="MP763" s="190"/>
      <c r="MQ763" s="190"/>
      <c r="MR763" s="190"/>
      <c r="MS763" s="190"/>
      <c r="MT763" s="190"/>
      <c r="MU763" s="190"/>
      <c r="MV763" s="190"/>
      <c r="MW763" s="190"/>
      <c r="MX763" s="190"/>
      <c r="MY763" s="190"/>
      <c r="MZ763" s="190"/>
      <c r="NA763" s="190"/>
      <c r="NB763" s="190"/>
      <c r="NC763" s="190"/>
      <c r="ND763" s="190"/>
      <c r="NE763" s="190"/>
      <c r="NF763" s="190"/>
      <c r="NG763" s="190"/>
      <c r="NH763" s="190"/>
      <c r="NI763" s="190"/>
      <c r="NJ763" s="190"/>
      <c r="NK763" s="190"/>
      <c r="NL763" s="190"/>
      <c r="NM763" s="190"/>
      <c r="NN763" s="190"/>
      <c r="NO763" s="190"/>
      <c r="NP763" s="190"/>
      <c r="NQ763" s="190"/>
      <c r="NR763" s="190"/>
      <c r="NS763" s="190"/>
      <c r="NT763" s="190"/>
      <c r="NU763" s="190"/>
      <c r="NV763" s="190"/>
      <c r="NW763" s="190"/>
      <c r="NX763" s="190"/>
      <c r="NY763" s="190"/>
      <c r="NZ763" s="190"/>
      <c r="OA763" s="190"/>
      <c r="OB763" s="190"/>
      <c r="OC763" s="190"/>
      <c r="OD763" s="190"/>
      <c r="OE763" s="190"/>
      <c r="OF763" s="190"/>
      <c r="OG763" s="190"/>
      <c r="OH763" s="190"/>
      <c r="OI763" s="190"/>
      <c r="OJ763" s="190"/>
      <c r="OK763" s="190"/>
      <c r="OL763" s="190"/>
      <c r="OM763" s="190"/>
      <c r="ON763" s="190"/>
      <c r="OO763" s="190"/>
      <c r="OP763" s="190"/>
      <c r="OQ763" s="190"/>
      <c r="OR763" s="190"/>
      <c r="OS763" s="190"/>
      <c r="OT763" s="190"/>
      <c r="OU763" s="190"/>
      <c r="OV763" s="190"/>
      <c r="OW763" s="190"/>
      <c r="OX763" s="190"/>
      <c r="OY763" s="190"/>
      <c r="OZ763" s="190"/>
      <c r="PA763" s="190"/>
      <c r="PB763" s="190"/>
      <c r="PC763" s="190"/>
      <c r="PD763" s="190"/>
      <c r="PE763" s="190"/>
      <c r="PF763" s="190"/>
      <c r="PG763" s="190"/>
      <c r="PH763" s="190"/>
      <c r="PI763" s="190"/>
      <c r="PJ763" s="190"/>
      <c r="PK763" s="190"/>
      <c r="PL763" s="190"/>
      <c r="PM763" s="190"/>
      <c r="PN763" s="190"/>
      <c r="PO763" s="190"/>
      <c r="PP763" s="190"/>
      <c r="PQ763" s="190"/>
      <c r="PR763" s="190"/>
      <c r="PS763" s="190"/>
      <c r="PT763" s="190"/>
      <c r="PU763" s="190"/>
      <c r="PV763" s="190"/>
      <c r="PW763" s="190"/>
      <c r="PX763" s="190"/>
      <c r="PY763" s="190"/>
      <c r="PZ763" s="190"/>
      <c r="QA763" s="190"/>
      <c r="QB763" s="190"/>
      <c r="QC763" s="190"/>
      <c r="QD763" s="190"/>
      <c r="QE763" s="190"/>
      <c r="QF763" s="190"/>
      <c r="QG763" s="190"/>
      <c r="QH763" s="190"/>
      <c r="QI763" s="190"/>
      <c r="QJ763" s="190"/>
      <c r="QK763" s="190"/>
      <c r="QL763" s="190"/>
      <c r="QM763" s="190"/>
      <c r="QN763" s="190"/>
      <c r="QO763" s="190"/>
      <c r="QP763" s="190"/>
      <c r="QQ763" s="190"/>
      <c r="QR763" s="190"/>
      <c r="QS763" s="190"/>
      <c r="QT763" s="190"/>
      <c r="QU763" s="190"/>
      <c r="QV763" s="190"/>
      <c r="QW763" s="190"/>
      <c r="QX763" s="190"/>
      <c r="QY763" s="190"/>
      <c r="QZ763" s="190"/>
      <c r="RA763" s="190"/>
      <c r="RB763" s="190"/>
      <c r="RC763" s="190"/>
      <c r="RD763" s="190"/>
      <c r="RE763" s="190"/>
      <c r="RF763" s="190"/>
      <c r="RG763" s="190"/>
      <c r="RH763" s="190"/>
      <c r="RI763" s="190"/>
      <c r="RJ763" s="190"/>
      <c r="RK763" s="190"/>
      <c r="RL763" s="190"/>
      <c r="RM763" s="190"/>
      <c r="RN763" s="190"/>
      <c r="RO763" s="190"/>
      <c r="RP763" s="190"/>
      <c r="RQ763" s="190"/>
      <c r="RR763" s="190"/>
      <c r="RS763" s="190"/>
      <c r="RT763" s="190"/>
      <c r="RU763" s="190"/>
      <c r="RV763" s="190"/>
      <c r="RW763" s="190"/>
      <c r="RX763" s="190"/>
      <c r="RY763" s="190"/>
      <c r="RZ763" s="190"/>
      <c r="SA763" s="190"/>
      <c r="SB763" s="190"/>
      <c r="SC763" s="190"/>
      <c r="SD763" s="190"/>
      <c r="SE763" s="190"/>
      <c r="SF763" s="190"/>
      <c r="SG763" s="190"/>
      <c r="SH763" s="190"/>
      <c r="SI763" s="190"/>
      <c r="SJ763" s="190"/>
      <c r="SK763" s="190"/>
      <c r="SL763" s="190"/>
      <c r="SM763" s="190"/>
      <c r="SN763" s="190"/>
      <c r="SO763" s="190"/>
      <c r="SP763" s="190"/>
      <c r="SQ763" s="190"/>
      <c r="SR763" s="190"/>
      <c r="SS763" s="190"/>
      <c r="ST763" s="190"/>
      <c r="SU763" s="190"/>
      <c r="SV763" s="190"/>
      <c r="SW763" s="190"/>
      <c r="SX763" s="190"/>
      <c r="SY763" s="190"/>
      <c r="SZ763" s="190"/>
      <c r="TA763" s="190"/>
      <c r="TB763" s="190"/>
      <c r="TC763" s="190"/>
      <c r="TD763" s="190"/>
      <c r="TE763" s="190"/>
      <c r="TF763" s="190"/>
      <c r="TG763" s="190"/>
      <c r="TH763" s="190"/>
      <c r="TI763" s="190"/>
      <c r="TJ763" s="190"/>
      <c r="TK763" s="190"/>
      <c r="TL763" s="190"/>
      <c r="TM763" s="190"/>
      <c r="TN763" s="190"/>
      <c r="TO763" s="190"/>
      <c r="TP763" s="190"/>
      <c r="TQ763" s="190"/>
      <c r="TR763" s="190"/>
      <c r="TS763" s="190"/>
      <c r="TT763" s="190"/>
      <c r="TU763" s="190"/>
      <c r="TV763" s="190"/>
      <c r="TW763" s="190"/>
      <c r="TX763" s="190"/>
      <c r="TY763" s="190"/>
      <c r="TZ763" s="190"/>
      <c r="UA763" s="190"/>
      <c r="UB763" s="190"/>
      <c r="UC763" s="190"/>
      <c r="UD763" s="190"/>
      <c r="UE763" s="190"/>
      <c r="UF763" s="190"/>
      <c r="UG763" s="190"/>
      <c r="UH763" s="190"/>
      <c r="UI763" s="190"/>
      <c r="UJ763" s="190"/>
      <c r="UK763" s="190"/>
      <c r="UL763" s="190"/>
      <c r="UM763" s="190"/>
      <c r="UN763" s="190"/>
      <c r="UO763" s="190"/>
      <c r="UP763" s="190"/>
      <c r="UQ763" s="190"/>
      <c r="UR763" s="190"/>
      <c r="US763" s="190"/>
      <c r="UT763" s="190"/>
      <c r="UU763" s="190"/>
      <c r="UV763" s="190"/>
      <c r="UW763" s="190"/>
      <c r="UX763" s="190"/>
      <c r="UY763" s="190"/>
      <c r="UZ763" s="190"/>
      <c r="VA763" s="190"/>
      <c r="VB763" s="190"/>
      <c r="VC763" s="190"/>
      <c r="VD763" s="190"/>
      <c r="VE763" s="190"/>
      <c r="VF763" s="190"/>
      <c r="VG763" s="190"/>
      <c r="VH763" s="190"/>
      <c r="VI763" s="190"/>
      <c r="VJ763" s="190"/>
      <c r="VK763" s="190"/>
      <c r="VL763" s="190"/>
      <c r="VM763" s="190"/>
      <c r="VN763" s="190"/>
      <c r="VO763" s="190"/>
      <c r="VP763" s="190"/>
      <c r="VQ763" s="190"/>
      <c r="VR763" s="190"/>
      <c r="VS763" s="190"/>
      <c r="VT763" s="190"/>
      <c r="VU763" s="190"/>
      <c r="VV763" s="190"/>
      <c r="VW763" s="190"/>
      <c r="VX763" s="190"/>
      <c r="VY763" s="190"/>
      <c r="VZ763" s="190"/>
      <c r="WA763" s="190"/>
      <c r="WB763" s="190"/>
      <c r="WC763" s="190"/>
      <c r="WD763" s="190"/>
      <c r="WE763" s="190"/>
      <c r="WF763" s="190"/>
      <c r="WG763" s="190"/>
      <c r="WH763" s="190"/>
      <c r="WI763" s="190"/>
      <c r="WJ763" s="190"/>
      <c r="WK763" s="190"/>
      <c r="WL763" s="190"/>
      <c r="WM763" s="190"/>
      <c r="WN763" s="190"/>
      <c r="WO763" s="190"/>
      <c r="WP763" s="190"/>
      <c r="WQ763" s="190"/>
      <c r="WR763" s="190"/>
      <c r="WS763" s="190"/>
      <c r="WT763" s="190"/>
      <c r="WU763" s="190"/>
      <c r="WV763" s="190"/>
      <c r="WW763" s="190"/>
      <c r="WX763" s="190"/>
      <c r="WY763" s="190"/>
      <c r="WZ763" s="190"/>
      <c r="XA763" s="190"/>
      <c r="XB763" s="190"/>
      <c r="XC763" s="190"/>
      <c r="XD763" s="190"/>
      <c r="XE763" s="190"/>
      <c r="XF763" s="190"/>
      <c r="XG763" s="190"/>
      <c r="XH763" s="190"/>
      <c r="XI763" s="190"/>
      <c r="XJ763" s="190"/>
      <c r="XK763" s="190"/>
      <c r="XL763" s="190"/>
      <c r="XM763" s="190"/>
      <c r="XN763" s="190"/>
      <c r="XO763" s="190"/>
      <c r="XP763" s="190"/>
      <c r="XQ763" s="190"/>
      <c r="XR763" s="190"/>
      <c r="XS763" s="190"/>
      <c r="XT763" s="190"/>
      <c r="XU763" s="190"/>
      <c r="XV763" s="190"/>
      <c r="XW763" s="190"/>
      <c r="XX763" s="190"/>
      <c r="XY763" s="190"/>
      <c r="XZ763" s="190"/>
      <c r="YA763" s="190"/>
      <c r="YB763" s="190"/>
      <c r="YC763" s="190"/>
      <c r="YD763" s="190"/>
      <c r="YE763" s="190"/>
      <c r="YF763" s="190"/>
      <c r="YG763" s="190"/>
      <c r="YH763" s="190"/>
      <c r="YI763" s="190"/>
      <c r="YJ763" s="190"/>
      <c r="YK763" s="190"/>
      <c r="YL763" s="190"/>
      <c r="YM763" s="190"/>
      <c r="YN763" s="190"/>
      <c r="YO763" s="190"/>
      <c r="YP763" s="190"/>
      <c r="YQ763" s="190"/>
      <c r="YR763" s="190"/>
      <c r="YS763" s="190"/>
      <c r="YT763" s="190"/>
      <c r="YU763" s="190"/>
      <c r="YV763" s="190"/>
      <c r="YW763" s="190"/>
      <c r="YX763" s="190"/>
      <c r="YY763" s="190"/>
      <c r="YZ763" s="190"/>
      <c r="ZA763" s="190"/>
      <c r="ZB763" s="190"/>
      <c r="ZC763" s="190"/>
      <c r="ZD763" s="190"/>
      <c r="ZE763" s="190"/>
      <c r="ZF763" s="190"/>
      <c r="ZG763" s="190"/>
      <c r="ZH763" s="190"/>
      <c r="ZI763" s="190"/>
      <c r="ZJ763" s="190"/>
      <c r="ZK763" s="190"/>
      <c r="ZL763" s="190"/>
      <c r="ZM763" s="190"/>
      <c r="ZN763" s="190"/>
      <c r="ZO763" s="190"/>
      <c r="ZP763" s="190"/>
      <c r="ZQ763" s="190"/>
      <c r="ZR763" s="190"/>
      <c r="ZS763" s="190"/>
      <c r="ZT763" s="190"/>
      <c r="ZU763" s="190"/>
      <c r="ZV763" s="190"/>
      <c r="ZW763" s="190"/>
      <c r="ZX763" s="190"/>
      <c r="ZY763" s="190"/>
      <c r="ZZ763" s="190"/>
      <c r="AAA763" s="190"/>
      <c r="AAB763" s="190"/>
      <c r="AAC763" s="190"/>
      <c r="AAD763" s="190"/>
      <c r="AAE763" s="190"/>
      <c r="AAF763" s="190"/>
      <c r="AAG763" s="190"/>
      <c r="AAH763" s="190"/>
      <c r="AAI763" s="190"/>
      <c r="AAJ763" s="190"/>
      <c r="AAK763" s="190"/>
      <c r="AAL763" s="190"/>
      <c r="AAM763" s="190"/>
      <c r="AAN763" s="190"/>
      <c r="AAO763" s="190"/>
      <c r="AAP763" s="190"/>
      <c r="AAQ763" s="190"/>
      <c r="AAR763" s="190"/>
      <c r="AAS763" s="190"/>
      <c r="AAT763" s="190"/>
      <c r="AAU763" s="190"/>
      <c r="AAV763" s="190"/>
      <c r="AAW763" s="190"/>
      <c r="AAX763" s="190"/>
      <c r="AAY763" s="190"/>
      <c r="AAZ763" s="190"/>
      <c r="ABA763" s="190"/>
      <c r="ABB763" s="190"/>
      <c r="ABC763" s="190"/>
      <c r="ABD763" s="190"/>
      <c r="ABE763" s="190"/>
      <c r="ABF763" s="190"/>
      <c r="ABG763" s="190"/>
      <c r="ABH763" s="190"/>
      <c r="ABI763" s="190"/>
      <c r="ABJ763" s="190"/>
      <c r="ABK763" s="190"/>
      <c r="ABL763" s="190"/>
      <c r="ABM763" s="190"/>
      <c r="ABN763" s="190"/>
      <c r="ABO763" s="190"/>
      <c r="ABP763" s="190"/>
      <c r="ABQ763" s="190"/>
      <c r="ABR763" s="190"/>
      <c r="ABS763" s="190"/>
      <c r="ABT763" s="190"/>
      <c r="ABU763" s="190"/>
      <c r="ABV763" s="190"/>
      <c r="ABW763" s="190"/>
      <c r="ABX763" s="190"/>
      <c r="ABY763" s="190"/>
      <c r="ABZ763" s="190"/>
      <c r="ACA763" s="190"/>
      <c r="ACB763" s="190"/>
      <c r="ACC763" s="190"/>
      <c r="ACD763" s="190"/>
      <c r="ACE763" s="190"/>
      <c r="ACF763" s="190"/>
      <c r="ACG763" s="190"/>
      <c r="ACH763" s="190"/>
      <c r="ACI763" s="190"/>
      <c r="ACJ763" s="190"/>
      <c r="ACK763" s="190"/>
      <c r="ACL763" s="190"/>
      <c r="ACM763" s="190"/>
      <c r="ACN763" s="190"/>
      <c r="ACO763" s="190"/>
      <c r="ACP763" s="190"/>
      <c r="ACQ763" s="190"/>
      <c r="ACR763" s="190"/>
      <c r="ACS763" s="190"/>
      <c r="ACT763" s="190"/>
      <c r="ACU763" s="190"/>
      <c r="ACV763" s="190"/>
      <c r="ACW763" s="190"/>
      <c r="ACX763" s="190"/>
      <c r="ACY763" s="190"/>
      <c r="ACZ763" s="190"/>
      <c r="ADA763" s="190"/>
      <c r="ADB763" s="190"/>
      <c r="ADC763" s="190"/>
      <c r="ADD763" s="190"/>
      <c r="ADE763" s="190"/>
      <c r="ADF763" s="190"/>
      <c r="ADG763" s="190"/>
      <c r="ADH763" s="190"/>
      <c r="ADI763" s="190"/>
      <c r="ADJ763" s="190"/>
      <c r="ADK763" s="190"/>
      <c r="ADL763" s="190"/>
      <c r="ADM763" s="190"/>
      <c r="ADN763" s="190"/>
      <c r="ADO763" s="190"/>
      <c r="ADP763" s="190"/>
      <c r="ADQ763" s="190"/>
      <c r="ADR763" s="190"/>
      <c r="ADS763" s="190"/>
      <c r="ADT763" s="190"/>
      <c r="ADU763" s="190"/>
      <c r="ADV763" s="190"/>
      <c r="ADW763" s="190"/>
      <c r="ADX763" s="190"/>
      <c r="ADY763" s="190"/>
      <c r="ADZ763" s="190"/>
      <c r="AEA763" s="190"/>
      <c r="AEB763" s="190"/>
      <c r="AEC763" s="190"/>
      <c r="AED763" s="190"/>
      <c r="AEE763" s="190"/>
      <c r="AEF763" s="190"/>
      <c r="AEG763" s="190"/>
      <c r="AEH763" s="190"/>
      <c r="AEI763" s="190"/>
      <c r="AEJ763" s="190"/>
      <c r="AEK763" s="190"/>
      <c r="AEL763" s="190"/>
      <c r="AEM763" s="190"/>
      <c r="AEN763" s="190"/>
      <c r="AEO763" s="190"/>
      <c r="AEP763" s="190"/>
      <c r="AEQ763" s="190"/>
      <c r="AER763" s="190"/>
      <c r="AES763" s="190"/>
      <c r="AET763" s="190"/>
      <c r="AEU763" s="190"/>
      <c r="AEV763" s="190"/>
      <c r="AEW763" s="190"/>
      <c r="AEX763" s="190"/>
      <c r="AEY763" s="190"/>
      <c r="AEZ763" s="190"/>
      <c r="AFA763" s="190"/>
      <c r="AFB763" s="190"/>
      <c r="AFC763" s="190"/>
      <c r="AFD763" s="190"/>
      <c r="AFE763" s="190"/>
      <c r="AFF763" s="190"/>
      <c r="AFG763" s="190"/>
      <c r="AFH763" s="190"/>
      <c r="AFI763" s="190"/>
      <c r="AFJ763" s="190"/>
      <c r="AFK763" s="190"/>
      <c r="AFL763" s="190"/>
      <c r="AFM763" s="190"/>
      <c r="AFN763" s="190"/>
      <c r="AFO763" s="190"/>
      <c r="AFP763" s="190"/>
      <c r="AFQ763" s="190"/>
      <c r="AFR763" s="190"/>
      <c r="AFS763" s="190"/>
      <c r="AFT763" s="190"/>
      <c r="AFU763" s="190"/>
      <c r="AFV763" s="190"/>
      <c r="AFW763" s="190"/>
      <c r="AFX763" s="190"/>
      <c r="AFY763" s="190"/>
      <c r="AFZ763" s="190"/>
      <c r="AGA763" s="190"/>
      <c r="AGB763" s="190"/>
      <c r="AGC763" s="190"/>
      <c r="AGD763" s="190"/>
      <c r="AGE763" s="190"/>
      <c r="AGF763" s="190"/>
      <c r="AGG763" s="190"/>
      <c r="AGH763" s="190"/>
      <c r="AGI763" s="190"/>
      <c r="AGJ763" s="190"/>
      <c r="AGK763" s="190"/>
      <c r="AGL763" s="190"/>
      <c r="AGM763" s="190"/>
      <c r="AGN763" s="190"/>
      <c r="AGO763" s="190"/>
      <c r="AGP763" s="190"/>
      <c r="AGQ763" s="190"/>
      <c r="AGR763" s="190"/>
      <c r="AGS763" s="190"/>
      <c r="AGT763" s="190"/>
      <c r="AGU763" s="190"/>
      <c r="AGV763" s="190"/>
      <c r="AGW763" s="190"/>
      <c r="AGX763" s="190"/>
      <c r="AGY763" s="190"/>
      <c r="AGZ763" s="190"/>
      <c r="AHA763" s="190"/>
      <c r="AHB763" s="190"/>
      <c r="AHC763" s="190"/>
      <c r="AHD763" s="190"/>
      <c r="AHE763" s="190"/>
      <c r="AHF763" s="190"/>
      <c r="AHG763" s="190"/>
      <c r="AHH763" s="190"/>
      <c r="AHI763" s="190"/>
      <c r="AHJ763" s="190"/>
      <c r="AHK763" s="190"/>
      <c r="AHL763" s="190"/>
      <c r="AHM763" s="190"/>
      <c r="AHN763" s="190"/>
      <c r="AHO763" s="190"/>
      <c r="AHP763" s="190"/>
      <c r="AHQ763" s="190"/>
      <c r="AHR763" s="190"/>
      <c r="AHS763" s="190"/>
      <c r="AHT763" s="190"/>
      <c r="AHU763" s="190"/>
      <c r="AHV763" s="190"/>
      <c r="AHW763" s="190"/>
      <c r="AHX763" s="190"/>
      <c r="AHY763" s="190"/>
      <c r="AHZ763" s="190"/>
      <c r="AIA763" s="190"/>
      <c r="AIB763" s="190"/>
      <c r="AIC763" s="190"/>
      <c r="AID763" s="190"/>
      <c r="AIE763" s="190"/>
      <c r="AIF763" s="190"/>
      <c r="AIG763" s="190"/>
      <c r="AIH763" s="190"/>
      <c r="AII763" s="190"/>
      <c r="AIJ763" s="190"/>
      <c r="AIK763" s="190"/>
      <c r="AIL763" s="190"/>
      <c r="AIM763" s="190"/>
      <c r="AIN763" s="190"/>
      <c r="AIO763" s="190"/>
      <c r="AIP763" s="190"/>
      <c r="AIQ763" s="190"/>
      <c r="AIR763" s="190"/>
      <c r="AIS763" s="190"/>
      <c r="AIT763" s="190"/>
      <c r="AIU763" s="190"/>
      <c r="AIV763" s="190"/>
      <c r="AIW763" s="190"/>
      <c r="AIX763" s="190"/>
      <c r="AIY763" s="190"/>
      <c r="AIZ763" s="190"/>
      <c r="AJA763" s="190"/>
      <c r="AJB763" s="190"/>
      <c r="AJC763" s="190"/>
      <c r="AJD763" s="190"/>
      <c r="AJE763" s="190"/>
      <c r="AJF763" s="190"/>
      <c r="AJG763" s="190"/>
      <c r="AJH763" s="190"/>
      <c r="AJI763" s="190"/>
      <c r="AJJ763" s="190"/>
      <c r="AJK763" s="190"/>
      <c r="AJL763" s="190"/>
      <c r="AJM763" s="190"/>
      <c r="AJN763" s="190"/>
      <c r="AJO763" s="190"/>
      <c r="AJP763" s="190"/>
      <c r="AJQ763" s="190"/>
      <c r="AJR763" s="190"/>
      <c r="AJS763" s="190"/>
      <c r="AJT763" s="190"/>
      <c r="AJU763" s="190"/>
      <c r="AJV763" s="190"/>
      <c r="AJW763" s="190"/>
      <c r="AJX763" s="190"/>
      <c r="AJY763" s="190"/>
      <c r="AJZ763" s="190"/>
      <c r="AKA763" s="190"/>
      <c r="AKB763" s="190"/>
      <c r="AKC763" s="190"/>
      <c r="AKD763" s="190"/>
      <c r="AKE763" s="190"/>
      <c r="AKF763" s="190"/>
      <c r="AKG763" s="190"/>
      <c r="AKH763" s="190"/>
      <c r="AKI763" s="190"/>
      <c r="AKJ763" s="190"/>
      <c r="AKK763" s="190"/>
      <c r="AKL763" s="190"/>
      <c r="AKM763" s="190"/>
      <c r="AKN763" s="190"/>
      <c r="AKO763" s="190"/>
      <c r="AKP763" s="190"/>
      <c r="AKQ763" s="190"/>
      <c r="AKR763" s="190"/>
      <c r="AKS763" s="190"/>
      <c r="AKT763" s="190"/>
      <c r="AKU763" s="190"/>
      <c r="AKV763" s="190"/>
      <c r="AKW763" s="190"/>
      <c r="AKX763" s="190"/>
      <c r="AKY763" s="190"/>
      <c r="AKZ763" s="190"/>
      <c r="ALA763" s="190"/>
      <c r="ALB763" s="190"/>
      <c r="ALC763" s="190"/>
      <c r="ALD763" s="190"/>
      <c r="ALE763" s="190"/>
      <c r="ALF763" s="190"/>
      <c r="ALG763" s="190"/>
      <c r="ALH763" s="190"/>
      <c r="ALI763" s="190"/>
      <c r="ALJ763" s="190"/>
      <c r="ALK763" s="190"/>
      <c r="ALL763" s="190"/>
      <c r="ALM763" s="190"/>
      <c r="ALN763" s="190"/>
      <c r="ALO763" s="190"/>
      <c r="ALP763" s="190"/>
      <c r="ALQ763" s="190"/>
      <c r="ALR763" s="190"/>
      <c r="ALS763" s="190"/>
      <c r="ALT763" s="190"/>
      <c r="ALU763" s="190"/>
      <c r="ALV763" s="190"/>
      <c r="ALW763" s="190"/>
      <c r="ALX763" s="190"/>
      <c r="ALY763" s="190"/>
      <c r="ALZ763" s="190"/>
      <c r="AMA763" s="190"/>
      <c r="AMB763" s="190"/>
      <c r="AMC763" s="190"/>
      <c r="AMD763" s="190"/>
      <c r="AME763" s="190"/>
      <c r="AMF763" s="190"/>
      <c r="AMG763" s="190"/>
      <c r="AMH763" s="190"/>
      <c r="AMI763" s="190"/>
      <c r="AMJ763" s="190"/>
      <c r="AMK763" s="190"/>
    </row>
    <row r="764" spans="1:1026" s="191" customFormat="1" x14ac:dyDescent="0.25">
      <c r="A764" s="518" t="s">
        <v>11459</v>
      </c>
      <c r="B764" s="257">
        <v>764</v>
      </c>
      <c r="C764" s="483" t="s">
        <v>27697</v>
      </c>
      <c r="D764" s="280" t="s">
        <v>11458</v>
      </c>
      <c r="E764" s="313"/>
      <c r="F764" s="280">
        <v>4</v>
      </c>
      <c r="G764" s="280">
        <v>4</v>
      </c>
      <c r="H764" s="280">
        <v>4</v>
      </c>
      <c r="I764" s="500">
        <v>4.7</v>
      </c>
      <c r="J764" s="280">
        <v>2</v>
      </c>
      <c r="K764" s="280">
        <v>1</v>
      </c>
      <c r="L764" s="280">
        <v>1</v>
      </c>
      <c r="M764" s="280"/>
      <c r="N764" s="280"/>
      <c r="O764" s="280"/>
      <c r="P764" s="280"/>
      <c r="Q764" s="280"/>
      <c r="R764" s="280"/>
      <c r="S764" s="280"/>
      <c r="T764" s="280"/>
      <c r="U764" s="280"/>
      <c r="V764" s="280"/>
      <c r="W764" s="283">
        <f t="shared" si="323"/>
        <v>100</v>
      </c>
      <c r="X764" s="283">
        <f t="shared" si="324"/>
        <v>100</v>
      </c>
      <c r="Y764" s="283">
        <f t="shared" si="337"/>
        <v>100</v>
      </c>
      <c r="Z764" s="283">
        <f t="shared" si="325"/>
        <v>100</v>
      </c>
      <c r="AA764" s="283">
        <f t="shared" si="326"/>
        <v>100</v>
      </c>
      <c r="AB764" s="287">
        <f t="shared" si="333"/>
        <v>100</v>
      </c>
      <c r="AC764" s="287">
        <f t="shared" si="334"/>
        <v>100</v>
      </c>
      <c r="AD764" s="287">
        <f t="shared" si="329"/>
        <v>100</v>
      </c>
      <c r="AE764" s="284">
        <f t="shared" si="332"/>
        <v>1</v>
      </c>
      <c r="AF764" s="284">
        <f t="shared" si="321"/>
        <v>100</v>
      </c>
      <c r="AG764" s="268">
        <f t="shared" si="335"/>
        <v>1</v>
      </c>
      <c r="AH764" s="268">
        <f t="shared" si="319"/>
        <v>10</v>
      </c>
      <c r="AI764" s="268">
        <f t="shared" si="336"/>
        <v>3</v>
      </c>
      <c r="AJ764" s="268">
        <f t="shared" si="320"/>
        <v>100</v>
      </c>
      <c r="AK764" s="500">
        <v>2.4E-2</v>
      </c>
      <c r="AL764" s="280"/>
      <c r="AM764" s="280">
        <v>3</v>
      </c>
      <c r="AN764" s="500"/>
      <c r="AO764" s="280"/>
      <c r="AP764" s="280"/>
      <c r="AQ764" s="280"/>
      <c r="AR764" s="356" t="s">
        <v>31812</v>
      </c>
      <c r="AS764" s="483"/>
      <c r="AT764" s="280"/>
      <c r="AU764" s="280"/>
      <c r="AV764" s="190"/>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c r="DV764" s="188"/>
      <c r="DW764" s="188"/>
      <c r="DX764" s="188"/>
      <c r="DY764" s="188"/>
      <c r="DZ764" s="188"/>
      <c r="EA764" s="188"/>
      <c r="EB764" s="188"/>
      <c r="EC764" s="188"/>
      <c r="ED764" s="188"/>
      <c r="EE764" s="188"/>
      <c r="EF764" s="188"/>
      <c r="EG764" s="188"/>
      <c r="EH764" s="188"/>
      <c r="EI764" s="188"/>
      <c r="EJ764" s="188"/>
      <c r="EK764" s="188"/>
      <c r="EL764" s="188"/>
      <c r="EM764" s="188"/>
      <c r="EN764" s="188"/>
      <c r="EO764" s="188"/>
      <c r="EP764" s="188"/>
      <c r="EQ764" s="188"/>
      <c r="ER764" s="188"/>
      <c r="ES764" s="188"/>
      <c r="ET764" s="188"/>
      <c r="EU764" s="188"/>
      <c r="EV764" s="188"/>
      <c r="EW764" s="188"/>
      <c r="EX764" s="188"/>
      <c r="EY764" s="188"/>
      <c r="EZ764" s="188"/>
      <c r="FA764" s="188"/>
      <c r="FB764" s="188"/>
      <c r="FC764" s="188"/>
      <c r="FD764" s="188"/>
      <c r="FE764" s="188"/>
      <c r="FF764" s="188"/>
      <c r="FG764" s="188"/>
      <c r="FH764" s="188"/>
      <c r="FI764" s="188"/>
      <c r="FJ764" s="188"/>
      <c r="FK764" s="188"/>
      <c r="FL764" s="188"/>
      <c r="FM764" s="188"/>
      <c r="FN764" s="188"/>
      <c r="FO764" s="188"/>
      <c r="FP764" s="188"/>
      <c r="FQ764" s="188"/>
      <c r="FR764" s="188"/>
      <c r="FS764" s="188"/>
      <c r="FT764" s="188"/>
      <c r="FU764" s="188"/>
      <c r="FV764" s="188"/>
      <c r="FW764" s="188"/>
      <c r="FX764" s="188"/>
      <c r="FY764" s="188"/>
      <c r="FZ764" s="188"/>
      <c r="GA764" s="188"/>
      <c r="GB764" s="188"/>
      <c r="GC764" s="188"/>
      <c r="GD764" s="188"/>
      <c r="GE764" s="188"/>
      <c r="GF764" s="188"/>
      <c r="GG764" s="188"/>
      <c r="GH764" s="188"/>
      <c r="GI764" s="188"/>
      <c r="GJ764" s="188"/>
      <c r="GK764" s="188"/>
      <c r="GL764" s="188"/>
      <c r="GM764" s="188"/>
      <c r="GN764" s="188"/>
      <c r="GO764" s="188"/>
      <c r="GP764" s="188"/>
      <c r="GQ764" s="188"/>
      <c r="GR764" s="188"/>
      <c r="GS764" s="188"/>
      <c r="GT764" s="188"/>
      <c r="GU764" s="188"/>
      <c r="GV764" s="188"/>
      <c r="GW764" s="188"/>
      <c r="GX764" s="188"/>
      <c r="GY764" s="188"/>
      <c r="GZ764" s="188"/>
      <c r="HA764" s="188"/>
      <c r="HB764" s="188"/>
      <c r="HC764" s="188"/>
      <c r="HD764" s="188"/>
      <c r="HE764" s="188"/>
      <c r="HF764" s="188"/>
      <c r="HG764" s="188"/>
      <c r="HH764" s="188"/>
      <c r="HI764" s="188"/>
      <c r="HJ764" s="188"/>
      <c r="HK764" s="188"/>
      <c r="HL764" s="188"/>
      <c r="HM764" s="188"/>
      <c r="HN764" s="188"/>
      <c r="HO764" s="188"/>
      <c r="HP764" s="188"/>
      <c r="HQ764" s="188"/>
      <c r="HR764" s="188"/>
      <c r="HS764" s="188"/>
      <c r="HT764" s="188"/>
      <c r="HU764" s="188"/>
      <c r="HV764" s="188"/>
      <c r="HW764" s="188"/>
      <c r="HX764" s="188"/>
      <c r="HY764" s="188"/>
      <c r="HZ764" s="188"/>
      <c r="IA764" s="188"/>
      <c r="IB764" s="188"/>
      <c r="IC764" s="188"/>
      <c r="ID764" s="188"/>
      <c r="IE764" s="188"/>
      <c r="IF764" s="188"/>
      <c r="IG764" s="188"/>
      <c r="IH764" s="188"/>
      <c r="II764" s="188"/>
      <c r="IJ764" s="188"/>
      <c r="IK764" s="188"/>
      <c r="IL764" s="188"/>
      <c r="IM764" s="188"/>
      <c r="IN764" s="188"/>
      <c r="IO764" s="188"/>
      <c r="IP764" s="188"/>
      <c r="IQ764" s="188"/>
      <c r="IR764" s="188"/>
      <c r="IS764" s="188"/>
      <c r="IT764" s="188"/>
      <c r="IU764" s="188"/>
      <c r="IV764" s="188"/>
      <c r="IW764" s="188"/>
      <c r="IX764" s="188"/>
      <c r="IY764" s="188"/>
      <c r="IZ764" s="188"/>
      <c r="JA764" s="188"/>
      <c r="JB764" s="188"/>
      <c r="JC764" s="188"/>
      <c r="JD764" s="188"/>
      <c r="JE764" s="188"/>
      <c r="JF764" s="188"/>
      <c r="JG764" s="188"/>
      <c r="JH764" s="188"/>
      <c r="JI764" s="188"/>
      <c r="JJ764" s="188"/>
      <c r="JK764" s="188"/>
      <c r="JL764" s="188"/>
      <c r="JM764" s="188"/>
      <c r="JN764" s="188"/>
      <c r="JO764" s="188"/>
      <c r="JP764" s="188"/>
      <c r="JQ764" s="188"/>
      <c r="JR764" s="188"/>
      <c r="JS764" s="188"/>
      <c r="JT764" s="188"/>
      <c r="JU764" s="188"/>
      <c r="JV764" s="188"/>
      <c r="JW764" s="188"/>
      <c r="JX764" s="188"/>
      <c r="JY764" s="188"/>
      <c r="JZ764" s="188"/>
      <c r="KA764" s="188"/>
      <c r="KB764" s="188"/>
      <c r="KC764" s="188"/>
      <c r="KD764" s="188"/>
      <c r="KE764" s="188"/>
      <c r="KF764" s="188"/>
      <c r="KG764" s="188"/>
      <c r="KH764" s="188"/>
      <c r="KI764" s="188"/>
      <c r="KJ764" s="188"/>
      <c r="KK764" s="188"/>
      <c r="KL764" s="188"/>
      <c r="KM764" s="188"/>
      <c r="KN764" s="188"/>
      <c r="KO764" s="188"/>
      <c r="KP764" s="188"/>
      <c r="KQ764" s="188"/>
      <c r="KR764" s="188"/>
      <c r="KS764" s="188"/>
      <c r="KT764" s="188"/>
      <c r="KU764" s="188"/>
      <c r="KV764" s="188"/>
      <c r="KW764" s="188"/>
      <c r="KX764" s="188"/>
      <c r="KY764" s="188"/>
      <c r="KZ764" s="188"/>
      <c r="LA764" s="188"/>
      <c r="LB764" s="188"/>
      <c r="LC764" s="188"/>
      <c r="LD764" s="188"/>
      <c r="LE764" s="188"/>
      <c r="LF764" s="188"/>
      <c r="LG764" s="188"/>
      <c r="LH764" s="188"/>
      <c r="LI764" s="188"/>
      <c r="LJ764" s="188"/>
      <c r="LK764" s="188"/>
      <c r="LL764" s="188"/>
      <c r="LM764" s="188"/>
      <c r="LN764" s="188"/>
      <c r="LO764" s="188"/>
      <c r="LP764" s="188"/>
      <c r="LQ764" s="188"/>
      <c r="LR764" s="188"/>
      <c r="LS764" s="188"/>
      <c r="LT764" s="188"/>
      <c r="LU764" s="188"/>
      <c r="LV764" s="188"/>
      <c r="LW764" s="188"/>
      <c r="LX764" s="188"/>
      <c r="LY764" s="188"/>
      <c r="LZ764" s="188"/>
      <c r="MA764" s="188"/>
      <c r="MB764" s="188"/>
      <c r="MC764" s="188"/>
      <c r="MD764" s="188"/>
      <c r="ME764" s="188"/>
      <c r="MF764" s="188"/>
      <c r="MG764" s="188"/>
      <c r="MH764" s="188"/>
      <c r="MI764" s="188"/>
      <c r="MJ764" s="188"/>
      <c r="MK764" s="188"/>
      <c r="ML764" s="188"/>
      <c r="MM764" s="188"/>
      <c r="MN764" s="188"/>
      <c r="MO764" s="188"/>
      <c r="MP764" s="188"/>
      <c r="MQ764" s="188"/>
      <c r="MR764" s="188"/>
      <c r="MS764" s="188"/>
      <c r="MT764" s="188"/>
      <c r="MU764" s="188"/>
      <c r="MV764" s="188"/>
      <c r="MW764" s="188"/>
      <c r="MX764" s="188"/>
      <c r="MY764" s="188"/>
      <c r="MZ764" s="188"/>
      <c r="NA764" s="188"/>
      <c r="NB764" s="188"/>
      <c r="NC764" s="188"/>
      <c r="ND764" s="188"/>
      <c r="NE764" s="188"/>
      <c r="NF764" s="188"/>
      <c r="NG764" s="188"/>
      <c r="NH764" s="188"/>
      <c r="NI764" s="188"/>
      <c r="NJ764" s="188"/>
      <c r="NK764" s="188"/>
      <c r="NL764" s="188"/>
      <c r="NM764" s="188"/>
      <c r="NN764" s="188"/>
      <c r="NO764" s="188"/>
      <c r="NP764" s="188"/>
      <c r="NQ764" s="188"/>
      <c r="NR764" s="188"/>
      <c r="NS764" s="188"/>
      <c r="NT764" s="188"/>
      <c r="NU764" s="188"/>
      <c r="NV764" s="188"/>
      <c r="NW764" s="188"/>
      <c r="NX764" s="188"/>
      <c r="NY764" s="188"/>
      <c r="NZ764" s="188"/>
      <c r="OA764" s="188"/>
      <c r="OB764" s="188"/>
      <c r="OC764" s="188"/>
      <c r="OD764" s="188"/>
      <c r="OE764" s="188"/>
      <c r="OF764" s="188"/>
      <c r="OG764" s="188"/>
      <c r="OH764" s="188"/>
      <c r="OI764" s="188"/>
      <c r="OJ764" s="188"/>
      <c r="OK764" s="188"/>
      <c r="OL764" s="188"/>
      <c r="OM764" s="188"/>
      <c r="ON764" s="188"/>
      <c r="OO764" s="188"/>
      <c r="OP764" s="188"/>
      <c r="OQ764" s="188"/>
      <c r="OR764" s="188"/>
      <c r="OS764" s="188"/>
      <c r="OT764" s="188"/>
      <c r="OU764" s="188"/>
      <c r="OV764" s="188"/>
      <c r="OW764" s="188"/>
      <c r="OX764" s="188"/>
      <c r="OY764" s="188"/>
      <c r="OZ764" s="188"/>
      <c r="PA764" s="188"/>
      <c r="PB764" s="188"/>
      <c r="PC764" s="188"/>
      <c r="PD764" s="188"/>
      <c r="PE764" s="188"/>
      <c r="PF764" s="188"/>
      <c r="PG764" s="188"/>
      <c r="PH764" s="188"/>
      <c r="PI764" s="188"/>
      <c r="PJ764" s="188"/>
      <c r="PK764" s="188"/>
      <c r="PL764" s="188"/>
      <c r="PM764" s="188"/>
      <c r="PN764" s="188"/>
      <c r="PO764" s="188"/>
      <c r="PP764" s="188"/>
      <c r="PQ764" s="188"/>
      <c r="PR764" s="188"/>
      <c r="PS764" s="188"/>
      <c r="PT764" s="188"/>
      <c r="PU764" s="188"/>
      <c r="PV764" s="188"/>
      <c r="PW764" s="188"/>
      <c r="PX764" s="188"/>
      <c r="PY764" s="188"/>
      <c r="PZ764" s="188"/>
      <c r="QA764" s="188"/>
      <c r="QB764" s="188"/>
      <c r="QC764" s="188"/>
      <c r="QD764" s="188"/>
      <c r="QE764" s="188"/>
      <c r="QF764" s="188"/>
      <c r="QG764" s="188"/>
      <c r="QH764" s="188"/>
      <c r="QI764" s="188"/>
      <c r="QJ764" s="188"/>
      <c r="QK764" s="188"/>
      <c r="QL764" s="188"/>
      <c r="QM764" s="188"/>
      <c r="QN764" s="188"/>
      <c r="QO764" s="188"/>
      <c r="QP764" s="188"/>
      <c r="QQ764" s="188"/>
      <c r="QR764" s="188"/>
      <c r="QS764" s="188"/>
      <c r="QT764" s="188"/>
      <c r="QU764" s="188"/>
      <c r="QV764" s="188"/>
      <c r="QW764" s="188"/>
      <c r="QX764" s="188"/>
      <c r="QY764" s="188"/>
      <c r="QZ764" s="188"/>
      <c r="RA764" s="188"/>
      <c r="RB764" s="188"/>
      <c r="RC764" s="188"/>
      <c r="RD764" s="188"/>
      <c r="RE764" s="188"/>
      <c r="RF764" s="188"/>
      <c r="RG764" s="188"/>
      <c r="RH764" s="188"/>
      <c r="RI764" s="188"/>
      <c r="RJ764" s="188"/>
      <c r="RK764" s="188"/>
      <c r="RL764" s="188"/>
      <c r="RM764" s="188"/>
      <c r="RN764" s="188"/>
      <c r="RO764" s="188"/>
      <c r="RP764" s="188"/>
      <c r="RQ764" s="188"/>
      <c r="RR764" s="188"/>
      <c r="RS764" s="188"/>
      <c r="RT764" s="188"/>
      <c r="RU764" s="188"/>
      <c r="RV764" s="188"/>
      <c r="RW764" s="188"/>
      <c r="RX764" s="188"/>
      <c r="RY764" s="188"/>
      <c r="RZ764" s="188"/>
      <c r="SA764" s="188"/>
      <c r="SB764" s="188"/>
      <c r="SC764" s="188"/>
      <c r="SD764" s="188"/>
      <c r="SE764" s="188"/>
      <c r="SF764" s="188"/>
      <c r="SG764" s="188"/>
      <c r="SH764" s="188"/>
      <c r="SI764" s="188"/>
      <c r="SJ764" s="188"/>
      <c r="SK764" s="188"/>
      <c r="SL764" s="188"/>
      <c r="SM764" s="188"/>
      <c r="SN764" s="188"/>
      <c r="SO764" s="188"/>
      <c r="SP764" s="188"/>
      <c r="SQ764" s="188"/>
      <c r="SR764" s="188"/>
      <c r="SS764" s="188"/>
      <c r="ST764" s="188"/>
      <c r="SU764" s="188"/>
      <c r="SV764" s="188"/>
      <c r="SW764" s="188"/>
      <c r="SX764" s="188"/>
      <c r="SY764" s="188"/>
      <c r="SZ764" s="188"/>
      <c r="TA764" s="188"/>
      <c r="TB764" s="188"/>
      <c r="TC764" s="188"/>
      <c r="TD764" s="188"/>
      <c r="TE764" s="188"/>
      <c r="TF764" s="188"/>
      <c r="TG764" s="188"/>
      <c r="TH764" s="188"/>
      <c r="TI764" s="188"/>
      <c r="TJ764" s="188"/>
      <c r="TK764" s="188"/>
      <c r="TL764" s="188"/>
      <c r="TM764" s="188"/>
      <c r="TN764" s="188"/>
      <c r="TO764" s="188"/>
      <c r="TP764" s="188"/>
      <c r="TQ764" s="188"/>
      <c r="TR764" s="188"/>
      <c r="TS764" s="188"/>
      <c r="TT764" s="188"/>
      <c r="TU764" s="188"/>
      <c r="TV764" s="188"/>
      <c r="TW764" s="188"/>
      <c r="TX764" s="188"/>
      <c r="TY764" s="188"/>
      <c r="TZ764" s="188"/>
      <c r="UA764" s="188"/>
      <c r="UB764" s="188"/>
      <c r="UC764" s="188"/>
      <c r="UD764" s="188"/>
      <c r="UE764" s="188"/>
      <c r="UF764" s="188"/>
      <c r="UG764" s="188"/>
      <c r="UH764" s="188"/>
      <c r="UI764" s="188"/>
      <c r="UJ764" s="188"/>
      <c r="UK764" s="188"/>
      <c r="UL764" s="188"/>
      <c r="UM764" s="188"/>
      <c r="UN764" s="188"/>
      <c r="UO764" s="188"/>
      <c r="UP764" s="188"/>
      <c r="UQ764" s="188"/>
      <c r="UR764" s="188"/>
      <c r="US764" s="188"/>
      <c r="UT764" s="188"/>
      <c r="UU764" s="188"/>
      <c r="UV764" s="188"/>
      <c r="UW764" s="188"/>
      <c r="UX764" s="188"/>
      <c r="UY764" s="188"/>
      <c r="UZ764" s="188"/>
      <c r="VA764" s="188"/>
      <c r="VB764" s="188"/>
      <c r="VC764" s="188"/>
      <c r="VD764" s="188"/>
      <c r="VE764" s="188"/>
      <c r="VF764" s="188"/>
      <c r="VG764" s="188"/>
      <c r="VH764" s="188"/>
      <c r="VI764" s="188"/>
      <c r="VJ764" s="188"/>
      <c r="VK764" s="188"/>
      <c r="VL764" s="188"/>
      <c r="VM764" s="188"/>
      <c r="VN764" s="188"/>
      <c r="VO764" s="188"/>
      <c r="VP764" s="188"/>
      <c r="VQ764" s="188"/>
      <c r="VR764" s="188"/>
      <c r="VS764" s="188"/>
      <c r="VT764" s="188"/>
      <c r="VU764" s="188"/>
      <c r="VV764" s="188"/>
      <c r="VW764" s="188"/>
      <c r="VX764" s="188"/>
      <c r="VY764" s="188"/>
      <c r="VZ764" s="188"/>
      <c r="WA764" s="188"/>
      <c r="WB764" s="188"/>
      <c r="WC764" s="188"/>
      <c r="WD764" s="188"/>
      <c r="WE764" s="188"/>
      <c r="WF764" s="188"/>
      <c r="WG764" s="188"/>
      <c r="WH764" s="188"/>
      <c r="WI764" s="188"/>
      <c r="WJ764" s="188"/>
      <c r="WK764" s="188"/>
      <c r="WL764" s="188"/>
      <c r="WM764" s="188"/>
      <c r="WN764" s="188"/>
      <c r="WO764" s="188"/>
      <c r="WP764" s="188"/>
      <c r="WQ764" s="188"/>
      <c r="WR764" s="188"/>
      <c r="WS764" s="188"/>
      <c r="WT764" s="188"/>
      <c r="WU764" s="188"/>
      <c r="WV764" s="188"/>
      <c r="WW764" s="188"/>
      <c r="WX764" s="188"/>
      <c r="WY764" s="188"/>
      <c r="WZ764" s="188"/>
      <c r="XA764" s="188"/>
      <c r="XB764" s="188"/>
      <c r="XC764" s="188"/>
      <c r="XD764" s="188"/>
      <c r="XE764" s="188"/>
      <c r="XF764" s="188"/>
      <c r="XG764" s="188"/>
      <c r="XH764" s="188"/>
      <c r="XI764" s="188"/>
      <c r="XJ764" s="188"/>
      <c r="XK764" s="188"/>
      <c r="XL764" s="188"/>
      <c r="XM764" s="188"/>
      <c r="XN764" s="188"/>
      <c r="XO764" s="188"/>
      <c r="XP764" s="188"/>
      <c r="XQ764" s="188"/>
      <c r="XR764" s="188"/>
      <c r="XS764" s="188"/>
      <c r="XT764" s="188"/>
      <c r="XU764" s="188"/>
      <c r="XV764" s="188"/>
      <c r="XW764" s="188"/>
      <c r="XX764" s="188"/>
      <c r="XY764" s="188"/>
      <c r="XZ764" s="188"/>
      <c r="YA764" s="188"/>
      <c r="YB764" s="188"/>
      <c r="YC764" s="188"/>
      <c r="YD764" s="188"/>
      <c r="YE764" s="188"/>
      <c r="YF764" s="188"/>
      <c r="YG764" s="188"/>
      <c r="YH764" s="188"/>
      <c r="YI764" s="188"/>
      <c r="YJ764" s="188"/>
      <c r="YK764" s="188"/>
      <c r="YL764" s="188"/>
      <c r="YM764" s="188"/>
      <c r="YN764" s="188"/>
      <c r="YO764" s="188"/>
      <c r="YP764" s="188"/>
      <c r="YQ764" s="188"/>
      <c r="YR764" s="188"/>
      <c r="YS764" s="188"/>
      <c r="YT764" s="188"/>
      <c r="YU764" s="188"/>
      <c r="YV764" s="188"/>
      <c r="YW764" s="188"/>
      <c r="YX764" s="188"/>
      <c r="YY764" s="188"/>
      <c r="YZ764" s="188"/>
      <c r="ZA764" s="188"/>
      <c r="ZB764" s="188"/>
      <c r="ZC764" s="188"/>
      <c r="ZD764" s="188"/>
      <c r="ZE764" s="188"/>
      <c r="ZF764" s="188"/>
      <c r="ZG764" s="188"/>
      <c r="ZH764" s="188"/>
      <c r="ZI764" s="188"/>
      <c r="ZJ764" s="188"/>
      <c r="ZK764" s="188"/>
      <c r="ZL764" s="188"/>
      <c r="ZM764" s="188"/>
      <c r="ZN764" s="188"/>
      <c r="ZO764" s="188"/>
      <c r="ZP764" s="188"/>
      <c r="ZQ764" s="188"/>
      <c r="ZR764" s="188"/>
      <c r="ZS764" s="188"/>
      <c r="ZT764" s="188"/>
      <c r="ZU764" s="188"/>
      <c r="ZV764" s="188"/>
      <c r="ZW764" s="188"/>
      <c r="ZX764" s="188"/>
      <c r="ZY764" s="188"/>
      <c r="ZZ764" s="188"/>
      <c r="AAA764" s="188"/>
      <c r="AAB764" s="188"/>
      <c r="AAC764" s="188"/>
      <c r="AAD764" s="188"/>
      <c r="AAE764" s="188"/>
      <c r="AAF764" s="188"/>
      <c r="AAG764" s="188"/>
      <c r="AAH764" s="188"/>
      <c r="AAI764" s="188"/>
      <c r="AAJ764" s="188"/>
      <c r="AAK764" s="188"/>
      <c r="AAL764" s="188"/>
      <c r="AAM764" s="188"/>
      <c r="AAN764" s="188"/>
      <c r="AAO764" s="188"/>
      <c r="AAP764" s="188"/>
      <c r="AAQ764" s="188"/>
      <c r="AAR764" s="188"/>
      <c r="AAS764" s="188"/>
      <c r="AAT764" s="188"/>
      <c r="AAU764" s="188"/>
      <c r="AAV764" s="188"/>
      <c r="AAW764" s="188"/>
      <c r="AAX764" s="188"/>
      <c r="AAY764" s="188"/>
      <c r="AAZ764" s="188"/>
      <c r="ABA764" s="188"/>
      <c r="ABB764" s="188"/>
      <c r="ABC764" s="188"/>
      <c r="ABD764" s="188"/>
      <c r="ABE764" s="188"/>
      <c r="ABF764" s="188"/>
      <c r="ABG764" s="188"/>
      <c r="ABH764" s="188"/>
      <c r="ABI764" s="188"/>
      <c r="ABJ764" s="188"/>
      <c r="ABK764" s="188"/>
      <c r="ABL764" s="188"/>
      <c r="ABM764" s="188"/>
      <c r="ABN764" s="188"/>
      <c r="ABO764" s="188"/>
      <c r="ABP764" s="188"/>
      <c r="ABQ764" s="188"/>
      <c r="ABR764" s="188"/>
      <c r="ABS764" s="188"/>
      <c r="ABT764" s="188"/>
      <c r="ABU764" s="188"/>
      <c r="ABV764" s="188"/>
      <c r="ABW764" s="188"/>
      <c r="ABX764" s="188"/>
      <c r="ABY764" s="188"/>
      <c r="ABZ764" s="188"/>
      <c r="ACA764" s="188"/>
      <c r="ACB764" s="188"/>
      <c r="ACC764" s="188"/>
      <c r="ACD764" s="188"/>
      <c r="ACE764" s="188"/>
      <c r="ACF764" s="188"/>
      <c r="ACG764" s="188"/>
      <c r="ACH764" s="188"/>
      <c r="ACI764" s="188"/>
      <c r="ACJ764" s="188"/>
      <c r="ACK764" s="188"/>
      <c r="ACL764" s="188"/>
      <c r="ACM764" s="188"/>
      <c r="ACN764" s="188"/>
      <c r="ACO764" s="188"/>
      <c r="ACP764" s="188"/>
      <c r="ACQ764" s="188"/>
      <c r="ACR764" s="188"/>
      <c r="ACS764" s="188"/>
      <c r="ACT764" s="188"/>
      <c r="ACU764" s="188"/>
      <c r="ACV764" s="188"/>
      <c r="ACW764" s="188"/>
      <c r="ACX764" s="188"/>
      <c r="ACY764" s="188"/>
      <c r="ACZ764" s="188"/>
      <c r="ADA764" s="188"/>
      <c r="ADB764" s="188"/>
      <c r="ADC764" s="188"/>
      <c r="ADD764" s="188"/>
      <c r="ADE764" s="188"/>
      <c r="ADF764" s="188"/>
      <c r="ADG764" s="188"/>
      <c r="ADH764" s="188"/>
      <c r="ADI764" s="188"/>
      <c r="ADJ764" s="188"/>
      <c r="ADK764" s="188"/>
      <c r="ADL764" s="188"/>
      <c r="ADM764" s="188"/>
      <c r="ADN764" s="188"/>
      <c r="ADO764" s="188"/>
      <c r="ADP764" s="188"/>
      <c r="ADQ764" s="188"/>
      <c r="ADR764" s="188"/>
      <c r="ADS764" s="188"/>
      <c r="ADT764" s="188"/>
      <c r="ADU764" s="188"/>
      <c r="ADV764" s="188"/>
      <c r="ADW764" s="188"/>
      <c r="ADX764" s="188"/>
      <c r="ADY764" s="188"/>
      <c r="ADZ764" s="188"/>
      <c r="AEA764" s="188"/>
      <c r="AEB764" s="188"/>
      <c r="AEC764" s="188"/>
      <c r="AED764" s="188"/>
      <c r="AEE764" s="188"/>
      <c r="AEF764" s="188"/>
      <c r="AEG764" s="188"/>
      <c r="AEH764" s="188"/>
      <c r="AEI764" s="188"/>
      <c r="AEJ764" s="188"/>
      <c r="AEK764" s="188"/>
      <c r="AEL764" s="188"/>
      <c r="AEM764" s="188"/>
      <c r="AEN764" s="188"/>
      <c r="AEO764" s="188"/>
      <c r="AEP764" s="188"/>
      <c r="AEQ764" s="188"/>
      <c r="AER764" s="188"/>
      <c r="AES764" s="188"/>
      <c r="AET764" s="188"/>
      <c r="AEU764" s="188"/>
      <c r="AEV764" s="188"/>
      <c r="AEW764" s="188"/>
      <c r="AEX764" s="188"/>
      <c r="AEY764" s="188"/>
      <c r="AEZ764" s="188"/>
      <c r="AFA764" s="188"/>
      <c r="AFB764" s="188"/>
      <c r="AFC764" s="188"/>
      <c r="AFD764" s="188"/>
      <c r="AFE764" s="188"/>
      <c r="AFF764" s="188"/>
      <c r="AFG764" s="188"/>
      <c r="AFH764" s="188"/>
      <c r="AFI764" s="188"/>
      <c r="AFJ764" s="188"/>
      <c r="AFK764" s="188"/>
      <c r="AFL764" s="188"/>
      <c r="AFM764" s="188"/>
      <c r="AFN764" s="188"/>
      <c r="AFO764" s="188"/>
      <c r="AFP764" s="188"/>
      <c r="AFQ764" s="188"/>
      <c r="AFR764" s="188"/>
      <c r="AFS764" s="188"/>
      <c r="AFT764" s="188"/>
      <c r="AFU764" s="188"/>
      <c r="AFV764" s="188"/>
      <c r="AFW764" s="188"/>
      <c r="AFX764" s="188"/>
      <c r="AFY764" s="188"/>
      <c r="AFZ764" s="188"/>
      <c r="AGA764" s="188"/>
      <c r="AGB764" s="188"/>
      <c r="AGC764" s="188"/>
      <c r="AGD764" s="188"/>
      <c r="AGE764" s="188"/>
      <c r="AGF764" s="188"/>
      <c r="AGG764" s="188"/>
      <c r="AGH764" s="188"/>
      <c r="AGI764" s="188"/>
      <c r="AGJ764" s="188"/>
      <c r="AGK764" s="188"/>
      <c r="AGL764" s="188"/>
      <c r="AGM764" s="188"/>
      <c r="AGN764" s="188"/>
      <c r="AGO764" s="188"/>
      <c r="AGP764" s="188"/>
      <c r="AGQ764" s="188"/>
      <c r="AGR764" s="188"/>
      <c r="AGS764" s="188"/>
      <c r="AGT764" s="188"/>
      <c r="AGU764" s="188"/>
      <c r="AGV764" s="188"/>
      <c r="AGW764" s="188"/>
      <c r="AGX764" s="188"/>
      <c r="AGY764" s="188"/>
      <c r="AGZ764" s="188"/>
      <c r="AHA764" s="188"/>
      <c r="AHB764" s="188"/>
      <c r="AHC764" s="188"/>
      <c r="AHD764" s="188"/>
      <c r="AHE764" s="188"/>
      <c r="AHF764" s="188"/>
      <c r="AHG764" s="188"/>
      <c r="AHH764" s="188"/>
      <c r="AHI764" s="188"/>
      <c r="AHJ764" s="188"/>
      <c r="AHK764" s="188"/>
      <c r="AHL764" s="188"/>
      <c r="AHM764" s="188"/>
      <c r="AHN764" s="188"/>
      <c r="AHO764" s="188"/>
      <c r="AHP764" s="188"/>
      <c r="AHQ764" s="188"/>
      <c r="AHR764" s="188"/>
      <c r="AHS764" s="188"/>
      <c r="AHT764" s="188"/>
      <c r="AHU764" s="188"/>
      <c r="AHV764" s="188"/>
      <c r="AHW764" s="188"/>
      <c r="AHX764" s="188"/>
      <c r="AHY764" s="188"/>
      <c r="AHZ764" s="188"/>
      <c r="AIA764" s="188"/>
      <c r="AIB764" s="188"/>
      <c r="AIC764" s="188"/>
      <c r="AID764" s="188"/>
      <c r="AIE764" s="188"/>
      <c r="AIF764" s="188"/>
      <c r="AIG764" s="188"/>
      <c r="AIH764" s="188"/>
      <c r="AII764" s="188"/>
      <c r="AIJ764" s="188"/>
      <c r="AIK764" s="188"/>
      <c r="AIL764" s="188"/>
      <c r="AIM764" s="188"/>
      <c r="AIN764" s="188"/>
      <c r="AIO764" s="188"/>
      <c r="AIP764" s="188"/>
      <c r="AIQ764" s="188"/>
      <c r="AIR764" s="188"/>
      <c r="AIS764" s="188"/>
      <c r="AIT764" s="188"/>
      <c r="AIU764" s="188"/>
      <c r="AIV764" s="188"/>
      <c r="AIW764" s="188"/>
      <c r="AIX764" s="188"/>
      <c r="AIY764" s="188"/>
      <c r="AIZ764" s="188"/>
      <c r="AJA764" s="188"/>
      <c r="AJB764" s="188"/>
      <c r="AJC764" s="188"/>
      <c r="AJD764" s="188"/>
      <c r="AJE764" s="188"/>
      <c r="AJF764" s="188"/>
      <c r="AJG764" s="188"/>
      <c r="AJH764" s="188"/>
      <c r="AJI764" s="188"/>
      <c r="AJJ764" s="188"/>
      <c r="AJK764" s="188"/>
      <c r="AJL764" s="188"/>
      <c r="AJM764" s="188"/>
      <c r="AJN764" s="188"/>
      <c r="AJO764" s="188"/>
      <c r="AJP764" s="188"/>
      <c r="AJQ764" s="188"/>
      <c r="AJR764" s="188"/>
      <c r="AJS764" s="188"/>
      <c r="AJT764" s="188"/>
      <c r="AJU764" s="188"/>
      <c r="AJV764" s="188"/>
      <c r="AJW764" s="188"/>
      <c r="AJX764" s="188"/>
      <c r="AJY764" s="188"/>
      <c r="AJZ764" s="188"/>
      <c r="AKA764" s="188"/>
      <c r="AKB764" s="188"/>
      <c r="AKC764" s="188"/>
      <c r="AKD764" s="188"/>
      <c r="AKE764" s="188"/>
      <c r="AKF764" s="188"/>
      <c r="AKG764" s="188"/>
      <c r="AKH764" s="188"/>
      <c r="AKI764" s="188"/>
      <c r="AKJ764" s="188"/>
      <c r="AKK764" s="188"/>
      <c r="AKL764" s="188"/>
      <c r="AKM764" s="188"/>
      <c r="AKN764" s="188"/>
      <c r="AKO764" s="188"/>
      <c r="AKP764" s="188"/>
      <c r="AKQ764" s="188"/>
      <c r="AKR764" s="188"/>
      <c r="AKS764" s="188"/>
      <c r="AKT764" s="188"/>
      <c r="AKU764" s="188"/>
      <c r="AKV764" s="188"/>
      <c r="AKW764" s="188"/>
      <c r="AKX764" s="188"/>
      <c r="AKY764" s="188"/>
      <c r="AKZ764" s="188"/>
      <c r="ALA764" s="188"/>
      <c r="ALB764" s="188"/>
      <c r="ALC764" s="188"/>
      <c r="ALD764" s="188"/>
      <c r="ALE764" s="188"/>
      <c r="ALF764" s="188"/>
      <c r="ALG764" s="188"/>
      <c r="ALH764" s="188"/>
      <c r="ALI764" s="188"/>
      <c r="ALJ764" s="188"/>
      <c r="ALK764" s="188"/>
      <c r="ALL764" s="188"/>
      <c r="ALM764" s="188"/>
      <c r="ALN764" s="188"/>
      <c r="ALO764" s="188"/>
      <c r="ALP764" s="188"/>
      <c r="ALQ764" s="188"/>
      <c r="ALR764" s="188"/>
      <c r="ALS764" s="188"/>
      <c r="ALT764" s="188"/>
      <c r="ALU764" s="188"/>
      <c r="ALV764" s="188"/>
      <c r="ALW764" s="188"/>
      <c r="ALX764" s="188"/>
      <c r="ALY764" s="188"/>
      <c r="ALZ764" s="188"/>
      <c r="AMA764" s="188"/>
      <c r="AMB764" s="188"/>
      <c r="AMC764" s="188"/>
      <c r="AMD764" s="188"/>
      <c r="AME764" s="188"/>
      <c r="AMF764" s="188"/>
      <c r="AMG764" s="188"/>
      <c r="AMH764" s="188"/>
      <c r="AMI764" s="188"/>
      <c r="AMJ764" s="188"/>
      <c r="AMK764" s="188"/>
      <c r="AML764" s="561"/>
    </row>
    <row r="765" spans="1:1026" s="191" customFormat="1" x14ac:dyDescent="0.25">
      <c r="A765" s="518" t="s">
        <v>27698</v>
      </c>
      <c r="B765" s="257">
        <v>765</v>
      </c>
      <c r="C765" s="483" t="s">
        <v>27699</v>
      </c>
      <c r="D765" s="280"/>
      <c r="E765" s="313"/>
      <c r="F765" s="280">
        <v>4</v>
      </c>
      <c r="G765" s="280">
        <v>4</v>
      </c>
      <c r="H765" s="280"/>
      <c r="I765" s="500">
        <v>0.54</v>
      </c>
      <c r="J765" s="280" t="s">
        <v>748</v>
      </c>
      <c r="K765" s="280">
        <v>1</v>
      </c>
      <c r="L765" s="280">
        <v>1</v>
      </c>
      <c r="M765" s="280"/>
      <c r="N765" s="280"/>
      <c r="O765" s="280"/>
      <c r="P765" s="280"/>
      <c r="Q765" s="280"/>
      <c r="R765" s="280"/>
      <c r="S765" s="280"/>
      <c r="T765" s="280"/>
      <c r="U765" s="280"/>
      <c r="V765" s="280"/>
      <c r="W765" s="283">
        <f t="shared" si="323"/>
        <v>100</v>
      </c>
      <c r="X765" s="283">
        <f t="shared" si="324"/>
        <v>100</v>
      </c>
      <c r="Y765" s="283">
        <f t="shared" si="337"/>
        <v>100</v>
      </c>
      <c r="Z765" s="283">
        <f t="shared" si="325"/>
        <v>100</v>
      </c>
      <c r="AA765" s="283">
        <f t="shared" si="326"/>
        <v>100</v>
      </c>
      <c r="AB765" s="287">
        <f t="shared" si="333"/>
        <v>100</v>
      </c>
      <c r="AC765" s="287">
        <f t="shared" si="334"/>
        <v>100</v>
      </c>
      <c r="AD765" s="287">
        <f t="shared" si="329"/>
        <v>100</v>
      </c>
      <c r="AE765" s="284">
        <f t="shared" si="332"/>
        <v>1</v>
      </c>
      <c r="AF765" s="284">
        <f t="shared" si="321"/>
        <v>100</v>
      </c>
      <c r="AG765" s="268">
        <f t="shared" si="335"/>
        <v>1</v>
      </c>
      <c r="AH765" s="268">
        <f t="shared" si="319"/>
        <v>1</v>
      </c>
      <c r="AI765" s="268">
        <f t="shared" si="336"/>
        <v>3</v>
      </c>
      <c r="AJ765" s="268">
        <f t="shared" si="320"/>
        <v>5</v>
      </c>
      <c r="AK765" s="500">
        <v>2.7E-2</v>
      </c>
      <c r="AL765" s="280"/>
      <c r="AM765" s="280">
        <v>3</v>
      </c>
      <c r="AN765" s="500"/>
      <c r="AO765" s="280"/>
      <c r="AP765" s="280"/>
      <c r="AQ765" s="280"/>
      <c r="AR765" s="356" t="s">
        <v>31813</v>
      </c>
      <c r="AS765" s="483"/>
      <c r="AT765" s="280"/>
      <c r="AU765" s="280"/>
      <c r="AV765" s="190"/>
      <c r="AW765" s="188"/>
      <c r="AX765" s="188"/>
      <c r="AY765" s="188"/>
      <c r="AZ765" s="188"/>
      <c r="BA765" s="188"/>
      <c r="BB765" s="188"/>
      <c r="BC765" s="188"/>
      <c r="BD765" s="188"/>
      <c r="BE765" s="188"/>
      <c r="BF765" s="188"/>
      <c r="BG765" s="188"/>
      <c r="BH765" s="188"/>
      <c r="BI765" s="188"/>
      <c r="BJ765" s="188"/>
      <c r="BK765" s="188"/>
      <c r="BL765" s="188"/>
      <c r="BM765" s="188"/>
      <c r="BN765" s="188"/>
      <c r="BO765" s="188"/>
      <c r="BP765" s="188"/>
      <c r="BQ765" s="188"/>
      <c r="BR765" s="188"/>
      <c r="BS765" s="188"/>
      <c r="BT765" s="188"/>
      <c r="BU765" s="188"/>
      <c r="BV765" s="188"/>
      <c r="BW765" s="188"/>
      <c r="BX765" s="188"/>
      <c r="BY765" s="188"/>
      <c r="BZ765" s="188"/>
      <c r="CA765" s="188"/>
      <c r="CB765" s="188"/>
      <c r="CC765" s="188"/>
      <c r="CD765" s="188"/>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88"/>
      <c r="DX765" s="188"/>
      <c r="DY765" s="188"/>
      <c r="DZ765" s="188"/>
      <c r="EA765" s="188"/>
      <c r="EB765" s="188"/>
      <c r="EC765" s="188"/>
      <c r="ED765" s="188"/>
      <c r="EE765" s="188"/>
      <c r="EF765" s="188"/>
      <c r="EG765" s="188"/>
      <c r="EH765" s="188"/>
      <c r="EI765" s="188"/>
      <c r="EJ765" s="188"/>
      <c r="EK765" s="188"/>
      <c r="EL765" s="188"/>
      <c r="EM765" s="188"/>
      <c r="EN765" s="188"/>
      <c r="EO765" s="188"/>
      <c r="EP765" s="188"/>
      <c r="EQ765" s="188"/>
      <c r="ER765" s="188"/>
      <c r="ES765" s="188"/>
      <c r="ET765" s="188"/>
      <c r="EU765" s="188"/>
      <c r="EV765" s="188"/>
      <c r="EW765" s="188"/>
      <c r="EX765" s="188"/>
      <c r="EY765" s="188"/>
      <c r="EZ765" s="188"/>
      <c r="FA765" s="188"/>
      <c r="FB765" s="188"/>
      <c r="FC765" s="188"/>
      <c r="FD765" s="188"/>
      <c r="FE765" s="188"/>
      <c r="FF765" s="188"/>
      <c r="FG765" s="188"/>
      <c r="FH765" s="188"/>
      <c r="FI765" s="188"/>
      <c r="FJ765" s="188"/>
      <c r="FK765" s="188"/>
      <c r="FL765" s="188"/>
      <c r="FM765" s="188"/>
      <c r="FN765" s="188"/>
      <c r="FO765" s="188"/>
      <c r="FP765" s="188"/>
      <c r="FQ765" s="188"/>
      <c r="FR765" s="188"/>
      <c r="FS765" s="188"/>
      <c r="FT765" s="188"/>
      <c r="FU765" s="188"/>
      <c r="FV765" s="188"/>
      <c r="FW765" s="188"/>
      <c r="FX765" s="188"/>
      <c r="FY765" s="188"/>
      <c r="FZ765" s="188"/>
      <c r="GA765" s="188"/>
      <c r="GB765" s="188"/>
      <c r="GC765" s="188"/>
      <c r="GD765" s="188"/>
      <c r="GE765" s="188"/>
      <c r="GF765" s="188"/>
      <c r="GG765" s="188"/>
      <c r="GH765" s="188"/>
      <c r="GI765" s="188"/>
      <c r="GJ765" s="188"/>
      <c r="GK765" s="188"/>
      <c r="GL765" s="188"/>
      <c r="GM765" s="188"/>
      <c r="GN765" s="188"/>
      <c r="GO765" s="188"/>
      <c r="GP765" s="188"/>
      <c r="GQ765" s="188"/>
      <c r="GR765" s="188"/>
      <c r="GS765" s="188"/>
      <c r="GT765" s="188"/>
      <c r="GU765" s="188"/>
      <c r="GV765" s="188"/>
      <c r="GW765" s="188"/>
      <c r="GX765" s="188"/>
      <c r="GY765" s="188"/>
      <c r="GZ765" s="188"/>
      <c r="HA765" s="188"/>
      <c r="HB765" s="188"/>
      <c r="HC765" s="188"/>
      <c r="HD765" s="188"/>
      <c r="HE765" s="188"/>
      <c r="HF765" s="188"/>
      <c r="HG765" s="188"/>
      <c r="HH765" s="188"/>
      <c r="HI765" s="188"/>
      <c r="HJ765" s="188"/>
      <c r="HK765" s="188"/>
      <c r="HL765" s="188"/>
      <c r="HM765" s="188"/>
      <c r="HN765" s="188"/>
      <c r="HO765" s="188"/>
      <c r="HP765" s="188"/>
      <c r="HQ765" s="188"/>
      <c r="HR765" s="188"/>
      <c r="HS765" s="188"/>
      <c r="HT765" s="188"/>
      <c r="HU765" s="188"/>
      <c r="HV765" s="188"/>
      <c r="HW765" s="188"/>
      <c r="HX765" s="188"/>
      <c r="HY765" s="188"/>
      <c r="HZ765" s="188"/>
      <c r="IA765" s="188"/>
      <c r="IB765" s="188"/>
      <c r="IC765" s="188"/>
      <c r="ID765" s="188"/>
      <c r="IE765" s="188"/>
      <c r="IF765" s="188"/>
      <c r="IG765" s="188"/>
      <c r="IH765" s="188"/>
      <c r="II765" s="188"/>
      <c r="IJ765" s="188"/>
      <c r="IK765" s="188"/>
      <c r="IL765" s="188"/>
      <c r="IM765" s="188"/>
      <c r="IN765" s="188"/>
      <c r="IO765" s="188"/>
      <c r="IP765" s="188"/>
      <c r="IQ765" s="188"/>
      <c r="IR765" s="188"/>
      <c r="IS765" s="188"/>
      <c r="IT765" s="188"/>
      <c r="IU765" s="188"/>
      <c r="IV765" s="188"/>
      <c r="IW765" s="188"/>
      <c r="IX765" s="188"/>
      <c r="IY765" s="188"/>
      <c r="IZ765" s="188"/>
      <c r="JA765" s="188"/>
      <c r="JB765" s="188"/>
      <c r="JC765" s="188"/>
      <c r="JD765" s="188"/>
      <c r="JE765" s="188"/>
      <c r="JF765" s="188"/>
      <c r="JG765" s="188"/>
      <c r="JH765" s="188"/>
      <c r="JI765" s="188"/>
      <c r="JJ765" s="188"/>
      <c r="JK765" s="188"/>
      <c r="JL765" s="188"/>
      <c r="JM765" s="188"/>
      <c r="JN765" s="188"/>
      <c r="JO765" s="188"/>
      <c r="JP765" s="188"/>
      <c r="JQ765" s="188"/>
      <c r="JR765" s="188"/>
      <c r="JS765" s="188"/>
      <c r="JT765" s="188"/>
      <c r="JU765" s="188"/>
      <c r="JV765" s="188"/>
      <c r="JW765" s="188"/>
      <c r="JX765" s="188"/>
      <c r="JY765" s="188"/>
      <c r="JZ765" s="188"/>
      <c r="KA765" s="188"/>
      <c r="KB765" s="188"/>
      <c r="KC765" s="188"/>
      <c r="KD765" s="188"/>
      <c r="KE765" s="188"/>
      <c r="KF765" s="188"/>
      <c r="KG765" s="188"/>
      <c r="KH765" s="188"/>
      <c r="KI765" s="188"/>
      <c r="KJ765" s="188"/>
      <c r="KK765" s="188"/>
      <c r="KL765" s="188"/>
      <c r="KM765" s="188"/>
      <c r="KN765" s="188"/>
      <c r="KO765" s="188"/>
      <c r="KP765" s="188"/>
      <c r="KQ765" s="188"/>
      <c r="KR765" s="188"/>
      <c r="KS765" s="188"/>
      <c r="KT765" s="188"/>
      <c r="KU765" s="188"/>
      <c r="KV765" s="188"/>
      <c r="KW765" s="188"/>
      <c r="KX765" s="188"/>
      <c r="KY765" s="188"/>
      <c r="KZ765" s="188"/>
      <c r="LA765" s="188"/>
      <c r="LB765" s="188"/>
      <c r="LC765" s="188"/>
      <c r="LD765" s="188"/>
      <c r="LE765" s="188"/>
      <c r="LF765" s="188"/>
      <c r="LG765" s="188"/>
      <c r="LH765" s="188"/>
      <c r="LI765" s="188"/>
      <c r="LJ765" s="188"/>
      <c r="LK765" s="188"/>
      <c r="LL765" s="188"/>
      <c r="LM765" s="188"/>
      <c r="LN765" s="188"/>
      <c r="LO765" s="188"/>
      <c r="LP765" s="188"/>
      <c r="LQ765" s="188"/>
      <c r="LR765" s="188"/>
      <c r="LS765" s="188"/>
      <c r="LT765" s="188"/>
      <c r="LU765" s="188"/>
      <c r="LV765" s="188"/>
      <c r="LW765" s="188"/>
      <c r="LX765" s="188"/>
      <c r="LY765" s="188"/>
      <c r="LZ765" s="188"/>
      <c r="MA765" s="188"/>
      <c r="MB765" s="188"/>
      <c r="MC765" s="188"/>
      <c r="MD765" s="188"/>
      <c r="ME765" s="188"/>
      <c r="MF765" s="188"/>
      <c r="MG765" s="188"/>
      <c r="MH765" s="188"/>
      <c r="MI765" s="188"/>
      <c r="MJ765" s="188"/>
      <c r="MK765" s="188"/>
      <c r="ML765" s="188"/>
      <c r="MM765" s="188"/>
      <c r="MN765" s="188"/>
      <c r="MO765" s="188"/>
      <c r="MP765" s="188"/>
      <c r="MQ765" s="188"/>
      <c r="MR765" s="188"/>
      <c r="MS765" s="188"/>
      <c r="MT765" s="188"/>
      <c r="MU765" s="188"/>
      <c r="MV765" s="188"/>
      <c r="MW765" s="188"/>
      <c r="MX765" s="188"/>
      <c r="MY765" s="188"/>
      <c r="MZ765" s="188"/>
      <c r="NA765" s="188"/>
      <c r="NB765" s="188"/>
      <c r="NC765" s="188"/>
      <c r="ND765" s="188"/>
      <c r="NE765" s="188"/>
      <c r="NF765" s="188"/>
      <c r="NG765" s="188"/>
      <c r="NH765" s="188"/>
      <c r="NI765" s="188"/>
      <c r="NJ765" s="188"/>
      <c r="NK765" s="188"/>
      <c r="NL765" s="188"/>
      <c r="NM765" s="188"/>
      <c r="NN765" s="188"/>
      <c r="NO765" s="188"/>
      <c r="NP765" s="188"/>
      <c r="NQ765" s="188"/>
      <c r="NR765" s="188"/>
      <c r="NS765" s="188"/>
      <c r="NT765" s="188"/>
      <c r="NU765" s="188"/>
      <c r="NV765" s="188"/>
      <c r="NW765" s="188"/>
      <c r="NX765" s="188"/>
      <c r="NY765" s="188"/>
      <c r="NZ765" s="188"/>
      <c r="OA765" s="188"/>
      <c r="OB765" s="188"/>
      <c r="OC765" s="188"/>
      <c r="OD765" s="188"/>
      <c r="OE765" s="188"/>
      <c r="OF765" s="188"/>
      <c r="OG765" s="188"/>
      <c r="OH765" s="188"/>
      <c r="OI765" s="188"/>
      <c r="OJ765" s="188"/>
      <c r="OK765" s="188"/>
      <c r="OL765" s="188"/>
      <c r="OM765" s="188"/>
      <c r="ON765" s="188"/>
      <c r="OO765" s="188"/>
      <c r="OP765" s="188"/>
      <c r="OQ765" s="188"/>
      <c r="OR765" s="188"/>
      <c r="OS765" s="188"/>
      <c r="OT765" s="188"/>
      <c r="OU765" s="188"/>
      <c r="OV765" s="188"/>
      <c r="OW765" s="188"/>
      <c r="OX765" s="188"/>
      <c r="OY765" s="188"/>
      <c r="OZ765" s="188"/>
      <c r="PA765" s="188"/>
      <c r="PB765" s="188"/>
      <c r="PC765" s="188"/>
      <c r="PD765" s="188"/>
      <c r="PE765" s="188"/>
      <c r="PF765" s="188"/>
      <c r="PG765" s="188"/>
      <c r="PH765" s="188"/>
      <c r="PI765" s="188"/>
      <c r="PJ765" s="188"/>
      <c r="PK765" s="188"/>
      <c r="PL765" s="188"/>
      <c r="PM765" s="188"/>
      <c r="PN765" s="188"/>
      <c r="PO765" s="188"/>
      <c r="PP765" s="188"/>
      <c r="PQ765" s="188"/>
      <c r="PR765" s="188"/>
      <c r="PS765" s="188"/>
      <c r="PT765" s="188"/>
      <c r="PU765" s="188"/>
      <c r="PV765" s="188"/>
      <c r="PW765" s="188"/>
      <c r="PX765" s="188"/>
      <c r="PY765" s="188"/>
      <c r="PZ765" s="188"/>
      <c r="QA765" s="188"/>
      <c r="QB765" s="188"/>
      <c r="QC765" s="188"/>
      <c r="QD765" s="188"/>
      <c r="QE765" s="188"/>
      <c r="QF765" s="188"/>
      <c r="QG765" s="188"/>
      <c r="QH765" s="188"/>
      <c r="QI765" s="188"/>
      <c r="QJ765" s="188"/>
      <c r="QK765" s="188"/>
      <c r="QL765" s="188"/>
      <c r="QM765" s="188"/>
      <c r="QN765" s="188"/>
      <c r="QO765" s="188"/>
      <c r="QP765" s="188"/>
      <c r="QQ765" s="188"/>
      <c r="QR765" s="188"/>
      <c r="QS765" s="188"/>
      <c r="QT765" s="188"/>
      <c r="QU765" s="188"/>
      <c r="QV765" s="188"/>
      <c r="QW765" s="188"/>
      <c r="QX765" s="188"/>
      <c r="QY765" s="188"/>
      <c r="QZ765" s="188"/>
      <c r="RA765" s="188"/>
      <c r="RB765" s="188"/>
      <c r="RC765" s="188"/>
      <c r="RD765" s="188"/>
      <c r="RE765" s="188"/>
      <c r="RF765" s="188"/>
      <c r="RG765" s="188"/>
      <c r="RH765" s="188"/>
      <c r="RI765" s="188"/>
      <c r="RJ765" s="188"/>
      <c r="RK765" s="188"/>
      <c r="RL765" s="188"/>
      <c r="RM765" s="188"/>
      <c r="RN765" s="188"/>
      <c r="RO765" s="188"/>
      <c r="RP765" s="188"/>
      <c r="RQ765" s="188"/>
      <c r="RR765" s="188"/>
      <c r="RS765" s="188"/>
      <c r="RT765" s="188"/>
      <c r="RU765" s="188"/>
      <c r="RV765" s="188"/>
      <c r="RW765" s="188"/>
      <c r="RX765" s="188"/>
      <c r="RY765" s="188"/>
      <c r="RZ765" s="188"/>
      <c r="SA765" s="188"/>
      <c r="SB765" s="188"/>
      <c r="SC765" s="188"/>
      <c r="SD765" s="188"/>
      <c r="SE765" s="188"/>
      <c r="SF765" s="188"/>
      <c r="SG765" s="188"/>
      <c r="SH765" s="188"/>
      <c r="SI765" s="188"/>
      <c r="SJ765" s="188"/>
      <c r="SK765" s="188"/>
      <c r="SL765" s="188"/>
      <c r="SM765" s="188"/>
      <c r="SN765" s="188"/>
      <c r="SO765" s="188"/>
      <c r="SP765" s="188"/>
      <c r="SQ765" s="188"/>
      <c r="SR765" s="188"/>
      <c r="SS765" s="188"/>
      <c r="ST765" s="188"/>
      <c r="SU765" s="188"/>
      <c r="SV765" s="188"/>
      <c r="SW765" s="188"/>
      <c r="SX765" s="188"/>
      <c r="SY765" s="188"/>
      <c r="SZ765" s="188"/>
      <c r="TA765" s="188"/>
      <c r="TB765" s="188"/>
      <c r="TC765" s="188"/>
      <c r="TD765" s="188"/>
      <c r="TE765" s="188"/>
      <c r="TF765" s="188"/>
      <c r="TG765" s="188"/>
      <c r="TH765" s="188"/>
      <c r="TI765" s="188"/>
      <c r="TJ765" s="188"/>
      <c r="TK765" s="188"/>
      <c r="TL765" s="188"/>
      <c r="TM765" s="188"/>
      <c r="TN765" s="188"/>
      <c r="TO765" s="188"/>
      <c r="TP765" s="188"/>
      <c r="TQ765" s="188"/>
      <c r="TR765" s="188"/>
      <c r="TS765" s="188"/>
      <c r="TT765" s="188"/>
      <c r="TU765" s="188"/>
      <c r="TV765" s="188"/>
      <c r="TW765" s="188"/>
      <c r="TX765" s="188"/>
      <c r="TY765" s="188"/>
      <c r="TZ765" s="188"/>
      <c r="UA765" s="188"/>
      <c r="UB765" s="188"/>
      <c r="UC765" s="188"/>
      <c r="UD765" s="188"/>
      <c r="UE765" s="188"/>
      <c r="UF765" s="188"/>
      <c r="UG765" s="188"/>
      <c r="UH765" s="188"/>
      <c r="UI765" s="188"/>
      <c r="UJ765" s="188"/>
      <c r="UK765" s="188"/>
      <c r="UL765" s="188"/>
      <c r="UM765" s="188"/>
      <c r="UN765" s="188"/>
      <c r="UO765" s="188"/>
      <c r="UP765" s="188"/>
      <c r="UQ765" s="188"/>
      <c r="UR765" s="188"/>
      <c r="US765" s="188"/>
      <c r="UT765" s="188"/>
      <c r="UU765" s="188"/>
      <c r="UV765" s="188"/>
      <c r="UW765" s="188"/>
      <c r="UX765" s="188"/>
      <c r="UY765" s="188"/>
      <c r="UZ765" s="188"/>
      <c r="VA765" s="188"/>
      <c r="VB765" s="188"/>
      <c r="VC765" s="188"/>
      <c r="VD765" s="188"/>
      <c r="VE765" s="188"/>
      <c r="VF765" s="188"/>
      <c r="VG765" s="188"/>
      <c r="VH765" s="188"/>
      <c r="VI765" s="188"/>
      <c r="VJ765" s="188"/>
      <c r="VK765" s="188"/>
      <c r="VL765" s="188"/>
      <c r="VM765" s="188"/>
      <c r="VN765" s="188"/>
      <c r="VO765" s="188"/>
      <c r="VP765" s="188"/>
      <c r="VQ765" s="188"/>
      <c r="VR765" s="188"/>
      <c r="VS765" s="188"/>
      <c r="VT765" s="188"/>
      <c r="VU765" s="188"/>
      <c r="VV765" s="188"/>
      <c r="VW765" s="188"/>
      <c r="VX765" s="188"/>
      <c r="VY765" s="188"/>
      <c r="VZ765" s="188"/>
      <c r="WA765" s="188"/>
      <c r="WB765" s="188"/>
      <c r="WC765" s="188"/>
      <c r="WD765" s="188"/>
      <c r="WE765" s="188"/>
      <c r="WF765" s="188"/>
      <c r="WG765" s="188"/>
      <c r="WH765" s="188"/>
      <c r="WI765" s="188"/>
      <c r="WJ765" s="188"/>
      <c r="WK765" s="188"/>
      <c r="WL765" s="188"/>
      <c r="WM765" s="188"/>
      <c r="WN765" s="188"/>
      <c r="WO765" s="188"/>
      <c r="WP765" s="188"/>
      <c r="WQ765" s="188"/>
      <c r="WR765" s="188"/>
      <c r="WS765" s="188"/>
      <c r="WT765" s="188"/>
      <c r="WU765" s="188"/>
      <c r="WV765" s="188"/>
      <c r="WW765" s="188"/>
      <c r="WX765" s="188"/>
      <c r="WY765" s="188"/>
      <c r="WZ765" s="188"/>
      <c r="XA765" s="188"/>
      <c r="XB765" s="188"/>
      <c r="XC765" s="188"/>
      <c r="XD765" s="188"/>
      <c r="XE765" s="188"/>
      <c r="XF765" s="188"/>
      <c r="XG765" s="188"/>
      <c r="XH765" s="188"/>
      <c r="XI765" s="188"/>
      <c r="XJ765" s="188"/>
      <c r="XK765" s="188"/>
      <c r="XL765" s="188"/>
      <c r="XM765" s="188"/>
      <c r="XN765" s="188"/>
      <c r="XO765" s="188"/>
      <c r="XP765" s="188"/>
      <c r="XQ765" s="188"/>
      <c r="XR765" s="188"/>
      <c r="XS765" s="188"/>
      <c r="XT765" s="188"/>
      <c r="XU765" s="188"/>
      <c r="XV765" s="188"/>
      <c r="XW765" s="188"/>
      <c r="XX765" s="188"/>
      <c r="XY765" s="188"/>
      <c r="XZ765" s="188"/>
      <c r="YA765" s="188"/>
      <c r="YB765" s="188"/>
      <c r="YC765" s="188"/>
      <c r="YD765" s="188"/>
      <c r="YE765" s="188"/>
      <c r="YF765" s="188"/>
      <c r="YG765" s="188"/>
      <c r="YH765" s="188"/>
      <c r="YI765" s="188"/>
      <c r="YJ765" s="188"/>
      <c r="YK765" s="188"/>
      <c r="YL765" s="188"/>
      <c r="YM765" s="188"/>
      <c r="YN765" s="188"/>
      <c r="YO765" s="188"/>
      <c r="YP765" s="188"/>
      <c r="YQ765" s="188"/>
      <c r="YR765" s="188"/>
      <c r="YS765" s="188"/>
      <c r="YT765" s="188"/>
      <c r="YU765" s="188"/>
      <c r="YV765" s="188"/>
      <c r="YW765" s="188"/>
      <c r="YX765" s="188"/>
      <c r="YY765" s="188"/>
      <c r="YZ765" s="188"/>
      <c r="ZA765" s="188"/>
      <c r="ZB765" s="188"/>
      <c r="ZC765" s="188"/>
      <c r="ZD765" s="188"/>
      <c r="ZE765" s="188"/>
      <c r="ZF765" s="188"/>
      <c r="ZG765" s="188"/>
      <c r="ZH765" s="188"/>
      <c r="ZI765" s="188"/>
      <c r="ZJ765" s="188"/>
      <c r="ZK765" s="188"/>
      <c r="ZL765" s="188"/>
      <c r="ZM765" s="188"/>
      <c r="ZN765" s="188"/>
      <c r="ZO765" s="188"/>
      <c r="ZP765" s="188"/>
      <c r="ZQ765" s="188"/>
      <c r="ZR765" s="188"/>
      <c r="ZS765" s="188"/>
      <c r="ZT765" s="188"/>
      <c r="ZU765" s="188"/>
      <c r="ZV765" s="188"/>
      <c r="ZW765" s="188"/>
      <c r="ZX765" s="188"/>
      <c r="ZY765" s="188"/>
      <c r="ZZ765" s="188"/>
      <c r="AAA765" s="188"/>
      <c r="AAB765" s="188"/>
      <c r="AAC765" s="188"/>
      <c r="AAD765" s="188"/>
      <c r="AAE765" s="188"/>
      <c r="AAF765" s="188"/>
      <c r="AAG765" s="188"/>
      <c r="AAH765" s="188"/>
      <c r="AAI765" s="188"/>
      <c r="AAJ765" s="188"/>
      <c r="AAK765" s="188"/>
      <c r="AAL765" s="188"/>
      <c r="AAM765" s="188"/>
      <c r="AAN765" s="188"/>
      <c r="AAO765" s="188"/>
      <c r="AAP765" s="188"/>
      <c r="AAQ765" s="188"/>
      <c r="AAR765" s="188"/>
      <c r="AAS765" s="188"/>
      <c r="AAT765" s="188"/>
      <c r="AAU765" s="188"/>
      <c r="AAV765" s="188"/>
      <c r="AAW765" s="188"/>
      <c r="AAX765" s="188"/>
      <c r="AAY765" s="188"/>
      <c r="AAZ765" s="188"/>
      <c r="ABA765" s="188"/>
      <c r="ABB765" s="188"/>
      <c r="ABC765" s="188"/>
      <c r="ABD765" s="188"/>
      <c r="ABE765" s="188"/>
      <c r="ABF765" s="188"/>
      <c r="ABG765" s="188"/>
      <c r="ABH765" s="188"/>
      <c r="ABI765" s="188"/>
      <c r="ABJ765" s="188"/>
      <c r="ABK765" s="188"/>
      <c r="ABL765" s="188"/>
      <c r="ABM765" s="188"/>
      <c r="ABN765" s="188"/>
      <c r="ABO765" s="188"/>
      <c r="ABP765" s="188"/>
      <c r="ABQ765" s="188"/>
      <c r="ABR765" s="188"/>
      <c r="ABS765" s="188"/>
      <c r="ABT765" s="188"/>
      <c r="ABU765" s="188"/>
      <c r="ABV765" s="188"/>
      <c r="ABW765" s="188"/>
      <c r="ABX765" s="188"/>
      <c r="ABY765" s="188"/>
      <c r="ABZ765" s="188"/>
      <c r="ACA765" s="188"/>
      <c r="ACB765" s="188"/>
      <c r="ACC765" s="188"/>
      <c r="ACD765" s="188"/>
      <c r="ACE765" s="188"/>
      <c r="ACF765" s="188"/>
      <c r="ACG765" s="188"/>
      <c r="ACH765" s="188"/>
      <c r="ACI765" s="188"/>
      <c r="ACJ765" s="188"/>
      <c r="ACK765" s="188"/>
      <c r="ACL765" s="188"/>
      <c r="ACM765" s="188"/>
      <c r="ACN765" s="188"/>
      <c r="ACO765" s="188"/>
      <c r="ACP765" s="188"/>
      <c r="ACQ765" s="188"/>
      <c r="ACR765" s="188"/>
      <c r="ACS765" s="188"/>
      <c r="ACT765" s="188"/>
      <c r="ACU765" s="188"/>
      <c r="ACV765" s="188"/>
      <c r="ACW765" s="188"/>
      <c r="ACX765" s="188"/>
      <c r="ACY765" s="188"/>
      <c r="ACZ765" s="188"/>
      <c r="ADA765" s="188"/>
      <c r="ADB765" s="188"/>
      <c r="ADC765" s="188"/>
      <c r="ADD765" s="188"/>
      <c r="ADE765" s="188"/>
      <c r="ADF765" s="188"/>
      <c r="ADG765" s="188"/>
      <c r="ADH765" s="188"/>
      <c r="ADI765" s="188"/>
      <c r="ADJ765" s="188"/>
      <c r="ADK765" s="188"/>
      <c r="ADL765" s="188"/>
      <c r="ADM765" s="188"/>
      <c r="ADN765" s="188"/>
      <c r="ADO765" s="188"/>
      <c r="ADP765" s="188"/>
      <c r="ADQ765" s="188"/>
      <c r="ADR765" s="188"/>
      <c r="ADS765" s="188"/>
      <c r="ADT765" s="188"/>
      <c r="ADU765" s="188"/>
      <c r="ADV765" s="188"/>
      <c r="ADW765" s="188"/>
      <c r="ADX765" s="188"/>
      <c r="ADY765" s="188"/>
      <c r="ADZ765" s="188"/>
      <c r="AEA765" s="188"/>
      <c r="AEB765" s="188"/>
      <c r="AEC765" s="188"/>
      <c r="AED765" s="188"/>
      <c r="AEE765" s="188"/>
      <c r="AEF765" s="188"/>
      <c r="AEG765" s="188"/>
      <c r="AEH765" s="188"/>
      <c r="AEI765" s="188"/>
      <c r="AEJ765" s="188"/>
      <c r="AEK765" s="188"/>
      <c r="AEL765" s="188"/>
      <c r="AEM765" s="188"/>
      <c r="AEN765" s="188"/>
      <c r="AEO765" s="188"/>
      <c r="AEP765" s="188"/>
      <c r="AEQ765" s="188"/>
      <c r="AER765" s="188"/>
      <c r="AES765" s="188"/>
      <c r="AET765" s="188"/>
      <c r="AEU765" s="188"/>
      <c r="AEV765" s="188"/>
      <c r="AEW765" s="188"/>
      <c r="AEX765" s="188"/>
      <c r="AEY765" s="188"/>
      <c r="AEZ765" s="188"/>
      <c r="AFA765" s="188"/>
      <c r="AFB765" s="188"/>
      <c r="AFC765" s="188"/>
      <c r="AFD765" s="188"/>
      <c r="AFE765" s="188"/>
      <c r="AFF765" s="188"/>
      <c r="AFG765" s="188"/>
      <c r="AFH765" s="188"/>
      <c r="AFI765" s="188"/>
      <c r="AFJ765" s="188"/>
      <c r="AFK765" s="188"/>
      <c r="AFL765" s="188"/>
      <c r="AFM765" s="188"/>
      <c r="AFN765" s="188"/>
      <c r="AFO765" s="188"/>
      <c r="AFP765" s="188"/>
      <c r="AFQ765" s="188"/>
      <c r="AFR765" s="188"/>
      <c r="AFS765" s="188"/>
      <c r="AFT765" s="188"/>
      <c r="AFU765" s="188"/>
      <c r="AFV765" s="188"/>
      <c r="AFW765" s="188"/>
      <c r="AFX765" s="188"/>
      <c r="AFY765" s="188"/>
      <c r="AFZ765" s="188"/>
      <c r="AGA765" s="188"/>
      <c r="AGB765" s="188"/>
      <c r="AGC765" s="188"/>
      <c r="AGD765" s="188"/>
      <c r="AGE765" s="188"/>
      <c r="AGF765" s="188"/>
      <c r="AGG765" s="188"/>
      <c r="AGH765" s="188"/>
      <c r="AGI765" s="188"/>
      <c r="AGJ765" s="188"/>
      <c r="AGK765" s="188"/>
      <c r="AGL765" s="188"/>
      <c r="AGM765" s="188"/>
      <c r="AGN765" s="188"/>
      <c r="AGO765" s="188"/>
      <c r="AGP765" s="188"/>
      <c r="AGQ765" s="188"/>
      <c r="AGR765" s="188"/>
      <c r="AGS765" s="188"/>
      <c r="AGT765" s="188"/>
      <c r="AGU765" s="188"/>
      <c r="AGV765" s="188"/>
      <c r="AGW765" s="188"/>
      <c r="AGX765" s="188"/>
      <c r="AGY765" s="188"/>
      <c r="AGZ765" s="188"/>
      <c r="AHA765" s="188"/>
      <c r="AHB765" s="188"/>
      <c r="AHC765" s="188"/>
      <c r="AHD765" s="188"/>
      <c r="AHE765" s="188"/>
      <c r="AHF765" s="188"/>
      <c r="AHG765" s="188"/>
      <c r="AHH765" s="188"/>
      <c r="AHI765" s="188"/>
      <c r="AHJ765" s="188"/>
      <c r="AHK765" s="188"/>
      <c r="AHL765" s="188"/>
      <c r="AHM765" s="188"/>
      <c r="AHN765" s="188"/>
      <c r="AHO765" s="188"/>
      <c r="AHP765" s="188"/>
      <c r="AHQ765" s="188"/>
      <c r="AHR765" s="188"/>
      <c r="AHS765" s="188"/>
      <c r="AHT765" s="188"/>
      <c r="AHU765" s="188"/>
      <c r="AHV765" s="188"/>
      <c r="AHW765" s="188"/>
      <c r="AHX765" s="188"/>
      <c r="AHY765" s="188"/>
      <c r="AHZ765" s="188"/>
      <c r="AIA765" s="188"/>
      <c r="AIB765" s="188"/>
      <c r="AIC765" s="188"/>
      <c r="AID765" s="188"/>
      <c r="AIE765" s="188"/>
      <c r="AIF765" s="188"/>
      <c r="AIG765" s="188"/>
      <c r="AIH765" s="188"/>
      <c r="AII765" s="188"/>
      <c r="AIJ765" s="188"/>
      <c r="AIK765" s="188"/>
      <c r="AIL765" s="188"/>
      <c r="AIM765" s="188"/>
      <c r="AIN765" s="188"/>
      <c r="AIO765" s="188"/>
      <c r="AIP765" s="188"/>
      <c r="AIQ765" s="188"/>
      <c r="AIR765" s="188"/>
      <c r="AIS765" s="188"/>
      <c r="AIT765" s="188"/>
      <c r="AIU765" s="188"/>
      <c r="AIV765" s="188"/>
      <c r="AIW765" s="188"/>
      <c r="AIX765" s="188"/>
      <c r="AIY765" s="188"/>
      <c r="AIZ765" s="188"/>
      <c r="AJA765" s="188"/>
      <c r="AJB765" s="188"/>
      <c r="AJC765" s="188"/>
      <c r="AJD765" s="188"/>
      <c r="AJE765" s="188"/>
      <c r="AJF765" s="188"/>
      <c r="AJG765" s="188"/>
      <c r="AJH765" s="188"/>
      <c r="AJI765" s="188"/>
      <c r="AJJ765" s="188"/>
      <c r="AJK765" s="188"/>
      <c r="AJL765" s="188"/>
      <c r="AJM765" s="188"/>
      <c r="AJN765" s="188"/>
      <c r="AJO765" s="188"/>
      <c r="AJP765" s="188"/>
      <c r="AJQ765" s="188"/>
      <c r="AJR765" s="188"/>
      <c r="AJS765" s="188"/>
      <c r="AJT765" s="188"/>
      <c r="AJU765" s="188"/>
      <c r="AJV765" s="188"/>
      <c r="AJW765" s="188"/>
      <c r="AJX765" s="188"/>
      <c r="AJY765" s="188"/>
      <c r="AJZ765" s="188"/>
      <c r="AKA765" s="188"/>
      <c r="AKB765" s="188"/>
      <c r="AKC765" s="188"/>
      <c r="AKD765" s="188"/>
      <c r="AKE765" s="188"/>
      <c r="AKF765" s="188"/>
      <c r="AKG765" s="188"/>
      <c r="AKH765" s="188"/>
      <c r="AKI765" s="188"/>
      <c r="AKJ765" s="188"/>
      <c r="AKK765" s="188"/>
      <c r="AKL765" s="188"/>
      <c r="AKM765" s="188"/>
      <c r="AKN765" s="188"/>
      <c r="AKO765" s="188"/>
      <c r="AKP765" s="188"/>
      <c r="AKQ765" s="188"/>
      <c r="AKR765" s="188"/>
      <c r="AKS765" s="188"/>
      <c r="AKT765" s="188"/>
      <c r="AKU765" s="188"/>
      <c r="AKV765" s="188"/>
      <c r="AKW765" s="188"/>
      <c r="AKX765" s="188"/>
      <c r="AKY765" s="188"/>
      <c r="AKZ765" s="188"/>
      <c r="ALA765" s="188"/>
      <c r="ALB765" s="188"/>
      <c r="ALC765" s="188"/>
      <c r="ALD765" s="188"/>
      <c r="ALE765" s="188"/>
      <c r="ALF765" s="188"/>
      <c r="ALG765" s="188"/>
      <c r="ALH765" s="188"/>
      <c r="ALI765" s="188"/>
      <c r="ALJ765" s="188"/>
      <c r="ALK765" s="188"/>
      <c r="ALL765" s="188"/>
      <c r="ALM765" s="188"/>
      <c r="ALN765" s="188"/>
      <c r="ALO765" s="188"/>
      <c r="ALP765" s="188"/>
      <c r="ALQ765" s="188"/>
      <c r="ALR765" s="188"/>
      <c r="ALS765" s="188"/>
      <c r="ALT765" s="188"/>
      <c r="ALU765" s="188"/>
      <c r="ALV765" s="188"/>
      <c r="ALW765" s="188"/>
      <c r="ALX765" s="188"/>
      <c r="ALY765" s="188"/>
      <c r="ALZ765" s="188"/>
      <c r="AMA765" s="188"/>
      <c r="AMB765" s="188"/>
      <c r="AMC765" s="188"/>
      <c r="AMD765" s="188"/>
      <c r="AME765" s="188"/>
      <c r="AMF765" s="188"/>
      <c r="AMG765" s="188"/>
      <c r="AMH765" s="188"/>
      <c r="AMI765" s="188"/>
      <c r="AMJ765" s="188"/>
      <c r="AMK765" s="188"/>
      <c r="AML765" s="561"/>
    </row>
    <row r="766" spans="1:1026" s="191" customFormat="1" x14ac:dyDescent="0.25">
      <c r="A766" s="518" t="s">
        <v>27700</v>
      </c>
      <c r="B766" s="257">
        <v>766</v>
      </c>
      <c r="C766" s="483" t="s">
        <v>27701</v>
      </c>
      <c r="D766" s="280" t="s">
        <v>27702</v>
      </c>
      <c r="E766" s="313"/>
      <c r="F766" s="280">
        <v>4</v>
      </c>
      <c r="G766" s="280"/>
      <c r="H766" s="280">
        <v>4</v>
      </c>
      <c r="I766" s="500">
        <v>1.2</v>
      </c>
      <c r="J766" s="280" t="s">
        <v>748</v>
      </c>
      <c r="K766" s="280">
        <v>1</v>
      </c>
      <c r="L766" s="280">
        <v>1</v>
      </c>
      <c r="M766" s="280"/>
      <c r="N766" s="280"/>
      <c r="O766" s="280"/>
      <c r="P766" s="280"/>
      <c r="Q766" s="280"/>
      <c r="R766" s="280"/>
      <c r="S766" s="280"/>
      <c r="T766" s="280"/>
      <c r="U766" s="280"/>
      <c r="V766" s="280"/>
      <c r="W766" s="283">
        <f t="shared" si="323"/>
        <v>100</v>
      </c>
      <c r="X766" s="283">
        <f t="shared" si="324"/>
        <v>100</v>
      </c>
      <c r="Y766" s="283">
        <f t="shared" si="337"/>
        <v>100</v>
      </c>
      <c r="Z766" s="283">
        <f t="shared" si="325"/>
        <v>100</v>
      </c>
      <c r="AA766" s="283">
        <f t="shared" si="326"/>
        <v>100</v>
      </c>
      <c r="AB766" s="287">
        <f t="shared" si="333"/>
        <v>100</v>
      </c>
      <c r="AC766" s="287">
        <f t="shared" si="334"/>
        <v>100</v>
      </c>
      <c r="AD766" s="287">
        <f t="shared" si="329"/>
        <v>100</v>
      </c>
      <c r="AE766" s="284">
        <f t="shared" si="332"/>
        <v>1</v>
      </c>
      <c r="AF766" s="284">
        <f t="shared" si="321"/>
        <v>100</v>
      </c>
      <c r="AG766" s="268">
        <f t="shared" si="335"/>
        <v>1</v>
      </c>
      <c r="AH766" s="268">
        <f t="shared" ref="AH766:AH790" si="338">IF(OR(EXACT(J766,"1A"),EXACT(J766,"1B"),EXACT(J766,"1C")),1,IF(J766=2,10,100))</f>
        <v>1</v>
      </c>
      <c r="AI766" s="268">
        <f t="shared" si="336"/>
        <v>3</v>
      </c>
      <c r="AJ766" s="268">
        <f t="shared" ref="AJ766:AJ790" si="339">IF(OR(EXACT(J766,"1A"),EXACT(J766,"1B"),EXACT(J766,"1C")),5,100)</f>
        <v>5</v>
      </c>
      <c r="AK766" s="500">
        <v>9.4E-2</v>
      </c>
      <c r="AL766" s="280"/>
      <c r="AM766" s="280">
        <v>3</v>
      </c>
      <c r="AN766" s="500"/>
      <c r="AO766" s="280"/>
      <c r="AP766" s="280"/>
      <c r="AQ766" s="280"/>
      <c r="AR766" s="356" t="s">
        <v>31814</v>
      </c>
      <c r="AS766" s="483"/>
      <c r="AT766" s="280"/>
      <c r="AU766" s="280"/>
      <c r="AV766" s="190"/>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c r="DV766" s="188"/>
      <c r="DW766" s="188"/>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c r="FB766" s="188"/>
      <c r="FC766" s="188"/>
      <c r="FD766" s="188"/>
      <c r="FE766" s="188"/>
      <c r="FF766" s="188"/>
      <c r="FG766" s="188"/>
      <c r="FH766" s="188"/>
      <c r="FI766" s="188"/>
      <c r="FJ766" s="188"/>
      <c r="FK766" s="188"/>
      <c r="FL766" s="188"/>
      <c r="FM766" s="188"/>
      <c r="FN766" s="188"/>
      <c r="FO766" s="188"/>
      <c r="FP766" s="188"/>
      <c r="FQ766" s="188"/>
      <c r="FR766" s="188"/>
      <c r="FS766" s="188"/>
      <c r="FT766" s="188"/>
      <c r="FU766" s="188"/>
      <c r="FV766" s="188"/>
      <c r="FW766" s="188"/>
      <c r="FX766" s="188"/>
      <c r="FY766" s="188"/>
      <c r="FZ766" s="188"/>
      <c r="GA766" s="188"/>
      <c r="GB766" s="188"/>
      <c r="GC766" s="188"/>
      <c r="GD766" s="188"/>
      <c r="GE766" s="188"/>
      <c r="GF766" s="188"/>
      <c r="GG766" s="188"/>
      <c r="GH766" s="188"/>
      <c r="GI766" s="188"/>
      <c r="GJ766" s="188"/>
      <c r="GK766" s="188"/>
      <c r="GL766" s="188"/>
      <c r="GM766" s="188"/>
      <c r="GN766" s="188"/>
      <c r="GO766" s="188"/>
      <c r="GP766" s="188"/>
      <c r="GQ766" s="188"/>
      <c r="GR766" s="188"/>
      <c r="GS766" s="188"/>
      <c r="GT766" s="188"/>
      <c r="GU766" s="188"/>
      <c r="GV766" s="188"/>
      <c r="GW766" s="188"/>
      <c r="GX766" s="188"/>
      <c r="GY766" s="188"/>
      <c r="GZ766" s="188"/>
      <c r="HA766" s="188"/>
      <c r="HB766" s="188"/>
      <c r="HC766" s="188"/>
      <c r="HD766" s="188"/>
      <c r="HE766" s="188"/>
      <c r="HF766" s="188"/>
      <c r="HG766" s="188"/>
      <c r="HH766" s="188"/>
      <c r="HI766" s="188"/>
      <c r="HJ766" s="188"/>
      <c r="HK766" s="188"/>
      <c r="HL766" s="188"/>
      <c r="HM766" s="188"/>
      <c r="HN766" s="188"/>
      <c r="HO766" s="188"/>
      <c r="HP766" s="188"/>
      <c r="HQ766" s="188"/>
      <c r="HR766" s="188"/>
      <c r="HS766" s="188"/>
      <c r="HT766" s="188"/>
      <c r="HU766" s="188"/>
      <c r="HV766" s="188"/>
      <c r="HW766" s="188"/>
      <c r="HX766" s="188"/>
      <c r="HY766" s="188"/>
      <c r="HZ766" s="188"/>
      <c r="IA766" s="188"/>
      <c r="IB766" s="188"/>
      <c r="IC766" s="188"/>
      <c r="ID766" s="188"/>
      <c r="IE766" s="188"/>
      <c r="IF766" s="188"/>
      <c r="IG766" s="188"/>
      <c r="IH766" s="188"/>
      <c r="II766" s="188"/>
      <c r="IJ766" s="188"/>
      <c r="IK766" s="188"/>
      <c r="IL766" s="188"/>
      <c r="IM766" s="188"/>
      <c r="IN766" s="188"/>
      <c r="IO766" s="188"/>
      <c r="IP766" s="188"/>
      <c r="IQ766" s="188"/>
      <c r="IR766" s="188"/>
      <c r="IS766" s="188"/>
      <c r="IT766" s="188"/>
      <c r="IU766" s="188"/>
      <c r="IV766" s="188"/>
      <c r="IW766" s="188"/>
      <c r="IX766" s="188"/>
      <c r="IY766" s="188"/>
      <c r="IZ766" s="188"/>
      <c r="JA766" s="188"/>
      <c r="JB766" s="188"/>
      <c r="JC766" s="188"/>
      <c r="JD766" s="188"/>
      <c r="JE766" s="188"/>
      <c r="JF766" s="188"/>
      <c r="JG766" s="188"/>
      <c r="JH766" s="188"/>
      <c r="JI766" s="188"/>
      <c r="JJ766" s="188"/>
      <c r="JK766" s="188"/>
      <c r="JL766" s="188"/>
      <c r="JM766" s="188"/>
      <c r="JN766" s="188"/>
      <c r="JO766" s="188"/>
      <c r="JP766" s="188"/>
      <c r="JQ766" s="188"/>
      <c r="JR766" s="188"/>
      <c r="JS766" s="188"/>
      <c r="JT766" s="188"/>
      <c r="JU766" s="188"/>
      <c r="JV766" s="188"/>
      <c r="JW766" s="188"/>
      <c r="JX766" s="188"/>
      <c r="JY766" s="188"/>
      <c r="JZ766" s="188"/>
      <c r="KA766" s="188"/>
      <c r="KB766" s="188"/>
      <c r="KC766" s="188"/>
      <c r="KD766" s="188"/>
      <c r="KE766" s="188"/>
      <c r="KF766" s="188"/>
      <c r="KG766" s="188"/>
      <c r="KH766" s="188"/>
      <c r="KI766" s="188"/>
      <c r="KJ766" s="188"/>
      <c r="KK766" s="188"/>
      <c r="KL766" s="188"/>
      <c r="KM766" s="188"/>
      <c r="KN766" s="188"/>
      <c r="KO766" s="188"/>
      <c r="KP766" s="188"/>
      <c r="KQ766" s="188"/>
      <c r="KR766" s="188"/>
      <c r="KS766" s="188"/>
      <c r="KT766" s="188"/>
      <c r="KU766" s="188"/>
      <c r="KV766" s="188"/>
      <c r="KW766" s="188"/>
      <c r="KX766" s="188"/>
      <c r="KY766" s="188"/>
      <c r="KZ766" s="188"/>
      <c r="LA766" s="188"/>
      <c r="LB766" s="188"/>
      <c r="LC766" s="188"/>
      <c r="LD766" s="188"/>
      <c r="LE766" s="188"/>
      <c r="LF766" s="188"/>
      <c r="LG766" s="188"/>
      <c r="LH766" s="188"/>
      <c r="LI766" s="188"/>
      <c r="LJ766" s="188"/>
      <c r="LK766" s="188"/>
      <c r="LL766" s="188"/>
      <c r="LM766" s="188"/>
      <c r="LN766" s="188"/>
      <c r="LO766" s="188"/>
      <c r="LP766" s="188"/>
      <c r="LQ766" s="188"/>
      <c r="LR766" s="188"/>
      <c r="LS766" s="188"/>
      <c r="LT766" s="188"/>
      <c r="LU766" s="188"/>
      <c r="LV766" s="188"/>
      <c r="LW766" s="188"/>
      <c r="LX766" s="188"/>
      <c r="LY766" s="188"/>
      <c r="LZ766" s="188"/>
      <c r="MA766" s="188"/>
      <c r="MB766" s="188"/>
      <c r="MC766" s="188"/>
      <c r="MD766" s="188"/>
      <c r="ME766" s="188"/>
      <c r="MF766" s="188"/>
      <c r="MG766" s="188"/>
      <c r="MH766" s="188"/>
      <c r="MI766" s="188"/>
      <c r="MJ766" s="188"/>
      <c r="MK766" s="188"/>
      <c r="ML766" s="188"/>
      <c r="MM766" s="188"/>
      <c r="MN766" s="188"/>
      <c r="MO766" s="188"/>
      <c r="MP766" s="188"/>
      <c r="MQ766" s="188"/>
      <c r="MR766" s="188"/>
      <c r="MS766" s="188"/>
      <c r="MT766" s="188"/>
      <c r="MU766" s="188"/>
      <c r="MV766" s="188"/>
      <c r="MW766" s="188"/>
      <c r="MX766" s="188"/>
      <c r="MY766" s="188"/>
      <c r="MZ766" s="188"/>
      <c r="NA766" s="188"/>
      <c r="NB766" s="188"/>
      <c r="NC766" s="188"/>
      <c r="ND766" s="188"/>
      <c r="NE766" s="188"/>
      <c r="NF766" s="188"/>
      <c r="NG766" s="188"/>
      <c r="NH766" s="188"/>
      <c r="NI766" s="188"/>
      <c r="NJ766" s="188"/>
      <c r="NK766" s="188"/>
      <c r="NL766" s="188"/>
      <c r="NM766" s="188"/>
      <c r="NN766" s="188"/>
      <c r="NO766" s="188"/>
      <c r="NP766" s="188"/>
      <c r="NQ766" s="188"/>
      <c r="NR766" s="188"/>
      <c r="NS766" s="188"/>
      <c r="NT766" s="188"/>
      <c r="NU766" s="188"/>
      <c r="NV766" s="188"/>
      <c r="NW766" s="188"/>
      <c r="NX766" s="188"/>
      <c r="NY766" s="188"/>
      <c r="NZ766" s="188"/>
      <c r="OA766" s="188"/>
      <c r="OB766" s="188"/>
      <c r="OC766" s="188"/>
      <c r="OD766" s="188"/>
      <c r="OE766" s="188"/>
      <c r="OF766" s="188"/>
      <c r="OG766" s="188"/>
      <c r="OH766" s="188"/>
      <c r="OI766" s="188"/>
      <c r="OJ766" s="188"/>
      <c r="OK766" s="188"/>
      <c r="OL766" s="188"/>
      <c r="OM766" s="188"/>
      <c r="ON766" s="188"/>
      <c r="OO766" s="188"/>
      <c r="OP766" s="188"/>
      <c r="OQ766" s="188"/>
      <c r="OR766" s="188"/>
      <c r="OS766" s="188"/>
      <c r="OT766" s="188"/>
      <c r="OU766" s="188"/>
      <c r="OV766" s="188"/>
      <c r="OW766" s="188"/>
      <c r="OX766" s="188"/>
      <c r="OY766" s="188"/>
      <c r="OZ766" s="188"/>
      <c r="PA766" s="188"/>
      <c r="PB766" s="188"/>
      <c r="PC766" s="188"/>
      <c r="PD766" s="188"/>
      <c r="PE766" s="188"/>
      <c r="PF766" s="188"/>
      <c r="PG766" s="188"/>
      <c r="PH766" s="188"/>
      <c r="PI766" s="188"/>
      <c r="PJ766" s="188"/>
      <c r="PK766" s="188"/>
      <c r="PL766" s="188"/>
      <c r="PM766" s="188"/>
      <c r="PN766" s="188"/>
      <c r="PO766" s="188"/>
      <c r="PP766" s="188"/>
      <c r="PQ766" s="188"/>
      <c r="PR766" s="188"/>
      <c r="PS766" s="188"/>
      <c r="PT766" s="188"/>
      <c r="PU766" s="188"/>
      <c r="PV766" s="188"/>
      <c r="PW766" s="188"/>
      <c r="PX766" s="188"/>
      <c r="PY766" s="188"/>
      <c r="PZ766" s="188"/>
      <c r="QA766" s="188"/>
      <c r="QB766" s="188"/>
      <c r="QC766" s="188"/>
      <c r="QD766" s="188"/>
      <c r="QE766" s="188"/>
      <c r="QF766" s="188"/>
      <c r="QG766" s="188"/>
      <c r="QH766" s="188"/>
      <c r="QI766" s="188"/>
      <c r="QJ766" s="188"/>
      <c r="QK766" s="188"/>
      <c r="QL766" s="188"/>
      <c r="QM766" s="188"/>
      <c r="QN766" s="188"/>
      <c r="QO766" s="188"/>
      <c r="QP766" s="188"/>
      <c r="QQ766" s="188"/>
      <c r="QR766" s="188"/>
      <c r="QS766" s="188"/>
      <c r="QT766" s="188"/>
      <c r="QU766" s="188"/>
      <c r="QV766" s="188"/>
      <c r="QW766" s="188"/>
      <c r="QX766" s="188"/>
      <c r="QY766" s="188"/>
      <c r="QZ766" s="188"/>
      <c r="RA766" s="188"/>
      <c r="RB766" s="188"/>
      <c r="RC766" s="188"/>
      <c r="RD766" s="188"/>
      <c r="RE766" s="188"/>
      <c r="RF766" s="188"/>
      <c r="RG766" s="188"/>
      <c r="RH766" s="188"/>
      <c r="RI766" s="188"/>
      <c r="RJ766" s="188"/>
      <c r="RK766" s="188"/>
      <c r="RL766" s="188"/>
      <c r="RM766" s="188"/>
      <c r="RN766" s="188"/>
      <c r="RO766" s="188"/>
      <c r="RP766" s="188"/>
      <c r="RQ766" s="188"/>
      <c r="RR766" s="188"/>
      <c r="RS766" s="188"/>
      <c r="RT766" s="188"/>
      <c r="RU766" s="188"/>
      <c r="RV766" s="188"/>
      <c r="RW766" s="188"/>
      <c r="RX766" s="188"/>
      <c r="RY766" s="188"/>
      <c r="RZ766" s="188"/>
      <c r="SA766" s="188"/>
      <c r="SB766" s="188"/>
      <c r="SC766" s="188"/>
      <c r="SD766" s="188"/>
      <c r="SE766" s="188"/>
      <c r="SF766" s="188"/>
      <c r="SG766" s="188"/>
      <c r="SH766" s="188"/>
      <c r="SI766" s="188"/>
      <c r="SJ766" s="188"/>
      <c r="SK766" s="188"/>
      <c r="SL766" s="188"/>
      <c r="SM766" s="188"/>
      <c r="SN766" s="188"/>
      <c r="SO766" s="188"/>
      <c r="SP766" s="188"/>
      <c r="SQ766" s="188"/>
      <c r="SR766" s="188"/>
      <c r="SS766" s="188"/>
      <c r="ST766" s="188"/>
      <c r="SU766" s="188"/>
      <c r="SV766" s="188"/>
      <c r="SW766" s="188"/>
      <c r="SX766" s="188"/>
      <c r="SY766" s="188"/>
      <c r="SZ766" s="188"/>
      <c r="TA766" s="188"/>
      <c r="TB766" s="188"/>
      <c r="TC766" s="188"/>
      <c r="TD766" s="188"/>
      <c r="TE766" s="188"/>
      <c r="TF766" s="188"/>
      <c r="TG766" s="188"/>
      <c r="TH766" s="188"/>
      <c r="TI766" s="188"/>
      <c r="TJ766" s="188"/>
      <c r="TK766" s="188"/>
      <c r="TL766" s="188"/>
      <c r="TM766" s="188"/>
      <c r="TN766" s="188"/>
      <c r="TO766" s="188"/>
      <c r="TP766" s="188"/>
      <c r="TQ766" s="188"/>
      <c r="TR766" s="188"/>
      <c r="TS766" s="188"/>
      <c r="TT766" s="188"/>
      <c r="TU766" s="188"/>
      <c r="TV766" s="188"/>
      <c r="TW766" s="188"/>
      <c r="TX766" s="188"/>
      <c r="TY766" s="188"/>
      <c r="TZ766" s="188"/>
      <c r="UA766" s="188"/>
      <c r="UB766" s="188"/>
      <c r="UC766" s="188"/>
      <c r="UD766" s="188"/>
      <c r="UE766" s="188"/>
      <c r="UF766" s="188"/>
      <c r="UG766" s="188"/>
      <c r="UH766" s="188"/>
      <c r="UI766" s="188"/>
      <c r="UJ766" s="188"/>
      <c r="UK766" s="188"/>
      <c r="UL766" s="188"/>
      <c r="UM766" s="188"/>
      <c r="UN766" s="188"/>
      <c r="UO766" s="188"/>
      <c r="UP766" s="188"/>
      <c r="UQ766" s="188"/>
      <c r="UR766" s="188"/>
      <c r="US766" s="188"/>
      <c r="UT766" s="188"/>
      <c r="UU766" s="188"/>
      <c r="UV766" s="188"/>
      <c r="UW766" s="188"/>
      <c r="UX766" s="188"/>
      <c r="UY766" s="188"/>
      <c r="UZ766" s="188"/>
      <c r="VA766" s="188"/>
      <c r="VB766" s="188"/>
      <c r="VC766" s="188"/>
      <c r="VD766" s="188"/>
      <c r="VE766" s="188"/>
      <c r="VF766" s="188"/>
      <c r="VG766" s="188"/>
      <c r="VH766" s="188"/>
      <c r="VI766" s="188"/>
      <c r="VJ766" s="188"/>
      <c r="VK766" s="188"/>
      <c r="VL766" s="188"/>
      <c r="VM766" s="188"/>
      <c r="VN766" s="188"/>
      <c r="VO766" s="188"/>
      <c r="VP766" s="188"/>
      <c r="VQ766" s="188"/>
      <c r="VR766" s="188"/>
      <c r="VS766" s="188"/>
      <c r="VT766" s="188"/>
      <c r="VU766" s="188"/>
      <c r="VV766" s="188"/>
      <c r="VW766" s="188"/>
      <c r="VX766" s="188"/>
      <c r="VY766" s="188"/>
      <c r="VZ766" s="188"/>
      <c r="WA766" s="188"/>
      <c r="WB766" s="188"/>
      <c r="WC766" s="188"/>
      <c r="WD766" s="188"/>
      <c r="WE766" s="188"/>
      <c r="WF766" s="188"/>
      <c r="WG766" s="188"/>
      <c r="WH766" s="188"/>
      <c r="WI766" s="188"/>
      <c r="WJ766" s="188"/>
      <c r="WK766" s="188"/>
      <c r="WL766" s="188"/>
      <c r="WM766" s="188"/>
      <c r="WN766" s="188"/>
      <c r="WO766" s="188"/>
      <c r="WP766" s="188"/>
      <c r="WQ766" s="188"/>
      <c r="WR766" s="188"/>
      <c r="WS766" s="188"/>
      <c r="WT766" s="188"/>
      <c r="WU766" s="188"/>
      <c r="WV766" s="188"/>
      <c r="WW766" s="188"/>
      <c r="WX766" s="188"/>
      <c r="WY766" s="188"/>
      <c r="WZ766" s="188"/>
      <c r="XA766" s="188"/>
      <c r="XB766" s="188"/>
      <c r="XC766" s="188"/>
      <c r="XD766" s="188"/>
      <c r="XE766" s="188"/>
      <c r="XF766" s="188"/>
      <c r="XG766" s="188"/>
      <c r="XH766" s="188"/>
      <c r="XI766" s="188"/>
      <c r="XJ766" s="188"/>
      <c r="XK766" s="188"/>
      <c r="XL766" s="188"/>
      <c r="XM766" s="188"/>
      <c r="XN766" s="188"/>
      <c r="XO766" s="188"/>
      <c r="XP766" s="188"/>
      <c r="XQ766" s="188"/>
      <c r="XR766" s="188"/>
      <c r="XS766" s="188"/>
      <c r="XT766" s="188"/>
      <c r="XU766" s="188"/>
      <c r="XV766" s="188"/>
      <c r="XW766" s="188"/>
      <c r="XX766" s="188"/>
      <c r="XY766" s="188"/>
      <c r="XZ766" s="188"/>
      <c r="YA766" s="188"/>
      <c r="YB766" s="188"/>
      <c r="YC766" s="188"/>
      <c r="YD766" s="188"/>
      <c r="YE766" s="188"/>
      <c r="YF766" s="188"/>
      <c r="YG766" s="188"/>
      <c r="YH766" s="188"/>
      <c r="YI766" s="188"/>
      <c r="YJ766" s="188"/>
      <c r="YK766" s="188"/>
      <c r="YL766" s="188"/>
      <c r="YM766" s="188"/>
      <c r="YN766" s="188"/>
      <c r="YO766" s="188"/>
      <c r="YP766" s="188"/>
      <c r="YQ766" s="188"/>
      <c r="YR766" s="188"/>
      <c r="YS766" s="188"/>
      <c r="YT766" s="188"/>
      <c r="YU766" s="188"/>
      <c r="YV766" s="188"/>
      <c r="YW766" s="188"/>
      <c r="YX766" s="188"/>
      <c r="YY766" s="188"/>
      <c r="YZ766" s="188"/>
      <c r="ZA766" s="188"/>
      <c r="ZB766" s="188"/>
      <c r="ZC766" s="188"/>
      <c r="ZD766" s="188"/>
      <c r="ZE766" s="188"/>
      <c r="ZF766" s="188"/>
      <c r="ZG766" s="188"/>
      <c r="ZH766" s="188"/>
      <c r="ZI766" s="188"/>
      <c r="ZJ766" s="188"/>
      <c r="ZK766" s="188"/>
      <c r="ZL766" s="188"/>
      <c r="ZM766" s="188"/>
      <c r="ZN766" s="188"/>
      <c r="ZO766" s="188"/>
      <c r="ZP766" s="188"/>
      <c r="ZQ766" s="188"/>
      <c r="ZR766" s="188"/>
      <c r="ZS766" s="188"/>
      <c r="ZT766" s="188"/>
      <c r="ZU766" s="188"/>
      <c r="ZV766" s="188"/>
      <c r="ZW766" s="188"/>
      <c r="ZX766" s="188"/>
      <c r="ZY766" s="188"/>
      <c r="ZZ766" s="188"/>
      <c r="AAA766" s="188"/>
      <c r="AAB766" s="188"/>
      <c r="AAC766" s="188"/>
      <c r="AAD766" s="188"/>
      <c r="AAE766" s="188"/>
      <c r="AAF766" s="188"/>
      <c r="AAG766" s="188"/>
      <c r="AAH766" s="188"/>
      <c r="AAI766" s="188"/>
      <c r="AAJ766" s="188"/>
      <c r="AAK766" s="188"/>
      <c r="AAL766" s="188"/>
      <c r="AAM766" s="188"/>
      <c r="AAN766" s="188"/>
      <c r="AAO766" s="188"/>
      <c r="AAP766" s="188"/>
      <c r="AAQ766" s="188"/>
      <c r="AAR766" s="188"/>
      <c r="AAS766" s="188"/>
      <c r="AAT766" s="188"/>
      <c r="AAU766" s="188"/>
      <c r="AAV766" s="188"/>
      <c r="AAW766" s="188"/>
      <c r="AAX766" s="188"/>
      <c r="AAY766" s="188"/>
      <c r="AAZ766" s="188"/>
      <c r="ABA766" s="188"/>
      <c r="ABB766" s="188"/>
      <c r="ABC766" s="188"/>
      <c r="ABD766" s="188"/>
      <c r="ABE766" s="188"/>
      <c r="ABF766" s="188"/>
      <c r="ABG766" s="188"/>
      <c r="ABH766" s="188"/>
      <c r="ABI766" s="188"/>
      <c r="ABJ766" s="188"/>
      <c r="ABK766" s="188"/>
      <c r="ABL766" s="188"/>
      <c r="ABM766" s="188"/>
      <c r="ABN766" s="188"/>
      <c r="ABO766" s="188"/>
      <c r="ABP766" s="188"/>
      <c r="ABQ766" s="188"/>
      <c r="ABR766" s="188"/>
      <c r="ABS766" s="188"/>
      <c r="ABT766" s="188"/>
      <c r="ABU766" s="188"/>
      <c r="ABV766" s="188"/>
      <c r="ABW766" s="188"/>
      <c r="ABX766" s="188"/>
      <c r="ABY766" s="188"/>
      <c r="ABZ766" s="188"/>
      <c r="ACA766" s="188"/>
      <c r="ACB766" s="188"/>
      <c r="ACC766" s="188"/>
      <c r="ACD766" s="188"/>
      <c r="ACE766" s="188"/>
      <c r="ACF766" s="188"/>
      <c r="ACG766" s="188"/>
      <c r="ACH766" s="188"/>
      <c r="ACI766" s="188"/>
      <c r="ACJ766" s="188"/>
      <c r="ACK766" s="188"/>
      <c r="ACL766" s="188"/>
      <c r="ACM766" s="188"/>
      <c r="ACN766" s="188"/>
      <c r="ACO766" s="188"/>
      <c r="ACP766" s="188"/>
      <c r="ACQ766" s="188"/>
      <c r="ACR766" s="188"/>
      <c r="ACS766" s="188"/>
      <c r="ACT766" s="188"/>
      <c r="ACU766" s="188"/>
      <c r="ACV766" s="188"/>
      <c r="ACW766" s="188"/>
      <c r="ACX766" s="188"/>
      <c r="ACY766" s="188"/>
      <c r="ACZ766" s="188"/>
      <c r="ADA766" s="188"/>
      <c r="ADB766" s="188"/>
      <c r="ADC766" s="188"/>
      <c r="ADD766" s="188"/>
      <c r="ADE766" s="188"/>
      <c r="ADF766" s="188"/>
      <c r="ADG766" s="188"/>
      <c r="ADH766" s="188"/>
      <c r="ADI766" s="188"/>
      <c r="ADJ766" s="188"/>
      <c r="ADK766" s="188"/>
      <c r="ADL766" s="188"/>
      <c r="ADM766" s="188"/>
      <c r="ADN766" s="188"/>
      <c r="ADO766" s="188"/>
      <c r="ADP766" s="188"/>
      <c r="ADQ766" s="188"/>
      <c r="ADR766" s="188"/>
      <c r="ADS766" s="188"/>
      <c r="ADT766" s="188"/>
      <c r="ADU766" s="188"/>
      <c r="ADV766" s="188"/>
      <c r="ADW766" s="188"/>
      <c r="ADX766" s="188"/>
      <c r="ADY766" s="188"/>
      <c r="ADZ766" s="188"/>
      <c r="AEA766" s="188"/>
      <c r="AEB766" s="188"/>
      <c r="AEC766" s="188"/>
      <c r="AED766" s="188"/>
      <c r="AEE766" s="188"/>
      <c r="AEF766" s="188"/>
      <c r="AEG766" s="188"/>
      <c r="AEH766" s="188"/>
      <c r="AEI766" s="188"/>
      <c r="AEJ766" s="188"/>
      <c r="AEK766" s="188"/>
      <c r="AEL766" s="188"/>
      <c r="AEM766" s="188"/>
      <c r="AEN766" s="188"/>
      <c r="AEO766" s="188"/>
      <c r="AEP766" s="188"/>
      <c r="AEQ766" s="188"/>
      <c r="AER766" s="188"/>
      <c r="AES766" s="188"/>
      <c r="AET766" s="188"/>
      <c r="AEU766" s="188"/>
      <c r="AEV766" s="188"/>
      <c r="AEW766" s="188"/>
      <c r="AEX766" s="188"/>
      <c r="AEY766" s="188"/>
      <c r="AEZ766" s="188"/>
      <c r="AFA766" s="188"/>
      <c r="AFB766" s="188"/>
      <c r="AFC766" s="188"/>
      <c r="AFD766" s="188"/>
      <c r="AFE766" s="188"/>
      <c r="AFF766" s="188"/>
      <c r="AFG766" s="188"/>
      <c r="AFH766" s="188"/>
      <c r="AFI766" s="188"/>
      <c r="AFJ766" s="188"/>
      <c r="AFK766" s="188"/>
      <c r="AFL766" s="188"/>
      <c r="AFM766" s="188"/>
      <c r="AFN766" s="188"/>
      <c r="AFO766" s="188"/>
      <c r="AFP766" s="188"/>
      <c r="AFQ766" s="188"/>
      <c r="AFR766" s="188"/>
      <c r="AFS766" s="188"/>
      <c r="AFT766" s="188"/>
      <c r="AFU766" s="188"/>
      <c r="AFV766" s="188"/>
      <c r="AFW766" s="188"/>
      <c r="AFX766" s="188"/>
      <c r="AFY766" s="188"/>
      <c r="AFZ766" s="188"/>
      <c r="AGA766" s="188"/>
      <c r="AGB766" s="188"/>
      <c r="AGC766" s="188"/>
      <c r="AGD766" s="188"/>
      <c r="AGE766" s="188"/>
      <c r="AGF766" s="188"/>
      <c r="AGG766" s="188"/>
      <c r="AGH766" s="188"/>
      <c r="AGI766" s="188"/>
      <c r="AGJ766" s="188"/>
      <c r="AGK766" s="188"/>
      <c r="AGL766" s="188"/>
      <c r="AGM766" s="188"/>
      <c r="AGN766" s="188"/>
      <c r="AGO766" s="188"/>
      <c r="AGP766" s="188"/>
      <c r="AGQ766" s="188"/>
      <c r="AGR766" s="188"/>
      <c r="AGS766" s="188"/>
      <c r="AGT766" s="188"/>
      <c r="AGU766" s="188"/>
      <c r="AGV766" s="188"/>
      <c r="AGW766" s="188"/>
      <c r="AGX766" s="188"/>
      <c r="AGY766" s="188"/>
      <c r="AGZ766" s="188"/>
      <c r="AHA766" s="188"/>
      <c r="AHB766" s="188"/>
      <c r="AHC766" s="188"/>
      <c r="AHD766" s="188"/>
      <c r="AHE766" s="188"/>
      <c r="AHF766" s="188"/>
      <c r="AHG766" s="188"/>
      <c r="AHH766" s="188"/>
      <c r="AHI766" s="188"/>
      <c r="AHJ766" s="188"/>
      <c r="AHK766" s="188"/>
      <c r="AHL766" s="188"/>
      <c r="AHM766" s="188"/>
      <c r="AHN766" s="188"/>
      <c r="AHO766" s="188"/>
      <c r="AHP766" s="188"/>
      <c r="AHQ766" s="188"/>
      <c r="AHR766" s="188"/>
      <c r="AHS766" s="188"/>
      <c r="AHT766" s="188"/>
      <c r="AHU766" s="188"/>
      <c r="AHV766" s="188"/>
      <c r="AHW766" s="188"/>
      <c r="AHX766" s="188"/>
      <c r="AHY766" s="188"/>
      <c r="AHZ766" s="188"/>
      <c r="AIA766" s="188"/>
      <c r="AIB766" s="188"/>
      <c r="AIC766" s="188"/>
      <c r="AID766" s="188"/>
      <c r="AIE766" s="188"/>
      <c r="AIF766" s="188"/>
      <c r="AIG766" s="188"/>
      <c r="AIH766" s="188"/>
      <c r="AII766" s="188"/>
      <c r="AIJ766" s="188"/>
      <c r="AIK766" s="188"/>
      <c r="AIL766" s="188"/>
      <c r="AIM766" s="188"/>
      <c r="AIN766" s="188"/>
      <c r="AIO766" s="188"/>
      <c r="AIP766" s="188"/>
      <c r="AIQ766" s="188"/>
      <c r="AIR766" s="188"/>
      <c r="AIS766" s="188"/>
      <c r="AIT766" s="188"/>
      <c r="AIU766" s="188"/>
      <c r="AIV766" s="188"/>
      <c r="AIW766" s="188"/>
      <c r="AIX766" s="188"/>
      <c r="AIY766" s="188"/>
      <c r="AIZ766" s="188"/>
      <c r="AJA766" s="188"/>
      <c r="AJB766" s="188"/>
      <c r="AJC766" s="188"/>
      <c r="AJD766" s="188"/>
      <c r="AJE766" s="188"/>
      <c r="AJF766" s="188"/>
      <c r="AJG766" s="188"/>
      <c r="AJH766" s="188"/>
      <c r="AJI766" s="188"/>
      <c r="AJJ766" s="188"/>
      <c r="AJK766" s="188"/>
      <c r="AJL766" s="188"/>
      <c r="AJM766" s="188"/>
      <c r="AJN766" s="188"/>
      <c r="AJO766" s="188"/>
      <c r="AJP766" s="188"/>
      <c r="AJQ766" s="188"/>
      <c r="AJR766" s="188"/>
      <c r="AJS766" s="188"/>
      <c r="AJT766" s="188"/>
      <c r="AJU766" s="188"/>
      <c r="AJV766" s="188"/>
      <c r="AJW766" s="188"/>
      <c r="AJX766" s="188"/>
      <c r="AJY766" s="188"/>
      <c r="AJZ766" s="188"/>
      <c r="AKA766" s="188"/>
      <c r="AKB766" s="188"/>
      <c r="AKC766" s="188"/>
      <c r="AKD766" s="188"/>
      <c r="AKE766" s="188"/>
      <c r="AKF766" s="188"/>
      <c r="AKG766" s="188"/>
      <c r="AKH766" s="188"/>
      <c r="AKI766" s="188"/>
      <c r="AKJ766" s="188"/>
      <c r="AKK766" s="188"/>
      <c r="AKL766" s="188"/>
      <c r="AKM766" s="188"/>
      <c r="AKN766" s="188"/>
      <c r="AKO766" s="188"/>
      <c r="AKP766" s="188"/>
      <c r="AKQ766" s="188"/>
      <c r="AKR766" s="188"/>
      <c r="AKS766" s="188"/>
      <c r="AKT766" s="188"/>
      <c r="AKU766" s="188"/>
      <c r="AKV766" s="188"/>
      <c r="AKW766" s="188"/>
      <c r="AKX766" s="188"/>
      <c r="AKY766" s="188"/>
      <c r="AKZ766" s="188"/>
      <c r="ALA766" s="188"/>
      <c r="ALB766" s="188"/>
      <c r="ALC766" s="188"/>
      <c r="ALD766" s="188"/>
      <c r="ALE766" s="188"/>
      <c r="ALF766" s="188"/>
      <c r="ALG766" s="188"/>
      <c r="ALH766" s="188"/>
      <c r="ALI766" s="188"/>
      <c r="ALJ766" s="188"/>
      <c r="ALK766" s="188"/>
      <c r="ALL766" s="188"/>
      <c r="ALM766" s="188"/>
      <c r="ALN766" s="188"/>
      <c r="ALO766" s="188"/>
      <c r="ALP766" s="188"/>
      <c r="ALQ766" s="188"/>
      <c r="ALR766" s="188"/>
      <c r="ALS766" s="188"/>
      <c r="ALT766" s="188"/>
      <c r="ALU766" s="188"/>
      <c r="ALV766" s="188"/>
      <c r="ALW766" s="188"/>
      <c r="ALX766" s="188"/>
      <c r="ALY766" s="188"/>
      <c r="ALZ766" s="188"/>
      <c r="AMA766" s="188"/>
      <c r="AMB766" s="188"/>
      <c r="AMC766" s="188"/>
      <c r="AMD766" s="188"/>
      <c r="AME766" s="188"/>
      <c r="AMF766" s="188"/>
      <c r="AMG766" s="188"/>
      <c r="AMH766" s="188"/>
      <c r="AMI766" s="188"/>
      <c r="AMJ766" s="188"/>
      <c r="AMK766" s="188"/>
      <c r="AML766" s="561"/>
    </row>
    <row r="767" spans="1:1026" s="191" customFormat="1" x14ac:dyDescent="0.25">
      <c r="A767" s="518" t="s">
        <v>27703</v>
      </c>
      <c r="B767" s="257">
        <v>767</v>
      </c>
      <c r="C767" s="483" t="s">
        <v>27704</v>
      </c>
      <c r="D767" s="280" t="s">
        <v>27705</v>
      </c>
      <c r="E767" s="313"/>
      <c r="F767" s="280">
        <v>4</v>
      </c>
      <c r="G767" s="280">
        <v>4</v>
      </c>
      <c r="H767" s="280">
        <v>4</v>
      </c>
      <c r="I767" s="500">
        <v>0.25</v>
      </c>
      <c r="J767" s="280" t="s">
        <v>749</v>
      </c>
      <c r="K767" s="280">
        <v>1</v>
      </c>
      <c r="L767" s="280"/>
      <c r="M767" s="280"/>
      <c r="N767" s="280"/>
      <c r="O767" s="280"/>
      <c r="P767" s="293">
        <v>335</v>
      </c>
      <c r="Q767" s="280"/>
      <c r="R767" s="280"/>
      <c r="S767" s="280"/>
      <c r="T767" s="280"/>
      <c r="U767" s="280"/>
      <c r="V767" s="280"/>
      <c r="W767" s="283">
        <f t="shared" si="323"/>
        <v>100</v>
      </c>
      <c r="X767" s="283">
        <f t="shared" si="324"/>
        <v>100</v>
      </c>
      <c r="Y767" s="283">
        <f t="shared" si="337"/>
        <v>20</v>
      </c>
      <c r="Z767" s="283">
        <f t="shared" si="325"/>
        <v>100</v>
      </c>
      <c r="AA767" s="283">
        <f t="shared" si="326"/>
        <v>100</v>
      </c>
      <c r="AB767" s="287">
        <f t="shared" si="333"/>
        <v>100</v>
      </c>
      <c r="AC767" s="287">
        <f t="shared" si="334"/>
        <v>100</v>
      </c>
      <c r="AD767" s="287">
        <f t="shared" si="329"/>
        <v>100</v>
      </c>
      <c r="AE767" s="284">
        <f t="shared" si="332"/>
        <v>100</v>
      </c>
      <c r="AF767" s="284">
        <f t="shared" ref="AF767:AF790" si="340">IF(M767=0,100,IF(M767=1,1,IF(M767="1B",1,IF(M767="1A",0.1,100))))</f>
        <v>100</v>
      </c>
      <c r="AG767" s="268">
        <f t="shared" si="335"/>
        <v>1</v>
      </c>
      <c r="AH767" s="268">
        <f t="shared" si="338"/>
        <v>1</v>
      </c>
      <c r="AI767" s="268">
        <f t="shared" si="336"/>
        <v>3</v>
      </c>
      <c r="AJ767" s="268">
        <f t="shared" si="339"/>
        <v>5</v>
      </c>
      <c r="AK767" s="500">
        <v>0.42</v>
      </c>
      <c r="AL767" s="280"/>
      <c r="AM767" s="280"/>
      <c r="AN767" s="500"/>
      <c r="AO767" s="280"/>
      <c r="AP767" s="280"/>
      <c r="AQ767" s="280"/>
      <c r="AR767" s="356" t="s">
        <v>31815</v>
      </c>
      <c r="AS767" s="483"/>
      <c r="AT767" s="280"/>
      <c r="AU767" s="280"/>
      <c r="AV767" s="190"/>
      <c r="AW767" s="559"/>
      <c r="AX767" s="559"/>
      <c r="AY767" s="559"/>
      <c r="AZ767" s="559"/>
      <c r="BA767" s="559"/>
      <c r="BB767" s="559"/>
      <c r="BC767" s="559"/>
      <c r="BD767" s="559"/>
      <c r="BE767" s="559"/>
      <c r="BF767" s="559"/>
      <c r="BG767" s="559"/>
      <c r="BH767" s="559"/>
      <c r="BI767" s="559"/>
      <c r="BJ767" s="559"/>
      <c r="BK767" s="559"/>
      <c r="BL767" s="559"/>
      <c r="BM767" s="559"/>
      <c r="BN767" s="559"/>
      <c r="BO767" s="559"/>
      <c r="BP767" s="559"/>
      <c r="BQ767" s="559"/>
      <c r="BR767" s="559"/>
      <c r="BS767" s="559"/>
      <c r="BT767" s="559"/>
      <c r="BU767" s="559"/>
      <c r="BV767" s="559"/>
      <c r="BW767" s="559"/>
      <c r="BX767" s="559"/>
      <c r="BY767" s="559"/>
      <c r="BZ767" s="559"/>
      <c r="CA767" s="559"/>
      <c r="CB767" s="559"/>
      <c r="CC767" s="559"/>
      <c r="CD767" s="559"/>
      <c r="CE767" s="559"/>
      <c r="CF767" s="559"/>
      <c r="CG767" s="559"/>
      <c r="CH767" s="559"/>
      <c r="CI767" s="559"/>
      <c r="CJ767" s="559"/>
      <c r="CK767" s="559"/>
      <c r="CL767" s="559"/>
      <c r="CM767" s="559"/>
      <c r="CN767" s="559"/>
      <c r="CO767" s="559"/>
      <c r="CP767" s="559"/>
      <c r="CQ767" s="559"/>
      <c r="CR767" s="559"/>
      <c r="CS767" s="559"/>
      <c r="CT767" s="559"/>
      <c r="CU767" s="559"/>
      <c r="CV767" s="559"/>
      <c r="CW767" s="559"/>
      <c r="CX767" s="559"/>
      <c r="CY767" s="559"/>
      <c r="CZ767" s="559"/>
      <c r="DA767" s="559"/>
      <c r="DB767" s="559"/>
      <c r="DC767" s="559"/>
      <c r="DD767" s="559"/>
      <c r="DE767" s="559"/>
      <c r="DF767" s="559"/>
      <c r="DG767" s="559"/>
      <c r="DH767" s="559"/>
      <c r="DI767" s="559"/>
      <c r="DJ767" s="559"/>
      <c r="DK767" s="559"/>
      <c r="DL767" s="559"/>
      <c r="DM767" s="559"/>
      <c r="DN767" s="559"/>
      <c r="DO767" s="559"/>
      <c r="DP767" s="559"/>
      <c r="DQ767" s="559"/>
      <c r="DR767" s="559"/>
      <c r="DS767" s="559"/>
      <c r="DT767" s="559"/>
      <c r="DU767" s="559"/>
      <c r="DV767" s="559"/>
      <c r="DW767" s="559"/>
      <c r="DX767" s="559"/>
      <c r="DY767" s="559"/>
      <c r="DZ767" s="559"/>
      <c r="EA767" s="559"/>
      <c r="EB767" s="559"/>
      <c r="EC767" s="559"/>
      <c r="ED767" s="559"/>
      <c r="EE767" s="559"/>
      <c r="EF767" s="559"/>
      <c r="EG767" s="559"/>
      <c r="EH767" s="559"/>
      <c r="EI767" s="559"/>
      <c r="EJ767" s="559"/>
      <c r="EK767" s="559"/>
      <c r="EL767" s="559"/>
      <c r="EM767" s="559"/>
      <c r="EN767" s="559"/>
      <c r="EO767" s="559"/>
      <c r="EP767" s="559"/>
      <c r="EQ767" s="559"/>
      <c r="ER767" s="559"/>
      <c r="ES767" s="559"/>
      <c r="ET767" s="559"/>
      <c r="EU767" s="559"/>
      <c r="EV767" s="559"/>
      <c r="EW767" s="559"/>
      <c r="EX767" s="559"/>
      <c r="EY767" s="559"/>
      <c r="EZ767" s="559"/>
      <c r="FA767" s="559"/>
      <c r="FB767" s="559"/>
      <c r="FC767" s="559"/>
      <c r="FD767" s="559"/>
      <c r="FE767" s="559"/>
      <c r="FF767" s="559"/>
      <c r="FG767" s="559"/>
      <c r="FH767" s="559"/>
      <c r="FI767" s="559"/>
      <c r="FJ767" s="559"/>
      <c r="FK767" s="559"/>
      <c r="FL767" s="559"/>
      <c r="FM767" s="559"/>
      <c r="FN767" s="559"/>
      <c r="FO767" s="559"/>
      <c r="FP767" s="559"/>
      <c r="FQ767" s="559"/>
      <c r="FR767" s="559"/>
      <c r="FS767" s="559"/>
      <c r="FT767" s="559"/>
      <c r="FU767" s="559"/>
      <c r="FV767" s="559"/>
      <c r="FW767" s="559"/>
      <c r="FX767" s="559"/>
      <c r="FY767" s="559"/>
      <c r="FZ767" s="559"/>
      <c r="GA767" s="559"/>
      <c r="GB767" s="559"/>
      <c r="GC767" s="559"/>
      <c r="GD767" s="559"/>
      <c r="GE767" s="559"/>
      <c r="GF767" s="559"/>
      <c r="GG767" s="559"/>
      <c r="GH767" s="559"/>
      <c r="GI767" s="559"/>
      <c r="GJ767" s="559"/>
      <c r="GK767" s="559"/>
      <c r="GL767" s="559"/>
      <c r="GM767" s="559"/>
      <c r="GN767" s="559"/>
      <c r="GO767" s="559"/>
      <c r="GP767" s="559"/>
      <c r="GQ767" s="559"/>
      <c r="GR767" s="559"/>
      <c r="GS767" s="559"/>
      <c r="GT767" s="559"/>
      <c r="GU767" s="559"/>
      <c r="GV767" s="559"/>
      <c r="GW767" s="559"/>
      <c r="GX767" s="559"/>
      <c r="GY767" s="559"/>
      <c r="GZ767" s="559"/>
      <c r="HA767" s="559"/>
      <c r="HB767" s="559"/>
      <c r="HC767" s="559"/>
      <c r="HD767" s="559"/>
      <c r="HE767" s="559"/>
      <c r="HF767" s="559"/>
      <c r="HG767" s="559"/>
      <c r="HH767" s="559"/>
      <c r="HI767" s="559"/>
      <c r="HJ767" s="559"/>
      <c r="HK767" s="559"/>
      <c r="HL767" s="559"/>
      <c r="HM767" s="559"/>
      <c r="HN767" s="559"/>
      <c r="HO767" s="559"/>
      <c r="HP767" s="559"/>
      <c r="HQ767" s="559"/>
      <c r="HR767" s="559"/>
      <c r="HS767" s="559"/>
      <c r="HT767" s="559"/>
      <c r="HU767" s="559"/>
      <c r="HV767" s="559"/>
      <c r="HW767" s="559"/>
      <c r="HX767" s="559"/>
      <c r="HY767" s="559"/>
      <c r="HZ767" s="559"/>
      <c r="IA767" s="559"/>
      <c r="IB767" s="559"/>
      <c r="IC767" s="559"/>
      <c r="ID767" s="559"/>
      <c r="IE767" s="559"/>
      <c r="IF767" s="559"/>
      <c r="IG767" s="559"/>
      <c r="IH767" s="559"/>
      <c r="II767" s="559"/>
      <c r="IJ767" s="559"/>
      <c r="IK767" s="559"/>
      <c r="IL767" s="559"/>
      <c r="IM767" s="559"/>
      <c r="IN767" s="559"/>
      <c r="IO767" s="559"/>
      <c r="IP767" s="559"/>
      <c r="IQ767" s="559"/>
      <c r="IR767" s="559"/>
      <c r="IS767" s="559"/>
      <c r="IT767" s="559"/>
      <c r="IU767" s="559"/>
      <c r="IV767" s="559"/>
      <c r="IW767" s="559"/>
      <c r="IX767" s="559"/>
      <c r="IY767" s="559"/>
      <c r="IZ767" s="559"/>
      <c r="JA767" s="559"/>
      <c r="JB767" s="559"/>
      <c r="JC767" s="559"/>
      <c r="JD767" s="559"/>
      <c r="JE767" s="559"/>
      <c r="JF767" s="559"/>
      <c r="JG767" s="559"/>
      <c r="JH767" s="559"/>
      <c r="JI767" s="559"/>
      <c r="JJ767" s="559"/>
      <c r="JK767" s="559"/>
      <c r="JL767" s="559"/>
      <c r="JM767" s="559"/>
      <c r="JN767" s="559"/>
      <c r="JO767" s="559"/>
      <c r="JP767" s="559"/>
      <c r="JQ767" s="559"/>
      <c r="JR767" s="559"/>
      <c r="JS767" s="559"/>
      <c r="JT767" s="559"/>
      <c r="JU767" s="559"/>
      <c r="JV767" s="559"/>
      <c r="JW767" s="559"/>
      <c r="JX767" s="559"/>
      <c r="JY767" s="559"/>
      <c r="JZ767" s="559"/>
      <c r="KA767" s="559"/>
      <c r="KB767" s="559"/>
      <c r="KC767" s="559"/>
      <c r="KD767" s="559"/>
      <c r="KE767" s="559"/>
      <c r="KF767" s="559"/>
      <c r="KG767" s="559"/>
      <c r="KH767" s="559"/>
      <c r="KI767" s="559"/>
      <c r="KJ767" s="559"/>
      <c r="KK767" s="559"/>
      <c r="KL767" s="559"/>
      <c r="KM767" s="559"/>
      <c r="KN767" s="559"/>
      <c r="KO767" s="559"/>
      <c r="KP767" s="559"/>
      <c r="KQ767" s="559"/>
      <c r="KR767" s="559"/>
      <c r="KS767" s="559"/>
      <c r="KT767" s="559"/>
      <c r="KU767" s="559"/>
      <c r="KV767" s="559"/>
      <c r="KW767" s="559"/>
      <c r="KX767" s="559"/>
      <c r="KY767" s="559"/>
      <c r="KZ767" s="559"/>
      <c r="LA767" s="559"/>
      <c r="LB767" s="559"/>
      <c r="LC767" s="559"/>
      <c r="LD767" s="559"/>
      <c r="LE767" s="559"/>
      <c r="LF767" s="559"/>
      <c r="LG767" s="559"/>
      <c r="LH767" s="559"/>
      <c r="LI767" s="559"/>
      <c r="LJ767" s="559"/>
      <c r="LK767" s="559"/>
      <c r="LL767" s="559"/>
      <c r="LM767" s="559"/>
      <c r="LN767" s="559"/>
      <c r="LO767" s="559"/>
      <c r="LP767" s="559"/>
      <c r="LQ767" s="559"/>
      <c r="LR767" s="559"/>
      <c r="LS767" s="559"/>
      <c r="LT767" s="559"/>
      <c r="LU767" s="559"/>
      <c r="LV767" s="559"/>
      <c r="LW767" s="559"/>
      <c r="LX767" s="559"/>
      <c r="LY767" s="559"/>
      <c r="LZ767" s="559"/>
      <c r="MA767" s="559"/>
      <c r="MB767" s="559"/>
      <c r="MC767" s="559"/>
      <c r="MD767" s="559"/>
      <c r="ME767" s="559"/>
      <c r="MF767" s="559"/>
      <c r="MG767" s="559"/>
      <c r="MH767" s="559"/>
      <c r="MI767" s="559"/>
      <c r="MJ767" s="559"/>
      <c r="MK767" s="559"/>
      <c r="ML767" s="559"/>
      <c r="MM767" s="559"/>
      <c r="MN767" s="559"/>
      <c r="MO767" s="559"/>
      <c r="MP767" s="559"/>
      <c r="MQ767" s="559"/>
      <c r="MR767" s="559"/>
      <c r="MS767" s="559"/>
      <c r="MT767" s="559"/>
      <c r="MU767" s="559"/>
      <c r="MV767" s="559"/>
      <c r="MW767" s="559"/>
      <c r="MX767" s="559"/>
      <c r="MY767" s="559"/>
      <c r="MZ767" s="559"/>
      <c r="NA767" s="559"/>
      <c r="NB767" s="559"/>
      <c r="NC767" s="559"/>
      <c r="ND767" s="559"/>
      <c r="NE767" s="559"/>
      <c r="NF767" s="559"/>
      <c r="NG767" s="559"/>
      <c r="NH767" s="559"/>
      <c r="NI767" s="559"/>
      <c r="NJ767" s="559"/>
      <c r="NK767" s="559"/>
      <c r="NL767" s="559"/>
      <c r="NM767" s="559"/>
      <c r="NN767" s="559"/>
      <c r="NO767" s="559"/>
      <c r="NP767" s="559"/>
      <c r="NQ767" s="559"/>
      <c r="NR767" s="559"/>
      <c r="NS767" s="559"/>
      <c r="NT767" s="559"/>
      <c r="NU767" s="559"/>
      <c r="NV767" s="559"/>
      <c r="NW767" s="559"/>
      <c r="NX767" s="559"/>
      <c r="NY767" s="559"/>
      <c r="NZ767" s="559"/>
      <c r="OA767" s="559"/>
      <c r="OB767" s="559"/>
      <c r="OC767" s="559"/>
      <c r="OD767" s="559"/>
      <c r="OE767" s="559"/>
      <c r="OF767" s="559"/>
      <c r="OG767" s="559"/>
      <c r="OH767" s="559"/>
      <c r="OI767" s="559"/>
      <c r="OJ767" s="559"/>
      <c r="OK767" s="559"/>
      <c r="OL767" s="559"/>
      <c r="OM767" s="559"/>
      <c r="ON767" s="559"/>
      <c r="OO767" s="559"/>
      <c r="OP767" s="559"/>
      <c r="OQ767" s="559"/>
      <c r="OR767" s="559"/>
      <c r="OS767" s="559"/>
      <c r="OT767" s="559"/>
      <c r="OU767" s="559"/>
      <c r="OV767" s="559"/>
      <c r="OW767" s="559"/>
      <c r="OX767" s="559"/>
      <c r="OY767" s="559"/>
      <c r="OZ767" s="559"/>
      <c r="PA767" s="559"/>
      <c r="PB767" s="559"/>
      <c r="PC767" s="559"/>
      <c r="PD767" s="559"/>
      <c r="PE767" s="559"/>
      <c r="PF767" s="559"/>
      <c r="PG767" s="559"/>
      <c r="PH767" s="559"/>
      <c r="PI767" s="559"/>
      <c r="PJ767" s="559"/>
      <c r="PK767" s="559"/>
      <c r="PL767" s="559"/>
      <c r="PM767" s="559"/>
      <c r="PN767" s="559"/>
      <c r="PO767" s="559"/>
      <c r="PP767" s="559"/>
      <c r="PQ767" s="559"/>
      <c r="PR767" s="559"/>
      <c r="PS767" s="559"/>
      <c r="PT767" s="559"/>
      <c r="PU767" s="559"/>
      <c r="PV767" s="559"/>
      <c r="PW767" s="559"/>
      <c r="PX767" s="559"/>
      <c r="PY767" s="559"/>
      <c r="PZ767" s="559"/>
      <c r="QA767" s="559"/>
      <c r="QB767" s="559"/>
      <c r="QC767" s="559"/>
      <c r="QD767" s="559"/>
      <c r="QE767" s="559"/>
      <c r="QF767" s="559"/>
      <c r="QG767" s="559"/>
      <c r="QH767" s="559"/>
      <c r="QI767" s="559"/>
      <c r="QJ767" s="559"/>
      <c r="QK767" s="559"/>
      <c r="QL767" s="559"/>
      <c r="QM767" s="559"/>
      <c r="QN767" s="559"/>
      <c r="QO767" s="559"/>
      <c r="QP767" s="559"/>
      <c r="QQ767" s="559"/>
      <c r="QR767" s="559"/>
      <c r="QS767" s="559"/>
      <c r="QT767" s="559"/>
      <c r="QU767" s="559"/>
      <c r="QV767" s="559"/>
      <c r="QW767" s="559"/>
      <c r="QX767" s="559"/>
      <c r="QY767" s="559"/>
      <c r="QZ767" s="559"/>
      <c r="RA767" s="559"/>
      <c r="RB767" s="559"/>
      <c r="RC767" s="559"/>
      <c r="RD767" s="559"/>
      <c r="RE767" s="559"/>
      <c r="RF767" s="559"/>
      <c r="RG767" s="559"/>
      <c r="RH767" s="559"/>
      <c r="RI767" s="559"/>
      <c r="RJ767" s="559"/>
      <c r="RK767" s="559"/>
      <c r="RL767" s="559"/>
      <c r="RM767" s="559"/>
      <c r="RN767" s="559"/>
      <c r="RO767" s="559"/>
      <c r="RP767" s="559"/>
      <c r="RQ767" s="559"/>
      <c r="RR767" s="559"/>
      <c r="RS767" s="559"/>
      <c r="RT767" s="559"/>
      <c r="RU767" s="559"/>
      <c r="RV767" s="559"/>
      <c r="RW767" s="559"/>
      <c r="RX767" s="559"/>
      <c r="RY767" s="559"/>
      <c r="RZ767" s="559"/>
      <c r="SA767" s="559"/>
      <c r="SB767" s="559"/>
      <c r="SC767" s="559"/>
      <c r="SD767" s="559"/>
      <c r="SE767" s="559"/>
      <c r="SF767" s="559"/>
      <c r="SG767" s="559"/>
      <c r="SH767" s="559"/>
      <c r="SI767" s="559"/>
      <c r="SJ767" s="559"/>
      <c r="SK767" s="559"/>
      <c r="SL767" s="559"/>
      <c r="SM767" s="559"/>
      <c r="SN767" s="559"/>
      <c r="SO767" s="559"/>
      <c r="SP767" s="559"/>
      <c r="SQ767" s="559"/>
      <c r="SR767" s="559"/>
      <c r="SS767" s="559"/>
      <c r="ST767" s="559"/>
      <c r="SU767" s="559"/>
      <c r="SV767" s="559"/>
      <c r="SW767" s="559"/>
      <c r="SX767" s="559"/>
      <c r="SY767" s="559"/>
      <c r="SZ767" s="559"/>
      <c r="TA767" s="559"/>
      <c r="TB767" s="559"/>
      <c r="TC767" s="559"/>
      <c r="TD767" s="559"/>
      <c r="TE767" s="559"/>
      <c r="TF767" s="559"/>
      <c r="TG767" s="559"/>
      <c r="TH767" s="559"/>
      <c r="TI767" s="559"/>
      <c r="TJ767" s="559"/>
      <c r="TK767" s="559"/>
      <c r="TL767" s="559"/>
      <c r="TM767" s="559"/>
      <c r="TN767" s="559"/>
      <c r="TO767" s="559"/>
      <c r="TP767" s="559"/>
      <c r="TQ767" s="559"/>
      <c r="TR767" s="559"/>
      <c r="TS767" s="559"/>
      <c r="TT767" s="559"/>
      <c r="TU767" s="559"/>
      <c r="TV767" s="559"/>
      <c r="TW767" s="559"/>
      <c r="TX767" s="559"/>
      <c r="TY767" s="559"/>
      <c r="TZ767" s="559"/>
      <c r="UA767" s="559"/>
      <c r="UB767" s="559"/>
      <c r="UC767" s="559"/>
      <c r="UD767" s="559"/>
      <c r="UE767" s="559"/>
      <c r="UF767" s="559"/>
      <c r="UG767" s="559"/>
      <c r="UH767" s="559"/>
      <c r="UI767" s="559"/>
      <c r="UJ767" s="559"/>
      <c r="UK767" s="559"/>
      <c r="UL767" s="559"/>
      <c r="UM767" s="559"/>
      <c r="UN767" s="559"/>
      <c r="UO767" s="559"/>
      <c r="UP767" s="559"/>
      <c r="UQ767" s="559"/>
      <c r="UR767" s="559"/>
      <c r="US767" s="559"/>
      <c r="UT767" s="559"/>
      <c r="UU767" s="559"/>
      <c r="UV767" s="559"/>
      <c r="UW767" s="559"/>
      <c r="UX767" s="559"/>
      <c r="UY767" s="559"/>
      <c r="UZ767" s="559"/>
      <c r="VA767" s="559"/>
      <c r="VB767" s="559"/>
      <c r="VC767" s="559"/>
      <c r="VD767" s="559"/>
      <c r="VE767" s="559"/>
      <c r="VF767" s="559"/>
      <c r="VG767" s="559"/>
      <c r="VH767" s="559"/>
      <c r="VI767" s="559"/>
      <c r="VJ767" s="559"/>
      <c r="VK767" s="559"/>
      <c r="VL767" s="559"/>
      <c r="VM767" s="559"/>
      <c r="VN767" s="559"/>
      <c r="VO767" s="559"/>
      <c r="VP767" s="559"/>
      <c r="VQ767" s="559"/>
      <c r="VR767" s="559"/>
      <c r="VS767" s="559"/>
      <c r="VT767" s="559"/>
      <c r="VU767" s="559"/>
      <c r="VV767" s="559"/>
      <c r="VW767" s="559"/>
      <c r="VX767" s="559"/>
      <c r="VY767" s="559"/>
      <c r="VZ767" s="559"/>
      <c r="WA767" s="559"/>
      <c r="WB767" s="559"/>
      <c r="WC767" s="559"/>
      <c r="WD767" s="559"/>
      <c r="WE767" s="559"/>
      <c r="WF767" s="559"/>
      <c r="WG767" s="559"/>
      <c r="WH767" s="559"/>
      <c r="WI767" s="559"/>
      <c r="WJ767" s="559"/>
      <c r="WK767" s="559"/>
      <c r="WL767" s="559"/>
      <c r="WM767" s="559"/>
      <c r="WN767" s="559"/>
      <c r="WO767" s="559"/>
      <c r="WP767" s="559"/>
      <c r="WQ767" s="559"/>
      <c r="WR767" s="559"/>
      <c r="WS767" s="559"/>
      <c r="WT767" s="559"/>
      <c r="WU767" s="559"/>
      <c r="WV767" s="559"/>
      <c r="WW767" s="559"/>
      <c r="WX767" s="559"/>
      <c r="WY767" s="559"/>
      <c r="WZ767" s="559"/>
      <c r="XA767" s="559"/>
      <c r="XB767" s="559"/>
      <c r="XC767" s="559"/>
      <c r="XD767" s="559"/>
      <c r="XE767" s="559"/>
      <c r="XF767" s="559"/>
      <c r="XG767" s="559"/>
      <c r="XH767" s="559"/>
      <c r="XI767" s="559"/>
      <c r="XJ767" s="559"/>
      <c r="XK767" s="559"/>
      <c r="XL767" s="559"/>
      <c r="XM767" s="559"/>
      <c r="XN767" s="559"/>
      <c r="XO767" s="559"/>
      <c r="XP767" s="559"/>
      <c r="XQ767" s="559"/>
      <c r="XR767" s="559"/>
      <c r="XS767" s="559"/>
      <c r="XT767" s="559"/>
      <c r="XU767" s="559"/>
      <c r="XV767" s="559"/>
      <c r="XW767" s="559"/>
      <c r="XX767" s="559"/>
      <c r="XY767" s="559"/>
      <c r="XZ767" s="559"/>
      <c r="YA767" s="559"/>
      <c r="YB767" s="559"/>
      <c r="YC767" s="559"/>
      <c r="YD767" s="559"/>
      <c r="YE767" s="559"/>
      <c r="YF767" s="559"/>
      <c r="YG767" s="559"/>
      <c r="YH767" s="559"/>
      <c r="YI767" s="559"/>
      <c r="YJ767" s="559"/>
      <c r="YK767" s="559"/>
      <c r="YL767" s="559"/>
      <c r="YM767" s="559"/>
      <c r="YN767" s="559"/>
      <c r="YO767" s="559"/>
      <c r="YP767" s="559"/>
      <c r="YQ767" s="559"/>
      <c r="YR767" s="559"/>
      <c r="YS767" s="559"/>
      <c r="YT767" s="559"/>
      <c r="YU767" s="559"/>
      <c r="YV767" s="559"/>
      <c r="YW767" s="559"/>
      <c r="YX767" s="559"/>
      <c r="YY767" s="559"/>
      <c r="YZ767" s="559"/>
      <c r="ZA767" s="559"/>
      <c r="ZB767" s="559"/>
      <c r="ZC767" s="559"/>
      <c r="ZD767" s="559"/>
      <c r="ZE767" s="559"/>
      <c r="ZF767" s="559"/>
      <c r="ZG767" s="559"/>
      <c r="ZH767" s="559"/>
      <c r="ZI767" s="559"/>
      <c r="ZJ767" s="559"/>
      <c r="ZK767" s="559"/>
      <c r="ZL767" s="559"/>
      <c r="ZM767" s="559"/>
      <c r="ZN767" s="559"/>
      <c r="ZO767" s="559"/>
      <c r="ZP767" s="559"/>
      <c r="ZQ767" s="559"/>
      <c r="ZR767" s="559"/>
      <c r="ZS767" s="559"/>
      <c r="ZT767" s="559"/>
      <c r="ZU767" s="559"/>
      <c r="ZV767" s="559"/>
      <c r="ZW767" s="559"/>
      <c r="ZX767" s="559"/>
      <c r="ZY767" s="559"/>
      <c r="ZZ767" s="559"/>
      <c r="AAA767" s="559"/>
      <c r="AAB767" s="559"/>
      <c r="AAC767" s="559"/>
      <c r="AAD767" s="559"/>
      <c r="AAE767" s="559"/>
      <c r="AAF767" s="559"/>
      <c r="AAG767" s="559"/>
      <c r="AAH767" s="559"/>
      <c r="AAI767" s="559"/>
      <c r="AAJ767" s="559"/>
      <c r="AAK767" s="559"/>
      <c r="AAL767" s="559"/>
      <c r="AAM767" s="559"/>
      <c r="AAN767" s="559"/>
      <c r="AAO767" s="559"/>
      <c r="AAP767" s="559"/>
      <c r="AAQ767" s="559"/>
      <c r="AAR767" s="559"/>
      <c r="AAS767" s="559"/>
      <c r="AAT767" s="559"/>
      <c r="AAU767" s="559"/>
      <c r="AAV767" s="559"/>
      <c r="AAW767" s="559"/>
      <c r="AAX767" s="559"/>
      <c r="AAY767" s="559"/>
      <c r="AAZ767" s="559"/>
      <c r="ABA767" s="559"/>
      <c r="ABB767" s="559"/>
      <c r="ABC767" s="559"/>
      <c r="ABD767" s="559"/>
      <c r="ABE767" s="559"/>
      <c r="ABF767" s="559"/>
      <c r="ABG767" s="559"/>
      <c r="ABH767" s="559"/>
      <c r="ABI767" s="559"/>
      <c r="ABJ767" s="559"/>
      <c r="ABK767" s="559"/>
      <c r="ABL767" s="559"/>
      <c r="ABM767" s="559"/>
      <c r="ABN767" s="559"/>
      <c r="ABO767" s="559"/>
      <c r="ABP767" s="559"/>
      <c r="ABQ767" s="559"/>
      <c r="ABR767" s="559"/>
      <c r="ABS767" s="559"/>
      <c r="ABT767" s="559"/>
      <c r="ABU767" s="559"/>
      <c r="ABV767" s="559"/>
      <c r="ABW767" s="559"/>
      <c r="ABX767" s="559"/>
      <c r="ABY767" s="559"/>
      <c r="ABZ767" s="559"/>
      <c r="ACA767" s="559"/>
      <c r="ACB767" s="559"/>
      <c r="ACC767" s="559"/>
      <c r="ACD767" s="559"/>
      <c r="ACE767" s="559"/>
      <c r="ACF767" s="559"/>
      <c r="ACG767" s="559"/>
      <c r="ACH767" s="559"/>
      <c r="ACI767" s="559"/>
      <c r="ACJ767" s="559"/>
      <c r="ACK767" s="559"/>
      <c r="ACL767" s="559"/>
      <c r="ACM767" s="559"/>
      <c r="ACN767" s="559"/>
      <c r="ACO767" s="559"/>
      <c r="ACP767" s="559"/>
      <c r="ACQ767" s="559"/>
      <c r="ACR767" s="559"/>
      <c r="ACS767" s="559"/>
      <c r="ACT767" s="559"/>
      <c r="ACU767" s="559"/>
      <c r="ACV767" s="559"/>
      <c r="ACW767" s="559"/>
      <c r="ACX767" s="559"/>
      <c r="ACY767" s="559"/>
      <c r="ACZ767" s="559"/>
      <c r="ADA767" s="559"/>
      <c r="ADB767" s="559"/>
      <c r="ADC767" s="559"/>
      <c r="ADD767" s="559"/>
      <c r="ADE767" s="559"/>
      <c r="ADF767" s="559"/>
      <c r="ADG767" s="559"/>
      <c r="ADH767" s="559"/>
      <c r="ADI767" s="559"/>
      <c r="ADJ767" s="559"/>
      <c r="ADK767" s="559"/>
      <c r="ADL767" s="559"/>
      <c r="ADM767" s="559"/>
      <c r="ADN767" s="559"/>
      <c r="ADO767" s="559"/>
      <c r="ADP767" s="559"/>
      <c r="ADQ767" s="559"/>
      <c r="ADR767" s="559"/>
      <c r="ADS767" s="559"/>
      <c r="ADT767" s="559"/>
      <c r="ADU767" s="559"/>
      <c r="ADV767" s="559"/>
      <c r="ADW767" s="559"/>
      <c r="ADX767" s="559"/>
      <c r="ADY767" s="559"/>
      <c r="ADZ767" s="559"/>
      <c r="AEA767" s="559"/>
      <c r="AEB767" s="559"/>
      <c r="AEC767" s="559"/>
      <c r="AED767" s="559"/>
      <c r="AEE767" s="559"/>
      <c r="AEF767" s="559"/>
      <c r="AEG767" s="559"/>
      <c r="AEH767" s="559"/>
      <c r="AEI767" s="559"/>
      <c r="AEJ767" s="559"/>
      <c r="AEK767" s="559"/>
      <c r="AEL767" s="559"/>
      <c r="AEM767" s="559"/>
      <c r="AEN767" s="559"/>
      <c r="AEO767" s="559"/>
      <c r="AEP767" s="559"/>
      <c r="AEQ767" s="559"/>
      <c r="AER767" s="559"/>
      <c r="AES767" s="559"/>
      <c r="AET767" s="559"/>
      <c r="AEU767" s="559"/>
      <c r="AEV767" s="559"/>
      <c r="AEW767" s="559"/>
      <c r="AEX767" s="559"/>
      <c r="AEY767" s="559"/>
      <c r="AEZ767" s="559"/>
      <c r="AFA767" s="559"/>
      <c r="AFB767" s="559"/>
      <c r="AFC767" s="559"/>
      <c r="AFD767" s="559"/>
      <c r="AFE767" s="559"/>
      <c r="AFF767" s="559"/>
      <c r="AFG767" s="559"/>
      <c r="AFH767" s="559"/>
      <c r="AFI767" s="559"/>
      <c r="AFJ767" s="559"/>
      <c r="AFK767" s="559"/>
      <c r="AFL767" s="559"/>
      <c r="AFM767" s="559"/>
      <c r="AFN767" s="559"/>
      <c r="AFO767" s="559"/>
      <c r="AFP767" s="559"/>
      <c r="AFQ767" s="559"/>
      <c r="AFR767" s="559"/>
      <c r="AFS767" s="559"/>
      <c r="AFT767" s="559"/>
      <c r="AFU767" s="559"/>
      <c r="AFV767" s="559"/>
      <c r="AFW767" s="559"/>
      <c r="AFX767" s="559"/>
      <c r="AFY767" s="559"/>
      <c r="AFZ767" s="559"/>
      <c r="AGA767" s="559"/>
      <c r="AGB767" s="559"/>
      <c r="AGC767" s="559"/>
      <c r="AGD767" s="559"/>
      <c r="AGE767" s="559"/>
      <c r="AGF767" s="559"/>
      <c r="AGG767" s="559"/>
      <c r="AGH767" s="559"/>
      <c r="AGI767" s="559"/>
      <c r="AGJ767" s="559"/>
      <c r="AGK767" s="559"/>
      <c r="AGL767" s="559"/>
      <c r="AGM767" s="559"/>
      <c r="AGN767" s="559"/>
      <c r="AGO767" s="559"/>
      <c r="AGP767" s="559"/>
      <c r="AGQ767" s="559"/>
      <c r="AGR767" s="559"/>
      <c r="AGS767" s="559"/>
      <c r="AGT767" s="559"/>
      <c r="AGU767" s="559"/>
      <c r="AGV767" s="559"/>
      <c r="AGW767" s="559"/>
      <c r="AGX767" s="559"/>
      <c r="AGY767" s="559"/>
      <c r="AGZ767" s="559"/>
      <c r="AHA767" s="559"/>
      <c r="AHB767" s="559"/>
      <c r="AHC767" s="559"/>
      <c r="AHD767" s="559"/>
      <c r="AHE767" s="559"/>
      <c r="AHF767" s="559"/>
      <c r="AHG767" s="559"/>
      <c r="AHH767" s="559"/>
      <c r="AHI767" s="559"/>
      <c r="AHJ767" s="559"/>
      <c r="AHK767" s="559"/>
      <c r="AHL767" s="559"/>
      <c r="AHM767" s="559"/>
      <c r="AHN767" s="559"/>
      <c r="AHO767" s="559"/>
      <c r="AHP767" s="559"/>
      <c r="AHQ767" s="559"/>
      <c r="AHR767" s="559"/>
      <c r="AHS767" s="559"/>
      <c r="AHT767" s="559"/>
      <c r="AHU767" s="559"/>
      <c r="AHV767" s="559"/>
      <c r="AHW767" s="559"/>
      <c r="AHX767" s="559"/>
      <c r="AHY767" s="559"/>
      <c r="AHZ767" s="559"/>
      <c r="AIA767" s="559"/>
      <c r="AIB767" s="559"/>
      <c r="AIC767" s="559"/>
      <c r="AID767" s="559"/>
      <c r="AIE767" s="559"/>
      <c r="AIF767" s="559"/>
      <c r="AIG767" s="559"/>
      <c r="AIH767" s="559"/>
      <c r="AII767" s="559"/>
      <c r="AIJ767" s="559"/>
      <c r="AIK767" s="559"/>
      <c r="AIL767" s="559"/>
      <c r="AIM767" s="559"/>
      <c r="AIN767" s="559"/>
      <c r="AIO767" s="559"/>
      <c r="AIP767" s="559"/>
      <c r="AIQ767" s="559"/>
      <c r="AIR767" s="559"/>
      <c r="AIS767" s="559"/>
      <c r="AIT767" s="559"/>
      <c r="AIU767" s="559"/>
      <c r="AIV767" s="559"/>
      <c r="AIW767" s="559"/>
      <c r="AIX767" s="559"/>
      <c r="AIY767" s="559"/>
      <c r="AIZ767" s="559"/>
      <c r="AJA767" s="559"/>
      <c r="AJB767" s="559"/>
      <c r="AJC767" s="559"/>
      <c r="AJD767" s="559"/>
      <c r="AJE767" s="559"/>
      <c r="AJF767" s="559"/>
      <c r="AJG767" s="559"/>
      <c r="AJH767" s="559"/>
      <c r="AJI767" s="559"/>
      <c r="AJJ767" s="559"/>
      <c r="AJK767" s="559"/>
      <c r="AJL767" s="559"/>
      <c r="AJM767" s="559"/>
      <c r="AJN767" s="559"/>
      <c r="AJO767" s="559"/>
      <c r="AJP767" s="559"/>
      <c r="AJQ767" s="559"/>
      <c r="AJR767" s="559"/>
      <c r="AJS767" s="559"/>
      <c r="AJT767" s="559"/>
      <c r="AJU767" s="559"/>
      <c r="AJV767" s="559"/>
      <c r="AJW767" s="559"/>
      <c r="AJX767" s="559"/>
      <c r="AJY767" s="559"/>
      <c r="AJZ767" s="559"/>
      <c r="AKA767" s="559"/>
      <c r="AKB767" s="559"/>
      <c r="AKC767" s="559"/>
      <c r="AKD767" s="559"/>
      <c r="AKE767" s="559"/>
      <c r="AKF767" s="559"/>
      <c r="AKG767" s="559"/>
      <c r="AKH767" s="559"/>
      <c r="AKI767" s="559"/>
      <c r="AKJ767" s="559"/>
      <c r="AKK767" s="559"/>
      <c r="AKL767" s="559"/>
      <c r="AKM767" s="559"/>
      <c r="AKN767" s="559"/>
      <c r="AKO767" s="559"/>
      <c r="AKP767" s="559"/>
      <c r="AKQ767" s="559"/>
      <c r="AKR767" s="559"/>
      <c r="AKS767" s="559"/>
      <c r="AKT767" s="559"/>
      <c r="AKU767" s="559"/>
      <c r="AKV767" s="559"/>
      <c r="AKW767" s="559"/>
      <c r="AKX767" s="559"/>
      <c r="AKY767" s="559"/>
      <c r="AKZ767" s="559"/>
      <c r="ALA767" s="559"/>
      <c r="ALB767" s="559"/>
      <c r="ALC767" s="559"/>
      <c r="ALD767" s="559"/>
      <c r="ALE767" s="559"/>
      <c r="ALF767" s="559"/>
      <c r="ALG767" s="559"/>
      <c r="ALH767" s="559"/>
      <c r="ALI767" s="559"/>
      <c r="ALJ767" s="559"/>
      <c r="ALK767" s="559"/>
      <c r="ALL767" s="559"/>
      <c r="ALM767" s="559"/>
      <c r="ALN767" s="559"/>
      <c r="ALO767" s="559"/>
      <c r="ALP767" s="559"/>
      <c r="ALQ767" s="559"/>
      <c r="ALR767" s="559"/>
      <c r="ALS767" s="559"/>
      <c r="ALT767" s="559"/>
      <c r="ALU767" s="559"/>
      <c r="ALV767" s="559"/>
      <c r="ALW767" s="559"/>
      <c r="ALX767" s="559"/>
      <c r="ALY767" s="559"/>
      <c r="ALZ767" s="559"/>
      <c r="AMA767" s="559"/>
      <c r="AMB767" s="559"/>
      <c r="AMC767" s="559"/>
      <c r="AMD767" s="559"/>
      <c r="AME767" s="559"/>
      <c r="AMF767" s="559"/>
      <c r="AMG767" s="559"/>
      <c r="AMH767" s="559"/>
      <c r="AMI767" s="559"/>
      <c r="AMJ767" s="559"/>
      <c r="AMK767" s="150"/>
      <c r="AML767" s="559"/>
    </row>
    <row r="768" spans="1:1026" s="191" customFormat="1" x14ac:dyDescent="0.25">
      <c r="A768" s="518" t="s">
        <v>11607</v>
      </c>
      <c r="B768" s="257">
        <v>768</v>
      </c>
      <c r="C768" s="483" t="s">
        <v>27706</v>
      </c>
      <c r="D768" s="280" t="s">
        <v>11606</v>
      </c>
      <c r="E768" s="313"/>
      <c r="F768" s="280"/>
      <c r="G768" s="280"/>
      <c r="H768" s="280"/>
      <c r="I768" s="500">
        <v>3.6</v>
      </c>
      <c r="J768" s="280">
        <v>2</v>
      </c>
      <c r="K768" s="280"/>
      <c r="L768" s="280">
        <v>1</v>
      </c>
      <c r="M768" s="280"/>
      <c r="N768" s="280"/>
      <c r="O768" s="280"/>
      <c r="P768" s="280"/>
      <c r="Q768" s="280"/>
      <c r="R768" s="280"/>
      <c r="S768" s="280"/>
      <c r="T768" s="280"/>
      <c r="U768" s="280"/>
      <c r="V768" s="280"/>
      <c r="W768" s="283">
        <f t="shared" si="323"/>
        <v>100</v>
      </c>
      <c r="X768" s="283">
        <f t="shared" si="324"/>
        <v>100</v>
      </c>
      <c r="Y768" s="283">
        <f t="shared" si="337"/>
        <v>100</v>
      </c>
      <c r="Z768" s="283">
        <f t="shared" si="325"/>
        <v>100</v>
      </c>
      <c r="AA768" s="283">
        <f t="shared" si="326"/>
        <v>100</v>
      </c>
      <c r="AB768" s="287">
        <f t="shared" si="333"/>
        <v>100</v>
      </c>
      <c r="AC768" s="287">
        <f t="shared" si="334"/>
        <v>100</v>
      </c>
      <c r="AD768" s="287">
        <f t="shared" si="329"/>
        <v>100</v>
      </c>
      <c r="AE768" s="284">
        <f t="shared" si="332"/>
        <v>1</v>
      </c>
      <c r="AF768" s="284">
        <f t="shared" si="340"/>
        <v>100</v>
      </c>
      <c r="AG768" s="268">
        <f t="shared" si="335"/>
        <v>100</v>
      </c>
      <c r="AH768" s="268">
        <f t="shared" si="338"/>
        <v>10</v>
      </c>
      <c r="AI768" s="268">
        <f t="shared" si="336"/>
        <v>100</v>
      </c>
      <c r="AJ768" s="268">
        <f t="shared" si="339"/>
        <v>100</v>
      </c>
      <c r="AK768" s="500">
        <v>0.106</v>
      </c>
      <c r="AL768" s="280"/>
      <c r="AM768" s="280"/>
      <c r="AN768" s="500"/>
      <c r="AO768" s="280"/>
      <c r="AP768" s="280"/>
      <c r="AQ768" s="280"/>
      <c r="AR768" s="356" t="s">
        <v>31816</v>
      </c>
      <c r="AS768" s="483"/>
      <c r="AT768" s="280"/>
      <c r="AU768" s="280"/>
      <c r="AV768" s="190"/>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c r="DV768" s="188"/>
      <c r="DW768" s="188"/>
      <c r="DX768" s="188"/>
      <c r="DY768" s="188"/>
      <c r="DZ768" s="188"/>
      <c r="EA768" s="188"/>
      <c r="EB768" s="188"/>
      <c r="EC768" s="188"/>
      <c r="ED768" s="188"/>
      <c r="EE768" s="188"/>
      <c r="EF768" s="188"/>
      <c r="EG768" s="188"/>
      <c r="EH768" s="188"/>
      <c r="EI768" s="188"/>
      <c r="EJ768" s="188"/>
      <c r="EK768" s="188"/>
      <c r="EL768" s="188"/>
      <c r="EM768" s="188"/>
      <c r="EN768" s="188"/>
      <c r="EO768" s="188"/>
      <c r="EP768" s="188"/>
      <c r="EQ768" s="188"/>
      <c r="ER768" s="188"/>
      <c r="ES768" s="188"/>
      <c r="ET768" s="188"/>
      <c r="EU768" s="188"/>
      <c r="EV768" s="188"/>
      <c r="EW768" s="188"/>
      <c r="EX768" s="188"/>
      <c r="EY768" s="188"/>
      <c r="EZ768" s="188"/>
      <c r="FA768" s="188"/>
      <c r="FB768" s="188"/>
      <c r="FC768" s="188"/>
      <c r="FD768" s="188"/>
      <c r="FE768" s="188"/>
      <c r="FF768" s="188"/>
      <c r="FG768" s="188"/>
      <c r="FH768" s="188"/>
      <c r="FI768" s="188"/>
      <c r="FJ768" s="188"/>
      <c r="FK768" s="188"/>
      <c r="FL768" s="188"/>
      <c r="FM768" s="188"/>
      <c r="FN768" s="188"/>
      <c r="FO768" s="188"/>
      <c r="FP768" s="188"/>
      <c r="FQ768" s="188"/>
      <c r="FR768" s="188"/>
      <c r="FS768" s="188"/>
      <c r="FT768" s="188"/>
      <c r="FU768" s="188"/>
      <c r="FV768" s="188"/>
      <c r="FW768" s="188"/>
      <c r="FX768" s="188"/>
      <c r="FY768" s="188"/>
      <c r="FZ768" s="188"/>
      <c r="GA768" s="188"/>
      <c r="GB768" s="188"/>
      <c r="GC768" s="188"/>
      <c r="GD768" s="188"/>
      <c r="GE768" s="188"/>
      <c r="GF768" s="188"/>
      <c r="GG768" s="188"/>
      <c r="GH768" s="188"/>
      <c r="GI768" s="188"/>
      <c r="GJ768" s="188"/>
      <c r="GK768" s="188"/>
      <c r="GL768" s="188"/>
      <c r="GM768" s="188"/>
      <c r="GN768" s="188"/>
      <c r="GO768" s="188"/>
      <c r="GP768" s="188"/>
      <c r="GQ768" s="188"/>
      <c r="GR768" s="188"/>
      <c r="GS768" s="188"/>
      <c r="GT768" s="188"/>
      <c r="GU768" s="188"/>
      <c r="GV768" s="188"/>
      <c r="GW768" s="188"/>
      <c r="GX768" s="188"/>
      <c r="GY768" s="188"/>
      <c r="GZ768" s="188"/>
      <c r="HA768" s="188"/>
      <c r="HB768" s="188"/>
      <c r="HC768" s="188"/>
      <c r="HD768" s="188"/>
      <c r="HE768" s="188"/>
      <c r="HF768" s="188"/>
      <c r="HG768" s="188"/>
      <c r="HH768" s="188"/>
      <c r="HI768" s="188"/>
      <c r="HJ768" s="188"/>
      <c r="HK768" s="188"/>
      <c r="HL768" s="188"/>
      <c r="HM768" s="188"/>
      <c r="HN768" s="188"/>
      <c r="HO768" s="188"/>
      <c r="HP768" s="188"/>
      <c r="HQ768" s="188"/>
      <c r="HR768" s="188"/>
      <c r="HS768" s="188"/>
      <c r="HT768" s="188"/>
      <c r="HU768" s="188"/>
      <c r="HV768" s="188"/>
      <c r="HW768" s="188"/>
      <c r="HX768" s="188"/>
      <c r="HY768" s="188"/>
      <c r="HZ768" s="188"/>
      <c r="IA768" s="188"/>
      <c r="IB768" s="188"/>
      <c r="IC768" s="188"/>
      <c r="ID768" s="188"/>
      <c r="IE768" s="188"/>
      <c r="IF768" s="188"/>
      <c r="IG768" s="188"/>
      <c r="IH768" s="188"/>
      <c r="II768" s="188"/>
      <c r="IJ768" s="188"/>
      <c r="IK768" s="188"/>
      <c r="IL768" s="188"/>
      <c r="IM768" s="188"/>
      <c r="IN768" s="188"/>
      <c r="IO768" s="188"/>
      <c r="IP768" s="188"/>
      <c r="IQ768" s="188"/>
      <c r="IR768" s="188"/>
      <c r="IS768" s="188"/>
      <c r="IT768" s="188"/>
      <c r="IU768" s="188"/>
      <c r="IV768" s="188"/>
      <c r="IW768" s="188"/>
      <c r="IX768" s="188"/>
      <c r="IY768" s="188"/>
      <c r="IZ768" s="188"/>
      <c r="JA768" s="188"/>
      <c r="JB768" s="188"/>
      <c r="JC768" s="188"/>
      <c r="JD768" s="188"/>
      <c r="JE768" s="188"/>
      <c r="JF768" s="188"/>
      <c r="JG768" s="188"/>
      <c r="JH768" s="188"/>
      <c r="JI768" s="188"/>
      <c r="JJ768" s="188"/>
      <c r="JK768" s="188"/>
      <c r="JL768" s="188"/>
      <c r="JM768" s="188"/>
      <c r="JN768" s="188"/>
      <c r="JO768" s="188"/>
      <c r="JP768" s="188"/>
      <c r="JQ768" s="188"/>
      <c r="JR768" s="188"/>
      <c r="JS768" s="188"/>
      <c r="JT768" s="188"/>
      <c r="JU768" s="188"/>
      <c r="JV768" s="188"/>
      <c r="JW768" s="188"/>
      <c r="JX768" s="188"/>
      <c r="JY768" s="188"/>
      <c r="JZ768" s="188"/>
      <c r="KA768" s="188"/>
      <c r="KB768" s="188"/>
      <c r="KC768" s="188"/>
      <c r="KD768" s="188"/>
      <c r="KE768" s="188"/>
      <c r="KF768" s="188"/>
      <c r="KG768" s="188"/>
      <c r="KH768" s="188"/>
      <c r="KI768" s="188"/>
      <c r="KJ768" s="188"/>
      <c r="KK768" s="188"/>
      <c r="KL768" s="188"/>
      <c r="KM768" s="188"/>
      <c r="KN768" s="188"/>
      <c r="KO768" s="188"/>
      <c r="KP768" s="188"/>
      <c r="KQ768" s="188"/>
      <c r="KR768" s="188"/>
      <c r="KS768" s="188"/>
      <c r="KT768" s="188"/>
      <c r="KU768" s="188"/>
      <c r="KV768" s="188"/>
      <c r="KW768" s="188"/>
      <c r="KX768" s="188"/>
      <c r="KY768" s="188"/>
      <c r="KZ768" s="188"/>
      <c r="LA768" s="188"/>
      <c r="LB768" s="188"/>
      <c r="LC768" s="188"/>
      <c r="LD768" s="188"/>
      <c r="LE768" s="188"/>
      <c r="LF768" s="188"/>
      <c r="LG768" s="188"/>
      <c r="LH768" s="188"/>
      <c r="LI768" s="188"/>
      <c r="LJ768" s="188"/>
      <c r="LK768" s="188"/>
      <c r="LL768" s="188"/>
      <c r="LM768" s="188"/>
      <c r="LN768" s="188"/>
      <c r="LO768" s="188"/>
      <c r="LP768" s="188"/>
      <c r="LQ768" s="188"/>
      <c r="LR768" s="188"/>
      <c r="LS768" s="188"/>
      <c r="LT768" s="188"/>
      <c r="LU768" s="188"/>
      <c r="LV768" s="188"/>
      <c r="LW768" s="188"/>
      <c r="LX768" s="188"/>
      <c r="LY768" s="188"/>
      <c r="LZ768" s="188"/>
      <c r="MA768" s="188"/>
      <c r="MB768" s="188"/>
      <c r="MC768" s="188"/>
      <c r="MD768" s="188"/>
      <c r="ME768" s="188"/>
      <c r="MF768" s="188"/>
      <c r="MG768" s="188"/>
      <c r="MH768" s="188"/>
      <c r="MI768" s="188"/>
      <c r="MJ768" s="188"/>
      <c r="MK768" s="188"/>
      <c r="ML768" s="188"/>
      <c r="MM768" s="188"/>
      <c r="MN768" s="188"/>
      <c r="MO768" s="188"/>
      <c r="MP768" s="188"/>
      <c r="MQ768" s="188"/>
      <c r="MR768" s="188"/>
      <c r="MS768" s="188"/>
      <c r="MT768" s="188"/>
      <c r="MU768" s="188"/>
      <c r="MV768" s="188"/>
      <c r="MW768" s="188"/>
      <c r="MX768" s="188"/>
      <c r="MY768" s="188"/>
      <c r="MZ768" s="188"/>
      <c r="NA768" s="188"/>
      <c r="NB768" s="188"/>
      <c r="NC768" s="188"/>
      <c r="ND768" s="188"/>
      <c r="NE768" s="188"/>
      <c r="NF768" s="188"/>
      <c r="NG768" s="188"/>
      <c r="NH768" s="188"/>
      <c r="NI768" s="188"/>
      <c r="NJ768" s="188"/>
      <c r="NK768" s="188"/>
      <c r="NL768" s="188"/>
      <c r="NM768" s="188"/>
      <c r="NN768" s="188"/>
      <c r="NO768" s="188"/>
      <c r="NP768" s="188"/>
      <c r="NQ768" s="188"/>
      <c r="NR768" s="188"/>
      <c r="NS768" s="188"/>
      <c r="NT768" s="188"/>
      <c r="NU768" s="188"/>
      <c r="NV768" s="188"/>
      <c r="NW768" s="188"/>
      <c r="NX768" s="188"/>
      <c r="NY768" s="188"/>
      <c r="NZ768" s="188"/>
      <c r="OA768" s="188"/>
      <c r="OB768" s="188"/>
      <c r="OC768" s="188"/>
      <c r="OD768" s="188"/>
      <c r="OE768" s="188"/>
      <c r="OF768" s="188"/>
      <c r="OG768" s="188"/>
      <c r="OH768" s="188"/>
      <c r="OI768" s="188"/>
      <c r="OJ768" s="188"/>
      <c r="OK768" s="188"/>
      <c r="OL768" s="188"/>
      <c r="OM768" s="188"/>
      <c r="ON768" s="188"/>
      <c r="OO768" s="188"/>
      <c r="OP768" s="188"/>
      <c r="OQ768" s="188"/>
      <c r="OR768" s="188"/>
      <c r="OS768" s="188"/>
      <c r="OT768" s="188"/>
      <c r="OU768" s="188"/>
      <c r="OV768" s="188"/>
      <c r="OW768" s="188"/>
      <c r="OX768" s="188"/>
      <c r="OY768" s="188"/>
      <c r="OZ768" s="188"/>
      <c r="PA768" s="188"/>
      <c r="PB768" s="188"/>
      <c r="PC768" s="188"/>
      <c r="PD768" s="188"/>
      <c r="PE768" s="188"/>
      <c r="PF768" s="188"/>
      <c r="PG768" s="188"/>
      <c r="PH768" s="188"/>
      <c r="PI768" s="188"/>
      <c r="PJ768" s="188"/>
      <c r="PK768" s="188"/>
      <c r="PL768" s="188"/>
      <c r="PM768" s="188"/>
      <c r="PN768" s="188"/>
      <c r="PO768" s="188"/>
      <c r="PP768" s="188"/>
      <c r="PQ768" s="188"/>
      <c r="PR768" s="188"/>
      <c r="PS768" s="188"/>
      <c r="PT768" s="188"/>
      <c r="PU768" s="188"/>
      <c r="PV768" s="188"/>
      <c r="PW768" s="188"/>
      <c r="PX768" s="188"/>
      <c r="PY768" s="188"/>
      <c r="PZ768" s="188"/>
      <c r="QA768" s="188"/>
      <c r="QB768" s="188"/>
      <c r="QC768" s="188"/>
      <c r="QD768" s="188"/>
      <c r="QE768" s="188"/>
      <c r="QF768" s="188"/>
      <c r="QG768" s="188"/>
      <c r="QH768" s="188"/>
      <c r="QI768" s="188"/>
      <c r="QJ768" s="188"/>
      <c r="QK768" s="188"/>
      <c r="QL768" s="188"/>
      <c r="QM768" s="188"/>
      <c r="QN768" s="188"/>
      <c r="QO768" s="188"/>
      <c r="QP768" s="188"/>
      <c r="QQ768" s="188"/>
      <c r="QR768" s="188"/>
      <c r="QS768" s="188"/>
      <c r="QT768" s="188"/>
      <c r="QU768" s="188"/>
      <c r="QV768" s="188"/>
      <c r="QW768" s="188"/>
      <c r="QX768" s="188"/>
      <c r="QY768" s="188"/>
      <c r="QZ768" s="188"/>
      <c r="RA768" s="188"/>
      <c r="RB768" s="188"/>
      <c r="RC768" s="188"/>
      <c r="RD768" s="188"/>
      <c r="RE768" s="188"/>
      <c r="RF768" s="188"/>
      <c r="RG768" s="188"/>
      <c r="RH768" s="188"/>
      <c r="RI768" s="188"/>
      <c r="RJ768" s="188"/>
      <c r="RK768" s="188"/>
      <c r="RL768" s="188"/>
      <c r="RM768" s="188"/>
      <c r="RN768" s="188"/>
      <c r="RO768" s="188"/>
      <c r="RP768" s="188"/>
      <c r="RQ768" s="188"/>
      <c r="RR768" s="188"/>
      <c r="RS768" s="188"/>
      <c r="RT768" s="188"/>
      <c r="RU768" s="188"/>
      <c r="RV768" s="188"/>
      <c r="RW768" s="188"/>
      <c r="RX768" s="188"/>
      <c r="RY768" s="188"/>
      <c r="RZ768" s="188"/>
      <c r="SA768" s="188"/>
      <c r="SB768" s="188"/>
      <c r="SC768" s="188"/>
      <c r="SD768" s="188"/>
      <c r="SE768" s="188"/>
      <c r="SF768" s="188"/>
      <c r="SG768" s="188"/>
      <c r="SH768" s="188"/>
      <c r="SI768" s="188"/>
      <c r="SJ768" s="188"/>
      <c r="SK768" s="188"/>
      <c r="SL768" s="188"/>
      <c r="SM768" s="188"/>
      <c r="SN768" s="188"/>
      <c r="SO768" s="188"/>
      <c r="SP768" s="188"/>
      <c r="SQ768" s="188"/>
      <c r="SR768" s="188"/>
      <c r="SS768" s="188"/>
      <c r="ST768" s="188"/>
      <c r="SU768" s="188"/>
      <c r="SV768" s="188"/>
      <c r="SW768" s="188"/>
      <c r="SX768" s="188"/>
      <c r="SY768" s="188"/>
      <c r="SZ768" s="188"/>
      <c r="TA768" s="188"/>
      <c r="TB768" s="188"/>
      <c r="TC768" s="188"/>
      <c r="TD768" s="188"/>
      <c r="TE768" s="188"/>
      <c r="TF768" s="188"/>
      <c r="TG768" s="188"/>
      <c r="TH768" s="188"/>
      <c r="TI768" s="188"/>
      <c r="TJ768" s="188"/>
      <c r="TK768" s="188"/>
      <c r="TL768" s="188"/>
      <c r="TM768" s="188"/>
      <c r="TN768" s="188"/>
      <c r="TO768" s="188"/>
      <c r="TP768" s="188"/>
      <c r="TQ768" s="188"/>
      <c r="TR768" s="188"/>
      <c r="TS768" s="188"/>
      <c r="TT768" s="188"/>
      <c r="TU768" s="188"/>
      <c r="TV768" s="188"/>
      <c r="TW768" s="188"/>
      <c r="TX768" s="188"/>
      <c r="TY768" s="188"/>
      <c r="TZ768" s="188"/>
      <c r="UA768" s="188"/>
      <c r="UB768" s="188"/>
      <c r="UC768" s="188"/>
      <c r="UD768" s="188"/>
      <c r="UE768" s="188"/>
      <c r="UF768" s="188"/>
      <c r="UG768" s="188"/>
      <c r="UH768" s="188"/>
      <c r="UI768" s="188"/>
      <c r="UJ768" s="188"/>
      <c r="UK768" s="188"/>
      <c r="UL768" s="188"/>
      <c r="UM768" s="188"/>
      <c r="UN768" s="188"/>
      <c r="UO768" s="188"/>
      <c r="UP768" s="188"/>
      <c r="UQ768" s="188"/>
      <c r="UR768" s="188"/>
      <c r="US768" s="188"/>
      <c r="UT768" s="188"/>
      <c r="UU768" s="188"/>
      <c r="UV768" s="188"/>
      <c r="UW768" s="188"/>
      <c r="UX768" s="188"/>
      <c r="UY768" s="188"/>
      <c r="UZ768" s="188"/>
      <c r="VA768" s="188"/>
      <c r="VB768" s="188"/>
      <c r="VC768" s="188"/>
      <c r="VD768" s="188"/>
      <c r="VE768" s="188"/>
      <c r="VF768" s="188"/>
      <c r="VG768" s="188"/>
      <c r="VH768" s="188"/>
      <c r="VI768" s="188"/>
      <c r="VJ768" s="188"/>
      <c r="VK768" s="188"/>
      <c r="VL768" s="188"/>
      <c r="VM768" s="188"/>
      <c r="VN768" s="188"/>
      <c r="VO768" s="188"/>
      <c r="VP768" s="188"/>
      <c r="VQ768" s="188"/>
      <c r="VR768" s="188"/>
      <c r="VS768" s="188"/>
      <c r="VT768" s="188"/>
      <c r="VU768" s="188"/>
      <c r="VV768" s="188"/>
      <c r="VW768" s="188"/>
      <c r="VX768" s="188"/>
      <c r="VY768" s="188"/>
      <c r="VZ768" s="188"/>
      <c r="WA768" s="188"/>
      <c r="WB768" s="188"/>
      <c r="WC768" s="188"/>
      <c r="WD768" s="188"/>
      <c r="WE768" s="188"/>
      <c r="WF768" s="188"/>
      <c r="WG768" s="188"/>
      <c r="WH768" s="188"/>
      <c r="WI768" s="188"/>
      <c r="WJ768" s="188"/>
      <c r="WK768" s="188"/>
      <c r="WL768" s="188"/>
      <c r="WM768" s="188"/>
      <c r="WN768" s="188"/>
      <c r="WO768" s="188"/>
      <c r="WP768" s="188"/>
      <c r="WQ768" s="188"/>
      <c r="WR768" s="188"/>
      <c r="WS768" s="188"/>
      <c r="WT768" s="188"/>
      <c r="WU768" s="188"/>
      <c r="WV768" s="188"/>
      <c r="WW768" s="188"/>
      <c r="WX768" s="188"/>
      <c r="WY768" s="188"/>
      <c r="WZ768" s="188"/>
      <c r="XA768" s="188"/>
      <c r="XB768" s="188"/>
      <c r="XC768" s="188"/>
      <c r="XD768" s="188"/>
      <c r="XE768" s="188"/>
      <c r="XF768" s="188"/>
      <c r="XG768" s="188"/>
      <c r="XH768" s="188"/>
      <c r="XI768" s="188"/>
      <c r="XJ768" s="188"/>
      <c r="XK768" s="188"/>
      <c r="XL768" s="188"/>
      <c r="XM768" s="188"/>
      <c r="XN768" s="188"/>
      <c r="XO768" s="188"/>
      <c r="XP768" s="188"/>
      <c r="XQ768" s="188"/>
      <c r="XR768" s="188"/>
      <c r="XS768" s="188"/>
      <c r="XT768" s="188"/>
      <c r="XU768" s="188"/>
      <c r="XV768" s="188"/>
      <c r="XW768" s="188"/>
      <c r="XX768" s="188"/>
      <c r="XY768" s="188"/>
      <c r="XZ768" s="188"/>
      <c r="YA768" s="188"/>
      <c r="YB768" s="188"/>
      <c r="YC768" s="188"/>
      <c r="YD768" s="188"/>
      <c r="YE768" s="188"/>
      <c r="YF768" s="188"/>
      <c r="YG768" s="188"/>
      <c r="YH768" s="188"/>
      <c r="YI768" s="188"/>
      <c r="YJ768" s="188"/>
      <c r="YK768" s="188"/>
      <c r="YL768" s="188"/>
      <c r="YM768" s="188"/>
      <c r="YN768" s="188"/>
      <c r="YO768" s="188"/>
      <c r="YP768" s="188"/>
      <c r="YQ768" s="188"/>
      <c r="YR768" s="188"/>
      <c r="YS768" s="188"/>
      <c r="YT768" s="188"/>
      <c r="YU768" s="188"/>
      <c r="YV768" s="188"/>
      <c r="YW768" s="188"/>
      <c r="YX768" s="188"/>
      <c r="YY768" s="188"/>
      <c r="YZ768" s="188"/>
      <c r="ZA768" s="188"/>
      <c r="ZB768" s="188"/>
      <c r="ZC768" s="188"/>
      <c r="ZD768" s="188"/>
      <c r="ZE768" s="188"/>
      <c r="ZF768" s="188"/>
      <c r="ZG768" s="188"/>
      <c r="ZH768" s="188"/>
      <c r="ZI768" s="188"/>
      <c r="ZJ768" s="188"/>
      <c r="ZK768" s="188"/>
      <c r="ZL768" s="188"/>
      <c r="ZM768" s="188"/>
      <c r="ZN768" s="188"/>
      <c r="ZO768" s="188"/>
      <c r="ZP768" s="188"/>
      <c r="ZQ768" s="188"/>
      <c r="ZR768" s="188"/>
      <c r="ZS768" s="188"/>
      <c r="ZT768" s="188"/>
      <c r="ZU768" s="188"/>
      <c r="ZV768" s="188"/>
      <c r="ZW768" s="188"/>
      <c r="ZX768" s="188"/>
      <c r="ZY768" s="188"/>
      <c r="ZZ768" s="188"/>
      <c r="AAA768" s="188"/>
      <c r="AAB768" s="188"/>
      <c r="AAC768" s="188"/>
      <c r="AAD768" s="188"/>
      <c r="AAE768" s="188"/>
      <c r="AAF768" s="188"/>
      <c r="AAG768" s="188"/>
      <c r="AAH768" s="188"/>
      <c r="AAI768" s="188"/>
      <c r="AAJ768" s="188"/>
      <c r="AAK768" s="188"/>
      <c r="AAL768" s="188"/>
      <c r="AAM768" s="188"/>
      <c r="AAN768" s="188"/>
      <c r="AAO768" s="188"/>
      <c r="AAP768" s="188"/>
      <c r="AAQ768" s="188"/>
      <c r="AAR768" s="188"/>
      <c r="AAS768" s="188"/>
      <c r="AAT768" s="188"/>
      <c r="AAU768" s="188"/>
      <c r="AAV768" s="188"/>
      <c r="AAW768" s="188"/>
      <c r="AAX768" s="188"/>
      <c r="AAY768" s="188"/>
      <c r="AAZ768" s="188"/>
      <c r="ABA768" s="188"/>
      <c r="ABB768" s="188"/>
      <c r="ABC768" s="188"/>
      <c r="ABD768" s="188"/>
      <c r="ABE768" s="188"/>
      <c r="ABF768" s="188"/>
      <c r="ABG768" s="188"/>
      <c r="ABH768" s="188"/>
      <c r="ABI768" s="188"/>
      <c r="ABJ768" s="188"/>
      <c r="ABK768" s="188"/>
      <c r="ABL768" s="188"/>
      <c r="ABM768" s="188"/>
      <c r="ABN768" s="188"/>
      <c r="ABO768" s="188"/>
      <c r="ABP768" s="188"/>
      <c r="ABQ768" s="188"/>
      <c r="ABR768" s="188"/>
      <c r="ABS768" s="188"/>
      <c r="ABT768" s="188"/>
      <c r="ABU768" s="188"/>
      <c r="ABV768" s="188"/>
      <c r="ABW768" s="188"/>
      <c r="ABX768" s="188"/>
      <c r="ABY768" s="188"/>
      <c r="ABZ768" s="188"/>
      <c r="ACA768" s="188"/>
      <c r="ACB768" s="188"/>
      <c r="ACC768" s="188"/>
      <c r="ACD768" s="188"/>
      <c r="ACE768" s="188"/>
      <c r="ACF768" s="188"/>
      <c r="ACG768" s="188"/>
      <c r="ACH768" s="188"/>
      <c r="ACI768" s="188"/>
      <c r="ACJ768" s="188"/>
      <c r="ACK768" s="188"/>
      <c r="ACL768" s="188"/>
      <c r="ACM768" s="188"/>
      <c r="ACN768" s="188"/>
      <c r="ACO768" s="188"/>
      <c r="ACP768" s="188"/>
      <c r="ACQ768" s="188"/>
      <c r="ACR768" s="188"/>
      <c r="ACS768" s="188"/>
      <c r="ACT768" s="188"/>
      <c r="ACU768" s="188"/>
      <c r="ACV768" s="188"/>
      <c r="ACW768" s="188"/>
      <c r="ACX768" s="188"/>
      <c r="ACY768" s="188"/>
      <c r="ACZ768" s="188"/>
      <c r="ADA768" s="188"/>
      <c r="ADB768" s="188"/>
      <c r="ADC768" s="188"/>
      <c r="ADD768" s="188"/>
      <c r="ADE768" s="188"/>
      <c r="ADF768" s="188"/>
      <c r="ADG768" s="188"/>
      <c r="ADH768" s="188"/>
      <c r="ADI768" s="188"/>
      <c r="ADJ768" s="188"/>
      <c r="ADK768" s="188"/>
      <c r="ADL768" s="188"/>
      <c r="ADM768" s="188"/>
      <c r="ADN768" s="188"/>
      <c r="ADO768" s="188"/>
      <c r="ADP768" s="188"/>
      <c r="ADQ768" s="188"/>
      <c r="ADR768" s="188"/>
      <c r="ADS768" s="188"/>
      <c r="ADT768" s="188"/>
      <c r="ADU768" s="188"/>
      <c r="ADV768" s="188"/>
      <c r="ADW768" s="188"/>
      <c r="ADX768" s="188"/>
      <c r="ADY768" s="188"/>
      <c r="ADZ768" s="188"/>
      <c r="AEA768" s="188"/>
      <c r="AEB768" s="188"/>
      <c r="AEC768" s="188"/>
      <c r="AED768" s="188"/>
      <c r="AEE768" s="188"/>
      <c r="AEF768" s="188"/>
      <c r="AEG768" s="188"/>
      <c r="AEH768" s="188"/>
      <c r="AEI768" s="188"/>
      <c r="AEJ768" s="188"/>
      <c r="AEK768" s="188"/>
      <c r="AEL768" s="188"/>
      <c r="AEM768" s="188"/>
      <c r="AEN768" s="188"/>
      <c r="AEO768" s="188"/>
      <c r="AEP768" s="188"/>
      <c r="AEQ768" s="188"/>
      <c r="AER768" s="188"/>
      <c r="AES768" s="188"/>
      <c r="AET768" s="188"/>
      <c r="AEU768" s="188"/>
      <c r="AEV768" s="188"/>
      <c r="AEW768" s="188"/>
      <c r="AEX768" s="188"/>
      <c r="AEY768" s="188"/>
      <c r="AEZ768" s="188"/>
      <c r="AFA768" s="188"/>
      <c r="AFB768" s="188"/>
      <c r="AFC768" s="188"/>
      <c r="AFD768" s="188"/>
      <c r="AFE768" s="188"/>
      <c r="AFF768" s="188"/>
      <c r="AFG768" s="188"/>
      <c r="AFH768" s="188"/>
      <c r="AFI768" s="188"/>
      <c r="AFJ768" s="188"/>
      <c r="AFK768" s="188"/>
      <c r="AFL768" s="188"/>
      <c r="AFM768" s="188"/>
      <c r="AFN768" s="188"/>
      <c r="AFO768" s="188"/>
      <c r="AFP768" s="188"/>
      <c r="AFQ768" s="188"/>
      <c r="AFR768" s="188"/>
      <c r="AFS768" s="188"/>
      <c r="AFT768" s="188"/>
      <c r="AFU768" s="188"/>
      <c r="AFV768" s="188"/>
      <c r="AFW768" s="188"/>
      <c r="AFX768" s="188"/>
      <c r="AFY768" s="188"/>
      <c r="AFZ768" s="188"/>
      <c r="AGA768" s="188"/>
      <c r="AGB768" s="188"/>
      <c r="AGC768" s="188"/>
      <c r="AGD768" s="188"/>
      <c r="AGE768" s="188"/>
      <c r="AGF768" s="188"/>
      <c r="AGG768" s="188"/>
      <c r="AGH768" s="188"/>
      <c r="AGI768" s="188"/>
      <c r="AGJ768" s="188"/>
      <c r="AGK768" s="188"/>
      <c r="AGL768" s="188"/>
      <c r="AGM768" s="188"/>
      <c r="AGN768" s="188"/>
      <c r="AGO768" s="188"/>
      <c r="AGP768" s="188"/>
      <c r="AGQ768" s="188"/>
      <c r="AGR768" s="188"/>
      <c r="AGS768" s="188"/>
      <c r="AGT768" s="188"/>
      <c r="AGU768" s="188"/>
      <c r="AGV768" s="188"/>
      <c r="AGW768" s="188"/>
      <c r="AGX768" s="188"/>
      <c r="AGY768" s="188"/>
      <c r="AGZ768" s="188"/>
      <c r="AHA768" s="188"/>
      <c r="AHB768" s="188"/>
      <c r="AHC768" s="188"/>
      <c r="AHD768" s="188"/>
      <c r="AHE768" s="188"/>
      <c r="AHF768" s="188"/>
      <c r="AHG768" s="188"/>
      <c r="AHH768" s="188"/>
      <c r="AHI768" s="188"/>
      <c r="AHJ768" s="188"/>
      <c r="AHK768" s="188"/>
      <c r="AHL768" s="188"/>
      <c r="AHM768" s="188"/>
      <c r="AHN768" s="188"/>
      <c r="AHO768" s="188"/>
      <c r="AHP768" s="188"/>
      <c r="AHQ768" s="188"/>
      <c r="AHR768" s="188"/>
      <c r="AHS768" s="188"/>
      <c r="AHT768" s="188"/>
      <c r="AHU768" s="188"/>
      <c r="AHV768" s="188"/>
      <c r="AHW768" s="188"/>
      <c r="AHX768" s="188"/>
      <c r="AHY768" s="188"/>
      <c r="AHZ768" s="188"/>
      <c r="AIA768" s="188"/>
      <c r="AIB768" s="188"/>
      <c r="AIC768" s="188"/>
      <c r="AID768" s="188"/>
      <c r="AIE768" s="188"/>
      <c r="AIF768" s="188"/>
      <c r="AIG768" s="188"/>
      <c r="AIH768" s="188"/>
      <c r="AII768" s="188"/>
      <c r="AIJ768" s="188"/>
      <c r="AIK768" s="188"/>
      <c r="AIL768" s="188"/>
      <c r="AIM768" s="188"/>
      <c r="AIN768" s="188"/>
      <c r="AIO768" s="188"/>
      <c r="AIP768" s="188"/>
      <c r="AIQ768" s="188"/>
      <c r="AIR768" s="188"/>
      <c r="AIS768" s="188"/>
      <c r="AIT768" s="188"/>
      <c r="AIU768" s="188"/>
      <c r="AIV768" s="188"/>
      <c r="AIW768" s="188"/>
      <c r="AIX768" s="188"/>
      <c r="AIY768" s="188"/>
      <c r="AIZ768" s="188"/>
      <c r="AJA768" s="188"/>
      <c r="AJB768" s="188"/>
      <c r="AJC768" s="188"/>
      <c r="AJD768" s="188"/>
      <c r="AJE768" s="188"/>
      <c r="AJF768" s="188"/>
      <c r="AJG768" s="188"/>
      <c r="AJH768" s="188"/>
      <c r="AJI768" s="188"/>
      <c r="AJJ768" s="188"/>
      <c r="AJK768" s="188"/>
      <c r="AJL768" s="188"/>
      <c r="AJM768" s="188"/>
      <c r="AJN768" s="188"/>
      <c r="AJO768" s="188"/>
      <c r="AJP768" s="188"/>
      <c r="AJQ768" s="188"/>
      <c r="AJR768" s="188"/>
      <c r="AJS768" s="188"/>
      <c r="AJT768" s="188"/>
      <c r="AJU768" s="188"/>
      <c r="AJV768" s="188"/>
      <c r="AJW768" s="188"/>
      <c r="AJX768" s="188"/>
      <c r="AJY768" s="188"/>
      <c r="AJZ768" s="188"/>
      <c r="AKA768" s="188"/>
      <c r="AKB768" s="188"/>
      <c r="AKC768" s="188"/>
      <c r="AKD768" s="188"/>
      <c r="AKE768" s="188"/>
      <c r="AKF768" s="188"/>
      <c r="AKG768" s="188"/>
      <c r="AKH768" s="188"/>
      <c r="AKI768" s="188"/>
      <c r="AKJ768" s="188"/>
      <c r="AKK768" s="188"/>
      <c r="AKL768" s="188"/>
      <c r="AKM768" s="188"/>
      <c r="AKN768" s="188"/>
      <c r="AKO768" s="188"/>
      <c r="AKP768" s="188"/>
      <c r="AKQ768" s="188"/>
      <c r="AKR768" s="188"/>
      <c r="AKS768" s="188"/>
      <c r="AKT768" s="188"/>
      <c r="AKU768" s="188"/>
      <c r="AKV768" s="188"/>
      <c r="AKW768" s="188"/>
      <c r="AKX768" s="188"/>
      <c r="AKY768" s="188"/>
      <c r="AKZ768" s="188"/>
      <c r="ALA768" s="188"/>
      <c r="ALB768" s="188"/>
      <c r="ALC768" s="188"/>
      <c r="ALD768" s="188"/>
      <c r="ALE768" s="188"/>
      <c r="ALF768" s="188"/>
      <c r="ALG768" s="188"/>
      <c r="ALH768" s="188"/>
      <c r="ALI768" s="188"/>
      <c r="ALJ768" s="188"/>
      <c r="ALK768" s="188"/>
      <c r="ALL768" s="188"/>
      <c r="ALM768" s="188"/>
      <c r="ALN768" s="188"/>
      <c r="ALO768" s="188"/>
      <c r="ALP768" s="188"/>
      <c r="ALQ768" s="188"/>
      <c r="ALR768" s="188"/>
      <c r="ALS768" s="188"/>
      <c r="ALT768" s="188"/>
      <c r="ALU768" s="188"/>
      <c r="ALV768" s="188"/>
      <c r="ALW768" s="188"/>
      <c r="ALX768" s="188"/>
      <c r="ALY768" s="188"/>
      <c r="ALZ768" s="188"/>
      <c r="AMA768" s="188"/>
      <c r="AMB768" s="188"/>
      <c r="AMC768" s="188"/>
      <c r="AMD768" s="188"/>
      <c r="AME768" s="188"/>
      <c r="AMF768" s="188"/>
      <c r="AMG768" s="188"/>
      <c r="AMH768" s="188"/>
      <c r="AMI768" s="188"/>
      <c r="AMJ768" s="188"/>
      <c r="AMK768" s="188"/>
      <c r="AML768" s="561"/>
    </row>
    <row r="769" spans="1:1026" s="191" customFormat="1" x14ac:dyDescent="0.25">
      <c r="A769" s="518" t="s">
        <v>27707</v>
      </c>
      <c r="B769" s="257">
        <v>769</v>
      </c>
      <c r="C769" s="483" t="s">
        <v>27708</v>
      </c>
      <c r="D769" s="279" t="s">
        <v>27709</v>
      </c>
      <c r="E769" s="313"/>
      <c r="F769" s="280"/>
      <c r="G769" s="280"/>
      <c r="H769" s="280"/>
      <c r="I769" s="500">
        <v>70.5</v>
      </c>
      <c r="J769" s="280"/>
      <c r="K769" s="280">
        <v>1</v>
      </c>
      <c r="L769" s="280"/>
      <c r="M769" s="280"/>
      <c r="N769" s="280"/>
      <c r="O769" s="280"/>
      <c r="P769" s="280"/>
      <c r="Q769" s="280"/>
      <c r="R769" s="280"/>
      <c r="S769" s="280"/>
      <c r="T769" s="280"/>
      <c r="U769" s="280"/>
      <c r="V769" s="280"/>
      <c r="W769" s="283">
        <f t="shared" si="323"/>
        <v>100</v>
      </c>
      <c r="X769" s="283">
        <f t="shared" si="324"/>
        <v>100</v>
      </c>
      <c r="Y769" s="283">
        <f t="shared" si="337"/>
        <v>100</v>
      </c>
      <c r="Z769" s="283">
        <f t="shared" si="325"/>
        <v>100</v>
      </c>
      <c r="AA769" s="283">
        <f t="shared" si="326"/>
        <v>100</v>
      </c>
      <c r="AB769" s="287">
        <f t="shared" si="333"/>
        <v>100</v>
      </c>
      <c r="AC769" s="287">
        <f t="shared" si="334"/>
        <v>100</v>
      </c>
      <c r="AD769" s="287">
        <f t="shared" si="329"/>
        <v>100</v>
      </c>
      <c r="AE769" s="284">
        <f t="shared" si="332"/>
        <v>100</v>
      </c>
      <c r="AF769" s="284">
        <f t="shared" si="340"/>
        <v>100</v>
      </c>
      <c r="AG769" s="268">
        <f t="shared" si="335"/>
        <v>1</v>
      </c>
      <c r="AH769" s="268">
        <f t="shared" si="338"/>
        <v>100</v>
      </c>
      <c r="AI769" s="268">
        <f t="shared" si="336"/>
        <v>3</v>
      </c>
      <c r="AJ769" s="268">
        <f t="shared" si="339"/>
        <v>100</v>
      </c>
      <c r="AK769" s="500">
        <v>0.45</v>
      </c>
      <c r="AL769" s="280"/>
      <c r="AM769" s="280"/>
      <c r="AN769" s="500"/>
      <c r="AO769" s="280"/>
      <c r="AP769" s="280"/>
      <c r="AQ769" s="280"/>
      <c r="AR769" s="356" t="s">
        <v>31817</v>
      </c>
      <c r="AS769" s="483"/>
      <c r="AT769" s="280"/>
      <c r="AU769" s="280"/>
      <c r="AV769" s="190"/>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c r="DV769" s="188"/>
      <c r="DW769" s="188"/>
      <c r="DX769" s="188"/>
      <c r="DY769" s="188"/>
      <c r="DZ769" s="188"/>
      <c r="EA769" s="188"/>
      <c r="EB769" s="188"/>
      <c r="EC769" s="188"/>
      <c r="ED769" s="188"/>
      <c r="EE769" s="188"/>
      <c r="EF769" s="188"/>
      <c r="EG769" s="188"/>
      <c r="EH769" s="188"/>
      <c r="EI769" s="188"/>
      <c r="EJ769" s="188"/>
      <c r="EK769" s="188"/>
      <c r="EL769" s="188"/>
      <c r="EM769" s="188"/>
      <c r="EN769" s="188"/>
      <c r="EO769" s="188"/>
      <c r="EP769" s="188"/>
      <c r="EQ769" s="188"/>
      <c r="ER769" s="188"/>
      <c r="ES769" s="188"/>
      <c r="ET769" s="188"/>
      <c r="EU769" s="188"/>
      <c r="EV769" s="188"/>
      <c r="EW769" s="188"/>
      <c r="EX769" s="188"/>
      <c r="EY769" s="188"/>
      <c r="EZ769" s="188"/>
      <c r="FA769" s="188"/>
      <c r="FB769" s="188"/>
      <c r="FC769" s="188"/>
      <c r="FD769" s="188"/>
      <c r="FE769" s="188"/>
      <c r="FF769" s="188"/>
      <c r="FG769" s="188"/>
      <c r="FH769" s="188"/>
      <c r="FI769" s="188"/>
      <c r="FJ769" s="188"/>
      <c r="FK769" s="188"/>
      <c r="FL769" s="188"/>
      <c r="FM769" s="188"/>
      <c r="FN769" s="188"/>
      <c r="FO769" s="188"/>
      <c r="FP769" s="188"/>
      <c r="FQ769" s="188"/>
      <c r="FR769" s="188"/>
      <c r="FS769" s="188"/>
      <c r="FT769" s="188"/>
      <c r="FU769" s="188"/>
      <c r="FV769" s="188"/>
      <c r="FW769" s="188"/>
      <c r="FX769" s="188"/>
      <c r="FY769" s="188"/>
      <c r="FZ769" s="188"/>
      <c r="GA769" s="188"/>
      <c r="GB769" s="188"/>
      <c r="GC769" s="188"/>
      <c r="GD769" s="188"/>
      <c r="GE769" s="188"/>
      <c r="GF769" s="188"/>
      <c r="GG769" s="188"/>
      <c r="GH769" s="188"/>
      <c r="GI769" s="188"/>
      <c r="GJ769" s="188"/>
      <c r="GK769" s="188"/>
      <c r="GL769" s="188"/>
      <c r="GM769" s="188"/>
      <c r="GN769" s="188"/>
      <c r="GO769" s="188"/>
      <c r="GP769" s="188"/>
      <c r="GQ769" s="188"/>
      <c r="GR769" s="188"/>
      <c r="GS769" s="188"/>
      <c r="GT769" s="188"/>
      <c r="GU769" s="188"/>
      <c r="GV769" s="188"/>
      <c r="GW769" s="188"/>
      <c r="GX769" s="188"/>
      <c r="GY769" s="188"/>
      <c r="GZ769" s="188"/>
      <c r="HA769" s="188"/>
      <c r="HB769" s="188"/>
      <c r="HC769" s="188"/>
      <c r="HD769" s="188"/>
      <c r="HE769" s="188"/>
      <c r="HF769" s="188"/>
      <c r="HG769" s="188"/>
      <c r="HH769" s="188"/>
      <c r="HI769" s="188"/>
      <c r="HJ769" s="188"/>
      <c r="HK769" s="188"/>
      <c r="HL769" s="188"/>
      <c r="HM769" s="188"/>
      <c r="HN769" s="188"/>
      <c r="HO769" s="188"/>
      <c r="HP769" s="188"/>
      <c r="HQ769" s="188"/>
      <c r="HR769" s="188"/>
      <c r="HS769" s="188"/>
      <c r="HT769" s="188"/>
      <c r="HU769" s="188"/>
      <c r="HV769" s="188"/>
      <c r="HW769" s="188"/>
      <c r="HX769" s="188"/>
      <c r="HY769" s="188"/>
      <c r="HZ769" s="188"/>
      <c r="IA769" s="188"/>
      <c r="IB769" s="188"/>
      <c r="IC769" s="188"/>
      <c r="ID769" s="188"/>
      <c r="IE769" s="188"/>
      <c r="IF769" s="188"/>
      <c r="IG769" s="188"/>
      <c r="IH769" s="188"/>
      <c r="II769" s="188"/>
      <c r="IJ769" s="188"/>
      <c r="IK769" s="188"/>
      <c r="IL769" s="188"/>
      <c r="IM769" s="188"/>
      <c r="IN769" s="188"/>
      <c r="IO769" s="188"/>
      <c r="IP769" s="188"/>
      <c r="IQ769" s="188"/>
      <c r="IR769" s="188"/>
      <c r="IS769" s="188"/>
      <c r="IT769" s="188"/>
      <c r="IU769" s="188"/>
      <c r="IV769" s="188"/>
      <c r="IW769" s="188"/>
      <c r="IX769" s="188"/>
      <c r="IY769" s="188"/>
      <c r="IZ769" s="188"/>
      <c r="JA769" s="188"/>
      <c r="JB769" s="188"/>
      <c r="JC769" s="188"/>
      <c r="JD769" s="188"/>
      <c r="JE769" s="188"/>
      <c r="JF769" s="188"/>
      <c r="JG769" s="188"/>
      <c r="JH769" s="188"/>
      <c r="JI769" s="188"/>
      <c r="JJ769" s="188"/>
      <c r="JK769" s="188"/>
      <c r="JL769" s="188"/>
      <c r="JM769" s="188"/>
      <c r="JN769" s="188"/>
      <c r="JO769" s="188"/>
      <c r="JP769" s="188"/>
      <c r="JQ769" s="188"/>
      <c r="JR769" s="188"/>
      <c r="JS769" s="188"/>
      <c r="JT769" s="188"/>
      <c r="JU769" s="188"/>
      <c r="JV769" s="188"/>
      <c r="JW769" s="188"/>
      <c r="JX769" s="188"/>
      <c r="JY769" s="188"/>
      <c r="JZ769" s="188"/>
      <c r="KA769" s="188"/>
      <c r="KB769" s="188"/>
      <c r="KC769" s="188"/>
      <c r="KD769" s="188"/>
      <c r="KE769" s="188"/>
      <c r="KF769" s="188"/>
      <c r="KG769" s="188"/>
      <c r="KH769" s="188"/>
      <c r="KI769" s="188"/>
      <c r="KJ769" s="188"/>
      <c r="KK769" s="188"/>
      <c r="KL769" s="188"/>
      <c r="KM769" s="188"/>
      <c r="KN769" s="188"/>
      <c r="KO769" s="188"/>
      <c r="KP769" s="188"/>
      <c r="KQ769" s="188"/>
      <c r="KR769" s="188"/>
      <c r="KS769" s="188"/>
      <c r="KT769" s="188"/>
      <c r="KU769" s="188"/>
      <c r="KV769" s="188"/>
      <c r="KW769" s="188"/>
      <c r="KX769" s="188"/>
      <c r="KY769" s="188"/>
      <c r="KZ769" s="188"/>
      <c r="LA769" s="188"/>
      <c r="LB769" s="188"/>
      <c r="LC769" s="188"/>
      <c r="LD769" s="188"/>
      <c r="LE769" s="188"/>
      <c r="LF769" s="188"/>
      <c r="LG769" s="188"/>
      <c r="LH769" s="188"/>
      <c r="LI769" s="188"/>
      <c r="LJ769" s="188"/>
      <c r="LK769" s="188"/>
      <c r="LL769" s="188"/>
      <c r="LM769" s="188"/>
      <c r="LN769" s="188"/>
      <c r="LO769" s="188"/>
      <c r="LP769" s="188"/>
      <c r="LQ769" s="188"/>
      <c r="LR769" s="188"/>
      <c r="LS769" s="188"/>
      <c r="LT769" s="188"/>
      <c r="LU769" s="188"/>
      <c r="LV769" s="188"/>
      <c r="LW769" s="188"/>
      <c r="LX769" s="188"/>
      <c r="LY769" s="188"/>
      <c r="LZ769" s="188"/>
      <c r="MA769" s="188"/>
      <c r="MB769" s="188"/>
      <c r="MC769" s="188"/>
      <c r="MD769" s="188"/>
      <c r="ME769" s="188"/>
      <c r="MF769" s="188"/>
      <c r="MG769" s="188"/>
      <c r="MH769" s="188"/>
      <c r="MI769" s="188"/>
      <c r="MJ769" s="188"/>
      <c r="MK769" s="188"/>
      <c r="ML769" s="188"/>
      <c r="MM769" s="188"/>
      <c r="MN769" s="188"/>
      <c r="MO769" s="188"/>
      <c r="MP769" s="188"/>
      <c r="MQ769" s="188"/>
      <c r="MR769" s="188"/>
      <c r="MS769" s="188"/>
      <c r="MT769" s="188"/>
      <c r="MU769" s="188"/>
      <c r="MV769" s="188"/>
      <c r="MW769" s="188"/>
      <c r="MX769" s="188"/>
      <c r="MY769" s="188"/>
      <c r="MZ769" s="188"/>
      <c r="NA769" s="188"/>
      <c r="NB769" s="188"/>
      <c r="NC769" s="188"/>
      <c r="ND769" s="188"/>
      <c r="NE769" s="188"/>
      <c r="NF769" s="188"/>
      <c r="NG769" s="188"/>
      <c r="NH769" s="188"/>
      <c r="NI769" s="188"/>
      <c r="NJ769" s="188"/>
      <c r="NK769" s="188"/>
      <c r="NL769" s="188"/>
      <c r="NM769" s="188"/>
      <c r="NN769" s="188"/>
      <c r="NO769" s="188"/>
      <c r="NP769" s="188"/>
      <c r="NQ769" s="188"/>
      <c r="NR769" s="188"/>
      <c r="NS769" s="188"/>
      <c r="NT769" s="188"/>
      <c r="NU769" s="188"/>
      <c r="NV769" s="188"/>
      <c r="NW769" s="188"/>
      <c r="NX769" s="188"/>
      <c r="NY769" s="188"/>
      <c r="NZ769" s="188"/>
      <c r="OA769" s="188"/>
      <c r="OB769" s="188"/>
      <c r="OC769" s="188"/>
      <c r="OD769" s="188"/>
      <c r="OE769" s="188"/>
      <c r="OF769" s="188"/>
      <c r="OG769" s="188"/>
      <c r="OH769" s="188"/>
      <c r="OI769" s="188"/>
      <c r="OJ769" s="188"/>
      <c r="OK769" s="188"/>
      <c r="OL769" s="188"/>
      <c r="OM769" s="188"/>
      <c r="ON769" s="188"/>
      <c r="OO769" s="188"/>
      <c r="OP769" s="188"/>
      <c r="OQ769" s="188"/>
      <c r="OR769" s="188"/>
      <c r="OS769" s="188"/>
      <c r="OT769" s="188"/>
      <c r="OU769" s="188"/>
      <c r="OV769" s="188"/>
      <c r="OW769" s="188"/>
      <c r="OX769" s="188"/>
      <c r="OY769" s="188"/>
      <c r="OZ769" s="188"/>
      <c r="PA769" s="188"/>
      <c r="PB769" s="188"/>
      <c r="PC769" s="188"/>
      <c r="PD769" s="188"/>
      <c r="PE769" s="188"/>
      <c r="PF769" s="188"/>
      <c r="PG769" s="188"/>
      <c r="PH769" s="188"/>
      <c r="PI769" s="188"/>
      <c r="PJ769" s="188"/>
      <c r="PK769" s="188"/>
      <c r="PL769" s="188"/>
      <c r="PM769" s="188"/>
      <c r="PN769" s="188"/>
      <c r="PO769" s="188"/>
      <c r="PP769" s="188"/>
      <c r="PQ769" s="188"/>
      <c r="PR769" s="188"/>
      <c r="PS769" s="188"/>
      <c r="PT769" s="188"/>
      <c r="PU769" s="188"/>
      <c r="PV769" s="188"/>
      <c r="PW769" s="188"/>
      <c r="PX769" s="188"/>
      <c r="PY769" s="188"/>
      <c r="PZ769" s="188"/>
      <c r="QA769" s="188"/>
      <c r="QB769" s="188"/>
      <c r="QC769" s="188"/>
      <c r="QD769" s="188"/>
      <c r="QE769" s="188"/>
      <c r="QF769" s="188"/>
      <c r="QG769" s="188"/>
      <c r="QH769" s="188"/>
      <c r="QI769" s="188"/>
      <c r="QJ769" s="188"/>
      <c r="QK769" s="188"/>
      <c r="QL769" s="188"/>
      <c r="QM769" s="188"/>
      <c r="QN769" s="188"/>
      <c r="QO769" s="188"/>
      <c r="QP769" s="188"/>
      <c r="QQ769" s="188"/>
      <c r="QR769" s="188"/>
      <c r="QS769" s="188"/>
      <c r="QT769" s="188"/>
      <c r="QU769" s="188"/>
      <c r="QV769" s="188"/>
      <c r="QW769" s="188"/>
      <c r="QX769" s="188"/>
      <c r="QY769" s="188"/>
      <c r="QZ769" s="188"/>
      <c r="RA769" s="188"/>
      <c r="RB769" s="188"/>
      <c r="RC769" s="188"/>
      <c r="RD769" s="188"/>
      <c r="RE769" s="188"/>
      <c r="RF769" s="188"/>
      <c r="RG769" s="188"/>
      <c r="RH769" s="188"/>
      <c r="RI769" s="188"/>
      <c r="RJ769" s="188"/>
      <c r="RK769" s="188"/>
      <c r="RL769" s="188"/>
      <c r="RM769" s="188"/>
      <c r="RN769" s="188"/>
      <c r="RO769" s="188"/>
      <c r="RP769" s="188"/>
      <c r="RQ769" s="188"/>
      <c r="RR769" s="188"/>
      <c r="RS769" s="188"/>
      <c r="RT769" s="188"/>
      <c r="RU769" s="188"/>
      <c r="RV769" s="188"/>
      <c r="RW769" s="188"/>
      <c r="RX769" s="188"/>
      <c r="RY769" s="188"/>
      <c r="RZ769" s="188"/>
      <c r="SA769" s="188"/>
      <c r="SB769" s="188"/>
      <c r="SC769" s="188"/>
      <c r="SD769" s="188"/>
      <c r="SE769" s="188"/>
      <c r="SF769" s="188"/>
      <c r="SG769" s="188"/>
      <c r="SH769" s="188"/>
      <c r="SI769" s="188"/>
      <c r="SJ769" s="188"/>
      <c r="SK769" s="188"/>
      <c r="SL769" s="188"/>
      <c r="SM769" s="188"/>
      <c r="SN769" s="188"/>
      <c r="SO769" s="188"/>
      <c r="SP769" s="188"/>
      <c r="SQ769" s="188"/>
      <c r="SR769" s="188"/>
      <c r="SS769" s="188"/>
      <c r="ST769" s="188"/>
      <c r="SU769" s="188"/>
      <c r="SV769" s="188"/>
      <c r="SW769" s="188"/>
      <c r="SX769" s="188"/>
      <c r="SY769" s="188"/>
      <c r="SZ769" s="188"/>
      <c r="TA769" s="188"/>
      <c r="TB769" s="188"/>
      <c r="TC769" s="188"/>
      <c r="TD769" s="188"/>
      <c r="TE769" s="188"/>
      <c r="TF769" s="188"/>
      <c r="TG769" s="188"/>
      <c r="TH769" s="188"/>
      <c r="TI769" s="188"/>
      <c r="TJ769" s="188"/>
      <c r="TK769" s="188"/>
      <c r="TL769" s="188"/>
      <c r="TM769" s="188"/>
      <c r="TN769" s="188"/>
      <c r="TO769" s="188"/>
      <c r="TP769" s="188"/>
      <c r="TQ769" s="188"/>
      <c r="TR769" s="188"/>
      <c r="TS769" s="188"/>
      <c r="TT769" s="188"/>
      <c r="TU769" s="188"/>
      <c r="TV769" s="188"/>
      <c r="TW769" s="188"/>
      <c r="TX769" s="188"/>
      <c r="TY769" s="188"/>
      <c r="TZ769" s="188"/>
      <c r="UA769" s="188"/>
      <c r="UB769" s="188"/>
      <c r="UC769" s="188"/>
      <c r="UD769" s="188"/>
      <c r="UE769" s="188"/>
      <c r="UF769" s="188"/>
      <c r="UG769" s="188"/>
      <c r="UH769" s="188"/>
      <c r="UI769" s="188"/>
      <c r="UJ769" s="188"/>
      <c r="UK769" s="188"/>
      <c r="UL769" s="188"/>
      <c r="UM769" s="188"/>
      <c r="UN769" s="188"/>
      <c r="UO769" s="188"/>
      <c r="UP769" s="188"/>
      <c r="UQ769" s="188"/>
      <c r="UR769" s="188"/>
      <c r="US769" s="188"/>
      <c r="UT769" s="188"/>
      <c r="UU769" s="188"/>
      <c r="UV769" s="188"/>
      <c r="UW769" s="188"/>
      <c r="UX769" s="188"/>
      <c r="UY769" s="188"/>
      <c r="UZ769" s="188"/>
      <c r="VA769" s="188"/>
      <c r="VB769" s="188"/>
      <c r="VC769" s="188"/>
      <c r="VD769" s="188"/>
      <c r="VE769" s="188"/>
      <c r="VF769" s="188"/>
      <c r="VG769" s="188"/>
      <c r="VH769" s="188"/>
      <c r="VI769" s="188"/>
      <c r="VJ769" s="188"/>
      <c r="VK769" s="188"/>
      <c r="VL769" s="188"/>
      <c r="VM769" s="188"/>
      <c r="VN769" s="188"/>
      <c r="VO769" s="188"/>
      <c r="VP769" s="188"/>
      <c r="VQ769" s="188"/>
      <c r="VR769" s="188"/>
      <c r="VS769" s="188"/>
      <c r="VT769" s="188"/>
      <c r="VU769" s="188"/>
      <c r="VV769" s="188"/>
      <c r="VW769" s="188"/>
      <c r="VX769" s="188"/>
      <c r="VY769" s="188"/>
      <c r="VZ769" s="188"/>
      <c r="WA769" s="188"/>
      <c r="WB769" s="188"/>
      <c r="WC769" s="188"/>
      <c r="WD769" s="188"/>
      <c r="WE769" s="188"/>
      <c r="WF769" s="188"/>
      <c r="WG769" s="188"/>
      <c r="WH769" s="188"/>
      <c r="WI769" s="188"/>
      <c r="WJ769" s="188"/>
      <c r="WK769" s="188"/>
      <c r="WL769" s="188"/>
      <c r="WM769" s="188"/>
      <c r="WN769" s="188"/>
      <c r="WO769" s="188"/>
      <c r="WP769" s="188"/>
      <c r="WQ769" s="188"/>
      <c r="WR769" s="188"/>
      <c r="WS769" s="188"/>
      <c r="WT769" s="188"/>
      <c r="WU769" s="188"/>
      <c r="WV769" s="188"/>
      <c r="WW769" s="188"/>
      <c r="WX769" s="188"/>
      <c r="WY769" s="188"/>
      <c r="WZ769" s="188"/>
      <c r="XA769" s="188"/>
      <c r="XB769" s="188"/>
      <c r="XC769" s="188"/>
      <c r="XD769" s="188"/>
      <c r="XE769" s="188"/>
      <c r="XF769" s="188"/>
      <c r="XG769" s="188"/>
      <c r="XH769" s="188"/>
      <c r="XI769" s="188"/>
      <c r="XJ769" s="188"/>
      <c r="XK769" s="188"/>
      <c r="XL769" s="188"/>
      <c r="XM769" s="188"/>
      <c r="XN769" s="188"/>
      <c r="XO769" s="188"/>
      <c r="XP769" s="188"/>
      <c r="XQ769" s="188"/>
      <c r="XR769" s="188"/>
      <c r="XS769" s="188"/>
      <c r="XT769" s="188"/>
      <c r="XU769" s="188"/>
      <c r="XV769" s="188"/>
      <c r="XW769" s="188"/>
      <c r="XX769" s="188"/>
      <c r="XY769" s="188"/>
      <c r="XZ769" s="188"/>
      <c r="YA769" s="188"/>
      <c r="YB769" s="188"/>
      <c r="YC769" s="188"/>
      <c r="YD769" s="188"/>
      <c r="YE769" s="188"/>
      <c r="YF769" s="188"/>
      <c r="YG769" s="188"/>
      <c r="YH769" s="188"/>
      <c r="YI769" s="188"/>
      <c r="YJ769" s="188"/>
      <c r="YK769" s="188"/>
      <c r="YL769" s="188"/>
      <c r="YM769" s="188"/>
      <c r="YN769" s="188"/>
      <c r="YO769" s="188"/>
      <c r="YP769" s="188"/>
      <c r="YQ769" s="188"/>
      <c r="YR769" s="188"/>
      <c r="YS769" s="188"/>
      <c r="YT769" s="188"/>
      <c r="YU769" s="188"/>
      <c r="YV769" s="188"/>
      <c r="YW769" s="188"/>
      <c r="YX769" s="188"/>
      <c r="YY769" s="188"/>
      <c r="YZ769" s="188"/>
      <c r="ZA769" s="188"/>
      <c r="ZB769" s="188"/>
      <c r="ZC769" s="188"/>
      <c r="ZD769" s="188"/>
      <c r="ZE769" s="188"/>
      <c r="ZF769" s="188"/>
      <c r="ZG769" s="188"/>
      <c r="ZH769" s="188"/>
      <c r="ZI769" s="188"/>
      <c r="ZJ769" s="188"/>
      <c r="ZK769" s="188"/>
      <c r="ZL769" s="188"/>
      <c r="ZM769" s="188"/>
      <c r="ZN769" s="188"/>
      <c r="ZO769" s="188"/>
      <c r="ZP769" s="188"/>
      <c r="ZQ769" s="188"/>
      <c r="ZR769" s="188"/>
      <c r="ZS769" s="188"/>
      <c r="ZT769" s="188"/>
      <c r="ZU769" s="188"/>
      <c r="ZV769" s="188"/>
      <c r="ZW769" s="188"/>
      <c r="ZX769" s="188"/>
      <c r="ZY769" s="188"/>
      <c r="ZZ769" s="188"/>
      <c r="AAA769" s="188"/>
      <c r="AAB769" s="188"/>
      <c r="AAC769" s="188"/>
      <c r="AAD769" s="188"/>
      <c r="AAE769" s="188"/>
      <c r="AAF769" s="188"/>
      <c r="AAG769" s="188"/>
      <c r="AAH769" s="188"/>
      <c r="AAI769" s="188"/>
      <c r="AAJ769" s="188"/>
      <c r="AAK769" s="188"/>
      <c r="AAL769" s="188"/>
      <c r="AAM769" s="188"/>
      <c r="AAN769" s="188"/>
      <c r="AAO769" s="188"/>
      <c r="AAP769" s="188"/>
      <c r="AAQ769" s="188"/>
      <c r="AAR769" s="188"/>
      <c r="AAS769" s="188"/>
      <c r="AAT769" s="188"/>
      <c r="AAU769" s="188"/>
      <c r="AAV769" s="188"/>
      <c r="AAW769" s="188"/>
      <c r="AAX769" s="188"/>
      <c r="AAY769" s="188"/>
      <c r="AAZ769" s="188"/>
      <c r="ABA769" s="188"/>
      <c r="ABB769" s="188"/>
      <c r="ABC769" s="188"/>
      <c r="ABD769" s="188"/>
      <c r="ABE769" s="188"/>
      <c r="ABF769" s="188"/>
      <c r="ABG769" s="188"/>
      <c r="ABH769" s="188"/>
      <c r="ABI769" s="188"/>
      <c r="ABJ769" s="188"/>
      <c r="ABK769" s="188"/>
      <c r="ABL769" s="188"/>
      <c r="ABM769" s="188"/>
      <c r="ABN769" s="188"/>
      <c r="ABO769" s="188"/>
      <c r="ABP769" s="188"/>
      <c r="ABQ769" s="188"/>
      <c r="ABR769" s="188"/>
      <c r="ABS769" s="188"/>
      <c r="ABT769" s="188"/>
      <c r="ABU769" s="188"/>
      <c r="ABV769" s="188"/>
      <c r="ABW769" s="188"/>
      <c r="ABX769" s="188"/>
      <c r="ABY769" s="188"/>
      <c r="ABZ769" s="188"/>
      <c r="ACA769" s="188"/>
      <c r="ACB769" s="188"/>
      <c r="ACC769" s="188"/>
      <c r="ACD769" s="188"/>
      <c r="ACE769" s="188"/>
      <c r="ACF769" s="188"/>
      <c r="ACG769" s="188"/>
      <c r="ACH769" s="188"/>
      <c r="ACI769" s="188"/>
      <c r="ACJ769" s="188"/>
      <c r="ACK769" s="188"/>
      <c r="ACL769" s="188"/>
      <c r="ACM769" s="188"/>
      <c r="ACN769" s="188"/>
      <c r="ACO769" s="188"/>
      <c r="ACP769" s="188"/>
      <c r="ACQ769" s="188"/>
      <c r="ACR769" s="188"/>
      <c r="ACS769" s="188"/>
      <c r="ACT769" s="188"/>
      <c r="ACU769" s="188"/>
      <c r="ACV769" s="188"/>
      <c r="ACW769" s="188"/>
      <c r="ACX769" s="188"/>
      <c r="ACY769" s="188"/>
      <c r="ACZ769" s="188"/>
      <c r="ADA769" s="188"/>
      <c r="ADB769" s="188"/>
      <c r="ADC769" s="188"/>
      <c r="ADD769" s="188"/>
      <c r="ADE769" s="188"/>
      <c r="ADF769" s="188"/>
      <c r="ADG769" s="188"/>
      <c r="ADH769" s="188"/>
      <c r="ADI769" s="188"/>
      <c r="ADJ769" s="188"/>
      <c r="ADK769" s="188"/>
      <c r="ADL769" s="188"/>
      <c r="ADM769" s="188"/>
      <c r="ADN769" s="188"/>
      <c r="ADO769" s="188"/>
      <c r="ADP769" s="188"/>
      <c r="ADQ769" s="188"/>
      <c r="ADR769" s="188"/>
      <c r="ADS769" s="188"/>
      <c r="ADT769" s="188"/>
      <c r="ADU769" s="188"/>
      <c r="ADV769" s="188"/>
      <c r="ADW769" s="188"/>
      <c r="ADX769" s="188"/>
      <c r="ADY769" s="188"/>
      <c r="ADZ769" s="188"/>
      <c r="AEA769" s="188"/>
      <c r="AEB769" s="188"/>
      <c r="AEC769" s="188"/>
      <c r="AED769" s="188"/>
      <c r="AEE769" s="188"/>
      <c r="AEF769" s="188"/>
      <c r="AEG769" s="188"/>
      <c r="AEH769" s="188"/>
      <c r="AEI769" s="188"/>
      <c r="AEJ769" s="188"/>
      <c r="AEK769" s="188"/>
      <c r="AEL769" s="188"/>
      <c r="AEM769" s="188"/>
      <c r="AEN769" s="188"/>
      <c r="AEO769" s="188"/>
      <c r="AEP769" s="188"/>
      <c r="AEQ769" s="188"/>
      <c r="AER769" s="188"/>
      <c r="AES769" s="188"/>
      <c r="AET769" s="188"/>
      <c r="AEU769" s="188"/>
      <c r="AEV769" s="188"/>
      <c r="AEW769" s="188"/>
      <c r="AEX769" s="188"/>
      <c r="AEY769" s="188"/>
      <c r="AEZ769" s="188"/>
      <c r="AFA769" s="188"/>
      <c r="AFB769" s="188"/>
      <c r="AFC769" s="188"/>
      <c r="AFD769" s="188"/>
      <c r="AFE769" s="188"/>
      <c r="AFF769" s="188"/>
      <c r="AFG769" s="188"/>
      <c r="AFH769" s="188"/>
      <c r="AFI769" s="188"/>
      <c r="AFJ769" s="188"/>
      <c r="AFK769" s="188"/>
      <c r="AFL769" s="188"/>
      <c r="AFM769" s="188"/>
      <c r="AFN769" s="188"/>
      <c r="AFO769" s="188"/>
      <c r="AFP769" s="188"/>
      <c r="AFQ769" s="188"/>
      <c r="AFR769" s="188"/>
      <c r="AFS769" s="188"/>
      <c r="AFT769" s="188"/>
      <c r="AFU769" s="188"/>
      <c r="AFV769" s="188"/>
      <c r="AFW769" s="188"/>
      <c r="AFX769" s="188"/>
      <c r="AFY769" s="188"/>
      <c r="AFZ769" s="188"/>
      <c r="AGA769" s="188"/>
      <c r="AGB769" s="188"/>
      <c r="AGC769" s="188"/>
      <c r="AGD769" s="188"/>
      <c r="AGE769" s="188"/>
      <c r="AGF769" s="188"/>
      <c r="AGG769" s="188"/>
      <c r="AGH769" s="188"/>
      <c r="AGI769" s="188"/>
      <c r="AGJ769" s="188"/>
      <c r="AGK769" s="188"/>
      <c r="AGL769" s="188"/>
      <c r="AGM769" s="188"/>
      <c r="AGN769" s="188"/>
      <c r="AGO769" s="188"/>
      <c r="AGP769" s="188"/>
      <c r="AGQ769" s="188"/>
      <c r="AGR769" s="188"/>
      <c r="AGS769" s="188"/>
      <c r="AGT769" s="188"/>
      <c r="AGU769" s="188"/>
      <c r="AGV769" s="188"/>
      <c r="AGW769" s="188"/>
      <c r="AGX769" s="188"/>
      <c r="AGY769" s="188"/>
      <c r="AGZ769" s="188"/>
      <c r="AHA769" s="188"/>
      <c r="AHB769" s="188"/>
      <c r="AHC769" s="188"/>
      <c r="AHD769" s="188"/>
      <c r="AHE769" s="188"/>
      <c r="AHF769" s="188"/>
      <c r="AHG769" s="188"/>
      <c r="AHH769" s="188"/>
      <c r="AHI769" s="188"/>
      <c r="AHJ769" s="188"/>
      <c r="AHK769" s="188"/>
      <c r="AHL769" s="188"/>
      <c r="AHM769" s="188"/>
      <c r="AHN769" s="188"/>
      <c r="AHO769" s="188"/>
      <c r="AHP769" s="188"/>
      <c r="AHQ769" s="188"/>
      <c r="AHR769" s="188"/>
      <c r="AHS769" s="188"/>
      <c r="AHT769" s="188"/>
      <c r="AHU769" s="188"/>
      <c r="AHV769" s="188"/>
      <c r="AHW769" s="188"/>
      <c r="AHX769" s="188"/>
      <c r="AHY769" s="188"/>
      <c r="AHZ769" s="188"/>
      <c r="AIA769" s="188"/>
      <c r="AIB769" s="188"/>
      <c r="AIC769" s="188"/>
      <c r="AID769" s="188"/>
      <c r="AIE769" s="188"/>
      <c r="AIF769" s="188"/>
      <c r="AIG769" s="188"/>
      <c r="AIH769" s="188"/>
      <c r="AII769" s="188"/>
      <c r="AIJ769" s="188"/>
      <c r="AIK769" s="188"/>
      <c r="AIL769" s="188"/>
      <c r="AIM769" s="188"/>
      <c r="AIN769" s="188"/>
      <c r="AIO769" s="188"/>
      <c r="AIP769" s="188"/>
      <c r="AIQ769" s="188"/>
      <c r="AIR769" s="188"/>
      <c r="AIS769" s="188"/>
      <c r="AIT769" s="188"/>
      <c r="AIU769" s="188"/>
      <c r="AIV769" s="188"/>
      <c r="AIW769" s="188"/>
      <c r="AIX769" s="188"/>
      <c r="AIY769" s="188"/>
      <c r="AIZ769" s="188"/>
      <c r="AJA769" s="188"/>
      <c r="AJB769" s="188"/>
      <c r="AJC769" s="188"/>
      <c r="AJD769" s="188"/>
      <c r="AJE769" s="188"/>
      <c r="AJF769" s="188"/>
      <c r="AJG769" s="188"/>
      <c r="AJH769" s="188"/>
      <c r="AJI769" s="188"/>
      <c r="AJJ769" s="188"/>
      <c r="AJK769" s="188"/>
      <c r="AJL769" s="188"/>
      <c r="AJM769" s="188"/>
      <c r="AJN769" s="188"/>
      <c r="AJO769" s="188"/>
      <c r="AJP769" s="188"/>
      <c r="AJQ769" s="188"/>
      <c r="AJR769" s="188"/>
      <c r="AJS769" s="188"/>
      <c r="AJT769" s="188"/>
      <c r="AJU769" s="188"/>
      <c r="AJV769" s="188"/>
      <c r="AJW769" s="188"/>
      <c r="AJX769" s="188"/>
      <c r="AJY769" s="188"/>
      <c r="AJZ769" s="188"/>
      <c r="AKA769" s="188"/>
      <c r="AKB769" s="188"/>
      <c r="AKC769" s="188"/>
      <c r="AKD769" s="188"/>
      <c r="AKE769" s="188"/>
      <c r="AKF769" s="188"/>
      <c r="AKG769" s="188"/>
      <c r="AKH769" s="188"/>
      <c r="AKI769" s="188"/>
      <c r="AKJ769" s="188"/>
      <c r="AKK769" s="188"/>
      <c r="AKL769" s="188"/>
      <c r="AKM769" s="188"/>
      <c r="AKN769" s="188"/>
      <c r="AKO769" s="188"/>
      <c r="AKP769" s="188"/>
      <c r="AKQ769" s="188"/>
      <c r="AKR769" s="188"/>
      <c r="AKS769" s="188"/>
      <c r="AKT769" s="188"/>
      <c r="AKU769" s="188"/>
      <c r="AKV769" s="188"/>
      <c r="AKW769" s="188"/>
      <c r="AKX769" s="188"/>
      <c r="AKY769" s="188"/>
      <c r="AKZ769" s="188"/>
      <c r="ALA769" s="188"/>
      <c r="ALB769" s="188"/>
      <c r="ALC769" s="188"/>
      <c r="ALD769" s="188"/>
      <c r="ALE769" s="188"/>
      <c r="ALF769" s="188"/>
      <c r="ALG769" s="188"/>
      <c r="ALH769" s="188"/>
      <c r="ALI769" s="188"/>
      <c r="ALJ769" s="188"/>
      <c r="ALK769" s="188"/>
      <c r="ALL769" s="188"/>
      <c r="ALM769" s="188"/>
      <c r="ALN769" s="188"/>
      <c r="ALO769" s="188"/>
      <c r="ALP769" s="188"/>
      <c r="ALQ769" s="188"/>
      <c r="ALR769" s="188"/>
      <c r="ALS769" s="188"/>
      <c r="ALT769" s="188"/>
      <c r="ALU769" s="188"/>
      <c r="ALV769" s="188"/>
      <c r="ALW769" s="188"/>
      <c r="ALX769" s="188"/>
      <c r="ALY769" s="188"/>
      <c r="ALZ769" s="188"/>
      <c r="AMA769" s="188"/>
      <c r="AMB769" s="188"/>
      <c r="AMC769" s="188"/>
      <c r="AMD769" s="188"/>
      <c r="AME769" s="188"/>
      <c r="AMF769" s="188"/>
      <c r="AMG769" s="188"/>
      <c r="AMH769" s="188"/>
      <c r="AMI769" s="188"/>
      <c r="AMJ769" s="188"/>
      <c r="AMK769" s="188"/>
      <c r="AML769" s="561"/>
    </row>
    <row r="770" spans="1:1026" customFormat="1" ht="15.75" x14ac:dyDescent="0.25">
      <c r="A770" s="486" t="s">
        <v>27710</v>
      </c>
      <c r="B770" s="257">
        <v>770</v>
      </c>
      <c r="C770" s="356" t="s">
        <v>27711</v>
      </c>
      <c r="D770" s="308" t="s">
        <v>27712</v>
      </c>
      <c r="E770" s="273"/>
      <c r="F770" s="278"/>
      <c r="G770" s="280"/>
      <c r="H770" s="280"/>
      <c r="I770" s="489">
        <v>24.48</v>
      </c>
      <c r="J770" s="278">
        <v>2</v>
      </c>
      <c r="K770" s="278">
        <v>1</v>
      </c>
      <c r="L770" s="278">
        <v>1</v>
      </c>
      <c r="M770" s="278"/>
      <c r="N770" s="278"/>
      <c r="O770" s="278"/>
      <c r="P770" s="278"/>
      <c r="Q770" s="278"/>
      <c r="R770" s="278"/>
      <c r="S770" s="278"/>
      <c r="T770" s="278"/>
      <c r="U770" s="278"/>
      <c r="V770" s="278"/>
      <c r="W770" s="283">
        <f t="shared" si="323"/>
        <v>100</v>
      </c>
      <c r="X770" s="283">
        <f t="shared" si="324"/>
        <v>100</v>
      </c>
      <c r="Y770" s="283">
        <f t="shared" si="337"/>
        <v>100</v>
      </c>
      <c r="Z770" s="283">
        <f t="shared" si="325"/>
        <v>100</v>
      </c>
      <c r="AA770" s="283">
        <f t="shared" si="326"/>
        <v>100</v>
      </c>
      <c r="AB770" s="287">
        <f t="shared" si="333"/>
        <v>100</v>
      </c>
      <c r="AC770" s="287">
        <f t="shared" si="334"/>
        <v>100</v>
      </c>
      <c r="AD770" s="287">
        <f t="shared" si="329"/>
        <v>100</v>
      </c>
      <c r="AE770" s="284">
        <f t="shared" si="332"/>
        <v>1</v>
      </c>
      <c r="AF770" s="284">
        <f t="shared" si="340"/>
        <v>100</v>
      </c>
      <c r="AG770" s="268">
        <f t="shared" si="335"/>
        <v>1</v>
      </c>
      <c r="AH770" s="268">
        <f t="shared" si="338"/>
        <v>10</v>
      </c>
      <c r="AI770" s="268">
        <f t="shared" si="336"/>
        <v>3</v>
      </c>
      <c r="AJ770" s="268">
        <f t="shared" si="339"/>
        <v>100</v>
      </c>
      <c r="AK770" s="490">
        <v>3.0000000000000001E-3</v>
      </c>
      <c r="AL770" s="277"/>
      <c r="AM770" s="277"/>
      <c r="AN770" s="490"/>
      <c r="AO770" s="277"/>
      <c r="AP770" s="277"/>
      <c r="AQ770" s="277"/>
      <c r="AR770" s="356" t="s">
        <v>756</v>
      </c>
      <c r="AS770" s="356"/>
      <c r="AT770" s="277"/>
      <c r="AU770" s="277"/>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c r="DV770" s="188"/>
      <c r="DW770" s="188"/>
      <c r="DX770" s="188"/>
      <c r="DY770" s="188"/>
      <c r="DZ770" s="188"/>
      <c r="EA770" s="188"/>
      <c r="EB770" s="188"/>
      <c r="EC770" s="188"/>
      <c r="ED770" s="188"/>
      <c r="EE770" s="188"/>
      <c r="EF770" s="188"/>
      <c r="EG770" s="188"/>
      <c r="EH770" s="188"/>
      <c r="EI770" s="188"/>
      <c r="EJ770" s="188"/>
      <c r="EK770" s="188"/>
      <c r="EL770" s="188"/>
      <c r="EM770" s="188"/>
      <c r="EN770" s="188"/>
      <c r="EO770" s="188"/>
      <c r="EP770" s="188"/>
      <c r="EQ770" s="188"/>
      <c r="ER770" s="188"/>
      <c r="ES770" s="188"/>
      <c r="ET770" s="188"/>
      <c r="EU770" s="188"/>
      <c r="EV770" s="188"/>
      <c r="EW770" s="188"/>
      <c r="EX770" s="188"/>
      <c r="EY770" s="188"/>
      <c r="EZ770" s="188"/>
      <c r="FA770" s="188"/>
      <c r="FB770" s="188"/>
      <c r="FC770" s="188"/>
      <c r="FD770" s="188"/>
      <c r="FE770" s="188"/>
      <c r="FF770" s="188"/>
      <c r="FG770" s="188"/>
      <c r="FH770" s="188"/>
      <c r="FI770" s="188"/>
      <c r="FJ770" s="188"/>
      <c r="FK770" s="188"/>
      <c r="FL770" s="188"/>
      <c r="FM770" s="188"/>
      <c r="FN770" s="188"/>
      <c r="FO770" s="188"/>
      <c r="FP770" s="188"/>
      <c r="FQ770" s="188"/>
      <c r="FR770" s="188"/>
      <c r="FS770" s="188"/>
      <c r="FT770" s="188"/>
      <c r="FU770" s="188"/>
      <c r="FV770" s="188"/>
      <c r="FW770" s="188"/>
      <c r="FX770" s="188"/>
      <c r="FY770" s="188"/>
      <c r="FZ770" s="188"/>
      <c r="GA770" s="188"/>
      <c r="GB770" s="188"/>
      <c r="GC770" s="188"/>
      <c r="GD770" s="188"/>
      <c r="GE770" s="188"/>
      <c r="GF770" s="188"/>
      <c r="GG770" s="188"/>
      <c r="GH770" s="188"/>
      <c r="GI770" s="188"/>
      <c r="GJ770" s="188"/>
      <c r="GK770" s="188"/>
      <c r="GL770" s="188"/>
      <c r="GM770" s="188"/>
      <c r="GN770" s="188"/>
      <c r="GO770" s="188"/>
      <c r="GP770" s="188"/>
      <c r="GQ770" s="188"/>
      <c r="GR770" s="188"/>
      <c r="GS770" s="188"/>
      <c r="GT770" s="188"/>
      <c r="GU770" s="188"/>
      <c r="GV770" s="188"/>
      <c r="GW770" s="188"/>
      <c r="GX770" s="188"/>
      <c r="GY770" s="188"/>
      <c r="GZ770" s="188"/>
      <c r="HA770" s="188"/>
      <c r="HB770" s="188"/>
      <c r="HC770" s="188"/>
      <c r="HD770" s="188"/>
      <c r="HE770" s="188"/>
      <c r="HF770" s="188"/>
      <c r="HG770" s="188"/>
      <c r="HH770" s="188"/>
      <c r="HI770" s="188"/>
      <c r="HJ770" s="188"/>
      <c r="HK770" s="188"/>
      <c r="HL770" s="188"/>
      <c r="HM770" s="188"/>
      <c r="HN770" s="188"/>
      <c r="HO770" s="188"/>
      <c r="HP770" s="188"/>
      <c r="HQ770" s="188"/>
      <c r="HR770" s="188"/>
      <c r="HS770" s="188"/>
      <c r="HT770" s="188"/>
      <c r="HU770" s="188"/>
      <c r="HV770" s="188"/>
      <c r="HW770" s="188"/>
      <c r="HX770" s="188"/>
      <c r="HY770" s="188"/>
      <c r="HZ770" s="188"/>
      <c r="IA770" s="188"/>
      <c r="IB770" s="188"/>
      <c r="IC770" s="188"/>
      <c r="ID770" s="188"/>
      <c r="IE770" s="188"/>
      <c r="IF770" s="188"/>
      <c r="IG770" s="188"/>
      <c r="IH770" s="188"/>
      <c r="II770" s="188"/>
      <c r="IJ770" s="188"/>
      <c r="IK770" s="188"/>
      <c r="IL770" s="188"/>
      <c r="IM770" s="188"/>
      <c r="IN770" s="188"/>
      <c r="IO770" s="188"/>
      <c r="IP770" s="188"/>
      <c r="IQ770" s="188"/>
      <c r="IR770" s="188"/>
      <c r="IS770" s="188"/>
      <c r="IT770" s="188"/>
      <c r="IU770" s="188"/>
      <c r="IV770" s="188"/>
      <c r="IW770" s="188"/>
      <c r="IX770" s="188"/>
      <c r="IY770" s="188"/>
      <c r="IZ770" s="188"/>
      <c r="JA770" s="188"/>
      <c r="JB770" s="188"/>
      <c r="JC770" s="188"/>
      <c r="JD770" s="188"/>
      <c r="JE770" s="188"/>
      <c r="JF770" s="188"/>
      <c r="JG770" s="188"/>
      <c r="JH770" s="188"/>
      <c r="JI770" s="188"/>
      <c r="JJ770" s="188"/>
      <c r="JK770" s="188"/>
      <c r="JL770" s="188"/>
      <c r="JM770" s="188"/>
      <c r="JN770" s="188"/>
      <c r="JO770" s="188"/>
      <c r="JP770" s="188"/>
      <c r="JQ770" s="188"/>
      <c r="JR770" s="188"/>
      <c r="JS770" s="188"/>
      <c r="JT770" s="188"/>
      <c r="JU770" s="188"/>
      <c r="JV770" s="188"/>
      <c r="JW770" s="188"/>
      <c r="JX770" s="188"/>
      <c r="JY770" s="188"/>
      <c r="JZ770" s="188"/>
      <c r="KA770" s="188"/>
      <c r="KB770" s="188"/>
      <c r="KC770" s="188"/>
      <c r="KD770" s="188"/>
      <c r="KE770" s="188"/>
      <c r="KF770" s="188"/>
      <c r="KG770" s="188"/>
      <c r="KH770" s="188"/>
      <c r="KI770" s="188"/>
      <c r="KJ770" s="188"/>
      <c r="KK770" s="188"/>
      <c r="KL770" s="188"/>
      <c r="KM770" s="188"/>
      <c r="KN770" s="188"/>
      <c r="KO770" s="188"/>
      <c r="KP770" s="188"/>
      <c r="KQ770" s="188"/>
      <c r="KR770" s="188"/>
      <c r="KS770" s="188"/>
      <c r="KT770" s="188"/>
      <c r="KU770" s="188"/>
      <c r="KV770" s="188"/>
      <c r="KW770" s="188"/>
      <c r="KX770" s="188"/>
      <c r="KY770" s="188"/>
      <c r="KZ770" s="188"/>
      <c r="LA770" s="188"/>
      <c r="LB770" s="188"/>
      <c r="LC770" s="188"/>
      <c r="LD770" s="188"/>
      <c r="LE770" s="188"/>
      <c r="LF770" s="188"/>
      <c r="LG770" s="188"/>
      <c r="LH770" s="188"/>
      <c r="LI770" s="188"/>
      <c r="LJ770" s="188"/>
      <c r="LK770" s="188"/>
      <c r="LL770" s="188"/>
      <c r="LM770" s="188"/>
      <c r="LN770" s="188"/>
      <c r="LO770" s="188"/>
      <c r="LP770" s="188"/>
      <c r="LQ770" s="188"/>
      <c r="LR770" s="188"/>
      <c r="LS770" s="188"/>
      <c r="LT770" s="188"/>
      <c r="LU770" s="188"/>
      <c r="LV770" s="188"/>
      <c r="LW770" s="188"/>
      <c r="LX770" s="188"/>
      <c r="LY770" s="188"/>
      <c r="LZ770" s="188"/>
      <c r="MA770" s="188"/>
      <c r="MB770" s="188"/>
      <c r="MC770" s="188"/>
      <c r="MD770" s="188"/>
      <c r="ME770" s="188"/>
      <c r="MF770" s="188"/>
      <c r="MG770" s="188"/>
      <c r="MH770" s="188"/>
      <c r="MI770" s="188"/>
      <c r="MJ770" s="188"/>
      <c r="MK770" s="188"/>
      <c r="ML770" s="188"/>
      <c r="MM770" s="188"/>
      <c r="MN770" s="188"/>
      <c r="MO770" s="188"/>
      <c r="MP770" s="188"/>
      <c r="MQ770" s="188"/>
      <c r="MR770" s="188"/>
      <c r="MS770" s="188"/>
      <c r="MT770" s="188"/>
      <c r="MU770" s="188"/>
      <c r="MV770" s="188"/>
      <c r="MW770" s="188"/>
      <c r="MX770" s="188"/>
      <c r="MY770" s="188"/>
      <c r="MZ770" s="188"/>
      <c r="NA770" s="188"/>
      <c r="NB770" s="188"/>
      <c r="NC770" s="188"/>
      <c r="ND770" s="188"/>
      <c r="NE770" s="188"/>
      <c r="NF770" s="188"/>
      <c r="NG770" s="188"/>
      <c r="NH770" s="188"/>
      <c r="NI770" s="188"/>
      <c r="NJ770" s="188"/>
      <c r="NK770" s="188"/>
      <c r="NL770" s="188"/>
      <c r="NM770" s="188"/>
      <c r="NN770" s="188"/>
      <c r="NO770" s="188"/>
      <c r="NP770" s="188"/>
      <c r="NQ770" s="188"/>
      <c r="NR770" s="188"/>
      <c r="NS770" s="188"/>
      <c r="NT770" s="188"/>
      <c r="NU770" s="188"/>
      <c r="NV770" s="188"/>
      <c r="NW770" s="188"/>
      <c r="NX770" s="188"/>
      <c r="NY770" s="188"/>
      <c r="NZ770" s="188"/>
      <c r="OA770" s="188"/>
      <c r="OB770" s="188"/>
      <c r="OC770" s="188"/>
      <c r="OD770" s="188"/>
      <c r="OE770" s="188"/>
      <c r="OF770" s="188"/>
      <c r="OG770" s="188"/>
      <c r="OH770" s="188"/>
      <c r="OI770" s="188"/>
      <c r="OJ770" s="188"/>
      <c r="OK770" s="188"/>
      <c r="OL770" s="188"/>
      <c r="OM770" s="188"/>
      <c r="ON770" s="188"/>
      <c r="OO770" s="188"/>
      <c r="OP770" s="188"/>
      <c r="OQ770" s="188"/>
      <c r="OR770" s="188"/>
      <c r="OS770" s="188"/>
      <c r="OT770" s="188"/>
      <c r="OU770" s="188"/>
      <c r="OV770" s="188"/>
      <c r="OW770" s="188"/>
      <c r="OX770" s="188"/>
      <c r="OY770" s="188"/>
      <c r="OZ770" s="188"/>
      <c r="PA770" s="188"/>
      <c r="PB770" s="188"/>
      <c r="PC770" s="188"/>
      <c r="PD770" s="188"/>
      <c r="PE770" s="188"/>
      <c r="PF770" s="188"/>
      <c r="PG770" s="188"/>
      <c r="PH770" s="188"/>
      <c r="PI770" s="188"/>
      <c r="PJ770" s="188"/>
      <c r="PK770" s="188"/>
      <c r="PL770" s="188"/>
      <c r="PM770" s="188"/>
      <c r="PN770" s="188"/>
      <c r="PO770" s="188"/>
      <c r="PP770" s="188"/>
      <c r="PQ770" s="188"/>
      <c r="PR770" s="188"/>
      <c r="PS770" s="188"/>
      <c r="PT770" s="188"/>
      <c r="PU770" s="188"/>
      <c r="PV770" s="188"/>
      <c r="PW770" s="188"/>
      <c r="PX770" s="188"/>
      <c r="PY770" s="188"/>
      <c r="PZ770" s="188"/>
      <c r="QA770" s="188"/>
      <c r="QB770" s="188"/>
      <c r="QC770" s="188"/>
      <c r="QD770" s="188"/>
      <c r="QE770" s="188"/>
      <c r="QF770" s="188"/>
      <c r="QG770" s="188"/>
      <c r="QH770" s="188"/>
      <c r="QI770" s="188"/>
      <c r="QJ770" s="188"/>
      <c r="QK770" s="188"/>
      <c r="QL770" s="188"/>
      <c r="QM770" s="188"/>
      <c r="QN770" s="188"/>
      <c r="QO770" s="188"/>
      <c r="QP770" s="188"/>
      <c r="QQ770" s="188"/>
      <c r="QR770" s="188"/>
      <c r="QS770" s="188"/>
      <c r="QT770" s="188"/>
      <c r="QU770" s="188"/>
      <c r="QV770" s="188"/>
      <c r="QW770" s="188"/>
      <c r="QX770" s="188"/>
      <c r="QY770" s="188"/>
      <c r="QZ770" s="188"/>
      <c r="RA770" s="188"/>
      <c r="RB770" s="188"/>
      <c r="RC770" s="188"/>
      <c r="RD770" s="188"/>
      <c r="RE770" s="188"/>
      <c r="RF770" s="188"/>
      <c r="RG770" s="188"/>
      <c r="RH770" s="188"/>
      <c r="RI770" s="188"/>
      <c r="RJ770" s="188"/>
      <c r="RK770" s="188"/>
      <c r="RL770" s="188"/>
      <c r="RM770" s="188"/>
      <c r="RN770" s="188"/>
      <c r="RO770" s="188"/>
      <c r="RP770" s="188"/>
      <c r="RQ770" s="188"/>
      <c r="RR770" s="188"/>
      <c r="RS770" s="188"/>
      <c r="RT770" s="188"/>
      <c r="RU770" s="188"/>
      <c r="RV770" s="188"/>
      <c r="RW770" s="188"/>
      <c r="RX770" s="188"/>
      <c r="RY770" s="188"/>
      <c r="RZ770" s="188"/>
      <c r="SA770" s="188"/>
      <c r="SB770" s="188"/>
      <c r="SC770" s="188"/>
      <c r="SD770" s="188"/>
      <c r="SE770" s="188"/>
      <c r="SF770" s="188"/>
      <c r="SG770" s="188"/>
      <c r="SH770" s="188"/>
      <c r="SI770" s="188"/>
      <c r="SJ770" s="188"/>
      <c r="SK770" s="188"/>
      <c r="SL770" s="188"/>
      <c r="SM770" s="188"/>
      <c r="SN770" s="188"/>
      <c r="SO770" s="188"/>
      <c r="SP770" s="188"/>
      <c r="SQ770" s="188"/>
      <c r="SR770" s="188"/>
      <c r="SS770" s="188"/>
      <c r="ST770" s="188"/>
      <c r="SU770" s="188"/>
      <c r="SV770" s="188"/>
      <c r="SW770" s="188"/>
      <c r="SX770" s="188"/>
      <c r="SY770" s="188"/>
      <c r="SZ770" s="188"/>
      <c r="TA770" s="188"/>
      <c r="TB770" s="188"/>
      <c r="TC770" s="188"/>
      <c r="TD770" s="188"/>
      <c r="TE770" s="188"/>
      <c r="TF770" s="188"/>
      <c r="TG770" s="188"/>
      <c r="TH770" s="188"/>
      <c r="TI770" s="188"/>
      <c r="TJ770" s="188"/>
      <c r="TK770" s="188"/>
      <c r="TL770" s="188"/>
      <c r="TM770" s="188"/>
      <c r="TN770" s="188"/>
      <c r="TO770" s="188"/>
      <c r="TP770" s="188"/>
      <c r="TQ770" s="188"/>
      <c r="TR770" s="188"/>
      <c r="TS770" s="188"/>
      <c r="TT770" s="188"/>
      <c r="TU770" s="188"/>
      <c r="TV770" s="188"/>
      <c r="TW770" s="188"/>
      <c r="TX770" s="188"/>
      <c r="TY770" s="188"/>
      <c r="TZ770" s="188"/>
      <c r="UA770" s="188"/>
      <c r="UB770" s="188"/>
      <c r="UC770" s="188"/>
      <c r="UD770" s="188"/>
      <c r="UE770" s="188"/>
      <c r="UF770" s="188"/>
      <c r="UG770" s="188"/>
      <c r="UH770" s="188"/>
      <c r="UI770" s="188"/>
      <c r="UJ770" s="188"/>
      <c r="UK770" s="188"/>
      <c r="UL770" s="188"/>
      <c r="UM770" s="188"/>
      <c r="UN770" s="188"/>
      <c r="UO770" s="188"/>
      <c r="UP770" s="188"/>
      <c r="UQ770" s="188"/>
      <c r="UR770" s="188"/>
      <c r="US770" s="188"/>
      <c r="UT770" s="188"/>
      <c r="UU770" s="188"/>
      <c r="UV770" s="188"/>
      <c r="UW770" s="188"/>
      <c r="UX770" s="188"/>
      <c r="UY770" s="188"/>
      <c r="UZ770" s="188"/>
      <c r="VA770" s="188"/>
      <c r="VB770" s="188"/>
      <c r="VC770" s="188"/>
      <c r="VD770" s="188"/>
      <c r="VE770" s="188"/>
      <c r="VF770" s="188"/>
      <c r="VG770" s="188"/>
      <c r="VH770" s="188"/>
      <c r="VI770" s="188"/>
      <c r="VJ770" s="188"/>
      <c r="VK770" s="188"/>
      <c r="VL770" s="188"/>
      <c r="VM770" s="188"/>
      <c r="VN770" s="188"/>
      <c r="VO770" s="188"/>
      <c r="VP770" s="188"/>
      <c r="VQ770" s="188"/>
      <c r="VR770" s="188"/>
      <c r="VS770" s="188"/>
      <c r="VT770" s="188"/>
      <c r="VU770" s="188"/>
      <c r="VV770" s="188"/>
      <c r="VW770" s="188"/>
      <c r="VX770" s="188"/>
      <c r="VY770" s="188"/>
      <c r="VZ770" s="188"/>
      <c r="WA770" s="188"/>
      <c r="WB770" s="188"/>
      <c r="WC770" s="188"/>
      <c r="WD770" s="188"/>
      <c r="WE770" s="188"/>
      <c r="WF770" s="188"/>
      <c r="WG770" s="188"/>
      <c r="WH770" s="188"/>
      <c r="WI770" s="188"/>
      <c r="WJ770" s="188"/>
      <c r="WK770" s="188"/>
      <c r="WL770" s="188"/>
      <c r="WM770" s="188"/>
      <c r="WN770" s="188"/>
      <c r="WO770" s="188"/>
      <c r="WP770" s="188"/>
      <c r="WQ770" s="188"/>
      <c r="WR770" s="188"/>
      <c r="WS770" s="188"/>
      <c r="WT770" s="188"/>
      <c r="WU770" s="188"/>
      <c r="WV770" s="188"/>
      <c r="WW770" s="188"/>
      <c r="WX770" s="188"/>
      <c r="WY770" s="188"/>
      <c r="WZ770" s="188"/>
      <c r="XA770" s="188"/>
      <c r="XB770" s="188"/>
      <c r="XC770" s="188"/>
      <c r="XD770" s="188"/>
      <c r="XE770" s="188"/>
      <c r="XF770" s="188"/>
      <c r="XG770" s="188"/>
      <c r="XH770" s="188"/>
      <c r="XI770" s="188"/>
      <c r="XJ770" s="188"/>
      <c r="XK770" s="188"/>
      <c r="XL770" s="188"/>
      <c r="XM770" s="188"/>
      <c r="XN770" s="188"/>
      <c r="XO770" s="188"/>
      <c r="XP770" s="188"/>
      <c r="XQ770" s="188"/>
      <c r="XR770" s="188"/>
      <c r="XS770" s="188"/>
      <c r="XT770" s="188"/>
      <c r="XU770" s="188"/>
      <c r="XV770" s="188"/>
      <c r="XW770" s="188"/>
      <c r="XX770" s="188"/>
      <c r="XY770" s="188"/>
      <c r="XZ770" s="188"/>
      <c r="YA770" s="188"/>
      <c r="YB770" s="188"/>
      <c r="YC770" s="188"/>
      <c r="YD770" s="188"/>
      <c r="YE770" s="188"/>
      <c r="YF770" s="188"/>
      <c r="YG770" s="188"/>
      <c r="YH770" s="188"/>
      <c r="YI770" s="188"/>
      <c r="YJ770" s="188"/>
      <c r="YK770" s="188"/>
      <c r="YL770" s="188"/>
      <c r="YM770" s="188"/>
      <c r="YN770" s="188"/>
      <c r="YO770" s="188"/>
      <c r="YP770" s="188"/>
      <c r="YQ770" s="188"/>
      <c r="YR770" s="188"/>
      <c r="YS770" s="188"/>
      <c r="YT770" s="188"/>
      <c r="YU770" s="188"/>
      <c r="YV770" s="188"/>
      <c r="YW770" s="188"/>
      <c r="YX770" s="188"/>
      <c r="YY770" s="188"/>
      <c r="YZ770" s="188"/>
      <c r="ZA770" s="188"/>
      <c r="ZB770" s="188"/>
      <c r="ZC770" s="188"/>
      <c r="ZD770" s="188"/>
      <c r="ZE770" s="188"/>
      <c r="ZF770" s="188"/>
      <c r="ZG770" s="188"/>
      <c r="ZH770" s="188"/>
      <c r="ZI770" s="188"/>
      <c r="ZJ770" s="188"/>
      <c r="ZK770" s="188"/>
      <c r="ZL770" s="188"/>
      <c r="ZM770" s="188"/>
      <c r="ZN770" s="188"/>
      <c r="ZO770" s="188"/>
      <c r="ZP770" s="188"/>
      <c r="ZQ770" s="188"/>
      <c r="ZR770" s="188"/>
      <c r="ZS770" s="188"/>
      <c r="ZT770" s="188"/>
      <c r="ZU770" s="188"/>
      <c r="ZV770" s="188"/>
      <c r="ZW770" s="188"/>
      <c r="ZX770" s="188"/>
      <c r="ZY770" s="188"/>
      <c r="ZZ770" s="188"/>
      <c r="AAA770" s="188"/>
      <c r="AAB770" s="188"/>
      <c r="AAC770" s="188"/>
      <c r="AAD770" s="188"/>
      <c r="AAE770" s="188"/>
      <c r="AAF770" s="188"/>
      <c r="AAG770" s="188"/>
      <c r="AAH770" s="188"/>
      <c r="AAI770" s="188"/>
      <c r="AAJ770" s="188"/>
      <c r="AAK770" s="188"/>
      <c r="AAL770" s="188"/>
      <c r="AAM770" s="188"/>
      <c r="AAN770" s="188"/>
      <c r="AAO770" s="188"/>
      <c r="AAP770" s="188"/>
      <c r="AAQ770" s="188"/>
      <c r="AAR770" s="188"/>
      <c r="AAS770" s="188"/>
      <c r="AAT770" s="188"/>
      <c r="AAU770" s="188"/>
      <c r="AAV770" s="188"/>
      <c r="AAW770" s="188"/>
      <c r="AAX770" s="188"/>
      <c r="AAY770" s="188"/>
      <c r="AAZ770" s="188"/>
      <c r="ABA770" s="188"/>
      <c r="ABB770" s="188"/>
      <c r="ABC770" s="188"/>
      <c r="ABD770" s="188"/>
      <c r="ABE770" s="188"/>
      <c r="ABF770" s="188"/>
      <c r="ABG770" s="188"/>
      <c r="ABH770" s="188"/>
      <c r="ABI770" s="188"/>
      <c r="ABJ770" s="188"/>
      <c r="ABK770" s="188"/>
      <c r="ABL770" s="188"/>
      <c r="ABM770" s="188"/>
      <c r="ABN770" s="188"/>
      <c r="ABO770" s="188"/>
      <c r="ABP770" s="188"/>
      <c r="ABQ770" s="188"/>
      <c r="ABR770" s="188"/>
      <c r="ABS770" s="188"/>
      <c r="ABT770" s="188"/>
      <c r="ABU770" s="188"/>
      <c r="ABV770" s="188"/>
      <c r="ABW770" s="188"/>
      <c r="ABX770" s="188"/>
      <c r="ABY770" s="188"/>
      <c r="ABZ770" s="188"/>
      <c r="ACA770" s="188"/>
      <c r="ACB770" s="188"/>
      <c r="ACC770" s="188"/>
      <c r="ACD770" s="188"/>
      <c r="ACE770" s="188"/>
      <c r="ACF770" s="188"/>
      <c r="ACG770" s="188"/>
      <c r="ACH770" s="188"/>
      <c r="ACI770" s="188"/>
      <c r="ACJ770" s="188"/>
      <c r="ACK770" s="188"/>
      <c r="ACL770" s="188"/>
      <c r="ACM770" s="188"/>
      <c r="ACN770" s="188"/>
      <c r="ACO770" s="188"/>
      <c r="ACP770" s="188"/>
      <c r="ACQ770" s="188"/>
      <c r="ACR770" s="188"/>
      <c r="ACS770" s="188"/>
      <c r="ACT770" s="188"/>
      <c r="ACU770" s="188"/>
      <c r="ACV770" s="188"/>
      <c r="ACW770" s="188"/>
      <c r="ACX770" s="188"/>
      <c r="ACY770" s="188"/>
      <c r="ACZ770" s="188"/>
      <c r="ADA770" s="188"/>
      <c r="ADB770" s="188"/>
      <c r="ADC770" s="188"/>
      <c r="ADD770" s="188"/>
      <c r="ADE770" s="188"/>
      <c r="ADF770" s="188"/>
      <c r="ADG770" s="188"/>
      <c r="ADH770" s="188"/>
      <c r="ADI770" s="188"/>
      <c r="ADJ770" s="188"/>
      <c r="ADK770" s="188"/>
      <c r="ADL770" s="188"/>
      <c r="ADM770" s="188"/>
      <c r="ADN770" s="188"/>
      <c r="ADO770" s="188"/>
      <c r="ADP770" s="188"/>
      <c r="ADQ770" s="188"/>
      <c r="ADR770" s="188"/>
      <c r="ADS770" s="188"/>
      <c r="ADT770" s="188"/>
      <c r="ADU770" s="188"/>
      <c r="ADV770" s="188"/>
      <c r="ADW770" s="188"/>
      <c r="ADX770" s="188"/>
      <c r="ADY770" s="188"/>
      <c r="ADZ770" s="188"/>
      <c r="AEA770" s="188"/>
      <c r="AEB770" s="188"/>
      <c r="AEC770" s="188"/>
      <c r="AED770" s="188"/>
      <c r="AEE770" s="188"/>
      <c r="AEF770" s="188"/>
      <c r="AEG770" s="188"/>
      <c r="AEH770" s="188"/>
      <c r="AEI770" s="188"/>
      <c r="AEJ770" s="188"/>
      <c r="AEK770" s="188"/>
      <c r="AEL770" s="188"/>
      <c r="AEM770" s="188"/>
      <c r="AEN770" s="188"/>
      <c r="AEO770" s="188"/>
      <c r="AEP770" s="188"/>
      <c r="AEQ770" s="188"/>
      <c r="AER770" s="188"/>
      <c r="AES770" s="188"/>
      <c r="AET770" s="188"/>
      <c r="AEU770" s="188"/>
      <c r="AEV770" s="188"/>
      <c r="AEW770" s="188"/>
      <c r="AEX770" s="188"/>
      <c r="AEY770" s="188"/>
      <c r="AEZ770" s="188"/>
      <c r="AFA770" s="188"/>
      <c r="AFB770" s="188"/>
      <c r="AFC770" s="188"/>
      <c r="AFD770" s="188"/>
      <c r="AFE770" s="188"/>
      <c r="AFF770" s="188"/>
      <c r="AFG770" s="188"/>
      <c r="AFH770" s="188"/>
      <c r="AFI770" s="188"/>
      <c r="AFJ770" s="188"/>
      <c r="AFK770" s="188"/>
      <c r="AFL770" s="188"/>
      <c r="AFM770" s="188"/>
      <c r="AFN770" s="188"/>
      <c r="AFO770" s="188"/>
      <c r="AFP770" s="188"/>
      <c r="AFQ770" s="188"/>
      <c r="AFR770" s="188"/>
      <c r="AFS770" s="188"/>
      <c r="AFT770" s="188"/>
      <c r="AFU770" s="188"/>
      <c r="AFV770" s="188"/>
      <c r="AFW770" s="188"/>
      <c r="AFX770" s="188"/>
      <c r="AFY770" s="188"/>
      <c r="AFZ770" s="188"/>
      <c r="AGA770" s="188"/>
      <c r="AGB770" s="188"/>
      <c r="AGC770" s="188"/>
      <c r="AGD770" s="188"/>
      <c r="AGE770" s="188"/>
      <c r="AGF770" s="188"/>
      <c r="AGG770" s="188"/>
      <c r="AGH770" s="188"/>
      <c r="AGI770" s="188"/>
      <c r="AGJ770" s="188"/>
      <c r="AGK770" s="188"/>
      <c r="AGL770" s="188"/>
      <c r="AGM770" s="188"/>
      <c r="AGN770" s="188"/>
      <c r="AGO770" s="188"/>
      <c r="AGP770" s="188"/>
      <c r="AGQ770" s="188"/>
      <c r="AGR770" s="188"/>
      <c r="AGS770" s="188"/>
      <c r="AGT770" s="188"/>
      <c r="AGU770" s="188"/>
      <c r="AGV770" s="188"/>
      <c r="AGW770" s="188"/>
      <c r="AGX770" s="188"/>
      <c r="AGY770" s="188"/>
      <c r="AGZ770" s="188"/>
      <c r="AHA770" s="188"/>
      <c r="AHB770" s="188"/>
      <c r="AHC770" s="188"/>
      <c r="AHD770" s="188"/>
      <c r="AHE770" s="188"/>
      <c r="AHF770" s="188"/>
      <c r="AHG770" s="188"/>
      <c r="AHH770" s="188"/>
      <c r="AHI770" s="188"/>
      <c r="AHJ770" s="188"/>
      <c r="AHK770" s="188"/>
      <c r="AHL770" s="188"/>
      <c r="AHM770" s="188"/>
      <c r="AHN770" s="188"/>
      <c r="AHO770" s="188"/>
      <c r="AHP770" s="188"/>
      <c r="AHQ770" s="188"/>
      <c r="AHR770" s="188"/>
      <c r="AHS770" s="188"/>
      <c r="AHT770" s="188"/>
      <c r="AHU770" s="188"/>
      <c r="AHV770" s="188"/>
      <c r="AHW770" s="188"/>
      <c r="AHX770" s="188"/>
      <c r="AHY770" s="188"/>
      <c r="AHZ770" s="188"/>
      <c r="AIA770" s="188"/>
      <c r="AIB770" s="188"/>
      <c r="AIC770" s="188"/>
      <c r="AID770" s="188"/>
      <c r="AIE770" s="188"/>
      <c r="AIF770" s="188"/>
      <c r="AIG770" s="188"/>
      <c r="AIH770" s="188"/>
      <c r="AII770" s="188"/>
      <c r="AIJ770" s="188"/>
      <c r="AIK770" s="188"/>
      <c r="AIL770" s="188"/>
      <c r="AIM770" s="188"/>
      <c r="AIN770" s="188"/>
      <c r="AIO770" s="188"/>
      <c r="AIP770" s="188"/>
      <c r="AIQ770" s="188"/>
      <c r="AIR770" s="188"/>
      <c r="AIS770" s="188"/>
      <c r="AIT770" s="188"/>
      <c r="AIU770" s="188"/>
      <c r="AIV770" s="188"/>
      <c r="AIW770" s="188"/>
      <c r="AIX770" s="188"/>
      <c r="AIY770" s="188"/>
      <c r="AIZ770" s="188"/>
      <c r="AJA770" s="188"/>
      <c r="AJB770" s="188"/>
      <c r="AJC770" s="188"/>
      <c r="AJD770" s="188"/>
      <c r="AJE770" s="188"/>
      <c r="AJF770" s="188"/>
      <c r="AJG770" s="188"/>
      <c r="AJH770" s="188"/>
      <c r="AJI770" s="188"/>
      <c r="AJJ770" s="188"/>
      <c r="AJK770" s="188"/>
      <c r="AJL770" s="188"/>
      <c r="AJM770" s="188"/>
      <c r="AJN770" s="188"/>
      <c r="AJO770" s="188"/>
      <c r="AJP770" s="188"/>
      <c r="AJQ770" s="188"/>
      <c r="AJR770" s="188"/>
      <c r="AJS770" s="188"/>
      <c r="AJT770" s="188"/>
      <c r="AJU770" s="188"/>
      <c r="AJV770" s="188"/>
      <c r="AJW770" s="188"/>
      <c r="AJX770" s="188"/>
      <c r="AJY770" s="188"/>
      <c r="AJZ770" s="188"/>
      <c r="AKA770" s="188"/>
      <c r="AKB770" s="188"/>
      <c r="AKC770" s="188"/>
      <c r="AKD770" s="188"/>
      <c r="AKE770" s="188"/>
      <c r="AKF770" s="188"/>
      <c r="AKG770" s="188"/>
      <c r="AKH770" s="188"/>
      <c r="AKI770" s="188"/>
      <c r="AKJ770" s="188"/>
      <c r="AKK770" s="188"/>
      <c r="AKL770" s="188"/>
      <c r="AKM770" s="188"/>
      <c r="AKN770" s="188"/>
      <c r="AKO770" s="188"/>
      <c r="AKP770" s="188"/>
      <c r="AKQ770" s="188"/>
      <c r="AKR770" s="188"/>
      <c r="AKS770" s="188"/>
      <c r="AKT770" s="188"/>
      <c r="AKU770" s="188"/>
      <c r="AKV770" s="188"/>
      <c r="AKW770" s="188"/>
      <c r="AKX770" s="188"/>
      <c r="AKY770" s="188"/>
      <c r="AKZ770" s="188"/>
      <c r="ALA770" s="188"/>
      <c r="ALB770" s="188"/>
      <c r="ALC770" s="188"/>
      <c r="ALD770" s="188"/>
      <c r="ALE770" s="188"/>
      <c r="ALF770" s="188"/>
      <c r="ALG770" s="188"/>
      <c r="ALH770" s="188"/>
      <c r="ALI770" s="188"/>
      <c r="ALJ770" s="188"/>
      <c r="ALK770" s="188"/>
      <c r="ALL770" s="188"/>
      <c r="ALM770" s="188"/>
      <c r="ALN770" s="188"/>
      <c r="ALO770" s="188"/>
      <c r="ALP770" s="188"/>
      <c r="ALQ770" s="188"/>
      <c r="ALR770" s="188"/>
      <c r="ALS770" s="188"/>
      <c r="ALT770" s="188"/>
      <c r="ALU770" s="188"/>
      <c r="ALV770" s="188"/>
      <c r="ALW770" s="188"/>
      <c r="ALX770" s="188"/>
      <c r="ALY770" s="188"/>
      <c r="ALZ770" s="188"/>
      <c r="AMA770" s="188"/>
      <c r="AMB770" s="188"/>
      <c r="AMC770" s="188"/>
      <c r="AMD770" s="188"/>
      <c r="AME770" s="188"/>
      <c r="AMF770" s="188"/>
      <c r="AMG770" s="188"/>
      <c r="AMH770" s="188"/>
      <c r="AMI770" s="188"/>
      <c r="AMJ770" s="188"/>
      <c r="AMK770" s="188"/>
    </row>
    <row r="771" spans="1:1026" customFormat="1" ht="15.75" x14ac:dyDescent="0.25">
      <c r="A771" s="486" t="s">
        <v>27713</v>
      </c>
      <c r="B771" s="257">
        <v>771</v>
      </c>
      <c r="C771" s="356" t="s">
        <v>27714</v>
      </c>
      <c r="D771" s="308" t="s">
        <v>27715</v>
      </c>
      <c r="E771" s="273"/>
      <c r="F771" s="278">
        <v>4</v>
      </c>
      <c r="G771" s="280">
        <v>4</v>
      </c>
      <c r="H771" s="280"/>
      <c r="I771" s="489">
        <v>4.9000000000000004</v>
      </c>
      <c r="J771" s="278"/>
      <c r="K771" s="278">
        <v>2</v>
      </c>
      <c r="L771" s="278" t="s">
        <v>748</v>
      </c>
      <c r="M771" s="278"/>
      <c r="N771" s="278"/>
      <c r="O771" s="278"/>
      <c r="P771" s="278"/>
      <c r="Q771" s="278">
        <v>1</v>
      </c>
      <c r="R771" s="278"/>
      <c r="S771" s="278"/>
      <c r="T771" s="278"/>
      <c r="U771" s="278"/>
      <c r="V771" s="278"/>
      <c r="W771" s="283">
        <f t="shared" si="323"/>
        <v>100</v>
      </c>
      <c r="X771" s="283">
        <f t="shared" si="324"/>
        <v>100</v>
      </c>
      <c r="Y771" s="283">
        <f t="shared" si="337"/>
        <v>100</v>
      </c>
      <c r="Z771" s="283">
        <f t="shared" si="325"/>
        <v>10</v>
      </c>
      <c r="AA771" s="283">
        <f t="shared" si="326"/>
        <v>1</v>
      </c>
      <c r="AB771" s="287">
        <f t="shared" si="333"/>
        <v>100</v>
      </c>
      <c r="AC771" s="287">
        <f t="shared" si="334"/>
        <v>100</v>
      </c>
      <c r="AD771" s="287">
        <f t="shared" si="329"/>
        <v>100</v>
      </c>
      <c r="AE771" s="284">
        <f t="shared" si="332"/>
        <v>1</v>
      </c>
      <c r="AF771" s="284">
        <f t="shared" si="340"/>
        <v>100</v>
      </c>
      <c r="AG771" s="268">
        <f t="shared" si="335"/>
        <v>10</v>
      </c>
      <c r="AH771" s="268">
        <f t="shared" si="338"/>
        <v>100</v>
      </c>
      <c r="AI771" s="268">
        <f t="shared" si="336"/>
        <v>100</v>
      </c>
      <c r="AJ771" s="268">
        <f t="shared" si="339"/>
        <v>100</v>
      </c>
      <c r="AK771" s="490">
        <v>1000000</v>
      </c>
      <c r="AL771" s="277"/>
      <c r="AM771" s="277"/>
      <c r="AN771" s="490"/>
      <c r="AO771" s="277"/>
      <c r="AP771" s="277"/>
      <c r="AQ771" s="277"/>
      <c r="AR771" s="356" t="s">
        <v>756</v>
      </c>
      <c r="AS771" s="356"/>
      <c r="AT771" s="277"/>
      <c r="AU771" s="277"/>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88"/>
      <c r="DX771" s="188"/>
      <c r="DY771" s="188"/>
      <c r="DZ771" s="188"/>
      <c r="EA771" s="188"/>
      <c r="EB771" s="188"/>
      <c r="EC771" s="188"/>
      <c r="ED771" s="188"/>
      <c r="EE771" s="188"/>
      <c r="EF771" s="188"/>
      <c r="EG771" s="188"/>
      <c r="EH771" s="188"/>
      <c r="EI771" s="188"/>
      <c r="EJ771" s="188"/>
      <c r="EK771" s="188"/>
      <c r="EL771" s="188"/>
      <c r="EM771" s="188"/>
      <c r="EN771" s="188"/>
      <c r="EO771" s="188"/>
      <c r="EP771" s="188"/>
      <c r="EQ771" s="188"/>
      <c r="ER771" s="188"/>
      <c r="ES771" s="188"/>
      <c r="ET771" s="188"/>
      <c r="EU771" s="188"/>
      <c r="EV771" s="188"/>
      <c r="EW771" s="188"/>
      <c r="EX771" s="188"/>
      <c r="EY771" s="188"/>
      <c r="EZ771" s="188"/>
      <c r="FA771" s="188"/>
      <c r="FB771" s="188"/>
      <c r="FC771" s="188"/>
      <c r="FD771" s="188"/>
      <c r="FE771" s="188"/>
      <c r="FF771" s="188"/>
      <c r="FG771" s="188"/>
      <c r="FH771" s="188"/>
      <c r="FI771" s="188"/>
      <c r="FJ771" s="188"/>
      <c r="FK771" s="188"/>
      <c r="FL771" s="188"/>
      <c r="FM771" s="188"/>
      <c r="FN771" s="188"/>
      <c r="FO771" s="188"/>
      <c r="FP771" s="188"/>
      <c r="FQ771" s="188"/>
      <c r="FR771" s="188"/>
      <c r="FS771" s="188"/>
      <c r="FT771" s="188"/>
      <c r="FU771" s="188"/>
      <c r="FV771" s="188"/>
      <c r="FW771" s="188"/>
      <c r="FX771" s="188"/>
      <c r="FY771" s="188"/>
      <c r="FZ771" s="188"/>
      <c r="GA771" s="188"/>
      <c r="GB771" s="188"/>
      <c r="GC771" s="188"/>
      <c r="GD771" s="188"/>
      <c r="GE771" s="188"/>
      <c r="GF771" s="188"/>
      <c r="GG771" s="188"/>
      <c r="GH771" s="188"/>
      <c r="GI771" s="188"/>
      <c r="GJ771" s="188"/>
      <c r="GK771" s="188"/>
      <c r="GL771" s="188"/>
      <c r="GM771" s="188"/>
      <c r="GN771" s="188"/>
      <c r="GO771" s="188"/>
      <c r="GP771" s="188"/>
      <c r="GQ771" s="188"/>
      <c r="GR771" s="188"/>
      <c r="GS771" s="188"/>
      <c r="GT771" s="188"/>
      <c r="GU771" s="188"/>
      <c r="GV771" s="188"/>
      <c r="GW771" s="188"/>
      <c r="GX771" s="188"/>
      <c r="GY771" s="188"/>
      <c r="GZ771" s="188"/>
      <c r="HA771" s="188"/>
      <c r="HB771" s="188"/>
      <c r="HC771" s="188"/>
      <c r="HD771" s="188"/>
      <c r="HE771" s="188"/>
      <c r="HF771" s="188"/>
      <c r="HG771" s="188"/>
      <c r="HH771" s="188"/>
      <c r="HI771" s="188"/>
      <c r="HJ771" s="188"/>
      <c r="HK771" s="188"/>
      <c r="HL771" s="188"/>
      <c r="HM771" s="188"/>
      <c r="HN771" s="188"/>
      <c r="HO771" s="188"/>
      <c r="HP771" s="188"/>
      <c r="HQ771" s="188"/>
      <c r="HR771" s="188"/>
      <c r="HS771" s="188"/>
      <c r="HT771" s="188"/>
      <c r="HU771" s="188"/>
      <c r="HV771" s="188"/>
      <c r="HW771" s="188"/>
      <c r="HX771" s="188"/>
      <c r="HY771" s="188"/>
      <c r="HZ771" s="188"/>
      <c r="IA771" s="188"/>
      <c r="IB771" s="188"/>
      <c r="IC771" s="188"/>
      <c r="ID771" s="188"/>
      <c r="IE771" s="188"/>
      <c r="IF771" s="188"/>
      <c r="IG771" s="188"/>
      <c r="IH771" s="188"/>
      <c r="II771" s="188"/>
      <c r="IJ771" s="188"/>
      <c r="IK771" s="188"/>
      <c r="IL771" s="188"/>
      <c r="IM771" s="188"/>
      <c r="IN771" s="188"/>
      <c r="IO771" s="188"/>
      <c r="IP771" s="188"/>
      <c r="IQ771" s="188"/>
      <c r="IR771" s="188"/>
      <c r="IS771" s="188"/>
      <c r="IT771" s="188"/>
      <c r="IU771" s="188"/>
      <c r="IV771" s="188"/>
      <c r="IW771" s="188"/>
      <c r="IX771" s="188"/>
      <c r="IY771" s="188"/>
      <c r="IZ771" s="188"/>
      <c r="JA771" s="188"/>
      <c r="JB771" s="188"/>
      <c r="JC771" s="188"/>
      <c r="JD771" s="188"/>
      <c r="JE771" s="188"/>
      <c r="JF771" s="188"/>
      <c r="JG771" s="188"/>
      <c r="JH771" s="188"/>
      <c r="JI771" s="188"/>
      <c r="JJ771" s="188"/>
      <c r="JK771" s="188"/>
      <c r="JL771" s="188"/>
      <c r="JM771" s="188"/>
      <c r="JN771" s="188"/>
      <c r="JO771" s="188"/>
      <c r="JP771" s="188"/>
      <c r="JQ771" s="188"/>
      <c r="JR771" s="188"/>
      <c r="JS771" s="188"/>
      <c r="JT771" s="188"/>
      <c r="JU771" s="188"/>
      <c r="JV771" s="188"/>
      <c r="JW771" s="188"/>
      <c r="JX771" s="188"/>
      <c r="JY771" s="188"/>
      <c r="JZ771" s="188"/>
      <c r="KA771" s="188"/>
      <c r="KB771" s="188"/>
      <c r="KC771" s="188"/>
      <c r="KD771" s="188"/>
      <c r="KE771" s="188"/>
      <c r="KF771" s="188"/>
      <c r="KG771" s="188"/>
      <c r="KH771" s="188"/>
      <c r="KI771" s="188"/>
      <c r="KJ771" s="188"/>
      <c r="KK771" s="188"/>
      <c r="KL771" s="188"/>
      <c r="KM771" s="188"/>
      <c r="KN771" s="188"/>
      <c r="KO771" s="188"/>
      <c r="KP771" s="188"/>
      <c r="KQ771" s="188"/>
      <c r="KR771" s="188"/>
      <c r="KS771" s="188"/>
      <c r="KT771" s="188"/>
      <c r="KU771" s="188"/>
      <c r="KV771" s="188"/>
      <c r="KW771" s="188"/>
      <c r="KX771" s="188"/>
      <c r="KY771" s="188"/>
      <c r="KZ771" s="188"/>
      <c r="LA771" s="188"/>
      <c r="LB771" s="188"/>
      <c r="LC771" s="188"/>
      <c r="LD771" s="188"/>
      <c r="LE771" s="188"/>
      <c r="LF771" s="188"/>
      <c r="LG771" s="188"/>
      <c r="LH771" s="188"/>
      <c r="LI771" s="188"/>
      <c r="LJ771" s="188"/>
      <c r="LK771" s="188"/>
      <c r="LL771" s="188"/>
      <c r="LM771" s="188"/>
      <c r="LN771" s="188"/>
      <c r="LO771" s="188"/>
      <c r="LP771" s="188"/>
      <c r="LQ771" s="188"/>
      <c r="LR771" s="188"/>
      <c r="LS771" s="188"/>
      <c r="LT771" s="188"/>
      <c r="LU771" s="188"/>
      <c r="LV771" s="188"/>
      <c r="LW771" s="188"/>
      <c r="LX771" s="188"/>
      <c r="LY771" s="188"/>
      <c r="LZ771" s="188"/>
      <c r="MA771" s="188"/>
      <c r="MB771" s="188"/>
      <c r="MC771" s="188"/>
      <c r="MD771" s="188"/>
      <c r="ME771" s="188"/>
      <c r="MF771" s="188"/>
      <c r="MG771" s="188"/>
      <c r="MH771" s="188"/>
      <c r="MI771" s="188"/>
      <c r="MJ771" s="188"/>
      <c r="MK771" s="188"/>
      <c r="ML771" s="188"/>
      <c r="MM771" s="188"/>
      <c r="MN771" s="188"/>
      <c r="MO771" s="188"/>
      <c r="MP771" s="188"/>
      <c r="MQ771" s="188"/>
      <c r="MR771" s="188"/>
      <c r="MS771" s="188"/>
      <c r="MT771" s="188"/>
      <c r="MU771" s="188"/>
      <c r="MV771" s="188"/>
      <c r="MW771" s="188"/>
      <c r="MX771" s="188"/>
      <c r="MY771" s="188"/>
      <c r="MZ771" s="188"/>
      <c r="NA771" s="188"/>
      <c r="NB771" s="188"/>
      <c r="NC771" s="188"/>
      <c r="ND771" s="188"/>
      <c r="NE771" s="188"/>
      <c r="NF771" s="188"/>
      <c r="NG771" s="188"/>
      <c r="NH771" s="188"/>
      <c r="NI771" s="188"/>
      <c r="NJ771" s="188"/>
      <c r="NK771" s="188"/>
      <c r="NL771" s="188"/>
      <c r="NM771" s="188"/>
      <c r="NN771" s="188"/>
      <c r="NO771" s="188"/>
      <c r="NP771" s="188"/>
      <c r="NQ771" s="188"/>
      <c r="NR771" s="188"/>
      <c r="NS771" s="188"/>
      <c r="NT771" s="188"/>
      <c r="NU771" s="188"/>
      <c r="NV771" s="188"/>
      <c r="NW771" s="188"/>
      <c r="NX771" s="188"/>
      <c r="NY771" s="188"/>
      <c r="NZ771" s="188"/>
      <c r="OA771" s="188"/>
      <c r="OB771" s="188"/>
      <c r="OC771" s="188"/>
      <c r="OD771" s="188"/>
      <c r="OE771" s="188"/>
      <c r="OF771" s="188"/>
      <c r="OG771" s="188"/>
      <c r="OH771" s="188"/>
      <c r="OI771" s="188"/>
      <c r="OJ771" s="188"/>
      <c r="OK771" s="188"/>
      <c r="OL771" s="188"/>
      <c r="OM771" s="188"/>
      <c r="ON771" s="188"/>
      <c r="OO771" s="188"/>
      <c r="OP771" s="188"/>
      <c r="OQ771" s="188"/>
      <c r="OR771" s="188"/>
      <c r="OS771" s="188"/>
      <c r="OT771" s="188"/>
      <c r="OU771" s="188"/>
      <c r="OV771" s="188"/>
      <c r="OW771" s="188"/>
      <c r="OX771" s="188"/>
      <c r="OY771" s="188"/>
      <c r="OZ771" s="188"/>
      <c r="PA771" s="188"/>
      <c r="PB771" s="188"/>
      <c r="PC771" s="188"/>
      <c r="PD771" s="188"/>
      <c r="PE771" s="188"/>
      <c r="PF771" s="188"/>
      <c r="PG771" s="188"/>
      <c r="PH771" s="188"/>
      <c r="PI771" s="188"/>
      <c r="PJ771" s="188"/>
      <c r="PK771" s="188"/>
      <c r="PL771" s="188"/>
      <c r="PM771" s="188"/>
      <c r="PN771" s="188"/>
      <c r="PO771" s="188"/>
      <c r="PP771" s="188"/>
      <c r="PQ771" s="188"/>
      <c r="PR771" s="188"/>
      <c r="PS771" s="188"/>
      <c r="PT771" s="188"/>
      <c r="PU771" s="188"/>
      <c r="PV771" s="188"/>
      <c r="PW771" s="188"/>
      <c r="PX771" s="188"/>
      <c r="PY771" s="188"/>
      <c r="PZ771" s="188"/>
      <c r="QA771" s="188"/>
      <c r="QB771" s="188"/>
      <c r="QC771" s="188"/>
      <c r="QD771" s="188"/>
      <c r="QE771" s="188"/>
      <c r="QF771" s="188"/>
      <c r="QG771" s="188"/>
      <c r="QH771" s="188"/>
      <c r="QI771" s="188"/>
      <c r="QJ771" s="188"/>
      <c r="QK771" s="188"/>
      <c r="QL771" s="188"/>
      <c r="QM771" s="188"/>
      <c r="QN771" s="188"/>
      <c r="QO771" s="188"/>
      <c r="QP771" s="188"/>
      <c r="QQ771" s="188"/>
      <c r="QR771" s="188"/>
      <c r="QS771" s="188"/>
      <c r="QT771" s="188"/>
      <c r="QU771" s="188"/>
      <c r="QV771" s="188"/>
      <c r="QW771" s="188"/>
      <c r="QX771" s="188"/>
      <c r="QY771" s="188"/>
      <c r="QZ771" s="188"/>
      <c r="RA771" s="188"/>
      <c r="RB771" s="188"/>
      <c r="RC771" s="188"/>
      <c r="RD771" s="188"/>
      <c r="RE771" s="188"/>
      <c r="RF771" s="188"/>
      <c r="RG771" s="188"/>
      <c r="RH771" s="188"/>
      <c r="RI771" s="188"/>
      <c r="RJ771" s="188"/>
      <c r="RK771" s="188"/>
      <c r="RL771" s="188"/>
      <c r="RM771" s="188"/>
      <c r="RN771" s="188"/>
      <c r="RO771" s="188"/>
      <c r="RP771" s="188"/>
      <c r="RQ771" s="188"/>
      <c r="RR771" s="188"/>
      <c r="RS771" s="188"/>
      <c r="RT771" s="188"/>
      <c r="RU771" s="188"/>
      <c r="RV771" s="188"/>
      <c r="RW771" s="188"/>
      <c r="RX771" s="188"/>
      <c r="RY771" s="188"/>
      <c r="RZ771" s="188"/>
      <c r="SA771" s="188"/>
      <c r="SB771" s="188"/>
      <c r="SC771" s="188"/>
      <c r="SD771" s="188"/>
      <c r="SE771" s="188"/>
      <c r="SF771" s="188"/>
      <c r="SG771" s="188"/>
      <c r="SH771" s="188"/>
      <c r="SI771" s="188"/>
      <c r="SJ771" s="188"/>
      <c r="SK771" s="188"/>
      <c r="SL771" s="188"/>
      <c r="SM771" s="188"/>
      <c r="SN771" s="188"/>
      <c r="SO771" s="188"/>
      <c r="SP771" s="188"/>
      <c r="SQ771" s="188"/>
      <c r="SR771" s="188"/>
      <c r="SS771" s="188"/>
      <c r="ST771" s="188"/>
      <c r="SU771" s="188"/>
      <c r="SV771" s="188"/>
      <c r="SW771" s="188"/>
      <c r="SX771" s="188"/>
      <c r="SY771" s="188"/>
      <c r="SZ771" s="188"/>
      <c r="TA771" s="188"/>
      <c r="TB771" s="188"/>
      <c r="TC771" s="188"/>
      <c r="TD771" s="188"/>
      <c r="TE771" s="188"/>
      <c r="TF771" s="188"/>
      <c r="TG771" s="188"/>
      <c r="TH771" s="188"/>
      <c r="TI771" s="188"/>
      <c r="TJ771" s="188"/>
      <c r="TK771" s="188"/>
      <c r="TL771" s="188"/>
      <c r="TM771" s="188"/>
      <c r="TN771" s="188"/>
      <c r="TO771" s="188"/>
      <c r="TP771" s="188"/>
      <c r="TQ771" s="188"/>
      <c r="TR771" s="188"/>
      <c r="TS771" s="188"/>
      <c r="TT771" s="188"/>
      <c r="TU771" s="188"/>
      <c r="TV771" s="188"/>
      <c r="TW771" s="188"/>
      <c r="TX771" s="188"/>
      <c r="TY771" s="188"/>
      <c r="TZ771" s="188"/>
      <c r="UA771" s="188"/>
      <c r="UB771" s="188"/>
      <c r="UC771" s="188"/>
      <c r="UD771" s="188"/>
      <c r="UE771" s="188"/>
      <c r="UF771" s="188"/>
      <c r="UG771" s="188"/>
      <c r="UH771" s="188"/>
      <c r="UI771" s="188"/>
      <c r="UJ771" s="188"/>
      <c r="UK771" s="188"/>
      <c r="UL771" s="188"/>
      <c r="UM771" s="188"/>
      <c r="UN771" s="188"/>
      <c r="UO771" s="188"/>
      <c r="UP771" s="188"/>
      <c r="UQ771" s="188"/>
      <c r="UR771" s="188"/>
      <c r="US771" s="188"/>
      <c r="UT771" s="188"/>
      <c r="UU771" s="188"/>
      <c r="UV771" s="188"/>
      <c r="UW771" s="188"/>
      <c r="UX771" s="188"/>
      <c r="UY771" s="188"/>
      <c r="UZ771" s="188"/>
      <c r="VA771" s="188"/>
      <c r="VB771" s="188"/>
      <c r="VC771" s="188"/>
      <c r="VD771" s="188"/>
      <c r="VE771" s="188"/>
      <c r="VF771" s="188"/>
      <c r="VG771" s="188"/>
      <c r="VH771" s="188"/>
      <c r="VI771" s="188"/>
      <c r="VJ771" s="188"/>
      <c r="VK771" s="188"/>
      <c r="VL771" s="188"/>
      <c r="VM771" s="188"/>
      <c r="VN771" s="188"/>
      <c r="VO771" s="188"/>
      <c r="VP771" s="188"/>
      <c r="VQ771" s="188"/>
      <c r="VR771" s="188"/>
      <c r="VS771" s="188"/>
      <c r="VT771" s="188"/>
      <c r="VU771" s="188"/>
      <c r="VV771" s="188"/>
      <c r="VW771" s="188"/>
      <c r="VX771" s="188"/>
      <c r="VY771" s="188"/>
      <c r="VZ771" s="188"/>
      <c r="WA771" s="188"/>
      <c r="WB771" s="188"/>
      <c r="WC771" s="188"/>
      <c r="WD771" s="188"/>
      <c r="WE771" s="188"/>
      <c r="WF771" s="188"/>
      <c r="WG771" s="188"/>
      <c r="WH771" s="188"/>
      <c r="WI771" s="188"/>
      <c r="WJ771" s="188"/>
      <c r="WK771" s="188"/>
      <c r="WL771" s="188"/>
      <c r="WM771" s="188"/>
      <c r="WN771" s="188"/>
      <c r="WO771" s="188"/>
      <c r="WP771" s="188"/>
      <c r="WQ771" s="188"/>
      <c r="WR771" s="188"/>
      <c r="WS771" s="188"/>
      <c r="WT771" s="188"/>
      <c r="WU771" s="188"/>
      <c r="WV771" s="188"/>
      <c r="WW771" s="188"/>
      <c r="WX771" s="188"/>
      <c r="WY771" s="188"/>
      <c r="WZ771" s="188"/>
      <c r="XA771" s="188"/>
      <c r="XB771" s="188"/>
      <c r="XC771" s="188"/>
      <c r="XD771" s="188"/>
      <c r="XE771" s="188"/>
      <c r="XF771" s="188"/>
      <c r="XG771" s="188"/>
      <c r="XH771" s="188"/>
      <c r="XI771" s="188"/>
      <c r="XJ771" s="188"/>
      <c r="XK771" s="188"/>
      <c r="XL771" s="188"/>
      <c r="XM771" s="188"/>
      <c r="XN771" s="188"/>
      <c r="XO771" s="188"/>
      <c r="XP771" s="188"/>
      <c r="XQ771" s="188"/>
      <c r="XR771" s="188"/>
      <c r="XS771" s="188"/>
      <c r="XT771" s="188"/>
      <c r="XU771" s="188"/>
      <c r="XV771" s="188"/>
      <c r="XW771" s="188"/>
      <c r="XX771" s="188"/>
      <c r="XY771" s="188"/>
      <c r="XZ771" s="188"/>
      <c r="YA771" s="188"/>
      <c r="YB771" s="188"/>
      <c r="YC771" s="188"/>
      <c r="YD771" s="188"/>
      <c r="YE771" s="188"/>
      <c r="YF771" s="188"/>
      <c r="YG771" s="188"/>
      <c r="YH771" s="188"/>
      <c r="YI771" s="188"/>
      <c r="YJ771" s="188"/>
      <c r="YK771" s="188"/>
      <c r="YL771" s="188"/>
      <c r="YM771" s="188"/>
      <c r="YN771" s="188"/>
      <c r="YO771" s="188"/>
      <c r="YP771" s="188"/>
      <c r="YQ771" s="188"/>
      <c r="YR771" s="188"/>
      <c r="YS771" s="188"/>
      <c r="YT771" s="188"/>
      <c r="YU771" s="188"/>
      <c r="YV771" s="188"/>
      <c r="YW771" s="188"/>
      <c r="YX771" s="188"/>
      <c r="YY771" s="188"/>
      <c r="YZ771" s="188"/>
      <c r="ZA771" s="188"/>
      <c r="ZB771" s="188"/>
      <c r="ZC771" s="188"/>
      <c r="ZD771" s="188"/>
      <c r="ZE771" s="188"/>
      <c r="ZF771" s="188"/>
      <c r="ZG771" s="188"/>
      <c r="ZH771" s="188"/>
      <c r="ZI771" s="188"/>
      <c r="ZJ771" s="188"/>
      <c r="ZK771" s="188"/>
      <c r="ZL771" s="188"/>
      <c r="ZM771" s="188"/>
      <c r="ZN771" s="188"/>
      <c r="ZO771" s="188"/>
      <c r="ZP771" s="188"/>
      <c r="ZQ771" s="188"/>
      <c r="ZR771" s="188"/>
      <c r="ZS771" s="188"/>
      <c r="ZT771" s="188"/>
      <c r="ZU771" s="188"/>
      <c r="ZV771" s="188"/>
      <c r="ZW771" s="188"/>
      <c r="ZX771" s="188"/>
      <c r="ZY771" s="188"/>
      <c r="ZZ771" s="188"/>
      <c r="AAA771" s="188"/>
      <c r="AAB771" s="188"/>
      <c r="AAC771" s="188"/>
      <c r="AAD771" s="188"/>
      <c r="AAE771" s="188"/>
      <c r="AAF771" s="188"/>
      <c r="AAG771" s="188"/>
      <c r="AAH771" s="188"/>
      <c r="AAI771" s="188"/>
      <c r="AAJ771" s="188"/>
      <c r="AAK771" s="188"/>
      <c r="AAL771" s="188"/>
      <c r="AAM771" s="188"/>
      <c r="AAN771" s="188"/>
      <c r="AAO771" s="188"/>
      <c r="AAP771" s="188"/>
      <c r="AAQ771" s="188"/>
      <c r="AAR771" s="188"/>
      <c r="AAS771" s="188"/>
      <c r="AAT771" s="188"/>
      <c r="AAU771" s="188"/>
      <c r="AAV771" s="188"/>
      <c r="AAW771" s="188"/>
      <c r="AAX771" s="188"/>
      <c r="AAY771" s="188"/>
      <c r="AAZ771" s="188"/>
      <c r="ABA771" s="188"/>
      <c r="ABB771" s="188"/>
      <c r="ABC771" s="188"/>
      <c r="ABD771" s="188"/>
      <c r="ABE771" s="188"/>
      <c r="ABF771" s="188"/>
      <c r="ABG771" s="188"/>
      <c r="ABH771" s="188"/>
      <c r="ABI771" s="188"/>
      <c r="ABJ771" s="188"/>
      <c r="ABK771" s="188"/>
      <c r="ABL771" s="188"/>
      <c r="ABM771" s="188"/>
      <c r="ABN771" s="188"/>
      <c r="ABO771" s="188"/>
      <c r="ABP771" s="188"/>
      <c r="ABQ771" s="188"/>
      <c r="ABR771" s="188"/>
      <c r="ABS771" s="188"/>
      <c r="ABT771" s="188"/>
      <c r="ABU771" s="188"/>
      <c r="ABV771" s="188"/>
      <c r="ABW771" s="188"/>
      <c r="ABX771" s="188"/>
      <c r="ABY771" s="188"/>
      <c r="ABZ771" s="188"/>
      <c r="ACA771" s="188"/>
      <c r="ACB771" s="188"/>
      <c r="ACC771" s="188"/>
      <c r="ACD771" s="188"/>
      <c r="ACE771" s="188"/>
      <c r="ACF771" s="188"/>
      <c r="ACG771" s="188"/>
      <c r="ACH771" s="188"/>
      <c r="ACI771" s="188"/>
      <c r="ACJ771" s="188"/>
      <c r="ACK771" s="188"/>
      <c r="ACL771" s="188"/>
      <c r="ACM771" s="188"/>
      <c r="ACN771" s="188"/>
      <c r="ACO771" s="188"/>
      <c r="ACP771" s="188"/>
      <c r="ACQ771" s="188"/>
      <c r="ACR771" s="188"/>
      <c r="ACS771" s="188"/>
      <c r="ACT771" s="188"/>
      <c r="ACU771" s="188"/>
      <c r="ACV771" s="188"/>
      <c r="ACW771" s="188"/>
      <c r="ACX771" s="188"/>
      <c r="ACY771" s="188"/>
      <c r="ACZ771" s="188"/>
      <c r="ADA771" s="188"/>
      <c r="ADB771" s="188"/>
      <c r="ADC771" s="188"/>
      <c r="ADD771" s="188"/>
      <c r="ADE771" s="188"/>
      <c r="ADF771" s="188"/>
      <c r="ADG771" s="188"/>
      <c r="ADH771" s="188"/>
      <c r="ADI771" s="188"/>
      <c r="ADJ771" s="188"/>
      <c r="ADK771" s="188"/>
      <c r="ADL771" s="188"/>
      <c r="ADM771" s="188"/>
      <c r="ADN771" s="188"/>
      <c r="ADO771" s="188"/>
      <c r="ADP771" s="188"/>
      <c r="ADQ771" s="188"/>
      <c r="ADR771" s="188"/>
      <c r="ADS771" s="188"/>
      <c r="ADT771" s="188"/>
      <c r="ADU771" s="188"/>
      <c r="ADV771" s="188"/>
      <c r="ADW771" s="188"/>
      <c r="ADX771" s="188"/>
      <c r="ADY771" s="188"/>
      <c r="ADZ771" s="188"/>
      <c r="AEA771" s="188"/>
      <c r="AEB771" s="188"/>
      <c r="AEC771" s="188"/>
      <c r="AED771" s="188"/>
      <c r="AEE771" s="188"/>
      <c r="AEF771" s="188"/>
      <c r="AEG771" s="188"/>
      <c r="AEH771" s="188"/>
      <c r="AEI771" s="188"/>
      <c r="AEJ771" s="188"/>
      <c r="AEK771" s="188"/>
      <c r="AEL771" s="188"/>
      <c r="AEM771" s="188"/>
      <c r="AEN771" s="188"/>
      <c r="AEO771" s="188"/>
      <c r="AEP771" s="188"/>
      <c r="AEQ771" s="188"/>
      <c r="AER771" s="188"/>
      <c r="AES771" s="188"/>
      <c r="AET771" s="188"/>
      <c r="AEU771" s="188"/>
      <c r="AEV771" s="188"/>
      <c r="AEW771" s="188"/>
      <c r="AEX771" s="188"/>
      <c r="AEY771" s="188"/>
      <c r="AEZ771" s="188"/>
      <c r="AFA771" s="188"/>
      <c r="AFB771" s="188"/>
      <c r="AFC771" s="188"/>
      <c r="AFD771" s="188"/>
      <c r="AFE771" s="188"/>
      <c r="AFF771" s="188"/>
      <c r="AFG771" s="188"/>
      <c r="AFH771" s="188"/>
      <c r="AFI771" s="188"/>
      <c r="AFJ771" s="188"/>
      <c r="AFK771" s="188"/>
      <c r="AFL771" s="188"/>
      <c r="AFM771" s="188"/>
      <c r="AFN771" s="188"/>
      <c r="AFO771" s="188"/>
      <c r="AFP771" s="188"/>
      <c r="AFQ771" s="188"/>
      <c r="AFR771" s="188"/>
      <c r="AFS771" s="188"/>
      <c r="AFT771" s="188"/>
      <c r="AFU771" s="188"/>
      <c r="AFV771" s="188"/>
      <c r="AFW771" s="188"/>
      <c r="AFX771" s="188"/>
      <c r="AFY771" s="188"/>
      <c r="AFZ771" s="188"/>
      <c r="AGA771" s="188"/>
      <c r="AGB771" s="188"/>
      <c r="AGC771" s="188"/>
      <c r="AGD771" s="188"/>
      <c r="AGE771" s="188"/>
      <c r="AGF771" s="188"/>
      <c r="AGG771" s="188"/>
      <c r="AGH771" s="188"/>
      <c r="AGI771" s="188"/>
      <c r="AGJ771" s="188"/>
      <c r="AGK771" s="188"/>
      <c r="AGL771" s="188"/>
      <c r="AGM771" s="188"/>
      <c r="AGN771" s="188"/>
      <c r="AGO771" s="188"/>
      <c r="AGP771" s="188"/>
      <c r="AGQ771" s="188"/>
      <c r="AGR771" s="188"/>
      <c r="AGS771" s="188"/>
      <c r="AGT771" s="188"/>
      <c r="AGU771" s="188"/>
      <c r="AGV771" s="188"/>
      <c r="AGW771" s="188"/>
      <c r="AGX771" s="188"/>
      <c r="AGY771" s="188"/>
      <c r="AGZ771" s="188"/>
      <c r="AHA771" s="188"/>
      <c r="AHB771" s="188"/>
      <c r="AHC771" s="188"/>
      <c r="AHD771" s="188"/>
      <c r="AHE771" s="188"/>
      <c r="AHF771" s="188"/>
      <c r="AHG771" s="188"/>
      <c r="AHH771" s="188"/>
      <c r="AHI771" s="188"/>
      <c r="AHJ771" s="188"/>
      <c r="AHK771" s="188"/>
      <c r="AHL771" s="188"/>
      <c r="AHM771" s="188"/>
      <c r="AHN771" s="188"/>
      <c r="AHO771" s="188"/>
      <c r="AHP771" s="188"/>
      <c r="AHQ771" s="188"/>
      <c r="AHR771" s="188"/>
      <c r="AHS771" s="188"/>
      <c r="AHT771" s="188"/>
      <c r="AHU771" s="188"/>
      <c r="AHV771" s="188"/>
      <c r="AHW771" s="188"/>
      <c r="AHX771" s="188"/>
      <c r="AHY771" s="188"/>
      <c r="AHZ771" s="188"/>
      <c r="AIA771" s="188"/>
      <c r="AIB771" s="188"/>
      <c r="AIC771" s="188"/>
      <c r="AID771" s="188"/>
      <c r="AIE771" s="188"/>
      <c r="AIF771" s="188"/>
      <c r="AIG771" s="188"/>
      <c r="AIH771" s="188"/>
      <c r="AII771" s="188"/>
      <c r="AIJ771" s="188"/>
      <c r="AIK771" s="188"/>
      <c r="AIL771" s="188"/>
      <c r="AIM771" s="188"/>
      <c r="AIN771" s="188"/>
      <c r="AIO771" s="188"/>
      <c r="AIP771" s="188"/>
      <c r="AIQ771" s="188"/>
      <c r="AIR771" s="188"/>
      <c r="AIS771" s="188"/>
      <c r="AIT771" s="188"/>
      <c r="AIU771" s="188"/>
      <c r="AIV771" s="188"/>
      <c r="AIW771" s="188"/>
      <c r="AIX771" s="188"/>
      <c r="AIY771" s="188"/>
      <c r="AIZ771" s="188"/>
      <c r="AJA771" s="188"/>
      <c r="AJB771" s="188"/>
      <c r="AJC771" s="188"/>
      <c r="AJD771" s="188"/>
      <c r="AJE771" s="188"/>
      <c r="AJF771" s="188"/>
      <c r="AJG771" s="188"/>
      <c r="AJH771" s="188"/>
      <c r="AJI771" s="188"/>
      <c r="AJJ771" s="188"/>
      <c r="AJK771" s="188"/>
      <c r="AJL771" s="188"/>
      <c r="AJM771" s="188"/>
      <c r="AJN771" s="188"/>
      <c r="AJO771" s="188"/>
      <c r="AJP771" s="188"/>
      <c r="AJQ771" s="188"/>
      <c r="AJR771" s="188"/>
      <c r="AJS771" s="188"/>
      <c r="AJT771" s="188"/>
      <c r="AJU771" s="188"/>
      <c r="AJV771" s="188"/>
      <c r="AJW771" s="188"/>
      <c r="AJX771" s="188"/>
      <c r="AJY771" s="188"/>
      <c r="AJZ771" s="188"/>
      <c r="AKA771" s="188"/>
      <c r="AKB771" s="188"/>
      <c r="AKC771" s="188"/>
      <c r="AKD771" s="188"/>
      <c r="AKE771" s="188"/>
      <c r="AKF771" s="188"/>
      <c r="AKG771" s="188"/>
      <c r="AKH771" s="188"/>
      <c r="AKI771" s="188"/>
      <c r="AKJ771" s="188"/>
      <c r="AKK771" s="188"/>
      <c r="AKL771" s="188"/>
      <c r="AKM771" s="188"/>
      <c r="AKN771" s="188"/>
      <c r="AKO771" s="188"/>
      <c r="AKP771" s="188"/>
      <c r="AKQ771" s="188"/>
      <c r="AKR771" s="188"/>
      <c r="AKS771" s="188"/>
      <c r="AKT771" s="188"/>
      <c r="AKU771" s="188"/>
      <c r="AKV771" s="188"/>
      <c r="AKW771" s="188"/>
      <c r="AKX771" s="188"/>
      <c r="AKY771" s="188"/>
      <c r="AKZ771" s="188"/>
      <c r="ALA771" s="188"/>
      <c r="ALB771" s="188"/>
      <c r="ALC771" s="188"/>
      <c r="ALD771" s="188"/>
      <c r="ALE771" s="188"/>
      <c r="ALF771" s="188"/>
      <c r="ALG771" s="188"/>
      <c r="ALH771" s="188"/>
      <c r="ALI771" s="188"/>
      <c r="ALJ771" s="188"/>
      <c r="ALK771" s="188"/>
      <c r="ALL771" s="188"/>
      <c r="ALM771" s="188"/>
      <c r="ALN771" s="188"/>
      <c r="ALO771" s="188"/>
      <c r="ALP771" s="188"/>
      <c r="ALQ771" s="188"/>
      <c r="ALR771" s="188"/>
      <c r="ALS771" s="188"/>
      <c r="ALT771" s="188"/>
      <c r="ALU771" s="188"/>
      <c r="ALV771" s="188"/>
      <c r="ALW771" s="188"/>
      <c r="ALX771" s="188"/>
      <c r="ALY771" s="188"/>
      <c r="ALZ771" s="188"/>
      <c r="AMA771" s="188"/>
      <c r="AMB771" s="188"/>
      <c r="AMC771" s="188"/>
      <c r="AMD771" s="188"/>
      <c r="AME771" s="188"/>
      <c r="AMF771" s="188"/>
      <c r="AMG771" s="188"/>
      <c r="AMH771" s="188"/>
      <c r="AMI771" s="188"/>
      <c r="AMJ771" s="188"/>
      <c r="AMK771" s="188"/>
    </row>
    <row r="772" spans="1:1026" customFormat="1" x14ac:dyDescent="0.25">
      <c r="A772" s="258" t="s">
        <v>13781</v>
      </c>
      <c r="B772" s="257">
        <v>772</v>
      </c>
      <c r="C772" s="411" t="s">
        <v>27716</v>
      </c>
      <c r="D772" s="308" t="s">
        <v>13780</v>
      </c>
      <c r="E772" s="273"/>
      <c r="F772" s="278"/>
      <c r="G772" s="280"/>
      <c r="H772" s="280"/>
      <c r="I772" s="489">
        <v>17.100000000000001</v>
      </c>
      <c r="J772" s="278">
        <v>2</v>
      </c>
      <c r="K772" s="278">
        <v>1</v>
      </c>
      <c r="L772" s="278">
        <v>1</v>
      </c>
      <c r="M772" s="278"/>
      <c r="N772" s="278"/>
      <c r="O772" s="278"/>
      <c r="P772" s="278"/>
      <c r="Q772" s="278"/>
      <c r="R772" s="278"/>
      <c r="S772" s="278"/>
      <c r="T772" s="278"/>
      <c r="U772" s="278"/>
      <c r="V772" s="278"/>
      <c r="W772" s="283">
        <f t="shared" si="323"/>
        <v>100</v>
      </c>
      <c r="X772" s="283">
        <f t="shared" si="324"/>
        <v>100</v>
      </c>
      <c r="Y772" s="283">
        <f t="shared" si="337"/>
        <v>100</v>
      </c>
      <c r="Z772" s="283">
        <f t="shared" si="325"/>
        <v>100</v>
      </c>
      <c r="AA772" s="283">
        <f t="shared" si="326"/>
        <v>100</v>
      </c>
      <c r="AB772" s="287">
        <f t="shared" si="333"/>
        <v>100</v>
      </c>
      <c r="AC772" s="287">
        <f t="shared" si="334"/>
        <v>100</v>
      </c>
      <c r="AD772" s="287">
        <f t="shared" si="329"/>
        <v>100</v>
      </c>
      <c r="AE772" s="284">
        <f t="shared" ref="AE772:AE790" si="341">IF(L772=0,100,IF(L772=1,1,IF(L772="1B",1,IF(L772="1A",0.1,100))))</f>
        <v>1</v>
      </c>
      <c r="AF772" s="284">
        <f t="shared" si="340"/>
        <v>100</v>
      </c>
      <c r="AG772" s="268">
        <f t="shared" si="335"/>
        <v>1</v>
      </c>
      <c r="AH772" s="268">
        <f t="shared" si="338"/>
        <v>10</v>
      </c>
      <c r="AI772" s="268">
        <f t="shared" si="336"/>
        <v>3</v>
      </c>
      <c r="AJ772" s="268">
        <f t="shared" si="339"/>
        <v>100</v>
      </c>
      <c r="AK772" s="490">
        <v>8.7000000000000001E-4</v>
      </c>
      <c r="AL772" s="277">
        <v>1</v>
      </c>
      <c r="AM772" s="277">
        <v>1</v>
      </c>
      <c r="AN772" s="490"/>
      <c r="AO772" s="277">
        <v>1</v>
      </c>
      <c r="AP772" s="277">
        <v>1</v>
      </c>
      <c r="AQ772" s="277"/>
      <c r="AR772" s="356" t="s">
        <v>756</v>
      </c>
      <c r="AS772" s="356"/>
      <c r="AT772" s="277"/>
      <c r="AU772" s="277"/>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88"/>
      <c r="EI772" s="188"/>
      <c r="EJ772" s="188"/>
      <c r="EK772" s="188"/>
      <c r="EL772" s="188"/>
      <c r="EM772" s="188"/>
      <c r="EN772" s="188"/>
      <c r="EO772" s="188"/>
      <c r="EP772" s="188"/>
      <c r="EQ772" s="188"/>
      <c r="ER772" s="188"/>
      <c r="ES772" s="188"/>
      <c r="ET772" s="188"/>
      <c r="EU772" s="188"/>
      <c r="EV772" s="188"/>
      <c r="EW772" s="188"/>
      <c r="EX772" s="188"/>
      <c r="EY772" s="188"/>
      <c r="EZ772" s="188"/>
      <c r="FA772" s="188"/>
      <c r="FB772" s="188"/>
      <c r="FC772" s="188"/>
      <c r="FD772" s="188"/>
      <c r="FE772" s="188"/>
      <c r="FF772" s="188"/>
      <c r="FG772" s="188"/>
      <c r="FH772" s="188"/>
      <c r="FI772" s="188"/>
      <c r="FJ772" s="188"/>
      <c r="FK772" s="188"/>
      <c r="FL772" s="188"/>
      <c r="FM772" s="188"/>
      <c r="FN772" s="188"/>
      <c r="FO772" s="188"/>
      <c r="FP772" s="188"/>
      <c r="FQ772" s="188"/>
      <c r="FR772" s="188"/>
      <c r="FS772" s="188"/>
      <c r="FT772" s="188"/>
      <c r="FU772" s="188"/>
      <c r="FV772" s="188"/>
      <c r="FW772" s="188"/>
      <c r="FX772" s="188"/>
      <c r="FY772" s="188"/>
      <c r="FZ772" s="188"/>
      <c r="GA772" s="188"/>
      <c r="GB772" s="188"/>
      <c r="GC772" s="188"/>
      <c r="GD772" s="188"/>
      <c r="GE772" s="188"/>
      <c r="GF772" s="188"/>
      <c r="GG772" s="188"/>
      <c r="GH772" s="188"/>
      <c r="GI772" s="188"/>
      <c r="GJ772" s="188"/>
      <c r="GK772" s="188"/>
      <c r="GL772" s="188"/>
      <c r="GM772" s="188"/>
      <c r="GN772" s="188"/>
      <c r="GO772" s="188"/>
      <c r="GP772" s="188"/>
      <c r="GQ772" s="188"/>
      <c r="GR772" s="188"/>
      <c r="GS772" s="188"/>
      <c r="GT772" s="188"/>
      <c r="GU772" s="188"/>
      <c r="GV772" s="188"/>
      <c r="GW772" s="188"/>
      <c r="GX772" s="188"/>
      <c r="GY772" s="188"/>
      <c r="GZ772" s="188"/>
      <c r="HA772" s="188"/>
      <c r="HB772" s="188"/>
      <c r="HC772" s="188"/>
      <c r="HD772" s="188"/>
      <c r="HE772" s="188"/>
      <c r="HF772" s="188"/>
      <c r="HG772" s="188"/>
      <c r="HH772" s="188"/>
      <c r="HI772" s="188"/>
      <c r="HJ772" s="188"/>
      <c r="HK772" s="188"/>
      <c r="HL772" s="188"/>
      <c r="HM772" s="188"/>
      <c r="HN772" s="188"/>
      <c r="HO772" s="188"/>
      <c r="HP772" s="188"/>
      <c r="HQ772" s="188"/>
      <c r="HR772" s="188"/>
      <c r="HS772" s="188"/>
      <c r="HT772" s="188"/>
      <c r="HU772" s="188"/>
      <c r="HV772" s="188"/>
      <c r="HW772" s="188"/>
      <c r="HX772" s="188"/>
      <c r="HY772" s="188"/>
      <c r="HZ772" s="188"/>
      <c r="IA772" s="188"/>
      <c r="IB772" s="188"/>
      <c r="IC772" s="188"/>
      <c r="ID772" s="188"/>
      <c r="IE772" s="188"/>
      <c r="IF772" s="188"/>
      <c r="IG772" s="188"/>
      <c r="IH772" s="188"/>
      <c r="II772" s="188"/>
      <c r="IJ772" s="188"/>
      <c r="IK772" s="188"/>
      <c r="IL772" s="188"/>
      <c r="IM772" s="188"/>
      <c r="IN772" s="188"/>
      <c r="IO772" s="188"/>
      <c r="IP772" s="188"/>
      <c r="IQ772" s="188"/>
      <c r="IR772" s="188"/>
      <c r="IS772" s="188"/>
      <c r="IT772" s="188"/>
      <c r="IU772" s="188"/>
      <c r="IV772" s="188"/>
      <c r="IW772" s="188"/>
      <c r="IX772" s="188"/>
      <c r="IY772" s="188"/>
      <c r="IZ772" s="188"/>
      <c r="JA772" s="188"/>
      <c r="JB772" s="188"/>
      <c r="JC772" s="188"/>
      <c r="JD772" s="188"/>
      <c r="JE772" s="188"/>
      <c r="JF772" s="188"/>
      <c r="JG772" s="188"/>
      <c r="JH772" s="188"/>
      <c r="JI772" s="188"/>
      <c r="JJ772" s="188"/>
      <c r="JK772" s="188"/>
      <c r="JL772" s="188"/>
      <c r="JM772" s="188"/>
      <c r="JN772" s="188"/>
      <c r="JO772" s="188"/>
      <c r="JP772" s="188"/>
      <c r="JQ772" s="188"/>
      <c r="JR772" s="188"/>
      <c r="JS772" s="188"/>
      <c r="JT772" s="188"/>
      <c r="JU772" s="188"/>
      <c r="JV772" s="188"/>
      <c r="JW772" s="188"/>
      <c r="JX772" s="188"/>
      <c r="JY772" s="188"/>
      <c r="JZ772" s="188"/>
      <c r="KA772" s="188"/>
      <c r="KB772" s="188"/>
      <c r="KC772" s="188"/>
      <c r="KD772" s="188"/>
      <c r="KE772" s="188"/>
      <c r="KF772" s="188"/>
      <c r="KG772" s="188"/>
      <c r="KH772" s="188"/>
      <c r="KI772" s="188"/>
      <c r="KJ772" s="188"/>
      <c r="KK772" s="188"/>
      <c r="KL772" s="188"/>
      <c r="KM772" s="188"/>
      <c r="KN772" s="188"/>
      <c r="KO772" s="188"/>
      <c r="KP772" s="188"/>
      <c r="KQ772" s="188"/>
      <c r="KR772" s="188"/>
      <c r="KS772" s="188"/>
      <c r="KT772" s="188"/>
      <c r="KU772" s="188"/>
      <c r="KV772" s="188"/>
      <c r="KW772" s="188"/>
      <c r="KX772" s="188"/>
      <c r="KY772" s="188"/>
      <c r="KZ772" s="188"/>
      <c r="LA772" s="188"/>
      <c r="LB772" s="188"/>
      <c r="LC772" s="188"/>
      <c r="LD772" s="188"/>
      <c r="LE772" s="188"/>
      <c r="LF772" s="188"/>
      <c r="LG772" s="188"/>
      <c r="LH772" s="188"/>
      <c r="LI772" s="188"/>
      <c r="LJ772" s="188"/>
      <c r="LK772" s="188"/>
      <c r="LL772" s="188"/>
      <c r="LM772" s="188"/>
      <c r="LN772" s="188"/>
      <c r="LO772" s="188"/>
      <c r="LP772" s="188"/>
      <c r="LQ772" s="188"/>
      <c r="LR772" s="188"/>
      <c r="LS772" s="188"/>
      <c r="LT772" s="188"/>
      <c r="LU772" s="188"/>
      <c r="LV772" s="188"/>
      <c r="LW772" s="188"/>
      <c r="LX772" s="188"/>
      <c r="LY772" s="188"/>
      <c r="LZ772" s="188"/>
      <c r="MA772" s="188"/>
      <c r="MB772" s="188"/>
      <c r="MC772" s="188"/>
      <c r="MD772" s="188"/>
      <c r="ME772" s="188"/>
      <c r="MF772" s="188"/>
      <c r="MG772" s="188"/>
      <c r="MH772" s="188"/>
      <c r="MI772" s="188"/>
      <c r="MJ772" s="188"/>
      <c r="MK772" s="188"/>
      <c r="ML772" s="188"/>
      <c r="MM772" s="188"/>
      <c r="MN772" s="188"/>
      <c r="MO772" s="188"/>
      <c r="MP772" s="188"/>
      <c r="MQ772" s="188"/>
      <c r="MR772" s="188"/>
      <c r="MS772" s="188"/>
      <c r="MT772" s="188"/>
      <c r="MU772" s="188"/>
      <c r="MV772" s="188"/>
      <c r="MW772" s="188"/>
      <c r="MX772" s="188"/>
      <c r="MY772" s="188"/>
      <c r="MZ772" s="188"/>
      <c r="NA772" s="188"/>
      <c r="NB772" s="188"/>
      <c r="NC772" s="188"/>
      <c r="ND772" s="188"/>
      <c r="NE772" s="188"/>
      <c r="NF772" s="188"/>
      <c r="NG772" s="188"/>
      <c r="NH772" s="188"/>
      <c r="NI772" s="188"/>
      <c r="NJ772" s="188"/>
      <c r="NK772" s="188"/>
      <c r="NL772" s="188"/>
      <c r="NM772" s="188"/>
      <c r="NN772" s="188"/>
      <c r="NO772" s="188"/>
      <c r="NP772" s="188"/>
      <c r="NQ772" s="188"/>
      <c r="NR772" s="188"/>
      <c r="NS772" s="188"/>
      <c r="NT772" s="188"/>
      <c r="NU772" s="188"/>
      <c r="NV772" s="188"/>
      <c r="NW772" s="188"/>
      <c r="NX772" s="188"/>
      <c r="NY772" s="188"/>
      <c r="NZ772" s="188"/>
      <c r="OA772" s="188"/>
      <c r="OB772" s="188"/>
      <c r="OC772" s="188"/>
      <c r="OD772" s="188"/>
      <c r="OE772" s="188"/>
      <c r="OF772" s="188"/>
      <c r="OG772" s="188"/>
      <c r="OH772" s="188"/>
      <c r="OI772" s="188"/>
      <c r="OJ772" s="188"/>
      <c r="OK772" s="188"/>
      <c r="OL772" s="188"/>
      <c r="OM772" s="188"/>
      <c r="ON772" s="188"/>
      <c r="OO772" s="188"/>
      <c r="OP772" s="188"/>
      <c r="OQ772" s="188"/>
      <c r="OR772" s="188"/>
      <c r="OS772" s="188"/>
      <c r="OT772" s="188"/>
      <c r="OU772" s="188"/>
      <c r="OV772" s="188"/>
      <c r="OW772" s="188"/>
      <c r="OX772" s="188"/>
      <c r="OY772" s="188"/>
      <c r="OZ772" s="188"/>
      <c r="PA772" s="188"/>
      <c r="PB772" s="188"/>
      <c r="PC772" s="188"/>
      <c r="PD772" s="188"/>
      <c r="PE772" s="188"/>
      <c r="PF772" s="188"/>
      <c r="PG772" s="188"/>
      <c r="PH772" s="188"/>
      <c r="PI772" s="188"/>
      <c r="PJ772" s="188"/>
      <c r="PK772" s="188"/>
      <c r="PL772" s="188"/>
      <c r="PM772" s="188"/>
      <c r="PN772" s="188"/>
      <c r="PO772" s="188"/>
      <c r="PP772" s="188"/>
      <c r="PQ772" s="188"/>
      <c r="PR772" s="188"/>
      <c r="PS772" s="188"/>
      <c r="PT772" s="188"/>
      <c r="PU772" s="188"/>
      <c r="PV772" s="188"/>
      <c r="PW772" s="188"/>
      <c r="PX772" s="188"/>
      <c r="PY772" s="188"/>
      <c r="PZ772" s="188"/>
      <c r="QA772" s="188"/>
      <c r="QB772" s="188"/>
      <c r="QC772" s="188"/>
      <c r="QD772" s="188"/>
      <c r="QE772" s="188"/>
      <c r="QF772" s="188"/>
      <c r="QG772" s="188"/>
      <c r="QH772" s="188"/>
      <c r="QI772" s="188"/>
      <c r="QJ772" s="188"/>
      <c r="QK772" s="188"/>
      <c r="QL772" s="188"/>
      <c r="QM772" s="188"/>
      <c r="QN772" s="188"/>
      <c r="QO772" s="188"/>
      <c r="QP772" s="188"/>
      <c r="QQ772" s="188"/>
      <c r="QR772" s="188"/>
      <c r="QS772" s="188"/>
      <c r="QT772" s="188"/>
      <c r="QU772" s="188"/>
      <c r="QV772" s="188"/>
      <c r="QW772" s="188"/>
      <c r="QX772" s="188"/>
      <c r="QY772" s="188"/>
      <c r="QZ772" s="188"/>
      <c r="RA772" s="188"/>
      <c r="RB772" s="188"/>
      <c r="RC772" s="188"/>
      <c r="RD772" s="188"/>
      <c r="RE772" s="188"/>
      <c r="RF772" s="188"/>
      <c r="RG772" s="188"/>
      <c r="RH772" s="188"/>
      <c r="RI772" s="188"/>
      <c r="RJ772" s="188"/>
      <c r="RK772" s="188"/>
      <c r="RL772" s="188"/>
      <c r="RM772" s="188"/>
      <c r="RN772" s="188"/>
      <c r="RO772" s="188"/>
      <c r="RP772" s="188"/>
      <c r="RQ772" s="188"/>
      <c r="RR772" s="188"/>
      <c r="RS772" s="188"/>
      <c r="RT772" s="188"/>
      <c r="RU772" s="188"/>
      <c r="RV772" s="188"/>
      <c r="RW772" s="188"/>
      <c r="RX772" s="188"/>
      <c r="RY772" s="188"/>
      <c r="RZ772" s="188"/>
      <c r="SA772" s="188"/>
      <c r="SB772" s="188"/>
      <c r="SC772" s="188"/>
      <c r="SD772" s="188"/>
      <c r="SE772" s="188"/>
      <c r="SF772" s="188"/>
      <c r="SG772" s="188"/>
      <c r="SH772" s="188"/>
      <c r="SI772" s="188"/>
      <c r="SJ772" s="188"/>
      <c r="SK772" s="188"/>
      <c r="SL772" s="188"/>
      <c r="SM772" s="188"/>
      <c r="SN772" s="188"/>
      <c r="SO772" s="188"/>
      <c r="SP772" s="188"/>
      <c r="SQ772" s="188"/>
      <c r="SR772" s="188"/>
      <c r="SS772" s="188"/>
      <c r="ST772" s="188"/>
      <c r="SU772" s="188"/>
      <c r="SV772" s="188"/>
      <c r="SW772" s="188"/>
      <c r="SX772" s="188"/>
      <c r="SY772" s="188"/>
      <c r="SZ772" s="188"/>
      <c r="TA772" s="188"/>
      <c r="TB772" s="188"/>
      <c r="TC772" s="188"/>
      <c r="TD772" s="188"/>
      <c r="TE772" s="188"/>
      <c r="TF772" s="188"/>
      <c r="TG772" s="188"/>
      <c r="TH772" s="188"/>
      <c r="TI772" s="188"/>
      <c r="TJ772" s="188"/>
      <c r="TK772" s="188"/>
      <c r="TL772" s="188"/>
      <c r="TM772" s="188"/>
      <c r="TN772" s="188"/>
      <c r="TO772" s="188"/>
      <c r="TP772" s="188"/>
      <c r="TQ772" s="188"/>
      <c r="TR772" s="188"/>
      <c r="TS772" s="188"/>
      <c r="TT772" s="188"/>
      <c r="TU772" s="188"/>
      <c r="TV772" s="188"/>
      <c r="TW772" s="188"/>
      <c r="TX772" s="188"/>
      <c r="TY772" s="188"/>
      <c r="TZ772" s="188"/>
      <c r="UA772" s="188"/>
      <c r="UB772" s="188"/>
      <c r="UC772" s="188"/>
      <c r="UD772" s="188"/>
      <c r="UE772" s="188"/>
      <c r="UF772" s="188"/>
      <c r="UG772" s="188"/>
      <c r="UH772" s="188"/>
      <c r="UI772" s="188"/>
      <c r="UJ772" s="188"/>
      <c r="UK772" s="188"/>
      <c r="UL772" s="188"/>
      <c r="UM772" s="188"/>
      <c r="UN772" s="188"/>
      <c r="UO772" s="188"/>
      <c r="UP772" s="188"/>
      <c r="UQ772" s="188"/>
      <c r="UR772" s="188"/>
      <c r="US772" s="188"/>
      <c r="UT772" s="188"/>
      <c r="UU772" s="188"/>
      <c r="UV772" s="188"/>
      <c r="UW772" s="188"/>
      <c r="UX772" s="188"/>
      <c r="UY772" s="188"/>
      <c r="UZ772" s="188"/>
      <c r="VA772" s="188"/>
      <c r="VB772" s="188"/>
      <c r="VC772" s="188"/>
      <c r="VD772" s="188"/>
      <c r="VE772" s="188"/>
      <c r="VF772" s="188"/>
      <c r="VG772" s="188"/>
      <c r="VH772" s="188"/>
      <c r="VI772" s="188"/>
      <c r="VJ772" s="188"/>
      <c r="VK772" s="188"/>
      <c r="VL772" s="188"/>
      <c r="VM772" s="188"/>
      <c r="VN772" s="188"/>
      <c r="VO772" s="188"/>
      <c r="VP772" s="188"/>
      <c r="VQ772" s="188"/>
      <c r="VR772" s="188"/>
      <c r="VS772" s="188"/>
      <c r="VT772" s="188"/>
      <c r="VU772" s="188"/>
      <c r="VV772" s="188"/>
      <c r="VW772" s="188"/>
      <c r="VX772" s="188"/>
      <c r="VY772" s="188"/>
      <c r="VZ772" s="188"/>
      <c r="WA772" s="188"/>
      <c r="WB772" s="188"/>
      <c r="WC772" s="188"/>
      <c r="WD772" s="188"/>
      <c r="WE772" s="188"/>
      <c r="WF772" s="188"/>
      <c r="WG772" s="188"/>
      <c r="WH772" s="188"/>
      <c r="WI772" s="188"/>
      <c r="WJ772" s="188"/>
      <c r="WK772" s="188"/>
      <c r="WL772" s="188"/>
      <c r="WM772" s="188"/>
      <c r="WN772" s="188"/>
      <c r="WO772" s="188"/>
      <c r="WP772" s="188"/>
      <c r="WQ772" s="188"/>
      <c r="WR772" s="188"/>
      <c r="WS772" s="188"/>
      <c r="WT772" s="188"/>
      <c r="WU772" s="188"/>
      <c r="WV772" s="188"/>
      <c r="WW772" s="188"/>
      <c r="WX772" s="188"/>
      <c r="WY772" s="188"/>
      <c r="WZ772" s="188"/>
      <c r="XA772" s="188"/>
      <c r="XB772" s="188"/>
      <c r="XC772" s="188"/>
      <c r="XD772" s="188"/>
      <c r="XE772" s="188"/>
      <c r="XF772" s="188"/>
      <c r="XG772" s="188"/>
      <c r="XH772" s="188"/>
      <c r="XI772" s="188"/>
      <c r="XJ772" s="188"/>
      <c r="XK772" s="188"/>
      <c r="XL772" s="188"/>
      <c r="XM772" s="188"/>
      <c r="XN772" s="188"/>
      <c r="XO772" s="188"/>
      <c r="XP772" s="188"/>
      <c r="XQ772" s="188"/>
      <c r="XR772" s="188"/>
      <c r="XS772" s="188"/>
      <c r="XT772" s="188"/>
      <c r="XU772" s="188"/>
      <c r="XV772" s="188"/>
      <c r="XW772" s="188"/>
      <c r="XX772" s="188"/>
      <c r="XY772" s="188"/>
      <c r="XZ772" s="188"/>
      <c r="YA772" s="188"/>
      <c r="YB772" s="188"/>
      <c r="YC772" s="188"/>
      <c r="YD772" s="188"/>
      <c r="YE772" s="188"/>
      <c r="YF772" s="188"/>
      <c r="YG772" s="188"/>
      <c r="YH772" s="188"/>
      <c r="YI772" s="188"/>
      <c r="YJ772" s="188"/>
      <c r="YK772" s="188"/>
      <c r="YL772" s="188"/>
      <c r="YM772" s="188"/>
      <c r="YN772" s="188"/>
      <c r="YO772" s="188"/>
      <c r="YP772" s="188"/>
      <c r="YQ772" s="188"/>
      <c r="YR772" s="188"/>
      <c r="YS772" s="188"/>
      <c r="YT772" s="188"/>
      <c r="YU772" s="188"/>
      <c r="YV772" s="188"/>
      <c r="YW772" s="188"/>
      <c r="YX772" s="188"/>
      <c r="YY772" s="188"/>
      <c r="YZ772" s="188"/>
      <c r="ZA772" s="188"/>
      <c r="ZB772" s="188"/>
      <c r="ZC772" s="188"/>
      <c r="ZD772" s="188"/>
      <c r="ZE772" s="188"/>
      <c r="ZF772" s="188"/>
      <c r="ZG772" s="188"/>
      <c r="ZH772" s="188"/>
      <c r="ZI772" s="188"/>
      <c r="ZJ772" s="188"/>
      <c r="ZK772" s="188"/>
      <c r="ZL772" s="188"/>
      <c r="ZM772" s="188"/>
      <c r="ZN772" s="188"/>
      <c r="ZO772" s="188"/>
      <c r="ZP772" s="188"/>
      <c r="ZQ772" s="188"/>
      <c r="ZR772" s="188"/>
      <c r="ZS772" s="188"/>
      <c r="ZT772" s="188"/>
      <c r="ZU772" s="188"/>
      <c r="ZV772" s="188"/>
      <c r="ZW772" s="188"/>
      <c r="ZX772" s="188"/>
      <c r="ZY772" s="188"/>
      <c r="ZZ772" s="188"/>
      <c r="AAA772" s="188"/>
      <c r="AAB772" s="188"/>
      <c r="AAC772" s="188"/>
      <c r="AAD772" s="188"/>
      <c r="AAE772" s="188"/>
      <c r="AAF772" s="188"/>
      <c r="AAG772" s="188"/>
      <c r="AAH772" s="188"/>
      <c r="AAI772" s="188"/>
      <c r="AAJ772" s="188"/>
      <c r="AAK772" s="188"/>
      <c r="AAL772" s="188"/>
      <c r="AAM772" s="188"/>
      <c r="AAN772" s="188"/>
      <c r="AAO772" s="188"/>
      <c r="AAP772" s="188"/>
      <c r="AAQ772" s="188"/>
      <c r="AAR772" s="188"/>
      <c r="AAS772" s="188"/>
      <c r="AAT772" s="188"/>
      <c r="AAU772" s="188"/>
      <c r="AAV772" s="188"/>
      <c r="AAW772" s="188"/>
      <c r="AAX772" s="188"/>
      <c r="AAY772" s="188"/>
      <c r="AAZ772" s="188"/>
      <c r="ABA772" s="188"/>
      <c r="ABB772" s="188"/>
      <c r="ABC772" s="188"/>
      <c r="ABD772" s="188"/>
      <c r="ABE772" s="188"/>
      <c r="ABF772" s="188"/>
      <c r="ABG772" s="188"/>
      <c r="ABH772" s="188"/>
      <c r="ABI772" s="188"/>
      <c r="ABJ772" s="188"/>
      <c r="ABK772" s="188"/>
      <c r="ABL772" s="188"/>
      <c r="ABM772" s="188"/>
      <c r="ABN772" s="188"/>
      <c r="ABO772" s="188"/>
      <c r="ABP772" s="188"/>
      <c r="ABQ772" s="188"/>
      <c r="ABR772" s="188"/>
      <c r="ABS772" s="188"/>
      <c r="ABT772" s="188"/>
      <c r="ABU772" s="188"/>
      <c r="ABV772" s="188"/>
      <c r="ABW772" s="188"/>
      <c r="ABX772" s="188"/>
      <c r="ABY772" s="188"/>
      <c r="ABZ772" s="188"/>
      <c r="ACA772" s="188"/>
      <c r="ACB772" s="188"/>
      <c r="ACC772" s="188"/>
      <c r="ACD772" s="188"/>
      <c r="ACE772" s="188"/>
      <c r="ACF772" s="188"/>
      <c r="ACG772" s="188"/>
      <c r="ACH772" s="188"/>
      <c r="ACI772" s="188"/>
      <c r="ACJ772" s="188"/>
      <c r="ACK772" s="188"/>
      <c r="ACL772" s="188"/>
      <c r="ACM772" s="188"/>
      <c r="ACN772" s="188"/>
      <c r="ACO772" s="188"/>
      <c r="ACP772" s="188"/>
      <c r="ACQ772" s="188"/>
      <c r="ACR772" s="188"/>
      <c r="ACS772" s="188"/>
      <c r="ACT772" s="188"/>
      <c r="ACU772" s="188"/>
      <c r="ACV772" s="188"/>
      <c r="ACW772" s="188"/>
      <c r="ACX772" s="188"/>
      <c r="ACY772" s="188"/>
      <c r="ACZ772" s="188"/>
      <c r="ADA772" s="188"/>
      <c r="ADB772" s="188"/>
      <c r="ADC772" s="188"/>
      <c r="ADD772" s="188"/>
      <c r="ADE772" s="188"/>
      <c r="ADF772" s="188"/>
      <c r="ADG772" s="188"/>
      <c r="ADH772" s="188"/>
      <c r="ADI772" s="188"/>
      <c r="ADJ772" s="188"/>
      <c r="ADK772" s="188"/>
      <c r="ADL772" s="188"/>
      <c r="ADM772" s="188"/>
      <c r="ADN772" s="188"/>
      <c r="ADO772" s="188"/>
      <c r="ADP772" s="188"/>
      <c r="ADQ772" s="188"/>
      <c r="ADR772" s="188"/>
      <c r="ADS772" s="188"/>
      <c r="ADT772" s="188"/>
      <c r="ADU772" s="188"/>
      <c r="ADV772" s="188"/>
      <c r="ADW772" s="188"/>
      <c r="ADX772" s="188"/>
      <c r="ADY772" s="188"/>
      <c r="ADZ772" s="188"/>
      <c r="AEA772" s="188"/>
      <c r="AEB772" s="188"/>
      <c r="AEC772" s="188"/>
      <c r="AED772" s="188"/>
      <c r="AEE772" s="188"/>
      <c r="AEF772" s="188"/>
      <c r="AEG772" s="188"/>
      <c r="AEH772" s="188"/>
      <c r="AEI772" s="188"/>
      <c r="AEJ772" s="188"/>
      <c r="AEK772" s="188"/>
      <c r="AEL772" s="188"/>
      <c r="AEM772" s="188"/>
      <c r="AEN772" s="188"/>
      <c r="AEO772" s="188"/>
      <c r="AEP772" s="188"/>
      <c r="AEQ772" s="188"/>
      <c r="AER772" s="188"/>
      <c r="AES772" s="188"/>
      <c r="AET772" s="188"/>
      <c r="AEU772" s="188"/>
      <c r="AEV772" s="188"/>
      <c r="AEW772" s="188"/>
      <c r="AEX772" s="188"/>
      <c r="AEY772" s="188"/>
      <c r="AEZ772" s="188"/>
      <c r="AFA772" s="188"/>
      <c r="AFB772" s="188"/>
      <c r="AFC772" s="188"/>
      <c r="AFD772" s="188"/>
      <c r="AFE772" s="188"/>
      <c r="AFF772" s="188"/>
      <c r="AFG772" s="188"/>
      <c r="AFH772" s="188"/>
      <c r="AFI772" s="188"/>
      <c r="AFJ772" s="188"/>
      <c r="AFK772" s="188"/>
      <c r="AFL772" s="188"/>
      <c r="AFM772" s="188"/>
      <c r="AFN772" s="188"/>
      <c r="AFO772" s="188"/>
      <c r="AFP772" s="188"/>
      <c r="AFQ772" s="188"/>
      <c r="AFR772" s="188"/>
      <c r="AFS772" s="188"/>
      <c r="AFT772" s="188"/>
      <c r="AFU772" s="188"/>
      <c r="AFV772" s="188"/>
      <c r="AFW772" s="188"/>
      <c r="AFX772" s="188"/>
      <c r="AFY772" s="188"/>
      <c r="AFZ772" s="188"/>
      <c r="AGA772" s="188"/>
      <c r="AGB772" s="188"/>
      <c r="AGC772" s="188"/>
      <c r="AGD772" s="188"/>
      <c r="AGE772" s="188"/>
      <c r="AGF772" s="188"/>
      <c r="AGG772" s="188"/>
      <c r="AGH772" s="188"/>
      <c r="AGI772" s="188"/>
      <c r="AGJ772" s="188"/>
      <c r="AGK772" s="188"/>
      <c r="AGL772" s="188"/>
      <c r="AGM772" s="188"/>
      <c r="AGN772" s="188"/>
      <c r="AGO772" s="188"/>
      <c r="AGP772" s="188"/>
      <c r="AGQ772" s="188"/>
      <c r="AGR772" s="188"/>
      <c r="AGS772" s="188"/>
      <c r="AGT772" s="188"/>
      <c r="AGU772" s="188"/>
      <c r="AGV772" s="188"/>
      <c r="AGW772" s="188"/>
      <c r="AGX772" s="188"/>
      <c r="AGY772" s="188"/>
      <c r="AGZ772" s="188"/>
      <c r="AHA772" s="188"/>
      <c r="AHB772" s="188"/>
      <c r="AHC772" s="188"/>
      <c r="AHD772" s="188"/>
      <c r="AHE772" s="188"/>
      <c r="AHF772" s="188"/>
      <c r="AHG772" s="188"/>
      <c r="AHH772" s="188"/>
      <c r="AHI772" s="188"/>
      <c r="AHJ772" s="188"/>
      <c r="AHK772" s="188"/>
      <c r="AHL772" s="188"/>
      <c r="AHM772" s="188"/>
      <c r="AHN772" s="188"/>
      <c r="AHO772" s="188"/>
      <c r="AHP772" s="188"/>
      <c r="AHQ772" s="188"/>
      <c r="AHR772" s="188"/>
      <c r="AHS772" s="188"/>
      <c r="AHT772" s="188"/>
      <c r="AHU772" s="188"/>
      <c r="AHV772" s="188"/>
      <c r="AHW772" s="188"/>
      <c r="AHX772" s="188"/>
      <c r="AHY772" s="188"/>
      <c r="AHZ772" s="188"/>
      <c r="AIA772" s="188"/>
      <c r="AIB772" s="188"/>
      <c r="AIC772" s="188"/>
      <c r="AID772" s="188"/>
      <c r="AIE772" s="188"/>
      <c r="AIF772" s="188"/>
      <c r="AIG772" s="188"/>
      <c r="AIH772" s="188"/>
      <c r="AII772" s="188"/>
      <c r="AIJ772" s="188"/>
      <c r="AIK772" s="188"/>
      <c r="AIL772" s="188"/>
      <c r="AIM772" s="188"/>
      <c r="AIN772" s="188"/>
      <c r="AIO772" s="188"/>
      <c r="AIP772" s="188"/>
      <c r="AIQ772" s="188"/>
      <c r="AIR772" s="188"/>
      <c r="AIS772" s="188"/>
      <c r="AIT772" s="188"/>
      <c r="AIU772" s="188"/>
      <c r="AIV772" s="188"/>
      <c r="AIW772" s="188"/>
      <c r="AIX772" s="188"/>
      <c r="AIY772" s="188"/>
      <c r="AIZ772" s="188"/>
      <c r="AJA772" s="188"/>
      <c r="AJB772" s="188"/>
      <c r="AJC772" s="188"/>
      <c r="AJD772" s="188"/>
      <c r="AJE772" s="188"/>
      <c r="AJF772" s="188"/>
      <c r="AJG772" s="188"/>
      <c r="AJH772" s="188"/>
      <c r="AJI772" s="188"/>
      <c r="AJJ772" s="188"/>
      <c r="AJK772" s="188"/>
      <c r="AJL772" s="188"/>
      <c r="AJM772" s="188"/>
      <c r="AJN772" s="188"/>
      <c r="AJO772" s="188"/>
      <c r="AJP772" s="188"/>
      <c r="AJQ772" s="188"/>
      <c r="AJR772" s="188"/>
      <c r="AJS772" s="188"/>
      <c r="AJT772" s="188"/>
      <c r="AJU772" s="188"/>
      <c r="AJV772" s="188"/>
      <c r="AJW772" s="188"/>
      <c r="AJX772" s="188"/>
      <c r="AJY772" s="188"/>
      <c r="AJZ772" s="188"/>
      <c r="AKA772" s="188"/>
      <c r="AKB772" s="188"/>
      <c r="AKC772" s="188"/>
      <c r="AKD772" s="188"/>
      <c r="AKE772" s="188"/>
      <c r="AKF772" s="188"/>
      <c r="AKG772" s="188"/>
      <c r="AKH772" s="188"/>
      <c r="AKI772" s="188"/>
      <c r="AKJ772" s="188"/>
      <c r="AKK772" s="188"/>
      <c r="AKL772" s="188"/>
      <c r="AKM772" s="188"/>
      <c r="AKN772" s="188"/>
      <c r="AKO772" s="188"/>
      <c r="AKP772" s="188"/>
      <c r="AKQ772" s="188"/>
      <c r="AKR772" s="188"/>
      <c r="AKS772" s="188"/>
      <c r="AKT772" s="188"/>
      <c r="AKU772" s="188"/>
      <c r="AKV772" s="188"/>
      <c r="AKW772" s="188"/>
      <c r="AKX772" s="188"/>
      <c r="AKY772" s="188"/>
      <c r="AKZ772" s="188"/>
      <c r="ALA772" s="188"/>
      <c r="ALB772" s="188"/>
      <c r="ALC772" s="188"/>
      <c r="ALD772" s="188"/>
      <c r="ALE772" s="188"/>
      <c r="ALF772" s="188"/>
      <c r="ALG772" s="188"/>
      <c r="ALH772" s="188"/>
      <c r="ALI772" s="188"/>
      <c r="ALJ772" s="188"/>
      <c r="ALK772" s="188"/>
      <c r="ALL772" s="188"/>
      <c r="ALM772" s="188"/>
      <c r="ALN772" s="188"/>
      <c r="ALO772" s="188"/>
      <c r="ALP772" s="188"/>
      <c r="ALQ772" s="188"/>
      <c r="ALR772" s="188"/>
      <c r="ALS772" s="188"/>
      <c r="ALT772" s="188"/>
      <c r="ALU772" s="188"/>
      <c r="ALV772" s="188"/>
      <c r="ALW772" s="188"/>
      <c r="ALX772" s="188"/>
      <c r="ALY772" s="188"/>
      <c r="ALZ772" s="188"/>
      <c r="AMA772" s="188"/>
      <c r="AMB772" s="188"/>
      <c r="AMC772" s="188"/>
      <c r="AMD772" s="188"/>
      <c r="AME772" s="188"/>
      <c r="AMF772" s="188"/>
      <c r="AMG772" s="188"/>
      <c r="AMH772" s="188"/>
      <c r="AMI772" s="188"/>
      <c r="AMJ772" s="188"/>
      <c r="AMK772" s="188"/>
    </row>
    <row r="773" spans="1:1026" customFormat="1" ht="15.75" x14ac:dyDescent="0.25">
      <c r="A773" s="486" t="s">
        <v>27717</v>
      </c>
      <c r="B773" s="257">
        <v>773</v>
      </c>
      <c r="C773" s="356" t="s">
        <v>27718</v>
      </c>
      <c r="D773" s="308"/>
      <c r="E773" s="273"/>
      <c r="F773" s="278"/>
      <c r="G773" s="280"/>
      <c r="H773" s="280"/>
      <c r="I773" s="489">
        <v>1000000</v>
      </c>
      <c r="J773" s="278">
        <v>2</v>
      </c>
      <c r="K773" s="278">
        <v>2</v>
      </c>
      <c r="L773" s="278" t="s">
        <v>748</v>
      </c>
      <c r="M773" s="278"/>
      <c r="N773" s="278"/>
      <c r="O773" s="278"/>
      <c r="P773" s="278"/>
      <c r="Q773" s="278"/>
      <c r="R773" s="278"/>
      <c r="S773" s="278"/>
      <c r="T773" s="278"/>
      <c r="U773" s="278"/>
      <c r="V773" s="278"/>
      <c r="W773" s="283">
        <f t="shared" ref="W773:W790" si="342">IF(O773=1,10,100)</f>
        <v>100</v>
      </c>
      <c r="X773" s="283">
        <f t="shared" ref="X773:X790" si="343">IF(O773=1,1,IF(O773=2,10,100))</f>
        <v>100</v>
      </c>
      <c r="Y773" s="283">
        <f t="shared" si="337"/>
        <v>100</v>
      </c>
      <c r="Z773" s="283">
        <f t="shared" ref="Z773:Z790" si="344">IF(Q773=1,10,100)</f>
        <v>100</v>
      </c>
      <c r="AA773" s="283">
        <f t="shared" ref="AA773:AA790" si="345">IF(Q773=1,1,IF(Q773=2,10,100))</f>
        <v>100</v>
      </c>
      <c r="AB773" s="287">
        <f t="shared" ref="AB773:AB790" si="346">IF(OR(EXACT(R773,"1A"),EXACT(R773,"1B")),0.1,IF(R773=2,1,100))</f>
        <v>100</v>
      </c>
      <c r="AC773" s="287">
        <f t="shared" ref="AC773:AC790" si="347">IF(OR(EXACT(S773,"1A"),EXACT(S773,"1B")),0.1,IF(S773=2,1,100))</f>
        <v>100</v>
      </c>
      <c r="AD773" s="287">
        <f t="shared" ref="AD773:AD790" si="348">IF(OR(EXACT(T773,"1A"),EXACT(T773,"1B")),0.3,IF(T773=2,3,100))</f>
        <v>100</v>
      </c>
      <c r="AE773" s="284">
        <f t="shared" si="341"/>
        <v>1</v>
      </c>
      <c r="AF773" s="284">
        <f t="shared" si="340"/>
        <v>100</v>
      </c>
      <c r="AG773" s="268">
        <f t="shared" si="335"/>
        <v>10</v>
      </c>
      <c r="AH773" s="268">
        <f t="shared" si="338"/>
        <v>10</v>
      </c>
      <c r="AI773" s="268">
        <f t="shared" si="336"/>
        <v>100</v>
      </c>
      <c r="AJ773" s="268">
        <f t="shared" si="339"/>
        <v>100</v>
      </c>
      <c r="AK773" s="490">
        <v>1000000</v>
      </c>
      <c r="AL773" s="277"/>
      <c r="AM773" s="277"/>
      <c r="AN773" s="490"/>
      <c r="AO773" s="277"/>
      <c r="AP773" s="277"/>
      <c r="AQ773" s="277"/>
      <c r="AR773" s="356" t="s">
        <v>756</v>
      </c>
      <c r="AS773" s="356"/>
      <c r="AT773" s="277"/>
      <c r="AU773" s="277"/>
      <c r="AV773" s="188"/>
      <c r="AW773" s="150"/>
      <c r="AX773" s="150"/>
      <c r="AY773" s="150"/>
      <c r="AZ773" s="150"/>
      <c r="BA773" s="150"/>
      <c r="BB773" s="150"/>
      <c r="BC773" s="150"/>
      <c r="BD773" s="150"/>
      <c r="BE773" s="150"/>
      <c r="BF773" s="150"/>
      <c r="BG773" s="150"/>
      <c r="BH773" s="150"/>
      <c r="BI773" s="150"/>
      <c r="BJ773" s="150"/>
      <c r="BK773" s="150"/>
      <c r="BL773" s="150"/>
      <c r="BM773" s="150"/>
      <c r="BN773" s="150"/>
      <c r="BO773" s="150"/>
      <c r="BP773" s="150"/>
      <c r="BQ773" s="150"/>
      <c r="BR773" s="150"/>
      <c r="BS773" s="150"/>
      <c r="BT773" s="150"/>
      <c r="BU773" s="150"/>
      <c r="BV773" s="150"/>
      <c r="BW773" s="150"/>
      <c r="BX773" s="150"/>
      <c r="BY773" s="150"/>
      <c r="BZ773" s="150"/>
      <c r="CA773" s="150"/>
      <c r="CB773" s="150"/>
      <c r="CC773" s="150"/>
      <c r="CD773" s="150"/>
      <c r="CE773" s="150"/>
      <c r="CF773" s="150"/>
      <c r="CG773" s="150"/>
      <c r="CH773" s="150"/>
      <c r="CI773" s="150"/>
      <c r="CJ773" s="150"/>
      <c r="CK773" s="150"/>
      <c r="CL773" s="150"/>
      <c r="CM773" s="150"/>
      <c r="CN773" s="150"/>
      <c r="CO773" s="150"/>
      <c r="CP773" s="150"/>
      <c r="CQ773" s="150"/>
      <c r="CR773" s="150"/>
      <c r="CS773" s="150"/>
      <c r="CT773" s="150"/>
      <c r="CU773" s="150"/>
      <c r="CV773" s="150"/>
      <c r="CW773" s="150"/>
      <c r="CX773" s="150"/>
      <c r="CY773" s="150"/>
      <c r="CZ773" s="150"/>
      <c r="DA773" s="150"/>
      <c r="DB773" s="150"/>
      <c r="DC773" s="150"/>
      <c r="DD773" s="150"/>
      <c r="DE773" s="150"/>
      <c r="DF773" s="150"/>
      <c r="DG773" s="150"/>
      <c r="DH773" s="150"/>
      <c r="DI773" s="150"/>
      <c r="DJ773" s="150"/>
      <c r="DK773" s="150"/>
      <c r="DL773" s="150"/>
      <c r="DM773" s="150"/>
      <c r="DN773" s="150"/>
      <c r="DO773" s="150"/>
      <c r="DP773" s="150"/>
      <c r="DQ773" s="150"/>
      <c r="DR773" s="150"/>
      <c r="DS773" s="150"/>
      <c r="DT773" s="150"/>
      <c r="DU773" s="150"/>
      <c r="DV773" s="150"/>
      <c r="DW773" s="150"/>
      <c r="DX773" s="150"/>
      <c r="DY773" s="150"/>
      <c r="DZ773" s="150"/>
      <c r="EA773" s="150"/>
      <c r="EB773" s="150"/>
      <c r="EC773" s="150"/>
      <c r="ED773" s="150"/>
      <c r="EE773" s="150"/>
      <c r="EF773" s="150"/>
      <c r="EG773" s="150"/>
      <c r="EH773" s="150"/>
      <c r="EI773" s="150"/>
      <c r="EJ773" s="150"/>
      <c r="EK773" s="150"/>
      <c r="EL773" s="150"/>
      <c r="EM773" s="150"/>
      <c r="EN773" s="150"/>
      <c r="EO773" s="150"/>
      <c r="EP773" s="150"/>
      <c r="EQ773" s="150"/>
      <c r="ER773" s="150"/>
      <c r="ES773" s="150"/>
      <c r="ET773" s="150"/>
      <c r="EU773" s="150"/>
      <c r="EV773" s="150"/>
      <c r="EW773" s="150"/>
      <c r="EX773" s="150"/>
      <c r="EY773" s="150"/>
      <c r="EZ773" s="150"/>
      <c r="FA773" s="150"/>
      <c r="FB773" s="150"/>
      <c r="FC773" s="150"/>
      <c r="FD773" s="150"/>
      <c r="FE773" s="150"/>
      <c r="FF773" s="150"/>
      <c r="FG773" s="150"/>
      <c r="FH773" s="150"/>
      <c r="FI773" s="150"/>
      <c r="FJ773" s="150"/>
      <c r="FK773" s="150"/>
      <c r="FL773" s="150"/>
      <c r="FM773" s="150"/>
      <c r="FN773" s="150"/>
      <c r="FO773" s="150"/>
      <c r="FP773" s="150"/>
      <c r="FQ773" s="150"/>
      <c r="FR773" s="150"/>
      <c r="FS773" s="150"/>
      <c r="FT773" s="150"/>
      <c r="FU773" s="150"/>
      <c r="FV773" s="150"/>
      <c r="FW773" s="150"/>
      <c r="FX773" s="150"/>
      <c r="FY773" s="150"/>
      <c r="FZ773" s="150"/>
      <c r="GA773" s="150"/>
      <c r="GB773" s="150"/>
      <c r="GC773" s="150"/>
      <c r="GD773" s="150"/>
      <c r="GE773" s="150"/>
      <c r="GF773" s="150"/>
      <c r="GG773" s="150"/>
      <c r="GH773" s="150"/>
      <c r="GI773" s="150"/>
      <c r="GJ773" s="150"/>
      <c r="GK773" s="150"/>
      <c r="GL773" s="150"/>
      <c r="GM773" s="150"/>
      <c r="GN773" s="150"/>
      <c r="GO773" s="150"/>
      <c r="GP773" s="150"/>
      <c r="GQ773" s="150"/>
      <c r="GR773" s="150"/>
      <c r="GS773" s="150"/>
      <c r="GT773" s="150"/>
      <c r="GU773" s="150"/>
      <c r="GV773" s="150"/>
      <c r="GW773" s="150"/>
      <c r="GX773" s="150"/>
      <c r="GY773" s="150"/>
      <c r="GZ773" s="150"/>
      <c r="HA773" s="150"/>
      <c r="HB773" s="150"/>
      <c r="HC773" s="150"/>
      <c r="HD773" s="150"/>
      <c r="HE773" s="150"/>
      <c r="HF773" s="150"/>
      <c r="HG773" s="150"/>
      <c r="HH773" s="150"/>
      <c r="HI773" s="150"/>
      <c r="HJ773" s="150"/>
      <c r="HK773" s="150"/>
      <c r="HL773" s="150"/>
      <c r="HM773" s="150"/>
      <c r="HN773" s="150"/>
      <c r="HO773" s="150"/>
      <c r="HP773" s="150"/>
      <c r="HQ773" s="150"/>
      <c r="HR773" s="150"/>
      <c r="HS773" s="150"/>
      <c r="HT773" s="150"/>
      <c r="HU773" s="150"/>
      <c r="HV773" s="150"/>
      <c r="HW773" s="150"/>
      <c r="HX773" s="150"/>
      <c r="HY773" s="150"/>
      <c r="HZ773" s="150"/>
      <c r="IA773" s="150"/>
      <c r="IB773" s="150"/>
      <c r="IC773" s="150"/>
      <c r="ID773" s="150"/>
      <c r="IE773" s="150"/>
      <c r="IF773" s="150"/>
      <c r="IG773" s="150"/>
      <c r="IH773" s="150"/>
      <c r="II773" s="150"/>
      <c r="IJ773" s="150"/>
      <c r="IK773" s="150"/>
      <c r="IL773" s="150"/>
      <c r="IM773" s="150"/>
      <c r="IN773" s="150"/>
      <c r="IO773" s="150"/>
      <c r="IP773" s="150"/>
      <c r="IQ773" s="150"/>
      <c r="IR773" s="150"/>
      <c r="IS773" s="150"/>
      <c r="IT773" s="150"/>
      <c r="IU773" s="150"/>
      <c r="IV773" s="150"/>
      <c r="IW773" s="150"/>
      <c r="IX773" s="150"/>
      <c r="IY773" s="150"/>
      <c r="IZ773" s="150"/>
      <c r="JA773" s="150"/>
      <c r="JB773" s="150"/>
      <c r="JC773" s="150"/>
      <c r="JD773" s="150"/>
      <c r="JE773" s="150"/>
      <c r="JF773" s="150"/>
      <c r="JG773" s="150"/>
      <c r="JH773" s="150"/>
      <c r="JI773" s="150"/>
      <c r="JJ773" s="150"/>
      <c r="JK773" s="150"/>
      <c r="JL773" s="150"/>
      <c r="JM773" s="150"/>
      <c r="JN773" s="150"/>
      <c r="JO773" s="150"/>
      <c r="JP773" s="150"/>
      <c r="JQ773" s="150"/>
      <c r="JR773" s="150"/>
      <c r="JS773" s="150"/>
      <c r="JT773" s="150"/>
      <c r="JU773" s="150"/>
      <c r="JV773" s="150"/>
      <c r="JW773" s="150"/>
      <c r="JX773" s="150"/>
      <c r="JY773" s="150"/>
      <c r="JZ773" s="150"/>
      <c r="KA773" s="150"/>
      <c r="KB773" s="150"/>
      <c r="KC773" s="150"/>
      <c r="KD773" s="150"/>
      <c r="KE773" s="150"/>
      <c r="KF773" s="150"/>
      <c r="KG773" s="150"/>
      <c r="KH773" s="150"/>
      <c r="KI773" s="150"/>
      <c r="KJ773" s="150"/>
      <c r="KK773" s="150"/>
      <c r="KL773" s="150"/>
      <c r="KM773" s="150"/>
      <c r="KN773" s="150"/>
      <c r="KO773" s="150"/>
      <c r="KP773" s="150"/>
      <c r="KQ773" s="150"/>
      <c r="KR773" s="150"/>
      <c r="KS773" s="150"/>
      <c r="KT773" s="150"/>
      <c r="KU773" s="150"/>
      <c r="KV773" s="150"/>
      <c r="KW773" s="150"/>
      <c r="KX773" s="150"/>
      <c r="KY773" s="150"/>
      <c r="KZ773" s="150"/>
      <c r="LA773" s="150"/>
      <c r="LB773" s="150"/>
      <c r="LC773" s="150"/>
      <c r="LD773" s="150"/>
      <c r="LE773" s="150"/>
      <c r="LF773" s="150"/>
      <c r="LG773" s="150"/>
      <c r="LH773" s="150"/>
      <c r="LI773" s="150"/>
      <c r="LJ773" s="150"/>
      <c r="LK773" s="150"/>
      <c r="LL773" s="150"/>
      <c r="LM773" s="150"/>
      <c r="LN773" s="150"/>
      <c r="LO773" s="150"/>
      <c r="LP773" s="150"/>
      <c r="LQ773" s="150"/>
      <c r="LR773" s="150"/>
      <c r="LS773" s="150"/>
      <c r="LT773" s="150"/>
      <c r="LU773" s="150"/>
      <c r="LV773" s="150"/>
      <c r="LW773" s="150"/>
      <c r="LX773" s="150"/>
      <c r="LY773" s="150"/>
      <c r="LZ773" s="150"/>
      <c r="MA773" s="150"/>
      <c r="MB773" s="150"/>
      <c r="MC773" s="150"/>
      <c r="MD773" s="150"/>
      <c r="ME773" s="150"/>
      <c r="MF773" s="150"/>
      <c r="MG773" s="150"/>
      <c r="MH773" s="150"/>
      <c r="MI773" s="150"/>
      <c r="MJ773" s="150"/>
      <c r="MK773" s="150"/>
      <c r="ML773" s="150"/>
      <c r="MM773" s="150"/>
      <c r="MN773" s="150"/>
      <c r="MO773" s="150"/>
      <c r="MP773" s="150"/>
      <c r="MQ773" s="150"/>
      <c r="MR773" s="150"/>
      <c r="MS773" s="150"/>
      <c r="MT773" s="150"/>
      <c r="MU773" s="150"/>
      <c r="MV773" s="150"/>
      <c r="MW773" s="150"/>
      <c r="MX773" s="150"/>
      <c r="MY773" s="150"/>
      <c r="MZ773" s="150"/>
      <c r="NA773" s="150"/>
      <c r="NB773" s="150"/>
      <c r="NC773" s="150"/>
      <c r="ND773" s="150"/>
      <c r="NE773" s="150"/>
      <c r="NF773" s="150"/>
      <c r="NG773" s="150"/>
      <c r="NH773" s="150"/>
      <c r="NI773" s="150"/>
      <c r="NJ773" s="150"/>
      <c r="NK773" s="150"/>
      <c r="NL773" s="150"/>
      <c r="NM773" s="150"/>
      <c r="NN773" s="150"/>
      <c r="NO773" s="150"/>
      <c r="NP773" s="150"/>
      <c r="NQ773" s="150"/>
      <c r="NR773" s="150"/>
      <c r="NS773" s="150"/>
      <c r="NT773" s="150"/>
      <c r="NU773" s="150"/>
      <c r="NV773" s="150"/>
      <c r="NW773" s="150"/>
      <c r="NX773" s="150"/>
      <c r="NY773" s="150"/>
      <c r="NZ773" s="150"/>
      <c r="OA773" s="150"/>
      <c r="OB773" s="150"/>
      <c r="OC773" s="150"/>
      <c r="OD773" s="150"/>
      <c r="OE773" s="150"/>
      <c r="OF773" s="150"/>
      <c r="OG773" s="150"/>
      <c r="OH773" s="150"/>
      <c r="OI773" s="150"/>
      <c r="OJ773" s="150"/>
      <c r="OK773" s="150"/>
      <c r="OL773" s="150"/>
      <c r="OM773" s="150"/>
      <c r="ON773" s="150"/>
      <c r="OO773" s="150"/>
      <c r="OP773" s="150"/>
      <c r="OQ773" s="150"/>
      <c r="OR773" s="150"/>
      <c r="OS773" s="150"/>
      <c r="OT773" s="150"/>
      <c r="OU773" s="150"/>
      <c r="OV773" s="150"/>
      <c r="OW773" s="150"/>
      <c r="OX773" s="150"/>
      <c r="OY773" s="150"/>
      <c r="OZ773" s="150"/>
      <c r="PA773" s="150"/>
      <c r="PB773" s="150"/>
      <c r="PC773" s="150"/>
      <c r="PD773" s="150"/>
      <c r="PE773" s="150"/>
      <c r="PF773" s="150"/>
      <c r="PG773" s="150"/>
      <c r="PH773" s="150"/>
      <c r="PI773" s="150"/>
      <c r="PJ773" s="150"/>
      <c r="PK773" s="150"/>
      <c r="PL773" s="150"/>
      <c r="PM773" s="150"/>
      <c r="PN773" s="150"/>
      <c r="PO773" s="150"/>
      <c r="PP773" s="150"/>
      <c r="PQ773" s="150"/>
      <c r="PR773" s="150"/>
      <c r="PS773" s="150"/>
      <c r="PT773" s="150"/>
      <c r="PU773" s="150"/>
      <c r="PV773" s="150"/>
      <c r="PW773" s="150"/>
      <c r="PX773" s="150"/>
      <c r="PY773" s="150"/>
      <c r="PZ773" s="150"/>
      <c r="QA773" s="150"/>
      <c r="QB773" s="150"/>
      <c r="QC773" s="150"/>
      <c r="QD773" s="150"/>
      <c r="QE773" s="150"/>
      <c r="QF773" s="150"/>
      <c r="QG773" s="150"/>
      <c r="QH773" s="150"/>
      <c r="QI773" s="150"/>
      <c r="QJ773" s="150"/>
      <c r="QK773" s="150"/>
      <c r="QL773" s="150"/>
      <c r="QM773" s="150"/>
      <c r="QN773" s="150"/>
      <c r="QO773" s="150"/>
      <c r="QP773" s="150"/>
      <c r="QQ773" s="150"/>
      <c r="QR773" s="150"/>
      <c r="QS773" s="150"/>
      <c r="QT773" s="150"/>
      <c r="QU773" s="150"/>
      <c r="QV773" s="150"/>
      <c r="QW773" s="150"/>
      <c r="QX773" s="150"/>
      <c r="QY773" s="150"/>
      <c r="QZ773" s="150"/>
      <c r="RA773" s="150"/>
      <c r="RB773" s="150"/>
      <c r="RC773" s="150"/>
      <c r="RD773" s="150"/>
      <c r="RE773" s="150"/>
      <c r="RF773" s="150"/>
      <c r="RG773" s="150"/>
      <c r="RH773" s="150"/>
      <c r="RI773" s="150"/>
      <c r="RJ773" s="150"/>
      <c r="RK773" s="150"/>
      <c r="RL773" s="150"/>
      <c r="RM773" s="150"/>
      <c r="RN773" s="150"/>
      <c r="RO773" s="150"/>
      <c r="RP773" s="150"/>
      <c r="RQ773" s="150"/>
      <c r="RR773" s="150"/>
      <c r="RS773" s="150"/>
      <c r="RT773" s="150"/>
      <c r="RU773" s="150"/>
      <c r="RV773" s="150"/>
      <c r="RW773" s="150"/>
      <c r="RX773" s="150"/>
      <c r="RY773" s="150"/>
      <c r="RZ773" s="150"/>
      <c r="SA773" s="150"/>
      <c r="SB773" s="150"/>
      <c r="SC773" s="150"/>
      <c r="SD773" s="150"/>
      <c r="SE773" s="150"/>
      <c r="SF773" s="150"/>
      <c r="SG773" s="150"/>
      <c r="SH773" s="150"/>
      <c r="SI773" s="150"/>
      <c r="SJ773" s="150"/>
      <c r="SK773" s="150"/>
      <c r="SL773" s="150"/>
      <c r="SM773" s="150"/>
      <c r="SN773" s="150"/>
      <c r="SO773" s="150"/>
      <c r="SP773" s="150"/>
      <c r="SQ773" s="150"/>
      <c r="SR773" s="150"/>
      <c r="SS773" s="150"/>
      <c r="ST773" s="150"/>
      <c r="SU773" s="150"/>
      <c r="SV773" s="150"/>
      <c r="SW773" s="150"/>
      <c r="SX773" s="150"/>
      <c r="SY773" s="150"/>
      <c r="SZ773" s="150"/>
      <c r="TA773" s="150"/>
      <c r="TB773" s="150"/>
      <c r="TC773" s="150"/>
      <c r="TD773" s="150"/>
      <c r="TE773" s="150"/>
      <c r="TF773" s="150"/>
      <c r="TG773" s="150"/>
      <c r="TH773" s="150"/>
      <c r="TI773" s="150"/>
      <c r="TJ773" s="150"/>
      <c r="TK773" s="150"/>
      <c r="TL773" s="150"/>
      <c r="TM773" s="150"/>
      <c r="TN773" s="150"/>
      <c r="TO773" s="150"/>
      <c r="TP773" s="150"/>
      <c r="TQ773" s="150"/>
      <c r="TR773" s="150"/>
      <c r="TS773" s="150"/>
      <c r="TT773" s="150"/>
      <c r="TU773" s="150"/>
      <c r="TV773" s="150"/>
      <c r="TW773" s="150"/>
      <c r="TX773" s="150"/>
      <c r="TY773" s="150"/>
      <c r="TZ773" s="150"/>
      <c r="UA773" s="150"/>
      <c r="UB773" s="150"/>
      <c r="UC773" s="150"/>
      <c r="UD773" s="150"/>
      <c r="UE773" s="150"/>
      <c r="UF773" s="150"/>
      <c r="UG773" s="150"/>
      <c r="UH773" s="150"/>
      <c r="UI773" s="150"/>
      <c r="UJ773" s="150"/>
      <c r="UK773" s="150"/>
      <c r="UL773" s="150"/>
      <c r="UM773" s="150"/>
      <c r="UN773" s="150"/>
      <c r="UO773" s="150"/>
      <c r="UP773" s="150"/>
      <c r="UQ773" s="150"/>
      <c r="UR773" s="150"/>
      <c r="US773" s="150"/>
      <c r="UT773" s="150"/>
      <c r="UU773" s="150"/>
      <c r="UV773" s="150"/>
      <c r="UW773" s="150"/>
      <c r="UX773" s="150"/>
      <c r="UY773" s="150"/>
      <c r="UZ773" s="150"/>
      <c r="VA773" s="150"/>
      <c r="VB773" s="150"/>
      <c r="VC773" s="150"/>
      <c r="VD773" s="150"/>
      <c r="VE773" s="150"/>
      <c r="VF773" s="150"/>
      <c r="VG773" s="150"/>
      <c r="VH773" s="150"/>
      <c r="VI773" s="150"/>
      <c r="VJ773" s="150"/>
      <c r="VK773" s="150"/>
      <c r="VL773" s="150"/>
      <c r="VM773" s="150"/>
      <c r="VN773" s="150"/>
      <c r="VO773" s="150"/>
      <c r="VP773" s="150"/>
      <c r="VQ773" s="150"/>
      <c r="VR773" s="150"/>
      <c r="VS773" s="150"/>
      <c r="VT773" s="150"/>
      <c r="VU773" s="150"/>
      <c r="VV773" s="150"/>
      <c r="VW773" s="150"/>
      <c r="VX773" s="150"/>
      <c r="VY773" s="150"/>
      <c r="VZ773" s="150"/>
      <c r="WA773" s="150"/>
      <c r="WB773" s="150"/>
      <c r="WC773" s="150"/>
      <c r="WD773" s="150"/>
      <c r="WE773" s="150"/>
      <c r="WF773" s="150"/>
      <c r="WG773" s="150"/>
      <c r="WH773" s="150"/>
      <c r="WI773" s="150"/>
      <c r="WJ773" s="150"/>
      <c r="WK773" s="150"/>
      <c r="WL773" s="150"/>
      <c r="WM773" s="150"/>
      <c r="WN773" s="150"/>
      <c r="WO773" s="150"/>
      <c r="WP773" s="150"/>
      <c r="WQ773" s="150"/>
      <c r="WR773" s="150"/>
      <c r="WS773" s="150"/>
      <c r="WT773" s="150"/>
      <c r="WU773" s="150"/>
      <c r="WV773" s="150"/>
      <c r="WW773" s="150"/>
      <c r="WX773" s="150"/>
      <c r="WY773" s="150"/>
      <c r="WZ773" s="150"/>
      <c r="XA773" s="150"/>
      <c r="XB773" s="150"/>
      <c r="XC773" s="150"/>
      <c r="XD773" s="150"/>
      <c r="XE773" s="150"/>
      <c r="XF773" s="150"/>
      <c r="XG773" s="150"/>
      <c r="XH773" s="150"/>
      <c r="XI773" s="150"/>
      <c r="XJ773" s="150"/>
      <c r="XK773" s="150"/>
      <c r="XL773" s="150"/>
      <c r="XM773" s="150"/>
      <c r="XN773" s="150"/>
      <c r="XO773" s="150"/>
      <c r="XP773" s="150"/>
      <c r="XQ773" s="150"/>
      <c r="XR773" s="150"/>
      <c r="XS773" s="150"/>
      <c r="XT773" s="150"/>
      <c r="XU773" s="150"/>
      <c r="XV773" s="150"/>
      <c r="XW773" s="150"/>
      <c r="XX773" s="150"/>
      <c r="XY773" s="150"/>
      <c r="XZ773" s="150"/>
      <c r="YA773" s="150"/>
      <c r="YB773" s="150"/>
      <c r="YC773" s="150"/>
      <c r="YD773" s="150"/>
      <c r="YE773" s="150"/>
      <c r="YF773" s="150"/>
      <c r="YG773" s="150"/>
      <c r="YH773" s="150"/>
      <c r="YI773" s="150"/>
      <c r="YJ773" s="150"/>
      <c r="YK773" s="150"/>
      <c r="YL773" s="150"/>
      <c r="YM773" s="150"/>
      <c r="YN773" s="150"/>
      <c r="YO773" s="150"/>
      <c r="YP773" s="150"/>
      <c r="YQ773" s="150"/>
      <c r="YR773" s="150"/>
      <c r="YS773" s="150"/>
      <c r="YT773" s="150"/>
      <c r="YU773" s="150"/>
      <c r="YV773" s="150"/>
      <c r="YW773" s="150"/>
      <c r="YX773" s="150"/>
      <c r="YY773" s="150"/>
      <c r="YZ773" s="150"/>
      <c r="ZA773" s="150"/>
      <c r="ZB773" s="150"/>
      <c r="ZC773" s="150"/>
      <c r="ZD773" s="150"/>
      <c r="ZE773" s="150"/>
      <c r="ZF773" s="150"/>
      <c r="ZG773" s="150"/>
      <c r="ZH773" s="150"/>
      <c r="ZI773" s="150"/>
      <c r="ZJ773" s="150"/>
      <c r="ZK773" s="150"/>
      <c r="ZL773" s="150"/>
      <c r="ZM773" s="150"/>
      <c r="ZN773" s="150"/>
      <c r="ZO773" s="150"/>
      <c r="ZP773" s="150"/>
      <c r="ZQ773" s="150"/>
      <c r="ZR773" s="150"/>
      <c r="ZS773" s="150"/>
      <c r="ZT773" s="150"/>
      <c r="ZU773" s="150"/>
      <c r="ZV773" s="150"/>
      <c r="ZW773" s="150"/>
      <c r="ZX773" s="150"/>
      <c r="ZY773" s="150"/>
      <c r="ZZ773" s="150"/>
      <c r="AAA773" s="150"/>
      <c r="AAB773" s="150"/>
      <c r="AAC773" s="150"/>
      <c r="AAD773" s="150"/>
      <c r="AAE773" s="150"/>
      <c r="AAF773" s="150"/>
      <c r="AAG773" s="150"/>
      <c r="AAH773" s="150"/>
      <c r="AAI773" s="150"/>
      <c r="AAJ773" s="150"/>
      <c r="AAK773" s="150"/>
      <c r="AAL773" s="150"/>
      <c r="AAM773" s="150"/>
      <c r="AAN773" s="150"/>
      <c r="AAO773" s="150"/>
      <c r="AAP773" s="150"/>
      <c r="AAQ773" s="150"/>
      <c r="AAR773" s="150"/>
      <c r="AAS773" s="150"/>
      <c r="AAT773" s="150"/>
      <c r="AAU773" s="150"/>
      <c r="AAV773" s="150"/>
      <c r="AAW773" s="150"/>
      <c r="AAX773" s="150"/>
      <c r="AAY773" s="150"/>
      <c r="AAZ773" s="150"/>
      <c r="ABA773" s="150"/>
      <c r="ABB773" s="150"/>
      <c r="ABC773" s="150"/>
      <c r="ABD773" s="150"/>
      <c r="ABE773" s="150"/>
      <c r="ABF773" s="150"/>
      <c r="ABG773" s="150"/>
      <c r="ABH773" s="150"/>
      <c r="ABI773" s="150"/>
      <c r="ABJ773" s="150"/>
      <c r="ABK773" s="150"/>
      <c r="ABL773" s="150"/>
      <c r="ABM773" s="150"/>
      <c r="ABN773" s="150"/>
      <c r="ABO773" s="150"/>
      <c r="ABP773" s="150"/>
      <c r="ABQ773" s="150"/>
      <c r="ABR773" s="150"/>
      <c r="ABS773" s="150"/>
      <c r="ABT773" s="150"/>
      <c r="ABU773" s="150"/>
      <c r="ABV773" s="150"/>
      <c r="ABW773" s="150"/>
      <c r="ABX773" s="150"/>
      <c r="ABY773" s="150"/>
      <c r="ABZ773" s="150"/>
      <c r="ACA773" s="150"/>
      <c r="ACB773" s="150"/>
      <c r="ACC773" s="150"/>
      <c r="ACD773" s="150"/>
      <c r="ACE773" s="150"/>
      <c r="ACF773" s="150"/>
      <c r="ACG773" s="150"/>
      <c r="ACH773" s="150"/>
      <c r="ACI773" s="150"/>
      <c r="ACJ773" s="150"/>
      <c r="ACK773" s="150"/>
      <c r="ACL773" s="150"/>
      <c r="ACM773" s="150"/>
      <c r="ACN773" s="150"/>
      <c r="ACO773" s="150"/>
      <c r="ACP773" s="150"/>
      <c r="ACQ773" s="150"/>
      <c r="ACR773" s="150"/>
      <c r="ACS773" s="150"/>
      <c r="ACT773" s="150"/>
      <c r="ACU773" s="150"/>
      <c r="ACV773" s="150"/>
      <c r="ACW773" s="150"/>
      <c r="ACX773" s="150"/>
      <c r="ACY773" s="150"/>
      <c r="ACZ773" s="150"/>
      <c r="ADA773" s="150"/>
      <c r="ADB773" s="150"/>
      <c r="ADC773" s="150"/>
      <c r="ADD773" s="150"/>
      <c r="ADE773" s="150"/>
      <c r="ADF773" s="150"/>
      <c r="ADG773" s="150"/>
      <c r="ADH773" s="150"/>
      <c r="ADI773" s="150"/>
      <c r="ADJ773" s="150"/>
      <c r="ADK773" s="150"/>
      <c r="ADL773" s="150"/>
      <c r="ADM773" s="150"/>
      <c r="ADN773" s="150"/>
      <c r="ADO773" s="150"/>
      <c r="ADP773" s="150"/>
      <c r="ADQ773" s="150"/>
      <c r="ADR773" s="150"/>
      <c r="ADS773" s="150"/>
      <c r="ADT773" s="150"/>
      <c r="ADU773" s="150"/>
      <c r="ADV773" s="150"/>
      <c r="ADW773" s="150"/>
      <c r="ADX773" s="150"/>
      <c r="ADY773" s="150"/>
      <c r="ADZ773" s="150"/>
      <c r="AEA773" s="150"/>
      <c r="AEB773" s="150"/>
      <c r="AEC773" s="150"/>
      <c r="AED773" s="150"/>
      <c r="AEE773" s="150"/>
      <c r="AEF773" s="150"/>
      <c r="AEG773" s="150"/>
      <c r="AEH773" s="150"/>
      <c r="AEI773" s="150"/>
      <c r="AEJ773" s="150"/>
      <c r="AEK773" s="150"/>
      <c r="AEL773" s="150"/>
      <c r="AEM773" s="150"/>
      <c r="AEN773" s="150"/>
      <c r="AEO773" s="150"/>
      <c r="AEP773" s="150"/>
      <c r="AEQ773" s="150"/>
      <c r="AER773" s="150"/>
      <c r="AES773" s="150"/>
      <c r="AET773" s="150"/>
      <c r="AEU773" s="150"/>
      <c r="AEV773" s="150"/>
      <c r="AEW773" s="150"/>
      <c r="AEX773" s="150"/>
      <c r="AEY773" s="150"/>
      <c r="AEZ773" s="150"/>
      <c r="AFA773" s="150"/>
      <c r="AFB773" s="150"/>
      <c r="AFC773" s="150"/>
      <c r="AFD773" s="150"/>
      <c r="AFE773" s="150"/>
      <c r="AFF773" s="150"/>
      <c r="AFG773" s="150"/>
      <c r="AFH773" s="150"/>
      <c r="AFI773" s="150"/>
      <c r="AFJ773" s="150"/>
      <c r="AFK773" s="150"/>
      <c r="AFL773" s="150"/>
      <c r="AFM773" s="150"/>
      <c r="AFN773" s="150"/>
      <c r="AFO773" s="150"/>
      <c r="AFP773" s="150"/>
      <c r="AFQ773" s="150"/>
      <c r="AFR773" s="150"/>
      <c r="AFS773" s="150"/>
      <c r="AFT773" s="150"/>
      <c r="AFU773" s="150"/>
      <c r="AFV773" s="150"/>
      <c r="AFW773" s="150"/>
      <c r="AFX773" s="150"/>
      <c r="AFY773" s="150"/>
      <c r="AFZ773" s="150"/>
      <c r="AGA773" s="150"/>
      <c r="AGB773" s="150"/>
      <c r="AGC773" s="150"/>
      <c r="AGD773" s="150"/>
      <c r="AGE773" s="150"/>
      <c r="AGF773" s="150"/>
      <c r="AGG773" s="150"/>
      <c r="AGH773" s="150"/>
      <c r="AGI773" s="150"/>
      <c r="AGJ773" s="150"/>
      <c r="AGK773" s="150"/>
      <c r="AGL773" s="150"/>
      <c r="AGM773" s="150"/>
      <c r="AGN773" s="150"/>
      <c r="AGO773" s="150"/>
      <c r="AGP773" s="150"/>
      <c r="AGQ773" s="150"/>
      <c r="AGR773" s="150"/>
      <c r="AGS773" s="150"/>
      <c r="AGT773" s="150"/>
      <c r="AGU773" s="150"/>
      <c r="AGV773" s="150"/>
      <c r="AGW773" s="150"/>
      <c r="AGX773" s="150"/>
      <c r="AGY773" s="150"/>
      <c r="AGZ773" s="150"/>
      <c r="AHA773" s="150"/>
      <c r="AHB773" s="150"/>
      <c r="AHC773" s="150"/>
      <c r="AHD773" s="150"/>
      <c r="AHE773" s="150"/>
      <c r="AHF773" s="150"/>
      <c r="AHG773" s="150"/>
      <c r="AHH773" s="150"/>
      <c r="AHI773" s="150"/>
      <c r="AHJ773" s="150"/>
      <c r="AHK773" s="150"/>
      <c r="AHL773" s="150"/>
      <c r="AHM773" s="150"/>
      <c r="AHN773" s="150"/>
      <c r="AHO773" s="150"/>
      <c r="AHP773" s="150"/>
      <c r="AHQ773" s="150"/>
      <c r="AHR773" s="150"/>
      <c r="AHS773" s="150"/>
      <c r="AHT773" s="150"/>
      <c r="AHU773" s="150"/>
      <c r="AHV773" s="150"/>
      <c r="AHW773" s="150"/>
      <c r="AHX773" s="150"/>
      <c r="AHY773" s="150"/>
      <c r="AHZ773" s="150"/>
      <c r="AIA773" s="150"/>
      <c r="AIB773" s="150"/>
      <c r="AIC773" s="150"/>
      <c r="AID773" s="150"/>
      <c r="AIE773" s="150"/>
      <c r="AIF773" s="150"/>
      <c r="AIG773" s="150"/>
      <c r="AIH773" s="150"/>
      <c r="AII773" s="150"/>
      <c r="AIJ773" s="150"/>
      <c r="AIK773" s="150"/>
      <c r="AIL773" s="150"/>
      <c r="AIM773" s="150"/>
      <c r="AIN773" s="150"/>
      <c r="AIO773" s="150"/>
      <c r="AIP773" s="150"/>
      <c r="AIQ773" s="150"/>
      <c r="AIR773" s="150"/>
      <c r="AIS773" s="150"/>
      <c r="AIT773" s="150"/>
      <c r="AIU773" s="150"/>
      <c r="AIV773" s="150"/>
      <c r="AIW773" s="150"/>
      <c r="AIX773" s="150"/>
      <c r="AIY773" s="150"/>
      <c r="AIZ773" s="150"/>
      <c r="AJA773" s="150"/>
      <c r="AJB773" s="150"/>
      <c r="AJC773" s="150"/>
      <c r="AJD773" s="150"/>
      <c r="AJE773" s="150"/>
      <c r="AJF773" s="150"/>
      <c r="AJG773" s="150"/>
      <c r="AJH773" s="150"/>
      <c r="AJI773" s="150"/>
      <c r="AJJ773" s="150"/>
      <c r="AJK773" s="150"/>
      <c r="AJL773" s="150"/>
      <c r="AJM773" s="150"/>
      <c r="AJN773" s="150"/>
      <c r="AJO773" s="150"/>
      <c r="AJP773" s="150"/>
      <c r="AJQ773" s="150"/>
      <c r="AJR773" s="150"/>
      <c r="AJS773" s="150"/>
      <c r="AJT773" s="150"/>
      <c r="AJU773" s="150"/>
      <c r="AJV773" s="150"/>
      <c r="AJW773" s="150"/>
      <c r="AJX773" s="150"/>
      <c r="AJY773" s="150"/>
      <c r="AJZ773" s="150"/>
      <c r="AKA773" s="150"/>
      <c r="AKB773" s="150"/>
      <c r="AKC773" s="150"/>
      <c r="AKD773" s="150"/>
      <c r="AKE773" s="150"/>
      <c r="AKF773" s="150"/>
      <c r="AKG773" s="150"/>
      <c r="AKH773" s="150"/>
      <c r="AKI773" s="150"/>
      <c r="AKJ773" s="150"/>
      <c r="AKK773" s="150"/>
      <c r="AKL773" s="150"/>
      <c r="AKM773" s="150"/>
      <c r="AKN773" s="150"/>
      <c r="AKO773" s="150"/>
      <c r="AKP773" s="150"/>
      <c r="AKQ773" s="150"/>
      <c r="AKR773" s="150"/>
      <c r="AKS773" s="150"/>
      <c r="AKT773" s="150"/>
      <c r="AKU773" s="150"/>
      <c r="AKV773" s="150"/>
      <c r="AKW773" s="150"/>
      <c r="AKX773" s="150"/>
      <c r="AKY773" s="150"/>
      <c r="AKZ773" s="150"/>
      <c r="ALA773" s="150"/>
      <c r="ALB773" s="150"/>
      <c r="ALC773" s="150"/>
      <c r="ALD773" s="150"/>
      <c r="ALE773" s="150"/>
      <c r="ALF773" s="150"/>
      <c r="ALG773" s="150"/>
      <c r="ALH773" s="150"/>
      <c r="ALI773" s="150"/>
      <c r="ALJ773" s="150"/>
      <c r="ALK773" s="150"/>
      <c r="ALL773" s="150"/>
      <c r="ALM773" s="150"/>
      <c r="ALN773" s="150"/>
      <c r="ALO773" s="150"/>
      <c r="ALP773" s="150"/>
      <c r="ALQ773" s="150"/>
      <c r="ALR773" s="150"/>
      <c r="ALS773" s="150"/>
      <c r="ALT773" s="150"/>
      <c r="ALU773" s="150"/>
      <c r="ALV773" s="150"/>
      <c r="ALW773" s="150"/>
      <c r="ALX773" s="150"/>
      <c r="ALY773" s="150"/>
      <c r="ALZ773" s="150"/>
      <c r="AMA773" s="150"/>
      <c r="AMB773" s="150"/>
      <c r="AMC773" s="150"/>
      <c r="AMD773" s="150"/>
      <c r="AME773" s="150"/>
      <c r="AMF773" s="150"/>
      <c r="AMG773" s="150"/>
      <c r="AMH773" s="150"/>
      <c r="AMI773" s="150"/>
      <c r="AMJ773" s="150"/>
      <c r="AMK773" s="150"/>
      <c r="AML773" s="559"/>
    </row>
    <row r="774" spans="1:1026" customFormat="1" x14ac:dyDescent="0.25">
      <c r="A774" s="258" t="s">
        <v>12876</v>
      </c>
      <c r="B774" s="257">
        <v>774</v>
      </c>
      <c r="C774" s="356" t="s">
        <v>27719</v>
      </c>
      <c r="D774" s="308" t="s">
        <v>12875</v>
      </c>
      <c r="E774" s="273"/>
      <c r="F774" s="278">
        <v>4</v>
      </c>
      <c r="G774" s="280"/>
      <c r="H774" s="280"/>
      <c r="I774" s="489">
        <v>2.82</v>
      </c>
      <c r="J774" s="278"/>
      <c r="K774" s="278"/>
      <c r="L774" s="278"/>
      <c r="M774" s="278"/>
      <c r="N774" s="278"/>
      <c r="O774" s="278"/>
      <c r="P774" s="278"/>
      <c r="Q774" s="278"/>
      <c r="R774" s="278"/>
      <c r="S774" s="278"/>
      <c r="T774" s="278" t="s">
        <v>748</v>
      </c>
      <c r="U774" s="278"/>
      <c r="V774" s="278"/>
      <c r="W774" s="283">
        <f t="shared" si="342"/>
        <v>100</v>
      </c>
      <c r="X774" s="283">
        <f t="shared" si="343"/>
        <v>100</v>
      </c>
      <c r="Y774" s="283">
        <f t="shared" si="337"/>
        <v>100</v>
      </c>
      <c r="Z774" s="283">
        <f t="shared" si="344"/>
        <v>100</v>
      </c>
      <c r="AA774" s="283">
        <f t="shared" si="345"/>
        <v>100</v>
      </c>
      <c r="AB774" s="287">
        <f t="shared" si="346"/>
        <v>100</v>
      </c>
      <c r="AC774" s="287">
        <f t="shared" si="347"/>
        <v>100</v>
      </c>
      <c r="AD774" s="287">
        <f t="shared" si="348"/>
        <v>0.3</v>
      </c>
      <c r="AE774" s="284">
        <f t="shared" si="341"/>
        <v>100</v>
      </c>
      <c r="AF774" s="284">
        <f t="shared" si="340"/>
        <v>100</v>
      </c>
      <c r="AG774" s="268">
        <f t="shared" si="335"/>
        <v>100</v>
      </c>
      <c r="AH774" s="268">
        <f t="shared" si="338"/>
        <v>100</v>
      </c>
      <c r="AI774" s="268">
        <f t="shared" si="336"/>
        <v>100</v>
      </c>
      <c r="AJ774" s="268">
        <f t="shared" si="339"/>
        <v>100</v>
      </c>
      <c r="AK774" s="490">
        <v>1.7000000000000001E-2</v>
      </c>
      <c r="AL774" s="277"/>
      <c r="AM774" s="277">
        <v>2</v>
      </c>
      <c r="AN774" s="490"/>
      <c r="AO774" s="277"/>
      <c r="AP774" s="277"/>
      <c r="AQ774" s="277"/>
      <c r="AR774" s="356" t="s">
        <v>756</v>
      </c>
      <c r="AS774" s="356"/>
      <c r="AT774" s="277"/>
      <c r="AU774" s="277"/>
      <c r="AV774" s="188"/>
      <c r="AW774" s="150"/>
      <c r="AX774" s="150"/>
      <c r="AY774" s="150"/>
      <c r="AZ774" s="150"/>
      <c r="BA774" s="150"/>
      <c r="BB774" s="150"/>
      <c r="BC774" s="150"/>
      <c r="BD774" s="150"/>
      <c r="BE774" s="150"/>
      <c r="BF774" s="150"/>
      <c r="BG774" s="150"/>
      <c r="BH774" s="150"/>
      <c r="BI774" s="150"/>
      <c r="BJ774" s="150"/>
      <c r="BK774" s="150"/>
      <c r="BL774" s="150"/>
      <c r="BM774" s="150"/>
      <c r="BN774" s="150"/>
      <c r="BO774" s="150"/>
      <c r="BP774" s="150"/>
      <c r="BQ774" s="150"/>
      <c r="BR774" s="150"/>
      <c r="BS774" s="150"/>
      <c r="BT774" s="150"/>
      <c r="BU774" s="150"/>
      <c r="BV774" s="150"/>
      <c r="BW774" s="150"/>
      <c r="BX774" s="150"/>
      <c r="BY774" s="150"/>
      <c r="BZ774" s="150"/>
      <c r="CA774" s="150"/>
      <c r="CB774" s="150"/>
      <c r="CC774" s="150"/>
      <c r="CD774" s="150"/>
      <c r="CE774" s="150"/>
      <c r="CF774" s="150"/>
      <c r="CG774" s="150"/>
      <c r="CH774" s="150"/>
      <c r="CI774" s="150"/>
      <c r="CJ774" s="150"/>
      <c r="CK774" s="150"/>
      <c r="CL774" s="150"/>
      <c r="CM774" s="150"/>
      <c r="CN774" s="150"/>
      <c r="CO774" s="150"/>
      <c r="CP774" s="150"/>
      <c r="CQ774" s="150"/>
      <c r="CR774" s="150"/>
      <c r="CS774" s="150"/>
      <c r="CT774" s="150"/>
      <c r="CU774" s="150"/>
      <c r="CV774" s="150"/>
      <c r="CW774" s="150"/>
      <c r="CX774" s="150"/>
      <c r="CY774" s="150"/>
      <c r="CZ774" s="150"/>
      <c r="DA774" s="150"/>
      <c r="DB774" s="150"/>
      <c r="DC774" s="150"/>
      <c r="DD774" s="150"/>
      <c r="DE774" s="150"/>
      <c r="DF774" s="150"/>
      <c r="DG774" s="150"/>
      <c r="DH774" s="150"/>
      <c r="DI774" s="150"/>
      <c r="DJ774" s="150"/>
      <c r="DK774" s="150"/>
      <c r="DL774" s="150"/>
      <c r="DM774" s="150"/>
      <c r="DN774" s="150"/>
      <c r="DO774" s="150"/>
      <c r="DP774" s="150"/>
      <c r="DQ774" s="150"/>
      <c r="DR774" s="150"/>
      <c r="DS774" s="150"/>
      <c r="DT774" s="150"/>
      <c r="DU774" s="150"/>
      <c r="DV774" s="150"/>
      <c r="DW774" s="150"/>
      <c r="DX774" s="150"/>
      <c r="DY774" s="150"/>
      <c r="DZ774" s="150"/>
      <c r="EA774" s="150"/>
      <c r="EB774" s="150"/>
      <c r="EC774" s="150"/>
      <c r="ED774" s="150"/>
      <c r="EE774" s="150"/>
      <c r="EF774" s="150"/>
      <c r="EG774" s="150"/>
      <c r="EH774" s="150"/>
      <c r="EI774" s="150"/>
      <c r="EJ774" s="150"/>
      <c r="EK774" s="150"/>
      <c r="EL774" s="150"/>
      <c r="EM774" s="150"/>
      <c r="EN774" s="150"/>
      <c r="EO774" s="150"/>
      <c r="EP774" s="150"/>
      <c r="EQ774" s="150"/>
      <c r="ER774" s="150"/>
      <c r="ES774" s="150"/>
      <c r="ET774" s="150"/>
      <c r="EU774" s="150"/>
      <c r="EV774" s="150"/>
      <c r="EW774" s="150"/>
      <c r="EX774" s="150"/>
      <c r="EY774" s="150"/>
      <c r="EZ774" s="150"/>
      <c r="FA774" s="150"/>
      <c r="FB774" s="150"/>
      <c r="FC774" s="150"/>
      <c r="FD774" s="150"/>
      <c r="FE774" s="150"/>
      <c r="FF774" s="150"/>
      <c r="FG774" s="150"/>
      <c r="FH774" s="150"/>
      <c r="FI774" s="150"/>
      <c r="FJ774" s="150"/>
      <c r="FK774" s="150"/>
      <c r="FL774" s="150"/>
      <c r="FM774" s="150"/>
      <c r="FN774" s="150"/>
      <c r="FO774" s="150"/>
      <c r="FP774" s="150"/>
      <c r="FQ774" s="150"/>
      <c r="FR774" s="150"/>
      <c r="FS774" s="150"/>
      <c r="FT774" s="150"/>
      <c r="FU774" s="150"/>
      <c r="FV774" s="150"/>
      <c r="FW774" s="150"/>
      <c r="FX774" s="150"/>
      <c r="FY774" s="150"/>
      <c r="FZ774" s="150"/>
      <c r="GA774" s="150"/>
      <c r="GB774" s="150"/>
      <c r="GC774" s="150"/>
      <c r="GD774" s="150"/>
      <c r="GE774" s="150"/>
      <c r="GF774" s="150"/>
      <c r="GG774" s="150"/>
      <c r="GH774" s="150"/>
      <c r="GI774" s="150"/>
      <c r="GJ774" s="150"/>
      <c r="GK774" s="150"/>
      <c r="GL774" s="150"/>
      <c r="GM774" s="150"/>
      <c r="GN774" s="150"/>
      <c r="GO774" s="150"/>
      <c r="GP774" s="150"/>
      <c r="GQ774" s="150"/>
      <c r="GR774" s="150"/>
      <c r="GS774" s="150"/>
      <c r="GT774" s="150"/>
      <c r="GU774" s="150"/>
      <c r="GV774" s="150"/>
      <c r="GW774" s="150"/>
      <c r="GX774" s="150"/>
      <c r="GY774" s="150"/>
      <c r="GZ774" s="150"/>
      <c r="HA774" s="150"/>
      <c r="HB774" s="150"/>
      <c r="HC774" s="150"/>
      <c r="HD774" s="150"/>
      <c r="HE774" s="150"/>
      <c r="HF774" s="150"/>
      <c r="HG774" s="150"/>
      <c r="HH774" s="150"/>
      <c r="HI774" s="150"/>
      <c r="HJ774" s="150"/>
      <c r="HK774" s="150"/>
      <c r="HL774" s="150"/>
      <c r="HM774" s="150"/>
      <c r="HN774" s="150"/>
      <c r="HO774" s="150"/>
      <c r="HP774" s="150"/>
      <c r="HQ774" s="150"/>
      <c r="HR774" s="150"/>
      <c r="HS774" s="150"/>
      <c r="HT774" s="150"/>
      <c r="HU774" s="150"/>
      <c r="HV774" s="150"/>
      <c r="HW774" s="150"/>
      <c r="HX774" s="150"/>
      <c r="HY774" s="150"/>
      <c r="HZ774" s="150"/>
      <c r="IA774" s="150"/>
      <c r="IB774" s="150"/>
      <c r="IC774" s="150"/>
      <c r="ID774" s="150"/>
      <c r="IE774" s="150"/>
      <c r="IF774" s="150"/>
      <c r="IG774" s="150"/>
      <c r="IH774" s="150"/>
      <c r="II774" s="150"/>
      <c r="IJ774" s="150"/>
      <c r="IK774" s="150"/>
      <c r="IL774" s="150"/>
      <c r="IM774" s="150"/>
      <c r="IN774" s="150"/>
      <c r="IO774" s="150"/>
      <c r="IP774" s="150"/>
      <c r="IQ774" s="150"/>
      <c r="IR774" s="150"/>
      <c r="IS774" s="150"/>
      <c r="IT774" s="150"/>
      <c r="IU774" s="150"/>
      <c r="IV774" s="150"/>
      <c r="IW774" s="150"/>
      <c r="IX774" s="150"/>
      <c r="IY774" s="150"/>
      <c r="IZ774" s="150"/>
      <c r="JA774" s="150"/>
      <c r="JB774" s="150"/>
      <c r="JC774" s="150"/>
      <c r="JD774" s="150"/>
      <c r="JE774" s="150"/>
      <c r="JF774" s="150"/>
      <c r="JG774" s="150"/>
      <c r="JH774" s="150"/>
      <c r="JI774" s="150"/>
      <c r="JJ774" s="150"/>
      <c r="JK774" s="150"/>
      <c r="JL774" s="150"/>
      <c r="JM774" s="150"/>
      <c r="JN774" s="150"/>
      <c r="JO774" s="150"/>
      <c r="JP774" s="150"/>
      <c r="JQ774" s="150"/>
      <c r="JR774" s="150"/>
      <c r="JS774" s="150"/>
      <c r="JT774" s="150"/>
      <c r="JU774" s="150"/>
      <c r="JV774" s="150"/>
      <c r="JW774" s="150"/>
      <c r="JX774" s="150"/>
      <c r="JY774" s="150"/>
      <c r="JZ774" s="150"/>
      <c r="KA774" s="150"/>
      <c r="KB774" s="150"/>
      <c r="KC774" s="150"/>
      <c r="KD774" s="150"/>
      <c r="KE774" s="150"/>
      <c r="KF774" s="150"/>
      <c r="KG774" s="150"/>
      <c r="KH774" s="150"/>
      <c r="KI774" s="150"/>
      <c r="KJ774" s="150"/>
      <c r="KK774" s="150"/>
      <c r="KL774" s="150"/>
      <c r="KM774" s="150"/>
      <c r="KN774" s="150"/>
      <c r="KO774" s="150"/>
      <c r="KP774" s="150"/>
      <c r="KQ774" s="150"/>
      <c r="KR774" s="150"/>
      <c r="KS774" s="150"/>
      <c r="KT774" s="150"/>
      <c r="KU774" s="150"/>
      <c r="KV774" s="150"/>
      <c r="KW774" s="150"/>
      <c r="KX774" s="150"/>
      <c r="KY774" s="150"/>
      <c r="KZ774" s="150"/>
      <c r="LA774" s="150"/>
      <c r="LB774" s="150"/>
      <c r="LC774" s="150"/>
      <c r="LD774" s="150"/>
      <c r="LE774" s="150"/>
      <c r="LF774" s="150"/>
      <c r="LG774" s="150"/>
      <c r="LH774" s="150"/>
      <c r="LI774" s="150"/>
      <c r="LJ774" s="150"/>
      <c r="LK774" s="150"/>
      <c r="LL774" s="150"/>
      <c r="LM774" s="150"/>
      <c r="LN774" s="150"/>
      <c r="LO774" s="150"/>
      <c r="LP774" s="150"/>
      <c r="LQ774" s="150"/>
      <c r="LR774" s="150"/>
      <c r="LS774" s="150"/>
      <c r="LT774" s="150"/>
      <c r="LU774" s="150"/>
      <c r="LV774" s="150"/>
      <c r="LW774" s="150"/>
      <c r="LX774" s="150"/>
      <c r="LY774" s="150"/>
      <c r="LZ774" s="150"/>
      <c r="MA774" s="150"/>
      <c r="MB774" s="150"/>
      <c r="MC774" s="150"/>
      <c r="MD774" s="150"/>
      <c r="ME774" s="150"/>
      <c r="MF774" s="150"/>
      <c r="MG774" s="150"/>
      <c r="MH774" s="150"/>
      <c r="MI774" s="150"/>
      <c r="MJ774" s="150"/>
      <c r="MK774" s="150"/>
      <c r="ML774" s="150"/>
      <c r="MM774" s="150"/>
      <c r="MN774" s="150"/>
      <c r="MO774" s="150"/>
      <c r="MP774" s="150"/>
      <c r="MQ774" s="150"/>
      <c r="MR774" s="150"/>
      <c r="MS774" s="150"/>
      <c r="MT774" s="150"/>
      <c r="MU774" s="150"/>
      <c r="MV774" s="150"/>
      <c r="MW774" s="150"/>
      <c r="MX774" s="150"/>
      <c r="MY774" s="150"/>
      <c r="MZ774" s="150"/>
      <c r="NA774" s="150"/>
      <c r="NB774" s="150"/>
      <c r="NC774" s="150"/>
      <c r="ND774" s="150"/>
      <c r="NE774" s="150"/>
      <c r="NF774" s="150"/>
      <c r="NG774" s="150"/>
      <c r="NH774" s="150"/>
      <c r="NI774" s="150"/>
      <c r="NJ774" s="150"/>
      <c r="NK774" s="150"/>
      <c r="NL774" s="150"/>
      <c r="NM774" s="150"/>
      <c r="NN774" s="150"/>
      <c r="NO774" s="150"/>
      <c r="NP774" s="150"/>
      <c r="NQ774" s="150"/>
      <c r="NR774" s="150"/>
      <c r="NS774" s="150"/>
      <c r="NT774" s="150"/>
      <c r="NU774" s="150"/>
      <c r="NV774" s="150"/>
      <c r="NW774" s="150"/>
      <c r="NX774" s="150"/>
      <c r="NY774" s="150"/>
      <c r="NZ774" s="150"/>
      <c r="OA774" s="150"/>
      <c r="OB774" s="150"/>
      <c r="OC774" s="150"/>
      <c r="OD774" s="150"/>
      <c r="OE774" s="150"/>
      <c r="OF774" s="150"/>
      <c r="OG774" s="150"/>
      <c r="OH774" s="150"/>
      <c r="OI774" s="150"/>
      <c r="OJ774" s="150"/>
      <c r="OK774" s="150"/>
      <c r="OL774" s="150"/>
      <c r="OM774" s="150"/>
      <c r="ON774" s="150"/>
      <c r="OO774" s="150"/>
      <c r="OP774" s="150"/>
      <c r="OQ774" s="150"/>
      <c r="OR774" s="150"/>
      <c r="OS774" s="150"/>
      <c r="OT774" s="150"/>
      <c r="OU774" s="150"/>
      <c r="OV774" s="150"/>
      <c r="OW774" s="150"/>
      <c r="OX774" s="150"/>
      <c r="OY774" s="150"/>
      <c r="OZ774" s="150"/>
      <c r="PA774" s="150"/>
      <c r="PB774" s="150"/>
      <c r="PC774" s="150"/>
      <c r="PD774" s="150"/>
      <c r="PE774" s="150"/>
      <c r="PF774" s="150"/>
      <c r="PG774" s="150"/>
      <c r="PH774" s="150"/>
      <c r="PI774" s="150"/>
      <c r="PJ774" s="150"/>
      <c r="PK774" s="150"/>
      <c r="PL774" s="150"/>
      <c r="PM774" s="150"/>
      <c r="PN774" s="150"/>
      <c r="PO774" s="150"/>
      <c r="PP774" s="150"/>
      <c r="PQ774" s="150"/>
      <c r="PR774" s="150"/>
      <c r="PS774" s="150"/>
      <c r="PT774" s="150"/>
      <c r="PU774" s="150"/>
      <c r="PV774" s="150"/>
      <c r="PW774" s="150"/>
      <c r="PX774" s="150"/>
      <c r="PY774" s="150"/>
      <c r="PZ774" s="150"/>
      <c r="QA774" s="150"/>
      <c r="QB774" s="150"/>
      <c r="QC774" s="150"/>
      <c r="QD774" s="150"/>
      <c r="QE774" s="150"/>
      <c r="QF774" s="150"/>
      <c r="QG774" s="150"/>
      <c r="QH774" s="150"/>
      <c r="QI774" s="150"/>
      <c r="QJ774" s="150"/>
      <c r="QK774" s="150"/>
      <c r="QL774" s="150"/>
      <c r="QM774" s="150"/>
      <c r="QN774" s="150"/>
      <c r="QO774" s="150"/>
      <c r="QP774" s="150"/>
      <c r="QQ774" s="150"/>
      <c r="QR774" s="150"/>
      <c r="QS774" s="150"/>
      <c r="QT774" s="150"/>
      <c r="QU774" s="150"/>
      <c r="QV774" s="150"/>
      <c r="QW774" s="150"/>
      <c r="QX774" s="150"/>
      <c r="QY774" s="150"/>
      <c r="QZ774" s="150"/>
      <c r="RA774" s="150"/>
      <c r="RB774" s="150"/>
      <c r="RC774" s="150"/>
      <c r="RD774" s="150"/>
      <c r="RE774" s="150"/>
      <c r="RF774" s="150"/>
      <c r="RG774" s="150"/>
      <c r="RH774" s="150"/>
      <c r="RI774" s="150"/>
      <c r="RJ774" s="150"/>
      <c r="RK774" s="150"/>
      <c r="RL774" s="150"/>
      <c r="RM774" s="150"/>
      <c r="RN774" s="150"/>
      <c r="RO774" s="150"/>
      <c r="RP774" s="150"/>
      <c r="RQ774" s="150"/>
      <c r="RR774" s="150"/>
      <c r="RS774" s="150"/>
      <c r="RT774" s="150"/>
      <c r="RU774" s="150"/>
      <c r="RV774" s="150"/>
      <c r="RW774" s="150"/>
      <c r="RX774" s="150"/>
      <c r="RY774" s="150"/>
      <c r="RZ774" s="150"/>
      <c r="SA774" s="150"/>
      <c r="SB774" s="150"/>
      <c r="SC774" s="150"/>
      <c r="SD774" s="150"/>
      <c r="SE774" s="150"/>
      <c r="SF774" s="150"/>
      <c r="SG774" s="150"/>
      <c r="SH774" s="150"/>
      <c r="SI774" s="150"/>
      <c r="SJ774" s="150"/>
      <c r="SK774" s="150"/>
      <c r="SL774" s="150"/>
      <c r="SM774" s="150"/>
      <c r="SN774" s="150"/>
      <c r="SO774" s="150"/>
      <c r="SP774" s="150"/>
      <c r="SQ774" s="150"/>
      <c r="SR774" s="150"/>
      <c r="SS774" s="150"/>
      <c r="ST774" s="150"/>
      <c r="SU774" s="150"/>
      <c r="SV774" s="150"/>
      <c r="SW774" s="150"/>
      <c r="SX774" s="150"/>
      <c r="SY774" s="150"/>
      <c r="SZ774" s="150"/>
      <c r="TA774" s="150"/>
      <c r="TB774" s="150"/>
      <c r="TC774" s="150"/>
      <c r="TD774" s="150"/>
      <c r="TE774" s="150"/>
      <c r="TF774" s="150"/>
      <c r="TG774" s="150"/>
      <c r="TH774" s="150"/>
      <c r="TI774" s="150"/>
      <c r="TJ774" s="150"/>
      <c r="TK774" s="150"/>
      <c r="TL774" s="150"/>
      <c r="TM774" s="150"/>
      <c r="TN774" s="150"/>
      <c r="TO774" s="150"/>
      <c r="TP774" s="150"/>
      <c r="TQ774" s="150"/>
      <c r="TR774" s="150"/>
      <c r="TS774" s="150"/>
      <c r="TT774" s="150"/>
      <c r="TU774" s="150"/>
      <c r="TV774" s="150"/>
      <c r="TW774" s="150"/>
      <c r="TX774" s="150"/>
      <c r="TY774" s="150"/>
      <c r="TZ774" s="150"/>
      <c r="UA774" s="150"/>
      <c r="UB774" s="150"/>
      <c r="UC774" s="150"/>
      <c r="UD774" s="150"/>
      <c r="UE774" s="150"/>
      <c r="UF774" s="150"/>
      <c r="UG774" s="150"/>
      <c r="UH774" s="150"/>
      <c r="UI774" s="150"/>
      <c r="UJ774" s="150"/>
      <c r="UK774" s="150"/>
      <c r="UL774" s="150"/>
      <c r="UM774" s="150"/>
      <c r="UN774" s="150"/>
      <c r="UO774" s="150"/>
      <c r="UP774" s="150"/>
      <c r="UQ774" s="150"/>
      <c r="UR774" s="150"/>
      <c r="US774" s="150"/>
      <c r="UT774" s="150"/>
      <c r="UU774" s="150"/>
      <c r="UV774" s="150"/>
      <c r="UW774" s="150"/>
      <c r="UX774" s="150"/>
      <c r="UY774" s="150"/>
      <c r="UZ774" s="150"/>
      <c r="VA774" s="150"/>
      <c r="VB774" s="150"/>
      <c r="VC774" s="150"/>
      <c r="VD774" s="150"/>
      <c r="VE774" s="150"/>
      <c r="VF774" s="150"/>
      <c r="VG774" s="150"/>
      <c r="VH774" s="150"/>
      <c r="VI774" s="150"/>
      <c r="VJ774" s="150"/>
      <c r="VK774" s="150"/>
      <c r="VL774" s="150"/>
      <c r="VM774" s="150"/>
      <c r="VN774" s="150"/>
      <c r="VO774" s="150"/>
      <c r="VP774" s="150"/>
      <c r="VQ774" s="150"/>
      <c r="VR774" s="150"/>
      <c r="VS774" s="150"/>
      <c r="VT774" s="150"/>
      <c r="VU774" s="150"/>
      <c r="VV774" s="150"/>
      <c r="VW774" s="150"/>
      <c r="VX774" s="150"/>
      <c r="VY774" s="150"/>
      <c r="VZ774" s="150"/>
      <c r="WA774" s="150"/>
      <c r="WB774" s="150"/>
      <c r="WC774" s="150"/>
      <c r="WD774" s="150"/>
      <c r="WE774" s="150"/>
      <c r="WF774" s="150"/>
      <c r="WG774" s="150"/>
      <c r="WH774" s="150"/>
      <c r="WI774" s="150"/>
      <c r="WJ774" s="150"/>
      <c r="WK774" s="150"/>
      <c r="WL774" s="150"/>
      <c r="WM774" s="150"/>
      <c r="WN774" s="150"/>
      <c r="WO774" s="150"/>
      <c r="WP774" s="150"/>
      <c r="WQ774" s="150"/>
      <c r="WR774" s="150"/>
      <c r="WS774" s="150"/>
      <c r="WT774" s="150"/>
      <c r="WU774" s="150"/>
      <c r="WV774" s="150"/>
      <c r="WW774" s="150"/>
      <c r="WX774" s="150"/>
      <c r="WY774" s="150"/>
      <c r="WZ774" s="150"/>
      <c r="XA774" s="150"/>
      <c r="XB774" s="150"/>
      <c r="XC774" s="150"/>
      <c r="XD774" s="150"/>
      <c r="XE774" s="150"/>
      <c r="XF774" s="150"/>
      <c r="XG774" s="150"/>
      <c r="XH774" s="150"/>
      <c r="XI774" s="150"/>
      <c r="XJ774" s="150"/>
      <c r="XK774" s="150"/>
      <c r="XL774" s="150"/>
      <c r="XM774" s="150"/>
      <c r="XN774" s="150"/>
      <c r="XO774" s="150"/>
      <c r="XP774" s="150"/>
      <c r="XQ774" s="150"/>
      <c r="XR774" s="150"/>
      <c r="XS774" s="150"/>
      <c r="XT774" s="150"/>
      <c r="XU774" s="150"/>
      <c r="XV774" s="150"/>
      <c r="XW774" s="150"/>
      <c r="XX774" s="150"/>
      <c r="XY774" s="150"/>
      <c r="XZ774" s="150"/>
      <c r="YA774" s="150"/>
      <c r="YB774" s="150"/>
      <c r="YC774" s="150"/>
      <c r="YD774" s="150"/>
      <c r="YE774" s="150"/>
      <c r="YF774" s="150"/>
      <c r="YG774" s="150"/>
      <c r="YH774" s="150"/>
      <c r="YI774" s="150"/>
      <c r="YJ774" s="150"/>
      <c r="YK774" s="150"/>
      <c r="YL774" s="150"/>
      <c r="YM774" s="150"/>
      <c r="YN774" s="150"/>
      <c r="YO774" s="150"/>
      <c r="YP774" s="150"/>
      <c r="YQ774" s="150"/>
      <c r="YR774" s="150"/>
      <c r="YS774" s="150"/>
      <c r="YT774" s="150"/>
      <c r="YU774" s="150"/>
      <c r="YV774" s="150"/>
      <c r="YW774" s="150"/>
      <c r="YX774" s="150"/>
      <c r="YY774" s="150"/>
      <c r="YZ774" s="150"/>
      <c r="ZA774" s="150"/>
      <c r="ZB774" s="150"/>
      <c r="ZC774" s="150"/>
      <c r="ZD774" s="150"/>
      <c r="ZE774" s="150"/>
      <c r="ZF774" s="150"/>
      <c r="ZG774" s="150"/>
      <c r="ZH774" s="150"/>
      <c r="ZI774" s="150"/>
      <c r="ZJ774" s="150"/>
      <c r="ZK774" s="150"/>
      <c r="ZL774" s="150"/>
      <c r="ZM774" s="150"/>
      <c r="ZN774" s="150"/>
      <c r="ZO774" s="150"/>
      <c r="ZP774" s="150"/>
      <c r="ZQ774" s="150"/>
      <c r="ZR774" s="150"/>
      <c r="ZS774" s="150"/>
      <c r="ZT774" s="150"/>
      <c r="ZU774" s="150"/>
      <c r="ZV774" s="150"/>
      <c r="ZW774" s="150"/>
      <c r="ZX774" s="150"/>
      <c r="ZY774" s="150"/>
      <c r="ZZ774" s="150"/>
      <c r="AAA774" s="150"/>
      <c r="AAB774" s="150"/>
      <c r="AAC774" s="150"/>
      <c r="AAD774" s="150"/>
      <c r="AAE774" s="150"/>
      <c r="AAF774" s="150"/>
      <c r="AAG774" s="150"/>
      <c r="AAH774" s="150"/>
      <c r="AAI774" s="150"/>
      <c r="AAJ774" s="150"/>
      <c r="AAK774" s="150"/>
      <c r="AAL774" s="150"/>
      <c r="AAM774" s="150"/>
      <c r="AAN774" s="150"/>
      <c r="AAO774" s="150"/>
      <c r="AAP774" s="150"/>
      <c r="AAQ774" s="150"/>
      <c r="AAR774" s="150"/>
      <c r="AAS774" s="150"/>
      <c r="AAT774" s="150"/>
      <c r="AAU774" s="150"/>
      <c r="AAV774" s="150"/>
      <c r="AAW774" s="150"/>
      <c r="AAX774" s="150"/>
      <c r="AAY774" s="150"/>
      <c r="AAZ774" s="150"/>
      <c r="ABA774" s="150"/>
      <c r="ABB774" s="150"/>
      <c r="ABC774" s="150"/>
      <c r="ABD774" s="150"/>
      <c r="ABE774" s="150"/>
      <c r="ABF774" s="150"/>
      <c r="ABG774" s="150"/>
      <c r="ABH774" s="150"/>
      <c r="ABI774" s="150"/>
      <c r="ABJ774" s="150"/>
      <c r="ABK774" s="150"/>
      <c r="ABL774" s="150"/>
      <c r="ABM774" s="150"/>
      <c r="ABN774" s="150"/>
      <c r="ABO774" s="150"/>
      <c r="ABP774" s="150"/>
      <c r="ABQ774" s="150"/>
      <c r="ABR774" s="150"/>
      <c r="ABS774" s="150"/>
      <c r="ABT774" s="150"/>
      <c r="ABU774" s="150"/>
      <c r="ABV774" s="150"/>
      <c r="ABW774" s="150"/>
      <c r="ABX774" s="150"/>
      <c r="ABY774" s="150"/>
      <c r="ABZ774" s="150"/>
      <c r="ACA774" s="150"/>
      <c r="ACB774" s="150"/>
      <c r="ACC774" s="150"/>
      <c r="ACD774" s="150"/>
      <c r="ACE774" s="150"/>
      <c r="ACF774" s="150"/>
      <c r="ACG774" s="150"/>
      <c r="ACH774" s="150"/>
      <c r="ACI774" s="150"/>
      <c r="ACJ774" s="150"/>
      <c r="ACK774" s="150"/>
      <c r="ACL774" s="150"/>
      <c r="ACM774" s="150"/>
      <c r="ACN774" s="150"/>
      <c r="ACO774" s="150"/>
      <c r="ACP774" s="150"/>
      <c r="ACQ774" s="150"/>
      <c r="ACR774" s="150"/>
      <c r="ACS774" s="150"/>
      <c r="ACT774" s="150"/>
      <c r="ACU774" s="150"/>
      <c r="ACV774" s="150"/>
      <c r="ACW774" s="150"/>
      <c r="ACX774" s="150"/>
      <c r="ACY774" s="150"/>
      <c r="ACZ774" s="150"/>
      <c r="ADA774" s="150"/>
      <c r="ADB774" s="150"/>
      <c r="ADC774" s="150"/>
      <c r="ADD774" s="150"/>
      <c r="ADE774" s="150"/>
      <c r="ADF774" s="150"/>
      <c r="ADG774" s="150"/>
      <c r="ADH774" s="150"/>
      <c r="ADI774" s="150"/>
      <c r="ADJ774" s="150"/>
      <c r="ADK774" s="150"/>
      <c r="ADL774" s="150"/>
      <c r="ADM774" s="150"/>
      <c r="ADN774" s="150"/>
      <c r="ADO774" s="150"/>
      <c r="ADP774" s="150"/>
      <c r="ADQ774" s="150"/>
      <c r="ADR774" s="150"/>
      <c r="ADS774" s="150"/>
      <c r="ADT774" s="150"/>
      <c r="ADU774" s="150"/>
      <c r="ADV774" s="150"/>
      <c r="ADW774" s="150"/>
      <c r="ADX774" s="150"/>
      <c r="ADY774" s="150"/>
      <c r="ADZ774" s="150"/>
      <c r="AEA774" s="150"/>
      <c r="AEB774" s="150"/>
      <c r="AEC774" s="150"/>
      <c r="AED774" s="150"/>
      <c r="AEE774" s="150"/>
      <c r="AEF774" s="150"/>
      <c r="AEG774" s="150"/>
      <c r="AEH774" s="150"/>
      <c r="AEI774" s="150"/>
      <c r="AEJ774" s="150"/>
      <c r="AEK774" s="150"/>
      <c r="AEL774" s="150"/>
      <c r="AEM774" s="150"/>
      <c r="AEN774" s="150"/>
      <c r="AEO774" s="150"/>
      <c r="AEP774" s="150"/>
      <c r="AEQ774" s="150"/>
      <c r="AER774" s="150"/>
      <c r="AES774" s="150"/>
      <c r="AET774" s="150"/>
      <c r="AEU774" s="150"/>
      <c r="AEV774" s="150"/>
      <c r="AEW774" s="150"/>
      <c r="AEX774" s="150"/>
      <c r="AEY774" s="150"/>
      <c r="AEZ774" s="150"/>
      <c r="AFA774" s="150"/>
      <c r="AFB774" s="150"/>
      <c r="AFC774" s="150"/>
      <c r="AFD774" s="150"/>
      <c r="AFE774" s="150"/>
      <c r="AFF774" s="150"/>
      <c r="AFG774" s="150"/>
      <c r="AFH774" s="150"/>
      <c r="AFI774" s="150"/>
      <c r="AFJ774" s="150"/>
      <c r="AFK774" s="150"/>
      <c r="AFL774" s="150"/>
      <c r="AFM774" s="150"/>
      <c r="AFN774" s="150"/>
      <c r="AFO774" s="150"/>
      <c r="AFP774" s="150"/>
      <c r="AFQ774" s="150"/>
      <c r="AFR774" s="150"/>
      <c r="AFS774" s="150"/>
      <c r="AFT774" s="150"/>
      <c r="AFU774" s="150"/>
      <c r="AFV774" s="150"/>
      <c r="AFW774" s="150"/>
      <c r="AFX774" s="150"/>
      <c r="AFY774" s="150"/>
      <c r="AFZ774" s="150"/>
      <c r="AGA774" s="150"/>
      <c r="AGB774" s="150"/>
      <c r="AGC774" s="150"/>
      <c r="AGD774" s="150"/>
      <c r="AGE774" s="150"/>
      <c r="AGF774" s="150"/>
      <c r="AGG774" s="150"/>
      <c r="AGH774" s="150"/>
      <c r="AGI774" s="150"/>
      <c r="AGJ774" s="150"/>
      <c r="AGK774" s="150"/>
      <c r="AGL774" s="150"/>
      <c r="AGM774" s="150"/>
      <c r="AGN774" s="150"/>
      <c r="AGO774" s="150"/>
      <c r="AGP774" s="150"/>
      <c r="AGQ774" s="150"/>
      <c r="AGR774" s="150"/>
      <c r="AGS774" s="150"/>
      <c r="AGT774" s="150"/>
      <c r="AGU774" s="150"/>
      <c r="AGV774" s="150"/>
      <c r="AGW774" s="150"/>
      <c r="AGX774" s="150"/>
      <c r="AGY774" s="150"/>
      <c r="AGZ774" s="150"/>
      <c r="AHA774" s="150"/>
      <c r="AHB774" s="150"/>
      <c r="AHC774" s="150"/>
      <c r="AHD774" s="150"/>
      <c r="AHE774" s="150"/>
      <c r="AHF774" s="150"/>
      <c r="AHG774" s="150"/>
      <c r="AHH774" s="150"/>
      <c r="AHI774" s="150"/>
      <c r="AHJ774" s="150"/>
      <c r="AHK774" s="150"/>
      <c r="AHL774" s="150"/>
      <c r="AHM774" s="150"/>
      <c r="AHN774" s="150"/>
      <c r="AHO774" s="150"/>
      <c r="AHP774" s="150"/>
      <c r="AHQ774" s="150"/>
      <c r="AHR774" s="150"/>
      <c r="AHS774" s="150"/>
      <c r="AHT774" s="150"/>
      <c r="AHU774" s="150"/>
      <c r="AHV774" s="150"/>
      <c r="AHW774" s="150"/>
      <c r="AHX774" s="150"/>
      <c r="AHY774" s="150"/>
      <c r="AHZ774" s="150"/>
      <c r="AIA774" s="150"/>
      <c r="AIB774" s="150"/>
      <c r="AIC774" s="150"/>
      <c r="AID774" s="150"/>
      <c r="AIE774" s="150"/>
      <c r="AIF774" s="150"/>
      <c r="AIG774" s="150"/>
      <c r="AIH774" s="150"/>
      <c r="AII774" s="150"/>
      <c r="AIJ774" s="150"/>
      <c r="AIK774" s="150"/>
      <c r="AIL774" s="150"/>
      <c r="AIM774" s="150"/>
      <c r="AIN774" s="150"/>
      <c r="AIO774" s="150"/>
      <c r="AIP774" s="150"/>
      <c r="AIQ774" s="150"/>
      <c r="AIR774" s="150"/>
      <c r="AIS774" s="150"/>
      <c r="AIT774" s="150"/>
      <c r="AIU774" s="150"/>
      <c r="AIV774" s="150"/>
      <c r="AIW774" s="150"/>
      <c r="AIX774" s="150"/>
      <c r="AIY774" s="150"/>
      <c r="AIZ774" s="150"/>
      <c r="AJA774" s="150"/>
      <c r="AJB774" s="150"/>
      <c r="AJC774" s="150"/>
      <c r="AJD774" s="150"/>
      <c r="AJE774" s="150"/>
      <c r="AJF774" s="150"/>
      <c r="AJG774" s="150"/>
      <c r="AJH774" s="150"/>
      <c r="AJI774" s="150"/>
      <c r="AJJ774" s="150"/>
      <c r="AJK774" s="150"/>
      <c r="AJL774" s="150"/>
      <c r="AJM774" s="150"/>
      <c r="AJN774" s="150"/>
      <c r="AJO774" s="150"/>
      <c r="AJP774" s="150"/>
      <c r="AJQ774" s="150"/>
      <c r="AJR774" s="150"/>
      <c r="AJS774" s="150"/>
      <c r="AJT774" s="150"/>
      <c r="AJU774" s="150"/>
      <c r="AJV774" s="150"/>
      <c r="AJW774" s="150"/>
      <c r="AJX774" s="150"/>
      <c r="AJY774" s="150"/>
      <c r="AJZ774" s="150"/>
      <c r="AKA774" s="150"/>
      <c r="AKB774" s="150"/>
      <c r="AKC774" s="150"/>
      <c r="AKD774" s="150"/>
      <c r="AKE774" s="150"/>
      <c r="AKF774" s="150"/>
      <c r="AKG774" s="150"/>
      <c r="AKH774" s="150"/>
      <c r="AKI774" s="150"/>
      <c r="AKJ774" s="150"/>
      <c r="AKK774" s="150"/>
      <c r="AKL774" s="150"/>
      <c r="AKM774" s="150"/>
      <c r="AKN774" s="150"/>
      <c r="AKO774" s="150"/>
      <c r="AKP774" s="150"/>
      <c r="AKQ774" s="150"/>
      <c r="AKR774" s="150"/>
      <c r="AKS774" s="150"/>
      <c r="AKT774" s="150"/>
      <c r="AKU774" s="150"/>
      <c r="AKV774" s="150"/>
      <c r="AKW774" s="150"/>
      <c r="AKX774" s="150"/>
      <c r="AKY774" s="150"/>
      <c r="AKZ774" s="150"/>
      <c r="ALA774" s="150"/>
      <c r="ALB774" s="150"/>
      <c r="ALC774" s="150"/>
      <c r="ALD774" s="150"/>
      <c r="ALE774" s="150"/>
      <c r="ALF774" s="150"/>
      <c r="ALG774" s="150"/>
      <c r="ALH774" s="150"/>
      <c r="ALI774" s="150"/>
      <c r="ALJ774" s="150"/>
      <c r="ALK774" s="150"/>
      <c r="ALL774" s="150"/>
      <c r="ALM774" s="150"/>
      <c r="ALN774" s="150"/>
      <c r="ALO774" s="150"/>
      <c r="ALP774" s="150"/>
      <c r="ALQ774" s="150"/>
      <c r="ALR774" s="150"/>
      <c r="ALS774" s="150"/>
      <c r="ALT774" s="150"/>
      <c r="ALU774" s="150"/>
      <c r="ALV774" s="150"/>
      <c r="ALW774" s="150"/>
      <c r="ALX774" s="150"/>
      <c r="ALY774" s="150"/>
      <c r="ALZ774" s="150"/>
      <c r="AMA774" s="150"/>
      <c r="AMB774" s="150"/>
      <c r="AMC774" s="150"/>
      <c r="AMD774" s="150"/>
      <c r="AME774" s="150"/>
      <c r="AMF774" s="150"/>
      <c r="AMG774" s="150"/>
      <c r="AMH774" s="150"/>
      <c r="AMI774" s="150"/>
      <c r="AMJ774" s="150"/>
      <c r="AMK774" s="150"/>
      <c r="AML774" s="559"/>
    </row>
    <row r="775" spans="1:1026" customFormat="1" x14ac:dyDescent="0.25">
      <c r="A775" s="258" t="s">
        <v>8464</v>
      </c>
      <c r="B775" s="257">
        <v>775</v>
      </c>
      <c r="C775" s="356" t="s">
        <v>27720</v>
      </c>
      <c r="D775" s="308" t="s">
        <v>8463</v>
      </c>
      <c r="E775" s="273"/>
      <c r="F775" s="278"/>
      <c r="G775" s="280"/>
      <c r="H775" s="280"/>
      <c r="I775" s="489">
        <v>21</v>
      </c>
      <c r="J775" s="278"/>
      <c r="K775" s="278"/>
      <c r="L775" s="278" t="s">
        <v>749</v>
      </c>
      <c r="M775" s="278"/>
      <c r="N775" s="278"/>
      <c r="O775" s="278"/>
      <c r="P775" s="278"/>
      <c r="Q775" s="278"/>
      <c r="R775" s="278"/>
      <c r="S775" s="278"/>
      <c r="T775" s="278"/>
      <c r="U775" s="278"/>
      <c r="V775" s="278"/>
      <c r="W775" s="283">
        <f t="shared" si="342"/>
        <v>100</v>
      </c>
      <c r="X775" s="283">
        <f t="shared" si="343"/>
        <v>100</v>
      </c>
      <c r="Y775" s="283">
        <f t="shared" si="337"/>
        <v>100</v>
      </c>
      <c r="Z775" s="283">
        <f t="shared" si="344"/>
        <v>100</v>
      </c>
      <c r="AA775" s="283">
        <f t="shared" si="345"/>
        <v>100</v>
      </c>
      <c r="AB775" s="287">
        <f t="shared" si="346"/>
        <v>100</v>
      </c>
      <c r="AC775" s="287">
        <f t="shared" si="347"/>
        <v>100</v>
      </c>
      <c r="AD775" s="287">
        <f t="shared" si="348"/>
        <v>100</v>
      </c>
      <c r="AE775" s="284">
        <f t="shared" si="341"/>
        <v>0.1</v>
      </c>
      <c r="AF775" s="284">
        <f t="shared" si="340"/>
        <v>100</v>
      </c>
      <c r="AG775" s="268">
        <f t="shared" si="335"/>
        <v>100</v>
      </c>
      <c r="AH775" s="268">
        <f t="shared" si="338"/>
        <v>100</v>
      </c>
      <c r="AI775" s="268">
        <f t="shared" si="336"/>
        <v>100</v>
      </c>
      <c r="AJ775" s="268">
        <f t="shared" si="339"/>
        <v>100</v>
      </c>
      <c r="AK775" s="490">
        <v>1E-3</v>
      </c>
      <c r="AL775" s="277"/>
      <c r="AM775" s="277">
        <v>4</v>
      </c>
      <c r="AN775" s="490"/>
      <c r="AO775" s="277"/>
      <c r="AP775" s="277"/>
      <c r="AQ775" s="277"/>
      <c r="AR775" s="356" t="s">
        <v>27721</v>
      </c>
      <c r="AS775" s="356"/>
      <c r="AT775" s="277"/>
      <c r="AU775" s="277"/>
      <c r="AV775" s="188"/>
      <c r="AW775" s="150"/>
      <c r="AX775" s="150"/>
      <c r="AY775" s="150"/>
      <c r="AZ775" s="150"/>
      <c r="BA775" s="150"/>
      <c r="BB775" s="150"/>
      <c r="BC775" s="150"/>
      <c r="BD775" s="150"/>
      <c r="BE775" s="150"/>
      <c r="BF775" s="150"/>
      <c r="BG775" s="150"/>
      <c r="BH775" s="150"/>
      <c r="BI775" s="150"/>
      <c r="BJ775" s="150"/>
      <c r="BK775" s="150"/>
      <c r="BL775" s="150"/>
      <c r="BM775" s="150"/>
      <c r="BN775" s="150"/>
      <c r="BO775" s="150"/>
      <c r="BP775" s="150"/>
      <c r="BQ775" s="150"/>
      <c r="BR775" s="150"/>
      <c r="BS775" s="150"/>
      <c r="BT775" s="150"/>
      <c r="BU775" s="150"/>
      <c r="BV775" s="150"/>
      <c r="BW775" s="150"/>
      <c r="BX775" s="150"/>
      <c r="BY775" s="150"/>
      <c r="BZ775" s="150"/>
      <c r="CA775" s="150"/>
      <c r="CB775" s="150"/>
      <c r="CC775" s="150"/>
      <c r="CD775" s="150"/>
      <c r="CE775" s="150"/>
      <c r="CF775" s="150"/>
      <c r="CG775" s="150"/>
      <c r="CH775" s="150"/>
      <c r="CI775" s="150"/>
      <c r="CJ775" s="150"/>
      <c r="CK775" s="150"/>
      <c r="CL775" s="150"/>
      <c r="CM775" s="150"/>
      <c r="CN775" s="150"/>
      <c r="CO775" s="150"/>
      <c r="CP775" s="150"/>
      <c r="CQ775" s="150"/>
      <c r="CR775" s="150"/>
      <c r="CS775" s="150"/>
      <c r="CT775" s="150"/>
      <c r="CU775" s="150"/>
      <c r="CV775" s="150"/>
      <c r="CW775" s="150"/>
      <c r="CX775" s="150"/>
      <c r="CY775" s="150"/>
      <c r="CZ775" s="150"/>
      <c r="DA775" s="150"/>
      <c r="DB775" s="150"/>
      <c r="DC775" s="150"/>
      <c r="DD775" s="150"/>
      <c r="DE775" s="150"/>
      <c r="DF775" s="150"/>
      <c r="DG775" s="150"/>
      <c r="DH775" s="150"/>
      <c r="DI775" s="150"/>
      <c r="DJ775" s="150"/>
      <c r="DK775" s="150"/>
      <c r="DL775" s="150"/>
      <c r="DM775" s="150"/>
      <c r="DN775" s="150"/>
      <c r="DO775" s="150"/>
      <c r="DP775" s="150"/>
      <c r="DQ775" s="150"/>
      <c r="DR775" s="150"/>
      <c r="DS775" s="150"/>
      <c r="DT775" s="150"/>
      <c r="DU775" s="150"/>
      <c r="DV775" s="150"/>
      <c r="DW775" s="150"/>
      <c r="DX775" s="150"/>
      <c r="DY775" s="150"/>
      <c r="DZ775" s="150"/>
      <c r="EA775" s="150"/>
      <c r="EB775" s="150"/>
      <c r="EC775" s="150"/>
      <c r="ED775" s="150"/>
      <c r="EE775" s="150"/>
      <c r="EF775" s="150"/>
      <c r="EG775" s="150"/>
      <c r="EH775" s="150"/>
      <c r="EI775" s="150"/>
      <c r="EJ775" s="150"/>
      <c r="EK775" s="150"/>
      <c r="EL775" s="150"/>
      <c r="EM775" s="150"/>
      <c r="EN775" s="150"/>
      <c r="EO775" s="150"/>
      <c r="EP775" s="150"/>
      <c r="EQ775" s="150"/>
      <c r="ER775" s="150"/>
      <c r="ES775" s="150"/>
      <c r="ET775" s="150"/>
      <c r="EU775" s="150"/>
      <c r="EV775" s="150"/>
      <c r="EW775" s="150"/>
      <c r="EX775" s="150"/>
      <c r="EY775" s="150"/>
      <c r="EZ775" s="150"/>
      <c r="FA775" s="150"/>
      <c r="FB775" s="150"/>
      <c r="FC775" s="150"/>
      <c r="FD775" s="150"/>
      <c r="FE775" s="150"/>
      <c r="FF775" s="150"/>
      <c r="FG775" s="150"/>
      <c r="FH775" s="150"/>
      <c r="FI775" s="150"/>
      <c r="FJ775" s="150"/>
      <c r="FK775" s="150"/>
      <c r="FL775" s="150"/>
      <c r="FM775" s="150"/>
      <c r="FN775" s="150"/>
      <c r="FO775" s="150"/>
      <c r="FP775" s="150"/>
      <c r="FQ775" s="150"/>
      <c r="FR775" s="150"/>
      <c r="FS775" s="150"/>
      <c r="FT775" s="150"/>
      <c r="FU775" s="150"/>
      <c r="FV775" s="150"/>
      <c r="FW775" s="150"/>
      <c r="FX775" s="150"/>
      <c r="FY775" s="150"/>
      <c r="FZ775" s="150"/>
      <c r="GA775" s="150"/>
      <c r="GB775" s="150"/>
      <c r="GC775" s="150"/>
      <c r="GD775" s="150"/>
      <c r="GE775" s="150"/>
      <c r="GF775" s="150"/>
      <c r="GG775" s="150"/>
      <c r="GH775" s="150"/>
      <c r="GI775" s="150"/>
      <c r="GJ775" s="150"/>
      <c r="GK775" s="150"/>
      <c r="GL775" s="150"/>
      <c r="GM775" s="150"/>
      <c r="GN775" s="150"/>
      <c r="GO775" s="150"/>
      <c r="GP775" s="150"/>
      <c r="GQ775" s="150"/>
      <c r="GR775" s="150"/>
      <c r="GS775" s="150"/>
      <c r="GT775" s="150"/>
      <c r="GU775" s="150"/>
      <c r="GV775" s="150"/>
      <c r="GW775" s="150"/>
      <c r="GX775" s="150"/>
      <c r="GY775" s="150"/>
      <c r="GZ775" s="150"/>
      <c r="HA775" s="150"/>
      <c r="HB775" s="150"/>
      <c r="HC775" s="150"/>
      <c r="HD775" s="150"/>
      <c r="HE775" s="150"/>
      <c r="HF775" s="150"/>
      <c r="HG775" s="150"/>
      <c r="HH775" s="150"/>
      <c r="HI775" s="150"/>
      <c r="HJ775" s="150"/>
      <c r="HK775" s="150"/>
      <c r="HL775" s="150"/>
      <c r="HM775" s="150"/>
      <c r="HN775" s="150"/>
      <c r="HO775" s="150"/>
      <c r="HP775" s="150"/>
      <c r="HQ775" s="150"/>
      <c r="HR775" s="150"/>
      <c r="HS775" s="150"/>
      <c r="HT775" s="150"/>
      <c r="HU775" s="150"/>
      <c r="HV775" s="150"/>
      <c r="HW775" s="150"/>
      <c r="HX775" s="150"/>
      <c r="HY775" s="150"/>
      <c r="HZ775" s="150"/>
      <c r="IA775" s="150"/>
      <c r="IB775" s="150"/>
      <c r="IC775" s="150"/>
      <c r="ID775" s="150"/>
      <c r="IE775" s="150"/>
      <c r="IF775" s="150"/>
      <c r="IG775" s="150"/>
      <c r="IH775" s="150"/>
      <c r="II775" s="150"/>
      <c r="IJ775" s="150"/>
      <c r="IK775" s="150"/>
      <c r="IL775" s="150"/>
      <c r="IM775" s="150"/>
      <c r="IN775" s="150"/>
      <c r="IO775" s="150"/>
      <c r="IP775" s="150"/>
      <c r="IQ775" s="150"/>
      <c r="IR775" s="150"/>
      <c r="IS775" s="150"/>
      <c r="IT775" s="150"/>
      <c r="IU775" s="150"/>
      <c r="IV775" s="150"/>
      <c r="IW775" s="150"/>
      <c r="IX775" s="150"/>
      <c r="IY775" s="150"/>
      <c r="IZ775" s="150"/>
      <c r="JA775" s="150"/>
      <c r="JB775" s="150"/>
      <c r="JC775" s="150"/>
      <c r="JD775" s="150"/>
      <c r="JE775" s="150"/>
      <c r="JF775" s="150"/>
      <c r="JG775" s="150"/>
      <c r="JH775" s="150"/>
      <c r="JI775" s="150"/>
      <c r="JJ775" s="150"/>
      <c r="JK775" s="150"/>
      <c r="JL775" s="150"/>
      <c r="JM775" s="150"/>
      <c r="JN775" s="150"/>
      <c r="JO775" s="150"/>
      <c r="JP775" s="150"/>
      <c r="JQ775" s="150"/>
      <c r="JR775" s="150"/>
      <c r="JS775" s="150"/>
      <c r="JT775" s="150"/>
      <c r="JU775" s="150"/>
      <c r="JV775" s="150"/>
      <c r="JW775" s="150"/>
      <c r="JX775" s="150"/>
      <c r="JY775" s="150"/>
      <c r="JZ775" s="150"/>
      <c r="KA775" s="150"/>
      <c r="KB775" s="150"/>
      <c r="KC775" s="150"/>
      <c r="KD775" s="150"/>
      <c r="KE775" s="150"/>
      <c r="KF775" s="150"/>
      <c r="KG775" s="150"/>
      <c r="KH775" s="150"/>
      <c r="KI775" s="150"/>
      <c r="KJ775" s="150"/>
      <c r="KK775" s="150"/>
      <c r="KL775" s="150"/>
      <c r="KM775" s="150"/>
      <c r="KN775" s="150"/>
      <c r="KO775" s="150"/>
      <c r="KP775" s="150"/>
      <c r="KQ775" s="150"/>
      <c r="KR775" s="150"/>
      <c r="KS775" s="150"/>
      <c r="KT775" s="150"/>
      <c r="KU775" s="150"/>
      <c r="KV775" s="150"/>
      <c r="KW775" s="150"/>
      <c r="KX775" s="150"/>
      <c r="KY775" s="150"/>
      <c r="KZ775" s="150"/>
      <c r="LA775" s="150"/>
      <c r="LB775" s="150"/>
      <c r="LC775" s="150"/>
      <c r="LD775" s="150"/>
      <c r="LE775" s="150"/>
      <c r="LF775" s="150"/>
      <c r="LG775" s="150"/>
      <c r="LH775" s="150"/>
      <c r="LI775" s="150"/>
      <c r="LJ775" s="150"/>
      <c r="LK775" s="150"/>
      <c r="LL775" s="150"/>
      <c r="LM775" s="150"/>
      <c r="LN775" s="150"/>
      <c r="LO775" s="150"/>
      <c r="LP775" s="150"/>
      <c r="LQ775" s="150"/>
      <c r="LR775" s="150"/>
      <c r="LS775" s="150"/>
      <c r="LT775" s="150"/>
      <c r="LU775" s="150"/>
      <c r="LV775" s="150"/>
      <c r="LW775" s="150"/>
      <c r="LX775" s="150"/>
      <c r="LY775" s="150"/>
      <c r="LZ775" s="150"/>
      <c r="MA775" s="150"/>
      <c r="MB775" s="150"/>
      <c r="MC775" s="150"/>
      <c r="MD775" s="150"/>
      <c r="ME775" s="150"/>
      <c r="MF775" s="150"/>
      <c r="MG775" s="150"/>
      <c r="MH775" s="150"/>
      <c r="MI775" s="150"/>
      <c r="MJ775" s="150"/>
      <c r="MK775" s="150"/>
      <c r="ML775" s="150"/>
      <c r="MM775" s="150"/>
      <c r="MN775" s="150"/>
      <c r="MO775" s="150"/>
      <c r="MP775" s="150"/>
      <c r="MQ775" s="150"/>
      <c r="MR775" s="150"/>
      <c r="MS775" s="150"/>
      <c r="MT775" s="150"/>
      <c r="MU775" s="150"/>
      <c r="MV775" s="150"/>
      <c r="MW775" s="150"/>
      <c r="MX775" s="150"/>
      <c r="MY775" s="150"/>
      <c r="MZ775" s="150"/>
      <c r="NA775" s="150"/>
      <c r="NB775" s="150"/>
      <c r="NC775" s="150"/>
      <c r="ND775" s="150"/>
      <c r="NE775" s="150"/>
      <c r="NF775" s="150"/>
      <c r="NG775" s="150"/>
      <c r="NH775" s="150"/>
      <c r="NI775" s="150"/>
      <c r="NJ775" s="150"/>
      <c r="NK775" s="150"/>
      <c r="NL775" s="150"/>
      <c r="NM775" s="150"/>
      <c r="NN775" s="150"/>
      <c r="NO775" s="150"/>
      <c r="NP775" s="150"/>
      <c r="NQ775" s="150"/>
      <c r="NR775" s="150"/>
      <c r="NS775" s="150"/>
      <c r="NT775" s="150"/>
      <c r="NU775" s="150"/>
      <c r="NV775" s="150"/>
      <c r="NW775" s="150"/>
      <c r="NX775" s="150"/>
      <c r="NY775" s="150"/>
      <c r="NZ775" s="150"/>
      <c r="OA775" s="150"/>
      <c r="OB775" s="150"/>
      <c r="OC775" s="150"/>
      <c r="OD775" s="150"/>
      <c r="OE775" s="150"/>
      <c r="OF775" s="150"/>
      <c r="OG775" s="150"/>
      <c r="OH775" s="150"/>
      <c r="OI775" s="150"/>
      <c r="OJ775" s="150"/>
      <c r="OK775" s="150"/>
      <c r="OL775" s="150"/>
      <c r="OM775" s="150"/>
      <c r="ON775" s="150"/>
      <c r="OO775" s="150"/>
      <c r="OP775" s="150"/>
      <c r="OQ775" s="150"/>
      <c r="OR775" s="150"/>
      <c r="OS775" s="150"/>
      <c r="OT775" s="150"/>
      <c r="OU775" s="150"/>
      <c r="OV775" s="150"/>
      <c r="OW775" s="150"/>
      <c r="OX775" s="150"/>
      <c r="OY775" s="150"/>
      <c r="OZ775" s="150"/>
      <c r="PA775" s="150"/>
      <c r="PB775" s="150"/>
      <c r="PC775" s="150"/>
      <c r="PD775" s="150"/>
      <c r="PE775" s="150"/>
      <c r="PF775" s="150"/>
      <c r="PG775" s="150"/>
      <c r="PH775" s="150"/>
      <c r="PI775" s="150"/>
      <c r="PJ775" s="150"/>
      <c r="PK775" s="150"/>
      <c r="PL775" s="150"/>
      <c r="PM775" s="150"/>
      <c r="PN775" s="150"/>
      <c r="PO775" s="150"/>
      <c r="PP775" s="150"/>
      <c r="PQ775" s="150"/>
      <c r="PR775" s="150"/>
      <c r="PS775" s="150"/>
      <c r="PT775" s="150"/>
      <c r="PU775" s="150"/>
      <c r="PV775" s="150"/>
      <c r="PW775" s="150"/>
      <c r="PX775" s="150"/>
      <c r="PY775" s="150"/>
      <c r="PZ775" s="150"/>
      <c r="QA775" s="150"/>
      <c r="QB775" s="150"/>
      <c r="QC775" s="150"/>
      <c r="QD775" s="150"/>
      <c r="QE775" s="150"/>
      <c r="QF775" s="150"/>
      <c r="QG775" s="150"/>
      <c r="QH775" s="150"/>
      <c r="QI775" s="150"/>
      <c r="QJ775" s="150"/>
      <c r="QK775" s="150"/>
      <c r="QL775" s="150"/>
      <c r="QM775" s="150"/>
      <c r="QN775" s="150"/>
      <c r="QO775" s="150"/>
      <c r="QP775" s="150"/>
      <c r="QQ775" s="150"/>
      <c r="QR775" s="150"/>
      <c r="QS775" s="150"/>
      <c r="QT775" s="150"/>
      <c r="QU775" s="150"/>
      <c r="QV775" s="150"/>
      <c r="QW775" s="150"/>
      <c r="QX775" s="150"/>
      <c r="QY775" s="150"/>
      <c r="QZ775" s="150"/>
      <c r="RA775" s="150"/>
      <c r="RB775" s="150"/>
      <c r="RC775" s="150"/>
      <c r="RD775" s="150"/>
      <c r="RE775" s="150"/>
      <c r="RF775" s="150"/>
      <c r="RG775" s="150"/>
      <c r="RH775" s="150"/>
      <c r="RI775" s="150"/>
      <c r="RJ775" s="150"/>
      <c r="RK775" s="150"/>
      <c r="RL775" s="150"/>
      <c r="RM775" s="150"/>
      <c r="RN775" s="150"/>
      <c r="RO775" s="150"/>
      <c r="RP775" s="150"/>
      <c r="RQ775" s="150"/>
      <c r="RR775" s="150"/>
      <c r="RS775" s="150"/>
      <c r="RT775" s="150"/>
      <c r="RU775" s="150"/>
      <c r="RV775" s="150"/>
      <c r="RW775" s="150"/>
      <c r="RX775" s="150"/>
      <c r="RY775" s="150"/>
      <c r="RZ775" s="150"/>
      <c r="SA775" s="150"/>
      <c r="SB775" s="150"/>
      <c r="SC775" s="150"/>
      <c r="SD775" s="150"/>
      <c r="SE775" s="150"/>
      <c r="SF775" s="150"/>
      <c r="SG775" s="150"/>
      <c r="SH775" s="150"/>
      <c r="SI775" s="150"/>
      <c r="SJ775" s="150"/>
      <c r="SK775" s="150"/>
      <c r="SL775" s="150"/>
      <c r="SM775" s="150"/>
      <c r="SN775" s="150"/>
      <c r="SO775" s="150"/>
      <c r="SP775" s="150"/>
      <c r="SQ775" s="150"/>
      <c r="SR775" s="150"/>
      <c r="SS775" s="150"/>
      <c r="ST775" s="150"/>
      <c r="SU775" s="150"/>
      <c r="SV775" s="150"/>
      <c r="SW775" s="150"/>
      <c r="SX775" s="150"/>
      <c r="SY775" s="150"/>
      <c r="SZ775" s="150"/>
      <c r="TA775" s="150"/>
      <c r="TB775" s="150"/>
      <c r="TC775" s="150"/>
      <c r="TD775" s="150"/>
      <c r="TE775" s="150"/>
      <c r="TF775" s="150"/>
      <c r="TG775" s="150"/>
      <c r="TH775" s="150"/>
      <c r="TI775" s="150"/>
      <c r="TJ775" s="150"/>
      <c r="TK775" s="150"/>
      <c r="TL775" s="150"/>
      <c r="TM775" s="150"/>
      <c r="TN775" s="150"/>
      <c r="TO775" s="150"/>
      <c r="TP775" s="150"/>
      <c r="TQ775" s="150"/>
      <c r="TR775" s="150"/>
      <c r="TS775" s="150"/>
      <c r="TT775" s="150"/>
      <c r="TU775" s="150"/>
      <c r="TV775" s="150"/>
      <c r="TW775" s="150"/>
      <c r="TX775" s="150"/>
      <c r="TY775" s="150"/>
      <c r="TZ775" s="150"/>
      <c r="UA775" s="150"/>
      <c r="UB775" s="150"/>
      <c r="UC775" s="150"/>
      <c r="UD775" s="150"/>
      <c r="UE775" s="150"/>
      <c r="UF775" s="150"/>
      <c r="UG775" s="150"/>
      <c r="UH775" s="150"/>
      <c r="UI775" s="150"/>
      <c r="UJ775" s="150"/>
      <c r="UK775" s="150"/>
      <c r="UL775" s="150"/>
      <c r="UM775" s="150"/>
      <c r="UN775" s="150"/>
      <c r="UO775" s="150"/>
      <c r="UP775" s="150"/>
      <c r="UQ775" s="150"/>
      <c r="UR775" s="150"/>
      <c r="US775" s="150"/>
      <c r="UT775" s="150"/>
      <c r="UU775" s="150"/>
      <c r="UV775" s="150"/>
      <c r="UW775" s="150"/>
      <c r="UX775" s="150"/>
      <c r="UY775" s="150"/>
      <c r="UZ775" s="150"/>
      <c r="VA775" s="150"/>
      <c r="VB775" s="150"/>
      <c r="VC775" s="150"/>
      <c r="VD775" s="150"/>
      <c r="VE775" s="150"/>
      <c r="VF775" s="150"/>
      <c r="VG775" s="150"/>
      <c r="VH775" s="150"/>
      <c r="VI775" s="150"/>
      <c r="VJ775" s="150"/>
      <c r="VK775" s="150"/>
      <c r="VL775" s="150"/>
      <c r="VM775" s="150"/>
      <c r="VN775" s="150"/>
      <c r="VO775" s="150"/>
      <c r="VP775" s="150"/>
      <c r="VQ775" s="150"/>
      <c r="VR775" s="150"/>
      <c r="VS775" s="150"/>
      <c r="VT775" s="150"/>
      <c r="VU775" s="150"/>
      <c r="VV775" s="150"/>
      <c r="VW775" s="150"/>
      <c r="VX775" s="150"/>
      <c r="VY775" s="150"/>
      <c r="VZ775" s="150"/>
      <c r="WA775" s="150"/>
      <c r="WB775" s="150"/>
      <c r="WC775" s="150"/>
      <c r="WD775" s="150"/>
      <c r="WE775" s="150"/>
      <c r="WF775" s="150"/>
      <c r="WG775" s="150"/>
      <c r="WH775" s="150"/>
      <c r="WI775" s="150"/>
      <c r="WJ775" s="150"/>
      <c r="WK775" s="150"/>
      <c r="WL775" s="150"/>
      <c r="WM775" s="150"/>
      <c r="WN775" s="150"/>
      <c r="WO775" s="150"/>
      <c r="WP775" s="150"/>
      <c r="WQ775" s="150"/>
      <c r="WR775" s="150"/>
      <c r="WS775" s="150"/>
      <c r="WT775" s="150"/>
      <c r="WU775" s="150"/>
      <c r="WV775" s="150"/>
      <c r="WW775" s="150"/>
      <c r="WX775" s="150"/>
      <c r="WY775" s="150"/>
      <c r="WZ775" s="150"/>
      <c r="XA775" s="150"/>
      <c r="XB775" s="150"/>
      <c r="XC775" s="150"/>
      <c r="XD775" s="150"/>
      <c r="XE775" s="150"/>
      <c r="XF775" s="150"/>
      <c r="XG775" s="150"/>
      <c r="XH775" s="150"/>
      <c r="XI775" s="150"/>
      <c r="XJ775" s="150"/>
      <c r="XK775" s="150"/>
      <c r="XL775" s="150"/>
      <c r="XM775" s="150"/>
      <c r="XN775" s="150"/>
      <c r="XO775" s="150"/>
      <c r="XP775" s="150"/>
      <c r="XQ775" s="150"/>
      <c r="XR775" s="150"/>
      <c r="XS775" s="150"/>
      <c r="XT775" s="150"/>
      <c r="XU775" s="150"/>
      <c r="XV775" s="150"/>
      <c r="XW775" s="150"/>
      <c r="XX775" s="150"/>
      <c r="XY775" s="150"/>
      <c r="XZ775" s="150"/>
      <c r="YA775" s="150"/>
      <c r="YB775" s="150"/>
      <c r="YC775" s="150"/>
      <c r="YD775" s="150"/>
      <c r="YE775" s="150"/>
      <c r="YF775" s="150"/>
      <c r="YG775" s="150"/>
      <c r="YH775" s="150"/>
      <c r="YI775" s="150"/>
      <c r="YJ775" s="150"/>
      <c r="YK775" s="150"/>
      <c r="YL775" s="150"/>
      <c r="YM775" s="150"/>
      <c r="YN775" s="150"/>
      <c r="YO775" s="150"/>
      <c r="YP775" s="150"/>
      <c r="YQ775" s="150"/>
      <c r="YR775" s="150"/>
      <c r="YS775" s="150"/>
      <c r="YT775" s="150"/>
      <c r="YU775" s="150"/>
      <c r="YV775" s="150"/>
      <c r="YW775" s="150"/>
      <c r="YX775" s="150"/>
      <c r="YY775" s="150"/>
      <c r="YZ775" s="150"/>
      <c r="ZA775" s="150"/>
      <c r="ZB775" s="150"/>
      <c r="ZC775" s="150"/>
      <c r="ZD775" s="150"/>
      <c r="ZE775" s="150"/>
      <c r="ZF775" s="150"/>
      <c r="ZG775" s="150"/>
      <c r="ZH775" s="150"/>
      <c r="ZI775" s="150"/>
      <c r="ZJ775" s="150"/>
      <c r="ZK775" s="150"/>
      <c r="ZL775" s="150"/>
      <c r="ZM775" s="150"/>
      <c r="ZN775" s="150"/>
      <c r="ZO775" s="150"/>
      <c r="ZP775" s="150"/>
      <c r="ZQ775" s="150"/>
      <c r="ZR775" s="150"/>
      <c r="ZS775" s="150"/>
      <c r="ZT775" s="150"/>
      <c r="ZU775" s="150"/>
      <c r="ZV775" s="150"/>
      <c r="ZW775" s="150"/>
      <c r="ZX775" s="150"/>
      <c r="ZY775" s="150"/>
      <c r="ZZ775" s="150"/>
      <c r="AAA775" s="150"/>
      <c r="AAB775" s="150"/>
      <c r="AAC775" s="150"/>
      <c r="AAD775" s="150"/>
      <c r="AAE775" s="150"/>
      <c r="AAF775" s="150"/>
      <c r="AAG775" s="150"/>
      <c r="AAH775" s="150"/>
      <c r="AAI775" s="150"/>
      <c r="AAJ775" s="150"/>
      <c r="AAK775" s="150"/>
      <c r="AAL775" s="150"/>
      <c r="AAM775" s="150"/>
      <c r="AAN775" s="150"/>
      <c r="AAO775" s="150"/>
      <c r="AAP775" s="150"/>
      <c r="AAQ775" s="150"/>
      <c r="AAR775" s="150"/>
      <c r="AAS775" s="150"/>
      <c r="AAT775" s="150"/>
      <c r="AAU775" s="150"/>
      <c r="AAV775" s="150"/>
      <c r="AAW775" s="150"/>
      <c r="AAX775" s="150"/>
      <c r="AAY775" s="150"/>
      <c r="AAZ775" s="150"/>
      <c r="ABA775" s="150"/>
      <c r="ABB775" s="150"/>
      <c r="ABC775" s="150"/>
      <c r="ABD775" s="150"/>
      <c r="ABE775" s="150"/>
      <c r="ABF775" s="150"/>
      <c r="ABG775" s="150"/>
      <c r="ABH775" s="150"/>
      <c r="ABI775" s="150"/>
      <c r="ABJ775" s="150"/>
      <c r="ABK775" s="150"/>
      <c r="ABL775" s="150"/>
      <c r="ABM775" s="150"/>
      <c r="ABN775" s="150"/>
      <c r="ABO775" s="150"/>
      <c r="ABP775" s="150"/>
      <c r="ABQ775" s="150"/>
      <c r="ABR775" s="150"/>
      <c r="ABS775" s="150"/>
      <c r="ABT775" s="150"/>
      <c r="ABU775" s="150"/>
      <c r="ABV775" s="150"/>
      <c r="ABW775" s="150"/>
      <c r="ABX775" s="150"/>
      <c r="ABY775" s="150"/>
      <c r="ABZ775" s="150"/>
      <c r="ACA775" s="150"/>
      <c r="ACB775" s="150"/>
      <c r="ACC775" s="150"/>
      <c r="ACD775" s="150"/>
      <c r="ACE775" s="150"/>
      <c r="ACF775" s="150"/>
      <c r="ACG775" s="150"/>
      <c r="ACH775" s="150"/>
      <c r="ACI775" s="150"/>
      <c r="ACJ775" s="150"/>
      <c r="ACK775" s="150"/>
      <c r="ACL775" s="150"/>
      <c r="ACM775" s="150"/>
      <c r="ACN775" s="150"/>
      <c r="ACO775" s="150"/>
      <c r="ACP775" s="150"/>
      <c r="ACQ775" s="150"/>
      <c r="ACR775" s="150"/>
      <c r="ACS775" s="150"/>
      <c r="ACT775" s="150"/>
      <c r="ACU775" s="150"/>
      <c r="ACV775" s="150"/>
      <c r="ACW775" s="150"/>
      <c r="ACX775" s="150"/>
      <c r="ACY775" s="150"/>
      <c r="ACZ775" s="150"/>
      <c r="ADA775" s="150"/>
      <c r="ADB775" s="150"/>
      <c r="ADC775" s="150"/>
      <c r="ADD775" s="150"/>
      <c r="ADE775" s="150"/>
      <c r="ADF775" s="150"/>
      <c r="ADG775" s="150"/>
      <c r="ADH775" s="150"/>
      <c r="ADI775" s="150"/>
      <c r="ADJ775" s="150"/>
      <c r="ADK775" s="150"/>
      <c r="ADL775" s="150"/>
      <c r="ADM775" s="150"/>
      <c r="ADN775" s="150"/>
      <c r="ADO775" s="150"/>
      <c r="ADP775" s="150"/>
      <c r="ADQ775" s="150"/>
      <c r="ADR775" s="150"/>
      <c r="ADS775" s="150"/>
      <c r="ADT775" s="150"/>
      <c r="ADU775" s="150"/>
      <c r="ADV775" s="150"/>
      <c r="ADW775" s="150"/>
      <c r="ADX775" s="150"/>
      <c r="ADY775" s="150"/>
      <c r="ADZ775" s="150"/>
      <c r="AEA775" s="150"/>
      <c r="AEB775" s="150"/>
      <c r="AEC775" s="150"/>
      <c r="AED775" s="150"/>
      <c r="AEE775" s="150"/>
      <c r="AEF775" s="150"/>
      <c r="AEG775" s="150"/>
      <c r="AEH775" s="150"/>
      <c r="AEI775" s="150"/>
      <c r="AEJ775" s="150"/>
      <c r="AEK775" s="150"/>
      <c r="AEL775" s="150"/>
      <c r="AEM775" s="150"/>
      <c r="AEN775" s="150"/>
      <c r="AEO775" s="150"/>
      <c r="AEP775" s="150"/>
      <c r="AEQ775" s="150"/>
      <c r="AER775" s="150"/>
      <c r="AES775" s="150"/>
      <c r="AET775" s="150"/>
      <c r="AEU775" s="150"/>
      <c r="AEV775" s="150"/>
      <c r="AEW775" s="150"/>
      <c r="AEX775" s="150"/>
      <c r="AEY775" s="150"/>
      <c r="AEZ775" s="150"/>
      <c r="AFA775" s="150"/>
      <c r="AFB775" s="150"/>
      <c r="AFC775" s="150"/>
      <c r="AFD775" s="150"/>
      <c r="AFE775" s="150"/>
      <c r="AFF775" s="150"/>
      <c r="AFG775" s="150"/>
      <c r="AFH775" s="150"/>
      <c r="AFI775" s="150"/>
      <c r="AFJ775" s="150"/>
      <c r="AFK775" s="150"/>
      <c r="AFL775" s="150"/>
      <c r="AFM775" s="150"/>
      <c r="AFN775" s="150"/>
      <c r="AFO775" s="150"/>
      <c r="AFP775" s="150"/>
      <c r="AFQ775" s="150"/>
      <c r="AFR775" s="150"/>
      <c r="AFS775" s="150"/>
      <c r="AFT775" s="150"/>
      <c r="AFU775" s="150"/>
      <c r="AFV775" s="150"/>
      <c r="AFW775" s="150"/>
      <c r="AFX775" s="150"/>
      <c r="AFY775" s="150"/>
      <c r="AFZ775" s="150"/>
      <c r="AGA775" s="150"/>
      <c r="AGB775" s="150"/>
      <c r="AGC775" s="150"/>
      <c r="AGD775" s="150"/>
      <c r="AGE775" s="150"/>
      <c r="AGF775" s="150"/>
      <c r="AGG775" s="150"/>
      <c r="AGH775" s="150"/>
      <c r="AGI775" s="150"/>
      <c r="AGJ775" s="150"/>
      <c r="AGK775" s="150"/>
      <c r="AGL775" s="150"/>
      <c r="AGM775" s="150"/>
      <c r="AGN775" s="150"/>
      <c r="AGO775" s="150"/>
      <c r="AGP775" s="150"/>
      <c r="AGQ775" s="150"/>
      <c r="AGR775" s="150"/>
      <c r="AGS775" s="150"/>
      <c r="AGT775" s="150"/>
      <c r="AGU775" s="150"/>
      <c r="AGV775" s="150"/>
      <c r="AGW775" s="150"/>
      <c r="AGX775" s="150"/>
      <c r="AGY775" s="150"/>
      <c r="AGZ775" s="150"/>
      <c r="AHA775" s="150"/>
      <c r="AHB775" s="150"/>
      <c r="AHC775" s="150"/>
      <c r="AHD775" s="150"/>
      <c r="AHE775" s="150"/>
      <c r="AHF775" s="150"/>
      <c r="AHG775" s="150"/>
      <c r="AHH775" s="150"/>
      <c r="AHI775" s="150"/>
      <c r="AHJ775" s="150"/>
      <c r="AHK775" s="150"/>
      <c r="AHL775" s="150"/>
      <c r="AHM775" s="150"/>
      <c r="AHN775" s="150"/>
      <c r="AHO775" s="150"/>
      <c r="AHP775" s="150"/>
      <c r="AHQ775" s="150"/>
      <c r="AHR775" s="150"/>
      <c r="AHS775" s="150"/>
      <c r="AHT775" s="150"/>
      <c r="AHU775" s="150"/>
      <c r="AHV775" s="150"/>
      <c r="AHW775" s="150"/>
      <c r="AHX775" s="150"/>
      <c r="AHY775" s="150"/>
      <c r="AHZ775" s="150"/>
      <c r="AIA775" s="150"/>
      <c r="AIB775" s="150"/>
      <c r="AIC775" s="150"/>
      <c r="AID775" s="150"/>
      <c r="AIE775" s="150"/>
      <c r="AIF775" s="150"/>
      <c r="AIG775" s="150"/>
      <c r="AIH775" s="150"/>
      <c r="AII775" s="150"/>
      <c r="AIJ775" s="150"/>
      <c r="AIK775" s="150"/>
      <c r="AIL775" s="150"/>
      <c r="AIM775" s="150"/>
      <c r="AIN775" s="150"/>
      <c r="AIO775" s="150"/>
      <c r="AIP775" s="150"/>
      <c r="AIQ775" s="150"/>
      <c r="AIR775" s="150"/>
      <c r="AIS775" s="150"/>
      <c r="AIT775" s="150"/>
      <c r="AIU775" s="150"/>
      <c r="AIV775" s="150"/>
      <c r="AIW775" s="150"/>
      <c r="AIX775" s="150"/>
      <c r="AIY775" s="150"/>
      <c r="AIZ775" s="150"/>
      <c r="AJA775" s="150"/>
      <c r="AJB775" s="150"/>
      <c r="AJC775" s="150"/>
      <c r="AJD775" s="150"/>
      <c r="AJE775" s="150"/>
      <c r="AJF775" s="150"/>
      <c r="AJG775" s="150"/>
      <c r="AJH775" s="150"/>
      <c r="AJI775" s="150"/>
      <c r="AJJ775" s="150"/>
      <c r="AJK775" s="150"/>
      <c r="AJL775" s="150"/>
      <c r="AJM775" s="150"/>
      <c r="AJN775" s="150"/>
      <c r="AJO775" s="150"/>
      <c r="AJP775" s="150"/>
      <c r="AJQ775" s="150"/>
      <c r="AJR775" s="150"/>
      <c r="AJS775" s="150"/>
      <c r="AJT775" s="150"/>
      <c r="AJU775" s="150"/>
      <c r="AJV775" s="150"/>
      <c r="AJW775" s="150"/>
      <c r="AJX775" s="150"/>
      <c r="AJY775" s="150"/>
      <c r="AJZ775" s="150"/>
      <c r="AKA775" s="150"/>
      <c r="AKB775" s="150"/>
      <c r="AKC775" s="150"/>
      <c r="AKD775" s="150"/>
      <c r="AKE775" s="150"/>
      <c r="AKF775" s="150"/>
      <c r="AKG775" s="150"/>
      <c r="AKH775" s="150"/>
      <c r="AKI775" s="150"/>
      <c r="AKJ775" s="150"/>
      <c r="AKK775" s="150"/>
      <c r="AKL775" s="150"/>
      <c r="AKM775" s="150"/>
      <c r="AKN775" s="150"/>
      <c r="AKO775" s="150"/>
      <c r="AKP775" s="150"/>
      <c r="AKQ775" s="150"/>
      <c r="AKR775" s="150"/>
      <c r="AKS775" s="150"/>
      <c r="AKT775" s="150"/>
      <c r="AKU775" s="150"/>
      <c r="AKV775" s="150"/>
      <c r="AKW775" s="150"/>
      <c r="AKX775" s="150"/>
      <c r="AKY775" s="150"/>
      <c r="AKZ775" s="150"/>
      <c r="ALA775" s="150"/>
      <c r="ALB775" s="150"/>
      <c r="ALC775" s="150"/>
      <c r="ALD775" s="150"/>
      <c r="ALE775" s="150"/>
      <c r="ALF775" s="150"/>
      <c r="ALG775" s="150"/>
      <c r="ALH775" s="150"/>
      <c r="ALI775" s="150"/>
      <c r="ALJ775" s="150"/>
      <c r="ALK775" s="150"/>
      <c r="ALL775" s="150"/>
      <c r="ALM775" s="150"/>
      <c r="ALN775" s="150"/>
      <c r="ALO775" s="150"/>
      <c r="ALP775" s="150"/>
      <c r="ALQ775" s="150"/>
      <c r="ALR775" s="150"/>
      <c r="ALS775" s="150"/>
      <c r="ALT775" s="150"/>
      <c r="ALU775" s="150"/>
      <c r="ALV775" s="150"/>
      <c r="ALW775" s="150"/>
      <c r="ALX775" s="150"/>
      <c r="ALY775" s="150"/>
      <c r="ALZ775" s="150"/>
      <c r="AMA775" s="150"/>
      <c r="AMB775" s="150"/>
      <c r="AMC775" s="150"/>
      <c r="AMD775" s="150"/>
      <c r="AME775" s="150"/>
      <c r="AMF775" s="150"/>
      <c r="AMG775" s="150"/>
      <c r="AMH775" s="150"/>
      <c r="AMI775" s="150"/>
      <c r="AMJ775" s="150"/>
      <c r="AMK775" s="150"/>
      <c r="AML775" s="559"/>
    </row>
    <row r="776" spans="1:1026" customFormat="1" x14ac:dyDescent="0.25">
      <c r="A776" s="258" t="s">
        <v>27733</v>
      </c>
      <c r="B776" s="257">
        <v>776</v>
      </c>
      <c r="C776" s="356" t="s">
        <v>27734</v>
      </c>
      <c r="D776" s="308" t="s">
        <v>27735</v>
      </c>
      <c r="E776" s="277"/>
      <c r="F776" s="278"/>
      <c r="G776" s="280"/>
      <c r="H776" s="280"/>
      <c r="I776" s="489">
        <v>9.8699999999999992</v>
      </c>
      <c r="J776" s="278" t="s">
        <v>825</v>
      </c>
      <c r="K776" s="278">
        <v>1</v>
      </c>
      <c r="L776" s="278" t="s">
        <v>749</v>
      </c>
      <c r="M776" s="278"/>
      <c r="N776" s="278"/>
      <c r="O776" s="278"/>
      <c r="P776" s="278"/>
      <c r="Q776" s="278"/>
      <c r="R776" s="278"/>
      <c r="S776" s="278"/>
      <c r="T776" s="278"/>
      <c r="U776" s="278"/>
      <c r="V776" s="278"/>
      <c r="W776" s="283">
        <f t="shared" si="342"/>
        <v>100</v>
      </c>
      <c r="X776" s="283">
        <f t="shared" si="343"/>
        <v>100</v>
      </c>
      <c r="Y776" s="283">
        <f t="shared" si="337"/>
        <v>100</v>
      </c>
      <c r="Z776" s="283">
        <f t="shared" si="344"/>
        <v>100</v>
      </c>
      <c r="AA776" s="283">
        <f t="shared" si="345"/>
        <v>100</v>
      </c>
      <c r="AB776" s="287">
        <f t="shared" si="346"/>
        <v>100</v>
      </c>
      <c r="AC776" s="287">
        <f t="shared" si="347"/>
        <v>100</v>
      </c>
      <c r="AD776" s="287">
        <f t="shared" si="348"/>
        <v>100</v>
      </c>
      <c r="AE776" s="284">
        <f t="shared" si="341"/>
        <v>0.1</v>
      </c>
      <c r="AF776" s="284">
        <f t="shared" si="340"/>
        <v>100</v>
      </c>
      <c r="AG776" s="268">
        <f t="shared" si="335"/>
        <v>1</v>
      </c>
      <c r="AH776" s="268">
        <f t="shared" si="338"/>
        <v>1</v>
      </c>
      <c r="AI776" s="268">
        <f t="shared" si="336"/>
        <v>3</v>
      </c>
      <c r="AJ776" s="268">
        <f t="shared" si="339"/>
        <v>5</v>
      </c>
      <c r="AK776" s="490">
        <v>6.1199999999999996E-3</v>
      </c>
      <c r="AL776" s="277">
        <v>1</v>
      </c>
      <c r="AM776" s="277">
        <v>1</v>
      </c>
      <c r="AN776" s="490"/>
      <c r="AO776" s="277"/>
      <c r="AP776" s="277"/>
      <c r="AQ776" s="277"/>
      <c r="AR776" s="563" t="s">
        <v>31818</v>
      </c>
      <c r="AS776" s="367"/>
      <c r="AT776" s="277"/>
      <c r="AU776" s="277"/>
      <c r="AV776" s="188"/>
      <c r="AW776" s="150"/>
      <c r="AX776" s="150"/>
      <c r="AY776" s="150"/>
      <c r="AZ776" s="150"/>
      <c r="BA776" s="150"/>
      <c r="BB776" s="150"/>
      <c r="BC776" s="150"/>
      <c r="BD776" s="150"/>
      <c r="BE776" s="150"/>
      <c r="BF776" s="150"/>
      <c r="BG776" s="150"/>
      <c r="BH776" s="150"/>
      <c r="BI776" s="150"/>
      <c r="BJ776" s="150"/>
      <c r="BK776" s="150"/>
      <c r="BL776" s="150"/>
      <c r="BM776" s="150"/>
      <c r="BN776" s="150"/>
      <c r="BO776" s="150"/>
      <c r="BP776" s="150"/>
      <c r="BQ776" s="150"/>
      <c r="BR776" s="150"/>
      <c r="BS776" s="150"/>
      <c r="BT776" s="150"/>
      <c r="BU776" s="150"/>
      <c r="BV776" s="150"/>
      <c r="BW776" s="150"/>
      <c r="BX776" s="150"/>
      <c r="BY776" s="150"/>
      <c r="BZ776" s="150"/>
      <c r="CA776" s="150"/>
      <c r="CB776" s="150"/>
      <c r="CC776" s="150"/>
      <c r="CD776" s="150"/>
      <c r="CE776" s="150"/>
      <c r="CF776" s="150"/>
      <c r="CG776" s="150"/>
      <c r="CH776" s="150"/>
      <c r="CI776" s="150"/>
      <c r="CJ776" s="150"/>
      <c r="CK776" s="150"/>
      <c r="CL776" s="150"/>
      <c r="CM776" s="150"/>
      <c r="CN776" s="150"/>
      <c r="CO776" s="150"/>
      <c r="CP776" s="150"/>
      <c r="CQ776" s="150"/>
      <c r="CR776" s="150"/>
      <c r="CS776" s="150"/>
      <c r="CT776" s="150"/>
      <c r="CU776" s="150"/>
      <c r="CV776" s="150"/>
      <c r="CW776" s="150"/>
      <c r="CX776" s="150"/>
      <c r="CY776" s="150"/>
      <c r="CZ776" s="150"/>
      <c r="DA776" s="150"/>
      <c r="DB776" s="150"/>
      <c r="DC776" s="150"/>
      <c r="DD776" s="150"/>
      <c r="DE776" s="150"/>
      <c r="DF776" s="150"/>
      <c r="DG776" s="150"/>
      <c r="DH776" s="150"/>
      <c r="DI776" s="150"/>
      <c r="DJ776" s="150"/>
      <c r="DK776" s="150"/>
      <c r="DL776" s="150"/>
      <c r="DM776" s="150"/>
      <c r="DN776" s="150"/>
      <c r="DO776" s="150"/>
      <c r="DP776" s="150"/>
      <c r="DQ776" s="150"/>
      <c r="DR776" s="150"/>
      <c r="DS776" s="150"/>
      <c r="DT776" s="150"/>
      <c r="DU776" s="150"/>
      <c r="DV776" s="150"/>
      <c r="DW776" s="150"/>
      <c r="DX776" s="150"/>
      <c r="DY776" s="150"/>
      <c r="DZ776" s="150"/>
      <c r="EA776" s="150"/>
      <c r="EB776" s="150"/>
      <c r="EC776" s="150"/>
      <c r="ED776" s="150"/>
      <c r="EE776" s="150"/>
      <c r="EF776" s="150"/>
      <c r="EG776" s="150"/>
      <c r="EH776" s="150"/>
      <c r="EI776" s="150"/>
      <c r="EJ776" s="150"/>
      <c r="EK776" s="150"/>
      <c r="EL776" s="150"/>
      <c r="EM776" s="150"/>
      <c r="EN776" s="150"/>
      <c r="EO776" s="150"/>
      <c r="EP776" s="150"/>
      <c r="EQ776" s="150"/>
      <c r="ER776" s="150"/>
      <c r="ES776" s="150"/>
      <c r="ET776" s="150"/>
      <c r="EU776" s="150"/>
      <c r="EV776" s="150"/>
      <c r="EW776" s="150"/>
      <c r="EX776" s="150"/>
      <c r="EY776" s="150"/>
      <c r="EZ776" s="150"/>
      <c r="FA776" s="150"/>
      <c r="FB776" s="150"/>
      <c r="FC776" s="150"/>
      <c r="FD776" s="150"/>
      <c r="FE776" s="150"/>
      <c r="FF776" s="150"/>
      <c r="FG776" s="150"/>
      <c r="FH776" s="150"/>
      <c r="FI776" s="150"/>
      <c r="FJ776" s="150"/>
      <c r="FK776" s="150"/>
      <c r="FL776" s="150"/>
      <c r="FM776" s="150"/>
      <c r="FN776" s="150"/>
      <c r="FO776" s="150"/>
      <c r="FP776" s="150"/>
      <c r="FQ776" s="150"/>
      <c r="FR776" s="150"/>
      <c r="FS776" s="150"/>
      <c r="FT776" s="150"/>
      <c r="FU776" s="150"/>
      <c r="FV776" s="150"/>
      <c r="FW776" s="150"/>
      <c r="FX776" s="150"/>
      <c r="FY776" s="150"/>
      <c r="FZ776" s="150"/>
      <c r="GA776" s="150"/>
      <c r="GB776" s="150"/>
      <c r="GC776" s="150"/>
      <c r="GD776" s="150"/>
      <c r="GE776" s="150"/>
      <c r="GF776" s="150"/>
      <c r="GG776" s="150"/>
      <c r="GH776" s="150"/>
      <c r="GI776" s="150"/>
      <c r="GJ776" s="150"/>
      <c r="GK776" s="150"/>
      <c r="GL776" s="150"/>
      <c r="GM776" s="150"/>
      <c r="GN776" s="150"/>
      <c r="GO776" s="150"/>
      <c r="GP776" s="150"/>
      <c r="GQ776" s="150"/>
      <c r="GR776" s="150"/>
      <c r="GS776" s="150"/>
      <c r="GT776" s="150"/>
      <c r="GU776" s="150"/>
      <c r="GV776" s="150"/>
      <c r="GW776" s="150"/>
      <c r="GX776" s="150"/>
      <c r="GY776" s="150"/>
      <c r="GZ776" s="150"/>
      <c r="HA776" s="150"/>
      <c r="HB776" s="150"/>
      <c r="HC776" s="150"/>
      <c r="HD776" s="150"/>
      <c r="HE776" s="150"/>
      <c r="HF776" s="150"/>
      <c r="HG776" s="150"/>
      <c r="HH776" s="150"/>
      <c r="HI776" s="150"/>
      <c r="HJ776" s="150"/>
      <c r="HK776" s="150"/>
      <c r="HL776" s="150"/>
      <c r="HM776" s="150"/>
      <c r="HN776" s="150"/>
      <c r="HO776" s="150"/>
      <c r="HP776" s="150"/>
      <c r="HQ776" s="150"/>
      <c r="HR776" s="150"/>
      <c r="HS776" s="150"/>
      <c r="HT776" s="150"/>
      <c r="HU776" s="150"/>
      <c r="HV776" s="150"/>
      <c r="HW776" s="150"/>
      <c r="HX776" s="150"/>
      <c r="HY776" s="150"/>
      <c r="HZ776" s="150"/>
      <c r="IA776" s="150"/>
      <c r="IB776" s="150"/>
      <c r="IC776" s="150"/>
      <c r="ID776" s="150"/>
      <c r="IE776" s="150"/>
      <c r="IF776" s="150"/>
      <c r="IG776" s="150"/>
      <c r="IH776" s="150"/>
      <c r="II776" s="150"/>
      <c r="IJ776" s="150"/>
      <c r="IK776" s="150"/>
      <c r="IL776" s="150"/>
      <c r="IM776" s="150"/>
      <c r="IN776" s="150"/>
      <c r="IO776" s="150"/>
      <c r="IP776" s="150"/>
      <c r="IQ776" s="150"/>
      <c r="IR776" s="150"/>
      <c r="IS776" s="150"/>
      <c r="IT776" s="150"/>
      <c r="IU776" s="150"/>
      <c r="IV776" s="150"/>
      <c r="IW776" s="150"/>
      <c r="IX776" s="150"/>
      <c r="IY776" s="150"/>
      <c r="IZ776" s="150"/>
      <c r="JA776" s="150"/>
      <c r="JB776" s="150"/>
      <c r="JC776" s="150"/>
      <c r="JD776" s="150"/>
      <c r="JE776" s="150"/>
      <c r="JF776" s="150"/>
      <c r="JG776" s="150"/>
      <c r="JH776" s="150"/>
      <c r="JI776" s="150"/>
      <c r="JJ776" s="150"/>
      <c r="JK776" s="150"/>
      <c r="JL776" s="150"/>
      <c r="JM776" s="150"/>
      <c r="JN776" s="150"/>
      <c r="JO776" s="150"/>
      <c r="JP776" s="150"/>
      <c r="JQ776" s="150"/>
      <c r="JR776" s="150"/>
      <c r="JS776" s="150"/>
      <c r="JT776" s="150"/>
      <c r="JU776" s="150"/>
      <c r="JV776" s="150"/>
      <c r="JW776" s="150"/>
      <c r="JX776" s="150"/>
      <c r="JY776" s="150"/>
      <c r="JZ776" s="150"/>
      <c r="KA776" s="150"/>
      <c r="KB776" s="150"/>
      <c r="KC776" s="150"/>
      <c r="KD776" s="150"/>
      <c r="KE776" s="150"/>
      <c r="KF776" s="150"/>
      <c r="KG776" s="150"/>
      <c r="KH776" s="150"/>
      <c r="KI776" s="150"/>
      <c r="KJ776" s="150"/>
      <c r="KK776" s="150"/>
      <c r="KL776" s="150"/>
      <c r="KM776" s="150"/>
      <c r="KN776" s="150"/>
      <c r="KO776" s="150"/>
      <c r="KP776" s="150"/>
      <c r="KQ776" s="150"/>
      <c r="KR776" s="150"/>
      <c r="KS776" s="150"/>
      <c r="KT776" s="150"/>
      <c r="KU776" s="150"/>
      <c r="KV776" s="150"/>
      <c r="KW776" s="150"/>
      <c r="KX776" s="150"/>
      <c r="KY776" s="150"/>
      <c r="KZ776" s="150"/>
      <c r="LA776" s="150"/>
      <c r="LB776" s="150"/>
      <c r="LC776" s="150"/>
      <c r="LD776" s="150"/>
      <c r="LE776" s="150"/>
      <c r="LF776" s="150"/>
      <c r="LG776" s="150"/>
      <c r="LH776" s="150"/>
      <c r="LI776" s="150"/>
      <c r="LJ776" s="150"/>
      <c r="LK776" s="150"/>
      <c r="LL776" s="150"/>
      <c r="LM776" s="150"/>
      <c r="LN776" s="150"/>
      <c r="LO776" s="150"/>
      <c r="LP776" s="150"/>
      <c r="LQ776" s="150"/>
      <c r="LR776" s="150"/>
      <c r="LS776" s="150"/>
      <c r="LT776" s="150"/>
      <c r="LU776" s="150"/>
      <c r="LV776" s="150"/>
      <c r="LW776" s="150"/>
      <c r="LX776" s="150"/>
      <c r="LY776" s="150"/>
      <c r="LZ776" s="150"/>
      <c r="MA776" s="150"/>
      <c r="MB776" s="150"/>
      <c r="MC776" s="150"/>
      <c r="MD776" s="150"/>
      <c r="ME776" s="150"/>
      <c r="MF776" s="150"/>
      <c r="MG776" s="150"/>
      <c r="MH776" s="150"/>
      <c r="MI776" s="150"/>
      <c r="MJ776" s="150"/>
      <c r="MK776" s="150"/>
      <c r="ML776" s="150"/>
      <c r="MM776" s="150"/>
      <c r="MN776" s="150"/>
      <c r="MO776" s="150"/>
      <c r="MP776" s="150"/>
      <c r="MQ776" s="150"/>
      <c r="MR776" s="150"/>
      <c r="MS776" s="150"/>
      <c r="MT776" s="150"/>
      <c r="MU776" s="150"/>
      <c r="MV776" s="150"/>
      <c r="MW776" s="150"/>
      <c r="MX776" s="150"/>
      <c r="MY776" s="150"/>
      <c r="MZ776" s="150"/>
      <c r="NA776" s="150"/>
      <c r="NB776" s="150"/>
      <c r="NC776" s="150"/>
      <c r="ND776" s="150"/>
      <c r="NE776" s="150"/>
      <c r="NF776" s="150"/>
      <c r="NG776" s="150"/>
      <c r="NH776" s="150"/>
      <c r="NI776" s="150"/>
      <c r="NJ776" s="150"/>
      <c r="NK776" s="150"/>
      <c r="NL776" s="150"/>
      <c r="NM776" s="150"/>
      <c r="NN776" s="150"/>
      <c r="NO776" s="150"/>
      <c r="NP776" s="150"/>
      <c r="NQ776" s="150"/>
      <c r="NR776" s="150"/>
      <c r="NS776" s="150"/>
      <c r="NT776" s="150"/>
      <c r="NU776" s="150"/>
      <c r="NV776" s="150"/>
      <c r="NW776" s="150"/>
      <c r="NX776" s="150"/>
      <c r="NY776" s="150"/>
      <c r="NZ776" s="150"/>
      <c r="OA776" s="150"/>
      <c r="OB776" s="150"/>
      <c r="OC776" s="150"/>
      <c r="OD776" s="150"/>
      <c r="OE776" s="150"/>
      <c r="OF776" s="150"/>
      <c r="OG776" s="150"/>
      <c r="OH776" s="150"/>
      <c r="OI776" s="150"/>
      <c r="OJ776" s="150"/>
      <c r="OK776" s="150"/>
      <c r="OL776" s="150"/>
      <c r="OM776" s="150"/>
      <c r="ON776" s="150"/>
      <c r="OO776" s="150"/>
      <c r="OP776" s="150"/>
      <c r="OQ776" s="150"/>
      <c r="OR776" s="150"/>
      <c r="OS776" s="150"/>
      <c r="OT776" s="150"/>
      <c r="OU776" s="150"/>
      <c r="OV776" s="150"/>
      <c r="OW776" s="150"/>
      <c r="OX776" s="150"/>
      <c r="OY776" s="150"/>
      <c r="OZ776" s="150"/>
      <c r="PA776" s="150"/>
      <c r="PB776" s="150"/>
      <c r="PC776" s="150"/>
      <c r="PD776" s="150"/>
      <c r="PE776" s="150"/>
      <c r="PF776" s="150"/>
      <c r="PG776" s="150"/>
      <c r="PH776" s="150"/>
      <c r="PI776" s="150"/>
      <c r="PJ776" s="150"/>
      <c r="PK776" s="150"/>
      <c r="PL776" s="150"/>
      <c r="PM776" s="150"/>
      <c r="PN776" s="150"/>
      <c r="PO776" s="150"/>
      <c r="PP776" s="150"/>
      <c r="PQ776" s="150"/>
      <c r="PR776" s="150"/>
      <c r="PS776" s="150"/>
      <c r="PT776" s="150"/>
      <c r="PU776" s="150"/>
      <c r="PV776" s="150"/>
      <c r="PW776" s="150"/>
      <c r="PX776" s="150"/>
      <c r="PY776" s="150"/>
      <c r="PZ776" s="150"/>
      <c r="QA776" s="150"/>
      <c r="QB776" s="150"/>
      <c r="QC776" s="150"/>
      <c r="QD776" s="150"/>
      <c r="QE776" s="150"/>
      <c r="QF776" s="150"/>
      <c r="QG776" s="150"/>
      <c r="QH776" s="150"/>
      <c r="QI776" s="150"/>
      <c r="QJ776" s="150"/>
      <c r="QK776" s="150"/>
      <c r="QL776" s="150"/>
      <c r="QM776" s="150"/>
      <c r="QN776" s="150"/>
      <c r="QO776" s="150"/>
      <c r="QP776" s="150"/>
      <c r="QQ776" s="150"/>
      <c r="QR776" s="150"/>
      <c r="QS776" s="150"/>
      <c r="QT776" s="150"/>
      <c r="QU776" s="150"/>
      <c r="QV776" s="150"/>
      <c r="QW776" s="150"/>
      <c r="QX776" s="150"/>
      <c r="QY776" s="150"/>
      <c r="QZ776" s="150"/>
      <c r="RA776" s="150"/>
      <c r="RB776" s="150"/>
      <c r="RC776" s="150"/>
      <c r="RD776" s="150"/>
      <c r="RE776" s="150"/>
      <c r="RF776" s="150"/>
      <c r="RG776" s="150"/>
      <c r="RH776" s="150"/>
      <c r="RI776" s="150"/>
      <c r="RJ776" s="150"/>
      <c r="RK776" s="150"/>
      <c r="RL776" s="150"/>
      <c r="RM776" s="150"/>
      <c r="RN776" s="150"/>
      <c r="RO776" s="150"/>
      <c r="RP776" s="150"/>
      <c r="RQ776" s="150"/>
      <c r="RR776" s="150"/>
      <c r="RS776" s="150"/>
      <c r="RT776" s="150"/>
      <c r="RU776" s="150"/>
      <c r="RV776" s="150"/>
      <c r="RW776" s="150"/>
      <c r="RX776" s="150"/>
      <c r="RY776" s="150"/>
      <c r="RZ776" s="150"/>
      <c r="SA776" s="150"/>
      <c r="SB776" s="150"/>
      <c r="SC776" s="150"/>
      <c r="SD776" s="150"/>
      <c r="SE776" s="150"/>
      <c r="SF776" s="150"/>
      <c r="SG776" s="150"/>
      <c r="SH776" s="150"/>
      <c r="SI776" s="150"/>
      <c r="SJ776" s="150"/>
      <c r="SK776" s="150"/>
      <c r="SL776" s="150"/>
      <c r="SM776" s="150"/>
      <c r="SN776" s="150"/>
      <c r="SO776" s="150"/>
      <c r="SP776" s="150"/>
      <c r="SQ776" s="150"/>
      <c r="SR776" s="150"/>
      <c r="SS776" s="150"/>
      <c r="ST776" s="150"/>
      <c r="SU776" s="150"/>
      <c r="SV776" s="150"/>
      <c r="SW776" s="150"/>
      <c r="SX776" s="150"/>
      <c r="SY776" s="150"/>
      <c r="SZ776" s="150"/>
      <c r="TA776" s="150"/>
      <c r="TB776" s="150"/>
      <c r="TC776" s="150"/>
      <c r="TD776" s="150"/>
      <c r="TE776" s="150"/>
      <c r="TF776" s="150"/>
      <c r="TG776" s="150"/>
      <c r="TH776" s="150"/>
      <c r="TI776" s="150"/>
      <c r="TJ776" s="150"/>
      <c r="TK776" s="150"/>
      <c r="TL776" s="150"/>
      <c r="TM776" s="150"/>
      <c r="TN776" s="150"/>
      <c r="TO776" s="150"/>
      <c r="TP776" s="150"/>
      <c r="TQ776" s="150"/>
      <c r="TR776" s="150"/>
      <c r="TS776" s="150"/>
      <c r="TT776" s="150"/>
      <c r="TU776" s="150"/>
      <c r="TV776" s="150"/>
      <c r="TW776" s="150"/>
      <c r="TX776" s="150"/>
      <c r="TY776" s="150"/>
      <c r="TZ776" s="150"/>
      <c r="UA776" s="150"/>
      <c r="UB776" s="150"/>
      <c r="UC776" s="150"/>
      <c r="UD776" s="150"/>
      <c r="UE776" s="150"/>
      <c r="UF776" s="150"/>
      <c r="UG776" s="150"/>
      <c r="UH776" s="150"/>
      <c r="UI776" s="150"/>
      <c r="UJ776" s="150"/>
      <c r="UK776" s="150"/>
      <c r="UL776" s="150"/>
      <c r="UM776" s="150"/>
      <c r="UN776" s="150"/>
      <c r="UO776" s="150"/>
      <c r="UP776" s="150"/>
      <c r="UQ776" s="150"/>
      <c r="UR776" s="150"/>
      <c r="US776" s="150"/>
      <c r="UT776" s="150"/>
      <c r="UU776" s="150"/>
      <c r="UV776" s="150"/>
      <c r="UW776" s="150"/>
      <c r="UX776" s="150"/>
      <c r="UY776" s="150"/>
      <c r="UZ776" s="150"/>
      <c r="VA776" s="150"/>
      <c r="VB776" s="150"/>
      <c r="VC776" s="150"/>
      <c r="VD776" s="150"/>
      <c r="VE776" s="150"/>
      <c r="VF776" s="150"/>
      <c r="VG776" s="150"/>
      <c r="VH776" s="150"/>
      <c r="VI776" s="150"/>
      <c r="VJ776" s="150"/>
      <c r="VK776" s="150"/>
      <c r="VL776" s="150"/>
      <c r="VM776" s="150"/>
      <c r="VN776" s="150"/>
      <c r="VO776" s="150"/>
      <c r="VP776" s="150"/>
      <c r="VQ776" s="150"/>
      <c r="VR776" s="150"/>
      <c r="VS776" s="150"/>
      <c r="VT776" s="150"/>
      <c r="VU776" s="150"/>
      <c r="VV776" s="150"/>
      <c r="VW776" s="150"/>
      <c r="VX776" s="150"/>
      <c r="VY776" s="150"/>
      <c r="VZ776" s="150"/>
      <c r="WA776" s="150"/>
      <c r="WB776" s="150"/>
      <c r="WC776" s="150"/>
      <c r="WD776" s="150"/>
      <c r="WE776" s="150"/>
      <c r="WF776" s="150"/>
      <c r="WG776" s="150"/>
      <c r="WH776" s="150"/>
      <c r="WI776" s="150"/>
      <c r="WJ776" s="150"/>
      <c r="WK776" s="150"/>
      <c r="WL776" s="150"/>
      <c r="WM776" s="150"/>
      <c r="WN776" s="150"/>
      <c r="WO776" s="150"/>
      <c r="WP776" s="150"/>
      <c r="WQ776" s="150"/>
      <c r="WR776" s="150"/>
      <c r="WS776" s="150"/>
      <c r="WT776" s="150"/>
      <c r="WU776" s="150"/>
      <c r="WV776" s="150"/>
      <c r="WW776" s="150"/>
      <c r="WX776" s="150"/>
      <c r="WY776" s="150"/>
      <c r="WZ776" s="150"/>
      <c r="XA776" s="150"/>
      <c r="XB776" s="150"/>
      <c r="XC776" s="150"/>
      <c r="XD776" s="150"/>
      <c r="XE776" s="150"/>
      <c r="XF776" s="150"/>
      <c r="XG776" s="150"/>
      <c r="XH776" s="150"/>
      <c r="XI776" s="150"/>
      <c r="XJ776" s="150"/>
      <c r="XK776" s="150"/>
      <c r="XL776" s="150"/>
      <c r="XM776" s="150"/>
      <c r="XN776" s="150"/>
      <c r="XO776" s="150"/>
      <c r="XP776" s="150"/>
      <c r="XQ776" s="150"/>
      <c r="XR776" s="150"/>
      <c r="XS776" s="150"/>
      <c r="XT776" s="150"/>
      <c r="XU776" s="150"/>
      <c r="XV776" s="150"/>
      <c r="XW776" s="150"/>
      <c r="XX776" s="150"/>
      <c r="XY776" s="150"/>
      <c r="XZ776" s="150"/>
      <c r="YA776" s="150"/>
      <c r="YB776" s="150"/>
      <c r="YC776" s="150"/>
      <c r="YD776" s="150"/>
      <c r="YE776" s="150"/>
      <c r="YF776" s="150"/>
      <c r="YG776" s="150"/>
      <c r="YH776" s="150"/>
      <c r="YI776" s="150"/>
      <c r="YJ776" s="150"/>
      <c r="YK776" s="150"/>
      <c r="YL776" s="150"/>
      <c r="YM776" s="150"/>
      <c r="YN776" s="150"/>
      <c r="YO776" s="150"/>
      <c r="YP776" s="150"/>
      <c r="YQ776" s="150"/>
      <c r="YR776" s="150"/>
      <c r="YS776" s="150"/>
      <c r="YT776" s="150"/>
      <c r="YU776" s="150"/>
      <c r="YV776" s="150"/>
      <c r="YW776" s="150"/>
      <c r="YX776" s="150"/>
      <c r="YY776" s="150"/>
      <c r="YZ776" s="150"/>
      <c r="ZA776" s="150"/>
      <c r="ZB776" s="150"/>
      <c r="ZC776" s="150"/>
      <c r="ZD776" s="150"/>
      <c r="ZE776" s="150"/>
      <c r="ZF776" s="150"/>
      <c r="ZG776" s="150"/>
      <c r="ZH776" s="150"/>
      <c r="ZI776" s="150"/>
      <c r="ZJ776" s="150"/>
      <c r="ZK776" s="150"/>
      <c r="ZL776" s="150"/>
      <c r="ZM776" s="150"/>
      <c r="ZN776" s="150"/>
      <c r="ZO776" s="150"/>
      <c r="ZP776" s="150"/>
      <c r="ZQ776" s="150"/>
      <c r="ZR776" s="150"/>
      <c r="ZS776" s="150"/>
      <c r="ZT776" s="150"/>
      <c r="ZU776" s="150"/>
      <c r="ZV776" s="150"/>
      <c r="ZW776" s="150"/>
      <c r="ZX776" s="150"/>
      <c r="ZY776" s="150"/>
      <c r="ZZ776" s="150"/>
      <c r="AAA776" s="150"/>
      <c r="AAB776" s="150"/>
      <c r="AAC776" s="150"/>
      <c r="AAD776" s="150"/>
      <c r="AAE776" s="150"/>
      <c r="AAF776" s="150"/>
      <c r="AAG776" s="150"/>
      <c r="AAH776" s="150"/>
      <c r="AAI776" s="150"/>
      <c r="AAJ776" s="150"/>
      <c r="AAK776" s="150"/>
      <c r="AAL776" s="150"/>
      <c r="AAM776" s="150"/>
      <c r="AAN776" s="150"/>
      <c r="AAO776" s="150"/>
      <c r="AAP776" s="150"/>
      <c r="AAQ776" s="150"/>
      <c r="AAR776" s="150"/>
      <c r="AAS776" s="150"/>
      <c r="AAT776" s="150"/>
      <c r="AAU776" s="150"/>
      <c r="AAV776" s="150"/>
      <c r="AAW776" s="150"/>
      <c r="AAX776" s="150"/>
      <c r="AAY776" s="150"/>
      <c r="AAZ776" s="150"/>
      <c r="ABA776" s="150"/>
      <c r="ABB776" s="150"/>
      <c r="ABC776" s="150"/>
      <c r="ABD776" s="150"/>
      <c r="ABE776" s="150"/>
      <c r="ABF776" s="150"/>
      <c r="ABG776" s="150"/>
      <c r="ABH776" s="150"/>
      <c r="ABI776" s="150"/>
      <c r="ABJ776" s="150"/>
      <c r="ABK776" s="150"/>
      <c r="ABL776" s="150"/>
      <c r="ABM776" s="150"/>
      <c r="ABN776" s="150"/>
      <c r="ABO776" s="150"/>
      <c r="ABP776" s="150"/>
      <c r="ABQ776" s="150"/>
      <c r="ABR776" s="150"/>
      <c r="ABS776" s="150"/>
      <c r="ABT776" s="150"/>
      <c r="ABU776" s="150"/>
      <c r="ABV776" s="150"/>
      <c r="ABW776" s="150"/>
      <c r="ABX776" s="150"/>
      <c r="ABY776" s="150"/>
      <c r="ABZ776" s="150"/>
      <c r="ACA776" s="150"/>
      <c r="ACB776" s="150"/>
      <c r="ACC776" s="150"/>
      <c r="ACD776" s="150"/>
      <c r="ACE776" s="150"/>
      <c r="ACF776" s="150"/>
      <c r="ACG776" s="150"/>
      <c r="ACH776" s="150"/>
      <c r="ACI776" s="150"/>
      <c r="ACJ776" s="150"/>
      <c r="ACK776" s="150"/>
      <c r="ACL776" s="150"/>
      <c r="ACM776" s="150"/>
      <c r="ACN776" s="150"/>
      <c r="ACO776" s="150"/>
      <c r="ACP776" s="150"/>
      <c r="ACQ776" s="150"/>
      <c r="ACR776" s="150"/>
      <c r="ACS776" s="150"/>
      <c r="ACT776" s="150"/>
      <c r="ACU776" s="150"/>
      <c r="ACV776" s="150"/>
      <c r="ACW776" s="150"/>
      <c r="ACX776" s="150"/>
      <c r="ACY776" s="150"/>
      <c r="ACZ776" s="150"/>
      <c r="ADA776" s="150"/>
      <c r="ADB776" s="150"/>
      <c r="ADC776" s="150"/>
      <c r="ADD776" s="150"/>
      <c r="ADE776" s="150"/>
      <c r="ADF776" s="150"/>
      <c r="ADG776" s="150"/>
      <c r="ADH776" s="150"/>
      <c r="ADI776" s="150"/>
      <c r="ADJ776" s="150"/>
      <c r="ADK776" s="150"/>
      <c r="ADL776" s="150"/>
      <c r="ADM776" s="150"/>
      <c r="ADN776" s="150"/>
      <c r="ADO776" s="150"/>
      <c r="ADP776" s="150"/>
      <c r="ADQ776" s="150"/>
      <c r="ADR776" s="150"/>
      <c r="ADS776" s="150"/>
      <c r="ADT776" s="150"/>
      <c r="ADU776" s="150"/>
      <c r="ADV776" s="150"/>
      <c r="ADW776" s="150"/>
      <c r="ADX776" s="150"/>
      <c r="ADY776" s="150"/>
      <c r="ADZ776" s="150"/>
      <c r="AEA776" s="150"/>
      <c r="AEB776" s="150"/>
      <c r="AEC776" s="150"/>
      <c r="AED776" s="150"/>
      <c r="AEE776" s="150"/>
      <c r="AEF776" s="150"/>
      <c r="AEG776" s="150"/>
      <c r="AEH776" s="150"/>
      <c r="AEI776" s="150"/>
      <c r="AEJ776" s="150"/>
      <c r="AEK776" s="150"/>
      <c r="AEL776" s="150"/>
      <c r="AEM776" s="150"/>
      <c r="AEN776" s="150"/>
      <c r="AEO776" s="150"/>
      <c r="AEP776" s="150"/>
      <c r="AEQ776" s="150"/>
      <c r="AER776" s="150"/>
      <c r="AES776" s="150"/>
      <c r="AET776" s="150"/>
      <c r="AEU776" s="150"/>
      <c r="AEV776" s="150"/>
      <c r="AEW776" s="150"/>
      <c r="AEX776" s="150"/>
      <c r="AEY776" s="150"/>
      <c r="AEZ776" s="150"/>
      <c r="AFA776" s="150"/>
      <c r="AFB776" s="150"/>
      <c r="AFC776" s="150"/>
      <c r="AFD776" s="150"/>
      <c r="AFE776" s="150"/>
      <c r="AFF776" s="150"/>
      <c r="AFG776" s="150"/>
      <c r="AFH776" s="150"/>
      <c r="AFI776" s="150"/>
      <c r="AFJ776" s="150"/>
      <c r="AFK776" s="150"/>
      <c r="AFL776" s="150"/>
      <c r="AFM776" s="150"/>
      <c r="AFN776" s="150"/>
      <c r="AFO776" s="150"/>
      <c r="AFP776" s="150"/>
      <c r="AFQ776" s="150"/>
      <c r="AFR776" s="150"/>
      <c r="AFS776" s="150"/>
      <c r="AFT776" s="150"/>
      <c r="AFU776" s="150"/>
      <c r="AFV776" s="150"/>
      <c r="AFW776" s="150"/>
      <c r="AFX776" s="150"/>
      <c r="AFY776" s="150"/>
      <c r="AFZ776" s="150"/>
      <c r="AGA776" s="150"/>
      <c r="AGB776" s="150"/>
      <c r="AGC776" s="150"/>
      <c r="AGD776" s="150"/>
      <c r="AGE776" s="150"/>
      <c r="AGF776" s="150"/>
      <c r="AGG776" s="150"/>
      <c r="AGH776" s="150"/>
      <c r="AGI776" s="150"/>
      <c r="AGJ776" s="150"/>
      <c r="AGK776" s="150"/>
      <c r="AGL776" s="150"/>
      <c r="AGM776" s="150"/>
      <c r="AGN776" s="150"/>
      <c r="AGO776" s="150"/>
      <c r="AGP776" s="150"/>
      <c r="AGQ776" s="150"/>
      <c r="AGR776" s="150"/>
      <c r="AGS776" s="150"/>
      <c r="AGT776" s="150"/>
      <c r="AGU776" s="150"/>
      <c r="AGV776" s="150"/>
      <c r="AGW776" s="150"/>
      <c r="AGX776" s="150"/>
      <c r="AGY776" s="150"/>
      <c r="AGZ776" s="150"/>
      <c r="AHA776" s="150"/>
      <c r="AHB776" s="150"/>
      <c r="AHC776" s="150"/>
      <c r="AHD776" s="150"/>
      <c r="AHE776" s="150"/>
      <c r="AHF776" s="150"/>
      <c r="AHG776" s="150"/>
      <c r="AHH776" s="150"/>
      <c r="AHI776" s="150"/>
      <c r="AHJ776" s="150"/>
      <c r="AHK776" s="150"/>
      <c r="AHL776" s="150"/>
      <c r="AHM776" s="150"/>
      <c r="AHN776" s="150"/>
      <c r="AHO776" s="150"/>
      <c r="AHP776" s="150"/>
      <c r="AHQ776" s="150"/>
      <c r="AHR776" s="150"/>
      <c r="AHS776" s="150"/>
      <c r="AHT776" s="150"/>
      <c r="AHU776" s="150"/>
      <c r="AHV776" s="150"/>
      <c r="AHW776" s="150"/>
      <c r="AHX776" s="150"/>
      <c r="AHY776" s="150"/>
      <c r="AHZ776" s="150"/>
      <c r="AIA776" s="150"/>
      <c r="AIB776" s="150"/>
      <c r="AIC776" s="150"/>
      <c r="AID776" s="150"/>
      <c r="AIE776" s="150"/>
      <c r="AIF776" s="150"/>
      <c r="AIG776" s="150"/>
      <c r="AIH776" s="150"/>
      <c r="AII776" s="150"/>
      <c r="AIJ776" s="150"/>
      <c r="AIK776" s="150"/>
      <c r="AIL776" s="150"/>
      <c r="AIM776" s="150"/>
      <c r="AIN776" s="150"/>
      <c r="AIO776" s="150"/>
      <c r="AIP776" s="150"/>
      <c r="AIQ776" s="150"/>
      <c r="AIR776" s="150"/>
      <c r="AIS776" s="150"/>
      <c r="AIT776" s="150"/>
      <c r="AIU776" s="150"/>
      <c r="AIV776" s="150"/>
      <c r="AIW776" s="150"/>
      <c r="AIX776" s="150"/>
      <c r="AIY776" s="150"/>
      <c r="AIZ776" s="150"/>
      <c r="AJA776" s="150"/>
      <c r="AJB776" s="150"/>
      <c r="AJC776" s="150"/>
      <c r="AJD776" s="150"/>
      <c r="AJE776" s="150"/>
      <c r="AJF776" s="150"/>
      <c r="AJG776" s="150"/>
      <c r="AJH776" s="150"/>
      <c r="AJI776" s="150"/>
      <c r="AJJ776" s="150"/>
      <c r="AJK776" s="150"/>
      <c r="AJL776" s="150"/>
      <c r="AJM776" s="150"/>
      <c r="AJN776" s="150"/>
      <c r="AJO776" s="150"/>
      <c r="AJP776" s="150"/>
      <c r="AJQ776" s="150"/>
      <c r="AJR776" s="150"/>
      <c r="AJS776" s="150"/>
      <c r="AJT776" s="150"/>
      <c r="AJU776" s="150"/>
      <c r="AJV776" s="150"/>
      <c r="AJW776" s="150"/>
      <c r="AJX776" s="150"/>
      <c r="AJY776" s="150"/>
      <c r="AJZ776" s="150"/>
      <c r="AKA776" s="150"/>
      <c r="AKB776" s="150"/>
      <c r="AKC776" s="150"/>
      <c r="AKD776" s="150"/>
      <c r="AKE776" s="150"/>
      <c r="AKF776" s="150"/>
      <c r="AKG776" s="150"/>
      <c r="AKH776" s="150"/>
      <c r="AKI776" s="150"/>
      <c r="AKJ776" s="150"/>
      <c r="AKK776" s="150"/>
      <c r="AKL776" s="150"/>
      <c r="AKM776" s="150"/>
      <c r="AKN776" s="150"/>
      <c r="AKO776" s="150"/>
      <c r="AKP776" s="150"/>
      <c r="AKQ776" s="150"/>
      <c r="AKR776" s="150"/>
      <c r="AKS776" s="150"/>
      <c r="AKT776" s="150"/>
      <c r="AKU776" s="150"/>
      <c r="AKV776" s="150"/>
      <c r="AKW776" s="150"/>
      <c r="AKX776" s="150"/>
      <c r="AKY776" s="150"/>
      <c r="AKZ776" s="150"/>
      <c r="ALA776" s="150"/>
      <c r="ALB776" s="150"/>
      <c r="ALC776" s="150"/>
      <c r="ALD776" s="150"/>
      <c r="ALE776" s="150"/>
      <c r="ALF776" s="150"/>
      <c r="ALG776" s="150"/>
      <c r="ALH776" s="150"/>
      <c r="ALI776" s="150"/>
      <c r="ALJ776" s="150"/>
      <c r="ALK776" s="150"/>
      <c r="ALL776" s="150"/>
      <c r="ALM776" s="150"/>
      <c r="ALN776" s="150"/>
      <c r="ALO776" s="150"/>
      <c r="ALP776" s="150"/>
      <c r="ALQ776" s="150"/>
      <c r="ALR776" s="150"/>
      <c r="ALS776" s="150"/>
      <c r="ALT776" s="150"/>
      <c r="ALU776" s="150"/>
      <c r="ALV776" s="150"/>
      <c r="ALW776" s="150"/>
      <c r="ALX776" s="150"/>
      <c r="ALY776" s="150"/>
      <c r="ALZ776" s="150"/>
      <c r="AMA776" s="150"/>
      <c r="AMB776" s="150"/>
      <c r="AMC776" s="150"/>
      <c r="AMD776" s="150"/>
      <c r="AME776" s="150"/>
      <c r="AMF776" s="150"/>
      <c r="AMG776" s="150"/>
      <c r="AMH776" s="150"/>
      <c r="AMI776" s="150"/>
      <c r="AMJ776" s="150"/>
      <c r="AMK776" s="150"/>
      <c r="AML776" s="559"/>
    </row>
    <row r="777" spans="1:1026" customFormat="1" x14ac:dyDescent="0.25">
      <c r="A777" s="411" t="s">
        <v>27736</v>
      </c>
      <c r="B777" s="257">
        <v>777</v>
      </c>
      <c r="C777" s="411" t="s">
        <v>27737</v>
      </c>
      <c r="D777" s="308" t="s">
        <v>27738</v>
      </c>
      <c r="E777" s="277"/>
      <c r="F777" s="278"/>
      <c r="G777" s="280"/>
      <c r="H777" s="280"/>
      <c r="I777" s="489" t="s">
        <v>750</v>
      </c>
      <c r="J777" s="278">
        <v>2</v>
      </c>
      <c r="K777" s="278">
        <v>2</v>
      </c>
      <c r="L777" s="278"/>
      <c r="M777" s="278"/>
      <c r="N777" s="278"/>
      <c r="O777" s="278"/>
      <c r="P777" s="278"/>
      <c r="Q777" s="278"/>
      <c r="R777" s="278"/>
      <c r="S777" s="278"/>
      <c r="T777" s="278"/>
      <c r="U777" s="278"/>
      <c r="V777" s="278"/>
      <c r="W777" s="283">
        <f t="shared" si="342"/>
        <v>100</v>
      </c>
      <c r="X777" s="283">
        <f t="shared" si="343"/>
        <v>100</v>
      </c>
      <c r="Y777" s="283">
        <f t="shared" si="337"/>
        <v>100</v>
      </c>
      <c r="Z777" s="283">
        <f t="shared" si="344"/>
        <v>100</v>
      </c>
      <c r="AA777" s="283">
        <f t="shared" si="345"/>
        <v>100</v>
      </c>
      <c r="AB777" s="287">
        <f t="shared" si="346"/>
        <v>100</v>
      </c>
      <c r="AC777" s="287">
        <f t="shared" si="347"/>
        <v>100</v>
      </c>
      <c r="AD777" s="287">
        <f t="shared" si="348"/>
        <v>100</v>
      </c>
      <c r="AE777" s="284">
        <f t="shared" si="341"/>
        <v>100</v>
      </c>
      <c r="AF777" s="284">
        <f t="shared" si="340"/>
        <v>100</v>
      </c>
      <c r="AG777" s="268">
        <f t="shared" si="335"/>
        <v>10</v>
      </c>
      <c r="AH777" s="268">
        <f t="shared" si="338"/>
        <v>10</v>
      </c>
      <c r="AI777" s="268">
        <f t="shared" si="336"/>
        <v>100</v>
      </c>
      <c r="AJ777" s="268">
        <f t="shared" si="339"/>
        <v>100</v>
      </c>
      <c r="AK777" s="490" t="s">
        <v>750</v>
      </c>
      <c r="AL777" s="277"/>
      <c r="AM777" s="277"/>
      <c r="AN777" s="490"/>
      <c r="AO777" s="277"/>
      <c r="AP777" s="277"/>
      <c r="AQ777" s="277"/>
      <c r="AR777" s="356" t="s">
        <v>779</v>
      </c>
      <c r="AS777" s="356"/>
      <c r="AT777" s="277"/>
      <c r="AU777" s="277"/>
      <c r="AV777" s="188"/>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c r="CN777" s="150"/>
      <c r="CO777" s="150"/>
      <c r="CP777" s="150"/>
      <c r="CQ777" s="150"/>
      <c r="CR777" s="150"/>
      <c r="CS777" s="150"/>
      <c r="CT777" s="150"/>
      <c r="CU777" s="150"/>
      <c r="CV777" s="150"/>
      <c r="CW777" s="150"/>
      <c r="CX777" s="150"/>
      <c r="CY777" s="150"/>
      <c r="CZ777" s="150"/>
      <c r="DA777" s="150"/>
      <c r="DB777" s="150"/>
      <c r="DC777" s="150"/>
      <c r="DD777" s="150"/>
      <c r="DE777" s="150"/>
      <c r="DF777" s="150"/>
      <c r="DG777" s="150"/>
      <c r="DH777" s="150"/>
      <c r="DI777" s="150"/>
      <c r="DJ777" s="150"/>
      <c r="DK777" s="150"/>
      <c r="DL777" s="150"/>
      <c r="DM777" s="150"/>
      <c r="DN777" s="150"/>
      <c r="DO777" s="150"/>
      <c r="DP777" s="150"/>
      <c r="DQ777" s="150"/>
      <c r="DR777" s="150"/>
      <c r="DS777" s="150"/>
      <c r="DT777" s="150"/>
      <c r="DU777" s="150"/>
      <c r="DV777" s="150"/>
      <c r="DW777" s="150"/>
      <c r="DX777" s="150"/>
      <c r="DY777" s="150"/>
      <c r="DZ777" s="150"/>
      <c r="EA777" s="150"/>
      <c r="EB777" s="150"/>
      <c r="EC777" s="150"/>
      <c r="ED777" s="150"/>
      <c r="EE777" s="150"/>
      <c r="EF777" s="150"/>
      <c r="EG777" s="150"/>
      <c r="EH777" s="150"/>
      <c r="EI777" s="150"/>
      <c r="EJ777" s="150"/>
      <c r="EK777" s="150"/>
      <c r="EL777" s="150"/>
      <c r="EM777" s="150"/>
      <c r="EN777" s="150"/>
      <c r="EO777" s="150"/>
      <c r="EP777" s="150"/>
      <c r="EQ777" s="150"/>
      <c r="ER777" s="150"/>
      <c r="ES777" s="150"/>
      <c r="ET777" s="150"/>
      <c r="EU777" s="150"/>
      <c r="EV777" s="150"/>
      <c r="EW777" s="150"/>
      <c r="EX777" s="150"/>
      <c r="EY777" s="150"/>
      <c r="EZ777" s="150"/>
      <c r="FA777" s="150"/>
      <c r="FB777" s="150"/>
      <c r="FC777" s="150"/>
      <c r="FD777" s="150"/>
      <c r="FE777" s="150"/>
      <c r="FF777" s="150"/>
      <c r="FG777" s="150"/>
      <c r="FH777" s="150"/>
      <c r="FI777" s="150"/>
      <c r="FJ777" s="150"/>
      <c r="FK777" s="150"/>
      <c r="FL777" s="150"/>
      <c r="FM777" s="150"/>
      <c r="FN777" s="150"/>
      <c r="FO777" s="150"/>
      <c r="FP777" s="150"/>
      <c r="FQ777" s="150"/>
      <c r="FR777" s="150"/>
      <c r="FS777" s="150"/>
      <c r="FT777" s="150"/>
      <c r="FU777" s="150"/>
      <c r="FV777" s="150"/>
      <c r="FW777" s="150"/>
      <c r="FX777" s="150"/>
      <c r="FY777" s="150"/>
      <c r="FZ777" s="150"/>
      <c r="GA777" s="150"/>
      <c r="GB777" s="150"/>
      <c r="GC777" s="150"/>
      <c r="GD777" s="150"/>
      <c r="GE777" s="150"/>
      <c r="GF777" s="150"/>
      <c r="GG777" s="150"/>
      <c r="GH777" s="150"/>
      <c r="GI777" s="150"/>
      <c r="GJ777" s="150"/>
      <c r="GK777" s="150"/>
      <c r="GL777" s="150"/>
      <c r="GM777" s="150"/>
      <c r="GN777" s="150"/>
      <c r="GO777" s="150"/>
      <c r="GP777" s="150"/>
      <c r="GQ777" s="150"/>
      <c r="GR777" s="150"/>
      <c r="GS777" s="150"/>
      <c r="GT777" s="150"/>
      <c r="GU777" s="150"/>
      <c r="GV777" s="150"/>
      <c r="GW777" s="150"/>
      <c r="GX777" s="150"/>
      <c r="GY777" s="150"/>
      <c r="GZ777" s="150"/>
      <c r="HA777" s="150"/>
      <c r="HB777" s="150"/>
      <c r="HC777" s="150"/>
      <c r="HD777" s="150"/>
      <c r="HE777" s="150"/>
      <c r="HF777" s="150"/>
      <c r="HG777" s="150"/>
      <c r="HH777" s="150"/>
      <c r="HI777" s="150"/>
      <c r="HJ777" s="150"/>
      <c r="HK777" s="150"/>
      <c r="HL777" s="150"/>
      <c r="HM777" s="150"/>
      <c r="HN777" s="150"/>
      <c r="HO777" s="150"/>
      <c r="HP777" s="150"/>
      <c r="HQ777" s="150"/>
      <c r="HR777" s="150"/>
      <c r="HS777" s="150"/>
      <c r="HT777" s="150"/>
      <c r="HU777" s="150"/>
      <c r="HV777" s="150"/>
      <c r="HW777" s="150"/>
      <c r="HX777" s="150"/>
      <c r="HY777" s="150"/>
      <c r="HZ777" s="150"/>
      <c r="IA777" s="150"/>
      <c r="IB777" s="150"/>
      <c r="IC777" s="150"/>
      <c r="ID777" s="150"/>
      <c r="IE777" s="150"/>
      <c r="IF777" s="150"/>
      <c r="IG777" s="150"/>
      <c r="IH777" s="150"/>
      <c r="II777" s="150"/>
      <c r="IJ777" s="150"/>
      <c r="IK777" s="150"/>
      <c r="IL777" s="150"/>
      <c r="IM777" s="150"/>
      <c r="IN777" s="150"/>
      <c r="IO777" s="150"/>
      <c r="IP777" s="150"/>
      <c r="IQ777" s="150"/>
      <c r="IR777" s="150"/>
      <c r="IS777" s="150"/>
      <c r="IT777" s="150"/>
      <c r="IU777" s="150"/>
      <c r="IV777" s="150"/>
      <c r="IW777" s="150"/>
      <c r="IX777" s="150"/>
      <c r="IY777" s="150"/>
      <c r="IZ777" s="150"/>
      <c r="JA777" s="150"/>
      <c r="JB777" s="150"/>
      <c r="JC777" s="150"/>
      <c r="JD777" s="150"/>
      <c r="JE777" s="150"/>
      <c r="JF777" s="150"/>
      <c r="JG777" s="150"/>
      <c r="JH777" s="150"/>
      <c r="JI777" s="150"/>
      <c r="JJ777" s="150"/>
      <c r="JK777" s="150"/>
      <c r="JL777" s="150"/>
      <c r="JM777" s="150"/>
      <c r="JN777" s="150"/>
      <c r="JO777" s="150"/>
      <c r="JP777" s="150"/>
      <c r="JQ777" s="150"/>
      <c r="JR777" s="150"/>
      <c r="JS777" s="150"/>
      <c r="JT777" s="150"/>
      <c r="JU777" s="150"/>
      <c r="JV777" s="150"/>
      <c r="JW777" s="150"/>
      <c r="JX777" s="150"/>
      <c r="JY777" s="150"/>
      <c r="JZ777" s="150"/>
      <c r="KA777" s="150"/>
      <c r="KB777" s="150"/>
      <c r="KC777" s="150"/>
      <c r="KD777" s="150"/>
      <c r="KE777" s="150"/>
      <c r="KF777" s="150"/>
      <c r="KG777" s="150"/>
      <c r="KH777" s="150"/>
      <c r="KI777" s="150"/>
      <c r="KJ777" s="150"/>
      <c r="KK777" s="150"/>
      <c r="KL777" s="150"/>
      <c r="KM777" s="150"/>
      <c r="KN777" s="150"/>
      <c r="KO777" s="150"/>
      <c r="KP777" s="150"/>
      <c r="KQ777" s="150"/>
      <c r="KR777" s="150"/>
      <c r="KS777" s="150"/>
      <c r="KT777" s="150"/>
      <c r="KU777" s="150"/>
      <c r="KV777" s="150"/>
      <c r="KW777" s="150"/>
      <c r="KX777" s="150"/>
      <c r="KY777" s="150"/>
      <c r="KZ777" s="150"/>
      <c r="LA777" s="150"/>
      <c r="LB777" s="150"/>
      <c r="LC777" s="150"/>
      <c r="LD777" s="150"/>
      <c r="LE777" s="150"/>
      <c r="LF777" s="150"/>
      <c r="LG777" s="150"/>
      <c r="LH777" s="150"/>
      <c r="LI777" s="150"/>
      <c r="LJ777" s="150"/>
      <c r="LK777" s="150"/>
      <c r="LL777" s="150"/>
      <c r="LM777" s="150"/>
      <c r="LN777" s="150"/>
      <c r="LO777" s="150"/>
      <c r="LP777" s="150"/>
      <c r="LQ777" s="150"/>
      <c r="LR777" s="150"/>
      <c r="LS777" s="150"/>
      <c r="LT777" s="150"/>
      <c r="LU777" s="150"/>
      <c r="LV777" s="150"/>
      <c r="LW777" s="150"/>
      <c r="LX777" s="150"/>
      <c r="LY777" s="150"/>
      <c r="LZ777" s="150"/>
      <c r="MA777" s="150"/>
      <c r="MB777" s="150"/>
      <c r="MC777" s="150"/>
      <c r="MD777" s="150"/>
      <c r="ME777" s="150"/>
      <c r="MF777" s="150"/>
      <c r="MG777" s="150"/>
      <c r="MH777" s="150"/>
      <c r="MI777" s="150"/>
      <c r="MJ777" s="150"/>
      <c r="MK777" s="150"/>
      <c r="ML777" s="150"/>
      <c r="MM777" s="150"/>
      <c r="MN777" s="150"/>
      <c r="MO777" s="150"/>
      <c r="MP777" s="150"/>
      <c r="MQ777" s="150"/>
      <c r="MR777" s="150"/>
      <c r="MS777" s="150"/>
      <c r="MT777" s="150"/>
      <c r="MU777" s="150"/>
      <c r="MV777" s="150"/>
      <c r="MW777" s="150"/>
      <c r="MX777" s="150"/>
      <c r="MY777" s="150"/>
      <c r="MZ777" s="150"/>
      <c r="NA777" s="150"/>
      <c r="NB777" s="150"/>
      <c r="NC777" s="150"/>
      <c r="ND777" s="150"/>
      <c r="NE777" s="150"/>
      <c r="NF777" s="150"/>
      <c r="NG777" s="150"/>
      <c r="NH777" s="150"/>
      <c r="NI777" s="150"/>
      <c r="NJ777" s="150"/>
      <c r="NK777" s="150"/>
      <c r="NL777" s="150"/>
      <c r="NM777" s="150"/>
      <c r="NN777" s="150"/>
      <c r="NO777" s="150"/>
      <c r="NP777" s="150"/>
      <c r="NQ777" s="150"/>
      <c r="NR777" s="150"/>
      <c r="NS777" s="150"/>
      <c r="NT777" s="150"/>
      <c r="NU777" s="150"/>
      <c r="NV777" s="150"/>
      <c r="NW777" s="150"/>
      <c r="NX777" s="150"/>
      <c r="NY777" s="150"/>
      <c r="NZ777" s="150"/>
      <c r="OA777" s="150"/>
      <c r="OB777" s="150"/>
      <c r="OC777" s="150"/>
      <c r="OD777" s="150"/>
      <c r="OE777" s="150"/>
      <c r="OF777" s="150"/>
      <c r="OG777" s="150"/>
      <c r="OH777" s="150"/>
      <c r="OI777" s="150"/>
      <c r="OJ777" s="150"/>
      <c r="OK777" s="150"/>
      <c r="OL777" s="150"/>
      <c r="OM777" s="150"/>
      <c r="ON777" s="150"/>
      <c r="OO777" s="150"/>
      <c r="OP777" s="150"/>
      <c r="OQ777" s="150"/>
      <c r="OR777" s="150"/>
      <c r="OS777" s="150"/>
      <c r="OT777" s="150"/>
      <c r="OU777" s="150"/>
      <c r="OV777" s="150"/>
      <c r="OW777" s="150"/>
      <c r="OX777" s="150"/>
      <c r="OY777" s="150"/>
      <c r="OZ777" s="150"/>
      <c r="PA777" s="150"/>
      <c r="PB777" s="150"/>
      <c r="PC777" s="150"/>
      <c r="PD777" s="150"/>
      <c r="PE777" s="150"/>
      <c r="PF777" s="150"/>
      <c r="PG777" s="150"/>
      <c r="PH777" s="150"/>
      <c r="PI777" s="150"/>
      <c r="PJ777" s="150"/>
      <c r="PK777" s="150"/>
      <c r="PL777" s="150"/>
      <c r="PM777" s="150"/>
      <c r="PN777" s="150"/>
      <c r="PO777" s="150"/>
      <c r="PP777" s="150"/>
      <c r="PQ777" s="150"/>
      <c r="PR777" s="150"/>
      <c r="PS777" s="150"/>
      <c r="PT777" s="150"/>
      <c r="PU777" s="150"/>
      <c r="PV777" s="150"/>
      <c r="PW777" s="150"/>
      <c r="PX777" s="150"/>
      <c r="PY777" s="150"/>
      <c r="PZ777" s="150"/>
      <c r="QA777" s="150"/>
      <c r="QB777" s="150"/>
      <c r="QC777" s="150"/>
      <c r="QD777" s="150"/>
      <c r="QE777" s="150"/>
      <c r="QF777" s="150"/>
      <c r="QG777" s="150"/>
      <c r="QH777" s="150"/>
      <c r="QI777" s="150"/>
      <c r="QJ777" s="150"/>
      <c r="QK777" s="150"/>
      <c r="QL777" s="150"/>
      <c r="QM777" s="150"/>
      <c r="QN777" s="150"/>
      <c r="QO777" s="150"/>
      <c r="QP777" s="150"/>
      <c r="QQ777" s="150"/>
      <c r="QR777" s="150"/>
      <c r="QS777" s="150"/>
      <c r="QT777" s="150"/>
      <c r="QU777" s="150"/>
      <c r="QV777" s="150"/>
      <c r="QW777" s="150"/>
      <c r="QX777" s="150"/>
      <c r="QY777" s="150"/>
      <c r="QZ777" s="150"/>
      <c r="RA777" s="150"/>
      <c r="RB777" s="150"/>
      <c r="RC777" s="150"/>
      <c r="RD777" s="150"/>
      <c r="RE777" s="150"/>
      <c r="RF777" s="150"/>
      <c r="RG777" s="150"/>
      <c r="RH777" s="150"/>
      <c r="RI777" s="150"/>
      <c r="RJ777" s="150"/>
      <c r="RK777" s="150"/>
      <c r="RL777" s="150"/>
      <c r="RM777" s="150"/>
      <c r="RN777" s="150"/>
      <c r="RO777" s="150"/>
      <c r="RP777" s="150"/>
      <c r="RQ777" s="150"/>
      <c r="RR777" s="150"/>
      <c r="RS777" s="150"/>
      <c r="RT777" s="150"/>
      <c r="RU777" s="150"/>
      <c r="RV777" s="150"/>
      <c r="RW777" s="150"/>
      <c r="RX777" s="150"/>
      <c r="RY777" s="150"/>
      <c r="RZ777" s="150"/>
      <c r="SA777" s="150"/>
      <c r="SB777" s="150"/>
      <c r="SC777" s="150"/>
      <c r="SD777" s="150"/>
      <c r="SE777" s="150"/>
      <c r="SF777" s="150"/>
      <c r="SG777" s="150"/>
      <c r="SH777" s="150"/>
      <c r="SI777" s="150"/>
      <c r="SJ777" s="150"/>
      <c r="SK777" s="150"/>
      <c r="SL777" s="150"/>
      <c r="SM777" s="150"/>
      <c r="SN777" s="150"/>
      <c r="SO777" s="150"/>
      <c r="SP777" s="150"/>
      <c r="SQ777" s="150"/>
      <c r="SR777" s="150"/>
      <c r="SS777" s="150"/>
      <c r="ST777" s="150"/>
      <c r="SU777" s="150"/>
      <c r="SV777" s="150"/>
      <c r="SW777" s="150"/>
      <c r="SX777" s="150"/>
      <c r="SY777" s="150"/>
      <c r="SZ777" s="150"/>
      <c r="TA777" s="150"/>
      <c r="TB777" s="150"/>
      <c r="TC777" s="150"/>
      <c r="TD777" s="150"/>
      <c r="TE777" s="150"/>
      <c r="TF777" s="150"/>
      <c r="TG777" s="150"/>
      <c r="TH777" s="150"/>
      <c r="TI777" s="150"/>
      <c r="TJ777" s="150"/>
      <c r="TK777" s="150"/>
      <c r="TL777" s="150"/>
      <c r="TM777" s="150"/>
      <c r="TN777" s="150"/>
      <c r="TO777" s="150"/>
      <c r="TP777" s="150"/>
      <c r="TQ777" s="150"/>
      <c r="TR777" s="150"/>
      <c r="TS777" s="150"/>
      <c r="TT777" s="150"/>
      <c r="TU777" s="150"/>
      <c r="TV777" s="150"/>
      <c r="TW777" s="150"/>
      <c r="TX777" s="150"/>
      <c r="TY777" s="150"/>
      <c r="TZ777" s="150"/>
      <c r="UA777" s="150"/>
      <c r="UB777" s="150"/>
      <c r="UC777" s="150"/>
      <c r="UD777" s="150"/>
      <c r="UE777" s="150"/>
      <c r="UF777" s="150"/>
      <c r="UG777" s="150"/>
      <c r="UH777" s="150"/>
      <c r="UI777" s="150"/>
      <c r="UJ777" s="150"/>
      <c r="UK777" s="150"/>
      <c r="UL777" s="150"/>
      <c r="UM777" s="150"/>
      <c r="UN777" s="150"/>
      <c r="UO777" s="150"/>
      <c r="UP777" s="150"/>
      <c r="UQ777" s="150"/>
      <c r="UR777" s="150"/>
      <c r="US777" s="150"/>
      <c r="UT777" s="150"/>
      <c r="UU777" s="150"/>
      <c r="UV777" s="150"/>
      <c r="UW777" s="150"/>
      <c r="UX777" s="150"/>
      <c r="UY777" s="150"/>
      <c r="UZ777" s="150"/>
      <c r="VA777" s="150"/>
      <c r="VB777" s="150"/>
      <c r="VC777" s="150"/>
      <c r="VD777" s="150"/>
      <c r="VE777" s="150"/>
      <c r="VF777" s="150"/>
      <c r="VG777" s="150"/>
      <c r="VH777" s="150"/>
      <c r="VI777" s="150"/>
      <c r="VJ777" s="150"/>
      <c r="VK777" s="150"/>
      <c r="VL777" s="150"/>
      <c r="VM777" s="150"/>
      <c r="VN777" s="150"/>
      <c r="VO777" s="150"/>
      <c r="VP777" s="150"/>
      <c r="VQ777" s="150"/>
      <c r="VR777" s="150"/>
      <c r="VS777" s="150"/>
      <c r="VT777" s="150"/>
      <c r="VU777" s="150"/>
      <c r="VV777" s="150"/>
      <c r="VW777" s="150"/>
      <c r="VX777" s="150"/>
      <c r="VY777" s="150"/>
      <c r="VZ777" s="150"/>
      <c r="WA777" s="150"/>
      <c r="WB777" s="150"/>
      <c r="WC777" s="150"/>
      <c r="WD777" s="150"/>
      <c r="WE777" s="150"/>
      <c r="WF777" s="150"/>
      <c r="WG777" s="150"/>
      <c r="WH777" s="150"/>
      <c r="WI777" s="150"/>
      <c r="WJ777" s="150"/>
      <c r="WK777" s="150"/>
      <c r="WL777" s="150"/>
      <c r="WM777" s="150"/>
      <c r="WN777" s="150"/>
      <c r="WO777" s="150"/>
      <c r="WP777" s="150"/>
      <c r="WQ777" s="150"/>
      <c r="WR777" s="150"/>
      <c r="WS777" s="150"/>
      <c r="WT777" s="150"/>
      <c r="WU777" s="150"/>
      <c r="WV777" s="150"/>
      <c r="WW777" s="150"/>
      <c r="WX777" s="150"/>
      <c r="WY777" s="150"/>
      <c r="WZ777" s="150"/>
      <c r="XA777" s="150"/>
      <c r="XB777" s="150"/>
      <c r="XC777" s="150"/>
      <c r="XD777" s="150"/>
      <c r="XE777" s="150"/>
      <c r="XF777" s="150"/>
      <c r="XG777" s="150"/>
      <c r="XH777" s="150"/>
      <c r="XI777" s="150"/>
      <c r="XJ777" s="150"/>
      <c r="XK777" s="150"/>
      <c r="XL777" s="150"/>
      <c r="XM777" s="150"/>
      <c r="XN777" s="150"/>
      <c r="XO777" s="150"/>
      <c r="XP777" s="150"/>
      <c r="XQ777" s="150"/>
      <c r="XR777" s="150"/>
      <c r="XS777" s="150"/>
      <c r="XT777" s="150"/>
      <c r="XU777" s="150"/>
      <c r="XV777" s="150"/>
      <c r="XW777" s="150"/>
      <c r="XX777" s="150"/>
      <c r="XY777" s="150"/>
      <c r="XZ777" s="150"/>
      <c r="YA777" s="150"/>
      <c r="YB777" s="150"/>
      <c r="YC777" s="150"/>
      <c r="YD777" s="150"/>
      <c r="YE777" s="150"/>
      <c r="YF777" s="150"/>
      <c r="YG777" s="150"/>
      <c r="YH777" s="150"/>
      <c r="YI777" s="150"/>
      <c r="YJ777" s="150"/>
      <c r="YK777" s="150"/>
      <c r="YL777" s="150"/>
      <c r="YM777" s="150"/>
      <c r="YN777" s="150"/>
      <c r="YO777" s="150"/>
      <c r="YP777" s="150"/>
      <c r="YQ777" s="150"/>
      <c r="YR777" s="150"/>
      <c r="YS777" s="150"/>
      <c r="YT777" s="150"/>
      <c r="YU777" s="150"/>
      <c r="YV777" s="150"/>
      <c r="YW777" s="150"/>
      <c r="YX777" s="150"/>
      <c r="YY777" s="150"/>
      <c r="YZ777" s="150"/>
      <c r="ZA777" s="150"/>
      <c r="ZB777" s="150"/>
      <c r="ZC777" s="150"/>
      <c r="ZD777" s="150"/>
      <c r="ZE777" s="150"/>
      <c r="ZF777" s="150"/>
      <c r="ZG777" s="150"/>
      <c r="ZH777" s="150"/>
      <c r="ZI777" s="150"/>
      <c r="ZJ777" s="150"/>
      <c r="ZK777" s="150"/>
      <c r="ZL777" s="150"/>
      <c r="ZM777" s="150"/>
      <c r="ZN777" s="150"/>
      <c r="ZO777" s="150"/>
      <c r="ZP777" s="150"/>
      <c r="ZQ777" s="150"/>
      <c r="ZR777" s="150"/>
      <c r="ZS777" s="150"/>
      <c r="ZT777" s="150"/>
      <c r="ZU777" s="150"/>
      <c r="ZV777" s="150"/>
      <c r="ZW777" s="150"/>
      <c r="ZX777" s="150"/>
      <c r="ZY777" s="150"/>
      <c r="ZZ777" s="150"/>
      <c r="AAA777" s="150"/>
      <c r="AAB777" s="150"/>
      <c r="AAC777" s="150"/>
      <c r="AAD777" s="150"/>
      <c r="AAE777" s="150"/>
      <c r="AAF777" s="150"/>
      <c r="AAG777" s="150"/>
      <c r="AAH777" s="150"/>
      <c r="AAI777" s="150"/>
      <c r="AAJ777" s="150"/>
      <c r="AAK777" s="150"/>
      <c r="AAL777" s="150"/>
      <c r="AAM777" s="150"/>
      <c r="AAN777" s="150"/>
      <c r="AAO777" s="150"/>
      <c r="AAP777" s="150"/>
      <c r="AAQ777" s="150"/>
      <c r="AAR777" s="150"/>
      <c r="AAS777" s="150"/>
      <c r="AAT777" s="150"/>
      <c r="AAU777" s="150"/>
      <c r="AAV777" s="150"/>
      <c r="AAW777" s="150"/>
      <c r="AAX777" s="150"/>
      <c r="AAY777" s="150"/>
      <c r="AAZ777" s="150"/>
      <c r="ABA777" s="150"/>
      <c r="ABB777" s="150"/>
      <c r="ABC777" s="150"/>
      <c r="ABD777" s="150"/>
      <c r="ABE777" s="150"/>
      <c r="ABF777" s="150"/>
      <c r="ABG777" s="150"/>
      <c r="ABH777" s="150"/>
      <c r="ABI777" s="150"/>
      <c r="ABJ777" s="150"/>
      <c r="ABK777" s="150"/>
      <c r="ABL777" s="150"/>
      <c r="ABM777" s="150"/>
      <c r="ABN777" s="150"/>
      <c r="ABO777" s="150"/>
      <c r="ABP777" s="150"/>
      <c r="ABQ777" s="150"/>
      <c r="ABR777" s="150"/>
      <c r="ABS777" s="150"/>
      <c r="ABT777" s="150"/>
      <c r="ABU777" s="150"/>
      <c r="ABV777" s="150"/>
      <c r="ABW777" s="150"/>
      <c r="ABX777" s="150"/>
      <c r="ABY777" s="150"/>
      <c r="ABZ777" s="150"/>
      <c r="ACA777" s="150"/>
      <c r="ACB777" s="150"/>
      <c r="ACC777" s="150"/>
      <c r="ACD777" s="150"/>
      <c r="ACE777" s="150"/>
      <c r="ACF777" s="150"/>
      <c r="ACG777" s="150"/>
      <c r="ACH777" s="150"/>
      <c r="ACI777" s="150"/>
      <c r="ACJ777" s="150"/>
      <c r="ACK777" s="150"/>
      <c r="ACL777" s="150"/>
      <c r="ACM777" s="150"/>
      <c r="ACN777" s="150"/>
      <c r="ACO777" s="150"/>
      <c r="ACP777" s="150"/>
      <c r="ACQ777" s="150"/>
      <c r="ACR777" s="150"/>
      <c r="ACS777" s="150"/>
      <c r="ACT777" s="150"/>
      <c r="ACU777" s="150"/>
      <c r="ACV777" s="150"/>
      <c r="ACW777" s="150"/>
      <c r="ACX777" s="150"/>
      <c r="ACY777" s="150"/>
      <c r="ACZ777" s="150"/>
      <c r="ADA777" s="150"/>
      <c r="ADB777" s="150"/>
      <c r="ADC777" s="150"/>
      <c r="ADD777" s="150"/>
      <c r="ADE777" s="150"/>
      <c r="ADF777" s="150"/>
      <c r="ADG777" s="150"/>
      <c r="ADH777" s="150"/>
      <c r="ADI777" s="150"/>
      <c r="ADJ777" s="150"/>
      <c r="ADK777" s="150"/>
      <c r="ADL777" s="150"/>
      <c r="ADM777" s="150"/>
      <c r="ADN777" s="150"/>
      <c r="ADO777" s="150"/>
      <c r="ADP777" s="150"/>
      <c r="ADQ777" s="150"/>
      <c r="ADR777" s="150"/>
      <c r="ADS777" s="150"/>
      <c r="ADT777" s="150"/>
      <c r="ADU777" s="150"/>
      <c r="ADV777" s="150"/>
      <c r="ADW777" s="150"/>
      <c r="ADX777" s="150"/>
      <c r="ADY777" s="150"/>
      <c r="ADZ777" s="150"/>
      <c r="AEA777" s="150"/>
      <c r="AEB777" s="150"/>
      <c r="AEC777" s="150"/>
      <c r="AED777" s="150"/>
      <c r="AEE777" s="150"/>
      <c r="AEF777" s="150"/>
      <c r="AEG777" s="150"/>
      <c r="AEH777" s="150"/>
      <c r="AEI777" s="150"/>
      <c r="AEJ777" s="150"/>
      <c r="AEK777" s="150"/>
      <c r="AEL777" s="150"/>
      <c r="AEM777" s="150"/>
      <c r="AEN777" s="150"/>
      <c r="AEO777" s="150"/>
      <c r="AEP777" s="150"/>
      <c r="AEQ777" s="150"/>
      <c r="AER777" s="150"/>
      <c r="AES777" s="150"/>
      <c r="AET777" s="150"/>
      <c r="AEU777" s="150"/>
      <c r="AEV777" s="150"/>
      <c r="AEW777" s="150"/>
      <c r="AEX777" s="150"/>
      <c r="AEY777" s="150"/>
      <c r="AEZ777" s="150"/>
      <c r="AFA777" s="150"/>
      <c r="AFB777" s="150"/>
      <c r="AFC777" s="150"/>
      <c r="AFD777" s="150"/>
      <c r="AFE777" s="150"/>
      <c r="AFF777" s="150"/>
      <c r="AFG777" s="150"/>
      <c r="AFH777" s="150"/>
      <c r="AFI777" s="150"/>
      <c r="AFJ777" s="150"/>
      <c r="AFK777" s="150"/>
      <c r="AFL777" s="150"/>
      <c r="AFM777" s="150"/>
      <c r="AFN777" s="150"/>
      <c r="AFO777" s="150"/>
      <c r="AFP777" s="150"/>
      <c r="AFQ777" s="150"/>
      <c r="AFR777" s="150"/>
      <c r="AFS777" s="150"/>
      <c r="AFT777" s="150"/>
      <c r="AFU777" s="150"/>
      <c r="AFV777" s="150"/>
      <c r="AFW777" s="150"/>
      <c r="AFX777" s="150"/>
      <c r="AFY777" s="150"/>
      <c r="AFZ777" s="150"/>
      <c r="AGA777" s="150"/>
      <c r="AGB777" s="150"/>
      <c r="AGC777" s="150"/>
      <c r="AGD777" s="150"/>
      <c r="AGE777" s="150"/>
      <c r="AGF777" s="150"/>
      <c r="AGG777" s="150"/>
      <c r="AGH777" s="150"/>
      <c r="AGI777" s="150"/>
      <c r="AGJ777" s="150"/>
      <c r="AGK777" s="150"/>
      <c r="AGL777" s="150"/>
      <c r="AGM777" s="150"/>
      <c r="AGN777" s="150"/>
      <c r="AGO777" s="150"/>
      <c r="AGP777" s="150"/>
      <c r="AGQ777" s="150"/>
      <c r="AGR777" s="150"/>
      <c r="AGS777" s="150"/>
      <c r="AGT777" s="150"/>
      <c r="AGU777" s="150"/>
      <c r="AGV777" s="150"/>
      <c r="AGW777" s="150"/>
      <c r="AGX777" s="150"/>
      <c r="AGY777" s="150"/>
      <c r="AGZ777" s="150"/>
      <c r="AHA777" s="150"/>
      <c r="AHB777" s="150"/>
      <c r="AHC777" s="150"/>
      <c r="AHD777" s="150"/>
      <c r="AHE777" s="150"/>
      <c r="AHF777" s="150"/>
      <c r="AHG777" s="150"/>
      <c r="AHH777" s="150"/>
      <c r="AHI777" s="150"/>
      <c r="AHJ777" s="150"/>
      <c r="AHK777" s="150"/>
      <c r="AHL777" s="150"/>
      <c r="AHM777" s="150"/>
      <c r="AHN777" s="150"/>
      <c r="AHO777" s="150"/>
      <c r="AHP777" s="150"/>
      <c r="AHQ777" s="150"/>
      <c r="AHR777" s="150"/>
      <c r="AHS777" s="150"/>
      <c r="AHT777" s="150"/>
      <c r="AHU777" s="150"/>
      <c r="AHV777" s="150"/>
      <c r="AHW777" s="150"/>
      <c r="AHX777" s="150"/>
      <c r="AHY777" s="150"/>
      <c r="AHZ777" s="150"/>
      <c r="AIA777" s="150"/>
      <c r="AIB777" s="150"/>
      <c r="AIC777" s="150"/>
      <c r="AID777" s="150"/>
      <c r="AIE777" s="150"/>
      <c r="AIF777" s="150"/>
      <c r="AIG777" s="150"/>
      <c r="AIH777" s="150"/>
      <c r="AII777" s="150"/>
      <c r="AIJ777" s="150"/>
      <c r="AIK777" s="150"/>
      <c r="AIL777" s="150"/>
      <c r="AIM777" s="150"/>
      <c r="AIN777" s="150"/>
      <c r="AIO777" s="150"/>
      <c r="AIP777" s="150"/>
      <c r="AIQ777" s="150"/>
      <c r="AIR777" s="150"/>
      <c r="AIS777" s="150"/>
      <c r="AIT777" s="150"/>
      <c r="AIU777" s="150"/>
      <c r="AIV777" s="150"/>
      <c r="AIW777" s="150"/>
      <c r="AIX777" s="150"/>
      <c r="AIY777" s="150"/>
      <c r="AIZ777" s="150"/>
      <c r="AJA777" s="150"/>
      <c r="AJB777" s="150"/>
      <c r="AJC777" s="150"/>
      <c r="AJD777" s="150"/>
      <c r="AJE777" s="150"/>
      <c r="AJF777" s="150"/>
      <c r="AJG777" s="150"/>
      <c r="AJH777" s="150"/>
      <c r="AJI777" s="150"/>
      <c r="AJJ777" s="150"/>
      <c r="AJK777" s="150"/>
      <c r="AJL777" s="150"/>
      <c r="AJM777" s="150"/>
      <c r="AJN777" s="150"/>
      <c r="AJO777" s="150"/>
      <c r="AJP777" s="150"/>
      <c r="AJQ777" s="150"/>
      <c r="AJR777" s="150"/>
      <c r="AJS777" s="150"/>
      <c r="AJT777" s="150"/>
      <c r="AJU777" s="150"/>
      <c r="AJV777" s="150"/>
      <c r="AJW777" s="150"/>
      <c r="AJX777" s="150"/>
      <c r="AJY777" s="150"/>
      <c r="AJZ777" s="150"/>
      <c r="AKA777" s="150"/>
      <c r="AKB777" s="150"/>
      <c r="AKC777" s="150"/>
      <c r="AKD777" s="150"/>
      <c r="AKE777" s="150"/>
      <c r="AKF777" s="150"/>
      <c r="AKG777" s="150"/>
      <c r="AKH777" s="150"/>
      <c r="AKI777" s="150"/>
      <c r="AKJ777" s="150"/>
      <c r="AKK777" s="150"/>
      <c r="AKL777" s="150"/>
      <c r="AKM777" s="150"/>
      <c r="AKN777" s="150"/>
      <c r="AKO777" s="150"/>
      <c r="AKP777" s="150"/>
      <c r="AKQ777" s="150"/>
      <c r="AKR777" s="150"/>
      <c r="AKS777" s="150"/>
      <c r="AKT777" s="150"/>
      <c r="AKU777" s="150"/>
      <c r="AKV777" s="150"/>
      <c r="AKW777" s="150"/>
      <c r="AKX777" s="150"/>
      <c r="AKY777" s="150"/>
      <c r="AKZ777" s="150"/>
      <c r="ALA777" s="150"/>
      <c r="ALB777" s="150"/>
      <c r="ALC777" s="150"/>
      <c r="ALD777" s="150"/>
      <c r="ALE777" s="150"/>
      <c r="ALF777" s="150"/>
      <c r="ALG777" s="150"/>
      <c r="ALH777" s="150"/>
      <c r="ALI777" s="150"/>
      <c r="ALJ777" s="150"/>
      <c r="ALK777" s="150"/>
      <c r="ALL777" s="150"/>
      <c r="ALM777" s="150"/>
      <c r="ALN777" s="150"/>
      <c r="ALO777" s="150"/>
      <c r="ALP777" s="150"/>
      <c r="ALQ777" s="150"/>
      <c r="ALR777" s="150"/>
      <c r="ALS777" s="150"/>
      <c r="ALT777" s="150"/>
      <c r="ALU777" s="150"/>
      <c r="ALV777" s="150"/>
      <c r="ALW777" s="150"/>
      <c r="ALX777" s="150"/>
      <c r="ALY777" s="150"/>
      <c r="ALZ777" s="150"/>
      <c r="AMA777" s="150"/>
      <c r="AMB777" s="150"/>
      <c r="AMC777" s="150"/>
      <c r="AMD777" s="150"/>
      <c r="AME777" s="150"/>
      <c r="AMF777" s="150"/>
      <c r="AMG777" s="150"/>
      <c r="AMH777" s="150"/>
      <c r="AMI777" s="150"/>
      <c r="AMJ777" s="150"/>
      <c r="AMK777" s="150"/>
      <c r="AML777" s="559"/>
    </row>
    <row r="778" spans="1:1026" x14ac:dyDescent="0.25">
      <c r="A778" s="258" t="s">
        <v>1604</v>
      </c>
      <c r="B778" s="257">
        <v>778</v>
      </c>
      <c r="C778" s="258" t="s">
        <v>11230</v>
      </c>
      <c r="D778" s="308" t="s">
        <v>11231</v>
      </c>
      <c r="E778" s="277" t="s">
        <v>818</v>
      </c>
      <c r="F778" s="278">
        <v>4</v>
      </c>
      <c r="G778" s="280"/>
      <c r="H778" s="280"/>
      <c r="I778" s="489">
        <v>72.400000000000006</v>
      </c>
      <c r="J778" s="278"/>
      <c r="K778" s="278">
        <v>2</v>
      </c>
      <c r="L778" s="278"/>
      <c r="M778" s="278"/>
      <c r="N778" s="278"/>
      <c r="O778" s="278"/>
      <c r="P778" s="278">
        <v>335</v>
      </c>
      <c r="Q778" s="278"/>
      <c r="R778" s="278">
        <v>2</v>
      </c>
      <c r="S778" s="278"/>
      <c r="T778" s="278"/>
      <c r="U778" s="278"/>
      <c r="V778" s="278"/>
      <c r="W778" s="283">
        <f t="shared" si="342"/>
        <v>100</v>
      </c>
      <c r="X778" s="283">
        <f t="shared" si="343"/>
        <v>100</v>
      </c>
      <c r="Y778" s="283">
        <f t="shared" si="337"/>
        <v>20</v>
      </c>
      <c r="Z778" s="283">
        <f t="shared" si="344"/>
        <v>100</v>
      </c>
      <c r="AA778" s="283">
        <f t="shared" si="345"/>
        <v>100</v>
      </c>
      <c r="AB778" s="287">
        <f t="shared" si="346"/>
        <v>1</v>
      </c>
      <c r="AC778" s="287">
        <f t="shared" si="347"/>
        <v>100</v>
      </c>
      <c r="AD778" s="287">
        <f t="shared" si="348"/>
        <v>100</v>
      </c>
      <c r="AE778" s="284">
        <f t="shared" si="341"/>
        <v>100</v>
      </c>
      <c r="AF778" s="284">
        <f t="shared" si="340"/>
        <v>100</v>
      </c>
      <c r="AG778" s="342">
        <v>25</v>
      </c>
      <c r="AH778" s="268">
        <f t="shared" si="338"/>
        <v>100</v>
      </c>
      <c r="AI778" s="268">
        <f t="shared" si="336"/>
        <v>100</v>
      </c>
      <c r="AJ778" s="268">
        <f t="shared" si="339"/>
        <v>100</v>
      </c>
      <c r="AK778" s="490">
        <v>4.32</v>
      </c>
      <c r="AL778" s="278"/>
      <c r="AM778" s="278"/>
      <c r="AN778" s="490"/>
      <c r="AO778" s="277"/>
      <c r="AP778" s="277"/>
      <c r="AQ778" s="277"/>
      <c r="AR778" s="356" t="s">
        <v>31913</v>
      </c>
      <c r="AS778" s="356"/>
      <c r="AT778" s="277"/>
      <c r="AU778" s="277"/>
      <c r="AW778" s="559"/>
      <c r="AX778" s="559"/>
      <c r="AY778" s="559"/>
      <c r="AZ778" s="559"/>
      <c r="BA778" s="559"/>
      <c r="BB778" s="559"/>
      <c r="BC778" s="559"/>
      <c r="BD778" s="559"/>
      <c r="BE778" s="559"/>
      <c r="BF778" s="559"/>
      <c r="BG778" s="559"/>
      <c r="BH778" s="559"/>
      <c r="BI778" s="559"/>
      <c r="BJ778" s="559"/>
      <c r="BK778" s="559"/>
      <c r="BL778" s="559"/>
      <c r="BM778" s="559"/>
      <c r="BN778" s="559"/>
      <c r="BO778" s="559"/>
      <c r="BP778" s="559"/>
      <c r="BQ778" s="559"/>
      <c r="BR778" s="559"/>
      <c r="BS778" s="559"/>
      <c r="BT778" s="559"/>
      <c r="BU778" s="559"/>
      <c r="BV778" s="559"/>
      <c r="BW778" s="559"/>
      <c r="BX778" s="559"/>
      <c r="BY778" s="559"/>
      <c r="BZ778" s="559"/>
      <c r="CA778" s="559"/>
      <c r="CB778" s="559"/>
      <c r="CC778" s="559"/>
      <c r="CD778" s="559"/>
      <c r="CE778" s="559"/>
      <c r="CF778" s="559"/>
      <c r="CG778" s="559"/>
      <c r="CH778" s="559"/>
      <c r="CI778" s="559"/>
      <c r="CJ778" s="559"/>
      <c r="CK778" s="559"/>
      <c r="CL778" s="559"/>
      <c r="CM778" s="559"/>
      <c r="CN778" s="559"/>
      <c r="CO778" s="559"/>
      <c r="CP778" s="559"/>
      <c r="CQ778" s="559"/>
      <c r="CR778" s="559"/>
      <c r="CS778" s="559"/>
      <c r="CT778" s="559"/>
      <c r="CU778" s="559"/>
      <c r="CV778" s="559"/>
      <c r="CW778" s="559"/>
      <c r="CX778" s="559"/>
      <c r="CY778" s="559"/>
      <c r="CZ778" s="559"/>
      <c r="DA778" s="559"/>
      <c r="DB778" s="559"/>
      <c r="DC778" s="559"/>
      <c r="DD778" s="559"/>
      <c r="DE778" s="559"/>
      <c r="DF778" s="559"/>
      <c r="DG778" s="559"/>
      <c r="DH778" s="559"/>
      <c r="DI778" s="559"/>
      <c r="DJ778" s="559"/>
      <c r="DK778" s="559"/>
      <c r="DL778" s="559"/>
      <c r="DM778" s="559"/>
      <c r="DN778" s="559"/>
      <c r="DO778" s="559"/>
      <c r="DP778" s="559"/>
      <c r="DQ778" s="559"/>
      <c r="DR778" s="559"/>
      <c r="DS778" s="559"/>
      <c r="DT778" s="559"/>
      <c r="DU778" s="559"/>
      <c r="DV778" s="559"/>
      <c r="DW778" s="559"/>
      <c r="DX778" s="559"/>
      <c r="DY778" s="559"/>
      <c r="DZ778" s="559"/>
      <c r="EA778" s="559"/>
      <c r="EB778" s="559"/>
      <c r="EC778" s="559"/>
      <c r="ED778" s="559"/>
      <c r="EE778" s="559"/>
      <c r="EF778" s="559"/>
      <c r="EG778" s="559"/>
      <c r="EH778" s="559"/>
      <c r="EI778" s="559"/>
      <c r="EJ778" s="559"/>
      <c r="EK778" s="559"/>
      <c r="EL778" s="559"/>
      <c r="EM778" s="559"/>
      <c r="EN778" s="559"/>
      <c r="EO778" s="559"/>
      <c r="EP778" s="559"/>
      <c r="EQ778" s="559"/>
      <c r="ER778" s="559"/>
      <c r="ES778" s="559"/>
      <c r="ET778" s="559"/>
      <c r="EU778" s="559"/>
      <c r="EV778" s="559"/>
      <c r="EW778" s="559"/>
      <c r="EX778" s="559"/>
      <c r="EY778" s="559"/>
      <c r="EZ778" s="559"/>
      <c r="FA778" s="559"/>
      <c r="FB778" s="559"/>
      <c r="FC778" s="559"/>
      <c r="FD778" s="559"/>
      <c r="FE778" s="559"/>
      <c r="FF778" s="559"/>
      <c r="FG778" s="559"/>
      <c r="FH778" s="559"/>
      <c r="FI778" s="559"/>
      <c r="FJ778" s="559"/>
      <c r="FK778" s="559"/>
      <c r="FL778" s="559"/>
      <c r="FM778" s="559"/>
      <c r="FN778" s="559"/>
      <c r="FO778" s="559"/>
      <c r="FP778" s="559"/>
      <c r="FQ778" s="559"/>
      <c r="FR778" s="559"/>
      <c r="FS778" s="559"/>
      <c r="FT778" s="559"/>
      <c r="FU778" s="559"/>
      <c r="FV778" s="559"/>
      <c r="FW778" s="559"/>
      <c r="FX778" s="559"/>
      <c r="FY778" s="559"/>
      <c r="FZ778" s="559"/>
      <c r="GA778" s="559"/>
      <c r="GB778" s="559"/>
      <c r="GC778" s="559"/>
      <c r="GD778" s="559"/>
      <c r="GE778" s="559"/>
      <c r="GF778" s="559"/>
      <c r="GG778" s="559"/>
      <c r="GH778" s="559"/>
      <c r="GI778" s="559"/>
      <c r="GJ778" s="559"/>
      <c r="GK778" s="559"/>
      <c r="GL778" s="559"/>
      <c r="GM778" s="559"/>
      <c r="GN778" s="559"/>
      <c r="GO778" s="559"/>
      <c r="GP778" s="559"/>
      <c r="GQ778" s="559"/>
      <c r="GR778" s="559"/>
      <c r="GS778" s="559"/>
      <c r="GT778" s="559"/>
      <c r="GU778" s="559"/>
      <c r="GV778" s="559"/>
      <c r="GW778" s="559"/>
      <c r="GX778" s="559"/>
      <c r="GY778" s="559"/>
      <c r="GZ778" s="559"/>
      <c r="HA778" s="559"/>
      <c r="HB778" s="559"/>
      <c r="HC778" s="559"/>
      <c r="HD778" s="559"/>
      <c r="HE778" s="559"/>
      <c r="HF778" s="559"/>
      <c r="HG778" s="559"/>
      <c r="HH778" s="559"/>
      <c r="HI778" s="559"/>
      <c r="HJ778" s="559"/>
      <c r="HK778" s="559"/>
      <c r="HL778" s="559"/>
      <c r="HM778" s="559"/>
      <c r="HN778" s="559"/>
      <c r="HO778" s="559"/>
      <c r="HP778" s="559"/>
      <c r="HQ778" s="559"/>
      <c r="HR778" s="559"/>
      <c r="HS778" s="559"/>
      <c r="HT778" s="559"/>
      <c r="HU778" s="559"/>
      <c r="HV778" s="559"/>
      <c r="HW778" s="559"/>
      <c r="HX778" s="559"/>
      <c r="HY778" s="559"/>
      <c r="HZ778" s="559"/>
      <c r="IA778" s="559"/>
      <c r="IB778" s="559"/>
      <c r="IC778" s="559"/>
      <c r="ID778" s="559"/>
      <c r="IE778" s="559"/>
      <c r="IF778" s="559"/>
      <c r="IG778" s="559"/>
      <c r="IH778" s="559"/>
      <c r="II778" s="559"/>
      <c r="IJ778" s="559"/>
      <c r="IK778" s="559"/>
      <c r="IL778" s="559"/>
      <c r="IM778" s="559"/>
      <c r="IN778" s="559"/>
      <c r="IO778" s="559"/>
      <c r="IP778" s="559"/>
      <c r="IQ778" s="559"/>
      <c r="IR778" s="559"/>
      <c r="IS778" s="559"/>
      <c r="IT778" s="559"/>
      <c r="IU778" s="559"/>
      <c r="IV778" s="559"/>
      <c r="IW778" s="559"/>
      <c r="IX778" s="559"/>
      <c r="IY778" s="559"/>
      <c r="IZ778" s="559"/>
      <c r="JA778" s="559"/>
      <c r="JB778" s="559"/>
      <c r="JC778" s="559"/>
      <c r="JD778" s="559"/>
      <c r="JE778" s="559"/>
      <c r="JF778" s="559"/>
      <c r="JG778" s="559"/>
      <c r="JH778" s="559"/>
      <c r="JI778" s="559"/>
      <c r="JJ778" s="559"/>
      <c r="JK778" s="559"/>
      <c r="JL778" s="559"/>
      <c r="JM778" s="559"/>
      <c r="JN778" s="559"/>
      <c r="JO778" s="559"/>
      <c r="JP778" s="559"/>
      <c r="JQ778" s="559"/>
      <c r="JR778" s="559"/>
      <c r="JS778" s="559"/>
      <c r="JT778" s="559"/>
      <c r="JU778" s="559"/>
      <c r="JV778" s="559"/>
      <c r="JW778" s="559"/>
      <c r="JX778" s="559"/>
      <c r="JY778" s="559"/>
      <c r="JZ778" s="559"/>
      <c r="KA778" s="559"/>
      <c r="KB778" s="559"/>
      <c r="KC778" s="559"/>
      <c r="KD778" s="559"/>
      <c r="KE778" s="559"/>
      <c r="KF778" s="559"/>
      <c r="KG778" s="559"/>
      <c r="KH778" s="559"/>
      <c r="KI778" s="559"/>
      <c r="KJ778" s="559"/>
      <c r="KK778" s="559"/>
      <c r="KL778" s="559"/>
      <c r="KM778" s="559"/>
      <c r="KN778" s="559"/>
      <c r="KO778" s="559"/>
      <c r="KP778" s="559"/>
      <c r="KQ778" s="559"/>
      <c r="KR778" s="559"/>
      <c r="KS778" s="559"/>
      <c r="KT778" s="559"/>
      <c r="KU778" s="559"/>
      <c r="KV778" s="559"/>
      <c r="KW778" s="559"/>
      <c r="KX778" s="559"/>
      <c r="KY778" s="559"/>
      <c r="KZ778" s="559"/>
      <c r="LA778" s="559"/>
      <c r="LB778" s="559"/>
      <c r="LC778" s="559"/>
      <c r="LD778" s="559"/>
      <c r="LE778" s="559"/>
      <c r="LF778" s="559"/>
      <c r="LG778" s="559"/>
      <c r="LH778" s="559"/>
      <c r="LI778" s="559"/>
      <c r="LJ778" s="559"/>
      <c r="LK778" s="559"/>
      <c r="LL778" s="559"/>
      <c r="LM778" s="559"/>
      <c r="LN778" s="559"/>
      <c r="LO778" s="559"/>
      <c r="LP778" s="559"/>
      <c r="LQ778" s="559"/>
      <c r="LR778" s="559"/>
      <c r="LS778" s="559"/>
      <c r="LT778" s="559"/>
      <c r="LU778" s="559"/>
      <c r="LV778" s="559"/>
      <c r="LW778" s="559"/>
      <c r="LX778" s="559"/>
      <c r="LY778" s="559"/>
      <c r="LZ778" s="559"/>
      <c r="MA778" s="559"/>
      <c r="MB778" s="559"/>
      <c r="MC778" s="559"/>
      <c r="MD778" s="559"/>
      <c r="ME778" s="559"/>
      <c r="MF778" s="559"/>
      <c r="MG778" s="559"/>
      <c r="MH778" s="559"/>
      <c r="MI778" s="559"/>
      <c r="MJ778" s="559"/>
      <c r="MK778" s="559"/>
      <c r="ML778" s="559"/>
      <c r="MM778" s="559"/>
      <c r="MN778" s="559"/>
      <c r="MO778" s="559"/>
      <c r="MP778" s="559"/>
      <c r="MQ778" s="559"/>
      <c r="MR778" s="559"/>
      <c r="MS778" s="559"/>
      <c r="MT778" s="559"/>
      <c r="MU778" s="559"/>
      <c r="MV778" s="559"/>
      <c r="MW778" s="559"/>
      <c r="MX778" s="559"/>
      <c r="MY778" s="559"/>
      <c r="MZ778" s="559"/>
      <c r="NA778" s="559"/>
      <c r="NB778" s="559"/>
      <c r="NC778" s="559"/>
      <c r="ND778" s="559"/>
      <c r="NE778" s="559"/>
      <c r="NF778" s="559"/>
      <c r="NG778" s="559"/>
      <c r="NH778" s="559"/>
      <c r="NI778" s="559"/>
      <c r="NJ778" s="559"/>
      <c r="NK778" s="559"/>
      <c r="NL778" s="559"/>
      <c r="NM778" s="559"/>
      <c r="NN778" s="559"/>
      <c r="NO778" s="559"/>
      <c r="NP778" s="559"/>
      <c r="NQ778" s="559"/>
      <c r="NR778" s="559"/>
      <c r="NS778" s="559"/>
      <c r="NT778" s="559"/>
      <c r="NU778" s="559"/>
      <c r="NV778" s="559"/>
      <c r="NW778" s="559"/>
      <c r="NX778" s="559"/>
      <c r="NY778" s="559"/>
      <c r="NZ778" s="559"/>
      <c r="OA778" s="559"/>
      <c r="OB778" s="559"/>
      <c r="OC778" s="559"/>
      <c r="OD778" s="559"/>
      <c r="OE778" s="559"/>
      <c r="OF778" s="559"/>
      <c r="OG778" s="559"/>
      <c r="OH778" s="559"/>
      <c r="OI778" s="559"/>
      <c r="OJ778" s="559"/>
      <c r="OK778" s="559"/>
      <c r="OL778" s="559"/>
      <c r="OM778" s="559"/>
      <c r="ON778" s="559"/>
      <c r="OO778" s="559"/>
      <c r="OP778" s="559"/>
      <c r="OQ778" s="559"/>
      <c r="OR778" s="559"/>
      <c r="OS778" s="559"/>
      <c r="OT778" s="559"/>
      <c r="OU778" s="559"/>
      <c r="OV778" s="559"/>
      <c r="OW778" s="559"/>
      <c r="OX778" s="559"/>
      <c r="OY778" s="559"/>
      <c r="OZ778" s="559"/>
      <c r="PA778" s="559"/>
      <c r="PB778" s="559"/>
      <c r="PC778" s="559"/>
      <c r="PD778" s="559"/>
      <c r="PE778" s="559"/>
      <c r="PF778" s="559"/>
      <c r="PG778" s="559"/>
      <c r="PH778" s="559"/>
      <c r="PI778" s="559"/>
      <c r="PJ778" s="559"/>
      <c r="PK778" s="559"/>
      <c r="PL778" s="559"/>
      <c r="PM778" s="559"/>
      <c r="PN778" s="559"/>
      <c r="PO778" s="559"/>
      <c r="PP778" s="559"/>
      <c r="PQ778" s="559"/>
      <c r="PR778" s="559"/>
      <c r="PS778" s="559"/>
      <c r="PT778" s="559"/>
      <c r="PU778" s="559"/>
      <c r="PV778" s="559"/>
      <c r="PW778" s="559"/>
      <c r="PX778" s="559"/>
      <c r="PY778" s="559"/>
      <c r="PZ778" s="559"/>
      <c r="QA778" s="559"/>
      <c r="QB778" s="559"/>
      <c r="QC778" s="559"/>
      <c r="QD778" s="559"/>
      <c r="QE778" s="559"/>
      <c r="QF778" s="559"/>
      <c r="QG778" s="559"/>
      <c r="QH778" s="559"/>
      <c r="QI778" s="559"/>
      <c r="QJ778" s="559"/>
      <c r="QK778" s="559"/>
      <c r="QL778" s="559"/>
      <c r="QM778" s="559"/>
      <c r="QN778" s="559"/>
      <c r="QO778" s="559"/>
      <c r="QP778" s="559"/>
      <c r="QQ778" s="559"/>
      <c r="QR778" s="559"/>
      <c r="QS778" s="559"/>
      <c r="QT778" s="559"/>
      <c r="QU778" s="559"/>
      <c r="QV778" s="559"/>
      <c r="QW778" s="559"/>
      <c r="QX778" s="559"/>
      <c r="QY778" s="559"/>
      <c r="QZ778" s="559"/>
      <c r="RA778" s="559"/>
      <c r="RB778" s="559"/>
      <c r="RC778" s="559"/>
      <c r="RD778" s="559"/>
      <c r="RE778" s="559"/>
      <c r="RF778" s="559"/>
      <c r="RG778" s="559"/>
      <c r="RH778" s="559"/>
      <c r="RI778" s="559"/>
      <c r="RJ778" s="559"/>
      <c r="RK778" s="559"/>
      <c r="RL778" s="559"/>
      <c r="RM778" s="559"/>
      <c r="RN778" s="559"/>
      <c r="RO778" s="559"/>
      <c r="RP778" s="559"/>
      <c r="RQ778" s="559"/>
      <c r="RR778" s="559"/>
      <c r="RS778" s="559"/>
      <c r="RT778" s="559"/>
      <c r="RU778" s="559"/>
      <c r="RV778" s="559"/>
      <c r="RW778" s="559"/>
      <c r="RX778" s="559"/>
      <c r="RY778" s="559"/>
      <c r="RZ778" s="559"/>
      <c r="SA778" s="559"/>
      <c r="SB778" s="559"/>
      <c r="SC778" s="559"/>
      <c r="SD778" s="559"/>
      <c r="SE778" s="559"/>
      <c r="SF778" s="559"/>
      <c r="SG778" s="559"/>
      <c r="SH778" s="559"/>
      <c r="SI778" s="559"/>
      <c r="SJ778" s="559"/>
      <c r="SK778" s="559"/>
      <c r="SL778" s="559"/>
      <c r="SM778" s="559"/>
      <c r="SN778" s="559"/>
      <c r="SO778" s="559"/>
      <c r="SP778" s="559"/>
      <c r="SQ778" s="559"/>
      <c r="SR778" s="559"/>
      <c r="SS778" s="559"/>
      <c r="ST778" s="559"/>
      <c r="SU778" s="559"/>
      <c r="SV778" s="559"/>
      <c r="SW778" s="559"/>
      <c r="SX778" s="559"/>
      <c r="SY778" s="559"/>
      <c r="SZ778" s="559"/>
      <c r="TA778" s="559"/>
      <c r="TB778" s="559"/>
      <c r="TC778" s="559"/>
      <c r="TD778" s="559"/>
      <c r="TE778" s="559"/>
      <c r="TF778" s="559"/>
      <c r="TG778" s="559"/>
      <c r="TH778" s="559"/>
      <c r="TI778" s="559"/>
      <c r="TJ778" s="559"/>
      <c r="TK778" s="559"/>
      <c r="TL778" s="559"/>
      <c r="TM778" s="559"/>
      <c r="TN778" s="559"/>
      <c r="TO778" s="559"/>
      <c r="TP778" s="559"/>
      <c r="TQ778" s="559"/>
      <c r="TR778" s="559"/>
      <c r="TS778" s="559"/>
      <c r="TT778" s="559"/>
      <c r="TU778" s="559"/>
      <c r="TV778" s="559"/>
      <c r="TW778" s="559"/>
      <c r="TX778" s="559"/>
      <c r="TY778" s="559"/>
      <c r="TZ778" s="559"/>
      <c r="UA778" s="559"/>
      <c r="UB778" s="559"/>
      <c r="UC778" s="559"/>
      <c r="UD778" s="559"/>
      <c r="UE778" s="559"/>
      <c r="UF778" s="559"/>
      <c r="UG778" s="559"/>
      <c r="UH778" s="559"/>
      <c r="UI778" s="559"/>
      <c r="UJ778" s="559"/>
      <c r="UK778" s="559"/>
      <c r="UL778" s="559"/>
      <c r="UM778" s="559"/>
      <c r="UN778" s="559"/>
      <c r="UO778" s="559"/>
      <c r="UP778" s="559"/>
      <c r="UQ778" s="559"/>
      <c r="UR778" s="559"/>
      <c r="US778" s="559"/>
      <c r="UT778" s="559"/>
      <c r="UU778" s="559"/>
      <c r="UV778" s="559"/>
      <c r="UW778" s="559"/>
      <c r="UX778" s="559"/>
      <c r="UY778" s="559"/>
      <c r="UZ778" s="559"/>
      <c r="VA778" s="559"/>
      <c r="VB778" s="559"/>
      <c r="VC778" s="559"/>
      <c r="VD778" s="559"/>
      <c r="VE778" s="559"/>
      <c r="VF778" s="559"/>
      <c r="VG778" s="559"/>
      <c r="VH778" s="559"/>
      <c r="VI778" s="559"/>
      <c r="VJ778" s="559"/>
      <c r="VK778" s="559"/>
      <c r="VL778" s="559"/>
      <c r="VM778" s="559"/>
      <c r="VN778" s="559"/>
      <c r="VO778" s="559"/>
      <c r="VP778" s="559"/>
      <c r="VQ778" s="559"/>
      <c r="VR778" s="559"/>
      <c r="VS778" s="559"/>
      <c r="VT778" s="559"/>
      <c r="VU778" s="559"/>
      <c r="VV778" s="559"/>
      <c r="VW778" s="559"/>
      <c r="VX778" s="559"/>
      <c r="VY778" s="559"/>
      <c r="VZ778" s="559"/>
      <c r="WA778" s="559"/>
      <c r="WB778" s="559"/>
      <c r="WC778" s="559"/>
      <c r="WD778" s="559"/>
      <c r="WE778" s="559"/>
      <c r="WF778" s="559"/>
      <c r="WG778" s="559"/>
      <c r="WH778" s="559"/>
      <c r="WI778" s="559"/>
      <c r="WJ778" s="559"/>
      <c r="WK778" s="559"/>
      <c r="WL778" s="559"/>
      <c r="WM778" s="559"/>
      <c r="WN778" s="559"/>
      <c r="WO778" s="559"/>
      <c r="WP778" s="559"/>
      <c r="WQ778" s="559"/>
      <c r="WR778" s="559"/>
      <c r="WS778" s="559"/>
      <c r="WT778" s="559"/>
      <c r="WU778" s="559"/>
      <c r="WV778" s="559"/>
      <c r="WW778" s="559"/>
      <c r="WX778" s="559"/>
      <c r="WY778" s="559"/>
      <c r="WZ778" s="559"/>
      <c r="XA778" s="559"/>
      <c r="XB778" s="559"/>
      <c r="XC778" s="559"/>
      <c r="XD778" s="559"/>
      <c r="XE778" s="559"/>
      <c r="XF778" s="559"/>
      <c r="XG778" s="559"/>
      <c r="XH778" s="559"/>
      <c r="XI778" s="559"/>
      <c r="XJ778" s="559"/>
      <c r="XK778" s="559"/>
      <c r="XL778" s="559"/>
      <c r="XM778" s="559"/>
      <c r="XN778" s="559"/>
      <c r="XO778" s="559"/>
      <c r="XP778" s="559"/>
      <c r="XQ778" s="559"/>
      <c r="XR778" s="559"/>
      <c r="XS778" s="559"/>
      <c r="XT778" s="559"/>
      <c r="XU778" s="559"/>
      <c r="XV778" s="559"/>
      <c r="XW778" s="559"/>
      <c r="XX778" s="559"/>
      <c r="XY778" s="559"/>
      <c r="XZ778" s="559"/>
      <c r="YA778" s="559"/>
      <c r="YB778" s="559"/>
      <c r="YC778" s="559"/>
      <c r="YD778" s="559"/>
      <c r="YE778" s="559"/>
      <c r="YF778" s="559"/>
      <c r="YG778" s="559"/>
      <c r="YH778" s="559"/>
      <c r="YI778" s="559"/>
      <c r="YJ778" s="559"/>
      <c r="YK778" s="559"/>
      <c r="YL778" s="559"/>
      <c r="YM778" s="559"/>
      <c r="YN778" s="559"/>
      <c r="YO778" s="559"/>
      <c r="YP778" s="559"/>
      <c r="YQ778" s="559"/>
      <c r="YR778" s="559"/>
      <c r="YS778" s="559"/>
      <c r="YT778" s="559"/>
      <c r="YU778" s="559"/>
      <c r="YV778" s="559"/>
      <c r="YW778" s="559"/>
      <c r="YX778" s="559"/>
      <c r="YY778" s="559"/>
      <c r="YZ778" s="559"/>
      <c r="ZA778" s="559"/>
      <c r="ZB778" s="559"/>
      <c r="ZC778" s="559"/>
      <c r="ZD778" s="559"/>
      <c r="ZE778" s="559"/>
      <c r="ZF778" s="559"/>
      <c r="ZG778" s="559"/>
      <c r="ZH778" s="559"/>
      <c r="ZI778" s="559"/>
      <c r="ZJ778" s="559"/>
      <c r="ZK778" s="559"/>
      <c r="ZL778" s="559"/>
      <c r="ZM778" s="559"/>
      <c r="ZN778" s="559"/>
      <c r="ZO778" s="559"/>
      <c r="ZP778" s="559"/>
      <c r="ZQ778" s="559"/>
      <c r="ZR778" s="559"/>
      <c r="ZS778" s="559"/>
      <c r="ZT778" s="559"/>
      <c r="ZU778" s="559"/>
      <c r="ZV778" s="559"/>
      <c r="ZW778" s="559"/>
      <c r="ZX778" s="559"/>
      <c r="ZY778" s="559"/>
      <c r="ZZ778" s="559"/>
      <c r="AAA778" s="559"/>
      <c r="AAB778" s="559"/>
      <c r="AAC778" s="559"/>
      <c r="AAD778" s="559"/>
      <c r="AAE778" s="559"/>
      <c r="AAF778" s="559"/>
      <c r="AAG778" s="559"/>
      <c r="AAH778" s="559"/>
      <c r="AAI778" s="559"/>
      <c r="AAJ778" s="559"/>
      <c r="AAK778" s="559"/>
      <c r="AAL778" s="559"/>
      <c r="AAM778" s="559"/>
      <c r="AAN778" s="559"/>
      <c r="AAO778" s="559"/>
      <c r="AAP778" s="559"/>
      <c r="AAQ778" s="559"/>
      <c r="AAR778" s="559"/>
      <c r="AAS778" s="559"/>
      <c r="AAT778" s="559"/>
      <c r="AAU778" s="559"/>
      <c r="AAV778" s="559"/>
      <c r="AAW778" s="559"/>
      <c r="AAX778" s="559"/>
      <c r="AAY778" s="559"/>
      <c r="AAZ778" s="559"/>
      <c r="ABA778" s="559"/>
      <c r="ABB778" s="559"/>
      <c r="ABC778" s="559"/>
      <c r="ABD778" s="559"/>
      <c r="ABE778" s="559"/>
      <c r="ABF778" s="559"/>
      <c r="ABG778" s="559"/>
      <c r="ABH778" s="559"/>
      <c r="ABI778" s="559"/>
      <c r="ABJ778" s="559"/>
      <c r="ABK778" s="559"/>
      <c r="ABL778" s="559"/>
      <c r="ABM778" s="559"/>
      <c r="ABN778" s="559"/>
      <c r="ABO778" s="559"/>
      <c r="ABP778" s="559"/>
      <c r="ABQ778" s="559"/>
      <c r="ABR778" s="559"/>
      <c r="ABS778" s="559"/>
      <c r="ABT778" s="559"/>
      <c r="ABU778" s="559"/>
      <c r="ABV778" s="559"/>
      <c r="ABW778" s="559"/>
      <c r="ABX778" s="559"/>
      <c r="ABY778" s="559"/>
      <c r="ABZ778" s="559"/>
      <c r="ACA778" s="559"/>
      <c r="ACB778" s="559"/>
      <c r="ACC778" s="559"/>
      <c r="ACD778" s="559"/>
      <c r="ACE778" s="559"/>
      <c r="ACF778" s="559"/>
      <c r="ACG778" s="559"/>
      <c r="ACH778" s="559"/>
      <c r="ACI778" s="559"/>
      <c r="ACJ778" s="559"/>
      <c r="ACK778" s="559"/>
      <c r="ACL778" s="559"/>
      <c r="ACM778" s="559"/>
      <c r="ACN778" s="559"/>
      <c r="ACO778" s="559"/>
      <c r="ACP778" s="559"/>
      <c r="ACQ778" s="559"/>
      <c r="ACR778" s="559"/>
      <c r="ACS778" s="559"/>
      <c r="ACT778" s="559"/>
      <c r="ACU778" s="559"/>
      <c r="ACV778" s="559"/>
      <c r="ACW778" s="559"/>
      <c r="ACX778" s="559"/>
      <c r="ACY778" s="559"/>
      <c r="ACZ778" s="559"/>
      <c r="ADA778" s="559"/>
      <c r="ADB778" s="559"/>
      <c r="ADC778" s="559"/>
      <c r="ADD778" s="559"/>
      <c r="ADE778" s="559"/>
      <c r="ADF778" s="559"/>
      <c r="ADG778" s="559"/>
      <c r="ADH778" s="559"/>
      <c r="ADI778" s="559"/>
      <c r="ADJ778" s="559"/>
      <c r="ADK778" s="559"/>
      <c r="ADL778" s="559"/>
      <c r="ADM778" s="559"/>
      <c r="ADN778" s="559"/>
      <c r="ADO778" s="559"/>
      <c r="ADP778" s="559"/>
      <c r="ADQ778" s="559"/>
      <c r="ADR778" s="559"/>
      <c r="ADS778" s="559"/>
      <c r="ADT778" s="559"/>
      <c r="ADU778" s="559"/>
      <c r="ADV778" s="559"/>
      <c r="ADW778" s="559"/>
      <c r="ADX778" s="559"/>
      <c r="ADY778" s="559"/>
      <c r="ADZ778" s="559"/>
      <c r="AEA778" s="559"/>
      <c r="AEB778" s="559"/>
      <c r="AEC778" s="559"/>
      <c r="AED778" s="559"/>
      <c r="AEE778" s="559"/>
      <c r="AEF778" s="559"/>
      <c r="AEG778" s="559"/>
      <c r="AEH778" s="559"/>
      <c r="AEI778" s="559"/>
      <c r="AEJ778" s="559"/>
      <c r="AEK778" s="559"/>
      <c r="AEL778" s="559"/>
      <c r="AEM778" s="559"/>
      <c r="AEN778" s="559"/>
      <c r="AEO778" s="559"/>
      <c r="AEP778" s="559"/>
      <c r="AEQ778" s="559"/>
      <c r="AER778" s="559"/>
      <c r="AES778" s="559"/>
      <c r="AET778" s="559"/>
      <c r="AEU778" s="559"/>
      <c r="AEV778" s="559"/>
      <c r="AEW778" s="559"/>
      <c r="AEX778" s="559"/>
      <c r="AEY778" s="559"/>
      <c r="AEZ778" s="559"/>
      <c r="AFA778" s="559"/>
      <c r="AFB778" s="559"/>
      <c r="AFC778" s="559"/>
      <c r="AFD778" s="559"/>
      <c r="AFE778" s="559"/>
      <c r="AFF778" s="559"/>
      <c r="AFG778" s="559"/>
      <c r="AFH778" s="559"/>
      <c r="AFI778" s="559"/>
      <c r="AFJ778" s="559"/>
      <c r="AFK778" s="559"/>
      <c r="AFL778" s="559"/>
      <c r="AFM778" s="559"/>
      <c r="AFN778" s="559"/>
      <c r="AFO778" s="559"/>
      <c r="AFP778" s="559"/>
      <c r="AFQ778" s="559"/>
      <c r="AFR778" s="559"/>
      <c r="AFS778" s="559"/>
      <c r="AFT778" s="559"/>
      <c r="AFU778" s="559"/>
      <c r="AFV778" s="559"/>
      <c r="AFW778" s="559"/>
      <c r="AFX778" s="559"/>
      <c r="AFY778" s="559"/>
      <c r="AFZ778" s="559"/>
      <c r="AGA778" s="559"/>
      <c r="AGB778" s="559"/>
      <c r="AGC778" s="559"/>
      <c r="AGD778" s="559"/>
      <c r="AGE778" s="559"/>
      <c r="AGF778" s="559"/>
      <c r="AGG778" s="559"/>
      <c r="AGH778" s="559"/>
      <c r="AGI778" s="559"/>
      <c r="AGJ778" s="559"/>
      <c r="AGK778" s="559"/>
      <c r="AGL778" s="559"/>
      <c r="AGM778" s="559"/>
      <c r="AGN778" s="559"/>
      <c r="AGO778" s="559"/>
      <c r="AGP778" s="559"/>
      <c r="AGQ778" s="559"/>
      <c r="AGR778" s="559"/>
      <c r="AGS778" s="559"/>
      <c r="AGT778" s="559"/>
      <c r="AGU778" s="559"/>
      <c r="AGV778" s="559"/>
      <c r="AGW778" s="559"/>
      <c r="AGX778" s="559"/>
      <c r="AGY778" s="559"/>
      <c r="AGZ778" s="559"/>
      <c r="AHA778" s="559"/>
      <c r="AHB778" s="559"/>
      <c r="AHC778" s="559"/>
      <c r="AHD778" s="559"/>
      <c r="AHE778" s="559"/>
      <c r="AHF778" s="559"/>
      <c r="AHG778" s="559"/>
      <c r="AHH778" s="559"/>
      <c r="AHI778" s="559"/>
      <c r="AHJ778" s="559"/>
      <c r="AHK778" s="559"/>
      <c r="AHL778" s="559"/>
      <c r="AHM778" s="559"/>
      <c r="AHN778" s="559"/>
      <c r="AHO778" s="559"/>
      <c r="AHP778" s="559"/>
      <c r="AHQ778" s="559"/>
      <c r="AHR778" s="559"/>
      <c r="AHS778" s="559"/>
      <c r="AHT778" s="559"/>
      <c r="AHU778" s="559"/>
      <c r="AHV778" s="559"/>
      <c r="AHW778" s="559"/>
      <c r="AHX778" s="559"/>
      <c r="AHY778" s="559"/>
      <c r="AHZ778" s="559"/>
      <c r="AIA778" s="559"/>
      <c r="AIB778" s="559"/>
      <c r="AIC778" s="559"/>
      <c r="AID778" s="559"/>
      <c r="AIE778" s="559"/>
      <c r="AIF778" s="559"/>
      <c r="AIG778" s="559"/>
      <c r="AIH778" s="559"/>
      <c r="AII778" s="559"/>
      <c r="AIJ778" s="559"/>
      <c r="AIK778" s="559"/>
      <c r="AIL778" s="559"/>
      <c r="AIM778" s="559"/>
      <c r="AIN778" s="559"/>
      <c r="AIO778" s="559"/>
      <c r="AIP778" s="559"/>
      <c r="AIQ778" s="559"/>
      <c r="AIR778" s="559"/>
      <c r="AIS778" s="559"/>
      <c r="AIT778" s="559"/>
      <c r="AIU778" s="559"/>
      <c r="AIV778" s="559"/>
      <c r="AIW778" s="559"/>
      <c r="AIX778" s="559"/>
      <c r="AIY778" s="559"/>
      <c r="AIZ778" s="559"/>
      <c r="AJA778" s="559"/>
      <c r="AJB778" s="559"/>
      <c r="AJC778" s="559"/>
      <c r="AJD778" s="559"/>
      <c r="AJE778" s="559"/>
      <c r="AJF778" s="559"/>
      <c r="AJG778" s="559"/>
      <c r="AJH778" s="559"/>
      <c r="AJI778" s="559"/>
      <c r="AJJ778" s="559"/>
      <c r="AJK778" s="559"/>
      <c r="AJL778" s="559"/>
      <c r="AJM778" s="559"/>
      <c r="AJN778" s="559"/>
      <c r="AJO778" s="559"/>
      <c r="AJP778" s="559"/>
      <c r="AJQ778" s="559"/>
      <c r="AJR778" s="559"/>
      <c r="AJS778" s="559"/>
      <c r="AJT778" s="559"/>
      <c r="AJU778" s="559"/>
      <c r="AJV778" s="559"/>
      <c r="AJW778" s="559"/>
      <c r="AJX778" s="559"/>
      <c r="AJY778" s="559"/>
      <c r="AJZ778" s="559"/>
      <c r="AKA778" s="559"/>
      <c r="AKB778" s="559"/>
      <c r="AKC778" s="559"/>
      <c r="AKD778" s="559"/>
      <c r="AKE778" s="559"/>
      <c r="AKF778" s="559"/>
      <c r="AKG778" s="559"/>
      <c r="AKH778" s="559"/>
      <c r="AKI778" s="559"/>
      <c r="AKJ778" s="559"/>
      <c r="AKK778" s="559"/>
      <c r="AKL778" s="559"/>
      <c r="AKM778" s="559"/>
      <c r="AKN778" s="559"/>
      <c r="AKO778" s="559"/>
      <c r="AKP778" s="559"/>
      <c r="AKQ778" s="559"/>
      <c r="AKR778" s="559"/>
      <c r="AKS778" s="559"/>
      <c r="AKT778" s="559"/>
      <c r="AKU778" s="559"/>
      <c r="AKV778" s="559"/>
      <c r="AKW778" s="559"/>
      <c r="AKX778" s="559"/>
      <c r="AKY778" s="559"/>
      <c r="AKZ778" s="559"/>
      <c r="ALA778" s="559"/>
      <c r="ALB778" s="559"/>
      <c r="ALC778" s="559"/>
      <c r="ALD778" s="559"/>
      <c r="ALE778" s="559"/>
      <c r="ALF778" s="559"/>
      <c r="ALG778" s="559"/>
      <c r="ALH778" s="559"/>
      <c r="ALI778" s="559"/>
      <c r="ALJ778" s="559"/>
      <c r="ALK778" s="559"/>
      <c r="ALL778" s="559"/>
      <c r="ALM778" s="559"/>
      <c r="ALN778" s="559"/>
      <c r="ALO778" s="559"/>
      <c r="ALP778" s="559"/>
      <c r="ALQ778" s="559"/>
      <c r="ALR778" s="559"/>
      <c r="ALS778" s="559"/>
      <c r="ALT778" s="559"/>
      <c r="ALU778" s="559"/>
      <c r="ALV778" s="559"/>
      <c r="ALW778" s="559"/>
      <c r="ALX778" s="559"/>
      <c r="ALY778" s="559"/>
      <c r="ALZ778" s="559"/>
      <c r="AMA778" s="559"/>
      <c r="AMB778" s="559"/>
      <c r="AMC778" s="559"/>
      <c r="AMD778" s="559"/>
      <c r="AME778" s="559"/>
      <c r="AMF778" s="559"/>
      <c r="AMG778" s="559"/>
      <c r="AMH778" s="559"/>
      <c r="AMI778" s="559"/>
      <c r="AMJ778" s="559"/>
    </row>
    <row r="779" spans="1:1026" x14ac:dyDescent="0.25">
      <c r="A779" s="258" t="s">
        <v>12707</v>
      </c>
      <c r="B779" s="257">
        <v>779</v>
      </c>
      <c r="C779" s="258" t="s">
        <v>31684</v>
      </c>
      <c r="D779" s="308" t="s">
        <v>12706</v>
      </c>
      <c r="E779" s="277" t="s">
        <v>6267</v>
      </c>
      <c r="F779" s="278"/>
      <c r="G779" s="280"/>
      <c r="H779" s="280"/>
      <c r="I779" s="489">
        <v>53</v>
      </c>
      <c r="J779" s="278"/>
      <c r="K779" s="278"/>
      <c r="L779" s="278"/>
      <c r="M779" s="278"/>
      <c r="N779" s="278"/>
      <c r="O779" s="278"/>
      <c r="P779" s="278">
        <v>335</v>
      </c>
      <c r="Q779" s="278"/>
      <c r="R779" s="278"/>
      <c r="S779" s="278"/>
      <c r="T779" s="278"/>
      <c r="U779" s="278"/>
      <c r="V779" s="278"/>
      <c r="W779" s="283">
        <f t="shared" si="342"/>
        <v>100</v>
      </c>
      <c r="X779" s="283">
        <f t="shared" si="343"/>
        <v>100</v>
      </c>
      <c r="Y779" s="341">
        <v>10</v>
      </c>
      <c r="Z779" s="283">
        <f t="shared" si="344"/>
        <v>100</v>
      </c>
      <c r="AA779" s="283">
        <f t="shared" si="345"/>
        <v>100</v>
      </c>
      <c r="AB779" s="287">
        <f t="shared" si="346"/>
        <v>100</v>
      </c>
      <c r="AC779" s="287">
        <f t="shared" si="347"/>
        <v>100</v>
      </c>
      <c r="AD779" s="287">
        <f t="shared" si="348"/>
        <v>100</v>
      </c>
      <c r="AE779" s="284">
        <f t="shared" si="341"/>
        <v>100</v>
      </c>
      <c r="AF779" s="284">
        <f t="shared" si="340"/>
        <v>100</v>
      </c>
      <c r="AG779" s="268">
        <f t="shared" ref="AG779:AG790" si="349">IF(OR(OR(EXACT(J779,"1A"),EXACT(J779,"1B"),EXACT(J779,"1C")),K779=1),1,IF(K779=2,10,100))</f>
        <v>100</v>
      </c>
      <c r="AH779" s="268">
        <f t="shared" si="338"/>
        <v>100</v>
      </c>
      <c r="AI779" s="268">
        <f t="shared" si="336"/>
        <v>100</v>
      </c>
      <c r="AJ779" s="268">
        <f t="shared" si="339"/>
        <v>100</v>
      </c>
      <c r="AK779" s="490">
        <v>0.03</v>
      </c>
      <c r="AL779" s="278"/>
      <c r="AM779" s="278"/>
      <c r="AN779" s="490"/>
      <c r="AO779" s="277"/>
      <c r="AP779" s="277"/>
      <c r="AQ779" s="277"/>
      <c r="AR779" s="356" t="s">
        <v>31819</v>
      </c>
      <c r="AS779" s="367"/>
      <c r="AT779" s="277"/>
      <c r="AU779" s="277"/>
      <c r="AW779" s="559"/>
      <c r="AX779" s="559"/>
      <c r="AY779" s="559"/>
      <c r="AZ779" s="559"/>
      <c r="BA779" s="559"/>
      <c r="BB779" s="559"/>
      <c r="BC779" s="559"/>
      <c r="BD779" s="559"/>
      <c r="BE779" s="559"/>
      <c r="BF779" s="559"/>
      <c r="BG779" s="559"/>
      <c r="BH779" s="559"/>
      <c r="BI779" s="559"/>
      <c r="BJ779" s="559"/>
      <c r="BK779" s="559"/>
      <c r="BL779" s="559"/>
      <c r="BM779" s="559"/>
      <c r="BN779" s="559"/>
      <c r="BO779" s="559"/>
      <c r="BP779" s="559"/>
      <c r="BQ779" s="559"/>
      <c r="BR779" s="559"/>
      <c r="BS779" s="559"/>
      <c r="BT779" s="559"/>
      <c r="BU779" s="559"/>
      <c r="BV779" s="559"/>
      <c r="BW779" s="559"/>
      <c r="BX779" s="559"/>
      <c r="BY779" s="559"/>
      <c r="BZ779" s="559"/>
      <c r="CA779" s="559"/>
      <c r="CB779" s="559"/>
      <c r="CC779" s="559"/>
      <c r="CD779" s="559"/>
      <c r="CE779" s="559"/>
      <c r="CF779" s="559"/>
      <c r="CG779" s="559"/>
      <c r="CH779" s="559"/>
      <c r="CI779" s="559"/>
      <c r="CJ779" s="559"/>
      <c r="CK779" s="559"/>
      <c r="CL779" s="559"/>
      <c r="CM779" s="559"/>
      <c r="CN779" s="559"/>
      <c r="CO779" s="559"/>
      <c r="CP779" s="559"/>
      <c r="CQ779" s="559"/>
      <c r="CR779" s="559"/>
      <c r="CS779" s="559"/>
      <c r="CT779" s="559"/>
      <c r="CU779" s="559"/>
      <c r="CV779" s="559"/>
      <c r="CW779" s="559"/>
      <c r="CX779" s="559"/>
      <c r="CY779" s="559"/>
      <c r="CZ779" s="559"/>
      <c r="DA779" s="559"/>
      <c r="DB779" s="559"/>
      <c r="DC779" s="559"/>
      <c r="DD779" s="559"/>
      <c r="DE779" s="559"/>
      <c r="DF779" s="559"/>
      <c r="DG779" s="559"/>
      <c r="DH779" s="559"/>
      <c r="DI779" s="559"/>
      <c r="DJ779" s="559"/>
      <c r="DK779" s="559"/>
      <c r="DL779" s="559"/>
      <c r="DM779" s="559"/>
      <c r="DN779" s="559"/>
      <c r="DO779" s="559"/>
      <c r="DP779" s="559"/>
      <c r="DQ779" s="559"/>
      <c r="DR779" s="559"/>
      <c r="DS779" s="559"/>
      <c r="DT779" s="559"/>
      <c r="DU779" s="559"/>
      <c r="DV779" s="559"/>
      <c r="DW779" s="559"/>
      <c r="DX779" s="559"/>
      <c r="DY779" s="559"/>
      <c r="DZ779" s="559"/>
      <c r="EA779" s="559"/>
      <c r="EB779" s="559"/>
      <c r="EC779" s="559"/>
      <c r="ED779" s="559"/>
      <c r="EE779" s="559"/>
      <c r="EF779" s="559"/>
      <c r="EG779" s="559"/>
      <c r="EH779" s="559"/>
      <c r="EI779" s="559"/>
      <c r="EJ779" s="559"/>
      <c r="EK779" s="559"/>
      <c r="EL779" s="559"/>
      <c r="EM779" s="559"/>
      <c r="EN779" s="559"/>
      <c r="EO779" s="559"/>
      <c r="EP779" s="559"/>
      <c r="EQ779" s="559"/>
      <c r="ER779" s="559"/>
      <c r="ES779" s="559"/>
      <c r="ET779" s="559"/>
      <c r="EU779" s="559"/>
      <c r="EV779" s="559"/>
      <c r="EW779" s="559"/>
      <c r="EX779" s="559"/>
      <c r="EY779" s="559"/>
      <c r="EZ779" s="559"/>
      <c r="FA779" s="559"/>
      <c r="FB779" s="559"/>
      <c r="FC779" s="559"/>
      <c r="FD779" s="559"/>
      <c r="FE779" s="559"/>
      <c r="FF779" s="559"/>
      <c r="FG779" s="559"/>
      <c r="FH779" s="559"/>
      <c r="FI779" s="559"/>
      <c r="FJ779" s="559"/>
      <c r="FK779" s="559"/>
      <c r="FL779" s="559"/>
      <c r="FM779" s="559"/>
      <c r="FN779" s="559"/>
      <c r="FO779" s="559"/>
      <c r="FP779" s="559"/>
      <c r="FQ779" s="559"/>
      <c r="FR779" s="559"/>
      <c r="FS779" s="559"/>
      <c r="FT779" s="559"/>
      <c r="FU779" s="559"/>
      <c r="FV779" s="559"/>
      <c r="FW779" s="559"/>
      <c r="FX779" s="559"/>
      <c r="FY779" s="559"/>
      <c r="FZ779" s="559"/>
      <c r="GA779" s="559"/>
      <c r="GB779" s="559"/>
      <c r="GC779" s="559"/>
      <c r="GD779" s="559"/>
      <c r="GE779" s="559"/>
      <c r="GF779" s="559"/>
      <c r="GG779" s="559"/>
      <c r="GH779" s="559"/>
      <c r="GI779" s="559"/>
      <c r="GJ779" s="559"/>
      <c r="GK779" s="559"/>
      <c r="GL779" s="559"/>
      <c r="GM779" s="559"/>
      <c r="GN779" s="559"/>
      <c r="GO779" s="559"/>
      <c r="GP779" s="559"/>
      <c r="GQ779" s="559"/>
      <c r="GR779" s="559"/>
      <c r="GS779" s="559"/>
      <c r="GT779" s="559"/>
      <c r="GU779" s="559"/>
      <c r="GV779" s="559"/>
      <c r="GW779" s="559"/>
      <c r="GX779" s="559"/>
      <c r="GY779" s="559"/>
      <c r="GZ779" s="559"/>
      <c r="HA779" s="559"/>
      <c r="HB779" s="559"/>
      <c r="HC779" s="559"/>
      <c r="HD779" s="559"/>
      <c r="HE779" s="559"/>
      <c r="HF779" s="559"/>
      <c r="HG779" s="559"/>
      <c r="HH779" s="559"/>
      <c r="HI779" s="559"/>
      <c r="HJ779" s="559"/>
      <c r="HK779" s="559"/>
      <c r="HL779" s="559"/>
      <c r="HM779" s="559"/>
      <c r="HN779" s="559"/>
      <c r="HO779" s="559"/>
      <c r="HP779" s="559"/>
      <c r="HQ779" s="559"/>
      <c r="HR779" s="559"/>
      <c r="HS779" s="559"/>
      <c r="HT779" s="559"/>
      <c r="HU779" s="559"/>
      <c r="HV779" s="559"/>
      <c r="HW779" s="559"/>
      <c r="HX779" s="559"/>
      <c r="HY779" s="559"/>
      <c r="HZ779" s="559"/>
      <c r="IA779" s="559"/>
      <c r="IB779" s="559"/>
      <c r="IC779" s="559"/>
      <c r="ID779" s="559"/>
      <c r="IE779" s="559"/>
      <c r="IF779" s="559"/>
      <c r="IG779" s="559"/>
      <c r="IH779" s="559"/>
      <c r="II779" s="559"/>
      <c r="IJ779" s="559"/>
      <c r="IK779" s="559"/>
      <c r="IL779" s="559"/>
      <c r="IM779" s="559"/>
      <c r="IN779" s="559"/>
      <c r="IO779" s="559"/>
      <c r="IP779" s="559"/>
      <c r="IQ779" s="559"/>
      <c r="IR779" s="559"/>
      <c r="IS779" s="559"/>
      <c r="IT779" s="559"/>
      <c r="IU779" s="559"/>
      <c r="IV779" s="559"/>
      <c r="IW779" s="559"/>
      <c r="IX779" s="559"/>
      <c r="IY779" s="559"/>
      <c r="IZ779" s="559"/>
      <c r="JA779" s="559"/>
      <c r="JB779" s="559"/>
      <c r="JC779" s="559"/>
      <c r="JD779" s="559"/>
      <c r="JE779" s="559"/>
      <c r="JF779" s="559"/>
      <c r="JG779" s="559"/>
      <c r="JH779" s="559"/>
      <c r="JI779" s="559"/>
      <c r="JJ779" s="559"/>
      <c r="JK779" s="559"/>
      <c r="JL779" s="559"/>
      <c r="JM779" s="559"/>
      <c r="JN779" s="559"/>
      <c r="JO779" s="559"/>
      <c r="JP779" s="559"/>
      <c r="JQ779" s="559"/>
      <c r="JR779" s="559"/>
      <c r="JS779" s="559"/>
      <c r="JT779" s="559"/>
      <c r="JU779" s="559"/>
      <c r="JV779" s="559"/>
      <c r="JW779" s="559"/>
      <c r="JX779" s="559"/>
      <c r="JY779" s="559"/>
      <c r="JZ779" s="559"/>
      <c r="KA779" s="559"/>
      <c r="KB779" s="559"/>
      <c r="KC779" s="559"/>
      <c r="KD779" s="559"/>
      <c r="KE779" s="559"/>
      <c r="KF779" s="559"/>
      <c r="KG779" s="559"/>
      <c r="KH779" s="559"/>
      <c r="KI779" s="559"/>
      <c r="KJ779" s="559"/>
      <c r="KK779" s="559"/>
      <c r="KL779" s="559"/>
      <c r="KM779" s="559"/>
      <c r="KN779" s="559"/>
      <c r="KO779" s="559"/>
      <c r="KP779" s="559"/>
      <c r="KQ779" s="559"/>
      <c r="KR779" s="559"/>
      <c r="KS779" s="559"/>
      <c r="KT779" s="559"/>
      <c r="KU779" s="559"/>
      <c r="KV779" s="559"/>
      <c r="KW779" s="559"/>
      <c r="KX779" s="559"/>
      <c r="KY779" s="559"/>
      <c r="KZ779" s="559"/>
      <c r="LA779" s="559"/>
      <c r="LB779" s="559"/>
      <c r="LC779" s="559"/>
      <c r="LD779" s="559"/>
      <c r="LE779" s="559"/>
      <c r="LF779" s="559"/>
      <c r="LG779" s="559"/>
      <c r="LH779" s="559"/>
      <c r="LI779" s="559"/>
      <c r="LJ779" s="559"/>
      <c r="LK779" s="559"/>
      <c r="LL779" s="559"/>
      <c r="LM779" s="559"/>
      <c r="LN779" s="559"/>
      <c r="LO779" s="559"/>
      <c r="LP779" s="559"/>
      <c r="LQ779" s="559"/>
      <c r="LR779" s="559"/>
      <c r="LS779" s="559"/>
      <c r="LT779" s="559"/>
      <c r="LU779" s="559"/>
      <c r="LV779" s="559"/>
      <c r="LW779" s="559"/>
      <c r="LX779" s="559"/>
      <c r="LY779" s="559"/>
      <c r="LZ779" s="559"/>
      <c r="MA779" s="559"/>
      <c r="MB779" s="559"/>
      <c r="MC779" s="559"/>
      <c r="MD779" s="559"/>
      <c r="ME779" s="559"/>
      <c r="MF779" s="559"/>
      <c r="MG779" s="559"/>
      <c r="MH779" s="559"/>
      <c r="MI779" s="559"/>
      <c r="MJ779" s="559"/>
      <c r="MK779" s="559"/>
      <c r="ML779" s="559"/>
      <c r="MM779" s="559"/>
      <c r="MN779" s="559"/>
      <c r="MO779" s="559"/>
      <c r="MP779" s="559"/>
      <c r="MQ779" s="559"/>
      <c r="MR779" s="559"/>
      <c r="MS779" s="559"/>
      <c r="MT779" s="559"/>
      <c r="MU779" s="559"/>
      <c r="MV779" s="559"/>
      <c r="MW779" s="559"/>
      <c r="MX779" s="559"/>
      <c r="MY779" s="559"/>
      <c r="MZ779" s="559"/>
      <c r="NA779" s="559"/>
      <c r="NB779" s="559"/>
      <c r="NC779" s="559"/>
      <c r="ND779" s="559"/>
      <c r="NE779" s="559"/>
      <c r="NF779" s="559"/>
      <c r="NG779" s="559"/>
      <c r="NH779" s="559"/>
      <c r="NI779" s="559"/>
      <c r="NJ779" s="559"/>
      <c r="NK779" s="559"/>
      <c r="NL779" s="559"/>
      <c r="NM779" s="559"/>
      <c r="NN779" s="559"/>
      <c r="NO779" s="559"/>
      <c r="NP779" s="559"/>
      <c r="NQ779" s="559"/>
      <c r="NR779" s="559"/>
      <c r="NS779" s="559"/>
      <c r="NT779" s="559"/>
      <c r="NU779" s="559"/>
      <c r="NV779" s="559"/>
      <c r="NW779" s="559"/>
      <c r="NX779" s="559"/>
      <c r="NY779" s="559"/>
      <c r="NZ779" s="559"/>
      <c r="OA779" s="559"/>
      <c r="OB779" s="559"/>
      <c r="OC779" s="559"/>
      <c r="OD779" s="559"/>
      <c r="OE779" s="559"/>
      <c r="OF779" s="559"/>
      <c r="OG779" s="559"/>
      <c r="OH779" s="559"/>
      <c r="OI779" s="559"/>
      <c r="OJ779" s="559"/>
      <c r="OK779" s="559"/>
      <c r="OL779" s="559"/>
      <c r="OM779" s="559"/>
      <c r="ON779" s="559"/>
      <c r="OO779" s="559"/>
      <c r="OP779" s="559"/>
      <c r="OQ779" s="559"/>
      <c r="OR779" s="559"/>
      <c r="OS779" s="559"/>
      <c r="OT779" s="559"/>
      <c r="OU779" s="559"/>
      <c r="OV779" s="559"/>
      <c r="OW779" s="559"/>
      <c r="OX779" s="559"/>
      <c r="OY779" s="559"/>
      <c r="OZ779" s="559"/>
      <c r="PA779" s="559"/>
      <c r="PB779" s="559"/>
      <c r="PC779" s="559"/>
      <c r="PD779" s="559"/>
      <c r="PE779" s="559"/>
      <c r="PF779" s="559"/>
      <c r="PG779" s="559"/>
      <c r="PH779" s="559"/>
      <c r="PI779" s="559"/>
      <c r="PJ779" s="559"/>
      <c r="PK779" s="559"/>
      <c r="PL779" s="559"/>
      <c r="PM779" s="559"/>
      <c r="PN779" s="559"/>
      <c r="PO779" s="559"/>
      <c r="PP779" s="559"/>
      <c r="PQ779" s="559"/>
      <c r="PR779" s="559"/>
      <c r="PS779" s="559"/>
      <c r="PT779" s="559"/>
      <c r="PU779" s="559"/>
      <c r="PV779" s="559"/>
      <c r="PW779" s="559"/>
      <c r="PX779" s="559"/>
      <c r="PY779" s="559"/>
      <c r="PZ779" s="559"/>
      <c r="QA779" s="559"/>
      <c r="QB779" s="559"/>
      <c r="QC779" s="559"/>
      <c r="QD779" s="559"/>
      <c r="QE779" s="559"/>
      <c r="QF779" s="559"/>
      <c r="QG779" s="559"/>
      <c r="QH779" s="559"/>
      <c r="QI779" s="559"/>
      <c r="QJ779" s="559"/>
      <c r="QK779" s="559"/>
      <c r="QL779" s="559"/>
      <c r="QM779" s="559"/>
      <c r="QN779" s="559"/>
      <c r="QO779" s="559"/>
      <c r="QP779" s="559"/>
      <c r="QQ779" s="559"/>
      <c r="QR779" s="559"/>
      <c r="QS779" s="559"/>
      <c r="QT779" s="559"/>
      <c r="QU779" s="559"/>
      <c r="QV779" s="559"/>
      <c r="QW779" s="559"/>
      <c r="QX779" s="559"/>
      <c r="QY779" s="559"/>
      <c r="QZ779" s="559"/>
      <c r="RA779" s="559"/>
      <c r="RB779" s="559"/>
      <c r="RC779" s="559"/>
      <c r="RD779" s="559"/>
      <c r="RE779" s="559"/>
      <c r="RF779" s="559"/>
      <c r="RG779" s="559"/>
      <c r="RH779" s="559"/>
      <c r="RI779" s="559"/>
      <c r="RJ779" s="559"/>
      <c r="RK779" s="559"/>
      <c r="RL779" s="559"/>
      <c r="RM779" s="559"/>
      <c r="RN779" s="559"/>
      <c r="RO779" s="559"/>
      <c r="RP779" s="559"/>
      <c r="RQ779" s="559"/>
      <c r="RR779" s="559"/>
      <c r="RS779" s="559"/>
      <c r="RT779" s="559"/>
      <c r="RU779" s="559"/>
      <c r="RV779" s="559"/>
      <c r="RW779" s="559"/>
      <c r="RX779" s="559"/>
      <c r="RY779" s="559"/>
      <c r="RZ779" s="559"/>
      <c r="SA779" s="559"/>
      <c r="SB779" s="559"/>
      <c r="SC779" s="559"/>
      <c r="SD779" s="559"/>
      <c r="SE779" s="559"/>
      <c r="SF779" s="559"/>
      <c r="SG779" s="559"/>
      <c r="SH779" s="559"/>
      <c r="SI779" s="559"/>
      <c r="SJ779" s="559"/>
      <c r="SK779" s="559"/>
      <c r="SL779" s="559"/>
      <c r="SM779" s="559"/>
      <c r="SN779" s="559"/>
      <c r="SO779" s="559"/>
      <c r="SP779" s="559"/>
      <c r="SQ779" s="559"/>
      <c r="SR779" s="559"/>
      <c r="SS779" s="559"/>
      <c r="ST779" s="559"/>
      <c r="SU779" s="559"/>
      <c r="SV779" s="559"/>
      <c r="SW779" s="559"/>
      <c r="SX779" s="559"/>
      <c r="SY779" s="559"/>
      <c r="SZ779" s="559"/>
      <c r="TA779" s="559"/>
      <c r="TB779" s="559"/>
      <c r="TC779" s="559"/>
      <c r="TD779" s="559"/>
      <c r="TE779" s="559"/>
      <c r="TF779" s="559"/>
      <c r="TG779" s="559"/>
      <c r="TH779" s="559"/>
      <c r="TI779" s="559"/>
      <c r="TJ779" s="559"/>
      <c r="TK779" s="559"/>
      <c r="TL779" s="559"/>
      <c r="TM779" s="559"/>
      <c r="TN779" s="559"/>
      <c r="TO779" s="559"/>
      <c r="TP779" s="559"/>
      <c r="TQ779" s="559"/>
      <c r="TR779" s="559"/>
      <c r="TS779" s="559"/>
      <c r="TT779" s="559"/>
      <c r="TU779" s="559"/>
      <c r="TV779" s="559"/>
      <c r="TW779" s="559"/>
      <c r="TX779" s="559"/>
      <c r="TY779" s="559"/>
      <c r="TZ779" s="559"/>
      <c r="UA779" s="559"/>
      <c r="UB779" s="559"/>
      <c r="UC779" s="559"/>
      <c r="UD779" s="559"/>
      <c r="UE779" s="559"/>
      <c r="UF779" s="559"/>
      <c r="UG779" s="559"/>
      <c r="UH779" s="559"/>
      <c r="UI779" s="559"/>
      <c r="UJ779" s="559"/>
      <c r="UK779" s="559"/>
      <c r="UL779" s="559"/>
      <c r="UM779" s="559"/>
      <c r="UN779" s="559"/>
      <c r="UO779" s="559"/>
      <c r="UP779" s="559"/>
      <c r="UQ779" s="559"/>
      <c r="UR779" s="559"/>
      <c r="US779" s="559"/>
      <c r="UT779" s="559"/>
      <c r="UU779" s="559"/>
      <c r="UV779" s="559"/>
      <c r="UW779" s="559"/>
      <c r="UX779" s="559"/>
      <c r="UY779" s="559"/>
      <c r="UZ779" s="559"/>
      <c r="VA779" s="559"/>
      <c r="VB779" s="559"/>
      <c r="VC779" s="559"/>
      <c r="VD779" s="559"/>
      <c r="VE779" s="559"/>
      <c r="VF779" s="559"/>
      <c r="VG779" s="559"/>
      <c r="VH779" s="559"/>
      <c r="VI779" s="559"/>
      <c r="VJ779" s="559"/>
      <c r="VK779" s="559"/>
      <c r="VL779" s="559"/>
      <c r="VM779" s="559"/>
      <c r="VN779" s="559"/>
      <c r="VO779" s="559"/>
      <c r="VP779" s="559"/>
      <c r="VQ779" s="559"/>
      <c r="VR779" s="559"/>
      <c r="VS779" s="559"/>
      <c r="VT779" s="559"/>
      <c r="VU779" s="559"/>
      <c r="VV779" s="559"/>
      <c r="VW779" s="559"/>
      <c r="VX779" s="559"/>
      <c r="VY779" s="559"/>
      <c r="VZ779" s="559"/>
      <c r="WA779" s="559"/>
      <c r="WB779" s="559"/>
      <c r="WC779" s="559"/>
      <c r="WD779" s="559"/>
      <c r="WE779" s="559"/>
      <c r="WF779" s="559"/>
      <c r="WG779" s="559"/>
      <c r="WH779" s="559"/>
      <c r="WI779" s="559"/>
      <c r="WJ779" s="559"/>
      <c r="WK779" s="559"/>
      <c r="WL779" s="559"/>
      <c r="WM779" s="559"/>
      <c r="WN779" s="559"/>
      <c r="WO779" s="559"/>
      <c r="WP779" s="559"/>
      <c r="WQ779" s="559"/>
      <c r="WR779" s="559"/>
      <c r="WS779" s="559"/>
      <c r="WT779" s="559"/>
      <c r="WU779" s="559"/>
      <c r="WV779" s="559"/>
      <c r="WW779" s="559"/>
      <c r="WX779" s="559"/>
      <c r="WY779" s="559"/>
      <c r="WZ779" s="559"/>
      <c r="XA779" s="559"/>
      <c r="XB779" s="559"/>
      <c r="XC779" s="559"/>
      <c r="XD779" s="559"/>
      <c r="XE779" s="559"/>
      <c r="XF779" s="559"/>
      <c r="XG779" s="559"/>
      <c r="XH779" s="559"/>
      <c r="XI779" s="559"/>
      <c r="XJ779" s="559"/>
      <c r="XK779" s="559"/>
      <c r="XL779" s="559"/>
      <c r="XM779" s="559"/>
      <c r="XN779" s="559"/>
      <c r="XO779" s="559"/>
      <c r="XP779" s="559"/>
      <c r="XQ779" s="559"/>
      <c r="XR779" s="559"/>
      <c r="XS779" s="559"/>
      <c r="XT779" s="559"/>
      <c r="XU779" s="559"/>
      <c r="XV779" s="559"/>
      <c r="XW779" s="559"/>
      <c r="XX779" s="559"/>
      <c r="XY779" s="559"/>
      <c r="XZ779" s="559"/>
      <c r="YA779" s="559"/>
      <c r="YB779" s="559"/>
      <c r="YC779" s="559"/>
      <c r="YD779" s="559"/>
      <c r="YE779" s="559"/>
      <c r="YF779" s="559"/>
      <c r="YG779" s="559"/>
      <c r="YH779" s="559"/>
      <c r="YI779" s="559"/>
      <c r="YJ779" s="559"/>
      <c r="YK779" s="559"/>
      <c r="YL779" s="559"/>
      <c r="YM779" s="559"/>
      <c r="YN779" s="559"/>
      <c r="YO779" s="559"/>
      <c r="YP779" s="559"/>
      <c r="YQ779" s="559"/>
      <c r="YR779" s="559"/>
      <c r="YS779" s="559"/>
      <c r="YT779" s="559"/>
      <c r="YU779" s="559"/>
      <c r="YV779" s="559"/>
      <c r="YW779" s="559"/>
      <c r="YX779" s="559"/>
      <c r="YY779" s="559"/>
      <c r="YZ779" s="559"/>
      <c r="ZA779" s="559"/>
      <c r="ZB779" s="559"/>
      <c r="ZC779" s="559"/>
      <c r="ZD779" s="559"/>
      <c r="ZE779" s="559"/>
      <c r="ZF779" s="559"/>
      <c r="ZG779" s="559"/>
      <c r="ZH779" s="559"/>
      <c r="ZI779" s="559"/>
      <c r="ZJ779" s="559"/>
      <c r="ZK779" s="559"/>
      <c r="ZL779" s="559"/>
      <c r="ZM779" s="559"/>
      <c r="ZN779" s="559"/>
      <c r="ZO779" s="559"/>
      <c r="ZP779" s="559"/>
      <c r="ZQ779" s="559"/>
      <c r="ZR779" s="559"/>
      <c r="ZS779" s="559"/>
      <c r="ZT779" s="559"/>
      <c r="ZU779" s="559"/>
      <c r="ZV779" s="559"/>
      <c r="ZW779" s="559"/>
      <c r="ZX779" s="559"/>
      <c r="ZY779" s="559"/>
      <c r="ZZ779" s="559"/>
      <c r="AAA779" s="559"/>
      <c r="AAB779" s="559"/>
      <c r="AAC779" s="559"/>
      <c r="AAD779" s="559"/>
      <c r="AAE779" s="559"/>
      <c r="AAF779" s="559"/>
      <c r="AAG779" s="559"/>
      <c r="AAH779" s="559"/>
      <c r="AAI779" s="559"/>
      <c r="AAJ779" s="559"/>
      <c r="AAK779" s="559"/>
      <c r="AAL779" s="559"/>
      <c r="AAM779" s="559"/>
      <c r="AAN779" s="559"/>
      <c r="AAO779" s="559"/>
      <c r="AAP779" s="559"/>
      <c r="AAQ779" s="559"/>
      <c r="AAR779" s="559"/>
      <c r="AAS779" s="559"/>
      <c r="AAT779" s="559"/>
      <c r="AAU779" s="559"/>
      <c r="AAV779" s="559"/>
      <c r="AAW779" s="559"/>
      <c r="AAX779" s="559"/>
      <c r="AAY779" s="559"/>
      <c r="AAZ779" s="559"/>
      <c r="ABA779" s="559"/>
      <c r="ABB779" s="559"/>
      <c r="ABC779" s="559"/>
      <c r="ABD779" s="559"/>
      <c r="ABE779" s="559"/>
      <c r="ABF779" s="559"/>
      <c r="ABG779" s="559"/>
      <c r="ABH779" s="559"/>
      <c r="ABI779" s="559"/>
      <c r="ABJ779" s="559"/>
      <c r="ABK779" s="559"/>
      <c r="ABL779" s="559"/>
      <c r="ABM779" s="559"/>
      <c r="ABN779" s="559"/>
      <c r="ABO779" s="559"/>
      <c r="ABP779" s="559"/>
      <c r="ABQ779" s="559"/>
      <c r="ABR779" s="559"/>
      <c r="ABS779" s="559"/>
      <c r="ABT779" s="559"/>
      <c r="ABU779" s="559"/>
      <c r="ABV779" s="559"/>
      <c r="ABW779" s="559"/>
      <c r="ABX779" s="559"/>
      <c r="ABY779" s="559"/>
      <c r="ABZ779" s="559"/>
      <c r="ACA779" s="559"/>
      <c r="ACB779" s="559"/>
      <c r="ACC779" s="559"/>
      <c r="ACD779" s="559"/>
      <c r="ACE779" s="559"/>
      <c r="ACF779" s="559"/>
      <c r="ACG779" s="559"/>
      <c r="ACH779" s="559"/>
      <c r="ACI779" s="559"/>
      <c r="ACJ779" s="559"/>
      <c r="ACK779" s="559"/>
      <c r="ACL779" s="559"/>
      <c r="ACM779" s="559"/>
      <c r="ACN779" s="559"/>
      <c r="ACO779" s="559"/>
      <c r="ACP779" s="559"/>
      <c r="ACQ779" s="559"/>
      <c r="ACR779" s="559"/>
      <c r="ACS779" s="559"/>
      <c r="ACT779" s="559"/>
      <c r="ACU779" s="559"/>
      <c r="ACV779" s="559"/>
      <c r="ACW779" s="559"/>
      <c r="ACX779" s="559"/>
      <c r="ACY779" s="559"/>
      <c r="ACZ779" s="559"/>
      <c r="ADA779" s="559"/>
      <c r="ADB779" s="559"/>
      <c r="ADC779" s="559"/>
      <c r="ADD779" s="559"/>
      <c r="ADE779" s="559"/>
      <c r="ADF779" s="559"/>
      <c r="ADG779" s="559"/>
      <c r="ADH779" s="559"/>
      <c r="ADI779" s="559"/>
      <c r="ADJ779" s="559"/>
      <c r="ADK779" s="559"/>
      <c r="ADL779" s="559"/>
      <c r="ADM779" s="559"/>
      <c r="ADN779" s="559"/>
      <c r="ADO779" s="559"/>
      <c r="ADP779" s="559"/>
      <c r="ADQ779" s="559"/>
      <c r="ADR779" s="559"/>
      <c r="ADS779" s="559"/>
      <c r="ADT779" s="559"/>
      <c r="ADU779" s="559"/>
      <c r="ADV779" s="559"/>
      <c r="ADW779" s="559"/>
      <c r="ADX779" s="559"/>
      <c r="ADY779" s="559"/>
      <c r="ADZ779" s="559"/>
      <c r="AEA779" s="559"/>
      <c r="AEB779" s="559"/>
      <c r="AEC779" s="559"/>
      <c r="AED779" s="559"/>
      <c r="AEE779" s="559"/>
      <c r="AEF779" s="559"/>
      <c r="AEG779" s="559"/>
      <c r="AEH779" s="559"/>
      <c r="AEI779" s="559"/>
      <c r="AEJ779" s="559"/>
      <c r="AEK779" s="559"/>
      <c r="AEL779" s="559"/>
      <c r="AEM779" s="559"/>
      <c r="AEN779" s="559"/>
      <c r="AEO779" s="559"/>
      <c r="AEP779" s="559"/>
      <c r="AEQ779" s="559"/>
      <c r="AER779" s="559"/>
      <c r="AES779" s="559"/>
      <c r="AET779" s="559"/>
      <c r="AEU779" s="559"/>
      <c r="AEV779" s="559"/>
      <c r="AEW779" s="559"/>
      <c r="AEX779" s="559"/>
      <c r="AEY779" s="559"/>
      <c r="AEZ779" s="559"/>
      <c r="AFA779" s="559"/>
      <c r="AFB779" s="559"/>
      <c r="AFC779" s="559"/>
      <c r="AFD779" s="559"/>
      <c r="AFE779" s="559"/>
      <c r="AFF779" s="559"/>
      <c r="AFG779" s="559"/>
      <c r="AFH779" s="559"/>
      <c r="AFI779" s="559"/>
      <c r="AFJ779" s="559"/>
      <c r="AFK779" s="559"/>
      <c r="AFL779" s="559"/>
      <c r="AFM779" s="559"/>
      <c r="AFN779" s="559"/>
      <c r="AFO779" s="559"/>
      <c r="AFP779" s="559"/>
      <c r="AFQ779" s="559"/>
      <c r="AFR779" s="559"/>
      <c r="AFS779" s="559"/>
      <c r="AFT779" s="559"/>
      <c r="AFU779" s="559"/>
      <c r="AFV779" s="559"/>
      <c r="AFW779" s="559"/>
      <c r="AFX779" s="559"/>
      <c r="AFY779" s="559"/>
      <c r="AFZ779" s="559"/>
      <c r="AGA779" s="559"/>
      <c r="AGB779" s="559"/>
      <c r="AGC779" s="559"/>
      <c r="AGD779" s="559"/>
      <c r="AGE779" s="559"/>
      <c r="AGF779" s="559"/>
      <c r="AGG779" s="559"/>
      <c r="AGH779" s="559"/>
      <c r="AGI779" s="559"/>
      <c r="AGJ779" s="559"/>
      <c r="AGK779" s="559"/>
      <c r="AGL779" s="559"/>
      <c r="AGM779" s="559"/>
      <c r="AGN779" s="559"/>
      <c r="AGO779" s="559"/>
      <c r="AGP779" s="559"/>
      <c r="AGQ779" s="559"/>
      <c r="AGR779" s="559"/>
      <c r="AGS779" s="559"/>
      <c r="AGT779" s="559"/>
      <c r="AGU779" s="559"/>
      <c r="AGV779" s="559"/>
      <c r="AGW779" s="559"/>
      <c r="AGX779" s="559"/>
      <c r="AGY779" s="559"/>
      <c r="AGZ779" s="559"/>
      <c r="AHA779" s="559"/>
      <c r="AHB779" s="559"/>
      <c r="AHC779" s="559"/>
      <c r="AHD779" s="559"/>
      <c r="AHE779" s="559"/>
      <c r="AHF779" s="559"/>
      <c r="AHG779" s="559"/>
      <c r="AHH779" s="559"/>
      <c r="AHI779" s="559"/>
      <c r="AHJ779" s="559"/>
      <c r="AHK779" s="559"/>
      <c r="AHL779" s="559"/>
      <c r="AHM779" s="559"/>
      <c r="AHN779" s="559"/>
      <c r="AHO779" s="559"/>
      <c r="AHP779" s="559"/>
      <c r="AHQ779" s="559"/>
      <c r="AHR779" s="559"/>
      <c r="AHS779" s="559"/>
      <c r="AHT779" s="559"/>
      <c r="AHU779" s="559"/>
      <c r="AHV779" s="559"/>
      <c r="AHW779" s="559"/>
      <c r="AHX779" s="559"/>
      <c r="AHY779" s="559"/>
      <c r="AHZ779" s="559"/>
      <c r="AIA779" s="559"/>
      <c r="AIB779" s="559"/>
      <c r="AIC779" s="559"/>
      <c r="AID779" s="559"/>
      <c r="AIE779" s="559"/>
      <c r="AIF779" s="559"/>
      <c r="AIG779" s="559"/>
      <c r="AIH779" s="559"/>
      <c r="AII779" s="559"/>
      <c r="AIJ779" s="559"/>
      <c r="AIK779" s="559"/>
      <c r="AIL779" s="559"/>
      <c r="AIM779" s="559"/>
      <c r="AIN779" s="559"/>
      <c r="AIO779" s="559"/>
      <c r="AIP779" s="559"/>
      <c r="AIQ779" s="559"/>
      <c r="AIR779" s="559"/>
      <c r="AIS779" s="559"/>
      <c r="AIT779" s="559"/>
      <c r="AIU779" s="559"/>
      <c r="AIV779" s="559"/>
      <c r="AIW779" s="559"/>
      <c r="AIX779" s="559"/>
      <c r="AIY779" s="559"/>
      <c r="AIZ779" s="559"/>
      <c r="AJA779" s="559"/>
      <c r="AJB779" s="559"/>
      <c r="AJC779" s="559"/>
      <c r="AJD779" s="559"/>
      <c r="AJE779" s="559"/>
      <c r="AJF779" s="559"/>
      <c r="AJG779" s="559"/>
      <c r="AJH779" s="559"/>
      <c r="AJI779" s="559"/>
      <c r="AJJ779" s="559"/>
      <c r="AJK779" s="559"/>
      <c r="AJL779" s="559"/>
      <c r="AJM779" s="559"/>
      <c r="AJN779" s="559"/>
      <c r="AJO779" s="559"/>
      <c r="AJP779" s="559"/>
      <c r="AJQ779" s="559"/>
      <c r="AJR779" s="559"/>
      <c r="AJS779" s="559"/>
      <c r="AJT779" s="559"/>
      <c r="AJU779" s="559"/>
      <c r="AJV779" s="559"/>
      <c r="AJW779" s="559"/>
      <c r="AJX779" s="559"/>
      <c r="AJY779" s="559"/>
      <c r="AJZ779" s="559"/>
      <c r="AKA779" s="559"/>
      <c r="AKB779" s="559"/>
      <c r="AKC779" s="559"/>
      <c r="AKD779" s="559"/>
      <c r="AKE779" s="559"/>
      <c r="AKF779" s="559"/>
      <c r="AKG779" s="559"/>
      <c r="AKH779" s="559"/>
      <c r="AKI779" s="559"/>
      <c r="AKJ779" s="559"/>
      <c r="AKK779" s="559"/>
      <c r="AKL779" s="559"/>
      <c r="AKM779" s="559"/>
      <c r="AKN779" s="559"/>
      <c r="AKO779" s="559"/>
      <c r="AKP779" s="559"/>
      <c r="AKQ779" s="559"/>
      <c r="AKR779" s="559"/>
      <c r="AKS779" s="559"/>
      <c r="AKT779" s="559"/>
      <c r="AKU779" s="559"/>
      <c r="AKV779" s="559"/>
      <c r="AKW779" s="559"/>
      <c r="AKX779" s="559"/>
      <c r="AKY779" s="559"/>
      <c r="AKZ779" s="559"/>
      <c r="ALA779" s="559"/>
      <c r="ALB779" s="559"/>
      <c r="ALC779" s="559"/>
      <c r="ALD779" s="559"/>
      <c r="ALE779" s="559"/>
      <c r="ALF779" s="559"/>
      <c r="ALG779" s="559"/>
      <c r="ALH779" s="559"/>
      <c r="ALI779" s="559"/>
      <c r="ALJ779" s="559"/>
      <c r="ALK779" s="559"/>
      <c r="ALL779" s="559"/>
      <c r="ALM779" s="559"/>
      <c r="ALN779" s="559"/>
      <c r="ALO779" s="559"/>
      <c r="ALP779" s="559"/>
      <c r="ALQ779" s="559"/>
      <c r="ALR779" s="559"/>
      <c r="ALS779" s="559"/>
      <c r="ALT779" s="559"/>
      <c r="ALU779" s="559"/>
      <c r="ALV779" s="559"/>
      <c r="ALW779" s="559"/>
      <c r="ALX779" s="559"/>
      <c r="ALY779" s="559"/>
      <c r="ALZ779" s="559"/>
      <c r="AMA779" s="559"/>
      <c r="AMB779" s="559"/>
      <c r="AMC779" s="559"/>
      <c r="AMD779" s="559"/>
      <c r="AME779" s="559"/>
      <c r="AMF779" s="559"/>
      <c r="AMG779" s="559"/>
      <c r="AMH779" s="559"/>
      <c r="AMI779" s="559"/>
      <c r="AMJ779" s="559"/>
    </row>
    <row r="780" spans="1:1026" x14ac:dyDescent="0.25">
      <c r="A780" s="258" t="s">
        <v>31686</v>
      </c>
      <c r="B780" s="257">
        <v>780</v>
      </c>
      <c r="C780" s="258" t="s">
        <v>31685</v>
      </c>
      <c r="D780" s="308" t="s">
        <v>31687</v>
      </c>
      <c r="E780" s="277"/>
      <c r="F780" s="278"/>
      <c r="G780" s="280"/>
      <c r="H780" s="280"/>
      <c r="I780" s="489" t="s">
        <v>750</v>
      </c>
      <c r="J780" s="278"/>
      <c r="K780" s="278"/>
      <c r="L780" s="278"/>
      <c r="M780" s="278"/>
      <c r="N780" s="278">
        <v>1</v>
      </c>
      <c r="O780" s="278"/>
      <c r="P780" s="278">
        <v>336</v>
      </c>
      <c r="Q780" s="278"/>
      <c r="R780" s="278"/>
      <c r="S780" s="278"/>
      <c r="T780" s="278"/>
      <c r="U780" s="278"/>
      <c r="V780" s="278"/>
      <c r="W780" s="283">
        <f t="shared" si="342"/>
        <v>100</v>
      </c>
      <c r="X780" s="283">
        <f t="shared" si="343"/>
        <v>100</v>
      </c>
      <c r="Y780" s="283">
        <f t="shared" ref="Y780:Y790" si="350">IF(OR(P780=335,P780=336),20,100)</f>
        <v>20</v>
      </c>
      <c r="Z780" s="283">
        <f t="shared" si="344"/>
        <v>100</v>
      </c>
      <c r="AA780" s="283">
        <f t="shared" si="345"/>
        <v>100</v>
      </c>
      <c r="AB780" s="287">
        <f t="shared" si="346"/>
        <v>100</v>
      </c>
      <c r="AC780" s="287">
        <f t="shared" si="347"/>
        <v>100</v>
      </c>
      <c r="AD780" s="287">
        <f t="shared" si="348"/>
        <v>100</v>
      </c>
      <c r="AE780" s="284">
        <f t="shared" si="341"/>
        <v>100</v>
      </c>
      <c r="AF780" s="284">
        <f t="shared" si="340"/>
        <v>100</v>
      </c>
      <c r="AG780" s="268">
        <f t="shared" si="349"/>
        <v>100</v>
      </c>
      <c r="AH780" s="268">
        <f t="shared" si="338"/>
        <v>100</v>
      </c>
      <c r="AI780" s="268">
        <f t="shared" si="336"/>
        <v>100</v>
      </c>
      <c r="AJ780" s="268">
        <f t="shared" si="339"/>
        <v>100</v>
      </c>
      <c r="AK780" s="490" t="s">
        <v>750</v>
      </c>
      <c r="AL780" s="278"/>
      <c r="AM780" s="278">
        <v>2</v>
      </c>
      <c r="AN780" s="490"/>
      <c r="AO780" s="277"/>
      <c r="AP780" s="277"/>
      <c r="AQ780" s="277"/>
      <c r="AR780" s="356" t="s">
        <v>31820</v>
      </c>
      <c r="AS780" s="367"/>
      <c r="AT780" s="277"/>
      <c r="AU780" s="277"/>
    </row>
    <row r="781" spans="1:1026" x14ac:dyDescent="0.25">
      <c r="A781" s="487" t="s">
        <v>31673</v>
      </c>
      <c r="B781" s="257">
        <v>781</v>
      </c>
      <c r="C781" s="258" t="s">
        <v>31672</v>
      </c>
      <c r="D781" s="308" t="s">
        <v>31675</v>
      </c>
      <c r="E781" s="277"/>
      <c r="F781" s="278"/>
      <c r="G781" s="280"/>
      <c r="H781" s="280"/>
      <c r="I781" s="489">
        <v>308</v>
      </c>
      <c r="J781" s="278">
        <v>2</v>
      </c>
      <c r="K781" s="278"/>
      <c r="L781" s="278"/>
      <c r="M781" s="278"/>
      <c r="N781" s="278"/>
      <c r="O781" s="278"/>
      <c r="P781" s="278"/>
      <c r="Q781" s="278"/>
      <c r="R781" s="278"/>
      <c r="S781" s="278"/>
      <c r="T781" s="278"/>
      <c r="U781" s="278"/>
      <c r="V781" s="278"/>
      <c r="W781" s="283">
        <f t="shared" si="342"/>
        <v>100</v>
      </c>
      <c r="X781" s="283">
        <f t="shared" si="343"/>
        <v>100</v>
      </c>
      <c r="Y781" s="283">
        <f t="shared" si="350"/>
        <v>100</v>
      </c>
      <c r="Z781" s="283">
        <f t="shared" si="344"/>
        <v>100</v>
      </c>
      <c r="AA781" s="283">
        <f t="shared" si="345"/>
        <v>100</v>
      </c>
      <c r="AB781" s="287">
        <f t="shared" si="346"/>
        <v>100</v>
      </c>
      <c r="AC781" s="287">
        <f t="shared" si="347"/>
        <v>100</v>
      </c>
      <c r="AD781" s="287">
        <f t="shared" si="348"/>
        <v>100</v>
      </c>
      <c r="AE781" s="284">
        <f t="shared" si="341"/>
        <v>100</v>
      </c>
      <c r="AF781" s="284">
        <f t="shared" si="340"/>
        <v>100</v>
      </c>
      <c r="AG781" s="268">
        <f t="shared" si="349"/>
        <v>100</v>
      </c>
      <c r="AH781" s="268">
        <f t="shared" si="338"/>
        <v>10</v>
      </c>
      <c r="AI781" s="268">
        <f t="shared" si="336"/>
        <v>100</v>
      </c>
      <c r="AJ781" s="268">
        <f t="shared" si="339"/>
        <v>100</v>
      </c>
      <c r="AK781" s="490">
        <v>19</v>
      </c>
      <c r="AL781" s="277"/>
      <c r="AM781" s="277"/>
      <c r="AN781" s="490"/>
      <c r="AO781" s="277"/>
      <c r="AP781" s="277"/>
      <c r="AQ781" s="277"/>
      <c r="AR781" s="356" t="s">
        <v>31821</v>
      </c>
      <c r="AS781" s="367"/>
      <c r="AT781" s="277"/>
      <c r="AU781" s="277"/>
    </row>
    <row r="782" spans="1:1026" ht="16.5" customHeight="1" x14ac:dyDescent="0.25">
      <c r="A782" s="258" t="s">
        <v>1819</v>
      </c>
      <c r="B782" s="257">
        <v>782</v>
      </c>
      <c r="C782" s="258" t="s">
        <v>31674</v>
      </c>
      <c r="D782" s="308" t="s">
        <v>31676</v>
      </c>
      <c r="E782" s="277"/>
      <c r="F782" s="278"/>
      <c r="G782" s="280"/>
      <c r="H782" s="280"/>
      <c r="I782" s="489">
        <v>308</v>
      </c>
      <c r="J782" s="278"/>
      <c r="K782" s="278"/>
      <c r="L782" s="278"/>
      <c r="M782" s="278"/>
      <c r="N782" s="278"/>
      <c r="O782" s="278"/>
      <c r="P782" s="278"/>
      <c r="Q782" s="278"/>
      <c r="R782" s="278"/>
      <c r="S782" s="278"/>
      <c r="T782" s="278"/>
      <c r="U782" s="278"/>
      <c r="V782" s="278"/>
      <c r="W782" s="283">
        <f t="shared" si="342"/>
        <v>100</v>
      </c>
      <c r="X782" s="283">
        <f t="shared" si="343"/>
        <v>100</v>
      </c>
      <c r="Y782" s="283">
        <f t="shared" si="350"/>
        <v>100</v>
      </c>
      <c r="Z782" s="283">
        <f t="shared" si="344"/>
        <v>100</v>
      </c>
      <c r="AA782" s="283">
        <f t="shared" si="345"/>
        <v>100</v>
      </c>
      <c r="AB782" s="287">
        <f t="shared" si="346"/>
        <v>100</v>
      </c>
      <c r="AC782" s="287">
        <f t="shared" si="347"/>
        <v>100</v>
      </c>
      <c r="AD782" s="287">
        <f t="shared" si="348"/>
        <v>100</v>
      </c>
      <c r="AE782" s="284">
        <f t="shared" si="341"/>
        <v>100</v>
      </c>
      <c r="AF782" s="284">
        <f t="shared" si="340"/>
        <v>100</v>
      </c>
      <c r="AG782" s="268">
        <f t="shared" si="349"/>
        <v>100</v>
      </c>
      <c r="AH782" s="268">
        <f t="shared" si="338"/>
        <v>100</v>
      </c>
      <c r="AI782" s="268">
        <f t="shared" si="336"/>
        <v>100</v>
      </c>
      <c r="AJ782" s="268">
        <f t="shared" si="339"/>
        <v>100</v>
      </c>
      <c r="AK782" s="490">
        <v>19</v>
      </c>
      <c r="AL782" s="277"/>
      <c r="AM782" s="277"/>
      <c r="AN782" s="490"/>
      <c r="AO782" s="277"/>
      <c r="AP782" s="277"/>
      <c r="AQ782" s="277"/>
      <c r="AR782" s="356" t="s">
        <v>31821</v>
      </c>
      <c r="AS782" s="367"/>
      <c r="AT782" s="277"/>
      <c r="AU782" s="277"/>
    </row>
    <row r="783" spans="1:1026" x14ac:dyDescent="0.25">
      <c r="A783" s="258" t="s">
        <v>31678</v>
      </c>
      <c r="B783" s="257">
        <v>783</v>
      </c>
      <c r="C783" s="258" t="s">
        <v>31677</v>
      </c>
      <c r="D783" s="308" t="s">
        <v>31679</v>
      </c>
      <c r="E783" s="277" t="s">
        <v>31680</v>
      </c>
      <c r="F783" s="278">
        <v>4</v>
      </c>
      <c r="G783" s="280"/>
      <c r="H783" s="280"/>
      <c r="I783" s="489">
        <v>8.8000000000000005E-3</v>
      </c>
      <c r="J783" s="278"/>
      <c r="K783" s="278">
        <v>2</v>
      </c>
      <c r="L783" s="278"/>
      <c r="M783" s="278"/>
      <c r="N783" s="278"/>
      <c r="O783" s="278"/>
      <c r="P783" s="278"/>
      <c r="Q783" s="278">
        <v>2</v>
      </c>
      <c r="R783" s="278"/>
      <c r="S783" s="278"/>
      <c r="T783" s="278"/>
      <c r="U783" s="278"/>
      <c r="V783" s="278"/>
      <c r="W783" s="283">
        <f t="shared" si="342"/>
        <v>100</v>
      </c>
      <c r="X783" s="283">
        <f t="shared" si="343"/>
        <v>100</v>
      </c>
      <c r="Y783" s="283">
        <f t="shared" si="350"/>
        <v>100</v>
      </c>
      <c r="Z783" s="283">
        <f t="shared" si="344"/>
        <v>100</v>
      </c>
      <c r="AA783" s="283">
        <f t="shared" si="345"/>
        <v>10</v>
      </c>
      <c r="AB783" s="287">
        <f t="shared" si="346"/>
        <v>100</v>
      </c>
      <c r="AC783" s="287">
        <f t="shared" si="347"/>
        <v>100</v>
      </c>
      <c r="AD783" s="287">
        <f t="shared" si="348"/>
        <v>100</v>
      </c>
      <c r="AE783" s="284">
        <f t="shared" si="341"/>
        <v>100</v>
      </c>
      <c r="AF783" s="284">
        <f t="shared" si="340"/>
        <v>100</v>
      </c>
      <c r="AG783" s="268">
        <f t="shared" si="349"/>
        <v>10</v>
      </c>
      <c r="AH783" s="268">
        <f t="shared" si="338"/>
        <v>100</v>
      </c>
      <c r="AI783" s="268">
        <f t="shared" si="336"/>
        <v>100</v>
      </c>
      <c r="AJ783" s="268">
        <f t="shared" si="339"/>
        <v>100</v>
      </c>
      <c r="AK783" s="490">
        <v>0.11</v>
      </c>
      <c r="AL783" s="277"/>
      <c r="AM783" s="277">
        <v>3</v>
      </c>
      <c r="AN783" s="490"/>
      <c r="AO783" s="277"/>
      <c r="AP783" s="277"/>
      <c r="AQ783" s="277"/>
      <c r="AR783" s="356" t="s">
        <v>31822</v>
      </c>
      <c r="AS783" s="367"/>
      <c r="AT783" s="277"/>
      <c r="AU783" s="277"/>
    </row>
    <row r="784" spans="1:1026" x14ac:dyDescent="0.25">
      <c r="A784" s="258" t="s">
        <v>31682</v>
      </c>
      <c r="B784" s="257">
        <v>784</v>
      </c>
      <c r="C784" s="258" t="s">
        <v>31681</v>
      </c>
      <c r="D784" s="308" t="s">
        <v>31683</v>
      </c>
      <c r="E784" s="277"/>
      <c r="F784" s="278"/>
      <c r="G784" s="280"/>
      <c r="H784" s="280"/>
      <c r="I784" s="489" t="s">
        <v>750</v>
      </c>
      <c r="J784" s="278"/>
      <c r="K784" s="278">
        <v>2</v>
      </c>
      <c r="L784" s="278">
        <v>1</v>
      </c>
      <c r="M784" s="278"/>
      <c r="N784" s="278"/>
      <c r="O784" s="278"/>
      <c r="P784" s="278"/>
      <c r="Q784" s="278"/>
      <c r="R784" s="278"/>
      <c r="S784" s="278"/>
      <c r="T784" s="278"/>
      <c r="U784" s="278"/>
      <c r="V784" s="278"/>
      <c r="W784" s="283">
        <f t="shared" si="342"/>
        <v>100</v>
      </c>
      <c r="X784" s="283">
        <f t="shared" si="343"/>
        <v>100</v>
      </c>
      <c r="Y784" s="283">
        <f t="shared" si="350"/>
        <v>100</v>
      </c>
      <c r="Z784" s="283">
        <f t="shared" si="344"/>
        <v>100</v>
      </c>
      <c r="AA784" s="283">
        <f t="shared" si="345"/>
        <v>100</v>
      </c>
      <c r="AB784" s="287">
        <f t="shared" si="346"/>
        <v>100</v>
      </c>
      <c r="AC784" s="287">
        <f t="shared" si="347"/>
        <v>100</v>
      </c>
      <c r="AD784" s="287">
        <f t="shared" si="348"/>
        <v>100</v>
      </c>
      <c r="AE784" s="284">
        <f t="shared" si="341"/>
        <v>1</v>
      </c>
      <c r="AF784" s="284">
        <f t="shared" si="340"/>
        <v>100</v>
      </c>
      <c r="AG784" s="268">
        <f t="shared" si="349"/>
        <v>10</v>
      </c>
      <c r="AH784" s="268">
        <f t="shared" si="338"/>
        <v>100</v>
      </c>
      <c r="AI784" s="268">
        <f t="shared" si="336"/>
        <v>100</v>
      </c>
      <c r="AJ784" s="268">
        <f t="shared" si="339"/>
        <v>100</v>
      </c>
      <c r="AK784" s="490" t="s">
        <v>750</v>
      </c>
      <c r="AL784" s="277"/>
      <c r="AM784" s="277">
        <v>3</v>
      </c>
      <c r="AN784" s="490"/>
      <c r="AO784" s="277"/>
      <c r="AP784" s="277"/>
      <c r="AQ784" s="277"/>
      <c r="AR784" s="356" t="s">
        <v>31823</v>
      </c>
      <c r="AS784" s="367"/>
      <c r="AT784" s="277"/>
      <c r="AU784" s="277"/>
    </row>
    <row r="785" spans="1:47" x14ac:dyDescent="0.25">
      <c r="A785" s="258" t="s">
        <v>31692</v>
      </c>
      <c r="B785" s="257">
        <v>785</v>
      </c>
      <c r="C785" s="356" t="s">
        <v>31694</v>
      </c>
      <c r="D785" s="308" t="s">
        <v>31695</v>
      </c>
      <c r="E785" s="277"/>
      <c r="F785" s="278">
        <v>4</v>
      </c>
      <c r="G785" s="280"/>
      <c r="H785" s="280"/>
      <c r="I785" s="492">
        <v>15.7</v>
      </c>
      <c r="J785" s="278"/>
      <c r="K785" s="278">
        <v>2</v>
      </c>
      <c r="L785" s="278"/>
      <c r="M785" s="278"/>
      <c r="N785" s="278"/>
      <c r="O785" s="278"/>
      <c r="P785" s="278"/>
      <c r="Q785" s="278"/>
      <c r="R785" s="278"/>
      <c r="S785" s="278"/>
      <c r="T785" s="278"/>
      <c r="U785" s="278"/>
      <c r="V785" s="278"/>
      <c r="W785" s="283">
        <f t="shared" si="342"/>
        <v>100</v>
      </c>
      <c r="X785" s="283">
        <f t="shared" si="343"/>
        <v>100</v>
      </c>
      <c r="Y785" s="283">
        <f t="shared" si="350"/>
        <v>100</v>
      </c>
      <c r="Z785" s="283">
        <f t="shared" si="344"/>
        <v>100</v>
      </c>
      <c r="AA785" s="283">
        <f t="shared" si="345"/>
        <v>100</v>
      </c>
      <c r="AB785" s="287">
        <f t="shared" si="346"/>
        <v>100</v>
      </c>
      <c r="AC785" s="287">
        <f t="shared" si="347"/>
        <v>100</v>
      </c>
      <c r="AD785" s="287">
        <f t="shared" si="348"/>
        <v>100</v>
      </c>
      <c r="AE785" s="284">
        <f t="shared" si="341"/>
        <v>100</v>
      </c>
      <c r="AF785" s="284">
        <f t="shared" si="340"/>
        <v>100</v>
      </c>
      <c r="AG785" s="268">
        <f t="shared" si="349"/>
        <v>10</v>
      </c>
      <c r="AH785" s="268">
        <f t="shared" si="338"/>
        <v>100</v>
      </c>
      <c r="AI785" s="268">
        <f t="shared" si="336"/>
        <v>100</v>
      </c>
      <c r="AJ785" s="268">
        <f t="shared" si="339"/>
        <v>100</v>
      </c>
      <c r="AK785" s="501" t="s">
        <v>24534</v>
      </c>
      <c r="AL785" s="277"/>
      <c r="AM785" s="277"/>
      <c r="AN785" s="511"/>
      <c r="AO785" s="277"/>
      <c r="AP785" s="277"/>
      <c r="AQ785" s="277"/>
      <c r="AR785" s="356" t="s">
        <v>756</v>
      </c>
      <c r="AS785" s="356"/>
      <c r="AT785" s="277"/>
      <c r="AU785" s="277"/>
    </row>
    <row r="786" spans="1:47" x14ac:dyDescent="0.25">
      <c r="A786" s="258" t="s">
        <v>1733</v>
      </c>
      <c r="B786" s="257">
        <v>786</v>
      </c>
      <c r="C786" s="258" t="s">
        <v>31718</v>
      </c>
      <c r="D786" s="308" t="s">
        <v>31719</v>
      </c>
      <c r="E786" s="277"/>
      <c r="F786" s="278"/>
      <c r="G786" s="280"/>
      <c r="H786" s="280"/>
      <c r="I786" s="492" t="s">
        <v>750</v>
      </c>
      <c r="J786" s="278"/>
      <c r="K786" s="278"/>
      <c r="L786" s="278"/>
      <c r="M786" s="278"/>
      <c r="N786" s="278"/>
      <c r="O786" s="278"/>
      <c r="P786" s="278"/>
      <c r="Q786" s="278"/>
      <c r="R786" s="278"/>
      <c r="S786" s="278"/>
      <c r="T786" s="278"/>
      <c r="U786" s="278"/>
      <c r="V786" s="278"/>
      <c r="W786" s="283">
        <f t="shared" si="342"/>
        <v>100</v>
      </c>
      <c r="X786" s="283">
        <f t="shared" si="343"/>
        <v>100</v>
      </c>
      <c r="Y786" s="283">
        <f t="shared" si="350"/>
        <v>100</v>
      </c>
      <c r="Z786" s="283">
        <f t="shared" si="344"/>
        <v>100</v>
      </c>
      <c r="AA786" s="283">
        <f t="shared" si="345"/>
        <v>100</v>
      </c>
      <c r="AB786" s="287">
        <f t="shared" si="346"/>
        <v>100</v>
      </c>
      <c r="AC786" s="287">
        <f t="shared" si="347"/>
        <v>100</v>
      </c>
      <c r="AD786" s="287">
        <f t="shared" si="348"/>
        <v>100</v>
      </c>
      <c r="AE786" s="284">
        <f t="shared" si="341"/>
        <v>100</v>
      </c>
      <c r="AF786" s="284">
        <f t="shared" si="340"/>
        <v>100</v>
      </c>
      <c r="AG786" s="268">
        <f t="shared" si="349"/>
        <v>100</v>
      </c>
      <c r="AH786" s="268">
        <f t="shared" si="338"/>
        <v>100</v>
      </c>
      <c r="AI786" s="268">
        <f t="shared" si="336"/>
        <v>100</v>
      </c>
      <c r="AJ786" s="268">
        <f t="shared" si="339"/>
        <v>100</v>
      </c>
      <c r="AK786" s="490" t="s">
        <v>750</v>
      </c>
      <c r="AL786" s="277"/>
      <c r="AM786" s="277"/>
      <c r="AN786" s="511"/>
      <c r="AO786" s="277"/>
      <c r="AP786" s="277"/>
      <c r="AQ786" s="277"/>
      <c r="AR786" s="356" t="s">
        <v>31824</v>
      </c>
      <c r="AS786" s="367"/>
      <c r="AT786" s="277"/>
      <c r="AU786" s="277"/>
    </row>
    <row r="787" spans="1:47" x14ac:dyDescent="0.25">
      <c r="A787" s="258" t="s">
        <v>31720</v>
      </c>
      <c r="B787" s="257">
        <v>787</v>
      </c>
      <c r="C787" s="258" t="s">
        <v>31721</v>
      </c>
      <c r="D787" s="308" t="s">
        <v>31722</v>
      </c>
      <c r="E787" s="277"/>
      <c r="F787" s="278"/>
      <c r="G787" s="280"/>
      <c r="H787" s="280"/>
      <c r="I787" s="492">
        <v>2</v>
      </c>
      <c r="J787" s="278"/>
      <c r="K787" s="278"/>
      <c r="L787" s="278"/>
      <c r="M787" s="278"/>
      <c r="N787" s="278"/>
      <c r="O787" s="278"/>
      <c r="P787" s="278"/>
      <c r="Q787" s="278"/>
      <c r="R787" s="278"/>
      <c r="S787" s="278"/>
      <c r="T787" s="278"/>
      <c r="U787" s="278"/>
      <c r="V787" s="278"/>
      <c r="W787" s="283">
        <f t="shared" si="342"/>
        <v>100</v>
      </c>
      <c r="X787" s="283">
        <f t="shared" si="343"/>
        <v>100</v>
      </c>
      <c r="Y787" s="283">
        <f t="shared" si="350"/>
        <v>100</v>
      </c>
      <c r="Z787" s="283">
        <f t="shared" si="344"/>
        <v>100</v>
      </c>
      <c r="AA787" s="283">
        <f t="shared" si="345"/>
        <v>100</v>
      </c>
      <c r="AB787" s="287">
        <f t="shared" si="346"/>
        <v>100</v>
      </c>
      <c r="AC787" s="287">
        <f t="shared" si="347"/>
        <v>100</v>
      </c>
      <c r="AD787" s="287">
        <f t="shared" si="348"/>
        <v>100</v>
      </c>
      <c r="AE787" s="284">
        <f t="shared" si="341"/>
        <v>100</v>
      </c>
      <c r="AF787" s="284">
        <f t="shared" si="340"/>
        <v>100</v>
      </c>
      <c r="AG787" s="268">
        <f t="shared" si="349"/>
        <v>100</v>
      </c>
      <c r="AH787" s="268">
        <f t="shared" si="338"/>
        <v>100</v>
      </c>
      <c r="AI787" s="268">
        <f t="shared" si="336"/>
        <v>100</v>
      </c>
      <c r="AJ787" s="268">
        <f t="shared" si="339"/>
        <v>100</v>
      </c>
      <c r="AK787" s="490">
        <v>597.97</v>
      </c>
      <c r="AL787" s="277"/>
      <c r="AM787" s="277"/>
      <c r="AN787" s="511"/>
      <c r="AO787" s="277"/>
      <c r="AP787" s="277"/>
      <c r="AQ787" s="277"/>
      <c r="AR787" s="356" t="s">
        <v>31825</v>
      </c>
      <c r="AS787" s="367"/>
      <c r="AT787" s="277"/>
      <c r="AU787" s="277"/>
    </row>
    <row r="788" spans="1:47" x14ac:dyDescent="0.25">
      <c r="A788" s="258" t="s">
        <v>6110</v>
      </c>
      <c r="B788" s="257">
        <v>788</v>
      </c>
      <c r="C788" s="258" t="s">
        <v>31723</v>
      </c>
      <c r="D788" s="308" t="s">
        <v>24025</v>
      </c>
      <c r="E788" s="277"/>
      <c r="F788" s="278"/>
      <c r="G788" s="280"/>
      <c r="H788" s="280"/>
      <c r="I788" s="492">
        <v>6</v>
      </c>
      <c r="J788" s="278"/>
      <c r="K788" s="278"/>
      <c r="L788" s="278"/>
      <c r="M788" s="278"/>
      <c r="N788" s="278"/>
      <c r="O788" s="278"/>
      <c r="P788" s="278"/>
      <c r="Q788" s="278"/>
      <c r="R788" s="278"/>
      <c r="S788" s="278"/>
      <c r="T788" s="278"/>
      <c r="U788" s="278"/>
      <c r="V788" s="278"/>
      <c r="W788" s="283">
        <f t="shared" si="342"/>
        <v>100</v>
      </c>
      <c r="X788" s="283">
        <f t="shared" si="343"/>
        <v>100</v>
      </c>
      <c r="Y788" s="283">
        <f t="shared" si="350"/>
        <v>100</v>
      </c>
      <c r="Z788" s="283">
        <f t="shared" si="344"/>
        <v>100</v>
      </c>
      <c r="AA788" s="283">
        <f t="shared" si="345"/>
        <v>100</v>
      </c>
      <c r="AB788" s="287">
        <f t="shared" si="346"/>
        <v>100</v>
      </c>
      <c r="AC788" s="287">
        <f t="shared" si="347"/>
        <v>100</v>
      </c>
      <c r="AD788" s="287">
        <f t="shared" si="348"/>
        <v>100</v>
      </c>
      <c r="AE788" s="284">
        <f t="shared" si="341"/>
        <v>100</v>
      </c>
      <c r="AF788" s="284">
        <f t="shared" si="340"/>
        <v>100</v>
      </c>
      <c r="AG788" s="268">
        <f t="shared" si="349"/>
        <v>100</v>
      </c>
      <c r="AH788" s="268">
        <f t="shared" si="338"/>
        <v>100</v>
      </c>
      <c r="AI788" s="268">
        <f t="shared" si="336"/>
        <v>100</v>
      </c>
      <c r="AJ788" s="268">
        <f t="shared" si="339"/>
        <v>100</v>
      </c>
      <c r="AK788" s="490" t="s">
        <v>750</v>
      </c>
      <c r="AL788" s="277"/>
      <c r="AM788" s="277"/>
      <c r="AN788" s="511"/>
      <c r="AO788" s="277"/>
      <c r="AP788" s="277"/>
      <c r="AQ788" s="277"/>
      <c r="AR788" s="356" t="s">
        <v>31826</v>
      </c>
      <c r="AS788" s="367"/>
      <c r="AT788" s="277"/>
      <c r="AU788" s="277"/>
    </row>
    <row r="789" spans="1:47" x14ac:dyDescent="0.25">
      <c r="A789" s="258" t="s">
        <v>31724</v>
      </c>
      <c r="B789" s="257">
        <v>789</v>
      </c>
      <c r="C789" s="258" t="s">
        <v>31725</v>
      </c>
      <c r="D789" s="308" t="s">
        <v>31726</v>
      </c>
      <c r="E789" s="277"/>
      <c r="F789" s="278"/>
      <c r="G789" s="280"/>
      <c r="H789" s="280"/>
      <c r="I789" s="492">
        <v>6</v>
      </c>
      <c r="J789" s="278"/>
      <c r="K789" s="278"/>
      <c r="L789" s="278"/>
      <c r="M789" s="278"/>
      <c r="N789" s="278"/>
      <c r="O789" s="278"/>
      <c r="P789" s="278"/>
      <c r="Q789" s="278"/>
      <c r="R789" s="278"/>
      <c r="S789" s="278"/>
      <c r="T789" s="278"/>
      <c r="U789" s="278"/>
      <c r="V789" s="278"/>
      <c r="W789" s="283">
        <f t="shared" si="342"/>
        <v>100</v>
      </c>
      <c r="X789" s="283">
        <f t="shared" si="343"/>
        <v>100</v>
      </c>
      <c r="Y789" s="283">
        <f t="shared" si="350"/>
        <v>100</v>
      </c>
      <c r="Z789" s="283">
        <f t="shared" si="344"/>
        <v>100</v>
      </c>
      <c r="AA789" s="283">
        <f t="shared" si="345"/>
        <v>100</v>
      </c>
      <c r="AB789" s="287">
        <f t="shared" si="346"/>
        <v>100</v>
      </c>
      <c r="AC789" s="287">
        <f t="shared" si="347"/>
        <v>100</v>
      </c>
      <c r="AD789" s="287">
        <f t="shared" si="348"/>
        <v>100</v>
      </c>
      <c r="AE789" s="284">
        <f t="shared" si="341"/>
        <v>100</v>
      </c>
      <c r="AF789" s="284">
        <f t="shared" si="340"/>
        <v>100</v>
      </c>
      <c r="AG789" s="268">
        <f t="shared" si="349"/>
        <v>100</v>
      </c>
      <c r="AH789" s="268">
        <f t="shared" si="338"/>
        <v>100</v>
      </c>
      <c r="AI789" s="268">
        <f t="shared" si="336"/>
        <v>100</v>
      </c>
      <c r="AJ789" s="268">
        <f t="shared" si="339"/>
        <v>100</v>
      </c>
      <c r="AK789" s="490" t="s">
        <v>750</v>
      </c>
      <c r="AL789" s="277"/>
      <c r="AM789" s="277"/>
      <c r="AN789" s="511"/>
      <c r="AO789" s="277"/>
      <c r="AP789" s="277"/>
      <c r="AQ789" s="277"/>
      <c r="AR789" s="356" t="s">
        <v>31827</v>
      </c>
      <c r="AS789" s="367"/>
      <c r="AT789" s="277"/>
      <c r="AU789" s="277"/>
    </row>
    <row r="790" spans="1:47" x14ac:dyDescent="0.25">
      <c r="A790" s="258" t="s">
        <v>1225</v>
      </c>
      <c r="B790" s="257">
        <v>790</v>
      </c>
      <c r="C790" s="258" t="s">
        <v>31727</v>
      </c>
      <c r="D790" s="308" t="s">
        <v>31728</v>
      </c>
      <c r="E790" s="277" t="s">
        <v>6267</v>
      </c>
      <c r="F790" s="278"/>
      <c r="G790" s="280"/>
      <c r="H790" s="280"/>
      <c r="I790" s="492">
        <v>871</v>
      </c>
      <c r="J790" s="278"/>
      <c r="K790" s="278"/>
      <c r="L790" s="278"/>
      <c r="M790" s="278"/>
      <c r="N790" s="278">
        <v>1</v>
      </c>
      <c r="O790" s="278"/>
      <c r="P790" s="278">
        <v>336</v>
      </c>
      <c r="Q790" s="278"/>
      <c r="R790" s="278"/>
      <c r="S790" s="278"/>
      <c r="T790" s="278"/>
      <c r="U790" s="278"/>
      <c r="V790" s="278"/>
      <c r="W790" s="283">
        <f t="shared" si="342"/>
        <v>100</v>
      </c>
      <c r="X790" s="283">
        <f t="shared" si="343"/>
        <v>100</v>
      </c>
      <c r="Y790" s="283">
        <f t="shared" si="350"/>
        <v>20</v>
      </c>
      <c r="Z790" s="283">
        <f t="shared" si="344"/>
        <v>100</v>
      </c>
      <c r="AA790" s="283">
        <f t="shared" si="345"/>
        <v>100</v>
      </c>
      <c r="AB790" s="287">
        <f t="shared" si="346"/>
        <v>100</v>
      </c>
      <c r="AC790" s="287">
        <f t="shared" si="347"/>
        <v>100</v>
      </c>
      <c r="AD790" s="287">
        <f t="shared" si="348"/>
        <v>100</v>
      </c>
      <c r="AE790" s="284">
        <f t="shared" si="341"/>
        <v>100</v>
      </c>
      <c r="AF790" s="284">
        <f t="shared" si="340"/>
        <v>100</v>
      </c>
      <c r="AG790" s="268">
        <f t="shared" si="349"/>
        <v>100</v>
      </c>
      <c r="AH790" s="268">
        <f t="shared" si="338"/>
        <v>100</v>
      </c>
      <c r="AI790" s="268">
        <f t="shared" si="336"/>
        <v>100</v>
      </c>
      <c r="AJ790" s="268">
        <f t="shared" si="339"/>
        <v>100</v>
      </c>
      <c r="AK790" s="490" t="s">
        <v>750</v>
      </c>
      <c r="AL790" s="278"/>
      <c r="AM790" s="278"/>
      <c r="AN790" s="511"/>
      <c r="AO790" s="277"/>
      <c r="AP790" s="277"/>
      <c r="AQ790" s="277"/>
      <c r="AR790" s="356" t="s">
        <v>31828</v>
      </c>
      <c r="AS790" s="367"/>
      <c r="AT790" s="277"/>
      <c r="AU790" s="277"/>
    </row>
    <row r="791" spans="1:47" x14ac:dyDescent="0.25">
      <c r="B791" s="257">
        <v>791</v>
      </c>
      <c r="I791" s="509"/>
      <c r="W791" s="283">
        <f t="shared" ref="W791:W851" si="351">IF(O791=1,10,100)</f>
        <v>100</v>
      </c>
      <c r="X791" s="283">
        <f t="shared" ref="X791:X851" si="352">IF(O791=1,1,IF(O791=2,10,100))</f>
        <v>100</v>
      </c>
      <c r="Y791" s="283">
        <f t="shared" ref="Y791:Y851" si="353">IF(OR(P791=335,P791=336),20,100)</f>
        <v>100</v>
      </c>
      <c r="Z791" s="283">
        <f t="shared" ref="Z791:Z851" si="354">IF(Q791=1,10,100)</f>
        <v>100</v>
      </c>
      <c r="AA791" s="283">
        <f t="shared" ref="AA791:AA851" si="355">IF(Q791=1,1,IF(Q791=2,10,100))</f>
        <v>100</v>
      </c>
      <c r="AB791" s="287">
        <f t="shared" ref="AB791:AB851" si="356">IF(OR(EXACT(R791,"1A"),EXACT(R791,"1B")),0.1,IF(R791=2,1,100))</f>
        <v>100</v>
      </c>
      <c r="AC791" s="287">
        <f t="shared" ref="AC791:AC851" si="357">IF(OR(EXACT(S791,"1A"),EXACT(S791,"1B")),0.1,IF(S791=2,1,100))</f>
        <v>100</v>
      </c>
      <c r="AD791" s="287">
        <f t="shared" ref="AD791:AD851" si="358">IF(OR(EXACT(T791,"1A"),EXACT(T791,"1B")),0.3,IF(T791=2,3,100))</f>
        <v>100</v>
      </c>
      <c r="AE791" s="284">
        <f t="shared" ref="AE791:AE851" si="359">IF(L791=0,100,IF(L791=1,1,IF(L791="1B",1,IF(L791="1A",0.1,100))))</f>
        <v>100</v>
      </c>
      <c r="AF791" s="284">
        <f t="shared" ref="AF791:AF851" si="360">IF(M791=0,100,IF(M791=1,1,IF(M791="1B",1,IF(M791="1A",0.1,100))))</f>
        <v>100</v>
      </c>
      <c r="AG791" s="268">
        <f t="shared" ref="AG791:AG851" si="361">IF(OR(OR(EXACT(J791,"1A"),EXACT(J791,"1B"),EXACT(J791,"1C")),K791=1),1,IF(K791=2,10,100))</f>
        <v>100</v>
      </c>
      <c r="AH791" s="268">
        <f t="shared" ref="AH791:AH851" si="362">IF(OR(EXACT(J791,"1A"),EXACT(J791,"1B"),EXACT(J791,"1C")),1,IF(J791=2,10,100))</f>
        <v>100</v>
      </c>
      <c r="AI791" s="268">
        <f t="shared" ref="AI791:AI851" si="363">IF(OR(EXACT(J791,"1A"),EXACT(J791,"1B"),EXACT(J791,"1C"),K791=1),3,100)</f>
        <v>100</v>
      </c>
      <c r="AJ791" s="268">
        <f t="shared" ref="AJ791:AJ851" si="364">IF(OR(EXACT(J791,"1A"),EXACT(J791,"1B"),EXACT(J791,"1C")),5,100)</f>
        <v>100</v>
      </c>
      <c r="AL791" s="150"/>
      <c r="AM791" s="150"/>
      <c r="AN791" s="510"/>
    </row>
    <row r="792" spans="1:47" x14ac:dyDescent="0.25">
      <c r="B792" s="257">
        <v>792</v>
      </c>
      <c r="I792" s="509"/>
      <c r="W792" s="283">
        <f t="shared" si="351"/>
        <v>100</v>
      </c>
      <c r="X792" s="283">
        <f t="shared" si="352"/>
        <v>100</v>
      </c>
      <c r="Y792" s="283">
        <f t="shared" si="353"/>
        <v>100</v>
      </c>
      <c r="Z792" s="283">
        <f t="shared" si="354"/>
        <v>100</v>
      </c>
      <c r="AA792" s="283">
        <f t="shared" si="355"/>
        <v>100</v>
      </c>
      <c r="AB792" s="287">
        <f t="shared" si="356"/>
        <v>100</v>
      </c>
      <c r="AC792" s="287">
        <f t="shared" si="357"/>
        <v>100</v>
      </c>
      <c r="AD792" s="287">
        <f t="shared" si="358"/>
        <v>100</v>
      </c>
      <c r="AE792" s="284">
        <f t="shared" si="359"/>
        <v>100</v>
      </c>
      <c r="AF792" s="284">
        <f t="shared" si="360"/>
        <v>100</v>
      </c>
      <c r="AG792" s="268">
        <f t="shared" si="361"/>
        <v>100</v>
      </c>
      <c r="AH792" s="268">
        <f t="shared" si="362"/>
        <v>100</v>
      </c>
      <c r="AI792" s="268">
        <f t="shared" si="363"/>
        <v>100</v>
      </c>
      <c r="AJ792" s="268">
        <f t="shared" si="364"/>
        <v>100</v>
      </c>
      <c r="AL792" s="150"/>
      <c r="AM792" s="150"/>
      <c r="AN792" s="510"/>
    </row>
    <row r="793" spans="1:47" x14ac:dyDescent="0.25">
      <c r="B793" s="257">
        <v>793</v>
      </c>
      <c r="I793" s="509"/>
      <c r="W793" s="283">
        <f t="shared" si="351"/>
        <v>100</v>
      </c>
      <c r="X793" s="283">
        <f t="shared" si="352"/>
        <v>100</v>
      </c>
      <c r="Y793" s="283">
        <f t="shared" si="353"/>
        <v>100</v>
      </c>
      <c r="Z793" s="283">
        <f t="shared" si="354"/>
        <v>100</v>
      </c>
      <c r="AA793" s="283">
        <f t="shared" si="355"/>
        <v>100</v>
      </c>
      <c r="AB793" s="287">
        <f t="shared" si="356"/>
        <v>100</v>
      </c>
      <c r="AC793" s="287">
        <f t="shared" si="357"/>
        <v>100</v>
      </c>
      <c r="AD793" s="287">
        <f t="shared" si="358"/>
        <v>100</v>
      </c>
      <c r="AE793" s="284">
        <f t="shared" si="359"/>
        <v>100</v>
      </c>
      <c r="AF793" s="284">
        <f t="shared" si="360"/>
        <v>100</v>
      </c>
      <c r="AG793" s="268">
        <f t="shared" si="361"/>
        <v>100</v>
      </c>
      <c r="AH793" s="268">
        <f t="shared" si="362"/>
        <v>100</v>
      </c>
      <c r="AI793" s="268">
        <f t="shared" si="363"/>
        <v>100</v>
      </c>
      <c r="AJ793" s="268">
        <f t="shared" si="364"/>
        <v>100</v>
      </c>
      <c r="AL793" s="150"/>
      <c r="AM793" s="150"/>
    </row>
    <row r="794" spans="1:47" x14ac:dyDescent="0.25">
      <c r="B794" s="257">
        <v>794</v>
      </c>
      <c r="I794" s="509"/>
      <c r="W794" s="283">
        <f t="shared" si="351"/>
        <v>100</v>
      </c>
      <c r="X794" s="283">
        <f t="shared" si="352"/>
        <v>100</v>
      </c>
      <c r="Y794" s="283">
        <f t="shared" si="353"/>
        <v>100</v>
      </c>
      <c r="Z794" s="283">
        <f t="shared" si="354"/>
        <v>100</v>
      </c>
      <c r="AA794" s="283">
        <f t="shared" si="355"/>
        <v>100</v>
      </c>
      <c r="AB794" s="287">
        <f t="shared" si="356"/>
        <v>100</v>
      </c>
      <c r="AC794" s="287">
        <f t="shared" si="357"/>
        <v>100</v>
      </c>
      <c r="AD794" s="287">
        <f t="shared" si="358"/>
        <v>100</v>
      </c>
      <c r="AE794" s="284">
        <f t="shared" si="359"/>
        <v>100</v>
      </c>
      <c r="AF794" s="284">
        <f t="shared" si="360"/>
        <v>100</v>
      </c>
      <c r="AG794" s="268">
        <f t="shared" si="361"/>
        <v>100</v>
      </c>
      <c r="AH794" s="268">
        <f t="shared" si="362"/>
        <v>100</v>
      </c>
      <c r="AI794" s="268">
        <f t="shared" si="363"/>
        <v>100</v>
      </c>
      <c r="AJ794" s="268">
        <f t="shared" si="364"/>
        <v>100</v>
      </c>
      <c r="AL794" s="150"/>
      <c r="AM794" s="150"/>
    </row>
    <row r="795" spans="1:47" x14ac:dyDescent="0.25">
      <c r="B795" s="257">
        <v>795</v>
      </c>
      <c r="W795" s="283">
        <f t="shared" si="351"/>
        <v>100</v>
      </c>
      <c r="X795" s="283">
        <f t="shared" si="352"/>
        <v>100</v>
      </c>
      <c r="Y795" s="283">
        <f t="shared" si="353"/>
        <v>100</v>
      </c>
      <c r="Z795" s="283">
        <f t="shared" si="354"/>
        <v>100</v>
      </c>
      <c r="AA795" s="283">
        <f t="shared" si="355"/>
        <v>100</v>
      </c>
      <c r="AB795" s="287">
        <f t="shared" si="356"/>
        <v>100</v>
      </c>
      <c r="AC795" s="287">
        <f t="shared" si="357"/>
        <v>100</v>
      </c>
      <c r="AD795" s="287">
        <f t="shared" si="358"/>
        <v>100</v>
      </c>
      <c r="AE795" s="284">
        <f t="shared" si="359"/>
        <v>100</v>
      </c>
      <c r="AF795" s="284">
        <f t="shared" si="360"/>
        <v>100</v>
      </c>
      <c r="AG795" s="268">
        <f t="shared" si="361"/>
        <v>100</v>
      </c>
      <c r="AH795" s="268">
        <f t="shared" si="362"/>
        <v>100</v>
      </c>
      <c r="AI795" s="268">
        <f t="shared" si="363"/>
        <v>100</v>
      </c>
      <c r="AJ795" s="268">
        <f t="shared" si="364"/>
        <v>100</v>
      </c>
      <c r="AL795" s="150"/>
      <c r="AM795" s="150"/>
    </row>
    <row r="796" spans="1:47" x14ac:dyDescent="0.25">
      <c r="B796" s="257">
        <v>796</v>
      </c>
      <c r="W796" s="283">
        <f t="shared" si="351"/>
        <v>100</v>
      </c>
      <c r="X796" s="283">
        <f t="shared" si="352"/>
        <v>100</v>
      </c>
      <c r="Y796" s="283">
        <f t="shared" si="353"/>
        <v>100</v>
      </c>
      <c r="Z796" s="283">
        <f t="shared" si="354"/>
        <v>100</v>
      </c>
      <c r="AA796" s="283">
        <f t="shared" si="355"/>
        <v>100</v>
      </c>
      <c r="AB796" s="287">
        <f t="shared" si="356"/>
        <v>100</v>
      </c>
      <c r="AC796" s="287">
        <f t="shared" si="357"/>
        <v>100</v>
      </c>
      <c r="AD796" s="287">
        <f t="shared" si="358"/>
        <v>100</v>
      </c>
      <c r="AE796" s="284">
        <f t="shared" si="359"/>
        <v>100</v>
      </c>
      <c r="AF796" s="284">
        <f t="shared" si="360"/>
        <v>100</v>
      </c>
      <c r="AG796" s="268">
        <f t="shared" si="361"/>
        <v>100</v>
      </c>
      <c r="AH796" s="268">
        <f t="shared" si="362"/>
        <v>100</v>
      </c>
      <c r="AI796" s="268">
        <f t="shared" si="363"/>
        <v>100</v>
      </c>
      <c r="AJ796" s="268">
        <f t="shared" si="364"/>
        <v>100</v>
      </c>
      <c r="AL796" s="150"/>
      <c r="AM796" s="150"/>
    </row>
    <row r="797" spans="1:47" x14ac:dyDescent="0.25">
      <c r="B797" s="257">
        <v>797</v>
      </c>
      <c r="W797" s="283">
        <f t="shared" si="351"/>
        <v>100</v>
      </c>
      <c r="X797" s="283">
        <f t="shared" si="352"/>
        <v>100</v>
      </c>
      <c r="Y797" s="283">
        <f t="shared" si="353"/>
        <v>100</v>
      </c>
      <c r="Z797" s="283">
        <f t="shared" si="354"/>
        <v>100</v>
      </c>
      <c r="AA797" s="283">
        <f t="shared" si="355"/>
        <v>100</v>
      </c>
      <c r="AB797" s="287">
        <f t="shared" si="356"/>
        <v>100</v>
      </c>
      <c r="AC797" s="287">
        <f t="shared" si="357"/>
        <v>100</v>
      </c>
      <c r="AD797" s="287">
        <f t="shared" si="358"/>
        <v>100</v>
      </c>
      <c r="AE797" s="284">
        <f t="shared" si="359"/>
        <v>100</v>
      </c>
      <c r="AF797" s="284">
        <f t="shared" si="360"/>
        <v>100</v>
      </c>
      <c r="AG797" s="268">
        <f t="shared" si="361"/>
        <v>100</v>
      </c>
      <c r="AH797" s="268">
        <f t="shared" si="362"/>
        <v>100</v>
      </c>
      <c r="AI797" s="268">
        <f t="shared" si="363"/>
        <v>100</v>
      </c>
      <c r="AJ797" s="268">
        <f t="shared" si="364"/>
        <v>100</v>
      </c>
      <c r="AL797" s="150"/>
      <c r="AM797" s="150"/>
    </row>
    <row r="798" spans="1:47" x14ac:dyDescent="0.25">
      <c r="B798" s="257">
        <v>798</v>
      </c>
      <c r="W798" s="283">
        <f t="shared" si="351"/>
        <v>100</v>
      </c>
      <c r="X798" s="283">
        <f t="shared" si="352"/>
        <v>100</v>
      </c>
      <c r="Y798" s="283">
        <f t="shared" si="353"/>
        <v>100</v>
      </c>
      <c r="Z798" s="283">
        <f t="shared" si="354"/>
        <v>100</v>
      </c>
      <c r="AA798" s="283">
        <f t="shared" si="355"/>
        <v>100</v>
      </c>
      <c r="AB798" s="287">
        <f t="shared" si="356"/>
        <v>100</v>
      </c>
      <c r="AC798" s="287">
        <f t="shared" si="357"/>
        <v>100</v>
      </c>
      <c r="AD798" s="287">
        <f t="shared" si="358"/>
        <v>100</v>
      </c>
      <c r="AE798" s="284">
        <f t="shared" si="359"/>
        <v>100</v>
      </c>
      <c r="AF798" s="284">
        <f t="shared" si="360"/>
        <v>100</v>
      </c>
      <c r="AG798" s="268">
        <f t="shared" si="361"/>
        <v>100</v>
      </c>
      <c r="AH798" s="268">
        <f t="shared" si="362"/>
        <v>100</v>
      </c>
      <c r="AI798" s="268">
        <f t="shared" si="363"/>
        <v>100</v>
      </c>
      <c r="AJ798" s="268">
        <f t="shared" si="364"/>
        <v>100</v>
      </c>
      <c r="AL798" s="150"/>
      <c r="AM798" s="150"/>
    </row>
    <row r="799" spans="1:47" x14ac:dyDescent="0.25">
      <c r="B799" s="257">
        <v>799</v>
      </c>
      <c r="W799" s="283">
        <f t="shared" si="351"/>
        <v>100</v>
      </c>
      <c r="X799" s="283">
        <f t="shared" si="352"/>
        <v>100</v>
      </c>
      <c r="Y799" s="283">
        <f t="shared" si="353"/>
        <v>100</v>
      </c>
      <c r="Z799" s="283">
        <f t="shared" si="354"/>
        <v>100</v>
      </c>
      <c r="AA799" s="283">
        <f t="shared" si="355"/>
        <v>100</v>
      </c>
      <c r="AB799" s="287">
        <f t="shared" si="356"/>
        <v>100</v>
      </c>
      <c r="AC799" s="287">
        <f t="shared" si="357"/>
        <v>100</v>
      </c>
      <c r="AD799" s="287">
        <f t="shared" si="358"/>
        <v>100</v>
      </c>
      <c r="AE799" s="284">
        <f t="shared" si="359"/>
        <v>100</v>
      </c>
      <c r="AF799" s="284">
        <f t="shared" si="360"/>
        <v>100</v>
      </c>
      <c r="AG799" s="268">
        <f t="shared" si="361"/>
        <v>100</v>
      </c>
      <c r="AH799" s="268">
        <f t="shared" si="362"/>
        <v>100</v>
      </c>
      <c r="AI799" s="268">
        <f t="shared" si="363"/>
        <v>100</v>
      </c>
      <c r="AJ799" s="268">
        <f t="shared" si="364"/>
        <v>100</v>
      </c>
      <c r="AL799" s="150"/>
      <c r="AM799" s="150"/>
    </row>
    <row r="800" spans="1:47" x14ac:dyDescent="0.25">
      <c r="B800" s="257">
        <v>800</v>
      </c>
      <c r="W800" s="283">
        <f t="shared" si="351"/>
        <v>100</v>
      </c>
      <c r="X800" s="283">
        <f t="shared" si="352"/>
        <v>100</v>
      </c>
      <c r="Y800" s="283">
        <f t="shared" si="353"/>
        <v>100</v>
      </c>
      <c r="Z800" s="283">
        <f t="shared" si="354"/>
        <v>100</v>
      </c>
      <c r="AA800" s="283">
        <f t="shared" si="355"/>
        <v>100</v>
      </c>
      <c r="AB800" s="287">
        <f t="shared" si="356"/>
        <v>100</v>
      </c>
      <c r="AC800" s="287">
        <f t="shared" si="357"/>
        <v>100</v>
      </c>
      <c r="AD800" s="287">
        <f t="shared" si="358"/>
        <v>100</v>
      </c>
      <c r="AE800" s="284">
        <f t="shared" si="359"/>
        <v>100</v>
      </c>
      <c r="AF800" s="284">
        <f t="shared" si="360"/>
        <v>100</v>
      </c>
      <c r="AG800" s="268">
        <f t="shared" si="361"/>
        <v>100</v>
      </c>
      <c r="AH800" s="268">
        <f t="shared" si="362"/>
        <v>100</v>
      </c>
      <c r="AI800" s="268">
        <f t="shared" si="363"/>
        <v>100</v>
      </c>
      <c r="AJ800" s="268">
        <f t="shared" si="364"/>
        <v>100</v>
      </c>
      <c r="AL800" s="150"/>
      <c r="AM800" s="150"/>
    </row>
    <row r="801" spans="2:39" x14ac:dyDescent="0.25">
      <c r="B801" s="257">
        <v>801</v>
      </c>
      <c r="W801" s="283">
        <f t="shared" si="351"/>
        <v>100</v>
      </c>
      <c r="X801" s="283">
        <f t="shared" si="352"/>
        <v>100</v>
      </c>
      <c r="Y801" s="283">
        <f t="shared" si="353"/>
        <v>100</v>
      </c>
      <c r="Z801" s="283">
        <f t="shared" si="354"/>
        <v>100</v>
      </c>
      <c r="AA801" s="283">
        <f t="shared" si="355"/>
        <v>100</v>
      </c>
      <c r="AB801" s="287">
        <f t="shared" si="356"/>
        <v>100</v>
      </c>
      <c r="AC801" s="287">
        <f t="shared" si="357"/>
        <v>100</v>
      </c>
      <c r="AD801" s="287">
        <f t="shared" si="358"/>
        <v>100</v>
      </c>
      <c r="AE801" s="284">
        <f t="shared" si="359"/>
        <v>100</v>
      </c>
      <c r="AF801" s="284">
        <f t="shared" si="360"/>
        <v>100</v>
      </c>
      <c r="AG801" s="268">
        <f t="shared" si="361"/>
        <v>100</v>
      </c>
      <c r="AH801" s="268">
        <f t="shared" si="362"/>
        <v>100</v>
      </c>
      <c r="AI801" s="268">
        <f t="shared" si="363"/>
        <v>100</v>
      </c>
      <c r="AJ801" s="268">
        <f t="shared" si="364"/>
        <v>100</v>
      </c>
      <c r="AL801" s="150"/>
      <c r="AM801" s="150"/>
    </row>
    <row r="802" spans="2:39" x14ac:dyDescent="0.25">
      <c r="B802" s="257">
        <v>802</v>
      </c>
      <c r="W802" s="283">
        <f t="shared" si="351"/>
        <v>100</v>
      </c>
      <c r="X802" s="283">
        <f t="shared" si="352"/>
        <v>100</v>
      </c>
      <c r="Y802" s="283">
        <f t="shared" si="353"/>
        <v>100</v>
      </c>
      <c r="Z802" s="283">
        <f t="shared" si="354"/>
        <v>100</v>
      </c>
      <c r="AA802" s="283">
        <f t="shared" si="355"/>
        <v>100</v>
      </c>
      <c r="AB802" s="287">
        <f t="shared" si="356"/>
        <v>100</v>
      </c>
      <c r="AC802" s="287">
        <f t="shared" si="357"/>
        <v>100</v>
      </c>
      <c r="AD802" s="287">
        <f t="shared" si="358"/>
        <v>100</v>
      </c>
      <c r="AE802" s="284">
        <f t="shared" si="359"/>
        <v>100</v>
      </c>
      <c r="AF802" s="284">
        <f t="shared" si="360"/>
        <v>100</v>
      </c>
      <c r="AG802" s="268">
        <f t="shared" si="361"/>
        <v>100</v>
      </c>
      <c r="AH802" s="268">
        <f t="shared" si="362"/>
        <v>100</v>
      </c>
      <c r="AI802" s="268">
        <f t="shared" si="363"/>
        <v>100</v>
      </c>
      <c r="AJ802" s="268">
        <f t="shared" si="364"/>
        <v>100</v>
      </c>
      <c r="AL802" s="150"/>
      <c r="AM802" s="150"/>
    </row>
    <row r="803" spans="2:39" x14ac:dyDescent="0.25">
      <c r="B803" s="257">
        <v>803</v>
      </c>
      <c r="W803" s="283">
        <f t="shared" si="351"/>
        <v>100</v>
      </c>
      <c r="X803" s="283">
        <f t="shared" si="352"/>
        <v>100</v>
      </c>
      <c r="Y803" s="283">
        <f t="shared" si="353"/>
        <v>100</v>
      </c>
      <c r="Z803" s="283">
        <f t="shared" si="354"/>
        <v>100</v>
      </c>
      <c r="AA803" s="283">
        <f t="shared" si="355"/>
        <v>100</v>
      </c>
      <c r="AB803" s="287">
        <f t="shared" si="356"/>
        <v>100</v>
      </c>
      <c r="AC803" s="287">
        <f t="shared" si="357"/>
        <v>100</v>
      </c>
      <c r="AD803" s="287">
        <f t="shared" si="358"/>
        <v>100</v>
      </c>
      <c r="AE803" s="284">
        <f t="shared" si="359"/>
        <v>100</v>
      </c>
      <c r="AF803" s="284">
        <f t="shared" si="360"/>
        <v>100</v>
      </c>
      <c r="AG803" s="268">
        <f t="shared" si="361"/>
        <v>100</v>
      </c>
      <c r="AH803" s="268">
        <f t="shared" si="362"/>
        <v>100</v>
      </c>
      <c r="AI803" s="268">
        <f t="shared" si="363"/>
        <v>100</v>
      </c>
      <c r="AJ803" s="268">
        <f t="shared" si="364"/>
        <v>100</v>
      </c>
      <c r="AL803" s="150"/>
      <c r="AM803" s="150"/>
    </row>
    <row r="804" spans="2:39" x14ac:dyDescent="0.25">
      <c r="B804" s="257">
        <v>804</v>
      </c>
      <c r="W804" s="283">
        <f t="shared" si="351"/>
        <v>100</v>
      </c>
      <c r="X804" s="283">
        <f t="shared" si="352"/>
        <v>100</v>
      </c>
      <c r="Y804" s="283">
        <f t="shared" si="353"/>
        <v>100</v>
      </c>
      <c r="Z804" s="283">
        <f t="shared" si="354"/>
        <v>100</v>
      </c>
      <c r="AA804" s="283">
        <f t="shared" si="355"/>
        <v>100</v>
      </c>
      <c r="AB804" s="287">
        <f t="shared" si="356"/>
        <v>100</v>
      </c>
      <c r="AC804" s="287">
        <f t="shared" si="357"/>
        <v>100</v>
      </c>
      <c r="AD804" s="287">
        <f t="shared" si="358"/>
        <v>100</v>
      </c>
      <c r="AE804" s="284">
        <f t="shared" si="359"/>
        <v>100</v>
      </c>
      <c r="AF804" s="284">
        <f t="shared" si="360"/>
        <v>100</v>
      </c>
      <c r="AG804" s="268">
        <f t="shared" si="361"/>
        <v>100</v>
      </c>
      <c r="AH804" s="268">
        <f t="shared" si="362"/>
        <v>100</v>
      </c>
      <c r="AI804" s="268">
        <f t="shared" si="363"/>
        <v>100</v>
      </c>
      <c r="AJ804" s="268">
        <f t="shared" si="364"/>
        <v>100</v>
      </c>
      <c r="AL804" s="150"/>
      <c r="AM804" s="150"/>
    </row>
    <row r="805" spans="2:39" x14ac:dyDescent="0.25">
      <c r="B805" s="257">
        <v>805</v>
      </c>
      <c r="W805" s="283">
        <f t="shared" si="351"/>
        <v>100</v>
      </c>
      <c r="X805" s="283">
        <f t="shared" si="352"/>
        <v>100</v>
      </c>
      <c r="Y805" s="283">
        <f t="shared" si="353"/>
        <v>100</v>
      </c>
      <c r="Z805" s="283">
        <f t="shared" si="354"/>
        <v>100</v>
      </c>
      <c r="AA805" s="283">
        <f t="shared" si="355"/>
        <v>100</v>
      </c>
      <c r="AB805" s="287">
        <f t="shared" si="356"/>
        <v>100</v>
      </c>
      <c r="AC805" s="287">
        <f t="shared" si="357"/>
        <v>100</v>
      </c>
      <c r="AD805" s="287">
        <f t="shared" si="358"/>
        <v>100</v>
      </c>
      <c r="AE805" s="284">
        <f t="shared" si="359"/>
        <v>100</v>
      </c>
      <c r="AF805" s="284">
        <f t="shared" si="360"/>
        <v>100</v>
      </c>
      <c r="AG805" s="268">
        <f t="shared" si="361"/>
        <v>100</v>
      </c>
      <c r="AH805" s="268">
        <f t="shared" si="362"/>
        <v>100</v>
      </c>
      <c r="AI805" s="268">
        <f t="shared" si="363"/>
        <v>100</v>
      </c>
      <c r="AJ805" s="268">
        <f t="shared" si="364"/>
        <v>100</v>
      </c>
      <c r="AL805" s="150"/>
      <c r="AM805" s="150"/>
    </row>
    <row r="806" spans="2:39" x14ac:dyDescent="0.25">
      <c r="B806" s="257">
        <v>806</v>
      </c>
      <c r="W806" s="283">
        <f t="shared" si="351"/>
        <v>100</v>
      </c>
      <c r="X806" s="283">
        <f t="shared" si="352"/>
        <v>100</v>
      </c>
      <c r="Y806" s="283">
        <f t="shared" si="353"/>
        <v>100</v>
      </c>
      <c r="Z806" s="283">
        <f t="shared" si="354"/>
        <v>100</v>
      </c>
      <c r="AA806" s="283">
        <f t="shared" si="355"/>
        <v>100</v>
      </c>
      <c r="AB806" s="287">
        <f t="shared" si="356"/>
        <v>100</v>
      </c>
      <c r="AC806" s="287">
        <f t="shared" si="357"/>
        <v>100</v>
      </c>
      <c r="AD806" s="287">
        <f t="shared" si="358"/>
        <v>100</v>
      </c>
      <c r="AE806" s="284">
        <f t="shared" si="359"/>
        <v>100</v>
      </c>
      <c r="AF806" s="284">
        <f t="shared" si="360"/>
        <v>100</v>
      </c>
      <c r="AG806" s="268">
        <f t="shared" si="361"/>
        <v>100</v>
      </c>
      <c r="AH806" s="268">
        <f t="shared" si="362"/>
        <v>100</v>
      </c>
      <c r="AI806" s="268">
        <f t="shared" si="363"/>
        <v>100</v>
      </c>
      <c r="AJ806" s="268">
        <f t="shared" si="364"/>
        <v>100</v>
      </c>
      <c r="AL806" s="150"/>
      <c r="AM806" s="150"/>
    </row>
    <row r="807" spans="2:39" x14ac:dyDescent="0.25">
      <c r="B807" s="257">
        <v>807</v>
      </c>
      <c r="W807" s="283">
        <f t="shared" si="351"/>
        <v>100</v>
      </c>
      <c r="X807" s="283">
        <f t="shared" si="352"/>
        <v>100</v>
      </c>
      <c r="Y807" s="283">
        <f t="shared" si="353"/>
        <v>100</v>
      </c>
      <c r="Z807" s="283">
        <f t="shared" si="354"/>
        <v>100</v>
      </c>
      <c r="AA807" s="283">
        <f t="shared" si="355"/>
        <v>100</v>
      </c>
      <c r="AB807" s="287">
        <f t="shared" si="356"/>
        <v>100</v>
      </c>
      <c r="AC807" s="287">
        <f t="shared" si="357"/>
        <v>100</v>
      </c>
      <c r="AD807" s="287">
        <f t="shared" si="358"/>
        <v>100</v>
      </c>
      <c r="AE807" s="284">
        <f t="shared" si="359"/>
        <v>100</v>
      </c>
      <c r="AF807" s="284">
        <f t="shared" si="360"/>
        <v>100</v>
      </c>
      <c r="AG807" s="268">
        <f t="shared" si="361"/>
        <v>100</v>
      </c>
      <c r="AH807" s="268">
        <f t="shared" si="362"/>
        <v>100</v>
      </c>
      <c r="AI807" s="268">
        <f t="shared" si="363"/>
        <v>100</v>
      </c>
      <c r="AJ807" s="268">
        <f t="shared" si="364"/>
        <v>100</v>
      </c>
      <c r="AL807" s="150"/>
      <c r="AM807" s="150"/>
    </row>
    <row r="808" spans="2:39" x14ac:dyDescent="0.25">
      <c r="B808" s="257">
        <v>808</v>
      </c>
      <c r="W808" s="283">
        <f t="shared" si="351"/>
        <v>100</v>
      </c>
      <c r="X808" s="283">
        <f t="shared" si="352"/>
        <v>100</v>
      </c>
      <c r="Y808" s="283">
        <f t="shared" si="353"/>
        <v>100</v>
      </c>
      <c r="Z808" s="283">
        <f t="shared" si="354"/>
        <v>100</v>
      </c>
      <c r="AA808" s="283">
        <f t="shared" si="355"/>
        <v>100</v>
      </c>
      <c r="AB808" s="287">
        <f t="shared" si="356"/>
        <v>100</v>
      </c>
      <c r="AC808" s="287">
        <f t="shared" si="357"/>
        <v>100</v>
      </c>
      <c r="AD808" s="287">
        <f t="shared" si="358"/>
        <v>100</v>
      </c>
      <c r="AE808" s="284">
        <f t="shared" si="359"/>
        <v>100</v>
      </c>
      <c r="AF808" s="284">
        <f t="shared" si="360"/>
        <v>100</v>
      </c>
      <c r="AG808" s="268">
        <f t="shared" si="361"/>
        <v>100</v>
      </c>
      <c r="AH808" s="268">
        <f t="shared" si="362"/>
        <v>100</v>
      </c>
      <c r="AI808" s="268">
        <f t="shared" si="363"/>
        <v>100</v>
      </c>
      <c r="AJ808" s="268">
        <f t="shared" si="364"/>
        <v>100</v>
      </c>
      <c r="AL808" s="150"/>
      <c r="AM808" s="150"/>
    </row>
    <row r="809" spans="2:39" x14ac:dyDescent="0.25">
      <c r="B809" s="257">
        <v>809</v>
      </c>
      <c r="W809" s="283">
        <f t="shared" si="351"/>
        <v>100</v>
      </c>
      <c r="X809" s="283">
        <f t="shared" si="352"/>
        <v>100</v>
      </c>
      <c r="Y809" s="283">
        <f t="shared" si="353"/>
        <v>100</v>
      </c>
      <c r="Z809" s="283">
        <f t="shared" si="354"/>
        <v>100</v>
      </c>
      <c r="AA809" s="283">
        <f t="shared" si="355"/>
        <v>100</v>
      </c>
      <c r="AB809" s="287">
        <f t="shared" si="356"/>
        <v>100</v>
      </c>
      <c r="AC809" s="287">
        <f t="shared" si="357"/>
        <v>100</v>
      </c>
      <c r="AD809" s="287">
        <f t="shared" si="358"/>
        <v>100</v>
      </c>
      <c r="AE809" s="284">
        <f t="shared" si="359"/>
        <v>100</v>
      </c>
      <c r="AF809" s="284">
        <f t="shared" si="360"/>
        <v>100</v>
      </c>
      <c r="AG809" s="268">
        <f t="shared" si="361"/>
        <v>100</v>
      </c>
      <c r="AH809" s="268">
        <f t="shared" si="362"/>
        <v>100</v>
      </c>
      <c r="AI809" s="268">
        <f t="shared" si="363"/>
        <v>100</v>
      </c>
      <c r="AJ809" s="268">
        <f t="shared" si="364"/>
        <v>100</v>
      </c>
      <c r="AL809" s="150"/>
      <c r="AM809" s="150"/>
    </row>
    <row r="810" spans="2:39" x14ac:dyDescent="0.25">
      <c r="B810" s="257">
        <v>810</v>
      </c>
      <c r="W810" s="283">
        <f t="shared" si="351"/>
        <v>100</v>
      </c>
      <c r="X810" s="283">
        <f t="shared" si="352"/>
        <v>100</v>
      </c>
      <c r="Y810" s="283">
        <f t="shared" si="353"/>
        <v>100</v>
      </c>
      <c r="Z810" s="283">
        <f t="shared" si="354"/>
        <v>100</v>
      </c>
      <c r="AA810" s="283">
        <f t="shared" si="355"/>
        <v>100</v>
      </c>
      <c r="AB810" s="287">
        <f t="shared" si="356"/>
        <v>100</v>
      </c>
      <c r="AC810" s="287">
        <f t="shared" si="357"/>
        <v>100</v>
      </c>
      <c r="AD810" s="287">
        <f t="shared" si="358"/>
        <v>100</v>
      </c>
      <c r="AE810" s="284">
        <f t="shared" si="359"/>
        <v>100</v>
      </c>
      <c r="AF810" s="284">
        <f t="shared" si="360"/>
        <v>100</v>
      </c>
      <c r="AG810" s="268">
        <f t="shared" si="361"/>
        <v>100</v>
      </c>
      <c r="AH810" s="268">
        <f t="shared" si="362"/>
        <v>100</v>
      </c>
      <c r="AI810" s="268">
        <f t="shared" si="363"/>
        <v>100</v>
      </c>
      <c r="AJ810" s="268">
        <f t="shared" si="364"/>
        <v>100</v>
      </c>
      <c r="AL810" s="150"/>
      <c r="AM810" s="150"/>
    </row>
    <row r="811" spans="2:39" x14ac:dyDescent="0.25">
      <c r="B811" s="257">
        <v>811</v>
      </c>
      <c r="W811" s="283">
        <f t="shared" si="351"/>
        <v>100</v>
      </c>
      <c r="X811" s="283">
        <f t="shared" si="352"/>
        <v>100</v>
      </c>
      <c r="Y811" s="283">
        <f t="shared" si="353"/>
        <v>100</v>
      </c>
      <c r="Z811" s="283">
        <f t="shared" si="354"/>
        <v>100</v>
      </c>
      <c r="AA811" s="283">
        <f t="shared" si="355"/>
        <v>100</v>
      </c>
      <c r="AB811" s="287">
        <f t="shared" si="356"/>
        <v>100</v>
      </c>
      <c r="AC811" s="287">
        <f t="shared" si="357"/>
        <v>100</v>
      </c>
      <c r="AD811" s="287">
        <f t="shared" si="358"/>
        <v>100</v>
      </c>
      <c r="AE811" s="284">
        <f t="shared" si="359"/>
        <v>100</v>
      </c>
      <c r="AF811" s="284">
        <f t="shared" si="360"/>
        <v>100</v>
      </c>
      <c r="AG811" s="268">
        <f t="shared" si="361"/>
        <v>100</v>
      </c>
      <c r="AH811" s="268">
        <f t="shared" si="362"/>
        <v>100</v>
      </c>
      <c r="AI811" s="268">
        <f t="shared" si="363"/>
        <v>100</v>
      </c>
      <c r="AJ811" s="268">
        <f t="shared" si="364"/>
        <v>100</v>
      </c>
      <c r="AL811" s="150"/>
      <c r="AM811" s="150"/>
    </row>
    <row r="812" spans="2:39" x14ac:dyDescent="0.25">
      <c r="B812" s="257">
        <v>812</v>
      </c>
      <c r="W812" s="283">
        <f t="shared" si="351"/>
        <v>100</v>
      </c>
      <c r="X812" s="283">
        <f t="shared" si="352"/>
        <v>100</v>
      </c>
      <c r="Y812" s="283">
        <f t="shared" si="353"/>
        <v>100</v>
      </c>
      <c r="Z812" s="283">
        <f t="shared" si="354"/>
        <v>100</v>
      </c>
      <c r="AA812" s="283">
        <f t="shared" si="355"/>
        <v>100</v>
      </c>
      <c r="AB812" s="287">
        <f t="shared" si="356"/>
        <v>100</v>
      </c>
      <c r="AC812" s="287">
        <f t="shared" si="357"/>
        <v>100</v>
      </c>
      <c r="AD812" s="287">
        <f t="shared" si="358"/>
        <v>100</v>
      </c>
      <c r="AE812" s="284">
        <f t="shared" si="359"/>
        <v>100</v>
      </c>
      <c r="AF812" s="284">
        <f t="shared" si="360"/>
        <v>100</v>
      </c>
      <c r="AG812" s="268">
        <f t="shared" si="361"/>
        <v>100</v>
      </c>
      <c r="AH812" s="268">
        <f t="shared" si="362"/>
        <v>100</v>
      </c>
      <c r="AI812" s="268">
        <f t="shared" si="363"/>
        <v>100</v>
      </c>
      <c r="AJ812" s="268">
        <f t="shared" si="364"/>
        <v>100</v>
      </c>
      <c r="AL812" s="150"/>
      <c r="AM812" s="150"/>
    </row>
    <row r="813" spans="2:39" x14ac:dyDescent="0.25">
      <c r="B813" s="257">
        <v>813</v>
      </c>
      <c r="W813" s="283">
        <f t="shared" si="351"/>
        <v>100</v>
      </c>
      <c r="X813" s="283">
        <f t="shared" si="352"/>
        <v>100</v>
      </c>
      <c r="Y813" s="283">
        <f t="shared" si="353"/>
        <v>100</v>
      </c>
      <c r="Z813" s="283">
        <f t="shared" si="354"/>
        <v>100</v>
      </c>
      <c r="AA813" s="283">
        <f t="shared" si="355"/>
        <v>100</v>
      </c>
      <c r="AB813" s="287">
        <f t="shared" si="356"/>
        <v>100</v>
      </c>
      <c r="AC813" s="287">
        <f t="shared" si="357"/>
        <v>100</v>
      </c>
      <c r="AD813" s="287">
        <f t="shared" si="358"/>
        <v>100</v>
      </c>
      <c r="AE813" s="284">
        <f t="shared" si="359"/>
        <v>100</v>
      </c>
      <c r="AF813" s="284">
        <f t="shared" si="360"/>
        <v>100</v>
      </c>
      <c r="AG813" s="268">
        <f t="shared" si="361"/>
        <v>100</v>
      </c>
      <c r="AH813" s="268">
        <f t="shared" si="362"/>
        <v>100</v>
      </c>
      <c r="AI813" s="268">
        <f t="shared" si="363"/>
        <v>100</v>
      </c>
      <c r="AJ813" s="268">
        <f t="shared" si="364"/>
        <v>100</v>
      </c>
      <c r="AL813" s="150"/>
      <c r="AM813" s="150"/>
    </row>
    <row r="814" spans="2:39" x14ac:dyDescent="0.25">
      <c r="B814" s="257">
        <v>814</v>
      </c>
      <c r="W814" s="283">
        <f t="shared" si="351"/>
        <v>100</v>
      </c>
      <c r="X814" s="283">
        <f t="shared" si="352"/>
        <v>100</v>
      </c>
      <c r="Y814" s="283">
        <f t="shared" si="353"/>
        <v>100</v>
      </c>
      <c r="Z814" s="283">
        <f t="shared" si="354"/>
        <v>100</v>
      </c>
      <c r="AA814" s="283">
        <f t="shared" si="355"/>
        <v>100</v>
      </c>
      <c r="AB814" s="287">
        <f t="shared" si="356"/>
        <v>100</v>
      </c>
      <c r="AC814" s="287">
        <f t="shared" si="357"/>
        <v>100</v>
      </c>
      <c r="AD814" s="287">
        <f t="shared" si="358"/>
        <v>100</v>
      </c>
      <c r="AE814" s="284">
        <f t="shared" si="359"/>
        <v>100</v>
      </c>
      <c r="AF814" s="284">
        <f t="shared" si="360"/>
        <v>100</v>
      </c>
      <c r="AG814" s="268">
        <f t="shared" si="361"/>
        <v>100</v>
      </c>
      <c r="AH814" s="268">
        <f t="shared" si="362"/>
        <v>100</v>
      </c>
      <c r="AI814" s="268">
        <f t="shared" si="363"/>
        <v>100</v>
      </c>
      <c r="AJ814" s="268">
        <f t="shared" si="364"/>
        <v>100</v>
      </c>
      <c r="AL814" s="150"/>
      <c r="AM814" s="150"/>
    </row>
    <row r="815" spans="2:39" x14ac:dyDescent="0.25">
      <c r="B815" s="257">
        <v>815</v>
      </c>
      <c r="W815" s="283">
        <f t="shared" si="351"/>
        <v>100</v>
      </c>
      <c r="X815" s="283">
        <f t="shared" si="352"/>
        <v>100</v>
      </c>
      <c r="Y815" s="283">
        <f t="shared" si="353"/>
        <v>100</v>
      </c>
      <c r="Z815" s="283">
        <f t="shared" si="354"/>
        <v>100</v>
      </c>
      <c r="AA815" s="283">
        <f t="shared" si="355"/>
        <v>100</v>
      </c>
      <c r="AB815" s="287">
        <f t="shared" si="356"/>
        <v>100</v>
      </c>
      <c r="AC815" s="287">
        <f t="shared" si="357"/>
        <v>100</v>
      </c>
      <c r="AD815" s="287">
        <f t="shared" si="358"/>
        <v>100</v>
      </c>
      <c r="AE815" s="284">
        <f t="shared" si="359"/>
        <v>100</v>
      </c>
      <c r="AF815" s="284">
        <f t="shared" si="360"/>
        <v>100</v>
      </c>
      <c r="AG815" s="268">
        <f t="shared" si="361"/>
        <v>100</v>
      </c>
      <c r="AH815" s="268">
        <f t="shared" si="362"/>
        <v>100</v>
      </c>
      <c r="AI815" s="268">
        <f t="shared" si="363"/>
        <v>100</v>
      </c>
      <c r="AJ815" s="268">
        <f t="shared" si="364"/>
        <v>100</v>
      </c>
      <c r="AL815" s="150"/>
      <c r="AM815" s="150"/>
    </row>
    <row r="816" spans="2:39" x14ac:dyDescent="0.25">
      <c r="B816" s="257">
        <v>816</v>
      </c>
      <c r="W816" s="283">
        <f t="shared" si="351"/>
        <v>100</v>
      </c>
      <c r="X816" s="283">
        <f t="shared" si="352"/>
        <v>100</v>
      </c>
      <c r="Y816" s="283">
        <f t="shared" si="353"/>
        <v>100</v>
      </c>
      <c r="Z816" s="283">
        <f t="shared" si="354"/>
        <v>100</v>
      </c>
      <c r="AA816" s="283">
        <f t="shared" si="355"/>
        <v>100</v>
      </c>
      <c r="AB816" s="287">
        <f t="shared" si="356"/>
        <v>100</v>
      </c>
      <c r="AC816" s="287">
        <f t="shared" si="357"/>
        <v>100</v>
      </c>
      <c r="AD816" s="287">
        <f t="shared" si="358"/>
        <v>100</v>
      </c>
      <c r="AE816" s="284">
        <f t="shared" si="359"/>
        <v>100</v>
      </c>
      <c r="AF816" s="284">
        <f t="shared" si="360"/>
        <v>100</v>
      </c>
      <c r="AG816" s="268">
        <f t="shared" si="361"/>
        <v>100</v>
      </c>
      <c r="AH816" s="268">
        <f t="shared" si="362"/>
        <v>100</v>
      </c>
      <c r="AI816" s="268">
        <f t="shared" si="363"/>
        <v>100</v>
      </c>
      <c r="AJ816" s="268">
        <f t="shared" si="364"/>
        <v>100</v>
      </c>
      <c r="AL816" s="150"/>
      <c r="AM816" s="150"/>
    </row>
    <row r="817" spans="2:39" x14ac:dyDescent="0.25">
      <c r="B817" s="257">
        <v>817</v>
      </c>
      <c r="W817" s="283">
        <f t="shared" si="351"/>
        <v>100</v>
      </c>
      <c r="X817" s="283">
        <f t="shared" si="352"/>
        <v>100</v>
      </c>
      <c r="Y817" s="283">
        <f t="shared" si="353"/>
        <v>100</v>
      </c>
      <c r="Z817" s="283">
        <f t="shared" si="354"/>
        <v>100</v>
      </c>
      <c r="AA817" s="283">
        <f t="shared" si="355"/>
        <v>100</v>
      </c>
      <c r="AB817" s="287">
        <f t="shared" si="356"/>
        <v>100</v>
      </c>
      <c r="AC817" s="287">
        <f t="shared" si="357"/>
        <v>100</v>
      </c>
      <c r="AD817" s="287">
        <f t="shared" si="358"/>
        <v>100</v>
      </c>
      <c r="AE817" s="284">
        <f t="shared" si="359"/>
        <v>100</v>
      </c>
      <c r="AF817" s="284">
        <f t="shared" si="360"/>
        <v>100</v>
      </c>
      <c r="AG817" s="268">
        <f t="shared" si="361"/>
        <v>100</v>
      </c>
      <c r="AH817" s="268">
        <f t="shared" si="362"/>
        <v>100</v>
      </c>
      <c r="AI817" s="268">
        <f t="shared" si="363"/>
        <v>100</v>
      </c>
      <c r="AJ817" s="268">
        <f t="shared" si="364"/>
        <v>100</v>
      </c>
      <c r="AL817" s="150"/>
      <c r="AM817" s="150"/>
    </row>
    <row r="818" spans="2:39" x14ac:dyDescent="0.25">
      <c r="B818" s="257">
        <v>818</v>
      </c>
      <c r="W818" s="283">
        <f t="shared" si="351"/>
        <v>100</v>
      </c>
      <c r="X818" s="283">
        <f t="shared" si="352"/>
        <v>100</v>
      </c>
      <c r="Y818" s="283">
        <f t="shared" si="353"/>
        <v>100</v>
      </c>
      <c r="Z818" s="283">
        <f t="shared" si="354"/>
        <v>100</v>
      </c>
      <c r="AA818" s="283">
        <f t="shared" si="355"/>
        <v>100</v>
      </c>
      <c r="AB818" s="287">
        <f t="shared" si="356"/>
        <v>100</v>
      </c>
      <c r="AC818" s="287">
        <f t="shared" si="357"/>
        <v>100</v>
      </c>
      <c r="AD818" s="287">
        <f t="shared" si="358"/>
        <v>100</v>
      </c>
      <c r="AE818" s="284">
        <f t="shared" si="359"/>
        <v>100</v>
      </c>
      <c r="AF818" s="284">
        <f t="shared" si="360"/>
        <v>100</v>
      </c>
      <c r="AG818" s="268">
        <f t="shared" si="361"/>
        <v>100</v>
      </c>
      <c r="AH818" s="268">
        <f t="shared" si="362"/>
        <v>100</v>
      </c>
      <c r="AI818" s="268">
        <f t="shared" si="363"/>
        <v>100</v>
      </c>
      <c r="AJ818" s="268">
        <f t="shared" si="364"/>
        <v>100</v>
      </c>
      <c r="AL818" s="150"/>
      <c r="AM818" s="150"/>
    </row>
    <row r="819" spans="2:39" x14ac:dyDescent="0.25">
      <c r="B819" s="257">
        <v>819</v>
      </c>
      <c r="W819" s="283">
        <f t="shared" si="351"/>
        <v>100</v>
      </c>
      <c r="X819" s="283">
        <f t="shared" si="352"/>
        <v>100</v>
      </c>
      <c r="Y819" s="283">
        <f t="shared" si="353"/>
        <v>100</v>
      </c>
      <c r="Z819" s="283">
        <f t="shared" si="354"/>
        <v>100</v>
      </c>
      <c r="AA819" s="283">
        <f t="shared" si="355"/>
        <v>100</v>
      </c>
      <c r="AB819" s="287">
        <f t="shared" si="356"/>
        <v>100</v>
      </c>
      <c r="AC819" s="287">
        <f t="shared" si="357"/>
        <v>100</v>
      </c>
      <c r="AD819" s="287">
        <f t="shared" si="358"/>
        <v>100</v>
      </c>
      <c r="AE819" s="284">
        <f t="shared" si="359"/>
        <v>100</v>
      </c>
      <c r="AF819" s="284">
        <f t="shared" si="360"/>
        <v>100</v>
      </c>
      <c r="AG819" s="268">
        <f t="shared" si="361"/>
        <v>100</v>
      </c>
      <c r="AH819" s="268">
        <f t="shared" si="362"/>
        <v>100</v>
      </c>
      <c r="AI819" s="268">
        <f t="shared" si="363"/>
        <v>100</v>
      </c>
      <c r="AJ819" s="268">
        <f t="shared" si="364"/>
        <v>100</v>
      </c>
      <c r="AL819" s="150"/>
      <c r="AM819" s="150"/>
    </row>
    <row r="820" spans="2:39" x14ac:dyDescent="0.25">
      <c r="B820" s="257">
        <v>820</v>
      </c>
      <c r="W820" s="283">
        <f t="shared" si="351"/>
        <v>100</v>
      </c>
      <c r="X820" s="283">
        <f t="shared" si="352"/>
        <v>100</v>
      </c>
      <c r="Y820" s="283">
        <f t="shared" si="353"/>
        <v>100</v>
      </c>
      <c r="Z820" s="283">
        <f t="shared" si="354"/>
        <v>100</v>
      </c>
      <c r="AA820" s="283">
        <f t="shared" si="355"/>
        <v>100</v>
      </c>
      <c r="AB820" s="287">
        <f t="shared" si="356"/>
        <v>100</v>
      </c>
      <c r="AC820" s="287">
        <f t="shared" si="357"/>
        <v>100</v>
      </c>
      <c r="AD820" s="287">
        <f t="shared" si="358"/>
        <v>100</v>
      </c>
      <c r="AE820" s="284">
        <f t="shared" si="359"/>
        <v>100</v>
      </c>
      <c r="AF820" s="284">
        <f t="shared" si="360"/>
        <v>100</v>
      </c>
      <c r="AG820" s="268">
        <f t="shared" si="361"/>
        <v>100</v>
      </c>
      <c r="AH820" s="268">
        <f t="shared" si="362"/>
        <v>100</v>
      </c>
      <c r="AI820" s="268">
        <f t="shared" si="363"/>
        <v>100</v>
      </c>
      <c r="AJ820" s="268">
        <f t="shared" si="364"/>
        <v>100</v>
      </c>
      <c r="AL820" s="150"/>
      <c r="AM820" s="150"/>
    </row>
    <row r="821" spans="2:39" x14ac:dyDescent="0.25">
      <c r="B821" s="257">
        <v>821</v>
      </c>
      <c r="W821" s="283">
        <f t="shared" si="351"/>
        <v>100</v>
      </c>
      <c r="X821" s="283">
        <f t="shared" si="352"/>
        <v>100</v>
      </c>
      <c r="Y821" s="283">
        <f t="shared" si="353"/>
        <v>100</v>
      </c>
      <c r="Z821" s="283">
        <f t="shared" si="354"/>
        <v>100</v>
      </c>
      <c r="AA821" s="283">
        <f t="shared" si="355"/>
        <v>100</v>
      </c>
      <c r="AB821" s="287">
        <f t="shared" si="356"/>
        <v>100</v>
      </c>
      <c r="AC821" s="287">
        <f t="shared" si="357"/>
        <v>100</v>
      </c>
      <c r="AD821" s="287">
        <f t="shared" si="358"/>
        <v>100</v>
      </c>
      <c r="AE821" s="284">
        <f t="shared" si="359"/>
        <v>100</v>
      </c>
      <c r="AF821" s="284">
        <f t="shared" si="360"/>
        <v>100</v>
      </c>
      <c r="AG821" s="268">
        <f t="shared" si="361"/>
        <v>100</v>
      </c>
      <c r="AH821" s="268">
        <f t="shared" si="362"/>
        <v>100</v>
      </c>
      <c r="AI821" s="268">
        <f t="shared" si="363"/>
        <v>100</v>
      </c>
      <c r="AJ821" s="268">
        <f t="shared" si="364"/>
        <v>100</v>
      </c>
      <c r="AL821" s="150"/>
      <c r="AM821" s="150"/>
    </row>
    <row r="822" spans="2:39" x14ac:dyDescent="0.25">
      <c r="B822" s="257">
        <v>822</v>
      </c>
      <c r="W822" s="283">
        <f t="shared" si="351"/>
        <v>100</v>
      </c>
      <c r="X822" s="283">
        <f t="shared" si="352"/>
        <v>100</v>
      </c>
      <c r="Y822" s="283">
        <f t="shared" si="353"/>
        <v>100</v>
      </c>
      <c r="Z822" s="283">
        <f t="shared" si="354"/>
        <v>100</v>
      </c>
      <c r="AA822" s="283">
        <f t="shared" si="355"/>
        <v>100</v>
      </c>
      <c r="AB822" s="287">
        <f t="shared" si="356"/>
        <v>100</v>
      </c>
      <c r="AC822" s="287">
        <f t="shared" si="357"/>
        <v>100</v>
      </c>
      <c r="AD822" s="287">
        <f t="shared" si="358"/>
        <v>100</v>
      </c>
      <c r="AE822" s="284">
        <f t="shared" si="359"/>
        <v>100</v>
      </c>
      <c r="AF822" s="284">
        <f t="shared" si="360"/>
        <v>100</v>
      </c>
      <c r="AG822" s="268">
        <f t="shared" si="361"/>
        <v>100</v>
      </c>
      <c r="AH822" s="268">
        <f t="shared" si="362"/>
        <v>100</v>
      </c>
      <c r="AI822" s="268">
        <f t="shared" si="363"/>
        <v>100</v>
      </c>
      <c r="AJ822" s="268">
        <f t="shared" si="364"/>
        <v>100</v>
      </c>
      <c r="AL822" s="150"/>
      <c r="AM822" s="150"/>
    </row>
    <row r="823" spans="2:39" x14ac:dyDescent="0.25">
      <c r="B823" s="257">
        <v>823</v>
      </c>
      <c r="W823" s="283">
        <f t="shared" si="351"/>
        <v>100</v>
      </c>
      <c r="X823" s="283">
        <f t="shared" si="352"/>
        <v>100</v>
      </c>
      <c r="Y823" s="283">
        <f t="shared" si="353"/>
        <v>100</v>
      </c>
      <c r="Z823" s="283">
        <f t="shared" si="354"/>
        <v>100</v>
      </c>
      <c r="AA823" s="283">
        <f t="shared" si="355"/>
        <v>100</v>
      </c>
      <c r="AB823" s="287">
        <f t="shared" si="356"/>
        <v>100</v>
      </c>
      <c r="AC823" s="287">
        <f t="shared" si="357"/>
        <v>100</v>
      </c>
      <c r="AD823" s="287">
        <f t="shared" si="358"/>
        <v>100</v>
      </c>
      <c r="AE823" s="284">
        <f t="shared" si="359"/>
        <v>100</v>
      </c>
      <c r="AF823" s="284">
        <f t="shared" si="360"/>
        <v>100</v>
      </c>
      <c r="AG823" s="268">
        <f t="shared" si="361"/>
        <v>100</v>
      </c>
      <c r="AH823" s="268">
        <f t="shared" si="362"/>
        <v>100</v>
      </c>
      <c r="AI823" s="268">
        <f t="shared" si="363"/>
        <v>100</v>
      </c>
      <c r="AJ823" s="268">
        <f t="shared" si="364"/>
        <v>100</v>
      </c>
      <c r="AL823" s="150"/>
      <c r="AM823" s="150"/>
    </row>
    <row r="824" spans="2:39" x14ac:dyDescent="0.25">
      <c r="B824" s="257">
        <v>824</v>
      </c>
      <c r="W824" s="283">
        <f t="shared" si="351"/>
        <v>100</v>
      </c>
      <c r="X824" s="283">
        <f t="shared" si="352"/>
        <v>100</v>
      </c>
      <c r="Y824" s="283">
        <f t="shared" si="353"/>
        <v>100</v>
      </c>
      <c r="Z824" s="283">
        <f t="shared" si="354"/>
        <v>100</v>
      </c>
      <c r="AA824" s="283">
        <f t="shared" si="355"/>
        <v>100</v>
      </c>
      <c r="AB824" s="287">
        <f t="shared" si="356"/>
        <v>100</v>
      </c>
      <c r="AC824" s="287">
        <f t="shared" si="357"/>
        <v>100</v>
      </c>
      <c r="AD824" s="287">
        <f t="shared" si="358"/>
        <v>100</v>
      </c>
      <c r="AE824" s="284">
        <f t="shared" si="359"/>
        <v>100</v>
      </c>
      <c r="AF824" s="284">
        <f t="shared" si="360"/>
        <v>100</v>
      </c>
      <c r="AG824" s="268">
        <f t="shared" si="361"/>
        <v>100</v>
      </c>
      <c r="AH824" s="268">
        <f t="shared" si="362"/>
        <v>100</v>
      </c>
      <c r="AI824" s="268">
        <f t="shared" si="363"/>
        <v>100</v>
      </c>
      <c r="AJ824" s="268">
        <f t="shared" si="364"/>
        <v>100</v>
      </c>
      <c r="AL824" s="150"/>
      <c r="AM824" s="150"/>
    </row>
    <row r="825" spans="2:39" x14ac:dyDescent="0.25">
      <c r="B825" s="257">
        <v>825</v>
      </c>
      <c r="W825" s="283">
        <f t="shared" si="351"/>
        <v>100</v>
      </c>
      <c r="X825" s="283">
        <f t="shared" si="352"/>
        <v>100</v>
      </c>
      <c r="Y825" s="283">
        <f t="shared" si="353"/>
        <v>100</v>
      </c>
      <c r="Z825" s="283">
        <f t="shared" si="354"/>
        <v>100</v>
      </c>
      <c r="AA825" s="283">
        <f t="shared" si="355"/>
        <v>100</v>
      </c>
      <c r="AB825" s="287">
        <f t="shared" si="356"/>
        <v>100</v>
      </c>
      <c r="AC825" s="287">
        <f t="shared" si="357"/>
        <v>100</v>
      </c>
      <c r="AD825" s="287">
        <f t="shared" si="358"/>
        <v>100</v>
      </c>
      <c r="AE825" s="284">
        <f t="shared" si="359"/>
        <v>100</v>
      </c>
      <c r="AF825" s="284">
        <f t="shared" si="360"/>
        <v>100</v>
      </c>
      <c r="AG825" s="268">
        <f t="shared" si="361"/>
        <v>100</v>
      </c>
      <c r="AH825" s="268">
        <f t="shared" si="362"/>
        <v>100</v>
      </c>
      <c r="AI825" s="268">
        <f t="shared" si="363"/>
        <v>100</v>
      </c>
      <c r="AJ825" s="268">
        <f t="shared" si="364"/>
        <v>100</v>
      </c>
      <c r="AL825" s="150"/>
      <c r="AM825" s="150"/>
    </row>
    <row r="826" spans="2:39" x14ac:dyDescent="0.25">
      <c r="B826" s="257">
        <v>826</v>
      </c>
      <c r="W826" s="283">
        <f t="shared" si="351"/>
        <v>100</v>
      </c>
      <c r="X826" s="283">
        <f t="shared" si="352"/>
        <v>100</v>
      </c>
      <c r="Y826" s="283">
        <f t="shared" si="353"/>
        <v>100</v>
      </c>
      <c r="Z826" s="283">
        <f t="shared" si="354"/>
        <v>100</v>
      </c>
      <c r="AA826" s="283">
        <f t="shared" si="355"/>
        <v>100</v>
      </c>
      <c r="AB826" s="287">
        <f t="shared" si="356"/>
        <v>100</v>
      </c>
      <c r="AC826" s="287">
        <f t="shared" si="357"/>
        <v>100</v>
      </c>
      <c r="AD826" s="287">
        <f t="shared" si="358"/>
        <v>100</v>
      </c>
      <c r="AE826" s="284">
        <f t="shared" si="359"/>
        <v>100</v>
      </c>
      <c r="AF826" s="284">
        <f t="shared" si="360"/>
        <v>100</v>
      </c>
      <c r="AG826" s="268">
        <f t="shared" si="361"/>
        <v>100</v>
      </c>
      <c r="AH826" s="268">
        <f t="shared" si="362"/>
        <v>100</v>
      </c>
      <c r="AI826" s="268">
        <f t="shared" si="363"/>
        <v>100</v>
      </c>
      <c r="AJ826" s="268">
        <f t="shared" si="364"/>
        <v>100</v>
      </c>
      <c r="AL826" s="150"/>
      <c r="AM826" s="150"/>
    </row>
    <row r="827" spans="2:39" x14ac:dyDescent="0.25">
      <c r="B827" s="257">
        <v>827</v>
      </c>
      <c r="W827" s="283">
        <f t="shared" si="351"/>
        <v>100</v>
      </c>
      <c r="X827" s="283">
        <f t="shared" si="352"/>
        <v>100</v>
      </c>
      <c r="Y827" s="283">
        <f t="shared" si="353"/>
        <v>100</v>
      </c>
      <c r="Z827" s="283">
        <f t="shared" si="354"/>
        <v>100</v>
      </c>
      <c r="AA827" s="283">
        <f t="shared" si="355"/>
        <v>100</v>
      </c>
      <c r="AB827" s="287">
        <f t="shared" si="356"/>
        <v>100</v>
      </c>
      <c r="AC827" s="287">
        <f t="shared" si="357"/>
        <v>100</v>
      </c>
      <c r="AD827" s="287">
        <f t="shared" si="358"/>
        <v>100</v>
      </c>
      <c r="AE827" s="284">
        <f t="shared" si="359"/>
        <v>100</v>
      </c>
      <c r="AF827" s="284">
        <f t="shared" si="360"/>
        <v>100</v>
      </c>
      <c r="AG827" s="268">
        <f t="shared" si="361"/>
        <v>100</v>
      </c>
      <c r="AH827" s="268">
        <f t="shared" si="362"/>
        <v>100</v>
      </c>
      <c r="AI827" s="268">
        <f t="shared" si="363"/>
        <v>100</v>
      </c>
      <c r="AJ827" s="268">
        <f t="shared" si="364"/>
        <v>100</v>
      </c>
      <c r="AL827" s="150"/>
      <c r="AM827" s="150"/>
    </row>
    <row r="828" spans="2:39" x14ac:dyDescent="0.25">
      <c r="B828" s="257">
        <v>828</v>
      </c>
      <c r="W828" s="283">
        <f t="shared" si="351"/>
        <v>100</v>
      </c>
      <c r="X828" s="283">
        <f t="shared" si="352"/>
        <v>100</v>
      </c>
      <c r="Y828" s="283">
        <f t="shared" si="353"/>
        <v>100</v>
      </c>
      <c r="Z828" s="283">
        <f t="shared" si="354"/>
        <v>100</v>
      </c>
      <c r="AA828" s="283">
        <f t="shared" si="355"/>
        <v>100</v>
      </c>
      <c r="AB828" s="287">
        <f t="shared" si="356"/>
        <v>100</v>
      </c>
      <c r="AC828" s="287">
        <f t="shared" si="357"/>
        <v>100</v>
      </c>
      <c r="AD828" s="287">
        <f t="shared" si="358"/>
        <v>100</v>
      </c>
      <c r="AE828" s="284">
        <f t="shared" si="359"/>
        <v>100</v>
      </c>
      <c r="AF828" s="284">
        <f t="shared" si="360"/>
        <v>100</v>
      </c>
      <c r="AG828" s="268">
        <f t="shared" si="361"/>
        <v>100</v>
      </c>
      <c r="AH828" s="268">
        <f t="shared" si="362"/>
        <v>100</v>
      </c>
      <c r="AI828" s="268">
        <f t="shared" si="363"/>
        <v>100</v>
      </c>
      <c r="AJ828" s="268">
        <f t="shared" si="364"/>
        <v>100</v>
      </c>
      <c r="AL828" s="150"/>
      <c r="AM828" s="150"/>
    </row>
    <row r="829" spans="2:39" x14ac:dyDescent="0.25">
      <c r="B829" s="257">
        <v>829</v>
      </c>
      <c r="W829" s="283">
        <f t="shared" si="351"/>
        <v>100</v>
      </c>
      <c r="X829" s="283">
        <f t="shared" si="352"/>
        <v>100</v>
      </c>
      <c r="Y829" s="283">
        <f t="shared" si="353"/>
        <v>100</v>
      </c>
      <c r="Z829" s="283">
        <f t="shared" si="354"/>
        <v>100</v>
      </c>
      <c r="AA829" s="283">
        <f t="shared" si="355"/>
        <v>100</v>
      </c>
      <c r="AB829" s="287">
        <f t="shared" si="356"/>
        <v>100</v>
      </c>
      <c r="AC829" s="287">
        <f t="shared" si="357"/>
        <v>100</v>
      </c>
      <c r="AD829" s="287">
        <f t="shared" si="358"/>
        <v>100</v>
      </c>
      <c r="AE829" s="284">
        <f t="shared" si="359"/>
        <v>100</v>
      </c>
      <c r="AF829" s="284">
        <f t="shared" si="360"/>
        <v>100</v>
      </c>
      <c r="AG829" s="268">
        <f t="shared" si="361"/>
        <v>100</v>
      </c>
      <c r="AH829" s="268">
        <f t="shared" si="362"/>
        <v>100</v>
      </c>
      <c r="AI829" s="268">
        <f t="shared" si="363"/>
        <v>100</v>
      </c>
      <c r="AJ829" s="268">
        <f t="shared" si="364"/>
        <v>100</v>
      </c>
      <c r="AL829" s="150"/>
      <c r="AM829" s="150"/>
    </row>
    <row r="830" spans="2:39" x14ac:dyDescent="0.25">
      <c r="B830" s="257">
        <v>830</v>
      </c>
      <c r="W830" s="283">
        <f t="shared" si="351"/>
        <v>100</v>
      </c>
      <c r="X830" s="283">
        <f t="shared" si="352"/>
        <v>100</v>
      </c>
      <c r="Y830" s="283">
        <f t="shared" si="353"/>
        <v>100</v>
      </c>
      <c r="Z830" s="283">
        <f t="shared" si="354"/>
        <v>100</v>
      </c>
      <c r="AA830" s="283">
        <f t="shared" si="355"/>
        <v>100</v>
      </c>
      <c r="AB830" s="287">
        <f t="shared" si="356"/>
        <v>100</v>
      </c>
      <c r="AC830" s="287">
        <f t="shared" si="357"/>
        <v>100</v>
      </c>
      <c r="AD830" s="287">
        <f t="shared" si="358"/>
        <v>100</v>
      </c>
      <c r="AE830" s="284">
        <f t="shared" si="359"/>
        <v>100</v>
      </c>
      <c r="AF830" s="284">
        <f t="shared" si="360"/>
        <v>100</v>
      </c>
      <c r="AG830" s="268">
        <f t="shared" si="361"/>
        <v>100</v>
      </c>
      <c r="AH830" s="268">
        <f t="shared" si="362"/>
        <v>100</v>
      </c>
      <c r="AI830" s="268">
        <f t="shared" si="363"/>
        <v>100</v>
      </c>
      <c r="AJ830" s="268">
        <f t="shared" si="364"/>
        <v>100</v>
      </c>
      <c r="AL830" s="150"/>
      <c r="AM830" s="150"/>
    </row>
    <row r="831" spans="2:39" x14ac:dyDescent="0.25">
      <c r="B831" s="257">
        <v>831</v>
      </c>
      <c r="W831" s="283">
        <f t="shared" si="351"/>
        <v>100</v>
      </c>
      <c r="X831" s="283">
        <f t="shared" si="352"/>
        <v>100</v>
      </c>
      <c r="Y831" s="283">
        <f t="shared" si="353"/>
        <v>100</v>
      </c>
      <c r="Z831" s="283">
        <f t="shared" si="354"/>
        <v>100</v>
      </c>
      <c r="AA831" s="283">
        <f t="shared" si="355"/>
        <v>100</v>
      </c>
      <c r="AB831" s="287">
        <f t="shared" si="356"/>
        <v>100</v>
      </c>
      <c r="AC831" s="287">
        <f t="shared" si="357"/>
        <v>100</v>
      </c>
      <c r="AD831" s="287">
        <f t="shared" si="358"/>
        <v>100</v>
      </c>
      <c r="AE831" s="284">
        <f t="shared" si="359"/>
        <v>100</v>
      </c>
      <c r="AF831" s="284">
        <f t="shared" si="360"/>
        <v>100</v>
      </c>
      <c r="AG831" s="268">
        <f t="shared" si="361"/>
        <v>100</v>
      </c>
      <c r="AH831" s="268">
        <f t="shared" si="362"/>
        <v>100</v>
      </c>
      <c r="AI831" s="268">
        <f t="shared" si="363"/>
        <v>100</v>
      </c>
      <c r="AJ831" s="268">
        <f t="shared" si="364"/>
        <v>100</v>
      </c>
      <c r="AL831" s="150"/>
      <c r="AM831" s="150"/>
    </row>
    <row r="832" spans="2:39" x14ac:dyDescent="0.25">
      <c r="B832" s="257">
        <v>832</v>
      </c>
      <c r="W832" s="283">
        <f t="shared" si="351"/>
        <v>100</v>
      </c>
      <c r="X832" s="283">
        <f t="shared" si="352"/>
        <v>100</v>
      </c>
      <c r="Y832" s="283">
        <f t="shared" si="353"/>
        <v>100</v>
      </c>
      <c r="Z832" s="283">
        <f t="shared" si="354"/>
        <v>100</v>
      </c>
      <c r="AA832" s="283">
        <f t="shared" si="355"/>
        <v>100</v>
      </c>
      <c r="AB832" s="287">
        <f t="shared" si="356"/>
        <v>100</v>
      </c>
      <c r="AC832" s="287">
        <f t="shared" si="357"/>
        <v>100</v>
      </c>
      <c r="AD832" s="287">
        <f t="shared" si="358"/>
        <v>100</v>
      </c>
      <c r="AE832" s="284">
        <f t="shared" si="359"/>
        <v>100</v>
      </c>
      <c r="AF832" s="284">
        <f t="shared" si="360"/>
        <v>100</v>
      </c>
      <c r="AG832" s="268">
        <f t="shared" si="361"/>
        <v>100</v>
      </c>
      <c r="AH832" s="268">
        <f t="shared" si="362"/>
        <v>100</v>
      </c>
      <c r="AI832" s="268">
        <f t="shared" si="363"/>
        <v>100</v>
      </c>
      <c r="AJ832" s="268">
        <f t="shared" si="364"/>
        <v>100</v>
      </c>
      <c r="AL832" s="150"/>
      <c r="AM832" s="150"/>
    </row>
    <row r="833" spans="2:39" x14ac:dyDescent="0.25">
      <c r="B833" s="257">
        <v>833</v>
      </c>
      <c r="W833" s="283">
        <f t="shared" si="351"/>
        <v>100</v>
      </c>
      <c r="X833" s="283">
        <f t="shared" si="352"/>
        <v>100</v>
      </c>
      <c r="Y833" s="283">
        <f t="shared" si="353"/>
        <v>100</v>
      </c>
      <c r="Z833" s="283">
        <f t="shared" si="354"/>
        <v>100</v>
      </c>
      <c r="AA833" s="283">
        <f t="shared" si="355"/>
        <v>100</v>
      </c>
      <c r="AB833" s="287">
        <f t="shared" si="356"/>
        <v>100</v>
      </c>
      <c r="AC833" s="287">
        <f t="shared" si="357"/>
        <v>100</v>
      </c>
      <c r="AD833" s="287">
        <f t="shared" si="358"/>
        <v>100</v>
      </c>
      <c r="AE833" s="284">
        <f t="shared" si="359"/>
        <v>100</v>
      </c>
      <c r="AF833" s="284">
        <f t="shared" si="360"/>
        <v>100</v>
      </c>
      <c r="AG833" s="268">
        <f t="shared" si="361"/>
        <v>100</v>
      </c>
      <c r="AH833" s="268">
        <f t="shared" si="362"/>
        <v>100</v>
      </c>
      <c r="AI833" s="268">
        <f t="shared" si="363"/>
        <v>100</v>
      </c>
      <c r="AJ833" s="268">
        <f t="shared" si="364"/>
        <v>100</v>
      </c>
      <c r="AL833" s="150"/>
      <c r="AM833" s="150"/>
    </row>
    <row r="834" spans="2:39" x14ac:dyDescent="0.25">
      <c r="B834" s="257">
        <v>834</v>
      </c>
      <c r="W834" s="283">
        <f t="shared" si="351"/>
        <v>100</v>
      </c>
      <c r="X834" s="283">
        <f t="shared" si="352"/>
        <v>100</v>
      </c>
      <c r="Y834" s="283">
        <f t="shared" si="353"/>
        <v>100</v>
      </c>
      <c r="Z834" s="283">
        <f t="shared" si="354"/>
        <v>100</v>
      </c>
      <c r="AA834" s="283">
        <f t="shared" si="355"/>
        <v>100</v>
      </c>
      <c r="AB834" s="287">
        <f t="shared" si="356"/>
        <v>100</v>
      </c>
      <c r="AC834" s="287">
        <f t="shared" si="357"/>
        <v>100</v>
      </c>
      <c r="AD834" s="287">
        <f t="shared" si="358"/>
        <v>100</v>
      </c>
      <c r="AE834" s="284">
        <f t="shared" si="359"/>
        <v>100</v>
      </c>
      <c r="AF834" s="284">
        <f t="shared" si="360"/>
        <v>100</v>
      </c>
      <c r="AG834" s="268">
        <f t="shared" si="361"/>
        <v>100</v>
      </c>
      <c r="AH834" s="268">
        <f t="shared" si="362"/>
        <v>100</v>
      </c>
      <c r="AI834" s="268">
        <f t="shared" si="363"/>
        <v>100</v>
      </c>
      <c r="AJ834" s="268">
        <f t="shared" si="364"/>
        <v>100</v>
      </c>
      <c r="AL834" s="150"/>
      <c r="AM834" s="150"/>
    </row>
    <row r="835" spans="2:39" x14ac:dyDescent="0.25">
      <c r="B835" s="257">
        <v>835</v>
      </c>
      <c r="W835" s="283">
        <f t="shared" si="351"/>
        <v>100</v>
      </c>
      <c r="X835" s="283">
        <f t="shared" si="352"/>
        <v>100</v>
      </c>
      <c r="Y835" s="283">
        <f t="shared" si="353"/>
        <v>100</v>
      </c>
      <c r="Z835" s="283">
        <f t="shared" si="354"/>
        <v>100</v>
      </c>
      <c r="AA835" s="283">
        <f t="shared" si="355"/>
        <v>100</v>
      </c>
      <c r="AB835" s="287">
        <f t="shared" si="356"/>
        <v>100</v>
      </c>
      <c r="AC835" s="287">
        <f t="shared" si="357"/>
        <v>100</v>
      </c>
      <c r="AD835" s="287">
        <f t="shared" si="358"/>
        <v>100</v>
      </c>
      <c r="AE835" s="284">
        <f t="shared" si="359"/>
        <v>100</v>
      </c>
      <c r="AF835" s="284">
        <f t="shared" si="360"/>
        <v>100</v>
      </c>
      <c r="AG835" s="268">
        <f t="shared" si="361"/>
        <v>100</v>
      </c>
      <c r="AH835" s="268">
        <f t="shared" si="362"/>
        <v>100</v>
      </c>
      <c r="AI835" s="268">
        <f t="shared" si="363"/>
        <v>100</v>
      </c>
      <c r="AJ835" s="268">
        <f t="shared" si="364"/>
        <v>100</v>
      </c>
      <c r="AL835" s="150"/>
      <c r="AM835" s="150"/>
    </row>
    <row r="836" spans="2:39" x14ac:dyDescent="0.25">
      <c r="B836" s="257">
        <v>836</v>
      </c>
      <c r="W836" s="283">
        <f t="shared" si="351"/>
        <v>100</v>
      </c>
      <c r="X836" s="283">
        <f t="shared" si="352"/>
        <v>100</v>
      </c>
      <c r="Y836" s="283">
        <f t="shared" si="353"/>
        <v>100</v>
      </c>
      <c r="Z836" s="283">
        <f t="shared" si="354"/>
        <v>100</v>
      </c>
      <c r="AA836" s="283">
        <f t="shared" si="355"/>
        <v>100</v>
      </c>
      <c r="AB836" s="287">
        <f t="shared" si="356"/>
        <v>100</v>
      </c>
      <c r="AC836" s="287">
        <f t="shared" si="357"/>
        <v>100</v>
      </c>
      <c r="AD836" s="287">
        <f t="shared" si="358"/>
        <v>100</v>
      </c>
      <c r="AE836" s="284">
        <f t="shared" si="359"/>
        <v>100</v>
      </c>
      <c r="AF836" s="284">
        <f t="shared" si="360"/>
        <v>100</v>
      </c>
      <c r="AG836" s="268">
        <f t="shared" si="361"/>
        <v>100</v>
      </c>
      <c r="AH836" s="268">
        <f t="shared" si="362"/>
        <v>100</v>
      </c>
      <c r="AI836" s="268">
        <f t="shared" si="363"/>
        <v>100</v>
      </c>
      <c r="AJ836" s="268">
        <f t="shared" si="364"/>
        <v>100</v>
      </c>
      <c r="AL836" s="150"/>
      <c r="AM836" s="150"/>
    </row>
    <row r="837" spans="2:39" x14ac:dyDescent="0.25">
      <c r="B837" s="257">
        <v>837</v>
      </c>
      <c r="W837" s="283">
        <f t="shared" si="351"/>
        <v>100</v>
      </c>
      <c r="X837" s="283">
        <f t="shared" si="352"/>
        <v>100</v>
      </c>
      <c r="Y837" s="283">
        <f t="shared" si="353"/>
        <v>100</v>
      </c>
      <c r="Z837" s="283">
        <f t="shared" si="354"/>
        <v>100</v>
      </c>
      <c r="AA837" s="283">
        <f t="shared" si="355"/>
        <v>100</v>
      </c>
      <c r="AB837" s="287">
        <f t="shared" si="356"/>
        <v>100</v>
      </c>
      <c r="AC837" s="287">
        <f t="shared" si="357"/>
        <v>100</v>
      </c>
      <c r="AD837" s="287">
        <f t="shared" si="358"/>
        <v>100</v>
      </c>
      <c r="AE837" s="284">
        <f t="shared" si="359"/>
        <v>100</v>
      </c>
      <c r="AF837" s="284">
        <f t="shared" si="360"/>
        <v>100</v>
      </c>
      <c r="AG837" s="268">
        <f t="shared" si="361"/>
        <v>100</v>
      </c>
      <c r="AH837" s="268">
        <f t="shared" si="362"/>
        <v>100</v>
      </c>
      <c r="AI837" s="268">
        <f t="shared" si="363"/>
        <v>100</v>
      </c>
      <c r="AJ837" s="268">
        <f t="shared" si="364"/>
        <v>100</v>
      </c>
      <c r="AL837" s="150"/>
      <c r="AM837" s="150"/>
    </row>
    <row r="838" spans="2:39" x14ac:dyDescent="0.25">
      <c r="B838" s="257">
        <v>838</v>
      </c>
      <c r="W838" s="283">
        <f t="shared" si="351"/>
        <v>100</v>
      </c>
      <c r="X838" s="283">
        <f t="shared" si="352"/>
        <v>100</v>
      </c>
      <c r="Y838" s="283">
        <f t="shared" si="353"/>
        <v>100</v>
      </c>
      <c r="Z838" s="283">
        <f t="shared" si="354"/>
        <v>100</v>
      </c>
      <c r="AA838" s="283">
        <f t="shared" si="355"/>
        <v>100</v>
      </c>
      <c r="AB838" s="287">
        <f t="shared" si="356"/>
        <v>100</v>
      </c>
      <c r="AC838" s="287">
        <f t="shared" si="357"/>
        <v>100</v>
      </c>
      <c r="AD838" s="287">
        <f t="shared" si="358"/>
        <v>100</v>
      </c>
      <c r="AE838" s="284">
        <f t="shared" si="359"/>
        <v>100</v>
      </c>
      <c r="AF838" s="284">
        <f t="shared" si="360"/>
        <v>100</v>
      </c>
      <c r="AG838" s="268">
        <f t="shared" si="361"/>
        <v>100</v>
      </c>
      <c r="AH838" s="268">
        <f t="shared" si="362"/>
        <v>100</v>
      </c>
      <c r="AI838" s="268">
        <f t="shared" si="363"/>
        <v>100</v>
      </c>
      <c r="AJ838" s="268">
        <f t="shared" si="364"/>
        <v>100</v>
      </c>
      <c r="AL838" s="150"/>
      <c r="AM838" s="150"/>
    </row>
    <row r="839" spans="2:39" x14ac:dyDescent="0.25">
      <c r="B839" s="257">
        <v>839</v>
      </c>
      <c r="W839" s="283">
        <f t="shared" si="351"/>
        <v>100</v>
      </c>
      <c r="X839" s="283">
        <f t="shared" si="352"/>
        <v>100</v>
      </c>
      <c r="Y839" s="283">
        <f t="shared" si="353"/>
        <v>100</v>
      </c>
      <c r="Z839" s="283">
        <f t="shared" si="354"/>
        <v>100</v>
      </c>
      <c r="AA839" s="283">
        <f t="shared" si="355"/>
        <v>100</v>
      </c>
      <c r="AB839" s="287">
        <f t="shared" si="356"/>
        <v>100</v>
      </c>
      <c r="AC839" s="287">
        <f t="shared" si="357"/>
        <v>100</v>
      </c>
      <c r="AD839" s="287">
        <f t="shared" si="358"/>
        <v>100</v>
      </c>
      <c r="AE839" s="284">
        <f t="shared" si="359"/>
        <v>100</v>
      </c>
      <c r="AF839" s="284">
        <f t="shared" si="360"/>
        <v>100</v>
      </c>
      <c r="AG839" s="268">
        <f t="shared" si="361"/>
        <v>100</v>
      </c>
      <c r="AH839" s="268">
        <f t="shared" si="362"/>
        <v>100</v>
      </c>
      <c r="AI839" s="268">
        <f t="shared" si="363"/>
        <v>100</v>
      </c>
      <c r="AJ839" s="268">
        <f t="shared" si="364"/>
        <v>100</v>
      </c>
      <c r="AL839" s="150"/>
      <c r="AM839" s="150"/>
    </row>
    <row r="840" spans="2:39" x14ac:dyDescent="0.25">
      <c r="B840" s="257">
        <v>840</v>
      </c>
      <c r="W840" s="283">
        <f t="shared" si="351"/>
        <v>100</v>
      </c>
      <c r="X840" s="283">
        <f t="shared" si="352"/>
        <v>100</v>
      </c>
      <c r="Y840" s="283">
        <f t="shared" si="353"/>
        <v>100</v>
      </c>
      <c r="Z840" s="283">
        <f t="shared" si="354"/>
        <v>100</v>
      </c>
      <c r="AA840" s="283">
        <f t="shared" si="355"/>
        <v>100</v>
      </c>
      <c r="AB840" s="287">
        <f t="shared" si="356"/>
        <v>100</v>
      </c>
      <c r="AC840" s="287">
        <f t="shared" si="357"/>
        <v>100</v>
      </c>
      <c r="AD840" s="287">
        <f t="shared" si="358"/>
        <v>100</v>
      </c>
      <c r="AE840" s="284">
        <f t="shared" si="359"/>
        <v>100</v>
      </c>
      <c r="AF840" s="284">
        <f t="shared" si="360"/>
        <v>100</v>
      </c>
      <c r="AG840" s="268">
        <f t="shared" si="361"/>
        <v>100</v>
      </c>
      <c r="AH840" s="268">
        <f t="shared" si="362"/>
        <v>100</v>
      </c>
      <c r="AI840" s="268">
        <f t="shared" si="363"/>
        <v>100</v>
      </c>
      <c r="AJ840" s="268">
        <f t="shared" si="364"/>
        <v>100</v>
      </c>
      <c r="AL840" s="150"/>
      <c r="AM840" s="150"/>
    </row>
    <row r="841" spans="2:39" x14ac:dyDescent="0.25">
      <c r="B841" s="257">
        <v>841</v>
      </c>
      <c r="W841" s="283">
        <f t="shared" si="351"/>
        <v>100</v>
      </c>
      <c r="X841" s="283">
        <f t="shared" si="352"/>
        <v>100</v>
      </c>
      <c r="Y841" s="283">
        <f t="shared" si="353"/>
        <v>100</v>
      </c>
      <c r="Z841" s="283">
        <f t="shared" si="354"/>
        <v>100</v>
      </c>
      <c r="AA841" s="283">
        <f t="shared" si="355"/>
        <v>100</v>
      </c>
      <c r="AB841" s="287">
        <f t="shared" si="356"/>
        <v>100</v>
      </c>
      <c r="AC841" s="287">
        <f t="shared" si="357"/>
        <v>100</v>
      </c>
      <c r="AD841" s="287">
        <f t="shared" si="358"/>
        <v>100</v>
      </c>
      <c r="AE841" s="284">
        <f t="shared" si="359"/>
        <v>100</v>
      </c>
      <c r="AF841" s="284">
        <f t="shared" si="360"/>
        <v>100</v>
      </c>
      <c r="AG841" s="268">
        <f t="shared" si="361"/>
        <v>100</v>
      </c>
      <c r="AH841" s="268">
        <f t="shared" si="362"/>
        <v>100</v>
      </c>
      <c r="AI841" s="268">
        <f t="shared" si="363"/>
        <v>100</v>
      </c>
      <c r="AJ841" s="268">
        <f t="shared" si="364"/>
        <v>100</v>
      </c>
      <c r="AL841" s="150"/>
      <c r="AM841" s="150"/>
    </row>
    <row r="842" spans="2:39" x14ac:dyDescent="0.25">
      <c r="B842" s="257">
        <v>842</v>
      </c>
      <c r="W842" s="283">
        <f t="shared" si="351"/>
        <v>100</v>
      </c>
      <c r="X842" s="283">
        <f t="shared" si="352"/>
        <v>100</v>
      </c>
      <c r="Y842" s="283">
        <f t="shared" si="353"/>
        <v>100</v>
      </c>
      <c r="Z842" s="283">
        <f t="shared" si="354"/>
        <v>100</v>
      </c>
      <c r="AA842" s="283">
        <f t="shared" si="355"/>
        <v>100</v>
      </c>
      <c r="AB842" s="287">
        <f t="shared" si="356"/>
        <v>100</v>
      </c>
      <c r="AC842" s="287">
        <f t="shared" si="357"/>
        <v>100</v>
      </c>
      <c r="AD842" s="287">
        <f t="shared" si="358"/>
        <v>100</v>
      </c>
      <c r="AE842" s="284">
        <f t="shared" si="359"/>
        <v>100</v>
      </c>
      <c r="AF842" s="284">
        <f t="shared" si="360"/>
        <v>100</v>
      </c>
      <c r="AG842" s="268">
        <f t="shared" si="361"/>
        <v>100</v>
      </c>
      <c r="AH842" s="268">
        <f t="shared" si="362"/>
        <v>100</v>
      </c>
      <c r="AI842" s="268">
        <f t="shared" si="363"/>
        <v>100</v>
      </c>
      <c r="AJ842" s="268">
        <f t="shared" si="364"/>
        <v>100</v>
      </c>
      <c r="AL842" s="150"/>
      <c r="AM842" s="150"/>
    </row>
    <row r="843" spans="2:39" x14ac:dyDescent="0.25">
      <c r="B843" s="257">
        <v>843</v>
      </c>
      <c r="W843" s="283">
        <f t="shared" si="351"/>
        <v>100</v>
      </c>
      <c r="X843" s="283">
        <f t="shared" si="352"/>
        <v>100</v>
      </c>
      <c r="Y843" s="283">
        <f t="shared" si="353"/>
        <v>100</v>
      </c>
      <c r="Z843" s="283">
        <f t="shared" si="354"/>
        <v>100</v>
      </c>
      <c r="AA843" s="283">
        <f t="shared" si="355"/>
        <v>100</v>
      </c>
      <c r="AB843" s="287">
        <f t="shared" si="356"/>
        <v>100</v>
      </c>
      <c r="AC843" s="287">
        <f t="shared" si="357"/>
        <v>100</v>
      </c>
      <c r="AD843" s="287">
        <f t="shared" si="358"/>
        <v>100</v>
      </c>
      <c r="AE843" s="284">
        <f t="shared" si="359"/>
        <v>100</v>
      </c>
      <c r="AF843" s="284">
        <f t="shared" si="360"/>
        <v>100</v>
      </c>
      <c r="AG843" s="268">
        <f t="shared" si="361"/>
        <v>100</v>
      </c>
      <c r="AH843" s="268">
        <f t="shared" si="362"/>
        <v>100</v>
      </c>
      <c r="AI843" s="268">
        <f t="shared" si="363"/>
        <v>100</v>
      </c>
      <c r="AJ843" s="268">
        <f t="shared" si="364"/>
        <v>100</v>
      </c>
      <c r="AL843" s="150"/>
      <c r="AM843" s="150"/>
    </row>
    <row r="844" spans="2:39" x14ac:dyDescent="0.25">
      <c r="B844" s="257">
        <v>844</v>
      </c>
      <c r="W844" s="283">
        <f t="shared" si="351"/>
        <v>100</v>
      </c>
      <c r="X844" s="283">
        <f t="shared" si="352"/>
        <v>100</v>
      </c>
      <c r="Y844" s="283">
        <f t="shared" si="353"/>
        <v>100</v>
      </c>
      <c r="Z844" s="283">
        <f t="shared" si="354"/>
        <v>100</v>
      </c>
      <c r="AA844" s="283">
        <f t="shared" si="355"/>
        <v>100</v>
      </c>
      <c r="AB844" s="287">
        <f t="shared" si="356"/>
        <v>100</v>
      </c>
      <c r="AC844" s="287">
        <f t="shared" si="357"/>
        <v>100</v>
      </c>
      <c r="AD844" s="287">
        <f t="shared" si="358"/>
        <v>100</v>
      </c>
      <c r="AE844" s="284">
        <f t="shared" si="359"/>
        <v>100</v>
      </c>
      <c r="AF844" s="284">
        <f t="shared" si="360"/>
        <v>100</v>
      </c>
      <c r="AG844" s="268">
        <f t="shared" si="361"/>
        <v>100</v>
      </c>
      <c r="AH844" s="268">
        <f t="shared" si="362"/>
        <v>100</v>
      </c>
      <c r="AI844" s="268">
        <f t="shared" si="363"/>
        <v>100</v>
      </c>
      <c r="AJ844" s="268">
        <f t="shared" si="364"/>
        <v>100</v>
      </c>
      <c r="AL844" s="150"/>
      <c r="AM844" s="150"/>
    </row>
    <row r="845" spans="2:39" x14ac:dyDescent="0.25">
      <c r="B845" s="257">
        <v>845</v>
      </c>
      <c r="W845" s="283">
        <f t="shared" si="351"/>
        <v>100</v>
      </c>
      <c r="X845" s="283">
        <f t="shared" si="352"/>
        <v>100</v>
      </c>
      <c r="Y845" s="283">
        <f t="shared" si="353"/>
        <v>100</v>
      </c>
      <c r="Z845" s="283">
        <f t="shared" si="354"/>
        <v>100</v>
      </c>
      <c r="AA845" s="283">
        <f t="shared" si="355"/>
        <v>100</v>
      </c>
      <c r="AB845" s="287">
        <f t="shared" si="356"/>
        <v>100</v>
      </c>
      <c r="AC845" s="287">
        <f t="shared" si="357"/>
        <v>100</v>
      </c>
      <c r="AD845" s="287">
        <f t="shared" si="358"/>
        <v>100</v>
      </c>
      <c r="AE845" s="284">
        <f t="shared" si="359"/>
        <v>100</v>
      </c>
      <c r="AF845" s="284">
        <f t="shared" si="360"/>
        <v>100</v>
      </c>
      <c r="AG845" s="268">
        <f t="shared" si="361"/>
        <v>100</v>
      </c>
      <c r="AH845" s="268">
        <f t="shared" si="362"/>
        <v>100</v>
      </c>
      <c r="AI845" s="268">
        <f t="shared" si="363"/>
        <v>100</v>
      </c>
      <c r="AJ845" s="268">
        <f t="shared" si="364"/>
        <v>100</v>
      </c>
      <c r="AL845" s="150"/>
      <c r="AM845" s="150"/>
    </row>
    <row r="846" spans="2:39" x14ac:dyDescent="0.25">
      <c r="B846" s="257">
        <v>846</v>
      </c>
      <c r="W846" s="283">
        <f t="shared" si="351"/>
        <v>100</v>
      </c>
      <c r="X846" s="283">
        <f t="shared" si="352"/>
        <v>100</v>
      </c>
      <c r="Y846" s="283">
        <f t="shared" si="353"/>
        <v>100</v>
      </c>
      <c r="Z846" s="283">
        <f t="shared" si="354"/>
        <v>100</v>
      </c>
      <c r="AA846" s="283">
        <f t="shared" si="355"/>
        <v>100</v>
      </c>
      <c r="AB846" s="287">
        <f t="shared" si="356"/>
        <v>100</v>
      </c>
      <c r="AC846" s="287">
        <f t="shared" si="357"/>
        <v>100</v>
      </c>
      <c r="AD846" s="287">
        <f t="shared" si="358"/>
        <v>100</v>
      </c>
      <c r="AE846" s="284">
        <f t="shared" si="359"/>
        <v>100</v>
      </c>
      <c r="AF846" s="284">
        <f t="shared" si="360"/>
        <v>100</v>
      </c>
      <c r="AG846" s="268">
        <f t="shared" si="361"/>
        <v>100</v>
      </c>
      <c r="AH846" s="268">
        <f t="shared" si="362"/>
        <v>100</v>
      </c>
      <c r="AI846" s="268">
        <f t="shared" si="363"/>
        <v>100</v>
      </c>
      <c r="AJ846" s="268">
        <f t="shared" si="364"/>
        <v>100</v>
      </c>
      <c r="AL846" s="150"/>
      <c r="AM846" s="150"/>
    </row>
    <row r="847" spans="2:39" x14ac:dyDescent="0.25">
      <c r="B847" s="257">
        <v>847</v>
      </c>
      <c r="W847" s="283">
        <f t="shared" si="351"/>
        <v>100</v>
      </c>
      <c r="X847" s="283">
        <f t="shared" si="352"/>
        <v>100</v>
      </c>
      <c r="Y847" s="283">
        <f t="shared" si="353"/>
        <v>100</v>
      </c>
      <c r="Z847" s="283">
        <f t="shared" si="354"/>
        <v>100</v>
      </c>
      <c r="AA847" s="283">
        <f t="shared" si="355"/>
        <v>100</v>
      </c>
      <c r="AB847" s="287">
        <f t="shared" si="356"/>
        <v>100</v>
      </c>
      <c r="AC847" s="287">
        <f t="shared" si="357"/>
        <v>100</v>
      </c>
      <c r="AD847" s="287">
        <f t="shared" si="358"/>
        <v>100</v>
      </c>
      <c r="AE847" s="284">
        <f t="shared" si="359"/>
        <v>100</v>
      </c>
      <c r="AF847" s="284">
        <f t="shared" si="360"/>
        <v>100</v>
      </c>
      <c r="AG847" s="268">
        <f t="shared" si="361"/>
        <v>100</v>
      </c>
      <c r="AH847" s="268">
        <f t="shared" si="362"/>
        <v>100</v>
      </c>
      <c r="AI847" s="268">
        <f t="shared" si="363"/>
        <v>100</v>
      </c>
      <c r="AJ847" s="268">
        <f t="shared" si="364"/>
        <v>100</v>
      </c>
      <c r="AL847" s="150"/>
      <c r="AM847" s="150"/>
    </row>
    <row r="848" spans="2:39" x14ac:dyDescent="0.25">
      <c r="B848" s="257">
        <v>848</v>
      </c>
      <c r="W848" s="283">
        <f t="shared" si="351"/>
        <v>100</v>
      </c>
      <c r="X848" s="283">
        <f t="shared" si="352"/>
        <v>100</v>
      </c>
      <c r="Y848" s="283">
        <f t="shared" si="353"/>
        <v>100</v>
      </c>
      <c r="Z848" s="283">
        <f t="shared" si="354"/>
        <v>100</v>
      </c>
      <c r="AA848" s="283">
        <f t="shared" si="355"/>
        <v>100</v>
      </c>
      <c r="AB848" s="287">
        <f t="shared" si="356"/>
        <v>100</v>
      </c>
      <c r="AC848" s="287">
        <f t="shared" si="357"/>
        <v>100</v>
      </c>
      <c r="AD848" s="287">
        <f t="shared" si="358"/>
        <v>100</v>
      </c>
      <c r="AE848" s="284">
        <f t="shared" si="359"/>
        <v>100</v>
      </c>
      <c r="AF848" s="284">
        <f t="shared" si="360"/>
        <v>100</v>
      </c>
      <c r="AG848" s="268">
        <f t="shared" si="361"/>
        <v>100</v>
      </c>
      <c r="AH848" s="268">
        <f t="shared" si="362"/>
        <v>100</v>
      </c>
      <c r="AI848" s="268">
        <f t="shared" si="363"/>
        <v>100</v>
      </c>
      <c r="AJ848" s="268">
        <f t="shared" si="364"/>
        <v>100</v>
      </c>
      <c r="AL848" s="150"/>
      <c r="AM848" s="150"/>
    </row>
    <row r="849" spans="2:39" x14ac:dyDescent="0.25">
      <c r="B849" s="257">
        <v>849</v>
      </c>
      <c r="W849" s="283">
        <f t="shared" si="351"/>
        <v>100</v>
      </c>
      <c r="X849" s="283">
        <f t="shared" si="352"/>
        <v>100</v>
      </c>
      <c r="Y849" s="283">
        <f t="shared" si="353"/>
        <v>100</v>
      </c>
      <c r="Z849" s="283">
        <f t="shared" si="354"/>
        <v>100</v>
      </c>
      <c r="AA849" s="283">
        <f t="shared" si="355"/>
        <v>100</v>
      </c>
      <c r="AB849" s="287">
        <f t="shared" si="356"/>
        <v>100</v>
      </c>
      <c r="AC849" s="287">
        <f t="shared" si="357"/>
        <v>100</v>
      </c>
      <c r="AD849" s="287">
        <f t="shared" si="358"/>
        <v>100</v>
      </c>
      <c r="AE849" s="284">
        <f t="shared" si="359"/>
        <v>100</v>
      </c>
      <c r="AF849" s="284">
        <f t="shared" si="360"/>
        <v>100</v>
      </c>
      <c r="AG849" s="268">
        <f t="shared" si="361"/>
        <v>100</v>
      </c>
      <c r="AH849" s="268">
        <f t="shared" si="362"/>
        <v>100</v>
      </c>
      <c r="AI849" s="268">
        <f t="shared" si="363"/>
        <v>100</v>
      </c>
      <c r="AJ849" s="268">
        <f t="shared" si="364"/>
        <v>100</v>
      </c>
      <c r="AL849" s="150"/>
      <c r="AM849" s="150"/>
    </row>
    <row r="850" spans="2:39" x14ac:dyDescent="0.25">
      <c r="B850" s="257">
        <v>850</v>
      </c>
      <c r="W850" s="283">
        <f t="shared" si="351"/>
        <v>100</v>
      </c>
      <c r="X850" s="283">
        <f t="shared" si="352"/>
        <v>100</v>
      </c>
      <c r="Y850" s="283">
        <f t="shared" si="353"/>
        <v>100</v>
      </c>
      <c r="Z850" s="283">
        <f t="shared" si="354"/>
        <v>100</v>
      </c>
      <c r="AA850" s="283">
        <f t="shared" si="355"/>
        <v>100</v>
      </c>
      <c r="AB850" s="287">
        <f t="shared" si="356"/>
        <v>100</v>
      </c>
      <c r="AC850" s="287">
        <f t="shared" si="357"/>
        <v>100</v>
      </c>
      <c r="AD850" s="287">
        <f t="shared" si="358"/>
        <v>100</v>
      </c>
      <c r="AE850" s="284">
        <f t="shared" si="359"/>
        <v>100</v>
      </c>
      <c r="AF850" s="284">
        <f t="shared" si="360"/>
        <v>100</v>
      </c>
      <c r="AG850" s="268">
        <f t="shared" si="361"/>
        <v>100</v>
      </c>
      <c r="AH850" s="268">
        <f t="shared" si="362"/>
        <v>100</v>
      </c>
      <c r="AI850" s="268">
        <f t="shared" si="363"/>
        <v>100</v>
      </c>
      <c r="AJ850" s="268">
        <f t="shared" si="364"/>
        <v>100</v>
      </c>
      <c r="AL850" s="150"/>
      <c r="AM850" s="150"/>
    </row>
    <row r="851" spans="2:39" x14ac:dyDescent="0.25">
      <c r="B851" s="257">
        <v>851</v>
      </c>
      <c r="W851" s="283">
        <f t="shared" si="351"/>
        <v>100</v>
      </c>
      <c r="X851" s="283">
        <f t="shared" si="352"/>
        <v>100</v>
      </c>
      <c r="Y851" s="283">
        <f t="shared" si="353"/>
        <v>100</v>
      </c>
      <c r="Z851" s="283">
        <f t="shared" si="354"/>
        <v>100</v>
      </c>
      <c r="AA851" s="283">
        <f t="shared" si="355"/>
        <v>100</v>
      </c>
      <c r="AB851" s="287">
        <f t="shared" si="356"/>
        <v>100</v>
      </c>
      <c r="AC851" s="287">
        <f t="shared" si="357"/>
        <v>100</v>
      </c>
      <c r="AD851" s="287">
        <f t="shared" si="358"/>
        <v>100</v>
      </c>
      <c r="AE851" s="284">
        <f t="shared" si="359"/>
        <v>100</v>
      </c>
      <c r="AF851" s="284">
        <f t="shared" si="360"/>
        <v>100</v>
      </c>
      <c r="AG851" s="268">
        <f t="shared" si="361"/>
        <v>100</v>
      </c>
      <c r="AH851" s="268">
        <f t="shared" si="362"/>
        <v>100</v>
      </c>
      <c r="AI851" s="268">
        <f t="shared" si="363"/>
        <v>100</v>
      </c>
      <c r="AJ851" s="268">
        <f t="shared" si="364"/>
        <v>100</v>
      </c>
      <c r="AL851" s="150"/>
      <c r="AM851" s="150"/>
    </row>
    <row r="852" spans="2:39" x14ac:dyDescent="0.25">
      <c r="B852" s="257">
        <v>852</v>
      </c>
      <c r="W852" s="283">
        <f t="shared" ref="W852:W915" si="365">IF(O852=1,10,100)</f>
        <v>100</v>
      </c>
      <c r="X852" s="283">
        <f t="shared" ref="X852:X915" si="366">IF(O852=1,1,IF(O852=2,10,100))</f>
        <v>100</v>
      </c>
      <c r="Y852" s="283">
        <f t="shared" ref="Y852:Y915" si="367">IF(OR(P852=335,P852=336),20,100)</f>
        <v>100</v>
      </c>
      <c r="Z852" s="283">
        <f t="shared" ref="Z852:Z915" si="368">IF(Q852=1,10,100)</f>
        <v>100</v>
      </c>
      <c r="AA852" s="283">
        <f t="shared" ref="AA852:AA915" si="369">IF(Q852=1,1,IF(Q852=2,10,100))</f>
        <v>100</v>
      </c>
      <c r="AB852" s="287">
        <f t="shared" ref="AB852:AB915" si="370">IF(OR(EXACT(R852,"1A"),EXACT(R852,"1B")),0.1,IF(R852=2,1,100))</f>
        <v>100</v>
      </c>
      <c r="AC852" s="287">
        <f t="shared" ref="AC852:AC915" si="371">IF(OR(EXACT(S852,"1A"),EXACT(S852,"1B")),0.1,IF(S852=2,1,100))</f>
        <v>100</v>
      </c>
      <c r="AD852" s="287">
        <f t="shared" ref="AD852:AD915" si="372">IF(OR(EXACT(T852,"1A"),EXACT(T852,"1B")),0.3,IF(T852=2,3,100))</f>
        <v>100</v>
      </c>
      <c r="AE852" s="284">
        <f t="shared" ref="AE852:AE915" si="373">IF(L852=0,100,IF(L852=1,1,IF(L852="1B",1,IF(L852="1A",0.1,100))))</f>
        <v>100</v>
      </c>
      <c r="AF852" s="284">
        <f t="shared" ref="AF852:AF915" si="374">IF(M852=0,100,IF(M852=1,1,IF(M852="1B",1,IF(M852="1A",0.1,100))))</f>
        <v>100</v>
      </c>
      <c r="AG852" s="268">
        <f t="shared" ref="AG852:AG915" si="375">IF(OR(OR(EXACT(J852,"1A"),EXACT(J852,"1B"),EXACT(J852,"1C")),K852=1),1,IF(K852=2,10,100))</f>
        <v>100</v>
      </c>
      <c r="AH852" s="268">
        <f t="shared" ref="AH852:AH915" si="376">IF(OR(EXACT(J852,"1A"),EXACT(J852,"1B"),EXACT(J852,"1C")),1,IF(J852=2,10,100))</f>
        <v>100</v>
      </c>
      <c r="AI852" s="268">
        <f t="shared" ref="AI852:AI915" si="377">IF(OR(EXACT(J852,"1A"),EXACT(J852,"1B"),EXACT(J852,"1C"),K852=1),3,100)</f>
        <v>100</v>
      </c>
      <c r="AJ852" s="268">
        <f t="shared" ref="AJ852:AJ915" si="378">IF(OR(EXACT(J852,"1A"),EXACT(J852,"1B"),EXACT(J852,"1C")),5,100)</f>
        <v>100</v>
      </c>
      <c r="AL852" s="150"/>
      <c r="AM852" s="150"/>
    </row>
    <row r="853" spans="2:39" x14ac:dyDescent="0.25">
      <c r="B853" s="257">
        <v>853</v>
      </c>
      <c r="W853" s="283">
        <f t="shared" si="365"/>
        <v>100</v>
      </c>
      <c r="X853" s="283">
        <f t="shared" si="366"/>
        <v>100</v>
      </c>
      <c r="Y853" s="283">
        <f t="shared" si="367"/>
        <v>100</v>
      </c>
      <c r="Z853" s="283">
        <f t="shared" si="368"/>
        <v>100</v>
      </c>
      <c r="AA853" s="283">
        <f t="shared" si="369"/>
        <v>100</v>
      </c>
      <c r="AB853" s="287">
        <f t="shared" si="370"/>
        <v>100</v>
      </c>
      <c r="AC853" s="287">
        <f t="shared" si="371"/>
        <v>100</v>
      </c>
      <c r="AD853" s="287">
        <f t="shared" si="372"/>
        <v>100</v>
      </c>
      <c r="AE853" s="284">
        <f t="shared" si="373"/>
        <v>100</v>
      </c>
      <c r="AF853" s="284">
        <f t="shared" si="374"/>
        <v>100</v>
      </c>
      <c r="AG853" s="268">
        <f t="shared" si="375"/>
        <v>100</v>
      </c>
      <c r="AH853" s="268">
        <f t="shared" si="376"/>
        <v>100</v>
      </c>
      <c r="AI853" s="268">
        <f t="shared" si="377"/>
        <v>100</v>
      </c>
      <c r="AJ853" s="268">
        <f t="shared" si="378"/>
        <v>100</v>
      </c>
      <c r="AL853" s="150"/>
      <c r="AM853" s="150"/>
    </row>
    <row r="854" spans="2:39" x14ac:dyDescent="0.25">
      <c r="B854" s="257">
        <v>854</v>
      </c>
      <c r="W854" s="283">
        <f t="shared" si="365"/>
        <v>100</v>
      </c>
      <c r="X854" s="283">
        <f t="shared" si="366"/>
        <v>100</v>
      </c>
      <c r="Y854" s="283">
        <f t="shared" si="367"/>
        <v>100</v>
      </c>
      <c r="Z854" s="283">
        <f t="shared" si="368"/>
        <v>100</v>
      </c>
      <c r="AA854" s="283">
        <f t="shared" si="369"/>
        <v>100</v>
      </c>
      <c r="AB854" s="287">
        <f t="shared" si="370"/>
        <v>100</v>
      </c>
      <c r="AC854" s="287">
        <f t="shared" si="371"/>
        <v>100</v>
      </c>
      <c r="AD854" s="287">
        <f t="shared" si="372"/>
        <v>100</v>
      </c>
      <c r="AE854" s="284">
        <f t="shared" si="373"/>
        <v>100</v>
      </c>
      <c r="AF854" s="284">
        <f t="shared" si="374"/>
        <v>100</v>
      </c>
      <c r="AG854" s="268">
        <f t="shared" si="375"/>
        <v>100</v>
      </c>
      <c r="AH854" s="268">
        <f t="shared" si="376"/>
        <v>100</v>
      </c>
      <c r="AI854" s="268">
        <f t="shared" si="377"/>
        <v>100</v>
      </c>
      <c r="AJ854" s="268">
        <f t="shared" si="378"/>
        <v>100</v>
      </c>
      <c r="AL854" s="150"/>
      <c r="AM854" s="150"/>
    </row>
    <row r="855" spans="2:39" x14ac:dyDescent="0.25">
      <c r="B855" s="257">
        <v>855</v>
      </c>
      <c r="W855" s="283">
        <f t="shared" si="365"/>
        <v>100</v>
      </c>
      <c r="X855" s="283">
        <f t="shared" si="366"/>
        <v>100</v>
      </c>
      <c r="Y855" s="283">
        <f t="shared" si="367"/>
        <v>100</v>
      </c>
      <c r="Z855" s="283">
        <f t="shared" si="368"/>
        <v>100</v>
      </c>
      <c r="AA855" s="283">
        <f t="shared" si="369"/>
        <v>100</v>
      </c>
      <c r="AB855" s="287">
        <f t="shared" si="370"/>
        <v>100</v>
      </c>
      <c r="AC855" s="287">
        <f t="shared" si="371"/>
        <v>100</v>
      </c>
      <c r="AD855" s="287">
        <f t="shared" si="372"/>
        <v>100</v>
      </c>
      <c r="AE855" s="284">
        <f t="shared" si="373"/>
        <v>100</v>
      </c>
      <c r="AF855" s="284">
        <f t="shared" si="374"/>
        <v>100</v>
      </c>
      <c r="AG855" s="268">
        <f t="shared" si="375"/>
        <v>100</v>
      </c>
      <c r="AH855" s="268">
        <f t="shared" si="376"/>
        <v>100</v>
      </c>
      <c r="AI855" s="268">
        <f t="shared" si="377"/>
        <v>100</v>
      </c>
      <c r="AJ855" s="268">
        <f t="shared" si="378"/>
        <v>100</v>
      </c>
      <c r="AL855" s="150"/>
      <c r="AM855" s="150"/>
    </row>
    <row r="856" spans="2:39" x14ac:dyDescent="0.25">
      <c r="B856" s="257">
        <v>856</v>
      </c>
      <c r="W856" s="283">
        <f t="shared" si="365"/>
        <v>100</v>
      </c>
      <c r="X856" s="283">
        <f t="shared" si="366"/>
        <v>100</v>
      </c>
      <c r="Y856" s="283">
        <f t="shared" si="367"/>
        <v>100</v>
      </c>
      <c r="Z856" s="283">
        <f t="shared" si="368"/>
        <v>100</v>
      </c>
      <c r="AA856" s="283">
        <f t="shared" si="369"/>
        <v>100</v>
      </c>
      <c r="AB856" s="287">
        <f t="shared" si="370"/>
        <v>100</v>
      </c>
      <c r="AC856" s="287">
        <f t="shared" si="371"/>
        <v>100</v>
      </c>
      <c r="AD856" s="287">
        <f t="shared" si="372"/>
        <v>100</v>
      </c>
      <c r="AE856" s="284">
        <f t="shared" si="373"/>
        <v>100</v>
      </c>
      <c r="AF856" s="284">
        <f t="shared" si="374"/>
        <v>100</v>
      </c>
      <c r="AG856" s="268">
        <f t="shared" si="375"/>
        <v>100</v>
      </c>
      <c r="AH856" s="268">
        <f t="shared" si="376"/>
        <v>100</v>
      </c>
      <c r="AI856" s="268">
        <f t="shared" si="377"/>
        <v>100</v>
      </c>
      <c r="AJ856" s="268">
        <f t="shared" si="378"/>
        <v>100</v>
      </c>
      <c r="AL856" s="150"/>
      <c r="AM856" s="150"/>
    </row>
    <row r="857" spans="2:39" x14ac:dyDescent="0.25">
      <c r="B857" s="257">
        <v>857</v>
      </c>
      <c r="W857" s="283">
        <f t="shared" si="365"/>
        <v>100</v>
      </c>
      <c r="X857" s="283">
        <f t="shared" si="366"/>
        <v>100</v>
      </c>
      <c r="Y857" s="283">
        <f t="shared" si="367"/>
        <v>100</v>
      </c>
      <c r="Z857" s="283">
        <f t="shared" si="368"/>
        <v>100</v>
      </c>
      <c r="AA857" s="283">
        <f t="shared" si="369"/>
        <v>100</v>
      </c>
      <c r="AB857" s="287">
        <f t="shared" si="370"/>
        <v>100</v>
      </c>
      <c r="AC857" s="287">
        <f t="shared" si="371"/>
        <v>100</v>
      </c>
      <c r="AD857" s="287">
        <f t="shared" si="372"/>
        <v>100</v>
      </c>
      <c r="AE857" s="284">
        <f t="shared" si="373"/>
        <v>100</v>
      </c>
      <c r="AF857" s="284">
        <f t="shared" si="374"/>
        <v>100</v>
      </c>
      <c r="AG857" s="268">
        <f t="shared" si="375"/>
        <v>100</v>
      </c>
      <c r="AH857" s="268">
        <f t="shared" si="376"/>
        <v>100</v>
      </c>
      <c r="AI857" s="268">
        <f t="shared" si="377"/>
        <v>100</v>
      </c>
      <c r="AJ857" s="268">
        <f t="shared" si="378"/>
        <v>100</v>
      </c>
      <c r="AL857" s="150"/>
      <c r="AM857" s="150"/>
    </row>
    <row r="858" spans="2:39" x14ac:dyDescent="0.25">
      <c r="B858" s="257">
        <v>858</v>
      </c>
      <c r="W858" s="283">
        <f t="shared" si="365"/>
        <v>100</v>
      </c>
      <c r="X858" s="283">
        <f t="shared" si="366"/>
        <v>100</v>
      </c>
      <c r="Y858" s="283">
        <f t="shared" si="367"/>
        <v>100</v>
      </c>
      <c r="Z858" s="283">
        <f t="shared" si="368"/>
        <v>100</v>
      </c>
      <c r="AA858" s="283">
        <f t="shared" si="369"/>
        <v>100</v>
      </c>
      <c r="AB858" s="287">
        <f t="shared" si="370"/>
        <v>100</v>
      </c>
      <c r="AC858" s="287">
        <f t="shared" si="371"/>
        <v>100</v>
      </c>
      <c r="AD858" s="287">
        <f t="shared" si="372"/>
        <v>100</v>
      </c>
      <c r="AE858" s="284">
        <f t="shared" si="373"/>
        <v>100</v>
      </c>
      <c r="AF858" s="284">
        <f t="shared" si="374"/>
        <v>100</v>
      </c>
      <c r="AG858" s="268">
        <f t="shared" si="375"/>
        <v>100</v>
      </c>
      <c r="AH858" s="268">
        <f t="shared" si="376"/>
        <v>100</v>
      </c>
      <c r="AI858" s="268">
        <f t="shared" si="377"/>
        <v>100</v>
      </c>
      <c r="AJ858" s="268">
        <f t="shared" si="378"/>
        <v>100</v>
      </c>
      <c r="AL858" s="150"/>
      <c r="AM858" s="150"/>
    </row>
    <row r="859" spans="2:39" x14ac:dyDescent="0.25">
      <c r="B859" s="257">
        <v>859</v>
      </c>
      <c r="W859" s="283">
        <f t="shared" si="365"/>
        <v>100</v>
      </c>
      <c r="X859" s="283">
        <f t="shared" si="366"/>
        <v>100</v>
      </c>
      <c r="Y859" s="283">
        <f t="shared" si="367"/>
        <v>100</v>
      </c>
      <c r="Z859" s="283">
        <f t="shared" si="368"/>
        <v>100</v>
      </c>
      <c r="AA859" s="283">
        <f t="shared" si="369"/>
        <v>100</v>
      </c>
      <c r="AB859" s="287">
        <f t="shared" si="370"/>
        <v>100</v>
      </c>
      <c r="AC859" s="287">
        <f t="shared" si="371"/>
        <v>100</v>
      </c>
      <c r="AD859" s="287">
        <f t="shared" si="372"/>
        <v>100</v>
      </c>
      <c r="AE859" s="284">
        <f t="shared" si="373"/>
        <v>100</v>
      </c>
      <c r="AF859" s="284">
        <f t="shared" si="374"/>
        <v>100</v>
      </c>
      <c r="AG859" s="268">
        <f t="shared" si="375"/>
        <v>100</v>
      </c>
      <c r="AH859" s="268">
        <f t="shared" si="376"/>
        <v>100</v>
      </c>
      <c r="AI859" s="268">
        <f t="shared" si="377"/>
        <v>100</v>
      </c>
      <c r="AJ859" s="268">
        <f t="shared" si="378"/>
        <v>100</v>
      </c>
      <c r="AL859" s="150"/>
      <c r="AM859" s="150"/>
    </row>
    <row r="860" spans="2:39" x14ac:dyDescent="0.25">
      <c r="B860" s="257">
        <v>860</v>
      </c>
      <c r="W860" s="283">
        <f t="shared" si="365"/>
        <v>100</v>
      </c>
      <c r="X860" s="283">
        <f t="shared" si="366"/>
        <v>100</v>
      </c>
      <c r="Y860" s="283">
        <f t="shared" si="367"/>
        <v>100</v>
      </c>
      <c r="Z860" s="283">
        <f t="shared" si="368"/>
        <v>100</v>
      </c>
      <c r="AA860" s="283">
        <f t="shared" si="369"/>
        <v>100</v>
      </c>
      <c r="AB860" s="287">
        <f t="shared" si="370"/>
        <v>100</v>
      </c>
      <c r="AC860" s="287">
        <f t="shared" si="371"/>
        <v>100</v>
      </c>
      <c r="AD860" s="287">
        <f t="shared" si="372"/>
        <v>100</v>
      </c>
      <c r="AE860" s="284">
        <f t="shared" si="373"/>
        <v>100</v>
      </c>
      <c r="AF860" s="284">
        <f t="shared" si="374"/>
        <v>100</v>
      </c>
      <c r="AG860" s="268">
        <f t="shared" si="375"/>
        <v>100</v>
      </c>
      <c r="AH860" s="268">
        <f t="shared" si="376"/>
        <v>100</v>
      </c>
      <c r="AI860" s="268">
        <f t="shared" si="377"/>
        <v>100</v>
      </c>
      <c r="AJ860" s="268">
        <f t="shared" si="378"/>
        <v>100</v>
      </c>
      <c r="AL860" s="150"/>
      <c r="AM860" s="150"/>
    </row>
    <row r="861" spans="2:39" x14ac:dyDescent="0.25">
      <c r="B861" s="257">
        <v>861</v>
      </c>
      <c r="W861" s="283">
        <f t="shared" si="365"/>
        <v>100</v>
      </c>
      <c r="X861" s="283">
        <f t="shared" si="366"/>
        <v>100</v>
      </c>
      <c r="Y861" s="283">
        <f t="shared" si="367"/>
        <v>100</v>
      </c>
      <c r="Z861" s="283">
        <f t="shared" si="368"/>
        <v>100</v>
      </c>
      <c r="AA861" s="283">
        <f t="shared" si="369"/>
        <v>100</v>
      </c>
      <c r="AB861" s="287">
        <f t="shared" si="370"/>
        <v>100</v>
      </c>
      <c r="AC861" s="287">
        <f t="shared" si="371"/>
        <v>100</v>
      </c>
      <c r="AD861" s="287">
        <f t="shared" si="372"/>
        <v>100</v>
      </c>
      <c r="AE861" s="284">
        <f t="shared" si="373"/>
        <v>100</v>
      </c>
      <c r="AF861" s="284">
        <f t="shared" si="374"/>
        <v>100</v>
      </c>
      <c r="AG861" s="268">
        <f t="shared" si="375"/>
        <v>100</v>
      </c>
      <c r="AH861" s="268">
        <f t="shared" si="376"/>
        <v>100</v>
      </c>
      <c r="AI861" s="268">
        <f t="shared" si="377"/>
        <v>100</v>
      </c>
      <c r="AJ861" s="268">
        <f t="shared" si="378"/>
        <v>100</v>
      </c>
      <c r="AL861" s="150"/>
      <c r="AM861" s="150"/>
    </row>
    <row r="862" spans="2:39" x14ac:dyDescent="0.25">
      <c r="B862" s="257">
        <v>862</v>
      </c>
      <c r="W862" s="283">
        <f t="shared" si="365"/>
        <v>100</v>
      </c>
      <c r="X862" s="283">
        <f t="shared" si="366"/>
        <v>100</v>
      </c>
      <c r="Y862" s="283">
        <f t="shared" si="367"/>
        <v>100</v>
      </c>
      <c r="Z862" s="283">
        <f t="shared" si="368"/>
        <v>100</v>
      </c>
      <c r="AA862" s="283">
        <f t="shared" si="369"/>
        <v>100</v>
      </c>
      <c r="AB862" s="287">
        <f t="shared" si="370"/>
        <v>100</v>
      </c>
      <c r="AC862" s="287">
        <f t="shared" si="371"/>
        <v>100</v>
      </c>
      <c r="AD862" s="287">
        <f t="shared" si="372"/>
        <v>100</v>
      </c>
      <c r="AE862" s="284">
        <f t="shared" si="373"/>
        <v>100</v>
      </c>
      <c r="AF862" s="284">
        <f t="shared" si="374"/>
        <v>100</v>
      </c>
      <c r="AG862" s="268">
        <f t="shared" si="375"/>
        <v>100</v>
      </c>
      <c r="AH862" s="268">
        <f t="shared" si="376"/>
        <v>100</v>
      </c>
      <c r="AI862" s="268">
        <f t="shared" si="377"/>
        <v>100</v>
      </c>
      <c r="AJ862" s="268">
        <f t="shared" si="378"/>
        <v>100</v>
      </c>
      <c r="AL862" s="150"/>
      <c r="AM862" s="150"/>
    </row>
    <row r="863" spans="2:39" x14ac:dyDescent="0.25">
      <c r="B863" s="257">
        <v>863</v>
      </c>
      <c r="W863" s="283">
        <f t="shared" si="365"/>
        <v>100</v>
      </c>
      <c r="X863" s="283">
        <f t="shared" si="366"/>
        <v>100</v>
      </c>
      <c r="Y863" s="283">
        <f t="shared" si="367"/>
        <v>100</v>
      </c>
      <c r="Z863" s="283">
        <f t="shared" si="368"/>
        <v>100</v>
      </c>
      <c r="AA863" s="283">
        <f t="shared" si="369"/>
        <v>100</v>
      </c>
      <c r="AB863" s="287">
        <f t="shared" si="370"/>
        <v>100</v>
      </c>
      <c r="AC863" s="287">
        <f t="shared" si="371"/>
        <v>100</v>
      </c>
      <c r="AD863" s="287">
        <f t="shared" si="372"/>
        <v>100</v>
      </c>
      <c r="AE863" s="284">
        <f t="shared" si="373"/>
        <v>100</v>
      </c>
      <c r="AF863" s="284">
        <f t="shared" si="374"/>
        <v>100</v>
      </c>
      <c r="AG863" s="268">
        <f t="shared" si="375"/>
        <v>100</v>
      </c>
      <c r="AH863" s="268">
        <f t="shared" si="376"/>
        <v>100</v>
      </c>
      <c r="AI863" s="268">
        <f t="shared" si="377"/>
        <v>100</v>
      </c>
      <c r="AJ863" s="268">
        <f t="shared" si="378"/>
        <v>100</v>
      </c>
      <c r="AL863" s="150"/>
      <c r="AM863" s="150"/>
    </row>
    <row r="864" spans="2:39" x14ac:dyDescent="0.25">
      <c r="B864" s="257">
        <v>864</v>
      </c>
      <c r="W864" s="283">
        <f t="shared" si="365"/>
        <v>100</v>
      </c>
      <c r="X864" s="283">
        <f t="shared" si="366"/>
        <v>100</v>
      </c>
      <c r="Y864" s="283">
        <f t="shared" si="367"/>
        <v>100</v>
      </c>
      <c r="Z864" s="283">
        <f t="shared" si="368"/>
        <v>100</v>
      </c>
      <c r="AA864" s="283">
        <f t="shared" si="369"/>
        <v>100</v>
      </c>
      <c r="AB864" s="287">
        <f t="shared" si="370"/>
        <v>100</v>
      </c>
      <c r="AC864" s="287">
        <f t="shared" si="371"/>
        <v>100</v>
      </c>
      <c r="AD864" s="287">
        <f t="shared" si="372"/>
        <v>100</v>
      </c>
      <c r="AE864" s="284">
        <f t="shared" si="373"/>
        <v>100</v>
      </c>
      <c r="AF864" s="284">
        <f t="shared" si="374"/>
        <v>100</v>
      </c>
      <c r="AG864" s="268">
        <f t="shared" si="375"/>
        <v>100</v>
      </c>
      <c r="AH864" s="268">
        <f t="shared" si="376"/>
        <v>100</v>
      </c>
      <c r="AI864" s="268">
        <f t="shared" si="377"/>
        <v>100</v>
      </c>
      <c r="AJ864" s="268">
        <f t="shared" si="378"/>
        <v>100</v>
      </c>
      <c r="AL864" s="150"/>
      <c r="AM864" s="150"/>
    </row>
    <row r="865" spans="2:39" x14ac:dyDescent="0.25">
      <c r="B865" s="257">
        <v>865</v>
      </c>
      <c r="W865" s="283">
        <f t="shared" si="365"/>
        <v>100</v>
      </c>
      <c r="X865" s="283">
        <f t="shared" si="366"/>
        <v>100</v>
      </c>
      <c r="Y865" s="283">
        <f t="shared" si="367"/>
        <v>100</v>
      </c>
      <c r="Z865" s="283">
        <f t="shared" si="368"/>
        <v>100</v>
      </c>
      <c r="AA865" s="283">
        <f t="shared" si="369"/>
        <v>100</v>
      </c>
      <c r="AB865" s="287">
        <f t="shared" si="370"/>
        <v>100</v>
      </c>
      <c r="AC865" s="287">
        <f t="shared" si="371"/>
        <v>100</v>
      </c>
      <c r="AD865" s="287">
        <f t="shared" si="372"/>
        <v>100</v>
      </c>
      <c r="AE865" s="284">
        <f t="shared" si="373"/>
        <v>100</v>
      </c>
      <c r="AF865" s="284">
        <f t="shared" si="374"/>
        <v>100</v>
      </c>
      <c r="AG865" s="268">
        <f t="shared" si="375"/>
        <v>100</v>
      </c>
      <c r="AH865" s="268">
        <f t="shared" si="376"/>
        <v>100</v>
      </c>
      <c r="AI865" s="268">
        <f t="shared" si="377"/>
        <v>100</v>
      </c>
      <c r="AJ865" s="268">
        <f t="shared" si="378"/>
        <v>100</v>
      </c>
      <c r="AL865" s="150"/>
      <c r="AM865" s="150"/>
    </row>
    <row r="866" spans="2:39" x14ac:dyDescent="0.25">
      <c r="B866" s="257">
        <v>866</v>
      </c>
      <c r="W866" s="283">
        <f t="shared" si="365"/>
        <v>100</v>
      </c>
      <c r="X866" s="283">
        <f t="shared" si="366"/>
        <v>100</v>
      </c>
      <c r="Y866" s="283">
        <f t="shared" si="367"/>
        <v>100</v>
      </c>
      <c r="Z866" s="283">
        <f t="shared" si="368"/>
        <v>100</v>
      </c>
      <c r="AA866" s="283">
        <f t="shared" si="369"/>
        <v>100</v>
      </c>
      <c r="AB866" s="287">
        <f t="shared" si="370"/>
        <v>100</v>
      </c>
      <c r="AC866" s="287">
        <f t="shared" si="371"/>
        <v>100</v>
      </c>
      <c r="AD866" s="287">
        <f t="shared" si="372"/>
        <v>100</v>
      </c>
      <c r="AE866" s="284">
        <f t="shared" si="373"/>
        <v>100</v>
      </c>
      <c r="AF866" s="284">
        <f t="shared" si="374"/>
        <v>100</v>
      </c>
      <c r="AG866" s="268">
        <f t="shared" si="375"/>
        <v>100</v>
      </c>
      <c r="AH866" s="268">
        <f t="shared" si="376"/>
        <v>100</v>
      </c>
      <c r="AI866" s="268">
        <f t="shared" si="377"/>
        <v>100</v>
      </c>
      <c r="AJ866" s="268">
        <f t="shared" si="378"/>
        <v>100</v>
      </c>
      <c r="AL866" s="150"/>
      <c r="AM866" s="150"/>
    </row>
    <row r="867" spans="2:39" x14ac:dyDescent="0.25">
      <c r="B867" s="257">
        <v>867</v>
      </c>
      <c r="W867" s="283">
        <f t="shared" si="365"/>
        <v>100</v>
      </c>
      <c r="X867" s="283">
        <f t="shared" si="366"/>
        <v>100</v>
      </c>
      <c r="Y867" s="283">
        <f t="shared" si="367"/>
        <v>100</v>
      </c>
      <c r="Z867" s="283">
        <f t="shared" si="368"/>
        <v>100</v>
      </c>
      <c r="AA867" s="283">
        <f t="shared" si="369"/>
        <v>100</v>
      </c>
      <c r="AB867" s="287">
        <f t="shared" si="370"/>
        <v>100</v>
      </c>
      <c r="AC867" s="287">
        <f t="shared" si="371"/>
        <v>100</v>
      </c>
      <c r="AD867" s="287">
        <f t="shared" si="372"/>
        <v>100</v>
      </c>
      <c r="AE867" s="284">
        <f t="shared" si="373"/>
        <v>100</v>
      </c>
      <c r="AF867" s="284">
        <f t="shared" si="374"/>
        <v>100</v>
      </c>
      <c r="AG867" s="268">
        <f t="shared" si="375"/>
        <v>100</v>
      </c>
      <c r="AH867" s="268">
        <f t="shared" si="376"/>
        <v>100</v>
      </c>
      <c r="AI867" s="268">
        <f t="shared" si="377"/>
        <v>100</v>
      </c>
      <c r="AJ867" s="268">
        <f t="shared" si="378"/>
        <v>100</v>
      </c>
      <c r="AL867" s="150"/>
      <c r="AM867" s="150"/>
    </row>
    <row r="868" spans="2:39" x14ac:dyDescent="0.25">
      <c r="B868" s="257">
        <v>868</v>
      </c>
      <c r="W868" s="283">
        <f t="shared" si="365"/>
        <v>100</v>
      </c>
      <c r="X868" s="283">
        <f t="shared" si="366"/>
        <v>100</v>
      </c>
      <c r="Y868" s="283">
        <f t="shared" si="367"/>
        <v>100</v>
      </c>
      <c r="Z868" s="283">
        <f t="shared" si="368"/>
        <v>100</v>
      </c>
      <c r="AA868" s="283">
        <f t="shared" si="369"/>
        <v>100</v>
      </c>
      <c r="AB868" s="287">
        <f t="shared" si="370"/>
        <v>100</v>
      </c>
      <c r="AC868" s="287">
        <f t="shared" si="371"/>
        <v>100</v>
      </c>
      <c r="AD868" s="287">
        <f t="shared" si="372"/>
        <v>100</v>
      </c>
      <c r="AE868" s="284">
        <f t="shared" si="373"/>
        <v>100</v>
      </c>
      <c r="AF868" s="284">
        <f t="shared" si="374"/>
        <v>100</v>
      </c>
      <c r="AG868" s="268">
        <f t="shared" si="375"/>
        <v>100</v>
      </c>
      <c r="AH868" s="268">
        <f t="shared" si="376"/>
        <v>100</v>
      </c>
      <c r="AI868" s="268">
        <f t="shared" si="377"/>
        <v>100</v>
      </c>
      <c r="AJ868" s="268">
        <f t="shared" si="378"/>
        <v>100</v>
      </c>
      <c r="AL868" s="150"/>
      <c r="AM868" s="150"/>
    </row>
    <row r="869" spans="2:39" x14ac:dyDescent="0.25">
      <c r="B869" s="257">
        <v>869</v>
      </c>
      <c r="W869" s="283">
        <f t="shared" si="365"/>
        <v>100</v>
      </c>
      <c r="X869" s="283">
        <f t="shared" si="366"/>
        <v>100</v>
      </c>
      <c r="Y869" s="283">
        <f t="shared" si="367"/>
        <v>100</v>
      </c>
      <c r="Z869" s="283">
        <f t="shared" si="368"/>
        <v>100</v>
      </c>
      <c r="AA869" s="283">
        <f t="shared" si="369"/>
        <v>100</v>
      </c>
      <c r="AB869" s="287">
        <f t="shared" si="370"/>
        <v>100</v>
      </c>
      <c r="AC869" s="287">
        <f t="shared" si="371"/>
        <v>100</v>
      </c>
      <c r="AD869" s="287">
        <f t="shared" si="372"/>
        <v>100</v>
      </c>
      <c r="AE869" s="284">
        <f t="shared" si="373"/>
        <v>100</v>
      </c>
      <c r="AF869" s="284">
        <f t="shared" si="374"/>
        <v>100</v>
      </c>
      <c r="AG869" s="268">
        <f t="shared" si="375"/>
        <v>100</v>
      </c>
      <c r="AH869" s="268">
        <f t="shared" si="376"/>
        <v>100</v>
      </c>
      <c r="AI869" s="268">
        <f t="shared" si="377"/>
        <v>100</v>
      </c>
      <c r="AJ869" s="268">
        <f t="shared" si="378"/>
        <v>100</v>
      </c>
      <c r="AL869" s="150"/>
      <c r="AM869" s="150"/>
    </row>
    <row r="870" spans="2:39" x14ac:dyDescent="0.25">
      <c r="B870" s="257">
        <v>870</v>
      </c>
      <c r="W870" s="283">
        <f t="shared" si="365"/>
        <v>100</v>
      </c>
      <c r="X870" s="283">
        <f t="shared" si="366"/>
        <v>100</v>
      </c>
      <c r="Y870" s="283">
        <f t="shared" si="367"/>
        <v>100</v>
      </c>
      <c r="Z870" s="283">
        <f t="shared" si="368"/>
        <v>100</v>
      </c>
      <c r="AA870" s="283">
        <f t="shared" si="369"/>
        <v>100</v>
      </c>
      <c r="AB870" s="287">
        <f t="shared" si="370"/>
        <v>100</v>
      </c>
      <c r="AC870" s="287">
        <f t="shared" si="371"/>
        <v>100</v>
      </c>
      <c r="AD870" s="287">
        <f t="shared" si="372"/>
        <v>100</v>
      </c>
      <c r="AE870" s="284">
        <f t="shared" si="373"/>
        <v>100</v>
      </c>
      <c r="AF870" s="284">
        <f t="shared" si="374"/>
        <v>100</v>
      </c>
      <c r="AG870" s="268">
        <f t="shared" si="375"/>
        <v>100</v>
      </c>
      <c r="AH870" s="268">
        <f t="shared" si="376"/>
        <v>100</v>
      </c>
      <c r="AI870" s="268">
        <f t="shared" si="377"/>
        <v>100</v>
      </c>
      <c r="AJ870" s="268">
        <f t="shared" si="378"/>
        <v>100</v>
      </c>
      <c r="AL870" s="150"/>
      <c r="AM870" s="150"/>
    </row>
    <row r="871" spans="2:39" x14ac:dyDescent="0.25">
      <c r="B871" s="257">
        <v>871</v>
      </c>
      <c r="W871" s="283">
        <f t="shared" si="365"/>
        <v>100</v>
      </c>
      <c r="X871" s="283">
        <f t="shared" si="366"/>
        <v>100</v>
      </c>
      <c r="Y871" s="283">
        <f t="shared" si="367"/>
        <v>100</v>
      </c>
      <c r="Z871" s="283">
        <f t="shared" si="368"/>
        <v>100</v>
      </c>
      <c r="AA871" s="283">
        <f t="shared" si="369"/>
        <v>100</v>
      </c>
      <c r="AB871" s="287">
        <f t="shared" si="370"/>
        <v>100</v>
      </c>
      <c r="AC871" s="287">
        <f t="shared" si="371"/>
        <v>100</v>
      </c>
      <c r="AD871" s="287">
        <f t="shared" si="372"/>
        <v>100</v>
      </c>
      <c r="AE871" s="284">
        <f t="shared" si="373"/>
        <v>100</v>
      </c>
      <c r="AF871" s="284">
        <f t="shared" si="374"/>
        <v>100</v>
      </c>
      <c r="AG871" s="268">
        <f t="shared" si="375"/>
        <v>100</v>
      </c>
      <c r="AH871" s="268">
        <f t="shared" si="376"/>
        <v>100</v>
      </c>
      <c r="AI871" s="268">
        <f t="shared" si="377"/>
        <v>100</v>
      </c>
      <c r="AJ871" s="268">
        <f t="shared" si="378"/>
        <v>100</v>
      </c>
      <c r="AL871" s="150"/>
      <c r="AM871" s="150"/>
    </row>
    <row r="872" spans="2:39" x14ac:dyDescent="0.25">
      <c r="B872" s="257">
        <v>872</v>
      </c>
      <c r="W872" s="283">
        <f t="shared" si="365"/>
        <v>100</v>
      </c>
      <c r="X872" s="283">
        <f t="shared" si="366"/>
        <v>100</v>
      </c>
      <c r="Y872" s="283">
        <f t="shared" si="367"/>
        <v>100</v>
      </c>
      <c r="Z872" s="283">
        <f t="shared" si="368"/>
        <v>100</v>
      </c>
      <c r="AA872" s="283">
        <f t="shared" si="369"/>
        <v>100</v>
      </c>
      <c r="AB872" s="287">
        <f t="shared" si="370"/>
        <v>100</v>
      </c>
      <c r="AC872" s="287">
        <f t="shared" si="371"/>
        <v>100</v>
      </c>
      <c r="AD872" s="287">
        <f t="shared" si="372"/>
        <v>100</v>
      </c>
      <c r="AE872" s="284">
        <f t="shared" si="373"/>
        <v>100</v>
      </c>
      <c r="AF872" s="284">
        <f t="shared" si="374"/>
        <v>100</v>
      </c>
      <c r="AG872" s="268">
        <f t="shared" si="375"/>
        <v>100</v>
      </c>
      <c r="AH872" s="268">
        <f t="shared" si="376"/>
        <v>100</v>
      </c>
      <c r="AI872" s="268">
        <f t="shared" si="377"/>
        <v>100</v>
      </c>
      <c r="AJ872" s="268">
        <f t="shared" si="378"/>
        <v>100</v>
      </c>
      <c r="AL872" s="150"/>
      <c r="AM872" s="150"/>
    </row>
    <row r="873" spans="2:39" x14ac:dyDescent="0.25">
      <c r="B873" s="257">
        <v>873</v>
      </c>
      <c r="W873" s="283">
        <f t="shared" si="365"/>
        <v>100</v>
      </c>
      <c r="X873" s="283">
        <f t="shared" si="366"/>
        <v>100</v>
      </c>
      <c r="Y873" s="283">
        <f t="shared" si="367"/>
        <v>100</v>
      </c>
      <c r="Z873" s="283">
        <f t="shared" si="368"/>
        <v>100</v>
      </c>
      <c r="AA873" s="283">
        <f t="shared" si="369"/>
        <v>100</v>
      </c>
      <c r="AB873" s="287">
        <f t="shared" si="370"/>
        <v>100</v>
      </c>
      <c r="AC873" s="287">
        <f t="shared" si="371"/>
        <v>100</v>
      </c>
      <c r="AD873" s="287">
        <f t="shared" si="372"/>
        <v>100</v>
      </c>
      <c r="AE873" s="284">
        <f t="shared" si="373"/>
        <v>100</v>
      </c>
      <c r="AF873" s="284">
        <f t="shared" si="374"/>
        <v>100</v>
      </c>
      <c r="AG873" s="268">
        <f t="shared" si="375"/>
        <v>100</v>
      </c>
      <c r="AH873" s="268">
        <f t="shared" si="376"/>
        <v>100</v>
      </c>
      <c r="AI873" s="268">
        <f t="shared" si="377"/>
        <v>100</v>
      </c>
      <c r="AJ873" s="268">
        <f t="shared" si="378"/>
        <v>100</v>
      </c>
      <c r="AL873" s="150"/>
      <c r="AM873" s="150"/>
    </row>
    <row r="874" spans="2:39" x14ac:dyDescent="0.25">
      <c r="B874" s="257">
        <v>874</v>
      </c>
      <c r="W874" s="283">
        <f t="shared" si="365"/>
        <v>100</v>
      </c>
      <c r="X874" s="283">
        <f t="shared" si="366"/>
        <v>100</v>
      </c>
      <c r="Y874" s="283">
        <f t="shared" si="367"/>
        <v>100</v>
      </c>
      <c r="Z874" s="283">
        <f t="shared" si="368"/>
        <v>100</v>
      </c>
      <c r="AA874" s="283">
        <f t="shared" si="369"/>
        <v>100</v>
      </c>
      <c r="AB874" s="287">
        <f t="shared" si="370"/>
        <v>100</v>
      </c>
      <c r="AC874" s="287">
        <f t="shared" si="371"/>
        <v>100</v>
      </c>
      <c r="AD874" s="287">
        <f t="shared" si="372"/>
        <v>100</v>
      </c>
      <c r="AE874" s="284">
        <f t="shared" si="373"/>
        <v>100</v>
      </c>
      <c r="AF874" s="284">
        <f t="shared" si="374"/>
        <v>100</v>
      </c>
      <c r="AG874" s="268">
        <f t="shared" si="375"/>
        <v>100</v>
      </c>
      <c r="AH874" s="268">
        <f t="shared" si="376"/>
        <v>100</v>
      </c>
      <c r="AI874" s="268">
        <f t="shared" si="377"/>
        <v>100</v>
      </c>
      <c r="AJ874" s="268">
        <f t="shared" si="378"/>
        <v>100</v>
      </c>
      <c r="AL874" s="150"/>
      <c r="AM874" s="150"/>
    </row>
    <row r="875" spans="2:39" x14ac:dyDescent="0.25">
      <c r="B875" s="257">
        <v>875</v>
      </c>
      <c r="W875" s="283">
        <f t="shared" si="365"/>
        <v>100</v>
      </c>
      <c r="X875" s="283">
        <f t="shared" si="366"/>
        <v>100</v>
      </c>
      <c r="Y875" s="283">
        <f t="shared" si="367"/>
        <v>100</v>
      </c>
      <c r="Z875" s="283">
        <f t="shared" si="368"/>
        <v>100</v>
      </c>
      <c r="AA875" s="283">
        <f t="shared" si="369"/>
        <v>100</v>
      </c>
      <c r="AB875" s="287">
        <f t="shared" si="370"/>
        <v>100</v>
      </c>
      <c r="AC875" s="287">
        <f t="shared" si="371"/>
        <v>100</v>
      </c>
      <c r="AD875" s="287">
        <f t="shared" si="372"/>
        <v>100</v>
      </c>
      <c r="AE875" s="284">
        <f t="shared" si="373"/>
        <v>100</v>
      </c>
      <c r="AF875" s="284">
        <f t="shared" si="374"/>
        <v>100</v>
      </c>
      <c r="AG875" s="268">
        <f t="shared" si="375"/>
        <v>100</v>
      </c>
      <c r="AH875" s="268">
        <f t="shared" si="376"/>
        <v>100</v>
      </c>
      <c r="AI875" s="268">
        <f t="shared" si="377"/>
        <v>100</v>
      </c>
      <c r="AJ875" s="268">
        <f t="shared" si="378"/>
        <v>100</v>
      </c>
      <c r="AL875" s="150"/>
      <c r="AM875" s="150"/>
    </row>
    <row r="876" spans="2:39" x14ac:dyDescent="0.25">
      <c r="B876" s="257">
        <v>876</v>
      </c>
      <c r="W876" s="283">
        <f t="shared" si="365"/>
        <v>100</v>
      </c>
      <c r="X876" s="283">
        <f t="shared" si="366"/>
        <v>100</v>
      </c>
      <c r="Y876" s="283">
        <f t="shared" si="367"/>
        <v>100</v>
      </c>
      <c r="Z876" s="283">
        <f t="shared" si="368"/>
        <v>100</v>
      </c>
      <c r="AA876" s="283">
        <f t="shared" si="369"/>
        <v>100</v>
      </c>
      <c r="AB876" s="287">
        <f t="shared" si="370"/>
        <v>100</v>
      </c>
      <c r="AC876" s="287">
        <f t="shared" si="371"/>
        <v>100</v>
      </c>
      <c r="AD876" s="287">
        <f t="shared" si="372"/>
        <v>100</v>
      </c>
      <c r="AE876" s="284">
        <f t="shared" si="373"/>
        <v>100</v>
      </c>
      <c r="AF876" s="284">
        <f t="shared" si="374"/>
        <v>100</v>
      </c>
      <c r="AG876" s="268">
        <f t="shared" si="375"/>
        <v>100</v>
      </c>
      <c r="AH876" s="268">
        <f t="shared" si="376"/>
        <v>100</v>
      </c>
      <c r="AI876" s="268">
        <f t="shared" si="377"/>
        <v>100</v>
      </c>
      <c r="AJ876" s="268">
        <f t="shared" si="378"/>
        <v>100</v>
      </c>
      <c r="AL876" s="150"/>
      <c r="AM876" s="150"/>
    </row>
    <row r="877" spans="2:39" x14ac:dyDescent="0.25">
      <c r="B877" s="257">
        <v>877</v>
      </c>
      <c r="W877" s="283">
        <f t="shared" si="365"/>
        <v>100</v>
      </c>
      <c r="X877" s="283">
        <f t="shared" si="366"/>
        <v>100</v>
      </c>
      <c r="Y877" s="283">
        <f t="shared" si="367"/>
        <v>100</v>
      </c>
      <c r="Z877" s="283">
        <f t="shared" si="368"/>
        <v>100</v>
      </c>
      <c r="AA877" s="283">
        <f t="shared" si="369"/>
        <v>100</v>
      </c>
      <c r="AB877" s="287">
        <f t="shared" si="370"/>
        <v>100</v>
      </c>
      <c r="AC877" s="287">
        <f t="shared" si="371"/>
        <v>100</v>
      </c>
      <c r="AD877" s="287">
        <f t="shared" si="372"/>
        <v>100</v>
      </c>
      <c r="AE877" s="284">
        <f t="shared" si="373"/>
        <v>100</v>
      </c>
      <c r="AF877" s="284">
        <f t="shared" si="374"/>
        <v>100</v>
      </c>
      <c r="AG877" s="268">
        <f t="shared" si="375"/>
        <v>100</v>
      </c>
      <c r="AH877" s="268">
        <f t="shared" si="376"/>
        <v>100</v>
      </c>
      <c r="AI877" s="268">
        <f t="shared" si="377"/>
        <v>100</v>
      </c>
      <c r="AJ877" s="268">
        <f t="shared" si="378"/>
        <v>100</v>
      </c>
      <c r="AL877" s="150"/>
      <c r="AM877" s="150"/>
    </row>
    <row r="878" spans="2:39" x14ac:dyDescent="0.25">
      <c r="B878" s="257">
        <v>878</v>
      </c>
      <c r="W878" s="283">
        <f t="shared" si="365"/>
        <v>100</v>
      </c>
      <c r="X878" s="283">
        <f t="shared" si="366"/>
        <v>100</v>
      </c>
      <c r="Y878" s="283">
        <f t="shared" si="367"/>
        <v>100</v>
      </c>
      <c r="Z878" s="283">
        <f t="shared" si="368"/>
        <v>100</v>
      </c>
      <c r="AA878" s="283">
        <f t="shared" si="369"/>
        <v>100</v>
      </c>
      <c r="AB878" s="287">
        <f t="shared" si="370"/>
        <v>100</v>
      </c>
      <c r="AC878" s="287">
        <f t="shared" si="371"/>
        <v>100</v>
      </c>
      <c r="AD878" s="287">
        <f t="shared" si="372"/>
        <v>100</v>
      </c>
      <c r="AE878" s="284">
        <f t="shared" si="373"/>
        <v>100</v>
      </c>
      <c r="AF878" s="284">
        <f t="shared" si="374"/>
        <v>100</v>
      </c>
      <c r="AG878" s="268">
        <f t="shared" si="375"/>
        <v>100</v>
      </c>
      <c r="AH878" s="268">
        <f t="shared" si="376"/>
        <v>100</v>
      </c>
      <c r="AI878" s="268">
        <f t="shared" si="377"/>
        <v>100</v>
      </c>
      <c r="AJ878" s="268">
        <f t="shared" si="378"/>
        <v>100</v>
      </c>
      <c r="AL878" s="150"/>
      <c r="AM878" s="150"/>
    </row>
    <row r="879" spans="2:39" x14ac:dyDescent="0.25">
      <c r="B879" s="257">
        <v>879</v>
      </c>
      <c r="W879" s="283">
        <f t="shared" si="365"/>
        <v>100</v>
      </c>
      <c r="X879" s="283">
        <f t="shared" si="366"/>
        <v>100</v>
      </c>
      <c r="Y879" s="283">
        <f t="shared" si="367"/>
        <v>100</v>
      </c>
      <c r="Z879" s="283">
        <f t="shared" si="368"/>
        <v>100</v>
      </c>
      <c r="AA879" s="283">
        <f t="shared" si="369"/>
        <v>100</v>
      </c>
      <c r="AB879" s="287">
        <f t="shared" si="370"/>
        <v>100</v>
      </c>
      <c r="AC879" s="287">
        <f t="shared" si="371"/>
        <v>100</v>
      </c>
      <c r="AD879" s="287">
        <f t="shared" si="372"/>
        <v>100</v>
      </c>
      <c r="AE879" s="284">
        <f t="shared" si="373"/>
        <v>100</v>
      </c>
      <c r="AF879" s="284">
        <f t="shared" si="374"/>
        <v>100</v>
      </c>
      <c r="AG879" s="268">
        <f t="shared" si="375"/>
        <v>100</v>
      </c>
      <c r="AH879" s="268">
        <f t="shared" si="376"/>
        <v>100</v>
      </c>
      <c r="AI879" s="268">
        <f t="shared" si="377"/>
        <v>100</v>
      </c>
      <c r="AJ879" s="268">
        <f t="shared" si="378"/>
        <v>100</v>
      </c>
      <c r="AL879" s="150"/>
      <c r="AM879" s="150"/>
    </row>
    <row r="880" spans="2:39" x14ac:dyDescent="0.25">
      <c r="B880" s="257">
        <v>880</v>
      </c>
      <c r="W880" s="283">
        <f t="shared" si="365"/>
        <v>100</v>
      </c>
      <c r="X880" s="283">
        <f t="shared" si="366"/>
        <v>100</v>
      </c>
      <c r="Y880" s="283">
        <f t="shared" si="367"/>
        <v>100</v>
      </c>
      <c r="Z880" s="283">
        <f t="shared" si="368"/>
        <v>100</v>
      </c>
      <c r="AA880" s="283">
        <f t="shared" si="369"/>
        <v>100</v>
      </c>
      <c r="AB880" s="287">
        <f t="shared" si="370"/>
        <v>100</v>
      </c>
      <c r="AC880" s="287">
        <f t="shared" si="371"/>
        <v>100</v>
      </c>
      <c r="AD880" s="287">
        <f t="shared" si="372"/>
        <v>100</v>
      </c>
      <c r="AE880" s="284">
        <f t="shared" si="373"/>
        <v>100</v>
      </c>
      <c r="AF880" s="284">
        <f t="shared" si="374"/>
        <v>100</v>
      </c>
      <c r="AG880" s="268">
        <f t="shared" si="375"/>
        <v>100</v>
      </c>
      <c r="AH880" s="268">
        <f t="shared" si="376"/>
        <v>100</v>
      </c>
      <c r="AI880" s="268">
        <f t="shared" si="377"/>
        <v>100</v>
      </c>
      <c r="AJ880" s="268">
        <f t="shared" si="378"/>
        <v>100</v>
      </c>
      <c r="AL880" s="150"/>
      <c r="AM880" s="150"/>
    </row>
    <row r="881" spans="2:39" x14ac:dyDescent="0.25">
      <c r="B881" s="257">
        <v>881</v>
      </c>
      <c r="W881" s="283">
        <f t="shared" si="365"/>
        <v>100</v>
      </c>
      <c r="X881" s="283">
        <f t="shared" si="366"/>
        <v>100</v>
      </c>
      <c r="Y881" s="283">
        <f t="shared" si="367"/>
        <v>100</v>
      </c>
      <c r="Z881" s="283">
        <f t="shared" si="368"/>
        <v>100</v>
      </c>
      <c r="AA881" s="283">
        <f t="shared" si="369"/>
        <v>100</v>
      </c>
      <c r="AB881" s="287">
        <f t="shared" si="370"/>
        <v>100</v>
      </c>
      <c r="AC881" s="287">
        <f t="shared" si="371"/>
        <v>100</v>
      </c>
      <c r="AD881" s="287">
        <f t="shared" si="372"/>
        <v>100</v>
      </c>
      <c r="AE881" s="284">
        <f t="shared" si="373"/>
        <v>100</v>
      </c>
      <c r="AF881" s="284">
        <f t="shared" si="374"/>
        <v>100</v>
      </c>
      <c r="AG881" s="268">
        <f t="shared" si="375"/>
        <v>100</v>
      </c>
      <c r="AH881" s="268">
        <f t="shared" si="376"/>
        <v>100</v>
      </c>
      <c r="AI881" s="268">
        <f t="shared" si="377"/>
        <v>100</v>
      </c>
      <c r="AJ881" s="268">
        <f t="shared" si="378"/>
        <v>100</v>
      </c>
      <c r="AL881" s="150"/>
      <c r="AM881" s="150"/>
    </row>
    <row r="882" spans="2:39" x14ac:dyDescent="0.25">
      <c r="B882" s="257">
        <v>882</v>
      </c>
      <c r="W882" s="283">
        <f t="shared" si="365"/>
        <v>100</v>
      </c>
      <c r="X882" s="283">
        <f t="shared" si="366"/>
        <v>100</v>
      </c>
      <c r="Y882" s="283">
        <f t="shared" si="367"/>
        <v>100</v>
      </c>
      <c r="Z882" s="283">
        <f t="shared" si="368"/>
        <v>100</v>
      </c>
      <c r="AA882" s="283">
        <f t="shared" si="369"/>
        <v>100</v>
      </c>
      <c r="AB882" s="287">
        <f t="shared" si="370"/>
        <v>100</v>
      </c>
      <c r="AC882" s="287">
        <f t="shared" si="371"/>
        <v>100</v>
      </c>
      <c r="AD882" s="287">
        <f t="shared" si="372"/>
        <v>100</v>
      </c>
      <c r="AE882" s="284">
        <f t="shared" si="373"/>
        <v>100</v>
      </c>
      <c r="AF882" s="284">
        <f t="shared" si="374"/>
        <v>100</v>
      </c>
      <c r="AG882" s="268">
        <f t="shared" si="375"/>
        <v>100</v>
      </c>
      <c r="AH882" s="268">
        <f t="shared" si="376"/>
        <v>100</v>
      </c>
      <c r="AI882" s="268">
        <f t="shared" si="377"/>
        <v>100</v>
      </c>
      <c r="AJ882" s="268">
        <f t="shared" si="378"/>
        <v>100</v>
      </c>
      <c r="AL882" s="150"/>
      <c r="AM882" s="150"/>
    </row>
    <row r="883" spans="2:39" x14ac:dyDescent="0.25">
      <c r="B883" s="257">
        <v>883</v>
      </c>
      <c r="W883" s="283">
        <f t="shared" si="365"/>
        <v>100</v>
      </c>
      <c r="X883" s="283">
        <f t="shared" si="366"/>
        <v>100</v>
      </c>
      <c r="Y883" s="283">
        <f t="shared" si="367"/>
        <v>100</v>
      </c>
      <c r="Z883" s="283">
        <f t="shared" si="368"/>
        <v>100</v>
      </c>
      <c r="AA883" s="283">
        <f t="shared" si="369"/>
        <v>100</v>
      </c>
      <c r="AB883" s="287">
        <f t="shared" si="370"/>
        <v>100</v>
      </c>
      <c r="AC883" s="287">
        <f t="shared" si="371"/>
        <v>100</v>
      </c>
      <c r="AD883" s="287">
        <f t="shared" si="372"/>
        <v>100</v>
      </c>
      <c r="AE883" s="284">
        <f t="shared" si="373"/>
        <v>100</v>
      </c>
      <c r="AF883" s="284">
        <f t="shared" si="374"/>
        <v>100</v>
      </c>
      <c r="AG883" s="268">
        <f t="shared" si="375"/>
        <v>100</v>
      </c>
      <c r="AH883" s="268">
        <f t="shared" si="376"/>
        <v>100</v>
      </c>
      <c r="AI883" s="268">
        <f t="shared" si="377"/>
        <v>100</v>
      </c>
      <c r="AJ883" s="268">
        <f t="shared" si="378"/>
        <v>100</v>
      </c>
      <c r="AL883" s="150"/>
      <c r="AM883" s="150"/>
    </row>
    <row r="884" spans="2:39" x14ac:dyDescent="0.25">
      <c r="B884" s="257">
        <v>884</v>
      </c>
      <c r="W884" s="283">
        <f t="shared" si="365"/>
        <v>100</v>
      </c>
      <c r="X884" s="283">
        <f t="shared" si="366"/>
        <v>100</v>
      </c>
      <c r="Y884" s="283">
        <f t="shared" si="367"/>
        <v>100</v>
      </c>
      <c r="Z884" s="283">
        <f t="shared" si="368"/>
        <v>100</v>
      </c>
      <c r="AA884" s="283">
        <f t="shared" si="369"/>
        <v>100</v>
      </c>
      <c r="AB884" s="287">
        <f t="shared" si="370"/>
        <v>100</v>
      </c>
      <c r="AC884" s="287">
        <f t="shared" si="371"/>
        <v>100</v>
      </c>
      <c r="AD884" s="287">
        <f t="shared" si="372"/>
        <v>100</v>
      </c>
      <c r="AE884" s="284">
        <f t="shared" si="373"/>
        <v>100</v>
      </c>
      <c r="AF884" s="284">
        <f t="shared" si="374"/>
        <v>100</v>
      </c>
      <c r="AG884" s="268">
        <f t="shared" si="375"/>
        <v>100</v>
      </c>
      <c r="AH884" s="268">
        <f t="shared" si="376"/>
        <v>100</v>
      </c>
      <c r="AI884" s="268">
        <f t="shared" si="377"/>
        <v>100</v>
      </c>
      <c r="AJ884" s="268">
        <f t="shared" si="378"/>
        <v>100</v>
      </c>
      <c r="AL884" s="150"/>
      <c r="AM884" s="150"/>
    </row>
    <row r="885" spans="2:39" x14ac:dyDescent="0.25">
      <c r="B885" s="257">
        <v>885</v>
      </c>
      <c r="W885" s="283">
        <f t="shared" si="365"/>
        <v>100</v>
      </c>
      <c r="X885" s="283">
        <f t="shared" si="366"/>
        <v>100</v>
      </c>
      <c r="Y885" s="283">
        <f t="shared" si="367"/>
        <v>100</v>
      </c>
      <c r="Z885" s="283">
        <f t="shared" si="368"/>
        <v>100</v>
      </c>
      <c r="AA885" s="283">
        <f t="shared" si="369"/>
        <v>100</v>
      </c>
      <c r="AB885" s="287">
        <f t="shared" si="370"/>
        <v>100</v>
      </c>
      <c r="AC885" s="287">
        <f t="shared" si="371"/>
        <v>100</v>
      </c>
      <c r="AD885" s="287">
        <f t="shared" si="372"/>
        <v>100</v>
      </c>
      <c r="AE885" s="284">
        <f t="shared" si="373"/>
        <v>100</v>
      </c>
      <c r="AF885" s="284">
        <f t="shared" si="374"/>
        <v>100</v>
      </c>
      <c r="AG885" s="268">
        <f t="shared" si="375"/>
        <v>100</v>
      </c>
      <c r="AH885" s="268">
        <f t="shared" si="376"/>
        <v>100</v>
      </c>
      <c r="AI885" s="268">
        <f t="shared" si="377"/>
        <v>100</v>
      </c>
      <c r="AJ885" s="268">
        <f t="shared" si="378"/>
        <v>100</v>
      </c>
      <c r="AL885" s="150"/>
      <c r="AM885" s="150"/>
    </row>
    <row r="886" spans="2:39" x14ac:dyDescent="0.25">
      <c r="B886" s="257">
        <v>886</v>
      </c>
      <c r="W886" s="283">
        <f t="shared" si="365"/>
        <v>100</v>
      </c>
      <c r="X886" s="283">
        <f t="shared" si="366"/>
        <v>100</v>
      </c>
      <c r="Y886" s="283">
        <f t="shared" si="367"/>
        <v>100</v>
      </c>
      <c r="Z886" s="283">
        <f t="shared" si="368"/>
        <v>100</v>
      </c>
      <c r="AA886" s="283">
        <f t="shared" si="369"/>
        <v>100</v>
      </c>
      <c r="AB886" s="287">
        <f t="shared" si="370"/>
        <v>100</v>
      </c>
      <c r="AC886" s="287">
        <f t="shared" si="371"/>
        <v>100</v>
      </c>
      <c r="AD886" s="287">
        <f t="shared" si="372"/>
        <v>100</v>
      </c>
      <c r="AE886" s="284">
        <f t="shared" si="373"/>
        <v>100</v>
      </c>
      <c r="AF886" s="284">
        <f t="shared" si="374"/>
        <v>100</v>
      </c>
      <c r="AG886" s="268">
        <f t="shared" si="375"/>
        <v>100</v>
      </c>
      <c r="AH886" s="268">
        <f t="shared" si="376"/>
        <v>100</v>
      </c>
      <c r="AI886" s="268">
        <f t="shared" si="377"/>
        <v>100</v>
      </c>
      <c r="AJ886" s="268">
        <f t="shared" si="378"/>
        <v>100</v>
      </c>
      <c r="AL886" s="150"/>
      <c r="AM886" s="150"/>
    </row>
    <row r="887" spans="2:39" x14ac:dyDescent="0.25">
      <c r="B887" s="257">
        <v>887</v>
      </c>
      <c r="W887" s="283">
        <f t="shared" si="365"/>
        <v>100</v>
      </c>
      <c r="X887" s="283">
        <f t="shared" si="366"/>
        <v>100</v>
      </c>
      <c r="Y887" s="283">
        <f t="shared" si="367"/>
        <v>100</v>
      </c>
      <c r="Z887" s="283">
        <f t="shared" si="368"/>
        <v>100</v>
      </c>
      <c r="AA887" s="283">
        <f t="shared" si="369"/>
        <v>100</v>
      </c>
      <c r="AB887" s="287">
        <f t="shared" si="370"/>
        <v>100</v>
      </c>
      <c r="AC887" s="287">
        <f t="shared" si="371"/>
        <v>100</v>
      </c>
      <c r="AD887" s="287">
        <f t="shared" si="372"/>
        <v>100</v>
      </c>
      <c r="AE887" s="284">
        <f t="shared" si="373"/>
        <v>100</v>
      </c>
      <c r="AF887" s="284">
        <f t="shared" si="374"/>
        <v>100</v>
      </c>
      <c r="AG887" s="268">
        <f t="shared" si="375"/>
        <v>100</v>
      </c>
      <c r="AH887" s="268">
        <f t="shared" si="376"/>
        <v>100</v>
      </c>
      <c r="AI887" s="268">
        <f t="shared" si="377"/>
        <v>100</v>
      </c>
      <c r="AJ887" s="268">
        <f t="shared" si="378"/>
        <v>100</v>
      </c>
      <c r="AL887" s="150"/>
      <c r="AM887" s="150"/>
    </row>
    <row r="888" spans="2:39" x14ac:dyDescent="0.25">
      <c r="B888" s="257">
        <v>888</v>
      </c>
      <c r="W888" s="283">
        <f t="shared" si="365"/>
        <v>100</v>
      </c>
      <c r="X888" s="283">
        <f t="shared" si="366"/>
        <v>100</v>
      </c>
      <c r="Y888" s="283">
        <f t="shared" si="367"/>
        <v>100</v>
      </c>
      <c r="Z888" s="283">
        <f t="shared" si="368"/>
        <v>100</v>
      </c>
      <c r="AA888" s="283">
        <f t="shared" si="369"/>
        <v>100</v>
      </c>
      <c r="AB888" s="287">
        <f t="shared" si="370"/>
        <v>100</v>
      </c>
      <c r="AC888" s="287">
        <f t="shared" si="371"/>
        <v>100</v>
      </c>
      <c r="AD888" s="287">
        <f t="shared" si="372"/>
        <v>100</v>
      </c>
      <c r="AE888" s="284">
        <f t="shared" si="373"/>
        <v>100</v>
      </c>
      <c r="AF888" s="284">
        <f t="shared" si="374"/>
        <v>100</v>
      </c>
      <c r="AG888" s="268">
        <f t="shared" si="375"/>
        <v>100</v>
      </c>
      <c r="AH888" s="268">
        <f t="shared" si="376"/>
        <v>100</v>
      </c>
      <c r="AI888" s="268">
        <f t="shared" si="377"/>
        <v>100</v>
      </c>
      <c r="AJ888" s="268">
        <f t="shared" si="378"/>
        <v>100</v>
      </c>
      <c r="AL888" s="150"/>
      <c r="AM888" s="150"/>
    </row>
    <row r="889" spans="2:39" x14ac:dyDescent="0.25">
      <c r="B889" s="257">
        <v>889</v>
      </c>
      <c r="W889" s="283">
        <f t="shared" si="365"/>
        <v>100</v>
      </c>
      <c r="X889" s="283">
        <f t="shared" si="366"/>
        <v>100</v>
      </c>
      <c r="Y889" s="283">
        <f t="shared" si="367"/>
        <v>100</v>
      </c>
      <c r="Z889" s="283">
        <f t="shared" si="368"/>
        <v>100</v>
      </c>
      <c r="AA889" s="283">
        <f t="shared" si="369"/>
        <v>100</v>
      </c>
      <c r="AB889" s="287">
        <f t="shared" si="370"/>
        <v>100</v>
      </c>
      <c r="AC889" s="287">
        <f t="shared" si="371"/>
        <v>100</v>
      </c>
      <c r="AD889" s="287">
        <f t="shared" si="372"/>
        <v>100</v>
      </c>
      <c r="AE889" s="284">
        <f t="shared" si="373"/>
        <v>100</v>
      </c>
      <c r="AF889" s="284">
        <f t="shared" si="374"/>
        <v>100</v>
      </c>
      <c r="AG889" s="268">
        <f t="shared" si="375"/>
        <v>100</v>
      </c>
      <c r="AH889" s="268">
        <f t="shared" si="376"/>
        <v>100</v>
      </c>
      <c r="AI889" s="268">
        <f t="shared" si="377"/>
        <v>100</v>
      </c>
      <c r="AJ889" s="268">
        <f t="shared" si="378"/>
        <v>100</v>
      </c>
      <c r="AL889" s="150"/>
      <c r="AM889" s="150"/>
    </row>
    <row r="890" spans="2:39" x14ac:dyDescent="0.25">
      <c r="B890" s="257">
        <v>890</v>
      </c>
      <c r="W890" s="283">
        <f t="shared" si="365"/>
        <v>100</v>
      </c>
      <c r="X890" s="283">
        <f t="shared" si="366"/>
        <v>100</v>
      </c>
      <c r="Y890" s="283">
        <f t="shared" si="367"/>
        <v>100</v>
      </c>
      <c r="Z890" s="283">
        <f t="shared" si="368"/>
        <v>100</v>
      </c>
      <c r="AA890" s="283">
        <f t="shared" si="369"/>
        <v>100</v>
      </c>
      <c r="AB890" s="287">
        <f t="shared" si="370"/>
        <v>100</v>
      </c>
      <c r="AC890" s="287">
        <f t="shared" si="371"/>
        <v>100</v>
      </c>
      <c r="AD890" s="287">
        <f t="shared" si="372"/>
        <v>100</v>
      </c>
      <c r="AE890" s="284">
        <f t="shared" si="373"/>
        <v>100</v>
      </c>
      <c r="AF890" s="284">
        <f t="shared" si="374"/>
        <v>100</v>
      </c>
      <c r="AG890" s="268">
        <f t="shared" si="375"/>
        <v>100</v>
      </c>
      <c r="AH890" s="268">
        <f t="shared" si="376"/>
        <v>100</v>
      </c>
      <c r="AI890" s="268">
        <f t="shared" si="377"/>
        <v>100</v>
      </c>
      <c r="AJ890" s="268">
        <f t="shared" si="378"/>
        <v>100</v>
      </c>
      <c r="AL890" s="150"/>
      <c r="AM890" s="150"/>
    </row>
    <row r="891" spans="2:39" x14ac:dyDescent="0.25">
      <c r="B891" s="257">
        <v>891</v>
      </c>
      <c r="W891" s="283">
        <f t="shared" si="365"/>
        <v>100</v>
      </c>
      <c r="X891" s="283">
        <f t="shared" si="366"/>
        <v>100</v>
      </c>
      <c r="Y891" s="283">
        <f t="shared" si="367"/>
        <v>100</v>
      </c>
      <c r="Z891" s="283">
        <f t="shared" si="368"/>
        <v>100</v>
      </c>
      <c r="AA891" s="283">
        <f t="shared" si="369"/>
        <v>100</v>
      </c>
      <c r="AB891" s="287">
        <f t="shared" si="370"/>
        <v>100</v>
      </c>
      <c r="AC891" s="287">
        <f t="shared" si="371"/>
        <v>100</v>
      </c>
      <c r="AD891" s="287">
        <f t="shared" si="372"/>
        <v>100</v>
      </c>
      <c r="AE891" s="284">
        <f t="shared" si="373"/>
        <v>100</v>
      </c>
      <c r="AF891" s="284">
        <f t="shared" si="374"/>
        <v>100</v>
      </c>
      <c r="AG891" s="268">
        <f t="shared" si="375"/>
        <v>100</v>
      </c>
      <c r="AH891" s="268">
        <f t="shared" si="376"/>
        <v>100</v>
      </c>
      <c r="AI891" s="268">
        <f t="shared" si="377"/>
        <v>100</v>
      </c>
      <c r="AJ891" s="268">
        <f t="shared" si="378"/>
        <v>100</v>
      </c>
      <c r="AL891" s="150"/>
      <c r="AM891" s="150"/>
    </row>
    <row r="892" spans="2:39" x14ac:dyDescent="0.25">
      <c r="B892" s="257">
        <v>892</v>
      </c>
      <c r="W892" s="283">
        <f t="shared" si="365"/>
        <v>100</v>
      </c>
      <c r="X892" s="283">
        <f t="shared" si="366"/>
        <v>100</v>
      </c>
      <c r="Y892" s="283">
        <f t="shared" si="367"/>
        <v>100</v>
      </c>
      <c r="Z892" s="283">
        <f t="shared" si="368"/>
        <v>100</v>
      </c>
      <c r="AA892" s="283">
        <f t="shared" si="369"/>
        <v>100</v>
      </c>
      <c r="AB892" s="287">
        <f t="shared" si="370"/>
        <v>100</v>
      </c>
      <c r="AC892" s="287">
        <f t="shared" si="371"/>
        <v>100</v>
      </c>
      <c r="AD892" s="287">
        <f t="shared" si="372"/>
        <v>100</v>
      </c>
      <c r="AE892" s="284">
        <f t="shared" si="373"/>
        <v>100</v>
      </c>
      <c r="AF892" s="284">
        <f t="shared" si="374"/>
        <v>100</v>
      </c>
      <c r="AG892" s="268">
        <f t="shared" si="375"/>
        <v>100</v>
      </c>
      <c r="AH892" s="268">
        <f t="shared" si="376"/>
        <v>100</v>
      </c>
      <c r="AI892" s="268">
        <f t="shared" si="377"/>
        <v>100</v>
      </c>
      <c r="AJ892" s="268">
        <f t="shared" si="378"/>
        <v>100</v>
      </c>
      <c r="AL892" s="150"/>
      <c r="AM892" s="150"/>
    </row>
    <row r="893" spans="2:39" x14ac:dyDescent="0.25">
      <c r="B893" s="257">
        <v>893</v>
      </c>
      <c r="W893" s="283">
        <f t="shared" si="365"/>
        <v>100</v>
      </c>
      <c r="X893" s="283">
        <f t="shared" si="366"/>
        <v>100</v>
      </c>
      <c r="Y893" s="283">
        <f t="shared" si="367"/>
        <v>100</v>
      </c>
      <c r="Z893" s="283">
        <f t="shared" si="368"/>
        <v>100</v>
      </c>
      <c r="AA893" s="283">
        <f t="shared" si="369"/>
        <v>100</v>
      </c>
      <c r="AB893" s="287">
        <f t="shared" si="370"/>
        <v>100</v>
      </c>
      <c r="AC893" s="287">
        <f t="shared" si="371"/>
        <v>100</v>
      </c>
      <c r="AD893" s="287">
        <f t="shared" si="372"/>
        <v>100</v>
      </c>
      <c r="AE893" s="284">
        <f t="shared" si="373"/>
        <v>100</v>
      </c>
      <c r="AF893" s="284">
        <f t="shared" si="374"/>
        <v>100</v>
      </c>
      <c r="AG893" s="268">
        <f t="shared" si="375"/>
        <v>100</v>
      </c>
      <c r="AH893" s="268">
        <f t="shared" si="376"/>
        <v>100</v>
      </c>
      <c r="AI893" s="268">
        <f t="shared" si="377"/>
        <v>100</v>
      </c>
      <c r="AJ893" s="268">
        <f t="shared" si="378"/>
        <v>100</v>
      </c>
      <c r="AL893" s="150"/>
      <c r="AM893" s="150"/>
    </row>
    <row r="894" spans="2:39" x14ac:dyDescent="0.25">
      <c r="B894" s="257">
        <v>894</v>
      </c>
      <c r="W894" s="283">
        <f t="shared" si="365"/>
        <v>100</v>
      </c>
      <c r="X894" s="283">
        <f t="shared" si="366"/>
        <v>100</v>
      </c>
      <c r="Y894" s="283">
        <f t="shared" si="367"/>
        <v>100</v>
      </c>
      <c r="Z894" s="283">
        <f t="shared" si="368"/>
        <v>100</v>
      </c>
      <c r="AA894" s="283">
        <f t="shared" si="369"/>
        <v>100</v>
      </c>
      <c r="AB894" s="287">
        <f t="shared" si="370"/>
        <v>100</v>
      </c>
      <c r="AC894" s="287">
        <f t="shared" si="371"/>
        <v>100</v>
      </c>
      <c r="AD894" s="287">
        <f t="shared" si="372"/>
        <v>100</v>
      </c>
      <c r="AE894" s="284">
        <f t="shared" si="373"/>
        <v>100</v>
      </c>
      <c r="AF894" s="284">
        <f t="shared" si="374"/>
        <v>100</v>
      </c>
      <c r="AG894" s="268">
        <f t="shared" si="375"/>
        <v>100</v>
      </c>
      <c r="AH894" s="268">
        <f t="shared" si="376"/>
        <v>100</v>
      </c>
      <c r="AI894" s="268">
        <f t="shared" si="377"/>
        <v>100</v>
      </c>
      <c r="AJ894" s="268">
        <f t="shared" si="378"/>
        <v>100</v>
      </c>
      <c r="AL894" s="150"/>
      <c r="AM894" s="150"/>
    </row>
    <row r="895" spans="2:39" x14ac:dyDescent="0.25">
      <c r="B895" s="257">
        <v>895</v>
      </c>
      <c r="W895" s="283">
        <f t="shared" si="365"/>
        <v>100</v>
      </c>
      <c r="X895" s="283">
        <f t="shared" si="366"/>
        <v>100</v>
      </c>
      <c r="Y895" s="283">
        <f t="shared" si="367"/>
        <v>100</v>
      </c>
      <c r="Z895" s="283">
        <f t="shared" si="368"/>
        <v>100</v>
      </c>
      <c r="AA895" s="283">
        <f t="shared" si="369"/>
        <v>100</v>
      </c>
      <c r="AB895" s="287">
        <f t="shared" si="370"/>
        <v>100</v>
      </c>
      <c r="AC895" s="287">
        <f t="shared" si="371"/>
        <v>100</v>
      </c>
      <c r="AD895" s="287">
        <f t="shared" si="372"/>
        <v>100</v>
      </c>
      <c r="AE895" s="284">
        <f t="shared" si="373"/>
        <v>100</v>
      </c>
      <c r="AF895" s="284">
        <f t="shared" si="374"/>
        <v>100</v>
      </c>
      <c r="AG895" s="268">
        <f t="shared" si="375"/>
        <v>100</v>
      </c>
      <c r="AH895" s="268">
        <f t="shared" si="376"/>
        <v>100</v>
      </c>
      <c r="AI895" s="268">
        <f t="shared" si="377"/>
        <v>100</v>
      </c>
      <c r="AJ895" s="268">
        <f t="shared" si="378"/>
        <v>100</v>
      </c>
      <c r="AL895" s="150"/>
      <c r="AM895" s="150"/>
    </row>
    <row r="896" spans="2:39" x14ac:dyDescent="0.25">
      <c r="B896" s="257">
        <v>896</v>
      </c>
      <c r="W896" s="283">
        <f t="shared" si="365"/>
        <v>100</v>
      </c>
      <c r="X896" s="283">
        <f t="shared" si="366"/>
        <v>100</v>
      </c>
      <c r="Y896" s="283">
        <f t="shared" si="367"/>
        <v>100</v>
      </c>
      <c r="Z896" s="283">
        <f t="shared" si="368"/>
        <v>100</v>
      </c>
      <c r="AA896" s="283">
        <f t="shared" si="369"/>
        <v>100</v>
      </c>
      <c r="AB896" s="287">
        <f t="shared" si="370"/>
        <v>100</v>
      </c>
      <c r="AC896" s="287">
        <f t="shared" si="371"/>
        <v>100</v>
      </c>
      <c r="AD896" s="287">
        <f t="shared" si="372"/>
        <v>100</v>
      </c>
      <c r="AE896" s="284">
        <f t="shared" si="373"/>
        <v>100</v>
      </c>
      <c r="AF896" s="284">
        <f t="shared" si="374"/>
        <v>100</v>
      </c>
      <c r="AG896" s="268">
        <f t="shared" si="375"/>
        <v>100</v>
      </c>
      <c r="AH896" s="268">
        <f t="shared" si="376"/>
        <v>100</v>
      </c>
      <c r="AI896" s="268">
        <f t="shared" si="377"/>
        <v>100</v>
      </c>
      <c r="AJ896" s="268">
        <f t="shared" si="378"/>
        <v>100</v>
      </c>
      <c r="AL896" s="150"/>
      <c r="AM896" s="150"/>
    </row>
    <row r="897" spans="2:39" x14ac:dyDescent="0.25">
      <c r="B897" s="257">
        <v>897</v>
      </c>
      <c r="W897" s="283">
        <f t="shared" si="365"/>
        <v>100</v>
      </c>
      <c r="X897" s="283">
        <f t="shared" si="366"/>
        <v>100</v>
      </c>
      <c r="Y897" s="283">
        <f t="shared" si="367"/>
        <v>100</v>
      </c>
      <c r="Z897" s="283">
        <f t="shared" si="368"/>
        <v>100</v>
      </c>
      <c r="AA897" s="283">
        <f t="shared" si="369"/>
        <v>100</v>
      </c>
      <c r="AB897" s="287">
        <f t="shared" si="370"/>
        <v>100</v>
      </c>
      <c r="AC897" s="287">
        <f t="shared" si="371"/>
        <v>100</v>
      </c>
      <c r="AD897" s="287">
        <f t="shared" si="372"/>
        <v>100</v>
      </c>
      <c r="AE897" s="284">
        <f t="shared" si="373"/>
        <v>100</v>
      </c>
      <c r="AF897" s="284">
        <f t="shared" si="374"/>
        <v>100</v>
      </c>
      <c r="AG897" s="268">
        <f t="shared" si="375"/>
        <v>100</v>
      </c>
      <c r="AH897" s="268">
        <f t="shared" si="376"/>
        <v>100</v>
      </c>
      <c r="AI897" s="268">
        <f t="shared" si="377"/>
        <v>100</v>
      </c>
      <c r="AJ897" s="268">
        <f t="shared" si="378"/>
        <v>100</v>
      </c>
      <c r="AL897" s="150"/>
      <c r="AM897" s="150"/>
    </row>
    <row r="898" spans="2:39" x14ac:dyDescent="0.25">
      <c r="B898" s="257">
        <v>898</v>
      </c>
      <c r="W898" s="283">
        <f t="shared" si="365"/>
        <v>100</v>
      </c>
      <c r="X898" s="283">
        <f t="shared" si="366"/>
        <v>100</v>
      </c>
      <c r="Y898" s="283">
        <f t="shared" si="367"/>
        <v>100</v>
      </c>
      <c r="Z898" s="283">
        <f t="shared" si="368"/>
        <v>100</v>
      </c>
      <c r="AA898" s="283">
        <f t="shared" si="369"/>
        <v>100</v>
      </c>
      <c r="AB898" s="287">
        <f t="shared" si="370"/>
        <v>100</v>
      </c>
      <c r="AC898" s="287">
        <f t="shared" si="371"/>
        <v>100</v>
      </c>
      <c r="AD898" s="287">
        <f t="shared" si="372"/>
        <v>100</v>
      </c>
      <c r="AE898" s="284">
        <f t="shared" si="373"/>
        <v>100</v>
      </c>
      <c r="AF898" s="284">
        <f t="shared" si="374"/>
        <v>100</v>
      </c>
      <c r="AG898" s="268">
        <f t="shared" si="375"/>
        <v>100</v>
      </c>
      <c r="AH898" s="268">
        <f t="shared" si="376"/>
        <v>100</v>
      </c>
      <c r="AI898" s="268">
        <f t="shared" si="377"/>
        <v>100</v>
      </c>
      <c r="AJ898" s="268">
        <f t="shared" si="378"/>
        <v>100</v>
      </c>
      <c r="AL898" s="150"/>
      <c r="AM898" s="150"/>
    </row>
    <row r="899" spans="2:39" x14ac:dyDescent="0.25">
      <c r="B899" s="257">
        <v>899</v>
      </c>
      <c r="W899" s="283">
        <f t="shared" si="365"/>
        <v>100</v>
      </c>
      <c r="X899" s="283">
        <f t="shared" si="366"/>
        <v>100</v>
      </c>
      <c r="Y899" s="283">
        <f t="shared" si="367"/>
        <v>100</v>
      </c>
      <c r="Z899" s="283">
        <f t="shared" si="368"/>
        <v>100</v>
      </c>
      <c r="AA899" s="283">
        <f t="shared" si="369"/>
        <v>100</v>
      </c>
      <c r="AB899" s="287">
        <f t="shared" si="370"/>
        <v>100</v>
      </c>
      <c r="AC899" s="287">
        <f t="shared" si="371"/>
        <v>100</v>
      </c>
      <c r="AD899" s="287">
        <f t="shared" si="372"/>
        <v>100</v>
      </c>
      <c r="AE899" s="284">
        <f t="shared" si="373"/>
        <v>100</v>
      </c>
      <c r="AF899" s="284">
        <f t="shared" si="374"/>
        <v>100</v>
      </c>
      <c r="AG899" s="268">
        <f t="shared" si="375"/>
        <v>100</v>
      </c>
      <c r="AH899" s="268">
        <f t="shared" si="376"/>
        <v>100</v>
      </c>
      <c r="AI899" s="268">
        <f t="shared" si="377"/>
        <v>100</v>
      </c>
      <c r="AJ899" s="268">
        <f t="shared" si="378"/>
        <v>100</v>
      </c>
      <c r="AL899" s="150"/>
      <c r="AM899" s="150"/>
    </row>
    <row r="900" spans="2:39" x14ac:dyDescent="0.25">
      <c r="B900" s="257">
        <v>900</v>
      </c>
      <c r="W900" s="283">
        <f t="shared" si="365"/>
        <v>100</v>
      </c>
      <c r="X900" s="283">
        <f t="shared" si="366"/>
        <v>100</v>
      </c>
      <c r="Y900" s="283">
        <f t="shared" si="367"/>
        <v>100</v>
      </c>
      <c r="Z900" s="283">
        <f t="shared" si="368"/>
        <v>100</v>
      </c>
      <c r="AA900" s="283">
        <f t="shared" si="369"/>
        <v>100</v>
      </c>
      <c r="AB900" s="287">
        <f t="shared" si="370"/>
        <v>100</v>
      </c>
      <c r="AC900" s="287">
        <f t="shared" si="371"/>
        <v>100</v>
      </c>
      <c r="AD900" s="287">
        <f t="shared" si="372"/>
        <v>100</v>
      </c>
      <c r="AE900" s="284">
        <f t="shared" si="373"/>
        <v>100</v>
      </c>
      <c r="AF900" s="284">
        <f t="shared" si="374"/>
        <v>100</v>
      </c>
      <c r="AG900" s="268">
        <f t="shared" si="375"/>
        <v>100</v>
      </c>
      <c r="AH900" s="268">
        <f t="shared" si="376"/>
        <v>100</v>
      </c>
      <c r="AI900" s="268">
        <f t="shared" si="377"/>
        <v>100</v>
      </c>
      <c r="AJ900" s="268">
        <f t="shared" si="378"/>
        <v>100</v>
      </c>
      <c r="AL900" s="150"/>
      <c r="AM900" s="150"/>
    </row>
    <row r="901" spans="2:39" x14ac:dyDescent="0.25">
      <c r="B901" s="257">
        <v>901</v>
      </c>
      <c r="W901" s="283">
        <f t="shared" si="365"/>
        <v>100</v>
      </c>
      <c r="X901" s="283">
        <f t="shared" si="366"/>
        <v>100</v>
      </c>
      <c r="Y901" s="283">
        <f t="shared" si="367"/>
        <v>100</v>
      </c>
      <c r="Z901" s="283">
        <f t="shared" si="368"/>
        <v>100</v>
      </c>
      <c r="AA901" s="283">
        <f t="shared" si="369"/>
        <v>100</v>
      </c>
      <c r="AB901" s="287">
        <f t="shared" si="370"/>
        <v>100</v>
      </c>
      <c r="AC901" s="287">
        <f t="shared" si="371"/>
        <v>100</v>
      </c>
      <c r="AD901" s="287">
        <f t="shared" si="372"/>
        <v>100</v>
      </c>
      <c r="AE901" s="284">
        <f t="shared" si="373"/>
        <v>100</v>
      </c>
      <c r="AF901" s="284">
        <f t="shared" si="374"/>
        <v>100</v>
      </c>
      <c r="AG901" s="268">
        <f t="shared" si="375"/>
        <v>100</v>
      </c>
      <c r="AH901" s="268">
        <f t="shared" si="376"/>
        <v>100</v>
      </c>
      <c r="AI901" s="268">
        <f t="shared" si="377"/>
        <v>100</v>
      </c>
      <c r="AJ901" s="268">
        <f t="shared" si="378"/>
        <v>100</v>
      </c>
      <c r="AL901" s="150"/>
      <c r="AM901" s="150"/>
    </row>
    <row r="902" spans="2:39" x14ac:dyDescent="0.25">
      <c r="B902" s="257">
        <v>902</v>
      </c>
      <c r="W902" s="283">
        <f t="shared" si="365"/>
        <v>100</v>
      </c>
      <c r="X902" s="283">
        <f t="shared" si="366"/>
        <v>100</v>
      </c>
      <c r="Y902" s="283">
        <f t="shared" si="367"/>
        <v>100</v>
      </c>
      <c r="Z902" s="283">
        <f t="shared" si="368"/>
        <v>100</v>
      </c>
      <c r="AA902" s="283">
        <f t="shared" si="369"/>
        <v>100</v>
      </c>
      <c r="AB902" s="287">
        <f t="shared" si="370"/>
        <v>100</v>
      </c>
      <c r="AC902" s="287">
        <f t="shared" si="371"/>
        <v>100</v>
      </c>
      <c r="AD902" s="287">
        <f t="shared" si="372"/>
        <v>100</v>
      </c>
      <c r="AE902" s="284">
        <f t="shared" si="373"/>
        <v>100</v>
      </c>
      <c r="AF902" s="284">
        <f t="shared" si="374"/>
        <v>100</v>
      </c>
      <c r="AG902" s="268">
        <f t="shared" si="375"/>
        <v>100</v>
      </c>
      <c r="AH902" s="268">
        <f t="shared" si="376"/>
        <v>100</v>
      </c>
      <c r="AI902" s="268">
        <f t="shared" si="377"/>
        <v>100</v>
      </c>
      <c r="AJ902" s="268">
        <f t="shared" si="378"/>
        <v>100</v>
      </c>
      <c r="AL902" s="150"/>
      <c r="AM902" s="150"/>
    </row>
    <row r="903" spans="2:39" x14ac:dyDescent="0.25">
      <c r="B903" s="257">
        <v>903</v>
      </c>
      <c r="W903" s="283">
        <f t="shared" si="365"/>
        <v>100</v>
      </c>
      <c r="X903" s="283">
        <f t="shared" si="366"/>
        <v>100</v>
      </c>
      <c r="Y903" s="283">
        <f t="shared" si="367"/>
        <v>100</v>
      </c>
      <c r="Z903" s="283">
        <f t="shared" si="368"/>
        <v>100</v>
      </c>
      <c r="AA903" s="283">
        <f t="shared" si="369"/>
        <v>100</v>
      </c>
      <c r="AB903" s="287">
        <f t="shared" si="370"/>
        <v>100</v>
      </c>
      <c r="AC903" s="287">
        <f t="shared" si="371"/>
        <v>100</v>
      </c>
      <c r="AD903" s="287">
        <f t="shared" si="372"/>
        <v>100</v>
      </c>
      <c r="AE903" s="284">
        <f t="shared" si="373"/>
        <v>100</v>
      </c>
      <c r="AF903" s="284">
        <f t="shared" si="374"/>
        <v>100</v>
      </c>
      <c r="AG903" s="268">
        <f t="shared" si="375"/>
        <v>100</v>
      </c>
      <c r="AH903" s="268">
        <f t="shared" si="376"/>
        <v>100</v>
      </c>
      <c r="AI903" s="268">
        <f t="shared" si="377"/>
        <v>100</v>
      </c>
      <c r="AJ903" s="268">
        <f t="shared" si="378"/>
        <v>100</v>
      </c>
      <c r="AL903" s="150"/>
      <c r="AM903" s="150"/>
    </row>
    <row r="904" spans="2:39" x14ac:dyDescent="0.25">
      <c r="B904" s="257">
        <v>904</v>
      </c>
      <c r="W904" s="283">
        <f t="shared" si="365"/>
        <v>100</v>
      </c>
      <c r="X904" s="283">
        <f t="shared" si="366"/>
        <v>100</v>
      </c>
      <c r="Y904" s="283">
        <f t="shared" si="367"/>
        <v>100</v>
      </c>
      <c r="Z904" s="283">
        <f t="shared" si="368"/>
        <v>100</v>
      </c>
      <c r="AA904" s="283">
        <f t="shared" si="369"/>
        <v>100</v>
      </c>
      <c r="AB904" s="287">
        <f t="shared" si="370"/>
        <v>100</v>
      </c>
      <c r="AC904" s="287">
        <f t="shared" si="371"/>
        <v>100</v>
      </c>
      <c r="AD904" s="287">
        <f t="shared" si="372"/>
        <v>100</v>
      </c>
      <c r="AE904" s="284">
        <f t="shared" si="373"/>
        <v>100</v>
      </c>
      <c r="AF904" s="284">
        <f t="shared" si="374"/>
        <v>100</v>
      </c>
      <c r="AG904" s="268">
        <f t="shared" si="375"/>
        <v>100</v>
      </c>
      <c r="AH904" s="268">
        <f t="shared" si="376"/>
        <v>100</v>
      </c>
      <c r="AI904" s="268">
        <f t="shared" si="377"/>
        <v>100</v>
      </c>
      <c r="AJ904" s="268">
        <f t="shared" si="378"/>
        <v>100</v>
      </c>
      <c r="AL904" s="150"/>
      <c r="AM904" s="150"/>
    </row>
    <row r="905" spans="2:39" x14ac:dyDescent="0.25">
      <c r="B905" s="257">
        <v>905</v>
      </c>
      <c r="W905" s="283">
        <f t="shared" si="365"/>
        <v>100</v>
      </c>
      <c r="X905" s="283">
        <f t="shared" si="366"/>
        <v>100</v>
      </c>
      <c r="Y905" s="283">
        <f t="shared" si="367"/>
        <v>100</v>
      </c>
      <c r="Z905" s="283">
        <f t="shared" si="368"/>
        <v>100</v>
      </c>
      <c r="AA905" s="283">
        <f t="shared" si="369"/>
        <v>100</v>
      </c>
      <c r="AB905" s="287">
        <f t="shared" si="370"/>
        <v>100</v>
      </c>
      <c r="AC905" s="287">
        <f t="shared" si="371"/>
        <v>100</v>
      </c>
      <c r="AD905" s="287">
        <f t="shared" si="372"/>
        <v>100</v>
      </c>
      <c r="AE905" s="284">
        <f t="shared" si="373"/>
        <v>100</v>
      </c>
      <c r="AF905" s="284">
        <f t="shared" si="374"/>
        <v>100</v>
      </c>
      <c r="AG905" s="268">
        <f t="shared" si="375"/>
        <v>100</v>
      </c>
      <c r="AH905" s="268">
        <f t="shared" si="376"/>
        <v>100</v>
      </c>
      <c r="AI905" s="268">
        <f t="shared" si="377"/>
        <v>100</v>
      </c>
      <c r="AJ905" s="268">
        <f t="shared" si="378"/>
        <v>100</v>
      </c>
      <c r="AL905" s="150"/>
      <c r="AM905" s="150"/>
    </row>
    <row r="906" spans="2:39" x14ac:dyDescent="0.25">
      <c r="B906" s="257">
        <v>906</v>
      </c>
      <c r="W906" s="283">
        <f t="shared" si="365"/>
        <v>100</v>
      </c>
      <c r="X906" s="283">
        <f t="shared" si="366"/>
        <v>100</v>
      </c>
      <c r="Y906" s="283">
        <f t="shared" si="367"/>
        <v>100</v>
      </c>
      <c r="Z906" s="283">
        <f t="shared" si="368"/>
        <v>100</v>
      </c>
      <c r="AA906" s="283">
        <f t="shared" si="369"/>
        <v>100</v>
      </c>
      <c r="AB906" s="287">
        <f t="shared" si="370"/>
        <v>100</v>
      </c>
      <c r="AC906" s="287">
        <f t="shared" si="371"/>
        <v>100</v>
      </c>
      <c r="AD906" s="287">
        <f t="shared" si="372"/>
        <v>100</v>
      </c>
      <c r="AE906" s="284">
        <f t="shared" si="373"/>
        <v>100</v>
      </c>
      <c r="AF906" s="284">
        <f t="shared" si="374"/>
        <v>100</v>
      </c>
      <c r="AG906" s="268">
        <f t="shared" si="375"/>
        <v>100</v>
      </c>
      <c r="AH906" s="268">
        <f t="shared" si="376"/>
        <v>100</v>
      </c>
      <c r="AI906" s="268">
        <f t="shared" si="377"/>
        <v>100</v>
      </c>
      <c r="AJ906" s="268">
        <f t="shared" si="378"/>
        <v>100</v>
      </c>
      <c r="AL906" s="150"/>
      <c r="AM906" s="150"/>
    </row>
    <row r="907" spans="2:39" x14ac:dyDescent="0.25">
      <c r="B907" s="257">
        <v>907</v>
      </c>
      <c r="W907" s="283">
        <f t="shared" si="365"/>
        <v>100</v>
      </c>
      <c r="X907" s="283">
        <f t="shared" si="366"/>
        <v>100</v>
      </c>
      <c r="Y907" s="283">
        <f t="shared" si="367"/>
        <v>100</v>
      </c>
      <c r="Z907" s="283">
        <f t="shared" si="368"/>
        <v>100</v>
      </c>
      <c r="AA907" s="283">
        <f t="shared" si="369"/>
        <v>100</v>
      </c>
      <c r="AB907" s="287">
        <f t="shared" si="370"/>
        <v>100</v>
      </c>
      <c r="AC907" s="287">
        <f t="shared" si="371"/>
        <v>100</v>
      </c>
      <c r="AD907" s="287">
        <f t="shared" si="372"/>
        <v>100</v>
      </c>
      <c r="AE907" s="284">
        <f t="shared" si="373"/>
        <v>100</v>
      </c>
      <c r="AF907" s="284">
        <f t="shared" si="374"/>
        <v>100</v>
      </c>
      <c r="AG907" s="268">
        <f t="shared" si="375"/>
        <v>100</v>
      </c>
      <c r="AH907" s="268">
        <f t="shared" si="376"/>
        <v>100</v>
      </c>
      <c r="AI907" s="268">
        <f t="shared" si="377"/>
        <v>100</v>
      </c>
      <c r="AJ907" s="268">
        <f t="shared" si="378"/>
        <v>100</v>
      </c>
      <c r="AL907" s="150"/>
      <c r="AM907" s="150"/>
    </row>
    <row r="908" spans="2:39" x14ac:dyDescent="0.25">
      <c r="B908" s="257">
        <v>908</v>
      </c>
      <c r="W908" s="283">
        <f t="shared" si="365"/>
        <v>100</v>
      </c>
      <c r="X908" s="283">
        <f t="shared" si="366"/>
        <v>100</v>
      </c>
      <c r="Y908" s="283">
        <f t="shared" si="367"/>
        <v>100</v>
      </c>
      <c r="Z908" s="283">
        <f t="shared" si="368"/>
        <v>100</v>
      </c>
      <c r="AA908" s="283">
        <f t="shared" si="369"/>
        <v>100</v>
      </c>
      <c r="AB908" s="287">
        <f t="shared" si="370"/>
        <v>100</v>
      </c>
      <c r="AC908" s="287">
        <f t="shared" si="371"/>
        <v>100</v>
      </c>
      <c r="AD908" s="287">
        <f t="shared" si="372"/>
        <v>100</v>
      </c>
      <c r="AE908" s="284">
        <f t="shared" si="373"/>
        <v>100</v>
      </c>
      <c r="AF908" s="284">
        <f t="shared" si="374"/>
        <v>100</v>
      </c>
      <c r="AG908" s="268">
        <f t="shared" si="375"/>
        <v>100</v>
      </c>
      <c r="AH908" s="268">
        <f t="shared" si="376"/>
        <v>100</v>
      </c>
      <c r="AI908" s="268">
        <f t="shared" si="377"/>
        <v>100</v>
      </c>
      <c r="AJ908" s="268">
        <f t="shared" si="378"/>
        <v>100</v>
      </c>
      <c r="AL908" s="150"/>
      <c r="AM908" s="150"/>
    </row>
    <row r="909" spans="2:39" x14ac:dyDescent="0.25">
      <c r="W909" s="283">
        <f t="shared" si="365"/>
        <v>100</v>
      </c>
      <c r="X909" s="283">
        <f t="shared" si="366"/>
        <v>100</v>
      </c>
      <c r="Y909" s="283">
        <f t="shared" si="367"/>
        <v>100</v>
      </c>
      <c r="Z909" s="283">
        <f t="shared" si="368"/>
        <v>100</v>
      </c>
      <c r="AA909" s="283">
        <f t="shared" si="369"/>
        <v>100</v>
      </c>
      <c r="AB909" s="287">
        <f t="shared" si="370"/>
        <v>100</v>
      </c>
      <c r="AC909" s="287">
        <f t="shared" si="371"/>
        <v>100</v>
      </c>
      <c r="AD909" s="287">
        <f t="shared" si="372"/>
        <v>100</v>
      </c>
      <c r="AE909" s="284">
        <f t="shared" si="373"/>
        <v>100</v>
      </c>
      <c r="AF909" s="284">
        <f t="shared" si="374"/>
        <v>100</v>
      </c>
      <c r="AG909" s="268">
        <f t="shared" si="375"/>
        <v>100</v>
      </c>
      <c r="AH909" s="268">
        <f t="shared" si="376"/>
        <v>100</v>
      </c>
      <c r="AI909" s="268">
        <f t="shared" si="377"/>
        <v>100</v>
      </c>
      <c r="AJ909" s="268">
        <f t="shared" si="378"/>
        <v>100</v>
      </c>
    </row>
    <row r="910" spans="2:39" x14ac:dyDescent="0.25">
      <c r="W910" s="283">
        <f t="shared" si="365"/>
        <v>100</v>
      </c>
      <c r="X910" s="283">
        <f t="shared" si="366"/>
        <v>100</v>
      </c>
      <c r="Y910" s="283">
        <f t="shared" si="367"/>
        <v>100</v>
      </c>
      <c r="Z910" s="283">
        <f t="shared" si="368"/>
        <v>100</v>
      </c>
      <c r="AA910" s="283">
        <f t="shared" si="369"/>
        <v>100</v>
      </c>
      <c r="AB910" s="287">
        <f t="shared" si="370"/>
        <v>100</v>
      </c>
      <c r="AC910" s="287">
        <f t="shared" si="371"/>
        <v>100</v>
      </c>
      <c r="AD910" s="287">
        <f t="shared" si="372"/>
        <v>100</v>
      </c>
      <c r="AE910" s="284">
        <f t="shared" si="373"/>
        <v>100</v>
      </c>
      <c r="AF910" s="284">
        <f t="shared" si="374"/>
        <v>100</v>
      </c>
      <c r="AG910" s="268">
        <f t="shared" si="375"/>
        <v>100</v>
      </c>
      <c r="AH910" s="268">
        <f t="shared" si="376"/>
        <v>100</v>
      </c>
      <c r="AI910" s="268">
        <f t="shared" si="377"/>
        <v>100</v>
      </c>
      <c r="AJ910" s="268">
        <f t="shared" si="378"/>
        <v>100</v>
      </c>
    </row>
    <row r="911" spans="2:39" x14ac:dyDescent="0.25">
      <c r="W911" s="283">
        <f t="shared" si="365"/>
        <v>100</v>
      </c>
      <c r="X911" s="283">
        <f t="shared" si="366"/>
        <v>100</v>
      </c>
      <c r="Y911" s="283">
        <f t="shared" si="367"/>
        <v>100</v>
      </c>
      <c r="Z911" s="283">
        <f t="shared" si="368"/>
        <v>100</v>
      </c>
      <c r="AA911" s="283">
        <f t="shared" si="369"/>
        <v>100</v>
      </c>
      <c r="AB911" s="287">
        <f t="shared" si="370"/>
        <v>100</v>
      </c>
      <c r="AC911" s="287">
        <f t="shared" si="371"/>
        <v>100</v>
      </c>
      <c r="AD911" s="287">
        <f t="shared" si="372"/>
        <v>100</v>
      </c>
      <c r="AE911" s="284">
        <f t="shared" si="373"/>
        <v>100</v>
      </c>
      <c r="AF911" s="284">
        <f t="shared" si="374"/>
        <v>100</v>
      </c>
      <c r="AG911" s="268">
        <f t="shared" si="375"/>
        <v>100</v>
      </c>
      <c r="AH911" s="268">
        <f t="shared" si="376"/>
        <v>100</v>
      </c>
      <c r="AI911" s="268">
        <f t="shared" si="377"/>
        <v>100</v>
      </c>
      <c r="AJ911" s="268">
        <f t="shared" si="378"/>
        <v>100</v>
      </c>
    </row>
    <row r="912" spans="2:39" x14ac:dyDescent="0.25">
      <c r="W912" s="283">
        <f t="shared" si="365"/>
        <v>100</v>
      </c>
      <c r="X912" s="283">
        <f t="shared" si="366"/>
        <v>100</v>
      </c>
      <c r="Y912" s="283">
        <f t="shared" si="367"/>
        <v>100</v>
      </c>
      <c r="Z912" s="283">
        <f t="shared" si="368"/>
        <v>100</v>
      </c>
      <c r="AA912" s="283">
        <f t="shared" si="369"/>
        <v>100</v>
      </c>
      <c r="AB912" s="287">
        <f t="shared" si="370"/>
        <v>100</v>
      </c>
      <c r="AC912" s="287">
        <f t="shared" si="371"/>
        <v>100</v>
      </c>
      <c r="AD912" s="287">
        <f t="shared" si="372"/>
        <v>100</v>
      </c>
      <c r="AE912" s="284">
        <f t="shared" si="373"/>
        <v>100</v>
      </c>
      <c r="AF912" s="284">
        <f t="shared" si="374"/>
        <v>100</v>
      </c>
      <c r="AG912" s="268">
        <f t="shared" si="375"/>
        <v>100</v>
      </c>
      <c r="AH912" s="268">
        <f t="shared" si="376"/>
        <v>100</v>
      </c>
      <c r="AI912" s="268">
        <f t="shared" si="377"/>
        <v>100</v>
      </c>
      <c r="AJ912" s="268">
        <f t="shared" si="378"/>
        <v>100</v>
      </c>
    </row>
    <row r="913" spans="23:36" x14ac:dyDescent="0.25">
      <c r="W913" s="283">
        <f t="shared" si="365"/>
        <v>100</v>
      </c>
      <c r="X913" s="283">
        <f t="shared" si="366"/>
        <v>100</v>
      </c>
      <c r="Y913" s="283">
        <f t="shared" si="367"/>
        <v>100</v>
      </c>
      <c r="Z913" s="283">
        <f t="shared" si="368"/>
        <v>100</v>
      </c>
      <c r="AA913" s="283">
        <f t="shared" si="369"/>
        <v>100</v>
      </c>
      <c r="AB913" s="287">
        <f t="shared" si="370"/>
        <v>100</v>
      </c>
      <c r="AC913" s="287">
        <f t="shared" si="371"/>
        <v>100</v>
      </c>
      <c r="AD913" s="287">
        <f t="shared" si="372"/>
        <v>100</v>
      </c>
      <c r="AE913" s="284">
        <f t="shared" si="373"/>
        <v>100</v>
      </c>
      <c r="AF913" s="284">
        <f t="shared" si="374"/>
        <v>100</v>
      </c>
      <c r="AG913" s="268">
        <f t="shared" si="375"/>
        <v>100</v>
      </c>
      <c r="AH913" s="268">
        <f t="shared" si="376"/>
        <v>100</v>
      </c>
      <c r="AI913" s="268">
        <f t="shared" si="377"/>
        <v>100</v>
      </c>
      <c r="AJ913" s="268">
        <f t="shared" si="378"/>
        <v>100</v>
      </c>
    </row>
    <row r="914" spans="23:36" x14ac:dyDescent="0.25">
      <c r="W914" s="283">
        <f t="shared" si="365"/>
        <v>100</v>
      </c>
      <c r="X914" s="283">
        <f t="shared" si="366"/>
        <v>100</v>
      </c>
      <c r="Y914" s="283">
        <f t="shared" si="367"/>
        <v>100</v>
      </c>
      <c r="Z914" s="283">
        <f t="shared" si="368"/>
        <v>100</v>
      </c>
      <c r="AA914" s="283">
        <f t="shared" si="369"/>
        <v>100</v>
      </c>
      <c r="AB914" s="287">
        <f t="shared" si="370"/>
        <v>100</v>
      </c>
      <c r="AC914" s="287">
        <f t="shared" si="371"/>
        <v>100</v>
      </c>
      <c r="AD914" s="287">
        <f t="shared" si="372"/>
        <v>100</v>
      </c>
      <c r="AE914" s="284">
        <f t="shared" si="373"/>
        <v>100</v>
      </c>
      <c r="AF914" s="284">
        <f t="shared" si="374"/>
        <v>100</v>
      </c>
      <c r="AG914" s="268">
        <f t="shared" si="375"/>
        <v>100</v>
      </c>
      <c r="AH914" s="268">
        <f t="shared" si="376"/>
        <v>100</v>
      </c>
      <c r="AI914" s="268">
        <f t="shared" si="377"/>
        <v>100</v>
      </c>
      <c r="AJ914" s="268">
        <f t="shared" si="378"/>
        <v>100</v>
      </c>
    </row>
    <row r="915" spans="23:36" x14ac:dyDescent="0.25">
      <c r="W915" s="283">
        <f t="shared" si="365"/>
        <v>100</v>
      </c>
      <c r="X915" s="283">
        <f t="shared" si="366"/>
        <v>100</v>
      </c>
      <c r="Y915" s="283">
        <f t="shared" si="367"/>
        <v>100</v>
      </c>
      <c r="Z915" s="283">
        <f t="shared" si="368"/>
        <v>100</v>
      </c>
      <c r="AA915" s="283">
        <f t="shared" si="369"/>
        <v>100</v>
      </c>
      <c r="AB915" s="287">
        <f t="shared" si="370"/>
        <v>100</v>
      </c>
      <c r="AC915" s="287">
        <f t="shared" si="371"/>
        <v>100</v>
      </c>
      <c r="AD915" s="287">
        <f t="shared" si="372"/>
        <v>100</v>
      </c>
      <c r="AE915" s="284">
        <f t="shared" si="373"/>
        <v>100</v>
      </c>
      <c r="AF915" s="284">
        <f t="shared" si="374"/>
        <v>100</v>
      </c>
      <c r="AG915" s="268">
        <f t="shared" si="375"/>
        <v>100</v>
      </c>
      <c r="AH915" s="268">
        <f t="shared" si="376"/>
        <v>100</v>
      </c>
      <c r="AI915" s="268">
        <f t="shared" si="377"/>
        <v>100</v>
      </c>
      <c r="AJ915" s="268">
        <f t="shared" si="378"/>
        <v>100</v>
      </c>
    </row>
    <row r="916" spans="23:36" x14ac:dyDescent="0.25">
      <c r="W916" s="283">
        <f t="shared" ref="W916:W979" si="379">IF(O916=1,10,100)</f>
        <v>100</v>
      </c>
      <c r="X916" s="283">
        <f t="shared" ref="X916:X979" si="380">IF(O916=1,1,IF(O916=2,10,100))</f>
        <v>100</v>
      </c>
      <c r="Y916" s="283">
        <f t="shared" ref="Y916:Y979" si="381">IF(OR(P916=335,P916=336),20,100)</f>
        <v>100</v>
      </c>
      <c r="Z916" s="283">
        <f t="shared" ref="Z916:Z979" si="382">IF(Q916=1,10,100)</f>
        <v>100</v>
      </c>
      <c r="AA916" s="283">
        <f t="shared" ref="AA916:AA979" si="383">IF(Q916=1,1,IF(Q916=2,10,100))</f>
        <v>100</v>
      </c>
      <c r="AB916" s="287">
        <f t="shared" ref="AB916:AB979" si="384">IF(OR(EXACT(R916,"1A"),EXACT(R916,"1B")),0.1,IF(R916=2,1,100))</f>
        <v>100</v>
      </c>
      <c r="AC916" s="287">
        <f t="shared" ref="AC916:AC979" si="385">IF(OR(EXACT(S916,"1A"),EXACT(S916,"1B")),0.1,IF(S916=2,1,100))</f>
        <v>100</v>
      </c>
      <c r="AD916" s="287">
        <f t="shared" ref="AD916:AD979" si="386">IF(OR(EXACT(T916,"1A"),EXACT(T916,"1B")),0.3,IF(T916=2,3,100))</f>
        <v>100</v>
      </c>
      <c r="AE916" s="284">
        <f t="shared" ref="AE916:AE979" si="387">IF(L916=0,100,IF(L916=1,1,IF(L916="1B",1,IF(L916="1A",0.1,100))))</f>
        <v>100</v>
      </c>
      <c r="AF916" s="284">
        <f t="shared" ref="AF916:AF979" si="388">IF(M916=0,100,IF(M916=1,1,IF(M916="1B",1,IF(M916="1A",0.1,100))))</f>
        <v>100</v>
      </c>
      <c r="AG916" s="268">
        <f t="shared" ref="AG916:AG979" si="389">IF(OR(OR(EXACT(J916,"1A"),EXACT(J916,"1B"),EXACT(J916,"1C")),K916=1),1,IF(K916=2,10,100))</f>
        <v>100</v>
      </c>
      <c r="AH916" s="268">
        <f t="shared" ref="AH916:AH979" si="390">IF(OR(EXACT(J916,"1A"),EXACT(J916,"1B"),EXACT(J916,"1C")),1,IF(J916=2,10,100))</f>
        <v>100</v>
      </c>
      <c r="AI916" s="268">
        <f t="shared" ref="AI916:AI979" si="391">IF(OR(EXACT(J916,"1A"),EXACT(J916,"1B"),EXACT(J916,"1C"),K916=1),3,100)</f>
        <v>100</v>
      </c>
      <c r="AJ916" s="268">
        <f t="shared" ref="AJ916:AJ979" si="392">IF(OR(EXACT(J916,"1A"),EXACT(J916,"1B"),EXACT(J916,"1C")),5,100)</f>
        <v>100</v>
      </c>
    </row>
    <row r="917" spans="23:36" x14ac:dyDescent="0.25">
      <c r="W917" s="283">
        <f t="shared" si="379"/>
        <v>100</v>
      </c>
      <c r="X917" s="283">
        <f t="shared" si="380"/>
        <v>100</v>
      </c>
      <c r="Y917" s="283">
        <f t="shared" si="381"/>
        <v>100</v>
      </c>
      <c r="Z917" s="283">
        <f t="shared" si="382"/>
        <v>100</v>
      </c>
      <c r="AA917" s="283">
        <f t="shared" si="383"/>
        <v>100</v>
      </c>
      <c r="AB917" s="287">
        <f t="shared" si="384"/>
        <v>100</v>
      </c>
      <c r="AC917" s="287">
        <f t="shared" si="385"/>
        <v>100</v>
      </c>
      <c r="AD917" s="287">
        <f t="shared" si="386"/>
        <v>100</v>
      </c>
      <c r="AE917" s="284">
        <f t="shared" si="387"/>
        <v>100</v>
      </c>
      <c r="AF917" s="284">
        <f t="shared" si="388"/>
        <v>100</v>
      </c>
      <c r="AG917" s="268">
        <f t="shared" si="389"/>
        <v>100</v>
      </c>
      <c r="AH917" s="268">
        <f t="shared" si="390"/>
        <v>100</v>
      </c>
      <c r="AI917" s="268">
        <f t="shared" si="391"/>
        <v>100</v>
      </c>
      <c r="AJ917" s="268">
        <f t="shared" si="392"/>
        <v>100</v>
      </c>
    </row>
    <row r="918" spans="23:36" x14ac:dyDescent="0.25">
      <c r="W918" s="283">
        <f t="shared" si="379"/>
        <v>100</v>
      </c>
      <c r="X918" s="283">
        <f t="shared" si="380"/>
        <v>100</v>
      </c>
      <c r="Y918" s="283">
        <f t="shared" si="381"/>
        <v>100</v>
      </c>
      <c r="Z918" s="283">
        <f t="shared" si="382"/>
        <v>100</v>
      </c>
      <c r="AA918" s="283">
        <f t="shared" si="383"/>
        <v>100</v>
      </c>
      <c r="AB918" s="287">
        <f t="shared" si="384"/>
        <v>100</v>
      </c>
      <c r="AC918" s="287">
        <f t="shared" si="385"/>
        <v>100</v>
      </c>
      <c r="AD918" s="287">
        <f t="shared" si="386"/>
        <v>100</v>
      </c>
      <c r="AE918" s="284">
        <f t="shared" si="387"/>
        <v>100</v>
      </c>
      <c r="AF918" s="284">
        <f t="shared" si="388"/>
        <v>100</v>
      </c>
      <c r="AG918" s="268">
        <f t="shared" si="389"/>
        <v>100</v>
      </c>
      <c r="AH918" s="268">
        <f t="shared" si="390"/>
        <v>100</v>
      </c>
      <c r="AI918" s="268">
        <f t="shared" si="391"/>
        <v>100</v>
      </c>
      <c r="AJ918" s="268">
        <f t="shared" si="392"/>
        <v>100</v>
      </c>
    </row>
    <row r="919" spans="23:36" x14ac:dyDescent="0.25">
      <c r="W919" s="283">
        <f t="shared" si="379"/>
        <v>100</v>
      </c>
      <c r="X919" s="283">
        <f t="shared" si="380"/>
        <v>100</v>
      </c>
      <c r="Y919" s="283">
        <f t="shared" si="381"/>
        <v>100</v>
      </c>
      <c r="Z919" s="283">
        <f t="shared" si="382"/>
        <v>100</v>
      </c>
      <c r="AA919" s="283">
        <f t="shared" si="383"/>
        <v>100</v>
      </c>
      <c r="AB919" s="287">
        <f t="shared" si="384"/>
        <v>100</v>
      </c>
      <c r="AC919" s="287">
        <f t="shared" si="385"/>
        <v>100</v>
      </c>
      <c r="AD919" s="287">
        <f t="shared" si="386"/>
        <v>100</v>
      </c>
      <c r="AE919" s="284">
        <f t="shared" si="387"/>
        <v>100</v>
      </c>
      <c r="AF919" s="284">
        <f t="shared" si="388"/>
        <v>100</v>
      </c>
      <c r="AG919" s="268">
        <f t="shared" si="389"/>
        <v>100</v>
      </c>
      <c r="AH919" s="268">
        <f t="shared" si="390"/>
        <v>100</v>
      </c>
      <c r="AI919" s="268">
        <f t="shared" si="391"/>
        <v>100</v>
      </c>
      <c r="AJ919" s="268">
        <f t="shared" si="392"/>
        <v>100</v>
      </c>
    </row>
    <row r="920" spans="23:36" x14ac:dyDescent="0.25">
      <c r="W920" s="283">
        <f t="shared" si="379"/>
        <v>100</v>
      </c>
      <c r="X920" s="283">
        <f t="shared" si="380"/>
        <v>100</v>
      </c>
      <c r="Y920" s="283">
        <f t="shared" si="381"/>
        <v>100</v>
      </c>
      <c r="Z920" s="283">
        <f t="shared" si="382"/>
        <v>100</v>
      </c>
      <c r="AA920" s="283">
        <f t="shared" si="383"/>
        <v>100</v>
      </c>
      <c r="AB920" s="287">
        <f t="shared" si="384"/>
        <v>100</v>
      </c>
      <c r="AC920" s="287">
        <f t="shared" si="385"/>
        <v>100</v>
      </c>
      <c r="AD920" s="287">
        <f t="shared" si="386"/>
        <v>100</v>
      </c>
      <c r="AE920" s="284">
        <f t="shared" si="387"/>
        <v>100</v>
      </c>
      <c r="AF920" s="284">
        <f t="shared" si="388"/>
        <v>100</v>
      </c>
      <c r="AG920" s="268">
        <f t="shared" si="389"/>
        <v>100</v>
      </c>
      <c r="AH920" s="268">
        <f t="shared" si="390"/>
        <v>100</v>
      </c>
      <c r="AI920" s="268">
        <f t="shared" si="391"/>
        <v>100</v>
      </c>
      <c r="AJ920" s="268">
        <f t="shared" si="392"/>
        <v>100</v>
      </c>
    </row>
    <row r="921" spans="23:36" x14ac:dyDescent="0.25">
      <c r="W921" s="283">
        <f t="shared" si="379"/>
        <v>100</v>
      </c>
      <c r="X921" s="283">
        <f t="shared" si="380"/>
        <v>100</v>
      </c>
      <c r="Y921" s="283">
        <f t="shared" si="381"/>
        <v>100</v>
      </c>
      <c r="Z921" s="283">
        <f t="shared" si="382"/>
        <v>100</v>
      </c>
      <c r="AA921" s="283">
        <f t="shared" si="383"/>
        <v>100</v>
      </c>
      <c r="AB921" s="287">
        <f t="shared" si="384"/>
        <v>100</v>
      </c>
      <c r="AC921" s="287">
        <f t="shared" si="385"/>
        <v>100</v>
      </c>
      <c r="AD921" s="287">
        <f t="shared" si="386"/>
        <v>100</v>
      </c>
      <c r="AE921" s="284">
        <f t="shared" si="387"/>
        <v>100</v>
      </c>
      <c r="AF921" s="284">
        <f t="shared" si="388"/>
        <v>100</v>
      </c>
      <c r="AG921" s="268">
        <f t="shared" si="389"/>
        <v>100</v>
      </c>
      <c r="AH921" s="268">
        <f t="shared" si="390"/>
        <v>100</v>
      </c>
      <c r="AI921" s="268">
        <f t="shared" si="391"/>
        <v>100</v>
      </c>
      <c r="AJ921" s="268">
        <f t="shared" si="392"/>
        <v>100</v>
      </c>
    </row>
    <row r="922" spans="23:36" x14ac:dyDescent="0.25">
      <c r="W922" s="283">
        <f t="shared" si="379"/>
        <v>100</v>
      </c>
      <c r="X922" s="283">
        <f t="shared" si="380"/>
        <v>100</v>
      </c>
      <c r="Y922" s="283">
        <f t="shared" si="381"/>
        <v>100</v>
      </c>
      <c r="Z922" s="283">
        <f t="shared" si="382"/>
        <v>100</v>
      </c>
      <c r="AA922" s="283">
        <f t="shared" si="383"/>
        <v>100</v>
      </c>
      <c r="AB922" s="287">
        <f t="shared" si="384"/>
        <v>100</v>
      </c>
      <c r="AC922" s="287">
        <f t="shared" si="385"/>
        <v>100</v>
      </c>
      <c r="AD922" s="287">
        <f t="shared" si="386"/>
        <v>100</v>
      </c>
      <c r="AE922" s="284">
        <f t="shared" si="387"/>
        <v>100</v>
      </c>
      <c r="AF922" s="284">
        <f t="shared" si="388"/>
        <v>100</v>
      </c>
      <c r="AG922" s="268">
        <f t="shared" si="389"/>
        <v>100</v>
      </c>
      <c r="AH922" s="268">
        <f t="shared" si="390"/>
        <v>100</v>
      </c>
      <c r="AI922" s="268">
        <f t="shared" si="391"/>
        <v>100</v>
      </c>
      <c r="AJ922" s="268">
        <f t="shared" si="392"/>
        <v>100</v>
      </c>
    </row>
    <row r="923" spans="23:36" x14ac:dyDescent="0.25">
      <c r="W923" s="283">
        <f t="shared" si="379"/>
        <v>100</v>
      </c>
      <c r="X923" s="283">
        <f t="shared" si="380"/>
        <v>100</v>
      </c>
      <c r="Y923" s="283">
        <f t="shared" si="381"/>
        <v>100</v>
      </c>
      <c r="Z923" s="283">
        <f t="shared" si="382"/>
        <v>100</v>
      </c>
      <c r="AA923" s="283">
        <f t="shared" si="383"/>
        <v>100</v>
      </c>
      <c r="AB923" s="287">
        <f t="shared" si="384"/>
        <v>100</v>
      </c>
      <c r="AC923" s="287">
        <f t="shared" si="385"/>
        <v>100</v>
      </c>
      <c r="AD923" s="287">
        <f t="shared" si="386"/>
        <v>100</v>
      </c>
      <c r="AE923" s="284">
        <f t="shared" si="387"/>
        <v>100</v>
      </c>
      <c r="AF923" s="284">
        <f t="shared" si="388"/>
        <v>100</v>
      </c>
      <c r="AG923" s="268">
        <f t="shared" si="389"/>
        <v>100</v>
      </c>
      <c r="AH923" s="268">
        <f t="shared" si="390"/>
        <v>100</v>
      </c>
      <c r="AI923" s="268">
        <f t="shared" si="391"/>
        <v>100</v>
      </c>
      <c r="AJ923" s="268">
        <f t="shared" si="392"/>
        <v>100</v>
      </c>
    </row>
    <row r="924" spans="23:36" x14ac:dyDescent="0.25">
      <c r="W924" s="283">
        <f t="shared" si="379"/>
        <v>100</v>
      </c>
      <c r="X924" s="283">
        <f t="shared" si="380"/>
        <v>100</v>
      </c>
      <c r="Y924" s="283">
        <f t="shared" si="381"/>
        <v>100</v>
      </c>
      <c r="Z924" s="283">
        <f t="shared" si="382"/>
        <v>100</v>
      </c>
      <c r="AA924" s="283">
        <f t="shared" si="383"/>
        <v>100</v>
      </c>
      <c r="AB924" s="287">
        <f t="shared" si="384"/>
        <v>100</v>
      </c>
      <c r="AC924" s="287">
        <f t="shared" si="385"/>
        <v>100</v>
      </c>
      <c r="AD924" s="287">
        <f t="shared" si="386"/>
        <v>100</v>
      </c>
      <c r="AE924" s="284">
        <f t="shared" si="387"/>
        <v>100</v>
      </c>
      <c r="AF924" s="284">
        <f t="shared" si="388"/>
        <v>100</v>
      </c>
      <c r="AG924" s="268">
        <f t="shared" si="389"/>
        <v>100</v>
      </c>
      <c r="AH924" s="268">
        <f t="shared" si="390"/>
        <v>100</v>
      </c>
      <c r="AI924" s="268">
        <f t="shared" si="391"/>
        <v>100</v>
      </c>
      <c r="AJ924" s="268">
        <f t="shared" si="392"/>
        <v>100</v>
      </c>
    </row>
    <row r="925" spans="23:36" x14ac:dyDescent="0.25">
      <c r="W925" s="283">
        <f t="shared" si="379"/>
        <v>100</v>
      </c>
      <c r="X925" s="283">
        <f t="shared" si="380"/>
        <v>100</v>
      </c>
      <c r="Y925" s="283">
        <f t="shared" si="381"/>
        <v>100</v>
      </c>
      <c r="Z925" s="283">
        <f t="shared" si="382"/>
        <v>100</v>
      </c>
      <c r="AA925" s="283">
        <f t="shared" si="383"/>
        <v>100</v>
      </c>
      <c r="AB925" s="287">
        <f t="shared" si="384"/>
        <v>100</v>
      </c>
      <c r="AC925" s="287">
        <f t="shared" si="385"/>
        <v>100</v>
      </c>
      <c r="AD925" s="287">
        <f t="shared" si="386"/>
        <v>100</v>
      </c>
      <c r="AE925" s="284">
        <f t="shared" si="387"/>
        <v>100</v>
      </c>
      <c r="AF925" s="284">
        <f t="shared" si="388"/>
        <v>100</v>
      </c>
      <c r="AG925" s="268">
        <f t="shared" si="389"/>
        <v>100</v>
      </c>
      <c r="AH925" s="268">
        <f t="shared" si="390"/>
        <v>100</v>
      </c>
      <c r="AI925" s="268">
        <f t="shared" si="391"/>
        <v>100</v>
      </c>
      <c r="AJ925" s="268">
        <f t="shared" si="392"/>
        <v>100</v>
      </c>
    </row>
    <row r="926" spans="23:36" x14ac:dyDescent="0.25">
      <c r="W926" s="283">
        <f t="shared" si="379"/>
        <v>100</v>
      </c>
      <c r="X926" s="283">
        <f t="shared" si="380"/>
        <v>100</v>
      </c>
      <c r="Y926" s="283">
        <f t="shared" si="381"/>
        <v>100</v>
      </c>
      <c r="Z926" s="283">
        <f t="shared" si="382"/>
        <v>100</v>
      </c>
      <c r="AA926" s="283">
        <f t="shared" si="383"/>
        <v>100</v>
      </c>
      <c r="AB926" s="287">
        <f t="shared" si="384"/>
        <v>100</v>
      </c>
      <c r="AC926" s="287">
        <f t="shared" si="385"/>
        <v>100</v>
      </c>
      <c r="AD926" s="287">
        <f t="shared" si="386"/>
        <v>100</v>
      </c>
      <c r="AE926" s="284">
        <f t="shared" si="387"/>
        <v>100</v>
      </c>
      <c r="AF926" s="284">
        <f t="shared" si="388"/>
        <v>100</v>
      </c>
      <c r="AG926" s="268">
        <f t="shared" si="389"/>
        <v>100</v>
      </c>
      <c r="AH926" s="268">
        <f t="shared" si="390"/>
        <v>100</v>
      </c>
      <c r="AI926" s="268">
        <f t="shared" si="391"/>
        <v>100</v>
      </c>
      <c r="AJ926" s="268">
        <f t="shared" si="392"/>
        <v>100</v>
      </c>
    </row>
    <row r="927" spans="23:36" x14ac:dyDescent="0.25">
      <c r="W927" s="283">
        <f t="shared" si="379"/>
        <v>100</v>
      </c>
      <c r="X927" s="283">
        <f t="shared" si="380"/>
        <v>100</v>
      </c>
      <c r="Y927" s="283">
        <f t="shared" si="381"/>
        <v>100</v>
      </c>
      <c r="Z927" s="283">
        <f t="shared" si="382"/>
        <v>100</v>
      </c>
      <c r="AA927" s="283">
        <f t="shared" si="383"/>
        <v>100</v>
      </c>
      <c r="AB927" s="287">
        <f t="shared" si="384"/>
        <v>100</v>
      </c>
      <c r="AC927" s="287">
        <f t="shared" si="385"/>
        <v>100</v>
      </c>
      <c r="AD927" s="287">
        <f t="shared" si="386"/>
        <v>100</v>
      </c>
      <c r="AE927" s="284">
        <f t="shared" si="387"/>
        <v>100</v>
      </c>
      <c r="AF927" s="284">
        <f t="shared" si="388"/>
        <v>100</v>
      </c>
      <c r="AG927" s="268">
        <f t="shared" si="389"/>
        <v>100</v>
      </c>
      <c r="AH927" s="268">
        <f t="shared" si="390"/>
        <v>100</v>
      </c>
      <c r="AI927" s="268">
        <f t="shared" si="391"/>
        <v>100</v>
      </c>
      <c r="AJ927" s="268">
        <f t="shared" si="392"/>
        <v>100</v>
      </c>
    </row>
    <row r="928" spans="23:36" x14ac:dyDescent="0.25">
      <c r="W928" s="283">
        <f t="shared" si="379"/>
        <v>100</v>
      </c>
      <c r="X928" s="283">
        <f t="shared" si="380"/>
        <v>100</v>
      </c>
      <c r="Y928" s="283">
        <f t="shared" si="381"/>
        <v>100</v>
      </c>
      <c r="Z928" s="283">
        <f t="shared" si="382"/>
        <v>100</v>
      </c>
      <c r="AA928" s="283">
        <f t="shared" si="383"/>
        <v>100</v>
      </c>
      <c r="AB928" s="287">
        <f t="shared" si="384"/>
        <v>100</v>
      </c>
      <c r="AC928" s="287">
        <f t="shared" si="385"/>
        <v>100</v>
      </c>
      <c r="AD928" s="287">
        <f t="shared" si="386"/>
        <v>100</v>
      </c>
      <c r="AE928" s="284">
        <f t="shared" si="387"/>
        <v>100</v>
      </c>
      <c r="AF928" s="284">
        <f t="shared" si="388"/>
        <v>100</v>
      </c>
      <c r="AG928" s="268">
        <f t="shared" si="389"/>
        <v>100</v>
      </c>
      <c r="AH928" s="268">
        <f t="shared" si="390"/>
        <v>100</v>
      </c>
      <c r="AI928" s="268">
        <f t="shared" si="391"/>
        <v>100</v>
      </c>
      <c r="AJ928" s="268">
        <f t="shared" si="392"/>
        <v>100</v>
      </c>
    </row>
    <row r="929" spans="23:36" x14ac:dyDescent="0.25">
      <c r="W929" s="283">
        <f t="shared" si="379"/>
        <v>100</v>
      </c>
      <c r="X929" s="283">
        <f t="shared" si="380"/>
        <v>100</v>
      </c>
      <c r="Y929" s="283">
        <f t="shared" si="381"/>
        <v>100</v>
      </c>
      <c r="Z929" s="283">
        <f t="shared" si="382"/>
        <v>100</v>
      </c>
      <c r="AA929" s="283">
        <f t="shared" si="383"/>
        <v>100</v>
      </c>
      <c r="AB929" s="287">
        <f t="shared" si="384"/>
        <v>100</v>
      </c>
      <c r="AC929" s="287">
        <f t="shared" si="385"/>
        <v>100</v>
      </c>
      <c r="AD929" s="287">
        <f t="shared" si="386"/>
        <v>100</v>
      </c>
      <c r="AE929" s="284">
        <f t="shared" si="387"/>
        <v>100</v>
      </c>
      <c r="AF929" s="284">
        <f t="shared" si="388"/>
        <v>100</v>
      </c>
      <c r="AG929" s="268">
        <f t="shared" si="389"/>
        <v>100</v>
      </c>
      <c r="AH929" s="268">
        <f t="shared" si="390"/>
        <v>100</v>
      </c>
      <c r="AI929" s="268">
        <f t="shared" si="391"/>
        <v>100</v>
      </c>
      <c r="AJ929" s="268">
        <f t="shared" si="392"/>
        <v>100</v>
      </c>
    </row>
    <row r="930" spans="23:36" x14ac:dyDescent="0.25">
      <c r="W930" s="283">
        <f t="shared" si="379"/>
        <v>100</v>
      </c>
      <c r="X930" s="283">
        <f t="shared" si="380"/>
        <v>100</v>
      </c>
      <c r="Y930" s="283">
        <f t="shared" si="381"/>
        <v>100</v>
      </c>
      <c r="Z930" s="283">
        <f t="shared" si="382"/>
        <v>100</v>
      </c>
      <c r="AA930" s="283">
        <f t="shared" si="383"/>
        <v>100</v>
      </c>
      <c r="AB930" s="287">
        <f t="shared" si="384"/>
        <v>100</v>
      </c>
      <c r="AC930" s="287">
        <f t="shared" si="385"/>
        <v>100</v>
      </c>
      <c r="AD930" s="287">
        <f t="shared" si="386"/>
        <v>100</v>
      </c>
      <c r="AE930" s="284">
        <f t="shared" si="387"/>
        <v>100</v>
      </c>
      <c r="AF930" s="284">
        <f t="shared" si="388"/>
        <v>100</v>
      </c>
      <c r="AG930" s="268">
        <f t="shared" si="389"/>
        <v>100</v>
      </c>
      <c r="AH930" s="268">
        <f t="shared" si="390"/>
        <v>100</v>
      </c>
      <c r="AI930" s="268">
        <f t="shared" si="391"/>
        <v>100</v>
      </c>
      <c r="AJ930" s="268">
        <f t="shared" si="392"/>
        <v>100</v>
      </c>
    </row>
    <row r="931" spans="23:36" x14ac:dyDescent="0.25">
      <c r="W931" s="283">
        <f t="shared" si="379"/>
        <v>100</v>
      </c>
      <c r="X931" s="283">
        <f t="shared" si="380"/>
        <v>100</v>
      </c>
      <c r="Y931" s="283">
        <f t="shared" si="381"/>
        <v>100</v>
      </c>
      <c r="Z931" s="283">
        <f t="shared" si="382"/>
        <v>100</v>
      </c>
      <c r="AA931" s="283">
        <f t="shared" si="383"/>
        <v>100</v>
      </c>
      <c r="AB931" s="287">
        <f t="shared" si="384"/>
        <v>100</v>
      </c>
      <c r="AC931" s="287">
        <f t="shared" si="385"/>
        <v>100</v>
      </c>
      <c r="AD931" s="287">
        <f t="shared" si="386"/>
        <v>100</v>
      </c>
      <c r="AE931" s="284">
        <f t="shared" si="387"/>
        <v>100</v>
      </c>
      <c r="AF931" s="284">
        <f t="shared" si="388"/>
        <v>100</v>
      </c>
      <c r="AG931" s="268">
        <f t="shared" si="389"/>
        <v>100</v>
      </c>
      <c r="AH931" s="268">
        <f t="shared" si="390"/>
        <v>100</v>
      </c>
      <c r="AI931" s="268">
        <f t="shared" si="391"/>
        <v>100</v>
      </c>
      <c r="AJ931" s="268">
        <f t="shared" si="392"/>
        <v>100</v>
      </c>
    </row>
    <row r="932" spans="23:36" x14ac:dyDescent="0.25">
      <c r="W932" s="283">
        <f t="shared" si="379"/>
        <v>100</v>
      </c>
      <c r="X932" s="283">
        <f t="shared" si="380"/>
        <v>100</v>
      </c>
      <c r="Y932" s="283">
        <f t="shared" si="381"/>
        <v>100</v>
      </c>
      <c r="Z932" s="283">
        <f t="shared" si="382"/>
        <v>100</v>
      </c>
      <c r="AA932" s="283">
        <f t="shared" si="383"/>
        <v>100</v>
      </c>
      <c r="AB932" s="287">
        <f t="shared" si="384"/>
        <v>100</v>
      </c>
      <c r="AC932" s="287">
        <f t="shared" si="385"/>
        <v>100</v>
      </c>
      <c r="AD932" s="287">
        <f t="shared" si="386"/>
        <v>100</v>
      </c>
      <c r="AE932" s="284">
        <f t="shared" si="387"/>
        <v>100</v>
      </c>
      <c r="AF932" s="284">
        <f t="shared" si="388"/>
        <v>100</v>
      </c>
      <c r="AG932" s="268">
        <f t="shared" si="389"/>
        <v>100</v>
      </c>
      <c r="AH932" s="268">
        <f t="shared" si="390"/>
        <v>100</v>
      </c>
      <c r="AI932" s="268">
        <f t="shared" si="391"/>
        <v>100</v>
      </c>
      <c r="AJ932" s="268">
        <f t="shared" si="392"/>
        <v>100</v>
      </c>
    </row>
    <row r="933" spans="23:36" x14ac:dyDescent="0.25">
      <c r="W933" s="283">
        <f t="shared" si="379"/>
        <v>100</v>
      </c>
      <c r="X933" s="283">
        <f t="shared" si="380"/>
        <v>100</v>
      </c>
      <c r="Y933" s="283">
        <f t="shared" si="381"/>
        <v>100</v>
      </c>
      <c r="Z933" s="283">
        <f t="shared" si="382"/>
        <v>100</v>
      </c>
      <c r="AA933" s="283">
        <f t="shared" si="383"/>
        <v>100</v>
      </c>
      <c r="AB933" s="287">
        <f t="shared" si="384"/>
        <v>100</v>
      </c>
      <c r="AC933" s="287">
        <f t="shared" si="385"/>
        <v>100</v>
      </c>
      <c r="AD933" s="287">
        <f t="shared" si="386"/>
        <v>100</v>
      </c>
      <c r="AE933" s="284">
        <f t="shared" si="387"/>
        <v>100</v>
      </c>
      <c r="AF933" s="284">
        <f t="shared" si="388"/>
        <v>100</v>
      </c>
      <c r="AG933" s="268">
        <f t="shared" si="389"/>
        <v>100</v>
      </c>
      <c r="AH933" s="268">
        <f t="shared" si="390"/>
        <v>100</v>
      </c>
      <c r="AI933" s="268">
        <f t="shared" si="391"/>
        <v>100</v>
      </c>
      <c r="AJ933" s="268">
        <f t="shared" si="392"/>
        <v>100</v>
      </c>
    </row>
    <row r="934" spans="23:36" x14ac:dyDescent="0.25">
      <c r="W934" s="283">
        <f t="shared" si="379"/>
        <v>100</v>
      </c>
      <c r="X934" s="283">
        <f t="shared" si="380"/>
        <v>100</v>
      </c>
      <c r="Y934" s="283">
        <f t="shared" si="381"/>
        <v>100</v>
      </c>
      <c r="Z934" s="283">
        <f t="shared" si="382"/>
        <v>100</v>
      </c>
      <c r="AA934" s="283">
        <f t="shared" si="383"/>
        <v>100</v>
      </c>
      <c r="AB934" s="287">
        <f t="shared" si="384"/>
        <v>100</v>
      </c>
      <c r="AC934" s="287">
        <f t="shared" si="385"/>
        <v>100</v>
      </c>
      <c r="AD934" s="287">
        <f t="shared" si="386"/>
        <v>100</v>
      </c>
      <c r="AE934" s="284">
        <f t="shared" si="387"/>
        <v>100</v>
      </c>
      <c r="AF934" s="284">
        <f t="shared" si="388"/>
        <v>100</v>
      </c>
      <c r="AG934" s="268">
        <f t="shared" si="389"/>
        <v>100</v>
      </c>
      <c r="AH934" s="268">
        <f t="shared" si="390"/>
        <v>100</v>
      </c>
      <c r="AI934" s="268">
        <f t="shared" si="391"/>
        <v>100</v>
      </c>
      <c r="AJ934" s="268">
        <f t="shared" si="392"/>
        <v>100</v>
      </c>
    </row>
    <row r="935" spans="23:36" x14ac:dyDescent="0.25">
      <c r="W935" s="283">
        <f t="shared" si="379"/>
        <v>100</v>
      </c>
      <c r="X935" s="283">
        <f t="shared" si="380"/>
        <v>100</v>
      </c>
      <c r="Y935" s="283">
        <f t="shared" si="381"/>
        <v>100</v>
      </c>
      <c r="Z935" s="283">
        <f t="shared" si="382"/>
        <v>100</v>
      </c>
      <c r="AA935" s="283">
        <f t="shared" si="383"/>
        <v>100</v>
      </c>
      <c r="AB935" s="287">
        <f t="shared" si="384"/>
        <v>100</v>
      </c>
      <c r="AC935" s="287">
        <f t="shared" si="385"/>
        <v>100</v>
      </c>
      <c r="AD935" s="287">
        <f t="shared" si="386"/>
        <v>100</v>
      </c>
      <c r="AE935" s="284">
        <f t="shared" si="387"/>
        <v>100</v>
      </c>
      <c r="AF935" s="284">
        <f t="shared" si="388"/>
        <v>100</v>
      </c>
      <c r="AG935" s="268">
        <f t="shared" si="389"/>
        <v>100</v>
      </c>
      <c r="AH935" s="268">
        <f t="shared" si="390"/>
        <v>100</v>
      </c>
      <c r="AI935" s="268">
        <f t="shared" si="391"/>
        <v>100</v>
      </c>
      <c r="AJ935" s="268">
        <f t="shared" si="392"/>
        <v>100</v>
      </c>
    </row>
    <row r="936" spans="23:36" x14ac:dyDescent="0.25">
      <c r="W936" s="283">
        <f t="shared" si="379"/>
        <v>100</v>
      </c>
      <c r="X936" s="283">
        <f t="shared" si="380"/>
        <v>100</v>
      </c>
      <c r="Y936" s="283">
        <f t="shared" si="381"/>
        <v>100</v>
      </c>
      <c r="Z936" s="283">
        <f t="shared" si="382"/>
        <v>100</v>
      </c>
      <c r="AA936" s="283">
        <f t="shared" si="383"/>
        <v>100</v>
      </c>
      <c r="AB936" s="287">
        <f t="shared" si="384"/>
        <v>100</v>
      </c>
      <c r="AC936" s="287">
        <f t="shared" si="385"/>
        <v>100</v>
      </c>
      <c r="AD936" s="287">
        <f t="shared" si="386"/>
        <v>100</v>
      </c>
      <c r="AE936" s="284">
        <f t="shared" si="387"/>
        <v>100</v>
      </c>
      <c r="AF936" s="284">
        <f t="shared" si="388"/>
        <v>100</v>
      </c>
      <c r="AG936" s="268">
        <f t="shared" si="389"/>
        <v>100</v>
      </c>
      <c r="AH936" s="268">
        <f t="shared" si="390"/>
        <v>100</v>
      </c>
      <c r="AI936" s="268">
        <f t="shared" si="391"/>
        <v>100</v>
      </c>
      <c r="AJ936" s="268">
        <f t="shared" si="392"/>
        <v>100</v>
      </c>
    </row>
    <row r="937" spans="23:36" x14ac:dyDescent="0.25">
      <c r="W937" s="283">
        <f t="shared" si="379"/>
        <v>100</v>
      </c>
      <c r="X937" s="283">
        <f t="shared" si="380"/>
        <v>100</v>
      </c>
      <c r="Y937" s="283">
        <f t="shared" si="381"/>
        <v>100</v>
      </c>
      <c r="Z937" s="283">
        <f t="shared" si="382"/>
        <v>100</v>
      </c>
      <c r="AA937" s="283">
        <f t="shared" si="383"/>
        <v>100</v>
      </c>
      <c r="AB937" s="287">
        <f t="shared" si="384"/>
        <v>100</v>
      </c>
      <c r="AC937" s="287">
        <f t="shared" si="385"/>
        <v>100</v>
      </c>
      <c r="AD937" s="287">
        <f t="shared" si="386"/>
        <v>100</v>
      </c>
      <c r="AE937" s="284">
        <f t="shared" si="387"/>
        <v>100</v>
      </c>
      <c r="AF937" s="284">
        <f t="shared" si="388"/>
        <v>100</v>
      </c>
      <c r="AG937" s="268">
        <f t="shared" si="389"/>
        <v>100</v>
      </c>
      <c r="AH937" s="268">
        <f t="shared" si="390"/>
        <v>100</v>
      </c>
      <c r="AI937" s="268">
        <f t="shared" si="391"/>
        <v>100</v>
      </c>
      <c r="AJ937" s="268">
        <f t="shared" si="392"/>
        <v>100</v>
      </c>
    </row>
    <row r="938" spans="23:36" x14ac:dyDescent="0.25">
      <c r="W938" s="283">
        <f t="shared" si="379"/>
        <v>100</v>
      </c>
      <c r="X938" s="283">
        <f t="shared" si="380"/>
        <v>100</v>
      </c>
      <c r="Y938" s="283">
        <f t="shared" si="381"/>
        <v>100</v>
      </c>
      <c r="Z938" s="283">
        <f t="shared" si="382"/>
        <v>100</v>
      </c>
      <c r="AA938" s="283">
        <f t="shared" si="383"/>
        <v>100</v>
      </c>
      <c r="AB938" s="287">
        <f t="shared" si="384"/>
        <v>100</v>
      </c>
      <c r="AC938" s="287">
        <f t="shared" si="385"/>
        <v>100</v>
      </c>
      <c r="AD938" s="287">
        <f t="shared" si="386"/>
        <v>100</v>
      </c>
      <c r="AE938" s="284">
        <f t="shared" si="387"/>
        <v>100</v>
      </c>
      <c r="AF938" s="284">
        <f t="shared" si="388"/>
        <v>100</v>
      </c>
      <c r="AG938" s="268">
        <f t="shared" si="389"/>
        <v>100</v>
      </c>
      <c r="AH938" s="268">
        <f t="shared" si="390"/>
        <v>100</v>
      </c>
      <c r="AI938" s="268">
        <f t="shared" si="391"/>
        <v>100</v>
      </c>
      <c r="AJ938" s="268">
        <f t="shared" si="392"/>
        <v>100</v>
      </c>
    </row>
    <row r="939" spans="23:36" x14ac:dyDescent="0.25">
      <c r="W939" s="283">
        <f t="shared" si="379"/>
        <v>100</v>
      </c>
      <c r="X939" s="283">
        <f t="shared" si="380"/>
        <v>100</v>
      </c>
      <c r="Y939" s="283">
        <f t="shared" si="381"/>
        <v>100</v>
      </c>
      <c r="Z939" s="283">
        <f t="shared" si="382"/>
        <v>100</v>
      </c>
      <c r="AA939" s="283">
        <f t="shared" si="383"/>
        <v>100</v>
      </c>
      <c r="AB939" s="287">
        <f t="shared" si="384"/>
        <v>100</v>
      </c>
      <c r="AC939" s="287">
        <f t="shared" si="385"/>
        <v>100</v>
      </c>
      <c r="AD939" s="287">
        <f t="shared" si="386"/>
        <v>100</v>
      </c>
      <c r="AE939" s="284">
        <f t="shared" si="387"/>
        <v>100</v>
      </c>
      <c r="AF939" s="284">
        <f t="shared" si="388"/>
        <v>100</v>
      </c>
      <c r="AG939" s="268">
        <f t="shared" si="389"/>
        <v>100</v>
      </c>
      <c r="AH939" s="268">
        <f t="shared" si="390"/>
        <v>100</v>
      </c>
      <c r="AI939" s="268">
        <f t="shared" si="391"/>
        <v>100</v>
      </c>
      <c r="AJ939" s="268">
        <f t="shared" si="392"/>
        <v>100</v>
      </c>
    </row>
    <row r="940" spans="23:36" x14ac:dyDescent="0.25">
      <c r="W940" s="283">
        <f t="shared" si="379"/>
        <v>100</v>
      </c>
      <c r="X940" s="283">
        <f t="shared" si="380"/>
        <v>100</v>
      </c>
      <c r="Y940" s="283">
        <f t="shared" si="381"/>
        <v>100</v>
      </c>
      <c r="Z940" s="283">
        <f t="shared" si="382"/>
        <v>100</v>
      </c>
      <c r="AA940" s="283">
        <f t="shared" si="383"/>
        <v>100</v>
      </c>
      <c r="AB940" s="287">
        <f t="shared" si="384"/>
        <v>100</v>
      </c>
      <c r="AC940" s="287">
        <f t="shared" si="385"/>
        <v>100</v>
      </c>
      <c r="AD940" s="287">
        <f t="shared" si="386"/>
        <v>100</v>
      </c>
      <c r="AE940" s="284">
        <f t="shared" si="387"/>
        <v>100</v>
      </c>
      <c r="AF940" s="284">
        <f t="shared" si="388"/>
        <v>100</v>
      </c>
      <c r="AG940" s="268">
        <f t="shared" si="389"/>
        <v>100</v>
      </c>
      <c r="AH940" s="268">
        <f t="shared" si="390"/>
        <v>100</v>
      </c>
      <c r="AI940" s="268">
        <f t="shared" si="391"/>
        <v>100</v>
      </c>
      <c r="AJ940" s="268">
        <f t="shared" si="392"/>
        <v>100</v>
      </c>
    </row>
    <row r="941" spans="23:36" x14ac:dyDescent="0.25">
      <c r="W941" s="283">
        <f t="shared" si="379"/>
        <v>100</v>
      </c>
      <c r="X941" s="283">
        <f t="shared" si="380"/>
        <v>100</v>
      </c>
      <c r="Y941" s="283">
        <f t="shared" si="381"/>
        <v>100</v>
      </c>
      <c r="Z941" s="283">
        <f t="shared" si="382"/>
        <v>100</v>
      </c>
      <c r="AA941" s="283">
        <f t="shared" si="383"/>
        <v>100</v>
      </c>
      <c r="AB941" s="287">
        <f t="shared" si="384"/>
        <v>100</v>
      </c>
      <c r="AC941" s="287">
        <f t="shared" si="385"/>
        <v>100</v>
      </c>
      <c r="AD941" s="287">
        <f t="shared" si="386"/>
        <v>100</v>
      </c>
      <c r="AE941" s="284">
        <f t="shared" si="387"/>
        <v>100</v>
      </c>
      <c r="AF941" s="284">
        <f t="shared" si="388"/>
        <v>100</v>
      </c>
      <c r="AG941" s="268">
        <f t="shared" si="389"/>
        <v>100</v>
      </c>
      <c r="AH941" s="268">
        <f t="shared" si="390"/>
        <v>100</v>
      </c>
      <c r="AI941" s="268">
        <f t="shared" si="391"/>
        <v>100</v>
      </c>
      <c r="AJ941" s="268">
        <f t="shared" si="392"/>
        <v>100</v>
      </c>
    </row>
    <row r="942" spans="23:36" x14ac:dyDescent="0.25">
      <c r="W942" s="283">
        <f t="shared" si="379"/>
        <v>100</v>
      </c>
      <c r="X942" s="283">
        <f t="shared" si="380"/>
        <v>100</v>
      </c>
      <c r="Y942" s="283">
        <f t="shared" si="381"/>
        <v>100</v>
      </c>
      <c r="Z942" s="283">
        <f t="shared" si="382"/>
        <v>100</v>
      </c>
      <c r="AA942" s="283">
        <f t="shared" si="383"/>
        <v>100</v>
      </c>
      <c r="AB942" s="287">
        <f t="shared" si="384"/>
        <v>100</v>
      </c>
      <c r="AC942" s="287">
        <f t="shared" si="385"/>
        <v>100</v>
      </c>
      <c r="AD942" s="287">
        <f t="shared" si="386"/>
        <v>100</v>
      </c>
      <c r="AE942" s="284">
        <f t="shared" si="387"/>
        <v>100</v>
      </c>
      <c r="AF942" s="284">
        <f t="shared" si="388"/>
        <v>100</v>
      </c>
      <c r="AG942" s="268">
        <f t="shared" si="389"/>
        <v>100</v>
      </c>
      <c r="AH942" s="268">
        <f t="shared" si="390"/>
        <v>100</v>
      </c>
      <c r="AI942" s="268">
        <f t="shared" si="391"/>
        <v>100</v>
      </c>
      <c r="AJ942" s="268">
        <f t="shared" si="392"/>
        <v>100</v>
      </c>
    </row>
    <row r="943" spans="23:36" x14ac:dyDescent="0.25">
      <c r="W943" s="283">
        <f t="shared" si="379"/>
        <v>100</v>
      </c>
      <c r="X943" s="283">
        <f t="shared" si="380"/>
        <v>100</v>
      </c>
      <c r="Y943" s="283">
        <f t="shared" si="381"/>
        <v>100</v>
      </c>
      <c r="Z943" s="283">
        <f t="shared" si="382"/>
        <v>100</v>
      </c>
      <c r="AA943" s="283">
        <f t="shared" si="383"/>
        <v>100</v>
      </c>
      <c r="AB943" s="287">
        <f t="shared" si="384"/>
        <v>100</v>
      </c>
      <c r="AC943" s="287">
        <f t="shared" si="385"/>
        <v>100</v>
      </c>
      <c r="AD943" s="287">
        <f t="shared" si="386"/>
        <v>100</v>
      </c>
      <c r="AE943" s="284">
        <f t="shared" si="387"/>
        <v>100</v>
      </c>
      <c r="AF943" s="284">
        <f t="shared" si="388"/>
        <v>100</v>
      </c>
      <c r="AG943" s="268">
        <f t="shared" si="389"/>
        <v>100</v>
      </c>
      <c r="AH943" s="268">
        <f t="shared" si="390"/>
        <v>100</v>
      </c>
      <c r="AI943" s="268">
        <f t="shared" si="391"/>
        <v>100</v>
      </c>
      <c r="AJ943" s="268">
        <f t="shared" si="392"/>
        <v>100</v>
      </c>
    </row>
    <row r="944" spans="23:36" x14ac:dyDescent="0.25">
      <c r="W944" s="283">
        <f t="shared" si="379"/>
        <v>100</v>
      </c>
      <c r="X944" s="283">
        <f t="shared" si="380"/>
        <v>100</v>
      </c>
      <c r="Y944" s="283">
        <f t="shared" si="381"/>
        <v>100</v>
      </c>
      <c r="Z944" s="283">
        <f t="shared" si="382"/>
        <v>100</v>
      </c>
      <c r="AA944" s="283">
        <f t="shared" si="383"/>
        <v>100</v>
      </c>
      <c r="AB944" s="287">
        <f t="shared" si="384"/>
        <v>100</v>
      </c>
      <c r="AC944" s="287">
        <f t="shared" si="385"/>
        <v>100</v>
      </c>
      <c r="AD944" s="287">
        <f t="shared" si="386"/>
        <v>100</v>
      </c>
      <c r="AE944" s="284">
        <f t="shared" si="387"/>
        <v>100</v>
      </c>
      <c r="AF944" s="284">
        <f t="shared" si="388"/>
        <v>100</v>
      </c>
      <c r="AG944" s="268">
        <f t="shared" si="389"/>
        <v>100</v>
      </c>
      <c r="AH944" s="268">
        <f t="shared" si="390"/>
        <v>100</v>
      </c>
      <c r="AI944" s="268">
        <f t="shared" si="391"/>
        <v>100</v>
      </c>
      <c r="AJ944" s="268">
        <f t="shared" si="392"/>
        <v>100</v>
      </c>
    </row>
    <row r="945" spans="23:36" x14ac:dyDescent="0.25">
      <c r="W945" s="283">
        <f t="shared" si="379"/>
        <v>100</v>
      </c>
      <c r="X945" s="283">
        <f t="shared" si="380"/>
        <v>100</v>
      </c>
      <c r="Y945" s="283">
        <f t="shared" si="381"/>
        <v>100</v>
      </c>
      <c r="Z945" s="283">
        <f t="shared" si="382"/>
        <v>100</v>
      </c>
      <c r="AA945" s="283">
        <f t="shared" si="383"/>
        <v>100</v>
      </c>
      <c r="AB945" s="287">
        <f t="shared" si="384"/>
        <v>100</v>
      </c>
      <c r="AC945" s="287">
        <f t="shared" si="385"/>
        <v>100</v>
      </c>
      <c r="AD945" s="287">
        <f t="shared" si="386"/>
        <v>100</v>
      </c>
      <c r="AE945" s="284">
        <f t="shared" si="387"/>
        <v>100</v>
      </c>
      <c r="AF945" s="284">
        <f t="shared" si="388"/>
        <v>100</v>
      </c>
      <c r="AG945" s="268">
        <f t="shared" si="389"/>
        <v>100</v>
      </c>
      <c r="AH945" s="268">
        <f t="shared" si="390"/>
        <v>100</v>
      </c>
      <c r="AI945" s="268">
        <f t="shared" si="391"/>
        <v>100</v>
      </c>
      <c r="AJ945" s="268">
        <f t="shared" si="392"/>
        <v>100</v>
      </c>
    </row>
    <row r="946" spans="23:36" x14ac:dyDescent="0.25">
      <c r="W946" s="283">
        <f t="shared" si="379"/>
        <v>100</v>
      </c>
      <c r="X946" s="283">
        <f t="shared" si="380"/>
        <v>100</v>
      </c>
      <c r="Y946" s="283">
        <f t="shared" si="381"/>
        <v>100</v>
      </c>
      <c r="Z946" s="283">
        <f t="shared" si="382"/>
        <v>100</v>
      </c>
      <c r="AA946" s="283">
        <f t="shared" si="383"/>
        <v>100</v>
      </c>
      <c r="AB946" s="287">
        <f t="shared" si="384"/>
        <v>100</v>
      </c>
      <c r="AC946" s="287">
        <f t="shared" si="385"/>
        <v>100</v>
      </c>
      <c r="AD946" s="287">
        <f t="shared" si="386"/>
        <v>100</v>
      </c>
      <c r="AE946" s="284">
        <f t="shared" si="387"/>
        <v>100</v>
      </c>
      <c r="AF946" s="284">
        <f t="shared" si="388"/>
        <v>100</v>
      </c>
      <c r="AG946" s="268">
        <f t="shared" si="389"/>
        <v>100</v>
      </c>
      <c r="AH946" s="268">
        <f t="shared" si="390"/>
        <v>100</v>
      </c>
      <c r="AI946" s="268">
        <f t="shared" si="391"/>
        <v>100</v>
      </c>
      <c r="AJ946" s="268">
        <f t="shared" si="392"/>
        <v>100</v>
      </c>
    </row>
    <row r="947" spans="23:36" x14ac:dyDescent="0.25">
      <c r="W947" s="283">
        <f t="shared" si="379"/>
        <v>100</v>
      </c>
      <c r="X947" s="283">
        <f t="shared" si="380"/>
        <v>100</v>
      </c>
      <c r="Y947" s="283">
        <f t="shared" si="381"/>
        <v>100</v>
      </c>
      <c r="Z947" s="283">
        <f t="shared" si="382"/>
        <v>100</v>
      </c>
      <c r="AA947" s="283">
        <f t="shared" si="383"/>
        <v>100</v>
      </c>
      <c r="AB947" s="287">
        <f t="shared" si="384"/>
        <v>100</v>
      </c>
      <c r="AC947" s="287">
        <f t="shared" si="385"/>
        <v>100</v>
      </c>
      <c r="AD947" s="287">
        <f t="shared" si="386"/>
        <v>100</v>
      </c>
      <c r="AE947" s="284">
        <f t="shared" si="387"/>
        <v>100</v>
      </c>
      <c r="AF947" s="284">
        <f t="shared" si="388"/>
        <v>100</v>
      </c>
      <c r="AG947" s="268">
        <f t="shared" si="389"/>
        <v>100</v>
      </c>
      <c r="AH947" s="268">
        <f t="shared" si="390"/>
        <v>100</v>
      </c>
      <c r="AI947" s="268">
        <f t="shared" si="391"/>
        <v>100</v>
      </c>
      <c r="AJ947" s="268">
        <f t="shared" si="392"/>
        <v>100</v>
      </c>
    </row>
    <row r="948" spans="23:36" x14ac:dyDescent="0.25">
      <c r="W948" s="283">
        <f t="shared" si="379"/>
        <v>100</v>
      </c>
      <c r="X948" s="283">
        <f t="shared" si="380"/>
        <v>100</v>
      </c>
      <c r="Y948" s="283">
        <f t="shared" si="381"/>
        <v>100</v>
      </c>
      <c r="Z948" s="283">
        <f t="shared" si="382"/>
        <v>100</v>
      </c>
      <c r="AA948" s="283">
        <f t="shared" si="383"/>
        <v>100</v>
      </c>
      <c r="AB948" s="287">
        <f t="shared" si="384"/>
        <v>100</v>
      </c>
      <c r="AC948" s="287">
        <f t="shared" si="385"/>
        <v>100</v>
      </c>
      <c r="AD948" s="287">
        <f t="shared" si="386"/>
        <v>100</v>
      </c>
      <c r="AE948" s="284">
        <f t="shared" si="387"/>
        <v>100</v>
      </c>
      <c r="AF948" s="284">
        <f t="shared" si="388"/>
        <v>100</v>
      </c>
      <c r="AG948" s="268">
        <f t="shared" si="389"/>
        <v>100</v>
      </c>
      <c r="AH948" s="268">
        <f t="shared" si="390"/>
        <v>100</v>
      </c>
      <c r="AI948" s="268">
        <f t="shared" si="391"/>
        <v>100</v>
      </c>
      <c r="AJ948" s="268">
        <f t="shared" si="392"/>
        <v>100</v>
      </c>
    </row>
    <row r="949" spans="23:36" x14ac:dyDescent="0.25">
      <c r="W949" s="283">
        <f t="shared" si="379"/>
        <v>100</v>
      </c>
      <c r="X949" s="283">
        <f t="shared" si="380"/>
        <v>100</v>
      </c>
      <c r="Y949" s="283">
        <f t="shared" si="381"/>
        <v>100</v>
      </c>
      <c r="Z949" s="283">
        <f t="shared" si="382"/>
        <v>100</v>
      </c>
      <c r="AA949" s="283">
        <f t="shared" si="383"/>
        <v>100</v>
      </c>
      <c r="AB949" s="287">
        <f t="shared" si="384"/>
        <v>100</v>
      </c>
      <c r="AC949" s="287">
        <f t="shared" si="385"/>
        <v>100</v>
      </c>
      <c r="AD949" s="287">
        <f t="shared" si="386"/>
        <v>100</v>
      </c>
      <c r="AE949" s="284">
        <f t="shared" si="387"/>
        <v>100</v>
      </c>
      <c r="AF949" s="284">
        <f t="shared" si="388"/>
        <v>100</v>
      </c>
      <c r="AG949" s="268">
        <f t="shared" si="389"/>
        <v>100</v>
      </c>
      <c r="AH949" s="268">
        <f t="shared" si="390"/>
        <v>100</v>
      </c>
      <c r="AI949" s="268">
        <f t="shared" si="391"/>
        <v>100</v>
      </c>
      <c r="AJ949" s="268">
        <f t="shared" si="392"/>
        <v>100</v>
      </c>
    </row>
    <row r="950" spans="23:36" x14ac:dyDescent="0.25">
      <c r="W950" s="283">
        <f t="shared" si="379"/>
        <v>100</v>
      </c>
      <c r="X950" s="283">
        <f t="shared" si="380"/>
        <v>100</v>
      </c>
      <c r="Y950" s="283">
        <f t="shared" si="381"/>
        <v>100</v>
      </c>
      <c r="Z950" s="283">
        <f t="shared" si="382"/>
        <v>100</v>
      </c>
      <c r="AA950" s="283">
        <f t="shared" si="383"/>
        <v>100</v>
      </c>
      <c r="AB950" s="287">
        <f t="shared" si="384"/>
        <v>100</v>
      </c>
      <c r="AC950" s="287">
        <f t="shared" si="385"/>
        <v>100</v>
      </c>
      <c r="AD950" s="287">
        <f t="shared" si="386"/>
        <v>100</v>
      </c>
      <c r="AE950" s="284">
        <f t="shared" si="387"/>
        <v>100</v>
      </c>
      <c r="AF950" s="284">
        <f t="shared" si="388"/>
        <v>100</v>
      </c>
      <c r="AG950" s="268">
        <f t="shared" si="389"/>
        <v>100</v>
      </c>
      <c r="AH950" s="268">
        <f t="shared" si="390"/>
        <v>100</v>
      </c>
      <c r="AI950" s="268">
        <f t="shared" si="391"/>
        <v>100</v>
      </c>
      <c r="AJ950" s="268">
        <f t="shared" si="392"/>
        <v>100</v>
      </c>
    </row>
    <row r="951" spans="23:36" x14ac:dyDescent="0.25">
      <c r="W951" s="283">
        <f t="shared" si="379"/>
        <v>100</v>
      </c>
      <c r="X951" s="283">
        <f t="shared" si="380"/>
        <v>100</v>
      </c>
      <c r="Y951" s="283">
        <f t="shared" si="381"/>
        <v>100</v>
      </c>
      <c r="Z951" s="283">
        <f t="shared" si="382"/>
        <v>100</v>
      </c>
      <c r="AA951" s="283">
        <f t="shared" si="383"/>
        <v>100</v>
      </c>
      <c r="AB951" s="287">
        <f t="shared" si="384"/>
        <v>100</v>
      </c>
      <c r="AC951" s="287">
        <f t="shared" si="385"/>
        <v>100</v>
      </c>
      <c r="AD951" s="287">
        <f t="shared" si="386"/>
        <v>100</v>
      </c>
      <c r="AE951" s="284">
        <f t="shared" si="387"/>
        <v>100</v>
      </c>
      <c r="AF951" s="284">
        <f t="shared" si="388"/>
        <v>100</v>
      </c>
      <c r="AG951" s="268">
        <f t="shared" si="389"/>
        <v>100</v>
      </c>
      <c r="AH951" s="268">
        <f t="shared" si="390"/>
        <v>100</v>
      </c>
      <c r="AI951" s="268">
        <f t="shared" si="391"/>
        <v>100</v>
      </c>
      <c r="AJ951" s="268">
        <f t="shared" si="392"/>
        <v>100</v>
      </c>
    </row>
    <row r="952" spans="23:36" x14ac:dyDescent="0.25">
      <c r="W952" s="283">
        <f t="shared" si="379"/>
        <v>100</v>
      </c>
      <c r="X952" s="283">
        <f t="shared" si="380"/>
        <v>100</v>
      </c>
      <c r="Y952" s="283">
        <f t="shared" si="381"/>
        <v>100</v>
      </c>
      <c r="Z952" s="283">
        <f t="shared" si="382"/>
        <v>100</v>
      </c>
      <c r="AA952" s="283">
        <f t="shared" si="383"/>
        <v>100</v>
      </c>
      <c r="AB952" s="287">
        <f t="shared" si="384"/>
        <v>100</v>
      </c>
      <c r="AC952" s="287">
        <f t="shared" si="385"/>
        <v>100</v>
      </c>
      <c r="AD952" s="287">
        <f t="shared" si="386"/>
        <v>100</v>
      </c>
      <c r="AE952" s="284">
        <f t="shared" si="387"/>
        <v>100</v>
      </c>
      <c r="AF952" s="284">
        <f t="shared" si="388"/>
        <v>100</v>
      </c>
      <c r="AG952" s="268">
        <f t="shared" si="389"/>
        <v>100</v>
      </c>
      <c r="AH952" s="268">
        <f t="shared" si="390"/>
        <v>100</v>
      </c>
      <c r="AI952" s="268">
        <f t="shared" si="391"/>
        <v>100</v>
      </c>
      <c r="AJ952" s="268">
        <f t="shared" si="392"/>
        <v>100</v>
      </c>
    </row>
    <row r="953" spans="23:36" x14ac:dyDescent="0.25">
      <c r="W953" s="283">
        <f t="shared" si="379"/>
        <v>100</v>
      </c>
      <c r="X953" s="283">
        <f t="shared" si="380"/>
        <v>100</v>
      </c>
      <c r="Y953" s="283">
        <f t="shared" si="381"/>
        <v>100</v>
      </c>
      <c r="Z953" s="283">
        <f t="shared" si="382"/>
        <v>100</v>
      </c>
      <c r="AA953" s="283">
        <f t="shared" si="383"/>
        <v>100</v>
      </c>
      <c r="AB953" s="287">
        <f t="shared" si="384"/>
        <v>100</v>
      </c>
      <c r="AC953" s="287">
        <f t="shared" si="385"/>
        <v>100</v>
      </c>
      <c r="AD953" s="287">
        <f t="shared" si="386"/>
        <v>100</v>
      </c>
      <c r="AE953" s="284">
        <f t="shared" si="387"/>
        <v>100</v>
      </c>
      <c r="AF953" s="284">
        <f t="shared" si="388"/>
        <v>100</v>
      </c>
      <c r="AG953" s="268">
        <f t="shared" si="389"/>
        <v>100</v>
      </c>
      <c r="AH953" s="268">
        <f t="shared" si="390"/>
        <v>100</v>
      </c>
      <c r="AI953" s="268">
        <f t="shared" si="391"/>
        <v>100</v>
      </c>
      <c r="AJ953" s="268">
        <f t="shared" si="392"/>
        <v>100</v>
      </c>
    </row>
    <row r="954" spans="23:36" x14ac:dyDescent="0.25">
      <c r="W954" s="283">
        <f t="shared" si="379"/>
        <v>100</v>
      </c>
      <c r="X954" s="283">
        <f t="shared" si="380"/>
        <v>100</v>
      </c>
      <c r="Y954" s="283">
        <f t="shared" si="381"/>
        <v>100</v>
      </c>
      <c r="Z954" s="283">
        <f t="shared" si="382"/>
        <v>100</v>
      </c>
      <c r="AA954" s="283">
        <f t="shared" si="383"/>
        <v>100</v>
      </c>
      <c r="AB954" s="287">
        <f t="shared" si="384"/>
        <v>100</v>
      </c>
      <c r="AC954" s="287">
        <f t="shared" si="385"/>
        <v>100</v>
      </c>
      <c r="AD954" s="287">
        <f t="shared" si="386"/>
        <v>100</v>
      </c>
      <c r="AE954" s="284">
        <f t="shared" si="387"/>
        <v>100</v>
      </c>
      <c r="AF954" s="284">
        <f t="shared" si="388"/>
        <v>100</v>
      </c>
      <c r="AG954" s="268">
        <f t="shared" si="389"/>
        <v>100</v>
      </c>
      <c r="AH954" s="268">
        <f t="shared" si="390"/>
        <v>100</v>
      </c>
      <c r="AI954" s="268">
        <f t="shared" si="391"/>
        <v>100</v>
      </c>
      <c r="AJ954" s="268">
        <f t="shared" si="392"/>
        <v>100</v>
      </c>
    </row>
    <row r="955" spans="23:36" x14ac:dyDescent="0.25">
      <c r="W955" s="283">
        <f t="shared" si="379"/>
        <v>100</v>
      </c>
      <c r="X955" s="283">
        <f t="shared" si="380"/>
        <v>100</v>
      </c>
      <c r="Y955" s="283">
        <f t="shared" si="381"/>
        <v>100</v>
      </c>
      <c r="Z955" s="283">
        <f t="shared" si="382"/>
        <v>100</v>
      </c>
      <c r="AA955" s="283">
        <f t="shared" si="383"/>
        <v>100</v>
      </c>
      <c r="AB955" s="287">
        <f t="shared" si="384"/>
        <v>100</v>
      </c>
      <c r="AC955" s="287">
        <f t="shared" si="385"/>
        <v>100</v>
      </c>
      <c r="AD955" s="287">
        <f t="shared" si="386"/>
        <v>100</v>
      </c>
      <c r="AE955" s="284">
        <f t="shared" si="387"/>
        <v>100</v>
      </c>
      <c r="AF955" s="284">
        <f t="shared" si="388"/>
        <v>100</v>
      </c>
      <c r="AG955" s="268">
        <f t="shared" si="389"/>
        <v>100</v>
      </c>
      <c r="AH955" s="268">
        <f t="shared" si="390"/>
        <v>100</v>
      </c>
      <c r="AI955" s="268">
        <f t="shared" si="391"/>
        <v>100</v>
      </c>
      <c r="AJ955" s="268">
        <f t="shared" si="392"/>
        <v>100</v>
      </c>
    </row>
    <row r="956" spans="23:36" x14ac:dyDescent="0.25">
      <c r="W956" s="283">
        <f t="shared" si="379"/>
        <v>100</v>
      </c>
      <c r="X956" s="283">
        <f t="shared" si="380"/>
        <v>100</v>
      </c>
      <c r="Y956" s="283">
        <f t="shared" si="381"/>
        <v>100</v>
      </c>
      <c r="Z956" s="283">
        <f t="shared" si="382"/>
        <v>100</v>
      </c>
      <c r="AA956" s="283">
        <f t="shared" si="383"/>
        <v>100</v>
      </c>
      <c r="AB956" s="287">
        <f t="shared" si="384"/>
        <v>100</v>
      </c>
      <c r="AC956" s="287">
        <f t="shared" si="385"/>
        <v>100</v>
      </c>
      <c r="AD956" s="287">
        <f t="shared" si="386"/>
        <v>100</v>
      </c>
      <c r="AE956" s="284">
        <f t="shared" si="387"/>
        <v>100</v>
      </c>
      <c r="AF956" s="284">
        <f t="shared" si="388"/>
        <v>100</v>
      </c>
      <c r="AG956" s="268">
        <f t="shared" si="389"/>
        <v>100</v>
      </c>
      <c r="AH956" s="268">
        <f t="shared" si="390"/>
        <v>100</v>
      </c>
      <c r="AI956" s="268">
        <f t="shared" si="391"/>
        <v>100</v>
      </c>
      <c r="AJ956" s="268">
        <f t="shared" si="392"/>
        <v>100</v>
      </c>
    </row>
    <row r="957" spans="23:36" x14ac:dyDescent="0.25">
      <c r="W957" s="283">
        <f t="shared" si="379"/>
        <v>100</v>
      </c>
      <c r="X957" s="283">
        <f t="shared" si="380"/>
        <v>100</v>
      </c>
      <c r="Y957" s="283">
        <f t="shared" si="381"/>
        <v>100</v>
      </c>
      <c r="Z957" s="283">
        <f t="shared" si="382"/>
        <v>100</v>
      </c>
      <c r="AA957" s="283">
        <f t="shared" si="383"/>
        <v>100</v>
      </c>
      <c r="AB957" s="287">
        <f t="shared" si="384"/>
        <v>100</v>
      </c>
      <c r="AC957" s="287">
        <f t="shared" si="385"/>
        <v>100</v>
      </c>
      <c r="AD957" s="287">
        <f t="shared" si="386"/>
        <v>100</v>
      </c>
      <c r="AE957" s="284">
        <f t="shared" si="387"/>
        <v>100</v>
      </c>
      <c r="AF957" s="284">
        <f t="shared" si="388"/>
        <v>100</v>
      </c>
      <c r="AG957" s="268">
        <f t="shared" si="389"/>
        <v>100</v>
      </c>
      <c r="AH957" s="268">
        <f t="shared" si="390"/>
        <v>100</v>
      </c>
      <c r="AI957" s="268">
        <f t="shared" si="391"/>
        <v>100</v>
      </c>
      <c r="AJ957" s="268">
        <f t="shared" si="392"/>
        <v>100</v>
      </c>
    </row>
    <row r="958" spans="23:36" x14ac:dyDescent="0.25">
      <c r="W958" s="283">
        <f t="shared" si="379"/>
        <v>100</v>
      </c>
      <c r="X958" s="283">
        <f t="shared" si="380"/>
        <v>100</v>
      </c>
      <c r="Y958" s="283">
        <f t="shared" si="381"/>
        <v>100</v>
      </c>
      <c r="Z958" s="283">
        <f t="shared" si="382"/>
        <v>100</v>
      </c>
      <c r="AA958" s="283">
        <f t="shared" si="383"/>
        <v>100</v>
      </c>
      <c r="AB958" s="287">
        <f t="shared" si="384"/>
        <v>100</v>
      </c>
      <c r="AC958" s="287">
        <f t="shared" si="385"/>
        <v>100</v>
      </c>
      <c r="AD958" s="287">
        <f t="shared" si="386"/>
        <v>100</v>
      </c>
      <c r="AE958" s="284">
        <f t="shared" si="387"/>
        <v>100</v>
      </c>
      <c r="AF958" s="284">
        <f t="shared" si="388"/>
        <v>100</v>
      </c>
      <c r="AG958" s="268">
        <f t="shared" si="389"/>
        <v>100</v>
      </c>
      <c r="AH958" s="268">
        <f t="shared" si="390"/>
        <v>100</v>
      </c>
      <c r="AI958" s="268">
        <f t="shared" si="391"/>
        <v>100</v>
      </c>
      <c r="AJ958" s="268">
        <f t="shared" si="392"/>
        <v>100</v>
      </c>
    </row>
    <row r="959" spans="23:36" x14ac:dyDescent="0.25">
      <c r="W959" s="283">
        <f t="shared" si="379"/>
        <v>100</v>
      </c>
      <c r="X959" s="283">
        <f t="shared" si="380"/>
        <v>100</v>
      </c>
      <c r="Y959" s="283">
        <f t="shared" si="381"/>
        <v>100</v>
      </c>
      <c r="Z959" s="283">
        <f t="shared" si="382"/>
        <v>100</v>
      </c>
      <c r="AA959" s="283">
        <f t="shared" si="383"/>
        <v>100</v>
      </c>
      <c r="AB959" s="287">
        <f t="shared" si="384"/>
        <v>100</v>
      </c>
      <c r="AC959" s="287">
        <f t="shared" si="385"/>
        <v>100</v>
      </c>
      <c r="AD959" s="287">
        <f t="shared" si="386"/>
        <v>100</v>
      </c>
      <c r="AE959" s="284">
        <f t="shared" si="387"/>
        <v>100</v>
      </c>
      <c r="AF959" s="284">
        <f t="shared" si="388"/>
        <v>100</v>
      </c>
      <c r="AG959" s="268">
        <f t="shared" si="389"/>
        <v>100</v>
      </c>
      <c r="AH959" s="268">
        <f t="shared" si="390"/>
        <v>100</v>
      </c>
      <c r="AI959" s="268">
        <f t="shared" si="391"/>
        <v>100</v>
      </c>
      <c r="AJ959" s="268">
        <f t="shared" si="392"/>
        <v>100</v>
      </c>
    </row>
    <row r="960" spans="23:36" x14ac:dyDescent="0.25">
      <c r="W960" s="283">
        <f t="shared" si="379"/>
        <v>100</v>
      </c>
      <c r="X960" s="283">
        <f t="shared" si="380"/>
        <v>100</v>
      </c>
      <c r="Y960" s="283">
        <f t="shared" si="381"/>
        <v>100</v>
      </c>
      <c r="Z960" s="283">
        <f t="shared" si="382"/>
        <v>100</v>
      </c>
      <c r="AA960" s="283">
        <f t="shared" si="383"/>
        <v>100</v>
      </c>
      <c r="AB960" s="287">
        <f t="shared" si="384"/>
        <v>100</v>
      </c>
      <c r="AC960" s="287">
        <f t="shared" si="385"/>
        <v>100</v>
      </c>
      <c r="AD960" s="287">
        <f t="shared" si="386"/>
        <v>100</v>
      </c>
      <c r="AE960" s="284">
        <f t="shared" si="387"/>
        <v>100</v>
      </c>
      <c r="AF960" s="284">
        <f t="shared" si="388"/>
        <v>100</v>
      </c>
      <c r="AG960" s="268">
        <f t="shared" si="389"/>
        <v>100</v>
      </c>
      <c r="AH960" s="268">
        <f t="shared" si="390"/>
        <v>100</v>
      </c>
      <c r="AI960" s="268">
        <f t="shared" si="391"/>
        <v>100</v>
      </c>
      <c r="AJ960" s="268">
        <f t="shared" si="392"/>
        <v>100</v>
      </c>
    </row>
    <row r="961" spans="23:36" x14ac:dyDescent="0.25">
      <c r="W961" s="283">
        <f t="shared" si="379"/>
        <v>100</v>
      </c>
      <c r="X961" s="283">
        <f t="shared" si="380"/>
        <v>100</v>
      </c>
      <c r="Y961" s="283">
        <f t="shared" si="381"/>
        <v>100</v>
      </c>
      <c r="Z961" s="283">
        <f t="shared" si="382"/>
        <v>100</v>
      </c>
      <c r="AA961" s="283">
        <f t="shared" si="383"/>
        <v>100</v>
      </c>
      <c r="AB961" s="287">
        <f t="shared" si="384"/>
        <v>100</v>
      </c>
      <c r="AC961" s="287">
        <f t="shared" si="385"/>
        <v>100</v>
      </c>
      <c r="AD961" s="287">
        <f t="shared" si="386"/>
        <v>100</v>
      </c>
      <c r="AE961" s="284">
        <f t="shared" si="387"/>
        <v>100</v>
      </c>
      <c r="AF961" s="284">
        <f t="shared" si="388"/>
        <v>100</v>
      </c>
      <c r="AG961" s="268">
        <f t="shared" si="389"/>
        <v>100</v>
      </c>
      <c r="AH961" s="268">
        <f t="shared" si="390"/>
        <v>100</v>
      </c>
      <c r="AI961" s="268">
        <f t="shared" si="391"/>
        <v>100</v>
      </c>
      <c r="AJ961" s="268">
        <f t="shared" si="392"/>
        <v>100</v>
      </c>
    </row>
    <row r="962" spans="23:36" x14ac:dyDescent="0.25">
      <c r="W962" s="283">
        <f t="shared" si="379"/>
        <v>100</v>
      </c>
      <c r="X962" s="283">
        <f t="shared" si="380"/>
        <v>100</v>
      </c>
      <c r="Y962" s="283">
        <f t="shared" si="381"/>
        <v>100</v>
      </c>
      <c r="Z962" s="283">
        <f t="shared" si="382"/>
        <v>100</v>
      </c>
      <c r="AA962" s="283">
        <f t="shared" si="383"/>
        <v>100</v>
      </c>
      <c r="AB962" s="287">
        <f t="shared" si="384"/>
        <v>100</v>
      </c>
      <c r="AC962" s="287">
        <f t="shared" si="385"/>
        <v>100</v>
      </c>
      <c r="AD962" s="287">
        <f t="shared" si="386"/>
        <v>100</v>
      </c>
      <c r="AE962" s="284">
        <f t="shared" si="387"/>
        <v>100</v>
      </c>
      <c r="AF962" s="284">
        <f t="shared" si="388"/>
        <v>100</v>
      </c>
      <c r="AG962" s="268">
        <f t="shared" si="389"/>
        <v>100</v>
      </c>
      <c r="AH962" s="268">
        <f t="shared" si="390"/>
        <v>100</v>
      </c>
      <c r="AI962" s="268">
        <f t="shared" si="391"/>
        <v>100</v>
      </c>
      <c r="AJ962" s="268">
        <f t="shared" si="392"/>
        <v>100</v>
      </c>
    </row>
    <row r="963" spans="23:36" x14ac:dyDescent="0.25">
      <c r="W963" s="283">
        <f t="shared" si="379"/>
        <v>100</v>
      </c>
      <c r="X963" s="283">
        <f t="shared" si="380"/>
        <v>100</v>
      </c>
      <c r="Y963" s="283">
        <f t="shared" si="381"/>
        <v>100</v>
      </c>
      <c r="Z963" s="283">
        <f t="shared" si="382"/>
        <v>100</v>
      </c>
      <c r="AA963" s="283">
        <f t="shared" si="383"/>
        <v>100</v>
      </c>
      <c r="AB963" s="287">
        <f t="shared" si="384"/>
        <v>100</v>
      </c>
      <c r="AC963" s="287">
        <f t="shared" si="385"/>
        <v>100</v>
      </c>
      <c r="AD963" s="287">
        <f t="shared" si="386"/>
        <v>100</v>
      </c>
      <c r="AE963" s="284">
        <f t="shared" si="387"/>
        <v>100</v>
      </c>
      <c r="AF963" s="284">
        <f t="shared" si="388"/>
        <v>100</v>
      </c>
      <c r="AG963" s="268">
        <f t="shared" si="389"/>
        <v>100</v>
      </c>
      <c r="AH963" s="268">
        <f t="shared" si="390"/>
        <v>100</v>
      </c>
      <c r="AI963" s="268">
        <f t="shared" si="391"/>
        <v>100</v>
      </c>
      <c r="AJ963" s="268">
        <f t="shared" si="392"/>
        <v>100</v>
      </c>
    </row>
    <row r="964" spans="23:36" x14ac:dyDescent="0.25">
      <c r="W964" s="283">
        <f t="shared" si="379"/>
        <v>100</v>
      </c>
      <c r="X964" s="283">
        <f t="shared" si="380"/>
        <v>100</v>
      </c>
      <c r="Y964" s="283">
        <f t="shared" si="381"/>
        <v>100</v>
      </c>
      <c r="Z964" s="283">
        <f t="shared" si="382"/>
        <v>100</v>
      </c>
      <c r="AA964" s="283">
        <f t="shared" si="383"/>
        <v>100</v>
      </c>
      <c r="AB964" s="287">
        <f t="shared" si="384"/>
        <v>100</v>
      </c>
      <c r="AC964" s="287">
        <f t="shared" si="385"/>
        <v>100</v>
      </c>
      <c r="AD964" s="287">
        <f t="shared" si="386"/>
        <v>100</v>
      </c>
      <c r="AE964" s="284">
        <f t="shared" si="387"/>
        <v>100</v>
      </c>
      <c r="AF964" s="284">
        <f t="shared" si="388"/>
        <v>100</v>
      </c>
      <c r="AG964" s="268">
        <f t="shared" si="389"/>
        <v>100</v>
      </c>
      <c r="AH964" s="268">
        <f t="shared" si="390"/>
        <v>100</v>
      </c>
      <c r="AI964" s="268">
        <f t="shared" si="391"/>
        <v>100</v>
      </c>
      <c r="AJ964" s="268">
        <f t="shared" si="392"/>
        <v>100</v>
      </c>
    </row>
    <row r="965" spans="23:36" x14ac:dyDescent="0.25">
      <c r="W965" s="283">
        <f t="shared" si="379"/>
        <v>100</v>
      </c>
      <c r="X965" s="283">
        <f t="shared" si="380"/>
        <v>100</v>
      </c>
      <c r="Y965" s="283">
        <f t="shared" si="381"/>
        <v>100</v>
      </c>
      <c r="Z965" s="283">
        <f t="shared" si="382"/>
        <v>100</v>
      </c>
      <c r="AA965" s="283">
        <f t="shared" si="383"/>
        <v>100</v>
      </c>
      <c r="AB965" s="287">
        <f t="shared" si="384"/>
        <v>100</v>
      </c>
      <c r="AC965" s="287">
        <f t="shared" si="385"/>
        <v>100</v>
      </c>
      <c r="AD965" s="287">
        <f t="shared" si="386"/>
        <v>100</v>
      </c>
      <c r="AE965" s="284">
        <f t="shared" si="387"/>
        <v>100</v>
      </c>
      <c r="AF965" s="284">
        <f t="shared" si="388"/>
        <v>100</v>
      </c>
      <c r="AG965" s="268">
        <f t="shared" si="389"/>
        <v>100</v>
      </c>
      <c r="AH965" s="268">
        <f t="shared" si="390"/>
        <v>100</v>
      </c>
      <c r="AI965" s="268">
        <f t="shared" si="391"/>
        <v>100</v>
      </c>
      <c r="AJ965" s="268">
        <f t="shared" si="392"/>
        <v>100</v>
      </c>
    </row>
    <row r="966" spans="23:36" x14ac:dyDescent="0.25">
      <c r="W966" s="283">
        <f t="shared" si="379"/>
        <v>100</v>
      </c>
      <c r="X966" s="283">
        <f t="shared" si="380"/>
        <v>100</v>
      </c>
      <c r="Y966" s="283">
        <f t="shared" si="381"/>
        <v>100</v>
      </c>
      <c r="Z966" s="283">
        <f t="shared" si="382"/>
        <v>100</v>
      </c>
      <c r="AA966" s="283">
        <f t="shared" si="383"/>
        <v>100</v>
      </c>
      <c r="AB966" s="287">
        <f t="shared" si="384"/>
        <v>100</v>
      </c>
      <c r="AC966" s="287">
        <f t="shared" si="385"/>
        <v>100</v>
      </c>
      <c r="AD966" s="287">
        <f t="shared" si="386"/>
        <v>100</v>
      </c>
      <c r="AE966" s="284">
        <f t="shared" si="387"/>
        <v>100</v>
      </c>
      <c r="AF966" s="284">
        <f t="shared" si="388"/>
        <v>100</v>
      </c>
      <c r="AG966" s="268">
        <f t="shared" si="389"/>
        <v>100</v>
      </c>
      <c r="AH966" s="268">
        <f t="shared" si="390"/>
        <v>100</v>
      </c>
      <c r="AI966" s="268">
        <f t="shared" si="391"/>
        <v>100</v>
      </c>
      <c r="AJ966" s="268">
        <f t="shared" si="392"/>
        <v>100</v>
      </c>
    </row>
    <row r="967" spans="23:36" x14ac:dyDescent="0.25">
      <c r="W967" s="283">
        <f t="shared" si="379"/>
        <v>100</v>
      </c>
      <c r="X967" s="283">
        <f t="shared" si="380"/>
        <v>100</v>
      </c>
      <c r="Y967" s="283">
        <f t="shared" si="381"/>
        <v>100</v>
      </c>
      <c r="Z967" s="283">
        <f t="shared" si="382"/>
        <v>100</v>
      </c>
      <c r="AA967" s="283">
        <f t="shared" si="383"/>
        <v>100</v>
      </c>
      <c r="AB967" s="287">
        <f t="shared" si="384"/>
        <v>100</v>
      </c>
      <c r="AC967" s="287">
        <f t="shared" si="385"/>
        <v>100</v>
      </c>
      <c r="AD967" s="287">
        <f t="shared" si="386"/>
        <v>100</v>
      </c>
      <c r="AE967" s="284">
        <f t="shared" si="387"/>
        <v>100</v>
      </c>
      <c r="AF967" s="284">
        <f t="shared" si="388"/>
        <v>100</v>
      </c>
      <c r="AG967" s="268">
        <f t="shared" si="389"/>
        <v>100</v>
      </c>
      <c r="AH967" s="268">
        <f t="shared" si="390"/>
        <v>100</v>
      </c>
      <c r="AI967" s="268">
        <f t="shared" si="391"/>
        <v>100</v>
      </c>
      <c r="AJ967" s="268">
        <f t="shared" si="392"/>
        <v>100</v>
      </c>
    </row>
    <row r="968" spans="23:36" x14ac:dyDescent="0.25">
      <c r="W968" s="283">
        <f t="shared" si="379"/>
        <v>100</v>
      </c>
      <c r="X968" s="283">
        <f t="shared" si="380"/>
        <v>100</v>
      </c>
      <c r="Y968" s="283">
        <f t="shared" si="381"/>
        <v>100</v>
      </c>
      <c r="Z968" s="283">
        <f t="shared" si="382"/>
        <v>100</v>
      </c>
      <c r="AA968" s="283">
        <f t="shared" si="383"/>
        <v>100</v>
      </c>
      <c r="AB968" s="287">
        <f t="shared" si="384"/>
        <v>100</v>
      </c>
      <c r="AC968" s="287">
        <f t="shared" si="385"/>
        <v>100</v>
      </c>
      <c r="AD968" s="287">
        <f t="shared" si="386"/>
        <v>100</v>
      </c>
      <c r="AE968" s="284">
        <f t="shared" si="387"/>
        <v>100</v>
      </c>
      <c r="AF968" s="284">
        <f t="shared" si="388"/>
        <v>100</v>
      </c>
      <c r="AG968" s="268">
        <f t="shared" si="389"/>
        <v>100</v>
      </c>
      <c r="AH968" s="268">
        <f t="shared" si="390"/>
        <v>100</v>
      </c>
      <c r="AI968" s="268">
        <f t="shared" si="391"/>
        <v>100</v>
      </c>
      <c r="AJ968" s="268">
        <f t="shared" si="392"/>
        <v>100</v>
      </c>
    </row>
    <row r="969" spans="23:36" x14ac:dyDescent="0.25">
      <c r="W969" s="283">
        <f t="shared" si="379"/>
        <v>100</v>
      </c>
      <c r="X969" s="283">
        <f t="shared" si="380"/>
        <v>100</v>
      </c>
      <c r="Y969" s="283">
        <f t="shared" si="381"/>
        <v>100</v>
      </c>
      <c r="Z969" s="283">
        <f t="shared" si="382"/>
        <v>100</v>
      </c>
      <c r="AA969" s="283">
        <f t="shared" si="383"/>
        <v>100</v>
      </c>
      <c r="AB969" s="287">
        <f t="shared" si="384"/>
        <v>100</v>
      </c>
      <c r="AC969" s="287">
        <f t="shared" si="385"/>
        <v>100</v>
      </c>
      <c r="AD969" s="287">
        <f t="shared" si="386"/>
        <v>100</v>
      </c>
      <c r="AE969" s="284">
        <f t="shared" si="387"/>
        <v>100</v>
      </c>
      <c r="AF969" s="284">
        <f t="shared" si="388"/>
        <v>100</v>
      </c>
      <c r="AG969" s="268">
        <f t="shared" si="389"/>
        <v>100</v>
      </c>
      <c r="AH969" s="268">
        <f t="shared" si="390"/>
        <v>100</v>
      </c>
      <c r="AI969" s="268">
        <f t="shared" si="391"/>
        <v>100</v>
      </c>
      <c r="AJ969" s="268">
        <f t="shared" si="392"/>
        <v>100</v>
      </c>
    </row>
    <row r="970" spans="23:36" x14ac:dyDescent="0.25">
      <c r="W970" s="283">
        <f t="shared" si="379"/>
        <v>100</v>
      </c>
      <c r="X970" s="283">
        <f t="shared" si="380"/>
        <v>100</v>
      </c>
      <c r="Y970" s="283">
        <f t="shared" si="381"/>
        <v>100</v>
      </c>
      <c r="Z970" s="283">
        <f t="shared" si="382"/>
        <v>100</v>
      </c>
      <c r="AA970" s="283">
        <f t="shared" si="383"/>
        <v>100</v>
      </c>
      <c r="AB970" s="287">
        <f t="shared" si="384"/>
        <v>100</v>
      </c>
      <c r="AC970" s="287">
        <f t="shared" si="385"/>
        <v>100</v>
      </c>
      <c r="AD970" s="287">
        <f t="shared" si="386"/>
        <v>100</v>
      </c>
      <c r="AE970" s="284">
        <f t="shared" si="387"/>
        <v>100</v>
      </c>
      <c r="AF970" s="284">
        <f t="shared" si="388"/>
        <v>100</v>
      </c>
      <c r="AG970" s="268">
        <f t="shared" si="389"/>
        <v>100</v>
      </c>
      <c r="AH970" s="268">
        <f t="shared" si="390"/>
        <v>100</v>
      </c>
      <c r="AI970" s="268">
        <f t="shared" si="391"/>
        <v>100</v>
      </c>
      <c r="AJ970" s="268">
        <f t="shared" si="392"/>
        <v>100</v>
      </c>
    </row>
    <row r="971" spans="23:36" x14ac:dyDescent="0.25">
      <c r="W971" s="283">
        <f t="shared" si="379"/>
        <v>100</v>
      </c>
      <c r="X971" s="283">
        <f t="shared" si="380"/>
        <v>100</v>
      </c>
      <c r="Y971" s="283">
        <f t="shared" si="381"/>
        <v>100</v>
      </c>
      <c r="Z971" s="283">
        <f t="shared" si="382"/>
        <v>100</v>
      </c>
      <c r="AA971" s="283">
        <f t="shared" si="383"/>
        <v>100</v>
      </c>
      <c r="AB971" s="287">
        <f t="shared" si="384"/>
        <v>100</v>
      </c>
      <c r="AC971" s="287">
        <f t="shared" si="385"/>
        <v>100</v>
      </c>
      <c r="AD971" s="287">
        <f t="shared" si="386"/>
        <v>100</v>
      </c>
      <c r="AE971" s="284">
        <f t="shared" si="387"/>
        <v>100</v>
      </c>
      <c r="AF971" s="284">
        <f t="shared" si="388"/>
        <v>100</v>
      </c>
      <c r="AG971" s="268">
        <f t="shared" si="389"/>
        <v>100</v>
      </c>
      <c r="AH971" s="268">
        <f t="shared" si="390"/>
        <v>100</v>
      </c>
      <c r="AI971" s="268">
        <f t="shared" si="391"/>
        <v>100</v>
      </c>
      <c r="AJ971" s="268">
        <f t="shared" si="392"/>
        <v>100</v>
      </c>
    </row>
    <row r="972" spans="23:36" x14ac:dyDescent="0.25">
      <c r="W972" s="283">
        <f t="shared" si="379"/>
        <v>100</v>
      </c>
      <c r="X972" s="283">
        <f t="shared" si="380"/>
        <v>100</v>
      </c>
      <c r="Y972" s="283">
        <f t="shared" si="381"/>
        <v>100</v>
      </c>
      <c r="Z972" s="283">
        <f t="shared" si="382"/>
        <v>100</v>
      </c>
      <c r="AA972" s="283">
        <f t="shared" si="383"/>
        <v>100</v>
      </c>
      <c r="AB972" s="287">
        <f t="shared" si="384"/>
        <v>100</v>
      </c>
      <c r="AC972" s="287">
        <f t="shared" si="385"/>
        <v>100</v>
      </c>
      <c r="AD972" s="287">
        <f t="shared" si="386"/>
        <v>100</v>
      </c>
      <c r="AE972" s="284">
        <f t="shared" si="387"/>
        <v>100</v>
      </c>
      <c r="AF972" s="284">
        <f t="shared" si="388"/>
        <v>100</v>
      </c>
      <c r="AG972" s="268">
        <f t="shared" si="389"/>
        <v>100</v>
      </c>
      <c r="AH972" s="268">
        <f t="shared" si="390"/>
        <v>100</v>
      </c>
      <c r="AI972" s="268">
        <f t="shared" si="391"/>
        <v>100</v>
      </c>
      <c r="AJ972" s="268">
        <f t="shared" si="392"/>
        <v>100</v>
      </c>
    </row>
    <row r="973" spans="23:36" x14ac:dyDescent="0.25">
      <c r="W973" s="283">
        <f t="shared" si="379"/>
        <v>100</v>
      </c>
      <c r="X973" s="283">
        <f t="shared" si="380"/>
        <v>100</v>
      </c>
      <c r="Y973" s="283">
        <f t="shared" si="381"/>
        <v>100</v>
      </c>
      <c r="Z973" s="283">
        <f t="shared" si="382"/>
        <v>100</v>
      </c>
      <c r="AA973" s="283">
        <f t="shared" si="383"/>
        <v>100</v>
      </c>
      <c r="AB973" s="287">
        <f t="shared" si="384"/>
        <v>100</v>
      </c>
      <c r="AC973" s="287">
        <f t="shared" si="385"/>
        <v>100</v>
      </c>
      <c r="AD973" s="287">
        <f t="shared" si="386"/>
        <v>100</v>
      </c>
      <c r="AE973" s="284">
        <f t="shared" si="387"/>
        <v>100</v>
      </c>
      <c r="AF973" s="284">
        <f t="shared" si="388"/>
        <v>100</v>
      </c>
      <c r="AG973" s="268">
        <f t="shared" si="389"/>
        <v>100</v>
      </c>
      <c r="AH973" s="268">
        <f t="shared" si="390"/>
        <v>100</v>
      </c>
      <c r="AI973" s="268">
        <f t="shared" si="391"/>
        <v>100</v>
      </c>
      <c r="AJ973" s="268">
        <f t="shared" si="392"/>
        <v>100</v>
      </c>
    </row>
    <row r="974" spans="23:36" x14ac:dyDescent="0.25">
      <c r="W974" s="283">
        <f t="shared" si="379"/>
        <v>100</v>
      </c>
      <c r="X974" s="283">
        <f t="shared" si="380"/>
        <v>100</v>
      </c>
      <c r="Y974" s="283">
        <f t="shared" si="381"/>
        <v>100</v>
      </c>
      <c r="Z974" s="283">
        <f t="shared" si="382"/>
        <v>100</v>
      </c>
      <c r="AA974" s="283">
        <f t="shared" si="383"/>
        <v>100</v>
      </c>
      <c r="AB974" s="287">
        <f t="shared" si="384"/>
        <v>100</v>
      </c>
      <c r="AC974" s="287">
        <f t="shared" si="385"/>
        <v>100</v>
      </c>
      <c r="AD974" s="287">
        <f t="shared" si="386"/>
        <v>100</v>
      </c>
      <c r="AE974" s="284">
        <f t="shared" si="387"/>
        <v>100</v>
      </c>
      <c r="AF974" s="284">
        <f t="shared" si="388"/>
        <v>100</v>
      </c>
      <c r="AG974" s="268">
        <f t="shared" si="389"/>
        <v>100</v>
      </c>
      <c r="AH974" s="268">
        <f t="shared" si="390"/>
        <v>100</v>
      </c>
      <c r="AI974" s="268">
        <f t="shared" si="391"/>
        <v>100</v>
      </c>
      <c r="AJ974" s="268">
        <f t="shared" si="392"/>
        <v>100</v>
      </c>
    </row>
    <row r="975" spans="23:36" x14ac:dyDescent="0.25">
      <c r="W975" s="283">
        <f t="shared" si="379"/>
        <v>100</v>
      </c>
      <c r="X975" s="283">
        <f t="shared" si="380"/>
        <v>100</v>
      </c>
      <c r="Y975" s="283">
        <f t="shared" si="381"/>
        <v>100</v>
      </c>
      <c r="Z975" s="283">
        <f t="shared" si="382"/>
        <v>100</v>
      </c>
      <c r="AA975" s="283">
        <f t="shared" si="383"/>
        <v>100</v>
      </c>
      <c r="AB975" s="287">
        <f t="shared" si="384"/>
        <v>100</v>
      </c>
      <c r="AC975" s="287">
        <f t="shared" si="385"/>
        <v>100</v>
      </c>
      <c r="AD975" s="287">
        <f t="shared" si="386"/>
        <v>100</v>
      </c>
      <c r="AE975" s="284">
        <f t="shared" si="387"/>
        <v>100</v>
      </c>
      <c r="AF975" s="284">
        <f t="shared" si="388"/>
        <v>100</v>
      </c>
      <c r="AG975" s="268">
        <f t="shared" si="389"/>
        <v>100</v>
      </c>
      <c r="AH975" s="268">
        <f t="shared" si="390"/>
        <v>100</v>
      </c>
      <c r="AI975" s="268">
        <f t="shared" si="391"/>
        <v>100</v>
      </c>
      <c r="AJ975" s="268">
        <f t="shared" si="392"/>
        <v>100</v>
      </c>
    </row>
    <row r="976" spans="23:36" x14ac:dyDescent="0.25">
      <c r="W976" s="283">
        <f t="shared" si="379"/>
        <v>100</v>
      </c>
      <c r="X976" s="283">
        <f t="shared" si="380"/>
        <v>100</v>
      </c>
      <c r="Y976" s="283">
        <f t="shared" si="381"/>
        <v>100</v>
      </c>
      <c r="Z976" s="283">
        <f t="shared" si="382"/>
        <v>100</v>
      </c>
      <c r="AA976" s="283">
        <f t="shared" si="383"/>
        <v>100</v>
      </c>
      <c r="AB976" s="287">
        <f t="shared" si="384"/>
        <v>100</v>
      </c>
      <c r="AC976" s="287">
        <f t="shared" si="385"/>
        <v>100</v>
      </c>
      <c r="AD976" s="287">
        <f t="shared" si="386"/>
        <v>100</v>
      </c>
      <c r="AE976" s="284">
        <f t="shared" si="387"/>
        <v>100</v>
      </c>
      <c r="AF976" s="284">
        <f t="shared" si="388"/>
        <v>100</v>
      </c>
      <c r="AG976" s="268">
        <f t="shared" si="389"/>
        <v>100</v>
      </c>
      <c r="AH976" s="268">
        <f t="shared" si="390"/>
        <v>100</v>
      </c>
      <c r="AI976" s="268">
        <f t="shared" si="391"/>
        <v>100</v>
      </c>
      <c r="AJ976" s="268">
        <f t="shared" si="392"/>
        <v>100</v>
      </c>
    </row>
    <row r="977" spans="23:36" x14ac:dyDescent="0.25">
      <c r="W977" s="283">
        <f t="shared" si="379"/>
        <v>100</v>
      </c>
      <c r="X977" s="283">
        <f t="shared" si="380"/>
        <v>100</v>
      </c>
      <c r="Y977" s="283">
        <f t="shared" si="381"/>
        <v>100</v>
      </c>
      <c r="Z977" s="283">
        <f t="shared" si="382"/>
        <v>100</v>
      </c>
      <c r="AA977" s="283">
        <f t="shared" si="383"/>
        <v>100</v>
      </c>
      <c r="AB977" s="287">
        <f t="shared" si="384"/>
        <v>100</v>
      </c>
      <c r="AC977" s="287">
        <f t="shared" si="385"/>
        <v>100</v>
      </c>
      <c r="AD977" s="287">
        <f t="shared" si="386"/>
        <v>100</v>
      </c>
      <c r="AE977" s="284">
        <f t="shared" si="387"/>
        <v>100</v>
      </c>
      <c r="AF977" s="284">
        <f t="shared" si="388"/>
        <v>100</v>
      </c>
      <c r="AG977" s="268">
        <f t="shared" si="389"/>
        <v>100</v>
      </c>
      <c r="AH977" s="268">
        <f t="shared" si="390"/>
        <v>100</v>
      </c>
      <c r="AI977" s="268">
        <f t="shared" si="391"/>
        <v>100</v>
      </c>
      <c r="AJ977" s="268">
        <f t="shared" si="392"/>
        <v>100</v>
      </c>
    </row>
    <row r="978" spans="23:36" x14ac:dyDescent="0.25">
      <c r="W978" s="283">
        <f t="shared" si="379"/>
        <v>100</v>
      </c>
      <c r="X978" s="283">
        <f t="shared" si="380"/>
        <v>100</v>
      </c>
      <c r="Y978" s="283">
        <f t="shared" si="381"/>
        <v>100</v>
      </c>
      <c r="Z978" s="283">
        <f t="shared" si="382"/>
        <v>100</v>
      </c>
      <c r="AA978" s="283">
        <f t="shared" si="383"/>
        <v>100</v>
      </c>
      <c r="AB978" s="287">
        <f t="shared" si="384"/>
        <v>100</v>
      </c>
      <c r="AC978" s="287">
        <f t="shared" si="385"/>
        <v>100</v>
      </c>
      <c r="AD978" s="287">
        <f t="shared" si="386"/>
        <v>100</v>
      </c>
      <c r="AE978" s="284">
        <f t="shared" si="387"/>
        <v>100</v>
      </c>
      <c r="AF978" s="284">
        <f t="shared" si="388"/>
        <v>100</v>
      </c>
      <c r="AG978" s="268">
        <f t="shared" si="389"/>
        <v>100</v>
      </c>
      <c r="AH978" s="268">
        <f t="shared" si="390"/>
        <v>100</v>
      </c>
      <c r="AI978" s="268">
        <f t="shared" si="391"/>
        <v>100</v>
      </c>
      <c r="AJ978" s="268">
        <f t="shared" si="392"/>
        <v>100</v>
      </c>
    </row>
    <row r="979" spans="23:36" x14ac:dyDescent="0.25">
      <c r="W979" s="283">
        <f t="shared" si="379"/>
        <v>100</v>
      </c>
      <c r="X979" s="283">
        <f t="shared" si="380"/>
        <v>100</v>
      </c>
      <c r="Y979" s="283">
        <f t="shared" si="381"/>
        <v>100</v>
      </c>
      <c r="Z979" s="283">
        <f t="shared" si="382"/>
        <v>100</v>
      </c>
      <c r="AA979" s="283">
        <f t="shared" si="383"/>
        <v>100</v>
      </c>
      <c r="AB979" s="287">
        <f t="shared" si="384"/>
        <v>100</v>
      </c>
      <c r="AC979" s="287">
        <f t="shared" si="385"/>
        <v>100</v>
      </c>
      <c r="AD979" s="287">
        <f t="shared" si="386"/>
        <v>100</v>
      </c>
      <c r="AE979" s="284">
        <f t="shared" si="387"/>
        <v>100</v>
      </c>
      <c r="AF979" s="284">
        <f t="shared" si="388"/>
        <v>100</v>
      </c>
      <c r="AG979" s="268">
        <f t="shared" si="389"/>
        <v>100</v>
      </c>
      <c r="AH979" s="268">
        <f t="shared" si="390"/>
        <v>100</v>
      </c>
      <c r="AI979" s="268">
        <f t="shared" si="391"/>
        <v>100</v>
      </c>
      <c r="AJ979" s="268">
        <f t="shared" si="392"/>
        <v>100</v>
      </c>
    </row>
    <row r="980" spans="23:36" x14ac:dyDescent="0.25">
      <c r="W980" s="283">
        <f t="shared" ref="W980:W1022" si="393">IF(O980=1,10,100)</f>
        <v>100</v>
      </c>
      <c r="X980" s="283">
        <f t="shared" ref="X980:X1022" si="394">IF(O980=1,1,IF(O980=2,10,100))</f>
        <v>100</v>
      </c>
      <c r="Y980" s="283">
        <f t="shared" ref="Y980:Y1022" si="395">IF(OR(P980=335,P980=336),20,100)</f>
        <v>100</v>
      </c>
      <c r="Z980" s="283">
        <f t="shared" ref="Z980:Z1022" si="396">IF(Q980=1,10,100)</f>
        <v>100</v>
      </c>
      <c r="AA980" s="283">
        <f t="shared" ref="AA980:AA1022" si="397">IF(Q980=1,1,IF(Q980=2,10,100))</f>
        <v>100</v>
      </c>
      <c r="AB980" s="287">
        <f t="shared" ref="AB980:AB1022" si="398">IF(OR(EXACT(R980,"1A"),EXACT(R980,"1B")),0.1,IF(R980=2,1,100))</f>
        <v>100</v>
      </c>
      <c r="AC980" s="287">
        <f t="shared" ref="AC980:AC1022" si="399">IF(OR(EXACT(S980,"1A"),EXACT(S980,"1B")),0.1,IF(S980=2,1,100))</f>
        <v>100</v>
      </c>
      <c r="AD980" s="287">
        <f t="shared" ref="AD980:AD1022" si="400">IF(OR(EXACT(T980,"1A"),EXACT(T980,"1B")),0.3,IF(T980=2,3,100))</f>
        <v>100</v>
      </c>
      <c r="AE980" s="284">
        <f t="shared" ref="AE980:AE1022" si="401">IF(L980=0,100,IF(L980=1,1,IF(L980="1B",1,IF(L980="1A",0.1,100))))</f>
        <v>100</v>
      </c>
      <c r="AF980" s="284">
        <f t="shared" ref="AF980:AF1022" si="402">IF(M980=0,100,IF(M980=1,1,IF(M980="1B",1,IF(M980="1A",0.1,100))))</f>
        <v>100</v>
      </c>
      <c r="AG980" s="268">
        <f t="shared" ref="AG980:AG1022" si="403">IF(OR(OR(EXACT(J980,"1A"),EXACT(J980,"1B"),EXACT(J980,"1C")),K980=1),1,IF(K980=2,10,100))</f>
        <v>100</v>
      </c>
      <c r="AH980" s="268">
        <f t="shared" ref="AH980:AH1022" si="404">IF(OR(EXACT(J980,"1A"),EXACT(J980,"1B"),EXACT(J980,"1C")),1,IF(J980=2,10,100))</f>
        <v>100</v>
      </c>
      <c r="AI980" s="268">
        <f t="shared" ref="AI980:AI1022" si="405">IF(OR(EXACT(J980,"1A"),EXACT(J980,"1B"),EXACT(J980,"1C"),K980=1),3,100)</f>
        <v>100</v>
      </c>
      <c r="AJ980" s="268">
        <f t="shared" ref="AJ980:AJ1022" si="406">IF(OR(EXACT(J980,"1A"),EXACT(J980,"1B"),EXACT(J980,"1C")),5,100)</f>
        <v>100</v>
      </c>
    </row>
    <row r="981" spans="23:36" x14ac:dyDescent="0.25">
      <c r="W981" s="283">
        <f t="shared" si="393"/>
        <v>100</v>
      </c>
      <c r="X981" s="283">
        <f t="shared" si="394"/>
        <v>100</v>
      </c>
      <c r="Y981" s="283">
        <f t="shared" si="395"/>
        <v>100</v>
      </c>
      <c r="Z981" s="283">
        <f t="shared" si="396"/>
        <v>100</v>
      </c>
      <c r="AA981" s="283">
        <f t="shared" si="397"/>
        <v>100</v>
      </c>
      <c r="AB981" s="287">
        <f t="shared" si="398"/>
        <v>100</v>
      </c>
      <c r="AC981" s="287">
        <f t="shared" si="399"/>
        <v>100</v>
      </c>
      <c r="AD981" s="287">
        <f t="shared" si="400"/>
        <v>100</v>
      </c>
      <c r="AE981" s="284">
        <f t="shared" si="401"/>
        <v>100</v>
      </c>
      <c r="AF981" s="284">
        <f t="shared" si="402"/>
        <v>100</v>
      </c>
      <c r="AG981" s="268">
        <f t="shared" si="403"/>
        <v>100</v>
      </c>
      <c r="AH981" s="268">
        <f t="shared" si="404"/>
        <v>100</v>
      </c>
      <c r="AI981" s="268">
        <f t="shared" si="405"/>
        <v>100</v>
      </c>
      <c r="AJ981" s="268">
        <f t="shared" si="406"/>
        <v>100</v>
      </c>
    </row>
    <row r="982" spans="23:36" x14ac:dyDescent="0.25">
      <c r="W982" s="283">
        <f t="shared" si="393"/>
        <v>100</v>
      </c>
      <c r="X982" s="283">
        <f t="shared" si="394"/>
        <v>100</v>
      </c>
      <c r="Y982" s="283">
        <f t="shared" si="395"/>
        <v>100</v>
      </c>
      <c r="Z982" s="283">
        <f t="shared" si="396"/>
        <v>100</v>
      </c>
      <c r="AA982" s="283">
        <f t="shared" si="397"/>
        <v>100</v>
      </c>
      <c r="AB982" s="287">
        <f t="shared" si="398"/>
        <v>100</v>
      </c>
      <c r="AC982" s="287">
        <f t="shared" si="399"/>
        <v>100</v>
      </c>
      <c r="AD982" s="287">
        <f t="shared" si="400"/>
        <v>100</v>
      </c>
      <c r="AE982" s="284">
        <f t="shared" si="401"/>
        <v>100</v>
      </c>
      <c r="AF982" s="284">
        <f t="shared" si="402"/>
        <v>100</v>
      </c>
      <c r="AG982" s="268">
        <f t="shared" si="403"/>
        <v>100</v>
      </c>
      <c r="AH982" s="268">
        <f t="shared" si="404"/>
        <v>100</v>
      </c>
      <c r="AI982" s="268">
        <f t="shared" si="405"/>
        <v>100</v>
      </c>
      <c r="AJ982" s="268">
        <f t="shared" si="406"/>
        <v>100</v>
      </c>
    </row>
    <row r="983" spans="23:36" x14ac:dyDescent="0.25">
      <c r="W983" s="283">
        <f t="shared" si="393"/>
        <v>100</v>
      </c>
      <c r="X983" s="283">
        <f t="shared" si="394"/>
        <v>100</v>
      </c>
      <c r="Y983" s="283">
        <f t="shared" si="395"/>
        <v>100</v>
      </c>
      <c r="Z983" s="283">
        <f t="shared" si="396"/>
        <v>100</v>
      </c>
      <c r="AA983" s="283">
        <f t="shared" si="397"/>
        <v>100</v>
      </c>
      <c r="AB983" s="287">
        <f t="shared" si="398"/>
        <v>100</v>
      </c>
      <c r="AC983" s="287">
        <f t="shared" si="399"/>
        <v>100</v>
      </c>
      <c r="AD983" s="287">
        <f t="shared" si="400"/>
        <v>100</v>
      </c>
      <c r="AE983" s="284">
        <f t="shared" si="401"/>
        <v>100</v>
      </c>
      <c r="AF983" s="284">
        <f t="shared" si="402"/>
        <v>100</v>
      </c>
      <c r="AG983" s="268">
        <f t="shared" si="403"/>
        <v>100</v>
      </c>
      <c r="AH983" s="268">
        <f t="shared" si="404"/>
        <v>100</v>
      </c>
      <c r="AI983" s="268">
        <f t="shared" si="405"/>
        <v>100</v>
      </c>
      <c r="AJ983" s="268">
        <f t="shared" si="406"/>
        <v>100</v>
      </c>
    </row>
    <row r="984" spans="23:36" x14ac:dyDescent="0.25">
      <c r="W984" s="283">
        <f t="shared" si="393"/>
        <v>100</v>
      </c>
      <c r="X984" s="283">
        <f t="shared" si="394"/>
        <v>100</v>
      </c>
      <c r="Y984" s="283">
        <f t="shared" si="395"/>
        <v>100</v>
      </c>
      <c r="Z984" s="283">
        <f t="shared" si="396"/>
        <v>100</v>
      </c>
      <c r="AA984" s="283">
        <f t="shared" si="397"/>
        <v>100</v>
      </c>
      <c r="AB984" s="287">
        <f t="shared" si="398"/>
        <v>100</v>
      </c>
      <c r="AC984" s="287">
        <f t="shared" si="399"/>
        <v>100</v>
      </c>
      <c r="AD984" s="287">
        <f t="shared" si="400"/>
        <v>100</v>
      </c>
      <c r="AE984" s="284">
        <f t="shared" si="401"/>
        <v>100</v>
      </c>
      <c r="AF984" s="284">
        <f t="shared" si="402"/>
        <v>100</v>
      </c>
      <c r="AG984" s="268">
        <f t="shared" si="403"/>
        <v>100</v>
      </c>
      <c r="AH984" s="268">
        <f t="shared" si="404"/>
        <v>100</v>
      </c>
      <c r="AI984" s="268">
        <f t="shared" si="405"/>
        <v>100</v>
      </c>
      <c r="AJ984" s="268">
        <f t="shared" si="406"/>
        <v>100</v>
      </c>
    </row>
    <row r="985" spans="23:36" x14ac:dyDescent="0.25">
      <c r="W985" s="283">
        <f t="shared" si="393"/>
        <v>100</v>
      </c>
      <c r="X985" s="283">
        <f t="shared" si="394"/>
        <v>100</v>
      </c>
      <c r="Y985" s="283">
        <f t="shared" si="395"/>
        <v>100</v>
      </c>
      <c r="Z985" s="283">
        <f t="shared" si="396"/>
        <v>100</v>
      </c>
      <c r="AA985" s="283">
        <f t="shared" si="397"/>
        <v>100</v>
      </c>
      <c r="AB985" s="287">
        <f t="shared" si="398"/>
        <v>100</v>
      </c>
      <c r="AC985" s="287">
        <f t="shared" si="399"/>
        <v>100</v>
      </c>
      <c r="AD985" s="287">
        <f t="shared" si="400"/>
        <v>100</v>
      </c>
      <c r="AE985" s="284">
        <f t="shared" si="401"/>
        <v>100</v>
      </c>
      <c r="AF985" s="284">
        <f t="shared" si="402"/>
        <v>100</v>
      </c>
      <c r="AG985" s="268">
        <f t="shared" si="403"/>
        <v>100</v>
      </c>
      <c r="AH985" s="268">
        <f t="shared" si="404"/>
        <v>100</v>
      </c>
      <c r="AI985" s="268">
        <f t="shared" si="405"/>
        <v>100</v>
      </c>
      <c r="AJ985" s="268">
        <f t="shared" si="406"/>
        <v>100</v>
      </c>
    </row>
    <row r="986" spans="23:36" x14ac:dyDescent="0.25">
      <c r="W986" s="283">
        <f t="shared" si="393"/>
        <v>100</v>
      </c>
      <c r="X986" s="283">
        <f t="shared" si="394"/>
        <v>100</v>
      </c>
      <c r="Y986" s="283">
        <f t="shared" si="395"/>
        <v>100</v>
      </c>
      <c r="Z986" s="283">
        <f t="shared" si="396"/>
        <v>100</v>
      </c>
      <c r="AA986" s="283">
        <f t="shared" si="397"/>
        <v>100</v>
      </c>
      <c r="AB986" s="287">
        <f t="shared" si="398"/>
        <v>100</v>
      </c>
      <c r="AC986" s="287">
        <f t="shared" si="399"/>
        <v>100</v>
      </c>
      <c r="AD986" s="287">
        <f t="shared" si="400"/>
        <v>100</v>
      </c>
      <c r="AE986" s="284">
        <f t="shared" si="401"/>
        <v>100</v>
      </c>
      <c r="AF986" s="284">
        <f t="shared" si="402"/>
        <v>100</v>
      </c>
      <c r="AG986" s="268">
        <f t="shared" si="403"/>
        <v>100</v>
      </c>
      <c r="AH986" s="268">
        <f t="shared" si="404"/>
        <v>100</v>
      </c>
      <c r="AI986" s="268">
        <f t="shared" si="405"/>
        <v>100</v>
      </c>
      <c r="AJ986" s="268">
        <f t="shared" si="406"/>
        <v>100</v>
      </c>
    </row>
    <row r="987" spans="23:36" x14ac:dyDescent="0.25">
      <c r="W987" s="283">
        <f t="shared" si="393"/>
        <v>100</v>
      </c>
      <c r="X987" s="283">
        <f t="shared" si="394"/>
        <v>100</v>
      </c>
      <c r="Y987" s="283">
        <f t="shared" si="395"/>
        <v>100</v>
      </c>
      <c r="Z987" s="283">
        <f t="shared" si="396"/>
        <v>100</v>
      </c>
      <c r="AA987" s="283">
        <f t="shared" si="397"/>
        <v>100</v>
      </c>
      <c r="AB987" s="287">
        <f t="shared" si="398"/>
        <v>100</v>
      </c>
      <c r="AC987" s="287">
        <f t="shared" si="399"/>
        <v>100</v>
      </c>
      <c r="AD987" s="287">
        <f t="shared" si="400"/>
        <v>100</v>
      </c>
      <c r="AE987" s="284">
        <f t="shared" si="401"/>
        <v>100</v>
      </c>
      <c r="AF987" s="284">
        <f t="shared" si="402"/>
        <v>100</v>
      </c>
      <c r="AG987" s="268">
        <f t="shared" si="403"/>
        <v>100</v>
      </c>
      <c r="AH987" s="268">
        <f t="shared" si="404"/>
        <v>100</v>
      </c>
      <c r="AI987" s="268">
        <f t="shared" si="405"/>
        <v>100</v>
      </c>
      <c r="AJ987" s="268">
        <f t="shared" si="406"/>
        <v>100</v>
      </c>
    </row>
    <row r="988" spans="23:36" x14ac:dyDescent="0.25">
      <c r="W988" s="283">
        <f t="shared" si="393"/>
        <v>100</v>
      </c>
      <c r="X988" s="283">
        <f t="shared" si="394"/>
        <v>100</v>
      </c>
      <c r="Y988" s="283">
        <f t="shared" si="395"/>
        <v>100</v>
      </c>
      <c r="Z988" s="283">
        <f t="shared" si="396"/>
        <v>100</v>
      </c>
      <c r="AA988" s="283">
        <f t="shared" si="397"/>
        <v>100</v>
      </c>
      <c r="AB988" s="287">
        <f t="shared" si="398"/>
        <v>100</v>
      </c>
      <c r="AC988" s="287">
        <f t="shared" si="399"/>
        <v>100</v>
      </c>
      <c r="AD988" s="287">
        <f t="shared" si="400"/>
        <v>100</v>
      </c>
      <c r="AE988" s="284">
        <f t="shared" si="401"/>
        <v>100</v>
      </c>
      <c r="AF988" s="284">
        <f t="shared" si="402"/>
        <v>100</v>
      </c>
      <c r="AG988" s="268">
        <f t="shared" si="403"/>
        <v>100</v>
      </c>
      <c r="AH988" s="268">
        <f t="shared" si="404"/>
        <v>100</v>
      </c>
      <c r="AI988" s="268">
        <f t="shared" si="405"/>
        <v>100</v>
      </c>
      <c r="AJ988" s="268">
        <f t="shared" si="406"/>
        <v>100</v>
      </c>
    </row>
    <row r="989" spans="23:36" x14ac:dyDescent="0.25">
      <c r="W989" s="283">
        <f t="shared" si="393"/>
        <v>100</v>
      </c>
      <c r="X989" s="283">
        <f t="shared" si="394"/>
        <v>100</v>
      </c>
      <c r="Y989" s="283">
        <f t="shared" si="395"/>
        <v>100</v>
      </c>
      <c r="Z989" s="283">
        <f t="shared" si="396"/>
        <v>100</v>
      </c>
      <c r="AA989" s="283">
        <f t="shared" si="397"/>
        <v>100</v>
      </c>
      <c r="AB989" s="287">
        <f t="shared" si="398"/>
        <v>100</v>
      </c>
      <c r="AC989" s="287">
        <f t="shared" si="399"/>
        <v>100</v>
      </c>
      <c r="AD989" s="287">
        <f t="shared" si="400"/>
        <v>100</v>
      </c>
      <c r="AE989" s="284">
        <f t="shared" si="401"/>
        <v>100</v>
      </c>
      <c r="AF989" s="284">
        <f t="shared" si="402"/>
        <v>100</v>
      </c>
      <c r="AG989" s="268">
        <f t="shared" si="403"/>
        <v>100</v>
      </c>
      <c r="AH989" s="268">
        <f t="shared" si="404"/>
        <v>100</v>
      </c>
      <c r="AI989" s="268">
        <f t="shared" si="405"/>
        <v>100</v>
      </c>
      <c r="AJ989" s="268">
        <f t="shared" si="406"/>
        <v>100</v>
      </c>
    </row>
    <row r="990" spans="23:36" x14ac:dyDescent="0.25">
      <c r="W990" s="283">
        <f t="shared" si="393"/>
        <v>100</v>
      </c>
      <c r="X990" s="283">
        <f t="shared" si="394"/>
        <v>100</v>
      </c>
      <c r="Y990" s="283">
        <f t="shared" si="395"/>
        <v>100</v>
      </c>
      <c r="Z990" s="283">
        <f t="shared" si="396"/>
        <v>100</v>
      </c>
      <c r="AA990" s="283">
        <f t="shared" si="397"/>
        <v>100</v>
      </c>
      <c r="AB990" s="287">
        <f t="shared" si="398"/>
        <v>100</v>
      </c>
      <c r="AC990" s="287">
        <f t="shared" si="399"/>
        <v>100</v>
      </c>
      <c r="AD990" s="287">
        <f t="shared" si="400"/>
        <v>100</v>
      </c>
      <c r="AE990" s="284">
        <f t="shared" si="401"/>
        <v>100</v>
      </c>
      <c r="AF990" s="284">
        <f t="shared" si="402"/>
        <v>100</v>
      </c>
      <c r="AG990" s="268">
        <f t="shared" si="403"/>
        <v>100</v>
      </c>
      <c r="AH990" s="268">
        <f t="shared" si="404"/>
        <v>100</v>
      </c>
      <c r="AI990" s="268">
        <f t="shared" si="405"/>
        <v>100</v>
      </c>
      <c r="AJ990" s="268">
        <f t="shared" si="406"/>
        <v>100</v>
      </c>
    </row>
    <row r="991" spans="23:36" x14ac:dyDescent="0.25">
      <c r="W991" s="283">
        <f t="shared" si="393"/>
        <v>100</v>
      </c>
      <c r="X991" s="283">
        <f t="shared" si="394"/>
        <v>100</v>
      </c>
      <c r="Y991" s="283">
        <f t="shared" si="395"/>
        <v>100</v>
      </c>
      <c r="Z991" s="283">
        <f t="shared" si="396"/>
        <v>100</v>
      </c>
      <c r="AA991" s="283">
        <f t="shared" si="397"/>
        <v>100</v>
      </c>
      <c r="AB991" s="287">
        <f t="shared" si="398"/>
        <v>100</v>
      </c>
      <c r="AC991" s="287">
        <f t="shared" si="399"/>
        <v>100</v>
      </c>
      <c r="AD991" s="287">
        <f t="shared" si="400"/>
        <v>100</v>
      </c>
      <c r="AE991" s="284">
        <f t="shared" si="401"/>
        <v>100</v>
      </c>
      <c r="AF991" s="284">
        <f t="shared" si="402"/>
        <v>100</v>
      </c>
      <c r="AG991" s="268">
        <f t="shared" si="403"/>
        <v>100</v>
      </c>
      <c r="AH991" s="268">
        <f t="shared" si="404"/>
        <v>100</v>
      </c>
      <c r="AI991" s="268">
        <f t="shared" si="405"/>
        <v>100</v>
      </c>
      <c r="AJ991" s="268">
        <f t="shared" si="406"/>
        <v>100</v>
      </c>
    </row>
    <row r="992" spans="23:36" x14ac:dyDescent="0.25">
      <c r="W992" s="283">
        <f t="shared" si="393"/>
        <v>100</v>
      </c>
      <c r="X992" s="283">
        <f t="shared" si="394"/>
        <v>100</v>
      </c>
      <c r="Y992" s="283">
        <f t="shared" si="395"/>
        <v>100</v>
      </c>
      <c r="Z992" s="283">
        <f t="shared" si="396"/>
        <v>100</v>
      </c>
      <c r="AA992" s="283">
        <f t="shared" si="397"/>
        <v>100</v>
      </c>
      <c r="AB992" s="287">
        <f t="shared" si="398"/>
        <v>100</v>
      </c>
      <c r="AC992" s="287">
        <f t="shared" si="399"/>
        <v>100</v>
      </c>
      <c r="AD992" s="287">
        <f t="shared" si="400"/>
        <v>100</v>
      </c>
      <c r="AE992" s="284">
        <f t="shared" si="401"/>
        <v>100</v>
      </c>
      <c r="AF992" s="284">
        <f t="shared" si="402"/>
        <v>100</v>
      </c>
      <c r="AG992" s="268">
        <f t="shared" si="403"/>
        <v>100</v>
      </c>
      <c r="AH992" s="268">
        <f t="shared" si="404"/>
        <v>100</v>
      </c>
      <c r="AI992" s="268">
        <f t="shared" si="405"/>
        <v>100</v>
      </c>
      <c r="AJ992" s="268">
        <f t="shared" si="406"/>
        <v>100</v>
      </c>
    </row>
    <row r="993" spans="23:36" x14ac:dyDescent="0.25">
      <c r="W993" s="283">
        <f t="shared" si="393"/>
        <v>100</v>
      </c>
      <c r="X993" s="283">
        <f t="shared" si="394"/>
        <v>100</v>
      </c>
      <c r="Y993" s="283">
        <f t="shared" si="395"/>
        <v>100</v>
      </c>
      <c r="Z993" s="283">
        <f t="shared" si="396"/>
        <v>100</v>
      </c>
      <c r="AA993" s="283">
        <f t="shared" si="397"/>
        <v>100</v>
      </c>
      <c r="AB993" s="287">
        <f t="shared" si="398"/>
        <v>100</v>
      </c>
      <c r="AC993" s="287">
        <f t="shared" si="399"/>
        <v>100</v>
      </c>
      <c r="AD993" s="287">
        <f t="shared" si="400"/>
        <v>100</v>
      </c>
      <c r="AE993" s="284">
        <f t="shared" si="401"/>
        <v>100</v>
      </c>
      <c r="AF993" s="284">
        <f t="shared" si="402"/>
        <v>100</v>
      </c>
      <c r="AG993" s="268">
        <f t="shared" si="403"/>
        <v>100</v>
      </c>
      <c r="AH993" s="268">
        <f t="shared" si="404"/>
        <v>100</v>
      </c>
      <c r="AI993" s="268">
        <f t="shared" si="405"/>
        <v>100</v>
      </c>
      <c r="AJ993" s="268">
        <f t="shared" si="406"/>
        <v>100</v>
      </c>
    </row>
    <row r="994" spans="23:36" x14ac:dyDescent="0.25">
      <c r="W994" s="283">
        <f t="shared" si="393"/>
        <v>100</v>
      </c>
      <c r="X994" s="283">
        <f t="shared" si="394"/>
        <v>100</v>
      </c>
      <c r="Y994" s="283">
        <f t="shared" si="395"/>
        <v>100</v>
      </c>
      <c r="Z994" s="283">
        <f t="shared" si="396"/>
        <v>100</v>
      </c>
      <c r="AA994" s="283">
        <f t="shared" si="397"/>
        <v>100</v>
      </c>
      <c r="AB994" s="287">
        <f t="shared" si="398"/>
        <v>100</v>
      </c>
      <c r="AC994" s="287">
        <f t="shared" si="399"/>
        <v>100</v>
      </c>
      <c r="AD994" s="287">
        <f t="shared" si="400"/>
        <v>100</v>
      </c>
      <c r="AE994" s="284">
        <f t="shared" si="401"/>
        <v>100</v>
      </c>
      <c r="AF994" s="284">
        <f t="shared" si="402"/>
        <v>100</v>
      </c>
      <c r="AG994" s="268">
        <f t="shared" si="403"/>
        <v>100</v>
      </c>
      <c r="AH994" s="268">
        <f t="shared" si="404"/>
        <v>100</v>
      </c>
      <c r="AI994" s="268">
        <f t="shared" si="405"/>
        <v>100</v>
      </c>
      <c r="AJ994" s="268">
        <f t="shared" si="406"/>
        <v>100</v>
      </c>
    </row>
    <row r="995" spans="23:36" x14ac:dyDescent="0.25">
      <c r="W995" s="283">
        <f t="shared" si="393"/>
        <v>100</v>
      </c>
      <c r="X995" s="283">
        <f t="shared" si="394"/>
        <v>100</v>
      </c>
      <c r="Y995" s="283">
        <f t="shared" si="395"/>
        <v>100</v>
      </c>
      <c r="Z995" s="283">
        <f t="shared" si="396"/>
        <v>100</v>
      </c>
      <c r="AA995" s="283">
        <f t="shared" si="397"/>
        <v>100</v>
      </c>
      <c r="AB995" s="287">
        <f t="shared" si="398"/>
        <v>100</v>
      </c>
      <c r="AC995" s="287">
        <f t="shared" si="399"/>
        <v>100</v>
      </c>
      <c r="AD995" s="287">
        <f t="shared" si="400"/>
        <v>100</v>
      </c>
      <c r="AE995" s="284">
        <f t="shared" si="401"/>
        <v>100</v>
      </c>
      <c r="AF995" s="284">
        <f t="shared" si="402"/>
        <v>100</v>
      </c>
      <c r="AG995" s="268">
        <f t="shared" si="403"/>
        <v>100</v>
      </c>
      <c r="AH995" s="268">
        <f t="shared" si="404"/>
        <v>100</v>
      </c>
      <c r="AI995" s="268">
        <f t="shared" si="405"/>
        <v>100</v>
      </c>
      <c r="AJ995" s="268">
        <f t="shared" si="406"/>
        <v>100</v>
      </c>
    </row>
    <row r="996" spans="23:36" x14ac:dyDescent="0.25">
      <c r="W996" s="283">
        <f t="shared" si="393"/>
        <v>100</v>
      </c>
      <c r="X996" s="283">
        <f t="shared" si="394"/>
        <v>100</v>
      </c>
      <c r="Y996" s="283">
        <f t="shared" si="395"/>
        <v>100</v>
      </c>
      <c r="Z996" s="283">
        <f t="shared" si="396"/>
        <v>100</v>
      </c>
      <c r="AA996" s="283">
        <f t="shared" si="397"/>
        <v>100</v>
      </c>
      <c r="AB996" s="287">
        <f t="shared" si="398"/>
        <v>100</v>
      </c>
      <c r="AC996" s="287">
        <f t="shared" si="399"/>
        <v>100</v>
      </c>
      <c r="AD996" s="287">
        <f t="shared" si="400"/>
        <v>100</v>
      </c>
      <c r="AE996" s="284">
        <f t="shared" si="401"/>
        <v>100</v>
      </c>
      <c r="AF996" s="284">
        <f t="shared" si="402"/>
        <v>100</v>
      </c>
      <c r="AG996" s="268">
        <f t="shared" si="403"/>
        <v>100</v>
      </c>
      <c r="AH996" s="268">
        <f t="shared" si="404"/>
        <v>100</v>
      </c>
      <c r="AI996" s="268">
        <f t="shared" si="405"/>
        <v>100</v>
      </c>
      <c r="AJ996" s="268">
        <f t="shared" si="406"/>
        <v>100</v>
      </c>
    </row>
    <row r="997" spans="23:36" x14ac:dyDescent="0.25">
      <c r="W997" s="283">
        <f t="shared" si="393"/>
        <v>100</v>
      </c>
      <c r="X997" s="283">
        <f t="shared" si="394"/>
        <v>100</v>
      </c>
      <c r="Y997" s="283">
        <f t="shared" si="395"/>
        <v>100</v>
      </c>
      <c r="Z997" s="283">
        <f t="shared" si="396"/>
        <v>100</v>
      </c>
      <c r="AA997" s="283">
        <f t="shared" si="397"/>
        <v>100</v>
      </c>
      <c r="AB997" s="287">
        <f t="shared" si="398"/>
        <v>100</v>
      </c>
      <c r="AC997" s="287">
        <f t="shared" si="399"/>
        <v>100</v>
      </c>
      <c r="AD997" s="287">
        <f t="shared" si="400"/>
        <v>100</v>
      </c>
      <c r="AE997" s="284">
        <f t="shared" si="401"/>
        <v>100</v>
      </c>
      <c r="AF997" s="284">
        <f t="shared" si="402"/>
        <v>100</v>
      </c>
      <c r="AG997" s="268">
        <f t="shared" si="403"/>
        <v>100</v>
      </c>
      <c r="AH997" s="268">
        <f t="shared" si="404"/>
        <v>100</v>
      </c>
      <c r="AI997" s="268">
        <f t="shared" si="405"/>
        <v>100</v>
      </c>
      <c r="AJ997" s="268">
        <f t="shared" si="406"/>
        <v>100</v>
      </c>
    </row>
    <row r="998" spans="23:36" x14ac:dyDescent="0.25">
      <c r="W998" s="283">
        <f t="shared" si="393"/>
        <v>100</v>
      </c>
      <c r="X998" s="283">
        <f t="shared" si="394"/>
        <v>100</v>
      </c>
      <c r="Y998" s="283">
        <f t="shared" si="395"/>
        <v>100</v>
      </c>
      <c r="Z998" s="283">
        <f t="shared" si="396"/>
        <v>100</v>
      </c>
      <c r="AA998" s="283">
        <f t="shared" si="397"/>
        <v>100</v>
      </c>
      <c r="AB998" s="287">
        <f t="shared" si="398"/>
        <v>100</v>
      </c>
      <c r="AC998" s="287">
        <f t="shared" si="399"/>
        <v>100</v>
      </c>
      <c r="AD998" s="287">
        <f t="shared" si="400"/>
        <v>100</v>
      </c>
      <c r="AE998" s="284">
        <f t="shared" si="401"/>
        <v>100</v>
      </c>
      <c r="AF998" s="284">
        <f t="shared" si="402"/>
        <v>100</v>
      </c>
      <c r="AG998" s="268">
        <f t="shared" si="403"/>
        <v>100</v>
      </c>
      <c r="AH998" s="268">
        <f t="shared" si="404"/>
        <v>100</v>
      </c>
      <c r="AI998" s="268">
        <f t="shared" si="405"/>
        <v>100</v>
      </c>
      <c r="AJ998" s="268">
        <f t="shared" si="406"/>
        <v>100</v>
      </c>
    </row>
    <row r="999" spans="23:36" x14ac:dyDescent="0.25">
      <c r="W999" s="283">
        <f t="shared" si="393"/>
        <v>100</v>
      </c>
      <c r="X999" s="283">
        <f t="shared" si="394"/>
        <v>100</v>
      </c>
      <c r="Y999" s="283">
        <f t="shared" si="395"/>
        <v>100</v>
      </c>
      <c r="Z999" s="283">
        <f t="shared" si="396"/>
        <v>100</v>
      </c>
      <c r="AA999" s="283">
        <f t="shared" si="397"/>
        <v>100</v>
      </c>
      <c r="AB999" s="287">
        <f t="shared" si="398"/>
        <v>100</v>
      </c>
      <c r="AC999" s="287">
        <f t="shared" si="399"/>
        <v>100</v>
      </c>
      <c r="AD999" s="287">
        <f t="shared" si="400"/>
        <v>100</v>
      </c>
      <c r="AE999" s="284">
        <f t="shared" si="401"/>
        <v>100</v>
      </c>
      <c r="AF999" s="284">
        <f t="shared" si="402"/>
        <v>100</v>
      </c>
      <c r="AG999" s="268">
        <f t="shared" si="403"/>
        <v>100</v>
      </c>
      <c r="AH999" s="268">
        <f t="shared" si="404"/>
        <v>100</v>
      </c>
      <c r="AI999" s="268">
        <f t="shared" si="405"/>
        <v>100</v>
      </c>
      <c r="AJ999" s="268">
        <f t="shared" si="406"/>
        <v>100</v>
      </c>
    </row>
    <row r="1000" spans="23:36" x14ac:dyDescent="0.25">
      <c r="W1000" s="283">
        <f t="shared" si="393"/>
        <v>100</v>
      </c>
      <c r="X1000" s="283">
        <f t="shared" si="394"/>
        <v>100</v>
      </c>
      <c r="Y1000" s="283">
        <f t="shared" si="395"/>
        <v>100</v>
      </c>
      <c r="Z1000" s="283">
        <f t="shared" si="396"/>
        <v>100</v>
      </c>
      <c r="AA1000" s="283">
        <f t="shared" si="397"/>
        <v>100</v>
      </c>
      <c r="AB1000" s="287">
        <f t="shared" si="398"/>
        <v>100</v>
      </c>
      <c r="AC1000" s="287">
        <f t="shared" si="399"/>
        <v>100</v>
      </c>
      <c r="AD1000" s="287">
        <f t="shared" si="400"/>
        <v>100</v>
      </c>
      <c r="AE1000" s="284">
        <f t="shared" si="401"/>
        <v>100</v>
      </c>
      <c r="AF1000" s="284">
        <f t="shared" si="402"/>
        <v>100</v>
      </c>
      <c r="AG1000" s="268">
        <f t="shared" si="403"/>
        <v>100</v>
      </c>
      <c r="AH1000" s="268">
        <f t="shared" si="404"/>
        <v>100</v>
      </c>
      <c r="AI1000" s="268">
        <f t="shared" si="405"/>
        <v>100</v>
      </c>
      <c r="AJ1000" s="268">
        <f t="shared" si="406"/>
        <v>100</v>
      </c>
    </row>
    <row r="1001" spans="23:36" x14ac:dyDescent="0.25">
      <c r="W1001" s="283">
        <f t="shared" si="393"/>
        <v>100</v>
      </c>
      <c r="X1001" s="283">
        <f t="shared" si="394"/>
        <v>100</v>
      </c>
      <c r="Y1001" s="283">
        <f t="shared" si="395"/>
        <v>100</v>
      </c>
      <c r="Z1001" s="283">
        <f t="shared" si="396"/>
        <v>100</v>
      </c>
      <c r="AA1001" s="283">
        <f t="shared" si="397"/>
        <v>100</v>
      </c>
      <c r="AB1001" s="287">
        <f t="shared" si="398"/>
        <v>100</v>
      </c>
      <c r="AC1001" s="287">
        <f t="shared" si="399"/>
        <v>100</v>
      </c>
      <c r="AD1001" s="287">
        <f t="shared" si="400"/>
        <v>100</v>
      </c>
      <c r="AE1001" s="284">
        <f t="shared" si="401"/>
        <v>100</v>
      </c>
      <c r="AF1001" s="284">
        <f t="shared" si="402"/>
        <v>100</v>
      </c>
      <c r="AG1001" s="268">
        <f t="shared" si="403"/>
        <v>100</v>
      </c>
      <c r="AH1001" s="268">
        <f t="shared" si="404"/>
        <v>100</v>
      </c>
      <c r="AI1001" s="268">
        <f t="shared" si="405"/>
        <v>100</v>
      </c>
      <c r="AJ1001" s="268">
        <f t="shared" si="406"/>
        <v>100</v>
      </c>
    </row>
    <row r="1002" spans="23:36" x14ac:dyDescent="0.25">
      <c r="W1002" s="283">
        <f t="shared" si="393"/>
        <v>100</v>
      </c>
      <c r="X1002" s="283">
        <f t="shared" si="394"/>
        <v>100</v>
      </c>
      <c r="Y1002" s="283">
        <f t="shared" si="395"/>
        <v>100</v>
      </c>
      <c r="Z1002" s="283">
        <f t="shared" si="396"/>
        <v>100</v>
      </c>
      <c r="AA1002" s="283">
        <f t="shared" si="397"/>
        <v>100</v>
      </c>
      <c r="AB1002" s="287">
        <f t="shared" si="398"/>
        <v>100</v>
      </c>
      <c r="AC1002" s="287">
        <f t="shared" si="399"/>
        <v>100</v>
      </c>
      <c r="AD1002" s="287">
        <f t="shared" si="400"/>
        <v>100</v>
      </c>
      <c r="AE1002" s="284">
        <f t="shared" si="401"/>
        <v>100</v>
      </c>
      <c r="AF1002" s="284">
        <f t="shared" si="402"/>
        <v>100</v>
      </c>
      <c r="AG1002" s="268">
        <f t="shared" si="403"/>
        <v>100</v>
      </c>
      <c r="AH1002" s="268">
        <f t="shared" si="404"/>
        <v>100</v>
      </c>
      <c r="AI1002" s="268">
        <f t="shared" si="405"/>
        <v>100</v>
      </c>
      <c r="AJ1002" s="268">
        <f t="shared" si="406"/>
        <v>100</v>
      </c>
    </row>
    <row r="1003" spans="23:36" x14ac:dyDescent="0.25">
      <c r="W1003" s="283">
        <f t="shared" si="393"/>
        <v>100</v>
      </c>
      <c r="X1003" s="283">
        <f t="shared" si="394"/>
        <v>100</v>
      </c>
      <c r="Y1003" s="283">
        <f t="shared" si="395"/>
        <v>100</v>
      </c>
      <c r="Z1003" s="283">
        <f t="shared" si="396"/>
        <v>100</v>
      </c>
      <c r="AA1003" s="283">
        <f t="shared" si="397"/>
        <v>100</v>
      </c>
      <c r="AB1003" s="287">
        <f t="shared" si="398"/>
        <v>100</v>
      </c>
      <c r="AC1003" s="287">
        <f t="shared" si="399"/>
        <v>100</v>
      </c>
      <c r="AD1003" s="287">
        <f t="shared" si="400"/>
        <v>100</v>
      </c>
      <c r="AE1003" s="284">
        <f t="shared" si="401"/>
        <v>100</v>
      </c>
      <c r="AF1003" s="284">
        <f t="shared" si="402"/>
        <v>100</v>
      </c>
      <c r="AG1003" s="268">
        <f t="shared" si="403"/>
        <v>100</v>
      </c>
      <c r="AH1003" s="268">
        <f t="shared" si="404"/>
        <v>100</v>
      </c>
      <c r="AI1003" s="268">
        <f t="shared" si="405"/>
        <v>100</v>
      </c>
      <c r="AJ1003" s="268">
        <f t="shared" si="406"/>
        <v>100</v>
      </c>
    </row>
    <row r="1004" spans="23:36" x14ac:dyDescent="0.25">
      <c r="W1004" s="283">
        <f t="shared" si="393"/>
        <v>100</v>
      </c>
      <c r="X1004" s="283">
        <f t="shared" si="394"/>
        <v>100</v>
      </c>
      <c r="Y1004" s="283">
        <f t="shared" si="395"/>
        <v>100</v>
      </c>
      <c r="Z1004" s="283">
        <f t="shared" si="396"/>
        <v>100</v>
      </c>
      <c r="AA1004" s="283">
        <f t="shared" si="397"/>
        <v>100</v>
      </c>
      <c r="AB1004" s="287">
        <f t="shared" si="398"/>
        <v>100</v>
      </c>
      <c r="AC1004" s="287">
        <f t="shared" si="399"/>
        <v>100</v>
      </c>
      <c r="AD1004" s="287">
        <f t="shared" si="400"/>
        <v>100</v>
      </c>
      <c r="AE1004" s="284">
        <f t="shared" si="401"/>
        <v>100</v>
      </c>
      <c r="AF1004" s="284">
        <f t="shared" si="402"/>
        <v>100</v>
      </c>
      <c r="AG1004" s="268">
        <f t="shared" si="403"/>
        <v>100</v>
      </c>
      <c r="AH1004" s="268">
        <f t="shared" si="404"/>
        <v>100</v>
      </c>
      <c r="AI1004" s="268">
        <f t="shared" si="405"/>
        <v>100</v>
      </c>
      <c r="AJ1004" s="268">
        <f t="shared" si="406"/>
        <v>100</v>
      </c>
    </row>
    <row r="1005" spans="23:36" x14ac:dyDescent="0.25">
      <c r="W1005" s="283">
        <f t="shared" si="393"/>
        <v>100</v>
      </c>
      <c r="X1005" s="283">
        <f t="shared" si="394"/>
        <v>100</v>
      </c>
      <c r="Y1005" s="283">
        <f t="shared" si="395"/>
        <v>100</v>
      </c>
      <c r="Z1005" s="283">
        <f t="shared" si="396"/>
        <v>100</v>
      </c>
      <c r="AA1005" s="283">
        <f t="shared" si="397"/>
        <v>100</v>
      </c>
      <c r="AB1005" s="287">
        <f t="shared" si="398"/>
        <v>100</v>
      </c>
      <c r="AC1005" s="287">
        <f t="shared" si="399"/>
        <v>100</v>
      </c>
      <c r="AD1005" s="287">
        <f t="shared" si="400"/>
        <v>100</v>
      </c>
      <c r="AE1005" s="284">
        <f t="shared" si="401"/>
        <v>100</v>
      </c>
      <c r="AF1005" s="284">
        <f t="shared" si="402"/>
        <v>100</v>
      </c>
      <c r="AG1005" s="268">
        <f t="shared" si="403"/>
        <v>100</v>
      </c>
      <c r="AH1005" s="268">
        <f t="shared" si="404"/>
        <v>100</v>
      </c>
      <c r="AI1005" s="268">
        <f t="shared" si="405"/>
        <v>100</v>
      </c>
      <c r="AJ1005" s="268">
        <f t="shared" si="406"/>
        <v>100</v>
      </c>
    </row>
    <row r="1006" spans="23:36" x14ac:dyDescent="0.25">
      <c r="W1006" s="283">
        <f t="shared" si="393"/>
        <v>100</v>
      </c>
      <c r="X1006" s="283">
        <f t="shared" si="394"/>
        <v>100</v>
      </c>
      <c r="Y1006" s="283">
        <f t="shared" si="395"/>
        <v>100</v>
      </c>
      <c r="Z1006" s="283">
        <f t="shared" si="396"/>
        <v>100</v>
      </c>
      <c r="AA1006" s="283">
        <f t="shared" si="397"/>
        <v>100</v>
      </c>
      <c r="AB1006" s="287">
        <f t="shared" si="398"/>
        <v>100</v>
      </c>
      <c r="AC1006" s="287">
        <f t="shared" si="399"/>
        <v>100</v>
      </c>
      <c r="AD1006" s="287">
        <f t="shared" si="400"/>
        <v>100</v>
      </c>
      <c r="AE1006" s="284">
        <f t="shared" si="401"/>
        <v>100</v>
      </c>
      <c r="AF1006" s="284">
        <f t="shared" si="402"/>
        <v>100</v>
      </c>
      <c r="AG1006" s="268">
        <f t="shared" si="403"/>
        <v>100</v>
      </c>
      <c r="AH1006" s="268">
        <f t="shared" si="404"/>
        <v>100</v>
      </c>
      <c r="AI1006" s="268">
        <f t="shared" si="405"/>
        <v>100</v>
      </c>
      <c r="AJ1006" s="268">
        <f t="shared" si="406"/>
        <v>100</v>
      </c>
    </row>
    <row r="1007" spans="23:36" x14ac:dyDescent="0.25">
      <c r="W1007" s="283">
        <f t="shared" si="393"/>
        <v>100</v>
      </c>
      <c r="X1007" s="283">
        <f t="shared" si="394"/>
        <v>100</v>
      </c>
      <c r="Y1007" s="283">
        <f t="shared" si="395"/>
        <v>100</v>
      </c>
      <c r="Z1007" s="283">
        <f t="shared" si="396"/>
        <v>100</v>
      </c>
      <c r="AA1007" s="283">
        <f t="shared" si="397"/>
        <v>100</v>
      </c>
      <c r="AB1007" s="287">
        <f t="shared" si="398"/>
        <v>100</v>
      </c>
      <c r="AC1007" s="287">
        <f t="shared" si="399"/>
        <v>100</v>
      </c>
      <c r="AD1007" s="287">
        <f t="shared" si="400"/>
        <v>100</v>
      </c>
      <c r="AE1007" s="284">
        <f t="shared" si="401"/>
        <v>100</v>
      </c>
      <c r="AF1007" s="284">
        <f t="shared" si="402"/>
        <v>100</v>
      </c>
      <c r="AG1007" s="268">
        <f t="shared" si="403"/>
        <v>100</v>
      </c>
      <c r="AH1007" s="268">
        <f t="shared" si="404"/>
        <v>100</v>
      </c>
      <c r="AI1007" s="268">
        <f t="shared" si="405"/>
        <v>100</v>
      </c>
      <c r="AJ1007" s="268">
        <f t="shared" si="406"/>
        <v>100</v>
      </c>
    </row>
    <row r="1008" spans="23:36" x14ac:dyDescent="0.25">
      <c r="W1008" s="283">
        <f t="shared" si="393"/>
        <v>100</v>
      </c>
      <c r="X1008" s="283">
        <f t="shared" si="394"/>
        <v>100</v>
      </c>
      <c r="Y1008" s="283">
        <f t="shared" si="395"/>
        <v>100</v>
      </c>
      <c r="Z1008" s="283">
        <f t="shared" si="396"/>
        <v>100</v>
      </c>
      <c r="AA1008" s="283">
        <f t="shared" si="397"/>
        <v>100</v>
      </c>
      <c r="AB1008" s="287">
        <f t="shared" si="398"/>
        <v>100</v>
      </c>
      <c r="AC1008" s="287">
        <f t="shared" si="399"/>
        <v>100</v>
      </c>
      <c r="AD1008" s="287">
        <f t="shared" si="400"/>
        <v>100</v>
      </c>
      <c r="AE1008" s="284">
        <f t="shared" si="401"/>
        <v>100</v>
      </c>
      <c r="AF1008" s="284">
        <f t="shared" si="402"/>
        <v>100</v>
      </c>
      <c r="AG1008" s="268">
        <f t="shared" si="403"/>
        <v>100</v>
      </c>
      <c r="AH1008" s="268">
        <f t="shared" si="404"/>
        <v>100</v>
      </c>
      <c r="AI1008" s="268">
        <f t="shared" si="405"/>
        <v>100</v>
      </c>
      <c r="AJ1008" s="268">
        <f t="shared" si="406"/>
        <v>100</v>
      </c>
    </row>
    <row r="1009" spans="23:36" x14ac:dyDescent="0.25">
      <c r="W1009" s="283">
        <f t="shared" si="393"/>
        <v>100</v>
      </c>
      <c r="X1009" s="283">
        <f t="shared" si="394"/>
        <v>100</v>
      </c>
      <c r="Y1009" s="283">
        <f t="shared" si="395"/>
        <v>100</v>
      </c>
      <c r="Z1009" s="283">
        <f t="shared" si="396"/>
        <v>100</v>
      </c>
      <c r="AA1009" s="283">
        <f t="shared" si="397"/>
        <v>100</v>
      </c>
      <c r="AB1009" s="287">
        <f t="shared" si="398"/>
        <v>100</v>
      </c>
      <c r="AC1009" s="287">
        <f t="shared" si="399"/>
        <v>100</v>
      </c>
      <c r="AD1009" s="287">
        <f t="shared" si="400"/>
        <v>100</v>
      </c>
      <c r="AE1009" s="284">
        <f t="shared" si="401"/>
        <v>100</v>
      </c>
      <c r="AF1009" s="284">
        <f t="shared" si="402"/>
        <v>100</v>
      </c>
      <c r="AG1009" s="268">
        <f t="shared" si="403"/>
        <v>100</v>
      </c>
      <c r="AH1009" s="268">
        <f t="shared" si="404"/>
        <v>100</v>
      </c>
      <c r="AI1009" s="268">
        <f t="shared" si="405"/>
        <v>100</v>
      </c>
      <c r="AJ1009" s="268">
        <f t="shared" si="406"/>
        <v>100</v>
      </c>
    </row>
    <row r="1010" spans="23:36" x14ac:dyDescent="0.25">
      <c r="W1010" s="283">
        <f t="shared" si="393"/>
        <v>100</v>
      </c>
      <c r="X1010" s="283">
        <f t="shared" si="394"/>
        <v>100</v>
      </c>
      <c r="Y1010" s="283">
        <f t="shared" si="395"/>
        <v>100</v>
      </c>
      <c r="Z1010" s="283">
        <f t="shared" si="396"/>
        <v>100</v>
      </c>
      <c r="AA1010" s="283">
        <f t="shared" si="397"/>
        <v>100</v>
      </c>
      <c r="AB1010" s="287">
        <f t="shared" si="398"/>
        <v>100</v>
      </c>
      <c r="AC1010" s="287">
        <f t="shared" si="399"/>
        <v>100</v>
      </c>
      <c r="AD1010" s="287">
        <f t="shared" si="400"/>
        <v>100</v>
      </c>
      <c r="AE1010" s="284">
        <f t="shared" si="401"/>
        <v>100</v>
      </c>
      <c r="AF1010" s="284">
        <f t="shared" si="402"/>
        <v>100</v>
      </c>
      <c r="AG1010" s="268">
        <f t="shared" si="403"/>
        <v>100</v>
      </c>
      <c r="AH1010" s="268">
        <f t="shared" si="404"/>
        <v>100</v>
      </c>
      <c r="AI1010" s="268">
        <f t="shared" si="405"/>
        <v>100</v>
      </c>
      <c r="AJ1010" s="268">
        <f t="shared" si="406"/>
        <v>100</v>
      </c>
    </row>
    <row r="1011" spans="23:36" x14ac:dyDescent="0.25">
      <c r="W1011" s="283">
        <f t="shared" si="393"/>
        <v>100</v>
      </c>
      <c r="X1011" s="283">
        <f t="shared" si="394"/>
        <v>100</v>
      </c>
      <c r="Y1011" s="283">
        <f t="shared" si="395"/>
        <v>100</v>
      </c>
      <c r="Z1011" s="283">
        <f t="shared" si="396"/>
        <v>100</v>
      </c>
      <c r="AA1011" s="283">
        <f t="shared" si="397"/>
        <v>100</v>
      </c>
      <c r="AB1011" s="287">
        <f t="shared" si="398"/>
        <v>100</v>
      </c>
      <c r="AC1011" s="287">
        <f t="shared" si="399"/>
        <v>100</v>
      </c>
      <c r="AD1011" s="287">
        <f t="shared" si="400"/>
        <v>100</v>
      </c>
      <c r="AE1011" s="284">
        <f t="shared" si="401"/>
        <v>100</v>
      </c>
      <c r="AF1011" s="284">
        <f t="shared" si="402"/>
        <v>100</v>
      </c>
      <c r="AG1011" s="268">
        <f t="shared" si="403"/>
        <v>100</v>
      </c>
      <c r="AH1011" s="268">
        <f t="shared" si="404"/>
        <v>100</v>
      </c>
      <c r="AI1011" s="268">
        <f t="shared" si="405"/>
        <v>100</v>
      </c>
      <c r="AJ1011" s="268">
        <f t="shared" si="406"/>
        <v>100</v>
      </c>
    </row>
    <row r="1012" spans="23:36" x14ac:dyDescent="0.25">
      <c r="W1012" s="283">
        <f t="shared" si="393"/>
        <v>100</v>
      </c>
      <c r="X1012" s="283">
        <f t="shared" si="394"/>
        <v>100</v>
      </c>
      <c r="Y1012" s="283">
        <f t="shared" si="395"/>
        <v>100</v>
      </c>
      <c r="Z1012" s="283">
        <f t="shared" si="396"/>
        <v>100</v>
      </c>
      <c r="AA1012" s="283">
        <f t="shared" si="397"/>
        <v>100</v>
      </c>
      <c r="AB1012" s="287">
        <f t="shared" si="398"/>
        <v>100</v>
      </c>
      <c r="AC1012" s="287">
        <f t="shared" si="399"/>
        <v>100</v>
      </c>
      <c r="AD1012" s="287">
        <f t="shared" si="400"/>
        <v>100</v>
      </c>
      <c r="AE1012" s="284">
        <f t="shared" si="401"/>
        <v>100</v>
      </c>
      <c r="AF1012" s="284">
        <f t="shared" si="402"/>
        <v>100</v>
      </c>
      <c r="AG1012" s="268">
        <f t="shared" si="403"/>
        <v>100</v>
      </c>
      <c r="AH1012" s="268">
        <f t="shared" si="404"/>
        <v>100</v>
      </c>
      <c r="AI1012" s="268">
        <f t="shared" si="405"/>
        <v>100</v>
      </c>
      <c r="AJ1012" s="268">
        <f t="shared" si="406"/>
        <v>100</v>
      </c>
    </row>
    <row r="1013" spans="23:36" x14ac:dyDescent="0.25">
      <c r="W1013" s="283">
        <f t="shared" si="393"/>
        <v>100</v>
      </c>
      <c r="X1013" s="283">
        <f t="shared" si="394"/>
        <v>100</v>
      </c>
      <c r="Y1013" s="283">
        <f t="shared" si="395"/>
        <v>100</v>
      </c>
      <c r="Z1013" s="283">
        <f t="shared" si="396"/>
        <v>100</v>
      </c>
      <c r="AA1013" s="283">
        <f t="shared" si="397"/>
        <v>100</v>
      </c>
      <c r="AB1013" s="287">
        <f t="shared" si="398"/>
        <v>100</v>
      </c>
      <c r="AC1013" s="287">
        <f t="shared" si="399"/>
        <v>100</v>
      </c>
      <c r="AD1013" s="287">
        <f t="shared" si="400"/>
        <v>100</v>
      </c>
      <c r="AE1013" s="284">
        <f t="shared" si="401"/>
        <v>100</v>
      </c>
      <c r="AF1013" s="284">
        <f t="shared" si="402"/>
        <v>100</v>
      </c>
      <c r="AG1013" s="268">
        <f t="shared" si="403"/>
        <v>100</v>
      </c>
      <c r="AH1013" s="268">
        <f t="shared" si="404"/>
        <v>100</v>
      </c>
      <c r="AI1013" s="268">
        <f t="shared" si="405"/>
        <v>100</v>
      </c>
      <c r="AJ1013" s="268">
        <f t="shared" si="406"/>
        <v>100</v>
      </c>
    </row>
    <row r="1014" spans="23:36" x14ac:dyDescent="0.25">
      <c r="W1014" s="283">
        <f t="shared" si="393"/>
        <v>100</v>
      </c>
      <c r="X1014" s="283">
        <f t="shared" si="394"/>
        <v>100</v>
      </c>
      <c r="Y1014" s="283">
        <f t="shared" si="395"/>
        <v>100</v>
      </c>
      <c r="Z1014" s="283">
        <f t="shared" si="396"/>
        <v>100</v>
      </c>
      <c r="AA1014" s="283">
        <f t="shared" si="397"/>
        <v>100</v>
      </c>
      <c r="AB1014" s="287">
        <f t="shared" si="398"/>
        <v>100</v>
      </c>
      <c r="AC1014" s="287">
        <f t="shared" si="399"/>
        <v>100</v>
      </c>
      <c r="AD1014" s="287">
        <f t="shared" si="400"/>
        <v>100</v>
      </c>
      <c r="AE1014" s="284">
        <f t="shared" si="401"/>
        <v>100</v>
      </c>
      <c r="AF1014" s="284">
        <f t="shared" si="402"/>
        <v>100</v>
      </c>
      <c r="AG1014" s="268">
        <f t="shared" si="403"/>
        <v>100</v>
      </c>
      <c r="AH1014" s="268">
        <f t="shared" si="404"/>
        <v>100</v>
      </c>
      <c r="AI1014" s="268">
        <f t="shared" si="405"/>
        <v>100</v>
      </c>
      <c r="AJ1014" s="268">
        <f t="shared" si="406"/>
        <v>100</v>
      </c>
    </row>
    <row r="1015" spans="23:36" x14ac:dyDescent="0.25">
      <c r="W1015" s="283">
        <f t="shared" si="393"/>
        <v>100</v>
      </c>
      <c r="X1015" s="283">
        <f t="shared" si="394"/>
        <v>100</v>
      </c>
      <c r="Y1015" s="283">
        <f t="shared" si="395"/>
        <v>100</v>
      </c>
      <c r="Z1015" s="283">
        <f t="shared" si="396"/>
        <v>100</v>
      </c>
      <c r="AA1015" s="283">
        <f t="shared" si="397"/>
        <v>100</v>
      </c>
      <c r="AB1015" s="287">
        <f t="shared" si="398"/>
        <v>100</v>
      </c>
      <c r="AC1015" s="287">
        <f t="shared" si="399"/>
        <v>100</v>
      </c>
      <c r="AD1015" s="287">
        <f t="shared" si="400"/>
        <v>100</v>
      </c>
      <c r="AE1015" s="284">
        <f t="shared" si="401"/>
        <v>100</v>
      </c>
      <c r="AF1015" s="284">
        <f t="shared" si="402"/>
        <v>100</v>
      </c>
      <c r="AG1015" s="268">
        <f t="shared" si="403"/>
        <v>100</v>
      </c>
      <c r="AH1015" s="268">
        <f t="shared" si="404"/>
        <v>100</v>
      </c>
      <c r="AI1015" s="268">
        <f t="shared" si="405"/>
        <v>100</v>
      </c>
      <c r="AJ1015" s="268">
        <f t="shared" si="406"/>
        <v>100</v>
      </c>
    </row>
    <row r="1016" spans="23:36" x14ac:dyDescent="0.25">
      <c r="W1016" s="283">
        <f t="shared" si="393"/>
        <v>100</v>
      </c>
      <c r="X1016" s="283">
        <f t="shared" si="394"/>
        <v>100</v>
      </c>
      <c r="Y1016" s="283">
        <f t="shared" si="395"/>
        <v>100</v>
      </c>
      <c r="Z1016" s="283">
        <f t="shared" si="396"/>
        <v>100</v>
      </c>
      <c r="AA1016" s="283">
        <f t="shared" si="397"/>
        <v>100</v>
      </c>
      <c r="AB1016" s="287">
        <f t="shared" si="398"/>
        <v>100</v>
      </c>
      <c r="AC1016" s="287">
        <f t="shared" si="399"/>
        <v>100</v>
      </c>
      <c r="AD1016" s="287">
        <f t="shared" si="400"/>
        <v>100</v>
      </c>
      <c r="AE1016" s="284">
        <f t="shared" si="401"/>
        <v>100</v>
      </c>
      <c r="AF1016" s="284">
        <f t="shared" si="402"/>
        <v>100</v>
      </c>
      <c r="AG1016" s="268">
        <f t="shared" si="403"/>
        <v>100</v>
      </c>
      <c r="AH1016" s="268">
        <f t="shared" si="404"/>
        <v>100</v>
      </c>
      <c r="AI1016" s="268">
        <f t="shared" si="405"/>
        <v>100</v>
      </c>
      <c r="AJ1016" s="268">
        <f t="shared" si="406"/>
        <v>100</v>
      </c>
    </row>
    <row r="1017" spans="23:36" x14ac:dyDescent="0.25">
      <c r="W1017" s="283">
        <f t="shared" si="393"/>
        <v>100</v>
      </c>
      <c r="X1017" s="283">
        <f t="shared" si="394"/>
        <v>100</v>
      </c>
      <c r="Y1017" s="283">
        <f t="shared" si="395"/>
        <v>100</v>
      </c>
      <c r="Z1017" s="283">
        <f t="shared" si="396"/>
        <v>100</v>
      </c>
      <c r="AA1017" s="283">
        <f t="shared" si="397"/>
        <v>100</v>
      </c>
      <c r="AB1017" s="287">
        <f t="shared" si="398"/>
        <v>100</v>
      </c>
      <c r="AC1017" s="287">
        <f t="shared" si="399"/>
        <v>100</v>
      </c>
      <c r="AD1017" s="287">
        <f t="shared" si="400"/>
        <v>100</v>
      </c>
      <c r="AE1017" s="284">
        <f t="shared" si="401"/>
        <v>100</v>
      </c>
      <c r="AF1017" s="284">
        <f t="shared" si="402"/>
        <v>100</v>
      </c>
      <c r="AG1017" s="268">
        <f t="shared" si="403"/>
        <v>100</v>
      </c>
      <c r="AH1017" s="268">
        <f t="shared" si="404"/>
        <v>100</v>
      </c>
      <c r="AI1017" s="268">
        <f t="shared" si="405"/>
        <v>100</v>
      </c>
      <c r="AJ1017" s="268">
        <f t="shared" si="406"/>
        <v>100</v>
      </c>
    </row>
    <row r="1018" spans="23:36" x14ac:dyDescent="0.25">
      <c r="W1018" s="283">
        <f t="shared" si="393"/>
        <v>100</v>
      </c>
      <c r="X1018" s="283">
        <f t="shared" si="394"/>
        <v>100</v>
      </c>
      <c r="Y1018" s="283">
        <f t="shared" si="395"/>
        <v>100</v>
      </c>
      <c r="Z1018" s="283">
        <f t="shared" si="396"/>
        <v>100</v>
      </c>
      <c r="AA1018" s="283">
        <f t="shared" si="397"/>
        <v>100</v>
      </c>
      <c r="AB1018" s="287">
        <f t="shared" si="398"/>
        <v>100</v>
      </c>
      <c r="AC1018" s="287">
        <f t="shared" si="399"/>
        <v>100</v>
      </c>
      <c r="AD1018" s="287">
        <f t="shared" si="400"/>
        <v>100</v>
      </c>
      <c r="AE1018" s="284">
        <f t="shared" si="401"/>
        <v>100</v>
      </c>
      <c r="AF1018" s="284">
        <f t="shared" si="402"/>
        <v>100</v>
      </c>
      <c r="AG1018" s="268">
        <f t="shared" si="403"/>
        <v>100</v>
      </c>
      <c r="AH1018" s="268">
        <f t="shared" si="404"/>
        <v>100</v>
      </c>
      <c r="AI1018" s="268">
        <f t="shared" si="405"/>
        <v>100</v>
      </c>
      <c r="AJ1018" s="268">
        <f t="shared" si="406"/>
        <v>100</v>
      </c>
    </row>
    <row r="1019" spans="23:36" x14ac:dyDescent="0.25">
      <c r="W1019" s="283">
        <f t="shared" si="393"/>
        <v>100</v>
      </c>
      <c r="X1019" s="283">
        <f t="shared" si="394"/>
        <v>100</v>
      </c>
      <c r="Y1019" s="283">
        <f t="shared" si="395"/>
        <v>100</v>
      </c>
      <c r="Z1019" s="283">
        <f t="shared" si="396"/>
        <v>100</v>
      </c>
      <c r="AA1019" s="283">
        <f t="shared" si="397"/>
        <v>100</v>
      </c>
      <c r="AB1019" s="287">
        <f t="shared" si="398"/>
        <v>100</v>
      </c>
      <c r="AC1019" s="287">
        <f t="shared" si="399"/>
        <v>100</v>
      </c>
      <c r="AD1019" s="287">
        <f t="shared" si="400"/>
        <v>100</v>
      </c>
      <c r="AE1019" s="284">
        <f t="shared" si="401"/>
        <v>100</v>
      </c>
      <c r="AF1019" s="284">
        <f t="shared" si="402"/>
        <v>100</v>
      </c>
      <c r="AG1019" s="268">
        <f t="shared" si="403"/>
        <v>100</v>
      </c>
      <c r="AH1019" s="268">
        <f t="shared" si="404"/>
        <v>100</v>
      </c>
      <c r="AI1019" s="268">
        <f t="shared" si="405"/>
        <v>100</v>
      </c>
      <c r="AJ1019" s="268">
        <f t="shared" si="406"/>
        <v>100</v>
      </c>
    </row>
    <row r="1020" spans="23:36" x14ac:dyDescent="0.25">
      <c r="W1020" s="283">
        <f t="shared" si="393"/>
        <v>100</v>
      </c>
      <c r="X1020" s="283">
        <f t="shared" si="394"/>
        <v>100</v>
      </c>
      <c r="Y1020" s="283">
        <f t="shared" si="395"/>
        <v>100</v>
      </c>
      <c r="Z1020" s="283">
        <f t="shared" si="396"/>
        <v>100</v>
      </c>
      <c r="AA1020" s="283">
        <f t="shared" si="397"/>
        <v>100</v>
      </c>
      <c r="AB1020" s="287">
        <f t="shared" si="398"/>
        <v>100</v>
      </c>
      <c r="AC1020" s="287">
        <f t="shared" si="399"/>
        <v>100</v>
      </c>
      <c r="AD1020" s="287">
        <f t="shared" si="400"/>
        <v>100</v>
      </c>
      <c r="AE1020" s="284">
        <f t="shared" si="401"/>
        <v>100</v>
      </c>
      <c r="AF1020" s="284">
        <f t="shared" si="402"/>
        <v>100</v>
      </c>
      <c r="AG1020" s="268">
        <f t="shared" si="403"/>
        <v>100</v>
      </c>
      <c r="AH1020" s="268">
        <f t="shared" si="404"/>
        <v>100</v>
      </c>
      <c r="AI1020" s="268">
        <f t="shared" si="405"/>
        <v>100</v>
      </c>
      <c r="AJ1020" s="268">
        <f t="shared" si="406"/>
        <v>100</v>
      </c>
    </row>
    <row r="1021" spans="23:36" x14ac:dyDescent="0.25">
      <c r="W1021" s="283">
        <f t="shared" si="393"/>
        <v>100</v>
      </c>
      <c r="X1021" s="283">
        <f t="shared" si="394"/>
        <v>100</v>
      </c>
      <c r="Y1021" s="283">
        <f t="shared" si="395"/>
        <v>100</v>
      </c>
      <c r="Z1021" s="283">
        <f t="shared" si="396"/>
        <v>100</v>
      </c>
      <c r="AA1021" s="283">
        <f t="shared" si="397"/>
        <v>100</v>
      </c>
      <c r="AB1021" s="287">
        <f t="shared" si="398"/>
        <v>100</v>
      </c>
      <c r="AC1021" s="287">
        <f t="shared" si="399"/>
        <v>100</v>
      </c>
      <c r="AD1021" s="287">
        <f t="shared" si="400"/>
        <v>100</v>
      </c>
      <c r="AE1021" s="284">
        <f t="shared" si="401"/>
        <v>100</v>
      </c>
      <c r="AF1021" s="284">
        <f t="shared" si="402"/>
        <v>100</v>
      </c>
      <c r="AG1021" s="268">
        <f t="shared" si="403"/>
        <v>100</v>
      </c>
      <c r="AH1021" s="268">
        <f t="shared" si="404"/>
        <v>100</v>
      </c>
      <c r="AI1021" s="268">
        <f t="shared" si="405"/>
        <v>100</v>
      </c>
      <c r="AJ1021" s="268">
        <f t="shared" si="406"/>
        <v>100</v>
      </c>
    </row>
    <row r="1022" spans="23:36" x14ac:dyDescent="0.25">
      <c r="W1022" s="283">
        <f t="shared" si="393"/>
        <v>100</v>
      </c>
      <c r="X1022" s="283">
        <f t="shared" si="394"/>
        <v>100</v>
      </c>
      <c r="Y1022" s="283">
        <f t="shared" si="395"/>
        <v>100</v>
      </c>
      <c r="Z1022" s="283">
        <f t="shared" si="396"/>
        <v>100</v>
      </c>
      <c r="AA1022" s="283">
        <f t="shared" si="397"/>
        <v>100</v>
      </c>
      <c r="AB1022" s="287">
        <f t="shared" si="398"/>
        <v>100</v>
      </c>
      <c r="AC1022" s="287">
        <f t="shared" si="399"/>
        <v>100</v>
      </c>
      <c r="AD1022" s="287">
        <f t="shared" si="400"/>
        <v>100</v>
      </c>
      <c r="AE1022" s="284">
        <f t="shared" si="401"/>
        <v>100</v>
      </c>
      <c r="AF1022" s="284">
        <f t="shared" si="402"/>
        <v>100</v>
      </c>
      <c r="AG1022" s="268">
        <f t="shared" si="403"/>
        <v>100</v>
      </c>
      <c r="AH1022" s="268">
        <f t="shared" si="404"/>
        <v>100</v>
      </c>
      <c r="AI1022" s="268">
        <f t="shared" si="405"/>
        <v>100</v>
      </c>
      <c r="AJ1022" s="268">
        <f t="shared" si="406"/>
        <v>100</v>
      </c>
    </row>
  </sheetData>
  <autoFilter ref="A1:AV1022" xr:uid="{972BA6F7-BE70-4D5C-AA80-F98BC9DF2E28}">
    <sortState xmlns:xlrd2="http://schemas.microsoft.com/office/spreadsheetml/2017/richdata2" ref="A2:AV1022">
      <sortCondition ref="Y2:Y1022"/>
    </sortState>
  </autoFilter>
  <sortState xmlns:xlrd2="http://schemas.microsoft.com/office/spreadsheetml/2017/richdata2" ref="A1:AML1022">
    <sortCondition ref="B1:B1022"/>
  </sortState>
  <phoneticPr fontId="87" type="noConversion"/>
  <hyperlinks>
    <hyperlink ref="I149" r:id="rId1" location="L-78ada988-0524-4b45-9c28-a18dc38436a8" display="67.5" xr:uid="{00000000-0004-0000-0300-000000000000}"/>
    <hyperlink ref="AK149" r:id="rId2" location="L-78ada988-0524-4b45-9c28-a18dc38436a8" xr:uid="{00000000-0004-0000-0300-000001000000}"/>
    <hyperlink ref="AN149" r:id="rId3" location="L-78ada988-0524-4b45-9c28-a18dc38436a8" xr:uid="{00000000-0004-0000-0300-000002000000}"/>
    <hyperlink ref="I227" r:id="rId4" location="AGGR-da6c40b2-b60a-400d-a97c-2268056a6392" display="1.1" xr:uid="{00000000-0004-0000-0300-000003000000}"/>
    <hyperlink ref="AN227" r:id="rId5" location="AGGR-ed9f32e4-ef3e-42dd-b0d2-94e1d341f585" xr:uid="{00000000-0004-0000-0300-000004000000}"/>
    <hyperlink ref="I353" r:id="rId6" display="no limit" xr:uid="{00000000-0004-0000-0300-000005000000}"/>
    <hyperlink ref="AK191" r:id="rId7" location="AGGR-94027175-c60f-4658-bce1-f7c66562ef8a" xr:uid="{00000000-0004-0000-0300-000006000000}"/>
    <hyperlink ref="AN191" r:id="rId8" location="AGGR-c343c84a-3ca2-4a39-8d14-4a7b7cae963d" xr:uid="{00000000-0004-0000-0300-000007000000}"/>
    <hyperlink ref="I198" r:id="rId9" location="AGGR-300e3823-7f32-4f32-90e5-bf2d0a7a42ea" xr:uid="{00000000-0004-0000-0300-000008000000}"/>
    <hyperlink ref="AN198" r:id="rId10" location="AGGR-a511c45f-57c9-451d-b389-24a7b410d899" xr:uid="{00000000-0004-0000-0300-000009000000}"/>
    <hyperlink ref="I184" r:id="rId11" location="L-ab86c44a-e328-4d9a-93d3-c9b0caaca029" xr:uid="{00000000-0004-0000-0300-00000A000000}"/>
    <hyperlink ref="AN184" r:id="rId12" location="L-ab86c44a-e328-4d9a-93d3-c9b0caaca029" xr:uid="{00000000-0004-0000-0300-00000B000000}"/>
    <hyperlink ref="E64" r:id="rId13" location="L-24b90e0f-6d0f-45d2-b91e-4f22e14b7778" xr:uid="{00000000-0004-0000-0300-00000C000000}"/>
    <hyperlink ref="I64" r:id="rId14" location="AGGR-3bd57441-5816-4e8d-bc8a-420d4961209e" xr:uid="{00000000-0004-0000-0300-00000D000000}"/>
    <hyperlink ref="AR64" r:id="rId15" xr:uid="{00000000-0004-0000-0300-00000E000000}"/>
    <hyperlink ref="AN224" r:id="rId16" location="AGGR-14fa63d4-f293-4a72-b4a0-ff120136eeb4" xr:uid="{00000000-0004-0000-0300-00000F000000}"/>
    <hyperlink ref="I226" r:id="rId17" location="L-2176689a-e939-4edc-a35f-97d97699a4fc" display="11.7" xr:uid="{00000000-0004-0000-0300-000010000000}"/>
    <hyperlink ref="AN226" r:id="rId18" location="L-2176689a-e939-4edc-a35f-97d97699a4fc" xr:uid="{00000000-0004-0000-0300-000011000000}"/>
    <hyperlink ref="AN214" r:id="rId19" location="AGGR-b08318b1-49b9-46ad-9e2d-e6ffec081a99" xr:uid="{00000000-0004-0000-0300-000012000000}"/>
    <hyperlink ref="AK150" r:id="rId20" location="AGGR-82b51dac-4f45-4a37-9ddd-08388fb1bcd5" xr:uid="{00000000-0004-0000-0300-000013000000}"/>
    <hyperlink ref="AN150" r:id="rId21" location="AGGR-82b51dac-4f45-4a37-9ddd-08388fb1bcd5" xr:uid="{00000000-0004-0000-0300-000014000000}"/>
    <hyperlink ref="E62" r:id="rId22" location="AGGR-571aafca-c601-4cf7-bda3-48eb496c6a5c" xr:uid="{00000000-0004-0000-0300-000015000000}"/>
    <hyperlink ref="E67" r:id="rId23" location="L-d8bfd967-6f91-4177-9192-98deb8a16a46" xr:uid="{00000000-0004-0000-0300-000016000000}"/>
    <hyperlink ref="I67" r:id="rId24" display="1.4" xr:uid="{00000000-0004-0000-0300-000017000000}"/>
    <hyperlink ref="AN185" r:id="rId25" location="L-12336d3e-aece-4bef-aa2e-0dda6c1ea3f2" xr:uid="{00000000-0004-0000-0300-000018000000}"/>
    <hyperlink ref="AN223" r:id="rId26" location="AGGR-51b8a2a6-be2e-454c-9a05-97ad86fe4b0f" xr:uid="{00000000-0004-0000-0300-000019000000}"/>
    <hyperlink ref="E36" r:id="rId27" location="AGGR-7b841654-5d7c-4b31-9d69-3dd5e7e50db5" xr:uid="{00000000-0004-0000-0300-00001A000000}"/>
    <hyperlink ref="I36" r:id="rId28" xr:uid="{00000000-0004-0000-0300-00001B000000}"/>
    <hyperlink ref="I60" r:id="rId29" location="AGGR-09296125-8d1b-44ed-8cf7-bf1a6339f925" xr:uid="{00000000-0004-0000-0300-00001C000000}"/>
    <hyperlink ref="I27" r:id="rId30" location="AGGR-32c0ade5-db80-4c77-9bff-61e6bfa881d9" xr:uid="{00000000-0004-0000-0300-00001D000000}"/>
    <hyperlink ref="AK27" r:id="rId31" location="AGGR-c417098c-43b1-4aaf-b4c1-1cf23dca47c7" display="no limit (But limits for total salt concentration)" xr:uid="{00000000-0004-0000-0300-00001E000000}"/>
    <hyperlink ref="E23" r:id="rId32" location="L-19b41b49-7a6f-42d4-b32c-5c0137c6e552" xr:uid="{00000000-0004-0000-0300-00001F000000}"/>
    <hyperlink ref="I23" r:id="rId33" location="AGGR-0559ceda-c082-4ac3-8c08-e719d8d2fd1e" xr:uid="{00000000-0004-0000-0300-000020000000}"/>
    <hyperlink ref="AR23" r:id="rId34" xr:uid="{00000000-0004-0000-0300-000021000000}"/>
    <hyperlink ref="E34" r:id="rId35" location="L-cbec98da-4735-422f-b3a3-f19f7897b4e6" xr:uid="{00000000-0004-0000-0300-000022000000}"/>
    <hyperlink ref="I34" r:id="rId36" location="AGGR-0ea58d3a-a6da-4df3-a0f1-a34bbb5472c1" display="1.55" xr:uid="{00000000-0004-0000-0300-000023000000}"/>
    <hyperlink ref="I37" r:id="rId37" xr:uid="{00000000-0004-0000-0300-000024000000}"/>
    <hyperlink ref="I21" r:id="rId38" location="AGGR-f40b4404-734c-4af8-9ec3-9b90347a4086" xr:uid="{00000000-0004-0000-0300-000025000000}"/>
    <hyperlink ref="AK21" r:id="rId39" location="AGGR-53ddf848-e431-4f00-b7ca-3a1fb5118771" display="0,127" xr:uid="{00000000-0004-0000-0300-000026000000}"/>
    <hyperlink ref="AR238" r:id="rId40" xr:uid="{00000000-0004-0000-0300-000027000000}"/>
    <hyperlink ref="AT366" r:id="rId41" xr:uid="{00000000-0004-0000-0300-000028000000}"/>
    <hyperlink ref="AR32" r:id="rId42" xr:uid="{00000000-0004-0000-0300-000029000000}"/>
    <hyperlink ref="AR33" r:id="rId43" xr:uid="{00000000-0004-0000-0300-00002A000000}"/>
    <hyperlink ref="A338" r:id="rId44" xr:uid="{00000000-0004-0000-0300-00002B000000}"/>
    <hyperlink ref="AR377" r:id="rId45" location="L-99b1eb7d-7071-419b-b999-b6b6e431644d" xr:uid="{00000000-0004-0000-0300-00002C000000}"/>
    <hyperlink ref="AR379" r:id="rId46" location="L-99b1eb7d-7071-419b-b999-b6b6e431644d" xr:uid="{00000000-0004-0000-0300-00002D000000}"/>
    <hyperlink ref="AR71" r:id="rId47" xr:uid="{00000000-0004-0000-0300-00002E000000}"/>
    <hyperlink ref="AR39" r:id="rId48" xr:uid="{00000000-0004-0000-0300-00002F000000}"/>
    <hyperlink ref="AR43" r:id="rId49" display="regisztráció NIKKEL és MANGÁN/CINK tartalom fontos" xr:uid="{00000000-0004-0000-0300-000031000000}"/>
    <hyperlink ref="AR47" r:id="rId50" location="L-b5ee0cb6-9ecd-4bff-ba1f-cd9c19630254" xr:uid="{00000000-0004-0000-0300-000032000000}"/>
    <hyperlink ref="AR51" r:id="rId51" xr:uid="{00000000-0004-0000-0300-000033000000}"/>
    <hyperlink ref="AR42" r:id="rId52" display="CLP01 a regisztrációval egyező" xr:uid="{00000000-0004-0000-0300-000034000000}"/>
    <hyperlink ref="AR52" r:id="rId53" xr:uid="{00000000-0004-0000-0300-000035000000}"/>
    <hyperlink ref="AR24" r:id="rId54" xr:uid="{00000000-0004-0000-0300-000037000000}"/>
    <hyperlink ref="AR41" r:id="rId55" xr:uid="{00000000-0004-0000-0300-000038000000}"/>
    <hyperlink ref="AR55" r:id="rId56" xr:uid="{00000000-0004-0000-0300-000039000000}"/>
    <hyperlink ref="AR56" r:id="rId57" xr:uid="{00000000-0004-0000-0300-00003A000000}"/>
    <hyperlink ref="AR48" r:id="rId58" display="CLP  regisztrációval egyező" xr:uid="{00000000-0004-0000-0300-00003B000000}"/>
    <hyperlink ref="AR53" r:id="rId59" location="L-421a865a-e574-4973-8c21-5de9d35ba378" xr:uid="{00000000-0004-0000-0300-00003C000000}"/>
    <hyperlink ref="AR58" r:id="rId60" xr:uid="{00000000-0004-0000-0300-00003D000000}"/>
    <hyperlink ref="AR54" r:id="rId61" xr:uid="{00000000-0004-0000-0300-00003E000000}"/>
    <hyperlink ref="AR118" r:id="rId62" display="CLP, de én hozzáadtam az Asp. 1-et, mert azt biztos" xr:uid="{00000000-0004-0000-0300-00003F000000}"/>
    <hyperlink ref="AR25" r:id="rId63" xr:uid="{00000000-0004-0000-0300-000040000000}"/>
    <hyperlink ref="AR11" r:id="rId64" display="regisztráció a harmonizálttal meegyező" xr:uid="{00000000-0004-0000-0300-000041000000}"/>
    <hyperlink ref="AR26" r:id="rId65" xr:uid="{00000000-0004-0000-0300-000042000000}"/>
    <hyperlink ref="AQ431" r:id="rId66" location="L-2ba8acd4-fffa-455a-b2f5-6d5a4ade9a13" display="regisztráció hozzávéve a Chronic 1" xr:uid="{00000000-0004-0000-0300-000043000000}"/>
    <hyperlink ref="AR397" r:id="rId67" location="L-d566d4f9-d7e9-4798-98b3-2e47f5d27f3b" xr:uid="{00000000-0004-0000-0300-000044000000}"/>
    <hyperlink ref="AR335" r:id="rId68" location="L-da731146-030f-4374-a27b-bf40eb304b99" display="a regisztráció szigorúbb, mint a harmonizált" xr:uid="{00000000-0004-0000-0300-000045000000}"/>
    <hyperlink ref="AR336" r:id="rId69" location="L-01dd6fba-9501-4e36-b275-44eec8eb9f75" xr:uid="{00000000-0004-0000-0300-000046000000}"/>
    <hyperlink ref="AR15" r:id="rId70" xr:uid="{00000000-0004-0000-0300-000048000000}"/>
    <hyperlink ref="AR16" r:id="rId71" xr:uid="{00000000-0004-0000-0300-000049000000}"/>
    <hyperlink ref="AR17" r:id="rId72" xr:uid="{00000000-0004-0000-0300-00004A000000}"/>
    <hyperlink ref="AR559" r:id="rId73" xr:uid="{00000000-0004-0000-0300-00004B000000}"/>
    <hyperlink ref="AR21" r:id="rId74" display="regisztráció" xr:uid="{00000000-0004-0000-0300-00004C000000}"/>
    <hyperlink ref="AR38" r:id="rId75" xr:uid="{00000000-0004-0000-0300-00004D000000}"/>
    <hyperlink ref="AR60" r:id="rId76" display="CLP00, de 2015 februárban beadták a Repr. 1B javaslatot. A regisztrációban Skin Corr. 1C és a két M tényező jött hozzá" xr:uid="{00000000-0004-0000-0300-00004E000000}"/>
    <hyperlink ref="AR67" r:id="rId77" xr:uid="{00000000-0004-0000-0300-00004F000000}"/>
    <hyperlink ref="AR36" r:id="rId78" xr:uid="{00000000-0004-0000-0300-000050000000}"/>
    <hyperlink ref="AR3" r:id="rId79" xr:uid="{00000000-0004-0000-0300-000051000000}"/>
    <hyperlink ref="AR6" r:id="rId80" xr:uid="{00000000-0004-0000-0300-000052000000}"/>
    <hyperlink ref="AR4" r:id="rId81" xr:uid="{00000000-0004-0000-0300-000053000000}"/>
    <hyperlink ref="AR7" r:id="rId82" display="a regisztráció kiveszi a harmonizáltból az Aquatic Acute 1-et" xr:uid="{00000000-0004-0000-0300-000054000000}"/>
    <hyperlink ref="AR8" r:id="rId83" xr:uid="{00000000-0004-0000-0300-000055000000}"/>
    <hyperlink ref="AR9" r:id="rId84" xr:uid="{00000000-0004-0000-0300-000056000000}"/>
    <hyperlink ref="AR10" r:id="rId85" xr:uid="{00000000-0004-0000-0300-000057000000}"/>
    <hyperlink ref="AR12" r:id="rId86" xr:uid="{00000000-0004-0000-0300-000058000000}"/>
    <hyperlink ref="AR13" r:id="rId87" xr:uid="{00000000-0004-0000-0300-000059000000}"/>
    <hyperlink ref="AR14" r:id="rId88" display="regisztráció, de ha szennyezett, akkor új végpontok jönnek be" xr:uid="{00000000-0004-0000-0300-00005A000000}"/>
    <hyperlink ref="AR19" r:id="rId89" xr:uid="{00000000-0004-0000-0300-00005B000000}"/>
    <hyperlink ref="AR22" r:id="rId90" xr:uid="{00000000-0004-0000-0300-00005C000000}"/>
    <hyperlink ref="AR27" r:id="rId91" xr:uid="{00000000-0004-0000-0300-00005D000000}"/>
    <hyperlink ref="AR29" r:id="rId92" xr:uid="{00000000-0004-0000-0300-00005E000000}"/>
    <hyperlink ref="AR31" r:id="rId93" xr:uid="{00000000-0004-0000-0300-000060000000}"/>
    <hyperlink ref="I31" r:id="rId94" display="http://echa.europa.eu/hu/registration-dossier/-/registered-dossier/14890" xr:uid="{00000000-0004-0000-0300-000061000000}"/>
    <hyperlink ref="AR34" r:id="rId95" display="A regisztrációban hozzáadják a STOT-ot és a Met. Corr. Egy 2015 februári javaslatban az M faktorokat tízszeresére emelnék a regisztrációhoz képest. Ezt adtam meg." xr:uid="{00000000-0004-0000-0300-000062000000}"/>
    <hyperlink ref="AR37" r:id="rId96" xr:uid="{00000000-0004-0000-0300-000063000000}"/>
    <hyperlink ref="AK38" r:id="rId97" display="http://echa.europa.eu/hu/registration-dossier/-/registered-dossier/15539/6/1" xr:uid="{00000000-0004-0000-0300-000064000000}"/>
    <hyperlink ref="I38" r:id="rId98" display="http://echa.europa.eu/hu/registration-dossier/-/registered-dossier/15539/7/1" xr:uid="{00000000-0004-0000-0300-000065000000}"/>
    <hyperlink ref="AK39" r:id="rId99" xr:uid="{00000000-0004-0000-0300-000066000000}"/>
    <hyperlink ref="AR40" r:id="rId100" xr:uid="{00000000-0004-0000-0300-000067000000}"/>
    <hyperlink ref="AK40" r:id="rId101" display="0,0078" xr:uid="{00000000-0004-0000-0300-000068000000}"/>
    <hyperlink ref="I42" r:id="rId102" display="http://echa.europa.eu/hu/registration-dossier/-/registered-dossier/15304/7/1" xr:uid="{00000000-0004-0000-0300-000069000000}"/>
    <hyperlink ref="AR44" r:id="rId103" xr:uid="{00000000-0004-0000-0300-00006A000000}"/>
    <hyperlink ref="AR46" r:id="rId104" location="L-b5ee0cb6-9ecd-4bff-ba1f-cd9c19630254" xr:uid="{00000000-0004-0000-0300-00006B000000}"/>
    <hyperlink ref="AR49" r:id="rId105" display="http://echa.europa.eu/registration-dossier/-/registered-dossier/15179/2/1" xr:uid="{00000000-0004-0000-0300-00006C000000}"/>
    <hyperlink ref="AK54" r:id="rId106" xr:uid="{00000000-0004-0000-0300-00006D000000}"/>
    <hyperlink ref="AR57" r:id="rId107" xr:uid="{00000000-0004-0000-0300-00006E000000}"/>
    <hyperlink ref="AR62" r:id="rId108" xr:uid="{00000000-0004-0000-0300-00006F000000}"/>
    <hyperlink ref="AR63" r:id="rId109" xr:uid="{00000000-0004-0000-0300-000070000000}"/>
    <hyperlink ref="AR65" r:id="rId110" xr:uid="{00000000-0004-0000-0300-000071000000}"/>
    <hyperlink ref="AR66" r:id="rId111" xr:uid="{00000000-0004-0000-0300-000072000000}"/>
    <hyperlink ref="AR68" r:id="rId112" xr:uid="{00000000-0004-0000-0300-000073000000}"/>
    <hyperlink ref="AR69" r:id="rId113" xr:uid="{00000000-0004-0000-0300-000074000000}"/>
    <hyperlink ref="AR70" r:id="rId114" xr:uid="{00000000-0004-0000-0300-000075000000}"/>
    <hyperlink ref="AR72" r:id="rId115" xr:uid="{00000000-0004-0000-0300-000076000000}"/>
    <hyperlink ref="AR73" r:id="rId116" xr:uid="{00000000-0004-0000-0300-000077000000}"/>
    <hyperlink ref="AR75" r:id="rId117" xr:uid="{00000000-0004-0000-0300-000078000000}"/>
    <hyperlink ref="AR76" r:id="rId118" xr:uid="{00000000-0004-0000-0300-000079000000}"/>
    <hyperlink ref="AR77" r:id="rId119" xr:uid="{00000000-0004-0000-0300-00007A000000}"/>
    <hyperlink ref="AR78" r:id="rId120" xr:uid="{00000000-0004-0000-0300-00007B000000}"/>
    <hyperlink ref="AR79" r:id="rId121" location="L-96d47483-f3a0-4ac9-9e05-55441ec8ff64" xr:uid="{00000000-0004-0000-0300-00007C000000}"/>
    <hyperlink ref="AR80" r:id="rId122" xr:uid="{00000000-0004-0000-0300-00007D000000}"/>
    <hyperlink ref="AR81" r:id="rId123" xr:uid="{00000000-0004-0000-0300-00007E000000}"/>
    <hyperlink ref="AR83" r:id="rId124" xr:uid="{00000000-0004-0000-0300-000080000000}"/>
    <hyperlink ref="AR84" r:id="rId125" xr:uid="{00000000-0004-0000-0300-000081000000}"/>
    <hyperlink ref="AR90" r:id="rId126" xr:uid="{00000000-0004-0000-0300-000082000000}"/>
    <hyperlink ref="AR92" r:id="rId127" xr:uid="{00000000-0004-0000-0300-000083000000}"/>
    <hyperlink ref="AR93" r:id="rId128" xr:uid="{00000000-0004-0000-0300-000084000000}"/>
    <hyperlink ref="AR94" r:id="rId129" xr:uid="{00000000-0004-0000-0300-000085000000}"/>
    <hyperlink ref="AR95" r:id="rId130" xr:uid="{00000000-0004-0000-0300-000086000000}"/>
    <hyperlink ref="AR96" r:id="rId131" xr:uid="{00000000-0004-0000-0300-000087000000}"/>
    <hyperlink ref="AR97" r:id="rId132" xr:uid="{00000000-0004-0000-0300-000088000000}"/>
    <hyperlink ref="AR98" r:id="rId133" xr:uid="{00000000-0004-0000-0300-000089000000}"/>
    <hyperlink ref="AR99" r:id="rId134" xr:uid="{00000000-0004-0000-0300-00008A000000}"/>
    <hyperlink ref="AR100" r:id="rId135" xr:uid="{00000000-0004-0000-0300-00008B000000}"/>
    <hyperlink ref="AR101" r:id="rId136" xr:uid="{00000000-0004-0000-0300-00008C000000}"/>
    <hyperlink ref="AR102" r:id="rId137" xr:uid="{00000000-0004-0000-0300-00008D000000}"/>
    <hyperlink ref="AR103" r:id="rId138" xr:uid="{00000000-0004-0000-0300-00008E000000}"/>
    <hyperlink ref="AR106" r:id="rId139" xr:uid="{00000000-0004-0000-0300-00008F000000}"/>
    <hyperlink ref="AR107" r:id="rId140" xr:uid="{00000000-0004-0000-0300-000090000000}"/>
    <hyperlink ref="AR108" r:id="rId141" xr:uid="{00000000-0004-0000-0300-000091000000}"/>
    <hyperlink ref="AR111" r:id="rId142" xr:uid="{00000000-0004-0000-0300-000092000000}"/>
    <hyperlink ref="AR112" r:id="rId143" xr:uid="{00000000-0004-0000-0300-000093000000}"/>
    <hyperlink ref="AR113" r:id="rId144" xr:uid="{00000000-0004-0000-0300-000094000000}"/>
    <hyperlink ref="AR114" r:id="rId145" xr:uid="{00000000-0004-0000-0300-000095000000}"/>
    <hyperlink ref="AR115" r:id="rId146" xr:uid="{00000000-0004-0000-0300-000096000000}"/>
    <hyperlink ref="AR116" r:id="rId147" xr:uid="{00000000-0004-0000-0300-000097000000}"/>
    <hyperlink ref="AR117" r:id="rId148" xr:uid="{00000000-0004-0000-0300-000098000000}"/>
    <hyperlink ref="AR119" r:id="rId149" xr:uid="{00000000-0004-0000-0300-000099000000}"/>
    <hyperlink ref="AR120" r:id="rId150" xr:uid="{00000000-0004-0000-0300-00009A000000}"/>
    <hyperlink ref="AR121" r:id="rId151" xr:uid="{00000000-0004-0000-0300-00009B000000}"/>
    <hyperlink ref="AR123" r:id="rId152" xr:uid="{00000000-0004-0000-0300-00009C000000}"/>
    <hyperlink ref="AR124" r:id="rId153" xr:uid="{00000000-0004-0000-0300-00009D000000}"/>
    <hyperlink ref="AR125" r:id="rId154" xr:uid="{00000000-0004-0000-0300-00009E000000}"/>
    <hyperlink ref="AR126" r:id="rId155" xr:uid="{00000000-0004-0000-0300-00009F000000}"/>
    <hyperlink ref="AR127" r:id="rId156" xr:uid="{00000000-0004-0000-0300-0000A0000000}"/>
    <hyperlink ref="AR128" r:id="rId157" xr:uid="{00000000-0004-0000-0300-0000A1000000}"/>
    <hyperlink ref="AR129" r:id="rId158" xr:uid="{00000000-0004-0000-0300-0000A2000000}"/>
    <hyperlink ref="AR130" r:id="rId159" xr:uid="{00000000-0004-0000-0300-0000A3000000}"/>
    <hyperlink ref="AR131" r:id="rId160" xr:uid="{00000000-0004-0000-0300-0000A4000000}"/>
    <hyperlink ref="AR132" r:id="rId161" xr:uid="{00000000-0004-0000-0300-0000A5000000}"/>
    <hyperlink ref="AR133" r:id="rId162" xr:uid="{00000000-0004-0000-0300-0000A6000000}"/>
    <hyperlink ref="AR135" r:id="rId163" xr:uid="{00000000-0004-0000-0300-0000A7000000}"/>
    <hyperlink ref="AR136" r:id="rId164" xr:uid="{00000000-0004-0000-0300-0000A8000000}"/>
    <hyperlink ref="AR137" r:id="rId165" display="harmonizált, de a regisztráció hozzáadja a bőrirritációt és a gűzveszélyt" xr:uid="{00000000-0004-0000-0300-0000A9000000}"/>
    <hyperlink ref="AR138" r:id="rId166" xr:uid="{00000000-0004-0000-0300-0000AA000000}"/>
    <hyperlink ref="AR139" r:id="rId167" display="CLP, a regisztrációban elhagyták a bőr és belégz. Tox. Én nem" xr:uid="{00000000-0004-0000-0300-0000AB000000}"/>
    <hyperlink ref="AR141" r:id="rId168" xr:uid="{00000000-0004-0000-0300-0000AD000000}"/>
    <hyperlink ref="AR142" r:id="rId169" xr:uid="{00000000-0004-0000-0300-0000AE000000}"/>
    <hyperlink ref="AR144" r:id="rId170" xr:uid="{00000000-0004-0000-0300-0000AF000000}"/>
    <hyperlink ref="AR145" r:id="rId171" xr:uid="{00000000-0004-0000-0300-0000B0000000}"/>
    <hyperlink ref="AR146" r:id="rId172" xr:uid="{00000000-0004-0000-0300-0000B1000000}"/>
    <hyperlink ref="AR147" r:id="rId173" xr:uid="{00000000-0004-0000-0300-0000B2000000}"/>
    <hyperlink ref="AR148" r:id="rId174" xr:uid="{00000000-0004-0000-0300-0000B3000000}"/>
    <hyperlink ref="AR149" r:id="rId175" xr:uid="{00000000-0004-0000-0300-0000B4000000}"/>
    <hyperlink ref="AR150" r:id="rId176" display="CLP0 plusz a regiszráló STOT RE 2-je" xr:uid="{00000000-0004-0000-0300-0000B5000000}"/>
    <hyperlink ref="AR151" r:id="rId177" xr:uid="{00000000-0004-0000-0300-0000B6000000}"/>
    <hyperlink ref="AR152" r:id="rId178" xr:uid="{00000000-0004-0000-0300-0000B7000000}"/>
    <hyperlink ref="AR153" r:id="rId179" xr:uid="{00000000-0004-0000-0300-0000B8000000}"/>
    <hyperlink ref="AR154" r:id="rId180" xr:uid="{00000000-0004-0000-0300-0000B9000000}"/>
    <hyperlink ref="AR155" r:id="rId181" xr:uid="{00000000-0004-0000-0300-0000BA000000}"/>
    <hyperlink ref="AR157" r:id="rId182" xr:uid="{00000000-0004-0000-0300-0000BB000000}"/>
    <hyperlink ref="AR156" r:id="rId183" xr:uid="{00000000-0004-0000-0300-0000BC000000}"/>
    <hyperlink ref="AR158" r:id="rId184" xr:uid="{00000000-0004-0000-0300-0000BD000000}"/>
    <hyperlink ref="AR159" r:id="rId185" xr:uid="{00000000-0004-0000-0300-0000BE000000}"/>
    <hyperlink ref="AR160" r:id="rId186" xr:uid="{00000000-0004-0000-0300-0000BF000000}"/>
    <hyperlink ref="AR161" r:id="rId187" xr:uid="{00000000-0004-0000-0300-0000C0000000}"/>
    <hyperlink ref="AR162" r:id="rId188" xr:uid="{00000000-0004-0000-0300-0000C1000000}"/>
    <hyperlink ref="AR163" r:id="rId189" xr:uid="{00000000-0004-0000-0300-0000C2000000}"/>
    <hyperlink ref="AR164" r:id="rId190" xr:uid="{00000000-0004-0000-0300-0000C3000000}"/>
    <hyperlink ref="AR165" r:id="rId191" xr:uid="{00000000-0004-0000-0300-0000C4000000}"/>
    <hyperlink ref="AR166" r:id="rId192" xr:uid="{00000000-0004-0000-0300-0000C5000000}"/>
    <hyperlink ref="AR167" r:id="rId193" xr:uid="{00000000-0004-0000-0300-0000C6000000}"/>
    <hyperlink ref="AR168" r:id="rId194" xr:uid="{00000000-0004-0000-0300-0000C7000000}"/>
    <hyperlink ref="AR170" r:id="rId195" xr:uid="{00000000-0004-0000-0300-0000C8000000}"/>
    <hyperlink ref="AR171" r:id="rId196" xr:uid="{00000000-0004-0000-0300-0000C9000000}"/>
    <hyperlink ref="AR172" r:id="rId197" xr:uid="{00000000-0004-0000-0300-0000CA000000}"/>
    <hyperlink ref="AR173" r:id="rId198" xr:uid="{00000000-0004-0000-0300-0000CB000000}"/>
    <hyperlink ref="AR174" r:id="rId199" xr:uid="{00000000-0004-0000-0300-0000CC000000}"/>
    <hyperlink ref="AR184" r:id="rId200" xr:uid="{00000000-0004-0000-0300-0000CD000000}"/>
    <hyperlink ref="AR185" r:id="rId201" xr:uid="{00000000-0004-0000-0300-0000CE000000}"/>
    <hyperlink ref="AR189" r:id="rId202" xr:uid="{00000000-0004-0000-0300-0000CF000000}"/>
    <hyperlink ref="AR190" r:id="rId203" xr:uid="{00000000-0004-0000-0300-0000D0000000}"/>
    <hyperlink ref="AR191" r:id="rId204" xr:uid="{00000000-0004-0000-0300-0000D1000000}"/>
    <hyperlink ref="AR192" r:id="rId205" display="ATP06, látható a bejelentési oldalon" xr:uid="{00000000-0004-0000-0300-0000D2000000}"/>
    <hyperlink ref="AR193" r:id="rId206" xr:uid="{00000000-0004-0000-0300-0000D3000000}"/>
    <hyperlink ref="AR194" r:id="rId207" xr:uid="{00000000-0004-0000-0300-0000D4000000}"/>
    <hyperlink ref="AR196" r:id="rId208" xr:uid="{00000000-0004-0000-0300-0000D5000000}"/>
    <hyperlink ref="AR197" r:id="rId209" xr:uid="{00000000-0004-0000-0300-0000D6000000}"/>
    <hyperlink ref="AR198" r:id="rId210" xr:uid="{00000000-0004-0000-0300-0000D7000000}"/>
    <hyperlink ref="AR200" r:id="rId211" xr:uid="{00000000-0004-0000-0300-0000D8000000}"/>
    <hyperlink ref="AR201" r:id="rId212" xr:uid="{00000000-0004-0000-0300-0000D9000000}"/>
    <hyperlink ref="AR204" r:id="rId213" location="L-761bbfd0-80e4-4237-b5a2-1f29a0acfe52" xr:uid="{00000000-0004-0000-0300-0000DA000000}"/>
    <hyperlink ref="AR205" r:id="rId214" location="L-6a5d850b-11ff-4323-8a86-6deaddb24850" xr:uid="{00000000-0004-0000-0300-0000DB000000}"/>
    <hyperlink ref="AR206" r:id="rId215" xr:uid="{00000000-0004-0000-0300-0000DC000000}"/>
    <hyperlink ref="AR207" r:id="rId216" xr:uid="{00000000-0004-0000-0300-0000DD000000}"/>
    <hyperlink ref="AR208" r:id="rId217" display="regisztrácók vita van, hogy 1 vagy 2 kategória a szem. A többség szerint 1" xr:uid="{00000000-0004-0000-0300-0000DE000000}"/>
    <hyperlink ref="AR209" r:id="rId218" xr:uid="{00000000-0004-0000-0300-0000DF000000}"/>
    <hyperlink ref="AR210" r:id="rId219" xr:uid="{00000000-0004-0000-0300-0000E0000000}"/>
    <hyperlink ref="AR211" r:id="rId220" xr:uid="{00000000-0004-0000-0300-0000E1000000}"/>
    <hyperlink ref="AR212" r:id="rId221" xr:uid="{00000000-0004-0000-0300-0000E2000000}"/>
    <hyperlink ref="AR213" r:id="rId222" xr:uid="{00000000-0004-0000-0300-0000E3000000}"/>
    <hyperlink ref="AR214" r:id="rId223" xr:uid="{00000000-0004-0000-0300-0000E4000000}"/>
    <hyperlink ref="AR215" r:id="rId224" xr:uid="{00000000-0004-0000-0300-0000E5000000}"/>
    <hyperlink ref="AR216" r:id="rId225" xr:uid="{00000000-0004-0000-0300-0000E6000000}"/>
    <hyperlink ref="AR217" r:id="rId226" xr:uid="{00000000-0004-0000-0300-0000E7000000}"/>
    <hyperlink ref="AR218" r:id="rId227" xr:uid="{00000000-0004-0000-0300-0000E8000000}"/>
    <hyperlink ref="AR219" r:id="rId228" xr:uid="{00000000-0004-0000-0300-0000E9000000}"/>
    <hyperlink ref="AR220" r:id="rId229" xr:uid="{00000000-0004-0000-0300-0000EA000000}"/>
    <hyperlink ref="AR221" r:id="rId230" xr:uid="{00000000-0004-0000-0300-0000EB000000}"/>
    <hyperlink ref="AR222" r:id="rId231" xr:uid="{00000000-0004-0000-0300-0000EC000000}"/>
    <hyperlink ref="AR223" r:id="rId232" xr:uid="{00000000-0004-0000-0300-0000ED000000}"/>
    <hyperlink ref="AR224" r:id="rId233" xr:uid="{00000000-0004-0000-0300-0000EE000000}"/>
    <hyperlink ref="AR225" r:id="rId234" xr:uid="{00000000-0004-0000-0300-0000EF000000}"/>
    <hyperlink ref="AR226" r:id="rId235" xr:uid="{00000000-0004-0000-0300-0000F0000000}"/>
    <hyperlink ref="AR227" r:id="rId236" xr:uid="{00000000-0004-0000-0300-0000F1000000}"/>
    <hyperlink ref="AR228" r:id="rId237" xr:uid="{00000000-0004-0000-0300-0000F2000000}"/>
    <hyperlink ref="AR229" r:id="rId238" xr:uid="{00000000-0004-0000-0300-0000F3000000}"/>
    <hyperlink ref="AR230" r:id="rId239" xr:uid="{00000000-0004-0000-0300-0000F4000000}"/>
    <hyperlink ref="AR231" r:id="rId240" xr:uid="{00000000-0004-0000-0300-0000F5000000}"/>
    <hyperlink ref="AR232" r:id="rId241" xr:uid="{00000000-0004-0000-0300-0000F6000000}"/>
    <hyperlink ref="AR233" r:id="rId242" xr:uid="{00000000-0004-0000-0300-0000F7000000}"/>
    <hyperlink ref="AR234" r:id="rId243" xr:uid="{00000000-0004-0000-0300-0000F8000000}"/>
    <hyperlink ref="AR235" r:id="rId244" xr:uid="{00000000-0004-0000-0300-0000F9000000}"/>
    <hyperlink ref="AR236" r:id="rId245" xr:uid="{00000000-0004-0000-0300-0000FA000000}"/>
    <hyperlink ref="AR237" r:id="rId246" xr:uid="{00000000-0004-0000-0300-0000FB000000}"/>
    <hyperlink ref="AR239" r:id="rId247" xr:uid="{00000000-0004-0000-0300-0000FC000000}"/>
    <hyperlink ref="AR240" r:id="rId248" xr:uid="{00000000-0004-0000-0300-0000FD000000}"/>
    <hyperlink ref="AR241" r:id="rId249" xr:uid="{00000000-0004-0000-0300-0000FE000000}"/>
    <hyperlink ref="AR242" r:id="rId250" xr:uid="{00000000-0004-0000-0300-0000FF000000}"/>
    <hyperlink ref="AR243" r:id="rId251" xr:uid="{00000000-0004-0000-0300-000000010000}"/>
    <hyperlink ref="AR244" r:id="rId252" xr:uid="{00000000-0004-0000-0300-000001010000}"/>
    <hyperlink ref="AR245" r:id="rId253" xr:uid="{00000000-0004-0000-0300-000002010000}"/>
    <hyperlink ref="AR246" r:id="rId254" xr:uid="{00000000-0004-0000-0300-000003010000}"/>
    <hyperlink ref="AR247" r:id="rId255" xr:uid="{00000000-0004-0000-0300-000004010000}"/>
    <hyperlink ref="AR248" r:id="rId256" xr:uid="{00000000-0004-0000-0300-000005010000}"/>
    <hyperlink ref="AR249" r:id="rId257" xr:uid="{00000000-0004-0000-0300-000006010000}"/>
    <hyperlink ref="AR250" r:id="rId258" xr:uid="{00000000-0004-0000-0300-000007010000}"/>
    <hyperlink ref="AR251" r:id="rId259" xr:uid="{00000000-0004-0000-0300-000008010000}"/>
    <hyperlink ref="AR252" r:id="rId260" xr:uid="{00000000-0004-0000-0300-000009010000}"/>
    <hyperlink ref="AR253" r:id="rId261" xr:uid="{00000000-0004-0000-0300-00000A010000}"/>
    <hyperlink ref="AR254" r:id="rId262" xr:uid="{00000000-0004-0000-0300-00000B010000}"/>
    <hyperlink ref="AR255" r:id="rId263" xr:uid="{00000000-0004-0000-0300-00000C010000}"/>
    <hyperlink ref="AR256" r:id="rId264" xr:uid="{00000000-0004-0000-0300-00000D010000}"/>
    <hyperlink ref="AR257" r:id="rId265" xr:uid="{00000000-0004-0000-0300-00000E010000}"/>
    <hyperlink ref="AR258" r:id="rId266" xr:uid="{00000000-0004-0000-0300-00000F010000}"/>
    <hyperlink ref="AR259" r:id="rId267" xr:uid="{00000000-0004-0000-0300-000010010000}"/>
    <hyperlink ref="AR260" r:id="rId268" xr:uid="{00000000-0004-0000-0300-000011010000}"/>
    <hyperlink ref="AR261" r:id="rId269" xr:uid="{00000000-0004-0000-0300-000012010000}"/>
    <hyperlink ref="AR262" r:id="rId270" xr:uid="{00000000-0004-0000-0300-000013010000}"/>
    <hyperlink ref="AR264" r:id="rId271" xr:uid="{00000000-0004-0000-0300-000014010000}"/>
    <hyperlink ref="AR263" r:id="rId272" xr:uid="{00000000-0004-0000-0300-000015010000}"/>
    <hyperlink ref="AR265" r:id="rId273" xr:uid="{00000000-0004-0000-0300-000016010000}"/>
    <hyperlink ref="AR266" r:id="rId274" xr:uid="{00000000-0004-0000-0300-000017010000}"/>
    <hyperlink ref="AR267" r:id="rId275" xr:uid="{00000000-0004-0000-0300-000018010000}"/>
    <hyperlink ref="AR269" r:id="rId276" xr:uid="{00000000-0004-0000-0300-000019010000}"/>
    <hyperlink ref="AR268" r:id="rId277" xr:uid="{00000000-0004-0000-0300-00001A010000}"/>
    <hyperlink ref="AR271" r:id="rId278" xr:uid="{00000000-0004-0000-0300-00001C010000}"/>
    <hyperlink ref="AR272" r:id="rId279" xr:uid="{00000000-0004-0000-0300-00001D010000}"/>
    <hyperlink ref="AR273" r:id="rId280" location="L-354ba0c2-ce60-456e-a991-1dfcc4d88e2a" xr:uid="{00000000-0004-0000-0300-00001E010000}"/>
    <hyperlink ref="AR274" r:id="rId281" xr:uid="{00000000-0004-0000-0300-00001F010000}"/>
    <hyperlink ref="AR275" r:id="rId282" xr:uid="{00000000-0004-0000-0300-000020010000}"/>
    <hyperlink ref="AR276" r:id="rId283" xr:uid="{00000000-0004-0000-0300-000021010000}"/>
    <hyperlink ref="AR277" r:id="rId284" xr:uid="{00000000-0004-0000-0300-000022010000}"/>
    <hyperlink ref="AR278" r:id="rId285" xr:uid="{00000000-0004-0000-0300-000023010000}"/>
    <hyperlink ref="AR279" r:id="rId286" xr:uid="{00000000-0004-0000-0300-000024010000}"/>
    <hyperlink ref="AR280" r:id="rId287" xr:uid="{00000000-0004-0000-0300-000025010000}"/>
    <hyperlink ref="AR281" r:id="rId288" xr:uid="{00000000-0004-0000-0300-000026010000}"/>
    <hyperlink ref="AR282" r:id="rId289" xr:uid="{00000000-0004-0000-0300-000027010000}"/>
    <hyperlink ref="AR283" r:id="rId290" xr:uid="{00000000-0004-0000-0300-000028010000}"/>
    <hyperlink ref="AR284" r:id="rId291" xr:uid="{00000000-0004-0000-0300-000029010000}"/>
    <hyperlink ref="AR285" r:id="rId292" xr:uid="{00000000-0004-0000-0300-00002A010000}"/>
    <hyperlink ref="AR287" r:id="rId293" xr:uid="{00000000-0004-0000-0300-00002B010000}"/>
    <hyperlink ref="AR288" r:id="rId294" display="bejelentés, nyilvánvalóan a trifenil-foszfát tartalom miatt (is) van - szemben a regisztrációval, Acute 1 és Chronic 1-nek osztályozva" xr:uid="{00000000-0004-0000-0300-00002C010000}"/>
    <hyperlink ref="AR289" r:id="rId295" xr:uid="{00000000-0004-0000-0300-00002D010000}"/>
    <hyperlink ref="AR290" r:id="rId296" xr:uid="{00000000-0004-0000-0300-00002E010000}"/>
    <hyperlink ref="AR291" r:id="rId297" xr:uid="{00000000-0004-0000-0300-00002F010000}"/>
    <hyperlink ref="AR292" r:id="rId298" xr:uid="{00000000-0004-0000-0300-000030010000}"/>
    <hyperlink ref="AR293" r:id="rId299" xr:uid="{00000000-0004-0000-0300-000031010000}"/>
    <hyperlink ref="AR294" r:id="rId300" xr:uid="{00000000-0004-0000-0300-000032010000}"/>
    <hyperlink ref="AR295" r:id="rId301" xr:uid="{00000000-0004-0000-0300-000033010000}"/>
    <hyperlink ref="AR296" r:id="rId302" xr:uid="{00000000-0004-0000-0300-000034010000}"/>
    <hyperlink ref="AR297" r:id="rId303" xr:uid="{00000000-0004-0000-0300-000035010000}"/>
    <hyperlink ref="AR298" r:id="rId304" xr:uid="{00000000-0004-0000-0300-000036010000}"/>
    <hyperlink ref="AR299" r:id="rId305" xr:uid="{00000000-0004-0000-0300-000037010000}"/>
    <hyperlink ref="AU301" r:id="rId306" xr:uid="{00000000-0004-0000-0300-000038010000}"/>
    <hyperlink ref="AR302" r:id="rId307" xr:uid="{00000000-0004-0000-0300-000039010000}"/>
    <hyperlink ref="AR301" r:id="rId308" xr:uid="{00000000-0004-0000-0300-00003A010000}"/>
    <hyperlink ref="AR303" r:id="rId309" xr:uid="{00000000-0004-0000-0300-00003B010000}"/>
    <hyperlink ref="AR304" r:id="rId310" xr:uid="{00000000-0004-0000-0300-00003C010000}"/>
    <hyperlink ref="AR305" r:id="rId311" xr:uid="{00000000-0004-0000-0300-00003D010000}"/>
    <hyperlink ref="AR306" r:id="rId312" xr:uid="{00000000-0004-0000-0300-00003E010000}"/>
    <hyperlink ref="AR307" r:id="rId313" xr:uid="{00000000-0004-0000-0300-00003F010000}"/>
    <hyperlink ref="AR308" r:id="rId314" xr:uid="{00000000-0004-0000-0300-000040010000}"/>
    <hyperlink ref="AR309" r:id="rId315" xr:uid="{00000000-0004-0000-0300-000041010000}"/>
    <hyperlink ref="AR310" r:id="rId316" xr:uid="{00000000-0004-0000-0300-000042010000}"/>
    <hyperlink ref="AR311" r:id="rId317" xr:uid="{00000000-0004-0000-0300-000043010000}"/>
    <hyperlink ref="AR312" r:id="rId318" xr:uid="{00000000-0004-0000-0300-000044010000}"/>
    <hyperlink ref="AR313" r:id="rId319" xr:uid="{00000000-0004-0000-0300-000045010000}"/>
    <hyperlink ref="AR314" r:id="rId320" xr:uid="{00000000-0004-0000-0300-000046010000}"/>
    <hyperlink ref="AR315" r:id="rId321" xr:uid="{00000000-0004-0000-0300-000047010000}"/>
    <hyperlink ref="AR316" r:id="rId322" xr:uid="{00000000-0004-0000-0300-000048010000}"/>
    <hyperlink ref="AR317" r:id="rId323" xr:uid="{00000000-0004-0000-0300-000049010000}"/>
    <hyperlink ref="AR318" r:id="rId324" display="osztályozás bejelentés, a gyártó nem vette be a Repr. 2-t. némely bejelentők igen" xr:uid="{00000000-0004-0000-0300-00004A010000}"/>
    <hyperlink ref="AR320" r:id="rId325" xr:uid="{00000000-0004-0000-0300-00004C010000}"/>
    <hyperlink ref="AR321" r:id="rId326" xr:uid="{00000000-0004-0000-0300-00004D010000}"/>
    <hyperlink ref="AR322" r:id="rId327" xr:uid="{00000000-0004-0000-0300-00004E010000}"/>
    <hyperlink ref="AR323" r:id="rId328" xr:uid="{00000000-0004-0000-0300-00004F010000}"/>
    <hyperlink ref="AR324" r:id="rId329" display="osztályozás-bejelentés" xr:uid="{00000000-0004-0000-0300-000050010000}"/>
    <hyperlink ref="AR325" r:id="rId330" xr:uid="{00000000-0004-0000-0300-000051010000}"/>
    <hyperlink ref="AR326" r:id="rId331" xr:uid="{00000000-0004-0000-0300-000052010000}"/>
    <hyperlink ref="AR327" r:id="rId332" xr:uid="{00000000-0004-0000-0300-000053010000}"/>
    <hyperlink ref="AR329" r:id="rId333" xr:uid="{00000000-0004-0000-0300-000054010000}"/>
    <hyperlink ref="AR334" r:id="rId334" xr:uid="{00000000-0004-0000-0300-000056010000}"/>
    <hyperlink ref="AR333" r:id="rId335" xr:uid="{00000000-0004-0000-0300-000057010000}"/>
    <hyperlink ref="AR338" r:id="rId336" xr:uid="{00000000-0004-0000-0300-000058010000}"/>
    <hyperlink ref="AR339" r:id="rId337" xr:uid="{00000000-0004-0000-0300-000059010000}"/>
    <hyperlink ref="AR340" r:id="rId338" xr:uid="{00000000-0004-0000-0300-00005A010000}"/>
    <hyperlink ref="AR341" r:id="rId339" xr:uid="{00000000-0004-0000-0300-00005B010000}"/>
    <hyperlink ref="AR342" r:id="rId340" xr:uid="{00000000-0004-0000-0300-00005C010000}"/>
    <hyperlink ref="AR343" r:id="rId341" xr:uid="{00000000-0004-0000-0300-00005D010000}"/>
    <hyperlink ref="AR347" r:id="rId342" xr:uid="{00000000-0004-0000-0300-00005E010000}"/>
    <hyperlink ref="AR349" r:id="rId343" xr:uid="{00000000-0004-0000-0300-000060010000}"/>
    <hyperlink ref="AR352" r:id="rId344" display="harmonizált a CLP bejelentésekben, a specifikus limitekkel" xr:uid="{00000000-0004-0000-0300-000061010000}"/>
    <hyperlink ref="AR353" r:id="rId345" xr:uid="{00000000-0004-0000-0300-000062010000}"/>
    <hyperlink ref="AR355" r:id="rId346" xr:uid="{00000000-0004-0000-0300-000063010000}"/>
    <hyperlink ref="AR357" r:id="rId347" xr:uid="{00000000-0004-0000-0300-000064010000}"/>
    <hyperlink ref="AR430" r:id="rId348" xr:uid="{00000000-0004-0000-0300-000065010000}"/>
    <hyperlink ref="AR358" r:id="rId349" xr:uid="{00000000-0004-0000-0300-000066010000}"/>
    <hyperlink ref="AR360" r:id="rId350" xr:uid="{00000000-0004-0000-0300-000067010000}"/>
    <hyperlink ref="AR359" r:id="rId351" xr:uid="{00000000-0004-0000-0300-000068010000}"/>
    <hyperlink ref="AR361" r:id="rId352" xr:uid="{00000000-0004-0000-0300-000069010000}"/>
    <hyperlink ref="AR364" r:id="rId353" xr:uid="{00000000-0004-0000-0300-00006A010000}"/>
    <hyperlink ref="AR363" r:id="rId354" xr:uid="{00000000-0004-0000-0300-00006B010000}"/>
    <hyperlink ref="AR362" r:id="rId355" xr:uid="{00000000-0004-0000-0300-00006C010000}"/>
    <hyperlink ref="AR365" r:id="rId356" xr:uid="{00000000-0004-0000-0300-00006D010000}"/>
    <hyperlink ref="AR367" r:id="rId357" xr:uid="{00000000-0004-0000-0300-00006F010000}"/>
    <hyperlink ref="AR368" r:id="rId358" xr:uid="{00000000-0004-0000-0300-000070010000}"/>
    <hyperlink ref="AR369" r:id="rId359" xr:uid="{00000000-0004-0000-0300-000071010000}"/>
    <hyperlink ref="AR370" r:id="rId360" xr:uid="{00000000-0004-0000-0300-000072010000}"/>
    <hyperlink ref="AR371" r:id="rId361" xr:uid="{00000000-0004-0000-0300-000073010000}"/>
    <hyperlink ref="AR372" r:id="rId362" xr:uid="{00000000-0004-0000-0300-000074010000}"/>
    <hyperlink ref="AR373" r:id="rId363" xr:uid="{00000000-0004-0000-0300-000075010000}"/>
    <hyperlink ref="AR374" r:id="rId364" xr:uid="{00000000-0004-0000-0300-000076010000}"/>
    <hyperlink ref="AR375" r:id="rId365" xr:uid="{00000000-0004-0000-0300-000077010000}"/>
    <hyperlink ref="AR376" r:id="rId366" xr:uid="{00000000-0004-0000-0300-000078010000}"/>
    <hyperlink ref="AR378" r:id="rId367" xr:uid="{00000000-0004-0000-0300-000079010000}"/>
    <hyperlink ref="AR380" r:id="rId368" xr:uid="{00000000-0004-0000-0300-00007A010000}"/>
    <hyperlink ref="AR381" r:id="rId369" xr:uid="{00000000-0004-0000-0300-00007B010000}"/>
    <hyperlink ref="AR382" r:id="rId370" xr:uid="{00000000-0004-0000-0300-00007C010000}"/>
    <hyperlink ref="AR383" r:id="rId371" xr:uid="{00000000-0004-0000-0300-00007D010000}"/>
    <hyperlink ref="AR385" r:id="rId372" xr:uid="{00000000-0004-0000-0300-00007E010000}"/>
    <hyperlink ref="AR386" r:id="rId373" xr:uid="{00000000-0004-0000-0300-00007F010000}"/>
    <hyperlink ref="AR387" r:id="rId374" xr:uid="{00000000-0004-0000-0300-000080010000}"/>
    <hyperlink ref="AR388" r:id="rId375" xr:uid="{00000000-0004-0000-0300-000081010000}"/>
    <hyperlink ref="AR389" r:id="rId376" display="CLP, de bőrre és szemre a regisiztráció szigorúbb (1A és 1)" xr:uid="{00000000-0004-0000-0300-000082010000}"/>
    <hyperlink ref="AR390" r:id="rId377" xr:uid="{00000000-0004-0000-0300-000083010000}"/>
    <hyperlink ref="AR391" r:id="rId378" xr:uid="{00000000-0004-0000-0300-000084010000}"/>
    <hyperlink ref="AR392" r:id="rId379" xr:uid="{00000000-0004-0000-0300-000085010000}"/>
    <hyperlink ref="AR393" r:id="rId380" xr:uid="{00000000-0004-0000-0300-000086010000}"/>
    <hyperlink ref="AR394" r:id="rId381" xr:uid="{00000000-0004-0000-0300-000087010000}"/>
    <hyperlink ref="AR396" r:id="rId382" xr:uid="{00000000-0004-0000-0300-000088010000}"/>
    <hyperlink ref="AR398" r:id="rId383" xr:uid="{00000000-0004-0000-0300-000089010000}"/>
    <hyperlink ref="AR399" r:id="rId384" xr:uid="{00000000-0004-0000-0300-00008A010000}"/>
    <hyperlink ref="AR400" r:id="rId385" xr:uid="{00000000-0004-0000-0300-00008B010000}"/>
    <hyperlink ref="AR401" r:id="rId386" xr:uid="{00000000-0004-0000-0300-00008C010000}"/>
    <hyperlink ref="AR402" r:id="rId387" xr:uid="{00000000-0004-0000-0300-00008D010000}"/>
    <hyperlink ref="AR403" r:id="rId388" xr:uid="{00000000-0004-0000-0300-00008E010000}"/>
    <hyperlink ref="AR404" r:id="rId389" xr:uid="{00000000-0004-0000-0300-00008F010000}"/>
    <hyperlink ref="AR405" r:id="rId390" xr:uid="{00000000-0004-0000-0300-000090010000}"/>
    <hyperlink ref="AR406" r:id="rId391" xr:uid="{00000000-0004-0000-0300-000091010000}"/>
    <hyperlink ref="AR407" r:id="rId392" xr:uid="{00000000-0004-0000-0300-000092010000}"/>
    <hyperlink ref="AR408" r:id="rId393" xr:uid="{00000000-0004-0000-0300-000093010000}"/>
    <hyperlink ref="AR409" r:id="rId394" xr:uid="{00000000-0004-0000-0300-000094010000}"/>
    <hyperlink ref="AR410" r:id="rId395" xr:uid="{00000000-0004-0000-0300-000095010000}"/>
    <hyperlink ref="AR411" r:id="rId396" xr:uid="{00000000-0004-0000-0300-000096010000}"/>
    <hyperlink ref="AR412" r:id="rId397" xr:uid="{00000000-0004-0000-0300-000097010000}"/>
    <hyperlink ref="AR413" r:id="rId398" xr:uid="{00000000-0004-0000-0300-000098010000}"/>
    <hyperlink ref="AR414" r:id="rId399" xr:uid="{00000000-0004-0000-0300-000099010000}"/>
    <hyperlink ref="AR415" r:id="rId400" xr:uid="{00000000-0004-0000-0300-00009A010000}"/>
    <hyperlink ref="AR417" r:id="rId401" xr:uid="{00000000-0004-0000-0300-00009B010000}"/>
    <hyperlink ref="AR418" r:id="rId402" xr:uid="{00000000-0004-0000-0300-00009C010000}"/>
    <hyperlink ref="AR419" r:id="rId403" xr:uid="{00000000-0004-0000-0300-00009D010000}"/>
    <hyperlink ref="AR420" r:id="rId404" xr:uid="{00000000-0004-0000-0300-00009E010000}"/>
    <hyperlink ref="AR431" r:id="rId405" xr:uid="{00000000-0004-0000-0300-00009F010000}"/>
    <hyperlink ref="AR432" r:id="rId406" xr:uid="{00000000-0004-0000-0300-0000A0010000}"/>
    <hyperlink ref="AR433" r:id="rId407" xr:uid="{00000000-0004-0000-0300-0000A1010000}"/>
    <hyperlink ref="AR434" r:id="rId408" xr:uid="{00000000-0004-0000-0300-0000A2010000}"/>
    <hyperlink ref="AR435" r:id="rId409" xr:uid="{00000000-0004-0000-0300-0000A3010000}"/>
    <hyperlink ref="AR436" r:id="rId410" xr:uid="{00000000-0004-0000-0300-0000A4010000}"/>
    <hyperlink ref="AR437" r:id="rId411" xr:uid="{00000000-0004-0000-0300-0000A5010000}"/>
    <hyperlink ref="AR438" r:id="rId412" xr:uid="{00000000-0004-0000-0300-0000A6010000}"/>
    <hyperlink ref="AR439" r:id="rId413" xr:uid="{00000000-0004-0000-0300-0000A7010000}"/>
    <hyperlink ref="AR440" r:id="rId414" xr:uid="{00000000-0004-0000-0300-0000A8010000}"/>
    <hyperlink ref="AR441" r:id="rId415" location="L-5e646179-d04b-4ebd-b10f-f37eba833d3f" xr:uid="{00000000-0004-0000-0300-0000A9010000}"/>
    <hyperlink ref="AR442" r:id="rId416" xr:uid="{00000000-0004-0000-0300-0000AA010000}"/>
    <hyperlink ref="AR443" r:id="rId417" xr:uid="{00000000-0004-0000-0300-0000AB010000}"/>
    <hyperlink ref="AR444" r:id="rId418" xr:uid="{00000000-0004-0000-0300-0000AC010000}"/>
    <hyperlink ref="AR445" r:id="rId419" xr:uid="{00000000-0004-0000-0300-0000AD010000}"/>
    <hyperlink ref="AR446" r:id="rId420" xr:uid="{00000000-0004-0000-0300-0000AE010000}"/>
    <hyperlink ref="AR447" r:id="rId421" location="L-c7799b5a-192d-44c5-a39b-2f6e4539888a" xr:uid="{00000000-0004-0000-0300-0000AF010000}"/>
    <hyperlink ref="AR448" r:id="rId422" xr:uid="{00000000-0004-0000-0300-0000B0010000}"/>
    <hyperlink ref="AR450" r:id="rId423" location="L-6d7f008a-96c6-359c-87b6-949ea772589a" xr:uid="{00000000-0004-0000-0300-0000B1010000}"/>
    <hyperlink ref="AR451" r:id="rId424" xr:uid="{00000000-0004-0000-0300-0000B2010000}"/>
    <hyperlink ref="AR452" r:id="rId425" xr:uid="{00000000-0004-0000-0300-0000B3010000}"/>
    <hyperlink ref="AR453" r:id="rId426" xr:uid="{00000000-0004-0000-0300-0000B4010000}"/>
    <hyperlink ref="AR454" r:id="rId427" location="L-98014310-e04a-49a7-92c0-758f142aeda0" xr:uid="{00000000-0004-0000-0300-0000B5010000}"/>
    <hyperlink ref="AR455" r:id="rId428" xr:uid="{00000000-0004-0000-0300-0000B6010000}"/>
    <hyperlink ref="AR456" r:id="rId429" xr:uid="{00000000-0004-0000-0300-0000B7010000}"/>
    <hyperlink ref="AR457" r:id="rId430" xr:uid="{00000000-0004-0000-0300-0000B8010000}"/>
    <hyperlink ref="AR458" r:id="rId431" xr:uid="{00000000-0004-0000-0300-0000B9010000}"/>
    <hyperlink ref="AR459" r:id="rId432" xr:uid="{00000000-0004-0000-0300-0000BA010000}"/>
    <hyperlink ref="AR460" r:id="rId433" xr:uid="{00000000-0004-0000-0300-0000BB010000}"/>
    <hyperlink ref="AR461" r:id="rId434" xr:uid="{00000000-0004-0000-0300-0000BC010000}"/>
    <hyperlink ref="AR462" r:id="rId435" xr:uid="{00000000-0004-0000-0300-0000BD010000}"/>
    <hyperlink ref="AR463" r:id="rId436" xr:uid="{00000000-0004-0000-0300-0000BE010000}"/>
    <hyperlink ref="AR464" r:id="rId437" xr:uid="{00000000-0004-0000-0300-0000BF010000}"/>
    <hyperlink ref="AR465" r:id="rId438" xr:uid="{00000000-0004-0000-0300-0000C0010000}"/>
    <hyperlink ref="AR466" r:id="rId439" xr:uid="{00000000-0004-0000-0300-0000C1010000}"/>
    <hyperlink ref="AR467" r:id="rId440" xr:uid="{00000000-0004-0000-0300-0000C2010000}"/>
    <hyperlink ref="AR468" r:id="rId441" xr:uid="{00000000-0004-0000-0300-0000C3010000}"/>
    <hyperlink ref="AR469" r:id="rId442" xr:uid="{00000000-0004-0000-0300-0000C4010000}"/>
    <hyperlink ref="AR470" r:id="rId443" xr:uid="{00000000-0004-0000-0300-0000C5010000}"/>
    <hyperlink ref="AR471" r:id="rId444" xr:uid="{00000000-0004-0000-0300-0000C6010000}"/>
    <hyperlink ref="AR472" r:id="rId445" xr:uid="{00000000-0004-0000-0300-0000C7010000}"/>
    <hyperlink ref="AR473" r:id="rId446" xr:uid="{00000000-0004-0000-0300-0000C8010000}"/>
    <hyperlink ref="AR474" r:id="rId447" xr:uid="{00000000-0004-0000-0300-0000C9010000}"/>
    <hyperlink ref="AR475" r:id="rId448" xr:uid="{00000000-0004-0000-0300-0000CA010000}"/>
    <hyperlink ref="AR476" r:id="rId449" xr:uid="{00000000-0004-0000-0300-0000CB010000}"/>
    <hyperlink ref="AR477" r:id="rId450" xr:uid="{00000000-0004-0000-0300-0000CC010000}"/>
    <hyperlink ref="AR478" r:id="rId451" xr:uid="{00000000-0004-0000-0300-0000CD010000}"/>
    <hyperlink ref="AR479" r:id="rId452" xr:uid="{00000000-0004-0000-0300-0000CE010000}"/>
    <hyperlink ref="AR480" r:id="rId453" xr:uid="{00000000-0004-0000-0300-0000CF010000}"/>
    <hyperlink ref="AR481" r:id="rId454" xr:uid="{00000000-0004-0000-0300-0000D0010000}"/>
    <hyperlink ref="AR482" r:id="rId455" xr:uid="{00000000-0004-0000-0300-0000D1010000}"/>
    <hyperlink ref="AR483" r:id="rId456" xr:uid="{00000000-0004-0000-0300-0000D2010000}"/>
    <hyperlink ref="AR484" r:id="rId457" xr:uid="{00000000-0004-0000-0300-0000D3010000}"/>
    <hyperlink ref="AR485" r:id="rId458" xr:uid="{00000000-0004-0000-0300-0000D4010000}"/>
    <hyperlink ref="AR486" r:id="rId459" xr:uid="{00000000-0004-0000-0300-0000D5010000}"/>
    <hyperlink ref="AR487" r:id="rId460" display="regisztráció" xr:uid="{00000000-0004-0000-0300-0000D6010000}"/>
    <hyperlink ref="AR488" r:id="rId461" xr:uid="{00000000-0004-0000-0300-0000D7010000}"/>
    <hyperlink ref="AR489" r:id="rId462" xr:uid="{00000000-0004-0000-0300-0000D8010000}"/>
    <hyperlink ref="AR490" r:id="rId463" xr:uid="{00000000-0004-0000-0300-0000D9010000}"/>
    <hyperlink ref="AR491" r:id="rId464" xr:uid="{00000000-0004-0000-0300-0000DA010000}"/>
    <hyperlink ref="AR492" r:id="rId465" xr:uid="{00000000-0004-0000-0300-0000DB010000}"/>
    <hyperlink ref="AR493" r:id="rId466" xr:uid="{00000000-0004-0000-0300-0000DC010000}"/>
    <hyperlink ref="AR494" r:id="rId467" xr:uid="{00000000-0004-0000-0300-0000DD010000}"/>
    <hyperlink ref="AR495" r:id="rId468" xr:uid="{00000000-0004-0000-0300-0000DE010000}"/>
    <hyperlink ref="AR496" r:id="rId469" xr:uid="{00000000-0004-0000-0300-0000DF010000}"/>
    <hyperlink ref="AR497" r:id="rId470" xr:uid="{00000000-0004-0000-0300-0000E0010000}"/>
    <hyperlink ref="AR498" r:id="rId471" xr:uid="{00000000-0004-0000-0300-0000E1010000}"/>
    <hyperlink ref="AR499" r:id="rId472" xr:uid="{00000000-0004-0000-0300-0000E2010000}"/>
    <hyperlink ref="AR500" r:id="rId473" xr:uid="{00000000-0004-0000-0300-0000E3010000}"/>
    <hyperlink ref="AR501" r:id="rId474" xr:uid="{00000000-0004-0000-0300-0000E4010000}"/>
    <hyperlink ref="AR502" r:id="rId475" xr:uid="{00000000-0004-0000-0300-0000E5010000}"/>
    <hyperlink ref="AR519" r:id="rId476" xr:uid="{00000000-0004-0000-0300-0000E6010000}"/>
    <hyperlink ref="AR521" r:id="rId477" xr:uid="{00000000-0004-0000-0300-0000E7010000}"/>
    <hyperlink ref="AR520" r:id="rId478" xr:uid="{00000000-0004-0000-0300-0000E8010000}"/>
    <hyperlink ref="AR522" r:id="rId479" xr:uid="{00000000-0004-0000-0300-0000E9010000}"/>
    <hyperlink ref="AR523" r:id="rId480" xr:uid="{00000000-0004-0000-0300-0000EA010000}"/>
    <hyperlink ref="AR524" r:id="rId481" xr:uid="{00000000-0004-0000-0300-0000EB010000}"/>
    <hyperlink ref="AR525" r:id="rId482" xr:uid="{00000000-0004-0000-0300-0000EC010000}"/>
    <hyperlink ref="AR526" r:id="rId483" display="osztályozásbejelentés" xr:uid="{00000000-0004-0000-0300-0000ED010000}"/>
    <hyperlink ref="AR527" r:id="rId484" display="osztáloyzásbejelentés" xr:uid="{00000000-0004-0000-0300-0000EE010000}"/>
    <hyperlink ref="AR528" r:id="rId485" display="osztályozásbejelentés" xr:uid="{00000000-0004-0000-0300-0000EF010000}"/>
    <hyperlink ref="AR529" r:id="rId486" xr:uid="{00000000-0004-0000-0300-0000F0010000}"/>
    <hyperlink ref="AR530" r:id="rId487" xr:uid="{00000000-0004-0000-0300-0000F1010000}"/>
    <hyperlink ref="AR532" r:id="rId488" xr:uid="{00000000-0004-0000-0300-0000F2010000}"/>
    <hyperlink ref="AR533" r:id="rId489" xr:uid="{00000000-0004-0000-0300-0000F3010000}"/>
    <hyperlink ref="AR534" r:id="rId490" xr:uid="{00000000-0004-0000-0300-0000F4010000}"/>
    <hyperlink ref="AR535" r:id="rId491" xr:uid="{00000000-0004-0000-0300-0000F5010000}"/>
    <hyperlink ref="AR536" r:id="rId492" xr:uid="{00000000-0004-0000-0300-0000F6010000}"/>
    <hyperlink ref="AR537" r:id="rId493" xr:uid="{00000000-0004-0000-0300-0000F7010000}"/>
    <hyperlink ref="AR538" r:id="rId494" xr:uid="{00000000-0004-0000-0300-0000F8010000}"/>
    <hyperlink ref="AR539" r:id="rId495" display="regisztráció" xr:uid="{00000000-0004-0000-0300-0000F9010000}"/>
    <hyperlink ref="AR540" r:id="rId496" xr:uid="{00000000-0004-0000-0300-0000FA010000}"/>
    <hyperlink ref="AR541" r:id="rId497" xr:uid="{00000000-0004-0000-0300-0000FB010000}"/>
    <hyperlink ref="AR542" r:id="rId498" xr:uid="{00000000-0004-0000-0300-0000FC010000}"/>
    <hyperlink ref="AR543" r:id="rId499" xr:uid="{00000000-0004-0000-0300-0000FD010000}"/>
    <hyperlink ref="AR544" r:id="rId500" xr:uid="{00000000-0004-0000-0300-0000FE010000}"/>
    <hyperlink ref="AR545" r:id="rId501" xr:uid="{00000000-0004-0000-0300-0000FF010000}"/>
    <hyperlink ref="AR546" r:id="rId502" xr:uid="{00000000-0004-0000-0300-000000020000}"/>
    <hyperlink ref="AR548" r:id="rId503" xr:uid="{00000000-0004-0000-0300-000001020000}"/>
    <hyperlink ref="AR549" r:id="rId504" xr:uid="{00000000-0004-0000-0300-000002020000}"/>
    <hyperlink ref="AR550" r:id="rId505" xr:uid="{00000000-0004-0000-0300-000003020000}"/>
    <hyperlink ref="AR551" r:id="rId506" xr:uid="{00000000-0004-0000-0300-000004020000}"/>
    <hyperlink ref="AR552" r:id="rId507" xr:uid="{00000000-0004-0000-0300-000005020000}"/>
    <hyperlink ref="AR553" r:id="rId508" display="osztályozásbejelentés" xr:uid="{00000000-0004-0000-0300-000006020000}"/>
    <hyperlink ref="AR554" r:id="rId509" xr:uid="{00000000-0004-0000-0300-000007020000}"/>
    <hyperlink ref="AR555" r:id="rId510" display="harminizált a regisztrációval egyező" xr:uid="{00000000-0004-0000-0300-000008020000}"/>
    <hyperlink ref="AR556" r:id="rId511" xr:uid="{00000000-0004-0000-0300-000009020000}"/>
    <hyperlink ref="AR557" r:id="rId512" xr:uid="{00000000-0004-0000-0300-00000A020000}"/>
    <hyperlink ref="AR558" r:id="rId513" display="harmonizáált + a regisiztráció a Chronic 3" xr:uid="{00000000-0004-0000-0300-00000B020000}"/>
    <hyperlink ref="AR560" r:id="rId514" xr:uid="{00000000-0004-0000-0300-00000C020000}"/>
    <hyperlink ref="AR561" r:id="rId515" xr:uid="{00000000-0004-0000-0300-00000D020000}"/>
    <hyperlink ref="AR562" r:id="rId516" xr:uid="{00000000-0004-0000-0300-00000E020000}"/>
    <hyperlink ref="AR563" r:id="rId517" xr:uid="{00000000-0004-0000-0300-00000F020000}"/>
    <hyperlink ref="AR564" r:id="rId518" xr:uid="{00000000-0004-0000-0300-000010020000}"/>
    <hyperlink ref="AR565" r:id="rId519" xr:uid="{00000000-0004-0000-0300-000011020000}"/>
    <hyperlink ref="AR566" r:id="rId520" xr:uid="{00000000-0004-0000-0300-000012020000}"/>
    <hyperlink ref="AR567" r:id="rId521" display="bejelentés" xr:uid="{00000000-0004-0000-0300-000013020000}"/>
    <hyperlink ref="AR568" r:id="rId522" xr:uid="{00000000-0004-0000-0300-000014020000}"/>
    <hyperlink ref="AR569" r:id="rId523" xr:uid="{00000000-0004-0000-0300-000015020000}"/>
    <hyperlink ref="AR571" r:id="rId524" xr:uid="{00000000-0004-0000-0300-000016020000}"/>
    <hyperlink ref="AR572" r:id="rId525" xr:uid="{00000000-0004-0000-0300-000017020000}"/>
    <hyperlink ref="AR573" r:id="rId526" xr:uid="{00000000-0004-0000-0300-000018020000}"/>
    <hyperlink ref="AR574" r:id="rId527" xr:uid="{00000000-0004-0000-0300-000019020000}"/>
    <hyperlink ref="AR575" r:id="rId528" xr:uid="{00000000-0004-0000-0300-00001A020000}"/>
    <hyperlink ref="AR576" r:id="rId529" xr:uid="{00000000-0004-0000-0300-00001B020000}"/>
    <hyperlink ref="AR577" r:id="rId530" xr:uid="{00000000-0004-0000-0300-00001C020000}"/>
    <hyperlink ref="AR578" r:id="rId531" xr:uid="{00000000-0004-0000-0300-00001D020000}"/>
    <hyperlink ref="AR579" r:id="rId532" xr:uid="{00000000-0004-0000-0300-00001E020000}"/>
    <hyperlink ref="AR580" r:id="rId533" xr:uid="{00000000-0004-0000-0300-00001F020000}"/>
    <hyperlink ref="AR581" r:id="rId534" display="regisiztráció, tervezik, hogy a bőrérzékenyítést is hozzáadják a harmonizálthoz" xr:uid="{00000000-0004-0000-0300-000020020000}"/>
    <hyperlink ref="AR582" r:id="rId535" xr:uid="{00000000-0004-0000-0300-000021020000}"/>
    <hyperlink ref="AR583" r:id="rId536" xr:uid="{00000000-0004-0000-0300-000022020000}"/>
    <hyperlink ref="AR584" r:id="rId537" xr:uid="{00000000-0004-0000-0300-000023020000}"/>
    <hyperlink ref="AR585" r:id="rId538" xr:uid="{00000000-0004-0000-0300-000024020000}"/>
    <hyperlink ref="AR586" r:id="rId539" xr:uid="{00000000-0004-0000-0300-000025020000}"/>
    <hyperlink ref="AR587" r:id="rId540" xr:uid="{00000000-0004-0000-0300-000026020000}"/>
    <hyperlink ref="AR588" r:id="rId541" xr:uid="{00000000-0004-0000-0300-000027020000}"/>
    <hyperlink ref="AR589" r:id="rId542" xr:uid="{00000000-0004-0000-0300-000028020000}"/>
    <hyperlink ref="AR590" r:id="rId543" xr:uid="{00000000-0004-0000-0300-000029020000}"/>
    <hyperlink ref="AR591" r:id="rId544" xr:uid="{00000000-0004-0000-0300-00002A020000}"/>
    <hyperlink ref="AR602" r:id="rId545" xr:uid="{00000000-0004-0000-0300-00002B020000}"/>
    <hyperlink ref="AR603" r:id="rId546" xr:uid="{00000000-0004-0000-0300-00002C020000}"/>
    <hyperlink ref="AR601" r:id="rId547" xr:uid="{00000000-0004-0000-0300-00002D020000}"/>
    <hyperlink ref="AR595" r:id="rId548" xr:uid="{00000000-0004-0000-0300-00002E020000}"/>
    <hyperlink ref="AR596" r:id="rId549" xr:uid="{00000000-0004-0000-0300-00002F020000}"/>
    <hyperlink ref="AR597" r:id="rId550" xr:uid="{00000000-0004-0000-0300-000030020000}"/>
    <hyperlink ref="AR531" r:id="rId551" xr:uid="{00000000-0004-0000-0300-000031020000}"/>
    <hyperlink ref="AR593" r:id="rId552" xr:uid="{00000000-0004-0000-0300-000032020000}"/>
    <hyperlink ref="AR110" r:id="rId553" xr:uid="{00000000-0004-0000-0300-000033020000}"/>
    <hyperlink ref="AR109" r:id="rId554" xr:uid="{00000000-0004-0000-0300-000034020000}"/>
    <hyperlink ref="AR344" r:id="rId555" xr:uid="{00000000-0004-0000-0300-000035020000}"/>
    <hyperlink ref="A345" r:id="rId556" display="http://www.sigmaaldrich.com/catalog/search?term=19438-60-9&amp;interface=CAS%20No.&amp;N=0&amp;mode=partialmax&amp;lang=hu&amp;region=HU&amp;focus=product" xr:uid="{00000000-0004-0000-0300-000036020000}"/>
    <hyperlink ref="AR345" r:id="rId557" xr:uid="{00000000-0004-0000-0300-000037020000}"/>
    <hyperlink ref="C547" r:id="rId558" display="https://echa.europa.eu/substance-information/-/substanceinfo/100.019.390" xr:uid="{00000000-0004-0000-0300-000038020000}"/>
    <hyperlink ref="AR547" r:id="rId559" xr:uid="{00000000-0004-0000-0300-000039020000}"/>
    <hyperlink ref="C604" r:id="rId560" display="https://echa.europa.eu/substance-information/-/substanceinfo/100.114.947" xr:uid="{00000000-0004-0000-0300-00003A020000}"/>
    <hyperlink ref="AR604" r:id="rId561" display="osztályozásbejelentés" xr:uid="{00000000-0004-0000-0300-00003B020000}"/>
    <hyperlink ref="AR425" r:id="rId562" display="1. intermedier regisztráció metanolos oldatban- magy szórás a bejelentéseknél, de sokszor megjelenik a 10-s M faktor az akutnál" xr:uid="{00000000-0004-0000-0300-00003C020000}"/>
    <hyperlink ref="AR423" r:id="rId563" xr:uid="{00000000-0004-0000-0300-00003D020000}"/>
    <hyperlink ref="AR427" r:id="rId564" xr:uid="{00000000-0004-0000-0300-00003E020000}"/>
    <hyperlink ref="AR426" r:id="rId565" xr:uid="{00000000-0004-0000-0300-00003F020000}"/>
    <hyperlink ref="AR384" r:id="rId566" xr:uid="{00000000-0004-0000-0300-000040020000}"/>
    <hyperlink ref="AR424" r:id="rId567" xr:uid="{00000000-0004-0000-0300-000041020000}"/>
    <hyperlink ref="AR91" r:id="rId568" xr:uid="{00000000-0004-0000-0300-000042020000}"/>
    <hyperlink ref="AR337" r:id="rId569" xr:uid="{00000000-0004-0000-0300-000043020000}"/>
    <hyperlink ref="AR598" r:id="rId570" xr:uid="{00000000-0004-0000-0300-000044020000}"/>
    <hyperlink ref="AR428" r:id="rId571" xr:uid="{00000000-0004-0000-0300-000045020000}"/>
    <hyperlink ref="AR429" r:id="rId572" xr:uid="{00000000-0004-0000-0300-000046020000}"/>
    <hyperlink ref="AR351" r:id="rId573" xr:uid="{00000000-0004-0000-0300-000048020000}"/>
    <hyperlink ref="AR18" r:id="rId574" xr:uid="{00000000-0004-0000-0300-000049020000}"/>
    <hyperlink ref="AR600" r:id="rId575" xr:uid="{00000000-0004-0000-0300-00004A020000}"/>
    <hyperlink ref="AR605" r:id="rId576" xr:uid="{00000000-0004-0000-0300-00004B020000}"/>
    <hyperlink ref="AR449" r:id="rId577" xr:uid="{00000000-0004-0000-0300-00004C020000}"/>
    <hyperlink ref="AR85" r:id="rId578" xr:uid="{00000000-0004-0000-0300-00004D020000}"/>
    <hyperlink ref="C86" r:id="rId579" display="https://echa.europa.eu/substance-information/-/substanceinfo/100.059.139" xr:uid="{00000000-0004-0000-0300-00004E020000}"/>
    <hyperlink ref="C87" r:id="rId580" display="https://echa.europa.eu/substance-information/-/substanceinfo/100.015.140" xr:uid="{00000000-0004-0000-0300-00004F020000}"/>
    <hyperlink ref="AR87" r:id="rId581" xr:uid="{00000000-0004-0000-0300-000050020000}"/>
    <hyperlink ref="C89" r:id="rId582" display="https://echa.europa.eu/substance-information/-/substanceinfo/100.007.964" xr:uid="{00000000-0004-0000-0300-000051020000}"/>
    <hyperlink ref="AR89" r:id="rId583" xr:uid="{00000000-0004-0000-0300-000052020000}"/>
    <hyperlink ref="C88" r:id="rId584" display="https://echa.europa.eu/substance-information/-/substanceinfo/100.003.462" xr:uid="{00000000-0004-0000-0300-000053020000}"/>
    <hyperlink ref="AR88" r:id="rId585" xr:uid="{00000000-0004-0000-0300-000054020000}"/>
    <hyperlink ref="AR5" r:id="rId586" xr:uid="{00000000-0004-0000-0300-000055020000}"/>
    <hyperlink ref="AR607" r:id="rId587" xr:uid="{00000000-0004-0000-0300-000056020000}"/>
    <hyperlink ref="AR608" r:id="rId588" xr:uid="{00000000-0004-0000-0300-000057020000}"/>
    <hyperlink ref="C609" r:id="rId589" display="https://echa.europa.eu/substance-information/-/substanceinfo/100.100.831" xr:uid="{00000000-0004-0000-0300-000058020000}"/>
    <hyperlink ref="AR609" r:id="rId590" xr:uid="{00000000-0004-0000-0300-000059020000}"/>
    <hyperlink ref="AR610" r:id="rId591" xr:uid="{00000000-0004-0000-0300-00005A020000}"/>
    <hyperlink ref="AR611" r:id="rId592" xr:uid="{00000000-0004-0000-0300-00005B020000}"/>
    <hyperlink ref="C612" r:id="rId593" display="https://echa.europa.eu/substance-information/-/substanceinfo/100.003.891" xr:uid="{00000000-0004-0000-0300-00005C020000}"/>
    <hyperlink ref="AR612" r:id="rId594" xr:uid="{00000000-0004-0000-0300-00005D020000}"/>
    <hyperlink ref="AR613" r:id="rId595" xr:uid="{00000000-0004-0000-0300-00005E020000}"/>
    <hyperlink ref="AR614" r:id="rId596" xr:uid="{00000000-0004-0000-0300-00005F020000}"/>
    <hyperlink ref="C615" r:id="rId597" display="https://echa.europa.eu/substance-information/-/substanceinfo/100.016.560" xr:uid="{00000000-0004-0000-0300-000060020000}"/>
    <hyperlink ref="AR615" r:id="rId598" xr:uid="{00000000-0004-0000-0300-000061020000}"/>
    <hyperlink ref="C169" r:id="rId599" display="https://echa.europa.eu/substance-information/-/substanceinfo/100.105.725" xr:uid="{00000000-0004-0000-0300-000062020000}"/>
    <hyperlink ref="AR169" r:id="rId600" xr:uid="{00000000-0004-0000-0300-000063020000}"/>
    <hyperlink ref="AR199" r:id="rId601" xr:uid="{00000000-0004-0000-0300-000064020000}"/>
    <hyperlink ref="C505" r:id="rId602" display="https://echa.europa.eu/substance-information/-/substanceinfo/100.065.235" xr:uid="{00000000-0004-0000-0300-000065020000}"/>
    <hyperlink ref="AR505" r:id="rId603" xr:uid="{00000000-0004-0000-0300-000066020000}"/>
    <hyperlink ref="C518" r:id="rId604" display="https://echa.europa.eu/substance-information/-/substanceinfo/100.082.430" xr:uid="{00000000-0004-0000-0300-000067020000}"/>
    <hyperlink ref="AR518" r:id="rId605" display="osztályozásbejelentés" xr:uid="{00000000-0004-0000-0300-000068020000}"/>
    <hyperlink ref="C616" r:id="rId606" display="https://echa.europa.eu/substance-information/-/substanceinfo/100.021.179" xr:uid="{00000000-0004-0000-0300-000069020000}"/>
    <hyperlink ref="AR616" r:id="rId607" xr:uid="{00000000-0004-0000-0300-00006A020000}"/>
    <hyperlink ref="AR626" r:id="rId608" xr:uid="{00000000-0004-0000-0300-00006B020000}"/>
    <hyperlink ref="C627" r:id="rId609" display="https://echa.europa.eu/hu/substance-information/-/substanceinfo/100.007.981" xr:uid="{00000000-0004-0000-0300-00006C020000}"/>
    <hyperlink ref="AR627" r:id="rId610" xr:uid="{00000000-0004-0000-0300-00006D020000}"/>
    <hyperlink ref="C628" r:id="rId611" display="https://echa.europa.eu/hu/substance-information/-/substanceinfo/100.101.629" xr:uid="{00000000-0004-0000-0300-00006E020000}"/>
    <hyperlink ref="AR628" r:id="rId612" xr:uid="{00000000-0004-0000-0300-00006F020000}"/>
    <hyperlink ref="C630" r:id="rId613" display="https://echa.europa.eu/hu/substance-information/-/substanceinfo/100.048.319" xr:uid="{00000000-0004-0000-0300-000070020000}"/>
    <hyperlink ref="AR630" r:id="rId614" display="regisztáció" xr:uid="{00000000-0004-0000-0300-000071020000}"/>
    <hyperlink ref="C631" r:id="rId615" display="https://echa.europa.eu/hu/substance-information/-/substanceinfo/100.025.488" xr:uid="{00000000-0004-0000-0300-000072020000}"/>
    <hyperlink ref="AR631" r:id="rId616" xr:uid="{00000000-0004-0000-0300-000073020000}"/>
    <hyperlink ref="C623" r:id="rId617" display="https://echa.europa.eu/hu/substance-information/-/substanceinfo/100.011.272" xr:uid="{00000000-0004-0000-0300-000074020000}"/>
    <hyperlink ref="C629" r:id="rId618" display="https://echa.europa.eu/hu/substance-information/-/substanceinfo/100.045.698" xr:uid="{00000000-0004-0000-0300-000075020000}"/>
    <hyperlink ref="C632" r:id="rId619" display="https://echa.europa.eu/hu/substance-information/-/substanceinfo/100.003.353" xr:uid="{00000000-0004-0000-0300-000076020000}"/>
    <hyperlink ref="AR632" r:id="rId620" xr:uid="{00000000-0004-0000-0300-000077020000}"/>
    <hyperlink ref="AR416" r:id="rId621" display="regisztráció" xr:uid="{00000000-0004-0000-0300-000078020000}"/>
    <hyperlink ref="AR134" r:id="rId622" xr:uid="{00000000-0004-0000-0300-000079020000}"/>
    <hyperlink ref="AR346" r:id="rId623" xr:uid="{00000000-0004-0000-0300-00007A020000}"/>
    <hyperlink ref="AR356" r:id="rId624" xr:uid="{00000000-0004-0000-0300-00007B020000}"/>
    <hyperlink ref="AR623" r:id="rId625" xr:uid="{00000000-0004-0000-0300-00007C020000}"/>
    <hyperlink ref="AR395" r:id="rId626" xr:uid="{00000000-0004-0000-0300-00007D020000}"/>
    <hyperlink ref="AR629" r:id="rId627" display="regisztáció" xr:uid="{00000000-0004-0000-0300-00007E020000}"/>
    <hyperlink ref="AR633" r:id="rId628" xr:uid="{00000000-0004-0000-0300-00007F020000}"/>
    <hyperlink ref="AR636" r:id="rId629" xr:uid="{00000000-0004-0000-0300-000080020000}"/>
    <hyperlink ref="AR637" r:id="rId630" xr:uid="{00000000-0004-0000-0300-000081020000}"/>
    <hyperlink ref="AR286" r:id="rId631" xr:uid="{00000000-0004-0000-0300-000082020000}"/>
    <hyperlink ref="AR300" r:id="rId632" xr:uid="{00000000-0004-0000-0300-000083020000}"/>
    <hyperlink ref="AR645" r:id="rId633" display="regisztráció" xr:uid="{00000000-0004-0000-0300-000084020000}"/>
    <hyperlink ref="AR642" r:id="rId634" display="regisztráció" xr:uid="{00000000-0004-0000-0300-000085020000}"/>
    <hyperlink ref="AR638" r:id="rId635" xr:uid="{00000000-0004-0000-0300-000086020000}"/>
    <hyperlink ref="AR641" r:id="rId636" xr:uid="{00000000-0004-0000-0300-000088020000}"/>
    <hyperlink ref="AR592" r:id="rId637" xr:uid="{00000000-0004-0000-0300-000089020000}"/>
    <hyperlink ref="AR28" r:id="rId638" xr:uid="{00000000-0004-0000-0300-00008A020000}"/>
    <hyperlink ref="AR181" r:id="rId639" xr:uid="{00000000-0004-0000-0300-00008B020000}"/>
    <hyperlink ref="C175" r:id="rId640" display="https://echa.europa.eu/hu/substance-information/-/substanceinfo/100.227.048" xr:uid="{00000000-0004-0000-0300-00008C020000}"/>
    <hyperlink ref="AR175" r:id="rId641" xr:uid="{00000000-0004-0000-0300-00008D020000}"/>
    <hyperlink ref="C177" r:id="rId642" display="https://echa.europa.eu/hu/substance-information/-/substanceinfo/100.105.721" xr:uid="{00000000-0004-0000-0300-00008E020000}"/>
    <hyperlink ref="AR177" r:id="rId643" xr:uid="{00000000-0004-0000-0300-00008F020000}"/>
    <hyperlink ref="C178" r:id="rId644" display="https://echa.europa.eu/hu/substance-information/-/substanceinfo/100.105.682" xr:uid="{00000000-0004-0000-0300-000090020000}"/>
    <hyperlink ref="AR178" r:id="rId645" xr:uid="{00000000-0004-0000-0300-000091020000}"/>
    <hyperlink ref="C179" r:id="rId646" display="https://echa.europa.eu/hu/substance-information/-/substanceinfo/100.105.824" xr:uid="{00000000-0004-0000-0300-000092020000}"/>
    <hyperlink ref="AR179" r:id="rId647" xr:uid="{00000000-0004-0000-0300-000093020000}"/>
    <hyperlink ref="C176" r:id="rId648" display="https://echa.europa.eu/hu/substance-information/-/substanceinfo/100.226.890" xr:uid="{00000000-0004-0000-0300-000094020000}"/>
    <hyperlink ref="AR176" r:id="rId649" xr:uid="{00000000-0004-0000-0300-000095020000}"/>
    <hyperlink ref="C180" r:id="rId650" display="https://echa.europa.eu/hu/substance-information/-/substanceinfo/100.105.933" xr:uid="{00000000-0004-0000-0300-000096020000}"/>
    <hyperlink ref="AR180" r:id="rId651" xr:uid="{00000000-0004-0000-0300-000097020000}"/>
    <hyperlink ref="C182" r:id="rId652" display="https://echa.europa.eu/hu/substance-information/-/substanceinfo/100.227.250" xr:uid="{00000000-0004-0000-0300-000098020000}"/>
    <hyperlink ref="AR182" r:id="rId653" xr:uid="{00000000-0004-0000-0300-000099020000}"/>
    <hyperlink ref="C503" r:id="rId654" display="https://echa.europa.eu/hu/substance-information/-/substanceinfo/100.066.440" xr:uid="{00000000-0004-0000-0300-00009A020000}"/>
    <hyperlink ref="AR503" r:id="rId655" xr:uid="{00000000-0004-0000-0300-00009B020000}"/>
    <hyperlink ref="C504" r:id="rId656" display="https://echa.europa.eu/hu/substance-information/-/substanceinfo/100.088.747" xr:uid="{00000000-0004-0000-0300-00009C020000}"/>
    <hyperlink ref="AR504" r:id="rId657" xr:uid="{00000000-0004-0000-0300-00009D020000}"/>
    <hyperlink ref="C506" r:id="rId658" display="https://echa.europa.eu/hu/substance-information/-/substanceinfo/100.226.453" xr:uid="{00000000-0004-0000-0300-00009E020000}"/>
    <hyperlink ref="AR506" r:id="rId659" xr:uid="{00000000-0004-0000-0300-00009F020000}"/>
    <hyperlink ref="C507" r:id="rId660" display="https://echa.europa.eu/hu/substance-information/-/substanceinfo/100.246.659" xr:uid="{00000000-0004-0000-0300-0000A0020000}"/>
    <hyperlink ref="AR507" r:id="rId661" xr:uid="{00000000-0004-0000-0300-0000A1020000}"/>
    <hyperlink ref="C511" r:id="rId662" display="https://echa.europa.eu/hu/substance-information/-/substanceinfo/100.226.502" xr:uid="{00000000-0004-0000-0300-0000A2020000}"/>
    <hyperlink ref="AR511" r:id="rId663" xr:uid="{00000000-0004-0000-0300-0000A3020000}"/>
    <hyperlink ref="C508" r:id="rId664" display="https://echa.europa.eu/hu/substance-information/-/substanceinfo/100.243.816" xr:uid="{00000000-0004-0000-0300-0000A4020000}"/>
    <hyperlink ref="AR508" r:id="rId665" xr:uid="{00000000-0004-0000-0300-0000A5020000}"/>
    <hyperlink ref="C509" r:id="rId666" display="https://echa.europa.eu/hu/substance-information/-/substanceinfo/100.066.579" xr:uid="{00000000-0004-0000-0300-0000A6020000}"/>
    <hyperlink ref="AR509" r:id="rId667" xr:uid="{00000000-0004-0000-0300-0000A7020000}"/>
    <hyperlink ref="C510" r:id="rId668" display="https://echa.europa.eu/hu/substance-information/-/substanceinfo/100.085.346" xr:uid="{00000000-0004-0000-0300-0000A8020000}"/>
    <hyperlink ref="AR510" r:id="rId669" xr:uid="{00000000-0004-0000-0300-0000A9020000}"/>
    <hyperlink ref="C512" r:id="rId670" display="https://echa.europa.eu/hu/substance-information/-/substanceinfo/100.226.501" xr:uid="{00000000-0004-0000-0300-0000AA020000}"/>
    <hyperlink ref="AR512" r:id="rId671" xr:uid="{00000000-0004-0000-0300-0000AB020000}"/>
    <hyperlink ref="C513" r:id="rId672" display="https://echa.europa.eu/hu/substance-information/-/substanceinfo/100.075.402" xr:uid="{00000000-0004-0000-0300-0000AC020000}"/>
    <hyperlink ref="C514" r:id="rId673" display="https://echa.europa.eu/hu/substance-information/-/substanceinfo/100.244.602" xr:uid="{00000000-0004-0000-0300-0000AD020000}"/>
    <hyperlink ref="AR514" r:id="rId674" xr:uid="{00000000-0004-0000-0300-0000AE020000}"/>
    <hyperlink ref="C515" r:id="rId675" display="https://echa.europa.eu/hu/substance-information/-/substanceinfo/100.258.230" xr:uid="{00000000-0004-0000-0300-0000AF020000}"/>
    <hyperlink ref="AR515" r:id="rId676" xr:uid="{00000000-0004-0000-0300-0000B0020000}"/>
    <hyperlink ref="C516" r:id="rId677" display="https://echa.europa.eu/hu/substance-information/-/substanceinfo/100.227.221" xr:uid="{00000000-0004-0000-0300-0000B1020000}"/>
    <hyperlink ref="AR516" r:id="rId678" xr:uid="{00000000-0004-0000-0300-0000B2020000}"/>
    <hyperlink ref="C517" r:id="rId679" display="https://echa.europa.eu/hu/substance-information/-/substanceinfo/100.145.870" xr:uid="{00000000-0004-0000-0300-0000B3020000}"/>
    <hyperlink ref="AR517" r:id="rId680" xr:uid="{00000000-0004-0000-0300-0000B4020000}"/>
    <hyperlink ref="AR646" r:id="rId681" xr:uid="{00000000-0004-0000-0300-0000B5020000}"/>
    <hyperlink ref="AR647" r:id="rId682" xr:uid="{00000000-0004-0000-0300-0000B6020000}"/>
    <hyperlink ref="AR726" r:id="rId683" xr:uid="{00000000-0004-0000-0300-0000B7020000}"/>
    <hyperlink ref="AR727" r:id="rId684" xr:uid="{00000000-0004-0000-0300-0000B8020000}"/>
    <hyperlink ref="AR665" r:id="rId685" xr:uid="{00000000-0004-0000-0300-0000B9020000}"/>
    <hyperlink ref="AR687" r:id="rId686" xr:uid="{00000000-0004-0000-0300-0000BA020000}"/>
    <hyperlink ref="AR695" r:id="rId687" xr:uid="{00000000-0004-0000-0300-0000BB020000}"/>
    <hyperlink ref="AR701" r:id="rId688" xr:uid="{00000000-0004-0000-0300-0000BC020000}"/>
    <hyperlink ref="AR690" r:id="rId689" xr:uid="{00000000-0004-0000-0300-0000BD020000}"/>
    <hyperlink ref="AR696" r:id="rId690" xr:uid="{00000000-0004-0000-0300-0000BE020000}"/>
    <hyperlink ref="AR702" r:id="rId691" xr:uid="{00000000-0004-0000-0300-0000BF020000}"/>
    <hyperlink ref="AR689" r:id="rId692" xr:uid="{00000000-0004-0000-0300-0000C0020000}"/>
    <hyperlink ref="AR691" r:id="rId693" xr:uid="{00000000-0004-0000-0300-0000C1020000}"/>
    <hyperlink ref="AR703" r:id="rId694" xr:uid="{00000000-0004-0000-0300-0000C2020000}"/>
    <hyperlink ref="AR692" r:id="rId695" xr:uid="{00000000-0004-0000-0300-0000C4020000}"/>
    <hyperlink ref="AR698" r:id="rId696" xr:uid="{00000000-0004-0000-0300-0000C5020000}"/>
    <hyperlink ref="AR704" r:id="rId697" xr:uid="{00000000-0004-0000-0300-0000C6020000}"/>
    <hyperlink ref="AR716" r:id="rId698" xr:uid="{00000000-0004-0000-0300-0000C7020000}"/>
    <hyperlink ref="AR705" r:id="rId699" xr:uid="{00000000-0004-0000-0300-0000C8020000}"/>
    <hyperlink ref="AR700" r:id="rId700" xr:uid="{00000000-0004-0000-0300-0000CA020000}"/>
    <hyperlink ref="AR718" r:id="rId701" xr:uid="{00000000-0004-0000-0300-0000CC020000}"/>
    <hyperlink ref="AR719" r:id="rId702" xr:uid="{00000000-0004-0000-0300-0000CD020000}"/>
    <hyperlink ref="AR720" r:id="rId703" xr:uid="{00000000-0004-0000-0300-0000CE020000}"/>
    <hyperlink ref="AR721" r:id="rId704" xr:uid="{00000000-0004-0000-0300-0000CF020000}"/>
    <hyperlink ref="AR722" r:id="rId705" xr:uid="{00000000-0004-0000-0300-0000D0020000}"/>
    <hyperlink ref="AR723" r:id="rId706" xr:uid="{00000000-0004-0000-0300-0000D1020000}"/>
    <hyperlink ref="AR724" r:id="rId707" xr:uid="{00000000-0004-0000-0300-0000D2020000}"/>
    <hyperlink ref="AR725" r:id="rId708" xr:uid="{00000000-0004-0000-0300-0000D3020000}"/>
    <hyperlink ref="AR653" r:id="rId709" xr:uid="{00000000-0004-0000-0300-0000D4020000}"/>
    <hyperlink ref="AR660" r:id="rId710" xr:uid="{00000000-0004-0000-0300-0000D5020000}"/>
    <hyperlink ref="AR666" r:id="rId711" xr:uid="{00000000-0004-0000-0300-0000D6020000}"/>
    <hyperlink ref="AR673" r:id="rId712" xr:uid="{00000000-0004-0000-0300-0000D7020000}"/>
    <hyperlink ref="AR654" r:id="rId713" xr:uid="{00000000-0004-0000-0300-0000D8020000}"/>
    <hyperlink ref="AR661" r:id="rId714" xr:uid="{00000000-0004-0000-0300-0000D9020000}"/>
    <hyperlink ref="AR667" r:id="rId715" xr:uid="{00000000-0004-0000-0300-0000DA020000}"/>
    <hyperlink ref="AR674" r:id="rId716" xr:uid="{00000000-0004-0000-0300-0000DB020000}"/>
    <hyperlink ref="AR656" r:id="rId717" xr:uid="{00000000-0004-0000-0300-0000DC020000}"/>
    <hyperlink ref="AR662" r:id="rId718" xr:uid="{00000000-0004-0000-0300-0000DD020000}"/>
    <hyperlink ref="AR669" r:id="rId719" xr:uid="{00000000-0004-0000-0300-0000DE020000}"/>
    <hyperlink ref="AR675" r:id="rId720" xr:uid="{00000000-0004-0000-0300-0000DF020000}"/>
    <hyperlink ref="AR679" r:id="rId721" xr:uid="{00000000-0004-0000-0300-0000E0020000}"/>
    <hyperlink ref="AR657" r:id="rId722" xr:uid="{00000000-0004-0000-0300-0000E1020000}"/>
    <hyperlink ref="AR663" r:id="rId723" xr:uid="{00000000-0004-0000-0300-0000E2020000}"/>
    <hyperlink ref="AR670" r:id="rId724" xr:uid="{00000000-0004-0000-0300-0000E3020000}"/>
    <hyperlink ref="AR676" r:id="rId725" xr:uid="{00000000-0004-0000-0300-0000E4020000}"/>
    <hyperlink ref="AR680" r:id="rId726" xr:uid="{00000000-0004-0000-0300-0000E5020000}"/>
    <hyperlink ref="AR651" r:id="rId727" xr:uid="{00000000-0004-0000-0300-0000E6020000}"/>
    <hyperlink ref="AR664" r:id="rId728" xr:uid="{00000000-0004-0000-0300-0000E7020000}"/>
    <hyperlink ref="AR677" r:id="rId729" xr:uid="{00000000-0004-0000-0300-0000E8020000}"/>
    <hyperlink ref="AR681" r:id="rId730" xr:uid="{00000000-0004-0000-0300-0000E9020000}"/>
    <hyperlink ref="AR659" r:id="rId731" xr:uid="{00000000-0004-0000-0300-0000EA020000}"/>
    <hyperlink ref="AR678" r:id="rId732" xr:uid="{00000000-0004-0000-0300-0000EB020000}"/>
    <hyperlink ref="AR682" r:id="rId733" xr:uid="{00000000-0004-0000-0300-0000EC020000}"/>
    <hyperlink ref="AR683" r:id="rId734" xr:uid="{00000000-0004-0000-0300-0000ED020000}"/>
    <hyperlink ref="AR684" r:id="rId735" xr:uid="{00000000-0004-0000-0300-0000EE020000}"/>
    <hyperlink ref="AR685" r:id="rId736" xr:uid="{00000000-0004-0000-0300-0000EF020000}"/>
    <hyperlink ref="AR686" r:id="rId737" xr:uid="{00000000-0004-0000-0300-0000F0020000}"/>
    <hyperlink ref="AR729" r:id="rId738" xr:uid="{00000000-0004-0000-0300-0000F1020000}"/>
    <hyperlink ref="AR671" r:id="rId739" xr:uid="{00000000-0004-0000-0300-0000F2020000}"/>
    <hyperlink ref="AR693" r:id="rId740" xr:uid="{00000000-0004-0000-0300-0000F3020000}"/>
    <hyperlink ref="AR694" r:id="rId741" xr:uid="{00000000-0004-0000-0300-0000F4020000}"/>
    <hyperlink ref="AR699" r:id="rId742" xr:uid="{00000000-0004-0000-0300-0000F5020000}"/>
    <hyperlink ref="AR697" r:id="rId743" xr:uid="{00000000-0004-0000-0300-0000F6020000}"/>
    <hyperlink ref="AR652" r:id="rId744" xr:uid="{00000000-0004-0000-0300-0000F7020000}"/>
    <hyperlink ref="AR658" r:id="rId745" xr:uid="{00000000-0004-0000-0300-0000F8020000}"/>
    <hyperlink ref="AR728" r:id="rId746" xr:uid="{00000000-0004-0000-0300-0000F9020000}"/>
    <hyperlink ref="AR739" r:id="rId747" xr:uid="{00000000-0004-0000-0300-0000FA020000}"/>
    <hyperlink ref="I738" r:id="rId748" display="no limit" xr:uid="{00000000-0004-0000-0300-0000FB020000}"/>
    <hyperlink ref="AR738" r:id="rId749" xr:uid="{00000000-0004-0000-0300-0000FC020000}"/>
    <hyperlink ref="AR730" r:id="rId750" xr:uid="{00000000-0004-0000-0300-0000FD020000}"/>
    <hyperlink ref="AR731" r:id="rId751" xr:uid="{00000000-0004-0000-0300-0000FE020000}"/>
    <hyperlink ref="AR732" r:id="rId752" xr:uid="{00000000-0004-0000-0300-0000FF020000}"/>
    <hyperlink ref="AR733" r:id="rId753" display="harmonizált" xr:uid="{00000000-0004-0000-0300-000000030000}"/>
    <hyperlink ref="AR734" r:id="rId754" display="regisztráció" xr:uid="{00000000-0004-0000-0300-000001030000}"/>
    <hyperlink ref="AR736" r:id="rId755" xr:uid="{00000000-0004-0000-0300-000002030000}"/>
    <hyperlink ref="AR735" r:id="rId756" xr:uid="{00000000-0004-0000-0300-000003030000}"/>
    <hyperlink ref="AR737" r:id="rId757" xr:uid="{00000000-0004-0000-0300-000004030000}"/>
    <hyperlink ref="I737" r:id="rId758" display="no limit" xr:uid="{48FEE149-9EB1-42BB-A2C3-B288B01244B0}"/>
    <hyperlink ref="C740" r:id="rId759" display="https://echa.europa.eu/hu/substance-information/-/substanceinfo/100.105.710" xr:uid="{5D4B7CFB-CB26-4347-AB16-904C1D97388A}"/>
    <hyperlink ref="AR740" r:id="rId760" xr:uid="{B9E21012-1DF9-4C6A-BB9C-DC29775485B3}"/>
    <hyperlink ref="A143" r:id="rId761" display="https://echa.europa.eu/hu/substance-information/-/substanceinfo/100.114.304" xr:uid="{D5F2F181-11DB-4F9D-B053-AE5FF48ADC69}"/>
    <hyperlink ref="C143" r:id="rId762" display="https://echa.europa.eu/hu/substance-information/-/substanceinfo/100.114.304" xr:uid="{059358CF-7B4A-4559-AACA-03FCE87E7689}"/>
    <hyperlink ref="C744" r:id="rId763" display="https://echa.europa.eu/substance-information/-/substanceinfo/100.014.885" xr:uid="{42FEC933-ECE8-4040-97E6-15C0CA88FF48}"/>
    <hyperlink ref="AR744" r:id="rId764" xr:uid="{2EBD2234-F97F-4D12-9291-364ACB1393BA}"/>
    <hyperlink ref="C161" r:id="rId765" display="https://echa.europa.eu/substance-information/-/substanceinfo/100.003.218" xr:uid="{1661564E-62CA-41D1-9348-596E879090C6}"/>
    <hyperlink ref="AR745" r:id="rId766" xr:uid="{C508E3E0-C51A-469F-A0AE-E0C8A6F49CB9}"/>
    <hyperlink ref="AR746" r:id="rId767" xr:uid="{12D52F83-FD71-41D5-BDF7-A68A08A55FD4}"/>
    <hyperlink ref="AR747" r:id="rId768" xr:uid="{4EA1897E-6716-4727-8AC0-6FBB2952B333}"/>
    <hyperlink ref="AR748" r:id="rId769" xr:uid="{351C5E4F-F281-4727-9462-3EB27F1D6999}"/>
    <hyperlink ref="AR749" r:id="rId770" xr:uid="{DD2E2810-2AE4-4952-8EB1-CE5F9D538DC7}"/>
    <hyperlink ref="C750" r:id="rId771" display="https://echa.europa.eu/hu/substance-information/-/substanceinfo/100.225.192" xr:uid="{73AE75D4-191D-462D-ACB3-B750E9CCD8D3}"/>
    <hyperlink ref="AR750" r:id="rId772" xr:uid="{261613BA-2E0D-45A3-A008-157AC46FFEA9}"/>
    <hyperlink ref="C770" r:id="rId773" display="https://echa.europa.eu/hu/substance-information/-/substanceinfo/100.055.213" xr:uid="{2AAFDC72-4977-4464-A05B-0B38FB9C96D0}"/>
    <hyperlink ref="AR770" r:id="rId774" xr:uid="{E61035B2-40EB-4596-B9F9-5FADBD7353AB}"/>
    <hyperlink ref="C771" r:id="rId775" display="https://echa.europa.eu/hu/substance-information/-/substanceinfo/100.017.080" xr:uid="{62587FB1-BDC6-4236-9CE0-14D39C025781}"/>
    <hyperlink ref="AR771" r:id="rId776" xr:uid="{8E942BA5-E5AA-4BCB-9024-F820CF00C308}"/>
    <hyperlink ref="AR772" r:id="rId777" xr:uid="{922527B0-C660-4651-B355-B7EF87E908A4}"/>
    <hyperlink ref="C773" r:id="rId778" display="https://echa.europa.eu/hu/substance-information/-/substanceinfo/100.112.343" xr:uid="{9D4F9A73-D319-4E3B-989C-2296F58F654B}"/>
    <hyperlink ref="AR773" r:id="rId779" xr:uid="{215BC23E-0E2E-4961-ADC6-71ED0CA7CE89}"/>
    <hyperlink ref="AR774" r:id="rId780" xr:uid="{05117868-5514-4496-8692-B4EA113AF402}"/>
    <hyperlink ref="C774" r:id="rId781" display="https://echa.europa.eu/hu/substance-information/-/substanceinfo/100.100.260" xr:uid="{4F6E120A-40CE-4EED-9B6E-03442393A120}"/>
    <hyperlink ref="C775" r:id="rId782" display="https://echa.europa.eu/hu/substance-information/-/substanceinfo/100.102.189" xr:uid="{F6F2712A-0F40-4623-BDB0-22EABBA75A68}"/>
    <hyperlink ref="AR775" r:id="rId783" xr:uid="{866CBB1B-19BA-4CCB-A225-D0DE47482247}"/>
    <hyperlink ref="AR183" r:id="rId784" xr:uid="{D3258C05-7444-497C-A9FF-69B030C92004}"/>
    <hyperlink ref="AR331" r:id="rId785" xr:uid="{F0BD58F4-D280-4439-9758-6C7AC833687D}"/>
    <hyperlink ref="C331" r:id="rId786" display="https://echa.europa.eu/hu/substance-information/-/substanceinfo/100.004.385" xr:uid="{B6DD4116-1DFF-4319-BC96-27ABE97EBAD7}"/>
    <hyperlink ref="C332" r:id="rId787" display="https://echa.europa.eu/hu/substance-information/-/substanceinfo/100.019.660" xr:uid="{EFB1805C-E0EF-4695-A45A-E493586D67A8}"/>
    <hyperlink ref="AR570" r:id="rId788" xr:uid="{92CE0EC1-5B9C-496E-9FD0-D5DAB2E34D7D}"/>
    <hyperlink ref="C599" r:id="rId789" display="https://echa.europa.eu/hu/substance-information/-/substanceinfo/100.015.294" xr:uid="{02ADB32C-AEC0-4E38-9768-77A39DDC2A6E}"/>
    <hyperlink ref="AR599" r:id="rId790" xr:uid="{0F4EFFD8-85BE-4682-90D3-E733971A2C11}"/>
    <hyperlink ref="C776" r:id="rId791" display="https://echa.europa.eu/hu/substance-information/-/substanceinfo/100.157.861" xr:uid="{E1BEEEF9-B042-41FF-9034-ECB7BD5FC511}"/>
    <hyperlink ref="AR777" r:id="rId792" xr:uid="{69A52A76-D461-49FD-B574-96F7F9396D20}"/>
    <hyperlink ref="AR74" r:id="rId793" xr:uid="{4B45200F-B66B-472A-9CFD-86F015C0C711}"/>
    <hyperlink ref="AR778" r:id="rId794" display="regisztráció, ami több, mint a harmonizált" xr:uid="{70AC03D2-7A9F-4406-9946-D82723ECC5D4}"/>
    <hyperlink ref="AR655" r:id="rId795" xr:uid="{A3BBA732-66D3-46B8-8F61-B198B3F3A4EC}"/>
    <hyperlink ref="C785" r:id="rId796" display="https://echa.europa.eu/hu/substance-information/-/substanceinfo/100.058.829" xr:uid="{85359CB0-6772-40C8-B89C-4A069775CFC6}"/>
    <hyperlink ref="AR785" r:id="rId797" xr:uid="{5786EFDD-D8E8-4C5C-B4BF-0B5E3F91600D}"/>
    <hyperlink ref="C618" r:id="rId798" display="https://echa.europa.eu/hu/substance-information/-/substanceinfo/100.001.065" xr:uid="{336F3669-A565-4260-93A5-24E5168E24A5}"/>
    <hyperlink ref="C619" r:id="rId799" display="https://echa.europa.eu/hu/substance-information/-/substanceinfo/100.001.091" xr:uid="{9969DF45-DC44-4207-BA64-A80B7A89ABB9}"/>
    <hyperlink ref="C620" r:id="rId800" display="https://echa.europa.eu/hu/substance-information/-/substanceinfo/100.000.843" xr:uid="{A393CC6C-DF42-4BF9-9E3B-148879036060}"/>
    <hyperlink ref="C621" r:id="rId801" display="https://echa.europa.eu/hu/substance-information/-/substanceinfo/100.001.064" xr:uid="{79B4CD6C-B102-4396-B19D-EEAEF80F1882}"/>
    <hyperlink ref="C622" r:id="rId802" display="https://echa.europa.eu/hu/substance-information/-/substanceinfo/100.004.999" xr:uid="{3BE5A8B6-5502-46A7-9CC8-09522F6B04B9}"/>
    <hyperlink ref="C624" r:id="rId803" display="https://echa.europa.eu/hu/substance-information/-/substanceinfo/100.010.983" xr:uid="{FB296F81-4600-42A8-8891-008E3493F92F}"/>
    <hyperlink ref="C625" r:id="rId804" display="https://echa.europa.eu/hu/substance-information/-/substanceinfo/100.234.672" xr:uid="{9283CF9F-B00F-4D51-B5AA-3F313B1CDFBC}"/>
    <hyperlink ref="C195" r:id="rId805" display="https://echa.europa.eu/hu/substance-information/-/substanceinfo/100.004.207" xr:uid="{C77DC584-4AA6-44FB-ADFE-77D3C149F71B}"/>
    <hyperlink ref="AR195" r:id="rId806" xr:uid="{A441ED4A-A8C3-41BC-AA15-9678D3D76F13}"/>
    <hyperlink ref="C328" r:id="rId807" display="https://echa.europa.eu/hu/substance-information/-/substanceinfo/100.004.774" xr:uid="{8DABD1E3-927B-4FC2-9517-9F21909101AA}"/>
    <hyperlink ref="AR328" r:id="rId808" xr:uid="{A647A031-497B-4833-A3B9-8F57ED0C345C}"/>
    <hyperlink ref="AR59" r:id="rId809" xr:uid="{ABAE7A5D-6C14-44EE-8212-7D543947C77D}"/>
    <hyperlink ref="AR30" r:id="rId810" xr:uid="{CF99B458-9C16-4C3A-9F8C-33E5BDD91215}"/>
    <hyperlink ref="AR35" r:id="rId811" xr:uid="{00000000-0004-0000-0300-000036000000}"/>
    <hyperlink ref="AR45" r:id="rId812" xr:uid="{C5CCE75D-F0B0-4466-B960-3906EC6F5890}"/>
    <hyperlink ref="AR82" r:id="rId813" xr:uid="{8D2C6611-AEA1-4DED-85DD-DDE0CEACAFD0}"/>
    <hyperlink ref="AR86" r:id="rId814" xr:uid="{45C72E8C-E31F-4CD3-A323-B61684CB5192}"/>
    <hyperlink ref="AR104" r:id="rId815" xr:uid="{C30D9530-E71B-4BB2-9848-37E808084A47}"/>
    <hyperlink ref="AR105" r:id="rId816" xr:uid="{7F17E4E0-2644-43FA-891A-15A491C37E4F}"/>
    <hyperlink ref="AR143" r:id="rId817" xr:uid="{3CE3A8D8-7146-4B2E-A23F-1499CD812FC9}"/>
    <hyperlink ref="AR140" r:id="rId818" xr:uid="{62F1439E-85DD-4DAD-8DE0-0ECF8B7195CF}"/>
    <hyperlink ref="AR202" r:id="rId819" xr:uid="{2866BB32-2DDE-43D2-982A-366CCF8EEB08}"/>
    <hyperlink ref="AR203" r:id="rId820" xr:uid="{3AE08CE4-C100-4F50-B69F-A3016E05D076}"/>
    <hyperlink ref="AR270" r:id="rId821" xr:uid="{DD563226-2549-4C72-A36A-87CE52F6B7BF}"/>
    <hyperlink ref="AR319" r:id="rId822" xr:uid="{AD990C12-F738-4F68-B896-C7FE28178CC2}"/>
    <hyperlink ref="AR332" r:id="rId823" xr:uid="{791BEBE2-9A33-4893-BC1F-43C08988076B}"/>
    <hyperlink ref="AR330" r:id="rId824" xr:uid="{150EDB29-BABC-42DC-A491-1E0CA4CF5FC7}"/>
    <hyperlink ref="AR348" r:id="rId825" xr:uid="{9B00CF7B-2560-4716-8E24-4662147D4139}"/>
    <hyperlink ref="AR350" r:id="rId826" xr:uid="{D9386543-BE03-43FB-AD2D-1B1F633E6540}"/>
    <hyperlink ref="AR366" r:id="rId827" display="https://echa.europa.eu/hu/registration-dossier/-/registered-dossier/15505/6/1" xr:uid="{386C8D50-0A6F-417D-B340-F33BC977ADBE}"/>
    <hyperlink ref="AR617" r:id="rId828" xr:uid="{FADD3A12-3AA5-476B-A9B4-DC20091BFAE8}"/>
    <hyperlink ref="AR618" r:id="rId829" xr:uid="{257812B2-6C98-4E89-AFAD-02535F00E1A7}"/>
    <hyperlink ref="AR619" r:id="rId830" xr:uid="{75174546-E6EC-4E5A-BDC7-4A7A08F7F8A9}"/>
    <hyperlink ref="AR620" r:id="rId831" xr:uid="{7FDA065F-B13F-4664-A833-900368338271}"/>
    <hyperlink ref="AR621" r:id="rId832" xr:uid="{F6F5DC2F-EA81-4AC2-B235-92475089961B}"/>
    <hyperlink ref="AR622" r:id="rId833" xr:uid="{BD63AFC0-0B35-40D5-BA3E-8B1B381D7EAF}"/>
    <hyperlink ref="AR624" r:id="rId834" xr:uid="{253BECA7-3426-4A01-A2F1-450F78CC9532}"/>
    <hyperlink ref="AR625" r:id="rId835" xr:uid="{AE6340BB-B2E6-4D31-8E77-26B749982291}"/>
    <hyperlink ref="AR634" r:id="rId836" xr:uid="{D7855670-6525-4B5E-B0EA-53161194E70F}"/>
    <hyperlink ref="AR635" r:id="rId837" xr:uid="{764C0CB6-FA6E-4388-A657-34E3F14D8CB6}"/>
    <hyperlink ref="AR643" r:id="rId838" xr:uid="{16DF7489-CB82-48CC-8ED1-D0692EDF4CF9}"/>
    <hyperlink ref="AR648" r:id="rId839" xr:uid="{E8B7BC64-EBFF-42B6-AA74-6D176C8086E6}"/>
    <hyperlink ref="AR649" r:id="rId840" xr:uid="{4C359923-DDE3-4FAB-A3EC-EFEECD269C9E}"/>
    <hyperlink ref="AR650" r:id="rId841" xr:uid="{9C560E14-C6DF-4776-ABF0-F8A28006E4E5}"/>
    <hyperlink ref="AR668" r:id="rId842" xr:uid="{B4E9F800-6223-476B-BE4B-E27FEC3AD984}"/>
    <hyperlink ref="AR672" r:id="rId843" xr:uid="{7506899D-F1C8-46CE-8565-718AE7413132}"/>
    <hyperlink ref="AS682" r:id="rId844" xr:uid="{9C7C762E-074A-49F1-AAD5-8558916D3846}"/>
    <hyperlink ref="AR688" r:id="rId845" xr:uid="{42E0FAFE-6BD6-49E4-8F99-3E421F411711}"/>
    <hyperlink ref="AS698" r:id="rId846" xr:uid="{C79D181B-D242-4720-A362-59EAD8A5DC15}"/>
    <hyperlink ref="AR714" r:id="rId847" xr:uid="{DD02AB9B-9118-4BB5-BB75-674C739E6D34}"/>
    <hyperlink ref="AR715" r:id="rId848" xr:uid="{2DBA2099-7B78-4A8D-A6D1-016346144E33}"/>
    <hyperlink ref="AR717" r:id="rId849" xr:uid="{5DF4E8D6-8914-4848-91EB-AEB0B8B611B6}"/>
    <hyperlink ref="AS742" r:id="rId850" xr:uid="{707FA6F7-0769-41DF-9348-37D81BF7B7D6}"/>
    <hyperlink ref="AR743" r:id="rId851" xr:uid="{1F054946-F513-40D1-B4AB-B28F4CEF0C2F}"/>
    <hyperlink ref="AR751" r:id="rId852" xr:uid="{6E9BD62C-D140-4108-B84B-DFDAAE0DA49D}"/>
    <hyperlink ref="AR752" r:id="rId853" xr:uid="{4B787A03-C666-4416-A688-79E43C589CB2}"/>
    <hyperlink ref="AR753" r:id="rId854" xr:uid="{A148F961-7BCA-4285-BC9B-3975B1BF2E52}"/>
    <hyperlink ref="AR754" r:id="rId855" xr:uid="{5E35CFDF-9936-4088-8679-525BB9447ADC}"/>
    <hyperlink ref="AR755" r:id="rId856" xr:uid="{F81A39B6-3564-43DB-958E-CE94C9BE0853}"/>
    <hyperlink ref="AR756" r:id="rId857" xr:uid="{6C82BD87-0BCC-47B1-A329-51FCECB33FF1}"/>
    <hyperlink ref="AR757" r:id="rId858" xr:uid="{1C9658F8-1AFD-48DC-919D-ED01BCBABF2F}"/>
    <hyperlink ref="AR758" r:id="rId859" xr:uid="{D4B0169F-B9FA-496F-A5DD-9DF0028D276C}"/>
    <hyperlink ref="AR759" r:id="rId860" xr:uid="{DD0CBC79-5575-4464-9917-BC9D808BA91A}"/>
    <hyperlink ref="AR760" r:id="rId861" xr:uid="{9FD57AAA-6A6F-4CAD-99D1-D703FAC61499}"/>
    <hyperlink ref="AR761" r:id="rId862" xr:uid="{E0E0618F-4EB5-4BF6-AFE1-616EDFD8008E}"/>
    <hyperlink ref="AR762" r:id="rId863" xr:uid="{4640A2C4-CB84-4806-AA83-9447BD8DB67A}"/>
    <hyperlink ref="AR763" r:id="rId864" xr:uid="{996400E0-EB0C-4793-91CC-EEE6972D5021}"/>
    <hyperlink ref="AR764" r:id="rId865" xr:uid="{DB08D925-D820-4394-AFD3-46C20E6E5884}"/>
    <hyperlink ref="AR765" r:id="rId866" xr:uid="{102CC335-FAB9-4012-916B-277728758F4E}"/>
    <hyperlink ref="AR766" r:id="rId867" xr:uid="{E4E1C945-5A57-4092-8F71-DD2E7F19425D}"/>
    <hyperlink ref="AR767" r:id="rId868" xr:uid="{9701FC80-FBC5-4C30-8A7E-21DB3679C1FF}"/>
    <hyperlink ref="AR768" r:id="rId869" xr:uid="{B2C89C36-2070-46DA-98C8-DE6168557655}"/>
    <hyperlink ref="AR769" r:id="rId870" xr:uid="{9B7BF1B8-EBD7-4CAF-8727-96F3F5EA240F}"/>
    <hyperlink ref="AR776" r:id="rId871" xr:uid="{2F8BC8F4-69C2-4046-BAFA-EEA69E3ECC09}"/>
    <hyperlink ref="AR779" r:id="rId872" xr:uid="{D9A279E4-A6A3-4F49-BE19-C5BB0A6F1C91}"/>
    <hyperlink ref="AR780" r:id="rId873" xr:uid="{FB3CE0DA-52B7-44CC-BF2C-76B2A4B94286}"/>
    <hyperlink ref="AR781" r:id="rId874" xr:uid="{EE6CB985-3168-4D5E-B8E7-ED47FB9541AE}"/>
    <hyperlink ref="AR782" r:id="rId875" xr:uid="{BB84E56B-AA4A-48FB-B41B-EEA1275D0D9C}"/>
    <hyperlink ref="AR783" r:id="rId876" xr:uid="{F42AF79D-76D4-4E0F-96A7-FF819DCBFFEE}"/>
    <hyperlink ref="AR784" r:id="rId877" xr:uid="{00DEEE70-2CBD-492C-B127-8E3AA308E34E}"/>
    <hyperlink ref="AR786" r:id="rId878" xr:uid="{9B35372C-5924-4D09-A1EA-5E5F487616BB}"/>
    <hyperlink ref="AR787" r:id="rId879" xr:uid="{FD79D621-CA28-4FD5-A504-967A427A25A5}"/>
    <hyperlink ref="AR788" r:id="rId880" xr:uid="{0C80BB1B-5848-4446-B240-B4092B562322}"/>
    <hyperlink ref="AR789" r:id="rId881" xr:uid="{53352C6E-9C75-495F-9149-3246B8E21294}"/>
    <hyperlink ref="AR790" r:id="rId882" xr:uid="{3070BAEB-D733-48D8-892D-0A6E5688397F}"/>
    <hyperlink ref="AS12" r:id="rId883" xr:uid="{524A876F-A630-4D3C-BDEF-7FFC0AEEF83A}"/>
    <hyperlink ref="AS18" r:id="rId884" xr:uid="{6205837E-64D1-4815-9123-981FD4CEE5D8}"/>
    <hyperlink ref="AS47" r:id="rId885" xr:uid="{67FBEE25-26E8-4FB2-B683-663B4356108B}"/>
    <hyperlink ref="AS53" r:id="rId886" xr:uid="{8512DD37-AEB7-4F4F-96BE-EB4453617FF8}"/>
    <hyperlink ref="AS61" r:id="rId887" xr:uid="{AC86D43E-8F5D-4556-9D55-963D2E0F491F}"/>
    <hyperlink ref="AS79" r:id="rId888" xr:uid="{0B1A2177-ED01-4B1E-BB8F-E93FBFFE9D2E}"/>
    <hyperlink ref="AS80" r:id="rId889" xr:uid="{EDBADC8A-7AEC-4236-BA55-09E40F31E2F1}"/>
    <hyperlink ref="AS102" r:id="rId890" xr:uid="{397D9948-09DF-4368-B027-1DC445346EAF}"/>
    <hyperlink ref="AS117" r:id="rId891" xr:uid="{555182EF-6997-4592-A5BE-777194302161}"/>
    <hyperlink ref="AS118" r:id="rId892" xr:uid="{5A6B637D-752A-43CF-8807-D0539EB38EFF}"/>
    <hyperlink ref="AR122" r:id="rId893" xr:uid="{BB12F06B-1253-4BE1-8779-2720D3513533}"/>
    <hyperlink ref="AS204" r:id="rId894" xr:uid="{BC0ABF67-A06B-4873-B74F-E32B32F14E1F}"/>
    <hyperlink ref="AS205" r:id="rId895" xr:uid="{AB8943E8-A929-4C97-A0D8-6F6B26B9A2C5}"/>
    <hyperlink ref="AS225" r:id="rId896" xr:uid="{41119A02-B4F0-4FBB-A30E-9FCA69164A2D}"/>
    <hyperlink ref="AS238" r:id="rId897" xr:uid="{D106D8C8-71BF-4C40-B9D1-95A3C573C6C8}"/>
    <hyperlink ref="AS243" r:id="rId898" xr:uid="{CB7E6780-3AA4-40AA-8CE7-02C8863C6B86}"/>
    <hyperlink ref="AS293" r:id="rId899" xr:uid="{EEBC7428-875E-4D3C-B86C-7C6D49DFD9A4}"/>
    <hyperlink ref="AS294" r:id="rId900" xr:uid="{6179C432-F300-433E-B89B-142BFDAE28BB}"/>
    <hyperlink ref="AS335" r:id="rId901" xr:uid="{D8A5A891-364A-444B-B407-2617F1A89456}"/>
    <hyperlink ref="AS336" r:id="rId902" xr:uid="{EDFBE7B0-0231-451F-A2D7-B472266D58E3}"/>
    <hyperlink ref="AS351" r:id="rId903" xr:uid="{51ED2E80-A2E0-4B45-8FEE-4558E540025F}"/>
    <hyperlink ref="AT352" r:id="rId904" xr:uid="{1285D34F-7970-4D67-80F9-5DB6EFE86C93}"/>
    <hyperlink ref="AS353" r:id="rId905" xr:uid="{C49D89F3-74C0-4763-A2F7-2F1B008448EE}"/>
    <hyperlink ref="AS354" r:id="rId906" xr:uid="{418CF4A8-DC7A-46E0-A5AC-AFE6FE99CC9A}"/>
    <hyperlink ref="AS378" r:id="rId907" xr:uid="{40F66442-6F57-446B-B242-229F91982968}"/>
    <hyperlink ref="AS397" r:id="rId908" xr:uid="{F5BEE161-B8FA-4C8B-BE14-6A2162C46DF0}"/>
    <hyperlink ref="AS408" r:id="rId909" xr:uid="{4BBFDC2F-2D92-4F34-B0CA-0481111944CE}"/>
    <hyperlink ref="AS425" r:id="rId910" xr:uid="{A81AAFFB-7F25-4720-A11C-0FB34C915281}"/>
    <hyperlink ref="AS430" r:id="rId911" xr:uid="{E231B083-7C9B-4C0A-929E-E384FF78F822}"/>
    <hyperlink ref="AT461" r:id="rId912" xr:uid="{090096B6-2705-40FF-B2E2-07CF2684E95B}"/>
    <hyperlink ref="AS513" r:id="rId913" xr:uid="{C9B34B50-3193-4765-B50F-6F545ECD23FD}"/>
    <hyperlink ref="AS534" r:id="rId914" xr:uid="{A63AA2CA-D933-4B45-8171-0D4CCF19DA1F}"/>
    <hyperlink ref="AS537" r:id="rId915" xr:uid="{17316B43-FE84-4917-8DBE-00D2E7ECDE2D}"/>
    <hyperlink ref="AS538" r:id="rId916" xr:uid="{21AF26E8-F88B-4807-8B70-B5F41DFA50D5}"/>
    <hyperlink ref="AS544" r:id="rId917" xr:uid="{420B4B1D-ABB2-4FAA-A424-AF2C79BC21FF}"/>
    <hyperlink ref="AS547" r:id="rId918" xr:uid="{2B72D7E3-B494-468B-9917-98E43A7A3FA5}"/>
    <hyperlink ref="AS559" r:id="rId919" xr:uid="{326A99A0-8B82-436C-B993-9BFADA97CC55}"/>
    <hyperlink ref="AS566" r:id="rId920" xr:uid="{C0FAF76D-C44A-43B3-BFB1-132575158796}"/>
    <hyperlink ref="AS567" r:id="rId921" xr:uid="{36D44184-40AC-43D7-9E14-00DAD05D10F4}"/>
    <hyperlink ref="AS575" r:id="rId922" xr:uid="{C87EF55B-B392-4018-AE1F-E603792032C5}"/>
    <hyperlink ref="AS577" r:id="rId923" xr:uid="{16CB9E80-3A04-442D-B044-657DE3D8C501}"/>
    <hyperlink ref="AS579" r:id="rId924" xr:uid="{DAD5F01C-5155-44EC-9619-CDF8027C9732}"/>
    <hyperlink ref="AS580" r:id="rId925" xr:uid="{5480D7B2-74BC-4D6D-ACA8-ADBD8E6B3E04}"/>
    <hyperlink ref="AS582" r:id="rId926" xr:uid="{4BB45722-D946-4815-A898-E03897993E52}"/>
    <hyperlink ref="AS587" r:id="rId927" xr:uid="{2558D3D6-2687-4005-935D-35A2921ADBEB}"/>
    <hyperlink ref="AR594" r:id="rId928" xr:uid="{87EDDF58-E9FA-42CB-966F-332B1C648F31}"/>
    <hyperlink ref="AS644" r:id="rId929" xr:uid="{53638551-08DA-44EC-9B89-47CA64DE6638}"/>
    <hyperlink ref="AS658" r:id="rId930" xr:uid="{9D6E5A56-54A6-4A1C-9AFC-68FD4E4D1DCA}"/>
    <hyperlink ref="AR20" r:id="rId931" xr:uid="{084117A3-8D45-4CBA-8F9D-9D20ABE4CA61}"/>
    <hyperlink ref="AR639" r:id="rId932" display="regisztráció, de az kevésbé szigorú, csak Chronic 3, mint az adatlap" xr:uid="{5F9431AB-3879-4107-B433-16CD80B7B7C3}"/>
    <hyperlink ref="C707" r:id="rId933" display="https://echa.europa.eu/substance-information/-/substanceinfo/100.024.362" xr:uid="{62392C2F-3645-4410-A7CE-109C46B5FCC9}"/>
    <hyperlink ref="C708" r:id="rId934" display="https://echa.europa.eu/substance-information/-/substanceinfo/100.100.389" xr:uid="{91DCDCE6-DD98-42CC-9F04-75A610A3E447}"/>
    <hyperlink ref="AR708" r:id="rId935" xr:uid="{598D0285-D14D-4C9A-AA31-6AE75B99C847}"/>
    <hyperlink ref="AR707" r:id="rId936" xr:uid="{F1779909-747A-4C4D-9003-22AFED77489B}"/>
    <hyperlink ref="C709" r:id="rId937" display="https://echa.europa.eu/substance-information/-/substanceinfo/100.023.447" xr:uid="{D2D4D72E-2124-4B56-A008-D7814E041E6F}"/>
    <hyperlink ref="AR709" r:id="rId938" xr:uid="{32995CAF-B791-4732-B703-7112F0F32FE0}"/>
    <hyperlink ref="C710" r:id="rId939" display="https://echa.europa.eu/substance-information/-/substanceinfo/100.003.164" xr:uid="{665A9B88-1AF2-4687-93C1-DBA4C979E699}"/>
    <hyperlink ref="AR710" r:id="rId940" xr:uid="{C0144145-745C-45B4-A0BC-0903B286A4D3}"/>
    <hyperlink ref="C711" r:id="rId941" display="https://echa.europa.eu/substance-information/-/substanceinfo/100.004.383" xr:uid="{57FEEC8A-337E-4960-8BF6-4A21D0CCDF69}"/>
    <hyperlink ref="C712" r:id="rId942" display="https://echa.europa.eu/substance-information/-/substanceinfo/100.002.270" xr:uid="{51322ED0-95E9-40E9-9ED1-C4F79197D260}"/>
    <hyperlink ref="AR712" r:id="rId943" xr:uid="{8482B436-DB17-4E78-9916-CCBDB9DF3E1A}"/>
    <hyperlink ref="AR711" r:id="rId944" xr:uid="{B096B26C-65CB-46C2-96D2-06241FC5D9C4}"/>
    <hyperlink ref="C713" r:id="rId945" display="https://echa.europa.eu/substance-information/-/substanceinfo/100.002.613" xr:uid="{C8215FCC-79B9-48E5-990E-61DCCE51E4AC}"/>
    <hyperlink ref="AR713" r:id="rId946" xr:uid="{E3C29F7C-18E0-4CF0-9836-6BADABD3DE11}"/>
    <hyperlink ref="AR187" r:id="rId947" xr:uid="{FE1BBDF8-76F1-4485-9121-04827015461F}"/>
    <hyperlink ref="C186" r:id="rId948" display="https://echa.europa.eu/hu/substance-information/-/substanceinfo/100.126.009" xr:uid="{EA1EB895-A74A-4E5A-87C9-1BA834D84CC8}"/>
    <hyperlink ref="C188" r:id="rId949" display="https://echa.europa.eu/hu/substance-information/-/substanceinfo/100.105.687" xr:uid="{7EECA07E-4A69-44AF-AE28-21643A66ACEA}"/>
    <hyperlink ref="AR188" r:id="rId950" xr:uid="{F5058AAC-8B52-4E48-9170-C0973C9A1BB3}"/>
    <hyperlink ref="C422" r:id="rId951" display="https://echa.europa.eu/hu/substance-information/-/substanceinfo/100.042.770" xr:uid="{61DB7F2A-BE26-4507-BAE1-0CC1ECD811D0}"/>
    <hyperlink ref="AR422" r:id="rId952" xr:uid="{376A206B-8233-4EBE-89E5-B4F994BD4E93}"/>
    <hyperlink ref="C421" r:id="rId953" display="https://echa.europa.eu/hu/substance-information/-/substanceinfo/100.027.238" xr:uid="{8D6DEB88-44C4-43FC-8E78-7AE9058DDA52}"/>
    <hyperlink ref="AR421" r:id="rId954" xr:uid="{746C8DA1-0F44-4CC3-8668-502B5BCDDD9C}"/>
    <hyperlink ref="C50" r:id="rId955" display="https://echa.europa.eu/substance-information/-/substanceinfo/100.028.896" xr:uid="{EB791FF0-406E-4625-9C8E-67E80E3BFFC4}"/>
  </hyperlinks>
  <pageMargins left="0.7" right="0.7" top="0.75" bottom="0.75" header="0.51180555555555496" footer="0.51180555555555496"/>
  <pageSetup paperSize="9" firstPageNumber="0" orientation="portrait" r:id="rId956"/>
  <legacyDrawing r:id="rId9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0"/>
  <sheetViews>
    <sheetView topLeftCell="A43" zoomScale="90" zoomScaleNormal="90" workbookViewId="0">
      <selection activeCell="E59" sqref="E59"/>
    </sheetView>
  </sheetViews>
  <sheetFormatPr defaultRowHeight="15" x14ac:dyDescent="0.25"/>
  <cols>
    <col min="1" max="1" width="10.5703125"/>
    <col min="2" max="2" width="15" style="67"/>
    <col min="3" max="3" width="22.140625" style="67"/>
    <col min="4" max="4" width="10.140625" style="67"/>
    <col min="5" max="5" width="86.140625" style="13"/>
  </cols>
  <sheetData>
    <row r="1" spans="1:5" s="116" customFormat="1" ht="30" x14ac:dyDescent="0.25">
      <c r="A1" s="114" t="s">
        <v>103</v>
      </c>
      <c r="B1" s="114" t="s">
        <v>104</v>
      </c>
      <c r="C1" s="115" t="s">
        <v>105</v>
      </c>
      <c r="D1" s="114" t="s">
        <v>106</v>
      </c>
      <c r="E1" s="115" t="s">
        <v>107</v>
      </c>
    </row>
    <row r="2" spans="1:5" ht="28.35" customHeight="1" x14ac:dyDescent="0.25">
      <c r="A2" s="604" t="s">
        <v>108</v>
      </c>
      <c r="B2" s="117" t="s">
        <v>109</v>
      </c>
      <c r="C2" s="118" t="s">
        <v>110</v>
      </c>
      <c r="D2" s="117" t="s">
        <v>111</v>
      </c>
      <c r="E2" s="119" t="s">
        <v>112</v>
      </c>
    </row>
    <row r="3" spans="1:5" ht="28.35" customHeight="1" x14ac:dyDescent="0.25">
      <c r="A3" s="604"/>
      <c r="B3" s="120" t="s">
        <v>109</v>
      </c>
      <c r="C3" s="120" t="s">
        <v>113</v>
      </c>
      <c r="D3" s="120" t="s">
        <v>114</v>
      </c>
      <c r="E3" s="600" t="s">
        <v>115</v>
      </c>
    </row>
    <row r="4" spans="1:5" ht="28.35" customHeight="1" x14ac:dyDescent="0.25">
      <c r="A4" s="604"/>
      <c r="B4" s="120" t="s">
        <v>109</v>
      </c>
      <c r="C4" s="120" t="s">
        <v>116</v>
      </c>
      <c r="D4" s="120" t="s">
        <v>117</v>
      </c>
      <c r="E4" s="600"/>
    </row>
    <row r="5" spans="1:5" ht="28.35" customHeight="1" x14ac:dyDescent="0.25">
      <c r="A5" s="604"/>
      <c r="B5" s="120" t="s">
        <v>109</v>
      </c>
      <c r="C5" s="120" t="s">
        <v>118</v>
      </c>
      <c r="D5" s="120" t="s">
        <v>119</v>
      </c>
      <c r="E5" s="600"/>
    </row>
    <row r="6" spans="1:5" ht="28.35" customHeight="1" x14ac:dyDescent="0.25">
      <c r="A6" s="604"/>
      <c r="B6" s="120" t="s">
        <v>120</v>
      </c>
      <c r="C6" s="120" t="s">
        <v>121</v>
      </c>
      <c r="D6" s="120" t="s">
        <v>122</v>
      </c>
      <c r="E6" s="121" t="s">
        <v>123</v>
      </c>
    </row>
    <row r="7" spans="1:5" ht="28.35" customHeight="1" x14ac:dyDescent="0.25">
      <c r="A7" s="604"/>
      <c r="B7" s="120" t="s">
        <v>109</v>
      </c>
      <c r="C7" s="120" t="s">
        <v>124</v>
      </c>
      <c r="D7" s="120" t="s">
        <v>125</v>
      </c>
      <c r="E7" s="600" t="s">
        <v>126</v>
      </c>
    </row>
    <row r="8" spans="1:5" ht="28.35" customHeight="1" x14ac:dyDescent="0.25">
      <c r="A8" s="604"/>
      <c r="B8" s="120" t="s">
        <v>109</v>
      </c>
      <c r="C8" s="120" t="s">
        <v>127</v>
      </c>
      <c r="D8" s="120" t="s">
        <v>128</v>
      </c>
      <c r="E8" s="600"/>
    </row>
    <row r="9" spans="1:5" ht="28.35" customHeight="1" x14ac:dyDescent="0.25">
      <c r="A9" s="604"/>
      <c r="B9" s="120" t="s">
        <v>109</v>
      </c>
      <c r="C9" s="120" t="s">
        <v>129</v>
      </c>
      <c r="D9" s="120" t="s">
        <v>125</v>
      </c>
      <c r="E9" s="599" t="s">
        <v>130</v>
      </c>
    </row>
    <row r="10" spans="1:5" ht="28.35" customHeight="1" x14ac:dyDescent="0.25">
      <c r="A10" s="604"/>
      <c r="B10" s="123" t="s">
        <v>109</v>
      </c>
      <c r="C10" s="123" t="s">
        <v>131</v>
      </c>
      <c r="D10" s="123" t="s">
        <v>128</v>
      </c>
      <c r="E10" s="599"/>
    </row>
    <row r="11" spans="1:5" ht="28.35" customHeight="1" x14ac:dyDescent="0.25">
      <c r="A11" s="605" t="s">
        <v>132</v>
      </c>
      <c r="B11" s="120" t="s">
        <v>109</v>
      </c>
      <c r="C11" s="120" t="s">
        <v>133</v>
      </c>
      <c r="D11" s="120" t="s">
        <v>134</v>
      </c>
      <c r="E11" s="121" t="s">
        <v>135</v>
      </c>
    </row>
    <row r="12" spans="1:5" ht="28.35" customHeight="1" x14ac:dyDescent="0.25">
      <c r="A12" s="605"/>
      <c r="B12" s="120" t="s">
        <v>109</v>
      </c>
      <c r="C12" s="120" t="s">
        <v>136</v>
      </c>
      <c r="D12" s="120" t="s">
        <v>137</v>
      </c>
      <c r="E12" s="121" t="s">
        <v>138</v>
      </c>
    </row>
    <row r="13" spans="1:5" ht="28.35" customHeight="1" x14ac:dyDescent="0.25">
      <c r="A13" s="605"/>
      <c r="B13" s="120" t="s">
        <v>109</v>
      </c>
      <c r="C13" s="120" t="s">
        <v>139</v>
      </c>
      <c r="D13" s="120" t="s">
        <v>140</v>
      </c>
      <c r="E13" s="600" t="s">
        <v>141</v>
      </c>
    </row>
    <row r="14" spans="1:5" ht="28.35" customHeight="1" x14ac:dyDescent="0.25">
      <c r="A14" s="605"/>
      <c r="B14" s="120" t="s">
        <v>120</v>
      </c>
      <c r="C14" s="120" t="s">
        <v>142</v>
      </c>
      <c r="D14" s="120" t="s">
        <v>143</v>
      </c>
      <c r="E14" s="600"/>
    </row>
    <row r="15" spans="1:5" ht="28.35" customHeight="1" x14ac:dyDescent="0.25">
      <c r="A15" s="605"/>
      <c r="B15" s="120" t="s">
        <v>109</v>
      </c>
      <c r="C15" s="120" t="s">
        <v>144</v>
      </c>
      <c r="D15" s="120" t="s">
        <v>145</v>
      </c>
      <c r="E15" s="600" t="s">
        <v>146</v>
      </c>
    </row>
    <row r="16" spans="1:5" ht="28.35" customHeight="1" x14ac:dyDescent="0.25">
      <c r="A16" s="605"/>
      <c r="B16" s="120" t="s">
        <v>109</v>
      </c>
      <c r="C16" s="120" t="s">
        <v>147</v>
      </c>
      <c r="D16" s="120" t="s">
        <v>148</v>
      </c>
      <c r="E16" s="600"/>
    </row>
    <row r="17" spans="1:5" ht="28.35" customHeight="1" x14ac:dyDescent="0.25">
      <c r="A17" s="605"/>
      <c r="B17" s="120" t="s">
        <v>120</v>
      </c>
      <c r="C17" s="120" t="s">
        <v>149</v>
      </c>
      <c r="D17" s="120" t="s">
        <v>150</v>
      </c>
      <c r="E17" s="600"/>
    </row>
    <row r="18" spans="1:5" ht="28.35" customHeight="1" x14ac:dyDescent="0.25">
      <c r="A18" s="605"/>
      <c r="B18" s="120" t="s">
        <v>109</v>
      </c>
      <c r="C18" s="120" t="s">
        <v>151</v>
      </c>
      <c r="D18" s="120" t="s">
        <v>152</v>
      </c>
      <c r="E18" s="600" t="s">
        <v>153</v>
      </c>
    </row>
    <row r="19" spans="1:5" ht="28.35" customHeight="1" x14ac:dyDescent="0.25">
      <c r="A19" s="605"/>
      <c r="B19" s="120" t="s">
        <v>120</v>
      </c>
      <c r="C19" s="120" t="s">
        <v>154</v>
      </c>
      <c r="D19" s="120" t="s">
        <v>152</v>
      </c>
      <c r="E19" s="600"/>
    </row>
    <row r="20" spans="1:5" ht="28.35" customHeight="1" x14ac:dyDescent="0.25">
      <c r="A20" s="605"/>
      <c r="B20" s="120" t="s">
        <v>109</v>
      </c>
      <c r="C20" s="120" t="s">
        <v>127</v>
      </c>
      <c r="D20" s="120" t="s">
        <v>128</v>
      </c>
      <c r="E20" s="124" t="s">
        <v>155</v>
      </c>
    </row>
    <row r="21" spans="1:5" ht="28.35" customHeight="1" x14ac:dyDescent="0.25">
      <c r="A21" s="605"/>
      <c r="B21" s="120" t="s">
        <v>109</v>
      </c>
      <c r="C21" s="120" t="s">
        <v>156</v>
      </c>
      <c r="D21" s="120" t="s">
        <v>157</v>
      </c>
      <c r="E21" s="600" t="s">
        <v>158</v>
      </c>
    </row>
    <row r="22" spans="1:5" ht="28.35" customHeight="1" x14ac:dyDescent="0.25">
      <c r="A22" s="605"/>
      <c r="B22" s="120" t="s">
        <v>120</v>
      </c>
      <c r="C22" s="120" t="s">
        <v>159</v>
      </c>
      <c r="D22" s="120" t="s">
        <v>157</v>
      </c>
      <c r="E22" s="600"/>
    </row>
    <row r="23" spans="1:5" ht="28.35" customHeight="1" x14ac:dyDescent="0.25">
      <c r="A23" s="605"/>
      <c r="B23" s="120" t="s">
        <v>109</v>
      </c>
      <c r="C23" s="120" t="s">
        <v>160</v>
      </c>
      <c r="D23" s="120" t="s">
        <v>161</v>
      </c>
      <c r="E23" s="121" t="s">
        <v>162</v>
      </c>
    </row>
    <row r="24" spans="1:5" ht="28.35" customHeight="1" x14ac:dyDescent="0.25">
      <c r="A24" s="605"/>
      <c r="B24" s="120" t="s">
        <v>109</v>
      </c>
      <c r="C24" s="120" t="s">
        <v>163</v>
      </c>
      <c r="D24" s="120" t="s">
        <v>161</v>
      </c>
      <c r="E24" s="121" t="s">
        <v>164</v>
      </c>
    </row>
    <row r="25" spans="1:5" ht="28.35" customHeight="1" x14ac:dyDescent="0.25">
      <c r="A25" s="605"/>
      <c r="B25" s="120" t="s">
        <v>109</v>
      </c>
      <c r="C25" s="120" t="s">
        <v>165</v>
      </c>
      <c r="D25" s="120" t="s">
        <v>166</v>
      </c>
      <c r="E25" s="600" t="s">
        <v>167</v>
      </c>
    </row>
    <row r="26" spans="1:5" ht="28.35" customHeight="1" x14ac:dyDescent="0.25">
      <c r="A26" s="605"/>
      <c r="B26" s="120" t="s">
        <v>120</v>
      </c>
      <c r="C26" s="120" t="s">
        <v>168</v>
      </c>
      <c r="D26" s="120" t="s">
        <v>169</v>
      </c>
      <c r="E26" s="600"/>
    </row>
    <row r="27" spans="1:5" ht="28.35" customHeight="1" x14ac:dyDescent="0.25">
      <c r="A27" s="605"/>
      <c r="B27" s="120" t="s">
        <v>109</v>
      </c>
      <c r="C27" s="120" t="s">
        <v>131</v>
      </c>
      <c r="D27" s="120" t="s">
        <v>128</v>
      </c>
      <c r="E27" s="600" t="s">
        <v>170</v>
      </c>
    </row>
    <row r="28" spans="1:5" ht="28.35" customHeight="1" x14ac:dyDescent="0.25">
      <c r="A28" s="605"/>
      <c r="B28" s="120" t="s">
        <v>109</v>
      </c>
      <c r="C28" s="120" t="s">
        <v>171</v>
      </c>
      <c r="D28" s="120" t="s">
        <v>157</v>
      </c>
      <c r="E28" s="600"/>
    </row>
    <row r="29" spans="1:5" ht="28.35" customHeight="1" x14ac:dyDescent="0.25">
      <c r="A29" s="605"/>
      <c r="B29" s="120" t="s">
        <v>120</v>
      </c>
      <c r="C29" s="120" t="s">
        <v>172</v>
      </c>
      <c r="D29" s="120" t="s">
        <v>157</v>
      </c>
      <c r="E29" s="600"/>
    </row>
    <row r="30" spans="1:5" ht="28.35" customHeight="1" x14ac:dyDescent="0.25">
      <c r="A30" s="605"/>
      <c r="B30" s="120" t="s">
        <v>109</v>
      </c>
      <c r="C30" s="120" t="s">
        <v>173</v>
      </c>
      <c r="D30" s="120" t="s">
        <v>174</v>
      </c>
      <c r="E30" s="600" t="s">
        <v>175</v>
      </c>
    </row>
    <row r="31" spans="1:5" ht="28.35" customHeight="1" x14ac:dyDescent="0.25">
      <c r="A31" s="605"/>
      <c r="B31" s="120" t="s">
        <v>109</v>
      </c>
      <c r="C31" s="120" t="s">
        <v>176</v>
      </c>
      <c r="D31" s="120" t="s">
        <v>177</v>
      </c>
      <c r="E31" s="600"/>
    </row>
    <row r="32" spans="1:5" ht="28.35" customHeight="1" x14ac:dyDescent="0.25">
      <c r="A32" s="605"/>
      <c r="B32" s="120" t="s">
        <v>120</v>
      </c>
      <c r="C32" s="120" t="s">
        <v>178</v>
      </c>
      <c r="D32" s="120" t="s">
        <v>177</v>
      </c>
      <c r="E32" s="121" t="s">
        <v>179</v>
      </c>
    </row>
    <row r="33" spans="1:5" ht="28.35" customHeight="1" x14ac:dyDescent="0.25">
      <c r="A33" s="604" t="s">
        <v>180</v>
      </c>
      <c r="B33" s="117" t="s">
        <v>109</v>
      </c>
      <c r="C33" s="117" t="s">
        <v>181</v>
      </c>
      <c r="D33" s="117" t="s">
        <v>182</v>
      </c>
      <c r="E33" s="119" t="s">
        <v>183</v>
      </c>
    </row>
    <row r="34" spans="1:5" ht="28.35" customHeight="1" x14ac:dyDescent="0.25">
      <c r="A34" s="604"/>
      <c r="B34" s="120" t="s">
        <v>109</v>
      </c>
      <c r="C34" s="120" t="s">
        <v>184</v>
      </c>
      <c r="D34" s="120" t="s">
        <v>185</v>
      </c>
      <c r="E34" s="121" t="s">
        <v>186</v>
      </c>
    </row>
    <row r="35" spans="1:5" ht="28.35" customHeight="1" x14ac:dyDescent="0.25">
      <c r="A35" s="604"/>
      <c r="B35" s="120" t="s">
        <v>109</v>
      </c>
      <c r="C35" s="120" t="s">
        <v>187</v>
      </c>
      <c r="D35" s="120" t="s">
        <v>188</v>
      </c>
      <c r="E35" s="600" t="s">
        <v>189</v>
      </c>
    </row>
    <row r="36" spans="1:5" ht="28.35" customHeight="1" x14ac:dyDescent="0.25">
      <c r="A36" s="604"/>
      <c r="B36" s="120" t="s">
        <v>120</v>
      </c>
      <c r="C36" s="120" t="s">
        <v>190</v>
      </c>
      <c r="D36" s="120" t="s">
        <v>188</v>
      </c>
      <c r="E36" s="600"/>
    </row>
    <row r="37" spans="1:5" ht="28.35" customHeight="1" x14ac:dyDescent="0.25">
      <c r="A37" s="604"/>
      <c r="B37" s="120" t="s">
        <v>109</v>
      </c>
      <c r="C37" s="120" t="s">
        <v>191</v>
      </c>
      <c r="D37" s="120" t="s">
        <v>185</v>
      </c>
      <c r="E37" s="121" t="s">
        <v>186</v>
      </c>
    </row>
    <row r="38" spans="1:5" ht="28.35" customHeight="1" x14ac:dyDescent="0.25">
      <c r="A38" s="604"/>
      <c r="B38" s="120" t="s">
        <v>109</v>
      </c>
      <c r="C38" s="120" t="s">
        <v>192</v>
      </c>
      <c r="D38" s="120" t="s">
        <v>188</v>
      </c>
      <c r="E38" s="599" t="s">
        <v>189</v>
      </c>
    </row>
    <row r="39" spans="1:5" ht="28.35" customHeight="1" x14ac:dyDescent="0.25">
      <c r="A39" s="604"/>
      <c r="B39" s="123" t="s">
        <v>120</v>
      </c>
      <c r="C39" s="123" t="s">
        <v>193</v>
      </c>
      <c r="D39" s="123" t="s">
        <v>188</v>
      </c>
      <c r="E39" s="599"/>
    </row>
    <row r="40" spans="1:5" ht="28.35" customHeight="1" x14ac:dyDescent="0.25">
      <c r="A40" s="608" t="s">
        <v>194</v>
      </c>
      <c r="B40" s="120" t="s">
        <v>120</v>
      </c>
      <c r="C40" s="120" t="s">
        <v>195</v>
      </c>
      <c r="D40" s="120" t="s">
        <v>196</v>
      </c>
      <c r="E40" s="600" t="s">
        <v>197</v>
      </c>
    </row>
    <row r="41" spans="1:5" ht="28.35" customHeight="1" x14ac:dyDescent="0.25">
      <c r="A41" s="608"/>
      <c r="B41" s="120" t="s">
        <v>120</v>
      </c>
      <c r="C41" s="120" t="s">
        <v>198</v>
      </c>
      <c r="D41" s="120" t="s">
        <v>196</v>
      </c>
      <c r="E41" s="600"/>
    </row>
    <row r="42" spans="1:5" ht="28.35" customHeight="1" x14ac:dyDescent="0.25">
      <c r="A42" s="608"/>
      <c r="B42" s="120" t="s">
        <v>120</v>
      </c>
      <c r="C42" s="120" t="s">
        <v>199</v>
      </c>
      <c r="D42" s="120" t="s">
        <v>196</v>
      </c>
      <c r="E42" s="600"/>
    </row>
    <row r="43" spans="1:5" ht="28.35" customHeight="1" x14ac:dyDescent="0.25">
      <c r="A43" s="608"/>
      <c r="B43" s="120" t="s">
        <v>120</v>
      </c>
      <c r="C43" s="120" t="s">
        <v>200</v>
      </c>
      <c r="D43" s="120" t="s">
        <v>201</v>
      </c>
      <c r="E43" s="121" t="s">
        <v>202</v>
      </c>
    </row>
    <row r="44" spans="1:5" ht="28.35" customHeight="1" x14ac:dyDescent="0.25">
      <c r="A44" s="606" t="s">
        <v>203</v>
      </c>
      <c r="B44" s="117" t="s">
        <v>120</v>
      </c>
      <c r="C44" s="117" t="s">
        <v>204</v>
      </c>
      <c r="D44" s="117" t="s">
        <v>205</v>
      </c>
      <c r="E44" s="119" t="s">
        <v>206</v>
      </c>
    </row>
    <row r="45" spans="1:5" ht="28.35" customHeight="1" x14ac:dyDescent="0.25">
      <c r="A45" s="606"/>
      <c r="B45" s="120" t="s">
        <v>109</v>
      </c>
      <c r="C45" s="120" t="s">
        <v>207</v>
      </c>
      <c r="D45" s="120" t="s">
        <v>208</v>
      </c>
      <c r="E45" s="600" t="s">
        <v>209</v>
      </c>
    </row>
    <row r="46" spans="1:5" ht="28.35" customHeight="1" x14ac:dyDescent="0.25">
      <c r="A46" s="606"/>
      <c r="B46" s="120" t="s">
        <v>109</v>
      </c>
      <c r="C46" s="120" t="s">
        <v>210</v>
      </c>
      <c r="D46" s="120" t="s">
        <v>208</v>
      </c>
      <c r="E46" s="600"/>
    </row>
    <row r="47" spans="1:5" ht="28.35" customHeight="1" x14ac:dyDescent="0.25">
      <c r="A47" s="606"/>
      <c r="B47" s="120" t="s">
        <v>109</v>
      </c>
      <c r="C47" s="120" t="s">
        <v>211</v>
      </c>
      <c r="D47" s="120" t="s">
        <v>208</v>
      </c>
      <c r="E47" s="600"/>
    </row>
    <row r="48" spans="1:5" ht="28.35" customHeight="1" x14ac:dyDescent="0.25">
      <c r="A48" s="606"/>
      <c r="B48" s="123" t="s">
        <v>109</v>
      </c>
      <c r="C48" s="123" t="s">
        <v>212</v>
      </c>
      <c r="D48" s="123" t="s">
        <v>213</v>
      </c>
      <c r="E48" s="122" t="s">
        <v>214</v>
      </c>
    </row>
    <row r="49" spans="1:5" ht="28.35" customHeight="1" x14ac:dyDescent="0.25">
      <c r="A49" s="605" t="s">
        <v>215</v>
      </c>
      <c r="B49" s="120" t="s">
        <v>109</v>
      </c>
      <c r="C49" s="120" t="s">
        <v>216</v>
      </c>
      <c r="D49" s="120" t="s">
        <v>217</v>
      </c>
      <c r="E49" s="600" t="s">
        <v>218</v>
      </c>
    </row>
    <row r="50" spans="1:5" ht="28.35" customHeight="1" x14ac:dyDescent="0.25">
      <c r="A50" s="605"/>
      <c r="B50" s="120" t="s">
        <v>109</v>
      </c>
      <c r="C50" s="120" t="s">
        <v>219</v>
      </c>
      <c r="D50" s="120" t="s">
        <v>217</v>
      </c>
      <c r="E50" s="600"/>
    </row>
    <row r="51" spans="1:5" ht="28.35" customHeight="1" x14ac:dyDescent="0.25">
      <c r="A51" s="605"/>
      <c r="B51" s="120" t="s">
        <v>109</v>
      </c>
      <c r="C51" s="120" t="s">
        <v>220</v>
      </c>
      <c r="D51" s="120" t="s">
        <v>221</v>
      </c>
      <c r="E51" s="600"/>
    </row>
    <row r="52" spans="1:5" ht="28.35" customHeight="1" x14ac:dyDescent="0.25">
      <c r="A52" s="605"/>
      <c r="B52" s="120" t="s">
        <v>109</v>
      </c>
      <c r="C52" s="120" t="s">
        <v>222</v>
      </c>
      <c r="D52" s="120" t="s">
        <v>223</v>
      </c>
      <c r="E52" s="600" t="s">
        <v>224</v>
      </c>
    </row>
    <row r="53" spans="1:5" ht="28.35" customHeight="1" x14ac:dyDescent="0.25">
      <c r="A53" s="605"/>
      <c r="B53" s="120" t="s">
        <v>109</v>
      </c>
      <c r="C53" s="120" t="s">
        <v>225</v>
      </c>
      <c r="D53" s="120" t="s">
        <v>226</v>
      </c>
      <c r="E53" s="600"/>
    </row>
    <row r="54" spans="1:5" ht="28.35" customHeight="1" x14ac:dyDescent="0.25">
      <c r="A54" s="605"/>
      <c r="B54" s="120" t="s">
        <v>109</v>
      </c>
      <c r="C54" s="120" t="s">
        <v>227</v>
      </c>
      <c r="D54" s="120" t="s">
        <v>228</v>
      </c>
      <c r="E54" s="121" t="s">
        <v>229</v>
      </c>
    </row>
    <row r="55" spans="1:5" ht="28.35" customHeight="1" x14ac:dyDescent="0.25">
      <c r="A55" s="605"/>
      <c r="B55" s="120" t="s">
        <v>109</v>
      </c>
      <c r="C55" s="120" t="s">
        <v>230</v>
      </c>
      <c r="D55" s="120" t="s">
        <v>231</v>
      </c>
      <c r="E55" s="600" t="s">
        <v>232</v>
      </c>
    </row>
    <row r="56" spans="1:5" ht="28.35" customHeight="1" x14ac:dyDescent="0.25">
      <c r="A56" s="605"/>
      <c r="B56" s="120" t="s">
        <v>109</v>
      </c>
      <c r="C56" s="120" t="s">
        <v>233</v>
      </c>
      <c r="D56" s="120" t="s">
        <v>231</v>
      </c>
      <c r="E56" s="600"/>
    </row>
    <row r="57" spans="1:5" ht="28.35" customHeight="1" x14ac:dyDescent="0.25">
      <c r="A57" s="605"/>
      <c r="B57" s="120" t="s">
        <v>109</v>
      </c>
      <c r="C57" s="120" t="s">
        <v>234</v>
      </c>
      <c r="D57" s="120" t="s">
        <v>235</v>
      </c>
      <c r="E57" s="121" t="s">
        <v>236</v>
      </c>
    </row>
    <row r="58" spans="1:5" ht="28.35" customHeight="1" x14ac:dyDescent="0.25">
      <c r="A58" s="604" t="s">
        <v>237</v>
      </c>
      <c r="B58" s="117" t="s">
        <v>120</v>
      </c>
      <c r="C58" s="117" t="s">
        <v>238</v>
      </c>
      <c r="D58" s="117" t="s">
        <v>239</v>
      </c>
      <c r="E58" s="119" t="s">
        <v>240</v>
      </c>
    </row>
    <row r="59" spans="1:5" ht="28.35" customHeight="1" x14ac:dyDescent="0.25">
      <c r="A59" s="604"/>
      <c r="B59" s="120" t="s">
        <v>120</v>
      </c>
      <c r="C59" s="120" t="s">
        <v>241</v>
      </c>
      <c r="D59" s="120" t="s">
        <v>242</v>
      </c>
      <c r="E59" s="121" t="s">
        <v>243</v>
      </c>
    </row>
    <row r="60" spans="1:5" ht="28.35" customHeight="1" x14ac:dyDescent="0.25">
      <c r="A60" s="604"/>
      <c r="B60" s="120" t="s">
        <v>120</v>
      </c>
      <c r="C60" s="120" t="s">
        <v>244</v>
      </c>
      <c r="D60" s="120" t="s">
        <v>245</v>
      </c>
      <c r="E60" s="121" t="s">
        <v>246</v>
      </c>
    </row>
    <row r="61" spans="1:5" ht="28.35" customHeight="1" x14ac:dyDescent="0.25">
      <c r="A61" s="604"/>
      <c r="B61" s="120" t="s">
        <v>120</v>
      </c>
      <c r="C61" s="120" t="s">
        <v>247</v>
      </c>
      <c r="D61" s="120" t="s">
        <v>248</v>
      </c>
      <c r="E61" s="121" t="s">
        <v>249</v>
      </c>
    </row>
    <row r="62" spans="1:5" ht="28.35" customHeight="1" x14ac:dyDescent="0.25">
      <c r="A62" s="604"/>
      <c r="B62" s="120" t="s">
        <v>120</v>
      </c>
      <c r="C62" s="120" t="s">
        <v>250</v>
      </c>
      <c r="D62" s="120" t="s">
        <v>251</v>
      </c>
      <c r="E62" s="121" t="s">
        <v>252</v>
      </c>
    </row>
    <row r="63" spans="1:5" ht="28.35" customHeight="1" x14ac:dyDescent="0.25">
      <c r="A63" s="604"/>
      <c r="B63" s="120" t="s">
        <v>120</v>
      </c>
      <c r="C63" s="120" t="s">
        <v>253</v>
      </c>
      <c r="D63" s="120" t="s">
        <v>254</v>
      </c>
      <c r="E63" s="121" t="s">
        <v>255</v>
      </c>
    </row>
    <row r="64" spans="1:5" ht="28.35" customHeight="1" x14ac:dyDescent="0.25">
      <c r="A64" s="604"/>
      <c r="B64" s="120" t="s">
        <v>120</v>
      </c>
      <c r="C64" s="120" t="s">
        <v>256</v>
      </c>
      <c r="D64" s="120" t="s">
        <v>257</v>
      </c>
      <c r="E64" s="600" t="s">
        <v>258</v>
      </c>
    </row>
    <row r="65" spans="1:5" ht="28.35" customHeight="1" x14ac:dyDescent="0.25">
      <c r="A65" s="604"/>
      <c r="B65" s="120" t="s">
        <v>120</v>
      </c>
      <c r="C65" s="120" t="s">
        <v>259</v>
      </c>
      <c r="D65" s="120" t="s">
        <v>257</v>
      </c>
      <c r="E65" s="600"/>
    </row>
    <row r="66" spans="1:5" ht="28.35" customHeight="1" x14ac:dyDescent="0.25">
      <c r="A66" s="604"/>
      <c r="B66" s="120" t="s">
        <v>120</v>
      </c>
      <c r="C66" s="120" t="s">
        <v>260</v>
      </c>
      <c r="D66" s="120" t="s">
        <v>261</v>
      </c>
      <c r="E66" s="600"/>
    </row>
    <row r="67" spans="1:5" ht="28.35" customHeight="1" x14ac:dyDescent="0.25">
      <c r="A67" s="604"/>
      <c r="B67" s="123" t="s">
        <v>120</v>
      </c>
      <c r="C67" s="123" t="s">
        <v>25399</v>
      </c>
      <c r="D67" s="123" t="s">
        <v>262</v>
      </c>
      <c r="E67" s="122" t="s">
        <v>263</v>
      </c>
    </row>
    <row r="68" spans="1:5" ht="28.35" customHeight="1" x14ac:dyDescent="0.25">
      <c r="A68" s="605" t="s">
        <v>264</v>
      </c>
      <c r="B68" s="120" t="s">
        <v>109</v>
      </c>
      <c r="C68" s="120" t="s">
        <v>265</v>
      </c>
      <c r="D68" s="120" t="s">
        <v>266</v>
      </c>
      <c r="E68" s="121" t="s">
        <v>267</v>
      </c>
    </row>
    <row r="69" spans="1:5" ht="28.35" customHeight="1" x14ac:dyDescent="0.25">
      <c r="A69" s="605"/>
      <c r="B69" s="120" t="s">
        <v>109</v>
      </c>
      <c r="C69" s="120" t="s">
        <v>268</v>
      </c>
      <c r="D69" s="120" t="s">
        <v>269</v>
      </c>
      <c r="E69" s="600" t="s">
        <v>270</v>
      </c>
    </row>
    <row r="70" spans="1:5" ht="28.35" customHeight="1" x14ac:dyDescent="0.25">
      <c r="A70" s="605"/>
      <c r="B70" s="120" t="s">
        <v>120</v>
      </c>
      <c r="C70" s="120" t="s">
        <v>271</v>
      </c>
      <c r="D70" s="120" t="s">
        <v>272</v>
      </c>
      <c r="E70" s="600"/>
    </row>
    <row r="71" spans="1:5" ht="28.35" customHeight="1" x14ac:dyDescent="0.25">
      <c r="A71" s="605"/>
      <c r="B71" s="120" t="s">
        <v>109</v>
      </c>
      <c r="C71" s="120" t="s">
        <v>273</v>
      </c>
      <c r="D71" s="120" t="s">
        <v>274</v>
      </c>
      <c r="E71" s="600"/>
    </row>
    <row r="72" spans="1:5" ht="28.35" customHeight="1" x14ac:dyDescent="0.25">
      <c r="A72" s="605"/>
      <c r="B72" s="120" t="s">
        <v>120</v>
      </c>
      <c r="C72" s="120" t="s">
        <v>275</v>
      </c>
      <c r="D72" s="120" t="s">
        <v>276</v>
      </c>
      <c r="E72" s="600"/>
    </row>
    <row r="73" spans="1:5" ht="28.35" customHeight="1" x14ac:dyDescent="0.25">
      <c r="A73" s="605"/>
      <c r="B73" s="120" t="s">
        <v>109</v>
      </c>
      <c r="C73" s="120" t="s">
        <v>277</v>
      </c>
      <c r="D73" s="120" t="s">
        <v>278</v>
      </c>
      <c r="E73" s="600"/>
    </row>
    <row r="74" spans="1:5" ht="28.35" customHeight="1" x14ac:dyDescent="0.25">
      <c r="A74" s="605"/>
      <c r="B74" s="120" t="s">
        <v>120</v>
      </c>
      <c r="C74" s="120" t="s">
        <v>279</v>
      </c>
      <c r="D74" s="120" t="s">
        <v>280</v>
      </c>
      <c r="E74" s="600"/>
    </row>
    <row r="75" spans="1:5" ht="28.35" customHeight="1" x14ac:dyDescent="0.25">
      <c r="A75" s="605"/>
      <c r="B75" s="120" t="s">
        <v>109</v>
      </c>
      <c r="C75" s="120" t="s">
        <v>281</v>
      </c>
      <c r="D75" s="120" t="s">
        <v>282</v>
      </c>
      <c r="E75" s="121" t="s">
        <v>283</v>
      </c>
    </row>
    <row r="76" spans="1:5" ht="28.35" customHeight="1" x14ac:dyDescent="0.25">
      <c r="A76" s="605"/>
      <c r="B76" s="120" t="s">
        <v>109</v>
      </c>
      <c r="C76" s="120" t="s">
        <v>284</v>
      </c>
      <c r="D76" s="120" t="s">
        <v>285</v>
      </c>
      <c r="E76" s="121" t="s">
        <v>286</v>
      </c>
    </row>
    <row r="77" spans="1:5" ht="28.35" customHeight="1" x14ac:dyDescent="0.25">
      <c r="A77" s="605"/>
      <c r="B77" s="120" t="s">
        <v>120</v>
      </c>
      <c r="C77" s="120" t="s">
        <v>287</v>
      </c>
      <c r="D77" s="120" t="s">
        <v>288</v>
      </c>
      <c r="E77" s="121" t="s">
        <v>289</v>
      </c>
    </row>
    <row r="78" spans="1:5" ht="28.35" customHeight="1" x14ac:dyDescent="0.25">
      <c r="A78" s="605"/>
      <c r="B78" s="120" t="s">
        <v>109</v>
      </c>
      <c r="C78" s="120" t="s">
        <v>290</v>
      </c>
      <c r="D78" s="120" t="s">
        <v>291</v>
      </c>
      <c r="E78" s="121" t="s">
        <v>292</v>
      </c>
    </row>
    <row r="79" spans="1:5" ht="28.35" customHeight="1" x14ac:dyDescent="0.25">
      <c r="A79" s="605"/>
      <c r="B79" s="120" t="s">
        <v>120</v>
      </c>
      <c r="C79" s="120" t="s">
        <v>293</v>
      </c>
      <c r="D79" s="120" t="s">
        <v>294</v>
      </c>
      <c r="E79" s="121" t="s">
        <v>295</v>
      </c>
    </row>
    <row r="80" spans="1:5" ht="28.35" customHeight="1" x14ac:dyDescent="0.25">
      <c r="A80" s="606" t="s">
        <v>296</v>
      </c>
      <c r="B80" s="117" t="s">
        <v>120</v>
      </c>
      <c r="C80" s="117" t="s">
        <v>297</v>
      </c>
      <c r="D80" s="117" t="s">
        <v>298</v>
      </c>
      <c r="E80" s="607" t="s">
        <v>299</v>
      </c>
    </row>
    <row r="81" spans="1:5" ht="28.35" customHeight="1" x14ac:dyDescent="0.25">
      <c r="A81" s="606"/>
      <c r="B81" s="120" t="s">
        <v>120</v>
      </c>
      <c r="C81" s="120" t="s">
        <v>300</v>
      </c>
      <c r="D81" s="120" t="s">
        <v>301</v>
      </c>
      <c r="E81" s="607"/>
    </row>
    <row r="82" spans="1:5" ht="28.35" customHeight="1" x14ac:dyDescent="0.25">
      <c r="A82" s="606"/>
      <c r="B82" s="123" t="s">
        <v>304</v>
      </c>
      <c r="C82" s="123" t="s">
        <v>302</v>
      </c>
      <c r="D82" s="123" t="s">
        <v>303</v>
      </c>
      <c r="E82" s="607"/>
    </row>
    <row r="83" spans="1:5" ht="28.35" customHeight="1" x14ac:dyDescent="0.25">
      <c r="A83" s="602" t="s">
        <v>304</v>
      </c>
      <c r="B83" s="120" t="s">
        <v>120</v>
      </c>
      <c r="C83" s="120" t="s">
        <v>305</v>
      </c>
      <c r="D83" s="120" t="s">
        <v>306</v>
      </c>
      <c r="E83" s="121" t="s">
        <v>115</v>
      </c>
    </row>
    <row r="84" spans="1:5" ht="28.35" customHeight="1" x14ac:dyDescent="0.25">
      <c r="A84" s="602"/>
      <c r="B84" s="120" t="s">
        <v>304</v>
      </c>
      <c r="C84" s="120" t="s">
        <v>307</v>
      </c>
      <c r="D84" s="120" t="s">
        <v>304</v>
      </c>
      <c r="E84" s="121" t="s">
        <v>304</v>
      </c>
    </row>
    <row r="85" spans="1:5" ht="28.35" customHeight="1" x14ac:dyDescent="0.25">
      <c r="A85" s="602"/>
      <c r="B85" s="120" t="s">
        <v>120</v>
      </c>
      <c r="C85" s="120" t="s">
        <v>308</v>
      </c>
      <c r="D85" s="120" t="s">
        <v>309</v>
      </c>
      <c r="E85" s="121" t="s">
        <v>135</v>
      </c>
    </row>
    <row r="86" spans="1:5" ht="28.35" customHeight="1" x14ac:dyDescent="0.25">
      <c r="A86" s="602"/>
      <c r="B86" s="120" t="s">
        <v>120</v>
      </c>
      <c r="C86" s="120" t="s">
        <v>310</v>
      </c>
      <c r="D86" s="120" t="s">
        <v>311</v>
      </c>
      <c r="E86" s="121" t="s">
        <v>138</v>
      </c>
    </row>
    <row r="87" spans="1:5" ht="28.35" customHeight="1" x14ac:dyDescent="0.25">
      <c r="A87" s="602"/>
      <c r="B87" s="120" t="s">
        <v>120</v>
      </c>
      <c r="C87" s="120" t="s">
        <v>312</v>
      </c>
      <c r="D87" s="120" t="s">
        <v>313</v>
      </c>
      <c r="E87" s="121" t="s">
        <v>314</v>
      </c>
    </row>
    <row r="88" spans="1:5" ht="28.35" customHeight="1" x14ac:dyDescent="0.25">
      <c r="A88" s="602"/>
      <c r="B88" s="120" t="s">
        <v>304</v>
      </c>
      <c r="C88" s="120" t="s">
        <v>315</v>
      </c>
      <c r="D88" s="120" t="s">
        <v>304</v>
      </c>
      <c r="E88" s="121" t="s">
        <v>304</v>
      </c>
    </row>
    <row r="89" spans="1:5" ht="28.35" customHeight="1" x14ac:dyDescent="0.25">
      <c r="A89" s="602"/>
      <c r="B89" s="120" t="s">
        <v>304</v>
      </c>
      <c r="C89" s="120" t="s">
        <v>316</v>
      </c>
      <c r="D89" s="120" t="s">
        <v>317</v>
      </c>
      <c r="E89" s="121" t="s">
        <v>318</v>
      </c>
    </row>
    <row r="90" spans="1:5" ht="28.35" customHeight="1" x14ac:dyDescent="0.25">
      <c r="A90" s="602"/>
      <c r="B90" s="120" t="s">
        <v>304</v>
      </c>
      <c r="C90" s="120" t="s">
        <v>319</v>
      </c>
      <c r="D90" s="120" t="s">
        <v>320</v>
      </c>
      <c r="E90" s="600" t="s">
        <v>321</v>
      </c>
    </row>
    <row r="91" spans="1:5" ht="28.35" customHeight="1" x14ac:dyDescent="0.25">
      <c r="A91" s="602"/>
      <c r="B91" s="120" t="s">
        <v>304</v>
      </c>
      <c r="C91" s="120" t="s">
        <v>322</v>
      </c>
      <c r="D91" s="120" t="s">
        <v>323</v>
      </c>
      <c r="E91" s="600"/>
    </row>
    <row r="92" spans="1:5" ht="28.35" customHeight="1" x14ac:dyDescent="0.25">
      <c r="A92" s="602"/>
      <c r="B92" s="123" t="s">
        <v>120</v>
      </c>
      <c r="C92" s="123" t="s">
        <v>204</v>
      </c>
      <c r="D92" s="123" t="s">
        <v>205</v>
      </c>
      <c r="E92" s="122" t="s">
        <v>324</v>
      </c>
    </row>
    <row r="93" spans="1:5" ht="28.35" customHeight="1" x14ac:dyDescent="0.25">
      <c r="B93"/>
      <c r="C93" s="157"/>
      <c r="D93"/>
      <c r="E93" s="67"/>
    </row>
    <row r="94" spans="1:5" ht="28.35" customHeight="1" x14ac:dyDescent="0.25">
      <c r="B94"/>
      <c r="C94"/>
      <c r="D94"/>
      <c r="E94" s="67"/>
    </row>
    <row r="95" spans="1:5" s="30" customFormat="1" ht="28.35" customHeight="1" x14ac:dyDescent="0.25">
      <c r="A95" s="603" t="s">
        <v>325</v>
      </c>
      <c r="B95" s="603"/>
      <c r="C95" s="603" t="s">
        <v>326</v>
      </c>
      <c r="D95" s="603"/>
      <c r="E95" s="125" t="s">
        <v>327</v>
      </c>
    </row>
    <row r="96" spans="1:5" ht="28.35" customHeight="1" x14ac:dyDescent="0.25">
      <c r="A96" s="600" t="s">
        <v>108</v>
      </c>
      <c r="B96" s="600"/>
      <c r="C96" s="601" t="s">
        <v>328</v>
      </c>
      <c r="D96" s="601"/>
      <c r="E96" s="121" t="s">
        <v>329</v>
      </c>
    </row>
    <row r="97" spans="1:5" ht="28.35" customHeight="1" x14ac:dyDescent="0.25">
      <c r="A97" s="600" t="s">
        <v>108</v>
      </c>
      <c r="B97" s="600"/>
      <c r="C97" s="601" t="s">
        <v>180</v>
      </c>
      <c r="D97" s="601"/>
      <c r="E97" s="121"/>
    </row>
    <row r="98" spans="1:5" ht="28.35" customHeight="1" x14ac:dyDescent="0.25">
      <c r="A98" s="600" t="s">
        <v>215</v>
      </c>
      <c r="B98" s="600"/>
      <c r="C98" s="601" t="s">
        <v>237</v>
      </c>
      <c r="D98" s="601"/>
      <c r="E98" s="121"/>
    </row>
    <row r="99" spans="1:5" ht="28.35" customHeight="1" x14ac:dyDescent="0.25">
      <c r="A99" s="600" t="s">
        <v>203</v>
      </c>
      <c r="B99" s="600"/>
      <c r="C99" s="601" t="s">
        <v>330</v>
      </c>
      <c r="D99" s="601"/>
      <c r="E99" s="121"/>
    </row>
    <row r="100" spans="1:5" ht="28.35" customHeight="1" x14ac:dyDescent="0.25">
      <c r="A100" s="599" t="s">
        <v>331</v>
      </c>
      <c r="B100" s="599"/>
      <c r="C100" s="599" t="s">
        <v>332</v>
      </c>
      <c r="D100" s="599"/>
      <c r="E100" s="122"/>
    </row>
  </sheetData>
  <mergeCells count="43">
    <mergeCell ref="A2:A10"/>
    <mergeCell ref="E3:E5"/>
    <mergeCell ref="E7:E8"/>
    <mergeCell ref="E9:E10"/>
    <mergeCell ref="A11:A32"/>
    <mergeCell ref="E13:E14"/>
    <mergeCell ref="E15:E17"/>
    <mergeCell ref="E18:E19"/>
    <mergeCell ref="E21:E22"/>
    <mergeCell ref="E25:E26"/>
    <mergeCell ref="E27:E29"/>
    <mergeCell ref="E30:E31"/>
    <mergeCell ref="A33:A39"/>
    <mergeCell ref="E35:E36"/>
    <mergeCell ref="E38:E39"/>
    <mergeCell ref="A40:A43"/>
    <mergeCell ref="E40:E42"/>
    <mergeCell ref="A44:A48"/>
    <mergeCell ref="E45:E47"/>
    <mergeCell ref="A49:A57"/>
    <mergeCell ref="E49:E51"/>
    <mergeCell ref="E52:E53"/>
    <mergeCell ref="E55:E56"/>
    <mergeCell ref="A58:A67"/>
    <mergeCell ref="E64:E66"/>
    <mergeCell ref="A68:A79"/>
    <mergeCell ref="E69:E74"/>
    <mergeCell ref="A80:A82"/>
    <mergeCell ref="E80:E82"/>
    <mergeCell ref="A83:A92"/>
    <mergeCell ref="E90:E91"/>
    <mergeCell ref="A95:B95"/>
    <mergeCell ref="C95:D95"/>
    <mergeCell ref="A96:B96"/>
    <mergeCell ref="C96:D96"/>
    <mergeCell ref="A100:B100"/>
    <mergeCell ref="C100:D100"/>
    <mergeCell ref="A97:B97"/>
    <mergeCell ref="C97:D97"/>
    <mergeCell ref="A98:B98"/>
    <mergeCell ref="C98:D98"/>
    <mergeCell ref="A99:B99"/>
    <mergeCell ref="C99:D99"/>
  </mergeCells>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3"/>
  <sheetViews>
    <sheetView topLeftCell="A35" zoomScale="90" zoomScaleNormal="90" workbookViewId="0">
      <selection activeCell="B91" sqref="B91"/>
    </sheetView>
  </sheetViews>
  <sheetFormatPr defaultRowHeight="15" x14ac:dyDescent="0.25"/>
  <cols>
    <col min="2" max="2" width="108.42578125" style="2" customWidth="1"/>
  </cols>
  <sheetData>
    <row r="1" spans="1:2" x14ac:dyDescent="0.25">
      <c r="A1" t="s">
        <v>111</v>
      </c>
      <c r="B1" s="2" t="s">
        <v>333</v>
      </c>
    </row>
    <row r="2" spans="1:2" x14ac:dyDescent="0.25">
      <c r="A2" t="s">
        <v>114</v>
      </c>
      <c r="B2" s="2" t="s">
        <v>334</v>
      </c>
    </row>
    <row r="3" spans="1:2" x14ac:dyDescent="0.25">
      <c r="A3" t="s">
        <v>117</v>
      </c>
      <c r="B3" s="2" t="s">
        <v>335</v>
      </c>
    </row>
    <row r="4" spans="1:2" x14ac:dyDescent="0.25">
      <c r="A4" t="s">
        <v>119</v>
      </c>
      <c r="B4" s="2" t="s">
        <v>336</v>
      </c>
    </row>
    <row r="5" spans="1:2" x14ac:dyDescent="0.25">
      <c r="A5" t="s">
        <v>122</v>
      </c>
      <c r="B5" s="2" t="s">
        <v>337</v>
      </c>
    </row>
    <row r="6" spans="1:2" x14ac:dyDescent="0.25">
      <c r="A6" t="s">
        <v>306</v>
      </c>
      <c r="B6" s="2" t="s">
        <v>338</v>
      </c>
    </row>
    <row r="7" spans="1:2" x14ac:dyDescent="0.25">
      <c r="A7" t="s">
        <v>134</v>
      </c>
      <c r="B7" s="2" t="s">
        <v>339</v>
      </c>
    </row>
    <row r="8" spans="1:2" x14ac:dyDescent="0.25">
      <c r="A8" t="s">
        <v>309</v>
      </c>
      <c r="B8" s="2" t="s">
        <v>340</v>
      </c>
    </row>
    <row r="9" spans="1:2" x14ac:dyDescent="0.25">
      <c r="A9" t="s">
        <v>341</v>
      </c>
      <c r="B9" s="2" t="s">
        <v>342</v>
      </c>
    </row>
    <row r="10" spans="1:2" x14ac:dyDescent="0.25">
      <c r="A10" t="s">
        <v>343</v>
      </c>
      <c r="B10" s="2" t="s">
        <v>344</v>
      </c>
    </row>
    <row r="11" spans="1:2" x14ac:dyDescent="0.25">
      <c r="A11" t="s">
        <v>145</v>
      </c>
      <c r="B11" s="2" t="s">
        <v>345</v>
      </c>
    </row>
    <row r="12" spans="1:2" x14ac:dyDescent="0.25">
      <c r="A12" t="s">
        <v>148</v>
      </c>
      <c r="B12" s="2" t="s">
        <v>346</v>
      </c>
    </row>
    <row r="13" spans="1:2" x14ac:dyDescent="0.25">
      <c r="A13" t="s">
        <v>150</v>
      </c>
      <c r="B13" s="2" t="s">
        <v>347</v>
      </c>
    </row>
    <row r="14" spans="1:2" x14ac:dyDescent="0.25">
      <c r="A14" t="s">
        <v>152</v>
      </c>
      <c r="B14" s="2" t="s">
        <v>348</v>
      </c>
    </row>
    <row r="15" spans="1:2" x14ac:dyDescent="0.25">
      <c r="A15" t="s">
        <v>313</v>
      </c>
      <c r="B15" s="2" t="s">
        <v>349</v>
      </c>
    </row>
    <row r="16" spans="1:2" x14ac:dyDescent="0.25">
      <c r="A16" t="s">
        <v>137</v>
      </c>
      <c r="B16" s="2" t="s">
        <v>350</v>
      </c>
    </row>
    <row r="17" spans="1:2" x14ac:dyDescent="0.25">
      <c r="A17" t="s">
        <v>311</v>
      </c>
      <c r="B17" s="2" t="s">
        <v>351</v>
      </c>
    </row>
    <row r="18" spans="1:2" x14ac:dyDescent="0.25">
      <c r="A18" t="s">
        <v>125</v>
      </c>
      <c r="B18" s="2" t="s">
        <v>352</v>
      </c>
    </row>
    <row r="19" spans="1:2" x14ac:dyDescent="0.25">
      <c r="A19" t="s">
        <v>128</v>
      </c>
      <c r="B19" s="2" t="s">
        <v>353</v>
      </c>
    </row>
    <row r="20" spans="1:2" x14ac:dyDescent="0.25">
      <c r="A20" t="s">
        <v>157</v>
      </c>
      <c r="B20" s="2" t="s">
        <v>354</v>
      </c>
    </row>
    <row r="21" spans="1:2" x14ac:dyDescent="0.25">
      <c r="A21" t="s">
        <v>161</v>
      </c>
      <c r="B21" s="2" t="s">
        <v>355</v>
      </c>
    </row>
    <row r="22" spans="1:2" x14ac:dyDescent="0.25">
      <c r="A22" t="s">
        <v>166</v>
      </c>
      <c r="B22" s="2" t="s">
        <v>356</v>
      </c>
    </row>
    <row r="23" spans="1:2" x14ac:dyDescent="0.25">
      <c r="A23" t="s">
        <v>169</v>
      </c>
      <c r="B23" s="2" t="s">
        <v>357</v>
      </c>
    </row>
    <row r="24" spans="1:2" x14ac:dyDescent="0.25">
      <c r="A24" t="s">
        <v>174</v>
      </c>
      <c r="B24" s="2" t="s">
        <v>358</v>
      </c>
    </row>
    <row r="25" spans="1:2" x14ac:dyDescent="0.25">
      <c r="A25" t="s">
        <v>177</v>
      </c>
      <c r="B25" s="2" t="s">
        <v>359</v>
      </c>
    </row>
    <row r="26" spans="1:2" x14ac:dyDescent="0.25">
      <c r="A26" t="s">
        <v>182</v>
      </c>
      <c r="B26" s="2" t="s">
        <v>360</v>
      </c>
    </row>
    <row r="27" spans="1:2" x14ac:dyDescent="0.25">
      <c r="A27" t="s">
        <v>185</v>
      </c>
      <c r="B27" s="2" t="s">
        <v>361</v>
      </c>
    </row>
    <row r="28" spans="1:2" x14ac:dyDescent="0.25">
      <c r="A28" t="s">
        <v>188</v>
      </c>
      <c r="B28" s="2" t="s">
        <v>362</v>
      </c>
    </row>
    <row r="29" spans="1:2" x14ac:dyDescent="0.25">
      <c r="A29" t="s">
        <v>196</v>
      </c>
      <c r="B29" s="2" t="s">
        <v>363</v>
      </c>
    </row>
    <row r="30" spans="1:2" x14ac:dyDescent="0.25">
      <c r="A30" t="s">
        <v>201</v>
      </c>
      <c r="B30" s="2" t="s">
        <v>364</v>
      </c>
    </row>
    <row r="31" spans="1:2" x14ac:dyDescent="0.25">
      <c r="A31" t="s">
        <v>205</v>
      </c>
      <c r="B31" s="2" t="s">
        <v>365</v>
      </c>
    </row>
    <row r="32" spans="1:2" x14ac:dyDescent="0.25">
      <c r="A32" t="s">
        <v>217</v>
      </c>
      <c r="B32" s="2" t="s">
        <v>366</v>
      </c>
    </row>
    <row r="33" spans="1:2" x14ac:dyDescent="0.25">
      <c r="A33" t="s">
        <v>221</v>
      </c>
      <c r="B33" s="2" t="s">
        <v>367</v>
      </c>
    </row>
    <row r="34" spans="1:2" x14ac:dyDescent="0.25">
      <c r="A34" t="s">
        <v>239</v>
      </c>
      <c r="B34" s="2" t="s">
        <v>368</v>
      </c>
    </row>
    <row r="35" spans="1:2" x14ac:dyDescent="0.25">
      <c r="A35" t="s">
        <v>282</v>
      </c>
      <c r="B35" s="2" t="s">
        <v>369</v>
      </c>
    </row>
    <row r="36" spans="1:2" x14ac:dyDescent="0.25">
      <c r="A36" t="s">
        <v>226</v>
      </c>
      <c r="B36" s="2" t="s">
        <v>370</v>
      </c>
    </row>
    <row r="37" spans="1:2" x14ac:dyDescent="0.25">
      <c r="A37" t="s">
        <v>228</v>
      </c>
      <c r="B37" s="2" t="s">
        <v>371</v>
      </c>
    </row>
    <row r="38" spans="1:2" x14ac:dyDescent="0.25">
      <c r="A38" t="s">
        <v>242</v>
      </c>
      <c r="B38" s="2" t="s">
        <v>372</v>
      </c>
    </row>
    <row r="39" spans="1:2" x14ac:dyDescent="0.25">
      <c r="A39" t="s">
        <v>208</v>
      </c>
      <c r="B39" s="2" t="s">
        <v>373</v>
      </c>
    </row>
    <row r="40" spans="1:2" x14ac:dyDescent="0.25">
      <c r="A40" t="s">
        <v>248</v>
      </c>
      <c r="B40" s="2" t="s">
        <v>374</v>
      </c>
    </row>
    <row r="41" spans="1:2" x14ac:dyDescent="0.25">
      <c r="A41" t="s">
        <v>254</v>
      </c>
      <c r="B41" s="2" t="s">
        <v>375</v>
      </c>
    </row>
    <row r="42" spans="1:2" x14ac:dyDescent="0.25">
      <c r="A42" t="s">
        <v>213</v>
      </c>
      <c r="B42" s="2" t="s">
        <v>376</v>
      </c>
    </row>
    <row r="43" spans="1:2" x14ac:dyDescent="0.25">
      <c r="A43" t="s">
        <v>251</v>
      </c>
      <c r="B43" s="2" t="s">
        <v>377</v>
      </c>
    </row>
    <row r="44" spans="1:2" x14ac:dyDescent="0.25">
      <c r="A44" t="s">
        <v>231</v>
      </c>
      <c r="B44" s="2" t="s">
        <v>378</v>
      </c>
    </row>
    <row r="45" spans="1:2" x14ac:dyDescent="0.25">
      <c r="A45" t="s">
        <v>235</v>
      </c>
      <c r="B45" s="2" t="s">
        <v>379</v>
      </c>
    </row>
    <row r="46" spans="1:2" x14ac:dyDescent="0.25">
      <c r="A46" t="s">
        <v>245</v>
      </c>
      <c r="B46" s="2" t="s">
        <v>380</v>
      </c>
    </row>
    <row r="47" spans="1:2" x14ac:dyDescent="0.25">
      <c r="A47" t="s">
        <v>266</v>
      </c>
      <c r="B47" s="2" t="s">
        <v>381</v>
      </c>
    </row>
    <row r="48" spans="1:2" x14ac:dyDescent="0.25">
      <c r="A48" t="s">
        <v>257</v>
      </c>
      <c r="B48" s="2" t="s">
        <v>382</v>
      </c>
    </row>
    <row r="49" spans="1:2" x14ac:dyDescent="0.25">
      <c r="A49" t="s">
        <v>261</v>
      </c>
      <c r="B49" s="2" t="s">
        <v>383</v>
      </c>
    </row>
    <row r="50" spans="1:2" ht="30" x14ac:dyDescent="0.25">
      <c r="A50" t="s">
        <v>269</v>
      </c>
      <c r="B50" s="2" t="s">
        <v>384</v>
      </c>
    </row>
    <row r="51" spans="1:2" ht="30" x14ac:dyDescent="0.25">
      <c r="A51" t="s">
        <v>272</v>
      </c>
      <c r="B51" s="2" t="s">
        <v>385</v>
      </c>
    </row>
    <row r="52" spans="1:2" ht="30" x14ac:dyDescent="0.25">
      <c r="A52" t="s">
        <v>274</v>
      </c>
      <c r="B52" s="2" t="s">
        <v>386</v>
      </c>
    </row>
    <row r="53" spans="1:2" ht="30" x14ac:dyDescent="0.25">
      <c r="A53" t="s">
        <v>276</v>
      </c>
      <c r="B53" s="2" t="s">
        <v>387</v>
      </c>
    </row>
    <row r="54" spans="1:2" ht="30" x14ac:dyDescent="0.25">
      <c r="A54" t="s">
        <v>278</v>
      </c>
      <c r="B54" s="2" t="s">
        <v>388</v>
      </c>
    </row>
    <row r="55" spans="1:2" ht="45" x14ac:dyDescent="0.25">
      <c r="A55" t="s">
        <v>280</v>
      </c>
      <c r="B55" s="2" t="s">
        <v>389</v>
      </c>
    </row>
    <row r="56" spans="1:2" x14ac:dyDescent="0.25">
      <c r="A56" t="s">
        <v>317</v>
      </c>
      <c r="B56" s="2" t="s">
        <v>390</v>
      </c>
    </row>
    <row r="57" spans="1:2" ht="30" x14ac:dyDescent="0.25">
      <c r="A57" t="s">
        <v>285</v>
      </c>
      <c r="B57" s="2" t="s">
        <v>391</v>
      </c>
    </row>
    <row r="58" spans="1:2" ht="30" x14ac:dyDescent="0.25">
      <c r="A58" t="s">
        <v>288</v>
      </c>
      <c r="B58" s="2" t="s">
        <v>392</v>
      </c>
    </row>
    <row r="59" spans="1:2" ht="45" x14ac:dyDescent="0.25">
      <c r="A59" t="s">
        <v>291</v>
      </c>
      <c r="B59" s="2" t="s">
        <v>393</v>
      </c>
    </row>
    <row r="60" spans="1:2" ht="45" x14ac:dyDescent="0.25">
      <c r="A60" t="s">
        <v>294</v>
      </c>
      <c r="B60" s="2" t="s">
        <v>394</v>
      </c>
    </row>
    <row r="61" spans="1:2" x14ac:dyDescent="0.25">
      <c r="A61" t="s">
        <v>298</v>
      </c>
      <c r="B61" s="2" t="s">
        <v>395</v>
      </c>
    </row>
    <row r="62" spans="1:2" x14ac:dyDescent="0.25">
      <c r="A62" t="s">
        <v>301</v>
      </c>
      <c r="B62" s="2" t="s">
        <v>396</v>
      </c>
    </row>
    <row r="63" spans="1:2" x14ac:dyDescent="0.25">
      <c r="A63" t="s">
        <v>303</v>
      </c>
      <c r="B63" s="2" t="s">
        <v>397</v>
      </c>
    </row>
    <row r="64" spans="1:2" x14ac:dyDescent="0.25">
      <c r="A64" t="s">
        <v>320</v>
      </c>
      <c r="B64" s="2" t="s">
        <v>398</v>
      </c>
    </row>
    <row r="65" spans="1:2" x14ac:dyDescent="0.25">
      <c r="A65" t="s">
        <v>323</v>
      </c>
      <c r="B65" s="2" t="s">
        <v>399</v>
      </c>
    </row>
    <row r="66" spans="1:2" x14ac:dyDescent="0.25">
      <c r="A66" t="s">
        <v>262</v>
      </c>
      <c r="B66" t="s">
        <v>25398</v>
      </c>
    </row>
    <row r="67" spans="1:2" x14ac:dyDescent="0.25">
      <c r="A67" t="s">
        <v>400</v>
      </c>
      <c r="B67" s="2" t="s">
        <v>401</v>
      </c>
    </row>
    <row r="68" spans="1:2" x14ac:dyDescent="0.25">
      <c r="A68" t="s">
        <v>402</v>
      </c>
      <c r="B68" s="2" t="s">
        <v>403</v>
      </c>
    </row>
    <row r="69" spans="1:2" x14ac:dyDescent="0.25">
      <c r="A69" t="s">
        <v>404</v>
      </c>
      <c r="B69" s="2" t="s">
        <v>405</v>
      </c>
    </row>
    <row r="70" spans="1:2" x14ac:dyDescent="0.25">
      <c r="A70" t="s">
        <v>406</v>
      </c>
      <c r="B70" s="2" t="s">
        <v>407</v>
      </c>
    </row>
    <row r="71" spans="1:2" x14ac:dyDescent="0.25">
      <c r="A71" t="s">
        <v>408</v>
      </c>
      <c r="B71" s="2" t="s">
        <v>409</v>
      </c>
    </row>
    <row r="72" spans="1:2" x14ac:dyDescent="0.25">
      <c r="A72" t="s">
        <v>410</v>
      </c>
      <c r="B72" s="2" t="s">
        <v>411</v>
      </c>
    </row>
    <row r="73" spans="1:2" x14ac:dyDescent="0.25">
      <c r="A73" t="s">
        <v>412</v>
      </c>
      <c r="B73" s="2" t="s">
        <v>413</v>
      </c>
    </row>
    <row r="74" spans="1:2" x14ac:dyDescent="0.25">
      <c r="A74" t="s">
        <v>414</v>
      </c>
      <c r="B74" s="2" t="s">
        <v>415</v>
      </c>
    </row>
    <row r="75" spans="1:2" x14ac:dyDescent="0.25">
      <c r="A75" t="s">
        <v>416</v>
      </c>
      <c r="B75" s="2" t="s">
        <v>417</v>
      </c>
    </row>
    <row r="76" spans="1:2" x14ac:dyDescent="0.25">
      <c r="A76" t="s">
        <v>418</v>
      </c>
      <c r="B76" s="2" t="s">
        <v>419</v>
      </c>
    </row>
    <row r="77" spans="1:2" x14ac:dyDescent="0.25">
      <c r="A77" t="s">
        <v>420</v>
      </c>
      <c r="B77" s="2" t="s">
        <v>421</v>
      </c>
    </row>
    <row r="78" spans="1:2" x14ac:dyDescent="0.25">
      <c r="A78" t="s">
        <v>422</v>
      </c>
      <c r="B78" s="2" t="s">
        <v>423</v>
      </c>
    </row>
    <row r="79" spans="1:2" x14ac:dyDescent="0.25">
      <c r="A79" t="s">
        <v>424</v>
      </c>
      <c r="B79" s="2" t="s">
        <v>425</v>
      </c>
    </row>
    <row r="80" spans="1:2" x14ac:dyDescent="0.25">
      <c r="A80" t="s">
        <v>426</v>
      </c>
      <c r="B80" s="2" t="s">
        <v>427</v>
      </c>
    </row>
    <row r="81" spans="1:2" x14ac:dyDescent="0.25">
      <c r="A81" t="s">
        <v>428</v>
      </c>
      <c r="B81" s="2" t="s">
        <v>429</v>
      </c>
    </row>
    <row r="82" spans="1:2" x14ac:dyDescent="0.25">
      <c r="A82" t="s">
        <v>430</v>
      </c>
      <c r="B82" s="2" t="s">
        <v>431</v>
      </c>
    </row>
    <row r="83" spans="1:2" x14ac:dyDescent="0.25">
      <c r="A83" t="s">
        <v>432</v>
      </c>
      <c r="B83" s="2" t="s">
        <v>433</v>
      </c>
    </row>
    <row r="84" spans="1:2" x14ac:dyDescent="0.25">
      <c r="A84" t="s">
        <v>434</v>
      </c>
      <c r="B84" s="2" t="s">
        <v>435</v>
      </c>
    </row>
    <row r="85" spans="1:2" x14ac:dyDescent="0.25">
      <c r="A85" t="s">
        <v>436</v>
      </c>
      <c r="B85" s="2" t="s">
        <v>437</v>
      </c>
    </row>
    <row r="86" spans="1:2" ht="30" x14ac:dyDescent="0.25">
      <c r="A86" t="s">
        <v>438</v>
      </c>
      <c r="B86" s="2" t="s">
        <v>439</v>
      </c>
    </row>
    <row r="87" spans="1:2" x14ac:dyDescent="0.25">
      <c r="A87" t="s">
        <v>440</v>
      </c>
      <c r="B87" s="2" t="s">
        <v>441</v>
      </c>
    </row>
    <row r="88" spans="1:2" x14ac:dyDescent="0.25">
      <c r="A88" t="s">
        <v>442</v>
      </c>
      <c r="B88" s="2" t="s">
        <v>443</v>
      </c>
    </row>
    <row r="89" spans="1:2" x14ac:dyDescent="0.25">
      <c r="A89" t="s">
        <v>444</v>
      </c>
      <c r="B89" s="2" t="s">
        <v>445</v>
      </c>
    </row>
    <row r="90" spans="1:2" x14ac:dyDescent="0.25">
      <c r="A90" t="s">
        <v>446</v>
      </c>
      <c r="B90" s="2" t="s">
        <v>447</v>
      </c>
    </row>
    <row r="91" spans="1:2" s="569" customFormat="1" x14ac:dyDescent="0.25">
      <c r="A91" s="569" t="s">
        <v>32085</v>
      </c>
      <c r="B91" t="s">
        <v>32088</v>
      </c>
    </row>
    <row r="92" spans="1:2" s="569" customFormat="1" x14ac:dyDescent="0.25">
      <c r="A92" s="569" t="s">
        <v>32087</v>
      </c>
      <c r="B92" t="s">
        <v>32086</v>
      </c>
    </row>
    <row r="93" spans="1:2" ht="18" customHeight="1" x14ac:dyDescent="0.25">
      <c r="A93" t="s">
        <v>448</v>
      </c>
      <c r="B93" s="2" t="s">
        <v>449</v>
      </c>
    </row>
  </sheetData>
  <pageMargins left="0.78749999999999998" right="0.78749999999999998" top="1.05277777777778" bottom="1.05277777777778" header="0.78749999999999998" footer="0.78749999999999998"/>
  <pageSetup paperSize="9" firstPageNumber="0" orientation="portrait" r:id="rId1"/>
  <headerFooter>
    <oddHeader>&amp;C&amp;"Times New Roman,Normál"&amp;12&amp;A</oddHeader>
    <oddFooter>&amp;C&amp;"Times New Roman,Normál"&amp;12Oldal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30"/>
  <sheetViews>
    <sheetView zoomScale="90" zoomScaleNormal="90" workbookViewId="0">
      <selection activeCell="B34" sqref="B34"/>
    </sheetView>
  </sheetViews>
  <sheetFormatPr defaultRowHeight="15" x14ac:dyDescent="0.25"/>
  <cols>
    <col min="1" max="1" width="17.5703125"/>
    <col min="2" max="2" width="99.85546875" style="126"/>
  </cols>
  <sheetData>
    <row r="1" spans="1:2" x14ac:dyDescent="0.25">
      <c r="A1" t="s">
        <v>450</v>
      </c>
      <c r="B1" s="126" t="s">
        <v>451</v>
      </c>
    </row>
    <row r="2" spans="1:2" x14ac:dyDescent="0.25">
      <c r="A2" t="s">
        <v>452</v>
      </c>
      <c r="B2" s="126" t="s">
        <v>453</v>
      </c>
    </row>
    <row r="3" spans="1:2" x14ac:dyDescent="0.25">
      <c r="A3" t="s">
        <v>454</v>
      </c>
      <c r="B3" s="126" t="s">
        <v>455</v>
      </c>
    </row>
    <row r="4" spans="1:2" x14ac:dyDescent="0.25">
      <c r="A4" t="s">
        <v>456</v>
      </c>
      <c r="B4" s="126" t="s">
        <v>457</v>
      </c>
    </row>
    <row r="5" spans="1:2" x14ac:dyDescent="0.25">
      <c r="A5" t="s">
        <v>138</v>
      </c>
      <c r="B5" s="126" t="s">
        <v>458</v>
      </c>
    </row>
    <row r="6" spans="1:2" x14ac:dyDescent="0.25">
      <c r="A6" t="s">
        <v>459</v>
      </c>
      <c r="B6" s="126" t="s">
        <v>460</v>
      </c>
    </row>
    <row r="7" spans="1:2" x14ac:dyDescent="0.25">
      <c r="A7" t="s">
        <v>461</v>
      </c>
      <c r="B7" s="126" t="s">
        <v>462</v>
      </c>
    </row>
    <row r="8" spans="1:2" x14ac:dyDescent="0.25">
      <c r="A8" t="s">
        <v>463</v>
      </c>
      <c r="B8" s="126" t="s">
        <v>464</v>
      </c>
    </row>
    <row r="9" spans="1:2" x14ac:dyDescent="0.25">
      <c r="A9" t="s">
        <v>465</v>
      </c>
      <c r="B9" s="126" t="s">
        <v>466</v>
      </c>
    </row>
    <row r="10" spans="1:2" x14ac:dyDescent="0.25">
      <c r="A10" t="s">
        <v>467</v>
      </c>
      <c r="B10" s="126" t="s">
        <v>468</v>
      </c>
    </row>
    <row r="11" spans="1:2" x14ac:dyDescent="0.25">
      <c r="A11" t="s">
        <v>469</v>
      </c>
      <c r="B11" s="126" t="s">
        <v>470</v>
      </c>
    </row>
    <row r="12" spans="1:2" x14ac:dyDescent="0.25">
      <c r="A12" t="s">
        <v>471</v>
      </c>
      <c r="B12" s="126" t="s">
        <v>472</v>
      </c>
    </row>
    <row r="13" spans="1:2" x14ac:dyDescent="0.25">
      <c r="A13" t="s">
        <v>473</v>
      </c>
      <c r="B13" s="126" t="s">
        <v>474</v>
      </c>
    </row>
    <row r="14" spans="1:2" x14ac:dyDescent="0.25">
      <c r="A14" t="s">
        <v>475</v>
      </c>
      <c r="B14" s="126" t="s">
        <v>476</v>
      </c>
    </row>
    <row r="15" spans="1:2" x14ac:dyDescent="0.25">
      <c r="A15" t="s">
        <v>477</v>
      </c>
      <c r="B15" s="126" t="s">
        <v>478</v>
      </c>
    </row>
    <row r="16" spans="1:2" x14ac:dyDescent="0.25">
      <c r="A16" t="s">
        <v>479</v>
      </c>
      <c r="B16" s="126" t="s">
        <v>480</v>
      </c>
    </row>
    <row r="17" spans="1:2" x14ac:dyDescent="0.25">
      <c r="A17" t="s">
        <v>481</v>
      </c>
      <c r="B17" s="126" t="s">
        <v>482</v>
      </c>
    </row>
    <row r="18" spans="1:2" x14ac:dyDescent="0.25">
      <c r="A18" t="s">
        <v>483</v>
      </c>
      <c r="B18" s="126" t="s">
        <v>484</v>
      </c>
    </row>
    <row r="19" spans="1:2" x14ac:dyDescent="0.25">
      <c r="A19" t="s">
        <v>485</v>
      </c>
      <c r="B19" s="126" t="s">
        <v>486</v>
      </c>
    </row>
    <row r="20" spans="1:2" x14ac:dyDescent="0.25">
      <c r="A20" t="s">
        <v>487</v>
      </c>
      <c r="B20" s="126" t="s">
        <v>488</v>
      </c>
    </row>
    <row r="21" spans="1:2" x14ac:dyDescent="0.25">
      <c r="A21" t="s">
        <v>489</v>
      </c>
      <c r="B21" s="126" t="s">
        <v>490</v>
      </c>
    </row>
    <row r="22" spans="1:2" x14ac:dyDescent="0.25">
      <c r="A22" t="s">
        <v>491</v>
      </c>
      <c r="B22" s="126" t="s">
        <v>6198</v>
      </c>
    </row>
    <row r="23" spans="1:2" x14ac:dyDescent="0.25">
      <c r="A23" t="s">
        <v>492</v>
      </c>
      <c r="B23" s="126" t="s">
        <v>493</v>
      </c>
    </row>
    <row r="24" spans="1:2" x14ac:dyDescent="0.25">
      <c r="A24" t="s">
        <v>494</v>
      </c>
      <c r="B24" s="126" t="s">
        <v>495</v>
      </c>
    </row>
    <row r="25" spans="1:2" x14ac:dyDescent="0.25">
      <c r="A25" t="s">
        <v>496</v>
      </c>
      <c r="B25" s="126" t="s">
        <v>497</v>
      </c>
    </row>
    <row r="26" spans="1:2" x14ac:dyDescent="0.25">
      <c r="A26" t="s">
        <v>498</v>
      </c>
      <c r="B26" s="126" t="s">
        <v>499</v>
      </c>
    </row>
    <row r="27" spans="1:2" x14ac:dyDescent="0.25">
      <c r="A27" t="s">
        <v>500</v>
      </c>
      <c r="B27" s="126" t="s">
        <v>501</v>
      </c>
    </row>
    <row r="28" spans="1:2" x14ac:dyDescent="0.25">
      <c r="A28" t="s">
        <v>502</v>
      </c>
      <c r="B28" s="126" t="s">
        <v>503</v>
      </c>
    </row>
    <row r="29" spans="1:2" x14ac:dyDescent="0.25">
      <c r="A29" t="s">
        <v>504</v>
      </c>
      <c r="B29" s="126" t="s">
        <v>505</v>
      </c>
    </row>
    <row r="30" spans="1:2" x14ac:dyDescent="0.25">
      <c r="A30" t="s">
        <v>506</v>
      </c>
      <c r="B30" s="126" t="s">
        <v>507</v>
      </c>
    </row>
    <row r="31" spans="1:2" x14ac:dyDescent="0.25">
      <c r="A31" t="s">
        <v>508</v>
      </c>
      <c r="B31" s="126" t="s">
        <v>509</v>
      </c>
    </row>
    <row r="32" spans="1:2" x14ac:dyDescent="0.25">
      <c r="A32" t="s">
        <v>510</v>
      </c>
      <c r="B32" s="126" t="s">
        <v>511</v>
      </c>
    </row>
    <row r="33" spans="1:2" x14ac:dyDescent="0.25">
      <c r="A33" t="s">
        <v>512</v>
      </c>
      <c r="B33" s="126" t="s">
        <v>513</v>
      </c>
    </row>
    <row r="34" spans="1:2" x14ac:dyDescent="0.25">
      <c r="A34" t="s">
        <v>514</v>
      </c>
      <c r="B34" s="126" t="s">
        <v>6197</v>
      </c>
    </row>
    <row r="35" spans="1:2" x14ac:dyDescent="0.25">
      <c r="A35" t="s">
        <v>6163</v>
      </c>
      <c r="B35" s="126" t="s">
        <v>6164</v>
      </c>
    </row>
    <row r="36" spans="1:2" x14ac:dyDescent="0.25">
      <c r="A36" t="s">
        <v>515</v>
      </c>
      <c r="B36" s="126" t="s">
        <v>516</v>
      </c>
    </row>
    <row r="37" spans="1:2" x14ac:dyDescent="0.25">
      <c r="A37" t="s">
        <v>517</v>
      </c>
      <c r="B37" s="126" t="s">
        <v>518</v>
      </c>
    </row>
    <row r="38" spans="1:2" x14ac:dyDescent="0.25">
      <c r="A38" t="s">
        <v>519</v>
      </c>
      <c r="B38" s="126" t="s">
        <v>6199</v>
      </c>
    </row>
    <row r="39" spans="1:2" x14ac:dyDescent="0.25">
      <c r="A39" t="s">
        <v>520</v>
      </c>
      <c r="B39" s="126" t="s">
        <v>521</v>
      </c>
    </row>
    <row r="40" spans="1:2" x14ac:dyDescent="0.25">
      <c r="A40" t="s">
        <v>522</v>
      </c>
      <c r="B40" s="126" t="s">
        <v>523</v>
      </c>
    </row>
    <row r="41" spans="1:2" x14ac:dyDescent="0.25">
      <c r="A41" t="s">
        <v>524</v>
      </c>
      <c r="B41" s="126" t="s">
        <v>525</v>
      </c>
    </row>
    <row r="42" spans="1:2" x14ac:dyDescent="0.25">
      <c r="A42" t="s">
        <v>526</v>
      </c>
      <c r="B42" s="126" t="s">
        <v>527</v>
      </c>
    </row>
    <row r="43" spans="1:2" x14ac:dyDescent="0.25">
      <c r="A43" t="s">
        <v>528</v>
      </c>
      <c r="B43" s="126" t="s">
        <v>529</v>
      </c>
    </row>
    <row r="44" spans="1:2" x14ac:dyDescent="0.25">
      <c r="A44" t="s">
        <v>530</v>
      </c>
      <c r="B44" s="126" t="s">
        <v>531</v>
      </c>
    </row>
    <row r="45" spans="1:2" x14ac:dyDescent="0.25">
      <c r="A45" t="s">
        <v>532</v>
      </c>
      <c r="B45" s="126" t="s">
        <v>533</v>
      </c>
    </row>
    <row r="46" spans="1:2" x14ac:dyDescent="0.25">
      <c r="A46" t="s">
        <v>534</v>
      </c>
      <c r="B46" s="126" t="s">
        <v>535</v>
      </c>
    </row>
    <row r="47" spans="1:2" x14ac:dyDescent="0.25">
      <c r="A47" t="s">
        <v>536</v>
      </c>
      <c r="B47" s="126" t="s">
        <v>537</v>
      </c>
    </row>
    <row r="48" spans="1:2" x14ac:dyDescent="0.25">
      <c r="A48" t="s">
        <v>538</v>
      </c>
      <c r="B48" s="126" t="s">
        <v>6200</v>
      </c>
    </row>
    <row r="49" spans="1:2" x14ac:dyDescent="0.25">
      <c r="A49" t="s">
        <v>539</v>
      </c>
      <c r="B49" s="126" t="s">
        <v>540</v>
      </c>
    </row>
    <row r="50" spans="1:2" x14ac:dyDescent="0.25">
      <c r="A50" t="s">
        <v>541</v>
      </c>
      <c r="B50" s="126" t="s">
        <v>542</v>
      </c>
    </row>
    <row r="51" spans="1:2" x14ac:dyDescent="0.25">
      <c r="A51" t="s">
        <v>543</v>
      </c>
      <c r="B51" s="126" t="s">
        <v>544</v>
      </c>
    </row>
    <row r="52" spans="1:2" x14ac:dyDescent="0.25">
      <c r="A52" t="s">
        <v>545</v>
      </c>
      <c r="B52" s="126" t="s">
        <v>546</v>
      </c>
    </row>
    <row r="53" spans="1:2" x14ac:dyDescent="0.25">
      <c r="A53" t="s">
        <v>547</v>
      </c>
      <c r="B53" s="126" t="s">
        <v>548</v>
      </c>
    </row>
    <row r="54" spans="1:2" x14ac:dyDescent="0.25">
      <c r="A54" t="s">
        <v>549</v>
      </c>
      <c r="B54" s="126" t="s">
        <v>550</v>
      </c>
    </row>
    <row r="55" spans="1:2" x14ac:dyDescent="0.25">
      <c r="A55" t="s">
        <v>551</v>
      </c>
      <c r="B55" s="126" t="s">
        <v>552</v>
      </c>
    </row>
    <row r="56" spans="1:2" x14ac:dyDescent="0.25">
      <c r="A56" t="s">
        <v>553</v>
      </c>
      <c r="B56" s="126" t="s">
        <v>554</v>
      </c>
    </row>
    <row r="57" spans="1:2" x14ac:dyDescent="0.25">
      <c r="A57" t="s">
        <v>555</v>
      </c>
      <c r="B57" s="126" t="s">
        <v>556</v>
      </c>
    </row>
    <row r="58" spans="1:2" x14ac:dyDescent="0.25">
      <c r="A58" t="s">
        <v>557</v>
      </c>
      <c r="B58" s="126" t="s">
        <v>558</v>
      </c>
    </row>
    <row r="59" spans="1:2" x14ac:dyDescent="0.25">
      <c r="A59" t="s">
        <v>559</v>
      </c>
      <c r="B59" s="126" t="s">
        <v>560</v>
      </c>
    </row>
    <row r="60" spans="1:2" x14ac:dyDescent="0.25">
      <c r="A60" t="s">
        <v>561</v>
      </c>
      <c r="B60" s="126" t="s">
        <v>562</v>
      </c>
    </row>
    <row r="61" spans="1:2" x14ac:dyDescent="0.25">
      <c r="A61" t="s">
        <v>563</v>
      </c>
      <c r="B61" s="126" t="s">
        <v>564</v>
      </c>
    </row>
    <row r="62" spans="1:2" x14ac:dyDescent="0.25">
      <c r="A62" t="s">
        <v>565</v>
      </c>
      <c r="B62" s="126" t="s">
        <v>566</v>
      </c>
    </row>
    <row r="63" spans="1:2" x14ac:dyDescent="0.25">
      <c r="A63" t="s">
        <v>567</v>
      </c>
      <c r="B63" s="126" t="s">
        <v>568</v>
      </c>
    </row>
    <row r="64" spans="1:2" x14ac:dyDescent="0.25">
      <c r="A64" t="s">
        <v>569</v>
      </c>
      <c r="B64" s="126" t="s">
        <v>570</v>
      </c>
    </row>
    <row r="65" spans="1:2" ht="30" x14ac:dyDescent="0.25">
      <c r="A65" t="s">
        <v>571</v>
      </c>
      <c r="B65" s="126" t="s">
        <v>572</v>
      </c>
    </row>
    <row r="66" spans="1:2" x14ac:dyDescent="0.25">
      <c r="A66" t="s">
        <v>573</v>
      </c>
      <c r="B66" s="126" t="s">
        <v>574</v>
      </c>
    </row>
    <row r="67" spans="1:2" x14ac:dyDescent="0.25">
      <c r="A67" t="s">
        <v>575</v>
      </c>
      <c r="B67" s="126" t="s">
        <v>576</v>
      </c>
    </row>
    <row r="68" spans="1:2" x14ac:dyDescent="0.25">
      <c r="A68" t="s">
        <v>577</v>
      </c>
      <c r="B68" s="126" t="s">
        <v>578</v>
      </c>
    </row>
    <row r="69" spans="1:2" x14ac:dyDescent="0.25">
      <c r="A69" t="s">
        <v>579</v>
      </c>
      <c r="B69" s="126" t="s">
        <v>580</v>
      </c>
    </row>
    <row r="70" spans="1:2" x14ac:dyDescent="0.25">
      <c r="A70" t="s">
        <v>581</v>
      </c>
      <c r="B70" s="126" t="s">
        <v>582</v>
      </c>
    </row>
    <row r="71" spans="1:2" x14ac:dyDescent="0.25">
      <c r="A71" t="s">
        <v>583</v>
      </c>
      <c r="B71" s="126" t="s">
        <v>584</v>
      </c>
    </row>
    <row r="72" spans="1:2" x14ac:dyDescent="0.25">
      <c r="A72" t="s">
        <v>585</v>
      </c>
      <c r="B72" s="126" t="s">
        <v>586</v>
      </c>
    </row>
    <row r="73" spans="1:2" x14ac:dyDescent="0.25">
      <c r="A73" t="s">
        <v>587</v>
      </c>
      <c r="B73" s="126" t="s">
        <v>588</v>
      </c>
    </row>
    <row r="74" spans="1:2" x14ac:dyDescent="0.25">
      <c r="A74" t="s">
        <v>589</v>
      </c>
      <c r="B74" s="126" t="s">
        <v>590</v>
      </c>
    </row>
    <row r="75" spans="1:2" x14ac:dyDescent="0.25">
      <c r="A75" t="s">
        <v>591</v>
      </c>
      <c r="B75" s="126" t="s">
        <v>592</v>
      </c>
    </row>
    <row r="76" spans="1:2" x14ac:dyDescent="0.25">
      <c r="A76" t="s">
        <v>593</v>
      </c>
      <c r="B76" s="126" t="s">
        <v>594</v>
      </c>
    </row>
    <row r="77" spans="1:2" x14ac:dyDescent="0.25">
      <c r="A77" t="s">
        <v>595</v>
      </c>
      <c r="B77" s="126" t="s">
        <v>596</v>
      </c>
    </row>
    <row r="78" spans="1:2" x14ac:dyDescent="0.25">
      <c r="A78" t="s">
        <v>597</v>
      </c>
      <c r="B78" s="126" t="s">
        <v>598</v>
      </c>
    </row>
    <row r="79" spans="1:2" x14ac:dyDescent="0.25">
      <c r="A79" t="s">
        <v>599</v>
      </c>
      <c r="B79" s="126" t="s">
        <v>600</v>
      </c>
    </row>
    <row r="80" spans="1:2" x14ac:dyDescent="0.25">
      <c r="A80" t="s">
        <v>601</v>
      </c>
      <c r="B80" s="126" t="s">
        <v>602</v>
      </c>
    </row>
    <row r="81" spans="1:2" x14ac:dyDescent="0.25">
      <c r="A81" t="s">
        <v>603</v>
      </c>
      <c r="B81" s="126" t="s">
        <v>604</v>
      </c>
    </row>
    <row r="82" spans="1:2" x14ac:dyDescent="0.25">
      <c r="A82" t="s">
        <v>605</v>
      </c>
      <c r="B82" s="126" t="s">
        <v>606</v>
      </c>
    </row>
    <row r="83" spans="1:2" x14ac:dyDescent="0.25">
      <c r="A83" t="s">
        <v>607</v>
      </c>
      <c r="B83" s="126" t="s">
        <v>608</v>
      </c>
    </row>
    <row r="84" spans="1:2" x14ac:dyDescent="0.25">
      <c r="A84" t="s">
        <v>609</v>
      </c>
      <c r="B84" s="126" t="s">
        <v>610</v>
      </c>
    </row>
    <row r="85" spans="1:2" x14ac:dyDescent="0.25">
      <c r="A85" t="s">
        <v>611</v>
      </c>
      <c r="B85" s="126" t="s">
        <v>612</v>
      </c>
    </row>
    <row r="86" spans="1:2" x14ac:dyDescent="0.25">
      <c r="A86" t="s">
        <v>613</v>
      </c>
      <c r="B86" s="126" t="s">
        <v>614</v>
      </c>
    </row>
    <row r="87" spans="1:2" x14ac:dyDescent="0.25">
      <c r="A87" t="s">
        <v>615</v>
      </c>
      <c r="B87" s="126" t="s">
        <v>616</v>
      </c>
    </row>
    <row r="88" spans="1:2" x14ac:dyDescent="0.25">
      <c r="A88" t="s">
        <v>617</v>
      </c>
      <c r="B88" s="126" t="s">
        <v>6201</v>
      </c>
    </row>
    <row r="89" spans="1:2" x14ac:dyDescent="0.25">
      <c r="A89" t="s">
        <v>618</v>
      </c>
      <c r="B89" s="126" t="s">
        <v>619</v>
      </c>
    </row>
    <row r="90" spans="1:2" x14ac:dyDescent="0.25">
      <c r="A90" t="s">
        <v>620</v>
      </c>
      <c r="B90" s="126" t="s">
        <v>621</v>
      </c>
    </row>
    <row r="91" spans="1:2" x14ac:dyDescent="0.25">
      <c r="A91" t="s">
        <v>622</v>
      </c>
      <c r="B91" s="126" t="s">
        <v>623</v>
      </c>
    </row>
    <row r="92" spans="1:2" x14ac:dyDescent="0.25">
      <c r="A92" t="s">
        <v>624</v>
      </c>
      <c r="B92" s="126" t="s">
        <v>625</v>
      </c>
    </row>
    <row r="93" spans="1:2" ht="30" x14ac:dyDescent="0.25">
      <c r="A93" t="s">
        <v>626</v>
      </c>
      <c r="B93" s="126" t="s">
        <v>6202</v>
      </c>
    </row>
    <row r="94" spans="1:2" ht="30" x14ac:dyDescent="0.25">
      <c r="A94" t="s">
        <v>627</v>
      </c>
      <c r="B94" s="126" t="s">
        <v>628</v>
      </c>
    </row>
    <row r="95" spans="1:2" ht="30" x14ac:dyDescent="0.25">
      <c r="A95" t="s">
        <v>629</v>
      </c>
      <c r="B95" s="126" t="s">
        <v>630</v>
      </c>
    </row>
    <row r="96" spans="1:2" x14ac:dyDescent="0.25">
      <c r="A96" t="s">
        <v>631</v>
      </c>
      <c r="B96" s="126" t="s">
        <v>632</v>
      </c>
    </row>
    <row r="97" spans="1:2" x14ac:dyDescent="0.25">
      <c r="A97" t="s">
        <v>633</v>
      </c>
      <c r="B97" s="126" t="s">
        <v>634</v>
      </c>
    </row>
    <row r="98" spans="1:2" x14ac:dyDescent="0.25">
      <c r="A98" t="s">
        <v>635</v>
      </c>
      <c r="B98" s="126" t="s">
        <v>636</v>
      </c>
    </row>
    <row r="99" spans="1:2" x14ac:dyDescent="0.25">
      <c r="A99" t="s">
        <v>637</v>
      </c>
      <c r="B99" s="126" t="s">
        <v>638</v>
      </c>
    </row>
    <row r="100" spans="1:2" x14ac:dyDescent="0.25">
      <c r="A100" t="s">
        <v>639</v>
      </c>
      <c r="B100" s="126" t="s">
        <v>640</v>
      </c>
    </row>
    <row r="101" spans="1:2" x14ac:dyDescent="0.25">
      <c r="A101" t="s">
        <v>641</v>
      </c>
      <c r="B101" s="126" t="s">
        <v>642</v>
      </c>
    </row>
    <row r="102" spans="1:2" x14ac:dyDescent="0.25">
      <c r="A102" t="s">
        <v>643</v>
      </c>
      <c r="B102" s="126" t="s">
        <v>644</v>
      </c>
    </row>
    <row r="103" spans="1:2" x14ac:dyDescent="0.25">
      <c r="A103" t="s">
        <v>645</v>
      </c>
      <c r="B103" s="126" t="s">
        <v>646</v>
      </c>
    </row>
    <row r="104" spans="1:2" x14ac:dyDescent="0.25">
      <c r="A104" t="s">
        <v>647</v>
      </c>
      <c r="B104" s="126" t="s">
        <v>648</v>
      </c>
    </row>
    <row r="105" spans="1:2" x14ac:dyDescent="0.25">
      <c r="A105" t="s">
        <v>649</v>
      </c>
      <c r="B105" s="126" t="s">
        <v>650</v>
      </c>
    </row>
    <row r="106" spans="1:2" x14ac:dyDescent="0.25">
      <c r="A106" t="s">
        <v>651</v>
      </c>
      <c r="B106" s="126" t="s">
        <v>652</v>
      </c>
    </row>
    <row r="107" spans="1:2" x14ac:dyDescent="0.25">
      <c r="A107" t="s">
        <v>653</v>
      </c>
      <c r="B107" s="126" t="s">
        <v>654</v>
      </c>
    </row>
    <row r="108" spans="1:2" x14ac:dyDescent="0.25">
      <c r="A108" t="s">
        <v>655</v>
      </c>
      <c r="B108" s="126" t="s">
        <v>656</v>
      </c>
    </row>
    <row r="109" spans="1:2" x14ac:dyDescent="0.25">
      <c r="A109" t="s">
        <v>657</v>
      </c>
      <c r="B109" s="126" t="s">
        <v>658</v>
      </c>
    </row>
    <row r="110" spans="1:2" ht="30" x14ac:dyDescent="0.25">
      <c r="A110" t="s">
        <v>659</v>
      </c>
      <c r="B110" s="126" t="s">
        <v>660</v>
      </c>
    </row>
    <row r="111" spans="1:2" x14ac:dyDescent="0.25">
      <c r="A111" t="s">
        <v>661</v>
      </c>
      <c r="B111" s="126" t="s">
        <v>662</v>
      </c>
    </row>
    <row r="112" spans="1:2" x14ac:dyDescent="0.25">
      <c r="A112" t="s">
        <v>663</v>
      </c>
      <c r="B112" s="126" t="s">
        <v>664</v>
      </c>
    </row>
    <row r="113" spans="1:2" x14ac:dyDescent="0.25">
      <c r="A113" t="s">
        <v>665</v>
      </c>
      <c r="B113" s="126" t="s">
        <v>666</v>
      </c>
    </row>
    <row r="114" spans="1:2" x14ac:dyDescent="0.25">
      <c r="A114" t="s">
        <v>667</v>
      </c>
      <c r="B114" s="126" t="s">
        <v>668</v>
      </c>
    </row>
    <row r="115" spans="1:2" x14ac:dyDescent="0.25">
      <c r="A115" t="s">
        <v>669</v>
      </c>
      <c r="B115" s="126" t="s">
        <v>670</v>
      </c>
    </row>
    <row r="116" spans="1:2" x14ac:dyDescent="0.25">
      <c r="A116" t="s">
        <v>671</v>
      </c>
      <c r="B116" s="126" t="s">
        <v>672</v>
      </c>
    </row>
    <row r="117" spans="1:2" x14ac:dyDescent="0.25">
      <c r="A117" t="s">
        <v>673</v>
      </c>
      <c r="B117" s="126" t="s">
        <v>674</v>
      </c>
    </row>
    <row r="118" spans="1:2" x14ac:dyDescent="0.25">
      <c r="A118" t="s">
        <v>675</v>
      </c>
      <c r="B118" s="126" t="s">
        <v>676</v>
      </c>
    </row>
    <row r="119" spans="1:2" x14ac:dyDescent="0.25">
      <c r="A119" t="s">
        <v>677</v>
      </c>
      <c r="B119" s="126" t="s">
        <v>678</v>
      </c>
    </row>
    <row r="120" spans="1:2" x14ac:dyDescent="0.25">
      <c r="A120" t="s">
        <v>679</v>
      </c>
      <c r="B120" s="126" t="s">
        <v>680</v>
      </c>
    </row>
    <row r="121" spans="1:2" x14ac:dyDescent="0.25">
      <c r="A121" t="s">
        <v>681</v>
      </c>
      <c r="B121" s="126" t="s">
        <v>682</v>
      </c>
    </row>
    <row r="122" spans="1:2" x14ac:dyDescent="0.25">
      <c r="A122" t="s">
        <v>683</v>
      </c>
      <c r="B122" s="126" t="s">
        <v>684</v>
      </c>
    </row>
    <row r="123" spans="1:2" x14ac:dyDescent="0.25">
      <c r="A123" t="s">
        <v>685</v>
      </c>
      <c r="B123" s="126" t="s">
        <v>686</v>
      </c>
    </row>
    <row r="124" spans="1:2" x14ac:dyDescent="0.25">
      <c r="A124" t="s">
        <v>687</v>
      </c>
      <c r="B124" s="126" t="s">
        <v>688</v>
      </c>
    </row>
    <row r="125" spans="1:2" x14ac:dyDescent="0.25">
      <c r="A125" t="s">
        <v>689</v>
      </c>
      <c r="B125" s="126" t="s">
        <v>690</v>
      </c>
    </row>
    <row r="126" spans="1:2" x14ac:dyDescent="0.25">
      <c r="A126" t="s">
        <v>691</v>
      </c>
      <c r="B126" s="126" t="s">
        <v>692</v>
      </c>
    </row>
    <row r="127" spans="1:2" x14ac:dyDescent="0.25">
      <c r="A127" t="s">
        <v>693</v>
      </c>
      <c r="B127" s="126" t="s">
        <v>694</v>
      </c>
    </row>
    <row r="128" spans="1:2" x14ac:dyDescent="0.25">
      <c r="A128" t="s">
        <v>695</v>
      </c>
      <c r="B128" s="126" t="s">
        <v>696</v>
      </c>
    </row>
    <row r="129" spans="1:2" x14ac:dyDescent="0.25">
      <c r="A129" t="s">
        <v>697</v>
      </c>
      <c r="B129" s="126" t="s">
        <v>698</v>
      </c>
    </row>
    <row r="130" spans="1:2" x14ac:dyDescent="0.25">
      <c r="A130" t="s">
        <v>699</v>
      </c>
      <c r="B130" s="126" t="s">
        <v>700</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0"/>
  <sheetViews>
    <sheetView zoomScaleNormal="100" workbookViewId="0">
      <selection activeCell="A3" sqref="A3"/>
    </sheetView>
  </sheetViews>
  <sheetFormatPr defaultRowHeight="15" x14ac:dyDescent="0.25"/>
  <cols>
    <col min="1" max="7" width="8.5703125"/>
    <col min="8" max="8" width="11.140625"/>
    <col min="9" max="1025" width="8.5703125"/>
  </cols>
  <sheetData>
    <row r="1" spans="1:12" x14ac:dyDescent="0.25">
      <c r="A1" t="s">
        <v>1433</v>
      </c>
      <c r="B1" t="s">
        <v>1434</v>
      </c>
      <c r="H1" t="s">
        <v>1435</v>
      </c>
      <c r="I1" t="s">
        <v>1436</v>
      </c>
      <c r="J1" t="s">
        <v>1437</v>
      </c>
    </row>
    <row r="2" spans="1:12" x14ac:dyDescent="0.25">
      <c r="B2" t="s">
        <v>82</v>
      </c>
      <c r="C2" t="s">
        <v>83</v>
      </c>
      <c r="D2" t="s">
        <v>84</v>
      </c>
      <c r="H2">
        <f>IF(EXACT('Eredmény veszélybesorolás'!P3,"1A"),'Eredmény veszélybesorolás'!U3,0)</f>
        <v>0</v>
      </c>
      <c r="I2">
        <f>IF(EXACT('Eredmény veszélybesorolás'!P3,"1B"),'Eredmény veszélybesorolás'!U3,0)</f>
        <v>0</v>
      </c>
      <c r="J2">
        <f>IF(EXACT('Eredmény veszélybesorolás'!P3,"1C"),'Eredmény veszélybesorolás'!U3,0)</f>
        <v>0</v>
      </c>
      <c r="L2" s="160"/>
    </row>
    <row r="3" spans="1:12" x14ac:dyDescent="0.25">
      <c r="A3">
        <v>1</v>
      </c>
      <c r="B3">
        <v>0.5</v>
      </c>
      <c r="C3">
        <v>5</v>
      </c>
      <c r="D3">
        <v>0.05</v>
      </c>
      <c r="H3">
        <f>IF(EXACT('Eredmény veszélybesorolás'!P4,"1A"),'Eredmény veszélybesorolás'!U4,0)</f>
        <v>0</v>
      </c>
      <c r="I3">
        <f>IF(EXACT('Eredmény veszélybesorolás'!P4,"1B"),'Eredmény veszélybesorolás'!U4,0)</f>
        <v>0</v>
      </c>
      <c r="J3">
        <f>IF(EXACT('Eredmény veszélybesorolás'!P4,"1C"),'Eredmény veszélybesorolás'!U4,0)</f>
        <v>0</v>
      </c>
    </row>
    <row r="4" spans="1:12" x14ac:dyDescent="0.25">
      <c r="A4">
        <v>2</v>
      </c>
      <c r="B4">
        <v>5</v>
      </c>
      <c r="C4">
        <v>50</v>
      </c>
      <c r="D4">
        <v>0.5</v>
      </c>
      <c r="H4">
        <f>IF(EXACT('Eredmény veszélybesorolás'!P5,"1A"),'Eredmény veszélybesorolás'!U5,0)</f>
        <v>0</v>
      </c>
      <c r="I4">
        <f>IF(EXACT('Eredmény veszélybesorolás'!P5,"1B"),'Eredmény veszélybesorolás'!U5,0)</f>
        <v>0</v>
      </c>
      <c r="J4">
        <f>IF(EXACT('Eredmény veszélybesorolás'!P5,"1C"),'Eredmény veszélybesorolás'!U5,0)</f>
        <v>0</v>
      </c>
    </row>
    <row r="5" spans="1:12" x14ac:dyDescent="0.25">
      <c r="A5">
        <v>3</v>
      </c>
      <c r="B5">
        <v>100</v>
      </c>
      <c r="C5">
        <v>300</v>
      </c>
      <c r="D5">
        <v>3</v>
      </c>
      <c r="H5">
        <f>IF(EXACT('Eredmény veszélybesorolás'!P6,"1A"),'Eredmény veszélybesorolás'!U6,0)</f>
        <v>0</v>
      </c>
      <c r="I5">
        <f>IF(EXACT('Eredmény veszélybesorolás'!P6,"1B"),'Eredmény veszélybesorolás'!U6,0)</f>
        <v>0</v>
      </c>
      <c r="J5">
        <f>IF(EXACT('Eredmény veszélybesorolás'!P6,"1C"),'Eredmény veszélybesorolás'!U6,0)</f>
        <v>0</v>
      </c>
    </row>
    <row r="6" spans="1:12" x14ac:dyDescent="0.25">
      <c r="A6">
        <v>4</v>
      </c>
      <c r="B6">
        <v>500</v>
      </c>
      <c r="C6">
        <v>1100</v>
      </c>
      <c r="D6">
        <v>11</v>
      </c>
      <c r="H6">
        <f>IF(EXACT('Eredmény veszélybesorolás'!P7,"1A"),'Eredmény veszélybesorolás'!U7,0)</f>
        <v>0</v>
      </c>
      <c r="I6">
        <f>IF(EXACT('Eredmény veszélybesorolás'!P7,"1B"),'Eredmény veszélybesorolás'!U7,0)</f>
        <v>0</v>
      </c>
      <c r="J6">
        <f>IF(EXACT('Eredmény veszélybesorolás'!P7,"1C"),'Eredmény veszélybesorolás'!U7,0)</f>
        <v>0</v>
      </c>
    </row>
    <row r="7" spans="1:12" x14ac:dyDescent="0.25">
      <c r="H7">
        <f>IF(EXACT('Eredmény veszélybesorolás'!P8,"1A"),'Eredmény veszélybesorolás'!U8,0)</f>
        <v>0</v>
      </c>
      <c r="I7">
        <f>IF(EXACT('Eredmény veszélybesorolás'!P8,"1B"),'Eredmény veszélybesorolás'!U8,0)</f>
        <v>0</v>
      </c>
      <c r="J7">
        <f>IF(EXACT('Eredmény veszélybesorolás'!P8,"1C"),'Eredmény veszélybesorolás'!U8,0)</f>
        <v>0</v>
      </c>
    </row>
    <row r="8" spans="1:12" x14ac:dyDescent="0.25">
      <c r="H8">
        <f>IF(EXACT('Eredmény veszélybesorolás'!P9,"1A"),'Eredmény veszélybesorolás'!U9,0)</f>
        <v>0</v>
      </c>
      <c r="I8">
        <f>IF(EXACT('Eredmény veszélybesorolás'!P9,"1B"),'Eredmény veszélybesorolás'!U9,0)</f>
        <v>0</v>
      </c>
      <c r="J8">
        <f>IF(EXACT('Eredmény veszélybesorolás'!P9,"1C"),'Eredmény veszélybesorolás'!U9,0)</f>
        <v>0</v>
      </c>
    </row>
    <row r="9" spans="1:12" x14ac:dyDescent="0.25">
      <c r="H9">
        <f>IF(EXACT('Eredmény veszélybesorolás'!P10,"1A"),'Eredmény veszélybesorolás'!U10,0)</f>
        <v>0</v>
      </c>
      <c r="I9">
        <f>IF(EXACT('Eredmény veszélybesorolás'!P10,"1B"),'Eredmény veszélybesorolás'!U10,0)</f>
        <v>0</v>
      </c>
      <c r="J9">
        <f>IF(EXACT('Eredmény veszélybesorolás'!P10,"1C"),'Eredmény veszélybesorolás'!U10,0)</f>
        <v>0</v>
      </c>
    </row>
    <row r="10" spans="1:12" x14ac:dyDescent="0.25">
      <c r="H10">
        <f>IF(EXACT('Eredmény veszélybesorolás'!P11,"1A"),'Eredmény veszélybesorolás'!U11,0)</f>
        <v>0</v>
      </c>
      <c r="I10">
        <f>IF(EXACT('Eredmény veszélybesorolás'!P11,"1B"),'Eredmény veszélybesorolás'!U11,0)</f>
        <v>0</v>
      </c>
      <c r="J10">
        <f>IF(EXACT('Eredmény veszélybesorolás'!P11,"1C"),'Eredmény veszélybesorolás'!U11,0)</f>
        <v>0</v>
      </c>
    </row>
    <row r="11" spans="1:12" x14ac:dyDescent="0.25">
      <c r="H11" t="e">
        <f>IF(EXACT('Eredmény veszélybesorolás'!P12,"1A"),'Eredmény veszélybesorolás'!U12,0)</f>
        <v>#N/A</v>
      </c>
      <c r="I11" t="e">
        <f>IF(EXACT('Eredmény veszélybesorolás'!P12,"1B"),'Eredmény veszélybesorolás'!U12,0)</f>
        <v>#N/A</v>
      </c>
      <c r="J11" t="e">
        <f>IF(EXACT('Eredmény veszélybesorolás'!P12,"1C"),'Eredmény veszélybesorolás'!U12,0)</f>
        <v>#N/A</v>
      </c>
    </row>
    <row r="12" spans="1:12" x14ac:dyDescent="0.25">
      <c r="H12" t="e">
        <f>IF(EXACT('Eredmény veszélybesorolás'!P13,"1A"),'Eredmény veszélybesorolás'!U13,0)</f>
        <v>#N/A</v>
      </c>
      <c r="I12" t="e">
        <f>IF(EXACT('Eredmény veszélybesorolás'!P13,"1B"),'Eredmény veszélybesorolás'!U13,0)</f>
        <v>#N/A</v>
      </c>
      <c r="J12" t="e">
        <f>IF(EXACT('Eredmény veszélybesorolás'!P13,"1C"),'Eredmény veszélybesorolás'!U13,0)</f>
        <v>#N/A</v>
      </c>
    </row>
    <row r="13" spans="1:12" x14ac:dyDescent="0.25">
      <c r="H13" t="e">
        <f>IF(EXACT('Eredmény veszélybesorolás'!P14,"1A"),'Eredmény veszélybesorolás'!U14,0)</f>
        <v>#N/A</v>
      </c>
      <c r="I13" t="e">
        <f>IF(EXACT('Eredmény veszélybesorolás'!P14,"1B"),'Eredmény veszélybesorolás'!U14,0)</f>
        <v>#N/A</v>
      </c>
      <c r="J13" t="e">
        <f>IF(EXACT('Eredmény veszélybesorolás'!P14,"1C"),'Eredmény veszélybesorolás'!U14,0)</f>
        <v>#N/A</v>
      </c>
    </row>
    <row r="14" spans="1:12" x14ac:dyDescent="0.25">
      <c r="H14" t="e">
        <f>IF(EXACT('Eredmény veszélybesorolás'!P15,"1A"),'Eredmény veszélybesorolás'!U15,0)</f>
        <v>#N/A</v>
      </c>
      <c r="I14" t="e">
        <f>IF(EXACT('Eredmény veszélybesorolás'!P15,"1B"),'Eredmény veszélybesorolás'!U15,0)</f>
        <v>#N/A</v>
      </c>
      <c r="J14" t="e">
        <f>IF(EXACT('Eredmény veszélybesorolás'!P15,"1C"),'Eredmény veszélybesorolás'!U15,0)</f>
        <v>#N/A</v>
      </c>
    </row>
    <row r="15" spans="1:12" x14ac:dyDescent="0.25">
      <c r="H15" t="e">
        <f>IF(EXACT('Eredmény veszélybesorolás'!P16,"1A"),'Eredmény veszélybesorolás'!U16,0)</f>
        <v>#N/A</v>
      </c>
      <c r="I15" t="e">
        <f>IF(EXACT('Eredmény veszélybesorolás'!P16,"1B"),'Eredmény veszélybesorolás'!U16,0)</f>
        <v>#N/A</v>
      </c>
      <c r="J15" t="e">
        <f>IF(EXACT('Eredmény veszélybesorolás'!P16,"1C"),'Eredmény veszélybesorolás'!U16,0)</f>
        <v>#N/A</v>
      </c>
    </row>
    <row r="16" spans="1:12" x14ac:dyDescent="0.25">
      <c r="H16" t="e">
        <f>IF(EXACT('Eredmény veszélybesorolás'!P17,"1A"),'Eredmény veszélybesorolás'!U17,0)</f>
        <v>#N/A</v>
      </c>
      <c r="I16" t="e">
        <f>IF(EXACT('Eredmény veszélybesorolás'!P17,"1B"),'Eredmény veszélybesorolás'!U17,0)</f>
        <v>#N/A</v>
      </c>
      <c r="J16" t="e">
        <f>IF(EXACT('Eredmény veszélybesorolás'!P17,"1C"),'Eredmény veszélybesorolás'!U17,0)</f>
        <v>#N/A</v>
      </c>
    </row>
    <row r="17" spans="8:10" x14ac:dyDescent="0.25">
      <c r="H17" t="e">
        <f>IF(EXACT('Eredmény veszélybesorolás'!P18,"1A"),'Eredmény veszélybesorolás'!U18,0)</f>
        <v>#N/A</v>
      </c>
      <c r="I17" t="e">
        <f>IF(EXACT('Eredmény veszélybesorolás'!P18,"1B"),'Eredmény veszélybesorolás'!U18,0)</f>
        <v>#N/A</v>
      </c>
      <c r="J17" t="e">
        <f>IF(EXACT('Eredmény veszélybesorolás'!P18,"1C"),'Eredmény veszélybesorolás'!U18,0)</f>
        <v>#N/A</v>
      </c>
    </row>
    <row r="18" spans="8:10" x14ac:dyDescent="0.25">
      <c r="H18" t="e">
        <f>IF(EXACT('Eredmény veszélybesorolás'!P23,"1A"),'Eredmény veszélybesorolás'!U23,0)</f>
        <v>#N/A</v>
      </c>
      <c r="I18" t="e">
        <f>IF(EXACT('Eredmény veszélybesorolás'!P23,"1B"),'Eredmény veszélybesorolás'!U23,0)</f>
        <v>#N/A</v>
      </c>
      <c r="J18" t="e">
        <f>IF(EXACT('Eredmény veszélybesorolás'!P23,"1C"),'Eredmény veszélybesorolás'!U23,0)</f>
        <v>#N/A</v>
      </c>
    </row>
    <row r="19" spans="8:10" x14ac:dyDescent="0.25">
      <c r="H19">
        <f>_xlfn.AGGREGATE(9,3,H2:H18)</f>
        <v>0</v>
      </c>
      <c r="I19">
        <f>_xlfn.AGGREGATE(9,3,I2:I18)</f>
        <v>0</v>
      </c>
      <c r="J19">
        <f>_xlfn.AGGREGATE(9,3,J2:J18)</f>
        <v>0</v>
      </c>
    </row>
    <row r="20" spans="8:10" x14ac:dyDescent="0.25">
      <c r="I20">
        <f>H19+I19</f>
        <v>0</v>
      </c>
      <c r="J20">
        <f>I20+J19</f>
        <v>0</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
  <sheetViews>
    <sheetView zoomScaleNormal="100" workbookViewId="0"/>
  </sheetViews>
  <sheetFormatPr defaultRowHeight="15" x14ac:dyDescent="0.25"/>
  <cols>
    <col min="1" max="1" width="12.42578125"/>
    <col min="2" max="2" width="6.42578125"/>
    <col min="3" max="3" width="7.5703125"/>
    <col min="4" max="4" width="7.7109375"/>
    <col min="5" max="5" width="7.28515625"/>
    <col min="6" max="6" width="8.5703125"/>
    <col min="7" max="7" width="11.5703125"/>
    <col min="8" max="1025" width="8.5703125"/>
  </cols>
  <sheetData>
    <row r="1" spans="1:14" x14ac:dyDescent="0.25">
      <c r="A1" t="s">
        <v>1438</v>
      </c>
      <c r="D1" s="74"/>
    </row>
    <row r="2" spans="1:14" ht="34.5" customHeight="1" x14ac:dyDescent="0.25">
      <c r="D2" s="74"/>
      <c r="E2" s="24" t="s">
        <v>16</v>
      </c>
      <c r="F2" s="609" t="s">
        <v>1439</v>
      </c>
      <c r="G2" s="609"/>
      <c r="H2" s="24" t="s">
        <v>1440</v>
      </c>
      <c r="I2" s="24" t="s">
        <v>1441</v>
      </c>
      <c r="J2" s="24" t="s">
        <v>1442</v>
      </c>
      <c r="K2" s="24" t="s">
        <v>709</v>
      </c>
      <c r="L2" s="24" t="s">
        <v>710</v>
      </c>
      <c r="M2" s="24" t="s">
        <v>73</v>
      </c>
      <c r="N2" s="24" t="s">
        <v>75</v>
      </c>
    </row>
    <row r="3" spans="1:14" x14ac:dyDescent="0.25">
      <c r="B3" t="s">
        <v>1443</v>
      </c>
      <c r="C3" t="s">
        <v>1444</v>
      </c>
      <c r="D3" s="74" t="s">
        <v>1073</v>
      </c>
      <c r="E3" t="s">
        <v>1445</v>
      </c>
      <c r="F3" t="s">
        <v>88</v>
      </c>
      <c r="G3" t="s">
        <v>89</v>
      </c>
    </row>
    <row r="4" spans="1:14" x14ac:dyDescent="0.25">
      <c r="A4" t="s">
        <v>1446</v>
      </c>
      <c r="B4" s="127" t="s">
        <v>1447</v>
      </c>
      <c r="C4" s="127"/>
      <c r="D4" s="74"/>
      <c r="E4" s="32">
        <v>1</v>
      </c>
      <c r="F4" s="32"/>
      <c r="G4" s="32"/>
      <c r="H4" s="32" t="s">
        <v>748</v>
      </c>
      <c r="I4" s="32" t="s">
        <v>748</v>
      </c>
      <c r="J4" s="32"/>
      <c r="K4" s="32"/>
      <c r="L4" s="32"/>
      <c r="M4" s="32"/>
      <c r="N4" s="32"/>
    </row>
    <row r="5" spans="1:14" x14ac:dyDescent="0.25">
      <c r="A5" t="s">
        <v>756</v>
      </c>
      <c r="B5" s="127" t="s">
        <v>1447</v>
      </c>
      <c r="C5" s="127" t="s">
        <v>1448</v>
      </c>
      <c r="D5" s="128" t="s">
        <v>1448</v>
      </c>
      <c r="E5" s="32">
        <v>1</v>
      </c>
      <c r="F5" s="32">
        <v>2</v>
      </c>
      <c r="G5" s="32"/>
      <c r="H5" s="32" t="s">
        <v>748</v>
      </c>
      <c r="I5" s="32" t="s">
        <v>748</v>
      </c>
      <c r="J5" s="32">
        <v>2</v>
      </c>
      <c r="K5" s="32">
        <v>3</v>
      </c>
      <c r="L5" s="32"/>
      <c r="M5" s="32"/>
      <c r="N5" s="32">
        <v>2</v>
      </c>
    </row>
    <row r="6" spans="1:14" x14ac:dyDescent="0.25">
      <c r="A6" t="s">
        <v>756</v>
      </c>
      <c r="B6" s="127" t="s">
        <v>1449</v>
      </c>
      <c r="C6" s="127" t="s">
        <v>1448</v>
      </c>
      <c r="D6" s="128" t="s">
        <v>1448</v>
      </c>
      <c r="E6" s="32">
        <v>1</v>
      </c>
      <c r="F6" s="32">
        <v>2</v>
      </c>
      <c r="G6" s="32"/>
      <c r="H6" s="32"/>
      <c r="I6" s="32"/>
      <c r="J6" s="32">
        <v>2</v>
      </c>
      <c r="K6" s="32">
        <v>3</v>
      </c>
      <c r="L6" s="32"/>
      <c r="M6" s="32"/>
      <c r="N6" s="32">
        <v>2</v>
      </c>
    </row>
    <row r="7" spans="1:14" x14ac:dyDescent="0.25">
      <c r="A7" t="s">
        <v>756</v>
      </c>
      <c r="B7" s="127" t="s">
        <v>1447</v>
      </c>
      <c r="C7" s="127" t="s">
        <v>1450</v>
      </c>
      <c r="D7" s="128" t="s">
        <v>1450</v>
      </c>
      <c r="E7" s="32">
        <v>1</v>
      </c>
      <c r="F7" s="32">
        <v>2</v>
      </c>
      <c r="G7" s="32"/>
      <c r="H7" s="32" t="s">
        <v>748</v>
      </c>
      <c r="I7" s="32" t="s">
        <v>748</v>
      </c>
      <c r="J7" s="32"/>
      <c r="K7" s="32">
        <v>3</v>
      </c>
      <c r="L7" s="32"/>
      <c r="M7" s="32"/>
      <c r="N7" s="32">
        <v>2</v>
      </c>
    </row>
    <row r="8" spans="1:14" x14ac:dyDescent="0.25">
      <c r="B8" s="127" t="s">
        <v>1449</v>
      </c>
      <c r="C8" s="127" t="s">
        <v>1450</v>
      </c>
      <c r="D8" s="128" t="s">
        <v>1450</v>
      </c>
      <c r="E8" s="32">
        <v>1</v>
      </c>
      <c r="F8" s="32">
        <v>2</v>
      </c>
      <c r="G8" s="32"/>
      <c r="H8" s="32"/>
      <c r="I8" s="32"/>
      <c r="J8" s="32"/>
      <c r="K8" s="32">
        <v>3</v>
      </c>
      <c r="L8" s="32"/>
      <c r="M8" s="32"/>
      <c r="N8" s="32">
        <v>2</v>
      </c>
    </row>
  </sheetData>
  <mergeCells count="1">
    <mergeCell ref="F2:G2"/>
  </mergeCells>
  <pageMargins left="0.7" right="0.7" top="0.75" bottom="0.75" header="0.51180555555555496" footer="0.51180555555555496"/>
  <pageSetup paperSize="0" scale="0" firstPageNumber="0" orientation="portrait" usePrinterDefaults="0"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9 X y H U u O 4 p h q l A A A A 9 Q A A A B I A H A B D b 2 5 m a W c v U G F j a 2 F n Z S 5 4 b W w g o h g A K K A U A A A A A A A A A A A A A A A A A A A A A A A A A A A A h Y + x D o I w G I R f h X S n L T U m S H 7 K 4 O I g i Y n R u J J S o R G K o a 3 l 3 R x 8 J F 9 B j K J u j v f d X X J 3 v 9 4 g G 9 o m u M j e q E 6 n K M I U B V K L r l S 6 S p G z x z B G G Y d N I U 5 F J Y M x r E 0 y G J W i 2 t p z Q o j 3 H v s Z 7 v q K M E o j c s j X W 1 H L t g i V N r b Q Q q J P q / z f Q h z 2 r z G c 4 Q X F 8 5 h h C m R i k C v 9 9 d k 4 9 + n + Q F i 6 x r p e 8 t q F q x 2 Q S Q J 5 X + A P U E s D B B Q A A g A I A P V 8 h 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1 f I d S K I p H u A 4 A A A A R A A A A E w A c A E Z v c m 1 1 b G F z L 1 N l Y 3 R p b 2 4 x L m 0 g o h g A K K A U A A A A A A A A A A A A A A A A A A A A A A A A A A A A K 0 5 N L s n M z 1 M I h t C G 1 g B Q S w E C L Q A U A A I A C A D 1 f I d S 4 7 i m G q U A A A D 1 A A A A E g A A A A A A A A A A A A A A A A A A A A A A Q 2 9 u Z m l n L 1 B h Y 2 t h Z 2 U u e G 1 s U E s B A i 0 A F A A C A A g A 9 X y H U g / K 6 a u k A A A A 6 Q A A A B M A A A A A A A A A A A A A A A A A 8 Q A A A F t D b 2 5 0 Z W 5 0 X 1 R 5 c G V z X S 5 4 b W x Q S w E C L Q A U A A I A C A D 1 f I d S 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s v x 1 r i y j k k a q 9 b t z i x m W w w A A A A A C A A A A A A A Q Z g A A A A E A A C A A A A A c O K V 3 E y m o l o H B u Y J M K 8 q O u I s L 4 7 e G F A L e c L p F 5 1 K o C Q A A A A A O g A A A A A I A A C A A A A C X p 6 J L J I I a p 9 l 1 a 9 B a b u K M N E 2 P V R 1 I g R I U p m B E G d 7 B F V A A A A B 1 0 4 r B L w Q W a Z K E B 3 3 H T 7 c Y o W E M r R L d d S 9 N o 0 Z 5 u p d n / B d L m E X U I M R g d P Q V F 4 L B o x M x N r h H I M / i E B s R m G 0 L m p F 3 O k A l i w p g u A i f m X 5 c D v L 2 7 U A A A A A O f K o c a w 8 7 R s 0 G k E I Z e G x A E Z 7 m j u J q u w / S 5 2 5 T Z R 4 n W 4 p L F H k S 3 N D s F w U F T h p o N s l A H 3 j 0 / r z n y O z X s 7 z T Q 7 J 7 < / D a t a M a s h u p > 
</file>

<file path=customXml/itemProps1.xml><?xml version="1.0" encoding="utf-8"?>
<ds:datastoreItem xmlns:ds="http://schemas.openxmlformats.org/officeDocument/2006/customXml" ds:itemID="{FF6DDFC1-05A2-4CFD-A8CD-A4C8B602FE2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16</vt:i4>
      </vt:variant>
      <vt:variant>
        <vt:lpstr>Névvel ellátott tartományok</vt:lpstr>
      </vt:variant>
      <vt:variant>
        <vt:i4>10</vt:i4>
      </vt:variant>
    </vt:vector>
  </HeadingPairs>
  <TitlesOfParts>
    <vt:vector size="26" baseType="lpstr">
      <vt:lpstr>Útmutató</vt:lpstr>
      <vt:lpstr>Adatbeírás helye</vt:lpstr>
      <vt:lpstr>Eredmény veszélybesorolás</vt:lpstr>
      <vt:lpstr> Adatbázis új anyagok helye</vt:lpstr>
      <vt:lpstr>H és P mondat</vt:lpstr>
      <vt:lpstr>H_-_mondatok</vt:lpstr>
      <vt:lpstr>P_-_mondatok</vt:lpstr>
      <vt:lpstr>segédtáblázatok</vt:lpstr>
      <vt:lpstr>illék. szénhidr. osztályozása</vt:lpstr>
      <vt:lpstr>5-2020 anyagai</vt:lpstr>
      <vt:lpstr>PIC lista</vt:lpstr>
      <vt:lpstr>jelöltlista</vt:lpstr>
      <vt:lpstr>harmonizált osztályozások</vt:lpstr>
      <vt:lpstr>REACH engedélyköteles</vt:lpstr>
      <vt:lpstr>Korlátozás</vt:lpstr>
      <vt:lpstr>Sevesoban megnevezve</vt:lpstr>
      <vt:lpstr>Útmutató!Nyomtatási_terület</vt:lpstr>
      <vt:lpstr>Útmutató!Print_Area_0</vt:lpstr>
      <vt:lpstr>Útmutató!Print_Area_0_0</vt:lpstr>
      <vt:lpstr>Útmutató!Print_Area_0_0_0</vt:lpstr>
      <vt:lpstr>Útmutató!Print_Area_0_0_0_0</vt:lpstr>
      <vt:lpstr>Útmutató!Print_Area_0_0_0_0_0</vt:lpstr>
      <vt:lpstr>Útmutató!Print_Area_0_0_0_0_0_0</vt:lpstr>
      <vt:lpstr>Útmutató!Print_Area_0_0_0_0_0_0_0</vt:lpstr>
      <vt:lpstr>Útmutató!Print_Area_0_0_0_0_0_0_0_0</vt:lpstr>
      <vt:lpstr>Útmutató!Print_Area_0_0_0_0_0_0_0_0_0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Körtvélyessy Gyula</dc:creator>
  <cp:lastModifiedBy>Körtvélyessy Gyula</cp:lastModifiedBy>
  <cp:revision>0</cp:revision>
  <cp:lastPrinted>2015-04-28T13:31:49Z</cp:lastPrinted>
  <dcterms:created xsi:type="dcterms:W3CDTF">2015-03-12T07:14:28Z</dcterms:created>
  <dcterms:modified xsi:type="dcterms:W3CDTF">2022-07-30T07:16:32Z</dcterms:modified>
  <dc:language>hu-HU</dc:language>
</cp:coreProperties>
</file>